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830"/>
  <workbookPr hidePivotFieldList="1" defaultThemeVersion="124226"/>
  <mc:AlternateContent xmlns:mc="http://schemas.openxmlformats.org/markup-compatibility/2006">
    <mc:Choice Requires="x15">
      <x15ac:absPath xmlns:x15ac="http://schemas.microsoft.com/office/spreadsheetml/2010/11/ac" url="I:\DataExchange\DE2015-16\Summary Data\"/>
    </mc:Choice>
  </mc:AlternateContent>
  <bookViews>
    <workbookView xWindow="30" yWindow="-45" windowWidth="10830" windowHeight="9750" tabRatio="703" activeTab="5"/>
  </bookViews>
  <sheets>
    <sheet name="Distribution Tables 44-55" sheetId="10" r:id="rId1"/>
    <sheet name="OLD Tables 44-55" sheetId="4" r:id="rId2"/>
    <sheet name="TTD Tables 56-67" sheetId="11" r:id="rId3"/>
    <sheet name="OLD Tables 56-67" sheetId="5" r:id="rId4"/>
    <sheet name="Table 67b" sheetId="18" r:id="rId5"/>
    <sheet name="Old 67b" sheetId="17" r:id="rId6"/>
    <sheet name="CTD Tables 68-79" sheetId="12" r:id="rId7"/>
    <sheet name="OLD Tables 68-79" sheetId="7" r:id="rId8"/>
    <sheet name="Distribution Pivot Table" sheetId="3" r:id="rId9"/>
    <sheet name="TTA Pivot Table" sheetId="6" r:id="rId10"/>
    <sheet name="CTA Pivot Table" sheetId="8" r:id="rId11"/>
    <sheet name="Time to Degree Data" sheetId="9" r:id="rId12"/>
    <sheet name="Format for Dist pivot" sheetId="13" r:id="rId13"/>
    <sheet name="Format for TTA pivot" sheetId="14" r:id="rId14"/>
    <sheet name="Format for CTA pivot" sheetId="16" r:id="rId15"/>
  </sheets>
  <externalReferences>
    <externalReference r:id="rId16"/>
    <externalReference r:id="rId17"/>
  </externalReferences>
  <definedNames>
    <definedName name="\a">#N/A</definedName>
    <definedName name="\c">#N/A</definedName>
    <definedName name="\s">#N/A</definedName>
    <definedName name="\x">#N/A</definedName>
    <definedName name="\z">#N/A</definedName>
    <definedName name="__123Graph_D" hidden="1">'[1]Surveys In'!$AA$10:$AC$10</definedName>
    <definedName name="__123Graph_LBL_D" hidden="1">'[1]Surveys In'!$AA$10:$AC$10</definedName>
    <definedName name="__123Graph_X" hidden="1">'[1]Surveys In'!$AA$8:$AC$8</definedName>
    <definedName name="_Order1" hidden="1">255</definedName>
    <definedName name="APPHEAD" localSheetId="6">#REF!</definedName>
    <definedName name="APPHEAD" localSheetId="0">#REF!</definedName>
    <definedName name="APPHEAD" localSheetId="11">#REF!</definedName>
    <definedName name="APPHEAD" localSheetId="2">#REF!</definedName>
    <definedName name="APPHEAD">#REF!</definedName>
    <definedName name="APPHEAD2" localSheetId="6">#REF!</definedName>
    <definedName name="APPHEAD2" localSheetId="0">#REF!</definedName>
    <definedName name="APPHEAD2" localSheetId="11">#REF!</definedName>
    <definedName name="APPHEAD2" localSheetId="2">#REF!</definedName>
    <definedName name="APPHEAD2">#REF!</definedName>
    <definedName name="CHART">'[1]Surveys In'!$A$1:$U$38</definedName>
    <definedName name="CHHEAD" localSheetId="6">#REF!</definedName>
    <definedName name="CHHEAD" localSheetId="0">#REF!</definedName>
    <definedName name="CHHEAD" localSheetId="11">#REF!</definedName>
    <definedName name="CHHEAD" localSheetId="2">#REF!</definedName>
    <definedName name="CHHEAD">#REF!</definedName>
    <definedName name="CHHEAD2" localSheetId="6">#REF!</definedName>
    <definedName name="CHHEAD2" localSheetId="0">#REF!</definedName>
    <definedName name="CHHEAD2" localSheetId="11">#REF!</definedName>
    <definedName name="CHHEAD2" localSheetId="2">#REF!</definedName>
    <definedName name="CHHEAD2">#REF!</definedName>
    <definedName name="d" localSheetId="6">#REF!</definedName>
    <definedName name="d">#REF!</definedName>
    <definedName name="de">#REF!</definedName>
    <definedName name="MEMO">'[1]Surveys In'!$A$1:$U$41</definedName>
    <definedName name="N">'[1]Surveys In'!$I$38</definedName>
    <definedName name="NEWYEAR" localSheetId="6">#REF!</definedName>
    <definedName name="NEWYEAR" localSheetId="0">#REF!</definedName>
    <definedName name="NEWYEAR" localSheetId="11">#REF!</definedName>
    <definedName name="NEWYEAR" localSheetId="2">#REF!</definedName>
    <definedName name="NEWYEAR">#REF!</definedName>
    <definedName name="PAGE_17" localSheetId="6">#REF!</definedName>
    <definedName name="PAGE_17" localSheetId="0">#REF!</definedName>
    <definedName name="PAGE_17" localSheetId="11">#REF!</definedName>
    <definedName name="PAGE_17" localSheetId="2">#REF!</definedName>
    <definedName name="PAGE_17">#REF!</definedName>
    <definedName name="PAGE_17_2" localSheetId="6">#REF!</definedName>
    <definedName name="PAGE_17_2" localSheetId="0">#REF!</definedName>
    <definedName name="PAGE_17_2" localSheetId="11">#REF!</definedName>
    <definedName name="PAGE_17_2" localSheetId="2">#REF!</definedName>
    <definedName name="PAGE_17_2">#REF!</definedName>
    <definedName name="PAGE1" localSheetId="6">#REF!</definedName>
    <definedName name="PAGE1" localSheetId="0">#REF!</definedName>
    <definedName name="PAGE1" localSheetId="11">#REF!</definedName>
    <definedName name="PAGE1" localSheetId="2">#REF!</definedName>
    <definedName name="PAGE1">#REF!</definedName>
    <definedName name="PAGE1_2" localSheetId="6">#REF!</definedName>
    <definedName name="PAGE1_2" localSheetId="0">#REF!</definedName>
    <definedName name="PAGE1_2" localSheetId="11">#REF!</definedName>
    <definedName name="PAGE1_2" localSheetId="2">#REF!</definedName>
    <definedName name="PAGE1_2">#REF!</definedName>
    <definedName name="PAGE10" localSheetId="6">#REF!</definedName>
    <definedName name="PAGE10" localSheetId="0">#REF!</definedName>
    <definedName name="PAGE10" localSheetId="11">#REF!</definedName>
    <definedName name="PAGE10" localSheetId="2">#REF!</definedName>
    <definedName name="PAGE10">#REF!</definedName>
    <definedName name="PAGE10_2" localSheetId="6">#REF!</definedName>
    <definedName name="PAGE10_2" localSheetId="0">#REF!</definedName>
    <definedName name="PAGE10_2" localSheetId="11">#REF!</definedName>
    <definedName name="PAGE10_2" localSheetId="2">#REF!</definedName>
    <definedName name="PAGE10_2">#REF!</definedName>
    <definedName name="PAGE11" localSheetId="6">#REF!</definedName>
    <definedName name="PAGE11" localSheetId="0">#REF!</definedName>
    <definedName name="PAGE11" localSheetId="11">#REF!</definedName>
    <definedName name="PAGE11" localSheetId="2">#REF!</definedName>
    <definedName name="PAGE11">#REF!</definedName>
    <definedName name="PAGE11_2" localSheetId="6">#REF!</definedName>
    <definedName name="PAGE11_2" localSheetId="0">#REF!</definedName>
    <definedName name="PAGE11_2" localSheetId="11">#REF!</definedName>
    <definedName name="PAGE11_2" localSheetId="2">#REF!</definedName>
    <definedName name="PAGE11_2">#REF!</definedName>
    <definedName name="PAGE12" localSheetId="6">#REF!</definedName>
    <definedName name="PAGE12" localSheetId="0">#REF!</definedName>
    <definedName name="PAGE12" localSheetId="11">#REF!</definedName>
    <definedName name="PAGE12" localSheetId="2">#REF!</definedName>
    <definedName name="PAGE12">#REF!</definedName>
    <definedName name="PAGE12_2" localSheetId="6">#REF!</definedName>
    <definedName name="PAGE12_2" localSheetId="0">#REF!</definedName>
    <definedName name="PAGE12_2" localSheetId="11">#REF!</definedName>
    <definedName name="PAGE12_2" localSheetId="2">#REF!</definedName>
    <definedName name="PAGE12_2">#REF!</definedName>
    <definedName name="PAGE13" localSheetId="6">#REF!</definedName>
    <definedName name="PAGE13" localSheetId="0">#REF!</definedName>
    <definedName name="PAGE13" localSheetId="11">#REF!</definedName>
    <definedName name="PAGE13" localSheetId="2">#REF!</definedName>
    <definedName name="PAGE13">#REF!</definedName>
    <definedName name="PAGE13_2" localSheetId="6">#REF!</definedName>
    <definedName name="PAGE13_2" localSheetId="0">#REF!</definedName>
    <definedName name="PAGE13_2" localSheetId="11">#REF!</definedName>
    <definedName name="PAGE13_2" localSheetId="2">#REF!</definedName>
    <definedName name="PAGE13_2">#REF!</definedName>
    <definedName name="PAGE14" localSheetId="6">#REF!</definedName>
    <definedName name="PAGE14" localSheetId="0">#REF!</definedName>
    <definedName name="PAGE14" localSheetId="11">#REF!</definedName>
    <definedName name="PAGE14" localSheetId="2">#REF!</definedName>
    <definedName name="PAGE14">#REF!</definedName>
    <definedName name="PAGE14_2" localSheetId="6">#REF!</definedName>
    <definedName name="PAGE14_2" localSheetId="0">#REF!</definedName>
    <definedName name="PAGE14_2" localSheetId="11">#REF!</definedName>
    <definedName name="PAGE14_2" localSheetId="2">#REF!</definedName>
    <definedName name="PAGE14_2">#REF!</definedName>
    <definedName name="PAGE15" localSheetId="6">#REF!</definedName>
    <definedName name="PAGE15" localSheetId="0">#REF!</definedName>
    <definedName name="PAGE15" localSheetId="11">#REF!</definedName>
    <definedName name="PAGE15" localSheetId="2">#REF!</definedName>
    <definedName name="PAGE15">#REF!</definedName>
    <definedName name="PAGE15_2" localSheetId="6">#REF!</definedName>
    <definedName name="PAGE15_2" localSheetId="0">#REF!</definedName>
    <definedName name="PAGE15_2" localSheetId="11">#REF!</definedName>
    <definedName name="PAGE15_2" localSheetId="2">#REF!</definedName>
    <definedName name="PAGE15_2">#REF!</definedName>
    <definedName name="PAGE16" localSheetId="6">#REF!</definedName>
    <definedName name="PAGE16" localSheetId="0">#REF!</definedName>
    <definedName name="PAGE16" localSheetId="11">#REF!</definedName>
    <definedName name="PAGE16" localSheetId="2">#REF!</definedName>
    <definedName name="PAGE16">#REF!</definedName>
    <definedName name="PAGE16_2" localSheetId="6">#REF!</definedName>
    <definedName name="PAGE16_2" localSheetId="0">#REF!</definedName>
    <definedName name="PAGE16_2" localSheetId="11">#REF!</definedName>
    <definedName name="PAGE16_2" localSheetId="2">#REF!</definedName>
    <definedName name="PAGE16_2">#REF!</definedName>
    <definedName name="PAGE17" localSheetId="6">#REF!</definedName>
    <definedName name="PAGE17" localSheetId="0">#REF!</definedName>
    <definedName name="PAGE17" localSheetId="11">#REF!</definedName>
    <definedName name="PAGE17" localSheetId="2">#REF!</definedName>
    <definedName name="PAGE17">#REF!</definedName>
    <definedName name="PAGE17_2" localSheetId="6">#REF!</definedName>
    <definedName name="PAGE17_2" localSheetId="0">#REF!</definedName>
    <definedName name="PAGE17_2" localSheetId="11">#REF!</definedName>
    <definedName name="PAGE17_2" localSheetId="2">#REF!</definedName>
    <definedName name="PAGE17_2">#REF!</definedName>
    <definedName name="PAGE18" localSheetId="6">#REF!</definedName>
    <definedName name="PAGE18" localSheetId="0">#REF!</definedName>
    <definedName name="PAGE18" localSheetId="11">#REF!</definedName>
    <definedName name="PAGE18" localSheetId="2">#REF!</definedName>
    <definedName name="PAGE18">#REF!</definedName>
    <definedName name="PAGE18_2" localSheetId="6">#REF!</definedName>
    <definedName name="PAGE18_2" localSheetId="0">#REF!</definedName>
    <definedName name="PAGE18_2" localSheetId="11">#REF!</definedName>
    <definedName name="PAGE18_2" localSheetId="2">#REF!</definedName>
    <definedName name="PAGE18_2">#REF!</definedName>
    <definedName name="PAGE19" localSheetId="6">#REF!</definedName>
    <definedName name="PAGE19" localSheetId="0">#REF!</definedName>
    <definedName name="PAGE19" localSheetId="11">#REF!</definedName>
    <definedName name="PAGE19" localSheetId="2">#REF!</definedName>
    <definedName name="PAGE19">#REF!</definedName>
    <definedName name="PAGE19_2" localSheetId="6">#REF!</definedName>
    <definedName name="PAGE19_2" localSheetId="0">#REF!</definedName>
    <definedName name="PAGE19_2" localSheetId="11">#REF!</definedName>
    <definedName name="PAGE19_2" localSheetId="2">#REF!</definedName>
    <definedName name="PAGE19_2">#REF!</definedName>
    <definedName name="PAGE2" localSheetId="6">'[2]1 Degree data'!#REF!</definedName>
    <definedName name="PAGE2" localSheetId="0">'[2]1 Degree data'!#REF!</definedName>
    <definedName name="PAGE2" localSheetId="11">'[2]1 Degree data'!#REF!</definedName>
    <definedName name="PAGE2" localSheetId="2">'[2]1 Degree data'!#REF!</definedName>
    <definedName name="PAGE2">'[2]1 Degree data'!#REF!</definedName>
    <definedName name="PAGE2_2" localSheetId="6">#REF!</definedName>
    <definedName name="PAGE2_2" localSheetId="0">#REF!</definedName>
    <definedName name="PAGE2_2" localSheetId="11">#REF!</definedName>
    <definedName name="PAGE2_2" localSheetId="2">#REF!</definedName>
    <definedName name="PAGE2_2">#REF!</definedName>
    <definedName name="PAGE20" localSheetId="6">#REF!</definedName>
    <definedName name="PAGE20" localSheetId="0">#REF!</definedName>
    <definedName name="PAGE20" localSheetId="11">#REF!</definedName>
    <definedName name="PAGE20" localSheetId="2">#REF!</definedName>
    <definedName name="PAGE20">#REF!</definedName>
    <definedName name="PAGE20_2" localSheetId="6">#REF!</definedName>
    <definedName name="PAGE20_2" localSheetId="0">#REF!</definedName>
    <definedName name="PAGE20_2" localSheetId="11">#REF!</definedName>
    <definedName name="PAGE20_2" localSheetId="2">#REF!</definedName>
    <definedName name="PAGE20_2">#REF!</definedName>
    <definedName name="PAGE3" localSheetId="6">'[2]1 Degree data'!#REF!</definedName>
    <definedName name="PAGE3" localSheetId="0">'[2]1 Degree data'!#REF!</definedName>
    <definedName name="PAGE3" localSheetId="11">'[2]1 Degree data'!#REF!</definedName>
    <definedName name="PAGE3" localSheetId="2">'[2]1 Degree data'!#REF!</definedName>
    <definedName name="PAGE3">'[2]1 Degree data'!#REF!</definedName>
    <definedName name="PAGE3_2" localSheetId="6">#REF!</definedName>
    <definedName name="PAGE3_2" localSheetId="0">#REF!</definedName>
    <definedName name="PAGE3_2" localSheetId="11">#REF!</definedName>
    <definedName name="PAGE3_2" localSheetId="2">#REF!</definedName>
    <definedName name="PAGE3_2">#REF!</definedName>
    <definedName name="PAGE4" localSheetId="6">'[2]1 Degree data'!#REF!</definedName>
    <definedName name="PAGE4" localSheetId="0">'[2]1 Degree data'!#REF!</definedName>
    <definedName name="PAGE4" localSheetId="11">'[2]1 Degree data'!#REF!</definedName>
    <definedName name="PAGE4" localSheetId="2">'[2]1 Degree data'!#REF!</definedName>
    <definedName name="PAGE4">'[2]1 Degree data'!#REF!</definedName>
    <definedName name="PAGE4_2" localSheetId="6">#REF!</definedName>
    <definedName name="PAGE4_2" localSheetId="0">#REF!</definedName>
    <definedName name="PAGE4_2" localSheetId="11">#REF!</definedName>
    <definedName name="PAGE4_2" localSheetId="2">#REF!</definedName>
    <definedName name="PAGE4_2">#REF!</definedName>
    <definedName name="PAGE5" localSheetId="6">'[2]1 Degree data'!#REF!</definedName>
    <definedName name="PAGE5" localSheetId="0">'[2]1 Degree data'!#REF!</definedName>
    <definedName name="PAGE5" localSheetId="11">'[2]1 Degree data'!#REF!</definedName>
    <definedName name="PAGE5" localSheetId="2">'[2]1 Degree data'!#REF!</definedName>
    <definedName name="PAGE5">'[2]1 Degree data'!#REF!</definedName>
    <definedName name="PAGE5_2" localSheetId="6">#REF!</definedName>
    <definedName name="PAGE5_2" localSheetId="0">#REF!</definedName>
    <definedName name="PAGE5_2" localSheetId="11">#REF!</definedName>
    <definedName name="PAGE5_2" localSheetId="2">#REF!</definedName>
    <definedName name="PAGE5_2">#REF!</definedName>
    <definedName name="PAGE6" localSheetId="6">#REF!</definedName>
    <definedName name="PAGE6" localSheetId="0">#REF!</definedName>
    <definedName name="PAGE6" localSheetId="11">#REF!</definedName>
    <definedName name="PAGE6" localSheetId="2">#REF!</definedName>
    <definedName name="PAGE6">#REF!</definedName>
    <definedName name="PAGE6_2" localSheetId="6">#REF!</definedName>
    <definedName name="PAGE6_2" localSheetId="0">#REF!</definedName>
    <definedName name="PAGE6_2" localSheetId="11">#REF!</definedName>
    <definedName name="PAGE6_2" localSheetId="2">#REF!</definedName>
    <definedName name="PAGE6_2">#REF!</definedName>
    <definedName name="PAGE7" localSheetId="6">#REF!</definedName>
    <definedName name="PAGE7" localSheetId="0">#REF!</definedName>
    <definedName name="PAGE7" localSheetId="11">#REF!</definedName>
    <definedName name="PAGE7" localSheetId="2">#REF!</definedName>
    <definedName name="PAGE7">#REF!</definedName>
    <definedName name="PAGE7_2" localSheetId="6">#REF!</definedName>
    <definedName name="PAGE7_2" localSheetId="0">#REF!</definedName>
    <definedName name="PAGE7_2" localSheetId="11">#REF!</definedName>
    <definedName name="PAGE7_2" localSheetId="2">#REF!</definedName>
    <definedName name="PAGE7_2">#REF!</definedName>
    <definedName name="PAGE8" localSheetId="6">#REF!</definedName>
    <definedName name="PAGE8" localSheetId="0">#REF!</definedName>
    <definedName name="PAGE8" localSheetId="11">#REF!</definedName>
    <definedName name="PAGE8" localSheetId="2">#REF!</definedName>
    <definedName name="PAGE8">#REF!</definedName>
    <definedName name="PAGE8_2" localSheetId="6">#REF!</definedName>
    <definedName name="PAGE8_2" localSheetId="0">#REF!</definedName>
    <definedName name="PAGE8_2" localSheetId="11">#REF!</definedName>
    <definedName name="PAGE8_2" localSheetId="2">#REF!</definedName>
    <definedName name="PAGE8_2">#REF!</definedName>
    <definedName name="PAGE9" localSheetId="6">#REF!</definedName>
    <definedName name="PAGE9" localSheetId="0">#REF!</definedName>
    <definedName name="PAGE9" localSheetId="11">#REF!</definedName>
    <definedName name="PAGE9" localSheetId="2">#REF!</definedName>
    <definedName name="PAGE9">#REF!</definedName>
    <definedName name="PAGE9_2" localSheetId="6">#REF!</definedName>
    <definedName name="PAGE9_2" localSheetId="0">#REF!</definedName>
    <definedName name="PAGE9_2" localSheetId="11">#REF!</definedName>
    <definedName name="PAGE9_2" localSheetId="2">#REF!</definedName>
    <definedName name="PAGE9_2">#REF!</definedName>
    <definedName name="PART1" localSheetId="6">'[2]1 Degree data'!#REF!</definedName>
    <definedName name="PART1" localSheetId="0">'[2]1 Degree data'!#REF!</definedName>
    <definedName name="PART1" localSheetId="11">'[2]1 Degree data'!#REF!</definedName>
    <definedName name="PART1" localSheetId="2">'[2]1 Degree data'!#REF!</definedName>
    <definedName name="PART1">'[2]1 Degree data'!#REF!</definedName>
    <definedName name="PART1_2" localSheetId="6">#REF!</definedName>
    <definedName name="PART1_2" localSheetId="0">#REF!</definedName>
    <definedName name="PART1_2" localSheetId="11">#REF!</definedName>
    <definedName name="PART1_2" localSheetId="2">#REF!</definedName>
    <definedName name="PART1_2">#REF!</definedName>
    <definedName name="PART2" localSheetId="6">#REF!</definedName>
    <definedName name="PART2" localSheetId="0">#REF!</definedName>
    <definedName name="PART2" localSheetId="11">#REF!</definedName>
    <definedName name="PART2" localSheetId="2">#REF!</definedName>
    <definedName name="PART2">#REF!</definedName>
    <definedName name="PART2_2" localSheetId="6">#REF!</definedName>
    <definedName name="PART2_2" localSheetId="0">#REF!</definedName>
    <definedName name="PART2_2" localSheetId="11">#REF!</definedName>
    <definedName name="PART2_2" localSheetId="2">#REF!</definedName>
    <definedName name="PART2_2">#REF!</definedName>
    <definedName name="PART3" localSheetId="6">#REF!</definedName>
    <definedName name="PART3" localSheetId="0">#REF!</definedName>
    <definedName name="PART3" localSheetId="11">#REF!</definedName>
    <definedName name="PART3" localSheetId="2">#REF!</definedName>
    <definedName name="PART3">#REF!</definedName>
    <definedName name="PART3_2" localSheetId="6">#REF!</definedName>
    <definedName name="PART3_2" localSheetId="0">#REF!</definedName>
    <definedName name="PART3_2" localSheetId="11">#REF!</definedName>
    <definedName name="PART3_2" localSheetId="2">#REF!</definedName>
    <definedName name="PART3_2">#REF!</definedName>
    <definedName name="PART4A" localSheetId="6">#REF!</definedName>
    <definedName name="PART4A" localSheetId="0">#REF!</definedName>
    <definedName name="PART4A" localSheetId="11">#REF!</definedName>
    <definedName name="PART4A" localSheetId="2">#REF!</definedName>
    <definedName name="PART4A">#REF!</definedName>
    <definedName name="PART4A_2" localSheetId="6">#REF!</definedName>
    <definedName name="PART4A_2" localSheetId="0">#REF!</definedName>
    <definedName name="PART4A_2" localSheetId="11">#REF!</definedName>
    <definedName name="PART4A_2" localSheetId="2">#REF!</definedName>
    <definedName name="PART4A_2">#REF!</definedName>
    <definedName name="PART4B" localSheetId="6">#REF!</definedName>
    <definedName name="PART4B" localSheetId="0">#REF!</definedName>
    <definedName name="PART4B" localSheetId="11">#REF!</definedName>
    <definedName name="PART4B" localSheetId="2">#REF!</definedName>
    <definedName name="PART4B">#REF!</definedName>
    <definedName name="PART4B_2" localSheetId="6">#REF!</definedName>
    <definedName name="PART4B_2" localSheetId="0">#REF!</definedName>
    <definedName name="PART4B_2" localSheetId="11">#REF!</definedName>
    <definedName name="PART4B_2" localSheetId="2">#REF!</definedName>
    <definedName name="PART4B_2">#REF!</definedName>
    <definedName name="PART5" localSheetId="6">#REF!</definedName>
    <definedName name="PART5" localSheetId="0">#REF!</definedName>
    <definedName name="PART5" localSheetId="11">#REF!</definedName>
    <definedName name="PART5" localSheetId="2">#REF!</definedName>
    <definedName name="PART5">#REF!</definedName>
    <definedName name="PART5_2" localSheetId="6">#REF!</definedName>
    <definedName name="PART5_2" localSheetId="0">#REF!</definedName>
    <definedName name="PART5_2" localSheetId="11">#REF!</definedName>
    <definedName name="PART5_2" localSheetId="2">#REF!</definedName>
    <definedName name="PART5_2">#REF!</definedName>
    <definedName name="PART6A" localSheetId="6">#REF!</definedName>
    <definedName name="PART6A" localSheetId="0">#REF!</definedName>
    <definedName name="PART6A" localSheetId="11">#REF!</definedName>
    <definedName name="PART6A" localSheetId="2">#REF!</definedName>
    <definedName name="PART6A">#REF!</definedName>
    <definedName name="PART6A_2" localSheetId="6">#REF!</definedName>
    <definedName name="PART6A_2" localSheetId="0">#REF!</definedName>
    <definedName name="PART6A_2" localSheetId="11">#REF!</definedName>
    <definedName name="PART6A_2" localSheetId="2">#REF!</definedName>
    <definedName name="PART6A_2">#REF!</definedName>
    <definedName name="PART6B" localSheetId="6">#REF!</definedName>
    <definedName name="PART6B" localSheetId="0">#REF!</definedName>
    <definedName name="PART6B" localSheetId="11">#REF!</definedName>
    <definedName name="PART6B" localSheetId="2">#REF!</definedName>
    <definedName name="PART6B">#REF!</definedName>
    <definedName name="PART6B_2" localSheetId="6">#REF!</definedName>
    <definedName name="PART6B_2" localSheetId="0">#REF!</definedName>
    <definedName name="PART6B_2" localSheetId="11">#REF!</definedName>
    <definedName name="PART6B_2" localSheetId="2">#REF!</definedName>
    <definedName name="PART6B_2">#REF!</definedName>
    <definedName name="PART6C" localSheetId="6">#REF!</definedName>
    <definedName name="PART6C" localSheetId="0">#REF!</definedName>
    <definedName name="PART6C" localSheetId="11">#REF!</definedName>
    <definedName name="PART6C" localSheetId="2">#REF!</definedName>
    <definedName name="PART6C">#REF!</definedName>
    <definedName name="PART6C_2" localSheetId="6">#REF!</definedName>
    <definedName name="PART6C_2" localSheetId="0">#REF!</definedName>
    <definedName name="PART6C_2" localSheetId="11">#REF!</definedName>
    <definedName name="PART6C_2" localSheetId="2">#REF!</definedName>
    <definedName name="PART6C_2">#REF!</definedName>
    <definedName name="PART7B" localSheetId="6">#REF!</definedName>
    <definedName name="PART7B" localSheetId="0">#REF!</definedName>
    <definedName name="PART7B" localSheetId="11">#REF!</definedName>
    <definedName name="PART7B" localSheetId="2">#REF!</definedName>
    <definedName name="PART7B">#REF!</definedName>
    <definedName name="PART7B_2" localSheetId="6">#REF!</definedName>
    <definedName name="PART7B_2" localSheetId="0">#REF!</definedName>
    <definedName name="PART7B_2" localSheetId="11">#REF!</definedName>
    <definedName name="PART7B_2" localSheetId="2">#REF!</definedName>
    <definedName name="PART7B_2">#REF!</definedName>
    <definedName name="PART7C" localSheetId="6">#REF!</definedName>
    <definedName name="PART7C" localSheetId="0">#REF!</definedName>
    <definedName name="PART7C" localSheetId="11">#REF!</definedName>
    <definedName name="PART7C" localSheetId="2">#REF!</definedName>
    <definedName name="PART7C">#REF!</definedName>
    <definedName name="PART7C_2" localSheetId="6">#REF!</definedName>
    <definedName name="PART7C_2" localSheetId="0">#REF!</definedName>
    <definedName name="PART7C_2" localSheetId="11">#REF!</definedName>
    <definedName name="PART7C_2" localSheetId="2">#REF!</definedName>
    <definedName name="PART7C_2">#REF!</definedName>
    <definedName name="PART8" localSheetId="6">#REF!</definedName>
    <definedName name="PART8" localSheetId="0">#REF!</definedName>
    <definedName name="PART8" localSheetId="11">#REF!</definedName>
    <definedName name="PART8" localSheetId="2">#REF!</definedName>
    <definedName name="PART8">#REF!</definedName>
    <definedName name="PART8_2" localSheetId="6">#REF!</definedName>
    <definedName name="PART8_2" localSheetId="0">#REF!</definedName>
    <definedName name="PART8_2" localSheetId="11">#REF!</definedName>
    <definedName name="PART8_2" localSheetId="2">#REF!</definedName>
    <definedName name="PART8_2">#REF!</definedName>
    <definedName name="print" localSheetId="6">#REF!</definedName>
    <definedName name="print" localSheetId="2">#REF!</definedName>
    <definedName name="print">#REF!</definedName>
    <definedName name="_xlnm.Print_Area" localSheetId="10">'CTA Pivot Table'!$C$6:$U$229</definedName>
    <definedName name="_xlnm.Print_Area" localSheetId="6">'CTD Tables 68-79'!$A$1:$N$373</definedName>
    <definedName name="_xlnm.Print_Area" localSheetId="8">'Distribution Pivot Table'!$T$6:$AE$133</definedName>
    <definedName name="_xlnm.Print_Area" localSheetId="0">'Distribution Tables 44-55'!$A$1:$Q$394</definedName>
    <definedName name="_xlnm.Print_Area" localSheetId="5">'Old 67b'!$A$1:$C$28</definedName>
    <definedName name="_xlnm.Print_Area" localSheetId="1">'OLD Tables 44-55'!$A$1:$Q$394</definedName>
    <definedName name="_xlnm.Print_Area" localSheetId="3">'OLD Tables 56-67'!$A$1:$N$384</definedName>
    <definedName name="_xlnm.Print_Area" localSheetId="7">'OLD Tables 68-79'!$A$1:$N$373</definedName>
    <definedName name="_xlnm.Print_Area" localSheetId="4">'Table 67b'!$A$1:$C$28</definedName>
    <definedName name="_xlnm.Print_Area" localSheetId="11">#REF!</definedName>
    <definedName name="_xlnm.Print_Area" localSheetId="9">'TTA Pivot Table'!$C$6:$W$229</definedName>
    <definedName name="_xlnm.Print_Area" localSheetId="2">'TTD Tables 56-67'!$A$1:$N$384</definedName>
    <definedName name="_xlnm.Print_Area">#REF!</definedName>
    <definedName name="Print_Area_2" localSheetId="6">#REF!</definedName>
    <definedName name="Print_Area_2" localSheetId="0">#REF!</definedName>
    <definedName name="Print_Area_2" localSheetId="11">#REF!</definedName>
    <definedName name="Print_Area_2" localSheetId="2">#REF!</definedName>
    <definedName name="Print_Area_2">#REF!</definedName>
    <definedName name="Print_Area_3" localSheetId="6">#REF!</definedName>
    <definedName name="Print_Area_3" localSheetId="0">#REF!</definedName>
    <definedName name="Print_Area_3" localSheetId="11">#REF!</definedName>
    <definedName name="Print_Area_3" localSheetId="2">#REF!</definedName>
    <definedName name="Print_Area_3">#REF!</definedName>
    <definedName name="_xlnm.Print_Titles" localSheetId="10">'CTA Pivot Table'!$A:$B,'CTA Pivot Table'!$2:$5</definedName>
    <definedName name="_xlnm.Print_Titles" localSheetId="8">'Distribution Pivot Table'!$A:$B,'Distribution Pivot Table'!$1:$5</definedName>
    <definedName name="_xlnm.Print_Titles" localSheetId="9">'TTA Pivot Table'!$A:$B,'TTA Pivot Table'!$2:$5</definedName>
    <definedName name="R_">'[1]Surveys In'!$D$38</definedName>
    <definedName name="RATIONALE" localSheetId="6">#REF!</definedName>
    <definedName name="RATIONALE" localSheetId="0">#REF!</definedName>
    <definedName name="RATIONALE" localSheetId="11">#REF!</definedName>
    <definedName name="RATIONALE" localSheetId="2">#REF!</definedName>
    <definedName name="RATIONALE">#REF!</definedName>
    <definedName name="RATIONALE_2" localSheetId="6">#REF!</definedName>
    <definedName name="RATIONALE_2" localSheetId="0">#REF!</definedName>
    <definedName name="RATIONALE_2" localSheetId="11">#REF!</definedName>
    <definedName name="RATIONALE_2" localSheetId="2">#REF!</definedName>
    <definedName name="RATIONALE_2">#REF!</definedName>
    <definedName name="RATIONALE2" localSheetId="6">#REF!</definedName>
    <definedName name="RATIONALE2" localSheetId="0">#REF!</definedName>
    <definedName name="RATIONALE2" localSheetId="11">#REF!</definedName>
    <definedName name="RATIONALE2" localSheetId="2">#REF!</definedName>
    <definedName name="RATIONALE2">#REF!</definedName>
    <definedName name="RATIONALE2_2" localSheetId="6">#REF!</definedName>
    <definedName name="RATIONALE2_2" localSheetId="0">#REF!</definedName>
    <definedName name="RATIONALE2_2" localSheetId="11">#REF!</definedName>
    <definedName name="RATIONALE2_2" localSheetId="2">#REF!</definedName>
    <definedName name="RATIONALE2_2">#REF!</definedName>
    <definedName name="RNG_DATA_A">'[1]Surveys In'!$AA$10:$AC$10</definedName>
    <definedName name="RNG_LABEL_Y">'[1]Surveys In'!$V$9</definedName>
    <definedName name="SALHEAD" localSheetId="6">#REF!</definedName>
    <definedName name="SALHEAD" localSheetId="0">#REF!</definedName>
    <definedName name="SALHEAD" localSheetId="11">#REF!</definedName>
    <definedName name="SALHEAD" localSheetId="2">#REF!</definedName>
    <definedName name="SALHEAD">#REF!</definedName>
    <definedName name="SALHEAD_2" localSheetId="6">#REF!</definedName>
    <definedName name="SALHEAD_2" localSheetId="0">#REF!</definedName>
    <definedName name="SALHEAD_2" localSheetId="11">#REF!</definedName>
    <definedName name="SALHEAD_2" localSheetId="2">#REF!</definedName>
    <definedName name="SALHEAD_2">#REF!</definedName>
  </definedNames>
  <calcPr calcId="171027"/>
  <pivotCaches>
    <pivotCache cacheId="10" r:id="rId18"/>
  </pivotCaches>
</workbook>
</file>

<file path=xl/calcChain.xml><?xml version="1.0" encoding="utf-8"?>
<calcChain xmlns="http://schemas.openxmlformats.org/spreadsheetml/2006/main">
  <c r="B27" i="12" l="1"/>
  <c r="B28" i="12"/>
  <c r="K234" i="12" l="1"/>
  <c r="K235" i="12"/>
  <c r="K236" i="12"/>
  <c r="G240" i="12"/>
  <c r="G241" i="12"/>
  <c r="C245" i="12"/>
  <c r="C246" i="12"/>
  <c r="J250" i="11" l="1"/>
  <c r="J251" i="11"/>
  <c r="J252" i="11"/>
  <c r="K258" i="4" l="1"/>
  <c r="O26" i="10"/>
  <c r="O27" i="10"/>
  <c r="O28" i="10"/>
  <c r="D29" i="4"/>
  <c r="GB9" i="9" l="1"/>
  <c r="GC9" i="9"/>
  <c r="GD9" i="9"/>
  <c r="GE9" i="9"/>
  <c r="GU9" i="9" s="1"/>
  <c r="GF9" i="9"/>
  <c r="GG9" i="9"/>
  <c r="GH9" i="9"/>
  <c r="GI9" i="9"/>
  <c r="GY9" i="9" s="1"/>
  <c r="GJ9" i="9"/>
  <c r="GL9" i="9"/>
  <c r="GM9" i="9"/>
  <c r="GN9" i="9"/>
  <c r="GO9" i="9"/>
  <c r="GS9" i="9" s="1"/>
  <c r="GP9" i="9"/>
  <c r="GQ9" i="9"/>
  <c r="GR9" i="9"/>
  <c r="GT9" i="9"/>
  <c r="GV9" i="9"/>
  <c r="GZ9" i="9"/>
  <c r="HB9" i="9"/>
  <c r="HC9" i="9"/>
  <c r="HG9" i="9" s="1"/>
  <c r="HD9" i="9"/>
  <c r="HE9" i="9"/>
  <c r="HI9" i="9" s="1"/>
  <c r="HF9" i="9"/>
  <c r="HH9" i="9"/>
  <c r="HJ9" i="9"/>
  <c r="HK9" i="9"/>
  <c r="HL9" i="9"/>
  <c r="HM9" i="9"/>
  <c r="GB10" i="9"/>
  <c r="HL10" i="9" s="1"/>
  <c r="GC10" i="9"/>
  <c r="HM10" i="9" s="1"/>
  <c r="GD10" i="9"/>
  <c r="GH10" i="9" s="1"/>
  <c r="GE10" i="9"/>
  <c r="GF10" i="9"/>
  <c r="GG10" i="9"/>
  <c r="GK10" i="9" s="1"/>
  <c r="GI10" i="9"/>
  <c r="GJ10" i="9"/>
  <c r="GL10" i="9"/>
  <c r="GP10" i="9" s="1"/>
  <c r="GM10" i="9"/>
  <c r="GN10" i="9"/>
  <c r="GO10" i="9"/>
  <c r="GS10" i="9" s="1"/>
  <c r="GQ10" i="9"/>
  <c r="GY10" i="9" s="1"/>
  <c r="GR10" i="9"/>
  <c r="GT10" i="9"/>
  <c r="GU10" i="9"/>
  <c r="GV10" i="9"/>
  <c r="GW10" i="9"/>
  <c r="HA10" i="9" s="1"/>
  <c r="GZ10" i="9"/>
  <c r="HB10" i="9"/>
  <c r="HF10" i="9" s="1"/>
  <c r="HC10" i="9"/>
  <c r="HD10" i="9"/>
  <c r="HE10" i="9"/>
  <c r="HG10" i="9"/>
  <c r="HH10" i="9"/>
  <c r="HI10" i="9"/>
  <c r="HJ10" i="9"/>
  <c r="HK10" i="9"/>
  <c r="GB11" i="9"/>
  <c r="GC11" i="9"/>
  <c r="HM11" i="9" s="1"/>
  <c r="GD11" i="9"/>
  <c r="GH11" i="9" s="1"/>
  <c r="GE11" i="9"/>
  <c r="GI11" i="9" s="1"/>
  <c r="GF11" i="9"/>
  <c r="GJ11" i="9" s="1"/>
  <c r="GG11" i="9"/>
  <c r="GK11" i="9"/>
  <c r="GL11" i="9"/>
  <c r="GM11" i="9"/>
  <c r="GN11" i="9"/>
  <c r="GR11" i="9" s="1"/>
  <c r="GO11" i="9"/>
  <c r="GQ11" i="9"/>
  <c r="GS11" i="9"/>
  <c r="GV11" i="9"/>
  <c r="GW11" i="9"/>
  <c r="HA11" i="9"/>
  <c r="HB11" i="9"/>
  <c r="HF11" i="9" s="1"/>
  <c r="HC11" i="9"/>
  <c r="HD11" i="9"/>
  <c r="HH11" i="9" s="1"/>
  <c r="HE11" i="9"/>
  <c r="HG11" i="9"/>
  <c r="HI11" i="9"/>
  <c r="HJ11" i="9"/>
  <c r="HK11" i="9"/>
  <c r="HL11" i="9"/>
  <c r="GB12" i="9"/>
  <c r="GC12" i="9"/>
  <c r="GD12" i="9"/>
  <c r="GE12" i="9"/>
  <c r="GI12" i="9" s="1"/>
  <c r="GF12" i="9"/>
  <c r="GJ12" i="9" s="1"/>
  <c r="GG12" i="9"/>
  <c r="GK12" i="9" s="1"/>
  <c r="GH12" i="9"/>
  <c r="GL12" i="9"/>
  <c r="GM12" i="9"/>
  <c r="GQ12" i="9" s="1"/>
  <c r="GN12" i="9"/>
  <c r="GR12" i="9" s="1"/>
  <c r="GO12" i="9"/>
  <c r="GP12" i="9"/>
  <c r="GS12" i="9"/>
  <c r="GT12" i="9"/>
  <c r="GU12" i="9"/>
  <c r="GY12" i="9" s="1"/>
  <c r="GV12" i="9"/>
  <c r="GZ12" i="9" s="1"/>
  <c r="GX12" i="9"/>
  <c r="HB12" i="9"/>
  <c r="HC12" i="9"/>
  <c r="HG12" i="9" s="1"/>
  <c r="HD12" i="9"/>
  <c r="HH12" i="9" s="1"/>
  <c r="HE12" i="9"/>
  <c r="HI12" i="9" s="1"/>
  <c r="HF12" i="9"/>
  <c r="HJ12" i="9"/>
  <c r="HK12" i="9"/>
  <c r="HL12" i="9"/>
  <c r="HM12" i="9"/>
  <c r="GB13" i="9"/>
  <c r="HL13" i="9" s="1"/>
  <c r="GC13" i="9"/>
  <c r="GD13" i="9"/>
  <c r="GE13" i="9"/>
  <c r="GF13" i="9"/>
  <c r="GG13" i="9"/>
  <c r="GH13" i="9"/>
  <c r="GI13" i="9"/>
  <c r="GJ13" i="9"/>
  <c r="GL13" i="9"/>
  <c r="GM13" i="9"/>
  <c r="GQ13" i="9" s="1"/>
  <c r="GN13" i="9"/>
  <c r="GO13" i="9"/>
  <c r="GS13" i="9" s="1"/>
  <c r="GP13" i="9"/>
  <c r="GR13" i="9"/>
  <c r="GT13" i="9"/>
  <c r="GU13" i="9"/>
  <c r="GV13" i="9"/>
  <c r="GY13" i="9"/>
  <c r="GZ13" i="9"/>
  <c r="HB13" i="9"/>
  <c r="HC13" i="9"/>
  <c r="HG13" i="9" s="1"/>
  <c r="HD13" i="9"/>
  <c r="HE13" i="9"/>
  <c r="HI13" i="9" s="1"/>
  <c r="HF13" i="9"/>
  <c r="HH13" i="9"/>
  <c r="HJ13" i="9"/>
  <c r="HK13" i="9"/>
  <c r="HM13" i="9"/>
  <c r="GB14" i="9"/>
  <c r="HL14" i="9" s="1"/>
  <c r="GC14" i="9"/>
  <c r="GD14" i="9"/>
  <c r="GH14" i="9" s="1"/>
  <c r="GE14" i="9"/>
  <c r="GF14" i="9"/>
  <c r="GG14" i="9"/>
  <c r="GI14" i="9"/>
  <c r="GY14" i="9" s="1"/>
  <c r="GJ14" i="9"/>
  <c r="GK14" i="9"/>
  <c r="GL14" i="9"/>
  <c r="GP14" i="9" s="1"/>
  <c r="GM14" i="9"/>
  <c r="GN14" i="9"/>
  <c r="GO14" i="9"/>
  <c r="GW14" i="9" s="1"/>
  <c r="GQ14" i="9"/>
  <c r="GR14" i="9"/>
  <c r="GT14" i="9"/>
  <c r="GX14" i="9" s="1"/>
  <c r="GU14" i="9"/>
  <c r="GV14" i="9"/>
  <c r="HB14" i="9"/>
  <c r="HF14" i="9" s="1"/>
  <c r="HC14" i="9"/>
  <c r="HD14" i="9"/>
  <c r="HE14" i="9"/>
  <c r="HG14" i="9"/>
  <c r="HH14" i="9"/>
  <c r="HI14" i="9"/>
  <c r="HJ14" i="9"/>
  <c r="HK14" i="9"/>
  <c r="HM14" i="9"/>
  <c r="GB15" i="9"/>
  <c r="GC15" i="9"/>
  <c r="HM15" i="9" s="1"/>
  <c r="GD15" i="9"/>
  <c r="GH15" i="9" s="1"/>
  <c r="GE15" i="9"/>
  <c r="GF15" i="9"/>
  <c r="GJ15" i="9" s="1"/>
  <c r="GG15" i="9"/>
  <c r="GI15" i="9"/>
  <c r="GK15" i="9"/>
  <c r="GL15" i="9"/>
  <c r="GP15" i="9" s="1"/>
  <c r="GM15" i="9"/>
  <c r="GN15" i="9"/>
  <c r="GR15" i="9" s="1"/>
  <c r="GO15" i="9"/>
  <c r="GQ15" i="9"/>
  <c r="GS15" i="9"/>
  <c r="GT15" i="9"/>
  <c r="GX15" i="9" s="1"/>
  <c r="GU15" i="9"/>
  <c r="GY15" i="9" s="1"/>
  <c r="GV15" i="9"/>
  <c r="GZ15" i="9" s="1"/>
  <c r="GW15" i="9"/>
  <c r="HB15" i="9"/>
  <c r="HF15" i="9" s="1"/>
  <c r="HC15" i="9"/>
  <c r="HG15" i="9" s="1"/>
  <c r="HD15" i="9"/>
  <c r="HH15" i="9" s="1"/>
  <c r="HE15" i="9"/>
  <c r="HI15" i="9"/>
  <c r="HJ15" i="9"/>
  <c r="HK15" i="9"/>
  <c r="HL15" i="9"/>
  <c r="GB16" i="9"/>
  <c r="GC16" i="9"/>
  <c r="HM16" i="9" s="1"/>
  <c r="GD16" i="9"/>
  <c r="GE16" i="9"/>
  <c r="GI16" i="9" s="1"/>
  <c r="GF16" i="9"/>
  <c r="GJ16" i="9" s="1"/>
  <c r="GG16" i="9"/>
  <c r="GH16" i="9"/>
  <c r="GK16" i="9"/>
  <c r="GL16" i="9"/>
  <c r="GM16" i="9"/>
  <c r="GN16" i="9"/>
  <c r="GR16" i="9" s="1"/>
  <c r="GO16" i="9"/>
  <c r="GS16" i="9" s="1"/>
  <c r="GP16" i="9"/>
  <c r="GT16" i="9"/>
  <c r="GV16" i="9"/>
  <c r="GZ16" i="9" s="1"/>
  <c r="GW16" i="9"/>
  <c r="HA16" i="9" s="1"/>
  <c r="GX16" i="9"/>
  <c r="HB16" i="9"/>
  <c r="HC16" i="9"/>
  <c r="HG16" i="9" s="1"/>
  <c r="HD16" i="9"/>
  <c r="HH16" i="9" s="1"/>
  <c r="HE16" i="9"/>
  <c r="HF16" i="9"/>
  <c r="HI16" i="9"/>
  <c r="HJ16" i="9"/>
  <c r="HK16" i="9"/>
  <c r="HL16" i="9"/>
  <c r="GB17" i="9"/>
  <c r="HL17" i="9" s="1"/>
  <c r="GC17" i="9"/>
  <c r="GD17" i="9"/>
  <c r="GE17" i="9"/>
  <c r="GI17" i="9" s="1"/>
  <c r="GF17" i="9"/>
  <c r="GG17" i="9"/>
  <c r="GK17" i="9" s="1"/>
  <c r="GH17" i="9"/>
  <c r="GJ17" i="9"/>
  <c r="GL17" i="9"/>
  <c r="GM17" i="9"/>
  <c r="GN17" i="9"/>
  <c r="GO17" i="9"/>
  <c r="GS17" i="9" s="1"/>
  <c r="GP17" i="9"/>
  <c r="GR17" i="9"/>
  <c r="GT17" i="9"/>
  <c r="GV17" i="9"/>
  <c r="GW17" i="9"/>
  <c r="HA17" i="9" s="1"/>
  <c r="GX17" i="9"/>
  <c r="GZ17" i="9"/>
  <c r="HB17" i="9"/>
  <c r="HC17" i="9"/>
  <c r="HG17" i="9" s="1"/>
  <c r="HD17" i="9"/>
  <c r="HE17" i="9"/>
  <c r="HI17" i="9" s="1"/>
  <c r="HF17" i="9"/>
  <c r="HH17" i="9"/>
  <c r="HJ17" i="9"/>
  <c r="HK17" i="9"/>
  <c r="HM17" i="9"/>
  <c r="GB18" i="9"/>
  <c r="HL18" i="9" s="1"/>
  <c r="GC18" i="9"/>
  <c r="HM18" i="9" s="1"/>
  <c r="GD18" i="9"/>
  <c r="GH18" i="9" s="1"/>
  <c r="GE18" i="9"/>
  <c r="GF18" i="9"/>
  <c r="GG18" i="9"/>
  <c r="GI18" i="9"/>
  <c r="GJ18" i="9"/>
  <c r="GZ18" i="9" s="1"/>
  <c r="GK18" i="9"/>
  <c r="GL18" i="9"/>
  <c r="GP18" i="9" s="1"/>
  <c r="GM18" i="9"/>
  <c r="GN18" i="9"/>
  <c r="GO18" i="9"/>
  <c r="GQ18" i="9"/>
  <c r="GR18" i="9"/>
  <c r="GS18" i="9"/>
  <c r="GT18" i="9"/>
  <c r="GU18" i="9"/>
  <c r="GV18" i="9"/>
  <c r="GW18" i="9"/>
  <c r="GY18" i="9"/>
  <c r="HB18" i="9"/>
  <c r="HF18" i="9" s="1"/>
  <c r="HC18" i="9"/>
  <c r="HD18" i="9"/>
  <c r="HE18" i="9"/>
  <c r="HI18" i="9" s="1"/>
  <c r="HG18" i="9"/>
  <c r="HH18" i="9"/>
  <c r="HJ18" i="9"/>
  <c r="HK18" i="9"/>
  <c r="GB19" i="9"/>
  <c r="GC19" i="9"/>
  <c r="HM19" i="9" s="1"/>
  <c r="GD19" i="9"/>
  <c r="GH19" i="9" s="1"/>
  <c r="GE19" i="9"/>
  <c r="GF19" i="9"/>
  <c r="GJ19" i="9" s="1"/>
  <c r="GG19" i="9"/>
  <c r="GI19" i="9"/>
  <c r="GK19" i="9"/>
  <c r="GL19" i="9"/>
  <c r="GM19" i="9"/>
  <c r="GN19" i="9"/>
  <c r="GR19" i="9" s="1"/>
  <c r="GO19" i="9"/>
  <c r="GS19" i="9"/>
  <c r="GV19" i="9"/>
  <c r="GW19" i="9"/>
  <c r="HA19" i="9"/>
  <c r="HB19" i="9"/>
  <c r="HF19" i="9" s="1"/>
  <c r="HC19" i="9"/>
  <c r="HD19" i="9"/>
  <c r="HH19" i="9" s="1"/>
  <c r="HE19" i="9"/>
  <c r="HG19" i="9"/>
  <c r="HI19" i="9"/>
  <c r="HJ19" i="9"/>
  <c r="HK19" i="9"/>
  <c r="HL19" i="9"/>
  <c r="GB20" i="9"/>
  <c r="GC20" i="9"/>
  <c r="GD20" i="9"/>
  <c r="GE20" i="9"/>
  <c r="GI20" i="9" s="1"/>
  <c r="GF20" i="9"/>
  <c r="GJ20" i="9" s="1"/>
  <c r="GG20" i="9"/>
  <c r="GH20" i="9"/>
  <c r="GL20" i="9"/>
  <c r="GM20" i="9"/>
  <c r="GN20" i="9"/>
  <c r="GR20" i="9" s="1"/>
  <c r="GO20" i="9"/>
  <c r="GP20" i="9"/>
  <c r="GS20" i="9"/>
  <c r="GT20" i="9"/>
  <c r="GX20" i="9"/>
  <c r="HB20" i="9"/>
  <c r="HC20" i="9"/>
  <c r="HG20" i="9" s="1"/>
  <c r="HD20" i="9"/>
  <c r="HH20" i="9" s="1"/>
  <c r="HE20" i="9"/>
  <c r="HF20" i="9"/>
  <c r="HI20" i="9"/>
  <c r="HJ20" i="9"/>
  <c r="HK20" i="9"/>
  <c r="HL20" i="9"/>
  <c r="HM20" i="9"/>
  <c r="GB21" i="9"/>
  <c r="HL21" i="9" s="1"/>
  <c r="GC21" i="9"/>
  <c r="GD21" i="9"/>
  <c r="GE21" i="9"/>
  <c r="GF21" i="9"/>
  <c r="GG21" i="9"/>
  <c r="GK21" i="9" s="1"/>
  <c r="GH21" i="9"/>
  <c r="GJ21" i="9"/>
  <c r="GL21" i="9"/>
  <c r="GM21" i="9"/>
  <c r="GN21" i="9"/>
  <c r="GO21" i="9"/>
  <c r="GS21" i="9" s="1"/>
  <c r="GP21" i="9"/>
  <c r="GQ21" i="9"/>
  <c r="GR21" i="9"/>
  <c r="GT21" i="9"/>
  <c r="GV21" i="9"/>
  <c r="GW21" i="9"/>
  <c r="HA21" i="9" s="1"/>
  <c r="GZ21" i="9"/>
  <c r="HB21" i="9"/>
  <c r="HC21" i="9"/>
  <c r="HG21" i="9" s="1"/>
  <c r="HD21" i="9"/>
  <c r="HE21" i="9"/>
  <c r="HI21" i="9" s="1"/>
  <c r="HF21" i="9"/>
  <c r="HH21" i="9"/>
  <c r="HJ21" i="9"/>
  <c r="HK21" i="9"/>
  <c r="HM21" i="9"/>
  <c r="GB22" i="9"/>
  <c r="HL22" i="9" s="1"/>
  <c r="GC22" i="9"/>
  <c r="GD22" i="9"/>
  <c r="GH22" i="9" s="1"/>
  <c r="GE22" i="9"/>
  <c r="GF22" i="9"/>
  <c r="GG22" i="9"/>
  <c r="GK22" i="9" s="1"/>
  <c r="GI22" i="9"/>
  <c r="GY22" i="9" s="1"/>
  <c r="GJ22" i="9"/>
  <c r="GL22" i="9"/>
  <c r="GP22" i="9" s="1"/>
  <c r="GM22" i="9"/>
  <c r="GN22" i="9"/>
  <c r="GO22" i="9"/>
  <c r="GQ22" i="9"/>
  <c r="GR22" i="9"/>
  <c r="GT22" i="9"/>
  <c r="GU22" i="9"/>
  <c r="GV22" i="9"/>
  <c r="GZ22" i="9"/>
  <c r="HB22" i="9"/>
  <c r="HF22" i="9" s="1"/>
  <c r="HC22" i="9"/>
  <c r="HD22" i="9"/>
  <c r="HE22" i="9"/>
  <c r="HG22" i="9"/>
  <c r="HH22" i="9"/>
  <c r="HI22" i="9"/>
  <c r="HJ22" i="9"/>
  <c r="HK22" i="9"/>
  <c r="HM22" i="9"/>
  <c r="GB23" i="9"/>
  <c r="GC23" i="9"/>
  <c r="HM23" i="9" s="1"/>
  <c r="GD23" i="9"/>
  <c r="GH23" i="9" s="1"/>
  <c r="GE23" i="9"/>
  <c r="GI23" i="9" s="1"/>
  <c r="GF23" i="9"/>
  <c r="GJ23" i="9" s="1"/>
  <c r="GG23" i="9"/>
  <c r="GK23" i="9"/>
  <c r="GL23" i="9"/>
  <c r="GP23" i="9" s="1"/>
  <c r="GM23" i="9"/>
  <c r="GN23" i="9"/>
  <c r="GR23" i="9" s="1"/>
  <c r="GO23" i="9"/>
  <c r="GS23" i="9"/>
  <c r="HA23" i="9" s="1"/>
  <c r="GT23" i="9"/>
  <c r="GX23" i="9" s="1"/>
  <c r="GV23" i="9"/>
  <c r="GW23" i="9"/>
  <c r="HB23" i="9"/>
  <c r="HF23" i="9" s="1"/>
  <c r="HC23" i="9"/>
  <c r="HG23" i="9" s="1"/>
  <c r="HD23" i="9"/>
  <c r="HH23" i="9" s="1"/>
  <c r="HE23" i="9"/>
  <c r="HI23" i="9"/>
  <c r="HJ23" i="9"/>
  <c r="HK23" i="9"/>
  <c r="HL23" i="9"/>
  <c r="GB24" i="9"/>
  <c r="GC24" i="9"/>
  <c r="HM24" i="9" s="1"/>
  <c r="GD24" i="9"/>
  <c r="GE24" i="9"/>
  <c r="GI24" i="9" s="1"/>
  <c r="GF24" i="9"/>
  <c r="GJ24" i="9" s="1"/>
  <c r="GG24" i="9"/>
  <c r="GH24" i="9"/>
  <c r="GK24" i="9"/>
  <c r="GL24" i="9"/>
  <c r="GM24" i="9"/>
  <c r="GQ24" i="9" s="1"/>
  <c r="GN24" i="9"/>
  <c r="GR24" i="9" s="1"/>
  <c r="GO24" i="9"/>
  <c r="GP24" i="9"/>
  <c r="GS24" i="9"/>
  <c r="GT24" i="9"/>
  <c r="GU24" i="9"/>
  <c r="GY24" i="9" s="1"/>
  <c r="GV24" i="9"/>
  <c r="GZ24" i="9" s="1"/>
  <c r="GW24" i="9"/>
  <c r="GX24" i="9"/>
  <c r="HB24" i="9"/>
  <c r="HC24" i="9"/>
  <c r="HG24" i="9" s="1"/>
  <c r="HD24" i="9"/>
  <c r="HH24" i="9" s="1"/>
  <c r="HE24" i="9"/>
  <c r="HI24" i="9" s="1"/>
  <c r="HF24" i="9"/>
  <c r="HJ24" i="9"/>
  <c r="HK24" i="9"/>
  <c r="HL24" i="9"/>
  <c r="GB25" i="9"/>
  <c r="HL25" i="9" s="1"/>
  <c r="GC25" i="9"/>
  <c r="GD25" i="9"/>
  <c r="GE25" i="9"/>
  <c r="GI25" i="9" s="1"/>
  <c r="GF25" i="9"/>
  <c r="GG25" i="9"/>
  <c r="GK25" i="9" s="1"/>
  <c r="GH25" i="9"/>
  <c r="GX25" i="9" s="1"/>
  <c r="GJ25" i="9"/>
  <c r="GL25" i="9"/>
  <c r="GM25" i="9"/>
  <c r="GN25" i="9"/>
  <c r="GO25" i="9"/>
  <c r="GS25" i="9" s="1"/>
  <c r="GP25" i="9"/>
  <c r="GQ25" i="9"/>
  <c r="GR25" i="9"/>
  <c r="GT25" i="9"/>
  <c r="GU25" i="9"/>
  <c r="GY25" i="9" s="1"/>
  <c r="GV25" i="9"/>
  <c r="GW25" i="9"/>
  <c r="HA25" i="9" s="1"/>
  <c r="GZ25" i="9"/>
  <c r="HB25" i="9"/>
  <c r="HC25" i="9"/>
  <c r="HG25" i="9" s="1"/>
  <c r="HD25" i="9"/>
  <c r="HE25" i="9"/>
  <c r="HI25" i="9" s="1"/>
  <c r="HF25" i="9"/>
  <c r="HH25" i="9"/>
  <c r="HJ25" i="9"/>
  <c r="HK25" i="9"/>
  <c r="HM25" i="9"/>
  <c r="GB26" i="9"/>
  <c r="HL26" i="9" s="1"/>
  <c r="GC26" i="9"/>
  <c r="GD26" i="9"/>
  <c r="GH26" i="9" s="1"/>
  <c r="GE26" i="9"/>
  <c r="GF26" i="9"/>
  <c r="GG26" i="9"/>
  <c r="GK26" i="9" s="1"/>
  <c r="GI26" i="9"/>
  <c r="GJ26" i="9"/>
  <c r="GL26" i="9"/>
  <c r="GP26" i="9" s="1"/>
  <c r="GM26" i="9"/>
  <c r="GN26" i="9"/>
  <c r="GO26" i="9"/>
  <c r="GQ26" i="9"/>
  <c r="GR26" i="9"/>
  <c r="GS26" i="9"/>
  <c r="GT26" i="9"/>
  <c r="GX26" i="9" s="1"/>
  <c r="GU26" i="9"/>
  <c r="GV26" i="9"/>
  <c r="GZ26" i="9"/>
  <c r="HB26" i="9"/>
  <c r="HF26" i="9" s="1"/>
  <c r="HC26" i="9"/>
  <c r="HD26" i="9"/>
  <c r="HE26" i="9"/>
  <c r="HG26" i="9"/>
  <c r="HH26" i="9"/>
  <c r="HI26" i="9"/>
  <c r="HJ26" i="9"/>
  <c r="HK26" i="9"/>
  <c r="HM26" i="9"/>
  <c r="GB27" i="9"/>
  <c r="GC27" i="9"/>
  <c r="HM27" i="9" s="1"/>
  <c r="GD27" i="9"/>
  <c r="GH27" i="9" s="1"/>
  <c r="GE27" i="9"/>
  <c r="GF27" i="9"/>
  <c r="GJ27" i="9" s="1"/>
  <c r="GG27" i="9"/>
  <c r="GI27" i="9"/>
  <c r="GK27" i="9"/>
  <c r="HA27" i="9" s="1"/>
  <c r="GL27" i="9"/>
  <c r="GM27" i="9"/>
  <c r="GN27" i="9"/>
  <c r="GR27" i="9" s="1"/>
  <c r="GO27" i="9"/>
  <c r="GQ27" i="9"/>
  <c r="GS27" i="9"/>
  <c r="GU27" i="9"/>
  <c r="GY27" i="9" s="1"/>
  <c r="GV27" i="9"/>
  <c r="GZ27" i="9" s="1"/>
  <c r="GW27" i="9"/>
  <c r="HB27" i="9"/>
  <c r="HF27" i="9" s="1"/>
  <c r="HC27" i="9"/>
  <c r="HD27" i="9"/>
  <c r="HH27" i="9" s="1"/>
  <c r="HE27" i="9"/>
  <c r="HG27" i="9"/>
  <c r="HI27" i="9"/>
  <c r="HJ27" i="9"/>
  <c r="HK27" i="9"/>
  <c r="HL27" i="9"/>
  <c r="GB28" i="9"/>
  <c r="GC28" i="9"/>
  <c r="HM28" i="9" s="1"/>
  <c r="GD28" i="9"/>
  <c r="GE28" i="9"/>
  <c r="GI28" i="9" s="1"/>
  <c r="GF28" i="9"/>
  <c r="GJ28" i="9" s="1"/>
  <c r="GG28" i="9"/>
  <c r="GH28" i="9"/>
  <c r="GK28" i="9"/>
  <c r="GL28" i="9"/>
  <c r="GM28" i="9"/>
  <c r="GQ28" i="9" s="1"/>
  <c r="GN28" i="9"/>
  <c r="GO28" i="9"/>
  <c r="GS28" i="9" s="1"/>
  <c r="GP28" i="9"/>
  <c r="GT28" i="9"/>
  <c r="GU28" i="9"/>
  <c r="GY28" i="9" s="1"/>
  <c r="GW28" i="9"/>
  <c r="HA28" i="9" s="1"/>
  <c r="GX28" i="9"/>
  <c r="HB28" i="9"/>
  <c r="HC28" i="9"/>
  <c r="HG28" i="9" s="1"/>
  <c r="HD28" i="9"/>
  <c r="HH28" i="9" s="1"/>
  <c r="HE28" i="9"/>
  <c r="HI28" i="9" s="1"/>
  <c r="HF28" i="9"/>
  <c r="HJ28" i="9"/>
  <c r="HK28" i="9"/>
  <c r="HL28" i="9"/>
  <c r="GB29" i="9"/>
  <c r="HL29" i="9" s="1"/>
  <c r="GC29" i="9"/>
  <c r="GD29" i="9"/>
  <c r="GE29" i="9"/>
  <c r="GF29" i="9"/>
  <c r="GG29" i="9"/>
  <c r="GK29" i="9" s="1"/>
  <c r="GH29" i="9"/>
  <c r="GJ29" i="9"/>
  <c r="GL29" i="9"/>
  <c r="GM29" i="9"/>
  <c r="GN29" i="9"/>
  <c r="GO29" i="9"/>
  <c r="GS29" i="9" s="1"/>
  <c r="GP29" i="9"/>
  <c r="GQ29" i="9"/>
  <c r="GR29" i="9"/>
  <c r="GT29" i="9"/>
  <c r="GV29" i="9"/>
  <c r="GW29" i="9"/>
  <c r="HA29" i="9" s="1"/>
  <c r="GX29" i="9"/>
  <c r="GZ29" i="9"/>
  <c r="HB29" i="9"/>
  <c r="HC29" i="9"/>
  <c r="HD29" i="9"/>
  <c r="HE29" i="9"/>
  <c r="HI29" i="9" s="1"/>
  <c r="HF29" i="9"/>
  <c r="HG29" i="9"/>
  <c r="HH29" i="9"/>
  <c r="HJ29" i="9"/>
  <c r="HK29" i="9"/>
  <c r="HM29" i="9"/>
  <c r="GB30" i="9"/>
  <c r="HL30" i="9" s="1"/>
  <c r="GC30" i="9"/>
  <c r="GD30" i="9"/>
  <c r="GH30" i="9" s="1"/>
  <c r="GE30" i="9"/>
  <c r="GF30" i="9"/>
  <c r="GG30" i="9"/>
  <c r="GI30" i="9"/>
  <c r="GJ30" i="9"/>
  <c r="GK30" i="9"/>
  <c r="GL30" i="9"/>
  <c r="GP30" i="9" s="1"/>
  <c r="GM30" i="9"/>
  <c r="GN30" i="9"/>
  <c r="GO30" i="9"/>
  <c r="GS30" i="9" s="1"/>
  <c r="GQ30" i="9"/>
  <c r="GR30" i="9"/>
  <c r="GT30" i="9"/>
  <c r="GX30" i="9" s="1"/>
  <c r="GU30" i="9"/>
  <c r="GV30" i="9"/>
  <c r="GW30" i="9"/>
  <c r="HA30" i="9" s="1"/>
  <c r="GY30" i="9"/>
  <c r="GZ30" i="9"/>
  <c r="HB30" i="9"/>
  <c r="HF30" i="9" s="1"/>
  <c r="HC30" i="9"/>
  <c r="HD30" i="9"/>
  <c r="HE30" i="9"/>
  <c r="HI30" i="9" s="1"/>
  <c r="HG30" i="9"/>
  <c r="HH30" i="9"/>
  <c r="HJ30" i="9"/>
  <c r="HK30" i="9"/>
  <c r="HM30" i="9"/>
  <c r="GB31" i="9"/>
  <c r="GC31" i="9"/>
  <c r="HM31" i="9" s="1"/>
  <c r="GD31" i="9"/>
  <c r="GE31" i="9"/>
  <c r="GI31" i="9" s="1"/>
  <c r="GF31" i="9"/>
  <c r="GJ31" i="9" s="1"/>
  <c r="GG31" i="9"/>
  <c r="GK31" i="9"/>
  <c r="HA31" i="9" s="1"/>
  <c r="GL31" i="9"/>
  <c r="GP31" i="9" s="1"/>
  <c r="GM31" i="9"/>
  <c r="GQ31" i="9" s="1"/>
  <c r="GN31" i="9"/>
  <c r="GR31" i="9" s="1"/>
  <c r="GO31" i="9"/>
  <c r="GS31" i="9"/>
  <c r="GU31" i="9"/>
  <c r="GY31" i="9" s="1"/>
  <c r="GV31" i="9"/>
  <c r="GW31" i="9"/>
  <c r="HB31" i="9"/>
  <c r="HF31" i="9" s="1"/>
  <c r="HC31" i="9"/>
  <c r="HG31" i="9" s="1"/>
  <c r="HD31" i="9"/>
  <c r="HH31" i="9" s="1"/>
  <c r="HE31" i="9"/>
  <c r="HI31" i="9"/>
  <c r="HJ31" i="9"/>
  <c r="HK31" i="9"/>
  <c r="HL31" i="9"/>
  <c r="GB32" i="9"/>
  <c r="GC32" i="9"/>
  <c r="GD32" i="9"/>
  <c r="GE32" i="9"/>
  <c r="GI32" i="9" s="1"/>
  <c r="GF32" i="9"/>
  <c r="GJ32" i="9" s="1"/>
  <c r="GG32" i="9"/>
  <c r="GH32" i="9"/>
  <c r="GL32" i="9"/>
  <c r="GM32" i="9"/>
  <c r="GQ32" i="9" s="1"/>
  <c r="GN32" i="9"/>
  <c r="GO32" i="9"/>
  <c r="GP32" i="9"/>
  <c r="GS32" i="9"/>
  <c r="GT32" i="9"/>
  <c r="GU32" i="9"/>
  <c r="GY32" i="9" s="1"/>
  <c r="GX32" i="9"/>
  <c r="HB32" i="9"/>
  <c r="HC32" i="9"/>
  <c r="HG32" i="9" s="1"/>
  <c r="HD32" i="9"/>
  <c r="HH32" i="9" s="1"/>
  <c r="HE32" i="9"/>
  <c r="HI32" i="9" s="1"/>
  <c r="HF32" i="9"/>
  <c r="HJ32" i="9"/>
  <c r="HK32" i="9"/>
  <c r="HL32" i="9"/>
  <c r="HM32" i="9"/>
  <c r="GB33" i="9"/>
  <c r="HL33" i="9" s="1"/>
  <c r="GC33" i="9"/>
  <c r="GD33" i="9"/>
  <c r="GE33" i="9"/>
  <c r="GF33" i="9"/>
  <c r="GG33" i="9"/>
  <c r="GK33" i="9" s="1"/>
  <c r="GH33" i="9"/>
  <c r="GI33" i="9"/>
  <c r="GJ33" i="9"/>
  <c r="GL33" i="9"/>
  <c r="GM33" i="9"/>
  <c r="GN33" i="9"/>
  <c r="GO33" i="9"/>
  <c r="GP33" i="9"/>
  <c r="GQ33" i="9"/>
  <c r="GR33" i="9"/>
  <c r="GT33" i="9"/>
  <c r="GU33" i="9"/>
  <c r="GY33" i="9" s="1"/>
  <c r="GV33" i="9"/>
  <c r="GX33" i="9"/>
  <c r="GZ33" i="9"/>
  <c r="HB33" i="9"/>
  <c r="HC33" i="9"/>
  <c r="HD33" i="9"/>
  <c r="HE33" i="9"/>
  <c r="HI33" i="9" s="1"/>
  <c r="HF33" i="9"/>
  <c r="HG33" i="9"/>
  <c r="HH33" i="9"/>
  <c r="HJ33" i="9"/>
  <c r="HK33" i="9"/>
  <c r="HM33" i="9"/>
  <c r="GB34" i="9"/>
  <c r="HL34" i="9" s="1"/>
  <c r="GC34" i="9"/>
  <c r="GD34" i="9"/>
  <c r="GH34" i="9" s="1"/>
  <c r="GE34" i="9"/>
  <c r="GF34" i="9"/>
  <c r="GG34" i="9"/>
  <c r="GK34" i="9" s="1"/>
  <c r="GI34" i="9"/>
  <c r="GJ34" i="9"/>
  <c r="GL34" i="9"/>
  <c r="GP34" i="9" s="1"/>
  <c r="GM34" i="9"/>
  <c r="GN34" i="9"/>
  <c r="GO34" i="9"/>
  <c r="GQ34" i="9"/>
  <c r="GR34" i="9"/>
  <c r="GS34" i="9"/>
  <c r="GT34" i="9"/>
  <c r="GX34" i="9" s="1"/>
  <c r="GU34" i="9"/>
  <c r="GV34" i="9"/>
  <c r="GW34" i="9"/>
  <c r="HA34" i="9" s="1"/>
  <c r="GZ34" i="9"/>
  <c r="HB34" i="9"/>
  <c r="HF34" i="9" s="1"/>
  <c r="HC34" i="9"/>
  <c r="HD34" i="9"/>
  <c r="HE34" i="9"/>
  <c r="HG34" i="9"/>
  <c r="HH34" i="9"/>
  <c r="HI34" i="9"/>
  <c r="HJ34" i="9"/>
  <c r="HK34" i="9"/>
  <c r="HM34" i="9"/>
  <c r="GB35" i="9"/>
  <c r="GC35" i="9"/>
  <c r="HM35" i="9" s="1"/>
  <c r="GD35" i="9"/>
  <c r="GH35" i="9" s="1"/>
  <c r="GE35" i="9"/>
  <c r="GF35" i="9"/>
  <c r="GJ35" i="9" s="1"/>
  <c r="GG35" i="9"/>
  <c r="GI35" i="9"/>
  <c r="GY35" i="9" s="1"/>
  <c r="GK35" i="9"/>
  <c r="GL35" i="9"/>
  <c r="GP35" i="9" s="1"/>
  <c r="GM35" i="9"/>
  <c r="GN35" i="9"/>
  <c r="GR35" i="9" s="1"/>
  <c r="GO35" i="9"/>
  <c r="GQ35" i="9"/>
  <c r="GS35" i="9"/>
  <c r="GT35" i="9"/>
  <c r="GX35" i="9" s="1"/>
  <c r="GU35" i="9"/>
  <c r="GV35" i="9"/>
  <c r="GW35" i="9"/>
  <c r="HB35" i="9"/>
  <c r="HF35" i="9" s="1"/>
  <c r="HC35" i="9"/>
  <c r="HG35" i="9" s="1"/>
  <c r="HD35" i="9"/>
  <c r="HH35" i="9" s="1"/>
  <c r="HE35" i="9"/>
  <c r="HI35" i="9"/>
  <c r="HJ35" i="9"/>
  <c r="HK35" i="9"/>
  <c r="HL35" i="9"/>
  <c r="GB36" i="9"/>
  <c r="GC36" i="9"/>
  <c r="HM36" i="9" s="1"/>
  <c r="GD36" i="9"/>
  <c r="GE36" i="9"/>
  <c r="GI36" i="9" s="1"/>
  <c r="GF36" i="9"/>
  <c r="GJ36" i="9" s="1"/>
  <c r="GG36" i="9"/>
  <c r="GH36" i="9"/>
  <c r="GK36" i="9"/>
  <c r="GL36" i="9"/>
  <c r="GM36" i="9"/>
  <c r="GN36" i="9"/>
  <c r="GR36" i="9" s="1"/>
  <c r="GO36" i="9"/>
  <c r="GP36" i="9"/>
  <c r="GS36" i="9"/>
  <c r="GT36" i="9"/>
  <c r="GV36" i="9"/>
  <c r="GZ36" i="9" s="1"/>
  <c r="GW36" i="9"/>
  <c r="HA36" i="9" s="1"/>
  <c r="GX36" i="9"/>
  <c r="HB36" i="9"/>
  <c r="HC36" i="9"/>
  <c r="HG36" i="9" s="1"/>
  <c r="HD36" i="9"/>
  <c r="HH36" i="9" s="1"/>
  <c r="HE36" i="9"/>
  <c r="HI36" i="9" s="1"/>
  <c r="HF36" i="9"/>
  <c r="HJ36" i="9"/>
  <c r="HK36" i="9"/>
  <c r="HL36" i="9"/>
  <c r="GB37" i="9"/>
  <c r="HL37" i="9" s="1"/>
  <c r="GC37" i="9"/>
  <c r="GD37" i="9"/>
  <c r="GE37" i="9"/>
  <c r="GI37" i="9" s="1"/>
  <c r="GF37" i="9"/>
  <c r="GG37" i="9"/>
  <c r="GK37" i="9" s="1"/>
  <c r="GH37" i="9"/>
  <c r="GJ37" i="9"/>
  <c r="GL37" i="9"/>
  <c r="GM37" i="9"/>
  <c r="GQ37" i="9" s="1"/>
  <c r="GN37" i="9"/>
  <c r="GO37" i="9"/>
  <c r="GS37" i="9" s="1"/>
  <c r="GP37" i="9"/>
  <c r="GR37" i="9"/>
  <c r="GT37" i="9"/>
  <c r="GV37" i="9"/>
  <c r="GW37" i="9"/>
  <c r="HA37" i="9" s="1"/>
  <c r="GX37" i="9"/>
  <c r="GZ37" i="9"/>
  <c r="HB37" i="9"/>
  <c r="HC37" i="9"/>
  <c r="HD37" i="9"/>
  <c r="HE37" i="9"/>
  <c r="HI37" i="9" s="1"/>
  <c r="HF37" i="9"/>
  <c r="HG37" i="9"/>
  <c r="HH37" i="9"/>
  <c r="HJ37" i="9"/>
  <c r="HK37" i="9"/>
  <c r="HM37" i="9"/>
  <c r="GB38" i="9"/>
  <c r="HL38" i="9" s="1"/>
  <c r="GC38" i="9"/>
  <c r="GD38" i="9"/>
  <c r="GH38" i="9" s="1"/>
  <c r="GE38" i="9"/>
  <c r="GF38" i="9"/>
  <c r="GG38" i="9"/>
  <c r="GI38" i="9"/>
  <c r="GY38" i="9" s="1"/>
  <c r="GJ38" i="9"/>
  <c r="GK38" i="9"/>
  <c r="GL38" i="9"/>
  <c r="GP38" i="9" s="1"/>
  <c r="GM38" i="9"/>
  <c r="GN38" i="9"/>
  <c r="GO38" i="9"/>
  <c r="GS38" i="9" s="1"/>
  <c r="HA38" i="9" s="1"/>
  <c r="GQ38" i="9"/>
  <c r="GR38" i="9"/>
  <c r="GZ38" i="9" s="1"/>
  <c r="GT38" i="9"/>
  <c r="GU38" i="9"/>
  <c r="GV38" i="9"/>
  <c r="GW38" i="9"/>
  <c r="HB38" i="9"/>
  <c r="HF38" i="9" s="1"/>
  <c r="HC38" i="9"/>
  <c r="HD38" i="9"/>
  <c r="HE38" i="9"/>
  <c r="HI38" i="9" s="1"/>
  <c r="HG38" i="9"/>
  <c r="HH38" i="9"/>
  <c r="HJ38" i="9"/>
  <c r="HK38" i="9"/>
  <c r="HM38" i="9"/>
  <c r="GB39" i="9"/>
  <c r="GC39" i="9"/>
  <c r="HM39" i="9" s="1"/>
  <c r="GD39" i="9"/>
  <c r="GH39" i="9" s="1"/>
  <c r="GE39" i="9"/>
  <c r="GI39" i="9" s="1"/>
  <c r="GF39" i="9"/>
  <c r="GJ39" i="9" s="1"/>
  <c r="GG39" i="9"/>
  <c r="GK39" i="9"/>
  <c r="HA39" i="9" s="1"/>
  <c r="GL39" i="9"/>
  <c r="GM39" i="9"/>
  <c r="GN39" i="9"/>
  <c r="GR39" i="9" s="1"/>
  <c r="GO39" i="9"/>
  <c r="GS39" i="9"/>
  <c r="GV39" i="9"/>
  <c r="GZ39" i="9" s="1"/>
  <c r="GW39" i="9"/>
  <c r="HB39" i="9"/>
  <c r="HF39" i="9" s="1"/>
  <c r="HC39" i="9"/>
  <c r="HG39" i="9" s="1"/>
  <c r="HD39" i="9"/>
  <c r="HH39" i="9" s="1"/>
  <c r="HE39" i="9"/>
  <c r="HI39" i="9"/>
  <c r="HJ39" i="9"/>
  <c r="HK39" i="9"/>
  <c r="HL39" i="9"/>
  <c r="GB40" i="9"/>
  <c r="GC40" i="9"/>
  <c r="GD40" i="9"/>
  <c r="GE40" i="9"/>
  <c r="GF40" i="9"/>
  <c r="GJ40" i="9" s="1"/>
  <c r="GG40" i="9"/>
  <c r="GK40" i="9" s="1"/>
  <c r="GH40" i="9"/>
  <c r="GL40" i="9"/>
  <c r="GM40" i="9"/>
  <c r="GQ40" i="9" s="1"/>
  <c r="GN40" i="9"/>
  <c r="GR40" i="9" s="1"/>
  <c r="GO40" i="9"/>
  <c r="GP40" i="9"/>
  <c r="GT40" i="9"/>
  <c r="GV40" i="9"/>
  <c r="GZ40" i="9" s="1"/>
  <c r="GX40" i="9"/>
  <c r="HB40" i="9"/>
  <c r="HC40" i="9"/>
  <c r="HG40" i="9" s="1"/>
  <c r="HD40" i="9"/>
  <c r="HH40" i="9" s="1"/>
  <c r="HE40" i="9"/>
  <c r="HI40" i="9" s="1"/>
  <c r="HF40" i="9"/>
  <c r="HJ40" i="9"/>
  <c r="HK40" i="9"/>
  <c r="HL40" i="9"/>
  <c r="HM40" i="9"/>
  <c r="GB41" i="9"/>
  <c r="GC41" i="9"/>
  <c r="GD41" i="9"/>
  <c r="GE41" i="9"/>
  <c r="GF41" i="9"/>
  <c r="GG41" i="9"/>
  <c r="GK41" i="9" s="1"/>
  <c r="GH41" i="9"/>
  <c r="GI41" i="9"/>
  <c r="GJ41" i="9"/>
  <c r="GL41" i="9"/>
  <c r="GM41" i="9"/>
  <c r="GU41" i="9" s="1"/>
  <c r="GN41" i="9"/>
  <c r="GO41" i="9"/>
  <c r="GP41" i="9"/>
  <c r="GQ41" i="9"/>
  <c r="GR41" i="9"/>
  <c r="GT41" i="9"/>
  <c r="GV41" i="9"/>
  <c r="GX41" i="9"/>
  <c r="GY41" i="9"/>
  <c r="GZ41" i="9"/>
  <c r="HB41" i="9"/>
  <c r="HC41" i="9"/>
  <c r="HD41" i="9"/>
  <c r="HE41" i="9"/>
  <c r="HI41" i="9" s="1"/>
  <c r="HF41" i="9"/>
  <c r="HG41" i="9"/>
  <c r="HH41" i="9"/>
  <c r="HJ41" i="9"/>
  <c r="HK41" i="9"/>
  <c r="HL41" i="9"/>
  <c r="HM41" i="9"/>
  <c r="GB42" i="9"/>
  <c r="GC42" i="9"/>
  <c r="GD42" i="9"/>
  <c r="GH42" i="9" s="1"/>
  <c r="GE42" i="9"/>
  <c r="GF42" i="9"/>
  <c r="GG42" i="9"/>
  <c r="GI42" i="9"/>
  <c r="GJ42" i="9"/>
  <c r="GK42" i="9"/>
  <c r="GL42" i="9"/>
  <c r="GP42" i="9" s="1"/>
  <c r="GM42" i="9"/>
  <c r="GN42" i="9"/>
  <c r="GO42" i="9"/>
  <c r="GQ42" i="9"/>
  <c r="GR42" i="9"/>
  <c r="GT42" i="9"/>
  <c r="GX42" i="9" s="1"/>
  <c r="GU42" i="9"/>
  <c r="GV42" i="9"/>
  <c r="GY42" i="9"/>
  <c r="GZ42" i="9"/>
  <c r="HB42" i="9"/>
  <c r="HF42" i="9" s="1"/>
  <c r="HC42" i="9"/>
  <c r="HD42" i="9"/>
  <c r="HE42" i="9"/>
  <c r="HI42" i="9" s="1"/>
  <c r="HG42" i="9"/>
  <c r="HH42" i="9"/>
  <c r="HJ42" i="9"/>
  <c r="HK42" i="9"/>
  <c r="HL42" i="9"/>
  <c r="HM42" i="9"/>
  <c r="GB43" i="9"/>
  <c r="GC43" i="9"/>
  <c r="GD43" i="9"/>
  <c r="GH43" i="9" s="1"/>
  <c r="GE43" i="9"/>
  <c r="GF43" i="9"/>
  <c r="GJ43" i="9" s="1"/>
  <c r="GG43" i="9"/>
  <c r="GI43" i="9"/>
  <c r="GK43" i="9"/>
  <c r="GL43" i="9"/>
  <c r="GP43" i="9" s="1"/>
  <c r="GM43" i="9"/>
  <c r="GN43" i="9"/>
  <c r="GR43" i="9" s="1"/>
  <c r="GO43" i="9"/>
  <c r="GS43" i="9"/>
  <c r="GT43" i="9"/>
  <c r="GX43" i="9" s="1"/>
  <c r="GW43" i="9"/>
  <c r="HA43" i="9"/>
  <c r="HB43" i="9"/>
  <c r="HF43" i="9" s="1"/>
  <c r="HC43" i="9"/>
  <c r="HD43" i="9"/>
  <c r="HH43" i="9" s="1"/>
  <c r="HE43" i="9"/>
  <c r="HG43" i="9"/>
  <c r="HI43" i="9"/>
  <c r="HJ43" i="9"/>
  <c r="HK43" i="9"/>
  <c r="HL43" i="9"/>
  <c r="HM43" i="9"/>
  <c r="GB44" i="9"/>
  <c r="GC44" i="9"/>
  <c r="GD44" i="9"/>
  <c r="GE44" i="9"/>
  <c r="GF44" i="9"/>
  <c r="GJ44" i="9" s="1"/>
  <c r="GG44" i="9"/>
  <c r="GK44" i="9" s="1"/>
  <c r="GH44" i="9"/>
  <c r="GL44" i="9"/>
  <c r="GM44" i="9"/>
  <c r="GQ44" i="9" s="1"/>
  <c r="GN44" i="9"/>
  <c r="GO44" i="9"/>
  <c r="GP44" i="9"/>
  <c r="GX44" i="9" s="1"/>
  <c r="GT44" i="9"/>
  <c r="HB44" i="9"/>
  <c r="HC44" i="9"/>
  <c r="HG44" i="9" s="1"/>
  <c r="HD44" i="9"/>
  <c r="HH44" i="9" s="1"/>
  <c r="HE44" i="9"/>
  <c r="HI44" i="9" s="1"/>
  <c r="HF44" i="9"/>
  <c r="HJ44" i="9"/>
  <c r="HK44" i="9"/>
  <c r="HL44" i="9"/>
  <c r="HM44" i="9"/>
  <c r="GB45" i="9"/>
  <c r="GC45" i="9"/>
  <c r="GD45" i="9"/>
  <c r="GE45" i="9"/>
  <c r="GF45" i="9"/>
  <c r="GG45" i="9"/>
  <c r="GK45" i="9" s="1"/>
  <c r="GH45" i="9"/>
  <c r="GI45" i="9"/>
  <c r="GJ45" i="9"/>
  <c r="GL45" i="9"/>
  <c r="GM45" i="9"/>
  <c r="GN45" i="9"/>
  <c r="GO45" i="9"/>
  <c r="GP45" i="9"/>
  <c r="GR45" i="9"/>
  <c r="GT45" i="9"/>
  <c r="GV45" i="9"/>
  <c r="GX45" i="9"/>
  <c r="GZ45" i="9"/>
  <c r="HB45" i="9"/>
  <c r="HC45" i="9"/>
  <c r="HD45" i="9"/>
  <c r="HE45" i="9"/>
  <c r="HI45" i="9" s="1"/>
  <c r="HF45" i="9"/>
  <c r="HG45" i="9"/>
  <c r="HH45" i="9"/>
  <c r="HJ45" i="9"/>
  <c r="HK45" i="9"/>
  <c r="HL45" i="9"/>
  <c r="HM45" i="9"/>
  <c r="GB46" i="9"/>
  <c r="GC46" i="9"/>
  <c r="GD46" i="9"/>
  <c r="GE46" i="9"/>
  <c r="GF46" i="9"/>
  <c r="GG46" i="9"/>
  <c r="GI46" i="9"/>
  <c r="GJ46" i="9"/>
  <c r="GK46" i="9"/>
  <c r="GL46" i="9"/>
  <c r="GP46" i="9" s="1"/>
  <c r="GM46" i="9"/>
  <c r="GN46" i="9"/>
  <c r="GO46" i="9"/>
  <c r="GQ46" i="9"/>
  <c r="GR46" i="9"/>
  <c r="GU46" i="9"/>
  <c r="GV46" i="9"/>
  <c r="GY46" i="9"/>
  <c r="GZ46" i="9"/>
  <c r="HB46" i="9"/>
  <c r="HF46" i="9" s="1"/>
  <c r="HC46" i="9"/>
  <c r="HD46" i="9"/>
  <c r="HE46" i="9"/>
  <c r="HI46" i="9" s="1"/>
  <c r="HG46" i="9"/>
  <c r="HH46" i="9"/>
  <c r="HJ46" i="9"/>
  <c r="HK46" i="9"/>
  <c r="HL46" i="9"/>
  <c r="HM46" i="9"/>
  <c r="GB47" i="9"/>
  <c r="GC47" i="9"/>
  <c r="GD47" i="9"/>
  <c r="GE47" i="9"/>
  <c r="GI47" i="9" s="1"/>
  <c r="GF47" i="9"/>
  <c r="GJ47" i="9" s="1"/>
  <c r="GG47" i="9"/>
  <c r="GH47" i="9"/>
  <c r="GK47" i="9"/>
  <c r="GL47" i="9"/>
  <c r="GP47" i="9" s="1"/>
  <c r="GM47" i="9"/>
  <c r="GU47" i="9" s="1"/>
  <c r="GN47" i="9"/>
  <c r="GR47" i="9" s="1"/>
  <c r="GO47" i="9"/>
  <c r="GS47" i="9" s="1"/>
  <c r="GQ47" i="9"/>
  <c r="GT47" i="9"/>
  <c r="GX47" i="9" s="1"/>
  <c r="GV47" i="9"/>
  <c r="GW47" i="9"/>
  <c r="HA47" i="9" s="1"/>
  <c r="GZ47" i="9"/>
  <c r="HB47" i="9"/>
  <c r="HF47" i="9" s="1"/>
  <c r="HC47" i="9"/>
  <c r="HG47" i="9" s="1"/>
  <c r="HD47" i="9"/>
  <c r="HH47" i="9" s="1"/>
  <c r="HE47" i="9"/>
  <c r="HI47" i="9" s="1"/>
  <c r="HJ47" i="9"/>
  <c r="HK47" i="9"/>
  <c r="HL47" i="9"/>
  <c r="HM47" i="9"/>
  <c r="GB48" i="9"/>
  <c r="GC48" i="9"/>
  <c r="GD48" i="9"/>
  <c r="GE48" i="9"/>
  <c r="GF48" i="9"/>
  <c r="GJ48" i="9" s="1"/>
  <c r="GG48" i="9"/>
  <c r="GK48" i="9" s="1"/>
  <c r="GH48" i="9"/>
  <c r="GI48" i="9"/>
  <c r="GL48" i="9"/>
  <c r="GP48" i="9" s="1"/>
  <c r="GM48" i="9"/>
  <c r="GN48" i="9"/>
  <c r="GR48" i="9" s="1"/>
  <c r="GO48" i="9"/>
  <c r="GS48" i="9" s="1"/>
  <c r="GQ48" i="9"/>
  <c r="GT48" i="9"/>
  <c r="GX48" i="9" s="1"/>
  <c r="GU48" i="9"/>
  <c r="GV48" i="9"/>
  <c r="GZ48" i="9" s="1"/>
  <c r="GW48" i="9"/>
  <c r="HA48" i="9" s="1"/>
  <c r="GY48" i="9"/>
  <c r="HB48" i="9"/>
  <c r="HC48" i="9"/>
  <c r="HD48" i="9"/>
  <c r="HH48" i="9" s="1"/>
  <c r="HE48" i="9"/>
  <c r="HI48" i="9" s="1"/>
  <c r="HF48" i="9"/>
  <c r="HG48" i="9"/>
  <c r="HJ48" i="9"/>
  <c r="HK48" i="9"/>
  <c r="HL48" i="9"/>
  <c r="HM48" i="9"/>
  <c r="GB49" i="9"/>
  <c r="GC49" i="9"/>
  <c r="GD49" i="9"/>
  <c r="GE49" i="9"/>
  <c r="GF49" i="9"/>
  <c r="GG49" i="9"/>
  <c r="GH49" i="9"/>
  <c r="GI49" i="9"/>
  <c r="GJ49" i="9"/>
  <c r="GK49" i="9"/>
  <c r="GL49" i="9"/>
  <c r="GM49" i="9"/>
  <c r="GN49" i="9"/>
  <c r="GO49" i="9"/>
  <c r="GP49" i="9"/>
  <c r="GQ49" i="9"/>
  <c r="GR49" i="9"/>
  <c r="GS49" i="9"/>
  <c r="GT49" i="9"/>
  <c r="GU49" i="9"/>
  <c r="GV49" i="9"/>
  <c r="GW49" i="9"/>
  <c r="GX49" i="9"/>
  <c r="GY49" i="9"/>
  <c r="GZ49" i="9"/>
  <c r="HA49" i="9"/>
  <c r="HB49" i="9"/>
  <c r="HC49" i="9"/>
  <c r="HD49" i="9"/>
  <c r="HE49" i="9"/>
  <c r="HF49" i="9"/>
  <c r="HG49" i="9"/>
  <c r="HH49" i="9"/>
  <c r="HI49" i="9"/>
  <c r="HJ49" i="9"/>
  <c r="HK49" i="9"/>
  <c r="HL49" i="9"/>
  <c r="HM49" i="9"/>
  <c r="GB50" i="9"/>
  <c r="GC50" i="9"/>
  <c r="GD50" i="9"/>
  <c r="GH50" i="9" s="1"/>
  <c r="GE50" i="9"/>
  <c r="GI50" i="9" s="1"/>
  <c r="GF50" i="9"/>
  <c r="GG50" i="9"/>
  <c r="GJ50" i="9"/>
  <c r="GK50" i="9"/>
  <c r="GL50" i="9"/>
  <c r="GM50" i="9"/>
  <c r="GQ50" i="9" s="1"/>
  <c r="GN50" i="9"/>
  <c r="GO50" i="9"/>
  <c r="GP50" i="9"/>
  <c r="GR50" i="9"/>
  <c r="GS50" i="9"/>
  <c r="GU50" i="9"/>
  <c r="GV50" i="9"/>
  <c r="GW50" i="9"/>
  <c r="GZ50" i="9"/>
  <c r="HA50" i="9"/>
  <c r="HB50" i="9"/>
  <c r="HF50" i="9" s="1"/>
  <c r="HC50" i="9"/>
  <c r="HG50" i="9" s="1"/>
  <c r="HD50" i="9"/>
  <c r="HE50" i="9"/>
  <c r="HH50" i="9"/>
  <c r="HI50" i="9"/>
  <c r="HJ50" i="9"/>
  <c r="HK50" i="9"/>
  <c r="HL50" i="9"/>
  <c r="HM50" i="9"/>
  <c r="GB51" i="9"/>
  <c r="GC51" i="9"/>
  <c r="GD51" i="9"/>
  <c r="GE51" i="9"/>
  <c r="GI51" i="9" s="1"/>
  <c r="GF51" i="9"/>
  <c r="GJ51" i="9" s="1"/>
  <c r="GG51" i="9"/>
  <c r="GK51" i="9" s="1"/>
  <c r="GL51" i="9"/>
  <c r="GP51" i="9" s="1"/>
  <c r="GM51" i="9"/>
  <c r="GN51" i="9"/>
  <c r="GV51" i="9" s="1"/>
  <c r="GO51" i="9"/>
  <c r="GS51" i="9" s="1"/>
  <c r="GR51" i="9"/>
  <c r="GW51" i="9"/>
  <c r="HA51" i="9" s="1"/>
  <c r="GZ51" i="9"/>
  <c r="HB51" i="9"/>
  <c r="HF51" i="9" s="1"/>
  <c r="HC51" i="9"/>
  <c r="HG51" i="9" s="1"/>
  <c r="HD51" i="9"/>
  <c r="HH51" i="9" s="1"/>
  <c r="HE51" i="9"/>
  <c r="HI51" i="9" s="1"/>
  <c r="HJ51" i="9"/>
  <c r="HK51" i="9"/>
  <c r="HL51" i="9"/>
  <c r="HM51" i="9"/>
  <c r="GB52" i="9"/>
  <c r="GC52" i="9"/>
  <c r="GD52" i="9"/>
  <c r="GE52" i="9"/>
  <c r="GF52" i="9"/>
  <c r="GJ52" i="9" s="1"/>
  <c r="GG52" i="9"/>
  <c r="GK52" i="9" s="1"/>
  <c r="GI52" i="9"/>
  <c r="GL52" i="9"/>
  <c r="GP52" i="9" s="1"/>
  <c r="GM52" i="9"/>
  <c r="GN52" i="9"/>
  <c r="GO52" i="9"/>
  <c r="GS52" i="9" s="1"/>
  <c r="GQ52" i="9"/>
  <c r="GU52" i="9"/>
  <c r="GW52" i="9"/>
  <c r="HA52" i="9" s="1"/>
  <c r="GY52" i="9"/>
  <c r="HB52" i="9"/>
  <c r="HC52" i="9"/>
  <c r="HD52" i="9"/>
  <c r="HH52" i="9" s="1"/>
  <c r="HE52" i="9"/>
  <c r="HI52" i="9" s="1"/>
  <c r="HF52" i="9"/>
  <c r="HG52" i="9"/>
  <c r="HJ52" i="9"/>
  <c r="HK52" i="9"/>
  <c r="HL52" i="9"/>
  <c r="HM52" i="9"/>
  <c r="GB53" i="9"/>
  <c r="HL53" i="9" s="1"/>
  <c r="GC53" i="9"/>
  <c r="HM53" i="9" s="1"/>
  <c r="GD53" i="9"/>
  <c r="GE53" i="9"/>
  <c r="GF53" i="9"/>
  <c r="GG53" i="9"/>
  <c r="GH53" i="9"/>
  <c r="GI53" i="9"/>
  <c r="GJ53" i="9"/>
  <c r="GK53" i="9"/>
  <c r="GL53" i="9"/>
  <c r="GM53" i="9"/>
  <c r="GN53" i="9"/>
  <c r="GO53" i="9"/>
  <c r="GP53" i="9"/>
  <c r="GQ53" i="9"/>
  <c r="GR53" i="9"/>
  <c r="GS53" i="9"/>
  <c r="GT53" i="9"/>
  <c r="GU53" i="9"/>
  <c r="GV53" i="9"/>
  <c r="GW53" i="9"/>
  <c r="GX53" i="9"/>
  <c r="GY53" i="9"/>
  <c r="GZ53" i="9"/>
  <c r="HA53" i="9"/>
  <c r="HB53" i="9"/>
  <c r="HC53" i="9"/>
  <c r="HD53" i="9"/>
  <c r="HE53" i="9"/>
  <c r="HF53" i="9"/>
  <c r="HG53" i="9"/>
  <c r="HH53" i="9"/>
  <c r="HI53" i="9"/>
  <c r="HJ53" i="9"/>
  <c r="HK53" i="9"/>
  <c r="GB54" i="9"/>
  <c r="HL54" i="9" s="1"/>
  <c r="GC54" i="9"/>
  <c r="HM54" i="9" s="1"/>
  <c r="GD54" i="9"/>
  <c r="GE54" i="9"/>
  <c r="GI54" i="9" s="1"/>
  <c r="GF54" i="9"/>
  <c r="GG54" i="9"/>
  <c r="GH54" i="9"/>
  <c r="GJ54" i="9"/>
  <c r="GK54" i="9"/>
  <c r="GL54" i="9"/>
  <c r="GM54" i="9"/>
  <c r="GQ54" i="9" s="1"/>
  <c r="GN54" i="9"/>
  <c r="GO54" i="9"/>
  <c r="GP54" i="9"/>
  <c r="GR54" i="9"/>
  <c r="GS54" i="9"/>
  <c r="GT54" i="9"/>
  <c r="GX54" i="9" s="1"/>
  <c r="GU54" i="9"/>
  <c r="GV54" i="9"/>
  <c r="GW54" i="9"/>
  <c r="GZ54" i="9"/>
  <c r="HA54" i="9"/>
  <c r="HB54" i="9"/>
  <c r="HC54" i="9"/>
  <c r="HG54" i="9" s="1"/>
  <c r="HD54" i="9"/>
  <c r="HE54" i="9"/>
  <c r="HF54" i="9"/>
  <c r="HH54" i="9"/>
  <c r="HI54" i="9"/>
  <c r="HJ54" i="9"/>
  <c r="HK54" i="9"/>
  <c r="GB55" i="9"/>
  <c r="GC55" i="9"/>
  <c r="GD55" i="9"/>
  <c r="GH55" i="9" s="1"/>
  <c r="GE55" i="9"/>
  <c r="GF55" i="9"/>
  <c r="GG55" i="9"/>
  <c r="GK55" i="9" s="1"/>
  <c r="GJ55" i="9"/>
  <c r="GL55" i="9"/>
  <c r="GM55" i="9"/>
  <c r="GQ55" i="9" s="1"/>
  <c r="GN55" i="9"/>
  <c r="GO55" i="9"/>
  <c r="GS55" i="9" s="1"/>
  <c r="GR55" i="9"/>
  <c r="GV55" i="9"/>
  <c r="GW55" i="9"/>
  <c r="HA55" i="9" s="1"/>
  <c r="HB55" i="9"/>
  <c r="HF55" i="9" s="1"/>
  <c r="HC55" i="9"/>
  <c r="HG55" i="9" s="1"/>
  <c r="HD55" i="9"/>
  <c r="HE55" i="9"/>
  <c r="HI55" i="9" s="1"/>
  <c r="HH55" i="9"/>
  <c r="HJ55" i="9"/>
  <c r="HK55" i="9"/>
  <c r="HL55" i="9"/>
  <c r="HM55" i="9"/>
  <c r="GB56" i="9"/>
  <c r="GC56" i="9"/>
  <c r="GD56" i="9"/>
  <c r="GE56" i="9"/>
  <c r="GF56" i="9"/>
  <c r="GG56" i="9"/>
  <c r="GK56" i="9" s="1"/>
  <c r="GH56" i="9"/>
  <c r="GI56" i="9"/>
  <c r="GL56" i="9"/>
  <c r="GM56" i="9"/>
  <c r="GN56" i="9"/>
  <c r="GR56" i="9" s="1"/>
  <c r="GO56" i="9"/>
  <c r="GP56" i="9"/>
  <c r="GQ56" i="9"/>
  <c r="GT56" i="9"/>
  <c r="GX56" i="9" s="1"/>
  <c r="GU56" i="9"/>
  <c r="GY56" i="9"/>
  <c r="HB56" i="9"/>
  <c r="HF56" i="9" s="1"/>
  <c r="HC56" i="9"/>
  <c r="HD56" i="9"/>
  <c r="HH56" i="9" s="1"/>
  <c r="HE56" i="9"/>
  <c r="HI56" i="9" s="1"/>
  <c r="HG56" i="9"/>
  <c r="HJ56" i="9"/>
  <c r="HK56" i="9"/>
  <c r="HL56" i="9"/>
  <c r="HM56" i="9"/>
  <c r="GB57" i="9"/>
  <c r="HL57" i="9" s="1"/>
  <c r="GC57" i="9"/>
  <c r="HM57" i="9" s="1"/>
  <c r="GD57" i="9"/>
  <c r="GE57" i="9"/>
  <c r="GF57" i="9"/>
  <c r="GG57" i="9"/>
  <c r="GH57" i="9"/>
  <c r="GI57" i="9"/>
  <c r="GJ57" i="9"/>
  <c r="GK57" i="9"/>
  <c r="GL57" i="9"/>
  <c r="GM57" i="9"/>
  <c r="GN57" i="9"/>
  <c r="GO57" i="9"/>
  <c r="GP57" i="9"/>
  <c r="GQ57" i="9"/>
  <c r="GR57" i="9"/>
  <c r="GS57" i="9"/>
  <c r="GT57" i="9"/>
  <c r="GU57" i="9"/>
  <c r="GV57" i="9"/>
  <c r="GW57" i="9"/>
  <c r="GX57" i="9"/>
  <c r="GY57" i="9"/>
  <c r="GZ57" i="9"/>
  <c r="HA57" i="9"/>
  <c r="HB57" i="9"/>
  <c r="HC57" i="9"/>
  <c r="HD57" i="9"/>
  <c r="HE57" i="9"/>
  <c r="HF57" i="9"/>
  <c r="HG57" i="9"/>
  <c r="HH57" i="9"/>
  <c r="HI57" i="9"/>
  <c r="HJ57" i="9"/>
  <c r="HK57" i="9"/>
  <c r="GB58" i="9"/>
  <c r="HL58" i="9" s="1"/>
  <c r="GC58" i="9"/>
  <c r="HM58" i="9" s="1"/>
  <c r="GD58" i="9"/>
  <c r="GH58" i="9" s="1"/>
  <c r="GE58" i="9"/>
  <c r="GI58" i="9" s="1"/>
  <c r="GF58" i="9"/>
  <c r="GG58" i="9"/>
  <c r="GJ58" i="9"/>
  <c r="GZ58" i="9" s="1"/>
  <c r="GK58" i="9"/>
  <c r="GL58" i="9"/>
  <c r="GP58" i="9" s="1"/>
  <c r="GM58" i="9"/>
  <c r="GQ58" i="9" s="1"/>
  <c r="GN58" i="9"/>
  <c r="GO58" i="9"/>
  <c r="GR58" i="9"/>
  <c r="GS58" i="9"/>
  <c r="GT58" i="9"/>
  <c r="GX58" i="9" s="1"/>
  <c r="GU58" i="9"/>
  <c r="GV58" i="9"/>
  <c r="GW58" i="9"/>
  <c r="HA58" i="9"/>
  <c r="HB58" i="9"/>
  <c r="HC58" i="9"/>
  <c r="HG58" i="9" s="1"/>
  <c r="HD58" i="9"/>
  <c r="HE58" i="9"/>
  <c r="HF58" i="9"/>
  <c r="HH58" i="9"/>
  <c r="HI58" i="9"/>
  <c r="HJ58" i="9"/>
  <c r="HK58" i="9"/>
  <c r="GB59" i="9"/>
  <c r="HL59" i="9" s="1"/>
  <c r="GC59" i="9"/>
  <c r="GD59" i="9"/>
  <c r="GH59" i="9" s="1"/>
  <c r="GE59" i="9"/>
  <c r="GI59" i="9" s="1"/>
  <c r="GF59" i="9"/>
  <c r="GG59" i="9"/>
  <c r="GK59" i="9" s="1"/>
  <c r="GJ59" i="9"/>
  <c r="GL59" i="9"/>
  <c r="GP59" i="9" s="1"/>
  <c r="GM59" i="9"/>
  <c r="GN59" i="9"/>
  <c r="GR59" i="9" s="1"/>
  <c r="GO59" i="9"/>
  <c r="HB59" i="9"/>
  <c r="HF59" i="9" s="1"/>
  <c r="HC59" i="9"/>
  <c r="HG59" i="9" s="1"/>
  <c r="HD59" i="9"/>
  <c r="HH59" i="9" s="1"/>
  <c r="HE59" i="9"/>
  <c r="HI59" i="9" s="1"/>
  <c r="HJ59" i="9"/>
  <c r="HK59" i="9"/>
  <c r="HM59" i="9"/>
  <c r="GB60" i="9"/>
  <c r="GC60" i="9"/>
  <c r="GD60" i="9"/>
  <c r="GE60" i="9"/>
  <c r="GF60" i="9"/>
  <c r="GJ60" i="9" s="1"/>
  <c r="GG60" i="9"/>
  <c r="GK60" i="9" s="1"/>
  <c r="GH60" i="9"/>
  <c r="GI60" i="9"/>
  <c r="GY60" i="9" s="1"/>
  <c r="GL60" i="9"/>
  <c r="GM60" i="9"/>
  <c r="GN60" i="9"/>
  <c r="GR60" i="9" s="1"/>
  <c r="GO60" i="9"/>
  <c r="GS60" i="9" s="1"/>
  <c r="GQ60" i="9"/>
  <c r="GU60" i="9"/>
  <c r="GV60" i="9"/>
  <c r="GZ60" i="9" s="1"/>
  <c r="GW60" i="9"/>
  <c r="HA60" i="9" s="1"/>
  <c r="HB60" i="9"/>
  <c r="HF60" i="9" s="1"/>
  <c r="HC60" i="9"/>
  <c r="HD60" i="9"/>
  <c r="HH60" i="9" s="1"/>
  <c r="HE60" i="9"/>
  <c r="HI60" i="9" s="1"/>
  <c r="HG60" i="9"/>
  <c r="HJ60" i="9"/>
  <c r="HK60" i="9"/>
  <c r="HL60" i="9"/>
  <c r="HM60" i="9"/>
  <c r="GB61" i="9"/>
  <c r="HL61" i="9" s="1"/>
  <c r="GC61" i="9"/>
  <c r="HM61" i="9" s="1"/>
  <c r="GD61" i="9"/>
  <c r="GE61" i="9"/>
  <c r="GF61" i="9"/>
  <c r="GG61" i="9"/>
  <c r="GH61" i="9"/>
  <c r="GI61" i="9"/>
  <c r="GJ61" i="9"/>
  <c r="GK61" i="9"/>
  <c r="GL61" i="9"/>
  <c r="GM61" i="9"/>
  <c r="GN61" i="9"/>
  <c r="GO61" i="9"/>
  <c r="GP61" i="9"/>
  <c r="GQ61" i="9"/>
  <c r="GR61" i="9"/>
  <c r="GS61" i="9"/>
  <c r="GT61" i="9"/>
  <c r="GU61" i="9"/>
  <c r="GV61" i="9"/>
  <c r="GW61" i="9"/>
  <c r="GX61" i="9"/>
  <c r="GY61" i="9"/>
  <c r="GZ61" i="9"/>
  <c r="HA61" i="9"/>
  <c r="HB61" i="9"/>
  <c r="HC61" i="9"/>
  <c r="HD61" i="9"/>
  <c r="HE61" i="9"/>
  <c r="HF61" i="9"/>
  <c r="HG61" i="9"/>
  <c r="HH61" i="9"/>
  <c r="HI61" i="9"/>
  <c r="HJ61" i="9"/>
  <c r="HK61" i="9"/>
  <c r="GB62" i="9"/>
  <c r="HL62" i="9" s="1"/>
  <c r="GC62" i="9"/>
  <c r="HM62" i="9" s="1"/>
  <c r="GD62" i="9"/>
  <c r="GE62" i="9"/>
  <c r="GI62" i="9" s="1"/>
  <c r="GF62" i="9"/>
  <c r="GG62" i="9"/>
  <c r="GH62" i="9"/>
  <c r="GJ62" i="9"/>
  <c r="GK62" i="9"/>
  <c r="GL62" i="9"/>
  <c r="GM62" i="9"/>
  <c r="GQ62" i="9" s="1"/>
  <c r="GN62" i="9"/>
  <c r="GO62" i="9"/>
  <c r="GR62" i="9"/>
  <c r="GS62" i="9"/>
  <c r="GU62" i="9"/>
  <c r="GY62" i="9" s="1"/>
  <c r="GV62" i="9"/>
  <c r="GW62" i="9"/>
  <c r="GZ62" i="9"/>
  <c r="HA62" i="9"/>
  <c r="HB62" i="9"/>
  <c r="HC62" i="9"/>
  <c r="HG62" i="9" s="1"/>
  <c r="HD62" i="9"/>
  <c r="HE62" i="9"/>
  <c r="HF62" i="9"/>
  <c r="HH62" i="9"/>
  <c r="HI62" i="9"/>
  <c r="HJ62" i="9"/>
  <c r="HK62" i="9"/>
  <c r="GB63" i="9"/>
  <c r="GC63" i="9"/>
  <c r="GD63" i="9"/>
  <c r="GH63" i="9" s="1"/>
  <c r="GE63" i="9"/>
  <c r="GF63" i="9"/>
  <c r="GJ63" i="9" s="1"/>
  <c r="GG63" i="9"/>
  <c r="GK63" i="9" s="1"/>
  <c r="GL63" i="9"/>
  <c r="GP63" i="9" s="1"/>
  <c r="GM63" i="9"/>
  <c r="GQ63" i="9" s="1"/>
  <c r="GN63" i="9"/>
  <c r="GO63" i="9"/>
  <c r="GS63" i="9" s="1"/>
  <c r="GR63" i="9"/>
  <c r="GT63" i="9"/>
  <c r="GX63" i="9" s="1"/>
  <c r="HB63" i="9"/>
  <c r="HF63" i="9" s="1"/>
  <c r="HC63" i="9"/>
  <c r="HG63" i="9" s="1"/>
  <c r="HD63" i="9"/>
  <c r="HE63" i="9"/>
  <c r="HI63" i="9" s="1"/>
  <c r="HH63" i="9"/>
  <c r="HJ63" i="9"/>
  <c r="HK63" i="9"/>
  <c r="HL63" i="9"/>
  <c r="HM63" i="9"/>
  <c r="GB64" i="9"/>
  <c r="GC64" i="9"/>
  <c r="GD64" i="9"/>
  <c r="GH64" i="9" s="1"/>
  <c r="GE64" i="9"/>
  <c r="GF64" i="9"/>
  <c r="GJ64" i="9" s="1"/>
  <c r="GG64" i="9"/>
  <c r="GK64" i="9" s="1"/>
  <c r="GI64" i="9"/>
  <c r="GL64" i="9"/>
  <c r="GT64" i="9" s="1"/>
  <c r="GM64" i="9"/>
  <c r="GN64" i="9"/>
  <c r="GO64" i="9"/>
  <c r="GS64" i="9" s="1"/>
  <c r="GP64" i="9"/>
  <c r="GQ64" i="9"/>
  <c r="GU64" i="9"/>
  <c r="GW64" i="9"/>
  <c r="HA64" i="9" s="1"/>
  <c r="GX64" i="9"/>
  <c r="GY64" i="9"/>
  <c r="HB64" i="9"/>
  <c r="HF64" i="9" s="1"/>
  <c r="HC64" i="9"/>
  <c r="HD64" i="9"/>
  <c r="HH64" i="9" s="1"/>
  <c r="HE64" i="9"/>
  <c r="HI64" i="9" s="1"/>
  <c r="HG64" i="9"/>
  <c r="HJ64" i="9"/>
  <c r="HK64" i="9"/>
  <c r="HL64" i="9"/>
  <c r="HM64" i="9"/>
  <c r="GB65" i="9"/>
  <c r="GC65" i="9"/>
  <c r="HM65" i="9" s="1"/>
  <c r="GD65" i="9"/>
  <c r="GE65" i="9"/>
  <c r="GF65" i="9"/>
  <c r="GJ65" i="9" s="1"/>
  <c r="GG65" i="9"/>
  <c r="GH65" i="9"/>
  <c r="GI65" i="9"/>
  <c r="GK65" i="9"/>
  <c r="GL65" i="9"/>
  <c r="GM65" i="9"/>
  <c r="GN65" i="9"/>
  <c r="GR65" i="9" s="1"/>
  <c r="GO65" i="9"/>
  <c r="GP65" i="9"/>
  <c r="GQ65" i="9"/>
  <c r="GS65" i="9"/>
  <c r="GT65" i="9"/>
  <c r="GU65" i="9"/>
  <c r="GV65" i="9"/>
  <c r="GZ65" i="9" s="1"/>
  <c r="GW65" i="9"/>
  <c r="GX65" i="9"/>
  <c r="GY65" i="9"/>
  <c r="HA65" i="9"/>
  <c r="HB65" i="9"/>
  <c r="HC65" i="9"/>
  <c r="HD65" i="9"/>
  <c r="HH65" i="9" s="1"/>
  <c r="HE65" i="9"/>
  <c r="HF65" i="9"/>
  <c r="HG65" i="9"/>
  <c r="HI65" i="9"/>
  <c r="HJ65" i="9"/>
  <c r="HK65" i="9"/>
  <c r="HL65" i="9"/>
  <c r="GB66" i="9"/>
  <c r="HL66" i="9" s="1"/>
  <c r="GC66" i="9"/>
  <c r="HM66" i="9" s="1"/>
  <c r="GD66" i="9"/>
  <c r="GE66" i="9"/>
  <c r="GI66" i="9" s="1"/>
  <c r="GF66" i="9"/>
  <c r="GG66" i="9"/>
  <c r="GH66" i="9"/>
  <c r="GJ66" i="9"/>
  <c r="GK66" i="9"/>
  <c r="HA66" i="9" s="1"/>
  <c r="GL66" i="9"/>
  <c r="GP66" i="9" s="1"/>
  <c r="GX66" i="9" s="1"/>
  <c r="GM66" i="9"/>
  <c r="GQ66" i="9" s="1"/>
  <c r="GN66" i="9"/>
  <c r="GO66" i="9"/>
  <c r="GR66" i="9"/>
  <c r="GS66" i="9"/>
  <c r="GT66" i="9"/>
  <c r="GU66" i="9"/>
  <c r="GY66" i="9" s="1"/>
  <c r="GV66" i="9"/>
  <c r="GW66" i="9"/>
  <c r="HB66" i="9"/>
  <c r="HF66" i="9" s="1"/>
  <c r="HC66" i="9"/>
  <c r="HG66" i="9" s="1"/>
  <c r="HD66" i="9"/>
  <c r="HE66" i="9"/>
  <c r="HH66" i="9"/>
  <c r="HI66" i="9"/>
  <c r="HJ66" i="9"/>
  <c r="HK66" i="9"/>
  <c r="GB67" i="9"/>
  <c r="HL67" i="9" s="1"/>
  <c r="GC67" i="9"/>
  <c r="GD67" i="9"/>
  <c r="GH67" i="9" s="1"/>
  <c r="GE67" i="9"/>
  <c r="GI67" i="9" s="1"/>
  <c r="GF67" i="9"/>
  <c r="GJ67" i="9" s="1"/>
  <c r="GG67" i="9"/>
  <c r="GK67" i="9" s="1"/>
  <c r="GL67" i="9"/>
  <c r="GP67" i="9" s="1"/>
  <c r="GM67" i="9"/>
  <c r="GN67" i="9"/>
  <c r="GR67" i="9" s="1"/>
  <c r="GO67" i="9"/>
  <c r="GS67" i="9" s="1"/>
  <c r="GT67" i="9"/>
  <c r="GX67" i="9" s="1"/>
  <c r="GV67" i="9"/>
  <c r="GZ67" i="9" s="1"/>
  <c r="GW67" i="9"/>
  <c r="HA67" i="9" s="1"/>
  <c r="HB67" i="9"/>
  <c r="HF67" i="9" s="1"/>
  <c r="HC67" i="9"/>
  <c r="HG67" i="9" s="1"/>
  <c r="HD67" i="9"/>
  <c r="HE67" i="9"/>
  <c r="HI67" i="9" s="1"/>
  <c r="HH67" i="9"/>
  <c r="HJ67" i="9"/>
  <c r="HK67" i="9"/>
  <c r="HM67" i="9"/>
  <c r="GB68" i="9"/>
  <c r="GC68" i="9"/>
  <c r="GD68" i="9"/>
  <c r="GT68" i="9" s="1"/>
  <c r="GE68" i="9"/>
  <c r="GF68" i="9"/>
  <c r="GJ68" i="9" s="1"/>
  <c r="GG68" i="9"/>
  <c r="GH68" i="9"/>
  <c r="GI68" i="9"/>
  <c r="GL68" i="9"/>
  <c r="GM68" i="9"/>
  <c r="GN68" i="9"/>
  <c r="GO68" i="9"/>
  <c r="GP68" i="9"/>
  <c r="GQ68" i="9"/>
  <c r="GY68" i="9" s="1"/>
  <c r="GS68" i="9"/>
  <c r="GU68" i="9"/>
  <c r="HB68" i="9"/>
  <c r="HF68" i="9" s="1"/>
  <c r="HC68" i="9"/>
  <c r="HD68" i="9"/>
  <c r="HE68" i="9"/>
  <c r="HI68" i="9" s="1"/>
  <c r="HG68" i="9"/>
  <c r="HH68" i="9"/>
  <c r="HJ68" i="9"/>
  <c r="HK68" i="9"/>
  <c r="HL68" i="9"/>
  <c r="HM68" i="9"/>
  <c r="GB69" i="9"/>
  <c r="GC69" i="9"/>
  <c r="HM69" i="9" s="1"/>
  <c r="GD69" i="9"/>
  <c r="GH69" i="9" s="1"/>
  <c r="GE69" i="9"/>
  <c r="GF69" i="9"/>
  <c r="GJ69" i="9" s="1"/>
  <c r="GG69" i="9"/>
  <c r="GI69" i="9"/>
  <c r="GK69" i="9"/>
  <c r="HA69" i="9" s="1"/>
  <c r="GL69" i="9"/>
  <c r="GP69" i="9" s="1"/>
  <c r="GM69" i="9"/>
  <c r="GN69" i="9"/>
  <c r="GR69" i="9" s="1"/>
  <c r="GO69" i="9"/>
  <c r="GS69" i="9"/>
  <c r="GT69" i="9"/>
  <c r="GX69" i="9" s="1"/>
  <c r="GV69" i="9"/>
  <c r="GW69" i="9"/>
  <c r="HB69" i="9"/>
  <c r="HF69" i="9" s="1"/>
  <c r="HC69" i="9"/>
  <c r="HG69" i="9" s="1"/>
  <c r="HD69" i="9"/>
  <c r="HH69" i="9" s="1"/>
  <c r="HE69" i="9"/>
  <c r="HI69" i="9"/>
  <c r="HJ69" i="9"/>
  <c r="HK69" i="9"/>
  <c r="HL69" i="9"/>
  <c r="GB70" i="9"/>
  <c r="GC70" i="9"/>
  <c r="HM70" i="9" s="1"/>
  <c r="GD70" i="9"/>
  <c r="GE70" i="9"/>
  <c r="GI70" i="9" s="1"/>
  <c r="GF70" i="9"/>
  <c r="GJ70" i="9" s="1"/>
  <c r="GG70" i="9"/>
  <c r="GH70" i="9"/>
  <c r="GK70" i="9"/>
  <c r="GL70" i="9"/>
  <c r="GM70" i="9"/>
  <c r="GQ70" i="9" s="1"/>
  <c r="GN70" i="9"/>
  <c r="GR70" i="9" s="1"/>
  <c r="GO70" i="9"/>
  <c r="GS70" i="9" s="1"/>
  <c r="GP70" i="9"/>
  <c r="GT70" i="9"/>
  <c r="GV70" i="9"/>
  <c r="GZ70" i="9" s="1"/>
  <c r="GW70" i="9"/>
  <c r="HA70" i="9" s="1"/>
  <c r="GX70" i="9"/>
  <c r="HB70" i="9"/>
  <c r="HC70" i="9"/>
  <c r="HG70" i="9" s="1"/>
  <c r="HD70" i="9"/>
  <c r="HH70" i="9" s="1"/>
  <c r="HE70" i="9"/>
  <c r="HF70" i="9"/>
  <c r="HI70" i="9"/>
  <c r="HJ70" i="9"/>
  <c r="HK70" i="9"/>
  <c r="HL70" i="9"/>
  <c r="GB71" i="9"/>
  <c r="HL71" i="9" s="1"/>
  <c r="GC71" i="9"/>
  <c r="GD71" i="9"/>
  <c r="GE71" i="9"/>
  <c r="GI71" i="9" s="1"/>
  <c r="GF71" i="9"/>
  <c r="GG71" i="9"/>
  <c r="GK71" i="9" s="1"/>
  <c r="GH71" i="9"/>
  <c r="GX71" i="9" s="1"/>
  <c r="GJ71" i="9"/>
  <c r="GL71" i="9"/>
  <c r="GM71" i="9"/>
  <c r="GN71" i="9"/>
  <c r="GO71" i="9"/>
  <c r="GS71" i="9" s="1"/>
  <c r="GP71" i="9"/>
  <c r="GQ71" i="9"/>
  <c r="GR71" i="9"/>
  <c r="GT71" i="9"/>
  <c r="GV71" i="9"/>
  <c r="GW71" i="9"/>
  <c r="HA71" i="9" s="1"/>
  <c r="GZ71" i="9"/>
  <c r="HB71" i="9"/>
  <c r="HC71" i="9"/>
  <c r="HD71" i="9"/>
  <c r="HE71" i="9"/>
  <c r="HI71" i="9" s="1"/>
  <c r="HF71" i="9"/>
  <c r="HG71" i="9"/>
  <c r="HH71" i="9"/>
  <c r="HJ71" i="9"/>
  <c r="HK71" i="9"/>
  <c r="HM71" i="9"/>
  <c r="GB72" i="9"/>
  <c r="HL72" i="9" s="1"/>
  <c r="GC72" i="9"/>
  <c r="HM72" i="9" s="1"/>
  <c r="GD72" i="9"/>
  <c r="GH72" i="9" s="1"/>
  <c r="GE72" i="9"/>
  <c r="GF72" i="9"/>
  <c r="GG72" i="9"/>
  <c r="GK72" i="9" s="1"/>
  <c r="GI72" i="9"/>
  <c r="GJ72" i="9"/>
  <c r="GL72" i="9"/>
  <c r="GP72" i="9" s="1"/>
  <c r="GM72" i="9"/>
  <c r="GN72" i="9"/>
  <c r="GO72" i="9"/>
  <c r="GQ72" i="9"/>
  <c r="GY72" i="9" s="1"/>
  <c r="GR72" i="9"/>
  <c r="GT72" i="9"/>
  <c r="GX72" i="9" s="1"/>
  <c r="GU72" i="9"/>
  <c r="GV72" i="9"/>
  <c r="GZ72" i="9"/>
  <c r="HB72" i="9"/>
  <c r="HF72" i="9" s="1"/>
  <c r="HC72" i="9"/>
  <c r="HD72" i="9"/>
  <c r="HE72" i="9"/>
  <c r="HI72" i="9" s="1"/>
  <c r="HG72" i="9"/>
  <c r="HH72" i="9"/>
  <c r="HJ72" i="9"/>
  <c r="HK72" i="9"/>
  <c r="GB73" i="9"/>
  <c r="GC73" i="9"/>
  <c r="HM73" i="9" s="1"/>
  <c r="GD73" i="9"/>
  <c r="GH73" i="9" s="1"/>
  <c r="GE73" i="9"/>
  <c r="GI73" i="9" s="1"/>
  <c r="GF73" i="9"/>
  <c r="GJ73" i="9" s="1"/>
  <c r="GG73" i="9"/>
  <c r="GK73" i="9"/>
  <c r="HA73" i="9" s="1"/>
  <c r="GL73" i="9"/>
  <c r="GM73" i="9"/>
  <c r="GU73" i="9" s="1"/>
  <c r="GN73" i="9"/>
  <c r="GR73" i="9" s="1"/>
  <c r="GO73" i="9"/>
  <c r="GQ73" i="9"/>
  <c r="GS73" i="9"/>
  <c r="GV73" i="9"/>
  <c r="GW73" i="9"/>
  <c r="HB73" i="9"/>
  <c r="HF73" i="9" s="1"/>
  <c r="HC73" i="9"/>
  <c r="HD73" i="9"/>
  <c r="HH73" i="9" s="1"/>
  <c r="HE73" i="9"/>
  <c r="HG73" i="9"/>
  <c r="HI73" i="9"/>
  <c r="HJ73" i="9"/>
  <c r="HK73" i="9"/>
  <c r="HL73" i="9"/>
  <c r="GB74" i="9"/>
  <c r="GC74" i="9"/>
  <c r="GD74" i="9"/>
  <c r="GE74" i="9"/>
  <c r="GI74" i="9" s="1"/>
  <c r="GF74" i="9"/>
  <c r="GJ74" i="9" s="1"/>
  <c r="GG74" i="9"/>
  <c r="GH74" i="9"/>
  <c r="GK74" i="9"/>
  <c r="GL74" i="9"/>
  <c r="GM74" i="9"/>
  <c r="GQ74" i="9" s="1"/>
  <c r="GN74" i="9"/>
  <c r="GO74" i="9"/>
  <c r="GP74" i="9"/>
  <c r="GT74" i="9"/>
  <c r="GX74" i="9"/>
  <c r="HB74" i="9"/>
  <c r="HC74" i="9"/>
  <c r="HG74" i="9" s="1"/>
  <c r="HD74" i="9"/>
  <c r="HH74" i="9" s="1"/>
  <c r="HE74" i="9"/>
  <c r="HI74" i="9" s="1"/>
  <c r="HF74" i="9"/>
  <c r="HJ74" i="9"/>
  <c r="HK74" i="9"/>
  <c r="HL74" i="9"/>
  <c r="HM74" i="9"/>
  <c r="GB75" i="9"/>
  <c r="HL75" i="9" s="1"/>
  <c r="GC75" i="9"/>
  <c r="GD75" i="9"/>
  <c r="GE75" i="9"/>
  <c r="GF75" i="9"/>
  <c r="GG75" i="9"/>
  <c r="GK75" i="9" s="1"/>
  <c r="GH75" i="9"/>
  <c r="GI75" i="9"/>
  <c r="GJ75" i="9"/>
  <c r="GL75" i="9"/>
  <c r="GM75" i="9"/>
  <c r="GN75" i="9"/>
  <c r="GO75" i="9"/>
  <c r="GP75" i="9"/>
  <c r="GQ75" i="9"/>
  <c r="GR75" i="9"/>
  <c r="GT75" i="9"/>
  <c r="GU75" i="9"/>
  <c r="GV75" i="9"/>
  <c r="GZ75" i="9"/>
  <c r="HB75" i="9"/>
  <c r="HC75" i="9"/>
  <c r="HD75" i="9"/>
  <c r="HE75" i="9"/>
  <c r="HI75" i="9" s="1"/>
  <c r="HF75" i="9"/>
  <c r="HG75" i="9"/>
  <c r="HH75" i="9"/>
  <c r="HJ75" i="9"/>
  <c r="HK75" i="9"/>
  <c r="HM75" i="9"/>
  <c r="GB76" i="9"/>
  <c r="HL76" i="9" s="1"/>
  <c r="GC76" i="9"/>
  <c r="GD76" i="9"/>
  <c r="GH76" i="9" s="1"/>
  <c r="GE76" i="9"/>
  <c r="GF76" i="9"/>
  <c r="GG76" i="9"/>
  <c r="GW76" i="9" s="1"/>
  <c r="GI76" i="9"/>
  <c r="GJ76" i="9"/>
  <c r="GK76" i="9"/>
  <c r="GL76" i="9"/>
  <c r="GP76" i="9" s="1"/>
  <c r="GM76" i="9"/>
  <c r="GN76" i="9"/>
  <c r="GO76" i="9"/>
  <c r="GS76" i="9" s="1"/>
  <c r="GQ76" i="9"/>
  <c r="GY76" i="9" s="1"/>
  <c r="GR76" i="9"/>
  <c r="GT76" i="9"/>
  <c r="GX76" i="9" s="1"/>
  <c r="GU76" i="9"/>
  <c r="GV76" i="9"/>
  <c r="GZ76" i="9"/>
  <c r="HB76" i="9"/>
  <c r="HF76" i="9" s="1"/>
  <c r="HC76" i="9"/>
  <c r="HD76" i="9"/>
  <c r="HE76" i="9"/>
  <c r="HG76" i="9"/>
  <c r="HH76" i="9"/>
  <c r="HI76" i="9"/>
  <c r="HJ76" i="9"/>
  <c r="HK76" i="9"/>
  <c r="HM76" i="9"/>
  <c r="GB77" i="9"/>
  <c r="GC77" i="9"/>
  <c r="HM77" i="9" s="1"/>
  <c r="GD77" i="9"/>
  <c r="GE77" i="9"/>
  <c r="GI77" i="9" s="1"/>
  <c r="GF77" i="9"/>
  <c r="GJ77" i="9" s="1"/>
  <c r="GG77" i="9"/>
  <c r="GK77" i="9"/>
  <c r="HA77" i="9" s="1"/>
  <c r="GL77" i="9"/>
  <c r="GP77" i="9" s="1"/>
  <c r="GM77" i="9"/>
  <c r="GN77" i="9"/>
  <c r="GR77" i="9" s="1"/>
  <c r="GO77" i="9"/>
  <c r="GQ77" i="9"/>
  <c r="GS77" i="9"/>
  <c r="GV77" i="9"/>
  <c r="GW77" i="9"/>
  <c r="HB77" i="9"/>
  <c r="HF77" i="9" s="1"/>
  <c r="HC77" i="9"/>
  <c r="HG77" i="9" s="1"/>
  <c r="HD77" i="9"/>
  <c r="HH77" i="9" s="1"/>
  <c r="HE77" i="9"/>
  <c r="HI77" i="9"/>
  <c r="HJ77" i="9"/>
  <c r="HK77" i="9"/>
  <c r="HL77" i="9"/>
  <c r="GB78" i="9"/>
  <c r="GC78" i="9"/>
  <c r="GD78" i="9"/>
  <c r="GE78" i="9"/>
  <c r="GI78" i="9" s="1"/>
  <c r="GF78" i="9"/>
  <c r="GJ78" i="9" s="1"/>
  <c r="GG78" i="9"/>
  <c r="GW78" i="9" s="1"/>
  <c r="GH78" i="9"/>
  <c r="GL78" i="9"/>
  <c r="GM78" i="9"/>
  <c r="GQ78" i="9" s="1"/>
  <c r="GN78" i="9"/>
  <c r="GO78" i="9"/>
  <c r="GP78" i="9"/>
  <c r="GS78" i="9"/>
  <c r="GT78" i="9"/>
  <c r="GU78" i="9"/>
  <c r="GY78" i="9" s="1"/>
  <c r="GX78" i="9"/>
  <c r="HB78" i="9"/>
  <c r="HC78" i="9"/>
  <c r="HG78" i="9" s="1"/>
  <c r="HD78" i="9"/>
  <c r="HH78" i="9" s="1"/>
  <c r="HE78" i="9"/>
  <c r="HI78" i="9" s="1"/>
  <c r="HF78" i="9"/>
  <c r="HJ78" i="9"/>
  <c r="HK78" i="9"/>
  <c r="HL78" i="9"/>
  <c r="HM78" i="9"/>
  <c r="GB79" i="9"/>
  <c r="HL79" i="9" s="1"/>
  <c r="GC79" i="9"/>
  <c r="GD79" i="9"/>
  <c r="GE79" i="9"/>
  <c r="GF79" i="9"/>
  <c r="GG79" i="9"/>
  <c r="GK79" i="9" s="1"/>
  <c r="GH79" i="9"/>
  <c r="GI79" i="9"/>
  <c r="GJ79" i="9"/>
  <c r="GL79" i="9"/>
  <c r="GM79" i="9"/>
  <c r="GQ79" i="9" s="1"/>
  <c r="GN79" i="9"/>
  <c r="GO79" i="9"/>
  <c r="GP79" i="9"/>
  <c r="GR79" i="9"/>
  <c r="GT79" i="9"/>
  <c r="GU79" i="9"/>
  <c r="GV79" i="9"/>
  <c r="GX79" i="9"/>
  <c r="GZ79" i="9"/>
  <c r="HB79" i="9"/>
  <c r="HC79" i="9"/>
  <c r="HG79" i="9" s="1"/>
  <c r="HD79" i="9"/>
  <c r="HE79" i="9"/>
  <c r="HI79" i="9" s="1"/>
  <c r="HF79" i="9"/>
  <c r="HH79" i="9"/>
  <c r="HJ79" i="9"/>
  <c r="HK79" i="9"/>
  <c r="HM79" i="9"/>
  <c r="GB80" i="9"/>
  <c r="HL80" i="9" s="1"/>
  <c r="GC80" i="9"/>
  <c r="GD80" i="9"/>
  <c r="GH80" i="9" s="1"/>
  <c r="GE80" i="9"/>
  <c r="GF80" i="9"/>
  <c r="GG80" i="9"/>
  <c r="GI80" i="9"/>
  <c r="GY80" i="9" s="1"/>
  <c r="GJ80" i="9"/>
  <c r="GZ80" i="9" s="1"/>
  <c r="GK80" i="9"/>
  <c r="GL80" i="9"/>
  <c r="GP80" i="9" s="1"/>
  <c r="GM80" i="9"/>
  <c r="GN80" i="9"/>
  <c r="GO80" i="9"/>
  <c r="GQ80" i="9"/>
  <c r="GR80" i="9"/>
  <c r="GS80" i="9"/>
  <c r="GT80" i="9"/>
  <c r="GX80" i="9" s="1"/>
  <c r="GU80" i="9"/>
  <c r="GV80" i="9"/>
  <c r="GW80" i="9"/>
  <c r="HA80" i="9"/>
  <c r="HB80" i="9"/>
  <c r="HF80" i="9" s="1"/>
  <c r="HC80" i="9"/>
  <c r="HD80" i="9"/>
  <c r="HE80" i="9"/>
  <c r="HI80" i="9" s="1"/>
  <c r="HG80" i="9"/>
  <c r="HH80" i="9"/>
  <c r="HJ80" i="9"/>
  <c r="HK80" i="9"/>
  <c r="HM80" i="9"/>
  <c r="GB81" i="9"/>
  <c r="GC81" i="9"/>
  <c r="HM81" i="9" s="1"/>
  <c r="GD81" i="9"/>
  <c r="GH81" i="9" s="1"/>
  <c r="GE81" i="9"/>
  <c r="GF81" i="9"/>
  <c r="GJ81" i="9" s="1"/>
  <c r="GG81" i="9"/>
  <c r="GI81" i="9"/>
  <c r="GK81" i="9"/>
  <c r="HA81" i="9" s="1"/>
  <c r="GL81" i="9"/>
  <c r="GP81" i="9" s="1"/>
  <c r="GM81" i="9"/>
  <c r="GQ81" i="9" s="1"/>
  <c r="GN81" i="9"/>
  <c r="GR81" i="9" s="1"/>
  <c r="GO81" i="9"/>
  <c r="GS81" i="9"/>
  <c r="GU81" i="9"/>
  <c r="GV81" i="9"/>
  <c r="GW81" i="9"/>
  <c r="HB81" i="9"/>
  <c r="HF81" i="9" s="1"/>
  <c r="HC81" i="9"/>
  <c r="HG81" i="9" s="1"/>
  <c r="HD81" i="9"/>
  <c r="HH81" i="9" s="1"/>
  <c r="HE81" i="9"/>
  <c r="HI81" i="9"/>
  <c r="HJ81" i="9"/>
  <c r="HK81" i="9"/>
  <c r="HL81" i="9"/>
  <c r="GB82" i="9"/>
  <c r="GC82" i="9"/>
  <c r="GD82" i="9"/>
  <c r="GE82" i="9"/>
  <c r="GI82" i="9" s="1"/>
  <c r="GF82" i="9"/>
  <c r="GJ82" i="9" s="1"/>
  <c r="GG82" i="9"/>
  <c r="GH82" i="9"/>
  <c r="GL82" i="9"/>
  <c r="GM82" i="9"/>
  <c r="GN82" i="9"/>
  <c r="GR82" i="9" s="1"/>
  <c r="GO82" i="9"/>
  <c r="GP82" i="9"/>
  <c r="GS82" i="9"/>
  <c r="GT82" i="9"/>
  <c r="GV82" i="9"/>
  <c r="GZ82" i="9" s="1"/>
  <c r="GX82" i="9"/>
  <c r="HB82" i="9"/>
  <c r="HC82" i="9"/>
  <c r="HG82" i="9" s="1"/>
  <c r="HD82" i="9"/>
  <c r="HH82" i="9" s="1"/>
  <c r="HE82" i="9"/>
  <c r="HF82" i="9"/>
  <c r="HI82" i="9"/>
  <c r="HJ82" i="9"/>
  <c r="HK82" i="9"/>
  <c r="HL82" i="9"/>
  <c r="HM82" i="9"/>
  <c r="GB83" i="9"/>
  <c r="HL83" i="9" s="1"/>
  <c r="GC83" i="9"/>
  <c r="GD83" i="9"/>
  <c r="GE83" i="9"/>
  <c r="GI83" i="9" s="1"/>
  <c r="GF83" i="9"/>
  <c r="GG83" i="9"/>
  <c r="GK83" i="9" s="1"/>
  <c r="GH83" i="9"/>
  <c r="GJ83" i="9"/>
  <c r="GL83" i="9"/>
  <c r="GM83" i="9"/>
  <c r="GN83" i="9"/>
  <c r="GO83" i="9"/>
  <c r="GS83" i="9" s="1"/>
  <c r="GP83" i="9"/>
  <c r="GR83" i="9"/>
  <c r="GT83" i="9"/>
  <c r="GV83" i="9"/>
  <c r="GW83" i="9"/>
  <c r="HA83" i="9" s="1"/>
  <c r="GX83" i="9"/>
  <c r="GZ83" i="9"/>
  <c r="HB83" i="9"/>
  <c r="HC83" i="9"/>
  <c r="HD83" i="9"/>
  <c r="HE83" i="9"/>
  <c r="HI83" i="9" s="1"/>
  <c r="HF83" i="9"/>
  <c r="HG83" i="9"/>
  <c r="HH83" i="9"/>
  <c r="HJ83" i="9"/>
  <c r="HK83" i="9"/>
  <c r="HM83" i="9"/>
  <c r="GB84" i="9"/>
  <c r="HL84" i="9" s="1"/>
  <c r="GC84" i="9"/>
  <c r="HM84" i="9" s="1"/>
  <c r="GD84" i="9"/>
  <c r="GH84" i="9" s="1"/>
  <c r="GE84" i="9"/>
  <c r="GF84" i="9"/>
  <c r="GG84" i="9"/>
  <c r="GK84" i="9" s="1"/>
  <c r="GI84" i="9"/>
  <c r="GY84" i="9" s="1"/>
  <c r="GJ84" i="9"/>
  <c r="GL84" i="9"/>
  <c r="GP84" i="9" s="1"/>
  <c r="GM84" i="9"/>
  <c r="GN84" i="9"/>
  <c r="GO84" i="9"/>
  <c r="GS84" i="9" s="1"/>
  <c r="GQ84" i="9"/>
  <c r="GR84" i="9"/>
  <c r="GZ84" i="9" s="1"/>
  <c r="GT84" i="9"/>
  <c r="GU84" i="9"/>
  <c r="GV84" i="9"/>
  <c r="GW84" i="9"/>
  <c r="HB84" i="9"/>
  <c r="HF84" i="9" s="1"/>
  <c r="HC84" i="9"/>
  <c r="HD84" i="9"/>
  <c r="HE84" i="9"/>
  <c r="HI84" i="9" s="1"/>
  <c r="HG84" i="9"/>
  <c r="HH84" i="9"/>
  <c r="HJ84" i="9"/>
  <c r="HK84" i="9"/>
  <c r="GB85" i="9"/>
  <c r="GC85" i="9"/>
  <c r="HM85" i="9" s="1"/>
  <c r="GD85" i="9"/>
  <c r="GH85" i="9" s="1"/>
  <c r="GE85" i="9"/>
  <c r="GI85" i="9" s="1"/>
  <c r="GF85" i="9"/>
  <c r="GJ85" i="9" s="1"/>
  <c r="GG85" i="9"/>
  <c r="GK85" i="9"/>
  <c r="GL85" i="9"/>
  <c r="GM85" i="9"/>
  <c r="GN85" i="9"/>
  <c r="GO85" i="9"/>
  <c r="GS85" i="9"/>
  <c r="HA85" i="9" s="1"/>
  <c r="GW85" i="9"/>
  <c r="HB85" i="9"/>
  <c r="HF85" i="9" s="1"/>
  <c r="HC85" i="9"/>
  <c r="HD85" i="9"/>
  <c r="HH85" i="9" s="1"/>
  <c r="HE85" i="9"/>
  <c r="HG85" i="9"/>
  <c r="HI85" i="9"/>
  <c r="HJ85" i="9"/>
  <c r="HK85" i="9"/>
  <c r="HL85" i="9"/>
  <c r="GB86" i="9"/>
  <c r="GC86" i="9"/>
  <c r="GD86" i="9"/>
  <c r="GE86" i="9"/>
  <c r="GF86" i="9"/>
  <c r="GJ86" i="9" s="1"/>
  <c r="GG86" i="9"/>
  <c r="GK86" i="9" s="1"/>
  <c r="GH86" i="9"/>
  <c r="GL86" i="9"/>
  <c r="GM86" i="9"/>
  <c r="GQ86" i="9" s="1"/>
  <c r="GN86" i="9"/>
  <c r="GR86" i="9" s="1"/>
  <c r="GO86" i="9"/>
  <c r="GP86" i="9"/>
  <c r="GT86" i="9"/>
  <c r="HB86" i="9"/>
  <c r="HC86" i="9"/>
  <c r="HG86" i="9" s="1"/>
  <c r="HD86" i="9"/>
  <c r="HH86" i="9" s="1"/>
  <c r="HE86" i="9"/>
  <c r="HI86" i="9" s="1"/>
  <c r="HF86" i="9"/>
  <c r="HJ86" i="9"/>
  <c r="HK86" i="9"/>
  <c r="HL86" i="9"/>
  <c r="HM86" i="9"/>
  <c r="GB87" i="9"/>
  <c r="HL87" i="9" s="1"/>
  <c r="GC87" i="9"/>
  <c r="GD87" i="9"/>
  <c r="GE87" i="9"/>
  <c r="GF87" i="9"/>
  <c r="GG87" i="9"/>
  <c r="GK87" i="9" s="1"/>
  <c r="GH87" i="9"/>
  <c r="GI87" i="9"/>
  <c r="GJ87" i="9"/>
  <c r="GL87" i="9"/>
  <c r="GM87" i="9"/>
  <c r="GN87" i="9"/>
  <c r="GO87" i="9"/>
  <c r="GS87" i="9" s="1"/>
  <c r="GP87" i="9"/>
  <c r="GR87" i="9"/>
  <c r="GZ87" i="9" s="1"/>
  <c r="GT87" i="9"/>
  <c r="GV87" i="9"/>
  <c r="HB87" i="9"/>
  <c r="HC87" i="9"/>
  <c r="HG87" i="9" s="1"/>
  <c r="HD87" i="9"/>
  <c r="HE87" i="9"/>
  <c r="HI87" i="9" s="1"/>
  <c r="HF87" i="9"/>
  <c r="HH87" i="9"/>
  <c r="HJ87" i="9"/>
  <c r="HK87" i="9"/>
  <c r="HM87" i="9"/>
  <c r="GB88" i="9"/>
  <c r="HL88" i="9" s="1"/>
  <c r="GC88" i="9"/>
  <c r="HM88" i="9" s="1"/>
  <c r="GD88" i="9"/>
  <c r="GH88" i="9" s="1"/>
  <c r="GE88" i="9"/>
  <c r="GF88" i="9"/>
  <c r="GG88" i="9"/>
  <c r="GK88" i="9" s="1"/>
  <c r="GI88" i="9"/>
  <c r="GJ88" i="9"/>
  <c r="GL88" i="9"/>
  <c r="GM88" i="9"/>
  <c r="GN88" i="9"/>
  <c r="GO88" i="9"/>
  <c r="GQ88" i="9"/>
  <c r="GR88" i="9"/>
  <c r="GZ88" i="9" s="1"/>
  <c r="GU88" i="9"/>
  <c r="GV88" i="9"/>
  <c r="HB88" i="9"/>
  <c r="HF88" i="9" s="1"/>
  <c r="HC88" i="9"/>
  <c r="HD88" i="9"/>
  <c r="HE88" i="9"/>
  <c r="HG88" i="9"/>
  <c r="HH88" i="9"/>
  <c r="HI88" i="9"/>
  <c r="HJ88" i="9"/>
  <c r="HK88" i="9"/>
  <c r="GB89" i="9"/>
  <c r="GC89" i="9"/>
  <c r="HM89" i="9" s="1"/>
  <c r="GD89" i="9"/>
  <c r="GH89" i="9" s="1"/>
  <c r="GE89" i="9"/>
  <c r="GF89" i="9"/>
  <c r="GJ89" i="9" s="1"/>
  <c r="GG89" i="9"/>
  <c r="GK89" i="9"/>
  <c r="GL89" i="9"/>
  <c r="GM89" i="9"/>
  <c r="GN89" i="9"/>
  <c r="GR89" i="9" s="1"/>
  <c r="GO89" i="9"/>
  <c r="GQ89" i="9"/>
  <c r="GS89" i="9"/>
  <c r="GW89" i="9"/>
  <c r="HA89" i="9"/>
  <c r="HB89" i="9"/>
  <c r="HF89" i="9" s="1"/>
  <c r="HC89" i="9"/>
  <c r="HG89" i="9" s="1"/>
  <c r="HD89" i="9"/>
  <c r="HH89" i="9" s="1"/>
  <c r="HE89" i="9"/>
  <c r="HI89" i="9"/>
  <c r="HJ89" i="9"/>
  <c r="HK89" i="9"/>
  <c r="HL89" i="9"/>
  <c r="GB90" i="9"/>
  <c r="GC90" i="9"/>
  <c r="HM90" i="9" s="1"/>
  <c r="GD90" i="9"/>
  <c r="GE90" i="9"/>
  <c r="GI90" i="9" s="1"/>
  <c r="GF90" i="9"/>
  <c r="GJ90" i="9" s="1"/>
  <c r="GG90" i="9"/>
  <c r="GH90" i="9"/>
  <c r="GX90" i="9" s="1"/>
  <c r="GK90" i="9"/>
  <c r="GL90" i="9"/>
  <c r="GM90" i="9"/>
  <c r="GQ90" i="9" s="1"/>
  <c r="GN90" i="9"/>
  <c r="GR90" i="9" s="1"/>
  <c r="GO90" i="9"/>
  <c r="GP90" i="9"/>
  <c r="GT90" i="9"/>
  <c r="GU90" i="9"/>
  <c r="GY90" i="9" s="1"/>
  <c r="GV90" i="9"/>
  <c r="GZ90" i="9" s="1"/>
  <c r="HB90" i="9"/>
  <c r="HC90" i="9"/>
  <c r="HG90" i="9" s="1"/>
  <c r="HD90" i="9"/>
  <c r="HH90" i="9" s="1"/>
  <c r="HE90" i="9"/>
  <c r="HI90" i="9" s="1"/>
  <c r="HF90" i="9"/>
  <c r="HJ90" i="9"/>
  <c r="HK90" i="9"/>
  <c r="HL90" i="9"/>
  <c r="GB91" i="9"/>
  <c r="HL91" i="9" s="1"/>
  <c r="GC91" i="9"/>
  <c r="GD91" i="9"/>
  <c r="GE91" i="9"/>
  <c r="GI91" i="9" s="1"/>
  <c r="GF91" i="9"/>
  <c r="GG91" i="9"/>
  <c r="GK91" i="9" s="1"/>
  <c r="GH91" i="9"/>
  <c r="GJ91" i="9"/>
  <c r="GZ91" i="9" s="1"/>
  <c r="GL91" i="9"/>
  <c r="GM91" i="9"/>
  <c r="GQ91" i="9" s="1"/>
  <c r="GN91" i="9"/>
  <c r="GO91" i="9"/>
  <c r="GS91" i="9" s="1"/>
  <c r="GP91" i="9"/>
  <c r="GX91" i="9" s="1"/>
  <c r="GR91" i="9"/>
  <c r="GT91" i="9"/>
  <c r="GU91" i="9"/>
  <c r="GY91" i="9" s="1"/>
  <c r="GV91" i="9"/>
  <c r="HB91" i="9"/>
  <c r="HC91" i="9"/>
  <c r="HG91" i="9" s="1"/>
  <c r="HD91" i="9"/>
  <c r="HE91" i="9"/>
  <c r="HI91" i="9" s="1"/>
  <c r="HF91" i="9"/>
  <c r="HH91" i="9"/>
  <c r="HJ91" i="9"/>
  <c r="HK91" i="9"/>
  <c r="HM91" i="9"/>
  <c r="GB92" i="9"/>
  <c r="HL92" i="9" s="1"/>
  <c r="GC92" i="9"/>
  <c r="GD92" i="9"/>
  <c r="GH92" i="9" s="1"/>
  <c r="GE92" i="9"/>
  <c r="GF92" i="9"/>
  <c r="GG92" i="9"/>
  <c r="GI92" i="9"/>
  <c r="GJ92" i="9"/>
  <c r="GZ92" i="9" s="1"/>
  <c r="GK92" i="9"/>
  <c r="GL92" i="9"/>
  <c r="GM92" i="9"/>
  <c r="GN92" i="9"/>
  <c r="GO92" i="9"/>
  <c r="GQ92" i="9"/>
  <c r="GR92" i="9"/>
  <c r="GU92" i="9"/>
  <c r="GV92" i="9"/>
  <c r="GY92" i="9"/>
  <c r="HB92" i="9"/>
  <c r="HF92" i="9" s="1"/>
  <c r="HC92" i="9"/>
  <c r="HD92" i="9"/>
  <c r="HE92" i="9"/>
  <c r="HI92" i="9" s="1"/>
  <c r="HG92" i="9"/>
  <c r="HH92" i="9"/>
  <c r="HJ92" i="9"/>
  <c r="HK92" i="9"/>
  <c r="HM92" i="9"/>
  <c r="GB93" i="9"/>
  <c r="GC93" i="9"/>
  <c r="HM93" i="9" s="1"/>
  <c r="GD93" i="9"/>
  <c r="GH93" i="9" s="1"/>
  <c r="GE93" i="9"/>
  <c r="GF93" i="9"/>
  <c r="GJ93" i="9" s="1"/>
  <c r="GG93" i="9"/>
  <c r="GI93" i="9"/>
  <c r="GK93" i="9"/>
  <c r="HA93" i="9" s="1"/>
  <c r="GL93" i="9"/>
  <c r="GP93" i="9" s="1"/>
  <c r="GM93" i="9"/>
  <c r="GQ93" i="9" s="1"/>
  <c r="GN93" i="9"/>
  <c r="GR93" i="9" s="1"/>
  <c r="GO93" i="9"/>
  <c r="GS93" i="9"/>
  <c r="GT93" i="9"/>
  <c r="GX93" i="9" s="1"/>
  <c r="GU93" i="9"/>
  <c r="GY93" i="9" s="1"/>
  <c r="GV93" i="9"/>
  <c r="GZ93" i="9" s="1"/>
  <c r="GW93" i="9"/>
  <c r="HB93" i="9"/>
  <c r="HF93" i="9" s="1"/>
  <c r="HC93" i="9"/>
  <c r="HD93" i="9"/>
  <c r="HH93" i="9" s="1"/>
  <c r="HE93" i="9"/>
  <c r="HG93" i="9"/>
  <c r="HI93" i="9"/>
  <c r="HJ93" i="9"/>
  <c r="HK93" i="9"/>
  <c r="HL93" i="9"/>
  <c r="GB94" i="9"/>
  <c r="GC94" i="9"/>
  <c r="HM94" i="9" s="1"/>
  <c r="GD94" i="9"/>
  <c r="GE94" i="9"/>
  <c r="GI94" i="9" s="1"/>
  <c r="GF94" i="9"/>
  <c r="GJ94" i="9" s="1"/>
  <c r="GG94" i="9"/>
  <c r="GK94" i="9" s="1"/>
  <c r="GH94" i="9"/>
  <c r="GL94" i="9"/>
  <c r="GM94" i="9"/>
  <c r="GN94" i="9"/>
  <c r="GO94" i="9"/>
  <c r="GP94" i="9"/>
  <c r="GT94" i="9"/>
  <c r="GX94" i="9"/>
  <c r="HB94" i="9"/>
  <c r="HC94" i="9"/>
  <c r="HG94" i="9" s="1"/>
  <c r="HD94" i="9"/>
  <c r="HH94" i="9" s="1"/>
  <c r="HE94" i="9"/>
  <c r="HF94" i="9"/>
  <c r="HI94" i="9"/>
  <c r="HJ94" i="9"/>
  <c r="HK94" i="9"/>
  <c r="HL94" i="9"/>
  <c r="GB95" i="9"/>
  <c r="HL95" i="9" s="1"/>
  <c r="GC95" i="9"/>
  <c r="GD95" i="9"/>
  <c r="GE95" i="9"/>
  <c r="GF95" i="9"/>
  <c r="GG95" i="9"/>
  <c r="GK95" i="9" s="1"/>
  <c r="GH95" i="9"/>
  <c r="GJ95" i="9"/>
  <c r="GZ95" i="9" s="1"/>
  <c r="GL95" i="9"/>
  <c r="GM95" i="9"/>
  <c r="GN95" i="9"/>
  <c r="GO95" i="9"/>
  <c r="GP95" i="9"/>
  <c r="GQ95" i="9"/>
  <c r="GR95" i="9"/>
  <c r="GT95" i="9"/>
  <c r="GV95" i="9"/>
  <c r="GX95" i="9"/>
  <c r="HB95" i="9"/>
  <c r="HC95" i="9"/>
  <c r="HD95" i="9"/>
  <c r="HE95" i="9"/>
  <c r="HI95" i="9" s="1"/>
  <c r="HF95" i="9"/>
  <c r="HG95" i="9"/>
  <c r="HH95" i="9"/>
  <c r="HJ95" i="9"/>
  <c r="HK95" i="9"/>
  <c r="HM95" i="9"/>
  <c r="GB96" i="9"/>
  <c r="HL96" i="9" s="1"/>
  <c r="GC96" i="9"/>
  <c r="HM96" i="9" s="1"/>
  <c r="GD96" i="9"/>
  <c r="GH96" i="9" s="1"/>
  <c r="GE96" i="9"/>
  <c r="GF96" i="9"/>
  <c r="GJ96" i="9" s="1"/>
  <c r="GG96" i="9"/>
  <c r="GI96" i="9"/>
  <c r="GK96" i="9"/>
  <c r="HA96" i="9" s="1"/>
  <c r="GL96" i="9"/>
  <c r="GP96" i="9" s="1"/>
  <c r="GM96" i="9"/>
  <c r="GN96" i="9"/>
  <c r="GO96" i="9"/>
  <c r="GQ96" i="9"/>
  <c r="GS96" i="9"/>
  <c r="GT96" i="9"/>
  <c r="GU96" i="9"/>
  <c r="GW96" i="9"/>
  <c r="GY96" i="9"/>
  <c r="HB96" i="9"/>
  <c r="HF96" i="9" s="1"/>
  <c r="HC96" i="9"/>
  <c r="HD96" i="9"/>
  <c r="HH96" i="9" s="1"/>
  <c r="HE96" i="9"/>
  <c r="HG96" i="9"/>
  <c r="HI96" i="9"/>
  <c r="HJ96" i="9"/>
  <c r="HK96" i="9"/>
  <c r="GB97" i="9"/>
  <c r="GC97" i="9"/>
  <c r="HM97" i="9" s="1"/>
  <c r="GD97" i="9"/>
  <c r="GH97" i="9" s="1"/>
  <c r="GE97" i="9"/>
  <c r="GI97" i="9" s="1"/>
  <c r="GF97" i="9"/>
  <c r="GJ97" i="9" s="1"/>
  <c r="GG97" i="9"/>
  <c r="GK97" i="9"/>
  <c r="HA97" i="9" s="1"/>
  <c r="GL97" i="9"/>
  <c r="GM97" i="9"/>
  <c r="GQ97" i="9" s="1"/>
  <c r="GN97" i="9"/>
  <c r="GR97" i="9" s="1"/>
  <c r="GO97" i="9"/>
  <c r="GS97" i="9"/>
  <c r="GU97" i="9"/>
  <c r="GY97" i="9" s="1"/>
  <c r="GV97" i="9"/>
  <c r="GW97" i="9"/>
  <c r="HB97" i="9"/>
  <c r="HC97" i="9"/>
  <c r="HG97" i="9" s="1"/>
  <c r="HD97" i="9"/>
  <c r="HH97" i="9" s="1"/>
  <c r="HE97" i="9"/>
  <c r="HI97" i="9" s="1"/>
  <c r="HF97" i="9"/>
  <c r="HJ97" i="9"/>
  <c r="HK97" i="9"/>
  <c r="HL97" i="9"/>
  <c r="GB98" i="9"/>
  <c r="GC98" i="9"/>
  <c r="GD98" i="9"/>
  <c r="GE98" i="9"/>
  <c r="GI98" i="9" s="1"/>
  <c r="GF98" i="9"/>
  <c r="GJ98" i="9" s="1"/>
  <c r="GG98" i="9"/>
  <c r="GK98" i="9" s="1"/>
  <c r="GH98" i="9"/>
  <c r="GL98" i="9"/>
  <c r="GM98" i="9"/>
  <c r="GN98" i="9"/>
  <c r="GO98" i="9"/>
  <c r="GP98" i="9"/>
  <c r="GT98" i="9"/>
  <c r="GX98" i="9"/>
  <c r="HB98" i="9"/>
  <c r="HC98" i="9"/>
  <c r="HD98" i="9"/>
  <c r="HH98" i="9" s="1"/>
  <c r="HE98" i="9"/>
  <c r="HI98" i="9" s="1"/>
  <c r="HF98" i="9"/>
  <c r="HG98" i="9"/>
  <c r="HJ98" i="9"/>
  <c r="HK98" i="9"/>
  <c r="HL98" i="9"/>
  <c r="HM98" i="9"/>
  <c r="GB99" i="9"/>
  <c r="HL99" i="9" s="1"/>
  <c r="GC99" i="9"/>
  <c r="HM99" i="9" s="1"/>
  <c r="GD99" i="9"/>
  <c r="GH99" i="9" s="1"/>
  <c r="GE99" i="9"/>
  <c r="GF99" i="9"/>
  <c r="GG99" i="9"/>
  <c r="GI99" i="9"/>
  <c r="GY99" i="9" s="1"/>
  <c r="GJ99" i="9"/>
  <c r="GK99" i="9"/>
  <c r="GL99" i="9"/>
  <c r="GP99" i="9" s="1"/>
  <c r="GM99" i="9"/>
  <c r="GN99" i="9"/>
  <c r="GO99" i="9"/>
  <c r="GQ99" i="9"/>
  <c r="GR99" i="9"/>
  <c r="GS99" i="9"/>
  <c r="HA99" i="9" s="1"/>
  <c r="GU99" i="9"/>
  <c r="GV99" i="9"/>
  <c r="GW99" i="9"/>
  <c r="GZ99" i="9"/>
  <c r="HB99" i="9"/>
  <c r="HF99" i="9" s="1"/>
  <c r="HC99" i="9"/>
  <c r="HD99" i="9"/>
  <c r="HE99" i="9"/>
  <c r="HG99" i="9"/>
  <c r="HH99" i="9"/>
  <c r="HI99" i="9"/>
  <c r="HJ99" i="9"/>
  <c r="HK99" i="9"/>
  <c r="GB100" i="9"/>
  <c r="GC100" i="9"/>
  <c r="HM100" i="9" s="1"/>
  <c r="GD100" i="9"/>
  <c r="GE100" i="9"/>
  <c r="GI100" i="9" s="1"/>
  <c r="GF100" i="9"/>
  <c r="GJ100" i="9" s="1"/>
  <c r="GG100" i="9"/>
  <c r="GK100" i="9"/>
  <c r="GL100" i="9"/>
  <c r="GP100" i="9" s="1"/>
  <c r="GM100" i="9"/>
  <c r="GU100" i="9" s="1"/>
  <c r="GN100" i="9"/>
  <c r="GR100" i="9" s="1"/>
  <c r="GO100" i="9"/>
  <c r="GS100" i="9"/>
  <c r="GV100" i="9"/>
  <c r="GZ100" i="9" s="1"/>
  <c r="GW100" i="9"/>
  <c r="HA100" i="9"/>
  <c r="HB100" i="9"/>
  <c r="HF100" i="9" s="1"/>
  <c r="HC100" i="9"/>
  <c r="HD100" i="9"/>
  <c r="HE100" i="9"/>
  <c r="HG100" i="9"/>
  <c r="HH100" i="9"/>
  <c r="HI100" i="9"/>
  <c r="HJ100" i="9"/>
  <c r="HK100" i="9"/>
  <c r="HL100" i="9"/>
  <c r="GB101" i="9"/>
  <c r="GC101" i="9"/>
  <c r="HM101" i="9" s="1"/>
  <c r="GD101" i="9"/>
  <c r="GE101" i="9"/>
  <c r="GI101" i="9" s="1"/>
  <c r="GF101" i="9"/>
  <c r="GJ101" i="9" s="1"/>
  <c r="GG101" i="9"/>
  <c r="GK101" i="9" s="1"/>
  <c r="GL101" i="9"/>
  <c r="GM101" i="9"/>
  <c r="GN101" i="9"/>
  <c r="GO101" i="9"/>
  <c r="GS101" i="9" s="1"/>
  <c r="GP101" i="9"/>
  <c r="GW101" i="9"/>
  <c r="HA101" i="9" s="1"/>
  <c r="HB101" i="9"/>
  <c r="HF101" i="9" s="1"/>
  <c r="HC101" i="9"/>
  <c r="HG101" i="9" s="1"/>
  <c r="HD101" i="9"/>
  <c r="HH101" i="9" s="1"/>
  <c r="HE101" i="9"/>
  <c r="HI101" i="9"/>
  <c r="HJ101" i="9"/>
  <c r="HK101" i="9"/>
  <c r="HL101" i="9"/>
  <c r="GB102" i="9"/>
  <c r="GC102" i="9"/>
  <c r="GD102" i="9"/>
  <c r="GE102" i="9"/>
  <c r="GF102" i="9"/>
  <c r="GJ102" i="9" s="1"/>
  <c r="GG102" i="9"/>
  <c r="GH102" i="9"/>
  <c r="GL102" i="9"/>
  <c r="GM102" i="9"/>
  <c r="GN102" i="9"/>
  <c r="GO102" i="9"/>
  <c r="GS102" i="9" s="1"/>
  <c r="GP102" i="9"/>
  <c r="GX102" i="9" s="1"/>
  <c r="GQ102" i="9"/>
  <c r="GT102" i="9"/>
  <c r="HB102" i="9"/>
  <c r="HC102" i="9"/>
  <c r="HD102" i="9"/>
  <c r="HE102" i="9"/>
  <c r="HI102" i="9" s="1"/>
  <c r="HF102" i="9"/>
  <c r="HG102" i="9"/>
  <c r="HH102" i="9"/>
  <c r="HJ102" i="9"/>
  <c r="HK102" i="9"/>
  <c r="HL102" i="9"/>
  <c r="HM102" i="9"/>
  <c r="GB103" i="9"/>
  <c r="HL103" i="9" s="1"/>
  <c r="GC103" i="9"/>
  <c r="GD103" i="9"/>
  <c r="GH103" i="9" s="1"/>
  <c r="GE103" i="9"/>
  <c r="GF103" i="9"/>
  <c r="GG103" i="9"/>
  <c r="GI103" i="9"/>
  <c r="GJ103" i="9"/>
  <c r="GK103" i="9"/>
  <c r="HA103" i="9" s="1"/>
  <c r="GL103" i="9"/>
  <c r="GP103" i="9" s="1"/>
  <c r="GM103" i="9"/>
  <c r="GN103" i="9"/>
  <c r="GO103" i="9"/>
  <c r="GQ103" i="9"/>
  <c r="GR103" i="9"/>
  <c r="GS103" i="9"/>
  <c r="GT103" i="9"/>
  <c r="GX103" i="9" s="1"/>
  <c r="GU103" i="9"/>
  <c r="GV103" i="9"/>
  <c r="GW103" i="9"/>
  <c r="GY103" i="9"/>
  <c r="GZ103" i="9"/>
  <c r="HB103" i="9"/>
  <c r="HF103" i="9" s="1"/>
  <c r="HC103" i="9"/>
  <c r="HD103" i="9"/>
  <c r="HE103" i="9"/>
  <c r="HG103" i="9"/>
  <c r="HH103" i="9"/>
  <c r="HI103" i="9"/>
  <c r="HJ103" i="9"/>
  <c r="HK103" i="9"/>
  <c r="HM103" i="9"/>
  <c r="GB104" i="9"/>
  <c r="GC104" i="9"/>
  <c r="HM104" i="9" s="1"/>
  <c r="GD104" i="9"/>
  <c r="GH104" i="9" s="1"/>
  <c r="GE104" i="9"/>
  <c r="GF104" i="9"/>
  <c r="GV104" i="9" s="1"/>
  <c r="GG104" i="9"/>
  <c r="GI104" i="9"/>
  <c r="GY104" i="9" s="1"/>
  <c r="GJ104" i="9"/>
  <c r="GZ104" i="9" s="1"/>
  <c r="GK104" i="9"/>
  <c r="GL104" i="9"/>
  <c r="GP104" i="9" s="1"/>
  <c r="GM104" i="9"/>
  <c r="GU104" i="9" s="1"/>
  <c r="GN104" i="9"/>
  <c r="GO104" i="9"/>
  <c r="GQ104" i="9"/>
  <c r="GR104" i="9"/>
  <c r="GS104" i="9"/>
  <c r="HA104" i="9" s="1"/>
  <c r="GT104" i="9"/>
  <c r="GX104" i="9" s="1"/>
  <c r="GW104" i="9"/>
  <c r="HB104" i="9"/>
  <c r="HF104" i="9" s="1"/>
  <c r="HC104" i="9"/>
  <c r="HG104" i="9" s="1"/>
  <c r="HD104" i="9"/>
  <c r="HE104" i="9"/>
  <c r="HH104" i="9"/>
  <c r="HI104" i="9"/>
  <c r="HJ104" i="9"/>
  <c r="HK104" i="9"/>
  <c r="HL104" i="9"/>
  <c r="GB105" i="9"/>
  <c r="GC105" i="9"/>
  <c r="GD105" i="9"/>
  <c r="GE105" i="9"/>
  <c r="GF105" i="9"/>
  <c r="GG105" i="9"/>
  <c r="GK105" i="9" s="1"/>
  <c r="GH105" i="9"/>
  <c r="GL105" i="9"/>
  <c r="GM105" i="9"/>
  <c r="GQ105" i="9" s="1"/>
  <c r="GN105" i="9"/>
  <c r="GR105" i="9" s="1"/>
  <c r="GO105" i="9"/>
  <c r="GW105" i="9" s="1"/>
  <c r="GP105" i="9"/>
  <c r="GS105" i="9"/>
  <c r="GT105" i="9"/>
  <c r="HB105" i="9"/>
  <c r="HF105" i="9" s="1"/>
  <c r="HC105" i="9"/>
  <c r="HG105" i="9" s="1"/>
  <c r="HD105" i="9"/>
  <c r="HH105" i="9" s="1"/>
  <c r="HE105" i="9"/>
  <c r="HI105" i="9" s="1"/>
  <c r="HJ105" i="9"/>
  <c r="HK105" i="9"/>
  <c r="HL105" i="9"/>
  <c r="HM105" i="9"/>
  <c r="GB106" i="9"/>
  <c r="HL106" i="9" s="1"/>
  <c r="GC106" i="9"/>
  <c r="GD106" i="9"/>
  <c r="GE106" i="9"/>
  <c r="GF106" i="9"/>
  <c r="GG106" i="9"/>
  <c r="GH106" i="9"/>
  <c r="GI106" i="9"/>
  <c r="GJ106" i="9"/>
  <c r="GZ106" i="9" s="1"/>
  <c r="GL106" i="9"/>
  <c r="GM106" i="9"/>
  <c r="GN106" i="9"/>
  <c r="GV106" i="9" s="1"/>
  <c r="GO106" i="9"/>
  <c r="GS106" i="9" s="1"/>
  <c r="GP106" i="9"/>
  <c r="GQ106" i="9"/>
  <c r="GR106" i="9"/>
  <c r="GT106" i="9"/>
  <c r="GU106" i="9"/>
  <c r="GY106" i="9"/>
  <c r="HB106" i="9"/>
  <c r="HC106" i="9"/>
  <c r="HG106" i="9" s="1"/>
  <c r="HD106" i="9"/>
  <c r="HE106" i="9"/>
  <c r="HI106" i="9" s="1"/>
  <c r="HF106" i="9"/>
  <c r="HH106" i="9"/>
  <c r="HJ106" i="9"/>
  <c r="HK106" i="9"/>
  <c r="HM106" i="9"/>
  <c r="GB107" i="9"/>
  <c r="HL107" i="9" s="1"/>
  <c r="GC107" i="9"/>
  <c r="GD107" i="9"/>
  <c r="GE107" i="9"/>
  <c r="GF107" i="9"/>
  <c r="GG107" i="9"/>
  <c r="GK107" i="9" s="1"/>
  <c r="GH107" i="9"/>
  <c r="GI107" i="9"/>
  <c r="GJ107" i="9"/>
  <c r="GL107" i="9"/>
  <c r="GM107" i="9"/>
  <c r="GN107" i="9"/>
  <c r="GO107" i="9"/>
  <c r="GS107" i="9" s="1"/>
  <c r="GP107" i="9"/>
  <c r="GQ107" i="9"/>
  <c r="GR107" i="9"/>
  <c r="GT107" i="9"/>
  <c r="GU107" i="9"/>
  <c r="GV107" i="9"/>
  <c r="GW107" i="9"/>
  <c r="HA107" i="9" s="1"/>
  <c r="GX107" i="9"/>
  <c r="GY107" i="9"/>
  <c r="GZ107" i="9"/>
  <c r="HB107" i="9"/>
  <c r="HC107" i="9"/>
  <c r="HD107" i="9"/>
  <c r="HE107" i="9"/>
  <c r="HI107" i="9" s="1"/>
  <c r="HF107" i="9"/>
  <c r="HG107" i="9"/>
  <c r="HH107" i="9"/>
  <c r="HJ107" i="9"/>
  <c r="HK107" i="9"/>
  <c r="HM107" i="9"/>
  <c r="GB108" i="9"/>
  <c r="GC108" i="9"/>
  <c r="HM108" i="9" s="1"/>
  <c r="GD108" i="9"/>
  <c r="GH108" i="9" s="1"/>
  <c r="GE108" i="9"/>
  <c r="GF108" i="9"/>
  <c r="GG108" i="9"/>
  <c r="GI108" i="9"/>
  <c r="GJ108" i="9"/>
  <c r="GK108" i="9"/>
  <c r="GL108" i="9"/>
  <c r="GM108" i="9"/>
  <c r="GQ108" i="9" s="1"/>
  <c r="GN108" i="9"/>
  <c r="GO108" i="9"/>
  <c r="GR108" i="9"/>
  <c r="GS108" i="9"/>
  <c r="GU108" i="9"/>
  <c r="GV108" i="9"/>
  <c r="GZ108" i="9" s="1"/>
  <c r="GW108" i="9"/>
  <c r="HA108" i="9"/>
  <c r="HB108" i="9"/>
  <c r="HF108" i="9" s="1"/>
  <c r="HC108" i="9"/>
  <c r="HG108" i="9" s="1"/>
  <c r="HD108" i="9"/>
  <c r="HH108" i="9" s="1"/>
  <c r="HE108" i="9"/>
  <c r="HI108" i="9"/>
  <c r="HJ108" i="9"/>
  <c r="HK108" i="9"/>
  <c r="HL108" i="9"/>
  <c r="GB109" i="9"/>
  <c r="GC109" i="9"/>
  <c r="GD109" i="9"/>
  <c r="GE109" i="9"/>
  <c r="GI109" i="9" s="1"/>
  <c r="GF109" i="9"/>
  <c r="GJ109" i="9" s="1"/>
  <c r="GG109" i="9"/>
  <c r="GW109" i="9" s="1"/>
  <c r="GH109" i="9"/>
  <c r="GK109" i="9"/>
  <c r="GL109" i="9"/>
  <c r="GP109" i="9" s="1"/>
  <c r="GM109" i="9"/>
  <c r="GQ109" i="9" s="1"/>
  <c r="GN109" i="9"/>
  <c r="GR109" i="9" s="1"/>
  <c r="GO109" i="9"/>
  <c r="GS109" i="9"/>
  <c r="GT109" i="9"/>
  <c r="GU109" i="9"/>
  <c r="GY109" i="9" s="1"/>
  <c r="GV109" i="9"/>
  <c r="GZ109" i="9" s="1"/>
  <c r="HB109" i="9"/>
  <c r="HC109" i="9"/>
  <c r="HG109" i="9" s="1"/>
  <c r="HD109" i="9"/>
  <c r="HH109" i="9" s="1"/>
  <c r="HE109" i="9"/>
  <c r="HI109" i="9" s="1"/>
  <c r="HF109" i="9"/>
  <c r="HJ109" i="9"/>
  <c r="HK109" i="9"/>
  <c r="HL109" i="9"/>
  <c r="HM109" i="9"/>
  <c r="GB110" i="9"/>
  <c r="HL110" i="9" s="1"/>
  <c r="GC110" i="9"/>
  <c r="GD110" i="9"/>
  <c r="GE110" i="9"/>
  <c r="GF110" i="9"/>
  <c r="GG110" i="9"/>
  <c r="GK110" i="9" s="1"/>
  <c r="GH110" i="9"/>
  <c r="GI110" i="9"/>
  <c r="GJ110" i="9"/>
  <c r="GL110" i="9"/>
  <c r="GM110" i="9"/>
  <c r="GQ110" i="9" s="1"/>
  <c r="GN110" i="9"/>
  <c r="GO110" i="9"/>
  <c r="GS110" i="9" s="1"/>
  <c r="GP110" i="9"/>
  <c r="GX110" i="9" s="1"/>
  <c r="GR110" i="9"/>
  <c r="GT110" i="9"/>
  <c r="GU110" i="9"/>
  <c r="GY110" i="9" s="1"/>
  <c r="GV110" i="9"/>
  <c r="GW110" i="9"/>
  <c r="HA110" i="9" s="1"/>
  <c r="HB110" i="9"/>
  <c r="HC110" i="9"/>
  <c r="HG110" i="9" s="1"/>
  <c r="HD110" i="9"/>
  <c r="HH110" i="9" s="1"/>
  <c r="HE110" i="9"/>
  <c r="HI110" i="9" s="1"/>
  <c r="HF110" i="9"/>
  <c r="HJ110" i="9"/>
  <c r="HK110" i="9"/>
  <c r="HM110" i="9"/>
  <c r="GB111" i="9"/>
  <c r="HL111" i="9" s="1"/>
  <c r="GC111" i="9"/>
  <c r="HM111" i="9" s="1"/>
  <c r="GD111" i="9"/>
  <c r="GE111" i="9"/>
  <c r="GF111" i="9"/>
  <c r="GG111" i="9"/>
  <c r="GK111" i="9" s="1"/>
  <c r="GH111" i="9"/>
  <c r="GI111" i="9"/>
  <c r="GJ111" i="9"/>
  <c r="GZ111" i="9" s="1"/>
  <c r="GL111" i="9"/>
  <c r="GM111" i="9"/>
  <c r="GN111" i="9"/>
  <c r="GO111" i="9"/>
  <c r="GS111" i="9" s="1"/>
  <c r="GP111" i="9"/>
  <c r="GX111" i="9" s="1"/>
  <c r="GQ111" i="9"/>
  <c r="GR111" i="9"/>
  <c r="GT111" i="9"/>
  <c r="GU111" i="9"/>
  <c r="GV111" i="9"/>
  <c r="GY111" i="9"/>
  <c r="HB111" i="9"/>
  <c r="HC111" i="9"/>
  <c r="HD111" i="9"/>
  <c r="HE111" i="9"/>
  <c r="HI111" i="9" s="1"/>
  <c r="HF111" i="9"/>
  <c r="HG111" i="9"/>
  <c r="HH111" i="9"/>
  <c r="HJ111" i="9"/>
  <c r="HK111" i="9"/>
  <c r="GB112" i="9"/>
  <c r="GC112" i="9"/>
  <c r="HM112" i="9" s="1"/>
  <c r="GD112" i="9"/>
  <c r="GE112" i="9"/>
  <c r="GI112" i="9" s="1"/>
  <c r="GF112" i="9"/>
  <c r="GJ112" i="9" s="1"/>
  <c r="GG112" i="9"/>
  <c r="GK112" i="9"/>
  <c r="HA112" i="9" s="1"/>
  <c r="GL112" i="9"/>
  <c r="GP112" i="9" s="1"/>
  <c r="GM112" i="9"/>
  <c r="GQ112" i="9" s="1"/>
  <c r="GN112" i="9"/>
  <c r="GO112" i="9"/>
  <c r="GS112" i="9"/>
  <c r="GU112" i="9"/>
  <c r="GY112" i="9" s="1"/>
  <c r="GW112" i="9"/>
  <c r="HB112" i="9"/>
  <c r="HF112" i="9" s="1"/>
  <c r="HC112" i="9"/>
  <c r="HG112" i="9" s="1"/>
  <c r="HD112" i="9"/>
  <c r="HH112" i="9" s="1"/>
  <c r="HE112" i="9"/>
  <c r="HI112" i="9"/>
  <c r="HJ112" i="9"/>
  <c r="HK112" i="9"/>
  <c r="HL112" i="9"/>
  <c r="GB113" i="9"/>
  <c r="GC113" i="9"/>
  <c r="HM113" i="9" s="1"/>
  <c r="GD113" i="9"/>
  <c r="GH113" i="9" s="1"/>
  <c r="GE113" i="9"/>
  <c r="GI113" i="9" s="1"/>
  <c r="GF113" i="9"/>
  <c r="GJ113" i="9" s="1"/>
  <c r="GG113" i="9"/>
  <c r="GK113" i="9"/>
  <c r="GL113" i="9"/>
  <c r="GM113" i="9"/>
  <c r="GN113" i="9"/>
  <c r="GR113" i="9" s="1"/>
  <c r="GO113" i="9"/>
  <c r="GS113" i="9" s="1"/>
  <c r="GV113" i="9"/>
  <c r="GZ113" i="9" s="1"/>
  <c r="GW113" i="9"/>
  <c r="HB113" i="9"/>
  <c r="HC113" i="9"/>
  <c r="HG113" i="9" s="1"/>
  <c r="HD113" i="9"/>
  <c r="HH113" i="9" s="1"/>
  <c r="HE113" i="9"/>
  <c r="HF113" i="9"/>
  <c r="HI113" i="9"/>
  <c r="HJ113" i="9"/>
  <c r="HK113" i="9"/>
  <c r="HL113" i="9"/>
  <c r="GB114" i="9"/>
  <c r="GC114" i="9"/>
  <c r="GD114" i="9"/>
  <c r="GE114" i="9"/>
  <c r="GI114" i="9" s="1"/>
  <c r="GF114" i="9"/>
  <c r="GJ114" i="9" s="1"/>
  <c r="GG114" i="9"/>
  <c r="GK114" i="9" s="1"/>
  <c r="GH114" i="9"/>
  <c r="GL114" i="9"/>
  <c r="GM114" i="9"/>
  <c r="GN114" i="9"/>
  <c r="GO114" i="9"/>
  <c r="GS114" i="9" s="1"/>
  <c r="GP114" i="9"/>
  <c r="GT114" i="9"/>
  <c r="GW114" i="9"/>
  <c r="HA114" i="9" s="1"/>
  <c r="GX114" i="9"/>
  <c r="HB114" i="9"/>
  <c r="HC114" i="9"/>
  <c r="HD114" i="9"/>
  <c r="HH114" i="9" s="1"/>
  <c r="HE114" i="9"/>
  <c r="HI114" i="9" s="1"/>
  <c r="HF114" i="9"/>
  <c r="HG114" i="9"/>
  <c r="HJ114" i="9"/>
  <c r="HK114" i="9"/>
  <c r="HL114" i="9"/>
  <c r="HM114" i="9"/>
  <c r="GB115" i="9"/>
  <c r="HL115" i="9" s="1"/>
  <c r="GC115" i="9"/>
  <c r="HM115" i="9" s="1"/>
  <c r="GD115" i="9"/>
  <c r="GH115" i="9" s="1"/>
  <c r="GE115" i="9"/>
  <c r="GF115" i="9"/>
  <c r="GG115" i="9"/>
  <c r="GI115" i="9"/>
  <c r="GJ115" i="9"/>
  <c r="GK115" i="9"/>
  <c r="GL115" i="9"/>
  <c r="GM115" i="9"/>
  <c r="GN115" i="9"/>
  <c r="GO115" i="9"/>
  <c r="GQ115" i="9"/>
  <c r="GR115" i="9"/>
  <c r="GS115" i="9"/>
  <c r="GU115" i="9"/>
  <c r="GV115" i="9"/>
  <c r="GW115" i="9"/>
  <c r="GY115" i="9"/>
  <c r="GZ115" i="9"/>
  <c r="HA115" i="9"/>
  <c r="HB115" i="9"/>
  <c r="HF115" i="9" s="1"/>
  <c r="HC115" i="9"/>
  <c r="HD115" i="9"/>
  <c r="HE115" i="9"/>
  <c r="HG115" i="9"/>
  <c r="HH115" i="9"/>
  <c r="HI115" i="9"/>
  <c r="HJ115" i="9"/>
  <c r="HK115" i="9"/>
  <c r="GB116" i="9"/>
  <c r="GC116" i="9"/>
  <c r="HM116" i="9" s="1"/>
  <c r="GD116" i="9"/>
  <c r="GE116" i="9"/>
  <c r="GI116" i="9" s="1"/>
  <c r="GF116" i="9"/>
  <c r="GJ116" i="9" s="1"/>
  <c r="GG116" i="9"/>
  <c r="GK116" i="9"/>
  <c r="GL116" i="9"/>
  <c r="GP116" i="9" s="1"/>
  <c r="GM116" i="9"/>
  <c r="GU116" i="9" s="1"/>
  <c r="GN116" i="9"/>
  <c r="GO116" i="9"/>
  <c r="GS116" i="9"/>
  <c r="GW116" i="9"/>
  <c r="HA116" i="9"/>
  <c r="HB116" i="9"/>
  <c r="HF116" i="9" s="1"/>
  <c r="HC116" i="9"/>
  <c r="HD116" i="9"/>
  <c r="HE116" i="9"/>
  <c r="HG116" i="9"/>
  <c r="HH116" i="9"/>
  <c r="HI116" i="9"/>
  <c r="HJ116" i="9"/>
  <c r="HK116" i="9"/>
  <c r="HL116" i="9"/>
  <c r="GB117" i="9"/>
  <c r="GC117" i="9"/>
  <c r="HM117" i="9" s="1"/>
  <c r="GD117" i="9"/>
  <c r="GE117" i="9"/>
  <c r="GI117" i="9" s="1"/>
  <c r="GF117" i="9"/>
  <c r="GJ117" i="9" s="1"/>
  <c r="GG117" i="9"/>
  <c r="GK117" i="9" s="1"/>
  <c r="GL117" i="9"/>
  <c r="GM117" i="9"/>
  <c r="GN117" i="9"/>
  <c r="GO117" i="9"/>
  <c r="GP117" i="9"/>
  <c r="HB117" i="9"/>
  <c r="HC117" i="9"/>
  <c r="HD117" i="9"/>
  <c r="HE117" i="9"/>
  <c r="HI117" i="9" s="1"/>
  <c r="HF117" i="9"/>
  <c r="HG117" i="9"/>
  <c r="HH117" i="9"/>
  <c r="HJ117" i="9"/>
  <c r="HK117" i="9"/>
  <c r="HL117" i="9"/>
  <c r="GB118" i="9"/>
  <c r="HL118" i="9" s="1"/>
  <c r="GC118" i="9"/>
  <c r="HM118" i="9" s="1"/>
  <c r="GD118" i="9"/>
  <c r="GH118" i="9" s="1"/>
  <c r="GE118" i="9"/>
  <c r="GF118" i="9"/>
  <c r="GG118" i="9"/>
  <c r="GI118" i="9"/>
  <c r="GY118" i="9" s="1"/>
  <c r="GJ118" i="9"/>
  <c r="GK118" i="9"/>
  <c r="HA118" i="9" s="1"/>
  <c r="GL118" i="9"/>
  <c r="GP118" i="9" s="1"/>
  <c r="GM118" i="9"/>
  <c r="GN118" i="9"/>
  <c r="GO118" i="9"/>
  <c r="GQ118" i="9"/>
  <c r="GR118" i="9"/>
  <c r="GS118" i="9"/>
  <c r="GT118" i="9"/>
  <c r="GX118" i="9" s="1"/>
  <c r="GU118" i="9"/>
  <c r="GV118" i="9"/>
  <c r="GW118" i="9"/>
  <c r="HB118" i="9"/>
  <c r="HF118" i="9" s="1"/>
  <c r="HC118" i="9"/>
  <c r="HD118" i="9"/>
  <c r="HE118" i="9"/>
  <c r="HG118" i="9"/>
  <c r="HH118" i="9"/>
  <c r="HI118" i="9"/>
  <c r="HJ118" i="9"/>
  <c r="HK118" i="9"/>
  <c r="GB119" i="9"/>
  <c r="GC119" i="9"/>
  <c r="HM119" i="9" s="1"/>
  <c r="GD119" i="9"/>
  <c r="GH119" i="9" s="1"/>
  <c r="GE119" i="9"/>
  <c r="GI119" i="9" s="1"/>
  <c r="GF119" i="9"/>
  <c r="GJ119" i="9" s="1"/>
  <c r="GG119" i="9"/>
  <c r="GK119" i="9"/>
  <c r="GL119" i="9"/>
  <c r="GM119" i="9"/>
  <c r="GN119" i="9"/>
  <c r="GR119" i="9" s="1"/>
  <c r="GO119" i="9"/>
  <c r="GS119" i="9"/>
  <c r="HA119" i="9" s="1"/>
  <c r="GV119" i="9"/>
  <c r="GZ119" i="9" s="1"/>
  <c r="GW119" i="9"/>
  <c r="HB119" i="9"/>
  <c r="HF119" i="9" s="1"/>
  <c r="HC119" i="9"/>
  <c r="HG119" i="9" s="1"/>
  <c r="HD119" i="9"/>
  <c r="HH119" i="9" s="1"/>
  <c r="HE119" i="9"/>
  <c r="HI119" i="9"/>
  <c r="HJ119" i="9"/>
  <c r="HK119" i="9"/>
  <c r="HL119" i="9"/>
  <c r="GB120" i="9"/>
  <c r="GC120" i="9"/>
  <c r="GD120" i="9"/>
  <c r="GE120" i="9"/>
  <c r="GI120" i="9" s="1"/>
  <c r="GF120" i="9"/>
  <c r="GJ120" i="9" s="1"/>
  <c r="GG120" i="9"/>
  <c r="GH120" i="9"/>
  <c r="GX120" i="9" s="1"/>
  <c r="GL120" i="9"/>
  <c r="GM120" i="9"/>
  <c r="GQ120" i="9" s="1"/>
  <c r="GN120" i="9"/>
  <c r="GR120" i="9" s="1"/>
  <c r="GO120" i="9"/>
  <c r="GS120" i="9" s="1"/>
  <c r="GP120" i="9"/>
  <c r="GT120" i="9"/>
  <c r="GU120" i="9"/>
  <c r="GY120" i="9" s="1"/>
  <c r="GV120" i="9"/>
  <c r="GZ120" i="9" s="1"/>
  <c r="HB120" i="9"/>
  <c r="HC120" i="9"/>
  <c r="HG120" i="9" s="1"/>
  <c r="HD120" i="9"/>
  <c r="HH120" i="9" s="1"/>
  <c r="HE120" i="9"/>
  <c r="HI120" i="9" s="1"/>
  <c r="HF120" i="9"/>
  <c r="HJ120" i="9"/>
  <c r="HK120" i="9"/>
  <c r="HL120" i="9"/>
  <c r="HM120" i="9"/>
  <c r="GB121" i="9"/>
  <c r="HL121" i="9" s="1"/>
  <c r="GC121" i="9"/>
  <c r="GD121" i="9"/>
  <c r="GE121" i="9"/>
  <c r="GF121" i="9"/>
  <c r="GG121" i="9"/>
  <c r="GK121" i="9" s="1"/>
  <c r="GH121" i="9"/>
  <c r="GI121" i="9"/>
  <c r="GJ121" i="9"/>
  <c r="GZ121" i="9" s="1"/>
  <c r="GL121" i="9"/>
  <c r="GM121" i="9"/>
  <c r="GN121" i="9"/>
  <c r="GO121" i="9"/>
  <c r="GS121" i="9" s="1"/>
  <c r="GP121" i="9"/>
  <c r="GQ121" i="9"/>
  <c r="GR121" i="9"/>
  <c r="GT121" i="9"/>
  <c r="GU121" i="9"/>
  <c r="GV121" i="9"/>
  <c r="GW121" i="9"/>
  <c r="HA121" i="9" s="1"/>
  <c r="GX121" i="9"/>
  <c r="GY121" i="9"/>
  <c r="HB121" i="9"/>
  <c r="HC121" i="9"/>
  <c r="HD121" i="9"/>
  <c r="HE121" i="9"/>
  <c r="HI121" i="9" s="1"/>
  <c r="HF121" i="9"/>
  <c r="HG121" i="9"/>
  <c r="HH121" i="9"/>
  <c r="HJ121" i="9"/>
  <c r="HK121" i="9"/>
  <c r="HM121" i="9"/>
  <c r="GB122" i="9"/>
  <c r="HL122" i="9" s="1"/>
  <c r="GC122" i="9"/>
  <c r="HM122" i="9" s="1"/>
  <c r="GD122" i="9"/>
  <c r="GE122" i="9"/>
  <c r="GF122" i="9"/>
  <c r="GG122" i="9"/>
  <c r="GI122" i="9"/>
  <c r="GJ122" i="9"/>
  <c r="GZ122" i="9" s="1"/>
  <c r="GK122" i="9"/>
  <c r="GL122" i="9"/>
  <c r="GP122" i="9" s="1"/>
  <c r="GM122" i="9"/>
  <c r="GN122" i="9"/>
  <c r="GO122" i="9"/>
  <c r="GQ122" i="9"/>
  <c r="GR122" i="9"/>
  <c r="GS122" i="9"/>
  <c r="HA122" i="9" s="1"/>
  <c r="GU122" i="9"/>
  <c r="GV122" i="9"/>
  <c r="GW122" i="9"/>
  <c r="GY122" i="9"/>
  <c r="HB122" i="9"/>
  <c r="HF122" i="9" s="1"/>
  <c r="HC122" i="9"/>
  <c r="HD122" i="9"/>
  <c r="HE122" i="9"/>
  <c r="HG122" i="9"/>
  <c r="HH122" i="9"/>
  <c r="HI122" i="9"/>
  <c r="HJ122" i="9"/>
  <c r="HK122" i="9"/>
  <c r="GB123" i="9"/>
  <c r="GC123" i="9"/>
  <c r="HM123" i="9" s="1"/>
  <c r="GD123" i="9"/>
  <c r="GH123" i="9" s="1"/>
  <c r="GE123" i="9"/>
  <c r="GF123" i="9"/>
  <c r="GG123" i="9"/>
  <c r="GK123" i="9"/>
  <c r="HA123" i="9" s="1"/>
  <c r="GL123" i="9"/>
  <c r="GM123" i="9"/>
  <c r="GQ123" i="9" s="1"/>
  <c r="GN123" i="9"/>
  <c r="GR123" i="9" s="1"/>
  <c r="GO123" i="9"/>
  <c r="GS123" i="9"/>
  <c r="GW123" i="9"/>
  <c r="HB123" i="9"/>
  <c r="HF123" i="9" s="1"/>
  <c r="HC123" i="9"/>
  <c r="HG123" i="9" s="1"/>
  <c r="HD123" i="9"/>
  <c r="HH123" i="9" s="1"/>
  <c r="HE123" i="9"/>
  <c r="HI123" i="9"/>
  <c r="HJ123" i="9"/>
  <c r="HK123" i="9"/>
  <c r="HL123" i="9"/>
  <c r="GB124" i="9"/>
  <c r="GC124" i="9"/>
  <c r="GD124" i="9"/>
  <c r="GE124" i="9"/>
  <c r="GF124" i="9"/>
  <c r="GJ124" i="9" s="1"/>
  <c r="GG124" i="9"/>
  <c r="GK124" i="9" s="1"/>
  <c r="GH124" i="9"/>
  <c r="GL124" i="9"/>
  <c r="GM124" i="9"/>
  <c r="GQ124" i="9" s="1"/>
  <c r="GN124" i="9"/>
  <c r="GO124" i="9"/>
  <c r="GP124" i="9"/>
  <c r="GT124" i="9"/>
  <c r="HB124" i="9"/>
  <c r="HC124" i="9"/>
  <c r="HG124" i="9" s="1"/>
  <c r="HD124" i="9"/>
  <c r="HH124" i="9" s="1"/>
  <c r="HE124" i="9"/>
  <c r="HI124" i="9" s="1"/>
  <c r="HF124" i="9"/>
  <c r="HJ124" i="9"/>
  <c r="HK124" i="9"/>
  <c r="HL124" i="9"/>
  <c r="HM124" i="9"/>
  <c r="GB125" i="9"/>
  <c r="HL125" i="9" s="1"/>
  <c r="GC125" i="9"/>
  <c r="GD125" i="9"/>
  <c r="GE125" i="9"/>
  <c r="GF125" i="9"/>
  <c r="GG125" i="9"/>
  <c r="GK125" i="9" s="1"/>
  <c r="GH125" i="9"/>
  <c r="GI125" i="9"/>
  <c r="GY125" i="9" s="1"/>
  <c r="GJ125" i="9"/>
  <c r="GZ125" i="9" s="1"/>
  <c r="GL125" i="9"/>
  <c r="GM125" i="9"/>
  <c r="GN125" i="9"/>
  <c r="GO125" i="9"/>
  <c r="GP125" i="9"/>
  <c r="GQ125" i="9"/>
  <c r="GR125" i="9"/>
  <c r="GT125" i="9"/>
  <c r="GU125" i="9"/>
  <c r="GV125" i="9"/>
  <c r="GX125" i="9"/>
  <c r="HB125" i="9"/>
  <c r="HC125" i="9"/>
  <c r="HD125" i="9"/>
  <c r="HE125" i="9"/>
  <c r="HI125" i="9" s="1"/>
  <c r="HF125" i="9"/>
  <c r="HG125" i="9"/>
  <c r="HH125" i="9"/>
  <c r="HJ125" i="9"/>
  <c r="HK125" i="9"/>
  <c r="HM125" i="9"/>
  <c r="GB126" i="9"/>
  <c r="HL126" i="9" s="1"/>
  <c r="GC126" i="9"/>
  <c r="HM126" i="9" s="1"/>
  <c r="GD126" i="9"/>
  <c r="GH126" i="9" s="1"/>
  <c r="GE126" i="9"/>
  <c r="GF126" i="9"/>
  <c r="GG126" i="9"/>
  <c r="GI126" i="9"/>
  <c r="GY126" i="9" s="1"/>
  <c r="GJ126" i="9"/>
  <c r="GZ126" i="9" s="1"/>
  <c r="GK126" i="9"/>
  <c r="GL126" i="9"/>
  <c r="GP126" i="9" s="1"/>
  <c r="GM126" i="9"/>
  <c r="GN126" i="9"/>
  <c r="GO126" i="9"/>
  <c r="GQ126" i="9"/>
  <c r="GR126" i="9"/>
  <c r="GS126" i="9"/>
  <c r="GT126" i="9"/>
  <c r="GX126" i="9" s="1"/>
  <c r="GU126" i="9"/>
  <c r="GV126" i="9"/>
  <c r="GW126" i="9"/>
  <c r="HA126" i="9"/>
  <c r="HB126" i="9"/>
  <c r="HF126" i="9" s="1"/>
  <c r="HC126" i="9"/>
  <c r="HD126" i="9"/>
  <c r="HE126" i="9"/>
  <c r="HG126" i="9"/>
  <c r="HH126" i="9"/>
  <c r="HI126" i="9"/>
  <c r="HJ126" i="9"/>
  <c r="HK126" i="9"/>
  <c r="GB127" i="9"/>
  <c r="GC127" i="9"/>
  <c r="HM127" i="9" s="1"/>
  <c r="GD127" i="9"/>
  <c r="GH127" i="9" s="1"/>
  <c r="GE127" i="9"/>
  <c r="GI127" i="9" s="1"/>
  <c r="GF127" i="9"/>
  <c r="GJ127" i="9" s="1"/>
  <c r="GG127" i="9"/>
  <c r="GK127" i="9"/>
  <c r="HA127" i="9" s="1"/>
  <c r="GL127" i="9"/>
  <c r="GM127" i="9"/>
  <c r="GN127" i="9"/>
  <c r="GR127" i="9" s="1"/>
  <c r="GO127" i="9"/>
  <c r="GS127" i="9"/>
  <c r="GV127" i="9"/>
  <c r="GZ127" i="9" s="1"/>
  <c r="GW127" i="9"/>
  <c r="HB127" i="9"/>
  <c r="HF127" i="9" s="1"/>
  <c r="HC127" i="9"/>
  <c r="HG127" i="9" s="1"/>
  <c r="HD127" i="9"/>
  <c r="HH127" i="9" s="1"/>
  <c r="HE127" i="9"/>
  <c r="HI127" i="9"/>
  <c r="HJ127" i="9"/>
  <c r="HK127" i="9"/>
  <c r="HL127" i="9"/>
  <c r="GB128" i="9"/>
  <c r="GC128" i="9"/>
  <c r="GD128" i="9"/>
  <c r="GE128" i="9"/>
  <c r="GI128" i="9" s="1"/>
  <c r="GF128" i="9"/>
  <c r="GJ128" i="9" s="1"/>
  <c r="GG128" i="9"/>
  <c r="GK128" i="9" s="1"/>
  <c r="GH128" i="9"/>
  <c r="GX128" i="9" s="1"/>
  <c r="GL128" i="9"/>
  <c r="GM128" i="9"/>
  <c r="GQ128" i="9" s="1"/>
  <c r="GN128" i="9"/>
  <c r="GR128" i="9" s="1"/>
  <c r="GO128" i="9"/>
  <c r="GS128" i="9" s="1"/>
  <c r="GP128" i="9"/>
  <c r="GT128" i="9"/>
  <c r="GU128" i="9"/>
  <c r="GY128" i="9" s="1"/>
  <c r="GV128" i="9"/>
  <c r="GZ128" i="9" s="1"/>
  <c r="GW128" i="9"/>
  <c r="HA128" i="9" s="1"/>
  <c r="HB128" i="9"/>
  <c r="HC128" i="9"/>
  <c r="HG128" i="9" s="1"/>
  <c r="HD128" i="9"/>
  <c r="HH128" i="9" s="1"/>
  <c r="HE128" i="9"/>
  <c r="HI128" i="9" s="1"/>
  <c r="HF128" i="9"/>
  <c r="HJ128" i="9"/>
  <c r="HK128" i="9"/>
  <c r="HL128" i="9"/>
  <c r="HM128" i="9"/>
  <c r="GB129" i="9"/>
  <c r="HL129" i="9" s="1"/>
  <c r="GC129" i="9"/>
  <c r="GD129" i="9"/>
  <c r="GE129" i="9"/>
  <c r="GF129" i="9"/>
  <c r="GG129" i="9"/>
  <c r="GK129" i="9" s="1"/>
  <c r="GH129" i="9"/>
  <c r="GI129" i="9"/>
  <c r="GJ129" i="9"/>
  <c r="GZ129" i="9" s="1"/>
  <c r="GL129" i="9"/>
  <c r="GM129" i="9"/>
  <c r="GN129" i="9"/>
  <c r="GO129" i="9"/>
  <c r="GP129" i="9"/>
  <c r="GX129" i="9" s="1"/>
  <c r="GQ129" i="9"/>
  <c r="GR129" i="9"/>
  <c r="GT129" i="9"/>
  <c r="GU129" i="9"/>
  <c r="GV129" i="9"/>
  <c r="GY129" i="9"/>
  <c r="HB129" i="9"/>
  <c r="HC129" i="9"/>
  <c r="HD129" i="9"/>
  <c r="HE129" i="9"/>
  <c r="HI129" i="9" s="1"/>
  <c r="HF129" i="9"/>
  <c r="HG129" i="9"/>
  <c r="HH129" i="9"/>
  <c r="HJ129" i="9"/>
  <c r="HK129" i="9"/>
  <c r="HM129" i="9"/>
  <c r="GB130" i="9"/>
  <c r="HL130" i="9" s="1"/>
  <c r="GC130" i="9"/>
  <c r="HM130" i="9" s="1"/>
  <c r="GD130" i="9"/>
  <c r="GE130" i="9"/>
  <c r="GF130" i="9"/>
  <c r="GG130" i="9"/>
  <c r="GI130" i="9"/>
  <c r="GJ130" i="9"/>
  <c r="GZ130" i="9" s="1"/>
  <c r="GK130" i="9"/>
  <c r="GL130" i="9"/>
  <c r="GP130" i="9" s="1"/>
  <c r="GM130" i="9"/>
  <c r="GN130" i="9"/>
  <c r="GO130" i="9"/>
  <c r="GQ130" i="9"/>
  <c r="GR130" i="9"/>
  <c r="GS130" i="9"/>
  <c r="HA130" i="9" s="1"/>
  <c r="GU130" i="9"/>
  <c r="GV130" i="9"/>
  <c r="GW130" i="9"/>
  <c r="GY130" i="9"/>
  <c r="HB130" i="9"/>
  <c r="HF130" i="9" s="1"/>
  <c r="HC130" i="9"/>
  <c r="HD130" i="9"/>
  <c r="HE130" i="9"/>
  <c r="HG130" i="9"/>
  <c r="HH130" i="9"/>
  <c r="HI130" i="9"/>
  <c r="HJ130" i="9"/>
  <c r="HK130" i="9"/>
  <c r="GB131" i="9"/>
  <c r="GC131" i="9"/>
  <c r="HM131" i="9" s="1"/>
  <c r="GD131" i="9"/>
  <c r="GH131" i="9" s="1"/>
  <c r="GE131" i="9"/>
  <c r="GF131" i="9"/>
  <c r="GG131" i="9"/>
  <c r="GK131" i="9"/>
  <c r="GL131" i="9"/>
  <c r="GP131" i="9" s="1"/>
  <c r="GM131" i="9"/>
  <c r="GQ131" i="9" s="1"/>
  <c r="GN131" i="9"/>
  <c r="GR131" i="9" s="1"/>
  <c r="GO131" i="9"/>
  <c r="GS131" i="9"/>
  <c r="GT131" i="9"/>
  <c r="GX131" i="9" s="1"/>
  <c r="GW131" i="9"/>
  <c r="HB131" i="9"/>
  <c r="HF131" i="9" s="1"/>
  <c r="HC131" i="9"/>
  <c r="HG131" i="9" s="1"/>
  <c r="HD131" i="9"/>
  <c r="HH131" i="9" s="1"/>
  <c r="HE131" i="9"/>
  <c r="HI131" i="9"/>
  <c r="HJ131" i="9"/>
  <c r="HK131" i="9"/>
  <c r="HL131" i="9"/>
  <c r="GB132" i="9"/>
  <c r="GC132" i="9"/>
  <c r="GD132" i="9"/>
  <c r="GE132" i="9"/>
  <c r="GF132" i="9"/>
  <c r="GJ132" i="9" s="1"/>
  <c r="GG132" i="9"/>
  <c r="GK132" i="9" s="1"/>
  <c r="GH132" i="9"/>
  <c r="GL132" i="9"/>
  <c r="GM132" i="9"/>
  <c r="GQ132" i="9" s="1"/>
  <c r="GN132" i="9"/>
  <c r="GO132" i="9"/>
  <c r="GP132" i="9"/>
  <c r="GT132" i="9"/>
  <c r="HB132" i="9"/>
  <c r="HC132" i="9"/>
  <c r="HG132" i="9" s="1"/>
  <c r="HD132" i="9"/>
  <c r="HH132" i="9" s="1"/>
  <c r="HE132" i="9"/>
  <c r="HI132" i="9" s="1"/>
  <c r="HF132" i="9"/>
  <c r="HJ132" i="9"/>
  <c r="HK132" i="9"/>
  <c r="HL132" i="9"/>
  <c r="HM132" i="9"/>
  <c r="GB133" i="9"/>
  <c r="GC133" i="9"/>
  <c r="GD133" i="9"/>
  <c r="GE133" i="9"/>
  <c r="GF133" i="9"/>
  <c r="GG133" i="9"/>
  <c r="GK133" i="9" s="1"/>
  <c r="GH133" i="9"/>
  <c r="GI133" i="9"/>
  <c r="GY133" i="9" s="1"/>
  <c r="GJ133" i="9"/>
  <c r="GL133" i="9"/>
  <c r="GM133" i="9"/>
  <c r="GN133" i="9"/>
  <c r="GO133" i="9"/>
  <c r="GP133" i="9"/>
  <c r="GQ133" i="9"/>
  <c r="GR133" i="9"/>
  <c r="GT133" i="9"/>
  <c r="GU133" i="9"/>
  <c r="GV133" i="9"/>
  <c r="GX133" i="9"/>
  <c r="GZ133" i="9"/>
  <c r="HB133" i="9"/>
  <c r="HC133" i="9"/>
  <c r="HD133" i="9"/>
  <c r="HE133" i="9"/>
  <c r="HI133" i="9" s="1"/>
  <c r="HF133" i="9"/>
  <c r="HG133" i="9"/>
  <c r="HH133" i="9"/>
  <c r="HJ133" i="9"/>
  <c r="HK133" i="9"/>
  <c r="HL133" i="9"/>
  <c r="HM133" i="9"/>
  <c r="GB134" i="9"/>
  <c r="GC134" i="9"/>
  <c r="GD134" i="9"/>
  <c r="GH134" i="9" s="1"/>
  <c r="GE134" i="9"/>
  <c r="GF134" i="9"/>
  <c r="GG134" i="9"/>
  <c r="GI134" i="9"/>
  <c r="GY134" i="9" s="1"/>
  <c r="GJ134" i="9"/>
  <c r="GK134" i="9"/>
  <c r="GL134" i="9"/>
  <c r="GP134" i="9" s="1"/>
  <c r="GM134" i="9"/>
  <c r="GN134" i="9"/>
  <c r="GO134" i="9"/>
  <c r="GQ134" i="9"/>
  <c r="GR134" i="9"/>
  <c r="GS134" i="9"/>
  <c r="GU134" i="9"/>
  <c r="GV134" i="9"/>
  <c r="GW134" i="9"/>
  <c r="GZ134" i="9"/>
  <c r="HA134" i="9"/>
  <c r="HB134" i="9"/>
  <c r="HF134" i="9" s="1"/>
  <c r="HC134" i="9"/>
  <c r="HD134" i="9"/>
  <c r="HE134" i="9"/>
  <c r="HG134" i="9"/>
  <c r="HH134" i="9"/>
  <c r="HI134" i="9"/>
  <c r="HJ134" i="9"/>
  <c r="HK134" i="9"/>
  <c r="HL134" i="9"/>
  <c r="HM134" i="9"/>
  <c r="GB135" i="9"/>
  <c r="GC135" i="9"/>
  <c r="GD135" i="9"/>
  <c r="GH135" i="9" s="1"/>
  <c r="GE135" i="9"/>
  <c r="GI135" i="9" s="1"/>
  <c r="GF135" i="9"/>
  <c r="GG135" i="9"/>
  <c r="GK135" i="9"/>
  <c r="GL135" i="9"/>
  <c r="GP135" i="9" s="1"/>
  <c r="GM135" i="9"/>
  <c r="GQ135" i="9" s="1"/>
  <c r="GN135" i="9"/>
  <c r="GR135" i="9" s="1"/>
  <c r="GO135" i="9"/>
  <c r="GS135" i="9"/>
  <c r="GT135" i="9"/>
  <c r="GX135" i="9" s="1"/>
  <c r="GW135" i="9"/>
  <c r="HA135" i="9"/>
  <c r="HB135" i="9"/>
  <c r="HF135" i="9" s="1"/>
  <c r="HC135" i="9"/>
  <c r="HG135" i="9" s="1"/>
  <c r="HD135" i="9"/>
  <c r="HH135" i="9" s="1"/>
  <c r="HE135" i="9"/>
  <c r="HI135" i="9"/>
  <c r="HJ135" i="9"/>
  <c r="HK135" i="9"/>
  <c r="HL135" i="9"/>
  <c r="HM135" i="9"/>
  <c r="GB136" i="9"/>
  <c r="GC136" i="9"/>
  <c r="GD136" i="9"/>
  <c r="GE136" i="9"/>
  <c r="GF136" i="9"/>
  <c r="GJ136" i="9" s="1"/>
  <c r="GG136" i="9"/>
  <c r="GK136" i="9" s="1"/>
  <c r="GH136" i="9"/>
  <c r="GX136" i="9" s="1"/>
  <c r="GL136" i="9"/>
  <c r="GM136" i="9"/>
  <c r="GQ136" i="9" s="1"/>
  <c r="GN136" i="9"/>
  <c r="GO136" i="9"/>
  <c r="GP136" i="9"/>
  <c r="GT136" i="9"/>
  <c r="HB136" i="9"/>
  <c r="HC136" i="9"/>
  <c r="HG136" i="9" s="1"/>
  <c r="HD136" i="9"/>
  <c r="HH136" i="9" s="1"/>
  <c r="HE136" i="9"/>
  <c r="HI136" i="9" s="1"/>
  <c r="HF136" i="9"/>
  <c r="HJ136" i="9"/>
  <c r="HK136" i="9"/>
  <c r="HL136" i="9"/>
  <c r="HM136" i="9"/>
  <c r="GB137" i="9"/>
  <c r="GC137" i="9"/>
  <c r="GD137" i="9"/>
  <c r="GE137" i="9"/>
  <c r="GF137" i="9"/>
  <c r="GG137" i="9"/>
  <c r="GK137" i="9" s="1"/>
  <c r="GH137" i="9"/>
  <c r="GI137" i="9"/>
  <c r="GY137" i="9" s="1"/>
  <c r="GJ137" i="9"/>
  <c r="GL137" i="9"/>
  <c r="GM137" i="9"/>
  <c r="GN137" i="9"/>
  <c r="GO137" i="9"/>
  <c r="GP137" i="9"/>
  <c r="GQ137" i="9"/>
  <c r="GR137" i="9"/>
  <c r="GT137" i="9"/>
  <c r="GU137" i="9"/>
  <c r="GV137" i="9"/>
  <c r="GX137" i="9"/>
  <c r="GZ137" i="9"/>
  <c r="HB137" i="9"/>
  <c r="HC137" i="9"/>
  <c r="HD137" i="9"/>
  <c r="HE137" i="9"/>
  <c r="HI137" i="9" s="1"/>
  <c r="HF137" i="9"/>
  <c r="HG137" i="9"/>
  <c r="HH137" i="9"/>
  <c r="HJ137" i="9"/>
  <c r="HK137" i="9"/>
  <c r="HL137" i="9"/>
  <c r="HM137" i="9"/>
  <c r="GB138" i="9"/>
  <c r="GC138" i="9"/>
  <c r="GD138" i="9"/>
  <c r="GH138" i="9" s="1"/>
  <c r="GE138" i="9"/>
  <c r="GF138" i="9"/>
  <c r="GG138" i="9"/>
  <c r="GI138" i="9"/>
  <c r="GY138" i="9" s="1"/>
  <c r="GJ138" i="9"/>
  <c r="GK138" i="9"/>
  <c r="GL138" i="9"/>
  <c r="GP138" i="9" s="1"/>
  <c r="GM138" i="9"/>
  <c r="GN138" i="9"/>
  <c r="GO138" i="9"/>
  <c r="GQ138" i="9"/>
  <c r="GR138" i="9"/>
  <c r="GS138" i="9"/>
  <c r="GU138" i="9"/>
  <c r="GV138" i="9"/>
  <c r="GW138" i="9"/>
  <c r="GZ138" i="9"/>
  <c r="HA138" i="9"/>
  <c r="HB138" i="9"/>
  <c r="HF138" i="9" s="1"/>
  <c r="HC138" i="9"/>
  <c r="HD138" i="9"/>
  <c r="HE138" i="9"/>
  <c r="HG138" i="9"/>
  <c r="HH138" i="9"/>
  <c r="HI138" i="9"/>
  <c r="HJ138" i="9"/>
  <c r="HK138" i="9"/>
  <c r="HL138" i="9"/>
  <c r="HM138" i="9"/>
  <c r="GB139" i="9"/>
  <c r="GC139" i="9"/>
  <c r="GD139" i="9"/>
  <c r="GH139" i="9" s="1"/>
  <c r="GE139" i="9"/>
  <c r="GI139" i="9" s="1"/>
  <c r="GF139" i="9"/>
  <c r="GG139" i="9"/>
  <c r="GK139" i="9"/>
  <c r="GL139" i="9"/>
  <c r="GP139" i="9" s="1"/>
  <c r="GM139" i="9"/>
  <c r="GQ139" i="9" s="1"/>
  <c r="GN139" i="9"/>
  <c r="GR139" i="9" s="1"/>
  <c r="GO139" i="9"/>
  <c r="GS139" i="9"/>
  <c r="GT139" i="9"/>
  <c r="GX139" i="9" s="1"/>
  <c r="GW139" i="9"/>
  <c r="HA139" i="9"/>
  <c r="HB139" i="9"/>
  <c r="HF139" i="9" s="1"/>
  <c r="HC139" i="9"/>
  <c r="HG139" i="9" s="1"/>
  <c r="HD139" i="9"/>
  <c r="HH139" i="9" s="1"/>
  <c r="HE139" i="9"/>
  <c r="HI139" i="9"/>
  <c r="HJ139" i="9"/>
  <c r="HK139" i="9"/>
  <c r="HL139" i="9"/>
  <c r="HM139" i="9"/>
  <c r="GB140" i="9"/>
  <c r="GC140" i="9"/>
  <c r="GD140" i="9"/>
  <c r="GE140" i="9"/>
  <c r="GF140" i="9"/>
  <c r="GJ140" i="9" s="1"/>
  <c r="GG140" i="9"/>
  <c r="GK140" i="9" s="1"/>
  <c r="GH140" i="9"/>
  <c r="GL140" i="9"/>
  <c r="GM140" i="9"/>
  <c r="GQ140" i="9" s="1"/>
  <c r="GN140" i="9"/>
  <c r="GO140" i="9"/>
  <c r="GP140" i="9"/>
  <c r="GT140" i="9"/>
  <c r="HB140" i="9"/>
  <c r="HC140" i="9"/>
  <c r="HG140" i="9" s="1"/>
  <c r="HD140" i="9"/>
  <c r="HH140" i="9" s="1"/>
  <c r="HE140" i="9"/>
  <c r="HI140" i="9" s="1"/>
  <c r="HF140" i="9"/>
  <c r="HJ140" i="9"/>
  <c r="HK140" i="9"/>
  <c r="HL140" i="9"/>
  <c r="HM140" i="9"/>
  <c r="GB141" i="9"/>
  <c r="GC141" i="9"/>
  <c r="GD141" i="9"/>
  <c r="GE141" i="9"/>
  <c r="GF141" i="9"/>
  <c r="GG141" i="9"/>
  <c r="GH141" i="9"/>
  <c r="GI141" i="9"/>
  <c r="GJ141" i="9"/>
  <c r="GK141" i="9"/>
  <c r="GL141" i="9"/>
  <c r="GM141" i="9"/>
  <c r="GN141" i="9"/>
  <c r="GO141" i="9"/>
  <c r="GP141" i="9"/>
  <c r="GQ141" i="9"/>
  <c r="GR141" i="9"/>
  <c r="GS141" i="9"/>
  <c r="GT141" i="9"/>
  <c r="GU141" i="9"/>
  <c r="GV141" i="9"/>
  <c r="GW141" i="9"/>
  <c r="GX141" i="9"/>
  <c r="GY141" i="9"/>
  <c r="GZ141" i="9"/>
  <c r="HA141" i="9"/>
  <c r="HB141" i="9"/>
  <c r="HC141" i="9"/>
  <c r="HD141" i="9"/>
  <c r="HE141" i="9"/>
  <c r="HF141" i="9"/>
  <c r="HG141" i="9"/>
  <c r="HH141" i="9"/>
  <c r="HI141" i="9"/>
  <c r="HJ141" i="9"/>
  <c r="HK141" i="9"/>
  <c r="HL141" i="9"/>
  <c r="HM141" i="9"/>
  <c r="GB142" i="9"/>
  <c r="GC142" i="9"/>
  <c r="GD142" i="9"/>
  <c r="GH142" i="9" s="1"/>
  <c r="GE142" i="9"/>
  <c r="GF142" i="9"/>
  <c r="GG142" i="9"/>
  <c r="GI142" i="9"/>
  <c r="GJ142" i="9"/>
  <c r="GK142" i="9"/>
  <c r="GL142" i="9"/>
  <c r="GM142" i="9"/>
  <c r="GQ142" i="9" s="1"/>
  <c r="GN142" i="9"/>
  <c r="GO142" i="9"/>
  <c r="GR142" i="9"/>
  <c r="GS142" i="9"/>
  <c r="GV142" i="9"/>
  <c r="GW142" i="9"/>
  <c r="GZ142" i="9"/>
  <c r="HA142" i="9"/>
  <c r="HB142" i="9"/>
  <c r="HF142" i="9" s="1"/>
  <c r="HC142" i="9"/>
  <c r="HD142" i="9"/>
  <c r="HE142" i="9"/>
  <c r="HG142" i="9"/>
  <c r="HH142" i="9"/>
  <c r="HI142" i="9"/>
  <c r="HJ142" i="9"/>
  <c r="HK142" i="9"/>
  <c r="HL142" i="9"/>
  <c r="HM142" i="9"/>
  <c r="GB143" i="9"/>
  <c r="GC143" i="9"/>
  <c r="GD143" i="9"/>
  <c r="GH143" i="9" s="1"/>
  <c r="GE143" i="9"/>
  <c r="GI143" i="9" s="1"/>
  <c r="GF143" i="9"/>
  <c r="GJ143" i="9" s="1"/>
  <c r="GG143" i="9"/>
  <c r="GK143" i="9" s="1"/>
  <c r="GL143" i="9"/>
  <c r="GM143" i="9"/>
  <c r="GN143" i="9"/>
  <c r="GO143" i="9"/>
  <c r="GS143" i="9"/>
  <c r="GW143" i="9"/>
  <c r="HA143" i="9"/>
  <c r="HB143" i="9"/>
  <c r="HF143" i="9" s="1"/>
  <c r="HC143" i="9"/>
  <c r="HG143" i="9" s="1"/>
  <c r="HD143" i="9"/>
  <c r="HH143" i="9" s="1"/>
  <c r="HE143" i="9"/>
  <c r="HI143" i="9" s="1"/>
  <c r="HJ143" i="9"/>
  <c r="HK143" i="9"/>
  <c r="HL143" i="9"/>
  <c r="HM143" i="9"/>
  <c r="GB144" i="9"/>
  <c r="GC144" i="9"/>
  <c r="GD144" i="9"/>
  <c r="GE144" i="9"/>
  <c r="GF144" i="9"/>
  <c r="GJ144" i="9" s="1"/>
  <c r="GG144" i="9"/>
  <c r="GH144" i="9"/>
  <c r="GI144" i="9"/>
  <c r="GL144" i="9"/>
  <c r="GM144" i="9"/>
  <c r="GN144" i="9"/>
  <c r="GO144" i="9"/>
  <c r="GS144" i="9" s="1"/>
  <c r="GP144" i="9"/>
  <c r="GQ144" i="9"/>
  <c r="GT144" i="9"/>
  <c r="GU144" i="9"/>
  <c r="GY144" i="9" s="1"/>
  <c r="GX144" i="9"/>
  <c r="HB144" i="9"/>
  <c r="HC144" i="9"/>
  <c r="HG144" i="9" s="1"/>
  <c r="HD144" i="9"/>
  <c r="HH144" i="9" s="1"/>
  <c r="HE144" i="9"/>
  <c r="HI144" i="9" s="1"/>
  <c r="HF144" i="9"/>
  <c r="HJ144" i="9"/>
  <c r="HK144" i="9"/>
  <c r="HL144" i="9"/>
  <c r="HM144" i="9"/>
  <c r="GB145" i="9"/>
  <c r="GC145" i="9"/>
  <c r="GD145" i="9"/>
  <c r="GE145" i="9"/>
  <c r="GF145" i="9"/>
  <c r="GG145" i="9"/>
  <c r="GH145" i="9"/>
  <c r="GI145" i="9"/>
  <c r="GJ145" i="9"/>
  <c r="GK145" i="9"/>
  <c r="GL145" i="9"/>
  <c r="GM145" i="9"/>
  <c r="GN145" i="9"/>
  <c r="GO145" i="9"/>
  <c r="GP145" i="9"/>
  <c r="GQ145" i="9"/>
  <c r="GR145" i="9"/>
  <c r="GS145" i="9"/>
  <c r="GT145" i="9"/>
  <c r="GU145" i="9"/>
  <c r="GV145" i="9"/>
  <c r="GW145" i="9"/>
  <c r="GX145" i="9"/>
  <c r="GY145" i="9"/>
  <c r="GZ145" i="9"/>
  <c r="HA145" i="9"/>
  <c r="HB145" i="9"/>
  <c r="HC145" i="9"/>
  <c r="HD145" i="9"/>
  <c r="HE145" i="9"/>
  <c r="HF145" i="9"/>
  <c r="HG145" i="9"/>
  <c r="HH145" i="9"/>
  <c r="HI145" i="9"/>
  <c r="HJ145" i="9"/>
  <c r="HK145" i="9"/>
  <c r="HL145" i="9"/>
  <c r="HM145" i="9"/>
  <c r="GB146" i="9"/>
  <c r="GC146" i="9"/>
  <c r="GD146" i="9"/>
  <c r="GH146" i="9" s="1"/>
  <c r="GE146" i="9"/>
  <c r="GI146" i="9" s="1"/>
  <c r="GF146" i="9"/>
  <c r="GG146" i="9"/>
  <c r="GJ146" i="9"/>
  <c r="GK146" i="9"/>
  <c r="GL146" i="9"/>
  <c r="GM146" i="9"/>
  <c r="GQ146" i="9" s="1"/>
  <c r="GN146" i="9"/>
  <c r="GO146" i="9"/>
  <c r="GR146" i="9"/>
  <c r="GS146" i="9"/>
  <c r="GU146" i="9"/>
  <c r="GV146" i="9"/>
  <c r="GW146" i="9"/>
  <c r="GZ146" i="9"/>
  <c r="HA146" i="9"/>
  <c r="HB146" i="9"/>
  <c r="HF146" i="9" s="1"/>
  <c r="HC146" i="9"/>
  <c r="HD146" i="9"/>
  <c r="HE146" i="9"/>
  <c r="HG146" i="9"/>
  <c r="HH146" i="9"/>
  <c r="HI146" i="9"/>
  <c r="HJ146" i="9"/>
  <c r="HK146" i="9"/>
  <c r="HL146" i="9"/>
  <c r="HM146" i="9"/>
  <c r="GB147" i="9"/>
  <c r="GC147" i="9"/>
  <c r="GD147" i="9"/>
  <c r="GH147" i="9" s="1"/>
  <c r="GE147" i="9"/>
  <c r="GI147" i="9" s="1"/>
  <c r="GF147" i="9"/>
  <c r="GJ147" i="9" s="1"/>
  <c r="GG147" i="9"/>
  <c r="GK147" i="9" s="1"/>
  <c r="GL147" i="9"/>
  <c r="GP147" i="9" s="1"/>
  <c r="GM147" i="9"/>
  <c r="GN147" i="9"/>
  <c r="GO147" i="9"/>
  <c r="GS147" i="9"/>
  <c r="GW147" i="9"/>
  <c r="HA147" i="9"/>
  <c r="HB147" i="9"/>
  <c r="HF147" i="9" s="1"/>
  <c r="HC147" i="9"/>
  <c r="HG147" i="9" s="1"/>
  <c r="HD147" i="9"/>
  <c r="HH147" i="9" s="1"/>
  <c r="HE147" i="9"/>
  <c r="HI147" i="9" s="1"/>
  <c r="HJ147" i="9"/>
  <c r="HK147" i="9"/>
  <c r="HL147" i="9"/>
  <c r="HM147" i="9"/>
  <c r="GB148" i="9"/>
  <c r="GC148" i="9"/>
  <c r="GD148" i="9"/>
  <c r="GE148" i="9"/>
  <c r="GF148" i="9"/>
  <c r="GJ148" i="9" s="1"/>
  <c r="GG148" i="9"/>
  <c r="GH148" i="9"/>
  <c r="GX148" i="9" s="1"/>
  <c r="GI148" i="9"/>
  <c r="GL148" i="9"/>
  <c r="GM148" i="9"/>
  <c r="GN148" i="9"/>
  <c r="GO148" i="9"/>
  <c r="GS148" i="9" s="1"/>
  <c r="GP148" i="9"/>
  <c r="GQ148" i="9"/>
  <c r="GT148" i="9"/>
  <c r="GU148" i="9"/>
  <c r="GY148" i="9" s="1"/>
  <c r="HB148" i="9"/>
  <c r="HC148" i="9"/>
  <c r="HG148" i="9" s="1"/>
  <c r="HD148" i="9"/>
  <c r="HH148" i="9" s="1"/>
  <c r="HE148" i="9"/>
  <c r="HI148" i="9" s="1"/>
  <c r="HF148" i="9"/>
  <c r="HJ148" i="9"/>
  <c r="HK148" i="9"/>
  <c r="HL148" i="9"/>
  <c r="HM148" i="9"/>
  <c r="GB149" i="9"/>
  <c r="GC149" i="9"/>
  <c r="GD149" i="9"/>
  <c r="GE149" i="9"/>
  <c r="GF149" i="9"/>
  <c r="GG149" i="9"/>
  <c r="GH149" i="9"/>
  <c r="GI149" i="9"/>
  <c r="GJ149" i="9"/>
  <c r="GK149" i="9"/>
  <c r="GL149" i="9"/>
  <c r="GM149" i="9"/>
  <c r="GN149" i="9"/>
  <c r="GO149" i="9"/>
  <c r="GP149" i="9"/>
  <c r="GQ149" i="9"/>
  <c r="GR149" i="9"/>
  <c r="GS149" i="9"/>
  <c r="GT149" i="9"/>
  <c r="GU149" i="9"/>
  <c r="GV149" i="9"/>
  <c r="GW149" i="9"/>
  <c r="GX149" i="9"/>
  <c r="GY149" i="9"/>
  <c r="GZ149" i="9"/>
  <c r="HA149" i="9"/>
  <c r="HB149" i="9"/>
  <c r="HC149" i="9"/>
  <c r="HD149" i="9"/>
  <c r="HE149" i="9"/>
  <c r="HF149" i="9"/>
  <c r="HG149" i="9"/>
  <c r="HH149" i="9"/>
  <c r="HI149" i="9"/>
  <c r="HJ149" i="9"/>
  <c r="HK149" i="9"/>
  <c r="HL149" i="9"/>
  <c r="HM149" i="9"/>
  <c r="GB150" i="9"/>
  <c r="GC150" i="9"/>
  <c r="GD150" i="9"/>
  <c r="GH150" i="9" s="1"/>
  <c r="GE150" i="9"/>
  <c r="GI150" i="9" s="1"/>
  <c r="GF150" i="9"/>
  <c r="GG150" i="9"/>
  <c r="GJ150" i="9"/>
  <c r="GK150" i="9"/>
  <c r="GL150" i="9"/>
  <c r="GM150" i="9"/>
  <c r="GQ150" i="9" s="1"/>
  <c r="GN150" i="9"/>
  <c r="GO150" i="9"/>
  <c r="GR150" i="9"/>
  <c r="GS150" i="9"/>
  <c r="GV150" i="9"/>
  <c r="GW150" i="9"/>
  <c r="GZ150" i="9"/>
  <c r="HA150" i="9"/>
  <c r="HB150" i="9"/>
  <c r="HF150" i="9" s="1"/>
  <c r="HC150" i="9"/>
  <c r="HD150" i="9"/>
  <c r="HE150" i="9"/>
  <c r="HG150" i="9"/>
  <c r="HH150" i="9"/>
  <c r="HI150" i="9"/>
  <c r="HJ150" i="9"/>
  <c r="HK150" i="9"/>
  <c r="HL150" i="9"/>
  <c r="HM150" i="9"/>
  <c r="GB151" i="9"/>
  <c r="GC151" i="9"/>
  <c r="GD151" i="9"/>
  <c r="GH151" i="9" s="1"/>
  <c r="GE151" i="9"/>
  <c r="GF151" i="9"/>
  <c r="GJ151" i="9" s="1"/>
  <c r="GG151" i="9"/>
  <c r="GI151" i="9"/>
  <c r="GK151" i="9"/>
  <c r="GL151" i="9"/>
  <c r="GP151" i="9" s="1"/>
  <c r="GM151" i="9"/>
  <c r="GQ151" i="9" s="1"/>
  <c r="GN151" i="9"/>
  <c r="GR151" i="9" s="1"/>
  <c r="GO151" i="9"/>
  <c r="GW151" i="9" s="1"/>
  <c r="HA151" i="9" s="1"/>
  <c r="GS151" i="9"/>
  <c r="GT151" i="9"/>
  <c r="GX151" i="9" s="1"/>
  <c r="GU151" i="9"/>
  <c r="HB151" i="9"/>
  <c r="HF151" i="9" s="1"/>
  <c r="HC151" i="9"/>
  <c r="HD151" i="9"/>
  <c r="HH151" i="9" s="1"/>
  <c r="HE151" i="9"/>
  <c r="HI151" i="9" s="1"/>
  <c r="HG151" i="9"/>
  <c r="HJ151" i="9"/>
  <c r="HK151" i="9"/>
  <c r="HL151" i="9"/>
  <c r="HM151" i="9"/>
  <c r="GB152" i="9"/>
  <c r="GC152" i="9"/>
  <c r="GD152" i="9"/>
  <c r="GE152" i="9"/>
  <c r="GF152" i="9"/>
  <c r="GG152" i="9"/>
  <c r="GK152" i="9" s="1"/>
  <c r="GH152" i="9"/>
  <c r="GI152" i="9"/>
  <c r="GY152" i="9" s="1"/>
  <c r="GJ152" i="9"/>
  <c r="GL152" i="9"/>
  <c r="GP152" i="9" s="1"/>
  <c r="GX152" i="9" s="1"/>
  <c r="GM152" i="9"/>
  <c r="GN152" i="9"/>
  <c r="GO152" i="9"/>
  <c r="GS152" i="9" s="1"/>
  <c r="GQ152" i="9"/>
  <c r="GR152" i="9"/>
  <c r="GT152" i="9"/>
  <c r="GU152" i="9"/>
  <c r="GV152" i="9"/>
  <c r="GW152" i="9"/>
  <c r="HA152" i="9" s="1"/>
  <c r="GZ152" i="9"/>
  <c r="HB152" i="9"/>
  <c r="HF152" i="9" s="1"/>
  <c r="HC152" i="9"/>
  <c r="HD152" i="9"/>
  <c r="HE152" i="9"/>
  <c r="HI152" i="9" s="1"/>
  <c r="HG152" i="9"/>
  <c r="HH152" i="9"/>
  <c r="HJ152" i="9"/>
  <c r="HK152" i="9"/>
  <c r="HL152" i="9"/>
  <c r="HM152" i="9"/>
  <c r="GB153" i="9"/>
  <c r="GC153" i="9"/>
  <c r="GD153" i="9"/>
  <c r="GH153" i="9" s="1"/>
  <c r="GE153" i="9"/>
  <c r="GF153" i="9"/>
  <c r="GJ153" i="9" s="1"/>
  <c r="GG153" i="9"/>
  <c r="GI153" i="9"/>
  <c r="GK153" i="9"/>
  <c r="GL153" i="9"/>
  <c r="GP153" i="9" s="1"/>
  <c r="GM153" i="9"/>
  <c r="GN153" i="9"/>
  <c r="GO153" i="9"/>
  <c r="GQ153" i="9"/>
  <c r="GY153" i="9" s="1"/>
  <c r="GR153" i="9"/>
  <c r="GS153" i="9"/>
  <c r="GT153" i="9"/>
  <c r="GU153" i="9"/>
  <c r="GV153" i="9"/>
  <c r="GZ153" i="9" s="1"/>
  <c r="GW153" i="9"/>
  <c r="HA153" i="9"/>
  <c r="HB153" i="9"/>
  <c r="HF153" i="9" s="1"/>
  <c r="HC153" i="9"/>
  <c r="HD153" i="9"/>
  <c r="HH153" i="9" s="1"/>
  <c r="HE153" i="9"/>
  <c r="HG153" i="9"/>
  <c r="HI153" i="9"/>
  <c r="HJ153" i="9"/>
  <c r="HK153" i="9"/>
  <c r="HL153" i="9"/>
  <c r="HM153" i="9"/>
  <c r="GB154" i="9"/>
  <c r="GC154" i="9"/>
  <c r="GD154" i="9"/>
  <c r="GE154" i="9"/>
  <c r="GI154" i="9" s="1"/>
  <c r="GF154" i="9"/>
  <c r="GJ154" i="9" s="1"/>
  <c r="GG154" i="9"/>
  <c r="GH154" i="9"/>
  <c r="GK154" i="9"/>
  <c r="GL154" i="9"/>
  <c r="GP154" i="9" s="1"/>
  <c r="GM154" i="9"/>
  <c r="GQ154" i="9" s="1"/>
  <c r="GN154" i="9"/>
  <c r="GR154" i="9" s="1"/>
  <c r="GO154" i="9"/>
  <c r="GS154" i="9"/>
  <c r="GT154" i="9"/>
  <c r="GU154" i="9"/>
  <c r="GY154" i="9" s="1"/>
  <c r="GV154" i="9"/>
  <c r="GZ154" i="9" s="1"/>
  <c r="GW154" i="9"/>
  <c r="HA154" i="9"/>
  <c r="HB154" i="9"/>
  <c r="HC154" i="9"/>
  <c r="HG154" i="9" s="1"/>
  <c r="HD154" i="9"/>
  <c r="HH154" i="9" s="1"/>
  <c r="HE154" i="9"/>
  <c r="HF154" i="9"/>
  <c r="HI154" i="9"/>
  <c r="HJ154" i="9"/>
  <c r="HK154" i="9"/>
  <c r="HL154" i="9"/>
  <c r="HM154" i="9"/>
  <c r="GB155" i="9"/>
  <c r="GC155" i="9"/>
  <c r="GD155" i="9"/>
  <c r="GE155" i="9"/>
  <c r="GI155" i="9" s="1"/>
  <c r="GF155" i="9"/>
  <c r="GJ155" i="9" s="1"/>
  <c r="GG155" i="9"/>
  <c r="GK155" i="9" s="1"/>
  <c r="GH155" i="9"/>
  <c r="GL155" i="9"/>
  <c r="GM155" i="9"/>
  <c r="GN155" i="9"/>
  <c r="GR155" i="9" s="1"/>
  <c r="GO155" i="9"/>
  <c r="GS155" i="9" s="1"/>
  <c r="GP155" i="9"/>
  <c r="GT155" i="9"/>
  <c r="GV155" i="9"/>
  <c r="GZ155" i="9" s="1"/>
  <c r="GW155" i="9"/>
  <c r="HA155" i="9" s="1"/>
  <c r="GX155" i="9"/>
  <c r="HB155" i="9"/>
  <c r="HC155" i="9"/>
  <c r="HG155" i="9" s="1"/>
  <c r="HD155" i="9"/>
  <c r="HE155" i="9"/>
  <c r="HI155" i="9" s="1"/>
  <c r="HF155" i="9"/>
  <c r="HH155" i="9"/>
  <c r="HJ155" i="9"/>
  <c r="HK155" i="9"/>
  <c r="HL155" i="9"/>
  <c r="HM155" i="9"/>
  <c r="GB156" i="9"/>
  <c r="GC156" i="9"/>
  <c r="GD156" i="9"/>
  <c r="GH156" i="9" s="1"/>
  <c r="GE156" i="9"/>
  <c r="GF156" i="9"/>
  <c r="GG156" i="9"/>
  <c r="GK156" i="9" s="1"/>
  <c r="GI156" i="9"/>
  <c r="GJ156" i="9"/>
  <c r="GL156" i="9"/>
  <c r="GM156" i="9"/>
  <c r="GN156" i="9"/>
  <c r="GO156" i="9"/>
  <c r="GP156" i="9"/>
  <c r="GQ156" i="9"/>
  <c r="GR156" i="9"/>
  <c r="GU156" i="9"/>
  <c r="GV156" i="9"/>
  <c r="GY156" i="9"/>
  <c r="GZ156" i="9"/>
  <c r="HB156" i="9"/>
  <c r="HF156" i="9" s="1"/>
  <c r="HC156" i="9"/>
  <c r="HD156" i="9"/>
  <c r="HE156" i="9"/>
  <c r="HI156" i="9" s="1"/>
  <c r="HG156" i="9"/>
  <c r="HH156" i="9"/>
  <c r="HJ156" i="9"/>
  <c r="HK156" i="9"/>
  <c r="HL156" i="9"/>
  <c r="HM156" i="9"/>
  <c r="GB157" i="9"/>
  <c r="GC157" i="9"/>
  <c r="GD157" i="9"/>
  <c r="GH157" i="9" s="1"/>
  <c r="GE157" i="9"/>
  <c r="GF157" i="9"/>
  <c r="GJ157" i="9" s="1"/>
  <c r="GG157" i="9"/>
  <c r="GI157" i="9"/>
  <c r="GK157" i="9"/>
  <c r="GL157" i="9"/>
  <c r="GP157" i="9" s="1"/>
  <c r="GM157" i="9"/>
  <c r="GN157" i="9"/>
  <c r="GR157" i="9" s="1"/>
  <c r="GO157" i="9"/>
  <c r="GQ157" i="9"/>
  <c r="GY157" i="9" s="1"/>
  <c r="GS157" i="9"/>
  <c r="GT157" i="9"/>
  <c r="GU157" i="9"/>
  <c r="GV157" i="9"/>
  <c r="GW157" i="9"/>
  <c r="GZ157" i="9"/>
  <c r="HA157" i="9"/>
  <c r="HB157" i="9"/>
  <c r="HF157" i="9" s="1"/>
  <c r="HC157" i="9"/>
  <c r="HD157" i="9"/>
  <c r="HH157" i="9" s="1"/>
  <c r="HE157" i="9"/>
  <c r="HG157" i="9"/>
  <c r="HI157" i="9"/>
  <c r="HJ157" i="9"/>
  <c r="HK157" i="9"/>
  <c r="HL157" i="9"/>
  <c r="HM157" i="9"/>
  <c r="GB158" i="9"/>
  <c r="GC158" i="9"/>
  <c r="GD158" i="9"/>
  <c r="GE158" i="9"/>
  <c r="GI158" i="9" s="1"/>
  <c r="GF158" i="9"/>
  <c r="GJ158" i="9" s="1"/>
  <c r="GG158" i="9"/>
  <c r="GH158" i="9"/>
  <c r="GK158" i="9"/>
  <c r="GL158" i="9"/>
  <c r="GP158" i="9" s="1"/>
  <c r="GM158" i="9"/>
  <c r="GQ158" i="9" s="1"/>
  <c r="GN158" i="9"/>
  <c r="GR158" i="9" s="1"/>
  <c r="GO158" i="9"/>
  <c r="GS158" i="9"/>
  <c r="GT158" i="9"/>
  <c r="GX158" i="9" s="1"/>
  <c r="GU158" i="9"/>
  <c r="GY158" i="9" s="1"/>
  <c r="GV158" i="9"/>
  <c r="GZ158" i="9" s="1"/>
  <c r="GW158" i="9"/>
  <c r="HA158" i="9"/>
  <c r="HB158" i="9"/>
  <c r="HC158" i="9"/>
  <c r="HG158" i="9" s="1"/>
  <c r="HD158" i="9"/>
  <c r="HH158" i="9" s="1"/>
  <c r="HE158" i="9"/>
  <c r="HF158" i="9"/>
  <c r="HI158" i="9"/>
  <c r="HJ158" i="9"/>
  <c r="HK158" i="9"/>
  <c r="HL158" i="9"/>
  <c r="HM158" i="9"/>
  <c r="GB159" i="9"/>
  <c r="GC159" i="9"/>
  <c r="GD159" i="9"/>
  <c r="GE159" i="9"/>
  <c r="GI159" i="9" s="1"/>
  <c r="GF159" i="9"/>
  <c r="GJ159" i="9" s="1"/>
  <c r="GG159" i="9"/>
  <c r="GH159" i="9"/>
  <c r="GL159" i="9"/>
  <c r="GM159" i="9"/>
  <c r="GN159" i="9"/>
  <c r="GO159" i="9"/>
  <c r="GS159" i="9" s="1"/>
  <c r="GP159" i="9"/>
  <c r="GT159" i="9"/>
  <c r="GX159" i="9"/>
  <c r="HB159" i="9"/>
  <c r="HC159" i="9"/>
  <c r="HG159" i="9" s="1"/>
  <c r="HD159" i="9"/>
  <c r="HE159" i="9"/>
  <c r="HI159" i="9" s="1"/>
  <c r="HF159" i="9"/>
  <c r="HH159" i="9"/>
  <c r="HJ159" i="9"/>
  <c r="HK159" i="9"/>
  <c r="HL159" i="9"/>
  <c r="HM159" i="9"/>
  <c r="GB160" i="9"/>
  <c r="GC160" i="9"/>
  <c r="GD160" i="9"/>
  <c r="GH160" i="9" s="1"/>
  <c r="GE160" i="9"/>
  <c r="GF160" i="9"/>
  <c r="GG160" i="9"/>
  <c r="GK160" i="9" s="1"/>
  <c r="GI160" i="9"/>
  <c r="GY160" i="9" s="1"/>
  <c r="GJ160" i="9"/>
  <c r="GL160" i="9"/>
  <c r="GM160" i="9"/>
  <c r="GN160" i="9"/>
  <c r="GO160" i="9"/>
  <c r="GS160" i="9" s="1"/>
  <c r="GP160" i="9"/>
  <c r="GQ160" i="9"/>
  <c r="GR160" i="9"/>
  <c r="GU160" i="9"/>
  <c r="GV160" i="9"/>
  <c r="GW160" i="9"/>
  <c r="HA160" i="9" s="1"/>
  <c r="GZ160" i="9"/>
  <c r="HB160" i="9"/>
  <c r="HC160" i="9"/>
  <c r="HD160" i="9"/>
  <c r="HE160" i="9"/>
  <c r="HI160" i="9" s="1"/>
  <c r="HF160" i="9"/>
  <c r="HG160" i="9"/>
  <c r="HH160" i="9"/>
  <c r="HJ160" i="9"/>
  <c r="HK160" i="9"/>
  <c r="HL160" i="9"/>
  <c r="HM160" i="9"/>
  <c r="GB161" i="9"/>
  <c r="GC161" i="9"/>
  <c r="GD161" i="9"/>
  <c r="GH161" i="9" s="1"/>
  <c r="GE161" i="9"/>
  <c r="GF161" i="9"/>
  <c r="GJ161" i="9" s="1"/>
  <c r="GG161" i="9"/>
  <c r="GI161" i="9"/>
  <c r="GK161" i="9"/>
  <c r="GL161" i="9"/>
  <c r="GP161" i="9" s="1"/>
  <c r="GM161" i="9"/>
  <c r="GN161" i="9"/>
  <c r="GR161" i="9" s="1"/>
  <c r="GO161" i="9"/>
  <c r="GQ161" i="9"/>
  <c r="GY161" i="9" s="1"/>
  <c r="GS161" i="9"/>
  <c r="GT161" i="9"/>
  <c r="GU161" i="9"/>
  <c r="GV161" i="9"/>
  <c r="GZ161" i="9" s="1"/>
  <c r="GW161" i="9"/>
  <c r="HA161" i="9"/>
  <c r="HB161" i="9"/>
  <c r="HF161" i="9" s="1"/>
  <c r="HC161" i="9"/>
  <c r="HD161" i="9"/>
  <c r="HH161" i="9" s="1"/>
  <c r="HE161" i="9"/>
  <c r="HG161" i="9"/>
  <c r="HI161" i="9"/>
  <c r="HJ161" i="9"/>
  <c r="HK161" i="9"/>
  <c r="HL161" i="9"/>
  <c r="HM161" i="9"/>
  <c r="GB162" i="9"/>
  <c r="GC162" i="9"/>
  <c r="GD162" i="9"/>
  <c r="GE162" i="9"/>
  <c r="GI162" i="9" s="1"/>
  <c r="GF162" i="9"/>
  <c r="GJ162" i="9" s="1"/>
  <c r="GG162" i="9"/>
  <c r="GH162" i="9"/>
  <c r="GK162" i="9"/>
  <c r="GL162" i="9"/>
  <c r="GP162" i="9" s="1"/>
  <c r="GM162" i="9"/>
  <c r="GQ162" i="9" s="1"/>
  <c r="GN162" i="9"/>
  <c r="GR162" i="9" s="1"/>
  <c r="GO162" i="9"/>
  <c r="GS162" i="9"/>
  <c r="GT162" i="9"/>
  <c r="GX162" i="9" s="1"/>
  <c r="GV162" i="9"/>
  <c r="GZ162" i="9" s="1"/>
  <c r="GW162" i="9"/>
  <c r="HA162" i="9"/>
  <c r="HB162" i="9"/>
  <c r="HC162" i="9"/>
  <c r="HG162" i="9" s="1"/>
  <c r="HD162" i="9"/>
  <c r="HH162" i="9" s="1"/>
  <c r="HE162" i="9"/>
  <c r="HF162" i="9"/>
  <c r="HI162" i="9"/>
  <c r="HJ162" i="9"/>
  <c r="HK162" i="9"/>
  <c r="HL162" i="9"/>
  <c r="HM162" i="9"/>
  <c r="GB163" i="9"/>
  <c r="GC163" i="9"/>
  <c r="GD163" i="9"/>
  <c r="GE163" i="9"/>
  <c r="GI163" i="9" s="1"/>
  <c r="GF163" i="9"/>
  <c r="GJ163" i="9" s="1"/>
  <c r="GG163" i="9"/>
  <c r="GH163" i="9"/>
  <c r="GL163" i="9"/>
  <c r="GM163" i="9"/>
  <c r="GN163" i="9"/>
  <c r="GO163" i="9"/>
  <c r="GS163" i="9" s="1"/>
  <c r="GP163" i="9"/>
  <c r="GT163" i="9"/>
  <c r="GX163" i="9"/>
  <c r="HB163" i="9"/>
  <c r="HC163" i="9"/>
  <c r="HG163" i="9" s="1"/>
  <c r="HD163" i="9"/>
  <c r="HE163" i="9"/>
  <c r="HI163" i="9" s="1"/>
  <c r="HF163" i="9"/>
  <c r="HH163" i="9"/>
  <c r="HJ163" i="9"/>
  <c r="HK163" i="9"/>
  <c r="HL163" i="9"/>
  <c r="HM163" i="9"/>
  <c r="GB164" i="9"/>
  <c r="GC164" i="9"/>
  <c r="GD164" i="9"/>
  <c r="GH164" i="9" s="1"/>
  <c r="GE164" i="9"/>
  <c r="GF164" i="9"/>
  <c r="GG164" i="9"/>
  <c r="GK164" i="9" s="1"/>
  <c r="GI164" i="9"/>
  <c r="GY164" i="9" s="1"/>
  <c r="GJ164" i="9"/>
  <c r="GL164" i="9"/>
  <c r="GM164" i="9"/>
  <c r="GN164" i="9"/>
  <c r="GO164" i="9"/>
  <c r="GS164" i="9" s="1"/>
  <c r="GP164" i="9"/>
  <c r="GQ164" i="9"/>
  <c r="GR164" i="9"/>
  <c r="GU164" i="9"/>
  <c r="GV164" i="9"/>
  <c r="GW164" i="9"/>
  <c r="HA164" i="9" s="1"/>
  <c r="GZ164" i="9"/>
  <c r="HB164" i="9"/>
  <c r="HF164" i="9" s="1"/>
  <c r="HC164" i="9"/>
  <c r="HD164" i="9"/>
  <c r="HE164" i="9"/>
  <c r="HI164" i="9" s="1"/>
  <c r="HG164" i="9"/>
  <c r="HH164" i="9"/>
  <c r="HJ164" i="9"/>
  <c r="HK164" i="9"/>
  <c r="HL164" i="9"/>
  <c r="HM164" i="9"/>
  <c r="GB165" i="9"/>
  <c r="GC165" i="9"/>
  <c r="GD165" i="9"/>
  <c r="GH165" i="9" s="1"/>
  <c r="GE165" i="9"/>
  <c r="GF165" i="9"/>
  <c r="GJ165" i="9" s="1"/>
  <c r="GG165" i="9"/>
  <c r="GI165" i="9"/>
  <c r="GK165" i="9"/>
  <c r="GL165" i="9"/>
  <c r="GP165" i="9" s="1"/>
  <c r="GM165" i="9"/>
  <c r="GN165" i="9"/>
  <c r="GR165" i="9" s="1"/>
  <c r="GO165" i="9"/>
  <c r="GQ165" i="9"/>
  <c r="GY165" i="9" s="1"/>
  <c r="GS165" i="9"/>
  <c r="GT165" i="9"/>
  <c r="GU165" i="9"/>
  <c r="GV165" i="9"/>
  <c r="GW165" i="9"/>
  <c r="GZ165" i="9"/>
  <c r="HA165" i="9"/>
  <c r="HB165" i="9"/>
  <c r="HF165" i="9" s="1"/>
  <c r="HC165" i="9"/>
  <c r="HD165" i="9"/>
  <c r="HH165" i="9" s="1"/>
  <c r="HE165" i="9"/>
  <c r="HG165" i="9"/>
  <c r="HI165" i="9"/>
  <c r="HJ165" i="9"/>
  <c r="HK165" i="9"/>
  <c r="HL165" i="9"/>
  <c r="HM165" i="9"/>
  <c r="GB166" i="9"/>
  <c r="GC166" i="9"/>
  <c r="GD166" i="9"/>
  <c r="GE166" i="9"/>
  <c r="GI166" i="9" s="1"/>
  <c r="GF166" i="9"/>
  <c r="GJ166" i="9" s="1"/>
  <c r="GG166" i="9"/>
  <c r="GH166" i="9"/>
  <c r="GK166" i="9"/>
  <c r="GL166" i="9"/>
  <c r="GP166" i="9" s="1"/>
  <c r="GM166" i="9"/>
  <c r="GQ166" i="9" s="1"/>
  <c r="GN166" i="9"/>
  <c r="GR166" i="9" s="1"/>
  <c r="GO166" i="9"/>
  <c r="GS166" i="9"/>
  <c r="GT166" i="9"/>
  <c r="GX166" i="9" s="1"/>
  <c r="GU166" i="9"/>
  <c r="GY166" i="9" s="1"/>
  <c r="GV166" i="9"/>
  <c r="GZ166" i="9" s="1"/>
  <c r="GW166" i="9"/>
  <c r="HA166" i="9"/>
  <c r="HB166" i="9"/>
  <c r="HC166" i="9"/>
  <c r="HG166" i="9" s="1"/>
  <c r="HD166" i="9"/>
  <c r="HH166" i="9" s="1"/>
  <c r="HE166" i="9"/>
  <c r="HF166" i="9"/>
  <c r="HI166" i="9"/>
  <c r="HJ166" i="9"/>
  <c r="HK166" i="9"/>
  <c r="HL166" i="9"/>
  <c r="HM166" i="9"/>
  <c r="GB167" i="9"/>
  <c r="GC167" i="9"/>
  <c r="GD167" i="9"/>
  <c r="GE167" i="9"/>
  <c r="GI167" i="9" s="1"/>
  <c r="GF167" i="9"/>
  <c r="GJ167" i="9" s="1"/>
  <c r="GG167" i="9"/>
  <c r="GH167" i="9"/>
  <c r="GL167" i="9"/>
  <c r="GM167" i="9"/>
  <c r="GN167" i="9"/>
  <c r="GO167" i="9"/>
  <c r="GS167" i="9" s="1"/>
  <c r="GP167" i="9"/>
  <c r="GT167" i="9"/>
  <c r="GX167" i="9"/>
  <c r="HB167" i="9"/>
  <c r="HC167" i="9"/>
  <c r="HG167" i="9" s="1"/>
  <c r="HD167" i="9"/>
  <c r="HE167" i="9"/>
  <c r="HI167" i="9" s="1"/>
  <c r="HF167" i="9"/>
  <c r="HH167" i="9"/>
  <c r="HJ167" i="9"/>
  <c r="HK167" i="9"/>
  <c r="HL167" i="9"/>
  <c r="HM167" i="9"/>
  <c r="GB168" i="9"/>
  <c r="GC168" i="9"/>
  <c r="GD168" i="9"/>
  <c r="GH168" i="9" s="1"/>
  <c r="GE168" i="9"/>
  <c r="GF168" i="9"/>
  <c r="GG168" i="9"/>
  <c r="GK168" i="9" s="1"/>
  <c r="GI168" i="9"/>
  <c r="GY168" i="9" s="1"/>
  <c r="GJ168" i="9"/>
  <c r="GL168" i="9"/>
  <c r="GM168" i="9"/>
  <c r="GN168" i="9"/>
  <c r="GO168" i="9"/>
  <c r="GS168" i="9" s="1"/>
  <c r="GP168" i="9"/>
  <c r="GQ168" i="9"/>
  <c r="GR168" i="9"/>
  <c r="GU168" i="9"/>
  <c r="GV168" i="9"/>
  <c r="GW168" i="9"/>
  <c r="HA168" i="9" s="1"/>
  <c r="GZ168" i="9"/>
  <c r="HB168" i="9"/>
  <c r="HC168" i="9"/>
  <c r="HD168" i="9"/>
  <c r="HE168" i="9"/>
  <c r="HI168" i="9" s="1"/>
  <c r="HF168" i="9"/>
  <c r="HG168" i="9"/>
  <c r="HH168" i="9"/>
  <c r="HJ168" i="9"/>
  <c r="HK168" i="9"/>
  <c r="HL168" i="9"/>
  <c r="HM168" i="9"/>
  <c r="GB169" i="9"/>
  <c r="GC169" i="9"/>
  <c r="GD169" i="9"/>
  <c r="GH169" i="9" s="1"/>
  <c r="GE169" i="9"/>
  <c r="GF169" i="9"/>
  <c r="GJ169" i="9" s="1"/>
  <c r="GG169" i="9"/>
  <c r="GI169" i="9"/>
  <c r="GK169" i="9"/>
  <c r="GL169" i="9"/>
  <c r="GP169" i="9" s="1"/>
  <c r="GM169" i="9"/>
  <c r="GN169" i="9"/>
  <c r="GR169" i="9" s="1"/>
  <c r="GO169" i="9"/>
  <c r="GQ169" i="9"/>
  <c r="GY169" i="9" s="1"/>
  <c r="GS169" i="9"/>
  <c r="GT169" i="9"/>
  <c r="GU169" i="9"/>
  <c r="GV169" i="9"/>
  <c r="GZ169" i="9" s="1"/>
  <c r="GW169" i="9"/>
  <c r="HA169" i="9"/>
  <c r="HB169" i="9"/>
  <c r="HF169" i="9" s="1"/>
  <c r="HC169" i="9"/>
  <c r="HD169" i="9"/>
  <c r="HH169" i="9" s="1"/>
  <c r="HE169" i="9"/>
  <c r="HG169" i="9"/>
  <c r="HI169" i="9"/>
  <c r="HJ169" i="9"/>
  <c r="HK169" i="9"/>
  <c r="HL169" i="9"/>
  <c r="HM169" i="9"/>
  <c r="GB170" i="9"/>
  <c r="GC170" i="9"/>
  <c r="GD170" i="9"/>
  <c r="GE170" i="9"/>
  <c r="GI170" i="9" s="1"/>
  <c r="GF170" i="9"/>
  <c r="GJ170" i="9" s="1"/>
  <c r="GG170" i="9"/>
  <c r="GH170" i="9"/>
  <c r="GK170" i="9"/>
  <c r="GL170" i="9"/>
  <c r="GP170" i="9" s="1"/>
  <c r="GM170" i="9"/>
  <c r="GQ170" i="9" s="1"/>
  <c r="GN170" i="9"/>
  <c r="GR170" i="9" s="1"/>
  <c r="GO170" i="9"/>
  <c r="GS170" i="9"/>
  <c r="GT170" i="9"/>
  <c r="GX170" i="9" s="1"/>
  <c r="GV170" i="9"/>
  <c r="GZ170" i="9" s="1"/>
  <c r="GW170" i="9"/>
  <c r="HA170" i="9"/>
  <c r="HB170" i="9"/>
  <c r="HC170" i="9"/>
  <c r="HG170" i="9" s="1"/>
  <c r="HD170" i="9"/>
  <c r="HH170" i="9" s="1"/>
  <c r="HE170" i="9"/>
  <c r="HF170" i="9"/>
  <c r="HI170" i="9"/>
  <c r="HJ170" i="9"/>
  <c r="HK170" i="9"/>
  <c r="HL170" i="9"/>
  <c r="HM170" i="9"/>
  <c r="GB171" i="9"/>
  <c r="GC171" i="9"/>
  <c r="GD171" i="9"/>
  <c r="GE171" i="9"/>
  <c r="GI171" i="9" s="1"/>
  <c r="GF171" i="9"/>
  <c r="GJ171" i="9" s="1"/>
  <c r="GG171" i="9"/>
  <c r="GH171" i="9"/>
  <c r="GL171" i="9"/>
  <c r="GM171" i="9"/>
  <c r="GN171" i="9"/>
  <c r="GR171" i="9" s="1"/>
  <c r="GO171" i="9"/>
  <c r="GS171" i="9" s="1"/>
  <c r="GP171" i="9"/>
  <c r="GT171" i="9"/>
  <c r="GX171" i="9"/>
  <c r="HB171" i="9"/>
  <c r="HC171" i="9"/>
  <c r="HG171" i="9" s="1"/>
  <c r="HD171" i="9"/>
  <c r="HE171" i="9"/>
  <c r="HI171" i="9" s="1"/>
  <c r="HF171" i="9"/>
  <c r="HH171" i="9"/>
  <c r="HJ171" i="9"/>
  <c r="HK171" i="9"/>
  <c r="HL171" i="9"/>
  <c r="HM171" i="9"/>
  <c r="GB172" i="9"/>
  <c r="GC172" i="9"/>
  <c r="GD172" i="9"/>
  <c r="GH172" i="9" s="1"/>
  <c r="GE172" i="9"/>
  <c r="GF172" i="9"/>
  <c r="GG172" i="9"/>
  <c r="GK172" i="9" s="1"/>
  <c r="GI172" i="9"/>
  <c r="GY172" i="9" s="1"/>
  <c r="GJ172" i="9"/>
  <c r="GL172" i="9"/>
  <c r="GM172" i="9"/>
  <c r="GN172" i="9"/>
  <c r="GO172" i="9"/>
  <c r="GS172" i="9" s="1"/>
  <c r="GP172" i="9"/>
  <c r="GQ172" i="9"/>
  <c r="GR172" i="9"/>
  <c r="GU172" i="9"/>
  <c r="GV172" i="9"/>
  <c r="GW172" i="9"/>
  <c r="HA172" i="9" s="1"/>
  <c r="GZ172" i="9"/>
  <c r="HB172" i="9"/>
  <c r="HF172" i="9" s="1"/>
  <c r="HC172" i="9"/>
  <c r="HD172" i="9"/>
  <c r="HE172" i="9"/>
  <c r="HI172" i="9" s="1"/>
  <c r="HG172" i="9"/>
  <c r="HH172" i="9"/>
  <c r="HJ172" i="9"/>
  <c r="HK172" i="9"/>
  <c r="HL172" i="9"/>
  <c r="HM172" i="9"/>
  <c r="GB173" i="9"/>
  <c r="GC173" i="9"/>
  <c r="GD173" i="9"/>
  <c r="GH173" i="9" s="1"/>
  <c r="GE173" i="9"/>
  <c r="GF173" i="9"/>
  <c r="GJ173" i="9" s="1"/>
  <c r="GG173" i="9"/>
  <c r="GI173" i="9"/>
  <c r="GK173" i="9"/>
  <c r="GL173" i="9"/>
  <c r="GP173" i="9" s="1"/>
  <c r="GM173" i="9"/>
  <c r="GN173" i="9"/>
  <c r="GR173" i="9" s="1"/>
  <c r="GO173" i="9"/>
  <c r="GQ173" i="9"/>
  <c r="GY173" i="9" s="1"/>
  <c r="GS173" i="9"/>
  <c r="GT173" i="9"/>
  <c r="GU173" i="9"/>
  <c r="GV173" i="9"/>
  <c r="GW173" i="9"/>
  <c r="GZ173" i="9"/>
  <c r="HA173" i="9"/>
  <c r="HB173" i="9"/>
  <c r="HF173" i="9" s="1"/>
  <c r="HC173" i="9"/>
  <c r="HD173" i="9"/>
  <c r="HH173" i="9" s="1"/>
  <c r="HE173" i="9"/>
  <c r="HG173" i="9"/>
  <c r="HI173" i="9"/>
  <c r="HJ173" i="9"/>
  <c r="HK173" i="9"/>
  <c r="HL173" i="9"/>
  <c r="HM173" i="9"/>
  <c r="GB174" i="9"/>
  <c r="GC174" i="9"/>
  <c r="GD174" i="9"/>
  <c r="GE174" i="9"/>
  <c r="GI174" i="9" s="1"/>
  <c r="GF174" i="9"/>
  <c r="GJ174" i="9" s="1"/>
  <c r="GG174" i="9"/>
  <c r="GH174" i="9"/>
  <c r="GK174" i="9"/>
  <c r="GL174" i="9"/>
  <c r="GP174" i="9" s="1"/>
  <c r="GM174" i="9"/>
  <c r="GQ174" i="9" s="1"/>
  <c r="GN174" i="9"/>
  <c r="GR174" i="9" s="1"/>
  <c r="GO174" i="9"/>
  <c r="GS174" i="9"/>
  <c r="GT174" i="9"/>
  <c r="GU174" i="9"/>
  <c r="GY174" i="9" s="1"/>
  <c r="GV174" i="9"/>
  <c r="GZ174" i="9" s="1"/>
  <c r="GW174" i="9"/>
  <c r="HA174" i="9"/>
  <c r="HB174" i="9"/>
  <c r="HC174" i="9"/>
  <c r="HG174" i="9" s="1"/>
  <c r="HD174" i="9"/>
  <c r="HH174" i="9" s="1"/>
  <c r="HE174" i="9"/>
  <c r="HF174" i="9"/>
  <c r="HI174" i="9"/>
  <c r="HJ174" i="9"/>
  <c r="HK174" i="9"/>
  <c r="HL174" i="9"/>
  <c r="HM174" i="9"/>
  <c r="GB175" i="9"/>
  <c r="GC175" i="9"/>
  <c r="GD175" i="9"/>
  <c r="GE175" i="9"/>
  <c r="GI175" i="9" s="1"/>
  <c r="GF175" i="9"/>
  <c r="GJ175" i="9" s="1"/>
  <c r="GG175" i="9"/>
  <c r="GH175" i="9"/>
  <c r="GL175" i="9"/>
  <c r="GM175" i="9"/>
  <c r="GN175" i="9"/>
  <c r="GO175" i="9"/>
  <c r="GS175" i="9" s="1"/>
  <c r="GP175" i="9"/>
  <c r="GT175" i="9"/>
  <c r="GX175" i="9"/>
  <c r="HB175" i="9"/>
  <c r="HC175" i="9"/>
  <c r="HG175" i="9" s="1"/>
  <c r="HD175" i="9"/>
  <c r="HE175" i="9"/>
  <c r="HI175" i="9" s="1"/>
  <c r="HF175" i="9"/>
  <c r="HH175" i="9"/>
  <c r="HJ175" i="9"/>
  <c r="HK175" i="9"/>
  <c r="HL175" i="9"/>
  <c r="HM175" i="9"/>
  <c r="GB176" i="9"/>
  <c r="GC176" i="9"/>
  <c r="GD176" i="9"/>
  <c r="GH176" i="9" s="1"/>
  <c r="GE176" i="9"/>
  <c r="GF176" i="9"/>
  <c r="GG176" i="9"/>
  <c r="GK176" i="9" s="1"/>
  <c r="GI176" i="9"/>
  <c r="GY176" i="9" s="1"/>
  <c r="GJ176" i="9"/>
  <c r="GL176" i="9"/>
  <c r="GM176" i="9"/>
  <c r="GN176" i="9"/>
  <c r="GO176" i="9"/>
  <c r="GS176" i="9" s="1"/>
  <c r="GP176" i="9"/>
  <c r="GQ176" i="9"/>
  <c r="GR176" i="9"/>
  <c r="GU176" i="9"/>
  <c r="GV176" i="9"/>
  <c r="GW176" i="9"/>
  <c r="HA176" i="9" s="1"/>
  <c r="GZ176" i="9"/>
  <c r="HB176" i="9"/>
  <c r="HC176" i="9"/>
  <c r="HD176" i="9"/>
  <c r="HE176" i="9"/>
  <c r="HI176" i="9" s="1"/>
  <c r="HF176" i="9"/>
  <c r="HG176" i="9"/>
  <c r="HH176" i="9"/>
  <c r="HJ176" i="9"/>
  <c r="HK176" i="9"/>
  <c r="HL176" i="9"/>
  <c r="HM176" i="9"/>
  <c r="GB177" i="9"/>
  <c r="GC177" i="9"/>
  <c r="GD177" i="9"/>
  <c r="GH177" i="9" s="1"/>
  <c r="GE177" i="9"/>
  <c r="GF177" i="9"/>
  <c r="GJ177" i="9" s="1"/>
  <c r="GG177" i="9"/>
  <c r="GI177" i="9"/>
  <c r="GK177" i="9"/>
  <c r="GL177" i="9"/>
  <c r="GP177" i="9" s="1"/>
  <c r="GM177" i="9"/>
  <c r="GN177" i="9"/>
  <c r="GR177" i="9" s="1"/>
  <c r="GO177" i="9"/>
  <c r="GQ177" i="9"/>
  <c r="GY177" i="9" s="1"/>
  <c r="GS177" i="9"/>
  <c r="GT177" i="9"/>
  <c r="GU177" i="9"/>
  <c r="GV177" i="9"/>
  <c r="GZ177" i="9" s="1"/>
  <c r="GW177" i="9"/>
  <c r="HA177" i="9"/>
  <c r="HB177" i="9"/>
  <c r="HF177" i="9" s="1"/>
  <c r="HC177" i="9"/>
  <c r="HD177" i="9"/>
  <c r="HH177" i="9" s="1"/>
  <c r="HE177" i="9"/>
  <c r="HG177" i="9"/>
  <c r="HI177" i="9"/>
  <c r="HJ177" i="9"/>
  <c r="HK177" i="9"/>
  <c r="HL177" i="9"/>
  <c r="HM177" i="9"/>
  <c r="GB178" i="9"/>
  <c r="GC178" i="9"/>
  <c r="GD178" i="9"/>
  <c r="GE178" i="9"/>
  <c r="GI178" i="9" s="1"/>
  <c r="GF178" i="9"/>
  <c r="GJ178" i="9" s="1"/>
  <c r="GG178" i="9"/>
  <c r="GH178" i="9"/>
  <c r="GK178" i="9"/>
  <c r="GL178" i="9"/>
  <c r="GM178" i="9"/>
  <c r="GQ178" i="9" s="1"/>
  <c r="GN178" i="9"/>
  <c r="GR178" i="9" s="1"/>
  <c r="GO178" i="9"/>
  <c r="GS178" i="9"/>
  <c r="GV178" i="9"/>
  <c r="GZ178" i="9" s="1"/>
  <c r="GW178" i="9"/>
  <c r="HA178" i="9"/>
  <c r="HB178" i="9"/>
  <c r="HC178" i="9"/>
  <c r="HG178" i="9" s="1"/>
  <c r="HD178" i="9"/>
  <c r="HH178" i="9" s="1"/>
  <c r="HE178" i="9"/>
  <c r="HF178" i="9"/>
  <c r="HI178" i="9"/>
  <c r="HJ178" i="9"/>
  <c r="HK178" i="9"/>
  <c r="HL178" i="9"/>
  <c r="HM178" i="9"/>
  <c r="GB179" i="9"/>
  <c r="GC179" i="9"/>
  <c r="GD179" i="9"/>
  <c r="GE179" i="9"/>
  <c r="GI179" i="9" s="1"/>
  <c r="GF179" i="9"/>
  <c r="GJ179" i="9" s="1"/>
  <c r="GG179" i="9"/>
  <c r="GH179" i="9"/>
  <c r="GL179" i="9"/>
  <c r="GM179" i="9"/>
  <c r="GN179" i="9"/>
  <c r="GR179" i="9" s="1"/>
  <c r="GO179" i="9"/>
  <c r="GS179" i="9" s="1"/>
  <c r="GP179" i="9"/>
  <c r="GT179" i="9"/>
  <c r="GV179" i="9"/>
  <c r="GZ179" i="9" s="1"/>
  <c r="GX179" i="9"/>
  <c r="HB179" i="9"/>
  <c r="HC179" i="9"/>
  <c r="HG179" i="9" s="1"/>
  <c r="HD179" i="9"/>
  <c r="HE179" i="9"/>
  <c r="HI179" i="9" s="1"/>
  <c r="HF179" i="9"/>
  <c r="HH179" i="9"/>
  <c r="HJ179" i="9"/>
  <c r="HK179" i="9"/>
  <c r="HL179" i="9"/>
  <c r="HM179" i="9"/>
  <c r="GB180" i="9"/>
  <c r="HL180" i="9" s="1"/>
  <c r="GC180" i="9"/>
  <c r="GD180" i="9"/>
  <c r="GH180" i="9" s="1"/>
  <c r="GE180" i="9"/>
  <c r="GF180" i="9"/>
  <c r="GG180" i="9"/>
  <c r="GK180" i="9" s="1"/>
  <c r="GI180" i="9"/>
  <c r="GY180" i="9" s="1"/>
  <c r="GJ180" i="9"/>
  <c r="GL180" i="9"/>
  <c r="GM180" i="9"/>
  <c r="GN180" i="9"/>
  <c r="GO180" i="9"/>
  <c r="GP180" i="9"/>
  <c r="GQ180" i="9"/>
  <c r="GR180" i="9"/>
  <c r="GU180" i="9"/>
  <c r="GV180" i="9"/>
  <c r="GZ180" i="9"/>
  <c r="HB180" i="9"/>
  <c r="HF180" i="9" s="1"/>
  <c r="HC180" i="9"/>
  <c r="HD180" i="9"/>
  <c r="HE180" i="9"/>
  <c r="HI180" i="9" s="1"/>
  <c r="HG180" i="9"/>
  <c r="HH180" i="9"/>
  <c r="HJ180" i="9"/>
  <c r="HK180" i="9"/>
  <c r="HM180" i="9"/>
  <c r="GB181" i="9"/>
  <c r="GC181" i="9"/>
  <c r="HM181" i="9" s="1"/>
  <c r="GD181" i="9"/>
  <c r="GH181" i="9" s="1"/>
  <c r="GE181" i="9"/>
  <c r="GF181" i="9"/>
  <c r="GJ181" i="9" s="1"/>
  <c r="GG181" i="9"/>
  <c r="GI181" i="9"/>
  <c r="GY181" i="9" s="1"/>
  <c r="GK181" i="9"/>
  <c r="GL181" i="9"/>
  <c r="GP181" i="9" s="1"/>
  <c r="GM181" i="9"/>
  <c r="GN181" i="9"/>
  <c r="GV181" i="9" s="1"/>
  <c r="GZ181" i="9" s="1"/>
  <c r="GO181" i="9"/>
  <c r="GQ181" i="9"/>
  <c r="GR181" i="9"/>
  <c r="GS181" i="9"/>
  <c r="GT181" i="9"/>
  <c r="GU181" i="9"/>
  <c r="GW181" i="9"/>
  <c r="HA181" i="9"/>
  <c r="HB181" i="9"/>
  <c r="HF181" i="9" s="1"/>
  <c r="HC181" i="9"/>
  <c r="HD181" i="9"/>
  <c r="HH181" i="9" s="1"/>
  <c r="HE181" i="9"/>
  <c r="HG181" i="9"/>
  <c r="HI181" i="9"/>
  <c r="HJ181" i="9"/>
  <c r="HK181" i="9"/>
  <c r="HL181" i="9"/>
  <c r="GB182" i="9"/>
  <c r="GC182" i="9"/>
  <c r="HM182" i="9" s="1"/>
  <c r="GD182" i="9"/>
  <c r="GH182" i="9" s="1"/>
  <c r="GE182" i="9"/>
  <c r="GI182" i="9" s="1"/>
  <c r="GF182" i="9"/>
  <c r="GJ182" i="9" s="1"/>
  <c r="GG182" i="9"/>
  <c r="GK182" i="9"/>
  <c r="GL182" i="9"/>
  <c r="GM182" i="9"/>
  <c r="GN182" i="9"/>
  <c r="GR182" i="9" s="1"/>
  <c r="GO182" i="9"/>
  <c r="GS182" i="9"/>
  <c r="HA182" i="9" s="1"/>
  <c r="GV182" i="9"/>
  <c r="GW182" i="9"/>
  <c r="HB182" i="9"/>
  <c r="HC182" i="9"/>
  <c r="HG182" i="9" s="1"/>
  <c r="HD182" i="9"/>
  <c r="HH182" i="9" s="1"/>
  <c r="HE182" i="9"/>
  <c r="HF182" i="9"/>
  <c r="HI182" i="9"/>
  <c r="HJ182" i="9"/>
  <c r="HK182" i="9"/>
  <c r="HL182" i="9"/>
  <c r="GB183" i="9"/>
  <c r="GC183" i="9"/>
  <c r="GD183" i="9"/>
  <c r="GE183" i="9"/>
  <c r="GF183" i="9"/>
  <c r="GJ183" i="9" s="1"/>
  <c r="GG183" i="9"/>
  <c r="GK183" i="9" s="1"/>
  <c r="GH183" i="9"/>
  <c r="GL183" i="9"/>
  <c r="GM183" i="9"/>
  <c r="GQ183" i="9" s="1"/>
  <c r="GN183" i="9"/>
  <c r="GO183" i="9"/>
  <c r="GP183" i="9"/>
  <c r="GR183" i="9"/>
  <c r="GT183" i="9"/>
  <c r="GV183" i="9"/>
  <c r="GZ183" i="9" s="1"/>
  <c r="GX183" i="9"/>
  <c r="HB183" i="9"/>
  <c r="HC183" i="9"/>
  <c r="HG183" i="9" s="1"/>
  <c r="HD183" i="9"/>
  <c r="HH183" i="9" s="1"/>
  <c r="HE183" i="9"/>
  <c r="HI183" i="9" s="1"/>
  <c r="HF183" i="9"/>
  <c r="HJ183" i="9"/>
  <c r="HK183" i="9"/>
  <c r="HL183" i="9"/>
  <c r="HM183" i="9"/>
  <c r="GB184" i="9"/>
  <c r="HL184" i="9" s="1"/>
  <c r="GC184" i="9"/>
  <c r="GD184" i="9"/>
  <c r="GT184" i="9" s="1"/>
  <c r="GE184" i="9"/>
  <c r="GF184" i="9"/>
  <c r="GG184" i="9"/>
  <c r="GK184" i="9" s="1"/>
  <c r="GH184" i="9"/>
  <c r="GI184" i="9"/>
  <c r="GJ184" i="9"/>
  <c r="GL184" i="9"/>
  <c r="GM184" i="9"/>
  <c r="GN184" i="9"/>
  <c r="GO184" i="9"/>
  <c r="GS184" i="9" s="1"/>
  <c r="GP184" i="9"/>
  <c r="GQ184" i="9"/>
  <c r="GR184" i="9"/>
  <c r="GU184" i="9"/>
  <c r="GV184" i="9"/>
  <c r="GZ184" i="9"/>
  <c r="HB184" i="9"/>
  <c r="HF184" i="9" s="1"/>
  <c r="HC184" i="9"/>
  <c r="HD184" i="9"/>
  <c r="HE184" i="9"/>
  <c r="HI184" i="9" s="1"/>
  <c r="HG184" i="9"/>
  <c r="HH184" i="9"/>
  <c r="HJ184" i="9"/>
  <c r="HK184" i="9"/>
  <c r="HM184" i="9"/>
  <c r="GB185" i="9"/>
  <c r="GC185" i="9"/>
  <c r="HM185" i="9" s="1"/>
  <c r="GD185" i="9"/>
  <c r="GH185" i="9" s="1"/>
  <c r="GE185" i="9"/>
  <c r="GF185" i="9"/>
  <c r="GJ185" i="9" s="1"/>
  <c r="GG185" i="9"/>
  <c r="GI185" i="9"/>
  <c r="GK185" i="9"/>
  <c r="GL185" i="9"/>
  <c r="GP185" i="9" s="1"/>
  <c r="GM185" i="9"/>
  <c r="GN185" i="9"/>
  <c r="GO185" i="9"/>
  <c r="GQ185" i="9"/>
  <c r="GY185" i="9" s="1"/>
  <c r="GR185" i="9"/>
  <c r="GS185" i="9"/>
  <c r="GT185" i="9"/>
  <c r="GU185" i="9"/>
  <c r="GW185" i="9"/>
  <c r="HA185" i="9"/>
  <c r="HB185" i="9"/>
  <c r="HF185" i="9" s="1"/>
  <c r="HC185" i="9"/>
  <c r="HD185" i="9"/>
  <c r="HH185" i="9" s="1"/>
  <c r="HE185" i="9"/>
  <c r="HG185" i="9"/>
  <c r="HI185" i="9"/>
  <c r="HJ185" i="9"/>
  <c r="HK185" i="9"/>
  <c r="HL185" i="9"/>
  <c r="GB186" i="9"/>
  <c r="GC186" i="9"/>
  <c r="HM186" i="9" s="1"/>
  <c r="GD186" i="9"/>
  <c r="GE186" i="9"/>
  <c r="GF186" i="9"/>
  <c r="GJ186" i="9" s="1"/>
  <c r="GG186" i="9"/>
  <c r="GH186" i="9"/>
  <c r="GK186" i="9"/>
  <c r="GL186" i="9"/>
  <c r="GM186" i="9"/>
  <c r="GQ186" i="9" s="1"/>
  <c r="GN186" i="9"/>
  <c r="GR186" i="9" s="1"/>
  <c r="GO186" i="9"/>
  <c r="GS186" i="9"/>
  <c r="HA186" i="9" s="1"/>
  <c r="GV186" i="9"/>
  <c r="GW186" i="9"/>
  <c r="HB186" i="9"/>
  <c r="HF186" i="9" s="1"/>
  <c r="HC186" i="9"/>
  <c r="HG186" i="9" s="1"/>
  <c r="HD186" i="9"/>
  <c r="HH186" i="9" s="1"/>
  <c r="HE186" i="9"/>
  <c r="HI186" i="9"/>
  <c r="HJ186" i="9"/>
  <c r="HK186" i="9"/>
  <c r="HL186" i="9"/>
  <c r="GB187" i="9"/>
  <c r="HL187" i="9" s="1"/>
  <c r="GC187" i="9"/>
  <c r="GD187" i="9"/>
  <c r="GE187" i="9"/>
  <c r="GI187" i="9" s="1"/>
  <c r="GF187" i="9"/>
  <c r="GG187" i="9"/>
  <c r="GK187" i="9" s="1"/>
  <c r="GH187" i="9"/>
  <c r="GJ187" i="9"/>
  <c r="GL187" i="9"/>
  <c r="GM187" i="9"/>
  <c r="GQ187" i="9" s="1"/>
  <c r="GN187" i="9"/>
  <c r="GR187" i="9" s="1"/>
  <c r="GO187" i="9"/>
  <c r="GP187" i="9"/>
  <c r="GT187" i="9"/>
  <c r="GV187" i="9"/>
  <c r="GX187" i="9"/>
  <c r="HB187" i="9"/>
  <c r="HC187" i="9"/>
  <c r="HG187" i="9" s="1"/>
  <c r="HD187" i="9"/>
  <c r="HH187" i="9" s="1"/>
  <c r="HE187" i="9"/>
  <c r="HI187" i="9" s="1"/>
  <c r="HF187" i="9"/>
  <c r="HJ187" i="9"/>
  <c r="HK187" i="9"/>
  <c r="HM187" i="9"/>
  <c r="GB188" i="9"/>
  <c r="HL188" i="9" s="1"/>
  <c r="GC188" i="9"/>
  <c r="GD188" i="9"/>
  <c r="GH188" i="9" s="1"/>
  <c r="GE188" i="9"/>
  <c r="GF188" i="9"/>
  <c r="GG188" i="9"/>
  <c r="GI188" i="9"/>
  <c r="GJ188" i="9"/>
  <c r="GL188" i="9"/>
  <c r="GT188" i="9" s="1"/>
  <c r="GX188" i="9" s="1"/>
  <c r="GM188" i="9"/>
  <c r="GN188" i="9"/>
  <c r="GO188" i="9"/>
  <c r="GS188" i="9" s="1"/>
  <c r="GP188" i="9"/>
  <c r="GQ188" i="9"/>
  <c r="GR188" i="9"/>
  <c r="GU188" i="9"/>
  <c r="GV188" i="9"/>
  <c r="GY188" i="9"/>
  <c r="GZ188" i="9"/>
  <c r="HB188" i="9"/>
  <c r="HC188" i="9"/>
  <c r="HD188" i="9"/>
  <c r="HE188" i="9"/>
  <c r="HI188" i="9" s="1"/>
  <c r="HF188" i="9"/>
  <c r="HG188" i="9"/>
  <c r="HH188" i="9"/>
  <c r="HJ188" i="9"/>
  <c r="HK188" i="9"/>
  <c r="HM188" i="9"/>
  <c r="GB189" i="9"/>
  <c r="HL189" i="9" s="1"/>
  <c r="GC189" i="9"/>
  <c r="HM189" i="9" s="1"/>
  <c r="GD189" i="9"/>
  <c r="GH189" i="9" s="1"/>
  <c r="GE189" i="9"/>
  <c r="GF189" i="9"/>
  <c r="GV189" i="9" s="1"/>
  <c r="GG189" i="9"/>
  <c r="GI189" i="9"/>
  <c r="GJ189" i="9"/>
  <c r="GK189" i="9"/>
  <c r="GL189" i="9"/>
  <c r="GP189" i="9" s="1"/>
  <c r="GM189" i="9"/>
  <c r="GN189" i="9"/>
  <c r="GR189" i="9" s="1"/>
  <c r="GO189" i="9"/>
  <c r="GQ189" i="9"/>
  <c r="GS189" i="9"/>
  <c r="GT189" i="9"/>
  <c r="GX189" i="9" s="1"/>
  <c r="GU189" i="9"/>
  <c r="GW189" i="9"/>
  <c r="GY189" i="9"/>
  <c r="HB189" i="9"/>
  <c r="HF189" i="9" s="1"/>
  <c r="HC189" i="9"/>
  <c r="HD189" i="9"/>
  <c r="HE189" i="9"/>
  <c r="HG189" i="9"/>
  <c r="HH189" i="9"/>
  <c r="HI189" i="9"/>
  <c r="HJ189" i="9"/>
  <c r="HK189" i="9"/>
  <c r="GB190" i="9"/>
  <c r="GC190" i="9"/>
  <c r="HM190" i="9" s="1"/>
  <c r="GD190" i="9"/>
  <c r="GE190" i="9"/>
  <c r="GI190" i="9" s="1"/>
  <c r="GF190" i="9"/>
  <c r="GJ190" i="9" s="1"/>
  <c r="GG190" i="9"/>
  <c r="GH190" i="9"/>
  <c r="GK190" i="9"/>
  <c r="GL190" i="9"/>
  <c r="GP190" i="9" s="1"/>
  <c r="GM190" i="9"/>
  <c r="GQ190" i="9" s="1"/>
  <c r="GN190" i="9"/>
  <c r="GR190" i="9" s="1"/>
  <c r="GO190" i="9"/>
  <c r="GS190" i="9"/>
  <c r="GT190" i="9"/>
  <c r="GU190" i="9"/>
  <c r="GY190" i="9" s="1"/>
  <c r="GV190" i="9"/>
  <c r="GZ190" i="9" s="1"/>
  <c r="GW190" i="9"/>
  <c r="HA190" i="9"/>
  <c r="HB190" i="9"/>
  <c r="HC190" i="9"/>
  <c r="HG190" i="9" s="1"/>
  <c r="HD190" i="9"/>
  <c r="HH190" i="9" s="1"/>
  <c r="HE190" i="9"/>
  <c r="HF190" i="9"/>
  <c r="HI190" i="9"/>
  <c r="HJ190" i="9"/>
  <c r="HK190" i="9"/>
  <c r="HL190" i="9"/>
  <c r="GB191" i="9"/>
  <c r="GC191" i="9"/>
  <c r="GD191" i="9"/>
  <c r="GE191" i="9"/>
  <c r="GI191" i="9" s="1"/>
  <c r="GF191" i="9"/>
  <c r="GJ191" i="9" s="1"/>
  <c r="GG191" i="9"/>
  <c r="GK191" i="9" s="1"/>
  <c r="GH191" i="9"/>
  <c r="GL191" i="9"/>
  <c r="GM191" i="9"/>
  <c r="GN191" i="9"/>
  <c r="GO191" i="9"/>
  <c r="GS191" i="9" s="1"/>
  <c r="GP191" i="9"/>
  <c r="GT191" i="9"/>
  <c r="GX191" i="9"/>
  <c r="HB191" i="9"/>
  <c r="HC191" i="9"/>
  <c r="HG191" i="9" s="1"/>
  <c r="HD191" i="9"/>
  <c r="HH191" i="9" s="1"/>
  <c r="HE191" i="9"/>
  <c r="HI191" i="9" s="1"/>
  <c r="HF191" i="9"/>
  <c r="HJ191" i="9"/>
  <c r="HK191" i="9"/>
  <c r="HL191" i="9"/>
  <c r="HM191" i="9"/>
  <c r="GB192" i="9"/>
  <c r="HL192" i="9" s="1"/>
  <c r="GC192" i="9"/>
  <c r="GD192" i="9"/>
  <c r="GE192" i="9"/>
  <c r="GF192" i="9"/>
  <c r="GG192" i="9"/>
  <c r="GK192" i="9" s="1"/>
  <c r="GH192" i="9"/>
  <c r="GI192" i="9"/>
  <c r="GJ192" i="9"/>
  <c r="GL192" i="9"/>
  <c r="GM192" i="9"/>
  <c r="GN192" i="9"/>
  <c r="GO192" i="9"/>
  <c r="GP192" i="9"/>
  <c r="GQ192" i="9"/>
  <c r="GR192" i="9"/>
  <c r="GT192" i="9"/>
  <c r="GU192" i="9"/>
  <c r="GV192" i="9"/>
  <c r="GX192" i="9"/>
  <c r="GY192" i="9"/>
  <c r="GZ192" i="9"/>
  <c r="HB192" i="9"/>
  <c r="HC192" i="9"/>
  <c r="HD192" i="9"/>
  <c r="HE192" i="9"/>
  <c r="HI192" i="9" s="1"/>
  <c r="HF192" i="9"/>
  <c r="HG192" i="9"/>
  <c r="HH192" i="9"/>
  <c r="HJ192" i="9"/>
  <c r="HK192" i="9"/>
  <c r="HM192" i="9"/>
  <c r="GB193" i="9"/>
  <c r="GC193" i="9"/>
  <c r="HM193" i="9" s="1"/>
  <c r="GD193" i="9"/>
  <c r="GH193" i="9" s="1"/>
  <c r="GE193" i="9"/>
  <c r="GF193" i="9"/>
  <c r="GJ193" i="9" s="1"/>
  <c r="GG193" i="9"/>
  <c r="GI193" i="9"/>
  <c r="GK193" i="9"/>
  <c r="GL193" i="9"/>
  <c r="GP193" i="9" s="1"/>
  <c r="GM193" i="9"/>
  <c r="GN193" i="9"/>
  <c r="GO193" i="9"/>
  <c r="GQ193" i="9"/>
  <c r="GS193" i="9"/>
  <c r="HA193" i="9" s="1"/>
  <c r="GT193" i="9"/>
  <c r="GU193" i="9"/>
  <c r="GW193" i="9"/>
  <c r="GY193" i="9"/>
  <c r="HB193" i="9"/>
  <c r="HF193" i="9" s="1"/>
  <c r="HC193" i="9"/>
  <c r="HD193" i="9"/>
  <c r="HE193" i="9"/>
  <c r="HG193" i="9"/>
  <c r="HH193" i="9"/>
  <c r="HI193" i="9"/>
  <c r="HJ193" i="9"/>
  <c r="HK193" i="9"/>
  <c r="HL193" i="9"/>
  <c r="GB194" i="9"/>
  <c r="GC194" i="9"/>
  <c r="HM194" i="9" s="1"/>
  <c r="GD194" i="9"/>
  <c r="GE194" i="9"/>
  <c r="GI194" i="9" s="1"/>
  <c r="GF194" i="9"/>
  <c r="GJ194" i="9" s="1"/>
  <c r="GG194" i="9"/>
  <c r="GH194" i="9"/>
  <c r="GK194" i="9"/>
  <c r="GL194" i="9"/>
  <c r="GM194" i="9"/>
  <c r="GN194" i="9"/>
  <c r="GR194" i="9" s="1"/>
  <c r="GO194" i="9"/>
  <c r="GP194" i="9"/>
  <c r="GS194" i="9"/>
  <c r="GT194" i="9"/>
  <c r="GX194" i="9" s="1"/>
  <c r="GV194" i="9"/>
  <c r="GW194" i="9"/>
  <c r="HA194" i="9"/>
  <c r="HB194" i="9"/>
  <c r="HF194" i="9" s="1"/>
  <c r="HC194" i="9"/>
  <c r="HG194" i="9" s="1"/>
  <c r="HD194" i="9"/>
  <c r="HH194" i="9" s="1"/>
  <c r="HE194" i="9"/>
  <c r="HI194" i="9"/>
  <c r="HJ194" i="9"/>
  <c r="HK194" i="9"/>
  <c r="HL194" i="9"/>
  <c r="GB195" i="9"/>
  <c r="GC195" i="9"/>
  <c r="GD195" i="9"/>
  <c r="GE195" i="9"/>
  <c r="GI195" i="9" s="1"/>
  <c r="GF195" i="9"/>
  <c r="GG195" i="9"/>
  <c r="GK195" i="9" s="1"/>
  <c r="GH195" i="9"/>
  <c r="GL195" i="9"/>
  <c r="GM195" i="9"/>
  <c r="GN195" i="9"/>
  <c r="GO195" i="9"/>
  <c r="GS195" i="9" s="1"/>
  <c r="GP195" i="9"/>
  <c r="GR195" i="9"/>
  <c r="GT195" i="9"/>
  <c r="GW195" i="9"/>
  <c r="HA195" i="9" s="1"/>
  <c r="GX195" i="9"/>
  <c r="HB195" i="9"/>
  <c r="HC195" i="9"/>
  <c r="HG195" i="9" s="1"/>
  <c r="HD195" i="9"/>
  <c r="HH195" i="9" s="1"/>
  <c r="HE195" i="9"/>
  <c r="HI195" i="9" s="1"/>
  <c r="HF195" i="9"/>
  <c r="HJ195" i="9"/>
  <c r="HK195" i="9"/>
  <c r="HL195" i="9"/>
  <c r="HM195" i="9"/>
  <c r="GB196" i="9"/>
  <c r="HL196" i="9" s="1"/>
  <c r="GC196" i="9"/>
  <c r="GD196" i="9"/>
  <c r="GE196" i="9"/>
  <c r="GF196" i="9"/>
  <c r="GG196" i="9"/>
  <c r="GK196" i="9" s="1"/>
  <c r="GH196" i="9"/>
  <c r="GI196" i="9"/>
  <c r="GJ196" i="9"/>
  <c r="GL196" i="9"/>
  <c r="GP196" i="9" s="1"/>
  <c r="GM196" i="9"/>
  <c r="GN196" i="9"/>
  <c r="GO196" i="9"/>
  <c r="GS196" i="9" s="1"/>
  <c r="GQ196" i="9"/>
  <c r="GR196" i="9"/>
  <c r="GT196" i="9"/>
  <c r="GU196" i="9"/>
  <c r="GV196" i="9"/>
  <c r="GW196" i="9"/>
  <c r="HA196" i="9" s="1"/>
  <c r="GZ196" i="9"/>
  <c r="HB196" i="9"/>
  <c r="HC196" i="9"/>
  <c r="HD196" i="9"/>
  <c r="HE196" i="9"/>
  <c r="HI196" i="9" s="1"/>
  <c r="HF196" i="9"/>
  <c r="HG196" i="9"/>
  <c r="HH196" i="9"/>
  <c r="HJ196" i="9"/>
  <c r="HK196" i="9"/>
  <c r="HM196" i="9"/>
  <c r="GB197" i="9"/>
  <c r="GC197" i="9"/>
  <c r="HM197" i="9" s="1"/>
  <c r="GD197" i="9"/>
  <c r="GH197" i="9" s="1"/>
  <c r="GE197" i="9"/>
  <c r="GF197" i="9"/>
  <c r="GG197" i="9"/>
  <c r="GI197" i="9"/>
  <c r="GY197" i="9" s="1"/>
  <c r="GJ197" i="9"/>
  <c r="GK197" i="9"/>
  <c r="GL197" i="9"/>
  <c r="GP197" i="9" s="1"/>
  <c r="GM197" i="9"/>
  <c r="GN197" i="9"/>
  <c r="GO197" i="9"/>
  <c r="GQ197" i="9"/>
  <c r="GR197" i="9"/>
  <c r="GS197" i="9"/>
  <c r="HA197" i="9" s="1"/>
  <c r="GT197" i="9"/>
  <c r="GU197" i="9"/>
  <c r="GV197" i="9"/>
  <c r="GZ197" i="9" s="1"/>
  <c r="GW197" i="9"/>
  <c r="HB197" i="9"/>
  <c r="HF197" i="9" s="1"/>
  <c r="HC197" i="9"/>
  <c r="HD197" i="9"/>
  <c r="HH197" i="9" s="1"/>
  <c r="HE197" i="9"/>
  <c r="HG197" i="9"/>
  <c r="HI197" i="9"/>
  <c r="HJ197" i="9"/>
  <c r="HK197" i="9"/>
  <c r="HL197" i="9"/>
  <c r="GB198" i="9"/>
  <c r="GC198" i="9"/>
  <c r="HM198" i="9" s="1"/>
  <c r="GD198" i="9"/>
  <c r="GE198" i="9"/>
  <c r="GI198" i="9" s="1"/>
  <c r="GF198" i="9"/>
  <c r="GJ198" i="9" s="1"/>
  <c r="GG198" i="9"/>
  <c r="GH198" i="9"/>
  <c r="GK198" i="9"/>
  <c r="GL198" i="9"/>
  <c r="GM198" i="9"/>
  <c r="GN198" i="9"/>
  <c r="GR198" i="9" s="1"/>
  <c r="GO198" i="9"/>
  <c r="GP198" i="9"/>
  <c r="GS198" i="9"/>
  <c r="GT198" i="9"/>
  <c r="GV198" i="9"/>
  <c r="GW198" i="9"/>
  <c r="HB198" i="9"/>
  <c r="HF198" i="9" s="1"/>
  <c r="HC198" i="9"/>
  <c r="HG198" i="9" s="1"/>
  <c r="HD198" i="9"/>
  <c r="HH198" i="9" s="1"/>
  <c r="HE198" i="9"/>
  <c r="HI198" i="9"/>
  <c r="HJ198" i="9"/>
  <c r="HK198" i="9"/>
  <c r="HL198" i="9"/>
  <c r="GB199" i="9"/>
  <c r="GC199" i="9"/>
  <c r="GD199" i="9"/>
  <c r="GE199" i="9"/>
  <c r="GI199" i="9" s="1"/>
  <c r="GF199" i="9"/>
  <c r="GG199" i="9"/>
  <c r="GK199" i="9" s="1"/>
  <c r="GH199" i="9"/>
  <c r="GJ199" i="9"/>
  <c r="GL199" i="9"/>
  <c r="GM199" i="9"/>
  <c r="GQ199" i="9" s="1"/>
  <c r="GN199" i="9"/>
  <c r="GR199" i="9" s="1"/>
  <c r="GO199" i="9"/>
  <c r="GS199" i="9" s="1"/>
  <c r="GP199" i="9"/>
  <c r="GT199" i="9"/>
  <c r="GU199" i="9"/>
  <c r="GY199" i="9" s="1"/>
  <c r="GV199" i="9"/>
  <c r="GZ199" i="9" s="1"/>
  <c r="GW199" i="9"/>
  <c r="HA199" i="9" s="1"/>
  <c r="GX199" i="9"/>
  <c r="HB199" i="9"/>
  <c r="HC199" i="9"/>
  <c r="HG199" i="9" s="1"/>
  <c r="HD199" i="9"/>
  <c r="HE199" i="9"/>
  <c r="HI199" i="9" s="1"/>
  <c r="HF199" i="9"/>
  <c r="HH199" i="9"/>
  <c r="HJ199" i="9"/>
  <c r="HK199" i="9"/>
  <c r="HL199" i="9"/>
  <c r="HM199" i="9"/>
  <c r="GB200" i="9"/>
  <c r="HL200" i="9" s="1"/>
  <c r="GC200" i="9"/>
  <c r="GD200" i="9"/>
  <c r="GE200" i="9"/>
  <c r="GF200" i="9"/>
  <c r="GG200" i="9"/>
  <c r="GK200" i="9" s="1"/>
  <c r="GH200" i="9"/>
  <c r="GI200" i="9"/>
  <c r="GJ200" i="9"/>
  <c r="GL200" i="9"/>
  <c r="GM200" i="9"/>
  <c r="GN200" i="9"/>
  <c r="GO200" i="9"/>
  <c r="GS200" i="9" s="1"/>
  <c r="GQ200" i="9"/>
  <c r="GY200" i="9" s="1"/>
  <c r="GR200" i="9"/>
  <c r="GU200" i="9"/>
  <c r="GV200" i="9"/>
  <c r="GW200" i="9"/>
  <c r="HA200" i="9" s="1"/>
  <c r="GZ200" i="9"/>
  <c r="HB200" i="9"/>
  <c r="HC200" i="9"/>
  <c r="HD200" i="9"/>
  <c r="HE200" i="9"/>
  <c r="HI200" i="9" s="1"/>
  <c r="HF200" i="9"/>
  <c r="HG200" i="9"/>
  <c r="HH200" i="9"/>
  <c r="HJ200" i="9"/>
  <c r="HK200" i="9"/>
  <c r="HM200" i="9"/>
  <c r="GB201" i="9"/>
  <c r="GC201" i="9"/>
  <c r="HM201" i="9" s="1"/>
  <c r="GD201" i="9"/>
  <c r="GH201" i="9" s="1"/>
  <c r="GE201" i="9"/>
  <c r="GF201" i="9"/>
  <c r="GJ201" i="9" s="1"/>
  <c r="GG201" i="9"/>
  <c r="GI201" i="9"/>
  <c r="GK201" i="9"/>
  <c r="HA201" i="9" s="1"/>
  <c r="GL201" i="9"/>
  <c r="GP201" i="9" s="1"/>
  <c r="GM201" i="9"/>
  <c r="GN201" i="9"/>
  <c r="GR201" i="9" s="1"/>
  <c r="GO201" i="9"/>
  <c r="GQ201" i="9"/>
  <c r="GY201" i="9" s="1"/>
  <c r="GS201" i="9"/>
  <c r="GT201" i="9"/>
  <c r="GX201" i="9" s="1"/>
  <c r="GU201" i="9"/>
  <c r="GV201" i="9"/>
  <c r="GW201" i="9"/>
  <c r="GZ201" i="9"/>
  <c r="HB201" i="9"/>
  <c r="HF201" i="9" s="1"/>
  <c r="HC201" i="9"/>
  <c r="HD201" i="9"/>
  <c r="HH201" i="9" s="1"/>
  <c r="HE201" i="9"/>
  <c r="HG201" i="9"/>
  <c r="HI201" i="9"/>
  <c r="HJ201" i="9"/>
  <c r="HK201" i="9"/>
  <c r="HL201" i="9"/>
  <c r="GB202" i="9"/>
  <c r="GC202" i="9"/>
  <c r="HM202" i="9" s="1"/>
  <c r="GD202" i="9"/>
  <c r="GH202" i="9" s="1"/>
  <c r="GE202" i="9"/>
  <c r="GI202" i="9" s="1"/>
  <c r="GF202" i="9"/>
  <c r="GJ202" i="9" s="1"/>
  <c r="GG202" i="9"/>
  <c r="GK202" i="9"/>
  <c r="HA202" i="9" s="1"/>
  <c r="GL202" i="9"/>
  <c r="GM202" i="9"/>
  <c r="GQ202" i="9" s="1"/>
  <c r="GN202" i="9"/>
  <c r="GR202" i="9" s="1"/>
  <c r="GO202" i="9"/>
  <c r="GS202" i="9"/>
  <c r="GU202" i="9"/>
  <c r="GY202" i="9" s="1"/>
  <c r="GV202" i="9"/>
  <c r="GZ202" i="9" s="1"/>
  <c r="GW202" i="9"/>
  <c r="HB202" i="9"/>
  <c r="HF202" i="9" s="1"/>
  <c r="HC202" i="9"/>
  <c r="HG202" i="9" s="1"/>
  <c r="HD202" i="9"/>
  <c r="HH202" i="9" s="1"/>
  <c r="HE202" i="9"/>
  <c r="HI202" i="9"/>
  <c r="HJ202" i="9"/>
  <c r="HK202" i="9"/>
  <c r="HL202" i="9"/>
  <c r="GB203" i="9"/>
  <c r="GC203" i="9"/>
  <c r="GD203" i="9"/>
  <c r="GE203" i="9"/>
  <c r="GI203" i="9" s="1"/>
  <c r="GF203" i="9"/>
  <c r="GJ203" i="9" s="1"/>
  <c r="GG203" i="9"/>
  <c r="GK203" i="9" s="1"/>
  <c r="GH203" i="9"/>
  <c r="GL203" i="9"/>
  <c r="GM203" i="9"/>
  <c r="GQ203" i="9" s="1"/>
  <c r="GN203" i="9"/>
  <c r="GO203" i="9"/>
  <c r="GP203" i="9"/>
  <c r="GT203" i="9"/>
  <c r="GU203" i="9"/>
  <c r="GY203" i="9" s="1"/>
  <c r="GX203" i="9"/>
  <c r="HB203" i="9"/>
  <c r="HC203" i="9"/>
  <c r="HG203" i="9" s="1"/>
  <c r="HD203" i="9"/>
  <c r="HH203" i="9" s="1"/>
  <c r="HE203" i="9"/>
  <c r="HI203" i="9" s="1"/>
  <c r="HF203" i="9"/>
  <c r="HJ203" i="9"/>
  <c r="HK203" i="9"/>
  <c r="HL203" i="9"/>
  <c r="HM203" i="9"/>
  <c r="GB204" i="9"/>
  <c r="HL204" i="9" s="1"/>
  <c r="GC204" i="9"/>
  <c r="GD204" i="9"/>
  <c r="GE204" i="9"/>
  <c r="GF204" i="9"/>
  <c r="GG204" i="9"/>
  <c r="GK204" i="9" s="1"/>
  <c r="GH204" i="9"/>
  <c r="GI204" i="9"/>
  <c r="GJ204" i="9"/>
  <c r="GL204" i="9"/>
  <c r="GT204" i="9" s="1"/>
  <c r="GM204" i="9"/>
  <c r="GN204" i="9"/>
  <c r="GO204" i="9"/>
  <c r="GP204" i="9"/>
  <c r="GQ204" i="9"/>
  <c r="GR204" i="9"/>
  <c r="GU204" i="9"/>
  <c r="GV204" i="9"/>
  <c r="GX204" i="9"/>
  <c r="GY204" i="9"/>
  <c r="GZ204" i="9"/>
  <c r="HB204" i="9"/>
  <c r="HF204" i="9" s="1"/>
  <c r="HC204" i="9"/>
  <c r="HD204" i="9"/>
  <c r="HE204" i="9"/>
  <c r="HI204" i="9" s="1"/>
  <c r="HG204" i="9"/>
  <c r="HH204" i="9"/>
  <c r="HJ204" i="9"/>
  <c r="HK204" i="9"/>
  <c r="HM204" i="9"/>
  <c r="GB205" i="9"/>
  <c r="GC205" i="9"/>
  <c r="HM205" i="9" s="1"/>
  <c r="GD205" i="9"/>
  <c r="GH205" i="9" s="1"/>
  <c r="GE205" i="9"/>
  <c r="GF205" i="9"/>
  <c r="GJ205" i="9" s="1"/>
  <c r="GG205" i="9"/>
  <c r="GI205" i="9"/>
  <c r="GK205" i="9"/>
  <c r="HA205" i="9" s="1"/>
  <c r="GL205" i="9"/>
  <c r="GP205" i="9" s="1"/>
  <c r="GM205" i="9"/>
  <c r="GN205" i="9"/>
  <c r="GO205" i="9"/>
  <c r="GQ205" i="9"/>
  <c r="GY205" i="9" s="1"/>
  <c r="GS205" i="9"/>
  <c r="GT205" i="9"/>
  <c r="GX205" i="9" s="1"/>
  <c r="GU205" i="9"/>
  <c r="GW205" i="9"/>
  <c r="HB205" i="9"/>
  <c r="HF205" i="9" s="1"/>
  <c r="HC205" i="9"/>
  <c r="HD205" i="9"/>
  <c r="HE205" i="9"/>
  <c r="HG205" i="9"/>
  <c r="HH205" i="9"/>
  <c r="HI205" i="9"/>
  <c r="HJ205" i="9"/>
  <c r="HK205" i="9"/>
  <c r="HL205" i="9"/>
  <c r="GB206" i="9"/>
  <c r="GC206" i="9"/>
  <c r="HM206" i="9" s="1"/>
  <c r="GD206" i="9"/>
  <c r="GE206" i="9"/>
  <c r="GI206" i="9" s="1"/>
  <c r="GF206" i="9"/>
  <c r="GJ206" i="9" s="1"/>
  <c r="GG206" i="9"/>
  <c r="GK206" i="9"/>
  <c r="GL206" i="9"/>
  <c r="GM206" i="9"/>
  <c r="GQ206" i="9" s="1"/>
  <c r="GN206" i="9"/>
  <c r="GO206" i="9"/>
  <c r="GP206" i="9"/>
  <c r="GS206" i="9"/>
  <c r="GW206" i="9"/>
  <c r="HA206" i="9"/>
  <c r="HB206" i="9"/>
  <c r="HF206" i="9" s="1"/>
  <c r="HC206" i="9"/>
  <c r="HG206" i="9" s="1"/>
  <c r="HD206" i="9"/>
  <c r="HH206" i="9" s="1"/>
  <c r="HE206" i="9"/>
  <c r="HI206" i="9"/>
  <c r="HJ206" i="9"/>
  <c r="HK206" i="9"/>
  <c r="HL206" i="9"/>
  <c r="GB207" i="9"/>
  <c r="HL207" i="9" s="1"/>
  <c r="GC207" i="9"/>
  <c r="GD207" i="9"/>
  <c r="GE207" i="9"/>
  <c r="GI207" i="9" s="1"/>
  <c r="GF207" i="9"/>
  <c r="GG207" i="9"/>
  <c r="GH207" i="9"/>
  <c r="GX207" i="9" s="1"/>
  <c r="GJ207" i="9"/>
  <c r="GL207" i="9"/>
  <c r="GM207" i="9"/>
  <c r="GQ207" i="9" s="1"/>
  <c r="GN207" i="9"/>
  <c r="GV207" i="9" s="1"/>
  <c r="GO207" i="9"/>
  <c r="GS207" i="9" s="1"/>
  <c r="GP207" i="9"/>
  <c r="GT207" i="9"/>
  <c r="GU207" i="9"/>
  <c r="GY207" i="9" s="1"/>
  <c r="HB207" i="9"/>
  <c r="HC207" i="9"/>
  <c r="HG207" i="9" s="1"/>
  <c r="HD207" i="9"/>
  <c r="HH207" i="9" s="1"/>
  <c r="HE207" i="9"/>
  <c r="HI207" i="9" s="1"/>
  <c r="HF207" i="9"/>
  <c r="HJ207" i="9"/>
  <c r="HK207" i="9"/>
  <c r="HM207" i="9"/>
  <c r="GB208" i="9"/>
  <c r="HL208" i="9" s="1"/>
  <c r="GC208" i="9"/>
  <c r="GD208" i="9"/>
  <c r="GH208" i="9" s="1"/>
  <c r="GE208" i="9"/>
  <c r="GF208" i="9"/>
  <c r="GG208" i="9"/>
  <c r="GK208" i="9" s="1"/>
  <c r="GI208" i="9"/>
  <c r="GY208" i="9" s="1"/>
  <c r="GJ208" i="9"/>
  <c r="GL208" i="9"/>
  <c r="GP208" i="9" s="1"/>
  <c r="GM208" i="9"/>
  <c r="GN208" i="9"/>
  <c r="GO208" i="9"/>
  <c r="GQ208" i="9"/>
  <c r="GR208" i="9"/>
  <c r="GT208" i="9"/>
  <c r="GU208" i="9"/>
  <c r="GV208" i="9"/>
  <c r="HB208" i="9"/>
  <c r="HF208" i="9" s="1"/>
  <c r="HC208" i="9"/>
  <c r="HD208" i="9"/>
  <c r="HE208" i="9"/>
  <c r="HI208" i="9" s="1"/>
  <c r="HG208" i="9"/>
  <c r="HH208" i="9"/>
  <c r="HJ208" i="9"/>
  <c r="HK208" i="9"/>
  <c r="HM208" i="9"/>
  <c r="GB209" i="9"/>
  <c r="GC209" i="9"/>
  <c r="HM209" i="9" s="1"/>
  <c r="GD209" i="9"/>
  <c r="GH209" i="9" s="1"/>
  <c r="GE209" i="9"/>
  <c r="GF209" i="9"/>
  <c r="GG209" i="9"/>
  <c r="GI209" i="9"/>
  <c r="GY209" i="9" s="1"/>
  <c r="GJ209" i="9"/>
  <c r="GK209" i="9"/>
  <c r="GL209" i="9"/>
  <c r="GP209" i="9" s="1"/>
  <c r="GM209" i="9"/>
  <c r="GN209" i="9"/>
  <c r="GO209" i="9"/>
  <c r="GQ209" i="9"/>
  <c r="GS209" i="9"/>
  <c r="HA209" i="9" s="1"/>
  <c r="GT209" i="9"/>
  <c r="GX209" i="9" s="1"/>
  <c r="GU209" i="9"/>
  <c r="GW209" i="9"/>
  <c r="HB209" i="9"/>
  <c r="HF209" i="9" s="1"/>
  <c r="HC209" i="9"/>
  <c r="HD209" i="9"/>
  <c r="HH209" i="9" s="1"/>
  <c r="HE209" i="9"/>
  <c r="HG209" i="9"/>
  <c r="HI209" i="9"/>
  <c r="HJ209" i="9"/>
  <c r="HK209" i="9"/>
  <c r="HL209" i="9"/>
  <c r="GB210" i="9"/>
  <c r="GC210" i="9"/>
  <c r="GD210" i="9"/>
  <c r="GH210" i="9" s="1"/>
  <c r="GE210" i="9"/>
  <c r="GI210" i="9" s="1"/>
  <c r="GF210" i="9"/>
  <c r="GJ210" i="9" s="1"/>
  <c r="GG210" i="9"/>
  <c r="GK210" i="9"/>
  <c r="GL210" i="9"/>
  <c r="GP210" i="9" s="1"/>
  <c r="GM210" i="9"/>
  <c r="GQ210" i="9" s="1"/>
  <c r="GN210" i="9"/>
  <c r="GO210" i="9"/>
  <c r="GS210" i="9"/>
  <c r="GT210" i="9"/>
  <c r="GX210" i="9" s="1"/>
  <c r="GU210" i="9"/>
  <c r="GY210" i="9" s="1"/>
  <c r="GW210" i="9"/>
  <c r="HA210" i="9" s="1"/>
  <c r="HB210" i="9"/>
  <c r="HC210" i="9"/>
  <c r="HG210" i="9" s="1"/>
  <c r="HD210" i="9"/>
  <c r="HE210" i="9"/>
  <c r="HI210" i="9" s="1"/>
  <c r="HF210" i="9"/>
  <c r="HH210" i="9"/>
  <c r="HJ210" i="9"/>
  <c r="HK210" i="9"/>
  <c r="HL210" i="9"/>
  <c r="HM210" i="9"/>
  <c r="GB211" i="9"/>
  <c r="HL211" i="9" s="1"/>
  <c r="GC211" i="9"/>
  <c r="GD211" i="9"/>
  <c r="GH211" i="9" s="1"/>
  <c r="GE211" i="9"/>
  <c r="GF211" i="9"/>
  <c r="GG211" i="9"/>
  <c r="GK211" i="9" s="1"/>
  <c r="GI211" i="9"/>
  <c r="GY211" i="9" s="1"/>
  <c r="GJ211" i="9"/>
  <c r="GL211" i="9"/>
  <c r="GT211" i="9" s="1"/>
  <c r="GX211" i="9" s="1"/>
  <c r="GM211" i="9"/>
  <c r="GN211" i="9"/>
  <c r="GO211" i="9"/>
  <c r="GS211" i="9" s="1"/>
  <c r="GP211" i="9"/>
  <c r="GQ211" i="9"/>
  <c r="GR211" i="9"/>
  <c r="GU211" i="9"/>
  <c r="GV211" i="9"/>
  <c r="GZ211" i="9"/>
  <c r="HB211" i="9"/>
  <c r="HC211" i="9"/>
  <c r="HD211" i="9"/>
  <c r="HE211" i="9"/>
  <c r="HI211" i="9" s="1"/>
  <c r="HF211" i="9"/>
  <c r="HG211" i="9"/>
  <c r="HH211" i="9"/>
  <c r="HJ211" i="9"/>
  <c r="HK211" i="9"/>
  <c r="HM211" i="9"/>
  <c r="GB212" i="9"/>
  <c r="GC212" i="9"/>
  <c r="HM212" i="9" s="1"/>
  <c r="GD212" i="9"/>
  <c r="GH212" i="9" s="1"/>
  <c r="GE212" i="9"/>
  <c r="GF212" i="9"/>
  <c r="GJ212" i="9" s="1"/>
  <c r="GG212" i="9"/>
  <c r="GI212" i="9"/>
  <c r="GY212" i="9" s="1"/>
  <c r="GK212" i="9"/>
  <c r="GL212" i="9"/>
  <c r="GP212" i="9" s="1"/>
  <c r="GM212" i="9"/>
  <c r="GN212" i="9"/>
  <c r="GV212" i="9" s="1"/>
  <c r="GO212" i="9"/>
  <c r="GQ212" i="9"/>
  <c r="GR212" i="9"/>
  <c r="GS212" i="9"/>
  <c r="GT212" i="9"/>
  <c r="GU212" i="9"/>
  <c r="GW212" i="9"/>
  <c r="HA212" i="9"/>
  <c r="HB212" i="9"/>
  <c r="HF212" i="9" s="1"/>
  <c r="HC212" i="9"/>
  <c r="HD212" i="9"/>
  <c r="HH212" i="9" s="1"/>
  <c r="HE212" i="9"/>
  <c r="HG212" i="9"/>
  <c r="HI212" i="9"/>
  <c r="HJ212" i="9"/>
  <c r="HK212" i="9"/>
  <c r="HL212" i="9"/>
  <c r="GB213" i="9"/>
  <c r="GC213" i="9"/>
  <c r="HM213" i="9" s="1"/>
  <c r="GD213" i="9"/>
  <c r="GH213" i="9" s="1"/>
  <c r="GE213" i="9"/>
  <c r="GI213" i="9" s="1"/>
  <c r="GF213" i="9"/>
  <c r="GJ213" i="9" s="1"/>
  <c r="GG213" i="9"/>
  <c r="GK213" i="9"/>
  <c r="GL213" i="9"/>
  <c r="GM213" i="9"/>
  <c r="GN213" i="9"/>
  <c r="GR213" i="9" s="1"/>
  <c r="GO213" i="9"/>
  <c r="GS213" i="9"/>
  <c r="HA213" i="9" s="1"/>
  <c r="GV213" i="9"/>
  <c r="GW213" i="9"/>
  <c r="HB213" i="9"/>
  <c r="HC213" i="9"/>
  <c r="HG213" i="9" s="1"/>
  <c r="HD213" i="9"/>
  <c r="HH213" i="9" s="1"/>
  <c r="HE213" i="9"/>
  <c r="HF213" i="9"/>
  <c r="HI213" i="9"/>
  <c r="HJ213" i="9"/>
  <c r="HK213" i="9"/>
  <c r="HL213" i="9"/>
  <c r="GB214" i="9"/>
  <c r="GC214" i="9"/>
  <c r="GD214" i="9"/>
  <c r="GE214" i="9"/>
  <c r="GF214" i="9"/>
  <c r="GJ214" i="9" s="1"/>
  <c r="GG214" i="9"/>
  <c r="GK214" i="9" s="1"/>
  <c r="GH214" i="9"/>
  <c r="GL214" i="9"/>
  <c r="GM214" i="9"/>
  <c r="GQ214" i="9" s="1"/>
  <c r="GN214" i="9"/>
  <c r="GO214" i="9"/>
  <c r="GP214" i="9"/>
  <c r="GR214" i="9"/>
  <c r="GT214" i="9"/>
  <c r="GV214" i="9"/>
  <c r="GZ214" i="9" s="1"/>
  <c r="GX214" i="9"/>
  <c r="HB214" i="9"/>
  <c r="HC214" i="9"/>
  <c r="HG214" i="9" s="1"/>
  <c r="HD214" i="9"/>
  <c r="HH214" i="9" s="1"/>
  <c r="HE214" i="9"/>
  <c r="HI214" i="9" s="1"/>
  <c r="HF214" i="9"/>
  <c r="HJ214" i="9"/>
  <c r="HK214" i="9"/>
  <c r="HL214" i="9"/>
  <c r="HM214" i="9"/>
  <c r="GB215" i="9"/>
  <c r="HL215" i="9" s="1"/>
  <c r="GC215" i="9"/>
  <c r="GD215" i="9"/>
  <c r="GE215" i="9"/>
  <c r="GF215" i="9"/>
  <c r="GG215" i="9"/>
  <c r="GK215" i="9" s="1"/>
  <c r="GH215" i="9"/>
  <c r="GI215" i="9"/>
  <c r="GY215" i="9" s="1"/>
  <c r="GJ215" i="9"/>
  <c r="GL215" i="9"/>
  <c r="GT215" i="9" s="1"/>
  <c r="GM215" i="9"/>
  <c r="GN215" i="9"/>
  <c r="GO215" i="9"/>
  <c r="GS215" i="9" s="1"/>
  <c r="GP215" i="9"/>
  <c r="GQ215" i="9"/>
  <c r="GR215" i="9"/>
  <c r="GU215" i="9"/>
  <c r="GV215" i="9"/>
  <c r="GZ215" i="9"/>
  <c r="HB215" i="9"/>
  <c r="HF215" i="9" s="1"/>
  <c r="HC215" i="9"/>
  <c r="HD215" i="9"/>
  <c r="HE215" i="9"/>
  <c r="HI215" i="9" s="1"/>
  <c r="HG215" i="9"/>
  <c r="HH215" i="9"/>
  <c r="HJ215" i="9"/>
  <c r="HK215" i="9"/>
  <c r="HM215" i="9"/>
  <c r="GB216" i="9"/>
  <c r="GC216" i="9"/>
  <c r="HM216" i="9" s="1"/>
  <c r="GD216" i="9"/>
  <c r="GH216" i="9" s="1"/>
  <c r="GE216" i="9"/>
  <c r="GF216" i="9"/>
  <c r="GJ216" i="9" s="1"/>
  <c r="GG216" i="9"/>
  <c r="GI216" i="9"/>
  <c r="GY216" i="9" s="1"/>
  <c r="GK216" i="9"/>
  <c r="GL216" i="9"/>
  <c r="GP216" i="9" s="1"/>
  <c r="GM216" i="9"/>
  <c r="GN216" i="9"/>
  <c r="GV216" i="9" s="1"/>
  <c r="GZ216" i="9" s="1"/>
  <c r="GO216" i="9"/>
  <c r="GQ216" i="9"/>
  <c r="GR216" i="9"/>
  <c r="GS216" i="9"/>
  <c r="GT216" i="9"/>
  <c r="GU216" i="9"/>
  <c r="GW216" i="9"/>
  <c r="HA216" i="9"/>
  <c r="HB216" i="9"/>
  <c r="HF216" i="9" s="1"/>
  <c r="HC216" i="9"/>
  <c r="HD216" i="9"/>
  <c r="HH216" i="9" s="1"/>
  <c r="HE216" i="9"/>
  <c r="HG216" i="9"/>
  <c r="HI216" i="9"/>
  <c r="HJ216" i="9"/>
  <c r="HK216" i="9"/>
  <c r="HL216" i="9"/>
  <c r="GB217" i="9"/>
  <c r="GC217" i="9"/>
  <c r="HM217" i="9" s="1"/>
  <c r="GD217" i="9"/>
  <c r="GE217" i="9"/>
  <c r="GF217" i="9"/>
  <c r="GJ217" i="9" s="1"/>
  <c r="GG217" i="9"/>
  <c r="GH217" i="9"/>
  <c r="GK217" i="9"/>
  <c r="GL217" i="9"/>
  <c r="GM217" i="9"/>
  <c r="GQ217" i="9" s="1"/>
  <c r="GN217" i="9"/>
  <c r="GR217" i="9" s="1"/>
  <c r="GO217" i="9"/>
  <c r="GS217" i="9"/>
  <c r="GV217" i="9"/>
  <c r="GW217" i="9"/>
  <c r="HA217" i="9"/>
  <c r="HB217" i="9"/>
  <c r="HF217" i="9" s="1"/>
  <c r="HC217" i="9"/>
  <c r="HG217" i="9" s="1"/>
  <c r="HD217" i="9"/>
  <c r="HH217" i="9" s="1"/>
  <c r="HE217" i="9"/>
  <c r="HI217" i="9"/>
  <c r="HJ217" i="9"/>
  <c r="HK217" i="9"/>
  <c r="HL217" i="9"/>
  <c r="GB218" i="9"/>
  <c r="HL218" i="9" s="1"/>
  <c r="GC218" i="9"/>
  <c r="GD218" i="9"/>
  <c r="GE218" i="9"/>
  <c r="GI218" i="9" s="1"/>
  <c r="GF218" i="9"/>
  <c r="GG218" i="9"/>
  <c r="GK218" i="9" s="1"/>
  <c r="GH218" i="9"/>
  <c r="GJ218" i="9"/>
  <c r="GL218" i="9"/>
  <c r="GM218" i="9"/>
  <c r="GQ218" i="9" s="1"/>
  <c r="GN218" i="9"/>
  <c r="GR218" i="9" s="1"/>
  <c r="GO218" i="9"/>
  <c r="GP218" i="9"/>
  <c r="GT218" i="9"/>
  <c r="GU218" i="9"/>
  <c r="GY218" i="9" s="1"/>
  <c r="GV218" i="9"/>
  <c r="GZ218" i="9" s="1"/>
  <c r="GX218" i="9"/>
  <c r="HB218" i="9"/>
  <c r="HC218" i="9"/>
  <c r="HG218" i="9" s="1"/>
  <c r="HD218" i="9"/>
  <c r="HH218" i="9" s="1"/>
  <c r="HE218" i="9"/>
  <c r="HI218" i="9" s="1"/>
  <c r="HF218" i="9"/>
  <c r="HJ218" i="9"/>
  <c r="HK218" i="9"/>
  <c r="HM218" i="9"/>
  <c r="GB219" i="9"/>
  <c r="HL219" i="9" s="1"/>
  <c r="GC219" i="9"/>
  <c r="GD219" i="9"/>
  <c r="GH219" i="9" s="1"/>
  <c r="GE219" i="9"/>
  <c r="GF219" i="9"/>
  <c r="GG219" i="9"/>
  <c r="GK219" i="9" s="1"/>
  <c r="GI219" i="9"/>
  <c r="GJ219" i="9"/>
  <c r="GL219" i="9"/>
  <c r="GM219" i="9"/>
  <c r="GN219" i="9"/>
  <c r="GO219" i="9"/>
  <c r="GS219" i="9" s="1"/>
  <c r="GP219" i="9"/>
  <c r="GQ219" i="9"/>
  <c r="GR219" i="9"/>
  <c r="GT219" i="9"/>
  <c r="GU219" i="9"/>
  <c r="GV219" i="9"/>
  <c r="GY219" i="9"/>
  <c r="GZ219" i="9"/>
  <c r="HB219" i="9"/>
  <c r="HC219" i="9"/>
  <c r="HD219" i="9"/>
  <c r="HE219" i="9"/>
  <c r="HI219" i="9" s="1"/>
  <c r="HF219" i="9"/>
  <c r="HG219" i="9"/>
  <c r="HH219" i="9"/>
  <c r="HJ219" i="9"/>
  <c r="HK219" i="9"/>
  <c r="HM219" i="9"/>
  <c r="GB220" i="9"/>
  <c r="HL220" i="9" s="1"/>
  <c r="GC220" i="9"/>
  <c r="HM220" i="9" s="1"/>
  <c r="GD220" i="9"/>
  <c r="GH220" i="9" s="1"/>
  <c r="GE220" i="9"/>
  <c r="GF220" i="9"/>
  <c r="GG220" i="9"/>
  <c r="GI220" i="9"/>
  <c r="GJ220" i="9"/>
  <c r="GK220" i="9"/>
  <c r="HA220" i="9" s="1"/>
  <c r="GL220" i="9"/>
  <c r="GP220" i="9" s="1"/>
  <c r="GM220" i="9"/>
  <c r="GN220" i="9"/>
  <c r="GV220" i="9" s="1"/>
  <c r="GO220" i="9"/>
  <c r="GQ220" i="9"/>
  <c r="GS220" i="9"/>
  <c r="GT220" i="9"/>
  <c r="GX220" i="9" s="1"/>
  <c r="GU220" i="9"/>
  <c r="GW220" i="9"/>
  <c r="GY220" i="9"/>
  <c r="HB220" i="9"/>
  <c r="HF220" i="9" s="1"/>
  <c r="HC220" i="9"/>
  <c r="HD220" i="9"/>
  <c r="HE220" i="9"/>
  <c r="HG220" i="9"/>
  <c r="HH220" i="9"/>
  <c r="HI220" i="9"/>
  <c r="HJ220" i="9"/>
  <c r="HK220" i="9"/>
  <c r="GB221" i="9"/>
  <c r="GC221" i="9"/>
  <c r="HM221" i="9" s="1"/>
  <c r="GD221" i="9"/>
  <c r="GE221" i="9"/>
  <c r="GF221" i="9"/>
  <c r="GJ221" i="9" s="1"/>
  <c r="GG221" i="9"/>
  <c r="GH221" i="9"/>
  <c r="GK221" i="9"/>
  <c r="GL221" i="9"/>
  <c r="GM221" i="9"/>
  <c r="GQ221" i="9" s="1"/>
  <c r="GN221" i="9"/>
  <c r="GR221" i="9" s="1"/>
  <c r="GO221" i="9"/>
  <c r="GS221" i="9"/>
  <c r="GV221" i="9"/>
  <c r="GZ221" i="9" s="1"/>
  <c r="GW221" i="9"/>
  <c r="HA221" i="9"/>
  <c r="HB221" i="9"/>
  <c r="HC221" i="9"/>
  <c r="HG221" i="9" s="1"/>
  <c r="HD221" i="9"/>
  <c r="HH221" i="9" s="1"/>
  <c r="HE221" i="9"/>
  <c r="HF221" i="9"/>
  <c r="HI221" i="9"/>
  <c r="HJ221" i="9"/>
  <c r="HK221" i="9"/>
  <c r="HL221" i="9"/>
  <c r="GB222" i="9"/>
  <c r="GC222" i="9"/>
  <c r="GD222" i="9"/>
  <c r="GE222" i="9"/>
  <c r="GI222" i="9" s="1"/>
  <c r="GF222" i="9"/>
  <c r="GJ222" i="9" s="1"/>
  <c r="GG222" i="9"/>
  <c r="GK222" i="9" s="1"/>
  <c r="GH222" i="9"/>
  <c r="GL222" i="9"/>
  <c r="GM222" i="9"/>
  <c r="GN222" i="9"/>
  <c r="GO222" i="9"/>
  <c r="GS222" i="9" s="1"/>
  <c r="GP222" i="9"/>
  <c r="GT222" i="9"/>
  <c r="GW222" i="9"/>
  <c r="HA222" i="9" s="1"/>
  <c r="GX222" i="9"/>
  <c r="HB222" i="9"/>
  <c r="HC222" i="9"/>
  <c r="HG222" i="9" s="1"/>
  <c r="HD222" i="9"/>
  <c r="HE222" i="9"/>
  <c r="HI222" i="9" s="1"/>
  <c r="HF222" i="9"/>
  <c r="HH222" i="9"/>
  <c r="HJ222" i="9"/>
  <c r="HK222" i="9"/>
  <c r="HL222" i="9"/>
  <c r="HM222" i="9"/>
  <c r="GB223" i="9"/>
  <c r="HL223" i="9" s="1"/>
  <c r="GC223" i="9"/>
  <c r="GD223" i="9"/>
  <c r="GE223" i="9"/>
  <c r="GF223" i="9"/>
  <c r="GG223" i="9"/>
  <c r="GK223" i="9" s="1"/>
  <c r="GH223" i="9"/>
  <c r="GI223" i="9"/>
  <c r="GJ223" i="9"/>
  <c r="GL223" i="9"/>
  <c r="GM223" i="9"/>
  <c r="GN223" i="9"/>
  <c r="GO223" i="9"/>
  <c r="GS223" i="9" s="1"/>
  <c r="GP223" i="9"/>
  <c r="GX223" i="9" s="1"/>
  <c r="GQ223" i="9"/>
  <c r="GR223" i="9"/>
  <c r="GT223" i="9"/>
  <c r="GU223" i="9"/>
  <c r="GV223" i="9"/>
  <c r="GW223" i="9"/>
  <c r="HA223" i="9" s="1"/>
  <c r="GY223" i="9"/>
  <c r="GZ223" i="9"/>
  <c r="HB223" i="9"/>
  <c r="HC223" i="9"/>
  <c r="HD223" i="9"/>
  <c r="HE223" i="9"/>
  <c r="HI223" i="9" s="1"/>
  <c r="HF223" i="9"/>
  <c r="HG223" i="9"/>
  <c r="HH223" i="9"/>
  <c r="HJ223" i="9"/>
  <c r="HK223" i="9"/>
  <c r="HM223" i="9"/>
  <c r="GB224" i="9"/>
  <c r="GC224" i="9"/>
  <c r="HM224" i="9" s="1"/>
  <c r="GD224" i="9"/>
  <c r="GH224" i="9" s="1"/>
  <c r="GE224" i="9"/>
  <c r="GF224" i="9"/>
  <c r="GJ224" i="9" s="1"/>
  <c r="GG224" i="9"/>
  <c r="GI224" i="9"/>
  <c r="GK224" i="9"/>
  <c r="GL224" i="9"/>
  <c r="GP224" i="9" s="1"/>
  <c r="GM224" i="9"/>
  <c r="GN224" i="9"/>
  <c r="GO224" i="9"/>
  <c r="GQ224" i="9"/>
  <c r="GS224" i="9"/>
  <c r="HA224" i="9" s="1"/>
  <c r="GT224" i="9"/>
  <c r="GU224" i="9"/>
  <c r="GW224" i="9"/>
  <c r="GY224" i="9"/>
  <c r="HB224" i="9"/>
  <c r="HF224" i="9" s="1"/>
  <c r="HC224" i="9"/>
  <c r="HD224" i="9"/>
  <c r="HE224" i="9"/>
  <c r="HG224" i="9"/>
  <c r="HH224" i="9"/>
  <c r="HI224" i="9"/>
  <c r="HJ224" i="9"/>
  <c r="HK224" i="9"/>
  <c r="HL224" i="9"/>
  <c r="GB225" i="9"/>
  <c r="GC225" i="9"/>
  <c r="HM225" i="9" s="1"/>
  <c r="GD225" i="9"/>
  <c r="GE225" i="9"/>
  <c r="GI225" i="9" s="1"/>
  <c r="GF225" i="9"/>
  <c r="GJ225" i="9" s="1"/>
  <c r="GG225" i="9"/>
  <c r="GH225" i="9"/>
  <c r="GK225" i="9"/>
  <c r="GL225" i="9"/>
  <c r="GM225" i="9"/>
  <c r="GN225" i="9"/>
  <c r="GR225" i="9" s="1"/>
  <c r="GO225" i="9"/>
  <c r="GP225" i="9"/>
  <c r="GS225" i="9"/>
  <c r="GT225" i="9"/>
  <c r="GX225" i="9" s="1"/>
  <c r="GV225" i="9"/>
  <c r="GW225" i="9"/>
  <c r="HA225" i="9"/>
  <c r="HB225" i="9"/>
  <c r="HF225" i="9" s="1"/>
  <c r="HC225" i="9"/>
  <c r="HG225" i="9" s="1"/>
  <c r="HD225" i="9"/>
  <c r="HH225" i="9" s="1"/>
  <c r="HE225" i="9"/>
  <c r="HI225" i="9"/>
  <c r="HJ225" i="9"/>
  <c r="HK225" i="9"/>
  <c r="HL225" i="9"/>
  <c r="GB226" i="9"/>
  <c r="GC226" i="9"/>
  <c r="GD226" i="9"/>
  <c r="GE226" i="9"/>
  <c r="GI226" i="9" s="1"/>
  <c r="GF226" i="9"/>
  <c r="GG226" i="9"/>
  <c r="GK226" i="9" s="1"/>
  <c r="GH226" i="9"/>
  <c r="GL226" i="9"/>
  <c r="GM226" i="9"/>
  <c r="GN226" i="9"/>
  <c r="GO226" i="9"/>
  <c r="GS226" i="9" s="1"/>
  <c r="GP226" i="9"/>
  <c r="GR226" i="9"/>
  <c r="GT226" i="9"/>
  <c r="GX226" i="9"/>
  <c r="HB226" i="9"/>
  <c r="HC226" i="9"/>
  <c r="HG226" i="9" s="1"/>
  <c r="HD226" i="9"/>
  <c r="HH226" i="9" s="1"/>
  <c r="HE226" i="9"/>
  <c r="HI226" i="9" s="1"/>
  <c r="HF226" i="9"/>
  <c r="HJ226" i="9"/>
  <c r="HK226" i="9"/>
  <c r="HL226" i="9"/>
  <c r="HM226" i="9"/>
  <c r="GB227" i="9"/>
  <c r="HL227" i="9" s="1"/>
  <c r="GC227" i="9"/>
  <c r="GD227" i="9"/>
  <c r="GE227" i="9"/>
  <c r="GF227" i="9"/>
  <c r="GG227" i="9"/>
  <c r="GK227" i="9" s="1"/>
  <c r="GH227" i="9"/>
  <c r="GI227" i="9"/>
  <c r="GY227" i="9" s="1"/>
  <c r="GJ227" i="9"/>
  <c r="GL227" i="9"/>
  <c r="GP227" i="9" s="1"/>
  <c r="GM227" i="9"/>
  <c r="GN227" i="9"/>
  <c r="GO227" i="9"/>
  <c r="GS227" i="9" s="1"/>
  <c r="GQ227" i="9"/>
  <c r="GR227" i="9"/>
  <c r="GT227" i="9"/>
  <c r="GX227" i="9" s="1"/>
  <c r="GU227" i="9"/>
  <c r="GV227" i="9"/>
  <c r="GW227" i="9"/>
  <c r="HA227" i="9" s="1"/>
  <c r="GZ227" i="9"/>
  <c r="HB227" i="9"/>
  <c r="HC227" i="9"/>
  <c r="HD227" i="9"/>
  <c r="HE227" i="9"/>
  <c r="HI227" i="9" s="1"/>
  <c r="HF227" i="9"/>
  <c r="HG227" i="9"/>
  <c r="HH227" i="9"/>
  <c r="HJ227" i="9"/>
  <c r="HK227" i="9"/>
  <c r="HM227" i="9"/>
  <c r="GB228" i="9"/>
  <c r="GC228" i="9"/>
  <c r="HM228" i="9" s="1"/>
  <c r="GD228" i="9"/>
  <c r="GH228" i="9" s="1"/>
  <c r="GE228" i="9"/>
  <c r="GF228" i="9"/>
  <c r="GG228" i="9"/>
  <c r="GI228" i="9"/>
  <c r="GJ228" i="9"/>
  <c r="GK228" i="9"/>
  <c r="GL228" i="9"/>
  <c r="GP228" i="9" s="1"/>
  <c r="GM228" i="9"/>
  <c r="GN228" i="9"/>
  <c r="GO228" i="9"/>
  <c r="GQ228" i="9"/>
  <c r="GR228" i="9"/>
  <c r="GS228" i="9"/>
  <c r="GT228" i="9"/>
  <c r="GU228" i="9"/>
  <c r="GV228" i="9"/>
  <c r="GW228" i="9"/>
  <c r="GZ228" i="9"/>
  <c r="HA228" i="9"/>
  <c r="HB228" i="9"/>
  <c r="HF228" i="9" s="1"/>
  <c r="HC228" i="9"/>
  <c r="HD228" i="9"/>
  <c r="HH228" i="9" s="1"/>
  <c r="HE228" i="9"/>
  <c r="HG228" i="9"/>
  <c r="HI228" i="9"/>
  <c r="HJ228" i="9"/>
  <c r="HK228" i="9"/>
  <c r="HL228" i="9"/>
  <c r="GB229" i="9"/>
  <c r="GC229" i="9"/>
  <c r="HM229" i="9" s="1"/>
  <c r="GD229" i="9"/>
  <c r="GE229" i="9"/>
  <c r="GI229" i="9" s="1"/>
  <c r="GF229" i="9"/>
  <c r="GJ229" i="9" s="1"/>
  <c r="GG229" i="9"/>
  <c r="GH229" i="9"/>
  <c r="GK229" i="9"/>
  <c r="GL229" i="9"/>
  <c r="GM229" i="9"/>
  <c r="GN229" i="9"/>
  <c r="GR229" i="9" s="1"/>
  <c r="GO229" i="9"/>
  <c r="GP229" i="9"/>
  <c r="GS229" i="9"/>
  <c r="GT229" i="9"/>
  <c r="GV229" i="9"/>
  <c r="GW229" i="9"/>
  <c r="HB229" i="9"/>
  <c r="HF229" i="9" s="1"/>
  <c r="HC229" i="9"/>
  <c r="HG229" i="9" s="1"/>
  <c r="HD229" i="9"/>
  <c r="HH229" i="9" s="1"/>
  <c r="HE229" i="9"/>
  <c r="HI229" i="9"/>
  <c r="HJ229" i="9"/>
  <c r="HK229" i="9"/>
  <c r="HL229" i="9"/>
  <c r="GB230" i="9"/>
  <c r="GC230" i="9"/>
  <c r="GD230" i="9"/>
  <c r="GE230" i="9"/>
  <c r="GI230" i="9" s="1"/>
  <c r="GF230" i="9"/>
  <c r="GG230" i="9"/>
  <c r="GK230" i="9" s="1"/>
  <c r="GH230" i="9"/>
  <c r="GL230" i="9"/>
  <c r="GM230" i="9"/>
  <c r="GN230" i="9"/>
  <c r="GR230" i="9" s="1"/>
  <c r="GO230" i="9"/>
  <c r="GS230" i="9" s="1"/>
  <c r="GP230" i="9"/>
  <c r="GT230" i="9"/>
  <c r="GW230" i="9"/>
  <c r="HA230" i="9" s="1"/>
  <c r="GX230" i="9"/>
  <c r="HB230" i="9"/>
  <c r="HC230" i="9"/>
  <c r="HG230" i="9" s="1"/>
  <c r="HD230" i="9"/>
  <c r="HE230" i="9"/>
  <c r="HI230" i="9" s="1"/>
  <c r="HF230" i="9"/>
  <c r="HH230" i="9"/>
  <c r="HJ230" i="9"/>
  <c r="HK230" i="9"/>
  <c r="HL230" i="9"/>
  <c r="HM230" i="9"/>
  <c r="GB231" i="9"/>
  <c r="HL231" i="9" s="1"/>
  <c r="GC231" i="9"/>
  <c r="GD231" i="9"/>
  <c r="GE231" i="9"/>
  <c r="GF231" i="9"/>
  <c r="GG231" i="9"/>
  <c r="GK231" i="9" s="1"/>
  <c r="GH231" i="9"/>
  <c r="GI231" i="9"/>
  <c r="GJ231" i="9"/>
  <c r="GL231" i="9"/>
  <c r="GM231" i="9"/>
  <c r="GN231" i="9"/>
  <c r="GO231" i="9"/>
  <c r="GS231" i="9" s="1"/>
  <c r="GQ231" i="9"/>
  <c r="GY231" i="9" s="1"/>
  <c r="GR231" i="9"/>
  <c r="GU231" i="9"/>
  <c r="GV231" i="9"/>
  <c r="GW231" i="9"/>
  <c r="HA231" i="9" s="1"/>
  <c r="GZ231" i="9"/>
  <c r="HB231" i="9"/>
  <c r="HC231" i="9"/>
  <c r="HD231" i="9"/>
  <c r="HE231" i="9"/>
  <c r="HI231" i="9" s="1"/>
  <c r="HF231" i="9"/>
  <c r="HG231" i="9"/>
  <c r="HH231" i="9"/>
  <c r="HJ231" i="9"/>
  <c r="HK231" i="9"/>
  <c r="HM231" i="9"/>
  <c r="GB232" i="9"/>
  <c r="HL232" i="9" s="1"/>
  <c r="GC232" i="9"/>
  <c r="HM232" i="9" s="1"/>
  <c r="GD232" i="9"/>
  <c r="GH232" i="9" s="1"/>
  <c r="GE232" i="9"/>
  <c r="GF232" i="9"/>
  <c r="GJ232" i="9" s="1"/>
  <c r="GG232" i="9"/>
  <c r="GI232" i="9"/>
  <c r="GK232" i="9"/>
  <c r="HA232" i="9" s="1"/>
  <c r="GL232" i="9"/>
  <c r="GP232" i="9" s="1"/>
  <c r="GM232" i="9"/>
  <c r="GN232" i="9"/>
  <c r="GR232" i="9" s="1"/>
  <c r="GO232" i="9"/>
  <c r="GQ232" i="9"/>
  <c r="GY232" i="9" s="1"/>
  <c r="GS232" i="9"/>
  <c r="GT232" i="9"/>
  <c r="GU232" i="9"/>
  <c r="GV232" i="9"/>
  <c r="GZ232" i="9" s="1"/>
  <c r="GW232" i="9"/>
  <c r="HB232" i="9"/>
  <c r="HF232" i="9" s="1"/>
  <c r="HC232" i="9"/>
  <c r="HD232" i="9"/>
  <c r="HH232" i="9" s="1"/>
  <c r="HE232" i="9"/>
  <c r="HG232" i="9"/>
  <c r="HI232" i="9"/>
  <c r="HJ232" i="9"/>
  <c r="HK232" i="9"/>
  <c r="GB233" i="9"/>
  <c r="GC233" i="9"/>
  <c r="HM233" i="9" s="1"/>
  <c r="GD233" i="9"/>
  <c r="GH233" i="9" s="1"/>
  <c r="GE233" i="9"/>
  <c r="GI233" i="9" s="1"/>
  <c r="GF233" i="9"/>
  <c r="GJ233" i="9" s="1"/>
  <c r="GG233" i="9"/>
  <c r="GK233" i="9"/>
  <c r="HA233" i="9" s="1"/>
  <c r="GL233" i="9"/>
  <c r="GM233" i="9"/>
  <c r="GQ233" i="9" s="1"/>
  <c r="GN233" i="9"/>
  <c r="GR233" i="9" s="1"/>
  <c r="GO233" i="9"/>
  <c r="GS233" i="9"/>
  <c r="GU233" i="9"/>
  <c r="GY233" i="9" s="1"/>
  <c r="GV233" i="9"/>
  <c r="GW233" i="9"/>
  <c r="HB233" i="9"/>
  <c r="HC233" i="9"/>
  <c r="HG233" i="9" s="1"/>
  <c r="HD233" i="9"/>
  <c r="HH233" i="9" s="1"/>
  <c r="HE233" i="9"/>
  <c r="HF233" i="9"/>
  <c r="HI233" i="9"/>
  <c r="HJ233" i="9"/>
  <c r="HK233" i="9"/>
  <c r="HL233" i="9"/>
  <c r="GB234" i="9"/>
  <c r="GC234" i="9"/>
  <c r="GD234" i="9"/>
  <c r="GE234" i="9"/>
  <c r="GI234" i="9" s="1"/>
  <c r="GF234" i="9"/>
  <c r="GJ234" i="9" s="1"/>
  <c r="GG234" i="9"/>
  <c r="GK234" i="9" s="1"/>
  <c r="GH234" i="9"/>
  <c r="GL234" i="9"/>
  <c r="GM234" i="9"/>
  <c r="GQ234" i="9" s="1"/>
  <c r="GN234" i="9"/>
  <c r="GO234" i="9"/>
  <c r="GP234" i="9"/>
  <c r="GT234" i="9"/>
  <c r="GX234" i="9"/>
  <c r="HB234" i="9"/>
  <c r="HC234" i="9"/>
  <c r="HG234" i="9" s="1"/>
  <c r="HD234" i="9"/>
  <c r="HH234" i="9" s="1"/>
  <c r="HE234" i="9"/>
  <c r="HI234" i="9" s="1"/>
  <c r="HF234" i="9"/>
  <c r="HJ234" i="9"/>
  <c r="HK234" i="9"/>
  <c r="HL234" i="9"/>
  <c r="HM234" i="9"/>
  <c r="GB235" i="9"/>
  <c r="HL235" i="9" s="1"/>
  <c r="GC235" i="9"/>
  <c r="GD235" i="9"/>
  <c r="GE235" i="9"/>
  <c r="GF235" i="9"/>
  <c r="GG235" i="9"/>
  <c r="GK235" i="9" s="1"/>
  <c r="GH235" i="9"/>
  <c r="GI235" i="9"/>
  <c r="GJ235" i="9"/>
  <c r="GL235" i="9"/>
  <c r="GM235" i="9"/>
  <c r="GN235" i="9"/>
  <c r="GO235" i="9"/>
  <c r="GQ235" i="9"/>
  <c r="GR235" i="9"/>
  <c r="GU235" i="9"/>
  <c r="GV235" i="9"/>
  <c r="GY235" i="9"/>
  <c r="GZ235" i="9"/>
  <c r="HB235" i="9"/>
  <c r="HF235" i="9" s="1"/>
  <c r="HC235" i="9"/>
  <c r="HD235" i="9"/>
  <c r="HE235" i="9"/>
  <c r="HI235" i="9" s="1"/>
  <c r="HG235" i="9"/>
  <c r="HH235" i="9"/>
  <c r="HJ235" i="9"/>
  <c r="HK235" i="9"/>
  <c r="HM235" i="9"/>
  <c r="GB236" i="9"/>
  <c r="GC236" i="9"/>
  <c r="HM236" i="9" s="1"/>
  <c r="GD236" i="9"/>
  <c r="GH236" i="9" s="1"/>
  <c r="GE236" i="9"/>
  <c r="GF236" i="9"/>
  <c r="GJ236" i="9" s="1"/>
  <c r="GG236" i="9"/>
  <c r="GI236" i="9"/>
  <c r="GK236" i="9"/>
  <c r="HA236" i="9" s="1"/>
  <c r="GL236" i="9"/>
  <c r="GP236" i="9" s="1"/>
  <c r="GM236" i="9"/>
  <c r="GN236" i="9"/>
  <c r="GO236" i="9"/>
  <c r="GQ236" i="9"/>
  <c r="GY236" i="9" s="1"/>
  <c r="GS236" i="9"/>
  <c r="GT236" i="9"/>
  <c r="GX236" i="9" s="1"/>
  <c r="GU236" i="9"/>
  <c r="GW236" i="9"/>
  <c r="HB236" i="9"/>
  <c r="HF236" i="9" s="1"/>
  <c r="HC236" i="9"/>
  <c r="HD236" i="9"/>
  <c r="HE236" i="9"/>
  <c r="HG236" i="9"/>
  <c r="HH236" i="9"/>
  <c r="HI236" i="9"/>
  <c r="HJ236" i="9"/>
  <c r="HK236" i="9"/>
  <c r="HL236" i="9"/>
  <c r="GB237" i="9"/>
  <c r="GC237" i="9"/>
  <c r="HM237" i="9" s="1"/>
  <c r="GD237" i="9"/>
  <c r="GE237" i="9"/>
  <c r="GI237" i="9" s="1"/>
  <c r="GF237" i="9"/>
  <c r="GJ237" i="9" s="1"/>
  <c r="GG237" i="9"/>
  <c r="GK237" i="9"/>
  <c r="HA237" i="9" s="1"/>
  <c r="GL237" i="9"/>
  <c r="GM237" i="9"/>
  <c r="GQ237" i="9" s="1"/>
  <c r="GN237" i="9"/>
  <c r="GR237" i="9" s="1"/>
  <c r="GO237" i="9"/>
  <c r="GP237" i="9"/>
  <c r="GS237" i="9"/>
  <c r="GV237" i="9"/>
  <c r="GW237" i="9"/>
  <c r="HB237" i="9"/>
  <c r="HF237" i="9" s="1"/>
  <c r="HC237" i="9"/>
  <c r="HG237" i="9" s="1"/>
  <c r="HD237" i="9"/>
  <c r="HH237" i="9" s="1"/>
  <c r="HE237" i="9"/>
  <c r="HI237" i="9"/>
  <c r="HJ237" i="9"/>
  <c r="HK237" i="9"/>
  <c r="HL237" i="9"/>
  <c r="GB238" i="9"/>
  <c r="HL238" i="9" s="1"/>
  <c r="GC238" i="9"/>
  <c r="GD238" i="9"/>
  <c r="GE238" i="9"/>
  <c r="GI238" i="9" s="1"/>
  <c r="GF238" i="9"/>
  <c r="GG238" i="9"/>
  <c r="GH238" i="9"/>
  <c r="GJ238" i="9"/>
  <c r="GL238" i="9"/>
  <c r="GM238" i="9"/>
  <c r="GQ238" i="9" s="1"/>
  <c r="GN238" i="9"/>
  <c r="GV238" i="9" s="1"/>
  <c r="GO238" i="9"/>
  <c r="GS238" i="9" s="1"/>
  <c r="GP238" i="9"/>
  <c r="GR238" i="9"/>
  <c r="GT238" i="9"/>
  <c r="GU238" i="9"/>
  <c r="GY238" i="9" s="1"/>
  <c r="GX238" i="9"/>
  <c r="HB238" i="9"/>
  <c r="HC238" i="9"/>
  <c r="HG238" i="9" s="1"/>
  <c r="HD238" i="9"/>
  <c r="HH238" i="9" s="1"/>
  <c r="HE238" i="9"/>
  <c r="HI238" i="9" s="1"/>
  <c r="HF238" i="9"/>
  <c r="HJ238" i="9"/>
  <c r="HK238" i="9"/>
  <c r="HM238" i="9"/>
  <c r="GB239" i="9"/>
  <c r="HL239" i="9" s="1"/>
  <c r="GC239" i="9"/>
  <c r="GD239" i="9"/>
  <c r="GH239" i="9" s="1"/>
  <c r="GE239" i="9"/>
  <c r="GF239" i="9"/>
  <c r="GG239" i="9"/>
  <c r="GK239" i="9" s="1"/>
  <c r="GI239" i="9"/>
  <c r="GY239" i="9" s="1"/>
  <c r="GJ239" i="9"/>
  <c r="GL239" i="9"/>
  <c r="GP239" i="9" s="1"/>
  <c r="GM239" i="9"/>
  <c r="GN239" i="9"/>
  <c r="GO239" i="9"/>
  <c r="GQ239" i="9"/>
  <c r="GR239" i="9"/>
  <c r="GT239" i="9"/>
  <c r="GX239" i="9" s="1"/>
  <c r="GU239" i="9"/>
  <c r="GV239" i="9"/>
  <c r="GZ239" i="9"/>
  <c r="HB239" i="9"/>
  <c r="HF239" i="9" s="1"/>
  <c r="HC239" i="9"/>
  <c r="HD239" i="9"/>
  <c r="HE239" i="9"/>
  <c r="HI239" i="9" s="1"/>
  <c r="HG239" i="9"/>
  <c r="HH239" i="9"/>
  <c r="HJ239" i="9"/>
  <c r="HK239" i="9"/>
  <c r="HM239" i="9"/>
  <c r="GB240" i="9"/>
  <c r="HL240" i="9" s="1"/>
  <c r="GC240" i="9"/>
  <c r="HM240" i="9" s="1"/>
  <c r="GD240" i="9"/>
  <c r="GH240" i="9" s="1"/>
  <c r="GE240" i="9"/>
  <c r="GF240" i="9"/>
  <c r="GG240" i="9"/>
  <c r="GI240" i="9"/>
  <c r="GY240" i="9" s="1"/>
  <c r="GJ240" i="9"/>
  <c r="GK240" i="9"/>
  <c r="GL240" i="9"/>
  <c r="GP240" i="9" s="1"/>
  <c r="GM240" i="9"/>
  <c r="GN240" i="9"/>
  <c r="GV240" i="9" s="1"/>
  <c r="GO240" i="9"/>
  <c r="GQ240" i="9"/>
  <c r="GS240" i="9"/>
  <c r="GT240" i="9"/>
  <c r="GX240" i="9" s="1"/>
  <c r="GU240" i="9"/>
  <c r="GW240" i="9"/>
  <c r="HB240" i="9"/>
  <c r="HF240" i="9" s="1"/>
  <c r="HC240" i="9"/>
  <c r="HD240" i="9"/>
  <c r="HH240" i="9" s="1"/>
  <c r="HE240" i="9"/>
  <c r="HG240" i="9"/>
  <c r="HI240" i="9"/>
  <c r="HJ240" i="9"/>
  <c r="HK240" i="9"/>
  <c r="GB241" i="9"/>
  <c r="GC241" i="9"/>
  <c r="HM241" i="9" s="1"/>
  <c r="GD241" i="9"/>
  <c r="GH241" i="9" s="1"/>
  <c r="GE241" i="9"/>
  <c r="GI241" i="9" s="1"/>
  <c r="GF241" i="9"/>
  <c r="GJ241" i="9" s="1"/>
  <c r="GG241" i="9"/>
  <c r="GK241" i="9"/>
  <c r="GL241" i="9"/>
  <c r="GP241" i="9" s="1"/>
  <c r="GM241" i="9"/>
  <c r="GQ241" i="9" s="1"/>
  <c r="GN241" i="9"/>
  <c r="GR241" i="9" s="1"/>
  <c r="GO241" i="9"/>
  <c r="GS241" i="9"/>
  <c r="GT241" i="9"/>
  <c r="GX241" i="9" s="1"/>
  <c r="GU241" i="9"/>
  <c r="GY241" i="9" s="1"/>
  <c r="GV241" i="9"/>
  <c r="GW241" i="9"/>
  <c r="HB241" i="9"/>
  <c r="HC241" i="9"/>
  <c r="HG241" i="9" s="1"/>
  <c r="HD241" i="9"/>
  <c r="HH241" i="9" s="1"/>
  <c r="HE241" i="9"/>
  <c r="HF241" i="9"/>
  <c r="HI241" i="9"/>
  <c r="HJ241" i="9"/>
  <c r="HK241" i="9"/>
  <c r="HL241" i="9"/>
  <c r="GB242" i="9"/>
  <c r="HL242" i="9" s="1"/>
  <c r="GC242" i="9"/>
  <c r="GD242" i="9"/>
  <c r="GE242" i="9"/>
  <c r="GI242" i="9" s="1"/>
  <c r="GF242" i="9"/>
  <c r="GJ242" i="9" s="1"/>
  <c r="GG242" i="9"/>
  <c r="GK242" i="9" s="1"/>
  <c r="GH242" i="9"/>
  <c r="GL242" i="9"/>
  <c r="GM242" i="9"/>
  <c r="GN242" i="9"/>
  <c r="GO242" i="9"/>
  <c r="GS242" i="9" s="1"/>
  <c r="GP242" i="9"/>
  <c r="GT242" i="9"/>
  <c r="GW242" i="9"/>
  <c r="HA242" i="9" s="1"/>
  <c r="GX242" i="9"/>
  <c r="HB242" i="9"/>
  <c r="HC242" i="9"/>
  <c r="HG242" i="9" s="1"/>
  <c r="HD242" i="9"/>
  <c r="HE242" i="9"/>
  <c r="HI242" i="9" s="1"/>
  <c r="HF242" i="9"/>
  <c r="HH242" i="9"/>
  <c r="HJ242" i="9"/>
  <c r="HK242" i="9"/>
  <c r="HM242" i="9"/>
  <c r="GB243" i="9"/>
  <c r="HL243" i="9" s="1"/>
  <c r="GC243" i="9"/>
  <c r="GD243" i="9"/>
  <c r="GH243" i="9" s="1"/>
  <c r="GE243" i="9"/>
  <c r="GF243" i="9"/>
  <c r="GG243" i="9"/>
  <c r="GK243" i="9" s="1"/>
  <c r="GI243" i="9"/>
  <c r="GY243" i="9" s="1"/>
  <c r="GJ243" i="9"/>
  <c r="GL243" i="9"/>
  <c r="GT243" i="9" s="1"/>
  <c r="GX243" i="9" s="1"/>
  <c r="GM243" i="9"/>
  <c r="GN243" i="9"/>
  <c r="GO243" i="9"/>
  <c r="GS243" i="9" s="1"/>
  <c r="GP243" i="9"/>
  <c r="GQ243" i="9"/>
  <c r="GR243" i="9"/>
  <c r="GU243" i="9"/>
  <c r="GV243" i="9"/>
  <c r="GW243" i="9"/>
  <c r="HA243" i="9" s="1"/>
  <c r="GZ243" i="9"/>
  <c r="HB243" i="9"/>
  <c r="HC243" i="9"/>
  <c r="HD243" i="9"/>
  <c r="HE243" i="9"/>
  <c r="HI243" i="9" s="1"/>
  <c r="HF243" i="9"/>
  <c r="HG243" i="9"/>
  <c r="HH243" i="9"/>
  <c r="HJ243" i="9"/>
  <c r="HK243" i="9"/>
  <c r="HM243" i="9"/>
  <c r="GB244" i="9"/>
  <c r="GC244" i="9"/>
  <c r="HM244" i="9" s="1"/>
  <c r="GD244" i="9"/>
  <c r="GH244" i="9" s="1"/>
  <c r="GE244" i="9"/>
  <c r="GF244" i="9"/>
  <c r="GJ244" i="9" s="1"/>
  <c r="GG244" i="9"/>
  <c r="GI244" i="9"/>
  <c r="GY244" i="9" s="1"/>
  <c r="GK244" i="9"/>
  <c r="GL244" i="9"/>
  <c r="GP244" i="9" s="1"/>
  <c r="GM244" i="9"/>
  <c r="GN244" i="9"/>
  <c r="GR244" i="9" s="1"/>
  <c r="GO244" i="9"/>
  <c r="GQ244" i="9"/>
  <c r="GS244" i="9"/>
  <c r="GT244" i="9"/>
  <c r="GU244" i="9"/>
  <c r="GW244" i="9"/>
  <c r="HA244" i="9"/>
  <c r="HB244" i="9"/>
  <c r="HF244" i="9" s="1"/>
  <c r="HC244" i="9"/>
  <c r="HD244" i="9"/>
  <c r="HH244" i="9" s="1"/>
  <c r="HE244" i="9"/>
  <c r="HG244" i="9"/>
  <c r="HI244" i="9"/>
  <c r="HJ244" i="9"/>
  <c r="HK244" i="9"/>
  <c r="HL244" i="9"/>
  <c r="GB245" i="9"/>
  <c r="GC245" i="9"/>
  <c r="HM245" i="9" s="1"/>
  <c r="GD245" i="9"/>
  <c r="GH245" i="9" s="1"/>
  <c r="GE245" i="9"/>
  <c r="GI245" i="9" s="1"/>
  <c r="GF245" i="9"/>
  <c r="GJ245" i="9" s="1"/>
  <c r="GG245" i="9"/>
  <c r="GK245" i="9"/>
  <c r="GL245" i="9"/>
  <c r="GM245" i="9"/>
  <c r="GN245" i="9"/>
  <c r="GR245" i="9" s="1"/>
  <c r="GO245" i="9"/>
  <c r="GS245" i="9"/>
  <c r="HA245" i="9" s="1"/>
  <c r="GV245" i="9"/>
  <c r="GZ245" i="9" s="1"/>
  <c r="GW245" i="9"/>
  <c r="HB245" i="9"/>
  <c r="HC245" i="9"/>
  <c r="HG245" i="9" s="1"/>
  <c r="HD245" i="9"/>
  <c r="HH245" i="9" s="1"/>
  <c r="HE245" i="9"/>
  <c r="HF245" i="9"/>
  <c r="HI245" i="9"/>
  <c r="HJ245" i="9"/>
  <c r="HK245" i="9"/>
  <c r="HL245" i="9"/>
  <c r="GB246" i="9"/>
  <c r="GC246" i="9"/>
  <c r="GD246" i="9"/>
  <c r="GE246" i="9"/>
  <c r="GF246" i="9"/>
  <c r="GG246" i="9"/>
  <c r="GK246" i="9" s="1"/>
  <c r="GH246" i="9"/>
  <c r="GL246" i="9"/>
  <c r="GM246" i="9"/>
  <c r="GQ246" i="9" s="1"/>
  <c r="GN246" i="9"/>
  <c r="GO246" i="9"/>
  <c r="GP246" i="9"/>
  <c r="GR246" i="9"/>
  <c r="GT246" i="9"/>
  <c r="GX246" i="9"/>
  <c r="HB246" i="9"/>
  <c r="HC246" i="9"/>
  <c r="HG246" i="9" s="1"/>
  <c r="HD246" i="9"/>
  <c r="HH246" i="9" s="1"/>
  <c r="HE246" i="9"/>
  <c r="HI246" i="9" s="1"/>
  <c r="HF246" i="9"/>
  <c r="HJ246" i="9"/>
  <c r="HK246" i="9"/>
  <c r="HL246" i="9"/>
  <c r="HM246" i="9"/>
  <c r="GB247" i="9"/>
  <c r="HL247" i="9" s="1"/>
  <c r="GC247" i="9"/>
  <c r="GD247" i="9"/>
  <c r="GH247" i="9" s="1"/>
  <c r="GE247" i="9"/>
  <c r="GF247" i="9"/>
  <c r="GG247" i="9"/>
  <c r="GK247" i="9" s="1"/>
  <c r="GI247" i="9"/>
  <c r="GJ247" i="9"/>
  <c r="GL247" i="9"/>
  <c r="GM247" i="9"/>
  <c r="GN247" i="9"/>
  <c r="GO247" i="9"/>
  <c r="GS247" i="9" s="1"/>
  <c r="GP247" i="9"/>
  <c r="GQ247" i="9"/>
  <c r="GR247" i="9"/>
  <c r="GU247" i="9"/>
  <c r="GV247" i="9"/>
  <c r="GY247" i="9"/>
  <c r="GZ247" i="9"/>
  <c r="HB247" i="9"/>
  <c r="HF247" i="9" s="1"/>
  <c r="HC247" i="9"/>
  <c r="HD247" i="9"/>
  <c r="HE247" i="9"/>
  <c r="HI247" i="9" s="1"/>
  <c r="HG247" i="9"/>
  <c r="HH247" i="9"/>
  <c r="HJ247" i="9"/>
  <c r="HK247" i="9"/>
  <c r="HM247" i="9"/>
  <c r="GB248" i="9"/>
  <c r="GC248" i="9"/>
  <c r="HM248" i="9" s="1"/>
  <c r="GD248" i="9"/>
  <c r="GH248" i="9" s="1"/>
  <c r="GE248" i="9"/>
  <c r="GF248" i="9"/>
  <c r="GJ248" i="9" s="1"/>
  <c r="GG248" i="9"/>
  <c r="GI248" i="9"/>
  <c r="GY248" i="9" s="1"/>
  <c r="GK248" i="9"/>
  <c r="GL248" i="9"/>
  <c r="GM248" i="9"/>
  <c r="GN248" i="9"/>
  <c r="GO248" i="9"/>
  <c r="GQ248" i="9"/>
  <c r="GR248" i="9"/>
  <c r="GS248" i="9"/>
  <c r="GU248" i="9"/>
  <c r="GW248" i="9"/>
  <c r="HA248" i="9"/>
  <c r="HB248" i="9"/>
  <c r="HF248" i="9" s="1"/>
  <c r="HC248" i="9"/>
  <c r="HD248" i="9"/>
  <c r="HH248" i="9" s="1"/>
  <c r="HE248" i="9"/>
  <c r="HG248" i="9"/>
  <c r="HI248" i="9"/>
  <c r="HJ248" i="9"/>
  <c r="HK248" i="9"/>
  <c r="HL248" i="9"/>
  <c r="GB249" i="9"/>
  <c r="GC249" i="9"/>
  <c r="HM249" i="9" s="1"/>
  <c r="GD249" i="9"/>
  <c r="GE249" i="9"/>
  <c r="GF249" i="9"/>
  <c r="GJ249" i="9" s="1"/>
  <c r="GG249" i="9"/>
  <c r="GH249" i="9"/>
  <c r="GK249" i="9"/>
  <c r="GL249" i="9"/>
  <c r="GM249" i="9"/>
  <c r="GQ249" i="9" s="1"/>
  <c r="GN249" i="9"/>
  <c r="GR249" i="9" s="1"/>
  <c r="GO249" i="9"/>
  <c r="GS249" i="9"/>
  <c r="HA249" i="9" s="1"/>
  <c r="GV249" i="9"/>
  <c r="GZ249" i="9" s="1"/>
  <c r="GW249" i="9"/>
  <c r="HB249" i="9"/>
  <c r="HC249" i="9"/>
  <c r="HG249" i="9" s="1"/>
  <c r="HD249" i="9"/>
  <c r="HH249" i="9" s="1"/>
  <c r="HE249" i="9"/>
  <c r="HF249" i="9"/>
  <c r="HI249" i="9"/>
  <c r="HJ249" i="9"/>
  <c r="HK249" i="9"/>
  <c r="HL249" i="9"/>
  <c r="GB250" i="9"/>
  <c r="HL250" i="9" s="1"/>
  <c r="GC250" i="9"/>
  <c r="GD250" i="9"/>
  <c r="GE250" i="9"/>
  <c r="GI250" i="9" s="1"/>
  <c r="GF250" i="9"/>
  <c r="GG250" i="9"/>
  <c r="GK250" i="9" s="1"/>
  <c r="GH250" i="9"/>
  <c r="GX250" i="9" s="1"/>
  <c r="GJ250" i="9"/>
  <c r="GL250" i="9"/>
  <c r="GM250" i="9"/>
  <c r="GQ250" i="9" s="1"/>
  <c r="GN250" i="9"/>
  <c r="GR250" i="9" s="1"/>
  <c r="GO250" i="9"/>
  <c r="GP250" i="9"/>
  <c r="GT250" i="9"/>
  <c r="GV250" i="9"/>
  <c r="GZ250" i="9" s="1"/>
  <c r="HB250" i="9"/>
  <c r="HC250" i="9"/>
  <c r="HG250" i="9" s="1"/>
  <c r="HD250" i="9"/>
  <c r="HH250" i="9" s="1"/>
  <c r="HE250" i="9"/>
  <c r="HI250" i="9" s="1"/>
  <c r="HF250" i="9"/>
  <c r="HJ250" i="9"/>
  <c r="HK250" i="9"/>
  <c r="HM250" i="9"/>
  <c r="GB251" i="9"/>
  <c r="HL251" i="9" s="1"/>
  <c r="GC251" i="9"/>
  <c r="GD251" i="9"/>
  <c r="GH251" i="9" s="1"/>
  <c r="GE251" i="9"/>
  <c r="GF251" i="9"/>
  <c r="GG251" i="9"/>
  <c r="GK251" i="9" s="1"/>
  <c r="GI251" i="9"/>
  <c r="GJ251" i="9"/>
  <c r="GZ251" i="9" s="1"/>
  <c r="GL251" i="9"/>
  <c r="GM251" i="9"/>
  <c r="GN251" i="9"/>
  <c r="GO251" i="9"/>
  <c r="GS251" i="9" s="1"/>
  <c r="GP251" i="9"/>
  <c r="GQ251" i="9"/>
  <c r="GR251" i="9"/>
  <c r="GU251" i="9"/>
  <c r="GV251" i="9"/>
  <c r="GY251" i="9"/>
  <c r="HB251" i="9"/>
  <c r="HC251" i="9"/>
  <c r="HD251" i="9"/>
  <c r="HE251" i="9"/>
  <c r="HI251" i="9" s="1"/>
  <c r="HF251" i="9"/>
  <c r="HG251" i="9"/>
  <c r="HH251" i="9"/>
  <c r="HJ251" i="9"/>
  <c r="HK251" i="9"/>
  <c r="HM251" i="9"/>
  <c r="GB252" i="9"/>
  <c r="HL252" i="9" s="1"/>
  <c r="GC252" i="9"/>
  <c r="HM252" i="9" s="1"/>
  <c r="GD252" i="9"/>
  <c r="GH252" i="9" s="1"/>
  <c r="GE252" i="9"/>
  <c r="GF252" i="9"/>
  <c r="GG252" i="9"/>
  <c r="GI252" i="9"/>
  <c r="GJ252" i="9"/>
  <c r="GK252" i="9"/>
  <c r="HA252" i="9" s="1"/>
  <c r="GL252" i="9"/>
  <c r="GP252" i="9" s="1"/>
  <c r="GM252" i="9"/>
  <c r="GN252" i="9"/>
  <c r="GV252" i="9" s="1"/>
  <c r="GO252" i="9"/>
  <c r="GQ252" i="9"/>
  <c r="GS252" i="9"/>
  <c r="GT252" i="9"/>
  <c r="GX252" i="9" s="1"/>
  <c r="GU252" i="9"/>
  <c r="GW252" i="9"/>
  <c r="GY252" i="9"/>
  <c r="HB252" i="9"/>
  <c r="HF252" i="9" s="1"/>
  <c r="HC252" i="9"/>
  <c r="HD252" i="9"/>
  <c r="HE252" i="9"/>
  <c r="HG252" i="9"/>
  <c r="HH252" i="9"/>
  <c r="HI252" i="9"/>
  <c r="HJ252" i="9"/>
  <c r="HK252" i="9"/>
  <c r="GB253" i="9"/>
  <c r="GC253" i="9"/>
  <c r="GD253" i="9"/>
  <c r="GE253" i="9"/>
  <c r="GF253" i="9"/>
  <c r="GJ253" i="9" s="1"/>
  <c r="GG253" i="9"/>
  <c r="GH253" i="9"/>
  <c r="GK253" i="9"/>
  <c r="GL253" i="9"/>
  <c r="GM253" i="9"/>
  <c r="GQ253" i="9" s="1"/>
  <c r="GN253" i="9"/>
  <c r="GR253" i="9" s="1"/>
  <c r="GO253" i="9"/>
  <c r="GS253" i="9"/>
  <c r="GV253" i="9"/>
  <c r="GZ253" i="9" s="1"/>
  <c r="GW253" i="9"/>
  <c r="HA253" i="9"/>
  <c r="HB253" i="9"/>
  <c r="HC253" i="9"/>
  <c r="HG253" i="9" s="1"/>
  <c r="HD253" i="9"/>
  <c r="HH253" i="9" s="1"/>
  <c r="HE253" i="9"/>
  <c r="HF253" i="9"/>
  <c r="HI253" i="9"/>
  <c r="HJ253" i="9"/>
  <c r="HK253" i="9"/>
  <c r="HL253" i="9"/>
  <c r="HM253" i="9"/>
  <c r="GB254" i="9"/>
  <c r="GC254" i="9"/>
  <c r="GD254" i="9"/>
  <c r="GE254" i="9"/>
  <c r="GI254" i="9" s="1"/>
  <c r="GF254" i="9"/>
  <c r="GJ254" i="9" s="1"/>
  <c r="GG254" i="9"/>
  <c r="GK254" i="9" s="1"/>
  <c r="GH254" i="9"/>
  <c r="GL254" i="9"/>
  <c r="GM254" i="9"/>
  <c r="GN254" i="9"/>
  <c r="GO254" i="9"/>
  <c r="GS254" i="9" s="1"/>
  <c r="GP254" i="9"/>
  <c r="GR254" i="9"/>
  <c r="GT254" i="9"/>
  <c r="GV254" i="9"/>
  <c r="GZ254" i="9" s="1"/>
  <c r="GX254" i="9"/>
  <c r="HB254" i="9"/>
  <c r="HC254" i="9"/>
  <c r="HD254" i="9"/>
  <c r="HE254" i="9"/>
  <c r="HI254" i="9" s="1"/>
  <c r="HF254" i="9"/>
  <c r="HG254" i="9"/>
  <c r="HH254" i="9"/>
  <c r="HJ254" i="9"/>
  <c r="HK254" i="9"/>
  <c r="HL254" i="9"/>
  <c r="HM254" i="9"/>
  <c r="GB255" i="9"/>
  <c r="GC255" i="9"/>
  <c r="GD255" i="9"/>
  <c r="GH255" i="9" s="1"/>
  <c r="GE255" i="9"/>
  <c r="GF255" i="9"/>
  <c r="GG255" i="9"/>
  <c r="GI255" i="9"/>
  <c r="GJ255" i="9"/>
  <c r="GK255" i="9"/>
  <c r="GL255" i="9"/>
  <c r="GM255" i="9"/>
  <c r="GQ255" i="9" s="1"/>
  <c r="GN255" i="9"/>
  <c r="GO255" i="9"/>
  <c r="GS255" i="9" s="1"/>
  <c r="GR255" i="9"/>
  <c r="GU255" i="9"/>
  <c r="GY255" i="9" s="1"/>
  <c r="GV255" i="9"/>
  <c r="GW255" i="9"/>
  <c r="HA255" i="9" s="1"/>
  <c r="GZ255" i="9"/>
  <c r="HB255" i="9"/>
  <c r="HF255" i="9" s="1"/>
  <c r="HC255" i="9"/>
  <c r="HG255" i="9" s="1"/>
  <c r="HD255" i="9"/>
  <c r="HE255" i="9"/>
  <c r="HI255" i="9" s="1"/>
  <c r="HH255" i="9"/>
  <c r="HJ255" i="9"/>
  <c r="HK255" i="9"/>
  <c r="HL255" i="9"/>
  <c r="HM255" i="9"/>
  <c r="GB256" i="9"/>
  <c r="GC256" i="9"/>
  <c r="GD256" i="9"/>
  <c r="GE256" i="9"/>
  <c r="GF256" i="9"/>
  <c r="GJ256" i="9" s="1"/>
  <c r="GG256" i="9"/>
  <c r="GK256" i="9" s="1"/>
  <c r="GL256" i="9"/>
  <c r="GP256" i="9" s="1"/>
  <c r="GM256" i="9"/>
  <c r="GN256" i="9"/>
  <c r="GO256" i="9"/>
  <c r="GS256" i="9" s="1"/>
  <c r="GQ256" i="9"/>
  <c r="GW256" i="9"/>
  <c r="HA256" i="9" s="1"/>
  <c r="HB256" i="9"/>
  <c r="HF256" i="9" s="1"/>
  <c r="HC256" i="9"/>
  <c r="HG256" i="9" s="1"/>
  <c r="HD256" i="9"/>
  <c r="HH256" i="9" s="1"/>
  <c r="HE256" i="9"/>
  <c r="HI256" i="9" s="1"/>
  <c r="HJ256" i="9"/>
  <c r="HK256" i="9"/>
  <c r="HL256" i="9"/>
  <c r="HM256" i="9"/>
  <c r="GB257" i="9"/>
  <c r="GC257" i="9"/>
  <c r="GD257" i="9"/>
  <c r="GE257" i="9"/>
  <c r="GF257" i="9"/>
  <c r="GJ257" i="9" s="1"/>
  <c r="GG257" i="9"/>
  <c r="GH257" i="9"/>
  <c r="GI257" i="9"/>
  <c r="GK257" i="9"/>
  <c r="GL257" i="9"/>
  <c r="GM257" i="9"/>
  <c r="GN257" i="9"/>
  <c r="GR257" i="9" s="1"/>
  <c r="GO257" i="9"/>
  <c r="GP257" i="9"/>
  <c r="GX257" i="9" s="1"/>
  <c r="GQ257" i="9"/>
  <c r="GS257" i="9"/>
  <c r="GT257" i="9"/>
  <c r="GU257" i="9"/>
  <c r="GV257" i="9"/>
  <c r="GZ257" i="9" s="1"/>
  <c r="GW257" i="9"/>
  <c r="HA257" i="9" s="1"/>
  <c r="GY257" i="9"/>
  <c r="HB257" i="9"/>
  <c r="HC257" i="9"/>
  <c r="HD257" i="9"/>
  <c r="HH257" i="9" s="1"/>
  <c r="HE257" i="9"/>
  <c r="HI257" i="9" s="1"/>
  <c r="HF257" i="9"/>
  <c r="HG257" i="9"/>
  <c r="HJ257" i="9"/>
  <c r="HK257" i="9"/>
  <c r="HL257" i="9"/>
  <c r="HM257" i="9"/>
  <c r="GB258" i="9"/>
  <c r="GC258" i="9"/>
  <c r="GD258" i="9"/>
  <c r="GE258" i="9"/>
  <c r="GF258" i="9"/>
  <c r="GG258" i="9"/>
  <c r="GH258" i="9"/>
  <c r="GI258" i="9"/>
  <c r="GJ258" i="9"/>
  <c r="GK258" i="9"/>
  <c r="GL258" i="9"/>
  <c r="GM258" i="9"/>
  <c r="GN258" i="9"/>
  <c r="GO258" i="9"/>
  <c r="GP258" i="9"/>
  <c r="GQ258" i="9"/>
  <c r="GR258" i="9"/>
  <c r="GS258" i="9"/>
  <c r="GT258" i="9"/>
  <c r="GU258" i="9"/>
  <c r="GV258" i="9"/>
  <c r="GW258" i="9"/>
  <c r="GX258" i="9"/>
  <c r="GY258" i="9"/>
  <c r="GZ258" i="9"/>
  <c r="HA258" i="9"/>
  <c r="HB258" i="9"/>
  <c r="HC258" i="9"/>
  <c r="HD258" i="9"/>
  <c r="HE258" i="9"/>
  <c r="HF258" i="9"/>
  <c r="HG258" i="9"/>
  <c r="HH258" i="9"/>
  <c r="HI258" i="9"/>
  <c r="HJ258" i="9"/>
  <c r="HK258" i="9"/>
  <c r="HL258" i="9"/>
  <c r="HM258" i="9"/>
  <c r="GB259" i="9"/>
  <c r="GC259" i="9"/>
  <c r="GD259" i="9"/>
  <c r="GH259" i="9" s="1"/>
  <c r="GE259" i="9"/>
  <c r="GI259" i="9" s="1"/>
  <c r="GF259" i="9"/>
  <c r="GG259" i="9"/>
  <c r="GJ259" i="9"/>
  <c r="GK259" i="9"/>
  <c r="GL259" i="9"/>
  <c r="GM259" i="9"/>
  <c r="GQ259" i="9" s="1"/>
  <c r="GN259" i="9"/>
  <c r="GO259" i="9"/>
  <c r="GS259" i="9" s="1"/>
  <c r="GR259" i="9"/>
  <c r="GU259" i="9"/>
  <c r="GV259" i="9"/>
  <c r="GW259" i="9"/>
  <c r="HA259" i="9" s="1"/>
  <c r="GZ259" i="9"/>
  <c r="HB259" i="9"/>
  <c r="HF259" i="9" s="1"/>
  <c r="HC259" i="9"/>
  <c r="HG259" i="9" s="1"/>
  <c r="HD259" i="9"/>
  <c r="HE259" i="9"/>
  <c r="HH259" i="9"/>
  <c r="HI259" i="9"/>
  <c r="HJ259" i="9"/>
  <c r="HK259" i="9"/>
  <c r="HL259" i="9"/>
  <c r="HM259" i="9"/>
  <c r="GB260" i="9"/>
  <c r="GC260" i="9"/>
  <c r="GD260" i="9"/>
  <c r="GH260" i="9" s="1"/>
  <c r="GE260" i="9"/>
  <c r="GF260" i="9"/>
  <c r="GJ260" i="9" s="1"/>
  <c r="GG260" i="9"/>
  <c r="GK260" i="9" s="1"/>
  <c r="GL260" i="9"/>
  <c r="GP260" i="9" s="1"/>
  <c r="GM260" i="9"/>
  <c r="GN260" i="9"/>
  <c r="GO260" i="9"/>
  <c r="GS260" i="9" s="1"/>
  <c r="GQ260" i="9"/>
  <c r="GT260" i="9"/>
  <c r="GX260" i="9" s="1"/>
  <c r="GW260" i="9"/>
  <c r="HA260" i="9" s="1"/>
  <c r="HB260" i="9"/>
  <c r="HF260" i="9" s="1"/>
  <c r="HC260" i="9"/>
  <c r="HG260" i="9" s="1"/>
  <c r="HD260" i="9"/>
  <c r="HH260" i="9" s="1"/>
  <c r="HE260" i="9"/>
  <c r="HI260" i="9" s="1"/>
  <c r="HJ260" i="9"/>
  <c r="HK260" i="9"/>
  <c r="HL260" i="9"/>
  <c r="HM260" i="9"/>
  <c r="GB261" i="9"/>
  <c r="GC261" i="9"/>
  <c r="GD261" i="9"/>
  <c r="GE261" i="9"/>
  <c r="GF261" i="9"/>
  <c r="GJ261" i="9" s="1"/>
  <c r="GG261" i="9"/>
  <c r="GH261" i="9"/>
  <c r="GI261" i="9"/>
  <c r="GK261" i="9"/>
  <c r="GL261" i="9"/>
  <c r="GM261" i="9"/>
  <c r="GN261" i="9"/>
  <c r="GR261" i="9" s="1"/>
  <c r="GO261" i="9"/>
  <c r="GP261" i="9"/>
  <c r="GX261" i="9" s="1"/>
  <c r="GQ261" i="9"/>
  <c r="GS261" i="9"/>
  <c r="GT261" i="9"/>
  <c r="GU261" i="9"/>
  <c r="GV261" i="9"/>
  <c r="GZ261" i="9" s="1"/>
  <c r="GW261" i="9"/>
  <c r="HA261" i="9" s="1"/>
  <c r="GY261" i="9"/>
  <c r="HB261" i="9"/>
  <c r="HC261" i="9"/>
  <c r="HD261" i="9"/>
  <c r="HH261" i="9" s="1"/>
  <c r="HE261" i="9"/>
  <c r="HI261" i="9" s="1"/>
  <c r="HF261" i="9"/>
  <c r="HG261" i="9"/>
  <c r="HJ261" i="9"/>
  <c r="HK261" i="9"/>
  <c r="HL261" i="9"/>
  <c r="HM261" i="9"/>
  <c r="GB262" i="9"/>
  <c r="GC262" i="9"/>
  <c r="GD262" i="9"/>
  <c r="GE262" i="9"/>
  <c r="GF262" i="9"/>
  <c r="GG262" i="9"/>
  <c r="GH262" i="9"/>
  <c r="GI262" i="9"/>
  <c r="GJ262" i="9"/>
  <c r="GK262" i="9"/>
  <c r="GL262" i="9"/>
  <c r="GM262" i="9"/>
  <c r="GN262" i="9"/>
  <c r="GO262" i="9"/>
  <c r="GP262" i="9"/>
  <c r="GQ262" i="9"/>
  <c r="GR262" i="9"/>
  <c r="GS262" i="9"/>
  <c r="GT262" i="9"/>
  <c r="GU262" i="9"/>
  <c r="GV262" i="9"/>
  <c r="GW262" i="9"/>
  <c r="GX262" i="9"/>
  <c r="GY262" i="9"/>
  <c r="GZ262" i="9"/>
  <c r="HA262" i="9"/>
  <c r="HB262" i="9"/>
  <c r="HC262" i="9"/>
  <c r="HD262" i="9"/>
  <c r="HE262" i="9"/>
  <c r="HF262" i="9"/>
  <c r="HG262" i="9"/>
  <c r="HH262" i="9"/>
  <c r="HI262" i="9"/>
  <c r="HJ262" i="9"/>
  <c r="HK262" i="9"/>
  <c r="HL262" i="9"/>
  <c r="HM262" i="9"/>
  <c r="GB263" i="9"/>
  <c r="GC263" i="9"/>
  <c r="GD263" i="9"/>
  <c r="GH263" i="9" s="1"/>
  <c r="GE263" i="9"/>
  <c r="GI263" i="9" s="1"/>
  <c r="GF263" i="9"/>
  <c r="GG263" i="9"/>
  <c r="GJ263" i="9"/>
  <c r="GK263" i="9"/>
  <c r="GL263" i="9"/>
  <c r="GM263" i="9"/>
  <c r="GQ263" i="9" s="1"/>
  <c r="GN263" i="9"/>
  <c r="GO263" i="9"/>
  <c r="GS263" i="9" s="1"/>
  <c r="GR263" i="9"/>
  <c r="GU263" i="9"/>
  <c r="GV263" i="9"/>
  <c r="GW263" i="9"/>
  <c r="HA263" i="9" s="1"/>
  <c r="GZ263" i="9"/>
  <c r="HB263" i="9"/>
  <c r="HF263" i="9" s="1"/>
  <c r="HC263" i="9"/>
  <c r="HG263" i="9" s="1"/>
  <c r="HD263" i="9"/>
  <c r="HE263" i="9"/>
  <c r="HH263" i="9"/>
  <c r="HI263" i="9"/>
  <c r="HJ263" i="9"/>
  <c r="HK263" i="9"/>
  <c r="HL263" i="9"/>
  <c r="HM263" i="9"/>
  <c r="GB264" i="9"/>
  <c r="GC264" i="9"/>
  <c r="GD264" i="9"/>
  <c r="GH264" i="9" s="1"/>
  <c r="GE264" i="9"/>
  <c r="GF264" i="9"/>
  <c r="GJ264" i="9" s="1"/>
  <c r="GG264" i="9"/>
  <c r="GK264" i="9" s="1"/>
  <c r="GL264" i="9"/>
  <c r="GP264" i="9" s="1"/>
  <c r="GM264" i="9"/>
  <c r="GN264" i="9"/>
  <c r="GO264" i="9"/>
  <c r="GS264" i="9" s="1"/>
  <c r="GQ264" i="9"/>
  <c r="GT264" i="9"/>
  <c r="GX264" i="9" s="1"/>
  <c r="GW264" i="9"/>
  <c r="HA264" i="9" s="1"/>
  <c r="HB264" i="9"/>
  <c r="HF264" i="9" s="1"/>
  <c r="HC264" i="9"/>
  <c r="HG264" i="9" s="1"/>
  <c r="HD264" i="9"/>
  <c r="HH264" i="9" s="1"/>
  <c r="HE264" i="9"/>
  <c r="HI264" i="9" s="1"/>
  <c r="HJ264" i="9"/>
  <c r="HK264" i="9"/>
  <c r="HL264" i="9"/>
  <c r="HM264" i="9"/>
  <c r="GB265" i="9"/>
  <c r="GC265" i="9"/>
  <c r="GD265" i="9"/>
  <c r="GE265" i="9"/>
  <c r="GF265" i="9"/>
  <c r="GJ265" i="9" s="1"/>
  <c r="GG265" i="9"/>
  <c r="GH265" i="9"/>
  <c r="GI265" i="9"/>
  <c r="GK265" i="9"/>
  <c r="GL265" i="9"/>
  <c r="GM265" i="9"/>
  <c r="GN265" i="9"/>
  <c r="GR265" i="9" s="1"/>
  <c r="GO265" i="9"/>
  <c r="GP265" i="9"/>
  <c r="GX265" i="9" s="1"/>
  <c r="GQ265" i="9"/>
  <c r="GS265" i="9"/>
  <c r="GT265" i="9"/>
  <c r="GU265" i="9"/>
  <c r="GV265" i="9"/>
  <c r="GZ265" i="9" s="1"/>
  <c r="GW265" i="9"/>
  <c r="HA265" i="9" s="1"/>
  <c r="GY265" i="9"/>
  <c r="HB265" i="9"/>
  <c r="HC265" i="9"/>
  <c r="HD265" i="9"/>
  <c r="HH265" i="9" s="1"/>
  <c r="HE265" i="9"/>
  <c r="HI265" i="9" s="1"/>
  <c r="HF265" i="9"/>
  <c r="HG265" i="9"/>
  <c r="HJ265" i="9"/>
  <c r="HK265" i="9"/>
  <c r="HL265" i="9"/>
  <c r="HM265" i="9"/>
  <c r="GB266" i="9"/>
  <c r="GC266" i="9"/>
  <c r="GD266" i="9"/>
  <c r="GE266" i="9"/>
  <c r="GF266" i="9"/>
  <c r="GG266" i="9"/>
  <c r="GH266" i="9"/>
  <c r="GI266" i="9"/>
  <c r="GJ266" i="9"/>
  <c r="GK266" i="9"/>
  <c r="GL266" i="9"/>
  <c r="GM266" i="9"/>
  <c r="GN266" i="9"/>
  <c r="GO266" i="9"/>
  <c r="GP266" i="9"/>
  <c r="GQ266" i="9"/>
  <c r="GR266" i="9"/>
  <c r="GS266" i="9"/>
  <c r="GT266" i="9"/>
  <c r="GU266" i="9"/>
  <c r="GV266" i="9"/>
  <c r="GW266" i="9"/>
  <c r="GX266" i="9"/>
  <c r="GY266" i="9"/>
  <c r="GZ266" i="9"/>
  <c r="HA266" i="9"/>
  <c r="HB266" i="9"/>
  <c r="HC266" i="9"/>
  <c r="HD266" i="9"/>
  <c r="HE266" i="9"/>
  <c r="HF266" i="9"/>
  <c r="HG266" i="9"/>
  <c r="HH266" i="9"/>
  <c r="HI266" i="9"/>
  <c r="HJ266" i="9"/>
  <c r="HK266" i="9"/>
  <c r="HL266" i="9"/>
  <c r="HM266" i="9"/>
  <c r="GB267" i="9"/>
  <c r="GC267" i="9"/>
  <c r="GD267" i="9"/>
  <c r="GH267" i="9" s="1"/>
  <c r="GE267" i="9"/>
  <c r="GI267" i="9" s="1"/>
  <c r="GF267" i="9"/>
  <c r="GG267" i="9"/>
  <c r="GJ267" i="9"/>
  <c r="GK267" i="9"/>
  <c r="GL267" i="9"/>
  <c r="GM267" i="9"/>
  <c r="GQ267" i="9" s="1"/>
  <c r="GN267" i="9"/>
  <c r="GO267" i="9"/>
  <c r="GS267" i="9" s="1"/>
  <c r="GR267" i="9"/>
  <c r="GU267" i="9"/>
  <c r="GY267" i="9" s="1"/>
  <c r="GV267" i="9"/>
  <c r="GW267" i="9"/>
  <c r="HA267" i="9" s="1"/>
  <c r="GZ267" i="9"/>
  <c r="HB267" i="9"/>
  <c r="HF267" i="9" s="1"/>
  <c r="HC267" i="9"/>
  <c r="HG267" i="9" s="1"/>
  <c r="HD267" i="9"/>
  <c r="HE267" i="9"/>
  <c r="HH267" i="9"/>
  <c r="HI267" i="9"/>
  <c r="HJ267" i="9"/>
  <c r="HK267" i="9"/>
  <c r="HL267" i="9"/>
  <c r="HM267" i="9"/>
  <c r="GB268" i="9"/>
  <c r="GC268" i="9"/>
  <c r="GD268" i="9"/>
  <c r="GH268" i="9" s="1"/>
  <c r="GE268" i="9"/>
  <c r="GF268" i="9"/>
  <c r="GJ268" i="9" s="1"/>
  <c r="GG268" i="9"/>
  <c r="GK268" i="9" s="1"/>
  <c r="GL268" i="9"/>
  <c r="GP268" i="9" s="1"/>
  <c r="GM268" i="9"/>
  <c r="GN268" i="9"/>
  <c r="GO268" i="9"/>
  <c r="GS268" i="9" s="1"/>
  <c r="GQ268" i="9"/>
  <c r="GT268" i="9"/>
  <c r="GX268" i="9" s="1"/>
  <c r="GW268" i="9"/>
  <c r="HA268" i="9" s="1"/>
  <c r="HB268" i="9"/>
  <c r="HF268" i="9" s="1"/>
  <c r="HC268" i="9"/>
  <c r="HG268" i="9" s="1"/>
  <c r="HD268" i="9"/>
  <c r="HH268" i="9" s="1"/>
  <c r="HE268" i="9"/>
  <c r="HI268" i="9" s="1"/>
  <c r="HJ268" i="9"/>
  <c r="HK268" i="9"/>
  <c r="HL268" i="9"/>
  <c r="HM268" i="9"/>
  <c r="GB269" i="9"/>
  <c r="GC269" i="9"/>
  <c r="GD269" i="9"/>
  <c r="GE269" i="9"/>
  <c r="GF269" i="9"/>
  <c r="GJ269" i="9" s="1"/>
  <c r="GG269" i="9"/>
  <c r="GH269" i="9"/>
  <c r="GI269" i="9"/>
  <c r="GK269" i="9"/>
  <c r="GL269" i="9"/>
  <c r="GM269" i="9"/>
  <c r="GN269" i="9"/>
  <c r="GR269" i="9" s="1"/>
  <c r="GO269" i="9"/>
  <c r="GP269" i="9"/>
  <c r="GX269" i="9" s="1"/>
  <c r="GQ269" i="9"/>
  <c r="GS269" i="9"/>
  <c r="GT269" i="9"/>
  <c r="GU269" i="9"/>
  <c r="GV269" i="9"/>
  <c r="GZ269" i="9" s="1"/>
  <c r="GW269" i="9"/>
  <c r="HA269" i="9" s="1"/>
  <c r="GY269" i="9"/>
  <c r="HB269" i="9"/>
  <c r="HC269" i="9"/>
  <c r="HD269" i="9"/>
  <c r="HH269" i="9" s="1"/>
  <c r="HE269" i="9"/>
  <c r="HI269" i="9" s="1"/>
  <c r="HF269" i="9"/>
  <c r="HG269" i="9"/>
  <c r="HJ269" i="9"/>
  <c r="HK269" i="9"/>
  <c r="HL269" i="9"/>
  <c r="HM269" i="9"/>
  <c r="GB270" i="9"/>
  <c r="GC270" i="9"/>
  <c r="GD270" i="9"/>
  <c r="GE270" i="9"/>
  <c r="GF270" i="9"/>
  <c r="GG270" i="9"/>
  <c r="GH270" i="9"/>
  <c r="GI270" i="9"/>
  <c r="GJ270" i="9"/>
  <c r="GK270" i="9"/>
  <c r="GL270" i="9"/>
  <c r="GM270" i="9"/>
  <c r="GN270" i="9"/>
  <c r="GO270" i="9"/>
  <c r="GP270" i="9"/>
  <c r="GQ270" i="9"/>
  <c r="GR270" i="9"/>
  <c r="GS270" i="9"/>
  <c r="GT270" i="9"/>
  <c r="GU270" i="9"/>
  <c r="GV270" i="9"/>
  <c r="GW270" i="9"/>
  <c r="GX270" i="9"/>
  <c r="GY270" i="9"/>
  <c r="GZ270" i="9"/>
  <c r="HA270" i="9"/>
  <c r="HB270" i="9"/>
  <c r="HC270" i="9"/>
  <c r="HD270" i="9"/>
  <c r="HE270" i="9"/>
  <c r="HF270" i="9"/>
  <c r="HG270" i="9"/>
  <c r="HH270" i="9"/>
  <c r="HI270" i="9"/>
  <c r="HJ270" i="9"/>
  <c r="HK270" i="9"/>
  <c r="HL270" i="9"/>
  <c r="HM270" i="9"/>
  <c r="GB271" i="9"/>
  <c r="GC271" i="9"/>
  <c r="GD271" i="9"/>
  <c r="GH271" i="9" s="1"/>
  <c r="GE271" i="9"/>
  <c r="GI271" i="9" s="1"/>
  <c r="GF271" i="9"/>
  <c r="GG271" i="9"/>
  <c r="GJ271" i="9"/>
  <c r="GK271" i="9"/>
  <c r="GL271" i="9"/>
  <c r="GM271" i="9"/>
  <c r="GQ271" i="9" s="1"/>
  <c r="GN271" i="9"/>
  <c r="GO271" i="9"/>
  <c r="GS271" i="9" s="1"/>
  <c r="GR271" i="9"/>
  <c r="GU271" i="9"/>
  <c r="GV271" i="9"/>
  <c r="GW271" i="9"/>
  <c r="HA271" i="9" s="1"/>
  <c r="GZ271" i="9"/>
  <c r="HB271" i="9"/>
  <c r="HF271" i="9" s="1"/>
  <c r="HC271" i="9"/>
  <c r="HG271" i="9" s="1"/>
  <c r="HD271" i="9"/>
  <c r="HE271" i="9"/>
  <c r="HI271" i="9" s="1"/>
  <c r="HH271" i="9"/>
  <c r="HJ271" i="9"/>
  <c r="HK271" i="9"/>
  <c r="HL271" i="9"/>
  <c r="HM271" i="9"/>
  <c r="GB272" i="9"/>
  <c r="GC272" i="9"/>
  <c r="GD272" i="9"/>
  <c r="GH272" i="9" s="1"/>
  <c r="GE272" i="9"/>
  <c r="GF272" i="9"/>
  <c r="GJ272" i="9" s="1"/>
  <c r="GG272" i="9"/>
  <c r="GK272" i="9" s="1"/>
  <c r="GL272" i="9"/>
  <c r="GP272" i="9" s="1"/>
  <c r="GM272" i="9"/>
  <c r="GN272" i="9"/>
  <c r="GO272" i="9"/>
  <c r="GS272" i="9" s="1"/>
  <c r="GQ272" i="9"/>
  <c r="GT272" i="9"/>
  <c r="GX272" i="9" s="1"/>
  <c r="GW272" i="9"/>
  <c r="HA272" i="9" s="1"/>
  <c r="HB272" i="9"/>
  <c r="HF272" i="9" s="1"/>
  <c r="HC272" i="9"/>
  <c r="HG272" i="9" s="1"/>
  <c r="HD272" i="9"/>
  <c r="HH272" i="9" s="1"/>
  <c r="HE272" i="9"/>
  <c r="HI272" i="9" s="1"/>
  <c r="HJ272" i="9"/>
  <c r="HK272" i="9"/>
  <c r="HL272" i="9"/>
  <c r="HM272" i="9"/>
  <c r="GB273" i="9"/>
  <c r="GC273" i="9"/>
  <c r="GD273" i="9"/>
  <c r="GE273" i="9"/>
  <c r="GF273" i="9"/>
  <c r="GJ273" i="9" s="1"/>
  <c r="GG273" i="9"/>
  <c r="GH273" i="9"/>
  <c r="GI273" i="9"/>
  <c r="GK273" i="9"/>
  <c r="GL273" i="9"/>
  <c r="GM273" i="9"/>
  <c r="GN273" i="9"/>
  <c r="GR273" i="9" s="1"/>
  <c r="GO273" i="9"/>
  <c r="GP273" i="9"/>
  <c r="GX273" i="9" s="1"/>
  <c r="GQ273" i="9"/>
  <c r="GS273" i="9"/>
  <c r="GT273" i="9"/>
  <c r="GU273" i="9"/>
  <c r="GV273" i="9"/>
  <c r="GZ273" i="9" s="1"/>
  <c r="GW273" i="9"/>
  <c r="HA273" i="9" s="1"/>
  <c r="GY273" i="9"/>
  <c r="HB273" i="9"/>
  <c r="HC273" i="9"/>
  <c r="HD273" i="9"/>
  <c r="HH273" i="9" s="1"/>
  <c r="HE273" i="9"/>
  <c r="HI273" i="9" s="1"/>
  <c r="HF273" i="9"/>
  <c r="HG273" i="9"/>
  <c r="HJ273" i="9"/>
  <c r="HK273" i="9"/>
  <c r="HL273" i="9"/>
  <c r="HM273" i="9"/>
  <c r="GB274" i="9"/>
  <c r="GC274" i="9"/>
  <c r="GD274" i="9"/>
  <c r="GE274" i="9"/>
  <c r="GF274" i="9"/>
  <c r="GG274" i="9"/>
  <c r="GH274" i="9"/>
  <c r="GI274" i="9"/>
  <c r="GJ274" i="9"/>
  <c r="GK274" i="9"/>
  <c r="GL274" i="9"/>
  <c r="GM274" i="9"/>
  <c r="GN274" i="9"/>
  <c r="GO274" i="9"/>
  <c r="GP274" i="9"/>
  <c r="GQ274" i="9"/>
  <c r="GR274" i="9"/>
  <c r="GS274" i="9"/>
  <c r="GT274" i="9"/>
  <c r="GU274" i="9"/>
  <c r="GV274" i="9"/>
  <c r="GW274" i="9"/>
  <c r="GX274" i="9"/>
  <c r="GY274" i="9"/>
  <c r="GZ274" i="9"/>
  <c r="HA274" i="9"/>
  <c r="HB274" i="9"/>
  <c r="HC274" i="9"/>
  <c r="HD274" i="9"/>
  <c r="HE274" i="9"/>
  <c r="HF274" i="9"/>
  <c r="HG274" i="9"/>
  <c r="HH274" i="9"/>
  <c r="HI274" i="9"/>
  <c r="HJ274" i="9"/>
  <c r="HK274" i="9"/>
  <c r="HL274" i="9"/>
  <c r="HM274" i="9"/>
  <c r="GB275" i="9"/>
  <c r="GC275" i="9"/>
  <c r="GD275" i="9"/>
  <c r="GH275" i="9" s="1"/>
  <c r="GE275" i="9"/>
  <c r="GI275" i="9" s="1"/>
  <c r="GF275" i="9"/>
  <c r="GG275" i="9"/>
  <c r="GJ275" i="9"/>
  <c r="GK275" i="9"/>
  <c r="GL275" i="9"/>
  <c r="GM275" i="9"/>
  <c r="GQ275" i="9" s="1"/>
  <c r="GN275" i="9"/>
  <c r="GO275" i="9"/>
  <c r="GS275" i="9" s="1"/>
  <c r="GR275" i="9"/>
  <c r="GU275" i="9"/>
  <c r="GY275" i="9" s="1"/>
  <c r="GV275" i="9"/>
  <c r="GW275" i="9"/>
  <c r="HA275" i="9" s="1"/>
  <c r="GZ275" i="9"/>
  <c r="HB275" i="9"/>
  <c r="HF275" i="9" s="1"/>
  <c r="HC275" i="9"/>
  <c r="HG275" i="9" s="1"/>
  <c r="HD275" i="9"/>
  <c r="HE275" i="9"/>
  <c r="HI275" i="9" s="1"/>
  <c r="HH275" i="9"/>
  <c r="HJ275" i="9"/>
  <c r="HK275" i="9"/>
  <c r="HL275" i="9"/>
  <c r="HM275" i="9"/>
  <c r="GB276" i="9"/>
  <c r="GC276" i="9"/>
  <c r="GD276" i="9"/>
  <c r="GH276" i="9" s="1"/>
  <c r="GE276" i="9"/>
  <c r="GF276" i="9"/>
  <c r="GJ276" i="9" s="1"/>
  <c r="GG276" i="9"/>
  <c r="GK276" i="9" s="1"/>
  <c r="GL276" i="9"/>
  <c r="GP276" i="9" s="1"/>
  <c r="GM276" i="9"/>
  <c r="GN276" i="9"/>
  <c r="GO276" i="9"/>
  <c r="GS276" i="9" s="1"/>
  <c r="GQ276" i="9"/>
  <c r="GT276" i="9"/>
  <c r="GX276" i="9" s="1"/>
  <c r="GW276" i="9"/>
  <c r="HA276" i="9" s="1"/>
  <c r="HB276" i="9"/>
  <c r="HF276" i="9" s="1"/>
  <c r="HC276" i="9"/>
  <c r="HG276" i="9" s="1"/>
  <c r="HD276" i="9"/>
  <c r="HH276" i="9" s="1"/>
  <c r="HE276" i="9"/>
  <c r="HI276" i="9" s="1"/>
  <c r="HJ276" i="9"/>
  <c r="HK276" i="9"/>
  <c r="HL276" i="9"/>
  <c r="HM276" i="9"/>
  <c r="GB277" i="9"/>
  <c r="GC277" i="9"/>
  <c r="GD277" i="9"/>
  <c r="GE277" i="9"/>
  <c r="GF277" i="9"/>
  <c r="GJ277" i="9" s="1"/>
  <c r="GG277" i="9"/>
  <c r="GH277" i="9"/>
  <c r="GI277" i="9"/>
  <c r="GK277" i="9"/>
  <c r="GL277" i="9"/>
  <c r="GM277" i="9"/>
  <c r="GN277" i="9"/>
  <c r="GR277" i="9" s="1"/>
  <c r="GO277" i="9"/>
  <c r="GP277" i="9"/>
  <c r="GX277" i="9" s="1"/>
  <c r="GQ277" i="9"/>
  <c r="GS277" i="9"/>
  <c r="GT277" i="9"/>
  <c r="GU277" i="9"/>
  <c r="GV277" i="9"/>
  <c r="GZ277" i="9" s="1"/>
  <c r="GW277" i="9"/>
  <c r="HA277" i="9" s="1"/>
  <c r="GY277" i="9"/>
  <c r="HB277" i="9"/>
  <c r="HC277" i="9"/>
  <c r="HD277" i="9"/>
  <c r="HH277" i="9" s="1"/>
  <c r="HE277" i="9"/>
  <c r="HI277" i="9" s="1"/>
  <c r="HF277" i="9"/>
  <c r="HG277" i="9"/>
  <c r="HJ277" i="9"/>
  <c r="HK277" i="9"/>
  <c r="HL277" i="9"/>
  <c r="HM277" i="9"/>
  <c r="GB278" i="9"/>
  <c r="GC278" i="9"/>
  <c r="GD278" i="9"/>
  <c r="GE278" i="9"/>
  <c r="GF278" i="9"/>
  <c r="GG278" i="9"/>
  <c r="GH278" i="9"/>
  <c r="GI278" i="9"/>
  <c r="GJ278" i="9"/>
  <c r="GK278" i="9"/>
  <c r="GL278" i="9"/>
  <c r="GM278" i="9"/>
  <c r="GN278" i="9"/>
  <c r="GO278" i="9"/>
  <c r="GP278" i="9"/>
  <c r="GQ278" i="9"/>
  <c r="GR278" i="9"/>
  <c r="GS278" i="9"/>
  <c r="GT278" i="9"/>
  <c r="GU278" i="9"/>
  <c r="GV278" i="9"/>
  <c r="GW278" i="9"/>
  <c r="GX278" i="9"/>
  <c r="GY278" i="9"/>
  <c r="GZ278" i="9"/>
  <c r="HA278" i="9"/>
  <c r="HB278" i="9"/>
  <c r="HC278" i="9"/>
  <c r="HD278" i="9"/>
  <c r="HE278" i="9"/>
  <c r="HF278" i="9"/>
  <c r="HG278" i="9"/>
  <c r="HH278" i="9"/>
  <c r="HI278" i="9"/>
  <c r="HJ278" i="9"/>
  <c r="HK278" i="9"/>
  <c r="HL278" i="9"/>
  <c r="HM278" i="9"/>
  <c r="GB279" i="9"/>
  <c r="GC279" i="9"/>
  <c r="GD279" i="9"/>
  <c r="GH279" i="9" s="1"/>
  <c r="GE279" i="9"/>
  <c r="GI279" i="9" s="1"/>
  <c r="GF279" i="9"/>
  <c r="GG279" i="9"/>
  <c r="GJ279" i="9"/>
  <c r="GK279" i="9"/>
  <c r="GL279" i="9"/>
  <c r="GM279" i="9"/>
  <c r="GQ279" i="9" s="1"/>
  <c r="GN279" i="9"/>
  <c r="GO279" i="9"/>
  <c r="GS279" i="9" s="1"/>
  <c r="GR279" i="9"/>
  <c r="GU279" i="9"/>
  <c r="GY279" i="9" s="1"/>
  <c r="GV279" i="9"/>
  <c r="GW279" i="9"/>
  <c r="HA279" i="9" s="1"/>
  <c r="GZ279" i="9"/>
  <c r="HB279" i="9"/>
  <c r="HF279" i="9" s="1"/>
  <c r="HC279" i="9"/>
  <c r="HG279" i="9" s="1"/>
  <c r="HD279" i="9"/>
  <c r="HE279" i="9"/>
  <c r="HH279" i="9"/>
  <c r="HI279" i="9"/>
  <c r="HJ279" i="9"/>
  <c r="HK279" i="9"/>
  <c r="HL279" i="9"/>
  <c r="HM279" i="9"/>
  <c r="GB280" i="9"/>
  <c r="GC280" i="9"/>
  <c r="GD280" i="9"/>
  <c r="GH280" i="9" s="1"/>
  <c r="GE280" i="9"/>
  <c r="GF280" i="9"/>
  <c r="GJ280" i="9" s="1"/>
  <c r="GG280" i="9"/>
  <c r="GK280" i="9" s="1"/>
  <c r="GL280" i="9"/>
  <c r="GP280" i="9" s="1"/>
  <c r="GM280" i="9"/>
  <c r="GN280" i="9"/>
  <c r="GO280" i="9"/>
  <c r="GS280" i="9" s="1"/>
  <c r="GQ280" i="9"/>
  <c r="GT280" i="9"/>
  <c r="GX280" i="9" s="1"/>
  <c r="GW280" i="9"/>
  <c r="HA280" i="9" s="1"/>
  <c r="HB280" i="9"/>
  <c r="HF280" i="9" s="1"/>
  <c r="HC280" i="9"/>
  <c r="HG280" i="9" s="1"/>
  <c r="HD280" i="9"/>
  <c r="HH280" i="9" s="1"/>
  <c r="HE280" i="9"/>
  <c r="HI280" i="9" s="1"/>
  <c r="HJ280" i="9"/>
  <c r="HK280" i="9"/>
  <c r="HL280" i="9"/>
  <c r="HM280" i="9"/>
  <c r="GB281" i="9"/>
  <c r="GC281" i="9"/>
  <c r="GD281" i="9"/>
  <c r="GE281" i="9"/>
  <c r="GF281" i="9"/>
  <c r="GJ281" i="9" s="1"/>
  <c r="GG281" i="9"/>
  <c r="GH281" i="9"/>
  <c r="GI281" i="9"/>
  <c r="GK281" i="9"/>
  <c r="GL281" i="9"/>
  <c r="GM281" i="9"/>
  <c r="GN281" i="9"/>
  <c r="GR281" i="9" s="1"/>
  <c r="GO281" i="9"/>
  <c r="GP281" i="9"/>
  <c r="GX281" i="9" s="1"/>
  <c r="GQ281" i="9"/>
  <c r="GS281" i="9"/>
  <c r="GT281" i="9"/>
  <c r="GU281" i="9"/>
  <c r="GV281" i="9"/>
  <c r="GZ281" i="9" s="1"/>
  <c r="GW281" i="9"/>
  <c r="HA281" i="9" s="1"/>
  <c r="GY281" i="9"/>
  <c r="HB281" i="9"/>
  <c r="HC281" i="9"/>
  <c r="HD281" i="9"/>
  <c r="HH281" i="9" s="1"/>
  <c r="HE281" i="9"/>
  <c r="HI281" i="9" s="1"/>
  <c r="HF281" i="9"/>
  <c r="HG281" i="9"/>
  <c r="HJ281" i="9"/>
  <c r="HK281" i="9"/>
  <c r="HL281" i="9"/>
  <c r="HM281" i="9"/>
  <c r="GB282" i="9"/>
  <c r="GC282" i="9"/>
  <c r="GD282" i="9"/>
  <c r="GE282" i="9"/>
  <c r="GF282" i="9"/>
  <c r="GG282" i="9"/>
  <c r="GH282" i="9"/>
  <c r="GI282" i="9"/>
  <c r="GY282" i="9" s="1"/>
  <c r="GJ282" i="9"/>
  <c r="GK282" i="9"/>
  <c r="GL282" i="9"/>
  <c r="GM282" i="9"/>
  <c r="GN282" i="9"/>
  <c r="GO282" i="9"/>
  <c r="GP282" i="9"/>
  <c r="GQ282" i="9"/>
  <c r="GR282" i="9"/>
  <c r="GS282" i="9"/>
  <c r="GT282" i="9"/>
  <c r="GU282" i="9"/>
  <c r="GV282" i="9"/>
  <c r="GW282" i="9"/>
  <c r="GX282" i="9"/>
  <c r="GZ282" i="9"/>
  <c r="HA282" i="9"/>
  <c r="HB282" i="9"/>
  <c r="HC282" i="9"/>
  <c r="HD282" i="9"/>
  <c r="HE282" i="9"/>
  <c r="HF282" i="9"/>
  <c r="HG282" i="9"/>
  <c r="HH282" i="9"/>
  <c r="HI282" i="9"/>
  <c r="HJ282" i="9"/>
  <c r="HK282" i="9"/>
  <c r="HL282" i="9"/>
  <c r="HM282" i="9"/>
  <c r="GB283" i="9"/>
  <c r="GC283" i="9"/>
  <c r="GD283" i="9"/>
  <c r="GH283" i="9" s="1"/>
  <c r="GE283" i="9"/>
  <c r="GI283" i="9" s="1"/>
  <c r="GF283" i="9"/>
  <c r="GG283" i="9"/>
  <c r="GJ283" i="9"/>
  <c r="GK283" i="9"/>
  <c r="GL283" i="9"/>
  <c r="GM283" i="9"/>
  <c r="GQ283" i="9" s="1"/>
  <c r="GN283" i="9"/>
  <c r="GO283" i="9"/>
  <c r="GS283" i="9" s="1"/>
  <c r="GR283" i="9"/>
  <c r="GU283" i="9"/>
  <c r="GV283" i="9"/>
  <c r="GW283" i="9"/>
  <c r="HA283" i="9" s="1"/>
  <c r="GZ283" i="9"/>
  <c r="HB283" i="9"/>
  <c r="HF283" i="9" s="1"/>
  <c r="HC283" i="9"/>
  <c r="HG283" i="9" s="1"/>
  <c r="HD283" i="9"/>
  <c r="HE283" i="9"/>
  <c r="HI283" i="9" s="1"/>
  <c r="HH283" i="9"/>
  <c r="HJ283" i="9"/>
  <c r="HK283" i="9"/>
  <c r="HL283" i="9"/>
  <c r="HM283" i="9"/>
  <c r="GB284" i="9"/>
  <c r="GC284" i="9"/>
  <c r="GD284" i="9"/>
  <c r="GH284" i="9" s="1"/>
  <c r="GE284" i="9"/>
  <c r="GF284" i="9"/>
  <c r="GJ284" i="9" s="1"/>
  <c r="GG284" i="9"/>
  <c r="GK284" i="9" s="1"/>
  <c r="GL284" i="9"/>
  <c r="GP284" i="9" s="1"/>
  <c r="GM284" i="9"/>
  <c r="GN284" i="9"/>
  <c r="GO284" i="9"/>
  <c r="GS284" i="9" s="1"/>
  <c r="GQ284" i="9"/>
  <c r="GW284" i="9"/>
  <c r="HA284" i="9" s="1"/>
  <c r="HB284" i="9"/>
  <c r="HF284" i="9" s="1"/>
  <c r="HC284" i="9"/>
  <c r="HG284" i="9" s="1"/>
  <c r="HD284" i="9"/>
  <c r="HH284" i="9" s="1"/>
  <c r="HE284" i="9"/>
  <c r="HI284" i="9" s="1"/>
  <c r="HJ284" i="9"/>
  <c r="HK284" i="9"/>
  <c r="HL284" i="9"/>
  <c r="HM284" i="9"/>
  <c r="GB285" i="9"/>
  <c r="GC285" i="9"/>
  <c r="GD285" i="9"/>
  <c r="GE285" i="9"/>
  <c r="GF285" i="9"/>
  <c r="GJ285" i="9" s="1"/>
  <c r="GG285" i="9"/>
  <c r="GH285" i="9"/>
  <c r="GI285" i="9"/>
  <c r="GK285" i="9"/>
  <c r="GL285" i="9"/>
  <c r="GM285" i="9"/>
  <c r="GN285" i="9"/>
  <c r="GR285" i="9" s="1"/>
  <c r="GO285" i="9"/>
  <c r="GP285" i="9"/>
  <c r="GX285" i="9" s="1"/>
  <c r="GQ285" i="9"/>
  <c r="GS285" i="9"/>
  <c r="GT285" i="9"/>
  <c r="GU285" i="9"/>
  <c r="GV285" i="9"/>
  <c r="GZ285" i="9" s="1"/>
  <c r="GW285" i="9"/>
  <c r="HA285" i="9" s="1"/>
  <c r="GY285" i="9"/>
  <c r="HB285" i="9"/>
  <c r="HC285" i="9"/>
  <c r="HD285" i="9"/>
  <c r="HH285" i="9" s="1"/>
  <c r="HE285" i="9"/>
  <c r="HI285" i="9" s="1"/>
  <c r="HF285" i="9"/>
  <c r="HG285" i="9"/>
  <c r="HJ285" i="9"/>
  <c r="HK285" i="9"/>
  <c r="HL285" i="9"/>
  <c r="HM285" i="9"/>
  <c r="GB286" i="9"/>
  <c r="GC286" i="9"/>
  <c r="GD286" i="9"/>
  <c r="GE286" i="9"/>
  <c r="GF286" i="9"/>
  <c r="GG286" i="9"/>
  <c r="GH286" i="9"/>
  <c r="GI286" i="9"/>
  <c r="GJ286" i="9"/>
  <c r="GK286" i="9"/>
  <c r="GL286" i="9"/>
  <c r="GM286" i="9"/>
  <c r="GN286" i="9"/>
  <c r="GO286" i="9"/>
  <c r="GP286" i="9"/>
  <c r="GQ286" i="9"/>
  <c r="GR286" i="9"/>
  <c r="GS286" i="9"/>
  <c r="GT286" i="9"/>
  <c r="GU286" i="9"/>
  <c r="GV286" i="9"/>
  <c r="GW286" i="9"/>
  <c r="GX286" i="9"/>
  <c r="GY286" i="9"/>
  <c r="GZ286" i="9"/>
  <c r="HA286" i="9"/>
  <c r="HB286" i="9"/>
  <c r="HC286" i="9"/>
  <c r="HD286" i="9"/>
  <c r="HE286" i="9"/>
  <c r="HF286" i="9"/>
  <c r="HG286" i="9"/>
  <c r="HH286" i="9"/>
  <c r="HI286" i="9"/>
  <c r="HJ286" i="9"/>
  <c r="HK286" i="9"/>
  <c r="HL286" i="9"/>
  <c r="HM286" i="9"/>
  <c r="GB287" i="9"/>
  <c r="GC287" i="9"/>
  <c r="GD287" i="9"/>
  <c r="GH287" i="9" s="1"/>
  <c r="GE287" i="9"/>
  <c r="GI287" i="9" s="1"/>
  <c r="GF287" i="9"/>
  <c r="GG287" i="9"/>
  <c r="GJ287" i="9"/>
  <c r="GK287" i="9"/>
  <c r="GL287" i="9"/>
  <c r="GM287" i="9"/>
  <c r="GQ287" i="9" s="1"/>
  <c r="GN287" i="9"/>
  <c r="GO287" i="9"/>
  <c r="GS287" i="9" s="1"/>
  <c r="GR287" i="9"/>
  <c r="GU287" i="9"/>
  <c r="GY287" i="9" s="1"/>
  <c r="GV287" i="9"/>
  <c r="GW287" i="9"/>
  <c r="HA287" i="9" s="1"/>
  <c r="GZ287" i="9"/>
  <c r="HB287" i="9"/>
  <c r="HF287" i="9" s="1"/>
  <c r="HC287" i="9"/>
  <c r="HG287" i="9" s="1"/>
  <c r="HD287" i="9"/>
  <c r="HE287" i="9"/>
  <c r="HI287" i="9" s="1"/>
  <c r="HH287" i="9"/>
  <c r="HJ287" i="9"/>
  <c r="HK287" i="9"/>
  <c r="HL287" i="9"/>
  <c r="HM287" i="9"/>
  <c r="GB288" i="9"/>
  <c r="GC288" i="9"/>
  <c r="GD288" i="9"/>
  <c r="GE288" i="9"/>
  <c r="GF288" i="9"/>
  <c r="GJ288" i="9" s="1"/>
  <c r="GG288" i="9"/>
  <c r="GK288" i="9" s="1"/>
  <c r="GL288" i="9"/>
  <c r="GP288" i="9" s="1"/>
  <c r="GM288" i="9"/>
  <c r="GN288" i="9"/>
  <c r="GO288" i="9"/>
  <c r="GS288" i="9" s="1"/>
  <c r="GQ288" i="9"/>
  <c r="GW288" i="9"/>
  <c r="HA288" i="9" s="1"/>
  <c r="HB288" i="9"/>
  <c r="HF288" i="9" s="1"/>
  <c r="HC288" i="9"/>
  <c r="HG288" i="9" s="1"/>
  <c r="HD288" i="9"/>
  <c r="HH288" i="9" s="1"/>
  <c r="HE288" i="9"/>
  <c r="HI288" i="9" s="1"/>
  <c r="HJ288" i="9"/>
  <c r="HK288" i="9"/>
  <c r="HL288" i="9"/>
  <c r="HM288" i="9"/>
  <c r="GB289" i="9"/>
  <c r="GC289" i="9"/>
  <c r="GD289" i="9"/>
  <c r="GE289" i="9"/>
  <c r="GF289" i="9"/>
  <c r="GJ289" i="9" s="1"/>
  <c r="GG289" i="9"/>
  <c r="GH289" i="9"/>
  <c r="GI289" i="9"/>
  <c r="GK289" i="9"/>
  <c r="GL289" i="9"/>
  <c r="GM289" i="9"/>
  <c r="GN289" i="9"/>
  <c r="GR289" i="9" s="1"/>
  <c r="GO289" i="9"/>
  <c r="GP289" i="9"/>
  <c r="GX289" i="9" s="1"/>
  <c r="GQ289" i="9"/>
  <c r="GS289" i="9"/>
  <c r="GT289" i="9"/>
  <c r="GU289" i="9"/>
  <c r="GV289" i="9"/>
  <c r="GZ289" i="9" s="1"/>
  <c r="GW289" i="9"/>
  <c r="HA289" i="9" s="1"/>
  <c r="GY289" i="9"/>
  <c r="HB289" i="9"/>
  <c r="HC289" i="9"/>
  <c r="HD289" i="9"/>
  <c r="HH289" i="9" s="1"/>
  <c r="HE289" i="9"/>
  <c r="HI289" i="9" s="1"/>
  <c r="HF289" i="9"/>
  <c r="HG289" i="9"/>
  <c r="HJ289" i="9"/>
  <c r="HK289" i="9"/>
  <c r="HL289" i="9"/>
  <c r="HM289" i="9"/>
  <c r="GB290" i="9"/>
  <c r="GC290" i="9"/>
  <c r="GD290" i="9"/>
  <c r="GE290" i="9"/>
  <c r="GF290" i="9"/>
  <c r="GG290" i="9"/>
  <c r="GH290" i="9"/>
  <c r="GI290" i="9"/>
  <c r="GJ290" i="9"/>
  <c r="GK290" i="9"/>
  <c r="GL290" i="9"/>
  <c r="GM290" i="9"/>
  <c r="GN290" i="9"/>
  <c r="GO290" i="9"/>
  <c r="GP290" i="9"/>
  <c r="GQ290" i="9"/>
  <c r="GR290" i="9"/>
  <c r="GS290" i="9"/>
  <c r="GT290" i="9"/>
  <c r="GU290" i="9"/>
  <c r="GV290" i="9"/>
  <c r="GW290" i="9"/>
  <c r="GX290" i="9"/>
  <c r="GY290" i="9"/>
  <c r="GZ290" i="9"/>
  <c r="HA290" i="9"/>
  <c r="HB290" i="9"/>
  <c r="HC290" i="9"/>
  <c r="HD290" i="9"/>
  <c r="HE290" i="9"/>
  <c r="HF290" i="9"/>
  <c r="HG290" i="9"/>
  <c r="HH290" i="9"/>
  <c r="HI290" i="9"/>
  <c r="HJ290" i="9"/>
  <c r="HK290" i="9"/>
  <c r="HL290" i="9"/>
  <c r="HM290" i="9"/>
  <c r="GB291" i="9"/>
  <c r="GC291" i="9"/>
  <c r="GD291" i="9"/>
  <c r="GH291" i="9" s="1"/>
  <c r="GE291" i="9"/>
  <c r="GI291" i="9" s="1"/>
  <c r="GF291" i="9"/>
  <c r="GG291" i="9"/>
  <c r="GJ291" i="9"/>
  <c r="GK291" i="9"/>
  <c r="GL291" i="9"/>
  <c r="GM291" i="9"/>
  <c r="GQ291" i="9" s="1"/>
  <c r="GN291" i="9"/>
  <c r="GO291" i="9"/>
  <c r="GS291" i="9" s="1"/>
  <c r="GR291" i="9"/>
  <c r="GU291" i="9"/>
  <c r="GV291" i="9"/>
  <c r="GW291" i="9"/>
  <c r="HA291" i="9" s="1"/>
  <c r="GZ291" i="9"/>
  <c r="HB291" i="9"/>
  <c r="HF291" i="9" s="1"/>
  <c r="HC291" i="9"/>
  <c r="HG291" i="9" s="1"/>
  <c r="HD291" i="9"/>
  <c r="HE291" i="9"/>
  <c r="HH291" i="9"/>
  <c r="HI291" i="9"/>
  <c r="HJ291" i="9"/>
  <c r="HK291" i="9"/>
  <c r="HL291" i="9"/>
  <c r="HM291" i="9"/>
  <c r="GB292" i="9"/>
  <c r="GC292" i="9"/>
  <c r="GD292" i="9"/>
  <c r="GE292" i="9"/>
  <c r="GI292" i="9" s="1"/>
  <c r="GF292" i="9"/>
  <c r="GJ292" i="9" s="1"/>
  <c r="GG292" i="9"/>
  <c r="GK292" i="9" s="1"/>
  <c r="GL292" i="9"/>
  <c r="GM292" i="9"/>
  <c r="GN292" i="9"/>
  <c r="GO292" i="9"/>
  <c r="GS292" i="9" s="1"/>
  <c r="GP292" i="9"/>
  <c r="GW292" i="9"/>
  <c r="HA292" i="9" s="1"/>
  <c r="HB292" i="9"/>
  <c r="HF292" i="9" s="1"/>
  <c r="HC292" i="9"/>
  <c r="HD292" i="9"/>
  <c r="HH292" i="9" s="1"/>
  <c r="HE292" i="9"/>
  <c r="HI292" i="9" s="1"/>
  <c r="HG292" i="9"/>
  <c r="HJ292" i="9"/>
  <c r="HK292" i="9"/>
  <c r="HL292" i="9"/>
  <c r="HM292" i="9"/>
  <c r="GB293" i="9"/>
  <c r="GC293" i="9"/>
  <c r="GD293" i="9"/>
  <c r="GE293" i="9"/>
  <c r="GF293" i="9"/>
  <c r="GJ293" i="9" s="1"/>
  <c r="GG293" i="9"/>
  <c r="GK293" i="9" s="1"/>
  <c r="GH293" i="9"/>
  <c r="GX293" i="9" s="1"/>
  <c r="GI293" i="9"/>
  <c r="GL293" i="9"/>
  <c r="GM293" i="9"/>
  <c r="GN293" i="9"/>
  <c r="GR293" i="9" s="1"/>
  <c r="GO293" i="9"/>
  <c r="GS293" i="9" s="1"/>
  <c r="GP293" i="9"/>
  <c r="GQ293" i="9"/>
  <c r="GT293" i="9"/>
  <c r="GU293" i="9"/>
  <c r="GY293" i="9"/>
  <c r="HB293" i="9"/>
  <c r="HC293" i="9"/>
  <c r="HD293" i="9"/>
  <c r="HH293" i="9" s="1"/>
  <c r="HE293" i="9"/>
  <c r="HI293" i="9" s="1"/>
  <c r="HF293" i="9"/>
  <c r="HG293" i="9"/>
  <c r="HJ293" i="9"/>
  <c r="HK293" i="9"/>
  <c r="HL293" i="9"/>
  <c r="HM293" i="9"/>
  <c r="GB294" i="9"/>
  <c r="GC294" i="9"/>
  <c r="GD294" i="9"/>
  <c r="GE294" i="9"/>
  <c r="GF294" i="9"/>
  <c r="GG294" i="9"/>
  <c r="GH294" i="9"/>
  <c r="GX294" i="9" s="1"/>
  <c r="GI294" i="9"/>
  <c r="GJ294" i="9"/>
  <c r="GK294" i="9"/>
  <c r="GL294" i="9"/>
  <c r="GM294" i="9"/>
  <c r="GN294" i="9"/>
  <c r="GO294" i="9"/>
  <c r="GP294" i="9"/>
  <c r="GQ294" i="9"/>
  <c r="GR294" i="9"/>
  <c r="GS294" i="9"/>
  <c r="GT294" i="9"/>
  <c r="GU294" i="9"/>
  <c r="GV294" i="9"/>
  <c r="GW294" i="9"/>
  <c r="GY294" i="9"/>
  <c r="GZ294" i="9"/>
  <c r="HA294" i="9"/>
  <c r="HB294" i="9"/>
  <c r="HC294" i="9"/>
  <c r="HD294" i="9"/>
  <c r="HE294" i="9"/>
  <c r="HF294" i="9"/>
  <c r="HG294" i="9"/>
  <c r="HH294" i="9"/>
  <c r="HI294" i="9"/>
  <c r="HJ294" i="9"/>
  <c r="HK294" i="9"/>
  <c r="HL294" i="9"/>
  <c r="HM294" i="9"/>
  <c r="GB295" i="9"/>
  <c r="GC295" i="9"/>
  <c r="GD295" i="9"/>
  <c r="GH295" i="9" s="1"/>
  <c r="GE295" i="9"/>
  <c r="GI295" i="9" s="1"/>
  <c r="GF295" i="9"/>
  <c r="GJ295" i="9" s="1"/>
  <c r="GG295" i="9"/>
  <c r="GK295" i="9"/>
  <c r="GL295" i="9"/>
  <c r="GM295" i="9"/>
  <c r="GQ295" i="9" s="1"/>
  <c r="GN295" i="9"/>
  <c r="GR295" i="9" s="1"/>
  <c r="GO295" i="9"/>
  <c r="GS295" i="9" s="1"/>
  <c r="GW295" i="9"/>
  <c r="HA295" i="9" s="1"/>
  <c r="HB295" i="9"/>
  <c r="HF295" i="9" s="1"/>
  <c r="HC295" i="9"/>
  <c r="HG295" i="9" s="1"/>
  <c r="HD295" i="9"/>
  <c r="HE295" i="9"/>
  <c r="HI295" i="9" s="1"/>
  <c r="HH295" i="9"/>
  <c r="HJ295" i="9"/>
  <c r="HK295" i="9"/>
  <c r="HL295" i="9"/>
  <c r="HM295" i="9"/>
  <c r="GB296" i="9"/>
  <c r="GC296" i="9"/>
  <c r="GD296" i="9"/>
  <c r="GE296" i="9"/>
  <c r="GI296" i="9" s="1"/>
  <c r="GF296" i="9"/>
  <c r="GJ296" i="9" s="1"/>
  <c r="GG296" i="9"/>
  <c r="GK296" i="9" s="1"/>
  <c r="GL296" i="9"/>
  <c r="GM296" i="9"/>
  <c r="GN296" i="9"/>
  <c r="GO296" i="9"/>
  <c r="GP296" i="9"/>
  <c r="HB296" i="9"/>
  <c r="HF296" i="9" s="1"/>
  <c r="HC296" i="9"/>
  <c r="HD296" i="9"/>
  <c r="HH296" i="9" s="1"/>
  <c r="HE296" i="9"/>
  <c r="HI296" i="9" s="1"/>
  <c r="HG296" i="9"/>
  <c r="HJ296" i="9"/>
  <c r="HK296" i="9"/>
  <c r="HL296" i="9"/>
  <c r="HM296" i="9"/>
  <c r="GB297" i="9"/>
  <c r="GC297" i="9"/>
  <c r="GD297" i="9"/>
  <c r="GE297" i="9"/>
  <c r="GF297" i="9"/>
  <c r="GJ297" i="9" s="1"/>
  <c r="GG297" i="9"/>
  <c r="GK297" i="9" s="1"/>
  <c r="GH297" i="9"/>
  <c r="GI297" i="9"/>
  <c r="GL297" i="9"/>
  <c r="GM297" i="9"/>
  <c r="GN297" i="9"/>
  <c r="GO297" i="9"/>
  <c r="GS297" i="9" s="1"/>
  <c r="GP297" i="9"/>
  <c r="GQ297" i="9"/>
  <c r="GT297" i="9"/>
  <c r="GU297" i="9"/>
  <c r="GW297" i="9"/>
  <c r="HA297" i="9" s="1"/>
  <c r="GX297" i="9"/>
  <c r="GY297" i="9"/>
  <c r="HB297" i="9"/>
  <c r="HC297" i="9"/>
  <c r="HD297" i="9"/>
  <c r="HH297" i="9" s="1"/>
  <c r="HE297" i="9"/>
  <c r="HI297" i="9" s="1"/>
  <c r="HF297" i="9"/>
  <c r="HG297" i="9"/>
  <c r="HJ297" i="9"/>
  <c r="HK297" i="9"/>
  <c r="HL297" i="9"/>
  <c r="HM297" i="9"/>
  <c r="GB298" i="9"/>
  <c r="GC298" i="9"/>
  <c r="GD298" i="9"/>
  <c r="GE298" i="9"/>
  <c r="GF298" i="9"/>
  <c r="GG298" i="9"/>
  <c r="GH298" i="9"/>
  <c r="GI298" i="9"/>
  <c r="GJ298" i="9"/>
  <c r="GK298" i="9"/>
  <c r="GL298" i="9"/>
  <c r="GM298" i="9"/>
  <c r="GN298" i="9"/>
  <c r="GO298" i="9"/>
  <c r="GP298" i="9"/>
  <c r="GQ298" i="9"/>
  <c r="GR298" i="9"/>
  <c r="GS298" i="9"/>
  <c r="GT298" i="9"/>
  <c r="GU298" i="9"/>
  <c r="GV298" i="9"/>
  <c r="GW298" i="9"/>
  <c r="GX298" i="9"/>
  <c r="GY298" i="9"/>
  <c r="GZ298" i="9"/>
  <c r="HA298" i="9"/>
  <c r="HB298" i="9"/>
  <c r="HC298" i="9"/>
  <c r="HD298" i="9"/>
  <c r="HE298" i="9"/>
  <c r="HF298" i="9"/>
  <c r="HG298" i="9"/>
  <c r="HH298" i="9"/>
  <c r="HI298" i="9"/>
  <c r="HJ298" i="9"/>
  <c r="HK298" i="9"/>
  <c r="HL298" i="9"/>
  <c r="HM298" i="9"/>
  <c r="GB299" i="9"/>
  <c r="GC299" i="9"/>
  <c r="GD299" i="9"/>
  <c r="GH299" i="9" s="1"/>
  <c r="GE299" i="9"/>
  <c r="GI299" i="9" s="1"/>
  <c r="GF299" i="9"/>
  <c r="GJ299" i="9" s="1"/>
  <c r="GG299" i="9"/>
  <c r="GK299" i="9"/>
  <c r="GL299" i="9"/>
  <c r="GM299" i="9"/>
  <c r="GQ299" i="9" s="1"/>
  <c r="GN299" i="9"/>
  <c r="GR299" i="9" s="1"/>
  <c r="GO299" i="9"/>
  <c r="GS299" i="9" s="1"/>
  <c r="GV299" i="9"/>
  <c r="GW299" i="9"/>
  <c r="HA299" i="9" s="1"/>
  <c r="GZ299" i="9"/>
  <c r="HB299" i="9"/>
  <c r="HF299" i="9" s="1"/>
  <c r="HC299" i="9"/>
  <c r="HG299" i="9" s="1"/>
  <c r="HD299" i="9"/>
  <c r="HE299" i="9"/>
  <c r="HH299" i="9"/>
  <c r="HI299" i="9"/>
  <c r="HJ299" i="9"/>
  <c r="HK299" i="9"/>
  <c r="HL299" i="9"/>
  <c r="HM299" i="9"/>
  <c r="GB300" i="9"/>
  <c r="GC300" i="9"/>
  <c r="GD300" i="9"/>
  <c r="GE300" i="9"/>
  <c r="GI300" i="9" s="1"/>
  <c r="GF300" i="9"/>
  <c r="GJ300" i="9" s="1"/>
  <c r="GG300" i="9"/>
  <c r="GK300" i="9" s="1"/>
  <c r="GL300" i="9"/>
  <c r="GM300" i="9"/>
  <c r="GN300" i="9"/>
  <c r="GO300" i="9"/>
  <c r="GS300" i="9" s="1"/>
  <c r="GP300" i="9"/>
  <c r="GW300" i="9"/>
  <c r="HA300" i="9" s="1"/>
  <c r="HB300" i="9"/>
  <c r="HF300" i="9" s="1"/>
  <c r="HC300" i="9"/>
  <c r="HD300" i="9"/>
  <c r="HH300" i="9" s="1"/>
  <c r="HE300" i="9"/>
  <c r="HI300" i="9" s="1"/>
  <c r="HG300" i="9"/>
  <c r="HJ300" i="9"/>
  <c r="HK300" i="9"/>
  <c r="HL300" i="9"/>
  <c r="HM300" i="9"/>
  <c r="GB301" i="9"/>
  <c r="GC301" i="9"/>
  <c r="GD301" i="9"/>
  <c r="GE301" i="9"/>
  <c r="GF301" i="9"/>
  <c r="GJ301" i="9" s="1"/>
  <c r="GG301" i="9"/>
  <c r="GK301" i="9" s="1"/>
  <c r="GH301" i="9"/>
  <c r="GX301" i="9" s="1"/>
  <c r="GI301" i="9"/>
  <c r="GL301" i="9"/>
  <c r="GM301" i="9"/>
  <c r="GN301" i="9"/>
  <c r="GR301" i="9" s="1"/>
  <c r="GO301" i="9"/>
  <c r="GS301" i="9" s="1"/>
  <c r="GP301" i="9"/>
  <c r="GQ301" i="9"/>
  <c r="GT301" i="9"/>
  <c r="GU301" i="9"/>
  <c r="GY301" i="9"/>
  <c r="HB301" i="9"/>
  <c r="HC301" i="9"/>
  <c r="HD301" i="9"/>
  <c r="HH301" i="9" s="1"/>
  <c r="HE301" i="9"/>
  <c r="HI301" i="9" s="1"/>
  <c r="HF301" i="9"/>
  <c r="HG301" i="9"/>
  <c r="HJ301" i="9"/>
  <c r="HK301" i="9"/>
  <c r="HL301" i="9"/>
  <c r="HM301" i="9"/>
  <c r="GB302" i="9"/>
  <c r="GC302" i="9"/>
  <c r="GD302" i="9"/>
  <c r="GE302" i="9"/>
  <c r="GF302" i="9"/>
  <c r="GG302" i="9"/>
  <c r="GH302" i="9"/>
  <c r="GI302" i="9"/>
  <c r="GJ302" i="9"/>
  <c r="GK302" i="9"/>
  <c r="GL302" i="9"/>
  <c r="GM302" i="9"/>
  <c r="GN302" i="9"/>
  <c r="GO302" i="9"/>
  <c r="GP302" i="9"/>
  <c r="GX302" i="9" s="1"/>
  <c r="GQ302" i="9"/>
  <c r="GR302" i="9"/>
  <c r="GS302" i="9"/>
  <c r="GT302" i="9"/>
  <c r="GU302" i="9"/>
  <c r="GV302" i="9"/>
  <c r="GW302" i="9"/>
  <c r="GY302" i="9"/>
  <c r="GZ302" i="9"/>
  <c r="HA302" i="9"/>
  <c r="HB302" i="9"/>
  <c r="HC302" i="9"/>
  <c r="HD302" i="9"/>
  <c r="HE302" i="9"/>
  <c r="HF302" i="9"/>
  <c r="HG302" i="9"/>
  <c r="HH302" i="9"/>
  <c r="HI302" i="9"/>
  <c r="HJ302" i="9"/>
  <c r="HK302" i="9"/>
  <c r="HL302" i="9"/>
  <c r="HM302" i="9"/>
  <c r="GB303" i="9"/>
  <c r="HL303" i="9" s="1"/>
  <c r="GC303" i="9"/>
  <c r="HM303" i="9" s="1"/>
  <c r="GD303" i="9"/>
  <c r="GH303" i="9" s="1"/>
  <c r="GE303" i="9"/>
  <c r="GI303" i="9" s="1"/>
  <c r="GF303" i="9"/>
  <c r="GJ303" i="9" s="1"/>
  <c r="GG303" i="9"/>
  <c r="GK303" i="9"/>
  <c r="GL303" i="9"/>
  <c r="GM303" i="9"/>
  <c r="GQ303" i="9" s="1"/>
  <c r="GN303" i="9"/>
  <c r="GR303" i="9" s="1"/>
  <c r="GO303" i="9"/>
  <c r="GS303" i="9" s="1"/>
  <c r="GW303" i="9"/>
  <c r="HB303" i="9"/>
  <c r="HF303" i="9" s="1"/>
  <c r="HC303" i="9"/>
  <c r="HG303" i="9" s="1"/>
  <c r="HD303" i="9"/>
  <c r="HE303" i="9"/>
  <c r="HI303" i="9" s="1"/>
  <c r="HH303" i="9"/>
  <c r="HJ303" i="9"/>
  <c r="HK303" i="9"/>
  <c r="GB304" i="9"/>
  <c r="GC304" i="9"/>
  <c r="GD304" i="9"/>
  <c r="GE304" i="9"/>
  <c r="GI304" i="9" s="1"/>
  <c r="GF304" i="9"/>
  <c r="GJ304" i="9" s="1"/>
  <c r="GG304" i="9"/>
  <c r="GK304" i="9" s="1"/>
  <c r="GL304" i="9"/>
  <c r="GM304" i="9"/>
  <c r="GN304" i="9"/>
  <c r="GO304" i="9"/>
  <c r="GS304" i="9" s="1"/>
  <c r="GP304" i="9"/>
  <c r="GW304" i="9"/>
  <c r="HA304" i="9" s="1"/>
  <c r="HB304" i="9"/>
  <c r="HC304" i="9"/>
  <c r="HD304" i="9"/>
  <c r="HH304" i="9" s="1"/>
  <c r="HE304" i="9"/>
  <c r="HF304" i="9"/>
  <c r="HG304" i="9"/>
  <c r="HI304" i="9"/>
  <c r="HJ304" i="9"/>
  <c r="HK304" i="9"/>
  <c r="HL304" i="9"/>
  <c r="HM304" i="9"/>
  <c r="GB305" i="9"/>
  <c r="GC305" i="9"/>
  <c r="HM305" i="9" s="1"/>
  <c r="GD305" i="9"/>
  <c r="GH305" i="9" s="1"/>
  <c r="GE305" i="9"/>
  <c r="GI305" i="9" s="1"/>
  <c r="GF305" i="9"/>
  <c r="GJ305" i="9" s="1"/>
  <c r="GG305" i="9"/>
  <c r="GK305" i="9"/>
  <c r="GL305" i="9"/>
  <c r="GP305" i="9" s="1"/>
  <c r="GM305" i="9"/>
  <c r="GQ305" i="9" s="1"/>
  <c r="GN305" i="9"/>
  <c r="GO305" i="9"/>
  <c r="GS305" i="9"/>
  <c r="GW305" i="9"/>
  <c r="HA305" i="9"/>
  <c r="HB305" i="9"/>
  <c r="HF305" i="9" s="1"/>
  <c r="HC305" i="9"/>
  <c r="HG305" i="9" s="1"/>
  <c r="HD305" i="9"/>
  <c r="HH305" i="9" s="1"/>
  <c r="HE305" i="9"/>
  <c r="HI305" i="9"/>
  <c r="HJ305" i="9"/>
  <c r="HK305" i="9"/>
  <c r="HL305" i="9"/>
  <c r="GB306" i="9"/>
  <c r="GC306" i="9"/>
  <c r="GD306" i="9"/>
  <c r="GE306" i="9"/>
  <c r="GI306" i="9" s="1"/>
  <c r="GF306" i="9"/>
  <c r="GJ306" i="9" s="1"/>
  <c r="GG306" i="9"/>
  <c r="GK306" i="9" s="1"/>
  <c r="GH306" i="9"/>
  <c r="GL306" i="9"/>
  <c r="GM306" i="9"/>
  <c r="GN306" i="9"/>
  <c r="GR306" i="9" s="1"/>
  <c r="GO306" i="9"/>
  <c r="GS306" i="9" s="1"/>
  <c r="GP306" i="9"/>
  <c r="GT306" i="9"/>
  <c r="GV306" i="9"/>
  <c r="GZ306" i="9" s="1"/>
  <c r="GW306" i="9"/>
  <c r="HA306" i="9" s="1"/>
  <c r="GX306" i="9"/>
  <c r="HB306" i="9"/>
  <c r="HC306" i="9"/>
  <c r="HG306" i="9" s="1"/>
  <c r="HD306" i="9"/>
  <c r="HH306" i="9" s="1"/>
  <c r="HE306" i="9"/>
  <c r="HI306" i="9" s="1"/>
  <c r="HF306" i="9"/>
  <c r="HJ306" i="9"/>
  <c r="HK306" i="9"/>
  <c r="HL306" i="9"/>
  <c r="HM306" i="9"/>
  <c r="GB307" i="9"/>
  <c r="HL307" i="9" s="1"/>
  <c r="GC307" i="9"/>
  <c r="GD307" i="9"/>
  <c r="GE307" i="9"/>
  <c r="GF307" i="9"/>
  <c r="GG307" i="9"/>
  <c r="GK307" i="9" s="1"/>
  <c r="GH307" i="9"/>
  <c r="GX307" i="9" s="1"/>
  <c r="GI307" i="9"/>
  <c r="GJ307" i="9"/>
  <c r="GL307" i="9"/>
  <c r="GM307" i="9"/>
  <c r="GN307" i="9"/>
  <c r="GO307" i="9"/>
  <c r="GS307" i="9" s="1"/>
  <c r="GP307" i="9"/>
  <c r="GQ307" i="9"/>
  <c r="GY307" i="9" s="1"/>
  <c r="GR307" i="9"/>
  <c r="GT307" i="9"/>
  <c r="GU307" i="9"/>
  <c r="GV307" i="9"/>
  <c r="GZ307" i="9"/>
  <c r="HB307" i="9"/>
  <c r="HC307" i="9"/>
  <c r="HD307" i="9"/>
  <c r="HE307" i="9"/>
  <c r="HI307" i="9" s="1"/>
  <c r="HF307" i="9"/>
  <c r="HG307" i="9"/>
  <c r="HH307" i="9"/>
  <c r="HJ307" i="9"/>
  <c r="HK307" i="9"/>
  <c r="HM307" i="9"/>
  <c r="GB308" i="9"/>
  <c r="HL308" i="9" s="1"/>
  <c r="GC308" i="9"/>
  <c r="HM308" i="9" s="1"/>
  <c r="GD308" i="9"/>
  <c r="GH308" i="9" s="1"/>
  <c r="GE308" i="9"/>
  <c r="GF308" i="9"/>
  <c r="GG308" i="9"/>
  <c r="GI308" i="9"/>
  <c r="GJ308" i="9"/>
  <c r="GK308" i="9"/>
  <c r="HA308" i="9" s="1"/>
  <c r="GL308" i="9"/>
  <c r="GP308" i="9" s="1"/>
  <c r="GM308" i="9"/>
  <c r="GN308" i="9"/>
  <c r="GO308" i="9"/>
  <c r="GQ308" i="9"/>
  <c r="GY308" i="9" s="1"/>
  <c r="GR308" i="9"/>
  <c r="GS308" i="9"/>
  <c r="GT308" i="9"/>
  <c r="GX308" i="9" s="1"/>
  <c r="GU308" i="9"/>
  <c r="GV308" i="9"/>
  <c r="GW308" i="9"/>
  <c r="GZ308" i="9"/>
  <c r="HB308" i="9"/>
  <c r="HF308" i="9" s="1"/>
  <c r="HC308" i="9"/>
  <c r="HD308" i="9"/>
  <c r="HE308" i="9"/>
  <c r="HG308" i="9"/>
  <c r="HH308" i="9"/>
  <c r="HI308" i="9"/>
  <c r="HJ308" i="9"/>
  <c r="HK308" i="9"/>
  <c r="GB309" i="9"/>
  <c r="GC309" i="9"/>
  <c r="HM309" i="9" s="1"/>
  <c r="GD309" i="9"/>
  <c r="GH309" i="9" s="1"/>
  <c r="GE309" i="9"/>
  <c r="GI309" i="9" s="1"/>
  <c r="GF309" i="9"/>
  <c r="GJ309" i="9" s="1"/>
  <c r="GG309" i="9"/>
  <c r="GK309" i="9"/>
  <c r="GL309" i="9"/>
  <c r="GP309" i="9" s="1"/>
  <c r="GM309" i="9"/>
  <c r="GQ309" i="9" s="1"/>
  <c r="GN309" i="9"/>
  <c r="GR309" i="9" s="1"/>
  <c r="GO309" i="9"/>
  <c r="GS309" i="9"/>
  <c r="HA309" i="9" s="1"/>
  <c r="GT309" i="9"/>
  <c r="GX309" i="9" s="1"/>
  <c r="GU309" i="9"/>
  <c r="GY309" i="9" s="1"/>
  <c r="GW309" i="9"/>
  <c r="HB309" i="9"/>
  <c r="HF309" i="9" s="1"/>
  <c r="HC309" i="9"/>
  <c r="HG309" i="9" s="1"/>
  <c r="HD309" i="9"/>
  <c r="HH309" i="9" s="1"/>
  <c r="HE309" i="9"/>
  <c r="HI309" i="9"/>
  <c r="HJ309" i="9"/>
  <c r="HK309" i="9"/>
  <c r="HL309" i="9"/>
  <c r="GB310" i="9"/>
  <c r="GC310" i="9"/>
  <c r="GD310" i="9"/>
  <c r="GE310" i="9"/>
  <c r="GI310" i="9" s="1"/>
  <c r="GF310" i="9"/>
  <c r="GG310" i="9"/>
  <c r="GK310" i="9" s="1"/>
  <c r="GH310" i="9"/>
  <c r="GX310" i="9" s="1"/>
  <c r="GL310" i="9"/>
  <c r="GM310" i="9"/>
  <c r="GQ310" i="9" s="1"/>
  <c r="GN310" i="9"/>
  <c r="GR310" i="9" s="1"/>
  <c r="GO310" i="9"/>
  <c r="GS310" i="9" s="1"/>
  <c r="GP310" i="9"/>
  <c r="GT310" i="9"/>
  <c r="HB310" i="9"/>
  <c r="HC310" i="9"/>
  <c r="HG310" i="9" s="1"/>
  <c r="HD310" i="9"/>
  <c r="HH310" i="9" s="1"/>
  <c r="HE310" i="9"/>
  <c r="HI310" i="9" s="1"/>
  <c r="HF310" i="9"/>
  <c r="HJ310" i="9"/>
  <c r="HK310" i="9"/>
  <c r="HL310" i="9"/>
  <c r="HM310" i="9"/>
  <c r="GB311" i="9"/>
  <c r="HL311" i="9" s="1"/>
  <c r="GC311" i="9"/>
  <c r="GD311" i="9"/>
  <c r="GE311" i="9"/>
  <c r="GF311" i="9"/>
  <c r="GG311" i="9"/>
  <c r="GK311" i="9" s="1"/>
  <c r="GH311" i="9"/>
  <c r="GI311" i="9"/>
  <c r="GJ311" i="9"/>
  <c r="GZ311" i="9" s="1"/>
  <c r="GL311" i="9"/>
  <c r="GM311" i="9"/>
  <c r="GN311" i="9"/>
  <c r="GO311" i="9"/>
  <c r="GS311" i="9" s="1"/>
  <c r="GP311" i="9"/>
  <c r="GX311" i="9" s="1"/>
  <c r="GQ311" i="9"/>
  <c r="GR311" i="9"/>
  <c r="GT311" i="9"/>
  <c r="GU311" i="9"/>
  <c r="GV311" i="9"/>
  <c r="GY311" i="9"/>
  <c r="HB311" i="9"/>
  <c r="HC311" i="9"/>
  <c r="HD311" i="9"/>
  <c r="HE311" i="9"/>
  <c r="HI311" i="9" s="1"/>
  <c r="HF311" i="9"/>
  <c r="HG311" i="9"/>
  <c r="HH311" i="9"/>
  <c r="HJ311" i="9"/>
  <c r="HK311" i="9"/>
  <c r="HM311" i="9"/>
  <c r="GB312" i="9"/>
  <c r="HL312" i="9" s="1"/>
  <c r="GC312" i="9"/>
  <c r="HM312" i="9" s="1"/>
  <c r="GD312" i="9"/>
  <c r="GH312" i="9" s="1"/>
  <c r="GE312" i="9"/>
  <c r="GF312" i="9"/>
  <c r="GG312" i="9"/>
  <c r="GI312" i="9"/>
  <c r="GJ312" i="9"/>
  <c r="GZ312" i="9" s="1"/>
  <c r="GK312" i="9"/>
  <c r="HA312" i="9" s="1"/>
  <c r="GL312" i="9"/>
  <c r="GM312" i="9"/>
  <c r="GN312" i="9"/>
  <c r="GO312" i="9"/>
  <c r="GQ312" i="9"/>
  <c r="GR312" i="9"/>
  <c r="GS312" i="9"/>
  <c r="GU312" i="9"/>
  <c r="GV312" i="9"/>
  <c r="GW312" i="9"/>
  <c r="GY312" i="9"/>
  <c r="HB312" i="9"/>
  <c r="HF312" i="9" s="1"/>
  <c r="HC312" i="9"/>
  <c r="HD312" i="9"/>
  <c r="HE312" i="9"/>
  <c r="HG312" i="9"/>
  <c r="HH312" i="9"/>
  <c r="HI312" i="9"/>
  <c r="HJ312" i="9"/>
  <c r="HK312" i="9"/>
  <c r="GB313" i="9"/>
  <c r="GC313" i="9"/>
  <c r="HM313" i="9" s="1"/>
  <c r="GD313" i="9"/>
  <c r="GH313" i="9" s="1"/>
  <c r="GE313" i="9"/>
  <c r="GI313" i="9" s="1"/>
  <c r="GF313" i="9"/>
  <c r="GJ313" i="9" s="1"/>
  <c r="GG313" i="9"/>
  <c r="GK313" i="9"/>
  <c r="GL313" i="9"/>
  <c r="GP313" i="9" s="1"/>
  <c r="GM313" i="9"/>
  <c r="GQ313" i="9" s="1"/>
  <c r="GN313" i="9"/>
  <c r="GO313" i="9"/>
  <c r="GS313" i="9"/>
  <c r="GW313" i="9"/>
  <c r="HA313" i="9"/>
  <c r="HB313" i="9"/>
  <c r="HF313" i="9" s="1"/>
  <c r="HC313" i="9"/>
  <c r="HG313" i="9" s="1"/>
  <c r="HD313" i="9"/>
  <c r="HH313" i="9" s="1"/>
  <c r="HE313" i="9"/>
  <c r="HI313" i="9"/>
  <c r="HJ313" i="9"/>
  <c r="HK313" i="9"/>
  <c r="HL313" i="9"/>
  <c r="GB314" i="9"/>
  <c r="GC314" i="9"/>
  <c r="GD314" i="9"/>
  <c r="GE314" i="9"/>
  <c r="GI314" i="9" s="1"/>
  <c r="GF314" i="9"/>
  <c r="GJ314" i="9" s="1"/>
  <c r="GG314" i="9"/>
  <c r="GK314" i="9" s="1"/>
  <c r="GH314" i="9"/>
  <c r="GL314" i="9"/>
  <c r="GM314" i="9"/>
  <c r="GN314" i="9"/>
  <c r="GR314" i="9" s="1"/>
  <c r="GO314" i="9"/>
  <c r="GS314" i="9" s="1"/>
  <c r="GP314" i="9"/>
  <c r="GT314" i="9"/>
  <c r="GV314" i="9"/>
  <c r="GZ314" i="9" s="1"/>
  <c r="GW314" i="9"/>
  <c r="HA314" i="9" s="1"/>
  <c r="GX314" i="9"/>
  <c r="HB314" i="9"/>
  <c r="HC314" i="9"/>
  <c r="HG314" i="9" s="1"/>
  <c r="HD314" i="9"/>
  <c r="HH314" i="9" s="1"/>
  <c r="HE314" i="9"/>
  <c r="HI314" i="9" s="1"/>
  <c r="HF314" i="9"/>
  <c r="HJ314" i="9"/>
  <c r="HK314" i="9"/>
  <c r="HL314" i="9"/>
  <c r="HM314" i="9"/>
  <c r="GB315" i="9"/>
  <c r="HL315" i="9" s="1"/>
  <c r="GC315" i="9"/>
  <c r="GD315" i="9"/>
  <c r="GE315" i="9"/>
  <c r="GF315" i="9"/>
  <c r="GG315" i="9"/>
  <c r="GK315" i="9" s="1"/>
  <c r="GH315" i="9"/>
  <c r="GX315" i="9" s="1"/>
  <c r="GI315" i="9"/>
  <c r="GJ315" i="9"/>
  <c r="GL315" i="9"/>
  <c r="GM315" i="9"/>
  <c r="GN315" i="9"/>
  <c r="GO315" i="9"/>
  <c r="GS315" i="9" s="1"/>
  <c r="GP315" i="9"/>
  <c r="GQ315" i="9"/>
  <c r="GY315" i="9" s="1"/>
  <c r="GR315" i="9"/>
  <c r="GT315" i="9"/>
  <c r="GU315" i="9"/>
  <c r="GV315" i="9"/>
  <c r="GZ315" i="9"/>
  <c r="HB315" i="9"/>
  <c r="HC315" i="9"/>
  <c r="HD315" i="9"/>
  <c r="HE315" i="9"/>
  <c r="HI315" i="9" s="1"/>
  <c r="HF315" i="9"/>
  <c r="HG315" i="9"/>
  <c r="HH315" i="9"/>
  <c r="HJ315" i="9"/>
  <c r="HK315" i="9"/>
  <c r="HM315" i="9"/>
  <c r="GB316" i="9"/>
  <c r="HL316" i="9" s="1"/>
  <c r="GC316" i="9"/>
  <c r="HM316" i="9" s="1"/>
  <c r="GD316" i="9"/>
  <c r="GH316" i="9" s="1"/>
  <c r="GE316" i="9"/>
  <c r="GF316" i="9"/>
  <c r="GG316" i="9"/>
  <c r="GI316" i="9"/>
  <c r="GJ316" i="9"/>
  <c r="GK316" i="9"/>
  <c r="HA316" i="9" s="1"/>
  <c r="GL316" i="9"/>
  <c r="GP316" i="9" s="1"/>
  <c r="GM316" i="9"/>
  <c r="GN316" i="9"/>
  <c r="GO316" i="9"/>
  <c r="GQ316" i="9"/>
  <c r="GY316" i="9" s="1"/>
  <c r="GR316" i="9"/>
  <c r="GS316" i="9"/>
  <c r="GT316" i="9"/>
  <c r="GX316" i="9" s="1"/>
  <c r="GU316" i="9"/>
  <c r="GV316" i="9"/>
  <c r="GW316" i="9"/>
  <c r="GZ316" i="9"/>
  <c r="HB316" i="9"/>
  <c r="HF316" i="9" s="1"/>
  <c r="HC316" i="9"/>
  <c r="HD316" i="9"/>
  <c r="HE316" i="9"/>
  <c r="HG316" i="9"/>
  <c r="HH316" i="9"/>
  <c r="HI316" i="9"/>
  <c r="HJ316" i="9"/>
  <c r="HK316" i="9"/>
  <c r="GB317" i="9"/>
  <c r="GC317" i="9"/>
  <c r="HM317" i="9" s="1"/>
  <c r="GD317" i="9"/>
  <c r="GH317" i="9" s="1"/>
  <c r="GE317" i="9"/>
  <c r="GI317" i="9" s="1"/>
  <c r="GF317" i="9"/>
  <c r="GJ317" i="9" s="1"/>
  <c r="GG317" i="9"/>
  <c r="GK317" i="9"/>
  <c r="GL317" i="9"/>
  <c r="GP317" i="9" s="1"/>
  <c r="GM317" i="9"/>
  <c r="GQ317" i="9" s="1"/>
  <c r="GN317" i="9"/>
  <c r="GR317" i="9" s="1"/>
  <c r="GO317" i="9"/>
  <c r="GS317" i="9"/>
  <c r="HA317" i="9" s="1"/>
  <c r="GT317" i="9"/>
  <c r="GX317" i="9" s="1"/>
  <c r="GU317" i="9"/>
  <c r="GY317" i="9" s="1"/>
  <c r="GW317" i="9"/>
  <c r="HB317" i="9"/>
  <c r="HF317" i="9" s="1"/>
  <c r="HC317" i="9"/>
  <c r="HG317" i="9" s="1"/>
  <c r="HD317" i="9"/>
  <c r="HH317" i="9" s="1"/>
  <c r="HE317" i="9"/>
  <c r="HI317" i="9"/>
  <c r="HJ317" i="9"/>
  <c r="HK317" i="9"/>
  <c r="HL317" i="9"/>
  <c r="GB318" i="9"/>
  <c r="GC318" i="9"/>
  <c r="GD318" i="9"/>
  <c r="GE318" i="9"/>
  <c r="GI318" i="9" s="1"/>
  <c r="GF318" i="9"/>
  <c r="GG318" i="9"/>
  <c r="GK318" i="9" s="1"/>
  <c r="GH318" i="9"/>
  <c r="GX318" i="9" s="1"/>
  <c r="GL318" i="9"/>
  <c r="GM318" i="9"/>
  <c r="GQ318" i="9" s="1"/>
  <c r="GN318" i="9"/>
  <c r="GR318" i="9" s="1"/>
  <c r="GO318" i="9"/>
  <c r="GS318" i="9" s="1"/>
  <c r="GP318" i="9"/>
  <c r="GT318" i="9"/>
  <c r="HB318" i="9"/>
  <c r="HC318" i="9"/>
  <c r="HG318" i="9" s="1"/>
  <c r="HD318" i="9"/>
  <c r="HH318" i="9" s="1"/>
  <c r="HE318" i="9"/>
  <c r="HI318" i="9" s="1"/>
  <c r="HF318" i="9"/>
  <c r="HJ318" i="9"/>
  <c r="HK318" i="9"/>
  <c r="HL318" i="9"/>
  <c r="HM318" i="9"/>
  <c r="GB319" i="9"/>
  <c r="HL319" i="9" s="1"/>
  <c r="GC319" i="9"/>
  <c r="GD319" i="9"/>
  <c r="GE319" i="9"/>
  <c r="GF319" i="9"/>
  <c r="GG319" i="9"/>
  <c r="GK319" i="9" s="1"/>
  <c r="GH319" i="9"/>
  <c r="GI319" i="9"/>
  <c r="GJ319" i="9"/>
  <c r="GZ319" i="9" s="1"/>
  <c r="GL319" i="9"/>
  <c r="GM319" i="9"/>
  <c r="GN319" i="9"/>
  <c r="GO319" i="9"/>
  <c r="GS319" i="9" s="1"/>
  <c r="GP319" i="9"/>
  <c r="GX319" i="9" s="1"/>
  <c r="GQ319" i="9"/>
  <c r="GR319" i="9"/>
  <c r="GT319" i="9"/>
  <c r="GU319" i="9"/>
  <c r="GV319" i="9"/>
  <c r="GY319" i="9"/>
  <c r="HB319" i="9"/>
  <c r="HC319" i="9"/>
  <c r="HD319" i="9"/>
  <c r="HE319" i="9"/>
  <c r="HI319" i="9" s="1"/>
  <c r="HF319" i="9"/>
  <c r="HG319" i="9"/>
  <c r="HH319" i="9"/>
  <c r="HJ319" i="9"/>
  <c r="HK319" i="9"/>
  <c r="HM319" i="9"/>
  <c r="GB320" i="9"/>
  <c r="HL320" i="9" s="1"/>
  <c r="GC320" i="9"/>
  <c r="HM320" i="9" s="1"/>
  <c r="GD320" i="9"/>
  <c r="GH320" i="9" s="1"/>
  <c r="GE320" i="9"/>
  <c r="GF320" i="9"/>
  <c r="GG320" i="9"/>
  <c r="GI320" i="9"/>
  <c r="GJ320" i="9"/>
  <c r="GZ320" i="9" s="1"/>
  <c r="GK320" i="9"/>
  <c r="HA320" i="9" s="1"/>
  <c r="GL320" i="9"/>
  <c r="GM320" i="9"/>
  <c r="GN320" i="9"/>
  <c r="GO320" i="9"/>
  <c r="GQ320" i="9"/>
  <c r="GR320" i="9"/>
  <c r="GS320" i="9"/>
  <c r="GU320" i="9"/>
  <c r="GV320" i="9"/>
  <c r="GW320" i="9"/>
  <c r="GY320" i="9"/>
  <c r="HB320" i="9"/>
  <c r="HF320" i="9" s="1"/>
  <c r="HC320" i="9"/>
  <c r="HD320" i="9"/>
  <c r="HE320" i="9"/>
  <c r="HG320" i="9"/>
  <c r="HH320" i="9"/>
  <c r="HI320" i="9"/>
  <c r="HJ320" i="9"/>
  <c r="HK320" i="9"/>
  <c r="GB321" i="9"/>
  <c r="GC321" i="9"/>
  <c r="HM321" i="9" s="1"/>
  <c r="GD321" i="9"/>
  <c r="GH321" i="9" s="1"/>
  <c r="GE321" i="9"/>
  <c r="GI321" i="9" s="1"/>
  <c r="GF321" i="9"/>
  <c r="GJ321" i="9" s="1"/>
  <c r="GG321" i="9"/>
  <c r="GK321" i="9"/>
  <c r="GL321" i="9"/>
  <c r="GP321" i="9" s="1"/>
  <c r="GM321" i="9"/>
  <c r="GQ321" i="9" s="1"/>
  <c r="GN321" i="9"/>
  <c r="GO321" i="9"/>
  <c r="GS321" i="9"/>
  <c r="GW321" i="9"/>
  <c r="HA321" i="9"/>
  <c r="HB321" i="9"/>
  <c r="HF321" i="9" s="1"/>
  <c r="HC321" i="9"/>
  <c r="HG321" i="9" s="1"/>
  <c r="HD321" i="9"/>
  <c r="HH321" i="9" s="1"/>
  <c r="HE321" i="9"/>
  <c r="HI321" i="9"/>
  <c r="HJ321" i="9"/>
  <c r="HK321" i="9"/>
  <c r="HL321" i="9"/>
  <c r="GB322" i="9"/>
  <c r="GC322" i="9"/>
  <c r="GD322" i="9"/>
  <c r="GE322" i="9"/>
  <c r="GI322" i="9" s="1"/>
  <c r="GF322" i="9"/>
  <c r="GJ322" i="9" s="1"/>
  <c r="GG322" i="9"/>
  <c r="GK322" i="9" s="1"/>
  <c r="GH322" i="9"/>
  <c r="GL322" i="9"/>
  <c r="GM322" i="9"/>
  <c r="GN322" i="9"/>
  <c r="GR322" i="9" s="1"/>
  <c r="GO322" i="9"/>
  <c r="GS322" i="9" s="1"/>
  <c r="GP322" i="9"/>
  <c r="GT322" i="9"/>
  <c r="GV322" i="9"/>
  <c r="GZ322" i="9" s="1"/>
  <c r="GW322" i="9"/>
  <c r="HA322" i="9" s="1"/>
  <c r="GX322" i="9"/>
  <c r="HB322" i="9"/>
  <c r="HC322" i="9"/>
  <c r="HG322" i="9" s="1"/>
  <c r="HD322" i="9"/>
  <c r="HH322" i="9" s="1"/>
  <c r="HE322" i="9"/>
  <c r="HI322" i="9" s="1"/>
  <c r="HF322" i="9"/>
  <c r="HJ322" i="9"/>
  <c r="HK322" i="9"/>
  <c r="HL322" i="9"/>
  <c r="HM322" i="9"/>
  <c r="GB323" i="9"/>
  <c r="HL323" i="9" s="1"/>
  <c r="GC323" i="9"/>
  <c r="GD323" i="9"/>
  <c r="GE323" i="9"/>
  <c r="GF323" i="9"/>
  <c r="GG323" i="9"/>
  <c r="GK323" i="9" s="1"/>
  <c r="GH323" i="9"/>
  <c r="GX323" i="9" s="1"/>
  <c r="GI323" i="9"/>
  <c r="GJ323" i="9"/>
  <c r="GL323" i="9"/>
  <c r="GM323" i="9"/>
  <c r="GN323" i="9"/>
  <c r="GO323" i="9"/>
  <c r="GS323" i="9" s="1"/>
  <c r="GP323" i="9"/>
  <c r="GQ323" i="9"/>
  <c r="GY323" i="9" s="1"/>
  <c r="GR323" i="9"/>
  <c r="GT323" i="9"/>
  <c r="GU323" i="9"/>
  <c r="GV323" i="9"/>
  <c r="GZ323" i="9"/>
  <c r="HB323" i="9"/>
  <c r="HC323" i="9"/>
  <c r="HD323" i="9"/>
  <c r="HE323" i="9"/>
  <c r="HI323" i="9" s="1"/>
  <c r="HF323" i="9"/>
  <c r="HG323" i="9"/>
  <c r="HH323" i="9"/>
  <c r="HJ323" i="9"/>
  <c r="HK323" i="9"/>
  <c r="HM323" i="9"/>
  <c r="GB324" i="9"/>
  <c r="HL324" i="9" s="1"/>
  <c r="GC324" i="9"/>
  <c r="HM324" i="9" s="1"/>
  <c r="GD324" i="9"/>
  <c r="GH324" i="9" s="1"/>
  <c r="GE324" i="9"/>
  <c r="GF324" i="9"/>
  <c r="GG324" i="9"/>
  <c r="GI324" i="9"/>
  <c r="GJ324" i="9"/>
  <c r="GK324" i="9"/>
  <c r="HA324" i="9" s="1"/>
  <c r="GL324" i="9"/>
  <c r="GP324" i="9" s="1"/>
  <c r="GM324" i="9"/>
  <c r="GN324" i="9"/>
  <c r="GO324" i="9"/>
  <c r="GQ324" i="9"/>
  <c r="GY324" i="9" s="1"/>
  <c r="GR324" i="9"/>
  <c r="GS324" i="9"/>
  <c r="GT324" i="9"/>
  <c r="GX324" i="9" s="1"/>
  <c r="GU324" i="9"/>
  <c r="GV324" i="9"/>
  <c r="GW324" i="9"/>
  <c r="GZ324" i="9"/>
  <c r="HB324" i="9"/>
  <c r="HF324" i="9" s="1"/>
  <c r="HC324" i="9"/>
  <c r="HD324" i="9"/>
  <c r="HE324" i="9"/>
  <c r="HG324" i="9"/>
  <c r="HH324" i="9"/>
  <c r="HI324" i="9"/>
  <c r="HJ324" i="9"/>
  <c r="HK324" i="9"/>
  <c r="GB325" i="9"/>
  <c r="GC325" i="9"/>
  <c r="HM325" i="9" s="1"/>
  <c r="GD325" i="9"/>
  <c r="GH325" i="9" s="1"/>
  <c r="GE325" i="9"/>
  <c r="GI325" i="9" s="1"/>
  <c r="GF325" i="9"/>
  <c r="GJ325" i="9" s="1"/>
  <c r="GG325" i="9"/>
  <c r="GK325" i="9"/>
  <c r="GL325" i="9"/>
  <c r="GP325" i="9" s="1"/>
  <c r="GM325" i="9"/>
  <c r="GQ325" i="9" s="1"/>
  <c r="GN325" i="9"/>
  <c r="GR325" i="9" s="1"/>
  <c r="GO325" i="9"/>
  <c r="GS325" i="9"/>
  <c r="HA325" i="9" s="1"/>
  <c r="GT325" i="9"/>
  <c r="GX325" i="9" s="1"/>
  <c r="GU325" i="9"/>
  <c r="GY325" i="9" s="1"/>
  <c r="GW325" i="9"/>
  <c r="HB325" i="9"/>
  <c r="HF325" i="9" s="1"/>
  <c r="HC325" i="9"/>
  <c r="HG325" i="9" s="1"/>
  <c r="HD325" i="9"/>
  <c r="HH325" i="9" s="1"/>
  <c r="HE325" i="9"/>
  <c r="HI325" i="9"/>
  <c r="HJ325" i="9"/>
  <c r="HK325" i="9"/>
  <c r="HL325" i="9"/>
  <c r="GB326" i="9"/>
  <c r="GC326" i="9"/>
  <c r="GD326" i="9"/>
  <c r="GE326" i="9"/>
  <c r="GI326" i="9" s="1"/>
  <c r="GF326" i="9"/>
  <c r="GG326" i="9"/>
  <c r="GK326" i="9" s="1"/>
  <c r="GH326" i="9"/>
  <c r="GX326" i="9" s="1"/>
  <c r="GL326" i="9"/>
  <c r="GM326" i="9"/>
  <c r="GQ326" i="9" s="1"/>
  <c r="GN326" i="9"/>
  <c r="GR326" i="9" s="1"/>
  <c r="GO326" i="9"/>
  <c r="GS326" i="9" s="1"/>
  <c r="GP326" i="9"/>
  <c r="GT326" i="9"/>
  <c r="HB326" i="9"/>
  <c r="HC326" i="9"/>
  <c r="HG326" i="9" s="1"/>
  <c r="HD326" i="9"/>
  <c r="HH326" i="9" s="1"/>
  <c r="HE326" i="9"/>
  <c r="HI326" i="9" s="1"/>
  <c r="HF326" i="9"/>
  <c r="HJ326" i="9"/>
  <c r="HK326" i="9"/>
  <c r="HL326" i="9"/>
  <c r="HM326" i="9"/>
  <c r="GB327" i="9"/>
  <c r="HL327" i="9" s="1"/>
  <c r="GC327" i="9"/>
  <c r="GD327" i="9"/>
  <c r="GE327" i="9"/>
  <c r="GF327" i="9"/>
  <c r="GG327" i="9"/>
  <c r="GK327" i="9" s="1"/>
  <c r="GH327" i="9"/>
  <c r="GI327" i="9"/>
  <c r="GJ327" i="9"/>
  <c r="GZ327" i="9" s="1"/>
  <c r="GL327" i="9"/>
  <c r="GM327" i="9"/>
  <c r="GN327" i="9"/>
  <c r="GO327" i="9"/>
  <c r="GS327" i="9" s="1"/>
  <c r="GP327" i="9"/>
  <c r="GX327" i="9" s="1"/>
  <c r="GQ327" i="9"/>
  <c r="GR327" i="9"/>
  <c r="GT327" i="9"/>
  <c r="GU327" i="9"/>
  <c r="GV327" i="9"/>
  <c r="GY327" i="9"/>
  <c r="HB327" i="9"/>
  <c r="HC327" i="9"/>
  <c r="HD327" i="9"/>
  <c r="HE327" i="9"/>
  <c r="HI327" i="9" s="1"/>
  <c r="HF327" i="9"/>
  <c r="HG327" i="9"/>
  <c r="HH327" i="9"/>
  <c r="HJ327" i="9"/>
  <c r="HK327" i="9"/>
  <c r="HM327" i="9"/>
  <c r="GB328" i="9"/>
  <c r="HL328" i="9" s="1"/>
  <c r="GC328" i="9"/>
  <c r="HM328" i="9" s="1"/>
  <c r="GD328" i="9"/>
  <c r="GH328" i="9" s="1"/>
  <c r="GE328" i="9"/>
  <c r="GF328" i="9"/>
  <c r="GG328" i="9"/>
  <c r="GI328" i="9"/>
  <c r="GJ328" i="9"/>
  <c r="GZ328" i="9" s="1"/>
  <c r="GK328" i="9"/>
  <c r="HA328" i="9" s="1"/>
  <c r="GL328" i="9"/>
  <c r="GM328" i="9"/>
  <c r="GN328" i="9"/>
  <c r="GO328" i="9"/>
  <c r="GQ328" i="9"/>
  <c r="GR328" i="9"/>
  <c r="GS328" i="9"/>
  <c r="GU328" i="9"/>
  <c r="GV328" i="9"/>
  <c r="GW328" i="9"/>
  <c r="GY328" i="9"/>
  <c r="HB328" i="9"/>
  <c r="HF328" i="9" s="1"/>
  <c r="HC328" i="9"/>
  <c r="HD328" i="9"/>
  <c r="HE328" i="9"/>
  <c r="HG328" i="9"/>
  <c r="HH328" i="9"/>
  <c r="HI328" i="9"/>
  <c r="HJ328" i="9"/>
  <c r="HK328" i="9"/>
  <c r="GB329" i="9"/>
  <c r="GC329" i="9"/>
  <c r="HM329" i="9" s="1"/>
  <c r="GD329" i="9"/>
  <c r="GH329" i="9" s="1"/>
  <c r="GE329" i="9"/>
  <c r="GI329" i="9" s="1"/>
  <c r="GF329" i="9"/>
  <c r="GJ329" i="9" s="1"/>
  <c r="GG329" i="9"/>
  <c r="GK329" i="9"/>
  <c r="GL329" i="9"/>
  <c r="GP329" i="9" s="1"/>
  <c r="GM329" i="9"/>
  <c r="GQ329" i="9" s="1"/>
  <c r="GN329" i="9"/>
  <c r="GO329" i="9"/>
  <c r="GS329" i="9"/>
  <c r="GW329" i="9"/>
  <c r="HA329" i="9"/>
  <c r="HB329" i="9"/>
  <c r="HF329" i="9" s="1"/>
  <c r="HC329" i="9"/>
  <c r="HG329" i="9" s="1"/>
  <c r="HD329" i="9"/>
  <c r="HH329" i="9" s="1"/>
  <c r="HE329" i="9"/>
  <c r="HI329" i="9"/>
  <c r="HJ329" i="9"/>
  <c r="HK329" i="9"/>
  <c r="HL329" i="9"/>
  <c r="GB330" i="9"/>
  <c r="GC330" i="9"/>
  <c r="GD330" i="9"/>
  <c r="GE330" i="9"/>
  <c r="GI330" i="9" s="1"/>
  <c r="GF330" i="9"/>
  <c r="GJ330" i="9" s="1"/>
  <c r="GG330" i="9"/>
  <c r="GK330" i="9" s="1"/>
  <c r="GH330" i="9"/>
  <c r="GL330" i="9"/>
  <c r="GM330" i="9"/>
  <c r="GN330" i="9"/>
  <c r="GR330" i="9" s="1"/>
  <c r="GO330" i="9"/>
  <c r="GS330" i="9" s="1"/>
  <c r="GP330" i="9"/>
  <c r="GT330" i="9"/>
  <c r="GV330" i="9"/>
  <c r="GZ330" i="9" s="1"/>
  <c r="GW330" i="9"/>
  <c r="HA330" i="9" s="1"/>
  <c r="GX330" i="9"/>
  <c r="HB330" i="9"/>
  <c r="HC330" i="9"/>
  <c r="HG330" i="9" s="1"/>
  <c r="HD330" i="9"/>
  <c r="HH330" i="9" s="1"/>
  <c r="HE330" i="9"/>
  <c r="HI330" i="9" s="1"/>
  <c r="HF330" i="9"/>
  <c r="HJ330" i="9"/>
  <c r="HK330" i="9"/>
  <c r="HL330" i="9"/>
  <c r="HM330" i="9"/>
  <c r="GB331" i="9"/>
  <c r="HL331" i="9" s="1"/>
  <c r="GC331" i="9"/>
  <c r="GD331" i="9"/>
  <c r="GE331" i="9"/>
  <c r="GF331" i="9"/>
  <c r="GG331" i="9"/>
  <c r="GK331" i="9" s="1"/>
  <c r="GH331" i="9"/>
  <c r="GX331" i="9" s="1"/>
  <c r="GI331" i="9"/>
  <c r="GJ331" i="9"/>
  <c r="GL331" i="9"/>
  <c r="GM331" i="9"/>
  <c r="GN331" i="9"/>
  <c r="GO331" i="9"/>
  <c r="GS331" i="9" s="1"/>
  <c r="GP331" i="9"/>
  <c r="GQ331" i="9"/>
  <c r="GY331" i="9" s="1"/>
  <c r="GR331" i="9"/>
  <c r="GT331" i="9"/>
  <c r="GU331" i="9"/>
  <c r="GV331" i="9"/>
  <c r="GZ331" i="9"/>
  <c r="HB331" i="9"/>
  <c r="HC331" i="9"/>
  <c r="HD331" i="9"/>
  <c r="HE331" i="9"/>
  <c r="HI331" i="9" s="1"/>
  <c r="HF331" i="9"/>
  <c r="HG331" i="9"/>
  <c r="HH331" i="9"/>
  <c r="HJ331" i="9"/>
  <c r="HK331" i="9"/>
  <c r="HM331" i="9"/>
  <c r="GB332" i="9"/>
  <c r="HL332" i="9" s="1"/>
  <c r="GC332" i="9"/>
  <c r="HM332" i="9" s="1"/>
  <c r="GD332" i="9"/>
  <c r="GH332" i="9" s="1"/>
  <c r="GE332" i="9"/>
  <c r="GF332" i="9"/>
  <c r="GG332" i="9"/>
  <c r="GI332" i="9"/>
  <c r="GJ332" i="9"/>
  <c r="GK332" i="9"/>
  <c r="HA332" i="9" s="1"/>
  <c r="GL332" i="9"/>
  <c r="GP332" i="9" s="1"/>
  <c r="GM332" i="9"/>
  <c r="GN332" i="9"/>
  <c r="GO332" i="9"/>
  <c r="GQ332" i="9"/>
  <c r="GY332" i="9" s="1"/>
  <c r="GR332" i="9"/>
  <c r="GS332" i="9"/>
  <c r="GT332" i="9"/>
  <c r="GX332" i="9" s="1"/>
  <c r="GU332" i="9"/>
  <c r="GV332" i="9"/>
  <c r="GW332" i="9"/>
  <c r="GZ332" i="9"/>
  <c r="HB332" i="9"/>
  <c r="HF332" i="9" s="1"/>
  <c r="HC332" i="9"/>
  <c r="HD332" i="9"/>
  <c r="HE332" i="9"/>
  <c r="HG332" i="9"/>
  <c r="HH332" i="9"/>
  <c r="HI332" i="9"/>
  <c r="HJ332" i="9"/>
  <c r="HK332" i="9"/>
  <c r="GB333" i="9"/>
  <c r="GC333" i="9"/>
  <c r="HM333" i="9" s="1"/>
  <c r="GD333" i="9"/>
  <c r="GH333" i="9" s="1"/>
  <c r="GE333" i="9"/>
  <c r="GI333" i="9" s="1"/>
  <c r="GF333" i="9"/>
  <c r="GJ333" i="9" s="1"/>
  <c r="GG333" i="9"/>
  <c r="GK333" i="9"/>
  <c r="GL333" i="9"/>
  <c r="GP333" i="9" s="1"/>
  <c r="GM333" i="9"/>
  <c r="GQ333" i="9" s="1"/>
  <c r="GN333" i="9"/>
  <c r="GR333" i="9" s="1"/>
  <c r="GO333" i="9"/>
  <c r="GS333" i="9"/>
  <c r="HA333" i="9" s="1"/>
  <c r="GT333" i="9"/>
  <c r="GX333" i="9" s="1"/>
  <c r="GU333" i="9"/>
  <c r="GY333" i="9" s="1"/>
  <c r="GW333" i="9"/>
  <c r="HB333" i="9"/>
  <c r="HF333" i="9" s="1"/>
  <c r="HC333" i="9"/>
  <c r="HG333" i="9" s="1"/>
  <c r="HD333" i="9"/>
  <c r="HH333" i="9" s="1"/>
  <c r="HE333" i="9"/>
  <c r="HI333" i="9"/>
  <c r="HJ333" i="9"/>
  <c r="HK333" i="9"/>
  <c r="HL333" i="9"/>
  <c r="GB334" i="9"/>
  <c r="GC334" i="9"/>
  <c r="GD334" i="9"/>
  <c r="GE334" i="9"/>
  <c r="GI334" i="9" s="1"/>
  <c r="GF334" i="9"/>
  <c r="GG334" i="9"/>
  <c r="GK334" i="9" s="1"/>
  <c r="GH334" i="9"/>
  <c r="GX334" i="9" s="1"/>
  <c r="GL334" i="9"/>
  <c r="GM334" i="9"/>
  <c r="GQ334" i="9" s="1"/>
  <c r="GN334" i="9"/>
  <c r="GR334" i="9" s="1"/>
  <c r="GO334" i="9"/>
  <c r="GS334" i="9" s="1"/>
  <c r="GP334" i="9"/>
  <c r="GT334" i="9"/>
  <c r="HB334" i="9"/>
  <c r="HC334" i="9"/>
  <c r="HG334" i="9" s="1"/>
  <c r="HD334" i="9"/>
  <c r="HH334" i="9" s="1"/>
  <c r="HE334" i="9"/>
  <c r="HI334" i="9" s="1"/>
  <c r="HF334" i="9"/>
  <c r="HJ334" i="9"/>
  <c r="HK334" i="9"/>
  <c r="HL334" i="9"/>
  <c r="HM334" i="9"/>
  <c r="GB335" i="9"/>
  <c r="HL335" i="9" s="1"/>
  <c r="GC335" i="9"/>
  <c r="GD335" i="9"/>
  <c r="GE335" i="9"/>
  <c r="GF335" i="9"/>
  <c r="GG335" i="9"/>
  <c r="GK335" i="9" s="1"/>
  <c r="GH335" i="9"/>
  <c r="GI335" i="9"/>
  <c r="GJ335" i="9"/>
  <c r="GZ335" i="9" s="1"/>
  <c r="GL335" i="9"/>
  <c r="GM335" i="9"/>
  <c r="GN335" i="9"/>
  <c r="GO335" i="9"/>
  <c r="GS335" i="9" s="1"/>
  <c r="GP335" i="9"/>
  <c r="GX335" i="9" s="1"/>
  <c r="GQ335" i="9"/>
  <c r="GR335" i="9"/>
  <c r="GT335" i="9"/>
  <c r="GU335" i="9"/>
  <c r="GV335" i="9"/>
  <c r="GY335" i="9"/>
  <c r="HB335" i="9"/>
  <c r="HC335" i="9"/>
  <c r="HD335" i="9"/>
  <c r="HE335" i="9"/>
  <c r="HI335" i="9" s="1"/>
  <c r="HF335" i="9"/>
  <c r="HG335" i="9"/>
  <c r="HH335" i="9"/>
  <c r="HJ335" i="9"/>
  <c r="HK335" i="9"/>
  <c r="HM335" i="9"/>
  <c r="GB336" i="9"/>
  <c r="HL336" i="9" s="1"/>
  <c r="GC336" i="9"/>
  <c r="HM336" i="9" s="1"/>
  <c r="GD336" i="9"/>
  <c r="GH336" i="9" s="1"/>
  <c r="GE336" i="9"/>
  <c r="GF336" i="9"/>
  <c r="GG336" i="9"/>
  <c r="GI336" i="9"/>
  <c r="GJ336" i="9"/>
  <c r="GZ336" i="9" s="1"/>
  <c r="GK336" i="9"/>
  <c r="HA336" i="9" s="1"/>
  <c r="GL336" i="9"/>
  <c r="GM336" i="9"/>
  <c r="GN336" i="9"/>
  <c r="GO336" i="9"/>
  <c r="GQ336" i="9"/>
  <c r="GR336" i="9"/>
  <c r="GS336" i="9"/>
  <c r="GU336" i="9"/>
  <c r="GY336" i="9" s="1"/>
  <c r="GV336" i="9"/>
  <c r="GW336" i="9"/>
  <c r="HB336" i="9"/>
  <c r="HF336" i="9" s="1"/>
  <c r="HC336" i="9"/>
  <c r="HG336" i="9" s="1"/>
  <c r="HD336" i="9"/>
  <c r="HE336" i="9"/>
  <c r="HH336" i="9"/>
  <c r="HI336" i="9"/>
  <c r="HJ336" i="9"/>
  <c r="HK336" i="9"/>
  <c r="GB337" i="9"/>
  <c r="GC337" i="9"/>
  <c r="GD337" i="9"/>
  <c r="GH337" i="9" s="1"/>
  <c r="GE337" i="9"/>
  <c r="GI337" i="9" s="1"/>
  <c r="GF337" i="9"/>
  <c r="GJ337" i="9" s="1"/>
  <c r="GG337" i="9"/>
  <c r="GK337" i="9"/>
  <c r="GL337" i="9"/>
  <c r="GP337" i="9" s="1"/>
  <c r="GM337" i="9"/>
  <c r="GQ337" i="9" s="1"/>
  <c r="GN337" i="9"/>
  <c r="GO337" i="9"/>
  <c r="GS337" i="9"/>
  <c r="GW337" i="9"/>
  <c r="HA337" i="9"/>
  <c r="HB337" i="9"/>
  <c r="HF337" i="9" s="1"/>
  <c r="HC337" i="9"/>
  <c r="HG337" i="9" s="1"/>
  <c r="HD337" i="9"/>
  <c r="HH337" i="9" s="1"/>
  <c r="HE337" i="9"/>
  <c r="HI337" i="9" s="1"/>
  <c r="HJ337" i="9"/>
  <c r="HK337" i="9"/>
  <c r="HL337" i="9"/>
  <c r="HM337" i="9"/>
  <c r="GB338" i="9"/>
  <c r="GC338" i="9"/>
  <c r="GD338" i="9"/>
  <c r="GE338" i="9"/>
  <c r="GF338" i="9"/>
  <c r="GJ338" i="9" s="1"/>
  <c r="GG338" i="9"/>
  <c r="GK338" i="9" s="1"/>
  <c r="GH338" i="9"/>
  <c r="GX338" i="9" s="1"/>
  <c r="GI338" i="9"/>
  <c r="GL338" i="9"/>
  <c r="GM338" i="9"/>
  <c r="GN338" i="9"/>
  <c r="GR338" i="9" s="1"/>
  <c r="GO338" i="9"/>
  <c r="GS338" i="9" s="1"/>
  <c r="GP338" i="9"/>
  <c r="GQ338" i="9"/>
  <c r="GT338" i="9"/>
  <c r="GU338" i="9"/>
  <c r="GY338" i="9" s="1"/>
  <c r="HB338" i="9"/>
  <c r="HC338" i="9"/>
  <c r="HG338" i="9" s="1"/>
  <c r="HD338" i="9"/>
  <c r="HH338" i="9" s="1"/>
  <c r="HE338" i="9"/>
  <c r="HI338" i="9" s="1"/>
  <c r="HF338" i="9"/>
  <c r="HJ338" i="9"/>
  <c r="HK338" i="9"/>
  <c r="HL338" i="9"/>
  <c r="HM338" i="9"/>
  <c r="GB339" i="9"/>
  <c r="HL339" i="9" s="1"/>
  <c r="GC339" i="9"/>
  <c r="HM339" i="9" s="1"/>
  <c r="GD339" i="9"/>
  <c r="GE339" i="9"/>
  <c r="GF339" i="9"/>
  <c r="GG339" i="9"/>
  <c r="GH339" i="9"/>
  <c r="GI339" i="9"/>
  <c r="GJ339" i="9"/>
  <c r="GK339" i="9"/>
  <c r="HA339" i="9" s="1"/>
  <c r="GL339" i="9"/>
  <c r="GM339" i="9"/>
  <c r="GN339" i="9"/>
  <c r="GO339" i="9"/>
  <c r="GP339" i="9"/>
  <c r="GQ339" i="9"/>
  <c r="GY339" i="9" s="1"/>
  <c r="GR339" i="9"/>
  <c r="GS339" i="9"/>
  <c r="GT339" i="9"/>
  <c r="GU339" i="9"/>
  <c r="GV339" i="9"/>
  <c r="GW339" i="9"/>
  <c r="GX339" i="9"/>
  <c r="GZ339" i="9"/>
  <c r="HB339" i="9"/>
  <c r="HC339" i="9"/>
  <c r="HD339" i="9"/>
  <c r="HE339" i="9"/>
  <c r="HF339" i="9"/>
  <c r="HG339" i="9"/>
  <c r="HH339" i="9"/>
  <c r="HI339" i="9"/>
  <c r="HJ339" i="9"/>
  <c r="HK339" i="9"/>
  <c r="GB340" i="9"/>
  <c r="HL340" i="9" s="1"/>
  <c r="GC340" i="9"/>
  <c r="HM340" i="9" s="1"/>
  <c r="GD340" i="9"/>
  <c r="GH340" i="9" s="1"/>
  <c r="GE340" i="9"/>
  <c r="GI340" i="9" s="1"/>
  <c r="GF340" i="9"/>
  <c r="GG340" i="9"/>
  <c r="GJ340" i="9"/>
  <c r="GZ340" i="9" s="1"/>
  <c r="GK340" i="9"/>
  <c r="GL340" i="9"/>
  <c r="GP340" i="9" s="1"/>
  <c r="GM340" i="9"/>
  <c r="GQ340" i="9" s="1"/>
  <c r="GN340" i="9"/>
  <c r="GO340" i="9"/>
  <c r="GR340" i="9"/>
  <c r="GS340" i="9"/>
  <c r="HA340" i="9" s="1"/>
  <c r="GV340" i="9"/>
  <c r="GW340" i="9"/>
  <c r="HB340" i="9"/>
  <c r="HF340" i="9" s="1"/>
  <c r="HC340" i="9"/>
  <c r="HD340" i="9"/>
  <c r="HE340" i="9"/>
  <c r="HG340" i="9"/>
  <c r="HH340" i="9"/>
  <c r="HI340" i="9"/>
  <c r="HJ340" i="9"/>
  <c r="HK340" i="9"/>
  <c r="GB341" i="9"/>
  <c r="GC341" i="9"/>
  <c r="GD341" i="9"/>
  <c r="GH341" i="9" s="1"/>
  <c r="GE341" i="9"/>
  <c r="GI341" i="9" s="1"/>
  <c r="GF341" i="9"/>
  <c r="GG341" i="9"/>
  <c r="GK341" i="9"/>
  <c r="GL341" i="9"/>
  <c r="GP341" i="9" s="1"/>
  <c r="GM341" i="9"/>
  <c r="GQ341" i="9" s="1"/>
  <c r="GN341" i="9"/>
  <c r="GR341" i="9" s="1"/>
  <c r="GO341" i="9"/>
  <c r="GW341" i="9" s="1"/>
  <c r="HA341" i="9" s="1"/>
  <c r="GS341" i="9"/>
  <c r="GT341" i="9"/>
  <c r="GX341" i="9" s="1"/>
  <c r="HB341" i="9"/>
  <c r="HF341" i="9" s="1"/>
  <c r="HC341" i="9"/>
  <c r="HG341" i="9" s="1"/>
  <c r="HD341" i="9"/>
  <c r="HH341" i="9" s="1"/>
  <c r="HE341" i="9"/>
  <c r="HI341" i="9" s="1"/>
  <c r="HJ341" i="9"/>
  <c r="HK341" i="9"/>
  <c r="HL341" i="9"/>
  <c r="HM341" i="9"/>
  <c r="GB342" i="9"/>
  <c r="GC342" i="9"/>
  <c r="GD342" i="9"/>
  <c r="GE342" i="9"/>
  <c r="GI342" i="9" s="1"/>
  <c r="GF342" i="9"/>
  <c r="GJ342" i="9" s="1"/>
  <c r="GG342" i="9"/>
  <c r="GK342" i="9" s="1"/>
  <c r="GH342" i="9"/>
  <c r="GL342" i="9"/>
  <c r="GM342" i="9"/>
  <c r="GQ342" i="9" s="1"/>
  <c r="GN342" i="9"/>
  <c r="GO342" i="9"/>
  <c r="GS342" i="9" s="1"/>
  <c r="GP342" i="9"/>
  <c r="GT342" i="9"/>
  <c r="GW342" i="9"/>
  <c r="HA342" i="9" s="1"/>
  <c r="GX342" i="9"/>
  <c r="HB342" i="9"/>
  <c r="HC342" i="9"/>
  <c r="HD342" i="9"/>
  <c r="HH342" i="9" s="1"/>
  <c r="HE342" i="9"/>
  <c r="HI342" i="9" s="1"/>
  <c r="HF342" i="9"/>
  <c r="HG342" i="9"/>
  <c r="HJ342" i="9"/>
  <c r="HK342" i="9"/>
  <c r="HL342" i="9"/>
  <c r="HM342" i="9"/>
  <c r="GB343" i="9"/>
  <c r="HL343" i="9" s="1"/>
  <c r="GC343" i="9"/>
  <c r="GD343" i="9"/>
  <c r="GE343" i="9"/>
  <c r="GF343" i="9"/>
  <c r="GG343" i="9"/>
  <c r="GK343" i="9" s="1"/>
  <c r="GH343" i="9"/>
  <c r="GI343" i="9"/>
  <c r="GJ343" i="9"/>
  <c r="GL343" i="9"/>
  <c r="GM343" i="9"/>
  <c r="GN343" i="9"/>
  <c r="GO343" i="9"/>
  <c r="GS343" i="9" s="1"/>
  <c r="GP343" i="9"/>
  <c r="GQ343" i="9"/>
  <c r="GR343" i="9"/>
  <c r="GT343" i="9"/>
  <c r="GU343" i="9"/>
  <c r="GV343" i="9"/>
  <c r="GW343" i="9"/>
  <c r="HA343" i="9" s="1"/>
  <c r="GX343" i="9"/>
  <c r="GY343" i="9"/>
  <c r="GZ343" i="9"/>
  <c r="HB343" i="9"/>
  <c r="HC343" i="9"/>
  <c r="HD343" i="9"/>
  <c r="HE343" i="9"/>
  <c r="HI343" i="9" s="1"/>
  <c r="HF343" i="9"/>
  <c r="HG343" i="9"/>
  <c r="HH343" i="9"/>
  <c r="HJ343" i="9"/>
  <c r="HK343" i="9"/>
  <c r="HM343" i="9"/>
  <c r="GB344" i="9"/>
  <c r="HL344" i="9" s="1"/>
  <c r="GC344" i="9"/>
  <c r="HM344" i="9" s="1"/>
  <c r="GD344" i="9"/>
  <c r="GH344" i="9" s="1"/>
  <c r="GE344" i="9"/>
  <c r="GF344" i="9"/>
  <c r="GG344" i="9"/>
  <c r="GI344" i="9"/>
  <c r="GJ344" i="9"/>
  <c r="GZ344" i="9" s="1"/>
  <c r="GK344" i="9"/>
  <c r="GL344" i="9"/>
  <c r="GP344" i="9" s="1"/>
  <c r="GM344" i="9"/>
  <c r="GU344" i="9" s="1"/>
  <c r="GY344" i="9" s="1"/>
  <c r="GN344" i="9"/>
  <c r="GO344" i="9"/>
  <c r="GQ344" i="9"/>
  <c r="GR344" i="9"/>
  <c r="GS344" i="9"/>
  <c r="HA344" i="9" s="1"/>
  <c r="GV344" i="9"/>
  <c r="GW344" i="9"/>
  <c r="HB344" i="9"/>
  <c r="HF344" i="9" s="1"/>
  <c r="HC344" i="9"/>
  <c r="HG344" i="9" s="1"/>
  <c r="HD344" i="9"/>
  <c r="HE344" i="9"/>
  <c r="HH344" i="9"/>
  <c r="HI344" i="9"/>
  <c r="HJ344" i="9"/>
  <c r="HK344" i="9"/>
  <c r="GB345" i="9"/>
  <c r="GC345" i="9"/>
  <c r="GD345" i="9"/>
  <c r="GH345" i="9" s="1"/>
  <c r="GE345" i="9"/>
  <c r="GI345" i="9" s="1"/>
  <c r="GF345" i="9"/>
  <c r="GJ345" i="9" s="1"/>
  <c r="GG345" i="9"/>
  <c r="GK345" i="9"/>
  <c r="GL345" i="9"/>
  <c r="GM345" i="9"/>
  <c r="GQ345" i="9" s="1"/>
  <c r="GN345" i="9"/>
  <c r="GR345" i="9" s="1"/>
  <c r="GO345" i="9"/>
  <c r="GS345" i="9" s="1"/>
  <c r="GU345" i="9"/>
  <c r="GY345" i="9" s="1"/>
  <c r="GV345" i="9"/>
  <c r="GZ345" i="9" s="1"/>
  <c r="GW345" i="9"/>
  <c r="HB345" i="9"/>
  <c r="HF345" i="9" s="1"/>
  <c r="HC345" i="9"/>
  <c r="HG345" i="9" s="1"/>
  <c r="HD345" i="9"/>
  <c r="HH345" i="9" s="1"/>
  <c r="HE345" i="9"/>
  <c r="HI345" i="9"/>
  <c r="HJ345" i="9"/>
  <c r="HK345" i="9"/>
  <c r="HL345" i="9"/>
  <c r="HM345" i="9"/>
  <c r="GB346" i="9"/>
  <c r="GC346" i="9"/>
  <c r="GD346" i="9"/>
  <c r="GE346" i="9"/>
  <c r="GI346" i="9" s="1"/>
  <c r="GF346" i="9"/>
  <c r="GJ346" i="9" s="1"/>
  <c r="GG346" i="9"/>
  <c r="GK346" i="9" s="1"/>
  <c r="GH346" i="9"/>
  <c r="GX346" i="9" s="1"/>
  <c r="GL346" i="9"/>
  <c r="GM346" i="9"/>
  <c r="GN346" i="9"/>
  <c r="GR346" i="9" s="1"/>
  <c r="GO346" i="9"/>
  <c r="GS346" i="9" s="1"/>
  <c r="GP346" i="9"/>
  <c r="GQ346" i="9"/>
  <c r="GT346" i="9"/>
  <c r="HB346" i="9"/>
  <c r="HC346" i="9"/>
  <c r="HG346" i="9" s="1"/>
  <c r="HD346" i="9"/>
  <c r="HH346" i="9" s="1"/>
  <c r="HE346" i="9"/>
  <c r="HI346" i="9" s="1"/>
  <c r="HF346" i="9"/>
  <c r="HJ346" i="9"/>
  <c r="HK346" i="9"/>
  <c r="HL346" i="9"/>
  <c r="HM346" i="9"/>
  <c r="GB347" i="9"/>
  <c r="HL347" i="9" s="1"/>
  <c r="GC347" i="9"/>
  <c r="HM347" i="9" s="1"/>
  <c r="GD347" i="9"/>
  <c r="GE347" i="9"/>
  <c r="GF347" i="9"/>
  <c r="GG347" i="9"/>
  <c r="GK347" i="9" s="1"/>
  <c r="GH347" i="9"/>
  <c r="GI347" i="9"/>
  <c r="GJ347" i="9"/>
  <c r="GL347" i="9"/>
  <c r="GM347" i="9"/>
  <c r="GN347" i="9"/>
  <c r="GO347" i="9"/>
  <c r="GS347" i="9" s="1"/>
  <c r="GP347" i="9"/>
  <c r="GQ347" i="9"/>
  <c r="GR347" i="9"/>
  <c r="GT347" i="9"/>
  <c r="GU347" i="9"/>
  <c r="GV347" i="9"/>
  <c r="GW347" i="9"/>
  <c r="GX347" i="9"/>
  <c r="GY347" i="9"/>
  <c r="GZ347" i="9"/>
  <c r="HB347" i="9"/>
  <c r="HC347" i="9"/>
  <c r="HD347" i="9"/>
  <c r="HE347" i="9"/>
  <c r="HI347" i="9" s="1"/>
  <c r="HF347" i="9"/>
  <c r="HG347" i="9"/>
  <c r="HH347" i="9"/>
  <c r="HJ347" i="9"/>
  <c r="HK347" i="9"/>
  <c r="GB348" i="9"/>
  <c r="HL348" i="9" s="1"/>
  <c r="GC348" i="9"/>
  <c r="HM348" i="9" s="1"/>
  <c r="GD348" i="9"/>
  <c r="GH348" i="9" s="1"/>
  <c r="GE348" i="9"/>
  <c r="GI348" i="9" s="1"/>
  <c r="GF348" i="9"/>
  <c r="GG348" i="9"/>
  <c r="GJ348" i="9"/>
  <c r="GK348" i="9"/>
  <c r="HA348" i="9" s="1"/>
  <c r="GL348" i="9"/>
  <c r="GP348" i="9" s="1"/>
  <c r="GM348" i="9"/>
  <c r="GN348" i="9"/>
  <c r="GO348" i="9"/>
  <c r="GR348" i="9"/>
  <c r="GS348" i="9"/>
  <c r="GV348" i="9"/>
  <c r="GW348" i="9"/>
  <c r="GZ348" i="9"/>
  <c r="HB348" i="9"/>
  <c r="HF348" i="9" s="1"/>
  <c r="HC348" i="9"/>
  <c r="HG348" i="9" s="1"/>
  <c r="HD348" i="9"/>
  <c r="HE348" i="9"/>
  <c r="HH348" i="9"/>
  <c r="HI348" i="9"/>
  <c r="HJ348" i="9"/>
  <c r="HK348" i="9"/>
  <c r="GB349" i="9"/>
  <c r="GC349" i="9"/>
  <c r="HM349" i="9" s="1"/>
  <c r="GD349" i="9"/>
  <c r="GE349" i="9"/>
  <c r="GI349" i="9" s="1"/>
  <c r="GF349" i="9"/>
  <c r="GJ349" i="9" s="1"/>
  <c r="GG349" i="9"/>
  <c r="GK349" i="9" s="1"/>
  <c r="GL349" i="9"/>
  <c r="GP349" i="9" s="1"/>
  <c r="GM349" i="9"/>
  <c r="GQ349" i="9" s="1"/>
  <c r="GN349" i="9"/>
  <c r="GR349" i="9" s="1"/>
  <c r="GO349" i="9"/>
  <c r="HB349" i="9"/>
  <c r="HF349" i="9" s="1"/>
  <c r="HC349" i="9"/>
  <c r="HG349" i="9" s="1"/>
  <c r="HD349" i="9"/>
  <c r="HH349" i="9" s="1"/>
  <c r="HE349" i="9"/>
  <c r="HI349" i="9" s="1"/>
  <c r="HJ349" i="9"/>
  <c r="HK349" i="9"/>
  <c r="HL349" i="9"/>
  <c r="GB350" i="9"/>
  <c r="GC350" i="9"/>
  <c r="GD350" i="9"/>
  <c r="GE350" i="9"/>
  <c r="GF350" i="9"/>
  <c r="GJ350" i="9" s="1"/>
  <c r="GG350" i="9"/>
  <c r="GK350" i="9" s="1"/>
  <c r="GH350" i="9"/>
  <c r="GX350" i="9" s="1"/>
  <c r="GI350" i="9"/>
  <c r="GL350" i="9"/>
  <c r="GM350" i="9"/>
  <c r="GN350" i="9"/>
  <c r="GR350" i="9" s="1"/>
  <c r="GO350" i="9"/>
  <c r="GS350" i="9" s="1"/>
  <c r="GP350" i="9"/>
  <c r="GQ350" i="9"/>
  <c r="GY350" i="9" s="1"/>
  <c r="GT350" i="9"/>
  <c r="GU350" i="9"/>
  <c r="HB350" i="9"/>
  <c r="HC350" i="9"/>
  <c r="HD350" i="9"/>
  <c r="HH350" i="9" s="1"/>
  <c r="HE350" i="9"/>
  <c r="HF350" i="9"/>
  <c r="HG350" i="9"/>
  <c r="HI350" i="9"/>
  <c r="HJ350" i="9"/>
  <c r="HK350" i="9"/>
  <c r="HL350" i="9"/>
  <c r="HM350" i="9"/>
  <c r="GB351" i="9"/>
  <c r="HL351" i="9" s="1"/>
  <c r="GC351" i="9"/>
  <c r="GD351" i="9"/>
  <c r="GE351" i="9"/>
  <c r="GI351" i="9" s="1"/>
  <c r="GF351" i="9"/>
  <c r="GG351" i="9"/>
  <c r="GK351" i="9" s="1"/>
  <c r="GH351" i="9"/>
  <c r="GJ351" i="9"/>
  <c r="GL351" i="9"/>
  <c r="GM351" i="9"/>
  <c r="GQ351" i="9" s="1"/>
  <c r="GN351" i="9"/>
  <c r="GO351" i="9"/>
  <c r="GS351" i="9" s="1"/>
  <c r="GP351" i="9"/>
  <c r="GR351" i="9"/>
  <c r="GT351" i="9"/>
  <c r="GU351" i="9"/>
  <c r="GV351" i="9"/>
  <c r="GW351" i="9"/>
  <c r="GX351" i="9"/>
  <c r="GZ351" i="9"/>
  <c r="HB351" i="9"/>
  <c r="HC351" i="9"/>
  <c r="HG351" i="9" s="1"/>
  <c r="HD351" i="9"/>
  <c r="HE351" i="9"/>
  <c r="HI351" i="9" s="1"/>
  <c r="HF351" i="9"/>
  <c r="HH351" i="9"/>
  <c r="HJ351" i="9"/>
  <c r="HK351" i="9"/>
  <c r="HM351" i="9"/>
  <c r="GB352" i="9"/>
  <c r="HL352" i="9" s="1"/>
  <c r="GC352" i="9"/>
  <c r="HM352" i="9" s="1"/>
  <c r="GD352" i="9"/>
  <c r="GH352" i="9" s="1"/>
  <c r="GE352" i="9"/>
  <c r="GF352" i="9"/>
  <c r="GG352" i="9"/>
  <c r="GK352" i="9" s="1"/>
  <c r="GI352" i="9"/>
  <c r="GJ352" i="9"/>
  <c r="GZ352" i="9" s="1"/>
  <c r="GL352" i="9"/>
  <c r="GP352" i="9" s="1"/>
  <c r="GM352" i="9"/>
  <c r="GU352" i="9" s="1"/>
  <c r="GY352" i="9" s="1"/>
  <c r="GN352" i="9"/>
  <c r="GO352" i="9"/>
  <c r="GW352" i="9" s="1"/>
  <c r="GQ352" i="9"/>
  <c r="GR352" i="9"/>
  <c r="GS352" i="9"/>
  <c r="GV352" i="9"/>
  <c r="HB352" i="9"/>
  <c r="HF352" i="9" s="1"/>
  <c r="HC352" i="9"/>
  <c r="HG352" i="9" s="1"/>
  <c r="HD352" i="9"/>
  <c r="HE352" i="9"/>
  <c r="HH352" i="9"/>
  <c r="HI352" i="9"/>
  <c r="HJ352" i="9"/>
  <c r="HK352" i="9"/>
  <c r="GB353" i="9"/>
  <c r="GC353" i="9"/>
  <c r="GD353" i="9"/>
  <c r="GH353" i="9" s="1"/>
  <c r="GE353" i="9"/>
  <c r="GF353" i="9"/>
  <c r="GJ353" i="9" s="1"/>
  <c r="GG353" i="9"/>
  <c r="GK353" i="9" s="1"/>
  <c r="GI353" i="9"/>
  <c r="GL353" i="9"/>
  <c r="GP353" i="9" s="1"/>
  <c r="GM353" i="9"/>
  <c r="GU353" i="9" s="1"/>
  <c r="GN353" i="9"/>
  <c r="GR353" i="9" s="1"/>
  <c r="GO353" i="9"/>
  <c r="GQ353" i="9"/>
  <c r="GS353" i="9"/>
  <c r="GT353" i="9"/>
  <c r="GX353" i="9" s="1"/>
  <c r="HB353" i="9"/>
  <c r="HF353" i="9" s="1"/>
  <c r="HC353" i="9"/>
  <c r="HG353" i="9" s="1"/>
  <c r="HD353" i="9"/>
  <c r="HH353" i="9" s="1"/>
  <c r="HE353" i="9"/>
  <c r="HI353" i="9"/>
  <c r="HJ353" i="9"/>
  <c r="HK353" i="9"/>
  <c r="HL353" i="9"/>
  <c r="HM353" i="9"/>
  <c r="GB354" i="9"/>
  <c r="HL354" i="9" s="1"/>
  <c r="GC354" i="9"/>
  <c r="HM354" i="9" s="1"/>
  <c r="GD354" i="9"/>
  <c r="GE354" i="9"/>
  <c r="GF354" i="9"/>
  <c r="GG354" i="9"/>
  <c r="GH354" i="9"/>
  <c r="GI354" i="9"/>
  <c r="GJ354" i="9"/>
  <c r="GZ354" i="9" s="1"/>
  <c r="GK354" i="9"/>
  <c r="GL354" i="9"/>
  <c r="GM354" i="9"/>
  <c r="GN354" i="9"/>
  <c r="GO354" i="9"/>
  <c r="GP354" i="9"/>
  <c r="GX354" i="9" s="1"/>
  <c r="GQ354" i="9"/>
  <c r="GR354" i="9"/>
  <c r="GS354" i="9"/>
  <c r="GT354" i="9"/>
  <c r="GU354" i="9"/>
  <c r="GV354" i="9"/>
  <c r="GW354" i="9"/>
  <c r="GY354" i="9"/>
  <c r="HA354" i="9"/>
  <c r="HB354" i="9"/>
  <c r="HC354" i="9"/>
  <c r="HD354" i="9"/>
  <c r="HE354" i="9"/>
  <c r="HF354" i="9"/>
  <c r="HG354" i="9"/>
  <c r="HH354" i="9"/>
  <c r="HI354" i="9"/>
  <c r="HJ354" i="9"/>
  <c r="HK354" i="9"/>
  <c r="GB355" i="9"/>
  <c r="HL355" i="9" s="1"/>
  <c r="GC355" i="9"/>
  <c r="HM355" i="9" s="1"/>
  <c r="GD355" i="9"/>
  <c r="GH355" i="9" s="1"/>
  <c r="GE355" i="9"/>
  <c r="GI355" i="9" s="1"/>
  <c r="GF355" i="9"/>
  <c r="GG355" i="9"/>
  <c r="GJ355" i="9"/>
  <c r="GK355" i="9"/>
  <c r="GL355" i="9"/>
  <c r="GP355" i="9" s="1"/>
  <c r="GM355" i="9"/>
  <c r="GQ355" i="9" s="1"/>
  <c r="GN355" i="9"/>
  <c r="GO355" i="9"/>
  <c r="GR355" i="9"/>
  <c r="GS355" i="9"/>
  <c r="GU355" i="9"/>
  <c r="GV355" i="9"/>
  <c r="GW355" i="9"/>
  <c r="GZ355" i="9"/>
  <c r="HA355" i="9"/>
  <c r="HB355" i="9"/>
  <c r="HF355" i="9" s="1"/>
  <c r="HC355" i="9"/>
  <c r="HG355" i="9" s="1"/>
  <c r="HD355" i="9"/>
  <c r="HE355" i="9"/>
  <c r="HH355" i="9"/>
  <c r="HI355" i="9"/>
  <c r="HJ355" i="9"/>
  <c r="HK355" i="9"/>
  <c r="GB356" i="9"/>
  <c r="GC356" i="9"/>
  <c r="GD356" i="9"/>
  <c r="GH356" i="9" s="1"/>
  <c r="GE356" i="9"/>
  <c r="GI356" i="9" s="1"/>
  <c r="GF356" i="9"/>
  <c r="GJ356" i="9" s="1"/>
  <c r="GG356" i="9"/>
  <c r="GK356" i="9" s="1"/>
  <c r="GL356" i="9"/>
  <c r="GT356" i="9" s="1"/>
  <c r="GM356" i="9"/>
  <c r="GU356" i="9" s="1"/>
  <c r="GN356" i="9"/>
  <c r="GR356" i="9" s="1"/>
  <c r="GO356" i="9"/>
  <c r="GS356" i="9" s="1"/>
  <c r="GW356" i="9"/>
  <c r="HB356" i="9"/>
  <c r="HF356" i="9" s="1"/>
  <c r="HC356" i="9"/>
  <c r="HG356" i="9" s="1"/>
  <c r="HD356" i="9"/>
  <c r="HH356" i="9" s="1"/>
  <c r="HE356" i="9"/>
  <c r="HI356" i="9" s="1"/>
  <c r="HJ356" i="9"/>
  <c r="HK356" i="9"/>
  <c r="HL356" i="9"/>
  <c r="HM356" i="9"/>
  <c r="GB357" i="9"/>
  <c r="GC357" i="9"/>
  <c r="GD357" i="9"/>
  <c r="GE357" i="9"/>
  <c r="GF357" i="9"/>
  <c r="GJ357" i="9" s="1"/>
  <c r="GG357" i="9"/>
  <c r="GK357" i="9" s="1"/>
  <c r="GH357" i="9"/>
  <c r="GX357" i="9" s="1"/>
  <c r="GI357" i="9"/>
  <c r="GL357" i="9"/>
  <c r="GM357" i="9"/>
  <c r="GN357" i="9"/>
  <c r="GR357" i="9" s="1"/>
  <c r="GO357" i="9"/>
  <c r="GS357" i="9" s="1"/>
  <c r="GP357" i="9"/>
  <c r="GQ357" i="9"/>
  <c r="GT357" i="9"/>
  <c r="GU357" i="9"/>
  <c r="GV357" i="9"/>
  <c r="GW357" i="9"/>
  <c r="GY357" i="9"/>
  <c r="HB357" i="9"/>
  <c r="HC357" i="9"/>
  <c r="HD357" i="9"/>
  <c r="HH357" i="9" s="1"/>
  <c r="HE357" i="9"/>
  <c r="HI357" i="9" s="1"/>
  <c r="HF357" i="9"/>
  <c r="HG357" i="9"/>
  <c r="HJ357" i="9"/>
  <c r="HK357" i="9"/>
  <c r="HL357" i="9"/>
  <c r="HM357" i="9"/>
  <c r="GB358" i="9"/>
  <c r="HL358" i="9" s="1"/>
  <c r="GC358" i="9"/>
  <c r="HM358" i="9" s="1"/>
  <c r="GD358" i="9"/>
  <c r="GE358" i="9"/>
  <c r="GF358" i="9"/>
  <c r="GG358" i="9"/>
  <c r="GH358" i="9"/>
  <c r="GI358" i="9"/>
  <c r="GY358" i="9" s="1"/>
  <c r="GJ358" i="9"/>
  <c r="GK358" i="9"/>
  <c r="GL358" i="9"/>
  <c r="GM358" i="9"/>
  <c r="GN358" i="9"/>
  <c r="GO358" i="9"/>
  <c r="GP358" i="9"/>
  <c r="GX358" i="9" s="1"/>
  <c r="GQ358" i="9"/>
  <c r="GR358" i="9"/>
  <c r="GS358" i="9"/>
  <c r="GT358" i="9"/>
  <c r="GU358" i="9"/>
  <c r="GV358" i="9"/>
  <c r="GW358" i="9"/>
  <c r="GZ358" i="9"/>
  <c r="HA358" i="9"/>
  <c r="HB358" i="9"/>
  <c r="HC358" i="9"/>
  <c r="HD358" i="9"/>
  <c r="HE358" i="9"/>
  <c r="HF358" i="9"/>
  <c r="HG358" i="9"/>
  <c r="HH358" i="9"/>
  <c r="HI358" i="9"/>
  <c r="HJ358" i="9"/>
  <c r="HK358" i="9"/>
  <c r="GB359" i="9"/>
  <c r="HL359" i="9" s="1"/>
  <c r="GC359" i="9"/>
  <c r="HM359" i="9" s="1"/>
  <c r="GD359" i="9"/>
  <c r="GH359" i="9" s="1"/>
  <c r="GE359" i="9"/>
  <c r="GI359" i="9" s="1"/>
  <c r="GF359" i="9"/>
  <c r="GG359" i="9"/>
  <c r="GJ359" i="9"/>
  <c r="GK359" i="9"/>
  <c r="GL359" i="9"/>
  <c r="GP359" i="9" s="1"/>
  <c r="GM359" i="9"/>
  <c r="GQ359" i="9" s="1"/>
  <c r="GN359" i="9"/>
  <c r="GO359" i="9"/>
  <c r="GR359" i="9"/>
  <c r="GZ359" i="9" s="1"/>
  <c r="GS359" i="9"/>
  <c r="HA359" i="9" s="1"/>
  <c r="GU359" i="9"/>
  <c r="GV359" i="9"/>
  <c r="GW359" i="9"/>
  <c r="HB359" i="9"/>
  <c r="HF359" i="9" s="1"/>
  <c r="HC359" i="9"/>
  <c r="HG359" i="9" s="1"/>
  <c r="HD359" i="9"/>
  <c r="HE359" i="9"/>
  <c r="HH359" i="9"/>
  <c r="HI359" i="9"/>
  <c r="HJ359" i="9"/>
  <c r="HK359" i="9"/>
  <c r="GB360" i="9"/>
  <c r="GC360" i="9"/>
  <c r="GD360" i="9"/>
  <c r="GH360" i="9" s="1"/>
  <c r="GE360" i="9"/>
  <c r="GI360" i="9" s="1"/>
  <c r="GF360" i="9"/>
  <c r="GJ360" i="9" s="1"/>
  <c r="GG360" i="9"/>
  <c r="GK360" i="9" s="1"/>
  <c r="GL360" i="9"/>
  <c r="GP360" i="9" s="1"/>
  <c r="GM360" i="9"/>
  <c r="GQ360" i="9" s="1"/>
  <c r="GN360" i="9"/>
  <c r="GR360" i="9" s="1"/>
  <c r="GO360" i="9"/>
  <c r="GS360" i="9" s="1"/>
  <c r="GT360" i="9"/>
  <c r="GV360" i="9"/>
  <c r="GZ360" i="9" s="1"/>
  <c r="GW360" i="9"/>
  <c r="HB360" i="9"/>
  <c r="HF360" i="9" s="1"/>
  <c r="HC360" i="9"/>
  <c r="HG360" i="9" s="1"/>
  <c r="HD360" i="9"/>
  <c r="HH360" i="9" s="1"/>
  <c r="HE360" i="9"/>
  <c r="HI360" i="9" s="1"/>
  <c r="HJ360" i="9"/>
  <c r="HK360" i="9"/>
  <c r="HL360" i="9"/>
  <c r="HM360" i="9"/>
  <c r="GB361" i="9"/>
  <c r="GC361" i="9"/>
  <c r="GD361" i="9"/>
  <c r="GE361" i="9"/>
  <c r="GF361" i="9"/>
  <c r="GJ361" i="9" s="1"/>
  <c r="GG361" i="9"/>
  <c r="GK361" i="9" s="1"/>
  <c r="GH361" i="9"/>
  <c r="GX361" i="9" s="1"/>
  <c r="GI361" i="9"/>
  <c r="GL361" i="9"/>
  <c r="GM361" i="9"/>
  <c r="GN361" i="9"/>
  <c r="GR361" i="9" s="1"/>
  <c r="GO361" i="9"/>
  <c r="GW361" i="9" s="1"/>
  <c r="GP361" i="9"/>
  <c r="GQ361" i="9"/>
  <c r="GT361" i="9"/>
  <c r="GU361" i="9"/>
  <c r="GV361" i="9"/>
  <c r="GY361" i="9"/>
  <c r="HB361" i="9"/>
  <c r="HC361" i="9"/>
  <c r="HD361" i="9"/>
  <c r="HH361" i="9" s="1"/>
  <c r="HE361" i="9"/>
  <c r="HI361" i="9" s="1"/>
  <c r="HF361" i="9"/>
  <c r="HG361" i="9"/>
  <c r="HJ361" i="9"/>
  <c r="HK361" i="9"/>
  <c r="HL361" i="9"/>
  <c r="HM361" i="9"/>
  <c r="GB362" i="9"/>
  <c r="HL362" i="9" s="1"/>
  <c r="GC362" i="9"/>
  <c r="HM362" i="9" s="1"/>
  <c r="GD362" i="9"/>
  <c r="GE362" i="9"/>
  <c r="GF362" i="9"/>
  <c r="GG362" i="9"/>
  <c r="GH362" i="9"/>
  <c r="GI362" i="9"/>
  <c r="GY362" i="9" s="1"/>
  <c r="GJ362" i="9"/>
  <c r="GZ362" i="9" s="1"/>
  <c r="GK362" i="9"/>
  <c r="GL362" i="9"/>
  <c r="GM362" i="9"/>
  <c r="GN362" i="9"/>
  <c r="GO362" i="9"/>
  <c r="GP362" i="9"/>
  <c r="GQ362" i="9"/>
  <c r="GR362" i="9"/>
  <c r="GS362" i="9"/>
  <c r="GT362" i="9"/>
  <c r="GU362" i="9"/>
  <c r="GV362" i="9"/>
  <c r="GW362" i="9"/>
  <c r="GX362" i="9"/>
  <c r="HA362" i="9"/>
  <c r="HB362" i="9"/>
  <c r="HC362" i="9"/>
  <c r="HD362" i="9"/>
  <c r="HE362" i="9"/>
  <c r="HF362" i="9"/>
  <c r="HG362" i="9"/>
  <c r="HH362" i="9"/>
  <c r="HI362" i="9"/>
  <c r="HJ362" i="9"/>
  <c r="HK362" i="9"/>
  <c r="GB363" i="9"/>
  <c r="HL363" i="9" s="1"/>
  <c r="GC363" i="9"/>
  <c r="HM363" i="9" s="1"/>
  <c r="GD363" i="9"/>
  <c r="GH363" i="9" s="1"/>
  <c r="GE363" i="9"/>
  <c r="GI363" i="9" s="1"/>
  <c r="GF363" i="9"/>
  <c r="GG363" i="9"/>
  <c r="GJ363" i="9"/>
  <c r="GK363" i="9"/>
  <c r="GL363" i="9"/>
  <c r="GP363" i="9" s="1"/>
  <c r="GM363" i="9"/>
  <c r="GQ363" i="9" s="1"/>
  <c r="GN363" i="9"/>
  <c r="GO363" i="9"/>
  <c r="GR363" i="9"/>
  <c r="GS363" i="9"/>
  <c r="GT363" i="9"/>
  <c r="GX363" i="9" s="1"/>
  <c r="GU363" i="9"/>
  <c r="GV363" i="9"/>
  <c r="GW363" i="9"/>
  <c r="GZ363" i="9"/>
  <c r="HA363" i="9"/>
  <c r="HB363" i="9"/>
  <c r="HF363" i="9" s="1"/>
  <c r="HC363" i="9"/>
  <c r="HG363" i="9" s="1"/>
  <c r="HD363" i="9"/>
  <c r="HE363" i="9"/>
  <c r="HH363" i="9"/>
  <c r="HI363" i="9"/>
  <c r="HJ363" i="9"/>
  <c r="HK363" i="9"/>
  <c r="GB364" i="9"/>
  <c r="GC364" i="9"/>
  <c r="GD364" i="9"/>
  <c r="GH364" i="9" s="1"/>
  <c r="GE364" i="9"/>
  <c r="GI364" i="9" s="1"/>
  <c r="GF364" i="9"/>
  <c r="GJ364" i="9" s="1"/>
  <c r="GG364" i="9"/>
  <c r="GK364" i="9" s="1"/>
  <c r="GL364" i="9"/>
  <c r="GP364" i="9" s="1"/>
  <c r="GM364" i="9"/>
  <c r="GQ364" i="9" s="1"/>
  <c r="GN364" i="9"/>
  <c r="GR364" i="9" s="1"/>
  <c r="GO364" i="9"/>
  <c r="GS364" i="9" s="1"/>
  <c r="GU364" i="9"/>
  <c r="GY364" i="9" s="1"/>
  <c r="GW364" i="9"/>
  <c r="HB364" i="9"/>
  <c r="HF364" i="9" s="1"/>
  <c r="HC364" i="9"/>
  <c r="HG364" i="9" s="1"/>
  <c r="HD364" i="9"/>
  <c r="HH364" i="9" s="1"/>
  <c r="HE364" i="9"/>
  <c r="HI364" i="9" s="1"/>
  <c r="HJ364" i="9"/>
  <c r="HK364" i="9"/>
  <c r="HL364" i="9"/>
  <c r="HM364" i="9"/>
  <c r="GB365" i="9"/>
  <c r="GC365" i="9"/>
  <c r="GD365" i="9"/>
  <c r="GE365" i="9"/>
  <c r="GF365" i="9"/>
  <c r="GJ365" i="9" s="1"/>
  <c r="GG365" i="9"/>
  <c r="GK365" i="9" s="1"/>
  <c r="GH365" i="9"/>
  <c r="GX365" i="9" s="1"/>
  <c r="GI365" i="9"/>
  <c r="GL365" i="9"/>
  <c r="GM365" i="9"/>
  <c r="GN365" i="9"/>
  <c r="GR365" i="9" s="1"/>
  <c r="GO365" i="9"/>
  <c r="GS365" i="9" s="1"/>
  <c r="GP365" i="9"/>
  <c r="GQ365" i="9"/>
  <c r="GT365" i="9"/>
  <c r="GU365" i="9"/>
  <c r="GV365" i="9"/>
  <c r="GW365" i="9"/>
  <c r="GY365" i="9"/>
  <c r="HB365" i="9"/>
  <c r="HC365" i="9"/>
  <c r="HD365" i="9"/>
  <c r="HH365" i="9" s="1"/>
  <c r="HE365" i="9"/>
  <c r="HI365" i="9" s="1"/>
  <c r="HF365" i="9"/>
  <c r="HG365" i="9"/>
  <c r="HJ365" i="9"/>
  <c r="HK365" i="9"/>
  <c r="HL365" i="9"/>
  <c r="HM365" i="9"/>
  <c r="GB366" i="9"/>
  <c r="HL366" i="9" s="1"/>
  <c r="GC366" i="9"/>
  <c r="HM366" i="9" s="1"/>
  <c r="GD366" i="9"/>
  <c r="GE366" i="9"/>
  <c r="GF366" i="9"/>
  <c r="GG366" i="9"/>
  <c r="GH366" i="9"/>
  <c r="GI366" i="9"/>
  <c r="GJ366" i="9"/>
  <c r="GK366" i="9"/>
  <c r="GL366" i="9"/>
  <c r="GM366" i="9"/>
  <c r="GN366" i="9"/>
  <c r="GO366" i="9"/>
  <c r="GP366" i="9"/>
  <c r="GQ366" i="9"/>
  <c r="GY366" i="9" s="1"/>
  <c r="GR366" i="9"/>
  <c r="GS366" i="9"/>
  <c r="GT366" i="9"/>
  <c r="GU366" i="9"/>
  <c r="GV366" i="9"/>
  <c r="GW366" i="9"/>
  <c r="GX366" i="9"/>
  <c r="GZ366" i="9"/>
  <c r="HA366" i="9"/>
  <c r="HB366" i="9"/>
  <c r="HC366" i="9"/>
  <c r="HD366" i="9"/>
  <c r="HE366" i="9"/>
  <c r="HF366" i="9"/>
  <c r="HG366" i="9"/>
  <c r="HH366" i="9"/>
  <c r="HI366" i="9"/>
  <c r="HJ366" i="9"/>
  <c r="HK366" i="9"/>
  <c r="GB367" i="9"/>
  <c r="HL367" i="9" s="1"/>
  <c r="GC367" i="9"/>
  <c r="HM367" i="9" s="1"/>
  <c r="GD367" i="9"/>
  <c r="GH367" i="9" s="1"/>
  <c r="GE367" i="9"/>
  <c r="GI367" i="9" s="1"/>
  <c r="GF367" i="9"/>
  <c r="GG367" i="9"/>
  <c r="GJ367" i="9"/>
  <c r="GZ367" i="9" s="1"/>
  <c r="GK367" i="9"/>
  <c r="HA367" i="9" s="1"/>
  <c r="GL367" i="9"/>
  <c r="GP367" i="9" s="1"/>
  <c r="GM367" i="9"/>
  <c r="GQ367" i="9" s="1"/>
  <c r="GN367" i="9"/>
  <c r="GO367" i="9"/>
  <c r="GR367" i="9"/>
  <c r="GS367" i="9"/>
  <c r="GU367" i="9"/>
  <c r="GV367" i="9"/>
  <c r="GW367" i="9"/>
  <c r="HB367" i="9"/>
  <c r="HF367" i="9" s="1"/>
  <c r="HC367" i="9"/>
  <c r="HG367" i="9" s="1"/>
  <c r="HD367" i="9"/>
  <c r="HE367" i="9"/>
  <c r="HH367" i="9"/>
  <c r="HI367" i="9"/>
  <c r="HJ367" i="9"/>
  <c r="HK367" i="9"/>
  <c r="GB368" i="9"/>
  <c r="GC368" i="9"/>
  <c r="GD368" i="9"/>
  <c r="GH368" i="9" s="1"/>
  <c r="GE368" i="9"/>
  <c r="GI368" i="9" s="1"/>
  <c r="GF368" i="9"/>
  <c r="GJ368" i="9" s="1"/>
  <c r="GG368" i="9"/>
  <c r="GK368" i="9" s="1"/>
  <c r="GL368" i="9"/>
  <c r="GP368" i="9" s="1"/>
  <c r="GM368" i="9"/>
  <c r="GQ368" i="9" s="1"/>
  <c r="GN368" i="9"/>
  <c r="GR368" i="9" s="1"/>
  <c r="GO368" i="9"/>
  <c r="GS368" i="9" s="1"/>
  <c r="GV368" i="9"/>
  <c r="GZ368" i="9" s="1"/>
  <c r="GW368" i="9"/>
  <c r="HB368" i="9"/>
  <c r="HF368" i="9" s="1"/>
  <c r="HC368" i="9"/>
  <c r="HG368" i="9" s="1"/>
  <c r="HD368" i="9"/>
  <c r="HH368" i="9" s="1"/>
  <c r="HE368" i="9"/>
  <c r="HI368" i="9" s="1"/>
  <c r="HJ368" i="9"/>
  <c r="HK368" i="9"/>
  <c r="HL368" i="9"/>
  <c r="HM368" i="9"/>
  <c r="GB369" i="9"/>
  <c r="GC369" i="9"/>
  <c r="GD369" i="9"/>
  <c r="GE369" i="9"/>
  <c r="GF369" i="9"/>
  <c r="GJ369" i="9" s="1"/>
  <c r="GG369" i="9"/>
  <c r="GK369" i="9" s="1"/>
  <c r="GH369" i="9"/>
  <c r="GX369" i="9" s="1"/>
  <c r="GI369" i="9"/>
  <c r="GL369" i="9"/>
  <c r="GM369" i="9"/>
  <c r="GN369" i="9"/>
  <c r="GR369" i="9" s="1"/>
  <c r="GO369" i="9"/>
  <c r="GS369" i="9" s="1"/>
  <c r="GP369" i="9"/>
  <c r="GQ369" i="9"/>
  <c r="GT369" i="9"/>
  <c r="GU369" i="9"/>
  <c r="GW369" i="9"/>
  <c r="GY369" i="9"/>
  <c r="HB369" i="9"/>
  <c r="HC369" i="9"/>
  <c r="HD369" i="9"/>
  <c r="HH369" i="9" s="1"/>
  <c r="HE369" i="9"/>
  <c r="HI369" i="9" s="1"/>
  <c r="HF369" i="9"/>
  <c r="HG369" i="9"/>
  <c r="HJ369" i="9"/>
  <c r="HK369" i="9"/>
  <c r="HL369" i="9"/>
  <c r="HM369" i="9"/>
  <c r="GB370" i="9"/>
  <c r="HL370" i="9" s="1"/>
  <c r="GC370" i="9"/>
  <c r="HM370" i="9" s="1"/>
  <c r="GD370" i="9"/>
  <c r="GE370" i="9"/>
  <c r="GF370" i="9"/>
  <c r="GG370" i="9"/>
  <c r="GH370" i="9"/>
  <c r="GX370" i="9" s="1"/>
  <c r="GI370" i="9"/>
  <c r="GJ370" i="9"/>
  <c r="GZ370" i="9" s="1"/>
  <c r="GK370" i="9"/>
  <c r="GL370" i="9"/>
  <c r="GM370" i="9"/>
  <c r="GN370" i="9"/>
  <c r="GO370" i="9"/>
  <c r="GP370" i="9"/>
  <c r="GQ370" i="9"/>
  <c r="GR370" i="9"/>
  <c r="GS370" i="9"/>
  <c r="GT370" i="9"/>
  <c r="GU370" i="9"/>
  <c r="GV370" i="9"/>
  <c r="GW370" i="9"/>
  <c r="GY370" i="9"/>
  <c r="HA370" i="9"/>
  <c r="HB370" i="9"/>
  <c r="HC370" i="9"/>
  <c r="HD370" i="9"/>
  <c r="HE370" i="9"/>
  <c r="HF370" i="9"/>
  <c r="HG370" i="9"/>
  <c r="HH370" i="9"/>
  <c r="HI370" i="9"/>
  <c r="HJ370" i="9"/>
  <c r="HK370" i="9"/>
  <c r="GB371" i="9"/>
  <c r="HL371" i="9" s="1"/>
  <c r="GC371" i="9"/>
  <c r="HM371" i="9" s="1"/>
  <c r="GD371" i="9"/>
  <c r="GH371" i="9" s="1"/>
  <c r="GE371" i="9"/>
  <c r="GI371" i="9" s="1"/>
  <c r="GF371" i="9"/>
  <c r="GG371" i="9"/>
  <c r="GJ371" i="9"/>
  <c r="GZ371" i="9" s="1"/>
  <c r="GK371" i="9"/>
  <c r="GL371" i="9"/>
  <c r="GP371" i="9" s="1"/>
  <c r="GM371" i="9"/>
  <c r="GQ371" i="9" s="1"/>
  <c r="GN371" i="9"/>
  <c r="GO371" i="9"/>
  <c r="GR371" i="9"/>
  <c r="GS371" i="9"/>
  <c r="GT371" i="9"/>
  <c r="GX371" i="9" s="1"/>
  <c r="GU371" i="9"/>
  <c r="GV371" i="9"/>
  <c r="GW371" i="9"/>
  <c r="HA371" i="9"/>
  <c r="HB371" i="9"/>
  <c r="HF371" i="9" s="1"/>
  <c r="HC371" i="9"/>
  <c r="HG371" i="9" s="1"/>
  <c r="HD371" i="9"/>
  <c r="HE371" i="9"/>
  <c r="HH371" i="9"/>
  <c r="HI371" i="9"/>
  <c r="HJ371" i="9"/>
  <c r="HK371" i="9"/>
  <c r="GB372" i="9"/>
  <c r="GC372" i="9"/>
  <c r="GD372" i="9"/>
  <c r="GH372" i="9" s="1"/>
  <c r="GE372" i="9"/>
  <c r="GI372" i="9" s="1"/>
  <c r="GF372" i="9"/>
  <c r="GJ372" i="9" s="1"/>
  <c r="GG372" i="9"/>
  <c r="GK372" i="9" s="1"/>
  <c r="GL372" i="9"/>
  <c r="GT372" i="9" s="1"/>
  <c r="GM372" i="9"/>
  <c r="GQ372" i="9" s="1"/>
  <c r="GN372" i="9"/>
  <c r="GR372" i="9" s="1"/>
  <c r="GO372" i="9"/>
  <c r="GS372" i="9" s="1"/>
  <c r="GU372" i="9"/>
  <c r="GV372" i="9"/>
  <c r="GZ372" i="9" s="1"/>
  <c r="GW372" i="9"/>
  <c r="HB372" i="9"/>
  <c r="HF372" i="9" s="1"/>
  <c r="HC372" i="9"/>
  <c r="HG372" i="9" s="1"/>
  <c r="HD372" i="9"/>
  <c r="HH372" i="9" s="1"/>
  <c r="HE372" i="9"/>
  <c r="HI372" i="9" s="1"/>
  <c r="HJ372" i="9"/>
  <c r="HK372" i="9"/>
  <c r="HL372" i="9"/>
  <c r="HM372" i="9"/>
  <c r="GB373" i="9"/>
  <c r="GC373" i="9"/>
  <c r="GD373" i="9"/>
  <c r="GE373" i="9"/>
  <c r="GF373" i="9"/>
  <c r="GJ373" i="9" s="1"/>
  <c r="GG373" i="9"/>
  <c r="GK373" i="9" s="1"/>
  <c r="GH373" i="9"/>
  <c r="GX373" i="9" s="1"/>
  <c r="GI373" i="9"/>
  <c r="GL373" i="9"/>
  <c r="GM373" i="9"/>
  <c r="GN373" i="9"/>
  <c r="GR373" i="9" s="1"/>
  <c r="GO373" i="9"/>
  <c r="GW373" i="9" s="1"/>
  <c r="GP373" i="9"/>
  <c r="GQ373" i="9"/>
  <c r="GT373" i="9"/>
  <c r="GU373" i="9"/>
  <c r="GY373" i="9"/>
  <c r="HB373" i="9"/>
  <c r="HC373" i="9"/>
  <c r="HD373" i="9"/>
  <c r="HH373" i="9" s="1"/>
  <c r="HE373" i="9"/>
  <c r="HI373" i="9" s="1"/>
  <c r="HF373" i="9"/>
  <c r="HG373" i="9"/>
  <c r="HJ373" i="9"/>
  <c r="HK373" i="9"/>
  <c r="HL373" i="9"/>
  <c r="HM373" i="9"/>
  <c r="GB374" i="9"/>
  <c r="HL374" i="9" s="1"/>
  <c r="GC374" i="9"/>
  <c r="HM374" i="9" s="1"/>
  <c r="GD374" i="9"/>
  <c r="GE374" i="9"/>
  <c r="GF374" i="9"/>
  <c r="GG374" i="9"/>
  <c r="GH374" i="9"/>
  <c r="GI374" i="9"/>
  <c r="GY374" i="9" s="1"/>
  <c r="GJ374" i="9"/>
  <c r="GZ374" i="9" s="1"/>
  <c r="GK374" i="9"/>
  <c r="GL374" i="9"/>
  <c r="GM374" i="9"/>
  <c r="GN374" i="9"/>
  <c r="GO374" i="9"/>
  <c r="GP374" i="9"/>
  <c r="GX374" i="9" s="1"/>
  <c r="GQ374" i="9"/>
  <c r="GR374" i="9"/>
  <c r="GS374" i="9"/>
  <c r="GT374" i="9"/>
  <c r="GU374" i="9"/>
  <c r="GV374" i="9"/>
  <c r="GW374" i="9"/>
  <c r="HA374" i="9"/>
  <c r="HB374" i="9"/>
  <c r="HC374" i="9"/>
  <c r="HD374" i="9"/>
  <c r="HE374" i="9"/>
  <c r="HF374" i="9"/>
  <c r="HG374" i="9"/>
  <c r="HH374" i="9"/>
  <c r="HI374" i="9"/>
  <c r="HJ374" i="9"/>
  <c r="HK374" i="9"/>
  <c r="GB375" i="9"/>
  <c r="HL375" i="9" s="1"/>
  <c r="GC375" i="9"/>
  <c r="HM375" i="9" s="1"/>
  <c r="GD375" i="9"/>
  <c r="GH375" i="9" s="1"/>
  <c r="GE375" i="9"/>
  <c r="GI375" i="9" s="1"/>
  <c r="GF375" i="9"/>
  <c r="GG375" i="9"/>
  <c r="GJ375" i="9"/>
  <c r="GK375" i="9"/>
  <c r="HA375" i="9" s="1"/>
  <c r="GL375" i="9"/>
  <c r="GP375" i="9" s="1"/>
  <c r="GM375" i="9"/>
  <c r="GQ375" i="9" s="1"/>
  <c r="GN375" i="9"/>
  <c r="GO375" i="9"/>
  <c r="GR375" i="9"/>
  <c r="GZ375" i="9" s="1"/>
  <c r="GS375" i="9"/>
  <c r="GU375" i="9"/>
  <c r="GY375" i="9" s="1"/>
  <c r="GV375" i="9"/>
  <c r="GW375" i="9"/>
  <c r="HB375" i="9"/>
  <c r="HF375" i="9" s="1"/>
  <c r="HC375" i="9"/>
  <c r="HG375" i="9" s="1"/>
  <c r="HD375" i="9"/>
  <c r="HE375" i="9"/>
  <c r="HH375" i="9"/>
  <c r="HI375" i="9"/>
  <c r="HJ375" i="9"/>
  <c r="HK375" i="9"/>
  <c r="GB376" i="9"/>
  <c r="GC376" i="9"/>
  <c r="GD376" i="9"/>
  <c r="GH376" i="9" s="1"/>
  <c r="GE376" i="9"/>
  <c r="GI376" i="9" s="1"/>
  <c r="GF376" i="9"/>
  <c r="GJ376" i="9" s="1"/>
  <c r="GG376" i="9"/>
  <c r="GK376" i="9" s="1"/>
  <c r="GL376" i="9"/>
  <c r="GP376" i="9" s="1"/>
  <c r="GM376" i="9"/>
  <c r="GU376" i="9" s="1"/>
  <c r="GN376" i="9"/>
  <c r="GR376" i="9" s="1"/>
  <c r="GO376" i="9"/>
  <c r="GS376" i="9" s="1"/>
  <c r="GW376" i="9"/>
  <c r="HB376" i="9"/>
  <c r="HF376" i="9" s="1"/>
  <c r="HC376" i="9"/>
  <c r="HG376" i="9" s="1"/>
  <c r="HD376" i="9"/>
  <c r="HH376" i="9" s="1"/>
  <c r="HE376" i="9"/>
  <c r="HI376" i="9" s="1"/>
  <c r="HJ376" i="9"/>
  <c r="HK376" i="9"/>
  <c r="HL376" i="9"/>
  <c r="HM376" i="9"/>
  <c r="GB377" i="9"/>
  <c r="GC377" i="9"/>
  <c r="GD377" i="9"/>
  <c r="GE377" i="9"/>
  <c r="GF377" i="9"/>
  <c r="GJ377" i="9" s="1"/>
  <c r="GG377" i="9"/>
  <c r="GK377" i="9" s="1"/>
  <c r="GH377" i="9"/>
  <c r="GI377" i="9"/>
  <c r="GL377" i="9"/>
  <c r="GM377" i="9"/>
  <c r="GN377" i="9"/>
  <c r="GR377" i="9" s="1"/>
  <c r="GO377" i="9"/>
  <c r="GS377" i="9" s="1"/>
  <c r="GP377" i="9"/>
  <c r="GQ377" i="9"/>
  <c r="GT377" i="9"/>
  <c r="GU377" i="9"/>
  <c r="GV377" i="9"/>
  <c r="GX377" i="9"/>
  <c r="GY377" i="9"/>
  <c r="HB377" i="9"/>
  <c r="HC377" i="9"/>
  <c r="HD377" i="9"/>
  <c r="HH377" i="9" s="1"/>
  <c r="HE377" i="9"/>
  <c r="HI377" i="9" s="1"/>
  <c r="HF377" i="9"/>
  <c r="HG377" i="9"/>
  <c r="HJ377" i="9"/>
  <c r="HK377" i="9"/>
  <c r="HL377" i="9"/>
  <c r="HM377" i="9"/>
  <c r="GB378" i="9"/>
  <c r="HL378" i="9" s="1"/>
  <c r="GC378" i="9"/>
  <c r="HM378" i="9" s="1"/>
  <c r="GD378" i="9"/>
  <c r="GE378" i="9"/>
  <c r="GF378" i="9"/>
  <c r="GG378" i="9"/>
  <c r="GH378" i="9"/>
  <c r="GI378" i="9"/>
  <c r="GY378" i="9" s="1"/>
  <c r="GJ378" i="9"/>
  <c r="GZ378" i="9" s="1"/>
  <c r="GK378" i="9"/>
  <c r="GL378" i="9"/>
  <c r="GM378" i="9"/>
  <c r="GN378" i="9"/>
  <c r="GO378" i="9"/>
  <c r="GP378" i="9"/>
  <c r="GQ378" i="9"/>
  <c r="GR378" i="9"/>
  <c r="GS378" i="9"/>
  <c r="GT378" i="9"/>
  <c r="GU378" i="9"/>
  <c r="GV378" i="9"/>
  <c r="GW378" i="9"/>
  <c r="GX378" i="9"/>
  <c r="HA378" i="9"/>
  <c r="HB378" i="9"/>
  <c r="HC378" i="9"/>
  <c r="HD378" i="9"/>
  <c r="HE378" i="9"/>
  <c r="HF378" i="9"/>
  <c r="HG378" i="9"/>
  <c r="HH378" i="9"/>
  <c r="HI378" i="9"/>
  <c r="HJ378" i="9"/>
  <c r="HK378" i="9"/>
  <c r="GB379" i="9"/>
  <c r="HL379" i="9" s="1"/>
  <c r="GC379" i="9"/>
  <c r="HM379" i="9" s="1"/>
  <c r="GD379" i="9"/>
  <c r="GH379" i="9" s="1"/>
  <c r="GE379" i="9"/>
  <c r="GI379" i="9" s="1"/>
  <c r="GF379" i="9"/>
  <c r="GG379" i="9"/>
  <c r="GJ379" i="9"/>
  <c r="GZ379" i="9" s="1"/>
  <c r="GK379" i="9"/>
  <c r="GL379" i="9"/>
  <c r="GP379" i="9" s="1"/>
  <c r="GM379" i="9"/>
  <c r="GQ379" i="9" s="1"/>
  <c r="GN379" i="9"/>
  <c r="GO379" i="9"/>
  <c r="GR379" i="9"/>
  <c r="GS379" i="9"/>
  <c r="GU379" i="9"/>
  <c r="GV379" i="9"/>
  <c r="GW379" i="9"/>
  <c r="HA379" i="9"/>
  <c r="HB379" i="9"/>
  <c r="HF379" i="9" s="1"/>
  <c r="HC379" i="9"/>
  <c r="HG379" i="9" s="1"/>
  <c r="HD379" i="9"/>
  <c r="HE379" i="9"/>
  <c r="HH379" i="9"/>
  <c r="HI379" i="9"/>
  <c r="HJ379" i="9"/>
  <c r="HK379" i="9"/>
  <c r="GB380" i="9"/>
  <c r="GC380" i="9"/>
  <c r="GD380" i="9"/>
  <c r="GH380" i="9" s="1"/>
  <c r="GE380" i="9"/>
  <c r="GI380" i="9" s="1"/>
  <c r="GF380" i="9"/>
  <c r="GJ380" i="9" s="1"/>
  <c r="GG380" i="9"/>
  <c r="GK380" i="9" s="1"/>
  <c r="GL380" i="9"/>
  <c r="GT380" i="9" s="1"/>
  <c r="GM380" i="9"/>
  <c r="GU380" i="9" s="1"/>
  <c r="GN380" i="9"/>
  <c r="GR380" i="9" s="1"/>
  <c r="GO380" i="9"/>
  <c r="GS380" i="9" s="1"/>
  <c r="GV380" i="9"/>
  <c r="GZ380" i="9" s="1"/>
  <c r="GW380" i="9"/>
  <c r="HB380" i="9"/>
  <c r="HF380" i="9" s="1"/>
  <c r="HC380" i="9"/>
  <c r="HG380" i="9" s="1"/>
  <c r="HD380" i="9"/>
  <c r="HH380" i="9" s="1"/>
  <c r="HE380" i="9"/>
  <c r="HI380" i="9" s="1"/>
  <c r="HJ380" i="9"/>
  <c r="HK380" i="9"/>
  <c r="HL380" i="9"/>
  <c r="HM380" i="9"/>
  <c r="GB381" i="9"/>
  <c r="GC381" i="9"/>
  <c r="GD381" i="9"/>
  <c r="GE381" i="9"/>
  <c r="GF381" i="9"/>
  <c r="GJ381" i="9" s="1"/>
  <c r="GG381" i="9"/>
  <c r="GK381" i="9" s="1"/>
  <c r="GH381" i="9"/>
  <c r="GX381" i="9" s="1"/>
  <c r="GI381" i="9"/>
  <c r="GL381" i="9"/>
  <c r="GM381" i="9"/>
  <c r="GN381" i="9"/>
  <c r="GR381" i="9" s="1"/>
  <c r="GO381" i="9"/>
  <c r="GW381" i="9" s="1"/>
  <c r="GP381" i="9"/>
  <c r="GQ381" i="9"/>
  <c r="GT381" i="9"/>
  <c r="GU381" i="9"/>
  <c r="GY381" i="9"/>
  <c r="HB381" i="9"/>
  <c r="HC381" i="9"/>
  <c r="HD381" i="9"/>
  <c r="HH381" i="9" s="1"/>
  <c r="HE381" i="9"/>
  <c r="HI381" i="9" s="1"/>
  <c r="HF381" i="9"/>
  <c r="HG381" i="9"/>
  <c r="HJ381" i="9"/>
  <c r="HK381" i="9"/>
  <c r="HL381" i="9"/>
  <c r="HM381" i="9"/>
  <c r="GB382" i="9"/>
  <c r="HL382" i="9" s="1"/>
  <c r="GC382" i="9"/>
  <c r="HM382" i="9" s="1"/>
  <c r="GD382" i="9"/>
  <c r="GE382" i="9"/>
  <c r="GF382" i="9"/>
  <c r="GG382" i="9"/>
  <c r="GH382" i="9"/>
  <c r="GI382" i="9"/>
  <c r="GY382" i="9" s="1"/>
  <c r="GJ382" i="9"/>
  <c r="GK382" i="9"/>
  <c r="GL382" i="9"/>
  <c r="GM382" i="9"/>
  <c r="GN382" i="9"/>
  <c r="GO382" i="9"/>
  <c r="GP382" i="9"/>
  <c r="GQ382" i="9"/>
  <c r="GR382" i="9"/>
  <c r="GS382" i="9"/>
  <c r="GT382" i="9"/>
  <c r="GU382" i="9"/>
  <c r="GV382" i="9"/>
  <c r="GW382" i="9"/>
  <c r="GX382" i="9"/>
  <c r="GZ382" i="9"/>
  <c r="HA382" i="9"/>
  <c r="HB382" i="9"/>
  <c r="HC382" i="9"/>
  <c r="HD382" i="9"/>
  <c r="HE382" i="9"/>
  <c r="HF382" i="9"/>
  <c r="HG382" i="9"/>
  <c r="HH382" i="9"/>
  <c r="HI382" i="9"/>
  <c r="HJ382" i="9"/>
  <c r="HK382" i="9"/>
  <c r="GB383" i="9"/>
  <c r="HL383" i="9" s="1"/>
  <c r="GC383" i="9"/>
  <c r="HM383" i="9" s="1"/>
  <c r="GD383" i="9"/>
  <c r="GH383" i="9" s="1"/>
  <c r="GE383" i="9"/>
  <c r="GI383" i="9" s="1"/>
  <c r="GF383" i="9"/>
  <c r="GG383" i="9"/>
  <c r="GJ383" i="9"/>
  <c r="GK383" i="9"/>
  <c r="GL383" i="9"/>
  <c r="GP383" i="9" s="1"/>
  <c r="GM383" i="9"/>
  <c r="GQ383" i="9" s="1"/>
  <c r="GN383" i="9"/>
  <c r="GO383" i="9"/>
  <c r="GR383" i="9"/>
  <c r="GZ383" i="9" s="1"/>
  <c r="GS383" i="9"/>
  <c r="GU383" i="9"/>
  <c r="GV383" i="9"/>
  <c r="GW383" i="9"/>
  <c r="HA383" i="9"/>
  <c r="HB383" i="9"/>
  <c r="HF383" i="9" s="1"/>
  <c r="HC383" i="9"/>
  <c r="HG383" i="9" s="1"/>
  <c r="HD383" i="9"/>
  <c r="HE383" i="9"/>
  <c r="HH383" i="9"/>
  <c r="HI383" i="9"/>
  <c r="HJ383" i="9"/>
  <c r="HK383" i="9"/>
  <c r="GB384" i="9"/>
  <c r="GC384" i="9"/>
  <c r="GD384" i="9"/>
  <c r="GH384" i="9" s="1"/>
  <c r="GE384" i="9"/>
  <c r="GI384" i="9" s="1"/>
  <c r="GF384" i="9"/>
  <c r="GJ384" i="9" s="1"/>
  <c r="GG384" i="9"/>
  <c r="GK384" i="9" s="1"/>
  <c r="GL384" i="9"/>
  <c r="GT384" i="9" s="1"/>
  <c r="GM384" i="9"/>
  <c r="GU384" i="9" s="1"/>
  <c r="GN384" i="9"/>
  <c r="GR384" i="9" s="1"/>
  <c r="GO384" i="9"/>
  <c r="GS384" i="9" s="1"/>
  <c r="GW384" i="9"/>
  <c r="HB384" i="9"/>
  <c r="HF384" i="9" s="1"/>
  <c r="HC384" i="9"/>
  <c r="HG384" i="9" s="1"/>
  <c r="HD384" i="9"/>
  <c r="HH384" i="9" s="1"/>
  <c r="HE384" i="9"/>
  <c r="HI384" i="9" s="1"/>
  <c r="HJ384" i="9"/>
  <c r="HK384" i="9"/>
  <c r="HL384" i="9"/>
  <c r="HM384" i="9"/>
  <c r="GB385" i="9"/>
  <c r="GC385" i="9"/>
  <c r="GD385" i="9"/>
  <c r="GE385" i="9"/>
  <c r="GF385" i="9"/>
  <c r="GJ385" i="9" s="1"/>
  <c r="GG385" i="9"/>
  <c r="GK385" i="9" s="1"/>
  <c r="GH385" i="9"/>
  <c r="GI385" i="9"/>
  <c r="GL385" i="9"/>
  <c r="GM385" i="9"/>
  <c r="GN385" i="9"/>
  <c r="GR385" i="9" s="1"/>
  <c r="GO385" i="9"/>
  <c r="GS385" i="9" s="1"/>
  <c r="GP385" i="9"/>
  <c r="GX385" i="9" s="1"/>
  <c r="GQ385" i="9"/>
  <c r="GT385" i="9"/>
  <c r="GU385" i="9"/>
  <c r="GY385" i="9"/>
  <c r="HB385" i="9"/>
  <c r="HC385" i="9"/>
  <c r="HD385" i="9"/>
  <c r="HH385" i="9" s="1"/>
  <c r="HE385" i="9"/>
  <c r="HI385" i="9" s="1"/>
  <c r="HF385" i="9"/>
  <c r="HG385" i="9"/>
  <c r="HJ385" i="9"/>
  <c r="HK385" i="9"/>
  <c r="HL385" i="9"/>
  <c r="HM385" i="9"/>
  <c r="GB386" i="9"/>
  <c r="HL386" i="9" s="1"/>
  <c r="GC386" i="9"/>
  <c r="HM386" i="9" s="1"/>
  <c r="GD386" i="9"/>
  <c r="GE386" i="9"/>
  <c r="GF386" i="9"/>
  <c r="GG386" i="9"/>
  <c r="GH386" i="9"/>
  <c r="GI386" i="9"/>
  <c r="GJ386" i="9"/>
  <c r="GK386" i="9"/>
  <c r="GL386" i="9"/>
  <c r="GM386" i="9"/>
  <c r="GN386" i="9"/>
  <c r="GO386" i="9"/>
  <c r="GP386" i="9"/>
  <c r="GQ386" i="9"/>
  <c r="GR386" i="9"/>
  <c r="GZ386" i="9" s="1"/>
  <c r="GS386" i="9"/>
  <c r="GT386" i="9"/>
  <c r="GU386" i="9"/>
  <c r="GV386" i="9"/>
  <c r="GW386" i="9"/>
  <c r="GX386" i="9"/>
  <c r="GY386" i="9"/>
  <c r="HA386" i="9"/>
  <c r="HB386" i="9"/>
  <c r="HC386" i="9"/>
  <c r="HD386" i="9"/>
  <c r="HE386" i="9"/>
  <c r="HF386" i="9"/>
  <c r="HG386" i="9"/>
  <c r="HH386" i="9"/>
  <c r="HI386" i="9"/>
  <c r="HJ386" i="9"/>
  <c r="HK386" i="9"/>
  <c r="GB387" i="9"/>
  <c r="HL387" i="9" s="1"/>
  <c r="GC387" i="9"/>
  <c r="HM387" i="9" s="1"/>
  <c r="GD387" i="9"/>
  <c r="GH387" i="9" s="1"/>
  <c r="GE387" i="9"/>
  <c r="GI387" i="9" s="1"/>
  <c r="GF387" i="9"/>
  <c r="GG387" i="9"/>
  <c r="GJ387" i="9"/>
  <c r="GZ387" i="9" s="1"/>
  <c r="GK387" i="9"/>
  <c r="GL387" i="9"/>
  <c r="GP387" i="9" s="1"/>
  <c r="GM387" i="9"/>
  <c r="GQ387" i="9" s="1"/>
  <c r="GN387" i="9"/>
  <c r="GO387" i="9"/>
  <c r="GR387" i="9"/>
  <c r="GS387" i="9"/>
  <c r="HA387" i="9" s="1"/>
  <c r="GU387" i="9"/>
  <c r="GV387" i="9"/>
  <c r="GW387" i="9"/>
  <c r="HB387" i="9"/>
  <c r="HF387" i="9" s="1"/>
  <c r="HC387" i="9"/>
  <c r="HG387" i="9" s="1"/>
  <c r="HD387" i="9"/>
  <c r="HE387" i="9"/>
  <c r="HH387" i="9"/>
  <c r="HI387" i="9"/>
  <c r="HJ387" i="9"/>
  <c r="HK387" i="9"/>
  <c r="GB388" i="9"/>
  <c r="GC388" i="9"/>
  <c r="GD388" i="9"/>
  <c r="GH388" i="9" s="1"/>
  <c r="GE388" i="9"/>
  <c r="GI388" i="9" s="1"/>
  <c r="GF388" i="9"/>
  <c r="GJ388" i="9" s="1"/>
  <c r="GG388" i="9"/>
  <c r="GK388" i="9" s="1"/>
  <c r="GL388" i="9"/>
  <c r="GP388" i="9" s="1"/>
  <c r="GM388" i="9"/>
  <c r="GQ388" i="9" s="1"/>
  <c r="GN388" i="9"/>
  <c r="GR388" i="9" s="1"/>
  <c r="GO388" i="9"/>
  <c r="GS388" i="9" s="1"/>
  <c r="GU388" i="9"/>
  <c r="GV388" i="9"/>
  <c r="GZ388" i="9" s="1"/>
  <c r="GW388" i="9"/>
  <c r="HB388" i="9"/>
  <c r="HF388" i="9" s="1"/>
  <c r="HC388" i="9"/>
  <c r="HG388" i="9" s="1"/>
  <c r="HD388" i="9"/>
  <c r="HH388" i="9" s="1"/>
  <c r="HE388" i="9"/>
  <c r="HI388" i="9" s="1"/>
  <c r="HJ388" i="9"/>
  <c r="HK388" i="9"/>
  <c r="HL388" i="9"/>
  <c r="HM388" i="9"/>
  <c r="GB389" i="9"/>
  <c r="GC389" i="9"/>
  <c r="GD389" i="9"/>
  <c r="GE389" i="9"/>
  <c r="GF389" i="9"/>
  <c r="GJ389" i="9" s="1"/>
  <c r="GG389" i="9"/>
  <c r="GK389" i="9" s="1"/>
  <c r="GH389" i="9"/>
  <c r="GX389" i="9" s="1"/>
  <c r="GI389" i="9"/>
  <c r="GL389" i="9"/>
  <c r="GM389" i="9"/>
  <c r="GN389" i="9"/>
  <c r="GR389" i="9" s="1"/>
  <c r="GO389" i="9"/>
  <c r="GS389" i="9" s="1"/>
  <c r="GP389" i="9"/>
  <c r="GQ389" i="9"/>
  <c r="GT389" i="9"/>
  <c r="GU389" i="9"/>
  <c r="GY389" i="9"/>
  <c r="HB389" i="9"/>
  <c r="HC389" i="9"/>
  <c r="HD389" i="9"/>
  <c r="HH389" i="9" s="1"/>
  <c r="HE389" i="9"/>
  <c r="HI389" i="9" s="1"/>
  <c r="HF389" i="9"/>
  <c r="HG389" i="9"/>
  <c r="HJ389" i="9"/>
  <c r="HK389" i="9"/>
  <c r="HL389" i="9"/>
  <c r="HM389" i="9"/>
  <c r="GB390" i="9"/>
  <c r="HL390" i="9" s="1"/>
  <c r="GC390" i="9"/>
  <c r="HM390" i="9" s="1"/>
  <c r="GD390" i="9"/>
  <c r="GE390" i="9"/>
  <c r="GF390" i="9"/>
  <c r="GG390" i="9"/>
  <c r="GH390" i="9"/>
  <c r="GI390" i="9"/>
  <c r="GJ390" i="9"/>
  <c r="GZ390" i="9" s="1"/>
  <c r="GK390" i="9"/>
  <c r="GL390" i="9"/>
  <c r="GM390" i="9"/>
  <c r="GN390" i="9"/>
  <c r="GO390" i="9"/>
  <c r="GP390" i="9"/>
  <c r="GQ390" i="9"/>
  <c r="GY390" i="9" s="1"/>
  <c r="GR390" i="9"/>
  <c r="GS390" i="9"/>
  <c r="GT390" i="9"/>
  <c r="GU390" i="9"/>
  <c r="GV390" i="9"/>
  <c r="GW390" i="9"/>
  <c r="GX390" i="9"/>
  <c r="HA390" i="9"/>
  <c r="HB390" i="9"/>
  <c r="HC390" i="9"/>
  <c r="HD390" i="9"/>
  <c r="HE390" i="9"/>
  <c r="HF390" i="9"/>
  <c r="HG390" i="9"/>
  <c r="HH390" i="9"/>
  <c r="HI390" i="9"/>
  <c r="HJ390" i="9"/>
  <c r="HK390" i="9"/>
  <c r="GB391" i="9"/>
  <c r="HL391" i="9" s="1"/>
  <c r="GC391" i="9"/>
  <c r="HM391" i="9" s="1"/>
  <c r="GD391" i="9"/>
  <c r="GH391" i="9" s="1"/>
  <c r="GE391" i="9"/>
  <c r="GI391" i="9" s="1"/>
  <c r="GF391" i="9"/>
  <c r="GG391" i="9"/>
  <c r="GJ391" i="9"/>
  <c r="GK391" i="9"/>
  <c r="GL391" i="9"/>
  <c r="GP391" i="9" s="1"/>
  <c r="GM391" i="9"/>
  <c r="GQ391" i="9" s="1"/>
  <c r="GN391" i="9"/>
  <c r="GO391" i="9"/>
  <c r="GR391" i="9"/>
  <c r="GS391" i="9"/>
  <c r="GT391" i="9"/>
  <c r="GX391" i="9" s="1"/>
  <c r="GU391" i="9"/>
  <c r="GY391" i="9" s="1"/>
  <c r="GV391" i="9"/>
  <c r="GW391" i="9"/>
  <c r="GZ391" i="9"/>
  <c r="HA391" i="9"/>
  <c r="HB391" i="9"/>
  <c r="HF391" i="9" s="1"/>
  <c r="HC391" i="9"/>
  <c r="HG391" i="9" s="1"/>
  <c r="HD391" i="9"/>
  <c r="HE391" i="9"/>
  <c r="HH391" i="9"/>
  <c r="HI391" i="9"/>
  <c r="HJ391" i="9"/>
  <c r="HK391" i="9"/>
  <c r="GB392" i="9"/>
  <c r="GC392" i="9"/>
  <c r="GD392" i="9"/>
  <c r="GH392" i="9" s="1"/>
  <c r="GE392" i="9"/>
  <c r="GI392" i="9" s="1"/>
  <c r="GF392" i="9"/>
  <c r="GJ392" i="9" s="1"/>
  <c r="GG392" i="9"/>
  <c r="GK392" i="9" s="1"/>
  <c r="GL392" i="9"/>
  <c r="GP392" i="9" s="1"/>
  <c r="GM392" i="9"/>
  <c r="GU392" i="9" s="1"/>
  <c r="GN392" i="9"/>
  <c r="GR392" i="9" s="1"/>
  <c r="GO392" i="9"/>
  <c r="GS392" i="9" s="1"/>
  <c r="GV392" i="9"/>
  <c r="GZ392" i="9" s="1"/>
  <c r="GW392" i="9"/>
  <c r="HA392" i="9" s="1"/>
  <c r="HB392" i="9"/>
  <c r="HF392" i="9" s="1"/>
  <c r="HC392" i="9"/>
  <c r="HG392" i="9" s="1"/>
  <c r="HD392" i="9"/>
  <c r="HH392" i="9" s="1"/>
  <c r="HE392" i="9"/>
  <c r="HI392" i="9" s="1"/>
  <c r="HJ392" i="9"/>
  <c r="HK392" i="9"/>
  <c r="HL392" i="9"/>
  <c r="HM392" i="9"/>
  <c r="GB393" i="9"/>
  <c r="GC393" i="9"/>
  <c r="GD393" i="9"/>
  <c r="GE393" i="9"/>
  <c r="GF393" i="9"/>
  <c r="GJ393" i="9" s="1"/>
  <c r="GG393" i="9"/>
  <c r="GK393" i="9" s="1"/>
  <c r="GH393" i="9"/>
  <c r="GX393" i="9" s="1"/>
  <c r="GI393" i="9"/>
  <c r="GL393" i="9"/>
  <c r="GM393" i="9"/>
  <c r="GN393" i="9"/>
  <c r="GR393" i="9" s="1"/>
  <c r="GO393" i="9"/>
  <c r="GS393" i="9" s="1"/>
  <c r="GP393" i="9"/>
  <c r="GQ393" i="9"/>
  <c r="GT393" i="9"/>
  <c r="GU393" i="9"/>
  <c r="GV393" i="9"/>
  <c r="GW393" i="9"/>
  <c r="GY393" i="9"/>
  <c r="HB393" i="9"/>
  <c r="HC393" i="9"/>
  <c r="HD393" i="9"/>
  <c r="HH393" i="9" s="1"/>
  <c r="HE393" i="9"/>
  <c r="HI393" i="9" s="1"/>
  <c r="HF393" i="9"/>
  <c r="HG393" i="9"/>
  <c r="HJ393" i="9"/>
  <c r="HK393" i="9"/>
  <c r="HL393" i="9"/>
  <c r="HM393" i="9"/>
  <c r="GB394" i="9"/>
  <c r="HL394" i="9" s="1"/>
  <c r="GC394" i="9"/>
  <c r="HM394" i="9" s="1"/>
  <c r="GD394" i="9"/>
  <c r="GE394" i="9"/>
  <c r="GF394" i="9"/>
  <c r="GG394" i="9"/>
  <c r="GH394" i="9"/>
  <c r="GI394" i="9"/>
  <c r="GJ394" i="9"/>
  <c r="GZ394" i="9" s="1"/>
  <c r="GK394" i="9"/>
  <c r="GL394" i="9"/>
  <c r="GM394" i="9"/>
  <c r="GN394" i="9"/>
  <c r="GO394" i="9"/>
  <c r="GP394" i="9"/>
  <c r="GX394" i="9" s="1"/>
  <c r="GQ394" i="9"/>
  <c r="GR394" i="9"/>
  <c r="GS394" i="9"/>
  <c r="GT394" i="9"/>
  <c r="GU394" i="9"/>
  <c r="GV394" i="9"/>
  <c r="GW394" i="9"/>
  <c r="GY394" i="9"/>
  <c r="HA394" i="9"/>
  <c r="HB394" i="9"/>
  <c r="HC394" i="9"/>
  <c r="HD394" i="9"/>
  <c r="HE394" i="9"/>
  <c r="HF394" i="9"/>
  <c r="HG394" i="9"/>
  <c r="HH394" i="9"/>
  <c r="HI394" i="9"/>
  <c r="HJ394" i="9"/>
  <c r="HK394" i="9"/>
  <c r="GB395" i="9"/>
  <c r="HL395" i="9" s="1"/>
  <c r="GC395" i="9"/>
  <c r="HM395" i="9" s="1"/>
  <c r="GD395" i="9"/>
  <c r="GH395" i="9" s="1"/>
  <c r="GE395" i="9"/>
  <c r="GI395" i="9" s="1"/>
  <c r="GF395" i="9"/>
  <c r="GG395" i="9"/>
  <c r="GJ395" i="9"/>
  <c r="GK395" i="9"/>
  <c r="HA395" i="9" s="1"/>
  <c r="GL395" i="9"/>
  <c r="GP395" i="9" s="1"/>
  <c r="GM395" i="9"/>
  <c r="GQ395" i="9" s="1"/>
  <c r="GN395" i="9"/>
  <c r="GO395" i="9"/>
  <c r="GR395" i="9"/>
  <c r="GS395" i="9"/>
  <c r="GT395" i="9"/>
  <c r="GX395" i="9" s="1"/>
  <c r="GU395" i="9"/>
  <c r="GV395" i="9"/>
  <c r="GW395" i="9"/>
  <c r="GZ395" i="9"/>
  <c r="HB395" i="9"/>
  <c r="HF395" i="9" s="1"/>
  <c r="HC395" i="9"/>
  <c r="HG395" i="9" s="1"/>
  <c r="HD395" i="9"/>
  <c r="HE395" i="9"/>
  <c r="HH395" i="9"/>
  <c r="HI395" i="9"/>
  <c r="HJ395" i="9"/>
  <c r="HK395" i="9"/>
  <c r="GB396" i="9"/>
  <c r="GC396" i="9"/>
  <c r="GD396" i="9"/>
  <c r="GH396" i="9" s="1"/>
  <c r="GE396" i="9"/>
  <c r="GI396" i="9" s="1"/>
  <c r="GF396" i="9"/>
  <c r="GJ396" i="9" s="1"/>
  <c r="GG396" i="9"/>
  <c r="GK396" i="9" s="1"/>
  <c r="GL396" i="9"/>
  <c r="GT396" i="9" s="1"/>
  <c r="GM396" i="9"/>
  <c r="GU396" i="9" s="1"/>
  <c r="GN396" i="9"/>
  <c r="GR396" i="9" s="1"/>
  <c r="GO396" i="9"/>
  <c r="GS396" i="9" s="1"/>
  <c r="GV396" i="9"/>
  <c r="GZ396" i="9" s="1"/>
  <c r="GW396" i="9"/>
  <c r="HA396" i="9" s="1"/>
  <c r="HB396" i="9"/>
  <c r="HF396" i="9" s="1"/>
  <c r="HC396" i="9"/>
  <c r="HG396" i="9" s="1"/>
  <c r="HD396" i="9"/>
  <c r="HH396" i="9" s="1"/>
  <c r="HE396" i="9"/>
  <c r="HI396" i="9" s="1"/>
  <c r="HJ396" i="9"/>
  <c r="HK396" i="9"/>
  <c r="HL396" i="9"/>
  <c r="HM396" i="9"/>
  <c r="GB397" i="9"/>
  <c r="GC397" i="9"/>
  <c r="GD397" i="9"/>
  <c r="GE397" i="9"/>
  <c r="GF397" i="9"/>
  <c r="GJ397" i="9" s="1"/>
  <c r="GG397" i="9"/>
  <c r="GK397" i="9" s="1"/>
  <c r="GH397" i="9"/>
  <c r="GX397" i="9" s="1"/>
  <c r="GI397" i="9"/>
  <c r="GL397" i="9"/>
  <c r="GM397" i="9"/>
  <c r="GN397" i="9"/>
  <c r="GR397" i="9" s="1"/>
  <c r="GO397" i="9"/>
  <c r="GS397" i="9" s="1"/>
  <c r="GP397" i="9"/>
  <c r="GQ397" i="9"/>
  <c r="GT397" i="9"/>
  <c r="GU397" i="9"/>
  <c r="GY397" i="9"/>
  <c r="HB397" i="9"/>
  <c r="HC397" i="9"/>
  <c r="HD397" i="9"/>
  <c r="HH397" i="9" s="1"/>
  <c r="HE397" i="9"/>
  <c r="HI397" i="9" s="1"/>
  <c r="HF397" i="9"/>
  <c r="HG397" i="9"/>
  <c r="HJ397" i="9"/>
  <c r="HK397" i="9"/>
  <c r="HL397" i="9"/>
  <c r="HM397" i="9"/>
  <c r="GB398" i="9"/>
  <c r="HL398" i="9" s="1"/>
  <c r="GC398" i="9"/>
  <c r="HM398" i="9" s="1"/>
  <c r="GD398" i="9"/>
  <c r="GE398" i="9"/>
  <c r="GF398" i="9"/>
  <c r="GG398" i="9"/>
  <c r="GH398" i="9"/>
  <c r="GX398" i="9" s="1"/>
  <c r="GI398" i="9"/>
  <c r="GJ398" i="9"/>
  <c r="GK398" i="9"/>
  <c r="GL398" i="9"/>
  <c r="GM398" i="9"/>
  <c r="GN398" i="9"/>
  <c r="GO398" i="9"/>
  <c r="GP398" i="9"/>
  <c r="GQ398" i="9"/>
  <c r="GY398" i="9" s="1"/>
  <c r="GR398" i="9"/>
  <c r="GS398" i="9"/>
  <c r="GT398" i="9"/>
  <c r="GU398" i="9"/>
  <c r="GV398" i="9"/>
  <c r="GW398" i="9"/>
  <c r="GZ398" i="9"/>
  <c r="HA398" i="9"/>
  <c r="HB398" i="9"/>
  <c r="HC398" i="9"/>
  <c r="HD398" i="9"/>
  <c r="HE398" i="9"/>
  <c r="HF398" i="9"/>
  <c r="HG398" i="9"/>
  <c r="HH398" i="9"/>
  <c r="HI398" i="9"/>
  <c r="HJ398" i="9"/>
  <c r="HK398" i="9"/>
  <c r="GB399" i="9"/>
  <c r="HL399" i="9" s="1"/>
  <c r="GC399" i="9"/>
  <c r="HM399" i="9" s="1"/>
  <c r="GD399" i="9"/>
  <c r="GH399" i="9" s="1"/>
  <c r="GE399" i="9"/>
  <c r="GI399" i="9" s="1"/>
  <c r="GF399" i="9"/>
  <c r="GG399" i="9"/>
  <c r="GJ399" i="9"/>
  <c r="GK399" i="9"/>
  <c r="GL399" i="9"/>
  <c r="GP399" i="9" s="1"/>
  <c r="GM399" i="9"/>
  <c r="GQ399" i="9" s="1"/>
  <c r="GN399" i="9"/>
  <c r="GO399" i="9"/>
  <c r="GR399" i="9"/>
  <c r="GS399" i="9"/>
  <c r="GU399" i="9"/>
  <c r="GV399" i="9"/>
  <c r="GW399" i="9"/>
  <c r="GZ399" i="9"/>
  <c r="HA399" i="9"/>
  <c r="HB399" i="9"/>
  <c r="HF399" i="9" s="1"/>
  <c r="HC399" i="9"/>
  <c r="HG399" i="9" s="1"/>
  <c r="HD399" i="9"/>
  <c r="HE399" i="9"/>
  <c r="HH399" i="9"/>
  <c r="HI399" i="9"/>
  <c r="HJ399" i="9"/>
  <c r="HK399" i="9"/>
  <c r="GB400" i="9"/>
  <c r="GC400" i="9"/>
  <c r="GD400" i="9"/>
  <c r="GH400" i="9" s="1"/>
  <c r="GE400" i="9"/>
  <c r="GI400" i="9" s="1"/>
  <c r="GF400" i="9"/>
  <c r="GJ400" i="9" s="1"/>
  <c r="GG400" i="9"/>
  <c r="GK400" i="9" s="1"/>
  <c r="GL400" i="9"/>
  <c r="GP400" i="9" s="1"/>
  <c r="GM400" i="9"/>
  <c r="GU400" i="9" s="1"/>
  <c r="GN400" i="9"/>
  <c r="GR400" i="9" s="1"/>
  <c r="GO400" i="9"/>
  <c r="GS400" i="9" s="1"/>
  <c r="GW400" i="9"/>
  <c r="HB400" i="9"/>
  <c r="HF400" i="9" s="1"/>
  <c r="HC400" i="9"/>
  <c r="HG400" i="9" s="1"/>
  <c r="HD400" i="9"/>
  <c r="HH400" i="9" s="1"/>
  <c r="HE400" i="9"/>
  <c r="HI400" i="9" s="1"/>
  <c r="HJ400" i="9"/>
  <c r="HK400" i="9"/>
  <c r="HL400" i="9"/>
  <c r="HM400" i="9"/>
  <c r="GB401" i="9"/>
  <c r="GC401" i="9"/>
  <c r="GD401" i="9"/>
  <c r="GE401" i="9"/>
  <c r="GF401" i="9"/>
  <c r="GJ401" i="9" s="1"/>
  <c r="GG401" i="9"/>
  <c r="GK401" i="9" s="1"/>
  <c r="GH401" i="9"/>
  <c r="GI401" i="9"/>
  <c r="GL401" i="9"/>
  <c r="GM401" i="9"/>
  <c r="GN401" i="9"/>
  <c r="GR401" i="9" s="1"/>
  <c r="GO401" i="9"/>
  <c r="GS401" i="9" s="1"/>
  <c r="GP401" i="9"/>
  <c r="GQ401" i="9"/>
  <c r="GT401" i="9"/>
  <c r="GU401" i="9"/>
  <c r="GW401" i="9"/>
  <c r="HA401" i="9" s="1"/>
  <c r="GX401" i="9"/>
  <c r="GY401" i="9"/>
  <c r="HB401" i="9"/>
  <c r="HC401" i="9"/>
  <c r="HD401" i="9"/>
  <c r="HH401" i="9" s="1"/>
  <c r="HE401" i="9"/>
  <c r="HI401" i="9" s="1"/>
  <c r="HF401" i="9"/>
  <c r="HG401" i="9"/>
  <c r="HJ401" i="9"/>
  <c r="HK401" i="9"/>
  <c r="HL401" i="9"/>
  <c r="HM401" i="9"/>
  <c r="GB402" i="9"/>
  <c r="HL402" i="9" s="1"/>
  <c r="GC402" i="9"/>
  <c r="HM402" i="9" s="1"/>
  <c r="GD402" i="9"/>
  <c r="GE402" i="9"/>
  <c r="GF402" i="9"/>
  <c r="GG402" i="9"/>
  <c r="GH402" i="9"/>
  <c r="GI402" i="9"/>
  <c r="GJ402" i="9"/>
  <c r="GK402" i="9"/>
  <c r="GL402" i="9"/>
  <c r="GM402" i="9"/>
  <c r="GN402" i="9"/>
  <c r="GO402" i="9"/>
  <c r="GP402" i="9"/>
  <c r="GQ402" i="9"/>
  <c r="GR402" i="9"/>
  <c r="GS402" i="9"/>
  <c r="GT402" i="9"/>
  <c r="GU402" i="9"/>
  <c r="GV402" i="9"/>
  <c r="GW402" i="9"/>
  <c r="GX402" i="9"/>
  <c r="GY402" i="9"/>
  <c r="GZ402" i="9"/>
  <c r="HA402" i="9"/>
  <c r="HB402" i="9"/>
  <c r="HC402" i="9"/>
  <c r="HD402" i="9"/>
  <c r="HE402" i="9"/>
  <c r="HF402" i="9"/>
  <c r="HG402" i="9"/>
  <c r="HH402" i="9"/>
  <c r="HI402" i="9"/>
  <c r="HJ402" i="9"/>
  <c r="HK402" i="9"/>
  <c r="GB403" i="9"/>
  <c r="HL403" i="9" s="1"/>
  <c r="GC403" i="9"/>
  <c r="HM403" i="9" s="1"/>
  <c r="GD403" i="9"/>
  <c r="GH403" i="9" s="1"/>
  <c r="GE403" i="9"/>
  <c r="GI403" i="9" s="1"/>
  <c r="GF403" i="9"/>
  <c r="GG403" i="9"/>
  <c r="GJ403" i="9"/>
  <c r="GZ403" i="9" s="1"/>
  <c r="GK403" i="9"/>
  <c r="HA403" i="9" s="1"/>
  <c r="GL403" i="9"/>
  <c r="GP403" i="9" s="1"/>
  <c r="GM403" i="9"/>
  <c r="GQ403" i="9" s="1"/>
  <c r="GN403" i="9"/>
  <c r="GO403" i="9"/>
  <c r="GR403" i="9"/>
  <c r="GS403" i="9"/>
  <c r="GU403" i="9"/>
  <c r="GY403" i="9" s="1"/>
  <c r="GV403" i="9"/>
  <c r="GW403" i="9"/>
  <c r="HB403" i="9"/>
  <c r="HF403" i="9" s="1"/>
  <c r="HC403" i="9"/>
  <c r="HG403" i="9" s="1"/>
  <c r="HD403" i="9"/>
  <c r="HE403" i="9"/>
  <c r="HH403" i="9"/>
  <c r="HI403" i="9"/>
  <c r="HJ403" i="9"/>
  <c r="HK403" i="9"/>
  <c r="GB404" i="9"/>
  <c r="GC404" i="9"/>
  <c r="GD404" i="9"/>
  <c r="GH404" i="9" s="1"/>
  <c r="GE404" i="9"/>
  <c r="GI404" i="9" s="1"/>
  <c r="GF404" i="9"/>
  <c r="GJ404" i="9" s="1"/>
  <c r="GG404" i="9"/>
  <c r="GK404" i="9" s="1"/>
  <c r="GL404" i="9"/>
  <c r="GT404" i="9" s="1"/>
  <c r="GM404" i="9"/>
  <c r="GQ404" i="9" s="1"/>
  <c r="GN404" i="9"/>
  <c r="GR404" i="9" s="1"/>
  <c r="GO404" i="9"/>
  <c r="GS404" i="9" s="1"/>
  <c r="GW404" i="9"/>
  <c r="HB404" i="9"/>
  <c r="HF404" i="9" s="1"/>
  <c r="HC404" i="9"/>
  <c r="HG404" i="9" s="1"/>
  <c r="HD404" i="9"/>
  <c r="HH404" i="9" s="1"/>
  <c r="HE404" i="9"/>
  <c r="HI404" i="9" s="1"/>
  <c r="HJ404" i="9"/>
  <c r="HK404" i="9"/>
  <c r="HL404" i="9"/>
  <c r="HM404" i="9"/>
  <c r="GB405" i="9"/>
  <c r="GC405" i="9"/>
  <c r="GD405" i="9"/>
  <c r="GE405" i="9"/>
  <c r="GF405" i="9"/>
  <c r="GJ405" i="9" s="1"/>
  <c r="GG405" i="9"/>
  <c r="GK405" i="9" s="1"/>
  <c r="GH405" i="9"/>
  <c r="GX405" i="9" s="1"/>
  <c r="GI405" i="9"/>
  <c r="GL405" i="9"/>
  <c r="GM405" i="9"/>
  <c r="GN405" i="9"/>
  <c r="GR405" i="9" s="1"/>
  <c r="GO405" i="9"/>
  <c r="GS405" i="9" s="1"/>
  <c r="GP405" i="9"/>
  <c r="GQ405" i="9"/>
  <c r="GT405" i="9"/>
  <c r="GU405" i="9"/>
  <c r="GW405" i="9"/>
  <c r="HA405" i="9" s="1"/>
  <c r="GY405" i="9"/>
  <c r="HB405" i="9"/>
  <c r="HC405" i="9"/>
  <c r="HD405" i="9"/>
  <c r="HH405" i="9" s="1"/>
  <c r="HE405" i="9"/>
  <c r="HI405" i="9" s="1"/>
  <c r="HF405" i="9"/>
  <c r="HG405" i="9"/>
  <c r="HJ405" i="9"/>
  <c r="HK405" i="9"/>
  <c r="HL405" i="9"/>
  <c r="HM405" i="9"/>
  <c r="GB406" i="9"/>
  <c r="HL406" i="9" s="1"/>
  <c r="GC406" i="9"/>
  <c r="HM406" i="9" s="1"/>
  <c r="GD406" i="9"/>
  <c r="GE406" i="9"/>
  <c r="GF406" i="9"/>
  <c r="GG406" i="9"/>
  <c r="GH406" i="9"/>
  <c r="GI406" i="9"/>
  <c r="GJ406" i="9"/>
  <c r="GK406" i="9"/>
  <c r="GL406" i="9"/>
  <c r="GM406" i="9"/>
  <c r="GN406" i="9"/>
  <c r="GO406" i="9"/>
  <c r="GP406" i="9"/>
  <c r="GQ406" i="9"/>
  <c r="GR406" i="9"/>
  <c r="GS406" i="9"/>
  <c r="GT406" i="9"/>
  <c r="GU406" i="9"/>
  <c r="GV406" i="9"/>
  <c r="GW406" i="9"/>
  <c r="GX406" i="9"/>
  <c r="GY406" i="9"/>
  <c r="GZ406" i="9"/>
  <c r="HA406" i="9"/>
  <c r="HB406" i="9"/>
  <c r="HC406" i="9"/>
  <c r="HD406" i="9"/>
  <c r="HE406" i="9"/>
  <c r="HF406" i="9"/>
  <c r="HG406" i="9"/>
  <c r="HH406" i="9"/>
  <c r="HI406" i="9"/>
  <c r="HJ406" i="9"/>
  <c r="HK406" i="9"/>
  <c r="GB407" i="9"/>
  <c r="HL407" i="9" s="1"/>
  <c r="GC407" i="9"/>
  <c r="HM407" i="9" s="1"/>
  <c r="GD407" i="9"/>
  <c r="GH407" i="9" s="1"/>
  <c r="GE407" i="9"/>
  <c r="GI407" i="9" s="1"/>
  <c r="GF407" i="9"/>
  <c r="GG407" i="9"/>
  <c r="GJ407" i="9"/>
  <c r="GZ407" i="9" s="1"/>
  <c r="GK407" i="9"/>
  <c r="HA407" i="9" s="1"/>
  <c r="GL407" i="9"/>
  <c r="GP407" i="9" s="1"/>
  <c r="GM407" i="9"/>
  <c r="GQ407" i="9" s="1"/>
  <c r="GN407" i="9"/>
  <c r="GO407" i="9"/>
  <c r="GR407" i="9"/>
  <c r="GS407" i="9"/>
  <c r="GT407" i="9"/>
  <c r="GX407" i="9" s="1"/>
  <c r="GU407" i="9"/>
  <c r="GY407" i="9" s="1"/>
  <c r="GV407" i="9"/>
  <c r="GW407" i="9"/>
  <c r="HB407" i="9"/>
  <c r="HF407" i="9" s="1"/>
  <c r="HC407" i="9"/>
  <c r="HG407" i="9" s="1"/>
  <c r="HD407" i="9"/>
  <c r="HE407" i="9"/>
  <c r="HH407" i="9"/>
  <c r="HI407" i="9"/>
  <c r="HJ407" i="9"/>
  <c r="HK407" i="9"/>
  <c r="GB408" i="9"/>
  <c r="GC408" i="9"/>
  <c r="GD408" i="9"/>
  <c r="GH408" i="9" s="1"/>
  <c r="GE408" i="9"/>
  <c r="GI408" i="9" s="1"/>
  <c r="GF408" i="9"/>
  <c r="GJ408" i="9" s="1"/>
  <c r="GG408" i="9"/>
  <c r="GK408" i="9" s="1"/>
  <c r="GL408" i="9"/>
  <c r="GP408" i="9" s="1"/>
  <c r="GM408" i="9"/>
  <c r="GQ408" i="9" s="1"/>
  <c r="GN408" i="9"/>
  <c r="GR408" i="9" s="1"/>
  <c r="GO408" i="9"/>
  <c r="GS408" i="9" s="1"/>
  <c r="GW408" i="9"/>
  <c r="HA408" i="9" s="1"/>
  <c r="HB408" i="9"/>
  <c r="HF408" i="9" s="1"/>
  <c r="HC408" i="9"/>
  <c r="HG408" i="9" s="1"/>
  <c r="HD408" i="9"/>
  <c r="HH408" i="9" s="1"/>
  <c r="HE408" i="9"/>
  <c r="HI408" i="9" s="1"/>
  <c r="HJ408" i="9"/>
  <c r="HK408" i="9"/>
  <c r="HL408" i="9"/>
  <c r="HM408" i="9"/>
  <c r="GB409" i="9"/>
  <c r="GC409" i="9"/>
  <c r="GD409" i="9"/>
  <c r="GE409" i="9"/>
  <c r="GF409" i="9"/>
  <c r="GJ409" i="9" s="1"/>
  <c r="GG409" i="9"/>
  <c r="GK409" i="9" s="1"/>
  <c r="GH409" i="9"/>
  <c r="GX409" i="9" s="1"/>
  <c r="GI409" i="9"/>
  <c r="GL409" i="9"/>
  <c r="GM409" i="9"/>
  <c r="GN409" i="9"/>
  <c r="GV409" i="9" s="1"/>
  <c r="GO409" i="9"/>
  <c r="GS409" i="9" s="1"/>
  <c r="GP409" i="9"/>
  <c r="GQ409" i="9"/>
  <c r="GT409" i="9"/>
  <c r="GU409" i="9"/>
  <c r="GY409" i="9"/>
  <c r="HB409" i="9"/>
  <c r="HC409" i="9"/>
  <c r="HD409" i="9"/>
  <c r="HH409" i="9" s="1"/>
  <c r="HE409" i="9"/>
  <c r="HI409" i="9" s="1"/>
  <c r="HF409" i="9"/>
  <c r="HG409" i="9"/>
  <c r="HJ409" i="9"/>
  <c r="HK409" i="9"/>
  <c r="HL409" i="9"/>
  <c r="HM409" i="9"/>
  <c r="GB410" i="9"/>
  <c r="HL410" i="9" s="1"/>
  <c r="GC410" i="9"/>
  <c r="HM410" i="9" s="1"/>
  <c r="GD410" i="9"/>
  <c r="GE410" i="9"/>
  <c r="GF410" i="9"/>
  <c r="GG410" i="9"/>
  <c r="GH410" i="9"/>
  <c r="GI410" i="9"/>
  <c r="GJ410" i="9"/>
  <c r="GK410" i="9"/>
  <c r="GL410" i="9"/>
  <c r="GM410" i="9"/>
  <c r="GN410" i="9"/>
  <c r="GO410" i="9"/>
  <c r="GP410" i="9"/>
  <c r="GQ410" i="9"/>
  <c r="GR410" i="9"/>
  <c r="GS410" i="9"/>
  <c r="GT410" i="9"/>
  <c r="GU410" i="9"/>
  <c r="GV410" i="9"/>
  <c r="GW410" i="9"/>
  <c r="GX410" i="9"/>
  <c r="GY410" i="9"/>
  <c r="GZ410" i="9"/>
  <c r="HA410" i="9"/>
  <c r="HB410" i="9"/>
  <c r="HC410" i="9"/>
  <c r="HD410" i="9"/>
  <c r="HE410" i="9"/>
  <c r="HF410" i="9"/>
  <c r="HG410" i="9"/>
  <c r="HH410" i="9"/>
  <c r="HI410" i="9"/>
  <c r="HJ410" i="9"/>
  <c r="HK410" i="9"/>
  <c r="GB411" i="9"/>
  <c r="HL411" i="9" s="1"/>
  <c r="GC411" i="9"/>
  <c r="HM411" i="9" s="1"/>
  <c r="GD411" i="9"/>
  <c r="GH411" i="9" s="1"/>
  <c r="GE411" i="9"/>
  <c r="GI411" i="9" s="1"/>
  <c r="GF411" i="9"/>
  <c r="GG411" i="9"/>
  <c r="GJ411" i="9"/>
  <c r="GK411" i="9"/>
  <c r="HA411" i="9" s="1"/>
  <c r="GL411" i="9"/>
  <c r="GP411" i="9" s="1"/>
  <c r="GM411" i="9"/>
  <c r="GQ411" i="9" s="1"/>
  <c r="GN411" i="9"/>
  <c r="GO411" i="9"/>
  <c r="GR411" i="9"/>
  <c r="GS411" i="9"/>
  <c r="GT411" i="9"/>
  <c r="GX411" i="9" s="1"/>
  <c r="GU411" i="9"/>
  <c r="GV411" i="9"/>
  <c r="GW411" i="9"/>
  <c r="GZ411" i="9"/>
  <c r="HB411" i="9"/>
  <c r="HF411" i="9" s="1"/>
  <c r="HC411" i="9"/>
  <c r="HG411" i="9" s="1"/>
  <c r="HD411" i="9"/>
  <c r="HE411" i="9"/>
  <c r="HH411" i="9"/>
  <c r="HI411" i="9"/>
  <c r="HJ411" i="9"/>
  <c r="HK411" i="9"/>
  <c r="GB412" i="9"/>
  <c r="GC412" i="9"/>
  <c r="GD412" i="9"/>
  <c r="GH412" i="9" s="1"/>
  <c r="GE412" i="9"/>
  <c r="GI412" i="9" s="1"/>
  <c r="GF412" i="9"/>
  <c r="GJ412" i="9" s="1"/>
  <c r="GG412" i="9"/>
  <c r="GK412" i="9" s="1"/>
  <c r="GL412" i="9"/>
  <c r="GP412" i="9" s="1"/>
  <c r="GM412" i="9"/>
  <c r="GQ412" i="9" s="1"/>
  <c r="GN412" i="9"/>
  <c r="GR412" i="9" s="1"/>
  <c r="GO412" i="9"/>
  <c r="GS412" i="9" s="1"/>
  <c r="GU412" i="9"/>
  <c r="GY412" i="9" s="1"/>
  <c r="GW412" i="9"/>
  <c r="HB412" i="9"/>
  <c r="HF412" i="9" s="1"/>
  <c r="HC412" i="9"/>
  <c r="HG412" i="9" s="1"/>
  <c r="HD412" i="9"/>
  <c r="HH412" i="9" s="1"/>
  <c r="HE412" i="9"/>
  <c r="HI412" i="9" s="1"/>
  <c r="HJ412" i="9"/>
  <c r="HK412" i="9"/>
  <c r="HL412" i="9"/>
  <c r="HM412" i="9"/>
  <c r="GB413" i="9"/>
  <c r="GC413" i="9"/>
  <c r="GD413" i="9"/>
  <c r="GE413" i="9"/>
  <c r="GF413" i="9"/>
  <c r="GJ413" i="9" s="1"/>
  <c r="GG413" i="9"/>
  <c r="GK413" i="9" s="1"/>
  <c r="GH413" i="9"/>
  <c r="GX413" i="9" s="1"/>
  <c r="GI413" i="9"/>
  <c r="GL413" i="9"/>
  <c r="GM413" i="9"/>
  <c r="GN413" i="9"/>
  <c r="GR413" i="9" s="1"/>
  <c r="GO413" i="9"/>
  <c r="GS413" i="9" s="1"/>
  <c r="GP413" i="9"/>
  <c r="GQ413" i="9"/>
  <c r="GT413" i="9"/>
  <c r="GU413" i="9"/>
  <c r="GY413" i="9"/>
  <c r="HB413" i="9"/>
  <c r="HC413" i="9"/>
  <c r="HD413" i="9"/>
  <c r="HH413" i="9" s="1"/>
  <c r="HE413" i="9"/>
  <c r="HI413" i="9" s="1"/>
  <c r="HF413" i="9"/>
  <c r="HG413" i="9"/>
  <c r="HJ413" i="9"/>
  <c r="HK413" i="9"/>
  <c r="HL413" i="9"/>
  <c r="HM413" i="9"/>
  <c r="GB414" i="9"/>
  <c r="HL414" i="9" s="1"/>
  <c r="GC414" i="9"/>
  <c r="HM414" i="9" s="1"/>
  <c r="GD414" i="9"/>
  <c r="GE414" i="9"/>
  <c r="GF414" i="9"/>
  <c r="GG414" i="9"/>
  <c r="GH414" i="9"/>
  <c r="GI414" i="9"/>
  <c r="GJ414" i="9"/>
  <c r="GK414" i="9"/>
  <c r="GL414" i="9"/>
  <c r="GM414" i="9"/>
  <c r="GN414" i="9"/>
  <c r="GO414" i="9"/>
  <c r="GP414" i="9"/>
  <c r="GQ414" i="9"/>
  <c r="GR414" i="9"/>
  <c r="GZ414" i="9" s="1"/>
  <c r="GS414" i="9"/>
  <c r="GT414" i="9"/>
  <c r="GU414" i="9"/>
  <c r="GV414" i="9"/>
  <c r="GW414" i="9"/>
  <c r="GX414" i="9"/>
  <c r="GY414" i="9"/>
  <c r="HA414" i="9"/>
  <c r="HB414" i="9"/>
  <c r="HC414" i="9"/>
  <c r="HD414" i="9"/>
  <c r="HE414" i="9"/>
  <c r="HF414" i="9"/>
  <c r="HG414" i="9"/>
  <c r="HH414" i="9"/>
  <c r="HI414" i="9"/>
  <c r="HJ414" i="9"/>
  <c r="HK414" i="9"/>
  <c r="GB415" i="9"/>
  <c r="HL415" i="9" s="1"/>
  <c r="GC415" i="9"/>
  <c r="HM415" i="9" s="1"/>
  <c r="GD415" i="9"/>
  <c r="GH415" i="9" s="1"/>
  <c r="GE415" i="9"/>
  <c r="GI415" i="9" s="1"/>
  <c r="GF415" i="9"/>
  <c r="GG415" i="9"/>
  <c r="GJ415" i="9"/>
  <c r="GZ415" i="9" s="1"/>
  <c r="GK415" i="9"/>
  <c r="HA415" i="9" s="1"/>
  <c r="GL415" i="9"/>
  <c r="GP415" i="9" s="1"/>
  <c r="GM415" i="9"/>
  <c r="GQ415" i="9" s="1"/>
  <c r="GN415" i="9"/>
  <c r="GO415" i="9"/>
  <c r="GR415" i="9"/>
  <c r="GS415" i="9"/>
  <c r="GU415" i="9"/>
  <c r="GV415" i="9"/>
  <c r="GW415" i="9"/>
  <c r="HB415" i="9"/>
  <c r="HF415" i="9" s="1"/>
  <c r="HC415" i="9"/>
  <c r="HG415" i="9" s="1"/>
  <c r="HD415" i="9"/>
  <c r="HE415" i="9"/>
  <c r="HH415" i="9"/>
  <c r="HI415" i="9"/>
  <c r="HJ415" i="9"/>
  <c r="HK415" i="9"/>
  <c r="GB416" i="9"/>
  <c r="GC416" i="9"/>
  <c r="GD416" i="9"/>
  <c r="GH416" i="9" s="1"/>
  <c r="GE416" i="9"/>
  <c r="GI416" i="9" s="1"/>
  <c r="GF416" i="9"/>
  <c r="GJ416" i="9" s="1"/>
  <c r="GG416" i="9"/>
  <c r="GK416" i="9" s="1"/>
  <c r="GL416" i="9"/>
  <c r="GP416" i="9" s="1"/>
  <c r="GM416" i="9"/>
  <c r="GQ416" i="9" s="1"/>
  <c r="GN416" i="9"/>
  <c r="GR416" i="9" s="1"/>
  <c r="GO416" i="9"/>
  <c r="GS416" i="9" s="1"/>
  <c r="GT416" i="9"/>
  <c r="GX416" i="9" s="1"/>
  <c r="GW416" i="9"/>
  <c r="HB416" i="9"/>
  <c r="HF416" i="9" s="1"/>
  <c r="HC416" i="9"/>
  <c r="HG416" i="9" s="1"/>
  <c r="HD416" i="9"/>
  <c r="HH416" i="9" s="1"/>
  <c r="HE416" i="9"/>
  <c r="HI416" i="9" s="1"/>
  <c r="HJ416" i="9"/>
  <c r="HK416" i="9"/>
  <c r="HL416" i="9"/>
  <c r="HM416" i="9"/>
  <c r="GB417" i="9"/>
  <c r="GC417" i="9"/>
  <c r="GD417" i="9"/>
  <c r="GE417" i="9"/>
  <c r="GF417" i="9"/>
  <c r="GJ417" i="9" s="1"/>
  <c r="GG417" i="9"/>
  <c r="GK417" i="9" s="1"/>
  <c r="GH417" i="9"/>
  <c r="GX417" i="9" s="1"/>
  <c r="GI417" i="9"/>
  <c r="GL417" i="9"/>
  <c r="GM417" i="9"/>
  <c r="GN417" i="9"/>
  <c r="GR417" i="9" s="1"/>
  <c r="GO417" i="9"/>
  <c r="GS417" i="9" s="1"/>
  <c r="GP417" i="9"/>
  <c r="GQ417" i="9"/>
  <c r="GT417" i="9"/>
  <c r="GU417" i="9"/>
  <c r="GY417" i="9"/>
  <c r="HB417" i="9"/>
  <c r="HC417" i="9"/>
  <c r="HD417" i="9"/>
  <c r="HH417" i="9" s="1"/>
  <c r="HE417" i="9"/>
  <c r="HI417" i="9" s="1"/>
  <c r="HF417" i="9"/>
  <c r="HG417" i="9"/>
  <c r="HJ417" i="9"/>
  <c r="HK417" i="9"/>
  <c r="HL417" i="9"/>
  <c r="HM417" i="9"/>
  <c r="GB418" i="9"/>
  <c r="HL418" i="9" s="1"/>
  <c r="GC418" i="9"/>
  <c r="HM418" i="9" s="1"/>
  <c r="GD418" i="9"/>
  <c r="GE418" i="9"/>
  <c r="GF418" i="9"/>
  <c r="GG418" i="9"/>
  <c r="GH418" i="9"/>
  <c r="GX418" i="9" s="1"/>
  <c r="GI418" i="9"/>
  <c r="GJ418" i="9"/>
  <c r="GZ418" i="9" s="1"/>
  <c r="GK418" i="9"/>
  <c r="GL418" i="9"/>
  <c r="GM418" i="9"/>
  <c r="GN418" i="9"/>
  <c r="GO418" i="9"/>
  <c r="GP418" i="9"/>
  <c r="GQ418" i="9"/>
  <c r="GR418" i="9"/>
  <c r="GS418" i="9"/>
  <c r="GT418" i="9"/>
  <c r="GU418" i="9"/>
  <c r="GV418" i="9"/>
  <c r="GW418" i="9"/>
  <c r="GY418" i="9"/>
  <c r="HA418" i="9"/>
  <c r="HB418" i="9"/>
  <c r="HC418" i="9"/>
  <c r="HD418" i="9"/>
  <c r="HE418" i="9"/>
  <c r="HF418" i="9"/>
  <c r="HG418" i="9"/>
  <c r="HH418" i="9"/>
  <c r="HI418" i="9"/>
  <c r="HJ418" i="9"/>
  <c r="HK418" i="9"/>
  <c r="GB419" i="9"/>
  <c r="HL419" i="9" s="1"/>
  <c r="GC419" i="9"/>
  <c r="HM419" i="9" s="1"/>
  <c r="GD419" i="9"/>
  <c r="GH419" i="9" s="1"/>
  <c r="GE419" i="9"/>
  <c r="GI419" i="9" s="1"/>
  <c r="GF419" i="9"/>
  <c r="GG419" i="9"/>
  <c r="GJ419" i="9"/>
  <c r="GK419" i="9"/>
  <c r="GL419" i="9"/>
  <c r="GP419" i="9" s="1"/>
  <c r="GM419" i="9"/>
  <c r="GQ419" i="9" s="1"/>
  <c r="GN419" i="9"/>
  <c r="GO419" i="9"/>
  <c r="GR419" i="9"/>
  <c r="GS419" i="9"/>
  <c r="GU419" i="9"/>
  <c r="GV419" i="9"/>
  <c r="GW419" i="9"/>
  <c r="GZ419" i="9"/>
  <c r="HA419" i="9"/>
  <c r="HB419" i="9"/>
  <c r="HF419" i="9" s="1"/>
  <c r="HC419" i="9"/>
  <c r="HG419" i="9" s="1"/>
  <c r="HD419" i="9"/>
  <c r="HE419" i="9"/>
  <c r="HH419" i="9"/>
  <c r="HI419" i="9"/>
  <c r="HJ419" i="9"/>
  <c r="HK419" i="9"/>
  <c r="GB420" i="9"/>
  <c r="GC420" i="9"/>
  <c r="GD420" i="9"/>
  <c r="GH420" i="9" s="1"/>
  <c r="GE420" i="9"/>
  <c r="GI420" i="9" s="1"/>
  <c r="GF420" i="9"/>
  <c r="GJ420" i="9" s="1"/>
  <c r="GG420" i="9"/>
  <c r="GK420" i="9" s="1"/>
  <c r="GL420" i="9"/>
  <c r="GP420" i="9" s="1"/>
  <c r="GM420" i="9"/>
  <c r="GQ420" i="9" s="1"/>
  <c r="GN420" i="9"/>
  <c r="GR420" i="9" s="1"/>
  <c r="GO420" i="9"/>
  <c r="GS420" i="9" s="1"/>
  <c r="GT420" i="9"/>
  <c r="GW420" i="9"/>
  <c r="HA420" i="9" s="1"/>
  <c r="HB420" i="9"/>
  <c r="HF420" i="9" s="1"/>
  <c r="HC420" i="9"/>
  <c r="HG420" i="9" s="1"/>
  <c r="HD420" i="9"/>
  <c r="HH420" i="9" s="1"/>
  <c r="HE420" i="9"/>
  <c r="HI420" i="9" s="1"/>
  <c r="HJ420" i="9"/>
  <c r="HK420" i="9"/>
  <c r="HL420" i="9"/>
  <c r="HM420" i="9"/>
  <c r="GB421" i="9"/>
  <c r="GC421" i="9"/>
  <c r="GD421" i="9"/>
  <c r="GE421" i="9"/>
  <c r="GF421" i="9"/>
  <c r="GJ421" i="9" s="1"/>
  <c r="GG421" i="9"/>
  <c r="GK421" i="9" s="1"/>
  <c r="GH421" i="9"/>
  <c r="GI421" i="9"/>
  <c r="GL421" i="9"/>
  <c r="GM421" i="9"/>
  <c r="GN421" i="9"/>
  <c r="GV421" i="9" s="1"/>
  <c r="GO421" i="9"/>
  <c r="GS421" i="9" s="1"/>
  <c r="GP421" i="9"/>
  <c r="GQ421" i="9"/>
  <c r="GT421" i="9"/>
  <c r="GU421" i="9"/>
  <c r="GW421" i="9"/>
  <c r="HA421" i="9" s="1"/>
  <c r="GX421" i="9"/>
  <c r="GY421" i="9"/>
  <c r="HB421" i="9"/>
  <c r="HC421" i="9"/>
  <c r="HD421" i="9"/>
  <c r="HH421" i="9" s="1"/>
  <c r="HE421" i="9"/>
  <c r="HI421" i="9" s="1"/>
  <c r="HF421" i="9"/>
  <c r="HG421" i="9"/>
  <c r="HJ421" i="9"/>
  <c r="HK421" i="9"/>
  <c r="HL421" i="9"/>
  <c r="HM421" i="9"/>
  <c r="GB422" i="9"/>
  <c r="HL422" i="9" s="1"/>
  <c r="GC422" i="9"/>
  <c r="GD422" i="9"/>
  <c r="GE422" i="9"/>
  <c r="GF422" i="9"/>
  <c r="GG422" i="9"/>
  <c r="GH422" i="9"/>
  <c r="GI422" i="9"/>
  <c r="GY422" i="9" s="1"/>
  <c r="GJ422" i="9"/>
  <c r="GK422" i="9"/>
  <c r="GL422" i="9"/>
  <c r="GM422" i="9"/>
  <c r="GN422" i="9"/>
  <c r="GO422" i="9"/>
  <c r="GP422" i="9"/>
  <c r="GX422" i="9" s="1"/>
  <c r="GQ422" i="9"/>
  <c r="GR422" i="9"/>
  <c r="GS422" i="9"/>
  <c r="GT422" i="9"/>
  <c r="GU422" i="9"/>
  <c r="GV422" i="9"/>
  <c r="GW422" i="9"/>
  <c r="GZ422" i="9"/>
  <c r="HA422" i="9"/>
  <c r="HB422" i="9"/>
  <c r="HC422" i="9"/>
  <c r="HD422" i="9"/>
  <c r="HE422" i="9"/>
  <c r="HI422" i="9" s="1"/>
  <c r="HF422" i="9"/>
  <c r="HG422" i="9"/>
  <c r="HH422" i="9"/>
  <c r="HJ422" i="9"/>
  <c r="HK422" i="9"/>
  <c r="HM422" i="9"/>
  <c r="GB423" i="9"/>
  <c r="HL423" i="9" s="1"/>
  <c r="GC423" i="9"/>
  <c r="HM423" i="9" s="1"/>
  <c r="GD423" i="9"/>
  <c r="GH423" i="9" s="1"/>
  <c r="GE423" i="9"/>
  <c r="GF423" i="9"/>
  <c r="GG423" i="9"/>
  <c r="GI423" i="9"/>
  <c r="GJ423" i="9"/>
  <c r="GK423" i="9"/>
  <c r="HA423" i="9" s="1"/>
  <c r="GL423" i="9"/>
  <c r="GP423" i="9" s="1"/>
  <c r="GM423" i="9"/>
  <c r="GN423" i="9"/>
  <c r="GO423" i="9"/>
  <c r="GQ423" i="9"/>
  <c r="GR423" i="9"/>
  <c r="GS423" i="9"/>
  <c r="GU423" i="9"/>
  <c r="GV423" i="9"/>
  <c r="GW423" i="9"/>
  <c r="GY423" i="9"/>
  <c r="GZ423" i="9"/>
  <c r="HB423" i="9"/>
  <c r="HF423" i="9" s="1"/>
  <c r="HC423" i="9"/>
  <c r="HD423" i="9"/>
  <c r="HE423" i="9"/>
  <c r="HG423" i="9"/>
  <c r="HH423" i="9"/>
  <c r="HI423" i="9"/>
  <c r="HJ423" i="9"/>
  <c r="HK423" i="9"/>
  <c r="GB424" i="9"/>
  <c r="GC424" i="9"/>
  <c r="HM424" i="9" s="1"/>
  <c r="GD424" i="9"/>
  <c r="GH424" i="9" s="1"/>
  <c r="GE424" i="9"/>
  <c r="GI424" i="9" s="1"/>
  <c r="GF424" i="9"/>
  <c r="GJ424" i="9" s="1"/>
  <c r="GG424" i="9"/>
  <c r="GK424" i="9"/>
  <c r="GL424" i="9"/>
  <c r="GP424" i="9" s="1"/>
  <c r="GM424" i="9"/>
  <c r="GQ424" i="9" s="1"/>
  <c r="GN424" i="9"/>
  <c r="GR424" i="9" s="1"/>
  <c r="GO424" i="9"/>
  <c r="GS424" i="9"/>
  <c r="GW424" i="9"/>
  <c r="HA424" i="9"/>
  <c r="HB424" i="9"/>
  <c r="HF424" i="9" s="1"/>
  <c r="HC424" i="9"/>
  <c r="HG424" i="9" s="1"/>
  <c r="HD424" i="9"/>
  <c r="HH424" i="9" s="1"/>
  <c r="HE424" i="9"/>
  <c r="HI424" i="9"/>
  <c r="HJ424" i="9"/>
  <c r="HK424" i="9"/>
  <c r="HL424" i="9"/>
  <c r="GB425" i="9"/>
  <c r="GC425" i="9"/>
  <c r="GD425" i="9"/>
  <c r="GE425" i="9"/>
  <c r="GI425" i="9" s="1"/>
  <c r="GF425" i="9"/>
  <c r="GJ425" i="9" s="1"/>
  <c r="GG425" i="9"/>
  <c r="GK425" i="9" s="1"/>
  <c r="GH425" i="9"/>
  <c r="GL425" i="9"/>
  <c r="GM425" i="9"/>
  <c r="GQ425" i="9" s="1"/>
  <c r="GN425" i="9"/>
  <c r="GV425" i="9" s="1"/>
  <c r="GO425" i="9"/>
  <c r="GS425" i="9" s="1"/>
  <c r="GP425" i="9"/>
  <c r="GT425" i="9"/>
  <c r="GU425" i="9"/>
  <c r="GX425" i="9"/>
  <c r="HB425" i="9"/>
  <c r="HC425" i="9"/>
  <c r="HG425" i="9" s="1"/>
  <c r="HD425" i="9"/>
  <c r="HH425" i="9" s="1"/>
  <c r="HE425" i="9"/>
  <c r="HI425" i="9" s="1"/>
  <c r="HF425" i="9"/>
  <c r="HJ425" i="9"/>
  <c r="HK425" i="9"/>
  <c r="HL425" i="9"/>
  <c r="HM425" i="9"/>
  <c r="GB426" i="9"/>
  <c r="HL426" i="9" s="1"/>
  <c r="GC426" i="9"/>
  <c r="GD426" i="9"/>
  <c r="GE426" i="9"/>
  <c r="GF426" i="9"/>
  <c r="GG426" i="9"/>
  <c r="GK426" i="9" s="1"/>
  <c r="GH426" i="9"/>
  <c r="GX426" i="9" s="1"/>
  <c r="GI426" i="9"/>
  <c r="GY426" i="9" s="1"/>
  <c r="GJ426" i="9"/>
  <c r="GZ426" i="9" s="1"/>
  <c r="GL426" i="9"/>
  <c r="GM426" i="9"/>
  <c r="GN426" i="9"/>
  <c r="GO426" i="9"/>
  <c r="GS426" i="9" s="1"/>
  <c r="GP426" i="9"/>
  <c r="GQ426" i="9"/>
  <c r="GR426" i="9"/>
  <c r="GT426" i="9"/>
  <c r="GU426" i="9"/>
  <c r="GV426" i="9"/>
  <c r="GW426" i="9"/>
  <c r="HA426" i="9" s="1"/>
  <c r="HB426" i="9"/>
  <c r="HC426" i="9"/>
  <c r="HD426" i="9"/>
  <c r="HE426" i="9"/>
  <c r="HI426" i="9" s="1"/>
  <c r="HF426" i="9"/>
  <c r="HG426" i="9"/>
  <c r="HH426" i="9"/>
  <c r="HJ426" i="9"/>
  <c r="HK426" i="9"/>
  <c r="HM426" i="9"/>
  <c r="GB427" i="9"/>
  <c r="HL427" i="9" s="1"/>
  <c r="GC427" i="9"/>
  <c r="HM427" i="9" s="1"/>
  <c r="GD427" i="9"/>
  <c r="GH427" i="9" s="1"/>
  <c r="GE427" i="9"/>
  <c r="GF427" i="9"/>
  <c r="GG427" i="9"/>
  <c r="GI427" i="9"/>
  <c r="GJ427" i="9"/>
  <c r="GK427" i="9"/>
  <c r="HA427" i="9" s="1"/>
  <c r="GL427" i="9"/>
  <c r="GP427" i="9" s="1"/>
  <c r="GM427" i="9"/>
  <c r="GN427" i="9"/>
  <c r="GO427" i="9"/>
  <c r="GQ427" i="9"/>
  <c r="GR427" i="9"/>
  <c r="GZ427" i="9" s="1"/>
  <c r="GS427" i="9"/>
  <c r="GT427" i="9"/>
  <c r="GX427" i="9" s="1"/>
  <c r="GU427" i="9"/>
  <c r="GV427" i="9"/>
  <c r="GW427" i="9"/>
  <c r="GY427" i="9"/>
  <c r="HB427" i="9"/>
  <c r="HF427" i="9" s="1"/>
  <c r="HC427" i="9"/>
  <c r="HD427" i="9"/>
  <c r="HE427" i="9"/>
  <c r="HG427" i="9"/>
  <c r="HH427" i="9"/>
  <c r="HI427" i="9"/>
  <c r="HJ427" i="9"/>
  <c r="HK427" i="9"/>
  <c r="GB428" i="9"/>
  <c r="GC428" i="9"/>
  <c r="HM428" i="9" s="1"/>
  <c r="GD428" i="9"/>
  <c r="GH428" i="9" s="1"/>
  <c r="GE428" i="9"/>
  <c r="GI428" i="9" s="1"/>
  <c r="GF428" i="9"/>
  <c r="GJ428" i="9" s="1"/>
  <c r="GG428" i="9"/>
  <c r="GK428" i="9"/>
  <c r="GL428" i="9"/>
  <c r="GP428" i="9" s="1"/>
  <c r="GM428" i="9"/>
  <c r="GQ428" i="9" s="1"/>
  <c r="GN428" i="9"/>
  <c r="GR428" i="9" s="1"/>
  <c r="GO428" i="9"/>
  <c r="GS428" i="9"/>
  <c r="GT428" i="9"/>
  <c r="GX428" i="9" s="1"/>
  <c r="GW428" i="9"/>
  <c r="HA428" i="9"/>
  <c r="HB428" i="9"/>
  <c r="HF428" i="9" s="1"/>
  <c r="HC428" i="9"/>
  <c r="HG428" i="9" s="1"/>
  <c r="HD428" i="9"/>
  <c r="HH428" i="9" s="1"/>
  <c r="HE428" i="9"/>
  <c r="HI428" i="9"/>
  <c r="HJ428" i="9"/>
  <c r="HK428" i="9"/>
  <c r="HL428" i="9"/>
  <c r="GB429" i="9"/>
  <c r="GC429" i="9"/>
  <c r="GD429" i="9"/>
  <c r="GE429" i="9"/>
  <c r="GI429" i="9" s="1"/>
  <c r="GF429" i="9"/>
  <c r="GJ429" i="9" s="1"/>
  <c r="GG429" i="9"/>
  <c r="GK429" i="9" s="1"/>
  <c r="GH429" i="9"/>
  <c r="GL429" i="9"/>
  <c r="GM429" i="9"/>
  <c r="GQ429" i="9" s="1"/>
  <c r="GN429" i="9"/>
  <c r="GR429" i="9" s="1"/>
  <c r="GO429" i="9"/>
  <c r="GS429" i="9" s="1"/>
  <c r="GP429" i="9"/>
  <c r="GT429" i="9"/>
  <c r="GU429" i="9"/>
  <c r="GW429" i="9"/>
  <c r="HA429" i="9" s="1"/>
  <c r="GX429" i="9"/>
  <c r="HB429" i="9"/>
  <c r="HC429" i="9"/>
  <c r="HG429" i="9" s="1"/>
  <c r="HD429" i="9"/>
  <c r="HH429" i="9" s="1"/>
  <c r="HE429" i="9"/>
  <c r="HI429" i="9" s="1"/>
  <c r="HF429" i="9"/>
  <c r="HJ429" i="9"/>
  <c r="HK429" i="9"/>
  <c r="HL429" i="9"/>
  <c r="HM429" i="9"/>
  <c r="GB430" i="9"/>
  <c r="HL430" i="9" s="1"/>
  <c r="GC430" i="9"/>
  <c r="GD430" i="9"/>
  <c r="GE430" i="9"/>
  <c r="GF430" i="9"/>
  <c r="GG430" i="9"/>
  <c r="GK430" i="9" s="1"/>
  <c r="GH430" i="9"/>
  <c r="GI430" i="9"/>
  <c r="GY430" i="9" s="1"/>
  <c r="GJ430" i="9"/>
  <c r="GL430" i="9"/>
  <c r="GM430" i="9"/>
  <c r="GN430" i="9"/>
  <c r="GO430" i="9"/>
  <c r="GS430" i="9" s="1"/>
  <c r="GP430" i="9"/>
  <c r="GX430" i="9" s="1"/>
  <c r="GQ430" i="9"/>
  <c r="GR430" i="9"/>
  <c r="GZ430" i="9" s="1"/>
  <c r="GT430" i="9"/>
  <c r="GU430" i="9"/>
  <c r="GV430" i="9"/>
  <c r="GW430" i="9"/>
  <c r="HB430" i="9"/>
  <c r="HC430" i="9"/>
  <c r="HD430" i="9"/>
  <c r="HE430" i="9"/>
  <c r="HI430" i="9" s="1"/>
  <c r="HF430" i="9"/>
  <c r="HG430" i="9"/>
  <c r="HH430" i="9"/>
  <c r="HJ430" i="9"/>
  <c r="HK430" i="9"/>
  <c r="HM430" i="9"/>
  <c r="GB431" i="9"/>
  <c r="HL431" i="9" s="1"/>
  <c r="GC431" i="9"/>
  <c r="HM431" i="9" s="1"/>
  <c r="GD431" i="9"/>
  <c r="GH431" i="9" s="1"/>
  <c r="GE431" i="9"/>
  <c r="GF431" i="9"/>
  <c r="GG431" i="9"/>
  <c r="GI431" i="9"/>
  <c r="GJ431" i="9"/>
  <c r="GK431" i="9"/>
  <c r="GL431" i="9"/>
  <c r="GP431" i="9" s="1"/>
  <c r="GM431" i="9"/>
  <c r="GN431" i="9"/>
  <c r="GO431" i="9"/>
  <c r="GQ431" i="9"/>
  <c r="GR431" i="9"/>
  <c r="GS431" i="9"/>
  <c r="HA431" i="9" s="1"/>
  <c r="GU431" i="9"/>
  <c r="GV431" i="9"/>
  <c r="GW431" i="9"/>
  <c r="GY431" i="9"/>
  <c r="GZ431" i="9"/>
  <c r="HB431" i="9"/>
  <c r="HF431" i="9" s="1"/>
  <c r="HC431" i="9"/>
  <c r="HD431" i="9"/>
  <c r="HE431" i="9"/>
  <c r="HG431" i="9"/>
  <c r="HH431" i="9"/>
  <c r="HI431" i="9"/>
  <c r="HJ431" i="9"/>
  <c r="HK431" i="9"/>
  <c r="GB432" i="9"/>
  <c r="GC432" i="9"/>
  <c r="HM432" i="9" s="1"/>
  <c r="GD432" i="9"/>
  <c r="GH432" i="9" s="1"/>
  <c r="GE432" i="9"/>
  <c r="GI432" i="9" s="1"/>
  <c r="GF432" i="9"/>
  <c r="GJ432" i="9" s="1"/>
  <c r="GG432" i="9"/>
  <c r="GK432" i="9"/>
  <c r="GL432" i="9"/>
  <c r="GP432" i="9" s="1"/>
  <c r="GM432" i="9"/>
  <c r="GQ432" i="9" s="1"/>
  <c r="GN432" i="9"/>
  <c r="GR432" i="9" s="1"/>
  <c r="GO432" i="9"/>
  <c r="GS432" i="9"/>
  <c r="GV432" i="9"/>
  <c r="GZ432" i="9" s="1"/>
  <c r="GW432" i="9"/>
  <c r="HA432" i="9"/>
  <c r="HB432" i="9"/>
  <c r="HF432" i="9" s="1"/>
  <c r="HC432" i="9"/>
  <c r="HG432" i="9" s="1"/>
  <c r="HD432" i="9"/>
  <c r="HH432" i="9" s="1"/>
  <c r="HE432" i="9"/>
  <c r="HI432" i="9"/>
  <c r="HJ432" i="9"/>
  <c r="HK432" i="9"/>
  <c r="HL432" i="9"/>
  <c r="GB433" i="9"/>
  <c r="GC433" i="9"/>
  <c r="GD433" i="9"/>
  <c r="GE433" i="9"/>
  <c r="GI433" i="9" s="1"/>
  <c r="GF433" i="9"/>
  <c r="GJ433" i="9" s="1"/>
  <c r="GG433" i="9"/>
  <c r="GK433" i="9" s="1"/>
  <c r="GH433" i="9"/>
  <c r="GL433" i="9"/>
  <c r="GM433" i="9"/>
  <c r="GQ433" i="9" s="1"/>
  <c r="GN433" i="9"/>
  <c r="GR433" i="9" s="1"/>
  <c r="GO433" i="9"/>
  <c r="GS433" i="9" s="1"/>
  <c r="GP433" i="9"/>
  <c r="GT433" i="9"/>
  <c r="GU433" i="9"/>
  <c r="GY433" i="9" s="1"/>
  <c r="GW433" i="9"/>
  <c r="HA433" i="9" s="1"/>
  <c r="GX433" i="9"/>
  <c r="HB433" i="9"/>
  <c r="HC433" i="9"/>
  <c r="HG433" i="9" s="1"/>
  <c r="HD433" i="9"/>
  <c r="HH433" i="9" s="1"/>
  <c r="HE433" i="9"/>
  <c r="HI433" i="9" s="1"/>
  <c r="HF433" i="9"/>
  <c r="HJ433" i="9"/>
  <c r="HK433" i="9"/>
  <c r="HL433" i="9"/>
  <c r="HM433" i="9"/>
  <c r="GB434" i="9"/>
  <c r="HL434" i="9" s="1"/>
  <c r="GC434" i="9"/>
  <c r="GD434" i="9"/>
  <c r="GE434" i="9"/>
  <c r="GF434" i="9"/>
  <c r="GG434" i="9"/>
  <c r="GK434" i="9" s="1"/>
  <c r="GH434" i="9"/>
  <c r="GI434" i="9"/>
  <c r="GJ434" i="9"/>
  <c r="GL434" i="9"/>
  <c r="GM434" i="9"/>
  <c r="GN434" i="9"/>
  <c r="GO434" i="9"/>
  <c r="GS434" i="9" s="1"/>
  <c r="GP434" i="9"/>
  <c r="GQ434" i="9"/>
  <c r="GY434" i="9" s="1"/>
  <c r="GR434" i="9"/>
  <c r="GT434" i="9"/>
  <c r="GU434" i="9"/>
  <c r="GV434" i="9"/>
  <c r="GW434" i="9"/>
  <c r="GX434" i="9"/>
  <c r="GZ434" i="9"/>
  <c r="HB434" i="9"/>
  <c r="HC434" i="9"/>
  <c r="HD434" i="9"/>
  <c r="HE434" i="9"/>
  <c r="HI434" i="9" s="1"/>
  <c r="HF434" i="9"/>
  <c r="HG434" i="9"/>
  <c r="HH434" i="9"/>
  <c r="HJ434" i="9"/>
  <c r="HK434" i="9"/>
  <c r="HM434" i="9"/>
  <c r="GB435" i="9"/>
  <c r="HL435" i="9" s="1"/>
  <c r="GC435" i="9"/>
  <c r="HM435" i="9" s="1"/>
  <c r="GD435" i="9"/>
  <c r="GH435" i="9" s="1"/>
  <c r="GE435" i="9"/>
  <c r="GF435" i="9"/>
  <c r="GG435" i="9"/>
  <c r="GI435" i="9"/>
  <c r="GJ435" i="9"/>
  <c r="GK435" i="9"/>
  <c r="HA435" i="9" s="1"/>
  <c r="GL435" i="9"/>
  <c r="GP435" i="9" s="1"/>
  <c r="GM435" i="9"/>
  <c r="GN435" i="9"/>
  <c r="GO435" i="9"/>
  <c r="GQ435" i="9"/>
  <c r="GR435" i="9"/>
  <c r="GS435" i="9"/>
  <c r="GT435" i="9"/>
  <c r="GX435" i="9" s="1"/>
  <c r="GU435" i="9"/>
  <c r="GV435" i="9"/>
  <c r="GW435" i="9"/>
  <c r="GY435" i="9"/>
  <c r="GZ435" i="9"/>
  <c r="HB435" i="9"/>
  <c r="HF435" i="9" s="1"/>
  <c r="HC435" i="9"/>
  <c r="HD435" i="9"/>
  <c r="HE435" i="9"/>
  <c r="HG435" i="9"/>
  <c r="HH435" i="9"/>
  <c r="HI435" i="9"/>
  <c r="HJ435" i="9"/>
  <c r="HK435" i="9"/>
  <c r="GB436" i="9"/>
  <c r="GC436" i="9"/>
  <c r="HM436" i="9" s="1"/>
  <c r="GD436" i="9"/>
  <c r="GH436" i="9" s="1"/>
  <c r="GE436" i="9"/>
  <c r="GI436" i="9" s="1"/>
  <c r="GF436" i="9"/>
  <c r="GJ436" i="9" s="1"/>
  <c r="GG436" i="9"/>
  <c r="GK436" i="9"/>
  <c r="GL436" i="9"/>
  <c r="GP436" i="9" s="1"/>
  <c r="GM436" i="9"/>
  <c r="GQ436" i="9" s="1"/>
  <c r="GN436" i="9"/>
  <c r="GR436" i="9" s="1"/>
  <c r="GO436" i="9"/>
  <c r="GS436" i="9"/>
  <c r="GU436" i="9"/>
  <c r="GY436" i="9" s="1"/>
  <c r="GV436" i="9"/>
  <c r="GZ436" i="9" s="1"/>
  <c r="GW436" i="9"/>
  <c r="HA436" i="9"/>
  <c r="HB436" i="9"/>
  <c r="HF436" i="9" s="1"/>
  <c r="HC436" i="9"/>
  <c r="HG436" i="9" s="1"/>
  <c r="HD436" i="9"/>
  <c r="HH436" i="9" s="1"/>
  <c r="HE436" i="9"/>
  <c r="HI436" i="9"/>
  <c r="HJ436" i="9"/>
  <c r="HK436" i="9"/>
  <c r="HL436" i="9"/>
  <c r="GB437" i="9"/>
  <c r="GC437" i="9"/>
  <c r="GD437" i="9"/>
  <c r="GE437" i="9"/>
  <c r="GI437" i="9" s="1"/>
  <c r="GF437" i="9"/>
  <c r="GJ437" i="9" s="1"/>
  <c r="GG437" i="9"/>
  <c r="GK437" i="9" s="1"/>
  <c r="GH437" i="9"/>
  <c r="GL437" i="9"/>
  <c r="GM437" i="9"/>
  <c r="GQ437" i="9" s="1"/>
  <c r="GN437" i="9"/>
  <c r="GR437" i="9" s="1"/>
  <c r="GO437" i="9"/>
  <c r="GS437" i="9" s="1"/>
  <c r="GP437" i="9"/>
  <c r="GT437" i="9"/>
  <c r="GU437" i="9"/>
  <c r="GY437" i="9" s="1"/>
  <c r="GV437" i="9"/>
  <c r="GX437" i="9"/>
  <c r="HB437" i="9"/>
  <c r="HC437" i="9"/>
  <c r="HG437" i="9" s="1"/>
  <c r="HD437" i="9"/>
  <c r="HH437" i="9" s="1"/>
  <c r="HE437" i="9"/>
  <c r="HI437" i="9" s="1"/>
  <c r="HF437" i="9"/>
  <c r="HJ437" i="9"/>
  <c r="HK437" i="9"/>
  <c r="HL437" i="9"/>
  <c r="HM437" i="9"/>
  <c r="GB438" i="9"/>
  <c r="HL438" i="9" s="1"/>
  <c r="GC438" i="9"/>
  <c r="GD438" i="9"/>
  <c r="GE438" i="9"/>
  <c r="GF438" i="9"/>
  <c r="GG438" i="9"/>
  <c r="GK438" i="9" s="1"/>
  <c r="GH438" i="9"/>
  <c r="GX438" i="9" s="1"/>
  <c r="GI438" i="9"/>
  <c r="GJ438" i="9"/>
  <c r="GL438" i="9"/>
  <c r="GM438" i="9"/>
  <c r="GN438" i="9"/>
  <c r="GO438" i="9"/>
  <c r="GS438" i="9" s="1"/>
  <c r="GP438" i="9"/>
  <c r="GQ438" i="9"/>
  <c r="GR438" i="9"/>
  <c r="GT438" i="9"/>
  <c r="GU438" i="9"/>
  <c r="GV438" i="9"/>
  <c r="GY438" i="9"/>
  <c r="GZ438" i="9"/>
  <c r="HB438" i="9"/>
  <c r="HC438" i="9"/>
  <c r="HD438" i="9"/>
  <c r="HE438" i="9"/>
  <c r="HI438" i="9" s="1"/>
  <c r="HF438" i="9"/>
  <c r="HG438" i="9"/>
  <c r="HH438" i="9"/>
  <c r="HJ438" i="9"/>
  <c r="HK438" i="9"/>
  <c r="HM438" i="9"/>
  <c r="GB439" i="9"/>
  <c r="HL439" i="9" s="1"/>
  <c r="GC439" i="9"/>
  <c r="HM439" i="9" s="1"/>
  <c r="GD439" i="9"/>
  <c r="GH439" i="9" s="1"/>
  <c r="GE439" i="9"/>
  <c r="GF439" i="9"/>
  <c r="GG439" i="9"/>
  <c r="GI439" i="9"/>
  <c r="GJ439" i="9"/>
  <c r="GZ439" i="9" s="1"/>
  <c r="GK439" i="9"/>
  <c r="GL439" i="9"/>
  <c r="GP439" i="9" s="1"/>
  <c r="GM439" i="9"/>
  <c r="GN439" i="9"/>
  <c r="GO439" i="9"/>
  <c r="GQ439" i="9"/>
  <c r="GR439" i="9"/>
  <c r="GS439" i="9"/>
  <c r="HA439" i="9" s="1"/>
  <c r="GU439" i="9"/>
  <c r="GV439" i="9"/>
  <c r="GW439" i="9"/>
  <c r="GY439" i="9"/>
  <c r="HB439" i="9"/>
  <c r="HF439" i="9" s="1"/>
  <c r="HC439" i="9"/>
  <c r="HD439" i="9"/>
  <c r="HE439" i="9"/>
  <c r="HG439" i="9"/>
  <c r="HH439" i="9"/>
  <c r="HI439" i="9"/>
  <c r="HJ439" i="9"/>
  <c r="HK439" i="9"/>
  <c r="GB440" i="9"/>
  <c r="GC440" i="9"/>
  <c r="HM440" i="9" s="1"/>
  <c r="GD440" i="9"/>
  <c r="GH440" i="9" s="1"/>
  <c r="GE440" i="9"/>
  <c r="GI440" i="9" s="1"/>
  <c r="GF440" i="9"/>
  <c r="GJ440" i="9" s="1"/>
  <c r="GG440" i="9"/>
  <c r="GK440" i="9"/>
  <c r="GL440" i="9"/>
  <c r="GP440" i="9" s="1"/>
  <c r="GM440" i="9"/>
  <c r="GQ440" i="9" s="1"/>
  <c r="GN440" i="9"/>
  <c r="GR440" i="9" s="1"/>
  <c r="GO440" i="9"/>
  <c r="GS440" i="9"/>
  <c r="GU440" i="9"/>
  <c r="GY440" i="9" s="1"/>
  <c r="GV440" i="9"/>
  <c r="GZ440" i="9" s="1"/>
  <c r="GW440" i="9"/>
  <c r="HA440" i="9"/>
  <c r="HB440" i="9"/>
  <c r="HF440" i="9" s="1"/>
  <c r="HC440" i="9"/>
  <c r="HG440" i="9" s="1"/>
  <c r="HD440" i="9"/>
  <c r="HH440" i="9" s="1"/>
  <c r="HE440" i="9"/>
  <c r="HI440" i="9"/>
  <c r="HJ440" i="9"/>
  <c r="HK440" i="9"/>
  <c r="HL440" i="9"/>
  <c r="GB441" i="9"/>
  <c r="GC441" i="9"/>
  <c r="GD441" i="9"/>
  <c r="GE441" i="9"/>
  <c r="GI441" i="9" s="1"/>
  <c r="GF441" i="9"/>
  <c r="GJ441" i="9" s="1"/>
  <c r="GG441" i="9"/>
  <c r="GK441" i="9" s="1"/>
  <c r="GH441" i="9"/>
  <c r="GL441" i="9"/>
  <c r="GM441" i="9"/>
  <c r="GQ441" i="9" s="1"/>
  <c r="GN441" i="9"/>
  <c r="GR441" i="9" s="1"/>
  <c r="GO441" i="9"/>
  <c r="GS441" i="9" s="1"/>
  <c r="GP441" i="9"/>
  <c r="GT441" i="9"/>
  <c r="GU441" i="9"/>
  <c r="GY441" i="9" s="1"/>
  <c r="GV441" i="9"/>
  <c r="GX441" i="9"/>
  <c r="HB441" i="9"/>
  <c r="HC441" i="9"/>
  <c r="HG441" i="9" s="1"/>
  <c r="HD441" i="9"/>
  <c r="HH441" i="9" s="1"/>
  <c r="HE441" i="9"/>
  <c r="HI441" i="9" s="1"/>
  <c r="HF441" i="9"/>
  <c r="HJ441" i="9"/>
  <c r="HK441" i="9"/>
  <c r="HL441" i="9"/>
  <c r="HM441" i="9"/>
  <c r="GB442" i="9"/>
  <c r="HL442" i="9" s="1"/>
  <c r="GC442" i="9"/>
  <c r="GD442" i="9"/>
  <c r="GE442" i="9"/>
  <c r="GF442" i="9"/>
  <c r="GG442" i="9"/>
  <c r="GK442" i="9" s="1"/>
  <c r="GH442" i="9"/>
  <c r="GX442" i="9" s="1"/>
  <c r="GI442" i="9"/>
  <c r="GJ442" i="9"/>
  <c r="GL442" i="9"/>
  <c r="GM442" i="9"/>
  <c r="GN442" i="9"/>
  <c r="GO442" i="9"/>
  <c r="GS442" i="9" s="1"/>
  <c r="GP442" i="9"/>
  <c r="GQ442" i="9"/>
  <c r="GR442" i="9"/>
  <c r="GT442" i="9"/>
  <c r="GU442" i="9"/>
  <c r="GV442" i="9"/>
  <c r="GY442" i="9"/>
  <c r="GZ442" i="9"/>
  <c r="HB442" i="9"/>
  <c r="HC442" i="9"/>
  <c r="HD442" i="9"/>
  <c r="HE442" i="9"/>
  <c r="HI442" i="9" s="1"/>
  <c r="HF442" i="9"/>
  <c r="HG442" i="9"/>
  <c r="HH442" i="9"/>
  <c r="HJ442" i="9"/>
  <c r="HK442" i="9"/>
  <c r="HM442" i="9"/>
  <c r="GB443" i="9"/>
  <c r="HL443" i="9" s="1"/>
  <c r="GC443" i="9"/>
  <c r="HM443" i="9" s="1"/>
  <c r="GD443" i="9"/>
  <c r="GH443" i="9" s="1"/>
  <c r="GE443" i="9"/>
  <c r="GF443" i="9"/>
  <c r="GG443" i="9"/>
  <c r="GI443" i="9"/>
  <c r="GJ443" i="9"/>
  <c r="GZ443" i="9" s="1"/>
  <c r="GK443" i="9"/>
  <c r="GL443" i="9"/>
  <c r="GP443" i="9" s="1"/>
  <c r="GM443" i="9"/>
  <c r="GN443" i="9"/>
  <c r="GO443" i="9"/>
  <c r="GQ443" i="9"/>
  <c r="GR443" i="9"/>
  <c r="GS443" i="9"/>
  <c r="HA443" i="9" s="1"/>
  <c r="GU443" i="9"/>
  <c r="GV443" i="9"/>
  <c r="GW443" i="9"/>
  <c r="GY443" i="9"/>
  <c r="HB443" i="9"/>
  <c r="HF443" i="9" s="1"/>
  <c r="HC443" i="9"/>
  <c r="HD443" i="9"/>
  <c r="HE443" i="9"/>
  <c r="HG443" i="9"/>
  <c r="HH443" i="9"/>
  <c r="HI443" i="9"/>
  <c r="HJ443" i="9"/>
  <c r="HK443" i="9"/>
  <c r="GB444" i="9"/>
  <c r="GC444" i="9"/>
  <c r="HM444" i="9" s="1"/>
  <c r="GD444" i="9"/>
  <c r="GH444" i="9" s="1"/>
  <c r="GE444" i="9"/>
  <c r="GI444" i="9" s="1"/>
  <c r="GF444" i="9"/>
  <c r="GJ444" i="9" s="1"/>
  <c r="GG444" i="9"/>
  <c r="GK444" i="9"/>
  <c r="GL444" i="9"/>
  <c r="GP444" i="9" s="1"/>
  <c r="GM444" i="9"/>
  <c r="GQ444" i="9" s="1"/>
  <c r="GN444" i="9"/>
  <c r="GR444" i="9" s="1"/>
  <c r="GO444" i="9"/>
  <c r="GS444" i="9"/>
  <c r="GT444" i="9"/>
  <c r="GX444" i="9" s="1"/>
  <c r="GU444" i="9"/>
  <c r="GY444" i="9" s="1"/>
  <c r="GW444" i="9"/>
  <c r="HA444" i="9"/>
  <c r="HB444" i="9"/>
  <c r="HF444" i="9" s="1"/>
  <c r="HC444" i="9"/>
  <c r="HG444" i="9" s="1"/>
  <c r="HD444" i="9"/>
  <c r="HH444" i="9" s="1"/>
  <c r="HE444" i="9"/>
  <c r="HI444" i="9"/>
  <c r="HJ444" i="9"/>
  <c r="HK444" i="9"/>
  <c r="HL444" i="9"/>
  <c r="GB445" i="9"/>
  <c r="GC445" i="9"/>
  <c r="GD445" i="9"/>
  <c r="GE445" i="9"/>
  <c r="GI445" i="9" s="1"/>
  <c r="GF445" i="9"/>
  <c r="GJ445" i="9" s="1"/>
  <c r="GG445" i="9"/>
  <c r="GK445" i="9" s="1"/>
  <c r="GH445" i="9"/>
  <c r="GX445" i="9" s="1"/>
  <c r="GL445" i="9"/>
  <c r="GM445" i="9"/>
  <c r="GQ445" i="9" s="1"/>
  <c r="GN445" i="9"/>
  <c r="GR445" i="9" s="1"/>
  <c r="GO445" i="9"/>
  <c r="GS445" i="9" s="1"/>
  <c r="GP445" i="9"/>
  <c r="GT445" i="9"/>
  <c r="GU445" i="9"/>
  <c r="GV445" i="9"/>
  <c r="GW445" i="9"/>
  <c r="HA445" i="9" s="1"/>
  <c r="HB445" i="9"/>
  <c r="HC445" i="9"/>
  <c r="HG445" i="9" s="1"/>
  <c r="HD445" i="9"/>
  <c r="HH445" i="9" s="1"/>
  <c r="HE445" i="9"/>
  <c r="HI445" i="9" s="1"/>
  <c r="HF445" i="9"/>
  <c r="HJ445" i="9"/>
  <c r="HK445" i="9"/>
  <c r="HL445" i="9"/>
  <c r="HM445" i="9"/>
  <c r="GB446" i="9"/>
  <c r="GC446" i="9"/>
  <c r="GD446" i="9"/>
  <c r="GE446" i="9"/>
  <c r="GF446" i="9"/>
  <c r="GG446" i="9"/>
  <c r="GK446" i="9" s="1"/>
  <c r="GH446" i="9"/>
  <c r="GX446" i="9" s="1"/>
  <c r="GI446" i="9"/>
  <c r="GJ446" i="9"/>
  <c r="GL446" i="9"/>
  <c r="GM446" i="9"/>
  <c r="GN446" i="9"/>
  <c r="GO446" i="9"/>
  <c r="GS446" i="9" s="1"/>
  <c r="GP446" i="9"/>
  <c r="GQ446" i="9"/>
  <c r="GR446" i="9"/>
  <c r="GT446" i="9"/>
  <c r="GU446" i="9"/>
  <c r="GV446" i="9"/>
  <c r="GW446" i="9"/>
  <c r="HA446" i="9" s="1"/>
  <c r="GY446" i="9"/>
  <c r="GZ446" i="9"/>
  <c r="HB446" i="9"/>
  <c r="HC446" i="9"/>
  <c r="HD446" i="9"/>
  <c r="HE446" i="9"/>
  <c r="HI446" i="9" s="1"/>
  <c r="HF446" i="9"/>
  <c r="HG446" i="9"/>
  <c r="HH446" i="9"/>
  <c r="HJ446" i="9"/>
  <c r="HK446" i="9"/>
  <c r="HL446" i="9"/>
  <c r="HM446" i="9"/>
  <c r="GB447" i="9"/>
  <c r="GC447" i="9"/>
  <c r="GD447" i="9"/>
  <c r="GH447" i="9" s="1"/>
  <c r="GE447" i="9"/>
  <c r="GF447" i="9"/>
  <c r="GG447" i="9"/>
  <c r="GI447" i="9"/>
  <c r="GJ447" i="9"/>
  <c r="GK447" i="9"/>
  <c r="GL447" i="9"/>
  <c r="GP447" i="9" s="1"/>
  <c r="GM447" i="9"/>
  <c r="GN447" i="9"/>
  <c r="GO447" i="9"/>
  <c r="GQ447" i="9"/>
  <c r="GR447" i="9"/>
  <c r="GS447" i="9"/>
  <c r="GU447" i="9"/>
  <c r="GV447" i="9"/>
  <c r="GW447" i="9"/>
  <c r="GY447" i="9"/>
  <c r="GZ447" i="9"/>
  <c r="HA447" i="9"/>
  <c r="HB447" i="9"/>
  <c r="HF447" i="9" s="1"/>
  <c r="HC447" i="9"/>
  <c r="HD447" i="9"/>
  <c r="HE447" i="9"/>
  <c r="HG447" i="9"/>
  <c r="HH447" i="9"/>
  <c r="HI447" i="9"/>
  <c r="HJ447" i="9"/>
  <c r="HK447" i="9"/>
  <c r="HL447" i="9"/>
  <c r="HM447" i="9"/>
  <c r="GB448" i="9"/>
  <c r="GC448" i="9"/>
  <c r="GD448" i="9"/>
  <c r="GH448" i="9" s="1"/>
  <c r="GE448" i="9"/>
  <c r="GI448" i="9" s="1"/>
  <c r="GF448" i="9"/>
  <c r="GJ448" i="9" s="1"/>
  <c r="GG448" i="9"/>
  <c r="GK448" i="9"/>
  <c r="GL448" i="9"/>
  <c r="GP448" i="9" s="1"/>
  <c r="GM448" i="9"/>
  <c r="GQ448" i="9" s="1"/>
  <c r="GN448" i="9"/>
  <c r="GR448" i="9" s="1"/>
  <c r="GO448" i="9"/>
  <c r="GS448" i="9"/>
  <c r="GT448" i="9"/>
  <c r="GU448" i="9"/>
  <c r="GY448" i="9" s="1"/>
  <c r="GV448" i="9"/>
  <c r="GZ448" i="9" s="1"/>
  <c r="GW448" i="9"/>
  <c r="HA448" i="9"/>
  <c r="HB448" i="9"/>
  <c r="HF448" i="9" s="1"/>
  <c r="HC448" i="9"/>
  <c r="HG448" i="9" s="1"/>
  <c r="HD448" i="9"/>
  <c r="HH448" i="9" s="1"/>
  <c r="HE448" i="9"/>
  <c r="HI448" i="9"/>
  <c r="HJ448" i="9"/>
  <c r="HK448" i="9"/>
  <c r="HL448" i="9"/>
  <c r="HM448" i="9"/>
  <c r="GB449" i="9"/>
  <c r="GC449" i="9"/>
  <c r="GD449" i="9"/>
  <c r="GE449" i="9"/>
  <c r="GI449" i="9" s="1"/>
  <c r="GF449" i="9"/>
  <c r="GJ449" i="9" s="1"/>
  <c r="GG449" i="9"/>
  <c r="GK449" i="9" s="1"/>
  <c r="GH449" i="9"/>
  <c r="GX449" i="9" s="1"/>
  <c r="GL449" i="9"/>
  <c r="GM449" i="9"/>
  <c r="GQ449" i="9" s="1"/>
  <c r="GN449" i="9"/>
  <c r="GR449" i="9" s="1"/>
  <c r="GO449" i="9"/>
  <c r="GS449" i="9" s="1"/>
  <c r="GP449" i="9"/>
  <c r="GT449" i="9"/>
  <c r="GV449" i="9"/>
  <c r="GZ449" i="9" s="1"/>
  <c r="HB449" i="9"/>
  <c r="HC449" i="9"/>
  <c r="HG449" i="9" s="1"/>
  <c r="HD449" i="9"/>
  <c r="HH449" i="9" s="1"/>
  <c r="HE449" i="9"/>
  <c r="HI449" i="9" s="1"/>
  <c r="HF449" i="9"/>
  <c r="HJ449" i="9"/>
  <c r="HK449" i="9"/>
  <c r="HL449" i="9"/>
  <c r="HM449" i="9"/>
  <c r="GB450" i="9"/>
  <c r="GC450" i="9"/>
  <c r="GD450" i="9"/>
  <c r="GE450" i="9"/>
  <c r="GF450" i="9"/>
  <c r="GG450" i="9"/>
  <c r="GK450" i="9" s="1"/>
  <c r="GH450" i="9"/>
  <c r="GX450" i="9" s="1"/>
  <c r="GI450" i="9"/>
  <c r="GJ450" i="9"/>
  <c r="GL450" i="9"/>
  <c r="GM450" i="9"/>
  <c r="GN450" i="9"/>
  <c r="GO450" i="9"/>
  <c r="GS450" i="9" s="1"/>
  <c r="GP450" i="9"/>
  <c r="GQ450" i="9"/>
  <c r="GR450" i="9"/>
  <c r="GT450" i="9"/>
  <c r="GU450" i="9"/>
  <c r="GV450" i="9"/>
  <c r="GY450" i="9"/>
  <c r="GZ450" i="9"/>
  <c r="HB450" i="9"/>
  <c r="HC450" i="9"/>
  <c r="HD450" i="9"/>
  <c r="HE450" i="9"/>
  <c r="HI450" i="9" s="1"/>
  <c r="HF450" i="9"/>
  <c r="HG450" i="9"/>
  <c r="HH450" i="9"/>
  <c r="HJ450" i="9"/>
  <c r="HK450" i="9"/>
  <c r="HL450" i="9"/>
  <c r="HM450" i="9"/>
  <c r="GB451" i="9"/>
  <c r="GC451" i="9"/>
  <c r="GD451" i="9"/>
  <c r="GH451" i="9" s="1"/>
  <c r="GE451" i="9"/>
  <c r="GF451" i="9"/>
  <c r="GG451" i="9"/>
  <c r="GI451" i="9"/>
  <c r="GJ451" i="9"/>
  <c r="GK451" i="9"/>
  <c r="GL451" i="9"/>
  <c r="GP451" i="9" s="1"/>
  <c r="GM451" i="9"/>
  <c r="GN451" i="9"/>
  <c r="GO451" i="9"/>
  <c r="GQ451" i="9"/>
  <c r="GR451" i="9"/>
  <c r="GS451" i="9"/>
  <c r="GU451" i="9"/>
  <c r="GV451" i="9"/>
  <c r="GW451" i="9"/>
  <c r="GY451" i="9"/>
  <c r="GZ451" i="9"/>
  <c r="HA451" i="9"/>
  <c r="HB451" i="9"/>
  <c r="HF451" i="9" s="1"/>
  <c r="HC451" i="9"/>
  <c r="HD451" i="9"/>
  <c r="HE451" i="9"/>
  <c r="HG451" i="9"/>
  <c r="HH451" i="9"/>
  <c r="HI451" i="9"/>
  <c r="HJ451" i="9"/>
  <c r="HK451" i="9"/>
  <c r="HL451" i="9"/>
  <c r="HM451" i="9"/>
  <c r="GB452" i="9"/>
  <c r="GC452" i="9"/>
  <c r="GD452" i="9"/>
  <c r="GH452" i="9" s="1"/>
  <c r="GE452" i="9"/>
  <c r="GI452" i="9" s="1"/>
  <c r="GF452" i="9"/>
  <c r="GJ452" i="9" s="1"/>
  <c r="GG452" i="9"/>
  <c r="GK452" i="9"/>
  <c r="GL452" i="9"/>
  <c r="GP452" i="9" s="1"/>
  <c r="GM452" i="9"/>
  <c r="GQ452" i="9" s="1"/>
  <c r="GN452" i="9"/>
  <c r="GR452" i="9" s="1"/>
  <c r="GO452" i="9"/>
  <c r="GS452" i="9"/>
  <c r="GW452" i="9"/>
  <c r="HA452" i="9"/>
  <c r="HB452" i="9"/>
  <c r="HF452" i="9" s="1"/>
  <c r="HC452" i="9"/>
  <c r="HG452" i="9" s="1"/>
  <c r="HD452" i="9"/>
  <c r="HH452" i="9" s="1"/>
  <c r="HE452" i="9"/>
  <c r="HI452" i="9"/>
  <c r="HJ452" i="9"/>
  <c r="HK452" i="9"/>
  <c r="HL452" i="9"/>
  <c r="HM452" i="9"/>
  <c r="GB453" i="9"/>
  <c r="GC453" i="9"/>
  <c r="GD453" i="9"/>
  <c r="GE453" i="9"/>
  <c r="GI453" i="9" s="1"/>
  <c r="GF453" i="9"/>
  <c r="GJ453" i="9" s="1"/>
  <c r="GG453" i="9"/>
  <c r="GK453" i="9" s="1"/>
  <c r="GH453" i="9"/>
  <c r="GL453" i="9"/>
  <c r="GM453" i="9"/>
  <c r="GQ453" i="9" s="1"/>
  <c r="GN453" i="9"/>
  <c r="GV453" i="9" s="1"/>
  <c r="GZ453" i="9" s="1"/>
  <c r="GO453" i="9"/>
  <c r="GS453" i="9" s="1"/>
  <c r="GP453" i="9"/>
  <c r="GT453" i="9"/>
  <c r="GU453" i="9"/>
  <c r="GX453" i="9"/>
  <c r="HB453" i="9"/>
  <c r="HC453" i="9"/>
  <c r="HG453" i="9" s="1"/>
  <c r="HD453" i="9"/>
  <c r="HH453" i="9" s="1"/>
  <c r="HE453" i="9"/>
  <c r="HI453" i="9" s="1"/>
  <c r="HF453" i="9"/>
  <c r="HJ453" i="9"/>
  <c r="HK453" i="9"/>
  <c r="HL453" i="9"/>
  <c r="HM453" i="9"/>
  <c r="GB454" i="9"/>
  <c r="GC454" i="9"/>
  <c r="GD454" i="9"/>
  <c r="GE454" i="9"/>
  <c r="GF454" i="9"/>
  <c r="GG454" i="9"/>
  <c r="GK454" i="9" s="1"/>
  <c r="GH454" i="9"/>
  <c r="GI454" i="9"/>
  <c r="GY454" i="9" s="1"/>
  <c r="GJ454" i="9"/>
  <c r="GL454" i="9"/>
  <c r="GM454" i="9"/>
  <c r="GN454" i="9"/>
  <c r="GO454" i="9"/>
  <c r="GS454" i="9" s="1"/>
  <c r="GP454" i="9"/>
  <c r="GX454" i="9" s="1"/>
  <c r="GQ454" i="9"/>
  <c r="GR454" i="9"/>
  <c r="GT454" i="9"/>
  <c r="GU454" i="9"/>
  <c r="GV454" i="9"/>
  <c r="GW454" i="9"/>
  <c r="HA454" i="9" s="1"/>
  <c r="GZ454" i="9"/>
  <c r="HB454" i="9"/>
  <c r="HC454" i="9"/>
  <c r="HD454" i="9"/>
  <c r="HE454" i="9"/>
  <c r="HI454" i="9" s="1"/>
  <c r="HF454" i="9"/>
  <c r="HG454" i="9"/>
  <c r="HH454" i="9"/>
  <c r="HJ454" i="9"/>
  <c r="HK454" i="9"/>
  <c r="HL454" i="9"/>
  <c r="HM454" i="9"/>
  <c r="GB455" i="9"/>
  <c r="GC455" i="9"/>
  <c r="GD455" i="9"/>
  <c r="GH455" i="9" s="1"/>
  <c r="GE455" i="9"/>
  <c r="GF455" i="9"/>
  <c r="GG455" i="9"/>
  <c r="GI455" i="9"/>
  <c r="GJ455" i="9"/>
  <c r="GK455" i="9"/>
  <c r="GL455" i="9"/>
  <c r="GP455" i="9" s="1"/>
  <c r="GM455" i="9"/>
  <c r="GN455" i="9"/>
  <c r="GO455" i="9"/>
  <c r="GQ455" i="9"/>
  <c r="GR455" i="9"/>
  <c r="GS455" i="9"/>
  <c r="GU455" i="9"/>
  <c r="GV455" i="9"/>
  <c r="GW455" i="9"/>
  <c r="GY455" i="9"/>
  <c r="GZ455" i="9"/>
  <c r="HA455" i="9"/>
  <c r="HB455" i="9"/>
  <c r="HF455" i="9" s="1"/>
  <c r="HC455" i="9"/>
  <c r="HD455" i="9"/>
  <c r="HE455" i="9"/>
  <c r="HG455" i="9"/>
  <c r="HH455" i="9"/>
  <c r="HI455" i="9"/>
  <c r="HJ455" i="9"/>
  <c r="HK455" i="9"/>
  <c r="HL455" i="9"/>
  <c r="HM455" i="9"/>
  <c r="GB456" i="9"/>
  <c r="GC456" i="9"/>
  <c r="GD456" i="9"/>
  <c r="GH456" i="9" s="1"/>
  <c r="GE456" i="9"/>
  <c r="GI456" i="9" s="1"/>
  <c r="GF456" i="9"/>
  <c r="GJ456" i="9" s="1"/>
  <c r="GG456" i="9"/>
  <c r="GK456" i="9"/>
  <c r="GL456" i="9"/>
  <c r="GP456" i="9" s="1"/>
  <c r="GM456" i="9"/>
  <c r="GQ456" i="9" s="1"/>
  <c r="GN456" i="9"/>
  <c r="GR456" i="9" s="1"/>
  <c r="GO456" i="9"/>
  <c r="GS456" i="9"/>
  <c r="GU456" i="9"/>
  <c r="GY456" i="9" s="1"/>
  <c r="GV456" i="9"/>
  <c r="GZ456" i="9" s="1"/>
  <c r="GW456" i="9"/>
  <c r="HA456" i="9"/>
  <c r="HB456" i="9"/>
  <c r="HF456" i="9" s="1"/>
  <c r="HC456" i="9"/>
  <c r="HG456" i="9" s="1"/>
  <c r="HD456" i="9"/>
  <c r="HH456" i="9" s="1"/>
  <c r="HE456" i="9"/>
  <c r="HI456" i="9"/>
  <c r="HJ456" i="9"/>
  <c r="HK456" i="9"/>
  <c r="HL456" i="9"/>
  <c r="HM456" i="9"/>
  <c r="GB457" i="9"/>
  <c r="GC457" i="9"/>
  <c r="GD457" i="9"/>
  <c r="GE457" i="9"/>
  <c r="GI457" i="9" s="1"/>
  <c r="GF457" i="9"/>
  <c r="GJ457" i="9" s="1"/>
  <c r="GG457" i="9"/>
  <c r="GK457" i="9" s="1"/>
  <c r="GH457" i="9"/>
  <c r="GX457" i="9" s="1"/>
  <c r="GL457" i="9"/>
  <c r="GM457" i="9"/>
  <c r="GQ457" i="9" s="1"/>
  <c r="GN457" i="9"/>
  <c r="GR457" i="9" s="1"/>
  <c r="GO457" i="9"/>
  <c r="GS457" i="9" s="1"/>
  <c r="GP457" i="9"/>
  <c r="GT457" i="9"/>
  <c r="GU457" i="9"/>
  <c r="GV457" i="9"/>
  <c r="GZ457" i="9" s="1"/>
  <c r="GW457" i="9"/>
  <c r="HA457" i="9" s="1"/>
  <c r="HB457" i="9"/>
  <c r="HC457" i="9"/>
  <c r="HG457" i="9" s="1"/>
  <c r="HD457" i="9"/>
  <c r="HH457" i="9" s="1"/>
  <c r="HE457" i="9"/>
  <c r="HI457" i="9" s="1"/>
  <c r="HF457" i="9"/>
  <c r="HJ457" i="9"/>
  <c r="HK457" i="9"/>
  <c r="HL457" i="9"/>
  <c r="HM457" i="9"/>
  <c r="GB458" i="9"/>
  <c r="GC458" i="9"/>
  <c r="GD458" i="9"/>
  <c r="GE458" i="9"/>
  <c r="GF458" i="9"/>
  <c r="GG458" i="9"/>
  <c r="GK458" i="9" s="1"/>
  <c r="GH458" i="9"/>
  <c r="GI458" i="9"/>
  <c r="GJ458" i="9"/>
  <c r="GL458" i="9"/>
  <c r="GM458" i="9"/>
  <c r="GN458" i="9"/>
  <c r="GO458" i="9"/>
  <c r="GS458" i="9" s="1"/>
  <c r="GP458" i="9"/>
  <c r="GQ458" i="9"/>
  <c r="GR458" i="9"/>
  <c r="GT458" i="9"/>
  <c r="GU458" i="9"/>
  <c r="GV458" i="9"/>
  <c r="GW458" i="9"/>
  <c r="HA458" i="9" s="1"/>
  <c r="GX458" i="9"/>
  <c r="GY458" i="9"/>
  <c r="GZ458" i="9"/>
  <c r="HB458" i="9"/>
  <c r="HC458" i="9"/>
  <c r="HD458" i="9"/>
  <c r="HE458" i="9"/>
  <c r="HI458" i="9" s="1"/>
  <c r="HF458" i="9"/>
  <c r="HG458" i="9"/>
  <c r="HH458" i="9"/>
  <c r="HJ458" i="9"/>
  <c r="HK458" i="9"/>
  <c r="HL458" i="9"/>
  <c r="HM458" i="9"/>
  <c r="GB459" i="9"/>
  <c r="GC459" i="9"/>
  <c r="GD459" i="9"/>
  <c r="GH459" i="9" s="1"/>
  <c r="GE459" i="9"/>
  <c r="GF459" i="9"/>
  <c r="GG459" i="9"/>
  <c r="GI459" i="9"/>
  <c r="GJ459" i="9"/>
  <c r="GK459" i="9"/>
  <c r="GL459" i="9"/>
  <c r="GP459" i="9" s="1"/>
  <c r="GM459" i="9"/>
  <c r="GN459" i="9"/>
  <c r="GO459" i="9"/>
  <c r="GQ459" i="9"/>
  <c r="GY459" i="9" s="1"/>
  <c r="GR459" i="9"/>
  <c r="GS459" i="9"/>
  <c r="GT459" i="9"/>
  <c r="GX459" i="9" s="1"/>
  <c r="GU459" i="9"/>
  <c r="GV459" i="9"/>
  <c r="GW459" i="9"/>
  <c r="GZ459" i="9"/>
  <c r="HA459" i="9"/>
  <c r="HB459" i="9"/>
  <c r="HF459" i="9" s="1"/>
  <c r="HC459" i="9"/>
  <c r="HD459" i="9"/>
  <c r="HE459" i="9"/>
  <c r="HG459" i="9"/>
  <c r="HH459" i="9"/>
  <c r="HI459" i="9"/>
  <c r="HJ459" i="9"/>
  <c r="HK459" i="9"/>
  <c r="HL459" i="9"/>
  <c r="HM459" i="9"/>
  <c r="GB460" i="9"/>
  <c r="GC460" i="9"/>
  <c r="GD460" i="9"/>
  <c r="GH460" i="9" s="1"/>
  <c r="GE460" i="9"/>
  <c r="GI460" i="9" s="1"/>
  <c r="GF460" i="9"/>
  <c r="GJ460" i="9" s="1"/>
  <c r="GG460" i="9"/>
  <c r="GK460" i="9"/>
  <c r="GL460" i="9"/>
  <c r="GP460" i="9" s="1"/>
  <c r="GM460" i="9"/>
  <c r="GQ460" i="9" s="1"/>
  <c r="GN460" i="9"/>
  <c r="GR460" i="9" s="1"/>
  <c r="GO460" i="9"/>
  <c r="GS460" i="9"/>
  <c r="GT460" i="9"/>
  <c r="GU460" i="9"/>
  <c r="GY460" i="9" s="1"/>
  <c r="GV460" i="9"/>
  <c r="GZ460" i="9" s="1"/>
  <c r="GW460" i="9"/>
  <c r="HA460" i="9"/>
  <c r="HB460" i="9"/>
  <c r="HF460" i="9" s="1"/>
  <c r="HC460" i="9"/>
  <c r="HG460" i="9" s="1"/>
  <c r="HD460" i="9"/>
  <c r="HH460" i="9" s="1"/>
  <c r="HE460" i="9"/>
  <c r="HI460" i="9"/>
  <c r="HJ460" i="9"/>
  <c r="HK460" i="9"/>
  <c r="HL460" i="9"/>
  <c r="HM460" i="9"/>
  <c r="GB461" i="9"/>
  <c r="GC461" i="9"/>
  <c r="GD461" i="9"/>
  <c r="GE461" i="9"/>
  <c r="GI461" i="9" s="1"/>
  <c r="GF461" i="9"/>
  <c r="GJ461" i="9" s="1"/>
  <c r="GG461" i="9"/>
  <c r="GK461" i="9" s="1"/>
  <c r="GH461" i="9"/>
  <c r="GL461" i="9"/>
  <c r="GM461" i="9"/>
  <c r="GQ461" i="9" s="1"/>
  <c r="GN461" i="9"/>
  <c r="GV461" i="9" s="1"/>
  <c r="GZ461" i="9" s="1"/>
  <c r="GO461" i="9"/>
  <c r="GS461" i="9" s="1"/>
  <c r="GP461" i="9"/>
  <c r="GX461" i="9" s="1"/>
  <c r="GT461" i="9"/>
  <c r="GW461" i="9"/>
  <c r="HA461" i="9" s="1"/>
  <c r="HB461" i="9"/>
  <c r="HC461" i="9"/>
  <c r="HG461" i="9" s="1"/>
  <c r="HD461" i="9"/>
  <c r="HH461" i="9" s="1"/>
  <c r="HE461" i="9"/>
  <c r="HI461" i="9" s="1"/>
  <c r="HF461" i="9"/>
  <c r="HJ461" i="9"/>
  <c r="HK461" i="9"/>
  <c r="HL461" i="9"/>
  <c r="HM461" i="9"/>
  <c r="GB462" i="9"/>
  <c r="GC462" i="9"/>
  <c r="GD462" i="9"/>
  <c r="GE462" i="9"/>
  <c r="GF462" i="9"/>
  <c r="GG462" i="9"/>
  <c r="GK462" i="9" s="1"/>
  <c r="GH462" i="9"/>
  <c r="GI462" i="9"/>
  <c r="GJ462" i="9"/>
  <c r="GL462" i="9"/>
  <c r="GM462" i="9"/>
  <c r="GN462" i="9"/>
  <c r="GO462" i="9"/>
  <c r="GS462" i="9" s="1"/>
  <c r="GP462" i="9"/>
  <c r="GQ462" i="9"/>
  <c r="GR462" i="9"/>
  <c r="GT462" i="9"/>
  <c r="GU462" i="9"/>
  <c r="GV462" i="9"/>
  <c r="GX462" i="9"/>
  <c r="GY462" i="9"/>
  <c r="GZ462" i="9"/>
  <c r="HB462" i="9"/>
  <c r="HC462" i="9"/>
  <c r="HD462" i="9"/>
  <c r="HE462" i="9"/>
  <c r="HI462" i="9" s="1"/>
  <c r="HF462" i="9"/>
  <c r="HG462" i="9"/>
  <c r="HH462" i="9"/>
  <c r="HJ462" i="9"/>
  <c r="HK462" i="9"/>
  <c r="HL462" i="9"/>
  <c r="HM462" i="9"/>
  <c r="GB463" i="9"/>
  <c r="GC463" i="9"/>
  <c r="GD463" i="9"/>
  <c r="GH463" i="9" s="1"/>
  <c r="GE463" i="9"/>
  <c r="GF463" i="9"/>
  <c r="GG463" i="9"/>
  <c r="GI463" i="9"/>
  <c r="GJ463" i="9"/>
  <c r="GK463" i="9"/>
  <c r="GL463" i="9"/>
  <c r="GP463" i="9" s="1"/>
  <c r="GM463" i="9"/>
  <c r="GN463" i="9"/>
  <c r="GO463" i="9"/>
  <c r="GQ463" i="9"/>
  <c r="GY463" i="9" s="1"/>
  <c r="GR463" i="9"/>
  <c r="GS463" i="9"/>
  <c r="GU463" i="9"/>
  <c r="GV463" i="9"/>
  <c r="GW463" i="9"/>
  <c r="GZ463" i="9"/>
  <c r="HA463" i="9"/>
  <c r="HB463" i="9"/>
  <c r="HF463" i="9" s="1"/>
  <c r="HC463" i="9"/>
  <c r="HD463" i="9"/>
  <c r="HE463" i="9"/>
  <c r="HG463" i="9"/>
  <c r="HH463" i="9"/>
  <c r="HI463" i="9"/>
  <c r="HJ463" i="9"/>
  <c r="HK463" i="9"/>
  <c r="HL463" i="9"/>
  <c r="HM463" i="9"/>
  <c r="GB464" i="9"/>
  <c r="GC464" i="9"/>
  <c r="GD464" i="9"/>
  <c r="GH464" i="9" s="1"/>
  <c r="GE464" i="9"/>
  <c r="GI464" i="9" s="1"/>
  <c r="GF464" i="9"/>
  <c r="GJ464" i="9" s="1"/>
  <c r="GG464" i="9"/>
  <c r="GK464" i="9"/>
  <c r="GL464" i="9"/>
  <c r="GP464" i="9" s="1"/>
  <c r="GM464" i="9"/>
  <c r="GQ464" i="9" s="1"/>
  <c r="GN464" i="9"/>
  <c r="GR464" i="9" s="1"/>
  <c r="GO464" i="9"/>
  <c r="GS464" i="9"/>
  <c r="GT464" i="9"/>
  <c r="GV464" i="9"/>
  <c r="GZ464" i="9" s="1"/>
  <c r="GW464" i="9"/>
  <c r="HA464" i="9"/>
  <c r="HB464" i="9"/>
  <c r="HF464" i="9" s="1"/>
  <c r="HC464" i="9"/>
  <c r="HG464" i="9" s="1"/>
  <c r="HD464" i="9"/>
  <c r="HH464" i="9" s="1"/>
  <c r="HE464" i="9"/>
  <c r="HI464" i="9"/>
  <c r="HJ464" i="9"/>
  <c r="HK464" i="9"/>
  <c r="HL464" i="9"/>
  <c r="HM464" i="9"/>
  <c r="GB465" i="9"/>
  <c r="GC465" i="9"/>
  <c r="GD465" i="9"/>
  <c r="GE465" i="9"/>
  <c r="GI465" i="9" s="1"/>
  <c r="GF465" i="9"/>
  <c r="GJ465" i="9" s="1"/>
  <c r="GG465" i="9"/>
  <c r="GK465" i="9" s="1"/>
  <c r="GH465" i="9"/>
  <c r="GL465" i="9"/>
  <c r="GM465" i="9"/>
  <c r="GQ465" i="9" s="1"/>
  <c r="GN465" i="9"/>
  <c r="GR465" i="9" s="1"/>
  <c r="GO465" i="9"/>
  <c r="GS465" i="9" s="1"/>
  <c r="GP465" i="9"/>
  <c r="GT465" i="9"/>
  <c r="GU465" i="9"/>
  <c r="GV465" i="9"/>
  <c r="GZ465" i="9" s="1"/>
  <c r="GW465" i="9"/>
  <c r="HA465" i="9" s="1"/>
  <c r="GX465" i="9"/>
  <c r="HB465" i="9"/>
  <c r="HC465" i="9"/>
  <c r="HG465" i="9" s="1"/>
  <c r="HD465" i="9"/>
  <c r="HH465" i="9" s="1"/>
  <c r="HE465" i="9"/>
  <c r="HI465" i="9" s="1"/>
  <c r="HF465" i="9"/>
  <c r="HJ465" i="9"/>
  <c r="HK465" i="9"/>
  <c r="HL465" i="9"/>
  <c r="HM465" i="9"/>
  <c r="FX9" i="9"/>
  <c r="FY9" i="9"/>
  <c r="FX10" i="9"/>
  <c r="FY10" i="9"/>
  <c r="FX11" i="9"/>
  <c r="FY11" i="9"/>
  <c r="FX12" i="9"/>
  <c r="FY12" i="9"/>
  <c r="FX13" i="9"/>
  <c r="FY13" i="9"/>
  <c r="FX14" i="9"/>
  <c r="FY14" i="9"/>
  <c r="FX15" i="9"/>
  <c r="FY15" i="9"/>
  <c r="FX16" i="9"/>
  <c r="FY16" i="9"/>
  <c r="FX17" i="9"/>
  <c r="FY17" i="9"/>
  <c r="FX18" i="9"/>
  <c r="FY18" i="9"/>
  <c r="FX19" i="9"/>
  <c r="FY19" i="9"/>
  <c r="FX20" i="9"/>
  <c r="FY20" i="9"/>
  <c r="FX21" i="9"/>
  <c r="FY21" i="9"/>
  <c r="FX22" i="9"/>
  <c r="FY22" i="9"/>
  <c r="FX23" i="9"/>
  <c r="FY23" i="9"/>
  <c r="FX24" i="9"/>
  <c r="FY24" i="9"/>
  <c r="FX25" i="9"/>
  <c r="FY25" i="9"/>
  <c r="FX26" i="9"/>
  <c r="FY26" i="9"/>
  <c r="FX27" i="9"/>
  <c r="FY27" i="9"/>
  <c r="FX28" i="9"/>
  <c r="FY28" i="9"/>
  <c r="FX29" i="9"/>
  <c r="FY29" i="9"/>
  <c r="FX30" i="9"/>
  <c r="FY30" i="9"/>
  <c r="FX31" i="9"/>
  <c r="FY31" i="9"/>
  <c r="FX32" i="9"/>
  <c r="FY32" i="9"/>
  <c r="FX33" i="9"/>
  <c r="FY33" i="9"/>
  <c r="FX34" i="9"/>
  <c r="FY34" i="9"/>
  <c r="FX35" i="9"/>
  <c r="FY35" i="9"/>
  <c r="FX36" i="9"/>
  <c r="FY36" i="9"/>
  <c r="FX37" i="9"/>
  <c r="FY37" i="9"/>
  <c r="FX38" i="9"/>
  <c r="FY38" i="9"/>
  <c r="FX39" i="9"/>
  <c r="FY39" i="9"/>
  <c r="FX40" i="9"/>
  <c r="FY40" i="9"/>
  <c r="FX41" i="9"/>
  <c r="FY41" i="9"/>
  <c r="FX42" i="9"/>
  <c r="FY42" i="9"/>
  <c r="FX43" i="9"/>
  <c r="FY43" i="9"/>
  <c r="FX44" i="9"/>
  <c r="FY44" i="9"/>
  <c r="FX45" i="9"/>
  <c r="FY45" i="9"/>
  <c r="FX46" i="9"/>
  <c r="FY46" i="9"/>
  <c r="FX47" i="9"/>
  <c r="FY47" i="9"/>
  <c r="FX48" i="9"/>
  <c r="FY48" i="9"/>
  <c r="FX49" i="9"/>
  <c r="FY49" i="9"/>
  <c r="FX50" i="9"/>
  <c r="FY50" i="9"/>
  <c r="FX51" i="9"/>
  <c r="FY51" i="9"/>
  <c r="FX52" i="9"/>
  <c r="FY52" i="9"/>
  <c r="FX53" i="9"/>
  <c r="FY53" i="9"/>
  <c r="FX54" i="9"/>
  <c r="FY54" i="9"/>
  <c r="FX55" i="9"/>
  <c r="FY55" i="9"/>
  <c r="FX56" i="9"/>
  <c r="FY56" i="9"/>
  <c r="FX57" i="9"/>
  <c r="FY57" i="9"/>
  <c r="FX58" i="9"/>
  <c r="FY58" i="9"/>
  <c r="FX59" i="9"/>
  <c r="FY59" i="9"/>
  <c r="FX60" i="9"/>
  <c r="FY60" i="9"/>
  <c r="FX61" i="9"/>
  <c r="FY61" i="9"/>
  <c r="FX62" i="9"/>
  <c r="FY62" i="9"/>
  <c r="FX63" i="9"/>
  <c r="FY63" i="9"/>
  <c r="FX64" i="9"/>
  <c r="FY64" i="9"/>
  <c r="FX65" i="9"/>
  <c r="FY65" i="9"/>
  <c r="FX66" i="9"/>
  <c r="FY66" i="9"/>
  <c r="FX67" i="9"/>
  <c r="FY67" i="9"/>
  <c r="FX68" i="9"/>
  <c r="FY68" i="9"/>
  <c r="FX69" i="9"/>
  <c r="FY69" i="9"/>
  <c r="FX70" i="9"/>
  <c r="FY70" i="9"/>
  <c r="FX71" i="9"/>
  <c r="FY71" i="9"/>
  <c r="FX72" i="9"/>
  <c r="FY72" i="9"/>
  <c r="FX73" i="9"/>
  <c r="FY73" i="9"/>
  <c r="FX74" i="9"/>
  <c r="FY74" i="9"/>
  <c r="FX75" i="9"/>
  <c r="FY75" i="9"/>
  <c r="FX76" i="9"/>
  <c r="FY76" i="9"/>
  <c r="FX77" i="9"/>
  <c r="FY77" i="9"/>
  <c r="FX78" i="9"/>
  <c r="FY78" i="9"/>
  <c r="FX79" i="9"/>
  <c r="FY79" i="9"/>
  <c r="FX80" i="9"/>
  <c r="FY80" i="9"/>
  <c r="FX81" i="9"/>
  <c r="FY81" i="9"/>
  <c r="FX82" i="9"/>
  <c r="FY82" i="9"/>
  <c r="FX83" i="9"/>
  <c r="FY83" i="9"/>
  <c r="FX84" i="9"/>
  <c r="FY84" i="9"/>
  <c r="FX85" i="9"/>
  <c r="FY85" i="9"/>
  <c r="FX86" i="9"/>
  <c r="FY86" i="9"/>
  <c r="FX87" i="9"/>
  <c r="FY87" i="9"/>
  <c r="FX88" i="9"/>
  <c r="FY88" i="9"/>
  <c r="FX89" i="9"/>
  <c r="FY89" i="9"/>
  <c r="FX90" i="9"/>
  <c r="FY90" i="9"/>
  <c r="FX91" i="9"/>
  <c r="FY91" i="9"/>
  <c r="FX92" i="9"/>
  <c r="FY92" i="9"/>
  <c r="FX93" i="9"/>
  <c r="FY93" i="9"/>
  <c r="FX94" i="9"/>
  <c r="FY94" i="9"/>
  <c r="FX95" i="9"/>
  <c r="FY95" i="9"/>
  <c r="FX96" i="9"/>
  <c r="FY96" i="9"/>
  <c r="FX97" i="9"/>
  <c r="FY97" i="9"/>
  <c r="FX98" i="9"/>
  <c r="FY98" i="9"/>
  <c r="FX99" i="9"/>
  <c r="FY99" i="9"/>
  <c r="FX100" i="9"/>
  <c r="FY100" i="9"/>
  <c r="FX101" i="9"/>
  <c r="FY101" i="9"/>
  <c r="FX102" i="9"/>
  <c r="FY102" i="9"/>
  <c r="FX103" i="9"/>
  <c r="FY103" i="9"/>
  <c r="FX104" i="9"/>
  <c r="FY104" i="9"/>
  <c r="FX105" i="9"/>
  <c r="FY105" i="9"/>
  <c r="FX106" i="9"/>
  <c r="FY106" i="9"/>
  <c r="FX107" i="9"/>
  <c r="FY107" i="9"/>
  <c r="FX108" i="9"/>
  <c r="FY108" i="9"/>
  <c r="FX109" i="9"/>
  <c r="FY109" i="9"/>
  <c r="FX110" i="9"/>
  <c r="FY110" i="9"/>
  <c r="FX111" i="9"/>
  <c r="FY111" i="9"/>
  <c r="FX112" i="9"/>
  <c r="FY112" i="9"/>
  <c r="FX113" i="9"/>
  <c r="FY113" i="9"/>
  <c r="FX114" i="9"/>
  <c r="FY114" i="9"/>
  <c r="FX115" i="9"/>
  <c r="FY115" i="9"/>
  <c r="FX116" i="9"/>
  <c r="FY116" i="9"/>
  <c r="FX117" i="9"/>
  <c r="FY117" i="9"/>
  <c r="FX118" i="9"/>
  <c r="FY118" i="9"/>
  <c r="FX119" i="9"/>
  <c r="FY119" i="9"/>
  <c r="FX120" i="9"/>
  <c r="FY120" i="9"/>
  <c r="FX121" i="9"/>
  <c r="FY121" i="9"/>
  <c r="FX122" i="9"/>
  <c r="FY122" i="9"/>
  <c r="FX123" i="9"/>
  <c r="FY123" i="9"/>
  <c r="FX124" i="9"/>
  <c r="FY124" i="9"/>
  <c r="FX125" i="9"/>
  <c r="FY125" i="9"/>
  <c r="FX126" i="9"/>
  <c r="FY126" i="9"/>
  <c r="FX127" i="9"/>
  <c r="FY127" i="9"/>
  <c r="FX128" i="9"/>
  <c r="FY128" i="9"/>
  <c r="FX129" i="9"/>
  <c r="FY129" i="9"/>
  <c r="FX130" i="9"/>
  <c r="FY130" i="9"/>
  <c r="FX131" i="9"/>
  <c r="FY131" i="9"/>
  <c r="FX132" i="9"/>
  <c r="FY132" i="9"/>
  <c r="FX133" i="9"/>
  <c r="FY133" i="9"/>
  <c r="FX134" i="9"/>
  <c r="FY134" i="9"/>
  <c r="FX135" i="9"/>
  <c r="FY135" i="9"/>
  <c r="FX136" i="9"/>
  <c r="FY136" i="9"/>
  <c r="FX137" i="9"/>
  <c r="FY137" i="9"/>
  <c r="FX138" i="9"/>
  <c r="FY138" i="9"/>
  <c r="FX139" i="9"/>
  <c r="FY139" i="9"/>
  <c r="FX140" i="9"/>
  <c r="FY140" i="9"/>
  <c r="FX141" i="9"/>
  <c r="FY141" i="9"/>
  <c r="FX142" i="9"/>
  <c r="FY142" i="9"/>
  <c r="FX143" i="9"/>
  <c r="FY143" i="9"/>
  <c r="FX144" i="9"/>
  <c r="FY144" i="9"/>
  <c r="FX145" i="9"/>
  <c r="FY145" i="9"/>
  <c r="FX146" i="9"/>
  <c r="FY146" i="9"/>
  <c r="FX147" i="9"/>
  <c r="FY147" i="9"/>
  <c r="FX148" i="9"/>
  <c r="FY148" i="9"/>
  <c r="FX149" i="9"/>
  <c r="FY149" i="9"/>
  <c r="FX150" i="9"/>
  <c r="FY150" i="9"/>
  <c r="FX151" i="9"/>
  <c r="FY151" i="9"/>
  <c r="FX152" i="9"/>
  <c r="FY152" i="9"/>
  <c r="FX153" i="9"/>
  <c r="FY153" i="9"/>
  <c r="FX154" i="9"/>
  <c r="FY154" i="9"/>
  <c r="FX155" i="9"/>
  <c r="FY155" i="9"/>
  <c r="FX156" i="9"/>
  <c r="FY156" i="9"/>
  <c r="FX157" i="9"/>
  <c r="FY157" i="9"/>
  <c r="FX158" i="9"/>
  <c r="FY158" i="9"/>
  <c r="FX159" i="9"/>
  <c r="FY159" i="9"/>
  <c r="FX160" i="9"/>
  <c r="FY160" i="9"/>
  <c r="FX161" i="9"/>
  <c r="FY161" i="9"/>
  <c r="FX162" i="9"/>
  <c r="FY162" i="9"/>
  <c r="FX163" i="9"/>
  <c r="FY163" i="9"/>
  <c r="FX164" i="9"/>
  <c r="FY164" i="9"/>
  <c r="FX165" i="9"/>
  <c r="FY165" i="9"/>
  <c r="FX166" i="9"/>
  <c r="FY166" i="9"/>
  <c r="FX167" i="9"/>
  <c r="FY167" i="9"/>
  <c r="FX168" i="9"/>
  <c r="FY168" i="9"/>
  <c r="FX169" i="9"/>
  <c r="FY169" i="9"/>
  <c r="FX170" i="9"/>
  <c r="FY170" i="9"/>
  <c r="FX171" i="9"/>
  <c r="FY171" i="9"/>
  <c r="FX172" i="9"/>
  <c r="FY172" i="9"/>
  <c r="FX173" i="9"/>
  <c r="FY173" i="9"/>
  <c r="FX174" i="9"/>
  <c r="FY174" i="9"/>
  <c r="FX175" i="9"/>
  <c r="FY175" i="9"/>
  <c r="FX176" i="9"/>
  <c r="FY176" i="9"/>
  <c r="FX177" i="9"/>
  <c r="FY177" i="9"/>
  <c r="FX178" i="9"/>
  <c r="FY178" i="9"/>
  <c r="FX179" i="9"/>
  <c r="FY179" i="9"/>
  <c r="FX180" i="9"/>
  <c r="FY180" i="9"/>
  <c r="FX181" i="9"/>
  <c r="FY181" i="9"/>
  <c r="FX182" i="9"/>
  <c r="FY182" i="9"/>
  <c r="FX183" i="9"/>
  <c r="FY183" i="9"/>
  <c r="FX184" i="9"/>
  <c r="FY184" i="9"/>
  <c r="FX185" i="9"/>
  <c r="FY185" i="9"/>
  <c r="FX186" i="9"/>
  <c r="FY186" i="9"/>
  <c r="FX187" i="9"/>
  <c r="FY187" i="9"/>
  <c r="FX188" i="9"/>
  <c r="FY188" i="9"/>
  <c r="FX189" i="9"/>
  <c r="FY189" i="9"/>
  <c r="FX190" i="9"/>
  <c r="FY190" i="9"/>
  <c r="FX191" i="9"/>
  <c r="FY191" i="9"/>
  <c r="FX192" i="9"/>
  <c r="FY192" i="9"/>
  <c r="FX193" i="9"/>
  <c r="FY193" i="9"/>
  <c r="FX194" i="9"/>
  <c r="FY194" i="9"/>
  <c r="FX195" i="9"/>
  <c r="FY195" i="9"/>
  <c r="FX196" i="9"/>
  <c r="FY196" i="9"/>
  <c r="FX197" i="9"/>
  <c r="FY197" i="9"/>
  <c r="FX198" i="9"/>
  <c r="FY198" i="9"/>
  <c r="FX199" i="9"/>
  <c r="FY199" i="9"/>
  <c r="FX200" i="9"/>
  <c r="FY200" i="9"/>
  <c r="FX201" i="9"/>
  <c r="FY201" i="9"/>
  <c r="FX202" i="9"/>
  <c r="FY202" i="9"/>
  <c r="FX203" i="9"/>
  <c r="FY203" i="9"/>
  <c r="FX204" i="9"/>
  <c r="FY204" i="9"/>
  <c r="FX205" i="9"/>
  <c r="FY205" i="9"/>
  <c r="FX206" i="9"/>
  <c r="FY206" i="9"/>
  <c r="FX207" i="9"/>
  <c r="FY207" i="9"/>
  <c r="FX208" i="9"/>
  <c r="FY208" i="9"/>
  <c r="FX209" i="9"/>
  <c r="FY209" i="9"/>
  <c r="FX210" i="9"/>
  <c r="FY210" i="9"/>
  <c r="FX211" i="9"/>
  <c r="FY211" i="9"/>
  <c r="FX212" i="9"/>
  <c r="FY212" i="9"/>
  <c r="FX213" i="9"/>
  <c r="FY213" i="9"/>
  <c r="FX214" i="9"/>
  <c r="FY214" i="9"/>
  <c r="FX215" i="9"/>
  <c r="FY215" i="9"/>
  <c r="FX216" i="9"/>
  <c r="FY216" i="9"/>
  <c r="FX217" i="9"/>
  <c r="FY217" i="9"/>
  <c r="FX218" i="9"/>
  <c r="FY218" i="9"/>
  <c r="FX219" i="9"/>
  <c r="FY219" i="9"/>
  <c r="FX220" i="9"/>
  <c r="FY220" i="9"/>
  <c r="FX221" i="9"/>
  <c r="FY221" i="9"/>
  <c r="FX222" i="9"/>
  <c r="FY222" i="9"/>
  <c r="FX223" i="9"/>
  <c r="FY223" i="9"/>
  <c r="FX224" i="9"/>
  <c r="FY224" i="9"/>
  <c r="FX225" i="9"/>
  <c r="FY225" i="9"/>
  <c r="FX226" i="9"/>
  <c r="FY226" i="9"/>
  <c r="FX227" i="9"/>
  <c r="FY227" i="9"/>
  <c r="FX228" i="9"/>
  <c r="FY228" i="9"/>
  <c r="FX229" i="9"/>
  <c r="FY229" i="9"/>
  <c r="FX230" i="9"/>
  <c r="FY230" i="9"/>
  <c r="FX231" i="9"/>
  <c r="FY231" i="9"/>
  <c r="FX232" i="9"/>
  <c r="FY232" i="9"/>
  <c r="FX233" i="9"/>
  <c r="FY233" i="9"/>
  <c r="FX234" i="9"/>
  <c r="FY234" i="9"/>
  <c r="FX235" i="9"/>
  <c r="FY235" i="9"/>
  <c r="FX236" i="9"/>
  <c r="FY236" i="9"/>
  <c r="FX237" i="9"/>
  <c r="FY237" i="9"/>
  <c r="FX238" i="9"/>
  <c r="FY238" i="9"/>
  <c r="FX239" i="9"/>
  <c r="FY239" i="9"/>
  <c r="FX240" i="9"/>
  <c r="FY240" i="9"/>
  <c r="FX241" i="9"/>
  <c r="FY241" i="9"/>
  <c r="FX242" i="9"/>
  <c r="FY242" i="9"/>
  <c r="FX243" i="9"/>
  <c r="FY243" i="9"/>
  <c r="FX244" i="9"/>
  <c r="FY244" i="9"/>
  <c r="FX245" i="9"/>
  <c r="FY245" i="9"/>
  <c r="FX246" i="9"/>
  <c r="FY246" i="9"/>
  <c r="FX247" i="9"/>
  <c r="FY247" i="9"/>
  <c r="FX248" i="9"/>
  <c r="FY248" i="9"/>
  <c r="FX249" i="9"/>
  <c r="FY249" i="9"/>
  <c r="FX250" i="9"/>
  <c r="FY250" i="9"/>
  <c r="FX251" i="9"/>
  <c r="FY251" i="9"/>
  <c r="FX252" i="9"/>
  <c r="FY252" i="9"/>
  <c r="FX253" i="9"/>
  <c r="FY253" i="9"/>
  <c r="FX254" i="9"/>
  <c r="FY254" i="9"/>
  <c r="FX255" i="9"/>
  <c r="FY255" i="9"/>
  <c r="FX256" i="9"/>
  <c r="FY256" i="9"/>
  <c r="FX257" i="9"/>
  <c r="FY257" i="9"/>
  <c r="FX258" i="9"/>
  <c r="FY258" i="9"/>
  <c r="FX259" i="9"/>
  <c r="FY259" i="9"/>
  <c r="FX260" i="9"/>
  <c r="FY260" i="9"/>
  <c r="FX261" i="9"/>
  <c r="FY261" i="9"/>
  <c r="FX262" i="9"/>
  <c r="FY262" i="9"/>
  <c r="FX263" i="9"/>
  <c r="FY263" i="9"/>
  <c r="FX264" i="9"/>
  <c r="FY264" i="9"/>
  <c r="FX265" i="9"/>
  <c r="FY265" i="9"/>
  <c r="FX266" i="9"/>
  <c r="FY266" i="9"/>
  <c r="FX267" i="9"/>
  <c r="FY267" i="9"/>
  <c r="FX268" i="9"/>
  <c r="FY268" i="9"/>
  <c r="FX269" i="9"/>
  <c r="FY269" i="9"/>
  <c r="FX270" i="9"/>
  <c r="FY270" i="9"/>
  <c r="FX271" i="9"/>
  <c r="FY271" i="9"/>
  <c r="FX272" i="9"/>
  <c r="FY272" i="9"/>
  <c r="FX273" i="9"/>
  <c r="FY273" i="9"/>
  <c r="FX274" i="9"/>
  <c r="FY274" i="9"/>
  <c r="FX275" i="9"/>
  <c r="FY275" i="9"/>
  <c r="FX276" i="9"/>
  <c r="FY276" i="9"/>
  <c r="FX277" i="9"/>
  <c r="FY277" i="9"/>
  <c r="FX278" i="9"/>
  <c r="FY278" i="9"/>
  <c r="FX279" i="9"/>
  <c r="FY279" i="9"/>
  <c r="FX280" i="9"/>
  <c r="FY280" i="9"/>
  <c r="FX281" i="9"/>
  <c r="FY281" i="9"/>
  <c r="FX282" i="9"/>
  <c r="FY282" i="9"/>
  <c r="FX283" i="9"/>
  <c r="FY283" i="9"/>
  <c r="FX284" i="9"/>
  <c r="FY284" i="9"/>
  <c r="FX285" i="9"/>
  <c r="FY285" i="9"/>
  <c r="FX286" i="9"/>
  <c r="FY286" i="9"/>
  <c r="FX287" i="9"/>
  <c r="FY287" i="9"/>
  <c r="FX288" i="9"/>
  <c r="FY288" i="9"/>
  <c r="FX289" i="9"/>
  <c r="FY289" i="9"/>
  <c r="FX290" i="9"/>
  <c r="FY290" i="9"/>
  <c r="FX291" i="9"/>
  <c r="FY291" i="9"/>
  <c r="FX292" i="9"/>
  <c r="FY292" i="9"/>
  <c r="FX293" i="9"/>
  <c r="FY293" i="9"/>
  <c r="FX294" i="9"/>
  <c r="FY294" i="9"/>
  <c r="FX295" i="9"/>
  <c r="FY295" i="9"/>
  <c r="FX296" i="9"/>
  <c r="FY296" i="9"/>
  <c r="FX297" i="9"/>
  <c r="FY297" i="9"/>
  <c r="FX298" i="9"/>
  <c r="FY298" i="9"/>
  <c r="FX299" i="9"/>
  <c r="FY299" i="9"/>
  <c r="FX300" i="9"/>
  <c r="FY300" i="9"/>
  <c r="FX301" i="9"/>
  <c r="FY301" i="9"/>
  <c r="FX302" i="9"/>
  <c r="FY302" i="9"/>
  <c r="FX303" i="9"/>
  <c r="FY303" i="9"/>
  <c r="FX304" i="9"/>
  <c r="FY304" i="9"/>
  <c r="FX305" i="9"/>
  <c r="FY305" i="9"/>
  <c r="FX306" i="9"/>
  <c r="FY306" i="9"/>
  <c r="FX307" i="9"/>
  <c r="FY307" i="9"/>
  <c r="FX308" i="9"/>
  <c r="FY308" i="9"/>
  <c r="FX309" i="9"/>
  <c r="FY309" i="9"/>
  <c r="FX310" i="9"/>
  <c r="FY310" i="9"/>
  <c r="FX311" i="9"/>
  <c r="FY311" i="9"/>
  <c r="FX312" i="9"/>
  <c r="FY312" i="9"/>
  <c r="FX313" i="9"/>
  <c r="FY313" i="9"/>
  <c r="FX314" i="9"/>
  <c r="FY314" i="9"/>
  <c r="FX315" i="9"/>
  <c r="FY315" i="9"/>
  <c r="FX316" i="9"/>
  <c r="FY316" i="9"/>
  <c r="FX317" i="9"/>
  <c r="FY317" i="9"/>
  <c r="FX318" i="9"/>
  <c r="FY318" i="9"/>
  <c r="FX319" i="9"/>
  <c r="FY319" i="9"/>
  <c r="FX320" i="9"/>
  <c r="FY320" i="9"/>
  <c r="FX321" i="9"/>
  <c r="FY321" i="9"/>
  <c r="FX322" i="9"/>
  <c r="FY322" i="9"/>
  <c r="FX323" i="9"/>
  <c r="FY323" i="9"/>
  <c r="FX324" i="9"/>
  <c r="FY324" i="9"/>
  <c r="FX325" i="9"/>
  <c r="FY325" i="9"/>
  <c r="FX326" i="9"/>
  <c r="FY326" i="9"/>
  <c r="FX327" i="9"/>
  <c r="FY327" i="9"/>
  <c r="FX328" i="9"/>
  <c r="FY328" i="9"/>
  <c r="FX329" i="9"/>
  <c r="FY329" i="9"/>
  <c r="FX330" i="9"/>
  <c r="FY330" i="9"/>
  <c r="FX331" i="9"/>
  <c r="FY331" i="9"/>
  <c r="FX332" i="9"/>
  <c r="FY332" i="9"/>
  <c r="FX333" i="9"/>
  <c r="FY333" i="9"/>
  <c r="FX334" i="9"/>
  <c r="FY334" i="9"/>
  <c r="FX335" i="9"/>
  <c r="FY335" i="9"/>
  <c r="FX336" i="9"/>
  <c r="FY336" i="9"/>
  <c r="FX337" i="9"/>
  <c r="FY337" i="9"/>
  <c r="FX338" i="9"/>
  <c r="FY338" i="9"/>
  <c r="FX339" i="9"/>
  <c r="FY339" i="9"/>
  <c r="FX340" i="9"/>
  <c r="FY340" i="9"/>
  <c r="FX341" i="9"/>
  <c r="FY341" i="9"/>
  <c r="FX342" i="9"/>
  <c r="FY342" i="9"/>
  <c r="FX343" i="9"/>
  <c r="FY343" i="9"/>
  <c r="FX344" i="9"/>
  <c r="FY344" i="9"/>
  <c r="FX345" i="9"/>
  <c r="FY345" i="9"/>
  <c r="FX346" i="9"/>
  <c r="FY346" i="9"/>
  <c r="FX347" i="9"/>
  <c r="FY347" i="9"/>
  <c r="FX348" i="9"/>
  <c r="FY348" i="9"/>
  <c r="FX349" i="9"/>
  <c r="FY349" i="9"/>
  <c r="FX350" i="9"/>
  <c r="FY350" i="9"/>
  <c r="FX351" i="9"/>
  <c r="FY351" i="9"/>
  <c r="FX352" i="9"/>
  <c r="FY352" i="9"/>
  <c r="FX353" i="9"/>
  <c r="FY353" i="9"/>
  <c r="FX354" i="9"/>
  <c r="FY354" i="9"/>
  <c r="FX355" i="9"/>
  <c r="FY355" i="9"/>
  <c r="FX356" i="9"/>
  <c r="FY356" i="9"/>
  <c r="FX357" i="9"/>
  <c r="FY357" i="9"/>
  <c r="FX358" i="9"/>
  <c r="FY358" i="9"/>
  <c r="FX359" i="9"/>
  <c r="FY359" i="9"/>
  <c r="FX360" i="9"/>
  <c r="FY360" i="9"/>
  <c r="FX361" i="9"/>
  <c r="FY361" i="9"/>
  <c r="FX362" i="9"/>
  <c r="FY362" i="9"/>
  <c r="FX363" i="9"/>
  <c r="FY363" i="9"/>
  <c r="FX364" i="9"/>
  <c r="FY364" i="9"/>
  <c r="FX365" i="9"/>
  <c r="FY365" i="9"/>
  <c r="FX366" i="9"/>
  <c r="FY366" i="9"/>
  <c r="FX367" i="9"/>
  <c r="FY367" i="9"/>
  <c r="FX368" i="9"/>
  <c r="FY368" i="9"/>
  <c r="FX369" i="9"/>
  <c r="FY369" i="9"/>
  <c r="FX370" i="9"/>
  <c r="FY370" i="9"/>
  <c r="FX371" i="9"/>
  <c r="FY371" i="9"/>
  <c r="FX372" i="9"/>
  <c r="FY372" i="9"/>
  <c r="FX373" i="9"/>
  <c r="FY373" i="9"/>
  <c r="FX374" i="9"/>
  <c r="FY374" i="9"/>
  <c r="FX375" i="9"/>
  <c r="FY375" i="9"/>
  <c r="FX376" i="9"/>
  <c r="FY376" i="9"/>
  <c r="FX377" i="9"/>
  <c r="FY377" i="9"/>
  <c r="FX378" i="9"/>
  <c r="FY378" i="9"/>
  <c r="FX379" i="9"/>
  <c r="FY379" i="9"/>
  <c r="FX380" i="9"/>
  <c r="FY380" i="9"/>
  <c r="FX381" i="9"/>
  <c r="FY381" i="9"/>
  <c r="FX382" i="9"/>
  <c r="FY382" i="9"/>
  <c r="FX383" i="9"/>
  <c r="FY383" i="9"/>
  <c r="FX384" i="9"/>
  <c r="FY384" i="9"/>
  <c r="FX385" i="9"/>
  <c r="FY385" i="9"/>
  <c r="FX386" i="9"/>
  <c r="FY386" i="9"/>
  <c r="FX387" i="9"/>
  <c r="FY387" i="9"/>
  <c r="FX388" i="9"/>
  <c r="FY388" i="9"/>
  <c r="FX389" i="9"/>
  <c r="FY389" i="9"/>
  <c r="FX390" i="9"/>
  <c r="FY390" i="9"/>
  <c r="FX391" i="9"/>
  <c r="FY391" i="9"/>
  <c r="FX392" i="9"/>
  <c r="FY392" i="9"/>
  <c r="FX393" i="9"/>
  <c r="FY393" i="9"/>
  <c r="FX394" i="9"/>
  <c r="FY394" i="9"/>
  <c r="FX395" i="9"/>
  <c r="FY395" i="9"/>
  <c r="FX396" i="9"/>
  <c r="FY396" i="9"/>
  <c r="FX397" i="9"/>
  <c r="FY397" i="9"/>
  <c r="FX398" i="9"/>
  <c r="FY398" i="9"/>
  <c r="FX399" i="9"/>
  <c r="FY399" i="9"/>
  <c r="FX400" i="9"/>
  <c r="FY400" i="9"/>
  <c r="FX401" i="9"/>
  <c r="FY401" i="9"/>
  <c r="FX402" i="9"/>
  <c r="FY402" i="9"/>
  <c r="FX403" i="9"/>
  <c r="FY403" i="9"/>
  <c r="FX404" i="9"/>
  <c r="FY404" i="9"/>
  <c r="FX405" i="9"/>
  <c r="FY405" i="9"/>
  <c r="FX406" i="9"/>
  <c r="FY406" i="9"/>
  <c r="FX407" i="9"/>
  <c r="FY407" i="9"/>
  <c r="FX408" i="9"/>
  <c r="FY408" i="9"/>
  <c r="FX409" i="9"/>
  <c r="FY409" i="9"/>
  <c r="FX410" i="9"/>
  <c r="FY410" i="9"/>
  <c r="FX411" i="9"/>
  <c r="FY411" i="9"/>
  <c r="FX412" i="9"/>
  <c r="FY412" i="9"/>
  <c r="FX413" i="9"/>
  <c r="FY413" i="9"/>
  <c r="FX414" i="9"/>
  <c r="FY414" i="9"/>
  <c r="FX415" i="9"/>
  <c r="FY415" i="9"/>
  <c r="FX416" i="9"/>
  <c r="FY416" i="9"/>
  <c r="FX417" i="9"/>
  <c r="FY417" i="9"/>
  <c r="FX418" i="9"/>
  <c r="FY418" i="9"/>
  <c r="FX419" i="9"/>
  <c r="FY419" i="9"/>
  <c r="FX420" i="9"/>
  <c r="FY420" i="9"/>
  <c r="FX421" i="9"/>
  <c r="FY421" i="9"/>
  <c r="FX422" i="9"/>
  <c r="FY422" i="9"/>
  <c r="FX423" i="9"/>
  <c r="FY423" i="9"/>
  <c r="FX424" i="9"/>
  <c r="FY424" i="9"/>
  <c r="FX425" i="9"/>
  <c r="FY425" i="9"/>
  <c r="FX426" i="9"/>
  <c r="FY426" i="9"/>
  <c r="FX427" i="9"/>
  <c r="FY427" i="9"/>
  <c r="FX428" i="9"/>
  <c r="FY428" i="9"/>
  <c r="FX429" i="9"/>
  <c r="FY429" i="9"/>
  <c r="FX430" i="9"/>
  <c r="FY430" i="9"/>
  <c r="FX431" i="9"/>
  <c r="FY431" i="9"/>
  <c r="FX432" i="9"/>
  <c r="FY432" i="9"/>
  <c r="FX433" i="9"/>
  <c r="FY433" i="9"/>
  <c r="FX434" i="9"/>
  <c r="FY434" i="9"/>
  <c r="FX435" i="9"/>
  <c r="FY435" i="9"/>
  <c r="FX436" i="9"/>
  <c r="FY436" i="9"/>
  <c r="FX437" i="9"/>
  <c r="FY437" i="9"/>
  <c r="FX438" i="9"/>
  <c r="FY438" i="9"/>
  <c r="FX439" i="9"/>
  <c r="FY439" i="9"/>
  <c r="FX440" i="9"/>
  <c r="FY440" i="9"/>
  <c r="FX441" i="9"/>
  <c r="FY441" i="9"/>
  <c r="FX442" i="9"/>
  <c r="FY442" i="9"/>
  <c r="FX443" i="9"/>
  <c r="FY443" i="9"/>
  <c r="FX444" i="9"/>
  <c r="FY444" i="9"/>
  <c r="FX445" i="9"/>
  <c r="FY445" i="9"/>
  <c r="FX446" i="9"/>
  <c r="FY446" i="9"/>
  <c r="FX447" i="9"/>
  <c r="FY447" i="9"/>
  <c r="FX448" i="9"/>
  <c r="FY448" i="9"/>
  <c r="FX449" i="9"/>
  <c r="FY449" i="9"/>
  <c r="FX450" i="9"/>
  <c r="FY450" i="9"/>
  <c r="FX451" i="9"/>
  <c r="FY451" i="9"/>
  <c r="FX452" i="9"/>
  <c r="FY452" i="9"/>
  <c r="FX453" i="9"/>
  <c r="FY453" i="9"/>
  <c r="FX454" i="9"/>
  <c r="FY454" i="9"/>
  <c r="FX455" i="9"/>
  <c r="FY455" i="9"/>
  <c r="FX456" i="9"/>
  <c r="FY456" i="9"/>
  <c r="FX457" i="9"/>
  <c r="FY457" i="9"/>
  <c r="FX458" i="9"/>
  <c r="FY458" i="9"/>
  <c r="FX459" i="9"/>
  <c r="FY459" i="9"/>
  <c r="FX460" i="9"/>
  <c r="FY460" i="9"/>
  <c r="FX461" i="9"/>
  <c r="FY461" i="9"/>
  <c r="FX462" i="9"/>
  <c r="FY462" i="9"/>
  <c r="FX463" i="9"/>
  <c r="FY463" i="9"/>
  <c r="FX464" i="9"/>
  <c r="FY464" i="9"/>
  <c r="FX465" i="9"/>
  <c r="FY465" i="9"/>
  <c r="FT9" i="9"/>
  <c r="FU9" i="9"/>
  <c r="FT10" i="9"/>
  <c r="FU10" i="9"/>
  <c r="FT11" i="9"/>
  <c r="FU11" i="9"/>
  <c r="FT12" i="9"/>
  <c r="FU12" i="9"/>
  <c r="FT13" i="9"/>
  <c r="FU13" i="9"/>
  <c r="FT14" i="9"/>
  <c r="FU14" i="9"/>
  <c r="FT15" i="9"/>
  <c r="FU15" i="9"/>
  <c r="Q15" i="9" s="1"/>
  <c r="FT16" i="9"/>
  <c r="FU16" i="9"/>
  <c r="FT17" i="9"/>
  <c r="FU17" i="9"/>
  <c r="FT18" i="9"/>
  <c r="P18" i="9" s="1"/>
  <c r="FU18" i="9"/>
  <c r="FT19" i="9"/>
  <c r="FU19" i="9"/>
  <c r="FT20" i="9"/>
  <c r="FU20" i="9"/>
  <c r="FT21" i="9"/>
  <c r="FU21" i="9"/>
  <c r="FT22" i="9"/>
  <c r="FU22" i="9"/>
  <c r="FT23" i="9"/>
  <c r="FU23" i="9"/>
  <c r="FT24" i="9"/>
  <c r="FU24" i="9"/>
  <c r="FT25" i="9"/>
  <c r="FU25" i="9"/>
  <c r="FT26" i="9"/>
  <c r="FU26" i="9"/>
  <c r="FT27" i="9"/>
  <c r="FU27" i="9"/>
  <c r="FT28" i="9"/>
  <c r="FU28" i="9"/>
  <c r="FT29" i="9"/>
  <c r="FU29" i="9"/>
  <c r="FT30" i="9"/>
  <c r="FU30" i="9"/>
  <c r="FT31" i="9"/>
  <c r="FU31" i="9"/>
  <c r="FT32" i="9"/>
  <c r="FU32" i="9"/>
  <c r="FT33" i="9"/>
  <c r="FU33" i="9"/>
  <c r="FT34" i="9"/>
  <c r="FU34" i="9"/>
  <c r="FT35" i="9"/>
  <c r="FU35" i="9"/>
  <c r="FT36" i="9"/>
  <c r="FU36" i="9"/>
  <c r="FT37" i="9"/>
  <c r="FU37" i="9"/>
  <c r="FT38" i="9"/>
  <c r="FU38" i="9"/>
  <c r="FT39" i="9"/>
  <c r="FU39" i="9"/>
  <c r="FT40" i="9"/>
  <c r="FU40" i="9"/>
  <c r="FT41" i="9"/>
  <c r="FU41" i="9"/>
  <c r="FT42" i="9"/>
  <c r="FU42" i="9"/>
  <c r="FT43" i="9"/>
  <c r="FU43" i="9"/>
  <c r="FT44" i="9"/>
  <c r="FU44" i="9"/>
  <c r="FT45" i="9"/>
  <c r="FU45" i="9"/>
  <c r="FT46" i="9"/>
  <c r="FU46" i="9"/>
  <c r="FT47" i="9"/>
  <c r="FU47" i="9"/>
  <c r="Q47" i="9" s="1"/>
  <c r="FT48" i="9"/>
  <c r="FU48" i="9"/>
  <c r="FT49" i="9"/>
  <c r="FU49" i="9"/>
  <c r="FT50" i="9"/>
  <c r="FU50" i="9"/>
  <c r="FT51" i="9"/>
  <c r="FU51" i="9"/>
  <c r="FT52" i="9"/>
  <c r="FU52" i="9"/>
  <c r="FT53" i="9"/>
  <c r="FU53" i="9"/>
  <c r="FT54" i="9"/>
  <c r="FU54" i="9"/>
  <c r="FT55" i="9"/>
  <c r="FU55" i="9"/>
  <c r="FT56" i="9"/>
  <c r="FU56" i="9"/>
  <c r="FT57" i="9"/>
  <c r="FU57" i="9"/>
  <c r="FT58" i="9"/>
  <c r="FU58" i="9"/>
  <c r="FT59" i="9"/>
  <c r="FU59" i="9"/>
  <c r="FT60" i="9"/>
  <c r="FU60" i="9"/>
  <c r="FT61" i="9"/>
  <c r="FU61" i="9"/>
  <c r="FT62" i="9"/>
  <c r="FU62" i="9"/>
  <c r="FT63" i="9"/>
  <c r="FU63" i="9"/>
  <c r="FT64" i="9"/>
  <c r="FU64" i="9"/>
  <c r="FT65" i="9"/>
  <c r="FU65" i="9"/>
  <c r="FT66" i="9"/>
  <c r="FU66" i="9"/>
  <c r="FT67" i="9"/>
  <c r="FU67" i="9"/>
  <c r="FT68" i="9"/>
  <c r="FU68" i="9"/>
  <c r="FT69" i="9"/>
  <c r="FU69" i="9"/>
  <c r="FT70" i="9"/>
  <c r="FU70" i="9"/>
  <c r="FT71" i="9"/>
  <c r="FU71" i="9"/>
  <c r="FT72" i="9"/>
  <c r="FU72" i="9"/>
  <c r="FT73" i="9"/>
  <c r="FU73" i="9"/>
  <c r="FT74" i="9"/>
  <c r="FU74" i="9"/>
  <c r="FT75" i="9"/>
  <c r="FU75" i="9"/>
  <c r="FT76" i="9"/>
  <c r="FU76" i="9"/>
  <c r="FT77" i="9"/>
  <c r="FU77" i="9"/>
  <c r="FT78" i="9"/>
  <c r="FU78" i="9"/>
  <c r="FT79" i="9"/>
  <c r="FU79" i="9"/>
  <c r="FT80" i="9"/>
  <c r="FU80" i="9"/>
  <c r="FT81" i="9"/>
  <c r="FU81" i="9"/>
  <c r="FT82" i="9"/>
  <c r="FU82" i="9"/>
  <c r="FT83" i="9"/>
  <c r="FU83" i="9"/>
  <c r="FT84" i="9"/>
  <c r="FU84" i="9"/>
  <c r="FT85" i="9"/>
  <c r="FU85" i="9"/>
  <c r="Q85" i="9" s="1"/>
  <c r="FT86" i="9"/>
  <c r="FU86" i="9"/>
  <c r="FT87" i="9"/>
  <c r="FU87" i="9"/>
  <c r="FT88" i="9"/>
  <c r="FU88" i="9"/>
  <c r="FT89" i="9"/>
  <c r="FU89" i="9"/>
  <c r="FT90" i="9"/>
  <c r="FU90" i="9"/>
  <c r="FT91" i="9"/>
  <c r="FU91" i="9"/>
  <c r="FT92" i="9"/>
  <c r="FU92" i="9"/>
  <c r="FT93" i="9"/>
  <c r="FU93" i="9"/>
  <c r="FT94" i="9"/>
  <c r="FU94" i="9"/>
  <c r="FT95" i="9"/>
  <c r="FU95" i="9"/>
  <c r="FT96" i="9"/>
  <c r="FU96" i="9"/>
  <c r="FT97" i="9"/>
  <c r="FU97" i="9"/>
  <c r="FT98" i="9"/>
  <c r="FU98" i="9"/>
  <c r="FT99" i="9"/>
  <c r="FU99" i="9"/>
  <c r="FT100" i="9"/>
  <c r="FU100" i="9"/>
  <c r="FT101" i="9"/>
  <c r="FU101" i="9"/>
  <c r="FT102" i="9"/>
  <c r="FU102" i="9"/>
  <c r="FT103" i="9"/>
  <c r="FU103" i="9"/>
  <c r="FT104" i="9"/>
  <c r="FU104" i="9"/>
  <c r="FT105" i="9"/>
  <c r="FU105" i="9"/>
  <c r="FT106" i="9"/>
  <c r="FU106" i="9"/>
  <c r="FT107" i="9"/>
  <c r="FU107" i="9"/>
  <c r="FT108" i="9"/>
  <c r="FU108" i="9"/>
  <c r="FT109" i="9"/>
  <c r="FU109" i="9"/>
  <c r="FT110" i="9"/>
  <c r="FU110" i="9"/>
  <c r="FT111" i="9"/>
  <c r="FU111" i="9"/>
  <c r="FT112" i="9"/>
  <c r="FU112" i="9"/>
  <c r="FT113" i="9"/>
  <c r="FU113" i="9"/>
  <c r="FT114" i="9"/>
  <c r="FU114" i="9"/>
  <c r="FT115" i="9"/>
  <c r="FU115" i="9"/>
  <c r="FT116" i="9"/>
  <c r="FU116" i="9"/>
  <c r="FT117" i="9"/>
  <c r="FU117" i="9"/>
  <c r="FT118" i="9"/>
  <c r="FU118" i="9"/>
  <c r="FT119" i="9"/>
  <c r="FU119" i="9"/>
  <c r="FT120" i="9"/>
  <c r="FU120" i="9"/>
  <c r="FT121" i="9"/>
  <c r="FU121" i="9"/>
  <c r="FT122" i="9"/>
  <c r="FU122" i="9"/>
  <c r="FT123" i="9"/>
  <c r="FU123" i="9"/>
  <c r="FT124" i="9"/>
  <c r="FU124" i="9"/>
  <c r="FT125" i="9"/>
  <c r="FU125" i="9"/>
  <c r="FT126" i="9"/>
  <c r="FU126" i="9"/>
  <c r="FT127" i="9"/>
  <c r="FU127" i="9"/>
  <c r="FT128" i="9"/>
  <c r="FU128" i="9"/>
  <c r="FT129" i="9"/>
  <c r="FU129" i="9"/>
  <c r="FT130" i="9"/>
  <c r="FU130" i="9"/>
  <c r="FT131" i="9"/>
  <c r="FU131" i="9"/>
  <c r="FT132" i="9"/>
  <c r="FU132" i="9"/>
  <c r="FT133" i="9"/>
  <c r="FU133" i="9"/>
  <c r="FT134" i="9"/>
  <c r="FU134" i="9"/>
  <c r="FT135" i="9"/>
  <c r="FU135" i="9"/>
  <c r="FT136" i="9"/>
  <c r="FU136" i="9"/>
  <c r="FT137" i="9"/>
  <c r="FU137" i="9"/>
  <c r="FT138" i="9"/>
  <c r="FU138" i="9"/>
  <c r="FT139" i="9"/>
  <c r="FU139" i="9"/>
  <c r="FT140" i="9"/>
  <c r="FU140" i="9"/>
  <c r="FT141" i="9"/>
  <c r="FU141" i="9"/>
  <c r="FT142" i="9"/>
  <c r="FU142" i="9"/>
  <c r="FT143" i="9"/>
  <c r="FU143" i="9"/>
  <c r="FT144" i="9"/>
  <c r="FU144" i="9"/>
  <c r="FT145" i="9"/>
  <c r="FU145" i="9"/>
  <c r="FT146" i="9"/>
  <c r="FU146" i="9"/>
  <c r="FT147" i="9"/>
  <c r="FU147" i="9"/>
  <c r="FT148" i="9"/>
  <c r="FU148" i="9"/>
  <c r="FT149" i="9"/>
  <c r="FU149" i="9"/>
  <c r="FT150" i="9"/>
  <c r="FU150" i="9"/>
  <c r="FT151" i="9"/>
  <c r="FU151" i="9"/>
  <c r="FT152" i="9"/>
  <c r="FU152" i="9"/>
  <c r="FT153" i="9"/>
  <c r="FU153" i="9"/>
  <c r="FT154" i="9"/>
  <c r="FU154" i="9"/>
  <c r="FT155" i="9"/>
  <c r="FU155" i="9"/>
  <c r="FT156" i="9"/>
  <c r="FU156" i="9"/>
  <c r="FT157" i="9"/>
  <c r="FU157" i="9"/>
  <c r="FT158" i="9"/>
  <c r="FU158" i="9"/>
  <c r="FT159" i="9"/>
  <c r="FU159" i="9"/>
  <c r="FT160" i="9"/>
  <c r="FU160" i="9"/>
  <c r="FT161" i="9"/>
  <c r="FU161" i="9"/>
  <c r="FT162" i="9"/>
  <c r="FU162" i="9"/>
  <c r="FT163" i="9"/>
  <c r="FU163" i="9"/>
  <c r="FT164" i="9"/>
  <c r="FU164" i="9"/>
  <c r="FT165" i="9"/>
  <c r="FU165" i="9"/>
  <c r="FT166" i="9"/>
  <c r="FU166" i="9"/>
  <c r="FT167" i="9"/>
  <c r="FU167" i="9"/>
  <c r="FT168" i="9"/>
  <c r="FU168" i="9"/>
  <c r="FT169" i="9"/>
  <c r="FU169" i="9"/>
  <c r="FT170" i="9"/>
  <c r="FU170" i="9"/>
  <c r="FT171" i="9"/>
  <c r="FU171" i="9"/>
  <c r="FT172" i="9"/>
  <c r="FU172" i="9"/>
  <c r="FT173" i="9"/>
  <c r="FU173" i="9"/>
  <c r="FT174" i="9"/>
  <c r="FU174" i="9"/>
  <c r="FT175" i="9"/>
  <c r="FU175" i="9"/>
  <c r="FT176" i="9"/>
  <c r="FU176" i="9"/>
  <c r="FT177" i="9"/>
  <c r="FU177" i="9"/>
  <c r="FT178" i="9"/>
  <c r="FU178" i="9"/>
  <c r="FT179" i="9"/>
  <c r="FU179" i="9"/>
  <c r="FT180" i="9"/>
  <c r="FU180" i="9"/>
  <c r="FT181" i="9"/>
  <c r="FU181" i="9"/>
  <c r="FT182" i="9"/>
  <c r="FU182" i="9"/>
  <c r="FT183" i="9"/>
  <c r="FU183" i="9"/>
  <c r="FT184" i="9"/>
  <c r="FU184" i="9"/>
  <c r="FT185" i="9"/>
  <c r="FU185" i="9"/>
  <c r="FT186" i="9"/>
  <c r="FU186" i="9"/>
  <c r="FT187" i="9"/>
  <c r="FU187" i="9"/>
  <c r="Q187" i="9" s="1"/>
  <c r="FT188" i="9"/>
  <c r="FU188" i="9"/>
  <c r="FT189" i="9"/>
  <c r="FU189" i="9"/>
  <c r="FT190" i="9"/>
  <c r="FU190" i="9"/>
  <c r="FT191" i="9"/>
  <c r="FU191" i="9"/>
  <c r="FT192" i="9"/>
  <c r="FU192" i="9"/>
  <c r="FT193" i="9"/>
  <c r="FU193" i="9"/>
  <c r="FT194" i="9"/>
  <c r="FU194" i="9"/>
  <c r="FT195" i="9"/>
  <c r="FU195" i="9"/>
  <c r="FT196" i="9"/>
  <c r="FU196" i="9"/>
  <c r="FT197" i="9"/>
  <c r="FU197" i="9"/>
  <c r="FT198" i="9"/>
  <c r="FU198" i="9"/>
  <c r="FT199" i="9"/>
  <c r="FU199" i="9"/>
  <c r="FT200" i="9"/>
  <c r="FU200" i="9"/>
  <c r="FT201" i="9"/>
  <c r="FU201" i="9"/>
  <c r="FT202" i="9"/>
  <c r="FU202" i="9"/>
  <c r="FT203" i="9"/>
  <c r="FU203" i="9"/>
  <c r="FT204" i="9"/>
  <c r="FU204" i="9"/>
  <c r="FT205" i="9"/>
  <c r="FU205" i="9"/>
  <c r="FT206" i="9"/>
  <c r="FU206" i="9"/>
  <c r="FT207" i="9"/>
  <c r="FU207" i="9"/>
  <c r="FT208" i="9"/>
  <c r="FU208" i="9"/>
  <c r="FT209" i="9"/>
  <c r="FU209" i="9"/>
  <c r="FT210" i="9"/>
  <c r="FU210" i="9"/>
  <c r="FT211" i="9"/>
  <c r="FU211" i="9"/>
  <c r="Q211" i="9" s="1"/>
  <c r="FT212" i="9"/>
  <c r="FU212" i="9"/>
  <c r="FT213" i="9"/>
  <c r="FU213" i="9"/>
  <c r="FT214" i="9"/>
  <c r="FU214" i="9"/>
  <c r="FT215" i="9"/>
  <c r="FU215" i="9"/>
  <c r="FT216" i="9"/>
  <c r="FU216" i="9"/>
  <c r="FT217" i="9"/>
  <c r="FU217" i="9"/>
  <c r="FT218" i="9"/>
  <c r="FU218" i="9"/>
  <c r="FT219" i="9"/>
  <c r="FU219" i="9"/>
  <c r="FT220" i="9"/>
  <c r="FU220" i="9"/>
  <c r="FT221" i="9"/>
  <c r="FU221" i="9"/>
  <c r="FT222" i="9"/>
  <c r="FU222" i="9"/>
  <c r="FT223" i="9"/>
  <c r="FU223" i="9"/>
  <c r="FT224" i="9"/>
  <c r="FU224" i="9"/>
  <c r="FT225" i="9"/>
  <c r="FU225" i="9"/>
  <c r="FT226" i="9"/>
  <c r="FU226" i="9"/>
  <c r="FT227" i="9"/>
  <c r="FU227" i="9"/>
  <c r="FT228" i="9"/>
  <c r="FU228" i="9"/>
  <c r="FT229" i="9"/>
  <c r="FU229" i="9"/>
  <c r="FT230" i="9"/>
  <c r="P230" i="9" s="1"/>
  <c r="FU230" i="9"/>
  <c r="FT231" i="9"/>
  <c r="FU231" i="9"/>
  <c r="FT232" i="9"/>
  <c r="FU232" i="9"/>
  <c r="FT233" i="9"/>
  <c r="FU233" i="9"/>
  <c r="Q233" i="9" s="1"/>
  <c r="FT234" i="9"/>
  <c r="FU234" i="9"/>
  <c r="FT235" i="9"/>
  <c r="FU235" i="9"/>
  <c r="FT236" i="9"/>
  <c r="FU236" i="9"/>
  <c r="FT237" i="9"/>
  <c r="FU237" i="9"/>
  <c r="FT238" i="9"/>
  <c r="FU238" i="9"/>
  <c r="FT239" i="9"/>
  <c r="FU239" i="9"/>
  <c r="FT240" i="9"/>
  <c r="FU240" i="9"/>
  <c r="FT241" i="9"/>
  <c r="FU241" i="9"/>
  <c r="FT242" i="9"/>
  <c r="FU242" i="9"/>
  <c r="FT243" i="9"/>
  <c r="FU243" i="9"/>
  <c r="FT244" i="9"/>
  <c r="FU244" i="9"/>
  <c r="FT245" i="9"/>
  <c r="FU245" i="9"/>
  <c r="FT246" i="9"/>
  <c r="FU246" i="9"/>
  <c r="FT247" i="9"/>
  <c r="FU247" i="9"/>
  <c r="FT248" i="9"/>
  <c r="FU248" i="9"/>
  <c r="FT249" i="9"/>
  <c r="FU249" i="9"/>
  <c r="FT250" i="9"/>
  <c r="FU250" i="9"/>
  <c r="FT251" i="9"/>
  <c r="FU251" i="9"/>
  <c r="FT252" i="9"/>
  <c r="FU252" i="9"/>
  <c r="FT253" i="9"/>
  <c r="FU253" i="9"/>
  <c r="FT254" i="9"/>
  <c r="FU254" i="9"/>
  <c r="FT255" i="9"/>
  <c r="FU255" i="9"/>
  <c r="FT256" i="9"/>
  <c r="FU256" i="9"/>
  <c r="FT257" i="9"/>
  <c r="FU257" i="9"/>
  <c r="FT258" i="9"/>
  <c r="FU258" i="9"/>
  <c r="FT259" i="9"/>
  <c r="FU259" i="9"/>
  <c r="FT260" i="9"/>
  <c r="FU260" i="9"/>
  <c r="FT261" i="9"/>
  <c r="FU261" i="9"/>
  <c r="FT262" i="9"/>
  <c r="FU262" i="9"/>
  <c r="FT263" i="9"/>
  <c r="FU263" i="9"/>
  <c r="FT264" i="9"/>
  <c r="FU264" i="9"/>
  <c r="FT265" i="9"/>
  <c r="FU265" i="9"/>
  <c r="FT266" i="9"/>
  <c r="FU266" i="9"/>
  <c r="FT267" i="9"/>
  <c r="FU267" i="9"/>
  <c r="FT268" i="9"/>
  <c r="FU268" i="9"/>
  <c r="FT269" i="9"/>
  <c r="FU269" i="9"/>
  <c r="FT270" i="9"/>
  <c r="FU270" i="9"/>
  <c r="FT271" i="9"/>
  <c r="FU271" i="9"/>
  <c r="FT272" i="9"/>
  <c r="FU272" i="9"/>
  <c r="FT273" i="9"/>
  <c r="FU273" i="9"/>
  <c r="FT274" i="9"/>
  <c r="FU274" i="9"/>
  <c r="FT275" i="9"/>
  <c r="FU275" i="9"/>
  <c r="FT276" i="9"/>
  <c r="FU276" i="9"/>
  <c r="FT277" i="9"/>
  <c r="FU277" i="9"/>
  <c r="FT278" i="9"/>
  <c r="FU278" i="9"/>
  <c r="FT279" i="9"/>
  <c r="FU279" i="9"/>
  <c r="FT280" i="9"/>
  <c r="FU280" i="9"/>
  <c r="FT281" i="9"/>
  <c r="FU281" i="9"/>
  <c r="FT282" i="9"/>
  <c r="FU282" i="9"/>
  <c r="FT283" i="9"/>
  <c r="FU283" i="9"/>
  <c r="FT284" i="9"/>
  <c r="FU284" i="9"/>
  <c r="FT285" i="9"/>
  <c r="FU285" i="9"/>
  <c r="FT286" i="9"/>
  <c r="FU286" i="9"/>
  <c r="FT287" i="9"/>
  <c r="FU287" i="9"/>
  <c r="FT288" i="9"/>
  <c r="FU288" i="9"/>
  <c r="FT289" i="9"/>
  <c r="FU289" i="9"/>
  <c r="FT290" i="9"/>
  <c r="FU290" i="9"/>
  <c r="FT291" i="9"/>
  <c r="FU291" i="9"/>
  <c r="FT292" i="9"/>
  <c r="FU292" i="9"/>
  <c r="FT293" i="9"/>
  <c r="FU293" i="9"/>
  <c r="FT294" i="9"/>
  <c r="FU294" i="9"/>
  <c r="FT295" i="9"/>
  <c r="FU295" i="9"/>
  <c r="FT296" i="9"/>
  <c r="FU296" i="9"/>
  <c r="FT297" i="9"/>
  <c r="FU297" i="9"/>
  <c r="Q297" i="9" s="1"/>
  <c r="FT298" i="9"/>
  <c r="FU298" i="9"/>
  <c r="FT299" i="9"/>
  <c r="FU299" i="9"/>
  <c r="FT300" i="9"/>
  <c r="FU300" i="9"/>
  <c r="FT301" i="9"/>
  <c r="FU301" i="9"/>
  <c r="FT302" i="9"/>
  <c r="FU302" i="9"/>
  <c r="FT303" i="9"/>
  <c r="FU303" i="9"/>
  <c r="FT304" i="9"/>
  <c r="FU304" i="9"/>
  <c r="FT305" i="9"/>
  <c r="FU305" i="9"/>
  <c r="FT306" i="9"/>
  <c r="FU306" i="9"/>
  <c r="FT307" i="9"/>
  <c r="FU307" i="9"/>
  <c r="FT308" i="9"/>
  <c r="FU308" i="9"/>
  <c r="FT309" i="9"/>
  <c r="FU309" i="9"/>
  <c r="FT310" i="9"/>
  <c r="FU310" i="9"/>
  <c r="FT311" i="9"/>
  <c r="FU311" i="9"/>
  <c r="FT312" i="9"/>
  <c r="FU312" i="9"/>
  <c r="FT313" i="9"/>
  <c r="FU313" i="9"/>
  <c r="FT314" i="9"/>
  <c r="FU314" i="9"/>
  <c r="FT315" i="9"/>
  <c r="FU315" i="9"/>
  <c r="FT316" i="9"/>
  <c r="FU316" i="9"/>
  <c r="FT317" i="9"/>
  <c r="FU317" i="9"/>
  <c r="FT318" i="9"/>
  <c r="FU318" i="9"/>
  <c r="FT319" i="9"/>
  <c r="FU319" i="9"/>
  <c r="FT320" i="9"/>
  <c r="FU320" i="9"/>
  <c r="FT321" i="9"/>
  <c r="FU321" i="9"/>
  <c r="FT322" i="9"/>
  <c r="FU322" i="9"/>
  <c r="FT323" i="9"/>
  <c r="FU323" i="9"/>
  <c r="FT324" i="9"/>
  <c r="FU324" i="9"/>
  <c r="FT325" i="9"/>
  <c r="FU325" i="9"/>
  <c r="FT326" i="9"/>
  <c r="FU326" i="9"/>
  <c r="FT327" i="9"/>
  <c r="FU327" i="9"/>
  <c r="FT328" i="9"/>
  <c r="FU328" i="9"/>
  <c r="FT329" i="9"/>
  <c r="FU329" i="9"/>
  <c r="FT330" i="9"/>
  <c r="FU330" i="9"/>
  <c r="FT331" i="9"/>
  <c r="FU331" i="9"/>
  <c r="FT332" i="9"/>
  <c r="FU332" i="9"/>
  <c r="FT333" i="9"/>
  <c r="FU333" i="9"/>
  <c r="Q333" i="9" s="1"/>
  <c r="FT334" i="9"/>
  <c r="FU334" i="9"/>
  <c r="FT335" i="9"/>
  <c r="FU335" i="9"/>
  <c r="FT336" i="9"/>
  <c r="FU336" i="9"/>
  <c r="FT337" i="9"/>
  <c r="FU337" i="9"/>
  <c r="FT338" i="9"/>
  <c r="FU338" i="9"/>
  <c r="FT339" i="9"/>
  <c r="FU339" i="9"/>
  <c r="FT340" i="9"/>
  <c r="FU340" i="9"/>
  <c r="FT341" i="9"/>
  <c r="FU341" i="9"/>
  <c r="FT342" i="9"/>
  <c r="FU342" i="9"/>
  <c r="FT343" i="9"/>
  <c r="FU343" i="9"/>
  <c r="FT344" i="9"/>
  <c r="FU344" i="9"/>
  <c r="FT345" i="9"/>
  <c r="FU345" i="9"/>
  <c r="FT346" i="9"/>
  <c r="FU346" i="9"/>
  <c r="FT347" i="9"/>
  <c r="FU347" i="9"/>
  <c r="FT348" i="9"/>
  <c r="FU348" i="9"/>
  <c r="FT349" i="9"/>
  <c r="FU349" i="9"/>
  <c r="FT350" i="9"/>
  <c r="FU350" i="9"/>
  <c r="FT351" i="9"/>
  <c r="FU351" i="9"/>
  <c r="FT352" i="9"/>
  <c r="FU352" i="9"/>
  <c r="FT353" i="9"/>
  <c r="FU353" i="9"/>
  <c r="FT354" i="9"/>
  <c r="FU354" i="9"/>
  <c r="FT355" i="9"/>
  <c r="FU355" i="9"/>
  <c r="FT356" i="9"/>
  <c r="FU356" i="9"/>
  <c r="FT357" i="9"/>
  <c r="FU357" i="9"/>
  <c r="FT358" i="9"/>
  <c r="FU358" i="9"/>
  <c r="FT359" i="9"/>
  <c r="FU359" i="9"/>
  <c r="FT360" i="9"/>
  <c r="FU360" i="9"/>
  <c r="FT361" i="9"/>
  <c r="FU361" i="9"/>
  <c r="Q361" i="9" s="1"/>
  <c r="FT362" i="9"/>
  <c r="FU362" i="9"/>
  <c r="FT363" i="9"/>
  <c r="FU363" i="9"/>
  <c r="FT364" i="9"/>
  <c r="FU364" i="9"/>
  <c r="FT365" i="9"/>
  <c r="FU365" i="9"/>
  <c r="FT366" i="9"/>
  <c r="FU366" i="9"/>
  <c r="FT367" i="9"/>
  <c r="FU367" i="9"/>
  <c r="FT368" i="9"/>
  <c r="FU368" i="9"/>
  <c r="FT369" i="9"/>
  <c r="FU369" i="9"/>
  <c r="FT370" i="9"/>
  <c r="FU370" i="9"/>
  <c r="FT371" i="9"/>
  <c r="FU371" i="9"/>
  <c r="FT372" i="9"/>
  <c r="FU372" i="9"/>
  <c r="FT373" i="9"/>
  <c r="FU373" i="9"/>
  <c r="FT374" i="9"/>
  <c r="FU374" i="9"/>
  <c r="FT375" i="9"/>
  <c r="FU375" i="9"/>
  <c r="FT376" i="9"/>
  <c r="FU376" i="9"/>
  <c r="FT377" i="9"/>
  <c r="FU377" i="9"/>
  <c r="FT378" i="9"/>
  <c r="FU378" i="9"/>
  <c r="FT379" i="9"/>
  <c r="FU379" i="9"/>
  <c r="FT380" i="9"/>
  <c r="FU380" i="9"/>
  <c r="FT381" i="9"/>
  <c r="FU381" i="9"/>
  <c r="FT382" i="9"/>
  <c r="FU382" i="9"/>
  <c r="FT383" i="9"/>
  <c r="FU383" i="9"/>
  <c r="FT384" i="9"/>
  <c r="FU384" i="9"/>
  <c r="FT385" i="9"/>
  <c r="FU385" i="9"/>
  <c r="FT386" i="9"/>
  <c r="FU386" i="9"/>
  <c r="FT387" i="9"/>
  <c r="FU387" i="9"/>
  <c r="FT388" i="9"/>
  <c r="FU388" i="9"/>
  <c r="FT389" i="9"/>
  <c r="FU389" i="9"/>
  <c r="FT390" i="9"/>
  <c r="FU390" i="9"/>
  <c r="FT391" i="9"/>
  <c r="FU391" i="9"/>
  <c r="FT392" i="9"/>
  <c r="FU392" i="9"/>
  <c r="FT393" i="9"/>
  <c r="FU393" i="9"/>
  <c r="FT394" i="9"/>
  <c r="FU394" i="9"/>
  <c r="FT395" i="9"/>
  <c r="FU395" i="9"/>
  <c r="FT396" i="9"/>
  <c r="FU396" i="9"/>
  <c r="FT397" i="9"/>
  <c r="FU397" i="9"/>
  <c r="FT398" i="9"/>
  <c r="FU398" i="9"/>
  <c r="FT399" i="9"/>
  <c r="FU399" i="9"/>
  <c r="FT400" i="9"/>
  <c r="FU400" i="9"/>
  <c r="FT401" i="9"/>
  <c r="FU401" i="9"/>
  <c r="Q401" i="9" s="1"/>
  <c r="FT402" i="9"/>
  <c r="FU402" i="9"/>
  <c r="FT403" i="9"/>
  <c r="FU403" i="9"/>
  <c r="FT404" i="9"/>
  <c r="FU404" i="9"/>
  <c r="FT405" i="9"/>
  <c r="FU405" i="9"/>
  <c r="FT406" i="9"/>
  <c r="FU406" i="9"/>
  <c r="FT407" i="9"/>
  <c r="FU407" i="9"/>
  <c r="FT408" i="9"/>
  <c r="FU408" i="9"/>
  <c r="FT409" i="9"/>
  <c r="FU409" i="9"/>
  <c r="FT410" i="9"/>
  <c r="FU410" i="9"/>
  <c r="FT411" i="9"/>
  <c r="FU411" i="9"/>
  <c r="FT412" i="9"/>
  <c r="FU412" i="9"/>
  <c r="FT413" i="9"/>
  <c r="FU413" i="9"/>
  <c r="FT414" i="9"/>
  <c r="FU414" i="9"/>
  <c r="FT415" i="9"/>
  <c r="FU415" i="9"/>
  <c r="FT416" i="9"/>
  <c r="FU416" i="9"/>
  <c r="FT417" i="9"/>
  <c r="FU417" i="9"/>
  <c r="FT418" i="9"/>
  <c r="FU418" i="9"/>
  <c r="FT419" i="9"/>
  <c r="FU419" i="9"/>
  <c r="FT420" i="9"/>
  <c r="FU420" i="9"/>
  <c r="FT421" i="9"/>
  <c r="FU421" i="9"/>
  <c r="FT422" i="9"/>
  <c r="FU422" i="9"/>
  <c r="FT423" i="9"/>
  <c r="FU423" i="9"/>
  <c r="FT424" i="9"/>
  <c r="FU424" i="9"/>
  <c r="FT425" i="9"/>
  <c r="FU425" i="9"/>
  <c r="FT426" i="9"/>
  <c r="FU426" i="9"/>
  <c r="FT427" i="9"/>
  <c r="FU427" i="9"/>
  <c r="FT428" i="9"/>
  <c r="FU428" i="9"/>
  <c r="FT429" i="9"/>
  <c r="FU429" i="9"/>
  <c r="FT430" i="9"/>
  <c r="FU430" i="9"/>
  <c r="FT431" i="9"/>
  <c r="FU431" i="9"/>
  <c r="FT432" i="9"/>
  <c r="FU432" i="9"/>
  <c r="FT433" i="9"/>
  <c r="FU433" i="9"/>
  <c r="FT434" i="9"/>
  <c r="FU434" i="9"/>
  <c r="FT435" i="9"/>
  <c r="FU435" i="9"/>
  <c r="FT436" i="9"/>
  <c r="FU436" i="9"/>
  <c r="FT437" i="9"/>
  <c r="FU437" i="9"/>
  <c r="FT438" i="9"/>
  <c r="FU438" i="9"/>
  <c r="FT439" i="9"/>
  <c r="FU439" i="9"/>
  <c r="FT440" i="9"/>
  <c r="FU440" i="9"/>
  <c r="FT441" i="9"/>
  <c r="FU441" i="9"/>
  <c r="FT442" i="9"/>
  <c r="FU442" i="9"/>
  <c r="FT443" i="9"/>
  <c r="FU443" i="9"/>
  <c r="FT444" i="9"/>
  <c r="FU444" i="9"/>
  <c r="FT445" i="9"/>
  <c r="FU445" i="9"/>
  <c r="FT446" i="9"/>
  <c r="FU446" i="9"/>
  <c r="FT447" i="9"/>
  <c r="FU447" i="9"/>
  <c r="FT448" i="9"/>
  <c r="FU448" i="9"/>
  <c r="FT449" i="9"/>
  <c r="FU449" i="9"/>
  <c r="FT450" i="9"/>
  <c r="FU450" i="9"/>
  <c r="FT451" i="9"/>
  <c r="FU451" i="9"/>
  <c r="FT452" i="9"/>
  <c r="FU452" i="9"/>
  <c r="FT453" i="9"/>
  <c r="FU453" i="9"/>
  <c r="FT454" i="9"/>
  <c r="FU454" i="9"/>
  <c r="FT455" i="9"/>
  <c r="FU455" i="9"/>
  <c r="FT456" i="9"/>
  <c r="FU456" i="9"/>
  <c r="FT457" i="9"/>
  <c r="FU457" i="9"/>
  <c r="FT458" i="9"/>
  <c r="FU458" i="9"/>
  <c r="FT459" i="9"/>
  <c r="FU459" i="9"/>
  <c r="FT460" i="9"/>
  <c r="FU460" i="9"/>
  <c r="FT461" i="9"/>
  <c r="FU461" i="9"/>
  <c r="FT462" i="9"/>
  <c r="FU462" i="9"/>
  <c r="FT463" i="9"/>
  <c r="FU463" i="9"/>
  <c r="FT464" i="9"/>
  <c r="FU464" i="9"/>
  <c r="FT465" i="9"/>
  <c r="FU465" i="9"/>
  <c r="FL9" i="9"/>
  <c r="FM9" i="9"/>
  <c r="FO9" i="9" s="1"/>
  <c r="FN9" i="9"/>
  <c r="FP9" i="9" s="1"/>
  <c r="FQ9" i="9"/>
  <c r="FL10" i="9"/>
  <c r="FN10" i="9" s="1"/>
  <c r="FM10" i="9"/>
  <c r="FO10" i="9" s="1"/>
  <c r="FQ10" i="9" s="1"/>
  <c r="FP10" i="9"/>
  <c r="FL11" i="9"/>
  <c r="FM11" i="9"/>
  <c r="FO11" i="9" s="1"/>
  <c r="FQ11" i="9" s="1"/>
  <c r="FN11" i="9"/>
  <c r="FP11" i="9" s="1"/>
  <c r="FL12" i="9"/>
  <c r="FN12" i="9" s="1"/>
  <c r="FP12" i="9" s="1"/>
  <c r="FM12" i="9"/>
  <c r="FO12" i="9"/>
  <c r="FQ12" i="9" s="1"/>
  <c r="FL13" i="9"/>
  <c r="FM13" i="9"/>
  <c r="FO13" i="9" s="1"/>
  <c r="FN13" i="9"/>
  <c r="FP13" i="9" s="1"/>
  <c r="FQ13" i="9"/>
  <c r="FL14" i="9"/>
  <c r="FN14" i="9" s="1"/>
  <c r="FP14" i="9" s="1"/>
  <c r="FM14" i="9"/>
  <c r="FO14" i="9" s="1"/>
  <c r="FQ14" i="9" s="1"/>
  <c r="FL15" i="9"/>
  <c r="FN15" i="9" s="1"/>
  <c r="FP15" i="9" s="1"/>
  <c r="FM15" i="9"/>
  <c r="FO15" i="9"/>
  <c r="FQ15" i="9" s="1"/>
  <c r="FL16" i="9"/>
  <c r="FN16" i="9" s="1"/>
  <c r="FP16" i="9" s="1"/>
  <c r="FM16" i="9"/>
  <c r="FO16" i="9"/>
  <c r="FQ16" i="9" s="1"/>
  <c r="FL17" i="9"/>
  <c r="FM17" i="9"/>
  <c r="FO17" i="9" s="1"/>
  <c r="FQ17" i="9" s="1"/>
  <c r="FN17" i="9"/>
  <c r="FP17" i="9" s="1"/>
  <c r="FL18" i="9"/>
  <c r="FN18" i="9" s="1"/>
  <c r="FP18" i="9" s="1"/>
  <c r="FM18" i="9"/>
  <c r="FO18" i="9" s="1"/>
  <c r="FQ18" i="9" s="1"/>
  <c r="FL19" i="9"/>
  <c r="FM19" i="9"/>
  <c r="FN19" i="9"/>
  <c r="FP19" i="9" s="1"/>
  <c r="FO19" i="9"/>
  <c r="FQ19" i="9" s="1"/>
  <c r="FL20" i="9"/>
  <c r="FM20" i="9"/>
  <c r="FN20" i="9"/>
  <c r="FP20" i="9" s="1"/>
  <c r="FO20" i="9"/>
  <c r="FQ20" i="9"/>
  <c r="FL21" i="9"/>
  <c r="FM21" i="9"/>
  <c r="FO21" i="9" s="1"/>
  <c r="FQ21" i="9" s="1"/>
  <c r="FN21" i="9"/>
  <c r="FP21" i="9" s="1"/>
  <c r="FL22" i="9"/>
  <c r="FN22" i="9" s="1"/>
  <c r="FM22" i="9"/>
  <c r="FO22" i="9" s="1"/>
  <c r="FQ22" i="9" s="1"/>
  <c r="FP22" i="9"/>
  <c r="FL23" i="9"/>
  <c r="FN23" i="9" s="1"/>
  <c r="FP23" i="9" s="1"/>
  <c r="FM23" i="9"/>
  <c r="FO23" i="9" s="1"/>
  <c r="FQ23" i="9" s="1"/>
  <c r="FL24" i="9"/>
  <c r="FN24" i="9" s="1"/>
  <c r="FP24" i="9" s="1"/>
  <c r="FM24" i="9"/>
  <c r="FO24" i="9"/>
  <c r="FQ24" i="9" s="1"/>
  <c r="FL25" i="9"/>
  <c r="FM25" i="9"/>
  <c r="FO25" i="9" s="1"/>
  <c r="FN25" i="9"/>
  <c r="FP25" i="9" s="1"/>
  <c r="FQ25" i="9"/>
  <c r="FL26" i="9"/>
  <c r="FN26" i="9" s="1"/>
  <c r="FM26" i="9"/>
  <c r="FO26" i="9" s="1"/>
  <c r="FQ26" i="9" s="1"/>
  <c r="FP26" i="9"/>
  <c r="FL27" i="9"/>
  <c r="FM27" i="9"/>
  <c r="FO27" i="9" s="1"/>
  <c r="FQ27" i="9" s="1"/>
  <c r="FN27" i="9"/>
  <c r="FP27" i="9" s="1"/>
  <c r="FL28" i="9"/>
  <c r="FN28" i="9" s="1"/>
  <c r="FP28" i="9" s="1"/>
  <c r="FM28" i="9"/>
  <c r="FO28" i="9"/>
  <c r="FQ28" i="9" s="1"/>
  <c r="FL29" i="9"/>
  <c r="FM29" i="9"/>
  <c r="FO29" i="9" s="1"/>
  <c r="FN29" i="9"/>
  <c r="FP29" i="9"/>
  <c r="FQ29" i="9"/>
  <c r="FL30" i="9"/>
  <c r="FN30" i="9" s="1"/>
  <c r="FP30" i="9" s="1"/>
  <c r="FM30" i="9"/>
  <c r="FO30" i="9" s="1"/>
  <c r="FQ30" i="9" s="1"/>
  <c r="FL31" i="9"/>
  <c r="FN31" i="9" s="1"/>
  <c r="FP31" i="9" s="1"/>
  <c r="FM31" i="9"/>
  <c r="FO31" i="9"/>
  <c r="FQ31" i="9" s="1"/>
  <c r="FL32" i="9"/>
  <c r="FN32" i="9" s="1"/>
  <c r="FM32" i="9"/>
  <c r="FO32" i="9"/>
  <c r="FP32" i="9"/>
  <c r="FQ32" i="9"/>
  <c r="FL33" i="9"/>
  <c r="FM33" i="9"/>
  <c r="FO33" i="9" s="1"/>
  <c r="FQ33" i="9" s="1"/>
  <c r="FN33" i="9"/>
  <c r="FP33" i="9"/>
  <c r="FL34" i="9"/>
  <c r="FN34" i="9" s="1"/>
  <c r="FP34" i="9" s="1"/>
  <c r="FM34" i="9"/>
  <c r="FO34" i="9" s="1"/>
  <c r="FQ34" i="9" s="1"/>
  <c r="FL35" i="9"/>
  <c r="FM35" i="9"/>
  <c r="FO35" i="9" s="1"/>
  <c r="FQ35" i="9" s="1"/>
  <c r="FN35" i="9"/>
  <c r="FP35" i="9" s="1"/>
  <c r="FL36" i="9"/>
  <c r="FM36" i="9"/>
  <c r="FN36" i="9"/>
  <c r="FP36" i="9" s="1"/>
  <c r="FO36" i="9"/>
  <c r="FQ36" i="9"/>
  <c r="FL37" i="9"/>
  <c r="FM37" i="9"/>
  <c r="FO37" i="9" s="1"/>
  <c r="FN37" i="9"/>
  <c r="FP37" i="9" s="1"/>
  <c r="FQ37" i="9"/>
  <c r="FL38" i="9"/>
  <c r="FN38" i="9" s="1"/>
  <c r="FM38" i="9"/>
  <c r="FO38" i="9" s="1"/>
  <c r="FQ38" i="9" s="1"/>
  <c r="FP38" i="9"/>
  <c r="FL39" i="9"/>
  <c r="FN39" i="9" s="1"/>
  <c r="FP39" i="9" s="1"/>
  <c r="FM39" i="9"/>
  <c r="FO39" i="9" s="1"/>
  <c r="FQ39" i="9" s="1"/>
  <c r="FL40" i="9"/>
  <c r="FM40" i="9"/>
  <c r="FN40" i="9"/>
  <c r="FP40" i="9" s="1"/>
  <c r="FO40" i="9"/>
  <c r="FQ40" i="9" s="1"/>
  <c r="FL41" i="9"/>
  <c r="FM41" i="9"/>
  <c r="FO41" i="9" s="1"/>
  <c r="FN41" i="9"/>
  <c r="FP41" i="9"/>
  <c r="FQ41" i="9"/>
  <c r="FL42" i="9"/>
  <c r="FN42" i="9" s="1"/>
  <c r="FP42" i="9" s="1"/>
  <c r="FM42" i="9"/>
  <c r="FO42" i="9" s="1"/>
  <c r="FQ42" i="9" s="1"/>
  <c r="FL43" i="9"/>
  <c r="FM43" i="9"/>
  <c r="FO43" i="9" s="1"/>
  <c r="FQ43" i="9" s="1"/>
  <c r="FN43" i="9"/>
  <c r="FP43" i="9" s="1"/>
  <c r="FL44" i="9"/>
  <c r="FM44" i="9"/>
  <c r="FN44" i="9"/>
  <c r="FP44" i="9" s="1"/>
  <c r="FO44" i="9"/>
  <c r="FQ44" i="9" s="1"/>
  <c r="FL45" i="9"/>
  <c r="FM45" i="9"/>
  <c r="FO45" i="9" s="1"/>
  <c r="FN45" i="9"/>
  <c r="FP45" i="9" s="1"/>
  <c r="FQ45" i="9"/>
  <c r="FL46" i="9"/>
  <c r="FN46" i="9" s="1"/>
  <c r="FP46" i="9" s="1"/>
  <c r="FM46" i="9"/>
  <c r="FO46" i="9" s="1"/>
  <c r="FQ46" i="9" s="1"/>
  <c r="FL47" i="9"/>
  <c r="FN47" i="9" s="1"/>
  <c r="FP47" i="9" s="1"/>
  <c r="FM47" i="9"/>
  <c r="FO47" i="9"/>
  <c r="FQ47" i="9" s="1"/>
  <c r="FL48" i="9"/>
  <c r="FN48" i="9" s="1"/>
  <c r="FM48" i="9"/>
  <c r="FO48" i="9"/>
  <c r="FQ48" i="9" s="1"/>
  <c r="FP48" i="9"/>
  <c r="FL49" i="9"/>
  <c r="FM49" i="9"/>
  <c r="FO49" i="9" s="1"/>
  <c r="FQ49" i="9" s="1"/>
  <c r="FN49" i="9"/>
  <c r="FP49" i="9"/>
  <c r="FL50" i="9"/>
  <c r="FN50" i="9" s="1"/>
  <c r="FP50" i="9" s="1"/>
  <c r="FM50" i="9"/>
  <c r="FO50" i="9" s="1"/>
  <c r="FQ50" i="9" s="1"/>
  <c r="FL51" i="9"/>
  <c r="FM51" i="9"/>
  <c r="FO51" i="9" s="1"/>
  <c r="FQ51" i="9" s="1"/>
  <c r="FN51" i="9"/>
  <c r="FP51" i="9" s="1"/>
  <c r="FL52" i="9"/>
  <c r="FM52" i="9"/>
  <c r="FN52" i="9"/>
  <c r="FO52" i="9"/>
  <c r="FP52" i="9"/>
  <c r="FQ52" i="9"/>
  <c r="FL53" i="9"/>
  <c r="FM53" i="9"/>
  <c r="FO53" i="9" s="1"/>
  <c r="FN53" i="9"/>
  <c r="FP53" i="9" s="1"/>
  <c r="FQ53" i="9"/>
  <c r="FL54" i="9"/>
  <c r="FN54" i="9" s="1"/>
  <c r="FM54" i="9"/>
  <c r="FO54" i="9" s="1"/>
  <c r="FQ54" i="9" s="1"/>
  <c r="FP54" i="9"/>
  <c r="FL55" i="9"/>
  <c r="FN55" i="9" s="1"/>
  <c r="FP55" i="9" s="1"/>
  <c r="FM55" i="9"/>
  <c r="FO55" i="9" s="1"/>
  <c r="FQ55" i="9" s="1"/>
  <c r="FL56" i="9"/>
  <c r="FM56" i="9"/>
  <c r="FN56" i="9"/>
  <c r="FP56" i="9" s="1"/>
  <c r="FO56" i="9"/>
  <c r="FQ56" i="9"/>
  <c r="FL57" i="9"/>
  <c r="FM57" i="9"/>
  <c r="FO57" i="9" s="1"/>
  <c r="FN57" i="9"/>
  <c r="FP57" i="9" s="1"/>
  <c r="FQ57" i="9"/>
  <c r="FL58" i="9"/>
  <c r="FN58" i="9" s="1"/>
  <c r="FP58" i="9" s="1"/>
  <c r="FM58" i="9"/>
  <c r="FO58" i="9" s="1"/>
  <c r="FQ58" i="9" s="1"/>
  <c r="FL59" i="9"/>
  <c r="FM59" i="9"/>
  <c r="FO59" i="9" s="1"/>
  <c r="FQ59" i="9" s="1"/>
  <c r="FN59" i="9"/>
  <c r="FP59" i="9" s="1"/>
  <c r="FL60" i="9"/>
  <c r="FM60" i="9"/>
  <c r="FN60" i="9"/>
  <c r="FP60" i="9" s="1"/>
  <c r="FO60" i="9"/>
  <c r="FQ60" i="9" s="1"/>
  <c r="FL61" i="9"/>
  <c r="FM61" i="9"/>
  <c r="FO61" i="9" s="1"/>
  <c r="FN61" i="9"/>
  <c r="FP61" i="9"/>
  <c r="FQ61" i="9"/>
  <c r="FL62" i="9"/>
  <c r="FN62" i="9" s="1"/>
  <c r="FP62" i="9" s="1"/>
  <c r="FM62" i="9"/>
  <c r="FO62" i="9" s="1"/>
  <c r="FQ62" i="9" s="1"/>
  <c r="FL63" i="9"/>
  <c r="FM63" i="9"/>
  <c r="FN63" i="9"/>
  <c r="FP63" i="9" s="1"/>
  <c r="FO63" i="9"/>
  <c r="FQ63" i="9" s="1"/>
  <c r="FL64" i="9"/>
  <c r="FN64" i="9" s="1"/>
  <c r="FM64" i="9"/>
  <c r="FO64" i="9"/>
  <c r="FQ64" i="9" s="1"/>
  <c r="FP64" i="9"/>
  <c r="FL65" i="9"/>
  <c r="FM65" i="9"/>
  <c r="FO65" i="9" s="1"/>
  <c r="FQ65" i="9" s="1"/>
  <c r="FN65" i="9"/>
  <c r="FP65" i="9" s="1"/>
  <c r="FL66" i="9"/>
  <c r="FN66" i="9" s="1"/>
  <c r="FP66" i="9" s="1"/>
  <c r="FM66" i="9"/>
  <c r="FO66" i="9" s="1"/>
  <c r="FQ66" i="9" s="1"/>
  <c r="FL67" i="9"/>
  <c r="FN67" i="9" s="1"/>
  <c r="FP67" i="9" s="1"/>
  <c r="FM67" i="9"/>
  <c r="FO67" i="9" s="1"/>
  <c r="FQ67" i="9" s="1"/>
  <c r="FL68" i="9"/>
  <c r="FM68" i="9"/>
  <c r="FN68" i="9"/>
  <c r="FP68" i="9" s="1"/>
  <c r="FO68" i="9"/>
  <c r="FQ68" i="9"/>
  <c r="FL69" i="9"/>
  <c r="FM69" i="9"/>
  <c r="FO69" i="9" s="1"/>
  <c r="FN69" i="9"/>
  <c r="FP69" i="9" s="1"/>
  <c r="FQ69" i="9"/>
  <c r="FL70" i="9"/>
  <c r="FN70" i="9" s="1"/>
  <c r="FM70" i="9"/>
  <c r="FO70" i="9" s="1"/>
  <c r="FQ70" i="9" s="1"/>
  <c r="FP70" i="9"/>
  <c r="FL71" i="9"/>
  <c r="FN71" i="9" s="1"/>
  <c r="FP71" i="9" s="1"/>
  <c r="FM71" i="9"/>
  <c r="FO71" i="9" s="1"/>
  <c r="FQ71" i="9" s="1"/>
  <c r="FL72" i="9"/>
  <c r="FM72" i="9"/>
  <c r="FN72" i="9"/>
  <c r="FP72" i="9" s="1"/>
  <c r="FO72" i="9"/>
  <c r="FQ72" i="9" s="1"/>
  <c r="FL73" i="9"/>
  <c r="FM73" i="9"/>
  <c r="FN73" i="9"/>
  <c r="FO73" i="9"/>
  <c r="FP73" i="9"/>
  <c r="FQ73" i="9"/>
  <c r="FL74" i="9"/>
  <c r="FN74" i="9" s="1"/>
  <c r="FP74" i="9" s="1"/>
  <c r="FM74" i="9"/>
  <c r="FO74" i="9" s="1"/>
  <c r="FQ74" i="9" s="1"/>
  <c r="FL75" i="9"/>
  <c r="FN75" i="9" s="1"/>
  <c r="FP75" i="9" s="1"/>
  <c r="FM75" i="9"/>
  <c r="FO75" i="9"/>
  <c r="FQ75" i="9" s="1"/>
  <c r="FL76" i="9"/>
  <c r="FM76" i="9"/>
  <c r="FN76" i="9"/>
  <c r="FP76" i="9" s="1"/>
  <c r="FO76" i="9"/>
  <c r="FQ76" i="9"/>
  <c r="FL77" i="9"/>
  <c r="FM77" i="9"/>
  <c r="FN77" i="9"/>
  <c r="FO77" i="9"/>
  <c r="FP77" i="9"/>
  <c r="FQ77" i="9"/>
  <c r="FL78" i="9"/>
  <c r="FN78" i="9" s="1"/>
  <c r="FP78" i="9" s="1"/>
  <c r="FM78" i="9"/>
  <c r="FO78" i="9" s="1"/>
  <c r="FQ78" i="9" s="1"/>
  <c r="FL79" i="9"/>
  <c r="FN79" i="9" s="1"/>
  <c r="FP79" i="9" s="1"/>
  <c r="FM79" i="9"/>
  <c r="FO79" i="9"/>
  <c r="FQ79" i="9" s="1"/>
  <c r="FL80" i="9"/>
  <c r="FM80" i="9"/>
  <c r="FN80" i="9"/>
  <c r="FO80" i="9"/>
  <c r="FP80" i="9"/>
  <c r="FQ80" i="9"/>
  <c r="FL81" i="9"/>
  <c r="FM81" i="9"/>
  <c r="FO81" i="9" s="1"/>
  <c r="FN81" i="9"/>
  <c r="FP81" i="9" s="1"/>
  <c r="FQ81" i="9"/>
  <c r="FL82" i="9"/>
  <c r="FN82" i="9" s="1"/>
  <c r="FM82" i="9"/>
  <c r="FO82" i="9" s="1"/>
  <c r="FQ82" i="9" s="1"/>
  <c r="FP82" i="9"/>
  <c r="FL83" i="9"/>
  <c r="FN83" i="9" s="1"/>
  <c r="FP83" i="9" s="1"/>
  <c r="FM83" i="9"/>
  <c r="FO83" i="9" s="1"/>
  <c r="FQ83" i="9" s="1"/>
  <c r="FL84" i="9"/>
  <c r="FM84" i="9"/>
  <c r="FN84" i="9"/>
  <c r="FP84" i="9" s="1"/>
  <c r="FO84" i="9"/>
  <c r="FQ84" i="9"/>
  <c r="FL85" i="9"/>
  <c r="FM85" i="9"/>
  <c r="FO85" i="9" s="1"/>
  <c r="FN85" i="9"/>
  <c r="FP85" i="9" s="1"/>
  <c r="FQ85" i="9"/>
  <c r="FL86" i="9"/>
  <c r="FN86" i="9" s="1"/>
  <c r="FP86" i="9" s="1"/>
  <c r="FM86" i="9"/>
  <c r="FO86" i="9" s="1"/>
  <c r="FQ86" i="9" s="1"/>
  <c r="FL87" i="9"/>
  <c r="FM87" i="9"/>
  <c r="FO87" i="9" s="1"/>
  <c r="FQ87" i="9" s="1"/>
  <c r="FN87" i="9"/>
  <c r="FP87" i="9" s="1"/>
  <c r="FL88" i="9"/>
  <c r="FN88" i="9" s="1"/>
  <c r="FP88" i="9" s="1"/>
  <c r="FM88" i="9"/>
  <c r="FO88" i="9"/>
  <c r="FQ88" i="9" s="1"/>
  <c r="FL89" i="9"/>
  <c r="FM89" i="9"/>
  <c r="FO89" i="9" s="1"/>
  <c r="FN89" i="9"/>
  <c r="FP89" i="9"/>
  <c r="FQ89" i="9"/>
  <c r="FL90" i="9"/>
  <c r="FN90" i="9" s="1"/>
  <c r="FP90" i="9" s="1"/>
  <c r="FM90" i="9"/>
  <c r="FO90" i="9" s="1"/>
  <c r="FQ90" i="9" s="1"/>
  <c r="FL91" i="9"/>
  <c r="FM91" i="9"/>
  <c r="FN91" i="9"/>
  <c r="FP91" i="9" s="1"/>
  <c r="FO91" i="9"/>
  <c r="FQ91" i="9" s="1"/>
  <c r="FL92" i="9"/>
  <c r="FN92" i="9" s="1"/>
  <c r="FM92" i="9"/>
  <c r="FO92" i="9"/>
  <c r="FQ92" i="9" s="1"/>
  <c r="FP92" i="9"/>
  <c r="FL93" i="9"/>
  <c r="FM93" i="9"/>
  <c r="FO93" i="9" s="1"/>
  <c r="FQ93" i="9" s="1"/>
  <c r="FN93" i="9"/>
  <c r="FP93" i="9" s="1"/>
  <c r="FL94" i="9"/>
  <c r="FN94" i="9" s="1"/>
  <c r="FP94" i="9" s="1"/>
  <c r="FM94" i="9"/>
  <c r="FO94" i="9" s="1"/>
  <c r="FQ94" i="9" s="1"/>
  <c r="FL95" i="9"/>
  <c r="FN95" i="9" s="1"/>
  <c r="FP95" i="9" s="1"/>
  <c r="FM95" i="9"/>
  <c r="FO95" i="9" s="1"/>
  <c r="FQ95" i="9" s="1"/>
  <c r="FL96" i="9"/>
  <c r="FM96" i="9"/>
  <c r="FN96" i="9"/>
  <c r="FO96" i="9"/>
  <c r="FP96" i="9"/>
  <c r="FQ96" i="9"/>
  <c r="FL97" i="9"/>
  <c r="FM97" i="9"/>
  <c r="FN97" i="9"/>
  <c r="FO97" i="9"/>
  <c r="FP97" i="9"/>
  <c r="FQ97" i="9"/>
  <c r="FL98" i="9"/>
  <c r="FN98" i="9" s="1"/>
  <c r="FP98" i="9" s="1"/>
  <c r="FM98" i="9"/>
  <c r="FO98" i="9" s="1"/>
  <c r="FQ98" i="9" s="1"/>
  <c r="FL99" i="9"/>
  <c r="FN99" i="9" s="1"/>
  <c r="FP99" i="9" s="1"/>
  <c r="FM99" i="9"/>
  <c r="FO99" i="9"/>
  <c r="FQ99" i="9" s="1"/>
  <c r="FL100" i="9"/>
  <c r="FM100" i="9"/>
  <c r="FN100" i="9"/>
  <c r="FP100" i="9" s="1"/>
  <c r="FO100" i="9"/>
  <c r="FQ100" i="9" s="1"/>
  <c r="FL101" i="9"/>
  <c r="FM101" i="9"/>
  <c r="FN101" i="9"/>
  <c r="FO101" i="9"/>
  <c r="FP101" i="9"/>
  <c r="FQ101" i="9"/>
  <c r="FL102" i="9"/>
  <c r="FN102" i="9" s="1"/>
  <c r="FP102" i="9" s="1"/>
  <c r="FM102" i="9"/>
  <c r="FO102" i="9" s="1"/>
  <c r="FQ102" i="9" s="1"/>
  <c r="FL103" i="9"/>
  <c r="FN103" i="9" s="1"/>
  <c r="FP103" i="9" s="1"/>
  <c r="FM103" i="9"/>
  <c r="FO103" i="9"/>
  <c r="FQ103" i="9" s="1"/>
  <c r="FL104" i="9"/>
  <c r="FN104" i="9" s="1"/>
  <c r="FP104" i="9" s="1"/>
  <c r="FM104" i="9"/>
  <c r="FO104" i="9"/>
  <c r="FQ104" i="9" s="1"/>
  <c r="FL105" i="9"/>
  <c r="FM105" i="9"/>
  <c r="FO105" i="9" s="1"/>
  <c r="FQ105" i="9" s="1"/>
  <c r="FN105" i="9"/>
  <c r="FP105" i="9"/>
  <c r="FL106" i="9"/>
  <c r="FN106" i="9" s="1"/>
  <c r="FP106" i="9" s="1"/>
  <c r="FM106" i="9"/>
  <c r="FO106" i="9" s="1"/>
  <c r="FQ106" i="9" s="1"/>
  <c r="FL107" i="9"/>
  <c r="FN107" i="9" s="1"/>
  <c r="FP107" i="9" s="1"/>
  <c r="FM107" i="9"/>
  <c r="FO107" i="9"/>
  <c r="FQ107" i="9" s="1"/>
  <c r="FL108" i="9"/>
  <c r="FM108" i="9"/>
  <c r="FN108" i="9"/>
  <c r="FO108" i="9"/>
  <c r="FP108" i="9"/>
  <c r="FQ108" i="9"/>
  <c r="FL109" i="9"/>
  <c r="FM109" i="9"/>
  <c r="FN109" i="9"/>
  <c r="FO109" i="9"/>
  <c r="FP109" i="9"/>
  <c r="FQ109" i="9"/>
  <c r="FL110" i="9"/>
  <c r="FN110" i="9" s="1"/>
  <c r="FP110" i="9" s="1"/>
  <c r="FM110" i="9"/>
  <c r="FO110" i="9" s="1"/>
  <c r="FQ110" i="9" s="1"/>
  <c r="FL111" i="9"/>
  <c r="FN111" i="9" s="1"/>
  <c r="FP111" i="9" s="1"/>
  <c r="FM111" i="9"/>
  <c r="FO111" i="9"/>
  <c r="FQ111" i="9" s="1"/>
  <c r="FL112" i="9"/>
  <c r="FM112" i="9"/>
  <c r="FN112" i="9"/>
  <c r="FP112" i="9" s="1"/>
  <c r="FO112" i="9"/>
  <c r="FQ112" i="9" s="1"/>
  <c r="FL113" i="9"/>
  <c r="FM113" i="9"/>
  <c r="FO113" i="9" s="1"/>
  <c r="FN113" i="9"/>
  <c r="FP113" i="9"/>
  <c r="FQ113" i="9"/>
  <c r="FL114" i="9"/>
  <c r="FN114" i="9" s="1"/>
  <c r="FP114" i="9" s="1"/>
  <c r="FM114" i="9"/>
  <c r="FO114" i="9" s="1"/>
  <c r="FQ114" i="9" s="1"/>
  <c r="FL115" i="9"/>
  <c r="FN115" i="9" s="1"/>
  <c r="FP115" i="9" s="1"/>
  <c r="FM115" i="9"/>
  <c r="FO115" i="9" s="1"/>
  <c r="FQ115" i="9" s="1"/>
  <c r="FL116" i="9"/>
  <c r="FM116" i="9"/>
  <c r="FN116" i="9"/>
  <c r="FP116" i="9" s="1"/>
  <c r="FO116" i="9"/>
  <c r="FQ116" i="9"/>
  <c r="FL117" i="9"/>
  <c r="FM117" i="9"/>
  <c r="FN117" i="9"/>
  <c r="FO117" i="9"/>
  <c r="FP117" i="9"/>
  <c r="FQ117" i="9"/>
  <c r="FL118" i="9"/>
  <c r="FN118" i="9" s="1"/>
  <c r="FP118" i="9" s="1"/>
  <c r="FM118" i="9"/>
  <c r="FO118" i="9" s="1"/>
  <c r="FQ118" i="9" s="1"/>
  <c r="FL119" i="9"/>
  <c r="FN119" i="9" s="1"/>
  <c r="FP119" i="9" s="1"/>
  <c r="FM119" i="9"/>
  <c r="FO119" i="9" s="1"/>
  <c r="FQ119" i="9" s="1"/>
  <c r="FL120" i="9"/>
  <c r="FM120" i="9"/>
  <c r="FN120" i="9"/>
  <c r="FP120" i="9" s="1"/>
  <c r="FO120" i="9"/>
  <c r="FQ120" i="9"/>
  <c r="FL121" i="9"/>
  <c r="FM121" i="9"/>
  <c r="FN121" i="9"/>
  <c r="FO121" i="9"/>
  <c r="FP121" i="9"/>
  <c r="FQ121" i="9"/>
  <c r="FL122" i="9"/>
  <c r="FN122" i="9" s="1"/>
  <c r="FP122" i="9" s="1"/>
  <c r="FM122" i="9"/>
  <c r="FO122" i="9" s="1"/>
  <c r="FQ122" i="9" s="1"/>
  <c r="FL123" i="9"/>
  <c r="FN123" i="9" s="1"/>
  <c r="FP123" i="9" s="1"/>
  <c r="FM123" i="9"/>
  <c r="FO123" i="9"/>
  <c r="FQ123" i="9" s="1"/>
  <c r="FL124" i="9"/>
  <c r="FM124" i="9"/>
  <c r="FN124" i="9"/>
  <c r="FP124" i="9" s="1"/>
  <c r="FO124" i="9"/>
  <c r="FQ124" i="9" s="1"/>
  <c r="FL125" i="9"/>
  <c r="FM125" i="9"/>
  <c r="FO125" i="9" s="1"/>
  <c r="FQ125" i="9" s="1"/>
  <c r="FN125" i="9"/>
  <c r="FP125" i="9"/>
  <c r="FL126" i="9"/>
  <c r="FN126" i="9" s="1"/>
  <c r="FP126" i="9" s="1"/>
  <c r="FM126" i="9"/>
  <c r="FO126" i="9" s="1"/>
  <c r="FQ126" i="9" s="1"/>
  <c r="FL127" i="9"/>
  <c r="FN127" i="9" s="1"/>
  <c r="FP127" i="9" s="1"/>
  <c r="FM127" i="9"/>
  <c r="FO127" i="9"/>
  <c r="FQ127" i="9" s="1"/>
  <c r="FL128" i="9"/>
  <c r="FN128" i="9" s="1"/>
  <c r="FP128" i="9" s="1"/>
  <c r="FM128" i="9"/>
  <c r="FO128" i="9"/>
  <c r="FQ128" i="9"/>
  <c r="FL129" i="9"/>
  <c r="FM129" i="9"/>
  <c r="FO129" i="9" s="1"/>
  <c r="FN129" i="9"/>
  <c r="FP129" i="9" s="1"/>
  <c r="FQ129" i="9"/>
  <c r="FL130" i="9"/>
  <c r="FN130" i="9" s="1"/>
  <c r="FM130" i="9"/>
  <c r="FO130" i="9" s="1"/>
  <c r="FQ130" i="9" s="1"/>
  <c r="FP130" i="9"/>
  <c r="FL131" i="9"/>
  <c r="FM131" i="9"/>
  <c r="FN131" i="9"/>
  <c r="FP131" i="9" s="1"/>
  <c r="FO131" i="9"/>
  <c r="FQ131" i="9" s="1"/>
  <c r="FL132" i="9"/>
  <c r="FN132" i="9" s="1"/>
  <c r="FP132" i="9" s="1"/>
  <c r="FM132" i="9"/>
  <c r="FO132" i="9"/>
  <c r="FQ132" i="9"/>
  <c r="FL133" i="9"/>
  <c r="FM133" i="9"/>
  <c r="FO133" i="9" s="1"/>
  <c r="FQ133" i="9" s="1"/>
  <c r="FN133" i="9"/>
  <c r="FP133" i="9" s="1"/>
  <c r="FL134" i="9"/>
  <c r="FN134" i="9" s="1"/>
  <c r="FP134" i="9" s="1"/>
  <c r="FM134" i="9"/>
  <c r="FO134" i="9" s="1"/>
  <c r="FQ134" i="9" s="1"/>
  <c r="FL135" i="9"/>
  <c r="FN135" i="9" s="1"/>
  <c r="FP135" i="9" s="1"/>
  <c r="FM135" i="9"/>
  <c r="FO135" i="9" s="1"/>
  <c r="FQ135" i="9" s="1"/>
  <c r="FL136" i="9"/>
  <c r="FN136" i="9" s="1"/>
  <c r="FM136" i="9"/>
  <c r="FO136" i="9"/>
  <c r="FQ136" i="9" s="1"/>
  <c r="FP136" i="9"/>
  <c r="FL137" i="9"/>
  <c r="FM137" i="9"/>
  <c r="FN137" i="9"/>
  <c r="FP137" i="9" s="1"/>
  <c r="FO137" i="9"/>
  <c r="FQ137" i="9"/>
  <c r="FL138" i="9"/>
  <c r="FN138" i="9" s="1"/>
  <c r="FP138" i="9" s="1"/>
  <c r="FM138" i="9"/>
  <c r="FO138" i="9" s="1"/>
  <c r="FQ138" i="9" s="1"/>
  <c r="FL139" i="9"/>
  <c r="FM139" i="9"/>
  <c r="FO139" i="9" s="1"/>
  <c r="FQ139" i="9" s="1"/>
  <c r="FN139" i="9"/>
  <c r="FP139" i="9" s="1"/>
  <c r="FL140" i="9"/>
  <c r="FM140" i="9"/>
  <c r="FN140" i="9"/>
  <c r="FP140" i="9" s="1"/>
  <c r="FO140" i="9"/>
  <c r="FQ140" i="9" s="1"/>
  <c r="FL141" i="9"/>
  <c r="FM141" i="9"/>
  <c r="FN141" i="9"/>
  <c r="FP141" i="9" s="1"/>
  <c r="FO141" i="9"/>
  <c r="FQ141" i="9"/>
  <c r="FL142" i="9"/>
  <c r="FN142" i="9" s="1"/>
  <c r="FM142" i="9"/>
  <c r="FO142" i="9" s="1"/>
  <c r="FQ142" i="9" s="1"/>
  <c r="FP142" i="9"/>
  <c r="FL143" i="9"/>
  <c r="FM143" i="9"/>
  <c r="FO143" i="9" s="1"/>
  <c r="FQ143" i="9" s="1"/>
  <c r="FN143" i="9"/>
  <c r="FP143" i="9" s="1"/>
  <c r="FL144" i="9"/>
  <c r="FN144" i="9" s="1"/>
  <c r="FP144" i="9" s="1"/>
  <c r="FM144" i="9"/>
  <c r="FO144" i="9"/>
  <c r="FQ144" i="9" s="1"/>
  <c r="FL145" i="9"/>
  <c r="FM145" i="9"/>
  <c r="FO145" i="9" s="1"/>
  <c r="FQ145" i="9" s="1"/>
  <c r="FN145" i="9"/>
  <c r="FP145" i="9" s="1"/>
  <c r="FL146" i="9"/>
  <c r="FN146" i="9" s="1"/>
  <c r="FM146" i="9"/>
  <c r="FO146" i="9" s="1"/>
  <c r="FQ146" i="9" s="1"/>
  <c r="FP146" i="9"/>
  <c r="FL147" i="9"/>
  <c r="FN147" i="9" s="1"/>
  <c r="FP147" i="9" s="1"/>
  <c r="FM147" i="9"/>
  <c r="FO147" i="9" s="1"/>
  <c r="FQ147" i="9" s="1"/>
  <c r="FL148" i="9"/>
  <c r="FN148" i="9" s="1"/>
  <c r="FM148" i="9"/>
  <c r="FO148" i="9"/>
  <c r="FP148" i="9"/>
  <c r="FQ148" i="9"/>
  <c r="FL149" i="9"/>
  <c r="FM149" i="9"/>
  <c r="FO149" i="9" s="1"/>
  <c r="FQ149" i="9" s="1"/>
  <c r="FN149" i="9"/>
  <c r="FP149" i="9"/>
  <c r="FL150" i="9"/>
  <c r="FN150" i="9" s="1"/>
  <c r="FM150" i="9"/>
  <c r="FO150" i="9" s="1"/>
  <c r="FQ150" i="9" s="1"/>
  <c r="FP150" i="9"/>
  <c r="FL151" i="9"/>
  <c r="FN151" i="9" s="1"/>
  <c r="FP151" i="9" s="1"/>
  <c r="FM151" i="9"/>
  <c r="FO151" i="9"/>
  <c r="FQ151" i="9" s="1"/>
  <c r="FL152" i="9"/>
  <c r="FM152" i="9"/>
  <c r="FN152" i="9"/>
  <c r="FO152" i="9"/>
  <c r="FQ152" i="9" s="1"/>
  <c r="FP152" i="9"/>
  <c r="FL153" i="9"/>
  <c r="FM153" i="9"/>
  <c r="FN153" i="9"/>
  <c r="FO153" i="9"/>
  <c r="FP153" i="9"/>
  <c r="FQ153" i="9"/>
  <c r="FL154" i="9"/>
  <c r="FN154" i="9" s="1"/>
  <c r="FP154" i="9" s="1"/>
  <c r="FM154" i="9"/>
  <c r="FO154" i="9" s="1"/>
  <c r="FQ154" i="9" s="1"/>
  <c r="FL155" i="9"/>
  <c r="FN155" i="9" s="1"/>
  <c r="FP155" i="9" s="1"/>
  <c r="FM155" i="9"/>
  <c r="FO155" i="9"/>
  <c r="FQ155" i="9" s="1"/>
  <c r="FL156" i="9"/>
  <c r="FN156" i="9" s="1"/>
  <c r="FM156" i="9"/>
  <c r="FO156" i="9"/>
  <c r="FP156" i="9"/>
  <c r="FQ156" i="9"/>
  <c r="FL157" i="9"/>
  <c r="FM157" i="9"/>
  <c r="FN157" i="9"/>
  <c r="FP157" i="9" s="1"/>
  <c r="FO157" i="9"/>
  <c r="FQ157" i="9"/>
  <c r="FL158" i="9"/>
  <c r="FN158" i="9" s="1"/>
  <c r="FM158" i="9"/>
  <c r="FO158" i="9" s="1"/>
  <c r="FQ158" i="9" s="1"/>
  <c r="FP158" i="9"/>
  <c r="FL159" i="9"/>
  <c r="FN159" i="9" s="1"/>
  <c r="FP159" i="9" s="1"/>
  <c r="FM159" i="9"/>
  <c r="FO159" i="9" s="1"/>
  <c r="FQ159" i="9" s="1"/>
  <c r="FL160" i="9"/>
  <c r="FN160" i="9" s="1"/>
  <c r="FM160" i="9"/>
  <c r="FO160" i="9"/>
  <c r="FP160" i="9"/>
  <c r="FQ160" i="9"/>
  <c r="FL161" i="9"/>
  <c r="FM161" i="9"/>
  <c r="FO161" i="9" s="1"/>
  <c r="FQ161" i="9" s="1"/>
  <c r="FN161" i="9"/>
  <c r="FP161" i="9"/>
  <c r="FL162" i="9"/>
  <c r="FN162" i="9" s="1"/>
  <c r="FM162" i="9"/>
  <c r="FO162" i="9" s="1"/>
  <c r="FQ162" i="9" s="1"/>
  <c r="FP162" i="9"/>
  <c r="FL163" i="9"/>
  <c r="FN163" i="9" s="1"/>
  <c r="FP163" i="9" s="1"/>
  <c r="FM163" i="9"/>
  <c r="FO163" i="9"/>
  <c r="FQ163" i="9" s="1"/>
  <c r="FL164" i="9"/>
  <c r="FM164" i="9"/>
  <c r="FN164" i="9"/>
  <c r="FO164" i="9"/>
  <c r="FQ164" i="9" s="1"/>
  <c r="FP164" i="9"/>
  <c r="FL165" i="9"/>
  <c r="FM165" i="9"/>
  <c r="FN165" i="9"/>
  <c r="FO165" i="9"/>
  <c r="FP165" i="9"/>
  <c r="FQ165" i="9"/>
  <c r="FL166" i="9"/>
  <c r="FN166" i="9" s="1"/>
  <c r="FP166" i="9" s="1"/>
  <c r="FM166" i="9"/>
  <c r="FO166" i="9" s="1"/>
  <c r="FQ166" i="9" s="1"/>
  <c r="FL167" i="9"/>
  <c r="FN167" i="9" s="1"/>
  <c r="FP167" i="9" s="1"/>
  <c r="FM167" i="9"/>
  <c r="FO167" i="9"/>
  <c r="FQ167" i="9" s="1"/>
  <c r="FL168" i="9"/>
  <c r="FN168" i="9" s="1"/>
  <c r="FP168" i="9" s="1"/>
  <c r="FM168" i="9"/>
  <c r="FO168" i="9"/>
  <c r="FQ168" i="9" s="1"/>
  <c r="FL169" i="9"/>
  <c r="FM169" i="9"/>
  <c r="FN169" i="9"/>
  <c r="FP169" i="9" s="1"/>
  <c r="FO169" i="9"/>
  <c r="FQ169" i="9"/>
  <c r="FL170" i="9"/>
  <c r="FN170" i="9" s="1"/>
  <c r="FM170" i="9"/>
  <c r="FO170" i="9" s="1"/>
  <c r="FQ170" i="9" s="1"/>
  <c r="FP170" i="9"/>
  <c r="FL171" i="9"/>
  <c r="FN171" i="9" s="1"/>
  <c r="FP171" i="9" s="1"/>
  <c r="FM171" i="9"/>
  <c r="FO171" i="9" s="1"/>
  <c r="FQ171" i="9" s="1"/>
  <c r="FL172" i="9"/>
  <c r="FN172" i="9" s="1"/>
  <c r="FP172" i="9" s="1"/>
  <c r="FM172" i="9"/>
  <c r="FO172" i="9"/>
  <c r="FQ172" i="9"/>
  <c r="FL173" i="9"/>
  <c r="FM173" i="9"/>
  <c r="FN173" i="9"/>
  <c r="FP173" i="9" s="1"/>
  <c r="FO173" i="9"/>
  <c r="FQ173" i="9"/>
  <c r="FL174" i="9"/>
  <c r="FN174" i="9" s="1"/>
  <c r="FM174" i="9"/>
  <c r="FO174" i="9" s="1"/>
  <c r="FQ174" i="9" s="1"/>
  <c r="FP174" i="9"/>
  <c r="FL175" i="9"/>
  <c r="FM175" i="9"/>
  <c r="FO175" i="9" s="1"/>
  <c r="FQ175" i="9" s="1"/>
  <c r="FN175" i="9"/>
  <c r="FP175" i="9" s="1"/>
  <c r="FL176" i="9"/>
  <c r="FN176" i="9" s="1"/>
  <c r="FP176" i="9" s="1"/>
  <c r="FM176" i="9"/>
  <c r="FO176" i="9"/>
  <c r="FQ176" i="9" s="1"/>
  <c r="FL177" i="9"/>
  <c r="FM177" i="9"/>
  <c r="FO177" i="9" s="1"/>
  <c r="FN177" i="9"/>
  <c r="FP177" i="9" s="1"/>
  <c r="FQ177" i="9"/>
  <c r="FL178" i="9"/>
  <c r="FN178" i="9" s="1"/>
  <c r="FP178" i="9" s="1"/>
  <c r="FM178" i="9"/>
  <c r="FO178" i="9" s="1"/>
  <c r="FQ178" i="9" s="1"/>
  <c r="FL179" i="9"/>
  <c r="FM179" i="9"/>
  <c r="FN179" i="9"/>
  <c r="FP179" i="9" s="1"/>
  <c r="FO179" i="9"/>
  <c r="FQ179" i="9" s="1"/>
  <c r="FL180" i="9"/>
  <c r="FM180" i="9"/>
  <c r="FN180" i="9"/>
  <c r="FO180" i="9"/>
  <c r="FP180" i="9"/>
  <c r="FQ180" i="9"/>
  <c r="FL181" i="9"/>
  <c r="FN181" i="9" s="1"/>
  <c r="FM181" i="9"/>
  <c r="FO181" i="9" s="1"/>
  <c r="FQ181" i="9" s="1"/>
  <c r="FP181" i="9"/>
  <c r="FL182" i="9"/>
  <c r="FM182" i="9"/>
  <c r="FN182" i="9"/>
  <c r="FP182" i="9" s="1"/>
  <c r="FO182" i="9"/>
  <c r="FQ182" i="9" s="1"/>
  <c r="FL183" i="9"/>
  <c r="FN183" i="9" s="1"/>
  <c r="FP183" i="9" s="1"/>
  <c r="FM183" i="9"/>
  <c r="FO183" i="9"/>
  <c r="FQ183" i="9" s="1"/>
  <c r="FL184" i="9"/>
  <c r="FM184" i="9"/>
  <c r="FO184" i="9" s="1"/>
  <c r="FQ184" i="9" s="1"/>
  <c r="FN184" i="9"/>
  <c r="FP184" i="9" s="1"/>
  <c r="FL185" i="9"/>
  <c r="FN185" i="9" s="1"/>
  <c r="FP185" i="9" s="1"/>
  <c r="FM185" i="9"/>
  <c r="FO185" i="9" s="1"/>
  <c r="FQ185" i="9" s="1"/>
  <c r="FL186" i="9"/>
  <c r="FN186" i="9" s="1"/>
  <c r="FP186" i="9" s="1"/>
  <c r="FM186" i="9"/>
  <c r="FO186" i="9" s="1"/>
  <c r="FQ186" i="9" s="1"/>
  <c r="FL187" i="9"/>
  <c r="FN187" i="9" s="1"/>
  <c r="FM187" i="9"/>
  <c r="FO187" i="9"/>
  <c r="FP187" i="9"/>
  <c r="FQ187" i="9"/>
  <c r="FL188" i="9"/>
  <c r="FM188" i="9"/>
  <c r="FO188" i="9" s="1"/>
  <c r="FQ188" i="9" s="1"/>
  <c r="FN188" i="9"/>
  <c r="FP188" i="9"/>
  <c r="FL189" i="9"/>
  <c r="FN189" i="9" s="1"/>
  <c r="FM189" i="9"/>
  <c r="FO189" i="9" s="1"/>
  <c r="FQ189" i="9" s="1"/>
  <c r="FP189" i="9"/>
  <c r="FL190" i="9"/>
  <c r="FN190" i="9" s="1"/>
  <c r="FP190" i="9" s="1"/>
  <c r="FM190" i="9"/>
  <c r="FO190" i="9"/>
  <c r="FQ190" i="9" s="1"/>
  <c r="FL191" i="9"/>
  <c r="FM191" i="9"/>
  <c r="FN191" i="9"/>
  <c r="FO191" i="9"/>
  <c r="FQ191" i="9" s="1"/>
  <c r="FP191" i="9"/>
  <c r="FL192" i="9"/>
  <c r="FM192" i="9"/>
  <c r="FO192" i="9" s="1"/>
  <c r="FN192" i="9"/>
  <c r="FP192" i="9"/>
  <c r="FQ192" i="9"/>
  <c r="FL193" i="9"/>
  <c r="FN193" i="9" s="1"/>
  <c r="FP193" i="9" s="1"/>
  <c r="FM193" i="9"/>
  <c r="FO193" i="9" s="1"/>
  <c r="FQ193" i="9" s="1"/>
  <c r="FL194" i="9"/>
  <c r="FN194" i="9" s="1"/>
  <c r="FP194" i="9" s="1"/>
  <c r="FM194" i="9"/>
  <c r="FO194" i="9" s="1"/>
  <c r="FQ194" i="9" s="1"/>
  <c r="FL195" i="9"/>
  <c r="FN195" i="9" s="1"/>
  <c r="FP195" i="9" s="1"/>
  <c r="FM195" i="9"/>
  <c r="FO195" i="9"/>
  <c r="FQ195" i="9"/>
  <c r="FL196" i="9"/>
  <c r="FM196" i="9"/>
  <c r="FO196" i="9" s="1"/>
  <c r="FN196" i="9"/>
  <c r="FP196" i="9"/>
  <c r="FQ196" i="9"/>
  <c r="FL197" i="9"/>
  <c r="FN197" i="9" s="1"/>
  <c r="FM197" i="9"/>
  <c r="FO197" i="9" s="1"/>
  <c r="FQ197" i="9" s="1"/>
  <c r="FP197" i="9"/>
  <c r="FL198" i="9"/>
  <c r="FM198" i="9"/>
  <c r="FN198" i="9"/>
  <c r="FP198" i="9" s="1"/>
  <c r="FO198" i="9"/>
  <c r="FQ198" i="9" s="1"/>
  <c r="FL199" i="9"/>
  <c r="FN199" i="9" s="1"/>
  <c r="FP199" i="9" s="1"/>
  <c r="FM199" i="9"/>
  <c r="FO199" i="9"/>
  <c r="FQ199" i="9" s="1"/>
  <c r="FL200" i="9"/>
  <c r="FM200" i="9"/>
  <c r="FO200" i="9" s="1"/>
  <c r="FQ200" i="9" s="1"/>
  <c r="FN200" i="9"/>
  <c r="FP200" i="9" s="1"/>
  <c r="FL201" i="9"/>
  <c r="FN201" i="9" s="1"/>
  <c r="FP201" i="9" s="1"/>
  <c r="FM201" i="9"/>
  <c r="FO201" i="9" s="1"/>
  <c r="FQ201" i="9" s="1"/>
  <c r="FL202" i="9"/>
  <c r="FM202" i="9"/>
  <c r="FO202" i="9" s="1"/>
  <c r="FQ202" i="9" s="1"/>
  <c r="FN202" i="9"/>
  <c r="FP202" i="9" s="1"/>
  <c r="FL203" i="9"/>
  <c r="FN203" i="9" s="1"/>
  <c r="FM203" i="9"/>
  <c r="FO203" i="9"/>
  <c r="FP203" i="9"/>
  <c r="FQ203" i="9"/>
  <c r="FL204" i="9"/>
  <c r="FM204" i="9"/>
  <c r="FO204" i="9" s="1"/>
  <c r="FQ204" i="9" s="1"/>
  <c r="FN204" i="9"/>
  <c r="FP204" i="9"/>
  <c r="FL205" i="9"/>
  <c r="FN205" i="9" s="1"/>
  <c r="FM205" i="9"/>
  <c r="FO205" i="9" s="1"/>
  <c r="FQ205" i="9" s="1"/>
  <c r="FP205" i="9"/>
  <c r="FL206" i="9"/>
  <c r="FN206" i="9" s="1"/>
  <c r="FP206" i="9" s="1"/>
  <c r="FM206" i="9"/>
  <c r="FO206" i="9"/>
  <c r="FQ206" i="9" s="1"/>
  <c r="FL207" i="9"/>
  <c r="FM207" i="9"/>
  <c r="FN207" i="9"/>
  <c r="FP207" i="9" s="1"/>
  <c r="FO207" i="9"/>
  <c r="FQ207" i="9" s="1"/>
  <c r="FL208" i="9"/>
  <c r="FM208" i="9"/>
  <c r="FO208" i="9" s="1"/>
  <c r="FQ208" i="9" s="1"/>
  <c r="FN208" i="9"/>
  <c r="FP208" i="9"/>
  <c r="FL209" i="9"/>
  <c r="FN209" i="9" s="1"/>
  <c r="FP209" i="9" s="1"/>
  <c r="FM209" i="9"/>
  <c r="FO209" i="9" s="1"/>
  <c r="FQ209" i="9" s="1"/>
  <c r="FL210" i="9"/>
  <c r="FN210" i="9" s="1"/>
  <c r="FP210" i="9" s="1"/>
  <c r="FM210" i="9"/>
  <c r="FO210" i="9" s="1"/>
  <c r="FQ210" i="9" s="1"/>
  <c r="FL211" i="9"/>
  <c r="FM211" i="9"/>
  <c r="FN211" i="9"/>
  <c r="FP211" i="9" s="1"/>
  <c r="FO211" i="9"/>
  <c r="FQ211" i="9"/>
  <c r="FL212" i="9"/>
  <c r="FM212" i="9"/>
  <c r="FO212" i="9" s="1"/>
  <c r="FN212" i="9"/>
  <c r="FP212" i="9"/>
  <c r="FQ212" i="9"/>
  <c r="FL213" i="9"/>
  <c r="FN213" i="9" s="1"/>
  <c r="FM213" i="9"/>
  <c r="FO213" i="9" s="1"/>
  <c r="FQ213" i="9" s="1"/>
  <c r="FP213" i="9"/>
  <c r="FL214" i="9"/>
  <c r="FM214" i="9"/>
  <c r="FN214" i="9"/>
  <c r="FP214" i="9" s="1"/>
  <c r="FO214" i="9"/>
  <c r="FQ214" i="9" s="1"/>
  <c r="FL215" i="9"/>
  <c r="FN215" i="9" s="1"/>
  <c r="FP215" i="9" s="1"/>
  <c r="FM215" i="9"/>
  <c r="FO215" i="9"/>
  <c r="FQ215" i="9" s="1"/>
  <c r="FL216" i="9"/>
  <c r="FM216" i="9"/>
  <c r="FO216" i="9" s="1"/>
  <c r="FQ216" i="9" s="1"/>
  <c r="FN216" i="9"/>
  <c r="FP216" i="9" s="1"/>
  <c r="FL217" i="9"/>
  <c r="FN217" i="9" s="1"/>
  <c r="FP217" i="9" s="1"/>
  <c r="FM217" i="9"/>
  <c r="FO217" i="9" s="1"/>
  <c r="FQ217" i="9" s="1"/>
  <c r="FL218" i="9"/>
  <c r="FN218" i="9" s="1"/>
  <c r="FP218" i="9" s="1"/>
  <c r="FM218" i="9"/>
  <c r="FO218" i="9" s="1"/>
  <c r="FQ218" i="9" s="1"/>
  <c r="FL219" i="9"/>
  <c r="FN219" i="9" s="1"/>
  <c r="FP219" i="9" s="1"/>
  <c r="FM219" i="9"/>
  <c r="FO219" i="9"/>
  <c r="FQ219" i="9"/>
  <c r="FL220" i="9"/>
  <c r="FM220" i="9"/>
  <c r="FO220" i="9" s="1"/>
  <c r="FQ220" i="9" s="1"/>
  <c r="FN220" i="9"/>
  <c r="FP220" i="9"/>
  <c r="FL221" i="9"/>
  <c r="FN221" i="9" s="1"/>
  <c r="FM221" i="9"/>
  <c r="FO221" i="9" s="1"/>
  <c r="FQ221" i="9" s="1"/>
  <c r="FP221" i="9"/>
  <c r="FL222" i="9"/>
  <c r="FN222" i="9" s="1"/>
  <c r="FP222" i="9" s="1"/>
  <c r="FM222" i="9"/>
  <c r="FO222" i="9"/>
  <c r="FQ222" i="9" s="1"/>
  <c r="FL223" i="9"/>
  <c r="FM223" i="9"/>
  <c r="FN223" i="9"/>
  <c r="FP223" i="9" s="1"/>
  <c r="FO223" i="9"/>
  <c r="FQ223" i="9" s="1"/>
  <c r="FL224" i="9"/>
  <c r="FM224" i="9"/>
  <c r="FO224" i="9" s="1"/>
  <c r="FN224" i="9"/>
  <c r="FP224" i="9"/>
  <c r="FQ224" i="9"/>
  <c r="FL225" i="9"/>
  <c r="FN225" i="9" s="1"/>
  <c r="FP225" i="9" s="1"/>
  <c r="FM225" i="9"/>
  <c r="FO225" i="9" s="1"/>
  <c r="FQ225" i="9" s="1"/>
  <c r="FL226" i="9"/>
  <c r="FN226" i="9" s="1"/>
  <c r="FP226" i="9" s="1"/>
  <c r="FM226" i="9"/>
  <c r="FO226" i="9" s="1"/>
  <c r="FQ226" i="9" s="1"/>
  <c r="FL227" i="9"/>
  <c r="FN227" i="9" s="1"/>
  <c r="FP227" i="9" s="1"/>
  <c r="FM227" i="9"/>
  <c r="FO227" i="9"/>
  <c r="FQ227" i="9"/>
  <c r="FL228" i="9"/>
  <c r="FM228" i="9"/>
  <c r="FO228" i="9" s="1"/>
  <c r="FN228" i="9"/>
  <c r="FP228" i="9" s="1"/>
  <c r="FQ228" i="9"/>
  <c r="FL229" i="9"/>
  <c r="FN229" i="9" s="1"/>
  <c r="FM229" i="9"/>
  <c r="FO229" i="9" s="1"/>
  <c r="FQ229" i="9" s="1"/>
  <c r="FP229" i="9"/>
  <c r="FL230" i="9"/>
  <c r="FM230" i="9"/>
  <c r="FN230" i="9"/>
  <c r="FP230" i="9" s="1"/>
  <c r="FO230" i="9"/>
  <c r="FQ230" i="9" s="1"/>
  <c r="FL231" i="9"/>
  <c r="FN231" i="9" s="1"/>
  <c r="FP231" i="9" s="1"/>
  <c r="FM231" i="9"/>
  <c r="FO231" i="9"/>
  <c r="FQ231" i="9" s="1"/>
  <c r="FL232" i="9"/>
  <c r="FM232" i="9"/>
  <c r="FO232" i="9" s="1"/>
  <c r="FQ232" i="9" s="1"/>
  <c r="FN232" i="9"/>
  <c r="FP232" i="9" s="1"/>
  <c r="FL233" i="9"/>
  <c r="FN233" i="9" s="1"/>
  <c r="FP233" i="9" s="1"/>
  <c r="FM233" i="9"/>
  <c r="FO233" i="9" s="1"/>
  <c r="FQ233" i="9" s="1"/>
  <c r="FL234" i="9"/>
  <c r="FM234" i="9"/>
  <c r="FO234" i="9" s="1"/>
  <c r="FQ234" i="9" s="1"/>
  <c r="FN234" i="9"/>
  <c r="FP234" i="9" s="1"/>
  <c r="FL235" i="9"/>
  <c r="FN235" i="9" s="1"/>
  <c r="FP235" i="9" s="1"/>
  <c r="FM235" i="9"/>
  <c r="FO235" i="9"/>
  <c r="FQ235" i="9"/>
  <c r="FL236" i="9"/>
  <c r="FM236" i="9"/>
  <c r="FO236" i="9" s="1"/>
  <c r="FQ236" i="9" s="1"/>
  <c r="FN236" i="9"/>
  <c r="FP236" i="9"/>
  <c r="FL237" i="9"/>
  <c r="FN237" i="9" s="1"/>
  <c r="FM237" i="9"/>
  <c r="FO237" i="9" s="1"/>
  <c r="FQ237" i="9" s="1"/>
  <c r="FP237" i="9"/>
  <c r="FL238" i="9"/>
  <c r="FN238" i="9" s="1"/>
  <c r="FP238" i="9" s="1"/>
  <c r="FM238" i="9"/>
  <c r="FO238" i="9"/>
  <c r="FQ238" i="9" s="1"/>
  <c r="FL239" i="9"/>
  <c r="FM239" i="9"/>
  <c r="FN239" i="9"/>
  <c r="FO239" i="9"/>
  <c r="FQ239" i="9" s="1"/>
  <c r="FP239" i="9"/>
  <c r="FL240" i="9"/>
  <c r="FM240" i="9"/>
  <c r="FO240" i="9" s="1"/>
  <c r="FN240" i="9"/>
  <c r="FP240" i="9"/>
  <c r="FQ240" i="9"/>
  <c r="FL241" i="9"/>
  <c r="FN241" i="9" s="1"/>
  <c r="FP241" i="9" s="1"/>
  <c r="FM241" i="9"/>
  <c r="FO241" i="9" s="1"/>
  <c r="FQ241" i="9" s="1"/>
  <c r="FL242" i="9"/>
  <c r="FN242" i="9" s="1"/>
  <c r="FP242" i="9" s="1"/>
  <c r="FM242" i="9"/>
  <c r="FO242" i="9" s="1"/>
  <c r="FQ242" i="9" s="1"/>
  <c r="FL243" i="9"/>
  <c r="FM243" i="9"/>
  <c r="FN243" i="9"/>
  <c r="FP243" i="9" s="1"/>
  <c r="FO243" i="9"/>
  <c r="FQ243" i="9"/>
  <c r="FL244" i="9"/>
  <c r="FM244" i="9"/>
  <c r="FO244" i="9" s="1"/>
  <c r="FN244" i="9"/>
  <c r="FP244" i="9"/>
  <c r="FQ244" i="9"/>
  <c r="FL245" i="9"/>
  <c r="FN245" i="9" s="1"/>
  <c r="FM245" i="9"/>
  <c r="FO245" i="9" s="1"/>
  <c r="FQ245" i="9" s="1"/>
  <c r="FP245" i="9"/>
  <c r="FL246" i="9"/>
  <c r="FM246" i="9"/>
  <c r="FN246" i="9"/>
  <c r="FP246" i="9" s="1"/>
  <c r="FO246" i="9"/>
  <c r="FQ246" i="9" s="1"/>
  <c r="FL247" i="9"/>
  <c r="FN247" i="9" s="1"/>
  <c r="FP247" i="9" s="1"/>
  <c r="FM247" i="9"/>
  <c r="FO247" i="9"/>
  <c r="FQ247" i="9" s="1"/>
  <c r="FL248" i="9"/>
  <c r="FM248" i="9"/>
  <c r="FO248" i="9" s="1"/>
  <c r="FQ248" i="9" s="1"/>
  <c r="FN248" i="9"/>
  <c r="FP248" i="9" s="1"/>
  <c r="FL249" i="9"/>
  <c r="FN249" i="9" s="1"/>
  <c r="FP249" i="9" s="1"/>
  <c r="FM249" i="9"/>
  <c r="FO249" i="9" s="1"/>
  <c r="FQ249" i="9" s="1"/>
  <c r="FL250" i="9"/>
  <c r="FM250" i="9"/>
  <c r="FO250" i="9" s="1"/>
  <c r="FQ250" i="9" s="1"/>
  <c r="FN250" i="9"/>
  <c r="FP250" i="9" s="1"/>
  <c r="FL251" i="9"/>
  <c r="FN251" i="9" s="1"/>
  <c r="FM251" i="9"/>
  <c r="FO251" i="9"/>
  <c r="FP251" i="9"/>
  <c r="FQ251" i="9"/>
  <c r="FL252" i="9"/>
  <c r="FM252" i="9"/>
  <c r="FO252" i="9" s="1"/>
  <c r="FQ252" i="9" s="1"/>
  <c r="FN252" i="9"/>
  <c r="FP252" i="9"/>
  <c r="FL253" i="9"/>
  <c r="FN253" i="9" s="1"/>
  <c r="FM253" i="9"/>
  <c r="FO253" i="9" s="1"/>
  <c r="FQ253" i="9" s="1"/>
  <c r="FP253" i="9"/>
  <c r="FL254" i="9"/>
  <c r="FN254" i="9" s="1"/>
  <c r="FP254" i="9" s="1"/>
  <c r="FM254" i="9"/>
  <c r="FO254" i="9"/>
  <c r="FQ254" i="9" s="1"/>
  <c r="FL255" i="9"/>
  <c r="FM255" i="9"/>
  <c r="FN255" i="9"/>
  <c r="FP255" i="9" s="1"/>
  <c r="FO255" i="9"/>
  <c r="FQ255" i="9" s="1"/>
  <c r="FL256" i="9"/>
  <c r="FM256" i="9"/>
  <c r="FO256" i="9" s="1"/>
  <c r="FN256" i="9"/>
  <c r="FP256" i="9"/>
  <c r="FQ256" i="9"/>
  <c r="FL257" i="9"/>
  <c r="FN257" i="9" s="1"/>
  <c r="FP257" i="9" s="1"/>
  <c r="FM257" i="9"/>
  <c r="FO257" i="9" s="1"/>
  <c r="FQ257" i="9" s="1"/>
  <c r="FL258" i="9"/>
  <c r="FN258" i="9" s="1"/>
  <c r="FP258" i="9" s="1"/>
  <c r="FM258" i="9"/>
  <c r="FO258" i="9" s="1"/>
  <c r="FQ258" i="9" s="1"/>
  <c r="FL259" i="9"/>
  <c r="FM259" i="9"/>
  <c r="FN259" i="9"/>
  <c r="FP259" i="9" s="1"/>
  <c r="FO259" i="9"/>
  <c r="FQ259" i="9"/>
  <c r="FL260" i="9"/>
  <c r="FM260" i="9"/>
  <c r="FO260" i="9" s="1"/>
  <c r="FN260" i="9"/>
  <c r="FP260" i="9" s="1"/>
  <c r="FQ260" i="9"/>
  <c r="FL261" i="9"/>
  <c r="FN261" i="9" s="1"/>
  <c r="FM261" i="9"/>
  <c r="FO261" i="9" s="1"/>
  <c r="FQ261" i="9" s="1"/>
  <c r="FP261" i="9"/>
  <c r="FL262" i="9"/>
  <c r="FM262" i="9"/>
  <c r="FN262" i="9"/>
  <c r="FP262" i="9" s="1"/>
  <c r="FO262" i="9"/>
  <c r="FQ262" i="9" s="1"/>
  <c r="FL263" i="9"/>
  <c r="FN263" i="9" s="1"/>
  <c r="FP263" i="9" s="1"/>
  <c r="FM263" i="9"/>
  <c r="FO263" i="9"/>
  <c r="FQ263" i="9" s="1"/>
  <c r="FL264" i="9"/>
  <c r="FM264" i="9"/>
  <c r="FO264" i="9" s="1"/>
  <c r="FQ264" i="9" s="1"/>
  <c r="FN264" i="9"/>
  <c r="FP264" i="9" s="1"/>
  <c r="FL265" i="9"/>
  <c r="FN265" i="9" s="1"/>
  <c r="FP265" i="9" s="1"/>
  <c r="FM265" i="9"/>
  <c r="FO265" i="9" s="1"/>
  <c r="FQ265" i="9" s="1"/>
  <c r="FL266" i="9"/>
  <c r="FN266" i="9" s="1"/>
  <c r="FP266" i="9" s="1"/>
  <c r="FM266" i="9"/>
  <c r="FO266" i="9" s="1"/>
  <c r="FQ266" i="9" s="1"/>
  <c r="FL267" i="9"/>
  <c r="FN267" i="9" s="1"/>
  <c r="FM267" i="9"/>
  <c r="FO267" i="9"/>
  <c r="FP267" i="9"/>
  <c r="FQ267" i="9"/>
  <c r="FL268" i="9"/>
  <c r="FM268" i="9"/>
  <c r="FO268" i="9" s="1"/>
  <c r="FQ268" i="9" s="1"/>
  <c r="FN268" i="9"/>
  <c r="FP268" i="9"/>
  <c r="FL269" i="9"/>
  <c r="FN269" i="9" s="1"/>
  <c r="FM269" i="9"/>
  <c r="FO269" i="9" s="1"/>
  <c r="FQ269" i="9" s="1"/>
  <c r="FP269" i="9"/>
  <c r="FL270" i="9"/>
  <c r="FN270" i="9" s="1"/>
  <c r="FP270" i="9" s="1"/>
  <c r="FM270" i="9"/>
  <c r="FO270" i="9"/>
  <c r="FQ270" i="9" s="1"/>
  <c r="FL271" i="9"/>
  <c r="FM271" i="9"/>
  <c r="FN271" i="9"/>
  <c r="FO271" i="9"/>
  <c r="FQ271" i="9" s="1"/>
  <c r="FP271" i="9"/>
  <c r="FL272" i="9"/>
  <c r="FM272" i="9"/>
  <c r="FO272" i="9" s="1"/>
  <c r="FQ272" i="9" s="1"/>
  <c r="FN272" i="9"/>
  <c r="FP272" i="9"/>
  <c r="FL273" i="9"/>
  <c r="FN273" i="9" s="1"/>
  <c r="FP273" i="9" s="1"/>
  <c r="FM273" i="9"/>
  <c r="FO273" i="9" s="1"/>
  <c r="FQ273" i="9" s="1"/>
  <c r="FL274" i="9"/>
  <c r="FN274" i="9" s="1"/>
  <c r="FM274" i="9"/>
  <c r="FO274" i="9" s="1"/>
  <c r="FP274" i="9"/>
  <c r="FQ274" i="9"/>
  <c r="FL275" i="9"/>
  <c r="FN275" i="9" s="1"/>
  <c r="FP275" i="9" s="1"/>
  <c r="FM275" i="9"/>
  <c r="FO275" i="9"/>
  <c r="FQ275" i="9" s="1"/>
  <c r="FL276" i="9"/>
  <c r="FN276" i="9" s="1"/>
  <c r="FP276" i="9" s="1"/>
  <c r="FM276" i="9"/>
  <c r="FO276" i="9" s="1"/>
  <c r="FQ276" i="9"/>
  <c r="FL277" i="9"/>
  <c r="FM277" i="9"/>
  <c r="FN277" i="9"/>
  <c r="FP277" i="9" s="1"/>
  <c r="FO277" i="9"/>
  <c r="FQ277" i="9" s="1"/>
  <c r="FL278" i="9"/>
  <c r="FN278" i="9" s="1"/>
  <c r="FM278" i="9"/>
  <c r="FO278" i="9" s="1"/>
  <c r="FP278" i="9"/>
  <c r="FQ278" i="9"/>
  <c r="FL279" i="9"/>
  <c r="FN279" i="9" s="1"/>
  <c r="FP279" i="9" s="1"/>
  <c r="FM279" i="9"/>
  <c r="FO279" i="9"/>
  <c r="FQ279" i="9" s="1"/>
  <c r="FL280" i="9"/>
  <c r="FN280" i="9" s="1"/>
  <c r="FM280" i="9"/>
  <c r="FO280" i="9" s="1"/>
  <c r="FP280" i="9"/>
  <c r="FQ280" i="9"/>
  <c r="FL281" i="9"/>
  <c r="FM281" i="9"/>
  <c r="FN281" i="9"/>
  <c r="FO281" i="9"/>
  <c r="FQ281" i="9" s="1"/>
  <c r="FP281" i="9"/>
  <c r="FL282" i="9"/>
  <c r="FN282" i="9" s="1"/>
  <c r="FM282" i="9"/>
  <c r="FO282" i="9" s="1"/>
  <c r="FQ282" i="9" s="1"/>
  <c r="FP282" i="9"/>
  <c r="FL283" i="9"/>
  <c r="FN283" i="9" s="1"/>
  <c r="FP283" i="9" s="1"/>
  <c r="FM283" i="9"/>
  <c r="FO283" i="9"/>
  <c r="FQ283" i="9" s="1"/>
  <c r="FL284" i="9"/>
  <c r="FM284" i="9"/>
  <c r="FO284" i="9" s="1"/>
  <c r="FN284" i="9"/>
  <c r="FP284" i="9" s="1"/>
  <c r="FQ284" i="9"/>
  <c r="FL285" i="9"/>
  <c r="FM285" i="9"/>
  <c r="FN285" i="9"/>
  <c r="FO285" i="9"/>
  <c r="FQ285" i="9" s="1"/>
  <c r="FP285" i="9"/>
  <c r="FL286" i="9"/>
  <c r="FN286" i="9" s="1"/>
  <c r="FM286" i="9"/>
  <c r="FO286" i="9" s="1"/>
  <c r="FQ286" i="9" s="1"/>
  <c r="FP286" i="9"/>
  <c r="FL287" i="9"/>
  <c r="FN287" i="9" s="1"/>
  <c r="FP287" i="9" s="1"/>
  <c r="FM287" i="9"/>
  <c r="FO287" i="9"/>
  <c r="FQ287" i="9" s="1"/>
  <c r="FL288" i="9"/>
  <c r="FM288" i="9"/>
  <c r="FO288" i="9" s="1"/>
  <c r="FN288" i="9"/>
  <c r="FP288" i="9" s="1"/>
  <c r="FQ288" i="9"/>
  <c r="FL289" i="9"/>
  <c r="FM289" i="9"/>
  <c r="FN289" i="9"/>
  <c r="FO289" i="9"/>
  <c r="FQ289" i="9" s="1"/>
  <c r="FP289" i="9"/>
  <c r="FL290" i="9"/>
  <c r="FN290" i="9" s="1"/>
  <c r="FM290" i="9"/>
  <c r="FO290" i="9" s="1"/>
  <c r="FQ290" i="9" s="1"/>
  <c r="FP290" i="9"/>
  <c r="FL291" i="9"/>
  <c r="FN291" i="9" s="1"/>
  <c r="FP291" i="9" s="1"/>
  <c r="FM291" i="9"/>
  <c r="FO291" i="9"/>
  <c r="FQ291" i="9" s="1"/>
  <c r="FL292" i="9"/>
  <c r="FM292" i="9"/>
  <c r="FO292" i="9" s="1"/>
  <c r="FN292" i="9"/>
  <c r="FP292" i="9" s="1"/>
  <c r="FQ292" i="9"/>
  <c r="FL293" i="9"/>
  <c r="FM293" i="9"/>
  <c r="FN293" i="9"/>
  <c r="FO293" i="9"/>
  <c r="FQ293" i="9" s="1"/>
  <c r="FP293" i="9"/>
  <c r="FL294" i="9"/>
  <c r="FN294" i="9" s="1"/>
  <c r="FM294" i="9"/>
  <c r="FO294" i="9" s="1"/>
  <c r="FQ294" i="9" s="1"/>
  <c r="FP294" i="9"/>
  <c r="FL295" i="9"/>
  <c r="FN295" i="9" s="1"/>
  <c r="FP295" i="9" s="1"/>
  <c r="FM295" i="9"/>
  <c r="FO295" i="9"/>
  <c r="FQ295" i="9" s="1"/>
  <c r="FL296" i="9"/>
  <c r="FM296" i="9"/>
  <c r="FO296" i="9" s="1"/>
  <c r="FN296" i="9"/>
  <c r="FP296" i="9" s="1"/>
  <c r="FQ296" i="9"/>
  <c r="FL297" i="9"/>
  <c r="FM297" i="9"/>
  <c r="FN297" i="9"/>
  <c r="FO297" i="9"/>
  <c r="FQ297" i="9" s="1"/>
  <c r="FP297" i="9"/>
  <c r="FL298" i="9"/>
  <c r="FN298" i="9" s="1"/>
  <c r="FM298" i="9"/>
  <c r="FO298" i="9" s="1"/>
  <c r="FQ298" i="9" s="1"/>
  <c r="FP298" i="9"/>
  <c r="FL299" i="9"/>
  <c r="FN299" i="9" s="1"/>
  <c r="FP299" i="9" s="1"/>
  <c r="FM299" i="9"/>
  <c r="FO299" i="9"/>
  <c r="FQ299" i="9" s="1"/>
  <c r="FL300" i="9"/>
  <c r="FM300" i="9"/>
  <c r="FO300" i="9" s="1"/>
  <c r="FN300" i="9"/>
  <c r="FP300" i="9" s="1"/>
  <c r="FQ300" i="9"/>
  <c r="FL301" i="9"/>
  <c r="FM301" i="9"/>
  <c r="FN301" i="9"/>
  <c r="FO301" i="9"/>
  <c r="FQ301" i="9" s="1"/>
  <c r="FP301" i="9"/>
  <c r="FL302" i="9"/>
  <c r="FN302" i="9" s="1"/>
  <c r="FM302" i="9"/>
  <c r="FO302" i="9" s="1"/>
  <c r="FQ302" i="9" s="1"/>
  <c r="FP302" i="9"/>
  <c r="FL303" i="9"/>
  <c r="FN303" i="9" s="1"/>
  <c r="FP303" i="9" s="1"/>
  <c r="FM303" i="9"/>
  <c r="FO303" i="9"/>
  <c r="FQ303" i="9" s="1"/>
  <c r="FL304" i="9"/>
  <c r="FM304" i="9"/>
  <c r="FO304" i="9" s="1"/>
  <c r="FN304" i="9"/>
  <c r="FP304" i="9" s="1"/>
  <c r="FQ304" i="9"/>
  <c r="FL305" i="9"/>
  <c r="FM305" i="9"/>
  <c r="FN305" i="9"/>
  <c r="FO305" i="9"/>
  <c r="FQ305" i="9" s="1"/>
  <c r="FP305" i="9"/>
  <c r="FL306" i="9"/>
  <c r="FN306" i="9" s="1"/>
  <c r="FM306" i="9"/>
  <c r="FO306" i="9" s="1"/>
  <c r="FQ306" i="9" s="1"/>
  <c r="FP306" i="9"/>
  <c r="FL307" i="9"/>
  <c r="FN307" i="9" s="1"/>
  <c r="FP307" i="9" s="1"/>
  <c r="FM307" i="9"/>
  <c r="FO307" i="9"/>
  <c r="FQ307" i="9" s="1"/>
  <c r="FL308" i="9"/>
  <c r="FM308" i="9"/>
  <c r="FO308" i="9" s="1"/>
  <c r="FN308" i="9"/>
  <c r="FP308" i="9" s="1"/>
  <c r="FQ308" i="9"/>
  <c r="FL309" i="9"/>
  <c r="FM309" i="9"/>
  <c r="FN309" i="9"/>
  <c r="FO309" i="9"/>
  <c r="FQ309" i="9" s="1"/>
  <c r="FP309" i="9"/>
  <c r="FL310" i="9"/>
  <c r="FN310" i="9" s="1"/>
  <c r="FM310" i="9"/>
  <c r="FO310" i="9" s="1"/>
  <c r="FQ310" i="9" s="1"/>
  <c r="FP310" i="9"/>
  <c r="FL311" i="9"/>
  <c r="FN311" i="9" s="1"/>
  <c r="FP311" i="9" s="1"/>
  <c r="FM311" i="9"/>
  <c r="FO311" i="9"/>
  <c r="FQ311" i="9" s="1"/>
  <c r="FL312" i="9"/>
  <c r="FM312" i="9"/>
  <c r="FO312" i="9" s="1"/>
  <c r="FN312" i="9"/>
  <c r="FP312" i="9" s="1"/>
  <c r="FQ312" i="9"/>
  <c r="FL313" i="9"/>
  <c r="FM313" i="9"/>
  <c r="FN313" i="9"/>
  <c r="FO313" i="9"/>
  <c r="FQ313" i="9" s="1"/>
  <c r="FP313" i="9"/>
  <c r="FL314" i="9"/>
  <c r="FN314" i="9" s="1"/>
  <c r="FM314" i="9"/>
  <c r="FO314" i="9" s="1"/>
  <c r="FQ314" i="9" s="1"/>
  <c r="FP314" i="9"/>
  <c r="FL315" i="9"/>
  <c r="FN315" i="9" s="1"/>
  <c r="FP315" i="9" s="1"/>
  <c r="FM315" i="9"/>
  <c r="FO315" i="9"/>
  <c r="FQ315" i="9" s="1"/>
  <c r="FL316" i="9"/>
  <c r="FM316" i="9"/>
  <c r="FO316" i="9" s="1"/>
  <c r="FN316" i="9"/>
  <c r="FP316" i="9" s="1"/>
  <c r="FQ316" i="9"/>
  <c r="FL317" i="9"/>
  <c r="FM317" i="9"/>
  <c r="FN317" i="9"/>
  <c r="FO317" i="9"/>
  <c r="FQ317" i="9" s="1"/>
  <c r="FP317" i="9"/>
  <c r="FL318" i="9"/>
  <c r="FN318" i="9" s="1"/>
  <c r="FM318" i="9"/>
  <c r="FO318" i="9" s="1"/>
  <c r="FQ318" i="9" s="1"/>
  <c r="FP318" i="9"/>
  <c r="FL319" i="9"/>
  <c r="FN319" i="9" s="1"/>
  <c r="FP319" i="9" s="1"/>
  <c r="FM319" i="9"/>
  <c r="FO319" i="9"/>
  <c r="FQ319" i="9" s="1"/>
  <c r="FL320" i="9"/>
  <c r="FM320" i="9"/>
  <c r="FO320" i="9" s="1"/>
  <c r="FN320" i="9"/>
  <c r="FP320" i="9" s="1"/>
  <c r="FQ320" i="9"/>
  <c r="FL321" i="9"/>
  <c r="FM321" i="9"/>
  <c r="FN321" i="9"/>
  <c r="FO321" i="9"/>
  <c r="FQ321" i="9" s="1"/>
  <c r="FP321" i="9"/>
  <c r="FL322" i="9"/>
  <c r="FN322" i="9" s="1"/>
  <c r="FM322" i="9"/>
  <c r="FO322" i="9" s="1"/>
  <c r="FQ322" i="9" s="1"/>
  <c r="FP322" i="9"/>
  <c r="FL323" i="9"/>
  <c r="FN323" i="9" s="1"/>
  <c r="FP323" i="9" s="1"/>
  <c r="FM323" i="9"/>
  <c r="FO323" i="9"/>
  <c r="FQ323" i="9" s="1"/>
  <c r="FL324" i="9"/>
  <c r="FM324" i="9"/>
  <c r="FO324" i="9" s="1"/>
  <c r="FN324" i="9"/>
  <c r="FP324" i="9" s="1"/>
  <c r="FQ324" i="9"/>
  <c r="FL325" i="9"/>
  <c r="FM325" i="9"/>
  <c r="FN325" i="9"/>
  <c r="FO325" i="9"/>
  <c r="FQ325" i="9" s="1"/>
  <c r="FP325" i="9"/>
  <c r="FL326" i="9"/>
  <c r="FN326" i="9" s="1"/>
  <c r="FM326" i="9"/>
  <c r="FO326" i="9" s="1"/>
  <c r="FQ326" i="9" s="1"/>
  <c r="FP326" i="9"/>
  <c r="FL327" i="9"/>
  <c r="FN327" i="9" s="1"/>
  <c r="FP327" i="9" s="1"/>
  <c r="FM327" i="9"/>
  <c r="FO327" i="9"/>
  <c r="FQ327" i="9" s="1"/>
  <c r="FL328" i="9"/>
  <c r="FM328" i="9"/>
  <c r="FO328" i="9" s="1"/>
  <c r="FN328" i="9"/>
  <c r="FP328" i="9" s="1"/>
  <c r="FQ328" i="9"/>
  <c r="FL329" i="9"/>
  <c r="FM329" i="9"/>
  <c r="FN329" i="9"/>
  <c r="FO329" i="9"/>
  <c r="FQ329" i="9" s="1"/>
  <c r="FP329" i="9"/>
  <c r="FL330" i="9"/>
  <c r="FN330" i="9" s="1"/>
  <c r="FM330" i="9"/>
  <c r="FO330" i="9" s="1"/>
  <c r="FQ330" i="9" s="1"/>
  <c r="FP330" i="9"/>
  <c r="FL331" i="9"/>
  <c r="FN331" i="9" s="1"/>
  <c r="FP331" i="9" s="1"/>
  <c r="FM331" i="9"/>
  <c r="FO331" i="9"/>
  <c r="FQ331" i="9" s="1"/>
  <c r="FL332" i="9"/>
  <c r="FM332" i="9"/>
  <c r="FO332" i="9" s="1"/>
  <c r="FN332" i="9"/>
  <c r="FP332" i="9" s="1"/>
  <c r="FQ332" i="9"/>
  <c r="FL333" i="9"/>
  <c r="FM333" i="9"/>
  <c r="FN333" i="9"/>
  <c r="FO333" i="9"/>
  <c r="FQ333" i="9" s="1"/>
  <c r="FP333" i="9"/>
  <c r="FL334" i="9"/>
  <c r="FN334" i="9" s="1"/>
  <c r="FM334" i="9"/>
  <c r="FO334" i="9" s="1"/>
  <c r="FQ334" i="9" s="1"/>
  <c r="FP334" i="9"/>
  <c r="FL335" i="9"/>
  <c r="FN335" i="9" s="1"/>
  <c r="FP335" i="9" s="1"/>
  <c r="FM335" i="9"/>
  <c r="FO335" i="9"/>
  <c r="FQ335" i="9" s="1"/>
  <c r="FL336" i="9"/>
  <c r="FM336" i="9"/>
  <c r="FO336" i="9" s="1"/>
  <c r="FN336" i="9"/>
  <c r="FP336" i="9" s="1"/>
  <c r="FQ336" i="9"/>
  <c r="FL337" i="9"/>
  <c r="FM337" i="9"/>
  <c r="FN337" i="9"/>
  <c r="FO337" i="9"/>
  <c r="FQ337" i="9" s="1"/>
  <c r="FP337" i="9"/>
  <c r="FL338" i="9"/>
  <c r="FN338" i="9" s="1"/>
  <c r="FM338" i="9"/>
  <c r="FO338" i="9" s="1"/>
  <c r="FQ338" i="9" s="1"/>
  <c r="FP338" i="9"/>
  <c r="FL339" i="9"/>
  <c r="FN339" i="9" s="1"/>
  <c r="FP339" i="9" s="1"/>
  <c r="FM339" i="9"/>
  <c r="FO339" i="9"/>
  <c r="FQ339" i="9" s="1"/>
  <c r="FL340" i="9"/>
  <c r="FM340" i="9"/>
  <c r="FO340" i="9" s="1"/>
  <c r="FN340" i="9"/>
  <c r="FP340" i="9" s="1"/>
  <c r="FQ340" i="9"/>
  <c r="FL341" i="9"/>
  <c r="FM341" i="9"/>
  <c r="FN341" i="9"/>
  <c r="FO341" i="9"/>
  <c r="FQ341" i="9" s="1"/>
  <c r="FP341" i="9"/>
  <c r="FL342" i="9"/>
  <c r="FN342" i="9" s="1"/>
  <c r="FM342" i="9"/>
  <c r="FO342" i="9" s="1"/>
  <c r="FQ342" i="9" s="1"/>
  <c r="FP342" i="9"/>
  <c r="FL343" i="9"/>
  <c r="FN343" i="9" s="1"/>
  <c r="FP343" i="9" s="1"/>
  <c r="FM343" i="9"/>
  <c r="FO343" i="9"/>
  <c r="FQ343" i="9" s="1"/>
  <c r="FL344" i="9"/>
  <c r="FM344" i="9"/>
  <c r="FO344" i="9" s="1"/>
  <c r="FN344" i="9"/>
  <c r="FP344" i="9" s="1"/>
  <c r="FQ344" i="9"/>
  <c r="FL345" i="9"/>
  <c r="FM345" i="9"/>
  <c r="FN345" i="9"/>
  <c r="FO345" i="9"/>
  <c r="FQ345" i="9" s="1"/>
  <c r="FP345" i="9"/>
  <c r="FL346" i="9"/>
  <c r="FN346" i="9" s="1"/>
  <c r="FM346" i="9"/>
  <c r="FO346" i="9" s="1"/>
  <c r="FQ346" i="9" s="1"/>
  <c r="FP346" i="9"/>
  <c r="FL347" i="9"/>
  <c r="FN347" i="9" s="1"/>
  <c r="FP347" i="9" s="1"/>
  <c r="FM347" i="9"/>
  <c r="FO347" i="9" s="1"/>
  <c r="FQ347" i="9" s="1"/>
  <c r="FL348" i="9"/>
  <c r="FM348" i="9"/>
  <c r="FN348" i="9"/>
  <c r="FP348" i="9" s="1"/>
  <c r="FO348" i="9"/>
  <c r="FQ348" i="9" s="1"/>
  <c r="FL349" i="9"/>
  <c r="FM349" i="9"/>
  <c r="FN349" i="9"/>
  <c r="FP349" i="9" s="1"/>
  <c r="FO349" i="9"/>
  <c r="FQ349" i="9"/>
  <c r="FL350" i="9"/>
  <c r="FN350" i="9" s="1"/>
  <c r="FP350" i="9" s="1"/>
  <c r="FM350" i="9"/>
  <c r="FO350" i="9" s="1"/>
  <c r="FQ350" i="9"/>
  <c r="FL351" i="9"/>
  <c r="FN351" i="9" s="1"/>
  <c r="FP351" i="9" s="1"/>
  <c r="FM351" i="9"/>
  <c r="FO351" i="9" s="1"/>
  <c r="FQ351" i="9" s="1"/>
  <c r="FL352" i="9"/>
  <c r="FN352" i="9" s="1"/>
  <c r="FP352" i="9" s="1"/>
  <c r="FM352" i="9"/>
  <c r="FO352" i="9" s="1"/>
  <c r="FQ352" i="9" s="1"/>
  <c r="FL353" i="9"/>
  <c r="FM353" i="9"/>
  <c r="FN353" i="9"/>
  <c r="FO353" i="9"/>
  <c r="FQ353" i="9" s="1"/>
  <c r="FP353" i="9"/>
  <c r="FL354" i="9"/>
  <c r="FN354" i="9" s="1"/>
  <c r="FM354" i="9"/>
  <c r="FO354" i="9" s="1"/>
  <c r="FP354" i="9"/>
  <c r="FQ354" i="9"/>
  <c r="FL355" i="9"/>
  <c r="FN355" i="9" s="1"/>
  <c r="FP355" i="9" s="1"/>
  <c r="FM355" i="9"/>
  <c r="FO355" i="9"/>
  <c r="FQ355" i="9" s="1"/>
  <c r="FL356" i="9"/>
  <c r="FM356" i="9"/>
  <c r="FN356" i="9"/>
  <c r="FP356" i="9" s="1"/>
  <c r="FO356" i="9"/>
  <c r="FQ356" i="9"/>
  <c r="FL357" i="9"/>
  <c r="FM357" i="9"/>
  <c r="FN357" i="9"/>
  <c r="FP357" i="9" s="1"/>
  <c r="FO357" i="9"/>
  <c r="FQ357" i="9"/>
  <c r="FL358" i="9"/>
  <c r="FN358" i="9" s="1"/>
  <c r="FP358" i="9" s="1"/>
  <c r="FM358" i="9"/>
  <c r="FO358" i="9" s="1"/>
  <c r="FQ358" i="9"/>
  <c r="FL359" i="9"/>
  <c r="FN359" i="9" s="1"/>
  <c r="FP359" i="9" s="1"/>
  <c r="FM359" i="9"/>
  <c r="FO359" i="9"/>
  <c r="FQ359" i="9" s="1"/>
  <c r="FL360" i="9"/>
  <c r="FM360" i="9"/>
  <c r="FO360" i="9" s="1"/>
  <c r="FQ360" i="9" s="1"/>
  <c r="FN360" i="9"/>
  <c r="FP360" i="9" s="1"/>
  <c r="FL361" i="9"/>
  <c r="FM361" i="9"/>
  <c r="FN361" i="9"/>
  <c r="FO361" i="9"/>
  <c r="FP361" i="9"/>
  <c r="FQ361" i="9"/>
  <c r="FL362" i="9"/>
  <c r="FN362" i="9" s="1"/>
  <c r="FM362" i="9"/>
  <c r="FO362" i="9" s="1"/>
  <c r="FQ362" i="9" s="1"/>
  <c r="FP362" i="9"/>
  <c r="FL363" i="9"/>
  <c r="FN363" i="9" s="1"/>
  <c r="FP363" i="9" s="1"/>
  <c r="FM363" i="9"/>
  <c r="FO363" i="9" s="1"/>
  <c r="FQ363" i="9" s="1"/>
  <c r="FL364" i="9"/>
  <c r="FM364" i="9"/>
  <c r="FN364" i="9"/>
  <c r="FP364" i="9" s="1"/>
  <c r="FO364" i="9"/>
  <c r="FQ364" i="9" s="1"/>
  <c r="FL365" i="9"/>
  <c r="FM365" i="9"/>
  <c r="FN365" i="9"/>
  <c r="FP365" i="9" s="1"/>
  <c r="FO365" i="9"/>
  <c r="FQ365" i="9"/>
  <c r="FL366" i="9"/>
  <c r="FN366" i="9" s="1"/>
  <c r="FP366" i="9" s="1"/>
  <c r="FM366" i="9"/>
  <c r="FO366" i="9" s="1"/>
  <c r="FQ366" i="9"/>
  <c r="FL367" i="9"/>
  <c r="FN367" i="9" s="1"/>
  <c r="FP367" i="9" s="1"/>
  <c r="FM367" i="9"/>
  <c r="FO367" i="9" s="1"/>
  <c r="FQ367" i="9" s="1"/>
  <c r="FL368" i="9"/>
  <c r="FN368" i="9" s="1"/>
  <c r="FP368" i="9" s="1"/>
  <c r="FM368" i="9"/>
  <c r="FO368" i="9" s="1"/>
  <c r="FQ368" i="9" s="1"/>
  <c r="FL369" i="9"/>
  <c r="FM369" i="9"/>
  <c r="FN369" i="9"/>
  <c r="FO369" i="9"/>
  <c r="FQ369" i="9" s="1"/>
  <c r="FP369" i="9"/>
  <c r="FL370" i="9"/>
  <c r="FN370" i="9" s="1"/>
  <c r="FM370" i="9"/>
  <c r="FO370" i="9" s="1"/>
  <c r="FP370" i="9"/>
  <c r="FQ370" i="9"/>
  <c r="FL371" i="9"/>
  <c r="FN371" i="9" s="1"/>
  <c r="FP371" i="9" s="1"/>
  <c r="FM371" i="9"/>
  <c r="FO371" i="9"/>
  <c r="FQ371" i="9" s="1"/>
  <c r="FL372" i="9"/>
  <c r="FM372" i="9"/>
  <c r="FN372" i="9"/>
  <c r="FO372" i="9"/>
  <c r="FQ372" i="9" s="1"/>
  <c r="FP372" i="9"/>
  <c r="FL373" i="9"/>
  <c r="FM373" i="9"/>
  <c r="FN373" i="9"/>
  <c r="FO373" i="9"/>
  <c r="FP373" i="9"/>
  <c r="FQ373" i="9"/>
  <c r="FL374" i="9"/>
  <c r="FN374" i="9" s="1"/>
  <c r="FM374" i="9"/>
  <c r="FO374" i="9" s="1"/>
  <c r="FP374" i="9"/>
  <c r="FQ374" i="9"/>
  <c r="FL375" i="9"/>
  <c r="FM375" i="9"/>
  <c r="FN375" i="9"/>
  <c r="FP375" i="9" s="1"/>
  <c r="FO375" i="9"/>
  <c r="FQ375" i="9" s="1"/>
  <c r="FL376" i="9"/>
  <c r="FM376" i="9"/>
  <c r="FN376" i="9"/>
  <c r="FP376" i="9" s="1"/>
  <c r="FO376" i="9"/>
  <c r="FQ376" i="9" s="1"/>
  <c r="FL377" i="9"/>
  <c r="FM377" i="9"/>
  <c r="FN377" i="9"/>
  <c r="FO377" i="9"/>
  <c r="FP377" i="9"/>
  <c r="FQ377" i="9"/>
  <c r="FL378" i="9"/>
  <c r="FM378" i="9"/>
  <c r="FN378" i="9"/>
  <c r="FO378" i="9"/>
  <c r="FQ378" i="9" s="1"/>
  <c r="FP378" i="9"/>
  <c r="FL379" i="9"/>
  <c r="FN379" i="9" s="1"/>
  <c r="FP379" i="9" s="1"/>
  <c r="FM379" i="9"/>
  <c r="FO379" i="9" s="1"/>
  <c r="FQ379" i="9" s="1"/>
  <c r="FL380" i="9"/>
  <c r="FM380" i="9"/>
  <c r="FN380" i="9"/>
  <c r="FP380" i="9" s="1"/>
  <c r="FO380" i="9"/>
  <c r="FQ380" i="9" s="1"/>
  <c r="FL381" i="9"/>
  <c r="FM381" i="9"/>
  <c r="FO381" i="9" s="1"/>
  <c r="FQ381" i="9" s="1"/>
  <c r="FN381" i="9"/>
  <c r="FP381" i="9"/>
  <c r="FL382" i="9"/>
  <c r="FM382" i="9"/>
  <c r="FN382" i="9"/>
  <c r="FO382" i="9"/>
  <c r="FQ382" i="9" s="1"/>
  <c r="FP382" i="9"/>
  <c r="FL383" i="9"/>
  <c r="FN383" i="9" s="1"/>
  <c r="FP383" i="9" s="1"/>
  <c r="FM383" i="9"/>
  <c r="FO383" i="9" s="1"/>
  <c r="FQ383" i="9" s="1"/>
  <c r="FL384" i="9"/>
  <c r="FM384" i="9"/>
  <c r="FN384" i="9"/>
  <c r="FP384" i="9" s="1"/>
  <c r="FO384" i="9"/>
  <c r="FQ384" i="9" s="1"/>
  <c r="FL385" i="9"/>
  <c r="FM385" i="9"/>
  <c r="FO385" i="9" s="1"/>
  <c r="FQ385" i="9" s="1"/>
  <c r="FN385" i="9"/>
  <c r="FP385" i="9"/>
  <c r="FL386" i="9"/>
  <c r="FM386" i="9"/>
  <c r="FN386" i="9"/>
  <c r="FO386" i="9"/>
  <c r="FQ386" i="9" s="1"/>
  <c r="FP386" i="9"/>
  <c r="FL387" i="9"/>
  <c r="FN387" i="9" s="1"/>
  <c r="FP387" i="9" s="1"/>
  <c r="FM387" i="9"/>
  <c r="FO387" i="9" s="1"/>
  <c r="FQ387" i="9" s="1"/>
  <c r="FL388" i="9"/>
  <c r="FM388" i="9"/>
  <c r="FN388" i="9"/>
  <c r="FP388" i="9" s="1"/>
  <c r="FO388" i="9"/>
  <c r="FQ388" i="9" s="1"/>
  <c r="FL389" i="9"/>
  <c r="FM389" i="9"/>
  <c r="FO389" i="9" s="1"/>
  <c r="FQ389" i="9" s="1"/>
  <c r="FN389" i="9"/>
  <c r="FP389" i="9"/>
  <c r="FL390" i="9"/>
  <c r="FM390" i="9"/>
  <c r="FN390" i="9"/>
  <c r="FO390" i="9"/>
  <c r="FQ390" i="9" s="1"/>
  <c r="FP390" i="9"/>
  <c r="FL391" i="9"/>
  <c r="FN391" i="9" s="1"/>
  <c r="FP391" i="9" s="1"/>
  <c r="FM391" i="9"/>
  <c r="FO391" i="9" s="1"/>
  <c r="FQ391" i="9" s="1"/>
  <c r="FL392" i="9"/>
  <c r="FM392" i="9"/>
  <c r="FN392" i="9"/>
  <c r="FP392" i="9" s="1"/>
  <c r="FO392" i="9"/>
  <c r="FQ392" i="9" s="1"/>
  <c r="FL393" i="9"/>
  <c r="FM393" i="9"/>
  <c r="FO393" i="9" s="1"/>
  <c r="FQ393" i="9" s="1"/>
  <c r="FN393" i="9"/>
  <c r="FP393" i="9"/>
  <c r="FL394" i="9"/>
  <c r="FM394" i="9"/>
  <c r="FN394" i="9"/>
  <c r="FO394" i="9"/>
  <c r="FQ394" i="9" s="1"/>
  <c r="FP394" i="9"/>
  <c r="FL395" i="9"/>
  <c r="FN395" i="9" s="1"/>
  <c r="FP395" i="9" s="1"/>
  <c r="FM395" i="9"/>
  <c r="FO395" i="9" s="1"/>
  <c r="FQ395" i="9" s="1"/>
  <c r="FL396" i="9"/>
  <c r="FM396" i="9"/>
  <c r="FN396" i="9"/>
  <c r="FP396" i="9" s="1"/>
  <c r="FO396" i="9"/>
  <c r="FQ396" i="9" s="1"/>
  <c r="FL397" i="9"/>
  <c r="FM397" i="9"/>
  <c r="FO397" i="9" s="1"/>
  <c r="FQ397" i="9" s="1"/>
  <c r="FN397" i="9"/>
  <c r="FP397" i="9"/>
  <c r="FL398" i="9"/>
  <c r="FM398" i="9"/>
  <c r="FN398" i="9"/>
  <c r="FO398" i="9"/>
  <c r="FQ398" i="9" s="1"/>
  <c r="FP398" i="9"/>
  <c r="FL399" i="9"/>
  <c r="FN399" i="9" s="1"/>
  <c r="FP399" i="9" s="1"/>
  <c r="FM399" i="9"/>
  <c r="FO399" i="9" s="1"/>
  <c r="FQ399" i="9" s="1"/>
  <c r="FL400" i="9"/>
  <c r="FM400" i="9"/>
  <c r="FN400" i="9"/>
  <c r="FP400" i="9" s="1"/>
  <c r="FO400" i="9"/>
  <c r="FQ400" i="9" s="1"/>
  <c r="FL401" i="9"/>
  <c r="FM401" i="9"/>
  <c r="FO401" i="9" s="1"/>
  <c r="FQ401" i="9" s="1"/>
  <c r="FN401" i="9"/>
  <c r="FP401" i="9"/>
  <c r="FL402" i="9"/>
  <c r="FM402" i="9"/>
  <c r="FN402" i="9"/>
  <c r="FO402" i="9"/>
  <c r="FQ402" i="9" s="1"/>
  <c r="FP402" i="9"/>
  <c r="FL403" i="9"/>
  <c r="FN403" i="9" s="1"/>
  <c r="FP403" i="9" s="1"/>
  <c r="FM403" i="9"/>
  <c r="FO403" i="9" s="1"/>
  <c r="FQ403" i="9" s="1"/>
  <c r="FL404" i="9"/>
  <c r="FM404" i="9"/>
  <c r="FN404" i="9"/>
  <c r="FP404" i="9" s="1"/>
  <c r="FO404" i="9"/>
  <c r="FQ404" i="9" s="1"/>
  <c r="FL405" i="9"/>
  <c r="FM405" i="9"/>
  <c r="FO405" i="9" s="1"/>
  <c r="FQ405" i="9" s="1"/>
  <c r="FN405" i="9"/>
  <c r="FP405" i="9"/>
  <c r="FL406" i="9"/>
  <c r="FM406" i="9"/>
  <c r="FN406" i="9"/>
  <c r="FO406" i="9"/>
  <c r="FQ406" i="9" s="1"/>
  <c r="FP406" i="9"/>
  <c r="FL407" i="9"/>
  <c r="FN407" i="9" s="1"/>
  <c r="FP407" i="9" s="1"/>
  <c r="FM407" i="9"/>
  <c r="FO407" i="9" s="1"/>
  <c r="FQ407" i="9" s="1"/>
  <c r="FL408" i="9"/>
  <c r="FM408" i="9"/>
  <c r="FN408" i="9"/>
  <c r="FP408" i="9" s="1"/>
  <c r="FO408" i="9"/>
  <c r="FQ408" i="9" s="1"/>
  <c r="FL409" i="9"/>
  <c r="FM409" i="9"/>
  <c r="FO409" i="9" s="1"/>
  <c r="FQ409" i="9" s="1"/>
  <c r="FN409" i="9"/>
  <c r="FP409" i="9"/>
  <c r="FL410" i="9"/>
  <c r="FM410" i="9"/>
  <c r="FN410" i="9"/>
  <c r="FO410" i="9"/>
  <c r="FQ410" i="9" s="1"/>
  <c r="FP410" i="9"/>
  <c r="FL411" i="9"/>
  <c r="FN411" i="9" s="1"/>
  <c r="FP411" i="9" s="1"/>
  <c r="FM411" i="9"/>
  <c r="FO411" i="9" s="1"/>
  <c r="FQ411" i="9" s="1"/>
  <c r="FL412" i="9"/>
  <c r="FM412" i="9"/>
  <c r="FN412" i="9"/>
  <c r="FP412" i="9" s="1"/>
  <c r="FO412" i="9"/>
  <c r="FQ412" i="9" s="1"/>
  <c r="FL413" i="9"/>
  <c r="FM413" i="9"/>
  <c r="FO413" i="9" s="1"/>
  <c r="FQ413" i="9" s="1"/>
  <c r="FN413" i="9"/>
  <c r="FP413" i="9"/>
  <c r="FL414" i="9"/>
  <c r="FM414" i="9"/>
  <c r="FN414" i="9"/>
  <c r="FO414" i="9"/>
  <c r="FQ414" i="9" s="1"/>
  <c r="FP414" i="9"/>
  <c r="FL415" i="9"/>
  <c r="FN415" i="9" s="1"/>
  <c r="FP415" i="9" s="1"/>
  <c r="FM415" i="9"/>
  <c r="FO415" i="9" s="1"/>
  <c r="FQ415" i="9" s="1"/>
  <c r="FL416" i="9"/>
  <c r="FM416" i="9"/>
  <c r="FN416" i="9"/>
  <c r="FP416" i="9" s="1"/>
  <c r="FO416" i="9"/>
  <c r="FQ416" i="9" s="1"/>
  <c r="FL417" i="9"/>
  <c r="FM417" i="9"/>
  <c r="FO417" i="9" s="1"/>
  <c r="FQ417" i="9" s="1"/>
  <c r="FN417" i="9"/>
  <c r="FP417" i="9"/>
  <c r="FL418" i="9"/>
  <c r="FM418" i="9"/>
  <c r="FN418" i="9"/>
  <c r="FO418" i="9"/>
  <c r="FQ418" i="9" s="1"/>
  <c r="FP418" i="9"/>
  <c r="FL419" i="9"/>
  <c r="FN419" i="9" s="1"/>
  <c r="FP419" i="9" s="1"/>
  <c r="FM419" i="9"/>
  <c r="FO419" i="9" s="1"/>
  <c r="FQ419" i="9" s="1"/>
  <c r="FL420" i="9"/>
  <c r="FM420" i="9"/>
  <c r="FN420" i="9"/>
  <c r="FP420" i="9" s="1"/>
  <c r="FO420" i="9"/>
  <c r="FQ420" i="9" s="1"/>
  <c r="FL421" i="9"/>
  <c r="FM421" i="9"/>
  <c r="FO421" i="9" s="1"/>
  <c r="FQ421" i="9" s="1"/>
  <c r="FN421" i="9"/>
  <c r="FP421" i="9"/>
  <c r="FL422" i="9"/>
  <c r="FM422" i="9"/>
  <c r="FN422" i="9"/>
  <c r="FO422" i="9"/>
  <c r="FQ422" i="9" s="1"/>
  <c r="FP422" i="9"/>
  <c r="FL423" i="9"/>
  <c r="FN423" i="9" s="1"/>
  <c r="FP423" i="9" s="1"/>
  <c r="FM423" i="9"/>
  <c r="FO423" i="9" s="1"/>
  <c r="FQ423" i="9" s="1"/>
  <c r="FL424" i="9"/>
  <c r="FM424" i="9"/>
  <c r="FN424" i="9"/>
  <c r="FP424" i="9" s="1"/>
  <c r="FO424" i="9"/>
  <c r="FQ424" i="9" s="1"/>
  <c r="FL425" i="9"/>
  <c r="FM425" i="9"/>
  <c r="FO425" i="9" s="1"/>
  <c r="FQ425" i="9" s="1"/>
  <c r="FN425" i="9"/>
  <c r="FP425" i="9"/>
  <c r="FL426" i="9"/>
  <c r="FM426" i="9"/>
  <c r="FN426" i="9"/>
  <c r="FO426" i="9"/>
  <c r="FQ426" i="9" s="1"/>
  <c r="FP426" i="9"/>
  <c r="FL427" i="9"/>
  <c r="FN427" i="9" s="1"/>
  <c r="FP427" i="9" s="1"/>
  <c r="FM427" i="9"/>
  <c r="FO427" i="9" s="1"/>
  <c r="FQ427" i="9" s="1"/>
  <c r="FL428" i="9"/>
  <c r="FM428" i="9"/>
  <c r="FN428" i="9"/>
  <c r="FP428" i="9" s="1"/>
  <c r="FO428" i="9"/>
  <c r="FQ428" i="9" s="1"/>
  <c r="FL429" i="9"/>
  <c r="FM429" i="9"/>
  <c r="FO429" i="9" s="1"/>
  <c r="FQ429" i="9" s="1"/>
  <c r="FN429" i="9"/>
  <c r="FP429" i="9"/>
  <c r="FL430" i="9"/>
  <c r="FM430" i="9"/>
  <c r="FN430" i="9"/>
  <c r="FO430" i="9"/>
  <c r="FQ430" i="9" s="1"/>
  <c r="FP430" i="9"/>
  <c r="FL431" i="9"/>
  <c r="FN431" i="9" s="1"/>
  <c r="FP431" i="9" s="1"/>
  <c r="FM431" i="9"/>
  <c r="FO431" i="9" s="1"/>
  <c r="FQ431" i="9" s="1"/>
  <c r="FL432" i="9"/>
  <c r="FM432" i="9"/>
  <c r="FN432" i="9"/>
  <c r="FP432" i="9" s="1"/>
  <c r="FO432" i="9"/>
  <c r="FQ432" i="9" s="1"/>
  <c r="FL433" i="9"/>
  <c r="FM433" i="9"/>
  <c r="FO433" i="9" s="1"/>
  <c r="FQ433" i="9" s="1"/>
  <c r="FN433" i="9"/>
  <c r="FP433" i="9"/>
  <c r="FL434" i="9"/>
  <c r="FM434" i="9"/>
  <c r="FN434" i="9"/>
  <c r="FO434" i="9"/>
  <c r="FQ434" i="9" s="1"/>
  <c r="FP434" i="9"/>
  <c r="FL435" i="9"/>
  <c r="FN435" i="9" s="1"/>
  <c r="FP435" i="9" s="1"/>
  <c r="FM435" i="9"/>
  <c r="FO435" i="9" s="1"/>
  <c r="FQ435" i="9" s="1"/>
  <c r="FL436" i="9"/>
  <c r="FM436" i="9"/>
  <c r="FN436" i="9"/>
  <c r="FP436" i="9" s="1"/>
  <c r="FO436" i="9"/>
  <c r="FQ436" i="9" s="1"/>
  <c r="FL437" i="9"/>
  <c r="FM437" i="9"/>
  <c r="FO437" i="9" s="1"/>
  <c r="FQ437" i="9" s="1"/>
  <c r="FN437" i="9"/>
  <c r="FP437" i="9"/>
  <c r="FL438" i="9"/>
  <c r="FM438" i="9"/>
  <c r="FN438" i="9"/>
  <c r="FO438" i="9"/>
  <c r="FQ438" i="9" s="1"/>
  <c r="FP438" i="9"/>
  <c r="FL439" i="9"/>
  <c r="FN439" i="9" s="1"/>
  <c r="FP439" i="9" s="1"/>
  <c r="FM439" i="9"/>
  <c r="FO439" i="9" s="1"/>
  <c r="FQ439" i="9" s="1"/>
  <c r="FL440" i="9"/>
  <c r="FM440" i="9"/>
  <c r="FN440" i="9"/>
  <c r="FP440" i="9" s="1"/>
  <c r="FO440" i="9"/>
  <c r="FQ440" i="9" s="1"/>
  <c r="FL441" i="9"/>
  <c r="FM441" i="9"/>
  <c r="FO441" i="9" s="1"/>
  <c r="FQ441" i="9" s="1"/>
  <c r="FN441" i="9"/>
  <c r="FP441" i="9"/>
  <c r="FL442" i="9"/>
  <c r="FM442" i="9"/>
  <c r="FN442" i="9"/>
  <c r="FO442" i="9"/>
  <c r="FQ442" i="9" s="1"/>
  <c r="FP442" i="9"/>
  <c r="FL443" i="9"/>
  <c r="FN443" i="9" s="1"/>
  <c r="FP443" i="9" s="1"/>
  <c r="FM443" i="9"/>
  <c r="FO443" i="9" s="1"/>
  <c r="FQ443" i="9" s="1"/>
  <c r="FL444" i="9"/>
  <c r="FM444" i="9"/>
  <c r="FN444" i="9"/>
  <c r="FP444" i="9" s="1"/>
  <c r="FO444" i="9"/>
  <c r="FQ444" i="9" s="1"/>
  <c r="FL445" i="9"/>
  <c r="FM445" i="9"/>
  <c r="FO445" i="9" s="1"/>
  <c r="FQ445" i="9" s="1"/>
  <c r="FN445" i="9"/>
  <c r="FP445" i="9"/>
  <c r="FL446" i="9"/>
  <c r="FM446" i="9"/>
  <c r="FN446" i="9"/>
  <c r="FO446" i="9"/>
  <c r="FQ446" i="9" s="1"/>
  <c r="FP446" i="9"/>
  <c r="FL447" i="9"/>
  <c r="FN447" i="9" s="1"/>
  <c r="FP447" i="9" s="1"/>
  <c r="FM447" i="9"/>
  <c r="FO447" i="9" s="1"/>
  <c r="FQ447" i="9" s="1"/>
  <c r="FL448" i="9"/>
  <c r="FM448" i="9"/>
  <c r="FN448" i="9"/>
  <c r="FP448" i="9" s="1"/>
  <c r="FO448" i="9"/>
  <c r="FQ448" i="9" s="1"/>
  <c r="FL449" i="9"/>
  <c r="FM449" i="9"/>
  <c r="FO449" i="9" s="1"/>
  <c r="FQ449" i="9" s="1"/>
  <c r="FN449" i="9"/>
  <c r="FP449" i="9"/>
  <c r="FL450" i="9"/>
  <c r="FM450" i="9"/>
  <c r="FN450" i="9"/>
  <c r="FO450" i="9"/>
  <c r="FQ450" i="9" s="1"/>
  <c r="FP450" i="9"/>
  <c r="FL451" i="9"/>
  <c r="FN451" i="9" s="1"/>
  <c r="FP451" i="9" s="1"/>
  <c r="FM451" i="9"/>
  <c r="FO451" i="9" s="1"/>
  <c r="FQ451" i="9" s="1"/>
  <c r="FL452" i="9"/>
  <c r="FM452" i="9"/>
  <c r="FN452" i="9"/>
  <c r="FP452" i="9" s="1"/>
  <c r="FO452" i="9"/>
  <c r="FQ452" i="9" s="1"/>
  <c r="FL453" i="9"/>
  <c r="FM453" i="9"/>
  <c r="FO453" i="9" s="1"/>
  <c r="FQ453" i="9" s="1"/>
  <c r="FN453" i="9"/>
  <c r="FP453" i="9"/>
  <c r="FL454" i="9"/>
  <c r="FM454" i="9"/>
  <c r="FN454" i="9"/>
  <c r="FO454" i="9"/>
  <c r="FQ454" i="9" s="1"/>
  <c r="FP454" i="9"/>
  <c r="FL455" i="9"/>
  <c r="FN455" i="9" s="1"/>
  <c r="FP455" i="9" s="1"/>
  <c r="FM455" i="9"/>
  <c r="FO455" i="9" s="1"/>
  <c r="FQ455" i="9" s="1"/>
  <c r="FL456" i="9"/>
  <c r="FM456" i="9"/>
  <c r="FN456" i="9"/>
  <c r="FP456" i="9" s="1"/>
  <c r="FO456" i="9"/>
  <c r="FQ456" i="9" s="1"/>
  <c r="FL457" i="9"/>
  <c r="FM457" i="9"/>
  <c r="FO457" i="9" s="1"/>
  <c r="FQ457" i="9" s="1"/>
  <c r="FN457" i="9"/>
  <c r="FP457" i="9"/>
  <c r="FL458" i="9"/>
  <c r="FM458" i="9"/>
  <c r="FN458" i="9"/>
  <c r="FO458" i="9"/>
  <c r="FQ458" i="9" s="1"/>
  <c r="FP458" i="9"/>
  <c r="FL459" i="9"/>
  <c r="FN459" i="9" s="1"/>
  <c r="FP459" i="9" s="1"/>
  <c r="FM459" i="9"/>
  <c r="FO459" i="9" s="1"/>
  <c r="FQ459" i="9" s="1"/>
  <c r="FL460" i="9"/>
  <c r="FM460" i="9"/>
  <c r="FN460" i="9"/>
  <c r="FP460" i="9" s="1"/>
  <c r="FO460" i="9"/>
  <c r="FQ460" i="9" s="1"/>
  <c r="FL461" i="9"/>
  <c r="FM461" i="9"/>
  <c r="FO461" i="9" s="1"/>
  <c r="FQ461" i="9" s="1"/>
  <c r="FN461" i="9"/>
  <c r="FP461" i="9"/>
  <c r="FL462" i="9"/>
  <c r="FM462" i="9"/>
  <c r="FN462" i="9"/>
  <c r="FO462" i="9"/>
  <c r="FQ462" i="9" s="1"/>
  <c r="FP462" i="9"/>
  <c r="FL463" i="9"/>
  <c r="FN463" i="9" s="1"/>
  <c r="FP463" i="9" s="1"/>
  <c r="FM463" i="9"/>
  <c r="FO463" i="9" s="1"/>
  <c r="FQ463" i="9" s="1"/>
  <c r="FL464" i="9"/>
  <c r="FM464" i="9"/>
  <c r="FN464" i="9"/>
  <c r="FP464" i="9" s="1"/>
  <c r="FO464" i="9"/>
  <c r="FQ464" i="9" s="1"/>
  <c r="FL465" i="9"/>
  <c r="FM465" i="9"/>
  <c r="FO465" i="9" s="1"/>
  <c r="FQ465" i="9" s="1"/>
  <c r="FN465" i="9"/>
  <c r="FP465" i="9"/>
  <c r="FH9" i="9"/>
  <c r="FI9" i="9"/>
  <c r="FH10" i="9"/>
  <c r="FI10" i="9"/>
  <c r="FH11" i="9"/>
  <c r="FI11" i="9"/>
  <c r="FH12" i="9"/>
  <c r="FI12" i="9"/>
  <c r="FH13" i="9"/>
  <c r="FI13" i="9"/>
  <c r="FH14" i="9"/>
  <c r="FI14" i="9"/>
  <c r="FH15" i="9"/>
  <c r="FI15" i="9"/>
  <c r="FH16" i="9"/>
  <c r="FI16" i="9"/>
  <c r="FH17" i="9"/>
  <c r="FI17" i="9"/>
  <c r="FH18" i="9"/>
  <c r="FI18" i="9"/>
  <c r="FH19" i="9"/>
  <c r="FI19" i="9"/>
  <c r="FH20" i="9"/>
  <c r="FI20" i="9"/>
  <c r="FH21" i="9"/>
  <c r="FI21" i="9"/>
  <c r="FH22" i="9"/>
  <c r="FI22" i="9"/>
  <c r="FH23" i="9"/>
  <c r="FI23" i="9"/>
  <c r="FH24" i="9"/>
  <c r="FI24" i="9"/>
  <c r="FH25" i="9"/>
  <c r="FI25" i="9"/>
  <c r="FH26" i="9"/>
  <c r="FI26" i="9"/>
  <c r="FH27" i="9"/>
  <c r="FI27" i="9"/>
  <c r="FH28" i="9"/>
  <c r="FI28" i="9"/>
  <c r="FH29" i="9"/>
  <c r="FI29" i="9"/>
  <c r="FH30" i="9"/>
  <c r="FI30" i="9"/>
  <c r="FH31" i="9"/>
  <c r="FI31" i="9"/>
  <c r="FH32" i="9"/>
  <c r="FI32" i="9"/>
  <c r="FH33" i="9"/>
  <c r="FI33" i="9"/>
  <c r="FH34" i="9"/>
  <c r="FI34" i="9"/>
  <c r="FH35" i="9"/>
  <c r="FI35" i="9"/>
  <c r="FH36" i="9"/>
  <c r="FI36" i="9"/>
  <c r="FH37" i="9"/>
  <c r="FI37" i="9"/>
  <c r="FH38" i="9"/>
  <c r="FI38" i="9"/>
  <c r="FH39" i="9"/>
  <c r="FI39" i="9"/>
  <c r="FH40" i="9"/>
  <c r="FI40" i="9"/>
  <c r="FH41" i="9"/>
  <c r="FI41" i="9"/>
  <c r="FH42" i="9"/>
  <c r="FI42" i="9"/>
  <c r="FH43" i="9"/>
  <c r="FI43" i="9"/>
  <c r="FH44" i="9"/>
  <c r="FI44" i="9"/>
  <c r="FH45" i="9"/>
  <c r="FI45" i="9"/>
  <c r="FH46" i="9"/>
  <c r="FI46" i="9"/>
  <c r="FH47" i="9"/>
  <c r="FI47" i="9"/>
  <c r="FH48" i="9"/>
  <c r="FI48" i="9"/>
  <c r="FH49" i="9"/>
  <c r="FI49" i="9"/>
  <c r="FH50" i="9"/>
  <c r="FI50" i="9"/>
  <c r="FH51" i="9"/>
  <c r="FI51" i="9"/>
  <c r="FH52" i="9"/>
  <c r="FI52" i="9"/>
  <c r="FH53" i="9"/>
  <c r="FI53" i="9"/>
  <c r="FH54" i="9"/>
  <c r="FI54" i="9"/>
  <c r="FH55" i="9"/>
  <c r="FI55" i="9"/>
  <c r="FH56" i="9"/>
  <c r="FI56" i="9"/>
  <c r="FH57" i="9"/>
  <c r="FI57" i="9"/>
  <c r="FH58" i="9"/>
  <c r="FI58" i="9"/>
  <c r="FH59" i="9"/>
  <c r="FI59" i="9"/>
  <c r="FH60" i="9"/>
  <c r="FI60" i="9"/>
  <c r="FH61" i="9"/>
  <c r="FI61" i="9"/>
  <c r="FH62" i="9"/>
  <c r="FI62" i="9"/>
  <c r="FH63" i="9"/>
  <c r="FI63" i="9"/>
  <c r="FH64" i="9"/>
  <c r="FI64" i="9"/>
  <c r="FH65" i="9"/>
  <c r="FI65" i="9"/>
  <c r="FH66" i="9"/>
  <c r="FI66" i="9"/>
  <c r="FH67" i="9"/>
  <c r="FI67" i="9"/>
  <c r="FH68" i="9"/>
  <c r="FI68" i="9"/>
  <c r="FH69" i="9"/>
  <c r="FI69" i="9"/>
  <c r="FH70" i="9"/>
  <c r="FI70" i="9"/>
  <c r="FH71" i="9"/>
  <c r="FI71" i="9"/>
  <c r="FH72" i="9"/>
  <c r="FI72" i="9"/>
  <c r="FH73" i="9"/>
  <c r="FI73" i="9"/>
  <c r="FH74" i="9"/>
  <c r="FI74" i="9"/>
  <c r="FH75" i="9"/>
  <c r="FI75" i="9"/>
  <c r="FH76" i="9"/>
  <c r="FI76" i="9"/>
  <c r="FH77" i="9"/>
  <c r="FI77" i="9"/>
  <c r="FH78" i="9"/>
  <c r="FI78" i="9"/>
  <c r="FH79" i="9"/>
  <c r="FI79" i="9"/>
  <c r="FH80" i="9"/>
  <c r="FI80" i="9"/>
  <c r="FH81" i="9"/>
  <c r="FI81" i="9"/>
  <c r="FH82" i="9"/>
  <c r="FI82" i="9"/>
  <c r="FH83" i="9"/>
  <c r="FI83" i="9"/>
  <c r="FH84" i="9"/>
  <c r="FI84" i="9"/>
  <c r="FH85" i="9"/>
  <c r="FI85" i="9"/>
  <c r="FH86" i="9"/>
  <c r="FI86" i="9"/>
  <c r="FH87" i="9"/>
  <c r="FI87" i="9"/>
  <c r="FH88" i="9"/>
  <c r="FI88" i="9"/>
  <c r="FH89" i="9"/>
  <c r="FI89" i="9"/>
  <c r="FH90" i="9"/>
  <c r="FI90" i="9"/>
  <c r="FH91" i="9"/>
  <c r="FI91" i="9"/>
  <c r="FH92" i="9"/>
  <c r="FI92" i="9"/>
  <c r="FH93" i="9"/>
  <c r="FI93" i="9"/>
  <c r="FH94" i="9"/>
  <c r="FI94" i="9"/>
  <c r="FH95" i="9"/>
  <c r="FI95" i="9"/>
  <c r="FH96" i="9"/>
  <c r="FI96" i="9"/>
  <c r="FH97" i="9"/>
  <c r="FI97" i="9"/>
  <c r="FH98" i="9"/>
  <c r="FI98" i="9"/>
  <c r="FH99" i="9"/>
  <c r="FI99" i="9"/>
  <c r="FH100" i="9"/>
  <c r="FI100" i="9"/>
  <c r="FH101" i="9"/>
  <c r="FI101" i="9"/>
  <c r="FH102" i="9"/>
  <c r="FI102" i="9"/>
  <c r="FH103" i="9"/>
  <c r="FI103" i="9"/>
  <c r="FH104" i="9"/>
  <c r="FI104" i="9"/>
  <c r="FH105" i="9"/>
  <c r="FI105" i="9"/>
  <c r="FH106" i="9"/>
  <c r="FI106" i="9"/>
  <c r="FH107" i="9"/>
  <c r="FI107" i="9"/>
  <c r="FH108" i="9"/>
  <c r="FI108" i="9"/>
  <c r="FH109" i="9"/>
  <c r="FI109" i="9"/>
  <c r="FH110" i="9"/>
  <c r="FI110" i="9"/>
  <c r="FH111" i="9"/>
  <c r="FI111" i="9"/>
  <c r="FH112" i="9"/>
  <c r="FI112" i="9"/>
  <c r="FH113" i="9"/>
  <c r="FI113" i="9"/>
  <c r="FH114" i="9"/>
  <c r="FI114" i="9"/>
  <c r="FH115" i="9"/>
  <c r="FI115" i="9"/>
  <c r="FH116" i="9"/>
  <c r="FI116" i="9"/>
  <c r="FH117" i="9"/>
  <c r="FI117" i="9"/>
  <c r="FH118" i="9"/>
  <c r="FI118" i="9"/>
  <c r="FH119" i="9"/>
  <c r="FI119" i="9"/>
  <c r="FH120" i="9"/>
  <c r="FI120" i="9"/>
  <c r="FH121" i="9"/>
  <c r="FI121" i="9"/>
  <c r="FH122" i="9"/>
  <c r="FI122" i="9"/>
  <c r="FH123" i="9"/>
  <c r="FI123" i="9"/>
  <c r="FH124" i="9"/>
  <c r="FI124" i="9"/>
  <c r="FH125" i="9"/>
  <c r="FI125" i="9"/>
  <c r="FH126" i="9"/>
  <c r="FI126" i="9"/>
  <c r="FH127" i="9"/>
  <c r="FI127" i="9"/>
  <c r="FH128" i="9"/>
  <c r="FI128" i="9"/>
  <c r="FH129" i="9"/>
  <c r="FI129" i="9"/>
  <c r="FH130" i="9"/>
  <c r="FI130" i="9"/>
  <c r="FH131" i="9"/>
  <c r="FI131" i="9"/>
  <c r="FH132" i="9"/>
  <c r="FI132" i="9"/>
  <c r="FH133" i="9"/>
  <c r="FI133" i="9"/>
  <c r="FH134" i="9"/>
  <c r="FI134" i="9"/>
  <c r="FH135" i="9"/>
  <c r="FI135" i="9"/>
  <c r="FH136" i="9"/>
  <c r="FI136" i="9"/>
  <c r="FH137" i="9"/>
  <c r="FI137" i="9"/>
  <c r="FH138" i="9"/>
  <c r="FI138" i="9"/>
  <c r="FH139" i="9"/>
  <c r="FI139" i="9"/>
  <c r="FH140" i="9"/>
  <c r="FI140" i="9"/>
  <c r="FH141" i="9"/>
  <c r="FI141" i="9"/>
  <c r="FH142" i="9"/>
  <c r="FI142" i="9"/>
  <c r="FH143" i="9"/>
  <c r="FI143" i="9"/>
  <c r="FH144" i="9"/>
  <c r="FI144" i="9"/>
  <c r="FH145" i="9"/>
  <c r="FI145" i="9"/>
  <c r="FH146" i="9"/>
  <c r="FI146" i="9"/>
  <c r="FH147" i="9"/>
  <c r="FI147" i="9"/>
  <c r="FH148" i="9"/>
  <c r="FI148" i="9"/>
  <c r="FH149" i="9"/>
  <c r="FI149" i="9"/>
  <c r="FH150" i="9"/>
  <c r="FI150" i="9"/>
  <c r="FH151" i="9"/>
  <c r="FI151" i="9"/>
  <c r="FH152" i="9"/>
  <c r="FI152" i="9"/>
  <c r="FH153" i="9"/>
  <c r="FI153" i="9"/>
  <c r="FH154" i="9"/>
  <c r="FI154" i="9"/>
  <c r="FH155" i="9"/>
  <c r="FI155" i="9"/>
  <c r="FH156" i="9"/>
  <c r="FI156" i="9"/>
  <c r="FH157" i="9"/>
  <c r="FI157" i="9"/>
  <c r="FH158" i="9"/>
  <c r="FI158" i="9"/>
  <c r="FH159" i="9"/>
  <c r="FI159" i="9"/>
  <c r="FH160" i="9"/>
  <c r="FI160" i="9"/>
  <c r="FH161" i="9"/>
  <c r="FI161" i="9"/>
  <c r="FH162" i="9"/>
  <c r="FI162" i="9"/>
  <c r="FH163" i="9"/>
  <c r="FI163" i="9"/>
  <c r="FH164" i="9"/>
  <c r="FI164" i="9"/>
  <c r="FH165" i="9"/>
  <c r="FI165" i="9"/>
  <c r="FH166" i="9"/>
  <c r="FI166" i="9"/>
  <c r="FH167" i="9"/>
  <c r="FI167" i="9"/>
  <c r="FH168" i="9"/>
  <c r="FI168" i="9"/>
  <c r="FH169" i="9"/>
  <c r="FI169" i="9"/>
  <c r="FH170" i="9"/>
  <c r="FI170" i="9"/>
  <c r="FH171" i="9"/>
  <c r="FI171" i="9"/>
  <c r="FH172" i="9"/>
  <c r="FI172" i="9"/>
  <c r="FH173" i="9"/>
  <c r="FI173" i="9"/>
  <c r="FH174" i="9"/>
  <c r="FI174" i="9"/>
  <c r="FH175" i="9"/>
  <c r="FI175" i="9"/>
  <c r="FH176" i="9"/>
  <c r="FI176" i="9"/>
  <c r="FH177" i="9"/>
  <c r="FI177" i="9"/>
  <c r="FH178" i="9"/>
  <c r="FI178" i="9"/>
  <c r="FH179" i="9"/>
  <c r="FI179" i="9"/>
  <c r="FH180" i="9"/>
  <c r="FI180" i="9"/>
  <c r="FH181" i="9"/>
  <c r="FI181" i="9"/>
  <c r="FH182" i="9"/>
  <c r="FI182" i="9"/>
  <c r="FH183" i="9"/>
  <c r="FI183" i="9"/>
  <c r="FH184" i="9"/>
  <c r="FI184" i="9"/>
  <c r="FH185" i="9"/>
  <c r="FI185" i="9"/>
  <c r="FH186" i="9"/>
  <c r="FI186" i="9"/>
  <c r="FH187" i="9"/>
  <c r="FI187" i="9"/>
  <c r="FH188" i="9"/>
  <c r="FI188" i="9"/>
  <c r="FH189" i="9"/>
  <c r="FI189" i="9"/>
  <c r="FH190" i="9"/>
  <c r="FI190" i="9"/>
  <c r="FH191" i="9"/>
  <c r="FI191" i="9"/>
  <c r="FH192" i="9"/>
  <c r="FI192" i="9"/>
  <c r="FH193" i="9"/>
  <c r="FI193" i="9"/>
  <c r="FH194" i="9"/>
  <c r="FI194" i="9"/>
  <c r="FH195" i="9"/>
  <c r="FI195" i="9"/>
  <c r="FH196" i="9"/>
  <c r="FI196" i="9"/>
  <c r="FH197" i="9"/>
  <c r="FI197" i="9"/>
  <c r="FH198" i="9"/>
  <c r="FI198" i="9"/>
  <c r="FH199" i="9"/>
  <c r="FI199" i="9"/>
  <c r="FH200" i="9"/>
  <c r="FI200" i="9"/>
  <c r="FH201" i="9"/>
  <c r="FI201" i="9"/>
  <c r="FH202" i="9"/>
  <c r="FI202" i="9"/>
  <c r="FH203" i="9"/>
  <c r="FI203" i="9"/>
  <c r="FH204" i="9"/>
  <c r="FI204" i="9"/>
  <c r="FH205" i="9"/>
  <c r="FI205" i="9"/>
  <c r="FH206" i="9"/>
  <c r="FI206" i="9"/>
  <c r="FH207" i="9"/>
  <c r="FI207" i="9"/>
  <c r="FH208" i="9"/>
  <c r="FI208" i="9"/>
  <c r="FH209" i="9"/>
  <c r="FI209" i="9"/>
  <c r="FH210" i="9"/>
  <c r="FI210" i="9"/>
  <c r="FH211" i="9"/>
  <c r="FI211" i="9"/>
  <c r="FH212" i="9"/>
  <c r="FI212" i="9"/>
  <c r="FH213" i="9"/>
  <c r="FI213" i="9"/>
  <c r="FH214" i="9"/>
  <c r="FI214" i="9"/>
  <c r="FH215" i="9"/>
  <c r="FI215" i="9"/>
  <c r="FH216" i="9"/>
  <c r="FI216" i="9"/>
  <c r="FH217" i="9"/>
  <c r="FI217" i="9"/>
  <c r="FH218" i="9"/>
  <c r="FI218" i="9"/>
  <c r="FH219" i="9"/>
  <c r="FI219" i="9"/>
  <c r="FH220" i="9"/>
  <c r="FI220" i="9"/>
  <c r="FH221" i="9"/>
  <c r="FI221" i="9"/>
  <c r="FH222" i="9"/>
  <c r="FI222" i="9"/>
  <c r="FH223" i="9"/>
  <c r="FI223" i="9"/>
  <c r="FH224" i="9"/>
  <c r="FI224" i="9"/>
  <c r="FH225" i="9"/>
  <c r="FI225" i="9"/>
  <c r="FH226" i="9"/>
  <c r="FI226" i="9"/>
  <c r="FH227" i="9"/>
  <c r="FI227" i="9"/>
  <c r="FH228" i="9"/>
  <c r="FI228" i="9"/>
  <c r="FH229" i="9"/>
  <c r="FI229" i="9"/>
  <c r="FH230" i="9"/>
  <c r="FI230" i="9"/>
  <c r="FH231" i="9"/>
  <c r="FI231" i="9"/>
  <c r="FH232" i="9"/>
  <c r="FI232" i="9"/>
  <c r="FH233" i="9"/>
  <c r="FI233" i="9"/>
  <c r="FH234" i="9"/>
  <c r="FI234" i="9"/>
  <c r="FH235" i="9"/>
  <c r="FI235" i="9"/>
  <c r="FH236" i="9"/>
  <c r="FI236" i="9"/>
  <c r="FH237" i="9"/>
  <c r="FI237" i="9"/>
  <c r="FH238" i="9"/>
  <c r="FI238" i="9"/>
  <c r="FH239" i="9"/>
  <c r="FI239" i="9"/>
  <c r="FH240" i="9"/>
  <c r="FI240" i="9"/>
  <c r="FH241" i="9"/>
  <c r="FI241" i="9"/>
  <c r="FH242" i="9"/>
  <c r="FI242" i="9"/>
  <c r="FH243" i="9"/>
  <c r="FI243" i="9"/>
  <c r="FH244" i="9"/>
  <c r="FI244" i="9"/>
  <c r="FH245" i="9"/>
  <c r="FI245" i="9"/>
  <c r="FH246" i="9"/>
  <c r="FI246" i="9"/>
  <c r="FH247" i="9"/>
  <c r="FI247" i="9"/>
  <c r="FH248" i="9"/>
  <c r="FI248" i="9"/>
  <c r="FH249" i="9"/>
  <c r="FI249" i="9"/>
  <c r="FH250" i="9"/>
  <c r="FI250" i="9"/>
  <c r="FH251" i="9"/>
  <c r="FI251" i="9"/>
  <c r="FH252" i="9"/>
  <c r="FI252" i="9"/>
  <c r="FH253" i="9"/>
  <c r="FI253" i="9"/>
  <c r="FH254" i="9"/>
  <c r="FI254" i="9"/>
  <c r="FH255" i="9"/>
  <c r="FI255" i="9"/>
  <c r="FH256" i="9"/>
  <c r="FI256" i="9"/>
  <c r="FH257" i="9"/>
  <c r="FI257" i="9"/>
  <c r="FH258" i="9"/>
  <c r="FI258" i="9"/>
  <c r="FH259" i="9"/>
  <c r="FI259" i="9"/>
  <c r="FH260" i="9"/>
  <c r="FI260" i="9"/>
  <c r="FH261" i="9"/>
  <c r="FI261" i="9"/>
  <c r="FH262" i="9"/>
  <c r="FI262" i="9"/>
  <c r="FH263" i="9"/>
  <c r="FI263" i="9"/>
  <c r="FH264" i="9"/>
  <c r="FI264" i="9"/>
  <c r="FH265" i="9"/>
  <c r="FI265" i="9"/>
  <c r="FH266" i="9"/>
  <c r="FI266" i="9"/>
  <c r="FH267" i="9"/>
  <c r="FI267" i="9"/>
  <c r="FH268" i="9"/>
  <c r="FI268" i="9"/>
  <c r="FH269" i="9"/>
  <c r="FI269" i="9"/>
  <c r="FH270" i="9"/>
  <c r="FI270" i="9"/>
  <c r="FH271" i="9"/>
  <c r="FI271" i="9"/>
  <c r="FH272" i="9"/>
  <c r="FI272" i="9"/>
  <c r="FH273" i="9"/>
  <c r="FI273" i="9"/>
  <c r="FH274" i="9"/>
  <c r="FI274" i="9"/>
  <c r="FH275" i="9"/>
  <c r="FI275" i="9"/>
  <c r="FH276" i="9"/>
  <c r="FI276" i="9"/>
  <c r="FH277" i="9"/>
  <c r="FI277" i="9"/>
  <c r="FH278" i="9"/>
  <c r="FI278" i="9"/>
  <c r="FH279" i="9"/>
  <c r="FI279" i="9"/>
  <c r="FH280" i="9"/>
  <c r="FI280" i="9"/>
  <c r="FH281" i="9"/>
  <c r="FI281" i="9"/>
  <c r="FH282" i="9"/>
  <c r="FI282" i="9"/>
  <c r="FH283" i="9"/>
  <c r="FI283" i="9"/>
  <c r="FH284" i="9"/>
  <c r="FI284" i="9"/>
  <c r="FH285" i="9"/>
  <c r="FI285" i="9"/>
  <c r="FH286" i="9"/>
  <c r="FI286" i="9"/>
  <c r="FH287" i="9"/>
  <c r="FI287" i="9"/>
  <c r="FH288" i="9"/>
  <c r="FI288" i="9"/>
  <c r="FH289" i="9"/>
  <c r="FI289" i="9"/>
  <c r="FH290" i="9"/>
  <c r="FI290" i="9"/>
  <c r="FH291" i="9"/>
  <c r="FI291" i="9"/>
  <c r="FH292" i="9"/>
  <c r="FI292" i="9"/>
  <c r="FH293" i="9"/>
  <c r="FI293" i="9"/>
  <c r="FH294" i="9"/>
  <c r="FI294" i="9"/>
  <c r="FH295" i="9"/>
  <c r="FI295" i="9"/>
  <c r="FH296" i="9"/>
  <c r="FI296" i="9"/>
  <c r="FH297" i="9"/>
  <c r="FI297" i="9"/>
  <c r="FH298" i="9"/>
  <c r="FI298" i="9"/>
  <c r="FH299" i="9"/>
  <c r="FI299" i="9"/>
  <c r="FH300" i="9"/>
  <c r="FI300" i="9"/>
  <c r="FH301" i="9"/>
  <c r="FI301" i="9"/>
  <c r="FH302" i="9"/>
  <c r="FI302" i="9"/>
  <c r="FH303" i="9"/>
  <c r="FI303" i="9"/>
  <c r="FH304" i="9"/>
  <c r="FI304" i="9"/>
  <c r="FH305" i="9"/>
  <c r="FI305" i="9"/>
  <c r="FH306" i="9"/>
  <c r="FI306" i="9"/>
  <c r="FH307" i="9"/>
  <c r="FI307" i="9"/>
  <c r="FH308" i="9"/>
  <c r="FI308" i="9"/>
  <c r="FH309" i="9"/>
  <c r="FI309" i="9"/>
  <c r="FH310" i="9"/>
  <c r="FI310" i="9"/>
  <c r="FH311" i="9"/>
  <c r="FI311" i="9"/>
  <c r="FH312" i="9"/>
  <c r="FI312" i="9"/>
  <c r="FH313" i="9"/>
  <c r="FI313" i="9"/>
  <c r="FH314" i="9"/>
  <c r="FI314" i="9"/>
  <c r="FH315" i="9"/>
  <c r="FI315" i="9"/>
  <c r="FH316" i="9"/>
  <c r="FI316" i="9"/>
  <c r="FH317" i="9"/>
  <c r="FI317" i="9"/>
  <c r="FH318" i="9"/>
  <c r="FI318" i="9"/>
  <c r="FH319" i="9"/>
  <c r="FI319" i="9"/>
  <c r="FH320" i="9"/>
  <c r="FI320" i="9"/>
  <c r="FH321" i="9"/>
  <c r="FI321" i="9"/>
  <c r="FH322" i="9"/>
  <c r="FI322" i="9"/>
  <c r="FH323" i="9"/>
  <c r="FI323" i="9"/>
  <c r="FH324" i="9"/>
  <c r="FI324" i="9"/>
  <c r="FH325" i="9"/>
  <c r="FI325" i="9"/>
  <c r="FH326" i="9"/>
  <c r="FI326" i="9"/>
  <c r="FH327" i="9"/>
  <c r="FI327" i="9"/>
  <c r="FH328" i="9"/>
  <c r="FI328" i="9"/>
  <c r="FH329" i="9"/>
  <c r="FI329" i="9"/>
  <c r="FH330" i="9"/>
  <c r="FI330" i="9"/>
  <c r="FH331" i="9"/>
  <c r="FI331" i="9"/>
  <c r="FH332" i="9"/>
  <c r="FI332" i="9"/>
  <c r="FH333" i="9"/>
  <c r="FI333" i="9"/>
  <c r="FH334" i="9"/>
  <c r="FI334" i="9"/>
  <c r="FH335" i="9"/>
  <c r="FI335" i="9"/>
  <c r="FH336" i="9"/>
  <c r="FI336" i="9"/>
  <c r="FH337" i="9"/>
  <c r="FI337" i="9"/>
  <c r="FH338" i="9"/>
  <c r="FI338" i="9"/>
  <c r="FH339" i="9"/>
  <c r="FI339" i="9"/>
  <c r="FH340" i="9"/>
  <c r="FI340" i="9"/>
  <c r="FH341" i="9"/>
  <c r="FI341" i="9"/>
  <c r="FH342" i="9"/>
  <c r="FI342" i="9"/>
  <c r="FH343" i="9"/>
  <c r="FI343" i="9"/>
  <c r="FH344" i="9"/>
  <c r="FI344" i="9"/>
  <c r="FH345" i="9"/>
  <c r="FI345" i="9"/>
  <c r="FH346" i="9"/>
  <c r="FI346" i="9"/>
  <c r="FH347" i="9"/>
  <c r="FI347" i="9"/>
  <c r="FH348" i="9"/>
  <c r="FI348" i="9"/>
  <c r="FH349" i="9"/>
  <c r="FI349" i="9"/>
  <c r="FH350" i="9"/>
  <c r="FI350" i="9"/>
  <c r="FH351" i="9"/>
  <c r="FI351" i="9"/>
  <c r="FH352" i="9"/>
  <c r="FI352" i="9"/>
  <c r="FH353" i="9"/>
  <c r="FI353" i="9"/>
  <c r="FH354" i="9"/>
  <c r="FI354" i="9"/>
  <c r="FH355" i="9"/>
  <c r="FI355" i="9"/>
  <c r="FH356" i="9"/>
  <c r="FI356" i="9"/>
  <c r="FH357" i="9"/>
  <c r="FI357" i="9"/>
  <c r="FH358" i="9"/>
  <c r="FI358" i="9"/>
  <c r="FH359" i="9"/>
  <c r="FI359" i="9"/>
  <c r="FH360" i="9"/>
  <c r="FI360" i="9"/>
  <c r="FH361" i="9"/>
  <c r="FI361" i="9"/>
  <c r="FH362" i="9"/>
  <c r="FI362" i="9"/>
  <c r="FH363" i="9"/>
  <c r="FI363" i="9"/>
  <c r="FH364" i="9"/>
  <c r="FI364" i="9"/>
  <c r="FH365" i="9"/>
  <c r="FI365" i="9"/>
  <c r="FH366" i="9"/>
  <c r="FI366" i="9"/>
  <c r="FH367" i="9"/>
  <c r="FI367" i="9"/>
  <c r="FH368" i="9"/>
  <c r="FI368" i="9"/>
  <c r="FH369" i="9"/>
  <c r="FI369" i="9"/>
  <c r="FH370" i="9"/>
  <c r="FI370" i="9"/>
  <c r="FH371" i="9"/>
  <c r="FI371" i="9"/>
  <c r="FH372" i="9"/>
  <c r="FI372" i="9"/>
  <c r="FH373" i="9"/>
  <c r="FI373" i="9"/>
  <c r="FH374" i="9"/>
  <c r="FI374" i="9"/>
  <c r="FH375" i="9"/>
  <c r="FI375" i="9"/>
  <c r="FH376" i="9"/>
  <c r="FI376" i="9"/>
  <c r="FH377" i="9"/>
  <c r="FI377" i="9"/>
  <c r="FH378" i="9"/>
  <c r="FI378" i="9"/>
  <c r="FH379" i="9"/>
  <c r="FI379" i="9"/>
  <c r="FH380" i="9"/>
  <c r="FI380" i="9"/>
  <c r="FH381" i="9"/>
  <c r="FI381" i="9"/>
  <c r="FH382" i="9"/>
  <c r="FI382" i="9"/>
  <c r="FH383" i="9"/>
  <c r="FI383" i="9"/>
  <c r="FH384" i="9"/>
  <c r="FI384" i="9"/>
  <c r="FH385" i="9"/>
  <c r="FI385" i="9"/>
  <c r="FH386" i="9"/>
  <c r="FI386" i="9"/>
  <c r="FH387" i="9"/>
  <c r="FI387" i="9"/>
  <c r="FH388" i="9"/>
  <c r="FI388" i="9"/>
  <c r="FH389" i="9"/>
  <c r="FI389" i="9"/>
  <c r="FH390" i="9"/>
  <c r="FI390" i="9"/>
  <c r="FH391" i="9"/>
  <c r="FI391" i="9"/>
  <c r="FH392" i="9"/>
  <c r="FI392" i="9"/>
  <c r="FH393" i="9"/>
  <c r="FI393" i="9"/>
  <c r="FH394" i="9"/>
  <c r="FI394" i="9"/>
  <c r="FH395" i="9"/>
  <c r="FI395" i="9"/>
  <c r="FH396" i="9"/>
  <c r="FI396" i="9"/>
  <c r="FH397" i="9"/>
  <c r="FI397" i="9"/>
  <c r="FH398" i="9"/>
  <c r="FI398" i="9"/>
  <c r="FH399" i="9"/>
  <c r="FI399" i="9"/>
  <c r="FH400" i="9"/>
  <c r="FI400" i="9"/>
  <c r="FH401" i="9"/>
  <c r="FI401" i="9"/>
  <c r="FH402" i="9"/>
  <c r="FI402" i="9"/>
  <c r="FH403" i="9"/>
  <c r="FI403" i="9"/>
  <c r="FH404" i="9"/>
  <c r="FI404" i="9"/>
  <c r="FH405" i="9"/>
  <c r="FI405" i="9"/>
  <c r="FH406" i="9"/>
  <c r="FI406" i="9"/>
  <c r="FH407" i="9"/>
  <c r="FI407" i="9"/>
  <c r="FH408" i="9"/>
  <c r="FI408" i="9"/>
  <c r="FH409" i="9"/>
  <c r="FI409" i="9"/>
  <c r="FH410" i="9"/>
  <c r="FI410" i="9"/>
  <c r="FH411" i="9"/>
  <c r="FI411" i="9"/>
  <c r="FH412" i="9"/>
  <c r="FI412" i="9"/>
  <c r="FH413" i="9"/>
  <c r="FI413" i="9"/>
  <c r="FH414" i="9"/>
  <c r="FI414" i="9"/>
  <c r="FH415" i="9"/>
  <c r="FI415" i="9"/>
  <c r="FH416" i="9"/>
  <c r="FI416" i="9"/>
  <c r="FH417" i="9"/>
  <c r="FI417" i="9"/>
  <c r="FH418" i="9"/>
  <c r="FI418" i="9"/>
  <c r="FH419" i="9"/>
  <c r="FI419" i="9"/>
  <c r="FH420" i="9"/>
  <c r="FI420" i="9"/>
  <c r="FH421" i="9"/>
  <c r="FI421" i="9"/>
  <c r="FH422" i="9"/>
  <c r="FI422" i="9"/>
  <c r="FH423" i="9"/>
  <c r="FI423" i="9"/>
  <c r="FH424" i="9"/>
  <c r="FI424" i="9"/>
  <c r="FH425" i="9"/>
  <c r="FI425" i="9"/>
  <c r="FH426" i="9"/>
  <c r="FI426" i="9"/>
  <c r="FH427" i="9"/>
  <c r="FI427" i="9"/>
  <c r="FH428" i="9"/>
  <c r="FI428" i="9"/>
  <c r="FH429" i="9"/>
  <c r="FI429" i="9"/>
  <c r="FH430" i="9"/>
  <c r="FI430" i="9"/>
  <c r="FH431" i="9"/>
  <c r="FI431" i="9"/>
  <c r="FH432" i="9"/>
  <c r="FI432" i="9"/>
  <c r="FH433" i="9"/>
  <c r="FI433" i="9"/>
  <c r="FH434" i="9"/>
  <c r="FI434" i="9"/>
  <c r="FH435" i="9"/>
  <c r="FI435" i="9"/>
  <c r="FH436" i="9"/>
  <c r="FI436" i="9"/>
  <c r="FH437" i="9"/>
  <c r="FI437" i="9"/>
  <c r="FH438" i="9"/>
  <c r="FI438" i="9"/>
  <c r="FH439" i="9"/>
  <c r="FI439" i="9"/>
  <c r="FH440" i="9"/>
  <c r="FI440" i="9"/>
  <c r="FH441" i="9"/>
  <c r="FI441" i="9"/>
  <c r="FH442" i="9"/>
  <c r="FI442" i="9"/>
  <c r="FH443" i="9"/>
  <c r="FI443" i="9"/>
  <c r="FH444" i="9"/>
  <c r="FI444" i="9"/>
  <c r="FH445" i="9"/>
  <c r="FI445" i="9"/>
  <c r="FH446" i="9"/>
  <c r="FI446" i="9"/>
  <c r="FH447" i="9"/>
  <c r="FI447" i="9"/>
  <c r="FH448" i="9"/>
  <c r="FI448" i="9"/>
  <c r="FH449" i="9"/>
  <c r="FI449" i="9"/>
  <c r="FH450" i="9"/>
  <c r="FI450" i="9"/>
  <c r="FH451" i="9"/>
  <c r="FI451" i="9"/>
  <c r="FH452" i="9"/>
  <c r="FI452" i="9"/>
  <c r="FH453" i="9"/>
  <c r="FI453" i="9"/>
  <c r="FH454" i="9"/>
  <c r="FI454" i="9"/>
  <c r="FH455" i="9"/>
  <c r="FI455" i="9"/>
  <c r="FH456" i="9"/>
  <c r="FI456" i="9"/>
  <c r="FH457" i="9"/>
  <c r="FI457" i="9"/>
  <c r="FH458" i="9"/>
  <c r="FI458" i="9"/>
  <c r="FH459" i="9"/>
  <c r="FI459" i="9"/>
  <c r="FH460" i="9"/>
  <c r="FI460" i="9"/>
  <c r="FH461" i="9"/>
  <c r="FI461" i="9"/>
  <c r="FH462" i="9"/>
  <c r="FI462" i="9"/>
  <c r="FH463" i="9"/>
  <c r="FI463" i="9"/>
  <c r="FH464" i="9"/>
  <c r="FI464" i="9"/>
  <c r="FH465" i="9"/>
  <c r="FI465" i="9"/>
  <c r="FD9" i="9"/>
  <c r="FE9" i="9"/>
  <c r="FD10" i="9"/>
  <c r="FE10" i="9"/>
  <c r="FD11" i="9"/>
  <c r="FE11" i="9"/>
  <c r="FD12" i="9"/>
  <c r="FE12" i="9"/>
  <c r="FD13" i="9"/>
  <c r="FE13" i="9"/>
  <c r="FD14" i="9"/>
  <c r="FE14" i="9"/>
  <c r="FD15" i="9"/>
  <c r="FE15" i="9"/>
  <c r="FD16" i="9"/>
  <c r="FE16" i="9"/>
  <c r="FD17" i="9"/>
  <c r="FE17" i="9"/>
  <c r="FD18" i="9"/>
  <c r="FE18" i="9"/>
  <c r="FD19" i="9"/>
  <c r="FE19" i="9"/>
  <c r="FD20" i="9"/>
  <c r="FE20" i="9"/>
  <c r="FD21" i="9"/>
  <c r="FE21" i="9"/>
  <c r="FD22" i="9"/>
  <c r="FE22" i="9"/>
  <c r="FD23" i="9"/>
  <c r="FE23" i="9"/>
  <c r="FD24" i="9"/>
  <c r="FE24" i="9"/>
  <c r="FD25" i="9"/>
  <c r="FE25" i="9"/>
  <c r="FD26" i="9"/>
  <c r="FE26" i="9"/>
  <c r="FD27" i="9"/>
  <c r="FE27" i="9"/>
  <c r="FD28" i="9"/>
  <c r="FE28" i="9"/>
  <c r="FD29" i="9"/>
  <c r="FE29" i="9"/>
  <c r="FD30" i="9"/>
  <c r="FE30" i="9"/>
  <c r="FD31" i="9"/>
  <c r="FE31" i="9"/>
  <c r="FD32" i="9"/>
  <c r="FE32" i="9"/>
  <c r="FD33" i="9"/>
  <c r="FE33" i="9"/>
  <c r="FD34" i="9"/>
  <c r="FE34" i="9"/>
  <c r="FD35" i="9"/>
  <c r="FE35" i="9"/>
  <c r="FD36" i="9"/>
  <c r="FE36" i="9"/>
  <c r="FD37" i="9"/>
  <c r="FE37" i="9"/>
  <c r="FD38" i="9"/>
  <c r="FE38" i="9"/>
  <c r="FD39" i="9"/>
  <c r="FE39" i="9"/>
  <c r="FD40" i="9"/>
  <c r="FE40" i="9"/>
  <c r="FD41" i="9"/>
  <c r="FE41" i="9"/>
  <c r="FD42" i="9"/>
  <c r="FE42" i="9"/>
  <c r="FD43" i="9"/>
  <c r="FE43" i="9"/>
  <c r="FD44" i="9"/>
  <c r="FE44" i="9"/>
  <c r="FD45" i="9"/>
  <c r="FE45" i="9"/>
  <c r="FD46" i="9"/>
  <c r="FE46" i="9"/>
  <c r="FD47" i="9"/>
  <c r="FE47" i="9"/>
  <c r="FD48" i="9"/>
  <c r="FE48" i="9"/>
  <c r="FD49" i="9"/>
  <c r="FE49" i="9"/>
  <c r="FD50" i="9"/>
  <c r="FE50" i="9"/>
  <c r="FD51" i="9"/>
  <c r="FE51" i="9"/>
  <c r="FD52" i="9"/>
  <c r="FE52" i="9"/>
  <c r="FD53" i="9"/>
  <c r="FE53" i="9"/>
  <c r="FD54" i="9"/>
  <c r="FE54" i="9"/>
  <c r="FD55" i="9"/>
  <c r="FE55" i="9"/>
  <c r="FD56" i="9"/>
  <c r="FE56" i="9"/>
  <c r="FD57" i="9"/>
  <c r="FE57" i="9"/>
  <c r="FD58" i="9"/>
  <c r="FE58" i="9"/>
  <c r="FD59" i="9"/>
  <c r="FE59" i="9"/>
  <c r="FD60" i="9"/>
  <c r="FE60" i="9"/>
  <c r="FD61" i="9"/>
  <c r="FE61" i="9"/>
  <c r="FD62" i="9"/>
  <c r="FE62" i="9"/>
  <c r="FD63" i="9"/>
  <c r="FE63" i="9"/>
  <c r="FD64" i="9"/>
  <c r="FE64" i="9"/>
  <c r="FD65" i="9"/>
  <c r="FE65" i="9"/>
  <c r="FD66" i="9"/>
  <c r="FE66" i="9"/>
  <c r="FD67" i="9"/>
  <c r="FE67" i="9"/>
  <c r="FD68" i="9"/>
  <c r="FE68" i="9"/>
  <c r="FD69" i="9"/>
  <c r="FE69" i="9"/>
  <c r="FD70" i="9"/>
  <c r="FE70" i="9"/>
  <c r="FD71" i="9"/>
  <c r="FE71" i="9"/>
  <c r="FD72" i="9"/>
  <c r="FE72" i="9"/>
  <c r="FD73" i="9"/>
  <c r="FE73" i="9"/>
  <c r="FD74" i="9"/>
  <c r="FE74" i="9"/>
  <c r="FD75" i="9"/>
  <c r="FE75" i="9"/>
  <c r="FD76" i="9"/>
  <c r="FE76" i="9"/>
  <c r="FD77" i="9"/>
  <c r="FE77" i="9"/>
  <c r="FD78" i="9"/>
  <c r="FE78" i="9"/>
  <c r="FD79" i="9"/>
  <c r="FE79" i="9"/>
  <c r="FD80" i="9"/>
  <c r="FE80" i="9"/>
  <c r="FD81" i="9"/>
  <c r="FE81" i="9"/>
  <c r="FD82" i="9"/>
  <c r="FE82" i="9"/>
  <c r="FD83" i="9"/>
  <c r="FE83" i="9"/>
  <c r="FD84" i="9"/>
  <c r="FE84" i="9"/>
  <c r="FD85" i="9"/>
  <c r="FE85" i="9"/>
  <c r="FD86" i="9"/>
  <c r="FE86" i="9"/>
  <c r="FD87" i="9"/>
  <c r="FE87" i="9"/>
  <c r="FD88" i="9"/>
  <c r="FE88" i="9"/>
  <c r="FD89" i="9"/>
  <c r="FE89" i="9"/>
  <c r="FD90" i="9"/>
  <c r="FE90" i="9"/>
  <c r="FD91" i="9"/>
  <c r="FE91" i="9"/>
  <c r="FD92" i="9"/>
  <c r="FE92" i="9"/>
  <c r="FD93" i="9"/>
  <c r="FE93" i="9"/>
  <c r="FD94" i="9"/>
  <c r="FE94" i="9"/>
  <c r="FD95" i="9"/>
  <c r="FE95" i="9"/>
  <c r="FD96" i="9"/>
  <c r="FE96" i="9"/>
  <c r="FD97" i="9"/>
  <c r="FE97" i="9"/>
  <c r="FD98" i="9"/>
  <c r="FE98" i="9"/>
  <c r="FD99" i="9"/>
  <c r="FE99" i="9"/>
  <c r="FD100" i="9"/>
  <c r="FE100" i="9"/>
  <c r="FD101" i="9"/>
  <c r="FE101" i="9"/>
  <c r="FD102" i="9"/>
  <c r="FE102" i="9"/>
  <c r="FD103" i="9"/>
  <c r="FE103" i="9"/>
  <c r="FD104" i="9"/>
  <c r="FE104" i="9"/>
  <c r="FD105" i="9"/>
  <c r="FE105" i="9"/>
  <c r="FD106" i="9"/>
  <c r="FE106" i="9"/>
  <c r="FD107" i="9"/>
  <c r="FE107" i="9"/>
  <c r="FD108" i="9"/>
  <c r="FE108" i="9"/>
  <c r="FD109" i="9"/>
  <c r="FE109" i="9"/>
  <c r="FD110" i="9"/>
  <c r="FE110" i="9"/>
  <c r="FD111" i="9"/>
  <c r="FE111" i="9"/>
  <c r="FD112" i="9"/>
  <c r="FE112" i="9"/>
  <c r="FD113" i="9"/>
  <c r="FE113" i="9"/>
  <c r="FD114" i="9"/>
  <c r="FE114" i="9"/>
  <c r="FD115" i="9"/>
  <c r="FE115" i="9"/>
  <c r="FD116" i="9"/>
  <c r="FE116" i="9"/>
  <c r="FD117" i="9"/>
  <c r="FE117" i="9"/>
  <c r="FD118" i="9"/>
  <c r="FE118" i="9"/>
  <c r="FD119" i="9"/>
  <c r="FE119" i="9"/>
  <c r="FD120" i="9"/>
  <c r="FE120" i="9"/>
  <c r="FD121" i="9"/>
  <c r="FE121" i="9"/>
  <c r="FD122" i="9"/>
  <c r="FE122" i="9"/>
  <c r="FD123" i="9"/>
  <c r="FE123" i="9"/>
  <c r="FD124" i="9"/>
  <c r="FE124" i="9"/>
  <c r="FD125" i="9"/>
  <c r="FE125" i="9"/>
  <c r="FD126" i="9"/>
  <c r="FE126" i="9"/>
  <c r="FD127" i="9"/>
  <c r="FE127" i="9"/>
  <c r="FD128" i="9"/>
  <c r="FE128" i="9"/>
  <c r="FD129" i="9"/>
  <c r="FE129" i="9"/>
  <c r="FD130" i="9"/>
  <c r="FE130" i="9"/>
  <c r="FD131" i="9"/>
  <c r="FE131" i="9"/>
  <c r="FD132" i="9"/>
  <c r="FE132" i="9"/>
  <c r="FD133" i="9"/>
  <c r="FE133" i="9"/>
  <c r="FD134" i="9"/>
  <c r="FE134" i="9"/>
  <c r="FD135" i="9"/>
  <c r="FE135" i="9"/>
  <c r="FD136" i="9"/>
  <c r="FE136" i="9"/>
  <c r="FD137" i="9"/>
  <c r="FE137" i="9"/>
  <c r="FD138" i="9"/>
  <c r="FE138" i="9"/>
  <c r="FD139" i="9"/>
  <c r="FE139" i="9"/>
  <c r="FD140" i="9"/>
  <c r="FE140" i="9"/>
  <c r="FD141" i="9"/>
  <c r="FE141" i="9"/>
  <c r="FD142" i="9"/>
  <c r="FE142" i="9"/>
  <c r="FD143" i="9"/>
  <c r="FE143" i="9"/>
  <c r="FD144" i="9"/>
  <c r="FE144" i="9"/>
  <c r="FD145" i="9"/>
  <c r="FE145" i="9"/>
  <c r="FD146" i="9"/>
  <c r="FE146" i="9"/>
  <c r="FD147" i="9"/>
  <c r="FE147" i="9"/>
  <c r="FD148" i="9"/>
  <c r="FE148" i="9"/>
  <c r="FD149" i="9"/>
  <c r="FE149" i="9"/>
  <c r="FD150" i="9"/>
  <c r="FE150" i="9"/>
  <c r="FD151" i="9"/>
  <c r="FE151" i="9"/>
  <c r="FD152" i="9"/>
  <c r="FE152" i="9"/>
  <c r="FD153" i="9"/>
  <c r="FE153" i="9"/>
  <c r="FD154" i="9"/>
  <c r="FE154" i="9"/>
  <c r="FD155" i="9"/>
  <c r="FE155" i="9"/>
  <c r="FD156" i="9"/>
  <c r="FE156" i="9"/>
  <c r="FD157" i="9"/>
  <c r="FE157" i="9"/>
  <c r="FD158" i="9"/>
  <c r="FE158" i="9"/>
  <c r="FD159" i="9"/>
  <c r="FE159" i="9"/>
  <c r="FD160" i="9"/>
  <c r="FE160" i="9"/>
  <c r="FD161" i="9"/>
  <c r="FE161" i="9"/>
  <c r="FD162" i="9"/>
  <c r="FE162" i="9"/>
  <c r="FD163" i="9"/>
  <c r="FE163" i="9"/>
  <c r="FD164" i="9"/>
  <c r="FE164" i="9"/>
  <c r="FD165" i="9"/>
  <c r="FE165" i="9"/>
  <c r="FD166" i="9"/>
  <c r="FE166" i="9"/>
  <c r="FD167" i="9"/>
  <c r="FE167" i="9"/>
  <c r="FD168" i="9"/>
  <c r="FE168" i="9"/>
  <c r="FD169" i="9"/>
  <c r="FE169" i="9"/>
  <c r="FD170" i="9"/>
  <c r="FE170" i="9"/>
  <c r="FD171" i="9"/>
  <c r="FE171" i="9"/>
  <c r="FD172" i="9"/>
  <c r="FE172" i="9"/>
  <c r="FD173" i="9"/>
  <c r="FE173" i="9"/>
  <c r="FD174" i="9"/>
  <c r="FE174" i="9"/>
  <c r="FD175" i="9"/>
  <c r="FE175" i="9"/>
  <c r="FD176" i="9"/>
  <c r="FE176" i="9"/>
  <c r="FD177" i="9"/>
  <c r="FE177" i="9"/>
  <c r="FD178" i="9"/>
  <c r="FE178" i="9"/>
  <c r="FD179" i="9"/>
  <c r="FE179" i="9"/>
  <c r="FD180" i="9"/>
  <c r="FE180" i="9"/>
  <c r="FD181" i="9"/>
  <c r="FE181" i="9"/>
  <c r="FD182" i="9"/>
  <c r="FE182" i="9"/>
  <c r="FD183" i="9"/>
  <c r="FE183" i="9"/>
  <c r="FD184" i="9"/>
  <c r="FE184" i="9"/>
  <c r="FD185" i="9"/>
  <c r="FE185" i="9"/>
  <c r="FD186" i="9"/>
  <c r="FE186" i="9"/>
  <c r="FD187" i="9"/>
  <c r="FE187" i="9"/>
  <c r="FD188" i="9"/>
  <c r="FE188" i="9"/>
  <c r="FD189" i="9"/>
  <c r="FE189" i="9"/>
  <c r="FD190" i="9"/>
  <c r="FE190" i="9"/>
  <c r="FD191" i="9"/>
  <c r="FE191" i="9"/>
  <c r="FD192" i="9"/>
  <c r="FE192" i="9"/>
  <c r="FD193" i="9"/>
  <c r="FE193" i="9"/>
  <c r="FD194" i="9"/>
  <c r="FE194" i="9"/>
  <c r="FD195" i="9"/>
  <c r="FE195" i="9"/>
  <c r="FD196" i="9"/>
  <c r="FE196" i="9"/>
  <c r="FD197" i="9"/>
  <c r="FE197" i="9"/>
  <c r="FD198" i="9"/>
  <c r="FE198" i="9"/>
  <c r="FD199" i="9"/>
  <c r="FE199" i="9"/>
  <c r="FD200" i="9"/>
  <c r="FE200" i="9"/>
  <c r="FD201" i="9"/>
  <c r="FE201" i="9"/>
  <c r="FD202" i="9"/>
  <c r="FE202" i="9"/>
  <c r="FD203" i="9"/>
  <c r="FE203" i="9"/>
  <c r="FD204" i="9"/>
  <c r="FE204" i="9"/>
  <c r="FD205" i="9"/>
  <c r="FE205" i="9"/>
  <c r="FD206" i="9"/>
  <c r="FE206" i="9"/>
  <c r="FD207" i="9"/>
  <c r="FE207" i="9"/>
  <c r="FD208" i="9"/>
  <c r="FE208" i="9"/>
  <c r="FD209" i="9"/>
  <c r="FE209" i="9"/>
  <c r="FD210" i="9"/>
  <c r="FE210" i="9"/>
  <c r="FD211" i="9"/>
  <c r="FE211" i="9"/>
  <c r="FD212" i="9"/>
  <c r="FE212" i="9"/>
  <c r="FD213" i="9"/>
  <c r="FE213" i="9"/>
  <c r="FD214" i="9"/>
  <c r="FE214" i="9"/>
  <c r="FD215" i="9"/>
  <c r="FE215" i="9"/>
  <c r="FD216" i="9"/>
  <c r="FE216" i="9"/>
  <c r="FD217" i="9"/>
  <c r="FE217" i="9"/>
  <c r="FD218" i="9"/>
  <c r="FE218" i="9"/>
  <c r="FD219" i="9"/>
  <c r="FE219" i="9"/>
  <c r="FD220" i="9"/>
  <c r="FE220" i="9"/>
  <c r="FD221" i="9"/>
  <c r="FE221" i="9"/>
  <c r="FD222" i="9"/>
  <c r="FE222" i="9"/>
  <c r="FD223" i="9"/>
  <c r="FE223" i="9"/>
  <c r="FD224" i="9"/>
  <c r="FE224" i="9"/>
  <c r="FD225" i="9"/>
  <c r="FE225" i="9"/>
  <c r="FD226" i="9"/>
  <c r="FE226" i="9"/>
  <c r="FD227" i="9"/>
  <c r="FE227" i="9"/>
  <c r="FD228" i="9"/>
  <c r="FE228" i="9"/>
  <c r="FD229" i="9"/>
  <c r="FE229" i="9"/>
  <c r="FD230" i="9"/>
  <c r="FE230" i="9"/>
  <c r="FD231" i="9"/>
  <c r="FE231" i="9"/>
  <c r="FD232" i="9"/>
  <c r="FE232" i="9"/>
  <c r="FD233" i="9"/>
  <c r="FE233" i="9"/>
  <c r="FD234" i="9"/>
  <c r="FE234" i="9"/>
  <c r="FD235" i="9"/>
  <c r="FE235" i="9"/>
  <c r="FD236" i="9"/>
  <c r="FE236" i="9"/>
  <c r="FD237" i="9"/>
  <c r="FE237" i="9"/>
  <c r="FD238" i="9"/>
  <c r="FE238" i="9"/>
  <c r="FD239" i="9"/>
  <c r="FE239" i="9"/>
  <c r="FD240" i="9"/>
  <c r="FE240" i="9"/>
  <c r="FD241" i="9"/>
  <c r="FE241" i="9"/>
  <c r="FD242" i="9"/>
  <c r="FE242" i="9"/>
  <c r="FD243" i="9"/>
  <c r="FE243" i="9"/>
  <c r="FD244" i="9"/>
  <c r="FE244" i="9"/>
  <c r="FD245" i="9"/>
  <c r="FE245" i="9"/>
  <c r="FD246" i="9"/>
  <c r="FE246" i="9"/>
  <c r="FD247" i="9"/>
  <c r="FE247" i="9"/>
  <c r="FD248" i="9"/>
  <c r="FE248" i="9"/>
  <c r="FD249" i="9"/>
  <c r="FE249" i="9"/>
  <c r="FD250" i="9"/>
  <c r="FE250" i="9"/>
  <c r="FD251" i="9"/>
  <c r="FE251" i="9"/>
  <c r="FD252" i="9"/>
  <c r="FE252" i="9"/>
  <c r="FD253" i="9"/>
  <c r="FE253" i="9"/>
  <c r="FD254" i="9"/>
  <c r="FE254" i="9"/>
  <c r="FD255" i="9"/>
  <c r="FE255" i="9"/>
  <c r="FD256" i="9"/>
  <c r="FE256" i="9"/>
  <c r="FD257" i="9"/>
  <c r="FE257" i="9"/>
  <c r="FD258" i="9"/>
  <c r="FE258" i="9"/>
  <c r="FD259" i="9"/>
  <c r="FE259" i="9"/>
  <c r="FD260" i="9"/>
  <c r="FE260" i="9"/>
  <c r="FD261" i="9"/>
  <c r="FE261" i="9"/>
  <c r="FD262" i="9"/>
  <c r="FE262" i="9"/>
  <c r="FD263" i="9"/>
  <c r="FE263" i="9"/>
  <c r="FD264" i="9"/>
  <c r="FE264" i="9"/>
  <c r="FD265" i="9"/>
  <c r="FE265" i="9"/>
  <c r="FD266" i="9"/>
  <c r="FE266" i="9"/>
  <c r="FD267" i="9"/>
  <c r="FE267" i="9"/>
  <c r="FD268" i="9"/>
  <c r="FE268" i="9"/>
  <c r="FD269" i="9"/>
  <c r="FE269" i="9"/>
  <c r="FD270" i="9"/>
  <c r="FE270" i="9"/>
  <c r="FD271" i="9"/>
  <c r="FE271" i="9"/>
  <c r="FD272" i="9"/>
  <c r="FE272" i="9"/>
  <c r="FD273" i="9"/>
  <c r="FE273" i="9"/>
  <c r="FD274" i="9"/>
  <c r="FE274" i="9"/>
  <c r="FD275" i="9"/>
  <c r="FE275" i="9"/>
  <c r="FD276" i="9"/>
  <c r="FE276" i="9"/>
  <c r="FD277" i="9"/>
  <c r="FE277" i="9"/>
  <c r="FD278" i="9"/>
  <c r="FE278" i="9"/>
  <c r="FD279" i="9"/>
  <c r="FE279" i="9"/>
  <c r="FD280" i="9"/>
  <c r="FE280" i="9"/>
  <c r="FD281" i="9"/>
  <c r="FE281" i="9"/>
  <c r="FD282" i="9"/>
  <c r="FE282" i="9"/>
  <c r="FD283" i="9"/>
  <c r="FE283" i="9"/>
  <c r="FD284" i="9"/>
  <c r="FE284" i="9"/>
  <c r="FD285" i="9"/>
  <c r="FE285" i="9"/>
  <c r="FD286" i="9"/>
  <c r="FE286" i="9"/>
  <c r="FD287" i="9"/>
  <c r="FE287" i="9"/>
  <c r="FD288" i="9"/>
  <c r="FE288" i="9"/>
  <c r="FD289" i="9"/>
  <c r="FE289" i="9"/>
  <c r="FD290" i="9"/>
  <c r="FE290" i="9"/>
  <c r="FD291" i="9"/>
  <c r="FE291" i="9"/>
  <c r="FD292" i="9"/>
  <c r="FE292" i="9"/>
  <c r="FD293" i="9"/>
  <c r="FE293" i="9"/>
  <c r="FD294" i="9"/>
  <c r="FE294" i="9"/>
  <c r="FD295" i="9"/>
  <c r="FE295" i="9"/>
  <c r="FD296" i="9"/>
  <c r="FE296" i="9"/>
  <c r="FD297" i="9"/>
  <c r="FE297" i="9"/>
  <c r="FD298" i="9"/>
  <c r="FE298" i="9"/>
  <c r="FD299" i="9"/>
  <c r="FE299" i="9"/>
  <c r="FD300" i="9"/>
  <c r="FE300" i="9"/>
  <c r="FD301" i="9"/>
  <c r="FE301" i="9"/>
  <c r="FD302" i="9"/>
  <c r="FE302" i="9"/>
  <c r="FD303" i="9"/>
  <c r="FE303" i="9"/>
  <c r="FD304" i="9"/>
  <c r="FE304" i="9"/>
  <c r="FD305" i="9"/>
  <c r="FE305" i="9"/>
  <c r="FD306" i="9"/>
  <c r="FE306" i="9"/>
  <c r="FD307" i="9"/>
  <c r="FE307" i="9"/>
  <c r="FD308" i="9"/>
  <c r="FE308" i="9"/>
  <c r="FD309" i="9"/>
  <c r="FE309" i="9"/>
  <c r="FD310" i="9"/>
  <c r="FE310" i="9"/>
  <c r="FD311" i="9"/>
  <c r="FE311" i="9"/>
  <c r="FD312" i="9"/>
  <c r="FE312" i="9"/>
  <c r="FD313" i="9"/>
  <c r="FE313" i="9"/>
  <c r="FD314" i="9"/>
  <c r="FE314" i="9"/>
  <c r="FD315" i="9"/>
  <c r="FE315" i="9"/>
  <c r="FD316" i="9"/>
  <c r="FE316" i="9"/>
  <c r="FD317" i="9"/>
  <c r="FE317" i="9"/>
  <c r="FD318" i="9"/>
  <c r="FE318" i="9"/>
  <c r="FD319" i="9"/>
  <c r="FE319" i="9"/>
  <c r="FD320" i="9"/>
  <c r="FE320" i="9"/>
  <c r="FD321" i="9"/>
  <c r="FE321" i="9"/>
  <c r="FD322" i="9"/>
  <c r="FE322" i="9"/>
  <c r="FD323" i="9"/>
  <c r="FE323" i="9"/>
  <c r="FD324" i="9"/>
  <c r="FE324" i="9"/>
  <c r="FD325" i="9"/>
  <c r="FE325" i="9"/>
  <c r="FD326" i="9"/>
  <c r="FE326" i="9"/>
  <c r="FD327" i="9"/>
  <c r="FE327" i="9"/>
  <c r="FD328" i="9"/>
  <c r="FE328" i="9"/>
  <c r="FD329" i="9"/>
  <c r="FE329" i="9"/>
  <c r="FD330" i="9"/>
  <c r="FE330" i="9"/>
  <c r="FD331" i="9"/>
  <c r="FE331" i="9"/>
  <c r="FD332" i="9"/>
  <c r="FE332" i="9"/>
  <c r="FD333" i="9"/>
  <c r="FE333" i="9"/>
  <c r="FD334" i="9"/>
  <c r="FE334" i="9"/>
  <c r="FD335" i="9"/>
  <c r="FE335" i="9"/>
  <c r="FD336" i="9"/>
  <c r="FE336" i="9"/>
  <c r="FD337" i="9"/>
  <c r="FE337" i="9"/>
  <c r="FD338" i="9"/>
  <c r="FE338" i="9"/>
  <c r="FD339" i="9"/>
  <c r="FE339" i="9"/>
  <c r="FD340" i="9"/>
  <c r="FE340" i="9"/>
  <c r="FD341" i="9"/>
  <c r="FE341" i="9"/>
  <c r="FD342" i="9"/>
  <c r="FE342" i="9"/>
  <c r="FD343" i="9"/>
  <c r="FE343" i="9"/>
  <c r="FD344" i="9"/>
  <c r="FE344" i="9"/>
  <c r="FD345" i="9"/>
  <c r="FE345" i="9"/>
  <c r="FD346" i="9"/>
  <c r="FE346" i="9"/>
  <c r="FD347" i="9"/>
  <c r="FE347" i="9"/>
  <c r="FD348" i="9"/>
  <c r="FE348" i="9"/>
  <c r="FD349" i="9"/>
  <c r="FE349" i="9"/>
  <c r="FD350" i="9"/>
  <c r="FE350" i="9"/>
  <c r="FD351" i="9"/>
  <c r="FE351" i="9"/>
  <c r="FD352" i="9"/>
  <c r="FE352" i="9"/>
  <c r="FD353" i="9"/>
  <c r="FE353" i="9"/>
  <c r="FD354" i="9"/>
  <c r="FE354" i="9"/>
  <c r="FD355" i="9"/>
  <c r="FE355" i="9"/>
  <c r="FD356" i="9"/>
  <c r="FE356" i="9"/>
  <c r="FD357" i="9"/>
  <c r="FE357" i="9"/>
  <c r="FD358" i="9"/>
  <c r="FE358" i="9"/>
  <c r="FD359" i="9"/>
  <c r="FE359" i="9"/>
  <c r="FD360" i="9"/>
  <c r="FE360" i="9"/>
  <c r="FD361" i="9"/>
  <c r="FE361" i="9"/>
  <c r="FD362" i="9"/>
  <c r="FE362" i="9"/>
  <c r="FD363" i="9"/>
  <c r="FE363" i="9"/>
  <c r="FD364" i="9"/>
  <c r="FE364" i="9"/>
  <c r="FD365" i="9"/>
  <c r="FE365" i="9"/>
  <c r="FD366" i="9"/>
  <c r="FE366" i="9"/>
  <c r="FD367" i="9"/>
  <c r="FE367" i="9"/>
  <c r="FD368" i="9"/>
  <c r="FE368" i="9"/>
  <c r="FD369" i="9"/>
  <c r="FE369" i="9"/>
  <c r="FD370" i="9"/>
  <c r="FE370" i="9"/>
  <c r="FD371" i="9"/>
  <c r="FE371" i="9"/>
  <c r="FD372" i="9"/>
  <c r="FE372" i="9"/>
  <c r="FD373" i="9"/>
  <c r="FE373" i="9"/>
  <c r="FD374" i="9"/>
  <c r="FE374" i="9"/>
  <c r="FD375" i="9"/>
  <c r="FE375" i="9"/>
  <c r="FD376" i="9"/>
  <c r="FE376" i="9"/>
  <c r="FD377" i="9"/>
  <c r="FE377" i="9"/>
  <c r="FD378" i="9"/>
  <c r="FE378" i="9"/>
  <c r="FD379" i="9"/>
  <c r="FE379" i="9"/>
  <c r="FD380" i="9"/>
  <c r="FE380" i="9"/>
  <c r="FD381" i="9"/>
  <c r="FE381" i="9"/>
  <c r="FD382" i="9"/>
  <c r="FE382" i="9"/>
  <c r="FD383" i="9"/>
  <c r="FE383" i="9"/>
  <c r="FD384" i="9"/>
  <c r="FE384" i="9"/>
  <c r="FD385" i="9"/>
  <c r="FE385" i="9"/>
  <c r="FD386" i="9"/>
  <c r="FE386" i="9"/>
  <c r="FD387" i="9"/>
  <c r="FE387" i="9"/>
  <c r="FD388" i="9"/>
  <c r="FE388" i="9"/>
  <c r="FD389" i="9"/>
  <c r="FE389" i="9"/>
  <c r="FD390" i="9"/>
  <c r="FE390" i="9"/>
  <c r="FD391" i="9"/>
  <c r="FE391" i="9"/>
  <c r="FD392" i="9"/>
  <c r="FE392" i="9"/>
  <c r="FD393" i="9"/>
  <c r="FE393" i="9"/>
  <c r="FD394" i="9"/>
  <c r="FE394" i="9"/>
  <c r="FD395" i="9"/>
  <c r="FE395" i="9"/>
  <c r="FD396" i="9"/>
  <c r="FE396" i="9"/>
  <c r="FD397" i="9"/>
  <c r="FE397" i="9"/>
  <c r="FD398" i="9"/>
  <c r="FE398" i="9"/>
  <c r="FD399" i="9"/>
  <c r="FE399" i="9"/>
  <c r="FD400" i="9"/>
  <c r="FE400" i="9"/>
  <c r="FD401" i="9"/>
  <c r="FE401" i="9"/>
  <c r="FD402" i="9"/>
  <c r="FE402" i="9"/>
  <c r="FD403" i="9"/>
  <c r="FE403" i="9"/>
  <c r="FD404" i="9"/>
  <c r="FE404" i="9"/>
  <c r="FD405" i="9"/>
  <c r="FE405" i="9"/>
  <c r="FD406" i="9"/>
  <c r="FE406" i="9"/>
  <c r="FD407" i="9"/>
  <c r="FE407" i="9"/>
  <c r="FD408" i="9"/>
  <c r="FE408" i="9"/>
  <c r="FD409" i="9"/>
  <c r="FE409" i="9"/>
  <c r="FD410" i="9"/>
  <c r="FE410" i="9"/>
  <c r="FD411" i="9"/>
  <c r="FE411" i="9"/>
  <c r="FD412" i="9"/>
  <c r="FE412" i="9"/>
  <c r="FD413" i="9"/>
  <c r="FE413" i="9"/>
  <c r="FD414" i="9"/>
  <c r="FE414" i="9"/>
  <c r="FD415" i="9"/>
  <c r="FE415" i="9"/>
  <c r="FD416" i="9"/>
  <c r="FE416" i="9"/>
  <c r="FD417" i="9"/>
  <c r="FE417" i="9"/>
  <c r="FD418" i="9"/>
  <c r="FE418" i="9"/>
  <c r="FD419" i="9"/>
  <c r="FE419" i="9"/>
  <c r="FD420" i="9"/>
  <c r="FE420" i="9"/>
  <c r="FD421" i="9"/>
  <c r="FE421" i="9"/>
  <c r="FD422" i="9"/>
  <c r="FE422" i="9"/>
  <c r="FD423" i="9"/>
  <c r="FE423" i="9"/>
  <c r="FD424" i="9"/>
  <c r="FE424" i="9"/>
  <c r="FD425" i="9"/>
  <c r="FE425" i="9"/>
  <c r="FD426" i="9"/>
  <c r="FE426" i="9"/>
  <c r="FD427" i="9"/>
  <c r="FE427" i="9"/>
  <c r="FD428" i="9"/>
  <c r="FE428" i="9"/>
  <c r="FD429" i="9"/>
  <c r="FE429" i="9"/>
  <c r="FD430" i="9"/>
  <c r="FE430" i="9"/>
  <c r="FD431" i="9"/>
  <c r="FE431" i="9"/>
  <c r="FD432" i="9"/>
  <c r="FE432" i="9"/>
  <c r="FD433" i="9"/>
  <c r="FE433" i="9"/>
  <c r="FD434" i="9"/>
  <c r="FE434" i="9"/>
  <c r="FD435" i="9"/>
  <c r="FE435" i="9"/>
  <c r="FD436" i="9"/>
  <c r="FE436" i="9"/>
  <c r="FD437" i="9"/>
  <c r="FE437" i="9"/>
  <c r="FD438" i="9"/>
  <c r="FE438" i="9"/>
  <c r="FD439" i="9"/>
  <c r="FE439" i="9"/>
  <c r="FD440" i="9"/>
  <c r="FE440" i="9"/>
  <c r="FD441" i="9"/>
  <c r="FE441" i="9"/>
  <c r="FD442" i="9"/>
  <c r="FE442" i="9"/>
  <c r="FD443" i="9"/>
  <c r="FE443" i="9"/>
  <c r="FD444" i="9"/>
  <c r="FE444" i="9"/>
  <c r="FD445" i="9"/>
  <c r="FE445" i="9"/>
  <c r="FD446" i="9"/>
  <c r="FE446" i="9"/>
  <c r="FD447" i="9"/>
  <c r="FE447" i="9"/>
  <c r="FD448" i="9"/>
  <c r="FE448" i="9"/>
  <c r="FD449" i="9"/>
  <c r="FE449" i="9"/>
  <c r="FD450" i="9"/>
  <c r="FE450" i="9"/>
  <c r="FD451" i="9"/>
  <c r="FE451" i="9"/>
  <c r="FD452" i="9"/>
  <c r="FE452" i="9"/>
  <c r="FD453" i="9"/>
  <c r="FE453" i="9"/>
  <c r="FD454" i="9"/>
  <c r="FE454" i="9"/>
  <c r="FD455" i="9"/>
  <c r="FE455" i="9"/>
  <c r="FD456" i="9"/>
  <c r="FE456" i="9"/>
  <c r="FD457" i="9"/>
  <c r="FE457" i="9"/>
  <c r="FD458" i="9"/>
  <c r="FE458" i="9"/>
  <c r="FD459" i="9"/>
  <c r="FE459" i="9"/>
  <c r="FD460" i="9"/>
  <c r="FE460" i="9"/>
  <c r="FD461" i="9"/>
  <c r="FE461" i="9"/>
  <c r="FD462" i="9"/>
  <c r="FE462" i="9"/>
  <c r="FD463" i="9"/>
  <c r="FE463" i="9"/>
  <c r="FD464" i="9"/>
  <c r="FE464" i="9"/>
  <c r="FD465" i="9"/>
  <c r="FE465" i="9"/>
  <c r="EV9" i="9"/>
  <c r="EW9" i="9"/>
  <c r="EY9" i="9" s="1"/>
  <c r="FA9" i="9" s="1"/>
  <c r="EX9" i="9"/>
  <c r="EZ9" i="9"/>
  <c r="EV10" i="9"/>
  <c r="EX10" i="9" s="1"/>
  <c r="EZ10" i="9" s="1"/>
  <c r="EW10" i="9"/>
  <c r="EY10" i="9" s="1"/>
  <c r="FA10" i="9"/>
  <c r="EV11" i="9"/>
  <c r="EW11" i="9"/>
  <c r="EX11" i="9"/>
  <c r="EZ11" i="9" s="1"/>
  <c r="EY11" i="9"/>
  <c r="FA11" i="9" s="1"/>
  <c r="EV12" i="9"/>
  <c r="EW12" i="9"/>
  <c r="EX12" i="9"/>
  <c r="EY12" i="9"/>
  <c r="FA12" i="9" s="1"/>
  <c r="EZ12" i="9"/>
  <c r="EV13" i="9"/>
  <c r="EW13" i="9"/>
  <c r="EY13" i="9" s="1"/>
  <c r="EX13" i="9"/>
  <c r="EZ13" i="9"/>
  <c r="FA13" i="9"/>
  <c r="EV14" i="9"/>
  <c r="EX14" i="9" s="1"/>
  <c r="EZ14" i="9" s="1"/>
  <c r="EW14" i="9"/>
  <c r="EY14" i="9"/>
  <c r="FA14" i="9" s="1"/>
  <c r="EV15" i="9"/>
  <c r="EW15" i="9"/>
  <c r="EX15" i="9"/>
  <c r="EZ15" i="9" s="1"/>
  <c r="EY15" i="9"/>
  <c r="FA15" i="9" s="1"/>
  <c r="EV16" i="9"/>
  <c r="EW16" i="9"/>
  <c r="EX16" i="9"/>
  <c r="EY16" i="9"/>
  <c r="FA16" i="9" s="1"/>
  <c r="EZ16" i="9"/>
  <c r="EV17" i="9"/>
  <c r="EW17" i="9"/>
  <c r="EX17" i="9"/>
  <c r="EY17" i="9"/>
  <c r="EZ17" i="9"/>
  <c r="FA17" i="9"/>
  <c r="EV18" i="9"/>
  <c r="EX18" i="9" s="1"/>
  <c r="EZ18" i="9" s="1"/>
  <c r="EW18" i="9"/>
  <c r="EY18" i="9"/>
  <c r="FA18" i="9" s="1"/>
  <c r="EV19" i="9"/>
  <c r="EW19" i="9"/>
  <c r="EY19" i="9" s="1"/>
  <c r="FA19" i="9" s="1"/>
  <c r="EX19" i="9"/>
  <c r="EZ19" i="9" s="1"/>
  <c r="EV20" i="9"/>
  <c r="EW20" i="9"/>
  <c r="EY20" i="9" s="1"/>
  <c r="EX20" i="9"/>
  <c r="EZ20" i="9"/>
  <c r="FA20" i="9"/>
  <c r="EV21" i="9"/>
  <c r="EW21" i="9"/>
  <c r="EX21" i="9"/>
  <c r="EY21" i="9"/>
  <c r="FA21" i="9" s="1"/>
  <c r="EZ21" i="9"/>
  <c r="EV22" i="9"/>
  <c r="EX22" i="9" s="1"/>
  <c r="EZ22" i="9" s="1"/>
  <c r="EW22" i="9"/>
  <c r="EY22" i="9"/>
  <c r="FA22" i="9" s="1"/>
  <c r="EV23" i="9"/>
  <c r="EW23" i="9"/>
  <c r="EY23" i="9" s="1"/>
  <c r="EX23" i="9"/>
  <c r="EZ23" i="9" s="1"/>
  <c r="FA23" i="9"/>
  <c r="EV24" i="9"/>
  <c r="EW24" i="9"/>
  <c r="EX24" i="9"/>
  <c r="EY24" i="9"/>
  <c r="FA24" i="9" s="1"/>
  <c r="EZ24" i="9"/>
  <c r="EV25" i="9"/>
  <c r="EW25" i="9"/>
  <c r="EX25" i="9"/>
  <c r="EZ25" i="9" s="1"/>
  <c r="EY25" i="9"/>
  <c r="FA25" i="9" s="1"/>
  <c r="EV26" i="9"/>
  <c r="EX26" i="9" s="1"/>
  <c r="EZ26" i="9" s="1"/>
  <c r="EW26" i="9"/>
  <c r="EY26" i="9" s="1"/>
  <c r="FA26" i="9" s="1"/>
  <c r="EV27" i="9"/>
  <c r="EW27" i="9"/>
  <c r="EY27" i="9" s="1"/>
  <c r="FA27" i="9" s="1"/>
  <c r="EX27" i="9"/>
  <c r="EZ27" i="9" s="1"/>
  <c r="EV28" i="9"/>
  <c r="EW28" i="9"/>
  <c r="EX28" i="9"/>
  <c r="EY28" i="9"/>
  <c r="EZ28" i="9"/>
  <c r="FA28" i="9"/>
  <c r="EV29" i="9"/>
  <c r="EW29" i="9"/>
  <c r="EY29" i="9" s="1"/>
  <c r="FA29" i="9" s="1"/>
  <c r="EX29" i="9"/>
  <c r="EZ29" i="9"/>
  <c r="EV30" i="9"/>
  <c r="EX30" i="9" s="1"/>
  <c r="EZ30" i="9" s="1"/>
  <c r="EW30" i="9"/>
  <c r="EY30" i="9" s="1"/>
  <c r="FA30" i="9" s="1"/>
  <c r="EV31" i="9"/>
  <c r="EW31" i="9"/>
  <c r="EX31" i="9"/>
  <c r="EZ31" i="9" s="1"/>
  <c r="EY31" i="9"/>
  <c r="FA31" i="9" s="1"/>
  <c r="EV32" i="9"/>
  <c r="EW32" i="9"/>
  <c r="EX32" i="9"/>
  <c r="EY32" i="9"/>
  <c r="EZ32" i="9"/>
  <c r="FA32" i="9"/>
  <c r="EV33" i="9"/>
  <c r="EW33" i="9"/>
  <c r="EY33" i="9" s="1"/>
  <c r="EX33" i="9"/>
  <c r="EZ33" i="9" s="1"/>
  <c r="FA33" i="9"/>
  <c r="EV34" i="9"/>
  <c r="EX34" i="9" s="1"/>
  <c r="EZ34" i="9" s="1"/>
  <c r="EW34" i="9"/>
  <c r="EY34" i="9" s="1"/>
  <c r="FA34" i="9"/>
  <c r="EV35" i="9"/>
  <c r="EW35" i="9"/>
  <c r="EY35" i="9" s="1"/>
  <c r="FA35" i="9" s="1"/>
  <c r="EX35" i="9"/>
  <c r="EZ35" i="9" s="1"/>
  <c r="EV36" i="9"/>
  <c r="EW36" i="9"/>
  <c r="EX36" i="9"/>
  <c r="EY36" i="9"/>
  <c r="FA36" i="9" s="1"/>
  <c r="EZ36" i="9"/>
  <c r="EV37" i="9"/>
  <c r="EW37" i="9"/>
  <c r="EY37" i="9" s="1"/>
  <c r="EX37" i="9"/>
  <c r="EZ37" i="9" s="1"/>
  <c r="FA37" i="9"/>
  <c r="EV38" i="9"/>
  <c r="EX38" i="9" s="1"/>
  <c r="EZ38" i="9" s="1"/>
  <c r="EW38" i="9"/>
  <c r="EY38" i="9" s="1"/>
  <c r="FA38" i="9" s="1"/>
  <c r="EV39" i="9"/>
  <c r="EW39" i="9"/>
  <c r="EX39" i="9"/>
  <c r="EZ39" i="9" s="1"/>
  <c r="EY39" i="9"/>
  <c r="FA39" i="9"/>
  <c r="EV40" i="9"/>
  <c r="EW40" i="9"/>
  <c r="EX40" i="9"/>
  <c r="EY40" i="9"/>
  <c r="FA40" i="9" s="1"/>
  <c r="EZ40" i="9"/>
  <c r="EV41" i="9"/>
  <c r="EW41" i="9"/>
  <c r="EX41" i="9"/>
  <c r="EY41" i="9"/>
  <c r="EZ41" i="9"/>
  <c r="FA41" i="9"/>
  <c r="EV42" i="9"/>
  <c r="EX42" i="9" s="1"/>
  <c r="EZ42" i="9" s="1"/>
  <c r="EW42" i="9"/>
  <c r="EY42" i="9"/>
  <c r="FA42" i="9"/>
  <c r="EV43" i="9"/>
  <c r="EW43" i="9"/>
  <c r="EX43" i="9"/>
  <c r="EZ43" i="9" s="1"/>
  <c r="EY43" i="9"/>
  <c r="FA43" i="9" s="1"/>
  <c r="EV44" i="9"/>
  <c r="EW44" i="9"/>
  <c r="EX44" i="9"/>
  <c r="EY44" i="9"/>
  <c r="FA44" i="9" s="1"/>
  <c r="EZ44" i="9"/>
  <c r="EV45" i="9"/>
  <c r="EW45" i="9"/>
  <c r="EX45" i="9"/>
  <c r="EY45" i="9"/>
  <c r="EZ45" i="9"/>
  <c r="FA45" i="9"/>
  <c r="EV46" i="9"/>
  <c r="EX46" i="9" s="1"/>
  <c r="EZ46" i="9" s="1"/>
  <c r="EW46" i="9"/>
  <c r="EY46" i="9"/>
  <c r="FA46" i="9" s="1"/>
  <c r="EV47" i="9"/>
  <c r="EW47" i="9"/>
  <c r="EY47" i="9" s="1"/>
  <c r="FA47" i="9" s="1"/>
  <c r="EX47" i="9"/>
  <c r="EZ47" i="9" s="1"/>
  <c r="EV48" i="9"/>
  <c r="EW48" i="9"/>
  <c r="EY48" i="9" s="1"/>
  <c r="FA48" i="9" s="1"/>
  <c r="EX48" i="9"/>
  <c r="EZ48" i="9"/>
  <c r="EV49" i="9"/>
  <c r="EW49" i="9"/>
  <c r="EX49" i="9"/>
  <c r="EZ49" i="9" s="1"/>
  <c r="EY49" i="9"/>
  <c r="FA49" i="9" s="1"/>
  <c r="EV50" i="9"/>
  <c r="EX50" i="9" s="1"/>
  <c r="EZ50" i="9" s="1"/>
  <c r="EW50" i="9"/>
  <c r="EY50" i="9"/>
  <c r="FA50" i="9" s="1"/>
  <c r="EV51" i="9"/>
  <c r="EW51" i="9"/>
  <c r="EY51" i="9" s="1"/>
  <c r="FA51" i="9" s="1"/>
  <c r="EX51" i="9"/>
  <c r="EZ51" i="9" s="1"/>
  <c r="EV52" i="9"/>
  <c r="EW52" i="9"/>
  <c r="EY52" i="9" s="1"/>
  <c r="FA52" i="9" s="1"/>
  <c r="EX52" i="9"/>
  <c r="EZ52" i="9"/>
  <c r="EV53" i="9"/>
  <c r="EW53" i="9"/>
  <c r="EX53" i="9"/>
  <c r="EZ53" i="9" s="1"/>
  <c r="EY53" i="9"/>
  <c r="FA53" i="9" s="1"/>
  <c r="EV54" i="9"/>
  <c r="EX54" i="9" s="1"/>
  <c r="EZ54" i="9" s="1"/>
  <c r="EW54" i="9"/>
  <c r="EY54" i="9" s="1"/>
  <c r="FA54" i="9" s="1"/>
  <c r="EV55" i="9"/>
  <c r="EW55" i="9"/>
  <c r="EX55" i="9"/>
  <c r="EZ55" i="9" s="1"/>
  <c r="EY55" i="9"/>
  <c r="FA55" i="9" s="1"/>
  <c r="EV56" i="9"/>
  <c r="EW56" i="9"/>
  <c r="EY56" i="9" s="1"/>
  <c r="EX56" i="9"/>
  <c r="EZ56" i="9"/>
  <c r="FA56" i="9"/>
  <c r="EV57" i="9"/>
  <c r="EW57" i="9"/>
  <c r="EX57" i="9"/>
  <c r="EY57" i="9"/>
  <c r="FA57" i="9" s="1"/>
  <c r="EZ57" i="9"/>
  <c r="EV58" i="9"/>
  <c r="EX58" i="9" s="1"/>
  <c r="EZ58" i="9" s="1"/>
  <c r="EW58" i="9"/>
  <c r="EY58" i="9"/>
  <c r="FA58" i="9" s="1"/>
  <c r="EV59" i="9"/>
  <c r="EW59" i="9"/>
  <c r="EY59" i="9" s="1"/>
  <c r="EX59" i="9"/>
  <c r="EZ59" i="9" s="1"/>
  <c r="FA59" i="9"/>
  <c r="EV60" i="9"/>
  <c r="EW60" i="9"/>
  <c r="EX60" i="9"/>
  <c r="EY60" i="9"/>
  <c r="FA60" i="9" s="1"/>
  <c r="EZ60" i="9"/>
  <c r="EV61" i="9"/>
  <c r="EW61" i="9"/>
  <c r="EY61" i="9" s="1"/>
  <c r="FA61" i="9" s="1"/>
  <c r="EX61" i="9"/>
  <c r="EZ61" i="9" s="1"/>
  <c r="EV62" i="9"/>
  <c r="EX62" i="9" s="1"/>
  <c r="EZ62" i="9" s="1"/>
  <c r="EW62" i="9"/>
  <c r="EY62" i="9" s="1"/>
  <c r="FA62" i="9" s="1"/>
  <c r="EV63" i="9"/>
  <c r="EW63" i="9"/>
  <c r="EY63" i="9" s="1"/>
  <c r="EX63" i="9"/>
  <c r="EZ63" i="9" s="1"/>
  <c r="FA63" i="9"/>
  <c r="EV64" i="9"/>
  <c r="EW64" i="9"/>
  <c r="EX64" i="9"/>
  <c r="EY64" i="9"/>
  <c r="FA64" i="9" s="1"/>
  <c r="EZ64" i="9"/>
  <c r="EV65" i="9"/>
  <c r="EW65" i="9"/>
  <c r="EY65" i="9" s="1"/>
  <c r="FA65" i="9" s="1"/>
  <c r="EX65" i="9"/>
  <c r="EZ65" i="9" s="1"/>
  <c r="EV66" i="9"/>
  <c r="EX66" i="9" s="1"/>
  <c r="EZ66" i="9" s="1"/>
  <c r="EW66" i="9"/>
  <c r="EY66" i="9" s="1"/>
  <c r="FA66" i="9" s="1"/>
  <c r="EV67" i="9"/>
  <c r="EW67" i="9"/>
  <c r="EY67" i="9" s="1"/>
  <c r="EX67" i="9"/>
  <c r="EZ67" i="9" s="1"/>
  <c r="FA67" i="9"/>
  <c r="EV68" i="9"/>
  <c r="EW68" i="9"/>
  <c r="EX68" i="9"/>
  <c r="EY68" i="9"/>
  <c r="FA68" i="9" s="1"/>
  <c r="EZ68" i="9"/>
  <c r="EV69" i="9"/>
  <c r="EW69" i="9"/>
  <c r="EX69" i="9"/>
  <c r="EY69" i="9"/>
  <c r="FA69" i="9" s="1"/>
  <c r="EZ69" i="9"/>
  <c r="EV70" i="9"/>
  <c r="EX70" i="9" s="1"/>
  <c r="EZ70" i="9" s="1"/>
  <c r="EW70" i="9"/>
  <c r="EY70" i="9" s="1"/>
  <c r="FA70" i="9" s="1"/>
  <c r="EV71" i="9"/>
  <c r="EW71" i="9"/>
  <c r="EY71" i="9" s="1"/>
  <c r="FA71" i="9" s="1"/>
  <c r="EX71" i="9"/>
  <c r="EZ71" i="9" s="1"/>
  <c r="EV72" i="9"/>
  <c r="EW72" i="9"/>
  <c r="EX72" i="9"/>
  <c r="EY72" i="9"/>
  <c r="FA72" i="9" s="1"/>
  <c r="EZ72" i="9"/>
  <c r="EV73" i="9"/>
  <c r="EX73" i="9" s="1"/>
  <c r="EZ73" i="9" s="1"/>
  <c r="EW73" i="9"/>
  <c r="EY73" i="9" s="1"/>
  <c r="FA73" i="9" s="1"/>
  <c r="EV74" i="9"/>
  <c r="EX74" i="9" s="1"/>
  <c r="EZ74" i="9" s="1"/>
  <c r="EW74" i="9"/>
  <c r="EY74" i="9"/>
  <c r="FA74" i="9" s="1"/>
  <c r="EV75" i="9"/>
  <c r="EW75" i="9"/>
  <c r="EY75" i="9" s="1"/>
  <c r="EX75" i="9"/>
  <c r="EZ75" i="9" s="1"/>
  <c r="FA75" i="9"/>
  <c r="EV76" i="9"/>
  <c r="EW76" i="9"/>
  <c r="EX76" i="9"/>
  <c r="EY76" i="9"/>
  <c r="FA76" i="9" s="1"/>
  <c r="EZ76" i="9"/>
  <c r="EV77" i="9"/>
  <c r="EX77" i="9" s="1"/>
  <c r="EZ77" i="9" s="1"/>
  <c r="EW77" i="9"/>
  <c r="EY77" i="9" s="1"/>
  <c r="FA77" i="9" s="1"/>
  <c r="EV78" i="9"/>
  <c r="EX78" i="9" s="1"/>
  <c r="EZ78" i="9" s="1"/>
  <c r="EW78" i="9"/>
  <c r="EY78" i="9"/>
  <c r="FA78" i="9" s="1"/>
  <c r="EV79" i="9"/>
  <c r="EW79" i="9"/>
  <c r="EX79" i="9"/>
  <c r="EZ79" i="9" s="1"/>
  <c r="EY79" i="9"/>
  <c r="FA79" i="9" s="1"/>
  <c r="EV80" i="9"/>
  <c r="EW80" i="9"/>
  <c r="EY80" i="9" s="1"/>
  <c r="FA80" i="9" s="1"/>
  <c r="EX80" i="9"/>
  <c r="EZ80" i="9"/>
  <c r="EV81" i="9"/>
  <c r="EW81" i="9"/>
  <c r="EX81" i="9"/>
  <c r="EZ81" i="9" s="1"/>
  <c r="EY81" i="9"/>
  <c r="FA81" i="9" s="1"/>
  <c r="EV82" i="9"/>
  <c r="EX82" i="9" s="1"/>
  <c r="EZ82" i="9" s="1"/>
  <c r="EW82" i="9"/>
  <c r="EY82" i="9"/>
  <c r="FA82" i="9" s="1"/>
  <c r="EV83" i="9"/>
  <c r="EW83" i="9"/>
  <c r="EY83" i="9" s="1"/>
  <c r="FA83" i="9" s="1"/>
  <c r="EX83" i="9"/>
  <c r="EZ83" i="9" s="1"/>
  <c r="EV84" i="9"/>
  <c r="EW84" i="9"/>
  <c r="EY84" i="9" s="1"/>
  <c r="FA84" i="9" s="1"/>
  <c r="EX84" i="9"/>
  <c r="EZ84" i="9"/>
  <c r="EV85" i="9"/>
  <c r="EW85" i="9"/>
  <c r="EX85" i="9"/>
  <c r="EY85" i="9"/>
  <c r="FA85" i="9" s="1"/>
  <c r="EZ85" i="9"/>
  <c r="EV86" i="9"/>
  <c r="EX86" i="9" s="1"/>
  <c r="EZ86" i="9" s="1"/>
  <c r="EW86" i="9"/>
  <c r="EY86" i="9" s="1"/>
  <c r="FA86" i="9" s="1"/>
  <c r="EV87" i="9"/>
  <c r="EW87" i="9"/>
  <c r="EY87" i="9" s="1"/>
  <c r="EX87" i="9"/>
  <c r="EZ87" i="9" s="1"/>
  <c r="FA87" i="9"/>
  <c r="EV88" i="9"/>
  <c r="EW88" i="9"/>
  <c r="EX88" i="9"/>
  <c r="EY88" i="9"/>
  <c r="FA88" i="9" s="1"/>
  <c r="EZ88" i="9"/>
  <c r="EV89" i="9"/>
  <c r="EW89" i="9"/>
  <c r="EY89" i="9" s="1"/>
  <c r="FA89" i="9" s="1"/>
  <c r="EX89" i="9"/>
  <c r="EZ89" i="9" s="1"/>
  <c r="EV90" i="9"/>
  <c r="EX90" i="9" s="1"/>
  <c r="EZ90" i="9" s="1"/>
  <c r="EW90" i="9"/>
  <c r="EY90" i="9"/>
  <c r="FA90" i="9" s="1"/>
  <c r="EV91" i="9"/>
  <c r="EW91" i="9"/>
  <c r="EY91" i="9" s="1"/>
  <c r="EX91" i="9"/>
  <c r="EZ91" i="9" s="1"/>
  <c r="FA91" i="9"/>
  <c r="EV92" i="9"/>
  <c r="EW92" i="9"/>
  <c r="EX92" i="9"/>
  <c r="EY92" i="9"/>
  <c r="FA92" i="9" s="1"/>
  <c r="EZ92" i="9"/>
  <c r="EV93" i="9"/>
  <c r="EW93" i="9"/>
  <c r="EY93" i="9" s="1"/>
  <c r="FA93" i="9" s="1"/>
  <c r="EX93" i="9"/>
  <c r="EZ93" i="9" s="1"/>
  <c r="EV94" i="9"/>
  <c r="EX94" i="9" s="1"/>
  <c r="EZ94" i="9" s="1"/>
  <c r="EW94" i="9"/>
  <c r="EY94" i="9" s="1"/>
  <c r="FA94" i="9" s="1"/>
  <c r="EV95" i="9"/>
  <c r="EW95" i="9"/>
  <c r="EY95" i="9" s="1"/>
  <c r="EX95" i="9"/>
  <c r="EZ95" i="9" s="1"/>
  <c r="FA95" i="9"/>
  <c r="EV96" i="9"/>
  <c r="EW96" i="9"/>
  <c r="EX96" i="9"/>
  <c r="EY96" i="9"/>
  <c r="FA96" i="9" s="1"/>
  <c r="EZ96" i="9"/>
  <c r="EV97" i="9"/>
  <c r="EW97" i="9"/>
  <c r="EY97" i="9" s="1"/>
  <c r="FA97" i="9" s="1"/>
  <c r="EX97" i="9"/>
  <c r="EZ97" i="9" s="1"/>
  <c r="EV98" i="9"/>
  <c r="EX98" i="9" s="1"/>
  <c r="EZ98" i="9" s="1"/>
  <c r="EW98" i="9"/>
  <c r="EY98" i="9" s="1"/>
  <c r="FA98" i="9" s="1"/>
  <c r="EV99" i="9"/>
  <c r="EW99" i="9"/>
  <c r="EY99" i="9" s="1"/>
  <c r="EX99" i="9"/>
  <c r="EZ99" i="9" s="1"/>
  <c r="FA99" i="9"/>
  <c r="EV100" i="9"/>
  <c r="EW100" i="9"/>
  <c r="EX100" i="9"/>
  <c r="EY100" i="9"/>
  <c r="FA100" i="9" s="1"/>
  <c r="EZ100" i="9"/>
  <c r="EV101" i="9"/>
  <c r="EW101" i="9"/>
  <c r="EX101" i="9"/>
  <c r="EZ101" i="9" s="1"/>
  <c r="EY101" i="9"/>
  <c r="FA101" i="9" s="1"/>
  <c r="EV102" i="9"/>
  <c r="EX102" i="9" s="1"/>
  <c r="EZ102" i="9" s="1"/>
  <c r="EW102" i="9"/>
  <c r="EY102" i="9" s="1"/>
  <c r="FA102" i="9" s="1"/>
  <c r="EV103" i="9"/>
  <c r="EW103" i="9"/>
  <c r="EY103" i="9" s="1"/>
  <c r="FA103" i="9" s="1"/>
  <c r="EX103" i="9"/>
  <c r="EZ103" i="9" s="1"/>
  <c r="EV104" i="9"/>
  <c r="EW104" i="9"/>
  <c r="EX104" i="9"/>
  <c r="EY104" i="9"/>
  <c r="EZ104" i="9"/>
  <c r="FA104" i="9"/>
  <c r="EV105" i="9"/>
  <c r="EW105" i="9"/>
  <c r="EY105" i="9" s="1"/>
  <c r="FA105" i="9" s="1"/>
  <c r="EX105" i="9"/>
  <c r="EZ105" i="9" s="1"/>
  <c r="EV106" i="9"/>
  <c r="EX106" i="9" s="1"/>
  <c r="EZ106" i="9" s="1"/>
  <c r="EW106" i="9"/>
  <c r="EY106" i="9"/>
  <c r="FA106" i="9" s="1"/>
  <c r="EV107" i="9"/>
  <c r="EW107" i="9"/>
  <c r="EY107" i="9" s="1"/>
  <c r="FA107" i="9" s="1"/>
  <c r="EX107" i="9"/>
  <c r="EZ107" i="9" s="1"/>
  <c r="EV108" i="9"/>
  <c r="EW108" i="9"/>
  <c r="EY108" i="9" s="1"/>
  <c r="FA108" i="9" s="1"/>
  <c r="EX108" i="9"/>
  <c r="EZ108" i="9"/>
  <c r="EV109" i="9"/>
  <c r="EW109" i="9"/>
  <c r="EX109" i="9"/>
  <c r="EY109" i="9"/>
  <c r="FA109" i="9" s="1"/>
  <c r="EZ109" i="9"/>
  <c r="EV110" i="9"/>
  <c r="EX110" i="9" s="1"/>
  <c r="EZ110" i="9" s="1"/>
  <c r="EW110" i="9"/>
  <c r="EY110" i="9" s="1"/>
  <c r="FA110" i="9"/>
  <c r="EV111" i="9"/>
  <c r="EW111" i="9"/>
  <c r="EX111" i="9"/>
  <c r="EZ111" i="9" s="1"/>
  <c r="EY111" i="9"/>
  <c r="FA111" i="9" s="1"/>
  <c r="EV112" i="9"/>
  <c r="EW112" i="9"/>
  <c r="EX112" i="9"/>
  <c r="EY112" i="9"/>
  <c r="FA112" i="9" s="1"/>
  <c r="EZ112" i="9"/>
  <c r="EV113" i="9"/>
  <c r="EW113" i="9"/>
  <c r="EY113" i="9" s="1"/>
  <c r="FA113" i="9" s="1"/>
  <c r="EX113" i="9"/>
  <c r="EZ113" i="9" s="1"/>
  <c r="EV114" i="9"/>
  <c r="EX114" i="9" s="1"/>
  <c r="EZ114" i="9" s="1"/>
  <c r="EW114" i="9"/>
  <c r="EY114" i="9" s="1"/>
  <c r="FA114" i="9" s="1"/>
  <c r="EV115" i="9"/>
  <c r="EW115" i="9"/>
  <c r="EX115" i="9"/>
  <c r="EZ115" i="9" s="1"/>
  <c r="EY115" i="9"/>
  <c r="FA115" i="9"/>
  <c r="EV116" i="9"/>
  <c r="EW116" i="9"/>
  <c r="EX116" i="9"/>
  <c r="EY116" i="9"/>
  <c r="FA116" i="9" s="1"/>
  <c r="EZ116" i="9"/>
  <c r="EV117" i="9"/>
  <c r="EW117" i="9"/>
  <c r="EY117" i="9" s="1"/>
  <c r="EX117" i="9"/>
  <c r="EZ117" i="9" s="1"/>
  <c r="FA117" i="9"/>
  <c r="EV118" i="9"/>
  <c r="EX118" i="9" s="1"/>
  <c r="EZ118" i="9" s="1"/>
  <c r="EW118" i="9"/>
  <c r="EY118" i="9" s="1"/>
  <c r="FA118" i="9"/>
  <c r="EV119" i="9"/>
  <c r="EW119" i="9"/>
  <c r="EY119" i="9" s="1"/>
  <c r="FA119" i="9" s="1"/>
  <c r="EX119" i="9"/>
  <c r="EZ119" i="9" s="1"/>
  <c r="EV120" i="9"/>
  <c r="EW120" i="9"/>
  <c r="EX120" i="9"/>
  <c r="EY120" i="9"/>
  <c r="FA120" i="9" s="1"/>
  <c r="EZ120" i="9"/>
  <c r="EV121" i="9"/>
  <c r="EW121" i="9"/>
  <c r="EY121" i="9" s="1"/>
  <c r="EX121" i="9"/>
  <c r="EZ121" i="9" s="1"/>
  <c r="FA121" i="9"/>
  <c r="EV122" i="9"/>
  <c r="EX122" i="9" s="1"/>
  <c r="EZ122" i="9" s="1"/>
  <c r="EW122" i="9"/>
  <c r="EY122" i="9" s="1"/>
  <c r="FA122" i="9"/>
  <c r="EV123" i="9"/>
  <c r="EW123" i="9"/>
  <c r="EX123" i="9"/>
  <c r="EZ123" i="9" s="1"/>
  <c r="EY123" i="9"/>
  <c r="FA123" i="9"/>
  <c r="EV124" i="9"/>
  <c r="EW124" i="9"/>
  <c r="EX124" i="9"/>
  <c r="EY124" i="9"/>
  <c r="FA124" i="9" s="1"/>
  <c r="EZ124" i="9"/>
  <c r="EV125" i="9"/>
  <c r="EW125" i="9"/>
  <c r="EY125" i="9" s="1"/>
  <c r="FA125" i="9" s="1"/>
  <c r="EX125" i="9"/>
  <c r="EZ125" i="9" s="1"/>
  <c r="EV126" i="9"/>
  <c r="EX126" i="9" s="1"/>
  <c r="EZ126" i="9" s="1"/>
  <c r="EW126" i="9"/>
  <c r="EY126" i="9" s="1"/>
  <c r="FA126" i="9"/>
  <c r="EV127" i="9"/>
  <c r="EW127" i="9"/>
  <c r="EX127" i="9"/>
  <c r="EZ127" i="9" s="1"/>
  <c r="EY127" i="9"/>
  <c r="FA127" i="9" s="1"/>
  <c r="EV128" i="9"/>
  <c r="EW128" i="9"/>
  <c r="EX128" i="9"/>
  <c r="EY128" i="9"/>
  <c r="FA128" i="9" s="1"/>
  <c r="EZ128" i="9"/>
  <c r="EV129" i="9"/>
  <c r="EW129" i="9"/>
  <c r="EY129" i="9" s="1"/>
  <c r="FA129" i="9" s="1"/>
  <c r="EX129" i="9"/>
  <c r="EZ129" i="9" s="1"/>
  <c r="EV130" i="9"/>
  <c r="EX130" i="9" s="1"/>
  <c r="EZ130" i="9" s="1"/>
  <c r="EW130" i="9"/>
  <c r="EY130" i="9" s="1"/>
  <c r="FA130" i="9" s="1"/>
  <c r="EV131" i="9"/>
  <c r="EW131" i="9"/>
  <c r="EX131" i="9"/>
  <c r="EZ131" i="9" s="1"/>
  <c r="EY131" i="9"/>
  <c r="FA131" i="9"/>
  <c r="EV132" i="9"/>
  <c r="EW132" i="9"/>
  <c r="EX132" i="9"/>
  <c r="EY132" i="9"/>
  <c r="FA132" i="9" s="1"/>
  <c r="EZ132" i="9"/>
  <c r="EV133" i="9"/>
  <c r="EX133" i="9" s="1"/>
  <c r="EZ133" i="9" s="1"/>
  <c r="EW133" i="9"/>
  <c r="EY133" i="9"/>
  <c r="FA133" i="9" s="1"/>
  <c r="EV134" i="9"/>
  <c r="EX134" i="9" s="1"/>
  <c r="EZ134" i="9" s="1"/>
  <c r="EW134" i="9"/>
  <c r="EY134" i="9" s="1"/>
  <c r="FA134" i="9" s="1"/>
  <c r="EV135" i="9"/>
  <c r="EW135" i="9"/>
  <c r="EY135" i="9" s="1"/>
  <c r="EX135" i="9"/>
  <c r="EZ135" i="9" s="1"/>
  <c r="FA135" i="9"/>
  <c r="EV136" i="9"/>
  <c r="EX136" i="9" s="1"/>
  <c r="EW136" i="9"/>
  <c r="EY136" i="9" s="1"/>
  <c r="EZ136" i="9"/>
  <c r="FA136" i="9"/>
  <c r="EV137" i="9"/>
  <c r="EW137" i="9"/>
  <c r="EX137" i="9"/>
  <c r="EZ137" i="9" s="1"/>
  <c r="EY137" i="9"/>
  <c r="FA137" i="9" s="1"/>
  <c r="EV138" i="9"/>
  <c r="EX138" i="9" s="1"/>
  <c r="EZ138" i="9" s="1"/>
  <c r="EW138" i="9"/>
  <c r="EY138" i="9"/>
  <c r="FA138" i="9"/>
  <c r="EV139" i="9"/>
  <c r="EW139" i="9"/>
  <c r="EY139" i="9" s="1"/>
  <c r="FA139" i="9" s="1"/>
  <c r="EX139" i="9"/>
  <c r="EZ139" i="9" s="1"/>
  <c r="EV140" i="9"/>
  <c r="EW140" i="9"/>
  <c r="EY140" i="9" s="1"/>
  <c r="EX140" i="9"/>
  <c r="EZ140" i="9"/>
  <c r="FA140" i="9"/>
  <c r="EV141" i="9"/>
  <c r="EW141" i="9"/>
  <c r="EX141" i="9"/>
  <c r="EZ141" i="9" s="1"/>
  <c r="EY141" i="9"/>
  <c r="FA141" i="9" s="1"/>
  <c r="EV142" i="9"/>
  <c r="EX142" i="9" s="1"/>
  <c r="EZ142" i="9" s="1"/>
  <c r="EW142" i="9"/>
  <c r="EY142" i="9" s="1"/>
  <c r="FA142" i="9" s="1"/>
  <c r="EV143" i="9"/>
  <c r="EW143" i="9"/>
  <c r="EX143" i="9"/>
  <c r="EZ143" i="9" s="1"/>
  <c r="EY143" i="9"/>
  <c r="FA143" i="9" s="1"/>
  <c r="EV144" i="9"/>
  <c r="EW144" i="9"/>
  <c r="EY144" i="9" s="1"/>
  <c r="FA144" i="9" s="1"/>
  <c r="EX144" i="9"/>
  <c r="EZ144" i="9"/>
  <c r="EV145" i="9"/>
  <c r="EW145" i="9"/>
  <c r="EX145" i="9"/>
  <c r="EZ145" i="9" s="1"/>
  <c r="EY145" i="9"/>
  <c r="FA145" i="9" s="1"/>
  <c r="EV146" i="9"/>
  <c r="EX146" i="9" s="1"/>
  <c r="EZ146" i="9" s="1"/>
  <c r="EW146" i="9"/>
  <c r="EY146" i="9"/>
  <c r="FA146" i="9" s="1"/>
  <c r="EV147" i="9"/>
  <c r="EW147" i="9"/>
  <c r="EY147" i="9" s="1"/>
  <c r="FA147" i="9" s="1"/>
  <c r="EX147" i="9"/>
  <c r="EZ147" i="9" s="1"/>
  <c r="EV148" i="9"/>
  <c r="EW148" i="9"/>
  <c r="EY148" i="9" s="1"/>
  <c r="FA148" i="9" s="1"/>
  <c r="EX148" i="9"/>
  <c r="EZ148" i="9"/>
  <c r="EV149" i="9"/>
  <c r="EW149" i="9"/>
  <c r="EX149" i="9"/>
  <c r="EZ149" i="9" s="1"/>
  <c r="EY149" i="9"/>
  <c r="FA149" i="9"/>
  <c r="EV150" i="9"/>
  <c r="EX150" i="9" s="1"/>
  <c r="EZ150" i="9" s="1"/>
  <c r="EW150" i="9"/>
  <c r="EY150" i="9" s="1"/>
  <c r="FA150" i="9" s="1"/>
  <c r="EV151" i="9"/>
  <c r="EW151" i="9"/>
  <c r="EY151" i="9" s="1"/>
  <c r="FA151" i="9" s="1"/>
  <c r="EX151" i="9"/>
  <c r="EZ151" i="9" s="1"/>
  <c r="EV152" i="9"/>
  <c r="EW152" i="9"/>
  <c r="EY152" i="9" s="1"/>
  <c r="FA152" i="9" s="1"/>
  <c r="EX152" i="9"/>
  <c r="EZ152" i="9"/>
  <c r="EV153" i="9"/>
  <c r="EW153" i="9"/>
  <c r="EX153" i="9"/>
  <c r="EY153" i="9"/>
  <c r="FA153" i="9" s="1"/>
  <c r="EZ153" i="9"/>
  <c r="EV154" i="9"/>
  <c r="EX154" i="9" s="1"/>
  <c r="EZ154" i="9" s="1"/>
  <c r="EW154" i="9"/>
  <c r="EY154" i="9"/>
  <c r="FA154" i="9" s="1"/>
  <c r="EV155" i="9"/>
  <c r="EW155" i="9"/>
  <c r="EY155" i="9" s="1"/>
  <c r="FA155" i="9" s="1"/>
  <c r="EX155" i="9"/>
  <c r="EZ155" i="9" s="1"/>
  <c r="EV156" i="9"/>
  <c r="EW156" i="9"/>
  <c r="EX156" i="9"/>
  <c r="EY156" i="9"/>
  <c r="EZ156" i="9"/>
  <c r="FA156" i="9"/>
  <c r="EV157" i="9"/>
  <c r="EW157" i="9"/>
  <c r="EX157" i="9"/>
  <c r="EZ157" i="9" s="1"/>
  <c r="EY157" i="9"/>
  <c r="FA157" i="9" s="1"/>
  <c r="EV158" i="9"/>
  <c r="EX158" i="9" s="1"/>
  <c r="EZ158" i="9" s="1"/>
  <c r="EW158" i="9"/>
  <c r="EY158" i="9" s="1"/>
  <c r="FA158" i="9" s="1"/>
  <c r="EV159" i="9"/>
  <c r="EW159" i="9"/>
  <c r="EY159" i="9" s="1"/>
  <c r="FA159" i="9" s="1"/>
  <c r="EX159" i="9"/>
  <c r="EZ159" i="9" s="1"/>
  <c r="EV160" i="9"/>
  <c r="EW160" i="9"/>
  <c r="EX160" i="9"/>
  <c r="EY160" i="9"/>
  <c r="EZ160" i="9"/>
  <c r="FA160" i="9"/>
  <c r="EV161" i="9"/>
  <c r="EX161" i="9" s="1"/>
  <c r="EZ161" i="9" s="1"/>
  <c r="EW161" i="9"/>
  <c r="EY161" i="9"/>
  <c r="FA161" i="9" s="1"/>
  <c r="EV162" i="9"/>
  <c r="EX162" i="9" s="1"/>
  <c r="EZ162" i="9" s="1"/>
  <c r="EW162" i="9"/>
  <c r="EY162" i="9"/>
  <c r="FA162" i="9" s="1"/>
  <c r="EV163" i="9"/>
  <c r="EW163" i="9"/>
  <c r="EY163" i="9" s="1"/>
  <c r="FA163" i="9" s="1"/>
  <c r="EX163" i="9"/>
  <c r="EZ163" i="9" s="1"/>
  <c r="EV164" i="9"/>
  <c r="EW164" i="9"/>
  <c r="EY164" i="9" s="1"/>
  <c r="FA164" i="9" s="1"/>
  <c r="EX164" i="9"/>
  <c r="EZ164" i="9"/>
  <c r="EV165" i="9"/>
  <c r="EX165" i="9" s="1"/>
  <c r="EZ165" i="9" s="1"/>
  <c r="EW165" i="9"/>
  <c r="EY165" i="9"/>
  <c r="FA165" i="9"/>
  <c r="EV166" i="9"/>
  <c r="EX166" i="9" s="1"/>
  <c r="EZ166" i="9" s="1"/>
  <c r="EW166" i="9"/>
  <c r="EY166" i="9"/>
  <c r="FA166" i="9" s="1"/>
  <c r="EV167" i="9"/>
  <c r="EW167" i="9"/>
  <c r="EX167" i="9"/>
  <c r="EZ167" i="9" s="1"/>
  <c r="EY167" i="9"/>
  <c r="FA167" i="9"/>
  <c r="EV168" i="9"/>
  <c r="EX168" i="9" s="1"/>
  <c r="EZ168" i="9" s="1"/>
  <c r="EW168" i="9"/>
  <c r="EY168" i="9" s="1"/>
  <c r="FA168" i="9" s="1"/>
  <c r="EV169" i="9"/>
  <c r="EX169" i="9" s="1"/>
  <c r="EZ169" i="9" s="1"/>
  <c r="EW169" i="9"/>
  <c r="EY169" i="9"/>
  <c r="FA169" i="9" s="1"/>
  <c r="EV170" i="9"/>
  <c r="EX170" i="9" s="1"/>
  <c r="EZ170" i="9" s="1"/>
  <c r="EW170" i="9"/>
  <c r="EY170" i="9" s="1"/>
  <c r="FA170" i="9" s="1"/>
  <c r="EV171" i="9"/>
  <c r="EW171" i="9"/>
  <c r="EY171" i="9" s="1"/>
  <c r="EX171" i="9"/>
  <c r="EZ171" i="9" s="1"/>
  <c r="FA171" i="9"/>
  <c r="EV172" i="9"/>
  <c r="EW172" i="9"/>
  <c r="EX172" i="9"/>
  <c r="EY172" i="9"/>
  <c r="FA172" i="9" s="1"/>
  <c r="EZ172" i="9"/>
  <c r="EV173" i="9"/>
  <c r="EW173" i="9"/>
  <c r="EY173" i="9" s="1"/>
  <c r="FA173" i="9" s="1"/>
  <c r="EX173" i="9"/>
  <c r="EZ173" i="9" s="1"/>
  <c r="EV174" i="9"/>
  <c r="EX174" i="9" s="1"/>
  <c r="EZ174" i="9" s="1"/>
  <c r="EW174" i="9"/>
  <c r="EY174" i="9"/>
  <c r="FA174" i="9" s="1"/>
  <c r="EV175" i="9"/>
  <c r="EW175" i="9"/>
  <c r="EY175" i="9" s="1"/>
  <c r="EX175" i="9"/>
  <c r="EZ175" i="9" s="1"/>
  <c r="FA175" i="9"/>
  <c r="EV176" i="9"/>
  <c r="EW176" i="9"/>
  <c r="EX176" i="9"/>
  <c r="EY176" i="9"/>
  <c r="FA176" i="9" s="1"/>
  <c r="EZ176" i="9"/>
  <c r="EV177" i="9"/>
  <c r="EW177" i="9"/>
  <c r="EY177" i="9" s="1"/>
  <c r="FA177" i="9" s="1"/>
  <c r="EX177" i="9"/>
  <c r="EZ177" i="9" s="1"/>
  <c r="EV178" i="9"/>
  <c r="EX178" i="9" s="1"/>
  <c r="EZ178" i="9" s="1"/>
  <c r="EW178" i="9"/>
  <c r="EY178" i="9" s="1"/>
  <c r="FA178" i="9" s="1"/>
  <c r="EV179" i="9"/>
  <c r="EW179" i="9"/>
  <c r="EY179" i="9" s="1"/>
  <c r="EX179" i="9"/>
  <c r="EZ179" i="9" s="1"/>
  <c r="FA179" i="9"/>
  <c r="EV180" i="9"/>
  <c r="EW180" i="9"/>
  <c r="EX180" i="9"/>
  <c r="EZ180" i="9" s="1"/>
  <c r="EY180" i="9"/>
  <c r="FA180" i="9" s="1"/>
  <c r="EV181" i="9"/>
  <c r="EX181" i="9" s="1"/>
  <c r="EW181" i="9"/>
  <c r="EY181" i="9" s="1"/>
  <c r="FA181" i="9" s="1"/>
  <c r="EZ181" i="9"/>
  <c r="EV182" i="9"/>
  <c r="EW182" i="9"/>
  <c r="EX182" i="9"/>
  <c r="EZ182" i="9" s="1"/>
  <c r="EY182" i="9"/>
  <c r="FA182" i="9" s="1"/>
  <c r="EV183" i="9"/>
  <c r="EW183" i="9"/>
  <c r="EY183" i="9" s="1"/>
  <c r="EX183" i="9"/>
  <c r="EZ183" i="9" s="1"/>
  <c r="FA183" i="9"/>
  <c r="EV184" i="9"/>
  <c r="EW184" i="9"/>
  <c r="EX184" i="9"/>
  <c r="EY184" i="9"/>
  <c r="FA184" i="9" s="1"/>
  <c r="EZ184" i="9"/>
  <c r="EV185" i="9"/>
  <c r="EX185" i="9" s="1"/>
  <c r="EZ185" i="9" s="1"/>
  <c r="EW185" i="9"/>
  <c r="EY185" i="9" s="1"/>
  <c r="FA185" i="9"/>
  <c r="EV186" i="9"/>
  <c r="EX186" i="9" s="1"/>
  <c r="EZ186" i="9" s="1"/>
  <c r="EW186" i="9"/>
  <c r="EY186" i="9"/>
  <c r="FA186" i="9" s="1"/>
  <c r="EV187" i="9"/>
  <c r="EX187" i="9" s="1"/>
  <c r="EW187" i="9"/>
  <c r="EY187" i="9" s="1"/>
  <c r="EZ187" i="9"/>
  <c r="FA187" i="9"/>
  <c r="EV188" i="9"/>
  <c r="EW188" i="9"/>
  <c r="EX188" i="9"/>
  <c r="EZ188" i="9" s="1"/>
  <c r="EY188" i="9"/>
  <c r="FA188" i="9" s="1"/>
  <c r="EV189" i="9"/>
  <c r="EX189" i="9" s="1"/>
  <c r="EW189" i="9"/>
  <c r="EY189" i="9" s="1"/>
  <c r="FA189" i="9" s="1"/>
  <c r="EZ189" i="9"/>
  <c r="EV190" i="9"/>
  <c r="EW190" i="9"/>
  <c r="EX190" i="9"/>
  <c r="EZ190" i="9" s="1"/>
  <c r="EY190" i="9"/>
  <c r="FA190" i="9" s="1"/>
  <c r="EV191" i="9"/>
  <c r="EW191" i="9"/>
  <c r="EY191" i="9" s="1"/>
  <c r="FA191" i="9" s="1"/>
  <c r="EX191" i="9"/>
  <c r="EZ191" i="9" s="1"/>
  <c r="EV192" i="9"/>
  <c r="EW192" i="9"/>
  <c r="EX192" i="9"/>
  <c r="EY192" i="9"/>
  <c r="FA192" i="9" s="1"/>
  <c r="EZ192" i="9"/>
  <c r="EV193" i="9"/>
  <c r="EX193" i="9" s="1"/>
  <c r="EZ193" i="9" s="1"/>
  <c r="EW193" i="9"/>
  <c r="EY193" i="9" s="1"/>
  <c r="FA193" i="9"/>
  <c r="EV194" i="9"/>
  <c r="EX194" i="9" s="1"/>
  <c r="EZ194" i="9" s="1"/>
  <c r="EW194" i="9"/>
  <c r="EY194" i="9"/>
  <c r="FA194" i="9" s="1"/>
  <c r="EV195" i="9"/>
  <c r="EX195" i="9" s="1"/>
  <c r="EZ195" i="9" s="1"/>
  <c r="EW195" i="9"/>
  <c r="EY195" i="9" s="1"/>
  <c r="FA195" i="9"/>
  <c r="EV196" i="9"/>
  <c r="EW196" i="9"/>
  <c r="EX196" i="9"/>
  <c r="EZ196" i="9" s="1"/>
  <c r="EY196" i="9"/>
  <c r="FA196" i="9" s="1"/>
  <c r="EV197" i="9"/>
  <c r="EX197" i="9" s="1"/>
  <c r="EW197" i="9"/>
  <c r="EY197" i="9" s="1"/>
  <c r="FA197" i="9" s="1"/>
  <c r="EZ197" i="9"/>
  <c r="EV198" i="9"/>
  <c r="EW198" i="9"/>
  <c r="EX198" i="9"/>
  <c r="EZ198" i="9" s="1"/>
  <c r="EY198" i="9"/>
  <c r="FA198" i="9" s="1"/>
  <c r="EV199" i="9"/>
  <c r="EW199" i="9"/>
  <c r="EY199" i="9" s="1"/>
  <c r="EX199" i="9"/>
  <c r="EZ199" i="9" s="1"/>
  <c r="FA199" i="9"/>
  <c r="EV200" i="9"/>
  <c r="EW200" i="9"/>
  <c r="EX200" i="9"/>
  <c r="EY200" i="9"/>
  <c r="FA200" i="9" s="1"/>
  <c r="EZ200" i="9"/>
  <c r="EV201" i="9"/>
  <c r="EX201" i="9" s="1"/>
  <c r="EZ201" i="9" s="1"/>
  <c r="EW201" i="9"/>
  <c r="EY201" i="9" s="1"/>
  <c r="FA201" i="9"/>
  <c r="EV202" i="9"/>
  <c r="EX202" i="9" s="1"/>
  <c r="EZ202" i="9" s="1"/>
  <c r="EW202" i="9"/>
  <c r="EY202" i="9"/>
  <c r="FA202" i="9" s="1"/>
  <c r="EV203" i="9"/>
  <c r="EX203" i="9" s="1"/>
  <c r="EW203" i="9"/>
  <c r="EY203" i="9" s="1"/>
  <c r="EZ203" i="9"/>
  <c r="FA203" i="9"/>
  <c r="EV204" i="9"/>
  <c r="EW204" i="9"/>
  <c r="EX204" i="9"/>
  <c r="EZ204" i="9" s="1"/>
  <c r="EY204" i="9"/>
  <c r="FA204" i="9" s="1"/>
  <c r="EV205" i="9"/>
  <c r="EX205" i="9" s="1"/>
  <c r="EW205" i="9"/>
  <c r="EY205" i="9" s="1"/>
  <c r="FA205" i="9" s="1"/>
  <c r="EZ205" i="9"/>
  <c r="EV206" i="9"/>
  <c r="EW206" i="9"/>
  <c r="EX206" i="9"/>
  <c r="EZ206" i="9" s="1"/>
  <c r="EY206" i="9"/>
  <c r="FA206" i="9" s="1"/>
  <c r="EV207" i="9"/>
  <c r="EW207" i="9"/>
  <c r="EY207" i="9" s="1"/>
  <c r="FA207" i="9" s="1"/>
  <c r="EX207" i="9"/>
  <c r="EZ207" i="9" s="1"/>
  <c r="EV208" i="9"/>
  <c r="EW208" i="9"/>
  <c r="EX208" i="9"/>
  <c r="EY208" i="9"/>
  <c r="FA208" i="9" s="1"/>
  <c r="EZ208" i="9"/>
  <c r="EV209" i="9"/>
  <c r="EX209" i="9" s="1"/>
  <c r="EZ209" i="9" s="1"/>
  <c r="EW209" i="9"/>
  <c r="EY209" i="9" s="1"/>
  <c r="FA209" i="9"/>
  <c r="EV210" i="9"/>
  <c r="EX210" i="9" s="1"/>
  <c r="EZ210" i="9" s="1"/>
  <c r="EW210" i="9"/>
  <c r="EY210" i="9"/>
  <c r="FA210" i="9" s="1"/>
  <c r="EV211" i="9"/>
  <c r="EX211" i="9" s="1"/>
  <c r="EZ211" i="9" s="1"/>
  <c r="EW211" i="9"/>
  <c r="EY211" i="9" s="1"/>
  <c r="FA211" i="9"/>
  <c r="EV212" i="9"/>
  <c r="EW212" i="9"/>
  <c r="EX212" i="9"/>
  <c r="EZ212" i="9" s="1"/>
  <c r="EY212" i="9"/>
  <c r="FA212" i="9" s="1"/>
  <c r="EV213" i="9"/>
  <c r="EX213" i="9" s="1"/>
  <c r="EW213" i="9"/>
  <c r="EY213" i="9" s="1"/>
  <c r="FA213" i="9" s="1"/>
  <c r="EZ213" i="9"/>
  <c r="EV214" i="9"/>
  <c r="EW214" i="9"/>
  <c r="EX214" i="9"/>
  <c r="EZ214" i="9" s="1"/>
  <c r="EY214" i="9"/>
  <c r="FA214" i="9" s="1"/>
  <c r="EV215" i="9"/>
  <c r="EW215" i="9"/>
  <c r="EY215" i="9" s="1"/>
  <c r="EX215" i="9"/>
  <c r="EZ215" i="9" s="1"/>
  <c r="FA215" i="9"/>
  <c r="EV216" i="9"/>
  <c r="EW216" i="9"/>
  <c r="EX216" i="9"/>
  <c r="EY216" i="9"/>
  <c r="FA216" i="9" s="1"/>
  <c r="EZ216" i="9"/>
  <c r="EV217" i="9"/>
  <c r="EX217" i="9" s="1"/>
  <c r="EZ217" i="9" s="1"/>
  <c r="EW217" i="9"/>
  <c r="EY217" i="9" s="1"/>
  <c r="FA217" i="9"/>
  <c r="EV218" i="9"/>
  <c r="EX218" i="9" s="1"/>
  <c r="EZ218" i="9" s="1"/>
  <c r="EW218" i="9"/>
  <c r="EY218" i="9"/>
  <c r="FA218" i="9" s="1"/>
  <c r="EV219" i="9"/>
  <c r="EX219" i="9" s="1"/>
  <c r="EZ219" i="9" s="1"/>
  <c r="EW219" i="9"/>
  <c r="EY219" i="9"/>
  <c r="FA219" i="9" s="1"/>
  <c r="EV220" i="9"/>
  <c r="EW220" i="9"/>
  <c r="EX220" i="9"/>
  <c r="EZ220" i="9" s="1"/>
  <c r="EY220" i="9"/>
  <c r="FA220" i="9"/>
  <c r="EV221" i="9"/>
  <c r="EX221" i="9" s="1"/>
  <c r="EZ221" i="9" s="1"/>
  <c r="EW221" i="9"/>
  <c r="EY221" i="9" s="1"/>
  <c r="FA221" i="9"/>
  <c r="EV222" i="9"/>
  <c r="EX222" i="9" s="1"/>
  <c r="EZ222" i="9" s="1"/>
  <c r="EW222" i="9"/>
  <c r="EY222" i="9"/>
  <c r="FA222" i="9" s="1"/>
  <c r="EV223" i="9"/>
  <c r="EX223" i="9" s="1"/>
  <c r="EZ223" i="9" s="1"/>
  <c r="EW223" i="9"/>
  <c r="EY223" i="9"/>
  <c r="FA223" i="9" s="1"/>
  <c r="EV224" i="9"/>
  <c r="EW224" i="9"/>
  <c r="EX224" i="9"/>
  <c r="EZ224" i="9" s="1"/>
  <c r="EY224" i="9"/>
  <c r="FA224" i="9"/>
  <c r="EV225" i="9"/>
  <c r="EX225" i="9" s="1"/>
  <c r="EZ225" i="9" s="1"/>
  <c r="EW225" i="9"/>
  <c r="EY225" i="9" s="1"/>
  <c r="FA225" i="9"/>
  <c r="EV226" i="9"/>
  <c r="EX226" i="9" s="1"/>
  <c r="EZ226" i="9" s="1"/>
  <c r="EW226" i="9"/>
  <c r="EY226" i="9"/>
  <c r="FA226" i="9" s="1"/>
  <c r="EV227" i="9"/>
  <c r="EX227" i="9" s="1"/>
  <c r="EW227" i="9"/>
  <c r="EY227" i="9"/>
  <c r="FA227" i="9" s="1"/>
  <c r="EZ227" i="9"/>
  <c r="EV228" i="9"/>
  <c r="EW228" i="9"/>
  <c r="EX228" i="9"/>
  <c r="EZ228" i="9" s="1"/>
  <c r="EY228" i="9"/>
  <c r="FA228" i="9"/>
  <c r="EV229" i="9"/>
  <c r="EX229" i="9" s="1"/>
  <c r="EZ229" i="9" s="1"/>
  <c r="EW229" i="9"/>
  <c r="EY229" i="9" s="1"/>
  <c r="FA229" i="9"/>
  <c r="EV230" i="9"/>
  <c r="EX230" i="9" s="1"/>
  <c r="EZ230" i="9" s="1"/>
  <c r="EW230" i="9"/>
  <c r="EY230" i="9"/>
  <c r="FA230" i="9" s="1"/>
  <c r="EV231" i="9"/>
  <c r="EX231" i="9" s="1"/>
  <c r="EW231" i="9"/>
  <c r="EY231" i="9"/>
  <c r="FA231" i="9" s="1"/>
  <c r="EZ231" i="9"/>
  <c r="EV232" i="9"/>
  <c r="EW232" i="9"/>
  <c r="EX232" i="9"/>
  <c r="EZ232" i="9" s="1"/>
  <c r="EY232" i="9"/>
  <c r="FA232" i="9"/>
  <c r="EV233" i="9"/>
  <c r="EX233" i="9" s="1"/>
  <c r="EZ233" i="9" s="1"/>
  <c r="EW233" i="9"/>
  <c r="EY233" i="9" s="1"/>
  <c r="FA233" i="9"/>
  <c r="EV234" i="9"/>
  <c r="EX234" i="9" s="1"/>
  <c r="EZ234" i="9" s="1"/>
  <c r="EW234" i="9"/>
  <c r="EY234" i="9"/>
  <c r="FA234" i="9" s="1"/>
  <c r="EV235" i="9"/>
  <c r="EX235" i="9" s="1"/>
  <c r="EW235" i="9"/>
  <c r="EY235" i="9"/>
  <c r="FA235" i="9" s="1"/>
  <c r="EZ235" i="9"/>
  <c r="EV236" i="9"/>
  <c r="EW236" i="9"/>
  <c r="EX236" i="9"/>
  <c r="EZ236" i="9" s="1"/>
  <c r="EY236" i="9"/>
  <c r="FA236" i="9"/>
  <c r="EV237" i="9"/>
  <c r="EX237" i="9" s="1"/>
  <c r="EZ237" i="9" s="1"/>
  <c r="EW237" i="9"/>
  <c r="EY237" i="9" s="1"/>
  <c r="FA237" i="9"/>
  <c r="EV238" i="9"/>
  <c r="EX238" i="9" s="1"/>
  <c r="EZ238" i="9" s="1"/>
  <c r="EW238" i="9"/>
  <c r="EY238" i="9"/>
  <c r="FA238" i="9" s="1"/>
  <c r="EV239" i="9"/>
  <c r="EX239" i="9" s="1"/>
  <c r="EZ239" i="9" s="1"/>
  <c r="EW239" i="9"/>
  <c r="EY239" i="9"/>
  <c r="FA239" i="9" s="1"/>
  <c r="EV240" i="9"/>
  <c r="EW240" i="9"/>
  <c r="EX240" i="9"/>
  <c r="EZ240" i="9" s="1"/>
  <c r="EY240" i="9"/>
  <c r="FA240" i="9"/>
  <c r="EV241" i="9"/>
  <c r="EX241" i="9" s="1"/>
  <c r="EW241" i="9"/>
  <c r="EY241" i="9" s="1"/>
  <c r="EZ241" i="9"/>
  <c r="FA241" i="9"/>
  <c r="EV242" i="9"/>
  <c r="EX242" i="9" s="1"/>
  <c r="EZ242" i="9" s="1"/>
  <c r="EW242" i="9"/>
  <c r="EY242" i="9"/>
  <c r="FA242" i="9" s="1"/>
  <c r="EV243" i="9"/>
  <c r="EW243" i="9"/>
  <c r="EY243" i="9" s="1"/>
  <c r="FA243" i="9" s="1"/>
  <c r="EX243" i="9"/>
  <c r="EZ243" i="9" s="1"/>
  <c r="EV244" i="9"/>
  <c r="EW244" i="9"/>
  <c r="EX244" i="9"/>
  <c r="EZ244" i="9" s="1"/>
  <c r="EY244" i="9"/>
  <c r="FA244" i="9" s="1"/>
  <c r="EV245" i="9"/>
  <c r="EW245" i="9"/>
  <c r="EY245" i="9" s="1"/>
  <c r="EX245" i="9"/>
  <c r="EZ245" i="9"/>
  <c r="FA245" i="9"/>
  <c r="EV246" i="9"/>
  <c r="EX246" i="9" s="1"/>
  <c r="EZ246" i="9" s="1"/>
  <c r="EW246" i="9"/>
  <c r="EY246" i="9"/>
  <c r="FA246" i="9" s="1"/>
  <c r="EV247" i="9"/>
  <c r="EX247" i="9" s="1"/>
  <c r="EZ247" i="9" s="1"/>
  <c r="EW247" i="9"/>
  <c r="EY247" i="9" s="1"/>
  <c r="FA247" i="9" s="1"/>
  <c r="EV248" i="9"/>
  <c r="EX248" i="9" s="1"/>
  <c r="EZ248" i="9" s="1"/>
  <c r="EW248" i="9"/>
  <c r="EY248" i="9"/>
  <c r="FA248" i="9" s="1"/>
  <c r="EV249" i="9"/>
  <c r="EW249" i="9"/>
  <c r="EY249" i="9" s="1"/>
  <c r="EX249" i="9"/>
  <c r="EZ249" i="9"/>
  <c r="FA249" i="9"/>
  <c r="EV250" i="9"/>
  <c r="EX250" i="9" s="1"/>
  <c r="EW250" i="9"/>
  <c r="EY250" i="9"/>
  <c r="FA250" i="9" s="1"/>
  <c r="EZ250" i="9"/>
  <c r="EV251" i="9"/>
  <c r="EW251" i="9"/>
  <c r="EY251" i="9" s="1"/>
  <c r="FA251" i="9" s="1"/>
  <c r="EX251" i="9"/>
  <c r="EZ251" i="9" s="1"/>
  <c r="EV252" i="9"/>
  <c r="EX252" i="9" s="1"/>
  <c r="EZ252" i="9" s="1"/>
  <c r="EW252" i="9"/>
  <c r="EY252" i="9"/>
  <c r="FA252" i="9" s="1"/>
  <c r="EV253" i="9"/>
  <c r="EW253" i="9"/>
  <c r="EY253" i="9" s="1"/>
  <c r="FA253" i="9" s="1"/>
  <c r="EX253" i="9"/>
  <c r="EZ253" i="9"/>
  <c r="EV254" i="9"/>
  <c r="EX254" i="9" s="1"/>
  <c r="EZ254" i="9" s="1"/>
  <c r="EW254" i="9"/>
  <c r="EY254" i="9"/>
  <c r="FA254" i="9" s="1"/>
  <c r="EV255" i="9"/>
  <c r="EW255" i="9"/>
  <c r="EY255" i="9" s="1"/>
  <c r="FA255" i="9" s="1"/>
  <c r="EX255" i="9"/>
  <c r="EZ255" i="9" s="1"/>
  <c r="EV256" i="9"/>
  <c r="EW256" i="9"/>
  <c r="EX256" i="9"/>
  <c r="EY256" i="9"/>
  <c r="FA256" i="9" s="1"/>
  <c r="EZ256" i="9"/>
  <c r="EV257" i="9"/>
  <c r="EW257" i="9"/>
  <c r="EY257" i="9" s="1"/>
  <c r="FA257" i="9" s="1"/>
  <c r="EX257" i="9"/>
  <c r="EZ257" i="9" s="1"/>
  <c r="EV258" i="9"/>
  <c r="EW258" i="9"/>
  <c r="EX258" i="9"/>
  <c r="EY258" i="9"/>
  <c r="FA258" i="9" s="1"/>
  <c r="EZ258" i="9"/>
  <c r="EV259" i="9"/>
  <c r="EX259" i="9" s="1"/>
  <c r="EZ259" i="9" s="1"/>
  <c r="EW259" i="9"/>
  <c r="EY259" i="9" s="1"/>
  <c r="FA259" i="9" s="1"/>
  <c r="EV260" i="9"/>
  <c r="EX260" i="9" s="1"/>
  <c r="EZ260" i="9" s="1"/>
  <c r="EW260" i="9"/>
  <c r="EY260" i="9"/>
  <c r="FA260" i="9" s="1"/>
  <c r="EV261" i="9"/>
  <c r="EW261" i="9"/>
  <c r="EY261" i="9" s="1"/>
  <c r="FA261" i="9" s="1"/>
  <c r="EX261" i="9"/>
  <c r="EZ261" i="9"/>
  <c r="EV262" i="9"/>
  <c r="EW262" i="9"/>
  <c r="EX262" i="9"/>
  <c r="EZ262" i="9" s="1"/>
  <c r="EY262" i="9"/>
  <c r="FA262" i="9" s="1"/>
  <c r="EV263" i="9"/>
  <c r="EX263" i="9" s="1"/>
  <c r="EZ263" i="9" s="1"/>
  <c r="EW263" i="9"/>
  <c r="EY263" i="9" s="1"/>
  <c r="FA263" i="9" s="1"/>
  <c r="EV264" i="9"/>
  <c r="EX264" i="9" s="1"/>
  <c r="EZ264" i="9" s="1"/>
  <c r="EW264" i="9"/>
  <c r="EY264" i="9"/>
  <c r="FA264" i="9" s="1"/>
  <c r="EV265" i="9"/>
  <c r="EX265" i="9" s="1"/>
  <c r="EZ265" i="9" s="1"/>
  <c r="EW265" i="9"/>
  <c r="EY265" i="9"/>
  <c r="FA265" i="9"/>
  <c r="EV266" i="9"/>
  <c r="EW266" i="9"/>
  <c r="EX266" i="9"/>
  <c r="EZ266" i="9" s="1"/>
  <c r="EY266" i="9"/>
  <c r="FA266" i="9" s="1"/>
  <c r="EV267" i="9"/>
  <c r="EX267" i="9" s="1"/>
  <c r="EZ267" i="9" s="1"/>
  <c r="EW267" i="9"/>
  <c r="EY267" i="9" s="1"/>
  <c r="FA267" i="9" s="1"/>
  <c r="EV268" i="9"/>
  <c r="EW268" i="9"/>
  <c r="EX268" i="9"/>
  <c r="EY268" i="9"/>
  <c r="FA268" i="9" s="1"/>
  <c r="EZ268" i="9"/>
  <c r="EV269" i="9"/>
  <c r="EX269" i="9" s="1"/>
  <c r="EZ269" i="9" s="1"/>
  <c r="EW269" i="9"/>
  <c r="EY269" i="9"/>
  <c r="FA269" i="9"/>
  <c r="EV270" i="9"/>
  <c r="EW270" i="9"/>
  <c r="EX270" i="9"/>
  <c r="EZ270" i="9" s="1"/>
  <c r="EY270" i="9"/>
  <c r="FA270" i="9" s="1"/>
  <c r="EV271" i="9"/>
  <c r="EW271" i="9"/>
  <c r="EY271" i="9" s="1"/>
  <c r="FA271" i="9" s="1"/>
  <c r="EX271" i="9"/>
  <c r="EZ271" i="9"/>
  <c r="EV272" i="9"/>
  <c r="EX272" i="9" s="1"/>
  <c r="EZ272" i="9" s="1"/>
  <c r="EW272" i="9"/>
  <c r="EY272" i="9"/>
  <c r="FA272" i="9" s="1"/>
  <c r="EV273" i="9"/>
  <c r="EX273" i="9" s="1"/>
  <c r="EZ273" i="9" s="1"/>
  <c r="EW273" i="9"/>
  <c r="EY273" i="9"/>
  <c r="FA273" i="9"/>
  <c r="EV274" i="9"/>
  <c r="EW274" i="9"/>
  <c r="EX274" i="9"/>
  <c r="EZ274" i="9" s="1"/>
  <c r="EY274" i="9"/>
  <c r="FA274" i="9" s="1"/>
  <c r="EV275" i="9"/>
  <c r="EX275" i="9" s="1"/>
  <c r="EZ275" i="9" s="1"/>
  <c r="EW275" i="9"/>
  <c r="EY275" i="9" s="1"/>
  <c r="FA275" i="9" s="1"/>
  <c r="EV276" i="9"/>
  <c r="EW276" i="9"/>
  <c r="EX276" i="9"/>
  <c r="EY276" i="9"/>
  <c r="FA276" i="9" s="1"/>
  <c r="EZ276" i="9"/>
  <c r="EV277" i="9"/>
  <c r="EX277" i="9" s="1"/>
  <c r="EZ277" i="9" s="1"/>
  <c r="EW277" i="9"/>
  <c r="EY277" i="9"/>
  <c r="FA277" i="9"/>
  <c r="EV278" i="9"/>
  <c r="EW278" i="9"/>
  <c r="EX278" i="9"/>
  <c r="EZ278" i="9" s="1"/>
  <c r="EY278" i="9"/>
  <c r="FA278" i="9" s="1"/>
  <c r="EV279" i="9"/>
  <c r="EW279" i="9"/>
  <c r="EY279" i="9" s="1"/>
  <c r="FA279" i="9" s="1"/>
  <c r="EX279" i="9"/>
  <c r="EZ279" i="9"/>
  <c r="EV280" i="9"/>
  <c r="EW280" i="9"/>
  <c r="EX280" i="9"/>
  <c r="EY280" i="9"/>
  <c r="EZ280" i="9"/>
  <c r="FA280" i="9"/>
  <c r="EV281" i="9"/>
  <c r="EW281" i="9"/>
  <c r="EX281" i="9"/>
  <c r="EZ281" i="9" s="1"/>
  <c r="EY281" i="9"/>
  <c r="FA281" i="9"/>
  <c r="EV282" i="9"/>
  <c r="EW282" i="9"/>
  <c r="EX282" i="9"/>
  <c r="EY282" i="9"/>
  <c r="FA282" i="9" s="1"/>
  <c r="EZ282" i="9"/>
  <c r="EV283" i="9"/>
  <c r="EX283" i="9" s="1"/>
  <c r="EZ283" i="9" s="1"/>
  <c r="EW283" i="9"/>
  <c r="EY283" i="9" s="1"/>
  <c r="FA283" i="9" s="1"/>
  <c r="EV284" i="9"/>
  <c r="EX284" i="9" s="1"/>
  <c r="EZ284" i="9" s="1"/>
  <c r="EW284" i="9"/>
  <c r="EY284" i="9"/>
  <c r="FA284" i="9" s="1"/>
  <c r="EV285" i="9"/>
  <c r="EW285" i="9"/>
  <c r="EY285" i="9" s="1"/>
  <c r="FA285" i="9" s="1"/>
  <c r="EX285" i="9"/>
  <c r="EZ285" i="9"/>
  <c r="EV286" i="9"/>
  <c r="EW286" i="9"/>
  <c r="EX286" i="9"/>
  <c r="EZ286" i="9" s="1"/>
  <c r="EY286" i="9"/>
  <c r="FA286" i="9" s="1"/>
  <c r="EV287" i="9"/>
  <c r="EW287" i="9"/>
  <c r="EY287" i="9" s="1"/>
  <c r="FA287" i="9" s="1"/>
  <c r="EX287" i="9"/>
  <c r="EZ287" i="9"/>
  <c r="EV288" i="9"/>
  <c r="EX288" i="9" s="1"/>
  <c r="EZ288" i="9" s="1"/>
  <c r="EW288" i="9"/>
  <c r="EY288" i="9"/>
  <c r="FA288" i="9" s="1"/>
  <c r="EV289" i="9"/>
  <c r="EX289" i="9" s="1"/>
  <c r="EZ289" i="9" s="1"/>
  <c r="EW289" i="9"/>
  <c r="EY289" i="9"/>
  <c r="FA289" i="9"/>
  <c r="EV290" i="9"/>
  <c r="EW290" i="9"/>
  <c r="EX290" i="9"/>
  <c r="EZ290" i="9" s="1"/>
  <c r="EY290" i="9"/>
  <c r="FA290" i="9" s="1"/>
  <c r="EV291" i="9"/>
  <c r="EX291" i="9" s="1"/>
  <c r="EZ291" i="9" s="1"/>
  <c r="EW291" i="9"/>
  <c r="EY291" i="9" s="1"/>
  <c r="FA291" i="9" s="1"/>
  <c r="EV292" i="9"/>
  <c r="EW292" i="9"/>
  <c r="EX292" i="9"/>
  <c r="EY292" i="9"/>
  <c r="FA292" i="9" s="1"/>
  <c r="EZ292" i="9"/>
  <c r="EV293" i="9"/>
  <c r="EX293" i="9" s="1"/>
  <c r="EZ293" i="9" s="1"/>
  <c r="EW293" i="9"/>
  <c r="EY293" i="9"/>
  <c r="FA293" i="9"/>
  <c r="EV294" i="9"/>
  <c r="EW294" i="9"/>
  <c r="EX294" i="9"/>
  <c r="EZ294" i="9" s="1"/>
  <c r="EY294" i="9"/>
  <c r="FA294" i="9" s="1"/>
  <c r="EV295" i="9"/>
  <c r="EW295" i="9"/>
  <c r="EY295" i="9" s="1"/>
  <c r="FA295" i="9" s="1"/>
  <c r="EX295" i="9"/>
  <c r="EZ295" i="9"/>
  <c r="EV296" i="9"/>
  <c r="EX296" i="9" s="1"/>
  <c r="EZ296" i="9" s="1"/>
  <c r="EW296" i="9"/>
  <c r="EY296" i="9"/>
  <c r="FA296" i="9" s="1"/>
  <c r="EV297" i="9"/>
  <c r="EX297" i="9" s="1"/>
  <c r="EZ297" i="9" s="1"/>
  <c r="EW297" i="9"/>
  <c r="EY297" i="9"/>
  <c r="FA297" i="9"/>
  <c r="EV298" i="9"/>
  <c r="EW298" i="9"/>
  <c r="EX298" i="9"/>
  <c r="EZ298" i="9" s="1"/>
  <c r="EY298" i="9"/>
  <c r="FA298" i="9" s="1"/>
  <c r="EV299" i="9"/>
  <c r="EX299" i="9" s="1"/>
  <c r="EZ299" i="9" s="1"/>
  <c r="EW299" i="9"/>
  <c r="EY299" i="9" s="1"/>
  <c r="FA299" i="9" s="1"/>
  <c r="EV300" i="9"/>
  <c r="EW300" i="9"/>
  <c r="EX300" i="9"/>
  <c r="EY300" i="9"/>
  <c r="FA300" i="9" s="1"/>
  <c r="EZ300" i="9"/>
  <c r="EV301" i="9"/>
  <c r="EX301" i="9" s="1"/>
  <c r="EZ301" i="9" s="1"/>
  <c r="EW301" i="9"/>
  <c r="EY301" i="9"/>
  <c r="FA301" i="9"/>
  <c r="EV302" i="9"/>
  <c r="EW302" i="9"/>
  <c r="EX302" i="9"/>
  <c r="EZ302" i="9" s="1"/>
  <c r="EY302" i="9"/>
  <c r="FA302" i="9" s="1"/>
  <c r="EV303" i="9"/>
  <c r="EW303" i="9"/>
  <c r="EY303" i="9" s="1"/>
  <c r="FA303" i="9" s="1"/>
  <c r="EX303" i="9"/>
  <c r="EZ303" i="9"/>
  <c r="EV304" i="9"/>
  <c r="EX304" i="9" s="1"/>
  <c r="EZ304" i="9" s="1"/>
  <c r="EW304" i="9"/>
  <c r="EY304" i="9"/>
  <c r="FA304" i="9" s="1"/>
  <c r="EV305" i="9"/>
  <c r="EX305" i="9" s="1"/>
  <c r="EZ305" i="9" s="1"/>
  <c r="EW305" i="9"/>
  <c r="EY305" i="9"/>
  <c r="FA305" i="9"/>
  <c r="EV306" i="9"/>
  <c r="EW306" i="9"/>
  <c r="EX306" i="9"/>
  <c r="EZ306" i="9" s="1"/>
  <c r="EY306" i="9"/>
  <c r="FA306" i="9" s="1"/>
  <c r="EV307" i="9"/>
  <c r="EX307" i="9" s="1"/>
  <c r="EZ307" i="9" s="1"/>
  <c r="EW307" i="9"/>
  <c r="EY307" i="9" s="1"/>
  <c r="FA307" i="9" s="1"/>
  <c r="EV308" i="9"/>
  <c r="EW308" i="9"/>
  <c r="EX308" i="9"/>
  <c r="EY308" i="9"/>
  <c r="FA308" i="9" s="1"/>
  <c r="EZ308" i="9"/>
  <c r="EV309" i="9"/>
  <c r="EX309" i="9" s="1"/>
  <c r="EZ309" i="9" s="1"/>
  <c r="EW309" i="9"/>
  <c r="EY309" i="9"/>
  <c r="FA309" i="9"/>
  <c r="EV310" i="9"/>
  <c r="EW310" i="9"/>
  <c r="EX310" i="9"/>
  <c r="EZ310" i="9" s="1"/>
  <c r="EY310" i="9"/>
  <c r="FA310" i="9"/>
  <c r="EV311" i="9"/>
  <c r="EX311" i="9" s="1"/>
  <c r="EZ311" i="9" s="1"/>
  <c r="EW311" i="9"/>
  <c r="EY311" i="9" s="1"/>
  <c r="FA311" i="9" s="1"/>
  <c r="EV312" i="9"/>
  <c r="EX312" i="9" s="1"/>
  <c r="EZ312" i="9" s="1"/>
  <c r="EW312" i="9"/>
  <c r="EY312" i="9"/>
  <c r="FA312" i="9" s="1"/>
  <c r="EV313" i="9"/>
  <c r="EW313" i="9"/>
  <c r="EX313" i="9"/>
  <c r="EZ313" i="9" s="1"/>
  <c r="EY313" i="9"/>
  <c r="FA313" i="9"/>
  <c r="EV314" i="9"/>
  <c r="EW314" i="9"/>
  <c r="EX314" i="9"/>
  <c r="EY314" i="9"/>
  <c r="EZ314" i="9"/>
  <c r="FA314" i="9"/>
  <c r="EV315" i="9"/>
  <c r="EW315" i="9"/>
  <c r="EY315" i="9" s="1"/>
  <c r="FA315" i="9" s="1"/>
  <c r="EX315" i="9"/>
  <c r="EZ315" i="9"/>
  <c r="EV316" i="9"/>
  <c r="EW316" i="9"/>
  <c r="EX316" i="9"/>
  <c r="EZ316" i="9" s="1"/>
  <c r="EY316" i="9"/>
  <c r="FA316" i="9" s="1"/>
  <c r="EV317" i="9"/>
  <c r="EW317" i="9"/>
  <c r="EX317" i="9"/>
  <c r="EZ317" i="9" s="1"/>
  <c r="EY317" i="9"/>
  <c r="FA317" i="9"/>
  <c r="EV318" i="9"/>
  <c r="EX318" i="9" s="1"/>
  <c r="EZ318" i="9" s="1"/>
  <c r="EW318" i="9"/>
  <c r="EY318" i="9"/>
  <c r="FA318" i="9"/>
  <c r="EV319" i="9"/>
  <c r="EW319" i="9"/>
  <c r="EY319" i="9" s="1"/>
  <c r="FA319" i="9" s="1"/>
  <c r="EX319" i="9"/>
  <c r="EZ319" i="9" s="1"/>
  <c r="EV320" i="9"/>
  <c r="EW320" i="9"/>
  <c r="EX320" i="9"/>
  <c r="EZ320" i="9" s="1"/>
  <c r="EY320" i="9"/>
  <c r="FA320" i="9" s="1"/>
  <c r="EV321" i="9"/>
  <c r="EX321" i="9" s="1"/>
  <c r="EZ321" i="9" s="1"/>
  <c r="EW321" i="9"/>
  <c r="EY321" i="9"/>
  <c r="FA321" i="9"/>
  <c r="EV322" i="9"/>
  <c r="EW322" i="9"/>
  <c r="EX322" i="9"/>
  <c r="EZ322" i="9" s="1"/>
  <c r="EY322" i="9"/>
  <c r="FA322" i="9" s="1"/>
  <c r="EV323" i="9"/>
  <c r="EW323" i="9"/>
  <c r="EY323" i="9" s="1"/>
  <c r="FA323" i="9" s="1"/>
  <c r="EX323" i="9"/>
  <c r="EZ323" i="9" s="1"/>
  <c r="EV324" i="9"/>
  <c r="EW324" i="9"/>
  <c r="EX324" i="9"/>
  <c r="EZ324" i="9" s="1"/>
  <c r="EY324" i="9"/>
  <c r="FA324" i="9" s="1"/>
  <c r="EV325" i="9"/>
  <c r="EW325" i="9"/>
  <c r="EX325" i="9"/>
  <c r="EY325" i="9"/>
  <c r="EZ325" i="9"/>
  <c r="FA325" i="9"/>
  <c r="EV326" i="9"/>
  <c r="EW326" i="9"/>
  <c r="EX326" i="9"/>
  <c r="EY326" i="9"/>
  <c r="FA326" i="9" s="1"/>
  <c r="EZ326" i="9"/>
  <c r="EV327" i="9"/>
  <c r="EW327" i="9"/>
  <c r="EY327" i="9" s="1"/>
  <c r="FA327" i="9" s="1"/>
  <c r="EX327" i="9"/>
  <c r="EZ327" i="9" s="1"/>
  <c r="EV328" i="9"/>
  <c r="EW328" i="9"/>
  <c r="EX328" i="9"/>
  <c r="EZ328" i="9" s="1"/>
  <c r="EY328" i="9"/>
  <c r="FA328" i="9" s="1"/>
  <c r="EV329" i="9"/>
  <c r="EX329" i="9" s="1"/>
  <c r="EZ329" i="9" s="1"/>
  <c r="EW329" i="9"/>
  <c r="EY329" i="9"/>
  <c r="FA329" i="9"/>
  <c r="EV330" i="9"/>
  <c r="EW330" i="9"/>
  <c r="EX330" i="9"/>
  <c r="EZ330" i="9" s="1"/>
  <c r="EY330" i="9"/>
  <c r="FA330" i="9" s="1"/>
  <c r="EV331" i="9"/>
  <c r="EW331" i="9"/>
  <c r="EY331" i="9" s="1"/>
  <c r="FA331" i="9" s="1"/>
  <c r="EX331" i="9"/>
  <c r="EZ331" i="9" s="1"/>
  <c r="EV332" i="9"/>
  <c r="EW332" i="9"/>
  <c r="EX332" i="9"/>
  <c r="EZ332" i="9" s="1"/>
  <c r="EY332" i="9"/>
  <c r="FA332" i="9" s="1"/>
  <c r="EV333" i="9"/>
  <c r="EW333" i="9"/>
  <c r="EX333" i="9"/>
  <c r="EY333" i="9"/>
  <c r="EZ333" i="9"/>
  <c r="FA333" i="9"/>
  <c r="EV334" i="9"/>
  <c r="EW334" i="9"/>
  <c r="EX334" i="9"/>
  <c r="EY334" i="9"/>
  <c r="FA334" i="9" s="1"/>
  <c r="EZ334" i="9"/>
  <c r="EV335" i="9"/>
  <c r="EW335" i="9"/>
  <c r="EY335" i="9" s="1"/>
  <c r="FA335" i="9" s="1"/>
  <c r="EX335" i="9"/>
  <c r="EZ335" i="9" s="1"/>
  <c r="EV336" i="9"/>
  <c r="EW336" i="9"/>
  <c r="EX336" i="9"/>
  <c r="EZ336" i="9" s="1"/>
  <c r="EY336" i="9"/>
  <c r="FA336" i="9" s="1"/>
  <c r="EV337" i="9"/>
  <c r="EX337" i="9" s="1"/>
  <c r="EZ337" i="9" s="1"/>
  <c r="EW337" i="9"/>
  <c r="EY337" i="9"/>
  <c r="FA337" i="9"/>
  <c r="EV338" i="9"/>
  <c r="EW338" i="9"/>
  <c r="EX338" i="9"/>
  <c r="EZ338" i="9" s="1"/>
  <c r="EY338" i="9"/>
  <c r="FA338" i="9"/>
  <c r="EV339" i="9"/>
  <c r="EW339" i="9"/>
  <c r="EY339" i="9" s="1"/>
  <c r="FA339" i="9" s="1"/>
  <c r="EX339" i="9"/>
  <c r="EZ339" i="9"/>
  <c r="EV340" i="9"/>
  <c r="EX340" i="9" s="1"/>
  <c r="EZ340" i="9" s="1"/>
  <c r="EW340" i="9"/>
  <c r="EY340" i="9"/>
  <c r="FA340" i="9" s="1"/>
  <c r="EV341" i="9"/>
  <c r="EX341" i="9" s="1"/>
  <c r="EZ341" i="9" s="1"/>
  <c r="EW341" i="9"/>
  <c r="EY341" i="9"/>
  <c r="FA341" i="9"/>
  <c r="EV342" i="9"/>
  <c r="EW342" i="9"/>
  <c r="EY342" i="9" s="1"/>
  <c r="FA342" i="9" s="1"/>
  <c r="EX342" i="9"/>
  <c r="EZ342" i="9" s="1"/>
  <c r="EV343" i="9"/>
  <c r="EW343" i="9"/>
  <c r="EY343" i="9" s="1"/>
  <c r="FA343" i="9" s="1"/>
  <c r="EX343" i="9"/>
  <c r="EZ343" i="9" s="1"/>
  <c r="EV344" i="9"/>
  <c r="EW344" i="9"/>
  <c r="EX344" i="9"/>
  <c r="EZ344" i="9" s="1"/>
  <c r="EY344" i="9"/>
  <c r="FA344" i="9" s="1"/>
  <c r="EV345" i="9"/>
  <c r="EX345" i="9" s="1"/>
  <c r="EZ345" i="9" s="1"/>
  <c r="EW345" i="9"/>
  <c r="EY345" i="9"/>
  <c r="FA345" i="9"/>
  <c r="EV346" i="9"/>
  <c r="EW346" i="9"/>
  <c r="EX346" i="9"/>
  <c r="EZ346" i="9" s="1"/>
  <c r="EY346" i="9"/>
  <c r="FA346" i="9"/>
  <c r="EV347" i="9"/>
  <c r="EW347" i="9"/>
  <c r="EY347" i="9" s="1"/>
  <c r="FA347" i="9" s="1"/>
  <c r="EX347" i="9"/>
  <c r="EZ347" i="9"/>
  <c r="EV348" i="9"/>
  <c r="EX348" i="9" s="1"/>
  <c r="EZ348" i="9" s="1"/>
  <c r="EW348" i="9"/>
  <c r="EY348" i="9"/>
  <c r="FA348" i="9" s="1"/>
  <c r="EV349" i="9"/>
  <c r="EX349" i="9" s="1"/>
  <c r="EZ349" i="9" s="1"/>
  <c r="EW349" i="9"/>
  <c r="EY349" i="9"/>
  <c r="FA349" i="9"/>
  <c r="EV350" i="9"/>
  <c r="EW350" i="9"/>
  <c r="EX350" i="9"/>
  <c r="EZ350" i="9" s="1"/>
  <c r="EY350" i="9"/>
  <c r="FA350" i="9" s="1"/>
  <c r="EV351" i="9"/>
  <c r="EX351" i="9" s="1"/>
  <c r="EZ351" i="9" s="1"/>
  <c r="EW351" i="9"/>
  <c r="EY351" i="9" s="1"/>
  <c r="FA351" i="9" s="1"/>
  <c r="EV352" i="9"/>
  <c r="EW352" i="9"/>
  <c r="EX352" i="9"/>
  <c r="EY352" i="9"/>
  <c r="FA352" i="9" s="1"/>
  <c r="EZ352" i="9"/>
  <c r="EV353" i="9"/>
  <c r="EX353" i="9" s="1"/>
  <c r="EZ353" i="9" s="1"/>
  <c r="EW353" i="9"/>
  <c r="EY353" i="9"/>
  <c r="FA353" i="9"/>
  <c r="EV354" i="9"/>
  <c r="EW354" i="9"/>
  <c r="EX354" i="9"/>
  <c r="EZ354" i="9" s="1"/>
  <c r="EY354" i="9"/>
  <c r="FA354" i="9" s="1"/>
  <c r="EV355" i="9"/>
  <c r="EW355" i="9"/>
  <c r="EY355" i="9" s="1"/>
  <c r="FA355" i="9" s="1"/>
  <c r="EX355" i="9"/>
  <c r="EZ355" i="9"/>
  <c r="EV356" i="9"/>
  <c r="EX356" i="9" s="1"/>
  <c r="EZ356" i="9" s="1"/>
  <c r="EW356" i="9"/>
  <c r="EY356" i="9"/>
  <c r="FA356" i="9" s="1"/>
  <c r="EV357" i="9"/>
  <c r="EX357" i="9" s="1"/>
  <c r="EZ357" i="9" s="1"/>
  <c r="EW357" i="9"/>
  <c r="EY357" i="9"/>
  <c r="FA357" i="9"/>
  <c r="EV358" i="9"/>
  <c r="EW358" i="9"/>
  <c r="EX358" i="9"/>
  <c r="EZ358" i="9" s="1"/>
  <c r="EY358" i="9"/>
  <c r="FA358" i="9" s="1"/>
  <c r="EV359" i="9"/>
  <c r="EX359" i="9" s="1"/>
  <c r="EZ359" i="9" s="1"/>
  <c r="EW359" i="9"/>
  <c r="EY359" i="9" s="1"/>
  <c r="FA359" i="9" s="1"/>
  <c r="EV360" i="9"/>
  <c r="EW360" i="9"/>
  <c r="EX360" i="9"/>
  <c r="EY360" i="9"/>
  <c r="FA360" i="9" s="1"/>
  <c r="EZ360" i="9"/>
  <c r="EV361" i="9"/>
  <c r="EX361" i="9" s="1"/>
  <c r="EZ361" i="9" s="1"/>
  <c r="EW361" i="9"/>
  <c r="EY361" i="9"/>
  <c r="FA361" i="9"/>
  <c r="EV362" i="9"/>
  <c r="EW362" i="9"/>
  <c r="EX362" i="9"/>
  <c r="EZ362" i="9" s="1"/>
  <c r="EY362" i="9"/>
  <c r="FA362" i="9" s="1"/>
  <c r="EV363" i="9"/>
  <c r="EW363" i="9"/>
  <c r="EY363" i="9" s="1"/>
  <c r="FA363" i="9" s="1"/>
  <c r="EX363" i="9"/>
  <c r="EZ363" i="9"/>
  <c r="EV364" i="9"/>
  <c r="EX364" i="9" s="1"/>
  <c r="EZ364" i="9" s="1"/>
  <c r="EW364" i="9"/>
  <c r="EY364" i="9"/>
  <c r="FA364" i="9" s="1"/>
  <c r="EV365" i="9"/>
  <c r="EX365" i="9" s="1"/>
  <c r="EZ365" i="9" s="1"/>
  <c r="EW365" i="9"/>
  <c r="EY365" i="9"/>
  <c r="FA365" i="9"/>
  <c r="EV366" i="9"/>
  <c r="EW366" i="9"/>
  <c r="EX366" i="9"/>
  <c r="EZ366" i="9" s="1"/>
  <c r="EY366" i="9"/>
  <c r="FA366" i="9" s="1"/>
  <c r="EV367" i="9"/>
  <c r="EX367" i="9" s="1"/>
  <c r="EZ367" i="9" s="1"/>
  <c r="EW367" i="9"/>
  <c r="EY367" i="9" s="1"/>
  <c r="FA367" i="9" s="1"/>
  <c r="EV368" i="9"/>
  <c r="EW368" i="9"/>
  <c r="EX368" i="9"/>
  <c r="EY368" i="9"/>
  <c r="FA368" i="9" s="1"/>
  <c r="EZ368" i="9"/>
  <c r="EV369" i="9"/>
  <c r="EX369" i="9" s="1"/>
  <c r="EZ369" i="9" s="1"/>
  <c r="EW369" i="9"/>
  <c r="EY369" i="9" s="1"/>
  <c r="FA369" i="9"/>
  <c r="EV370" i="9"/>
  <c r="EW370" i="9"/>
  <c r="EX370" i="9"/>
  <c r="EZ370" i="9" s="1"/>
  <c r="EY370" i="9"/>
  <c r="FA370" i="9" s="1"/>
  <c r="EV371" i="9"/>
  <c r="EW371" i="9"/>
  <c r="EY371" i="9" s="1"/>
  <c r="FA371" i="9" s="1"/>
  <c r="EX371" i="9"/>
  <c r="EZ371" i="9" s="1"/>
  <c r="EV372" i="9"/>
  <c r="EW372" i="9"/>
  <c r="EX372" i="9"/>
  <c r="EZ372" i="9" s="1"/>
  <c r="EY372" i="9"/>
  <c r="FA372" i="9" s="1"/>
  <c r="EV373" i="9"/>
  <c r="EW373" i="9"/>
  <c r="EX373" i="9"/>
  <c r="EY373" i="9"/>
  <c r="EZ373" i="9"/>
  <c r="FA373" i="9"/>
  <c r="EV374" i="9"/>
  <c r="EX374" i="9" s="1"/>
  <c r="EZ374" i="9" s="1"/>
  <c r="EW374" i="9"/>
  <c r="EY374" i="9"/>
  <c r="FA374" i="9"/>
  <c r="EV375" i="9"/>
  <c r="EX375" i="9" s="1"/>
  <c r="EZ375" i="9" s="1"/>
  <c r="EW375" i="9"/>
  <c r="EY375" i="9" s="1"/>
  <c r="FA375" i="9" s="1"/>
  <c r="EV376" i="9"/>
  <c r="EW376" i="9"/>
  <c r="EX376" i="9"/>
  <c r="EY376" i="9"/>
  <c r="FA376" i="9" s="1"/>
  <c r="EZ376" i="9"/>
  <c r="EV377" i="9"/>
  <c r="EX377" i="9" s="1"/>
  <c r="EZ377" i="9" s="1"/>
  <c r="EW377" i="9"/>
  <c r="EY377" i="9"/>
  <c r="FA377" i="9"/>
  <c r="EV378" i="9"/>
  <c r="EW378" i="9"/>
  <c r="EX378" i="9"/>
  <c r="EZ378" i="9" s="1"/>
  <c r="EY378" i="9"/>
  <c r="FA378" i="9" s="1"/>
  <c r="EV379" i="9"/>
  <c r="EW379" i="9"/>
  <c r="EY379" i="9" s="1"/>
  <c r="FA379" i="9" s="1"/>
  <c r="EX379" i="9"/>
  <c r="EZ379" i="9"/>
  <c r="EV380" i="9"/>
  <c r="EX380" i="9" s="1"/>
  <c r="EZ380" i="9" s="1"/>
  <c r="EW380" i="9"/>
  <c r="EY380" i="9"/>
  <c r="FA380" i="9" s="1"/>
  <c r="EV381" i="9"/>
  <c r="EX381" i="9" s="1"/>
  <c r="EZ381" i="9" s="1"/>
  <c r="EW381" i="9"/>
  <c r="EY381" i="9"/>
  <c r="FA381" i="9"/>
  <c r="EV382" i="9"/>
  <c r="EW382" i="9"/>
  <c r="EX382" i="9"/>
  <c r="EZ382" i="9" s="1"/>
  <c r="EY382" i="9"/>
  <c r="FA382" i="9" s="1"/>
  <c r="EV383" i="9"/>
  <c r="EX383" i="9" s="1"/>
  <c r="EZ383" i="9" s="1"/>
  <c r="EW383" i="9"/>
  <c r="EY383" i="9" s="1"/>
  <c r="FA383" i="9" s="1"/>
  <c r="EV384" i="9"/>
  <c r="EW384" i="9"/>
  <c r="EX384" i="9"/>
  <c r="EY384" i="9"/>
  <c r="FA384" i="9" s="1"/>
  <c r="EZ384" i="9"/>
  <c r="EV385" i="9"/>
  <c r="EX385" i="9" s="1"/>
  <c r="EZ385" i="9" s="1"/>
  <c r="EW385" i="9"/>
  <c r="EY385" i="9"/>
  <c r="FA385" i="9"/>
  <c r="EV386" i="9"/>
  <c r="EW386" i="9"/>
  <c r="EX386" i="9"/>
  <c r="EZ386" i="9" s="1"/>
  <c r="EY386" i="9"/>
  <c r="FA386" i="9" s="1"/>
  <c r="EV387" i="9"/>
  <c r="EW387" i="9"/>
  <c r="EY387" i="9" s="1"/>
  <c r="FA387" i="9" s="1"/>
  <c r="EX387" i="9"/>
  <c r="EZ387" i="9"/>
  <c r="EV388" i="9"/>
  <c r="EX388" i="9" s="1"/>
  <c r="EZ388" i="9" s="1"/>
  <c r="EW388" i="9"/>
  <c r="EY388" i="9"/>
  <c r="FA388" i="9" s="1"/>
  <c r="EV389" i="9"/>
  <c r="EX389" i="9" s="1"/>
  <c r="EZ389" i="9" s="1"/>
  <c r="EW389" i="9"/>
  <c r="EY389" i="9"/>
  <c r="FA389" i="9"/>
  <c r="EV390" i="9"/>
  <c r="EW390" i="9"/>
  <c r="EX390" i="9"/>
  <c r="EZ390" i="9" s="1"/>
  <c r="EY390" i="9"/>
  <c r="FA390" i="9" s="1"/>
  <c r="EV391" i="9"/>
  <c r="EX391" i="9" s="1"/>
  <c r="EZ391" i="9" s="1"/>
  <c r="EW391" i="9"/>
  <c r="EY391" i="9" s="1"/>
  <c r="FA391" i="9" s="1"/>
  <c r="EV392" i="9"/>
  <c r="EW392" i="9"/>
  <c r="EX392" i="9"/>
  <c r="EY392" i="9"/>
  <c r="FA392" i="9" s="1"/>
  <c r="EZ392" i="9"/>
  <c r="EV393" i="9"/>
  <c r="EX393" i="9" s="1"/>
  <c r="EZ393" i="9" s="1"/>
  <c r="EW393" i="9"/>
  <c r="EY393" i="9"/>
  <c r="FA393" i="9"/>
  <c r="EV394" i="9"/>
  <c r="EW394" i="9"/>
  <c r="EX394" i="9"/>
  <c r="EZ394" i="9" s="1"/>
  <c r="EY394" i="9"/>
  <c r="FA394" i="9" s="1"/>
  <c r="EV395" i="9"/>
  <c r="EW395" i="9"/>
  <c r="EY395" i="9" s="1"/>
  <c r="FA395" i="9" s="1"/>
  <c r="EX395" i="9"/>
  <c r="EZ395" i="9"/>
  <c r="EV396" i="9"/>
  <c r="EX396" i="9" s="1"/>
  <c r="EZ396" i="9" s="1"/>
  <c r="EW396" i="9"/>
  <c r="EY396" i="9"/>
  <c r="FA396" i="9" s="1"/>
  <c r="EV397" i="9"/>
  <c r="EX397" i="9" s="1"/>
  <c r="EZ397" i="9" s="1"/>
  <c r="EW397" i="9"/>
  <c r="EY397" i="9"/>
  <c r="FA397" i="9"/>
  <c r="EV398" i="9"/>
  <c r="EW398" i="9"/>
  <c r="EX398" i="9"/>
  <c r="EZ398" i="9" s="1"/>
  <c r="EY398" i="9"/>
  <c r="FA398" i="9"/>
  <c r="EV399" i="9"/>
  <c r="EX399" i="9" s="1"/>
  <c r="EZ399" i="9" s="1"/>
  <c r="EW399" i="9"/>
  <c r="EY399" i="9" s="1"/>
  <c r="FA399" i="9" s="1"/>
  <c r="EV400" i="9"/>
  <c r="EX400" i="9" s="1"/>
  <c r="EZ400" i="9" s="1"/>
  <c r="EW400" i="9"/>
  <c r="EY400" i="9"/>
  <c r="FA400" i="9" s="1"/>
  <c r="EV401" i="9"/>
  <c r="EX401" i="9" s="1"/>
  <c r="EZ401" i="9" s="1"/>
  <c r="EW401" i="9"/>
  <c r="EY401" i="9"/>
  <c r="FA401" i="9"/>
  <c r="EV402" i="9"/>
  <c r="EX402" i="9" s="1"/>
  <c r="EZ402" i="9" s="1"/>
  <c r="EW402" i="9"/>
  <c r="EY402" i="9"/>
  <c r="FA402" i="9" s="1"/>
  <c r="EV403" i="9"/>
  <c r="EX403" i="9" s="1"/>
  <c r="EZ403" i="9" s="1"/>
  <c r="EW403" i="9"/>
  <c r="EY403" i="9" s="1"/>
  <c r="FA403" i="9" s="1"/>
  <c r="EV404" i="9"/>
  <c r="EX404" i="9" s="1"/>
  <c r="EZ404" i="9" s="1"/>
  <c r="EW404" i="9"/>
  <c r="EY404" i="9"/>
  <c r="FA404" i="9" s="1"/>
  <c r="EV405" i="9"/>
  <c r="EW405" i="9"/>
  <c r="EX405" i="9"/>
  <c r="EZ405" i="9" s="1"/>
  <c r="EY405" i="9"/>
  <c r="FA405" i="9"/>
  <c r="EV406" i="9"/>
  <c r="EW406" i="9"/>
  <c r="EX406" i="9"/>
  <c r="EY406" i="9"/>
  <c r="FA406" i="9" s="1"/>
  <c r="EZ406" i="9"/>
  <c r="EV407" i="9"/>
  <c r="EX407" i="9" s="1"/>
  <c r="EZ407" i="9" s="1"/>
  <c r="EW407" i="9"/>
  <c r="EY407" i="9" s="1"/>
  <c r="FA407" i="9" s="1"/>
  <c r="EV408" i="9"/>
  <c r="EX408" i="9" s="1"/>
  <c r="EZ408" i="9" s="1"/>
  <c r="EW408" i="9"/>
  <c r="EY408" i="9"/>
  <c r="FA408" i="9" s="1"/>
  <c r="EV409" i="9"/>
  <c r="EX409" i="9" s="1"/>
  <c r="EZ409" i="9" s="1"/>
  <c r="EW409" i="9"/>
  <c r="EY409" i="9"/>
  <c r="FA409" i="9"/>
  <c r="EV410" i="9"/>
  <c r="EX410" i="9" s="1"/>
  <c r="EZ410" i="9" s="1"/>
  <c r="EW410" i="9"/>
  <c r="EY410" i="9"/>
  <c r="FA410" i="9" s="1"/>
  <c r="EV411" i="9"/>
  <c r="EX411" i="9" s="1"/>
  <c r="EZ411" i="9" s="1"/>
  <c r="EW411" i="9"/>
  <c r="EY411" i="9" s="1"/>
  <c r="FA411" i="9" s="1"/>
  <c r="EV412" i="9"/>
  <c r="EX412" i="9" s="1"/>
  <c r="EZ412" i="9" s="1"/>
  <c r="EW412" i="9"/>
  <c r="EY412" i="9"/>
  <c r="FA412" i="9" s="1"/>
  <c r="EV413" i="9"/>
  <c r="EW413" i="9"/>
  <c r="EX413" i="9"/>
  <c r="EZ413" i="9" s="1"/>
  <c r="EY413" i="9"/>
  <c r="FA413" i="9"/>
  <c r="EV414" i="9"/>
  <c r="EW414" i="9"/>
  <c r="EX414" i="9"/>
  <c r="EY414" i="9"/>
  <c r="FA414" i="9" s="1"/>
  <c r="EZ414" i="9"/>
  <c r="EV415" i="9"/>
  <c r="EX415" i="9" s="1"/>
  <c r="EZ415" i="9" s="1"/>
  <c r="EW415" i="9"/>
  <c r="EY415" i="9" s="1"/>
  <c r="FA415" i="9" s="1"/>
  <c r="EV416" i="9"/>
  <c r="EX416" i="9" s="1"/>
  <c r="EZ416" i="9" s="1"/>
  <c r="EW416" i="9"/>
  <c r="EY416" i="9"/>
  <c r="FA416" i="9" s="1"/>
  <c r="EV417" i="9"/>
  <c r="EX417" i="9" s="1"/>
  <c r="EZ417" i="9" s="1"/>
  <c r="EW417" i="9"/>
  <c r="EY417" i="9"/>
  <c r="FA417" i="9"/>
  <c r="EV418" i="9"/>
  <c r="EX418" i="9" s="1"/>
  <c r="EZ418" i="9" s="1"/>
  <c r="EW418" i="9"/>
  <c r="EY418" i="9"/>
  <c r="FA418" i="9" s="1"/>
  <c r="EV419" i="9"/>
  <c r="EX419" i="9" s="1"/>
  <c r="EZ419" i="9" s="1"/>
  <c r="EW419" i="9"/>
  <c r="EY419" i="9" s="1"/>
  <c r="FA419" i="9" s="1"/>
  <c r="EV420" i="9"/>
  <c r="EX420" i="9" s="1"/>
  <c r="EZ420" i="9" s="1"/>
  <c r="EW420" i="9"/>
  <c r="EY420" i="9"/>
  <c r="FA420" i="9" s="1"/>
  <c r="EV421" i="9"/>
  <c r="EW421" i="9"/>
  <c r="EX421" i="9"/>
  <c r="EZ421" i="9" s="1"/>
  <c r="EY421" i="9"/>
  <c r="FA421" i="9"/>
  <c r="EV422" i="9"/>
  <c r="EW422" i="9"/>
  <c r="EX422" i="9"/>
  <c r="EY422" i="9"/>
  <c r="FA422" i="9" s="1"/>
  <c r="EZ422" i="9"/>
  <c r="EV423" i="9"/>
  <c r="EX423" i="9" s="1"/>
  <c r="EZ423" i="9" s="1"/>
  <c r="EW423" i="9"/>
  <c r="EY423" i="9" s="1"/>
  <c r="FA423" i="9" s="1"/>
  <c r="EV424" i="9"/>
  <c r="EX424" i="9" s="1"/>
  <c r="EZ424" i="9" s="1"/>
  <c r="EW424" i="9"/>
  <c r="EY424" i="9"/>
  <c r="FA424" i="9" s="1"/>
  <c r="EV425" i="9"/>
  <c r="EX425" i="9" s="1"/>
  <c r="EZ425" i="9" s="1"/>
  <c r="EW425" i="9"/>
  <c r="EY425" i="9" s="1"/>
  <c r="FA425" i="9" s="1"/>
  <c r="EV426" i="9"/>
  <c r="EW426" i="9"/>
  <c r="EX426" i="9"/>
  <c r="EZ426" i="9" s="1"/>
  <c r="EY426" i="9"/>
  <c r="FA426" i="9" s="1"/>
  <c r="EV427" i="9"/>
  <c r="EW427" i="9"/>
  <c r="EY427" i="9" s="1"/>
  <c r="FA427" i="9" s="1"/>
  <c r="EX427" i="9"/>
  <c r="EZ427" i="9"/>
  <c r="EV428" i="9"/>
  <c r="EX428" i="9" s="1"/>
  <c r="EZ428" i="9" s="1"/>
  <c r="EW428" i="9"/>
  <c r="EY428" i="9"/>
  <c r="FA428" i="9" s="1"/>
  <c r="EV429" i="9"/>
  <c r="EX429" i="9" s="1"/>
  <c r="EZ429" i="9" s="1"/>
  <c r="EW429" i="9"/>
  <c r="EY429" i="9"/>
  <c r="FA429" i="9"/>
  <c r="EV430" i="9"/>
  <c r="EW430" i="9"/>
  <c r="EX430" i="9"/>
  <c r="EZ430" i="9" s="1"/>
  <c r="EY430" i="9"/>
  <c r="FA430" i="9"/>
  <c r="EV431" i="9"/>
  <c r="EX431" i="9" s="1"/>
  <c r="EZ431" i="9" s="1"/>
  <c r="EW431" i="9"/>
  <c r="EY431" i="9" s="1"/>
  <c r="FA431" i="9" s="1"/>
  <c r="EV432" i="9"/>
  <c r="EX432" i="9" s="1"/>
  <c r="EZ432" i="9" s="1"/>
  <c r="EW432" i="9"/>
  <c r="EY432" i="9"/>
  <c r="FA432" i="9" s="1"/>
  <c r="EV433" i="9"/>
  <c r="EX433" i="9" s="1"/>
  <c r="EZ433" i="9" s="1"/>
  <c r="EW433" i="9"/>
  <c r="EY433" i="9"/>
  <c r="FA433" i="9"/>
  <c r="EV434" i="9"/>
  <c r="EX434" i="9" s="1"/>
  <c r="EZ434" i="9" s="1"/>
  <c r="EW434" i="9"/>
  <c r="EY434" i="9"/>
  <c r="FA434" i="9" s="1"/>
  <c r="EV435" i="9"/>
  <c r="EX435" i="9" s="1"/>
  <c r="EZ435" i="9" s="1"/>
  <c r="EW435" i="9"/>
  <c r="EY435" i="9" s="1"/>
  <c r="FA435" i="9" s="1"/>
  <c r="EV436" i="9"/>
  <c r="EX436" i="9" s="1"/>
  <c r="EZ436" i="9" s="1"/>
  <c r="EW436" i="9"/>
  <c r="EY436" i="9"/>
  <c r="FA436" i="9" s="1"/>
  <c r="EV437" i="9"/>
  <c r="EW437" i="9"/>
  <c r="EX437" i="9"/>
  <c r="EZ437" i="9" s="1"/>
  <c r="EY437" i="9"/>
  <c r="FA437" i="9"/>
  <c r="EV438" i="9"/>
  <c r="EW438" i="9"/>
  <c r="EX438" i="9"/>
  <c r="EY438" i="9"/>
  <c r="FA438" i="9" s="1"/>
  <c r="EZ438" i="9"/>
  <c r="EV439" i="9"/>
  <c r="EX439" i="9" s="1"/>
  <c r="EZ439" i="9" s="1"/>
  <c r="EW439" i="9"/>
  <c r="EY439" i="9" s="1"/>
  <c r="FA439" i="9" s="1"/>
  <c r="EV440" i="9"/>
  <c r="EX440" i="9" s="1"/>
  <c r="EZ440" i="9" s="1"/>
  <c r="EW440" i="9"/>
  <c r="EY440" i="9"/>
  <c r="FA440" i="9" s="1"/>
  <c r="EV441" i="9"/>
  <c r="EX441" i="9" s="1"/>
  <c r="EZ441" i="9" s="1"/>
  <c r="EW441" i="9"/>
  <c r="EY441" i="9"/>
  <c r="FA441" i="9"/>
  <c r="EV442" i="9"/>
  <c r="EX442" i="9" s="1"/>
  <c r="EZ442" i="9" s="1"/>
  <c r="EW442" i="9"/>
  <c r="EY442" i="9"/>
  <c r="FA442" i="9" s="1"/>
  <c r="EV443" i="9"/>
  <c r="EX443" i="9" s="1"/>
  <c r="EZ443" i="9" s="1"/>
  <c r="EW443" i="9"/>
  <c r="EY443" i="9" s="1"/>
  <c r="FA443" i="9" s="1"/>
  <c r="EV444" i="9"/>
  <c r="EX444" i="9" s="1"/>
  <c r="EZ444" i="9" s="1"/>
  <c r="EW444" i="9"/>
  <c r="EY444" i="9"/>
  <c r="FA444" i="9" s="1"/>
  <c r="EV445" i="9"/>
  <c r="EW445" i="9"/>
  <c r="EX445" i="9"/>
  <c r="EZ445" i="9" s="1"/>
  <c r="EY445" i="9"/>
  <c r="FA445" i="9"/>
  <c r="EV446" i="9"/>
  <c r="EW446" i="9"/>
  <c r="EX446" i="9"/>
  <c r="EY446" i="9"/>
  <c r="EZ446" i="9"/>
  <c r="FA446" i="9"/>
  <c r="EV447" i="9"/>
  <c r="EX447" i="9" s="1"/>
  <c r="EZ447" i="9" s="1"/>
  <c r="EW447" i="9"/>
  <c r="EY447" i="9" s="1"/>
  <c r="FA447" i="9" s="1"/>
  <c r="EV448" i="9"/>
  <c r="EW448" i="9"/>
  <c r="EX448" i="9"/>
  <c r="EZ448" i="9" s="1"/>
  <c r="EY448" i="9"/>
  <c r="FA448" i="9" s="1"/>
  <c r="EV449" i="9"/>
  <c r="EW449" i="9"/>
  <c r="EX449" i="9"/>
  <c r="EZ449" i="9" s="1"/>
  <c r="EY449" i="9"/>
  <c r="FA449" i="9"/>
  <c r="EV450" i="9"/>
  <c r="EX450" i="9" s="1"/>
  <c r="EZ450" i="9" s="1"/>
  <c r="EW450" i="9"/>
  <c r="EY450" i="9"/>
  <c r="FA450" i="9" s="1"/>
  <c r="EV451" i="9"/>
  <c r="EW451" i="9"/>
  <c r="EY451" i="9" s="1"/>
  <c r="FA451" i="9" s="1"/>
  <c r="EX451" i="9"/>
  <c r="EZ451" i="9"/>
  <c r="EV452" i="9"/>
  <c r="EX452" i="9" s="1"/>
  <c r="EZ452" i="9" s="1"/>
  <c r="EW452" i="9"/>
  <c r="EY452" i="9"/>
  <c r="FA452" i="9" s="1"/>
  <c r="EV453" i="9"/>
  <c r="EW453" i="9"/>
  <c r="EX453" i="9"/>
  <c r="EZ453" i="9" s="1"/>
  <c r="EY453" i="9"/>
  <c r="FA453" i="9"/>
  <c r="EV454" i="9"/>
  <c r="EX454" i="9" s="1"/>
  <c r="EZ454" i="9" s="1"/>
  <c r="EW454" i="9"/>
  <c r="EY454" i="9"/>
  <c r="FA454" i="9" s="1"/>
  <c r="EV455" i="9"/>
  <c r="EX455" i="9" s="1"/>
  <c r="EZ455" i="9" s="1"/>
  <c r="EW455" i="9"/>
  <c r="EY455" i="9" s="1"/>
  <c r="FA455" i="9" s="1"/>
  <c r="EV456" i="9"/>
  <c r="EW456" i="9"/>
  <c r="EX456" i="9"/>
  <c r="EZ456" i="9" s="1"/>
  <c r="EY456" i="9"/>
  <c r="FA456" i="9" s="1"/>
  <c r="EV457" i="9"/>
  <c r="EW457" i="9"/>
  <c r="EX457" i="9"/>
  <c r="EZ457" i="9" s="1"/>
  <c r="EY457" i="9"/>
  <c r="FA457" i="9"/>
  <c r="EV458" i="9"/>
  <c r="EX458" i="9" s="1"/>
  <c r="EZ458" i="9" s="1"/>
  <c r="EW458" i="9"/>
  <c r="EY458" i="9"/>
  <c r="FA458" i="9" s="1"/>
  <c r="EV459" i="9"/>
  <c r="EW459" i="9"/>
  <c r="EY459" i="9" s="1"/>
  <c r="FA459" i="9" s="1"/>
  <c r="EX459" i="9"/>
  <c r="EZ459" i="9"/>
  <c r="EV460" i="9"/>
  <c r="EX460" i="9" s="1"/>
  <c r="EZ460" i="9" s="1"/>
  <c r="EW460" i="9"/>
  <c r="EY460" i="9"/>
  <c r="FA460" i="9" s="1"/>
  <c r="EV461" i="9"/>
  <c r="EW461" i="9"/>
  <c r="EX461" i="9"/>
  <c r="EZ461" i="9" s="1"/>
  <c r="EY461" i="9"/>
  <c r="FA461" i="9"/>
  <c r="EV462" i="9"/>
  <c r="EX462" i="9" s="1"/>
  <c r="EZ462" i="9" s="1"/>
  <c r="EW462" i="9"/>
  <c r="EY462" i="9"/>
  <c r="FA462" i="9"/>
  <c r="EV463" i="9"/>
  <c r="EW463" i="9"/>
  <c r="EY463" i="9" s="1"/>
  <c r="FA463" i="9" s="1"/>
  <c r="EX463" i="9"/>
  <c r="EZ463" i="9" s="1"/>
  <c r="EV464" i="9"/>
  <c r="EW464" i="9"/>
  <c r="EX464" i="9"/>
  <c r="EZ464" i="9" s="1"/>
  <c r="EY464" i="9"/>
  <c r="FA464" i="9" s="1"/>
  <c r="EV465" i="9"/>
  <c r="EW465" i="9"/>
  <c r="EX465" i="9"/>
  <c r="EY465" i="9"/>
  <c r="EZ465" i="9"/>
  <c r="FA465" i="9"/>
  <c r="ER9" i="9"/>
  <c r="ES9" i="9"/>
  <c r="ER10" i="9"/>
  <c r="ES10" i="9"/>
  <c r="ER11" i="9"/>
  <c r="ES11" i="9"/>
  <c r="ER12" i="9"/>
  <c r="ES12" i="9"/>
  <c r="ER13" i="9"/>
  <c r="ES13" i="9"/>
  <c r="ER14" i="9"/>
  <c r="ES14" i="9"/>
  <c r="ER15" i="9"/>
  <c r="ES15" i="9"/>
  <c r="ER16" i="9"/>
  <c r="ES16" i="9"/>
  <c r="ER17" i="9"/>
  <c r="ES17" i="9"/>
  <c r="ER18" i="9"/>
  <c r="ES18" i="9"/>
  <c r="ER19" i="9"/>
  <c r="ES19" i="9"/>
  <c r="ER20" i="9"/>
  <c r="ES20" i="9"/>
  <c r="ER21" i="9"/>
  <c r="ES21" i="9"/>
  <c r="ER22" i="9"/>
  <c r="ES22" i="9"/>
  <c r="ER23" i="9"/>
  <c r="ES23" i="9"/>
  <c r="ER24" i="9"/>
  <c r="ES24" i="9"/>
  <c r="ER25" i="9"/>
  <c r="ES25" i="9"/>
  <c r="ER26" i="9"/>
  <c r="ES26" i="9"/>
  <c r="ER27" i="9"/>
  <c r="ES27" i="9"/>
  <c r="ER28" i="9"/>
  <c r="ES28" i="9"/>
  <c r="ER29" i="9"/>
  <c r="ES29" i="9"/>
  <c r="ER30" i="9"/>
  <c r="ES30" i="9"/>
  <c r="ER31" i="9"/>
  <c r="ES31" i="9"/>
  <c r="ER32" i="9"/>
  <c r="ES32" i="9"/>
  <c r="ER33" i="9"/>
  <c r="ES33" i="9"/>
  <c r="ER34" i="9"/>
  <c r="ES34" i="9"/>
  <c r="ER35" i="9"/>
  <c r="ES35" i="9"/>
  <c r="ER36" i="9"/>
  <c r="ES36" i="9"/>
  <c r="ER37" i="9"/>
  <c r="ES37" i="9"/>
  <c r="ER38" i="9"/>
  <c r="ES38" i="9"/>
  <c r="ER39" i="9"/>
  <c r="ES39" i="9"/>
  <c r="ER40" i="9"/>
  <c r="ES40" i="9"/>
  <c r="ER41" i="9"/>
  <c r="ES41" i="9"/>
  <c r="ER42" i="9"/>
  <c r="ES42" i="9"/>
  <c r="ER43" i="9"/>
  <c r="ES43" i="9"/>
  <c r="ER44" i="9"/>
  <c r="ES44" i="9"/>
  <c r="ER45" i="9"/>
  <c r="ES45" i="9"/>
  <c r="ER46" i="9"/>
  <c r="ES46" i="9"/>
  <c r="ER47" i="9"/>
  <c r="ES47" i="9"/>
  <c r="ER48" i="9"/>
  <c r="ES48" i="9"/>
  <c r="ER49" i="9"/>
  <c r="ES49" i="9"/>
  <c r="ER50" i="9"/>
  <c r="ES50" i="9"/>
  <c r="ER51" i="9"/>
  <c r="ES51" i="9"/>
  <c r="ER52" i="9"/>
  <c r="ES52" i="9"/>
  <c r="ER53" i="9"/>
  <c r="ES53" i="9"/>
  <c r="ER54" i="9"/>
  <c r="ES54" i="9"/>
  <c r="ER55" i="9"/>
  <c r="ES55" i="9"/>
  <c r="ER56" i="9"/>
  <c r="ES56" i="9"/>
  <c r="ER57" i="9"/>
  <c r="ES57" i="9"/>
  <c r="ER58" i="9"/>
  <c r="ES58" i="9"/>
  <c r="ER59" i="9"/>
  <c r="ES59" i="9"/>
  <c r="ER60" i="9"/>
  <c r="ES60" i="9"/>
  <c r="ER61" i="9"/>
  <c r="ES61" i="9"/>
  <c r="ER62" i="9"/>
  <c r="ES62" i="9"/>
  <c r="ER63" i="9"/>
  <c r="ES63" i="9"/>
  <c r="ER64" i="9"/>
  <c r="ES64" i="9"/>
  <c r="ER65" i="9"/>
  <c r="ES65" i="9"/>
  <c r="ER66" i="9"/>
  <c r="ES66" i="9"/>
  <c r="ER67" i="9"/>
  <c r="ES67" i="9"/>
  <c r="ER68" i="9"/>
  <c r="ES68" i="9"/>
  <c r="ER69" i="9"/>
  <c r="ES69" i="9"/>
  <c r="ER70" i="9"/>
  <c r="ES70" i="9"/>
  <c r="ER71" i="9"/>
  <c r="ES71" i="9"/>
  <c r="ER72" i="9"/>
  <c r="ES72" i="9"/>
  <c r="ER73" i="9"/>
  <c r="ES73" i="9"/>
  <c r="ER74" i="9"/>
  <c r="ES74" i="9"/>
  <c r="ER75" i="9"/>
  <c r="ES75" i="9"/>
  <c r="ER76" i="9"/>
  <c r="ES76" i="9"/>
  <c r="ER77" i="9"/>
  <c r="ES77" i="9"/>
  <c r="ER78" i="9"/>
  <c r="ES78" i="9"/>
  <c r="ER79" i="9"/>
  <c r="ES79" i="9"/>
  <c r="ER80" i="9"/>
  <c r="ES80" i="9"/>
  <c r="ER81" i="9"/>
  <c r="ES81" i="9"/>
  <c r="ER82" i="9"/>
  <c r="ES82" i="9"/>
  <c r="ER83" i="9"/>
  <c r="ES83" i="9"/>
  <c r="ER84" i="9"/>
  <c r="ES84" i="9"/>
  <c r="ER85" i="9"/>
  <c r="ES85" i="9"/>
  <c r="ER86" i="9"/>
  <c r="ES86" i="9"/>
  <c r="ER87" i="9"/>
  <c r="ES87" i="9"/>
  <c r="ER88" i="9"/>
  <c r="ES88" i="9"/>
  <c r="ER89" i="9"/>
  <c r="ES89" i="9"/>
  <c r="ER90" i="9"/>
  <c r="ES90" i="9"/>
  <c r="ER91" i="9"/>
  <c r="ES91" i="9"/>
  <c r="ER92" i="9"/>
  <c r="ES92" i="9"/>
  <c r="ER93" i="9"/>
  <c r="ES93" i="9"/>
  <c r="ER94" i="9"/>
  <c r="ES94" i="9"/>
  <c r="ER95" i="9"/>
  <c r="ES95" i="9"/>
  <c r="ER96" i="9"/>
  <c r="ES96" i="9"/>
  <c r="ER97" i="9"/>
  <c r="ES97" i="9"/>
  <c r="ER98" i="9"/>
  <c r="ES98" i="9"/>
  <c r="ER99" i="9"/>
  <c r="ES99" i="9"/>
  <c r="ER100" i="9"/>
  <c r="ES100" i="9"/>
  <c r="ER101" i="9"/>
  <c r="ES101" i="9"/>
  <c r="ER102" i="9"/>
  <c r="ES102" i="9"/>
  <c r="ER103" i="9"/>
  <c r="ES103" i="9"/>
  <c r="ER104" i="9"/>
  <c r="ES104" i="9"/>
  <c r="ER105" i="9"/>
  <c r="ES105" i="9"/>
  <c r="ER106" i="9"/>
  <c r="ES106" i="9"/>
  <c r="ER107" i="9"/>
  <c r="ES107" i="9"/>
  <c r="ER108" i="9"/>
  <c r="ES108" i="9"/>
  <c r="ER109" i="9"/>
  <c r="ES109" i="9"/>
  <c r="ER110" i="9"/>
  <c r="ES110" i="9"/>
  <c r="ER111" i="9"/>
  <c r="ES111" i="9"/>
  <c r="ER112" i="9"/>
  <c r="ES112" i="9"/>
  <c r="ER113" i="9"/>
  <c r="ES113" i="9"/>
  <c r="ER114" i="9"/>
  <c r="ES114" i="9"/>
  <c r="ER115" i="9"/>
  <c r="ES115" i="9"/>
  <c r="ER116" i="9"/>
  <c r="ES116" i="9"/>
  <c r="ER117" i="9"/>
  <c r="ES117" i="9"/>
  <c r="ER118" i="9"/>
  <c r="ES118" i="9"/>
  <c r="ER119" i="9"/>
  <c r="ES119" i="9"/>
  <c r="ER120" i="9"/>
  <c r="ES120" i="9"/>
  <c r="ER121" i="9"/>
  <c r="ES121" i="9"/>
  <c r="ER122" i="9"/>
  <c r="ES122" i="9"/>
  <c r="ER123" i="9"/>
  <c r="ES123" i="9"/>
  <c r="ER124" i="9"/>
  <c r="ES124" i="9"/>
  <c r="ER125" i="9"/>
  <c r="ES125" i="9"/>
  <c r="ER126" i="9"/>
  <c r="ES126" i="9"/>
  <c r="ER127" i="9"/>
  <c r="ES127" i="9"/>
  <c r="ER128" i="9"/>
  <c r="ES128" i="9"/>
  <c r="ER129" i="9"/>
  <c r="ES129" i="9"/>
  <c r="ER130" i="9"/>
  <c r="ES130" i="9"/>
  <c r="ER131" i="9"/>
  <c r="ES131" i="9"/>
  <c r="ER132" i="9"/>
  <c r="ES132" i="9"/>
  <c r="ER133" i="9"/>
  <c r="ES133" i="9"/>
  <c r="ER134" i="9"/>
  <c r="ES134" i="9"/>
  <c r="ER135" i="9"/>
  <c r="ES135" i="9"/>
  <c r="ER136" i="9"/>
  <c r="ES136" i="9"/>
  <c r="ER137" i="9"/>
  <c r="ES137" i="9"/>
  <c r="ER138" i="9"/>
  <c r="ES138" i="9"/>
  <c r="ER139" i="9"/>
  <c r="ES139" i="9"/>
  <c r="ER140" i="9"/>
  <c r="ES140" i="9"/>
  <c r="ER141" i="9"/>
  <c r="ES141" i="9"/>
  <c r="ER142" i="9"/>
  <c r="ES142" i="9"/>
  <c r="ER143" i="9"/>
  <c r="ES143" i="9"/>
  <c r="ER144" i="9"/>
  <c r="ES144" i="9"/>
  <c r="ER145" i="9"/>
  <c r="ES145" i="9"/>
  <c r="ER146" i="9"/>
  <c r="ES146" i="9"/>
  <c r="ER147" i="9"/>
  <c r="ES147" i="9"/>
  <c r="ER148" i="9"/>
  <c r="ES148" i="9"/>
  <c r="ER149" i="9"/>
  <c r="ES149" i="9"/>
  <c r="ER150" i="9"/>
  <c r="ES150" i="9"/>
  <c r="ER151" i="9"/>
  <c r="ES151" i="9"/>
  <c r="ER152" i="9"/>
  <c r="ES152" i="9"/>
  <c r="ER153" i="9"/>
  <c r="ES153" i="9"/>
  <c r="ER154" i="9"/>
  <c r="ES154" i="9"/>
  <c r="ER155" i="9"/>
  <c r="ES155" i="9"/>
  <c r="ER156" i="9"/>
  <c r="ES156" i="9"/>
  <c r="ER157" i="9"/>
  <c r="ES157" i="9"/>
  <c r="ER158" i="9"/>
  <c r="ES158" i="9"/>
  <c r="ER159" i="9"/>
  <c r="ES159" i="9"/>
  <c r="ER160" i="9"/>
  <c r="ES160" i="9"/>
  <c r="ER161" i="9"/>
  <c r="ES161" i="9"/>
  <c r="ER162" i="9"/>
  <c r="ES162" i="9"/>
  <c r="ER163" i="9"/>
  <c r="ES163" i="9"/>
  <c r="ER164" i="9"/>
  <c r="ES164" i="9"/>
  <c r="ER165" i="9"/>
  <c r="ES165" i="9"/>
  <c r="ER166" i="9"/>
  <c r="ES166" i="9"/>
  <c r="ER167" i="9"/>
  <c r="ES167" i="9"/>
  <c r="ER168" i="9"/>
  <c r="ES168" i="9"/>
  <c r="ER169" i="9"/>
  <c r="ES169" i="9"/>
  <c r="ER170" i="9"/>
  <c r="ES170" i="9"/>
  <c r="ER171" i="9"/>
  <c r="ES171" i="9"/>
  <c r="ER172" i="9"/>
  <c r="ES172" i="9"/>
  <c r="ER173" i="9"/>
  <c r="ES173" i="9"/>
  <c r="ER174" i="9"/>
  <c r="ES174" i="9"/>
  <c r="ER175" i="9"/>
  <c r="ES175" i="9"/>
  <c r="ER176" i="9"/>
  <c r="ES176" i="9"/>
  <c r="ER177" i="9"/>
  <c r="ES177" i="9"/>
  <c r="ER178" i="9"/>
  <c r="ES178" i="9"/>
  <c r="ER179" i="9"/>
  <c r="ES179" i="9"/>
  <c r="ER180" i="9"/>
  <c r="ES180" i="9"/>
  <c r="ER181" i="9"/>
  <c r="ES181" i="9"/>
  <c r="ER182" i="9"/>
  <c r="ES182" i="9"/>
  <c r="ER183" i="9"/>
  <c r="ES183" i="9"/>
  <c r="ER184" i="9"/>
  <c r="ES184" i="9"/>
  <c r="ER185" i="9"/>
  <c r="ES185" i="9"/>
  <c r="ER186" i="9"/>
  <c r="ES186" i="9"/>
  <c r="ER187" i="9"/>
  <c r="ES187" i="9"/>
  <c r="ER188" i="9"/>
  <c r="ES188" i="9"/>
  <c r="ER189" i="9"/>
  <c r="ES189" i="9"/>
  <c r="ER190" i="9"/>
  <c r="ES190" i="9"/>
  <c r="ER191" i="9"/>
  <c r="ES191" i="9"/>
  <c r="ER192" i="9"/>
  <c r="ES192" i="9"/>
  <c r="ER193" i="9"/>
  <c r="ES193" i="9"/>
  <c r="ER194" i="9"/>
  <c r="ES194" i="9"/>
  <c r="ER195" i="9"/>
  <c r="ES195" i="9"/>
  <c r="ER196" i="9"/>
  <c r="ES196" i="9"/>
  <c r="ER197" i="9"/>
  <c r="ES197" i="9"/>
  <c r="ER198" i="9"/>
  <c r="ES198" i="9"/>
  <c r="ER199" i="9"/>
  <c r="ES199" i="9"/>
  <c r="ER200" i="9"/>
  <c r="ES200" i="9"/>
  <c r="ER201" i="9"/>
  <c r="ES201" i="9"/>
  <c r="ER202" i="9"/>
  <c r="ES202" i="9"/>
  <c r="ER203" i="9"/>
  <c r="ES203" i="9"/>
  <c r="ER204" i="9"/>
  <c r="ES204" i="9"/>
  <c r="ER205" i="9"/>
  <c r="ES205" i="9"/>
  <c r="ER206" i="9"/>
  <c r="ES206" i="9"/>
  <c r="ER207" i="9"/>
  <c r="ES207" i="9"/>
  <c r="ER208" i="9"/>
  <c r="ES208" i="9"/>
  <c r="ER209" i="9"/>
  <c r="ES209" i="9"/>
  <c r="ER210" i="9"/>
  <c r="ES210" i="9"/>
  <c r="ER211" i="9"/>
  <c r="ES211" i="9"/>
  <c r="ER212" i="9"/>
  <c r="ES212" i="9"/>
  <c r="ER213" i="9"/>
  <c r="ES213" i="9"/>
  <c r="ER214" i="9"/>
  <c r="ES214" i="9"/>
  <c r="ER215" i="9"/>
  <c r="ES215" i="9"/>
  <c r="ER216" i="9"/>
  <c r="ES216" i="9"/>
  <c r="ER217" i="9"/>
  <c r="ES217" i="9"/>
  <c r="ER218" i="9"/>
  <c r="ES218" i="9"/>
  <c r="ER219" i="9"/>
  <c r="ES219" i="9"/>
  <c r="ER220" i="9"/>
  <c r="ES220" i="9"/>
  <c r="ER221" i="9"/>
  <c r="ES221" i="9"/>
  <c r="ER222" i="9"/>
  <c r="ES222" i="9"/>
  <c r="ER223" i="9"/>
  <c r="ES223" i="9"/>
  <c r="ER224" i="9"/>
  <c r="ES224" i="9"/>
  <c r="ER225" i="9"/>
  <c r="ES225" i="9"/>
  <c r="ER226" i="9"/>
  <c r="ES226" i="9"/>
  <c r="ER227" i="9"/>
  <c r="ES227" i="9"/>
  <c r="ER228" i="9"/>
  <c r="ES228" i="9"/>
  <c r="ER229" i="9"/>
  <c r="ES229" i="9"/>
  <c r="ER230" i="9"/>
  <c r="ES230" i="9"/>
  <c r="ER231" i="9"/>
  <c r="ES231" i="9"/>
  <c r="ER232" i="9"/>
  <c r="ES232" i="9"/>
  <c r="ER233" i="9"/>
  <c r="ES233" i="9"/>
  <c r="ER234" i="9"/>
  <c r="ES234" i="9"/>
  <c r="ER235" i="9"/>
  <c r="ES235" i="9"/>
  <c r="ER236" i="9"/>
  <c r="ES236" i="9"/>
  <c r="ER237" i="9"/>
  <c r="ES237" i="9"/>
  <c r="ER238" i="9"/>
  <c r="ES238" i="9"/>
  <c r="ER239" i="9"/>
  <c r="ES239" i="9"/>
  <c r="ER240" i="9"/>
  <c r="ES240" i="9"/>
  <c r="ER241" i="9"/>
  <c r="ES241" i="9"/>
  <c r="ER242" i="9"/>
  <c r="ES242" i="9"/>
  <c r="ER243" i="9"/>
  <c r="ES243" i="9"/>
  <c r="ER244" i="9"/>
  <c r="ES244" i="9"/>
  <c r="ER245" i="9"/>
  <c r="ES245" i="9"/>
  <c r="ER246" i="9"/>
  <c r="ES246" i="9"/>
  <c r="ER247" i="9"/>
  <c r="ES247" i="9"/>
  <c r="ER248" i="9"/>
  <c r="ES248" i="9"/>
  <c r="ER249" i="9"/>
  <c r="ES249" i="9"/>
  <c r="ER250" i="9"/>
  <c r="ES250" i="9"/>
  <c r="ER251" i="9"/>
  <c r="ES251" i="9"/>
  <c r="ER252" i="9"/>
  <c r="ES252" i="9"/>
  <c r="ER253" i="9"/>
  <c r="ES253" i="9"/>
  <c r="ER254" i="9"/>
  <c r="ES254" i="9"/>
  <c r="ER255" i="9"/>
  <c r="ES255" i="9"/>
  <c r="ER256" i="9"/>
  <c r="ES256" i="9"/>
  <c r="ER257" i="9"/>
  <c r="ES257" i="9"/>
  <c r="ER258" i="9"/>
  <c r="ES258" i="9"/>
  <c r="ER259" i="9"/>
  <c r="ES259" i="9"/>
  <c r="ER260" i="9"/>
  <c r="ES260" i="9"/>
  <c r="ER261" i="9"/>
  <c r="ES261" i="9"/>
  <c r="ER262" i="9"/>
  <c r="ES262" i="9"/>
  <c r="ER263" i="9"/>
  <c r="ES263" i="9"/>
  <c r="ER264" i="9"/>
  <c r="ES264" i="9"/>
  <c r="ER265" i="9"/>
  <c r="ES265" i="9"/>
  <c r="ER266" i="9"/>
  <c r="ES266" i="9"/>
  <c r="ER267" i="9"/>
  <c r="ES267" i="9"/>
  <c r="ER268" i="9"/>
  <c r="ES268" i="9"/>
  <c r="ER269" i="9"/>
  <c r="ES269" i="9"/>
  <c r="ER270" i="9"/>
  <c r="ES270" i="9"/>
  <c r="ER271" i="9"/>
  <c r="ES271" i="9"/>
  <c r="ER272" i="9"/>
  <c r="ES272" i="9"/>
  <c r="ER273" i="9"/>
  <c r="ES273" i="9"/>
  <c r="ER274" i="9"/>
  <c r="ES274" i="9"/>
  <c r="ER275" i="9"/>
  <c r="ES275" i="9"/>
  <c r="ER276" i="9"/>
  <c r="ES276" i="9"/>
  <c r="ER277" i="9"/>
  <c r="ES277" i="9"/>
  <c r="ER278" i="9"/>
  <c r="ES278" i="9"/>
  <c r="ER279" i="9"/>
  <c r="ES279" i="9"/>
  <c r="ER280" i="9"/>
  <c r="ES280" i="9"/>
  <c r="ER281" i="9"/>
  <c r="ES281" i="9"/>
  <c r="ER282" i="9"/>
  <c r="ES282" i="9"/>
  <c r="ER283" i="9"/>
  <c r="ES283" i="9"/>
  <c r="ER284" i="9"/>
  <c r="ES284" i="9"/>
  <c r="ER285" i="9"/>
  <c r="ES285" i="9"/>
  <c r="ER286" i="9"/>
  <c r="ES286" i="9"/>
  <c r="ER287" i="9"/>
  <c r="ES287" i="9"/>
  <c r="ER288" i="9"/>
  <c r="ES288" i="9"/>
  <c r="ER289" i="9"/>
  <c r="ES289" i="9"/>
  <c r="ER290" i="9"/>
  <c r="ES290" i="9"/>
  <c r="ER291" i="9"/>
  <c r="ES291" i="9"/>
  <c r="ER292" i="9"/>
  <c r="ES292" i="9"/>
  <c r="ER293" i="9"/>
  <c r="ES293" i="9"/>
  <c r="ER294" i="9"/>
  <c r="ES294" i="9"/>
  <c r="ER295" i="9"/>
  <c r="ES295" i="9"/>
  <c r="ER296" i="9"/>
  <c r="ES296" i="9"/>
  <c r="ER297" i="9"/>
  <c r="ES297" i="9"/>
  <c r="ER298" i="9"/>
  <c r="ES298" i="9"/>
  <c r="ER299" i="9"/>
  <c r="ES299" i="9"/>
  <c r="ER300" i="9"/>
  <c r="ES300" i="9"/>
  <c r="ER301" i="9"/>
  <c r="ES301" i="9"/>
  <c r="ER302" i="9"/>
  <c r="ES302" i="9"/>
  <c r="ER303" i="9"/>
  <c r="ES303" i="9"/>
  <c r="ER304" i="9"/>
  <c r="ES304" i="9"/>
  <c r="ER305" i="9"/>
  <c r="ES305" i="9"/>
  <c r="ER306" i="9"/>
  <c r="ES306" i="9"/>
  <c r="ER307" i="9"/>
  <c r="ES307" i="9"/>
  <c r="ER308" i="9"/>
  <c r="ES308" i="9"/>
  <c r="ER309" i="9"/>
  <c r="ES309" i="9"/>
  <c r="ER310" i="9"/>
  <c r="ES310" i="9"/>
  <c r="ER311" i="9"/>
  <c r="ES311" i="9"/>
  <c r="ER312" i="9"/>
  <c r="ES312" i="9"/>
  <c r="ER313" i="9"/>
  <c r="ES313" i="9"/>
  <c r="ER314" i="9"/>
  <c r="ES314" i="9"/>
  <c r="ER315" i="9"/>
  <c r="ES315" i="9"/>
  <c r="ER316" i="9"/>
  <c r="ES316" i="9"/>
  <c r="ER317" i="9"/>
  <c r="ES317" i="9"/>
  <c r="ER318" i="9"/>
  <c r="ES318" i="9"/>
  <c r="ER319" i="9"/>
  <c r="ES319" i="9"/>
  <c r="ER320" i="9"/>
  <c r="ES320" i="9"/>
  <c r="ER321" i="9"/>
  <c r="ES321" i="9"/>
  <c r="ER322" i="9"/>
  <c r="ES322" i="9"/>
  <c r="ER323" i="9"/>
  <c r="ES323" i="9"/>
  <c r="ER324" i="9"/>
  <c r="ES324" i="9"/>
  <c r="ER325" i="9"/>
  <c r="ES325" i="9"/>
  <c r="ER326" i="9"/>
  <c r="ES326" i="9"/>
  <c r="ER327" i="9"/>
  <c r="ES327" i="9"/>
  <c r="ER328" i="9"/>
  <c r="ES328" i="9"/>
  <c r="ER329" i="9"/>
  <c r="ES329" i="9"/>
  <c r="ER330" i="9"/>
  <c r="ES330" i="9"/>
  <c r="ER331" i="9"/>
  <c r="ES331" i="9"/>
  <c r="ER332" i="9"/>
  <c r="ES332" i="9"/>
  <c r="ER333" i="9"/>
  <c r="ES333" i="9"/>
  <c r="ER334" i="9"/>
  <c r="ES334" i="9"/>
  <c r="ER335" i="9"/>
  <c r="ES335" i="9"/>
  <c r="ER336" i="9"/>
  <c r="ES336" i="9"/>
  <c r="ER337" i="9"/>
  <c r="ES337" i="9"/>
  <c r="ER338" i="9"/>
  <c r="ES338" i="9"/>
  <c r="ER339" i="9"/>
  <c r="ES339" i="9"/>
  <c r="ER340" i="9"/>
  <c r="ES340" i="9"/>
  <c r="ER341" i="9"/>
  <c r="ES341" i="9"/>
  <c r="ER342" i="9"/>
  <c r="ES342" i="9"/>
  <c r="ER343" i="9"/>
  <c r="ES343" i="9"/>
  <c r="ER344" i="9"/>
  <c r="ES344" i="9"/>
  <c r="ER345" i="9"/>
  <c r="ES345" i="9"/>
  <c r="ER346" i="9"/>
  <c r="ES346" i="9"/>
  <c r="ER347" i="9"/>
  <c r="ES347" i="9"/>
  <c r="ER348" i="9"/>
  <c r="ES348" i="9"/>
  <c r="ER349" i="9"/>
  <c r="ES349" i="9"/>
  <c r="ER350" i="9"/>
  <c r="ES350" i="9"/>
  <c r="ER351" i="9"/>
  <c r="ES351" i="9"/>
  <c r="ER352" i="9"/>
  <c r="ES352" i="9"/>
  <c r="ER353" i="9"/>
  <c r="ES353" i="9"/>
  <c r="ER354" i="9"/>
  <c r="ES354" i="9"/>
  <c r="ER355" i="9"/>
  <c r="ES355" i="9"/>
  <c r="ER356" i="9"/>
  <c r="ES356" i="9"/>
  <c r="ER357" i="9"/>
  <c r="ES357" i="9"/>
  <c r="ER358" i="9"/>
  <c r="ES358" i="9"/>
  <c r="ER359" i="9"/>
  <c r="ES359" i="9"/>
  <c r="ER360" i="9"/>
  <c r="ES360" i="9"/>
  <c r="ER361" i="9"/>
  <c r="ES361" i="9"/>
  <c r="ER362" i="9"/>
  <c r="ES362" i="9"/>
  <c r="ER363" i="9"/>
  <c r="ES363" i="9"/>
  <c r="ER364" i="9"/>
  <c r="ES364" i="9"/>
  <c r="ER365" i="9"/>
  <c r="ES365" i="9"/>
  <c r="ER366" i="9"/>
  <c r="ES366" i="9"/>
  <c r="ER367" i="9"/>
  <c r="ES367" i="9"/>
  <c r="ER368" i="9"/>
  <c r="ES368" i="9"/>
  <c r="ER369" i="9"/>
  <c r="ES369" i="9"/>
  <c r="ER370" i="9"/>
  <c r="ES370" i="9"/>
  <c r="ER371" i="9"/>
  <c r="ES371" i="9"/>
  <c r="ER372" i="9"/>
  <c r="ES372" i="9"/>
  <c r="ER373" i="9"/>
  <c r="ES373" i="9"/>
  <c r="ER374" i="9"/>
  <c r="ES374" i="9"/>
  <c r="ER375" i="9"/>
  <c r="ES375" i="9"/>
  <c r="ER376" i="9"/>
  <c r="ES376" i="9"/>
  <c r="ER377" i="9"/>
  <c r="ES377" i="9"/>
  <c r="ER378" i="9"/>
  <c r="ES378" i="9"/>
  <c r="ER379" i="9"/>
  <c r="ES379" i="9"/>
  <c r="ER380" i="9"/>
  <c r="ES380" i="9"/>
  <c r="ER381" i="9"/>
  <c r="ES381" i="9"/>
  <c r="ER382" i="9"/>
  <c r="ES382" i="9"/>
  <c r="ER383" i="9"/>
  <c r="ES383" i="9"/>
  <c r="ER384" i="9"/>
  <c r="ES384" i="9"/>
  <c r="ER385" i="9"/>
  <c r="ES385" i="9"/>
  <c r="ER386" i="9"/>
  <c r="ES386" i="9"/>
  <c r="ER387" i="9"/>
  <c r="ES387" i="9"/>
  <c r="ER388" i="9"/>
  <c r="ES388" i="9"/>
  <c r="ER389" i="9"/>
  <c r="ES389" i="9"/>
  <c r="ER390" i="9"/>
  <c r="ES390" i="9"/>
  <c r="ER391" i="9"/>
  <c r="ES391" i="9"/>
  <c r="ER392" i="9"/>
  <c r="ES392" i="9"/>
  <c r="ER393" i="9"/>
  <c r="ES393" i="9"/>
  <c r="ER394" i="9"/>
  <c r="ES394" i="9"/>
  <c r="ER395" i="9"/>
  <c r="ES395" i="9"/>
  <c r="ER396" i="9"/>
  <c r="ES396" i="9"/>
  <c r="ER397" i="9"/>
  <c r="ES397" i="9"/>
  <c r="ER398" i="9"/>
  <c r="ES398" i="9"/>
  <c r="ER399" i="9"/>
  <c r="ES399" i="9"/>
  <c r="ER400" i="9"/>
  <c r="ES400" i="9"/>
  <c r="ER401" i="9"/>
  <c r="ES401" i="9"/>
  <c r="ER402" i="9"/>
  <c r="ES402" i="9"/>
  <c r="ER403" i="9"/>
  <c r="ES403" i="9"/>
  <c r="ER404" i="9"/>
  <c r="ES404" i="9"/>
  <c r="ER405" i="9"/>
  <c r="ES405" i="9"/>
  <c r="ER406" i="9"/>
  <c r="ES406" i="9"/>
  <c r="ER407" i="9"/>
  <c r="ES407" i="9"/>
  <c r="ER408" i="9"/>
  <c r="ES408" i="9"/>
  <c r="ER409" i="9"/>
  <c r="ES409" i="9"/>
  <c r="ER410" i="9"/>
  <c r="ES410" i="9"/>
  <c r="ER411" i="9"/>
  <c r="ES411" i="9"/>
  <c r="ER412" i="9"/>
  <c r="ES412" i="9"/>
  <c r="ER413" i="9"/>
  <c r="ES413" i="9"/>
  <c r="ER414" i="9"/>
  <c r="ES414" i="9"/>
  <c r="ER415" i="9"/>
  <c r="ES415" i="9"/>
  <c r="ER416" i="9"/>
  <c r="ES416" i="9"/>
  <c r="ER417" i="9"/>
  <c r="ES417" i="9"/>
  <c r="ER418" i="9"/>
  <c r="ES418" i="9"/>
  <c r="ER419" i="9"/>
  <c r="ES419" i="9"/>
  <c r="ER420" i="9"/>
  <c r="ES420" i="9"/>
  <c r="ER421" i="9"/>
  <c r="ES421" i="9"/>
  <c r="ER422" i="9"/>
  <c r="ES422" i="9"/>
  <c r="ER423" i="9"/>
  <c r="ES423" i="9"/>
  <c r="ER424" i="9"/>
  <c r="ES424" i="9"/>
  <c r="ER425" i="9"/>
  <c r="ES425" i="9"/>
  <c r="ER426" i="9"/>
  <c r="ES426" i="9"/>
  <c r="ER427" i="9"/>
  <c r="ES427" i="9"/>
  <c r="ER428" i="9"/>
  <c r="ES428" i="9"/>
  <c r="ER429" i="9"/>
  <c r="ES429" i="9"/>
  <c r="ER430" i="9"/>
  <c r="ES430" i="9"/>
  <c r="ER431" i="9"/>
  <c r="ES431" i="9"/>
  <c r="ER432" i="9"/>
  <c r="ES432" i="9"/>
  <c r="ER433" i="9"/>
  <c r="ES433" i="9"/>
  <c r="ER434" i="9"/>
  <c r="ES434" i="9"/>
  <c r="ER435" i="9"/>
  <c r="ES435" i="9"/>
  <c r="ER436" i="9"/>
  <c r="ES436" i="9"/>
  <c r="ER437" i="9"/>
  <c r="ES437" i="9"/>
  <c r="ER438" i="9"/>
  <c r="ES438" i="9"/>
  <c r="ER439" i="9"/>
  <c r="ES439" i="9"/>
  <c r="ER440" i="9"/>
  <c r="ES440" i="9"/>
  <c r="ER441" i="9"/>
  <c r="ES441" i="9"/>
  <c r="ER442" i="9"/>
  <c r="ES442" i="9"/>
  <c r="ER443" i="9"/>
  <c r="ES443" i="9"/>
  <c r="ER444" i="9"/>
  <c r="ES444" i="9"/>
  <c r="ER445" i="9"/>
  <c r="ES445" i="9"/>
  <c r="ER446" i="9"/>
  <c r="ES446" i="9"/>
  <c r="ER447" i="9"/>
  <c r="ES447" i="9"/>
  <c r="ER448" i="9"/>
  <c r="ES448" i="9"/>
  <c r="ER449" i="9"/>
  <c r="ES449" i="9"/>
  <c r="ER450" i="9"/>
  <c r="ES450" i="9"/>
  <c r="ER451" i="9"/>
  <c r="ES451" i="9"/>
  <c r="ER452" i="9"/>
  <c r="ES452" i="9"/>
  <c r="ER453" i="9"/>
  <c r="ES453" i="9"/>
  <c r="ER454" i="9"/>
  <c r="ES454" i="9"/>
  <c r="ER455" i="9"/>
  <c r="ES455" i="9"/>
  <c r="ER456" i="9"/>
  <c r="ES456" i="9"/>
  <c r="ER457" i="9"/>
  <c r="ES457" i="9"/>
  <c r="ER458" i="9"/>
  <c r="ES458" i="9"/>
  <c r="ER459" i="9"/>
  <c r="ES459" i="9"/>
  <c r="ER460" i="9"/>
  <c r="ES460" i="9"/>
  <c r="ER461" i="9"/>
  <c r="ES461" i="9"/>
  <c r="ER462" i="9"/>
  <c r="ES462" i="9"/>
  <c r="ER463" i="9"/>
  <c r="ES463" i="9"/>
  <c r="ER464" i="9"/>
  <c r="ES464" i="9"/>
  <c r="ER465" i="9"/>
  <c r="ES465" i="9"/>
  <c r="EN9" i="9"/>
  <c r="EO9" i="9"/>
  <c r="EN10" i="9"/>
  <c r="EO10" i="9"/>
  <c r="EN11" i="9"/>
  <c r="EO11" i="9"/>
  <c r="EN12" i="9"/>
  <c r="EO12" i="9"/>
  <c r="EN13" i="9"/>
  <c r="EO13" i="9"/>
  <c r="EN14" i="9"/>
  <c r="EO14" i="9"/>
  <c r="EN15" i="9"/>
  <c r="EO15" i="9"/>
  <c r="EN16" i="9"/>
  <c r="EO16" i="9"/>
  <c r="EN17" i="9"/>
  <c r="EO17" i="9"/>
  <c r="EN18" i="9"/>
  <c r="EO18" i="9"/>
  <c r="EN19" i="9"/>
  <c r="EO19" i="9"/>
  <c r="EN20" i="9"/>
  <c r="EO20" i="9"/>
  <c r="EN21" i="9"/>
  <c r="EO21" i="9"/>
  <c r="EN22" i="9"/>
  <c r="EO22" i="9"/>
  <c r="EN23" i="9"/>
  <c r="EO23" i="9"/>
  <c r="EN24" i="9"/>
  <c r="EO24" i="9"/>
  <c r="EN25" i="9"/>
  <c r="EO25" i="9"/>
  <c r="EN26" i="9"/>
  <c r="EO26" i="9"/>
  <c r="EN27" i="9"/>
  <c r="EO27" i="9"/>
  <c r="EN28" i="9"/>
  <c r="EO28" i="9"/>
  <c r="EN29" i="9"/>
  <c r="EO29" i="9"/>
  <c r="EN30" i="9"/>
  <c r="EO30" i="9"/>
  <c r="EN31" i="9"/>
  <c r="EO31" i="9"/>
  <c r="EN32" i="9"/>
  <c r="EO32" i="9"/>
  <c r="EN33" i="9"/>
  <c r="EO33" i="9"/>
  <c r="EN34" i="9"/>
  <c r="EO34" i="9"/>
  <c r="EN35" i="9"/>
  <c r="EO35" i="9"/>
  <c r="EN36" i="9"/>
  <c r="EO36" i="9"/>
  <c r="EN37" i="9"/>
  <c r="EO37" i="9"/>
  <c r="EN38" i="9"/>
  <c r="EO38" i="9"/>
  <c r="EN39" i="9"/>
  <c r="EO39" i="9"/>
  <c r="EN40" i="9"/>
  <c r="EO40" i="9"/>
  <c r="EN41" i="9"/>
  <c r="EO41" i="9"/>
  <c r="EN42" i="9"/>
  <c r="EO42" i="9"/>
  <c r="EN43" i="9"/>
  <c r="EO43" i="9"/>
  <c r="EN44" i="9"/>
  <c r="EO44" i="9"/>
  <c r="EN45" i="9"/>
  <c r="EO45" i="9"/>
  <c r="EN46" i="9"/>
  <c r="EO46" i="9"/>
  <c r="EN47" i="9"/>
  <c r="EO47" i="9"/>
  <c r="EN48" i="9"/>
  <c r="EO48" i="9"/>
  <c r="EN49" i="9"/>
  <c r="EO49" i="9"/>
  <c r="EN50" i="9"/>
  <c r="EO50" i="9"/>
  <c r="EN51" i="9"/>
  <c r="EO51" i="9"/>
  <c r="EN52" i="9"/>
  <c r="EO52" i="9"/>
  <c r="EN53" i="9"/>
  <c r="EO53" i="9"/>
  <c r="EN54" i="9"/>
  <c r="EO54" i="9"/>
  <c r="EN55" i="9"/>
  <c r="EO55" i="9"/>
  <c r="EN56" i="9"/>
  <c r="EO56" i="9"/>
  <c r="EN57" i="9"/>
  <c r="EO57" i="9"/>
  <c r="EN58" i="9"/>
  <c r="EO58" i="9"/>
  <c r="EN59" i="9"/>
  <c r="EO59" i="9"/>
  <c r="EN60" i="9"/>
  <c r="EO60" i="9"/>
  <c r="EN61" i="9"/>
  <c r="EO61" i="9"/>
  <c r="EN62" i="9"/>
  <c r="EO62" i="9"/>
  <c r="EN63" i="9"/>
  <c r="EO63" i="9"/>
  <c r="EN64" i="9"/>
  <c r="EO64" i="9"/>
  <c r="EN65" i="9"/>
  <c r="EO65" i="9"/>
  <c r="EN66" i="9"/>
  <c r="EO66" i="9"/>
  <c r="EN67" i="9"/>
  <c r="EO67" i="9"/>
  <c r="EN68" i="9"/>
  <c r="EO68" i="9"/>
  <c r="EN69" i="9"/>
  <c r="EO69" i="9"/>
  <c r="EN70" i="9"/>
  <c r="EO70" i="9"/>
  <c r="EN71" i="9"/>
  <c r="EO71" i="9"/>
  <c r="EN72" i="9"/>
  <c r="EO72" i="9"/>
  <c r="EN73" i="9"/>
  <c r="EO73" i="9"/>
  <c r="EN74" i="9"/>
  <c r="EO74" i="9"/>
  <c r="EN75" i="9"/>
  <c r="EO75" i="9"/>
  <c r="EN76" i="9"/>
  <c r="EO76" i="9"/>
  <c r="EN77" i="9"/>
  <c r="EO77" i="9"/>
  <c r="EN78" i="9"/>
  <c r="EO78" i="9"/>
  <c r="EN79" i="9"/>
  <c r="EO79" i="9"/>
  <c r="EN80" i="9"/>
  <c r="EO80" i="9"/>
  <c r="EN81" i="9"/>
  <c r="EO81" i="9"/>
  <c r="EN82" i="9"/>
  <c r="EO82" i="9"/>
  <c r="EN83" i="9"/>
  <c r="EO83" i="9"/>
  <c r="EN84" i="9"/>
  <c r="EO84" i="9"/>
  <c r="EN85" i="9"/>
  <c r="EO85" i="9"/>
  <c r="EN86" i="9"/>
  <c r="EO86" i="9"/>
  <c r="EN87" i="9"/>
  <c r="EO87" i="9"/>
  <c r="EN88" i="9"/>
  <c r="EO88" i="9"/>
  <c r="EN89" i="9"/>
  <c r="EO89" i="9"/>
  <c r="EN90" i="9"/>
  <c r="EO90" i="9"/>
  <c r="EN91" i="9"/>
  <c r="EO91" i="9"/>
  <c r="EN92" i="9"/>
  <c r="EO92" i="9"/>
  <c r="EN93" i="9"/>
  <c r="EO93" i="9"/>
  <c r="EN94" i="9"/>
  <c r="EO94" i="9"/>
  <c r="EN95" i="9"/>
  <c r="EO95" i="9"/>
  <c r="EN96" i="9"/>
  <c r="EO96" i="9"/>
  <c r="EN97" i="9"/>
  <c r="EO97" i="9"/>
  <c r="EN98" i="9"/>
  <c r="EO98" i="9"/>
  <c r="EN99" i="9"/>
  <c r="EO99" i="9"/>
  <c r="EN100" i="9"/>
  <c r="EO100" i="9"/>
  <c r="EN101" i="9"/>
  <c r="EO101" i="9"/>
  <c r="EN102" i="9"/>
  <c r="EO102" i="9"/>
  <c r="EN103" i="9"/>
  <c r="EO103" i="9"/>
  <c r="EN104" i="9"/>
  <c r="EO104" i="9"/>
  <c r="EN105" i="9"/>
  <c r="EO105" i="9"/>
  <c r="EN106" i="9"/>
  <c r="EO106" i="9"/>
  <c r="EN107" i="9"/>
  <c r="EO107" i="9"/>
  <c r="EN108" i="9"/>
  <c r="EO108" i="9"/>
  <c r="EN109" i="9"/>
  <c r="EO109" i="9"/>
  <c r="EN110" i="9"/>
  <c r="EO110" i="9"/>
  <c r="EN111" i="9"/>
  <c r="EO111" i="9"/>
  <c r="EN112" i="9"/>
  <c r="EO112" i="9"/>
  <c r="EN113" i="9"/>
  <c r="EO113" i="9"/>
  <c r="EN114" i="9"/>
  <c r="EO114" i="9"/>
  <c r="EN115" i="9"/>
  <c r="EO115" i="9"/>
  <c r="EN116" i="9"/>
  <c r="EO116" i="9"/>
  <c r="EN117" i="9"/>
  <c r="EO117" i="9"/>
  <c r="EN118" i="9"/>
  <c r="EO118" i="9"/>
  <c r="EN119" i="9"/>
  <c r="EO119" i="9"/>
  <c r="EN120" i="9"/>
  <c r="EO120" i="9"/>
  <c r="EN121" i="9"/>
  <c r="EO121" i="9"/>
  <c r="EN122" i="9"/>
  <c r="EO122" i="9"/>
  <c r="EN123" i="9"/>
  <c r="EO123" i="9"/>
  <c r="EN124" i="9"/>
  <c r="EO124" i="9"/>
  <c r="EN125" i="9"/>
  <c r="EO125" i="9"/>
  <c r="EN126" i="9"/>
  <c r="EO126" i="9"/>
  <c r="EN127" i="9"/>
  <c r="EO127" i="9"/>
  <c r="EN128" i="9"/>
  <c r="EO128" i="9"/>
  <c r="EN129" i="9"/>
  <c r="EO129" i="9"/>
  <c r="EN130" i="9"/>
  <c r="EO130" i="9"/>
  <c r="EN131" i="9"/>
  <c r="EO131" i="9"/>
  <c r="EN132" i="9"/>
  <c r="EO132" i="9"/>
  <c r="EN133" i="9"/>
  <c r="EO133" i="9"/>
  <c r="EN134" i="9"/>
  <c r="EO134" i="9"/>
  <c r="EN135" i="9"/>
  <c r="EO135" i="9"/>
  <c r="EN136" i="9"/>
  <c r="EO136" i="9"/>
  <c r="EN137" i="9"/>
  <c r="EO137" i="9"/>
  <c r="EN138" i="9"/>
  <c r="EO138" i="9"/>
  <c r="EN139" i="9"/>
  <c r="EO139" i="9"/>
  <c r="EN140" i="9"/>
  <c r="EO140" i="9"/>
  <c r="EN141" i="9"/>
  <c r="EO141" i="9"/>
  <c r="EN142" i="9"/>
  <c r="EO142" i="9"/>
  <c r="EN143" i="9"/>
  <c r="EO143" i="9"/>
  <c r="EN144" i="9"/>
  <c r="EO144" i="9"/>
  <c r="EN145" i="9"/>
  <c r="EO145" i="9"/>
  <c r="EN146" i="9"/>
  <c r="EO146" i="9"/>
  <c r="EN147" i="9"/>
  <c r="EO147" i="9"/>
  <c r="EN148" i="9"/>
  <c r="EO148" i="9"/>
  <c r="EN149" i="9"/>
  <c r="EO149" i="9"/>
  <c r="EN150" i="9"/>
  <c r="EO150" i="9"/>
  <c r="EN151" i="9"/>
  <c r="EO151" i="9"/>
  <c r="EN152" i="9"/>
  <c r="EO152" i="9"/>
  <c r="EN153" i="9"/>
  <c r="EO153" i="9"/>
  <c r="EN154" i="9"/>
  <c r="EO154" i="9"/>
  <c r="EN155" i="9"/>
  <c r="EO155" i="9"/>
  <c r="EN156" i="9"/>
  <c r="EO156" i="9"/>
  <c r="EN157" i="9"/>
  <c r="EO157" i="9"/>
  <c r="EN158" i="9"/>
  <c r="EO158" i="9"/>
  <c r="EN159" i="9"/>
  <c r="EO159" i="9"/>
  <c r="EN160" i="9"/>
  <c r="EO160" i="9"/>
  <c r="EN161" i="9"/>
  <c r="EO161" i="9"/>
  <c r="EN162" i="9"/>
  <c r="EO162" i="9"/>
  <c r="EN163" i="9"/>
  <c r="EO163" i="9"/>
  <c r="EN164" i="9"/>
  <c r="EO164" i="9"/>
  <c r="EN165" i="9"/>
  <c r="EO165" i="9"/>
  <c r="EN166" i="9"/>
  <c r="EO166" i="9"/>
  <c r="EN167" i="9"/>
  <c r="EO167" i="9"/>
  <c r="EN168" i="9"/>
  <c r="EO168" i="9"/>
  <c r="EN169" i="9"/>
  <c r="EO169" i="9"/>
  <c r="EN170" i="9"/>
  <c r="EO170" i="9"/>
  <c r="EN171" i="9"/>
  <c r="EO171" i="9"/>
  <c r="EN172" i="9"/>
  <c r="EO172" i="9"/>
  <c r="EN173" i="9"/>
  <c r="EO173" i="9"/>
  <c r="EN174" i="9"/>
  <c r="EO174" i="9"/>
  <c r="EN175" i="9"/>
  <c r="EO175" i="9"/>
  <c r="EN176" i="9"/>
  <c r="EO176" i="9"/>
  <c r="EN177" i="9"/>
  <c r="EO177" i="9"/>
  <c r="EN178" i="9"/>
  <c r="EO178" i="9"/>
  <c r="EN179" i="9"/>
  <c r="EO179" i="9"/>
  <c r="EN180" i="9"/>
  <c r="EO180" i="9"/>
  <c r="EN181" i="9"/>
  <c r="EO181" i="9"/>
  <c r="EN182" i="9"/>
  <c r="EO182" i="9"/>
  <c r="EN183" i="9"/>
  <c r="EO183" i="9"/>
  <c r="EN184" i="9"/>
  <c r="EO184" i="9"/>
  <c r="EN185" i="9"/>
  <c r="EO185" i="9"/>
  <c r="EN186" i="9"/>
  <c r="EO186" i="9"/>
  <c r="EN187" i="9"/>
  <c r="EO187" i="9"/>
  <c r="EN188" i="9"/>
  <c r="EO188" i="9"/>
  <c r="EN189" i="9"/>
  <c r="EO189" i="9"/>
  <c r="EN190" i="9"/>
  <c r="EO190" i="9"/>
  <c r="EN191" i="9"/>
  <c r="EO191" i="9"/>
  <c r="EN192" i="9"/>
  <c r="EO192" i="9"/>
  <c r="EN193" i="9"/>
  <c r="EO193" i="9"/>
  <c r="EN194" i="9"/>
  <c r="EO194" i="9"/>
  <c r="EN195" i="9"/>
  <c r="EO195" i="9"/>
  <c r="EN196" i="9"/>
  <c r="EO196" i="9"/>
  <c r="EN197" i="9"/>
  <c r="EO197" i="9"/>
  <c r="EN198" i="9"/>
  <c r="EO198" i="9"/>
  <c r="EN199" i="9"/>
  <c r="EO199" i="9"/>
  <c r="EN200" i="9"/>
  <c r="EO200" i="9"/>
  <c r="EN201" i="9"/>
  <c r="EO201" i="9"/>
  <c r="EN202" i="9"/>
  <c r="EO202" i="9"/>
  <c r="EN203" i="9"/>
  <c r="EO203" i="9"/>
  <c r="EN204" i="9"/>
  <c r="EO204" i="9"/>
  <c r="EN205" i="9"/>
  <c r="EO205" i="9"/>
  <c r="EN206" i="9"/>
  <c r="EO206" i="9"/>
  <c r="EN207" i="9"/>
  <c r="EO207" i="9"/>
  <c r="EN208" i="9"/>
  <c r="EO208" i="9"/>
  <c r="EN209" i="9"/>
  <c r="EO209" i="9"/>
  <c r="EN210" i="9"/>
  <c r="EO210" i="9"/>
  <c r="EN211" i="9"/>
  <c r="EO211" i="9"/>
  <c r="EN212" i="9"/>
  <c r="EO212" i="9"/>
  <c r="EN213" i="9"/>
  <c r="EO213" i="9"/>
  <c r="EN214" i="9"/>
  <c r="EO214" i="9"/>
  <c r="EN215" i="9"/>
  <c r="EO215" i="9"/>
  <c r="EN216" i="9"/>
  <c r="EO216" i="9"/>
  <c r="EN217" i="9"/>
  <c r="EO217" i="9"/>
  <c r="EN218" i="9"/>
  <c r="EO218" i="9"/>
  <c r="EN219" i="9"/>
  <c r="EO219" i="9"/>
  <c r="EN220" i="9"/>
  <c r="EO220" i="9"/>
  <c r="EN221" i="9"/>
  <c r="EO221" i="9"/>
  <c r="EN222" i="9"/>
  <c r="EO222" i="9"/>
  <c r="EN223" i="9"/>
  <c r="EO223" i="9"/>
  <c r="EN224" i="9"/>
  <c r="EO224" i="9"/>
  <c r="EN225" i="9"/>
  <c r="EO225" i="9"/>
  <c r="EN226" i="9"/>
  <c r="EO226" i="9"/>
  <c r="EN227" i="9"/>
  <c r="EO227" i="9"/>
  <c r="EN228" i="9"/>
  <c r="EO228" i="9"/>
  <c r="EN229" i="9"/>
  <c r="EO229" i="9"/>
  <c r="EN230" i="9"/>
  <c r="EO230" i="9"/>
  <c r="EN231" i="9"/>
  <c r="EO231" i="9"/>
  <c r="EN232" i="9"/>
  <c r="EO232" i="9"/>
  <c r="EN233" i="9"/>
  <c r="EO233" i="9"/>
  <c r="EN234" i="9"/>
  <c r="EO234" i="9"/>
  <c r="EN235" i="9"/>
  <c r="EO235" i="9"/>
  <c r="EN236" i="9"/>
  <c r="EO236" i="9"/>
  <c r="EN237" i="9"/>
  <c r="EO237" i="9"/>
  <c r="EN238" i="9"/>
  <c r="EO238" i="9"/>
  <c r="EN239" i="9"/>
  <c r="EO239" i="9"/>
  <c r="EN240" i="9"/>
  <c r="EO240" i="9"/>
  <c r="EN241" i="9"/>
  <c r="EO241" i="9"/>
  <c r="EN242" i="9"/>
  <c r="EO242" i="9"/>
  <c r="EN243" i="9"/>
  <c r="EO243" i="9"/>
  <c r="EN244" i="9"/>
  <c r="EO244" i="9"/>
  <c r="EN245" i="9"/>
  <c r="EO245" i="9"/>
  <c r="EN246" i="9"/>
  <c r="EO246" i="9"/>
  <c r="EN247" i="9"/>
  <c r="EO247" i="9"/>
  <c r="EN248" i="9"/>
  <c r="EO248" i="9"/>
  <c r="EN249" i="9"/>
  <c r="EO249" i="9"/>
  <c r="EN250" i="9"/>
  <c r="EO250" i="9"/>
  <c r="EN251" i="9"/>
  <c r="EO251" i="9"/>
  <c r="EN252" i="9"/>
  <c r="EO252" i="9"/>
  <c r="EN253" i="9"/>
  <c r="EO253" i="9"/>
  <c r="EN254" i="9"/>
  <c r="EO254" i="9"/>
  <c r="EN255" i="9"/>
  <c r="EO255" i="9"/>
  <c r="EN256" i="9"/>
  <c r="EO256" i="9"/>
  <c r="EN257" i="9"/>
  <c r="EO257" i="9"/>
  <c r="EN258" i="9"/>
  <c r="EO258" i="9"/>
  <c r="EN259" i="9"/>
  <c r="EO259" i="9"/>
  <c r="EN260" i="9"/>
  <c r="EO260" i="9"/>
  <c r="EN261" i="9"/>
  <c r="EO261" i="9"/>
  <c r="EN262" i="9"/>
  <c r="EO262" i="9"/>
  <c r="EN263" i="9"/>
  <c r="EO263" i="9"/>
  <c r="EN264" i="9"/>
  <c r="EO264" i="9"/>
  <c r="EN265" i="9"/>
  <c r="EO265" i="9"/>
  <c r="EN266" i="9"/>
  <c r="EO266" i="9"/>
  <c r="EN267" i="9"/>
  <c r="EO267" i="9"/>
  <c r="EN268" i="9"/>
  <c r="EO268" i="9"/>
  <c r="EN269" i="9"/>
  <c r="EO269" i="9"/>
  <c r="EN270" i="9"/>
  <c r="EO270" i="9"/>
  <c r="EN271" i="9"/>
  <c r="EO271" i="9"/>
  <c r="EN272" i="9"/>
  <c r="EO272" i="9"/>
  <c r="EN273" i="9"/>
  <c r="EO273" i="9"/>
  <c r="EN274" i="9"/>
  <c r="EO274" i="9"/>
  <c r="EN275" i="9"/>
  <c r="EO275" i="9"/>
  <c r="EN276" i="9"/>
  <c r="EO276" i="9"/>
  <c r="EN277" i="9"/>
  <c r="EO277" i="9"/>
  <c r="EN278" i="9"/>
  <c r="EO278" i="9"/>
  <c r="EN279" i="9"/>
  <c r="EO279" i="9"/>
  <c r="EN280" i="9"/>
  <c r="EO280" i="9"/>
  <c r="EN281" i="9"/>
  <c r="EO281" i="9"/>
  <c r="EN282" i="9"/>
  <c r="EO282" i="9"/>
  <c r="EN283" i="9"/>
  <c r="EO283" i="9"/>
  <c r="EN284" i="9"/>
  <c r="EO284" i="9"/>
  <c r="EN285" i="9"/>
  <c r="EO285" i="9"/>
  <c r="EN286" i="9"/>
  <c r="EO286" i="9"/>
  <c r="EN287" i="9"/>
  <c r="EO287" i="9"/>
  <c r="EN288" i="9"/>
  <c r="EO288" i="9"/>
  <c r="EN289" i="9"/>
  <c r="EO289" i="9"/>
  <c r="EN290" i="9"/>
  <c r="EO290" i="9"/>
  <c r="EN291" i="9"/>
  <c r="EO291" i="9"/>
  <c r="EN292" i="9"/>
  <c r="EO292" i="9"/>
  <c r="EN293" i="9"/>
  <c r="EO293" i="9"/>
  <c r="EN294" i="9"/>
  <c r="EO294" i="9"/>
  <c r="EN295" i="9"/>
  <c r="EO295" i="9"/>
  <c r="EN296" i="9"/>
  <c r="EO296" i="9"/>
  <c r="EN297" i="9"/>
  <c r="EO297" i="9"/>
  <c r="EN298" i="9"/>
  <c r="EO298" i="9"/>
  <c r="EN299" i="9"/>
  <c r="EO299" i="9"/>
  <c r="EN300" i="9"/>
  <c r="EO300" i="9"/>
  <c r="EN301" i="9"/>
  <c r="EO301" i="9"/>
  <c r="EN302" i="9"/>
  <c r="EO302" i="9"/>
  <c r="EN303" i="9"/>
  <c r="EO303" i="9"/>
  <c r="EN304" i="9"/>
  <c r="EO304" i="9"/>
  <c r="EN305" i="9"/>
  <c r="EO305" i="9"/>
  <c r="EN306" i="9"/>
  <c r="EO306" i="9"/>
  <c r="EN307" i="9"/>
  <c r="EO307" i="9"/>
  <c r="EN308" i="9"/>
  <c r="EO308" i="9"/>
  <c r="EN309" i="9"/>
  <c r="EO309" i="9"/>
  <c r="EN310" i="9"/>
  <c r="EO310" i="9"/>
  <c r="EN311" i="9"/>
  <c r="EO311" i="9"/>
  <c r="EN312" i="9"/>
  <c r="EO312" i="9"/>
  <c r="EN313" i="9"/>
  <c r="EO313" i="9"/>
  <c r="EN314" i="9"/>
  <c r="EO314" i="9"/>
  <c r="EN315" i="9"/>
  <c r="EO315" i="9"/>
  <c r="EN316" i="9"/>
  <c r="EO316" i="9"/>
  <c r="EN317" i="9"/>
  <c r="EO317" i="9"/>
  <c r="EN318" i="9"/>
  <c r="EO318" i="9"/>
  <c r="EN319" i="9"/>
  <c r="EO319" i="9"/>
  <c r="EN320" i="9"/>
  <c r="EO320" i="9"/>
  <c r="EN321" i="9"/>
  <c r="EO321" i="9"/>
  <c r="EN322" i="9"/>
  <c r="EO322" i="9"/>
  <c r="EN323" i="9"/>
  <c r="EO323" i="9"/>
  <c r="EN324" i="9"/>
  <c r="EO324" i="9"/>
  <c r="EN325" i="9"/>
  <c r="EO325" i="9"/>
  <c r="EN326" i="9"/>
  <c r="EO326" i="9"/>
  <c r="EN327" i="9"/>
  <c r="EO327" i="9"/>
  <c r="EN328" i="9"/>
  <c r="EO328" i="9"/>
  <c r="EN329" i="9"/>
  <c r="EO329" i="9"/>
  <c r="EN330" i="9"/>
  <c r="EO330" i="9"/>
  <c r="EN331" i="9"/>
  <c r="EO331" i="9"/>
  <c r="EN332" i="9"/>
  <c r="EO332" i="9"/>
  <c r="EN333" i="9"/>
  <c r="EO333" i="9"/>
  <c r="EN334" i="9"/>
  <c r="EO334" i="9"/>
  <c r="EN335" i="9"/>
  <c r="EO335" i="9"/>
  <c r="EN336" i="9"/>
  <c r="EO336" i="9"/>
  <c r="EN337" i="9"/>
  <c r="EO337" i="9"/>
  <c r="EN338" i="9"/>
  <c r="EO338" i="9"/>
  <c r="EN339" i="9"/>
  <c r="EO339" i="9"/>
  <c r="EN340" i="9"/>
  <c r="EO340" i="9"/>
  <c r="EN341" i="9"/>
  <c r="EO341" i="9"/>
  <c r="EN342" i="9"/>
  <c r="EO342" i="9"/>
  <c r="EN343" i="9"/>
  <c r="EO343" i="9"/>
  <c r="EN344" i="9"/>
  <c r="EO344" i="9"/>
  <c r="EN345" i="9"/>
  <c r="EO345" i="9"/>
  <c r="EN346" i="9"/>
  <c r="EO346" i="9"/>
  <c r="EN347" i="9"/>
  <c r="EO347" i="9"/>
  <c r="EN348" i="9"/>
  <c r="EO348" i="9"/>
  <c r="EN349" i="9"/>
  <c r="EO349" i="9"/>
  <c r="EN350" i="9"/>
  <c r="EO350" i="9"/>
  <c r="EN351" i="9"/>
  <c r="EO351" i="9"/>
  <c r="EN352" i="9"/>
  <c r="EO352" i="9"/>
  <c r="EN353" i="9"/>
  <c r="EO353" i="9"/>
  <c r="EN354" i="9"/>
  <c r="EO354" i="9"/>
  <c r="EN355" i="9"/>
  <c r="EO355" i="9"/>
  <c r="EN356" i="9"/>
  <c r="EO356" i="9"/>
  <c r="EN357" i="9"/>
  <c r="EO357" i="9"/>
  <c r="EN358" i="9"/>
  <c r="EO358" i="9"/>
  <c r="EN359" i="9"/>
  <c r="EO359" i="9"/>
  <c r="EN360" i="9"/>
  <c r="EO360" i="9"/>
  <c r="EN361" i="9"/>
  <c r="EO361" i="9"/>
  <c r="EN362" i="9"/>
  <c r="EO362" i="9"/>
  <c r="EN363" i="9"/>
  <c r="EO363" i="9"/>
  <c r="EN364" i="9"/>
  <c r="EO364" i="9"/>
  <c r="EN365" i="9"/>
  <c r="EO365" i="9"/>
  <c r="EN366" i="9"/>
  <c r="EO366" i="9"/>
  <c r="EN367" i="9"/>
  <c r="EO367" i="9"/>
  <c r="EN368" i="9"/>
  <c r="EO368" i="9"/>
  <c r="EN369" i="9"/>
  <c r="EO369" i="9"/>
  <c r="EN370" i="9"/>
  <c r="EO370" i="9"/>
  <c r="EN371" i="9"/>
  <c r="EO371" i="9"/>
  <c r="EN372" i="9"/>
  <c r="EO372" i="9"/>
  <c r="EN373" i="9"/>
  <c r="EO373" i="9"/>
  <c r="EN374" i="9"/>
  <c r="EO374" i="9"/>
  <c r="EN375" i="9"/>
  <c r="EO375" i="9"/>
  <c r="EN376" i="9"/>
  <c r="EO376" i="9"/>
  <c r="EN377" i="9"/>
  <c r="EO377" i="9"/>
  <c r="EN378" i="9"/>
  <c r="EO378" i="9"/>
  <c r="EN379" i="9"/>
  <c r="EO379" i="9"/>
  <c r="EN380" i="9"/>
  <c r="EO380" i="9"/>
  <c r="EN381" i="9"/>
  <c r="EO381" i="9"/>
  <c r="EN382" i="9"/>
  <c r="EO382" i="9"/>
  <c r="EN383" i="9"/>
  <c r="EO383" i="9"/>
  <c r="EN384" i="9"/>
  <c r="EO384" i="9"/>
  <c r="EN385" i="9"/>
  <c r="EO385" i="9"/>
  <c r="EN386" i="9"/>
  <c r="EO386" i="9"/>
  <c r="EN387" i="9"/>
  <c r="EO387" i="9"/>
  <c r="EN388" i="9"/>
  <c r="EO388" i="9"/>
  <c r="EN389" i="9"/>
  <c r="EO389" i="9"/>
  <c r="EN390" i="9"/>
  <c r="EO390" i="9"/>
  <c r="EN391" i="9"/>
  <c r="EO391" i="9"/>
  <c r="EN392" i="9"/>
  <c r="EO392" i="9"/>
  <c r="EN393" i="9"/>
  <c r="EO393" i="9"/>
  <c r="EN394" i="9"/>
  <c r="EO394" i="9"/>
  <c r="EN395" i="9"/>
  <c r="EO395" i="9"/>
  <c r="EN396" i="9"/>
  <c r="EO396" i="9"/>
  <c r="EN397" i="9"/>
  <c r="EO397" i="9"/>
  <c r="EN398" i="9"/>
  <c r="EO398" i="9"/>
  <c r="EN399" i="9"/>
  <c r="EO399" i="9"/>
  <c r="EN400" i="9"/>
  <c r="EO400" i="9"/>
  <c r="EN401" i="9"/>
  <c r="EO401" i="9"/>
  <c r="EN402" i="9"/>
  <c r="EO402" i="9"/>
  <c r="EN403" i="9"/>
  <c r="EO403" i="9"/>
  <c r="EN404" i="9"/>
  <c r="EO404" i="9"/>
  <c r="EN405" i="9"/>
  <c r="EO405" i="9"/>
  <c r="EN406" i="9"/>
  <c r="EO406" i="9"/>
  <c r="EN407" i="9"/>
  <c r="EO407" i="9"/>
  <c r="EN408" i="9"/>
  <c r="EO408" i="9"/>
  <c r="EN409" i="9"/>
  <c r="EO409" i="9"/>
  <c r="EN410" i="9"/>
  <c r="EO410" i="9"/>
  <c r="EN411" i="9"/>
  <c r="EO411" i="9"/>
  <c r="EN412" i="9"/>
  <c r="EO412" i="9"/>
  <c r="EN413" i="9"/>
  <c r="EO413" i="9"/>
  <c r="EN414" i="9"/>
  <c r="EO414" i="9"/>
  <c r="EN415" i="9"/>
  <c r="EO415" i="9"/>
  <c r="EN416" i="9"/>
  <c r="EO416" i="9"/>
  <c r="EN417" i="9"/>
  <c r="EO417" i="9"/>
  <c r="EN418" i="9"/>
  <c r="EO418" i="9"/>
  <c r="EN419" i="9"/>
  <c r="EO419" i="9"/>
  <c r="EN420" i="9"/>
  <c r="EO420" i="9"/>
  <c r="EN421" i="9"/>
  <c r="EO421" i="9"/>
  <c r="EN422" i="9"/>
  <c r="EO422" i="9"/>
  <c r="EN423" i="9"/>
  <c r="EO423" i="9"/>
  <c r="EN424" i="9"/>
  <c r="EO424" i="9"/>
  <c r="EN425" i="9"/>
  <c r="EO425" i="9"/>
  <c r="EN426" i="9"/>
  <c r="EO426" i="9"/>
  <c r="EN427" i="9"/>
  <c r="EO427" i="9"/>
  <c r="EN428" i="9"/>
  <c r="EO428" i="9"/>
  <c r="EN429" i="9"/>
  <c r="EO429" i="9"/>
  <c r="EN430" i="9"/>
  <c r="EO430" i="9"/>
  <c r="EN431" i="9"/>
  <c r="EO431" i="9"/>
  <c r="EN432" i="9"/>
  <c r="EO432" i="9"/>
  <c r="EN433" i="9"/>
  <c r="EO433" i="9"/>
  <c r="EN434" i="9"/>
  <c r="EO434" i="9"/>
  <c r="EN435" i="9"/>
  <c r="EO435" i="9"/>
  <c r="EN436" i="9"/>
  <c r="EO436" i="9"/>
  <c r="EN437" i="9"/>
  <c r="EO437" i="9"/>
  <c r="EN438" i="9"/>
  <c r="EO438" i="9"/>
  <c r="EN439" i="9"/>
  <c r="EO439" i="9"/>
  <c r="EN440" i="9"/>
  <c r="EO440" i="9"/>
  <c r="EN441" i="9"/>
  <c r="EO441" i="9"/>
  <c r="EN442" i="9"/>
  <c r="EO442" i="9"/>
  <c r="EN443" i="9"/>
  <c r="EO443" i="9"/>
  <c r="EN444" i="9"/>
  <c r="EO444" i="9"/>
  <c r="EN445" i="9"/>
  <c r="EO445" i="9"/>
  <c r="EN446" i="9"/>
  <c r="EO446" i="9"/>
  <c r="EN447" i="9"/>
  <c r="EO447" i="9"/>
  <c r="EN448" i="9"/>
  <c r="EO448" i="9"/>
  <c r="EN449" i="9"/>
  <c r="EO449" i="9"/>
  <c r="EN450" i="9"/>
  <c r="EO450" i="9"/>
  <c r="EN451" i="9"/>
  <c r="EO451" i="9"/>
  <c r="EN452" i="9"/>
  <c r="EO452" i="9"/>
  <c r="EN453" i="9"/>
  <c r="EO453" i="9"/>
  <c r="EN454" i="9"/>
  <c r="EO454" i="9"/>
  <c r="EN455" i="9"/>
  <c r="EO455" i="9"/>
  <c r="EN456" i="9"/>
  <c r="EO456" i="9"/>
  <c r="EN457" i="9"/>
  <c r="EO457" i="9"/>
  <c r="EN458" i="9"/>
  <c r="EO458" i="9"/>
  <c r="EN459" i="9"/>
  <c r="EO459" i="9"/>
  <c r="EN460" i="9"/>
  <c r="EO460" i="9"/>
  <c r="EN461" i="9"/>
  <c r="EO461" i="9"/>
  <c r="EN462" i="9"/>
  <c r="EO462" i="9"/>
  <c r="EN463" i="9"/>
  <c r="EO463" i="9"/>
  <c r="EN464" i="9"/>
  <c r="EO464" i="9"/>
  <c r="EN465" i="9"/>
  <c r="EO465" i="9"/>
  <c r="EF9" i="9"/>
  <c r="EG9" i="9"/>
  <c r="EH9" i="9"/>
  <c r="EI9" i="9"/>
  <c r="EF10" i="9"/>
  <c r="EG10" i="9"/>
  <c r="EH10" i="9"/>
  <c r="EI10" i="9"/>
  <c r="EF11" i="9"/>
  <c r="EG11" i="9"/>
  <c r="EH11" i="9"/>
  <c r="EI11" i="9"/>
  <c r="EF12" i="9"/>
  <c r="EG12" i="9"/>
  <c r="EH12" i="9"/>
  <c r="EI12" i="9"/>
  <c r="EF13" i="9"/>
  <c r="EG13" i="9"/>
  <c r="EH13" i="9"/>
  <c r="EI13" i="9"/>
  <c r="EF14" i="9"/>
  <c r="EG14" i="9"/>
  <c r="EH14" i="9"/>
  <c r="EI14" i="9"/>
  <c r="EF15" i="9"/>
  <c r="EG15" i="9"/>
  <c r="EH15" i="9"/>
  <c r="EI15" i="9"/>
  <c r="EF16" i="9"/>
  <c r="EG16" i="9"/>
  <c r="EH16" i="9"/>
  <c r="EI16" i="9"/>
  <c r="EF17" i="9"/>
  <c r="EG17" i="9"/>
  <c r="EH17" i="9"/>
  <c r="EI17" i="9"/>
  <c r="EF18" i="9"/>
  <c r="EG18" i="9"/>
  <c r="EH18" i="9"/>
  <c r="EI18" i="9"/>
  <c r="EF19" i="9"/>
  <c r="EG19" i="9"/>
  <c r="EH19" i="9"/>
  <c r="EI19" i="9"/>
  <c r="EF20" i="9"/>
  <c r="EG20" i="9"/>
  <c r="EH20" i="9"/>
  <c r="EI20" i="9"/>
  <c r="EF21" i="9"/>
  <c r="EG21" i="9"/>
  <c r="EH21" i="9"/>
  <c r="EI21" i="9"/>
  <c r="EF22" i="9"/>
  <c r="EG22" i="9"/>
  <c r="EH22" i="9"/>
  <c r="EI22" i="9"/>
  <c r="EF23" i="9"/>
  <c r="EG23" i="9"/>
  <c r="EH23" i="9"/>
  <c r="EI23" i="9"/>
  <c r="EF24" i="9"/>
  <c r="EG24" i="9"/>
  <c r="EH24" i="9"/>
  <c r="EI24" i="9"/>
  <c r="EF25" i="9"/>
  <c r="EG25" i="9"/>
  <c r="EH25" i="9"/>
  <c r="EI25" i="9"/>
  <c r="EF26" i="9"/>
  <c r="EG26" i="9"/>
  <c r="EH26" i="9"/>
  <c r="EI26" i="9"/>
  <c r="EF27" i="9"/>
  <c r="EG27" i="9"/>
  <c r="EH27" i="9"/>
  <c r="EI27" i="9"/>
  <c r="EF28" i="9"/>
  <c r="EG28" i="9"/>
  <c r="EH28" i="9"/>
  <c r="EI28" i="9"/>
  <c r="EF29" i="9"/>
  <c r="EG29" i="9"/>
  <c r="EH29" i="9"/>
  <c r="EI29" i="9"/>
  <c r="EF30" i="9"/>
  <c r="EG30" i="9"/>
  <c r="EH30" i="9"/>
  <c r="EI30" i="9"/>
  <c r="EF31" i="9"/>
  <c r="EG31" i="9"/>
  <c r="EH31" i="9"/>
  <c r="EI31" i="9"/>
  <c r="EF32" i="9"/>
  <c r="EG32" i="9"/>
  <c r="EH32" i="9"/>
  <c r="EI32" i="9"/>
  <c r="EF33" i="9"/>
  <c r="EG33" i="9"/>
  <c r="EH33" i="9"/>
  <c r="EI33" i="9"/>
  <c r="EF34" i="9"/>
  <c r="EG34" i="9"/>
  <c r="EH34" i="9"/>
  <c r="EI34" i="9"/>
  <c r="EF35" i="9"/>
  <c r="EG35" i="9"/>
  <c r="EH35" i="9"/>
  <c r="EI35" i="9"/>
  <c r="EF36" i="9"/>
  <c r="EG36" i="9"/>
  <c r="EH36" i="9"/>
  <c r="EI36" i="9"/>
  <c r="EF37" i="9"/>
  <c r="EG37" i="9"/>
  <c r="EH37" i="9"/>
  <c r="EI37" i="9"/>
  <c r="EF38" i="9"/>
  <c r="EG38" i="9"/>
  <c r="EH38" i="9"/>
  <c r="EI38" i="9"/>
  <c r="EF39" i="9"/>
  <c r="EG39" i="9"/>
  <c r="EH39" i="9"/>
  <c r="EI39" i="9"/>
  <c r="EF40" i="9"/>
  <c r="EG40" i="9"/>
  <c r="EH40" i="9"/>
  <c r="EI40" i="9"/>
  <c r="EF41" i="9"/>
  <c r="EG41" i="9"/>
  <c r="EH41" i="9"/>
  <c r="EI41" i="9"/>
  <c r="EF42" i="9"/>
  <c r="EG42" i="9"/>
  <c r="EH42" i="9"/>
  <c r="EI42" i="9"/>
  <c r="EF43" i="9"/>
  <c r="EG43" i="9"/>
  <c r="EH43" i="9"/>
  <c r="EI43" i="9"/>
  <c r="EF44" i="9"/>
  <c r="EG44" i="9"/>
  <c r="EH44" i="9"/>
  <c r="EI44" i="9"/>
  <c r="EF45" i="9"/>
  <c r="EG45" i="9"/>
  <c r="EH45" i="9"/>
  <c r="EI45" i="9"/>
  <c r="EF46" i="9"/>
  <c r="EG46" i="9"/>
  <c r="EH46" i="9"/>
  <c r="EI46" i="9"/>
  <c r="EF47" i="9"/>
  <c r="EG47" i="9"/>
  <c r="EH47" i="9"/>
  <c r="EI47" i="9"/>
  <c r="EF48" i="9"/>
  <c r="EG48" i="9"/>
  <c r="EH48" i="9"/>
  <c r="EI48" i="9"/>
  <c r="EF49" i="9"/>
  <c r="EG49" i="9"/>
  <c r="EH49" i="9"/>
  <c r="EI49" i="9"/>
  <c r="EF50" i="9"/>
  <c r="EG50" i="9"/>
  <c r="EH50" i="9"/>
  <c r="EI50" i="9"/>
  <c r="EF51" i="9"/>
  <c r="EG51" i="9"/>
  <c r="EH51" i="9"/>
  <c r="EI51" i="9"/>
  <c r="EF52" i="9"/>
  <c r="EG52" i="9"/>
  <c r="EH52" i="9"/>
  <c r="EI52" i="9"/>
  <c r="EF53" i="9"/>
  <c r="EG53" i="9"/>
  <c r="EH53" i="9"/>
  <c r="EI53" i="9"/>
  <c r="EF54" i="9"/>
  <c r="EG54" i="9"/>
  <c r="EH54" i="9"/>
  <c r="EI54" i="9"/>
  <c r="EF55" i="9"/>
  <c r="EG55" i="9"/>
  <c r="EH55" i="9"/>
  <c r="EI55" i="9"/>
  <c r="EF56" i="9"/>
  <c r="EG56" i="9"/>
  <c r="EH56" i="9"/>
  <c r="EI56" i="9"/>
  <c r="EF57" i="9"/>
  <c r="EG57" i="9"/>
  <c r="EH57" i="9"/>
  <c r="EI57" i="9"/>
  <c r="EF58" i="9"/>
  <c r="EG58" i="9"/>
  <c r="EH58" i="9"/>
  <c r="EI58" i="9"/>
  <c r="EF59" i="9"/>
  <c r="EG59" i="9"/>
  <c r="EH59" i="9"/>
  <c r="EI59" i="9"/>
  <c r="EF60" i="9"/>
  <c r="EG60" i="9"/>
  <c r="EH60" i="9"/>
  <c r="EI60" i="9"/>
  <c r="EF61" i="9"/>
  <c r="EG61" i="9"/>
  <c r="EH61" i="9"/>
  <c r="EI61" i="9"/>
  <c r="EF62" i="9"/>
  <c r="EG62" i="9"/>
  <c r="EH62" i="9"/>
  <c r="EI62" i="9"/>
  <c r="EF63" i="9"/>
  <c r="EG63" i="9"/>
  <c r="EH63" i="9"/>
  <c r="EI63" i="9"/>
  <c r="EF64" i="9"/>
  <c r="EG64" i="9"/>
  <c r="EH64" i="9"/>
  <c r="EI64" i="9"/>
  <c r="EF65" i="9"/>
  <c r="EG65" i="9"/>
  <c r="EH65" i="9"/>
  <c r="EI65" i="9"/>
  <c r="EF66" i="9"/>
  <c r="EG66" i="9"/>
  <c r="EH66" i="9"/>
  <c r="EI66" i="9"/>
  <c r="EF67" i="9"/>
  <c r="EG67" i="9"/>
  <c r="EH67" i="9"/>
  <c r="EI67" i="9"/>
  <c r="EF68" i="9"/>
  <c r="EG68" i="9"/>
  <c r="EH68" i="9"/>
  <c r="EI68" i="9"/>
  <c r="EF69" i="9"/>
  <c r="EG69" i="9"/>
  <c r="EH69" i="9"/>
  <c r="EI69" i="9"/>
  <c r="EF70" i="9"/>
  <c r="EG70" i="9"/>
  <c r="EH70" i="9"/>
  <c r="EI70" i="9"/>
  <c r="EF71" i="9"/>
  <c r="EG71" i="9"/>
  <c r="EH71" i="9"/>
  <c r="EI71" i="9"/>
  <c r="EF72" i="9"/>
  <c r="EG72" i="9"/>
  <c r="EH72" i="9"/>
  <c r="EI72" i="9"/>
  <c r="EF73" i="9"/>
  <c r="EG73" i="9"/>
  <c r="EH73" i="9"/>
  <c r="EI73" i="9"/>
  <c r="EF74" i="9"/>
  <c r="EG74" i="9"/>
  <c r="EH74" i="9"/>
  <c r="EI74" i="9"/>
  <c r="EF75" i="9"/>
  <c r="EG75" i="9"/>
  <c r="EH75" i="9"/>
  <c r="EI75" i="9"/>
  <c r="EF76" i="9"/>
  <c r="EG76" i="9"/>
  <c r="EH76" i="9"/>
  <c r="EI76" i="9"/>
  <c r="EF77" i="9"/>
  <c r="EG77" i="9"/>
  <c r="EH77" i="9"/>
  <c r="EI77" i="9"/>
  <c r="EF78" i="9"/>
  <c r="EG78" i="9"/>
  <c r="EH78" i="9"/>
  <c r="EI78" i="9"/>
  <c r="EF79" i="9"/>
  <c r="EG79" i="9"/>
  <c r="EH79" i="9"/>
  <c r="EI79" i="9"/>
  <c r="EF80" i="9"/>
  <c r="EG80" i="9"/>
  <c r="EH80" i="9"/>
  <c r="EI80" i="9"/>
  <c r="EF81" i="9"/>
  <c r="EG81" i="9"/>
  <c r="EH81" i="9"/>
  <c r="EI81" i="9"/>
  <c r="EF82" i="9"/>
  <c r="EG82" i="9"/>
  <c r="EH82" i="9"/>
  <c r="EI82" i="9"/>
  <c r="EF83" i="9"/>
  <c r="EG83" i="9"/>
  <c r="EH83" i="9"/>
  <c r="EI83" i="9"/>
  <c r="EF84" i="9"/>
  <c r="EG84" i="9"/>
  <c r="EH84" i="9"/>
  <c r="EI84" i="9"/>
  <c r="EF85" i="9"/>
  <c r="EG85" i="9"/>
  <c r="EH85" i="9"/>
  <c r="EI85" i="9"/>
  <c r="EF86" i="9"/>
  <c r="EG86" i="9"/>
  <c r="EH86" i="9"/>
  <c r="EI86" i="9"/>
  <c r="EF87" i="9"/>
  <c r="EG87" i="9"/>
  <c r="EH87" i="9"/>
  <c r="EI87" i="9"/>
  <c r="EF88" i="9"/>
  <c r="EG88" i="9"/>
  <c r="EH88" i="9"/>
  <c r="EI88" i="9"/>
  <c r="EF89" i="9"/>
  <c r="EG89" i="9"/>
  <c r="EH89" i="9"/>
  <c r="EI89" i="9"/>
  <c r="EF90" i="9"/>
  <c r="EG90" i="9"/>
  <c r="EH90" i="9"/>
  <c r="EI90" i="9"/>
  <c r="EF91" i="9"/>
  <c r="EG91" i="9"/>
  <c r="EH91" i="9"/>
  <c r="EI91" i="9"/>
  <c r="EF92" i="9"/>
  <c r="EG92" i="9"/>
  <c r="EH92" i="9"/>
  <c r="EI92" i="9"/>
  <c r="EF93" i="9"/>
  <c r="EG93" i="9"/>
  <c r="EH93" i="9"/>
  <c r="EI93" i="9"/>
  <c r="EF94" i="9"/>
  <c r="EG94" i="9"/>
  <c r="EH94" i="9"/>
  <c r="EI94" i="9"/>
  <c r="EF95" i="9"/>
  <c r="EG95" i="9"/>
  <c r="EH95" i="9"/>
  <c r="EI95" i="9"/>
  <c r="EF96" i="9"/>
  <c r="EG96" i="9"/>
  <c r="EH96" i="9"/>
  <c r="EI96" i="9"/>
  <c r="EF97" i="9"/>
  <c r="EG97" i="9"/>
  <c r="EH97" i="9"/>
  <c r="EI97" i="9"/>
  <c r="EF98" i="9"/>
  <c r="EG98" i="9"/>
  <c r="EH98" i="9"/>
  <c r="EI98" i="9"/>
  <c r="EF99" i="9"/>
  <c r="EG99" i="9"/>
  <c r="EH99" i="9"/>
  <c r="EI99" i="9"/>
  <c r="EF100" i="9"/>
  <c r="EG100" i="9"/>
  <c r="EH100" i="9"/>
  <c r="EI100" i="9"/>
  <c r="EF101" i="9"/>
  <c r="EG101" i="9"/>
  <c r="EH101" i="9"/>
  <c r="EI101" i="9"/>
  <c r="EF102" i="9"/>
  <c r="EG102" i="9"/>
  <c r="EH102" i="9"/>
  <c r="EI102" i="9"/>
  <c r="EF103" i="9"/>
  <c r="EG103" i="9"/>
  <c r="EH103" i="9"/>
  <c r="EI103" i="9"/>
  <c r="EF104" i="9"/>
  <c r="EG104" i="9"/>
  <c r="EH104" i="9"/>
  <c r="EI104" i="9"/>
  <c r="EF105" i="9"/>
  <c r="EG105" i="9"/>
  <c r="EH105" i="9"/>
  <c r="EI105" i="9"/>
  <c r="EF106" i="9"/>
  <c r="EG106" i="9"/>
  <c r="EH106" i="9"/>
  <c r="EI106" i="9"/>
  <c r="EF107" i="9"/>
  <c r="EG107" i="9"/>
  <c r="EH107" i="9"/>
  <c r="EI107" i="9"/>
  <c r="EF108" i="9"/>
  <c r="EG108" i="9"/>
  <c r="EH108" i="9"/>
  <c r="EI108" i="9"/>
  <c r="EF109" i="9"/>
  <c r="EG109" i="9"/>
  <c r="EH109" i="9"/>
  <c r="EI109" i="9"/>
  <c r="EF110" i="9"/>
  <c r="EG110" i="9"/>
  <c r="EH110" i="9"/>
  <c r="EI110" i="9"/>
  <c r="EF111" i="9"/>
  <c r="EG111" i="9"/>
  <c r="EH111" i="9"/>
  <c r="EI111" i="9"/>
  <c r="EF112" i="9"/>
  <c r="EG112" i="9"/>
  <c r="EH112" i="9"/>
  <c r="EI112" i="9"/>
  <c r="EF113" i="9"/>
  <c r="EG113" i="9"/>
  <c r="EH113" i="9"/>
  <c r="EI113" i="9"/>
  <c r="EF114" i="9"/>
  <c r="EG114" i="9"/>
  <c r="EH114" i="9"/>
  <c r="EI114" i="9"/>
  <c r="EF115" i="9"/>
  <c r="EG115" i="9"/>
  <c r="EH115" i="9"/>
  <c r="EI115" i="9"/>
  <c r="EF116" i="9"/>
  <c r="EG116" i="9"/>
  <c r="EH116" i="9"/>
  <c r="EI116" i="9"/>
  <c r="EF117" i="9"/>
  <c r="EG117" i="9"/>
  <c r="EH117" i="9"/>
  <c r="EI117" i="9"/>
  <c r="EF118" i="9"/>
  <c r="EG118" i="9"/>
  <c r="EH118" i="9"/>
  <c r="EI118" i="9"/>
  <c r="EF119" i="9"/>
  <c r="EG119" i="9"/>
  <c r="EH119" i="9"/>
  <c r="EI119" i="9"/>
  <c r="EF120" i="9"/>
  <c r="EG120" i="9"/>
  <c r="EH120" i="9"/>
  <c r="EI120" i="9"/>
  <c r="EF121" i="9"/>
  <c r="EG121" i="9"/>
  <c r="EH121" i="9"/>
  <c r="EI121" i="9"/>
  <c r="EF122" i="9"/>
  <c r="EG122" i="9"/>
  <c r="EH122" i="9"/>
  <c r="EI122" i="9"/>
  <c r="EF123" i="9"/>
  <c r="EG123" i="9"/>
  <c r="EH123" i="9"/>
  <c r="EI123" i="9"/>
  <c r="EF124" i="9"/>
  <c r="EG124" i="9"/>
  <c r="EH124" i="9"/>
  <c r="EI124" i="9"/>
  <c r="EF125" i="9"/>
  <c r="EG125" i="9"/>
  <c r="EH125" i="9"/>
  <c r="EI125" i="9"/>
  <c r="EF126" i="9"/>
  <c r="EG126" i="9"/>
  <c r="EH126" i="9"/>
  <c r="EI126" i="9"/>
  <c r="EF127" i="9"/>
  <c r="EG127" i="9"/>
  <c r="EH127" i="9"/>
  <c r="EI127" i="9"/>
  <c r="EF128" i="9"/>
  <c r="EG128" i="9"/>
  <c r="EH128" i="9"/>
  <c r="EI128" i="9"/>
  <c r="EF129" i="9"/>
  <c r="EG129" i="9"/>
  <c r="EH129" i="9"/>
  <c r="EI129" i="9"/>
  <c r="EF130" i="9"/>
  <c r="EG130" i="9"/>
  <c r="EH130" i="9"/>
  <c r="EI130" i="9"/>
  <c r="EF131" i="9"/>
  <c r="EG131" i="9"/>
  <c r="EH131" i="9"/>
  <c r="EI131" i="9"/>
  <c r="EF132" i="9"/>
  <c r="EG132" i="9"/>
  <c r="EH132" i="9"/>
  <c r="EI132" i="9"/>
  <c r="EF133" i="9"/>
  <c r="EG133" i="9"/>
  <c r="EH133" i="9"/>
  <c r="EI133" i="9"/>
  <c r="EF134" i="9"/>
  <c r="EG134" i="9"/>
  <c r="EH134" i="9"/>
  <c r="EI134" i="9"/>
  <c r="EF135" i="9"/>
  <c r="EG135" i="9"/>
  <c r="EH135" i="9"/>
  <c r="EI135" i="9"/>
  <c r="EF136" i="9"/>
  <c r="EG136" i="9"/>
  <c r="EH136" i="9"/>
  <c r="EI136" i="9"/>
  <c r="EF137" i="9"/>
  <c r="EG137" i="9"/>
  <c r="EH137" i="9"/>
  <c r="EI137" i="9"/>
  <c r="EF138" i="9"/>
  <c r="EG138" i="9"/>
  <c r="EH138" i="9"/>
  <c r="EI138" i="9"/>
  <c r="EF139" i="9"/>
  <c r="EG139" i="9"/>
  <c r="EH139" i="9"/>
  <c r="EI139" i="9"/>
  <c r="EF140" i="9"/>
  <c r="EG140" i="9"/>
  <c r="EH140" i="9"/>
  <c r="EI140" i="9"/>
  <c r="EF141" i="9"/>
  <c r="EG141" i="9"/>
  <c r="EH141" i="9"/>
  <c r="EI141" i="9"/>
  <c r="EF142" i="9"/>
  <c r="EG142" i="9"/>
  <c r="EH142" i="9"/>
  <c r="EI142" i="9"/>
  <c r="EF143" i="9"/>
  <c r="EG143" i="9"/>
  <c r="EH143" i="9"/>
  <c r="EI143" i="9"/>
  <c r="EF144" i="9"/>
  <c r="EG144" i="9"/>
  <c r="EH144" i="9"/>
  <c r="EI144" i="9"/>
  <c r="EF145" i="9"/>
  <c r="EG145" i="9"/>
  <c r="EH145" i="9"/>
  <c r="EI145" i="9"/>
  <c r="EF146" i="9"/>
  <c r="EG146" i="9"/>
  <c r="EH146" i="9"/>
  <c r="EI146" i="9"/>
  <c r="EF147" i="9"/>
  <c r="EG147" i="9"/>
  <c r="EH147" i="9"/>
  <c r="EI147" i="9"/>
  <c r="EF148" i="9"/>
  <c r="EG148" i="9"/>
  <c r="EH148" i="9"/>
  <c r="EI148" i="9"/>
  <c r="EF149" i="9"/>
  <c r="EG149" i="9"/>
  <c r="EH149" i="9"/>
  <c r="EI149" i="9"/>
  <c r="EF150" i="9"/>
  <c r="EG150" i="9"/>
  <c r="EH150" i="9"/>
  <c r="EI150" i="9"/>
  <c r="EF151" i="9"/>
  <c r="EG151" i="9"/>
  <c r="EH151" i="9"/>
  <c r="EI151" i="9"/>
  <c r="EF152" i="9"/>
  <c r="EG152" i="9"/>
  <c r="EH152" i="9"/>
  <c r="EI152" i="9"/>
  <c r="EF153" i="9"/>
  <c r="EG153" i="9"/>
  <c r="EH153" i="9"/>
  <c r="EI153" i="9"/>
  <c r="EF154" i="9"/>
  <c r="EG154" i="9"/>
  <c r="EH154" i="9"/>
  <c r="EI154" i="9"/>
  <c r="EF155" i="9"/>
  <c r="EG155" i="9"/>
  <c r="EH155" i="9"/>
  <c r="EI155" i="9"/>
  <c r="EF156" i="9"/>
  <c r="EG156" i="9"/>
  <c r="EH156" i="9"/>
  <c r="EI156" i="9"/>
  <c r="EF157" i="9"/>
  <c r="EG157" i="9"/>
  <c r="EH157" i="9"/>
  <c r="EI157" i="9"/>
  <c r="EF158" i="9"/>
  <c r="EG158" i="9"/>
  <c r="EH158" i="9"/>
  <c r="EI158" i="9"/>
  <c r="EF159" i="9"/>
  <c r="EG159" i="9"/>
  <c r="EH159" i="9"/>
  <c r="EI159" i="9"/>
  <c r="EF160" i="9"/>
  <c r="EG160" i="9"/>
  <c r="EH160" i="9"/>
  <c r="EI160" i="9"/>
  <c r="EF161" i="9"/>
  <c r="EG161" i="9"/>
  <c r="EH161" i="9"/>
  <c r="EI161" i="9"/>
  <c r="EF162" i="9"/>
  <c r="EG162" i="9"/>
  <c r="EH162" i="9"/>
  <c r="EI162" i="9"/>
  <c r="EF163" i="9"/>
  <c r="EG163" i="9"/>
  <c r="EH163" i="9"/>
  <c r="EI163" i="9"/>
  <c r="EF164" i="9"/>
  <c r="EG164" i="9"/>
  <c r="EH164" i="9"/>
  <c r="EI164" i="9"/>
  <c r="EF165" i="9"/>
  <c r="EG165" i="9"/>
  <c r="EH165" i="9"/>
  <c r="EI165" i="9"/>
  <c r="EF166" i="9"/>
  <c r="EG166" i="9"/>
  <c r="EH166" i="9"/>
  <c r="EI166" i="9"/>
  <c r="EF167" i="9"/>
  <c r="EG167" i="9"/>
  <c r="EH167" i="9"/>
  <c r="EI167" i="9"/>
  <c r="EF168" i="9"/>
  <c r="EG168" i="9"/>
  <c r="EH168" i="9"/>
  <c r="EI168" i="9"/>
  <c r="EF169" i="9"/>
  <c r="EG169" i="9"/>
  <c r="EH169" i="9"/>
  <c r="EI169" i="9"/>
  <c r="EF170" i="9"/>
  <c r="EG170" i="9"/>
  <c r="EH170" i="9"/>
  <c r="EI170" i="9"/>
  <c r="EF171" i="9"/>
  <c r="EG171" i="9"/>
  <c r="EH171" i="9"/>
  <c r="EI171" i="9"/>
  <c r="EF172" i="9"/>
  <c r="EG172" i="9"/>
  <c r="EH172" i="9"/>
  <c r="EI172" i="9"/>
  <c r="EF173" i="9"/>
  <c r="EG173" i="9"/>
  <c r="EH173" i="9"/>
  <c r="EI173" i="9"/>
  <c r="EF174" i="9"/>
  <c r="EG174" i="9"/>
  <c r="EH174" i="9"/>
  <c r="EI174" i="9"/>
  <c r="EF175" i="9"/>
  <c r="EG175" i="9"/>
  <c r="EH175" i="9"/>
  <c r="EI175" i="9"/>
  <c r="EF176" i="9"/>
  <c r="EG176" i="9"/>
  <c r="EH176" i="9"/>
  <c r="EI176" i="9"/>
  <c r="EF177" i="9"/>
  <c r="EG177" i="9"/>
  <c r="EH177" i="9"/>
  <c r="EI177" i="9"/>
  <c r="EF178" i="9"/>
  <c r="EG178" i="9"/>
  <c r="EH178" i="9"/>
  <c r="EI178" i="9"/>
  <c r="EF179" i="9"/>
  <c r="EG179" i="9"/>
  <c r="EH179" i="9"/>
  <c r="EI179" i="9"/>
  <c r="EF180" i="9"/>
  <c r="EG180" i="9"/>
  <c r="EH180" i="9"/>
  <c r="EI180" i="9"/>
  <c r="EF181" i="9"/>
  <c r="EG181" i="9"/>
  <c r="EH181" i="9"/>
  <c r="EI181" i="9"/>
  <c r="EF182" i="9"/>
  <c r="EG182" i="9"/>
  <c r="EH182" i="9"/>
  <c r="EI182" i="9"/>
  <c r="EF183" i="9"/>
  <c r="EG183" i="9"/>
  <c r="EH183" i="9"/>
  <c r="EI183" i="9"/>
  <c r="EF184" i="9"/>
  <c r="EG184" i="9"/>
  <c r="EH184" i="9"/>
  <c r="EI184" i="9"/>
  <c r="EF185" i="9"/>
  <c r="EG185" i="9"/>
  <c r="EH185" i="9"/>
  <c r="EI185" i="9"/>
  <c r="EF186" i="9"/>
  <c r="EG186" i="9"/>
  <c r="EH186" i="9"/>
  <c r="EI186" i="9"/>
  <c r="EF187" i="9"/>
  <c r="EG187" i="9"/>
  <c r="EH187" i="9"/>
  <c r="EI187" i="9"/>
  <c r="EF188" i="9"/>
  <c r="EG188" i="9"/>
  <c r="EH188" i="9"/>
  <c r="EI188" i="9"/>
  <c r="EF189" i="9"/>
  <c r="EG189" i="9"/>
  <c r="Q189" i="9" s="1"/>
  <c r="EH189" i="9"/>
  <c r="EI189" i="9"/>
  <c r="EF190" i="9"/>
  <c r="EG190" i="9"/>
  <c r="EH190" i="9"/>
  <c r="EI190" i="9"/>
  <c r="EF191" i="9"/>
  <c r="EG191" i="9"/>
  <c r="EH191" i="9"/>
  <c r="EI191" i="9"/>
  <c r="EF192" i="9"/>
  <c r="EG192" i="9"/>
  <c r="EH192" i="9"/>
  <c r="EI192" i="9"/>
  <c r="EF193" i="9"/>
  <c r="EG193" i="9"/>
  <c r="EH193" i="9"/>
  <c r="EI193" i="9"/>
  <c r="EF194" i="9"/>
  <c r="EG194" i="9"/>
  <c r="EH194" i="9"/>
  <c r="EI194" i="9"/>
  <c r="EF195" i="9"/>
  <c r="EG195" i="9"/>
  <c r="EH195" i="9"/>
  <c r="EI195" i="9"/>
  <c r="EF196" i="9"/>
  <c r="EG196" i="9"/>
  <c r="EH196" i="9"/>
  <c r="EI196" i="9"/>
  <c r="EF197" i="9"/>
  <c r="EG197" i="9"/>
  <c r="EH197" i="9"/>
  <c r="EI197" i="9"/>
  <c r="EF198" i="9"/>
  <c r="EG198" i="9"/>
  <c r="EH198" i="9"/>
  <c r="EI198" i="9"/>
  <c r="EF199" i="9"/>
  <c r="EG199" i="9"/>
  <c r="EH199" i="9"/>
  <c r="EI199" i="9"/>
  <c r="EF200" i="9"/>
  <c r="EG200" i="9"/>
  <c r="EH200" i="9"/>
  <c r="EI200" i="9"/>
  <c r="EF201" i="9"/>
  <c r="EG201" i="9"/>
  <c r="EH201" i="9"/>
  <c r="EI201" i="9"/>
  <c r="EF202" i="9"/>
  <c r="EG202" i="9"/>
  <c r="EH202" i="9"/>
  <c r="EI202" i="9"/>
  <c r="EF203" i="9"/>
  <c r="EG203" i="9"/>
  <c r="EH203" i="9"/>
  <c r="EI203" i="9"/>
  <c r="EF204" i="9"/>
  <c r="EG204" i="9"/>
  <c r="EH204" i="9"/>
  <c r="EI204" i="9"/>
  <c r="EF205" i="9"/>
  <c r="EG205" i="9"/>
  <c r="EH205" i="9"/>
  <c r="EI205" i="9"/>
  <c r="EF206" i="9"/>
  <c r="EG206" i="9"/>
  <c r="EH206" i="9"/>
  <c r="EI206" i="9"/>
  <c r="EF207" i="9"/>
  <c r="EG207" i="9"/>
  <c r="EH207" i="9"/>
  <c r="EI207" i="9"/>
  <c r="EF208" i="9"/>
  <c r="EG208" i="9"/>
  <c r="EH208" i="9"/>
  <c r="EI208" i="9"/>
  <c r="EF209" i="9"/>
  <c r="EG209" i="9"/>
  <c r="EH209" i="9"/>
  <c r="EI209" i="9"/>
  <c r="EF210" i="9"/>
  <c r="EG210" i="9"/>
  <c r="EH210" i="9"/>
  <c r="EI210" i="9"/>
  <c r="EF211" i="9"/>
  <c r="EG211" i="9"/>
  <c r="EH211" i="9"/>
  <c r="EI211" i="9"/>
  <c r="EF212" i="9"/>
  <c r="EG212" i="9"/>
  <c r="EH212" i="9"/>
  <c r="EI212" i="9"/>
  <c r="EF213" i="9"/>
  <c r="EG213" i="9"/>
  <c r="EH213" i="9"/>
  <c r="EI213" i="9"/>
  <c r="EF214" i="9"/>
  <c r="EG214" i="9"/>
  <c r="EH214" i="9"/>
  <c r="EI214" i="9"/>
  <c r="EF215" i="9"/>
  <c r="EG215" i="9"/>
  <c r="EH215" i="9"/>
  <c r="EI215" i="9"/>
  <c r="EF216" i="9"/>
  <c r="EG216" i="9"/>
  <c r="EH216" i="9"/>
  <c r="EI216" i="9"/>
  <c r="EF217" i="9"/>
  <c r="EG217" i="9"/>
  <c r="EH217" i="9"/>
  <c r="EI217" i="9"/>
  <c r="EF218" i="9"/>
  <c r="EG218" i="9"/>
  <c r="EH218" i="9"/>
  <c r="EI218" i="9"/>
  <c r="EF219" i="9"/>
  <c r="EG219" i="9"/>
  <c r="EH219" i="9"/>
  <c r="EI219" i="9"/>
  <c r="EF220" i="9"/>
  <c r="EG220" i="9"/>
  <c r="EH220" i="9"/>
  <c r="EI220" i="9"/>
  <c r="EF221" i="9"/>
  <c r="EG221" i="9"/>
  <c r="EH221" i="9"/>
  <c r="EI221" i="9"/>
  <c r="EF222" i="9"/>
  <c r="EG222" i="9"/>
  <c r="EH222" i="9"/>
  <c r="EI222" i="9"/>
  <c r="EF223" i="9"/>
  <c r="EG223" i="9"/>
  <c r="EH223" i="9"/>
  <c r="EI223" i="9"/>
  <c r="EF224" i="9"/>
  <c r="EG224" i="9"/>
  <c r="EH224" i="9"/>
  <c r="EI224" i="9"/>
  <c r="EF225" i="9"/>
  <c r="EG225" i="9"/>
  <c r="EH225" i="9"/>
  <c r="EI225" i="9"/>
  <c r="EF226" i="9"/>
  <c r="EG226" i="9"/>
  <c r="EH226" i="9"/>
  <c r="EI226" i="9"/>
  <c r="EF227" i="9"/>
  <c r="EG227" i="9"/>
  <c r="EH227" i="9"/>
  <c r="EI227" i="9"/>
  <c r="EF228" i="9"/>
  <c r="EG228" i="9"/>
  <c r="EH228" i="9"/>
  <c r="EI228" i="9"/>
  <c r="EF229" i="9"/>
  <c r="EG229" i="9"/>
  <c r="EH229" i="9"/>
  <c r="EI229" i="9"/>
  <c r="EF230" i="9"/>
  <c r="EG230" i="9"/>
  <c r="EH230" i="9"/>
  <c r="EI230" i="9"/>
  <c r="EF231" i="9"/>
  <c r="EG231" i="9"/>
  <c r="EH231" i="9"/>
  <c r="EI231" i="9"/>
  <c r="EF232" i="9"/>
  <c r="EG232" i="9"/>
  <c r="EH232" i="9"/>
  <c r="EI232" i="9"/>
  <c r="EF233" i="9"/>
  <c r="EG233" i="9"/>
  <c r="EH233" i="9"/>
  <c r="EI233" i="9"/>
  <c r="EF234" i="9"/>
  <c r="EG234" i="9"/>
  <c r="EH234" i="9"/>
  <c r="EI234" i="9"/>
  <c r="EF235" i="9"/>
  <c r="EG235" i="9"/>
  <c r="EH235" i="9"/>
  <c r="EI235" i="9"/>
  <c r="EF236" i="9"/>
  <c r="EG236" i="9"/>
  <c r="EH236" i="9"/>
  <c r="EI236" i="9"/>
  <c r="EF237" i="9"/>
  <c r="EG237" i="9"/>
  <c r="EH237" i="9"/>
  <c r="EI237" i="9"/>
  <c r="EF238" i="9"/>
  <c r="EG238" i="9"/>
  <c r="EH238" i="9"/>
  <c r="EI238" i="9"/>
  <c r="EF239" i="9"/>
  <c r="EG239" i="9"/>
  <c r="EH239" i="9"/>
  <c r="EI239" i="9"/>
  <c r="EF240" i="9"/>
  <c r="EG240" i="9"/>
  <c r="EH240" i="9"/>
  <c r="EI240" i="9"/>
  <c r="EF241" i="9"/>
  <c r="EG241" i="9"/>
  <c r="EH241" i="9"/>
  <c r="EI241" i="9"/>
  <c r="EF242" i="9"/>
  <c r="EG242" i="9"/>
  <c r="EH242" i="9"/>
  <c r="EI242" i="9"/>
  <c r="EF243" i="9"/>
  <c r="EG243" i="9"/>
  <c r="EH243" i="9"/>
  <c r="EI243" i="9"/>
  <c r="EF244" i="9"/>
  <c r="EG244" i="9"/>
  <c r="EH244" i="9"/>
  <c r="EI244" i="9"/>
  <c r="EF245" i="9"/>
  <c r="EG245" i="9"/>
  <c r="EH245" i="9"/>
  <c r="EI245" i="9"/>
  <c r="EF246" i="9"/>
  <c r="EG246" i="9"/>
  <c r="EH246" i="9"/>
  <c r="EI246" i="9"/>
  <c r="EF247" i="9"/>
  <c r="EG247" i="9"/>
  <c r="EH247" i="9"/>
  <c r="EI247" i="9"/>
  <c r="EF248" i="9"/>
  <c r="EG248" i="9"/>
  <c r="EH248" i="9"/>
  <c r="EI248" i="9"/>
  <c r="EF249" i="9"/>
  <c r="EG249" i="9"/>
  <c r="EH249" i="9"/>
  <c r="EI249" i="9"/>
  <c r="EF250" i="9"/>
  <c r="EG250" i="9"/>
  <c r="EH250" i="9"/>
  <c r="EI250" i="9"/>
  <c r="EF251" i="9"/>
  <c r="EG251" i="9"/>
  <c r="EH251" i="9"/>
  <c r="EI251" i="9"/>
  <c r="EF252" i="9"/>
  <c r="EG252" i="9"/>
  <c r="EH252" i="9"/>
  <c r="EI252" i="9"/>
  <c r="EF253" i="9"/>
  <c r="EG253" i="9"/>
  <c r="EH253" i="9"/>
  <c r="EI253" i="9"/>
  <c r="EF254" i="9"/>
  <c r="EG254" i="9"/>
  <c r="EH254" i="9"/>
  <c r="EI254" i="9"/>
  <c r="EF255" i="9"/>
  <c r="EG255" i="9"/>
  <c r="EH255" i="9"/>
  <c r="EI255" i="9"/>
  <c r="EF256" i="9"/>
  <c r="EG256" i="9"/>
  <c r="EH256" i="9"/>
  <c r="EI256" i="9"/>
  <c r="EF257" i="9"/>
  <c r="EG257" i="9"/>
  <c r="EH257" i="9"/>
  <c r="EI257" i="9"/>
  <c r="EF258" i="9"/>
  <c r="EG258" i="9"/>
  <c r="EH258" i="9"/>
  <c r="EI258" i="9"/>
  <c r="EF259" i="9"/>
  <c r="EG259" i="9"/>
  <c r="EH259" i="9"/>
  <c r="EI259" i="9"/>
  <c r="EF260" i="9"/>
  <c r="EG260" i="9"/>
  <c r="EH260" i="9"/>
  <c r="EI260" i="9"/>
  <c r="EF261" i="9"/>
  <c r="EG261" i="9"/>
  <c r="EH261" i="9"/>
  <c r="EI261" i="9"/>
  <c r="EF262" i="9"/>
  <c r="EG262" i="9"/>
  <c r="EH262" i="9"/>
  <c r="EI262" i="9"/>
  <c r="EF263" i="9"/>
  <c r="EG263" i="9"/>
  <c r="EH263" i="9"/>
  <c r="EI263" i="9"/>
  <c r="EF264" i="9"/>
  <c r="EG264" i="9"/>
  <c r="EH264" i="9"/>
  <c r="EI264" i="9"/>
  <c r="EF265" i="9"/>
  <c r="EG265" i="9"/>
  <c r="EH265" i="9"/>
  <c r="EI265" i="9"/>
  <c r="EF266" i="9"/>
  <c r="EG266" i="9"/>
  <c r="EH266" i="9"/>
  <c r="EI266" i="9"/>
  <c r="EF267" i="9"/>
  <c r="EG267" i="9"/>
  <c r="EH267" i="9"/>
  <c r="EI267" i="9"/>
  <c r="EF268" i="9"/>
  <c r="EG268" i="9"/>
  <c r="EH268" i="9"/>
  <c r="EI268" i="9"/>
  <c r="EF269" i="9"/>
  <c r="EG269" i="9"/>
  <c r="EH269" i="9"/>
  <c r="EI269" i="9"/>
  <c r="EF270" i="9"/>
  <c r="EG270" i="9"/>
  <c r="EH270" i="9"/>
  <c r="EI270" i="9"/>
  <c r="EF271" i="9"/>
  <c r="EG271" i="9"/>
  <c r="EH271" i="9"/>
  <c r="EI271" i="9"/>
  <c r="EF272" i="9"/>
  <c r="EG272" i="9"/>
  <c r="EH272" i="9"/>
  <c r="EI272" i="9"/>
  <c r="EF273" i="9"/>
  <c r="EG273" i="9"/>
  <c r="EH273" i="9"/>
  <c r="EI273" i="9"/>
  <c r="EF274" i="9"/>
  <c r="EG274" i="9"/>
  <c r="EH274" i="9"/>
  <c r="EI274" i="9"/>
  <c r="EF275" i="9"/>
  <c r="EG275" i="9"/>
  <c r="EH275" i="9"/>
  <c r="EI275" i="9"/>
  <c r="EF276" i="9"/>
  <c r="EG276" i="9"/>
  <c r="EH276" i="9"/>
  <c r="EI276" i="9"/>
  <c r="EF277" i="9"/>
  <c r="EG277" i="9"/>
  <c r="EH277" i="9"/>
  <c r="EI277" i="9"/>
  <c r="EF278" i="9"/>
  <c r="EG278" i="9"/>
  <c r="EH278" i="9"/>
  <c r="EI278" i="9"/>
  <c r="EF279" i="9"/>
  <c r="EG279" i="9"/>
  <c r="EH279" i="9"/>
  <c r="EI279" i="9"/>
  <c r="EF280" i="9"/>
  <c r="EG280" i="9"/>
  <c r="EH280" i="9"/>
  <c r="EI280" i="9"/>
  <c r="EF281" i="9"/>
  <c r="EG281" i="9"/>
  <c r="EH281" i="9"/>
  <c r="EI281" i="9"/>
  <c r="EF282" i="9"/>
  <c r="EG282" i="9"/>
  <c r="EH282" i="9"/>
  <c r="EI282" i="9"/>
  <c r="EF283" i="9"/>
  <c r="EG283" i="9"/>
  <c r="EH283" i="9"/>
  <c r="EI283" i="9"/>
  <c r="EF284" i="9"/>
  <c r="EG284" i="9"/>
  <c r="EH284" i="9"/>
  <c r="EI284" i="9"/>
  <c r="EF285" i="9"/>
  <c r="EG285" i="9"/>
  <c r="EH285" i="9"/>
  <c r="EI285" i="9"/>
  <c r="EF286" i="9"/>
  <c r="EG286" i="9"/>
  <c r="EH286" i="9"/>
  <c r="EI286" i="9"/>
  <c r="EF287" i="9"/>
  <c r="EG287" i="9"/>
  <c r="EH287" i="9"/>
  <c r="EI287" i="9"/>
  <c r="EF288" i="9"/>
  <c r="EG288" i="9"/>
  <c r="EH288" i="9"/>
  <c r="EI288" i="9"/>
  <c r="EF289" i="9"/>
  <c r="EG289" i="9"/>
  <c r="EH289" i="9"/>
  <c r="EI289" i="9"/>
  <c r="EF290" i="9"/>
  <c r="EG290" i="9"/>
  <c r="EH290" i="9"/>
  <c r="EI290" i="9"/>
  <c r="EF291" i="9"/>
  <c r="EG291" i="9"/>
  <c r="EH291" i="9"/>
  <c r="EI291" i="9"/>
  <c r="EF292" i="9"/>
  <c r="EG292" i="9"/>
  <c r="EH292" i="9"/>
  <c r="EI292" i="9"/>
  <c r="EF293" i="9"/>
  <c r="EG293" i="9"/>
  <c r="Q293" i="9" s="1"/>
  <c r="EH293" i="9"/>
  <c r="EI293" i="9"/>
  <c r="EF294" i="9"/>
  <c r="EG294" i="9"/>
  <c r="EH294" i="9"/>
  <c r="EI294" i="9"/>
  <c r="EF295" i="9"/>
  <c r="EG295" i="9"/>
  <c r="EH295" i="9"/>
  <c r="EI295" i="9"/>
  <c r="EF296" i="9"/>
  <c r="EG296" i="9"/>
  <c r="EH296" i="9"/>
  <c r="EI296" i="9"/>
  <c r="EF297" i="9"/>
  <c r="EG297" i="9"/>
  <c r="EH297" i="9"/>
  <c r="EI297" i="9"/>
  <c r="EF298" i="9"/>
  <c r="EG298" i="9"/>
  <c r="EH298" i="9"/>
  <c r="EI298" i="9"/>
  <c r="EF299" i="9"/>
  <c r="EG299" i="9"/>
  <c r="EH299" i="9"/>
  <c r="EI299" i="9"/>
  <c r="EF300" i="9"/>
  <c r="EG300" i="9"/>
  <c r="EH300" i="9"/>
  <c r="EI300" i="9"/>
  <c r="EF301" i="9"/>
  <c r="EG301" i="9"/>
  <c r="EH301" i="9"/>
  <c r="EI301" i="9"/>
  <c r="EF302" i="9"/>
  <c r="EG302" i="9"/>
  <c r="EH302" i="9"/>
  <c r="EI302" i="9"/>
  <c r="EF303" i="9"/>
  <c r="EG303" i="9"/>
  <c r="EH303" i="9"/>
  <c r="EI303" i="9"/>
  <c r="EF304" i="9"/>
  <c r="EG304" i="9"/>
  <c r="EH304" i="9"/>
  <c r="EI304" i="9"/>
  <c r="EF305" i="9"/>
  <c r="EG305" i="9"/>
  <c r="EH305" i="9"/>
  <c r="EI305" i="9"/>
  <c r="EF306" i="9"/>
  <c r="EG306" i="9"/>
  <c r="EH306" i="9"/>
  <c r="EI306" i="9"/>
  <c r="EF307" i="9"/>
  <c r="EG307" i="9"/>
  <c r="EH307" i="9"/>
  <c r="EI307" i="9"/>
  <c r="EF308" i="9"/>
  <c r="EG308" i="9"/>
  <c r="EH308" i="9"/>
  <c r="EI308" i="9"/>
  <c r="EF309" i="9"/>
  <c r="EG309" i="9"/>
  <c r="EH309" i="9"/>
  <c r="EI309" i="9"/>
  <c r="EF310" i="9"/>
  <c r="EG310" i="9"/>
  <c r="EH310" i="9"/>
  <c r="EI310" i="9"/>
  <c r="EF311" i="9"/>
  <c r="EG311" i="9"/>
  <c r="EH311" i="9"/>
  <c r="EI311" i="9"/>
  <c r="EF312" i="9"/>
  <c r="EG312" i="9"/>
  <c r="EH312" i="9"/>
  <c r="EI312" i="9"/>
  <c r="EF313" i="9"/>
  <c r="EG313" i="9"/>
  <c r="EH313" i="9"/>
  <c r="EI313" i="9"/>
  <c r="EF314" i="9"/>
  <c r="EG314" i="9"/>
  <c r="EH314" i="9"/>
  <c r="EI314" i="9"/>
  <c r="EF315" i="9"/>
  <c r="EG315" i="9"/>
  <c r="EH315" i="9"/>
  <c r="EI315" i="9"/>
  <c r="EF316" i="9"/>
  <c r="EG316" i="9"/>
  <c r="EH316" i="9"/>
  <c r="EI316" i="9"/>
  <c r="EF317" i="9"/>
  <c r="EG317" i="9"/>
  <c r="EH317" i="9"/>
  <c r="EI317" i="9"/>
  <c r="EF318" i="9"/>
  <c r="EG318" i="9"/>
  <c r="EH318" i="9"/>
  <c r="EI318" i="9"/>
  <c r="EF319" i="9"/>
  <c r="EG319" i="9"/>
  <c r="EH319" i="9"/>
  <c r="EI319" i="9"/>
  <c r="EF320" i="9"/>
  <c r="EG320" i="9"/>
  <c r="EH320" i="9"/>
  <c r="EI320" i="9"/>
  <c r="EF321" i="9"/>
  <c r="EG321" i="9"/>
  <c r="EH321" i="9"/>
  <c r="EI321" i="9"/>
  <c r="EF322" i="9"/>
  <c r="EG322" i="9"/>
  <c r="EH322" i="9"/>
  <c r="EI322" i="9"/>
  <c r="EF323" i="9"/>
  <c r="EG323" i="9"/>
  <c r="EH323" i="9"/>
  <c r="EI323" i="9"/>
  <c r="EF324" i="9"/>
  <c r="EG324" i="9"/>
  <c r="EH324" i="9"/>
  <c r="EI324" i="9"/>
  <c r="EF325" i="9"/>
  <c r="EG325" i="9"/>
  <c r="EH325" i="9"/>
  <c r="EI325" i="9"/>
  <c r="EF326" i="9"/>
  <c r="EG326" i="9"/>
  <c r="EH326" i="9"/>
  <c r="EI326" i="9"/>
  <c r="EF327" i="9"/>
  <c r="EG327" i="9"/>
  <c r="EH327" i="9"/>
  <c r="EI327" i="9"/>
  <c r="EF328" i="9"/>
  <c r="EG328" i="9"/>
  <c r="EH328" i="9"/>
  <c r="EI328" i="9"/>
  <c r="EF329" i="9"/>
  <c r="EG329" i="9"/>
  <c r="EH329" i="9"/>
  <c r="EI329" i="9"/>
  <c r="EF330" i="9"/>
  <c r="EG330" i="9"/>
  <c r="EH330" i="9"/>
  <c r="EI330" i="9"/>
  <c r="EK330" i="9" s="1"/>
  <c r="EJ330" i="9"/>
  <c r="EF331" i="9"/>
  <c r="EG331" i="9"/>
  <c r="EH331" i="9"/>
  <c r="EI331" i="9"/>
  <c r="EF332" i="9"/>
  <c r="EG332" i="9"/>
  <c r="EH332" i="9"/>
  <c r="EI332" i="9"/>
  <c r="EF333" i="9"/>
  <c r="EG333" i="9"/>
  <c r="EH333" i="9"/>
  <c r="EI333" i="9"/>
  <c r="EF334" i="9"/>
  <c r="EG334" i="9"/>
  <c r="EH334" i="9"/>
  <c r="EI334" i="9"/>
  <c r="EF335" i="9"/>
  <c r="EG335" i="9"/>
  <c r="EH335" i="9"/>
  <c r="EI335" i="9"/>
  <c r="EF336" i="9"/>
  <c r="EG336" i="9"/>
  <c r="EH336" i="9"/>
  <c r="EI336" i="9"/>
  <c r="EF337" i="9"/>
  <c r="EG337" i="9"/>
  <c r="EH337" i="9"/>
  <c r="EI337" i="9"/>
  <c r="EF338" i="9"/>
  <c r="EG338" i="9"/>
  <c r="EH338" i="9"/>
  <c r="EI338" i="9"/>
  <c r="EF339" i="9"/>
  <c r="EG339" i="9"/>
  <c r="EH339" i="9"/>
  <c r="EI339" i="9"/>
  <c r="EF340" i="9"/>
  <c r="EG340" i="9"/>
  <c r="EH340" i="9"/>
  <c r="EI340" i="9"/>
  <c r="EF341" i="9"/>
  <c r="EG341" i="9"/>
  <c r="EH341" i="9"/>
  <c r="EI341" i="9"/>
  <c r="EF342" i="9"/>
  <c r="EG342" i="9"/>
  <c r="EH342" i="9"/>
  <c r="EI342" i="9"/>
  <c r="EF343" i="9"/>
  <c r="EG343" i="9"/>
  <c r="EH343" i="9"/>
  <c r="EI343" i="9"/>
  <c r="EF344" i="9"/>
  <c r="EG344" i="9"/>
  <c r="EH344" i="9"/>
  <c r="EI344" i="9"/>
  <c r="EF345" i="9"/>
  <c r="EG345" i="9"/>
  <c r="EH345" i="9"/>
  <c r="EI345" i="9"/>
  <c r="EF346" i="9"/>
  <c r="EG346" i="9"/>
  <c r="EH346" i="9"/>
  <c r="EI346" i="9"/>
  <c r="EF347" i="9"/>
  <c r="EG347" i="9"/>
  <c r="EH347" i="9"/>
  <c r="EI347" i="9"/>
  <c r="EF348" i="9"/>
  <c r="EG348" i="9"/>
  <c r="EH348" i="9"/>
  <c r="EI348" i="9"/>
  <c r="EF349" i="9"/>
  <c r="EG349" i="9"/>
  <c r="EH349" i="9"/>
  <c r="EI349" i="9"/>
  <c r="EF350" i="9"/>
  <c r="EG350" i="9"/>
  <c r="EH350" i="9"/>
  <c r="EI350" i="9"/>
  <c r="EF351" i="9"/>
  <c r="EG351" i="9"/>
  <c r="EH351" i="9"/>
  <c r="EI351" i="9"/>
  <c r="EF352" i="9"/>
  <c r="EG352" i="9"/>
  <c r="EH352" i="9"/>
  <c r="EI352" i="9"/>
  <c r="EF353" i="9"/>
  <c r="EG353" i="9"/>
  <c r="EH353" i="9"/>
  <c r="EI353" i="9"/>
  <c r="EF354" i="9"/>
  <c r="EG354" i="9"/>
  <c r="EH354" i="9"/>
  <c r="EI354" i="9"/>
  <c r="EF355" i="9"/>
  <c r="EG355" i="9"/>
  <c r="EH355" i="9"/>
  <c r="EI355" i="9"/>
  <c r="EF356" i="9"/>
  <c r="EG356" i="9"/>
  <c r="EH356" i="9"/>
  <c r="EI356" i="9"/>
  <c r="EF357" i="9"/>
  <c r="EG357" i="9"/>
  <c r="EH357" i="9"/>
  <c r="EI357" i="9"/>
  <c r="EF358" i="9"/>
  <c r="EG358" i="9"/>
  <c r="EH358" i="9"/>
  <c r="EI358" i="9"/>
  <c r="EF359" i="9"/>
  <c r="EG359" i="9"/>
  <c r="EH359" i="9"/>
  <c r="EI359" i="9"/>
  <c r="EF360" i="9"/>
  <c r="EG360" i="9"/>
  <c r="EH360" i="9"/>
  <c r="EI360" i="9"/>
  <c r="EF361" i="9"/>
  <c r="EG361" i="9"/>
  <c r="EH361" i="9"/>
  <c r="EI361" i="9"/>
  <c r="EF362" i="9"/>
  <c r="EG362" i="9"/>
  <c r="EH362" i="9"/>
  <c r="EI362" i="9"/>
  <c r="EF363" i="9"/>
  <c r="EG363" i="9"/>
  <c r="EH363" i="9"/>
  <c r="EI363" i="9"/>
  <c r="EF364" i="9"/>
  <c r="EG364" i="9"/>
  <c r="EH364" i="9"/>
  <c r="EI364" i="9"/>
  <c r="EF365" i="9"/>
  <c r="EG365" i="9"/>
  <c r="EH365" i="9"/>
  <c r="EI365" i="9"/>
  <c r="EF366" i="9"/>
  <c r="EG366" i="9"/>
  <c r="EH366" i="9"/>
  <c r="EI366" i="9"/>
  <c r="EF367" i="9"/>
  <c r="EG367" i="9"/>
  <c r="EH367" i="9"/>
  <c r="EI367" i="9"/>
  <c r="EF368" i="9"/>
  <c r="EG368" i="9"/>
  <c r="EH368" i="9"/>
  <c r="EI368" i="9"/>
  <c r="EF369" i="9"/>
  <c r="EG369" i="9"/>
  <c r="EH369" i="9"/>
  <c r="EI369" i="9"/>
  <c r="EF370" i="9"/>
  <c r="EG370" i="9"/>
  <c r="EH370" i="9"/>
  <c r="EI370" i="9"/>
  <c r="EF371" i="9"/>
  <c r="EG371" i="9"/>
  <c r="EH371" i="9"/>
  <c r="EI371" i="9"/>
  <c r="EF372" i="9"/>
  <c r="EG372" i="9"/>
  <c r="EH372" i="9"/>
  <c r="EI372" i="9"/>
  <c r="EF373" i="9"/>
  <c r="EG373" i="9"/>
  <c r="EH373" i="9"/>
  <c r="EI373" i="9"/>
  <c r="EF374" i="9"/>
  <c r="EG374" i="9"/>
  <c r="EH374" i="9"/>
  <c r="EI374" i="9"/>
  <c r="EF375" i="9"/>
  <c r="EG375" i="9"/>
  <c r="EH375" i="9"/>
  <c r="EI375" i="9"/>
  <c r="EF376" i="9"/>
  <c r="EG376" i="9"/>
  <c r="EH376" i="9"/>
  <c r="EI376" i="9"/>
  <c r="EF377" i="9"/>
  <c r="EG377" i="9"/>
  <c r="EH377" i="9"/>
  <c r="EI377" i="9"/>
  <c r="EF378" i="9"/>
  <c r="EG378" i="9"/>
  <c r="EH378" i="9"/>
  <c r="EI378" i="9"/>
  <c r="EF379" i="9"/>
  <c r="EG379" i="9"/>
  <c r="EH379" i="9"/>
  <c r="EI379" i="9"/>
  <c r="EF380" i="9"/>
  <c r="EG380" i="9"/>
  <c r="EH380" i="9"/>
  <c r="EI380" i="9"/>
  <c r="EF381" i="9"/>
  <c r="EG381" i="9"/>
  <c r="Q381" i="9" s="1"/>
  <c r="EH381" i="9"/>
  <c r="EI381" i="9"/>
  <c r="EF382" i="9"/>
  <c r="EG382" i="9"/>
  <c r="EH382" i="9"/>
  <c r="EI382" i="9"/>
  <c r="EF383" i="9"/>
  <c r="EG383" i="9"/>
  <c r="EH383" i="9"/>
  <c r="EI383" i="9"/>
  <c r="EF384" i="9"/>
  <c r="EG384" i="9"/>
  <c r="EH384" i="9"/>
  <c r="EI384" i="9"/>
  <c r="EF385" i="9"/>
  <c r="EG385" i="9"/>
  <c r="EH385" i="9"/>
  <c r="EI385" i="9"/>
  <c r="EF386" i="9"/>
  <c r="EG386" i="9"/>
  <c r="EH386" i="9"/>
  <c r="EI386" i="9"/>
  <c r="EF387" i="9"/>
  <c r="EG387" i="9"/>
  <c r="EH387" i="9"/>
  <c r="EI387" i="9"/>
  <c r="EF388" i="9"/>
  <c r="EG388" i="9"/>
  <c r="EH388" i="9"/>
  <c r="EI388" i="9"/>
  <c r="EF389" i="9"/>
  <c r="EG389" i="9"/>
  <c r="EH389" i="9"/>
  <c r="EI389" i="9"/>
  <c r="EF390" i="9"/>
  <c r="EG390" i="9"/>
  <c r="EH390" i="9"/>
  <c r="EI390" i="9"/>
  <c r="EF391" i="9"/>
  <c r="EG391" i="9"/>
  <c r="EH391" i="9"/>
  <c r="EI391" i="9"/>
  <c r="EF392" i="9"/>
  <c r="EG392" i="9"/>
  <c r="EH392" i="9"/>
  <c r="EI392" i="9"/>
  <c r="EF393" i="9"/>
  <c r="EG393" i="9"/>
  <c r="EH393" i="9"/>
  <c r="EI393" i="9"/>
  <c r="EF394" i="9"/>
  <c r="EG394" i="9"/>
  <c r="EH394" i="9"/>
  <c r="EI394" i="9"/>
  <c r="EF395" i="9"/>
  <c r="EG395" i="9"/>
  <c r="EH395" i="9"/>
  <c r="EI395" i="9"/>
  <c r="EF396" i="9"/>
  <c r="EG396" i="9"/>
  <c r="EH396" i="9"/>
  <c r="EI396" i="9"/>
  <c r="EF397" i="9"/>
  <c r="EG397" i="9"/>
  <c r="EH397" i="9"/>
  <c r="EI397" i="9"/>
  <c r="EF398" i="9"/>
  <c r="EG398" i="9"/>
  <c r="EH398" i="9"/>
  <c r="EI398" i="9"/>
  <c r="EF399" i="9"/>
  <c r="EG399" i="9"/>
  <c r="EH399" i="9"/>
  <c r="EI399" i="9"/>
  <c r="EF400" i="9"/>
  <c r="EG400" i="9"/>
  <c r="EH400" i="9"/>
  <c r="EI400" i="9"/>
  <c r="EF401" i="9"/>
  <c r="EG401" i="9"/>
  <c r="EH401" i="9"/>
  <c r="EI401" i="9"/>
  <c r="EF402" i="9"/>
  <c r="EG402" i="9"/>
  <c r="EH402" i="9"/>
  <c r="EI402" i="9"/>
  <c r="EF403" i="9"/>
  <c r="EG403" i="9"/>
  <c r="EH403" i="9"/>
  <c r="EI403" i="9"/>
  <c r="EF404" i="9"/>
  <c r="EG404" i="9"/>
  <c r="EH404" i="9"/>
  <c r="EI404" i="9"/>
  <c r="EF405" i="9"/>
  <c r="EG405" i="9"/>
  <c r="EH405" i="9"/>
  <c r="EI405" i="9"/>
  <c r="EF406" i="9"/>
  <c r="EG406" i="9"/>
  <c r="EH406" i="9"/>
  <c r="EI406" i="9"/>
  <c r="EF407" i="9"/>
  <c r="EG407" i="9"/>
  <c r="EH407" i="9"/>
  <c r="EI407" i="9"/>
  <c r="EF408" i="9"/>
  <c r="EG408" i="9"/>
  <c r="EH408" i="9"/>
  <c r="EI408" i="9"/>
  <c r="EF409" i="9"/>
  <c r="EG409" i="9"/>
  <c r="EH409" i="9"/>
  <c r="EI409" i="9"/>
  <c r="EF410" i="9"/>
  <c r="EG410" i="9"/>
  <c r="EH410" i="9"/>
  <c r="EI410" i="9"/>
  <c r="EF411" i="9"/>
  <c r="EG411" i="9"/>
  <c r="EH411" i="9"/>
  <c r="EI411" i="9"/>
  <c r="EF412" i="9"/>
  <c r="EG412" i="9"/>
  <c r="EH412" i="9"/>
  <c r="EI412" i="9"/>
  <c r="EF413" i="9"/>
  <c r="EG413" i="9"/>
  <c r="EH413" i="9"/>
  <c r="EI413" i="9"/>
  <c r="EF414" i="9"/>
  <c r="EG414" i="9"/>
  <c r="EH414" i="9"/>
  <c r="EI414" i="9"/>
  <c r="EF415" i="9"/>
  <c r="EG415" i="9"/>
  <c r="EH415" i="9"/>
  <c r="EI415" i="9"/>
  <c r="EF416" i="9"/>
  <c r="EG416" i="9"/>
  <c r="EH416" i="9"/>
  <c r="EI416" i="9"/>
  <c r="EF417" i="9"/>
  <c r="EG417" i="9"/>
  <c r="EH417" i="9"/>
  <c r="EI417" i="9"/>
  <c r="EF418" i="9"/>
  <c r="EG418" i="9"/>
  <c r="EH418" i="9"/>
  <c r="EI418" i="9"/>
  <c r="EF419" i="9"/>
  <c r="EG419" i="9"/>
  <c r="EH419" i="9"/>
  <c r="EI419" i="9"/>
  <c r="EF420" i="9"/>
  <c r="EG420" i="9"/>
  <c r="EH420" i="9"/>
  <c r="EI420" i="9"/>
  <c r="EF421" i="9"/>
  <c r="EG421" i="9"/>
  <c r="EH421" i="9"/>
  <c r="EI421" i="9"/>
  <c r="EF422" i="9"/>
  <c r="EG422" i="9"/>
  <c r="EH422" i="9"/>
  <c r="EI422" i="9"/>
  <c r="EF423" i="9"/>
  <c r="EG423" i="9"/>
  <c r="EH423" i="9"/>
  <c r="EI423" i="9"/>
  <c r="EF424" i="9"/>
  <c r="EG424" i="9"/>
  <c r="EH424" i="9"/>
  <c r="EI424" i="9"/>
  <c r="EF425" i="9"/>
  <c r="EG425" i="9"/>
  <c r="Q425" i="9" s="1"/>
  <c r="EH425" i="9"/>
  <c r="EI425" i="9"/>
  <c r="EF426" i="9"/>
  <c r="EG426" i="9"/>
  <c r="EH426" i="9"/>
  <c r="EI426" i="9"/>
  <c r="EF427" i="9"/>
  <c r="EG427" i="9"/>
  <c r="EH427" i="9"/>
  <c r="EI427" i="9"/>
  <c r="EF428" i="9"/>
  <c r="EG428" i="9"/>
  <c r="EH428" i="9"/>
  <c r="EI428" i="9"/>
  <c r="EF429" i="9"/>
  <c r="EG429" i="9"/>
  <c r="EH429" i="9"/>
  <c r="EI429" i="9"/>
  <c r="EF430" i="9"/>
  <c r="EG430" i="9"/>
  <c r="EH430" i="9"/>
  <c r="EI430" i="9"/>
  <c r="EF431" i="9"/>
  <c r="EG431" i="9"/>
  <c r="EH431" i="9"/>
  <c r="EI431" i="9"/>
  <c r="EF432" i="9"/>
  <c r="EG432" i="9"/>
  <c r="EH432" i="9"/>
  <c r="EI432" i="9"/>
  <c r="EF433" i="9"/>
  <c r="EG433" i="9"/>
  <c r="EH433" i="9"/>
  <c r="EI433" i="9"/>
  <c r="EF434" i="9"/>
  <c r="EG434" i="9"/>
  <c r="EH434" i="9"/>
  <c r="EI434" i="9"/>
  <c r="EF435" i="9"/>
  <c r="EG435" i="9"/>
  <c r="EH435" i="9"/>
  <c r="EI435" i="9"/>
  <c r="EF436" i="9"/>
  <c r="EG436" i="9"/>
  <c r="EH436" i="9"/>
  <c r="EI436" i="9"/>
  <c r="EF437" i="9"/>
  <c r="EG437" i="9"/>
  <c r="EH437" i="9"/>
  <c r="EI437" i="9"/>
  <c r="EF438" i="9"/>
  <c r="EG438" i="9"/>
  <c r="EH438" i="9"/>
  <c r="EI438" i="9"/>
  <c r="EF439" i="9"/>
  <c r="EG439" i="9"/>
  <c r="EH439" i="9"/>
  <c r="EI439" i="9"/>
  <c r="EF440" i="9"/>
  <c r="EG440" i="9"/>
  <c r="EH440" i="9"/>
  <c r="EI440" i="9"/>
  <c r="EF441" i="9"/>
  <c r="EG441" i="9"/>
  <c r="EH441" i="9"/>
  <c r="EI441" i="9"/>
  <c r="EF442" i="9"/>
  <c r="EG442" i="9"/>
  <c r="EH442" i="9"/>
  <c r="EI442" i="9"/>
  <c r="EF443" i="9"/>
  <c r="EG443" i="9"/>
  <c r="EH443" i="9"/>
  <c r="EI443" i="9"/>
  <c r="EF444" i="9"/>
  <c r="EG444" i="9"/>
  <c r="EH444" i="9"/>
  <c r="EI444" i="9"/>
  <c r="EF445" i="9"/>
  <c r="EG445" i="9"/>
  <c r="EH445" i="9"/>
  <c r="EI445" i="9"/>
  <c r="EF446" i="9"/>
  <c r="EG446" i="9"/>
  <c r="EH446" i="9"/>
  <c r="EI446" i="9"/>
  <c r="EF447" i="9"/>
  <c r="EG447" i="9"/>
  <c r="EH447" i="9"/>
  <c r="EI447" i="9"/>
  <c r="EF448" i="9"/>
  <c r="EG448" i="9"/>
  <c r="EH448" i="9"/>
  <c r="EI448" i="9"/>
  <c r="EF449" i="9"/>
  <c r="EG449" i="9"/>
  <c r="EH449" i="9"/>
  <c r="EI449" i="9"/>
  <c r="EF450" i="9"/>
  <c r="EG450" i="9"/>
  <c r="EH450" i="9"/>
  <c r="EI450" i="9"/>
  <c r="EF451" i="9"/>
  <c r="EG451" i="9"/>
  <c r="EH451" i="9"/>
  <c r="EI451" i="9"/>
  <c r="EF452" i="9"/>
  <c r="EG452" i="9"/>
  <c r="EH452" i="9"/>
  <c r="EI452" i="9"/>
  <c r="EF453" i="9"/>
  <c r="EG453" i="9"/>
  <c r="EH453" i="9"/>
  <c r="EI453" i="9"/>
  <c r="EF454" i="9"/>
  <c r="EG454" i="9"/>
  <c r="EH454" i="9"/>
  <c r="EI454" i="9"/>
  <c r="EF455" i="9"/>
  <c r="EG455" i="9"/>
  <c r="EH455" i="9"/>
  <c r="EI455" i="9"/>
  <c r="EF456" i="9"/>
  <c r="EG456" i="9"/>
  <c r="EH456" i="9"/>
  <c r="EI456" i="9"/>
  <c r="EF457" i="9"/>
  <c r="EG457" i="9"/>
  <c r="EH457" i="9"/>
  <c r="EI457" i="9"/>
  <c r="EF458" i="9"/>
  <c r="EG458" i="9"/>
  <c r="EH458" i="9"/>
  <c r="EI458" i="9"/>
  <c r="EF459" i="9"/>
  <c r="EG459" i="9"/>
  <c r="EH459" i="9"/>
  <c r="EI459" i="9"/>
  <c r="EF460" i="9"/>
  <c r="EG460" i="9"/>
  <c r="EH460" i="9"/>
  <c r="EI460" i="9"/>
  <c r="EF461" i="9"/>
  <c r="EG461" i="9"/>
  <c r="EH461" i="9"/>
  <c r="EI461" i="9"/>
  <c r="EF462" i="9"/>
  <c r="EG462" i="9"/>
  <c r="EH462" i="9"/>
  <c r="EI462" i="9"/>
  <c r="EF463" i="9"/>
  <c r="EG463" i="9"/>
  <c r="EH463" i="9"/>
  <c r="EI463" i="9"/>
  <c r="EF464" i="9"/>
  <c r="EG464" i="9"/>
  <c r="EH464" i="9"/>
  <c r="EI464" i="9"/>
  <c r="EF465" i="9"/>
  <c r="EG465" i="9"/>
  <c r="EH465" i="9"/>
  <c r="EI465" i="9"/>
  <c r="EB9" i="9"/>
  <c r="EC9" i="9"/>
  <c r="EB10" i="9"/>
  <c r="EC10" i="9"/>
  <c r="EB11" i="9"/>
  <c r="EC11" i="9"/>
  <c r="EB12" i="9"/>
  <c r="EC12" i="9"/>
  <c r="EB13" i="9"/>
  <c r="EC13" i="9"/>
  <c r="EB14" i="9"/>
  <c r="EC14" i="9"/>
  <c r="EB15" i="9"/>
  <c r="EC15" i="9"/>
  <c r="EB16" i="9"/>
  <c r="EC16" i="9"/>
  <c r="EB17" i="9"/>
  <c r="EC17" i="9"/>
  <c r="EB18" i="9"/>
  <c r="EC18" i="9"/>
  <c r="EB19" i="9"/>
  <c r="EC19" i="9"/>
  <c r="EB20" i="9"/>
  <c r="EC20" i="9"/>
  <c r="EB21" i="9"/>
  <c r="EC21" i="9"/>
  <c r="EB22" i="9"/>
  <c r="EC22" i="9"/>
  <c r="EB23" i="9"/>
  <c r="EC23" i="9"/>
  <c r="EB24" i="9"/>
  <c r="EC24" i="9"/>
  <c r="EB25" i="9"/>
  <c r="EC25" i="9"/>
  <c r="EB26" i="9"/>
  <c r="EC26" i="9"/>
  <c r="EB27" i="9"/>
  <c r="EC27" i="9"/>
  <c r="EB28" i="9"/>
  <c r="EC28" i="9"/>
  <c r="EB29" i="9"/>
  <c r="EC29" i="9"/>
  <c r="EB30" i="9"/>
  <c r="EC30" i="9"/>
  <c r="EB31" i="9"/>
  <c r="EC31" i="9"/>
  <c r="EB32" i="9"/>
  <c r="EC32" i="9"/>
  <c r="EB33" i="9"/>
  <c r="EC33" i="9"/>
  <c r="EB34" i="9"/>
  <c r="EC34" i="9"/>
  <c r="EB35" i="9"/>
  <c r="EC35" i="9"/>
  <c r="EB36" i="9"/>
  <c r="EC36" i="9"/>
  <c r="EB37" i="9"/>
  <c r="EC37" i="9"/>
  <c r="EB38" i="9"/>
  <c r="EC38" i="9"/>
  <c r="EB39" i="9"/>
  <c r="EC39" i="9"/>
  <c r="EB40" i="9"/>
  <c r="EC40" i="9"/>
  <c r="EB41" i="9"/>
  <c r="EC41" i="9"/>
  <c r="Q41" i="9" s="1"/>
  <c r="EB42" i="9"/>
  <c r="EC42" i="9"/>
  <c r="EB43" i="9"/>
  <c r="EC43" i="9"/>
  <c r="EB44" i="9"/>
  <c r="EC44" i="9"/>
  <c r="EB45" i="9"/>
  <c r="EC45" i="9"/>
  <c r="EB46" i="9"/>
  <c r="EC46" i="9"/>
  <c r="EB47" i="9"/>
  <c r="EC47" i="9"/>
  <c r="EB48" i="9"/>
  <c r="EC48" i="9"/>
  <c r="EB49" i="9"/>
  <c r="EC49" i="9"/>
  <c r="EB50" i="9"/>
  <c r="EC50" i="9"/>
  <c r="EB51" i="9"/>
  <c r="EC51" i="9"/>
  <c r="EB52" i="9"/>
  <c r="EC52" i="9"/>
  <c r="EB53" i="9"/>
  <c r="EC53" i="9"/>
  <c r="EB54" i="9"/>
  <c r="EC54" i="9"/>
  <c r="EB55" i="9"/>
  <c r="EC55" i="9"/>
  <c r="EB56" i="9"/>
  <c r="EC56" i="9"/>
  <c r="EB57" i="9"/>
  <c r="EC57" i="9"/>
  <c r="Q57" i="9" s="1"/>
  <c r="EB58" i="9"/>
  <c r="EC58" i="9"/>
  <c r="EB59" i="9"/>
  <c r="EC59" i="9"/>
  <c r="EB60" i="9"/>
  <c r="EC60" i="9"/>
  <c r="EB61" i="9"/>
  <c r="EC61" i="9"/>
  <c r="EB62" i="9"/>
  <c r="EC62" i="9"/>
  <c r="EB63" i="9"/>
  <c r="EC63" i="9"/>
  <c r="EB64" i="9"/>
  <c r="EC64" i="9"/>
  <c r="EB65" i="9"/>
  <c r="EC65" i="9"/>
  <c r="Q65" i="9" s="1"/>
  <c r="EB66" i="9"/>
  <c r="EC66" i="9"/>
  <c r="EB67" i="9"/>
  <c r="EC67" i="9"/>
  <c r="EB68" i="9"/>
  <c r="EC68" i="9"/>
  <c r="EB69" i="9"/>
  <c r="EC69" i="9"/>
  <c r="EB70" i="9"/>
  <c r="EC70" i="9"/>
  <c r="EB71" i="9"/>
  <c r="EC71" i="9"/>
  <c r="EB72" i="9"/>
  <c r="EC72" i="9"/>
  <c r="EB73" i="9"/>
  <c r="EC73" i="9"/>
  <c r="EB74" i="9"/>
  <c r="EC74" i="9"/>
  <c r="EB75" i="9"/>
  <c r="EC75" i="9"/>
  <c r="EB76" i="9"/>
  <c r="EC76" i="9"/>
  <c r="EB77" i="9"/>
  <c r="EC77" i="9"/>
  <c r="EB78" i="9"/>
  <c r="EC78" i="9"/>
  <c r="EB79" i="9"/>
  <c r="EC79" i="9"/>
  <c r="EB80" i="9"/>
  <c r="EC80" i="9"/>
  <c r="EB81" i="9"/>
  <c r="EC81" i="9"/>
  <c r="Q81" i="9" s="1"/>
  <c r="EB82" i="9"/>
  <c r="P82" i="9" s="1"/>
  <c r="EC82" i="9"/>
  <c r="EB83" i="9"/>
  <c r="EC83" i="9"/>
  <c r="EB84" i="9"/>
  <c r="EC84" i="9"/>
  <c r="EB85" i="9"/>
  <c r="EC85" i="9"/>
  <c r="EB86" i="9"/>
  <c r="EC86" i="9"/>
  <c r="EB87" i="9"/>
  <c r="EC87" i="9"/>
  <c r="EB88" i="9"/>
  <c r="EC88" i="9"/>
  <c r="EB89" i="9"/>
  <c r="EC89" i="9"/>
  <c r="Q89" i="9" s="1"/>
  <c r="EB90" i="9"/>
  <c r="EC90" i="9"/>
  <c r="EB91" i="9"/>
  <c r="EC91" i="9"/>
  <c r="EB92" i="9"/>
  <c r="EC92" i="9"/>
  <c r="EB93" i="9"/>
  <c r="EC93" i="9"/>
  <c r="EB94" i="9"/>
  <c r="EC94" i="9"/>
  <c r="EB95" i="9"/>
  <c r="EC95" i="9"/>
  <c r="EB96" i="9"/>
  <c r="EC96" i="9"/>
  <c r="EB97" i="9"/>
  <c r="EC97" i="9"/>
  <c r="EB98" i="9"/>
  <c r="EC98" i="9"/>
  <c r="EB99" i="9"/>
  <c r="EC99" i="9"/>
  <c r="EB100" i="9"/>
  <c r="EC100" i="9"/>
  <c r="EB101" i="9"/>
  <c r="EC101" i="9"/>
  <c r="EB102" i="9"/>
  <c r="EC102" i="9"/>
  <c r="EB103" i="9"/>
  <c r="EC103" i="9"/>
  <c r="EB104" i="9"/>
  <c r="EC104" i="9"/>
  <c r="EB105" i="9"/>
  <c r="EC105" i="9"/>
  <c r="EB106" i="9"/>
  <c r="EC106" i="9"/>
  <c r="EB107" i="9"/>
  <c r="EC107" i="9"/>
  <c r="EB108" i="9"/>
  <c r="EC108" i="9"/>
  <c r="EB109" i="9"/>
  <c r="EC109" i="9"/>
  <c r="Q109" i="9" s="1"/>
  <c r="EB110" i="9"/>
  <c r="EC110" i="9"/>
  <c r="EB111" i="9"/>
  <c r="EC111" i="9"/>
  <c r="EB112" i="9"/>
  <c r="EC112" i="9"/>
  <c r="EB113" i="9"/>
  <c r="EC113" i="9"/>
  <c r="EB114" i="9"/>
  <c r="EC114" i="9"/>
  <c r="EB115" i="9"/>
  <c r="EC115" i="9"/>
  <c r="EB116" i="9"/>
  <c r="EC116" i="9"/>
  <c r="EB117" i="9"/>
  <c r="EC117" i="9"/>
  <c r="EB118" i="9"/>
  <c r="EC118" i="9"/>
  <c r="EB119" i="9"/>
  <c r="EC119" i="9"/>
  <c r="EB120" i="9"/>
  <c r="EC120" i="9"/>
  <c r="EB121" i="9"/>
  <c r="EC121" i="9"/>
  <c r="Q121" i="9" s="1"/>
  <c r="EB122" i="9"/>
  <c r="EC122" i="9"/>
  <c r="EB123" i="9"/>
  <c r="EC123" i="9"/>
  <c r="EB124" i="9"/>
  <c r="EC124" i="9"/>
  <c r="EB125" i="9"/>
  <c r="EC125" i="9"/>
  <c r="Q125" i="9" s="1"/>
  <c r="EB126" i="9"/>
  <c r="EC126" i="9"/>
  <c r="EB127" i="9"/>
  <c r="EC127" i="9"/>
  <c r="EB128" i="9"/>
  <c r="EC128" i="9"/>
  <c r="EB129" i="9"/>
  <c r="EC129" i="9"/>
  <c r="Q129" i="9" s="1"/>
  <c r="EB130" i="9"/>
  <c r="EC130" i="9"/>
  <c r="EB131" i="9"/>
  <c r="EC131" i="9"/>
  <c r="EB132" i="9"/>
  <c r="EC132" i="9"/>
  <c r="EB133" i="9"/>
  <c r="EC133" i="9"/>
  <c r="EB134" i="9"/>
  <c r="EC134" i="9"/>
  <c r="EB135" i="9"/>
  <c r="EC135" i="9"/>
  <c r="EB136" i="9"/>
  <c r="EC136" i="9"/>
  <c r="EB137" i="9"/>
  <c r="EC137" i="9"/>
  <c r="EB138" i="9"/>
  <c r="EC138" i="9"/>
  <c r="EB139" i="9"/>
  <c r="EC139" i="9"/>
  <c r="EB140" i="9"/>
  <c r="EC140" i="9"/>
  <c r="EB141" i="9"/>
  <c r="EC141" i="9"/>
  <c r="EB142" i="9"/>
  <c r="EC142" i="9"/>
  <c r="EB143" i="9"/>
  <c r="EC143" i="9"/>
  <c r="EB144" i="9"/>
  <c r="EC144" i="9"/>
  <c r="EB145" i="9"/>
  <c r="EC145" i="9"/>
  <c r="EB146" i="9"/>
  <c r="EC146" i="9"/>
  <c r="EB147" i="9"/>
  <c r="EC147" i="9"/>
  <c r="EB148" i="9"/>
  <c r="EC148" i="9"/>
  <c r="EB149" i="9"/>
  <c r="EC149" i="9"/>
  <c r="EB150" i="9"/>
  <c r="EC150" i="9"/>
  <c r="EB151" i="9"/>
  <c r="EC151" i="9"/>
  <c r="EB152" i="9"/>
  <c r="EC152" i="9"/>
  <c r="EB153" i="9"/>
  <c r="EC153" i="9"/>
  <c r="EB154" i="9"/>
  <c r="EC154" i="9"/>
  <c r="EB155" i="9"/>
  <c r="EC155" i="9"/>
  <c r="EB156" i="9"/>
  <c r="EC156" i="9"/>
  <c r="EB157" i="9"/>
  <c r="EC157" i="9"/>
  <c r="Q157" i="9" s="1"/>
  <c r="EB158" i="9"/>
  <c r="EC158" i="9"/>
  <c r="EB159" i="9"/>
  <c r="EC159" i="9"/>
  <c r="EB160" i="9"/>
  <c r="EC160" i="9"/>
  <c r="EB161" i="9"/>
  <c r="EC161" i="9"/>
  <c r="EB162" i="9"/>
  <c r="EC162" i="9"/>
  <c r="EB163" i="9"/>
  <c r="EC163" i="9"/>
  <c r="EB164" i="9"/>
  <c r="EC164" i="9"/>
  <c r="EB165" i="9"/>
  <c r="EC165" i="9"/>
  <c r="EB166" i="9"/>
  <c r="EC166" i="9"/>
  <c r="EB167" i="9"/>
  <c r="EC167" i="9"/>
  <c r="EB168" i="9"/>
  <c r="EC168" i="9"/>
  <c r="EB169" i="9"/>
  <c r="EC169" i="9"/>
  <c r="EB170" i="9"/>
  <c r="EC170" i="9"/>
  <c r="EB171" i="9"/>
  <c r="EC171" i="9"/>
  <c r="EB172" i="9"/>
  <c r="EC172" i="9"/>
  <c r="EB173" i="9"/>
  <c r="EC173" i="9"/>
  <c r="EB174" i="9"/>
  <c r="EC174" i="9"/>
  <c r="EB175" i="9"/>
  <c r="EC175" i="9"/>
  <c r="EB176" i="9"/>
  <c r="EC176" i="9"/>
  <c r="EB177" i="9"/>
  <c r="EC177" i="9"/>
  <c r="EB178" i="9"/>
  <c r="EC178" i="9"/>
  <c r="EB179" i="9"/>
  <c r="EC179" i="9"/>
  <c r="EB180" i="9"/>
  <c r="EC180" i="9"/>
  <c r="EB181" i="9"/>
  <c r="EC181" i="9"/>
  <c r="EB182" i="9"/>
  <c r="EC182" i="9"/>
  <c r="EB183" i="9"/>
  <c r="EC183" i="9"/>
  <c r="EB184" i="9"/>
  <c r="EC184" i="9"/>
  <c r="EB185" i="9"/>
  <c r="EC185" i="9"/>
  <c r="EB186" i="9"/>
  <c r="EC186" i="9"/>
  <c r="EB187" i="9"/>
  <c r="EC187" i="9"/>
  <c r="EB188" i="9"/>
  <c r="EC188" i="9"/>
  <c r="EB189" i="9"/>
  <c r="EC189" i="9"/>
  <c r="EB190" i="9"/>
  <c r="EC190" i="9"/>
  <c r="EB191" i="9"/>
  <c r="EC191" i="9"/>
  <c r="EB192" i="9"/>
  <c r="EC192" i="9"/>
  <c r="EB193" i="9"/>
  <c r="EC193" i="9"/>
  <c r="EB194" i="9"/>
  <c r="EC194" i="9"/>
  <c r="EB195" i="9"/>
  <c r="EC195" i="9"/>
  <c r="EB196" i="9"/>
  <c r="EC196" i="9"/>
  <c r="EB197" i="9"/>
  <c r="EC197" i="9"/>
  <c r="EB198" i="9"/>
  <c r="EC198" i="9"/>
  <c r="EB199" i="9"/>
  <c r="EC199" i="9"/>
  <c r="EB200" i="9"/>
  <c r="EC200" i="9"/>
  <c r="EB201" i="9"/>
  <c r="EC201" i="9"/>
  <c r="EB202" i="9"/>
  <c r="EC202" i="9"/>
  <c r="EB203" i="9"/>
  <c r="EC203" i="9"/>
  <c r="EB204" i="9"/>
  <c r="EC204" i="9"/>
  <c r="EB205" i="9"/>
  <c r="EC205" i="9"/>
  <c r="Q205" i="9" s="1"/>
  <c r="EB206" i="9"/>
  <c r="EC206" i="9"/>
  <c r="EB207" i="9"/>
  <c r="EC207" i="9"/>
  <c r="EB208" i="9"/>
  <c r="EC208" i="9"/>
  <c r="EB209" i="9"/>
  <c r="EC209" i="9"/>
  <c r="EB210" i="9"/>
  <c r="P210" i="9" s="1"/>
  <c r="EC210" i="9"/>
  <c r="EB211" i="9"/>
  <c r="EC211" i="9"/>
  <c r="EB212" i="9"/>
  <c r="EC212" i="9"/>
  <c r="EB213" i="9"/>
  <c r="EC213" i="9"/>
  <c r="EB214" i="9"/>
  <c r="EC214" i="9"/>
  <c r="EB215" i="9"/>
  <c r="EC215" i="9"/>
  <c r="EB216" i="9"/>
  <c r="EC216" i="9"/>
  <c r="EB217" i="9"/>
  <c r="EC217" i="9"/>
  <c r="EB218" i="9"/>
  <c r="EC218" i="9"/>
  <c r="EB219" i="9"/>
  <c r="EC219" i="9"/>
  <c r="EB220" i="9"/>
  <c r="EC220" i="9"/>
  <c r="EB221" i="9"/>
  <c r="EC221" i="9"/>
  <c r="EB222" i="9"/>
  <c r="EC222" i="9"/>
  <c r="EB223" i="9"/>
  <c r="EC223" i="9"/>
  <c r="EB224" i="9"/>
  <c r="EC224" i="9"/>
  <c r="EB225" i="9"/>
  <c r="EC225" i="9"/>
  <c r="EB226" i="9"/>
  <c r="EC226" i="9"/>
  <c r="EB227" i="9"/>
  <c r="EC227" i="9"/>
  <c r="EB228" i="9"/>
  <c r="EC228" i="9"/>
  <c r="EB229" i="9"/>
  <c r="EC229" i="9"/>
  <c r="EB230" i="9"/>
  <c r="EC230" i="9"/>
  <c r="EB231" i="9"/>
  <c r="EC231" i="9"/>
  <c r="EB232" i="9"/>
  <c r="EC232" i="9"/>
  <c r="EB233" i="9"/>
  <c r="EC233" i="9"/>
  <c r="EB234" i="9"/>
  <c r="EC234" i="9"/>
  <c r="EB235" i="9"/>
  <c r="EC235" i="9"/>
  <c r="EB236" i="9"/>
  <c r="EC236" i="9"/>
  <c r="EB237" i="9"/>
  <c r="EC237" i="9"/>
  <c r="EB238" i="9"/>
  <c r="EC238" i="9"/>
  <c r="EB239" i="9"/>
  <c r="EC239" i="9"/>
  <c r="EB240" i="9"/>
  <c r="EC240" i="9"/>
  <c r="EB241" i="9"/>
  <c r="EC241" i="9"/>
  <c r="EB242" i="9"/>
  <c r="EC242" i="9"/>
  <c r="EB243" i="9"/>
  <c r="EC243" i="9"/>
  <c r="EB244" i="9"/>
  <c r="EC244" i="9"/>
  <c r="EB245" i="9"/>
  <c r="EC245" i="9"/>
  <c r="EB246" i="9"/>
  <c r="EC246" i="9"/>
  <c r="EB247" i="9"/>
  <c r="EC247" i="9"/>
  <c r="EB248" i="9"/>
  <c r="EC248" i="9"/>
  <c r="EB249" i="9"/>
  <c r="EC249" i="9"/>
  <c r="EB250" i="9"/>
  <c r="EC250" i="9"/>
  <c r="EB251" i="9"/>
  <c r="EC251" i="9"/>
  <c r="EB252" i="9"/>
  <c r="EC252" i="9"/>
  <c r="EB253" i="9"/>
  <c r="EC253" i="9"/>
  <c r="EB254" i="9"/>
  <c r="EC254" i="9"/>
  <c r="EB255" i="9"/>
  <c r="EC255" i="9"/>
  <c r="EB256" i="9"/>
  <c r="EC256" i="9"/>
  <c r="EB257" i="9"/>
  <c r="EC257" i="9"/>
  <c r="EB258" i="9"/>
  <c r="P258" i="9" s="1"/>
  <c r="EC258" i="9"/>
  <c r="EB259" i="9"/>
  <c r="EC259" i="9"/>
  <c r="EB260" i="9"/>
  <c r="EC260" i="9"/>
  <c r="EB261" i="9"/>
  <c r="EC261" i="9"/>
  <c r="Q261" i="9" s="1"/>
  <c r="EB262" i="9"/>
  <c r="EC262" i="9"/>
  <c r="EB263" i="9"/>
  <c r="EC263" i="9"/>
  <c r="EB264" i="9"/>
  <c r="EC264" i="9"/>
  <c r="EB265" i="9"/>
  <c r="EC265" i="9"/>
  <c r="EB266" i="9"/>
  <c r="EC266" i="9"/>
  <c r="EB267" i="9"/>
  <c r="EC267" i="9"/>
  <c r="EB268" i="9"/>
  <c r="EC268" i="9"/>
  <c r="EB269" i="9"/>
  <c r="EC269" i="9"/>
  <c r="EB270" i="9"/>
  <c r="EC270" i="9"/>
  <c r="EB271" i="9"/>
  <c r="EC271" i="9"/>
  <c r="EB272" i="9"/>
  <c r="EC272" i="9"/>
  <c r="EB273" i="9"/>
  <c r="EC273" i="9"/>
  <c r="EB274" i="9"/>
  <c r="EC274" i="9"/>
  <c r="EB275" i="9"/>
  <c r="EC275" i="9"/>
  <c r="EB276" i="9"/>
  <c r="EC276" i="9"/>
  <c r="EB277" i="9"/>
  <c r="EC277" i="9"/>
  <c r="EB278" i="9"/>
  <c r="EC278" i="9"/>
  <c r="EB279" i="9"/>
  <c r="EC279" i="9"/>
  <c r="EB280" i="9"/>
  <c r="EC280" i="9"/>
  <c r="EB281" i="9"/>
  <c r="EC281" i="9"/>
  <c r="EB282" i="9"/>
  <c r="EC282" i="9"/>
  <c r="EB283" i="9"/>
  <c r="EC283" i="9"/>
  <c r="EB284" i="9"/>
  <c r="EC284" i="9"/>
  <c r="EB285" i="9"/>
  <c r="EC285" i="9"/>
  <c r="Q285" i="9" s="1"/>
  <c r="EB286" i="9"/>
  <c r="EC286" i="9"/>
  <c r="EB287" i="9"/>
  <c r="EC287" i="9"/>
  <c r="EB288" i="9"/>
  <c r="EC288" i="9"/>
  <c r="EB289" i="9"/>
  <c r="EC289" i="9"/>
  <c r="EB290" i="9"/>
  <c r="EC290" i="9"/>
  <c r="EB291" i="9"/>
  <c r="EC291" i="9"/>
  <c r="EB292" i="9"/>
  <c r="EC292" i="9"/>
  <c r="EB293" i="9"/>
  <c r="EC293" i="9"/>
  <c r="EB294" i="9"/>
  <c r="EC294" i="9"/>
  <c r="EB295" i="9"/>
  <c r="EC295" i="9"/>
  <c r="EB296" i="9"/>
  <c r="EC296" i="9"/>
  <c r="EB297" i="9"/>
  <c r="EC297" i="9"/>
  <c r="EB298" i="9"/>
  <c r="EC298" i="9"/>
  <c r="EB299" i="9"/>
  <c r="EC299" i="9"/>
  <c r="EB300" i="9"/>
  <c r="EC300" i="9"/>
  <c r="EB301" i="9"/>
  <c r="EC301" i="9"/>
  <c r="EB302" i="9"/>
  <c r="EC302" i="9"/>
  <c r="EB303" i="9"/>
  <c r="EC303" i="9"/>
  <c r="EB304" i="9"/>
  <c r="EC304" i="9"/>
  <c r="EB305" i="9"/>
  <c r="EC305" i="9"/>
  <c r="EB306" i="9"/>
  <c r="EC306" i="9"/>
  <c r="EB307" i="9"/>
  <c r="EC307" i="9"/>
  <c r="EB308" i="9"/>
  <c r="EC308" i="9"/>
  <c r="EB309" i="9"/>
  <c r="EC309" i="9"/>
  <c r="Q309" i="9" s="1"/>
  <c r="EB310" i="9"/>
  <c r="EC310" i="9"/>
  <c r="EB311" i="9"/>
  <c r="EC311" i="9"/>
  <c r="EB312" i="9"/>
  <c r="EC312" i="9"/>
  <c r="EB313" i="9"/>
  <c r="EC313" i="9"/>
  <c r="Q313" i="9" s="1"/>
  <c r="EB314" i="9"/>
  <c r="EC314" i="9"/>
  <c r="EB315" i="9"/>
  <c r="EC315" i="9"/>
  <c r="EB316" i="9"/>
  <c r="EC316" i="9"/>
  <c r="EB317" i="9"/>
  <c r="EC317" i="9"/>
  <c r="Q317" i="9" s="1"/>
  <c r="EB318" i="9"/>
  <c r="EC318" i="9"/>
  <c r="EB319" i="9"/>
  <c r="EC319" i="9"/>
  <c r="EB320" i="9"/>
  <c r="EC320" i="9"/>
  <c r="EB321" i="9"/>
  <c r="EC321" i="9"/>
  <c r="EB322" i="9"/>
  <c r="EC322" i="9"/>
  <c r="EB323" i="9"/>
  <c r="EC323" i="9"/>
  <c r="EB324" i="9"/>
  <c r="EC324" i="9"/>
  <c r="EB325" i="9"/>
  <c r="EC325" i="9"/>
  <c r="Q325" i="9" s="1"/>
  <c r="EB326" i="9"/>
  <c r="EC326" i="9"/>
  <c r="EB327" i="9"/>
  <c r="EC327" i="9"/>
  <c r="EB328" i="9"/>
  <c r="EC328" i="9"/>
  <c r="EB329" i="9"/>
  <c r="EC329" i="9"/>
  <c r="EB330" i="9"/>
  <c r="EC330" i="9"/>
  <c r="EB331" i="9"/>
  <c r="EC331" i="9"/>
  <c r="EB332" i="9"/>
  <c r="EC332" i="9"/>
  <c r="EB333" i="9"/>
  <c r="EC333" i="9"/>
  <c r="EB334" i="9"/>
  <c r="EC334" i="9"/>
  <c r="EB335" i="9"/>
  <c r="EC335" i="9"/>
  <c r="EB336" i="9"/>
  <c r="EC336" i="9"/>
  <c r="EB337" i="9"/>
  <c r="EC337" i="9"/>
  <c r="Q337" i="9" s="1"/>
  <c r="EB338" i="9"/>
  <c r="EC338" i="9"/>
  <c r="EB339" i="9"/>
  <c r="EC339" i="9"/>
  <c r="EB340" i="9"/>
  <c r="EC340" i="9"/>
  <c r="EB341" i="9"/>
  <c r="EC341" i="9"/>
  <c r="Q341" i="9" s="1"/>
  <c r="EB342" i="9"/>
  <c r="EC342" i="9"/>
  <c r="EB343" i="9"/>
  <c r="EC343" i="9"/>
  <c r="EB344" i="9"/>
  <c r="EC344" i="9"/>
  <c r="EB345" i="9"/>
  <c r="EC345" i="9"/>
  <c r="EB346" i="9"/>
  <c r="EC346" i="9"/>
  <c r="EB347" i="9"/>
  <c r="EC347" i="9"/>
  <c r="EB348" i="9"/>
  <c r="EC348" i="9"/>
  <c r="EB349" i="9"/>
  <c r="EC349" i="9"/>
  <c r="EB350" i="9"/>
  <c r="EC350" i="9"/>
  <c r="EB351" i="9"/>
  <c r="EC351" i="9"/>
  <c r="EB352" i="9"/>
  <c r="EC352" i="9"/>
  <c r="EB353" i="9"/>
  <c r="EC353" i="9"/>
  <c r="EB354" i="9"/>
  <c r="EC354" i="9"/>
  <c r="EB355" i="9"/>
  <c r="EC355" i="9"/>
  <c r="EB356" i="9"/>
  <c r="EC356" i="9"/>
  <c r="EB357" i="9"/>
  <c r="EC357" i="9"/>
  <c r="EB358" i="9"/>
  <c r="EC358" i="9"/>
  <c r="EB359" i="9"/>
  <c r="EC359" i="9"/>
  <c r="EB360" i="9"/>
  <c r="EC360" i="9"/>
  <c r="EB361" i="9"/>
  <c r="EC361" i="9"/>
  <c r="EB362" i="9"/>
  <c r="EC362" i="9"/>
  <c r="EB363" i="9"/>
  <c r="EC363" i="9"/>
  <c r="EB364" i="9"/>
  <c r="EC364" i="9"/>
  <c r="EB365" i="9"/>
  <c r="EC365" i="9"/>
  <c r="EB366" i="9"/>
  <c r="EC366" i="9"/>
  <c r="EB367" i="9"/>
  <c r="EC367" i="9"/>
  <c r="EB368" i="9"/>
  <c r="EC368" i="9"/>
  <c r="EB369" i="9"/>
  <c r="EC369" i="9"/>
  <c r="Q369" i="9" s="1"/>
  <c r="EB370" i="9"/>
  <c r="EC370" i="9"/>
  <c r="EB371" i="9"/>
  <c r="EC371" i="9"/>
  <c r="EB372" i="9"/>
  <c r="EC372" i="9"/>
  <c r="EB373" i="9"/>
  <c r="EC373" i="9"/>
  <c r="Q373" i="9" s="1"/>
  <c r="EB374" i="9"/>
  <c r="EC374" i="9"/>
  <c r="EB375" i="9"/>
  <c r="EC375" i="9"/>
  <c r="EB376" i="9"/>
  <c r="EC376" i="9"/>
  <c r="EB377" i="9"/>
  <c r="EC377" i="9"/>
  <c r="EB378" i="9"/>
  <c r="EC378" i="9"/>
  <c r="EB379" i="9"/>
  <c r="EC379" i="9"/>
  <c r="EB380" i="9"/>
  <c r="EC380" i="9"/>
  <c r="EB381" i="9"/>
  <c r="EC381" i="9"/>
  <c r="EB382" i="9"/>
  <c r="P382" i="9" s="1"/>
  <c r="EC382" i="9"/>
  <c r="EB383" i="9"/>
  <c r="EC383" i="9"/>
  <c r="EB384" i="9"/>
  <c r="EC384" i="9"/>
  <c r="EB385" i="9"/>
  <c r="EC385" i="9"/>
  <c r="EB386" i="9"/>
  <c r="EC386" i="9"/>
  <c r="EB387" i="9"/>
  <c r="EC387" i="9"/>
  <c r="EB388" i="9"/>
  <c r="EC388" i="9"/>
  <c r="EB389" i="9"/>
  <c r="EC389" i="9"/>
  <c r="EB390" i="9"/>
  <c r="EC390" i="9"/>
  <c r="EB391" i="9"/>
  <c r="EC391" i="9"/>
  <c r="EB392" i="9"/>
  <c r="EC392" i="9"/>
  <c r="EB393" i="9"/>
  <c r="EC393" i="9"/>
  <c r="EB394" i="9"/>
  <c r="EC394" i="9"/>
  <c r="EB395" i="9"/>
  <c r="EC395" i="9"/>
  <c r="EB396" i="9"/>
  <c r="EC396" i="9"/>
  <c r="EB397" i="9"/>
  <c r="EC397" i="9"/>
  <c r="EB398" i="9"/>
  <c r="EC398" i="9"/>
  <c r="EB399" i="9"/>
  <c r="EC399" i="9"/>
  <c r="EB400" i="9"/>
  <c r="EC400" i="9"/>
  <c r="EB401" i="9"/>
  <c r="EC401" i="9"/>
  <c r="EB402" i="9"/>
  <c r="EC402" i="9"/>
  <c r="EB403" i="9"/>
  <c r="EC403" i="9"/>
  <c r="EB404" i="9"/>
  <c r="EC404" i="9"/>
  <c r="EB405" i="9"/>
  <c r="EC405" i="9"/>
  <c r="Q405" i="9" s="1"/>
  <c r="EB406" i="9"/>
  <c r="EC406" i="9"/>
  <c r="EB407" i="9"/>
  <c r="EC407" i="9"/>
  <c r="EB408" i="9"/>
  <c r="EC408" i="9"/>
  <c r="EB409" i="9"/>
  <c r="EC409" i="9"/>
  <c r="Q409" i="9" s="1"/>
  <c r="EB410" i="9"/>
  <c r="EC410" i="9"/>
  <c r="EB411" i="9"/>
  <c r="EC411" i="9"/>
  <c r="EB412" i="9"/>
  <c r="EC412" i="9"/>
  <c r="EB413" i="9"/>
  <c r="EC413" i="9"/>
  <c r="EB414" i="9"/>
  <c r="EC414" i="9"/>
  <c r="EB415" i="9"/>
  <c r="EC415" i="9"/>
  <c r="EB416" i="9"/>
  <c r="EC416" i="9"/>
  <c r="EB417" i="9"/>
  <c r="EC417" i="9"/>
  <c r="EB418" i="9"/>
  <c r="EC418" i="9"/>
  <c r="EB419" i="9"/>
  <c r="EC419" i="9"/>
  <c r="EB420" i="9"/>
  <c r="EC420" i="9"/>
  <c r="EB421" i="9"/>
  <c r="EC421" i="9"/>
  <c r="EB422" i="9"/>
  <c r="EC422" i="9"/>
  <c r="EB423" i="9"/>
  <c r="EC423" i="9"/>
  <c r="EB424" i="9"/>
  <c r="EC424" i="9"/>
  <c r="EB425" i="9"/>
  <c r="EC425" i="9"/>
  <c r="EB426" i="9"/>
  <c r="P426" i="9" s="1"/>
  <c r="EC426" i="9"/>
  <c r="EB427" i="9"/>
  <c r="EC427" i="9"/>
  <c r="EB428" i="9"/>
  <c r="EC428" i="9"/>
  <c r="EB429" i="9"/>
  <c r="EC429" i="9"/>
  <c r="EB430" i="9"/>
  <c r="EC430" i="9"/>
  <c r="EB431" i="9"/>
  <c r="EC431" i="9"/>
  <c r="EB432" i="9"/>
  <c r="EC432" i="9"/>
  <c r="EB433" i="9"/>
  <c r="EC433" i="9"/>
  <c r="EB434" i="9"/>
  <c r="EC434" i="9"/>
  <c r="EB435" i="9"/>
  <c r="EC435" i="9"/>
  <c r="EB436" i="9"/>
  <c r="EC436" i="9"/>
  <c r="EB437" i="9"/>
  <c r="EC437" i="9"/>
  <c r="EB438" i="9"/>
  <c r="EC438" i="9"/>
  <c r="EB439" i="9"/>
  <c r="EC439" i="9"/>
  <c r="EB440" i="9"/>
  <c r="EC440" i="9"/>
  <c r="EB441" i="9"/>
  <c r="EC441" i="9"/>
  <c r="EB442" i="9"/>
  <c r="EC442" i="9"/>
  <c r="EB443" i="9"/>
  <c r="EC443" i="9"/>
  <c r="EB444" i="9"/>
  <c r="EC444" i="9"/>
  <c r="EB445" i="9"/>
  <c r="EC445" i="9"/>
  <c r="EB446" i="9"/>
  <c r="EC446" i="9"/>
  <c r="EB447" i="9"/>
  <c r="EC447" i="9"/>
  <c r="EB448" i="9"/>
  <c r="EC448" i="9"/>
  <c r="EB449" i="9"/>
  <c r="EC449" i="9"/>
  <c r="EB450" i="9"/>
  <c r="EC450" i="9"/>
  <c r="EB451" i="9"/>
  <c r="EC451" i="9"/>
  <c r="EB452" i="9"/>
  <c r="EC452" i="9"/>
  <c r="EB453" i="9"/>
  <c r="EC453" i="9"/>
  <c r="EB454" i="9"/>
  <c r="EC454" i="9"/>
  <c r="EB455" i="9"/>
  <c r="EC455" i="9"/>
  <c r="EB456" i="9"/>
  <c r="EC456" i="9"/>
  <c r="EB457" i="9"/>
  <c r="EC457" i="9"/>
  <c r="Q457" i="9" s="1"/>
  <c r="EB458" i="9"/>
  <c r="EC458" i="9"/>
  <c r="EB459" i="9"/>
  <c r="EC459" i="9"/>
  <c r="EB460" i="9"/>
  <c r="EC460" i="9"/>
  <c r="EB461" i="9"/>
  <c r="EC461" i="9"/>
  <c r="EB462" i="9"/>
  <c r="EC462" i="9"/>
  <c r="EB463" i="9"/>
  <c r="EC463" i="9"/>
  <c r="EB464" i="9"/>
  <c r="EC464" i="9"/>
  <c r="EB465" i="9"/>
  <c r="EC465" i="9"/>
  <c r="Q465" i="9" s="1"/>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P231" i="9" s="1"/>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X376" i="9"/>
  <c r="DY376" i="9"/>
  <c r="DX377" i="9"/>
  <c r="DY377" i="9"/>
  <c r="DX378" i="9"/>
  <c r="DY378" i="9"/>
  <c r="DX379" i="9"/>
  <c r="DY379" i="9"/>
  <c r="DX380" i="9"/>
  <c r="DY380" i="9"/>
  <c r="DX381" i="9"/>
  <c r="DY381" i="9"/>
  <c r="DX382" i="9"/>
  <c r="DY382" i="9"/>
  <c r="DX383" i="9"/>
  <c r="DY383" i="9"/>
  <c r="DX384" i="9"/>
  <c r="DY384" i="9"/>
  <c r="DX385" i="9"/>
  <c r="DY385" i="9"/>
  <c r="DX386" i="9"/>
  <c r="DY386" i="9"/>
  <c r="DX387" i="9"/>
  <c r="DY387" i="9"/>
  <c r="DX388" i="9"/>
  <c r="DY388" i="9"/>
  <c r="DX389" i="9"/>
  <c r="DY389" i="9"/>
  <c r="DX390" i="9"/>
  <c r="DY390" i="9"/>
  <c r="DX391" i="9"/>
  <c r="DY391" i="9"/>
  <c r="DX392" i="9"/>
  <c r="DY392" i="9"/>
  <c r="DX393" i="9"/>
  <c r="DY393" i="9"/>
  <c r="DX394" i="9"/>
  <c r="DY394" i="9"/>
  <c r="DX395" i="9"/>
  <c r="DY395" i="9"/>
  <c r="DX396" i="9"/>
  <c r="DY396" i="9"/>
  <c r="DX397" i="9"/>
  <c r="DY397" i="9"/>
  <c r="DX398" i="9"/>
  <c r="DY398" i="9"/>
  <c r="DX399" i="9"/>
  <c r="DY399" i="9"/>
  <c r="DX400" i="9"/>
  <c r="DY400" i="9"/>
  <c r="DX401" i="9"/>
  <c r="DY401" i="9"/>
  <c r="DX402" i="9"/>
  <c r="DY402" i="9"/>
  <c r="DX403" i="9"/>
  <c r="DY403" i="9"/>
  <c r="DX404" i="9"/>
  <c r="DY404" i="9"/>
  <c r="DX405" i="9"/>
  <c r="DY405" i="9"/>
  <c r="DX406" i="9"/>
  <c r="DY406" i="9"/>
  <c r="DX407" i="9"/>
  <c r="DY407" i="9"/>
  <c r="DX408" i="9"/>
  <c r="DY408" i="9"/>
  <c r="DX409" i="9"/>
  <c r="DY409" i="9"/>
  <c r="DX410" i="9"/>
  <c r="DY410" i="9"/>
  <c r="DX411" i="9"/>
  <c r="DY411" i="9"/>
  <c r="DX412" i="9"/>
  <c r="DY412" i="9"/>
  <c r="DX413" i="9"/>
  <c r="DY413" i="9"/>
  <c r="DX414" i="9"/>
  <c r="DY414" i="9"/>
  <c r="DX415" i="9"/>
  <c r="DY415" i="9"/>
  <c r="DX416" i="9"/>
  <c r="DY416" i="9"/>
  <c r="DX417" i="9"/>
  <c r="DY417" i="9"/>
  <c r="DX418" i="9"/>
  <c r="DY418" i="9"/>
  <c r="DX419" i="9"/>
  <c r="DY419" i="9"/>
  <c r="DX420" i="9"/>
  <c r="DY420" i="9"/>
  <c r="DX421" i="9"/>
  <c r="DY421" i="9"/>
  <c r="DX422" i="9"/>
  <c r="DY422" i="9"/>
  <c r="DX423" i="9"/>
  <c r="DY423" i="9"/>
  <c r="DX424" i="9"/>
  <c r="DY424" i="9"/>
  <c r="DX425" i="9"/>
  <c r="DY425" i="9"/>
  <c r="DX426" i="9"/>
  <c r="DY426" i="9"/>
  <c r="DX427" i="9"/>
  <c r="DY427" i="9"/>
  <c r="DX428" i="9"/>
  <c r="DY428" i="9"/>
  <c r="DX429" i="9"/>
  <c r="DY429" i="9"/>
  <c r="DX430" i="9"/>
  <c r="DY430" i="9"/>
  <c r="DX431" i="9"/>
  <c r="DY431" i="9"/>
  <c r="DX432" i="9"/>
  <c r="DY432" i="9"/>
  <c r="DX433" i="9"/>
  <c r="DY433" i="9"/>
  <c r="DX434" i="9"/>
  <c r="DY434" i="9"/>
  <c r="DX435" i="9"/>
  <c r="P435" i="9" s="1"/>
  <c r="DY435" i="9"/>
  <c r="DX436" i="9"/>
  <c r="DY436" i="9"/>
  <c r="DX437" i="9"/>
  <c r="DY437" i="9"/>
  <c r="DX438" i="9"/>
  <c r="DY438" i="9"/>
  <c r="DX439" i="9"/>
  <c r="DY439" i="9"/>
  <c r="DX440" i="9"/>
  <c r="DY440" i="9"/>
  <c r="DX441" i="9"/>
  <c r="DY441" i="9"/>
  <c r="DX442" i="9"/>
  <c r="DY442" i="9"/>
  <c r="DX443" i="9"/>
  <c r="DY443" i="9"/>
  <c r="DX444" i="9"/>
  <c r="DY444" i="9"/>
  <c r="DX445" i="9"/>
  <c r="DY445" i="9"/>
  <c r="DX446" i="9"/>
  <c r="DY446" i="9"/>
  <c r="DX447" i="9"/>
  <c r="DY447" i="9"/>
  <c r="DX448" i="9"/>
  <c r="DY448" i="9"/>
  <c r="DX449" i="9"/>
  <c r="DY449" i="9"/>
  <c r="DX450" i="9"/>
  <c r="DY450" i="9"/>
  <c r="DX451" i="9"/>
  <c r="DY451" i="9"/>
  <c r="DX452" i="9"/>
  <c r="DY452" i="9"/>
  <c r="DX453" i="9"/>
  <c r="DY453" i="9"/>
  <c r="DX454" i="9"/>
  <c r="DY454" i="9"/>
  <c r="DX455" i="9"/>
  <c r="DY455" i="9"/>
  <c r="DX456" i="9"/>
  <c r="DY456" i="9"/>
  <c r="DX457" i="9"/>
  <c r="DY457" i="9"/>
  <c r="DX458" i="9"/>
  <c r="DY458" i="9"/>
  <c r="DX459" i="9"/>
  <c r="DY459" i="9"/>
  <c r="DX460" i="9"/>
  <c r="DY460" i="9"/>
  <c r="DX461" i="9"/>
  <c r="DY461" i="9"/>
  <c r="DX462" i="9"/>
  <c r="DY462" i="9"/>
  <c r="DX463" i="9"/>
  <c r="DY463" i="9"/>
  <c r="DX464" i="9"/>
  <c r="DY464" i="9"/>
  <c r="DX465" i="9"/>
  <c r="DY465" i="9"/>
  <c r="DD9" i="9"/>
  <c r="DE9" i="9"/>
  <c r="DF9" i="9"/>
  <c r="DG9" i="9"/>
  <c r="DJ9" i="9"/>
  <c r="DK9" i="9"/>
  <c r="DN9" i="9"/>
  <c r="DD10" i="9"/>
  <c r="DF10" i="9" s="1"/>
  <c r="DE10" i="9"/>
  <c r="DG10" i="9" s="1"/>
  <c r="DJ10" i="9"/>
  <c r="DN10" i="9" s="1"/>
  <c r="DK10" i="9"/>
  <c r="DO10" i="9"/>
  <c r="DP10" i="9"/>
  <c r="DQ10" i="9"/>
  <c r="DD11" i="9"/>
  <c r="DE11" i="9"/>
  <c r="DF11" i="9"/>
  <c r="DG11" i="9"/>
  <c r="DJ11" i="9"/>
  <c r="DK11" i="9"/>
  <c r="DO11" i="9"/>
  <c r="DD12" i="9"/>
  <c r="DF12" i="9" s="1"/>
  <c r="DE12" i="9"/>
  <c r="DG12" i="9" s="1"/>
  <c r="DJ12" i="9"/>
  <c r="DK12" i="9"/>
  <c r="DO12" i="9" s="1"/>
  <c r="DN12" i="9"/>
  <c r="DP12" i="9"/>
  <c r="DQ12" i="9"/>
  <c r="DD13" i="9"/>
  <c r="DE13" i="9"/>
  <c r="DF13" i="9"/>
  <c r="DG13" i="9"/>
  <c r="DJ13" i="9"/>
  <c r="DN13" i="9" s="1"/>
  <c r="DK13" i="9"/>
  <c r="DO13" i="9" s="1"/>
  <c r="DQ13" i="9" s="1"/>
  <c r="DD14" i="9"/>
  <c r="DF14" i="9" s="1"/>
  <c r="DE14" i="9"/>
  <c r="DG14" i="9"/>
  <c r="DJ14" i="9"/>
  <c r="DN14" i="9" s="1"/>
  <c r="DK14" i="9"/>
  <c r="DO14" i="9"/>
  <c r="DQ14" i="9" s="1"/>
  <c r="DP14" i="9"/>
  <c r="DD15" i="9"/>
  <c r="DE15" i="9"/>
  <c r="DG15" i="9" s="1"/>
  <c r="DF15" i="9"/>
  <c r="DJ15" i="9"/>
  <c r="DK15" i="9"/>
  <c r="DO15" i="9"/>
  <c r="DD16" i="9"/>
  <c r="DF16" i="9" s="1"/>
  <c r="DE16" i="9"/>
  <c r="DG16" i="9" s="1"/>
  <c r="DJ16" i="9"/>
  <c r="DK16" i="9"/>
  <c r="DN16" i="9"/>
  <c r="DP16" i="9"/>
  <c r="DD17" i="9"/>
  <c r="DE17" i="9"/>
  <c r="DF17" i="9"/>
  <c r="DG17" i="9"/>
  <c r="DJ17" i="9"/>
  <c r="DN17" i="9" s="1"/>
  <c r="DK17" i="9"/>
  <c r="DD18" i="9"/>
  <c r="DF18" i="9" s="1"/>
  <c r="DE18" i="9"/>
  <c r="DG18" i="9" s="1"/>
  <c r="DJ18" i="9"/>
  <c r="DN18" i="9" s="1"/>
  <c r="DK18" i="9"/>
  <c r="DO18" i="9"/>
  <c r="DP18" i="9"/>
  <c r="DQ18" i="9"/>
  <c r="DD19" i="9"/>
  <c r="DE19" i="9"/>
  <c r="DF19" i="9"/>
  <c r="DG19" i="9"/>
  <c r="DJ19" i="9"/>
  <c r="DK19" i="9"/>
  <c r="DO19" i="9"/>
  <c r="DD20" i="9"/>
  <c r="DF20" i="9" s="1"/>
  <c r="DE20" i="9"/>
  <c r="DG20" i="9" s="1"/>
  <c r="DJ20" i="9"/>
  <c r="DK20" i="9"/>
  <c r="DO20" i="9" s="1"/>
  <c r="DN20" i="9"/>
  <c r="DP20" i="9"/>
  <c r="DQ20" i="9"/>
  <c r="DD21" i="9"/>
  <c r="DE21" i="9"/>
  <c r="DF21" i="9"/>
  <c r="DG21" i="9"/>
  <c r="DJ21" i="9"/>
  <c r="DN21" i="9" s="1"/>
  <c r="DK21" i="9"/>
  <c r="DO21" i="9"/>
  <c r="DQ21" i="9"/>
  <c r="DD22" i="9"/>
  <c r="DF22" i="9" s="1"/>
  <c r="DE22" i="9"/>
  <c r="DG22" i="9"/>
  <c r="DJ22" i="9"/>
  <c r="DN22" i="9" s="1"/>
  <c r="DK22" i="9"/>
  <c r="DO22" i="9"/>
  <c r="DQ22" i="9" s="1"/>
  <c r="DP22" i="9"/>
  <c r="DD23" i="9"/>
  <c r="DE23" i="9"/>
  <c r="DG23" i="9" s="1"/>
  <c r="DF23" i="9"/>
  <c r="DJ23" i="9"/>
  <c r="DK23" i="9"/>
  <c r="DN23" i="9"/>
  <c r="DO23" i="9"/>
  <c r="DD24" i="9"/>
  <c r="DF24" i="9" s="1"/>
  <c r="DE24" i="9"/>
  <c r="DG24" i="9" s="1"/>
  <c r="DJ24" i="9"/>
  <c r="DN24" i="9" s="1"/>
  <c r="DK24" i="9"/>
  <c r="DP24" i="9"/>
  <c r="DD25" i="9"/>
  <c r="DE25" i="9"/>
  <c r="DF25" i="9"/>
  <c r="DG25" i="9"/>
  <c r="DJ25" i="9"/>
  <c r="DK25" i="9"/>
  <c r="DO25" i="9"/>
  <c r="DD26" i="9"/>
  <c r="DF26" i="9" s="1"/>
  <c r="DE26" i="9"/>
  <c r="DG26" i="9"/>
  <c r="DJ26" i="9"/>
  <c r="DN26" i="9" s="1"/>
  <c r="DK26" i="9"/>
  <c r="DO26" i="9"/>
  <c r="DQ26" i="9" s="1"/>
  <c r="DP26" i="9"/>
  <c r="DD27" i="9"/>
  <c r="DE27" i="9"/>
  <c r="DF27" i="9"/>
  <c r="DG27" i="9"/>
  <c r="DJ27" i="9"/>
  <c r="DK27" i="9"/>
  <c r="DD28" i="9"/>
  <c r="DF28" i="9" s="1"/>
  <c r="DE28" i="9"/>
  <c r="DG28" i="9" s="1"/>
  <c r="DJ28" i="9"/>
  <c r="DN28" i="9" s="1"/>
  <c r="DK28" i="9"/>
  <c r="DO28" i="9" s="1"/>
  <c r="DP28" i="9"/>
  <c r="DD29" i="9"/>
  <c r="DE29" i="9"/>
  <c r="DF29" i="9"/>
  <c r="DG29" i="9"/>
  <c r="DJ29" i="9"/>
  <c r="DK29" i="9"/>
  <c r="DO29" i="9"/>
  <c r="DD30" i="9"/>
  <c r="DF30" i="9" s="1"/>
  <c r="DE30" i="9"/>
  <c r="DG30" i="9" s="1"/>
  <c r="DJ30" i="9"/>
  <c r="DN30" i="9" s="1"/>
  <c r="DK30" i="9"/>
  <c r="DO30" i="9"/>
  <c r="DQ30" i="9" s="1"/>
  <c r="DP30" i="9"/>
  <c r="DD31" i="9"/>
  <c r="DE31" i="9"/>
  <c r="DG31" i="9" s="1"/>
  <c r="DF31" i="9"/>
  <c r="DJ31" i="9"/>
  <c r="DN31" i="9" s="1"/>
  <c r="DK31" i="9"/>
  <c r="DO31" i="9"/>
  <c r="DD32" i="9"/>
  <c r="DF32" i="9" s="1"/>
  <c r="DE32" i="9"/>
  <c r="DG32" i="9" s="1"/>
  <c r="DJ32" i="9"/>
  <c r="DK32" i="9"/>
  <c r="DO32" i="9" s="1"/>
  <c r="DN32" i="9"/>
  <c r="DP32" i="9"/>
  <c r="DQ32" i="9"/>
  <c r="DD33" i="9"/>
  <c r="DE33" i="9"/>
  <c r="DF33" i="9"/>
  <c r="DG33" i="9"/>
  <c r="DJ33" i="9"/>
  <c r="DK33" i="9"/>
  <c r="DN33" i="9"/>
  <c r="DD34" i="9"/>
  <c r="DF34" i="9" s="1"/>
  <c r="DE34" i="9"/>
  <c r="DG34" i="9"/>
  <c r="DJ34" i="9"/>
  <c r="DN34" i="9" s="1"/>
  <c r="DP34" i="9" s="1"/>
  <c r="DK34" i="9"/>
  <c r="DO34" i="9"/>
  <c r="DQ34" i="9"/>
  <c r="DD35" i="9"/>
  <c r="DE35" i="9"/>
  <c r="DG35" i="9" s="1"/>
  <c r="DF35" i="9"/>
  <c r="DJ35" i="9"/>
  <c r="DK35" i="9"/>
  <c r="DN35" i="9"/>
  <c r="DD36" i="9"/>
  <c r="DF36" i="9" s="1"/>
  <c r="DE36" i="9"/>
  <c r="DG36" i="9" s="1"/>
  <c r="DJ36" i="9"/>
  <c r="DK36" i="9"/>
  <c r="DO36" i="9" s="1"/>
  <c r="DN36" i="9"/>
  <c r="DP36" i="9"/>
  <c r="DQ36" i="9"/>
  <c r="DD37" i="9"/>
  <c r="DE37" i="9"/>
  <c r="DF37" i="9"/>
  <c r="DG37" i="9"/>
  <c r="DJ37" i="9"/>
  <c r="DK37" i="9"/>
  <c r="DO37" i="9"/>
  <c r="DD38" i="9"/>
  <c r="DF38" i="9" s="1"/>
  <c r="DE38" i="9"/>
  <c r="DG38" i="9" s="1"/>
  <c r="DJ38" i="9"/>
  <c r="DN38" i="9" s="1"/>
  <c r="DK38" i="9"/>
  <c r="DO38" i="9"/>
  <c r="DQ38" i="9" s="1"/>
  <c r="DP38" i="9"/>
  <c r="DD39" i="9"/>
  <c r="DE39" i="9"/>
  <c r="DF39" i="9"/>
  <c r="DG39" i="9"/>
  <c r="DJ39" i="9"/>
  <c r="DN39" i="9" s="1"/>
  <c r="DK39" i="9"/>
  <c r="DO39" i="9"/>
  <c r="DD40" i="9"/>
  <c r="DF40" i="9" s="1"/>
  <c r="DE40" i="9"/>
  <c r="DG40" i="9" s="1"/>
  <c r="DJ40" i="9"/>
  <c r="DN40" i="9" s="1"/>
  <c r="DP40" i="9" s="1"/>
  <c r="DK40" i="9"/>
  <c r="DD41" i="9"/>
  <c r="DE41" i="9"/>
  <c r="DF41" i="9"/>
  <c r="DG41" i="9"/>
  <c r="DJ41" i="9"/>
  <c r="DK41" i="9"/>
  <c r="DO41" i="9"/>
  <c r="DQ41" i="9"/>
  <c r="DD42" i="9"/>
  <c r="DF42" i="9" s="1"/>
  <c r="DE42" i="9"/>
  <c r="DG42" i="9" s="1"/>
  <c r="DJ42" i="9"/>
  <c r="DN42" i="9" s="1"/>
  <c r="DP42" i="9" s="1"/>
  <c r="DK42" i="9"/>
  <c r="DO42" i="9"/>
  <c r="DQ42" i="9" s="1"/>
  <c r="DD43" i="9"/>
  <c r="DE43" i="9"/>
  <c r="DF43" i="9"/>
  <c r="DG43" i="9"/>
  <c r="DJ43" i="9"/>
  <c r="DK43" i="9"/>
  <c r="DN43" i="9"/>
  <c r="DO43" i="9"/>
  <c r="DD44" i="9"/>
  <c r="DF44" i="9" s="1"/>
  <c r="DE44" i="9"/>
  <c r="DG44" i="9" s="1"/>
  <c r="DJ44" i="9"/>
  <c r="DN44" i="9" s="1"/>
  <c r="DP44" i="9" s="1"/>
  <c r="DK44" i="9"/>
  <c r="DO44" i="9" s="1"/>
  <c r="DQ44" i="9"/>
  <c r="DD45" i="9"/>
  <c r="DE45" i="9"/>
  <c r="DF45" i="9"/>
  <c r="DG45" i="9"/>
  <c r="DJ45" i="9"/>
  <c r="DK45" i="9"/>
  <c r="DN45" i="9"/>
  <c r="DD46" i="9"/>
  <c r="DF46" i="9" s="1"/>
  <c r="DE46" i="9"/>
  <c r="DG46" i="9" s="1"/>
  <c r="DJ46" i="9"/>
  <c r="DK46" i="9"/>
  <c r="DN46" i="9"/>
  <c r="DO46" i="9"/>
  <c r="DQ46" i="9" s="1"/>
  <c r="DP46" i="9"/>
  <c r="DD47" i="9"/>
  <c r="DE47" i="9"/>
  <c r="DF47" i="9"/>
  <c r="DG47" i="9"/>
  <c r="DJ47" i="9"/>
  <c r="DK47" i="9"/>
  <c r="DO47" i="9" s="1"/>
  <c r="DN47" i="9"/>
  <c r="DD48" i="9"/>
  <c r="DF48" i="9" s="1"/>
  <c r="DE48" i="9"/>
  <c r="DG48" i="9" s="1"/>
  <c r="DJ48" i="9"/>
  <c r="DN48" i="9" s="1"/>
  <c r="DK48" i="9"/>
  <c r="DP48" i="9"/>
  <c r="DD49" i="9"/>
  <c r="DE49" i="9"/>
  <c r="DF49" i="9"/>
  <c r="DG49" i="9"/>
  <c r="DJ49" i="9"/>
  <c r="DN49" i="9" s="1"/>
  <c r="DK49" i="9"/>
  <c r="DO49" i="9" s="1"/>
  <c r="DQ49" i="9"/>
  <c r="DD50" i="9"/>
  <c r="DF50" i="9" s="1"/>
  <c r="DE50" i="9"/>
  <c r="DG50" i="9"/>
  <c r="DJ50" i="9"/>
  <c r="DK50" i="9"/>
  <c r="DN50" i="9"/>
  <c r="DO50" i="9"/>
  <c r="DP50" i="9"/>
  <c r="DQ50" i="9"/>
  <c r="DD51" i="9"/>
  <c r="DE51" i="9"/>
  <c r="DF51" i="9"/>
  <c r="DG51" i="9"/>
  <c r="DJ51" i="9"/>
  <c r="DK51" i="9"/>
  <c r="DO51" i="9" s="1"/>
  <c r="DN51" i="9"/>
  <c r="DD52" i="9"/>
  <c r="DF52" i="9" s="1"/>
  <c r="DE52" i="9"/>
  <c r="DG52" i="9" s="1"/>
  <c r="DJ52" i="9"/>
  <c r="DN52" i="9" s="1"/>
  <c r="DP52" i="9" s="1"/>
  <c r="DK52" i="9"/>
  <c r="DO52" i="9" s="1"/>
  <c r="DQ52" i="9"/>
  <c r="DD53" i="9"/>
  <c r="DE53" i="9"/>
  <c r="DF53" i="9"/>
  <c r="DG53" i="9"/>
  <c r="DJ53" i="9"/>
  <c r="DK53" i="9"/>
  <c r="DN53" i="9"/>
  <c r="DD54" i="9"/>
  <c r="DF54" i="9" s="1"/>
  <c r="DE54" i="9"/>
  <c r="DG54" i="9"/>
  <c r="DJ54" i="9"/>
  <c r="DK54" i="9"/>
  <c r="DN54" i="9"/>
  <c r="DO54" i="9"/>
  <c r="DQ54" i="9" s="1"/>
  <c r="DP54" i="9"/>
  <c r="DD55" i="9"/>
  <c r="DE55" i="9"/>
  <c r="DF55" i="9"/>
  <c r="DG55" i="9"/>
  <c r="DJ55" i="9"/>
  <c r="DK55" i="9"/>
  <c r="DO55" i="9" s="1"/>
  <c r="DD56" i="9"/>
  <c r="DF56" i="9" s="1"/>
  <c r="DE56" i="9"/>
  <c r="DG56" i="9" s="1"/>
  <c r="DJ56" i="9"/>
  <c r="DN56" i="9" s="1"/>
  <c r="DK56" i="9"/>
  <c r="DP56" i="9"/>
  <c r="DD57" i="9"/>
  <c r="DE57" i="9"/>
  <c r="DF57" i="9"/>
  <c r="DG57" i="9"/>
  <c r="DJ57" i="9"/>
  <c r="DN57" i="9" s="1"/>
  <c r="DK57" i="9"/>
  <c r="DO57" i="9"/>
  <c r="DQ57" i="9"/>
  <c r="DD58" i="9"/>
  <c r="DE58" i="9"/>
  <c r="DG58" i="9" s="1"/>
  <c r="DF58" i="9"/>
  <c r="DJ58" i="9"/>
  <c r="DK58" i="9"/>
  <c r="DO58" i="9" s="1"/>
  <c r="DN58" i="9"/>
  <c r="DP58" i="9"/>
  <c r="DD59" i="9"/>
  <c r="DF59" i="9" s="1"/>
  <c r="DE59" i="9"/>
  <c r="DG59" i="9" s="1"/>
  <c r="DJ59" i="9"/>
  <c r="DK59" i="9"/>
  <c r="DN59" i="9"/>
  <c r="DP59" i="9" s="1"/>
  <c r="DD60" i="9"/>
  <c r="DF60" i="9" s="1"/>
  <c r="DE60" i="9"/>
  <c r="DG60" i="9"/>
  <c r="DJ60" i="9"/>
  <c r="DK60" i="9"/>
  <c r="DO60" i="9"/>
  <c r="DQ60" i="9" s="1"/>
  <c r="DD61" i="9"/>
  <c r="DF61" i="9" s="1"/>
  <c r="DE61" i="9"/>
  <c r="DG61" i="9" s="1"/>
  <c r="DJ61" i="9"/>
  <c r="DN61" i="9" s="1"/>
  <c r="DK61" i="9"/>
  <c r="DO61" i="9"/>
  <c r="DQ61" i="9" s="1"/>
  <c r="DP61" i="9"/>
  <c r="DD62" i="9"/>
  <c r="DE62" i="9"/>
  <c r="DF62" i="9"/>
  <c r="DG62" i="9"/>
  <c r="DJ62" i="9"/>
  <c r="DK62" i="9"/>
  <c r="DN62" i="9"/>
  <c r="DP62" i="9"/>
  <c r="DD63" i="9"/>
  <c r="DE63" i="9"/>
  <c r="DG63" i="9" s="1"/>
  <c r="DF63" i="9"/>
  <c r="DJ63" i="9"/>
  <c r="DK63" i="9"/>
  <c r="DO63" i="9" s="1"/>
  <c r="DN63" i="9"/>
  <c r="DP63" i="9" s="1"/>
  <c r="DQ63" i="9"/>
  <c r="DD64" i="9"/>
  <c r="DF64" i="9" s="1"/>
  <c r="DE64" i="9"/>
  <c r="DG64" i="9"/>
  <c r="DJ64" i="9"/>
  <c r="DK64" i="9"/>
  <c r="DD65" i="9"/>
  <c r="DF65" i="9" s="1"/>
  <c r="DE65" i="9"/>
  <c r="DG65" i="9" s="1"/>
  <c r="DJ65" i="9"/>
  <c r="DN65" i="9" s="1"/>
  <c r="DK65" i="9"/>
  <c r="DO65" i="9"/>
  <c r="DQ65" i="9" s="1"/>
  <c r="DP65" i="9"/>
  <c r="DD66" i="9"/>
  <c r="DE66" i="9"/>
  <c r="DG66" i="9" s="1"/>
  <c r="DF66" i="9"/>
  <c r="DJ66" i="9"/>
  <c r="DK66" i="9"/>
  <c r="DN66" i="9"/>
  <c r="DP66" i="9" s="1"/>
  <c r="DO66" i="9"/>
  <c r="DD67" i="9"/>
  <c r="DE67" i="9"/>
  <c r="DG67" i="9" s="1"/>
  <c r="DF67" i="9"/>
  <c r="DJ67" i="9"/>
  <c r="DK67" i="9"/>
  <c r="DO67" i="9" s="1"/>
  <c r="DN67" i="9"/>
  <c r="DP67" i="9" s="1"/>
  <c r="DD68" i="9"/>
  <c r="DF68" i="9" s="1"/>
  <c r="DE68" i="9"/>
  <c r="DG68" i="9"/>
  <c r="DJ68" i="9"/>
  <c r="DK68" i="9"/>
  <c r="DO68" i="9"/>
  <c r="DD69" i="9"/>
  <c r="DE69" i="9"/>
  <c r="DF69" i="9"/>
  <c r="DG69" i="9"/>
  <c r="DJ69" i="9"/>
  <c r="DN69" i="9" s="1"/>
  <c r="DK69" i="9"/>
  <c r="DO69" i="9"/>
  <c r="DQ69" i="9" s="1"/>
  <c r="DP69" i="9"/>
  <c r="DD70" i="9"/>
  <c r="DE70" i="9"/>
  <c r="DF70" i="9"/>
  <c r="DG70" i="9"/>
  <c r="DJ70" i="9"/>
  <c r="DK70" i="9"/>
  <c r="DO70" i="9" s="1"/>
  <c r="DN70" i="9"/>
  <c r="DP70" i="9" s="1"/>
  <c r="DD71" i="9"/>
  <c r="DE71" i="9"/>
  <c r="DG71" i="9" s="1"/>
  <c r="DF71" i="9"/>
  <c r="DJ71" i="9"/>
  <c r="DK71" i="9"/>
  <c r="DO71" i="9" s="1"/>
  <c r="DN71" i="9"/>
  <c r="DQ71" i="9"/>
  <c r="DD72" i="9"/>
  <c r="DF72" i="9" s="1"/>
  <c r="DE72" i="9"/>
  <c r="DG72" i="9"/>
  <c r="DJ72" i="9"/>
  <c r="DK72" i="9"/>
  <c r="DD73" i="9"/>
  <c r="DF73" i="9" s="1"/>
  <c r="DE73" i="9"/>
  <c r="DG73" i="9" s="1"/>
  <c r="DJ73" i="9"/>
  <c r="DN73" i="9" s="1"/>
  <c r="DK73" i="9"/>
  <c r="DD74" i="9"/>
  <c r="DE74" i="9"/>
  <c r="DF74" i="9"/>
  <c r="DG74" i="9"/>
  <c r="DJ74" i="9"/>
  <c r="DK74" i="9"/>
  <c r="DN74" i="9"/>
  <c r="DO74" i="9"/>
  <c r="DP74" i="9"/>
  <c r="DD75" i="9"/>
  <c r="DF75" i="9" s="1"/>
  <c r="DE75" i="9"/>
  <c r="DG75" i="9" s="1"/>
  <c r="DJ75" i="9"/>
  <c r="DK75" i="9"/>
  <c r="DN75" i="9"/>
  <c r="DP75" i="9" s="1"/>
  <c r="DO75" i="9"/>
  <c r="DQ75" i="9"/>
  <c r="DD76" i="9"/>
  <c r="DF76" i="9" s="1"/>
  <c r="DE76" i="9"/>
  <c r="DG76" i="9" s="1"/>
  <c r="DJ76" i="9"/>
  <c r="DK76" i="9"/>
  <c r="DD77" i="9"/>
  <c r="DF77" i="9" s="1"/>
  <c r="DE77" i="9"/>
  <c r="DG77" i="9"/>
  <c r="DJ77" i="9"/>
  <c r="DN77" i="9" s="1"/>
  <c r="DK77" i="9"/>
  <c r="DD78" i="9"/>
  <c r="DF78" i="9" s="1"/>
  <c r="DE78" i="9"/>
  <c r="DG78" i="9"/>
  <c r="DJ78" i="9"/>
  <c r="DN78" i="9" s="1"/>
  <c r="DK78" i="9"/>
  <c r="DP78" i="9"/>
  <c r="DD79" i="9"/>
  <c r="DE79" i="9"/>
  <c r="DG79" i="9" s="1"/>
  <c r="DF79" i="9"/>
  <c r="DJ79" i="9"/>
  <c r="DK79" i="9"/>
  <c r="DO79" i="9"/>
  <c r="DQ79" i="9" s="1"/>
  <c r="DD80" i="9"/>
  <c r="DF80" i="9" s="1"/>
  <c r="DE80" i="9"/>
  <c r="DG80" i="9" s="1"/>
  <c r="DJ80" i="9"/>
  <c r="DK80" i="9"/>
  <c r="DN80" i="9"/>
  <c r="DO80" i="9"/>
  <c r="DP80" i="9"/>
  <c r="DD81" i="9"/>
  <c r="DE81" i="9"/>
  <c r="DG81" i="9" s="1"/>
  <c r="DF81" i="9"/>
  <c r="DJ81" i="9"/>
  <c r="DN81" i="9" s="1"/>
  <c r="DK81" i="9"/>
  <c r="DO81" i="9" s="1"/>
  <c r="DD82" i="9"/>
  <c r="DF82" i="9" s="1"/>
  <c r="DE82" i="9"/>
  <c r="DG82" i="9"/>
  <c r="DJ82" i="9"/>
  <c r="DN82" i="9" s="1"/>
  <c r="DP82" i="9" s="1"/>
  <c r="DK82" i="9"/>
  <c r="DO82" i="9" s="1"/>
  <c r="DQ82" i="9"/>
  <c r="DD83" i="9"/>
  <c r="DE83" i="9"/>
  <c r="DG83" i="9" s="1"/>
  <c r="DF83" i="9"/>
  <c r="DJ83" i="9"/>
  <c r="DK83" i="9"/>
  <c r="DO83" i="9"/>
  <c r="DQ83" i="9" s="1"/>
  <c r="DD84" i="9"/>
  <c r="DF84" i="9" s="1"/>
  <c r="DE84" i="9"/>
  <c r="DG84" i="9" s="1"/>
  <c r="DJ84" i="9"/>
  <c r="DK84" i="9"/>
  <c r="DN84" i="9"/>
  <c r="DP84" i="9"/>
  <c r="DD85" i="9"/>
  <c r="DE85" i="9"/>
  <c r="DG85" i="9" s="1"/>
  <c r="DF85" i="9"/>
  <c r="DJ85" i="9"/>
  <c r="DK85" i="9"/>
  <c r="DN85" i="9"/>
  <c r="DD86" i="9"/>
  <c r="DF86" i="9" s="1"/>
  <c r="DE86" i="9"/>
  <c r="DG86" i="9"/>
  <c r="DJ86" i="9"/>
  <c r="DN86" i="9" s="1"/>
  <c r="DK86" i="9"/>
  <c r="DO86" i="9" s="1"/>
  <c r="DP86" i="9"/>
  <c r="DQ86" i="9"/>
  <c r="DD87" i="9"/>
  <c r="DE87" i="9"/>
  <c r="DG87" i="9" s="1"/>
  <c r="DF87" i="9"/>
  <c r="DJ87" i="9"/>
  <c r="DK87" i="9"/>
  <c r="DN87" i="9"/>
  <c r="DO87" i="9"/>
  <c r="DQ87" i="9"/>
  <c r="DD88" i="9"/>
  <c r="DE88" i="9"/>
  <c r="DG88" i="9" s="1"/>
  <c r="DF88" i="9"/>
  <c r="DJ88" i="9"/>
  <c r="DK88" i="9"/>
  <c r="DN88" i="9"/>
  <c r="DP88" i="9" s="1"/>
  <c r="DO88" i="9"/>
  <c r="DD89" i="9"/>
  <c r="DF89" i="9" s="1"/>
  <c r="DE89" i="9"/>
  <c r="DG89" i="9" s="1"/>
  <c r="DJ89" i="9"/>
  <c r="DK89" i="9"/>
  <c r="DO89" i="9" s="1"/>
  <c r="DN89" i="9"/>
  <c r="DQ89" i="9"/>
  <c r="DD90" i="9"/>
  <c r="DF90" i="9" s="1"/>
  <c r="DE90" i="9"/>
  <c r="DG90" i="9"/>
  <c r="DJ90" i="9"/>
  <c r="DN90" i="9" s="1"/>
  <c r="DK90" i="9"/>
  <c r="DO90" i="9"/>
  <c r="DP90" i="9"/>
  <c r="DQ90" i="9"/>
  <c r="DD91" i="9"/>
  <c r="DE91" i="9"/>
  <c r="DF91" i="9"/>
  <c r="DG91" i="9"/>
  <c r="DJ91" i="9"/>
  <c r="DN91" i="9" s="1"/>
  <c r="DP91" i="9" s="1"/>
  <c r="DK91" i="9"/>
  <c r="DO91" i="9"/>
  <c r="DQ91" i="9" s="1"/>
  <c r="DD92" i="9"/>
  <c r="DF92" i="9" s="1"/>
  <c r="DE92" i="9"/>
  <c r="DG92" i="9"/>
  <c r="DJ92" i="9"/>
  <c r="DK92" i="9"/>
  <c r="DO92" i="9" s="1"/>
  <c r="DN92" i="9"/>
  <c r="DP92" i="9"/>
  <c r="DD93" i="9"/>
  <c r="DF93" i="9" s="1"/>
  <c r="DE93" i="9"/>
  <c r="DG93" i="9" s="1"/>
  <c r="DJ93" i="9"/>
  <c r="DK93" i="9"/>
  <c r="DO93" i="9" s="1"/>
  <c r="DQ93" i="9"/>
  <c r="DD94" i="9"/>
  <c r="DF94" i="9" s="1"/>
  <c r="DE94" i="9"/>
  <c r="DG94" i="9"/>
  <c r="DJ94" i="9"/>
  <c r="DN94" i="9" s="1"/>
  <c r="DK94" i="9"/>
  <c r="DP94" i="9"/>
  <c r="DD95" i="9"/>
  <c r="DE95" i="9"/>
  <c r="DG95" i="9" s="1"/>
  <c r="DF95" i="9"/>
  <c r="DJ95" i="9"/>
  <c r="DK95" i="9"/>
  <c r="DN95" i="9"/>
  <c r="DO95" i="9"/>
  <c r="DQ95" i="9" s="1"/>
  <c r="DD96" i="9"/>
  <c r="DE96" i="9"/>
  <c r="DG96" i="9" s="1"/>
  <c r="DF96" i="9"/>
  <c r="DJ96" i="9"/>
  <c r="DK96" i="9"/>
  <c r="DN96" i="9"/>
  <c r="DP96" i="9" s="1"/>
  <c r="DD97" i="9"/>
  <c r="DE97" i="9"/>
  <c r="DG97" i="9" s="1"/>
  <c r="DF97" i="9"/>
  <c r="DJ97" i="9"/>
  <c r="DK97" i="9"/>
  <c r="DO97" i="9" s="1"/>
  <c r="DD98" i="9"/>
  <c r="DF98" i="9" s="1"/>
  <c r="DE98" i="9"/>
  <c r="DG98" i="9"/>
  <c r="DJ98" i="9"/>
  <c r="DN98" i="9" s="1"/>
  <c r="DP98" i="9" s="1"/>
  <c r="DK98" i="9"/>
  <c r="DD99" i="9"/>
  <c r="DE99" i="9"/>
  <c r="DF99" i="9"/>
  <c r="DG99" i="9"/>
  <c r="DJ99" i="9"/>
  <c r="DN99" i="9" s="1"/>
  <c r="DK99" i="9"/>
  <c r="DO99" i="9"/>
  <c r="DQ99" i="9" s="1"/>
  <c r="DP99" i="9"/>
  <c r="DD100" i="9"/>
  <c r="DF100" i="9" s="1"/>
  <c r="DE100" i="9"/>
  <c r="DG100" i="9" s="1"/>
  <c r="DJ100" i="9"/>
  <c r="DK100" i="9"/>
  <c r="DN100" i="9"/>
  <c r="DP100" i="9" s="1"/>
  <c r="DO100" i="9"/>
  <c r="DD101" i="9"/>
  <c r="DF101" i="9" s="1"/>
  <c r="DE101" i="9"/>
  <c r="DG101" i="9" s="1"/>
  <c r="DJ101" i="9"/>
  <c r="DK101" i="9"/>
  <c r="DN101" i="9"/>
  <c r="DD102" i="9"/>
  <c r="DF102" i="9" s="1"/>
  <c r="DE102" i="9"/>
  <c r="DG102" i="9"/>
  <c r="DJ102" i="9"/>
  <c r="DN102" i="9" s="1"/>
  <c r="DK102" i="9"/>
  <c r="DO102" i="9" s="1"/>
  <c r="DQ102" i="9" s="1"/>
  <c r="DD103" i="9"/>
  <c r="DE103" i="9"/>
  <c r="DG103" i="9" s="1"/>
  <c r="DF103" i="9"/>
  <c r="DJ103" i="9"/>
  <c r="DK103" i="9"/>
  <c r="DN103" i="9"/>
  <c r="DO103" i="9"/>
  <c r="DQ103" i="9"/>
  <c r="DD104" i="9"/>
  <c r="DF104" i="9" s="1"/>
  <c r="DE104" i="9"/>
  <c r="DG104" i="9" s="1"/>
  <c r="DJ104" i="9"/>
  <c r="DK104" i="9"/>
  <c r="DN104" i="9"/>
  <c r="DD105" i="9"/>
  <c r="DF105" i="9" s="1"/>
  <c r="DE105" i="9"/>
  <c r="DG105" i="9" s="1"/>
  <c r="DJ105" i="9"/>
  <c r="DK105" i="9"/>
  <c r="DD106" i="9"/>
  <c r="DF106" i="9" s="1"/>
  <c r="DE106" i="9"/>
  <c r="DG106" i="9"/>
  <c r="DJ106" i="9"/>
  <c r="DN106" i="9" s="1"/>
  <c r="DK106" i="9"/>
  <c r="DO106" i="9" s="1"/>
  <c r="DQ106" i="9" s="1"/>
  <c r="DD107" i="9"/>
  <c r="DF107" i="9" s="1"/>
  <c r="DE107" i="9"/>
  <c r="DG107" i="9" s="1"/>
  <c r="DJ107" i="9"/>
  <c r="DN107" i="9" s="1"/>
  <c r="DK107" i="9"/>
  <c r="DO107" i="9"/>
  <c r="DP107" i="9"/>
  <c r="DQ107" i="9"/>
  <c r="DD108" i="9"/>
  <c r="DF108" i="9" s="1"/>
  <c r="DE108" i="9"/>
  <c r="DG108" i="9"/>
  <c r="DJ108" i="9"/>
  <c r="DK108" i="9"/>
  <c r="DO108" i="9" s="1"/>
  <c r="DD109" i="9"/>
  <c r="DF109" i="9" s="1"/>
  <c r="DE109" i="9"/>
  <c r="DG109" i="9" s="1"/>
  <c r="DJ109" i="9"/>
  <c r="DK109" i="9"/>
  <c r="DO109" i="9" s="1"/>
  <c r="DQ109" i="9"/>
  <c r="DD110" i="9"/>
  <c r="DF110" i="9" s="1"/>
  <c r="DE110" i="9"/>
  <c r="DG110" i="9"/>
  <c r="DJ110" i="9"/>
  <c r="DN110" i="9" s="1"/>
  <c r="DK110" i="9"/>
  <c r="DO110" i="9" s="1"/>
  <c r="DP110" i="9"/>
  <c r="DQ110" i="9"/>
  <c r="DD111" i="9"/>
  <c r="DF111" i="9" s="1"/>
  <c r="DE111" i="9"/>
  <c r="DG111" i="9"/>
  <c r="DJ111" i="9"/>
  <c r="DN111" i="9" s="1"/>
  <c r="DK111" i="9"/>
  <c r="DO111" i="9"/>
  <c r="DQ111" i="9" s="1"/>
  <c r="DP111" i="9"/>
  <c r="DD112" i="9"/>
  <c r="DE112" i="9"/>
  <c r="DF112" i="9"/>
  <c r="DG112" i="9"/>
  <c r="DJ112" i="9"/>
  <c r="DN112" i="9" s="1"/>
  <c r="DK112" i="9"/>
  <c r="DO112" i="9"/>
  <c r="DP112" i="9"/>
  <c r="DD113" i="9"/>
  <c r="DE113" i="9"/>
  <c r="DG113" i="9" s="1"/>
  <c r="DF113" i="9"/>
  <c r="DJ113" i="9"/>
  <c r="DN113" i="9" s="1"/>
  <c r="DP113" i="9" s="1"/>
  <c r="DK113" i="9"/>
  <c r="DO113" i="9" s="1"/>
  <c r="DQ113" i="9"/>
  <c r="DD114" i="9"/>
  <c r="DE114" i="9"/>
  <c r="DF114" i="9"/>
  <c r="DG114" i="9"/>
  <c r="DJ114" i="9"/>
  <c r="DN114" i="9" s="1"/>
  <c r="DK114" i="9"/>
  <c r="DO114" i="9" s="1"/>
  <c r="DQ114" i="9" s="1"/>
  <c r="DP114" i="9"/>
  <c r="DD115" i="9"/>
  <c r="DE115" i="9"/>
  <c r="DF115" i="9"/>
  <c r="DG115" i="9"/>
  <c r="DJ115" i="9"/>
  <c r="DK115" i="9"/>
  <c r="DN115" i="9"/>
  <c r="DP115" i="9" s="1"/>
  <c r="DO115" i="9"/>
  <c r="DQ115" i="9" s="1"/>
  <c r="DD116" i="9"/>
  <c r="DE116" i="9"/>
  <c r="DG116" i="9" s="1"/>
  <c r="DF116" i="9"/>
  <c r="DJ116" i="9"/>
  <c r="DK116" i="9"/>
  <c r="DN116" i="9"/>
  <c r="DP116" i="9" s="1"/>
  <c r="DO116" i="9"/>
  <c r="DQ116" i="9"/>
  <c r="DD117" i="9"/>
  <c r="DF117" i="9" s="1"/>
  <c r="DE117" i="9"/>
  <c r="DG117" i="9"/>
  <c r="DJ117" i="9"/>
  <c r="DK117" i="9"/>
  <c r="DO117" i="9"/>
  <c r="DD118" i="9"/>
  <c r="DF118" i="9" s="1"/>
  <c r="DE118" i="9"/>
  <c r="DG118" i="9" s="1"/>
  <c r="DJ118" i="9"/>
  <c r="DK118" i="9"/>
  <c r="DO118" i="9" s="1"/>
  <c r="DQ118" i="9" s="1"/>
  <c r="DD119" i="9"/>
  <c r="DE119" i="9"/>
  <c r="DF119" i="9"/>
  <c r="DG119" i="9"/>
  <c r="DJ119" i="9"/>
  <c r="DK119" i="9"/>
  <c r="DN119" i="9"/>
  <c r="DO119" i="9"/>
  <c r="DP119" i="9"/>
  <c r="DD120" i="9"/>
  <c r="DE120" i="9"/>
  <c r="DG120" i="9" s="1"/>
  <c r="DF120" i="9"/>
  <c r="DJ120" i="9"/>
  <c r="DK120" i="9"/>
  <c r="DN120" i="9"/>
  <c r="DP120" i="9" s="1"/>
  <c r="DO120" i="9"/>
  <c r="DQ120" i="9"/>
  <c r="DD121" i="9"/>
  <c r="DF121" i="9" s="1"/>
  <c r="DE121" i="9"/>
  <c r="DG121" i="9"/>
  <c r="DJ121" i="9"/>
  <c r="DK121" i="9"/>
  <c r="DO121" i="9"/>
  <c r="DD122" i="9"/>
  <c r="DE122" i="9"/>
  <c r="DG122" i="9" s="1"/>
  <c r="DF122" i="9"/>
  <c r="DJ122" i="9"/>
  <c r="DK122" i="9"/>
  <c r="DN122" i="9"/>
  <c r="DP122" i="9" s="1"/>
  <c r="DD123" i="9"/>
  <c r="DF123" i="9" s="1"/>
  <c r="DE123" i="9"/>
  <c r="DG123" i="9" s="1"/>
  <c r="DJ123" i="9"/>
  <c r="DK123" i="9"/>
  <c r="DN123" i="9"/>
  <c r="DP123" i="9" s="1"/>
  <c r="DO123" i="9"/>
  <c r="DQ123" i="9"/>
  <c r="DD124" i="9"/>
  <c r="DF124" i="9" s="1"/>
  <c r="DE124" i="9"/>
  <c r="DG124" i="9"/>
  <c r="DJ124" i="9"/>
  <c r="DK124" i="9"/>
  <c r="DO124" i="9"/>
  <c r="DD125" i="9"/>
  <c r="DE125" i="9"/>
  <c r="DG125" i="9" s="1"/>
  <c r="DF125" i="9"/>
  <c r="DJ125" i="9"/>
  <c r="DK125" i="9"/>
  <c r="DO125" i="9" s="1"/>
  <c r="DQ125" i="9" s="1"/>
  <c r="DD126" i="9"/>
  <c r="DE126" i="9"/>
  <c r="DF126" i="9"/>
  <c r="DG126" i="9"/>
  <c r="DJ126" i="9"/>
  <c r="DK126" i="9"/>
  <c r="DN126" i="9"/>
  <c r="DO126" i="9"/>
  <c r="DP126" i="9"/>
  <c r="DD127" i="9"/>
  <c r="DE127" i="9"/>
  <c r="DG127" i="9" s="1"/>
  <c r="DF127" i="9"/>
  <c r="DJ127" i="9"/>
  <c r="DK127" i="9"/>
  <c r="DN127" i="9"/>
  <c r="DO127" i="9"/>
  <c r="DQ127" i="9"/>
  <c r="DD128" i="9"/>
  <c r="DF128" i="9" s="1"/>
  <c r="DE128" i="9"/>
  <c r="DG128" i="9"/>
  <c r="DJ128" i="9"/>
  <c r="DK128" i="9"/>
  <c r="DO128" i="9"/>
  <c r="DD129" i="9"/>
  <c r="DF129" i="9" s="1"/>
  <c r="DE129" i="9"/>
  <c r="DG129" i="9" s="1"/>
  <c r="DJ129" i="9"/>
  <c r="DN129" i="9" s="1"/>
  <c r="DK129" i="9"/>
  <c r="DO129" i="9" s="1"/>
  <c r="DP129" i="9"/>
  <c r="DQ129" i="9"/>
  <c r="DD130" i="9"/>
  <c r="DE130" i="9"/>
  <c r="DF130" i="9"/>
  <c r="DG130" i="9"/>
  <c r="DJ130" i="9"/>
  <c r="DK130" i="9"/>
  <c r="DN130" i="9"/>
  <c r="DO130" i="9"/>
  <c r="DP130" i="9"/>
  <c r="DD131" i="9"/>
  <c r="DE131" i="9"/>
  <c r="DG131" i="9" s="1"/>
  <c r="DF131" i="9"/>
  <c r="DJ131" i="9"/>
  <c r="DK131" i="9"/>
  <c r="DN131" i="9"/>
  <c r="DP131" i="9" s="1"/>
  <c r="DO131" i="9"/>
  <c r="DQ131" i="9"/>
  <c r="DD132" i="9"/>
  <c r="DF132" i="9" s="1"/>
  <c r="DE132" i="9"/>
  <c r="DG132" i="9"/>
  <c r="DJ132" i="9"/>
  <c r="DK132" i="9"/>
  <c r="DD133" i="9"/>
  <c r="DF133" i="9" s="1"/>
  <c r="DE133" i="9"/>
  <c r="DG133" i="9" s="1"/>
  <c r="DJ133" i="9"/>
  <c r="DN133" i="9" s="1"/>
  <c r="DK133" i="9"/>
  <c r="DO133" i="9" s="1"/>
  <c r="DQ133" i="9"/>
  <c r="DD134" i="9"/>
  <c r="DE134" i="9"/>
  <c r="DF134" i="9"/>
  <c r="DG134" i="9"/>
  <c r="DJ134" i="9"/>
  <c r="DK134" i="9"/>
  <c r="DN134" i="9"/>
  <c r="DP134" i="9" s="1"/>
  <c r="DD135" i="9"/>
  <c r="DF135" i="9" s="1"/>
  <c r="DE135" i="9"/>
  <c r="DG135" i="9" s="1"/>
  <c r="DJ135" i="9"/>
  <c r="DK135" i="9"/>
  <c r="DN135" i="9"/>
  <c r="DP135" i="9" s="1"/>
  <c r="DO135" i="9"/>
  <c r="DQ135" i="9"/>
  <c r="DD136" i="9"/>
  <c r="DF136" i="9" s="1"/>
  <c r="DE136" i="9"/>
  <c r="DG136" i="9"/>
  <c r="DJ136" i="9"/>
  <c r="DK136" i="9"/>
  <c r="DO136" i="9"/>
  <c r="DD137" i="9"/>
  <c r="DF137" i="9" s="1"/>
  <c r="DE137" i="9"/>
  <c r="DG137" i="9" s="1"/>
  <c r="DJ137" i="9"/>
  <c r="DK137" i="9"/>
  <c r="DO137" i="9" s="1"/>
  <c r="DQ137" i="9" s="1"/>
  <c r="DD138" i="9"/>
  <c r="DE138" i="9"/>
  <c r="DF138" i="9"/>
  <c r="DG138" i="9"/>
  <c r="DJ138" i="9"/>
  <c r="DK138" i="9"/>
  <c r="DN138" i="9"/>
  <c r="DP138" i="9"/>
  <c r="DD139" i="9"/>
  <c r="DF139" i="9" s="1"/>
  <c r="DE139" i="9"/>
  <c r="DG139" i="9" s="1"/>
  <c r="DJ139" i="9"/>
  <c r="DK139" i="9"/>
  <c r="DN139" i="9"/>
  <c r="DP139" i="9" s="1"/>
  <c r="DO139" i="9"/>
  <c r="DQ139" i="9"/>
  <c r="DD140" i="9"/>
  <c r="DF140" i="9" s="1"/>
  <c r="DE140" i="9"/>
  <c r="DG140" i="9"/>
  <c r="DJ140" i="9"/>
  <c r="DK140" i="9"/>
  <c r="DO140" i="9"/>
  <c r="DD141" i="9"/>
  <c r="DF141" i="9" s="1"/>
  <c r="DE141" i="9"/>
  <c r="DG141" i="9" s="1"/>
  <c r="DJ141" i="9"/>
  <c r="DK141" i="9"/>
  <c r="DO141" i="9" s="1"/>
  <c r="DQ141" i="9"/>
  <c r="DD142" i="9"/>
  <c r="DE142" i="9"/>
  <c r="DF142" i="9"/>
  <c r="DG142" i="9"/>
  <c r="DJ142" i="9"/>
  <c r="DK142" i="9"/>
  <c r="DN142" i="9"/>
  <c r="DP142" i="9"/>
  <c r="DD143" i="9"/>
  <c r="DE143" i="9"/>
  <c r="DG143" i="9" s="1"/>
  <c r="DF143" i="9"/>
  <c r="DJ143" i="9"/>
  <c r="DK143" i="9"/>
  <c r="DN143" i="9"/>
  <c r="DP143" i="9" s="1"/>
  <c r="DO143" i="9"/>
  <c r="DQ143" i="9"/>
  <c r="DD144" i="9"/>
  <c r="DF144" i="9" s="1"/>
  <c r="DE144" i="9"/>
  <c r="DG144" i="9"/>
  <c r="DJ144" i="9"/>
  <c r="DK144" i="9"/>
  <c r="DO144" i="9"/>
  <c r="DD145" i="9"/>
  <c r="DF145" i="9" s="1"/>
  <c r="DE145" i="9"/>
  <c r="DG145" i="9" s="1"/>
  <c r="DJ145" i="9"/>
  <c r="DN145" i="9" s="1"/>
  <c r="DK145" i="9"/>
  <c r="DO145" i="9" s="1"/>
  <c r="DQ145" i="9" s="1"/>
  <c r="DP145" i="9"/>
  <c r="DD146" i="9"/>
  <c r="DE146" i="9"/>
  <c r="DF146" i="9"/>
  <c r="DG146" i="9"/>
  <c r="DJ146" i="9"/>
  <c r="DK146" i="9"/>
  <c r="DN146" i="9"/>
  <c r="DP146" i="9" s="1"/>
  <c r="DO146" i="9"/>
  <c r="DD147" i="9"/>
  <c r="DE147" i="9"/>
  <c r="DG147" i="9" s="1"/>
  <c r="DF147" i="9"/>
  <c r="DJ147" i="9"/>
  <c r="DK147" i="9"/>
  <c r="DN147" i="9"/>
  <c r="DP147" i="9" s="1"/>
  <c r="DO147" i="9"/>
  <c r="DQ147" i="9"/>
  <c r="DD148" i="9"/>
  <c r="DF148" i="9" s="1"/>
  <c r="DE148" i="9"/>
  <c r="DG148" i="9"/>
  <c r="DJ148" i="9"/>
  <c r="DK148" i="9"/>
  <c r="DD149" i="9"/>
  <c r="DF149" i="9" s="1"/>
  <c r="DE149" i="9"/>
  <c r="DG149" i="9" s="1"/>
  <c r="DJ149" i="9"/>
  <c r="DN149" i="9" s="1"/>
  <c r="DK149" i="9"/>
  <c r="DO149" i="9" s="1"/>
  <c r="DQ149" i="9" s="1"/>
  <c r="DP149" i="9"/>
  <c r="DD150" i="9"/>
  <c r="DE150" i="9"/>
  <c r="DF150" i="9"/>
  <c r="DG150" i="9"/>
  <c r="DJ150" i="9"/>
  <c r="DK150" i="9"/>
  <c r="DO150" i="9" s="1"/>
  <c r="DN150" i="9"/>
  <c r="DP150" i="9" s="1"/>
  <c r="DD151" i="9"/>
  <c r="DF151" i="9" s="1"/>
  <c r="DE151" i="9"/>
  <c r="DG151" i="9" s="1"/>
  <c r="DJ151" i="9"/>
  <c r="DK151" i="9"/>
  <c r="DN151" i="9"/>
  <c r="DP151" i="9" s="1"/>
  <c r="DO151" i="9"/>
  <c r="DQ151" i="9"/>
  <c r="DD152" i="9"/>
  <c r="DF152" i="9" s="1"/>
  <c r="DE152" i="9"/>
  <c r="DG152" i="9"/>
  <c r="DJ152" i="9"/>
  <c r="DK152" i="9"/>
  <c r="DD153" i="9"/>
  <c r="DE153" i="9"/>
  <c r="DG153" i="9" s="1"/>
  <c r="DF153" i="9"/>
  <c r="DJ153" i="9"/>
  <c r="DK153" i="9"/>
  <c r="DO153" i="9" s="1"/>
  <c r="DQ153" i="9"/>
  <c r="DD154" i="9"/>
  <c r="DE154" i="9"/>
  <c r="DF154" i="9"/>
  <c r="DG154" i="9"/>
  <c r="DJ154" i="9"/>
  <c r="DK154" i="9"/>
  <c r="DN154" i="9"/>
  <c r="DP154" i="9"/>
  <c r="DD155" i="9"/>
  <c r="DE155" i="9"/>
  <c r="DG155" i="9" s="1"/>
  <c r="DF155" i="9"/>
  <c r="DJ155" i="9"/>
  <c r="DK155" i="9"/>
  <c r="DN155" i="9"/>
  <c r="DP155" i="9" s="1"/>
  <c r="DO155" i="9"/>
  <c r="DQ155" i="9"/>
  <c r="DD156" i="9"/>
  <c r="DF156" i="9" s="1"/>
  <c r="DE156" i="9"/>
  <c r="DG156" i="9"/>
  <c r="DJ156" i="9"/>
  <c r="DK156" i="9"/>
  <c r="DQ156" i="9" s="1"/>
  <c r="DO156" i="9"/>
  <c r="DD157" i="9"/>
  <c r="DE157" i="9"/>
  <c r="DG157" i="9" s="1"/>
  <c r="DF157" i="9"/>
  <c r="DJ157" i="9"/>
  <c r="DN157" i="9" s="1"/>
  <c r="DK157" i="9"/>
  <c r="DO157" i="9" s="1"/>
  <c r="DQ157" i="9"/>
  <c r="DD158" i="9"/>
  <c r="DE158" i="9"/>
  <c r="DF158" i="9"/>
  <c r="DG158" i="9"/>
  <c r="DJ158" i="9"/>
  <c r="DK158" i="9"/>
  <c r="DN158" i="9"/>
  <c r="DP158" i="9" s="1"/>
  <c r="DO158" i="9"/>
  <c r="DD159" i="9"/>
  <c r="DF159" i="9" s="1"/>
  <c r="DE159" i="9"/>
  <c r="DG159" i="9" s="1"/>
  <c r="DJ159" i="9"/>
  <c r="DK159" i="9"/>
  <c r="DN159" i="9"/>
  <c r="DP159" i="9" s="1"/>
  <c r="DO159" i="9"/>
  <c r="DQ159" i="9"/>
  <c r="DD160" i="9"/>
  <c r="DF160" i="9" s="1"/>
  <c r="DE160" i="9"/>
  <c r="DG160" i="9"/>
  <c r="DJ160" i="9"/>
  <c r="DK160" i="9"/>
  <c r="DO160" i="9"/>
  <c r="DD161" i="9"/>
  <c r="DE161" i="9"/>
  <c r="DG161" i="9" s="1"/>
  <c r="DF161" i="9"/>
  <c r="DJ161" i="9"/>
  <c r="DK161" i="9"/>
  <c r="DO161" i="9" s="1"/>
  <c r="DD162" i="9"/>
  <c r="DE162" i="9"/>
  <c r="DF162" i="9"/>
  <c r="DG162" i="9"/>
  <c r="DJ162" i="9"/>
  <c r="DK162" i="9"/>
  <c r="DO162" i="9" s="1"/>
  <c r="DN162" i="9"/>
  <c r="DP162" i="9" s="1"/>
  <c r="DQ162" i="9"/>
  <c r="DD163" i="9"/>
  <c r="DE163" i="9"/>
  <c r="DF163" i="9"/>
  <c r="DG163" i="9"/>
  <c r="DJ163" i="9"/>
  <c r="DK163" i="9"/>
  <c r="DN163" i="9"/>
  <c r="DP163" i="9" s="1"/>
  <c r="DO163" i="9"/>
  <c r="DQ163" i="9"/>
  <c r="DD164" i="9"/>
  <c r="DF164" i="9" s="1"/>
  <c r="DE164" i="9"/>
  <c r="DG164" i="9"/>
  <c r="DJ164" i="9"/>
  <c r="DK164" i="9"/>
  <c r="DD165" i="9"/>
  <c r="DF165" i="9" s="1"/>
  <c r="DE165" i="9"/>
  <c r="DG165" i="9" s="1"/>
  <c r="DJ165" i="9"/>
  <c r="DK165" i="9"/>
  <c r="DO165" i="9" s="1"/>
  <c r="DQ165" i="9"/>
  <c r="DD166" i="9"/>
  <c r="DE166" i="9"/>
  <c r="DF166" i="9"/>
  <c r="DG166" i="9"/>
  <c r="DJ166" i="9"/>
  <c r="DK166" i="9"/>
  <c r="DN166" i="9"/>
  <c r="DP166" i="9" s="1"/>
  <c r="DO166" i="9"/>
  <c r="DQ166" i="9"/>
  <c r="DD167" i="9"/>
  <c r="DF167" i="9" s="1"/>
  <c r="DE167" i="9"/>
  <c r="DG167" i="9"/>
  <c r="DJ167" i="9"/>
  <c r="DK167" i="9"/>
  <c r="DN167" i="9"/>
  <c r="DP167" i="9" s="1"/>
  <c r="DO167" i="9"/>
  <c r="DQ167" i="9"/>
  <c r="DD168" i="9"/>
  <c r="DF168" i="9" s="1"/>
  <c r="DE168" i="9"/>
  <c r="DG168" i="9" s="1"/>
  <c r="DJ168" i="9"/>
  <c r="DK168" i="9"/>
  <c r="DO168" i="9" s="1"/>
  <c r="DD169" i="9"/>
  <c r="DF169" i="9" s="1"/>
  <c r="DE169" i="9"/>
  <c r="DG169" i="9" s="1"/>
  <c r="DJ169" i="9"/>
  <c r="DK169" i="9"/>
  <c r="DD170" i="9"/>
  <c r="DE170" i="9"/>
  <c r="DF170" i="9"/>
  <c r="DG170" i="9"/>
  <c r="DJ170" i="9"/>
  <c r="DK170" i="9"/>
  <c r="DN170" i="9"/>
  <c r="DP170" i="9" s="1"/>
  <c r="DO170" i="9"/>
  <c r="DQ170" i="9" s="1"/>
  <c r="DD171" i="9"/>
  <c r="DF171" i="9" s="1"/>
  <c r="DE171" i="9"/>
  <c r="DG171" i="9"/>
  <c r="DJ171" i="9"/>
  <c r="DK171" i="9"/>
  <c r="DN171" i="9"/>
  <c r="DP171" i="9" s="1"/>
  <c r="DO171" i="9"/>
  <c r="DQ171" i="9"/>
  <c r="DD172" i="9"/>
  <c r="DF172" i="9" s="1"/>
  <c r="DE172" i="9"/>
  <c r="DG172" i="9"/>
  <c r="DJ172" i="9"/>
  <c r="DK172" i="9"/>
  <c r="DO172" i="9"/>
  <c r="DD173" i="9"/>
  <c r="DF173" i="9" s="1"/>
  <c r="DE173" i="9"/>
  <c r="DG173" i="9" s="1"/>
  <c r="DJ173" i="9"/>
  <c r="DN173" i="9" s="1"/>
  <c r="DK173" i="9"/>
  <c r="DO173" i="9" s="1"/>
  <c r="DQ173" i="9" s="1"/>
  <c r="DD174" i="9"/>
  <c r="DE174" i="9"/>
  <c r="DF174" i="9"/>
  <c r="DG174" i="9"/>
  <c r="DJ174" i="9"/>
  <c r="DK174" i="9"/>
  <c r="DN174" i="9"/>
  <c r="DP174" i="9"/>
  <c r="DD175" i="9"/>
  <c r="DF175" i="9" s="1"/>
  <c r="DE175" i="9"/>
  <c r="DG175" i="9" s="1"/>
  <c r="DJ175" i="9"/>
  <c r="DK175" i="9"/>
  <c r="DN175" i="9"/>
  <c r="DP175" i="9" s="1"/>
  <c r="DO175" i="9"/>
  <c r="DQ175" i="9" s="1"/>
  <c r="DD176" i="9"/>
  <c r="DF176" i="9" s="1"/>
  <c r="DE176" i="9"/>
  <c r="DG176" i="9"/>
  <c r="DJ176" i="9"/>
  <c r="DK176" i="9"/>
  <c r="DD177" i="9"/>
  <c r="DF177" i="9" s="1"/>
  <c r="DE177" i="9"/>
  <c r="DG177" i="9" s="1"/>
  <c r="DJ177" i="9"/>
  <c r="DN177" i="9" s="1"/>
  <c r="DK177" i="9"/>
  <c r="DO177" i="9" s="1"/>
  <c r="DP177" i="9"/>
  <c r="DQ177" i="9"/>
  <c r="DD178" i="9"/>
  <c r="DE178" i="9"/>
  <c r="DF178" i="9"/>
  <c r="DG178" i="9"/>
  <c r="DJ178" i="9"/>
  <c r="DK178" i="9"/>
  <c r="DN178" i="9"/>
  <c r="DP178" i="9"/>
  <c r="DD179" i="9"/>
  <c r="DE179" i="9"/>
  <c r="DF179" i="9"/>
  <c r="DG179" i="9"/>
  <c r="DJ179" i="9"/>
  <c r="DK179" i="9"/>
  <c r="DN179" i="9"/>
  <c r="DP179" i="9" s="1"/>
  <c r="DO179" i="9"/>
  <c r="DQ179" i="9" s="1"/>
  <c r="DD180" i="9"/>
  <c r="DF180" i="9" s="1"/>
  <c r="DE180" i="9"/>
  <c r="DG180" i="9" s="1"/>
  <c r="DJ180" i="9"/>
  <c r="DK180" i="9"/>
  <c r="DD181" i="9"/>
  <c r="DF181" i="9" s="1"/>
  <c r="DE181" i="9"/>
  <c r="DG181" i="9" s="1"/>
  <c r="DJ181" i="9"/>
  <c r="DK181" i="9"/>
  <c r="DD182" i="9"/>
  <c r="DE182" i="9"/>
  <c r="DF182" i="9"/>
  <c r="DG182" i="9"/>
  <c r="DJ182" i="9"/>
  <c r="DK182" i="9"/>
  <c r="DN182" i="9"/>
  <c r="DP182" i="9" s="1"/>
  <c r="DO182" i="9"/>
  <c r="DD183" i="9"/>
  <c r="DE183" i="9"/>
  <c r="DF183" i="9"/>
  <c r="DG183" i="9"/>
  <c r="DJ183" i="9"/>
  <c r="DK183" i="9"/>
  <c r="DN183" i="9"/>
  <c r="DP183" i="9" s="1"/>
  <c r="DO183" i="9"/>
  <c r="DQ183" i="9"/>
  <c r="DD184" i="9"/>
  <c r="DF184" i="9" s="1"/>
  <c r="DE184" i="9"/>
  <c r="DG184" i="9" s="1"/>
  <c r="DJ184" i="9"/>
  <c r="DK184" i="9"/>
  <c r="DD185" i="9"/>
  <c r="DF185" i="9" s="1"/>
  <c r="DE185" i="9"/>
  <c r="DG185" i="9" s="1"/>
  <c r="DJ185" i="9"/>
  <c r="DN185" i="9" s="1"/>
  <c r="DP185" i="9" s="1"/>
  <c r="DK185" i="9"/>
  <c r="DO185" i="9" s="1"/>
  <c r="DD186" i="9"/>
  <c r="DE186" i="9"/>
  <c r="DF186" i="9"/>
  <c r="DG186" i="9"/>
  <c r="DJ186" i="9"/>
  <c r="DK186" i="9"/>
  <c r="DQ186" i="9" s="1"/>
  <c r="DN186" i="9"/>
  <c r="DO186" i="9"/>
  <c r="DP186" i="9"/>
  <c r="DD187" i="9"/>
  <c r="DF187" i="9" s="1"/>
  <c r="DE187" i="9"/>
  <c r="DG187" i="9" s="1"/>
  <c r="DJ187" i="9"/>
  <c r="DK187" i="9"/>
  <c r="DN187" i="9"/>
  <c r="DP187" i="9" s="1"/>
  <c r="DO187" i="9"/>
  <c r="DQ187" i="9" s="1"/>
  <c r="DD188" i="9"/>
  <c r="DF188" i="9" s="1"/>
  <c r="DE188" i="9"/>
  <c r="DG188" i="9"/>
  <c r="DJ188" i="9"/>
  <c r="DK188" i="9"/>
  <c r="DO188" i="9" s="1"/>
  <c r="DD189" i="9"/>
  <c r="DF189" i="9" s="1"/>
  <c r="DE189" i="9"/>
  <c r="DG189" i="9" s="1"/>
  <c r="DJ189" i="9"/>
  <c r="DN189" i="9" s="1"/>
  <c r="DK189" i="9"/>
  <c r="DP189" i="9"/>
  <c r="DD190" i="9"/>
  <c r="DE190" i="9"/>
  <c r="DF190" i="9"/>
  <c r="DG190" i="9"/>
  <c r="DJ190" i="9"/>
  <c r="DK190" i="9"/>
  <c r="DN190" i="9"/>
  <c r="DO190" i="9"/>
  <c r="DQ190" i="9" s="1"/>
  <c r="DP190" i="9"/>
  <c r="DD191" i="9"/>
  <c r="DF191" i="9" s="1"/>
  <c r="DE191" i="9"/>
  <c r="DG191" i="9" s="1"/>
  <c r="DJ191" i="9"/>
  <c r="DK191" i="9"/>
  <c r="DN191" i="9"/>
  <c r="DP191" i="9" s="1"/>
  <c r="DO191" i="9"/>
  <c r="DQ191" i="9"/>
  <c r="DD192" i="9"/>
  <c r="DF192" i="9" s="1"/>
  <c r="DE192" i="9"/>
  <c r="DG192" i="9" s="1"/>
  <c r="DJ192" i="9"/>
  <c r="DK192" i="9"/>
  <c r="DO192" i="9"/>
  <c r="DD193" i="9"/>
  <c r="DF193" i="9" s="1"/>
  <c r="DE193" i="9"/>
  <c r="DG193" i="9" s="1"/>
  <c r="DJ193" i="9"/>
  <c r="DK193" i="9"/>
  <c r="DO193" i="9" s="1"/>
  <c r="DD194" i="9"/>
  <c r="DE194" i="9"/>
  <c r="DF194" i="9"/>
  <c r="DG194" i="9"/>
  <c r="DJ194" i="9"/>
  <c r="DK194" i="9"/>
  <c r="DO194" i="9" s="1"/>
  <c r="DN194" i="9"/>
  <c r="DP194" i="9" s="1"/>
  <c r="DQ194" i="9"/>
  <c r="DD195" i="9"/>
  <c r="DE195" i="9"/>
  <c r="DF195" i="9"/>
  <c r="DG195" i="9"/>
  <c r="DJ195" i="9"/>
  <c r="DK195" i="9"/>
  <c r="DN195" i="9"/>
  <c r="DP195" i="9" s="1"/>
  <c r="DO195" i="9"/>
  <c r="DQ195" i="9" s="1"/>
  <c r="DD196" i="9"/>
  <c r="DE196" i="9"/>
  <c r="DF196" i="9"/>
  <c r="DG196" i="9"/>
  <c r="DJ196" i="9"/>
  <c r="DK196" i="9"/>
  <c r="DN196" i="9"/>
  <c r="DO196" i="9"/>
  <c r="DP196" i="9"/>
  <c r="DD197" i="9"/>
  <c r="DE197" i="9"/>
  <c r="DG197" i="9" s="1"/>
  <c r="DF197" i="9"/>
  <c r="DJ197" i="9"/>
  <c r="DK197" i="9"/>
  <c r="DN197" i="9"/>
  <c r="DO197" i="9"/>
  <c r="DQ197" i="9"/>
  <c r="DD198" i="9"/>
  <c r="DF198" i="9" s="1"/>
  <c r="DE198" i="9"/>
  <c r="DG198" i="9"/>
  <c r="DJ198" i="9"/>
  <c r="DK198" i="9"/>
  <c r="DD199" i="9"/>
  <c r="DE199" i="9"/>
  <c r="DG199" i="9" s="1"/>
  <c r="DF199" i="9"/>
  <c r="DJ199" i="9"/>
  <c r="DN199" i="9" s="1"/>
  <c r="DK199" i="9"/>
  <c r="DO199" i="9" s="1"/>
  <c r="DQ199" i="9" s="1"/>
  <c r="DP199" i="9"/>
  <c r="DD200" i="9"/>
  <c r="DE200" i="9"/>
  <c r="DF200" i="9"/>
  <c r="DG200" i="9"/>
  <c r="DJ200" i="9"/>
  <c r="DK200" i="9"/>
  <c r="DN200" i="9"/>
  <c r="DP200" i="9" s="1"/>
  <c r="DD201" i="9"/>
  <c r="DF201" i="9" s="1"/>
  <c r="DE201" i="9"/>
  <c r="DG201" i="9" s="1"/>
  <c r="DJ201" i="9"/>
  <c r="DK201" i="9"/>
  <c r="DN201" i="9"/>
  <c r="DP201" i="9" s="1"/>
  <c r="DO201" i="9"/>
  <c r="DQ201" i="9"/>
  <c r="DD202" i="9"/>
  <c r="DF202" i="9" s="1"/>
  <c r="DE202" i="9"/>
  <c r="DG202" i="9"/>
  <c r="DJ202" i="9"/>
  <c r="DK202" i="9"/>
  <c r="DD203" i="9"/>
  <c r="DF203" i="9" s="1"/>
  <c r="DE203" i="9"/>
  <c r="DG203" i="9" s="1"/>
  <c r="DJ203" i="9"/>
  <c r="DK203" i="9"/>
  <c r="DO203" i="9" s="1"/>
  <c r="DQ203" i="9"/>
  <c r="DD204" i="9"/>
  <c r="DE204" i="9"/>
  <c r="DF204" i="9"/>
  <c r="DG204" i="9"/>
  <c r="DJ204" i="9"/>
  <c r="DK204" i="9"/>
  <c r="DN204" i="9"/>
  <c r="DP204" i="9"/>
  <c r="DD205" i="9"/>
  <c r="DE205" i="9"/>
  <c r="DG205" i="9" s="1"/>
  <c r="DF205" i="9"/>
  <c r="DJ205" i="9"/>
  <c r="DP205" i="9" s="1"/>
  <c r="DK205" i="9"/>
  <c r="DN205" i="9"/>
  <c r="DO205" i="9"/>
  <c r="DQ205" i="9"/>
  <c r="DD206" i="9"/>
  <c r="DF206" i="9" s="1"/>
  <c r="DE206" i="9"/>
  <c r="DG206" i="9"/>
  <c r="DJ206" i="9"/>
  <c r="DK206" i="9"/>
  <c r="DO206" i="9"/>
  <c r="DD207" i="9"/>
  <c r="DE207" i="9"/>
  <c r="DG207" i="9" s="1"/>
  <c r="DF207" i="9"/>
  <c r="DJ207" i="9"/>
  <c r="DK207" i="9"/>
  <c r="DO207" i="9" s="1"/>
  <c r="DQ207" i="9" s="1"/>
  <c r="DD208" i="9"/>
  <c r="DE208" i="9"/>
  <c r="DF208" i="9"/>
  <c r="DG208" i="9"/>
  <c r="DJ208" i="9"/>
  <c r="DK208" i="9"/>
  <c r="DN208" i="9"/>
  <c r="DP208" i="9" s="1"/>
  <c r="DO208" i="9"/>
  <c r="DD209" i="9"/>
  <c r="DF209" i="9" s="1"/>
  <c r="DE209" i="9"/>
  <c r="DG209" i="9" s="1"/>
  <c r="DJ209" i="9"/>
  <c r="DK209" i="9"/>
  <c r="DN209" i="9"/>
  <c r="DP209" i="9" s="1"/>
  <c r="DO209" i="9"/>
  <c r="DQ209" i="9"/>
  <c r="DD210" i="9"/>
  <c r="DF210" i="9" s="1"/>
  <c r="DE210" i="9"/>
  <c r="DG210" i="9"/>
  <c r="DJ210" i="9"/>
  <c r="DK210" i="9"/>
  <c r="DD211" i="9"/>
  <c r="DE211" i="9"/>
  <c r="DG211" i="9" s="1"/>
  <c r="DF211" i="9"/>
  <c r="DJ211" i="9"/>
  <c r="DK211" i="9"/>
  <c r="DO211" i="9" s="1"/>
  <c r="DQ211" i="9" s="1"/>
  <c r="DD212" i="9"/>
  <c r="DE212" i="9"/>
  <c r="DF212" i="9"/>
  <c r="DG212" i="9"/>
  <c r="DJ212" i="9"/>
  <c r="DK212" i="9"/>
  <c r="DN212" i="9"/>
  <c r="DP212" i="9"/>
  <c r="DD213" i="9"/>
  <c r="DF213" i="9" s="1"/>
  <c r="DE213" i="9"/>
  <c r="DG213" i="9" s="1"/>
  <c r="DJ213" i="9"/>
  <c r="DK213" i="9"/>
  <c r="DN213" i="9"/>
  <c r="DP213" i="9" s="1"/>
  <c r="DO213" i="9"/>
  <c r="DQ213" i="9"/>
  <c r="DD214" i="9"/>
  <c r="DF214" i="9" s="1"/>
  <c r="DE214" i="9"/>
  <c r="DG214" i="9"/>
  <c r="DJ214" i="9"/>
  <c r="DK214" i="9"/>
  <c r="DO214" i="9"/>
  <c r="DD215" i="9"/>
  <c r="DF215" i="9" s="1"/>
  <c r="DE215" i="9"/>
  <c r="DG215" i="9" s="1"/>
  <c r="DJ215" i="9"/>
  <c r="DK215" i="9"/>
  <c r="DO215" i="9" s="1"/>
  <c r="DQ215" i="9"/>
  <c r="DD216" i="9"/>
  <c r="DE216" i="9"/>
  <c r="DF216" i="9"/>
  <c r="DG216" i="9"/>
  <c r="DJ216" i="9"/>
  <c r="DK216" i="9"/>
  <c r="DN216" i="9"/>
  <c r="DP216" i="9"/>
  <c r="DD217" i="9"/>
  <c r="DE217" i="9"/>
  <c r="DG217" i="9" s="1"/>
  <c r="DF217" i="9"/>
  <c r="DJ217" i="9"/>
  <c r="DK217" i="9"/>
  <c r="DN217" i="9"/>
  <c r="DP217" i="9" s="1"/>
  <c r="DO217" i="9"/>
  <c r="DQ217" i="9"/>
  <c r="DD218" i="9"/>
  <c r="DF218" i="9" s="1"/>
  <c r="DE218" i="9"/>
  <c r="DG218" i="9"/>
  <c r="DJ218" i="9"/>
  <c r="DK218" i="9"/>
  <c r="DO218" i="9"/>
  <c r="DD219" i="9"/>
  <c r="DE219" i="9"/>
  <c r="DG219" i="9" s="1"/>
  <c r="DF219" i="9"/>
  <c r="DJ219" i="9"/>
  <c r="DN219" i="9" s="1"/>
  <c r="DK219" i="9"/>
  <c r="DO219" i="9" s="1"/>
  <c r="DQ219" i="9" s="1"/>
  <c r="DD220" i="9"/>
  <c r="DE220" i="9"/>
  <c r="DF220" i="9"/>
  <c r="DG220" i="9"/>
  <c r="DJ220" i="9"/>
  <c r="DK220" i="9"/>
  <c r="DN220" i="9"/>
  <c r="DP220" i="9" s="1"/>
  <c r="DO220" i="9"/>
  <c r="DD221" i="9"/>
  <c r="DF221" i="9" s="1"/>
  <c r="DE221" i="9"/>
  <c r="DG221" i="9" s="1"/>
  <c r="DJ221" i="9"/>
  <c r="DK221" i="9"/>
  <c r="DN221" i="9"/>
  <c r="DP221" i="9" s="1"/>
  <c r="DO221" i="9"/>
  <c r="DQ221" i="9"/>
  <c r="DD222" i="9"/>
  <c r="DF222" i="9" s="1"/>
  <c r="DE222" i="9"/>
  <c r="DG222" i="9"/>
  <c r="DJ222" i="9"/>
  <c r="DK222" i="9"/>
  <c r="DO222" i="9"/>
  <c r="DD223" i="9"/>
  <c r="DE223" i="9"/>
  <c r="DG223" i="9" s="1"/>
  <c r="DF223" i="9"/>
  <c r="DJ223" i="9"/>
  <c r="DN223" i="9" s="1"/>
  <c r="DK223" i="9"/>
  <c r="DO223" i="9" s="1"/>
  <c r="DP223" i="9"/>
  <c r="DQ223" i="9"/>
  <c r="DD224" i="9"/>
  <c r="DE224" i="9"/>
  <c r="DF224" i="9"/>
  <c r="DG224" i="9"/>
  <c r="DJ224" i="9"/>
  <c r="DK224" i="9"/>
  <c r="DN224" i="9"/>
  <c r="DO224" i="9"/>
  <c r="DP224" i="9"/>
  <c r="DD225" i="9"/>
  <c r="DE225" i="9"/>
  <c r="DG225" i="9" s="1"/>
  <c r="DF225" i="9"/>
  <c r="DJ225" i="9"/>
  <c r="DK225" i="9"/>
  <c r="DN225" i="9"/>
  <c r="DO225" i="9"/>
  <c r="DQ225" i="9"/>
  <c r="DD226" i="9"/>
  <c r="DF226" i="9" s="1"/>
  <c r="DE226" i="9"/>
  <c r="DG226" i="9"/>
  <c r="DJ226" i="9"/>
  <c r="DK226" i="9"/>
  <c r="DD227" i="9"/>
  <c r="DE227" i="9"/>
  <c r="DG227" i="9" s="1"/>
  <c r="DF227" i="9"/>
  <c r="DJ227" i="9"/>
  <c r="DN227" i="9" s="1"/>
  <c r="DK227" i="9"/>
  <c r="DO227" i="9" s="1"/>
  <c r="DQ227" i="9" s="1"/>
  <c r="DP227" i="9"/>
  <c r="DD228" i="9"/>
  <c r="DE228" i="9"/>
  <c r="DF228" i="9"/>
  <c r="DG228" i="9"/>
  <c r="DJ228" i="9"/>
  <c r="DK228" i="9"/>
  <c r="DN228" i="9"/>
  <c r="DP228" i="9" s="1"/>
  <c r="DD229" i="9"/>
  <c r="DF229" i="9" s="1"/>
  <c r="DE229" i="9"/>
  <c r="DG229" i="9" s="1"/>
  <c r="DJ229" i="9"/>
  <c r="DK229" i="9"/>
  <c r="DN229" i="9"/>
  <c r="DP229" i="9" s="1"/>
  <c r="DO229" i="9"/>
  <c r="DQ229" i="9"/>
  <c r="DD230" i="9"/>
  <c r="DF230" i="9" s="1"/>
  <c r="DE230" i="9"/>
  <c r="DG230" i="9"/>
  <c r="DJ230" i="9"/>
  <c r="DK230" i="9"/>
  <c r="DO230" i="9"/>
  <c r="DD231" i="9"/>
  <c r="DE231" i="9"/>
  <c r="DG231" i="9" s="1"/>
  <c r="DF231" i="9"/>
  <c r="DJ231" i="9"/>
  <c r="DK231" i="9"/>
  <c r="DO231" i="9"/>
  <c r="DQ231" i="9"/>
  <c r="DD232" i="9"/>
  <c r="DE232" i="9"/>
  <c r="DF232" i="9"/>
  <c r="DG232" i="9"/>
  <c r="DJ232" i="9"/>
  <c r="DK232" i="9"/>
  <c r="DN232" i="9"/>
  <c r="DP232" i="9" s="1"/>
  <c r="DO232" i="9"/>
  <c r="DD233" i="9"/>
  <c r="DE233" i="9"/>
  <c r="DG233" i="9" s="1"/>
  <c r="DF233" i="9"/>
  <c r="DJ233" i="9"/>
  <c r="DK233" i="9"/>
  <c r="DN233" i="9"/>
  <c r="DP233" i="9" s="1"/>
  <c r="DO233" i="9"/>
  <c r="DQ233" i="9"/>
  <c r="DD234" i="9"/>
  <c r="DF234" i="9" s="1"/>
  <c r="DE234" i="9"/>
  <c r="DG234" i="9"/>
  <c r="DJ234" i="9"/>
  <c r="DK234" i="9"/>
  <c r="DD235" i="9"/>
  <c r="DF235" i="9" s="1"/>
  <c r="DE235" i="9"/>
  <c r="DG235" i="9" s="1"/>
  <c r="DJ235" i="9"/>
  <c r="DN235" i="9" s="1"/>
  <c r="DK235" i="9"/>
  <c r="DO235" i="9" s="1"/>
  <c r="DQ235" i="9" s="1"/>
  <c r="DD236" i="9"/>
  <c r="DE236" i="9"/>
  <c r="DF236" i="9"/>
  <c r="DG236" i="9"/>
  <c r="DJ236" i="9"/>
  <c r="DK236" i="9"/>
  <c r="DN236" i="9"/>
  <c r="DP236" i="9" s="1"/>
  <c r="DO236" i="9"/>
  <c r="DD237" i="9"/>
  <c r="DF237" i="9" s="1"/>
  <c r="DE237" i="9"/>
  <c r="DG237" i="9" s="1"/>
  <c r="DJ237" i="9"/>
  <c r="DK237" i="9"/>
  <c r="DN237" i="9"/>
  <c r="DO237" i="9"/>
  <c r="DQ237" i="9"/>
  <c r="DD238" i="9"/>
  <c r="DF238" i="9" s="1"/>
  <c r="DE238" i="9"/>
  <c r="DG238" i="9"/>
  <c r="DJ238" i="9"/>
  <c r="DK238" i="9"/>
  <c r="DO238" i="9"/>
  <c r="DD239" i="9"/>
  <c r="DF239" i="9" s="1"/>
  <c r="DE239" i="9"/>
  <c r="DG239" i="9" s="1"/>
  <c r="DJ239" i="9"/>
  <c r="DK239" i="9"/>
  <c r="DO239" i="9" s="1"/>
  <c r="DQ239" i="9"/>
  <c r="DD240" i="9"/>
  <c r="DE240" i="9"/>
  <c r="DF240" i="9"/>
  <c r="DG240" i="9"/>
  <c r="DJ240" i="9"/>
  <c r="DK240" i="9"/>
  <c r="DN240" i="9"/>
  <c r="DP240" i="9"/>
  <c r="DD241" i="9"/>
  <c r="DF241" i="9" s="1"/>
  <c r="DE241" i="9"/>
  <c r="DG241" i="9" s="1"/>
  <c r="DJ241" i="9"/>
  <c r="DK241" i="9"/>
  <c r="DN241" i="9"/>
  <c r="DP241" i="9" s="1"/>
  <c r="DO241" i="9"/>
  <c r="DQ241" i="9"/>
  <c r="DD242" i="9"/>
  <c r="DF242" i="9" s="1"/>
  <c r="DE242" i="9"/>
  <c r="DG242" i="9"/>
  <c r="DJ242" i="9"/>
  <c r="DK242" i="9"/>
  <c r="DO242" i="9"/>
  <c r="DD243" i="9"/>
  <c r="DF243" i="9" s="1"/>
  <c r="DE243" i="9"/>
  <c r="DG243" i="9" s="1"/>
  <c r="DJ243" i="9"/>
  <c r="DK243" i="9"/>
  <c r="DO243" i="9" s="1"/>
  <c r="DQ243" i="9"/>
  <c r="DD244" i="9"/>
  <c r="DE244" i="9"/>
  <c r="DF244" i="9"/>
  <c r="DG244" i="9"/>
  <c r="DJ244" i="9"/>
  <c r="DK244" i="9"/>
  <c r="DN244" i="9"/>
  <c r="DO244" i="9"/>
  <c r="DP244" i="9"/>
  <c r="DD245" i="9"/>
  <c r="DE245" i="9"/>
  <c r="DG245" i="9" s="1"/>
  <c r="DF245" i="9"/>
  <c r="DJ245" i="9"/>
  <c r="DK245" i="9"/>
  <c r="DN245" i="9"/>
  <c r="DP245" i="9" s="1"/>
  <c r="DO245" i="9"/>
  <c r="DQ245" i="9"/>
  <c r="DD246" i="9"/>
  <c r="DF246" i="9" s="1"/>
  <c r="DE246" i="9"/>
  <c r="DG246" i="9"/>
  <c r="DJ246" i="9"/>
  <c r="DK246" i="9"/>
  <c r="DD247" i="9"/>
  <c r="DE247" i="9"/>
  <c r="DG247" i="9" s="1"/>
  <c r="DF247" i="9"/>
  <c r="DJ247" i="9"/>
  <c r="DN247" i="9" s="1"/>
  <c r="DK247" i="9"/>
  <c r="DO247" i="9" s="1"/>
  <c r="DQ247" i="9" s="1"/>
  <c r="DD248" i="9"/>
  <c r="DE248" i="9"/>
  <c r="DF248" i="9"/>
  <c r="DG248" i="9"/>
  <c r="DJ248" i="9"/>
  <c r="DK248" i="9"/>
  <c r="DN248" i="9"/>
  <c r="DP248" i="9" s="1"/>
  <c r="DO248" i="9"/>
  <c r="DD249" i="9"/>
  <c r="DF249" i="9" s="1"/>
  <c r="DE249" i="9"/>
  <c r="DG249" i="9" s="1"/>
  <c r="DJ249" i="9"/>
  <c r="DK249" i="9"/>
  <c r="DO249" i="9" s="1"/>
  <c r="DQ249" i="9" s="1"/>
  <c r="DN249" i="9"/>
  <c r="DP249" i="9" s="1"/>
  <c r="DD250" i="9"/>
  <c r="DF250" i="9" s="1"/>
  <c r="DE250" i="9"/>
  <c r="DG250" i="9" s="1"/>
  <c r="DJ250" i="9"/>
  <c r="DK250" i="9"/>
  <c r="DN250" i="9"/>
  <c r="DO250" i="9"/>
  <c r="DQ250" i="9" s="1"/>
  <c r="DD251" i="9"/>
  <c r="DF251" i="9" s="1"/>
  <c r="DE251" i="9"/>
  <c r="DG251" i="9"/>
  <c r="DJ251" i="9"/>
  <c r="DK251" i="9"/>
  <c r="DN251" i="9"/>
  <c r="DP251" i="9"/>
  <c r="DD252" i="9"/>
  <c r="DE252" i="9"/>
  <c r="DG252" i="9" s="1"/>
  <c r="DF252" i="9"/>
  <c r="DJ252" i="9"/>
  <c r="DK252" i="9"/>
  <c r="DN252" i="9"/>
  <c r="DD253" i="9"/>
  <c r="DF253" i="9" s="1"/>
  <c r="DE253" i="9"/>
  <c r="DG253" i="9"/>
  <c r="DJ253" i="9"/>
  <c r="DN253" i="9" s="1"/>
  <c r="DK253" i="9"/>
  <c r="DO253" i="9" s="1"/>
  <c r="DP253" i="9"/>
  <c r="DQ253" i="9"/>
  <c r="DD254" i="9"/>
  <c r="DE254" i="9"/>
  <c r="DG254" i="9" s="1"/>
  <c r="DF254" i="9"/>
  <c r="DJ254" i="9"/>
  <c r="DK254" i="9"/>
  <c r="DN254" i="9"/>
  <c r="DO254" i="9"/>
  <c r="DQ254" i="9" s="1"/>
  <c r="DD255" i="9"/>
  <c r="DF255" i="9" s="1"/>
  <c r="DE255" i="9"/>
  <c r="DG255" i="9" s="1"/>
  <c r="DJ255" i="9"/>
  <c r="DK255" i="9"/>
  <c r="DN255" i="9"/>
  <c r="DO255" i="9"/>
  <c r="DP255" i="9"/>
  <c r="DD256" i="9"/>
  <c r="DE256" i="9"/>
  <c r="DG256" i="9" s="1"/>
  <c r="DF256" i="9"/>
  <c r="DJ256" i="9"/>
  <c r="DN256" i="9" s="1"/>
  <c r="DK256" i="9"/>
  <c r="DD257" i="9"/>
  <c r="DF257" i="9" s="1"/>
  <c r="DE257" i="9"/>
  <c r="DG257" i="9"/>
  <c r="DJ257" i="9"/>
  <c r="DN257" i="9" s="1"/>
  <c r="DP257" i="9" s="1"/>
  <c r="DK257" i="9"/>
  <c r="DD258" i="9"/>
  <c r="DE258" i="9"/>
  <c r="DG258" i="9" s="1"/>
  <c r="DF258" i="9"/>
  <c r="DJ258" i="9"/>
  <c r="DK258" i="9"/>
  <c r="DO258" i="9"/>
  <c r="DQ258" i="9"/>
  <c r="DD259" i="9"/>
  <c r="DF259" i="9" s="1"/>
  <c r="DE259" i="9"/>
  <c r="DG259" i="9"/>
  <c r="DJ259" i="9"/>
  <c r="DK259" i="9"/>
  <c r="DN259" i="9"/>
  <c r="DP259" i="9"/>
  <c r="DD260" i="9"/>
  <c r="DE260" i="9"/>
  <c r="DG260" i="9" s="1"/>
  <c r="DF260" i="9"/>
  <c r="DJ260" i="9"/>
  <c r="DK260" i="9"/>
  <c r="DN260" i="9"/>
  <c r="DD261" i="9"/>
  <c r="DF261" i="9" s="1"/>
  <c r="DE261" i="9"/>
  <c r="DG261" i="9"/>
  <c r="DJ261" i="9"/>
  <c r="DN261" i="9" s="1"/>
  <c r="DP261" i="9" s="1"/>
  <c r="DK261" i="9"/>
  <c r="DD262" i="9"/>
  <c r="DE262" i="9"/>
  <c r="DG262" i="9" s="1"/>
  <c r="DF262" i="9"/>
  <c r="DJ262" i="9"/>
  <c r="DK262" i="9"/>
  <c r="DO262" i="9"/>
  <c r="DQ262" i="9" s="1"/>
  <c r="DD263" i="9"/>
  <c r="DF263" i="9" s="1"/>
  <c r="DE263" i="9"/>
  <c r="DG263" i="9" s="1"/>
  <c r="DJ263" i="9"/>
  <c r="DK263" i="9"/>
  <c r="DN263" i="9"/>
  <c r="DO263" i="9"/>
  <c r="DP263" i="9"/>
  <c r="DD264" i="9"/>
  <c r="DE264" i="9"/>
  <c r="DG264" i="9" s="1"/>
  <c r="DF264" i="9"/>
  <c r="DJ264" i="9"/>
  <c r="DN264" i="9" s="1"/>
  <c r="DK264" i="9"/>
  <c r="DD265" i="9"/>
  <c r="DF265" i="9" s="1"/>
  <c r="DE265" i="9"/>
  <c r="DG265" i="9"/>
  <c r="DJ265" i="9"/>
  <c r="DN265" i="9" s="1"/>
  <c r="DP265" i="9" s="1"/>
  <c r="DK265" i="9"/>
  <c r="DO265" i="9" s="1"/>
  <c r="DD266" i="9"/>
  <c r="DE266" i="9"/>
  <c r="DG266" i="9" s="1"/>
  <c r="DF266" i="9"/>
  <c r="DJ266" i="9"/>
  <c r="DK266" i="9"/>
  <c r="DN266" i="9"/>
  <c r="DO266" i="9"/>
  <c r="DQ266" i="9" s="1"/>
  <c r="DD267" i="9"/>
  <c r="DF267" i="9" s="1"/>
  <c r="DE267" i="9"/>
  <c r="DG267" i="9"/>
  <c r="DJ267" i="9"/>
  <c r="DK267" i="9"/>
  <c r="DN267" i="9"/>
  <c r="DP267" i="9"/>
  <c r="DD268" i="9"/>
  <c r="DE268" i="9"/>
  <c r="DG268" i="9" s="1"/>
  <c r="DF268" i="9"/>
  <c r="DJ268" i="9"/>
  <c r="DK268" i="9"/>
  <c r="DN268" i="9"/>
  <c r="DD269" i="9"/>
  <c r="DF269" i="9" s="1"/>
  <c r="DE269" i="9"/>
  <c r="DG269" i="9"/>
  <c r="DJ269" i="9"/>
  <c r="DN269" i="9" s="1"/>
  <c r="DP269" i="9" s="1"/>
  <c r="DK269" i="9"/>
  <c r="DO269" i="9" s="1"/>
  <c r="DQ269" i="9"/>
  <c r="DD270" i="9"/>
  <c r="DE270" i="9"/>
  <c r="DG270" i="9" s="1"/>
  <c r="DF270" i="9"/>
  <c r="DJ270" i="9"/>
  <c r="DK270" i="9"/>
  <c r="DN270" i="9"/>
  <c r="DO270" i="9"/>
  <c r="DQ270" i="9" s="1"/>
  <c r="DD271" i="9"/>
  <c r="DF271" i="9" s="1"/>
  <c r="DE271" i="9"/>
  <c r="DG271" i="9" s="1"/>
  <c r="DJ271" i="9"/>
  <c r="DK271" i="9"/>
  <c r="DN271" i="9"/>
  <c r="DO271" i="9"/>
  <c r="DP271" i="9"/>
  <c r="DD272" i="9"/>
  <c r="DE272" i="9"/>
  <c r="DG272" i="9" s="1"/>
  <c r="DF272" i="9"/>
  <c r="DJ272" i="9"/>
  <c r="DN272" i="9" s="1"/>
  <c r="DK272" i="9"/>
  <c r="DD273" i="9"/>
  <c r="DF273" i="9" s="1"/>
  <c r="DE273" i="9"/>
  <c r="DG273" i="9"/>
  <c r="DJ273" i="9"/>
  <c r="DN273" i="9" s="1"/>
  <c r="DP273" i="9" s="1"/>
  <c r="DK273" i="9"/>
  <c r="DD274" i="9"/>
  <c r="DE274" i="9"/>
  <c r="DG274" i="9" s="1"/>
  <c r="DF274" i="9"/>
  <c r="DJ274" i="9"/>
  <c r="DK274" i="9"/>
  <c r="DO274" i="9"/>
  <c r="DQ274" i="9"/>
  <c r="DD275" i="9"/>
  <c r="DF275" i="9" s="1"/>
  <c r="DE275" i="9"/>
  <c r="DG275" i="9"/>
  <c r="DJ275" i="9"/>
  <c r="DK275" i="9"/>
  <c r="DN275" i="9"/>
  <c r="DP275" i="9"/>
  <c r="DD276" i="9"/>
  <c r="DE276" i="9"/>
  <c r="DG276" i="9" s="1"/>
  <c r="DF276" i="9"/>
  <c r="DJ276" i="9"/>
  <c r="DK276" i="9"/>
  <c r="DN276" i="9"/>
  <c r="DD277" i="9"/>
  <c r="DF277" i="9" s="1"/>
  <c r="DE277" i="9"/>
  <c r="DG277" i="9"/>
  <c r="DJ277" i="9"/>
  <c r="DN277" i="9" s="1"/>
  <c r="DK277" i="9"/>
  <c r="DP277" i="9"/>
  <c r="DD278" i="9"/>
  <c r="DE278" i="9"/>
  <c r="DG278" i="9" s="1"/>
  <c r="DF278" i="9"/>
  <c r="DJ278" i="9"/>
  <c r="DK278" i="9"/>
  <c r="DO278" i="9"/>
  <c r="DQ278" i="9" s="1"/>
  <c r="DD279" i="9"/>
  <c r="DF279" i="9" s="1"/>
  <c r="DE279" i="9"/>
  <c r="DG279" i="9" s="1"/>
  <c r="DJ279" i="9"/>
  <c r="DN279" i="9" s="1"/>
  <c r="DP279" i="9" s="1"/>
  <c r="DK279" i="9"/>
  <c r="DO279" i="9"/>
  <c r="DD280" i="9"/>
  <c r="DE280" i="9"/>
  <c r="DG280" i="9" s="1"/>
  <c r="DF280" i="9"/>
  <c r="DJ280" i="9"/>
  <c r="DP280" i="9" s="1"/>
  <c r="DK280" i="9"/>
  <c r="DO280" i="9" s="1"/>
  <c r="DD281" i="9"/>
  <c r="DF281" i="9" s="1"/>
  <c r="DE281" i="9"/>
  <c r="DG281" i="9"/>
  <c r="DJ281" i="9"/>
  <c r="DN281" i="9" s="1"/>
  <c r="DK281" i="9"/>
  <c r="DO281" i="9"/>
  <c r="DQ281" i="9" s="1"/>
  <c r="DP281" i="9"/>
  <c r="DD282" i="9"/>
  <c r="DE282" i="9"/>
  <c r="DF282" i="9"/>
  <c r="DG282" i="9"/>
  <c r="DJ282" i="9"/>
  <c r="DK282" i="9"/>
  <c r="DO282" i="9"/>
  <c r="DQ282" i="9" s="1"/>
  <c r="DD283" i="9"/>
  <c r="DF283" i="9" s="1"/>
  <c r="DE283" i="9"/>
  <c r="DG283" i="9" s="1"/>
  <c r="DJ283" i="9"/>
  <c r="DK283" i="9"/>
  <c r="DN283" i="9"/>
  <c r="DP283" i="9"/>
  <c r="DD284" i="9"/>
  <c r="DE284" i="9"/>
  <c r="DG284" i="9" s="1"/>
  <c r="DF284" i="9"/>
  <c r="DJ284" i="9"/>
  <c r="DK284" i="9"/>
  <c r="DO284" i="9" s="1"/>
  <c r="DN284" i="9"/>
  <c r="DQ284" i="9"/>
  <c r="DD285" i="9"/>
  <c r="DF285" i="9" s="1"/>
  <c r="DE285" i="9"/>
  <c r="DG285" i="9"/>
  <c r="DJ285" i="9"/>
  <c r="DN285" i="9" s="1"/>
  <c r="DP285" i="9" s="1"/>
  <c r="DK285" i="9"/>
  <c r="DD286" i="9"/>
  <c r="DE286" i="9"/>
  <c r="DG286" i="9" s="1"/>
  <c r="DF286" i="9"/>
  <c r="DJ286" i="9"/>
  <c r="DK286" i="9"/>
  <c r="DO286" i="9"/>
  <c r="DQ286" i="9"/>
  <c r="DD287" i="9"/>
  <c r="DF287" i="9" s="1"/>
  <c r="DE287" i="9"/>
  <c r="DG287" i="9"/>
  <c r="DJ287" i="9"/>
  <c r="DK287" i="9"/>
  <c r="DN287" i="9"/>
  <c r="DP287" i="9"/>
  <c r="DD288" i="9"/>
  <c r="DE288" i="9"/>
  <c r="DG288" i="9" s="1"/>
  <c r="DF288" i="9"/>
  <c r="DJ288" i="9"/>
  <c r="DN288" i="9" s="1"/>
  <c r="DK288" i="9"/>
  <c r="DO288" i="9" s="1"/>
  <c r="DD289" i="9"/>
  <c r="DF289" i="9" s="1"/>
  <c r="DE289" i="9"/>
  <c r="DG289" i="9"/>
  <c r="DJ289" i="9"/>
  <c r="DK289" i="9"/>
  <c r="DO289" i="9" s="1"/>
  <c r="DN289" i="9"/>
  <c r="DP289" i="9"/>
  <c r="DQ289" i="9"/>
  <c r="DD290" i="9"/>
  <c r="DE290" i="9"/>
  <c r="DG290" i="9" s="1"/>
  <c r="DF290" i="9"/>
  <c r="DJ290" i="9"/>
  <c r="DK290" i="9"/>
  <c r="DO290" i="9"/>
  <c r="DQ290" i="9" s="1"/>
  <c r="DD291" i="9"/>
  <c r="DF291" i="9" s="1"/>
  <c r="DE291" i="9"/>
  <c r="DG291" i="9"/>
  <c r="DJ291" i="9"/>
  <c r="DK291" i="9"/>
  <c r="DN291" i="9"/>
  <c r="DP291" i="9"/>
  <c r="DD292" i="9"/>
  <c r="DE292" i="9"/>
  <c r="DG292" i="9" s="1"/>
  <c r="DF292" i="9"/>
  <c r="DJ292" i="9"/>
  <c r="DK292" i="9"/>
  <c r="DN292" i="9"/>
  <c r="DD293" i="9"/>
  <c r="DF293" i="9" s="1"/>
  <c r="DE293" i="9"/>
  <c r="DG293" i="9"/>
  <c r="DJ293" i="9"/>
  <c r="DN293" i="9" s="1"/>
  <c r="DK293" i="9"/>
  <c r="DO293" i="9" s="1"/>
  <c r="DP293" i="9"/>
  <c r="DD294" i="9"/>
  <c r="DE294" i="9"/>
  <c r="DG294" i="9" s="1"/>
  <c r="DF294" i="9"/>
  <c r="DJ294" i="9"/>
  <c r="DK294" i="9"/>
  <c r="DO294" i="9"/>
  <c r="DQ294" i="9" s="1"/>
  <c r="DD295" i="9"/>
  <c r="DF295" i="9" s="1"/>
  <c r="DE295" i="9"/>
  <c r="DG295" i="9" s="1"/>
  <c r="DJ295" i="9"/>
  <c r="DK295" i="9"/>
  <c r="DN295" i="9"/>
  <c r="DO295" i="9"/>
  <c r="DP295" i="9"/>
  <c r="DD296" i="9"/>
  <c r="DE296" i="9"/>
  <c r="DG296" i="9" s="1"/>
  <c r="DF296" i="9"/>
  <c r="DJ296" i="9"/>
  <c r="DN296" i="9" s="1"/>
  <c r="DK296" i="9"/>
  <c r="DD297" i="9"/>
  <c r="DF297" i="9" s="1"/>
  <c r="DE297" i="9"/>
  <c r="DG297" i="9"/>
  <c r="DJ297" i="9"/>
  <c r="DN297" i="9" s="1"/>
  <c r="DK297" i="9"/>
  <c r="DO297" i="9" s="1"/>
  <c r="DP297" i="9"/>
  <c r="DQ297" i="9"/>
  <c r="DD298" i="9"/>
  <c r="DE298" i="9"/>
  <c r="DG298" i="9" s="1"/>
  <c r="DF298" i="9"/>
  <c r="DJ298" i="9"/>
  <c r="DK298" i="9"/>
  <c r="DN298" i="9"/>
  <c r="DO298" i="9"/>
  <c r="DQ298" i="9"/>
  <c r="DD299" i="9"/>
  <c r="DF299" i="9" s="1"/>
  <c r="DE299" i="9"/>
  <c r="DG299" i="9"/>
  <c r="DJ299" i="9"/>
  <c r="DN299" i="9" s="1"/>
  <c r="DP299" i="9" s="1"/>
  <c r="DK299" i="9"/>
  <c r="DD300" i="9"/>
  <c r="DE300" i="9"/>
  <c r="DG300" i="9" s="1"/>
  <c r="DF300" i="9"/>
  <c r="DJ300" i="9"/>
  <c r="DK300" i="9"/>
  <c r="DO300" i="9" s="1"/>
  <c r="DN300" i="9"/>
  <c r="DQ300" i="9"/>
  <c r="DD301" i="9"/>
  <c r="DF301" i="9" s="1"/>
  <c r="DE301" i="9"/>
  <c r="DG301" i="9"/>
  <c r="DJ301" i="9"/>
  <c r="DN301" i="9" s="1"/>
  <c r="DP301" i="9" s="1"/>
  <c r="DK301" i="9"/>
  <c r="DO301" i="9" s="1"/>
  <c r="DQ301" i="9"/>
  <c r="DD302" i="9"/>
  <c r="DE302" i="9"/>
  <c r="DG302" i="9" s="1"/>
  <c r="DF302" i="9"/>
  <c r="DJ302" i="9"/>
  <c r="DK302" i="9"/>
  <c r="DO302" i="9"/>
  <c r="DQ302" i="9" s="1"/>
  <c r="DD303" i="9"/>
  <c r="DF303" i="9" s="1"/>
  <c r="DE303" i="9"/>
  <c r="DG303" i="9" s="1"/>
  <c r="DJ303" i="9"/>
  <c r="DK303" i="9"/>
  <c r="DO303" i="9"/>
  <c r="DQ303" i="9"/>
  <c r="DD304" i="9"/>
  <c r="DF304" i="9" s="1"/>
  <c r="DE304" i="9"/>
  <c r="DG304" i="9" s="1"/>
  <c r="DJ304" i="9"/>
  <c r="DK304" i="9"/>
  <c r="DN304" i="9"/>
  <c r="DO304" i="9"/>
  <c r="DP304" i="9"/>
  <c r="DD305" i="9"/>
  <c r="DE305" i="9"/>
  <c r="DG305" i="9" s="1"/>
  <c r="DF305" i="9"/>
  <c r="DJ305" i="9"/>
  <c r="DK305" i="9"/>
  <c r="DO305" i="9" s="1"/>
  <c r="DD306" i="9"/>
  <c r="DF306" i="9" s="1"/>
  <c r="DE306" i="9"/>
  <c r="DG306" i="9"/>
  <c r="DJ306" i="9"/>
  <c r="DN306" i="9" s="1"/>
  <c r="DK306" i="9"/>
  <c r="DO306" i="9"/>
  <c r="DP306" i="9"/>
  <c r="DD307" i="9"/>
  <c r="DE307" i="9"/>
  <c r="DG307" i="9" s="1"/>
  <c r="DF307" i="9"/>
  <c r="DJ307" i="9"/>
  <c r="DN307" i="9" s="1"/>
  <c r="DK307" i="9"/>
  <c r="DO307" i="9"/>
  <c r="DQ307" i="9" s="1"/>
  <c r="DD308" i="9"/>
  <c r="DF308" i="9" s="1"/>
  <c r="DE308" i="9"/>
  <c r="DG308" i="9" s="1"/>
  <c r="DJ308" i="9"/>
  <c r="DK308" i="9"/>
  <c r="DO308" i="9" s="1"/>
  <c r="DN308" i="9"/>
  <c r="DP308" i="9"/>
  <c r="DD309" i="9"/>
  <c r="DE309" i="9"/>
  <c r="DG309" i="9" s="1"/>
  <c r="DF309" i="9"/>
  <c r="DJ309" i="9"/>
  <c r="DK309" i="9"/>
  <c r="DO309" i="9" s="1"/>
  <c r="DN309" i="9"/>
  <c r="DQ309" i="9"/>
  <c r="DD310" i="9"/>
  <c r="DF310" i="9" s="1"/>
  <c r="DE310" i="9"/>
  <c r="DG310" i="9"/>
  <c r="DJ310" i="9"/>
  <c r="DN310" i="9" s="1"/>
  <c r="DP310" i="9" s="1"/>
  <c r="DK310" i="9"/>
  <c r="DO310" i="9" s="1"/>
  <c r="DQ310" i="9"/>
  <c r="DD311" i="9"/>
  <c r="DE311" i="9"/>
  <c r="DG311" i="9" s="1"/>
  <c r="DF311" i="9"/>
  <c r="DJ311" i="9"/>
  <c r="DK311" i="9"/>
  <c r="DO311" i="9"/>
  <c r="DQ311" i="9"/>
  <c r="DD312" i="9"/>
  <c r="DF312" i="9" s="1"/>
  <c r="DE312" i="9"/>
  <c r="DG312" i="9"/>
  <c r="DJ312" i="9"/>
  <c r="DK312" i="9"/>
  <c r="DO312" i="9" s="1"/>
  <c r="DN312" i="9"/>
  <c r="DP312" i="9"/>
  <c r="DD313" i="9"/>
  <c r="DE313" i="9"/>
  <c r="DG313" i="9" s="1"/>
  <c r="DF313" i="9"/>
  <c r="DJ313" i="9"/>
  <c r="DN313" i="9" s="1"/>
  <c r="DK313" i="9"/>
  <c r="DO313" i="9" s="1"/>
  <c r="DD314" i="9"/>
  <c r="DF314" i="9" s="1"/>
  <c r="DE314" i="9"/>
  <c r="DG314" i="9"/>
  <c r="DJ314" i="9"/>
  <c r="DN314" i="9" s="1"/>
  <c r="DK314" i="9"/>
  <c r="DO314" i="9"/>
  <c r="DP314" i="9"/>
  <c r="DD315" i="9"/>
  <c r="DE315" i="9"/>
  <c r="DG315" i="9" s="1"/>
  <c r="DF315" i="9"/>
  <c r="DJ315" i="9"/>
  <c r="DN315" i="9" s="1"/>
  <c r="DK315" i="9"/>
  <c r="DO315" i="9"/>
  <c r="DQ315" i="9" s="1"/>
  <c r="DD316" i="9"/>
  <c r="DF316" i="9" s="1"/>
  <c r="DE316" i="9"/>
  <c r="DG316" i="9" s="1"/>
  <c r="DJ316" i="9"/>
  <c r="DK316" i="9"/>
  <c r="DN316" i="9"/>
  <c r="DP316" i="9"/>
  <c r="DD317" i="9"/>
  <c r="DE317" i="9"/>
  <c r="DG317" i="9" s="1"/>
  <c r="DF317" i="9"/>
  <c r="DJ317" i="9"/>
  <c r="DK317" i="9"/>
  <c r="DO317" i="9" s="1"/>
  <c r="DN317" i="9"/>
  <c r="DQ317" i="9"/>
  <c r="DD318" i="9"/>
  <c r="DF318" i="9" s="1"/>
  <c r="DE318" i="9"/>
  <c r="DG318" i="9"/>
  <c r="DJ318" i="9"/>
  <c r="DN318" i="9" s="1"/>
  <c r="DK318" i="9"/>
  <c r="DO318" i="9" s="1"/>
  <c r="DP318" i="9"/>
  <c r="DQ318" i="9"/>
  <c r="DD319" i="9"/>
  <c r="DE319" i="9"/>
  <c r="DF319" i="9"/>
  <c r="DG319" i="9"/>
  <c r="DJ319" i="9"/>
  <c r="DN319" i="9" s="1"/>
  <c r="DP319" i="9" s="1"/>
  <c r="DK319" i="9"/>
  <c r="DO319" i="9"/>
  <c r="DQ319" i="9"/>
  <c r="DD320" i="9"/>
  <c r="DF320" i="9" s="1"/>
  <c r="DE320" i="9"/>
  <c r="DG320" i="9" s="1"/>
  <c r="DJ320" i="9"/>
  <c r="DK320" i="9"/>
  <c r="DN320" i="9"/>
  <c r="DP320" i="9" s="1"/>
  <c r="DD321" i="9"/>
  <c r="DE321" i="9"/>
  <c r="DG321" i="9" s="1"/>
  <c r="DF321" i="9"/>
  <c r="DJ321" i="9"/>
  <c r="DK321" i="9"/>
  <c r="DN321" i="9"/>
  <c r="DD322" i="9"/>
  <c r="DF322" i="9" s="1"/>
  <c r="DE322" i="9"/>
  <c r="DG322" i="9"/>
  <c r="DJ322" i="9"/>
  <c r="DN322" i="9" s="1"/>
  <c r="DK322" i="9"/>
  <c r="DO322" i="9"/>
  <c r="DQ322" i="9" s="1"/>
  <c r="DP322" i="9"/>
  <c r="DD323" i="9"/>
  <c r="DE323" i="9"/>
  <c r="DG323" i="9" s="1"/>
  <c r="DF323" i="9"/>
  <c r="DJ323" i="9"/>
  <c r="DP323" i="9" s="1"/>
  <c r="DK323" i="9"/>
  <c r="DN323" i="9"/>
  <c r="DO323" i="9"/>
  <c r="DQ323" i="9" s="1"/>
  <c r="DD324" i="9"/>
  <c r="DE324" i="9"/>
  <c r="DF324" i="9"/>
  <c r="DG324" i="9"/>
  <c r="DJ324" i="9"/>
  <c r="DK324" i="9"/>
  <c r="DN324" i="9"/>
  <c r="DO324" i="9"/>
  <c r="DP324" i="9"/>
  <c r="DD325" i="9"/>
  <c r="DF325" i="9" s="1"/>
  <c r="DE325" i="9"/>
  <c r="DG325" i="9" s="1"/>
  <c r="DJ325" i="9"/>
  <c r="DN325" i="9" s="1"/>
  <c r="DK325" i="9"/>
  <c r="DD326" i="9"/>
  <c r="DF326" i="9" s="1"/>
  <c r="DE326" i="9"/>
  <c r="DG326" i="9"/>
  <c r="DJ326" i="9"/>
  <c r="DK326" i="9"/>
  <c r="DO326" i="9" s="1"/>
  <c r="DQ326" i="9"/>
  <c r="DD327" i="9"/>
  <c r="DE327" i="9"/>
  <c r="DG327" i="9" s="1"/>
  <c r="DF327" i="9"/>
  <c r="DJ327" i="9"/>
  <c r="DK327" i="9"/>
  <c r="DN327" i="9"/>
  <c r="DO327" i="9"/>
  <c r="DP327" i="9"/>
  <c r="DQ327" i="9"/>
  <c r="DD328" i="9"/>
  <c r="DE328" i="9"/>
  <c r="DG328" i="9" s="1"/>
  <c r="DF328" i="9"/>
  <c r="DJ328" i="9"/>
  <c r="DK328" i="9"/>
  <c r="DN328" i="9"/>
  <c r="DP328" i="9" s="1"/>
  <c r="DO328" i="9"/>
  <c r="DD329" i="9"/>
  <c r="DE329" i="9"/>
  <c r="DG329" i="9" s="1"/>
  <c r="DF329" i="9"/>
  <c r="DJ329" i="9"/>
  <c r="DN329" i="9" s="1"/>
  <c r="DK329" i="9"/>
  <c r="DO329" i="9" s="1"/>
  <c r="DQ329" i="9"/>
  <c r="DD330" i="9"/>
  <c r="DF330" i="9" s="1"/>
  <c r="CB330" i="9" s="1"/>
  <c r="DE330" i="9"/>
  <c r="DG330" i="9"/>
  <c r="DI330" i="9"/>
  <c r="DJ330" i="9"/>
  <c r="DK330" i="9"/>
  <c r="DO330" i="9"/>
  <c r="DS330" i="9"/>
  <c r="DD331" i="9"/>
  <c r="DE331" i="9"/>
  <c r="DG331" i="9" s="1"/>
  <c r="DF331" i="9"/>
  <c r="DJ331" i="9"/>
  <c r="DK331" i="9"/>
  <c r="DO331" i="9"/>
  <c r="DQ331" i="9" s="1"/>
  <c r="DD332" i="9"/>
  <c r="DF332" i="9" s="1"/>
  <c r="DE332" i="9"/>
  <c r="DG332" i="9"/>
  <c r="DJ332" i="9"/>
  <c r="DK332" i="9"/>
  <c r="DN332" i="9"/>
  <c r="DP332" i="9"/>
  <c r="DD333" i="9"/>
  <c r="DF333" i="9" s="1"/>
  <c r="DE333" i="9"/>
  <c r="DG333" i="9" s="1"/>
  <c r="DJ333" i="9"/>
  <c r="DK333" i="9"/>
  <c r="DO333" i="9" s="1"/>
  <c r="DQ333" i="9"/>
  <c r="DD334" i="9"/>
  <c r="DF334" i="9" s="1"/>
  <c r="DE334" i="9"/>
  <c r="DG334" i="9"/>
  <c r="DJ334" i="9"/>
  <c r="DN334" i="9" s="1"/>
  <c r="DK334" i="9"/>
  <c r="DO334" i="9" s="1"/>
  <c r="DP334" i="9"/>
  <c r="DD335" i="9"/>
  <c r="DE335" i="9"/>
  <c r="DF335" i="9"/>
  <c r="DG335" i="9"/>
  <c r="DJ335" i="9"/>
  <c r="DN335" i="9" s="1"/>
  <c r="DK335" i="9"/>
  <c r="DO335" i="9"/>
  <c r="DP335" i="9"/>
  <c r="DQ335" i="9"/>
  <c r="DD336" i="9"/>
  <c r="DF336" i="9" s="1"/>
  <c r="DE336" i="9"/>
  <c r="DG336" i="9" s="1"/>
  <c r="DJ336" i="9"/>
  <c r="DK336" i="9"/>
  <c r="DN336" i="9"/>
  <c r="DP336" i="9"/>
  <c r="DD337" i="9"/>
  <c r="DE337" i="9"/>
  <c r="DG337" i="9" s="1"/>
  <c r="DF337" i="9"/>
  <c r="DJ337" i="9"/>
  <c r="DK337" i="9"/>
  <c r="DN337" i="9"/>
  <c r="DD338" i="9"/>
  <c r="DF338" i="9" s="1"/>
  <c r="DE338" i="9"/>
  <c r="DG338" i="9"/>
  <c r="DJ338" i="9"/>
  <c r="DN338" i="9" s="1"/>
  <c r="DK338" i="9"/>
  <c r="DO338" i="9"/>
  <c r="DQ338" i="9" s="1"/>
  <c r="DP338" i="9"/>
  <c r="DD339" i="9"/>
  <c r="DE339" i="9"/>
  <c r="DG339" i="9" s="1"/>
  <c r="DF339" i="9"/>
  <c r="DJ339" i="9"/>
  <c r="DK339" i="9"/>
  <c r="DN339" i="9"/>
  <c r="DP339" i="9" s="1"/>
  <c r="DO339" i="9"/>
  <c r="DQ339" i="9" s="1"/>
  <c r="DD340" i="9"/>
  <c r="DE340" i="9"/>
  <c r="DF340" i="9"/>
  <c r="DG340" i="9"/>
  <c r="DJ340" i="9"/>
  <c r="DK340" i="9"/>
  <c r="DN340" i="9"/>
  <c r="DO340" i="9"/>
  <c r="DP340" i="9"/>
  <c r="DD341" i="9"/>
  <c r="DF341" i="9" s="1"/>
  <c r="DE341" i="9"/>
  <c r="DG341" i="9" s="1"/>
  <c r="DJ341" i="9"/>
  <c r="DN341" i="9" s="1"/>
  <c r="DK341" i="9"/>
  <c r="DD342" i="9"/>
  <c r="DF342" i="9" s="1"/>
  <c r="DE342" i="9"/>
  <c r="DG342" i="9"/>
  <c r="DJ342" i="9"/>
  <c r="DK342" i="9"/>
  <c r="DO342" i="9" s="1"/>
  <c r="DQ342" i="9"/>
  <c r="DD343" i="9"/>
  <c r="DE343" i="9"/>
  <c r="DG343" i="9" s="1"/>
  <c r="DF343" i="9"/>
  <c r="DJ343" i="9"/>
  <c r="DK343" i="9"/>
  <c r="DN343" i="9"/>
  <c r="DP343" i="9" s="1"/>
  <c r="DO343" i="9"/>
  <c r="DQ343" i="9"/>
  <c r="DD344" i="9"/>
  <c r="DF344" i="9" s="1"/>
  <c r="DE344" i="9"/>
  <c r="DG344" i="9" s="1"/>
  <c r="DJ344" i="9"/>
  <c r="DK344" i="9"/>
  <c r="DN344" i="9"/>
  <c r="DP344" i="9" s="1"/>
  <c r="DO344" i="9"/>
  <c r="DD345" i="9"/>
  <c r="DE345" i="9"/>
  <c r="DG345" i="9" s="1"/>
  <c r="DF345" i="9"/>
  <c r="DJ345" i="9"/>
  <c r="DK345" i="9"/>
  <c r="DN345" i="9"/>
  <c r="DP345" i="9"/>
  <c r="DD346" i="9"/>
  <c r="DE346" i="9"/>
  <c r="DG346" i="9" s="1"/>
  <c r="DF346" i="9"/>
  <c r="DJ346" i="9"/>
  <c r="DK346" i="9"/>
  <c r="DN346" i="9"/>
  <c r="DP346" i="9" s="1"/>
  <c r="DO346" i="9"/>
  <c r="DQ346" i="9"/>
  <c r="DD347" i="9"/>
  <c r="DF347" i="9" s="1"/>
  <c r="DE347" i="9"/>
  <c r="DG347" i="9"/>
  <c r="DJ347" i="9"/>
  <c r="DK347" i="9"/>
  <c r="DO347" i="9"/>
  <c r="DD348" i="9"/>
  <c r="DF348" i="9" s="1"/>
  <c r="DE348" i="9"/>
  <c r="DG348" i="9" s="1"/>
  <c r="DJ348" i="9"/>
  <c r="DN348" i="9" s="1"/>
  <c r="DK348" i="9"/>
  <c r="DO348" i="9" s="1"/>
  <c r="DQ348" i="9"/>
  <c r="DD349" i="9"/>
  <c r="DE349" i="9"/>
  <c r="DF349" i="9"/>
  <c r="DG349" i="9"/>
  <c r="DJ349" i="9"/>
  <c r="DK349" i="9"/>
  <c r="DN349" i="9"/>
  <c r="DO349" i="9"/>
  <c r="DP349" i="9"/>
  <c r="DD350" i="9"/>
  <c r="DF350" i="9" s="1"/>
  <c r="DE350" i="9"/>
  <c r="DG350" i="9" s="1"/>
  <c r="DJ350" i="9"/>
  <c r="DK350" i="9"/>
  <c r="DN350" i="9"/>
  <c r="DP350" i="9" s="1"/>
  <c r="DO350" i="9"/>
  <c r="DQ350" i="9"/>
  <c r="DD351" i="9"/>
  <c r="DF351" i="9" s="1"/>
  <c r="DE351" i="9"/>
  <c r="DG351" i="9"/>
  <c r="DJ351" i="9"/>
  <c r="DK351" i="9"/>
  <c r="DO351" i="9" s="1"/>
  <c r="DD352" i="9"/>
  <c r="DF352" i="9" s="1"/>
  <c r="DE352" i="9"/>
  <c r="DG352" i="9" s="1"/>
  <c r="DJ352" i="9"/>
  <c r="DN352" i="9" s="1"/>
  <c r="DK352" i="9"/>
  <c r="DO352" i="9" s="1"/>
  <c r="DQ352" i="9" s="1"/>
  <c r="DP352" i="9"/>
  <c r="DD353" i="9"/>
  <c r="DE353" i="9"/>
  <c r="DF353" i="9"/>
  <c r="DG353" i="9"/>
  <c r="DJ353" i="9"/>
  <c r="DK353" i="9"/>
  <c r="DO353" i="9" s="1"/>
  <c r="DN353" i="9"/>
  <c r="DP353" i="9" s="1"/>
  <c r="DD354" i="9"/>
  <c r="DF354" i="9" s="1"/>
  <c r="DE354" i="9"/>
  <c r="DG354" i="9" s="1"/>
  <c r="DJ354" i="9"/>
  <c r="DK354" i="9"/>
  <c r="DN354" i="9"/>
  <c r="DP354" i="9" s="1"/>
  <c r="DO354" i="9"/>
  <c r="DQ354" i="9"/>
  <c r="DD355" i="9"/>
  <c r="DF355" i="9" s="1"/>
  <c r="DE355" i="9"/>
  <c r="DG355" i="9"/>
  <c r="DJ355" i="9"/>
  <c r="DK355" i="9"/>
  <c r="DD356" i="9"/>
  <c r="DF356" i="9" s="1"/>
  <c r="DE356" i="9"/>
  <c r="DG356" i="9" s="1"/>
  <c r="DJ356" i="9"/>
  <c r="DN356" i="9" s="1"/>
  <c r="DK356" i="9"/>
  <c r="DO356" i="9" s="1"/>
  <c r="DQ356" i="9" s="1"/>
  <c r="DD357" i="9"/>
  <c r="DE357" i="9"/>
  <c r="DF357" i="9"/>
  <c r="DG357" i="9"/>
  <c r="DJ357" i="9"/>
  <c r="DK357" i="9"/>
  <c r="DN357" i="9"/>
  <c r="DP357" i="9" s="1"/>
  <c r="DD358" i="9"/>
  <c r="DE358" i="9"/>
  <c r="DG358" i="9" s="1"/>
  <c r="DF358" i="9"/>
  <c r="DJ358" i="9"/>
  <c r="DK358" i="9"/>
  <c r="DN358" i="9"/>
  <c r="DP358" i="9" s="1"/>
  <c r="DO358" i="9"/>
  <c r="DQ358" i="9"/>
  <c r="DD359" i="9"/>
  <c r="DF359" i="9" s="1"/>
  <c r="DE359" i="9"/>
  <c r="DG359" i="9"/>
  <c r="DJ359" i="9"/>
  <c r="DK359" i="9"/>
  <c r="DO359" i="9"/>
  <c r="DD360" i="9"/>
  <c r="DF360" i="9" s="1"/>
  <c r="DE360" i="9"/>
  <c r="DG360" i="9" s="1"/>
  <c r="DJ360" i="9"/>
  <c r="DN360" i="9" s="1"/>
  <c r="DK360" i="9"/>
  <c r="DO360" i="9" s="1"/>
  <c r="DQ360" i="9" s="1"/>
  <c r="DD361" i="9"/>
  <c r="DE361" i="9"/>
  <c r="DF361" i="9"/>
  <c r="DG361" i="9"/>
  <c r="DJ361" i="9"/>
  <c r="DK361" i="9"/>
  <c r="DN361" i="9"/>
  <c r="DO361" i="9"/>
  <c r="DP361" i="9"/>
  <c r="DD362" i="9"/>
  <c r="DE362" i="9"/>
  <c r="DG362" i="9" s="1"/>
  <c r="DF362" i="9"/>
  <c r="DJ362" i="9"/>
  <c r="DK362" i="9"/>
  <c r="DN362" i="9"/>
  <c r="DP362" i="9" s="1"/>
  <c r="DO362" i="9"/>
  <c r="DQ362" i="9"/>
  <c r="DD363" i="9"/>
  <c r="DF363" i="9" s="1"/>
  <c r="DE363" i="9"/>
  <c r="DG363" i="9"/>
  <c r="DJ363" i="9"/>
  <c r="DK363" i="9"/>
  <c r="DO363" i="9" s="1"/>
  <c r="DD364" i="9"/>
  <c r="DF364" i="9" s="1"/>
  <c r="DE364" i="9"/>
  <c r="DG364" i="9" s="1"/>
  <c r="DJ364" i="9"/>
  <c r="DN364" i="9" s="1"/>
  <c r="DK364" i="9"/>
  <c r="DO364" i="9" s="1"/>
  <c r="DP364" i="9"/>
  <c r="DQ364" i="9"/>
  <c r="DD365" i="9"/>
  <c r="DE365" i="9"/>
  <c r="DF365" i="9"/>
  <c r="DG365" i="9"/>
  <c r="DJ365" i="9"/>
  <c r="DK365" i="9"/>
  <c r="DN365" i="9"/>
  <c r="DP365" i="9" s="1"/>
  <c r="DO365" i="9"/>
  <c r="DD366" i="9"/>
  <c r="DE366" i="9"/>
  <c r="DG366" i="9" s="1"/>
  <c r="DF366" i="9"/>
  <c r="DJ366" i="9"/>
  <c r="DK366" i="9"/>
  <c r="DN366" i="9"/>
  <c r="DP366" i="9" s="1"/>
  <c r="DO366" i="9"/>
  <c r="DQ366" i="9"/>
  <c r="DD367" i="9"/>
  <c r="DF367" i="9" s="1"/>
  <c r="DE367" i="9"/>
  <c r="DG367" i="9"/>
  <c r="DJ367" i="9"/>
  <c r="DK367" i="9"/>
  <c r="DD368" i="9"/>
  <c r="DF368" i="9" s="1"/>
  <c r="DE368" i="9"/>
  <c r="DG368" i="9" s="1"/>
  <c r="DJ368" i="9"/>
  <c r="DN368" i="9" s="1"/>
  <c r="DK368" i="9"/>
  <c r="DO368" i="9" s="1"/>
  <c r="DQ368" i="9" s="1"/>
  <c r="DD369" i="9"/>
  <c r="DE369" i="9"/>
  <c r="DF369" i="9"/>
  <c r="DG369" i="9"/>
  <c r="DJ369" i="9"/>
  <c r="DK369" i="9"/>
  <c r="DN369" i="9"/>
  <c r="DP369" i="9" s="1"/>
  <c r="DO369" i="9"/>
  <c r="DD370" i="9"/>
  <c r="DF370" i="9" s="1"/>
  <c r="DE370" i="9"/>
  <c r="DG370" i="9" s="1"/>
  <c r="DJ370" i="9"/>
  <c r="DK370" i="9"/>
  <c r="DN370" i="9"/>
  <c r="DP370" i="9" s="1"/>
  <c r="DO370" i="9"/>
  <c r="DQ370" i="9"/>
  <c r="DD371" i="9"/>
  <c r="DF371" i="9" s="1"/>
  <c r="DE371" i="9"/>
  <c r="DG371" i="9"/>
  <c r="DJ371" i="9"/>
  <c r="DK371" i="9"/>
  <c r="DO371" i="9"/>
  <c r="DD372" i="9"/>
  <c r="DF372" i="9" s="1"/>
  <c r="DE372" i="9"/>
  <c r="DG372" i="9" s="1"/>
  <c r="DJ372" i="9"/>
  <c r="DN372" i="9" s="1"/>
  <c r="DK372" i="9"/>
  <c r="DO372" i="9" s="1"/>
  <c r="DQ372" i="9" s="1"/>
  <c r="DD373" i="9"/>
  <c r="DE373" i="9"/>
  <c r="DF373" i="9"/>
  <c r="DG373" i="9"/>
  <c r="DJ373" i="9"/>
  <c r="DK373" i="9"/>
  <c r="DO373" i="9" s="1"/>
  <c r="DN373" i="9"/>
  <c r="DP373" i="9"/>
  <c r="DD374" i="9"/>
  <c r="DF374" i="9" s="1"/>
  <c r="DE374" i="9"/>
  <c r="DG374" i="9" s="1"/>
  <c r="DJ374" i="9"/>
  <c r="DK374" i="9"/>
  <c r="DN374" i="9"/>
  <c r="DP374" i="9" s="1"/>
  <c r="DO374" i="9"/>
  <c r="DQ374" i="9"/>
  <c r="DD375" i="9"/>
  <c r="DF375" i="9" s="1"/>
  <c r="DE375" i="9"/>
  <c r="DG375" i="9"/>
  <c r="DJ375" i="9"/>
  <c r="DK375" i="9"/>
  <c r="DO375" i="9"/>
  <c r="DD376" i="9"/>
  <c r="DF376" i="9" s="1"/>
  <c r="DE376" i="9"/>
  <c r="DG376" i="9" s="1"/>
  <c r="DJ376" i="9"/>
  <c r="DN376" i="9" s="1"/>
  <c r="DK376" i="9"/>
  <c r="DO376" i="9" s="1"/>
  <c r="DQ376" i="9"/>
  <c r="DD377" i="9"/>
  <c r="DE377" i="9"/>
  <c r="DF377" i="9"/>
  <c r="DG377" i="9"/>
  <c r="DJ377" i="9"/>
  <c r="DK377" i="9"/>
  <c r="DN377" i="9"/>
  <c r="DP377" i="9"/>
  <c r="DD378" i="9"/>
  <c r="DE378" i="9"/>
  <c r="DG378" i="9" s="1"/>
  <c r="DF378" i="9"/>
  <c r="DJ378" i="9"/>
  <c r="DP378" i="9" s="1"/>
  <c r="DK378" i="9"/>
  <c r="DN378" i="9"/>
  <c r="DO378" i="9"/>
  <c r="DQ378" i="9"/>
  <c r="DD379" i="9"/>
  <c r="DF379" i="9" s="1"/>
  <c r="DE379" i="9"/>
  <c r="DG379" i="9"/>
  <c r="DJ379" i="9"/>
  <c r="DK379" i="9"/>
  <c r="DO379" i="9"/>
  <c r="DD380" i="9"/>
  <c r="DF380" i="9" s="1"/>
  <c r="DE380" i="9"/>
  <c r="DG380" i="9" s="1"/>
  <c r="DJ380" i="9"/>
  <c r="DN380" i="9" s="1"/>
  <c r="DK380" i="9"/>
  <c r="DO380" i="9" s="1"/>
  <c r="DQ380" i="9" s="1"/>
  <c r="DD381" i="9"/>
  <c r="DE381" i="9"/>
  <c r="DF381" i="9"/>
  <c r="DG381" i="9"/>
  <c r="DJ381" i="9"/>
  <c r="DK381" i="9"/>
  <c r="DN381" i="9"/>
  <c r="DO381" i="9"/>
  <c r="DP381" i="9"/>
  <c r="DD382" i="9"/>
  <c r="DF382" i="9" s="1"/>
  <c r="DE382" i="9"/>
  <c r="DG382" i="9" s="1"/>
  <c r="DJ382" i="9"/>
  <c r="DK382" i="9"/>
  <c r="DN382" i="9"/>
  <c r="DP382" i="9" s="1"/>
  <c r="DO382" i="9"/>
  <c r="DQ382" i="9"/>
  <c r="DD383" i="9"/>
  <c r="DF383" i="9" s="1"/>
  <c r="DE383" i="9"/>
  <c r="DG383" i="9"/>
  <c r="DJ383" i="9"/>
  <c r="DK383" i="9"/>
  <c r="DO383" i="9" s="1"/>
  <c r="DD384" i="9"/>
  <c r="DF384" i="9" s="1"/>
  <c r="DE384" i="9"/>
  <c r="DG384" i="9" s="1"/>
  <c r="DJ384" i="9"/>
  <c r="DN384" i="9" s="1"/>
  <c r="DK384" i="9"/>
  <c r="DO384" i="9" s="1"/>
  <c r="DQ384" i="9" s="1"/>
  <c r="DP384" i="9"/>
  <c r="DD385" i="9"/>
  <c r="DE385" i="9"/>
  <c r="DF385" i="9"/>
  <c r="DG385" i="9"/>
  <c r="DJ385" i="9"/>
  <c r="DK385" i="9"/>
  <c r="DO385" i="9" s="1"/>
  <c r="DN385" i="9"/>
  <c r="DP385" i="9" s="1"/>
  <c r="DD386" i="9"/>
  <c r="DF386" i="9" s="1"/>
  <c r="DE386" i="9"/>
  <c r="DG386" i="9" s="1"/>
  <c r="DJ386" i="9"/>
  <c r="DK386" i="9"/>
  <c r="DN386" i="9"/>
  <c r="DP386" i="9" s="1"/>
  <c r="DO386" i="9"/>
  <c r="DQ386" i="9"/>
  <c r="DD387" i="9"/>
  <c r="DF387" i="9" s="1"/>
  <c r="DE387" i="9"/>
  <c r="DG387" i="9"/>
  <c r="DJ387" i="9"/>
  <c r="DK387" i="9"/>
  <c r="DD388" i="9"/>
  <c r="DE388" i="9"/>
  <c r="DG388" i="9" s="1"/>
  <c r="DF388" i="9"/>
  <c r="DJ388" i="9"/>
  <c r="DN388" i="9" s="1"/>
  <c r="DK388" i="9"/>
  <c r="DO388" i="9" s="1"/>
  <c r="DQ388" i="9"/>
  <c r="DD389" i="9"/>
  <c r="DE389" i="9"/>
  <c r="DF389" i="9"/>
  <c r="DG389" i="9"/>
  <c r="DJ389" i="9"/>
  <c r="DK389" i="9"/>
  <c r="DN389" i="9"/>
  <c r="DP389" i="9"/>
  <c r="DD390" i="9"/>
  <c r="DE390" i="9"/>
  <c r="DG390" i="9" s="1"/>
  <c r="DF390" i="9"/>
  <c r="DJ390" i="9"/>
  <c r="DK390" i="9"/>
  <c r="DN390" i="9"/>
  <c r="DP390" i="9" s="1"/>
  <c r="DO390" i="9"/>
  <c r="DQ390" i="9"/>
  <c r="DD391" i="9"/>
  <c r="DF391" i="9" s="1"/>
  <c r="DE391" i="9"/>
  <c r="DG391" i="9"/>
  <c r="DJ391" i="9"/>
  <c r="DK391" i="9"/>
  <c r="DO391" i="9"/>
  <c r="DD392" i="9"/>
  <c r="DF392" i="9" s="1"/>
  <c r="DE392" i="9"/>
  <c r="DG392" i="9" s="1"/>
  <c r="DJ392" i="9"/>
  <c r="DN392" i="9" s="1"/>
  <c r="DK392" i="9"/>
  <c r="DO392" i="9" s="1"/>
  <c r="DQ392" i="9" s="1"/>
  <c r="DD393" i="9"/>
  <c r="DE393" i="9"/>
  <c r="DF393" i="9"/>
  <c r="DG393" i="9"/>
  <c r="DJ393" i="9"/>
  <c r="DK393" i="9"/>
  <c r="DN393" i="9"/>
  <c r="DO393" i="9"/>
  <c r="DP393" i="9"/>
  <c r="DD394" i="9"/>
  <c r="DF394" i="9" s="1"/>
  <c r="DE394" i="9"/>
  <c r="DG394" i="9" s="1"/>
  <c r="DJ394" i="9"/>
  <c r="DK394" i="9"/>
  <c r="DN394" i="9"/>
  <c r="DP394" i="9" s="1"/>
  <c r="DO394" i="9"/>
  <c r="DQ394" i="9"/>
  <c r="DD395" i="9"/>
  <c r="DF395" i="9" s="1"/>
  <c r="DE395" i="9"/>
  <c r="DG395" i="9"/>
  <c r="DJ395" i="9"/>
  <c r="DK395" i="9"/>
  <c r="DO395" i="9" s="1"/>
  <c r="DD396" i="9"/>
  <c r="DF396" i="9" s="1"/>
  <c r="DE396" i="9"/>
  <c r="DG396" i="9" s="1"/>
  <c r="DJ396" i="9"/>
  <c r="DN396" i="9" s="1"/>
  <c r="DK396" i="9"/>
  <c r="DO396" i="9" s="1"/>
  <c r="DQ396" i="9" s="1"/>
  <c r="DP396" i="9"/>
  <c r="DD397" i="9"/>
  <c r="DE397" i="9"/>
  <c r="DF397" i="9"/>
  <c r="DG397" i="9"/>
  <c r="DJ397" i="9"/>
  <c r="DK397" i="9"/>
  <c r="DO397" i="9" s="1"/>
  <c r="DN397" i="9"/>
  <c r="DP397" i="9" s="1"/>
  <c r="DD398" i="9"/>
  <c r="DF398" i="9" s="1"/>
  <c r="DE398" i="9"/>
  <c r="DG398" i="9" s="1"/>
  <c r="DJ398" i="9"/>
  <c r="DK398" i="9"/>
  <c r="DN398" i="9"/>
  <c r="DP398" i="9" s="1"/>
  <c r="DO398" i="9"/>
  <c r="DQ398" i="9"/>
  <c r="DD399" i="9"/>
  <c r="DF399" i="9" s="1"/>
  <c r="DE399" i="9"/>
  <c r="DG399" i="9"/>
  <c r="DJ399" i="9"/>
  <c r="DK399" i="9"/>
  <c r="DD400" i="9"/>
  <c r="DF400" i="9" s="1"/>
  <c r="DE400" i="9"/>
  <c r="DG400" i="9" s="1"/>
  <c r="DJ400" i="9"/>
  <c r="DN400" i="9" s="1"/>
  <c r="DK400" i="9"/>
  <c r="DO400" i="9" s="1"/>
  <c r="DQ400" i="9" s="1"/>
  <c r="DD401" i="9"/>
  <c r="DE401" i="9"/>
  <c r="DF401" i="9"/>
  <c r="DG401" i="9"/>
  <c r="DJ401" i="9"/>
  <c r="DK401" i="9"/>
  <c r="DN401" i="9"/>
  <c r="DP401" i="9" s="1"/>
  <c r="DD402" i="9"/>
  <c r="DE402" i="9"/>
  <c r="DG402" i="9" s="1"/>
  <c r="DF402" i="9"/>
  <c r="DJ402" i="9"/>
  <c r="DP402" i="9" s="1"/>
  <c r="DK402" i="9"/>
  <c r="DN402" i="9"/>
  <c r="DO402" i="9"/>
  <c r="DQ402" i="9"/>
  <c r="DD403" i="9"/>
  <c r="DF403" i="9" s="1"/>
  <c r="DE403" i="9"/>
  <c r="DG403" i="9"/>
  <c r="DJ403" i="9"/>
  <c r="DK403" i="9"/>
  <c r="DO403" i="9"/>
  <c r="DD404" i="9"/>
  <c r="DE404" i="9"/>
  <c r="DG404" i="9" s="1"/>
  <c r="DF404" i="9"/>
  <c r="DJ404" i="9"/>
  <c r="DN404" i="9" s="1"/>
  <c r="DK404" i="9"/>
  <c r="DO404" i="9" s="1"/>
  <c r="DQ404" i="9" s="1"/>
  <c r="DD405" i="9"/>
  <c r="DE405" i="9"/>
  <c r="DF405" i="9"/>
  <c r="DG405" i="9"/>
  <c r="DJ405" i="9"/>
  <c r="DK405" i="9"/>
  <c r="DN405" i="9"/>
  <c r="DO405" i="9"/>
  <c r="DP405" i="9"/>
  <c r="DD406" i="9"/>
  <c r="DF406" i="9" s="1"/>
  <c r="DE406" i="9"/>
  <c r="DG406" i="9" s="1"/>
  <c r="DJ406" i="9"/>
  <c r="DK406" i="9"/>
  <c r="DN406" i="9"/>
  <c r="DP406" i="9" s="1"/>
  <c r="DO406" i="9"/>
  <c r="DQ406" i="9"/>
  <c r="DD407" i="9"/>
  <c r="DF407" i="9" s="1"/>
  <c r="DE407" i="9"/>
  <c r="DG407" i="9"/>
  <c r="DJ407" i="9"/>
  <c r="DK407" i="9"/>
  <c r="DO407" i="9" s="1"/>
  <c r="DD408" i="9"/>
  <c r="DE408" i="9"/>
  <c r="DG408" i="9" s="1"/>
  <c r="DF408" i="9"/>
  <c r="DJ408" i="9"/>
  <c r="DN408" i="9" s="1"/>
  <c r="DK408" i="9"/>
  <c r="DO408" i="9" s="1"/>
  <c r="DQ408" i="9" s="1"/>
  <c r="DD409" i="9"/>
  <c r="DE409" i="9"/>
  <c r="DF409" i="9"/>
  <c r="DG409" i="9"/>
  <c r="DJ409" i="9"/>
  <c r="DK409" i="9"/>
  <c r="DO409" i="9" s="1"/>
  <c r="DN409" i="9"/>
  <c r="DP409" i="9"/>
  <c r="DD410" i="9"/>
  <c r="DF410" i="9" s="1"/>
  <c r="DE410" i="9"/>
  <c r="DG410" i="9" s="1"/>
  <c r="DJ410" i="9"/>
  <c r="DK410" i="9"/>
  <c r="DN410" i="9"/>
  <c r="DP410" i="9" s="1"/>
  <c r="DO410" i="9"/>
  <c r="DQ410" i="9"/>
  <c r="DD411" i="9"/>
  <c r="DF411" i="9" s="1"/>
  <c r="DE411" i="9"/>
  <c r="DG411" i="9"/>
  <c r="DJ411" i="9"/>
  <c r="DK411" i="9"/>
  <c r="DO411" i="9"/>
  <c r="DD412" i="9"/>
  <c r="DE412" i="9"/>
  <c r="DG412" i="9" s="1"/>
  <c r="DF412" i="9"/>
  <c r="DJ412" i="9"/>
  <c r="DN412" i="9" s="1"/>
  <c r="DK412" i="9"/>
  <c r="DO412" i="9" s="1"/>
  <c r="DP412" i="9"/>
  <c r="DQ412" i="9"/>
  <c r="DD413" i="9"/>
  <c r="DE413" i="9"/>
  <c r="DF413" i="9"/>
  <c r="DG413" i="9"/>
  <c r="DJ413" i="9"/>
  <c r="DK413" i="9"/>
  <c r="DN413" i="9"/>
  <c r="DP413" i="9" s="1"/>
  <c r="DO413" i="9"/>
  <c r="DD414" i="9"/>
  <c r="DE414" i="9"/>
  <c r="DG414" i="9" s="1"/>
  <c r="DF414" i="9"/>
  <c r="DJ414" i="9"/>
  <c r="DK414" i="9"/>
  <c r="DN414" i="9"/>
  <c r="DP414" i="9" s="1"/>
  <c r="DO414" i="9"/>
  <c r="DQ414" i="9"/>
  <c r="DD415" i="9"/>
  <c r="DF415" i="9" s="1"/>
  <c r="DE415" i="9"/>
  <c r="DG415" i="9"/>
  <c r="DJ415" i="9"/>
  <c r="DK415" i="9"/>
  <c r="DD416" i="9"/>
  <c r="DE416" i="9"/>
  <c r="DG416" i="9" s="1"/>
  <c r="DF416" i="9"/>
  <c r="DJ416" i="9"/>
  <c r="DN416" i="9" s="1"/>
  <c r="DK416" i="9"/>
  <c r="DO416" i="9" s="1"/>
  <c r="DQ416" i="9" s="1"/>
  <c r="DD417" i="9"/>
  <c r="DE417" i="9"/>
  <c r="DF417" i="9"/>
  <c r="DG417" i="9"/>
  <c r="DJ417" i="9"/>
  <c r="DK417" i="9"/>
  <c r="DN417" i="9"/>
  <c r="DP417" i="9" s="1"/>
  <c r="DD418" i="9"/>
  <c r="DE418" i="9"/>
  <c r="DG418" i="9" s="1"/>
  <c r="DF418" i="9"/>
  <c r="DJ418" i="9"/>
  <c r="DK418" i="9"/>
  <c r="DN418" i="9"/>
  <c r="DP418" i="9" s="1"/>
  <c r="DO418" i="9"/>
  <c r="DQ418" i="9"/>
  <c r="DD419" i="9"/>
  <c r="DF419" i="9" s="1"/>
  <c r="DE419" i="9"/>
  <c r="DG419" i="9"/>
  <c r="DJ419" i="9"/>
  <c r="DK419" i="9"/>
  <c r="DO419" i="9"/>
  <c r="DD420" i="9"/>
  <c r="DE420" i="9"/>
  <c r="DG420" i="9" s="1"/>
  <c r="DF420" i="9"/>
  <c r="DJ420" i="9"/>
  <c r="DN420" i="9" s="1"/>
  <c r="DK420" i="9"/>
  <c r="DO420" i="9" s="1"/>
  <c r="DQ420" i="9" s="1"/>
  <c r="DD421" i="9"/>
  <c r="DE421" i="9"/>
  <c r="DF421" i="9"/>
  <c r="DG421" i="9"/>
  <c r="DJ421" i="9"/>
  <c r="DK421" i="9"/>
  <c r="DN421" i="9"/>
  <c r="DO421" i="9"/>
  <c r="DP421" i="9"/>
  <c r="DD422" i="9"/>
  <c r="DF422" i="9" s="1"/>
  <c r="DE422" i="9"/>
  <c r="DG422" i="9" s="1"/>
  <c r="DJ422" i="9"/>
  <c r="DK422" i="9"/>
  <c r="DN422" i="9"/>
  <c r="DP422" i="9" s="1"/>
  <c r="DO422" i="9"/>
  <c r="DQ422" i="9"/>
  <c r="DD423" i="9"/>
  <c r="DF423" i="9" s="1"/>
  <c r="DE423" i="9"/>
  <c r="DG423" i="9"/>
  <c r="DJ423" i="9"/>
  <c r="DK423" i="9"/>
  <c r="DO423" i="9" s="1"/>
  <c r="DD424" i="9"/>
  <c r="DE424" i="9"/>
  <c r="DG424" i="9" s="1"/>
  <c r="DF424" i="9"/>
  <c r="DJ424" i="9"/>
  <c r="DN424" i="9" s="1"/>
  <c r="DK424" i="9"/>
  <c r="DO424" i="9" s="1"/>
  <c r="DQ424" i="9" s="1"/>
  <c r="DD425" i="9"/>
  <c r="DE425" i="9"/>
  <c r="DF425" i="9"/>
  <c r="DG425" i="9"/>
  <c r="DJ425" i="9"/>
  <c r="DK425" i="9"/>
  <c r="DO425" i="9" s="1"/>
  <c r="DN425" i="9"/>
  <c r="DP425" i="9"/>
  <c r="DD426" i="9"/>
  <c r="DF426" i="9" s="1"/>
  <c r="DE426" i="9"/>
  <c r="DG426" i="9" s="1"/>
  <c r="DJ426" i="9"/>
  <c r="DK426" i="9"/>
  <c r="DN426" i="9"/>
  <c r="DO426" i="9"/>
  <c r="DQ426" i="9"/>
  <c r="DD427" i="9"/>
  <c r="DF427" i="9" s="1"/>
  <c r="DE427" i="9"/>
  <c r="DG427" i="9"/>
  <c r="DJ427" i="9"/>
  <c r="DK427" i="9"/>
  <c r="DO427" i="9"/>
  <c r="DD428" i="9"/>
  <c r="DF428" i="9" s="1"/>
  <c r="DE428" i="9"/>
  <c r="DG428" i="9" s="1"/>
  <c r="DJ428" i="9"/>
  <c r="DN428" i="9" s="1"/>
  <c r="DK428" i="9"/>
  <c r="DO428" i="9" s="1"/>
  <c r="DQ428" i="9"/>
  <c r="DD429" i="9"/>
  <c r="DE429" i="9"/>
  <c r="DF429" i="9"/>
  <c r="DG429" i="9"/>
  <c r="DJ429" i="9"/>
  <c r="DK429" i="9"/>
  <c r="DN429" i="9"/>
  <c r="DP429" i="9"/>
  <c r="DD430" i="9"/>
  <c r="DE430" i="9"/>
  <c r="DG430" i="9" s="1"/>
  <c r="DF430" i="9"/>
  <c r="DJ430" i="9"/>
  <c r="DK430" i="9"/>
  <c r="DN430" i="9"/>
  <c r="DP430" i="9" s="1"/>
  <c r="DO430" i="9"/>
  <c r="DQ430" i="9"/>
  <c r="DD431" i="9"/>
  <c r="DF431" i="9" s="1"/>
  <c r="DE431" i="9"/>
  <c r="DG431" i="9"/>
  <c r="DJ431" i="9"/>
  <c r="DK431" i="9"/>
  <c r="DO431" i="9"/>
  <c r="DD432" i="9"/>
  <c r="DF432" i="9" s="1"/>
  <c r="DE432" i="9"/>
  <c r="DG432" i="9" s="1"/>
  <c r="DJ432" i="9"/>
  <c r="DN432" i="9" s="1"/>
  <c r="DK432" i="9"/>
  <c r="DO432" i="9" s="1"/>
  <c r="DQ432" i="9" s="1"/>
  <c r="DD433" i="9"/>
  <c r="DE433" i="9"/>
  <c r="DF433" i="9"/>
  <c r="DG433" i="9"/>
  <c r="DJ433" i="9"/>
  <c r="DK433" i="9"/>
  <c r="DN433" i="9"/>
  <c r="DO433" i="9"/>
  <c r="DP433" i="9"/>
  <c r="DD434" i="9"/>
  <c r="DF434" i="9" s="1"/>
  <c r="DE434" i="9"/>
  <c r="DG434" i="9" s="1"/>
  <c r="DJ434" i="9"/>
  <c r="DK434" i="9"/>
  <c r="DN434" i="9"/>
  <c r="DP434" i="9" s="1"/>
  <c r="DO434" i="9"/>
  <c r="DQ434" i="9"/>
  <c r="DD435" i="9"/>
  <c r="DF435" i="9" s="1"/>
  <c r="DE435" i="9"/>
  <c r="DG435" i="9"/>
  <c r="DJ435" i="9"/>
  <c r="DK435" i="9"/>
  <c r="DO435" i="9" s="1"/>
  <c r="DD436" i="9"/>
  <c r="DF436" i="9" s="1"/>
  <c r="DE436" i="9"/>
  <c r="DG436" i="9" s="1"/>
  <c r="DJ436" i="9"/>
  <c r="DN436" i="9" s="1"/>
  <c r="DK436" i="9"/>
  <c r="DO436" i="9" s="1"/>
  <c r="DQ436" i="9" s="1"/>
  <c r="DP436" i="9"/>
  <c r="DD437" i="9"/>
  <c r="DE437" i="9"/>
  <c r="DF437" i="9"/>
  <c r="DG437" i="9"/>
  <c r="DJ437" i="9"/>
  <c r="DK437" i="9"/>
  <c r="DO437" i="9" s="1"/>
  <c r="DN437" i="9"/>
  <c r="DP437" i="9" s="1"/>
  <c r="DD438" i="9"/>
  <c r="DF438" i="9" s="1"/>
  <c r="DE438" i="9"/>
  <c r="DG438" i="9" s="1"/>
  <c r="DJ438" i="9"/>
  <c r="DK438" i="9"/>
  <c r="DN438" i="9"/>
  <c r="DO438" i="9"/>
  <c r="DQ438" i="9"/>
  <c r="DD439" i="9"/>
  <c r="DF439" i="9" s="1"/>
  <c r="DE439" i="9"/>
  <c r="DG439" i="9"/>
  <c r="DJ439" i="9"/>
  <c r="DK439" i="9"/>
  <c r="DD440" i="9"/>
  <c r="DF440" i="9" s="1"/>
  <c r="DE440" i="9"/>
  <c r="DG440" i="9" s="1"/>
  <c r="DJ440" i="9"/>
  <c r="DN440" i="9" s="1"/>
  <c r="DK440" i="9"/>
  <c r="DO440" i="9" s="1"/>
  <c r="DQ440" i="9" s="1"/>
  <c r="DD441" i="9"/>
  <c r="DE441" i="9"/>
  <c r="DF441" i="9"/>
  <c r="DG441" i="9"/>
  <c r="DJ441" i="9"/>
  <c r="DK441" i="9"/>
  <c r="DN441" i="9"/>
  <c r="DP441" i="9" s="1"/>
  <c r="DD442" i="9"/>
  <c r="DE442" i="9"/>
  <c r="DG442" i="9" s="1"/>
  <c r="DF442" i="9"/>
  <c r="DJ442" i="9"/>
  <c r="DP442" i="9" s="1"/>
  <c r="DK442" i="9"/>
  <c r="DN442" i="9"/>
  <c r="DO442" i="9"/>
  <c r="DQ442" i="9"/>
  <c r="DD443" i="9"/>
  <c r="DF443" i="9" s="1"/>
  <c r="DE443" i="9"/>
  <c r="DG443" i="9"/>
  <c r="DJ443" i="9"/>
  <c r="DK443" i="9"/>
  <c r="DO443" i="9"/>
  <c r="DD444" i="9"/>
  <c r="DF444" i="9" s="1"/>
  <c r="DE444" i="9"/>
  <c r="DG444" i="9" s="1"/>
  <c r="DJ444" i="9"/>
  <c r="DN444" i="9" s="1"/>
  <c r="DK444" i="9"/>
  <c r="DO444" i="9" s="1"/>
  <c r="DQ444" i="9" s="1"/>
  <c r="DD445" i="9"/>
  <c r="DE445" i="9"/>
  <c r="DF445" i="9"/>
  <c r="DG445" i="9"/>
  <c r="DJ445" i="9"/>
  <c r="DK445" i="9"/>
  <c r="DN445" i="9"/>
  <c r="DO445" i="9"/>
  <c r="DP445" i="9"/>
  <c r="DD446" i="9"/>
  <c r="DE446" i="9"/>
  <c r="DG446" i="9" s="1"/>
  <c r="DF446" i="9"/>
  <c r="DJ446" i="9"/>
  <c r="DK446" i="9"/>
  <c r="DN446" i="9"/>
  <c r="DO446" i="9"/>
  <c r="DQ446" i="9"/>
  <c r="DD447" i="9"/>
  <c r="DF447" i="9" s="1"/>
  <c r="DE447" i="9"/>
  <c r="DG447" i="9"/>
  <c r="DJ447" i="9"/>
  <c r="DK447" i="9"/>
  <c r="DO447" i="9" s="1"/>
  <c r="DD448" i="9"/>
  <c r="DF448" i="9" s="1"/>
  <c r="DE448" i="9"/>
  <c r="DG448" i="9" s="1"/>
  <c r="DJ448" i="9"/>
  <c r="DN448" i="9" s="1"/>
  <c r="DK448" i="9"/>
  <c r="DO448" i="9" s="1"/>
  <c r="DP448" i="9"/>
  <c r="DQ448" i="9"/>
  <c r="DD449" i="9"/>
  <c r="DE449" i="9"/>
  <c r="DF449" i="9"/>
  <c r="DG449" i="9"/>
  <c r="DJ449" i="9"/>
  <c r="DK449" i="9"/>
  <c r="DN449" i="9"/>
  <c r="DP449" i="9" s="1"/>
  <c r="DO449" i="9"/>
  <c r="DD450" i="9"/>
  <c r="DE450" i="9"/>
  <c r="DG450" i="9" s="1"/>
  <c r="DF450" i="9"/>
  <c r="DJ450" i="9"/>
  <c r="DK450" i="9"/>
  <c r="DN450" i="9"/>
  <c r="DP450" i="9" s="1"/>
  <c r="DO450" i="9"/>
  <c r="DQ450" i="9"/>
  <c r="DD451" i="9"/>
  <c r="DF451" i="9" s="1"/>
  <c r="DE451" i="9"/>
  <c r="DG451" i="9"/>
  <c r="DJ451" i="9"/>
  <c r="DK451" i="9"/>
  <c r="DD452" i="9"/>
  <c r="DF452" i="9" s="1"/>
  <c r="DE452" i="9"/>
  <c r="DG452" i="9" s="1"/>
  <c r="DJ452" i="9"/>
  <c r="DN452" i="9" s="1"/>
  <c r="DK452" i="9"/>
  <c r="DO452" i="9" s="1"/>
  <c r="DQ452" i="9" s="1"/>
  <c r="DD453" i="9"/>
  <c r="DE453" i="9"/>
  <c r="DF453" i="9"/>
  <c r="DG453" i="9"/>
  <c r="DJ453" i="9"/>
  <c r="DK453" i="9"/>
  <c r="DN453" i="9"/>
  <c r="DP453" i="9" s="1"/>
  <c r="DO453" i="9"/>
  <c r="DD454" i="9"/>
  <c r="DF454" i="9" s="1"/>
  <c r="DE454" i="9"/>
  <c r="DG454" i="9" s="1"/>
  <c r="DJ454" i="9"/>
  <c r="DK454" i="9"/>
  <c r="DN454" i="9"/>
  <c r="DP454" i="9" s="1"/>
  <c r="DO454" i="9"/>
  <c r="DQ454" i="9"/>
  <c r="DD455" i="9"/>
  <c r="DF455" i="9" s="1"/>
  <c r="DE455" i="9"/>
  <c r="DG455" i="9"/>
  <c r="DJ455" i="9"/>
  <c r="DK455" i="9"/>
  <c r="DO455" i="9"/>
  <c r="DD456" i="9"/>
  <c r="DE456" i="9"/>
  <c r="DG456" i="9" s="1"/>
  <c r="DF456" i="9"/>
  <c r="DJ456" i="9"/>
  <c r="DN456" i="9" s="1"/>
  <c r="DK456" i="9"/>
  <c r="DO456" i="9" s="1"/>
  <c r="DQ456" i="9" s="1"/>
  <c r="DD457" i="9"/>
  <c r="DE457" i="9"/>
  <c r="DF457" i="9"/>
  <c r="DG457" i="9"/>
  <c r="DJ457" i="9"/>
  <c r="DK457" i="9"/>
  <c r="DN457" i="9"/>
  <c r="DO457" i="9"/>
  <c r="DP457" i="9"/>
  <c r="DD458" i="9"/>
  <c r="DE458" i="9"/>
  <c r="DG458" i="9" s="1"/>
  <c r="DF458" i="9"/>
  <c r="DJ458" i="9"/>
  <c r="DK458" i="9"/>
  <c r="DN458" i="9"/>
  <c r="DP458" i="9" s="1"/>
  <c r="DO458" i="9"/>
  <c r="DQ458" i="9"/>
  <c r="DD459" i="9"/>
  <c r="DF459" i="9" s="1"/>
  <c r="DE459" i="9"/>
  <c r="DG459" i="9"/>
  <c r="DJ459" i="9"/>
  <c r="DK459" i="9"/>
  <c r="DO459" i="9" s="1"/>
  <c r="DD460" i="9"/>
  <c r="DF460" i="9" s="1"/>
  <c r="DE460" i="9"/>
  <c r="DG460" i="9" s="1"/>
  <c r="DJ460" i="9"/>
  <c r="DN460" i="9" s="1"/>
  <c r="DK460" i="9"/>
  <c r="DO460" i="9" s="1"/>
  <c r="DP460" i="9"/>
  <c r="DQ460" i="9"/>
  <c r="DD461" i="9"/>
  <c r="DE461" i="9"/>
  <c r="DF461" i="9"/>
  <c r="DG461" i="9"/>
  <c r="DJ461" i="9"/>
  <c r="DK461" i="9"/>
  <c r="DN461" i="9"/>
  <c r="DP461" i="9" s="1"/>
  <c r="DO461" i="9"/>
  <c r="DD462" i="9"/>
  <c r="DE462" i="9"/>
  <c r="DG462" i="9" s="1"/>
  <c r="DF462" i="9"/>
  <c r="DJ462" i="9"/>
  <c r="DK462" i="9"/>
  <c r="DN462" i="9"/>
  <c r="DP462" i="9" s="1"/>
  <c r="DO462" i="9"/>
  <c r="DQ462" i="9"/>
  <c r="DD463" i="9"/>
  <c r="DF463" i="9" s="1"/>
  <c r="DE463" i="9"/>
  <c r="DG463" i="9"/>
  <c r="DJ463" i="9"/>
  <c r="DK463" i="9"/>
  <c r="DD464" i="9"/>
  <c r="DF464" i="9" s="1"/>
  <c r="DE464" i="9"/>
  <c r="DG464" i="9" s="1"/>
  <c r="DJ464" i="9"/>
  <c r="DN464" i="9" s="1"/>
  <c r="DK464" i="9"/>
  <c r="DO464" i="9" s="1"/>
  <c r="DQ464" i="9" s="1"/>
  <c r="DD465" i="9"/>
  <c r="DE465" i="9"/>
  <c r="DF465" i="9"/>
  <c r="DG465" i="9"/>
  <c r="DJ465" i="9"/>
  <c r="DK465" i="9"/>
  <c r="DN465" i="9"/>
  <c r="DP465" i="9" s="1"/>
  <c r="DO465" i="9"/>
  <c r="CZ9" i="9"/>
  <c r="DA9" i="9"/>
  <c r="CZ10" i="9"/>
  <c r="DA10" i="9"/>
  <c r="CZ11" i="9"/>
  <c r="DA11" i="9"/>
  <c r="CZ12" i="9"/>
  <c r="DA12" i="9"/>
  <c r="CZ13" i="9"/>
  <c r="DA13" i="9"/>
  <c r="CZ14" i="9"/>
  <c r="DA14" i="9"/>
  <c r="CZ15" i="9"/>
  <c r="DA15" i="9"/>
  <c r="CZ16" i="9"/>
  <c r="DA16" i="9"/>
  <c r="CZ17" i="9"/>
  <c r="DA17" i="9"/>
  <c r="CZ18" i="9"/>
  <c r="DA18" i="9"/>
  <c r="CZ19" i="9"/>
  <c r="DA19" i="9"/>
  <c r="CZ20" i="9"/>
  <c r="DA20" i="9"/>
  <c r="CZ21" i="9"/>
  <c r="DA21" i="9"/>
  <c r="CZ22" i="9"/>
  <c r="DA22" i="9"/>
  <c r="CZ23" i="9"/>
  <c r="DA23" i="9"/>
  <c r="CZ24" i="9"/>
  <c r="DA24" i="9"/>
  <c r="CZ25" i="9"/>
  <c r="DA25" i="9"/>
  <c r="CZ26" i="9"/>
  <c r="DA26" i="9"/>
  <c r="CZ27" i="9"/>
  <c r="DA27" i="9"/>
  <c r="CZ28" i="9"/>
  <c r="DA28" i="9"/>
  <c r="CZ29" i="9"/>
  <c r="DA29" i="9"/>
  <c r="CZ30" i="9"/>
  <c r="DA30" i="9"/>
  <c r="CZ31" i="9"/>
  <c r="DA31" i="9"/>
  <c r="CZ32" i="9"/>
  <c r="DA32" i="9"/>
  <c r="CZ33" i="9"/>
  <c r="DA33" i="9"/>
  <c r="CZ34" i="9"/>
  <c r="DA34" i="9"/>
  <c r="CZ35" i="9"/>
  <c r="DA35" i="9"/>
  <c r="CZ36" i="9"/>
  <c r="DA36" i="9"/>
  <c r="CZ37" i="9"/>
  <c r="DA37" i="9"/>
  <c r="CZ38" i="9"/>
  <c r="DA38" i="9"/>
  <c r="CZ39" i="9"/>
  <c r="DA39" i="9"/>
  <c r="CZ40" i="9"/>
  <c r="DA40" i="9"/>
  <c r="CZ41" i="9"/>
  <c r="DA41" i="9"/>
  <c r="CZ42" i="9"/>
  <c r="DA42" i="9"/>
  <c r="CZ43" i="9"/>
  <c r="DA43" i="9"/>
  <c r="CZ44" i="9"/>
  <c r="DA44" i="9"/>
  <c r="CZ45" i="9"/>
  <c r="DA45" i="9"/>
  <c r="CZ46" i="9"/>
  <c r="DA46" i="9"/>
  <c r="CZ47" i="9"/>
  <c r="DA47" i="9"/>
  <c r="CZ48" i="9"/>
  <c r="DA48" i="9"/>
  <c r="CZ49" i="9"/>
  <c r="DA49" i="9"/>
  <c r="CZ50" i="9"/>
  <c r="DA50" i="9"/>
  <c r="CZ51" i="9"/>
  <c r="DA51" i="9"/>
  <c r="CZ52" i="9"/>
  <c r="DA52" i="9"/>
  <c r="CZ53" i="9"/>
  <c r="DA53" i="9"/>
  <c r="CZ54" i="9"/>
  <c r="DA54" i="9"/>
  <c r="CZ55" i="9"/>
  <c r="DA55" i="9"/>
  <c r="CZ56" i="9"/>
  <c r="DA56" i="9"/>
  <c r="CZ57" i="9"/>
  <c r="DA57" i="9"/>
  <c r="CZ58" i="9"/>
  <c r="DA58" i="9"/>
  <c r="CZ59" i="9"/>
  <c r="DA59" i="9"/>
  <c r="CZ60" i="9"/>
  <c r="DA60" i="9"/>
  <c r="CZ61" i="9"/>
  <c r="DA61" i="9"/>
  <c r="CZ62" i="9"/>
  <c r="DA62" i="9"/>
  <c r="CZ63" i="9"/>
  <c r="DA63" i="9"/>
  <c r="CZ64" i="9"/>
  <c r="DA64" i="9"/>
  <c r="CZ65" i="9"/>
  <c r="DA65" i="9"/>
  <c r="CZ66" i="9"/>
  <c r="DA66" i="9"/>
  <c r="CZ67" i="9"/>
  <c r="DA67" i="9"/>
  <c r="CZ68" i="9"/>
  <c r="DA68" i="9"/>
  <c r="CZ69" i="9"/>
  <c r="DA69" i="9"/>
  <c r="CZ70" i="9"/>
  <c r="DA70" i="9"/>
  <c r="CZ71" i="9"/>
  <c r="DA71" i="9"/>
  <c r="CZ72" i="9"/>
  <c r="DA72" i="9"/>
  <c r="CZ73" i="9"/>
  <c r="DA73" i="9"/>
  <c r="CZ74" i="9"/>
  <c r="DA74" i="9"/>
  <c r="CZ75" i="9"/>
  <c r="DA75" i="9"/>
  <c r="CZ76" i="9"/>
  <c r="DA76" i="9"/>
  <c r="CZ77" i="9"/>
  <c r="DA77" i="9"/>
  <c r="CZ78" i="9"/>
  <c r="DA78" i="9"/>
  <c r="CZ79" i="9"/>
  <c r="DA79" i="9"/>
  <c r="CZ80" i="9"/>
  <c r="DA80" i="9"/>
  <c r="CZ81" i="9"/>
  <c r="DA81" i="9"/>
  <c r="CZ82" i="9"/>
  <c r="DA82" i="9"/>
  <c r="CZ83" i="9"/>
  <c r="DA83" i="9"/>
  <c r="CZ84" i="9"/>
  <c r="DA84" i="9"/>
  <c r="CZ85" i="9"/>
  <c r="DA85" i="9"/>
  <c r="CZ86" i="9"/>
  <c r="DA86" i="9"/>
  <c r="CZ87" i="9"/>
  <c r="DA87" i="9"/>
  <c r="CZ88" i="9"/>
  <c r="DA88" i="9"/>
  <c r="CZ89" i="9"/>
  <c r="DA89" i="9"/>
  <c r="CZ90" i="9"/>
  <c r="DA90" i="9"/>
  <c r="CZ91" i="9"/>
  <c r="DA91" i="9"/>
  <c r="CZ92" i="9"/>
  <c r="DA92" i="9"/>
  <c r="CZ93" i="9"/>
  <c r="DA93" i="9"/>
  <c r="CZ94" i="9"/>
  <c r="DA94" i="9"/>
  <c r="CZ95" i="9"/>
  <c r="DA95" i="9"/>
  <c r="CZ96" i="9"/>
  <c r="DA96" i="9"/>
  <c r="CZ97" i="9"/>
  <c r="DA97" i="9"/>
  <c r="CZ98" i="9"/>
  <c r="DA98" i="9"/>
  <c r="CZ99" i="9"/>
  <c r="DA99" i="9"/>
  <c r="CZ100" i="9"/>
  <c r="DA100" i="9"/>
  <c r="CZ101" i="9"/>
  <c r="DA101" i="9"/>
  <c r="CZ102" i="9"/>
  <c r="DA102" i="9"/>
  <c r="CZ103" i="9"/>
  <c r="DA103" i="9"/>
  <c r="CZ104" i="9"/>
  <c r="DA104" i="9"/>
  <c r="CZ105" i="9"/>
  <c r="DA105" i="9"/>
  <c r="CZ106" i="9"/>
  <c r="DA106" i="9"/>
  <c r="CZ107" i="9"/>
  <c r="DA107" i="9"/>
  <c r="CZ108" i="9"/>
  <c r="DA108" i="9"/>
  <c r="CZ109" i="9"/>
  <c r="DA109" i="9"/>
  <c r="CZ110" i="9"/>
  <c r="DA110" i="9"/>
  <c r="CZ111" i="9"/>
  <c r="DA111" i="9"/>
  <c r="CZ112" i="9"/>
  <c r="DA112" i="9"/>
  <c r="CZ113" i="9"/>
  <c r="DA113" i="9"/>
  <c r="CZ114" i="9"/>
  <c r="DA114" i="9"/>
  <c r="CZ115" i="9"/>
  <c r="DA115" i="9"/>
  <c r="CZ116" i="9"/>
  <c r="DA116" i="9"/>
  <c r="CZ117" i="9"/>
  <c r="DA117" i="9"/>
  <c r="CZ118" i="9"/>
  <c r="DA118" i="9"/>
  <c r="CZ119" i="9"/>
  <c r="DA119" i="9"/>
  <c r="CZ120" i="9"/>
  <c r="DA120" i="9"/>
  <c r="CZ121" i="9"/>
  <c r="DA121" i="9"/>
  <c r="CZ122" i="9"/>
  <c r="DA122" i="9"/>
  <c r="CZ123" i="9"/>
  <c r="DA123" i="9"/>
  <c r="CZ124" i="9"/>
  <c r="DA124" i="9"/>
  <c r="CZ125" i="9"/>
  <c r="DA125" i="9"/>
  <c r="CZ126" i="9"/>
  <c r="DA126" i="9"/>
  <c r="CZ127" i="9"/>
  <c r="DA127" i="9"/>
  <c r="CZ128" i="9"/>
  <c r="DA128" i="9"/>
  <c r="CZ129" i="9"/>
  <c r="DA129" i="9"/>
  <c r="CZ130" i="9"/>
  <c r="DA130" i="9"/>
  <c r="CZ131" i="9"/>
  <c r="DA131" i="9"/>
  <c r="CZ132" i="9"/>
  <c r="DA132" i="9"/>
  <c r="CZ133" i="9"/>
  <c r="DA133" i="9"/>
  <c r="CZ134" i="9"/>
  <c r="DA134" i="9"/>
  <c r="CZ135" i="9"/>
  <c r="DA135" i="9"/>
  <c r="CZ136" i="9"/>
  <c r="DA136" i="9"/>
  <c r="CZ137" i="9"/>
  <c r="DA137" i="9"/>
  <c r="CZ138" i="9"/>
  <c r="DA138" i="9"/>
  <c r="CZ139" i="9"/>
  <c r="DA139" i="9"/>
  <c r="CZ140" i="9"/>
  <c r="DA140" i="9"/>
  <c r="CZ141" i="9"/>
  <c r="DA141" i="9"/>
  <c r="CZ142" i="9"/>
  <c r="DA142" i="9"/>
  <c r="CZ143" i="9"/>
  <c r="DA143" i="9"/>
  <c r="CZ144" i="9"/>
  <c r="DA144" i="9"/>
  <c r="CZ145" i="9"/>
  <c r="DA145" i="9"/>
  <c r="CZ146" i="9"/>
  <c r="DA146" i="9"/>
  <c r="CZ147" i="9"/>
  <c r="DA147" i="9"/>
  <c r="CZ148" i="9"/>
  <c r="DA148" i="9"/>
  <c r="CZ149" i="9"/>
  <c r="DA149" i="9"/>
  <c r="CZ150" i="9"/>
  <c r="DA150" i="9"/>
  <c r="CZ151" i="9"/>
  <c r="DA151" i="9"/>
  <c r="CZ152" i="9"/>
  <c r="DA152" i="9"/>
  <c r="CZ153" i="9"/>
  <c r="DA153" i="9"/>
  <c r="CZ154" i="9"/>
  <c r="DA154" i="9"/>
  <c r="CZ155" i="9"/>
  <c r="DA155" i="9"/>
  <c r="CZ156" i="9"/>
  <c r="DA156" i="9"/>
  <c r="CZ157" i="9"/>
  <c r="DA157" i="9"/>
  <c r="CZ158" i="9"/>
  <c r="DA158" i="9"/>
  <c r="CZ159" i="9"/>
  <c r="DA159" i="9"/>
  <c r="CZ160" i="9"/>
  <c r="DA160" i="9"/>
  <c r="CZ161" i="9"/>
  <c r="DA161" i="9"/>
  <c r="CZ162" i="9"/>
  <c r="DA162" i="9"/>
  <c r="CZ163" i="9"/>
  <c r="DA163" i="9"/>
  <c r="CZ164" i="9"/>
  <c r="DA164" i="9"/>
  <c r="CZ165" i="9"/>
  <c r="DA165" i="9"/>
  <c r="CZ166" i="9"/>
  <c r="DA166" i="9"/>
  <c r="CZ167" i="9"/>
  <c r="DA167" i="9"/>
  <c r="CZ168" i="9"/>
  <c r="DA168" i="9"/>
  <c r="CZ169" i="9"/>
  <c r="DA169" i="9"/>
  <c r="CZ170" i="9"/>
  <c r="DA170" i="9"/>
  <c r="CZ171" i="9"/>
  <c r="DA171" i="9"/>
  <c r="CZ172" i="9"/>
  <c r="DA172" i="9"/>
  <c r="CZ173" i="9"/>
  <c r="DA173" i="9"/>
  <c r="CZ174" i="9"/>
  <c r="DA174" i="9"/>
  <c r="CZ175" i="9"/>
  <c r="DA175" i="9"/>
  <c r="CZ176" i="9"/>
  <c r="DA176" i="9"/>
  <c r="CZ177" i="9"/>
  <c r="DA177" i="9"/>
  <c r="CZ178" i="9"/>
  <c r="DA178" i="9"/>
  <c r="CZ179" i="9"/>
  <c r="DA179" i="9"/>
  <c r="CZ180" i="9"/>
  <c r="DA180" i="9"/>
  <c r="CZ181" i="9"/>
  <c r="DA181" i="9"/>
  <c r="CZ182" i="9"/>
  <c r="DA182" i="9"/>
  <c r="CZ183" i="9"/>
  <c r="DA183" i="9"/>
  <c r="CZ184" i="9"/>
  <c r="DA184" i="9"/>
  <c r="CZ185" i="9"/>
  <c r="DA185" i="9"/>
  <c r="CZ186" i="9"/>
  <c r="DA186" i="9"/>
  <c r="CZ187" i="9"/>
  <c r="DA187" i="9"/>
  <c r="CZ188" i="9"/>
  <c r="DA188" i="9"/>
  <c r="CZ189" i="9"/>
  <c r="DA189" i="9"/>
  <c r="CZ190" i="9"/>
  <c r="DA190" i="9"/>
  <c r="CZ191" i="9"/>
  <c r="DA191" i="9"/>
  <c r="CZ192" i="9"/>
  <c r="DA192" i="9"/>
  <c r="CZ193" i="9"/>
  <c r="DA193" i="9"/>
  <c r="CZ194" i="9"/>
  <c r="DA194" i="9"/>
  <c r="CZ195" i="9"/>
  <c r="DA195" i="9"/>
  <c r="CZ196" i="9"/>
  <c r="DA196" i="9"/>
  <c r="CZ197" i="9"/>
  <c r="DA197" i="9"/>
  <c r="CZ198" i="9"/>
  <c r="DA198" i="9"/>
  <c r="CZ199" i="9"/>
  <c r="DA199" i="9"/>
  <c r="CZ200" i="9"/>
  <c r="DA200" i="9"/>
  <c r="CZ201" i="9"/>
  <c r="DA201" i="9"/>
  <c r="CZ202" i="9"/>
  <c r="DA202" i="9"/>
  <c r="CZ203" i="9"/>
  <c r="DA203" i="9"/>
  <c r="CZ204" i="9"/>
  <c r="DA204" i="9"/>
  <c r="CZ205" i="9"/>
  <c r="DA205" i="9"/>
  <c r="CZ206" i="9"/>
  <c r="DA206" i="9"/>
  <c r="CZ207" i="9"/>
  <c r="DA207" i="9"/>
  <c r="CZ208" i="9"/>
  <c r="DA208" i="9"/>
  <c r="CZ209" i="9"/>
  <c r="DA209" i="9"/>
  <c r="CZ210" i="9"/>
  <c r="DA210" i="9"/>
  <c r="CZ211" i="9"/>
  <c r="DA211" i="9"/>
  <c r="CZ212" i="9"/>
  <c r="DA212" i="9"/>
  <c r="CZ213" i="9"/>
  <c r="DA213" i="9"/>
  <c r="CZ214" i="9"/>
  <c r="DA214" i="9"/>
  <c r="CZ215" i="9"/>
  <c r="DA215" i="9"/>
  <c r="CZ216" i="9"/>
  <c r="DA216" i="9"/>
  <c r="CZ217" i="9"/>
  <c r="DA217" i="9"/>
  <c r="CZ218" i="9"/>
  <c r="DA218" i="9"/>
  <c r="CZ219" i="9"/>
  <c r="DA219" i="9"/>
  <c r="CZ220" i="9"/>
  <c r="DA220" i="9"/>
  <c r="CZ221" i="9"/>
  <c r="DA221" i="9"/>
  <c r="CZ222" i="9"/>
  <c r="DA222" i="9"/>
  <c r="CZ223" i="9"/>
  <c r="DA223" i="9"/>
  <c r="CZ224" i="9"/>
  <c r="DA224" i="9"/>
  <c r="CZ225" i="9"/>
  <c r="DA225" i="9"/>
  <c r="CZ226" i="9"/>
  <c r="DA226" i="9"/>
  <c r="CZ227" i="9"/>
  <c r="DA227" i="9"/>
  <c r="CZ228" i="9"/>
  <c r="DA228" i="9"/>
  <c r="CZ229" i="9"/>
  <c r="DA229" i="9"/>
  <c r="CZ230" i="9"/>
  <c r="DA230" i="9"/>
  <c r="CZ231" i="9"/>
  <c r="DA231" i="9"/>
  <c r="CZ232" i="9"/>
  <c r="DA232" i="9"/>
  <c r="CZ233" i="9"/>
  <c r="DA233" i="9"/>
  <c r="CZ234" i="9"/>
  <c r="DA234" i="9"/>
  <c r="CZ235" i="9"/>
  <c r="DA235" i="9"/>
  <c r="CZ236" i="9"/>
  <c r="DA236" i="9"/>
  <c r="CZ237" i="9"/>
  <c r="DA237" i="9"/>
  <c r="CZ238" i="9"/>
  <c r="DA238" i="9"/>
  <c r="CZ239" i="9"/>
  <c r="DA239" i="9"/>
  <c r="CZ240" i="9"/>
  <c r="DA240" i="9"/>
  <c r="CZ241" i="9"/>
  <c r="DA241" i="9"/>
  <c r="CZ242" i="9"/>
  <c r="DA242" i="9"/>
  <c r="CZ243" i="9"/>
  <c r="DA243" i="9"/>
  <c r="CZ244" i="9"/>
  <c r="DA244" i="9"/>
  <c r="CZ245" i="9"/>
  <c r="DA245" i="9"/>
  <c r="CZ246" i="9"/>
  <c r="DA246" i="9"/>
  <c r="CZ247" i="9"/>
  <c r="DA247" i="9"/>
  <c r="CZ248" i="9"/>
  <c r="DA248" i="9"/>
  <c r="CZ249" i="9"/>
  <c r="DA249" i="9"/>
  <c r="CZ250" i="9"/>
  <c r="DA250" i="9"/>
  <c r="CZ251" i="9"/>
  <c r="DA251" i="9"/>
  <c r="CZ252" i="9"/>
  <c r="DA252" i="9"/>
  <c r="CZ253" i="9"/>
  <c r="DA253" i="9"/>
  <c r="CZ254" i="9"/>
  <c r="DA254" i="9"/>
  <c r="CZ255" i="9"/>
  <c r="DA255" i="9"/>
  <c r="CZ256" i="9"/>
  <c r="DA256" i="9"/>
  <c r="CZ257" i="9"/>
  <c r="DA257" i="9"/>
  <c r="CZ258" i="9"/>
  <c r="DA258" i="9"/>
  <c r="CZ259" i="9"/>
  <c r="DA259" i="9"/>
  <c r="CZ260" i="9"/>
  <c r="DA260" i="9"/>
  <c r="CZ261" i="9"/>
  <c r="DA261" i="9"/>
  <c r="CZ262" i="9"/>
  <c r="DA262" i="9"/>
  <c r="CZ263" i="9"/>
  <c r="DA263" i="9"/>
  <c r="CZ264" i="9"/>
  <c r="DA264" i="9"/>
  <c r="CZ265" i="9"/>
  <c r="DA265" i="9"/>
  <c r="CZ266" i="9"/>
  <c r="DA266" i="9"/>
  <c r="CZ267" i="9"/>
  <c r="DA267" i="9"/>
  <c r="CZ268" i="9"/>
  <c r="DA268" i="9"/>
  <c r="CZ269" i="9"/>
  <c r="DA269" i="9"/>
  <c r="CZ270" i="9"/>
  <c r="DA270" i="9"/>
  <c r="CZ271" i="9"/>
  <c r="DA271" i="9"/>
  <c r="CZ272" i="9"/>
  <c r="DA272" i="9"/>
  <c r="CZ273" i="9"/>
  <c r="DA273" i="9"/>
  <c r="CZ274" i="9"/>
  <c r="DA274" i="9"/>
  <c r="CZ275" i="9"/>
  <c r="DA275" i="9"/>
  <c r="CZ276" i="9"/>
  <c r="DA276" i="9"/>
  <c r="CZ277" i="9"/>
  <c r="DA277" i="9"/>
  <c r="CZ278" i="9"/>
  <c r="DA278" i="9"/>
  <c r="CZ279" i="9"/>
  <c r="DA279" i="9"/>
  <c r="CZ280" i="9"/>
  <c r="DA280" i="9"/>
  <c r="CZ281" i="9"/>
  <c r="DA281" i="9"/>
  <c r="CZ282" i="9"/>
  <c r="DA282" i="9"/>
  <c r="CZ283" i="9"/>
  <c r="DA283" i="9"/>
  <c r="CZ284" i="9"/>
  <c r="DA284" i="9"/>
  <c r="CZ285" i="9"/>
  <c r="DA285" i="9"/>
  <c r="CZ286" i="9"/>
  <c r="DA286" i="9"/>
  <c r="CZ287" i="9"/>
  <c r="DA287" i="9"/>
  <c r="CZ288" i="9"/>
  <c r="DA288" i="9"/>
  <c r="CZ289" i="9"/>
  <c r="DA289" i="9"/>
  <c r="CZ290" i="9"/>
  <c r="DA290" i="9"/>
  <c r="CZ291" i="9"/>
  <c r="DA291" i="9"/>
  <c r="CZ292" i="9"/>
  <c r="DA292" i="9"/>
  <c r="CZ293" i="9"/>
  <c r="DA293" i="9"/>
  <c r="CZ294" i="9"/>
  <c r="DA294" i="9"/>
  <c r="CZ295" i="9"/>
  <c r="DA295" i="9"/>
  <c r="CZ296" i="9"/>
  <c r="DA296" i="9"/>
  <c r="CZ297" i="9"/>
  <c r="DA297" i="9"/>
  <c r="CZ298" i="9"/>
  <c r="DA298" i="9"/>
  <c r="CZ299" i="9"/>
  <c r="DA299" i="9"/>
  <c r="CZ300" i="9"/>
  <c r="DA300" i="9"/>
  <c r="CZ301" i="9"/>
  <c r="DA301" i="9"/>
  <c r="CZ302" i="9"/>
  <c r="DA302" i="9"/>
  <c r="CZ303" i="9"/>
  <c r="DA303" i="9"/>
  <c r="CZ304" i="9"/>
  <c r="DA304" i="9"/>
  <c r="CZ305" i="9"/>
  <c r="DA305" i="9"/>
  <c r="CZ306" i="9"/>
  <c r="DA306" i="9"/>
  <c r="CZ307" i="9"/>
  <c r="DA307" i="9"/>
  <c r="CZ308" i="9"/>
  <c r="DA308" i="9"/>
  <c r="CZ309" i="9"/>
  <c r="DA309" i="9"/>
  <c r="CZ310" i="9"/>
  <c r="DA310" i="9"/>
  <c r="CZ311" i="9"/>
  <c r="DA311" i="9"/>
  <c r="CZ312" i="9"/>
  <c r="DA312" i="9"/>
  <c r="CZ313" i="9"/>
  <c r="DA313" i="9"/>
  <c r="CZ314" i="9"/>
  <c r="DA314" i="9"/>
  <c r="CZ315" i="9"/>
  <c r="DA315" i="9"/>
  <c r="CZ316" i="9"/>
  <c r="DA316" i="9"/>
  <c r="CZ317" i="9"/>
  <c r="DA317" i="9"/>
  <c r="CZ318" i="9"/>
  <c r="DA318" i="9"/>
  <c r="CZ319" i="9"/>
  <c r="DA319" i="9"/>
  <c r="CZ320" i="9"/>
  <c r="DA320" i="9"/>
  <c r="CZ321" i="9"/>
  <c r="DA321" i="9"/>
  <c r="CZ322" i="9"/>
  <c r="DA322" i="9"/>
  <c r="CZ323" i="9"/>
  <c r="DA323" i="9"/>
  <c r="CZ324" i="9"/>
  <c r="DA324" i="9"/>
  <c r="CZ325" i="9"/>
  <c r="DA325" i="9"/>
  <c r="CZ326" i="9"/>
  <c r="DA326" i="9"/>
  <c r="CZ327" i="9"/>
  <c r="DA327" i="9"/>
  <c r="CZ328" i="9"/>
  <c r="DA328" i="9"/>
  <c r="CZ329" i="9"/>
  <c r="DA329" i="9"/>
  <c r="CZ330" i="9"/>
  <c r="DA330" i="9"/>
  <c r="CZ331" i="9"/>
  <c r="DA331" i="9"/>
  <c r="CZ332" i="9"/>
  <c r="DA332" i="9"/>
  <c r="CZ333" i="9"/>
  <c r="DA333" i="9"/>
  <c r="CZ334" i="9"/>
  <c r="DA334" i="9"/>
  <c r="CZ335" i="9"/>
  <c r="DA335" i="9"/>
  <c r="CZ336" i="9"/>
  <c r="DA336" i="9"/>
  <c r="CZ337" i="9"/>
  <c r="DA337" i="9"/>
  <c r="CZ338" i="9"/>
  <c r="DA338" i="9"/>
  <c r="CZ339" i="9"/>
  <c r="DA339" i="9"/>
  <c r="CZ340" i="9"/>
  <c r="DA340" i="9"/>
  <c r="CZ341" i="9"/>
  <c r="DA341" i="9"/>
  <c r="CZ342" i="9"/>
  <c r="DA342" i="9"/>
  <c r="CZ343" i="9"/>
  <c r="DA343" i="9"/>
  <c r="CZ344" i="9"/>
  <c r="DA344" i="9"/>
  <c r="CZ345" i="9"/>
  <c r="DA345" i="9"/>
  <c r="CZ346" i="9"/>
  <c r="DA346" i="9"/>
  <c r="CZ347" i="9"/>
  <c r="DA347" i="9"/>
  <c r="CZ348" i="9"/>
  <c r="DA348" i="9"/>
  <c r="CZ349" i="9"/>
  <c r="DA349" i="9"/>
  <c r="CZ350" i="9"/>
  <c r="DA350" i="9"/>
  <c r="CZ351" i="9"/>
  <c r="DA351" i="9"/>
  <c r="CZ352" i="9"/>
  <c r="DA352" i="9"/>
  <c r="CZ353" i="9"/>
  <c r="DA353" i="9"/>
  <c r="CZ354" i="9"/>
  <c r="DA354" i="9"/>
  <c r="CZ355" i="9"/>
  <c r="DA355" i="9"/>
  <c r="CZ356" i="9"/>
  <c r="DA356" i="9"/>
  <c r="CZ357" i="9"/>
  <c r="DA357" i="9"/>
  <c r="CZ358" i="9"/>
  <c r="DA358" i="9"/>
  <c r="CZ359" i="9"/>
  <c r="DA359" i="9"/>
  <c r="CZ360" i="9"/>
  <c r="DA360" i="9"/>
  <c r="CZ361" i="9"/>
  <c r="DA361" i="9"/>
  <c r="CZ362" i="9"/>
  <c r="DA362" i="9"/>
  <c r="CZ363" i="9"/>
  <c r="DA363" i="9"/>
  <c r="CZ364" i="9"/>
  <c r="DA364" i="9"/>
  <c r="CZ365" i="9"/>
  <c r="DA365" i="9"/>
  <c r="CZ366" i="9"/>
  <c r="DA366" i="9"/>
  <c r="CZ367" i="9"/>
  <c r="DA367" i="9"/>
  <c r="CZ368" i="9"/>
  <c r="DA368" i="9"/>
  <c r="CZ369" i="9"/>
  <c r="DA369" i="9"/>
  <c r="CZ370" i="9"/>
  <c r="DA370" i="9"/>
  <c r="CZ371" i="9"/>
  <c r="DA371" i="9"/>
  <c r="CZ372" i="9"/>
  <c r="DA372" i="9"/>
  <c r="CZ373" i="9"/>
  <c r="DA373" i="9"/>
  <c r="CZ374" i="9"/>
  <c r="DA374" i="9"/>
  <c r="CZ375" i="9"/>
  <c r="DA375" i="9"/>
  <c r="CZ376" i="9"/>
  <c r="DA376" i="9"/>
  <c r="CZ377" i="9"/>
  <c r="DA377" i="9"/>
  <c r="CZ378" i="9"/>
  <c r="DA378" i="9"/>
  <c r="CZ379" i="9"/>
  <c r="DA379" i="9"/>
  <c r="CZ380" i="9"/>
  <c r="DA380" i="9"/>
  <c r="CZ381" i="9"/>
  <c r="DA381" i="9"/>
  <c r="CZ382" i="9"/>
  <c r="DA382" i="9"/>
  <c r="CZ383" i="9"/>
  <c r="DA383" i="9"/>
  <c r="CZ384" i="9"/>
  <c r="DA384" i="9"/>
  <c r="CZ385" i="9"/>
  <c r="DA385" i="9"/>
  <c r="CZ386" i="9"/>
  <c r="DA386" i="9"/>
  <c r="CZ387" i="9"/>
  <c r="DA387" i="9"/>
  <c r="CZ388" i="9"/>
  <c r="DA388" i="9"/>
  <c r="CZ389" i="9"/>
  <c r="DA389" i="9"/>
  <c r="CZ390" i="9"/>
  <c r="DA390" i="9"/>
  <c r="CZ391" i="9"/>
  <c r="DA391" i="9"/>
  <c r="CZ392" i="9"/>
  <c r="DA392" i="9"/>
  <c r="CZ393" i="9"/>
  <c r="DA393" i="9"/>
  <c r="CZ394" i="9"/>
  <c r="DA394" i="9"/>
  <c r="CZ395" i="9"/>
  <c r="DA395" i="9"/>
  <c r="CZ396" i="9"/>
  <c r="DA396" i="9"/>
  <c r="CZ397" i="9"/>
  <c r="DA397" i="9"/>
  <c r="CZ398" i="9"/>
  <c r="DA398" i="9"/>
  <c r="CZ399" i="9"/>
  <c r="DA399" i="9"/>
  <c r="CZ400" i="9"/>
  <c r="DA400" i="9"/>
  <c r="CZ401" i="9"/>
  <c r="DA401" i="9"/>
  <c r="CZ402" i="9"/>
  <c r="DA402" i="9"/>
  <c r="CZ403" i="9"/>
  <c r="DA403" i="9"/>
  <c r="CZ404" i="9"/>
  <c r="DA404" i="9"/>
  <c r="CZ405" i="9"/>
  <c r="DA405" i="9"/>
  <c r="CZ406" i="9"/>
  <c r="DA406" i="9"/>
  <c r="CZ407" i="9"/>
  <c r="DA407" i="9"/>
  <c r="CZ408" i="9"/>
  <c r="DA408" i="9"/>
  <c r="CZ409" i="9"/>
  <c r="DA409" i="9"/>
  <c r="CZ410" i="9"/>
  <c r="DA410" i="9"/>
  <c r="CZ411" i="9"/>
  <c r="DA411" i="9"/>
  <c r="CZ412" i="9"/>
  <c r="DA412" i="9"/>
  <c r="CZ413" i="9"/>
  <c r="DA413" i="9"/>
  <c r="CZ414" i="9"/>
  <c r="DA414" i="9"/>
  <c r="CZ415" i="9"/>
  <c r="DA415" i="9"/>
  <c r="CZ416" i="9"/>
  <c r="DA416" i="9"/>
  <c r="CZ417" i="9"/>
  <c r="DA417" i="9"/>
  <c r="CZ418" i="9"/>
  <c r="DA418" i="9"/>
  <c r="CZ419" i="9"/>
  <c r="DA419" i="9"/>
  <c r="CZ420" i="9"/>
  <c r="DA420" i="9"/>
  <c r="CZ421" i="9"/>
  <c r="DA421" i="9"/>
  <c r="CZ422" i="9"/>
  <c r="DA422" i="9"/>
  <c r="CZ423" i="9"/>
  <c r="DA423" i="9"/>
  <c r="CZ424" i="9"/>
  <c r="DA424" i="9"/>
  <c r="CZ425" i="9"/>
  <c r="DA425" i="9"/>
  <c r="CZ426" i="9"/>
  <c r="DA426" i="9"/>
  <c r="CZ427" i="9"/>
  <c r="DA427" i="9"/>
  <c r="CZ428" i="9"/>
  <c r="DA428" i="9"/>
  <c r="CZ429" i="9"/>
  <c r="DA429" i="9"/>
  <c r="CZ430" i="9"/>
  <c r="DA430" i="9"/>
  <c r="CZ431" i="9"/>
  <c r="DA431" i="9"/>
  <c r="CZ432" i="9"/>
  <c r="DA432" i="9"/>
  <c r="CZ433" i="9"/>
  <c r="DA433" i="9"/>
  <c r="CZ434" i="9"/>
  <c r="DA434" i="9"/>
  <c r="CZ435" i="9"/>
  <c r="DA435" i="9"/>
  <c r="CZ436" i="9"/>
  <c r="DA436" i="9"/>
  <c r="CZ437" i="9"/>
  <c r="DA437" i="9"/>
  <c r="CZ438" i="9"/>
  <c r="DA438" i="9"/>
  <c r="CZ439" i="9"/>
  <c r="DA439" i="9"/>
  <c r="CZ440" i="9"/>
  <c r="DA440" i="9"/>
  <c r="CZ441" i="9"/>
  <c r="DA441" i="9"/>
  <c r="CZ442" i="9"/>
  <c r="DA442" i="9"/>
  <c r="CZ443" i="9"/>
  <c r="DA443" i="9"/>
  <c r="CZ444" i="9"/>
  <c r="DA444" i="9"/>
  <c r="CZ445" i="9"/>
  <c r="DA445" i="9"/>
  <c r="CZ446" i="9"/>
  <c r="DA446" i="9"/>
  <c r="CZ447" i="9"/>
  <c r="DA447" i="9"/>
  <c r="CZ448" i="9"/>
  <c r="DA448" i="9"/>
  <c r="CZ449" i="9"/>
  <c r="DA449" i="9"/>
  <c r="CZ450" i="9"/>
  <c r="DA450" i="9"/>
  <c r="CZ451" i="9"/>
  <c r="DA451" i="9"/>
  <c r="CZ452" i="9"/>
  <c r="DA452" i="9"/>
  <c r="CZ453" i="9"/>
  <c r="DA453" i="9"/>
  <c r="CZ454" i="9"/>
  <c r="DA454" i="9"/>
  <c r="CZ455" i="9"/>
  <c r="DA455" i="9"/>
  <c r="CZ456" i="9"/>
  <c r="DA456" i="9"/>
  <c r="CZ457" i="9"/>
  <c r="DA457" i="9"/>
  <c r="CZ458" i="9"/>
  <c r="DA458" i="9"/>
  <c r="CZ459" i="9"/>
  <c r="DA459" i="9"/>
  <c r="CZ460" i="9"/>
  <c r="DA460" i="9"/>
  <c r="CZ461" i="9"/>
  <c r="DA461" i="9"/>
  <c r="CZ462" i="9"/>
  <c r="DA462" i="9"/>
  <c r="CZ463" i="9"/>
  <c r="DA463" i="9"/>
  <c r="CZ464" i="9"/>
  <c r="DA464" i="9"/>
  <c r="CZ465" i="9"/>
  <c r="DA465" i="9"/>
  <c r="CV9" i="9"/>
  <c r="CW9" i="9"/>
  <c r="CV10" i="9"/>
  <c r="CW10" i="9"/>
  <c r="CV11" i="9"/>
  <c r="CW11" i="9"/>
  <c r="CV12" i="9"/>
  <c r="CW12" i="9"/>
  <c r="CV13" i="9"/>
  <c r="CW13" i="9"/>
  <c r="CV14" i="9"/>
  <c r="CW14" i="9"/>
  <c r="CV15" i="9"/>
  <c r="CW15" i="9"/>
  <c r="CV16" i="9"/>
  <c r="CW16" i="9"/>
  <c r="CV17" i="9"/>
  <c r="CW17" i="9"/>
  <c r="CV18" i="9"/>
  <c r="CW18" i="9"/>
  <c r="CV19" i="9"/>
  <c r="CW19" i="9"/>
  <c r="CV20" i="9"/>
  <c r="CW20" i="9"/>
  <c r="CV21" i="9"/>
  <c r="CW21" i="9"/>
  <c r="CV22" i="9"/>
  <c r="CW22" i="9"/>
  <c r="CV23" i="9"/>
  <c r="CW23" i="9"/>
  <c r="CV24" i="9"/>
  <c r="CW24" i="9"/>
  <c r="CV25" i="9"/>
  <c r="CW25" i="9"/>
  <c r="CV26" i="9"/>
  <c r="CW26" i="9"/>
  <c r="CV27" i="9"/>
  <c r="CW27" i="9"/>
  <c r="CV28" i="9"/>
  <c r="CW28" i="9"/>
  <c r="CV29" i="9"/>
  <c r="CW29" i="9"/>
  <c r="CV30" i="9"/>
  <c r="CW30" i="9"/>
  <c r="CV31" i="9"/>
  <c r="CW31" i="9"/>
  <c r="CV32" i="9"/>
  <c r="CW32" i="9"/>
  <c r="CV33" i="9"/>
  <c r="CW33" i="9"/>
  <c r="CV34" i="9"/>
  <c r="CW34" i="9"/>
  <c r="CV35" i="9"/>
  <c r="CW35" i="9"/>
  <c r="CV36" i="9"/>
  <c r="CW36" i="9"/>
  <c r="CV37" i="9"/>
  <c r="CW37" i="9"/>
  <c r="CV38" i="9"/>
  <c r="CW38" i="9"/>
  <c r="CV39" i="9"/>
  <c r="CW39" i="9"/>
  <c r="CV40" i="9"/>
  <c r="CW40" i="9"/>
  <c r="CV41" i="9"/>
  <c r="CW41" i="9"/>
  <c r="CV42" i="9"/>
  <c r="CW42" i="9"/>
  <c r="CV43" i="9"/>
  <c r="CW43" i="9"/>
  <c r="CV44" i="9"/>
  <c r="CW44" i="9"/>
  <c r="CV45" i="9"/>
  <c r="CW45" i="9"/>
  <c r="CV46" i="9"/>
  <c r="CW46" i="9"/>
  <c r="CV47" i="9"/>
  <c r="CW47" i="9"/>
  <c r="CV48" i="9"/>
  <c r="CW48" i="9"/>
  <c r="CV49" i="9"/>
  <c r="CW49" i="9"/>
  <c r="CV50" i="9"/>
  <c r="CW50" i="9"/>
  <c r="CV51" i="9"/>
  <c r="CW51" i="9"/>
  <c r="CV52" i="9"/>
  <c r="CW52" i="9"/>
  <c r="CV53" i="9"/>
  <c r="CW53" i="9"/>
  <c r="CV54" i="9"/>
  <c r="CW54" i="9"/>
  <c r="CV55" i="9"/>
  <c r="CW55" i="9"/>
  <c r="CV56" i="9"/>
  <c r="CW56" i="9"/>
  <c r="CV57" i="9"/>
  <c r="CW57" i="9"/>
  <c r="CV58" i="9"/>
  <c r="CW58" i="9"/>
  <c r="CV59" i="9"/>
  <c r="CW59" i="9"/>
  <c r="CV60" i="9"/>
  <c r="CW60" i="9"/>
  <c r="CV61" i="9"/>
  <c r="CW61" i="9"/>
  <c r="CV62" i="9"/>
  <c r="CW62" i="9"/>
  <c r="CV63" i="9"/>
  <c r="CW63" i="9"/>
  <c r="CV64" i="9"/>
  <c r="CW64" i="9"/>
  <c r="CV65" i="9"/>
  <c r="CW65" i="9"/>
  <c r="CV66" i="9"/>
  <c r="CW66" i="9"/>
  <c r="CV67" i="9"/>
  <c r="CW67" i="9"/>
  <c r="CV68" i="9"/>
  <c r="CW68" i="9"/>
  <c r="CV69" i="9"/>
  <c r="CW69" i="9"/>
  <c r="CV70" i="9"/>
  <c r="CW70" i="9"/>
  <c r="CV71" i="9"/>
  <c r="CW71" i="9"/>
  <c r="CV72" i="9"/>
  <c r="CW72" i="9"/>
  <c r="CV73" i="9"/>
  <c r="CW73" i="9"/>
  <c r="CV74" i="9"/>
  <c r="CW74" i="9"/>
  <c r="CV75" i="9"/>
  <c r="CW75" i="9"/>
  <c r="CV76" i="9"/>
  <c r="CW76" i="9"/>
  <c r="CV77" i="9"/>
  <c r="CW77" i="9"/>
  <c r="CV78" i="9"/>
  <c r="CW78" i="9"/>
  <c r="CV79" i="9"/>
  <c r="CW79" i="9"/>
  <c r="CV80" i="9"/>
  <c r="CW80" i="9"/>
  <c r="CV81" i="9"/>
  <c r="CW81" i="9"/>
  <c r="CV82" i="9"/>
  <c r="CW82" i="9"/>
  <c r="CV83" i="9"/>
  <c r="CW83" i="9"/>
  <c r="CV84" i="9"/>
  <c r="CW84" i="9"/>
  <c r="CV85" i="9"/>
  <c r="CW85" i="9"/>
  <c r="CV86" i="9"/>
  <c r="CW86" i="9"/>
  <c r="CV87" i="9"/>
  <c r="CW87" i="9"/>
  <c r="CV88" i="9"/>
  <c r="CW88" i="9"/>
  <c r="CV89" i="9"/>
  <c r="CW89" i="9"/>
  <c r="CV90" i="9"/>
  <c r="CW90" i="9"/>
  <c r="CV91" i="9"/>
  <c r="CW91" i="9"/>
  <c r="CV92" i="9"/>
  <c r="CW92" i="9"/>
  <c r="CV93" i="9"/>
  <c r="CW93" i="9"/>
  <c r="CV94" i="9"/>
  <c r="CW94" i="9"/>
  <c r="CV95" i="9"/>
  <c r="CW95" i="9"/>
  <c r="CV96" i="9"/>
  <c r="CW96" i="9"/>
  <c r="CV97" i="9"/>
  <c r="CW97" i="9"/>
  <c r="CV98" i="9"/>
  <c r="CW98" i="9"/>
  <c r="CV99" i="9"/>
  <c r="CW99" i="9"/>
  <c r="CV100" i="9"/>
  <c r="CW100" i="9"/>
  <c r="CV101" i="9"/>
  <c r="CW101" i="9"/>
  <c r="CV102" i="9"/>
  <c r="CW102" i="9"/>
  <c r="CV103" i="9"/>
  <c r="CW103" i="9"/>
  <c r="CV104" i="9"/>
  <c r="CW104" i="9"/>
  <c r="CV105" i="9"/>
  <c r="CW105" i="9"/>
  <c r="CV106" i="9"/>
  <c r="CW106" i="9"/>
  <c r="CV107" i="9"/>
  <c r="CW107" i="9"/>
  <c r="CV108" i="9"/>
  <c r="CW108" i="9"/>
  <c r="CV109" i="9"/>
  <c r="CW109" i="9"/>
  <c r="CV110" i="9"/>
  <c r="CW110" i="9"/>
  <c r="CV111" i="9"/>
  <c r="CW111" i="9"/>
  <c r="CV112" i="9"/>
  <c r="CW112" i="9"/>
  <c r="CV113" i="9"/>
  <c r="CW113" i="9"/>
  <c r="CV114" i="9"/>
  <c r="CW114" i="9"/>
  <c r="CV115" i="9"/>
  <c r="CW115" i="9"/>
  <c r="CV116" i="9"/>
  <c r="CW116" i="9"/>
  <c r="CV117" i="9"/>
  <c r="CW117" i="9"/>
  <c r="CV118" i="9"/>
  <c r="CW118" i="9"/>
  <c r="CV119" i="9"/>
  <c r="CW119" i="9"/>
  <c r="CV120" i="9"/>
  <c r="CW120" i="9"/>
  <c r="CV121" i="9"/>
  <c r="CW121" i="9"/>
  <c r="CV122" i="9"/>
  <c r="CW122" i="9"/>
  <c r="CV123" i="9"/>
  <c r="CW123" i="9"/>
  <c r="CV124" i="9"/>
  <c r="CW124" i="9"/>
  <c r="CV125" i="9"/>
  <c r="CW125" i="9"/>
  <c r="CV126" i="9"/>
  <c r="CW126" i="9"/>
  <c r="CV127" i="9"/>
  <c r="CW127" i="9"/>
  <c r="CV128" i="9"/>
  <c r="CW128" i="9"/>
  <c r="CV129" i="9"/>
  <c r="CW129" i="9"/>
  <c r="CV130" i="9"/>
  <c r="CW130" i="9"/>
  <c r="CV131" i="9"/>
  <c r="CW131" i="9"/>
  <c r="CV132" i="9"/>
  <c r="CW132" i="9"/>
  <c r="CV133" i="9"/>
  <c r="CW133" i="9"/>
  <c r="CV134" i="9"/>
  <c r="CW134" i="9"/>
  <c r="CV135" i="9"/>
  <c r="CW135" i="9"/>
  <c r="CV136" i="9"/>
  <c r="CW136" i="9"/>
  <c r="CV137" i="9"/>
  <c r="CW137" i="9"/>
  <c r="CV138" i="9"/>
  <c r="CW138" i="9"/>
  <c r="CV139" i="9"/>
  <c r="CW139" i="9"/>
  <c r="CV140" i="9"/>
  <c r="CW140" i="9"/>
  <c r="CV141" i="9"/>
  <c r="CW141" i="9"/>
  <c r="CV142" i="9"/>
  <c r="CW142" i="9"/>
  <c r="CV143" i="9"/>
  <c r="CW143" i="9"/>
  <c r="CV144" i="9"/>
  <c r="CW144" i="9"/>
  <c r="CV145" i="9"/>
  <c r="CW145" i="9"/>
  <c r="CV146" i="9"/>
  <c r="CW146" i="9"/>
  <c r="CV147" i="9"/>
  <c r="CW147" i="9"/>
  <c r="CV148" i="9"/>
  <c r="CW148" i="9"/>
  <c r="CV149" i="9"/>
  <c r="CW149" i="9"/>
  <c r="CV150" i="9"/>
  <c r="CW150" i="9"/>
  <c r="CV151" i="9"/>
  <c r="CW151" i="9"/>
  <c r="CV152" i="9"/>
  <c r="CW152" i="9"/>
  <c r="CV153" i="9"/>
  <c r="CW153" i="9"/>
  <c r="CV154" i="9"/>
  <c r="CW154" i="9"/>
  <c r="CV155" i="9"/>
  <c r="CW155" i="9"/>
  <c r="CV156" i="9"/>
  <c r="CW156" i="9"/>
  <c r="CV157" i="9"/>
  <c r="CW157" i="9"/>
  <c r="CV158" i="9"/>
  <c r="CW158" i="9"/>
  <c r="CV159" i="9"/>
  <c r="CW159" i="9"/>
  <c r="CV160" i="9"/>
  <c r="CW160" i="9"/>
  <c r="CV161" i="9"/>
  <c r="CW161" i="9"/>
  <c r="CV162" i="9"/>
  <c r="CW162" i="9"/>
  <c r="CV163" i="9"/>
  <c r="CW163" i="9"/>
  <c r="CV164" i="9"/>
  <c r="CW164" i="9"/>
  <c r="CV165" i="9"/>
  <c r="CW165" i="9"/>
  <c r="CV166" i="9"/>
  <c r="CW166" i="9"/>
  <c r="CV167" i="9"/>
  <c r="CW167" i="9"/>
  <c r="CV168" i="9"/>
  <c r="CW168" i="9"/>
  <c r="CV169" i="9"/>
  <c r="CW169" i="9"/>
  <c r="CV170" i="9"/>
  <c r="CW170" i="9"/>
  <c r="CV171" i="9"/>
  <c r="CW171" i="9"/>
  <c r="CV172" i="9"/>
  <c r="CW172" i="9"/>
  <c r="CV173" i="9"/>
  <c r="CW173" i="9"/>
  <c r="CV174" i="9"/>
  <c r="CW174" i="9"/>
  <c r="CV175" i="9"/>
  <c r="CW175" i="9"/>
  <c r="CV176" i="9"/>
  <c r="CW176" i="9"/>
  <c r="CV177" i="9"/>
  <c r="CW177" i="9"/>
  <c r="CV178" i="9"/>
  <c r="CW178" i="9"/>
  <c r="CV179" i="9"/>
  <c r="CW179" i="9"/>
  <c r="CV180" i="9"/>
  <c r="CW180" i="9"/>
  <c r="CV181" i="9"/>
  <c r="CW181" i="9"/>
  <c r="CV182" i="9"/>
  <c r="CW182" i="9"/>
  <c r="CV183" i="9"/>
  <c r="CW183" i="9"/>
  <c r="CV184" i="9"/>
  <c r="CW184" i="9"/>
  <c r="CV185" i="9"/>
  <c r="CW185" i="9"/>
  <c r="CV186" i="9"/>
  <c r="CW186" i="9"/>
  <c r="CV187" i="9"/>
  <c r="CW187" i="9"/>
  <c r="CV188" i="9"/>
  <c r="CW188" i="9"/>
  <c r="CV189" i="9"/>
  <c r="CW189" i="9"/>
  <c r="CV190" i="9"/>
  <c r="CW190" i="9"/>
  <c r="CV191" i="9"/>
  <c r="CW191" i="9"/>
  <c r="CV192" i="9"/>
  <c r="CW192" i="9"/>
  <c r="CV193" i="9"/>
  <c r="CW193" i="9"/>
  <c r="CV194" i="9"/>
  <c r="CW194" i="9"/>
  <c r="CV195" i="9"/>
  <c r="CW195" i="9"/>
  <c r="CV196" i="9"/>
  <c r="CW196" i="9"/>
  <c r="CV197" i="9"/>
  <c r="CW197" i="9"/>
  <c r="CV198" i="9"/>
  <c r="CW198" i="9"/>
  <c r="CV199" i="9"/>
  <c r="CW199" i="9"/>
  <c r="CV200" i="9"/>
  <c r="CW200" i="9"/>
  <c r="CV201" i="9"/>
  <c r="CW201" i="9"/>
  <c r="CV202" i="9"/>
  <c r="CW202" i="9"/>
  <c r="CV203" i="9"/>
  <c r="CW203" i="9"/>
  <c r="CV204" i="9"/>
  <c r="CW204" i="9"/>
  <c r="CV205" i="9"/>
  <c r="CW205" i="9"/>
  <c r="CV206" i="9"/>
  <c r="CW206" i="9"/>
  <c r="CV207" i="9"/>
  <c r="CW207" i="9"/>
  <c r="CV208" i="9"/>
  <c r="CW208" i="9"/>
  <c r="CV209" i="9"/>
  <c r="CW209" i="9"/>
  <c r="CV210" i="9"/>
  <c r="CW210" i="9"/>
  <c r="CV211" i="9"/>
  <c r="CW211" i="9"/>
  <c r="CV212" i="9"/>
  <c r="CW212" i="9"/>
  <c r="CV213" i="9"/>
  <c r="CW213" i="9"/>
  <c r="CV214" i="9"/>
  <c r="CW214" i="9"/>
  <c r="CV215" i="9"/>
  <c r="CW215" i="9"/>
  <c r="CV216" i="9"/>
  <c r="CW216" i="9"/>
  <c r="CV217" i="9"/>
  <c r="CW217" i="9"/>
  <c r="CV218" i="9"/>
  <c r="CW218" i="9"/>
  <c r="CV219" i="9"/>
  <c r="CW219" i="9"/>
  <c r="CV220" i="9"/>
  <c r="CW220" i="9"/>
  <c r="CV221" i="9"/>
  <c r="CW221" i="9"/>
  <c r="CV222" i="9"/>
  <c r="CW222" i="9"/>
  <c r="CV223" i="9"/>
  <c r="CW223" i="9"/>
  <c r="CV224" i="9"/>
  <c r="CW224" i="9"/>
  <c r="CV225" i="9"/>
  <c r="CW225" i="9"/>
  <c r="CV226" i="9"/>
  <c r="CW226" i="9"/>
  <c r="CV227" i="9"/>
  <c r="CW227" i="9"/>
  <c r="CV228" i="9"/>
  <c r="CW228" i="9"/>
  <c r="CV229" i="9"/>
  <c r="CW229" i="9"/>
  <c r="CV230" i="9"/>
  <c r="CW230" i="9"/>
  <c r="CV231" i="9"/>
  <c r="CW231" i="9"/>
  <c r="CV232" i="9"/>
  <c r="CW232" i="9"/>
  <c r="CV233" i="9"/>
  <c r="CW233" i="9"/>
  <c r="CV234" i="9"/>
  <c r="CW234" i="9"/>
  <c r="CV235" i="9"/>
  <c r="CW235" i="9"/>
  <c r="CV236" i="9"/>
  <c r="CW236" i="9"/>
  <c r="CV237" i="9"/>
  <c r="CW237" i="9"/>
  <c r="CV238" i="9"/>
  <c r="CW238" i="9"/>
  <c r="CV239" i="9"/>
  <c r="CW239" i="9"/>
  <c r="CV240" i="9"/>
  <c r="CW240" i="9"/>
  <c r="CV241" i="9"/>
  <c r="CW241" i="9"/>
  <c r="CV242" i="9"/>
  <c r="CW242" i="9"/>
  <c r="CV243" i="9"/>
  <c r="CW243" i="9"/>
  <c r="CV244" i="9"/>
  <c r="CW244" i="9"/>
  <c r="CV245" i="9"/>
  <c r="CW245" i="9"/>
  <c r="CV246" i="9"/>
  <c r="CW246" i="9"/>
  <c r="CV247" i="9"/>
  <c r="CW247" i="9"/>
  <c r="CV248" i="9"/>
  <c r="CW248" i="9"/>
  <c r="CV249" i="9"/>
  <c r="CW249" i="9"/>
  <c r="CV250" i="9"/>
  <c r="CW250" i="9"/>
  <c r="CV251" i="9"/>
  <c r="CW251" i="9"/>
  <c r="CV252" i="9"/>
  <c r="CW252" i="9"/>
  <c r="CV253" i="9"/>
  <c r="CW253" i="9"/>
  <c r="CV254" i="9"/>
  <c r="CW254" i="9"/>
  <c r="CV255" i="9"/>
  <c r="CW255" i="9"/>
  <c r="CV256" i="9"/>
  <c r="CW256" i="9"/>
  <c r="CV257" i="9"/>
  <c r="CW257" i="9"/>
  <c r="CV258" i="9"/>
  <c r="CW258" i="9"/>
  <c r="CV259" i="9"/>
  <c r="CW259" i="9"/>
  <c r="CV260" i="9"/>
  <c r="CW260" i="9"/>
  <c r="CV261" i="9"/>
  <c r="CW261" i="9"/>
  <c r="CV262" i="9"/>
  <c r="CW262" i="9"/>
  <c r="CV263" i="9"/>
  <c r="CW263" i="9"/>
  <c r="CV264" i="9"/>
  <c r="CW264" i="9"/>
  <c r="CV265" i="9"/>
  <c r="CW265" i="9"/>
  <c r="CV266" i="9"/>
  <c r="CW266" i="9"/>
  <c r="CV267" i="9"/>
  <c r="CW267" i="9"/>
  <c r="CV268" i="9"/>
  <c r="CW268" i="9"/>
  <c r="CV269" i="9"/>
  <c r="CW269" i="9"/>
  <c r="CV270" i="9"/>
  <c r="CW270" i="9"/>
  <c r="CV271" i="9"/>
  <c r="CW271" i="9"/>
  <c r="CV272" i="9"/>
  <c r="CW272" i="9"/>
  <c r="CV273" i="9"/>
  <c r="CW273" i="9"/>
  <c r="CV274" i="9"/>
  <c r="CW274" i="9"/>
  <c r="CV275" i="9"/>
  <c r="CW275" i="9"/>
  <c r="CV276" i="9"/>
  <c r="CW276" i="9"/>
  <c r="CV277" i="9"/>
  <c r="CW277" i="9"/>
  <c r="CV278" i="9"/>
  <c r="CW278" i="9"/>
  <c r="CV279" i="9"/>
  <c r="CW279" i="9"/>
  <c r="CV280" i="9"/>
  <c r="CW280" i="9"/>
  <c r="CV281" i="9"/>
  <c r="CW281" i="9"/>
  <c r="CV282" i="9"/>
  <c r="CW282" i="9"/>
  <c r="CV283" i="9"/>
  <c r="CW283" i="9"/>
  <c r="CV284" i="9"/>
  <c r="CW284" i="9"/>
  <c r="CV285" i="9"/>
  <c r="CW285" i="9"/>
  <c r="CV286" i="9"/>
  <c r="CW286" i="9"/>
  <c r="CV287" i="9"/>
  <c r="CW287" i="9"/>
  <c r="CV288" i="9"/>
  <c r="CW288" i="9"/>
  <c r="CV289" i="9"/>
  <c r="CW289" i="9"/>
  <c r="CV290" i="9"/>
  <c r="CW290" i="9"/>
  <c r="CV291" i="9"/>
  <c r="CW291" i="9"/>
  <c r="CV292" i="9"/>
  <c r="CW292" i="9"/>
  <c r="CV293" i="9"/>
  <c r="CW293" i="9"/>
  <c r="CV294" i="9"/>
  <c r="CW294" i="9"/>
  <c r="CV295" i="9"/>
  <c r="CW295" i="9"/>
  <c r="CV296" i="9"/>
  <c r="CW296" i="9"/>
  <c r="CV297" i="9"/>
  <c r="CW297" i="9"/>
  <c r="CV298" i="9"/>
  <c r="CW298" i="9"/>
  <c r="CV299" i="9"/>
  <c r="CW299" i="9"/>
  <c r="CV300" i="9"/>
  <c r="CW300" i="9"/>
  <c r="CV301" i="9"/>
  <c r="CW301" i="9"/>
  <c r="CV302" i="9"/>
  <c r="CW302" i="9"/>
  <c r="CV303" i="9"/>
  <c r="CW303" i="9"/>
  <c r="CV304" i="9"/>
  <c r="CW304" i="9"/>
  <c r="CV305" i="9"/>
  <c r="CW305" i="9"/>
  <c r="CV306" i="9"/>
  <c r="CW306" i="9"/>
  <c r="CV307" i="9"/>
  <c r="CW307" i="9"/>
  <c r="CV308" i="9"/>
  <c r="CW308" i="9"/>
  <c r="CV309" i="9"/>
  <c r="CW309" i="9"/>
  <c r="CV310" i="9"/>
  <c r="CW310" i="9"/>
  <c r="CV311" i="9"/>
  <c r="CW311" i="9"/>
  <c r="CV312" i="9"/>
  <c r="CW312" i="9"/>
  <c r="CV313" i="9"/>
  <c r="CW313" i="9"/>
  <c r="CV314" i="9"/>
  <c r="CW314" i="9"/>
  <c r="CV315" i="9"/>
  <c r="CW315" i="9"/>
  <c r="CV316" i="9"/>
  <c r="CW316" i="9"/>
  <c r="CV317" i="9"/>
  <c r="CW317" i="9"/>
  <c r="CV318" i="9"/>
  <c r="CW318" i="9"/>
  <c r="CV319" i="9"/>
  <c r="CW319" i="9"/>
  <c r="CV320" i="9"/>
  <c r="CW320" i="9"/>
  <c r="CV321" i="9"/>
  <c r="CW321" i="9"/>
  <c r="CV322" i="9"/>
  <c r="CW322" i="9"/>
  <c r="CV323" i="9"/>
  <c r="CW323" i="9"/>
  <c r="CV324" i="9"/>
  <c r="CW324" i="9"/>
  <c r="CV325" i="9"/>
  <c r="CW325" i="9"/>
  <c r="CV326" i="9"/>
  <c r="CW326" i="9"/>
  <c r="CV327" i="9"/>
  <c r="CW327" i="9"/>
  <c r="CV328" i="9"/>
  <c r="CW328" i="9"/>
  <c r="CV329" i="9"/>
  <c r="CW329" i="9"/>
  <c r="CV330" i="9"/>
  <c r="CW330" i="9"/>
  <c r="CV331" i="9"/>
  <c r="CW331" i="9"/>
  <c r="CV332" i="9"/>
  <c r="CW332" i="9"/>
  <c r="CV333" i="9"/>
  <c r="CW333" i="9"/>
  <c r="CV334" i="9"/>
  <c r="CW334" i="9"/>
  <c r="CV335" i="9"/>
  <c r="CW335" i="9"/>
  <c r="CV336" i="9"/>
  <c r="CW336" i="9"/>
  <c r="CV337" i="9"/>
  <c r="CW337" i="9"/>
  <c r="CV338" i="9"/>
  <c r="CW338" i="9"/>
  <c r="CV339" i="9"/>
  <c r="CW339" i="9"/>
  <c r="CV340" i="9"/>
  <c r="CW340" i="9"/>
  <c r="CV341" i="9"/>
  <c r="CW341" i="9"/>
  <c r="CV342" i="9"/>
  <c r="CW342" i="9"/>
  <c r="CV343" i="9"/>
  <c r="CW343" i="9"/>
  <c r="CV344" i="9"/>
  <c r="CW344" i="9"/>
  <c r="CV345" i="9"/>
  <c r="CW345" i="9"/>
  <c r="CV346" i="9"/>
  <c r="CW346" i="9"/>
  <c r="CV347" i="9"/>
  <c r="CW347" i="9"/>
  <c r="CV348" i="9"/>
  <c r="CW348" i="9"/>
  <c r="CV349" i="9"/>
  <c r="CW349" i="9"/>
  <c r="CV350" i="9"/>
  <c r="CW350" i="9"/>
  <c r="CV351" i="9"/>
  <c r="CW351" i="9"/>
  <c r="CV352" i="9"/>
  <c r="CW352" i="9"/>
  <c r="CV353" i="9"/>
  <c r="CW353" i="9"/>
  <c r="CV354" i="9"/>
  <c r="CW354" i="9"/>
  <c r="CV355" i="9"/>
  <c r="CW355" i="9"/>
  <c r="CV356" i="9"/>
  <c r="CW356" i="9"/>
  <c r="CV357" i="9"/>
  <c r="CW357" i="9"/>
  <c r="CV358" i="9"/>
  <c r="CW358" i="9"/>
  <c r="CV359" i="9"/>
  <c r="CW359" i="9"/>
  <c r="CV360" i="9"/>
  <c r="CW360" i="9"/>
  <c r="CV361" i="9"/>
  <c r="CW361" i="9"/>
  <c r="CV362" i="9"/>
  <c r="CW362" i="9"/>
  <c r="CV363" i="9"/>
  <c r="CW363" i="9"/>
  <c r="CV364" i="9"/>
  <c r="CW364" i="9"/>
  <c r="CV365" i="9"/>
  <c r="CW365" i="9"/>
  <c r="CV366" i="9"/>
  <c r="CW366" i="9"/>
  <c r="CV367" i="9"/>
  <c r="CW367" i="9"/>
  <c r="CV368" i="9"/>
  <c r="CW368" i="9"/>
  <c r="CV369" i="9"/>
  <c r="CW369" i="9"/>
  <c r="CV370" i="9"/>
  <c r="CW370" i="9"/>
  <c r="CV371" i="9"/>
  <c r="CW371" i="9"/>
  <c r="CV372" i="9"/>
  <c r="CW372" i="9"/>
  <c r="CV373" i="9"/>
  <c r="CW373" i="9"/>
  <c r="CV374" i="9"/>
  <c r="CW374" i="9"/>
  <c r="CV375" i="9"/>
  <c r="CW375" i="9"/>
  <c r="CV376" i="9"/>
  <c r="CW376" i="9"/>
  <c r="CV377" i="9"/>
  <c r="CW377" i="9"/>
  <c r="CV378" i="9"/>
  <c r="CW378" i="9"/>
  <c r="CV379" i="9"/>
  <c r="CW379" i="9"/>
  <c r="CV380" i="9"/>
  <c r="CW380" i="9"/>
  <c r="CV381" i="9"/>
  <c r="CW381" i="9"/>
  <c r="CV382" i="9"/>
  <c r="CW382" i="9"/>
  <c r="CV383" i="9"/>
  <c r="CW383" i="9"/>
  <c r="CV384" i="9"/>
  <c r="CW384" i="9"/>
  <c r="CV385" i="9"/>
  <c r="CW385" i="9"/>
  <c r="CV386" i="9"/>
  <c r="CW386" i="9"/>
  <c r="CV387" i="9"/>
  <c r="CW387" i="9"/>
  <c r="CV388" i="9"/>
  <c r="CW388" i="9"/>
  <c r="CV389" i="9"/>
  <c r="CW389" i="9"/>
  <c r="CV390" i="9"/>
  <c r="CW390" i="9"/>
  <c r="CV391" i="9"/>
  <c r="CW391" i="9"/>
  <c r="CV392" i="9"/>
  <c r="CW392" i="9"/>
  <c r="CV393" i="9"/>
  <c r="CW393" i="9"/>
  <c r="CV394" i="9"/>
  <c r="CW394" i="9"/>
  <c r="CV395" i="9"/>
  <c r="CW395" i="9"/>
  <c r="CV396" i="9"/>
  <c r="CW396" i="9"/>
  <c r="CV397" i="9"/>
  <c r="CW397" i="9"/>
  <c r="CV398" i="9"/>
  <c r="CW398" i="9"/>
  <c r="CV399" i="9"/>
  <c r="CW399" i="9"/>
  <c r="CV400" i="9"/>
  <c r="CW400" i="9"/>
  <c r="CV401" i="9"/>
  <c r="CW401" i="9"/>
  <c r="CV402" i="9"/>
  <c r="CW402" i="9"/>
  <c r="CV403" i="9"/>
  <c r="CW403" i="9"/>
  <c r="CV404" i="9"/>
  <c r="CW404" i="9"/>
  <c r="CV405" i="9"/>
  <c r="CW405" i="9"/>
  <c r="CV406" i="9"/>
  <c r="CW406" i="9"/>
  <c r="CV407" i="9"/>
  <c r="CW407" i="9"/>
  <c r="CV408" i="9"/>
  <c r="CW408" i="9"/>
  <c r="CV409" i="9"/>
  <c r="CW409" i="9"/>
  <c r="CV410" i="9"/>
  <c r="CW410" i="9"/>
  <c r="CV411" i="9"/>
  <c r="CW411" i="9"/>
  <c r="CV412" i="9"/>
  <c r="CW412" i="9"/>
  <c r="CV413" i="9"/>
  <c r="CW413" i="9"/>
  <c r="CV414" i="9"/>
  <c r="CW414" i="9"/>
  <c r="CV415" i="9"/>
  <c r="CW415" i="9"/>
  <c r="CV416" i="9"/>
  <c r="CW416" i="9"/>
  <c r="CV417" i="9"/>
  <c r="CW417" i="9"/>
  <c r="CV418" i="9"/>
  <c r="CW418" i="9"/>
  <c r="CV419" i="9"/>
  <c r="CW419" i="9"/>
  <c r="CV420" i="9"/>
  <c r="CW420" i="9"/>
  <c r="CV421" i="9"/>
  <c r="CW421" i="9"/>
  <c r="CV422" i="9"/>
  <c r="CW422" i="9"/>
  <c r="CV423" i="9"/>
  <c r="CW423" i="9"/>
  <c r="CV424" i="9"/>
  <c r="CW424" i="9"/>
  <c r="CV425" i="9"/>
  <c r="CW425" i="9"/>
  <c r="CV426" i="9"/>
  <c r="CW426" i="9"/>
  <c r="CV427" i="9"/>
  <c r="CW427" i="9"/>
  <c r="CV428" i="9"/>
  <c r="CW428" i="9"/>
  <c r="CV429" i="9"/>
  <c r="CW429" i="9"/>
  <c r="CV430" i="9"/>
  <c r="CW430" i="9"/>
  <c r="CV431" i="9"/>
  <c r="CW431" i="9"/>
  <c r="CV432" i="9"/>
  <c r="CW432" i="9"/>
  <c r="CV433" i="9"/>
  <c r="CW433" i="9"/>
  <c r="CV434" i="9"/>
  <c r="CW434" i="9"/>
  <c r="CV435" i="9"/>
  <c r="CW435" i="9"/>
  <c r="CV436" i="9"/>
  <c r="CW436" i="9"/>
  <c r="CV437" i="9"/>
  <c r="CW437" i="9"/>
  <c r="CV438" i="9"/>
  <c r="CW438" i="9"/>
  <c r="CV439" i="9"/>
  <c r="CW439" i="9"/>
  <c r="CV440" i="9"/>
  <c r="CW440" i="9"/>
  <c r="CV441" i="9"/>
  <c r="CW441" i="9"/>
  <c r="CV442" i="9"/>
  <c r="CW442" i="9"/>
  <c r="CV443" i="9"/>
  <c r="CW443" i="9"/>
  <c r="CV444" i="9"/>
  <c r="CW444" i="9"/>
  <c r="CV445" i="9"/>
  <c r="CW445" i="9"/>
  <c r="CV446" i="9"/>
  <c r="CW446" i="9"/>
  <c r="CV447" i="9"/>
  <c r="CW447" i="9"/>
  <c r="CV448" i="9"/>
  <c r="CW448" i="9"/>
  <c r="CV449" i="9"/>
  <c r="CW449" i="9"/>
  <c r="CV450" i="9"/>
  <c r="CW450" i="9"/>
  <c r="CV451" i="9"/>
  <c r="CW451" i="9"/>
  <c r="CV452" i="9"/>
  <c r="CW452" i="9"/>
  <c r="CV453" i="9"/>
  <c r="CW453" i="9"/>
  <c r="CV454" i="9"/>
  <c r="CW454" i="9"/>
  <c r="CV455" i="9"/>
  <c r="CW455" i="9"/>
  <c r="CV456" i="9"/>
  <c r="CW456" i="9"/>
  <c r="CV457" i="9"/>
  <c r="CW457" i="9"/>
  <c r="CV458" i="9"/>
  <c r="CW458" i="9"/>
  <c r="CV459" i="9"/>
  <c r="CW459" i="9"/>
  <c r="CV460" i="9"/>
  <c r="CW460" i="9"/>
  <c r="CV461" i="9"/>
  <c r="CW461" i="9"/>
  <c r="CV462" i="9"/>
  <c r="CW462" i="9"/>
  <c r="CV463" i="9"/>
  <c r="CW463" i="9"/>
  <c r="CV464" i="9"/>
  <c r="CW464" i="9"/>
  <c r="CV465" i="9"/>
  <c r="CW465" i="9"/>
  <c r="CN9" i="9"/>
  <c r="CP9" i="9" s="1"/>
  <c r="CO9" i="9"/>
  <c r="CQ9" i="9" s="1"/>
  <c r="CS9" i="9" s="1"/>
  <c r="CR9" i="9"/>
  <c r="CN10" i="9"/>
  <c r="CO10" i="9"/>
  <c r="CP10" i="9"/>
  <c r="CR10" i="9" s="1"/>
  <c r="CQ10" i="9"/>
  <c r="CS10" i="9" s="1"/>
  <c r="CN11" i="9"/>
  <c r="CP11" i="9" s="1"/>
  <c r="CR11" i="9" s="1"/>
  <c r="CO11" i="9"/>
  <c r="CQ11" i="9" s="1"/>
  <c r="CS11" i="9" s="1"/>
  <c r="CN12" i="9"/>
  <c r="CO12" i="9"/>
  <c r="CP12" i="9"/>
  <c r="CR12" i="9" s="1"/>
  <c r="CQ12" i="9"/>
  <c r="CS12" i="9" s="1"/>
  <c r="CN13" i="9"/>
  <c r="CO13" i="9"/>
  <c r="CQ13" i="9" s="1"/>
  <c r="CS13" i="9" s="1"/>
  <c r="CP13" i="9"/>
  <c r="CR13" i="9"/>
  <c r="CN14" i="9"/>
  <c r="CO14" i="9"/>
  <c r="CP14" i="9"/>
  <c r="CQ14" i="9"/>
  <c r="CS14" i="9" s="1"/>
  <c r="CR14" i="9"/>
  <c r="CN15" i="9"/>
  <c r="CP15" i="9" s="1"/>
  <c r="CR15" i="9" s="1"/>
  <c r="CO15" i="9"/>
  <c r="CQ15" i="9" s="1"/>
  <c r="CS15" i="9" s="1"/>
  <c r="CN16" i="9"/>
  <c r="CO16" i="9"/>
  <c r="CP16" i="9"/>
  <c r="CR16" i="9" s="1"/>
  <c r="CQ16" i="9"/>
  <c r="CS16" i="9" s="1"/>
  <c r="CN17" i="9"/>
  <c r="CO17" i="9"/>
  <c r="CQ17" i="9" s="1"/>
  <c r="CS17" i="9" s="1"/>
  <c r="CP17" i="9"/>
  <c r="CR17" i="9"/>
  <c r="CN18" i="9"/>
  <c r="CO18" i="9"/>
  <c r="CP18" i="9"/>
  <c r="CQ18" i="9"/>
  <c r="CS18" i="9" s="1"/>
  <c r="CR18" i="9"/>
  <c r="CN19" i="9"/>
  <c r="CP19" i="9" s="1"/>
  <c r="CR19" i="9" s="1"/>
  <c r="CO19" i="9"/>
  <c r="CQ19" i="9" s="1"/>
  <c r="CS19" i="9" s="1"/>
  <c r="CN20" i="9"/>
  <c r="CO20" i="9"/>
  <c r="CP20" i="9"/>
  <c r="CR20" i="9" s="1"/>
  <c r="CQ20" i="9"/>
  <c r="CS20" i="9" s="1"/>
  <c r="CN21" i="9"/>
  <c r="CO21" i="9"/>
  <c r="CQ21" i="9" s="1"/>
  <c r="CS21" i="9" s="1"/>
  <c r="CP21" i="9"/>
  <c r="CR21" i="9"/>
  <c r="CN22" i="9"/>
  <c r="CO22" i="9"/>
  <c r="CP22" i="9"/>
  <c r="CQ22" i="9"/>
  <c r="CS22" i="9" s="1"/>
  <c r="CR22" i="9"/>
  <c r="CN23" i="9"/>
  <c r="CP23" i="9" s="1"/>
  <c r="CR23" i="9" s="1"/>
  <c r="CO23" i="9"/>
  <c r="CQ23" i="9" s="1"/>
  <c r="CS23" i="9" s="1"/>
  <c r="CN24" i="9"/>
  <c r="CO24" i="9"/>
  <c r="CP24" i="9"/>
  <c r="CR24" i="9" s="1"/>
  <c r="CQ24" i="9"/>
  <c r="CS24" i="9" s="1"/>
  <c r="CN25" i="9"/>
  <c r="CO25" i="9"/>
  <c r="CQ25" i="9" s="1"/>
  <c r="CS25" i="9" s="1"/>
  <c r="CP25" i="9"/>
  <c r="CR25" i="9"/>
  <c r="CN26" i="9"/>
  <c r="CO26" i="9"/>
  <c r="CP26" i="9"/>
  <c r="CQ26" i="9"/>
  <c r="CS26" i="9" s="1"/>
  <c r="CR26" i="9"/>
  <c r="CN27" i="9"/>
  <c r="CP27" i="9" s="1"/>
  <c r="CR27" i="9" s="1"/>
  <c r="CO27" i="9"/>
  <c r="CQ27" i="9" s="1"/>
  <c r="CS27" i="9" s="1"/>
  <c r="CN28" i="9"/>
  <c r="CO28" i="9"/>
  <c r="CP28" i="9"/>
  <c r="CR28" i="9" s="1"/>
  <c r="CQ28" i="9"/>
  <c r="CS28" i="9" s="1"/>
  <c r="CN29" i="9"/>
  <c r="CO29" i="9"/>
  <c r="CQ29" i="9" s="1"/>
  <c r="CS29" i="9" s="1"/>
  <c r="CP29" i="9"/>
  <c r="CR29" i="9"/>
  <c r="CN30" i="9"/>
  <c r="CO30" i="9"/>
  <c r="CP30" i="9"/>
  <c r="CQ30" i="9"/>
  <c r="CS30" i="9" s="1"/>
  <c r="CR30" i="9"/>
  <c r="CN31" i="9"/>
  <c r="CP31" i="9" s="1"/>
  <c r="CR31" i="9" s="1"/>
  <c r="CO31" i="9"/>
  <c r="CQ31" i="9" s="1"/>
  <c r="CS31" i="9" s="1"/>
  <c r="CN32" i="9"/>
  <c r="CO32" i="9"/>
  <c r="CP32" i="9"/>
  <c r="CR32" i="9" s="1"/>
  <c r="CQ32" i="9"/>
  <c r="CS32" i="9" s="1"/>
  <c r="CN33" i="9"/>
  <c r="CO33" i="9"/>
  <c r="CQ33" i="9" s="1"/>
  <c r="CS33" i="9" s="1"/>
  <c r="CP33" i="9"/>
  <c r="CR33" i="9"/>
  <c r="CN34" i="9"/>
  <c r="CO34" i="9"/>
  <c r="CP34" i="9"/>
  <c r="CQ34" i="9"/>
  <c r="CS34" i="9" s="1"/>
  <c r="CR34" i="9"/>
  <c r="CN35" i="9"/>
  <c r="CP35" i="9" s="1"/>
  <c r="CR35" i="9" s="1"/>
  <c r="CO35" i="9"/>
  <c r="CQ35" i="9" s="1"/>
  <c r="CS35" i="9" s="1"/>
  <c r="CN36" i="9"/>
  <c r="CO36" i="9"/>
  <c r="CP36" i="9"/>
  <c r="CR36" i="9" s="1"/>
  <c r="CQ36" i="9"/>
  <c r="CS36" i="9" s="1"/>
  <c r="CN37" i="9"/>
  <c r="CO37" i="9"/>
  <c r="CQ37" i="9" s="1"/>
  <c r="CS37" i="9" s="1"/>
  <c r="CP37" i="9"/>
  <c r="CR37" i="9"/>
  <c r="CN38" i="9"/>
  <c r="CO38" i="9"/>
  <c r="CP38" i="9"/>
  <c r="CQ38" i="9"/>
  <c r="CS38" i="9" s="1"/>
  <c r="CR38" i="9"/>
  <c r="CN39" i="9"/>
  <c r="CP39" i="9" s="1"/>
  <c r="CR39" i="9" s="1"/>
  <c r="CO39" i="9"/>
  <c r="CQ39" i="9" s="1"/>
  <c r="CS39" i="9" s="1"/>
  <c r="CN40" i="9"/>
  <c r="CO40" i="9"/>
  <c r="CP40" i="9"/>
  <c r="CR40" i="9" s="1"/>
  <c r="CQ40" i="9"/>
  <c r="CS40" i="9" s="1"/>
  <c r="CN41" i="9"/>
  <c r="CO41" i="9"/>
  <c r="CP41" i="9"/>
  <c r="CQ41" i="9"/>
  <c r="CR41" i="9"/>
  <c r="CS41" i="9"/>
  <c r="CN42" i="9"/>
  <c r="CO42" i="9"/>
  <c r="CP42" i="9"/>
  <c r="CR42" i="9" s="1"/>
  <c r="CQ42" i="9"/>
  <c r="CS42" i="9" s="1"/>
  <c r="CN43" i="9"/>
  <c r="CP43" i="9" s="1"/>
  <c r="CR43" i="9" s="1"/>
  <c r="CO43" i="9"/>
  <c r="CQ43" i="9" s="1"/>
  <c r="CS43" i="9" s="1"/>
  <c r="CN44" i="9"/>
  <c r="CO44" i="9"/>
  <c r="CP44" i="9"/>
  <c r="CR44" i="9" s="1"/>
  <c r="CQ44" i="9"/>
  <c r="CS44" i="9" s="1"/>
  <c r="CN45" i="9"/>
  <c r="CO45" i="9"/>
  <c r="CQ45" i="9" s="1"/>
  <c r="CS45" i="9" s="1"/>
  <c r="CP45" i="9"/>
  <c r="CR45" i="9"/>
  <c r="CN46" i="9"/>
  <c r="CO46" i="9"/>
  <c r="CP46" i="9"/>
  <c r="CR46" i="9" s="1"/>
  <c r="CQ46" i="9"/>
  <c r="CS46" i="9" s="1"/>
  <c r="CN47" i="9"/>
  <c r="CP47" i="9" s="1"/>
  <c r="CR47" i="9" s="1"/>
  <c r="CO47" i="9"/>
  <c r="CQ47" i="9" s="1"/>
  <c r="CS47" i="9" s="1"/>
  <c r="CN48" i="9"/>
  <c r="CO48" i="9"/>
  <c r="CP48" i="9"/>
  <c r="CR48" i="9" s="1"/>
  <c r="CQ48" i="9"/>
  <c r="CS48" i="9" s="1"/>
  <c r="CN49" i="9"/>
  <c r="CO49" i="9"/>
  <c r="CQ49" i="9" s="1"/>
  <c r="CP49" i="9"/>
  <c r="CR49" i="9"/>
  <c r="CS49" i="9"/>
  <c r="CN50" i="9"/>
  <c r="CO50" i="9"/>
  <c r="CP50" i="9"/>
  <c r="CQ50" i="9"/>
  <c r="CS50" i="9" s="1"/>
  <c r="CR50" i="9"/>
  <c r="CN51" i="9"/>
  <c r="CP51" i="9" s="1"/>
  <c r="CR51" i="9" s="1"/>
  <c r="CO51" i="9"/>
  <c r="CQ51" i="9" s="1"/>
  <c r="CS51" i="9" s="1"/>
  <c r="CN52" i="9"/>
  <c r="CO52" i="9"/>
  <c r="CP52" i="9"/>
  <c r="CR52" i="9" s="1"/>
  <c r="CQ52" i="9"/>
  <c r="CS52" i="9" s="1"/>
  <c r="CN53" i="9"/>
  <c r="CO53" i="9"/>
  <c r="CQ53" i="9" s="1"/>
  <c r="CP53" i="9"/>
  <c r="CR53" i="9"/>
  <c r="CS53" i="9"/>
  <c r="CN54" i="9"/>
  <c r="CO54" i="9"/>
  <c r="CP54" i="9"/>
  <c r="CQ54" i="9"/>
  <c r="CS54" i="9" s="1"/>
  <c r="CR54" i="9"/>
  <c r="CN55" i="9"/>
  <c r="CP55" i="9" s="1"/>
  <c r="CR55" i="9" s="1"/>
  <c r="CO55" i="9"/>
  <c r="CQ55" i="9" s="1"/>
  <c r="CS55" i="9" s="1"/>
  <c r="CN56" i="9"/>
  <c r="CO56" i="9"/>
  <c r="CP56" i="9"/>
  <c r="CR56" i="9" s="1"/>
  <c r="CQ56" i="9"/>
  <c r="CS56" i="9" s="1"/>
  <c r="CN57" i="9"/>
  <c r="CO57" i="9"/>
  <c r="CQ57" i="9" s="1"/>
  <c r="CP57" i="9"/>
  <c r="CR57" i="9"/>
  <c r="CS57" i="9"/>
  <c r="CN58" i="9"/>
  <c r="CO58" i="9"/>
  <c r="CP58" i="9"/>
  <c r="CQ58" i="9"/>
  <c r="CS58" i="9" s="1"/>
  <c r="CR58" i="9"/>
  <c r="CN59" i="9"/>
  <c r="CP59" i="9" s="1"/>
  <c r="CR59" i="9" s="1"/>
  <c r="CO59" i="9"/>
  <c r="CQ59" i="9" s="1"/>
  <c r="CS59" i="9" s="1"/>
  <c r="CN60" i="9"/>
  <c r="CO60" i="9"/>
  <c r="CP60" i="9"/>
  <c r="CR60" i="9" s="1"/>
  <c r="CQ60" i="9"/>
  <c r="CS60" i="9" s="1"/>
  <c r="CN61" i="9"/>
  <c r="CO61" i="9"/>
  <c r="CQ61" i="9" s="1"/>
  <c r="CP61" i="9"/>
  <c r="CR61" i="9"/>
  <c r="CS61" i="9"/>
  <c r="CN62" i="9"/>
  <c r="CO62" i="9"/>
  <c r="CP62" i="9"/>
  <c r="CQ62" i="9"/>
  <c r="CS62" i="9" s="1"/>
  <c r="CR62" i="9"/>
  <c r="CN63" i="9"/>
  <c r="CP63" i="9" s="1"/>
  <c r="CR63" i="9" s="1"/>
  <c r="CO63" i="9"/>
  <c r="CQ63" i="9" s="1"/>
  <c r="CS63" i="9" s="1"/>
  <c r="CN64" i="9"/>
  <c r="CO64" i="9"/>
  <c r="CP64" i="9"/>
  <c r="CR64" i="9" s="1"/>
  <c r="CQ64" i="9"/>
  <c r="CS64" i="9" s="1"/>
  <c r="CN65" i="9"/>
  <c r="CO65" i="9"/>
  <c r="CQ65" i="9" s="1"/>
  <c r="CP65" i="9"/>
  <c r="CR65" i="9"/>
  <c r="CS65" i="9"/>
  <c r="CN66" i="9"/>
  <c r="CO66" i="9"/>
  <c r="CP66" i="9"/>
  <c r="CQ66" i="9"/>
  <c r="CS66" i="9" s="1"/>
  <c r="CR66" i="9"/>
  <c r="CN67" i="9"/>
  <c r="CP67" i="9" s="1"/>
  <c r="CR67" i="9" s="1"/>
  <c r="CO67" i="9"/>
  <c r="CQ67" i="9" s="1"/>
  <c r="CS67" i="9" s="1"/>
  <c r="CN68" i="9"/>
  <c r="CO68" i="9"/>
  <c r="CP68" i="9"/>
  <c r="CR68" i="9" s="1"/>
  <c r="CQ68" i="9"/>
  <c r="CS68" i="9" s="1"/>
  <c r="CN69" i="9"/>
  <c r="CO69" i="9"/>
  <c r="CQ69" i="9" s="1"/>
  <c r="CP69" i="9"/>
  <c r="CR69" i="9"/>
  <c r="CS69" i="9"/>
  <c r="CN70" i="9"/>
  <c r="CO70" i="9"/>
  <c r="CP70" i="9"/>
  <c r="CQ70" i="9"/>
  <c r="CS70" i="9" s="1"/>
  <c r="CR70" i="9"/>
  <c r="CN71" i="9"/>
  <c r="CP71" i="9" s="1"/>
  <c r="CR71" i="9" s="1"/>
  <c r="CO71" i="9"/>
  <c r="CQ71" i="9" s="1"/>
  <c r="CS71" i="9" s="1"/>
  <c r="CN72" i="9"/>
  <c r="CO72" i="9"/>
  <c r="CP72" i="9"/>
  <c r="CR72" i="9" s="1"/>
  <c r="CQ72" i="9"/>
  <c r="CS72" i="9" s="1"/>
  <c r="CN73" i="9"/>
  <c r="CO73" i="9"/>
  <c r="CQ73" i="9" s="1"/>
  <c r="CP73" i="9"/>
  <c r="CR73" i="9"/>
  <c r="CS73" i="9"/>
  <c r="CN74" i="9"/>
  <c r="CO74" i="9"/>
  <c r="CP74" i="9"/>
  <c r="CQ74" i="9"/>
  <c r="CS74" i="9" s="1"/>
  <c r="CR74" i="9"/>
  <c r="CN75" i="9"/>
  <c r="CP75" i="9" s="1"/>
  <c r="CR75" i="9" s="1"/>
  <c r="CO75" i="9"/>
  <c r="CQ75" i="9" s="1"/>
  <c r="CS75" i="9" s="1"/>
  <c r="CN76" i="9"/>
  <c r="CO76" i="9"/>
  <c r="CP76" i="9"/>
  <c r="CR76" i="9" s="1"/>
  <c r="CQ76" i="9"/>
  <c r="CS76" i="9" s="1"/>
  <c r="CN77" i="9"/>
  <c r="CO77" i="9"/>
  <c r="CQ77" i="9" s="1"/>
  <c r="CP77" i="9"/>
  <c r="CR77" i="9"/>
  <c r="CS77" i="9"/>
  <c r="CN78" i="9"/>
  <c r="CO78" i="9"/>
  <c r="CP78" i="9"/>
  <c r="CQ78" i="9"/>
  <c r="CS78" i="9" s="1"/>
  <c r="CR78" i="9"/>
  <c r="CN79" i="9"/>
  <c r="CP79" i="9" s="1"/>
  <c r="CR79" i="9" s="1"/>
  <c r="CO79" i="9"/>
  <c r="CQ79" i="9" s="1"/>
  <c r="CS79" i="9" s="1"/>
  <c r="CN80" i="9"/>
  <c r="CO80" i="9"/>
  <c r="CP80" i="9"/>
  <c r="CR80" i="9" s="1"/>
  <c r="CQ80" i="9"/>
  <c r="CS80" i="9" s="1"/>
  <c r="CN81" i="9"/>
  <c r="CP81" i="9" s="1"/>
  <c r="CO81" i="9"/>
  <c r="CQ81" i="9" s="1"/>
  <c r="CR81" i="9"/>
  <c r="CS81" i="9"/>
  <c r="CN82" i="9"/>
  <c r="CO82" i="9"/>
  <c r="CP82" i="9"/>
  <c r="CR82" i="9" s="1"/>
  <c r="CQ82" i="9"/>
  <c r="CS82" i="9" s="1"/>
  <c r="CN83" i="9"/>
  <c r="CP83" i="9" s="1"/>
  <c r="CR83" i="9" s="1"/>
  <c r="CO83" i="9"/>
  <c r="CQ83" i="9" s="1"/>
  <c r="CS83" i="9" s="1"/>
  <c r="CN84" i="9"/>
  <c r="CO84" i="9"/>
  <c r="CP84" i="9"/>
  <c r="CR84" i="9" s="1"/>
  <c r="CQ84" i="9"/>
  <c r="CS84" i="9" s="1"/>
  <c r="CN85" i="9"/>
  <c r="CO85" i="9"/>
  <c r="CQ85" i="9" s="1"/>
  <c r="CP85" i="9"/>
  <c r="CR85" i="9"/>
  <c r="CS85" i="9"/>
  <c r="CN86" i="9"/>
  <c r="CO86" i="9"/>
  <c r="CP86" i="9"/>
  <c r="CR86" i="9" s="1"/>
  <c r="CQ86" i="9"/>
  <c r="CS86" i="9" s="1"/>
  <c r="CN87" i="9"/>
  <c r="CP87" i="9" s="1"/>
  <c r="CR87" i="9" s="1"/>
  <c r="CO87" i="9"/>
  <c r="CQ87" i="9" s="1"/>
  <c r="CS87" i="9" s="1"/>
  <c r="CN88" i="9"/>
  <c r="CO88" i="9"/>
  <c r="CP88" i="9"/>
  <c r="CR88" i="9" s="1"/>
  <c r="CQ88" i="9"/>
  <c r="CS88" i="9" s="1"/>
  <c r="CN89" i="9"/>
  <c r="CO89" i="9"/>
  <c r="CP89" i="9"/>
  <c r="CQ89" i="9"/>
  <c r="CR89" i="9"/>
  <c r="CS89" i="9"/>
  <c r="CN90" i="9"/>
  <c r="CO90" i="9"/>
  <c r="CP90" i="9"/>
  <c r="CR90" i="9" s="1"/>
  <c r="CQ90" i="9"/>
  <c r="CS90" i="9" s="1"/>
  <c r="CN91" i="9"/>
  <c r="CP91" i="9" s="1"/>
  <c r="CR91" i="9" s="1"/>
  <c r="CO91" i="9"/>
  <c r="CQ91" i="9" s="1"/>
  <c r="CS91" i="9" s="1"/>
  <c r="CN92" i="9"/>
  <c r="CO92" i="9"/>
  <c r="CP92" i="9"/>
  <c r="CR92" i="9" s="1"/>
  <c r="CQ92" i="9"/>
  <c r="CS92" i="9" s="1"/>
  <c r="CN93" i="9"/>
  <c r="CO93" i="9"/>
  <c r="CP93" i="9"/>
  <c r="CQ93" i="9"/>
  <c r="CR93" i="9"/>
  <c r="CS93" i="9"/>
  <c r="CN94" i="9"/>
  <c r="CO94" i="9"/>
  <c r="CP94" i="9"/>
  <c r="CR94" i="9" s="1"/>
  <c r="CQ94" i="9"/>
  <c r="CS94" i="9" s="1"/>
  <c r="CN95" i="9"/>
  <c r="CP95" i="9" s="1"/>
  <c r="CR95" i="9" s="1"/>
  <c r="CO95" i="9"/>
  <c r="CQ95" i="9" s="1"/>
  <c r="CS95" i="9" s="1"/>
  <c r="CN96" i="9"/>
  <c r="CO96" i="9"/>
  <c r="CP96" i="9"/>
  <c r="CR96" i="9" s="1"/>
  <c r="CQ96" i="9"/>
  <c r="CS96" i="9" s="1"/>
  <c r="CN97" i="9"/>
  <c r="CO97" i="9"/>
  <c r="CP97" i="9"/>
  <c r="CQ97" i="9"/>
  <c r="CR97" i="9"/>
  <c r="CS97" i="9"/>
  <c r="CN98" i="9"/>
  <c r="CO98" i="9"/>
  <c r="CP98" i="9"/>
  <c r="CQ98" i="9"/>
  <c r="CS98" i="9" s="1"/>
  <c r="CR98" i="9"/>
  <c r="CN99" i="9"/>
  <c r="CP99" i="9" s="1"/>
  <c r="CR99" i="9" s="1"/>
  <c r="CO99" i="9"/>
  <c r="CQ99" i="9" s="1"/>
  <c r="CS99" i="9" s="1"/>
  <c r="CN100" i="9"/>
  <c r="CO100" i="9"/>
  <c r="CP100" i="9"/>
  <c r="CR100" i="9" s="1"/>
  <c r="CQ100" i="9"/>
  <c r="CS100" i="9" s="1"/>
  <c r="CN101" i="9"/>
  <c r="CO101" i="9"/>
  <c r="CP101" i="9"/>
  <c r="CQ101" i="9"/>
  <c r="CR101" i="9"/>
  <c r="CS101" i="9"/>
  <c r="CN102" i="9"/>
  <c r="CO102" i="9"/>
  <c r="CP102" i="9"/>
  <c r="CR102" i="9" s="1"/>
  <c r="CQ102" i="9"/>
  <c r="CS102" i="9"/>
  <c r="CN103" i="9"/>
  <c r="CP103" i="9" s="1"/>
  <c r="CR103" i="9" s="1"/>
  <c r="CO103" i="9"/>
  <c r="CQ103" i="9" s="1"/>
  <c r="CS103" i="9" s="1"/>
  <c r="CN104" i="9"/>
  <c r="CO104" i="9"/>
  <c r="CP104" i="9"/>
  <c r="CR104" i="9" s="1"/>
  <c r="CQ104" i="9"/>
  <c r="CS104" i="9" s="1"/>
  <c r="CN105" i="9"/>
  <c r="CO105" i="9"/>
  <c r="CP105" i="9"/>
  <c r="CQ105" i="9"/>
  <c r="CR105" i="9"/>
  <c r="CS105" i="9"/>
  <c r="CN106" i="9"/>
  <c r="CO106" i="9"/>
  <c r="CP106" i="9"/>
  <c r="CQ106" i="9"/>
  <c r="CS106" i="9" s="1"/>
  <c r="CR106" i="9"/>
  <c r="CN107" i="9"/>
  <c r="CP107" i="9" s="1"/>
  <c r="CR107" i="9" s="1"/>
  <c r="CO107" i="9"/>
  <c r="CQ107" i="9" s="1"/>
  <c r="CS107" i="9" s="1"/>
  <c r="CN108" i="9"/>
  <c r="CO108" i="9"/>
  <c r="CP108" i="9"/>
  <c r="CR108" i="9" s="1"/>
  <c r="CQ108" i="9"/>
  <c r="CS108" i="9" s="1"/>
  <c r="CN109" i="9"/>
  <c r="CO109" i="9"/>
  <c r="CP109" i="9"/>
  <c r="CQ109" i="9"/>
  <c r="CR109" i="9"/>
  <c r="CS109" i="9"/>
  <c r="CN110" i="9"/>
  <c r="CO110" i="9"/>
  <c r="CP110" i="9"/>
  <c r="CQ110" i="9"/>
  <c r="CR110" i="9"/>
  <c r="CS110" i="9"/>
  <c r="CN111" i="9"/>
  <c r="CP111" i="9" s="1"/>
  <c r="CR111" i="9" s="1"/>
  <c r="CO111" i="9"/>
  <c r="CQ111" i="9" s="1"/>
  <c r="CS111" i="9" s="1"/>
  <c r="CN112" i="9"/>
  <c r="CO112" i="9"/>
  <c r="CP112" i="9"/>
  <c r="CR112" i="9" s="1"/>
  <c r="CQ112" i="9"/>
  <c r="CS112" i="9" s="1"/>
  <c r="CN113" i="9"/>
  <c r="CO113" i="9"/>
  <c r="CP113" i="9"/>
  <c r="CQ113" i="9"/>
  <c r="CR113" i="9"/>
  <c r="CS113" i="9"/>
  <c r="CN114" i="9"/>
  <c r="CO114" i="9"/>
  <c r="CP114" i="9"/>
  <c r="CQ114" i="9"/>
  <c r="CS114" i="9" s="1"/>
  <c r="CR114" i="9"/>
  <c r="CN115" i="9"/>
  <c r="CP115" i="9" s="1"/>
  <c r="CR115" i="9" s="1"/>
  <c r="CO115" i="9"/>
  <c r="CQ115" i="9" s="1"/>
  <c r="CS115" i="9" s="1"/>
  <c r="CN116" i="9"/>
  <c r="CO116" i="9"/>
  <c r="CP116" i="9"/>
  <c r="CR116" i="9" s="1"/>
  <c r="CQ116" i="9"/>
  <c r="CS116" i="9" s="1"/>
  <c r="CN117" i="9"/>
  <c r="CO117" i="9"/>
  <c r="CP117" i="9"/>
  <c r="CQ117" i="9"/>
  <c r="CR117" i="9"/>
  <c r="CS117" i="9"/>
  <c r="CN118" i="9"/>
  <c r="CO118" i="9"/>
  <c r="CP118" i="9"/>
  <c r="CQ118" i="9"/>
  <c r="CS118" i="9" s="1"/>
  <c r="CR118" i="9"/>
  <c r="CN119" i="9"/>
  <c r="CP119" i="9" s="1"/>
  <c r="CR119" i="9" s="1"/>
  <c r="CO119" i="9"/>
  <c r="CQ119" i="9" s="1"/>
  <c r="CS119" i="9" s="1"/>
  <c r="CN120" i="9"/>
  <c r="CO120" i="9"/>
  <c r="CP120" i="9"/>
  <c r="CR120" i="9" s="1"/>
  <c r="CQ120" i="9"/>
  <c r="CS120" i="9" s="1"/>
  <c r="CN121" i="9"/>
  <c r="CO121" i="9"/>
  <c r="CP121" i="9"/>
  <c r="CQ121" i="9"/>
  <c r="CR121" i="9"/>
  <c r="CS121" i="9"/>
  <c r="CN122" i="9"/>
  <c r="CO122" i="9"/>
  <c r="CP122" i="9"/>
  <c r="CR122" i="9" s="1"/>
  <c r="CQ122" i="9"/>
  <c r="CS122" i="9" s="1"/>
  <c r="CN123" i="9"/>
  <c r="CP123" i="9" s="1"/>
  <c r="CR123" i="9" s="1"/>
  <c r="CO123" i="9"/>
  <c r="CQ123" i="9" s="1"/>
  <c r="CS123" i="9" s="1"/>
  <c r="CN124" i="9"/>
  <c r="CO124" i="9"/>
  <c r="CP124" i="9"/>
  <c r="CR124" i="9" s="1"/>
  <c r="CQ124" i="9"/>
  <c r="CS124" i="9" s="1"/>
  <c r="CN125" i="9"/>
  <c r="CO125" i="9"/>
  <c r="CP125" i="9"/>
  <c r="CQ125" i="9"/>
  <c r="CR125" i="9"/>
  <c r="CS125" i="9"/>
  <c r="CN126" i="9"/>
  <c r="CO126" i="9"/>
  <c r="CP126" i="9"/>
  <c r="CQ126" i="9"/>
  <c r="CR126" i="9"/>
  <c r="CS126" i="9"/>
  <c r="CN127" i="9"/>
  <c r="CP127" i="9" s="1"/>
  <c r="CR127" i="9" s="1"/>
  <c r="CO127" i="9"/>
  <c r="CQ127" i="9" s="1"/>
  <c r="CS127" i="9" s="1"/>
  <c r="CN128" i="9"/>
  <c r="CO128" i="9"/>
  <c r="CP128" i="9"/>
  <c r="CR128" i="9" s="1"/>
  <c r="CQ128" i="9"/>
  <c r="CS128" i="9" s="1"/>
  <c r="CN129" i="9"/>
  <c r="CO129" i="9"/>
  <c r="CP129" i="9"/>
  <c r="CQ129" i="9"/>
  <c r="CR129" i="9"/>
  <c r="CS129" i="9"/>
  <c r="CN130" i="9"/>
  <c r="CO130" i="9"/>
  <c r="CP130" i="9"/>
  <c r="CQ130" i="9"/>
  <c r="CR130" i="9"/>
  <c r="CS130" i="9"/>
  <c r="CN131" i="9"/>
  <c r="CP131" i="9" s="1"/>
  <c r="CR131" i="9" s="1"/>
  <c r="CO131" i="9"/>
  <c r="CQ131" i="9" s="1"/>
  <c r="CS131" i="9" s="1"/>
  <c r="CN132" i="9"/>
  <c r="CO132" i="9"/>
  <c r="CP132" i="9"/>
  <c r="CR132" i="9" s="1"/>
  <c r="CQ132" i="9"/>
  <c r="CS132" i="9" s="1"/>
  <c r="CN133" i="9"/>
  <c r="CO133" i="9"/>
  <c r="CP133" i="9"/>
  <c r="CQ133" i="9"/>
  <c r="CR133" i="9"/>
  <c r="CS133" i="9"/>
  <c r="CN134" i="9"/>
  <c r="CO134" i="9"/>
  <c r="CP134" i="9"/>
  <c r="CR134" i="9" s="1"/>
  <c r="CQ134" i="9"/>
  <c r="CS134" i="9" s="1"/>
  <c r="CN135" i="9"/>
  <c r="CP135" i="9" s="1"/>
  <c r="CR135" i="9" s="1"/>
  <c r="CO135" i="9"/>
  <c r="CQ135" i="9" s="1"/>
  <c r="CS135" i="9" s="1"/>
  <c r="CN136" i="9"/>
  <c r="CO136" i="9"/>
  <c r="CP136" i="9"/>
  <c r="CR136" i="9" s="1"/>
  <c r="CQ136" i="9"/>
  <c r="CS136" i="9" s="1"/>
  <c r="CN137" i="9"/>
  <c r="CO137" i="9"/>
  <c r="CP137" i="9"/>
  <c r="CQ137" i="9"/>
  <c r="CR137" i="9"/>
  <c r="CS137" i="9"/>
  <c r="CN138" i="9"/>
  <c r="CO138" i="9"/>
  <c r="CP138" i="9"/>
  <c r="CQ138" i="9"/>
  <c r="CS138" i="9" s="1"/>
  <c r="CR138" i="9"/>
  <c r="CN139" i="9"/>
  <c r="CP139" i="9" s="1"/>
  <c r="CR139" i="9" s="1"/>
  <c r="CO139" i="9"/>
  <c r="CQ139" i="9" s="1"/>
  <c r="CS139" i="9" s="1"/>
  <c r="CN140" i="9"/>
  <c r="CO140" i="9"/>
  <c r="CP140" i="9"/>
  <c r="CR140" i="9" s="1"/>
  <c r="CQ140" i="9"/>
  <c r="CS140" i="9" s="1"/>
  <c r="CN141" i="9"/>
  <c r="CO141" i="9"/>
  <c r="CP141" i="9"/>
  <c r="CQ141" i="9"/>
  <c r="CR141" i="9"/>
  <c r="CS141" i="9"/>
  <c r="CN142" i="9"/>
  <c r="CO142" i="9"/>
  <c r="CP142" i="9"/>
  <c r="CQ142" i="9"/>
  <c r="CS142" i="9" s="1"/>
  <c r="CR142" i="9"/>
  <c r="CN143" i="9"/>
  <c r="CP143" i="9" s="1"/>
  <c r="CR143" i="9" s="1"/>
  <c r="CO143" i="9"/>
  <c r="CQ143" i="9" s="1"/>
  <c r="CS143" i="9" s="1"/>
  <c r="CN144" i="9"/>
  <c r="CO144" i="9"/>
  <c r="CP144" i="9"/>
  <c r="CR144" i="9" s="1"/>
  <c r="CQ144" i="9"/>
  <c r="CS144" i="9" s="1"/>
  <c r="CN145" i="9"/>
  <c r="CO145" i="9"/>
  <c r="CP145" i="9"/>
  <c r="CQ145" i="9"/>
  <c r="CR145" i="9"/>
  <c r="CS145" i="9"/>
  <c r="CN146" i="9"/>
  <c r="CO146" i="9"/>
  <c r="CP146" i="9"/>
  <c r="CR146" i="9" s="1"/>
  <c r="CQ146" i="9"/>
  <c r="CS146" i="9" s="1"/>
  <c r="CN147" i="9"/>
  <c r="CP147" i="9" s="1"/>
  <c r="CR147" i="9" s="1"/>
  <c r="CO147" i="9"/>
  <c r="CQ147" i="9" s="1"/>
  <c r="CS147" i="9" s="1"/>
  <c r="CN148" i="9"/>
  <c r="CO148" i="9"/>
  <c r="CP148" i="9"/>
  <c r="CR148" i="9" s="1"/>
  <c r="CQ148" i="9"/>
  <c r="CS148" i="9" s="1"/>
  <c r="CN149" i="9"/>
  <c r="CO149" i="9"/>
  <c r="CP149" i="9"/>
  <c r="CQ149" i="9"/>
  <c r="CR149" i="9"/>
  <c r="CS149" i="9"/>
  <c r="CN150" i="9"/>
  <c r="CO150" i="9"/>
  <c r="CP150" i="9"/>
  <c r="CQ150" i="9"/>
  <c r="CR150" i="9"/>
  <c r="CS150" i="9"/>
  <c r="CN151" i="9"/>
  <c r="CP151" i="9" s="1"/>
  <c r="CR151" i="9" s="1"/>
  <c r="CO151" i="9"/>
  <c r="CQ151" i="9" s="1"/>
  <c r="CS151" i="9" s="1"/>
  <c r="CN152" i="9"/>
  <c r="CO152" i="9"/>
  <c r="CP152" i="9"/>
  <c r="CR152" i="9" s="1"/>
  <c r="CQ152" i="9"/>
  <c r="CS152" i="9" s="1"/>
  <c r="CN153" i="9"/>
  <c r="CO153" i="9"/>
  <c r="CP153" i="9"/>
  <c r="CQ153" i="9"/>
  <c r="CR153" i="9"/>
  <c r="CS153" i="9"/>
  <c r="CN154" i="9"/>
  <c r="CO154" i="9"/>
  <c r="CP154" i="9"/>
  <c r="CQ154" i="9"/>
  <c r="CR154" i="9"/>
  <c r="CS154" i="9"/>
  <c r="CN155" i="9"/>
  <c r="CP155" i="9" s="1"/>
  <c r="CR155" i="9" s="1"/>
  <c r="CO155" i="9"/>
  <c r="CQ155" i="9" s="1"/>
  <c r="CS155" i="9" s="1"/>
  <c r="CN156" i="9"/>
  <c r="CO156" i="9"/>
  <c r="CP156" i="9"/>
  <c r="CQ156" i="9"/>
  <c r="CR156" i="9"/>
  <c r="CS156" i="9"/>
  <c r="CN157" i="9"/>
  <c r="CO157" i="9"/>
  <c r="CP157" i="9"/>
  <c r="CQ157" i="9"/>
  <c r="CR157" i="9"/>
  <c r="CS157" i="9"/>
  <c r="CN158" i="9"/>
  <c r="CO158" i="9"/>
  <c r="CP158" i="9"/>
  <c r="CQ158" i="9"/>
  <c r="CS158" i="9" s="1"/>
  <c r="CR158" i="9"/>
  <c r="CN159" i="9"/>
  <c r="CP159" i="9" s="1"/>
  <c r="CR159" i="9" s="1"/>
  <c r="CO159" i="9"/>
  <c r="CQ159" i="9" s="1"/>
  <c r="CS159" i="9" s="1"/>
  <c r="CN160" i="9"/>
  <c r="CO160" i="9"/>
  <c r="CP160" i="9"/>
  <c r="CR160" i="9" s="1"/>
  <c r="CQ160" i="9"/>
  <c r="CS160" i="9" s="1"/>
  <c r="CN161" i="9"/>
  <c r="CO161" i="9"/>
  <c r="CP161" i="9"/>
  <c r="CQ161" i="9"/>
  <c r="CR161" i="9"/>
  <c r="CS161" i="9"/>
  <c r="CN162" i="9"/>
  <c r="CO162" i="9"/>
  <c r="CP162" i="9"/>
  <c r="CR162" i="9" s="1"/>
  <c r="CQ162" i="9"/>
  <c r="CS162" i="9" s="1"/>
  <c r="CN163" i="9"/>
  <c r="CP163" i="9" s="1"/>
  <c r="CR163" i="9" s="1"/>
  <c r="CO163" i="9"/>
  <c r="CQ163" i="9" s="1"/>
  <c r="CS163" i="9" s="1"/>
  <c r="CN164" i="9"/>
  <c r="CO164" i="9"/>
  <c r="CP164" i="9"/>
  <c r="CR164" i="9" s="1"/>
  <c r="CQ164" i="9"/>
  <c r="CS164" i="9" s="1"/>
  <c r="CN165" i="9"/>
  <c r="CO165" i="9"/>
  <c r="CP165" i="9"/>
  <c r="CQ165" i="9"/>
  <c r="CR165" i="9"/>
  <c r="CS165" i="9"/>
  <c r="CN166" i="9"/>
  <c r="CO166" i="9"/>
  <c r="CP166" i="9"/>
  <c r="CQ166" i="9"/>
  <c r="CS166" i="9" s="1"/>
  <c r="CR166" i="9"/>
  <c r="CN167" i="9"/>
  <c r="CP167" i="9" s="1"/>
  <c r="CR167" i="9" s="1"/>
  <c r="CO167" i="9"/>
  <c r="CQ167" i="9" s="1"/>
  <c r="CS167" i="9" s="1"/>
  <c r="CN168" i="9"/>
  <c r="CO168" i="9"/>
  <c r="CP168" i="9"/>
  <c r="CR168" i="9" s="1"/>
  <c r="CQ168" i="9"/>
  <c r="CS168" i="9" s="1"/>
  <c r="CN169" i="9"/>
  <c r="CO169" i="9"/>
  <c r="CP169" i="9"/>
  <c r="CQ169" i="9"/>
  <c r="CR169" i="9"/>
  <c r="CS169" i="9"/>
  <c r="CN170" i="9"/>
  <c r="CO170" i="9"/>
  <c r="CP170" i="9"/>
  <c r="CQ170" i="9"/>
  <c r="CR170" i="9"/>
  <c r="CS170" i="9"/>
  <c r="CN171" i="9"/>
  <c r="CP171" i="9" s="1"/>
  <c r="CR171" i="9" s="1"/>
  <c r="CO171" i="9"/>
  <c r="CQ171" i="9" s="1"/>
  <c r="CS171" i="9" s="1"/>
  <c r="CN172" i="9"/>
  <c r="CO172" i="9"/>
  <c r="CP172" i="9"/>
  <c r="CR172" i="9" s="1"/>
  <c r="CQ172" i="9"/>
  <c r="CS172" i="9" s="1"/>
  <c r="CN173" i="9"/>
  <c r="CO173" i="9"/>
  <c r="CP173" i="9"/>
  <c r="CQ173" i="9"/>
  <c r="CR173" i="9"/>
  <c r="CS173" i="9"/>
  <c r="CN174" i="9"/>
  <c r="CO174" i="9"/>
  <c r="CP174" i="9"/>
  <c r="CQ174" i="9"/>
  <c r="CS174" i="9" s="1"/>
  <c r="CR174" i="9"/>
  <c r="CN175" i="9"/>
  <c r="CP175" i="9" s="1"/>
  <c r="CR175" i="9" s="1"/>
  <c r="CO175" i="9"/>
  <c r="CQ175" i="9" s="1"/>
  <c r="CS175" i="9" s="1"/>
  <c r="CN176" i="9"/>
  <c r="CO176" i="9"/>
  <c r="CP176" i="9"/>
  <c r="CR176" i="9" s="1"/>
  <c r="CQ176" i="9"/>
  <c r="CS176" i="9" s="1"/>
  <c r="CN177" i="9"/>
  <c r="CO177" i="9"/>
  <c r="CP177" i="9"/>
  <c r="CQ177" i="9"/>
  <c r="CR177" i="9"/>
  <c r="CS177" i="9"/>
  <c r="CN178" i="9"/>
  <c r="CO178" i="9"/>
  <c r="CP178" i="9"/>
  <c r="CQ178" i="9"/>
  <c r="CR178" i="9"/>
  <c r="CS178" i="9"/>
  <c r="CN179" i="9"/>
  <c r="CP179" i="9" s="1"/>
  <c r="CR179" i="9" s="1"/>
  <c r="CO179" i="9"/>
  <c r="CQ179" i="9" s="1"/>
  <c r="CS179" i="9" s="1"/>
  <c r="CN180" i="9"/>
  <c r="CO180" i="9"/>
  <c r="CP180" i="9"/>
  <c r="CR180" i="9" s="1"/>
  <c r="CQ180" i="9"/>
  <c r="CS180" i="9" s="1"/>
  <c r="CN181" i="9"/>
  <c r="CO181" i="9"/>
  <c r="CP181" i="9"/>
  <c r="CR181" i="9" s="1"/>
  <c r="CQ181" i="9"/>
  <c r="CS181" i="9" s="1"/>
  <c r="CN182" i="9"/>
  <c r="CP182" i="9" s="1"/>
  <c r="CR182" i="9" s="1"/>
  <c r="CO182" i="9"/>
  <c r="CQ182" i="9"/>
  <c r="CS182" i="9" s="1"/>
  <c r="CN183" i="9"/>
  <c r="CO183" i="9"/>
  <c r="CQ183" i="9" s="1"/>
  <c r="CP183" i="9"/>
  <c r="CR183" i="9" s="1"/>
  <c r="CS183" i="9"/>
  <c r="CN184" i="9"/>
  <c r="CP184" i="9" s="1"/>
  <c r="CR184" i="9" s="1"/>
  <c r="CO184" i="9"/>
  <c r="CQ184" i="9" s="1"/>
  <c r="CS184" i="9" s="1"/>
  <c r="CN185" i="9"/>
  <c r="CP185" i="9" s="1"/>
  <c r="CR185" i="9" s="1"/>
  <c r="CO185" i="9"/>
  <c r="CQ185" i="9" s="1"/>
  <c r="CS185" i="9" s="1"/>
  <c r="CN186" i="9"/>
  <c r="CP186" i="9" s="1"/>
  <c r="CR186" i="9" s="1"/>
  <c r="CO186" i="9"/>
  <c r="CQ186" i="9"/>
  <c r="CS186" i="9"/>
  <c r="CN187" i="9"/>
  <c r="CO187" i="9"/>
  <c r="CQ187" i="9" s="1"/>
  <c r="CS187" i="9" s="1"/>
  <c r="CP187" i="9"/>
  <c r="CR187" i="9" s="1"/>
  <c r="CN188" i="9"/>
  <c r="CP188" i="9" s="1"/>
  <c r="CR188" i="9" s="1"/>
  <c r="CO188" i="9"/>
  <c r="CQ188" i="9" s="1"/>
  <c r="CS188" i="9" s="1"/>
  <c r="CN189" i="9"/>
  <c r="CP189" i="9" s="1"/>
  <c r="CR189" i="9" s="1"/>
  <c r="CO189" i="9"/>
  <c r="CQ189" i="9" s="1"/>
  <c r="CS189" i="9" s="1"/>
  <c r="CN190" i="9"/>
  <c r="CP190" i="9" s="1"/>
  <c r="CR190" i="9" s="1"/>
  <c r="CO190" i="9"/>
  <c r="CQ190" i="9"/>
  <c r="CS190" i="9"/>
  <c r="CN191" i="9"/>
  <c r="CO191" i="9"/>
  <c r="CQ191" i="9" s="1"/>
  <c r="CS191" i="9" s="1"/>
  <c r="CP191" i="9"/>
  <c r="CR191" i="9" s="1"/>
  <c r="CN192" i="9"/>
  <c r="CP192" i="9" s="1"/>
  <c r="CR192" i="9" s="1"/>
  <c r="CO192" i="9"/>
  <c r="CQ192" i="9" s="1"/>
  <c r="CS192" i="9" s="1"/>
  <c r="CN193" i="9"/>
  <c r="CP193" i="9" s="1"/>
  <c r="CR193" i="9" s="1"/>
  <c r="CO193" i="9"/>
  <c r="CQ193" i="9"/>
  <c r="CS193" i="9" s="1"/>
  <c r="CN194" i="9"/>
  <c r="CP194" i="9" s="1"/>
  <c r="CR194" i="9" s="1"/>
  <c r="CO194" i="9"/>
  <c r="CQ194" i="9"/>
  <c r="CS194" i="9"/>
  <c r="CN195" i="9"/>
  <c r="CO195" i="9"/>
  <c r="CQ195" i="9" s="1"/>
  <c r="CP195" i="9"/>
  <c r="CR195" i="9" s="1"/>
  <c r="CS195" i="9"/>
  <c r="CN196" i="9"/>
  <c r="CO196" i="9"/>
  <c r="CQ196" i="9" s="1"/>
  <c r="CS196" i="9" s="1"/>
  <c r="CP196" i="9"/>
  <c r="CR196" i="9"/>
  <c r="CN197" i="9"/>
  <c r="CP197" i="9" s="1"/>
  <c r="CR197" i="9" s="1"/>
  <c r="CO197" i="9"/>
  <c r="CQ197" i="9"/>
  <c r="CS197" i="9" s="1"/>
  <c r="CN198" i="9"/>
  <c r="CP198" i="9" s="1"/>
  <c r="CR198" i="9" s="1"/>
  <c r="CO198" i="9"/>
  <c r="CQ198" i="9"/>
  <c r="CS198" i="9" s="1"/>
  <c r="CN199" i="9"/>
  <c r="CO199" i="9"/>
  <c r="CQ199" i="9" s="1"/>
  <c r="CP199" i="9"/>
  <c r="CR199" i="9" s="1"/>
  <c r="CS199" i="9"/>
  <c r="CN200" i="9"/>
  <c r="CO200" i="9"/>
  <c r="CQ200" i="9" s="1"/>
  <c r="CS200" i="9" s="1"/>
  <c r="CP200" i="9"/>
  <c r="CR200" i="9"/>
  <c r="CN201" i="9"/>
  <c r="CP201" i="9" s="1"/>
  <c r="CR201" i="9" s="1"/>
  <c r="CO201" i="9"/>
  <c r="CQ201" i="9" s="1"/>
  <c r="CS201" i="9" s="1"/>
  <c r="CN202" i="9"/>
  <c r="CP202" i="9" s="1"/>
  <c r="CR202" i="9" s="1"/>
  <c r="CO202" i="9"/>
  <c r="CQ202" i="9"/>
  <c r="CS202" i="9"/>
  <c r="CN203" i="9"/>
  <c r="CO203" i="9"/>
  <c r="CQ203" i="9" s="1"/>
  <c r="CS203" i="9" s="1"/>
  <c r="CP203" i="9"/>
  <c r="CR203" i="9" s="1"/>
  <c r="CN204" i="9"/>
  <c r="CO204" i="9"/>
  <c r="CQ204" i="9" s="1"/>
  <c r="CS204" i="9" s="1"/>
  <c r="CP204" i="9"/>
  <c r="CR204" i="9"/>
  <c r="CN205" i="9"/>
  <c r="CP205" i="9" s="1"/>
  <c r="CR205" i="9" s="1"/>
  <c r="CO205" i="9"/>
  <c r="CQ205" i="9"/>
  <c r="CS205" i="9" s="1"/>
  <c r="CN206" i="9"/>
  <c r="CP206" i="9" s="1"/>
  <c r="CR206" i="9" s="1"/>
  <c r="CO206" i="9"/>
  <c r="CQ206" i="9"/>
  <c r="CS206" i="9" s="1"/>
  <c r="CN207" i="9"/>
  <c r="CO207" i="9"/>
  <c r="CQ207" i="9" s="1"/>
  <c r="CP207" i="9"/>
  <c r="CR207" i="9" s="1"/>
  <c r="CS207" i="9"/>
  <c r="CN208" i="9"/>
  <c r="CO208" i="9"/>
  <c r="CQ208" i="9" s="1"/>
  <c r="CS208" i="9" s="1"/>
  <c r="CP208" i="9"/>
  <c r="CR208" i="9"/>
  <c r="CN209" i="9"/>
  <c r="CP209" i="9" s="1"/>
  <c r="CR209" i="9" s="1"/>
  <c r="CO209" i="9"/>
  <c r="CQ209" i="9"/>
  <c r="CS209" i="9" s="1"/>
  <c r="CN210" i="9"/>
  <c r="CP210" i="9" s="1"/>
  <c r="CR210" i="9" s="1"/>
  <c r="CO210" i="9"/>
  <c r="CQ210" i="9"/>
  <c r="CS210" i="9"/>
  <c r="CN211" i="9"/>
  <c r="CO211" i="9"/>
  <c r="CQ211" i="9" s="1"/>
  <c r="CS211" i="9" s="1"/>
  <c r="CP211" i="9"/>
  <c r="CR211" i="9" s="1"/>
  <c r="CN212" i="9"/>
  <c r="CP212" i="9" s="1"/>
  <c r="CR212" i="9" s="1"/>
  <c r="CO212" i="9"/>
  <c r="CQ212" i="9" s="1"/>
  <c r="CS212" i="9" s="1"/>
  <c r="CN213" i="9"/>
  <c r="CP213" i="9" s="1"/>
  <c r="CR213" i="9" s="1"/>
  <c r="CO213" i="9"/>
  <c r="CQ213" i="9" s="1"/>
  <c r="CS213" i="9" s="1"/>
  <c r="CN214" i="9"/>
  <c r="CP214" i="9" s="1"/>
  <c r="CR214" i="9" s="1"/>
  <c r="CO214" i="9"/>
  <c r="CQ214" i="9"/>
  <c r="CS214" i="9" s="1"/>
  <c r="CN215" i="9"/>
  <c r="CO215" i="9"/>
  <c r="CQ215" i="9" s="1"/>
  <c r="CP215" i="9"/>
  <c r="CR215" i="9" s="1"/>
  <c r="CS215" i="9"/>
  <c r="CN216" i="9"/>
  <c r="CP216" i="9" s="1"/>
  <c r="CR216" i="9" s="1"/>
  <c r="CO216" i="9"/>
  <c r="CQ216" i="9" s="1"/>
  <c r="CS216" i="9" s="1"/>
  <c r="CN217" i="9"/>
  <c r="CP217" i="9" s="1"/>
  <c r="CR217" i="9" s="1"/>
  <c r="CO217" i="9"/>
  <c r="CQ217" i="9" s="1"/>
  <c r="CS217" i="9" s="1"/>
  <c r="CN218" i="9"/>
  <c r="CP218" i="9" s="1"/>
  <c r="CR218" i="9" s="1"/>
  <c r="CO218" i="9"/>
  <c r="CQ218" i="9"/>
  <c r="CS218" i="9"/>
  <c r="CN219" i="9"/>
  <c r="CO219" i="9"/>
  <c r="CQ219" i="9" s="1"/>
  <c r="CS219" i="9" s="1"/>
  <c r="CP219" i="9"/>
  <c r="CR219" i="9" s="1"/>
  <c r="CN220" i="9"/>
  <c r="CP220" i="9" s="1"/>
  <c r="CR220" i="9" s="1"/>
  <c r="CO220" i="9"/>
  <c r="CQ220" i="9" s="1"/>
  <c r="CS220" i="9" s="1"/>
  <c r="CN221" i="9"/>
  <c r="CP221" i="9" s="1"/>
  <c r="CR221" i="9" s="1"/>
  <c r="CO221" i="9"/>
  <c r="CQ221" i="9" s="1"/>
  <c r="CS221" i="9" s="1"/>
  <c r="CN222" i="9"/>
  <c r="CP222" i="9" s="1"/>
  <c r="CR222" i="9" s="1"/>
  <c r="CO222" i="9"/>
  <c r="CQ222" i="9"/>
  <c r="CS222" i="9"/>
  <c r="CN223" i="9"/>
  <c r="CO223" i="9"/>
  <c r="CQ223" i="9" s="1"/>
  <c r="CS223" i="9" s="1"/>
  <c r="CP223" i="9"/>
  <c r="CR223" i="9" s="1"/>
  <c r="CN224" i="9"/>
  <c r="CP224" i="9" s="1"/>
  <c r="CR224" i="9" s="1"/>
  <c r="CO224" i="9"/>
  <c r="CQ224" i="9" s="1"/>
  <c r="CS224" i="9" s="1"/>
  <c r="CN225" i="9"/>
  <c r="CP225" i="9" s="1"/>
  <c r="CR225" i="9" s="1"/>
  <c r="CO225" i="9"/>
  <c r="CQ225" i="9"/>
  <c r="CS225" i="9" s="1"/>
  <c r="CN226" i="9"/>
  <c r="CP226" i="9" s="1"/>
  <c r="CR226" i="9" s="1"/>
  <c r="CO226" i="9"/>
  <c r="CQ226" i="9"/>
  <c r="CS226" i="9"/>
  <c r="CN227" i="9"/>
  <c r="CO227" i="9"/>
  <c r="CQ227" i="9" s="1"/>
  <c r="CP227" i="9"/>
  <c r="CR227" i="9" s="1"/>
  <c r="CS227" i="9"/>
  <c r="CN228" i="9"/>
  <c r="CP228" i="9" s="1"/>
  <c r="CR228" i="9" s="1"/>
  <c r="CO228" i="9"/>
  <c r="CQ228" i="9" s="1"/>
  <c r="CS228" i="9" s="1"/>
  <c r="CN229" i="9"/>
  <c r="CP229" i="9" s="1"/>
  <c r="CR229" i="9" s="1"/>
  <c r="CO229" i="9"/>
  <c r="CQ229" i="9" s="1"/>
  <c r="CS229" i="9" s="1"/>
  <c r="CN230" i="9"/>
  <c r="CP230" i="9" s="1"/>
  <c r="CR230" i="9" s="1"/>
  <c r="CO230" i="9"/>
  <c r="CQ230" i="9"/>
  <c r="CS230" i="9" s="1"/>
  <c r="CN231" i="9"/>
  <c r="CO231" i="9"/>
  <c r="CQ231" i="9" s="1"/>
  <c r="CP231" i="9"/>
  <c r="CR231" i="9" s="1"/>
  <c r="CS231" i="9"/>
  <c r="CN232" i="9"/>
  <c r="CP232" i="9" s="1"/>
  <c r="CR232" i="9" s="1"/>
  <c r="CO232" i="9"/>
  <c r="CQ232" i="9" s="1"/>
  <c r="CS232" i="9" s="1"/>
  <c r="CN233" i="9"/>
  <c r="CO233" i="9"/>
  <c r="CQ233" i="9" s="1"/>
  <c r="CS233" i="9" s="1"/>
  <c r="CP233" i="9"/>
  <c r="CR233" i="9" s="1"/>
  <c r="CN234" i="9"/>
  <c r="CP234" i="9" s="1"/>
  <c r="CR234" i="9" s="1"/>
  <c r="CO234" i="9"/>
  <c r="CQ234" i="9"/>
  <c r="CS234" i="9"/>
  <c r="CN235" i="9"/>
  <c r="CO235" i="9"/>
  <c r="CQ235" i="9" s="1"/>
  <c r="CS235" i="9" s="1"/>
  <c r="CP235" i="9"/>
  <c r="CR235" i="9" s="1"/>
  <c r="CN236" i="9"/>
  <c r="CP236" i="9" s="1"/>
  <c r="CR236" i="9" s="1"/>
  <c r="CO236" i="9"/>
  <c r="CQ236" i="9" s="1"/>
  <c r="CS236" i="9" s="1"/>
  <c r="CN237" i="9"/>
  <c r="CO237" i="9"/>
  <c r="CP237" i="9"/>
  <c r="CR237" i="9" s="1"/>
  <c r="CQ237" i="9"/>
  <c r="CS237" i="9" s="1"/>
  <c r="CN238" i="9"/>
  <c r="CP238" i="9" s="1"/>
  <c r="CR238" i="9" s="1"/>
  <c r="CO238" i="9"/>
  <c r="CQ238" i="9"/>
  <c r="CS238" i="9" s="1"/>
  <c r="CN239" i="9"/>
  <c r="CO239" i="9"/>
  <c r="CQ239" i="9" s="1"/>
  <c r="CP239" i="9"/>
  <c r="CR239" i="9" s="1"/>
  <c r="CS239" i="9"/>
  <c r="CN240" i="9"/>
  <c r="CO240" i="9"/>
  <c r="CQ240" i="9" s="1"/>
  <c r="CS240" i="9" s="1"/>
  <c r="CP240" i="9"/>
  <c r="CR240" i="9"/>
  <c r="CN241" i="9"/>
  <c r="CO241" i="9"/>
  <c r="CP241" i="9"/>
  <c r="CR241" i="9" s="1"/>
  <c r="CQ241" i="9"/>
  <c r="CS241" i="9" s="1"/>
  <c r="CN242" i="9"/>
  <c r="CP242" i="9" s="1"/>
  <c r="CR242" i="9" s="1"/>
  <c r="CO242" i="9"/>
  <c r="CQ242" i="9"/>
  <c r="CS242" i="9" s="1"/>
  <c r="CN243" i="9"/>
  <c r="CO243" i="9"/>
  <c r="CQ243" i="9" s="1"/>
  <c r="CP243" i="9"/>
  <c r="CR243" i="9" s="1"/>
  <c r="CS243" i="9"/>
  <c r="CN244" i="9"/>
  <c r="CO244" i="9"/>
  <c r="CQ244" i="9" s="1"/>
  <c r="CS244" i="9" s="1"/>
  <c r="CP244" i="9"/>
  <c r="CR244" i="9"/>
  <c r="CN245" i="9"/>
  <c r="CO245" i="9"/>
  <c r="CP245" i="9"/>
  <c r="CR245" i="9" s="1"/>
  <c r="CQ245" i="9"/>
  <c r="CS245" i="9" s="1"/>
  <c r="CN246" i="9"/>
  <c r="CP246" i="9" s="1"/>
  <c r="CR246" i="9" s="1"/>
  <c r="CO246" i="9"/>
  <c r="CQ246" i="9"/>
  <c r="CS246" i="9" s="1"/>
  <c r="CN247" i="9"/>
  <c r="CO247" i="9"/>
  <c r="CQ247" i="9" s="1"/>
  <c r="CP247" i="9"/>
  <c r="CR247" i="9" s="1"/>
  <c r="CS247" i="9"/>
  <c r="CN248" i="9"/>
  <c r="CP248" i="9" s="1"/>
  <c r="CR248" i="9" s="1"/>
  <c r="CO248" i="9"/>
  <c r="CQ248" i="9" s="1"/>
  <c r="CS248" i="9" s="1"/>
  <c r="CN249" i="9"/>
  <c r="CO249" i="9"/>
  <c r="CP249" i="9"/>
  <c r="CR249" i="9" s="1"/>
  <c r="CQ249" i="9"/>
  <c r="CS249" i="9" s="1"/>
  <c r="CN250" i="9"/>
  <c r="CP250" i="9" s="1"/>
  <c r="CR250" i="9" s="1"/>
  <c r="CO250" i="9"/>
  <c r="CQ250" i="9"/>
  <c r="CS250" i="9" s="1"/>
  <c r="CN251" i="9"/>
  <c r="CO251" i="9"/>
  <c r="CQ251" i="9" s="1"/>
  <c r="CP251" i="9"/>
  <c r="CR251" i="9" s="1"/>
  <c r="CS251" i="9"/>
  <c r="CN252" i="9"/>
  <c r="CP252" i="9" s="1"/>
  <c r="CR252" i="9" s="1"/>
  <c r="CO252" i="9"/>
  <c r="CQ252" i="9" s="1"/>
  <c r="CS252" i="9" s="1"/>
  <c r="CN253" i="9"/>
  <c r="CO253" i="9"/>
  <c r="CP253" i="9"/>
  <c r="CR253" i="9" s="1"/>
  <c r="CQ253" i="9"/>
  <c r="CS253" i="9" s="1"/>
  <c r="CN254" i="9"/>
  <c r="CP254" i="9" s="1"/>
  <c r="CR254" i="9" s="1"/>
  <c r="CO254" i="9"/>
  <c r="CQ254" i="9"/>
  <c r="CS254" i="9" s="1"/>
  <c r="CN255" i="9"/>
  <c r="CO255" i="9"/>
  <c r="CQ255" i="9" s="1"/>
  <c r="CP255" i="9"/>
  <c r="CR255" i="9" s="1"/>
  <c r="CS255" i="9"/>
  <c r="CN256" i="9"/>
  <c r="CP256" i="9" s="1"/>
  <c r="CR256" i="9" s="1"/>
  <c r="CO256" i="9"/>
  <c r="CQ256" i="9" s="1"/>
  <c r="CS256" i="9" s="1"/>
  <c r="CN257" i="9"/>
  <c r="CO257" i="9"/>
  <c r="CQ257" i="9" s="1"/>
  <c r="CS257" i="9" s="1"/>
  <c r="CP257" i="9"/>
  <c r="CR257" i="9" s="1"/>
  <c r="CN258" i="9"/>
  <c r="CP258" i="9" s="1"/>
  <c r="CR258" i="9" s="1"/>
  <c r="CO258" i="9"/>
  <c r="CQ258" i="9"/>
  <c r="CS258" i="9"/>
  <c r="CN259" i="9"/>
  <c r="CO259" i="9"/>
  <c r="CQ259" i="9" s="1"/>
  <c r="CS259" i="9" s="1"/>
  <c r="CP259" i="9"/>
  <c r="CR259" i="9" s="1"/>
  <c r="CN260" i="9"/>
  <c r="CP260" i="9" s="1"/>
  <c r="CR260" i="9" s="1"/>
  <c r="CO260" i="9"/>
  <c r="CQ260" i="9" s="1"/>
  <c r="CS260" i="9" s="1"/>
  <c r="CN261" i="9"/>
  <c r="CO261" i="9"/>
  <c r="CP261" i="9"/>
  <c r="CR261" i="9" s="1"/>
  <c r="CQ261" i="9"/>
  <c r="CS261" i="9" s="1"/>
  <c r="CN262" i="9"/>
  <c r="CP262" i="9" s="1"/>
  <c r="CR262" i="9" s="1"/>
  <c r="CO262" i="9"/>
  <c r="CQ262" i="9"/>
  <c r="CS262" i="9" s="1"/>
  <c r="CN263" i="9"/>
  <c r="CO263" i="9"/>
  <c r="CQ263" i="9" s="1"/>
  <c r="CP263" i="9"/>
  <c r="CR263" i="9" s="1"/>
  <c r="CS263" i="9"/>
  <c r="CN264" i="9"/>
  <c r="CP264" i="9" s="1"/>
  <c r="CR264" i="9" s="1"/>
  <c r="CO264" i="9"/>
  <c r="CQ264" i="9" s="1"/>
  <c r="CS264" i="9" s="1"/>
  <c r="CN265" i="9"/>
  <c r="CO265" i="9"/>
  <c r="CP265" i="9"/>
  <c r="CR265" i="9" s="1"/>
  <c r="CQ265" i="9"/>
  <c r="CS265" i="9" s="1"/>
  <c r="CN266" i="9"/>
  <c r="CP266" i="9" s="1"/>
  <c r="CR266" i="9" s="1"/>
  <c r="CO266" i="9"/>
  <c r="CQ266" i="9"/>
  <c r="CS266" i="9" s="1"/>
  <c r="CN267" i="9"/>
  <c r="CO267" i="9"/>
  <c r="CQ267" i="9" s="1"/>
  <c r="CP267" i="9"/>
  <c r="CR267" i="9" s="1"/>
  <c r="CS267" i="9"/>
  <c r="CN268" i="9"/>
  <c r="CP268" i="9" s="1"/>
  <c r="CR268" i="9" s="1"/>
  <c r="CO268" i="9"/>
  <c r="CQ268" i="9" s="1"/>
  <c r="CS268" i="9" s="1"/>
  <c r="CN269" i="9"/>
  <c r="CO269" i="9"/>
  <c r="CP269" i="9"/>
  <c r="CR269" i="9" s="1"/>
  <c r="CQ269" i="9"/>
  <c r="CS269" i="9" s="1"/>
  <c r="CN270" i="9"/>
  <c r="CP270" i="9" s="1"/>
  <c r="CR270" i="9" s="1"/>
  <c r="CO270" i="9"/>
  <c r="CQ270" i="9"/>
  <c r="CS270" i="9" s="1"/>
  <c r="CN271" i="9"/>
  <c r="CO271" i="9"/>
  <c r="CQ271" i="9" s="1"/>
  <c r="CP271" i="9"/>
  <c r="CR271" i="9" s="1"/>
  <c r="CS271" i="9"/>
  <c r="CN272" i="9"/>
  <c r="CP272" i="9" s="1"/>
  <c r="CR272" i="9" s="1"/>
  <c r="CO272" i="9"/>
  <c r="CQ272" i="9" s="1"/>
  <c r="CS272" i="9" s="1"/>
  <c r="CN273" i="9"/>
  <c r="CO273" i="9"/>
  <c r="CQ273" i="9" s="1"/>
  <c r="CS273" i="9" s="1"/>
  <c r="CP273" i="9"/>
  <c r="CR273" i="9" s="1"/>
  <c r="CN274" i="9"/>
  <c r="CP274" i="9" s="1"/>
  <c r="CR274" i="9" s="1"/>
  <c r="CO274" i="9"/>
  <c r="CQ274" i="9"/>
  <c r="CS274" i="9"/>
  <c r="CN275" i="9"/>
  <c r="CO275" i="9"/>
  <c r="CQ275" i="9" s="1"/>
  <c r="CS275" i="9" s="1"/>
  <c r="CP275" i="9"/>
  <c r="CR275" i="9" s="1"/>
  <c r="CN276" i="9"/>
  <c r="CP276" i="9" s="1"/>
  <c r="CR276" i="9" s="1"/>
  <c r="CO276" i="9"/>
  <c r="CQ276" i="9" s="1"/>
  <c r="CS276" i="9" s="1"/>
  <c r="CN277" i="9"/>
  <c r="CO277" i="9"/>
  <c r="CP277" i="9"/>
  <c r="CR277" i="9" s="1"/>
  <c r="CQ277" i="9"/>
  <c r="CS277" i="9" s="1"/>
  <c r="CN278" i="9"/>
  <c r="CO278" i="9"/>
  <c r="CP278" i="9"/>
  <c r="CQ278" i="9"/>
  <c r="CR278" i="9"/>
  <c r="CS278" i="9"/>
  <c r="CN279" i="9"/>
  <c r="CO279" i="9"/>
  <c r="CQ279" i="9" s="1"/>
  <c r="CS279" i="9" s="1"/>
  <c r="CP279" i="9"/>
  <c r="CR279" i="9" s="1"/>
  <c r="CN280" i="9"/>
  <c r="CO280" i="9"/>
  <c r="CP280" i="9"/>
  <c r="CQ280" i="9"/>
  <c r="CR280" i="9"/>
  <c r="CS280" i="9"/>
  <c r="CN281" i="9"/>
  <c r="CO281" i="9"/>
  <c r="CP281" i="9"/>
  <c r="CR281" i="9" s="1"/>
  <c r="CQ281" i="9"/>
  <c r="CS281" i="9" s="1"/>
  <c r="CN282" i="9"/>
  <c r="CO282" i="9"/>
  <c r="CP282" i="9"/>
  <c r="CR282" i="9" s="1"/>
  <c r="CQ282" i="9"/>
  <c r="CS282" i="9"/>
  <c r="CN283" i="9"/>
  <c r="CO283" i="9"/>
  <c r="CQ283" i="9" s="1"/>
  <c r="CS283" i="9" s="1"/>
  <c r="CP283" i="9"/>
  <c r="CR283" i="9" s="1"/>
  <c r="CN284" i="9"/>
  <c r="CP284" i="9" s="1"/>
  <c r="CR284" i="9" s="1"/>
  <c r="CO284" i="9"/>
  <c r="CQ284" i="9" s="1"/>
  <c r="CS284" i="9" s="1"/>
  <c r="CN285" i="9"/>
  <c r="CO285" i="9"/>
  <c r="CQ285" i="9" s="1"/>
  <c r="CS285" i="9" s="1"/>
  <c r="CP285" i="9"/>
  <c r="CR285" i="9" s="1"/>
  <c r="CN286" i="9"/>
  <c r="CO286" i="9"/>
  <c r="CP286" i="9"/>
  <c r="CR286" i="9" s="1"/>
  <c r="CQ286" i="9"/>
  <c r="CS286" i="9" s="1"/>
  <c r="CN287" i="9"/>
  <c r="CO287" i="9"/>
  <c r="CQ287" i="9" s="1"/>
  <c r="CP287" i="9"/>
  <c r="CR287" i="9"/>
  <c r="CS287" i="9"/>
  <c r="CN288" i="9"/>
  <c r="CP288" i="9" s="1"/>
  <c r="CR288" i="9" s="1"/>
  <c r="CO288" i="9"/>
  <c r="CQ288" i="9" s="1"/>
  <c r="CS288" i="9" s="1"/>
  <c r="CN289" i="9"/>
  <c r="CO289" i="9"/>
  <c r="CQ289" i="9" s="1"/>
  <c r="CS289" i="9" s="1"/>
  <c r="CP289" i="9"/>
  <c r="CR289" i="9" s="1"/>
  <c r="CN290" i="9"/>
  <c r="CO290" i="9"/>
  <c r="CP290" i="9"/>
  <c r="CR290" i="9" s="1"/>
  <c r="CQ290" i="9"/>
  <c r="CS290" i="9" s="1"/>
  <c r="CN291" i="9"/>
  <c r="CO291" i="9"/>
  <c r="CQ291" i="9" s="1"/>
  <c r="CP291" i="9"/>
  <c r="CR291" i="9"/>
  <c r="CS291" i="9"/>
  <c r="CN292" i="9"/>
  <c r="CP292" i="9" s="1"/>
  <c r="CR292" i="9" s="1"/>
  <c r="CO292" i="9"/>
  <c r="CQ292" i="9" s="1"/>
  <c r="CS292" i="9" s="1"/>
  <c r="CN293" i="9"/>
  <c r="CO293" i="9"/>
  <c r="CQ293" i="9" s="1"/>
  <c r="CS293" i="9" s="1"/>
  <c r="CP293" i="9"/>
  <c r="CR293" i="9" s="1"/>
  <c r="CN294" i="9"/>
  <c r="CO294" i="9"/>
  <c r="CP294" i="9"/>
  <c r="CR294" i="9" s="1"/>
  <c r="CQ294" i="9"/>
  <c r="CS294" i="9" s="1"/>
  <c r="CN295" i="9"/>
  <c r="CO295" i="9"/>
  <c r="CQ295" i="9" s="1"/>
  <c r="CP295" i="9"/>
  <c r="CR295" i="9"/>
  <c r="CS295" i="9"/>
  <c r="CN296" i="9"/>
  <c r="CO296" i="9"/>
  <c r="CQ296" i="9" s="1"/>
  <c r="CS296" i="9" s="1"/>
  <c r="CP296" i="9"/>
  <c r="CR296" i="9" s="1"/>
  <c r="CN297" i="9"/>
  <c r="CO297" i="9"/>
  <c r="CP297" i="9"/>
  <c r="CR297" i="9" s="1"/>
  <c r="CQ297" i="9"/>
  <c r="CS297" i="9" s="1"/>
  <c r="CN298" i="9"/>
  <c r="CO298" i="9"/>
  <c r="CP298" i="9"/>
  <c r="CR298" i="9" s="1"/>
  <c r="CQ298" i="9"/>
  <c r="CS298" i="9"/>
  <c r="CN299" i="9"/>
  <c r="CO299" i="9"/>
  <c r="CP299" i="9"/>
  <c r="CQ299" i="9"/>
  <c r="CR299" i="9"/>
  <c r="CS299" i="9"/>
  <c r="CN300" i="9"/>
  <c r="CP300" i="9" s="1"/>
  <c r="CR300" i="9" s="1"/>
  <c r="CO300" i="9"/>
  <c r="CQ300" i="9" s="1"/>
  <c r="CS300" i="9" s="1"/>
  <c r="CN301" i="9"/>
  <c r="CO301" i="9"/>
  <c r="CQ301" i="9" s="1"/>
  <c r="CS301" i="9" s="1"/>
  <c r="CP301" i="9"/>
  <c r="CR301" i="9" s="1"/>
  <c r="CN302" i="9"/>
  <c r="CO302" i="9"/>
  <c r="CP302" i="9"/>
  <c r="CR302" i="9" s="1"/>
  <c r="CQ302" i="9"/>
  <c r="CS302" i="9" s="1"/>
  <c r="CN303" i="9"/>
  <c r="CO303" i="9"/>
  <c r="CP303" i="9"/>
  <c r="CR303" i="9" s="1"/>
  <c r="CQ303" i="9"/>
  <c r="CS303" i="9"/>
  <c r="CN304" i="9"/>
  <c r="CP304" i="9" s="1"/>
  <c r="CR304" i="9" s="1"/>
  <c r="CO304" i="9"/>
  <c r="CQ304" i="9" s="1"/>
  <c r="CS304" i="9" s="1"/>
  <c r="CN305" i="9"/>
  <c r="CO305" i="9"/>
  <c r="CQ305" i="9" s="1"/>
  <c r="CS305" i="9" s="1"/>
  <c r="CP305" i="9"/>
  <c r="CR305" i="9" s="1"/>
  <c r="CN306" i="9"/>
  <c r="CO306" i="9"/>
  <c r="CP306" i="9"/>
  <c r="CR306" i="9" s="1"/>
  <c r="CQ306" i="9"/>
  <c r="CS306" i="9" s="1"/>
  <c r="CN307" i="9"/>
  <c r="CO307" i="9"/>
  <c r="CP307" i="9"/>
  <c r="CR307" i="9" s="1"/>
  <c r="CQ307" i="9"/>
  <c r="CS307" i="9"/>
  <c r="CN308" i="9"/>
  <c r="CO308" i="9"/>
  <c r="CQ308" i="9" s="1"/>
  <c r="CS308" i="9" s="1"/>
  <c r="CP308" i="9"/>
  <c r="CR308" i="9"/>
  <c r="CN309" i="9"/>
  <c r="CO309" i="9"/>
  <c r="CP309" i="9"/>
  <c r="CR309" i="9" s="1"/>
  <c r="CQ309" i="9"/>
  <c r="CS309" i="9" s="1"/>
  <c r="CN310" i="9"/>
  <c r="CO310" i="9"/>
  <c r="CP310" i="9"/>
  <c r="CR310" i="9" s="1"/>
  <c r="CQ310" i="9"/>
  <c r="CS310" i="9" s="1"/>
  <c r="CN311" i="9"/>
  <c r="CO311" i="9"/>
  <c r="CP311" i="9"/>
  <c r="CR311" i="9" s="1"/>
  <c r="CQ311" i="9"/>
  <c r="CS311" i="9"/>
  <c r="CN312" i="9"/>
  <c r="CP312" i="9" s="1"/>
  <c r="CR312" i="9" s="1"/>
  <c r="CO312" i="9"/>
  <c r="CQ312" i="9" s="1"/>
  <c r="CS312" i="9" s="1"/>
  <c r="CN313" i="9"/>
  <c r="CO313" i="9"/>
  <c r="CP313" i="9"/>
  <c r="CR313" i="9" s="1"/>
  <c r="CQ313" i="9"/>
  <c r="CS313" i="9" s="1"/>
  <c r="CN314" i="9"/>
  <c r="CO314" i="9"/>
  <c r="CP314" i="9"/>
  <c r="CR314" i="9" s="1"/>
  <c r="CQ314" i="9"/>
  <c r="CS314" i="9" s="1"/>
  <c r="CN315" i="9"/>
  <c r="CO315" i="9"/>
  <c r="CP315" i="9"/>
  <c r="CR315" i="9" s="1"/>
  <c r="CQ315" i="9"/>
  <c r="CS315" i="9"/>
  <c r="CN316" i="9"/>
  <c r="CP316" i="9" s="1"/>
  <c r="CR316" i="9" s="1"/>
  <c r="CO316" i="9"/>
  <c r="CQ316" i="9" s="1"/>
  <c r="CS316" i="9" s="1"/>
  <c r="CN317" i="9"/>
  <c r="CO317" i="9"/>
  <c r="CP317" i="9"/>
  <c r="CR317" i="9" s="1"/>
  <c r="CQ317" i="9"/>
  <c r="CS317" i="9" s="1"/>
  <c r="CN318" i="9"/>
  <c r="CO318" i="9"/>
  <c r="CP318" i="9"/>
  <c r="CR318" i="9" s="1"/>
  <c r="CQ318" i="9"/>
  <c r="CS318" i="9" s="1"/>
  <c r="CN319" i="9"/>
  <c r="CO319" i="9"/>
  <c r="CP319" i="9"/>
  <c r="CQ319" i="9"/>
  <c r="CR319" i="9"/>
  <c r="CS319" i="9"/>
  <c r="CN320" i="9"/>
  <c r="CO320" i="9"/>
  <c r="CQ320" i="9" s="1"/>
  <c r="CS320" i="9" s="1"/>
  <c r="CP320" i="9"/>
  <c r="CR320" i="9" s="1"/>
  <c r="CN321" i="9"/>
  <c r="CO321" i="9"/>
  <c r="CP321" i="9"/>
  <c r="CR321" i="9" s="1"/>
  <c r="CQ321" i="9"/>
  <c r="CS321" i="9" s="1"/>
  <c r="CN322" i="9"/>
  <c r="CO322" i="9"/>
  <c r="CP322" i="9"/>
  <c r="CR322" i="9" s="1"/>
  <c r="CQ322" i="9"/>
  <c r="CS322" i="9"/>
  <c r="CN323" i="9"/>
  <c r="CO323" i="9"/>
  <c r="CP323" i="9"/>
  <c r="CQ323" i="9"/>
  <c r="CR323" i="9"/>
  <c r="CS323" i="9"/>
  <c r="CN324" i="9"/>
  <c r="CP324" i="9" s="1"/>
  <c r="CR324" i="9" s="1"/>
  <c r="CO324" i="9"/>
  <c r="CQ324" i="9" s="1"/>
  <c r="CS324" i="9" s="1"/>
  <c r="CN325" i="9"/>
  <c r="CO325" i="9"/>
  <c r="CQ325" i="9" s="1"/>
  <c r="CS325" i="9" s="1"/>
  <c r="CP325" i="9"/>
  <c r="CR325" i="9" s="1"/>
  <c r="CN326" i="9"/>
  <c r="CO326" i="9"/>
  <c r="CP326" i="9"/>
  <c r="CR326" i="9" s="1"/>
  <c r="CQ326" i="9"/>
  <c r="CS326" i="9"/>
  <c r="CN327" i="9"/>
  <c r="CO327" i="9"/>
  <c r="CP327" i="9"/>
  <c r="CQ327" i="9"/>
  <c r="CR327" i="9"/>
  <c r="CS327" i="9"/>
  <c r="CN328" i="9"/>
  <c r="CO328" i="9"/>
  <c r="CQ328" i="9" s="1"/>
  <c r="CS328" i="9" s="1"/>
  <c r="CP328" i="9"/>
  <c r="CR328" i="9" s="1"/>
  <c r="CN329" i="9"/>
  <c r="CO329" i="9"/>
  <c r="CP329" i="9"/>
  <c r="CR329" i="9" s="1"/>
  <c r="CQ329" i="9"/>
  <c r="CS329" i="9" s="1"/>
  <c r="CN330" i="9"/>
  <c r="CO330" i="9"/>
  <c r="CP330" i="9"/>
  <c r="CR330" i="9" s="1"/>
  <c r="CQ330" i="9"/>
  <c r="CS330" i="9"/>
  <c r="CN331" i="9"/>
  <c r="CO331" i="9"/>
  <c r="CP331" i="9"/>
  <c r="CQ331" i="9"/>
  <c r="CR331" i="9"/>
  <c r="CS331" i="9"/>
  <c r="CN332" i="9"/>
  <c r="CO332" i="9"/>
  <c r="CP332" i="9"/>
  <c r="CQ332" i="9"/>
  <c r="CR332" i="9"/>
  <c r="CS332" i="9"/>
  <c r="CN333" i="9"/>
  <c r="CO333" i="9"/>
  <c r="CP333" i="9"/>
  <c r="CR333" i="9" s="1"/>
  <c r="CQ333" i="9"/>
  <c r="CS333" i="9" s="1"/>
  <c r="CN334" i="9"/>
  <c r="CO334" i="9"/>
  <c r="CP334" i="9"/>
  <c r="CR334" i="9" s="1"/>
  <c r="CQ334" i="9"/>
  <c r="CS334" i="9"/>
  <c r="CN335" i="9"/>
  <c r="CO335" i="9"/>
  <c r="CP335" i="9"/>
  <c r="CR335" i="9" s="1"/>
  <c r="CQ335" i="9"/>
  <c r="CS335" i="9"/>
  <c r="CN336" i="9"/>
  <c r="CO336" i="9"/>
  <c r="CQ336" i="9" s="1"/>
  <c r="CS336" i="9" s="1"/>
  <c r="CP336" i="9"/>
  <c r="CR336" i="9"/>
  <c r="CN337" i="9"/>
  <c r="CO337" i="9"/>
  <c r="CQ337" i="9" s="1"/>
  <c r="CS337" i="9" s="1"/>
  <c r="CP337" i="9"/>
  <c r="CR337" i="9" s="1"/>
  <c r="CN338" i="9"/>
  <c r="CO338" i="9"/>
  <c r="CP338" i="9"/>
  <c r="CR338" i="9" s="1"/>
  <c r="CQ338" i="9"/>
  <c r="CS338" i="9" s="1"/>
  <c r="CN339" i="9"/>
  <c r="CO339" i="9"/>
  <c r="CP339" i="9"/>
  <c r="CR339" i="9" s="1"/>
  <c r="CQ339" i="9"/>
  <c r="CS339" i="9"/>
  <c r="CN340" i="9"/>
  <c r="CP340" i="9" s="1"/>
  <c r="CR340" i="9" s="1"/>
  <c r="CO340" i="9"/>
  <c r="CQ340" i="9" s="1"/>
  <c r="CS340" i="9" s="1"/>
  <c r="CN341" i="9"/>
  <c r="CP341" i="9" s="1"/>
  <c r="CR341" i="9" s="1"/>
  <c r="CO341" i="9"/>
  <c r="CQ341" i="9" s="1"/>
  <c r="CS341" i="9" s="1"/>
  <c r="CN342" i="9"/>
  <c r="CO342" i="9"/>
  <c r="CP342" i="9"/>
  <c r="CR342" i="9" s="1"/>
  <c r="CQ342" i="9"/>
  <c r="CS342" i="9"/>
  <c r="CN343" i="9"/>
  <c r="CO343" i="9"/>
  <c r="CP343" i="9"/>
  <c r="CQ343" i="9"/>
  <c r="CR343" i="9"/>
  <c r="CS343" i="9"/>
  <c r="CN344" i="9"/>
  <c r="CP344" i="9" s="1"/>
  <c r="CR344" i="9" s="1"/>
  <c r="CO344" i="9"/>
  <c r="CQ344" i="9" s="1"/>
  <c r="CS344" i="9" s="1"/>
  <c r="CN345" i="9"/>
  <c r="CO345" i="9"/>
  <c r="CQ345" i="9" s="1"/>
  <c r="CS345" i="9" s="1"/>
  <c r="CP345" i="9"/>
  <c r="CR345" i="9" s="1"/>
  <c r="CN346" i="9"/>
  <c r="CO346" i="9"/>
  <c r="CP346" i="9"/>
  <c r="CR346" i="9" s="1"/>
  <c r="CQ346" i="9"/>
  <c r="CS346" i="9" s="1"/>
  <c r="CN347" i="9"/>
  <c r="CO347" i="9"/>
  <c r="CP347" i="9"/>
  <c r="CR347" i="9" s="1"/>
  <c r="CQ347" i="9"/>
  <c r="CS347" i="9"/>
  <c r="CN348" i="9"/>
  <c r="CP348" i="9" s="1"/>
  <c r="CR348" i="9" s="1"/>
  <c r="CO348" i="9"/>
  <c r="CQ348" i="9" s="1"/>
  <c r="CS348" i="9" s="1"/>
  <c r="CN349" i="9"/>
  <c r="CP349" i="9" s="1"/>
  <c r="CR349" i="9" s="1"/>
  <c r="CO349" i="9"/>
  <c r="CQ349" i="9" s="1"/>
  <c r="CS349" i="9" s="1"/>
  <c r="CN350" i="9"/>
  <c r="CO350" i="9"/>
  <c r="CP350" i="9"/>
  <c r="CR350" i="9" s="1"/>
  <c r="CQ350" i="9"/>
  <c r="CS350" i="9"/>
  <c r="CN351" i="9"/>
  <c r="CO351" i="9"/>
  <c r="CP351" i="9"/>
  <c r="CR351" i="9" s="1"/>
  <c r="CQ351" i="9"/>
  <c r="CS351" i="9"/>
  <c r="CN352" i="9"/>
  <c r="CP352" i="9" s="1"/>
  <c r="CR352" i="9" s="1"/>
  <c r="CO352" i="9"/>
  <c r="CQ352" i="9" s="1"/>
  <c r="CS352" i="9" s="1"/>
  <c r="CN353" i="9"/>
  <c r="CP353" i="9" s="1"/>
  <c r="CR353" i="9" s="1"/>
  <c r="CO353" i="9"/>
  <c r="CQ353" i="9"/>
  <c r="CS353" i="9" s="1"/>
  <c r="CN354" i="9"/>
  <c r="CO354" i="9"/>
  <c r="CP354" i="9"/>
  <c r="CR354" i="9" s="1"/>
  <c r="CQ354" i="9"/>
  <c r="CS354" i="9"/>
  <c r="CN355" i="9"/>
  <c r="CO355" i="9"/>
  <c r="CQ355" i="9" s="1"/>
  <c r="CS355" i="9" s="1"/>
  <c r="CP355" i="9"/>
  <c r="CR355" i="9" s="1"/>
  <c r="CN356" i="9"/>
  <c r="CO356" i="9"/>
  <c r="CP356" i="9"/>
  <c r="CQ356" i="9"/>
  <c r="CS356" i="9" s="1"/>
  <c r="CR356" i="9"/>
  <c r="CN357" i="9"/>
  <c r="CP357" i="9" s="1"/>
  <c r="CR357" i="9" s="1"/>
  <c r="CO357" i="9"/>
  <c r="CQ357" i="9"/>
  <c r="CS357" i="9"/>
  <c r="CN358" i="9"/>
  <c r="CP358" i="9" s="1"/>
  <c r="CR358" i="9" s="1"/>
  <c r="CO358" i="9"/>
  <c r="CQ358" i="9"/>
  <c r="CS358" i="9"/>
  <c r="CN359" i="9"/>
  <c r="CO359" i="9"/>
  <c r="CQ359" i="9" s="1"/>
  <c r="CS359" i="9" s="1"/>
  <c r="CP359" i="9"/>
  <c r="CR359" i="9" s="1"/>
  <c r="CN360" i="9"/>
  <c r="CO360" i="9"/>
  <c r="CP360" i="9"/>
  <c r="CQ360" i="9"/>
  <c r="CS360" i="9" s="1"/>
  <c r="CR360" i="9"/>
  <c r="CN361" i="9"/>
  <c r="CP361" i="9" s="1"/>
  <c r="CR361" i="9" s="1"/>
  <c r="CO361" i="9"/>
  <c r="CQ361" i="9"/>
  <c r="CS361" i="9"/>
  <c r="CN362" i="9"/>
  <c r="CP362" i="9" s="1"/>
  <c r="CR362" i="9" s="1"/>
  <c r="CO362" i="9"/>
  <c r="CQ362" i="9"/>
  <c r="CS362" i="9"/>
  <c r="CN363" i="9"/>
  <c r="CO363" i="9"/>
  <c r="CQ363" i="9" s="1"/>
  <c r="CS363" i="9" s="1"/>
  <c r="CP363" i="9"/>
  <c r="CR363" i="9" s="1"/>
  <c r="CN364" i="9"/>
  <c r="CO364" i="9"/>
  <c r="CP364" i="9"/>
  <c r="CQ364" i="9"/>
  <c r="CS364" i="9" s="1"/>
  <c r="CR364" i="9"/>
  <c r="CN365" i="9"/>
  <c r="CP365" i="9" s="1"/>
  <c r="CR365" i="9" s="1"/>
  <c r="CO365" i="9"/>
  <c r="CQ365" i="9"/>
  <c r="CS365" i="9"/>
  <c r="CN366" i="9"/>
  <c r="CP366" i="9" s="1"/>
  <c r="CR366" i="9" s="1"/>
  <c r="CO366" i="9"/>
  <c r="CQ366" i="9"/>
  <c r="CS366" i="9"/>
  <c r="CN367" i="9"/>
  <c r="CO367" i="9"/>
  <c r="CQ367" i="9" s="1"/>
  <c r="CS367" i="9" s="1"/>
  <c r="CP367" i="9"/>
  <c r="CR367" i="9" s="1"/>
  <c r="CN368" i="9"/>
  <c r="CO368" i="9"/>
  <c r="CP368" i="9"/>
  <c r="CQ368" i="9"/>
  <c r="CS368" i="9" s="1"/>
  <c r="CR368" i="9"/>
  <c r="CN369" i="9"/>
  <c r="CP369" i="9" s="1"/>
  <c r="CR369" i="9" s="1"/>
  <c r="CO369" i="9"/>
  <c r="CQ369" i="9"/>
  <c r="CS369" i="9"/>
  <c r="CN370" i="9"/>
  <c r="CP370" i="9" s="1"/>
  <c r="CR370" i="9" s="1"/>
  <c r="CO370" i="9"/>
  <c r="CQ370" i="9"/>
  <c r="CS370" i="9"/>
  <c r="CN371" i="9"/>
  <c r="CO371" i="9"/>
  <c r="CQ371" i="9" s="1"/>
  <c r="CS371" i="9" s="1"/>
  <c r="CP371" i="9"/>
  <c r="CR371" i="9" s="1"/>
  <c r="CN372" i="9"/>
  <c r="CO372" i="9"/>
  <c r="CP372" i="9"/>
  <c r="CQ372" i="9"/>
  <c r="CS372" i="9" s="1"/>
  <c r="CR372" i="9"/>
  <c r="CN373" i="9"/>
  <c r="CP373" i="9" s="1"/>
  <c r="CR373" i="9" s="1"/>
  <c r="CO373" i="9"/>
  <c r="CQ373" i="9"/>
  <c r="CS373" i="9"/>
  <c r="CN374" i="9"/>
  <c r="CP374" i="9" s="1"/>
  <c r="CR374" i="9" s="1"/>
  <c r="CO374" i="9"/>
  <c r="CQ374" i="9"/>
  <c r="CS374" i="9"/>
  <c r="CN375" i="9"/>
  <c r="CO375" i="9"/>
  <c r="CQ375" i="9" s="1"/>
  <c r="CS375" i="9" s="1"/>
  <c r="CP375" i="9"/>
  <c r="CR375" i="9" s="1"/>
  <c r="CN376" i="9"/>
  <c r="CO376" i="9"/>
  <c r="CP376" i="9"/>
  <c r="CQ376" i="9"/>
  <c r="CS376" i="9" s="1"/>
  <c r="CR376" i="9"/>
  <c r="CN377" i="9"/>
  <c r="CP377" i="9" s="1"/>
  <c r="CR377" i="9" s="1"/>
  <c r="CO377" i="9"/>
  <c r="CQ377" i="9"/>
  <c r="CS377" i="9"/>
  <c r="CN378" i="9"/>
  <c r="CP378" i="9" s="1"/>
  <c r="CR378" i="9" s="1"/>
  <c r="CO378" i="9"/>
  <c r="CQ378" i="9"/>
  <c r="CS378" i="9" s="1"/>
  <c r="CN379" i="9"/>
  <c r="CO379" i="9"/>
  <c r="CQ379" i="9" s="1"/>
  <c r="CS379" i="9" s="1"/>
  <c r="CP379" i="9"/>
  <c r="CR379" i="9" s="1"/>
  <c r="CN380" i="9"/>
  <c r="CO380" i="9"/>
  <c r="CP380" i="9"/>
  <c r="CQ380" i="9"/>
  <c r="CS380" i="9" s="1"/>
  <c r="CR380" i="9"/>
  <c r="CN381" i="9"/>
  <c r="CP381" i="9" s="1"/>
  <c r="CR381" i="9" s="1"/>
  <c r="CO381" i="9"/>
  <c r="CQ381" i="9"/>
  <c r="CS381" i="9"/>
  <c r="CN382" i="9"/>
  <c r="CP382" i="9" s="1"/>
  <c r="CR382" i="9" s="1"/>
  <c r="CO382" i="9"/>
  <c r="CQ382" i="9"/>
  <c r="CS382" i="9"/>
  <c r="CN383" i="9"/>
  <c r="CO383" i="9"/>
  <c r="CQ383" i="9" s="1"/>
  <c r="CS383" i="9" s="1"/>
  <c r="CP383" i="9"/>
  <c r="CR383" i="9" s="1"/>
  <c r="CN384" i="9"/>
  <c r="CO384" i="9"/>
  <c r="CP384" i="9"/>
  <c r="CQ384" i="9"/>
  <c r="CS384" i="9" s="1"/>
  <c r="CR384" i="9"/>
  <c r="CN385" i="9"/>
  <c r="CP385" i="9" s="1"/>
  <c r="CR385" i="9" s="1"/>
  <c r="CO385" i="9"/>
  <c r="CQ385" i="9"/>
  <c r="CS385" i="9"/>
  <c r="CN386" i="9"/>
  <c r="CP386" i="9" s="1"/>
  <c r="CR386" i="9" s="1"/>
  <c r="CO386" i="9"/>
  <c r="CQ386" i="9"/>
  <c r="CS386" i="9" s="1"/>
  <c r="CN387" i="9"/>
  <c r="CO387" i="9"/>
  <c r="CQ387" i="9" s="1"/>
  <c r="CS387" i="9" s="1"/>
  <c r="CP387" i="9"/>
  <c r="CR387" i="9" s="1"/>
  <c r="CN388" i="9"/>
  <c r="CO388" i="9"/>
  <c r="CP388" i="9"/>
  <c r="CQ388" i="9"/>
  <c r="CS388" i="9" s="1"/>
  <c r="CR388" i="9"/>
  <c r="CN389" i="9"/>
  <c r="CP389" i="9" s="1"/>
  <c r="CR389" i="9" s="1"/>
  <c r="CO389" i="9"/>
  <c r="CQ389" i="9" s="1"/>
  <c r="CS389" i="9" s="1"/>
  <c r="CN390" i="9"/>
  <c r="CP390" i="9" s="1"/>
  <c r="CR390" i="9" s="1"/>
  <c r="CO390" i="9"/>
  <c r="CQ390" i="9"/>
  <c r="CS390" i="9" s="1"/>
  <c r="CN391" i="9"/>
  <c r="CO391" i="9"/>
  <c r="CQ391" i="9" s="1"/>
  <c r="CS391" i="9" s="1"/>
  <c r="CP391" i="9"/>
  <c r="CR391" i="9" s="1"/>
  <c r="CN392" i="9"/>
  <c r="CO392" i="9"/>
  <c r="CP392" i="9"/>
  <c r="CQ392" i="9"/>
  <c r="CS392" i="9" s="1"/>
  <c r="CR392" i="9"/>
  <c r="CN393" i="9"/>
  <c r="CP393" i="9" s="1"/>
  <c r="CR393" i="9" s="1"/>
  <c r="CO393" i="9"/>
  <c r="CQ393" i="9" s="1"/>
  <c r="CS393" i="9" s="1"/>
  <c r="CN394" i="9"/>
  <c r="CP394" i="9" s="1"/>
  <c r="CR394" i="9" s="1"/>
  <c r="CO394" i="9"/>
  <c r="CQ394" i="9"/>
  <c r="CS394" i="9" s="1"/>
  <c r="CN395" i="9"/>
  <c r="CO395" i="9"/>
  <c r="CQ395" i="9" s="1"/>
  <c r="CS395" i="9" s="1"/>
  <c r="CP395" i="9"/>
  <c r="CR395" i="9" s="1"/>
  <c r="CN396" i="9"/>
  <c r="CO396" i="9"/>
  <c r="CP396" i="9"/>
  <c r="CQ396" i="9"/>
  <c r="CS396" i="9" s="1"/>
  <c r="CR396" i="9"/>
  <c r="CN397" i="9"/>
  <c r="CP397" i="9" s="1"/>
  <c r="CR397" i="9" s="1"/>
  <c r="CO397" i="9"/>
  <c r="CQ397" i="9" s="1"/>
  <c r="CS397" i="9" s="1"/>
  <c r="CN398" i="9"/>
  <c r="CP398" i="9" s="1"/>
  <c r="CR398" i="9" s="1"/>
  <c r="CO398" i="9"/>
  <c r="CQ398" i="9"/>
  <c r="CS398" i="9" s="1"/>
  <c r="CN399" i="9"/>
  <c r="CO399" i="9"/>
  <c r="CQ399" i="9" s="1"/>
  <c r="CS399" i="9" s="1"/>
  <c r="CP399" i="9"/>
  <c r="CR399" i="9" s="1"/>
  <c r="CN400" i="9"/>
  <c r="CO400" i="9"/>
  <c r="CP400" i="9"/>
  <c r="CQ400" i="9"/>
  <c r="CS400" i="9" s="1"/>
  <c r="CR400" i="9"/>
  <c r="CN401" i="9"/>
  <c r="CP401" i="9" s="1"/>
  <c r="CR401" i="9" s="1"/>
  <c r="CO401" i="9"/>
  <c r="CQ401" i="9" s="1"/>
  <c r="CS401" i="9" s="1"/>
  <c r="CN402" i="9"/>
  <c r="CP402" i="9" s="1"/>
  <c r="CR402" i="9" s="1"/>
  <c r="CO402" i="9"/>
  <c r="CQ402" i="9"/>
  <c r="CS402" i="9" s="1"/>
  <c r="CN403" i="9"/>
  <c r="CO403" i="9"/>
  <c r="CQ403" i="9" s="1"/>
  <c r="CS403" i="9" s="1"/>
  <c r="CP403" i="9"/>
  <c r="CR403" i="9" s="1"/>
  <c r="CN404" i="9"/>
  <c r="CO404" i="9"/>
  <c r="CP404" i="9"/>
  <c r="CQ404" i="9"/>
  <c r="CS404" i="9" s="1"/>
  <c r="CR404" i="9"/>
  <c r="CN405" i="9"/>
  <c r="CP405" i="9" s="1"/>
  <c r="CR405" i="9" s="1"/>
  <c r="CO405" i="9"/>
  <c r="CQ405" i="9" s="1"/>
  <c r="CS405" i="9" s="1"/>
  <c r="CN406" i="9"/>
  <c r="CP406" i="9" s="1"/>
  <c r="CR406" i="9" s="1"/>
  <c r="CO406" i="9"/>
  <c r="CQ406" i="9"/>
  <c r="CS406" i="9" s="1"/>
  <c r="CN407" i="9"/>
  <c r="CO407" i="9"/>
  <c r="CQ407" i="9" s="1"/>
  <c r="CS407" i="9" s="1"/>
  <c r="CP407" i="9"/>
  <c r="CR407" i="9" s="1"/>
  <c r="CN408" i="9"/>
  <c r="CO408" i="9"/>
  <c r="CP408" i="9"/>
  <c r="CQ408" i="9"/>
  <c r="CS408" i="9" s="1"/>
  <c r="CR408" i="9"/>
  <c r="CN409" i="9"/>
  <c r="CP409" i="9" s="1"/>
  <c r="CR409" i="9" s="1"/>
  <c r="CO409" i="9"/>
  <c r="CQ409" i="9" s="1"/>
  <c r="CS409" i="9" s="1"/>
  <c r="CN410" i="9"/>
  <c r="CP410" i="9" s="1"/>
  <c r="CR410" i="9" s="1"/>
  <c r="CO410" i="9"/>
  <c r="CQ410" i="9"/>
  <c r="CS410" i="9" s="1"/>
  <c r="CN411" i="9"/>
  <c r="CO411" i="9"/>
  <c r="CQ411" i="9" s="1"/>
  <c r="CS411" i="9" s="1"/>
  <c r="CP411" i="9"/>
  <c r="CR411" i="9" s="1"/>
  <c r="CN412" i="9"/>
  <c r="CO412" i="9"/>
  <c r="CP412" i="9"/>
  <c r="CQ412" i="9"/>
  <c r="CS412" i="9" s="1"/>
  <c r="CR412" i="9"/>
  <c r="CN413" i="9"/>
  <c r="CP413" i="9" s="1"/>
  <c r="CR413" i="9" s="1"/>
  <c r="CO413" i="9"/>
  <c r="CQ413" i="9" s="1"/>
  <c r="CS413" i="9" s="1"/>
  <c r="CN414" i="9"/>
  <c r="CP414" i="9" s="1"/>
  <c r="CR414" i="9" s="1"/>
  <c r="CO414" i="9"/>
  <c r="CQ414" i="9"/>
  <c r="CS414" i="9" s="1"/>
  <c r="CN415" i="9"/>
  <c r="CO415" i="9"/>
  <c r="CQ415" i="9" s="1"/>
  <c r="CS415" i="9" s="1"/>
  <c r="CP415" i="9"/>
  <c r="CR415" i="9" s="1"/>
  <c r="CN416" i="9"/>
  <c r="CO416" i="9"/>
  <c r="CP416" i="9"/>
  <c r="CQ416" i="9"/>
  <c r="CS416" i="9" s="1"/>
  <c r="CR416" i="9"/>
  <c r="CN417" i="9"/>
  <c r="CP417" i="9" s="1"/>
  <c r="CR417" i="9" s="1"/>
  <c r="CO417" i="9"/>
  <c r="CQ417" i="9" s="1"/>
  <c r="CS417" i="9" s="1"/>
  <c r="CN418" i="9"/>
  <c r="CP418" i="9" s="1"/>
  <c r="CR418" i="9" s="1"/>
  <c r="CO418" i="9"/>
  <c r="CQ418" i="9"/>
  <c r="CS418" i="9" s="1"/>
  <c r="CN419" i="9"/>
  <c r="CO419" i="9"/>
  <c r="CQ419" i="9" s="1"/>
  <c r="CS419" i="9" s="1"/>
  <c r="CP419" i="9"/>
  <c r="CR419" i="9" s="1"/>
  <c r="CN420" i="9"/>
  <c r="CO420" i="9"/>
  <c r="CP420" i="9"/>
  <c r="CQ420" i="9"/>
  <c r="CS420" i="9" s="1"/>
  <c r="CR420" i="9"/>
  <c r="CN421" i="9"/>
  <c r="CO421" i="9"/>
  <c r="CP421" i="9"/>
  <c r="CQ421" i="9"/>
  <c r="CR421" i="9"/>
  <c r="CS421" i="9"/>
  <c r="CN422" i="9"/>
  <c r="CP422" i="9" s="1"/>
  <c r="CR422" i="9" s="1"/>
  <c r="CO422" i="9"/>
  <c r="CQ422" i="9"/>
  <c r="CS422" i="9" s="1"/>
  <c r="CN423" i="9"/>
  <c r="CO423" i="9"/>
  <c r="CQ423" i="9" s="1"/>
  <c r="CS423" i="9" s="1"/>
  <c r="CP423" i="9"/>
  <c r="CR423" i="9" s="1"/>
  <c r="CN424" i="9"/>
  <c r="CO424" i="9"/>
  <c r="CP424" i="9"/>
  <c r="CQ424" i="9"/>
  <c r="CS424" i="9" s="1"/>
  <c r="CR424" i="9"/>
  <c r="CN425" i="9"/>
  <c r="CO425" i="9"/>
  <c r="CP425" i="9"/>
  <c r="CQ425" i="9"/>
  <c r="CR425" i="9"/>
  <c r="CS425" i="9"/>
  <c r="CN426" i="9"/>
  <c r="CP426" i="9" s="1"/>
  <c r="CR426" i="9" s="1"/>
  <c r="CO426" i="9"/>
  <c r="CQ426" i="9"/>
  <c r="CS426" i="9"/>
  <c r="CN427" i="9"/>
  <c r="CO427" i="9"/>
  <c r="CQ427" i="9" s="1"/>
  <c r="CS427" i="9" s="1"/>
  <c r="CP427" i="9"/>
  <c r="CR427" i="9" s="1"/>
  <c r="CN428" i="9"/>
  <c r="CO428" i="9"/>
  <c r="CP428" i="9"/>
  <c r="CQ428" i="9"/>
  <c r="CS428" i="9" s="1"/>
  <c r="CR428" i="9"/>
  <c r="CN429" i="9"/>
  <c r="CO429" i="9"/>
  <c r="CP429" i="9"/>
  <c r="CQ429" i="9"/>
  <c r="CR429" i="9"/>
  <c r="CS429" i="9"/>
  <c r="CN430" i="9"/>
  <c r="CP430" i="9" s="1"/>
  <c r="CR430" i="9" s="1"/>
  <c r="CO430" i="9"/>
  <c r="CQ430" i="9"/>
  <c r="CS430" i="9"/>
  <c r="CN431" i="9"/>
  <c r="CO431" i="9"/>
  <c r="CQ431" i="9" s="1"/>
  <c r="CS431" i="9" s="1"/>
  <c r="CP431" i="9"/>
  <c r="CR431" i="9" s="1"/>
  <c r="CN432" i="9"/>
  <c r="CO432" i="9"/>
  <c r="CP432" i="9"/>
  <c r="CQ432" i="9"/>
  <c r="CS432" i="9" s="1"/>
  <c r="CR432" i="9"/>
  <c r="CN433" i="9"/>
  <c r="CO433" i="9"/>
  <c r="CP433" i="9"/>
  <c r="CQ433" i="9"/>
  <c r="CR433" i="9"/>
  <c r="CS433" i="9"/>
  <c r="CN434" i="9"/>
  <c r="CP434" i="9" s="1"/>
  <c r="CR434" i="9" s="1"/>
  <c r="CO434" i="9"/>
  <c r="CQ434" i="9"/>
  <c r="CS434" i="9"/>
  <c r="CN435" i="9"/>
  <c r="CO435" i="9"/>
  <c r="CQ435" i="9" s="1"/>
  <c r="CS435" i="9" s="1"/>
  <c r="CP435" i="9"/>
  <c r="CR435" i="9" s="1"/>
  <c r="CN436" i="9"/>
  <c r="CO436" i="9"/>
  <c r="CP436" i="9"/>
  <c r="CQ436" i="9"/>
  <c r="CS436" i="9" s="1"/>
  <c r="CR436" i="9"/>
  <c r="CN437" i="9"/>
  <c r="CO437" i="9"/>
  <c r="CP437" i="9"/>
  <c r="CQ437" i="9"/>
  <c r="CR437" i="9"/>
  <c r="CS437" i="9"/>
  <c r="CN438" i="9"/>
  <c r="CP438" i="9" s="1"/>
  <c r="CR438" i="9" s="1"/>
  <c r="CO438" i="9"/>
  <c r="CQ438" i="9"/>
  <c r="CS438" i="9" s="1"/>
  <c r="CN439" i="9"/>
  <c r="CO439" i="9"/>
  <c r="CQ439" i="9" s="1"/>
  <c r="CS439" i="9" s="1"/>
  <c r="CP439" i="9"/>
  <c r="CR439" i="9" s="1"/>
  <c r="CN440" i="9"/>
  <c r="CO440" i="9"/>
  <c r="CP440" i="9"/>
  <c r="CQ440" i="9"/>
  <c r="CS440" i="9" s="1"/>
  <c r="CR440" i="9"/>
  <c r="CN441" i="9"/>
  <c r="CO441" i="9"/>
  <c r="CP441" i="9"/>
  <c r="CQ441" i="9"/>
  <c r="CR441" i="9"/>
  <c r="CS441" i="9"/>
  <c r="CN442" i="9"/>
  <c r="CP442" i="9" s="1"/>
  <c r="CR442" i="9" s="1"/>
  <c r="CO442" i="9"/>
  <c r="CQ442" i="9"/>
  <c r="CS442" i="9" s="1"/>
  <c r="CN443" i="9"/>
  <c r="CO443" i="9"/>
  <c r="CQ443" i="9" s="1"/>
  <c r="CS443" i="9" s="1"/>
  <c r="CP443" i="9"/>
  <c r="CR443" i="9" s="1"/>
  <c r="CN444" i="9"/>
  <c r="CO444" i="9"/>
  <c r="CP444" i="9"/>
  <c r="CQ444" i="9"/>
  <c r="CS444" i="9" s="1"/>
  <c r="CR444" i="9"/>
  <c r="CN445" i="9"/>
  <c r="CO445" i="9"/>
  <c r="CP445" i="9"/>
  <c r="CQ445" i="9"/>
  <c r="CR445" i="9"/>
  <c r="CS445" i="9"/>
  <c r="CN446" i="9"/>
  <c r="CP446" i="9" s="1"/>
  <c r="CR446" i="9" s="1"/>
  <c r="CO446" i="9"/>
  <c r="CQ446" i="9"/>
  <c r="CS446" i="9" s="1"/>
  <c r="CN447" i="9"/>
  <c r="CO447" i="9"/>
  <c r="CQ447" i="9" s="1"/>
  <c r="CS447" i="9" s="1"/>
  <c r="CP447" i="9"/>
  <c r="CR447" i="9" s="1"/>
  <c r="CN448" i="9"/>
  <c r="CO448" i="9"/>
  <c r="CP448" i="9"/>
  <c r="CQ448" i="9"/>
  <c r="CS448" i="9" s="1"/>
  <c r="CR448" i="9"/>
  <c r="CN449" i="9"/>
  <c r="CO449" i="9"/>
  <c r="CP449" i="9"/>
  <c r="CQ449" i="9"/>
  <c r="CR449" i="9"/>
  <c r="CS449" i="9"/>
  <c r="CN450" i="9"/>
  <c r="CP450" i="9" s="1"/>
  <c r="CR450" i="9" s="1"/>
  <c r="CO450" i="9"/>
  <c r="CQ450" i="9"/>
  <c r="CS450" i="9" s="1"/>
  <c r="CN451" i="9"/>
  <c r="CO451" i="9"/>
  <c r="CQ451" i="9" s="1"/>
  <c r="CS451" i="9" s="1"/>
  <c r="CP451" i="9"/>
  <c r="CR451" i="9" s="1"/>
  <c r="CN452" i="9"/>
  <c r="CO452" i="9"/>
  <c r="CP452" i="9"/>
  <c r="CQ452" i="9"/>
  <c r="CS452" i="9" s="1"/>
  <c r="CR452" i="9"/>
  <c r="CN453" i="9"/>
  <c r="CO453" i="9"/>
  <c r="CP453" i="9"/>
  <c r="CQ453" i="9"/>
  <c r="CR453" i="9"/>
  <c r="CS453" i="9"/>
  <c r="CN454" i="9"/>
  <c r="CP454" i="9" s="1"/>
  <c r="CR454" i="9" s="1"/>
  <c r="CO454" i="9"/>
  <c r="CQ454" i="9"/>
  <c r="CS454" i="9" s="1"/>
  <c r="CN455" i="9"/>
  <c r="CO455" i="9"/>
  <c r="CQ455" i="9" s="1"/>
  <c r="CS455" i="9" s="1"/>
  <c r="CP455" i="9"/>
  <c r="CR455" i="9" s="1"/>
  <c r="CN456" i="9"/>
  <c r="CO456" i="9"/>
  <c r="CP456" i="9"/>
  <c r="CQ456" i="9"/>
  <c r="CS456" i="9" s="1"/>
  <c r="CR456" i="9"/>
  <c r="CN457" i="9"/>
  <c r="CO457" i="9"/>
  <c r="CP457" i="9"/>
  <c r="CQ457" i="9"/>
  <c r="CR457" i="9"/>
  <c r="CS457" i="9"/>
  <c r="CN458" i="9"/>
  <c r="CP458" i="9" s="1"/>
  <c r="CR458" i="9" s="1"/>
  <c r="CO458" i="9"/>
  <c r="CQ458" i="9"/>
  <c r="CS458" i="9" s="1"/>
  <c r="CN459" i="9"/>
  <c r="CO459" i="9"/>
  <c r="CQ459" i="9" s="1"/>
  <c r="CS459" i="9" s="1"/>
  <c r="CP459" i="9"/>
  <c r="CR459" i="9" s="1"/>
  <c r="CN460" i="9"/>
  <c r="CO460" i="9"/>
  <c r="CP460" i="9"/>
  <c r="CQ460" i="9"/>
  <c r="CS460" i="9" s="1"/>
  <c r="CR460" i="9"/>
  <c r="CN461" i="9"/>
  <c r="CO461" i="9"/>
  <c r="CP461" i="9"/>
  <c r="CQ461" i="9"/>
  <c r="CR461" i="9"/>
  <c r="CS461" i="9"/>
  <c r="CN462" i="9"/>
  <c r="CP462" i="9" s="1"/>
  <c r="CR462" i="9" s="1"/>
  <c r="CO462" i="9"/>
  <c r="CQ462" i="9"/>
  <c r="CS462" i="9"/>
  <c r="CN463" i="9"/>
  <c r="CO463" i="9"/>
  <c r="CQ463" i="9" s="1"/>
  <c r="CS463" i="9" s="1"/>
  <c r="CP463" i="9"/>
  <c r="CR463" i="9" s="1"/>
  <c r="CN464" i="9"/>
  <c r="CO464" i="9"/>
  <c r="CP464" i="9"/>
  <c r="CQ464" i="9"/>
  <c r="CS464" i="9" s="1"/>
  <c r="CR464" i="9"/>
  <c r="CN465" i="9"/>
  <c r="CO465" i="9"/>
  <c r="CP465" i="9"/>
  <c r="CQ465" i="9"/>
  <c r="CR465" i="9"/>
  <c r="CS465" i="9"/>
  <c r="CJ9" i="9"/>
  <c r="CK9" i="9"/>
  <c r="CJ10" i="9"/>
  <c r="CK10" i="9"/>
  <c r="CJ11" i="9"/>
  <c r="CK11" i="9"/>
  <c r="CJ12" i="9"/>
  <c r="CK12" i="9"/>
  <c r="CJ13" i="9"/>
  <c r="CK13" i="9"/>
  <c r="CJ14" i="9"/>
  <c r="CK14" i="9"/>
  <c r="CJ15" i="9"/>
  <c r="CK15" i="9"/>
  <c r="CJ16" i="9"/>
  <c r="CK16" i="9"/>
  <c r="CJ17" i="9"/>
  <c r="CK17" i="9"/>
  <c r="CJ18" i="9"/>
  <c r="CK18" i="9"/>
  <c r="CJ19" i="9"/>
  <c r="CK19" i="9"/>
  <c r="CJ20" i="9"/>
  <c r="CK20" i="9"/>
  <c r="CJ21" i="9"/>
  <c r="CK21" i="9"/>
  <c r="CJ22" i="9"/>
  <c r="CK22" i="9"/>
  <c r="CJ23" i="9"/>
  <c r="CK23" i="9"/>
  <c r="CJ24" i="9"/>
  <c r="CK24" i="9"/>
  <c r="CJ25" i="9"/>
  <c r="CK25" i="9"/>
  <c r="CJ26" i="9"/>
  <c r="CK26" i="9"/>
  <c r="CJ27" i="9"/>
  <c r="CK27" i="9"/>
  <c r="CJ28" i="9"/>
  <c r="CK28" i="9"/>
  <c r="CJ29" i="9"/>
  <c r="CK29" i="9"/>
  <c r="CJ30" i="9"/>
  <c r="CK30" i="9"/>
  <c r="CJ31" i="9"/>
  <c r="CK31" i="9"/>
  <c r="CJ32" i="9"/>
  <c r="CK32" i="9"/>
  <c r="CJ33" i="9"/>
  <c r="CK33" i="9"/>
  <c r="CJ34" i="9"/>
  <c r="CK34" i="9"/>
  <c r="CJ35" i="9"/>
  <c r="CK35" i="9"/>
  <c r="CJ36" i="9"/>
  <c r="CK36" i="9"/>
  <c r="CJ37" i="9"/>
  <c r="CK37" i="9"/>
  <c r="CJ38" i="9"/>
  <c r="CK38" i="9"/>
  <c r="CJ39" i="9"/>
  <c r="CK39" i="9"/>
  <c r="CJ40" i="9"/>
  <c r="CK40" i="9"/>
  <c r="CJ41" i="9"/>
  <c r="CK41" i="9"/>
  <c r="CJ42" i="9"/>
  <c r="CK42" i="9"/>
  <c r="CJ43" i="9"/>
  <c r="CK43" i="9"/>
  <c r="CJ44" i="9"/>
  <c r="CK44" i="9"/>
  <c r="CJ45" i="9"/>
  <c r="CK45" i="9"/>
  <c r="CJ46" i="9"/>
  <c r="CK46" i="9"/>
  <c r="CJ47" i="9"/>
  <c r="CK47" i="9"/>
  <c r="CJ48" i="9"/>
  <c r="CK48" i="9"/>
  <c r="CJ49" i="9"/>
  <c r="CK49" i="9"/>
  <c r="CJ50" i="9"/>
  <c r="CK50" i="9"/>
  <c r="CJ51" i="9"/>
  <c r="CK51" i="9"/>
  <c r="CJ52" i="9"/>
  <c r="CK52" i="9"/>
  <c r="CJ53" i="9"/>
  <c r="CK53" i="9"/>
  <c r="CJ54" i="9"/>
  <c r="CK54" i="9"/>
  <c r="CJ55" i="9"/>
  <c r="CK55" i="9"/>
  <c r="CJ56" i="9"/>
  <c r="CK56" i="9"/>
  <c r="CJ57" i="9"/>
  <c r="CK57" i="9"/>
  <c r="CJ58" i="9"/>
  <c r="CK58" i="9"/>
  <c r="CJ59" i="9"/>
  <c r="CK59" i="9"/>
  <c r="CJ60" i="9"/>
  <c r="CK60" i="9"/>
  <c r="CJ61" i="9"/>
  <c r="CK61" i="9"/>
  <c r="CJ62" i="9"/>
  <c r="CK62" i="9"/>
  <c r="CJ63" i="9"/>
  <c r="CK63" i="9"/>
  <c r="CJ64" i="9"/>
  <c r="CK64" i="9"/>
  <c r="CJ65" i="9"/>
  <c r="CK65" i="9"/>
  <c r="CJ66" i="9"/>
  <c r="CK66" i="9"/>
  <c r="CJ67" i="9"/>
  <c r="CK67" i="9"/>
  <c r="CJ68" i="9"/>
  <c r="CK68" i="9"/>
  <c r="CJ69" i="9"/>
  <c r="CK69" i="9"/>
  <c r="CJ70" i="9"/>
  <c r="CK70" i="9"/>
  <c r="CJ71" i="9"/>
  <c r="CK71" i="9"/>
  <c r="CJ72" i="9"/>
  <c r="CK72" i="9"/>
  <c r="CJ73" i="9"/>
  <c r="CK73" i="9"/>
  <c r="CJ74" i="9"/>
  <c r="CK74" i="9"/>
  <c r="CJ75" i="9"/>
  <c r="CK75" i="9"/>
  <c r="CJ76" i="9"/>
  <c r="CK76" i="9"/>
  <c r="CJ77" i="9"/>
  <c r="CK77" i="9"/>
  <c r="CJ78" i="9"/>
  <c r="CK78" i="9"/>
  <c r="CJ79" i="9"/>
  <c r="CK79" i="9"/>
  <c r="CJ80" i="9"/>
  <c r="CK80" i="9"/>
  <c r="CJ81" i="9"/>
  <c r="CK81" i="9"/>
  <c r="CJ82" i="9"/>
  <c r="CK82" i="9"/>
  <c r="CJ83" i="9"/>
  <c r="CK83" i="9"/>
  <c r="CJ84" i="9"/>
  <c r="CK84" i="9"/>
  <c r="CJ85" i="9"/>
  <c r="CK85" i="9"/>
  <c r="CJ86" i="9"/>
  <c r="CK86" i="9"/>
  <c r="CJ87" i="9"/>
  <c r="CK87" i="9"/>
  <c r="CJ88" i="9"/>
  <c r="CK88" i="9"/>
  <c r="CJ89" i="9"/>
  <c r="CK89" i="9"/>
  <c r="CJ90" i="9"/>
  <c r="CK90" i="9"/>
  <c r="CJ91" i="9"/>
  <c r="CK91" i="9"/>
  <c r="CJ92" i="9"/>
  <c r="CK92" i="9"/>
  <c r="CJ93" i="9"/>
  <c r="CK93" i="9"/>
  <c r="CJ94" i="9"/>
  <c r="CK94" i="9"/>
  <c r="CJ95" i="9"/>
  <c r="CK95" i="9"/>
  <c r="CJ96" i="9"/>
  <c r="CK96" i="9"/>
  <c r="CJ97" i="9"/>
  <c r="CK97" i="9"/>
  <c r="CJ98" i="9"/>
  <c r="CK98" i="9"/>
  <c r="CJ99" i="9"/>
  <c r="CK99" i="9"/>
  <c r="CJ100" i="9"/>
  <c r="CK100" i="9"/>
  <c r="CJ101" i="9"/>
  <c r="CK101" i="9"/>
  <c r="CJ102" i="9"/>
  <c r="CK102" i="9"/>
  <c r="CJ103" i="9"/>
  <c r="CK103" i="9"/>
  <c r="CJ104" i="9"/>
  <c r="CK104" i="9"/>
  <c r="CJ105" i="9"/>
  <c r="CK105" i="9"/>
  <c r="CJ106" i="9"/>
  <c r="CK106" i="9"/>
  <c r="CJ107" i="9"/>
  <c r="CK107" i="9"/>
  <c r="CJ108" i="9"/>
  <c r="CK108" i="9"/>
  <c r="CJ109" i="9"/>
  <c r="CK109" i="9"/>
  <c r="CJ110" i="9"/>
  <c r="CK110" i="9"/>
  <c r="CJ111" i="9"/>
  <c r="CK111" i="9"/>
  <c r="CJ112" i="9"/>
  <c r="CK112" i="9"/>
  <c r="CJ113" i="9"/>
  <c r="CK113" i="9"/>
  <c r="CJ114" i="9"/>
  <c r="CK114" i="9"/>
  <c r="CJ115" i="9"/>
  <c r="CK115" i="9"/>
  <c r="CJ116" i="9"/>
  <c r="CK116" i="9"/>
  <c r="CJ117" i="9"/>
  <c r="CK117" i="9"/>
  <c r="CJ118" i="9"/>
  <c r="CK118" i="9"/>
  <c r="CJ119" i="9"/>
  <c r="CK119" i="9"/>
  <c r="CJ120" i="9"/>
  <c r="CK120" i="9"/>
  <c r="CJ121" i="9"/>
  <c r="CK121" i="9"/>
  <c r="CJ122" i="9"/>
  <c r="CK122" i="9"/>
  <c r="CJ123" i="9"/>
  <c r="CK123" i="9"/>
  <c r="CJ124" i="9"/>
  <c r="CK124" i="9"/>
  <c r="CJ125" i="9"/>
  <c r="CK125" i="9"/>
  <c r="CJ126" i="9"/>
  <c r="CK126" i="9"/>
  <c r="CJ127" i="9"/>
  <c r="CK127" i="9"/>
  <c r="CJ128" i="9"/>
  <c r="CK128" i="9"/>
  <c r="CJ129" i="9"/>
  <c r="CK129" i="9"/>
  <c r="CJ130" i="9"/>
  <c r="CK130" i="9"/>
  <c r="CJ131" i="9"/>
  <c r="CK131" i="9"/>
  <c r="CJ132" i="9"/>
  <c r="CK132" i="9"/>
  <c r="CJ133" i="9"/>
  <c r="CK133" i="9"/>
  <c r="CJ134" i="9"/>
  <c r="CK134" i="9"/>
  <c r="CJ135" i="9"/>
  <c r="CK135" i="9"/>
  <c r="CJ136" i="9"/>
  <c r="CK136" i="9"/>
  <c r="CJ137" i="9"/>
  <c r="CK137" i="9"/>
  <c r="CJ138" i="9"/>
  <c r="CK138" i="9"/>
  <c r="CJ139" i="9"/>
  <c r="CK139" i="9"/>
  <c r="CJ140" i="9"/>
  <c r="CK140" i="9"/>
  <c r="CJ141" i="9"/>
  <c r="CK141" i="9"/>
  <c r="CJ142" i="9"/>
  <c r="CK142" i="9"/>
  <c r="CJ143" i="9"/>
  <c r="CK143" i="9"/>
  <c r="CJ144" i="9"/>
  <c r="CK144" i="9"/>
  <c r="CJ145" i="9"/>
  <c r="CK145" i="9"/>
  <c r="CJ146" i="9"/>
  <c r="CK146" i="9"/>
  <c r="CJ147" i="9"/>
  <c r="CK147" i="9"/>
  <c r="CJ148" i="9"/>
  <c r="CK148" i="9"/>
  <c r="CJ149" i="9"/>
  <c r="CK149" i="9"/>
  <c r="CJ150" i="9"/>
  <c r="CK150" i="9"/>
  <c r="CJ151" i="9"/>
  <c r="CK151" i="9"/>
  <c r="CJ152" i="9"/>
  <c r="CK152" i="9"/>
  <c r="CJ153" i="9"/>
  <c r="CK153" i="9"/>
  <c r="CJ154" i="9"/>
  <c r="CK154" i="9"/>
  <c r="CJ155" i="9"/>
  <c r="CK155" i="9"/>
  <c r="CJ156" i="9"/>
  <c r="CK156" i="9"/>
  <c r="CJ157" i="9"/>
  <c r="CK157" i="9"/>
  <c r="CJ158" i="9"/>
  <c r="CK158" i="9"/>
  <c r="CJ159" i="9"/>
  <c r="CK159" i="9"/>
  <c r="CJ160" i="9"/>
  <c r="CK160" i="9"/>
  <c r="CJ161" i="9"/>
  <c r="CK161" i="9"/>
  <c r="CJ162" i="9"/>
  <c r="CK162" i="9"/>
  <c r="CJ163" i="9"/>
  <c r="CK163" i="9"/>
  <c r="CJ164" i="9"/>
  <c r="CK164" i="9"/>
  <c r="CJ165" i="9"/>
  <c r="CK165" i="9"/>
  <c r="CJ166" i="9"/>
  <c r="CK166" i="9"/>
  <c r="CJ167" i="9"/>
  <c r="CK167" i="9"/>
  <c r="CJ168" i="9"/>
  <c r="CK168" i="9"/>
  <c r="CJ169" i="9"/>
  <c r="CK169" i="9"/>
  <c r="CJ170" i="9"/>
  <c r="CK170" i="9"/>
  <c r="CJ171" i="9"/>
  <c r="CK171" i="9"/>
  <c r="CJ172" i="9"/>
  <c r="CK172" i="9"/>
  <c r="CJ173" i="9"/>
  <c r="CK173" i="9"/>
  <c r="CJ174" i="9"/>
  <c r="CK174" i="9"/>
  <c r="CJ175" i="9"/>
  <c r="CK175" i="9"/>
  <c r="CJ176" i="9"/>
  <c r="CK176" i="9"/>
  <c r="CJ177" i="9"/>
  <c r="CK177" i="9"/>
  <c r="CJ178" i="9"/>
  <c r="CK178" i="9"/>
  <c r="CJ179" i="9"/>
  <c r="CK179" i="9"/>
  <c r="CJ180" i="9"/>
  <c r="CK180" i="9"/>
  <c r="CJ181" i="9"/>
  <c r="CK181" i="9"/>
  <c r="CJ182" i="9"/>
  <c r="CK182" i="9"/>
  <c r="CJ183" i="9"/>
  <c r="CK183" i="9"/>
  <c r="CJ184" i="9"/>
  <c r="CK184" i="9"/>
  <c r="CJ185" i="9"/>
  <c r="CK185" i="9"/>
  <c r="CJ186" i="9"/>
  <c r="CK186" i="9"/>
  <c r="CJ187" i="9"/>
  <c r="CK187" i="9"/>
  <c r="CJ188" i="9"/>
  <c r="CK188" i="9"/>
  <c r="CJ189" i="9"/>
  <c r="CK189" i="9"/>
  <c r="CJ190" i="9"/>
  <c r="CK190" i="9"/>
  <c r="CJ191" i="9"/>
  <c r="CK191" i="9"/>
  <c r="CJ192" i="9"/>
  <c r="CK192" i="9"/>
  <c r="CJ193" i="9"/>
  <c r="CK193" i="9"/>
  <c r="CJ194" i="9"/>
  <c r="CK194" i="9"/>
  <c r="CJ195" i="9"/>
  <c r="CK195" i="9"/>
  <c r="CJ196" i="9"/>
  <c r="CK196" i="9"/>
  <c r="CJ197" i="9"/>
  <c r="CK197" i="9"/>
  <c r="CJ198" i="9"/>
  <c r="CK198" i="9"/>
  <c r="CJ199" i="9"/>
  <c r="CK199" i="9"/>
  <c r="CJ200" i="9"/>
  <c r="CK200" i="9"/>
  <c r="CJ201" i="9"/>
  <c r="CK201" i="9"/>
  <c r="CJ202" i="9"/>
  <c r="CK202" i="9"/>
  <c r="CJ203" i="9"/>
  <c r="CK203" i="9"/>
  <c r="CJ204" i="9"/>
  <c r="CK204" i="9"/>
  <c r="CJ205" i="9"/>
  <c r="CK205" i="9"/>
  <c r="CJ206" i="9"/>
  <c r="CK206" i="9"/>
  <c r="CJ207" i="9"/>
  <c r="CK207" i="9"/>
  <c r="CJ208" i="9"/>
  <c r="CK208" i="9"/>
  <c r="CJ209" i="9"/>
  <c r="CK209" i="9"/>
  <c r="CJ210" i="9"/>
  <c r="CK210" i="9"/>
  <c r="CJ211" i="9"/>
  <c r="CK211" i="9"/>
  <c r="CJ212" i="9"/>
  <c r="CK212" i="9"/>
  <c r="CJ213" i="9"/>
  <c r="CK213" i="9"/>
  <c r="CJ214" i="9"/>
  <c r="CK214" i="9"/>
  <c r="CJ215" i="9"/>
  <c r="CK215" i="9"/>
  <c r="CJ216" i="9"/>
  <c r="CK216" i="9"/>
  <c r="CJ217" i="9"/>
  <c r="CK217" i="9"/>
  <c r="CJ218" i="9"/>
  <c r="CK218" i="9"/>
  <c r="CJ219" i="9"/>
  <c r="CK219" i="9"/>
  <c r="CJ220" i="9"/>
  <c r="CK220" i="9"/>
  <c r="CJ221" i="9"/>
  <c r="CK221" i="9"/>
  <c r="CJ222" i="9"/>
  <c r="CK222" i="9"/>
  <c r="CJ223" i="9"/>
  <c r="CK223" i="9"/>
  <c r="CJ224" i="9"/>
  <c r="CK224" i="9"/>
  <c r="CJ225" i="9"/>
  <c r="CK225" i="9"/>
  <c r="CJ226" i="9"/>
  <c r="CK226" i="9"/>
  <c r="CJ227" i="9"/>
  <c r="CK227" i="9"/>
  <c r="CJ228" i="9"/>
  <c r="CK228" i="9"/>
  <c r="CJ229" i="9"/>
  <c r="CK229" i="9"/>
  <c r="CJ230" i="9"/>
  <c r="CK230" i="9"/>
  <c r="CJ231" i="9"/>
  <c r="CK231" i="9"/>
  <c r="CJ232" i="9"/>
  <c r="CK232" i="9"/>
  <c r="CJ233" i="9"/>
  <c r="CK233" i="9"/>
  <c r="CJ234" i="9"/>
  <c r="CK234" i="9"/>
  <c r="CJ235" i="9"/>
  <c r="CK235" i="9"/>
  <c r="CJ236" i="9"/>
  <c r="CK236" i="9"/>
  <c r="CJ237" i="9"/>
  <c r="CK237" i="9"/>
  <c r="CJ238" i="9"/>
  <c r="CK238" i="9"/>
  <c r="CJ239" i="9"/>
  <c r="CK239" i="9"/>
  <c r="CJ240" i="9"/>
  <c r="CK240" i="9"/>
  <c r="CJ241" i="9"/>
  <c r="CK241" i="9"/>
  <c r="CJ242" i="9"/>
  <c r="CK242" i="9"/>
  <c r="CJ243" i="9"/>
  <c r="CK243" i="9"/>
  <c r="CJ244" i="9"/>
  <c r="CK244" i="9"/>
  <c r="CJ245" i="9"/>
  <c r="CK245" i="9"/>
  <c r="CJ246" i="9"/>
  <c r="CK246" i="9"/>
  <c r="CJ247" i="9"/>
  <c r="CK247" i="9"/>
  <c r="CJ248" i="9"/>
  <c r="CK248" i="9"/>
  <c r="CJ249" i="9"/>
  <c r="CK249" i="9"/>
  <c r="CJ250" i="9"/>
  <c r="CK250" i="9"/>
  <c r="CJ251" i="9"/>
  <c r="CK251" i="9"/>
  <c r="CJ252" i="9"/>
  <c r="CK252" i="9"/>
  <c r="CJ253" i="9"/>
  <c r="CK253" i="9"/>
  <c r="CJ254" i="9"/>
  <c r="CK254" i="9"/>
  <c r="CJ255" i="9"/>
  <c r="CK255" i="9"/>
  <c r="CJ256" i="9"/>
  <c r="CK256" i="9"/>
  <c r="CJ257" i="9"/>
  <c r="CK257" i="9"/>
  <c r="CJ258" i="9"/>
  <c r="CK258" i="9"/>
  <c r="CJ259" i="9"/>
  <c r="CK259" i="9"/>
  <c r="CJ260" i="9"/>
  <c r="CK260" i="9"/>
  <c r="CJ261" i="9"/>
  <c r="CK261" i="9"/>
  <c r="CJ262" i="9"/>
  <c r="CK262" i="9"/>
  <c r="CJ263" i="9"/>
  <c r="CK263" i="9"/>
  <c r="CJ264" i="9"/>
  <c r="CK264" i="9"/>
  <c r="CJ265" i="9"/>
  <c r="CK265" i="9"/>
  <c r="CJ266" i="9"/>
  <c r="CK266" i="9"/>
  <c r="CJ267" i="9"/>
  <c r="CK267" i="9"/>
  <c r="CJ268" i="9"/>
  <c r="CK268" i="9"/>
  <c r="CJ269" i="9"/>
  <c r="CK269" i="9"/>
  <c r="CJ270" i="9"/>
  <c r="CK270" i="9"/>
  <c r="CJ271" i="9"/>
  <c r="CK271" i="9"/>
  <c r="CJ272" i="9"/>
  <c r="CK272" i="9"/>
  <c r="CJ273" i="9"/>
  <c r="CK273" i="9"/>
  <c r="CJ274" i="9"/>
  <c r="CK274" i="9"/>
  <c r="CJ275" i="9"/>
  <c r="CK275" i="9"/>
  <c r="CJ276" i="9"/>
  <c r="CK276" i="9"/>
  <c r="CJ277" i="9"/>
  <c r="CK277" i="9"/>
  <c r="CJ278" i="9"/>
  <c r="CK278" i="9"/>
  <c r="CJ279" i="9"/>
  <c r="CK279" i="9"/>
  <c r="CJ280" i="9"/>
  <c r="CK280" i="9"/>
  <c r="CJ281" i="9"/>
  <c r="CK281" i="9"/>
  <c r="CJ282" i="9"/>
  <c r="CK282" i="9"/>
  <c r="CJ283" i="9"/>
  <c r="CK283" i="9"/>
  <c r="CJ284" i="9"/>
  <c r="CK284" i="9"/>
  <c r="CJ285" i="9"/>
  <c r="CK285" i="9"/>
  <c r="CJ286" i="9"/>
  <c r="CK286" i="9"/>
  <c r="CJ287" i="9"/>
  <c r="CK287" i="9"/>
  <c r="CJ288" i="9"/>
  <c r="CK288" i="9"/>
  <c r="CJ289" i="9"/>
  <c r="CK289" i="9"/>
  <c r="CJ290" i="9"/>
  <c r="CK290" i="9"/>
  <c r="CJ291" i="9"/>
  <c r="CK291" i="9"/>
  <c r="CJ292" i="9"/>
  <c r="CK292" i="9"/>
  <c r="CJ293" i="9"/>
  <c r="CK293" i="9"/>
  <c r="CJ294" i="9"/>
  <c r="CK294" i="9"/>
  <c r="CJ295" i="9"/>
  <c r="CK295" i="9"/>
  <c r="CJ296" i="9"/>
  <c r="CK296" i="9"/>
  <c r="CJ297" i="9"/>
  <c r="CK297" i="9"/>
  <c r="CJ298" i="9"/>
  <c r="CK298" i="9"/>
  <c r="CJ299" i="9"/>
  <c r="CK299" i="9"/>
  <c r="CJ300" i="9"/>
  <c r="CK300" i="9"/>
  <c r="CJ301" i="9"/>
  <c r="CK301" i="9"/>
  <c r="CJ302" i="9"/>
  <c r="CK302" i="9"/>
  <c r="CJ303" i="9"/>
  <c r="CK303" i="9"/>
  <c r="CJ304" i="9"/>
  <c r="CK304" i="9"/>
  <c r="CJ305" i="9"/>
  <c r="CK305" i="9"/>
  <c r="CJ306" i="9"/>
  <c r="CK306" i="9"/>
  <c r="CJ307" i="9"/>
  <c r="CK307" i="9"/>
  <c r="CJ308" i="9"/>
  <c r="CK308" i="9"/>
  <c r="CJ309" i="9"/>
  <c r="CK309" i="9"/>
  <c r="CJ310" i="9"/>
  <c r="CK310" i="9"/>
  <c r="CJ311" i="9"/>
  <c r="CK311" i="9"/>
  <c r="CJ312" i="9"/>
  <c r="CK312" i="9"/>
  <c r="CJ313" i="9"/>
  <c r="CK313" i="9"/>
  <c r="CJ314" i="9"/>
  <c r="CK314" i="9"/>
  <c r="CJ315" i="9"/>
  <c r="CK315" i="9"/>
  <c r="CJ316" i="9"/>
  <c r="CK316" i="9"/>
  <c r="CJ317" i="9"/>
  <c r="CK317" i="9"/>
  <c r="CJ318" i="9"/>
  <c r="CK318" i="9"/>
  <c r="CJ319" i="9"/>
  <c r="CK319" i="9"/>
  <c r="CJ320" i="9"/>
  <c r="CK320" i="9"/>
  <c r="CJ321" i="9"/>
  <c r="CK321" i="9"/>
  <c r="CJ322" i="9"/>
  <c r="CK322" i="9"/>
  <c r="CJ323" i="9"/>
  <c r="CK323" i="9"/>
  <c r="CJ324" i="9"/>
  <c r="CK324" i="9"/>
  <c r="CJ325" i="9"/>
  <c r="CK325" i="9"/>
  <c r="CJ326" i="9"/>
  <c r="CK326" i="9"/>
  <c r="CJ327" i="9"/>
  <c r="CK327" i="9"/>
  <c r="CJ328" i="9"/>
  <c r="CK328" i="9"/>
  <c r="CJ329" i="9"/>
  <c r="CK329" i="9"/>
  <c r="CJ330" i="9"/>
  <c r="CK330" i="9"/>
  <c r="CJ331" i="9"/>
  <c r="CK331" i="9"/>
  <c r="CJ332" i="9"/>
  <c r="CK332" i="9"/>
  <c r="CJ333" i="9"/>
  <c r="CK333" i="9"/>
  <c r="CJ334" i="9"/>
  <c r="CK334" i="9"/>
  <c r="CJ335" i="9"/>
  <c r="CK335" i="9"/>
  <c r="CJ336" i="9"/>
  <c r="CK336" i="9"/>
  <c r="CJ337" i="9"/>
  <c r="CK337" i="9"/>
  <c r="CJ338" i="9"/>
  <c r="CK338" i="9"/>
  <c r="CJ339" i="9"/>
  <c r="CK339" i="9"/>
  <c r="CJ340" i="9"/>
  <c r="CK340" i="9"/>
  <c r="CJ341" i="9"/>
  <c r="CK341" i="9"/>
  <c r="CJ342" i="9"/>
  <c r="CK342" i="9"/>
  <c r="CJ343" i="9"/>
  <c r="CK343" i="9"/>
  <c r="CJ344" i="9"/>
  <c r="CK344" i="9"/>
  <c r="CJ345" i="9"/>
  <c r="CK345" i="9"/>
  <c r="CJ346" i="9"/>
  <c r="CK346" i="9"/>
  <c r="CJ347" i="9"/>
  <c r="CK347" i="9"/>
  <c r="CJ348" i="9"/>
  <c r="CK348" i="9"/>
  <c r="CJ349" i="9"/>
  <c r="CK349" i="9"/>
  <c r="CJ350" i="9"/>
  <c r="CK350" i="9"/>
  <c r="CJ351" i="9"/>
  <c r="CK351" i="9"/>
  <c r="CJ352" i="9"/>
  <c r="CK352" i="9"/>
  <c r="CJ353" i="9"/>
  <c r="CK353" i="9"/>
  <c r="CJ354" i="9"/>
  <c r="CK354" i="9"/>
  <c r="CJ355" i="9"/>
  <c r="CK355" i="9"/>
  <c r="CJ356" i="9"/>
  <c r="CK356" i="9"/>
  <c r="CJ357" i="9"/>
  <c r="CK357" i="9"/>
  <c r="CJ358" i="9"/>
  <c r="CK358" i="9"/>
  <c r="CJ359" i="9"/>
  <c r="CK359" i="9"/>
  <c r="CJ360" i="9"/>
  <c r="CK360" i="9"/>
  <c r="CJ361" i="9"/>
  <c r="CK361" i="9"/>
  <c r="CJ362" i="9"/>
  <c r="CK362" i="9"/>
  <c r="CJ363" i="9"/>
  <c r="CK363" i="9"/>
  <c r="CJ364" i="9"/>
  <c r="CK364" i="9"/>
  <c r="CJ365" i="9"/>
  <c r="CK365" i="9"/>
  <c r="CJ366" i="9"/>
  <c r="CK366" i="9"/>
  <c r="CJ367" i="9"/>
  <c r="CK367" i="9"/>
  <c r="CJ368" i="9"/>
  <c r="CK368" i="9"/>
  <c r="CJ369" i="9"/>
  <c r="CK369" i="9"/>
  <c r="CJ370" i="9"/>
  <c r="CK370" i="9"/>
  <c r="CJ371" i="9"/>
  <c r="CK371" i="9"/>
  <c r="CJ372" i="9"/>
  <c r="CK372" i="9"/>
  <c r="CJ373" i="9"/>
  <c r="CK373" i="9"/>
  <c r="CJ374" i="9"/>
  <c r="CK374" i="9"/>
  <c r="CJ375" i="9"/>
  <c r="CK375" i="9"/>
  <c r="CJ376" i="9"/>
  <c r="CK376" i="9"/>
  <c r="CJ377" i="9"/>
  <c r="CK377" i="9"/>
  <c r="CJ378" i="9"/>
  <c r="CK378" i="9"/>
  <c r="CJ379" i="9"/>
  <c r="CK379" i="9"/>
  <c r="CJ380" i="9"/>
  <c r="CK380" i="9"/>
  <c r="CJ381" i="9"/>
  <c r="CK381" i="9"/>
  <c r="CJ382" i="9"/>
  <c r="CK382" i="9"/>
  <c r="CJ383" i="9"/>
  <c r="CK383" i="9"/>
  <c r="CJ384" i="9"/>
  <c r="CK384" i="9"/>
  <c r="CJ385" i="9"/>
  <c r="CK385" i="9"/>
  <c r="CJ386" i="9"/>
  <c r="CK386" i="9"/>
  <c r="CJ387" i="9"/>
  <c r="CK387" i="9"/>
  <c r="CJ388" i="9"/>
  <c r="CK388" i="9"/>
  <c r="CJ389" i="9"/>
  <c r="CK389" i="9"/>
  <c r="CJ390" i="9"/>
  <c r="CK390" i="9"/>
  <c r="CJ391" i="9"/>
  <c r="CK391" i="9"/>
  <c r="CJ392" i="9"/>
  <c r="CK392" i="9"/>
  <c r="CJ393" i="9"/>
  <c r="CK393" i="9"/>
  <c r="CJ394" i="9"/>
  <c r="CK394" i="9"/>
  <c r="CJ395" i="9"/>
  <c r="CK395" i="9"/>
  <c r="CJ396" i="9"/>
  <c r="CK396" i="9"/>
  <c r="CJ397" i="9"/>
  <c r="CK397" i="9"/>
  <c r="CJ398" i="9"/>
  <c r="CK398" i="9"/>
  <c r="CJ399" i="9"/>
  <c r="CK399" i="9"/>
  <c r="CJ400" i="9"/>
  <c r="CK400" i="9"/>
  <c r="CJ401" i="9"/>
  <c r="CK401" i="9"/>
  <c r="CJ402" i="9"/>
  <c r="CK402" i="9"/>
  <c r="CJ403" i="9"/>
  <c r="CK403" i="9"/>
  <c r="CJ404" i="9"/>
  <c r="CK404" i="9"/>
  <c r="CJ405" i="9"/>
  <c r="CK405" i="9"/>
  <c r="CJ406" i="9"/>
  <c r="CK406" i="9"/>
  <c r="CJ407" i="9"/>
  <c r="CK407" i="9"/>
  <c r="CJ408" i="9"/>
  <c r="CK408" i="9"/>
  <c r="CJ409" i="9"/>
  <c r="CK409" i="9"/>
  <c r="CJ410" i="9"/>
  <c r="CK410" i="9"/>
  <c r="CJ411" i="9"/>
  <c r="CK411" i="9"/>
  <c r="CJ412" i="9"/>
  <c r="CK412" i="9"/>
  <c r="CJ413" i="9"/>
  <c r="CK413" i="9"/>
  <c r="CJ414" i="9"/>
  <c r="CK414" i="9"/>
  <c r="CJ415" i="9"/>
  <c r="CK415" i="9"/>
  <c r="CJ416" i="9"/>
  <c r="CK416" i="9"/>
  <c r="CJ417" i="9"/>
  <c r="CK417" i="9"/>
  <c r="CJ418" i="9"/>
  <c r="CK418" i="9"/>
  <c r="CJ419" i="9"/>
  <c r="CK419" i="9"/>
  <c r="CJ420" i="9"/>
  <c r="CK420" i="9"/>
  <c r="CJ421" i="9"/>
  <c r="CK421" i="9"/>
  <c r="CJ422" i="9"/>
  <c r="CK422" i="9"/>
  <c r="CJ423" i="9"/>
  <c r="CK423" i="9"/>
  <c r="CJ424" i="9"/>
  <c r="CK424" i="9"/>
  <c r="CJ425" i="9"/>
  <c r="CK425" i="9"/>
  <c r="CJ426" i="9"/>
  <c r="CK426" i="9"/>
  <c r="CJ427" i="9"/>
  <c r="CK427" i="9"/>
  <c r="CJ428" i="9"/>
  <c r="CK428" i="9"/>
  <c r="CJ429" i="9"/>
  <c r="CK429" i="9"/>
  <c r="CJ430" i="9"/>
  <c r="CK430" i="9"/>
  <c r="CJ431" i="9"/>
  <c r="CK431" i="9"/>
  <c r="CJ432" i="9"/>
  <c r="CK432" i="9"/>
  <c r="CJ433" i="9"/>
  <c r="CK433" i="9"/>
  <c r="CJ434" i="9"/>
  <c r="CK434" i="9"/>
  <c r="CJ435" i="9"/>
  <c r="CK435" i="9"/>
  <c r="CJ436" i="9"/>
  <c r="CK436" i="9"/>
  <c r="CJ437" i="9"/>
  <c r="CK437" i="9"/>
  <c r="CJ438" i="9"/>
  <c r="CK438" i="9"/>
  <c r="CJ439" i="9"/>
  <c r="CK439" i="9"/>
  <c r="CJ440" i="9"/>
  <c r="CK440" i="9"/>
  <c r="CJ441" i="9"/>
  <c r="CK441" i="9"/>
  <c r="CJ442" i="9"/>
  <c r="CK442" i="9"/>
  <c r="CJ443" i="9"/>
  <c r="CK443" i="9"/>
  <c r="CJ444" i="9"/>
  <c r="CK444" i="9"/>
  <c r="CJ445" i="9"/>
  <c r="CK445" i="9"/>
  <c r="CJ446" i="9"/>
  <c r="CK446" i="9"/>
  <c r="CJ447" i="9"/>
  <c r="CK447" i="9"/>
  <c r="CJ448" i="9"/>
  <c r="CK448" i="9"/>
  <c r="CJ449" i="9"/>
  <c r="CK449" i="9"/>
  <c r="CJ450" i="9"/>
  <c r="CK450" i="9"/>
  <c r="CJ451" i="9"/>
  <c r="CK451" i="9"/>
  <c r="CJ452" i="9"/>
  <c r="CK452" i="9"/>
  <c r="CJ453" i="9"/>
  <c r="CK453" i="9"/>
  <c r="CJ454" i="9"/>
  <c r="CK454" i="9"/>
  <c r="CJ455" i="9"/>
  <c r="CK455" i="9"/>
  <c r="CJ456" i="9"/>
  <c r="CK456" i="9"/>
  <c r="CJ457" i="9"/>
  <c r="CK457" i="9"/>
  <c r="CJ458" i="9"/>
  <c r="CK458" i="9"/>
  <c r="CJ459" i="9"/>
  <c r="CK459" i="9"/>
  <c r="CJ460" i="9"/>
  <c r="CK460" i="9"/>
  <c r="CJ461" i="9"/>
  <c r="CK461" i="9"/>
  <c r="CJ462" i="9"/>
  <c r="CK462" i="9"/>
  <c r="CJ463" i="9"/>
  <c r="CK463" i="9"/>
  <c r="CJ464" i="9"/>
  <c r="CK464" i="9"/>
  <c r="CJ465" i="9"/>
  <c r="CK465" i="9"/>
  <c r="CF9" i="9"/>
  <c r="CG9" i="9"/>
  <c r="CF10" i="9"/>
  <c r="CG10" i="9"/>
  <c r="CF11" i="9"/>
  <c r="CG11" i="9"/>
  <c r="CF12" i="9"/>
  <c r="CG12" i="9"/>
  <c r="CF13" i="9"/>
  <c r="CG13" i="9"/>
  <c r="CF14" i="9"/>
  <c r="CG14" i="9"/>
  <c r="CF15" i="9"/>
  <c r="CG15" i="9"/>
  <c r="CF16" i="9"/>
  <c r="CG16" i="9"/>
  <c r="CF17" i="9"/>
  <c r="CG17" i="9"/>
  <c r="CF18" i="9"/>
  <c r="CG18" i="9"/>
  <c r="CF19" i="9"/>
  <c r="CG19" i="9"/>
  <c r="CF20" i="9"/>
  <c r="CG20" i="9"/>
  <c r="CF21" i="9"/>
  <c r="CG21" i="9"/>
  <c r="CF22" i="9"/>
  <c r="CG22" i="9"/>
  <c r="CF23" i="9"/>
  <c r="CG23" i="9"/>
  <c r="CF24" i="9"/>
  <c r="CG24" i="9"/>
  <c r="CF25" i="9"/>
  <c r="CG25" i="9"/>
  <c r="CF26" i="9"/>
  <c r="CG26" i="9"/>
  <c r="CF27" i="9"/>
  <c r="CG27" i="9"/>
  <c r="CF28" i="9"/>
  <c r="CG28" i="9"/>
  <c r="CF29" i="9"/>
  <c r="CG29" i="9"/>
  <c r="CF30" i="9"/>
  <c r="CG30" i="9"/>
  <c r="CF31" i="9"/>
  <c r="CG31" i="9"/>
  <c r="CF32" i="9"/>
  <c r="CG32" i="9"/>
  <c r="CF33" i="9"/>
  <c r="CG33" i="9"/>
  <c r="CF34" i="9"/>
  <c r="CG34" i="9"/>
  <c r="CF35" i="9"/>
  <c r="CG35" i="9"/>
  <c r="CF36" i="9"/>
  <c r="CG36" i="9"/>
  <c r="CF37" i="9"/>
  <c r="CG37" i="9"/>
  <c r="CF38" i="9"/>
  <c r="CG38" i="9"/>
  <c r="CF39" i="9"/>
  <c r="CG39" i="9"/>
  <c r="CF40" i="9"/>
  <c r="CG40" i="9"/>
  <c r="CF41" i="9"/>
  <c r="CG41" i="9"/>
  <c r="CF42" i="9"/>
  <c r="CG42" i="9"/>
  <c r="CF43" i="9"/>
  <c r="CG43" i="9"/>
  <c r="CF44" i="9"/>
  <c r="CG44" i="9"/>
  <c r="CF45" i="9"/>
  <c r="CG45" i="9"/>
  <c r="CF46" i="9"/>
  <c r="CG46" i="9"/>
  <c r="CF47" i="9"/>
  <c r="CG47" i="9"/>
  <c r="CF48" i="9"/>
  <c r="CG48" i="9"/>
  <c r="CF49" i="9"/>
  <c r="CG49" i="9"/>
  <c r="CF50" i="9"/>
  <c r="CG50" i="9"/>
  <c r="CF51" i="9"/>
  <c r="CG51" i="9"/>
  <c r="CF52" i="9"/>
  <c r="CG52" i="9"/>
  <c r="CF53" i="9"/>
  <c r="CG53" i="9"/>
  <c r="CF54" i="9"/>
  <c r="CG54" i="9"/>
  <c r="CF55" i="9"/>
  <c r="CG55" i="9"/>
  <c r="CF56" i="9"/>
  <c r="CG56" i="9"/>
  <c r="CF57" i="9"/>
  <c r="CG57" i="9"/>
  <c r="CF58" i="9"/>
  <c r="CG58" i="9"/>
  <c r="CF59" i="9"/>
  <c r="CG59" i="9"/>
  <c r="CF60" i="9"/>
  <c r="CG60" i="9"/>
  <c r="CF61" i="9"/>
  <c r="CG61" i="9"/>
  <c r="CF62" i="9"/>
  <c r="CG62" i="9"/>
  <c r="CF63" i="9"/>
  <c r="CG63" i="9"/>
  <c r="CF64" i="9"/>
  <c r="CG64" i="9"/>
  <c r="CF65" i="9"/>
  <c r="CG65" i="9"/>
  <c r="CF66" i="9"/>
  <c r="CG66" i="9"/>
  <c r="CF67" i="9"/>
  <c r="CG67" i="9"/>
  <c r="CF68" i="9"/>
  <c r="CG68" i="9"/>
  <c r="CF69" i="9"/>
  <c r="CG69" i="9"/>
  <c r="CF70" i="9"/>
  <c r="CG70" i="9"/>
  <c r="CF71" i="9"/>
  <c r="CG71" i="9"/>
  <c r="CF72" i="9"/>
  <c r="CG72" i="9"/>
  <c r="CF73" i="9"/>
  <c r="CG73" i="9"/>
  <c r="CF74" i="9"/>
  <c r="CG74" i="9"/>
  <c r="CF75" i="9"/>
  <c r="CG75" i="9"/>
  <c r="CF76" i="9"/>
  <c r="CG76" i="9"/>
  <c r="CF77" i="9"/>
  <c r="CG77" i="9"/>
  <c r="CF78" i="9"/>
  <c r="CG78" i="9"/>
  <c r="CF79" i="9"/>
  <c r="CG79" i="9"/>
  <c r="CF80" i="9"/>
  <c r="CG80" i="9"/>
  <c r="CF81" i="9"/>
  <c r="CG81" i="9"/>
  <c r="CF82" i="9"/>
  <c r="CG82" i="9"/>
  <c r="CF83" i="9"/>
  <c r="CG83" i="9"/>
  <c r="CF84" i="9"/>
  <c r="CG84" i="9"/>
  <c r="CF85" i="9"/>
  <c r="CG85" i="9"/>
  <c r="CF86" i="9"/>
  <c r="CG86" i="9"/>
  <c r="CF87" i="9"/>
  <c r="CG87" i="9"/>
  <c r="CF88" i="9"/>
  <c r="CG88" i="9"/>
  <c r="CF89" i="9"/>
  <c r="CG89" i="9"/>
  <c r="CF90" i="9"/>
  <c r="CG90" i="9"/>
  <c r="CF91" i="9"/>
  <c r="CG91" i="9"/>
  <c r="CF92" i="9"/>
  <c r="CG92" i="9"/>
  <c r="CF93" i="9"/>
  <c r="CG93" i="9"/>
  <c r="CF94" i="9"/>
  <c r="CG94" i="9"/>
  <c r="CF95" i="9"/>
  <c r="CG95" i="9"/>
  <c r="CF96" i="9"/>
  <c r="CG96" i="9"/>
  <c r="CF97" i="9"/>
  <c r="CG97" i="9"/>
  <c r="CF98" i="9"/>
  <c r="CG98" i="9"/>
  <c r="CF99" i="9"/>
  <c r="CG99" i="9"/>
  <c r="CF100" i="9"/>
  <c r="CG100" i="9"/>
  <c r="CF101" i="9"/>
  <c r="CG101" i="9"/>
  <c r="CF102" i="9"/>
  <c r="CG102" i="9"/>
  <c r="CF103" i="9"/>
  <c r="CG103" i="9"/>
  <c r="CF104" i="9"/>
  <c r="CG104" i="9"/>
  <c r="CF105" i="9"/>
  <c r="CG105" i="9"/>
  <c r="CF106" i="9"/>
  <c r="CG106" i="9"/>
  <c r="CF107" i="9"/>
  <c r="CG107" i="9"/>
  <c r="CF108" i="9"/>
  <c r="CG108" i="9"/>
  <c r="CF109" i="9"/>
  <c r="CG109" i="9"/>
  <c r="CF110" i="9"/>
  <c r="CG110" i="9"/>
  <c r="CF111" i="9"/>
  <c r="CG111" i="9"/>
  <c r="CF112" i="9"/>
  <c r="CG112" i="9"/>
  <c r="CF113" i="9"/>
  <c r="CG113" i="9"/>
  <c r="CF114" i="9"/>
  <c r="CG114" i="9"/>
  <c r="CF115" i="9"/>
  <c r="CG115" i="9"/>
  <c r="CF116" i="9"/>
  <c r="CG116" i="9"/>
  <c r="CF117" i="9"/>
  <c r="CG117" i="9"/>
  <c r="CF118" i="9"/>
  <c r="CG118" i="9"/>
  <c r="CF119" i="9"/>
  <c r="CG119" i="9"/>
  <c r="CF120" i="9"/>
  <c r="CG120" i="9"/>
  <c r="CF121" i="9"/>
  <c r="CG121" i="9"/>
  <c r="CF122" i="9"/>
  <c r="CG122" i="9"/>
  <c r="CF123" i="9"/>
  <c r="CG123" i="9"/>
  <c r="CF124" i="9"/>
  <c r="CG124" i="9"/>
  <c r="CF125" i="9"/>
  <c r="CG125" i="9"/>
  <c r="CF126" i="9"/>
  <c r="CG126" i="9"/>
  <c r="CF127" i="9"/>
  <c r="CG127" i="9"/>
  <c r="CF128" i="9"/>
  <c r="CG128" i="9"/>
  <c r="CF129" i="9"/>
  <c r="CG129" i="9"/>
  <c r="CF130" i="9"/>
  <c r="CG130" i="9"/>
  <c r="CF131" i="9"/>
  <c r="CG131" i="9"/>
  <c r="CF132" i="9"/>
  <c r="CG132" i="9"/>
  <c r="CF133" i="9"/>
  <c r="CG133" i="9"/>
  <c r="CF134" i="9"/>
  <c r="CG134" i="9"/>
  <c r="CF135" i="9"/>
  <c r="CG135" i="9"/>
  <c r="CF136" i="9"/>
  <c r="CG136" i="9"/>
  <c r="CF137" i="9"/>
  <c r="CG137" i="9"/>
  <c r="CF138" i="9"/>
  <c r="CG138" i="9"/>
  <c r="CF139" i="9"/>
  <c r="CG139" i="9"/>
  <c r="CF140" i="9"/>
  <c r="CG140" i="9"/>
  <c r="CF141" i="9"/>
  <c r="CG141" i="9"/>
  <c r="CF142" i="9"/>
  <c r="CG142" i="9"/>
  <c r="CF143" i="9"/>
  <c r="CG143" i="9"/>
  <c r="CF144" i="9"/>
  <c r="CG144" i="9"/>
  <c r="CF145" i="9"/>
  <c r="CG145" i="9"/>
  <c r="CF146" i="9"/>
  <c r="CG146" i="9"/>
  <c r="CF147" i="9"/>
  <c r="CG147" i="9"/>
  <c r="CF148" i="9"/>
  <c r="CG148" i="9"/>
  <c r="CF149" i="9"/>
  <c r="CG149" i="9"/>
  <c r="CF150" i="9"/>
  <c r="CG150" i="9"/>
  <c r="CF151" i="9"/>
  <c r="CG151" i="9"/>
  <c r="CF152" i="9"/>
  <c r="CG152" i="9"/>
  <c r="CF153" i="9"/>
  <c r="CG153" i="9"/>
  <c r="CF154" i="9"/>
  <c r="CG154" i="9"/>
  <c r="CF155" i="9"/>
  <c r="CG155" i="9"/>
  <c r="CF156" i="9"/>
  <c r="CG156" i="9"/>
  <c r="CF157" i="9"/>
  <c r="CG157" i="9"/>
  <c r="CF158" i="9"/>
  <c r="CG158" i="9"/>
  <c r="CF159" i="9"/>
  <c r="CG159" i="9"/>
  <c r="CF160" i="9"/>
  <c r="CG160" i="9"/>
  <c r="CF161" i="9"/>
  <c r="CG161" i="9"/>
  <c r="CF162" i="9"/>
  <c r="CG162" i="9"/>
  <c r="CF163" i="9"/>
  <c r="CG163" i="9"/>
  <c r="CF164" i="9"/>
  <c r="CG164" i="9"/>
  <c r="CF165" i="9"/>
  <c r="CG165" i="9"/>
  <c r="CF166" i="9"/>
  <c r="CG166" i="9"/>
  <c r="CF167" i="9"/>
  <c r="CG167" i="9"/>
  <c r="CF168" i="9"/>
  <c r="CG168" i="9"/>
  <c r="CF169" i="9"/>
  <c r="CG169" i="9"/>
  <c r="CF170" i="9"/>
  <c r="CG170" i="9"/>
  <c r="CF171" i="9"/>
  <c r="CG171" i="9"/>
  <c r="CF172" i="9"/>
  <c r="CG172" i="9"/>
  <c r="CF173" i="9"/>
  <c r="CG173" i="9"/>
  <c r="CF174" i="9"/>
  <c r="CG174" i="9"/>
  <c r="CF175" i="9"/>
  <c r="CG175" i="9"/>
  <c r="CF176" i="9"/>
  <c r="CG176" i="9"/>
  <c r="CF177" i="9"/>
  <c r="CG177" i="9"/>
  <c r="CF178" i="9"/>
  <c r="CG178" i="9"/>
  <c r="CF179" i="9"/>
  <c r="CG179" i="9"/>
  <c r="CF180" i="9"/>
  <c r="CG180" i="9"/>
  <c r="CF181" i="9"/>
  <c r="CG181" i="9"/>
  <c r="CF182" i="9"/>
  <c r="CG182" i="9"/>
  <c r="CF183" i="9"/>
  <c r="CG183" i="9"/>
  <c r="CF184" i="9"/>
  <c r="CG184" i="9"/>
  <c r="CF185" i="9"/>
  <c r="CG185" i="9"/>
  <c r="CF186" i="9"/>
  <c r="CG186" i="9"/>
  <c r="CF187" i="9"/>
  <c r="CG187" i="9"/>
  <c r="CF188" i="9"/>
  <c r="CG188" i="9"/>
  <c r="CF189" i="9"/>
  <c r="CG189" i="9"/>
  <c r="CF190" i="9"/>
  <c r="CG190" i="9"/>
  <c r="CF191" i="9"/>
  <c r="CG191" i="9"/>
  <c r="CF192" i="9"/>
  <c r="CG192" i="9"/>
  <c r="CF193" i="9"/>
  <c r="CG193" i="9"/>
  <c r="CF194" i="9"/>
  <c r="CG194" i="9"/>
  <c r="CF195" i="9"/>
  <c r="CG195" i="9"/>
  <c r="CF196" i="9"/>
  <c r="CG196" i="9"/>
  <c r="CF197" i="9"/>
  <c r="CG197" i="9"/>
  <c r="CF198" i="9"/>
  <c r="CG198" i="9"/>
  <c r="CF199" i="9"/>
  <c r="CG199" i="9"/>
  <c r="CF200" i="9"/>
  <c r="CG200" i="9"/>
  <c r="CF201" i="9"/>
  <c r="CG201" i="9"/>
  <c r="CF202" i="9"/>
  <c r="CG202" i="9"/>
  <c r="CF203" i="9"/>
  <c r="CG203" i="9"/>
  <c r="CF204" i="9"/>
  <c r="CG204" i="9"/>
  <c r="CF205" i="9"/>
  <c r="CG205" i="9"/>
  <c r="CF206" i="9"/>
  <c r="CG206" i="9"/>
  <c r="CF207" i="9"/>
  <c r="CG207" i="9"/>
  <c r="CF208" i="9"/>
  <c r="CG208" i="9"/>
  <c r="CF209" i="9"/>
  <c r="CG209" i="9"/>
  <c r="CF210" i="9"/>
  <c r="CG210" i="9"/>
  <c r="CF211" i="9"/>
  <c r="CG211" i="9"/>
  <c r="CF212" i="9"/>
  <c r="CG212" i="9"/>
  <c r="CF213" i="9"/>
  <c r="CG213" i="9"/>
  <c r="CF214" i="9"/>
  <c r="CG214" i="9"/>
  <c r="CF215" i="9"/>
  <c r="CG215" i="9"/>
  <c r="CF216" i="9"/>
  <c r="CG216" i="9"/>
  <c r="CF217" i="9"/>
  <c r="CG217" i="9"/>
  <c r="CF218" i="9"/>
  <c r="CG218" i="9"/>
  <c r="CF219" i="9"/>
  <c r="CG219" i="9"/>
  <c r="CF220" i="9"/>
  <c r="CG220" i="9"/>
  <c r="CF221" i="9"/>
  <c r="CG221" i="9"/>
  <c r="CF222" i="9"/>
  <c r="CG222" i="9"/>
  <c r="CF223" i="9"/>
  <c r="CG223" i="9"/>
  <c r="CF224" i="9"/>
  <c r="CG224" i="9"/>
  <c r="CF225" i="9"/>
  <c r="CG225" i="9"/>
  <c r="CF226" i="9"/>
  <c r="CG226" i="9"/>
  <c r="CF227" i="9"/>
  <c r="CG227" i="9"/>
  <c r="CF228" i="9"/>
  <c r="CG228" i="9"/>
  <c r="CF229" i="9"/>
  <c r="CG229" i="9"/>
  <c r="CF230" i="9"/>
  <c r="CG230" i="9"/>
  <c r="CF231" i="9"/>
  <c r="CG231" i="9"/>
  <c r="CF232" i="9"/>
  <c r="CG232" i="9"/>
  <c r="CF233" i="9"/>
  <c r="CG233" i="9"/>
  <c r="CF234" i="9"/>
  <c r="CG234" i="9"/>
  <c r="CF235" i="9"/>
  <c r="CG235" i="9"/>
  <c r="CF236" i="9"/>
  <c r="CG236" i="9"/>
  <c r="CF237" i="9"/>
  <c r="CG237" i="9"/>
  <c r="CF238" i="9"/>
  <c r="CG238" i="9"/>
  <c r="CF239" i="9"/>
  <c r="CG239" i="9"/>
  <c r="CF240" i="9"/>
  <c r="CG240" i="9"/>
  <c r="CF241" i="9"/>
  <c r="CG241" i="9"/>
  <c r="CF242" i="9"/>
  <c r="CG242" i="9"/>
  <c r="CF243" i="9"/>
  <c r="CG243" i="9"/>
  <c r="CF244" i="9"/>
  <c r="CG244" i="9"/>
  <c r="CF245" i="9"/>
  <c r="CG245" i="9"/>
  <c r="CF246" i="9"/>
  <c r="CG246" i="9"/>
  <c r="CF247" i="9"/>
  <c r="CG247" i="9"/>
  <c r="CF248" i="9"/>
  <c r="CG248" i="9"/>
  <c r="CF249" i="9"/>
  <c r="CG249" i="9"/>
  <c r="CF250" i="9"/>
  <c r="CG250" i="9"/>
  <c r="CF251" i="9"/>
  <c r="CG251" i="9"/>
  <c r="CF252" i="9"/>
  <c r="CG252" i="9"/>
  <c r="CF253" i="9"/>
  <c r="CG253" i="9"/>
  <c r="CF254" i="9"/>
  <c r="CG254" i="9"/>
  <c r="CF255" i="9"/>
  <c r="CG255" i="9"/>
  <c r="CF256" i="9"/>
  <c r="CG256" i="9"/>
  <c r="CF257" i="9"/>
  <c r="CG257" i="9"/>
  <c r="CF258" i="9"/>
  <c r="CG258" i="9"/>
  <c r="CF259" i="9"/>
  <c r="CG259" i="9"/>
  <c r="CF260" i="9"/>
  <c r="CG260" i="9"/>
  <c r="CF261" i="9"/>
  <c r="CG261" i="9"/>
  <c r="CF262" i="9"/>
  <c r="CG262" i="9"/>
  <c r="CF263" i="9"/>
  <c r="CG263" i="9"/>
  <c r="CF264" i="9"/>
  <c r="CG264" i="9"/>
  <c r="CF265" i="9"/>
  <c r="CG265" i="9"/>
  <c r="CF266" i="9"/>
  <c r="CG266" i="9"/>
  <c r="CF267" i="9"/>
  <c r="CG267" i="9"/>
  <c r="CF268" i="9"/>
  <c r="CG268" i="9"/>
  <c r="CF269" i="9"/>
  <c r="CG269" i="9"/>
  <c r="CF270" i="9"/>
  <c r="CG270" i="9"/>
  <c r="CF271" i="9"/>
  <c r="CG271" i="9"/>
  <c r="CF272" i="9"/>
  <c r="CG272" i="9"/>
  <c r="CF273" i="9"/>
  <c r="CG273" i="9"/>
  <c r="CF274" i="9"/>
  <c r="CG274" i="9"/>
  <c r="CF275" i="9"/>
  <c r="CG275" i="9"/>
  <c r="CF276" i="9"/>
  <c r="CG276" i="9"/>
  <c r="CF277" i="9"/>
  <c r="CG277" i="9"/>
  <c r="CF278" i="9"/>
  <c r="CG278" i="9"/>
  <c r="CF279" i="9"/>
  <c r="CG279" i="9"/>
  <c r="CF280" i="9"/>
  <c r="CG280" i="9"/>
  <c r="CF281" i="9"/>
  <c r="CG281" i="9"/>
  <c r="CF282" i="9"/>
  <c r="CG282" i="9"/>
  <c r="CF283" i="9"/>
  <c r="CG283" i="9"/>
  <c r="CF284" i="9"/>
  <c r="CG284" i="9"/>
  <c r="CF285" i="9"/>
  <c r="CG285" i="9"/>
  <c r="CF286" i="9"/>
  <c r="CG286" i="9"/>
  <c r="CF287" i="9"/>
  <c r="CG287" i="9"/>
  <c r="CF288" i="9"/>
  <c r="CG288" i="9"/>
  <c r="CF289" i="9"/>
  <c r="CG289" i="9"/>
  <c r="CF290" i="9"/>
  <c r="CG290" i="9"/>
  <c r="CF291" i="9"/>
  <c r="CG291" i="9"/>
  <c r="CF292" i="9"/>
  <c r="CG292" i="9"/>
  <c r="CF293" i="9"/>
  <c r="CG293" i="9"/>
  <c r="CF294" i="9"/>
  <c r="CG294" i="9"/>
  <c r="CF295" i="9"/>
  <c r="CG295" i="9"/>
  <c r="CF296" i="9"/>
  <c r="CG296" i="9"/>
  <c r="CF297" i="9"/>
  <c r="CG297" i="9"/>
  <c r="CF298" i="9"/>
  <c r="CG298" i="9"/>
  <c r="CF299" i="9"/>
  <c r="CG299" i="9"/>
  <c r="CF300" i="9"/>
  <c r="CG300" i="9"/>
  <c r="CF301" i="9"/>
  <c r="CG301" i="9"/>
  <c r="CF302" i="9"/>
  <c r="CG302" i="9"/>
  <c r="CF303" i="9"/>
  <c r="CG303" i="9"/>
  <c r="CF304" i="9"/>
  <c r="CG304" i="9"/>
  <c r="CF305" i="9"/>
  <c r="CG305" i="9"/>
  <c r="CF306" i="9"/>
  <c r="CG306" i="9"/>
  <c r="CF307" i="9"/>
  <c r="CG307" i="9"/>
  <c r="CF308" i="9"/>
  <c r="CG308" i="9"/>
  <c r="CF309" i="9"/>
  <c r="CG309" i="9"/>
  <c r="CF310" i="9"/>
  <c r="CG310" i="9"/>
  <c r="CF311" i="9"/>
  <c r="CG311" i="9"/>
  <c r="CF312" i="9"/>
  <c r="CG312" i="9"/>
  <c r="CF313" i="9"/>
  <c r="CG313" i="9"/>
  <c r="CF314" i="9"/>
  <c r="CG314" i="9"/>
  <c r="CF315" i="9"/>
  <c r="CG315" i="9"/>
  <c r="CF316" i="9"/>
  <c r="CG316" i="9"/>
  <c r="CF317" i="9"/>
  <c r="CG317" i="9"/>
  <c r="CF318" i="9"/>
  <c r="CG318" i="9"/>
  <c r="CF319" i="9"/>
  <c r="CG319" i="9"/>
  <c r="CF320" i="9"/>
  <c r="CG320" i="9"/>
  <c r="CF321" i="9"/>
  <c r="CG321" i="9"/>
  <c r="CF322" i="9"/>
  <c r="CG322" i="9"/>
  <c r="CF323" i="9"/>
  <c r="CG323" i="9"/>
  <c r="CF324" i="9"/>
  <c r="CG324" i="9"/>
  <c r="CF325" i="9"/>
  <c r="CG325" i="9"/>
  <c r="CF326" i="9"/>
  <c r="CG326" i="9"/>
  <c r="CF327" i="9"/>
  <c r="CG327" i="9"/>
  <c r="CF328" i="9"/>
  <c r="CG328" i="9"/>
  <c r="CF329" i="9"/>
  <c r="CG329" i="9"/>
  <c r="CF330" i="9"/>
  <c r="CG330" i="9"/>
  <c r="CF331" i="9"/>
  <c r="CG331" i="9"/>
  <c r="CF332" i="9"/>
  <c r="CG332" i="9"/>
  <c r="CF333" i="9"/>
  <c r="CG333" i="9"/>
  <c r="CF334" i="9"/>
  <c r="CG334" i="9"/>
  <c r="CF335" i="9"/>
  <c r="CG335" i="9"/>
  <c r="CF336" i="9"/>
  <c r="CG336" i="9"/>
  <c r="CF337" i="9"/>
  <c r="CG337" i="9"/>
  <c r="CF338" i="9"/>
  <c r="CG338" i="9"/>
  <c r="CF339" i="9"/>
  <c r="CG339" i="9"/>
  <c r="CF340" i="9"/>
  <c r="CG340" i="9"/>
  <c r="CF341" i="9"/>
  <c r="CG341" i="9"/>
  <c r="CF342" i="9"/>
  <c r="CG342" i="9"/>
  <c r="CF343" i="9"/>
  <c r="CG343" i="9"/>
  <c r="CF344" i="9"/>
  <c r="CG344" i="9"/>
  <c r="CF345" i="9"/>
  <c r="CG345" i="9"/>
  <c r="CF346" i="9"/>
  <c r="CG346" i="9"/>
  <c r="CF347" i="9"/>
  <c r="CG347" i="9"/>
  <c r="CF348" i="9"/>
  <c r="CG348" i="9"/>
  <c r="CF349" i="9"/>
  <c r="CG349" i="9"/>
  <c r="CF350" i="9"/>
  <c r="CG350" i="9"/>
  <c r="CF351" i="9"/>
  <c r="CG351" i="9"/>
  <c r="CF352" i="9"/>
  <c r="CG352" i="9"/>
  <c r="CF353" i="9"/>
  <c r="CG353" i="9"/>
  <c r="CF354" i="9"/>
  <c r="CG354" i="9"/>
  <c r="CF355" i="9"/>
  <c r="CG355" i="9"/>
  <c r="CF356" i="9"/>
  <c r="CG356" i="9"/>
  <c r="CF357" i="9"/>
  <c r="CG357" i="9"/>
  <c r="CF358" i="9"/>
  <c r="CG358" i="9"/>
  <c r="CF359" i="9"/>
  <c r="CG359" i="9"/>
  <c r="CF360" i="9"/>
  <c r="CG360" i="9"/>
  <c r="CF361" i="9"/>
  <c r="CG361" i="9"/>
  <c r="CF362" i="9"/>
  <c r="CG362" i="9"/>
  <c r="CF363" i="9"/>
  <c r="CG363" i="9"/>
  <c r="CF364" i="9"/>
  <c r="CG364" i="9"/>
  <c r="CF365" i="9"/>
  <c r="CG365" i="9"/>
  <c r="CF366" i="9"/>
  <c r="CG366" i="9"/>
  <c r="CF367" i="9"/>
  <c r="CG367" i="9"/>
  <c r="CF368" i="9"/>
  <c r="CG368" i="9"/>
  <c r="CF369" i="9"/>
  <c r="CG369" i="9"/>
  <c r="CF370" i="9"/>
  <c r="CG370" i="9"/>
  <c r="CF371" i="9"/>
  <c r="CG371" i="9"/>
  <c r="CF372" i="9"/>
  <c r="CG372" i="9"/>
  <c r="CF373" i="9"/>
  <c r="CG373" i="9"/>
  <c r="CF374" i="9"/>
  <c r="CG374" i="9"/>
  <c r="CF375" i="9"/>
  <c r="CG375" i="9"/>
  <c r="CF376" i="9"/>
  <c r="CG376" i="9"/>
  <c r="CF377" i="9"/>
  <c r="CG377" i="9"/>
  <c r="CF378" i="9"/>
  <c r="CG378" i="9"/>
  <c r="CF379" i="9"/>
  <c r="CG379" i="9"/>
  <c r="CF380" i="9"/>
  <c r="CG380" i="9"/>
  <c r="CF381" i="9"/>
  <c r="CG381" i="9"/>
  <c r="CF382" i="9"/>
  <c r="CG382" i="9"/>
  <c r="CF383" i="9"/>
  <c r="CG383" i="9"/>
  <c r="CF384" i="9"/>
  <c r="CG384" i="9"/>
  <c r="CF385" i="9"/>
  <c r="CG385" i="9"/>
  <c r="CF386" i="9"/>
  <c r="CG386" i="9"/>
  <c r="CF387" i="9"/>
  <c r="CG387" i="9"/>
  <c r="CF388" i="9"/>
  <c r="CG388" i="9"/>
  <c r="CF389" i="9"/>
  <c r="CG389" i="9"/>
  <c r="CF390" i="9"/>
  <c r="CG390" i="9"/>
  <c r="CF391" i="9"/>
  <c r="CG391" i="9"/>
  <c r="CF392" i="9"/>
  <c r="CG392" i="9"/>
  <c r="CF393" i="9"/>
  <c r="CG393" i="9"/>
  <c r="CF394" i="9"/>
  <c r="CG394" i="9"/>
  <c r="CF395" i="9"/>
  <c r="CG395" i="9"/>
  <c r="CF396" i="9"/>
  <c r="CG396" i="9"/>
  <c r="CF397" i="9"/>
  <c r="CG397" i="9"/>
  <c r="CF398" i="9"/>
  <c r="CG398" i="9"/>
  <c r="CF399" i="9"/>
  <c r="CG399" i="9"/>
  <c r="CF400" i="9"/>
  <c r="CG400" i="9"/>
  <c r="CF401" i="9"/>
  <c r="CG401" i="9"/>
  <c r="CF402" i="9"/>
  <c r="CG402" i="9"/>
  <c r="CF403" i="9"/>
  <c r="CG403" i="9"/>
  <c r="CF404" i="9"/>
  <c r="CG404" i="9"/>
  <c r="CF405" i="9"/>
  <c r="CG405" i="9"/>
  <c r="CF406" i="9"/>
  <c r="CG406" i="9"/>
  <c r="CF407" i="9"/>
  <c r="CG407" i="9"/>
  <c r="CF408" i="9"/>
  <c r="CG408" i="9"/>
  <c r="CF409" i="9"/>
  <c r="CG409" i="9"/>
  <c r="CF410" i="9"/>
  <c r="CG410" i="9"/>
  <c r="CF411" i="9"/>
  <c r="CG411" i="9"/>
  <c r="CF412" i="9"/>
  <c r="CG412" i="9"/>
  <c r="CF413" i="9"/>
  <c r="CG413" i="9"/>
  <c r="CF414" i="9"/>
  <c r="CG414" i="9"/>
  <c r="CF415" i="9"/>
  <c r="CG415" i="9"/>
  <c r="CF416" i="9"/>
  <c r="CG416" i="9"/>
  <c r="CF417" i="9"/>
  <c r="CG417" i="9"/>
  <c r="CF418" i="9"/>
  <c r="CG418" i="9"/>
  <c r="CF419" i="9"/>
  <c r="CG419" i="9"/>
  <c r="CF420" i="9"/>
  <c r="CG420" i="9"/>
  <c r="CF421" i="9"/>
  <c r="CG421" i="9"/>
  <c r="CF422" i="9"/>
  <c r="CG422" i="9"/>
  <c r="CF423" i="9"/>
  <c r="CG423" i="9"/>
  <c r="CF424" i="9"/>
  <c r="CG424" i="9"/>
  <c r="CF425" i="9"/>
  <c r="CG425" i="9"/>
  <c r="CF426" i="9"/>
  <c r="CG426" i="9"/>
  <c r="CF427" i="9"/>
  <c r="CG427" i="9"/>
  <c r="CF428" i="9"/>
  <c r="CG428" i="9"/>
  <c r="CF429" i="9"/>
  <c r="CG429" i="9"/>
  <c r="CF430" i="9"/>
  <c r="CG430" i="9"/>
  <c r="CF431" i="9"/>
  <c r="CG431" i="9"/>
  <c r="CF432" i="9"/>
  <c r="CG432" i="9"/>
  <c r="CF433" i="9"/>
  <c r="CG433" i="9"/>
  <c r="CF434" i="9"/>
  <c r="CG434" i="9"/>
  <c r="CF435" i="9"/>
  <c r="CG435" i="9"/>
  <c r="CF436" i="9"/>
  <c r="CG436" i="9"/>
  <c r="CF437" i="9"/>
  <c r="CG437" i="9"/>
  <c r="CF438" i="9"/>
  <c r="CG438" i="9"/>
  <c r="CF439" i="9"/>
  <c r="CG439" i="9"/>
  <c r="CF440" i="9"/>
  <c r="CG440" i="9"/>
  <c r="CF441" i="9"/>
  <c r="CG441" i="9"/>
  <c r="CF442" i="9"/>
  <c r="CG442" i="9"/>
  <c r="CF443" i="9"/>
  <c r="CG443" i="9"/>
  <c r="CF444" i="9"/>
  <c r="CG444" i="9"/>
  <c r="CF445" i="9"/>
  <c r="CG445" i="9"/>
  <c r="CF446" i="9"/>
  <c r="CG446" i="9"/>
  <c r="CF447" i="9"/>
  <c r="CG447" i="9"/>
  <c r="CF448" i="9"/>
  <c r="CG448" i="9"/>
  <c r="CF449" i="9"/>
  <c r="CG449" i="9"/>
  <c r="CF450" i="9"/>
  <c r="CG450" i="9"/>
  <c r="CF451" i="9"/>
  <c r="CG451" i="9"/>
  <c r="CF452" i="9"/>
  <c r="CG452" i="9"/>
  <c r="CF453" i="9"/>
  <c r="CG453" i="9"/>
  <c r="CF454" i="9"/>
  <c r="CG454" i="9"/>
  <c r="CF455" i="9"/>
  <c r="CG455" i="9"/>
  <c r="CF456" i="9"/>
  <c r="CG456" i="9"/>
  <c r="CF457" i="9"/>
  <c r="CG457" i="9"/>
  <c r="CF458" i="9"/>
  <c r="CG458" i="9"/>
  <c r="CF459" i="9"/>
  <c r="CG459" i="9"/>
  <c r="CF460" i="9"/>
  <c r="CG460" i="9"/>
  <c r="CF461" i="9"/>
  <c r="CG461" i="9"/>
  <c r="CF462" i="9"/>
  <c r="CG462" i="9"/>
  <c r="CF463" i="9"/>
  <c r="CG463" i="9"/>
  <c r="CF464" i="9"/>
  <c r="CG464" i="9"/>
  <c r="CF465" i="9"/>
  <c r="CG465" i="9"/>
  <c r="BX9" i="9"/>
  <c r="BY9" i="9"/>
  <c r="BZ9" i="9"/>
  <c r="CA9" i="9"/>
  <c r="BX10" i="9"/>
  <c r="BY10" i="9"/>
  <c r="BZ10" i="9"/>
  <c r="CA10" i="9"/>
  <c r="BX11" i="9"/>
  <c r="BY11" i="9"/>
  <c r="BZ11" i="9"/>
  <c r="CA11" i="9"/>
  <c r="BX12" i="9"/>
  <c r="BY12" i="9"/>
  <c r="BZ12" i="9"/>
  <c r="CA12" i="9"/>
  <c r="BX13" i="9"/>
  <c r="BY13" i="9"/>
  <c r="BZ13" i="9"/>
  <c r="CA13" i="9"/>
  <c r="BX14" i="9"/>
  <c r="BY14" i="9"/>
  <c r="BZ14" i="9"/>
  <c r="CA14" i="9"/>
  <c r="BX15" i="9"/>
  <c r="BY15" i="9"/>
  <c r="BZ15" i="9"/>
  <c r="CA15" i="9"/>
  <c r="BX16" i="9"/>
  <c r="BY16" i="9"/>
  <c r="BZ16" i="9"/>
  <c r="CA16" i="9"/>
  <c r="BX17" i="9"/>
  <c r="BY17" i="9"/>
  <c r="BZ17" i="9"/>
  <c r="CA17" i="9"/>
  <c r="BX18" i="9"/>
  <c r="BY18" i="9"/>
  <c r="BZ18" i="9"/>
  <c r="CA18" i="9"/>
  <c r="BX19" i="9"/>
  <c r="BY19" i="9"/>
  <c r="BZ19" i="9"/>
  <c r="CA19" i="9"/>
  <c r="BX20" i="9"/>
  <c r="BY20" i="9"/>
  <c r="BZ20" i="9"/>
  <c r="CA20" i="9"/>
  <c r="BX21" i="9"/>
  <c r="BY21" i="9"/>
  <c r="BZ21" i="9"/>
  <c r="CA21" i="9"/>
  <c r="BX22" i="9"/>
  <c r="BY22" i="9"/>
  <c r="BZ22" i="9"/>
  <c r="CA22" i="9"/>
  <c r="BX23" i="9"/>
  <c r="BY23" i="9"/>
  <c r="BZ23" i="9"/>
  <c r="CA23" i="9"/>
  <c r="BX24" i="9"/>
  <c r="BY24" i="9"/>
  <c r="BZ24" i="9"/>
  <c r="CA24" i="9"/>
  <c r="BX25" i="9"/>
  <c r="BY25" i="9"/>
  <c r="BZ25" i="9"/>
  <c r="CA25" i="9"/>
  <c r="BX26" i="9"/>
  <c r="BY26" i="9"/>
  <c r="BZ26" i="9"/>
  <c r="CA26" i="9"/>
  <c r="BX27" i="9"/>
  <c r="BY27" i="9"/>
  <c r="BZ27" i="9"/>
  <c r="CA27" i="9"/>
  <c r="BX28" i="9"/>
  <c r="BY28" i="9"/>
  <c r="BZ28" i="9"/>
  <c r="CA28" i="9"/>
  <c r="BX29" i="9"/>
  <c r="BY29" i="9"/>
  <c r="BZ29" i="9"/>
  <c r="CA29" i="9"/>
  <c r="BX30" i="9"/>
  <c r="BY30" i="9"/>
  <c r="BZ30" i="9"/>
  <c r="CA30" i="9"/>
  <c r="BX31" i="9"/>
  <c r="BY31" i="9"/>
  <c r="BZ31" i="9"/>
  <c r="CA31" i="9"/>
  <c r="BX32" i="9"/>
  <c r="BY32" i="9"/>
  <c r="BZ32" i="9"/>
  <c r="CA32" i="9"/>
  <c r="BX33" i="9"/>
  <c r="BY33" i="9"/>
  <c r="BZ33" i="9"/>
  <c r="CA33" i="9"/>
  <c r="BX34" i="9"/>
  <c r="BY34" i="9"/>
  <c r="BZ34" i="9"/>
  <c r="CA34" i="9"/>
  <c r="BX35" i="9"/>
  <c r="BY35" i="9"/>
  <c r="BZ35" i="9"/>
  <c r="CA35" i="9"/>
  <c r="BX36" i="9"/>
  <c r="BY36" i="9"/>
  <c r="BZ36" i="9"/>
  <c r="CA36" i="9"/>
  <c r="BX37" i="9"/>
  <c r="BY37" i="9"/>
  <c r="BZ37" i="9"/>
  <c r="CA37" i="9"/>
  <c r="BX38" i="9"/>
  <c r="BY38" i="9"/>
  <c r="BZ38" i="9"/>
  <c r="CA38" i="9"/>
  <c r="BX39" i="9"/>
  <c r="BY39" i="9"/>
  <c r="BZ39" i="9"/>
  <c r="CA39" i="9"/>
  <c r="BX40" i="9"/>
  <c r="BY40" i="9"/>
  <c r="BZ40" i="9"/>
  <c r="CA40" i="9"/>
  <c r="BX41" i="9"/>
  <c r="BY41" i="9"/>
  <c r="BZ41" i="9"/>
  <c r="CA41" i="9"/>
  <c r="BX42" i="9"/>
  <c r="BY42" i="9"/>
  <c r="BZ42" i="9"/>
  <c r="CA42" i="9"/>
  <c r="BX43" i="9"/>
  <c r="BY43" i="9"/>
  <c r="BZ43" i="9"/>
  <c r="CA43" i="9"/>
  <c r="BX44" i="9"/>
  <c r="BY44" i="9"/>
  <c r="BZ44" i="9"/>
  <c r="CA44" i="9"/>
  <c r="BX45" i="9"/>
  <c r="BY45" i="9"/>
  <c r="BZ45" i="9"/>
  <c r="CA45" i="9"/>
  <c r="BX46" i="9"/>
  <c r="BY46" i="9"/>
  <c r="BZ46" i="9"/>
  <c r="CA46" i="9"/>
  <c r="BX47" i="9"/>
  <c r="BY47" i="9"/>
  <c r="BZ47" i="9"/>
  <c r="CA47" i="9"/>
  <c r="BX48" i="9"/>
  <c r="BY48" i="9"/>
  <c r="BZ48" i="9"/>
  <c r="CA48" i="9"/>
  <c r="BX49" i="9"/>
  <c r="BY49" i="9"/>
  <c r="BZ49" i="9"/>
  <c r="CA49" i="9"/>
  <c r="BX50" i="9"/>
  <c r="BY50" i="9"/>
  <c r="BZ50" i="9"/>
  <c r="CA50" i="9"/>
  <c r="BX51" i="9"/>
  <c r="BY51" i="9"/>
  <c r="BZ51" i="9"/>
  <c r="CA51" i="9"/>
  <c r="BX52" i="9"/>
  <c r="BY52" i="9"/>
  <c r="BZ52" i="9"/>
  <c r="CA52" i="9"/>
  <c r="BX53" i="9"/>
  <c r="BY53" i="9"/>
  <c r="BZ53" i="9"/>
  <c r="CA53" i="9"/>
  <c r="BX54" i="9"/>
  <c r="BY54" i="9"/>
  <c r="BZ54" i="9"/>
  <c r="CA54" i="9"/>
  <c r="BX55" i="9"/>
  <c r="BY55" i="9"/>
  <c r="BZ55" i="9"/>
  <c r="CA55" i="9"/>
  <c r="BX56" i="9"/>
  <c r="BY56" i="9"/>
  <c r="BZ56" i="9"/>
  <c r="CA56" i="9"/>
  <c r="BX57" i="9"/>
  <c r="BY57" i="9"/>
  <c r="BZ57" i="9"/>
  <c r="CA57" i="9"/>
  <c r="BX58" i="9"/>
  <c r="BY58" i="9"/>
  <c r="BZ58" i="9"/>
  <c r="CA58" i="9"/>
  <c r="BX59" i="9"/>
  <c r="BY59" i="9"/>
  <c r="BZ59" i="9"/>
  <c r="CA59" i="9"/>
  <c r="BX60" i="9"/>
  <c r="BY60" i="9"/>
  <c r="BZ60" i="9"/>
  <c r="CA60" i="9"/>
  <c r="BX61" i="9"/>
  <c r="BY61" i="9"/>
  <c r="BZ61" i="9"/>
  <c r="CA61" i="9"/>
  <c r="BX62" i="9"/>
  <c r="BY62" i="9"/>
  <c r="BZ62" i="9"/>
  <c r="CA62" i="9"/>
  <c r="BX63" i="9"/>
  <c r="BY63" i="9"/>
  <c r="BZ63" i="9"/>
  <c r="CA63" i="9"/>
  <c r="BX64" i="9"/>
  <c r="BY64" i="9"/>
  <c r="BZ64" i="9"/>
  <c r="CA64" i="9"/>
  <c r="BX65" i="9"/>
  <c r="BY65" i="9"/>
  <c r="BZ65" i="9"/>
  <c r="CA65" i="9"/>
  <c r="BX66" i="9"/>
  <c r="BY66" i="9"/>
  <c r="BZ66" i="9"/>
  <c r="CA66" i="9"/>
  <c r="BX67" i="9"/>
  <c r="BY67" i="9"/>
  <c r="BZ67" i="9"/>
  <c r="CA67" i="9"/>
  <c r="BX68" i="9"/>
  <c r="BY68" i="9"/>
  <c r="BZ68" i="9"/>
  <c r="CA68" i="9"/>
  <c r="BX69" i="9"/>
  <c r="BY69" i="9"/>
  <c r="BZ69" i="9"/>
  <c r="CA69" i="9"/>
  <c r="BX70" i="9"/>
  <c r="BY70" i="9"/>
  <c r="BZ70" i="9"/>
  <c r="CA70" i="9"/>
  <c r="BX71" i="9"/>
  <c r="BY71" i="9"/>
  <c r="BZ71" i="9"/>
  <c r="CA71" i="9"/>
  <c r="BX72" i="9"/>
  <c r="BY72" i="9"/>
  <c r="BZ72" i="9"/>
  <c r="CA72" i="9"/>
  <c r="BX73" i="9"/>
  <c r="BY73" i="9"/>
  <c r="BZ73" i="9"/>
  <c r="CA73" i="9"/>
  <c r="BX74" i="9"/>
  <c r="BY74" i="9"/>
  <c r="BZ74" i="9"/>
  <c r="CA74" i="9"/>
  <c r="BX75" i="9"/>
  <c r="BY75" i="9"/>
  <c r="BZ75" i="9"/>
  <c r="CA75" i="9"/>
  <c r="BX76" i="9"/>
  <c r="BY76" i="9"/>
  <c r="BZ76" i="9"/>
  <c r="CA76" i="9"/>
  <c r="BX77" i="9"/>
  <c r="BY77" i="9"/>
  <c r="BZ77" i="9"/>
  <c r="CA77" i="9"/>
  <c r="BX78" i="9"/>
  <c r="BY78" i="9"/>
  <c r="BZ78" i="9"/>
  <c r="CA78" i="9"/>
  <c r="BX79" i="9"/>
  <c r="BY79" i="9"/>
  <c r="BZ79" i="9"/>
  <c r="CA79" i="9"/>
  <c r="BX80" i="9"/>
  <c r="BY80" i="9"/>
  <c r="BZ80" i="9"/>
  <c r="CA80" i="9"/>
  <c r="BX81" i="9"/>
  <c r="BY81" i="9"/>
  <c r="BZ81" i="9"/>
  <c r="CA81" i="9"/>
  <c r="BX82" i="9"/>
  <c r="BY82" i="9"/>
  <c r="BZ82" i="9"/>
  <c r="CA82" i="9"/>
  <c r="BX83" i="9"/>
  <c r="BY83" i="9"/>
  <c r="BZ83" i="9"/>
  <c r="CA83" i="9"/>
  <c r="BX84" i="9"/>
  <c r="BY84" i="9"/>
  <c r="BZ84" i="9"/>
  <c r="CA84" i="9"/>
  <c r="BX85" i="9"/>
  <c r="BY85" i="9"/>
  <c r="BZ85" i="9"/>
  <c r="CA85" i="9"/>
  <c r="BX86" i="9"/>
  <c r="BY86" i="9"/>
  <c r="BZ86" i="9"/>
  <c r="CA86" i="9"/>
  <c r="BX87" i="9"/>
  <c r="BY87" i="9"/>
  <c r="BZ87" i="9"/>
  <c r="CA87" i="9"/>
  <c r="BX88" i="9"/>
  <c r="BY88" i="9"/>
  <c r="BZ88" i="9"/>
  <c r="CA88" i="9"/>
  <c r="BX89" i="9"/>
  <c r="BY89" i="9"/>
  <c r="BZ89" i="9"/>
  <c r="CA89" i="9"/>
  <c r="BX90" i="9"/>
  <c r="BY90" i="9"/>
  <c r="BZ90" i="9"/>
  <c r="CA90" i="9"/>
  <c r="BX91" i="9"/>
  <c r="BY91" i="9"/>
  <c r="BZ91" i="9"/>
  <c r="CA91" i="9"/>
  <c r="BX92" i="9"/>
  <c r="BY92" i="9"/>
  <c r="BZ92" i="9"/>
  <c r="CA92" i="9"/>
  <c r="BX93" i="9"/>
  <c r="BY93" i="9"/>
  <c r="BZ93" i="9"/>
  <c r="CA93" i="9"/>
  <c r="BX94" i="9"/>
  <c r="BY94" i="9"/>
  <c r="BZ94" i="9"/>
  <c r="CA94" i="9"/>
  <c r="BX95" i="9"/>
  <c r="BY95" i="9"/>
  <c r="BZ95" i="9"/>
  <c r="CA95" i="9"/>
  <c r="BX96" i="9"/>
  <c r="BY96" i="9"/>
  <c r="BZ96" i="9"/>
  <c r="CA96" i="9"/>
  <c r="BX97" i="9"/>
  <c r="BY97" i="9"/>
  <c r="BZ97" i="9"/>
  <c r="CA97" i="9"/>
  <c r="BX98" i="9"/>
  <c r="BY98" i="9"/>
  <c r="BZ98" i="9"/>
  <c r="CA98" i="9"/>
  <c r="BX99" i="9"/>
  <c r="BY99" i="9"/>
  <c r="BZ99" i="9"/>
  <c r="CA99" i="9"/>
  <c r="BX100" i="9"/>
  <c r="BY100" i="9"/>
  <c r="BZ100" i="9"/>
  <c r="CA100" i="9"/>
  <c r="BX101" i="9"/>
  <c r="BY101" i="9"/>
  <c r="BZ101" i="9"/>
  <c r="CA101" i="9"/>
  <c r="BX102" i="9"/>
  <c r="BY102" i="9"/>
  <c r="BZ102" i="9"/>
  <c r="CA102" i="9"/>
  <c r="BX103" i="9"/>
  <c r="BY103" i="9"/>
  <c r="BZ103" i="9"/>
  <c r="CA103" i="9"/>
  <c r="BX104" i="9"/>
  <c r="BY104" i="9"/>
  <c r="BZ104" i="9"/>
  <c r="CA104" i="9"/>
  <c r="BX105" i="9"/>
  <c r="BY105" i="9"/>
  <c r="BZ105" i="9"/>
  <c r="CA105" i="9"/>
  <c r="BX106" i="9"/>
  <c r="BY106" i="9"/>
  <c r="BZ106" i="9"/>
  <c r="CA106" i="9"/>
  <c r="BX107" i="9"/>
  <c r="BY107" i="9"/>
  <c r="BZ107" i="9"/>
  <c r="CA107" i="9"/>
  <c r="BX108" i="9"/>
  <c r="BY108" i="9"/>
  <c r="BZ108" i="9"/>
  <c r="CA108" i="9"/>
  <c r="BX109" i="9"/>
  <c r="BY109" i="9"/>
  <c r="BZ109" i="9"/>
  <c r="CA109" i="9"/>
  <c r="BX110" i="9"/>
  <c r="BY110" i="9"/>
  <c r="BZ110" i="9"/>
  <c r="CA110" i="9"/>
  <c r="BX111" i="9"/>
  <c r="BY111" i="9"/>
  <c r="BZ111" i="9"/>
  <c r="CA111" i="9"/>
  <c r="BX112" i="9"/>
  <c r="BY112" i="9"/>
  <c r="BZ112" i="9"/>
  <c r="CA112" i="9"/>
  <c r="BX113" i="9"/>
  <c r="BY113" i="9"/>
  <c r="BZ113" i="9"/>
  <c r="CA113" i="9"/>
  <c r="BX114" i="9"/>
  <c r="BY114" i="9"/>
  <c r="BZ114" i="9"/>
  <c r="CA114" i="9"/>
  <c r="BX115" i="9"/>
  <c r="BY115" i="9"/>
  <c r="BZ115" i="9"/>
  <c r="CA115" i="9"/>
  <c r="BX116" i="9"/>
  <c r="BY116" i="9"/>
  <c r="BZ116" i="9"/>
  <c r="CA116" i="9"/>
  <c r="BX117" i="9"/>
  <c r="BY117" i="9"/>
  <c r="BZ117" i="9"/>
  <c r="CA117" i="9"/>
  <c r="BX118" i="9"/>
  <c r="BY118" i="9"/>
  <c r="BZ118" i="9"/>
  <c r="CA118" i="9"/>
  <c r="BX119" i="9"/>
  <c r="BY119" i="9"/>
  <c r="BZ119" i="9"/>
  <c r="CA119" i="9"/>
  <c r="BX120" i="9"/>
  <c r="BY120" i="9"/>
  <c r="BZ120" i="9"/>
  <c r="CA120" i="9"/>
  <c r="BX121" i="9"/>
  <c r="BY121" i="9"/>
  <c r="BZ121" i="9"/>
  <c r="CA121" i="9"/>
  <c r="BX122" i="9"/>
  <c r="BY122" i="9"/>
  <c r="BZ122" i="9"/>
  <c r="CA122" i="9"/>
  <c r="BX123" i="9"/>
  <c r="BY123" i="9"/>
  <c r="BZ123" i="9"/>
  <c r="CA123" i="9"/>
  <c r="BX124" i="9"/>
  <c r="BY124" i="9"/>
  <c r="BZ124" i="9"/>
  <c r="CA124" i="9"/>
  <c r="BX125" i="9"/>
  <c r="BY125" i="9"/>
  <c r="BZ125" i="9"/>
  <c r="CA125" i="9"/>
  <c r="BX126" i="9"/>
  <c r="BY126" i="9"/>
  <c r="BZ126" i="9"/>
  <c r="CA126" i="9"/>
  <c r="BX127" i="9"/>
  <c r="BY127" i="9"/>
  <c r="BZ127" i="9"/>
  <c r="CA127" i="9"/>
  <c r="BX128" i="9"/>
  <c r="BY128" i="9"/>
  <c r="BZ128" i="9"/>
  <c r="CA128" i="9"/>
  <c r="BX129" i="9"/>
  <c r="BY129" i="9"/>
  <c r="BZ129" i="9"/>
  <c r="CA129" i="9"/>
  <c r="BX130" i="9"/>
  <c r="BY130" i="9"/>
  <c r="BZ130" i="9"/>
  <c r="CA130" i="9"/>
  <c r="BX131" i="9"/>
  <c r="BY131" i="9"/>
  <c r="BZ131" i="9"/>
  <c r="CA131" i="9"/>
  <c r="BX132" i="9"/>
  <c r="BY132" i="9"/>
  <c r="BZ132" i="9"/>
  <c r="CA132" i="9"/>
  <c r="BX133" i="9"/>
  <c r="BY133" i="9"/>
  <c r="BZ133" i="9"/>
  <c r="CA133" i="9"/>
  <c r="BX134" i="9"/>
  <c r="BY134" i="9"/>
  <c r="BZ134" i="9"/>
  <c r="CA134" i="9"/>
  <c r="BX135" i="9"/>
  <c r="BY135" i="9"/>
  <c r="BZ135" i="9"/>
  <c r="CA135" i="9"/>
  <c r="BX136" i="9"/>
  <c r="BY136" i="9"/>
  <c r="BZ136" i="9"/>
  <c r="CA136" i="9"/>
  <c r="BX137" i="9"/>
  <c r="BY137" i="9"/>
  <c r="BZ137" i="9"/>
  <c r="CA137" i="9"/>
  <c r="BX138" i="9"/>
  <c r="BY138" i="9"/>
  <c r="BZ138" i="9"/>
  <c r="CA138" i="9"/>
  <c r="BX139" i="9"/>
  <c r="BY139" i="9"/>
  <c r="BZ139" i="9"/>
  <c r="CA139" i="9"/>
  <c r="BX140" i="9"/>
  <c r="BY140" i="9"/>
  <c r="BZ140" i="9"/>
  <c r="CA140" i="9"/>
  <c r="BX141" i="9"/>
  <c r="BY141" i="9"/>
  <c r="BZ141" i="9"/>
  <c r="CA141" i="9"/>
  <c r="BX142" i="9"/>
  <c r="BY142" i="9"/>
  <c r="BZ142" i="9"/>
  <c r="CA142" i="9"/>
  <c r="BX143" i="9"/>
  <c r="BY143" i="9"/>
  <c r="BZ143" i="9"/>
  <c r="CA143" i="9"/>
  <c r="BX144" i="9"/>
  <c r="BY144" i="9"/>
  <c r="BZ144" i="9"/>
  <c r="CA144" i="9"/>
  <c r="BX145" i="9"/>
  <c r="BY145" i="9"/>
  <c r="BZ145" i="9"/>
  <c r="CA145" i="9"/>
  <c r="BX146" i="9"/>
  <c r="BY146" i="9"/>
  <c r="BZ146" i="9"/>
  <c r="CA146" i="9"/>
  <c r="BX147" i="9"/>
  <c r="BY147" i="9"/>
  <c r="BZ147" i="9"/>
  <c r="CA147" i="9"/>
  <c r="BX148" i="9"/>
  <c r="BY148" i="9"/>
  <c r="BZ148" i="9"/>
  <c r="CA148" i="9"/>
  <c r="BX149" i="9"/>
  <c r="BY149" i="9"/>
  <c r="BZ149" i="9"/>
  <c r="CA149" i="9"/>
  <c r="BX150" i="9"/>
  <c r="BY150" i="9"/>
  <c r="BZ150" i="9"/>
  <c r="CA150" i="9"/>
  <c r="BX151" i="9"/>
  <c r="BY151" i="9"/>
  <c r="BZ151" i="9"/>
  <c r="CA151" i="9"/>
  <c r="BX152" i="9"/>
  <c r="BY152" i="9"/>
  <c r="BZ152" i="9"/>
  <c r="CA152" i="9"/>
  <c r="BX153" i="9"/>
  <c r="BY153" i="9"/>
  <c r="BZ153" i="9"/>
  <c r="CA153" i="9"/>
  <c r="BX154" i="9"/>
  <c r="BY154" i="9"/>
  <c r="BZ154" i="9"/>
  <c r="CA154" i="9"/>
  <c r="BX155" i="9"/>
  <c r="BY155" i="9"/>
  <c r="BZ155" i="9"/>
  <c r="CA155" i="9"/>
  <c r="BX156" i="9"/>
  <c r="BY156" i="9"/>
  <c r="BZ156" i="9"/>
  <c r="CA156" i="9"/>
  <c r="BX157" i="9"/>
  <c r="BY157" i="9"/>
  <c r="BZ157" i="9"/>
  <c r="CA157" i="9"/>
  <c r="BX158" i="9"/>
  <c r="BY158" i="9"/>
  <c r="BZ158" i="9"/>
  <c r="CA158" i="9"/>
  <c r="BX159" i="9"/>
  <c r="BY159" i="9"/>
  <c r="BZ159" i="9"/>
  <c r="CA159" i="9"/>
  <c r="BX160" i="9"/>
  <c r="BY160" i="9"/>
  <c r="BZ160" i="9"/>
  <c r="CA160" i="9"/>
  <c r="BX161" i="9"/>
  <c r="BY161" i="9"/>
  <c r="BZ161" i="9"/>
  <c r="CA161" i="9"/>
  <c r="BX162" i="9"/>
  <c r="BY162" i="9"/>
  <c r="BZ162" i="9"/>
  <c r="CA162" i="9"/>
  <c r="BX163" i="9"/>
  <c r="BY163" i="9"/>
  <c r="BZ163" i="9"/>
  <c r="CA163" i="9"/>
  <c r="BX164" i="9"/>
  <c r="BY164" i="9"/>
  <c r="BZ164" i="9"/>
  <c r="CA164" i="9"/>
  <c r="BX165" i="9"/>
  <c r="BY165" i="9"/>
  <c r="BZ165" i="9"/>
  <c r="CA165" i="9"/>
  <c r="BX166" i="9"/>
  <c r="BY166" i="9"/>
  <c r="BZ166" i="9"/>
  <c r="CA166" i="9"/>
  <c r="BX167" i="9"/>
  <c r="BY167" i="9"/>
  <c r="BZ167" i="9"/>
  <c r="CA167" i="9"/>
  <c r="BX168" i="9"/>
  <c r="BY168" i="9"/>
  <c r="BZ168" i="9"/>
  <c r="CA168" i="9"/>
  <c r="BX169" i="9"/>
  <c r="BY169" i="9"/>
  <c r="BZ169" i="9"/>
  <c r="CA169" i="9"/>
  <c r="BX170" i="9"/>
  <c r="BY170" i="9"/>
  <c r="BZ170" i="9"/>
  <c r="CA170" i="9"/>
  <c r="BX171" i="9"/>
  <c r="BY171" i="9"/>
  <c r="BZ171" i="9"/>
  <c r="CA171" i="9"/>
  <c r="BX172" i="9"/>
  <c r="BY172" i="9"/>
  <c r="BZ172" i="9"/>
  <c r="CA172" i="9"/>
  <c r="BX173" i="9"/>
  <c r="BY173" i="9"/>
  <c r="BZ173" i="9"/>
  <c r="CA173" i="9"/>
  <c r="BX174" i="9"/>
  <c r="BY174" i="9"/>
  <c r="BZ174" i="9"/>
  <c r="CA174" i="9"/>
  <c r="BX175" i="9"/>
  <c r="BY175" i="9"/>
  <c r="BZ175" i="9"/>
  <c r="CA175" i="9"/>
  <c r="BX176" i="9"/>
  <c r="BY176" i="9"/>
  <c r="BZ176" i="9"/>
  <c r="CA176" i="9"/>
  <c r="BX177" i="9"/>
  <c r="BY177" i="9"/>
  <c r="BZ177" i="9"/>
  <c r="CA177" i="9"/>
  <c r="BX178" i="9"/>
  <c r="BY178" i="9"/>
  <c r="BZ178" i="9"/>
  <c r="CA178" i="9"/>
  <c r="BX179" i="9"/>
  <c r="BY179" i="9"/>
  <c r="BZ179" i="9"/>
  <c r="CA179" i="9"/>
  <c r="BX180" i="9"/>
  <c r="BY180" i="9"/>
  <c r="BZ180" i="9"/>
  <c r="CA180" i="9"/>
  <c r="BX181" i="9"/>
  <c r="BY181" i="9"/>
  <c r="BZ181" i="9"/>
  <c r="CA181" i="9"/>
  <c r="BX182" i="9"/>
  <c r="BY182" i="9"/>
  <c r="BZ182" i="9"/>
  <c r="CA182" i="9"/>
  <c r="BX183" i="9"/>
  <c r="BY183" i="9"/>
  <c r="BZ183" i="9"/>
  <c r="CA183" i="9"/>
  <c r="BX184" i="9"/>
  <c r="BY184" i="9"/>
  <c r="BZ184" i="9"/>
  <c r="CA184" i="9"/>
  <c r="BX185" i="9"/>
  <c r="BY185" i="9"/>
  <c r="BZ185" i="9"/>
  <c r="CA185" i="9"/>
  <c r="BX186" i="9"/>
  <c r="BY186" i="9"/>
  <c r="BZ186" i="9"/>
  <c r="CA186" i="9"/>
  <c r="BX187" i="9"/>
  <c r="BY187" i="9"/>
  <c r="BZ187" i="9"/>
  <c r="CA187" i="9"/>
  <c r="BX188" i="9"/>
  <c r="BY188" i="9"/>
  <c r="BZ188" i="9"/>
  <c r="CA188" i="9"/>
  <c r="BX189" i="9"/>
  <c r="BY189" i="9"/>
  <c r="BZ189" i="9"/>
  <c r="CA189" i="9"/>
  <c r="BX190" i="9"/>
  <c r="BY190" i="9"/>
  <c r="BZ190" i="9"/>
  <c r="CA190" i="9"/>
  <c r="BX191" i="9"/>
  <c r="BY191" i="9"/>
  <c r="BZ191" i="9"/>
  <c r="CA191" i="9"/>
  <c r="BX192" i="9"/>
  <c r="BY192" i="9"/>
  <c r="BZ192" i="9"/>
  <c r="CA192" i="9"/>
  <c r="BX193" i="9"/>
  <c r="BY193" i="9"/>
  <c r="BZ193" i="9"/>
  <c r="CA193" i="9"/>
  <c r="BX194" i="9"/>
  <c r="BY194" i="9"/>
  <c r="BZ194" i="9"/>
  <c r="CA194" i="9"/>
  <c r="BX195" i="9"/>
  <c r="BY195" i="9"/>
  <c r="BZ195" i="9"/>
  <c r="CA195" i="9"/>
  <c r="BX196" i="9"/>
  <c r="BY196" i="9"/>
  <c r="BZ196" i="9"/>
  <c r="CA196" i="9"/>
  <c r="BX197" i="9"/>
  <c r="BY197" i="9"/>
  <c r="BZ197" i="9"/>
  <c r="CA197" i="9"/>
  <c r="BX198" i="9"/>
  <c r="BY198" i="9"/>
  <c r="BZ198" i="9"/>
  <c r="CA198" i="9"/>
  <c r="BX199" i="9"/>
  <c r="BY199" i="9"/>
  <c r="BZ199" i="9"/>
  <c r="CA199" i="9"/>
  <c r="BX200" i="9"/>
  <c r="BY200" i="9"/>
  <c r="BZ200" i="9"/>
  <c r="CA200" i="9"/>
  <c r="BX201" i="9"/>
  <c r="BY201" i="9"/>
  <c r="BZ201" i="9"/>
  <c r="CA201" i="9"/>
  <c r="BX202" i="9"/>
  <c r="BY202" i="9"/>
  <c r="BZ202" i="9"/>
  <c r="CA202" i="9"/>
  <c r="BX203" i="9"/>
  <c r="BY203" i="9"/>
  <c r="BZ203" i="9"/>
  <c r="CA203" i="9"/>
  <c r="BX204" i="9"/>
  <c r="BY204" i="9"/>
  <c r="BZ204" i="9"/>
  <c r="CA204" i="9"/>
  <c r="BX205" i="9"/>
  <c r="BY205" i="9"/>
  <c r="BZ205" i="9"/>
  <c r="CA205" i="9"/>
  <c r="BX206" i="9"/>
  <c r="BY206" i="9"/>
  <c r="BZ206" i="9"/>
  <c r="CA206" i="9"/>
  <c r="BX207" i="9"/>
  <c r="BY207" i="9"/>
  <c r="BZ207" i="9"/>
  <c r="CA207" i="9"/>
  <c r="BX208" i="9"/>
  <c r="BY208" i="9"/>
  <c r="BZ208" i="9"/>
  <c r="CA208" i="9"/>
  <c r="BX209" i="9"/>
  <c r="BY209" i="9"/>
  <c r="BZ209" i="9"/>
  <c r="CA209" i="9"/>
  <c r="BX210" i="9"/>
  <c r="BY210" i="9"/>
  <c r="BZ210" i="9"/>
  <c r="CA210" i="9"/>
  <c r="BX211" i="9"/>
  <c r="BY211" i="9"/>
  <c r="BZ211" i="9"/>
  <c r="CA211" i="9"/>
  <c r="BX212" i="9"/>
  <c r="BY212" i="9"/>
  <c r="BZ212" i="9"/>
  <c r="CA212" i="9"/>
  <c r="BX213" i="9"/>
  <c r="BY213" i="9"/>
  <c r="BZ213" i="9"/>
  <c r="CA213" i="9"/>
  <c r="BX214" i="9"/>
  <c r="BY214" i="9"/>
  <c r="BZ214" i="9"/>
  <c r="CA214" i="9"/>
  <c r="BX215" i="9"/>
  <c r="BY215" i="9"/>
  <c r="BZ215" i="9"/>
  <c r="CA215" i="9"/>
  <c r="BX216" i="9"/>
  <c r="BY216" i="9"/>
  <c r="BZ216" i="9"/>
  <c r="CA216" i="9"/>
  <c r="BX217" i="9"/>
  <c r="BY217" i="9"/>
  <c r="BZ217" i="9"/>
  <c r="CA217" i="9"/>
  <c r="BX218" i="9"/>
  <c r="BY218" i="9"/>
  <c r="BZ218" i="9"/>
  <c r="CA218" i="9"/>
  <c r="BX219" i="9"/>
  <c r="BY219" i="9"/>
  <c r="BZ219" i="9"/>
  <c r="CA219" i="9"/>
  <c r="BX220" i="9"/>
  <c r="BY220" i="9"/>
  <c r="BZ220" i="9"/>
  <c r="CA220" i="9"/>
  <c r="BX221" i="9"/>
  <c r="BY221" i="9"/>
  <c r="BZ221" i="9"/>
  <c r="CA221" i="9"/>
  <c r="BX222" i="9"/>
  <c r="BY222" i="9"/>
  <c r="BZ222" i="9"/>
  <c r="CA222" i="9"/>
  <c r="BX223" i="9"/>
  <c r="BY223" i="9"/>
  <c r="BZ223" i="9"/>
  <c r="CA223" i="9"/>
  <c r="BX224" i="9"/>
  <c r="BY224" i="9"/>
  <c r="BZ224" i="9"/>
  <c r="CA224" i="9"/>
  <c r="BX225" i="9"/>
  <c r="BY225" i="9"/>
  <c r="BZ225" i="9"/>
  <c r="CA225" i="9"/>
  <c r="BX226" i="9"/>
  <c r="BY226" i="9"/>
  <c r="BZ226" i="9"/>
  <c r="CA226" i="9"/>
  <c r="BX227" i="9"/>
  <c r="BY227" i="9"/>
  <c r="BZ227" i="9"/>
  <c r="CA227" i="9"/>
  <c r="BX228" i="9"/>
  <c r="BY228" i="9"/>
  <c r="BZ228" i="9"/>
  <c r="CA228" i="9"/>
  <c r="BX229" i="9"/>
  <c r="BY229" i="9"/>
  <c r="BZ229" i="9"/>
  <c r="CA229" i="9"/>
  <c r="BX230" i="9"/>
  <c r="BY230" i="9"/>
  <c r="BZ230" i="9"/>
  <c r="CA230" i="9"/>
  <c r="BX231" i="9"/>
  <c r="BY231" i="9"/>
  <c r="BZ231" i="9"/>
  <c r="CA231" i="9"/>
  <c r="BX232" i="9"/>
  <c r="BY232" i="9"/>
  <c r="BZ232" i="9"/>
  <c r="CA232" i="9"/>
  <c r="BX233" i="9"/>
  <c r="BY233" i="9"/>
  <c r="BZ233" i="9"/>
  <c r="CA233" i="9"/>
  <c r="BX234" i="9"/>
  <c r="BY234" i="9"/>
  <c r="BZ234" i="9"/>
  <c r="CA234" i="9"/>
  <c r="BX235" i="9"/>
  <c r="BY235" i="9"/>
  <c r="BZ235" i="9"/>
  <c r="CA235" i="9"/>
  <c r="BX236" i="9"/>
  <c r="BY236" i="9"/>
  <c r="BZ236" i="9"/>
  <c r="CA236" i="9"/>
  <c r="BX237" i="9"/>
  <c r="BY237" i="9"/>
  <c r="BZ237" i="9"/>
  <c r="CA237" i="9"/>
  <c r="BX238" i="9"/>
  <c r="BY238" i="9"/>
  <c r="BZ238" i="9"/>
  <c r="CA238" i="9"/>
  <c r="BX239" i="9"/>
  <c r="BY239" i="9"/>
  <c r="BZ239" i="9"/>
  <c r="CA239" i="9"/>
  <c r="BX240" i="9"/>
  <c r="BY240" i="9"/>
  <c r="BZ240" i="9"/>
  <c r="CA240" i="9"/>
  <c r="BX241" i="9"/>
  <c r="BY241" i="9"/>
  <c r="BZ241" i="9"/>
  <c r="CA241" i="9"/>
  <c r="BX242" i="9"/>
  <c r="BY242" i="9"/>
  <c r="BZ242" i="9"/>
  <c r="CA242" i="9"/>
  <c r="BX243" i="9"/>
  <c r="BY243" i="9"/>
  <c r="BZ243" i="9"/>
  <c r="CA243" i="9"/>
  <c r="BX244" i="9"/>
  <c r="BY244" i="9"/>
  <c r="BZ244" i="9"/>
  <c r="CA244" i="9"/>
  <c r="BX245" i="9"/>
  <c r="BY245" i="9"/>
  <c r="BZ245" i="9"/>
  <c r="CA245" i="9"/>
  <c r="BX246" i="9"/>
  <c r="BY246" i="9"/>
  <c r="BZ246" i="9"/>
  <c r="CA246" i="9"/>
  <c r="BX247" i="9"/>
  <c r="BY247" i="9"/>
  <c r="BZ247" i="9"/>
  <c r="CA247" i="9"/>
  <c r="BX248" i="9"/>
  <c r="BY248" i="9"/>
  <c r="BZ248" i="9"/>
  <c r="CA248" i="9"/>
  <c r="BX249" i="9"/>
  <c r="BY249" i="9"/>
  <c r="BZ249" i="9"/>
  <c r="CA249" i="9"/>
  <c r="BX250" i="9"/>
  <c r="BY250" i="9"/>
  <c r="BZ250" i="9"/>
  <c r="CA250" i="9"/>
  <c r="BX251" i="9"/>
  <c r="BY251" i="9"/>
  <c r="BZ251" i="9"/>
  <c r="CA251" i="9"/>
  <c r="BX252" i="9"/>
  <c r="BY252" i="9"/>
  <c r="BZ252" i="9"/>
  <c r="CA252" i="9"/>
  <c r="BX253" i="9"/>
  <c r="BY253" i="9"/>
  <c r="BZ253" i="9"/>
  <c r="CA253" i="9"/>
  <c r="BX254" i="9"/>
  <c r="BY254" i="9"/>
  <c r="BZ254" i="9"/>
  <c r="CA254" i="9"/>
  <c r="BX255" i="9"/>
  <c r="BY255" i="9"/>
  <c r="BZ255" i="9"/>
  <c r="CA255" i="9"/>
  <c r="BX256" i="9"/>
  <c r="BY256" i="9"/>
  <c r="BZ256" i="9"/>
  <c r="CA256" i="9"/>
  <c r="BX257" i="9"/>
  <c r="BY257" i="9"/>
  <c r="BZ257" i="9"/>
  <c r="CA257" i="9"/>
  <c r="BX258" i="9"/>
  <c r="BY258" i="9"/>
  <c r="Q258" i="9" s="1"/>
  <c r="BZ258" i="9"/>
  <c r="CA258" i="9"/>
  <c r="BX259" i="9"/>
  <c r="BY259" i="9"/>
  <c r="BZ259" i="9"/>
  <c r="CA259" i="9"/>
  <c r="BX260" i="9"/>
  <c r="BY260" i="9"/>
  <c r="BZ260" i="9"/>
  <c r="CA260" i="9"/>
  <c r="BX261" i="9"/>
  <c r="BY261" i="9"/>
  <c r="BZ261" i="9"/>
  <c r="CA261" i="9"/>
  <c r="BX262" i="9"/>
  <c r="BY262" i="9"/>
  <c r="BZ262" i="9"/>
  <c r="CA262" i="9"/>
  <c r="BX263" i="9"/>
  <c r="BY263" i="9"/>
  <c r="BZ263" i="9"/>
  <c r="CA263" i="9"/>
  <c r="BX264" i="9"/>
  <c r="BY264" i="9"/>
  <c r="BZ264" i="9"/>
  <c r="CA264" i="9"/>
  <c r="BX265" i="9"/>
  <c r="BY265" i="9"/>
  <c r="BZ265" i="9"/>
  <c r="CA265" i="9"/>
  <c r="BX266" i="9"/>
  <c r="BY266" i="9"/>
  <c r="BZ266" i="9"/>
  <c r="CA266" i="9"/>
  <c r="BX267" i="9"/>
  <c r="BY267" i="9"/>
  <c r="BZ267" i="9"/>
  <c r="CA267" i="9"/>
  <c r="BX268" i="9"/>
  <c r="BY268" i="9"/>
  <c r="BZ268" i="9"/>
  <c r="CA268" i="9"/>
  <c r="BX269" i="9"/>
  <c r="BY269" i="9"/>
  <c r="BZ269" i="9"/>
  <c r="CA269" i="9"/>
  <c r="BX270" i="9"/>
  <c r="BY270" i="9"/>
  <c r="BZ270" i="9"/>
  <c r="CA270" i="9"/>
  <c r="BX271" i="9"/>
  <c r="BY271" i="9"/>
  <c r="BZ271" i="9"/>
  <c r="CA271" i="9"/>
  <c r="BX272" i="9"/>
  <c r="BY272" i="9"/>
  <c r="BZ272" i="9"/>
  <c r="CA272" i="9"/>
  <c r="BX273" i="9"/>
  <c r="BY273" i="9"/>
  <c r="BZ273" i="9"/>
  <c r="CA273" i="9"/>
  <c r="BX274" i="9"/>
  <c r="BY274" i="9"/>
  <c r="BZ274" i="9"/>
  <c r="CA274" i="9"/>
  <c r="BX275" i="9"/>
  <c r="BY275" i="9"/>
  <c r="BZ275" i="9"/>
  <c r="CA275" i="9"/>
  <c r="BX276" i="9"/>
  <c r="BY276" i="9"/>
  <c r="BZ276" i="9"/>
  <c r="CA276" i="9"/>
  <c r="BX277" i="9"/>
  <c r="BY277" i="9"/>
  <c r="BZ277" i="9"/>
  <c r="CA277" i="9"/>
  <c r="BX278" i="9"/>
  <c r="BY278" i="9"/>
  <c r="BZ278" i="9"/>
  <c r="CA278" i="9"/>
  <c r="BX279" i="9"/>
  <c r="BY279" i="9"/>
  <c r="BZ279" i="9"/>
  <c r="CA279" i="9"/>
  <c r="BX280" i="9"/>
  <c r="BY280" i="9"/>
  <c r="BZ280" i="9"/>
  <c r="CA280" i="9"/>
  <c r="BX281" i="9"/>
  <c r="BY281" i="9"/>
  <c r="BZ281" i="9"/>
  <c r="CA281" i="9"/>
  <c r="BX282" i="9"/>
  <c r="BY282" i="9"/>
  <c r="BZ282" i="9"/>
  <c r="CA282" i="9"/>
  <c r="BX283" i="9"/>
  <c r="BY283" i="9"/>
  <c r="BZ283" i="9"/>
  <c r="CA283" i="9"/>
  <c r="BX284" i="9"/>
  <c r="BY284" i="9"/>
  <c r="BZ284" i="9"/>
  <c r="CA284" i="9"/>
  <c r="BX285" i="9"/>
  <c r="BY285" i="9"/>
  <c r="BZ285" i="9"/>
  <c r="CA285" i="9"/>
  <c r="BX286" i="9"/>
  <c r="BY286" i="9"/>
  <c r="BZ286" i="9"/>
  <c r="CA286" i="9"/>
  <c r="BX287" i="9"/>
  <c r="BY287" i="9"/>
  <c r="BZ287" i="9"/>
  <c r="CA287" i="9"/>
  <c r="BX288" i="9"/>
  <c r="BY288" i="9"/>
  <c r="BZ288" i="9"/>
  <c r="CA288" i="9"/>
  <c r="BX289" i="9"/>
  <c r="BY289" i="9"/>
  <c r="BZ289" i="9"/>
  <c r="CA289" i="9"/>
  <c r="BX290" i="9"/>
  <c r="BY290" i="9"/>
  <c r="BZ290" i="9"/>
  <c r="CA290" i="9"/>
  <c r="BX291" i="9"/>
  <c r="BY291" i="9"/>
  <c r="BZ291" i="9"/>
  <c r="CA291" i="9"/>
  <c r="BX292" i="9"/>
  <c r="BY292" i="9"/>
  <c r="BZ292" i="9"/>
  <c r="CA292" i="9"/>
  <c r="BX293" i="9"/>
  <c r="BY293" i="9"/>
  <c r="BZ293" i="9"/>
  <c r="CA293" i="9"/>
  <c r="BX294" i="9"/>
  <c r="BY294" i="9"/>
  <c r="BZ294" i="9"/>
  <c r="CA294" i="9"/>
  <c r="BX295" i="9"/>
  <c r="BY295" i="9"/>
  <c r="BZ295" i="9"/>
  <c r="CA295" i="9"/>
  <c r="BX296" i="9"/>
  <c r="BY296" i="9"/>
  <c r="BZ296" i="9"/>
  <c r="CA296" i="9"/>
  <c r="BX297" i="9"/>
  <c r="BY297" i="9"/>
  <c r="BZ297" i="9"/>
  <c r="CA297" i="9"/>
  <c r="BX298" i="9"/>
  <c r="BY298" i="9"/>
  <c r="BZ298" i="9"/>
  <c r="CA298" i="9"/>
  <c r="BX299" i="9"/>
  <c r="BY299" i="9"/>
  <c r="BZ299" i="9"/>
  <c r="CA299" i="9"/>
  <c r="BX300" i="9"/>
  <c r="BY300" i="9"/>
  <c r="BZ300" i="9"/>
  <c r="CA300" i="9"/>
  <c r="BX301" i="9"/>
  <c r="BY301" i="9"/>
  <c r="BZ301" i="9"/>
  <c r="CA301" i="9"/>
  <c r="BX302" i="9"/>
  <c r="BY302" i="9"/>
  <c r="BZ302" i="9"/>
  <c r="CA302" i="9"/>
  <c r="BX303" i="9"/>
  <c r="BY303" i="9"/>
  <c r="BZ303" i="9"/>
  <c r="CA303" i="9"/>
  <c r="BX304" i="9"/>
  <c r="BY304" i="9"/>
  <c r="BZ304" i="9"/>
  <c r="CA304" i="9"/>
  <c r="BX305" i="9"/>
  <c r="BY305" i="9"/>
  <c r="BZ305" i="9"/>
  <c r="CA305" i="9"/>
  <c r="BX306" i="9"/>
  <c r="BY306" i="9"/>
  <c r="BZ306" i="9"/>
  <c r="CA306" i="9"/>
  <c r="BX307" i="9"/>
  <c r="BY307" i="9"/>
  <c r="BZ307" i="9"/>
  <c r="CA307" i="9"/>
  <c r="BX308" i="9"/>
  <c r="BY308" i="9"/>
  <c r="BZ308" i="9"/>
  <c r="CA308" i="9"/>
  <c r="BX309" i="9"/>
  <c r="BY309" i="9"/>
  <c r="BZ309" i="9"/>
  <c r="CA309" i="9"/>
  <c r="BX310" i="9"/>
  <c r="BY310" i="9"/>
  <c r="BZ310" i="9"/>
  <c r="CA310" i="9"/>
  <c r="BX311" i="9"/>
  <c r="BY311" i="9"/>
  <c r="BZ311" i="9"/>
  <c r="CA311" i="9"/>
  <c r="BX312" i="9"/>
  <c r="BY312" i="9"/>
  <c r="BZ312" i="9"/>
  <c r="CA312" i="9"/>
  <c r="BX313" i="9"/>
  <c r="BY313" i="9"/>
  <c r="BZ313" i="9"/>
  <c r="CA313" i="9"/>
  <c r="BX314" i="9"/>
  <c r="BY314" i="9"/>
  <c r="BZ314" i="9"/>
  <c r="CA314" i="9"/>
  <c r="BX315" i="9"/>
  <c r="BY315" i="9"/>
  <c r="BZ315" i="9"/>
  <c r="CA315" i="9"/>
  <c r="BX316" i="9"/>
  <c r="BY316" i="9"/>
  <c r="BZ316" i="9"/>
  <c r="CA316" i="9"/>
  <c r="BX317" i="9"/>
  <c r="BY317" i="9"/>
  <c r="BZ317" i="9"/>
  <c r="CA317" i="9"/>
  <c r="BX318" i="9"/>
  <c r="BY318" i="9"/>
  <c r="BZ318" i="9"/>
  <c r="CA318" i="9"/>
  <c r="BX319" i="9"/>
  <c r="BY319" i="9"/>
  <c r="BZ319" i="9"/>
  <c r="CA319" i="9"/>
  <c r="BX320" i="9"/>
  <c r="BY320" i="9"/>
  <c r="BZ320" i="9"/>
  <c r="CA320" i="9"/>
  <c r="BX321" i="9"/>
  <c r="BY321" i="9"/>
  <c r="BZ321" i="9"/>
  <c r="CA321" i="9"/>
  <c r="BX322" i="9"/>
  <c r="BY322" i="9"/>
  <c r="BZ322" i="9"/>
  <c r="CA322" i="9"/>
  <c r="BX323" i="9"/>
  <c r="BY323" i="9"/>
  <c r="BZ323" i="9"/>
  <c r="CA323" i="9"/>
  <c r="BX324" i="9"/>
  <c r="BY324" i="9"/>
  <c r="BZ324" i="9"/>
  <c r="CA324" i="9"/>
  <c r="BX325" i="9"/>
  <c r="BY325" i="9"/>
  <c r="BZ325" i="9"/>
  <c r="CA325" i="9"/>
  <c r="BX326" i="9"/>
  <c r="BY326" i="9"/>
  <c r="BZ326" i="9"/>
  <c r="CA326" i="9"/>
  <c r="BX327" i="9"/>
  <c r="BY327" i="9"/>
  <c r="BZ327" i="9"/>
  <c r="CA327" i="9"/>
  <c r="BX328" i="9"/>
  <c r="BY328" i="9"/>
  <c r="BZ328" i="9"/>
  <c r="CA328" i="9"/>
  <c r="BX329" i="9"/>
  <c r="BY329" i="9"/>
  <c r="BZ329" i="9"/>
  <c r="CA329" i="9"/>
  <c r="BX330" i="9"/>
  <c r="BY330" i="9"/>
  <c r="BZ330" i="9"/>
  <c r="CA330" i="9"/>
  <c r="CC330" i="9"/>
  <c r="DM330" i="9" s="1"/>
  <c r="BX331" i="9"/>
  <c r="BY331" i="9"/>
  <c r="BZ331" i="9"/>
  <c r="CA331" i="9"/>
  <c r="BX332" i="9"/>
  <c r="BY332" i="9"/>
  <c r="BZ332" i="9"/>
  <c r="CA332" i="9"/>
  <c r="BX333" i="9"/>
  <c r="BY333" i="9"/>
  <c r="BZ333" i="9"/>
  <c r="CA333" i="9"/>
  <c r="BX334" i="9"/>
  <c r="BY334" i="9"/>
  <c r="BZ334" i="9"/>
  <c r="CA334" i="9"/>
  <c r="BX335" i="9"/>
  <c r="BY335" i="9"/>
  <c r="BZ335" i="9"/>
  <c r="CA335" i="9"/>
  <c r="BX336" i="9"/>
  <c r="BY336" i="9"/>
  <c r="BZ336" i="9"/>
  <c r="CA336" i="9"/>
  <c r="BX337" i="9"/>
  <c r="BY337" i="9"/>
  <c r="BZ337" i="9"/>
  <c r="CA337" i="9"/>
  <c r="BX338" i="9"/>
  <c r="BY338" i="9"/>
  <c r="BZ338" i="9"/>
  <c r="CA338" i="9"/>
  <c r="BX339" i="9"/>
  <c r="BY339" i="9"/>
  <c r="BZ339" i="9"/>
  <c r="CA339" i="9"/>
  <c r="BX340" i="9"/>
  <c r="BY340" i="9"/>
  <c r="BZ340" i="9"/>
  <c r="CA340" i="9"/>
  <c r="BX341" i="9"/>
  <c r="BY341" i="9"/>
  <c r="BZ341" i="9"/>
  <c r="CA341" i="9"/>
  <c r="BX342" i="9"/>
  <c r="BY342" i="9"/>
  <c r="BZ342" i="9"/>
  <c r="CA342" i="9"/>
  <c r="BX343" i="9"/>
  <c r="BY343" i="9"/>
  <c r="BZ343" i="9"/>
  <c r="CA343" i="9"/>
  <c r="BX344" i="9"/>
  <c r="BY344" i="9"/>
  <c r="BZ344" i="9"/>
  <c r="CA344" i="9"/>
  <c r="BX345" i="9"/>
  <c r="BY345" i="9"/>
  <c r="BZ345" i="9"/>
  <c r="CA345" i="9"/>
  <c r="BX346" i="9"/>
  <c r="BY346" i="9"/>
  <c r="BZ346" i="9"/>
  <c r="CA346" i="9"/>
  <c r="BX347" i="9"/>
  <c r="BY347" i="9"/>
  <c r="BZ347" i="9"/>
  <c r="CA347" i="9"/>
  <c r="BX348" i="9"/>
  <c r="BY348" i="9"/>
  <c r="BZ348" i="9"/>
  <c r="CA348" i="9"/>
  <c r="BX349" i="9"/>
  <c r="BY349" i="9"/>
  <c r="BZ349" i="9"/>
  <c r="CA349" i="9"/>
  <c r="BX350" i="9"/>
  <c r="BY350" i="9"/>
  <c r="BZ350" i="9"/>
  <c r="CA350" i="9"/>
  <c r="BX351" i="9"/>
  <c r="BY351" i="9"/>
  <c r="BZ351" i="9"/>
  <c r="CA351" i="9"/>
  <c r="BX352" i="9"/>
  <c r="BY352" i="9"/>
  <c r="BZ352" i="9"/>
  <c r="CA352" i="9"/>
  <c r="BX353" i="9"/>
  <c r="BY353" i="9"/>
  <c r="BZ353" i="9"/>
  <c r="CA353" i="9"/>
  <c r="BX354" i="9"/>
  <c r="BY354" i="9"/>
  <c r="BZ354" i="9"/>
  <c r="CA354" i="9"/>
  <c r="BX355" i="9"/>
  <c r="BY355" i="9"/>
  <c r="BZ355" i="9"/>
  <c r="CA355" i="9"/>
  <c r="BX356" i="9"/>
  <c r="BY356" i="9"/>
  <c r="BZ356" i="9"/>
  <c r="CA356" i="9"/>
  <c r="BX357" i="9"/>
  <c r="BY357" i="9"/>
  <c r="BZ357" i="9"/>
  <c r="CA357" i="9"/>
  <c r="BX358" i="9"/>
  <c r="BY358" i="9"/>
  <c r="BZ358" i="9"/>
  <c r="CA358" i="9"/>
  <c r="BX359" i="9"/>
  <c r="BY359" i="9"/>
  <c r="BZ359" i="9"/>
  <c r="CA359" i="9"/>
  <c r="BX360" i="9"/>
  <c r="BY360" i="9"/>
  <c r="BZ360" i="9"/>
  <c r="CA360" i="9"/>
  <c r="BX361" i="9"/>
  <c r="BY361" i="9"/>
  <c r="BZ361" i="9"/>
  <c r="CA361" i="9"/>
  <c r="BX362" i="9"/>
  <c r="BY362" i="9"/>
  <c r="BZ362" i="9"/>
  <c r="CA362" i="9"/>
  <c r="BX363" i="9"/>
  <c r="BY363" i="9"/>
  <c r="BZ363" i="9"/>
  <c r="CA363" i="9"/>
  <c r="BX364" i="9"/>
  <c r="BY364" i="9"/>
  <c r="BZ364" i="9"/>
  <c r="CA364" i="9"/>
  <c r="BX365" i="9"/>
  <c r="BY365" i="9"/>
  <c r="BZ365" i="9"/>
  <c r="CA365" i="9"/>
  <c r="BX366" i="9"/>
  <c r="BY366" i="9"/>
  <c r="BZ366" i="9"/>
  <c r="CA366" i="9"/>
  <c r="BX367" i="9"/>
  <c r="BY367" i="9"/>
  <c r="BZ367" i="9"/>
  <c r="CA367" i="9"/>
  <c r="BX368" i="9"/>
  <c r="BY368" i="9"/>
  <c r="BZ368" i="9"/>
  <c r="CA368" i="9"/>
  <c r="BX369" i="9"/>
  <c r="BY369" i="9"/>
  <c r="BZ369" i="9"/>
  <c r="CA369" i="9"/>
  <c r="BX370" i="9"/>
  <c r="BY370" i="9"/>
  <c r="BZ370" i="9"/>
  <c r="CA370" i="9"/>
  <c r="BX371" i="9"/>
  <c r="BY371" i="9"/>
  <c r="BZ371" i="9"/>
  <c r="CA371" i="9"/>
  <c r="BX372" i="9"/>
  <c r="BY372" i="9"/>
  <c r="BZ372" i="9"/>
  <c r="CA372" i="9"/>
  <c r="BX373" i="9"/>
  <c r="BY373" i="9"/>
  <c r="BZ373" i="9"/>
  <c r="CA373" i="9"/>
  <c r="BX374" i="9"/>
  <c r="BY374" i="9"/>
  <c r="BZ374" i="9"/>
  <c r="CA374" i="9"/>
  <c r="BX375" i="9"/>
  <c r="BY375" i="9"/>
  <c r="BZ375" i="9"/>
  <c r="CA375" i="9"/>
  <c r="BX376" i="9"/>
  <c r="BY376" i="9"/>
  <c r="BZ376" i="9"/>
  <c r="CA376" i="9"/>
  <c r="BX377" i="9"/>
  <c r="BY377" i="9"/>
  <c r="BZ377" i="9"/>
  <c r="CA377" i="9"/>
  <c r="BX378" i="9"/>
  <c r="BY378" i="9"/>
  <c r="BZ378" i="9"/>
  <c r="CA378" i="9"/>
  <c r="BX379" i="9"/>
  <c r="BY379" i="9"/>
  <c r="BZ379" i="9"/>
  <c r="CA379" i="9"/>
  <c r="BX380" i="9"/>
  <c r="BY380" i="9"/>
  <c r="BZ380" i="9"/>
  <c r="CA380" i="9"/>
  <c r="BX381" i="9"/>
  <c r="BY381" i="9"/>
  <c r="BZ381" i="9"/>
  <c r="CA381" i="9"/>
  <c r="BX382" i="9"/>
  <c r="BY382" i="9"/>
  <c r="BZ382" i="9"/>
  <c r="CA382" i="9"/>
  <c r="BX383" i="9"/>
  <c r="BY383" i="9"/>
  <c r="BZ383" i="9"/>
  <c r="CA383" i="9"/>
  <c r="BX384" i="9"/>
  <c r="BY384" i="9"/>
  <c r="BZ384" i="9"/>
  <c r="CA384" i="9"/>
  <c r="BX385" i="9"/>
  <c r="BY385" i="9"/>
  <c r="BZ385" i="9"/>
  <c r="CA385" i="9"/>
  <c r="BX386" i="9"/>
  <c r="BY386" i="9"/>
  <c r="BZ386" i="9"/>
  <c r="CA386" i="9"/>
  <c r="BX387" i="9"/>
  <c r="BY387" i="9"/>
  <c r="BZ387" i="9"/>
  <c r="CA387" i="9"/>
  <c r="BX388" i="9"/>
  <c r="BY388" i="9"/>
  <c r="BZ388" i="9"/>
  <c r="CA388" i="9"/>
  <c r="BX389" i="9"/>
  <c r="BY389" i="9"/>
  <c r="BZ389" i="9"/>
  <c r="CA389" i="9"/>
  <c r="BX390" i="9"/>
  <c r="BY390" i="9"/>
  <c r="BZ390" i="9"/>
  <c r="CA390" i="9"/>
  <c r="BX391" i="9"/>
  <c r="BY391" i="9"/>
  <c r="BZ391" i="9"/>
  <c r="CA391" i="9"/>
  <c r="BX392" i="9"/>
  <c r="BY392" i="9"/>
  <c r="BZ392" i="9"/>
  <c r="CA392" i="9"/>
  <c r="BX393" i="9"/>
  <c r="BY393" i="9"/>
  <c r="BZ393" i="9"/>
  <c r="CA393" i="9"/>
  <c r="BX394" i="9"/>
  <c r="BY394" i="9"/>
  <c r="BZ394" i="9"/>
  <c r="CA394" i="9"/>
  <c r="BX395" i="9"/>
  <c r="BY395" i="9"/>
  <c r="BZ395" i="9"/>
  <c r="CA395" i="9"/>
  <c r="BX396" i="9"/>
  <c r="BY396" i="9"/>
  <c r="BZ396" i="9"/>
  <c r="CA396" i="9"/>
  <c r="BX397" i="9"/>
  <c r="BY397" i="9"/>
  <c r="BZ397" i="9"/>
  <c r="CA397" i="9"/>
  <c r="BX398" i="9"/>
  <c r="BY398" i="9"/>
  <c r="BZ398" i="9"/>
  <c r="CA398" i="9"/>
  <c r="BX399" i="9"/>
  <c r="BY399" i="9"/>
  <c r="BZ399" i="9"/>
  <c r="CA399" i="9"/>
  <c r="BX400" i="9"/>
  <c r="BY400" i="9"/>
  <c r="BZ400" i="9"/>
  <c r="CA400" i="9"/>
  <c r="BX401" i="9"/>
  <c r="BY401" i="9"/>
  <c r="BZ401" i="9"/>
  <c r="CA401" i="9"/>
  <c r="BX402" i="9"/>
  <c r="BY402" i="9"/>
  <c r="BZ402" i="9"/>
  <c r="CA402" i="9"/>
  <c r="BX403" i="9"/>
  <c r="BY403" i="9"/>
  <c r="BZ403" i="9"/>
  <c r="CA403" i="9"/>
  <c r="BX404" i="9"/>
  <c r="BY404" i="9"/>
  <c r="BZ404" i="9"/>
  <c r="CA404" i="9"/>
  <c r="BX405" i="9"/>
  <c r="BY405" i="9"/>
  <c r="BZ405" i="9"/>
  <c r="CA405" i="9"/>
  <c r="BX406" i="9"/>
  <c r="BY406" i="9"/>
  <c r="BZ406" i="9"/>
  <c r="CA406" i="9"/>
  <c r="BX407" i="9"/>
  <c r="BY407" i="9"/>
  <c r="BZ407" i="9"/>
  <c r="CA407" i="9"/>
  <c r="BX408" i="9"/>
  <c r="BY408" i="9"/>
  <c r="BZ408" i="9"/>
  <c r="CA408" i="9"/>
  <c r="BX409" i="9"/>
  <c r="BY409" i="9"/>
  <c r="BZ409" i="9"/>
  <c r="CA409" i="9"/>
  <c r="BX410" i="9"/>
  <c r="BY410" i="9"/>
  <c r="BZ410" i="9"/>
  <c r="CA410" i="9"/>
  <c r="BX411" i="9"/>
  <c r="BY411" i="9"/>
  <c r="BZ411" i="9"/>
  <c r="CA411" i="9"/>
  <c r="BX412" i="9"/>
  <c r="BY412" i="9"/>
  <c r="BZ412" i="9"/>
  <c r="CA412" i="9"/>
  <c r="BX413" i="9"/>
  <c r="BY413" i="9"/>
  <c r="BZ413" i="9"/>
  <c r="CA413" i="9"/>
  <c r="BX414" i="9"/>
  <c r="BY414" i="9"/>
  <c r="BZ414" i="9"/>
  <c r="CA414" i="9"/>
  <c r="BX415" i="9"/>
  <c r="BY415" i="9"/>
  <c r="BZ415" i="9"/>
  <c r="CA415" i="9"/>
  <c r="BX416" i="9"/>
  <c r="BY416" i="9"/>
  <c r="BZ416" i="9"/>
  <c r="CA416" i="9"/>
  <c r="BX417" i="9"/>
  <c r="BY417" i="9"/>
  <c r="BZ417" i="9"/>
  <c r="CA417" i="9"/>
  <c r="BX418" i="9"/>
  <c r="BY418" i="9"/>
  <c r="BZ418" i="9"/>
  <c r="CA418" i="9"/>
  <c r="BX419" i="9"/>
  <c r="BY419" i="9"/>
  <c r="BZ419" i="9"/>
  <c r="CA419" i="9"/>
  <c r="BX420" i="9"/>
  <c r="BY420" i="9"/>
  <c r="BZ420" i="9"/>
  <c r="CA420" i="9"/>
  <c r="BX421" i="9"/>
  <c r="P421" i="9" s="1"/>
  <c r="BY421" i="9"/>
  <c r="BZ421" i="9"/>
  <c r="CA421" i="9"/>
  <c r="BX422" i="9"/>
  <c r="BY422" i="9"/>
  <c r="BZ422" i="9"/>
  <c r="CA422" i="9"/>
  <c r="BX423" i="9"/>
  <c r="BY423" i="9"/>
  <c r="BZ423" i="9"/>
  <c r="CA423" i="9"/>
  <c r="BX424" i="9"/>
  <c r="BY424" i="9"/>
  <c r="BZ424" i="9"/>
  <c r="CA424" i="9"/>
  <c r="BX425" i="9"/>
  <c r="BY425" i="9"/>
  <c r="BZ425" i="9"/>
  <c r="CA425" i="9"/>
  <c r="BX426" i="9"/>
  <c r="BY426" i="9"/>
  <c r="BZ426" i="9"/>
  <c r="CA426" i="9"/>
  <c r="BX427" i="9"/>
  <c r="BY427" i="9"/>
  <c r="BZ427" i="9"/>
  <c r="CA427" i="9"/>
  <c r="BX428" i="9"/>
  <c r="BY428" i="9"/>
  <c r="BZ428" i="9"/>
  <c r="CA428" i="9"/>
  <c r="BX429" i="9"/>
  <c r="BY429" i="9"/>
  <c r="BZ429" i="9"/>
  <c r="CA429" i="9"/>
  <c r="BX430" i="9"/>
  <c r="BY430" i="9"/>
  <c r="BZ430" i="9"/>
  <c r="CA430" i="9"/>
  <c r="BX431" i="9"/>
  <c r="BY431" i="9"/>
  <c r="BZ431" i="9"/>
  <c r="CA431" i="9"/>
  <c r="BX432" i="9"/>
  <c r="BY432" i="9"/>
  <c r="BZ432" i="9"/>
  <c r="CA432" i="9"/>
  <c r="BX433" i="9"/>
  <c r="BY433" i="9"/>
  <c r="BZ433" i="9"/>
  <c r="CA433" i="9"/>
  <c r="BX434" i="9"/>
  <c r="BY434" i="9"/>
  <c r="BZ434" i="9"/>
  <c r="CA434" i="9"/>
  <c r="BX435" i="9"/>
  <c r="BY435" i="9"/>
  <c r="BZ435" i="9"/>
  <c r="CA435" i="9"/>
  <c r="BX436" i="9"/>
  <c r="BY436" i="9"/>
  <c r="BZ436" i="9"/>
  <c r="CA436" i="9"/>
  <c r="BX437" i="9"/>
  <c r="BY437" i="9"/>
  <c r="BZ437" i="9"/>
  <c r="CA437" i="9"/>
  <c r="BX438" i="9"/>
  <c r="BY438" i="9"/>
  <c r="BZ438" i="9"/>
  <c r="CA438" i="9"/>
  <c r="BX439" i="9"/>
  <c r="BY439" i="9"/>
  <c r="BZ439" i="9"/>
  <c r="CA439" i="9"/>
  <c r="BX440" i="9"/>
  <c r="BY440" i="9"/>
  <c r="BZ440" i="9"/>
  <c r="CA440" i="9"/>
  <c r="BX441" i="9"/>
  <c r="BY441" i="9"/>
  <c r="BZ441" i="9"/>
  <c r="CA441" i="9"/>
  <c r="BX442" i="9"/>
  <c r="BY442" i="9"/>
  <c r="BZ442" i="9"/>
  <c r="CA442" i="9"/>
  <c r="BX443" i="9"/>
  <c r="BY443" i="9"/>
  <c r="BZ443" i="9"/>
  <c r="CA443" i="9"/>
  <c r="BX444" i="9"/>
  <c r="BY444" i="9"/>
  <c r="BZ444" i="9"/>
  <c r="CA444" i="9"/>
  <c r="BX445" i="9"/>
  <c r="BY445" i="9"/>
  <c r="BZ445" i="9"/>
  <c r="CA445" i="9"/>
  <c r="BX446" i="9"/>
  <c r="BY446" i="9"/>
  <c r="BZ446" i="9"/>
  <c r="CA446" i="9"/>
  <c r="BX447" i="9"/>
  <c r="P447" i="9" s="1"/>
  <c r="BY447" i="9"/>
  <c r="BZ447" i="9"/>
  <c r="CA447" i="9"/>
  <c r="BX448" i="9"/>
  <c r="BY448" i="9"/>
  <c r="BZ448" i="9"/>
  <c r="CA448" i="9"/>
  <c r="BX449" i="9"/>
  <c r="BY449" i="9"/>
  <c r="BZ449" i="9"/>
  <c r="CA449" i="9"/>
  <c r="BX450" i="9"/>
  <c r="BY450" i="9"/>
  <c r="BZ450" i="9"/>
  <c r="CA450" i="9"/>
  <c r="BX451" i="9"/>
  <c r="BY451" i="9"/>
  <c r="BZ451" i="9"/>
  <c r="CA451" i="9"/>
  <c r="BX452" i="9"/>
  <c r="BY452" i="9"/>
  <c r="BZ452" i="9"/>
  <c r="CA452" i="9"/>
  <c r="BX453" i="9"/>
  <c r="BY453" i="9"/>
  <c r="BZ453" i="9"/>
  <c r="CA453" i="9"/>
  <c r="BX454" i="9"/>
  <c r="BY454" i="9"/>
  <c r="BZ454" i="9"/>
  <c r="CA454" i="9"/>
  <c r="BX455" i="9"/>
  <c r="BY455" i="9"/>
  <c r="BZ455" i="9"/>
  <c r="CA455" i="9"/>
  <c r="BX456" i="9"/>
  <c r="BY456" i="9"/>
  <c r="BZ456" i="9"/>
  <c r="CA456" i="9"/>
  <c r="BX457" i="9"/>
  <c r="BY457" i="9"/>
  <c r="BZ457" i="9"/>
  <c r="CA457" i="9"/>
  <c r="BX458" i="9"/>
  <c r="BY458" i="9"/>
  <c r="BZ458" i="9"/>
  <c r="CA458" i="9"/>
  <c r="BX459" i="9"/>
  <c r="BY459" i="9"/>
  <c r="BZ459" i="9"/>
  <c r="CA459" i="9"/>
  <c r="BX460" i="9"/>
  <c r="BY460" i="9"/>
  <c r="BZ460" i="9"/>
  <c r="CA460" i="9"/>
  <c r="BX461" i="9"/>
  <c r="BY461" i="9"/>
  <c r="BZ461" i="9"/>
  <c r="CA461" i="9"/>
  <c r="BX462" i="9"/>
  <c r="BY462" i="9"/>
  <c r="BZ462" i="9"/>
  <c r="CA462" i="9"/>
  <c r="BX463" i="9"/>
  <c r="BY463" i="9"/>
  <c r="BZ463" i="9"/>
  <c r="CA463" i="9"/>
  <c r="BX464" i="9"/>
  <c r="BY464" i="9"/>
  <c r="BZ464" i="9"/>
  <c r="CA464" i="9"/>
  <c r="BX465" i="9"/>
  <c r="BY465" i="9"/>
  <c r="BZ465" i="9"/>
  <c r="CA465" i="9"/>
  <c r="BT9" i="9"/>
  <c r="BU9" i="9"/>
  <c r="BT10" i="9"/>
  <c r="BU10" i="9"/>
  <c r="BT11" i="9"/>
  <c r="BU11" i="9"/>
  <c r="BT12" i="9"/>
  <c r="BU12" i="9"/>
  <c r="BT13" i="9"/>
  <c r="BU13" i="9"/>
  <c r="BT14" i="9"/>
  <c r="BU14" i="9"/>
  <c r="BT15" i="9"/>
  <c r="BU15" i="9"/>
  <c r="BT16" i="9"/>
  <c r="BU16" i="9"/>
  <c r="BT17" i="9"/>
  <c r="BU17" i="9"/>
  <c r="BT18" i="9"/>
  <c r="BU18" i="9"/>
  <c r="BT19" i="9"/>
  <c r="BU19" i="9"/>
  <c r="BT20" i="9"/>
  <c r="BU20" i="9"/>
  <c r="BT21" i="9"/>
  <c r="BU21" i="9"/>
  <c r="BT22" i="9"/>
  <c r="BU22" i="9"/>
  <c r="BT23" i="9"/>
  <c r="P23" i="9" s="1"/>
  <c r="BU23" i="9"/>
  <c r="BT24" i="9"/>
  <c r="BU24" i="9"/>
  <c r="BT25" i="9"/>
  <c r="BU25" i="9"/>
  <c r="BT26" i="9"/>
  <c r="BU26" i="9"/>
  <c r="BT27" i="9"/>
  <c r="BU27" i="9"/>
  <c r="BT28" i="9"/>
  <c r="BU28" i="9"/>
  <c r="BT29" i="9"/>
  <c r="BU29" i="9"/>
  <c r="BT30" i="9"/>
  <c r="BU30" i="9"/>
  <c r="BT31" i="9"/>
  <c r="BU31" i="9"/>
  <c r="BT32" i="9"/>
  <c r="BU32" i="9"/>
  <c r="BT33" i="9"/>
  <c r="BU33" i="9"/>
  <c r="BT34" i="9"/>
  <c r="BU34" i="9"/>
  <c r="BT35" i="9"/>
  <c r="BU35" i="9"/>
  <c r="BT36" i="9"/>
  <c r="BU36" i="9"/>
  <c r="BT37" i="9"/>
  <c r="BU37" i="9"/>
  <c r="BT38" i="9"/>
  <c r="BU38" i="9"/>
  <c r="BT39" i="9"/>
  <c r="BU39" i="9"/>
  <c r="BT40" i="9"/>
  <c r="BU40" i="9"/>
  <c r="BT41" i="9"/>
  <c r="BU41" i="9"/>
  <c r="BT42" i="9"/>
  <c r="BU42" i="9"/>
  <c r="BT43" i="9"/>
  <c r="BU43" i="9"/>
  <c r="BT44" i="9"/>
  <c r="BU44" i="9"/>
  <c r="BT45" i="9"/>
  <c r="BU45" i="9"/>
  <c r="BT46" i="9"/>
  <c r="BU46" i="9"/>
  <c r="BT47" i="9"/>
  <c r="BU47" i="9"/>
  <c r="BT48" i="9"/>
  <c r="BU48" i="9"/>
  <c r="BT49" i="9"/>
  <c r="BU49" i="9"/>
  <c r="BT50" i="9"/>
  <c r="BU50" i="9"/>
  <c r="BT51" i="9"/>
  <c r="BU51" i="9"/>
  <c r="BT52" i="9"/>
  <c r="BU52" i="9"/>
  <c r="BT53" i="9"/>
  <c r="BU53" i="9"/>
  <c r="BT54" i="9"/>
  <c r="BU54" i="9"/>
  <c r="BT55" i="9"/>
  <c r="P55" i="9" s="1"/>
  <c r="BU55" i="9"/>
  <c r="BT56" i="9"/>
  <c r="BU56" i="9"/>
  <c r="BT57" i="9"/>
  <c r="BU57" i="9"/>
  <c r="BT58" i="9"/>
  <c r="BU58" i="9"/>
  <c r="BT59" i="9"/>
  <c r="BU59" i="9"/>
  <c r="BT60" i="9"/>
  <c r="BU60" i="9"/>
  <c r="BT61" i="9"/>
  <c r="BU61" i="9"/>
  <c r="BT62" i="9"/>
  <c r="BU62" i="9"/>
  <c r="BT63" i="9"/>
  <c r="BU63" i="9"/>
  <c r="BT64" i="9"/>
  <c r="BU64" i="9"/>
  <c r="BT65" i="9"/>
  <c r="BU65" i="9"/>
  <c r="BT66" i="9"/>
  <c r="BU66" i="9"/>
  <c r="BT67" i="9"/>
  <c r="BU67" i="9"/>
  <c r="BT68" i="9"/>
  <c r="BU68" i="9"/>
  <c r="BT69" i="9"/>
  <c r="BU69" i="9"/>
  <c r="BT70" i="9"/>
  <c r="BU70" i="9"/>
  <c r="BT71" i="9"/>
  <c r="BU71" i="9"/>
  <c r="BT72" i="9"/>
  <c r="BU72" i="9"/>
  <c r="BT73" i="9"/>
  <c r="BU73" i="9"/>
  <c r="BT74" i="9"/>
  <c r="BU74" i="9"/>
  <c r="BT75" i="9"/>
  <c r="BU75" i="9"/>
  <c r="BT76" i="9"/>
  <c r="BU76" i="9"/>
  <c r="BT77" i="9"/>
  <c r="BU77" i="9"/>
  <c r="BT78" i="9"/>
  <c r="BU78" i="9"/>
  <c r="BT79" i="9"/>
  <c r="BU79" i="9"/>
  <c r="BT80" i="9"/>
  <c r="BU80" i="9"/>
  <c r="BT81" i="9"/>
  <c r="BU81" i="9"/>
  <c r="BT82" i="9"/>
  <c r="BU82" i="9"/>
  <c r="BT83" i="9"/>
  <c r="BU83" i="9"/>
  <c r="BT84" i="9"/>
  <c r="BU84" i="9"/>
  <c r="BT85" i="9"/>
  <c r="BU85" i="9"/>
  <c r="BT86" i="9"/>
  <c r="BU86" i="9"/>
  <c r="BT87" i="9"/>
  <c r="BU87" i="9"/>
  <c r="BT88" i="9"/>
  <c r="BU88" i="9"/>
  <c r="BT89" i="9"/>
  <c r="BU89" i="9"/>
  <c r="BT90" i="9"/>
  <c r="BU90" i="9"/>
  <c r="BT91" i="9"/>
  <c r="BU91" i="9"/>
  <c r="BT92" i="9"/>
  <c r="BU92" i="9"/>
  <c r="BT93" i="9"/>
  <c r="BU93" i="9"/>
  <c r="BT94" i="9"/>
  <c r="BU94" i="9"/>
  <c r="BT95" i="9"/>
  <c r="BU95" i="9"/>
  <c r="BT96" i="9"/>
  <c r="BU96" i="9"/>
  <c r="BT97" i="9"/>
  <c r="BU97" i="9"/>
  <c r="BT98" i="9"/>
  <c r="BU98" i="9"/>
  <c r="BT99" i="9"/>
  <c r="BU99" i="9"/>
  <c r="BT100" i="9"/>
  <c r="BU100" i="9"/>
  <c r="BT101" i="9"/>
  <c r="BU101" i="9"/>
  <c r="BT102" i="9"/>
  <c r="BU102" i="9"/>
  <c r="BT103" i="9"/>
  <c r="P103" i="9" s="1"/>
  <c r="BU103" i="9"/>
  <c r="BT104" i="9"/>
  <c r="BU104" i="9"/>
  <c r="BT105" i="9"/>
  <c r="BU105" i="9"/>
  <c r="BT106" i="9"/>
  <c r="BU106" i="9"/>
  <c r="BT107" i="9"/>
  <c r="BU107" i="9"/>
  <c r="BT108" i="9"/>
  <c r="BU108" i="9"/>
  <c r="BT109" i="9"/>
  <c r="BU109" i="9"/>
  <c r="BT110" i="9"/>
  <c r="BU110" i="9"/>
  <c r="BT111" i="9"/>
  <c r="BU111" i="9"/>
  <c r="BT112" i="9"/>
  <c r="BU112" i="9"/>
  <c r="BT113" i="9"/>
  <c r="BU113" i="9"/>
  <c r="BT114" i="9"/>
  <c r="BU114" i="9"/>
  <c r="BT115" i="9"/>
  <c r="BU115" i="9"/>
  <c r="BT116" i="9"/>
  <c r="BU116" i="9"/>
  <c r="BT117" i="9"/>
  <c r="BU117" i="9"/>
  <c r="BT118" i="9"/>
  <c r="BU118" i="9"/>
  <c r="BT119" i="9"/>
  <c r="BU119" i="9"/>
  <c r="BT120" i="9"/>
  <c r="BU120" i="9"/>
  <c r="BT121" i="9"/>
  <c r="BU121" i="9"/>
  <c r="BT122" i="9"/>
  <c r="BU122" i="9"/>
  <c r="BT123" i="9"/>
  <c r="BU123" i="9"/>
  <c r="BT124" i="9"/>
  <c r="BU124" i="9"/>
  <c r="BT125" i="9"/>
  <c r="BU125" i="9"/>
  <c r="BT126" i="9"/>
  <c r="BU126" i="9"/>
  <c r="BT127" i="9"/>
  <c r="BU127" i="9"/>
  <c r="BT128" i="9"/>
  <c r="BU128" i="9"/>
  <c r="BT129" i="9"/>
  <c r="BU129" i="9"/>
  <c r="BT130" i="9"/>
  <c r="BU130" i="9"/>
  <c r="BT131" i="9"/>
  <c r="P131" i="9" s="1"/>
  <c r="BU131" i="9"/>
  <c r="BT132" i="9"/>
  <c r="BU132" i="9"/>
  <c r="BT133" i="9"/>
  <c r="BU133" i="9"/>
  <c r="BT134" i="9"/>
  <c r="BU134" i="9"/>
  <c r="BT135" i="9"/>
  <c r="BU135" i="9"/>
  <c r="BT136" i="9"/>
  <c r="BU136" i="9"/>
  <c r="BT137" i="9"/>
  <c r="BU137" i="9"/>
  <c r="BT138" i="9"/>
  <c r="BU138" i="9"/>
  <c r="BT139" i="9"/>
  <c r="BU139" i="9"/>
  <c r="BT140" i="9"/>
  <c r="BU140" i="9"/>
  <c r="BT141" i="9"/>
  <c r="BU141" i="9"/>
  <c r="BT142" i="9"/>
  <c r="BU142" i="9"/>
  <c r="BT143" i="9"/>
  <c r="BU143" i="9"/>
  <c r="BT144" i="9"/>
  <c r="BU144" i="9"/>
  <c r="BT145" i="9"/>
  <c r="BU145" i="9"/>
  <c r="BT146" i="9"/>
  <c r="BU146" i="9"/>
  <c r="BT147" i="9"/>
  <c r="BU147" i="9"/>
  <c r="BT148" i="9"/>
  <c r="BU148" i="9"/>
  <c r="BT149" i="9"/>
  <c r="BU149" i="9"/>
  <c r="BT150" i="9"/>
  <c r="BU150" i="9"/>
  <c r="BT151" i="9"/>
  <c r="BU151" i="9"/>
  <c r="BT152" i="9"/>
  <c r="BU152" i="9"/>
  <c r="BT153" i="9"/>
  <c r="BU153" i="9"/>
  <c r="BT154" i="9"/>
  <c r="BU154" i="9"/>
  <c r="BT155" i="9"/>
  <c r="BU155" i="9"/>
  <c r="BT156" i="9"/>
  <c r="BU156" i="9"/>
  <c r="BT157" i="9"/>
  <c r="BU157" i="9"/>
  <c r="BT158" i="9"/>
  <c r="BU158" i="9"/>
  <c r="BT159" i="9"/>
  <c r="BU159" i="9"/>
  <c r="BT160" i="9"/>
  <c r="BU160" i="9"/>
  <c r="BT161" i="9"/>
  <c r="BU161" i="9"/>
  <c r="BT162" i="9"/>
  <c r="BU162" i="9"/>
  <c r="BT163" i="9"/>
  <c r="BU163" i="9"/>
  <c r="BT164" i="9"/>
  <c r="BU164" i="9"/>
  <c r="BT165" i="9"/>
  <c r="BU165" i="9"/>
  <c r="BT166" i="9"/>
  <c r="BU166" i="9"/>
  <c r="BT167" i="9"/>
  <c r="P167" i="9" s="1"/>
  <c r="BU167" i="9"/>
  <c r="BT168" i="9"/>
  <c r="BU168" i="9"/>
  <c r="BT169" i="9"/>
  <c r="BU169" i="9"/>
  <c r="BT170" i="9"/>
  <c r="BU170" i="9"/>
  <c r="BT171" i="9"/>
  <c r="BU171" i="9"/>
  <c r="BT172" i="9"/>
  <c r="BU172" i="9"/>
  <c r="BT173" i="9"/>
  <c r="BU173" i="9"/>
  <c r="BT174" i="9"/>
  <c r="BU174" i="9"/>
  <c r="BT175" i="9"/>
  <c r="BU175" i="9"/>
  <c r="BT176" i="9"/>
  <c r="BU176" i="9"/>
  <c r="BT177" i="9"/>
  <c r="BU177" i="9"/>
  <c r="BT178" i="9"/>
  <c r="BU178" i="9"/>
  <c r="BT179" i="9"/>
  <c r="BU179" i="9"/>
  <c r="BT180" i="9"/>
  <c r="BU180" i="9"/>
  <c r="BT181" i="9"/>
  <c r="BU181" i="9"/>
  <c r="BT182" i="9"/>
  <c r="BU182" i="9"/>
  <c r="BT183" i="9"/>
  <c r="P183" i="9" s="1"/>
  <c r="BU183" i="9"/>
  <c r="BT184" i="9"/>
  <c r="BU184" i="9"/>
  <c r="BT185" i="9"/>
  <c r="BU185" i="9"/>
  <c r="BT186" i="9"/>
  <c r="BU186" i="9"/>
  <c r="BT187" i="9"/>
  <c r="P187" i="9" s="1"/>
  <c r="BU187" i="9"/>
  <c r="BT188" i="9"/>
  <c r="BU188" i="9"/>
  <c r="BT189" i="9"/>
  <c r="BU189" i="9"/>
  <c r="BT190" i="9"/>
  <c r="BU190" i="9"/>
  <c r="BT191" i="9"/>
  <c r="BU191" i="9"/>
  <c r="BT192" i="9"/>
  <c r="BU192" i="9"/>
  <c r="BT193" i="9"/>
  <c r="BU193" i="9"/>
  <c r="BT194" i="9"/>
  <c r="BU194" i="9"/>
  <c r="BT195" i="9"/>
  <c r="P195" i="9" s="1"/>
  <c r="BU195" i="9"/>
  <c r="BT196" i="9"/>
  <c r="BU196" i="9"/>
  <c r="BT197" i="9"/>
  <c r="BU197" i="9"/>
  <c r="BT198" i="9"/>
  <c r="BU198" i="9"/>
  <c r="BT199" i="9"/>
  <c r="BU199" i="9"/>
  <c r="BT200" i="9"/>
  <c r="BU200" i="9"/>
  <c r="BT201" i="9"/>
  <c r="BU201" i="9"/>
  <c r="BT202" i="9"/>
  <c r="BU202" i="9"/>
  <c r="BT203" i="9"/>
  <c r="BU203" i="9"/>
  <c r="BT204" i="9"/>
  <c r="BU204" i="9"/>
  <c r="BT205" i="9"/>
  <c r="BU205" i="9"/>
  <c r="BT206" i="9"/>
  <c r="BU206" i="9"/>
  <c r="BT207" i="9"/>
  <c r="BU207" i="9"/>
  <c r="BT208" i="9"/>
  <c r="BU208" i="9"/>
  <c r="BT209" i="9"/>
  <c r="BU209" i="9"/>
  <c r="BT210" i="9"/>
  <c r="BU210" i="9"/>
  <c r="BT211" i="9"/>
  <c r="BU211" i="9"/>
  <c r="BT212" i="9"/>
  <c r="BU212" i="9"/>
  <c r="BT213" i="9"/>
  <c r="BU213" i="9"/>
  <c r="BT214" i="9"/>
  <c r="BU214" i="9"/>
  <c r="Q214" i="9" s="1"/>
  <c r="BT215" i="9"/>
  <c r="BU215" i="9"/>
  <c r="BT216" i="9"/>
  <c r="BU216" i="9"/>
  <c r="BT217" i="9"/>
  <c r="BU217" i="9"/>
  <c r="BT218" i="9"/>
  <c r="BU218" i="9"/>
  <c r="BT219" i="9"/>
  <c r="BU219" i="9"/>
  <c r="BT220" i="9"/>
  <c r="BU220" i="9"/>
  <c r="BT221" i="9"/>
  <c r="BU221" i="9"/>
  <c r="BT222" i="9"/>
  <c r="BU222" i="9"/>
  <c r="BT223" i="9"/>
  <c r="BU223" i="9"/>
  <c r="BT224" i="9"/>
  <c r="BU224" i="9"/>
  <c r="BT225" i="9"/>
  <c r="BU225" i="9"/>
  <c r="BT226" i="9"/>
  <c r="BU226" i="9"/>
  <c r="BT227" i="9"/>
  <c r="BU227" i="9"/>
  <c r="BT228" i="9"/>
  <c r="BU228" i="9"/>
  <c r="BT229" i="9"/>
  <c r="BU229" i="9"/>
  <c r="BT230" i="9"/>
  <c r="BU230" i="9"/>
  <c r="BT231" i="9"/>
  <c r="BU231" i="9"/>
  <c r="BT232" i="9"/>
  <c r="BU232" i="9"/>
  <c r="BT233" i="9"/>
  <c r="BU233" i="9"/>
  <c r="BT234" i="9"/>
  <c r="BU234" i="9"/>
  <c r="BT235" i="9"/>
  <c r="BU235" i="9"/>
  <c r="BT236" i="9"/>
  <c r="BU236" i="9"/>
  <c r="BT237" i="9"/>
  <c r="BU237" i="9"/>
  <c r="BT238" i="9"/>
  <c r="BU238" i="9"/>
  <c r="BT239" i="9"/>
  <c r="P239" i="9" s="1"/>
  <c r="BU239" i="9"/>
  <c r="BT240" i="9"/>
  <c r="BU240" i="9"/>
  <c r="BT241" i="9"/>
  <c r="BU241" i="9"/>
  <c r="BT242" i="9"/>
  <c r="BU242" i="9"/>
  <c r="BT243" i="9"/>
  <c r="BU243" i="9"/>
  <c r="BT244" i="9"/>
  <c r="BU244" i="9"/>
  <c r="BT245" i="9"/>
  <c r="BU245" i="9"/>
  <c r="BT246" i="9"/>
  <c r="BU246" i="9"/>
  <c r="Q246" i="9" s="1"/>
  <c r="BT247" i="9"/>
  <c r="P247" i="9" s="1"/>
  <c r="BU247" i="9"/>
  <c r="BT248" i="9"/>
  <c r="BU248" i="9"/>
  <c r="BT249" i="9"/>
  <c r="BU249" i="9"/>
  <c r="BT250" i="9"/>
  <c r="BU250" i="9"/>
  <c r="BT251" i="9"/>
  <c r="BU251" i="9"/>
  <c r="BT252" i="9"/>
  <c r="BU252" i="9"/>
  <c r="BT253" i="9"/>
  <c r="BU253" i="9"/>
  <c r="BT254" i="9"/>
  <c r="BU254" i="9"/>
  <c r="BT255" i="9"/>
  <c r="BU255" i="9"/>
  <c r="BT256" i="9"/>
  <c r="BU256" i="9"/>
  <c r="BT257" i="9"/>
  <c r="BU257" i="9"/>
  <c r="BT258" i="9"/>
  <c r="BU258" i="9"/>
  <c r="BT259" i="9"/>
  <c r="BU259" i="9"/>
  <c r="BT260" i="9"/>
  <c r="BU260" i="9"/>
  <c r="BT261" i="9"/>
  <c r="BU261" i="9"/>
  <c r="BT262" i="9"/>
  <c r="BU262" i="9"/>
  <c r="BT263" i="9"/>
  <c r="P263" i="9" s="1"/>
  <c r="BU263" i="9"/>
  <c r="BT264" i="9"/>
  <c r="BU264" i="9"/>
  <c r="BT265" i="9"/>
  <c r="BU265" i="9"/>
  <c r="BT266" i="9"/>
  <c r="BU266" i="9"/>
  <c r="BT267" i="9"/>
  <c r="BU267" i="9"/>
  <c r="BT268" i="9"/>
  <c r="BU268" i="9"/>
  <c r="BT269" i="9"/>
  <c r="BU269" i="9"/>
  <c r="BT270" i="9"/>
  <c r="BU270" i="9"/>
  <c r="BT271" i="9"/>
  <c r="BU271" i="9"/>
  <c r="BT272" i="9"/>
  <c r="BU272" i="9"/>
  <c r="BT273" i="9"/>
  <c r="BU273" i="9"/>
  <c r="BT274" i="9"/>
  <c r="BU274" i="9"/>
  <c r="BT275" i="9"/>
  <c r="BU275" i="9"/>
  <c r="BT276" i="9"/>
  <c r="BU276" i="9"/>
  <c r="BT277" i="9"/>
  <c r="BU277" i="9"/>
  <c r="BT278" i="9"/>
  <c r="BU278" i="9"/>
  <c r="BT279" i="9"/>
  <c r="BU279" i="9"/>
  <c r="BT280" i="9"/>
  <c r="BU280" i="9"/>
  <c r="BT281" i="9"/>
  <c r="BU281" i="9"/>
  <c r="BT282" i="9"/>
  <c r="BU282" i="9"/>
  <c r="BT283" i="9"/>
  <c r="P283" i="9" s="1"/>
  <c r="BU283" i="9"/>
  <c r="BT284" i="9"/>
  <c r="BU284" i="9"/>
  <c r="BT285" i="9"/>
  <c r="BU285" i="9"/>
  <c r="BT286" i="9"/>
  <c r="BU286" i="9"/>
  <c r="BT287" i="9"/>
  <c r="BU287" i="9"/>
  <c r="BT288" i="9"/>
  <c r="BU288" i="9"/>
  <c r="BT289" i="9"/>
  <c r="BU289" i="9"/>
  <c r="BT290" i="9"/>
  <c r="BU290" i="9"/>
  <c r="BT291" i="9"/>
  <c r="P291" i="9" s="1"/>
  <c r="BU291" i="9"/>
  <c r="BT292" i="9"/>
  <c r="BU292" i="9"/>
  <c r="BT293" i="9"/>
  <c r="BU293" i="9"/>
  <c r="BT294" i="9"/>
  <c r="BU294" i="9"/>
  <c r="BT295" i="9"/>
  <c r="BU295" i="9"/>
  <c r="BT296" i="9"/>
  <c r="BU296" i="9"/>
  <c r="BT297" i="9"/>
  <c r="BU297" i="9"/>
  <c r="BT298" i="9"/>
  <c r="BU298" i="9"/>
  <c r="BT299" i="9"/>
  <c r="BU299" i="9"/>
  <c r="BT300" i="9"/>
  <c r="BU300" i="9"/>
  <c r="BT301" i="9"/>
  <c r="BU301" i="9"/>
  <c r="BT302" i="9"/>
  <c r="BU302" i="9"/>
  <c r="BT303" i="9"/>
  <c r="P303" i="9" s="1"/>
  <c r="BU303" i="9"/>
  <c r="BT304" i="9"/>
  <c r="BU304" i="9"/>
  <c r="BT305" i="9"/>
  <c r="BU305" i="9"/>
  <c r="BT306" i="9"/>
  <c r="BU306" i="9"/>
  <c r="BT307" i="9"/>
  <c r="BU307" i="9"/>
  <c r="BT308" i="9"/>
  <c r="BU308" i="9"/>
  <c r="BT309" i="9"/>
  <c r="BU309" i="9"/>
  <c r="BT310" i="9"/>
  <c r="BU310" i="9"/>
  <c r="BT311" i="9"/>
  <c r="BU311" i="9"/>
  <c r="BT312" i="9"/>
  <c r="BU312" i="9"/>
  <c r="BT313" i="9"/>
  <c r="BU313" i="9"/>
  <c r="BT314" i="9"/>
  <c r="BU314" i="9"/>
  <c r="BT315" i="9"/>
  <c r="BU315" i="9"/>
  <c r="BT316" i="9"/>
  <c r="BU316" i="9"/>
  <c r="BT317" i="9"/>
  <c r="BU317" i="9"/>
  <c r="BT318" i="9"/>
  <c r="BU318" i="9"/>
  <c r="Q318" i="9" s="1"/>
  <c r="BT319" i="9"/>
  <c r="BU319" i="9"/>
  <c r="BT320" i="9"/>
  <c r="BU320" i="9"/>
  <c r="BT321" i="9"/>
  <c r="BU321" i="9"/>
  <c r="BT322" i="9"/>
  <c r="BU322" i="9"/>
  <c r="BT323" i="9"/>
  <c r="BU323" i="9"/>
  <c r="BT324" i="9"/>
  <c r="BU324" i="9"/>
  <c r="BT325" i="9"/>
  <c r="BU325" i="9"/>
  <c r="BT326" i="9"/>
  <c r="BU326" i="9"/>
  <c r="BT327" i="9"/>
  <c r="P327" i="9" s="1"/>
  <c r="BU327" i="9"/>
  <c r="BT328" i="9"/>
  <c r="BU328" i="9"/>
  <c r="BT329" i="9"/>
  <c r="BU329" i="9"/>
  <c r="BT330" i="9"/>
  <c r="BU330" i="9"/>
  <c r="BT331" i="9"/>
  <c r="BU331" i="9"/>
  <c r="BT332" i="9"/>
  <c r="BU332" i="9"/>
  <c r="BT333" i="9"/>
  <c r="BU333" i="9"/>
  <c r="BT334" i="9"/>
  <c r="BU334" i="9"/>
  <c r="BT335" i="9"/>
  <c r="BU335" i="9"/>
  <c r="BT336" i="9"/>
  <c r="BU336" i="9"/>
  <c r="BT337" i="9"/>
  <c r="BU337" i="9"/>
  <c r="BT338" i="9"/>
  <c r="BU338" i="9"/>
  <c r="BT339" i="9"/>
  <c r="BU339" i="9"/>
  <c r="BT340" i="9"/>
  <c r="BU340" i="9"/>
  <c r="BT341" i="9"/>
  <c r="BU341" i="9"/>
  <c r="BT342" i="9"/>
  <c r="BU342" i="9"/>
  <c r="Q342" i="9" s="1"/>
  <c r="BT343" i="9"/>
  <c r="BU343" i="9"/>
  <c r="BT344" i="9"/>
  <c r="BU344" i="9"/>
  <c r="BT345" i="9"/>
  <c r="BU345" i="9"/>
  <c r="BT346" i="9"/>
  <c r="BU346" i="9"/>
  <c r="BT347" i="9"/>
  <c r="BU347" i="9"/>
  <c r="BT348" i="9"/>
  <c r="BU348" i="9"/>
  <c r="BT349" i="9"/>
  <c r="BU349" i="9"/>
  <c r="BT350" i="9"/>
  <c r="BU350" i="9"/>
  <c r="BT351" i="9"/>
  <c r="P351" i="9" s="1"/>
  <c r="BU351" i="9"/>
  <c r="BT352" i="9"/>
  <c r="BU352" i="9"/>
  <c r="BT353" i="9"/>
  <c r="BU353" i="9"/>
  <c r="BT354" i="9"/>
  <c r="BU354" i="9"/>
  <c r="BT355" i="9"/>
  <c r="P355" i="9" s="1"/>
  <c r="BU355" i="9"/>
  <c r="BT356" i="9"/>
  <c r="BU356" i="9"/>
  <c r="BT357" i="9"/>
  <c r="BU357" i="9"/>
  <c r="BT358" i="9"/>
  <c r="BU358" i="9"/>
  <c r="BT359" i="9"/>
  <c r="BU359" i="9"/>
  <c r="BT360" i="9"/>
  <c r="BU360" i="9"/>
  <c r="BT361" i="9"/>
  <c r="BU361" i="9"/>
  <c r="BT362" i="9"/>
  <c r="BU362" i="9"/>
  <c r="BT363" i="9"/>
  <c r="P363" i="9" s="1"/>
  <c r="BU363" i="9"/>
  <c r="BT364" i="9"/>
  <c r="BU364" i="9"/>
  <c r="BT365" i="9"/>
  <c r="BU365" i="9"/>
  <c r="BT366" i="9"/>
  <c r="BU366" i="9"/>
  <c r="BT367" i="9"/>
  <c r="BU367" i="9"/>
  <c r="BT368" i="9"/>
  <c r="BU368" i="9"/>
  <c r="BT369" i="9"/>
  <c r="BU369" i="9"/>
  <c r="BT370" i="9"/>
  <c r="BU370" i="9"/>
  <c r="BT371" i="9"/>
  <c r="P371" i="9" s="1"/>
  <c r="BU371" i="9"/>
  <c r="BT372" i="9"/>
  <c r="BU372" i="9"/>
  <c r="BT373" i="9"/>
  <c r="BU373" i="9"/>
  <c r="BT374" i="9"/>
  <c r="BU374" i="9"/>
  <c r="BT375" i="9"/>
  <c r="BU375" i="9"/>
  <c r="BT376" i="9"/>
  <c r="BU376" i="9"/>
  <c r="BT377" i="9"/>
  <c r="BU377" i="9"/>
  <c r="BT378" i="9"/>
  <c r="BU378" i="9"/>
  <c r="BT379" i="9"/>
  <c r="P379" i="9" s="1"/>
  <c r="BU379" i="9"/>
  <c r="BT380" i="9"/>
  <c r="BU380" i="9"/>
  <c r="BT381" i="9"/>
  <c r="BU381" i="9"/>
  <c r="BT382" i="9"/>
  <c r="BU382" i="9"/>
  <c r="BT383" i="9"/>
  <c r="BU383" i="9"/>
  <c r="BT384" i="9"/>
  <c r="BU384" i="9"/>
  <c r="BT385" i="9"/>
  <c r="BU385" i="9"/>
  <c r="BT386" i="9"/>
  <c r="BU386" i="9"/>
  <c r="BT387" i="9"/>
  <c r="P387" i="9" s="1"/>
  <c r="BU387" i="9"/>
  <c r="BT388" i="9"/>
  <c r="BU388" i="9"/>
  <c r="BT389" i="9"/>
  <c r="BU389" i="9"/>
  <c r="BT390" i="9"/>
  <c r="BU390" i="9"/>
  <c r="BT391" i="9"/>
  <c r="BU391" i="9"/>
  <c r="BT392" i="9"/>
  <c r="BU392" i="9"/>
  <c r="BT393" i="9"/>
  <c r="BU393" i="9"/>
  <c r="BT394" i="9"/>
  <c r="BU394" i="9"/>
  <c r="BT395" i="9"/>
  <c r="BU395" i="9"/>
  <c r="BT396" i="9"/>
  <c r="BU396" i="9"/>
  <c r="BT397" i="9"/>
  <c r="BU397" i="9"/>
  <c r="BT398" i="9"/>
  <c r="BU398" i="9"/>
  <c r="Q398" i="9" s="1"/>
  <c r="BT399" i="9"/>
  <c r="BU399" i="9"/>
  <c r="BT400" i="9"/>
  <c r="BU400" i="9"/>
  <c r="BT401" i="9"/>
  <c r="BU401" i="9"/>
  <c r="BT402" i="9"/>
  <c r="BU402" i="9"/>
  <c r="BT403" i="9"/>
  <c r="P403" i="9" s="1"/>
  <c r="BU403" i="9"/>
  <c r="BT404" i="9"/>
  <c r="BU404" i="9"/>
  <c r="BT405" i="9"/>
  <c r="BU405" i="9"/>
  <c r="BT406" i="9"/>
  <c r="BU406" i="9"/>
  <c r="BT407" i="9"/>
  <c r="BU407" i="9"/>
  <c r="BT408" i="9"/>
  <c r="BU408" i="9"/>
  <c r="BT409" i="9"/>
  <c r="BU409" i="9"/>
  <c r="BT410" i="9"/>
  <c r="BU410" i="9"/>
  <c r="BT411" i="9"/>
  <c r="P411" i="9" s="1"/>
  <c r="BU411" i="9"/>
  <c r="BT412" i="9"/>
  <c r="BU412" i="9"/>
  <c r="BT413" i="9"/>
  <c r="BU413" i="9"/>
  <c r="BT414" i="9"/>
  <c r="BU414" i="9"/>
  <c r="BT415" i="9"/>
  <c r="BU415" i="9"/>
  <c r="BT416" i="9"/>
  <c r="BU416" i="9"/>
  <c r="BT417" i="9"/>
  <c r="BU417" i="9"/>
  <c r="BT418" i="9"/>
  <c r="BU418" i="9"/>
  <c r="BT419" i="9"/>
  <c r="BU419" i="9"/>
  <c r="BT420" i="9"/>
  <c r="BU420" i="9"/>
  <c r="BT421" i="9"/>
  <c r="BU421" i="9"/>
  <c r="BT422" i="9"/>
  <c r="BU422" i="9"/>
  <c r="BT423" i="9"/>
  <c r="P423" i="9" s="1"/>
  <c r="BU423" i="9"/>
  <c r="BT424" i="9"/>
  <c r="BU424" i="9"/>
  <c r="BT425" i="9"/>
  <c r="BU425" i="9"/>
  <c r="BT426" i="9"/>
  <c r="BU426" i="9"/>
  <c r="BT427" i="9"/>
  <c r="BU427" i="9"/>
  <c r="BT428" i="9"/>
  <c r="BU428" i="9"/>
  <c r="BT429" i="9"/>
  <c r="BU429" i="9"/>
  <c r="BT430" i="9"/>
  <c r="BU430" i="9"/>
  <c r="BT431" i="9"/>
  <c r="BU431" i="9"/>
  <c r="BT432" i="9"/>
  <c r="BU432" i="9"/>
  <c r="BT433" i="9"/>
  <c r="BU433" i="9"/>
  <c r="BT434" i="9"/>
  <c r="BU434" i="9"/>
  <c r="BT435" i="9"/>
  <c r="BU435" i="9"/>
  <c r="BT436" i="9"/>
  <c r="BU436" i="9"/>
  <c r="BT437" i="9"/>
  <c r="BU437" i="9"/>
  <c r="BT438" i="9"/>
  <c r="BU438" i="9"/>
  <c r="BT439" i="9"/>
  <c r="P439" i="9" s="1"/>
  <c r="BU439" i="9"/>
  <c r="BT440" i="9"/>
  <c r="BU440" i="9"/>
  <c r="BT441" i="9"/>
  <c r="BU441" i="9"/>
  <c r="BT442" i="9"/>
  <c r="BU442" i="9"/>
  <c r="BT443" i="9"/>
  <c r="BU443" i="9"/>
  <c r="BT444" i="9"/>
  <c r="BU444" i="9"/>
  <c r="BT445" i="9"/>
  <c r="BU445" i="9"/>
  <c r="BT446" i="9"/>
  <c r="BU446" i="9"/>
  <c r="BT447" i="9"/>
  <c r="BU447" i="9"/>
  <c r="BT448" i="9"/>
  <c r="BU448" i="9"/>
  <c r="BT449" i="9"/>
  <c r="BU449" i="9"/>
  <c r="BT450" i="9"/>
  <c r="BU450" i="9"/>
  <c r="BT451" i="9"/>
  <c r="BU451" i="9"/>
  <c r="BT452" i="9"/>
  <c r="BU452" i="9"/>
  <c r="BT453" i="9"/>
  <c r="BU453" i="9"/>
  <c r="BT454" i="9"/>
  <c r="BU454" i="9"/>
  <c r="BT455" i="9"/>
  <c r="BU455" i="9"/>
  <c r="BT456" i="9"/>
  <c r="BU456" i="9"/>
  <c r="BT457" i="9"/>
  <c r="BU457" i="9"/>
  <c r="BT458" i="9"/>
  <c r="BU458" i="9"/>
  <c r="BT459" i="9"/>
  <c r="P459" i="9" s="1"/>
  <c r="BU459" i="9"/>
  <c r="BT460" i="9"/>
  <c r="BU460" i="9"/>
  <c r="BT461" i="9"/>
  <c r="BU461" i="9"/>
  <c r="BT462" i="9"/>
  <c r="BU462" i="9"/>
  <c r="BT463" i="9"/>
  <c r="BU463" i="9"/>
  <c r="BT464" i="9"/>
  <c r="BU464" i="9"/>
  <c r="BT465" i="9"/>
  <c r="BU465" i="9"/>
  <c r="BP9" i="9"/>
  <c r="BQ9" i="9"/>
  <c r="BP10" i="9"/>
  <c r="BQ10" i="9"/>
  <c r="BP11" i="9"/>
  <c r="BQ11" i="9"/>
  <c r="Q11" i="9" s="1"/>
  <c r="BP12" i="9"/>
  <c r="BQ12" i="9"/>
  <c r="BP13" i="9"/>
  <c r="BQ13" i="9"/>
  <c r="BP14" i="9"/>
  <c r="BQ14" i="9"/>
  <c r="BP15" i="9"/>
  <c r="BQ15" i="9"/>
  <c r="BP16" i="9"/>
  <c r="BQ16" i="9"/>
  <c r="BP17" i="9"/>
  <c r="BQ17" i="9"/>
  <c r="BP18" i="9"/>
  <c r="BQ18" i="9"/>
  <c r="BP19" i="9"/>
  <c r="BQ19" i="9"/>
  <c r="BP20" i="9"/>
  <c r="BQ20" i="9"/>
  <c r="BP21" i="9"/>
  <c r="BQ21" i="9"/>
  <c r="BP22" i="9"/>
  <c r="BQ22" i="9"/>
  <c r="BP23" i="9"/>
  <c r="BQ23" i="9"/>
  <c r="BP24" i="9"/>
  <c r="BQ24" i="9"/>
  <c r="BP25" i="9"/>
  <c r="BQ25" i="9"/>
  <c r="BP26" i="9"/>
  <c r="BQ26" i="9"/>
  <c r="BP27" i="9"/>
  <c r="BQ27" i="9"/>
  <c r="BP28" i="9"/>
  <c r="BQ28" i="9"/>
  <c r="BP29" i="9"/>
  <c r="BQ29" i="9"/>
  <c r="BP30" i="9"/>
  <c r="BQ30" i="9"/>
  <c r="BP31" i="9"/>
  <c r="BQ31" i="9"/>
  <c r="BP32" i="9"/>
  <c r="BQ32" i="9"/>
  <c r="BP33" i="9"/>
  <c r="BQ33" i="9"/>
  <c r="BP34" i="9"/>
  <c r="BQ34" i="9"/>
  <c r="BP35" i="9"/>
  <c r="BQ35" i="9"/>
  <c r="Q35" i="9" s="1"/>
  <c r="BP36" i="9"/>
  <c r="BQ36" i="9"/>
  <c r="BP37" i="9"/>
  <c r="BQ37" i="9"/>
  <c r="BP38" i="9"/>
  <c r="BQ38" i="9"/>
  <c r="BP39" i="9"/>
  <c r="BQ39" i="9"/>
  <c r="BP40" i="9"/>
  <c r="BQ40" i="9"/>
  <c r="BP41" i="9"/>
  <c r="BQ41" i="9"/>
  <c r="BP42" i="9"/>
  <c r="BQ42" i="9"/>
  <c r="BP43" i="9"/>
  <c r="BQ43" i="9"/>
  <c r="BP44" i="9"/>
  <c r="BQ44" i="9"/>
  <c r="BP45" i="9"/>
  <c r="BQ45" i="9"/>
  <c r="BP46" i="9"/>
  <c r="BQ46" i="9"/>
  <c r="BP47" i="9"/>
  <c r="BQ47" i="9"/>
  <c r="BP48" i="9"/>
  <c r="BQ48" i="9"/>
  <c r="BP49" i="9"/>
  <c r="BQ49" i="9"/>
  <c r="BP50" i="9"/>
  <c r="BQ50" i="9"/>
  <c r="BP51" i="9"/>
  <c r="BQ51" i="9"/>
  <c r="BP52" i="9"/>
  <c r="BQ52" i="9"/>
  <c r="BP53" i="9"/>
  <c r="BQ53" i="9"/>
  <c r="BP54" i="9"/>
  <c r="BQ54" i="9"/>
  <c r="BP55" i="9"/>
  <c r="BQ55" i="9"/>
  <c r="BP56" i="9"/>
  <c r="BQ56" i="9"/>
  <c r="BP57" i="9"/>
  <c r="BQ57" i="9"/>
  <c r="BP58" i="9"/>
  <c r="BQ58" i="9"/>
  <c r="BP59" i="9"/>
  <c r="BQ59" i="9"/>
  <c r="BP60" i="9"/>
  <c r="BQ60" i="9"/>
  <c r="BP61" i="9"/>
  <c r="BQ61" i="9"/>
  <c r="BP62" i="9"/>
  <c r="BQ62" i="9"/>
  <c r="BP63" i="9"/>
  <c r="BQ63" i="9"/>
  <c r="BP64" i="9"/>
  <c r="BQ64" i="9"/>
  <c r="BP65" i="9"/>
  <c r="BQ65" i="9"/>
  <c r="BP66" i="9"/>
  <c r="BQ66" i="9"/>
  <c r="BP67" i="9"/>
  <c r="BQ67" i="9"/>
  <c r="BP68" i="9"/>
  <c r="BQ68" i="9"/>
  <c r="BP69" i="9"/>
  <c r="BQ69" i="9"/>
  <c r="BP70" i="9"/>
  <c r="BQ70" i="9"/>
  <c r="BP71" i="9"/>
  <c r="BQ71" i="9"/>
  <c r="BP72" i="9"/>
  <c r="BQ72" i="9"/>
  <c r="BP73" i="9"/>
  <c r="BQ73" i="9"/>
  <c r="BP74" i="9"/>
  <c r="BQ74" i="9"/>
  <c r="BP75" i="9"/>
  <c r="BQ75" i="9"/>
  <c r="BP76" i="9"/>
  <c r="BQ76" i="9"/>
  <c r="BP77" i="9"/>
  <c r="BQ77" i="9"/>
  <c r="BP78" i="9"/>
  <c r="BQ78" i="9"/>
  <c r="BP79" i="9"/>
  <c r="BQ79" i="9"/>
  <c r="BP80" i="9"/>
  <c r="BQ80" i="9"/>
  <c r="BP81" i="9"/>
  <c r="BQ81" i="9"/>
  <c r="BP82" i="9"/>
  <c r="BQ82" i="9"/>
  <c r="BP83" i="9"/>
  <c r="BQ83" i="9"/>
  <c r="BP84" i="9"/>
  <c r="BQ84" i="9"/>
  <c r="BP85" i="9"/>
  <c r="BQ85" i="9"/>
  <c r="BP86" i="9"/>
  <c r="BQ86" i="9"/>
  <c r="BP87" i="9"/>
  <c r="BQ87" i="9"/>
  <c r="BP88" i="9"/>
  <c r="BQ88" i="9"/>
  <c r="BP89" i="9"/>
  <c r="BQ89" i="9"/>
  <c r="BP90" i="9"/>
  <c r="BQ90" i="9"/>
  <c r="BP91" i="9"/>
  <c r="BQ91" i="9"/>
  <c r="BP92" i="9"/>
  <c r="BQ92" i="9"/>
  <c r="BP93" i="9"/>
  <c r="BQ93" i="9"/>
  <c r="BP94" i="9"/>
  <c r="BQ94" i="9"/>
  <c r="BP95" i="9"/>
  <c r="BQ95" i="9"/>
  <c r="BP96" i="9"/>
  <c r="BQ96" i="9"/>
  <c r="BP97" i="9"/>
  <c r="BQ97" i="9"/>
  <c r="BP98" i="9"/>
  <c r="BQ98" i="9"/>
  <c r="BP99" i="9"/>
  <c r="BQ99" i="9"/>
  <c r="BP100" i="9"/>
  <c r="BQ100" i="9"/>
  <c r="BP101" i="9"/>
  <c r="BQ101" i="9"/>
  <c r="BP102" i="9"/>
  <c r="BQ102" i="9"/>
  <c r="BP103" i="9"/>
  <c r="BQ103" i="9"/>
  <c r="BP104" i="9"/>
  <c r="BQ104" i="9"/>
  <c r="BP105" i="9"/>
  <c r="BQ105" i="9"/>
  <c r="BP106" i="9"/>
  <c r="BQ106" i="9"/>
  <c r="BP107" i="9"/>
  <c r="BQ107" i="9"/>
  <c r="BP108" i="9"/>
  <c r="BQ108" i="9"/>
  <c r="BP109" i="9"/>
  <c r="BQ109" i="9"/>
  <c r="BP110" i="9"/>
  <c r="BQ110" i="9"/>
  <c r="BP111" i="9"/>
  <c r="BQ111" i="9"/>
  <c r="BP112" i="9"/>
  <c r="BQ112" i="9"/>
  <c r="BP113" i="9"/>
  <c r="BQ113" i="9"/>
  <c r="BP114" i="9"/>
  <c r="BQ114" i="9"/>
  <c r="BP115" i="9"/>
  <c r="BQ115" i="9"/>
  <c r="BP116" i="9"/>
  <c r="BQ116" i="9"/>
  <c r="BP117" i="9"/>
  <c r="BQ117" i="9"/>
  <c r="BP118" i="9"/>
  <c r="BQ118" i="9"/>
  <c r="BP119" i="9"/>
  <c r="BQ119" i="9"/>
  <c r="BP120" i="9"/>
  <c r="BQ120" i="9"/>
  <c r="BP121" i="9"/>
  <c r="BQ121" i="9"/>
  <c r="BP122" i="9"/>
  <c r="BQ122" i="9"/>
  <c r="BP123" i="9"/>
  <c r="BQ123" i="9"/>
  <c r="BP124" i="9"/>
  <c r="BQ124" i="9"/>
  <c r="BP125" i="9"/>
  <c r="BQ125" i="9"/>
  <c r="BP126" i="9"/>
  <c r="BQ126" i="9"/>
  <c r="BP127" i="9"/>
  <c r="BQ127" i="9"/>
  <c r="BP128" i="9"/>
  <c r="BQ128" i="9"/>
  <c r="BP129" i="9"/>
  <c r="BQ129" i="9"/>
  <c r="BP130" i="9"/>
  <c r="BQ130" i="9"/>
  <c r="BP131" i="9"/>
  <c r="BQ131" i="9"/>
  <c r="Q131" i="9" s="1"/>
  <c r="BP132" i="9"/>
  <c r="BQ132" i="9"/>
  <c r="BP133" i="9"/>
  <c r="BQ133" i="9"/>
  <c r="BP134" i="9"/>
  <c r="BQ134" i="9"/>
  <c r="BP135" i="9"/>
  <c r="BQ135" i="9"/>
  <c r="BP136" i="9"/>
  <c r="BQ136" i="9"/>
  <c r="BP137" i="9"/>
  <c r="BQ137" i="9"/>
  <c r="BP138" i="9"/>
  <c r="BQ138" i="9"/>
  <c r="BP139" i="9"/>
  <c r="BQ139" i="9"/>
  <c r="Q139" i="9" s="1"/>
  <c r="BP140" i="9"/>
  <c r="BQ140" i="9"/>
  <c r="BP141" i="9"/>
  <c r="BQ141" i="9"/>
  <c r="BP142" i="9"/>
  <c r="BQ142" i="9"/>
  <c r="BP143" i="9"/>
  <c r="BQ143" i="9"/>
  <c r="BP144" i="9"/>
  <c r="BQ144" i="9"/>
  <c r="BP145" i="9"/>
  <c r="BQ145" i="9"/>
  <c r="BP146" i="9"/>
  <c r="BQ146" i="9"/>
  <c r="BP147" i="9"/>
  <c r="BQ147" i="9"/>
  <c r="BP148" i="9"/>
  <c r="BQ148" i="9"/>
  <c r="BP149" i="9"/>
  <c r="BQ149" i="9"/>
  <c r="BP150" i="9"/>
  <c r="BQ150" i="9"/>
  <c r="BP151" i="9"/>
  <c r="BQ151" i="9"/>
  <c r="BP152" i="9"/>
  <c r="BQ152" i="9"/>
  <c r="BP153" i="9"/>
  <c r="BQ153" i="9"/>
  <c r="BP154" i="9"/>
  <c r="BQ154" i="9"/>
  <c r="BP155" i="9"/>
  <c r="BQ155" i="9"/>
  <c r="Q155" i="9" s="1"/>
  <c r="BP156" i="9"/>
  <c r="BQ156" i="9"/>
  <c r="BP157" i="9"/>
  <c r="BQ157" i="9"/>
  <c r="BP158" i="9"/>
  <c r="BQ158" i="9"/>
  <c r="BP159" i="9"/>
  <c r="BQ159" i="9"/>
  <c r="BP160" i="9"/>
  <c r="BQ160" i="9"/>
  <c r="BP161" i="9"/>
  <c r="BQ161" i="9"/>
  <c r="BP162" i="9"/>
  <c r="BQ162" i="9"/>
  <c r="BP163" i="9"/>
  <c r="BQ163" i="9"/>
  <c r="BP164" i="9"/>
  <c r="BQ164" i="9"/>
  <c r="BP165" i="9"/>
  <c r="BQ165" i="9"/>
  <c r="BP166" i="9"/>
  <c r="BQ166" i="9"/>
  <c r="BP167" i="9"/>
  <c r="BQ167" i="9"/>
  <c r="BP168" i="9"/>
  <c r="BQ168" i="9"/>
  <c r="BP169" i="9"/>
  <c r="BQ169" i="9"/>
  <c r="BP170" i="9"/>
  <c r="BQ170" i="9"/>
  <c r="BP171" i="9"/>
  <c r="BQ171" i="9"/>
  <c r="BP172" i="9"/>
  <c r="BQ172" i="9"/>
  <c r="BP173" i="9"/>
  <c r="BQ173" i="9"/>
  <c r="BP174" i="9"/>
  <c r="BQ174" i="9"/>
  <c r="BP175" i="9"/>
  <c r="BQ175" i="9"/>
  <c r="BP176" i="9"/>
  <c r="BQ176" i="9"/>
  <c r="BP177" i="9"/>
  <c r="BQ177" i="9"/>
  <c r="BP178" i="9"/>
  <c r="BQ178" i="9"/>
  <c r="BP179" i="9"/>
  <c r="BQ179" i="9"/>
  <c r="BP180" i="9"/>
  <c r="BQ180" i="9"/>
  <c r="BP181" i="9"/>
  <c r="BQ181" i="9"/>
  <c r="BP182" i="9"/>
  <c r="BQ182" i="9"/>
  <c r="BP183" i="9"/>
  <c r="BQ183" i="9"/>
  <c r="BP184" i="9"/>
  <c r="BQ184" i="9"/>
  <c r="BP185" i="9"/>
  <c r="BQ185" i="9"/>
  <c r="BP186" i="9"/>
  <c r="BQ186" i="9"/>
  <c r="BP187" i="9"/>
  <c r="BQ187" i="9"/>
  <c r="BP188" i="9"/>
  <c r="BQ188" i="9"/>
  <c r="BP189" i="9"/>
  <c r="BQ189" i="9"/>
  <c r="BP190" i="9"/>
  <c r="BQ190" i="9"/>
  <c r="BP191" i="9"/>
  <c r="BQ191" i="9"/>
  <c r="BP192" i="9"/>
  <c r="BQ192" i="9"/>
  <c r="BP193" i="9"/>
  <c r="BQ193" i="9"/>
  <c r="BP194" i="9"/>
  <c r="BQ194" i="9"/>
  <c r="BP195" i="9"/>
  <c r="BQ195" i="9"/>
  <c r="Q195" i="9" s="1"/>
  <c r="BP196" i="9"/>
  <c r="BQ196" i="9"/>
  <c r="BP197" i="9"/>
  <c r="BQ197" i="9"/>
  <c r="BP198" i="9"/>
  <c r="BQ198" i="9"/>
  <c r="BP199" i="9"/>
  <c r="BQ199" i="9"/>
  <c r="BP200" i="9"/>
  <c r="BQ200" i="9"/>
  <c r="BP201" i="9"/>
  <c r="BQ201" i="9"/>
  <c r="BP202" i="9"/>
  <c r="BQ202" i="9"/>
  <c r="BP203" i="9"/>
  <c r="BQ203" i="9"/>
  <c r="BP204" i="9"/>
  <c r="BQ204" i="9"/>
  <c r="BP205" i="9"/>
  <c r="BQ205" i="9"/>
  <c r="BP206" i="9"/>
  <c r="BQ206" i="9"/>
  <c r="BP207" i="9"/>
  <c r="BQ207" i="9"/>
  <c r="BP208" i="9"/>
  <c r="BQ208" i="9"/>
  <c r="BP209" i="9"/>
  <c r="BQ209" i="9"/>
  <c r="BP210" i="9"/>
  <c r="BQ210" i="9"/>
  <c r="BP211" i="9"/>
  <c r="BQ211" i="9"/>
  <c r="BP212" i="9"/>
  <c r="BQ212" i="9"/>
  <c r="BP213" i="9"/>
  <c r="BQ213" i="9"/>
  <c r="BP214" i="9"/>
  <c r="BQ214" i="9"/>
  <c r="BP215" i="9"/>
  <c r="BQ215" i="9"/>
  <c r="BP216" i="9"/>
  <c r="BQ216" i="9"/>
  <c r="BP217" i="9"/>
  <c r="BQ217" i="9"/>
  <c r="BP218" i="9"/>
  <c r="BQ218" i="9"/>
  <c r="BP219" i="9"/>
  <c r="BQ219" i="9"/>
  <c r="BP220" i="9"/>
  <c r="BQ220" i="9"/>
  <c r="BP221" i="9"/>
  <c r="BQ221" i="9"/>
  <c r="BP222" i="9"/>
  <c r="BQ222" i="9"/>
  <c r="BP223" i="9"/>
  <c r="BQ223" i="9"/>
  <c r="BP224" i="9"/>
  <c r="BQ224" i="9"/>
  <c r="BP225" i="9"/>
  <c r="BQ225" i="9"/>
  <c r="BP226" i="9"/>
  <c r="BQ226" i="9"/>
  <c r="BP227" i="9"/>
  <c r="BQ227" i="9"/>
  <c r="BP228" i="9"/>
  <c r="BQ228" i="9"/>
  <c r="BP229" i="9"/>
  <c r="BQ229" i="9"/>
  <c r="BP230" i="9"/>
  <c r="BQ230" i="9"/>
  <c r="BP231" i="9"/>
  <c r="BQ231" i="9"/>
  <c r="BP232" i="9"/>
  <c r="BQ232" i="9"/>
  <c r="BP233" i="9"/>
  <c r="BQ233" i="9"/>
  <c r="BP234" i="9"/>
  <c r="BQ234" i="9"/>
  <c r="BP235" i="9"/>
  <c r="BQ235" i="9"/>
  <c r="BP236" i="9"/>
  <c r="BQ236" i="9"/>
  <c r="BP237" i="9"/>
  <c r="BQ237" i="9"/>
  <c r="BP238" i="9"/>
  <c r="BQ238" i="9"/>
  <c r="BP239" i="9"/>
  <c r="BQ239" i="9"/>
  <c r="BP240" i="9"/>
  <c r="BQ240" i="9"/>
  <c r="BP241" i="9"/>
  <c r="BQ241" i="9"/>
  <c r="BP242" i="9"/>
  <c r="BQ242" i="9"/>
  <c r="BP243" i="9"/>
  <c r="BQ243" i="9"/>
  <c r="BP244" i="9"/>
  <c r="BQ244" i="9"/>
  <c r="BP245" i="9"/>
  <c r="BQ245" i="9"/>
  <c r="BP246" i="9"/>
  <c r="BQ246" i="9"/>
  <c r="BP247" i="9"/>
  <c r="BQ247" i="9"/>
  <c r="BP248" i="9"/>
  <c r="BQ248" i="9"/>
  <c r="BP249" i="9"/>
  <c r="BQ249" i="9"/>
  <c r="BP250" i="9"/>
  <c r="BQ250" i="9"/>
  <c r="BP251" i="9"/>
  <c r="BQ251" i="9"/>
  <c r="BP252" i="9"/>
  <c r="BQ252" i="9"/>
  <c r="BP253" i="9"/>
  <c r="BQ253" i="9"/>
  <c r="BP254" i="9"/>
  <c r="BQ254" i="9"/>
  <c r="BP255" i="9"/>
  <c r="BQ255" i="9"/>
  <c r="BP256" i="9"/>
  <c r="BQ256" i="9"/>
  <c r="BP257" i="9"/>
  <c r="BQ257" i="9"/>
  <c r="BP258" i="9"/>
  <c r="BQ258" i="9"/>
  <c r="BP259" i="9"/>
  <c r="BQ259" i="9"/>
  <c r="BP260" i="9"/>
  <c r="BQ260" i="9"/>
  <c r="BP261" i="9"/>
  <c r="BQ261" i="9"/>
  <c r="BP262" i="9"/>
  <c r="BQ262" i="9"/>
  <c r="BP263" i="9"/>
  <c r="BQ263" i="9"/>
  <c r="BP264" i="9"/>
  <c r="BQ264" i="9"/>
  <c r="BP265" i="9"/>
  <c r="BQ265" i="9"/>
  <c r="BP266" i="9"/>
  <c r="BQ266" i="9"/>
  <c r="BP267" i="9"/>
  <c r="BQ267" i="9"/>
  <c r="BP268" i="9"/>
  <c r="BQ268" i="9"/>
  <c r="BP269" i="9"/>
  <c r="BQ269" i="9"/>
  <c r="BP270" i="9"/>
  <c r="BQ270" i="9"/>
  <c r="BP271" i="9"/>
  <c r="BQ271" i="9"/>
  <c r="BP272" i="9"/>
  <c r="BQ272" i="9"/>
  <c r="BP273" i="9"/>
  <c r="BQ273" i="9"/>
  <c r="BP274" i="9"/>
  <c r="BQ274" i="9"/>
  <c r="BP275" i="9"/>
  <c r="BQ275" i="9"/>
  <c r="Q275" i="9" s="1"/>
  <c r="BP276" i="9"/>
  <c r="BQ276" i="9"/>
  <c r="BP277" i="9"/>
  <c r="BQ277" i="9"/>
  <c r="BP278" i="9"/>
  <c r="BQ278" i="9"/>
  <c r="BP279" i="9"/>
  <c r="BQ279" i="9"/>
  <c r="BP280" i="9"/>
  <c r="BQ280" i="9"/>
  <c r="BP281" i="9"/>
  <c r="BQ281" i="9"/>
  <c r="BP282" i="9"/>
  <c r="BQ282" i="9"/>
  <c r="BP283" i="9"/>
  <c r="BQ283" i="9"/>
  <c r="Q283" i="9" s="1"/>
  <c r="BP284" i="9"/>
  <c r="BQ284" i="9"/>
  <c r="BP285" i="9"/>
  <c r="BQ285" i="9"/>
  <c r="BP286" i="9"/>
  <c r="BQ286" i="9"/>
  <c r="BP287" i="9"/>
  <c r="BQ287" i="9"/>
  <c r="BP288" i="9"/>
  <c r="BQ288" i="9"/>
  <c r="BP289" i="9"/>
  <c r="BQ289" i="9"/>
  <c r="BP290" i="9"/>
  <c r="BQ290" i="9"/>
  <c r="BP291" i="9"/>
  <c r="BQ291" i="9"/>
  <c r="Q291" i="9" s="1"/>
  <c r="BP292" i="9"/>
  <c r="BQ292" i="9"/>
  <c r="BP293" i="9"/>
  <c r="BQ293" i="9"/>
  <c r="BP294" i="9"/>
  <c r="BQ294" i="9"/>
  <c r="BP295" i="9"/>
  <c r="BQ295" i="9"/>
  <c r="BP296" i="9"/>
  <c r="BQ296" i="9"/>
  <c r="BP297" i="9"/>
  <c r="BQ297" i="9"/>
  <c r="BP298" i="9"/>
  <c r="BQ298" i="9"/>
  <c r="BP299" i="9"/>
  <c r="BQ299" i="9"/>
  <c r="BP300" i="9"/>
  <c r="BQ300" i="9"/>
  <c r="BP301" i="9"/>
  <c r="BQ301" i="9"/>
  <c r="BP302" i="9"/>
  <c r="BQ302" i="9"/>
  <c r="BP303" i="9"/>
  <c r="BQ303" i="9"/>
  <c r="BP304" i="9"/>
  <c r="BQ304" i="9"/>
  <c r="BP305" i="9"/>
  <c r="BQ305" i="9"/>
  <c r="BP306" i="9"/>
  <c r="BQ306" i="9"/>
  <c r="BP307" i="9"/>
  <c r="BQ307" i="9"/>
  <c r="BP308" i="9"/>
  <c r="BQ308" i="9"/>
  <c r="BP309" i="9"/>
  <c r="BQ309" i="9"/>
  <c r="BP310" i="9"/>
  <c r="BQ310" i="9"/>
  <c r="BP311" i="9"/>
  <c r="BQ311" i="9"/>
  <c r="BP312" i="9"/>
  <c r="BQ312" i="9"/>
  <c r="BP313" i="9"/>
  <c r="BQ313" i="9"/>
  <c r="BP314" i="9"/>
  <c r="BQ314" i="9"/>
  <c r="BP315" i="9"/>
  <c r="BQ315" i="9"/>
  <c r="BP316" i="9"/>
  <c r="BQ316" i="9"/>
  <c r="BP317" i="9"/>
  <c r="BQ317" i="9"/>
  <c r="BP318" i="9"/>
  <c r="BQ318" i="9"/>
  <c r="BP319" i="9"/>
  <c r="BQ319" i="9"/>
  <c r="Q319" i="9" s="1"/>
  <c r="BP320" i="9"/>
  <c r="BQ320" i="9"/>
  <c r="BP321" i="9"/>
  <c r="BQ321" i="9"/>
  <c r="BP322" i="9"/>
  <c r="BQ322" i="9"/>
  <c r="BP323" i="9"/>
  <c r="BQ323" i="9"/>
  <c r="BP324" i="9"/>
  <c r="BQ324" i="9"/>
  <c r="BP325" i="9"/>
  <c r="BQ325" i="9"/>
  <c r="BP326" i="9"/>
  <c r="BQ326" i="9"/>
  <c r="BP327" i="9"/>
  <c r="BQ327" i="9"/>
  <c r="BP328" i="9"/>
  <c r="BQ328" i="9"/>
  <c r="BP329" i="9"/>
  <c r="BQ329" i="9"/>
  <c r="BP330" i="9"/>
  <c r="BQ330" i="9"/>
  <c r="BP331" i="9"/>
  <c r="BQ331" i="9"/>
  <c r="BP332" i="9"/>
  <c r="BQ332" i="9"/>
  <c r="BP333" i="9"/>
  <c r="BQ333" i="9"/>
  <c r="BP334" i="9"/>
  <c r="BQ334" i="9"/>
  <c r="BP335" i="9"/>
  <c r="BQ335" i="9"/>
  <c r="BP336" i="9"/>
  <c r="BQ336" i="9"/>
  <c r="BP337" i="9"/>
  <c r="BQ337" i="9"/>
  <c r="BP338" i="9"/>
  <c r="BQ338" i="9"/>
  <c r="BP339" i="9"/>
  <c r="BQ339" i="9"/>
  <c r="BP340" i="9"/>
  <c r="BQ340" i="9"/>
  <c r="BP341" i="9"/>
  <c r="BQ341" i="9"/>
  <c r="BP342" i="9"/>
  <c r="BQ342" i="9"/>
  <c r="BP343" i="9"/>
  <c r="BQ343" i="9"/>
  <c r="BP344" i="9"/>
  <c r="BQ344" i="9"/>
  <c r="BP345" i="9"/>
  <c r="BQ345" i="9"/>
  <c r="BP346" i="9"/>
  <c r="BQ346" i="9"/>
  <c r="BP347" i="9"/>
  <c r="BQ347" i="9"/>
  <c r="BP348" i="9"/>
  <c r="BQ348" i="9"/>
  <c r="BP349" i="9"/>
  <c r="BQ349" i="9"/>
  <c r="BP350" i="9"/>
  <c r="BQ350" i="9"/>
  <c r="BP351" i="9"/>
  <c r="BQ351" i="9"/>
  <c r="BP352" i="9"/>
  <c r="BQ352" i="9"/>
  <c r="BP353" i="9"/>
  <c r="BQ353" i="9"/>
  <c r="BP354" i="9"/>
  <c r="BQ354" i="9"/>
  <c r="BP355" i="9"/>
  <c r="BQ355" i="9"/>
  <c r="BP356" i="9"/>
  <c r="BQ356" i="9"/>
  <c r="BP357" i="9"/>
  <c r="BQ357" i="9"/>
  <c r="BP358" i="9"/>
  <c r="BQ358" i="9"/>
  <c r="BP359" i="9"/>
  <c r="BQ359" i="9"/>
  <c r="BP360" i="9"/>
  <c r="BQ360" i="9"/>
  <c r="BP361" i="9"/>
  <c r="BQ361" i="9"/>
  <c r="BP362" i="9"/>
  <c r="BQ362" i="9"/>
  <c r="BP363" i="9"/>
  <c r="BQ363" i="9"/>
  <c r="BP364" i="9"/>
  <c r="BQ364" i="9"/>
  <c r="BP365" i="9"/>
  <c r="BQ365" i="9"/>
  <c r="BP366" i="9"/>
  <c r="BQ366" i="9"/>
  <c r="BP367" i="9"/>
  <c r="BQ367" i="9"/>
  <c r="BP368" i="9"/>
  <c r="BQ368" i="9"/>
  <c r="BP369" i="9"/>
  <c r="BQ369" i="9"/>
  <c r="BP370" i="9"/>
  <c r="BQ370" i="9"/>
  <c r="BP371" i="9"/>
  <c r="BQ371" i="9"/>
  <c r="BP372" i="9"/>
  <c r="BQ372" i="9"/>
  <c r="BP373" i="9"/>
  <c r="BQ373" i="9"/>
  <c r="BP374" i="9"/>
  <c r="BQ374" i="9"/>
  <c r="BP375" i="9"/>
  <c r="BQ375" i="9"/>
  <c r="BP376" i="9"/>
  <c r="BQ376" i="9"/>
  <c r="BP377" i="9"/>
  <c r="BQ377" i="9"/>
  <c r="BP378" i="9"/>
  <c r="BQ378" i="9"/>
  <c r="BP379" i="9"/>
  <c r="BQ379" i="9"/>
  <c r="BP380" i="9"/>
  <c r="BQ380" i="9"/>
  <c r="BP381" i="9"/>
  <c r="BQ381" i="9"/>
  <c r="BP382" i="9"/>
  <c r="BQ382" i="9"/>
  <c r="BP383" i="9"/>
  <c r="BQ383" i="9"/>
  <c r="BP384" i="9"/>
  <c r="BQ384" i="9"/>
  <c r="BP385" i="9"/>
  <c r="BQ385" i="9"/>
  <c r="BP386" i="9"/>
  <c r="BQ386" i="9"/>
  <c r="BP387" i="9"/>
  <c r="BQ387" i="9"/>
  <c r="BP388" i="9"/>
  <c r="BQ388" i="9"/>
  <c r="BP389" i="9"/>
  <c r="BQ389" i="9"/>
  <c r="BP390" i="9"/>
  <c r="BQ390" i="9"/>
  <c r="BP391" i="9"/>
  <c r="BQ391" i="9"/>
  <c r="BP392" i="9"/>
  <c r="BQ392" i="9"/>
  <c r="BP393" i="9"/>
  <c r="BQ393" i="9"/>
  <c r="BP394" i="9"/>
  <c r="BQ394" i="9"/>
  <c r="BP395" i="9"/>
  <c r="BQ395" i="9"/>
  <c r="BP396" i="9"/>
  <c r="BQ396" i="9"/>
  <c r="BP397" i="9"/>
  <c r="BQ397" i="9"/>
  <c r="BP398" i="9"/>
  <c r="BQ398" i="9"/>
  <c r="BP399" i="9"/>
  <c r="BQ399" i="9"/>
  <c r="BP400" i="9"/>
  <c r="BQ400" i="9"/>
  <c r="BP401" i="9"/>
  <c r="BQ401" i="9"/>
  <c r="BP402" i="9"/>
  <c r="BQ402" i="9"/>
  <c r="BP403" i="9"/>
  <c r="BQ403" i="9"/>
  <c r="BP404" i="9"/>
  <c r="BQ404" i="9"/>
  <c r="BP405" i="9"/>
  <c r="BQ405" i="9"/>
  <c r="BP406" i="9"/>
  <c r="BQ406" i="9"/>
  <c r="BP407" i="9"/>
  <c r="BQ407" i="9"/>
  <c r="BP408" i="9"/>
  <c r="BQ408" i="9"/>
  <c r="BP409" i="9"/>
  <c r="BQ409" i="9"/>
  <c r="BP410" i="9"/>
  <c r="BQ410" i="9"/>
  <c r="BP411" i="9"/>
  <c r="BQ411" i="9"/>
  <c r="BP412" i="9"/>
  <c r="BQ412" i="9"/>
  <c r="BP413" i="9"/>
  <c r="BQ413" i="9"/>
  <c r="BP414" i="9"/>
  <c r="BQ414" i="9"/>
  <c r="BP415" i="9"/>
  <c r="BQ415" i="9"/>
  <c r="BP416" i="9"/>
  <c r="BQ416" i="9"/>
  <c r="BP417" i="9"/>
  <c r="BQ417" i="9"/>
  <c r="BP418" i="9"/>
  <c r="BQ418" i="9"/>
  <c r="BP419" i="9"/>
  <c r="BQ419" i="9"/>
  <c r="BP420" i="9"/>
  <c r="BQ420" i="9"/>
  <c r="BP421" i="9"/>
  <c r="BQ421" i="9"/>
  <c r="BP422" i="9"/>
  <c r="BQ422" i="9"/>
  <c r="BP423" i="9"/>
  <c r="BQ423" i="9"/>
  <c r="BP424" i="9"/>
  <c r="BQ424" i="9"/>
  <c r="BP425" i="9"/>
  <c r="BQ425" i="9"/>
  <c r="BP426" i="9"/>
  <c r="BQ426" i="9"/>
  <c r="BP427" i="9"/>
  <c r="BQ427" i="9"/>
  <c r="BP428" i="9"/>
  <c r="BQ428" i="9"/>
  <c r="BP429" i="9"/>
  <c r="BQ429" i="9"/>
  <c r="BP430" i="9"/>
  <c r="BQ430" i="9"/>
  <c r="BP431" i="9"/>
  <c r="BQ431" i="9"/>
  <c r="BP432" i="9"/>
  <c r="BQ432" i="9"/>
  <c r="BP433" i="9"/>
  <c r="BQ433" i="9"/>
  <c r="BP434" i="9"/>
  <c r="BQ434" i="9"/>
  <c r="BP435" i="9"/>
  <c r="BQ435" i="9"/>
  <c r="BP436" i="9"/>
  <c r="BQ436" i="9"/>
  <c r="BP437" i="9"/>
  <c r="BQ437" i="9"/>
  <c r="BP438" i="9"/>
  <c r="BQ438" i="9"/>
  <c r="BP439" i="9"/>
  <c r="BQ439" i="9"/>
  <c r="BP440" i="9"/>
  <c r="BQ440" i="9"/>
  <c r="BP441" i="9"/>
  <c r="BQ441" i="9"/>
  <c r="BP442" i="9"/>
  <c r="BQ442" i="9"/>
  <c r="BP443" i="9"/>
  <c r="BQ443" i="9"/>
  <c r="BP444" i="9"/>
  <c r="BQ444" i="9"/>
  <c r="BP445" i="9"/>
  <c r="BQ445" i="9"/>
  <c r="BP446" i="9"/>
  <c r="BQ446" i="9"/>
  <c r="BP447" i="9"/>
  <c r="BQ447" i="9"/>
  <c r="BP448" i="9"/>
  <c r="BQ448" i="9"/>
  <c r="BP449" i="9"/>
  <c r="BQ449" i="9"/>
  <c r="BP450" i="9"/>
  <c r="BQ450" i="9"/>
  <c r="BP451" i="9"/>
  <c r="BQ451" i="9"/>
  <c r="BP452" i="9"/>
  <c r="BQ452" i="9"/>
  <c r="BP453" i="9"/>
  <c r="BQ453" i="9"/>
  <c r="BP454" i="9"/>
  <c r="BQ454" i="9"/>
  <c r="BP455" i="9"/>
  <c r="BQ455" i="9"/>
  <c r="BP456" i="9"/>
  <c r="BQ456" i="9"/>
  <c r="BP457" i="9"/>
  <c r="BQ457" i="9"/>
  <c r="BP458" i="9"/>
  <c r="BQ458" i="9"/>
  <c r="BP459" i="9"/>
  <c r="BQ459" i="9"/>
  <c r="BP460" i="9"/>
  <c r="BQ460" i="9"/>
  <c r="BP461" i="9"/>
  <c r="BQ461" i="9"/>
  <c r="BP462" i="9"/>
  <c r="BQ462" i="9"/>
  <c r="BP463" i="9"/>
  <c r="BQ463" i="9"/>
  <c r="BP464" i="9"/>
  <c r="BQ464" i="9"/>
  <c r="BP465" i="9"/>
  <c r="BQ465" i="9"/>
  <c r="BH9" i="9"/>
  <c r="BI9" i="9"/>
  <c r="BJ9" i="9"/>
  <c r="BK9" i="9"/>
  <c r="BH10" i="9"/>
  <c r="BJ10" i="9" s="1"/>
  <c r="BI10" i="9"/>
  <c r="BK10" i="9" s="1"/>
  <c r="BH11" i="9"/>
  <c r="BI11" i="9"/>
  <c r="BK11" i="9" s="1"/>
  <c r="BJ11" i="9"/>
  <c r="BH12" i="9"/>
  <c r="BJ12" i="9" s="1"/>
  <c r="BI12" i="9"/>
  <c r="BK12" i="9"/>
  <c r="BH13" i="9"/>
  <c r="BI13" i="9"/>
  <c r="BJ13" i="9"/>
  <c r="BK13" i="9"/>
  <c r="BH14" i="9"/>
  <c r="BJ14" i="9" s="1"/>
  <c r="BI14" i="9"/>
  <c r="BK14" i="9" s="1"/>
  <c r="BH15" i="9"/>
  <c r="BJ15" i="9" s="1"/>
  <c r="BI15" i="9"/>
  <c r="BK15" i="9" s="1"/>
  <c r="BH16" i="9"/>
  <c r="BI16" i="9"/>
  <c r="BK16" i="9" s="1"/>
  <c r="BJ16" i="9"/>
  <c r="BH17" i="9"/>
  <c r="BI17" i="9"/>
  <c r="BJ17" i="9"/>
  <c r="BK17" i="9"/>
  <c r="BH18" i="9"/>
  <c r="BJ18" i="9" s="1"/>
  <c r="BI18" i="9"/>
  <c r="BK18" i="9" s="1"/>
  <c r="BH19" i="9"/>
  <c r="BI19" i="9"/>
  <c r="BK19" i="9" s="1"/>
  <c r="BJ19" i="9"/>
  <c r="BH20" i="9"/>
  <c r="BJ20" i="9" s="1"/>
  <c r="BI20" i="9"/>
  <c r="BK20" i="9"/>
  <c r="BH21" i="9"/>
  <c r="BI21" i="9"/>
  <c r="BJ21" i="9"/>
  <c r="BK21" i="9"/>
  <c r="BH22" i="9"/>
  <c r="BJ22" i="9" s="1"/>
  <c r="BI22" i="9"/>
  <c r="BK22" i="9" s="1"/>
  <c r="BH23" i="9"/>
  <c r="BJ23" i="9" s="1"/>
  <c r="BI23" i="9"/>
  <c r="BK23" i="9" s="1"/>
  <c r="BH24" i="9"/>
  <c r="BI24" i="9"/>
  <c r="BK24" i="9" s="1"/>
  <c r="BJ24" i="9"/>
  <c r="BH25" i="9"/>
  <c r="BI25" i="9"/>
  <c r="BJ25" i="9"/>
  <c r="BK25" i="9"/>
  <c r="BH26" i="9"/>
  <c r="BJ26" i="9" s="1"/>
  <c r="BI26" i="9"/>
  <c r="BK26" i="9" s="1"/>
  <c r="BH27" i="9"/>
  <c r="BI27" i="9"/>
  <c r="BK27" i="9" s="1"/>
  <c r="BJ27" i="9"/>
  <c r="BH28" i="9"/>
  <c r="BJ28" i="9" s="1"/>
  <c r="BI28" i="9"/>
  <c r="BK28" i="9"/>
  <c r="BH29" i="9"/>
  <c r="BI29" i="9"/>
  <c r="BJ29" i="9"/>
  <c r="BK29" i="9"/>
  <c r="BH30" i="9"/>
  <c r="BJ30" i="9" s="1"/>
  <c r="BI30" i="9"/>
  <c r="BK30" i="9" s="1"/>
  <c r="BH31" i="9"/>
  <c r="BJ31" i="9" s="1"/>
  <c r="BI31" i="9"/>
  <c r="BK31" i="9"/>
  <c r="BH32" i="9"/>
  <c r="BI32" i="9"/>
  <c r="BK32" i="9" s="1"/>
  <c r="BJ32" i="9"/>
  <c r="BH33" i="9"/>
  <c r="BI33" i="9"/>
  <c r="BJ33" i="9"/>
  <c r="BK33" i="9"/>
  <c r="BH34" i="9"/>
  <c r="BJ34" i="9" s="1"/>
  <c r="BI34" i="9"/>
  <c r="BK34" i="9" s="1"/>
  <c r="BH35" i="9"/>
  <c r="BI35" i="9"/>
  <c r="BK35" i="9" s="1"/>
  <c r="BJ35" i="9"/>
  <c r="BH36" i="9"/>
  <c r="BJ36" i="9" s="1"/>
  <c r="BI36" i="9"/>
  <c r="BK36" i="9"/>
  <c r="BH37" i="9"/>
  <c r="BI37" i="9"/>
  <c r="BJ37" i="9"/>
  <c r="BK37" i="9"/>
  <c r="BH38" i="9"/>
  <c r="BJ38" i="9" s="1"/>
  <c r="BI38" i="9"/>
  <c r="BK38" i="9" s="1"/>
  <c r="BH39" i="9"/>
  <c r="BJ39" i="9" s="1"/>
  <c r="BI39" i="9"/>
  <c r="BK39" i="9"/>
  <c r="BH40" i="9"/>
  <c r="BI40" i="9"/>
  <c r="BK40" i="9" s="1"/>
  <c r="BJ40" i="9"/>
  <c r="BH41" i="9"/>
  <c r="BI41" i="9"/>
  <c r="BJ41" i="9"/>
  <c r="BK41" i="9"/>
  <c r="BH42" i="9"/>
  <c r="BJ42" i="9" s="1"/>
  <c r="BI42" i="9"/>
  <c r="BK42" i="9" s="1"/>
  <c r="BH43" i="9"/>
  <c r="BI43" i="9"/>
  <c r="BK43" i="9" s="1"/>
  <c r="BJ43" i="9"/>
  <c r="BH44" i="9"/>
  <c r="BJ44" i="9" s="1"/>
  <c r="BI44" i="9"/>
  <c r="BK44" i="9" s="1"/>
  <c r="BH45" i="9"/>
  <c r="BI45" i="9"/>
  <c r="BJ45" i="9"/>
  <c r="BK45" i="9"/>
  <c r="BH46" i="9"/>
  <c r="BJ46" i="9" s="1"/>
  <c r="BI46" i="9"/>
  <c r="BK46" i="9" s="1"/>
  <c r="BH47" i="9"/>
  <c r="BJ47" i="9" s="1"/>
  <c r="BI47" i="9"/>
  <c r="BK47" i="9"/>
  <c r="BH48" i="9"/>
  <c r="BI48" i="9"/>
  <c r="BK48" i="9" s="1"/>
  <c r="BJ48" i="9"/>
  <c r="BH49" i="9"/>
  <c r="BI49" i="9"/>
  <c r="BJ49" i="9"/>
  <c r="BK49" i="9"/>
  <c r="BH50" i="9"/>
  <c r="BJ50" i="9" s="1"/>
  <c r="BI50" i="9"/>
  <c r="BK50" i="9" s="1"/>
  <c r="BH51" i="9"/>
  <c r="BI51" i="9"/>
  <c r="BK51" i="9" s="1"/>
  <c r="BJ51" i="9"/>
  <c r="BH52" i="9"/>
  <c r="BJ52" i="9" s="1"/>
  <c r="BI52" i="9"/>
  <c r="BK52" i="9" s="1"/>
  <c r="BH53" i="9"/>
  <c r="BI53" i="9"/>
  <c r="BJ53" i="9"/>
  <c r="BK53" i="9"/>
  <c r="BH54" i="9"/>
  <c r="BJ54" i="9" s="1"/>
  <c r="BI54" i="9"/>
  <c r="BK54" i="9" s="1"/>
  <c r="BH55" i="9"/>
  <c r="BJ55" i="9" s="1"/>
  <c r="BI55" i="9"/>
  <c r="BK55" i="9"/>
  <c r="BH56" i="9"/>
  <c r="BI56" i="9"/>
  <c r="BK56" i="9" s="1"/>
  <c r="BJ56" i="9"/>
  <c r="BH57" i="9"/>
  <c r="BI57" i="9"/>
  <c r="BJ57" i="9"/>
  <c r="BK57" i="9"/>
  <c r="BH58" i="9"/>
  <c r="BJ58" i="9" s="1"/>
  <c r="BI58" i="9"/>
  <c r="BK58" i="9" s="1"/>
  <c r="BH59" i="9"/>
  <c r="BI59" i="9"/>
  <c r="BK59" i="9" s="1"/>
  <c r="BJ59" i="9"/>
  <c r="BH60" i="9"/>
  <c r="BJ60" i="9" s="1"/>
  <c r="BI60" i="9"/>
  <c r="BK60" i="9"/>
  <c r="BH61" i="9"/>
  <c r="BI61" i="9"/>
  <c r="BJ61" i="9"/>
  <c r="BK61" i="9"/>
  <c r="BH62" i="9"/>
  <c r="BJ62" i="9" s="1"/>
  <c r="BI62" i="9"/>
  <c r="BK62" i="9" s="1"/>
  <c r="BH63" i="9"/>
  <c r="BJ63" i="9" s="1"/>
  <c r="BI63" i="9"/>
  <c r="BK63" i="9"/>
  <c r="BH64" i="9"/>
  <c r="BI64" i="9"/>
  <c r="BK64" i="9" s="1"/>
  <c r="BJ64" i="9"/>
  <c r="BH65" i="9"/>
  <c r="BI65" i="9"/>
  <c r="BJ65" i="9"/>
  <c r="BK65" i="9"/>
  <c r="BH66" i="9"/>
  <c r="BJ66" i="9" s="1"/>
  <c r="BI66" i="9"/>
  <c r="BK66" i="9" s="1"/>
  <c r="BH67" i="9"/>
  <c r="BI67" i="9"/>
  <c r="BK67" i="9" s="1"/>
  <c r="BJ67" i="9"/>
  <c r="BH68" i="9"/>
  <c r="BJ68" i="9" s="1"/>
  <c r="BI68" i="9"/>
  <c r="BK68" i="9"/>
  <c r="BH69" i="9"/>
  <c r="BI69" i="9"/>
  <c r="BJ69" i="9"/>
  <c r="BK69" i="9"/>
  <c r="BH70" i="9"/>
  <c r="BJ70" i="9" s="1"/>
  <c r="BI70" i="9"/>
  <c r="BK70" i="9" s="1"/>
  <c r="BH71" i="9"/>
  <c r="BJ71" i="9" s="1"/>
  <c r="BI71" i="9"/>
  <c r="BK71" i="9"/>
  <c r="BH72" i="9"/>
  <c r="BI72" i="9"/>
  <c r="BK72" i="9" s="1"/>
  <c r="BJ72" i="9"/>
  <c r="BH73" i="9"/>
  <c r="BI73" i="9"/>
  <c r="BJ73" i="9"/>
  <c r="BK73" i="9"/>
  <c r="BH74" i="9"/>
  <c r="BJ74" i="9" s="1"/>
  <c r="BI74" i="9"/>
  <c r="BK74" i="9" s="1"/>
  <c r="BH75" i="9"/>
  <c r="BI75" i="9"/>
  <c r="BK75" i="9" s="1"/>
  <c r="BJ75" i="9"/>
  <c r="BH76" i="9"/>
  <c r="BJ76" i="9" s="1"/>
  <c r="BI76" i="9"/>
  <c r="BK76" i="9"/>
  <c r="BH77" i="9"/>
  <c r="BI77" i="9"/>
  <c r="BJ77" i="9"/>
  <c r="BK77" i="9"/>
  <c r="BH78" i="9"/>
  <c r="BJ78" i="9" s="1"/>
  <c r="BI78" i="9"/>
  <c r="BK78" i="9" s="1"/>
  <c r="BH79" i="9"/>
  <c r="BJ79" i="9" s="1"/>
  <c r="BI79" i="9"/>
  <c r="BK79" i="9" s="1"/>
  <c r="BH80" i="9"/>
  <c r="BI80" i="9"/>
  <c r="BK80" i="9" s="1"/>
  <c r="BJ80" i="9"/>
  <c r="BH81" i="9"/>
  <c r="BI81" i="9"/>
  <c r="BJ81" i="9"/>
  <c r="BK81" i="9"/>
  <c r="BH82" i="9"/>
  <c r="BJ82" i="9" s="1"/>
  <c r="BI82" i="9"/>
  <c r="BK82" i="9" s="1"/>
  <c r="BH83" i="9"/>
  <c r="BI83" i="9"/>
  <c r="BK83" i="9" s="1"/>
  <c r="BJ83" i="9"/>
  <c r="BH84" i="9"/>
  <c r="BJ84" i="9" s="1"/>
  <c r="BI84" i="9"/>
  <c r="BK84" i="9"/>
  <c r="BH85" i="9"/>
  <c r="BI85" i="9"/>
  <c r="BJ85" i="9"/>
  <c r="BK85" i="9"/>
  <c r="BH86" i="9"/>
  <c r="BJ86" i="9" s="1"/>
  <c r="BI86" i="9"/>
  <c r="BK86" i="9" s="1"/>
  <c r="BH87" i="9"/>
  <c r="BJ87" i="9" s="1"/>
  <c r="BI87" i="9"/>
  <c r="BK87" i="9" s="1"/>
  <c r="BH88" i="9"/>
  <c r="BI88" i="9"/>
  <c r="BK88" i="9" s="1"/>
  <c r="BJ88" i="9"/>
  <c r="BH89" i="9"/>
  <c r="BI89" i="9"/>
  <c r="BJ89" i="9"/>
  <c r="BK89" i="9"/>
  <c r="BH90" i="9"/>
  <c r="BJ90" i="9" s="1"/>
  <c r="BI90" i="9"/>
  <c r="BK90" i="9" s="1"/>
  <c r="BH91" i="9"/>
  <c r="BI91" i="9"/>
  <c r="BK91" i="9" s="1"/>
  <c r="BJ91" i="9"/>
  <c r="BH92" i="9"/>
  <c r="BJ92" i="9" s="1"/>
  <c r="BI92" i="9"/>
  <c r="BK92" i="9"/>
  <c r="BH93" i="9"/>
  <c r="BI93" i="9"/>
  <c r="BJ93" i="9"/>
  <c r="BK93" i="9"/>
  <c r="BH94" i="9"/>
  <c r="BJ94" i="9" s="1"/>
  <c r="BI94" i="9"/>
  <c r="BK94" i="9" s="1"/>
  <c r="BH95" i="9"/>
  <c r="BJ95" i="9" s="1"/>
  <c r="BI95" i="9"/>
  <c r="BK95" i="9"/>
  <c r="BH96" i="9"/>
  <c r="BI96" i="9"/>
  <c r="BK96" i="9" s="1"/>
  <c r="BJ96" i="9"/>
  <c r="BH97" i="9"/>
  <c r="BI97" i="9"/>
  <c r="BJ97" i="9"/>
  <c r="BK97" i="9"/>
  <c r="BH98" i="9"/>
  <c r="BJ98" i="9" s="1"/>
  <c r="BI98" i="9"/>
  <c r="BK98" i="9" s="1"/>
  <c r="BH99" i="9"/>
  <c r="BI99" i="9"/>
  <c r="BK99" i="9" s="1"/>
  <c r="BJ99" i="9"/>
  <c r="BH100" i="9"/>
  <c r="BJ100" i="9" s="1"/>
  <c r="BI100" i="9"/>
  <c r="BK100" i="9"/>
  <c r="BH101" i="9"/>
  <c r="BI101" i="9"/>
  <c r="BJ101" i="9"/>
  <c r="BK101" i="9"/>
  <c r="BH102" i="9"/>
  <c r="BJ102" i="9" s="1"/>
  <c r="BI102" i="9"/>
  <c r="BK102" i="9" s="1"/>
  <c r="BH103" i="9"/>
  <c r="BJ103" i="9" s="1"/>
  <c r="BI103" i="9"/>
  <c r="BK103" i="9"/>
  <c r="BH104" i="9"/>
  <c r="BI104" i="9"/>
  <c r="BK104" i="9" s="1"/>
  <c r="BJ104" i="9"/>
  <c r="BH105" i="9"/>
  <c r="BI105" i="9"/>
  <c r="BJ105" i="9"/>
  <c r="BK105" i="9"/>
  <c r="BH106" i="9"/>
  <c r="BJ106" i="9" s="1"/>
  <c r="BI106" i="9"/>
  <c r="BK106" i="9" s="1"/>
  <c r="BH107" i="9"/>
  <c r="BI107" i="9"/>
  <c r="BK107" i="9" s="1"/>
  <c r="BJ107" i="9"/>
  <c r="BH108" i="9"/>
  <c r="BJ108" i="9" s="1"/>
  <c r="BI108" i="9"/>
  <c r="BK108" i="9" s="1"/>
  <c r="BH109" i="9"/>
  <c r="BI109" i="9"/>
  <c r="BJ109" i="9"/>
  <c r="BK109" i="9"/>
  <c r="BH110" i="9"/>
  <c r="BJ110" i="9" s="1"/>
  <c r="BI110" i="9"/>
  <c r="BK110" i="9" s="1"/>
  <c r="BH111" i="9"/>
  <c r="BJ111" i="9" s="1"/>
  <c r="BI111" i="9"/>
  <c r="BK111" i="9"/>
  <c r="BH112" i="9"/>
  <c r="BJ112" i="9" s="1"/>
  <c r="BI112" i="9"/>
  <c r="BK112" i="9" s="1"/>
  <c r="BH113" i="9"/>
  <c r="BI113" i="9"/>
  <c r="BJ113" i="9"/>
  <c r="BK113" i="9"/>
  <c r="BH114" i="9"/>
  <c r="BJ114" i="9" s="1"/>
  <c r="BI114" i="9"/>
  <c r="BK114" i="9" s="1"/>
  <c r="BH115" i="9"/>
  <c r="BI115" i="9"/>
  <c r="BK115" i="9" s="1"/>
  <c r="BJ115" i="9"/>
  <c r="BH116" i="9"/>
  <c r="BJ116" i="9" s="1"/>
  <c r="BI116" i="9"/>
  <c r="BK116" i="9" s="1"/>
  <c r="BH117" i="9"/>
  <c r="BI117" i="9"/>
  <c r="BJ117" i="9"/>
  <c r="BK117" i="9"/>
  <c r="BH118" i="9"/>
  <c r="BJ118" i="9" s="1"/>
  <c r="BI118" i="9"/>
  <c r="BK118" i="9" s="1"/>
  <c r="BH119" i="9"/>
  <c r="BJ119" i="9" s="1"/>
  <c r="BI119" i="9"/>
  <c r="BK119" i="9" s="1"/>
  <c r="BH120" i="9"/>
  <c r="BJ120" i="9" s="1"/>
  <c r="BI120" i="9"/>
  <c r="BK120" i="9" s="1"/>
  <c r="BH121" i="9"/>
  <c r="BI121" i="9"/>
  <c r="BJ121" i="9"/>
  <c r="BK121" i="9"/>
  <c r="BH122" i="9"/>
  <c r="BJ122" i="9" s="1"/>
  <c r="BI122" i="9"/>
  <c r="BK122" i="9" s="1"/>
  <c r="BH123" i="9"/>
  <c r="BI123" i="9"/>
  <c r="BK123" i="9" s="1"/>
  <c r="BJ123" i="9"/>
  <c r="BH124" i="9"/>
  <c r="BJ124" i="9" s="1"/>
  <c r="BI124" i="9"/>
  <c r="BK124" i="9" s="1"/>
  <c r="BH125" i="9"/>
  <c r="BI125" i="9"/>
  <c r="BJ125" i="9"/>
  <c r="BK125" i="9"/>
  <c r="BH126" i="9"/>
  <c r="BJ126" i="9" s="1"/>
  <c r="BI126" i="9"/>
  <c r="BK126" i="9" s="1"/>
  <c r="BH127" i="9"/>
  <c r="BJ127" i="9" s="1"/>
  <c r="BI127" i="9"/>
  <c r="BK127" i="9"/>
  <c r="BH128" i="9"/>
  <c r="BJ128" i="9" s="1"/>
  <c r="BI128" i="9"/>
  <c r="BK128" i="9" s="1"/>
  <c r="BH129" i="9"/>
  <c r="BI129" i="9"/>
  <c r="BJ129" i="9"/>
  <c r="BK129" i="9"/>
  <c r="BH130" i="9"/>
  <c r="BJ130" i="9" s="1"/>
  <c r="BI130" i="9"/>
  <c r="BK130" i="9" s="1"/>
  <c r="BH131" i="9"/>
  <c r="BI131" i="9"/>
  <c r="BK131" i="9" s="1"/>
  <c r="BJ131" i="9"/>
  <c r="BH132" i="9"/>
  <c r="BJ132" i="9" s="1"/>
  <c r="BI132" i="9"/>
  <c r="BK132" i="9" s="1"/>
  <c r="BH133" i="9"/>
  <c r="BI133" i="9"/>
  <c r="BJ133" i="9"/>
  <c r="BK133" i="9"/>
  <c r="BH134" i="9"/>
  <c r="BJ134" i="9" s="1"/>
  <c r="BI134" i="9"/>
  <c r="BK134" i="9" s="1"/>
  <c r="BH135" i="9"/>
  <c r="BJ135" i="9" s="1"/>
  <c r="BI135" i="9"/>
  <c r="BK135" i="9" s="1"/>
  <c r="BH136" i="9"/>
  <c r="BJ136" i="9" s="1"/>
  <c r="BI136" i="9"/>
  <c r="BK136" i="9" s="1"/>
  <c r="BH137" i="9"/>
  <c r="BI137" i="9"/>
  <c r="BJ137" i="9"/>
  <c r="BK137" i="9"/>
  <c r="BH138" i="9"/>
  <c r="BJ138" i="9" s="1"/>
  <c r="BI138" i="9"/>
  <c r="BK138" i="9" s="1"/>
  <c r="BH139" i="9"/>
  <c r="BI139" i="9"/>
  <c r="BK139" i="9" s="1"/>
  <c r="BJ139" i="9"/>
  <c r="BH140" i="9"/>
  <c r="BJ140" i="9" s="1"/>
  <c r="BI140" i="9"/>
  <c r="BK140" i="9" s="1"/>
  <c r="BH141" i="9"/>
  <c r="BI141" i="9"/>
  <c r="BJ141" i="9"/>
  <c r="BK141" i="9"/>
  <c r="BH142" i="9"/>
  <c r="BJ142" i="9" s="1"/>
  <c r="BI142" i="9"/>
  <c r="BK142" i="9" s="1"/>
  <c r="BH143" i="9"/>
  <c r="BJ143" i="9" s="1"/>
  <c r="BI143" i="9"/>
  <c r="BK143" i="9"/>
  <c r="BH144" i="9"/>
  <c r="BJ144" i="9" s="1"/>
  <c r="BI144" i="9"/>
  <c r="BK144" i="9" s="1"/>
  <c r="BH145" i="9"/>
  <c r="BI145" i="9"/>
  <c r="BJ145" i="9"/>
  <c r="BK145" i="9"/>
  <c r="BH146" i="9"/>
  <c r="BJ146" i="9" s="1"/>
  <c r="BI146" i="9"/>
  <c r="BK146" i="9" s="1"/>
  <c r="BH147" i="9"/>
  <c r="BI147" i="9"/>
  <c r="BK147" i="9" s="1"/>
  <c r="BJ147" i="9"/>
  <c r="BH148" i="9"/>
  <c r="BJ148" i="9" s="1"/>
  <c r="BI148" i="9"/>
  <c r="BK148" i="9" s="1"/>
  <c r="BH149" i="9"/>
  <c r="BI149" i="9"/>
  <c r="BJ149" i="9"/>
  <c r="BK149" i="9"/>
  <c r="BH150" i="9"/>
  <c r="BJ150" i="9" s="1"/>
  <c r="BI150" i="9"/>
  <c r="BK150" i="9" s="1"/>
  <c r="BH151" i="9"/>
  <c r="BJ151" i="9" s="1"/>
  <c r="BI151" i="9"/>
  <c r="BK151" i="9" s="1"/>
  <c r="BH152" i="9"/>
  <c r="BJ152" i="9" s="1"/>
  <c r="BI152" i="9"/>
  <c r="BK152" i="9" s="1"/>
  <c r="BH153" i="9"/>
  <c r="BI153" i="9"/>
  <c r="BJ153" i="9"/>
  <c r="BK153" i="9"/>
  <c r="BH154" i="9"/>
  <c r="BJ154" i="9" s="1"/>
  <c r="BI154" i="9"/>
  <c r="BK154" i="9" s="1"/>
  <c r="BH155" i="9"/>
  <c r="BI155" i="9"/>
  <c r="BK155" i="9" s="1"/>
  <c r="BJ155" i="9"/>
  <c r="BH156" i="9"/>
  <c r="BJ156" i="9" s="1"/>
  <c r="BI156" i="9"/>
  <c r="BK156" i="9" s="1"/>
  <c r="BH157" i="9"/>
  <c r="BI157" i="9"/>
  <c r="BJ157" i="9"/>
  <c r="BK157" i="9"/>
  <c r="BH158" i="9"/>
  <c r="BJ158" i="9" s="1"/>
  <c r="BI158" i="9"/>
  <c r="BK158" i="9" s="1"/>
  <c r="BH159" i="9"/>
  <c r="BJ159" i="9" s="1"/>
  <c r="BI159" i="9"/>
  <c r="BK159" i="9"/>
  <c r="BH160" i="9"/>
  <c r="BJ160" i="9" s="1"/>
  <c r="BI160" i="9"/>
  <c r="BK160" i="9" s="1"/>
  <c r="BH161" i="9"/>
  <c r="BI161" i="9"/>
  <c r="BJ161" i="9"/>
  <c r="BK161" i="9"/>
  <c r="BH162" i="9"/>
  <c r="BJ162" i="9" s="1"/>
  <c r="BI162" i="9"/>
  <c r="BK162" i="9" s="1"/>
  <c r="BH163" i="9"/>
  <c r="BI163" i="9"/>
  <c r="BK163" i="9" s="1"/>
  <c r="BJ163" i="9"/>
  <c r="BH164" i="9"/>
  <c r="BI164" i="9"/>
  <c r="BJ164" i="9"/>
  <c r="BK164" i="9"/>
  <c r="BH165" i="9"/>
  <c r="BI165" i="9"/>
  <c r="BJ165" i="9"/>
  <c r="BK165" i="9"/>
  <c r="BH166" i="9"/>
  <c r="BJ166" i="9" s="1"/>
  <c r="BI166" i="9"/>
  <c r="BK166" i="9" s="1"/>
  <c r="BH167" i="9"/>
  <c r="BI167" i="9"/>
  <c r="BJ167" i="9"/>
  <c r="BK167" i="9"/>
  <c r="BH168" i="9"/>
  <c r="BI168" i="9"/>
  <c r="BK168" i="9" s="1"/>
  <c r="BJ168" i="9"/>
  <c r="BH169" i="9"/>
  <c r="BJ169" i="9" s="1"/>
  <c r="BI169" i="9"/>
  <c r="BK169" i="9"/>
  <c r="BH170" i="9"/>
  <c r="BJ170" i="9" s="1"/>
  <c r="BI170" i="9"/>
  <c r="BK170" i="9" s="1"/>
  <c r="BH171" i="9"/>
  <c r="BJ171" i="9" s="1"/>
  <c r="BI171" i="9"/>
  <c r="BK171" i="9"/>
  <c r="BH172" i="9"/>
  <c r="BJ172" i="9" s="1"/>
  <c r="BI172" i="9"/>
  <c r="BK172" i="9" s="1"/>
  <c r="BH173" i="9"/>
  <c r="BI173" i="9"/>
  <c r="BJ173" i="9"/>
  <c r="BK173" i="9"/>
  <c r="BH174" i="9"/>
  <c r="BJ174" i="9" s="1"/>
  <c r="BI174" i="9"/>
  <c r="BK174" i="9" s="1"/>
  <c r="BH175" i="9"/>
  <c r="BI175" i="9"/>
  <c r="BJ175" i="9"/>
  <c r="BK175" i="9"/>
  <c r="BH176" i="9"/>
  <c r="BI176" i="9"/>
  <c r="BJ176" i="9"/>
  <c r="BK176" i="9"/>
  <c r="BH177" i="9"/>
  <c r="BI177" i="9"/>
  <c r="BJ177" i="9"/>
  <c r="BK177" i="9"/>
  <c r="BH178" i="9"/>
  <c r="BI178" i="9"/>
  <c r="BK178" i="9" s="1"/>
  <c r="BJ178" i="9"/>
  <c r="BH179" i="9"/>
  <c r="BJ179" i="9" s="1"/>
  <c r="BI179" i="9"/>
  <c r="BK179" i="9"/>
  <c r="BH180" i="9"/>
  <c r="BI180" i="9"/>
  <c r="BK180" i="9" s="1"/>
  <c r="BJ180" i="9"/>
  <c r="BH181" i="9"/>
  <c r="BJ181" i="9" s="1"/>
  <c r="BI181" i="9"/>
  <c r="BK181" i="9"/>
  <c r="BH182" i="9"/>
  <c r="BI182" i="9"/>
  <c r="BJ182" i="9"/>
  <c r="BK182" i="9"/>
  <c r="BH183" i="9"/>
  <c r="BJ183" i="9" s="1"/>
  <c r="BI183" i="9"/>
  <c r="BK183" i="9" s="1"/>
  <c r="BH184" i="9"/>
  <c r="BI184" i="9"/>
  <c r="BJ184" i="9"/>
  <c r="BK184" i="9"/>
  <c r="BH185" i="9"/>
  <c r="BI185" i="9"/>
  <c r="BJ185" i="9"/>
  <c r="BK185" i="9"/>
  <c r="BH186" i="9"/>
  <c r="BJ186" i="9" s="1"/>
  <c r="BI186" i="9"/>
  <c r="BK186" i="9"/>
  <c r="BH187" i="9"/>
  <c r="BI187" i="9"/>
  <c r="BK187" i="9" s="1"/>
  <c r="BJ187" i="9"/>
  <c r="BH188" i="9"/>
  <c r="BJ188" i="9" s="1"/>
  <c r="BI188" i="9"/>
  <c r="BK188" i="9" s="1"/>
  <c r="BH189" i="9"/>
  <c r="BI189" i="9"/>
  <c r="BJ189" i="9"/>
  <c r="BK189" i="9"/>
  <c r="BH190" i="9"/>
  <c r="BJ190" i="9" s="1"/>
  <c r="BI190" i="9"/>
  <c r="BK190" i="9"/>
  <c r="BH191" i="9"/>
  <c r="BJ191" i="9" s="1"/>
  <c r="BI191" i="9"/>
  <c r="BK191" i="9" s="1"/>
  <c r="BH192" i="9"/>
  <c r="BI192" i="9"/>
  <c r="BJ192" i="9"/>
  <c r="BK192" i="9"/>
  <c r="BH193" i="9"/>
  <c r="BI193" i="9"/>
  <c r="BJ193" i="9"/>
  <c r="BK193" i="9"/>
  <c r="BH194" i="9"/>
  <c r="BJ194" i="9" s="1"/>
  <c r="BI194" i="9"/>
  <c r="BK194" i="9"/>
  <c r="BH195" i="9"/>
  <c r="BI195" i="9"/>
  <c r="BK195" i="9" s="1"/>
  <c r="BJ195" i="9"/>
  <c r="BH196" i="9"/>
  <c r="BJ196" i="9" s="1"/>
  <c r="BI196" i="9"/>
  <c r="BK196" i="9" s="1"/>
  <c r="BH197" i="9"/>
  <c r="BI197" i="9"/>
  <c r="BJ197" i="9"/>
  <c r="BK197" i="9"/>
  <c r="BH198" i="9"/>
  <c r="BJ198" i="9" s="1"/>
  <c r="BI198" i="9"/>
  <c r="BK198" i="9"/>
  <c r="BH199" i="9"/>
  <c r="BJ199" i="9" s="1"/>
  <c r="BI199" i="9"/>
  <c r="BK199" i="9" s="1"/>
  <c r="BH200" i="9"/>
  <c r="BI200" i="9"/>
  <c r="BJ200" i="9"/>
  <c r="BK200" i="9"/>
  <c r="BH201" i="9"/>
  <c r="BI201" i="9"/>
  <c r="BJ201" i="9"/>
  <c r="BK201" i="9"/>
  <c r="BH202" i="9"/>
  <c r="BJ202" i="9" s="1"/>
  <c r="BI202" i="9"/>
  <c r="BK202" i="9"/>
  <c r="BH203" i="9"/>
  <c r="BI203" i="9"/>
  <c r="BK203" i="9" s="1"/>
  <c r="BJ203" i="9"/>
  <c r="BH204" i="9"/>
  <c r="BJ204" i="9" s="1"/>
  <c r="BI204" i="9"/>
  <c r="BK204" i="9" s="1"/>
  <c r="BH205" i="9"/>
  <c r="BI205" i="9"/>
  <c r="BJ205" i="9"/>
  <c r="BK205" i="9"/>
  <c r="BH206" i="9"/>
  <c r="BJ206" i="9" s="1"/>
  <c r="BI206" i="9"/>
  <c r="BK206" i="9"/>
  <c r="BH207" i="9"/>
  <c r="BJ207" i="9" s="1"/>
  <c r="BI207" i="9"/>
  <c r="BK207" i="9" s="1"/>
  <c r="BH208" i="9"/>
  <c r="BI208" i="9"/>
  <c r="BJ208" i="9"/>
  <c r="BK208" i="9"/>
  <c r="BH209" i="9"/>
  <c r="BI209" i="9"/>
  <c r="BJ209" i="9"/>
  <c r="BK209" i="9"/>
  <c r="BH210" i="9"/>
  <c r="BJ210" i="9" s="1"/>
  <c r="BI210" i="9"/>
  <c r="BK210" i="9"/>
  <c r="BH211" i="9"/>
  <c r="BI211" i="9"/>
  <c r="BK211" i="9" s="1"/>
  <c r="BJ211" i="9"/>
  <c r="BH212" i="9"/>
  <c r="BJ212" i="9" s="1"/>
  <c r="BI212" i="9"/>
  <c r="BK212" i="9" s="1"/>
  <c r="BH213" i="9"/>
  <c r="BI213" i="9"/>
  <c r="BJ213" i="9"/>
  <c r="BK213" i="9"/>
  <c r="BH214" i="9"/>
  <c r="BJ214" i="9" s="1"/>
  <c r="BI214" i="9"/>
  <c r="BK214" i="9"/>
  <c r="BH215" i="9"/>
  <c r="BJ215" i="9" s="1"/>
  <c r="BI215" i="9"/>
  <c r="BK215" i="9" s="1"/>
  <c r="BH216" i="9"/>
  <c r="BI216" i="9"/>
  <c r="BJ216" i="9"/>
  <c r="BK216" i="9"/>
  <c r="BH217" i="9"/>
  <c r="BI217" i="9"/>
  <c r="BJ217" i="9"/>
  <c r="BK217" i="9"/>
  <c r="BH218" i="9"/>
  <c r="BJ218" i="9" s="1"/>
  <c r="BI218" i="9"/>
  <c r="BK218" i="9"/>
  <c r="BH219" i="9"/>
  <c r="BI219" i="9"/>
  <c r="BK219" i="9" s="1"/>
  <c r="BJ219" i="9"/>
  <c r="BH220" i="9"/>
  <c r="BJ220" i="9" s="1"/>
  <c r="BI220" i="9"/>
  <c r="BK220" i="9" s="1"/>
  <c r="BH221" i="9"/>
  <c r="BI221" i="9"/>
  <c r="BJ221" i="9"/>
  <c r="BK221" i="9"/>
  <c r="BH222" i="9"/>
  <c r="BJ222" i="9" s="1"/>
  <c r="BI222" i="9"/>
  <c r="BK222" i="9"/>
  <c r="BH223" i="9"/>
  <c r="BJ223" i="9" s="1"/>
  <c r="BI223" i="9"/>
  <c r="BK223" i="9" s="1"/>
  <c r="BH224" i="9"/>
  <c r="BI224" i="9"/>
  <c r="BJ224" i="9"/>
  <c r="BK224" i="9"/>
  <c r="BH225" i="9"/>
  <c r="BI225" i="9"/>
  <c r="BJ225" i="9"/>
  <c r="BK225" i="9"/>
  <c r="BH226" i="9"/>
  <c r="BJ226" i="9" s="1"/>
  <c r="BI226" i="9"/>
  <c r="BK226" i="9"/>
  <c r="BH227" i="9"/>
  <c r="BI227" i="9"/>
  <c r="BK227" i="9" s="1"/>
  <c r="BJ227" i="9"/>
  <c r="BH228" i="9"/>
  <c r="BJ228" i="9" s="1"/>
  <c r="BI228" i="9"/>
  <c r="BK228" i="9" s="1"/>
  <c r="BH229" i="9"/>
  <c r="BI229" i="9"/>
  <c r="BJ229" i="9"/>
  <c r="BK229" i="9"/>
  <c r="BH230" i="9"/>
  <c r="BJ230" i="9" s="1"/>
  <c r="BI230" i="9"/>
  <c r="BK230" i="9"/>
  <c r="BH231" i="9"/>
  <c r="BJ231" i="9" s="1"/>
  <c r="BI231" i="9"/>
  <c r="BK231" i="9" s="1"/>
  <c r="BH232" i="9"/>
  <c r="BI232" i="9"/>
  <c r="BJ232" i="9"/>
  <c r="BK232" i="9"/>
  <c r="BH233" i="9"/>
  <c r="BI233" i="9"/>
  <c r="BJ233" i="9"/>
  <c r="BK233" i="9"/>
  <c r="BH234" i="9"/>
  <c r="BJ234" i="9" s="1"/>
  <c r="BI234" i="9"/>
  <c r="BK234" i="9"/>
  <c r="BH235" i="9"/>
  <c r="BI235" i="9"/>
  <c r="BK235" i="9" s="1"/>
  <c r="BJ235" i="9"/>
  <c r="BH236" i="9"/>
  <c r="BJ236" i="9" s="1"/>
  <c r="BI236" i="9"/>
  <c r="BK236" i="9" s="1"/>
  <c r="BH237" i="9"/>
  <c r="BI237" i="9"/>
  <c r="BJ237" i="9"/>
  <c r="BK237" i="9"/>
  <c r="BH238" i="9"/>
  <c r="BJ238" i="9" s="1"/>
  <c r="BI238" i="9"/>
  <c r="BK238" i="9"/>
  <c r="BH239" i="9"/>
  <c r="BJ239" i="9" s="1"/>
  <c r="BI239" i="9"/>
  <c r="BK239" i="9" s="1"/>
  <c r="BH240" i="9"/>
  <c r="BI240" i="9"/>
  <c r="BJ240" i="9"/>
  <c r="BK240" i="9"/>
  <c r="BH241" i="9"/>
  <c r="BI241" i="9"/>
  <c r="BJ241" i="9"/>
  <c r="BK241" i="9"/>
  <c r="BH242" i="9"/>
  <c r="BJ242" i="9" s="1"/>
  <c r="BI242" i="9"/>
  <c r="BK242" i="9"/>
  <c r="BH243" i="9"/>
  <c r="BI243" i="9"/>
  <c r="BK243" i="9" s="1"/>
  <c r="BJ243" i="9"/>
  <c r="BH244" i="9"/>
  <c r="BJ244" i="9" s="1"/>
  <c r="BI244" i="9"/>
  <c r="BK244" i="9" s="1"/>
  <c r="BH245" i="9"/>
  <c r="BI245" i="9"/>
  <c r="BJ245" i="9"/>
  <c r="BK245" i="9"/>
  <c r="BH246" i="9"/>
  <c r="BJ246" i="9" s="1"/>
  <c r="BI246" i="9"/>
  <c r="BK246" i="9"/>
  <c r="BH247" i="9"/>
  <c r="BJ247" i="9" s="1"/>
  <c r="BI247" i="9"/>
  <c r="BK247" i="9" s="1"/>
  <c r="BH248" i="9"/>
  <c r="BI248" i="9"/>
  <c r="BJ248" i="9"/>
  <c r="BK248" i="9"/>
  <c r="BH249" i="9"/>
  <c r="BI249" i="9"/>
  <c r="BJ249" i="9"/>
  <c r="BK249" i="9"/>
  <c r="BH250" i="9"/>
  <c r="BJ250" i="9" s="1"/>
  <c r="BI250" i="9"/>
  <c r="BK250" i="9"/>
  <c r="BH251" i="9"/>
  <c r="BI251" i="9"/>
  <c r="BK251" i="9" s="1"/>
  <c r="BJ251" i="9"/>
  <c r="BH252" i="9"/>
  <c r="BJ252" i="9" s="1"/>
  <c r="BI252" i="9"/>
  <c r="BK252" i="9" s="1"/>
  <c r="BH253" i="9"/>
  <c r="BI253" i="9"/>
  <c r="BJ253" i="9"/>
  <c r="BK253" i="9"/>
  <c r="BH254" i="9"/>
  <c r="BJ254" i="9" s="1"/>
  <c r="BI254" i="9"/>
  <c r="BK254" i="9"/>
  <c r="BH255" i="9"/>
  <c r="BJ255" i="9" s="1"/>
  <c r="BI255" i="9"/>
  <c r="BK255" i="9" s="1"/>
  <c r="BH256" i="9"/>
  <c r="BI256" i="9"/>
  <c r="BJ256" i="9"/>
  <c r="BK256" i="9"/>
  <c r="BH257" i="9"/>
  <c r="BI257" i="9"/>
  <c r="BJ257" i="9"/>
  <c r="BK257" i="9"/>
  <c r="BH258" i="9"/>
  <c r="BJ258" i="9" s="1"/>
  <c r="BI258" i="9"/>
  <c r="BK258" i="9"/>
  <c r="BH259" i="9"/>
  <c r="BI259" i="9"/>
  <c r="BK259" i="9" s="1"/>
  <c r="BJ259" i="9"/>
  <c r="BH260" i="9"/>
  <c r="BJ260" i="9" s="1"/>
  <c r="BI260" i="9"/>
  <c r="BK260" i="9" s="1"/>
  <c r="BH261" i="9"/>
  <c r="BI261" i="9"/>
  <c r="BJ261" i="9"/>
  <c r="BK261" i="9"/>
  <c r="BH262" i="9"/>
  <c r="BJ262" i="9" s="1"/>
  <c r="BI262" i="9"/>
  <c r="BK262" i="9"/>
  <c r="BH263" i="9"/>
  <c r="BJ263" i="9" s="1"/>
  <c r="BI263" i="9"/>
  <c r="BK263" i="9" s="1"/>
  <c r="BH264" i="9"/>
  <c r="BI264" i="9"/>
  <c r="BJ264" i="9"/>
  <c r="BK264" i="9"/>
  <c r="BH265" i="9"/>
  <c r="BI265" i="9"/>
  <c r="BJ265" i="9"/>
  <c r="BK265" i="9"/>
  <c r="BH266" i="9"/>
  <c r="BJ266" i="9" s="1"/>
  <c r="BI266" i="9"/>
  <c r="BK266" i="9"/>
  <c r="BH267" i="9"/>
  <c r="BI267" i="9"/>
  <c r="BK267" i="9" s="1"/>
  <c r="BJ267" i="9"/>
  <c r="BH268" i="9"/>
  <c r="BJ268" i="9" s="1"/>
  <c r="BI268" i="9"/>
  <c r="BK268" i="9" s="1"/>
  <c r="BH269" i="9"/>
  <c r="BI269" i="9"/>
  <c r="BJ269" i="9"/>
  <c r="BK269" i="9"/>
  <c r="BH270" i="9"/>
  <c r="BJ270" i="9" s="1"/>
  <c r="BI270" i="9"/>
  <c r="BK270" i="9"/>
  <c r="BH271" i="9"/>
  <c r="BJ271" i="9" s="1"/>
  <c r="BI271" i="9"/>
  <c r="BK271" i="9" s="1"/>
  <c r="BH272" i="9"/>
  <c r="BI272" i="9"/>
  <c r="BJ272" i="9"/>
  <c r="BK272" i="9"/>
  <c r="BH273" i="9"/>
  <c r="BI273" i="9"/>
  <c r="BJ273" i="9"/>
  <c r="BK273" i="9"/>
  <c r="BH274" i="9"/>
  <c r="BJ274" i="9" s="1"/>
  <c r="BI274" i="9"/>
  <c r="BK274" i="9"/>
  <c r="BH275" i="9"/>
  <c r="BI275" i="9"/>
  <c r="BK275" i="9" s="1"/>
  <c r="BJ275" i="9"/>
  <c r="BH276" i="9"/>
  <c r="BJ276" i="9" s="1"/>
  <c r="BI276" i="9"/>
  <c r="BK276" i="9" s="1"/>
  <c r="BH277" i="9"/>
  <c r="BI277" i="9"/>
  <c r="BJ277" i="9"/>
  <c r="BK277" i="9"/>
  <c r="BH278" i="9"/>
  <c r="BJ278" i="9" s="1"/>
  <c r="BI278" i="9"/>
  <c r="BK278" i="9"/>
  <c r="BH279" i="9"/>
  <c r="BJ279" i="9" s="1"/>
  <c r="BI279" i="9"/>
  <c r="BK279" i="9" s="1"/>
  <c r="BH280" i="9"/>
  <c r="BI280" i="9"/>
  <c r="BJ280" i="9"/>
  <c r="BK280" i="9"/>
  <c r="BH281" i="9"/>
  <c r="BI281" i="9"/>
  <c r="BJ281" i="9"/>
  <c r="BK281" i="9"/>
  <c r="BH282" i="9"/>
  <c r="BJ282" i="9" s="1"/>
  <c r="BI282" i="9"/>
  <c r="BK282" i="9"/>
  <c r="BH283" i="9"/>
  <c r="BI283" i="9"/>
  <c r="BK283" i="9" s="1"/>
  <c r="BJ283" i="9"/>
  <c r="BH284" i="9"/>
  <c r="BJ284" i="9" s="1"/>
  <c r="BI284" i="9"/>
  <c r="BK284" i="9" s="1"/>
  <c r="BH285" i="9"/>
  <c r="BI285" i="9"/>
  <c r="BJ285" i="9"/>
  <c r="BK285" i="9"/>
  <c r="BH286" i="9"/>
  <c r="BJ286" i="9" s="1"/>
  <c r="BI286" i="9"/>
  <c r="BK286" i="9"/>
  <c r="BH287" i="9"/>
  <c r="BJ287" i="9" s="1"/>
  <c r="BI287" i="9"/>
  <c r="BK287" i="9" s="1"/>
  <c r="BH288" i="9"/>
  <c r="BI288" i="9"/>
  <c r="BJ288" i="9"/>
  <c r="BK288" i="9"/>
  <c r="BH289" i="9"/>
  <c r="BI289" i="9"/>
  <c r="BJ289" i="9"/>
  <c r="BK289" i="9"/>
  <c r="BH290" i="9"/>
  <c r="BJ290" i="9" s="1"/>
  <c r="BI290" i="9"/>
  <c r="BK290" i="9"/>
  <c r="BH291" i="9"/>
  <c r="BI291" i="9"/>
  <c r="BK291" i="9" s="1"/>
  <c r="BJ291" i="9"/>
  <c r="BH292" i="9"/>
  <c r="BJ292" i="9" s="1"/>
  <c r="BI292" i="9"/>
  <c r="BK292" i="9" s="1"/>
  <c r="BH293" i="9"/>
  <c r="BI293" i="9"/>
  <c r="BJ293" i="9"/>
  <c r="BK293" i="9"/>
  <c r="BH294" i="9"/>
  <c r="BJ294" i="9" s="1"/>
  <c r="BI294" i="9"/>
  <c r="BK294" i="9"/>
  <c r="BH295" i="9"/>
  <c r="BJ295" i="9" s="1"/>
  <c r="BI295" i="9"/>
  <c r="BK295" i="9" s="1"/>
  <c r="BH296" i="9"/>
  <c r="BI296" i="9"/>
  <c r="BJ296" i="9"/>
  <c r="BK296" i="9"/>
  <c r="BH297" i="9"/>
  <c r="BI297" i="9"/>
  <c r="BJ297" i="9"/>
  <c r="BK297" i="9"/>
  <c r="BH298" i="9"/>
  <c r="BJ298" i="9" s="1"/>
  <c r="BI298" i="9"/>
  <c r="BK298" i="9"/>
  <c r="BH299" i="9"/>
  <c r="BI299" i="9"/>
  <c r="BK299" i="9" s="1"/>
  <c r="BJ299" i="9"/>
  <c r="BH300" i="9"/>
  <c r="BI300" i="9"/>
  <c r="BJ300" i="9"/>
  <c r="BK300" i="9"/>
  <c r="BH301" i="9"/>
  <c r="BI301" i="9"/>
  <c r="BJ301" i="9"/>
  <c r="BK301" i="9"/>
  <c r="BH302" i="9"/>
  <c r="BJ302" i="9" s="1"/>
  <c r="BI302" i="9"/>
  <c r="BK302" i="9"/>
  <c r="BH303" i="9"/>
  <c r="BI303" i="9"/>
  <c r="BJ303" i="9"/>
  <c r="BK303" i="9"/>
  <c r="BH304" i="9"/>
  <c r="BJ304" i="9" s="1"/>
  <c r="BI304" i="9"/>
  <c r="BK304" i="9"/>
  <c r="BH305" i="9"/>
  <c r="BI305" i="9"/>
  <c r="BK305" i="9" s="1"/>
  <c r="BJ305" i="9"/>
  <c r="BH306" i="9"/>
  <c r="BJ306" i="9" s="1"/>
  <c r="BI306" i="9"/>
  <c r="BK306" i="9"/>
  <c r="BH307" i="9"/>
  <c r="BI307" i="9"/>
  <c r="BJ307" i="9"/>
  <c r="BK307" i="9"/>
  <c r="BH308" i="9"/>
  <c r="BI308" i="9"/>
  <c r="BK308" i="9" s="1"/>
  <c r="BJ308" i="9"/>
  <c r="BH309" i="9"/>
  <c r="BI309" i="9"/>
  <c r="BJ309" i="9"/>
  <c r="BK309" i="9"/>
  <c r="BH310" i="9"/>
  <c r="BJ310" i="9" s="1"/>
  <c r="BI310" i="9"/>
  <c r="BK310" i="9"/>
  <c r="BH311" i="9"/>
  <c r="BJ311" i="9" s="1"/>
  <c r="BI311" i="9"/>
  <c r="BK311" i="9" s="1"/>
  <c r="BH312" i="9"/>
  <c r="BI312" i="9"/>
  <c r="BJ312" i="9"/>
  <c r="BK312" i="9"/>
  <c r="BH313" i="9"/>
  <c r="BI313" i="9"/>
  <c r="BJ313" i="9"/>
  <c r="BK313" i="9"/>
  <c r="BH314" i="9"/>
  <c r="BJ314" i="9" s="1"/>
  <c r="BI314" i="9"/>
  <c r="BK314" i="9"/>
  <c r="BH315" i="9"/>
  <c r="BI315" i="9"/>
  <c r="BJ315" i="9"/>
  <c r="BK315" i="9"/>
  <c r="BH316" i="9"/>
  <c r="BI316" i="9"/>
  <c r="BJ316" i="9"/>
  <c r="BK316" i="9"/>
  <c r="BH317" i="9"/>
  <c r="BI317" i="9"/>
  <c r="BJ317" i="9"/>
  <c r="BK317" i="9"/>
  <c r="BH318" i="9"/>
  <c r="BJ318" i="9" s="1"/>
  <c r="BI318" i="9"/>
  <c r="BK318" i="9"/>
  <c r="BH319" i="9"/>
  <c r="BI319" i="9"/>
  <c r="BJ319" i="9"/>
  <c r="BK319" i="9"/>
  <c r="BH320" i="9"/>
  <c r="BJ320" i="9" s="1"/>
  <c r="BI320" i="9"/>
  <c r="BK320" i="9"/>
  <c r="BH321" i="9"/>
  <c r="BI321" i="9"/>
  <c r="BK321" i="9" s="1"/>
  <c r="BJ321" i="9"/>
  <c r="BH322" i="9"/>
  <c r="BJ322" i="9" s="1"/>
  <c r="BI322" i="9"/>
  <c r="BK322" i="9"/>
  <c r="BH323" i="9"/>
  <c r="BI323" i="9"/>
  <c r="BJ323" i="9"/>
  <c r="BK323" i="9"/>
  <c r="BH324" i="9"/>
  <c r="BI324" i="9"/>
  <c r="BK324" i="9" s="1"/>
  <c r="BJ324" i="9"/>
  <c r="BH325" i="9"/>
  <c r="BI325" i="9"/>
  <c r="BJ325" i="9"/>
  <c r="BK325" i="9"/>
  <c r="BH326" i="9"/>
  <c r="BJ326" i="9" s="1"/>
  <c r="BI326" i="9"/>
  <c r="BK326" i="9"/>
  <c r="BH327" i="9"/>
  <c r="BJ327" i="9" s="1"/>
  <c r="BI327" i="9"/>
  <c r="BK327" i="9" s="1"/>
  <c r="BH328" i="9"/>
  <c r="BI328" i="9"/>
  <c r="BJ328" i="9"/>
  <c r="BK328" i="9"/>
  <c r="BH329" i="9"/>
  <c r="BI329" i="9"/>
  <c r="BJ329" i="9"/>
  <c r="BK329" i="9"/>
  <c r="BH330" i="9"/>
  <c r="BJ330" i="9" s="1"/>
  <c r="BI330" i="9"/>
  <c r="BK330" i="9"/>
  <c r="BH331" i="9"/>
  <c r="BI331" i="9"/>
  <c r="BK331" i="9" s="1"/>
  <c r="BJ331" i="9"/>
  <c r="BH332" i="9"/>
  <c r="BI332" i="9"/>
  <c r="BJ332" i="9"/>
  <c r="BK332" i="9"/>
  <c r="BH333" i="9"/>
  <c r="BI333" i="9"/>
  <c r="BJ333" i="9"/>
  <c r="BK333" i="9"/>
  <c r="BH334" i="9"/>
  <c r="BJ334" i="9" s="1"/>
  <c r="BI334" i="9"/>
  <c r="BK334" i="9" s="1"/>
  <c r="BH335" i="9"/>
  <c r="BI335" i="9"/>
  <c r="BJ335" i="9"/>
  <c r="BK335" i="9"/>
  <c r="BH336" i="9"/>
  <c r="BJ336" i="9" s="1"/>
  <c r="BI336" i="9"/>
  <c r="BK336" i="9"/>
  <c r="BH337" i="9"/>
  <c r="BI337" i="9"/>
  <c r="BK337" i="9" s="1"/>
  <c r="BJ337" i="9"/>
  <c r="BH338" i="9"/>
  <c r="BJ338" i="9" s="1"/>
  <c r="BI338" i="9"/>
  <c r="BK338" i="9"/>
  <c r="BH339" i="9"/>
  <c r="BI339" i="9"/>
  <c r="BJ339" i="9"/>
  <c r="BK339" i="9"/>
  <c r="BH340" i="9"/>
  <c r="BI340" i="9"/>
  <c r="BK340" i="9" s="1"/>
  <c r="BJ340" i="9"/>
  <c r="BH341" i="9"/>
  <c r="BI341" i="9"/>
  <c r="BJ341" i="9"/>
  <c r="BK341" i="9"/>
  <c r="BH342" i="9"/>
  <c r="BJ342" i="9" s="1"/>
  <c r="BI342" i="9"/>
  <c r="BK342" i="9"/>
  <c r="BH343" i="9"/>
  <c r="BJ343" i="9" s="1"/>
  <c r="BI343" i="9"/>
  <c r="BK343" i="9" s="1"/>
  <c r="BH344" i="9"/>
  <c r="BI344" i="9"/>
  <c r="BJ344" i="9"/>
  <c r="BK344" i="9"/>
  <c r="BH345" i="9"/>
  <c r="BI345" i="9"/>
  <c r="BJ345" i="9"/>
  <c r="BK345" i="9"/>
  <c r="BH346" i="9"/>
  <c r="BJ346" i="9" s="1"/>
  <c r="BI346" i="9"/>
  <c r="BK346" i="9"/>
  <c r="BH347" i="9"/>
  <c r="BI347" i="9"/>
  <c r="BK347" i="9" s="1"/>
  <c r="BJ347" i="9"/>
  <c r="BH348" i="9"/>
  <c r="BI348" i="9"/>
  <c r="BJ348" i="9"/>
  <c r="BK348" i="9"/>
  <c r="BH349" i="9"/>
  <c r="BI349" i="9"/>
  <c r="BJ349" i="9"/>
  <c r="BK349" i="9"/>
  <c r="BH350" i="9"/>
  <c r="BJ350" i="9" s="1"/>
  <c r="BI350" i="9"/>
  <c r="BK350" i="9"/>
  <c r="BH351" i="9"/>
  <c r="BI351" i="9"/>
  <c r="BJ351" i="9"/>
  <c r="BK351" i="9"/>
  <c r="BH352" i="9"/>
  <c r="BJ352" i="9" s="1"/>
  <c r="BI352" i="9"/>
  <c r="BK352" i="9"/>
  <c r="BH353" i="9"/>
  <c r="BI353" i="9"/>
  <c r="BK353" i="9" s="1"/>
  <c r="BJ353" i="9"/>
  <c r="BH354" i="9"/>
  <c r="BJ354" i="9" s="1"/>
  <c r="BI354" i="9"/>
  <c r="BK354" i="9"/>
  <c r="BH355" i="9"/>
  <c r="BI355" i="9"/>
  <c r="BJ355" i="9"/>
  <c r="BK355" i="9"/>
  <c r="BH356" i="9"/>
  <c r="BJ356" i="9" s="1"/>
  <c r="BI356" i="9"/>
  <c r="BK356" i="9" s="1"/>
  <c r="BH357" i="9"/>
  <c r="BI357" i="9"/>
  <c r="BJ357" i="9"/>
  <c r="BK357" i="9"/>
  <c r="BH358" i="9"/>
  <c r="BJ358" i="9" s="1"/>
  <c r="BI358" i="9"/>
  <c r="BK358" i="9"/>
  <c r="BH359" i="9"/>
  <c r="BJ359" i="9" s="1"/>
  <c r="BI359" i="9"/>
  <c r="BK359" i="9" s="1"/>
  <c r="BH360" i="9"/>
  <c r="BI360" i="9"/>
  <c r="BJ360" i="9"/>
  <c r="BK360" i="9"/>
  <c r="BH361" i="9"/>
  <c r="BI361" i="9"/>
  <c r="BJ361" i="9"/>
  <c r="BK361" i="9"/>
  <c r="BH362" i="9"/>
  <c r="BJ362" i="9" s="1"/>
  <c r="BI362" i="9"/>
  <c r="BK362" i="9"/>
  <c r="BH363" i="9"/>
  <c r="BI363" i="9"/>
  <c r="BJ363" i="9"/>
  <c r="BK363" i="9"/>
  <c r="BH364" i="9"/>
  <c r="BI364" i="9"/>
  <c r="BJ364" i="9"/>
  <c r="BK364" i="9"/>
  <c r="BH365" i="9"/>
  <c r="BI365" i="9"/>
  <c r="BJ365" i="9"/>
  <c r="BK365" i="9"/>
  <c r="BH366" i="9"/>
  <c r="BJ366" i="9" s="1"/>
  <c r="BI366" i="9"/>
  <c r="BK366" i="9"/>
  <c r="BH367" i="9"/>
  <c r="BI367" i="9"/>
  <c r="BJ367" i="9"/>
  <c r="BK367" i="9"/>
  <c r="BH368" i="9"/>
  <c r="BJ368" i="9" s="1"/>
  <c r="BI368" i="9"/>
  <c r="BK368" i="9"/>
  <c r="BH369" i="9"/>
  <c r="BI369" i="9"/>
  <c r="BK369" i="9" s="1"/>
  <c r="BJ369" i="9"/>
  <c r="BH370" i="9"/>
  <c r="BJ370" i="9" s="1"/>
  <c r="BI370" i="9"/>
  <c r="BK370" i="9"/>
  <c r="BH371" i="9"/>
  <c r="BI371" i="9"/>
  <c r="BJ371" i="9"/>
  <c r="BK371" i="9"/>
  <c r="BH372" i="9"/>
  <c r="BJ372" i="9" s="1"/>
  <c r="BI372" i="9"/>
  <c r="BK372" i="9" s="1"/>
  <c r="BH373" i="9"/>
  <c r="BI373" i="9"/>
  <c r="BJ373" i="9"/>
  <c r="BK373" i="9"/>
  <c r="BH374" i="9"/>
  <c r="BJ374" i="9" s="1"/>
  <c r="BI374" i="9"/>
  <c r="BK374" i="9"/>
  <c r="BH375" i="9"/>
  <c r="BJ375" i="9" s="1"/>
  <c r="BI375" i="9"/>
  <c r="BK375" i="9" s="1"/>
  <c r="BH376" i="9"/>
  <c r="BI376" i="9"/>
  <c r="BJ376" i="9"/>
  <c r="BK376" i="9"/>
  <c r="BH377" i="9"/>
  <c r="BI377" i="9"/>
  <c r="BJ377" i="9"/>
  <c r="BK377" i="9"/>
  <c r="BH378" i="9"/>
  <c r="BJ378" i="9" s="1"/>
  <c r="BI378" i="9"/>
  <c r="BK378" i="9" s="1"/>
  <c r="BH379" i="9"/>
  <c r="BI379" i="9"/>
  <c r="BJ379" i="9"/>
  <c r="BK379" i="9"/>
  <c r="BH380" i="9"/>
  <c r="BI380" i="9"/>
  <c r="BJ380" i="9"/>
  <c r="BK380" i="9"/>
  <c r="BH381" i="9"/>
  <c r="BI381" i="9"/>
  <c r="BJ381" i="9"/>
  <c r="BK381" i="9"/>
  <c r="BH382" i="9"/>
  <c r="BJ382" i="9" s="1"/>
  <c r="BI382" i="9"/>
  <c r="BK382" i="9"/>
  <c r="BH383" i="9"/>
  <c r="BI383" i="9"/>
  <c r="BJ383" i="9"/>
  <c r="BK383" i="9"/>
  <c r="BH384" i="9"/>
  <c r="BJ384" i="9" s="1"/>
  <c r="BI384" i="9"/>
  <c r="BK384" i="9"/>
  <c r="BH385" i="9"/>
  <c r="BI385" i="9"/>
  <c r="BK385" i="9" s="1"/>
  <c r="BJ385" i="9"/>
  <c r="BH386" i="9"/>
  <c r="BJ386" i="9" s="1"/>
  <c r="BI386" i="9"/>
  <c r="BK386" i="9"/>
  <c r="BH387" i="9"/>
  <c r="BI387" i="9"/>
  <c r="BJ387" i="9"/>
  <c r="BK387" i="9"/>
  <c r="BH388" i="9"/>
  <c r="BJ388" i="9" s="1"/>
  <c r="BI388" i="9"/>
  <c r="BK388" i="9" s="1"/>
  <c r="BH389" i="9"/>
  <c r="BI389" i="9"/>
  <c r="BJ389" i="9"/>
  <c r="BK389" i="9"/>
  <c r="BH390" i="9"/>
  <c r="BJ390" i="9" s="1"/>
  <c r="BI390" i="9"/>
  <c r="BK390" i="9"/>
  <c r="BH391" i="9"/>
  <c r="BJ391" i="9" s="1"/>
  <c r="BI391" i="9"/>
  <c r="BK391" i="9" s="1"/>
  <c r="BH392" i="9"/>
  <c r="BI392" i="9"/>
  <c r="BJ392" i="9"/>
  <c r="BK392" i="9"/>
  <c r="BH393" i="9"/>
  <c r="BI393" i="9"/>
  <c r="BJ393" i="9"/>
  <c r="BK393" i="9"/>
  <c r="BH394" i="9"/>
  <c r="BJ394" i="9" s="1"/>
  <c r="BI394" i="9"/>
  <c r="BK394" i="9"/>
  <c r="BH395" i="9"/>
  <c r="BI395" i="9"/>
  <c r="BJ395" i="9"/>
  <c r="BK395" i="9"/>
  <c r="BH396" i="9"/>
  <c r="BI396" i="9"/>
  <c r="BJ396" i="9"/>
  <c r="BK396" i="9"/>
  <c r="BH397" i="9"/>
  <c r="BI397" i="9"/>
  <c r="BJ397" i="9"/>
  <c r="BK397" i="9"/>
  <c r="BH398" i="9"/>
  <c r="BJ398" i="9" s="1"/>
  <c r="BI398" i="9"/>
  <c r="BK398" i="9" s="1"/>
  <c r="BH399" i="9"/>
  <c r="BI399" i="9"/>
  <c r="BJ399" i="9"/>
  <c r="BK399" i="9"/>
  <c r="BH400" i="9"/>
  <c r="BJ400" i="9" s="1"/>
  <c r="BI400" i="9"/>
  <c r="BK400" i="9"/>
  <c r="BH401" i="9"/>
  <c r="BI401" i="9"/>
  <c r="BK401" i="9" s="1"/>
  <c r="BJ401" i="9"/>
  <c r="BH402" i="9"/>
  <c r="BJ402" i="9" s="1"/>
  <c r="BI402" i="9"/>
  <c r="BK402" i="9"/>
  <c r="BH403" i="9"/>
  <c r="BI403" i="9"/>
  <c r="BJ403" i="9"/>
  <c r="BK403" i="9"/>
  <c r="BH404" i="9"/>
  <c r="BI404" i="9"/>
  <c r="BK404" i="9" s="1"/>
  <c r="BJ404" i="9"/>
  <c r="BH405" i="9"/>
  <c r="BI405" i="9"/>
  <c r="BJ405" i="9"/>
  <c r="BK405" i="9"/>
  <c r="BH406" i="9"/>
  <c r="BJ406" i="9" s="1"/>
  <c r="BI406" i="9"/>
  <c r="BK406" i="9"/>
  <c r="BH407" i="9"/>
  <c r="BJ407" i="9" s="1"/>
  <c r="BI407" i="9"/>
  <c r="BK407" i="9" s="1"/>
  <c r="BH408" i="9"/>
  <c r="BI408" i="9"/>
  <c r="BJ408" i="9"/>
  <c r="BK408" i="9"/>
  <c r="BH409" i="9"/>
  <c r="BI409" i="9"/>
  <c r="BJ409" i="9"/>
  <c r="BK409" i="9"/>
  <c r="BH410" i="9"/>
  <c r="BJ410" i="9" s="1"/>
  <c r="BI410" i="9"/>
  <c r="BK410" i="9" s="1"/>
  <c r="BH411" i="9"/>
  <c r="BI411" i="9"/>
  <c r="BJ411" i="9"/>
  <c r="BK411" i="9"/>
  <c r="BH412" i="9"/>
  <c r="BI412" i="9"/>
  <c r="BJ412" i="9"/>
  <c r="BK412" i="9"/>
  <c r="BH413" i="9"/>
  <c r="BI413" i="9"/>
  <c r="BJ413" i="9"/>
  <c r="BK413" i="9"/>
  <c r="BH414" i="9"/>
  <c r="BJ414" i="9" s="1"/>
  <c r="BI414" i="9"/>
  <c r="BK414" i="9" s="1"/>
  <c r="BH415" i="9"/>
  <c r="BI415" i="9"/>
  <c r="BJ415" i="9"/>
  <c r="BK415" i="9"/>
  <c r="BH416" i="9"/>
  <c r="BJ416" i="9" s="1"/>
  <c r="BI416" i="9"/>
  <c r="BK416" i="9"/>
  <c r="BH417" i="9"/>
  <c r="BI417" i="9"/>
  <c r="BK417" i="9" s="1"/>
  <c r="BJ417" i="9"/>
  <c r="BH418" i="9"/>
  <c r="BJ418" i="9" s="1"/>
  <c r="BI418" i="9"/>
  <c r="BK418" i="9"/>
  <c r="BH419" i="9"/>
  <c r="BI419" i="9"/>
  <c r="BJ419" i="9"/>
  <c r="BK419" i="9"/>
  <c r="BH420" i="9"/>
  <c r="BI420" i="9"/>
  <c r="BK420" i="9" s="1"/>
  <c r="BJ420" i="9"/>
  <c r="BH421" i="9"/>
  <c r="BI421" i="9"/>
  <c r="BJ421" i="9"/>
  <c r="BK421" i="9"/>
  <c r="BH422" i="9"/>
  <c r="BJ422" i="9" s="1"/>
  <c r="BI422" i="9"/>
  <c r="BK422" i="9"/>
  <c r="BH423" i="9"/>
  <c r="BJ423" i="9" s="1"/>
  <c r="BI423" i="9"/>
  <c r="BK423" i="9" s="1"/>
  <c r="BH424" i="9"/>
  <c r="BI424" i="9"/>
  <c r="BJ424" i="9"/>
  <c r="BK424" i="9"/>
  <c r="BH425" i="9"/>
  <c r="BI425" i="9"/>
  <c r="BJ425" i="9"/>
  <c r="BK425" i="9"/>
  <c r="BH426" i="9"/>
  <c r="BJ426" i="9" s="1"/>
  <c r="BI426" i="9"/>
  <c r="BK426" i="9" s="1"/>
  <c r="BH427" i="9"/>
  <c r="BI427" i="9"/>
  <c r="BJ427" i="9"/>
  <c r="BK427" i="9"/>
  <c r="BH428" i="9"/>
  <c r="BI428" i="9"/>
  <c r="BJ428" i="9"/>
  <c r="BK428" i="9"/>
  <c r="BH429" i="9"/>
  <c r="BI429" i="9"/>
  <c r="BJ429" i="9"/>
  <c r="BK429" i="9"/>
  <c r="BH430" i="9"/>
  <c r="BJ430" i="9" s="1"/>
  <c r="BI430" i="9"/>
  <c r="BK430" i="9" s="1"/>
  <c r="BH431" i="9"/>
  <c r="BI431" i="9"/>
  <c r="BJ431" i="9"/>
  <c r="BK431" i="9"/>
  <c r="BH432" i="9"/>
  <c r="BJ432" i="9" s="1"/>
  <c r="BI432" i="9"/>
  <c r="BK432" i="9"/>
  <c r="BH433" i="9"/>
  <c r="BI433" i="9"/>
  <c r="BK433" i="9" s="1"/>
  <c r="BJ433" i="9"/>
  <c r="BH434" i="9"/>
  <c r="BJ434" i="9" s="1"/>
  <c r="BI434" i="9"/>
  <c r="BK434" i="9"/>
  <c r="BH435" i="9"/>
  <c r="BI435" i="9"/>
  <c r="BJ435" i="9"/>
  <c r="BK435" i="9"/>
  <c r="BH436" i="9"/>
  <c r="BI436" i="9"/>
  <c r="BK436" i="9" s="1"/>
  <c r="BJ436" i="9"/>
  <c r="BH437" i="9"/>
  <c r="BI437" i="9"/>
  <c r="BJ437" i="9"/>
  <c r="BK437" i="9"/>
  <c r="BH438" i="9"/>
  <c r="BJ438" i="9" s="1"/>
  <c r="BI438" i="9"/>
  <c r="BK438" i="9"/>
  <c r="BH439" i="9"/>
  <c r="BJ439" i="9" s="1"/>
  <c r="BI439" i="9"/>
  <c r="BK439" i="9" s="1"/>
  <c r="BH440" i="9"/>
  <c r="BI440" i="9"/>
  <c r="BJ440" i="9"/>
  <c r="BK440" i="9"/>
  <c r="BH441" i="9"/>
  <c r="BI441" i="9"/>
  <c r="BJ441" i="9"/>
  <c r="BK441" i="9"/>
  <c r="BH442" i="9"/>
  <c r="BJ442" i="9" s="1"/>
  <c r="BI442" i="9"/>
  <c r="BK442" i="9" s="1"/>
  <c r="BH443" i="9"/>
  <c r="BI443" i="9"/>
  <c r="BJ443" i="9"/>
  <c r="BK443" i="9"/>
  <c r="BH444" i="9"/>
  <c r="BI444" i="9"/>
  <c r="BJ444" i="9"/>
  <c r="BK444" i="9"/>
  <c r="BH445" i="9"/>
  <c r="BI445" i="9"/>
  <c r="BJ445" i="9"/>
  <c r="BK445" i="9"/>
  <c r="BH446" i="9"/>
  <c r="BJ446" i="9" s="1"/>
  <c r="BI446" i="9"/>
  <c r="BK446" i="9" s="1"/>
  <c r="BH447" i="9"/>
  <c r="BI447" i="9"/>
  <c r="BJ447" i="9"/>
  <c r="BK447" i="9"/>
  <c r="BH448" i="9"/>
  <c r="BJ448" i="9" s="1"/>
  <c r="BI448" i="9"/>
  <c r="BK448" i="9"/>
  <c r="BH449" i="9"/>
  <c r="BI449" i="9"/>
  <c r="BK449" i="9" s="1"/>
  <c r="BJ449" i="9"/>
  <c r="BH450" i="9"/>
  <c r="BJ450" i="9" s="1"/>
  <c r="BI450" i="9"/>
  <c r="BK450" i="9"/>
  <c r="BH451" i="9"/>
  <c r="BI451" i="9"/>
  <c r="BJ451" i="9"/>
  <c r="BK451" i="9"/>
  <c r="BH452" i="9"/>
  <c r="BI452" i="9"/>
  <c r="BK452" i="9" s="1"/>
  <c r="BJ452" i="9"/>
  <c r="BH453" i="9"/>
  <c r="BI453" i="9"/>
  <c r="BJ453" i="9"/>
  <c r="BK453" i="9"/>
  <c r="BH454" i="9"/>
  <c r="BJ454" i="9" s="1"/>
  <c r="BI454" i="9"/>
  <c r="BK454" i="9"/>
  <c r="BH455" i="9"/>
  <c r="BJ455" i="9" s="1"/>
  <c r="BI455" i="9"/>
  <c r="BK455" i="9" s="1"/>
  <c r="BH456" i="9"/>
  <c r="BI456" i="9"/>
  <c r="BJ456" i="9"/>
  <c r="BK456" i="9"/>
  <c r="BH457" i="9"/>
  <c r="BI457" i="9"/>
  <c r="BJ457" i="9"/>
  <c r="BK457" i="9"/>
  <c r="BH458" i="9"/>
  <c r="BJ458" i="9" s="1"/>
  <c r="BI458" i="9"/>
  <c r="BK458" i="9"/>
  <c r="BH459" i="9"/>
  <c r="BI459" i="9"/>
  <c r="BK459" i="9" s="1"/>
  <c r="BJ459" i="9"/>
  <c r="BH460" i="9"/>
  <c r="BI460" i="9"/>
  <c r="BJ460" i="9"/>
  <c r="BK460" i="9"/>
  <c r="BH461" i="9"/>
  <c r="BI461" i="9"/>
  <c r="BJ461" i="9"/>
  <c r="BK461" i="9"/>
  <c r="BH462" i="9"/>
  <c r="BJ462" i="9" s="1"/>
  <c r="BI462" i="9"/>
  <c r="BK462" i="9"/>
  <c r="BH463" i="9"/>
  <c r="BI463" i="9"/>
  <c r="BK463" i="9" s="1"/>
  <c r="BJ463" i="9"/>
  <c r="BH464" i="9"/>
  <c r="BI464" i="9"/>
  <c r="BJ464" i="9"/>
  <c r="BK464" i="9"/>
  <c r="BH465" i="9"/>
  <c r="BI465" i="9"/>
  <c r="BJ465" i="9"/>
  <c r="BK465"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D376" i="9"/>
  <c r="BE376" i="9"/>
  <c r="BD377" i="9"/>
  <c r="BE377" i="9"/>
  <c r="BD378" i="9"/>
  <c r="BE378" i="9"/>
  <c r="BD379" i="9"/>
  <c r="BE379" i="9"/>
  <c r="BD380" i="9"/>
  <c r="BE380" i="9"/>
  <c r="BD381" i="9"/>
  <c r="BE381" i="9"/>
  <c r="BD382" i="9"/>
  <c r="BE382" i="9"/>
  <c r="BD383" i="9"/>
  <c r="BE383" i="9"/>
  <c r="BD384" i="9"/>
  <c r="BE384" i="9"/>
  <c r="BD385" i="9"/>
  <c r="BE385" i="9"/>
  <c r="BD386" i="9"/>
  <c r="BE386" i="9"/>
  <c r="BD387" i="9"/>
  <c r="BE387" i="9"/>
  <c r="BD388" i="9"/>
  <c r="BE388" i="9"/>
  <c r="BD389" i="9"/>
  <c r="BE389" i="9"/>
  <c r="BD390" i="9"/>
  <c r="BE390" i="9"/>
  <c r="BD391" i="9"/>
  <c r="BE391" i="9"/>
  <c r="BD392" i="9"/>
  <c r="BE392" i="9"/>
  <c r="BD393" i="9"/>
  <c r="BE393" i="9"/>
  <c r="BD394" i="9"/>
  <c r="BE394" i="9"/>
  <c r="BD395" i="9"/>
  <c r="BE395" i="9"/>
  <c r="BD396" i="9"/>
  <c r="BE396" i="9"/>
  <c r="BD397" i="9"/>
  <c r="BE397" i="9"/>
  <c r="BD398" i="9"/>
  <c r="BE398" i="9"/>
  <c r="BD399" i="9"/>
  <c r="BE399" i="9"/>
  <c r="BD400" i="9"/>
  <c r="BE400" i="9"/>
  <c r="BD401" i="9"/>
  <c r="BE401" i="9"/>
  <c r="BD402" i="9"/>
  <c r="BE402" i="9"/>
  <c r="BD403" i="9"/>
  <c r="BE403" i="9"/>
  <c r="BD404" i="9"/>
  <c r="BE404" i="9"/>
  <c r="BD405" i="9"/>
  <c r="BE405" i="9"/>
  <c r="BD406" i="9"/>
  <c r="BE406" i="9"/>
  <c r="BD407" i="9"/>
  <c r="BE407" i="9"/>
  <c r="BD408" i="9"/>
  <c r="BE408" i="9"/>
  <c r="BD409" i="9"/>
  <c r="BE409" i="9"/>
  <c r="BD410" i="9"/>
  <c r="BE410" i="9"/>
  <c r="BD411" i="9"/>
  <c r="BE411" i="9"/>
  <c r="BD412" i="9"/>
  <c r="BE412" i="9"/>
  <c r="BD413" i="9"/>
  <c r="BE413" i="9"/>
  <c r="BD414" i="9"/>
  <c r="BE414" i="9"/>
  <c r="BD415" i="9"/>
  <c r="BE415" i="9"/>
  <c r="BD416" i="9"/>
  <c r="BE416" i="9"/>
  <c r="BD417" i="9"/>
  <c r="BE417" i="9"/>
  <c r="BD418" i="9"/>
  <c r="BE418" i="9"/>
  <c r="BD419" i="9"/>
  <c r="BE419" i="9"/>
  <c r="BD420" i="9"/>
  <c r="BE420" i="9"/>
  <c r="BD421" i="9"/>
  <c r="BE421" i="9"/>
  <c r="BD422" i="9"/>
  <c r="BE422" i="9"/>
  <c r="BD423" i="9"/>
  <c r="BE423" i="9"/>
  <c r="BD424" i="9"/>
  <c r="BE424" i="9"/>
  <c r="BD425" i="9"/>
  <c r="BE425" i="9"/>
  <c r="BD426" i="9"/>
  <c r="BE426" i="9"/>
  <c r="BD427" i="9"/>
  <c r="BE427" i="9"/>
  <c r="BD428" i="9"/>
  <c r="BE428" i="9"/>
  <c r="BD429" i="9"/>
  <c r="BE429" i="9"/>
  <c r="BD430" i="9"/>
  <c r="BE430" i="9"/>
  <c r="BD431" i="9"/>
  <c r="BE431" i="9"/>
  <c r="BD432" i="9"/>
  <c r="BE432" i="9"/>
  <c r="BD433" i="9"/>
  <c r="BE433" i="9"/>
  <c r="BD434" i="9"/>
  <c r="BE434" i="9"/>
  <c r="BD435" i="9"/>
  <c r="BE435" i="9"/>
  <c r="BD436" i="9"/>
  <c r="BE436" i="9"/>
  <c r="BD437" i="9"/>
  <c r="BE437" i="9"/>
  <c r="BD438" i="9"/>
  <c r="BE438" i="9"/>
  <c r="BD439" i="9"/>
  <c r="BE439" i="9"/>
  <c r="BD440" i="9"/>
  <c r="BE440" i="9"/>
  <c r="BD441" i="9"/>
  <c r="BE441" i="9"/>
  <c r="BD442" i="9"/>
  <c r="BE442" i="9"/>
  <c r="BD443" i="9"/>
  <c r="BE443" i="9"/>
  <c r="BD444" i="9"/>
  <c r="BE444" i="9"/>
  <c r="BD445" i="9"/>
  <c r="BE445" i="9"/>
  <c r="BD446" i="9"/>
  <c r="BE446" i="9"/>
  <c r="BD447" i="9"/>
  <c r="BE447" i="9"/>
  <c r="BD448" i="9"/>
  <c r="BE448" i="9"/>
  <c r="BD449" i="9"/>
  <c r="BE449" i="9"/>
  <c r="BD450" i="9"/>
  <c r="BE450" i="9"/>
  <c r="BD451" i="9"/>
  <c r="BE451" i="9"/>
  <c r="BD452" i="9"/>
  <c r="BE452" i="9"/>
  <c r="BD453" i="9"/>
  <c r="BE453" i="9"/>
  <c r="BD454" i="9"/>
  <c r="BE454" i="9"/>
  <c r="BD455" i="9"/>
  <c r="BE455" i="9"/>
  <c r="BD456" i="9"/>
  <c r="BE456" i="9"/>
  <c r="BD457" i="9"/>
  <c r="BE457" i="9"/>
  <c r="BD458" i="9"/>
  <c r="BE458" i="9"/>
  <c r="BD459" i="9"/>
  <c r="BE459" i="9"/>
  <c r="BD460" i="9"/>
  <c r="BE460" i="9"/>
  <c r="BD461" i="9"/>
  <c r="BE461" i="9"/>
  <c r="BD462" i="9"/>
  <c r="BE462" i="9"/>
  <c r="BD463" i="9"/>
  <c r="BE463" i="9"/>
  <c r="BD464" i="9"/>
  <c r="BE464" i="9"/>
  <c r="BD465" i="9"/>
  <c r="BE465" i="9"/>
  <c r="AZ9" i="9"/>
  <c r="BA9" i="9"/>
  <c r="AZ10" i="9"/>
  <c r="BA10" i="9"/>
  <c r="AZ11" i="9"/>
  <c r="BA11" i="9"/>
  <c r="AZ12" i="9"/>
  <c r="BA12" i="9"/>
  <c r="AZ13" i="9"/>
  <c r="BA13" i="9"/>
  <c r="AZ14" i="9"/>
  <c r="BA14" i="9"/>
  <c r="AZ15" i="9"/>
  <c r="BA15" i="9"/>
  <c r="AZ16" i="9"/>
  <c r="BA16" i="9"/>
  <c r="AZ17" i="9"/>
  <c r="BA17" i="9"/>
  <c r="AZ18" i="9"/>
  <c r="BA18" i="9"/>
  <c r="AZ19" i="9"/>
  <c r="BA19" i="9"/>
  <c r="AZ20" i="9"/>
  <c r="BA20" i="9"/>
  <c r="AZ21" i="9"/>
  <c r="BA21" i="9"/>
  <c r="AZ22" i="9"/>
  <c r="BA22" i="9"/>
  <c r="AZ23" i="9"/>
  <c r="BA23" i="9"/>
  <c r="AZ24" i="9"/>
  <c r="BA24" i="9"/>
  <c r="AZ25" i="9"/>
  <c r="BA25" i="9"/>
  <c r="AZ26" i="9"/>
  <c r="BA26" i="9"/>
  <c r="AZ27" i="9"/>
  <c r="BA27" i="9"/>
  <c r="AZ28" i="9"/>
  <c r="BA28" i="9"/>
  <c r="AZ29" i="9"/>
  <c r="BA29" i="9"/>
  <c r="AZ30" i="9"/>
  <c r="BA30" i="9"/>
  <c r="AZ31" i="9"/>
  <c r="BA31" i="9"/>
  <c r="AZ32" i="9"/>
  <c r="BA32" i="9"/>
  <c r="AZ33" i="9"/>
  <c r="BA33" i="9"/>
  <c r="AZ34" i="9"/>
  <c r="BA34" i="9"/>
  <c r="AZ35" i="9"/>
  <c r="BA35" i="9"/>
  <c r="AZ36" i="9"/>
  <c r="BA36" i="9"/>
  <c r="AZ37" i="9"/>
  <c r="BA37" i="9"/>
  <c r="AZ38" i="9"/>
  <c r="BA38" i="9"/>
  <c r="AZ39" i="9"/>
  <c r="BA39" i="9"/>
  <c r="AZ40" i="9"/>
  <c r="BA40" i="9"/>
  <c r="AZ41" i="9"/>
  <c r="BA41" i="9"/>
  <c r="AZ42" i="9"/>
  <c r="BA42" i="9"/>
  <c r="AZ43" i="9"/>
  <c r="BA43" i="9"/>
  <c r="AZ44" i="9"/>
  <c r="BA44" i="9"/>
  <c r="AZ45" i="9"/>
  <c r="BA45" i="9"/>
  <c r="AZ46" i="9"/>
  <c r="BA46" i="9"/>
  <c r="AZ47" i="9"/>
  <c r="BA47" i="9"/>
  <c r="AZ48" i="9"/>
  <c r="BA48" i="9"/>
  <c r="AZ49" i="9"/>
  <c r="BA49" i="9"/>
  <c r="AZ50" i="9"/>
  <c r="BA50" i="9"/>
  <c r="AZ51" i="9"/>
  <c r="BA51" i="9"/>
  <c r="AZ52" i="9"/>
  <c r="BA52" i="9"/>
  <c r="AZ53" i="9"/>
  <c r="BA53" i="9"/>
  <c r="AZ54" i="9"/>
  <c r="BA54" i="9"/>
  <c r="AZ55" i="9"/>
  <c r="BA55" i="9"/>
  <c r="AZ56" i="9"/>
  <c r="BA56" i="9"/>
  <c r="AZ57" i="9"/>
  <c r="BA57" i="9"/>
  <c r="AZ58" i="9"/>
  <c r="BA58" i="9"/>
  <c r="AZ59" i="9"/>
  <c r="BA59" i="9"/>
  <c r="AZ60" i="9"/>
  <c r="BA60" i="9"/>
  <c r="AZ61" i="9"/>
  <c r="BA61" i="9"/>
  <c r="AZ62" i="9"/>
  <c r="BA62" i="9"/>
  <c r="AZ63" i="9"/>
  <c r="BA63" i="9"/>
  <c r="AZ64" i="9"/>
  <c r="BA64" i="9"/>
  <c r="AZ65" i="9"/>
  <c r="BA65" i="9"/>
  <c r="AZ66" i="9"/>
  <c r="BA66" i="9"/>
  <c r="AZ67" i="9"/>
  <c r="BA67" i="9"/>
  <c r="AZ68" i="9"/>
  <c r="BA68" i="9"/>
  <c r="AZ69" i="9"/>
  <c r="BA69" i="9"/>
  <c r="AZ70" i="9"/>
  <c r="BA70" i="9"/>
  <c r="AZ71" i="9"/>
  <c r="BA71" i="9"/>
  <c r="AZ72" i="9"/>
  <c r="BA72" i="9"/>
  <c r="AZ73" i="9"/>
  <c r="BA73" i="9"/>
  <c r="AZ74" i="9"/>
  <c r="BA74" i="9"/>
  <c r="AZ75" i="9"/>
  <c r="BA75" i="9"/>
  <c r="AZ76" i="9"/>
  <c r="BA76" i="9"/>
  <c r="AZ77" i="9"/>
  <c r="BA77" i="9"/>
  <c r="AZ78" i="9"/>
  <c r="BA78" i="9"/>
  <c r="AZ79" i="9"/>
  <c r="BA79" i="9"/>
  <c r="AZ80" i="9"/>
  <c r="BA80" i="9"/>
  <c r="AZ81" i="9"/>
  <c r="BA81" i="9"/>
  <c r="AZ82" i="9"/>
  <c r="BA82" i="9"/>
  <c r="AZ83" i="9"/>
  <c r="BA83" i="9"/>
  <c r="AZ84" i="9"/>
  <c r="BA84" i="9"/>
  <c r="AZ85" i="9"/>
  <c r="BA85" i="9"/>
  <c r="AZ86" i="9"/>
  <c r="BA86" i="9"/>
  <c r="AZ87" i="9"/>
  <c r="BA87" i="9"/>
  <c r="AZ88" i="9"/>
  <c r="BA88" i="9"/>
  <c r="AZ89" i="9"/>
  <c r="BA89" i="9"/>
  <c r="AZ90" i="9"/>
  <c r="BA90" i="9"/>
  <c r="AZ91" i="9"/>
  <c r="BA91" i="9"/>
  <c r="AZ92" i="9"/>
  <c r="BA92" i="9"/>
  <c r="AZ93" i="9"/>
  <c r="BA93" i="9"/>
  <c r="AZ94" i="9"/>
  <c r="BA94" i="9"/>
  <c r="AZ95" i="9"/>
  <c r="BA95" i="9"/>
  <c r="AZ96" i="9"/>
  <c r="BA96" i="9"/>
  <c r="AZ97" i="9"/>
  <c r="BA97" i="9"/>
  <c r="AZ98" i="9"/>
  <c r="BA98" i="9"/>
  <c r="AZ99" i="9"/>
  <c r="BA99" i="9"/>
  <c r="AZ100" i="9"/>
  <c r="BA100" i="9"/>
  <c r="AZ101" i="9"/>
  <c r="BA101" i="9"/>
  <c r="AZ102" i="9"/>
  <c r="BA102" i="9"/>
  <c r="AZ103" i="9"/>
  <c r="BA103" i="9"/>
  <c r="AZ104" i="9"/>
  <c r="BA104" i="9"/>
  <c r="AZ105" i="9"/>
  <c r="BA105" i="9"/>
  <c r="AZ106" i="9"/>
  <c r="BA106" i="9"/>
  <c r="AZ107" i="9"/>
  <c r="BA107" i="9"/>
  <c r="AZ108" i="9"/>
  <c r="BA108" i="9"/>
  <c r="AZ109" i="9"/>
  <c r="BA109" i="9"/>
  <c r="AZ110" i="9"/>
  <c r="BA110" i="9"/>
  <c r="AZ111" i="9"/>
  <c r="BA111" i="9"/>
  <c r="AZ112" i="9"/>
  <c r="BA112" i="9"/>
  <c r="AZ113" i="9"/>
  <c r="BA113" i="9"/>
  <c r="AZ114" i="9"/>
  <c r="BA114" i="9"/>
  <c r="AZ115" i="9"/>
  <c r="BA115" i="9"/>
  <c r="AZ116" i="9"/>
  <c r="BA116" i="9"/>
  <c r="AZ117" i="9"/>
  <c r="BA117" i="9"/>
  <c r="AZ118" i="9"/>
  <c r="BA118" i="9"/>
  <c r="AZ119" i="9"/>
  <c r="BA119" i="9"/>
  <c r="AZ120" i="9"/>
  <c r="BA120" i="9"/>
  <c r="AZ121" i="9"/>
  <c r="BA121" i="9"/>
  <c r="AZ122" i="9"/>
  <c r="BA122" i="9"/>
  <c r="AZ123" i="9"/>
  <c r="BA123" i="9"/>
  <c r="AZ124" i="9"/>
  <c r="BA124" i="9"/>
  <c r="AZ125" i="9"/>
  <c r="BA125" i="9"/>
  <c r="AZ126" i="9"/>
  <c r="BA126" i="9"/>
  <c r="AZ127" i="9"/>
  <c r="BA127" i="9"/>
  <c r="AZ128" i="9"/>
  <c r="BA128" i="9"/>
  <c r="AZ129" i="9"/>
  <c r="BA129" i="9"/>
  <c r="AZ130" i="9"/>
  <c r="BA130" i="9"/>
  <c r="AZ131" i="9"/>
  <c r="BA131" i="9"/>
  <c r="AZ132" i="9"/>
  <c r="BA132" i="9"/>
  <c r="AZ133" i="9"/>
  <c r="BA133" i="9"/>
  <c r="AZ134" i="9"/>
  <c r="BA134" i="9"/>
  <c r="AZ135" i="9"/>
  <c r="BA135" i="9"/>
  <c r="AZ136" i="9"/>
  <c r="BA136" i="9"/>
  <c r="AZ137" i="9"/>
  <c r="BA137" i="9"/>
  <c r="AZ138" i="9"/>
  <c r="BA138" i="9"/>
  <c r="AZ139" i="9"/>
  <c r="BA139" i="9"/>
  <c r="AZ140" i="9"/>
  <c r="BA140" i="9"/>
  <c r="AZ141" i="9"/>
  <c r="BA141" i="9"/>
  <c r="AZ142" i="9"/>
  <c r="BA142" i="9"/>
  <c r="AZ143" i="9"/>
  <c r="BA143" i="9"/>
  <c r="AZ144" i="9"/>
  <c r="BA144" i="9"/>
  <c r="AZ145" i="9"/>
  <c r="BA145" i="9"/>
  <c r="AZ146" i="9"/>
  <c r="BA146" i="9"/>
  <c r="AZ147" i="9"/>
  <c r="BA147" i="9"/>
  <c r="AZ148" i="9"/>
  <c r="BA148" i="9"/>
  <c r="AZ149" i="9"/>
  <c r="BA149" i="9"/>
  <c r="AZ150" i="9"/>
  <c r="BA150" i="9"/>
  <c r="AZ151" i="9"/>
  <c r="BA151" i="9"/>
  <c r="AZ152" i="9"/>
  <c r="BA152" i="9"/>
  <c r="AZ153" i="9"/>
  <c r="BA153" i="9"/>
  <c r="AZ154" i="9"/>
  <c r="BA154" i="9"/>
  <c r="AZ155" i="9"/>
  <c r="BA155" i="9"/>
  <c r="AZ156" i="9"/>
  <c r="BA156" i="9"/>
  <c r="AZ157" i="9"/>
  <c r="BA157" i="9"/>
  <c r="AZ158" i="9"/>
  <c r="BA158" i="9"/>
  <c r="AZ159" i="9"/>
  <c r="BA159" i="9"/>
  <c r="AZ160" i="9"/>
  <c r="BA160" i="9"/>
  <c r="AZ161" i="9"/>
  <c r="BA161" i="9"/>
  <c r="AZ162" i="9"/>
  <c r="BA162" i="9"/>
  <c r="AZ163" i="9"/>
  <c r="BA163" i="9"/>
  <c r="AZ164" i="9"/>
  <c r="BA164" i="9"/>
  <c r="AZ165" i="9"/>
  <c r="BA165" i="9"/>
  <c r="AZ166" i="9"/>
  <c r="BA166" i="9"/>
  <c r="AZ167" i="9"/>
  <c r="BA167" i="9"/>
  <c r="AZ168" i="9"/>
  <c r="BA168" i="9"/>
  <c r="AZ169" i="9"/>
  <c r="BA169" i="9"/>
  <c r="AZ170" i="9"/>
  <c r="BA170" i="9"/>
  <c r="AZ171" i="9"/>
  <c r="BA171" i="9"/>
  <c r="AZ172" i="9"/>
  <c r="BA172" i="9"/>
  <c r="AZ173" i="9"/>
  <c r="BA173" i="9"/>
  <c r="AZ174" i="9"/>
  <c r="BA174" i="9"/>
  <c r="AZ175" i="9"/>
  <c r="BA175" i="9"/>
  <c r="AZ176" i="9"/>
  <c r="BA176" i="9"/>
  <c r="AZ177" i="9"/>
  <c r="BA177" i="9"/>
  <c r="AZ178" i="9"/>
  <c r="BA178" i="9"/>
  <c r="AZ179" i="9"/>
  <c r="BA179" i="9"/>
  <c r="AZ180" i="9"/>
  <c r="BA180" i="9"/>
  <c r="AZ181" i="9"/>
  <c r="BA181" i="9"/>
  <c r="AZ182" i="9"/>
  <c r="BA182" i="9"/>
  <c r="AZ183" i="9"/>
  <c r="BA183" i="9"/>
  <c r="AZ184" i="9"/>
  <c r="BA184" i="9"/>
  <c r="AZ185" i="9"/>
  <c r="BA185" i="9"/>
  <c r="AZ186" i="9"/>
  <c r="BA186" i="9"/>
  <c r="AZ187" i="9"/>
  <c r="BA187" i="9"/>
  <c r="AZ188" i="9"/>
  <c r="BA188" i="9"/>
  <c r="AZ189" i="9"/>
  <c r="BA189" i="9"/>
  <c r="AZ190" i="9"/>
  <c r="BA190" i="9"/>
  <c r="AZ191" i="9"/>
  <c r="BA191" i="9"/>
  <c r="AZ192" i="9"/>
  <c r="BA192" i="9"/>
  <c r="AZ193" i="9"/>
  <c r="BA193" i="9"/>
  <c r="AZ194" i="9"/>
  <c r="BA194" i="9"/>
  <c r="AZ195" i="9"/>
  <c r="BA195" i="9"/>
  <c r="AZ196" i="9"/>
  <c r="BA196" i="9"/>
  <c r="AZ197" i="9"/>
  <c r="BA197" i="9"/>
  <c r="AZ198" i="9"/>
  <c r="BA198" i="9"/>
  <c r="AZ199" i="9"/>
  <c r="BA199" i="9"/>
  <c r="AZ200" i="9"/>
  <c r="BA200" i="9"/>
  <c r="AZ201" i="9"/>
  <c r="BA201" i="9"/>
  <c r="AZ202" i="9"/>
  <c r="BA202" i="9"/>
  <c r="AZ203" i="9"/>
  <c r="BA203" i="9"/>
  <c r="AZ204" i="9"/>
  <c r="BA204" i="9"/>
  <c r="AZ205" i="9"/>
  <c r="BA205" i="9"/>
  <c r="AZ206" i="9"/>
  <c r="BA206" i="9"/>
  <c r="AZ207" i="9"/>
  <c r="BA207" i="9"/>
  <c r="AZ208" i="9"/>
  <c r="BA208" i="9"/>
  <c r="AZ209" i="9"/>
  <c r="BA209" i="9"/>
  <c r="AZ210" i="9"/>
  <c r="BA210" i="9"/>
  <c r="AZ211" i="9"/>
  <c r="BA211" i="9"/>
  <c r="AZ212" i="9"/>
  <c r="BA212" i="9"/>
  <c r="AZ213" i="9"/>
  <c r="BA213" i="9"/>
  <c r="AZ214" i="9"/>
  <c r="BA214" i="9"/>
  <c r="AZ215" i="9"/>
  <c r="BA215" i="9"/>
  <c r="AZ216" i="9"/>
  <c r="BA216" i="9"/>
  <c r="AZ217" i="9"/>
  <c r="BA217" i="9"/>
  <c r="AZ218" i="9"/>
  <c r="BA218" i="9"/>
  <c r="AZ219" i="9"/>
  <c r="BA219" i="9"/>
  <c r="AZ220" i="9"/>
  <c r="BA220" i="9"/>
  <c r="AZ221" i="9"/>
  <c r="BA221" i="9"/>
  <c r="AZ222" i="9"/>
  <c r="BA222" i="9"/>
  <c r="AZ223" i="9"/>
  <c r="BA223" i="9"/>
  <c r="AZ224" i="9"/>
  <c r="BA224" i="9"/>
  <c r="AZ225" i="9"/>
  <c r="BA225" i="9"/>
  <c r="AZ226" i="9"/>
  <c r="BA226" i="9"/>
  <c r="AZ227" i="9"/>
  <c r="BA227" i="9"/>
  <c r="AZ228" i="9"/>
  <c r="BA228" i="9"/>
  <c r="AZ229" i="9"/>
  <c r="BA229" i="9"/>
  <c r="AZ230" i="9"/>
  <c r="BA230" i="9"/>
  <c r="AZ231" i="9"/>
  <c r="BA231" i="9"/>
  <c r="AZ232" i="9"/>
  <c r="BA232" i="9"/>
  <c r="AZ233" i="9"/>
  <c r="BA233" i="9"/>
  <c r="AZ234" i="9"/>
  <c r="BA234" i="9"/>
  <c r="AZ235" i="9"/>
  <c r="BA235" i="9"/>
  <c r="AZ236" i="9"/>
  <c r="BA236" i="9"/>
  <c r="AZ237" i="9"/>
  <c r="BA237" i="9"/>
  <c r="AZ238" i="9"/>
  <c r="BA238" i="9"/>
  <c r="AZ239" i="9"/>
  <c r="BA239" i="9"/>
  <c r="AZ240" i="9"/>
  <c r="BA240" i="9"/>
  <c r="AZ241" i="9"/>
  <c r="BA241" i="9"/>
  <c r="AZ242" i="9"/>
  <c r="BA242" i="9"/>
  <c r="AZ243" i="9"/>
  <c r="BA243" i="9"/>
  <c r="AZ244" i="9"/>
  <c r="BA244" i="9"/>
  <c r="AZ245" i="9"/>
  <c r="BA245" i="9"/>
  <c r="AZ246" i="9"/>
  <c r="BA246" i="9"/>
  <c r="AZ247" i="9"/>
  <c r="BA247" i="9"/>
  <c r="AZ248" i="9"/>
  <c r="BA248" i="9"/>
  <c r="AZ249" i="9"/>
  <c r="BA249" i="9"/>
  <c r="AZ250" i="9"/>
  <c r="BA250" i="9"/>
  <c r="AZ251" i="9"/>
  <c r="BA251" i="9"/>
  <c r="AZ252" i="9"/>
  <c r="BA252" i="9"/>
  <c r="AZ253" i="9"/>
  <c r="BA253" i="9"/>
  <c r="AZ254" i="9"/>
  <c r="BA254" i="9"/>
  <c r="AZ255" i="9"/>
  <c r="BA255" i="9"/>
  <c r="AZ256" i="9"/>
  <c r="BA256" i="9"/>
  <c r="AZ257" i="9"/>
  <c r="BA257" i="9"/>
  <c r="AZ258" i="9"/>
  <c r="BA258" i="9"/>
  <c r="AZ259" i="9"/>
  <c r="BA259" i="9"/>
  <c r="AZ260" i="9"/>
  <c r="BA260" i="9"/>
  <c r="AZ261" i="9"/>
  <c r="BA261" i="9"/>
  <c r="AZ262" i="9"/>
  <c r="BA262" i="9"/>
  <c r="AZ263" i="9"/>
  <c r="BA263" i="9"/>
  <c r="AZ264" i="9"/>
  <c r="BA264" i="9"/>
  <c r="AZ265" i="9"/>
  <c r="BA265" i="9"/>
  <c r="AZ266" i="9"/>
  <c r="BA266" i="9"/>
  <c r="AZ267" i="9"/>
  <c r="BA267" i="9"/>
  <c r="AZ268" i="9"/>
  <c r="BA268" i="9"/>
  <c r="AZ269" i="9"/>
  <c r="BA269" i="9"/>
  <c r="AZ270" i="9"/>
  <c r="BA270" i="9"/>
  <c r="AZ271" i="9"/>
  <c r="BA271" i="9"/>
  <c r="AZ272" i="9"/>
  <c r="BA272" i="9"/>
  <c r="AZ273" i="9"/>
  <c r="BA273" i="9"/>
  <c r="AZ274" i="9"/>
  <c r="BA274" i="9"/>
  <c r="AZ275" i="9"/>
  <c r="BA275" i="9"/>
  <c r="AZ276" i="9"/>
  <c r="BA276" i="9"/>
  <c r="AZ277" i="9"/>
  <c r="BA277" i="9"/>
  <c r="AZ278" i="9"/>
  <c r="BA278" i="9"/>
  <c r="AZ279" i="9"/>
  <c r="BA279" i="9"/>
  <c r="AZ280" i="9"/>
  <c r="BA280" i="9"/>
  <c r="AZ281" i="9"/>
  <c r="BA281" i="9"/>
  <c r="AZ282" i="9"/>
  <c r="BA282" i="9"/>
  <c r="AZ283" i="9"/>
  <c r="BA283" i="9"/>
  <c r="AZ284" i="9"/>
  <c r="BA284" i="9"/>
  <c r="AZ285" i="9"/>
  <c r="BA285" i="9"/>
  <c r="AZ286" i="9"/>
  <c r="BA286" i="9"/>
  <c r="AZ287" i="9"/>
  <c r="BA287" i="9"/>
  <c r="AZ288" i="9"/>
  <c r="BA288" i="9"/>
  <c r="AZ289" i="9"/>
  <c r="BA289" i="9"/>
  <c r="AZ290" i="9"/>
  <c r="BA290" i="9"/>
  <c r="AZ291" i="9"/>
  <c r="BA291" i="9"/>
  <c r="AZ292" i="9"/>
  <c r="BA292" i="9"/>
  <c r="AZ293" i="9"/>
  <c r="BA293" i="9"/>
  <c r="AZ294" i="9"/>
  <c r="BA294" i="9"/>
  <c r="AZ295" i="9"/>
  <c r="BA295" i="9"/>
  <c r="AZ296" i="9"/>
  <c r="BA296" i="9"/>
  <c r="AZ297" i="9"/>
  <c r="BA297" i="9"/>
  <c r="AZ298" i="9"/>
  <c r="BA298" i="9"/>
  <c r="AZ299" i="9"/>
  <c r="BA299" i="9"/>
  <c r="AZ300" i="9"/>
  <c r="BA300" i="9"/>
  <c r="AZ301" i="9"/>
  <c r="BA301" i="9"/>
  <c r="AZ302" i="9"/>
  <c r="BA302" i="9"/>
  <c r="AZ303" i="9"/>
  <c r="BA303" i="9"/>
  <c r="AZ304" i="9"/>
  <c r="BA304" i="9"/>
  <c r="AZ305" i="9"/>
  <c r="BA305" i="9"/>
  <c r="AZ306" i="9"/>
  <c r="BA306" i="9"/>
  <c r="AZ307" i="9"/>
  <c r="BA307" i="9"/>
  <c r="AZ308" i="9"/>
  <c r="BA308" i="9"/>
  <c r="AZ309" i="9"/>
  <c r="BA309" i="9"/>
  <c r="AZ310" i="9"/>
  <c r="BA310" i="9"/>
  <c r="AZ311" i="9"/>
  <c r="BA311" i="9"/>
  <c r="AZ312" i="9"/>
  <c r="BA312" i="9"/>
  <c r="AZ313" i="9"/>
  <c r="BA313" i="9"/>
  <c r="AZ314" i="9"/>
  <c r="BA314" i="9"/>
  <c r="AZ315" i="9"/>
  <c r="BA315" i="9"/>
  <c r="AZ316" i="9"/>
  <c r="BA316" i="9"/>
  <c r="AZ317" i="9"/>
  <c r="BA317" i="9"/>
  <c r="AZ318" i="9"/>
  <c r="BA318" i="9"/>
  <c r="AZ319" i="9"/>
  <c r="BA319" i="9"/>
  <c r="AZ320" i="9"/>
  <c r="BA320" i="9"/>
  <c r="AZ321" i="9"/>
  <c r="BA321" i="9"/>
  <c r="AZ322" i="9"/>
  <c r="BA322" i="9"/>
  <c r="AZ323" i="9"/>
  <c r="BA323" i="9"/>
  <c r="AZ324" i="9"/>
  <c r="BA324" i="9"/>
  <c r="AZ325" i="9"/>
  <c r="BA325" i="9"/>
  <c r="AZ326" i="9"/>
  <c r="BA326" i="9"/>
  <c r="AZ327" i="9"/>
  <c r="BA327" i="9"/>
  <c r="AZ328" i="9"/>
  <c r="BA328" i="9"/>
  <c r="AZ329" i="9"/>
  <c r="BA329" i="9"/>
  <c r="AZ330" i="9"/>
  <c r="BA330" i="9"/>
  <c r="AZ331" i="9"/>
  <c r="BA331" i="9"/>
  <c r="AZ332" i="9"/>
  <c r="BA332" i="9"/>
  <c r="AZ333" i="9"/>
  <c r="BA333" i="9"/>
  <c r="AZ334" i="9"/>
  <c r="BA334" i="9"/>
  <c r="AZ335" i="9"/>
  <c r="BA335" i="9"/>
  <c r="AZ336" i="9"/>
  <c r="BA336" i="9"/>
  <c r="AZ337" i="9"/>
  <c r="BA337" i="9"/>
  <c r="AZ338" i="9"/>
  <c r="BA338" i="9"/>
  <c r="AZ339" i="9"/>
  <c r="BA339" i="9"/>
  <c r="AZ340" i="9"/>
  <c r="BA340" i="9"/>
  <c r="AZ341" i="9"/>
  <c r="BA341" i="9"/>
  <c r="AZ342" i="9"/>
  <c r="BA342" i="9"/>
  <c r="AZ343" i="9"/>
  <c r="BA343" i="9"/>
  <c r="AZ344" i="9"/>
  <c r="BA344" i="9"/>
  <c r="AZ345" i="9"/>
  <c r="BA345" i="9"/>
  <c r="AZ346" i="9"/>
  <c r="BA346" i="9"/>
  <c r="AZ347" i="9"/>
  <c r="BA347" i="9"/>
  <c r="AZ348" i="9"/>
  <c r="BA348" i="9"/>
  <c r="AZ349" i="9"/>
  <c r="BA349" i="9"/>
  <c r="AZ350" i="9"/>
  <c r="BA350" i="9"/>
  <c r="AZ351" i="9"/>
  <c r="BA351" i="9"/>
  <c r="AZ352" i="9"/>
  <c r="BA352" i="9"/>
  <c r="AZ353" i="9"/>
  <c r="BA353" i="9"/>
  <c r="AZ354" i="9"/>
  <c r="BA354" i="9"/>
  <c r="AZ355" i="9"/>
  <c r="BA355" i="9"/>
  <c r="AZ356" i="9"/>
  <c r="BA356" i="9"/>
  <c r="AZ357" i="9"/>
  <c r="BA357" i="9"/>
  <c r="AZ358" i="9"/>
  <c r="BA358" i="9"/>
  <c r="AZ359" i="9"/>
  <c r="BA359" i="9"/>
  <c r="AZ360" i="9"/>
  <c r="BA360" i="9"/>
  <c r="AZ361" i="9"/>
  <c r="BA361" i="9"/>
  <c r="AZ362" i="9"/>
  <c r="BA362" i="9"/>
  <c r="AZ363" i="9"/>
  <c r="BA363" i="9"/>
  <c r="AZ364" i="9"/>
  <c r="BA364" i="9"/>
  <c r="AZ365" i="9"/>
  <c r="BA365" i="9"/>
  <c r="AZ366" i="9"/>
  <c r="BA366" i="9"/>
  <c r="AZ367" i="9"/>
  <c r="BA367" i="9"/>
  <c r="AZ368" i="9"/>
  <c r="BA368" i="9"/>
  <c r="AZ369" i="9"/>
  <c r="BA369" i="9"/>
  <c r="AZ370" i="9"/>
  <c r="BA370" i="9"/>
  <c r="AZ371" i="9"/>
  <c r="BA371" i="9"/>
  <c r="AZ372" i="9"/>
  <c r="BA372" i="9"/>
  <c r="AZ373" i="9"/>
  <c r="BA373" i="9"/>
  <c r="AZ374" i="9"/>
  <c r="BA374" i="9"/>
  <c r="AZ375" i="9"/>
  <c r="BA375" i="9"/>
  <c r="AZ376" i="9"/>
  <c r="BA376" i="9"/>
  <c r="AZ377" i="9"/>
  <c r="BA377" i="9"/>
  <c r="AZ378" i="9"/>
  <c r="BA378" i="9"/>
  <c r="AZ379" i="9"/>
  <c r="BA379" i="9"/>
  <c r="AZ380" i="9"/>
  <c r="BA380" i="9"/>
  <c r="AZ381" i="9"/>
  <c r="BA381" i="9"/>
  <c r="AZ382" i="9"/>
  <c r="BA382" i="9"/>
  <c r="AZ383" i="9"/>
  <c r="BA383" i="9"/>
  <c r="AZ384" i="9"/>
  <c r="BA384" i="9"/>
  <c r="AZ385" i="9"/>
  <c r="BA385" i="9"/>
  <c r="AZ386" i="9"/>
  <c r="BA386" i="9"/>
  <c r="AZ387" i="9"/>
  <c r="BA387" i="9"/>
  <c r="AZ388" i="9"/>
  <c r="BA388" i="9"/>
  <c r="AZ389" i="9"/>
  <c r="BA389" i="9"/>
  <c r="AZ390" i="9"/>
  <c r="BA390" i="9"/>
  <c r="AZ391" i="9"/>
  <c r="BA391" i="9"/>
  <c r="AZ392" i="9"/>
  <c r="BA392" i="9"/>
  <c r="AZ393" i="9"/>
  <c r="BA393" i="9"/>
  <c r="AZ394" i="9"/>
  <c r="BA394" i="9"/>
  <c r="AZ395" i="9"/>
  <c r="BA395" i="9"/>
  <c r="AZ396" i="9"/>
  <c r="BA396" i="9"/>
  <c r="AZ397" i="9"/>
  <c r="BA397" i="9"/>
  <c r="AZ398" i="9"/>
  <c r="BA398" i="9"/>
  <c r="AZ399" i="9"/>
  <c r="BA399" i="9"/>
  <c r="AZ400" i="9"/>
  <c r="BA400" i="9"/>
  <c r="AZ401" i="9"/>
  <c r="BA401" i="9"/>
  <c r="AZ402" i="9"/>
  <c r="BA402" i="9"/>
  <c r="AZ403" i="9"/>
  <c r="BA403" i="9"/>
  <c r="AZ404" i="9"/>
  <c r="BA404" i="9"/>
  <c r="AZ405" i="9"/>
  <c r="BA405" i="9"/>
  <c r="AZ406" i="9"/>
  <c r="BA406" i="9"/>
  <c r="AZ407" i="9"/>
  <c r="BA407" i="9"/>
  <c r="AZ408" i="9"/>
  <c r="BA408" i="9"/>
  <c r="AZ409" i="9"/>
  <c r="BA409" i="9"/>
  <c r="AZ410" i="9"/>
  <c r="BA410" i="9"/>
  <c r="AZ411" i="9"/>
  <c r="BA411" i="9"/>
  <c r="AZ412" i="9"/>
  <c r="BA412" i="9"/>
  <c r="AZ413" i="9"/>
  <c r="BA413" i="9"/>
  <c r="AZ414" i="9"/>
  <c r="BA414" i="9"/>
  <c r="AZ415" i="9"/>
  <c r="BA415" i="9"/>
  <c r="AZ416" i="9"/>
  <c r="BA416" i="9"/>
  <c r="AZ417" i="9"/>
  <c r="BA417" i="9"/>
  <c r="AZ418" i="9"/>
  <c r="BA418" i="9"/>
  <c r="AZ419" i="9"/>
  <c r="BA419" i="9"/>
  <c r="AZ420" i="9"/>
  <c r="BA420" i="9"/>
  <c r="AZ421" i="9"/>
  <c r="BA421" i="9"/>
  <c r="AZ422" i="9"/>
  <c r="BA422" i="9"/>
  <c r="AZ423" i="9"/>
  <c r="BA423" i="9"/>
  <c r="AZ424" i="9"/>
  <c r="BA424" i="9"/>
  <c r="AZ425" i="9"/>
  <c r="BA425" i="9"/>
  <c r="AZ426" i="9"/>
  <c r="BA426" i="9"/>
  <c r="AZ427" i="9"/>
  <c r="BA427" i="9"/>
  <c r="AZ428" i="9"/>
  <c r="BA428" i="9"/>
  <c r="AZ429" i="9"/>
  <c r="BA429" i="9"/>
  <c r="AZ430" i="9"/>
  <c r="BA430" i="9"/>
  <c r="AZ431" i="9"/>
  <c r="BA431" i="9"/>
  <c r="AZ432" i="9"/>
  <c r="BA432" i="9"/>
  <c r="AZ433" i="9"/>
  <c r="BA433" i="9"/>
  <c r="AZ434" i="9"/>
  <c r="BA434" i="9"/>
  <c r="AZ435" i="9"/>
  <c r="BA435" i="9"/>
  <c r="AZ436" i="9"/>
  <c r="BA436" i="9"/>
  <c r="AZ437" i="9"/>
  <c r="BA437" i="9"/>
  <c r="AZ438" i="9"/>
  <c r="BA438" i="9"/>
  <c r="AZ439" i="9"/>
  <c r="BA439" i="9"/>
  <c r="AZ440" i="9"/>
  <c r="BA440" i="9"/>
  <c r="AZ441" i="9"/>
  <c r="BA441" i="9"/>
  <c r="AZ442" i="9"/>
  <c r="BA442" i="9"/>
  <c r="AZ443" i="9"/>
  <c r="BA443" i="9"/>
  <c r="AZ444" i="9"/>
  <c r="BA444" i="9"/>
  <c r="AZ445" i="9"/>
  <c r="BA445" i="9"/>
  <c r="AZ446" i="9"/>
  <c r="BA446" i="9"/>
  <c r="AZ447" i="9"/>
  <c r="BA447" i="9"/>
  <c r="AZ448" i="9"/>
  <c r="BA448" i="9"/>
  <c r="AZ449" i="9"/>
  <c r="BA449" i="9"/>
  <c r="AZ450" i="9"/>
  <c r="BA450" i="9"/>
  <c r="AZ451" i="9"/>
  <c r="BA451" i="9"/>
  <c r="AZ452" i="9"/>
  <c r="BA452" i="9"/>
  <c r="AZ453" i="9"/>
  <c r="BA453" i="9"/>
  <c r="AZ454" i="9"/>
  <c r="BA454" i="9"/>
  <c r="AZ455" i="9"/>
  <c r="BA455" i="9"/>
  <c r="AZ456" i="9"/>
  <c r="BA456" i="9"/>
  <c r="AZ457" i="9"/>
  <c r="BA457" i="9"/>
  <c r="AZ458" i="9"/>
  <c r="BA458" i="9"/>
  <c r="AZ459" i="9"/>
  <c r="BA459" i="9"/>
  <c r="AZ460" i="9"/>
  <c r="BA460" i="9"/>
  <c r="AZ461" i="9"/>
  <c r="BA461" i="9"/>
  <c r="AZ462" i="9"/>
  <c r="BA462" i="9"/>
  <c r="AZ463" i="9"/>
  <c r="BA463" i="9"/>
  <c r="AZ464" i="9"/>
  <c r="BA464" i="9"/>
  <c r="AZ465" i="9"/>
  <c r="BA465" i="9"/>
  <c r="AR9" i="9"/>
  <c r="AS9" i="9"/>
  <c r="AT9" i="9"/>
  <c r="AV9" i="9" s="1"/>
  <c r="AU9" i="9"/>
  <c r="AW9" i="9"/>
  <c r="AR10" i="9"/>
  <c r="AS10" i="9"/>
  <c r="AU10" i="9" s="1"/>
  <c r="AW10" i="9" s="1"/>
  <c r="AT10" i="9"/>
  <c r="AV10" i="9" s="1"/>
  <c r="AR11" i="9"/>
  <c r="AS11" i="9"/>
  <c r="AU11" i="9" s="1"/>
  <c r="AW11" i="9" s="1"/>
  <c r="AT11" i="9"/>
  <c r="AV11" i="9"/>
  <c r="AR12" i="9"/>
  <c r="AT12" i="9" s="1"/>
  <c r="AS12" i="9"/>
  <c r="AU12" i="9"/>
  <c r="AV12" i="9"/>
  <c r="AW12" i="9"/>
  <c r="AR13" i="9"/>
  <c r="AS13" i="9"/>
  <c r="AT13" i="9"/>
  <c r="AV13" i="9" s="1"/>
  <c r="AU13" i="9"/>
  <c r="AW13" i="9"/>
  <c r="AR14" i="9"/>
  <c r="AS14" i="9"/>
  <c r="AU14" i="9" s="1"/>
  <c r="AW14" i="9" s="1"/>
  <c r="AT14" i="9"/>
  <c r="AV14" i="9" s="1"/>
  <c r="AR15" i="9"/>
  <c r="AS15" i="9"/>
  <c r="AU15" i="9" s="1"/>
  <c r="AW15" i="9" s="1"/>
  <c r="AT15" i="9"/>
  <c r="AV15" i="9" s="1"/>
  <c r="AR16" i="9"/>
  <c r="AT16" i="9" s="1"/>
  <c r="AV16" i="9" s="1"/>
  <c r="AS16" i="9"/>
  <c r="AU16" i="9"/>
  <c r="AW16" i="9"/>
  <c r="AR17" i="9"/>
  <c r="AT17" i="9" s="1"/>
  <c r="AV17" i="9" s="1"/>
  <c r="AS17" i="9"/>
  <c r="AU17" i="9"/>
  <c r="AW17" i="9"/>
  <c r="AR18" i="9"/>
  <c r="AS18" i="9"/>
  <c r="AU18" i="9" s="1"/>
  <c r="AT18" i="9"/>
  <c r="AV18" i="9" s="1"/>
  <c r="AW18" i="9"/>
  <c r="AR19" i="9"/>
  <c r="AS19" i="9"/>
  <c r="AU19" i="9" s="1"/>
  <c r="AW19" i="9" s="1"/>
  <c r="AT19" i="9"/>
  <c r="AV19" i="9" s="1"/>
  <c r="AR20" i="9"/>
  <c r="AT20" i="9" s="1"/>
  <c r="AV20" i="9" s="1"/>
  <c r="AS20" i="9"/>
  <c r="AU20" i="9"/>
  <c r="AW20" i="9" s="1"/>
  <c r="AR21" i="9"/>
  <c r="AT21" i="9" s="1"/>
  <c r="AV21" i="9" s="1"/>
  <c r="AS21" i="9"/>
  <c r="AU21" i="9"/>
  <c r="AW21" i="9" s="1"/>
  <c r="AR22" i="9"/>
  <c r="AS22" i="9"/>
  <c r="AU22" i="9" s="1"/>
  <c r="AT22" i="9"/>
  <c r="AV22" i="9" s="1"/>
  <c r="AW22" i="9"/>
  <c r="AR23" i="9"/>
  <c r="AS23" i="9"/>
  <c r="AT23" i="9"/>
  <c r="AV23" i="9" s="1"/>
  <c r="AU23" i="9"/>
  <c r="AW23" i="9" s="1"/>
  <c r="AR24" i="9"/>
  <c r="AT24" i="9" s="1"/>
  <c r="AV24" i="9" s="1"/>
  <c r="AS24" i="9"/>
  <c r="AU24" i="9" s="1"/>
  <c r="AW24" i="9" s="1"/>
  <c r="AR25" i="9"/>
  <c r="AT25" i="9" s="1"/>
  <c r="AV25" i="9" s="1"/>
  <c r="AS25" i="9"/>
  <c r="AU25" i="9"/>
  <c r="AW25" i="9" s="1"/>
  <c r="AR26" i="9"/>
  <c r="AS26" i="9"/>
  <c r="AU26" i="9" s="1"/>
  <c r="AT26" i="9"/>
  <c r="AV26" i="9" s="1"/>
  <c r="AW26" i="9"/>
  <c r="AR27" i="9"/>
  <c r="AS27" i="9"/>
  <c r="AU27" i="9" s="1"/>
  <c r="AW27" i="9" s="1"/>
  <c r="AT27" i="9"/>
  <c r="AV27" i="9" s="1"/>
  <c r="AR28" i="9"/>
  <c r="AT28" i="9" s="1"/>
  <c r="AV28" i="9" s="1"/>
  <c r="AS28" i="9"/>
  <c r="AU28" i="9"/>
  <c r="AW28" i="9" s="1"/>
  <c r="AR29" i="9"/>
  <c r="AT29" i="9" s="1"/>
  <c r="AV29" i="9" s="1"/>
  <c r="AS29" i="9"/>
  <c r="AU29" i="9"/>
  <c r="AW29" i="9" s="1"/>
  <c r="AR30" i="9"/>
  <c r="AS30" i="9"/>
  <c r="AU30" i="9" s="1"/>
  <c r="AT30" i="9"/>
  <c r="AV30" i="9" s="1"/>
  <c r="AW30" i="9"/>
  <c r="AR31" i="9"/>
  <c r="AS31" i="9"/>
  <c r="AT31" i="9"/>
  <c r="AV31" i="9" s="1"/>
  <c r="AU31" i="9"/>
  <c r="AW31" i="9" s="1"/>
  <c r="AR32" i="9"/>
  <c r="AT32" i="9" s="1"/>
  <c r="AV32" i="9" s="1"/>
  <c r="AS32" i="9"/>
  <c r="AU32" i="9" s="1"/>
  <c r="AW32" i="9" s="1"/>
  <c r="AR33" i="9"/>
  <c r="AT33" i="9" s="1"/>
  <c r="AV33" i="9" s="1"/>
  <c r="AS33" i="9"/>
  <c r="AU33" i="9"/>
  <c r="AW33" i="9" s="1"/>
  <c r="AR34" i="9"/>
  <c r="AS34" i="9"/>
  <c r="AU34" i="9" s="1"/>
  <c r="AT34" i="9"/>
  <c r="AV34" i="9" s="1"/>
  <c r="AW34" i="9"/>
  <c r="AR35" i="9"/>
  <c r="AS35" i="9"/>
  <c r="AU35" i="9" s="1"/>
  <c r="AW35" i="9" s="1"/>
  <c r="AT35" i="9"/>
  <c r="AV35" i="9" s="1"/>
  <c r="AR36" i="9"/>
  <c r="AT36" i="9" s="1"/>
  <c r="AV36" i="9" s="1"/>
  <c r="AS36" i="9"/>
  <c r="AU36" i="9" s="1"/>
  <c r="AW36" i="9" s="1"/>
  <c r="AR37" i="9"/>
  <c r="AT37" i="9" s="1"/>
  <c r="AV37" i="9" s="1"/>
  <c r="AS37" i="9"/>
  <c r="AU37" i="9"/>
  <c r="AW37" i="9" s="1"/>
  <c r="AR38" i="9"/>
  <c r="AS38" i="9"/>
  <c r="AU38" i="9" s="1"/>
  <c r="AT38" i="9"/>
  <c r="AV38" i="9" s="1"/>
  <c r="AW38" i="9"/>
  <c r="AR39" i="9"/>
  <c r="AS39" i="9"/>
  <c r="AT39" i="9"/>
  <c r="AV39" i="9" s="1"/>
  <c r="AU39" i="9"/>
  <c r="AW39" i="9" s="1"/>
  <c r="AR40" i="9"/>
  <c r="AT40" i="9" s="1"/>
  <c r="AV40" i="9" s="1"/>
  <c r="AS40" i="9"/>
  <c r="AU40" i="9" s="1"/>
  <c r="AW40" i="9" s="1"/>
  <c r="AR41" i="9"/>
  <c r="AS41" i="9"/>
  <c r="AT41" i="9"/>
  <c r="AU41" i="9"/>
  <c r="AV41" i="9"/>
  <c r="AW41" i="9"/>
  <c r="AR42" i="9"/>
  <c r="AS42" i="9"/>
  <c r="AU42" i="9" s="1"/>
  <c r="AW42" i="9" s="1"/>
  <c r="AT42" i="9"/>
  <c r="AV42" i="9"/>
  <c r="AR43" i="9"/>
  <c r="AS43" i="9"/>
  <c r="AU43" i="9" s="1"/>
  <c r="AW43" i="9" s="1"/>
  <c r="AT43" i="9"/>
  <c r="AV43" i="9"/>
  <c r="AR44" i="9"/>
  <c r="AT44" i="9" s="1"/>
  <c r="AV44" i="9" s="1"/>
  <c r="AS44" i="9"/>
  <c r="AU44" i="9" s="1"/>
  <c r="AW44" i="9"/>
  <c r="AR45" i="9"/>
  <c r="AS45" i="9"/>
  <c r="AT45" i="9"/>
  <c r="AV45" i="9" s="1"/>
  <c r="AU45" i="9"/>
  <c r="AW45" i="9" s="1"/>
  <c r="AR46" i="9"/>
  <c r="AS46" i="9"/>
  <c r="AU46" i="9" s="1"/>
  <c r="AW46" i="9" s="1"/>
  <c r="AT46" i="9"/>
  <c r="AV46" i="9" s="1"/>
  <c r="AR47" i="9"/>
  <c r="AS47" i="9"/>
  <c r="AU47" i="9" s="1"/>
  <c r="AW47" i="9" s="1"/>
  <c r="AT47" i="9"/>
  <c r="AV47" i="9" s="1"/>
  <c r="AR48" i="9"/>
  <c r="AT48" i="9" s="1"/>
  <c r="AV48" i="9" s="1"/>
  <c r="AS48" i="9"/>
  <c r="AU48" i="9" s="1"/>
  <c r="AW48" i="9"/>
  <c r="AR49" i="9"/>
  <c r="AS49" i="9"/>
  <c r="AT49" i="9"/>
  <c r="AV49" i="9" s="1"/>
  <c r="AU49" i="9"/>
  <c r="AW49" i="9" s="1"/>
  <c r="AR50" i="9"/>
  <c r="AS50" i="9"/>
  <c r="AU50" i="9" s="1"/>
  <c r="AW50" i="9" s="1"/>
  <c r="AT50" i="9"/>
  <c r="AV50" i="9"/>
  <c r="AR51" i="9"/>
  <c r="AS51" i="9"/>
  <c r="AU51" i="9" s="1"/>
  <c r="AW51" i="9" s="1"/>
  <c r="AT51" i="9"/>
  <c r="AV51" i="9"/>
  <c r="AR52" i="9"/>
  <c r="AT52" i="9" s="1"/>
  <c r="AV52" i="9" s="1"/>
  <c r="AS52" i="9"/>
  <c r="AU52" i="9" s="1"/>
  <c r="AW52" i="9"/>
  <c r="AR53" i="9"/>
  <c r="AS53" i="9"/>
  <c r="AT53" i="9"/>
  <c r="AV53" i="9" s="1"/>
  <c r="AU53" i="9"/>
  <c r="AW53" i="9"/>
  <c r="AR54" i="9"/>
  <c r="AS54" i="9"/>
  <c r="AU54" i="9" s="1"/>
  <c r="AW54" i="9" s="1"/>
  <c r="AT54" i="9"/>
  <c r="AV54" i="9" s="1"/>
  <c r="AR55" i="9"/>
  <c r="AS55" i="9"/>
  <c r="AU55" i="9" s="1"/>
  <c r="AW55" i="9" s="1"/>
  <c r="AT55" i="9"/>
  <c r="AV55" i="9" s="1"/>
  <c r="AR56" i="9"/>
  <c r="AT56" i="9" s="1"/>
  <c r="AV56" i="9" s="1"/>
  <c r="AS56" i="9"/>
  <c r="AU56" i="9" s="1"/>
  <c r="AW56" i="9"/>
  <c r="AR57" i="9"/>
  <c r="AS57" i="9"/>
  <c r="AT57" i="9"/>
  <c r="AV57" i="9" s="1"/>
  <c r="AU57" i="9"/>
  <c r="AW57" i="9" s="1"/>
  <c r="AR58" i="9"/>
  <c r="AS58" i="9"/>
  <c r="AU58" i="9" s="1"/>
  <c r="AW58" i="9" s="1"/>
  <c r="AT58" i="9"/>
  <c r="AV58" i="9"/>
  <c r="AR59" i="9"/>
  <c r="AS59" i="9"/>
  <c r="AU59" i="9" s="1"/>
  <c r="AW59" i="9" s="1"/>
  <c r="AT59" i="9"/>
  <c r="AV59" i="9"/>
  <c r="AR60" i="9"/>
  <c r="AT60" i="9" s="1"/>
  <c r="AV60" i="9" s="1"/>
  <c r="AS60" i="9"/>
  <c r="AU60" i="9" s="1"/>
  <c r="AW60" i="9"/>
  <c r="AR61" i="9"/>
  <c r="AS61" i="9"/>
  <c r="AT61" i="9"/>
  <c r="AV61" i="9" s="1"/>
  <c r="AU61" i="9"/>
  <c r="AW61" i="9" s="1"/>
  <c r="AR62" i="9"/>
  <c r="AS62" i="9"/>
  <c r="AU62" i="9" s="1"/>
  <c r="AW62" i="9" s="1"/>
  <c r="AT62" i="9"/>
  <c r="AV62" i="9" s="1"/>
  <c r="AR63" i="9"/>
  <c r="AS63" i="9"/>
  <c r="AU63" i="9" s="1"/>
  <c r="AW63" i="9" s="1"/>
  <c r="AT63" i="9"/>
  <c r="AV63" i="9"/>
  <c r="AR64" i="9"/>
  <c r="AT64" i="9" s="1"/>
  <c r="AV64" i="9" s="1"/>
  <c r="AS64" i="9"/>
  <c r="AU64" i="9" s="1"/>
  <c r="AW64" i="9"/>
  <c r="AR65" i="9"/>
  <c r="AS65" i="9"/>
  <c r="AT65" i="9"/>
  <c r="AV65" i="9" s="1"/>
  <c r="AU65" i="9"/>
  <c r="AW65" i="9" s="1"/>
  <c r="AR66" i="9"/>
  <c r="AS66" i="9"/>
  <c r="AU66" i="9" s="1"/>
  <c r="AW66" i="9" s="1"/>
  <c r="AT66" i="9"/>
  <c r="AV66" i="9"/>
  <c r="AR67" i="9"/>
  <c r="AS67" i="9"/>
  <c r="AU67" i="9" s="1"/>
  <c r="AW67" i="9" s="1"/>
  <c r="AT67" i="9"/>
  <c r="AV67" i="9"/>
  <c r="AR68" i="9"/>
  <c r="AT68" i="9" s="1"/>
  <c r="AV68" i="9" s="1"/>
  <c r="AS68" i="9"/>
  <c r="AU68" i="9" s="1"/>
  <c r="AW68" i="9"/>
  <c r="AR69" i="9"/>
  <c r="AS69" i="9"/>
  <c r="AT69" i="9"/>
  <c r="AV69" i="9" s="1"/>
  <c r="AU69" i="9"/>
  <c r="AW69" i="9"/>
  <c r="AR70" i="9"/>
  <c r="AS70" i="9"/>
  <c r="AU70" i="9" s="1"/>
  <c r="AW70" i="9" s="1"/>
  <c r="AT70" i="9"/>
  <c r="AV70" i="9" s="1"/>
  <c r="AR71" i="9"/>
  <c r="AS71" i="9"/>
  <c r="AU71" i="9" s="1"/>
  <c r="AW71" i="9" s="1"/>
  <c r="AT71" i="9"/>
  <c r="AV71" i="9"/>
  <c r="AR72" i="9"/>
  <c r="AT72" i="9" s="1"/>
  <c r="AV72" i="9" s="1"/>
  <c r="AS72" i="9"/>
  <c r="AU72" i="9" s="1"/>
  <c r="AW72" i="9"/>
  <c r="AR73" i="9"/>
  <c r="AS73" i="9"/>
  <c r="AT73" i="9"/>
  <c r="AV73" i="9" s="1"/>
  <c r="AU73" i="9"/>
  <c r="AW73" i="9" s="1"/>
  <c r="AR74" i="9"/>
  <c r="AS74" i="9"/>
  <c r="AU74" i="9" s="1"/>
  <c r="AW74" i="9" s="1"/>
  <c r="AT74" i="9"/>
  <c r="AV74" i="9"/>
  <c r="AR75" i="9"/>
  <c r="AS75" i="9"/>
  <c r="AU75" i="9" s="1"/>
  <c r="AW75" i="9" s="1"/>
  <c r="AT75" i="9"/>
  <c r="AV75" i="9"/>
  <c r="AR76" i="9"/>
  <c r="AT76" i="9" s="1"/>
  <c r="AV76" i="9" s="1"/>
  <c r="AS76" i="9"/>
  <c r="AU76" i="9" s="1"/>
  <c r="AW76" i="9"/>
  <c r="AR77" i="9"/>
  <c r="AS77" i="9"/>
  <c r="AT77" i="9"/>
  <c r="AV77" i="9" s="1"/>
  <c r="AU77" i="9"/>
  <c r="AW77" i="9" s="1"/>
  <c r="AR78" i="9"/>
  <c r="AS78" i="9"/>
  <c r="AU78" i="9" s="1"/>
  <c r="AW78" i="9" s="1"/>
  <c r="AT78" i="9"/>
  <c r="AV78" i="9" s="1"/>
  <c r="AR79" i="9"/>
  <c r="AS79" i="9"/>
  <c r="AU79" i="9" s="1"/>
  <c r="AW79" i="9" s="1"/>
  <c r="AT79" i="9"/>
  <c r="AV79" i="9" s="1"/>
  <c r="AR80" i="9"/>
  <c r="AT80" i="9" s="1"/>
  <c r="AV80" i="9" s="1"/>
  <c r="AS80" i="9"/>
  <c r="AU80" i="9" s="1"/>
  <c r="AW80" i="9"/>
  <c r="AR81" i="9"/>
  <c r="AS81" i="9"/>
  <c r="AT81" i="9"/>
  <c r="AV81" i="9" s="1"/>
  <c r="AU81" i="9"/>
  <c r="AW81" i="9" s="1"/>
  <c r="AR82" i="9"/>
  <c r="AS82" i="9"/>
  <c r="AU82" i="9" s="1"/>
  <c r="AW82" i="9" s="1"/>
  <c r="AT82" i="9"/>
  <c r="AV82" i="9"/>
  <c r="AR83" i="9"/>
  <c r="AS83" i="9"/>
  <c r="AU83" i="9" s="1"/>
  <c r="AW83" i="9" s="1"/>
  <c r="AT83" i="9"/>
  <c r="AV83" i="9"/>
  <c r="AR84" i="9"/>
  <c r="AT84" i="9" s="1"/>
  <c r="AV84" i="9" s="1"/>
  <c r="AS84" i="9"/>
  <c r="AU84" i="9" s="1"/>
  <c r="AW84" i="9"/>
  <c r="AR85" i="9"/>
  <c r="AS85" i="9"/>
  <c r="AT85" i="9"/>
  <c r="AV85" i="9" s="1"/>
  <c r="AU85" i="9"/>
  <c r="AW85" i="9"/>
  <c r="AR86" i="9"/>
  <c r="AS86" i="9"/>
  <c r="AU86" i="9" s="1"/>
  <c r="AW86" i="9" s="1"/>
  <c r="AT86" i="9"/>
  <c r="AV86" i="9" s="1"/>
  <c r="AR87" i="9"/>
  <c r="AS87" i="9"/>
  <c r="AU87" i="9" s="1"/>
  <c r="AW87" i="9" s="1"/>
  <c r="AT87" i="9"/>
  <c r="AV87" i="9" s="1"/>
  <c r="AR88" i="9"/>
  <c r="AT88" i="9" s="1"/>
  <c r="AV88" i="9" s="1"/>
  <c r="AS88" i="9"/>
  <c r="AU88" i="9" s="1"/>
  <c r="AW88" i="9"/>
  <c r="AR89" i="9"/>
  <c r="AS89" i="9"/>
  <c r="AT89" i="9"/>
  <c r="AV89" i="9" s="1"/>
  <c r="AU89" i="9"/>
  <c r="AW89" i="9" s="1"/>
  <c r="AR90" i="9"/>
  <c r="AS90" i="9"/>
  <c r="AU90" i="9" s="1"/>
  <c r="AW90" i="9" s="1"/>
  <c r="AT90" i="9"/>
  <c r="AV90" i="9"/>
  <c r="AR91" i="9"/>
  <c r="AS91" i="9"/>
  <c r="AU91" i="9" s="1"/>
  <c r="AW91" i="9" s="1"/>
  <c r="AT91" i="9"/>
  <c r="AV91" i="9"/>
  <c r="AR92" i="9"/>
  <c r="AT92" i="9" s="1"/>
  <c r="AV92" i="9" s="1"/>
  <c r="AS92" i="9"/>
  <c r="AU92" i="9" s="1"/>
  <c r="AW92" i="9"/>
  <c r="AR93" i="9"/>
  <c r="AS93" i="9"/>
  <c r="AT93" i="9"/>
  <c r="AV93" i="9" s="1"/>
  <c r="AU93" i="9"/>
  <c r="AW93" i="9" s="1"/>
  <c r="AR94" i="9"/>
  <c r="AS94" i="9"/>
  <c r="AU94" i="9" s="1"/>
  <c r="AW94" i="9" s="1"/>
  <c r="AT94" i="9"/>
  <c r="AV94" i="9" s="1"/>
  <c r="AR95" i="9"/>
  <c r="AS95" i="9"/>
  <c r="AU95" i="9" s="1"/>
  <c r="AW95" i="9" s="1"/>
  <c r="AT95" i="9"/>
  <c r="AV95" i="9"/>
  <c r="AR96" i="9"/>
  <c r="AT96" i="9" s="1"/>
  <c r="AV96" i="9" s="1"/>
  <c r="AS96" i="9"/>
  <c r="AU96" i="9" s="1"/>
  <c r="AW96" i="9"/>
  <c r="AR97" i="9"/>
  <c r="AS97" i="9"/>
  <c r="AT97" i="9"/>
  <c r="AV97" i="9" s="1"/>
  <c r="AU97" i="9"/>
  <c r="AW97" i="9" s="1"/>
  <c r="AR98" i="9"/>
  <c r="AS98" i="9"/>
  <c r="AU98" i="9" s="1"/>
  <c r="AW98" i="9" s="1"/>
  <c r="AT98" i="9"/>
  <c r="AV98" i="9"/>
  <c r="AR99" i="9"/>
  <c r="AS99" i="9"/>
  <c r="AU99" i="9" s="1"/>
  <c r="AW99" i="9" s="1"/>
  <c r="AT99" i="9"/>
  <c r="AV99" i="9"/>
  <c r="AR100" i="9"/>
  <c r="AT100" i="9" s="1"/>
  <c r="AV100" i="9" s="1"/>
  <c r="AS100" i="9"/>
  <c r="AU100" i="9" s="1"/>
  <c r="AW100" i="9"/>
  <c r="AR101" i="9"/>
  <c r="AS101" i="9"/>
  <c r="AT101" i="9"/>
  <c r="AV101" i="9" s="1"/>
  <c r="AU101" i="9"/>
  <c r="AW101" i="9"/>
  <c r="AR102" i="9"/>
  <c r="AS102" i="9"/>
  <c r="AU102" i="9" s="1"/>
  <c r="AW102" i="9" s="1"/>
  <c r="AT102" i="9"/>
  <c r="AV102" i="9" s="1"/>
  <c r="AR103" i="9"/>
  <c r="AS103" i="9"/>
  <c r="AU103" i="9" s="1"/>
  <c r="AW103" i="9" s="1"/>
  <c r="AT103" i="9"/>
  <c r="AV103" i="9"/>
  <c r="AR104" i="9"/>
  <c r="AT104" i="9" s="1"/>
  <c r="AV104" i="9" s="1"/>
  <c r="AS104" i="9"/>
  <c r="AU104" i="9" s="1"/>
  <c r="AW104" i="9"/>
  <c r="AR105" i="9"/>
  <c r="AS105" i="9"/>
  <c r="AT105" i="9"/>
  <c r="AV105" i="9" s="1"/>
  <c r="AU105" i="9"/>
  <c r="AW105" i="9"/>
  <c r="AR106" i="9"/>
  <c r="AS106" i="9"/>
  <c r="AU106" i="9" s="1"/>
  <c r="AW106" i="9" s="1"/>
  <c r="AT106" i="9"/>
  <c r="AV106" i="9" s="1"/>
  <c r="AR107" i="9"/>
  <c r="AS107" i="9"/>
  <c r="AU107" i="9" s="1"/>
  <c r="AW107" i="9" s="1"/>
  <c r="AT107" i="9"/>
  <c r="AV107" i="9"/>
  <c r="AR108" i="9"/>
  <c r="AT108" i="9" s="1"/>
  <c r="AS108" i="9"/>
  <c r="AU108" i="9" s="1"/>
  <c r="AW108" i="9" s="1"/>
  <c r="AV108" i="9"/>
  <c r="AR109" i="9"/>
  <c r="AS109" i="9"/>
  <c r="AT109" i="9"/>
  <c r="AV109" i="9" s="1"/>
  <c r="AU109" i="9"/>
  <c r="AW109" i="9" s="1"/>
  <c r="AR110" i="9"/>
  <c r="AS110" i="9"/>
  <c r="AU110" i="9" s="1"/>
  <c r="AW110" i="9" s="1"/>
  <c r="AT110" i="9"/>
  <c r="AV110" i="9" s="1"/>
  <c r="AR111" i="9"/>
  <c r="AS111" i="9"/>
  <c r="AU111" i="9" s="1"/>
  <c r="AW111" i="9" s="1"/>
  <c r="AT111" i="9"/>
  <c r="AV111" i="9"/>
  <c r="AR112" i="9"/>
  <c r="AT112" i="9" s="1"/>
  <c r="AS112" i="9"/>
  <c r="AU112" i="9" s="1"/>
  <c r="AW112" i="9" s="1"/>
  <c r="AV112" i="9"/>
  <c r="AR113" i="9"/>
  <c r="AS113" i="9"/>
  <c r="AT113" i="9"/>
  <c r="AV113" i="9" s="1"/>
  <c r="AU113" i="9"/>
  <c r="AW113" i="9" s="1"/>
  <c r="AR114" i="9"/>
  <c r="AS114" i="9"/>
  <c r="AU114" i="9" s="1"/>
  <c r="AW114" i="9" s="1"/>
  <c r="AT114" i="9"/>
  <c r="AV114" i="9" s="1"/>
  <c r="AR115" i="9"/>
  <c r="AS115" i="9"/>
  <c r="AU115" i="9" s="1"/>
  <c r="AW115" i="9" s="1"/>
  <c r="AT115" i="9"/>
  <c r="AV115" i="9"/>
  <c r="AR116" i="9"/>
  <c r="AT116" i="9" s="1"/>
  <c r="AS116" i="9"/>
  <c r="AU116" i="9" s="1"/>
  <c r="AW116" i="9" s="1"/>
  <c r="AV116" i="9"/>
  <c r="AR117" i="9"/>
  <c r="AS117" i="9"/>
  <c r="AT117" i="9"/>
  <c r="AV117" i="9" s="1"/>
  <c r="AU117" i="9"/>
  <c r="AW117" i="9" s="1"/>
  <c r="AR118" i="9"/>
  <c r="AS118" i="9"/>
  <c r="AU118" i="9" s="1"/>
  <c r="AW118" i="9" s="1"/>
  <c r="AT118" i="9"/>
  <c r="AV118" i="9" s="1"/>
  <c r="AR119" i="9"/>
  <c r="AS119" i="9"/>
  <c r="AU119" i="9" s="1"/>
  <c r="AW119" i="9" s="1"/>
  <c r="AT119" i="9"/>
  <c r="AV119" i="9"/>
  <c r="AR120" i="9"/>
  <c r="AT120" i="9" s="1"/>
  <c r="AS120" i="9"/>
  <c r="AU120" i="9" s="1"/>
  <c r="AW120" i="9" s="1"/>
  <c r="AV120" i="9"/>
  <c r="AR121" i="9"/>
  <c r="AS121" i="9"/>
  <c r="AT121" i="9"/>
  <c r="AV121" i="9" s="1"/>
  <c r="AU121" i="9"/>
  <c r="AW121" i="9" s="1"/>
  <c r="AR122" i="9"/>
  <c r="AS122" i="9"/>
  <c r="AU122" i="9" s="1"/>
  <c r="AW122" i="9" s="1"/>
  <c r="AT122" i="9"/>
  <c r="AV122" i="9" s="1"/>
  <c r="AR123" i="9"/>
  <c r="AS123" i="9"/>
  <c r="AU123" i="9" s="1"/>
  <c r="AW123" i="9" s="1"/>
  <c r="AT123" i="9"/>
  <c r="AV123" i="9"/>
  <c r="AR124" i="9"/>
  <c r="AT124" i="9" s="1"/>
  <c r="AS124" i="9"/>
  <c r="AU124" i="9" s="1"/>
  <c r="AW124" i="9" s="1"/>
  <c r="AV124" i="9"/>
  <c r="AR125" i="9"/>
  <c r="AS125" i="9"/>
  <c r="AT125" i="9"/>
  <c r="AV125" i="9" s="1"/>
  <c r="AU125" i="9"/>
  <c r="AW125" i="9" s="1"/>
  <c r="AR126" i="9"/>
  <c r="AS126" i="9"/>
  <c r="AU126" i="9" s="1"/>
  <c r="AW126" i="9" s="1"/>
  <c r="AT126" i="9"/>
  <c r="AV126" i="9" s="1"/>
  <c r="AR127" i="9"/>
  <c r="AS127" i="9"/>
  <c r="AU127" i="9" s="1"/>
  <c r="AW127" i="9" s="1"/>
  <c r="AT127" i="9"/>
  <c r="AV127" i="9"/>
  <c r="AR128" i="9"/>
  <c r="AT128" i="9" s="1"/>
  <c r="AS128" i="9"/>
  <c r="AU128" i="9" s="1"/>
  <c r="AV128" i="9"/>
  <c r="AW128" i="9"/>
  <c r="AR129" i="9"/>
  <c r="AS129" i="9"/>
  <c r="AT129" i="9"/>
  <c r="AV129" i="9" s="1"/>
  <c r="AU129" i="9"/>
  <c r="AW129" i="9" s="1"/>
  <c r="AR130" i="9"/>
  <c r="AS130" i="9"/>
  <c r="AU130" i="9" s="1"/>
  <c r="AW130" i="9" s="1"/>
  <c r="AT130" i="9"/>
  <c r="AV130" i="9" s="1"/>
  <c r="AR131" i="9"/>
  <c r="AS131" i="9"/>
  <c r="AU131" i="9" s="1"/>
  <c r="AW131" i="9" s="1"/>
  <c r="AT131" i="9"/>
  <c r="AV131" i="9"/>
  <c r="AR132" i="9"/>
  <c r="AT132" i="9" s="1"/>
  <c r="AS132" i="9"/>
  <c r="AU132" i="9" s="1"/>
  <c r="AV132" i="9"/>
  <c r="AW132" i="9"/>
  <c r="AR133" i="9"/>
  <c r="AS133" i="9"/>
  <c r="AT133" i="9"/>
  <c r="AV133" i="9" s="1"/>
  <c r="AU133" i="9"/>
  <c r="AW133" i="9" s="1"/>
  <c r="AR134" i="9"/>
  <c r="AS134" i="9"/>
  <c r="AU134" i="9" s="1"/>
  <c r="AW134" i="9" s="1"/>
  <c r="AT134" i="9"/>
  <c r="AV134" i="9" s="1"/>
  <c r="AR135" i="9"/>
  <c r="AS135" i="9"/>
  <c r="AU135" i="9" s="1"/>
  <c r="AW135" i="9" s="1"/>
  <c r="AT135" i="9"/>
  <c r="AV135" i="9" s="1"/>
  <c r="AR136" i="9"/>
  <c r="AT136" i="9" s="1"/>
  <c r="AS136" i="9"/>
  <c r="AU136" i="9" s="1"/>
  <c r="AV136" i="9"/>
  <c r="AW136" i="9"/>
  <c r="AR137" i="9"/>
  <c r="AS137" i="9"/>
  <c r="AT137" i="9"/>
  <c r="AV137" i="9" s="1"/>
  <c r="AU137" i="9"/>
  <c r="AW137" i="9" s="1"/>
  <c r="AR138" i="9"/>
  <c r="AS138" i="9"/>
  <c r="AU138" i="9" s="1"/>
  <c r="AW138" i="9" s="1"/>
  <c r="AT138" i="9"/>
  <c r="AV138" i="9" s="1"/>
  <c r="AR139" i="9"/>
  <c r="AS139" i="9"/>
  <c r="AU139" i="9" s="1"/>
  <c r="AW139" i="9" s="1"/>
  <c r="AT139" i="9"/>
  <c r="AV139" i="9"/>
  <c r="AR140" i="9"/>
  <c r="AT140" i="9" s="1"/>
  <c r="AS140" i="9"/>
  <c r="AU140" i="9" s="1"/>
  <c r="AV140" i="9"/>
  <c r="AW140" i="9"/>
  <c r="AR141" i="9"/>
  <c r="AS141" i="9"/>
  <c r="AT141" i="9"/>
  <c r="AV141" i="9" s="1"/>
  <c r="AU141" i="9"/>
  <c r="AW141" i="9" s="1"/>
  <c r="AR142" i="9"/>
  <c r="AS142" i="9"/>
  <c r="AU142" i="9" s="1"/>
  <c r="AW142" i="9" s="1"/>
  <c r="AT142" i="9"/>
  <c r="AV142" i="9" s="1"/>
  <c r="AR143" i="9"/>
  <c r="AS143" i="9"/>
  <c r="AU143" i="9" s="1"/>
  <c r="AW143" i="9" s="1"/>
  <c r="AT143" i="9"/>
  <c r="AV143" i="9"/>
  <c r="AR144" i="9"/>
  <c r="AT144" i="9" s="1"/>
  <c r="AS144" i="9"/>
  <c r="AU144" i="9" s="1"/>
  <c r="AV144" i="9"/>
  <c r="AW144" i="9"/>
  <c r="AR145" i="9"/>
  <c r="AS145" i="9"/>
  <c r="AT145" i="9"/>
  <c r="AV145" i="9" s="1"/>
  <c r="AU145" i="9"/>
  <c r="AW145" i="9" s="1"/>
  <c r="AR146" i="9"/>
  <c r="AS146" i="9"/>
  <c r="AU146" i="9" s="1"/>
  <c r="AW146" i="9" s="1"/>
  <c r="AT146" i="9"/>
  <c r="AV146" i="9" s="1"/>
  <c r="AR147" i="9"/>
  <c r="AS147" i="9"/>
  <c r="AU147" i="9" s="1"/>
  <c r="AW147" i="9" s="1"/>
  <c r="AT147" i="9"/>
  <c r="AV147" i="9"/>
  <c r="AR148" i="9"/>
  <c r="AT148" i="9" s="1"/>
  <c r="AS148" i="9"/>
  <c r="AU148" i="9" s="1"/>
  <c r="AV148" i="9"/>
  <c r="AW148" i="9"/>
  <c r="AR149" i="9"/>
  <c r="AS149" i="9"/>
  <c r="AT149" i="9"/>
  <c r="AV149" i="9" s="1"/>
  <c r="AU149" i="9"/>
  <c r="AW149" i="9" s="1"/>
  <c r="AR150" i="9"/>
  <c r="AS150" i="9"/>
  <c r="AU150" i="9" s="1"/>
  <c r="AW150" i="9" s="1"/>
  <c r="AT150" i="9"/>
  <c r="AV150" i="9" s="1"/>
  <c r="AR151" i="9"/>
  <c r="AS151" i="9"/>
  <c r="AU151" i="9" s="1"/>
  <c r="AW151" i="9" s="1"/>
  <c r="AT151" i="9"/>
  <c r="AV151" i="9" s="1"/>
  <c r="AR152" i="9"/>
  <c r="AT152" i="9" s="1"/>
  <c r="AS152" i="9"/>
  <c r="AU152" i="9" s="1"/>
  <c r="AV152" i="9"/>
  <c r="AW152" i="9"/>
  <c r="AR153" i="9"/>
  <c r="AS153" i="9"/>
  <c r="AT153" i="9"/>
  <c r="AV153" i="9" s="1"/>
  <c r="AU153" i="9"/>
  <c r="AW153" i="9" s="1"/>
  <c r="AR154" i="9"/>
  <c r="AS154" i="9"/>
  <c r="AU154" i="9" s="1"/>
  <c r="AW154" i="9" s="1"/>
  <c r="AT154" i="9"/>
  <c r="AV154" i="9" s="1"/>
  <c r="AR155" i="9"/>
  <c r="AS155" i="9"/>
  <c r="AU155" i="9" s="1"/>
  <c r="AW155" i="9" s="1"/>
  <c r="AT155" i="9"/>
  <c r="AV155" i="9"/>
  <c r="AR156" i="9"/>
  <c r="AS156" i="9"/>
  <c r="AT156" i="9"/>
  <c r="AU156" i="9"/>
  <c r="AV156" i="9"/>
  <c r="AW156" i="9"/>
  <c r="AR157" i="9"/>
  <c r="AS157" i="9"/>
  <c r="AT157" i="9"/>
  <c r="AV157" i="9" s="1"/>
  <c r="AU157" i="9"/>
  <c r="AW157" i="9" s="1"/>
  <c r="AR158" i="9"/>
  <c r="AT158" i="9" s="1"/>
  <c r="AV158" i="9" s="1"/>
  <c r="AS158" i="9"/>
  <c r="AU158" i="9" s="1"/>
  <c r="AW158" i="9" s="1"/>
  <c r="AR159" i="9"/>
  <c r="AS159" i="9"/>
  <c r="AU159" i="9" s="1"/>
  <c r="AW159" i="9" s="1"/>
  <c r="AT159" i="9"/>
  <c r="AV159" i="9"/>
  <c r="AR160" i="9"/>
  <c r="AS160" i="9"/>
  <c r="AT160" i="9"/>
  <c r="AU160" i="9"/>
  <c r="AW160" i="9" s="1"/>
  <c r="AV160" i="9"/>
  <c r="AR161" i="9"/>
  <c r="AT161" i="9" s="1"/>
  <c r="AS161" i="9"/>
  <c r="AU161" i="9"/>
  <c r="AV161" i="9"/>
  <c r="AW161" i="9"/>
  <c r="AR162" i="9"/>
  <c r="AS162" i="9"/>
  <c r="AU162" i="9" s="1"/>
  <c r="AT162" i="9"/>
  <c r="AV162" i="9" s="1"/>
  <c r="AW162" i="9"/>
  <c r="AR163" i="9"/>
  <c r="AS163" i="9"/>
  <c r="AU163" i="9" s="1"/>
  <c r="AW163" i="9" s="1"/>
  <c r="AT163" i="9"/>
  <c r="AV163" i="9" s="1"/>
  <c r="AR164" i="9"/>
  <c r="AT164" i="9" s="1"/>
  <c r="AV164" i="9" s="1"/>
  <c r="AS164" i="9"/>
  <c r="AU164" i="9" s="1"/>
  <c r="AW164" i="9" s="1"/>
  <c r="AR165" i="9"/>
  <c r="AS165" i="9"/>
  <c r="AT165" i="9"/>
  <c r="AU165" i="9"/>
  <c r="AW165" i="9" s="1"/>
  <c r="AV165" i="9"/>
  <c r="AR166" i="9"/>
  <c r="AT166" i="9" s="1"/>
  <c r="AV166" i="9" s="1"/>
  <c r="AS166" i="9"/>
  <c r="AU166" i="9" s="1"/>
  <c r="AW166" i="9" s="1"/>
  <c r="AR167" i="9"/>
  <c r="AT167" i="9" s="1"/>
  <c r="AS167" i="9"/>
  <c r="AU167" i="9"/>
  <c r="AW167" i="9" s="1"/>
  <c r="AV167" i="9"/>
  <c r="AR168" i="9"/>
  <c r="AT168" i="9" s="1"/>
  <c r="AV168" i="9" s="1"/>
  <c r="AS168" i="9"/>
  <c r="AU168" i="9"/>
  <c r="AW168" i="9" s="1"/>
  <c r="AR169" i="9"/>
  <c r="AT169" i="9" s="1"/>
  <c r="AV169" i="9" s="1"/>
  <c r="AS169" i="9"/>
  <c r="AU169" i="9"/>
  <c r="AW169" i="9"/>
  <c r="AR170" i="9"/>
  <c r="AS170" i="9"/>
  <c r="AU170" i="9" s="1"/>
  <c r="AT170" i="9"/>
  <c r="AV170" i="9" s="1"/>
  <c r="AW170" i="9"/>
  <c r="AR171" i="9"/>
  <c r="AS171" i="9"/>
  <c r="AU171" i="9" s="1"/>
  <c r="AW171" i="9" s="1"/>
  <c r="AT171" i="9"/>
  <c r="AV171" i="9" s="1"/>
  <c r="AR172" i="9"/>
  <c r="AS172" i="9"/>
  <c r="AU172" i="9" s="1"/>
  <c r="AT172" i="9"/>
  <c r="AV172" i="9" s="1"/>
  <c r="AW172" i="9"/>
  <c r="AR173" i="9"/>
  <c r="AS173" i="9"/>
  <c r="AT173" i="9"/>
  <c r="AV173" i="9" s="1"/>
  <c r="AU173" i="9"/>
  <c r="AW173" i="9" s="1"/>
  <c r="AR174" i="9"/>
  <c r="AT174" i="9" s="1"/>
  <c r="AV174" i="9" s="1"/>
  <c r="AS174" i="9"/>
  <c r="AU174" i="9" s="1"/>
  <c r="AW174" i="9"/>
  <c r="AR175" i="9"/>
  <c r="AT175" i="9" s="1"/>
  <c r="AV175" i="9" s="1"/>
  <c r="AS175" i="9"/>
  <c r="AU175" i="9" s="1"/>
  <c r="AW175" i="9" s="1"/>
  <c r="AR176" i="9"/>
  <c r="AS176" i="9"/>
  <c r="AT176" i="9"/>
  <c r="AU176" i="9"/>
  <c r="AW176" i="9" s="1"/>
  <c r="AV176" i="9"/>
  <c r="AR177" i="9"/>
  <c r="AT177" i="9" s="1"/>
  <c r="AV177" i="9" s="1"/>
  <c r="AS177" i="9"/>
  <c r="AU177" i="9"/>
  <c r="AW177" i="9"/>
  <c r="AR178" i="9"/>
  <c r="AS178" i="9"/>
  <c r="AU178" i="9" s="1"/>
  <c r="AT178" i="9"/>
  <c r="AV178" i="9"/>
  <c r="AW178" i="9"/>
  <c r="AR179" i="9"/>
  <c r="AS179" i="9"/>
  <c r="AT179" i="9"/>
  <c r="AV179" i="9" s="1"/>
  <c r="AU179" i="9"/>
  <c r="AW179" i="9" s="1"/>
  <c r="AR180" i="9"/>
  <c r="AT180" i="9" s="1"/>
  <c r="AV180" i="9" s="1"/>
  <c r="AS180" i="9"/>
  <c r="AU180" i="9"/>
  <c r="AW180" i="9" s="1"/>
  <c r="AR181" i="9"/>
  <c r="AS181" i="9"/>
  <c r="AU181" i="9" s="1"/>
  <c r="AT181" i="9"/>
  <c r="AV181" i="9" s="1"/>
  <c r="AW181" i="9"/>
  <c r="AR182" i="9"/>
  <c r="AT182" i="9" s="1"/>
  <c r="AV182" i="9" s="1"/>
  <c r="AS182" i="9"/>
  <c r="AU182" i="9" s="1"/>
  <c r="AW182" i="9" s="1"/>
  <c r="AR183" i="9"/>
  <c r="AS183" i="9"/>
  <c r="AT183" i="9"/>
  <c r="AV183" i="9" s="1"/>
  <c r="AU183" i="9"/>
  <c r="AW183" i="9" s="1"/>
  <c r="AR184" i="9"/>
  <c r="AT184" i="9" s="1"/>
  <c r="AV184" i="9" s="1"/>
  <c r="AS184" i="9"/>
  <c r="AU184" i="9"/>
  <c r="AW184" i="9" s="1"/>
  <c r="AR185" i="9"/>
  <c r="AS185" i="9"/>
  <c r="AU185" i="9" s="1"/>
  <c r="AW185" i="9" s="1"/>
  <c r="AT185" i="9"/>
  <c r="AV185" i="9" s="1"/>
  <c r="AR186" i="9"/>
  <c r="AT186" i="9" s="1"/>
  <c r="AS186" i="9"/>
  <c r="AU186" i="9"/>
  <c r="AV186" i="9"/>
  <c r="AW186" i="9"/>
  <c r="AR187" i="9"/>
  <c r="AS187" i="9"/>
  <c r="AT187" i="9"/>
  <c r="AV187" i="9" s="1"/>
  <c r="AU187" i="9"/>
  <c r="AW187" i="9" s="1"/>
  <c r="AR188" i="9"/>
  <c r="AT188" i="9" s="1"/>
  <c r="AS188" i="9"/>
  <c r="AU188" i="9" s="1"/>
  <c r="AW188" i="9" s="1"/>
  <c r="AV188" i="9"/>
  <c r="AR189" i="9"/>
  <c r="AS189" i="9"/>
  <c r="AU189" i="9" s="1"/>
  <c r="AW189" i="9" s="1"/>
  <c r="AT189" i="9"/>
  <c r="AV189" i="9"/>
  <c r="AR190" i="9"/>
  <c r="AT190" i="9" s="1"/>
  <c r="AV190" i="9" s="1"/>
  <c r="AS190" i="9"/>
  <c r="AU190" i="9" s="1"/>
  <c r="AW190" i="9" s="1"/>
  <c r="AR191" i="9"/>
  <c r="AS191" i="9"/>
  <c r="AT191" i="9"/>
  <c r="AV191" i="9" s="1"/>
  <c r="AU191" i="9"/>
  <c r="AW191" i="9"/>
  <c r="AR192" i="9"/>
  <c r="AS192" i="9"/>
  <c r="AT192" i="9"/>
  <c r="AU192" i="9"/>
  <c r="AV192" i="9"/>
  <c r="AW192" i="9"/>
  <c r="AR193" i="9"/>
  <c r="AS193" i="9"/>
  <c r="AT193" i="9"/>
  <c r="AU193" i="9"/>
  <c r="AW193" i="9" s="1"/>
  <c r="AV193" i="9"/>
  <c r="AR194" i="9"/>
  <c r="AT194" i="9" s="1"/>
  <c r="AV194" i="9" s="1"/>
  <c r="AS194" i="9"/>
  <c r="AU194" i="9"/>
  <c r="AW194" i="9"/>
  <c r="AR195" i="9"/>
  <c r="AT195" i="9" s="1"/>
  <c r="AV195" i="9" s="1"/>
  <c r="AS195" i="9"/>
  <c r="AU195" i="9"/>
  <c r="AW195" i="9" s="1"/>
  <c r="AR196" i="9"/>
  <c r="AT196" i="9" s="1"/>
  <c r="AV196" i="9" s="1"/>
  <c r="AS196" i="9"/>
  <c r="AU196" i="9"/>
  <c r="AW196" i="9" s="1"/>
  <c r="AR197" i="9"/>
  <c r="AS197" i="9"/>
  <c r="AU197" i="9" s="1"/>
  <c r="AT197" i="9"/>
  <c r="AV197" i="9" s="1"/>
  <c r="AW197" i="9"/>
  <c r="AR198" i="9"/>
  <c r="AT198" i="9" s="1"/>
  <c r="AS198" i="9"/>
  <c r="AU198" i="9"/>
  <c r="AW198" i="9" s="1"/>
  <c r="AV198" i="9"/>
  <c r="AR199" i="9"/>
  <c r="AS199" i="9"/>
  <c r="AT199" i="9"/>
  <c r="AV199" i="9" s="1"/>
  <c r="AU199" i="9"/>
  <c r="AW199" i="9" s="1"/>
  <c r="AR200" i="9"/>
  <c r="AS200" i="9"/>
  <c r="AU200" i="9" s="1"/>
  <c r="AW200" i="9" s="1"/>
  <c r="AT200" i="9"/>
  <c r="AV200" i="9" s="1"/>
  <c r="AR201" i="9"/>
  <c r="AS201" i="9"/>
  <c r="AT201" i="9"/>
  <c r="AU201" i="9"/>
  <c r="AW201" i="9" s="1"/>
  <c r="AV201" i="9"/>
  <c r="AR202" i="9"/>
  <c r="AT202" i="9" s="1"/>
  <c r="AS202" i="9"/>
  <c r="AU202" i="9" s="1"/>
  <c r="AW202" i="9" s="1"/>
  <c r="AV202" i="9"/>
  <c r="AR203" i="9"/>
  <c r="AT203" i="9" s="1"/>
  <c r="AV203" i="9" s="1"/>
  <c r="AS203" i="9"/>
  <c r="AU203" i="9" s="1"/>
  <c r="AW203" i="9" s="1"/>
  <c r="AR204" i="9"/>
  <c r="AS204" i="9"/>
  <c r="AT204" i="9"/>
  <c r="AV204" i="9" s="1"/>
  <c r="AU204" i="9"/>
  <c r="AW204" i="9" s="1"/>
  <c r="AR205" i="9"/>
  <c r="AS205" i="9"/>
  <c r="AU205" i="9" s="1"/>
  <c r="AT205" i="9"/>
  <c r="AV205" i="9"/>
  <c r="AW205" i="9"/>
  <c r="AR206" i="9"/>
  <c r="AT206" i="9" s="1"/>
  <c r="AV206" i="9" s="1"/>
  <c r="AS206" i="9"/>
  <c r="AU206" i="9" s="1"/>
  <c r="AW206" i="9" s="1"/>
  <c r="AR207" i="9"/>
  <c r="AS207" i="9"/>
  <c r="AT207" i="9"/>
  <c r="AV207" i="9" s="1"/>
  <c r="AU207" i="9"/>
  <c r="AW207" i="9" s="1"/>
  <c r="AR208" i="9"/>
  <c r="AS208" i="9"/>
  <c r="AU208" i="9" s="1"/>
  <c r="AW208" i="9" s="1"/>
  <c r="AT208" i="9"/>
  <c r="AV208" i="9"/>
  <c r="AR209" i="9"/>
  <c r="AS209" i="9"/>
  <c r="AT209" i="9"/>
  <c r="AU209" i="9"/>
  <c r="AW209" i="9" s="1"/>
  <c r="AV209" i="9"/>
  <c r="AR210" i="9"/>
  <c r="AT210" i="9" s="1"/>
  <c r="AV210" i="9" s="1"/>
  <c r="AS210" i="9"/>
  <c r="AU210" i="9"/>
  <c r="AW210" i="9" s="1"/>
  <c r="AR211" i="9"/>
  <c r="AT211" i="9" s="1"/>
  <c r="AV211" i="9" s="1"/>
  <c r="AS211" i="9"/>
  <c r="AU211" i="9"/>
  <c r="AW211" i="9"/>
  <c r="AR212" i="9"/>
  <c r="AT212" i="9" s="1"/>
  <c r="AV212" i="9" s="1"/>
  <c r="AS212" i="9"/>
  <c r="AU212" i="9"/>
  <c r="AW212" i="9" s="1"/>
  <c r="AR213" i="9"/>
  <c r="AS213" i="9"/>
  <c r="AU213" i="9" s="1"/>
  <c r="AT213" i="9"/>
  <c r="AV213" i="9" s="1"/>
  <c r="AW213" i="9"/>
  <c r="AR214" i="9"/>
  <c r="AT214" i="9" s="1"/>
  <c r="AS214" i="9"/>
  <c r="AU214" i="9"/>
  <c r="AV214" i="9"/>
  <c r="AW214" i="9"/>
  <c r="AR215" i="9"/>
  <c r="AS215" i="9"/>
  <c r="AT215" i="9"/>
  <c r="AV215" i="9" s="1"/>
  <c r="AU215" i="9"/>
  <c r="AW215" i="9" s="1"/>
  <c r="AR216" i="9"/>
  <c r="AT216" i="9" s="1"/>
  <c r="AV216" i="9" s="1"/>
  <c r="AS216" i="9"/>
  <c r="AU216" i="9" s="1"/>
  <c r="AW216" i="9"/>
  <c r="AR217" i="9"/>
  <c r="AS217" i="9"/>
  <c r="AT217" i="9"/>
  <c r="AU217" i="9"/>
  <c r="AW217" i="9" s="1"/>
  <c r="AV217" i="9"/>
  <c r="AR218" i="9"/>
  <c r="AT218" i="9" s="1"/>
  <c r="AS218" i="9"/>
  <c r="AU218" i="9" s="1"/>
  <c r="AV218" i="9"/>
  <c r="AW218" i="9"/>
  <c r="AR219" i="9"/>
  <c r="AT219" i="9" s="1"/>
  <c r="AV219" i="9" s="1"/>
  <c r="AS219" i="9"/>
  <c r="AU219" i="9" s="1"/>
  <c r="AW219" i="9"/>
  <c r="AR220" i="9"/>
  <c r="AS220" i="9"/>
  <c r="AT220" i="9"/>
  <c r="AU220" i="9"/>
  <c r="AW220" i="9" s="1"/>
  <c r="AV220" i="9"/>
  <c r="AR221" i="9"/>
  <c r="AS221" i="9"/>
  <c r="AU221" i="9" s="1"/>
  <c r="AW221" i="9" s="1"/>
  <c r="AT221" i="9"/>
  <c r="AV221" i="9"/>
  <c r="AR222" i="9"/>
  <c r="AT222" i="9" s="1"/>
  <c r="AS222" i="9"/>
  <c r="AU222" i="9" s="1"/>
  <c r="AW222" i="9" s="1"/>
  <c r="AV222" i="9"/>
  <c r="AR223" i="9"/>
  <c r="AS223" i="9"/>
  <c r="AT223" i="9"/>
  <c r="AV223" i="9" s="1"/>
  <c r="AU223" i="9"/>
  <c r="AW223" i="9" s="1"/>
  <c r="AR224" i="9"/>
  <c r="AS224" i="9"/>
  <c r="AU224" i="9" s="1"/>
  <c r="AT224" i="9"/>
  <c r="AV224" i="9"/>
  <c r="AW224" i="9"/>
  <c r="AR225" i="9"/>
  <c r="AT225" i="9" s="1"/>
  <c r="AV225" i="9" s="1"/>
  <c r="AS225" i="9"/>
  <c r="AU225" i="9"/>
  <c r="AW225" i="9" s="1"/>
  <c r="AR226" i="9"/>
  <c r="AS226" i="9"/>
  <c r="AU226" i="9" s="1"/>
  <c r="AT226" i="9"/>
  <c r="AV226" i="9" s="1"/>
  <c r="AW226" i="9"/>
  <c r="AR227" i="9"/>
  <c r="AS227" i="9"/>
  <c r="AT227" i="9"/>
  <c r="AV227" i="9" s="1"/>
  <c r="AU227" i="9"/>
  <c r="AW227" i="9" s="1"/>
  <c r="AR228" i="9"/>
  <c r="AS228" i="9"/>
  <c r="AU228" i="9" s="1"/>
  <c r="AT228" i="9"/>
  <c r="AV228" i="9"/>
  <c r="AW228" i="9"/>
  <c r="AR229" i="9"/>
  <c r="AT229" i="9" s="1"/>
  <c r="AV229" i="9" s="1"/>
  <c r="AS229" i="9"/>
  <c r="AU229" i="9"/>
  <c r="AW229" i="9" s="1"/>
  <c r="AR230" i="9"/>
  <c r="AS230" i="9"/>
  <c r="AU230" i="9" s="1"/>
  <c r="AW230" i="9" s="1"/>
  <c r="AT230" i="9"/>
  <c r="AV230" i="9" s="1"/>
  <c r="AR231" i="9"/>
  <c r="AS231" i="9"/>
  <c r="AT231" i="9"/>
  <c r="AV231" i="9" s="1"/>
  <c r="AU231" i="9"/>
  <c r="AW231" i="9" s="1"/>
  <c r="AR232" i="9"/>
  <c r="AS232" i="9"/>
  <c r="AU232" i="9" s="1"/>
  <c r="AT232" i="9"/>
  <c r="AV232" i="9"/>
  <c r="AW232" i="9"/>
  <c r="AR233" i="9"/>
  <c r="AT233" i="9" s="1"/>
  <c r="AV233" i="9" s="1"/>
  <c r="AS233" i="9"/>
  <c r="AU233" i="9"/>
  <c r="AW233" i="9" s="1"/>
  <c r="AR234" i="9"/>
  <c r="AT234" i="9" s="1"/>
  <c r="AV234" i="9" s="1"/>
  <c r="AS234" i="9"/>
  <c r="AU234" i="9" s="1"/>
  <c r="AW234" i="9"/>
  <c r="AR235" i="9"/>
  <c r="AS235" i="9"/>
  <c r="AT235" i="9"/>
  <c r="AU235" i="9"/>
  <c r="AW235" i="9" s="1"/>
  <c r="AV235" i="9"/>
  <c r="AR236" i="9"/>
  <c r="AS236" i="9"/>
  <c r="AU236" i="9" s="1"/>
  <c r="AT236" i="9"/>
  <c r="AV236" i="9"/>
  <c r="AW236" i="9"/>
  <c r="AR237" i="9"/>
  <c r="AT237" i="9" s="1"/>
  <c r="AV237" i="9" s="1"/>
  <c r="AS237" i="9"/>
  <c r="AU237" i="9"/>
  <c r="AW237" i="9" s="1"/>
  <c r="AR238" i="9"/>
  <c r="AS238" i="9"/>
  <c r="AU238" i="9" s="1"/>
  <c r="AT238" i="9"/>
  <c r="AV238" i="9" s="1"/>
  <c r="AW238" i="9"/>
  <c r="AR239" i="9"/>
  <c r="AS239" i="9"/>
  <c r="AT239" i="9"/>
  <c r="AU239" i="9"/>
  <c r="AW239" i="9" s="1"/>
  <c r="AV239" i="9"/>
  <c r="AR240" i="9"/>
  <c r="AS240" i="9"/>
  <c r="AU240" i="9" s="1"/>
  <c r="AW240" i="9" s="1"/>
  <c r="AT240" i="9"/>
  <c r="AV240" i="9"/>
  <c r="AR241" i="9"/>
  <c r="AT241" i="9" s="1"/>
  <c r="AV241" i="9" s="1"/>
  <c r="AS241" i="9"/>
  <c r="AU241" i="9"/>
  <c r="AW241" i="9" s="1"/>
  <c r="AR242" i="9"/>
  <c r="AS242" i="9"/>
  <c r="AU242" i="9" s="1"/>
  <c r="AT242" i="9"/>
  <c r="AV242" i="9" s="1"/>
  <c r="AW242" i="9"/>
  <c r="AR243" i="9"/>
  <c r="AS243" i="9"/>
  <c r="AT243" i="9"/>
  <c r="AV243" i="9" s="1"/>
  <c r="AU243" i="9"/>
  <c r="AW243" i="9" s="1"/>
  <c r="AR244" i="9"/>
  <c r="AS244" i="9"/>
  <c r="AU244" i="9" s="1"/>
  <c r="AW244" i="9" s="1"/>
  <c r="AT244" i="9"/>
  <c r="AV244" i="9"/>
  <c r="AR245" i="9"/>
  <c r="AT245" i="9" s="1"/>
  <c r="AV245" i="9" s="1"/>
  <c r="AS245" i="9"/>
  <c r="AU245" i="9"/>
  <c r="AW245" i="9" s="1"/>
  <c r="AR246" i="9"/>
  <c r="AS246" i="9"/>
  <c r="AU246" i="9" s="1"/>
  <c r="AW246" i="9" s="1"/>
  <c r="AT246" i="9"/>
  <c r="AV246" i="9" s="1"/>
  <c r="AR247" i="9"/>
  <c r="AS247" i="9"/>
  <c r="AT247" i="9"/>
  <c r="AU247" i="9"/>
  <c r="AW247" i="9" s="1"/>
  <c r="AV247" i="9"/>
  <c r="AR248" i="9"/>
  <c r="AS248" i="9"/>
  <c r="AU248" i="9" s="1"/>
  <c r="AW248" i="9" s="1"/>
  <c r="AT248" i="9"/>
  <c r="AV248" i="9"/>
  <c r="AR249" i="9"/>
  <c r="AT249" i="9" s="1"/>
  <c r="AV249" i="9" s="1"/>
  <c r="AS249" i="9"/>
  <c r="AU249" i="9"/>
  <c r="AW249" i="9" s="1"/>
  <c r="AR250" i="9"/>
  <c r="AT250" i="9" s="1"/>
  <c r="AV250" i="9" s="1"/>
  <c r="AS250" i="9"/>
  <c r="AU250" i="9" s="1"/>
  <c r="AW250" i="9" s="1"/>
  <c r="AR251" i="9"/>
  <c r="AS251" i="9"/>
  <c r="AT251" i="9"/>
  <c r="AU251" i="9"/>
  <c r="AW251" i="9" s="1"/>
  <c r="AV251" i="9"/>
  <c r="AR252" i="9"/>
  <c r="AS252" i="9"/>
  <c r="AU252" i="9" s="1"/>
  <c r="AT252" i="9"/>
  <c r="AV252" i="9"/>
  <c r="AW252" i="9"/>
  <c r="AR253" i="9"/>
  <c r="AT253" i="9" s="1"/>
  <c r="AV253" i="9" s="1"/>
  <c r="AS253" i="9"/>
  <c r="AU253" i="9"/>
  <c r="AW253" i="9" s="1"/>
  <c r="AR254" i="9"/>
  <c r="AT254" i="9" s="1"/>
  <c r="AV254" i="9" s="1"/>
  <c r="AS254" i="9"/>
  <c r="AU254" i="9" s="1"/>
  <c r="AW254" i="9"/>
  <c r="AR255" i="9"/>
  <c r="AS255" i="9"/>
  <c r="AT255" i="9"/>
  <c r="AU255" i="9"/>
  <c r="AW255" i="9" s="1"/>
  <c r="AV255" i="9"/>
  <c r="AR256" i="9"/>
  <c r="AS256" i="9"/>
  <c r="AU256" i="9" s="1"/>
  <c r="AT256" i="9"/>
  <c r="AV256" i="9"/>
  <c r="AW256" i="9"/>
  <c r="AR257" i="9"/>
  <c r="AT257" i="9" s="1"/>
  <c r="AV257" i="9" s="1"/>
  <c r="AS257" i="9"/>
  <c r="AU257" i="9"/>
  <c r="AW257" i="9" s="1"/>
  <c r="AR258" i="9"/>
  <c r="AS258" i="9"/>
  <c r="AU258" i="9" s="1"/>
  <c r="AT258" i="9"/>
  <c r="AV258" i="9" s="1"/>
  <c r="AW258" i="9"/>
  <c r="AR259" i="9"/>
  <c r="AS259" i="9"/>
  <c r="AT259" i="9"/>
  <c r="AV259" i="9" s="1"/>
  <c r="AU259" i="9"/>
  <c r="AW259" i="9" s="1"/>
  <c r="AR260" i="9"/>
  <c r="AS260" i="9"/>
  <c r="AU260" i="9" s="1"/>
  <c r="AT260" i="9"/>
  <c r="AV260" i="9"/>
  <c r="AW260" i="9"/>
  <c r="AR261" i="9"/>
  <c r="AT261" i="9" s="1"/>
  <c r="AV261" i="9" s="1"/>
  <c r="AS261" i="9"/>
  <c r="AU261" i="9"/>
  <c r="AW261" i="9" s="1"/>
  <c r="AR262" i="9"/>
  <c r="AS262" i="9"/>
  <c r="AU262" i="9" s="1"/>
  <c r="AW262" i="9" s="1"/>
  <c r="AT262" i="9"/>
  <c r="AV262" i="9" s="1"/>
  <c r="AR263" i="9"/>
  <c r="AS263" i="9"/>
  <c r="AT263" i="9"/>
  <c r="AV263" i="9" s="1"/>
  <c r="AU263" i="9"/>
  <c r="AW263" i="9" s="1"/>
  <c r="AR264" i="9"/>
  <c r="AS264" i="9"/>
  <c r="AU264" i="9" s="1"/>
  <c r="AT264" i="9"/>
  <c r="AV264" i="9"/>
  <c r="AW264" i="9"/>
  <c r="AR265" i="9"/>
  <c r="AT265" i="9" s="1"/>
  <c r="AV265" i="9" s="1"/>
  <c r="AS265" i="9"/>
  <c r="AU265" i="9"/>
  <c r="AW265" i="9" s="1"/>
  <c r="AR266" i="9"/>
  <c r="AT266" i="9" s="1"/>
  <c r="AV266" i="9" s="1"/>
  <c r="AS266" i="9"/>
  <c r="AU266" i="9" s="1"/>
  <c r="AW266" i="9"/>
  <c r="AR267" i="9"/>
  <c r="AS267" i="9"/>
  <c r="AT267" i="9"/>
  <c r="AU267" i="9"/>
  <c r="AW267" i="9" s="1"/>
  <c r="AV267" i="9"/>
  <c r="AR268" i="9"/>
  <c r="AS268" i="9"/>
  <c r="AU268" i="9" s="1"/>
  <c r="AT268" i="9"/>
  <c r="AV268" i="9"/>
  <c r="AW268" i="9"/>
  <c r="AR269" i="9"/>
  <c r="AT269" i="9" s="1"/>
  <c r="AV269" i="9" s="1"/>
  <c r="AS269" i="9"/>
  <c r="AU269" i="9"/>
  <c r="AW269" i="9" s="1"/>
  <c r="AR270" i="9"/>
  <c r="AS270" i="9"/>
  <c r="AU270" i="9" s="1"/>
  <c r="AT270" i="9"/>
  <c r="AV270" i="9" s="1"/>
  <c r="AW270" i="9"/>
  <c r="AR271" i="9"/>
  <c r="AS271" i="9"/>
  <c r="AT271" i="9"/>
  <c r="AU271" i="9"/>
  <c r="AW271" i="9" s="1"/>
  <c r="AV271" i="9"/>
  <c r="AR272" i="9"/>
  <c r="AS272" i="9"/>
  <c r="AU272" i="9" s="1"/>
  <c r="AW272" i="9" s="1"/>
  <c r="AT272" i="9"/>
  <c r="AV272" i="9"/>
  <c r="AR273" i="9"/>
  <c r="AT273" i="9" s="1"/>
  <c r="AV273" i="9" s="1"/>
  <c r="AS273" i="9"/>
  <c r="AU273" i="9"/>
  <c r="AW273" i="9" s="1"/>
  <c r="AR274" i="9"/>
  <c r="AS274" i="9"/>
  <c r="AU274" i="9" s="1"/>
  <c r="AT274" i="9"/>
  <c r="AV274" i="9" s="1"/>
  <c r="AW274" i="9"/>
  <c r="AR275" i="9"/>
  <c r="AS275" i="9"/>
  <c r="AT275" i="9"/>
  <c r="AV275" i="9" s="1"/>
  <c r="AU275" i="9"/>
  <c r="AW275" i="9" s="1"/>
  <c r="AR276" i="9"/>
  <c r="AS276" i="9"/>
  <c r="AU276" i="9" s="1"/>
  <c r="AW276" i="9" s="1"/>
  <c r="AT276" i="9"/>
  <c r="AV276" i="9"/>
  <c r="AR277" i="9"/>
  <c r="AT277" i="9" s="1"/>
  <c r="AV277" i="9" s="1"/>
  <c r="AS277" i="9"/>
  <c r="AU277" i="9"/>
  <c r="AW277" i="9" s="1"/>
  <c r="AR278" i="9"/>
  <c r="AS278" i="9"/>
  <c r="AU278" i="9" s="1"/>
  <c r="AW278" i="9" s="1"/>
  <c r="AT278" i="9"/>
  <c r="AV278" i="9" s="1"/>
  <c r="AR279" i="9"/>
  <c r="AS279" i="9"/>
  <c r="AT279" i="9"/>
  <c r="AU279" i="9"/>
  <c r="AW279" i="9" s="1"/>
  <c r="AV279" i="9"/>
  <c r="AR280" i="9"/>
  <c r="AS280" i="9"/>
  <c r="AT280" i="9"/>
  <c r="AU280" i="9"/>
  <c r="AV280" i="9"/>
  <c r="AW280" i="9"/>
  <c r="AR281" i="9"/>
  <c r="AT281" i="9" s="1"/>
  <c r="AV281" i="9" s="1"/>
  <c r="AS281" i="9"/>
  <c r="AU281" i="9"/>
  <c r="AW281" i="9" s="1"/>
  <c r="AR282" i="9"/>
  <c r="AT282" i="9" s="1"/>
  <c r="AV282" i="9" s="1"/>
  <c r="AS282" i="9"/>
  <c r="AU282" i="9" s="1"/>
  <c r="AW282" i="9"/>
  <c r="AR283" i="9"/>
  <c r="AS283" i="9"/>
  <c r="AT283" i="9"/>
  <c r="AU283" i="9"/>
  <c r="AW283" i="9" s="1"/>
  <c r="AV283" i="9"/>
  <c r="AR284" i="9"/>
  <c r="AS284" i="9"/>
  <c r="AU284" i="9" s="1"/>
  <c r="AT284" i="9"/>
  <c r="AV284" i="9"/>
  <c r="AW284" i="9"/>
  <c r="AR285" i="9"/>
  <c r="AT285" i="9" s="1"/>
  <c r="AV285" i="9" s="1"/>
  <c r="AS285" i="9"/>
  <c r="AU285" i="9"/>
  <c r="AW285" i="9" s="1"/>
  <c r="AR286" i="9"/>
  <c r="AS286" i="9"/>
  <c r="AU286" i="9" s="1"/>
  <c r="AT286" i="9"/>
  <c r="AV286" i="9" s="1"/>
  <c r="AW286" i="9"/>
  <c r="AR287" i="9"/>
  <c r="AS287" i="9"/>
  <c r="AT287" i="9"/>
  <c r="AV287" i="9" s="1"/>
  <c r="AU287" i="9"/>
  <c r="AW287" i="9" s="1"/>
  <c r="AR288" i="9"/>
  <c r="AS288" i="9"/>
  <c r="AU288" i="9" s="1"/>
  <c r="AT288" i="9"/>
  <c r="AV288" i="9"/>
  <c r="AW288" i="9"/>
  <c r="AR289" i="9"/>
  <c r="AT289" i="9" s="1"/>
  <c r="AV289" i="9" s="1"/>
  <c r="AS289" i="9"/>
  <c r="AU289" i="9"/>
  <c r="AW289" i="9" s="1"/>
  <c r="AR290" i="9"/>
  <c r="AS290" i="9"/>
  <c r="AU290" i="9" s="1"/>
  <c r="AW290" i="9" s="1"/>
  <c r="AT290" i="9"/>
  <c r="AV290" i="9" s="1"/>
  <c r="AR291" i="9"/>
  <c r="AS291" i="9"/>
  <c r="AT291" i="9"/>
  <c r="AV291" i="9" s="1"/>
  <c r="AU291" i="9"/>
  <c r="AW291" i="9" s="1"/>
  <c r="AR292" i="9"/>
  <c r="AS292" i="9"/>
  <c r="AU292" i="9" s="1"/>
  <c r="AT292" i="9"/>
  <c r="AV292" i="9"/>
  <c r="AW292" i="9"/>
  <c r="AR293" i="9"/>
  <c r="AT293" i="9" s="1"/>
  <c r="AV293" i="9" s="1"/>
  <c r="AS293" i="9"/>
  <c r="AU293" i="9"/>
  <c r="AW293" i="9" s="1"/>
  <c r="AR294" i="9"/>
  <c r="AT294" i="9" s="1"/>
  <c r="AV294" i="9" s="1"/>
  <c r="AS294" i="9"/>
  <c r="AU294" i="9" s="1"/>
  <c r="AW294" i="9"/>
  <c r="AR295" i="9"/>
  <c r="AS295" i="9"/>
  <c r="AT295" i="9"/>
  <c r="AU295" i="9"/>
  <c r="AW295" i="9" s="1"/>
  <c r="AV295" i="9"/>
  <c r="AR296" i="9"/>
  <c r="AS296" i="9"/>
  <c r="AU296" i="9" s="1"/>
  <c r="AT296" i="9"/>
  <c r="AV296" i="9"/>
  <c r="AW296" i="9"/>
  <c r="AR297" i="9"/>
  <c r="AT297" i="9" s="1"/>
  <c r="AV297" i="9" s="1"/>
  <c r="AS297" i="9"/>
  <c r="AU297" i="9"/>
  <c r="AW297" i="9" s="1"/>
  <c r="AR298" i="9"/>
  <c r="AS298" i="9"/>
  <c r="AU298" i="9" s="1"/>
  <c r="AT298" i="9"/>
  <c r="AV298" i="9" s="1"/>
  <c r="AW298" i="9"/>
  <c r="AR299" i="9"/>
  <c r="AS299" i="9"/>
  <c r="AT299" i="9"/>
  <c r="AU299" i="9"/>
  <c r="AW299" i="9" s="1"/>
  <c r="AV299" i="9"/>
  <c r="AR300" i="9"/>
  <c r="AS300" i="9"/>
  <c r="AU300" i="9" s="1"/>
  <c r="AW300" i="9" s="1"/>
  <c r="AT300" i="9"/>
  <c r="AV300" i="9"/>
  <c r="AR301" i="9"/>
  <c r="AT301" i="9" s="1"/>
  <c r="AV301" i="9" s="1"/>
  <c r="AS301" i="9"/>
  <c r="AU301" i="9"/>
  <c r="AW301" i="9" s="1"/>
  <c r="AR302" i="9"/>
  <c r="AS302" i="9"/>
  <c r="AU302" i="9" s="1"/>
  <c r="AT302" i="9"/>
  <c r="AV302" i="9" s="1"/>
  <c r="AW302" i="9"/>
  <c r="AR303" i="9"/>
  <c r="AS303" i="9"/>
  <c r="AT303" i="9"/>
  <c r="AV303" i="9" s="1"/>
  <c r="AU303" i="9"/>
  <c r="AW303" i="9" s="1"/>
  <c r="AR304" i="9"/>
  <c r="AS304" i="9"/>
  <c r="AU304" i="9" s="1"/>
  <c r="AW304" i="9" s="1"/>
  <c r="AT304" i="9"/>
  <c r="AV304" i="9"/>
  <c r="AR305" i="9"/>
  <c r="AT305" i="9" s="1"/>
  <c r="AV305" i="9" s="1"/>
  <c r="AS305" i="9"/>
  <c r="AU305" i="9"/>
  <c r="AW305" i="9" s="1"/>
  <c r="AR306" i="9"/>
  <c r="AS306" i="9"/>
  <c r="AU306" i="9" s="1"/>
  <c r="AW306" i="9" s="1"/>
  <c r="AT306" i="9"/>
  <c r="AV306" i="9" s="1"/>
  <c r="AR307" i="9"/>
  <c r="AS307" i="9"/>
  <c r="AT307" i="9"/>
  <c r="AU307" i="9"/>
  <c r="AW307" i="9" s="1"/>
  <c r="AV307" i="9"/>
  <c r="AR308" i="9"/>
  <c r="AS308" i="9"/>
  <c r="AU308" i="9" s="1"/>
  <c r="AW308" i="9" s="1"/>
  <c r="AT308" i="9"/>
  <c r="AV308" i="9"/>
  <c r="AR309" i="9"/>
  <c r="AT309" i="9" s="1"/>
  <c r="AV309" i="9" s="1"/>
  <c r="AS309" i="9"/>
  <c r="AU309" i="9"/>
  <c r="AW309" i="9" s="1"/>
  <c r="AR310" i="9"/>
  <c r="AT310" i="9" s="1"/>
  <c r="AV310" i="9" s="1"/>
  <c r="AS310" i="9"/>
  <c r="AU310" i="9" s="1"/>
  <c r="AW310" i="9" s="1"/>
  <c r="AR311" i="9"/>
  <c r="AS311" i="9"/>
  <c r="AT311" i="9"/>
  <c r="AU311" i="9"/>
  <c r="AW311" i="9" s="1"/>
  <c r="AV311" i="9"/>
  <c r="AR312" i="9"/>
  <c r="AS312" i="9"/>
  <c r="AU312" i="9" s="1"/>
  <c r="AT312" i="9"/>
  <c r="AV312" i="9"/>
  <c r="AW312" i="9"/>
  <c r="AR313" i="9"/>
  <c r="AT313" i="9" s="1"/>
  <c r="AV313" i="9" s="1"/>
  <c r="AS313" i="9"/>
  <c r="AU313" i="9"/>
  <c r="AW313" i="9" s="1"/>
  <c r="AR314" i="9"/>
  <c r="AT314" i="9" s="1"/>
  <c r="AV314" i="9" s="1"/>
  <c r="AS314" i="9"/>
  <c r="AU314" i="9" s="1"/>
  <c r="AW314" i="9"/>
  <c r="AR315" i="9"/>
  <c r="AS315" i="9"/>
  <c r="AT315" i="9"/>
  <c r="AU315" i="9"/>
  <c r="AW315" i="9" s="1"/>
  <c r="AV315" i="9"/>
  <c r="AR316" i="9"/>
  <c r="AS316" i="9"/>
  <c r="AU316" i="9" s="1"/>
  <c r="AT316" i="9"/>
  <c r="AV316" i="9"/>
  <c r="AW316" i="9"/>
  <c r="AR317" i="9"/>
  <c r="AT317" i="9" s="1"/>
  <c r="AV317" i="9" s="1"/>
  <c r="AS317" i="9"/>
  <c r="AU317" i="9"/>
  <c r="AW317" i="9" s="1"/>
  <c r="AR318" i="9"/>
  <c r="AS318" i="9"/>
  <c r="AU318" i="9" s="1"/>
  <c r="AT318" i="9"/>
  <c r="AV318" i="9" s="1"/>
  <c r="AW318" i="9"/>
  <c r="AR319" i="9"/>
  <c r="AS319" i="9"/>
  <c r="AT319" i="9"/>
  <c r="AV319" i="9" s="1"/>
  <c r="AU319" i="9"/>
  <c r="AW319" i="9" s="1"/>
  <c r="AR320" i="9"/>
  <c r="AS320" i="9"/>
  <c r="AU320" i="9" s="1"/>
  <c r="AT320" i="9"/>
  <c r="AV320" i="9"/>
  <c r="AW320" i="9"/>
  <c r="AR321" i="9"/>
  <c r="AT321" i="9" s="1"/>
  <c r="AV321" i="9" s="1"/>
  <c r="AS321" i="9"/>
  <c r="AU321" i="9"/>
  <c r="AW321" i="9" s="1"/>
  <c r="AR322" i="9"/>
  <c r="AS322" i="9"/>
  <c r="AU322" i="9" s="1"/>
  <c r="AW322" i="9" s="1"/>
  <c r="AT322" i="9"/>
  <c r="AV322" i="9" s="1"/>
  <c r="AR323" i="9"/>
  <c r="AS323" i="9"/>
  <c r="AT323" i="9"/>
  <c r="AV323" i="9" s="1"/>
  <c r="AU323" i="9"/>
  <c r="AW323" i="9" s="1"/>
  <c r="AR324" i="9"/>
  <c r="AS324" i="9"/>
  <c r="AU324" i="9" s="1"/>
  <c r="AT324" i="9"/>
  <c r="AV324" i="9"/>
  <c r="AW324" i="9"/>
  <c r="AR325" i="9"/>
  <c r="AT325" i="9" s="1"/>
  <c r="AV325" i="9" s="1"/>
  <c r="AS325" i="9"/>
  <c r="AU325" i="9"/>
  <c r="AW325" i="9" s="1"/>
  <c r="AR326" i="9"/>
  <c r="AT326" i="9" s="1"/>
  <c r="AV326" i="9" s="1"/>
  <c r="AS326" i="9"/>
  <c r="AU326" i="9" s="1"/>
  <c r="AW326" i="9"/>
  <c r="AR327" i="9"/>
  <c r="AS327" i="9"/>
  <c r="AT327" i="9"/>
  <c r="AU327" i="9"/>
  <c r="AV327" i="9"/>
  <c r="AW327" i="9"/>
  <c r="AR328" i="9"/>
  <c r="AS328" i="9"/>
  <c r="AU328" i="9" s="1"/>
  <c r="AW328" i="9" s="1"/>
  <c r="AT328" i="9"/>
  <c r="AV328" i="9"/>
  <c r="AR329" i="9"/>
  <c r="AT329" i="9" s="1"/>
  <c r="AV329" i="9" s="1"/>
  <c r="AS329" i="9"/>
  <c r="AU329" i="9"/>
  <c r="AW329" i="9" s="1"/>
  <c r="AR330" i="9"/>
  <c r="AS330" i="9"/>
  <c r="AU330" i="9" s="1"/>
  <c r="AT330" i="9"/>
  <c r="AV330" i="9" s="1"/>
  <c r="AW330" i="9"/>
  <c r="AR331" i="9"/>
  <c r="AS331" i="9"/>
  <c r="AT331" i="9"/>
  <c r="AV331" i="9" s="1"/>
  <c r="AU331" i="9"/>
  <c r="AW331" i="9" s="1"/>
  <c r="AR332" i="9"/>
  <c r="AS332" i="9"/>
  <c r="AT332" i="9"/>
  <c r="AU332" i="9"/>
  <c r="AV332" i="9"/>
  <c r="AW332" i="9"/>
  <c r="AR333" i="9"/>
  <c r="AT333" i="9" s="1"/>
  <c r="AV333" i="9" s="1"/>
  <c r="AS333" i="9"/>
  <c r="AU333" i="9"/>
  <c r="AW333" i="9" s="1"/>
  <c r="AR334" i="9"/>
  <c r="AT334" i="9" s="1"/>
  <c r="AV334" i="9" s="1"/>
  <c r="AS334" i="9"/>
  <c r="AU334" i="9" s="1"/>
  <c r="AW334" i="9" s="1"/>
  <c r="AR335" i="9"/>
  <c r="AS335" i="9"/>
  <c r="AT335" i="9"/>
  <c r="AU335" i="9"/>
  <c r="AV335" i="9"/>
  <c r="AW335" i="9"/>
  <c r="AR336" i="9"/>
  <c r="AS336" i="9"/>
  <c r="AT336" i="9"/>
  <c r="AU336" i="9"/>
  <c r="AV336" i="9"/>
  <c r="AW336" i="9"/>
  <c r="AR337" i="9"/>
  <c r="AT337" i="9" s="1"/>
  <c r="AV337" i="9" s="1"/>
  <c r="AS337" i="9"/>
  <c r="AU337" i="9"/>
  <c r="AW337" i="9" s="1"/>
  <c r="AR338" i="9"/>
  <c r="AS338" i="9"/>
  <c r="AU338" i="9" s="1"/>
  <c r="AW338" i="9" s="1"/>
  <c r="AT338" i="9"/>
  <c r="AV338" i="9" s="1"/>
  <c r="AR339" i="9"/>
  <c r="AS339" i="9"/>
  <c r="AT339" i="9"/>
  <c r="AV339" i="9" s="1"/>
  <c r="AU339" i="9"/>
  <c r="AW339" i="9" s="1"/>
  <c r="AR340" i="9"/>
  <c r="AS340" i="9"/>
  <c r="AU340" i="9" s="1"/>
  <c r="AT340" i="9"/>
  <c r="AV340" i="9"/>
  <c r="AW340" i="9"/>
  <c r="AR341" i="9"/>
  <c r="AT341" i="9" s="1"/>
  <c r="AV341" i="9" s="1"/>
  <c r="AS341" i="9"/>
  <c r="AU341" i="9"/>
  <c r="AW341" i="9" s="1"/>
  <c r="AR342" i="9"/>
  <c r="AT342" i="9" s="1"/>
  <c r="AV342" i="9" s="1"/>
  <c r="AS342" i="9"/>
  <c r="AU342" i="9" s="1"/>
  <c r="AW342" i="9"/>
  <c r="AR343" i="9"/>
  <c r="AS343" i="9"/>
  <c r="AT343" i="9"/>
  <c r="AU343" i="9"/>
  <c r="AW343" i="9" s="1"/>
  <c r="AV343" i="9"/>
  <c r="AR344" i="9"/>
  <c r="AS344" i="9"/>
  <c r="AU344" i="9" s="1"/>
  <c r="AT344" i="9"/>
  <c r="AV344" i="9"/>
  <c r="AW344" i="9"/>
  <c r="AR345" i="9"/>
  <c r="AT345" i="9" s="1"/>
  <c r="AV345" i="9" s="1"/>
  <c r="AS345" i="9"/>
  <c r="AU345" i="9"/>
  <c r="AW345" i="9" s="1"/>
  <c r="AR346" i="9"/>
  <c r="AS346" i="9"/>
  <c r="AU346" i="9" s="1"/>
  <c r="AT346" i="9"/>
  <c r="AV346" i="9" s="1"/>
  <c r="AW346" i="9"/>
  <c r="AR347" i="9"/>
  <c r="AS347" i="9"/>
  <c r="AT347" i="9"/>
  <c r="AU347" i="9"/>
  <c r="AW347" i="9" s="1"/>
  <c r="AV347" i="9"/>
  <c r="AR348" i="9"/>
  <c r="AS348" i="9"/>
  <c r="AU348" i="9" s="1"/>
  <c r="AW348" i="9" s="1"/>
  <c r="AT348" i="9"/>
  <c r="AV348" i="9"/>
  <c r="AR349" i="9"/>
  <c r="AT349" i="9" s="1"/>
  <c r="AV349" i="9" s="1"/>
  <c r="AS349" i="9"/>
  <c r="AU349" i="9"/>
  <c r="AW349" i="9" s="1"/>
  <c r="AR350" i="9"/>
  <c r="AS350" i="9"/>
  <c r="AU350" i="9" s="1"/>
  <c r="AT350" i="9"/>
  <c r="AV350" i="9" s="1"/>
  <c r="AW350" i="9"/>
  <c r="AR351" i="9"/>
  <c r="AS351" i="9"/>
  <c r="AT351" i="9"/>
  <c r="AV351" i="9" s="1"/>
  <c r="AU351" i="9"/>
  <c r="AW351" i="9" s="1"/>
  <c r="AR352" i="9"/>
  <c r="AS352" i="9"/>
  <c r="AU352" i="9" s="1"/>
  <c r="AW352" i="9" s="1"/>
  <c r="AT352" i="9"/>
  <c r="AV352" i="9"/>
  <c r="AR353" i="9"/>
  <c r="AT353" i="9" s="1"/>
  <c r="AS353" i="9"/>
  <c r="AU353" i="9"/>
  <c r="AV353" i="9"/>
  <c r="AW353" i="9"/>
  <c r="AR354" i="9"/>
  <c r="AT354" i="9" s="1"/>
  <c r="AV354" i="9" s="1"/>
  <c r="AS354" i="9"/>
  <c r="AU354" i="9" s="1"/>
  <c r="AW354" i="9"/>
  <c r="AR355" i="9"/>
  <c r="AS355" i="9"/>
  <c r="AT355" i="9"/>
  <c r="AU355" i="9"/>
  <c r="AW355" i="9" s="1"/>
  <c r="AV355" i="9"/>
  <c r="AR356" i="9"/>
  <c r="AS356" i="9"/>
  <c r="AT356" i="9"/>
  <c r="AV356" i="9" s="1"/>
  <c r="AU356" i="9"/>
  <c r="AW356" i="9"/>
  <c r="AR357" i="9"/>
  <c r="AT357" i="9" s="1"/>
  <c r="AV357" i="9" s="1"/>
  <c r="AS357" i="9"/>
  <c r="AU357" i="9"/>
  <c r="AW357" i="9"/>
  <c r="AR358" i="9"/>
  <c r="AS358" i="9"/>
  <c r="AU358" i="9" s="1"/>
  <c r="AT358" i="9"/>
  <c r="AV358" i="9" s="1"/>
  <c r="AW358" i="9"/>
  <c r="AR359" i="9"/>
  <c r="AT359" i="9" s="1"/>
  <c r="AV359" i="9" s="1"/>
  <c r="AS359" i="9"/>
  <c r="AU359" i="9"/>
  <c r="AW359" i="9" s="1"/>
  <c r="AR360" i="9"/>
  <c r="AS360" i="9"/>
  <c r="AT360" i="9"/>
  <c r="AV360" i="9" s="1"/>
  <c r="AU360" i="9"/>
  <c r="AW360" i="9" s="1"/>
  <c r="AR361" i="9"/>
  <c r="AT361" i="9" s="1"/>
  <c r="AS361" i="9"/>
  <c r="AU361" i="9"/>
  <c r="AV361" i="9"/>
  <c r="AW361" i="9"/>
  <c r="AR362" i="9"/>
  <c r="AT362" i="9" s="1"/>
  <c r="AV362" i="9" s="1"/>
  <c r="AS362" i="9"/>
  <c r="AU362" i="9" s="1"/>
  <c r="AW362" i="9"/>
  <c r="AR363" i="9"/>
  <c r="AS363" i="9"/>
  <c r="AT363" i="9"/>
  <c r="AU363" i="9"/>
  <c r="AW363" i="9" s="1"/>
  <c r="AV363" i="9"/>
  <c r="AR364" i="9"/>
  <c r="AS364" i="9"/>
  <c r="AT364" i="9"/>
  <c r="AV364" i="9" s="1"/>
  <c r="AU364" i="9"/>
  <c r="AW364" i="9"/>
  <c r="AR365" i="9"/>
  <c r="AT365" i="9" s="1"/>
  <c r="AV365" i="9" s="1"/>
  <c r="AS365" i="9"/>
  <c r="AU365" i="9"/>
  <c r="AW365" i="9"/>
  <c r="AR366" i="9"/>
  <c r="AS366" i="9"/>
  <c r="AU366" i="9" s="1"/>
  <c r="AT366" i="9"/>
  <c r="AV366" i="9" s="1"/>
  <c r="AW366" i="9"/>
  <c r="AR367" i="9"/>
  <c r="AT367" i="9" s="1"/>
  <c r="AV367" i="9" s="1"/>
  <c r="AS367" i="9"/>
  <c r="AU367" i="9"/>
  <c r="AW367" i="9" s="1"/>
  <c r="AR368" i="9"/>
  <c r="AS368" i="9"/>
  <c r="AT368" i="9"/>
  <c r="AV368" i="9" s="1"/>
  <c r="AU368" i="9"/>
  <c r="AW368" i="9" s="1"/>
  <c r="AR369" i="9"/>
  <c r="AT369" i="9" s="1"/>
  <c r="AS369" i="9"/>
  <c r="AU369" i="9"/>
  <c r="AV369" i="9"/>
  <c r="AW369" i="9"/>
  <c r="AR370" i="9"/>
  <c r="AT370" i="9" s="1"/>
  <c r="AV370" i="9" s="1"/>
  <c r="AS370" i="9"/>
  <c r="AU370" i="9" s="1"/>
  <c r="AW370" i="9"/>
  <c r="AR371" i="9"/>
  <c r="AS371" i="9"/>
  <c r="AT371" i="9"/>
  <c r="AU371" i="9"/>
  <c r="AW371" i="9" s="1"/>
  <c r="AV371" i="9"/>
  <c r="AR372" i="9"/>
  <c r="AS372" i="9"/>
  <c r="AT372" i="9"/>
  <c r="AV372" i="9" s="1"/>
  <c r="AU372" i="9"/>
  <c r="AW372" i="9"/>
  <c r="AR373" i="9"/>
  <c r="AT373" i="9" s="1"/>
  <c r="AV373" i="9" s="1"/>
  <c r="AS373" i="9"/>
  <c r="AU373" i="9"/>
  <c r="AW373" i="9"/>
  <c r="AR374" i="9"/>
  <c r="AS374" i="9"/>
  <c r="AU374" i="9" s="1"/>
  <c r="AT374" i="9"/>
  <c r="AV374" i="9" s="1"/>
  <c r="AW374" i="9"/>
  <c r="AR375" i="9"/>
  <c r="AT375" i="9" s="1"/>
  <c r="AV375" i="9" s="1"/>
  <c r="AS375" i="9"/>
  <c r="AU375" i="9"/>
  <c r="AW375" i="9" s="1"/>
  <c r="AR376" i="9"/>
  <c r="AS376" i="9"/>
  <c r="AT376" i="9"/>
  <c r="AV376" i="9" s="1"/>
  <c r="AU376" i="9"/>
  <c r="AW376" i="9" s="1"/>
  <c r="AR377" i="9"/>
  <c r="AT377" i="9" s="1"/>
  <c r="AS377" i="9"/>
  <c r="AU377" i="9"/>
  <c r="AV377" i="9"/>
  <c r="AW377" i="9"/>
  <c r="AR378" i="9"/>
  <c r="AT378" i="9" s="1"/>
  <c r="AV378" i="9" s="1"/>
  <c r="AS378" i="9"/>
  <c r="AU378" i="9" s="1"/>
  <c r="AW378" i="9"/>
  <c r="AR379" i="9"/>
  <c r="AS379" i="9"/>
  <c r="AT379" i="9"/>
  <c r="AU379" i="9"/>
  <c r="AW379" i="9" s="1"/>
  <c r="AV379" i="9"/>
  <c r="AR380" i="9"/>
  <c r="AS380" i="9"/>
  <c r="AT380" i="9"/>
  <c r="AV380" i="9" s="1"/>
  <c r="AU380" i="9"/>
  <c r="AW380" i="9"/>
  <c r="AR381" i="9"/>
  <c r="AT381" i="9" s="1"/>
  <c r="AV381" i="9" s="1"/>
  <c r="AS381" i="9"/>
  <c r="AU381" i="9"/>
  <c r="AW381" i="9"/>
  <c r="AR382" i="9"/>
  <c r="AS382" i="9"/>
  <c r="AU382" i="9" s="1"/>
  <c r="AT382" i="9"/>
  <c r="AV382" i="9" s="1"/>
  <c r="AW382" i="9"/>
  <c r="AR383" i="9"/>
  <c r="AT383" i="9" s="1"/>
  <c r="AV383" i="9" s="1"/>
  <c r="AS383" i="9"/>
  <c r="AU383" i="9"/>
  <c r="AW383" i="9" s="1"/>
  <c r="AR384" i="9"/>
  <c r="AS384" i="9"/>
  <c r="AT384" i="9"/>
  <c r="AV384" i="9" s="1"/>
  <c r="AU384" i="9"/>
  <c r="AW384" i="9" s="1"/>
  <c r="AR385" i="9"/>
  <c r="AT385" i="9" s="1"/>
  <c r="AS385" i="9"/>
  <c r="AU385" i="9"/>
  <c r="AV385" i="9"/>
  <c r="AW385" i="9"/>
  <c r="AR386" i="9"/>
  <c r="AT386" i="9" s="1"/>
  <c r="AV386" i="9" s="1"/>
  <c r="AS386" i="9"/>
  <c r="AU386" i="9" s="1"/>
  <c r="AW386" i="9"/>
  <c r="AR387" i="9"/>
  <c r="AS387" i="9"/>
  <c r="AT387" i="9"/>
  <c r="AU387" i="9"/>
  <c r="AW387" i="9" s="1"/>
  <c r="AV387" i="9"/>
  <c r="AR388" i="9"/>
  <c r="AS388" i="9"/>
  <c r="AT388" i="9"/>
  <c r="AV388" i="9" s="1"/>
  <c r="AU388" i="9"/>
  <c r="AW388" i="9"/>
  <c r="AR389" i="9"/>
  <c r="AT389" i="9" s="1"/>
  <c r="AV389" i="9" s="1"/>
  <c r="AS389" i="9"/>
  <c r="AU389" i="9"/>
  <c r="AW389" i="9"/>
  <c r="AR390" i="9"/>
  <c r="AS390" i="9"/>
  <c r="AT390" i="9"/>
  <c r="AV390" i="9" s="1"/>
  <c r="AU390" i="9"/>
  <c r="AW390" i="9"/>
  <c r="AR391" i="9"/>
  <c r="AS391" i="9"/>
  <c r="AT391" i="9"/>
  <c r="AV391" i="9" s="1"/>
  <c r="AU391" i="9"/>
  <c r="AW391" i="9"/>
  <c r="AR392" i="9"/>
  <c r="AT392" i="9" s="1"/>
  <c r="AV392" i="9" s="1"/>
  <c r="AS392" i="9"/>
  <c r="AU392" i="9" s="1"/>
  <c r="AW392" i="9" s="1"/>
  <c r="AR393" i="9"/>
  <c r="AS393" i="9"/>
  <c r="AT393" i="9"/>
  <c r="AV393" i="9" s="1"/>
  <c r="AU393" i="9"/>
  <c r="AW393" i="9" s="1"/>
  <c r="AR394" i="9"/>
  <c r="AT394" i="9" s="1"/>
  <c r="AV394" i="9" s="1"/>
  <c r="AS394" i="9"/>
  <c r="AU394" i="9"/>
  <c r="AW394" i="9"/>
  <c r="AR395" i="9"/>
  <c r="AS395" i="9"/>
  <c r="AT395" i="9"/>
  <c r="AV395" i="9" s="1"/>
  <c r="AU395" i="9"/>
  <c r="AW395" i="9"/>
  <c r="AR396" i="9"/>
  <c r="AT396" i="9" s="1"/>
  <c r="AV396" i="9" s="1"/>
  <c r="AS396" i="9"/>
  <c r="AU396" i="9" s="1"/>
  <c r="AW396" i="9" s="1"/>
  <c r="AR397" i="9"/>
  <c r="AS397" i="9"/>
  <c r="AT397" i="9"/>
  <c r="AV397" i="9" s="1"/>
  <c r="AU397" i="9"/>
  <c r="AW397" i="9" s="1"/>
  <c r="AR398" i="9"/>
  <c r="AT398" i="9" s="1"/>
  <c r="AV398" i="9" s="1"/>
  <c r="AS398" i="9"/>
  <c r="AU398" i="9"/>
  <c r="AW398" i="9"/>
  <c r="AR399" i="9"/>
  <c r="AS399" i="9"/>
  <c r="AT399" i="9"/>
  <c r="AV399" i="9" s="1"/>
  <c r="AU399" i="9"/>
  <c r="AW399" i="9"/>
  <c r="AR400" i="9"/>
  <c r="AT400" i="9" s="1"/>
  <c r="AV400" i="9" s="1"/>
  <c r="AS400" i="9"/>
  <c r="AU400" i="9" s="1"/>
  <c r="AW400" i="9" s="1"/>
  <c r="AR401" i="9"/>
  <c r="AS401" i="9"/>
  <c r="AT401" i="9"/>
  <c r="AV401" i="9" s="1"/>
  <c r="AU401" i="9"/>
  <c r="AW401" i="9" s="1"/>
  <c r="AR402" i="9"/>
  <c r="AT402" i="9" s="1"/>
  <c r="AV402" i="9" s="1"/>
  <c r="AS402" i="9"/>
  <c r="AU402" i="9"/>
  <c r="AW402" i="9"/>
  <c r="AR403" i="9"/>
  <c r="AS403" i="9"/>
  <c r="AT403" i="9"/>
  <c r="AU403" i="9"/>
  <c r="AV403" i="9"/>
  <c r="AW403" i="9"/>
  <c r="AR404" i="9"/>
  <c r="AT404" i="9" s="1"/>
  <c r="AV404" i="9" s="1"/>
  <c r="AS404" i="9"/>
  <c r="AU404" i="9" s="1"/>
  <c r="AW404" i="9" s="1"/>
  <c r="AR405" i="9"/>
  <c r="AS405" i="9"/>
  <c r="AT405" i="9"/>
  <c r="AV405" i="9" s="1"/>
  <c r="AU405" i="9"/>
  <c r="AW405" i="9" s="1"/>
  <c r="AR406" i="9"/>
  <c r="AT406" i="9" s="1"/>
  <c r="AV406" i="9" s="1"/>
  <c r="AS406" i="9"/>
  <c r="AU406" i="9"/>
  <c r="AW406" i="9"/>
  <c r="AR407" i="9"/>
  <c r="AS407" i="9"/>
  <c r="AT407" i="9"/>
  <c r="AV407" i="9" s="1"/>
  <c r="AU407" i="9"/>
  <c r="AW407" i="9"/>
  <c r="AR408" i="9"/>
  <c r="AT408" i="9" s="1"/>
  <c r="AV408" i="9" s="1"/>
  <c r="AS408" i="9"/>
  <c r="AU408" i="9" s="1"/>
  <c r="AW408" i="9" s="1"/>
  <c r="AR409" i="9"/>
  <c r="AS409" i="9"/>
  <c r="AT409" i="9"/>
  <c r="AV409" i="9" s="1"/>
  <c r="AU409" i="9"/>
  <c r="AW409" i="9" s="1"/>
  <c r="AR410" i="9"/>
  <c r="AS410" i="9"/>
  <c r="AT410" i="9"/>
  <c r="AU410" i="9"/>
  <c r="AV410" i="9"/>
  <c r="AW410" i="9"/>
  <c r="AR411" i="9"/>
  <c r="AS411" i="9"/>
  <c r="AT411" i="9"/>
  <c r="AU411" i="9"/>
  <c r="AV411" i="9"/>
  <c r="AW411" i="9"/>
  <c r="AR412" i="9"/>
  <c r="AT412" i="9" s="1"/>
  <c r="AV412" i="9" s="1"/>
  <c r="AS412" i="9"/>
  <c r="AU412" i="9" s="1"/>
  <c r="AW412" i="9" s="1"/>
  <c r="AR413" i="9"/>
  <c r="AS413" i="9"/>
  <c r="AT413" i="9"/>
  <c r="AV413" i="9" s="1"/>
  <c r="AU413" i="9"/>
  <c r="AW413" i="9" s="1"/>
  <c r="AR414" i="9"/>
  <c r="AT414" i="9" s="1"/>
  <c r="AV414" i="9" s="1"/>
  <c r="AS414" i="9"/>
  <c r="AU414" i="9"/>
  <c r="AW414" i="9"/>
  <c r="AR415" i="9"/>
  <c r="AS415" i="9"/>
  <c r="AT415" i="9"/>
  <c r="AU415" i="9"/>
  <c r="AV415" i="9"/>
  <c r="AW415" i="9"/>
  <c r="AR416" i="9"/>
  <c r="AT416" i="9" s="1"/>
  <c r="AV416" i="9" s="1"/>
  <c r="AS416" i="9"/>
  <c r="AU416" i="9" s="1"/>
  <c r="AW416" i="9" s="1"/>
  <c r="AR417" i="9"/>
  <c r="AS417" i="9"/>
  <c r="AT417" i="9"/>
  <c r="AU417" i="9"/>
  <c r="AV417" i="9"/>
  <c r="AW417" i="9"/>
  <c r="AR418" i="9"/>
  <c r="AT418" i="9" s="1"/>
  <c r="AV418" i="9" s="1"/>
  <c r="AS418" i="9"/>
  <c r="AU418" i="9"/>
  <c r="AW418" i="9"/>
  <c r="AR419" i="9"/>
  <c r="AS419" i="9"/>
  <c r="AT419" i="9"/>
  <c r="AU419" i="9"/>
  <c r="AV419" i="9"/>
  <c r="AW419" i="9"/>
  <c r="AR420" i="9"/>
  <c r="AT420" i="9" s="1"/>
  <c r="AV420" i="9" s="1"/>
  <c r="AS420" i="9"/>
  <c r="AU420" i="9"/>
  <c r="AW420" i="9"/>
  <c r="AR421" i="9"/>
  <c r="AS421" i="9"/>
  <c r="AT421" i="9"/>
  <c r="AV421" i="9" s="1"/>
  <c r="AU421" i="9"/>
  <c r="AW421" i="9" s="1"/>
  <c r="AR422" i="9"/>
  <c r="AT422" i="9" s="1"/>
  <c r="AV422" i="9" s="1"/>
  <c r="AS422" i="9"/>
  <c r="AU422" i="9"/>
  <c r="AW422" i="9"/>
  <c r="AR423" i="9"/>
  <c r="AS423" i="9"/>
  <c r="AT423" i="9"/>
  <c r="AV423" i="9" s="1"/>
  <c r="AU423" i="9"/>
  <c r="AW423" i="9"/>
  <c r="AR424" i="9"/>
  <c r="AT424" i="9" s="1"/>
  <c r="AV424" i="9" s="1"/>
  <c r="AS424" i="9"/>
  <c r="AU424" i="9" s="1"/>
  <c r="AW424" i="9" s="1"/>
  <c r="AR425" i="9"/>
  <c r="AS425" i="9"/>
  <c r="AT425" i="9"/>
  <c r="AV425" i="9" s="1"/>
  <c r="AU425" i="9"/>
  <c r="AW425" i="9" s="1"/>
  <c r="AR426" i="9"/>
  <c r="AT426" i="9" s="1"/>
  <c r="AV426" i="9" s="1"/>
  <c r="AS426" i="9"/>
  <c r="AU426" i="9"/>
  <c r="AW426" i="9"/>
  <c r="AR427" i="9"/>
  <c r="AS427" i="9"/>
  <c r="AT427" i="9"/>
  <c r="AV427" i="9" s="1"/>
  <c r="AU427" i="9"/>
  <c r="AW427" i="9"/>
  <c r="AR428" i="9"/>
  <c r="AT428" i="9" s="1"/>
  <c r="AV428" i="9" s="1"/>
  <c r="AS428" i="9"/>
  <c r="AU428" i="9" s="1"/>
  <c r="AW428" i="9" s="1"/>
  <c r="AR429" i="9"/>
  <c r="AS429" i="9"/>
  <c r="AT429" i="9"/>
  <c r="AV429" i="9" s="1"/>
  <c r="AU429" i="9"/>
  <c r="AW429" i="9" s="1"/>
  <c r="AR430" i="9"/>
  <c r="AT430" i="9" s="1"/>
  <c r="AV430" i="9" s="1"/>
  <c r="AS430" i="9"/>
  <c r="AU430" i="9"/>
  <c r="AW430" i="9"/>
  <c r="AR431" i="9"/>
  <c r="AS431" i="9"/>
  <c r="AT431" i="9"/>
  <c r="AV431" i="9" s="1"/>
  <c r="AU431" i="9"/>
  <c r="AW431" i="9"/>
  <c r="AR432" i="9"/>
  <c r="AT432" i="9" s="1"/>
  <c r="AV432" i="9" s="1"/>
  <c r="AS432" i="9"/>
  <c r="AU432" i="9" s="1"/>
  <c r="AW432" i="9" s="1"/>
  <c r="AR433" i="9"/>
  <c r="AS433" i="9"/>
  <c r="AT433" i="9"/>
  <c r="AV433" i="9" s="1"/>
  <c r="AU433" i="9"/>
  <c r="AW433" i="9" s="1"/>
  <c r="AR434" i="9"/>
  <c r="AT434" i="9" s="1"/>
  <c r="AV434" i="9" s="1"/>
  <c r="AS434" i="9"/>
  <c r="AU434" i="9"/>
  <c r="AW434" i="9"/>
  <c r="AR435" i="9"/>
  <c r="AS435" i="9"/>
  <c r="AT435" i="9"/>
  <c r="AV435" i="9" s="1"/>
  <c r="AU435" i="9"/>
  <c r="AW435" i="9"/>
  <c r="AR436" i="9"/>
  <c r="AT436" i="9" s="1"/>
  <c r="AV436" i="9" s="1"/>
  <c r="AS436" i="9"/>
  <c r="AU436" i="9" s="1"/>
  <c r="AW436" i="9" s="1"/>
  <c r="AR437" i="9"/>
  <c r="AS437" i="9"/>
  <c r="AT437" i="9"/>
  <c r="AV437" i="9" s="1"/>
  <c r="AU437" i="9"/>
  <c r="AW437" i="9" s="1"/>
  <c r="AR438" i="9"/>
  <c r="AT438" i="9" s="1"/>
  <c r="AV438" i="9" s="1"/>
  <c r="AS438" i="9"/>
  <c r="AU438" i="9"/>
  <c r="AW438" i="9"/>
  <c r="AR439" i="9"/>
  <c r="AS439" i="9"/>
  <c r="AT439" i="9"/>
  <c r="AV439" i="9" s="1"/>
  <c r="AU439" i="9"/>
  <c r="AW439" i="9"/>
  <c r="AR440" i="9"/>
  <c r="AT440" i="9" s="1"/>
  <c r="AV440" i="9" s="1"/>
  <c r="AS440" i="9"/>
  <c r="AU440" i="9" s="1"/>
  <c r="AW440" i="9" s="1"/>
  <c r="AR441" i="9"/>
  <c r="AS441" i="9"/>
  <c r="AT441" i="9"/>
  <c r="AV441" i="9" s="1"/>
  <c r="AU441" i="9"/>
  <c r="AW441" i="9" s="1"/>
  <c r="AR442" i="9"/>
  <c r="AT442" i="9" s="1"/>
  <c r="AV442" i="9" s="1"/>
  <c r="AS442" i="9"/>
  <c r="AU442" i="9"/>
  <c r="AW442" i="9"/>
  <c r="AR443" i="9"/>
  <c r="AS443" i="9"/>
  <c r="AT443" i="9"/>
  <c r="AV443" i="9" s="1"/>
  <c r="AU443" i="9"/>
  <c r="AW443" i="9"/>
  <c r="AR444" i="9"/>
  <c r="AT444" i="9" s="1"/>
  <c r="AV444" i="9" s="1"/>
  <c r="AS444" i="9"/>
  <c r="AU444" i="9" s="1"/>
  <c r="AW444" i="9" s="1"/>
  <c r="AR445" i="9"/>
  <c r="AS445" i="9"/>
  <c r="AT445" i="9"/>
  <c r="AV445" i="9" s="1"/>
  <c r="AU445" i="9"/>
  <c r="AW445" i="9" s="1"/>
  <c r="AR446" i="9"/>
  <c r="AT446" i="9" s="1"/>
  <c r="AV446" i="9" s="1"/>
  <c r="AS446" i="9"/>
  <c r="AU446" i="9"/>
  <c r="AW446" i="9"/>
  <c r="AR447" i="9"/>
  <c r="AS447" i="9"/>
  <c r="AT447" i="9"/>
  <c r="AV447" i="9" s="1"/>
  <c r="AU447" i="9"/>
  <c r="AW447" i="9"/>
  <c r="AR448" i="9"/>
  <c r="AT448" i="9" s="1"/>
  <c r="AV448" i="9" s="1"/>
  <c r="AS448" i="9"/>
  <c r="AU448" i="9" s="1"/>
  <c r="AW448" i="9" s="1"/>
  <c r="AR449" i="9"/>
  <c r="AS449" i="9"/>
  <c r="AT449" i="9"/>
  <c r="AV449" i="9" s="1"/>
  <c r="AU449" i="9"/>
  <c r="AW449" i="9" s="1"/>
  <c r="AR450" i="9"/>
  <c r="AT450" i="9" s="1"/>
  <c r="AV450" i="9" s="1"/>
  <c r="AS450" i="9"/>
  <c r="AU450" i="9"/>
  <c r="AW450" i="9"/>
  <c r="AR451" i="9"/>
  <c r="AS451" i="9"/>
  <c r="AT451" i="9"/>
  <c r="AV451" i="9" s="1"/>
  <c r="AU451" i="9"/>
  <c r="AW451" i="9"/>
  <c r="AR452" i="9"/>
  <c r="AT452" i="9" s="1"/>
  <c r="AV452" i="9" s="1"/>
  <c r="AS452" i="9"/>
  <c r="AU452" i="9" s="1"/>
  <c r="AW452" i="9" s="1"/>
  <c r="AR453" i="9"/>
  <c r="AS453" i="9"/>
  <c r="AT453" i="9"/>
  <c r="AV453" i="9" s="1"/>
  <c r="AU453" i="9"/>
  <c r="AW453" i="9" s="1"/>
  <c r="AR454" i="9"/>
  <c r="AT454" i="9" s="1"/>
  <c r="AV454" i="9" s="1"/>
  <c r="AS454" i="9"/>
  <c r="AU454" i="9"/>
  <c r="AW454" i="9"/>
  <c r="AR455" i="9"/>
  <c r="AS455" i="9"/>
  <c r="AT455" i="9"/>
  <c r="AV455" i="9" s="1"/>
  <c r="AU455" i="9"/>
  <c r="AW455" i="9"/>
  <c r="AR456" i="9"/>
  <c r="AT456" i="9" s="1"/>
  <c r="AV456" i="9" s="1"/>
  <c r="AS456" i="9"/>
  <c r="AU456" i="9" s="1"/>
  <c r="AW456" i="9" s="1"/>
  <c r="AR457" i="9"/>
  <c r="AS457" i="9"/>
  <c r="AT457" i="9"/>
  <c r="AV457" i="9" s="1"/>
  <c r="AU457" i="9"/>
  <c r="AW457" i="9" s="1"/>
  <c r="AR458" i="9"/>
  <c r="AT458" i="9" s="1"/>
  <c r="AV458" i="9" s="1"/>
  <c r="AS458" i="9"/>
  <c r="AU458" i="9"/>
  <c r="AW458" i="9"/>
  <c r="AR459" i="9"/>
  <c r="AS459" i="9"/>
  <c r="AT459" i="9"/>
  <c r="AV459" i="9" s="1"/>
  <c r="AU459" i="9"/>
  <c r="AW459" i="9"/>
  <c r="AR460" i="9"/>
  <c r="AT460" i="9" s="1"/>
  <c r="AV460" i="9" s="1"/>
  <c r="AS460" i="9"/>
  <c r="AU460" i="9" s="1"/>
  <c r="AW460" i="9" s="1"/>
  <c r="AR461" i="9"/>
  <c r="AS461" i="9"/>
  <c r="AT461" i="9"/>
  <c r="AV461" i="9" s="1"/>
  <c r="AU461" i="9"/>
  <c r="AW461" i="9" s="1"/>
  <c r="AR462" i="9"/>
  <c r="AT462" i="9" s="1"/>
  <c r="AV462" i="9" s="1"/>
  <c r="AS462" i="9"/>
  <c r="AU462" i="9"/>
  <c r="AW462" i="9"/>
  <c r="AR463" i="9"/>
  <c r="AS463" i="9"/>
  <c r="AT463" i="9"/>
  <c r="AV463" i="9" s="1"/>
  <c r="AU463" i="9"/>
  <c r="AW463" i="9"/>
  <c r="AR464" i="9"/>
  <c r="AT464" i="9" s="1"/>
  <c r="AV464" i="9" s="1"/>
  <c r="AS464" i="9"/>
  <c r="AU464" i="9" s="1"/>
  <c r="AW464" i="9" s="1"/>
  <c r="AR465" i="9"/>
  <c r="AS465" i="9"/>
  <c r="AT465" i="9"/>
  <c r="AV465" i="9" s="1"/>
  <c r="AU465" i="9"/>
  <c r="AW465" i="9" s="1"/>
  <c r="AN9" i="9"/>
  <c r="AO9" i="9"/>
  <c r="AN10" i="9"/>
  <c r="AO10" i="9"/>
  <c r="AN11" i="9"/>
  <c r="AO11" i="9"/>
  <c r="AN12" i="9"/>
  <c r="AO12" i="9"/>
  <c r="AN13" i="9"/>
  <c r="AO13" i="9"/>
  <c r="AN14" i="9"/>
  <c r="AO14" i="9"/>
  <c r="AN15" i="9"/>
  <c r="AO15" i="9"/>
  <c r="AN16" i="9"/>
  <c r="AO16" i="9"/>
  <c r="AN17" i="9"/>
  <c r="AO17" i="9"/>
  <c r="AN18" i="9"/>
  <c r="AO18" i="9"/>
  <c r="AN19" i="9"/>
  <c r="AO19" i="9"/>
  <c r="AN20" i="9"/>
  <c r="AO20" i="9"/>
  <c r="AN21" i="9"/>
  <c r="AO21" i="9"/>
  <c r="AN22" i="9"/>
  <c r="AO22" i="9"/>
  <c r="AN23" i="9"/>
  <c r="AO23" i="9"/>
  <c r="AN24" i="9"/>
  <c r="AO24" i="9"/>
  <c r="AN25" i="9"/>
  <c r="AO25" i="9"/>
  <c r="AN26" i="9"/>
  <c r="AO26" i="9"/>
  <c r="AN27" i="9"/>
  <c r="AO27" i="9"/>
  <c r="AN28" i="9"/>
  <c r="AO28" i="9"/>
  <c r="AN29" i="9"/>
  <c r="AO29" i="9"/>
  <c r="AN30" i="9"/>
  <c r="AO30" i="9"/>
  <c r="AN31" i="9"/>
  <c r="AO31" i="9"/>
  <c r="AN32" i="9"/>
  <c r="AO32" i="9"/>
  <c r="AN33" i="9"/>
  <c r="AO33" i="9"/>
  <c r="AN34" i="9"/>
  <c r="AO34" i="9"/>
  <c r="AN35" i="9"/>
  <c r="AO35" i="9"/>
  <c r="AN36" i="9"/>
  <c r="AO36" i="9"/>
  <c r="AN37" i="9"/>
  <c r="AO37" i="9"/>
  <c r="AN38" i="9"/>
  <c r="AO38" i="9"/>
  <c r="AN39" i="9"/>
  <c r="AO39" i="9"/>
  <c r="AN40" i="9"/>
  <c r="AO40" i="9"/>
  <c r="AN41" i="9"/>
  <c r="AO41" i="9"/>
  <c r="AN42" i="9"/>
  <c r="AO42" i="9"/>
  <c r="AN43" i="9"/>
  <c r="AO43" i="9"/>
  <c r="AN44" i="9"/>
  <c r="AO44" i="9"/>
  <c r="AN45" i="9"/>
  <c r="AO45" i="9"/>
  <c r="AN46" i="9"/>
  <c r="AO46" i="9"/>
  <c r="AN47" i="9"/>
  <c r="AO47" i="9"/>
  <c r="AN48" i="9"/>
  <c r="AO48" i="9"/>
  <c r="AN49" i="9"/>
  <c r="AO49" i="9"/>
  <c r="AN50" i="9"/>
  <c r="AO50" i="9"/>
  <c r="AN51" i="9"/>
  <c r="AO51" i="9"/>
  <c r="AN52" i="9"/>
  <c r="AO52" i="9"/>
  <c r="AN53" i="9"/>
  <c r="AO53" i="9"/>
  <c r="AN54" i="9"/>
  <c r="AO54" i="9"/>
  <c r="AN55" i="9"/>
  <c r="AO55" i="9"/>
  <c r="AN56" i="9"/>
  <c r="AO56" i="9"/>
  <c r="AN57" i="9"/>
  <c r="AO57" i="9"/>
  <c r="AN58" i="9"/>
  <c r="AO58" i="9"/>
  <c r="AN59" i="9"/>
  <c r="AO59" i="9"/>
  <c r="AN60" i="9"/>
  <c r="AO60" i="9"/>
  <c r="AN61" i="9"/>
  <c r="AO61" i="9"/>
  <c r="AN62" i="9"/>
  <c r="AO62" i="9"/>
  <c r="AN63" i="9"/>
  <c r="AO63" i="9"/>
  <c r="AN64" i="9"/>
  <c r="AO64" i="9"/>
  <c r="AN65" i="9"/>
  <c r="AO65" i="9"/>
  <c r="AN66" i="9"/>
  <c r="AO66" i="9"/>
  <c r="AN67" i="9"/>
  <c r="AO67" i="9"/>
  <c r="AN68" i="9"/>
  <c r="AO68" i="9"/>
  <c r="AN69" i="9"/>
  <c r="AO69" i="9"/>
  <c r="AN70" i="9"/>
  <c r="AO70" i="9"/>
  <c r="AN71" i="9"/>
  <c r="AO71" i="9"/>
  <c r="AN72" i="9"/>
  <c r="AO72" i="9"/>
  <c r="AN73" i="9"/>
  <c r="AO73" i="9"/>
  <c r="AN74" i="9"/>
  <c r="AO74" i="9"/>
  <c r="AN75" i="9"/>
  <c r="AO75" i="9"/>
  <c r="AN76" i="9"/>
  <c r="AO76" i="9"/>
  <c r="AN77" i="9"/>
  <c r="AO77" i="9"/>
  <c r="AN78" i="9"/>
  <c r="AO78" i="9"/>
  <c r="AN79" i="9"/>
  <c r="AO79" i="9"/>
  <c r="AN80" i="9"/>
  <c r="AO80" i="9"/>
  <c r="AN81" i="9"/>
  <c r="AO81" i="9"/>
  <c r="AN82" i="9"/>
  <c r="AO82" i="9"/>
  <c r="AN83" i="9"/>
  <c r="AO83" i="9"/>
  <c r="AN84" i="9"/>
  <c r="AO84" i="9"/>
  <c r="AN85" i="9"/>
  <c r="AO85" i="9"/>
  <c r="AN86" i="9"/>
  <c r="AO86" i="9"/>
  <c r="AN87" i="9"/>
  <c r="AO87" i="9"/>
  <c r="AN88" i="9"/>
  <c r="AO88" i="9"/>
  <c r="AN89" i="9"/>
  <c r="AO89" i="9"/>
  <c r="AN90" i="9"/>
  <c r="AO90" i="9"/>
  <c r="AN91" i="9"/>
  <c r="AO91" i="9"/>
  <c r="AN92" i="9"/>
  <c r="AO92" i="9"/>
  <c r="AN93" i="9"/>
  <c r="AO93" i="9"/>
  <c r="AN94" i="9"/>
  <c r="AO94" i="9"/>
  <c r="AN95" i="9"/>
  <c r="AO95" i="9"/>
  <c r="AN96" i="9"/>
  <c r="AO96" i="9"/>
  <c r="AN97" i="9"/>
  <c r="AO97" i="9"/>
  <c r="AN98" i="9"/>
  <c r="AO98" i="9"/>
  <c r="AN99" i="9"/>
  <c r="AO99" i="9"/>
  <c r="AN100" i="9"/>
  <c r="AO100" i="9"/>
  <c r="AN101" i="9"/>
  <c r="AO101" i="9"/>
  <c r="AN102" i="9"/>
  <c r="AO102" i="9"/>
  <c r="AN103" i="9"/>
  <c r="AO103" i="9"/>
  <c r="AN104" i="9"/>
  <c r="AO104" i="9"/>
  <c r="AN105" i="9"/>
  <c r="AO105" i="9"/>
  <c r="AN106" i="9"/>
  <c r="AO106" i="9"/>
  <c r="AN107" i="9"/>
  <c r="AO107" i="9"/>
  <c r="AN108" i="9"/>
  <c r="AO108" i="9"/>
  <c r="AN109" i="9"/>
  <c r="AO109" i="9"/>
  <c r="AN110" i="9"/>
  <c r="AO110" i="9"/>
  <c r="AN111" i="9"/>
  <c r="AO111" i="9"/>
  <c r="AN112" i="9"/>
  <c r="AO112" i="9"/>
  <c r="AN113" i="9"/>
  <c r="AO113" i="9"/>
  <c r="AN114" i="9"/>
  <c r="AO114" i="9"/>
  <c r="AN115" i="9"/>
  <c r="AO115" i="9"/>
  <c r="AN116" i="9"/>
  <c r="AO116" i="9"/>
  <c r="AN117" i="9"/>
  <c r="AO117" i="9"/>
  <c r="AN118" i="9"/>
  <c r="AO118" i="9"/>
  <c r="AN119" i="9"/>
  <c r="AO119" i="9"/>
  <c r="AN120" i="9"/>
  <c r="AO120" i="9"/>
  <c r="AN121" i="9"/>
  <c r="AO121" i="9"/>
  <c r="AN122" i="9"/>
  <c r="AO122" i="9"/>
  <c r="AN123" i="9"/>
  <c r="AO123" i="9"/>
  <c r="AN124" i="9"/>
  <c r="AO124" i="9"/>
  <c r="AN125" i="9"/>
  <c r="AO125" i="9"/>
  <c r="AN126" i="9"/>
  <c r="AO126" i="9"/>
  <c r="AN127" i="9"/>
  <c r="AO127" i="9"/>
  <c r="AN128" i="9"/>
  <c r="AO128" i="9"/>
  <c r="AN129" i="9"/>
  <c r="AO129" i="9"/>
  <c r="AN130" i="9"/>
  <c r="AO130" i="9"/>
  <c r="AN131" i="9"/>
  <c r="AO131" i="9"/>
  <c r="AN132" i="9"/>
  <c r="AO132" i="9"/>
  <c r="AN133" i="9"/>
  <c r="AO133" i="9"/>
  <c r="AN134" i="9"/>
  <c r="AO134" i="9"/>
  <c r="AN135" i="9"/>
  <c r="AO135" i="9"/>
  <c r="AN136" i="9"/>
  <c r="AO136" i="9"/>
  <c r="AN137" i="9"/>
  <c r="AO137" i="9"/>
  <c r="AN138" i="9"/>
  <c r="AO138" i="9"/>
  <c r="AN139" i="9"/>
  <c r="AO139" i="9"/>
  <c r="AN140" i="9"/>
  <c r="AO140" i="9"/>
  <c r="AN141" i="9"/>
  <c r="AO141" i="9"/>
  <c r="AN142" i="9"/>
  <c r="AO142" i="9"/>
  <c r="AN143" i="9"/>
  <c r="AO143" i="9"/>
  <c r="AN144" i="9"/>
  <c r="AO144" i="9"/>
  <c r="AN145" i="9"/>
  <c r="AO145" i="9"/>
  <c r="AN146" i="9"/>
  <c r="AO146" i="9"/>
  <c r="AN147" i="9"/>
  <c r="AO147" i="9"/>
  <c r="AN148" i="9"/>
  <c r="AO148" i="9"/>
  <c r="AN149" i="9"/>
  <c r="AO149" i="9"/>
  <c r="AN150" i="9"/>
  <c r="AO150" i="9"/>
  <c r="AN151" i="9"/>
  <c r="AO151" i="9"/>
  <c r="AN152" i="9"/>
  <c r="AO152" i="9"/>
  <c r="AN153" i="9"/>
  <c r="AO153" i="9"/>
  <c r="AN154" i="9"/>
  <c r="AO154" i="9"/>
  <c r="AN155" i="9"/>
  <c r="AO155" i="9"/>
  <c r="AN156" i="9"/>
  <c r="AO156" i="9"/>
  <c r="AN157" i="9"/>
  <c r="AO157" i="9"/>
  <c r="AN158" i="9"/>
  <c r="AO158" i="9"/>
  <c r="AN159" i="9"/>
  <c r="AO159" i="9"/>
  <c r="AN160" i="9"/>
  <c r="AO160" i="9"/>
  <c r="AN161" i="9"/>
  <c r="AO161" i="9"/>
  <c r="AN162" i="9"/>
  <c r="AO162" i="9"/>
  <c r="AN163" i="9"/>
  <c r="AO163" i="9"/>
  <c r="AN164" i="9"/>
  <c r="AO164" i="9"/>
  <c r="AN165" i="9"/>
  <c r="AO165" i="9"/>
  <c r="AN166" i="9"/>
  <c r="AO166" i="9"/>
  <c r="AN167" i="9"/>
  <c r="AO167" i="9"/>
  <c r="AN168" i="9"/>
  <c r="AO168" i="9"/>
  <c r="AN169" i="9"/>
  <c r="AO169" i="9"/>
  <c r="AN170" i="9"/>
  <c r="AO170" i="9"/>
  <c r="AN171" i="9"/>
  <c r="AO171" i="9"/>
  <c r="AN172" i="9"/>
  <c r="AO172" i="9"/>
  <c r="AN173" i="9"/>
  <c r="AO173" i="9"/>
  <c r="AN174" i="9"/>
  <c r="AO174" i="9"/>
  <c r="AN175" i="9"/>
  <c r="AO175" i="9"/>
  <c r="AN176" i="9"/>
  <c r="AO176" i="9"/>
  <c r="AN177" i="9"/>
  <c r="AO177" i="9"/>
  <c r="AN178" i="9"/>
  <c r="AO178" i="9"/>
  <c r="AN179" i="9"/>
  <c r="AO179" i="9"/>
  <c r="AN180" i="9"/>
  <c r="AO180" i="9"/>
  <c r="AN181" i="9"/>
  <c r="AO181" i="9"/>
  <c r="AN182" i="9"/>
  <c r="AO182" i="9"/>
  <c r="AN183" i="9"/>
  <c r="AO183" i="9"/>
  <c r="AN184" i="9"/>
  <c r="AO184" i="9"/>
  <c r="AN185" i="9"/>
  <c r="AO185" i="9"/>
  <c r="AN186" i="9"/>
  <c r="AO186" i="9"/>
  <c r="AN187" i="9"/>
  <c r="AO187" i="9"/>
  <c r="AN188" i="9"/>
  <c r="AO188" i="9"/>
  <c r="AN189" i="9"/>
  <c r="AO189" i="9"/>
  <c r="AN190" i="9"/>
  <c r="AO190" i="9"/>
  <c r="AN191" i="9"/>
  <c r="AO191" i="9"/>
  <c r="AN192" i="9"/>
  <c r="AO192" i="9"/>
  <c r="AN193" i="9"/>
  <c r="AO193" i="9"/>
  <c r="AN194" i="9"/>
  <c r="AO194" i="9"/>
  <c r="AN195" i="9"/>
  <c r="AO195" i="9"/>
  <c r="AN196" i="9"/>
  <c r="AO196" i="9"/>
  <c r="AN197" i="9"/>
  <c r="AO197" i="9"/>
  <c r="AN198" i="9"/>
  <c r="AO198" i="9"/>
  <c r="AN199" i="9"/>
  <c r="AO199" i="9"/>
  <c r="AN200" i="9"/>
  <c r="AO200" i="9"/>
  <c r="AN201" i="9"/>
  <c r="AO201" i="9"/>
  <c r="AN202" i="9"/>
  <c r="AO202" i="9"/>
  <c r="AN203" i="9"/>
  <c r="AO203" i="9"/>
  <c r="AN204" i="9"/>
  <c r="AO204" i="9"/>
  <c r="AN205" i="9"/>
  <c r="AO205" i="9"/>
  <c r="AN206" i="9"/>
  <c r="AO206" i="9"/>
  <c r="AN207" i="9"/>
  <c r="AO207" i="9"/>
  <c r="AN208" i="9"/>
  <c r="AO208" i="9"/>
  <c r="AN209" i="9"/>
  <c r="AO209" i="9"/>
  <c r="AN210" i="9"/>
  <c r="AO210" i="9"/>
  <c r="AN211" i="9"/>
  <c r="AO211" i="9"/>
  <c r="AN212" i="9"/>
  <c r="AO212" i="9"/>
  <c r="AN213" i="9"/>
  <c r="AO213" i="9"/>
  <c r="AN214" i="9"/>
  <c r="AO214" i="9"/>
  <c r="AN215" i="9"/>
  <c r="AO215" i="9"/>
  <c r="AN216" i="9"/>
  <c r="AO216" i="9"/>
  <c r="AN217" i="9"/>
  <c r="AO217" i="9"/>
  <c r="AN218" i="9"/>
  <c r="AO218" i="9"/>
  <c r="AN219" i="9"/>
  <c r="AO219" i="9"/>
  <c r="AN220" i="9"/>
  <c r="AO220" i="9"/>
  <c r="AN221" i="9"/>
  <c r="AO221" i="9"/>
  <c r="AN222" i="9"/>
  <c r="AO222" i="9"/>
  <c r="AN223" i="9"/>
  <c r="AO223" i="9"/>
  <c r="AN224" i="9"/>
  <c r="AO224" i="9"/>
  <c r="AN225" i="9"/>
  <c r="AO225" i="9"/>
  <c r="AN226" i="9"/>
  <c r="AO226" i="9"/>
  <c r="AN227" i="9"/>
  <c r="AO227" i="9"/>
  <c r="AN228" i="9"/>
  <c r="AO228" i="9"/>
  <c r="AN229" i="9"/>
  <c r="AO229" i="9"/>
  <c r="AN230" i="9"/>
  <c r="AO230" i="9"/>
  <c r="AN231" i="9"/>
  <c r="AO231" i="9"/>
  <c r="AN232" i="9"/>
  <c r="AO232" i="9"/>
  <c r="AN233" i="9"/>
  <c r="AO233" i="9"/>
  <c r="AN234" i="9"/>
  <c r="AO234" i="9"/>
  <c r="AN235" i="9"/>
  <c r="AO235" i="9"/>
  <c r="AN236" i="9"/>
  <c r="AO236" i="9"/>
  <c r="AN237" i="9"/>
  <c r="AO237" i="9"/>
  <c r="AN238" i="9"/>
  <c r="AO238" i="9"/>
  <c r="AN239" i="9"/>
  <c r="AO239" i="9"/>
  <c r="AN240" i="9"/>
  <c r="AO240" i="9"/>
  <c r="AN241" i="9"/>
  <c r="AO241" i="9"/>
  <c r="AN242" i="9"/>
  <c r="AO242" i="9"/>
  <c r="AN243" i="9"/>
  <c r="AO243" i="9"/>
  <c r="AN244" i="9"/>
  <c r="AO244" i="9"/>
  <c r="AN245" i="9"/>
  <c r="AO245" i="9"/>
  <c r="AN246" i="9"/>
  <c r="AO246" i="9"/>
  <c r="AN247" i="9"/>
  <c r="AO247" i="9"/>
  <c r="AN248" i="9"/>
  <c r="AO248" i="9"/>
  <c r="AN249" i="9"/>
  <c r="AO249" i="9"/>
  <c r="AN250" i="9"/>
  <c r="AO250" i="9"/>
  <c r="AN251" i="9"/>
  <c r="AO251" i="9"/>
  <c r="AN252" i="9"/>
  <c r="AO252" i="9"/>
  <c r="AN253" i="9"/>
  <c r="AO253" i="9"/>
  <c r="AN254" i="9"/>
  <c r="AO254" i="9"/>
  <c r="AN255" i="9"/>
  <c r="AO255" i="9"/>
  <c r="AN256" i="9"/>
  <c r="AO256" i="9"/>
  <c r="AN257" i="9"/>
  <c r="AO257" i="9"/>
  <c r="AN258" i="9"/>
  <c r="AO258" i="9"/>
  <c r="AN259" i="9"/>
  <c r="AO259" i="9"/>
  <c r="AN260" i="9"/>
  <c r="AO260" i="9"/>
  <c r="AN261" i="9"/>
  <c r="AO261" i="9"/>
  <c r="AN262" i="9"/>
  <c r="AO262" i="9"/>
  <c r="AN263" i="9"/>
  <c r="AO263" i="9"/>
  <c r="AN264" i="9"/>
  <c r="AO264" i="9"/>
  <c r="AN265" i="9"/>
  <c r="AO265" i="9"/>
  <c r="AN266" i="9"/>
  <c r="AO266" i="9"/>
  <c r="AN267" i="9"/>
  <c r="AO267" i="9"/>
  <c r="AN268" i="9"/>
  <c r="AO268" i="9"/>
  <c r="AN269" i="9"/>
  <c r="AO269" i="9"/>
  <c r="AN270" i="9"/>
  <c r="AO270" i="9"/>
  <c r="AN271" i="9"/>
  <c r="AO271" i="9"/>
  <c r="AN272" i="9"/>
  <c r="AO272" i="9"/>
  <c r="AN273" i="9"/>
  <c r="AO273" i="9"/>
  <c r="AN274" i="9"/>
  <c r="AO274" i="9"/>
  <c r="AN275" i="9"/>
  <c r="AO275" i="9"/>
  <c r="AN276" i="9"/>
  <c r="AO276" i="9"/>
  <c r="AN277" i="9"/>
  <c r="AO277" i="9"/>
  <c r="AN278" i="9"/>
  <c r="AO278" i="9"/>
  <c r="AN279" i="9"/>
  <c r="AO279" i="9"/>
  <c r="AN280" i="9"/>
  <c r="AO280" i="9"/>
  <c r="AN281" i="9"/>
  <c r="AO281" i="9"/>
  <c r="AN282" i="9"/>
  <c r="AO282" i="9"/>
  <c r="AN283" i="9"/>
  <c r="AO283" i="9"/>
  <c r="AN284" i="9"/>
  <c r="AO284" i="9"/>
  <c r="AN285" i="9"/>
  <c r="AO285" i="9"/>
  <c r="AN286" i="9"/>
  <c r="AO286" i="9"/>
  <c r="AN287" i="9"/>
  <c r="AO287" i="9"/>
  <c r="AN288" i="9"/>
  <c r="AO288" i="9"/>
  <c r="AN289" i="9"/>
  <c r="AO289" i="9"/>
  <c r="AN290" i="9"/>
  <c r="AO290" i="9"/>
  <c r="AN291" i="9"/>
  <c r="AO291" i="9"/>
  <c r="AN292" i="9"/>
  <c r="AO292" i="9"/>
  <c r="AN293" i="9"/>
  <c r="AO293" i="9"/>
  <c r="AN294" i="9"/>
  <c r="AO294" i="9"/>
  <c r="AN295" i="9"/>
  <c r="AO295" i="9"/>
  <c r="AN296" i="9"/>
  <c r="AO296" i="9"/>
  <c r="AN297" i="9"/>
  <c r="AO297" i="9"/>
  <c r="AN298" i="9"/>
  <c r="AO298" i="9"/>
  <c r="AN299" i="9"/>
  <c r="AO299" i="9"/>
  <c r="AN300" i="9"/>
  <c r="AO300" i="9"/>
  <c r="AN301" i="9"/>
  <c r="AO301" i="9"/>
  <c r="AN302" i="9"/>
  <c r="AO302" i="9"/>
  <c r="AN303" i="9"/>
  <c r="AO303" i="9"/>
  <c r="AN304" i="9"/>
  <c r="AO304" i="9"/>
  <c r="AN305" i="9"/>
  <c r="AO305" i="9"/>
  <c r="AN306" i="9"/>
  <c r="AO306" i="9"/>
  <c r="AN307" i="9"/>
  <c r="AO307" i="9"/>
  <c r="AN308" i="9"/>
  <c r="AO308" i="9"/>
  <c r="AN309" i="9"/>
  <c r="AO309" i="9"/>
  <c r="AN310" i="9"/>
  <c r="AO310" i="9"/>
  <c r="AN311" i="9"/>
  <c r="AO311" i="9"/>
  <c r="AN312" i="9"/>
  <c r="AO312" i="9"/>
  <c r="AN313" i="9"/>
  <c r="AO313" i="9"/>
  <c r="AN314" i="9"/>
  <c r="AO314" i="9"/>
  <c r="AN315" i="9"/>
  <c r="AO315" i="9"/>
  <c r="AN316" i="9"/>
  <c r="AO316" i="9"/>
  <c r="AN317" i="9"/>
  <c r="AO317" i="9"/>
  <c r="AN318" i="9"/>
  <c r="AO318" i="9"/>
  <c r="AN319" i="9"/>
  <c r="AO319" i="9"/>
  <c r="AN320" i="9"/>
  <c r="AO320" i="9"/>
  <c r="AN321" i="9"/>
  <c r="AO321" i="9"/>
  <c r="AN322" i="9"/>
  <c r="AO322" i="9"/>
  <c r="AN323" i="9"/>
  <c r="AO323" i="9"/>
  <c r="AN324" i="9"/>
  <c r="AO324" i="9"/>
  <c r="AN325" i="9"/>
  <c r="AO325" i="9"/>
  <c r="AN326" i="9"/>
  <c r="AO326" i="9"/>
  <c r="AN327" i="9"/>
  <c r="AO327" i="9"/>
  <c r="AN328" i="9"/>
  <c r="AO328" i="9"/>
  <c r="AN329" i="9"/>
  <c r="AO329" i="9"/>
  <c r="AN330" i="9"/>
  <c r="AO330" i="9"/>
  <c r="AN331" i="9"/>
  <c r="AO331" i="9"/>
  <c r="AN332" i="9"/>
  <c r="AO332" i="9"/>
  <c r="AN333" i="9"/>
  <c r="AO333" i="9"/>
  <c r="AN334" i="9"/>
  <c r="AO334" i="9"/>
  <c r="AN335" i="9"/>
  <c r="AO335" i="9"/>
  <c r="AN336" i="9"/>
  <c r="AO336" i="9"/>
  <c r="AN337" i="9"/>
  <c r="AO337" i="9"/>
  <c r="AN338" i="9"/>
  <c r="AO338" i="9"/>
  <c r="AN339" i="9"/>
  <c r="AO339" i="9"/>
  <c r="AN340" i="9"/>
  <c r="AO340" i="9"/>
  <c r="AN341" i="9"/>
  <c r="AO341" i="9"/>
  <c r="AN342" i="9"/>
  <c r="AO342" i="9"/>
  <c r="AN343" i="9"/>
  <c r="AO343" i="9"/>
  <c r="AN344" i="9"/>
  <c r="AO344" i="9"/>
  <c r="AN345" i="9"/>
  <c r="AO345" i="9"/>
  <c r="AN346" i="9"/>
  <c r="AO346" i="9"/>
  <c r="AN347" i="9"/>
  <c r="AO347" i="9"/>
  <c r="AN348" i="9"/>
  <c r="AO348" i="9"/>
  <c r="AN349" i="9"/>
  <c r="AO349" i="9"/>
  <c r="AN350" i="9"/>
  <c r="AO350" i="9"/>
  <c r="AN351" i="9"/>
  <c r="AO351" i="9"/>
  <c r="AN352" i="9"/>
  <c r="AO352" i="9"/>
  <c r="AN353" i="9"/>
  <c r="AO353" i="9"/>
  <c r="AN354" i="9"/>
  <c r="AO354" i="9"/>
  <c r="AN355" i="9"/>
  <c r="AO355" i="9"/>
  <c r="AN356" i="9"/>
  <c r="AO356" i="9"/>
  <c r="AN357" i="9"/>
  <c r="AO357" i="9"/>
  <c r="AN358" i="9"/>
  <c r="AO358" i="9"/>
  <c r="AN359" i="9"/>
  <c r="AO359" i="9"/>
  <c r="AN360" i="9"/>
  <c r="AO360" i="9"/>
  <c r="AN361" i="9"/>
  <c r="AO361" i="9"/>
  <c r="AN362" i="9"/>
  <c r="AO362" i="9"/>
  <c r="AN363" i="9"/>
  <c r="AO363" i="9"/>
  <c r="AN364" i="9"/>
  <c r="AO364" i="9"/>
  <c r="AN365" i="9"/>
  <c r="AO365" i="9"/>
  <c r="AN366" i="9"/>
  <c r="AO366" i="9"/>
  <c r="AN367" i="9"/>
  <c r="AO367" i="9"/>
  <c r="AN368" i="9"/>
  <c r="AO368" i="9"/>
  <c r="AN369" i="9"/>
  <c r="AO369" i="9"/>
  <c r="AN370" i="9"/>
  <c r="AO370" i="9"/>
  <c r="AN371" i="9"/>
  <c r="AO371" i="9"/>
  <c r="AN372" i="9"/>
  <c r="AO372" i="9"/>
  <c r="AN373" i="9"/>
  <c r="AO373" i="9"/>
  <c r="AN374" i="9"/>
  <c r="AO374" i="9"/>
  <c r="AN375" i="9"/>
  <c r="AO375" i="9"/>
  <c r="AN376" i="9"/>
  <c r="AO376" i="9"/>
  <c r="AN377" i="9"/>
  <c r="AO377" i="9"/>
  <c r="AN378" i="9"/>
  <c r="AO378" i="9"/>
  <c r="AN379" i="9"/>
  <c r="AO379" i="9"/>
  <c r="AN380" i="9"/>
  <c r="AO380" i="9"/>
  <c r="AN381" i="9"/>
  <c r="AO381" i="9"/>
  <c r="AN382" i="9"/>
  <c r="AO382" i="9"/>
  <c r="AN383" i="9"/>
  <c r="AO383" i="9"/>
  <c r="AN384" i="9"/>
  <c r="AO384" i="9"/>
  <c r="AN385" i="9"/>
  <c r="AO385" i="9"/>
  <c r="AN386" i="9"/>
  <c r="AO386" i="9"/>
  <c r="AN387" i="9"/>
  <c r="AO387" i="9"/>
  <c r="AN388" i="9"/>
  <c r="AO388" i="9"/>
  <c r="AN389" i="9"/>
  <c r="AO389" i="9"/>
  <c r="AN390" i="9"/>
  <c r="AO390" i="9"/>
  <c r="AN391" i="9"/>
  <c r="AO391" i="9"/>
  <c r="AN392" i="9"/>
  <c r="AO392" i="9"/>
  <c r="AN393" i="9"/>
  <c r="AO393" i="9"/>
  <c r="AN394" i="9"/>
  <c r="AO394" i="9"/>
  <c r="AN395" i="9"/>
  <c r="AO395" i="9"/>
  <c r="AN396" i="9"/>
  <c r="AO396" i="9"/>
  <c r="AN397" i="9"/>
  <c r="AO397" i="9"/>
  <c r="AN398" i="9"/>
  <c r="AO398" i="9"/>
  <c r="AN399" i="9"/>
  <c r="AO399" i="9"/>
  <c r="AN400" i="9"/>
  <c r="AO400" i="9"/>
  <c r="AN401" i="9"/>
  <c r="AO401" i="9"/>
  <c r="AN402" i="9"/>
  <c r="AO402" i="9"/>
  <c r="AN403" i="9"/>
  <c r="AO403" i="9"/>
  <c r="AN404" i="9"/>
  <c r="AO404" i="9"/>
  <c r="AN405" i="9"/>
  <c r="AO405" i="9"/>
  <c r="AN406" i="9"/>
  <c r="AO406" i="9"/>
  <c r="AN407" i="9"/>
  <c r="AO407" i="9"/>
  <c r="AN408" i="9"/>
  <c r="AO408" i="9"/>
  <c r="AN409" i="9"/>
  <c r="AO409" i="9"/>
  <c r="AN410" i="9"/>
  <c r="AO410" i="9"/>
  <c r="AN411" i="9"/>
  <c r="AO411" i="9"/>
  <c r="AN412" i="9"/>
  <c r="AO412" i="9"/>
  <c r="AN413" i="9"/>
  <c r="AO413" i="9"/>
  <c r="AN414" i="9"/>
  <c r="AO414" i="9"/>
  <c r="AN415" i="9"/>
  <c r="AO415" i="9"/>
  <c r="AN416" i="9"/>
  <c r="AO416" i="9"/>
  <c r="AN417" i="9"/>
  <c r="AO417" i="9"/>
  <c r="AN418" i="9"/>
  <c r="AO418" i="9"/>
  <c r="AN419" i="9"/>
  <c r="AO419" i="9"/>
  <c r="AN420" i="9"/>
  <c r="AO420" i="9"/>
  <c r="AN421" i="9"/>
  <c r="AO421" i="9"/>
  <c r="AN422" i="9"/>
  <c r="AO422" i="9"/>
  <c r="AN423" i="9"/>
  <c r="AO423" i="9"/>
  <c r="AN424" i="9"/>
  <c r="AO424" i="9"/>
  <c r="AN425" i="9"/>
  <c r="AO425" i="9"/>
  <c r="AN426" i="9"/>
  <c r="AO426" i="9"/>
  <c r="AN427" i="9"/>
  <c r="AO427" i="9"/>
  <c r="AN428" i="9"/>
  <c r="AO428" i="9"/>
  <c r="AN429" i="9"/>
  <c r="AO429" i="9"/>
  <c r="AN430" i="9"/>
  <c r="AO430" i="9"/>
  <c r="AN431" i="9"/>
  <c r="AO431" i="9"/>
  <c r="AN432" i="9"/>
  <c r="AO432" i="9"/>
  <c r="AN433" i="9"/>
  <c r="AO433" i="9"/>
  <c r="AN434" i="9"/>
  <c r="AO434" i="9"/>
  <c r="AN435" i="9"/>
  <c r="AO435" i="9"/>
  <c r="AN436" i="9"/>
  <c r="AO436" i="9"/>
  <c r="AN437" i="9"/>
  <c r="AO437" i="9"/>
  <c r="AN438" i="9"/>
  <c r="AO438" i="9"/>
  <c r="AN439" i="9"/>
  <c r="AO439" i="9"/>
  <c r="AN440" i="9"/>
  <c r="AO440" i="9"/>
  <c r="AN441" i="9"/>
  <c r="AO441" i="9"/>
  <c r="AN442" i="9"/>
  <c r="AO442" i="9"/>
  <c r="AN443" i="9"/>
  <c r="AO443" i="9"/>
  <c r="AN444" i="9"/>
  <c r="AO444" i="9"/>
  <c r="AN445" i="9"/>
  <c r="AO445" i="9"/>
  <c r="AN446" i="9"/>
  <c r="AO446" i="9"/>
  <c r="AN447" i="9"/>
  <c r="AO447" i="9"/>
  <c r="AN448" i="9"/>
  <c r="AO448" i="9"/>
  <c r="AN449" i="9"/>
  <c r="AO449" i="9"/>
  <c r="AN450" i="9"/>
  <c r="AO450" i="9"/>
  <c r="AN451" i="9"/>
  <c r="AO451" i="9"/>
  <c r="AN452" i="9"/>
  <c r="AO452" i="9"/>
  <c r="AN453" i="9"/>
  <c r="AO453" i="9"/>
  <c r="AN454" i="9"/>
  <c r="AO454" i="9"/>
  <c r="AN455" i="9"/>
  <c r="AO455" i="9"/>
  <c r="AN456" i="9"/>
  <c r="AO456" i="9"/>
  <c r="AN457" i="9"/>
  <c r="AO457" i="9"/>
  <c r="AN458" i="9"/>
  <c r="AO458" i="9"/>
  <c r="AN459" i="9"/>
  <c r="AO459" i="9"/>
  <c r="AN460" i="9"/>
  <c r="AO460" i="9"/>
  <c r="AN461" i="9"/>
  <c r="AO461" i="9"/>
  <c r="AN462" i="9"/>
  <c r="AO462" i="9"/>
  <c r="AN463" i="9"/>
  <c r="AO463" i="9"/>
  <c r="AN464" i="9"/>
  <c r="AO464" i="9"/>
  <c r="AN465" i="9"/>
  <c r="AO465" i="9"/>
  <c r="AJ9" i="9"/>
  <c r="AK9" i="9"/>
  <c r="AJ10" i="9"/>
  <c r="AK10" i="9"/>
  <c r="AJ11" i="9"/>
  <c r="AK11" i="9"/>
  <c r="AJ12" i="9"/>
  <c r="AK12" i="9"/>
  <c r="AJ13" i="9"/>
  <c r="AK13" i="9"/>
  <c r="AJ14" i="9"/>
  <c r="AK14" i="9"/>
  <c r="AJ15" i="9"/>
  <c r="AK15" i="9"/>
  <c r="AJ16" i="9"/>
  <c r="AK16" i="9"/>
  <c r="AJ17" i="9"/>
  <c r="AK17" i="9"/>
  <c r="AJ18" i="9"/>
  <c r="AK18" i="9"/>
  <c r="AJ19" i="9"/>
  <c r="AK19" i="9"/>
  <c r="AJ20" i="9"/>
  <c r="AK20" i="9"/>
  <c r="AJ21" i="9"/>
  <c r="AK21" i="9"/>
  <c r="AJ22" i="9"/>
  <c r="AK22" i="9"/>
  <c r="AJ23" i="9"/>
  <c r="AK23" i="9"/>
  <c r="AJ24" i="9"/>
  <c r="AK24" i="9"/>
  <c r="AJ25" i="9"/>
  <c r="AK25" i="9"/>
  <c r="AJ26" i="9"/>
  <c r="AK26" i="9"/>
  <c r="AJ27" i="9"/>
  <c r="AK27" i="9"/>
  <c r="AJ28" i="9"/>
  <c r="AK28" i="9"/>
  <c r="AJ29" i="9"/>
  <c r="AK29" i="9"/>
  <c r="AJ30" i="9"/>
  <c r="AK30" i="9"/>
  <c r="AJ31" i="9"/>
  <c r="AK31" i="9"/>
  <c r="AJ32" i="9"/>
  <c r="AK32" i="9"/>
  <c r="AJ33" i="9"/>
  <c r="AK33" i="9"/>
  <c r="AJ34" i="9"/>
  <c r="AK34" i="9"/>
  <c r="AJ35" i="9"/>
  <c r="AK35" i="9"/>
  <c r="AJ36" i="9"/>
  <c r="AK36" i="9"/>
  <c r="AJ37" i="9"/>
  <c r="AK37" i="9"/>
  <c r="AJ38" i="9"/>
  <c r="AK38" i="9"/>
  <c r="AJ39" i="9"/>
  <c r="AK39" i="9"/>
  <c r="AJ40" i="9"/>
  <c r="AK40" i="9"/>
  <c r="AJ41" i="9"/>
  <c r="AK41" i="9"/>
  <c r="AJ42" i="9"/>
  <c r="AK42" i="9"/>
  <c r="AJ43" i="9"/>
  <c r="AK43" i="9"/>
  <c r="AJ44" i="9"/>
  <c r="AK44" i="9"/>
  <c r="AJ45" i="9"/>
  <c r="AK45" i="9"/>
  <c r="AJ46" i="9"/>
  <c r="AK46" i="9"/>
  <c r="AJ47" i="9"/>
  <c r="AK47" i="9"/>
  <c r="AJ48" i="9"/>
  <c r="AK48" i="9"/>
  <c r="AJ49" i="9"/>
  <c r="AK49" i="9"/>
  <c r="AJ50" i="9"/>
  <c r="AK50" i="9"/>
  <c r="AJ51" i="9"/>
  <c r="AK51" i="9"/>
  <c r="AJ52" i="9"/>
  <c r="AK52" i="9"/>
  <c r="AJ53" i="9"/>
  <c r="AK53" i="9"/>
  <c r="AJ54" i="9"/>
  <c r="AK54" i="9"/>
  <c r="AJ55" i="9"/>
  <c r="AK55" i="9"/>
  <c r="AJ56" i="9"/>
  <c r="AK56" i="9"/>
  <c r="AJ57" i="9"/>
  <c r="AK57" i="9"/>
  <c r="AJ58" i="9"/>
  <c r="AK58" i="9"/>
  <c r="AJ59" i="9"/>
  <c r="AK59" i="9"/>
  <c r="AJ60" i="9"/>
  <c r="AK60" i="9"/>
  <c r="AJ61" i="9"/>
  <c r="AK61" i="9"/>
  <c r="AJ62" i="9"/>
  <c r="AK62" i="9"/>
  <c r="AJ63" i="9"/>
  <c r="AK63" i="9"/>
  <c r="AJ64" i="9"/>
  <c r="AK64" i="9"/>
  <c r="AJ65" i="9"/>
  <c r="AK65" i="9"/>
  <c r="AJ66" i="9"/>
  <c r="AK66" i="9"/>
  <c r="AJ67" i="9"/>
  <c r="AK67" i="9"/>
  <c r="AJ68" i="9"/>
  <c r="AK68" i="9"/>
  <c r="AJ69" i="9"/>
  <c r="AK69" i="9"/>
  <c r="AJ70" i="9"/>
  <c r="AK70" i="9"/>
  <c r="AJ71" i="9"/>
  <c r="AK71" i="9"/>
  <c r="AJ72" i="9"/>
  <c r="AK72" i="9"/>
  <c r="AJ73" i="9"/>
  <c r="AK73" i="9"/>
  <c r="AJ74" i="9"/>
  <c r="AK74" i="9"/>
  <c r="AJ75" i="9"/>
  <c r="AK75" i="9"/>
  <c r="AJ76" i="9"/>
  <c r="AK76" i="9"/>
  <c r="AJ77" i="9"/>
  <c r="AK77" i="9"/>
  <c r="AJ78" i="9"/>
  <c r="AK78" i="9"/>
  <c r="AJ79" i="9"/>
  <c r="AK79" i="9"/>
  <c r="AJ80" i="9"/>
  <c r="AK80" i="9"/>
  <c r="AJ81" i="9"/>
  <c r="AK81" i="9"/>
  <c r="AJ82" i="9"/>
  <c r="AK82" i="9"/>
  <c r="AJ83" i="9"/>
  <c r="AK83" i="9"/>
  <c r="AJ84" i="9"/>
  <c r="AK84" i="9"/>
  <c r="AJ85" i="9"/>
  <c r="AK85" i="9"/>
  <c r="AJ86" i="9"/>
  <c r="AK86" i="9"/>
  <c r="AJ87" i="9"/>
  <c r="AK87" i="9"/>
  <c r="AJ88" i="9"/>
  <c r="AK88" i="9"/>
  <c r="AJ89" i="9"/>
  <c r="AK89" i="9"/>
  <c r="AJ90" i="9"/>
  <c r="AK90" i="9"/>
  <c r="AJ91" i="9"/>
  <c r="AK91" i="9"/>
  <c r="AJ92" i="9"/>
  <c r="AK92" i="9"/>
  <c r="AJ93" i="9"/>
  <c r="AK93" i="9"/>
  <c r="AJ94" i="9"/>
  <c r="AK94" i="9"/>
  <c r="AJ95" i="9"/>
  <c r="AK95" i="9"/>
  <c r="AJ96" i="9"/>
  <c r="AK96" i="9"/>
  <c r="AJ97" i="9"/>
  <c r="AK97" i="9"/>
  <c r="AJ98" i="9"/>
  <c r="AK98" i="9"/>
  <c r="AJ99" i="9"/>
  <c r="AK99" i="9"/>
  <c r="AJ100" i="9"/>
  <c r="AK100" i="9"/>
  <c r="AJ101" i="9"/>
  <c r="AK101" i="9"/>
  <c r="AJ102" i="9"/>
  <c r="AK102" i="9"/>
  <c r="AJ103" i="9"/>
  <c r="AK103" i="9"/>
  <c r="AJ104" i="9"/>
  <c r="AK104" i="9"/>
  <c r="AJ105" i="9"/>
  <c r="AK105" i="9"/>
  <c r="AJ106" i="9"/>
  <c r="AK106" i="9"/>
  <c r="AJ107" i="9"/>
  <c r="AK107" i="9"/>
  <c r="AJ108" i="9"/>
  <c r="AK108" i="9"/>
  <c r="AJ109" i="9"/>
  <c r="AK109" i="9"/>
  <c r="AJ110" i="9"/>
  <c r="AK110" i="9"/>
  <c r="AJ111" i="9"/>
  <c r="AK111" i="9"/>
  <c r="AJ112" i="9"/>
  <c r="AK112" i="9"/>
  <c r="AJ113" i="9"/>
  <c r="AK113" i="9"/>
  <c r="AJ114" i="9"/>
  <c r="AK114" i="9"/>
  <c r="AJ115" i="9"/>
  <c r="AK115" i="9"/>
  <c r="AJ116" i="9"/>
  <c r="AK116" i="9"/>
  <c r="AJ117" i="9"/>
  <c r="AK117" i="9"/>
  <c r="AJ118" i="9"/>
  <c r="AK118" i="9"/>
  <c r="AJ119" i="9"/>
  <c r="AK119" i="9"/>
  <c r="AJ120" i="9"/>
  <c r="AK120" i="9"/>
  <c r="AJ121" i="9"/>
  <c r="AK121" i="9"/>
  <c r="AJ122" i="9"/>
  <c r="AK122" i="9"/>
  <c r="AJ123" i="9"/>
  <c r="AK123" i="9"/>
  <c r="AJ124" i="9"/>
  <c r="AK124" i="9"/>
  <c r="AJ125" i="9"/>
  <c r="AK125" i="9"/>
  <c r="AJ126" i="9"/>
  <c r="AK126" i="9"/>
  <c r="AJ127" i="9"/>
  <c r="AK127" i="9"/>
  <c r="AJ128" i="9"/>
  <c r="AK128" i="9"/>
  <c r="AJ129" i="9"/>
  <c r="AK129" i="9"/>
  <c r="AJ130" i="9"/>
  <c r="AK130" i="9"/>
  <c r="AJ131" i="9"/>
  <c r="AK131" i="9"/>
  <c r="AJ132" i="9"/>
  <c r="AK132" i="9"/>
  <c r="AJ133" i="9"/>
  <c r="AK133" i="9"/>
  <c r="AJ134" i="9"/>
  <c r="AK134" i="9"/>
  <c r="AJ135" i="9"/>
  <c r="AK135" i="9"/>
  <c r="AJ136" i="9"/>
  <c r="AK136" i="9"/>
  <c r="AJ137" i="9"/>
  <c r="AK137" i="9"/>
  <c r="AJ138" i="9"/>
  <c r="AK138" i="9"/>
  <c r="AJ139" i="9"/>
  <c r="AK139" i="9"/>
  <c r="AJ140" i="9"/>
  <c r="AK140" i="9"/>
  <c r="AJ141" i="9"/>
  <c r="AK141" i="9"/>
  <c r="AJ142" i="9"/>
  <c r="AK142" i="9"/>
  <c r="AJ143" i="9"/>
  <c r="AK143" i="9"/>
  <c r="AJ144" i="9"/>
  <c r="AK144" i="9"/>
  <c r="AJ145" i="9"/>
  <c r="AK145" i="9"/>
  <c r="AJ146" i="9"/>
  <c r="AK146" i="9"/>
  <c r="AJ147" i="9"/>
  <c r="AK147" i="9"/>
  <c r="AJ148" i="9"/>
  <c r="AK148" i="9"/>
  <c r="AJ149" i="9"/>
  <c r="AK149" i="9"/>
  <c r="AJ150" i="9"/>
  <c r="AK150" i="9"/>
  <c r="AJ151" i="9"/>
  <c r="AK151" i="9"/>
  <c r="AJ152" i="9"/>
  <c r="AK152" i="9"/>
  <c r="AJ153" i="9"/>
  <c r="AK153" i="9"/>
  <c r="AJ154" i="9"/>
  <c r="AK154" i="9"/>
  <c r="AJ155" i="9"/>
  <c r="AK155" i="9"/>
  <c r="AJ156" i="9"/>
  <c r="AK156" i="9"/>
  <c r="AJ157" i="9"/>
  <c r="AK157" i="9"/>
  <c r="AJ158" i="9"/>
  <c r="AK158" i="9"/>
  <c r="AJ159" i="9"/>
  <c r="AK159" i="9"/>
  <c r="AJ160" i="9"/>
  <c r="AK160" i="9"/>
  <c r="AJ161" i="9"/>
  <c r="AK161" i="9"/>
  <c r="AJ162" i="9"/>
  <c r="AK162" i="9"/>
  <c r="AJ163" i="9"/>
  <c r="AK163" i="9"/>
  <c r="AJ164" i="9"/>
  <c r="AK164" i="9"/>
  <c r="AJ165" i="9"/>
  <c r="AK165" i="9"/>
  <c r="AJ166" i="9"/>
  <c r="AK166" i="9"/>
  <c r="AJ167" i="9"/>
  <c r="AK167" i="9"/>
  <c r="AJ168" i="9"/>
  <c r="AK168" i="9"/>
  <c r="AJ169" i="9"/>
  <c r="AK169" i="9"/>
  <c r="AJ170" i="9"/>
  <c r="AK170" i="9"/>
  <c r="AJ171" i="9"/>
  <c r="AK171" i="9"/>
  <c r="AJ172" i="9"/>
  <c r="AK172" i="9"/>
  <c r="AJ173" i="9"/>
  <c r="AK173" i="9"/>
  <c r="AJ174" i="9"/>
  <c r="AK174" i="9"/>
  <c r="AJ175" i="9"/>
  <c r="AK175" i="9"/>
  <c r="AJ176" i="9"/>
  <c r="AK176" i="9"/>
  <c r="AJ177" i="9"/>
  <c r="AK177" i="9"/>
  <c r="AJ178" i="9"/>
  <c r="AK178" i="9"/>
  <c r="AJ179" i="9"/>
  <c r="AK179" i="9"/>
  <c r="AJ180" i="9"/>
  <c r="AK180" i="9"/>
  <c r="AJ181" i="9"/>
  <c r="AK181" i="9"/>
  <c r="AJ182" i="9"/>
  <c r="AK182" i="9"/>
  <c r="AJ183" i="9"/>
  <c r="AK183" i="9"/>
  <c r="AJ184" i="9"/>
  <c r="AK184" i="9"/>
  <c r="AJ185" i="9"/>
  <c r="AK185" i="9"/>
  <c r="AJ186" i="9"/>
  <c r="AK186" i="9"/>
  <c r="AJ187" i="9"/>
  <c r="AK187" i="9"/>
  <c r="AJ188" i="9"/>
  <c r="AK188" i="9"/>
  <c r="AJ189" i="9"/>
  <c r="AK189" i="9"/>
  <c r="AJ190" i="9"/>
  <c r="AK190" i="9"/>
  <c r="AJ191" i="9"/>
  <c r="AK191" i="9"/>
  <c r="AJ192" i="9"/>
  <c r="AK192" i="9"/>
  <c r="AJ193" i="9"/>
  <c r="AK193" i="9"/>
  <c r="AJ194" i="9"/>
  <c r="AK194" i="9"/>
  <c r="AJ195" i="9"/>
  <c r="AK195" i="9"/>
  <c r="AJ196" i="9"/>
  <c r="AK196" i="9"/>
  <c r="AJ197" i="9"/>
  <c r="AK197" i="9"/>
  <c r="AJ198" i="9"/>
  <c r="AK198" i="9"/>
  <c r="AJ199" i="9"/>
  <c r="AK199" i="9"/>
  <c r="AJ200" i="9"/>
  <c r="AK200" i="9"/>
  <c r="AJ201" i="9"/>
  <c r="AK201" i="9"/>
  <c r="AJ202" i="9"/>
  <c r="AK202" i="9"/>
  <c r="AJ203" i="9"/>
  <c r="AK203" i="9"/>
  <c r="AJ204" i="9"/>
  <c r="AK204" i="9"/>
  <c r="AJ205" i="9"/>
  <c r="AK205" i="9"/>
  <c r="AJ206" i="9"/>
  <c r="AK206" i="9"/>
  <c r="AJ207" i="9"/>
  <c r="AK207" i="9"/>
  <c r="AJ208" i="9"/>
  <c r="AK208" i="9"/>
  <c r="AJ209" i="9"/>
  <c r="AK209" i="9"/>
  <c r="AJ210" i="9"/>
  <c r="AK210" i="9"/>
  <c r="AJ211" i="9"/>
  <c r="AK211" i="9"/>
  <c r="AJ212" i="9"/>
  <c r="AK212" i="9"/>
  <c r="AJ213" i="9"/>
  <c r="AK213" i="9"/>
  <c r="AJ214" i="9"/>
  <c r="AK214" i="9"/>
  <c r="AJ215" i="9"/>
  <c r="AK215" i="9"/>
  <c r="AJ216" i="9"/>
  <c r="AK216" i="9"/>
  <c r="AJ217" i="9"/>
  <c r="AK217" i="9"/>
  <c r="AJ218" i="9"/>
  <c r="AK218" i="9"/>
  <c r="AJ219" i="9"/>
  <c r="AK219" i="9"/>
  <c r="AJ220" i="9"/>
  <c r="AK220" i="9"/>
  <c r="AJ221" i="9"/>
  <c r="AK221" i="9"/>
  <c r="AJ222" i="9"/>
  <c r="AK222" i="9"/>
  <c r="AJ223" i="9"/>
  <c r="AK223" i="9"/>
  <c r="AJ224" i="9"/>
  <c r="AK224" i="9"/>
  <c r="AJ225" i="9"/>
  <c r="AK225" i="9"/>
  <c r="AJ226" i="9"/>
  <c r="AK226" i="9"/>
  <c r="AJ227" i="9"/>
  <c r="AK227" i="9"/>
  <c r="AJ228" i="9"/>
  <c r="AK228" i="9"/>
  <c r="AJ229" i="9"/>
  <c r="AK229" i="9"/>
  <c r="AJ230" i="9"/>
  <c r="AK230" i="9"/>
  <c r="AJ231" i="9"/>
  <c r="AK231" i="9"/>
  <c r="AJ232" i="9"/>
  <c r="AK232" i="9"/>
  <c r="AJ233" i="9"/>
  <c r="AK233" i="9"/>
  <c r="AJ234" i="9"/>
  <c r="AK234" i="9"/>
  <c r="AJ235" i="9"/>
  <c r="AK235" i="9"/>
  <c r="AJ236" i="9"/>
  <c r="AK236" i="9"/>
  <c r="AJ237" i="9"/>
  <c r="AK237" i="9"/>
  <c r="AJ238" i="9"/>
  <c r="AK238" i="9"/>
  <c r="AJ239" i="9"/>
  <c r="AK239" i="9"/>
  <c r="AJ240" i="9"/>
  <c r="AK240" i="9"/>
  <c r="AJ241" i="9"/>
  <c r="AK241" i="9"/>
  <c r="AJ242" i="9"/>
  <c r="AK242" i="9"/>
  <c r="AJ243" i="9"/>
  <c r="AK243" i="9"/>
  <c r="AJ244" i="9"/>
  <c r="AK244" i="9"/>
  <c r="AJ245" i="9"/>
  <c r="AK245" i="9"/>
  <c r="AJ246" i="9"/>
  <c r="AK246" i="9"/>
  <c r="AJ247" i="9"/>
  <c r="AK247" i="9"/>
  <c r="AJ248" i="9"/>
  <c r="AK248" i="9"/>
  <c r="AJ249" i="9"/>
  <c r="AK249" i="9"/>
  <c r="AJ250" i="9"/>
  <c r="AK250" i="9"/>
  <c r="AJ251" i="9"/>
  <c r="AK251" i="9"/>
  <c r="AJ252" i="9"/>
  <c r="AK252" i="9"/>
  <c r="AJ253" i="9"/>
  <c r="AK253" i="9"/>
  <c r="AJ254" i="9"/>
  <c r="AK254" i="9"/>
  <c r="AJ255" i="9"/>
  <c r="AK255" i="9"/>
  <c r="AJ256" i="9"/>
  <c r="AK256" i="9"/>
  <c r="AJ257" i="9"/>
  <c r="AK257" i="9"/>
  <c r="AJ258" i="9"/>
  <c r="AK258" i="9"/>
  <c r="AJ259" i="9"/>
  <c r="AK259" i="9"/>
  <c r="AJ260" i="9"/>
  <c r="AK260" i="9"/>
  <c r="AJ261" i="9"/>
  <c r="AK261" i="9"/>
  <c r="AJ262" i="9"/>
  <c r="AK262" i="9"/>
  <c r="AJ263" i="9"/>
  <c r="AK263" i="9"/>
  <c r="AJ264" i="9"/>
  <c r="AK264" i="9"/>
  <c r="AJ265" i="9"/>
  <c r="AK265" i="9"/>
  <c r="AJ266" i="9"/>
  <c r="AK266" i="9"/>
  <c r="AJ267" i="9"/>
  <c r="AK267" i="9"/>
  <c r="AJ268" i="9"/>
  <c r="AK268" i="9"/>
  <c r="AJ269" i="9"/>
  <c r="AK269" i="9"/>
  <c r="AJ270" i="9"/>
  <c r="AK270" i="9"/>
  <c r="AJ271" i="9"/>
  <c r="AK271" i="9"/>
  <c r="AJ272" i="9"/>
  <c r="AK272" i="9"/>
  <c r="AJ273" i="9"/>
  <c r="AK273" i="9"/>
  <c r="AJ274" i="9"/>
  <c r="AK274" i="9"/>
  <c r="AJ275" i="9"/>
  <c r="AK275" i="9"/>
  <c r="AJ276" i="9"/>
  <c r="AK276" i="9"/>
  <c r="AJ277" i="9"/>
  <c r="AK277" i="9"/>
  <c r="AJ278" i="9"/>
  <c r="AK278" i="9"/>
  <c r="AJ279" i="9"/>
  <c r="AK279" i="9"/>
  <c r="AJ280" i="9"/>
  <c r="AK280" i="9"/>
  <c r="AJ281" i="9"/>
  <c r="AK281" i="9"/>
  <c r="AJ282" i="9"/>
  <c r="AK282" i="9"/>
  <c r="AJ283" i="9"/>
  <c r="AK283" i="9"/>
  <c r="AJ284" i="9"/>
  <c r="AK284" i="9"/>
  <c r="AJ285" i="9"/>
  <c r="AK285" i="9"/>
  <c r="AJ286" i="9"/>
  <c r="AK286" i="9"/>
  <c r="AJ287" i="9"/>
  <c r="AK287" i="9"/>
  <c r="AJ288" i="9"/>
  <c r="AK288" i="9"/>
  <c r="AJ289" i="9"/>
  <c r="AK289" i="9"/>
  <c r="AJ290" i="9"/>
  <c r="AK290" i="9"/>
  <c r="AJ291" i="9"/>
  <c r="AK291" i="9"/>
  <c r="AJ292" i="9"/>
  <c r="AK292" i="9"/>
  <c r="AJ293" i="9"/>
  <c r="AK293" i="9"/>
  <c r="AJ294" i="9"/>
  <c r="AK294" i="9"/>
  <c r="AJ295" i="9"/>
  <c r="AK295" i="9"/>
  <c r="AJ296" i="9"/>
  <c r="AK296" i="9"/>
  <c r="AJ297" i="9"/>
  <c r="AK297" i="9"/>
  <c r="AJ298" i="9"/>
  <c r="AK298" i="9"/>
  <c r="AJ299" i="9"/>
  <c r="AK299" i="9"/>
  <c r="AJ300" i="9"/>
  <c r="AK300" i="9"/>
  <c r="AJ301" i="9"/>
  <c r="AK301" i="9"/>
  <c r="AJ302" i="9"/>
  <c r="AK302" i="9"/>
  <c r="AJ303" i="9"/>
  <c r="AK303" i="9"/>
  <c r="AJ304" i="9"/>
  <c r="AK304" i="9"/>
  <c r="AJ305" i="9"/>
  <c r="AK305" i="9"/>
  <c r="AJ306" i="9"/>
  <c r="AK306" i="9"/>
  <c r="AJ307" i="9"/>
  <c r="AK307" i="9"/>
  <c r="AJ308" i="9"/>
  <c r="AK308" i="9"/>
  <c r="AJ309" i="9"/>
  <c r="AK309" i="9"/>
  <c r="AJ310" i="9"/>
  <c r="AK310" i="9"/>
  <c r="AJ311" i="9"/>
  <c r="AK311" i="9"/>
  <c r="AJ312" i="9"/>
  <c r="AK312" i="9"/>
  <c r="AJ313" i="9"/>
  <c r="AK313" i="9"/>
  <c r="AJ314" i="9"/>
  <c r="AK314" i="9"/>
  <c r="AJ315" i="9"/>
  <c r="AK315" i="9"/>
  <c r="AJ316" i="9"/>
  <c r="AK316" i="9"/>
  <c r="AJ317" i="9"/>
  <c r="AK317" i="9"/>
  <c r="AJ318" i="9"/>
  <c r="AK318" i="9"/>
  <c r="AJ319" i="9"/>
  <c r="AK319" i="9"/>
  <c r="AJ320" i="9"/>
  <c r="AK320" i="9"/>
  <c r="AJ321" i="9"/>
  <c r="AK321" i="9"/>
  <c r="AJ322" i="9"/>
  <c r="AK322" i="9"/>
  <c r="AJ323" i="9"/>
  <c r="AK323" i="9"/>
  <c r="AJ324" i="9"/>
  <c r="AK324" i="9"/>
  <c r="AJ325" i="9"/>
  <c r="AK325" i="9"/>
  <c r="AJ326" i="9"/>
  <c r="AK326" i="9"/>
  <c r="AJ327" i="9"/>
  <c r="AK327" i="9"/>
  <c r="AJ328" i="9"/>
  <c r="AK328" i="9"/>
  <c r="AJ329" i="9"/>
  <c r="AK329" i="9"/>
  <c r="AJ330" i="9"/>
  <c r="AK330" i="9"/>
  <c r="AJ331" i="9"/>
  <c r="AK331" i="9"/>
  <c r="AJ332" i="9"/>
  <c r="AK332" i="9"/>
  <c r="AJ333" i="9"/>
  <c r="AK333" i="9"/>
  <c r="AJ334" i="9"/>
  <c r="AK334" i="9"/>
  <c r="AJ335" i="9"/>
  <c r="AK335" i="9"/>
  <c r="AJ336" i="9"/>
  <c r="AK336" i="9"/>
  <c r="AJ337" i="9"/>
  <c r="AK337" i="9"/>
  <c r="AJ338" i="9"/>
  <c r="AK338" i="9"/>
  <c r="AJ339" i="9"/>
  <c r="AK339" i="9"/>
  <c r="AJ340" i="9"/>
  <c r="AK340" i="9"/>
  <c r="AJ341" i="9"/>
  <c r="AK341" i="9"/>
  <c r="AJ342" i="9"/>
  <c r="AK342" i="9"/>
  <c r="AJ343" i="9"/>
  <c r="AK343" i="9"/>
  <c r="AJ344" i="9"/>
  <c r="AK344" i="9"/>
  <c r="AJ345" i="9"/>
  <c r="AK345" i="9"/>
  <c r="AJ346" i="9"/>
  <c r="AK346" i="9"/>
  <c r="AJ347" i="9"/>
  <c r="AK347" i="9"/>
  <c r="AJ348" i="9"/>
  <c r="AK348" i="9"/>
  <c r="AJ349" i="9"/>
  <c r="AK349" i="9"/>
  <c r="AJ350" i="9"/>
  <c r="AK350" i="9"/>
  <c r="AJ351" i="9"/>
  <c r="AK351" i="9"/>
  <c r="AJ352" i="9"/>
  <c r="AK352" i="9"/>
  <c r="AJ353" i="9"/>
  <c r="AK353" i="9"/>
  <c r="AJ354" i="9"/>
  <c r="AK354" i="9"/>
  <c r="AJ355" i="9"/>
  <c r="AK355" i="9"/>
  <c r="AJ356" i="9"/>
  <c r="AK356" i="9"/>
  <c r="AJ357" i="9"/>
  <c r="AK357" i="9"/>
  <c r="AJ358" i="9"/>
  <c r="AK358" i="9"/>
  <c r="AJ359" i="9"/>
  <c r="AK359" i="9"/>
  <c r="AJ360" i="9"/>
  <c r="AK360" i="9"/>
  <c r="AJ361" i="9"/>
  <c r="AK361" i="9"/>
  <c r="AJ362" i="9"/>
  <c r="AK362" i="9"/>
  <c r="AJ363" i="9"/>
  <c r="AK363" i="9"/>
  <c r="AJ364" i="9"/>
  <c r="AK364" i="9"/>
  <c r="AJ365" i="9"/>
  <c r="AK365" i="9"/>
  <c r="AJ366" i="9"/>
  <c r="AK366" i="9"/>
  <c r="AJ367" i="9"/>
  <c r="AK367" i="9"/>
  <c r="AJ368" i="9"/>
  <c r="AK368" i="9"/>
  <c r="AJ369" i="9"/>
  <c r="AK369" i="9"/>
  <c r="AJ370" i="9"/>
  <c r="AK370" i="9"/>
  <c r="AJ371" i="9"/>
  <c r="AK371" i="9"/>
  <c r="AJ372" i="9"/>
  <c r="AK372" i="9"/>
  <c r="AJ373" i="9"/>
  <c r="AK373" i="9"/>
  <c r="AJ374" i="9"/>
  <c r="AK374" i="9"/>
  <c r="AJ375" i="9"/>
  <c r="AK375" i="9"/>
  <c r="AJ376" i="9"/>
  <c r="AK376" i="9"/>
  <c r="AJ377" i="9"/>
  <c r="AK377" i="9"/>
  <c r="AJ378" i="9"/>
  <c r="AK378" i="9"/>
  <c r="AJ379" i="9"/>
  <c r="AK379" i="9"/>
  <c r="AJ380" i="9"/>
  <c r="AK380" i="9"/>
  <c r="AJ381" i="9"/>
  <c r="AK381" i="9"/>
  <c r="AJ382" i="9"/>
  <c r="AK382" i="9"/>
  <c r="AJ383" i="9"/>
  <c r="AK383" i="9"/>
  <c r="AJ384" i="9"/>
  <c r="AK384" i="9"/>
  <c r="AJ385" i="9"/>
  <c r="AK385" i="9"/>
  <c r="AJ386" i="9"/>
  <c r="AK386" i="9"/>
  <c r="AJ387" i="9"/>
  <c r="AK387" i="9"/>
  <c r="AJ388" i="9"/>
  <c r="AK388" i="9"/>
  <c r="AJ389" i="9"/>
  <c r="AK389" i="9"/>
  <c r="AJ390" i="9"/>
  <c r="AK390" i="9"/>
  <c r="AJ391" i="9"/>
  <c r="AK391" i="9"/>
  <c r="AJ392" i="9"/>
  <c r="AK392" i="9"/>
  <c r="AJ393" i="9"/>
  <c r="AK393" i="9"/>
  <c r="AJ394" i="9"/>
  <c r="AK394" i="9"/>
  <c r="AJ395" i="9"/>
  <c r="AK395" i="9"/>
  <c r="AJ396" i="9"/>
  <c r="AK396" i="9"/>
  <c r="AJ397" i="9"/>
  <c r="AK397" i="9"/>
  <c r="AJ398" i="9"/>
  <c r="AK398" i="9"/>
  <c r="AJ399" i="9"/>
  <c r="AK399" i="9"/>
  <c r="AJ400" i="9"/>
  <c r="AK400" i="9"/>
  <c r="AJ401" i="9"/>
  <c r="AK401" i="9"/>
  <c r="AJ402" i="9"/>
  <c r="AK402" i="9"/>
  <c r="AJ403" i="9"/>
  <c r="AK403" i="9"/>
  <c r="AJ404" i="9"/>
  <c r="AK404" i="9"/>
  <c r="AJ405" i="9"/>
  <c r="AK405" i="9"/>
  <c r="AJ406" i="9"/>
  <c r="AK406" i="9"/>
  <c r="AJ407" i="9"/>
  <c r="AK407" i="9"/>
  <c r="AJ408" i="9"/>
  <c r="AK408" i="9"/>
  <c r="AJ409" i="9"/>
  <c r="AK409" i="9"/>
  <c r="AJ410" i="9"/>
  <c r="AK410" i="9"/>
  <c r="AJ411" i="9"/>
  <c r="AK411" i="9"/>
  <c r="AJ412" i="9"/>
  <c r="AK412" i="9"/>
  <c r="AJ413" i="9"/>
  <c r="AK413" i="9"/>
  <c r="AJ414" i="9"/>
  <c r="AK414" i="9"/>
  <c r="AJ415" i="9"/>
  <c r="AK415" i="9"/>
  <c r="AJ416" i="9"/>
  <c r="AK416" i="9"/>
  <c r="AJ417" i="9"/>
  <c r="AK417" i="9"/>
  <c r="AJ418" i="9"/>
  <c r="AK418" i="9"/>
  <c r="AJ419" i="9"/>
  <c r="AK419" i="9"/>
  <c r="AJ420" i="9"/>
  <c r="AK420" i="9"/>
  <c r="AJ421" i="9"/>
  <c r="AK421" i="9"/>
  <c r="AJ422" i="9"/>
  <c r="AK422" i="9"/>
  <c r="AJ423" i="9"/>
  <c r="AK423" i="9"/>
  <c r="AJ424" i="9"/>
  <c r="AK424" i="9"/>
  <c r="AJ425" i="9"/>
  <c r="AK425" i="9"/>
  <c r="AJ426" i="9"/>
  <c r="AK426" i="9"/>
  <c r="AJ427" i="9"/>
  <c r="AK427" i="9"/>
  <c r="AJ428" i="9"/>
  <c r="AK428" i="9"/>
  <c r="AJ429" i="9"/>
  <c r="AK429" i="9"/>
  <c r="AJ430" i="9"/>
  <c r="AK430" i="9"/>
  <c r="AJ431" i="9"/>
  <c r="AK431" i="9"/>
  <c r="AJ432" i="9"/>
  <c r="AK432" i="9"/>
  <c r="AJ433" i="9"/>
  <c r="AK433" i="9"/>
  <c r="AJ434" i="9"/>
  <c r="AK434" i="9"/>
  <c r="AJ435" i="9"/>
  <c r="AK435" i="9"/>
  <c r="AJ436" i="9"/>
  <c r="AK436" i="9"/>
  <c r="AJ437" i="9"/>
  <c r="AK437" i="9"/>
  <c r="AJ438" i="9"/>
  <c r="AK438" i="9"/>
  <c r="AJ439" i="9"/>
  <c r="AK439" i="9"/>
  <c r="AJ440" i="9"/>
  <c r="AK440" i="9"/>
  <c r="AJ441" i="9"/>
  <c r="AK441" i="9"/>
  <c r="AJ442" i="9"/>
  <c r="AK442" i="9"/>
  <c r="AJ443" i="9"/>
  <c r="AK443" i="9"/>
  <c r="AJ444" i="9"/>
  <c r="AK444" i="9"/>
  <c r="AJ445" i="9"/>
  <c r="AK445" i="9"/>
  <c r="AJ446" i="9"/>
  <c r="AK446" i="9"/>
  <c r="AJ447" i="9"/>
  <c r="AK447" i="9"/>
  <c r="AJ448" i="9"/>
  <c r="AK448" i="9"/>
  <c r="AJ449" i="9"/>
  <c r="AK449" i="9"/>
  <c r="AJ450" i="9"/>
  <c r="AK450" i="9"/>
  <c r="AJ451" i="9"/>
  <c r="AK451" i="9"/>
  <c r="AJ452" i="9"/>
  <c r="AK452" i="9"/>
  <c r="AJ453" i="9"/>
  <c r="AK453" i="9"/>
  <c r="AJ454" i="9"/>
  <c r="AK454" i="9"/>
  <c r="AJ455" i="9"/>
  <c r="AK455" i="9"/>
  <c r="AJ456" i="9"/>
  <c r="AK456" i="9"/>
  <c r="AJ457" i="9"/>
  <c r="AK457" i="9"/>
  <c r="AJ458" i="9"/>
  <c r="AK458" i="9"/>
  <c r="AJ459" i="9"/>
  <c r="AK459" i="9"/>
  <c r="AJ460" i="9"/>
  <c r="AK460" i="9"/>
  <c r="AJ461" i="9"/>
  <c r="AK461" i="9"/>
  <c r="AJ462" i="9"/>
  <c r="AK462" i="9"/>
  <c r="AJ463" i="9"/>
  <c r="AK463" i="9"/>
  <c r="AJ464" i="9"/>
  <c r="AK464" i="9"/>
  <c r="AJ465" i="9"/>
  <c r="AK465" i="9"/>
  <c r="AB9" i="9"/>
  <c r="AC9" i="9"/>
  <c r="AD9" i="9"/>
  <c r="AE9" i="9"/>
  <c r="AB10" i="9"/>
  <c r="AC10" i="9"/>
  <c r="AD10" i="9"/>
  <c r="AE10" i="9"/>
  <c r="AB11" i="9"/>
  <c r="AC11" i="9"/>
  <c r="AD11" i="9"/>
  <c r="AE11" i="9"/>
  <c r="AB12" i="9"/>
  <c r="AC12" i="9"/>
  <c r="AD12" i="9"/>
  <c r="AE12" i="9"/>
  <c r="AB13" i="9"/>
  <c r="AC13" i="9"/>
  <c r="AD13" i="9"/>
  <c r="AE13" i="9"/>
  <c r="AB14" i="9"/>
  <c r="AC14" i="9"/>
  <c r="AD14" i="9"/>
  <c r="AE14" i="9"/>
  <c r="AB15" i="9"/>
  <c r="AC15" i="9"/>
  <c r="AD15" i="9"/>
  <c r="AE15" i="9"/>
  <c r="AB16" i="9"/>
  <c r="AC16" i="9"/>
  <c r="AD16" i="9"/>
  <c r="AE16" i="9"/>
  <c r="AB17" i="9"/>
  <c r="AC17" i="9"/>
  <c r="AD17" i="9"/>
  <c r="AE17" i="9"/>
  <c r="AB18" i="9"/>
  <c r="AC18" i="9"/>
  <c r="AD18" i="9"/>
  <c r="AE18" i="9"/>
  <c r="AB19" i="9"/>
  <c r="AC19" i="9"/>
  <c r="AD19" i="9"/>
  <c r="AE19" i="9"/>
  <c r="AB20" i="9"/>
  <c r="AC20" i="9"/>
  <c r="AD20" i="9"/>
  <c r="AE20" i="9"/>
  <c r="AB21" i="9"/>
  <c r="AC21" i="9"/>
  <c r="AD21" i="9"/>
  <c r="AE21" i="9"/>
  <c r="AB22" i="9"/>
  <c r="AC22" i="9"/>
  <c r="AD22" i="9"/>
  <c r="AE22" i="9"/>
  <c r="AB23" i="9"/>
  <c r="AC23" i="9"/>
  <c r="AD23" i="9"/>
  <c r="AE23" i="9"/>
  <c r="AB24" i="9"/>
  <c r="AC24" i="9"/>
  <c r="AD24" i="9"/>
  <c r="AE24" i="9"/>
  <c r="AB25" i="9"/>
  <c r="AC25" i="9"/>
  <c r="AD25" i="9"/>
  <c r="AE25" i="9"/>
  <c r="AB26" i="9"/>
  <c r="AC26" i="9"/>
  <c r="AD26" i="9"/>
  <c r="AE26" i="9"/>
  <c r="AB27" i="9"/>
  <c r="AC27" i="9"/>
  <c r="AD27" i="9"/>
  <c r="AE27" i="9"/>
  <c r="AB28" i="9"/>
  <c r="AC28" i="9"/>
  <c r="AD28" i="9"/>
  <c r="AE28" i="9"/>
  <c r="AB29" i="9"/>
  <c r="AC29" i="9"/>
  <c r="AD29" i="9"/>
  <c r="AE29" i="9"/>
  <c r="AB30" i="9"/>
  <c r="AC30" i="9"/>
  <c r="AD30" i="9"/>
  <c r="AE30" i="9"/>
  <c r="AB31" i="9"/>
  <c r="AC31" i="9"/>
  <c r="AD31" i="9"/>
  <c r="AE31" i="9"/>
  <c r="AB32" i="9"/>
  <c r="AC32" i="9"/>
  <c r="AD32" i="9"/>
  <c r="AE32" i="9"/>
  <c r="AB33" i="9"/>
  <c r="AC33" i="9"/>
  <c r="AD33" i="9"/>
  <c r="AE33" i="9"/>
  <c r="AB34" i="9"/>
  <c r="AC34" i="9"/>
  <c r="AD34" i="9"/>
  <c r="AE34" i="9"/>
  <c r="AB35" i="9"/>
  <c r="AC35" i="9"/>
  <c r="AD35" i="9"/>
  <c r="AE35" i="9"/>
  <c r="AB36" i="9"/>
  <c r="AC36" i="9"/>
  <c r="AD36" i="9"/>
  <c r="AE36" i="9"/>
  <c r="AB37" i="9"/>
  <c r="AC37" i="9"/>
  <c r="AD37" i="9"/>
  <c r="AE37" i="9"/>
  <c r="AB38" i="9"/>
  <c r="AC38" i="9"/>
  <c r="AD38" i="9"/>
  <c r="AE38" i="9"/>
  <c r="AB39" i="9"/>
  <c r="AC39" i="9"/>
  <c r="AD39" i="9"/>
  <c r="AE39" i="9"/>
  <c r="AB40" i="9"/>
  <c r="AC40" i="9"/>
  <c r="AD40" i="9"/>
  <c r="AE40" i="9"/>
  <c r="AB41" i="9"/>
  <c r="AC41" i="9"/>
  <c r="AD41" i="9"/>
  <c r="AE41" i="9"/>
  <c r="AB42" i="9"/>
  <c r="AC42" i="9"/>
  <c r="AD42" i="9"/>
  <c r="AE42" i="9"/>
  <c r="AB43" i="9"/>
  <c r="AC43" i="9"/>
  <c r="AD43" i="9"/>
  <c r="AE43" i="9"/>
  <c r="AB44" i="9"/>
  <c r="AC44" i="9"/>
  <c r="AD44" i="9"/>
  <c r="AE44" i="9"/>
  <c r="AB45" i="9"/>
  <c r="AC45" i="9"/>
  <c r="AD45" i="9"/>
  <c r="AE45" i="9"/>
  <c r="AB46" i="9"/>
  <c r="AC46" i="9"/>
  <c r="AD46" i="9"/>
  <c r="AE46" i="9"/>
  <c r="AB47" i="9"/>
  <c r="AC47" i="9"/>
  <c r="AD47" i="9"/>
  <c r="AE47" i="9"/>
  <c r="AB48" i="9"/>
  <c r="AC48" i="9"/>
  <c r="AD48" i="9"/>
  <c r="AE48" i="9"/>
  <c r="AB49" i="9"/>
  <c r="AC49" i="9"/>
  <c r="AD49" i="9"/>
  <c r="AE49" i="9"/>
  <c r="AB50" i="9"/>
  <c r="AC50" i="9"/>
  <c r="AD50" i="9"/>
  <c r="AE50" i="9"/>
  <c r="AB51" i="9"/>
  <c r="AC51" i="9"/>
  <c r="AD51" i="9"/>
  <c r="AE51" i="9"/>
  <c r="AB52" i="9"/>
  <c r="AC52" i="9"/>
  <c r="AD52" i="9"/>
  <c r="AE52" i="9"/>
  <c r="AB53" i="9"/>
  <c r="AC53" i="9"/>
  <c r="AD53" i="9"/>
  <c r="AE53" i="9"/>
  <c r="AB54" i="9"/>
  <c r="AC54" i="9"/>
  <c r="AD54" i="9"/>
  <c r="AE54" i="9"/>
  <c r="AB55" i="9"/>
  <c r="AC55" i="9"/>
  <c r="AD55" i="9"/>
  <c r="AE55" i="9"/>
  <c r="AB56" i="9"/>
  <c r="AC56" i="9"/>
  <c r="AD56" i="9"/>
  <c r="AE56" i="9"/>
  <c r="AB57" i="9"/>
  <c r="AC57" i="9"/>
  <c r="AD57" i="9"/>
  <c r="AE57" i="9"/>
  <c r="AB58" i="9"/>
  <c r="AC58" i="9"/>
  <c r="AD58" i="9"/>
  <c r="AE58" i="9"/>
  <c r="AB59" i="9"/>
  <c r="AC59" i="9"/>
  <c r="AD59" i="9"/>
  <c r="AE59" i="9"/>
  <c r="AB60" i="9"/>
  <c r="AC60" i="9"/>
  <c r="AD60" i="9"/>
  <c r="AE60" i="9"/>
  <c r="AB61" i="9"/>
  <c r="AC61" i="9"/>
  <c r="AD61" i="9"/>
  <c r="AE61" i="9"/>
  <c r="AB62" i="9"/>
  <c r="AC62" i="9"/>
  <c r="AD62" i="9"/>
  <c r="AE62" i="9"/>
  <c r="AB63" i="9"/>
  <c r="AC63" i="9"/>
  <c r="AD63" i="9"/>
  <c r="AE63" i="9"/>
  <c r="AB64" i="9"/>
  <c r="AC64" i="9"/>
  <c r="AD64" i="9"/>
  <c r="AE64" i="9"/>
  <c r="AB65" i="9"/>
  <c r="AC65" i="9"/>
  <c r="AD65" i="9"/>
  <c r="AE65" i="9"/>
  <c r="AB66" i="9"/>
  <c r="AC66" i="9"/>
  <c r="AD66" i="9"/>
  <c r="AE66" i="9"/>
  <c r="AB67" i="9"/>
  <c r="AC67" i="9"/>
  <c r="AD67" i="9"/>
  <c r="AE67" i="9"/>
  <c r="AB68" i="9"/>
  <c r="AC68" i="9"/>
  <c r="AD68" i="9"/>
  <c r="AE68" i="9"/>
  <c r="AB69" i="9"/>
  <c r="AC69" i="9"/>
  <c r="AD69" i="9"/>
  <c r="AE69" i="9"/>
  <c r="AB70" i="9"/>
  <c r="AC70" i="9"/>
  <c r="AD70" i="9"/>
  <c r="AE70" i="9"/>
  <c r="AB71" i="9"/>
  <c r="AC71" i="9"/>
  <c r="AD71" i="9"/>
  <c r="AE71" i="9"/>
  <c r="AB72" i="9"/>
  <c r="AC72" i="9"/>
  <c r="AD72" i="9"/>
  <c r="AE72" i="9"/>
  <c r="AB73" i="9"/>
  <c r="AC73" i="9"/>
  <c r="AD73" i="9"/>
  <c r="AE73" i="9"/>
  <c r="AB74" i="9"/>
  <c r="AC74" i="9"/>
  <c r="AD74" i="9"/>
  <c r="AE74" i="9"/>
  <c r="AB75" i="9"/>
  <c r="AC75" i="9"/>
  <c r="AD75" i="9"/>
  <c r="AE75" i="9"/>
  <c r="AB76" i="9"/>
  <c r="AC76" i="9"/>
  <c r="AD76" i="9"/>
  <c r="AE76" i="9"/>
  <c r="AB77" i="9"/>
  <c r="AC77" i="9"/>
  <c r="AD77" i="9"/>
  <c r="AE77" i="9"/>
  <c r="AB78" i="9"/>
  <c r="AC78" i="9"/>
  <c r="AD78" i="9"/>
  <c r="AE78" i="9"/>
  <c r="AB79" i="9"/>
  <c r="AC79" i="9"/>
  <c r="AD79" i="9"/>
  <c r="AE79" i="9"/>
  <c r="AB80" i="9"/>
  <c r="AC80" i="9"/>
  <c r="AD80" i="9"/>
  <c r="AE80" i="9"/>
  <c r="AB81" i="9"/>
  <c r="AC81" i="9"/>
  <c r="AD81" i="9"/>
  <c r="AE81" i="9"/>
  <c r="AB82" i="9"/>
  <c r="AC82" i="9"/>
  <c r="AD82" i="9"/>
  <c r="AE82" i="9"/>
  <c r="AB83" i="9"/>
  <c r="AC83" i="9"/>
  <c r="AD83" i="9"/>
  <c r="AE83" i="9"/>
  <c r="AB84" i="9"/>
  <c r="AC84" i="9"/>
  <c r="AD84" i="9"/>
  <c r="AE84" i="9"/>
  <c r="AB85" i="9"/>
  <c r="AC85" i="9"/>
  <c r="AD85" i="9"/>
  <c r="AE85" i="9"/>
  <c r="AB86" i="9"/>
  <c r="AC86" i="9"/>
  <c r="AD86" i="9"/>
  <c r="AE86" i="9"/>
  <c r="AB87" i="9"/>
  <c r="AC87" i="9"/>
  <c r="AD87" i="9"/>
  <c r="AE87" i="9"/>
  <c r="AB88" i="9"/>
  <c r="AC88" i="9"/>
  <c r="AD88" i="9"/>
  <c r="AE88" i="9"/>
  <c r="AB89" i="9"/>
  <c r="AC89" i="9"/>
  <c r="AD89" i="9"/>
  <c r="AE89" i="9"/>
  <c r="AB90" i="9"/>
  <c r="AC90" i="9"/>
  <c r="AD90" i="9"/>
  <c r="AE90" i="9"/>
  <c r="AB91" i="9"/>
  <c r="AC91" i="9"/>
  <c r="AD91" i="9"/>
  <c r="AE91" i="9"/>
  <c r="AB92" i="9"/>
  <c r="AC92" i="9"/>
  <c r="AD92" i="9"/>
  <c r="AE92" i="9"/>
  <c r="AB93" i="9"/>
  <c r="AC93" i="9"/>
  <c r="AD93" i="9"/>
  <c r="AE93" i="9"/>
  <c r="AB94" i="9"/>
  <c r="AC94" i="9"/>
  <c r="AD94" i="9"/>
  <c r="AE94" i="9"/>
  <c r="AB95" i="9"/>
  <c r="AC95" i="9"/>
  <c r="AD95" i="9"/>
  <c r="AE95" i="9"/>
  <c r="AB96" i="9"/>
  <c r="AC96" i="9"/>
  <c r="AD96" i="9"/>
  <c r="AE96" i="9"/>
  <c r="AB97" i="9"/>
  <c r="AC97" i="9"/>
  <c r="AD97" i="9"/>
  <c r="AE97" i="9"/>
  <c r="AB98" i="9"/>
  <c r="AC98" i="9"/>
  <c r="AD98" i="9"/>
  <c r="AE98" i="9"/>
  <c r="AB99" i="9"/>
  <c r="AC99" i="9"/>
  <c r="AD99" i="9"/>
  <c r="AE99" i="9"/>
  <c r="AB100" i="9"/>
  <c r="AC100" i="9"/>
  <c r="AD100" i="9"/>
  <c r="AE100" i="9"/>
  <c r="AB101" i="9"/>
  <c r="AC101" i="9"/>
  <c r="AD101" i="9"/>
  <c r="AE101" i="9"/>
  <c r="AB102" i="9"/>
  <c r="AC102" i="9"/>
  <c r="AD102" i="9"/>
  <c r="AE102" i="9"/>
  <c r="AB103" i="9"/>
  <c r="AC103" i="9"/>
  <c r="AD103" i="9"/>
  <c r="AE103" i="9"/>
  <c r="AB104" i="9"/>
  <c r="AC104" i="9"/>
  <c r="AD104" i="9"/>
  <c r="AE104" i="9"/>
  <c r="AB105" i="9"/>
  <c r="AC105" i="9"/>
  <c r="AD105" i="9"/>
  <c r="AE105" i="9"/>
  <c r="AB106" i="9"/>
  <c r="AC106" i="9"/>
  <c r="AD106" i="9"/>
  <c r="AE106" i="9"/>
  <c r="AB107" i="9"/>
  <c r="AC107" i="9"/>
  <c r="AD107" i="9"/>
  <c r="AE107" i="9"/>
  <c r="AB108" i="9"/>
  <c r="AC108" i="9"/>
  <c r="AD108" i="9"/>
  <c r="AE108" i="9"/>
  <c r="AB109" i="9"/>
  <c r="AC109" i="9"/>
  <c r="AD109" i="9"/>
  <c r="AE109" i="9"/>
  <c r="AB110" i="9"/>
  <c r="AC110" i="9"/>
  <c r="AD110" i="9"/>
  <c r="AE110" i="9"/>
  <c r="AB111" i="9"/>
  <c r="AC111" i="9"/>
  <c r="AD111" i="9"/>
  <c r="AE111" i="9"/>
  <c r="AB112" i="9"/>
  <c r="AC112" i="9"/>
  <c r="AD112" i="9"/>
  <c r="AE112" i="9"/>
  <c r="AB113" i="9"/>
  <c r="AC113" i="9"/>
  <c r="AD113" i="9"/>
  <c r="AE113" i="9"/>
  <c r="AB114" i="9"/>
  <c r="AC114" i="9"/>
  <c r="AD114" i="9"/>
  <c r="AE114" i="9"/>
  <c r="AB115" i="9"/>
  <c r="AC115" i="9"/>
  <c r="AD115" i="9"/>
  <c r="AE115" i="9"/>
  <c r="AB116" i="9"/>
  <c r="AC116" i="9"/>
  <c r="AD116" i="9"/>
  <c r="AE116" i="9"/>
  <c r="AB117" i="9"/>
  <c r="AC117" i="9"/>
  <c r="AD117" i="9"/>
  <c r="AE117" i="9"/>
  <c r="AB118" i="9"/>
  <c r="AC118" i="9"/>
  <c r="AD118" i="9"/>
  <c r="AE118" i="9"/>
  <c r="AB119" i="9"/>
  <c r="AC119" i="9"/>
  <c r="AD119" i="9"/>
  <c r="AE119" i="9"/>
  <c r="AB120" i="9"/>
  <c r="AC120" i="9"/>
  <c r="AD120" i="9"/>
  <c r="AE120" i="9"/>
  <c r="AB121" i="9"/>
  <c r="AC121" i="9"/>
  <c r="AD121" i="9"/>
  <c r="AE121" i="9"/>
  <c r="AB122" i="9"/>
  <c r="AC122" i="9"/>
  <c r="AD122" i="9"/>
  <c r="AE122" i="9"/>
  <c r="AB123" i="9"/>
  <c r="AC123" i="9"/>
  <c r="AD123" i="9"/>
  <c r="AE123" i="9"/>
  <c r="AB124" i="9"/>
  <c r="AC124" i="9"/>
  <c r="AD124" i="9"/>
  <c r="AE124" i="9"/>
  <c r="AB125" i="9"/>
  <c r="AC125" i="9"/>
  <c r="AD125" i="9"/>
  <c r="AE125" i="9"/>
  <c r="AB126" i="9"/>
  <c r="AC126" i="9"/>
  <c r="AD126" i="9"/>
  <c r="AE126" i="9"/>
  <c r="AB127" i="9"/>
  <c r="AC127" i="9"/>
  <c r="AD127" i="9"/>
  <c r="AE127" i="9"/>
  <c r="AB128" i="9"/>
  <c r="AC128" i="9"/>
  <c r="AD128" i="9"/>
  <c r="AE128" i="9"/>
  <c r="AB129" i="9"/>
  <c r="AC129" i="9"/>
  <c r="AD129" i="9"/>
  <c r="AE129" i="9"/>
  <c r="AB130" i="9"/>
  <c r="AC130" i="9"/>
  <c r="AD130" i="9"/>
  <c r="AE130" i="9"/>
  <c r="AB131" i="9"/>
  <c r="AC131" i="9"/>
  <c r="AD131" i="9"/>
  <c r="AE131" i="9"/>
  <c r="AB132" i="9"/>
  <c r="AC132" i="9"/>
  <c r="AD132" i="9"/>
  <c r="AE132" i="9"/>
  <c r="AB133" i="9"/>
  <c r="AC133" i="9"/>
  <c r="AD133" i="9"/>
  <c r="AE133" i="9"/>
  <c r="AB134" i="9"/>
  <c r="AC134" i="9"/>
  <c r="AD134" i="9"/>
  <c r="AE134" i="9"/>
  <c r="AB135" i="9"/>
  <c r="AC135" i="9"/>
  <c r="AD135" i="9"/>
  <c r="AE135" i="9"/>
  <c r="AB136" i="9"/>
  <c r="AC136" i="9"/>
  <c r="AD136" i="9"/>
  <c r="AE136" i="9"/>
  <c r="AB137" i="9"/>
  <c r="AC137" i="9"/>
  <c r="AD137" i="9"/>
  <c r="AE137" i="9"/>
  <c r="AB138" i="9"/>
  <c r="AC138" i="9"/>
  <c r="AD138" i="9"/>
  <c r="AE138" i="9"/>
  <c r="AB139" i="9"/>
  <c r="AC139" i="9"/>
  <c r="AD139" i="9"/>
  <c r="AE139" i="9"/>
  <c r="AB140" i="9"/>
  <c r="AC140" i="9"/>
  <c r="AD140" i="9"/>
  <c r="AE140" i="9"/>
  <c r="AB141" i="9"/>
  <c r="AC141" i="9"/>
  <c r="AD141" i="9"/>
  <c r="AE141" i="9"/>
  <c r="AB142" i="9"/>
  <c r="AC142" i="9"/>
  <c r="AD142" i="9"/>
  <c r="AE142" i="9"/>
  <c r="AB143" i="9"/>
  <c r="AC143" i="9"/>
  <c r="AD143" i="9"/>
  <c r="AE143" i="9"/>
  <c r="AB144" i="9"/>
  <c r="AC144" i="9"/>
  <c r="AD144" i="9"/>
  <c r="AE144" i="9"/>
  <c r="AB145" i="9"/>
  <c r="AC145" i="9"/>
  <c r="AD145" i="9"/>
  <c r="AE145" i="9"/>
  <c r="AB146" i="9"/>
  <c r="AC146" i="9"/>
  <c r="AD146" i="9"/>
  <c r="AE146" i="9"/>
  <c r="AB147" i="9"/>
  <c r="AC147" i="9"/>
  <c r="AD147" i="9"/>
  <c r="AE147" i="9"/>
  <c r="AB148" i="9"/>
  <c r="AC148" i="9"/>
  <c r="AD148" i="9"/>
  <c r="AE148" i="9"/>
  <c r="AB149" i="9"/>
  <c r="AC149" i="9"/>
  <c r="AD149" i="9"/>
  <c r="AE149" i="9"/>
  <c r="AB150" i="9"/>
  <c r="AC150" i="9"/>
  <c r="AD150" i="9"/>
  <c r="AE150" i="9"/>
  <c r="AB151" i="9"/>
  <c r="AC151" i="9"/>
  <c r="AD151" i="9"/>
  <c r="AE151" i="9"/>
  <c r="AB152" i="9"/>
  <c r="AC152" i="9"/>
  <c r="AD152" i="9"/>
  <c r="AE152" i="9"/>
  <c r="AB153" i="9"/>
  <c r="AC153" i="9"/>
  <c r="AD153" i="9"/>
  <c r="AE153" i="9"/>
  <c r="AB154" i="9"/>
  <c r="AC154" i="9"/>
  <c r="AD154" i="9"/>
  <c r="AE154" i="9"/>
  <c r="AB155" i="9"/>
  <c r="AC155" i="9"/>
  <c r="AD155" i="9"/>
  <c r="AE155" i="9"/>
  <c r="AB156" i="9"/>
  <c r="AC156" i="9"/>
  <c r="AD156" i="9"/>
  <c r="AE156" i="9"/>
  <c r="AB157" i="9"/>
  <c r="AC157" i="9"/>
  <c r="AD157" i="9"/>
  <c r="AE157" i="9"/>
  <c r="AB158" i="9"/>
  <c r="AC158" i="9"/>
  <c r="AD158" i="9"/>
  <c r="AE158" i="9"/>
  <c r="AB159" i="9"/>
  <c r="AC159" i="9"/>
  <c r="AD159" i="9"/>
  <c r="AE159" i="9"/>
  <c r="AB160" i="9"/>
  <c r="AC160" i="9"/>
  <c r="AD160" i="9"/>
  <c r="AE160" i="9"/>
  <c r="AB161" i="9"/>
  <c r="AC161" i="9"/>
  <c r="AD161" i="9"/>
  <c r="AE161" i="9"/>
  <c r="AB162" i="9"/>
  <c r="AC162" i="9"/>
  <c r="AD162" i="9"/>
  <c r="AE162" i="9"/>
  <c r="AB163" i="9"/>
  <c r="AC163" i="9"/>
  <c r="AD163" i="9"/>
  <c r="AE163" i="9"/>
  <c r="AB164" i="9"/>
  <c r="AC164" i="9"/>
  <c r="AD164" i="9"/>
  <c r="AE164" i="9"/>
  <c r="AB165" i="9"/>
  <c r="AC165" i="9"/>
  <c r="AD165" i="9"/>
  <c r="AE165" i="9"/>
  <c r="AB166" i="9"/>
  <c r="AC166" i="9"/>
  <c r="AD166" i="9"/>
  <c r="AE166" i="9"/>
  <c r="AB167" i="9"/>
  <c r="AC167" i="9"/>
  <c r="AD167" i="9"/>
  <c r="AE167" i="9"/>
  <c r="AB168" i="9"/>
  <c r="AC168" i="9"/>
  <c r="AD168" i="9"/>
  <c r="AE168" i="9"/>
  <c r="AB169" i="9"/>
  <c r="AC169" i="9"/>
  <c r="AD169" i="9"/>
  <c r="AE169" i="9"/>
  <c r="AB170" i="9"/>
  <c r="AC170" i="9"/>
  <c r="AD170" i="9"/>
  <c r="AE170" i="9"/>
  <c r="AB171" i="9"/>
  <c r="AC171" i="9"/>
  <c r="AD171" i="9"/>
  <c r="AE171" i="9"/>
  <c r="AB172" i="9"/>
  <c r="AC172" i="9"/>
  <c r="AD172" i="9"/>
  <c r="AE172" i="9"/>
  <c r="AB173" i="9"/>
  <c r="AC173" i="9"/>
  <c r="AD173" i="9"/>
  <c r="AE173" i="9"/>
  <c r="AB174" i="9"/>
  <c r="AC174" i="9"/>
  <c r="AD174" i="9"/>
  <c r="AE174" i="9"/>
  <c r="AB175" i="9"/>
  <c r="AC175" i="9"/>
  <c r="AD175" i="9"/>
  <c r="AE175" i="9"/>
  <c r="AB176" i="9"/>
  <c r="AC176" i="9"/>
  <c r="AD176" i="9"/>
  <c r="AE176" i="9"/>
  <c r="AB177" i="9"/>
  <c r="AC177" i="9"/>
  <c r="AD177" i="9"/>
  <c r="AE177" i="9"/>
  <c r="AB178" i="9"/>
  <c r="AC178" i="9"/>
  <c r="AD178" i="9"/>
  <c r="AE178" i="9"/>
  <c r="AB179" i="9"/>
  <c r="AC179" i="9"/>
  <c r="AD179" i="9"/>
  <c r="AE179" i="9"/>
  <c r="AB180" i="9"/>
  <c r="AC180" i="9"/>
  <c r="AD180" i="9"/>
  <c r="AE180" i="9"/>
  <c r="AB181" i="9"/>
  <c r="AC181" i="9"/>
  <c r="AD181" i="9"/>
  <c r="AE181" i="9"/>
  <c r="AB182" i="9"/>
  <c r="AC182" i="9"/>
  <c r="AD182" i="9"/>
  <c r="AE182" i="9"/>
  <c r="AB183" i="9"/>
  <c r="AC183" i="9"/>
  <c r="AD183" i="9"/>
  <c r="AE183" i="9"/>
  <c r="AB184" i="9"/>
  <c r="AC184" i="9"/>
  <c r="AD184" i="9"/>
  <c r="AE184" i="9"/>
  <c r="AB185" i="9"/>
  <c r="AC185" i="9"/>
  <c r="AD185" i="9"/>
  <c r="AE185" i="9"/>
  <c r="AB186" i="9"/>
  <c r="AC186" i="9"/>
  <c r="AD186" i="9"/>
  <c r="AE186" i="9"/>
  <c r="AB187" i="9"/>
  <c r="AC187" i="9"/>
  <c r="AD187" i="9"/>
  <c r="AE187" i="9"/>
  <c r="AB188" i="9"/>
  <c r="AC188" i="9"/>
  <c r="AD188" i="9"/>
  <c r="AE188" i="9"/>
  <c r="AB189" i="9"/>
  <c r="AC189" i="9"/>
  <c r="AD189" i="9"/>
  <c r="AE189" i="9"/>
  <c r="AB190" i="9"/>
  <c r="AC190" i="9"/>
  <c r="AD190" i="9"/>
  <c r="AE190" i="9"/>
  <c r="AB191" i="9"/>
  <c r="AC191" i="9"/>
  <c r="AD191" i="9"/>
  <c r="AE191" i="9"/>
  <c r="AB192" i="9"/>
  <c r="AC192" i="9"/>
  <c r="AD192" i="9"/>
  <c r="AE192" i="9"/>
  <c r="AB193" i="9"/>
  <c r="AC193" i="9"/>
  <c r="AD193" i="9"/>
  <c r="AE193" i="9"/>
  <c r="AB194" i="9"/>
  <c r="AC194" i="9"/>
  <c r="AD194" i="9"/>
  <c r="AE194" i="9"/>
  <c r="AB195" i="9"/>
  <c r="AC195" i="9"/>
  <c r="AD195" i="9"/>
  <c r="AE195" i="9"/>
  <c r="AB196" i="9"/>
  <c r="AC196" i="9"/>
  <c r="AD196" i="9"/>
  <c r="AE196" i="9"/>
  <c r="AB197" i="9"/>
  <c r="AC197" i="9"/>
  <c r="AD197" i="9"/>
  <c r="AE197" i="9"/>
  <c r="AB198" i="9"/>
  <c r="AC198" i="9"/>
  <c r="AD198" i="9"/>
  <c r="AE198" i="9"/>
  <c r="AB199" i="9"/>
  <c r="AC199" i="9"/>
  <c r="AD199" i="9"/>
  <c r="AE199" i="9"/>
  <c r="AB200" i="9"/>
  <c r="AC200" i="9"/>
  <c r="AD200" i="9"/>
  <c r="AE200" i="9"/>
  <c r="AB201" i="9"/>
  <c r="AC201" i="9"/>
  <c r="AD201" i="9"/>
  <c r="AE201" i="9"/>
  <c r="AB202" i="9"/>
  <c r="AC202" i="9"/>
  <c r="AD202" i="9"/>
  <c r="AE202" i="9"/>
  <c r="AB203" i="9"/>
  <c r="AC203" i="9"/>
  <c r="AD203" i="9"/>
  <c r="AE203" i="9"/>
  <c r="AB204" i="9"/>
  <c r="AC204" i="9"/>
  <c r="AD204" i="9"/>
  <c r="AE204" i="9"/>
  <c r="AB205" i="9"/>
  <c r="AC205" i="9"/>
  <c r="AD205" i="9"/>
  <c r="AE205" i="9"/>
  <c r="AB206" i="9"/>
  <c r="AC206" i="9"/>
  <c r="AD206" i="9"/>
  <c r="AE206" i="9"/>
  <c r="AB207" i="9"/>
  <c r="AC207" i="9"/>
  <c r="AD207" i="9"/>
  <c r="AE207" i="9"/>
  <c r="AB208" i="9"/>
  <c r="AC208" i="9"/>
  <c r="AD208" i="9"/>
  <c r="AE208" i="9"/>
  <c r="AB209" i="9"/>
  <c r="AC209" i="9"/>
  <c r="AD209" i="9"/>
  <c r="AE209" i="9"/>
  <c r="AB210" i="9"/>
  <c r="AC210" i="9"/>
  <c r="AD210" i="9"/>
  <c r="AE210" i="9"/>
  <c r="AB211" i="9"/>
  <c r="AC211" i="9"/>
  <c r="AD211" i="9"/>
  <c r="AE211" i="9"/>
  <c r="AB212" i="9"/>
  <c r="AC212" i="9"/>
  <c r="AD212" i="9"/>
  <c r="AE212" i="9"/>
  <c r="AB213" i="9"/>
  <c r="AC213" i="9"/>
  <c r="AD213" i="9"/>
  <c r="AE213" i="9"/>
  <c r="AB214" i="9"/>
  <c r="AC214" i="9"/>
  <c r="AD214" i="9"/>
  <c r="AE214" i="9"/>
  <c r="AB215" i="9"/>
  <c r="AC215" i="9"/>
  <c r="AD215" i="9"/>
  <c r="AE215" i="9"/>
  <c r="AB216" i="9"/>
  <c r="AC216" i="9"/>
  <c r="AD216" i="9"/>
  <c r="AE216" i="9"/>
  <c r="AB217" i="9"/>
  <c r="AC217" i="9"/>
  <c r="AD217" i="9"/>
  <c r="AE217" i="9"/>
  <c r="AB218" i="9"/>
  <c r="AC218" i="9"/>
  <c r="AD218" i="9"/>
  <c r="AE218" i="9"/>
  <c r="AB219" i="9"/>
  <c r="AC219" i="9"/>
  <c r="AD219" i="9"/>
  <c r="AE219" i="9"/>
  <c r="AB220" i="9"/>
  <c r="AC220" i="9"/>
  <c r="AD220" i="9"/>
  <c r="AE220" i="9"/>
  <c r="AB221" i="9"/>
  <c r="AC221" i="9"/>
  <c r="AD221" i="9"/>
  <c r="AE221" i="9"/>
  <c r="AB222" i="9"/>
  <c r="AC222" i="9"/>
  <c r="AD222" i="9"/>
  <c r="AE222" i="9"/>
  <c r="AB223" i="9"/>
  <c r="AC223" i="9"/>
  <c r="AD223" i="9"/>
  <c r="AE223" i="9"/>
  <c r="AB224" i="9"/>
  <c r="AC224" i="9"/>
  <c r="AD224" i="9"/>
  <c r="AE224" i="9"/>
  <c r="AB225" i="9"/>
  <c r="AC225" i="9"/>
  <c r="AD225" i="9"/>
  <c r="AE225" i="9"/>
  <c r="AB226" i="9"/>
  <c r="AC226" i="9"/>
  <c r="AD226" i="9"/>
  <c r="AE226" i="9"/>
  <c r="AB227" i="9"/>
  <c r="AC227" i="9"/>
  <c r="AD227" i="9"/>
  <c r="AE227" i="9"/>
  <c r="AB228" i="9"/>
  <c r="AC228" i="9"/>
  <c r="AD228" i="9"/>
  <c r="AE228" i="9"/>
  <c r="AB229" i="9"/>
  <c r="AC229" i="9"/>
  <c r="AD229" i="9"/>
  <c r="AE229" i="9"/>
  <c r="AB230" i="9"/>
  <c r="AC230" i="9"/>
  <c r="AD230" i="9"/>
  <c r="AE230" i="9"/>
  <c r="AB231" i="9"/>
  <c r="AC231" i="9"/>
  <c r="AD231" i="9"/>
  <c r="AE231" i="9"/>
  <c r="AB232" i="9"/>
  <c r="AC232" i="9"/>
  <c r="AD232" i="9"/>
  <c r="AE232" i="9"/>
  <c r="AB233" i="9"/>
  <c r="AC233" i="9"/>
  <c r="AD233" i="9"/>
  <c r="AE233" i="9"/>
  <c r="AB234" i="9"/>
  <c r="AC234" i="9"/>
  <c r="AD234" i="9"/>
  <c r="AE234" i="9"/>
  <c r="AB235" i="9"/>
  <c r="AC235" i="9"/>
  <c r="AD235" i="9"/>
  <c r="AE235" i="9"/>
  <c r="AB236" i="9"/>
  <c r="AC236" i="9"/>
  <c r="AD236" i="9"/>
  <c r="AE236" i="9"/>
  <c r="AB237" i="9"/>
  <c r="AC237" i="9"/>
  <c r="AD237" i="9"/>
  <c r="AE237" i="9"/>
  <c r="AB238" i="9"/>
  <c r="AC238" i="9"/>
  <c r="AD238" i="9"/>
  <c r="AE238" i="9"/>
  <c r="AB239" i="9"/>
  <c r="AC239" i="9"/>
  <c r="AD239" i="9"/>
  <c r="AE239" i="9"/>
  <c r="AB240" i="9"/>
  <c r="AC240" i="9"/>
  <c r="AD240" i="9"/>
  <c r="AE240" i="9"/>
  <c r="AB241" i="9"/>
  <c r="AC241" i="9"/>
  <c r="AD241" i="9"/>
  <c r="AE241" i="9"/>
  <c r="AB242" i="9"/>
  <c r="AC242" i="9"/>
  <c r="AD242" i="9"/>
  <c r="AE242" i="9"/>
  <c r="AB243" i="9"/>
  <c r="AC243" i="9"/>
  <c r="AD243" i="9"/>
  <c r="AE243" i="9"/>
  <c r="AB244" i="9"/>
  <c r="AC244" i="9"/>
  <c r="AD244" i="9"/>
  <c r="AE244" i="9"/>
  <c r="AB245" i="9"/>
  <c r="AC245" i="9"/>
  <c r="AD245" i="9"/>
  <c r="AE245" i="9"/>
  <c r="AB246" i="9"/>
  <c r="AC246" i="9"/>
  <c r="AD246" i="9"/>
  <c r="AE246" i="9"/>
  <c r="AB247" i="9"/>
  <c r="AC247" i="9"/>
  <c r="AD247" i="9"/>
  <c r="AE247" i="9"/>
  <c r="AB248" i="9"/>
  <c r="AC248" i="9"/>
  <c r="AD248" i="9"/>
  <c r="AE248" i="9"/>
  <c r="AB249" i="9"/>
  <c r="AC249" i="9"/>
  <c r="AD249" i="9"/>
  <c r="AE249" i="9"/>
  <c r="AB250" i="9"/>
  <c r="AC250" i="9"/>
  <c r="AD250" i="9"/>
  <c r="AE250" i="9"/>
  <c r="AB251" i="9"/>
  <c r="AC251" i="9"/>
  <c r="AD251" i="9"/>
  <c r="AE251" i="9"/>
  <c r="AB252" i="9"/>
  <c r="AC252" i="9"/>
  <c r="AD252" i="9"/>
  <c r="AE252" i="9"/>
  <c r="AB253" i="9"/>
  <c r="AC253" i="9"/>
  <c r="AD253" i="9"/>
  <c r="AE253" i="9"/>
  <c r="AB254" i="9"/>
  <c r="AC254" i="9"/>
  <c r="AD254" i="9"/>
  <c r="AE254" i="9"/>
  <c r="AB255" i="9"/>
  <c r="AC255" i="9"/>
  <c r="AD255" i="9"/>
  <c r="AE255" i="9"/>
  <c r="AB256" i="9"/>
  <c r="AC256" i="9"/>
  <c r="AD256" i="9"/>
  <c r="AE256" i="9"/>
  <c r="AB257" i="9"/>
  <c r="AC257" i="9"/>
  <c r="AD257" i="9"/>
  <c r="AE257" i="9"/>
  <c r="AB258" i="9"/>
  <c r="AC258" i="9"/>
  <c r="AD258" i="9"/>
  <c r="AE258" i="9"/>
  <c r="AB259" i="9"/>
  <c r="AC259" i="9"/>
  <c r="AD259" i="9"/>
  <c r="AE259" i="9"/>
  <c r="AB260" i="9"/>
  <c r="AC260" i="9"/>
  <c r="AD260" i="9"/>
  <c r="AE260" i="9"/>
  <c r="AB261" i="9"/>
  <c r="AC261" i="9"/>
  <c r="AD261" i="9"/>
  <c r="AE261" i="9"/>
  <c r="AB262" i="9"/>
  <c r="AC262" i="9"/>
  <c r="AD262" i="9"/>
  <c r="AE262" i="9"/>
  <c r="AB263" i="9"/>
  <c r="AC263" i="9"/>
  <c r="AD263" i="9"/>
  <c r="AE263" i="9"/>
  <c r="AB264" i="9"/>
  <c r="AC264" i="9"/>
  <c r="AD264" i="9"/>
  <c r="AE264" i="9"/>
  <c r="AB265" i="9"/>
  <c r="AC265" i="9"/>
  <c r="AD265" i="9"/>
  <c r="AE265" i="9"/>
  <c r="AB266" i="9"/>
  <c r="AC266" i="9"/>
  <c r="AD266" i="9"/>
  <c r="AE266" i="9"/>
  <c r="AB267" i="9"/>
  <c r="AC267" i="9"/>
  <c r="AD267" i="9"/>
  <c r="AE267" i="9"/>
  <c r="AB268" i="9"/>
  <c r="AC268" i="9"/>
  <c r="AD268" i="9"/>
  <c r="AE268" i="9"/>
  <c r="AB269" i="9"/>
  <c r="AC269" i="9"/>
  <c r="AD269" i="9"/>
  <c r="AE269" i="9"/>
  <c r="AB270" i="9"/>
  <c r="AC270" i="9"/>
  <c r="AD270" i="9"/>
  <c r="AE270" i="9"/>
  <c r="AB271" i="9"/>
  <c r="AC271" i="9"/>
  <c r="AD271" i="9"/>
  <c r="AE271" i="9"/>
  <c r="AB272" i="9"/>
  <c r="AC272" i="9"/>
  <c r="AD272" i="9"/>
  <c r="AE272" i="9"/>
  <c r="AB273" i="9"/>
  <c r="AC273" i="9"/>
  <c r="AD273" i="9"/>
  <c r="AE273" i="9"/>
  <c r="AB274" i="9"/>
  <c r="AC274" i="9"/>
  <c r="AD274" i="9"/>
  <c r="AE274" i="9"/>
  <c r="AB275" i="9"/>
  <c r="AC275" i="9"/>
  <c r="AD275" i="9"/>
  <c r="AE275" i="9"/>
  <c r="AB276" i="9"/>
  <c r="AC276" i="9"/>
  <c r="AD276" i="9"/>
  <c r="AE276" i="9"/>
  <c r="AB277" i="9"/>
  <c r="AC277" i="9"/>
  <c r="AD277" i="9"/>
  <c r="AE277" i="9"/>
  <c r="AB278" i="9"/>
  <c r="AC278" i="9"/>
  <c r="AD278" i="9"/>
  <c r="AE278" i="9"/>
  <c r="AB279" i="9"/>
  <c r="AC279" i="9"/>
  <c r="AD279" i="9"/>
  <c r="AE279" i="9"/>
  <c r="AB280" i="9"/>
  <c r="AC280" i="9"/>
  <c r="AD280" i="9"/>
  <c r="AE280" i="9"/>
  <c r="AB281" i="9"/>
  <c r="AC281" i="9"/>
  <c r="AD281" i="9"/>
  <c r="AE281" i="9"/>
  <c r="AB282" i="9"/>
  <c r="AC282" i="9"/>
  <c r="AD282" i="9"/>
  <c r="AE282" i="9"/>
  <c r="AB283" i="9"/>
  <c r="AC283" i="9"/>
  <c r="AD283" i="9"/>
  <c r="AE283" i="9"/>
  <c r="AB284" i="9"/>
  <c r="AC284" i="9"/>
  <c r="AD284" i="9"/>
  <c r="AE284" i="9"/>
  <c r="AB285" i="9"/>
  <c r="AC285" i="9"/>
  <c r="AD285" i="9"/>
  <c r="AE285" i="9"/>
  <c r="AB286" i="9"/>
  <c r="AC286" i="9"/>
  <c r="AD286" i="9"/>
  <c r="AE286" i="9"/>
  <c r="AB287" i="9"/>
  <c r="AC287" i="9"/>
  <c r="AD287" i="9"/>
  <c r="AE287" i="9"/>
  <c r="AB288" i="9"/>
  <c r="AC288" i="9"/>
  <c r="AD288" i="9"/>
  <c r="AE288" i="9"/>
  <c r="AB289" i="9"/>
  <c r="AC289" i="9"/>
  <c r="AD289" i="9"/>
  <c r="AE289" i="9"/>
  <c r="AB290" i="9"/>
  <c r="AC290" i="9"/>
  <c r="AD290" i="9"/>
  <c r="AE290" i="9"/>
  <c r="AB291" i="9"/>
  <c r="AC291" i="9"/>
  <c r="AD291" i="9"/>
  <c r="AE291" i="9"/>
  <c r="AB292" i="9"/>
  <c r="AC292" i="9"/>
  <c r="AD292" i="9"/>
  <c r="AE292" i="9"/>
  <c r="AB293" i="9"/>
  <c r="AC293" i="9"/>
  <c r="AD293" i="9"/>
  <c r="AE293" i="9"/>
  <c r="AB294" i="9"/>
  <c r="AC294" i="9"/>
  <c r="AD294" i="9"/>
  <c r="AE294" i="9"/>
  <c r="AB295" i="9"/>
  <c r="AC295" i="9"/>
  <c r="AD295" i="9"/>
  <c r="AE295" i="9"/>
  <c r="AB296" i="9"/>
  <c r="AC296" i="9"/>
  <c r="AD296" i="9"/>
  <c r="AE296" i="9"/>
  <c r="AB297" i="9"/>
  <c r="AC297" i="9"/>
  <c r="AD297" i="9"/>
  <c r="AE297" i="9"/>
  <c r="AB298" i="9"/>
  <c r="AC298" i="9"/>
  <c r="AD298" i="9"/>
  <c r="AE298" i="9"/>
  <c r="AB299" i="9"/>
  <c r="AC299" i="9"/>
  <c r="AD299" i="9"/>
  <c r="AE299" i="9"/>
  <c r="AB300" i="9"/>
  <c r="AC300" i="9"/>
  <c r="AD300" i="9"/>
  <c r="AE300" i="9"/>
  <c r="AB301" i="9"/>
  <c r="AC301" i="9"/>
  <c r="AD301" i="9"/>
  <c r="AE301" i="9"/>
  <c r="AB302" i="9"/>
  <c r="AC302" i="9"/>
  <c r="AD302" i="9"/>
  <c r="AE302" i="9"/>
  <c r="AB303" i="9"/>
  <c r="AC303" i="9"/>
  <c r="AD303" i="9"/>
  <c r="AE303" i="9"/>
  <c r="AB304" i="9"/>
  <c r="AC304" i="9"/>
  <c r="AD304" i="9"/>
  <c r="AE304" i="9"/>
  <c r="AB305" i="9"/>
  <c r="AC305" i="9"/>
  <c r="AD305" i="9"/>
  <c r="AE305" i="9"/>
  <c r="AB306" i="9"/>
  <c r="AC306" i="9"/>
  <c r="AD306" i="9"/>
  <c r="AE306" i="9"/>
  <c r="AB307" i="9"/>
  <c r="AC307" i="9"/>
  <c r="AD307" i="9"/>
  <c r="AE307" i="9"/>
  <c r="AB308" i="9"/>
  <c r="AC308" i="9"/>
  <c r="AD308" i="9"/>
  <c r="AE308" i="9"/>
  <c r="AB309" i="9"/>
  <c r="AC309" i="9"/>
  <c r="AD309" i="9"/>
  <c r="AE309" i="9"/>
  <c r="AB310" i="9"/>
  <c r="AC310" i="9"/>
  <c r="AD310" i="9"/>
  <c r="AE310" i="9"/>
  <c r="AB311" i="9"/>
  <c r="AC311" i="9"/>
  <c r="AD311" i="9"/>
  <c r="AE311" i="9"/>
  <c r="AB312" i="9"/>
  <c r="AC312" i="9"/>
  <c r="AD312" i="9"/>
  <c r="AE312" i="9"/>
  <c r="AB313" i="9"/>
  <c r="AC313" i="9"/>
  <c r="AD313" i="9"/>
  <c r="AE313" i="9"/>
  <c r="AB314" i="9"/>
  <c r="AC314" i="9"/>
  <c r="AD314" i="9"/>
  <c r="AE314" i="9"/>
  <c r="AB315" i="9"/>
  <c r="AC315" i="9"/>
  <c r="AD315" i="9"/>
  <c r="AE315" i="9"/>
  <c r="AB316" i="9"/>
  <c r="AC316" i="9"/>
  <c r="AD316" i="9"/>
  <c r="AE316" i="9"/>
  <c r="AB317" i="9"/>
  <c r="AC317" i="9"/>
  <c r="AD317" i="9"/>
  <c r="AE317" i="9"/>
  <c r="AB318" i="9"/>
  <c r="AC318" i="9"/>
  <c r="AD318" i="9"/>
  <c r="AE318" i="9"/>
  <c r="AB319" i="9"/>
  <c r="AC319" i="9"/>
  <c r="AD319" i="9"/>
  <c r="AE319" i="9"/>
  <c r="AB320" i="9"/>
  <c r="AC320" i="9"/>
  <c r="AD320" i="9"/>
  <c r="AE320" i="9"/>
  <c r="AB321" i="9"/>
  <c r="AC321" i="9"/>
  <c r="AD321" i="9"/>
  <c r="AE321" i="9"/>
  <c r="AB322" i="9"/>
  <c r="AC322" i="9"/>
  <c r="AD322" i="9"/>
  <c r="AE322" i="9"/>
  <c r="AB323" i="9"/>
  <c r="AC323" i="9"/>
  <c r="AD323" i="9"/>
  <c r="AE323" i="9"/>
  <c r="AB324" i="9"/>
  <c r="AC324" i="9"/>
  <c r="AD324" i="9"/>
  <c r="AE324" i="9"/>
  <c r="AB325" i="9"/>
  <c r="AC325" i="9"/>
  <c r="AD325" i="9"/>
  <c r="AE325" i="9"/>
  <c r="AB326" i="9"/>
  <c r="AC326" i="9"/>
  <c r="AD326" i="9"/>
  <c r="AE326" i="9"/>
  <c r="AB327" i="9"/>
  <c r="AC327" i="9"/>
  <c r="AD327" i="9"/>
  <c r="AE327" i="9"/>
  <c r="AB328" i="9"/>
  <c r="AC328" i="9"/>
  <c r="AD328" i="9"/>
  <c r="AE328" i="9"/>
  <c r="AB329" i="9"/>
  <c r="AC329" i="9"/>
  <c r="AD329" i="9"/>
  <c r="AE329" i="9"/>
  <c r="AB330" i="9"/>
  <c r="AC330" i="9"/>
  <c r="AD330" i="9"/>
  <c r="AE330" i="9"/>
  <c r="AF330" i="9"/>
  <c r="BL330" i="9" s="1"/>
  <c r="AG330" i="9"/>
  <c r="BM330" i="9" s="1"/>
  <c r="AB331" i="9"/>
  <c r="AC331" i="9"/>
  <c r="AD331" i="9"/>
  <c r="AE331" i="9"/>
  <c r="AB332" i="9"/>
  <c r="AC332" i="9"/>
  <c r="AD332" i="9"/>
  <c r="AE332" i="9"/>
  <c r="AB333" i="9"/>
  <c r="AC333" i="9"/>
  <c r="AD333" i="9"/>
  <c r="AE333" i="9"/>
  <c r="AB334" i="9"/>
  <c r="AC334" i="9"/>
  <c r="AD334" i="9"/>
  <c r="AE334" i="9"/>
  <c r="AB335" i="9"/>
  <c r="AC335" i="9"/>
  <c r="AD335" i="9"/>
  <c r="AE335" i="9"/>
  <c r="AB336" i="9"/>
  <c r="AC336" i="9"/>
  <c r="AD336" i="9"/>
  <c r="AE336" i="9"/>
  <c r="AB337" i="9"/>
  <c r="AC337" i="9"/>
  <c r="AD337" i="9"/>
  <c r="AE337" i="9"/>
  <c r="AB338" i="9"/>
  <c r="AC338" i="9"/>
  <c r="AD338" i="9"/>
  <c r="AE338" i="9"/>
  <c r="AB339" i="9"/>
  <c r="AC339" i="9"/>
  <c r="AD339" i="9"/>
  <c r="AE339" i="9"/>
  <c r="AB340" i="9"/>
  <c r="AC340" i="9"/>
  <c r="AD340" i="9"/>
  <c r="AE340" i="9"/>
  <c r="AB341" i="9"/>
  <c r="AC341" i="9"/>
  <c r="AD341" i="9"/>
  <c r="AE341" i="9"/>
  <c r="AB342" i="9"/>
  <c r="AC342" i="9"/>
  <c r="AD342" i="9"/>
  <c r="AE342" i="9"/>
  <c r="AB343" i="9"/>
  <c r="AC343" i="9"/>
  <c r="AD343" i="9"/>
  <c r="AE343" i="9"/>
  <c r="AB344" i="9"/>
  <c r="AC344" i="9"/>
  <c r="AD344" i="9"/>
  <c r="AE344" i="9"/>
  <c r="AB345" i="9"/>
  <c r="AC345" i="9"/>
  <c r="Q345" i="9" s="1"/>
  <c r="AD345" i="9"/>
  <c r="AE345" i="9"/>
  <c r="AB346" i="9"/>
  <c r="AC346" i="9"/>
  <c r="AD346" i="9"/>
  <c r="AE346" i="9"/>
  <c r="AB347" i="9"/>
  <c r="AC347" i="9"/>
  <c r="AD347" i="9"/>
  <c r="AE347" i="9"/>
  <c r="AB348" i="9"/>
  <c r="AC348" i="9"/>
  <c r="AD348" i="9"/>
  <c r="AE348" i="9"/>
  <c r="AB349" i="9"/>
  <c r="AC349" i="9"/>
  <c r="AD349" i="9"/>
  <c r="AE349" i="9"/>
  <c r="AB350" i="9"/>
  <c r="AC350" i="9"/>
  <c r="AD350" i="9"/>
  <c r="AE350" i="9"/>
  <c r="AB351" i="9"/>
  <c r="AC351" i="9"/>
  <c r="AD351" i="9"/>
  <c r="AE351" i="9"/>
  <c r="AB352" i="9"/>
  <c r="AC352" i="9"/>
  <c r="AD352" i="9"/>
  <c r="AE352" i="9"/>
  <c r="AB353" i="9"/>
  <c r="AC353" i="9"/>
  <c r="AD353" i="9"/>
  <c r="AE353" i="9"/>
  <c r="AB354" i="9"/>
  <c r="AC354" i="9"/>
  <c r="AD354" i="9"/>
  <c r="AE354" i="9"/>
  <c r="AB355" i="9"/>
  <c r="AC355" i="9"/>
  <c r="AD355" i="9"/>
  <c r="AE355" i="9"/>
  <c r="AB356" i="9"/>
  <c r="AC356" i="9"/>
  <c r="AD356" i="9"/>
  <c r="AE356" i="9"/>
  <c r="AB357" i="9"/>
  <c r="AC357" i="9"/>
  <c r="AD357" i="9"/>
  <c r="AE357" i="9"/>
  <c r="AB358" i="9"/>
  <c r="AC358" i="9"/>
  <c r="AD358" i="9"/>
  <c r="AE358" i="9"/>
  <c r="AB359" i="9"/>
  <c r="AC359" i="9"/>
  <c r="AD359" i="9"/>
  <c r="AE359" i="9"/>
  <c r="AB360" i="9"/>
  <c r="AC360" i="9"/>
  <c r="AD360" i="9"/>
  <c r="AE360" i="9"/>
  <c r="AB361" i="9"/>
  <c r="AC361" i="9"/>
  <c r="AD361" i="9"/>
  <c r="AE361" i="9"/>
  <c r="AB362" i="9"/>
  <c r="AC362" i="9"/>
  <c r="AD362" i="9"/>
  <c r="AE362" i="9"/>
  <c r="AB363" i="9"/>
  <c r="AC363" i="9"/>
  <c r="AD363" i="9"/>
  <c r="AE363" i="9"/>
  <c r="AB364" i="9"/>
  <c r="AC364" i="9"/>
  <c r="AD364" i="9"/>
  <c r="AE364" i="9"/>
  <c r="AB365" i="9"/>
  <c r="AC365" i="9"/>
  <c r="AD365" i="9"/>
  <c r="AE365" i="9"/>
  <c r="AB366" i="9"/>
  <c r="AC366" i="9"/>
  <c r="AD366" i="9"/>
  <c r="AE366" i="9"/>
  <c r="AB367" i="9"/>
  <c r="AC367" i="9"/>
  <c r="AD367" i="9"/>
  <c r="AE367" i="9"/>
  <c r="AB368" i="9"/>
  <c r="AC368" i="9"/>
  <c r="AD368" i="9"/>
  <c r="AE368" i="9"/>
  <c r="AB369" i="9"/>
  <c r="AC369" i="9"/>
  <c r="AD369" i="9"/>
  <c r="AE369" i="9"/>
  <c r="AB370" i="9"/>
  <c r="AC370" i="9"/>
  <c r="AD370" i="9"/>
  <c r="AE370" i="9"/>
  <c r="AB371" i="9"/>
  <c r="AC371" i="9"/>
  <c r="AD371" i="9"/>
  <c r="AE371" i="9"/>
  <c r="AB372" i="9"/>
  <c r="AC372" i="9"/>
  <c r="AD372" i="9"/>
  <c r="AE372" i="9"/>
  <c r="AB373" i="9"/>
  <c r="AC373" i="9"/>
  <c r="AD373" i="9"/>
  <c r="AE373" i="9"/>
  <c r="AB374" i="9"/>
  <c r="AC374" i="9"/>
  <c r="AD374" i="9"/>
  <c r="AE374" i="9"/>
  <c r="AB375" i="9"/>
  <c r="AC375" i="9"/>
  <c r="AD375" i="9"/>
  <c r="AE375" i="9"/>
  <c r="AB376" i="9"/>
  <c r="AC376" i="9"/>
  <c r="AD376" i="9"/>
  <c r="AE376" i="9"/>
  <c r="AB377" i="9"/>
  <c r="AC377" i="9"/>
  <c r="AD377" i="9"/>
  <c r="AE377" i="9"/>
  <c r="AB378" i="9"/>
  <c r="AC378" i="9"/>
  <c r="AD378" i="9"/>
  <c r="AE378" i="9"/>
  <c r="AB379" i="9"/>
  <c r="AC379" i="9"/>
  <c r="AD379" i="9"/>
  <c r="AE379" i="9"/>
  <c r="AB380" i="9"/>
  <c r="AC380" i="9"/>
  <c r="AD380" i="9"/>
  <c r="AE380" i="9"/>
  <c r="AB381" i="9"/>
  <c r="AC381" i="9"/>
  <c r="AD381" i="9"/>
  <c r="AE381" i="9"/>
  <c r="AB382" i="9"/>
  <c r="AC382" i="9"/>
  <c r="AD382" i="9"/>
  <c r="AE382" i="9"/>
  <c r="AB383" i="9"/>
  <c r="AC383" i="9"/>
  <c r="AD383" i="9"/>
  <c r="AE383" i="9"/>
  <c r="AB384" i="9"/>
  <c r="AC384" i="9"/>
  <c r="AD384" i="9"/>
  <c r="AE384" i="9"/>
  <c r="AB385" i="9"/>
  <c r="AC385" i="9"/>
  <c r="AD385" i="9"/>
  <c r="AE385" i="9"/>
  <c r="AB386" i="9"/>
  <c r="AC386" i="9"/>
  <c r="AD386" i="9"/>
  <c r="AE386" i="9"/>
  <c r="AB387" i="9"/>
  <c r="AC387" i="9"/>
  <c r="AD387" i="9"/>
  <c r="AE387" i="9"/>
  <c r="AB388" i="9"/>
  <c r="AC388" i="9"/>
  <c r="AD388" i="9"/>
  <c r="AE388" i="9"/>
  <c r="AB389" i="9"/>
  <c r="AC389" i="9"/>
  <c r="AD389" i="9"/>
  <c r="AE389" i="9"/>
  <c r="AB390" i="9"/>
  <c r="AC390" i="9"/>
  <c r="AD390" i="9"/>
  <c r="AE390" i="9"/>
  <c r="AB391" i="9"/>
  <c r="AC391" i="9"/>
  <c r="AD391" i="9"/>
  <c r="AE391" i="9"/>
  <c r="AB392" i="9"/>
  <c r="AC392" i="9"/>
  <c r="AD392" i="9"/>
  <c r="AE392" i="9"/>
  <c r="AB393" i="9"/>
  <c r="AC393" i="9"/>
  <c r="AD393" i="9"/>
  <c r="AE393" i="9"/>
  <c r="AB394" i="9"/>
  <c r="AC394" i="9"/>
  <c r="AD394" i="9"/>
  <c r="AE394" i="9"/>
  <c r="AB395" i="9"/>
  <c r="AC395" i="9"/>
  <c r="AD395" i="9"/>
  <c r="AE395" i="9"/>
  <c r="AB396" i="9"/>
  <c r="AC396" i="9"/>
  <c r="AD396" i="9"/>
  <c r="AE396" i="9"/>
  <c r="AB397" i="9"/>
  <c r="AC397" i="9"/>
  <c r="AD397" i="9"/>
  <c r="AE397" i="9"/>
  <c r="AB398" i="9"/>
  <c r="AC398" i="9"/>
  <c r="AD398" i="9"/>
  <c r="AE398" i="9"/>
  <c r="AB399" i="9"/>
  <c r="AC399" i="9"/>
  <c r="AD399" i="9"/>
  <c r="AE399" i="9"/>
  <c r="AB400" i="9"/>
  <c r="AC400" i="9"/>
  <c r="AD400" i="9"/>
  <c r="AE400" i="9"/>
  <c r="AB401" i="9"/>
  <c r="AC401" i="9"/>
  <c r="AD401" i="9"/>
  <c r="AE401" i="9"/>
  <c r="AB402" i="9"/>
  <c r="AC402" i="9"/>
  <c r="AD402" i="9"/>
  <c r="AE402" i="9"/>
  <c r="AB403" i="9"/>
  <c r="AC403" i="9"/>
  <c r="AD403" i="9"/>
  <c r="AE403" i="9"/>
  <c r="AB404" i="9"/>
  <c r="AC404" i="9"/>
  <c r="AD404" i="9"/>
  <c r="AE404" i="9"/>
  <c r="AB405" i="9"/>
  <c r="AC405" i="9"/>
  <c r="AD405" i="9"/>
  <c r="AE405" i="9"/>
  <c r="AB406" i="9"/>
  <c r="AC406" i="9"/>
  <c r="AD406" i="9"/>
  <c r="AE406" i="9"/>
  <c r="AB407" i="9"/>
  <c r="AC407" i="9"/>
  <c r="AD407" i="9"/>
  <c r="AE407" i="9"/>
  <c r="AB408" i="9"/>
  <c r="AC408" i="9"/>
  <c r="AD408" i="9"/>
  <c r="AE408" i="9"/>
  <c r="AB409" i="9"/>
  <c r="AC409" i="9"/>
  <c r="AD409" i="9"/>
  <c r="AE409" i="9"/>
  <c r="AB410" i="9"/>
  <c r="AC410" i="9"/>
  <c r="AD410" i="9"/>
  <c r="AE410" i="9"/>
  <c r="AB411" i="9"/>
  <c r="AC411" i="9"/>
  <c r="AD411" i="9"/>
  <c r="AE411" i="9"/>
  <c r="AB412" i="9"/>
  <c r="AC412" i="9"/>
  <c r="AD412" i="9"/>
  <c r="AE412" i="9"/>
  <c r="AB413" i="9"/>
  <c r="AC413" i="9"/>
  <c r="AD413" i="9"/>
  <c r="AE413" i="9"/>
  <c r="AB414" i="9"/>
  <c r="AC414" i="9"/>
  <c r="AD414" i="9"/>
  <c r="AE414" i="9"/>
  <c r="AB415" i="9"/>
  <c r="AC415" i="9"/>
  <c r="AD415" i="9"/>
  <c r="AE415" i="9"/>
  <c r="AB416" i="9"/>
  <c r="AC416" i="9"/>
  <c r="AD416" i="9"/>
  <c r="AE416" i="9"/>
  <c r="AB417" i="9"/>
  <c r="AC417" i="9"/>
  <c r="AD417" i="9"/>
  <c r="AE417" i="9"/>
  <c r="AB418" i="9"/>
  <c r="AC418" i="9"/>
  <c r="AD418" i="9"/>
  <c r="AE418" i="9"/>
  <c r="AB419" i="9"/>
  <c r="AC419" i="9"/>
  <c r="AD419" i="9"/>
  <c r="AE419" i="9"/>
  <c r="AB420" i="9"/>
  <c r="AC420" i="9"/>
  <c r="AD420" i="9"/>
  <c r="AE420" i="9"/>
  <c r="AB421" i="9"/>
  <c r="AC421" i="9"/>
  <c r="AD421" i="9"/>
  <c r="AE421" i="9"/>
  <c r="AB422" i="9"/>
  <c r="AC422" i="9"/>
  <c r="AD422" i="9"/>
  <c r="AE422" i="9"/>
  <c r="AB423" i="9"/>
  <c r="AC423" i="9"/>
  <c r="AD423" i="9"/>
  <c r="AE423" i="9"/>
  <c r="AB424" i="9"/>
  <c r="AC424" i="9"/>
  <c r="AD424" i="9"/>
  <c r="AE424" i="9"/>
  <c r="AB425" i="9"/>
  <c r="AC425" i="9"/>
  <c r="AD425" i="9"/>
  <c r="AE425" i="9"/>
  <c r="AB426" i="9"/>
  <c r="AC426" i="9"/>
  <c r="AD426" i="9"/>
  <c r="AE426" i="9"/>
  <c r="AB427" i="9"/>
  <c r="AC427" i="9"/>
  <c r="AD427" i="9"/>
  <c r="AE427" i="9"/>
  <c r="AB428" i="9"/>
  <c r="AC428" i="9"/>
  <c r="AD428" i="9"/>
  <c r="AE428" i="9"/>
  <c r="AB429" i="9"/>
  <c r="AC429" i="9"/>
  <c r="AD429" i="9"/>
  <c r="AE429" i="9"/>
  <c r="AB430" i="9"/>
  <c r="AC430" i="9"/>
  <c r="AD430" i="9"/>
  <c r="AE430" i="9"/>
  <c r="AB431" i="9"/>
  <c r="AC431" i="9"/>
  <c r="AD431" i="9"/>
  <c r="AE431" i="9"/>
  <c r="AB432" i="9"/>
  <c r="AC432" i="9"/>
  <c r="AD432" i="9"/>
  <c r="AE432" i="9"/>
  <c r="AB433" i="9"/>
  <c r="AC433" i="9"/>
  <c r="AD433" i="9"/>
  <c r="AE433" i="9"/>
  <c r="AB434" i="9"/>
  <c r="AC434" i="9"/>
  <c r="AD434" i="9"/>
  <c r="AE434" i="9"/>
  <c r="AB435" i="9"/>
  <c r="AC435" i="9"/>
  <c r="AD435" i="9"/>
  <c r="AE435" i="9"/>
  <c r="AB436" i="9"/>
  <c r="AC436" i="9"/>
  <c r="AD436" i="9"/>
  <c r="AE436" i="9"/>
  <c r="AB437" i="9"/>
  <c r="AC437" i="9"/>
  <c r="AD437" i="9"/>
  <c r="AE437" i="9"/>
  <c r="AB438" i="9"/>
  <c r="AC438" i="9"/>
  <c r="AD438" i="9"/>
  <c r="AE438" i="9"/>
  <c r="AB439" i="9"/>
  <c r="AC439" i="9"/>
  <c r="AD439" i="9"/>
  <c r="AE439" i="9"/>
  <c r="AB440" i="9"/>
  <c r="AC440" i="9"/>
  <c r="AD440" i="9"/>
  <c r="AE440" i="9"/>
  <c r="AB441" i="9"/>
  <c r="AC441" i="9"/>
  <c r="AD441" i="9"/>
  <c r="AE441" i="9"/>
  <c r="AB442" i="9"/>
  <c r="AC442" i="9"/>
  <c r="AD442" i="9"/>
  <c r="AE442" i="9"/>
  <c r="AB443" i="9"/>
  <c r="AC443" i="9"/>
  <c r="AD443" i="9"/>
  <c r="AE443" i="9"/>
  <c r="AB444" i="9"/>
  <c r="AC444" i="9"/>
  <c r="AD444" i="9"/>
  <c r="AE444" i="9"/>
  <c r="AB445" i="9"/>
  <c r="AC445" i="9"/>
  <c r="AD445" i="9"/>
  <c r="AE445" i="9"/>
  <c r="AB446" i="9"/>
  <c r="AC446" i="9"/>
  <c r="AD446" i="9"/>
  <c r="AE446" i="9"/>
  <c r="AB447" i="9"/>
  <c r="AC447" i="9"/>
  <c r="AD447" i="9"/>
  <c r="AE447" i="9"/>
  <c r="AB448" i="9"/>
  <c r="AC448" i="9"/>
  <c r="AD448" i="9"/>
  <c r="AE448" i="9"/>
  <c r="AB449" i="9"/>
  <c r="AC449" i="9"/>
  <c r="AD449" i="9"/>
  <c r="AE449" i="9"/>
  <c r="AB450" i="9"/>
  <c r="AC450" i="9"/>
  <c r="AD450" i="9"/>
  <c r="AE450" i="9"/>
  <c r="AB451" i="9"/>
  <c r="AC451" i="9"/>
  <c r="AD451" i="9"/>
  <c r="AE451" i="9"/>
  <c r="AB452" i="9"/>
  <c r="AC452" i="9"/>
  <c r="AD452" i="9"/>
  <c r="AE452" i="9"/>
  <c r="AB453" i="9"/>
  <c r="AC453" i="9"/>
  <c r="AD453" i="9"/>
  <c r="AE453" i="9"/>
  <c r="AB454" i="9"/>
  <c r="AC454" i="9"/>
  <c r="AD454" i="9"/>
  <c r="AE454" i="9"/>
  <c r="AB455" i="9"/>
  <c r="AC455" i="9"/>
  <c r="AD455" i="9"/>
  <c r="AE455" i="9"/>
  <c r="AB456" i="9"/>
  <c r="AC456" i="9"/>
  <c r="AD456" i="9"/>
  <c r="AE456" i="9"/>
  <c r="AB457" i="9"/>
  <c r="AC457" i="9"/>
  <c r="AD457" i="9"/>
  <c r="AE457" i="9"/>
  <c r="AB458" i="9"/>
  <c r="AC458" i="9"/>
  <c r="AD458" i="9"/>
  <c r="AE458" i="9"/>
  <c r="AB459" i="9"/>
  <c r="AC459" i="9"/>
  <c r="AD459" i="9"/>
  <c r="AE459" i="9"/>
  <c r="AB460" i="9"/>
  <c r="AC460" i="9"/>
  <c r="AD460" i="9"/>
  <c r="AE460" i="9"/>
  <c r="AB461" i="9"/>
  <c r="AC461" i="9"/>
  <c r="AD461" i="9"/>
  <c r="AE461" i="9"/>
  <c r="AB462" i="9"/>
  <c r="AC462" i="9"/>
  <c r="AD462" i="9"/>
  <c r="AE462" i="9"/>
  <c r="AB463" i="9"/>
  <c r="AC463" i="9"/>
  <c r="AD463" i="9"/>
  <c r="AE463" i="9"/>
  <c r="AB464" i="9"/>
  <c r="AC464" i="9"/>
  <c r="AD464" i="9"/>
  <c r="AE464" i="9"/>
  <c r="AB465" i="9"/>
  <c r="AC465" i="9"/>
  <c r="AD465" i="9"/>
  <c r="AE465" i="9"/>
  <c r="X9" i="9"/>
  <c r="Y9" i="9"/>
  <c r="X10" i="9"/>
  <c r="Y10" i="9"/>
  <c r="X11" i="9"/>
  <c r="Y11" i="9"/>
  <c r="X12" i="9"/>
  <c r="Y12" i="9"/>
  <c r="X13" i="9"/>
  <c r="Y13" i="9"/>
  <c r="X14" i="9"/>
  <c r="Y14" i="9"/>
  <c r="X15" i="9"/>
  <c r="Y15" i="9"/>
  <c r="X16" i="9"/>
  <c r="Y16" i="9"/>
  <c r="X17" i="9"/>
  <c r="Y17" i="9"/>
  <c r="X18" i="9"/>
  <c r="Y18" i="9"/>
  <c r="X19" i="9"/>
  <c r="P19" i="9" s="1"/>
  <c r="Y19" i="9"/>
  <c r="X20" i="9"/>
  <c r="Y20" i="9"/>
  <c r="X21" i="9"/>
  <c r="Y21" i="9"/>
  <c r="X22" i="9"/>
  <c r="Y22" i="9"/>
  <c r="X23" i="9"/>
  <c r="Y23" i="9"/>
  <c r="X24" i="9"/>
  <c r="Y24" i="9"/>
  <c r="X25" i="9"/>
  <c r="Y25" i="9"/>
  <c r="X26" i="9"/>
  <c r="Y26" i="9"/>
  <c r="X27" i="9"/>
  <c r="Y27" i="9"/>
  <c r="X28" i="9"/>
  <c r="Y28" i="9"/>
  <c r="X29" i="9"/>
  <c r="Y29" i="9"/>
  <c r="X30" i="9"/>
  <c r="Y30" i="9"/>
  <c r="X31" i="9"/>
  <c r="Y31" i="9"/>
  <c r="X32" i="9"/>
  <c r="Y32" i="9"/>
  <c r="X33" i="9"/>
  <c r="Y33" i="9"/>
  <c r="X34" i="9"/>
  <c r="Y34" i="9"/>
  <c r="X35" i="9"/>
  <c r="P35" i="9" s="1"/>
  <c r="Y35" i="9"/>
  <c r="X36" i="9"/>
  <c r="Y36" i="9"/>
  <c r="X37" i="9"/>
  <c r="Y37" i="9"/>
  <c r="X38" i="9"/>
  <c r="Y38" i="9"/>
  <c r="X39" i="9"/>
  <c r="P39" i="9" s="1"/>
  <c r="Y39" i="9"/>
  <c r="X40" i="9"/>
  <c r="Y40" i="9"/>
  <c r="X41" i="9"/>
  <c r="Y41" i="9"/>
  <c r="X42" i="9"/>
  <c r="Y42" i="9"/>
  <c r="X43" i="9"/>
  <c r="Y43" i="9"/>
  <c r="X44" i="9"/>
  <c r="Y44" i="9"/>
  <c r="X45" i="9"/>
  <c r="Y45" i="9"/>
  <c r="X46" i="9"/>
  <c r="Y46" i="9"/>
  <c r="X47" i="9"/>
  <c r="Y47" i="9"/>
  <c r="X48" i="9"/>
  <c r="Y48" i="9"/>
  <c r="X49" i="9"/>
  <c r="Y49" i="9"/>
  <c r="X50" i="9"/>
  <c r="Y50" i="9"/>
  <c r="X51" i="9"/>
  <c r="P51" i="9" s="1"/>
  <c r="Y51" i="9"/>
  <c r="X52" i="9"/>
  <c r="Y52" i="9"/>
  <c r="X53" i="9"/>
  <c r="Y53" i="9"/>
  <c r="X54" i="9"/>
  <c r="Y54" i="9"/>
  <c r="X55" i="9"/>
  <c r="Y55" i="9"/>
  <c r="X56" i="9"/>
  <c r="Y56" i="9"/>
  <c r="X57" i="9"/>
  <c r="Y57" i="9"/>
  <c r="X58" i="9"/>
  <c r="Y58" i="9"/>
  <c r="X59" i="9"/>
  <c r="Y59" i="9"/>
  <c r="X60" i="9"/>
  <c r="Y60" i="9"/>
  <c r="X61" i="9"/>
  <c r="Y61" i="9"/>
  <c r="X62" i="9"/>
  <c r="Y62" i="9"/>
  <c r="X63" i="9"/>
  <c r="Y63" i="9"/>
  <c r="X64" i="9"/>
  <c r="Y64" i="9"/>
  <c r="X65" i="9"/>
  <c r="Y65" i="9"/>
  <c r="X66" i="9"/>
  <c r="Y66" i="9"/>
  <c r="X67" i="9"/>
  <c r="P67" i="9" s="1"/>
  <c r="Y67" i="9"/>
  <c r="X68" i="9"/>
  <c r="Y68" i="9"/>
  <c r="X69" i="9"/>
  <c r="Y69" i="9"/>
  <c r="X70" i="9"/>
  <c r="Y70" i="9"/>
  <c r="X71" i="9"/>
  <c r="P71" i="9" s="1"/>
  <c r="Y71" i="9"/>
  <c r="X72" i="9"/>
  <c r="Y72" i="9"/>
  <c r="X73" i="9"/>
  <c r="Y73" i="9"/>
  <c r="X74" i="9"/>
  <c r="Y74" i="9"/>
  <c r="X75" i="9"/>
  <c r="Y75" i="9"/>
  <c r="X76" i="9"/>
  <c r="Y76" i="9"/>
  <c r="X77" i="9"/>
  <c r="Y77" i="9"/>
  <c r="X78" i="9"/>
  <c r="Y78" i="9"/>
  <c r="X79" i="9"/>
  <c r="Y79" i="9"/>
  <c r="X80" i="9"/>
  <c r="Y80" i="9"/>
  <c r="X81" i="9"/>
  <c r="Y81" i="9"/>
  <c r="X82" i="9"/>
  <c r="Y82" i="9"/>
  <c r="X83" i="9"/>
  <c r="P83" i="9" s="1"/>
  <c r="Y83" i="9"/>
  <c r="X84" i="9"/>
  <c r="Y84" i="9"/>
  <c r="X85" i="9"/>
  <c r="Y85" i="9"/>
  <c r="X86" i="9"/>
  <c r="Y86" i="9"/>
  <c r="X87" i="9"/>
  <c r="P87" i="9" s="1"/>
  <c r="Y87" i="9"/>
  <c r="X88" i="9"/>
  <c r="Y88" i="9"/>
  <c r="X89" i="9"/>
  <c r="Y89" i="9"/>
  <c r="X90" i="9"/>
  <c r="Y90" i="9"/>
  <c r="X91" i="9"/>
  <c r="Y91" i="9"/>
  <c r="X92" i="9"/>
  <c r="Y92" i="9"/>
  <c r="X93" i="9"/>
  <c r="Y93" i="9"/>
  <c r="X94" i="9"/>
  <c r="Y94" i="9"/>
  <c r="X95" i="9"/>
  <c r="Y95" i="9"/>
  <c r="X96" i="9"/>
  <c r="Y96" i="9"/>
  <c r="X97" i="9"/>
  <c r="Y97" i="9"/>
  <c r="X98" i="9"/>
  <c r="Y98" i="9"/>
  <c r="X99" i="9"/>
  <c r="Y99" i="9"/>
  <c r="X100" i="9"/>
  <c r="Y100" i="9"/>
  <c r="X101" i="9"/>
  <c r="Y101" i="9"/>
  <c r="X102" i="9"/>
  <c r="Y102" i="9"/>
  <c r="X103" i="9"/>
  <c r="Y103" i="9"/>
  <c r="X104" i="9"/>
  <c r="Y104" i="9"/>
  <c r="X105" i="9"/>
  <c r="Y105" i="9"/>
  <c r="X106" i="9"/>
  <c r="Y106" i="9"/>
  <c r="X107" i="9"/>
  <c r="Y107" i="9"/>
  <c r="X108" i="9"/>
  <c r="Y108" i="9"/>
  <c r="X109" i="9"/>
  <c r="Y109" i="9"/>
  <c r="X110" i="9"/>
  <c r="Y110" i="9"/>
  <c r="X111" i="9"/>
  <c r="Y111" i="9"/>
  <c r="X112" i="9"/>
  <c r="Y112" i="9"/>
  <c r="X113" i="9"/>
  <c r="Y113" i="9"/>
  <c r="X114" i="9"/>
  <c r="Y114" i="9"/>
  <c r="X115" i="9"/>
  <c r="P115" i="9" s="1"/>
  <c r="Y115" i="9"/>
  <c r="X116" i="9"/>
  <c r="Y116" i="9"/>
  <c r="X117" i="9"/>
  <c r="Y117" i="9"/>
  <c r="X118" i="9"/>
  <c r="Y118" i="9"/>
  <c r="X119" i="9"/>
  <c r="P119" i="9" s="1"/>
  <c r="Y119" i="9"/>
  <c r="X120" i="9"/>
  <c r="Y120" i="9"/>
  <c r="X121" i="9"/>
  <c r="Y121" i="9"/>
  <c r="X122" i="9"/>
  <c r="Y122" i="9"/>
  <c r="X123" i="9"/>
  <c r="Y123" i="9"/>
  <c r="X124" i="9"/>
  <c r="Y124" i="9"/>
  <c r="X125" i="9"/>
  <c r="Y125" i="9"/>
  <c r="X126" i="9"/>
  <c r="Y126" i="9"/>
  <c r="X127" i="9"/>
  <c r="Y127" i="9"/>
  <c r="X128" i="9"/>
  <c r="Y128" i="9"/>
  <c r="X129" i="9"/>
  <c r="Y129" i="9"/>
  <c r="X130" i="9"/>
  <c r="Y130" i="9"/>
  <c r="X131" i="9"/>
  <c r="Y131" i="9"/>
  <c r="X132" i="9"/>
  <c r="Y132" i="9"/>
  <c r="X133" i="9"/>
  <c r="Y133" i="9"/>
  <c r="X134" i="9"/>
  <c r="Y134" i="9"/>
  <c r="X135" i="9"/>
  <c r="P135" i="9" s="1"/>
  <c r="Y135" i="9"/>
  <c r="X136" i="9"/>
  <c r="Y136" i="9"/>
  <c r="X137" i="9"/>
  <c r="Y137" i="9"/>
  <c r="X138" i="9"/>
  <c r="Y138" i="9"/>
  <c r="X139" i="9"/>
  <c r="Y139" i="9"/>
  <c r="X140" i="9"/>
  <c r="Y140" i="9"/>
  <c r="X141" i="9"/>
  <c r="Y141" i="9"/>
  <c r="X142" i="9"/>
  <c r="Y142" i="9"/>
  <c r="X143" i="9"/>
  <c r="Y143" i="9"/>
  <c r="X144" i="9"/>
  <c r="Y144" i="9"/>
  <c r="X145" i="9"/>
  <c r="Y145" i="9"/>
  <c r="X146" i="9"/>
  <c r="Y146" i="9"/>
  <c r="X147" i="9"/>
  <c r="P147" i="9" s="1"/>
  <c r="Y147" i="9"/>
  <c r="X148" i="9"/>
  <c r="Y148" i="9"/>
  <c r="X149" i="9"/>
  <c r="Y149" i="9"/>
  <c r="X150" i="9"/>
  <c r="Y150" i="9"/>
  <c r="X151" i="9"/>
  <c r="P151" i="9" s="1"/>
  <c r="Y151" i="9"/>
  <c r="X152" i="9"/>
  <c r="Y152" i="9"/>
  <c r="X153" i="9"/>
  <c r="Y153" i="9"/>
  <c r="X154" i="9"/>
  <c r="Y154" i="9"/>
  <c r="X155" i="9"/>
  <c r="Y155" i="9"/>
  <c r="X156" i="9"/>
  <c r="Y156" i="9"/>
  <c r="X157" i="9"/>
  <c r="Y157" i="9"/>
  <c r="X158" i="9"/>
  <c r="Y158" i="9"/>
  <c r="X159" i="9"/>
  <c r="Y159" i="9"/>
  <c r="X160" i="9"/>
  <c r="Y160" i="9"/>
  <c r="X161" i="9"/>
  <c r="Y161" i="9"/>
  <c r="X162" i="9"/>
  <c r="Y162" i="9"/>
  <c r="X163" i="9"/>
  <c r="P163" i="9" s="1"/>
  <c r="Y163" i="9"/>
  <c r="X164" i="9"/>
  <c r="Y164" i="9"/>
  <c r="X165" i="9"/>
  <c r="Y165" i="9"/>
  <c r="X166" i="9"/>
  <c r="Y166" i="9"/>
  <c r="X167" i="9"/>
  <c r="Y167" i="9"/>
  <c r="X168" i="9"/>
  <c r="Y168" i="9"/>
  <c r="X169" i="9"/>
  <c r="Y169" i="9"/>
  <c r="X170" i="9"/>
  <c r="Y170" i="9"/>
  <c r="X171" i="9"/>
  <c r="Y171" i="9"/>
  <c r="X172" i="9"/>
  <c r="Y172" i="9"/>
  <c r="X173" i="9"/>
  <c r="Y173" i="9"/>
  <c r="X174" i="9"/>
  <c r="Y174" i="9"/>
  <c r="X175" i="9"/>
  <c r="Y175" i="9"/>
  <c r="X176" i="9"/>
  <c r="Y176" i="9"/>
  <c r="X177" i="9"/>
  <c r="Y177" i="9"/>
  <c r="X178" i="9"/>
  <c r="Y178" i="9"/>
  <c r="X179" i="9"/>
  <c r="P179" i="9" s="1"/>
  <c r="Y179" i="9"/>
  <c r="X180" i="9"/>
  <c r="Y180" i="9"/>
  <c r="X181" i="9"/>
  <c r="Y181" i="9"/>
  <c r="X182" i="9"/>
  <c r="Y182" i="9"/>
  <c r="X183" i="9"/>
  <c r="Y183" i="9"/>
  <c r="X184" i="9"/>
  <c r="Y184" i="9"/>
  <c r="X185" i="9"/>
  <c r="Y185" i="9"/>
  <c r="X186" i="9"/>
  <c r="Y186" i="9"/>
  <c r="X187" i="9"/>
  <c r="Y187" i="9"/>
  <c r="X188" i="9"/>
  <c r="Y188" i="9"/>
  <c r="X189" i="9"/>
  <c r="Y189" i="9"/>
  <c r="X190" i="9"/>
  <c r="Y190" i="9"/>
  <c r="X191" i="9"/>
  <c r="P191" i="9" s="1"/>
  <c r="Y191" i="9"/>
  <c r="X192" i="9"/>
  <c r="Y192" i="9"/>
  <c r="X193" i="9"/>
  <c r="Y193" i="9"/>
  <c r="X194" i="9"/>
  <c r="Y194" i="9"/>
  <c r="X195" i="9"/>
  <c r="Y195" i="9"/>
  <c r="X196" i="9"/>
  <c r="Y196" i="9"/>
  <c r="X197" i="9"/>
  <c r="Y197" i="9"/>
  <c r="X198" i="9"/>
  <c r="Y198" i="9"/>
  <c r="X199" i="9"/>
  <c r="P199" i="9" s="1"/>
  <c r="Y199" i="9"/>
  <c r="X200" i="9"/>
  <c r="Y200" i="9"/>
  <c r="X201" i="9"/>
  <c r="Y201" i="9"/>
  <c r="X202" i="9"/>
  <c r="Y202" i="9"/>
  <c r="X203" i="9"/>
  <c r="P203" i="9" s="1"/>
  <c r="Y203" i="9"/>
  <c r="X204" i="9"/>
  <c r="Y204" i="9"/>
  <c r="X205" i="9"/>
  <c r="Y205" i="9"/>
  <c r="X206" i="9"/>
  <c r="Y206" i="9"/>
  <c r="X207" i="9"/>
  <c r="P207" i="9" s="1"/>
  <c r="Y207" i="9"/>
  <c r="X208" i="9"/>
  <c r="Y208" i="9"/>
  <c r="X209" i="9"/>
  <c r="Y209" i="9"/>
  <c r="X210" i="9"/>
  <c r="Y210" i="9"/>
  <c r="X211" i="9"/>
  <c r="P211" i="9" s="1"/>
  <c r="Y211" i="9"/>
  <c r="X212" i="9"/>
  <c r="Y212" i="9"/>
  <c r="X213" i="9"/>
  <c r="Y213" i="9"/>
  <c r="X214" i="9"/>
  <c r="Y214" i="9"/>
  <c r="X215" i="9"/>
  <c r="P215" i="9" s="1"/>
  <c r="Y215" i="9"/>
  <c r="X216" i="9"/>
  <c r="Y216" i="9"/>
  <c r="X217" i="9"/>
  <c r="Y217" i="9"/>
  <c r="X218" i="9"/>
  <c r="Y218" i="9"/>
  <c r="X219" i="9"/>
  <c r="P219" i="9" s="1"/>
  <c r="Y219" i="9"/>
  <c r="X220" i="9"/>
  <c r="Y220" i="9"/>
  <c r="X221" i="9"/>
  <c r="Y221" i="9"/>
  <c r="X222" i="9"/>
  <c r="Y222" i="9"/>
  <c r="X223" i="9"/>
  <c r="P223" i="9" s="1"/>
  <c r="Y223" i="9"/>
  <c r="X224" i="9"/>
  <c r="Y224" i="9"/>
  <c r="X225" i="9"/>
  <c r="Y225" i="9"/>
  <c r="X226" i="9"/>
  <c r="Y226" i="9"/>
  <c r="X227" i="9"/>
  <c r="P227" i="9" s="1"/>
  <c r="Y227" i="9"/>
  <c r="X228" i="9"/>
  <c r="Y228" i="9"/>
  <c r="X229" i="9"/>
  <c r="Y229" i="9"/>
  <c r="X230" i="9"/>
  <c r="Y230" i="9"/>
  <c r="X231" i="9"/>
  <c r="Y231" i="9"/>
  <c r="X232" i="9"/>
  <c r="Y232" i="9"/>
  <c r="X233" i="9"/>
  <c r="Y233" i="9"/>
  <c r="X234" i="9"/>
  <c r="Y234" i="9"/>
  <c r="X235" i="9"/>
  <c r="P235" i="9" s="1"/>
  <c r="Y235" i="9"/>
  <c r="X236" i="9"/>
  <c r="Y236" i="9"/>
  <c r="X237" i="9"/>
  <c r="Y237" i="9"/>
  <c r="X238" i="9"/>
  <c r="Y238" i="9"/>
  <c r="X239" i="9"/>
  <c r="Y239" i="9"/>
  <c r="X240" i="9"/>
  <c r="Y240" i="9"/>
  <c r="X241" i="9"/>
  <c r="Y241" i="9"/>
  <c r="X242" i="9"/>
  <c r="Y242" i="9"/>
  <c r="X243" i="9"/>
  <c r="P243" i="9" s="1"/>
  <c r="Y243" i="9"/>
  <c r="X244" i="9"/>
  <c r="Y244" i="9"/>
  <c r="X245" i="9"/>
  <c r="Y245" i="9"/>
  <c r="X246" i="9"/>
  <c r="Y246" i="9"/>
  <c r="X247" i="9"/>
  <c r="Y247" i="9"/>
  <c r="X248" i="9"/>
  <c r="Y248" i="9"/>
  <c r="X249" i="9"/>
  <c r="Y249" i="9"/>
  <c r="X250" i="9"/>
  <c r="Y250" i="9"/>
  <c r="X251" i="9"/>
  <c r="P251" i="9" s="1"/>
  <c r="Y251" i="9"/>
  <c r="X252" i="9"/>
  <c r="Y252" i="9"/>
  <c r="X253" i="9"/>
  <c r="Y253" i="9"/>
  <c r="X254" i="9"/>
  <c r="Y254" i="9"/>
  <c r="X255" i="9"/>
  <c r="P255" i="9" s="1"/>
  <c r="Y255" i="9"/>
  <c r="X256" i="9"/>
  <c r="Y256" i="9"/>
  <c r="X257" i="9"/>
  <c r="Y257" i="9"/>
  <c r="X258" i="9"/>
  <c r="Y258" i="9"/>
  <c r="X259" i="9"/>
  <c r="P259" i="9" s="1"/>
  <c r="Y259" i="9"/>
  <c r="X260" i="9"/>
  <c r="Y260" i="9"/>
  <c r="X261" i="9"/>
  <c r="Y261" i="9"/>
  <c r="X262" i="9"/>
  <c r="Y262" i="9"/>
  <c r="X263" i="9"/>
  <c r="Y263" i="9"/>
  <c r="X264" i="9"/>
  <c r="Y264" i="9"/>
  <c r="X265" i="9"/>
  <c r="Y265" i="9"/>
  <c r="X266" i="9"/>
  <c r="Y266" i="9"/>
  <c r="X267" i="9"/>
  <c r="P267" i="9" s="1"/>
  <c r="Y267" i="9"/>
  <c r="X268" i="9"/>
  <c r="Y268" i="9"/>
  <c r="X269" i="9"/>
  <c r="Y269" i="9"/>
  <c r="X270" i="9"/>
  <c r="Y270" i="9"/>
  <c r="X271" i="9"/>
  <c r="P271" i="9" s="1"/>
  <c r="Y271" i="9"/>
  <c r="X272" i="9"/>
  <c r="Y272" i="9"/>
  <c r="X273" i="9"/>
  <c r="Y273" i="9"/>
  <c r="X274" i="9"/>
  <c r="Y274" i="9"/>
  <c r="X275" i="9"/>
  <c r="P275" i="9" s="1"/>
  <c r="Y275" i="9"/>
  <c r="X276" i="9"/>
  <c r="Y276" i="9"/>
  <c r="X277" i="9"/>
  <c r="Y277" i="9"/>
  <c r="X278" i="9"/>
  <c r="Y278" i="9"/>
  <c r="X279" i="9"/>
  <c r="P279" i="9" s="1"/>
  <c r="Y279" i="9"/>
  <c r="X280" i="9"/>
  <c r="Y280" i="9"/>
  <c r="X281" i="9"/>
  <c r="Y281" i="9"/>
  <c r="X282" i="9"/>
  <c r="Y282" i="9"/>
  <c r="X283" i="9"/>
  <c r="Y283" i="9"/>
  <c r="X284" i="9"/>
  <c r="Y284" i="9"/>
  <c r="X285" i="9"/>
  <c r="Y285" i="9"/>
  <c r="X286" i="9"/>
  <c r="Y286" i="9"/>
  <c r="X287" i="9"/>
  <c r="P287" i="9" s="1"/>
  <c r="Y287" i="9"/>
  <c r="X288" i="9"/>
  <c r="Y288" i="9"/>
  <c r="X289" i="9"/>
  <c r="Y289" i="9"/>
  <c r="X290" i="9"/>
  <c r="Y290" i="9"/>
  <c r="X291" i="9"/>
  <c r="Y291" i="9"/>
  <c r="X292" i="9"/>
  <c r="Y292" i="9"/>
  <c r="X293" i="9"/>
  <c r="Y293" i="9"/>
  <c r="X294" i="9"/>
  <c r="Y294" i="9"/>
  <c r="X295" i="9"/>
  <c r="P295" i="9" s="1"/>
  <c r="Y295" i="9"/>
  <c r="X296" i="9"/>
  <c r="Y296" i="9"/>
  <c r="X297" i="9"/>
  <c r="Y297" i="9"/>
  <c r="X298" i="9"/>
  <c r="Y298" i="9"/>
  <c r="X299" i="9"/>
  <c r="P299" i="9" s="1"/>
  <c r="Y299" i="9"/>
  <c r="X300" i="9"/>
  <c r="Y300" i="9"/>
  <c r="X301" i="9"/>
  <c r="Y301" i="9"/>
  <c r="X302" i="9"/>
  <c r="Y302" i="9"/>
  <c r="X303" i="9"/>
  <c r="Y303" i="9"/>
  <c r="X304" i="9"/>
  <c r="Y304" i="9"/>
  <c r="X305" i="9"/>
  <c r="Y305" i="9"/>
  <c r="X306" i="9"/>
  <c r="Y306" i="9"/>
  <c r="X307" i="9"/>
  <c r="P307" i="9" s="1"/>
  <c r="Y307" i="9"/>
  <c r="X308" i="9"/>
  <c r="Y308" i="9"/>
  <c r="X309" i="9"/>
  <c r="Y309" i="9"/>
  <c r="X310" i="9"/>
  <c r="Y310" i="9"/>
  <c r="X311" i="9"/>
  <c r="P311" i="9" s="1"/>
  <c r="Y311" i="9"/>
  <c r="X312" i="9"/>
  <c r="Y312" i="9"/>
  <c r="X313" i="9"/>
  <c r="Y313" i="9"/>
  <c r="X314" i="9"/>
  <c r="Y314" i="9"/>
  <c r="X315" i="9"/>
  <c r="P315" i="9" s="1"/>
  <c r="Y315" i="9"/>
  <c r="X316" i="9"/>
  <c r="Y316" i="9"/>
  <c r="X317" i="9"/>
  <c r="Y317" i="9"/>
  <c r="X318" i="9"/>
  <c r="Y318" i="9"/>
  <c r="X319" i="9"/>
  <c r="P319" i="9" s="1"/>
  <c r="Y319" i="9"/>
  <c r="X320" i="9"/>
  <c r="Y320" i="9"/>
  <c r="X321" i="9"/>
  <c r="Y321" i="9"/>
  <c r="X322" i="9"/>
  <c r="Y322" i="9"/>
  <c r="X323" i="9"/>
  <c r="P323" i="9" s="1"/>
  <c r="Y323" i="9"/>
  <c r="X324" i="9"/>
  <c r="Y324" i="9"/>
  <c r="X325" i="9"/>
  <c r="Y325" i="9"/>
  <c r="X326" i="9"/>
  <c r="Y326" i="9"/>
  <c r="X327" i="9"/>
  <c r="Y327" i="9"/>
  <c r="X328" i="9"/>
  <c r="Y328" i="9"/>
  <c r="X329" i="9"/>
  <c r="Y329" i="9"/>
  <c r="X330" i="9"/>
  <c r="Y330" i="9"/>
  <c r="X331" i="9"/>
  <c r="P331" i="9" s="1"/>
  <c r="Y331" i="9"/>
  <c r="X332" i="9"/>
  <c r="Y332" i="9"/>
  <c r="X333" i="9"/>
  <c r="Y333" i="9"/>
  <c r="X334" i="9"/>
  <c r="Y334" i="9"/>
  <c r="X335" i="9"/>
  <c r="Y335" i="9"/>
  <c r="X336" i="9"/>
  <c r="Y336" i="9"/>
  <c r="X337" i="9"/>
  <c r="Y337" i="9"/>
  <c r="X338" i="9"/>
  <c r="Y338" i="9"/>
  <c r="X339" i="9"/>
  <c r="P339" i="9" s="1"/>
  <c r="Y339" i="9"/>
  <c r="X340" i="9"/>
  <c r="Y340" i="9"/>
  <c r="X341" i="9"/>
  <c r="Y341" i="9"/>
  <c r="X342" i="9"/>
  <c r="Y342" i="9"/>
  <c r="X343" i="9"/>
  <c r="Y343" i="9"/>
  <c r="X344" i="9"/>
  <c r="Y344" i="9"/>
  <c r="X345" i="9"/>
  <c r="Y345" i="9"/>
  <c r="X346" i="9"/>
  <c r="Y346" i="9"/>
  <c r="X347" i="9"/>
  <c r="Y347" i="9"/>
  <c r="X348" i="9"/>
  <c r="Y348" i="9"/>
  <c r="X349" i="9"/>
  <c r="Y349" i="9"/>
  <c r="X350" i="9"/>
  <c r="Y350" i="9"/>
  <c r="X351" i="9"/>
  <c r="Y351" i="9"/>
  <c r="X352" i="9"/>
  <c r="Y352" i="9"/>
  <c r="X353" i="9"/>
  <c r="Y353" i="9"/>
  <c r="X354" i="9"/>
  <c r="Y354" i="9"/>
  <c r="X355" i="9"/>
  <c r="Y355" i="9"/>
  <c r="X356" i="9"/>
  <c r="Y356" i="9"/>
  <c r="X357" i="9"/>
  <c r="Y357" i="9"/>
  <c r="X358" i="9"/>
  <c r="Y358" i="9"/>
  <c r="X359" i="9"/>
  <c r="Y359" i="9"/>
  <c r="X360" i="9"/>
  <c r="Y360" i="9"/>
  <c r="X361" i="9"/>
  <c r="Y361" i="9"/>
  <c r="X362" i="9"/>
  <c r="Y362" i="9"/>
  <c r="X363" i="9"/>
  <c r="Y363" i="9"/>
  <c r="X364" i="9"/>
  <c r="Y364" i="9"/>
  <c r="X365" i="9"/>
  <c r="Y365" i="9"/>
  <c r="X366" i="9"/>
  <c r="Y366" i="9"/>
  <c r="X367" i="9"/>
  <c r="Y367" i="9"/>
  <c r="X368" i="9"/>
  <c r="Y368" i="9"/>
  <c r="X369" i="9"/>
  <c r="Y369" i="9"/>
  <c r="X370" i="9"/>
  <c r="Y370" i="9"/>
  <c r="X371" i="9"/>
  <c r="Y371" i="9"/>
  <c r="X372" i="9"/>
  <c r="Y372" i="9"/>
  <c r="X373" i="9"/>
  <c r="Y373" i="9"/>
  <c r="X374" i="9"/>
  <c r="Y374" i="9"/>
  <c r="X375" i="9"/>
  <c r="Y375" i="9"/>
  <c r="X376" i="9"/>
  <c r="Y376" i="9"/>
  <c r="X377" i="9"/>
  <c r="Y377" i="9"/>
  <c r="X378" i="9"/>
  <c r="Y378" i="9"/>
  <c r="X379" i="9"/>
  <c r="Y379" i="9"/>
  <c r="X380" i="9"/>
  <c r="Y380" i="9"/>
  <c r="X381" i="9"/>
  <c r="Y381" i="9"/>
  <c r="X382" i="9"/>
  <c r="Y382" i="9"/>
  <c r="X383" i="9"/>
  <c r="P383" i="9" s="1"/>
  <c r="Y383" i="9"/>
  <c r="X384" i="9"/>
  <c r="Y384" i="9"/>
  <c r="X385" i="9"/>
  <c r="Y385" i="9"/>
  <c r="X386" i="9"/>
  <c r="Y386" i="9"/>
  <c r="X387" i="9"/>
  <c r="Y387" i="9"/>
  <c r="X388" i="9"/>
  <c r="Y388" i="9"/>
  <c r="X389" i="9"/>
  <c r="Y389" i="9"/>
  <c r="X390" i="9"/>
  <c r="Y390" i="9"/>
  <c r="X391" i="9"/>
  <c r="P391" i="9" s="1"/>
  <c r="Y391" i="9"/>
  <c r="X392" i="9"/>
  <c r="Y392" i="9"/>
  <c r="X393" i="9"/>
  <c r="Y393" i="9"/>
  <c r="X394" i="9"/>
  <c r="Y394" i="9"/>
  <c r="X395" i="9"/>
  <c r="P395" i="9" s="1"/>
  <c r="Y395" i="9"/>
  <c r="X396" i="9"/>
  <c r="Y396" i="9"/>
  <c r="X397" i="9"/>
  <c r="Y397" i="9"/>
  <c r="X398" i="9"/>
  <c r="Y398" i="9"/>
  <c r="X399" i="9"/>
  <c r="P399" i="9" s="1"/>
  <c r="Y399" i="9"/>
  <c r="X400" i="9"/>
  <c r="Y400" i="9"/>
  <c r="X401" i="9"/>
  <c r="Y401" i="9"/>
  <c r="X402" i="9"/>
  <c r="Y402" i="9"/>
  <c r="X403" i="9"/>
  <c r="Y403" i="9"/>
  <c r="X404" i="9"/>
  <c r="Y404" i="9"/>
  <c r="X405" i="9"/>
  <c r="Y405" i="9"/>
  <c r="X406" i="9"/>
  <c r="Y406" i="9"/>
  <c r="X407" i="9"/>
  <c r="P407" i="9" s="1"/>
  <c r="Y407" i="9"/>
  <c r="X408" i="9"/>
  <c r="Y408" i="9"/>
  <c r="X409" i="9"/>
  <c r="Y409" i="9"/>
  <c r="X410" i="9"/>
  <c r="Y410" i="9"/>
  <c r="X411" i="9"/>
  <c r="Y411" i="9"/>
  <c r="X412" i="9"/>
  <c r="Y412" i="9"/>
  <c r="X413" i="9"/>
  <c r="Y413" i="9"/>
  <c r="X414" i="9"/>
  <c r="Y414" i="9"/>
  <c r="X415" i="9"/>
  <c r="Y415" i="9"/>
  <c r="X416" i="9"/>
  <c r="Y416" i="9"/>
  <c r="X417" i="9"/>
  <c r="Y417" i="9"/>
  <c r="X418" i="9"/>
  <c r="Y418" i="9"/>
  <c r="X419" i="9"/>
  <c r="P419" i="9" s="1"/>
  <c r="Y419" i="9"/>
  <c r="X420" i="9"/>
  <c r="Y420" i="9"/>
  <c r="X421" i="9"/>
  <c r="Y421" i="9"/>
  <c r="X422" i="9"/>
  <c r="Y422" i="9"/>
  <c r="X423" i="9"/>
  <c r="Y423" i="9"/>
  <c r="X424" i="9"/>
  <c r="Y424" i="9"/>
  <c r="X425" i="9"/>
  <c r="Y425" i="9"/>
  <c r="X426" i="9"/>
  <c r="Y426" i="9"/>
  <c r="X427" i="9"/>
  <c r="P427" i="9" s="1"/>
  <c r="Y427" i="9"/>
  <c r="X428" i="9"/>
  <c r="Y428" i="9"/>
  <c r="X429" i="9"/>
  <c r="Y429" i="9"/>
  <c r="X430" i="9"/>
  <c r="Y430" i="9"/>
  <c r="X431" i="9"/>
  <c r="P431" i="9" s="1"/>
  <c r="Y431" i="9"/>
  <c r="X432" i="9"/>
  <c r="Y432" i="9"/>
  <c r="X433" i="9"/>
  <c r="Y433" i="9"/>
  <c r="X434" i="9"/>
  <c r="Y434" i="9"/>
  <c r="X435" i="9"/>
  <c r="Y435" i="9"/>
  <c r="X436" i="9"/>
  <c r="Y436" i="9"/>
  <c r="X437" i="9"/>
  <c r="Y437" i="9"/>
  <c r="X438" i="9"/>
  <c r="Y438" i="9"/>
  <c r="X439" i="9"/>
  <c r="Y439" i="9"/>
  <c r="X440" i="9"/>
  <c r="Y440" i="9"/>
  <c r="X441" i="9"/>
  <c r="Y441" i="9"/>
  <c r="X442" i="9"/>
  <c r="Y442" i="9"/>
  <c r="X443" i="9"/>
  <c r="P443" i="9" s="1"/>
  <c r="Y443" i="9"/>
  <c r="X444" i="9"/>
  <c r="Y444" i="9"/>
  <c r="X445" i="9"/>
  <c r="Y445" i="9"/>
  <c r="X446" i="9"/>
  <c r="Y446" i="9"/>
  <c r="X447" i="9"/>
  <c r="Y447" i="9"/>
  <c r="X448" i="9"/>
  <c r="Y448" i="9"/>
  <c r="X449" i="9"/>
  <c r="Y449" i="9"/>
  <c r="X450" i="9"/>
  <c r="Y450" i="9"/>
  <c r="X451" i="9"/>
  <c r="P451" i="9" s="1"/>
  <c r="Y451" i="9"/>
  <c r="X452" i="9"/>
  <c r="Y452" i="9"/>
  <c r="X453" i="9"/>
  <c r="Y453" i="9"/>
  <c r="X454" i="9"/>
  <c r="Y454" i="9"/>
  <c r="X455" i="9"/>
  <c r="P455" i="9" s="1"/>
  <c r="Y455" i="9"/>
  <c r="X456" i="9"/>
  <c r="Y456" i="9"/>
  <c r="X457" i="9"/>
  <c r="Y457" i="9"/>
  <c r="X458" i="9"/>
  <c r="Y458" i="9"/>
  <c r="X459" i="9"/>
  <c r="Y459" i="9"/>
  <c r="X460" i="9"/>
  <c r="Y460" i="9"/>
  <c r="X461" i="9"/>
  <c r="Y461" i="9"/>
  <c r="X462" i="9"/>
  <c r="Y462" i="9"/>
  <c r="X463" i="9"/>
  <c r="Y463" i="9"/>
  <c r="X464" i="9"/>
  <c r="Y464" i="9"/>
  <c r="X465" i="9"/>
  <c r="Y465" i="9"/>
  <c r="T9" i="9"/>
  <c r="P9" i="9" s="1"/>
  <c r="U9" i="9"/>
  <c r="T10" i="9"/>
  <c r="U10" i="9"/>
  <c r="T11" i="9"/>
  <c r="U11" i="9"/>
  <c r="T12" i="9"/>
  <c r="U12" i="9"/>
  <c r="T13" i="9"/>
  <c r="P13" i="9" s="1"/>
  <c r="U13" i="9"/>
  <c r="T14" i="9"/>
  <c r="U14" i="9"/>
  <c r="T15" i="9"/>
  <c r="U15" i="9"/>
  <c r="T16" i="9"/>
  <c r="U16" i="9"/>
  <c r="T17" i="9"/>
  <c r="P17" i="9" s="1"/>
  <c r="U17" i="9"/>
  <c r="T18" i="9"/>
  <c r="U18" i="9"/>
  <c r="T19" i="9"/>
  <c r="U19" i="9"/>
  <c r="T20" i="9"/>
  <c r="U20" i="9"/>
  <c r="T21" i="9"/>
  <c r="P21" i="9" s="1"/>
  <c r="U21" i="9"/>
  <c r="T22" i="9"/>
  <c r="U22" i="9"/>
  <c r="T23" i="9"/>
  <c r="U23" i="9"/>
  <c r="T24" i="9"/>
  <c r="U24" i="9"/>
  <c r="T25" i="9"/>
  <c r="P25" i="9" s="1"/>
  <c r="U25" i="9"/>
  <c r="T26" i="9"/>
  <c r="U26" i="9"/>
  <c r="T27" i="9"/>
  <c r="U27" i="9"/>
  <c r="T28" i="9"/>
  <c r="U28" i="9"/>
  <c r="T29" i="9"/>
  <c r="P29" i="9" s="1"/>
  <c r="U29" i="9"/>
  <c r="T30" i="9"/>
  <c r="U30" i="9"/>
  <c r="T31" i="9"/>
  <c r="U31" i="9"/>
  <c r="T32" i="9"/>
  <c r="U32" i="9"/>
  <c r="T33" i="9"/>
  <c r="P33" i="9" s="1"/>
  <c r="U33" i="9"/>
  <c r="T34" i="9"/>
  <c r="U34" i="9"/>
  <c r="T35" i="9"/>
  <c r="U35" i="9"/>
  <c r="T36" i="9"/>
  <c r="U36" i="9"/>
  <c r="T37" i="9"/>
  <c r="P37" i="9" s="1"/>
  <c r="U37" i="9"/>
  <c r="T38" i="9"/>
  <c r="U38" i="9"/>
  <c r="T39" i="9"/>
  <c r="U39" i="9"/>
  <c r="T40" i="9"/>
  <c r="U40" i="9"/>
  <c r="T41" i="9"/>
  <c r="P41" i="9" s="1"/>
  <c r="U41" i="9"/>
  <c r="T42" i="9"/>
  <c r="U42" i="9"/>
  <c r="T43" i="9"/>
  <c r="U43" i="9"/>
  <c r="T44" i="9"/>
  <c r="U44" i="9"/>
  <c r="T45" i="9"/>
  <c r="P45" i="9" s="1"/>
  <c r="U45" i="9"/>
  <c r="T46" i="9"/>
  <c r="U46" i="9"/>
  <c r="T47" i="9"/>
  <c r="U47" i="9"/>
  <c r="T48" i="9"/>
  <c r="U48" i="9"/>
  <c r="T49" i="9"/>
  <c r="U49" i="9"/>
  <c r="T50" i="9"/>
  <c r="U50" i="9"/>
  <c r="T51" i="9"/>
  <c r="U51" i="9"/>
  <c r="T52" i="9"/>
  <c r="U52" i="9"/>
  <c r="T53" i="9"/>
  <c r="P53" i="9" s="1"/>
  <c r="U53" i="9"/>
  <c r="T54" i="9"/>
  <c r="U54" i="9"/>
  <c r="T55" i="9"/>
  <c r="U55" i="9"/>
  <c r="T56" i="9"/>
  <c r="U56" i="9"/>
  <c r="T57" i="9"/>
  <c r="P57" i="9" s="1"/>
  <c r="U57" i="9"/>
  <c r="T58" i="9"/>
  <c r="U58" i="9"/>
  <c r="T59" i="9"/>
  <c r="U59" i="9"/>
  <c r="T60" i="9"/>
  <c r="U60" i="9"/>
  <c r="T61" i="9"/>
  <c r="P61" i="9" s="1"/>
  <c r="U61" i="9"/>
  <c r="T62" i="9"/>
  <c r="U62" i="9"/>
  <c r="T63" i="9"/>
  <c r="U63" i="9"/>
  <c r="T64" i="9"/>
  <c r="U64" i="9"/>
  <c r="T65" i="9"/>
  <c r="P65" i="9" s="1"/>
  <c r="U65" i="9"/>
  <c r="T66" i="9"/>
  <c r="U66" i="9"/>
  <c r="T67" i="9"/>
  <c r="U67" i="9"/>
  <c r="T68" i="9"/>
  <c r="U68" i="9"/>
  <c r="T69" i="9"/>
  <c r="P69" i="9" s="1"/>
  <c r="U69" i="9"/>
  <c r="T70" i="9"/>
  <c r="U70" i="9"/>
  <c r="T71" i="9"/>
  <c r="U71" i="9"/>
  <c r="T72" i="9"/>
  <c r="U72" i="9"/>
  <c r="T73" i="9"/>
  <c r="P73" i="9" s="1"/>
  <c r="U73" i="9"/>
  <c r="T74" i="9"/>
  <c r="U74" i="9"/>
  <c r="T75" i="9"/>
  <c r="U75" i="9"/>
  <c r="T76" i="9"/>
  <c r="U76" i="9"/>
  <c r="T77" i="9"/>
  <c r="P77" i="9" s="1"/>
  <c r="U77" i="9"/>
  <c r="T78" i="9"/>
  <c r="U78" i="9"/>
  <c r="T79" i="9"/>
  <c r="U79" i="9"/>
  <c r="T80" i="9"/>
  <c r="U80" i="9"/>
  <c r="T81" i="9"/>
  <c r="P81" i="9" s="1"/>
  <c r="U81" i="9"/>
  <c r="T82" i="9"/>
  <c r="U82" i="9"/>
  <c r="T83" i="9"/>
  <c r="U83" i="9"/>
  <c r="T84" i="9"/>
  <c r="U84" i="9"/>
  <c r="T85" i="9"/>
  <c r="P85" i="9" s="1"/>
  <c r="U85" i="9"/>
  <c r="T86" i="9"/>
  <c r="U86" i="9"/>
  <c r="T87" i="9"/>
  <c r="U87" i="9"/>
  <c r="T88" i="9"/>
  <c r="U88" i="9"/>
  <c r="T89" i="9"/>
  <c r="P89" i="9" s="1"/>
  <c r="U89" i="9"/>
  <c r="T90" i="9"/>
  <c r="U90" i="9"/>
  <c r="T91" i="9"/>
  <c r="U91" i="9"/>
  <c r="T92" i="9"/>
  <c r="U92" i="9"/>
  <c r="T93" i="9"/>
  <c r="P93" i="9" s="1"/>
  <c r="U93" i="9"/>
  <c r="T94" i="9"/>
  <c r="U94" i="9"/>
  <c r="T95" i="9"/>
  <c r="U95" i="9"/>
  <c r="T96" i="9"/>
  <c r="U96" i="9"/>
  <c r="T97" i="9"/>
  <c r="P97" i="9" s="1"/>
  <c r="U97" i="9"/>
  <c r="T98" i="9"/>
  <c r="U98" i="9"/>
  <c r="T99" i="9"/>
  <c r="U99" i="9"/>
  <c r="T100" i="9"/>
  <c r="U100" i="9"/>
  <c r="T101" i="9"/>
  <c r="P101" i="9" s="1"/>
  <c r="U101" i="9"/>
  <c r="T102" i="9"/>
  <c r="U102" i="9"/>
  <c r="T103" i="9"/>
  <c r="U103" i="9"/>
  <c r="T104" i="9"/>
  <c r="U104" i="9"/>
  <c r="T105" i="9"/>
  <c r="P105" i="9" s="1"/>
  <c r="U105" i="9"/>
  <c r="T106" i="9"/>
  <c r="U106" i="9"/>
  <c r="T107" i="9"/>
  <c r="U107" i="9"/>
  <c r="T108" i="9"/>
  <c r="U108" i="9"/>
  <c r="T109" i="9"/>
  <c r="P109" i="9" s="1"/>
  <c r="U109" i="9"/>
  <c r="T110" i="9"/>
  <c r="U110" i="9"/>
  <c r="T111" i="9"/>
  <c r="U111" i="9"/>
  <c r="T112" i="9"/>
  <c r="U112" i="9"/>
  <c r="T113" i="9"/>
  <c r="U113" i="9"/>
  <c r="T114" i="9"/>
  <c r="U114" i="9"/>
  <c r="T115" i="9"/>
  <c r="U115" i="9"/>
  <c r="T116" i="9"/>
  <c r="U116" i="9"/>
  <c r="T117" i="9"/>
  <c r="P117" i="9" s="1"/>
  <c r="U117" i="9"/>
  <c r="T118" i="9"/>
  <c r="U118" i="9"/>
  <c r="T119" i="9"/>
  <c r="U119" i="9"/>
  <c r="T120" i="9"/>
  <c r="U120" i="9"/>
  <c r="T121" i="9"/>
  <c r="P121" i="9" s="1"/>
  <c r="U121" i="9"/>
  <c r="T122" i="9"/>
  <c r="U122" i="9"/>
  <c r="T123" i="9"/>
  <c r="U123" i="9"/>
  <c r="T124" i="9"/>
  <c r="U124" i="9"/>
  <c r="T125" i="9"/>
  <c r="P125" i="9" s="1"/>
  <c r="U125" i="9"/>
  <c r="T126" i="9"/>
  <c r="U126" i="9"/>
  <c r="T127" i="9"/>
  <c r="U127" i="9"/>
  <c r="T128" i="9"/>
  <c r="U128" i="9"/>
  <c r="T129" i="9"/>
  <c r="P129" i="9" s="1"/>
  <c r="U129" i="9"/>
  <c r="T130" i="9"/>
  <c r="U130" i="9"/>
  <c r="T131" i="9"/>
  <c r="U131" i="9"/>
  <c r="T132" i="9"/>
  <c r="U132" i="9"/>
  <c r="T133" i="9"/>
  <c r="P133" i="9" s="1"/>
  <c r="U133" i="9"/>
  <c r="T134" i="9"/>
  <c r="U134" i="9"/>
  <c r="T135" i="9"/>
  <c r="U135" i="9"/>
  <c r="T136" i="9"/>
  <c r="U136" i="9"/>
  <c r="T137" i="9"/>
  <c r="P137" i="9" s="1"/>
  <c r="U137" i="9"/>
  <c r="T138" i="9"/>
  <c r="U138" i="9"/>
  <c r="T139" i="9"/>
  <c r="U139" i="9"/>
  <c r="T140" i="9"/>
  <c r="U140" i="9"/>
  <c r="T141" i="9"/>
  <c r="P141" i="9" s="1"/>
  <c r="U141" i="9"/>
  <c r="T142" i="9"/>
  <c r="U142" i="9"/>
  <c r="T143" i="9"/>
  <c r="U143" i="9"/>
  <c r="T144" i="9"/>
  <c r="U144" i="9"/>
  <c r="T145" i="9"/>
  <c r="P145" i="9" s="1"/>
  <c r="U145" i="9"/>
  <c r="T146" i="9"/>
  <c r="U146" i="9"/>
  <c r="T147" i="9"/>
  <c r="U147" i="9"/>
  <c r="T148" i="9"/>
  <c r="U148" i="9"/>
  <c r="T149" i="9"/>
  <c r="P149" i="9" s="1"/>
  <c r="U149" i="9"/>
  <c r="T150" i="9"/>
  <c r="U150" i="9"/>
  <c r="T151" i="9"/>
  <c r="U151" i="9"/>
  <c r="T152" i="9"/>
  <c r="U152" i="9"/>
  <c r="T153" i="9"/>
  <c r="P153" i="9" s="1"/>
  <c r="U153" i="9"/>
  <c r="T154" i="9"/>
  <c r="U154" i="9"/>
  <c r="T155" i="9"/>
  <c r="U155" i="9"/>
  <c r="T156" i="9"/>
  <c r="U156" i="9"/>
  <c r="T157" i="9"/>
  <c r="P157" i="9" s="1"/>
  <c r="U157" i="9"/>
  <c r="T158" i="9"/>
  <c r="U158" i="9"/>
  <c r="T159" i="9"/>
  <c r="U159" i="9"/>
  <c r="T160" i="9"/>
  <c r="U160" i="9"/>
  <c r="T161" i="9"/>
  <c r="P161" i="9" s="1"/>
  <c r="U161" i="9"/>
  <c r="T162" i="9"/>
  <c r="U162" i="9"/>
  <c r="T163" i="9"/>
  <c r="U163" i="9"/>
  <c r="T164" i="9"/>
  <c r="U164" i="9"/>
  <c r="T165" i="9"/>
  <c r="P165" i="9" s="1"/>
  <c r="U165" i="9"/>
  <c r="T166" i="9"/>
  <c r="U166" i="9"/>
  <c r="T167" i="9"/>
  <c r="U167" i="9"/>
  <c r="T168" i="9"/>
  <c r="U168" i="9"/>
  <c r="T169" i="9"/>
  <c r="P169" i="9" s="1"/>
  <c r="U169" i="9"/>
  <c r="T170" i="9"/>
  <c r="U170" i="9"/>
  <c r="T171" i="9"/>
  <c r="U171" i="9"/>
  <c r="T172" i="9"/>
  <c r="U172" i="9"/>
  <c r="T173" i="9"/>
  <c r="P173" i="9" s="1"/>
  <c r="U173" i="9"/>
  <c r="T174" i="9"/>
  <c r="U174" i="9"/>
  <c r="T175" i="9"/>
  <c r="U175" i="9"/>
  <c r="T176" i="9"/>
  <c r="U176" i="9"/>
  <c r="T177" i="9"/>
  <c r="U177" i="9"/>
  <c r="T178" i="9"/>
  <c r="U178" i="9"/>
  <c r="T179" i="9"/>
  <c r="U179" i="9"/>
  <c r="T180" i="9"/>
  <c r="U180" i="9"/>
  <c r="T181" i="9"/>
  <c r="P181" i="9" s="1"/>
  <c r="U181" i="9"/>
  <c r="T182" i="9"/>
  <c r="U182" i="9"/>
  <c r="T183" i="9"/>
  <c r="U183" i="9"/>
  <c r="T184" i="9"/>
  <c r="U184" i="9"/>
  <c r="T185" i="9"/>
  <c r="P185" i="9" s="1"/>
  <c r="U185" i="9"/>
  <c r="T186" i="9"/>
  <c r="U186" i="9"/>
  <c r="T187" i="9"/>
  <c r="U187" i="9"/>
  <c r="T188" i="9"/>
  <c r="U188" i="9"/>
  <c r="T189" i="9"/>
  <c r="P189" i="9" s="1"/>
  <c r="U189" i="9"/>
  <c r="T190" i="9"/>
  <c r="U190" i="9"/>
  <c r="T191" i="9"/>
  <c r="U191" i="9"/>
  <c r="T192" i="9"/>
  <c r="U192" i="9"/>
  <c r="T193" i="9"/>
  <c r="P193" i="9" s="1"/>
  <c r="U193" i="9"/>
  <c r="T194" i="9"/>
  <c r="U194" i="9"/>
  <c r="T195" i="9"/>
  <c r="U195" i="9"/>
  <c r="T196" i="9"/>
  <c r="U196" i="9"/>
  <c r="T197" i="9"/>
  <c r="P197" i="9" s="1"/>
  <c r="U197" i="9"/>
  <c r="T198" i="9"/>
  <c r="U198" i="9"/>
  <c r="T199" i="9"/>
  <c r="U199" i="9"/>
  <c r="T200" i="9"/>
  <c r="U200" i="9"/>
  <c r="T201" i="9"/>
  <c r="P201" i="9" s="1"/>
  <c r="U201" i="9"/>
  <c r="T202" i="9"/>
  <c r="U202" i="9"/>
  <c r="T203" i="9"/>
  <c r="U203" i="9"/>
  <c r="T204" i="9"/>
  <c r="U204" i="9"/>
  <c r="T205" i="9"/>
  <c r="P205" i="9" s="1"/>
  <c r="U205" i="9"/>
  <c r="T206" i="9"/>
  <c r="U206" i="9"/>
  <c r="T207" i="9"/>
  <c r="U207" i="9"/>
  <c r="T208" i="9"/>
  <c r="U208" i="9"/>
  <c r="T209" i="9"/>
  <c r="P209" i="9" s="1"/>
  <c r="U209" i="9"/>
  <c r="T210" i="9"/>
  <c r="U210" i="9"/>
  <c r="T211" i="9"/>
  <c r="U211" i="9"/>
  <c r="T212" i="9"/>
  <c r="U212" i="9"/>
  <c r="T213" i="9"/>
  <c r="P213" i="9" s="1"/>
  <c r="U213" i="9"/>
  <c r="T214" i="9"/>
  <c r="U214" i="9"/>
  <c r="T215" i="9"/>
  <c r="U215" i="9"/>
  <c r="T216" i="9"/>
  <c r="U216" i="9"/>
  <c r="T217" i="9"/>
  <c r="P217" i="9" s="1"/>
  <c r="U217" i="9"/>
  <c r="T218" i="9"/>
  <c r="U218" i="9"/>
  <c r="T219" i="9"/>
  <c r="U219" i="9"/>
  <c r="T220" i="9"/>
  <c r="U220" i="9"/>
  <c r="T221" i="9"/>
  <c r="P221" i="9" s="1"/>
  <c r="U221" i="9"/>
  <c r="T222" i="9"/>
  <c r="U222" i="9"/>
  <c r="T223" i="9"/>
  <c r="U223" i="9"/>
  <c r="T224" i="9"/>
  <c r="U224" i="9"/>
  <c r="T225" i="9"/>
  <c r="P225" i="9" s="1"/>
  <c r="U225" i="9"/>
  <c r="T226" i="9"/>
  <c r="U226" i="9"/>
  <c r="T227" i="9"/>
  <c r="U227" i="9"/>
  <c r="T228" i="9"/>
  <c r="U228" i="9"/>
  <c r="T229" i="9"/>
  <c r="P229" i="9" s="1"/>
  <c r="U229" i="9"/>
  <c r="T230" i="9"/>
  <c r="U230" i="9"/>
  <c r="T231" i="9"/>
  <c r="U231" i="9"/>
  <c r="T232" i="9"/>
  <c r="U232" i="9"/>
  <c r="T233" i="9"/>
  <c r="P233" i="9" s="1"/>
  <c r="U233" i="9"/>
  <c r="T234" i="9"/>
  <c r="U234" i="9"/>
  <c r="T235" i="9"/>
  <c r="U235" i="9"/>
  <c r="T236" i="9"/>
  <c r="U236" i="9"/>
  <c r="T237" i="9"/>
  <c r="P237" i="9" s="1"/>
  <c r="U237" i="9"/>
  <c r="T238" i="9"/>
  <c r="U238" i="9"/>
  <c r="T239" i="9"/>
  <c r="U239" i="9"/>
  <c r="T240" i="9"/>
  <c r="U240" i="9"/>
  <c r="T241" i="9"/>
  <c r="P241" i="9" s="1"/>
  <c r="U241" i="9"/>
  <c r="T242" i="9"/>
  <c r="U242" i="9"/>
  <c r="T243" i="9"/>
  <c r="U243" i="9"/>
  <c r="T244" i="9"/>
  <c r="U244" i="9"/>
  <c r="T245" i="9"/>
  <c r="P245" i="9" s="1"/>
  <c r="U245" i="9"/>
  <c r="T246" i="9"/>
  <c r="U246" i="9"/>
  <c r="T247" i="9"/>
  <c r="U247" i="9"/>
  <c r="T248" i="9"/>
  <c r="U248" i="9"/>
  <c r="T249" i="9"/>
  <c r="P249" i="9" s="1"/>
  <c r="U249" i="9"/>
  <c r="T250" i="9"/>
  <c r="U250" i="9"/>
  <c r="T251" i="9"/>
  <c r="U251" i="9"/>
  <c r="T252" i="9"/>
  <c r="U252" i="9"/>
  <c r="T253" i="9"/>
  <c r="P253" i="9" s="1"/>
  <c r="U253" i="9"/>
  <c r="T254" i="9"/>
  <c r="U254" i="9"/>
  <c r="T255" i="9"/>
  <c r="U255" i="9"/>
  <c r="T256" i="9"/>
  <c r="U256" i="9"/>
  <c r="T257" i="9"/>
  <c r="P257" i="9" s="1"/>
  <c r="U257" i="9"/>
  <c r="T258" i="9"/>
  <c r="U258" i="9"/>
  <c r="T259" i="9"/>
  <c r="U259" i="9"/>
  <c r="T260" i="9"/>
  <c r="U260" i="9"/>
  <c r="T261" i="9"/>
  <c r="P261" i="9" s="1"/>
  <c r="U261" i="9"/>
  <c r="T262" i="9"/>
  <c r="U262" i="9"/>
  <c r="T263" i="9"/>
  <c r="U263" i="9"/>
  <c r="T264" i="9"/>
  <c r="U264" i="9"/>
  <c r="T265" i="9"/>
  <c r="P265" i="9" s="1"/>
  <c r="U265" i="9"/>
  <c r="T266" i="9"/>
  <c r="U266" i="9"/>
  <c r="T267" i="9"/>
  <c r="U267" i="9"/>
  <c r="T268" i="9"/>
  <c r="U268" i="9"/>
  <c r="T269" i="9"/>
  <c r="P269" i="9" s="1"/>
  <c r="U269" i="9"/>
  <c r="T270" i="9"/>
  <c r="U270" i="9"/>
  <c r="T271" i="9"/>
  <c r="U271" i="9"/>
  <c r="T272" i="9"/>
  <c r="U272" i="9"/>
  <c r="T273" i="9"/>
  <c r="P273" i="9" s="1"/>
  <c r="U273" i="9"/>
  <c r="T274" i="9"/>
  <c r="U274" i="9"/>
  <c r="T275" i="9"/>
  <c r="U275" i="9"/>
  <c r="T276" i="9"/>
  <c r="U276" i="9"/>
  <c r="T277" i="9"/>
  <c r="P277" i="9" s="1"/>
  <c r="U277" i="9"/>
  <c r="T278" i="9"/>
  <c r="U278" i="9"/>
  <c r="T279" i="9"/>
  <c r="U279" i="9"/>
  <c r="T280" i="9"/>
  <c r="U280" i="9"/>
  <c r="T281" i="9"/>
  <c r="P281" i="9" s="1"/>
  <c r="U281" i="9"/>
  <c r="T282" i="9"/>
  <c r="U282" i="9"/>
  <c r="T283" i="9"/>
  <c r="U283" i="9"/>
  <c r="T284" i="9"/>
  <c r="U284" i="9"/>
  <c r="T285" i="9"/>
  <c r="P285" i="9" s="1"/>
  <c r="U285" i="9"/>
  <c r="T286" i="9"/>
  <c r="U286" i="9"/>
  <c r="T287" i="9"/>
  <c r="U287" i="9"/>
  <c r="T288" i="9"/>
  <c r="U288" i="9"/>
  <c r="T289" i="9"/>
  <c r="P289" i="9" s="1"/>
  <c r="U289" i="9"/>
  <c r="T290" i="9"/>
  <c r="U290" i="9"/>
  <c r="T291" i="9"/>
  <c r="U291" i="9"/>
  <c r="T292" i="9"/>
  <c r="U292" i="9"/>
  <c r="T293" i="9"/>
  <c r="P293" i="9" s="1"/>
  <c r="U293" i="9"/>
  <c r="T294" i="9"/>
  <c r="U294" i="9"/>
  <c r="T295" i="9"/>
  <c r="U295" i="9"/>
  <c r="T296" i="9"/>
  <c r="U296" i="9"/>
  <c r="T297" i="9"/>
  <c r="P297" i="9" s="1"/>
  <c r="U297" i="9"/>
  <c r="T298" i="9"/>
  <c r="U298" i="9"/>
  <c r="T299" i="9"/>
  <c r="U299" i="9"/>
  <c r="T300" i="9"/>
  <c r="U300" i="9"/>
  <c r="T301" i="9"/>
  <c r="P301" i="9" s="1"/>
  <c r="U301" i="9"/>
  <c r="T302" i="9"/>
  <c r="U302" i="9"/>
  <c r="T303" i="9"/>
  <c r="U303" i="9"/>
  <c r="T304" i="9"/>
  <c r="U304" i="9"/>
  <c r="T305" i="9"/>
  <c r="P305" i="9" s="1"/>
  <c r="U305" i="9"/>
  <c r="T306" i="9"/>
  <c r="U306" i="9"/>
  <c r="T307" i="9"/>
  <c r="U307" i="9"/>
  <c r="T308" i="9"/>
  <c r="U308" i="9"/>
  <c r="T309" i="9"/>
  <c r="P309" i="9" s="1"/>
  <c r="U309" i="9"/>
  <c r="T310" i="9"/>
  <c r="U310" i="9"/>
  <c r="T311" i="9"/>
  <c r="U311" i="9"/>
  <c r="T312" i="9"/>
  <c r="U312" i="9"/>
  <c r="T313" i="9"/>
  <c r="P313" i="9" s="1"/>
  <c r="U313" i="9"/>
  <c r="T314" i="9"/>
  <c r="U314" i="9"/>
  <c r="T315" i="9"/>
  <c r="U315" i="9"/>
  <c r="T316" i="9"/>
  <c r="U316" i="9"/>
  <c r="T317" i="9"/>
  <c r="P317" i="9" s="1"/>
  <c r="U317" i="9"/>
  <c r="T318" i="9"/>
  <c r="U318" i="9"/>
  <c r="T319" i="9"/>
  <c r="U319" i="9"/>
  <c r="T320" i="9"/>
  <c r="U320" i="9"/>
  <c r="T321" i="9"/>
  <c r="P321" i="9" s="1"/>
  <c r="U321" i="9"/>
  <c r="T322" i="9"/>
  <c r="U322" i="9"/>
  <c r="T323" i="9"/>
  <c r="U323" i="9"/>
  <c r="T324" i="9"/>
  <c r="U324" i="9"/>
  <c r="T325" i="9"/>
  <c r="U325" i="9"/>
  <c r="T326" i="9"/>
  <c r="U326" i="9"/>
  <c r="T327" i="9"/>
  <c r="U327" i="9"/>
  <c r="T328" i="9"/>
  <c r="U328" i="9"/>
  <c r="T329" i="9"/>
  <c r="P329" i="9" s="1"/>
  <c r="U329" i="9"/>
  <c r="T330" i="9"/>
  <c r="U330" i="9"/>
  <c r="T331" i="9"/>
  <c r="U331" i="9"/>
  <c r="T332" i="9"/>
  <c r="U332" i="9"/>
  <c r="T333" i="9"/>
  <c r="P333" i="9" s="1"/>
  <c r="U333" i="9"/>
  <c r="T334" i="9"/>
  <c r="U334" i="9"/>
  <c r="T335" i="9"/>
  <c r="U335" i="9"/>
  <c r="T336" i="9"/>
  <c r="U336" i="9"/>
  <c r="T337" i="9"/>
  <c r="P337" i="9" s="1"/>
  <c r="U337" i="9"/>
  <c r="T338" i="9"/>
  <c r="U338" i="9"/>
  <c r="T339" i="9"/>
  <c r="U339" i="9"/>
  <c r="T340" i="9"/>
  <c r="U340" i="9"/>
  <c r="T341" i="9"/>
  <c r="P341" i="9" s="1"/>
  <c r="U341" i="9"/>
  <c r="T342" i="9"/>
  <c r="U342" i="9"/>
  <c r="T343" i="9"/>
  <c r="U343" i="9"/>
  <c r="T344" i="9"/>
  <c r="U344" i="9"/>
  <c r="T345" i="9"/>
  <c r="P345" i="9" s="1"/>
  <c r="U345" i="9"/>
  <c r="T346" i="9"/>
  <c r="U346" i="9"/>
  <c r="T347" i="9"/>
  <c r="U347" i="9"/>
  <c r="T348" i="9"/>
  <c r="U348" i="9"/>
  <c r="T349" i="9"/>
  <c r="U349" i="9"/>
  <c r="T350" i="9"/>
  <c r="U350" i="9"/>
  <c r="T351" i="9"/>
  <c r="U351" i="9"/>
  <c r="T352" i="9"/>
  <c r="U352" i="9"/>
  <c r="T353" i="9"/>
  <c r="U353" i="9"/>
  <c r="T354" i="9"/>
  <c r="U354" i="9"/>
  <c r="T355" i="9"/>
  <c r="U355" i="9"/>
  <c r="T356" i="9"/>
  <c r="U356" i="9"/>
  <c r="T357" i="9"/>
  <c r="U357" i="9"/>
  <c r="T358" i="9"/>
  <c r="U358" i="9"/>
  <c r="T359" i="9"/>
  <c r="U359" i="9"/>
  <c r="T360" i="9"/>
  <c r="U360" i="9"/>
  <c r="T361" i="9"/>
  <c r="U361" i="9"/>
  <c r="T362" i="9"/>
  <c r="U362" i="9"/>
  <c r="T363" i="9"/>
  <c r="U363" i="9"/>
  <c r="T364" i="9"/>
  <c r="U364" i="9"/>
  <c r="T365" i="9"/>
  <c r="U365" i="9"/>
  <c r="T366" i="9"/>
  <c r="U366" i="9"/>
  <c r="T367" i="9"/>
  <c r="U367" i="9"/>
  <c r="T368" i="9"/>
  <c r="U368" i="9"/>
  <c r="T369" i="9"/>
  <c r="U369" i="9"/>
  <c r="T370" i="9"/>
  <c r="U370" i="9"/>
  <c r="T371" i="9"/>
  <c r="U371" i="9"/>
  <c r="T372" i="9"/>
  <c r="U372" i="9"/>
  <c r="T373" i="9"/>
  <c r="P373" i="9" s="1"/>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88" i="9"/>
  <c r="U388" i="9"/>
  <c r="T389" i="9"/>
  <c r="U389" i="9"/>
  <c r="T390" i="9"/>
  <c r="U390" i="9"/>
  <c r="T391" i="9"/>
  <c r="U391" i="9"/>
  <c r="T392" i="9"/>
  <c r="U392" i="9"/>
  <c r="T393" i="9"/>
  <c r="U393" i="9"/>
  <c r="T394" i="9"/>
  <c r="U394" i="9"/>
  <c r="T395" i="9"/>
  <c r="U395" i="9"/>
  <c r="T396" i="9"/>
  <c r="U396" i="9"/>
  <c r="T397" i="9"/>
  <c r="U397" i="9"/>
  <c r="T398" i="9"/>
  <c r="U398" i="9"/>
  <c r="T399" i="9"/>
  <c r="U399" i="9"/>
  <c r="T400" i="9"/>
  <c r="U400" i="9"/>
  <c r="T401" i="9"/>
  <c r="U401" i="9"/>
  <c r="T402" i="9"/>
  <c r="U402" i="9"/>
  <c r="T403" i="9"/>
  <c r="U403" i="9"/>
  <c r="T404" i="9"/>
  <c r="U404" i="9"/>
  <c r="T405" i="9"/>
  <c r="P405" i="9" s="1"/>
  <c r="U405" i="9"/>
  <c r="T406" i="9"/>
  <c r="U406" i="9"/>
  <c r="T407" i="9"/>
  <c r="U407" i="9"/>
  <c r="T408" i="9"/>
  <c r="U408" i="9"/>
  <c r="T409" i="9"/>
  <c r="U409" i="9"/>
  <c r="T410" i="9"/>
  <c r="U410" i="9"/>
  <c r="T411" i="9"/>
  <c r="U411" i="9"/>
  <c r="T412" i="9"/>
  <c r="U412" i="9"/>
  <c r="T413" i="9"/>
  <c r="U413" i="9"/>
  <c r="T414" i="9"/>
  <c r="U414" i="9"/>
  <c r="T415" i="9"/>
  <c r="U415" i="9"/>
  <c r="T416" i="9"/>
  <c r="U416" i="9"/>
  <c r="T417" i="9"/>
  <c r="U417" i="9"/>
  <c r="T418" i="9"/>
  <c r="U418" i="9"/>
  <c r="T419" i="9"/>
  <c r="U419" i="9"/>
  <c r="T420" i="9"/>
  <c r="U420" i="9"/>
  <c r="T421" i="9"/>
  <c r="U421" i="9"/>
  <c r="T422" i="9"/>
  <c r="U422" i="9"/>
  <c r="T423" i="9"/>
  <c r="U423" i="9"/>
  <c r="T424" i="9"/>
  <c r="U424" i="9"/>
  <c r="T425" i="9"/>
  <c r="U425" i="9"/>
  <c r="T426" i="9"/>
  <c r="U426" i="9"/>
  <c r="T427" i="9"/>
  <c r="U427" i="9"/>
  <c r="T428" i="9"/>
  <c r="U428" i="9"/>
  <c r="T429" i="9"/>
  <c r="U429" i="9"/>
  <c r="T430" i="9"/>
  <c r="U430" i="9"/>
  <c r="T431" i="9"/>
  <c r="U431" i="9"/>
  <c r="T432" i="9"/>
  <c r="U432" i="9"/>
  <c r="T433" i="9"/>
  <c r="U433" i="9"/>
  <c r="T434" i="9"/>
  <c r="U434" i="9"/>
  <c r="T435" i="9"/>
  <c r="U435" i="9"/>
  <c r="T436" i="9"/>
  <c r="U436" i="9"/>
  <c r="T437" i="9"/>
  <c r="P437" i="9" s="1"/>
  <c r="U437" i="9"/>
  <c r="T438" i="9"/>
  <c r="U438" i="9"/>
  <c r="T439" i="9"/>
  <c r="U439" i="9"/>
  <c r="T440" i="9"/>
  <c r="U440" i="9"/>
  <c r="T441" i="9"/>
  <c r="U441" i="9"/>
  <c r="T442" i="9"/>
  <c r="U442" i="9"/>
  <c r="T443" i="9"/>
  <c r="U443" i="9"/>
  <c r="T444" i="9"/>
  <c r="U444" i="9"/>
  <c r="T445" i="9"/>
  <c r="U445" i="9"/>
  <c r="T446" i="9"/>
  <c r="U446" i="9"/>
  <c r="T447" i="9"/>
  <c r="U447" i="9"/>
  <c r="T448" i="9"/>
  <c r="U448" i="9"/>
  <c r="T449" i="9"/>
  <c r="P449" i="9" s="1"/>
  <c r="U449" i="9"/>
  <c r="T450" i="9"/>
  <c r="U450" i="9"/>
  <c r="T451" i="9"/>
  <c r="U451" i="9"/>
  <c r="T452" i="9"/>
  <c r="U452" i="9"/>
  <c r="T453" i="9"/>
  <c r="U453" i="9"/>
  <c r="T454" i="9"/>
  <c r="U454" i="9"/>
  <c r="T455" i="9"/>
  <c r="U455" i="9"/>
  <c r="T456" i="9"/>
  <c r="U456" i="9"/>
  <c r="T457" i="9"/>
  <c r="U457" i="9"/>
  <c r="T458" i="9"/>
  <c r="U458" i="9"/>
  <c r="T459" i="9"/>
  <c r="U459" i="9"/>
  <c r="T460" i="9"/>
  <c r="U460" i="9"/>
  <c r="T461" i="9"/>
  <c r="U461" i="9"/>
  <c r="T462" i="9"/>
  <c r="U462" i="9"/>
  <c r="T463" i="9"/>
  <c r="U463" i="9"/>
  <c r="T464" i="9"/>
  <c r="U464" i="9"/>
  <c r="T465" i="9"/>
  <c r="U465" i="9"/>
  <c r="N9" i="9"/>
  <c r="O9" i="9"/>
  <c r="N10" i="9"/>
  <c r="O10" i="9"/>
  <c r="N11" i="9"/>
  <c r="O11" i="9"/>
  <c r="N12" i="9"/>
  <c r="O12" i="9"/>
  <c r="N13" i="9"/>
  <c r="O13" i="9"/>
  <c r="N14" i="9"/>
  <c r="O14" i="9"/>
  <c r="N15" i="9"/>
  <c r="O15" i="9"/>
  <c r="N16" i="9"/>
  <c r="O16" i="9"/>
  <c r="N17" i="9"/>
  <c r="O17" i="9"/>
  <c r="N18" i="9"/>
  <c r="O18" i="9"/>
  <c r="N19" i="9"/>
  <c r="O19" i="9"/>
  <c r="N20" i="9"/>
  <c r="O20" i="9"/>
  <c r="N21" i="9"/>
  <c r="O21" i="9"/>
  <c r="N22" i="9"/>
  <c r="O22" i="9"/>
  <c r="N23" i="9"/>
  <c r="O23" i="9"/>
  <c r="N24" i="9"/>
  <c r="O24" i="9"/>
  <c r="N25" i="9"/>
  <c r="O25" i="9"/>
  <c r="Q25" i="9"/>
  <c r="N26" i="9"/>
  <c r="O26" i="9"/>
  <c r="N27" i="9"/>
  <c r="O27" i="9"/>
  <c r="N28" i="9"/>
  <c r="O28" i="9"/>
  <c r="N29" i="9"/>
  <c r="O29" i="9"/>
  <c r="N30" i="9"/>
  <c r="O30" i="9"/>
  <c r="N31" i="9"/>
  <c r="O31" i="9"/>
  <c r="N32" i="9"/>
  <c r="O32" i="9"/>
  <c r="N33" i="9"/>
  <c r="O33" i="9"/>
  <c r="N34" i="9"/>
  <c r="O34" i="9"/>
  <c r="N35" i="9"/>
  <c r="O35" i="9"/>
  <c r="N36" i="9"/>
  <c r="O36" i="9"/>
  <c r="N37" i="9"/>
  <c r="O37" i="9"/>
  <c r="Q37" i="9"/>
  <c r="N38" i="9"/>
  <c r="O38" i="9"/>
  <c r="N39" i="9"/>
  <c r="O39" i="9"/>
  <c r="N40" i="9"/>
  <c r="O40" i="9"/>
  <c r="N41" i="9"/>
  <c r="O41" i="9"/>
  <c r="N42" i="9"/>
  <c r="O42" i="9"/>
  <c r="N43" i="9"/>
  <c r="O43" i="9"/>
  <c r="N44" i="9"/>
  <c r="O44" i="9"/>
  <c r="N45" i="9"/>
  <c r="O45" i="9"/>
  <c r="N46" i="9"/>
  <c r="O46" i="9"/>
  <c r="N47" i="9"/>
  <c r="O47" i="9"/>
  <c r="N48" i="9"/>
  <c r="O48" i="9"/>
  <c r="N49" i="9"/>
  <c r="O49" i="9"/>
  <c r="P49" i="9"/>
  <c r="N50" i="9"/>
  <c r="O50" i="9"/>
  <c r="N51" i="9"/>
  <c r="O51" i="9"/>
  <c r="N52" i="9"/>
  <c r="O52" i="9"/>
  <c r="N53" i="9"/>
  <c r="O53" i="9"/>
  <c r="N54" i="9"/>
  <c r="O54" i="9"/>
  <c r="N55" i="9"/>
  <c r="O55" i="9"/>
  <c r="N56" i="9"/>
  <c r="O56" i="9"/>
  <c r="N57" i="9"/>
  <c r="O57" i="9"/>
  <c r="N58" i="9"/>
  <c r="O58" i="9"/>
  <c r="N59" i="9"/>
  <c r="O59" i="9"/>
  <c r="N60" i="9"/>
  <c r="O60" i="9"/>
  <c r="N61" i="9"/>
  <c r="O61" i="9"/>
  <c r="N62" i="9"/>
  <c r="O62" i="9"/>
  <c r="N63" i="9"/>
  <c r="O63" i="9"/>
  <c r="N64" i="9"/>
  <c r="O64" i="9"/>
  <c r="N65" i="9"/>
  <c r="O65" i="9"/>
  <c r="N66" i="9"/>
  <c r="O66" i="9"/>
  <c r="N67" i="9"/>
  <c r="O67" i="9"/>
  <c r="N68" i="9"/>
  <c r="O68" i="9"/>
  <c r="N69" i="9"/>
  <c r="O69" i="9"/>
  <c r="Q69" i="9"/>
  <c r="N70" i="9"/>
  <c r="O70" i="9"/>
  <c r="N71" i="9"/>
  <c r="O71" i="9"/>
  <c r="N72" i="9"/>
  <c r="O72" i="9"/>
  <c r="N73" i="9"/>
  <c r="O73" i="9"/>
  <c r="Q73" i="9"/>
  <c r="N74" i="9"/>
  <c r="O74" i="9"/>
  <c r="N75" i="9"/>
  <c r="O75" i="9"/>
  <c r="N76" i="9"/>
  <c r="O76" i="9"/>
  <c r="N77" i="9"/>
  <c r="O77" i="9"/>
  <c r="N78" i="9"/>
  <c r="O78" i="9"/>
  <c r="N79" i="9"/>
  <c r="O79" i="9"/>
  <c r="N80" i="9"/>
  <c r="O80" i="9"/>
  <c r="N81" i="9"/>
  <c r="O81" i="9"/>
  <c r="N82" i="9"/>
  <c r="O82" i="9"/>
  <c r="N83" i="9"/>
  <c r="O83" i="9"/>
  <c r="N84" i="9"/>
  <c r="O84" i="9"/>
  <c r="N85" i="9"/>
  <c r="O85" i="9"/>
  <c r="N86" i="9"/>
  <c r="O86" i="9"/>
  <c r="N87" i="9"/>
  <c r="O87" i="9"/>
  <c r="N88" i="9"/>
  <c r="O88" i="9"/>
  <c r="N89" i="9"/>
  <c r="O89" i="9"/>
  <c r="N90" i="9"/>
  <c r="O90" i="9"/>
  <c r="N91" i="9"/>
  <c r="O91" i="9"/>
  <c r="N92" i="9"/>
  <c r="O92" i="9"/>
  <c r="N93" i="9"/>
  <c r="O93" i="9"/>
  <c r="N94" i="9"/>
  <c r="O94" i="9"/>
  <c r="N95" i="9"/>
  <c r="O95" i="9"/>
  <c r="N96" i="9"/>
  <c r="O96" i="9"/>
  <c r="N97" i="9"/>
  <c r="O97" i="9"/>
  <c r="N98" i="9"/>
  <c r="O98" i="9"/>
  <c r="N99" i="9"/>
  <c r="O99" i="9"/>
  <c r="P99" i="9"/>
  <c r="N100" i="9"/>
  <c r="O100" i="9"/>
  <c r="N101" i="9"/>
  <c r="O101" i="9"/>
  <c r="Q101" i="9"/>
  <c r="N102" i="9"/>
  <c r="O102" i="9"/>
  <c r="N103" i="9"/>
  <c r="O103" i="9"/>
  <c r="N104" i="9"/>
  <c r="O104" i="9"/>
  <c r="N105" i="9"/>
  <c r="O105" i="9"/>
  <c r="Q105" i="9"/>
  <c r="N106" i="9"/>
  <c r="O106" i="9"/>
  <c r="N107" i="9"/>
  <c r="O107" i="9"/>
  <c r="N108" i="9"/>
  <c r="O108" i="9"/>
  <c r="N109" i="9"/>
  <c r="O109" i="9"/>
  <c r="N110" i="9"/>
  <c r="O110" i="9"/>
  <c r="N111" i="9"/>
  <c r="O111" i="9"/>
  <c r="N112" i="9"/>
  <c r="O112" i="9"/>
  <c r="N113" i="9"/>
  <c r="O113" i="9"/>
  <c r="P113" i="9"/>
  <c r="N114" i="9"/>
  <c r="O114" i="9"/>
  <c r="N115" i="9"/>
  <c r="O115" i="9"/>
  <c r="N116" i="9"/>
  <c r="O116" i="9"/>
  <c r="N117" i="9"/>
  <c r="O117" i="9"/>
  <c r="Q117" i="9"/>
  <c r="N118" i="9"/>
  <c r="O118" i="9"/>
  <c r="N119" i="9"/>
  <c r="O119" i="9"/>
  <c r="N120" i="9"/>
  <c r="O120" i="9"/>
  <c r="N121" i="9"/>
  <c r="O121" i="9"/>
  <c r="N122" i="9"/>
  <c r="O122" i="9"/>
  <c r="N123" i="9"/>
  <c r="O123" i="9"/>
  <c r="N124" i="9"/>
  <c r="O124" i="9"/>
  <c r="N125" i="9"/>
  <c r="O125" i="9"/>
  <c r="N126" i="9"/>
  <c r="O126" i="9"/>
  <c r="N127" i="9"/>
  <c r="O127" i="9"/>
  <c r="N128" i="9"/>
  <c r="O128" i="9"/>
  <c r="N129" i="9"/>
  <c r="O129" i="9"/>
  <c r="N130" i="9"/>
  <c r="O130" i="9"/>
  <c r="N131" i="9"/>
  <c r="O131" i="9"/>
  <c r="N132" i="9"/>
  <c r="O132" i="9"/>
  <c r="N133" i="9"/>
  <c r="O133" i="9"/>
  <c r="Q133" i="9"/>
  <c r="N134" i="9"/>
  <c r="O134" i="9"/>
  <c r="N135" i="9"/>
  <c r="O135" i="9"/>
  <c r="N136" i="9"/>
  <c r="O136" i="9"/>
  <c r="N137" i="9"/>
  <c r="O137" i="9"/>
  <c r="Q137" i="9"/>
  <c r="N138" i="9"/>
  <c r="O138" i="9"/>
  <c r="P138" i="9"/>
  <c r="N139" i="9"/>
  <c r="O139" i="9"/>
  <c r="N140" i="9"/>
  <c r="O140" i="9"/>
  <c r="N141" i="9"/>
  <c r="O141" i="9"/>
  <c r="N142" i="9"/>
  <c r="O142" i="9"/>
  <c r="N143" i="9"/>
  <c r="O143" i="9"/>
  <c r="N144" i="9"/>
  <c r="O144" i="9"/>
  <c r="N145" i="9"/>
  <c r="O145" i="9"/>
  <c r="N146" i="9"/>
  <c r="O146" i="9"/>
  <c r="N147" i="9"/>
  <c r="O147" i="9"/>
  <c r="N148" i="9"/>
  <c r="O148" i="9"/>
  <c r="N149" i="9"/>
  <c r="O149" i="9"/>
  <c r="Q149" i="9"/>
  <c r="N150" i="9"/>
  <c r="O150" i="9"/>
  <c r="N151" i="9"/>
  <c r="O151" i="9"/>
  <c r="N152" i="9"/>
  <c r="O152" i="9"/>
  <c r="N153" i="9"/>
  <c r="O153" i="9"/>
  <c r="Q153" i="9"/>
  <c r="N154" i="9"/>
  <c r="O154" i="9"/>
  <c r="N155" i="9"/>
  <c r="O155" i="9"/>
  <c r="N156" i="9"/>
  <c r="O156" i="9"/>
  <c r="N157" i="9"/>
  <c r="O157" i="9"/>
  <c r="N158" i="9"/>
  <c r="O158" i="9"/>
  <c r="N159" i="9"/>
  <c r="O159" i="9"/>
  <c r="N160" i="9"/>
  <c r="O160" i="9"/>
  <c r="N161" i="9"/>
  <c r="O161" i="9"/>
  <c r="N162" i="9"/>
  <c r="O162" i="9"/>
  <c r="N163" i="9"/>
  <c r="O163" i="9"/>
  <c r="N164" i="9"/>
  <c r="O164" i="9"/>
  <c r="N165" i="9"/>
  <c r="O165" i="9"/>
  <c r="N166" i="9"/>
  <c r="O166" i="9"/>
  <c r="N167" i="9"/>
  <c r="O167" i="9"/>
  <c r="N168" i="9"/>
  <c r="O168" i="9"/>
  <c r="N169" i="9"/>
  <c r="O169" i="9"/>
  <c r="N170" i="9"/>
  <c r="O170" i="9"/>
  <c r="N171" i="9"/>
  <c r="O171" i="9"/>
  <c r="N172" i="9"/>
  <c r="O172" i="9"/>
  <c r="N173" i="9"/>
  <c r="O173" i="9"/>
  <c r="N174" i="9"/>
  <c r="O174" i="9"/>
  <c r="N175" i="9"/>
  <c r="O175" i="9"/>
  <c r="N176" i="9"/>
  <c r="O176" i="9"/>
  <c r="N177" i="9"/>
  <c r="O177" i="9"/>
  <c r="P177" i="9"/>
  <c r="N178" i="9"/>
  <c r="O178" i="9"/>
  <c r="N179" i="9"/>
  <c r="O179" i="9"/>
  <c r="N180" i="9"/>
  <c r="O180" i="9"/>
  <c r="N181" i="9"/>
  <c r="O181" i="9"/>
  <c r="N182" i="9"/>
  <c r="O182" i="9"/>
  <c r="N183" i="9"/>
  <c r="O183" i="9"/>
  <c r="N184" i="9"/>
  <c r="O184" i="9"/>
  <c r="N185" i="9"/>
  <c r="O185" i="9"/>
  <c r="N186" i="9"/>
  <c r="O186" i="9"/>
  <c r="N187" i="9"/>
  <c r="O187" i="9"/>
  <c r="N188" i="9"/>
  <c r="O188" i="9"/>
  <c r="N189" i="9"/>
  <c r="O189" i="9"/>
  <c r="N190" i="9"/>
  <c r="O190" i="9"/>
  <c r="P190" i="9"/>
  <c r="N191" i="9"/>
  <c r="O191" i="9"/>
  <c r="N192" i="9"/>
  <c r="O192" i="9"/>
  <c r="N193" i="9"/>
  <c r="O193" i="9"/>
  <c r="Q193" i="9"/>
  <c r="N194" i="9"/>
  <c r="O194" i="9"/>
  <c r="N195" i="9"/>
  <c r="O195" i="9"/>
  <c r="N196" i="9"/>
  <c r="O196" i="9"/>
  <c r="N197" i="9"/>
  <c r="O197" i="9"/>
  <c r="Q197" i="9"/>
  <c r="N198" i="9"/>
  <c r="O198" i="9"/>
  <c r="N199" i="9"/>
  <c r="O199" i="9"/>
  <c r="N200" i="9"/>
  <c r="O200" i="9"/>
  <c r="N201" i="9"/>
  <c r="O201" i="9"/>
  <c r="N202" i="9"/>
  <c r="O202" i="9"/>
  <c r="N203" i="9"/>
  <c r="O203" i="9"/>
  <c r="N204" i="9"/>
  <c r="O204" i="9"/>
  <c r="N205" i="9"/>
  <c r="O205" i="9"/>
  <c r="N206" i="9"/>
  <c r="O206" i="9"/>
  <c r="N207" i="9"/>
  <c r="O207" i="9"/>
  <c r="N208" i="9"/>
  <c r="O208" i="9"/>
  <c r="N209" i="9"/>
  <c r="O209" i="9"/>
  <c r="N210" i="9"/>
  <c r="O210" i="9"/>
  <c r="N211" i="9"/>
  <c r="O211" i="9"/>
  <c r="N212" i="9"/>
  <c r="O212" i="9"/>
  <c r="N213" i="9"/>
  <c r="O213" i="9"/>
  <c r="N214" i="9"/>
  <c r="O214" i="9"/>
  <c r="N215" i="9"/>
  <c r="O215" i="9"/>
  <c r="N216" i="9"/>
  <c r="O216" i="9"/>
  <c r="N217" i="9"/>
  <c r="O217" i="9"/>
  <c r="Q217" i="9"/>
  <c r="N218" i="9"/>
  <c r="O218" i="9"/>
  <c r="N219" i="9"/>
  <c r="O219" i="9"/>
  <c r="N220" i="9"/>
  <c r="O220" i="9"/>
  <c r="N221" i="9"/>
  <c r="O221" i="9"/>
  <c r="Q221" i="9"/>
  <c r="N222" i="9"/>
  <c r="O222" i="9"/>
  <c r="N223" i="9"/>
  <c r="O223" i="9"/>
  <c r="N224" i="9"/>
  <c r="O224" i="9"/>
  <c r="N225" i="9"/>
  <c r="O225" i="9"/>
  <c r="N226" i="9"/>
  <c r="O226" i="9"/>
  <c r="N227" i="9"/>
  <c r="O227" i="9"/>
  <c r="N228" i="9"/>
  <c r="O228" i="9"/>
  <c r="N229" i="9"/>
  <c r="O229" i="9"/>
  <c r="N230" i="9"/>
  <c r="O230" i="9"/>
  <c r="N231" i="9"/>
  <c r="O231" i="9"/>
  <c r="N232" i="9"/>
  <c r="O232" i="9"/>
  <c r="N233" i="9"/>
  <c r="O233" i="9"/>
  <c r="N234" i="9"/>
  <c r="O234" i="9"/>
  <c r="N235" i="9"/>
  <c r="O235" i="9"/>
  <c r="N236" i="9"/>
  <c r="O236" i="9"/>
  <c r="N237" i="9"/>
  <c r="O237" i="9"/>
  <c r="N238" i="9"/>
  <c r="O238" i="9"/>
  <c r="N239" i="9"/>
  <c r="O239" i="9"/>
  <c r="N240" i="9"/>
  <c r="O240" i="9"/>
  <c r="N241" i="9"/>
  <c r="O241" i="9"/>
  <c r="N242" i="9"/>
  <c r="O242" i="9"/>
  <c r="N243" i="9"/>
  <c r="O243" i="9"/>
  <c r="N244" i="9"/>
  <c r="O244" i="9"/>
  <c r="N245" i="9"/>
  <c r="O245" i="9"/>
  <c r="N246" i="9"/>
  <c r="O246" i="9"/>
  <c r="N247" i="9"/>
  <c r="O247" i="9"/>
  <c r="N248" i="9"/>
  <c r="O248" i="9"/>
  <c r="N249" i="9"/>
  <c r="O249" i="9"/>
  <c r="Q249" i="9"/>
  <c r="N250" i="9"/>
  <c r="O250" i="9"/>
  <c r="N251" i="9"/>
  <c r="O251" i="9"/>
  <c r="N252" i="9"/>
  <c r="O252" i="9"/>
  <c r="N253" i="9"/>
  <c r="O253" i="9"/>
  <c r="N254" i="9"/>
  <c r="O254" i="9"/>
  <c r="N255" i="9"/>
  <c r="O255" i="9"/>
  <c r="N256" i="9"/>
  <c r="O256" i="9"/>
  <c r="N257" i="9"/>
  <c r="O257" i="9"/>
  <c r="N258" i="9"/>
  <c r="O258" i="9"/>
  <c r="N259" i="9"/>
  <c r="O259" i="9"/>
  <c r="N260" i="9"/>
  <c r="O260" i="9"/>
  <c r="N261" i="9"/>
  <c r="O261" i="9"/>
  <c r="N262" i="9"/>
  <c r="O262" i="9"/>
  <c r="N263" i="9"/>
  <c r="O263" i="9"/>
  <c r="N264" i="9"/>
  <c r="O264" i="9"/>
  <c r="N265" i="9"/>
  <c r="O265" i="9"/>
  <c r="Q265" i="9"/>
  <c r="N266" i="9"/>
  <c r="O266" i="9"/>
  <c r="N267" i="9"/>
  <c r="O267" i="9"/>
  <c r="N268" i="9"/>
  <c r="O268" i="9"/>
  <c r="N269" i="9"/>
  <c r="O269" i="9"/>
  <c r="N270" i="9"/>
  <c r="O270" i="9"/>
  <c r="N271" i="9"/>
  <c r="O271" i="9"/>
  <c r="N272" i="9"/>
  <c r="O272" i="9"/>
  <c r="N273" i="9"/>
  <c r="O273" i="9"/>
  <c r="N274" i="9"/>
  <c r="O274" i="9"/>
  <c r="N275" i="9"/>
  <c r="O275" i="9"/>
  <c r="N276" i="9"/>
  <c r="O276" i="9"/>
  <c r="N277" i="9"/>
  <c r="O277" i="9"/>
  <c r="N278" i="9"/>
  <c r="O278" i="9"/>
  <c r="N279" i="9"/>
  <c r="O279" i="9"/>
  <c r="N280" i="9"/>
  <c r="O280" i="9"/>
  <c r="N281" i="9"/>
  <c r="O281" i="9"/>
  <c r="Q281" i="9"/>
  <c r="N282" i="9"/>
  <c r="O282" i="9"/>
  <c r="N283" i="9"/>
  <c r="O283" i="9"/>
  <c r="N284" i="9"/>
  <c r="O284" i="9"/>
  <c r="N285" i="9"/>
  <c r="O285" i="9"/>
  <c r="N286" i="9"/>
  <c r="O286" i="9"/>
  <c r="N287" i="9"/>
  <c r="O287" i="9"/>
  <c r="N288" i="9"/>
  <c r="O288" i="9"/>
  <c r="N289" i="9"/>
  <c r="O289" i="9"/>
  <c r="N290" i="9"/>
  <c r="O290" i="9"/>
  <c r="N291" i="9"/>
  <c r="O291" i="9"/>
  <c r="N292" i="9"/>
  <c r="O292" i="9"/>
  <c r="N293" i="9"/>
  <c r="O293" i="9"/>
  <c r="N294" i="9"/>
  <c r="O294" i="9"/>
  <c r="N295" i="9"/>
  <c r="O295" i="9"/>
  <c r="N296" i="9"/>
  <c r="O296" i="9"/>
  <c r="N297" i="9"/>
  <c r="O297" i="9"/>
  <c r="N298" i="9"/>
  <c r="O298" i="9"/>
  <c r="N299" i="9"/>
  <c r="O299" i="9"/>
  <c r="N300" i="9"/>
  <c r="O300" i="9"/>
  <c r="N301" i="9"/>
  <c r="O301" i="9"/>
  <c r="N302" i="9"/>
  <c r="O302" i="9"/>
  <c r="N303" i="9"/>
  <c r="O303" i="9"/>
  <c r="N304" i="9"/>
  <c r="O304" i="9"/>
  <c r="N305" i="9"/>
  <c r="O305" i="9"/>
  <c r="N306" i="9"/>
  <c r="O306" i="9"/>
  <c r="N307" i="9"/>
  <c r="O307" i="9"/>
  <c r="N308" i="9"/>
  <c r="O308" i="9"/>
  <c r="N309" i="9"/>
  <c r="O309" i="9"/>
  <c r="N310" i="9"/>
  <c r="O310" i="9"/>
  <c r="N311" i="9"/>
  <c r="O311" i="9"/>
  <c r="N312" i="9"/>
  <c r="O312" i="9"/>
  <c r="N313" i="9"/>
  <c r="O313" i="9"/>
  <c r="N314" i="9"/>
  <c r="O314" i="9"/>
  <c r="N315" i="9"/>
  <c r="O315" i="9"/>
  <c r="N316" i="9"/>
  <c r="O316" i="9"/>
  <c r="N317" i="9"/>
  <c r="O317" i="9"/>
  <c r="N318" i="9"/>
  <c r="O318" i="9"/>
  <c r="N319" i="9"/>
  <c r="O319" i="9"/>
  <c r="N320" i="9"/>
  <c r="O320" i="9"/>
  <c r="N321" i="9"/>
  <c r="O321" i="9"/>
  <c r="Q321" i="9"/>
  <c r="N322" i="9"/>
  <c r="O322" i="9"/>
  <c r="N323" i="9"/>
  <c r="O323" i="9"/>
  <c r="N324" i="9"/>
  <c r="O324" i="9"/>
  <c r="N325" i="9"/>
  <c r="O325" i="9"/>
  <c r="P325" i="9"/>
  <c r="N326" i="9"/>
  <c r="O326" i="9"/>
  <c r="N327" i="9"/>
  <c r="O327" i="9"/>
  <c r="Q327" i="9"/>
  <c r="N328" i="9"/>
  <c r="O328" i="9"/>
  <c r="N329" i="9"/>
  <c r="O329" i="9"/>
  <c r="N330" i="9"/>
  <c r="O330" i="9"/>
  <c r="N331" i="9"/>
  <c r="O331" i="9"/>
  <c r="N332" i="9"/>
  <c r="O332" i="9"/>
  <c r="N333" i="9"/>
  <c r="O333" i="9"/>
  <c r="N334" i="9"/>
  <c r="O334" i="9"/>
  <c r="N335" i="9"/>
  <c r="O335" i="9"/>
  <c r="P335" i="9"/>
  <c r="N336" i="9"/>
  <c r="O336" i="9"/>
  <c r="N337" i="9"/>
  <c r="O337" i="9"/>
  <c r="N338" i="9"/>
  <c r="O338" i="9"/>
  <c r="N339" i="9"/>
  <c r="O339" i="9"/>
  <c r="N340" i="9"/>
  <c r="O340" i="9"/>
  <c r="N341" i="9"/>
  <c r="O341" i="9"/>
  <c r="N342" i="9"/>
  <c r="O342" i="9"/>
  <c r="N343" i="9"/>
  <c r="O343" i="9"/>
  <c r="N344" i="9"/>
  <c r="O344" i="9"/>
  <c r="N345" i="9"/>
  <c r="O345" i="9"/>
  <c r="N346" i="9"/>
  <c r="O346" i="9"/>
  <c r="N347" i="9"/>
  <c r="O347" i="9"/>
  <c r="N348" i="9"/>
  <c r="O348" i="9"/>
  <c r="N349" i="9"/>
  <c r="O349" i="9"/>
  <c r="N350" i="9"/>
  <c r="O350" i="9"/>
  <c r="N351" i="9"/>
  <c r="O351" i="9"/>
  <c r="N352" i="9"/>
  <c r="O352" i="9"/>
  <c r="N353" i="9"/>
  <c r="O353" i="9"/>
  <c r="Q353" i="9"/>
  <c r="N354" i="9"/>
  <c r="O354" i="9"/>
  <c r="N355" i="9"/>
  <c r="O355" i="9"/>
  <c r="N356" i="9"/>
  <c r="O356" i="9"/>
  <c r="N357" i="9"/>
  <c r="O357" i="9"/>
  <c r="P357" i="9"/>
  <c r="N358" i="9"/>
  <c r="O358" i="9"/>
  <c r="N359" i="9"/>
  <c r="O359" i="9"/>
  <c r="N360" i="9"/>
  <c r="O360" i="9"/>
  <c r="N361" i="9"/>
  <c r="O361" i="9"/>
  <c r="N362" i="9"/>
  <c r="O362" i="9"/>
  <c r="N363" i="9"/>
  <c r="O363" i="9"/>
  <c r="N364" i="9"/>
  <c r="O364" i="9"/>
  <c r="N365" i="9"/>
  <c r="O365" i="9"/>
  <c r="Q365" i="9"/>
  <c r="N366" i="9"/>
  <c r="O366" i="9"/>
  <c r="N367" i="9"/>
  <c r="O367" i="9"/>
  <c r="N368" i="9"/>
  <c r="O368" i="9"/>
  <c r="N369" i="9"/>
  <c r="O369" i="9"/>
  <c r="N370" i="9"/>
  <c r="O370" i="9"/>
  <c r="N371" i="9"/>
  <c r="O371" i="9"/>
  <c r="N372" i="9"/>
  <c r="O372" i="9"/>
  <c r="N373" i="9"/>
  <c r="O373" i="9"/>
  <c r="N374" i="9"/>
  <c r="O374" i="9"/>
  <c r="N375" i="9"/>
  <c r="O375" i="9"/>
  <c r="N376" i="9"/>
  <c r="O376" i="9"/>
  <c r="N377" i="9"/>
  <c r="O377" i="9"/>
  <c r="N378" i="9"/>
  <c r="O378" i="9"/>
  <c r="N379" i="9"/>
  <c r="O379" i="9"/>
  <c r="N380" i="9"/>
  <c r="O380" i="9"/>
  <c r="N381" i="9"/>
  <c r="O381" i="9"/>
  <c r="N382" i="9"/>
  <c r="O382" i="9"/>
  <c r="N383" i="9"/>
  <c r="O383" i="9"/>
  <c r="N384" i="9"/>
  <c r="O384" i="9"/>
  <c r="N385" i="9"/>
  <c r="O385" i="9"/>
  <c r="N386" i="9"/>
  <c r="O386" i="9"/>
  <c r="N387" i="9"/>
  <c r="O387" i="9"/>
  <c r="N388" i="9"/>
  <c r="O388" i="9"/>
  <c r="N389" i="9"/>
  <c r="O389" i="9"/>
  <c r="P389" i="9"/>
  <c r="N390" i="9"/>
  <c r="O390" i="9"/>
  <c r="N391" i="9"/>
  <c r="O391" i="9"/>
  <c r="N392" i="9"/>
  <c r="O392" i="9"/>
  <c r="N393" i="9"/>
  <c r="O393" i="9"/>
  <c r="Q393" i="9"/>
  <c r="N394" i="9"/>
  <c r="O394" i="9"/>
  <c r="N395" i="9"/>
  <c r="O395" i="9"/>
  <c r="N396" i="9"/>
  <c r="O396" i="9"/>
  <c r="N397" i="9"/>
  <c r="O397" i="9"/>
  <c r="N398" i="9"/>
  <c r="O398" i="9"/>
  <c r="N399" i="9"/>
  <c r="O399" i="9"/>
  <c r="N400" i="9"/>
  <c r="O400" i="9"/>
  <c r="N401" i="9"/>
  <c r="O401" i="9"/>
  <c r="N402" i="9"/>
  <c r="O402" i="9"/>
  <c r="N403" i="9"/>
  <c r="O403" i="9"/>
  <c r="N404" i="9"/>
  <c r="O404" i="9"/>
  <c r="N405" i="9"/>
  <c r="O405" i="9"/>
  <c r="N406" i="9"/>
  <c r="O406" i="9"/>
  <c r="N407" i="9"/>
  <c r="O407" i="9"/>
  <c r="N408" i="9"/>
  <c r="O408" i="9"/>
  <c r="N409" i="9"/>
  <c r="O409" i="9"/>
  <c r="N410" i="9"/>
  <c r="O410" i="9"/>
  <c r="N411" i="9"/>
  <c r="O411" i="9"/>
  <c r="N412" i="9"/>
  <c r="O412" i="9"/>
  <c r="N413" i="9"/>
  <c r="O413" i="9"/>
  <c r="N414" i="9"/>
  <c r="O414" i="9"/>
  <c r="N415" i="9"/>
  <c r="O415" i="9"/>
  <c r="N416" i="9"/>
  <c r="O416" i="9"/>
  <c r="N417" i="9"/>
  <c r="O417" i="9"/>
  <c r="N418" i="9"/>
  <c r="O418" i="9"/>
  <c r="N419" i="9"/>
  <c r="O419" i="9"/>
  <c r="N420" i="9"/>
  <c r="O420" i="9"/>
  <c r="N421" i="9"/>
  <c r="O421" i="9"/>
  <c r="N422" i="9"/>
  <c r="O422" i="9"/>
  <c r="N423" i="9"/>
  <c r="O423" i="9"/>
  <c r="Q423" i="9"/>
  <c r="N424" i="9"/>
  <c r="O424" i="9"/>
  <c r="N425" i="9"/>
  <c r="O425" i="9"/>
  <c r="N426" i="9"/>
  <c r="O426" i="9"/>
  <c r="N427" i="9"/>
  <c r="O427" i="9"/>
  <c r="N428" i="9"/>
  <c r="O428" i="9"/>
  <c r="N429" i="9"/>
  <c r="O429" i="9"/>
  <c r="N430" i="9"/>
  <c r="O430" i="9"/>
  <c r="N431" i="9"/>
  <c r="O431" i="9"/>
  <c r="N432" i="9"/>
  <c r="O432" i="9"/>
  <c r="N433" i="9"/>
  <c r="O433" i="9"/>
  <c r="Q433" i="9"/>
  <c r="N434" i="9"/>
  <c r="O434" i="9"/>
  <c r="N435" i="9"/>
  <c r="O435" i="9"/>
  <c r="N436" i="9"/>
  <c r="O436" i="9"/>
  <c r="N437" i="9"/>
  <c r="O437" i="9"/>
  <c r="N438" i="9"/>
  <c r="O438" i="9"/>
  <c r="N439" i="9"/>
  <c r="O439" i="9"/>
  <c r="N440" i="9"/>
  <c r="O440" i="9"/>
  <c r="N441" i="9"/>
  <c r="O441" i="9"/>
  <c r="N442" i="9"/>
  <c r="O442" i="9"/>
  <c r="N443" i="9"/>
  <c r="O443" i="9"/>
  <c r="N444" i="9"/>
  <c r="O444" i="9"/>
  <c r="N445" i="9"/>
  <c r="O445" i="9"/>
  <c r="N446" i="9"/>
  <c r="O446" i="9"/>
  <c r="N447" i="9"/>
  <c r="O447" i="9"/>
  <c r="N448" i="9"/>
  <c r="O448" i="9"/>
  <c r="N449" i="9"/>
  <c r="O449" i="9"/>
  <c r="Q449" i="9"/>
  <c r="N450" i="9"/>
  <c r="O450" i="9"/>
  <c r="N451" i="9"/>
  <c r="O451" i="9"/>
  <c r="N452" i="9"/>
  <c r="O452" i="9"/>
  <c r="N453" i="9"/>
  <c r="O453" i="9"/>
  <c r="P453" i="9"/>
  <c r="N454" i="9"/>
  <c r="O454" i="9"/>
  <c r="N455" i="9"/>
  <c r="O455" i="9"/>
  <c r="N456" i="9"/>
  <c r="O456" i="9"/>
  <c r="N457" i="9"/>
  <c r="O457" i="9"/>
  <c r="N458" i="9"/>
  <c r="O458" i="9"/>
  <c r="N459" i="9"/>
  <c r="O459" i="9"/>
  <c r="N460" i="9"/>
  <c r="O460" i="9"/>
  <c r="N461" i="9"/>
  <c r="O461" i="9"/>
  <c r="N462" i="9"/>
  <c r="O462" i="9"/>
  <c r="N463" i="9"/>
  <c r="O463" i="9"/>
  <c r="N464" i="9"/>
  <c r="O464" i="9"/>
  <c r="N465" i="9"/>
  <c r="O465" i="9"/>
  <c r="J9" i="9"/>
  <c r="K9" i="9"/>
  <c r="J10" i="9"/>
  <c r="K10" i="9"/>
  <c r="J11" i="9"/>
  <c r="K11" i="9"/>
  <c r="J12" i="9"/>
  <c r="K12" i="9"/>
  <c r="J13" i="9"/>
  <c r="K13" i="9"/>
  <c r="J14" i="9"/>
  <c r="K14" i="9"/>
  <c r="J15" i="9"/>
  <c r="K15" i="9"/>
  <c r="J16" i="9"/>
  <c r="K16" i="9"/>
  <c r="J17" i="9"/>
  <c r="K17" i="9"/>
  <c r="J18" i="9"/>
  <c r="K18" i="9"/>
  <c r="J19" i="9"/>
  <c r="K19" i="9"/>
  <c r="J20" i="9"/>
  <c r="K20" i="9"/>
  <c r="J21" i="9"/>
  <c r="K21" i="9"/>
  <c r="J22" i="9"/>
  <c r="K22" i="9"/>
  <c r="J23" i="9"/>
  <c r="K23" i="9"/>
  <c r="J24" i="9"/>
  <c r="K24" i="9"/>
  <c r="J25" i="9"/>
  <c r="K25" i="9"/>
  <c r="J26" i="9"/>
  <c r="K26" i="9"/>
  <c r="J27" i="9"/>
  <c r="K27" i="9"/>
  <c r="J28" i="9"/>
  <c r="K28" i="9"/>
  <c r="J29" i="9"/>
  <c r="K29" i="9"/>
  <c r="J30" i="9"/>
  <c r="K30" i="9"/>
  <c r="J31" i="9"/>
  <c r="K31" i="9"/>
  <c r="J32" i="9"/>
  <c r="K32" i="9"/>
  <c r="J33" i="9"/>
  <c r="K33" i="9"/>
  <c r="J34" i="9"/>
  <c r="K34" i="9"/>
  <c r="J35" i="9"/>
  <c r="K35" i="9"/>
  <c r="J36" i="9"/>
  <c r="K36" i="9"/>
  <c r="J37" i="9"/>
  <c r="K37" i="9"/>
  <c r="J38" i="9"/>
  <c r="K38" i="9"/>
  <c r="J39" i="9"/>
  <c r="K39" i="9"/>
  <c r="J40" i="9"/>
  <c r="K40" i="9"/>
  <c r="J41" i="9"/>
  <c r="K41" i="9"/>
  <c r="J42" i="9"/>
  <c r="K42" i="9"/>
  <c r="J43" i="9"/>
  <c r="K43" i="9"/>
  <c r="J44" i="9"/>
  <c r="K44" i="9"/>
  <c r="J45" i="9"/>
  <c r="K45" i="9"/>
  <c r="J46" i="9"/>
  <c r="K46" i="9"/>
  <c r="J47" i="9"/>
  <c r="K47" i="9"/>
  <c r="J48" i="9"/>
  <c r="K48" i="9"/>
  <c r="J49" i="9"/>
  <c r="K49" i="9"/>
  <c r="J50" i="9"/>
  <c r="K50" i="9"/>
  <c r="J51" i="9"/>
  <c r="K51" i="9"/>
  <c r="J52" i="9"/>
  <c r="K52" i="9"/>
  <c r="J53" i="9"/>
  <c r="K53" i="9"/>
  <c r="J54" i="9"/>
  <c r="K54" i="9"/>
  <c r="J55" i="9"/>
  <c r="K55" i="9"/>
  <c r="J56" i="9"/>
  <c r="K56" i="9"/>
  <c r="J57" i="9"/>
  <c r="K57" i="9"/>
  <c r="J58" i="9"/>
  <c r="K58" i="9"/>
  <c r="J59" i="9"/>
  <c r="K59" i="9"/>
  <c r="J60" i="9"/>
  <c r="K60" i="9"/>
  <c r="J61" i="9"/>
  <c r="K61" i="9"/>
  <c r="J62" i="9"/>
  <c r="K62" i="9"/>
  <c r="J63" i="9"/>
  <c r="K63" i="9"/>
  <c r="J64" i="9"/>
  <c r="K64" i="9"/>
  <c r="J65" i="9"/>
  <c r="K65" i="9"/>
  <c r="J66" i="9"/>
  <c r="K66" i="9"/>
  <c r="J67" i="9"/>
  <c r="K67" i="9"/>
  <c r="J68" i="9"/>
  <c r="K68" i="9"/>
  <c r="J69" i="9"/>
  <c r="K69" i="9"/>
  <c r="J70" i="9"/>
  <c r="K70" i="9"/>
  <c r="J71" i="9"/>
  <c r="K71" i="9"/>
  <c r="J72" i="9"/>
  <c r="K72" i="9"/>
  <c r="J73" i="9"/>
  <c r="K73" i="9"/>
  <c r="J74" i="9"/>
  <c r="K74" i="9"/>
  <c r="J75" i="9"/>
  <c r="K75" i="9"/>
  <c r="J76" i="9"/>
  <c r="K76" i="9"/>
  <c r="J77" i="9"/>
  <c r="K77" i="9"/>
  <c r="J78" i="9"/>
  <c r="K78" i="9"/>
  <c r="J79" i="9"/>
  <c r="K79" i="9"/>
  <c r="J80" i="9"/>
  <c r="K80" i="9"/>
  <c r="J81" i="9"/>
  <c r="K81" i="9"/>
  <c r="J82" i="9"/>
  <c r="K82" i="9"/>
  <c r="J83" i="9"/>
  <c r="K83" i="9"/>
  <c r="J84" i="9"/>
  <c r="K84" i="9"/>
  <c r="J85" i="9"/>
  <c r="K85" i="9"/>
  <c r="J86" i="9"/>
  <c r="K86" i="9"/>
  <c r="J87" i="9"/>
  <c r="K87" i="9"/>
  <c r="J88" i="9"/>
  <c r="K88" i="9"/>
  <c r="J89" i="9"/>
  <c r="K89" i="9"/>
  <c r="J90" i="9"/>
  <c r="K90" i="9"/>
  <c r="J91" i="9"/>
  <c r="K91" i="9"/>
  <c r="J92" i="9"/>
  <c r="K92" i="9"/>
  <c r="J93" i="9"/>
  <c r="K93" i="9"/>
  <c r="J94" i="9"/>
  <c r="K94" i="9"/>
  <c r="J95" i="9"/>
  <c r="K95" i="9"/>
  <c r="J96" i="9"/>
  <c r="K96" i="9"/>
  <c r="J97" i="9"/>
  <c r="K97" i="9"/>
  <c r="J98" i="9"/>
  <c r="K98" i="9"/>
  <c r="J99" i="9"/>
  <c r="K99" i="9"/>
  <c r="J100" i="9"/>
  <c r="K100" i="9"/>
  <c r="J101" i="9"/>
  <c r="K101" i="9"/>
  <c r="J102" i="9"/>
  <c r="K102" i="9"/>
  <c r="J103" i="9"/>
  <c r="K103" i="9"/>
  <c r="J104" i="9"/>
  <c r="K104" i="9"/>
  <c r="J105" i="9"/>
  <c r="K105" i="9"/>
  <c r="J106" i="9"/>
  <c r="K106" i="9"/>
  <c r="J107" i="9"/>
  <c r="K107" i="9"/>
  <c r="J108" i="9"/>
  <c r="K108" i="9"/>
  <c r="J109" i="9"/>
  <c r="K109" i="9"/>
  <c r="J110" i="9"/>
  <c r="K110" i="9"/>
  <c r="J111" i="9"/>
  <c r="K111" i="9"/>
  <c r="J112" i="9"/>
  <c r="K112" i="9"/>
  <c r="J113" i="9"/>
  <c r="K113" i="9"/>
  <c r="J114" i="9"/>
  <c r="K114" i="9"/>
  <c r="J115" i="9"/>
  <c r="K115" i="9"/>
  <c r="J116" i="9"/>
  <c r="K116" i="9"/>
  <c r="J117" i="9"/>
  <c r="K117" i="9"/>
  <c r="J118" i="9"/>
  <c r="K118" i="9"/>
  <c r="J119" i="9"/>
  <c r="K119" i="9"/>
  <c r="J120" i="9"/>
  <c r="K120" i="9"/>
  <c r="J121" i="9"/>
  <c r="K121" i="9"/>
  <c r="J122" i="9"/>
  <c r="K122" i="9"/>
  <c r="J123" i="9"/>
  <c r="K123" i="9"/>
  <c r="J124" i="9"/>
  <c r="K124" i="9"/>
  <c r="J125" i="9"/>
  <c r="K125" i="9"/>
  <c r="J126" i="9"/>
  <c r="K126" i="9"/>
  <c r="J127" i="9"/>
  <c r="K127" i="9"/>
  <c r="J128" i="9"/>
  <c r="K128" i="9"/>
  <c r="J129" i="9"/>
  <c r="K129" i="9"/>
  <c r="J130" i="9"/>
  <c r="K130" i="9"/>
  <c r="J131" i="9"/>
  <c r="K131" i="9"/>
  <c r="J132" i="9"/>
  <c r="K132" i="9"/>
  <c r="J133" i="9"/>
  <c r="K133" i="9"/>
  <c r="J134" i="9"/>
  <c r="K134" i="9"/>
  <c r="J135" i="9"/>
  <c r="K135" i="9"/>
  <c r="J136" i="9"/>
  <c r="K136" i="9"/>
  <c r="J137" i="9"/>
  <c r="K137" i="9"/>
  <c r="J138" i="9"/>
  <c r="K138" i="9"/>
  <c r="J139" i="9"/>
  <c r="K139" i="9"/>
  <c r="J140" i="9"/>
  <c r="K140" i="9"/>
  <c r="J141" i="9"/>
  <c r="K141" i="9"/>
  <c r="J142" i="9"/>
  <c r="K142" i="9"/>
  <c r="J143" i="9"/>
  <c r="K143" i="9"/>
  <c r="J144" i="9"/>
  <c r="K144" i="9"/>
  <c r="J145" i="9"/>
  <c r="K145" i="9"/>
  <c r="J146" i="9"/>
  <c r="K146" i="9"/>
  <c r="J147" i="9"/>
  <c r="K147" i="9"/>
  <c r="J148" i="9"/>
  <c r="K148" i="9"/>
  <c r="J149" i="9"/>
  <c r="K149" i="9"/>
  <c r="J150" i="9"/>
  <c r="K150" i="9"/>
  <c r="J151" i="9"/>
  <c r="K151" i="9"/>
  <c r="J152" i="9"/>
  <c r="K152" i="9"/>
  <c r="J153" i="9"/>
  <c r="K153" i="9"/>
  <c r="J154" i="9"/>
  <c r="K154" i="9"/>
  <c r="J155" i="9"/>
  <c r="K155" i="9"/>
  <c r="J156" i="9"/>
  <c r="K156" i="9"/>
  <c r="J157" i="9"/>
  <c r="K157" i="9"/>
  <c r="J158" i="9"/>
  <c r="K158" i="9"/>
  <c r="J159" i="9"/>
  <c r="K159" i="9"/>
  <c r="J160" i="9"/>
  <c r="K160" i="9"/>
  <c r="J161" i="9"/>
  <c r="K161" i="9"/>
  <c r="J162" i="9"/>
  <c r="K162" i="9"/>
  <c r="J163" i="9"/>
  <c r="K163" i="9"/>
  <c r="J164" i="9"/>
  <c r="K164" i="9"/>
  <c r="J165" i="9"/>
  <c r="K165" i="9"/>
  <c r="J166" i="9"/>
  <c r="K166" i="9"/>
  <c r="J167" i="9"/>
  <c r="K167" i="9"/>
  <c r="J168" i="9"/>
  <c r="K168" i="9"/>
  <c r="J169" i="9"/>
  <c r="K169" i="9"/>
  <c r="J170" i="9"/>
  <c r="K170" i="9"/>
  <c r="J171" i="9"/>
  <c r="K171" i="9"/>
  <c r="J172" i="9"/>
  <c r="K172" i="9"/>
  <c r="J173" i="9"/>
  <c r="K173" i="9"/>
  <c r="J174" i="9"/>
  <c r="K174" i="9"/>
  <c r="J175" i="9"/>
  <c r="K175" i="9"/>
  <c r="J176" i="9"/>
  <c r="K176" i="9"/>
  <c r="J177" i="9"/>
  <c r="K177" i="9"/>
  <c r="J178" i="9"/>
  <c r="K178" i="9"/>
  <c r="J179" i="9"/>
  <c r="K179" i="9"/>
  <c r="J180" i="9"/>
  <c r="K180" i="9"/>
  <c r="J181" i="9"/>
  <c r="K181" i="9"/>
  <c r="J182" i="9"/>
  <c r="K182" i="9"/>
  <c r="J183" i="9"/>
  <c r="K183" i="9"/>
  <c r="J184" i="9"/>
  <c r="K184" i="9"/>
  <c r="J185" i="9"/>
  <c r="K185" i="9"/>
  <c r="J186" i="9"/>
  <c r="K186" i="9"/>
  <c r="J187" i="9"/>
  <c r="K187" i="9"/>
  <c r="J188" i="9"/>
  <c r="K188" i="9"/>
  <c r="J189" i="9"/>
  <c r="K189" i="9"/>
  <c r="J190" i="9"/>
  <c r="K190" i="9"/>
  <c r="J191" i="9"/>
  <c r="K191" i="9"/>
  <c r="J192" i="9"/>
  <c r="K192" i="9"/>
  <c r="J193" i="9"/>
  <c r="K193" i="9"/>
  <c r="J194" i="9"/>
  <c r="K194" i="9"/>
  <c r="J195" i="9"/>
  <c r="K195" i="9"/>
  <c r="J196" i="9"/>
  <c r="K196" i="9"/>
  <c r="J197" i="9"/>
  <c r="K197" i="9"/>
  <c r="J198" i="9"/>
  <c r="K198" i="9"/>
  <c r="J199" i="9"/>
  <c r="K199" i="9"/>
  <c r="J200" i="9"/>
  <c r="K200" i="9"/>
  <c r="J201" i="9"/>
  <c r="K201" i="9"/>
  <c r="J202" i="9"/>
  <c r="K202" i="9"/>
  <c r="J203" i="9"/>
  <c r="K203" i="9"/>
  <c r="J204" i="9"/>
  <c r="K204" i="9"/>
  <c r="J205" i="9"/>
  <c r="K205" i="9"/>
  <c r="J206" i="9"/>
  <c r="K206" i="9"/>
  <c r="J207" i="9"/>
  <c r="K207" i="9"/>
  <c r="J208" i="9"/>
  <c r="K208" i="9"/>
  <c r="J209" i="9"/>
  <c r="K209" i="9"/>
  <c r="J210" i="9"/>
  <c r="K210" i="9"/>
  <c r="J211" i="9"/>
  <c r="K211" i="9"/>
  <c r="J212" i="9"/>
  <c r="K212" i="9"/>
  <c r="J213" i="9"/>
  <c r="K213" i="9"/>
  <c r="J214" i="9"/>
  <c r="K214" i="9"/>
  <c r="J215" i="9"/>
  <c r="K215" i="9"/>
  <c r="J216" i="9"/>
  <c r="K216" i="9"/>
  <c r="J217" i="9"/>
  <c r="K217" i="9"/>
  <c r="J218" i="9"/>
  <c r="K218" i="9"/>
  <c r="J219" i="9"/>
  <c r="K219" i="9"/>
  <c r="J220" i="9"/>
  <c r="K220" i="9"/>
  <c r="J221" i="9"/>
  <c r="K221" i="9"/>
  <c r="J222" i="9"/>
  <c r="K222" i="9"/>
  <c r="J223" i="9"/>
  <c r="K223" i="9"/>
  <c r="J224" i="9"/>
  <c r="K224" i="9"/>
  <c r="J225" i="9"/>
  <c r="K225" i="9"/>
  <c r="J226" i="9"/>
  <c r="K226" i="9"/>
  <c r="J227" i="9"/>
  <c r="K227" i="9"/>
  <c r="J228" i="9"/>
  <c r="K228" i="9"/>
  <c r="J229" i="9"/>
  <c r="K229" i="9"/>
  <c r="J230" i="9"/>
  <c r="K230" i="9"/>
  <c r="J231" i="9"/>
  <c r="K231" i="9"/>
  <c r="J232" i="9"/>
  <c r="K232" i="9"/>
  <c r="J233" i="9"/>
  <c r="K233" i="9"/>
  <c r="J234" i="9"/>
  <c r="K234" i="9"/>
  <c r="J235" i="9"/>
  <c r="K235" i="9"/>
  <c r="J236" i="9"/>
  <c r="K236" i="9"/>
  <c r="J237" i="9"/>
  <c r="K237" i="9"/>
  <c r="J238" i="9"/>
  <c r="K238" i="9"/>
  <c r="J239" i="9"/>
  <c r="K239" i="9"/>
  <c r="J240" i="9"/>
  <c r="K240" i="9"/>
  <c r="J241" i="9"/>
  <c r="K241" i="9"/>
  <c r="J242" i="9"/>
  <c r="K242" i="9"/>
  <c r="J243" i="9"/>
  <c r="K243" i="9"/>
  <c r="J244" i="9"/>
  <c r="K244" i="9"/>
  <c r="J245" i="9"/>
  <c r="K245" i="9"/>
  <c r="J246" i="9"/>
  <c r="K246" i="9"/>
  <c r="J247" i="9"/>
  <c r="K247" i="9"/>
  <c r="J248" i="9"/>
  <c r="K248" i="9"/>
  <c r="J249" i="9"/>
  <c r="K249" i="9"/>
  <c r="J250" i="9"/>
  <c r="K250" i="9"/>
  <c r="J251" i="9"/>
  <c r="K251" i="9"/>
  <c r="J252" i="9"/>
  <c r="K252" i="9"/>
  <c r="J253" i="9"/>
  <c r="K253" i="9"/>
  <c r="J254" i="9"/>
  <c r="K254" i="9"/>
  <c r="J255" i="9"/>
  <c r="K255" i="9"/>
  <c r="J256" i="9"/>
  <c r="K256" i="9"/>
  <c r="J257" i="9"/>
  <c r="K257" i="9"/>
  <c r="J258" i="9"/>
  <c r="K258" i="9"/>
  <c r="J259" i="9"/>
  <c r="K259" i="9"/>
  <c r="J260" i="9"/>
  <c r="K260" i="9"/>
  <c r="J261" i="9"/>
  <c r="K261" i="9"/>
  <c r="J262" i="9"/>
  <c r="K262" i="9"/>
  <c r="J263" i="9"/>
  <c r="K263" i="9"/>
  <c r="J264" i="9"/>
  <c r="K264" i="9"/>
  <c r="J265" i="9"/>
  <c r="K265" i="9"/>
  <c r="J266" i="9"/>
  <c r="K266" i="9"/>
  <c r="J267" i="9"/>
  <c r="K267" i="9"/>
  <c r="J268" i="9"/>
  <c r="K268" i="9"/>
  <c r="J269" i="9"/>
  <c r="K269" i="9"/>
  <c r="J270" i="9"/>
  <c r="K270" i="9"/>
  <c r="J271" i="9"/>
  <c r="K271" i="9"/>
  <c r="J272" i="9"/>
  <c r="K272" i="9"/>
  <c r="J273" i="9"/>
  <c r="K273" i="9"/>
  <c r="J274" i="9"/>
  <c r="K274" i="9"/>
  <c r="J275" i="9"/>
  <c r="K275" i="9"/>
  <c r="J276" i="9"/>
  <c r="K276" i="9"/>
  <c r="J277" i="9"/>
  <c r="K277" i="9"/>
  <c r="J278" i="9"/>
  <c r="K278" i="9"/>
  <c r="J279" i="9"/>
  <c r="K279" i="9"/>
  <c r="J280" i="9"/>
  <c r="K280" i="9"/>
  <c r="J281" i="9"/>
  <c r="K281" i="9"/>
  <c r="J282" i="9"/>
  <c r="K282" i="9"/>
  <c r="J283" i="9"/>
  <c r="K283" i="9"/>
  <c r="J284" i="9"/>
  <c r="K284" i="9"/>
  <c r="J285" i="9"/>
  <c r="K285" i="9"/>
  <c r="J286" i="9"/>
  <c r="K286" i="9"/>
  <c r="J287" i="9"/>
  <c r="K287" i="9"/>
  <c r="J288" i="9"/>
  <c r="K288" i="9"/>
  <c r="J289" i="9"/>
  <c r="K289" i="9"/>
  <c r="J290" i="9"/>
  <c r="K290" i="9"/>
  <c r="J291" i="9"/>
  <c r="K291" i="9"/>
  <c r="J292" i="9"/>
  <c r="K292" i="9"/>
  <c r="J293" i="9"/>
  <c r="K293" i="9"/>
  <c r="J294" i="9"/>
  <c r="K294" i="9"/>
  <c r="J295" i="9"/>
  <c r="K295" i="9"/>
  <c r="J296" i="9"/>
  <c r="K296" i="9"/>
  <c r="J297" i="9"/>
  <c r="K297" i="9"/>
  <c r="J298" i="9"/>
  <c r="K298" i="9"/>
  <c r="J299" i="9"/>
  <c r="K299" i="9"/>
  <c r="J300" i="9"/>
  <c r="K300" i="9"/>
  <c r="J301" i="9"/>
  <c r="K301" i="9"/>
  <c r="J302" i="9"/>
  <c r="K302" i="9"/>
  <c r="J303" i="9"/>
  <c r="K303" i="9"/>
  <c r="J304" i="9"/>
  <c r="K304" i="9"/>
  <c r="J305" i="9"/>
  <c r="K305" i="9"/>
  <c r="J306" i="9"/>
  <c r="K306" i="9"/>
  <c r="J307" i="9"/>
  <c r="K307" i="9"/>
  <c r="J308" i="9"/>
  <c r="K308" i="9"/>
  <c r="J309" i="9"/>
  <c r="K309" i="9"/>
  <c r="J310" i="9"/>
  <c r="K310" i="9"/>
  <c r="J311" i="9"/>
  <c r="K311" i="9"/>
  <c r="J312" i="9"/>
  <c r="K312" i="9"/>
  <c r="J313" i="9"/>
  <c r="K313" i="9"/>
  <c r="J314" i="9"/>
  <c r="K314" i="9"/>
  <c r="J315" i="9"/>
  <c r="K315" i="9"/>
  <c r="J316" i="9"/>
  <c r="K316" i="9"/>
  <c r="J317" i="9"/>
  <c r="K317" i="9"/>
  <c r="J318" i="9"/>
  <c r="K318" i="9"/>
  <c r="J319" i="9"/>
  <c r="K319" i="9"/>
  <c r="J320" i="9"/>
  <c r="K320" i="9"/>
  <c r="J321" i="9"/>
  <c r="K321" i="9"/>
  <c r="J322" i="9"/>
  <c r="K322" i="9"/>
  <c r="J323" i="9"/>
  <c r="K323" i="9"/>
  <c r="J324" i="9"/>
  <c r="K324" i="9"/>
  <c r="J325" i="9"/>
  <c r="K325" i="9"/>
  <c r="J326" i="9"/>
  <c r="K326" i="9"/>
  <c r="J327" i="9"/>
  <c r="K327" i="9"/>
  <c r="J328" i="9"/>
  <c r="K328" i="9"/>
  <c r="J329" i="9"/>
  <c r="K329" i="9"/>
  <c r="J330" i="9"/>
  <c r="K330" i="9"/>
  <c r="J331" i="9"/>
  <c r="K331" i="9"/>
  <c r="J332" i="9"/>
  <c r="K332" i="9"/>
  <c r="J333" i="9"/>
  <c r="K333" i="9"/>
  <c r="J334" i="9"/>
  <c r="K334" i="9"/>
  <c r="J335" i="9"/>
  <c r="K335" i="9"/>
  <c r="J336" i="9"/>
  <c r="K336" i="9"/>
  <c r="J337" i="9"/>
  <c r="K337" i="9"/>
  <c r="J338" i="9"/>
  <c r="K338" i="9"/>
  <c r="J339" i="9"/>
  <c r="K339" i="9"/>
  <c r="J340" i="9"/>
  <c r="K340" i="9"/>
  <c r="J341" i="9"/>
  <c r="K341" i="9"/>
  <c r="J342" i="9"/>
  <c r="K342" i="9"/>
  <c r="J343" i="9"/>
  <c r="K343" i="9"/>
  <c r="J344" i="9"/>
  <c r="K344" i="9"/>
  <c r="J345" i="9"/>
  <c r="K345" i="9"/>
  <c r="J346" i="9"/>
  <c r="K346" i="9"/>
  <c r="J347" i="9"/>
  <c r="K347" i="9"/>
  <c r="J348" i="9"/>
  <c r="K348" i="9"/>
  <c r="J349" i="9"/>
  <c r="K349" i="9"/>
  <c r="J350" i="9"/>
  <c r="K350" i="9"/>
  <c r="J351" i="9"/>
  <c r="K351" i="9"/>
  <c r="J352" i="9"/>
  <c r="K352" i="9"/>
  <c r="J353" i="9"/>
  <c r="K353" i="9"/>
  <c r="J354" i="9"/>
  <c r="K354" i="9"/>
  <c r="J355" i="9"/>
  <c r="K355" i="9"/>
  <c r="J356" i="9"/>
  <c r="K356" i="9"/>
  <c r="J357" i="9"/>
  <c r="K357" i="9"/>
  <c r="J358" i="9"/>
  <c r="K358" i="9"/>
  <c r="J359" i="9"/>
  <c r="K359" i="9"/>
  <c r="J360" i="9"/>
  <c r="K360" i="9"/>
  <c r="J361" i="9"/>
  <c r="K361" i="9"/>
  <c r="J362" i="9"/>
  <c r="K362" i="9"/>
  <c r="J363" i="9"/>
  <c r="K363" i="9"/>
  <c r="J364" i="9"/>
  <c r="K364" i="9"/>
  <c r="J365" i="9"/>
  <c r="K365" i="9"/>
  <c r="J366" i="9"/>
  <c r="K366" i="9"/>
  <c r="J367" i="9"/>
  <c r="K367" i="9"/>
  <c r="J368" i="9"/>
  <c r="K368" i="9"/>
  <c r="J369" i="9"/>
  <c r="K369" i="9"/>
  <c r="J370" i="9"/>
  <c r="K370" i="9"/>
  <c r="J371" i="9"/>
  <c r="K371" i="9"/>
  <c r="J372" i="9"/>
  <c r="K372" i="9"/>
  <c r="J373" i="9"/>
  <c r="K373" i="9"/>
  <c r="J374" i="9"/>
  <c r="K374" i="9"/>
  <c r="J375" i="9"/>
  <c r="K375" i="9"/>
  <c r="J376" i="9"/>
  <c r="K376" i="9"/>
  <c r="J377" i="9"/>
  <c r="K377" i="9"/>
  <c r="J378" i="9"/>
  <c r="K378" i="9"/>
  <c r="J379" i="9"/>
  <c r="K379" i="9"/>
  <c r="J380" i="9"/>
  <c r="K380" i="9"/>
  <c r="J381" i="9"/>
  <c r="K381" i="9"/>
  <c r="J382" i="9"/>
  <c r="K382" i="9"/>
  <c r="J383" i="9"/>
  <c r="K383" i="9"/>
  <c r="J384" i="9"/>
  <c r="K384" i="9"/>
  <c r="J385" i="9"/>
  <c r="K385" i="9"/>
  <c r="J386" i="9"/>
  <c r="K386" i="9"/>
  <c r="J387" i="9"/>
  <c r="K387" i="9"/>
  <c r="J388" i="9"/>
  <c r="K388" i="9"/>
  <c r="J389" i="9"/>
  <c r="K389" i="9"/>
  <c r="J390" i="9"/>
  <c r="K390" i="9"/>
  <c r="J391" i="9"/>
  <c r="K391" i="9"/>
  <c r="J392" i="9"/>
  <c r="K392" i="9"/>
  <c r="J393" i="9"/>
  <c r="K393" i="9"/>
  <c r="J394" i="9"/>
  <c r="K394" i="9"/>
  <c r="J395" i="9"/>
  <c r="K395" i="9"/>
  <c r="J396" i="9"/>
  <c r="K396" i="9"/>
  <c r="J397" i="9"/>
  <c r="K397" i="9"/>
  <c r="J398" i="9"/>
  <c r="K398" i="9"/>
  <c r="J399" i="9"/>
  <c r="K399" i="9"/>
  <c r="J400" i="9"/>
  <c r="K400" i="9"/>
  <c r="J401" i="9"/>
  <c r="K401" i="9"/>
  <c r="J402" i="9"/>
  <c r="K402" i="9"/>
  <c r="J403" i="9"/>
  <c r="K403" i="9"/>
  <c r="J404" i="9"/>
  <c r="K404" i="9"/>
  <c r="J405" i="9"/>
  <c r="K405" i="9"/>
  <c r="J406" i="9"/>
  <c r="K406" i="9"/>
  <c r="J407" i="9"/>
  <c r="K407" i="9"/>
  <c r="J408" i="9"/>
  <c r="K408" i="9"/>
  <c r="J409" i="9"/>
  <c r="K409" i="9"/>
  <c r="J410" i="9"/>
  <c r="K410" i="9"/>
  <c r="J411" i="9"/>
  <c r="K411" i="9"/>
  <c r="J412" i="9"/>
  <c r="K412" i="9"/>
  <c r="J413" i="9"/>
  <c r="K413" i="9"/>
  <c r="J414" i="9"/>
  <c r="K414" i="9"/>
  <c r="J415" i="9"/>
  <c r="K415" i="9"/>
  <c r="J416" i="9"/>
  <c r="K416" i="9"/>
  <c r="J417" i="9"/>
  <c r="K417" i="9"/>
  <c r="J418" i="9"/>
  <c r="K418" i="9"/>
  <c r="J419" i="9"/>
  <c r="K419" i="9"/>
  <c r="J420" i="9"/>
  <c r="K420" i="9"/>
  <c r="J421" i="9"/>
  <c r="K421" i="9"/>
  <c r="J422" i="9"/>
  <c r="K422" i="9"/>
  <c r="J423" i="9"/>
  <c r="K423" i="9"/>
  <c r="J424" i="9"/>
  <c r="K424" i="9"/>
  <c r="J425" i="9"/>
  <c r="K425" i="9"/>
  <c r="J426" i="9"/>
  <c r="K426" i="9"/>
  <c r="J427" i="9"/>
  <c r="K427" i="9"/>
  <c r="J428" i="9"/>
  <c r="K428" i="9"/>
  <c r="J429" i="9"/>
  <c r="K429" i="9"/>
  <c r="J430" i="9"/>
  <c r="K430" i="9"/>
  <c r="J431" i="9"/>
  <c r="K431" i="9"/>
  <c r="J432" i="9"/>
  <c r="K432" i="9"/>
  <c r="J433" i="9"/>
  <c r="K433" i="9"/>
  <c r="J434" i="9"/>
  <c r="K434" i="9"/>
  <c r="J435" i="9"/>
  <c r="K435" i="9"/>
  <c r="J436" i="9"/>
  <c r="K436" i="9"/>
  <c r="J437" i="9"/>
  <c r="K437" i="9"/>
  <c r="J438" i="9"/>
  <c r="K438" i="9"/>
  <c r="J439" i="9"/>
  <c r="K439" i="9"/>
  <c r="J440" i="9"/>
  <c r="K440" i="9"/>
  <c r="J441" i="9"/>
  <c r="K441" i="9"/>
  <c r="J442" i="9"/>
  <c r="K442" i="9"/>
  <c r="J443" i="9"/>
  <c r="K443" i="9"/>
  <c r="J444" i="9"/>
  <c r="K444" i="9"/>
  <c r="J445" i="9"/>
  <c r="K445" i="9"/>
  <c r="J446" i="9"/>
  <c r="K446" i="9"/>
  <c r="J447" i="9"/>
  <c r="K447" i="9"/>
  <c r="J448" i="9"/>
  <c r="K448" i="9"/>
  <c r="J449" i="9"/>
  <c r="K449" i="9"/>
  <c r="J450" i="9"/>
  <c r="K450" i="9"/>
  <c r="J451" i="9"/>
  <c r="K451" i="9"/>
  <c r="J452" i="9"/>
  <c r="K452" i="9"/>
  <c r="J453" i="9"/>
  <c r="K453" i="9"/>
  <c r="J454" i="9"/>
  <c r="K454" i="9"/>
  <c r="J455" i="9"/>
  <c r="K455" i="9"/>
  <c r="J456" i="9"/>
  <c r="K456" i="9"/>
  <c r="J457" i="9"/>
  <c r="K457" i="9"/>
  <c r="J458" i="9"/>
  <c r="K458" i="9"/>
  <c r="J459" i="9"/>
  <c r="K459" i="9"/>
  <c r="J460" i="9"/>
  <c r="K460" i="9"/>
  <c r="J461" i="9"/>
  <c r="K461" i="9"/>
  <c r="J462" i="9"/>
  <c r="K462" i="9"/>
  <c r="J463" i="9"/>
  <c r="K463" i="9"/>
  <c r="J464" i="9"/>
  <c r="K464" i="9"/>
  <c r="J465" i="9"/>
  <c r="K465" i="9"/>
  <c r="GS349" i="9" l="1"/>
  <c r="GW349" i="9"/>
  <c r="GJ334" i="9"/>
  <c r="GV334" i="9"/>
  <c r="GR321" i="9"/>
  <c r="GV321" i="9"/>
  <c r="GZ321" i="9" s="1"/>
  <c r="GP312" i="9"/>
  <c r="GT312" i="9"/>
  <c r="GX312" i="9" s="1"/>
  <c r="GJ246" i="9"/>
  <c r="GV246" i="9"/>
  <c r="GV408" i="9"/>
  <c r="GZ408" i="9" s="1"/>
  <c r="HA404" i="9"/>
  <c r="GY388" i="9"/>
  <c r="GY372" i="9"/>
  <c r="GP345" i="9"/>
  <c r="GT345" i="9"/>
  <c r="GQ306" i="9"/>
  <c r="GU306" i="9"/>
  <c r="GY306" i="9" s="1"/>
  <c r="GJ226" i="9"/>
  <c r="GV226" i="9"/>
  <c r="GZ226" i="9" s="1"/>
  <c r="GV404" i="9"/>
  <c r="GZ404" i="9" s="1"/>
  <c r="GY399" i="9"/>
  <c r="GX460" i="9"/>
  <c r="GW453" i="9"/>
  <c r="HA453" i="9" s="1"/>
  <c r="GX448" i="9"/>
  <c r="HA434" i="9"/>
  <c r="GU432" i="9"/>
  <c r="GY432" i="9" s="1"/>
  <c r="GY429" i="9"/>
  <c r="GV428" i="9"/>
  <c r="GZ428" i="9" s="1"/>
  <c r="GW425" i="9"/>
  <c r="HA425" i="9" s="1"/>
  <c r="GV420" i="9"/>
  <c r="GZ420" i="9" s="1"/>
  <c r="GW417" i="9"/>
  <c r="HA417" i="9" s="1"/>
  <c r="GU404" i="9"/>
  <c r="GY404" i="9" s="1"/>
  <c r="GV400" i="9"/>
  <c r="GZ400" i="9" s="1"/>
  <c r="GT399" i="9"/>
  <c r="GX399" i="9" s="1"/>
  <c r="GX384" i="9"/>
  <c r="GY379" i="9"/>
  <c r="HA376" i="9"/>
  <c r="HA351" i="9"/>
  <c r="HA345" i="9"/>
  <c r="GR342" i="9"/>
  <c r="GV342" i="9"/>
  <c r="GZ342" i="9" s="1"/>
  <c r="GJ326" i="9"/>
  <c r="GV326" i="9"/>
  <c r="GQ322" i="9"/>
  <c r="GU322" i="9"/>
  <c r="GY322" i="9" s="1"/>
  <c r="GR313" i="9"/>
  <c r="GV313" i="9"/>
  <c r="GZ313" i="9" s="1"/>
  <c r="GH288" i="9"/>
  <c r="GT288" i="9"/>
  <c r="GX288" i="9" s="1"/>
  <c r="GR206" i="9"/>
  <c r="GV206" i="9"/>
  <c r="GQ330" i="9"/>
  <c r="GU330" i="9"/>
  <c r="GY330" i="9" s="1"/>
  <c r="GR297" i="9"/>
  <c r="GV297" i="9"/>
  <c r="GZ297" i="9" s="1"/>
  <c r="GT447" i="9"/>
  <c r="GX447" i="9" s="1"/>
  <c r="GT423" i="9"/>
  <c r="GX423" i="9" s="1"/>
  <c r="GX360" i="9"/>
  <c r="GQ348" i="9"/>
  <c r="GU348" i="9"/>
  <c r="GY348" i="9" s="1"/>
  <c r="GJ310" i="9"/>
  <c r="GV310" i="9"/>
  <c r="GZ310" i="9" s="1"/>
  <c r="GR224" i="9"/>
  <c r="GV224" i="9"/>
  <c r="GU408" i="9"/>
  <c r="GY408" i="9" s="1"/>
  <c r="GT403" i="9"/>
  <c r="GX403" i="9" s="1"/>
  <c r="HA400" i="9"/>
  <c r="GZ377" i="9"/>
  <c r="GT375" i="9"/>
  <c r="GX375" i="9" s="1"/>
  <c r="GY356" i="9"/>
  <c r="GP328" i="9"/>
  <c r="GT328" i="9"/>
  <c r="GY465" i="9"/>
  <c r="GT463" i="9"/>
  <c r="GX463" i="9" s="1"/>
  <c r="GY453" i="9"/>
  <c r="GT451" i="9"/>
  <c r="GX451" i="9" s="1"/>
  <c r="GT443" i="9"/>
  <c r="GX443" i="9" s="1"/>
  <c r="GT439" i="9"/>
  <c r="GX439" i="9" s="1"/>
  <c r="HA430" i="9"/>
  <c r="GU428" i="9"/>
  <c r="GY428" i="9" s="1"/>
  <c r="GY425" i="9"/>
  <c r="GV424" i="9"/>
  <c r="GZ424" i="9" s="1"/>
  <c r="GU420" i="9"/>
  <c r="GY420" i="9" s="1"/>
  <c r="GY419" i="9"/>
  <c r="HA416" i="9"/>
  <c r="GY396" i="9"/>
  <c r="GY392" i="9"/>
  <c r="HA380" i="9"/>
  <c r="GT379" i="9"/>
  <c r="GX379" i="9" s="1"/>
  <c r="GV376" i="9"/>
  <c r="GZ376" i="9" s="1"/>
  <c r="HA365" i="9"/>
  <c r="HA357" i="9"/>
  <c r="HA352" i="9"/>
  <c r="GR337" i="9"/>
  <c r="GV337" i="9"/>
  <c r="GZ337" i="9" s="1"/>
  <c r="GP291" i="9"/>
  <c r="GT291" i="9"/>
  <c r="GH256" i="9"/>
  <c r="GT256" i="9"/>
  <c r="GS235" i="9"/>
  <c r="GW235" i="9"/>
  <c r="HA235" i="9" s="1"/>
  <c r="GV452" i="9"/>
  <c r="GZ452" i="9" s="1"/>
  <c r="GV416" i="9"/>
  <c r="GZ416" i="9" s="1"/>
  <c r="GY383" i="9"/>
  <c r="GZ365" i="9"/>
  <c r="GS296" i="9"/>
  <c r="GW296" i="9"/>
  <c r="HA296" i="9" s="1"/>
  <c r="GU268" i="9"/>
  <c r="GI268" i="9"/>
  <c r="GR264" i="9"/>
  <c r="GV264" i="9"/>
  <c r="GZ264" i="9" s="1"/>
  <c r="GP259" i="9"/>
  <c r="GT259" i="9"/>
  <c r="GU464" i="9"/>
  <c r="GY464" i="9" s="1"/>
  <c r="GU452" i="9"/>
  <c r="GY452" i="9" s="1"/>
  <c r="GZ445" i="9"/>
  <c r="GW441" i="9"/>
  <c r="HA441" i="9" s="1"/>
  <c r="GW437" i="9"/>
  <c r="HA437" i="9" s="1"/>
  <c r="GU416" i="9"/>
  <c r="GY416" i="9" s="1"/>
  <c r="GT415" i="9"/>
  <c r="GX415" i="9" s="1"/>
  <c r="HA412" i="9"/>
  <c r="HA393" i="9"/>
  <c r="GY387" i="9"/>
  <c r="HA384" i="9"/>
  <c r="GT383" i="9"/>
  <c r="GX383" i="9" s="1"/>
  <c r="HA369" i="9"/>
  <c r="GT367" i="9"/>
  <c r="GX367" i="9" s="1"/>
  <c r="HA364" i="9"/>
  <c r="GZ361" i="9"/>
  <c r="GY359" i="9"/>
  <c r="HA356" i="9"/>
  <c r="GY355" i="9"/>
  <c r="GJ318" i="9"/>
  <c r="GV318" i="9"/>
  <c r="GQ314" i="9"/>
  <c r="GU314" i="9"/>
  <c r="GR305" i="9"/>
  <c r="GV305" i="9"/>
  <c r="GZ305" i="9" s="1"/>
  <c r="GU424" i="9"/>
  <c r="GY424" i="9" s="1"/>
  <c r="GX420" i="9"/>
  <c r="GT419" i="9"/>
  <c r="GX419" i="9" s="1"/>
  <c r="GY415" i="9"/>
  <c r="GW413" i="9"/>
  <c r="HA413" i="9" s="1"/>
  <c r="GY367" i="9"/>
  <c r="GZ357" i="9"/>
  <c r="GY351" i="9"/>
  <c r="GJ341" i="9"/>
  <c r="GV341" i="9"/>
  <c r="GR329" i="9"/>
  <c r="GV329" i="9"/>
  <c r="GZ329" i="9" s="1"/>
  <c r="GP320" i="9"/>
  <c r="GT320" i="9"/>
  <c r="GX320" i="9" s="1"/>
  <c r="GX464" i="9"/>
  <c r="GY457" i="9"/>
  <c r="GT455" i="9"/>
  <c r="GX455" i="9" s="1"/>
  <c r="GW449" i="9"/>
  <c r="HA449" i="9" s="1"/>
  <c r="GY445" i="9"/>
  <c r="GV444" i="9"/>
  <c r="GZ444" i="9" s="1"/>
  <c r="GZ441" i="9"/>
  <c r="GZ437" i="9"/>
  <c r="GT431" i="9"/>
  <c r="GX431" i="9" s="1"/>
  <c r="GZ421" i="9"/>
  <c r="GV412" i="9"/>
  <c r="GZ412" i="9" s="1"/>
  <c r="GY411" i="9"/>
  <c r="GW409" i="9"/>
  <c r="HA409" i="9" s="1"/>
  <c r="GY395" i="9"/>
  <c r="GZ393" i="9"/>
  <c r="HA388" i="9"/>
  <c r="GT387" i="9"/>
  <c r="GX387" i="9" s="1"/>
  <c r="GV384" i="9"/>
  <c r="GZ384" i="9" s="1"/>
  <c r="HA372" i="9"/>
  <c r="GY371" i="9"/>
  <c r="HA368" i="9"/>
  <c r="GV364" i="9"/>
  <c r="GZ364" i="9" s="1"/>
  <c r="GY363" i="9"/>
  <c r="HA360" i="9"/>
  <c r="GT359" i="9"/>
  <c r="GX359" i="9" s="1"/>
  <c r="GV356" i="9"/>
  <c r="GZ356" i="9" s="1"/>
  <c r="GT355" i="9"/>
  <c r="GX355" i="9" s="1"/>
  <c r="GY353" i="9"/>
  <c r="GH349" i="9"/>
  <c r="GT349" i="9"/>
  <c r="GX349" i="9" s="1"/>
  <c r="HA347" i="9"/>
  <c r="GP336" i="9"/>
  <c r="GT336" i="9"/>
  <c r="GX336" i="9" s="1"/>
  <c r="GX9" i="9"/>
  <c r="GK9" i="9"/>
  <c r="GW9" i="9"/>
  <c r="HA9" i="9" s="1"/>
  <c r="GW350" i="9"/>
  <c r="HA350" i="9" s="1"/>
  <c r="GU342" i="9"/>
  <c r="GY342" i="9" s="1"/>
  <c r="GU340" i="9"/>
  <c r="GY340" i="9" s="1"/>
  <c r="GW331" i="9"/>
  <c r="HA331" i="9" s="1"/>
  <c r="GW323" i="9"/>
  <c r="HA323" i="9" s="1"/>
  <c r="GW315" i="9"/>
  <c r="HA315" i="9" s="1"/>
  <c r="GW307" i="9"/>
  <c r="HA307" i="9" s="1"/>
  <c r="GR304" i="9"/>
  <c r="GV304" i="9"/>
  <c r="GP303" i="9"/>
  <c r="GT303" i="9"/>
  <c r="GX303" i="9" s="1"/>
  <c r="GH300" i="9"/>
  <c r="GT300" i="9"/>
  <c r="GX300" i="9" s="1"/>
  <c r="GU299" i="9"/>
  <c r="GY299" i="9" s="1"/>
  <c r="GP295" i="9"/>
  <c r="GT295" i="9"/>
  <c r="GX295" i="9" s="1"/>
  <c r="GH292" i="9"/>
  <c r="GT292" i="9"/>
  <c r="GX292" i="9" s="1"/>
  <c r="GY291" i="9"/>
  <c r="GU272" i="9"/>
  <c r="GI272" i="9"/>
  <c r="GR268" i="9"/>
  <c r="GV268" i="9"/>
  <c r="GZ268" i="9" s="1"/>
  <c r="GP263" i="9"/>
  <c r="GT263" i="9"/>
  <c r="GY259" i="9"/>
  <c r="GW254" i="9"/>
  <c r="HA254" i="9" s="1"/>
  <c r="GR242" i="9"/>
  <c r="GV242" i="9"/>
  <c r="GZ242" i="9" s="1"/>
  <c r="GT235" i="9"/>
  <c r="GX235" i="9" s="1"/>
  <c r="GP235" i="9"/>
  <c r="GI221" i="9"/>
  <c r="GU221" i="9"/>
  <c r="GQ213" i="9"/>
  <c r="GU213" i="9"/>
  <c r="GY213" i="9" s="1"/>
  <c r="GT186" i="9"/>
  <c r="GP186" i="9"/>
  <c r="GK175" i="9"/>
  <c r="GW175" i="9"/>
  <c r="HA175" i="9" s="1"/>
  <c r="GV171" i="9"/>
  <c r="GZ171" i="9" s="1"/>
  <c r="GQ159" i="9"/>
  <c r="GU159" i="9"/>
  <c r="GY159" i="9" s="1"/>
  <c r="GP143" i="9"/>
  <c r="GT143" i="9"/>
  <c r="GX143" i="9" s="1"/>
  <c r="GP119" i="9"/>
  <c r="GT119" i="9"/>
  <c r="GS117" i="9"/>
  <c r="GW117" i="9"/>
  <c r="HA117" i="9" s="1"/>
  <c r="GR116" i="9"/>
  <c r="GV116" i="9"/>
  <c r="GZ116" i="9" s="1"/>
  <c r="GR114" i="9"/>
  <c r="GV114" i="9"/>
  <c r="GZ114" i="9" s="1"/>
  <c r="GP113" i="9"/>
  <c r="GT113" i="9"/>
  <c r="GP108" i="9"/>
  <c r="GT108" i="9"/>
  <c r="GX108" i="9" s="1"/>
  <c r="GJ105" i="9"/>
  <c r="GV105" i="9"/>
  <c r="GZ105" i="9" s="1"/>
  <c r="GW389" i="9"/>
  <c r="HA389" i="9" s="1"/>
  <c r="GW377" i="9"/>
  <c r="HA377" i="9" s="1"/>
  <c r="GU368" i="9"/>
  <c r="GY368" i="9" s="1"/>
  <c r="GU360" i="9"/>
  <c r="GY360" i="9" s="1"/>
  <c r="GH304" i="9"/>
  <c r="GT304" i="9"/>
  <c r="GX304" i="9" s="1"/>
  <c r="GR296" i="9"/>
  <c r="GV296" i="9"/>
  <c r="GZ296" i="9" s="1"/>
  <c r="GI253" i="9"/>
  <c r="GU253" i="9"/>
  <c r="GY253" i="9" s="1"/>
  <c r="GT456" i="9"/>
  <c r="GX456" i="9" s="1"/>
  <c r="GT432" i="9"/>
  <c r="GX432" i="9" s="1"/>
  <c r="GV417" i="9"/>
  <c r="GZ417" i="9" s="1"/>
  <c r="GV413" i="9"/>
  <c r="GZ413" i="9" s="1"/>
  <c r="GV397" i="9"/>
  <c r="GZ397" i="9" s="1"/>
  <c r="GT392" i="9"/>
  <c r="GX392" i="9" s="1"/>
  <c r="GT388" i="9"/>
  <c r="GX388" i="9" s="1"/>
  <c r="GT364" i="9"/>
  <c r="GX364" i="9" s="1"/>
  <c r="GT348" i="9"/>
  <c r="GX348" i="9" s="1"/>
  <c r="GQ296" i="9"/>
  <c r="GU296" i="9"/>
  <c r="GP283" i="9"/>
  <c r="GT283" i="9"/>
  <c r="GJ230" i="9"/>
  <c r="GV230" i="9"/>
  <c r="GZ230" i="9" s="1"/>
  <c r="GW462" i="9"/>
  <c r="HA462" i="9" s="1"/>
  <c r="GW442" i="9"/>
  <c r="HA442" i="9" s="1"/>
  <c r="GW438" i="9"/>
  <c r="HA438" i="9" s="1"/>
  <c r="GV350" i="9"/>
  <c r="GZ350" i="9" s="1"/>
  <c r="GV349" i="9"/>
  <c r="GZ349" i="9" s="1"/>
  <c r="GW346" i="9"/>
  <c r="HA346" i="9" s="1"/>
  <c r="GT340" i="9"/>
  <c r="GX340" i="9" s="1"/>
  <c r="GU337" i="9"/>
  <c r="GY337" i="9" s="1"/>
  <c r="GU329" i="9"/>
  <c r="GY329" i="9" s="1"/>
  <c r="GU321" i="9"/>
  <c r="GY321" i="9" s="1"/>
  <c r="GU313" i="9"/>
  <c r="GY313" i="9" s="1"/>
  <c r="GU305" i="9"/>
  <c r="GY305" i="9" s="1"/>
  <c r="GQ304" i="9"/>
  <c r="GU304" i="9"/>
  <c r="GT284" i="9"/>
  <c r="GX284" i="9" s="1"/>
  <c r="GU284" i="9"/>
  <c r="GI284" i="9"/>
  <c r="GR280" i="9"/>
  <c r="GV280" i="9"/>
  <c r="GZ280" i="9" s="1"/>
  <c r="GP275" i="9"/>
  <c r="GT275" i="9"/>
  <c r="GX275" i="9" s="1"/>
  <c r="GY271" i="9"/>
  <c r="GP253" i="9"/>
  <c r="GT253" i="9"/>
  <c r="GX253" i="9" s="1"/>
  <c r="GT251" i="9"/>
  <c r="GX251" i="9" s="1"/>
  <c r="GT247" i="9"/>
  <c r="GX247" i="9" s="1"/>
  <c r="GQ242" i="9"/>
  <c r="GU242" i="9"/>
  <c r="GP213" i="9"/>
  <c r="GT213" i="9"/>
  <c r="GW211" i="9"/>
  <c r="HA211" i="9" s="1"/>
  <c r="GX177" i="9"/>
  <c r="GR163" i="9"/>
  <c r="GV163" i="9"/>
  <c r="GZ163" i="9" s="1"/>
  <c r="GW397" i="9"/>
  <c r="HA397" i="9" s="1"/>
  <c r="GW385" i="9"/>
  <c r="HA385" i="9" s="1"/>
  <c r="GR276" i="9"/>
  <c r="GV276" i="9"/>
  <c r="GZ276" i="9" s="1"/>
  <c r="GR124" i="9"/>
  <c r="GV124" i="9"/>
  <c r="GZ124" i="9" s="1"/>
  <c r="GT412" i="9"/>
  <c r="GX412" i="9" s="1"/>
  <c r="GT408" i="9"/>
  <c r="GX408" i="9" s="1"/>
  <c r="GV405" i="9"/>
  <c r="GZ405" i="9" s="1"/>
  <c r="GV401" i="9"/>
  <c r="GZ401" i="9" s="1"/>
  <c r="GT368" i="9"/>
  <c r="GX368" i="9" s="1"/>
  <c r="GR256" i="9"/>
  <c r="GV256" i="9"/>
  <c r="GZ256" i="9" s="1"/>
  <c r="GQ143" i="9"/>
  <c r="GU143" i="9"/>
  <c r="GY143" i="9" s="1"/>
  <c r="GQ113" i="9"/>
  <c r="GU113" i="9"/>
  <c r="GU461" i="9"/>
  <c r="GY461" i="9" s="1"/>
  <c r="GW450" i="9"/>
  <c r="HA450" i="9" s="1"/>
  <c r="GU449" i="9"/>
  <c r="GY449" i="9" s="1"/>
  <c r="GQ400" i="9"/>
  <c r="GY400" i="9" s="1"/>
  <c r="GQ396" i="9"/>
  <c r="GQ392" i="9"/>
  <c r="GQ384" i="9"/>
  <c r="GY384" i="9" s="1"/>
  <c r="GS381" i="9"/>
  <c r="HA381" i="9" s="1"/>
  <c r="GQ380" i="9"/>
  <c r="GY380" i="9" s="1"/>
  <c r="GQ376" i="9"/>
  <c r="GY376" i="9" s="1"/>
  <c r="GS373" i="9"/>
  <c r="HA373" i="9" s="1"/>
  <c r="GS361" i="9"/>
  <c r="HA361" i="9" s="1"/>
  <c r="GQ356" i="9"/>
  <c r="GW353" i="9"/>
  <c r="HA353" i="9" s="1"/>
  <c r="GU349" i="9"/>
  <c r="GY349" i="9" s="1"/>
  <c r="GV346" i="9"/>
  <c r="GZ346" i="9" s="1"/>
  <c r="GT337" i="9"/>
  <c r="GX337" i="9" s="1"/>
  <c r="GW334" i="9"/>
  <c r="HA334" i="9" s="1"/>
  <c r="GT329" i="9"/>
  <c r="GX329" i="9" s="1"/>
  <c r="GW326" i="9"/>
  <c r="HA326" i="9" s="1"/>
  <c r="GT321" i="9"/>
  <c r="GX321" i="9" s="1"/>
  <c r="GW318" i="9"/>
  <c r="HA318" i="9" s="1"/>
  <c r="GT313" i="9"/>
  <c r="GX313" i="9" s="1"/>
  <c r="GW310" i="9"/>
  <c r="HA310" i="9" s="1"/>
  <c r="GT305" i="9"/>
  <c r="GX305" i="9" s="1"/>
  <c r="HA303" i="9"/>
  <c r="GW301" i="9"/>
  <c r="HA301" i="9" s="1"/>
  <c r="GR300" i="9"/>
  <c r="GV300" i="9"/>
  <c r="GZ300" i="9" s="1"/>
  <c r="GW293" i="9"/>
  <c r="HA293" i="9" s="1"/>
  <c r="GR292" i="9"/>
  <c r="GV292" i="9"/>
  <c r="GZ292" i="9" s="1"/>
  <c r="GP287" i="9"/>
  <c r="GT287" i="9"/>
  <c r="GX287" i="9" s="1"/>
  <c r="GY283" i="9"/>
  <c r="GU264" i="9"/>
  <c r="GI264" i="9"/>
  <c r="GR260" i="9"/>
  <c r="GV260" i="9"/>
  <c r="GZ260" i="9" s="1"/>
  <c r="GP255" i="9"/>
  <c r="GT255" i="9"/>
  <c r="GT249" i="9"/>
  <c r="GX249" i="9" s="1"/>
  <c r="GP249" i="9"/>
  <c r="GT233" i="9"/>
  <c r="GP233" i="9"/>
  <c r="GQ222" i="9"/>
  <c r="GU222" i="9"/>
  <c r="GY222" i="9" s="1"/>
  <c r="GZ212" i="9"/>
  <c r="GR210" i="9"/>
  <c r="GV210" i="9"/>
  <c r="GZ210" i="9" s="1"/>
  <c r="GS192" i="9"/>
  <c r="GW192" i="9"/>
  <c r="HA192" i="9" s="1"/>
  <c r="GP178" i="9"/>
  <c r="GT178" i="9"/>
  <c r="GX178" i="9" s="1"/>
  <c r="GT452" i="9"/>
  <c r="GX452" i="9" s="1"/>
  <c r="GT440" i="9"/>
  <c r="GX440" i="9" s="1"/>
  <c r="GT436" i="9"/>
  <c r="GX436" i="9" s="1"/>
  <c r="GV433" i="9"/>
  <c r="GZ433" i="9" s="1"/>
  <c r="GV429" i="9"/>
  <c r="GZ429" i="9" s="1"/>
  <c r="GT424" i="9"/>
  <c r="GX424" i="9" s="1"/>
  <c r="GT400" i="9"/>
  <c r="GX400" i="9" s="1"/>
  <c r="GV389" i="9"/>
  <c r="GZ389" i="9" s="1"/>
  <c r="GV385" i="9"/>
  <c r="GZ385" i="9" s="1"/>
  <c r="GV381" i="9"/>
  <c r="GZ381" i="9" s="1"/>
  <c r="GT376" i="9"/>
  <c r="GX376" i="9" s="1"/>
  <c r="GV373" i="9"/>
  <c r="GZ373" i="9" s="1"/>
  <c r="GV369" i="9"/>
  <c r="GZ369" i="9" s="1"/>
  <c r="GU260" i="9"/>
  <c r="GI260" i="9"/>
  <c r="GS246" i="9"/>
  <c r="GW246" i="9"/>
  <c r="HA246" i="9" s="1"/>
  <c r="GX169" i="9"/>
  <c r="GR159" i="9"/>
  <c r="GV159" i="9"/>
  <c r="GZ159" i="9" s="1"/>
  <c r="GP115" i="9"/>
  <c r="GT115" i="9"/>
  <c r="GX115" i="9" s="1"/>
  <c r="GR461" i="9"/>
  <c r="GR453" i="9"/>
  <c r="GR425" i="9"/>
  <c r="GZ425" i="9" s="1"/>
  <c r="GR421" i="9"/>
  <c r="GR409" i="9"/>
  <c r="GZ409" i="9" s="1"/>
  <c r="GP404" i="9"/>
  <c r="GX404" i="9" s="1"/>
  <c r="GP396" i="9"/>
  <c r="GX396" i="9" s="1"/>
  <c r="GP384" i="9"/>
  <c r="GP380" i="9"/>
  <c r="GX380" i="9" s="1"/>
  <c r="GP372" i="9"/>
  <c r="GX372" i="9" s="1"/>
  <c r="GP356" i="9"/>
  <c r="GX356" i="9" s="1"/>
  <c r="GV353" i="9"/>
  <c r="GZ353" i="9" s="1"/>
  <c r="GU346" i="9"/>
  <c r="GY346" i="9" s="1"/>
  <c r="GW338" i="9"/>
  <c r="HA338" i="9" s="1"/>
  <c r="GV303" i="9"/>
  <c r="GZ303" i="9" s="1"/>
  <c r="GV301" i="9"/>
  <c r="GZ301" i="9" s="1"/>
  <c r="GQ300" i="9"/>
  <c r="GU300" i="9"/>
  <c r="GY300" i="9" s="1"/>
  <c r="GV295" i="9"/>
  <c r="GZ295" i="9" s="1"/>
  <c r="GV293" i="9"/>
  <c r="GZ293" i="9" s="1"/>
  <c r="GQ292" i="9"/>
  <c r="GU292" i="9"/>
  <c r="GY292" i="9" s="1"/>
  <c r="GU276" i="9"/>
  <c r="GI276" i="9"/>
  <c r="GR272" i="9"/>
  <c r="GV272" i="9"/>
  <c r="GZ272" i="9" s="1"/>
  <c r="GP267" i="9"/>
  <c r="GT267" i="9"/>
  <c r="GY263" i="9"/>
  <c r="GU250" i="9"/>
  <c r="GY250" i="9" s="1"/>
  <c r="GK238" i="9"/>
  <c r="GW238" i="9"/>
  <c r="HA238" i="9" s="1"/>
  <c r="GQ230" i="9"/>
  <c r="GU230" i="9"/>
  <c r="GY230" i="9" s="1"/>
  <c r="GP221" i="9"/>
  <c r="GT221" i="9"/>
  <c r="GS204" i="9"/>
  <c r="GW204" i="9"/>
  <c r="HA204" i="9" s="1"/>
  <c r="GZ187" i="9"/>
  <c r="GK179" i="9"/>
  <c r="GW179" i="9"/>
  <c r="HA179" i="9" s="1"/>
  <c r="GQ167" i="9"/>
  <c r="GU167" i="9"/>
  <c r="GY167" i="9" s="1"/>
  <c r="GU280" i="9"/>
  <c r="GY280" i="9" s="1"/>
  <c r="GI280" i="9"/>
  <c r="GP271" i="9"/>
  <c r="GT271" i="9"/>
  <c r="GS250" i="9"/>
  <c r="GW250" i="9"/>
  <c r="HA250" i="9" s="1"/>
  <c r="GI246" i="9"/>
  <c r="GU246" i="9"/>
  <c r="GY246" i="9" s="1"/>
  <c r="GT217" i="9"/>
  <c r="GX217" i="9" s="1"/>
  <c r="GP217" i="9"/>
  <c r="GI183" i="9"/>
  <c r="GU183" i="9"/>
  <c r="GK167" i="9"/>
  <c r="GW167" i="9"/>
  <c r="HA167" i="9" s="1"/>
  <c r="GR288" i="9"/>
  <c r="GV288" i="9"/>
  <c r="GZ288" i="9" s="1"/>
  <c r="GS234" i="9"/>
  <c r="GW234" i="9"/>
  <c r="GR140" i="9"/>
  <c r="GV140" i="9"/>
  <c r="GZ140" i="9" s="1"/>
  <c r="GH122" i="9"/>
  <c r="GT122" i="9"/>
  <c r="GX122" i="9" s="1"/>
  <c r="GT352" i="9"/>
  <c r="GX352" i="9" s="1"/>
  <c r="GT344" i="9"/>
  <c r="GX344" i="9" s="1"/>
  <c r="GU341" i="9"/>
  <c r="GY341" i="9" s="1"/>
  <c r="GV338" i="9"/>
  <c r="GZ338" i="9" s="1"/>
  <c r="GW335" i="9"/>
  <c r="HA335" i="9" s="1"/>
  <c r="GU334" i="9"/>
  <c r="GY334" i="9" s="1"/>
  <c r="GV333" i="9"/>
  <c r="GZ333" i="9" s="1"/>
  <c r="GW327" i="9"/>
  <c r="HA327" i="9" s="1"/>
  <c r="GU326" i="9"/>
  <c r="GY326" i="9" s="1"/>
  <c r="GV325" i="9"/>
  <c r="GZ325" i="9" s="1"/>
  <c r="GW319" i="9"/>
  <c r="HA319" i="9" s="1"/>
  <c r="GU318" i="9"/>
  <c r="GY318" i="9" s="1"/>
  <c r="GV317" i="9"/>
  <c r="GZ317" i="9" s="1"/>
  <c r="GW311" i="9"/>
  <c r="HA311" i="9" s="1"/>
  <c r="GU310" i="9"/>
  <c r="GY310" i="9" s="1"/>
  <c r="GV309" i="9"/>
  <c r="GZ309" i="9" s="1"/>
  <c r="GU303" i="9"/>
  <c r="GY303" i="9" s="1"/>
  <c r="GP299" i="9"/>
  <c r="GT299" i="9"/>
  <c r="GH296" i="9"/>
  <c r="GT296" i="9"/>
  <c r="GX296" i="9" s="1"/>
  <c r="GU295" i="9"/>
  <c r="GY295" i="9" s="1"/>
  <c r="GU288" i="9"/>
  <c r="GI288" i="9"/>
  <c r="GR284" i="9"/>
  <c r="GV284" i="9"/>
  <c r="GZ284" i="9" s="1"/>
  <c r="GP279" i="9"/>
  <c r="GT279" i="9"/>
  <c r="GU256" i="9"/>
  <c r="GY256" i="9" s="1"/>
  <c r="GI256" i="9"/>
  <c r="GV244" i="9"/>
  <c r="GZ244" i="9" s="1"/>
  <c r="HA240" i="9"/>
  <c r="GS239" i="9"/>
  <c r="GW239" i="9"/>
  <c r="HA239" i="9" s="1"/>
  <c r="GU234" i="9"/>
  <c r="GY234" i="9" s="1"/>
  <c r="GZ233" i="9"/>
  <c r="GJ195" i="9"/>
  <c r="GV195" i="9"/>
  <c r="GR193" i="9"/>
  <c r="GV193" i="9"/>
  <c r="GZ193" i="9" s="1"/>
  <c r="GS180" i="9"/>
  <c r="GW180" i="9"/>
  <c r="HA180" i="9" s="1"/>
  <c r="GV248" i="9"/>
  <c r="GZ248" i="9" s="1"/>
  <c r="GR240" i="9"/>
  <c r="GU237" i="9"/>
  <c r="GY237" i="9" s="1"/>
  <c r="GR236" i="9"/>
  <c r="GV236" i="9"/>
  <c r="GZ236" i="9" s="1"/>
  <c r="GR234" i="9"/>
  <c r="GV234" i="9"/>
  <c r="GZ234" i="9" s="1"/>
  <c r="GQ229" i="9"/>
  <c r="GU229" i="9"/>
  <c r="GQ226" i="9"/>
  <c r="GU226" i="9"/>
  <c r="GY226" i="9" s="1"/>
  <c r="GZ217" i="9"/>
  <c r="GZ213" i="9"/>
  <c r="GZ208" i="9"/>
  <c r="HA189" i="9"/>
  <c r="GK188" i="9"/>
  <c r="GW188" i="9"/>
  <c r="GU187" i="9"/>
  <c r="GY187" i="9" s="1"/>
  <c r="GY184" i="9"/>
  <c r="GK171" i="9"/>
  <c r="GW171" i="9"/>
  <c r="HA171" i="9" s="1"/>
  <c r="GX161" i="9"/>
  <c r="GK159" i="9"/>
  <c r="GW159" i="9"/>
  <c r="HA159" i="9" s="1"/>
  <c r="GU150" i="9"/>
  <c r="GY150" i="9" s="1"/>
  <c r="GP146" i="9"/>
  <c r="GT146" i="9"/>
  <c r="GX146" i="9" s="1"/>
  <c r="GI132" i="9"/>
  <c r="GU132" i="9"/>
  <c r="GY132" i="9" s="1"/>
  <c r="GI249" i="9"/>
  <c r="GU249" i="9"/>
  <c r="GY249" i="9" s="1"/>
  <c r="GQ245" i="9"/>
  <c r="GU245" i="9"/>
  <c r="GZ238" i="9"/>
  <c r="GX232" i="9"/>
  <c r="GZ220" i="9"/>
  <c r="GS218" i="9"/>
  <c r="GW218" i="9"/>
  <c r="HA218" i="9" s="1"/>
  <c r="GX215" i="9"/>
  <c r="GI214" i="9"/>
  <c r="GU214" i="9"/>
  <c r="GX208" i="9"/>
  <c r="GT202" i="9"/>
  <c r="GP202" i="9"/>
  <c r="GQ191" i="9"/>
  <c r="GU191" i="9"/>
  <c r="GY191" i="9" s="1"/>
  <c r="GQ182" i="9"/>
  <c r="GU182" i="9"/>
  <c r="GK163" i="9"/>
  <c r="GW163" i="9"/>
  <c r="HA163" i="9" s="1"/>
  <c r="GP248" i="9"/>
  <c r="GT248" i="9"/>
  <c r="GX248" i="9" s="1"/>
  <c r="GP245" i="9"/>
  <c r="GT245" i="9"/>
  <c r="GX245" i="9" s="1"/>
  <c r="HA241" i="9"/>
  <c r="HA229" i="9"/>
  <c r="GY228" i="9"/>
  <c r="GW226" i="9"/>
  <c r="HA226" i="9" s="1"/>
  <c r="GQ225" i="9"/>
  <c r="GU225" i="9"/>
  <c r="GY225" i="9" s="1"/>
  <c r="GS214" i="9"/>
  <c r="GW214" i="9"/>
  <c r="HA214" i="9" s="1"/>
  <c r="GV209" i="9"/>
  <c r="GZ209" i="9" s="1"/>
  <c r="GR209" i="9"/>
  <c r="GP182" i="9"/>
  <c r="GT182" i="9"/>
  <c r="GX182" i="9" s="1"/>
  <c r="GR175" i="9"/>
  <c r="GV175" i="9"/>
  <c r="GZ175" i="9" s="1"/>
  <c r="GX174" i="9"/>
  <c r="GS156" i="9"/>
  <c r="GW156" i="9"/>
  <c r="HA156" i="9" s="1"/>
  <c r="GH100" i="9"/>
  <c r="GT100" i="9"/>
  <c r="GS79" i="9"/>
  <c r="GW79" i="9"/>
  <c r="GQ254" i="9"/>
  <c r="GU254" i="9"/>
  <c r="GY254" i="9" s="1"/>
  <c r="GZ240" i="9"/>
  <c r="GH237" i="9"/>
  <c r="GT237" i="9"/>
  <c r="GP231" i="9"/>
  <c r="GT231" i="9"/>
  <c r="GX231" i="9" s="1"/>
  <c r="GX229" i="9"/>
  <c r="GR222" i="9"/>
  <c r="GV222" i="9"/>
  <c r="GZ222" i="9" s="1"/>
  <c r="GX219" i="9"/>
  <c r="GI217" i="9"/>
  <c r="GU217" i="9"/>
  <c r="GS187" i="9"/>
  <c r="GW187" i="9"/>
  <c r="HA187" i="9" s="1"/>
  <c r="GQ175" i="9"/>
  <c r="GU175" i="9"/>
  <c r="GY175" i="9" s="1"/>
  <c r="GR167" i="9"/>
  <c r="GV167" i="9"/>
  <c r="GZ167" i="9" s="1"/>
  <c r="GR148" i="9"/>
  <c r="GV148" i="9"/>
  <c r="GZ148" i="9" s="1"/>
  <c r="GJ139" i="9"/>
  <c r="GV139" i="9"/>
  <c r="GZ139" i="9" s="1"/>
  <c r="GS137" i="9"/>
  <c r="GW137" i="9"/>
  <c r="HA137" i="9" s="1"/>
  <c r="GS136" i="9"/>
  <c r="GW136" i="9"/>
  <c r="HA136" i="9" s="1"/>
  <c r="GR252" i="9"/>
  <c r="GZ252" i="9" s="1"/>
  <c r="GX244" i="9"/>
  <c r="GZ225" i="9"/>
  <c r="GR220" i="9"/>
  <c r="GX212" i="9"/>
  <c r="GR207" i="9"/>
  <c r="GK207" i="9"/>
  <c r="GW207" i="9"/>
  <c r="HA207" i="9" s="1"/>
  <c r="GS203" i="9"/>
  <c r="GW203" i="9"/>
  <c r="GX196" i="9"/>
  <c r="GY196" i="9"/>
  <c r="GW191" i="9"/>
  <c r="HA191" i="9" s="1"/>
  <c r="GT180" i="9"/>
  <c r="GX180" i="9" s="1"/>
  <c r="GT172" i="9"/>
  <c r="GX172" i="9" s="1"/>
  <c r="GT164" i="9"/>
  <c r="GX164" i="9" s="1"/>
  <c r="GX153" i="9"/>
  <c r="GX140" i="9"/>
  <c r="GJ135" i="9"/>
  <c r="GV135" i="9"/>
  <c r="GZ135" i="9" s="1"/>
  <c r="GS133" i="9"/>
  <c r="GW133" i="9"/>
  <c r="HA133" i="9" s="1"/>
  <c r="GS132" i="9"/>
  <c r="GW132" i="9"/>
  <c r="HA132" i="9" s="1"/>
  <c r="GS129" i="9"/>
  <c r="GW129" i="9"/>
  <c r="GR117" i="9"/>
  <c r="GV117" i="9"/>
  <c r="GZ117" i="9" s="1"/>
  <c r="GQ114" i="9"/>
  <c r="GU114" i="9"/>
  <c r="GY114" i="9" s="1"/>
  <c r="GX109" i="9"/>
  <c r="HA109" i="9"/>
  <c r="GK106" i="9"/>
  <c r="GW106" i="9"/>
  <c r="GR98" i="9"/>
  <c r="GV98" i="9"/>
  <c r="GR96" i="9"/>
  <c r="GV96" i="9"/>
  <c r="GZ96" i="9" s="1"/>
  <c r="GQ83" i="9"/>
  <c r="GU83" i="9"/>
  <c r="GY83" i="9" s="1"/>
  <c r="GK68" i="9"/>
  <c r="GW68" i="9"/>
  <c r="GS56" i="9"/>
  <c r="GW56" i="9"/>
  <c r="GW247" i="9"/>
  <c r="HA247" i="9" s="1"/>
  <c r="GZ237" i="9"/>
  <c r="GX224" i="9"/>
  <c r="GW215" i="9"/>
  <c r="HA215" i="9" s="1"/>
  <c r="GS208" i="9"/>
  <c r="GW208" i="9"/>
  <c r="GU206" i="9"/>
  <c r="GY206" i="9" s="1"/>
  <c r="GR205" i="9"/>
  <c r="GV205" i="9"/>
  <c r="GZ205" i="9" s="1"/>
  <c r="GR203" i="9"/>
  <c r="GV203" i="9"/>
  <c r="GZ203" i="9" s="1"/>
  <c r="GQ198" i="9"/>
  <c r="GU198" i="9"/>
  <c r="GQ195" i="9"/>
  <c r="GU195" i="9"/>
  <c r="GY195" i="9" s="1"/>
  <c r="GZ189" i="9"/>
  <c r="GZ186" i="9"/>
  <c r="GX184" i="9"/>
  <c r="GZ182" i="9"/>
  <c r="GU178" i="9"/>
  <c r="GY178" i="9" s="1"/>
  <c r="GU170" i="9"/>
  <c r="GY170" i="9" s="1"/>
  <c r="GU162" i="9"/>
  <c r="GY162" i="9" s="1"/>
  <c r="GT156" i="9"/>
  <c r="GX156" i="9" s="1"/>
  <c r="GR147" i="9"/>
  <c r="GV147" i="9"/>
  <c r="GZ147" i="9" s="1"/>
  <c r="GY146" i="9"/>
  <c r="GP142" i="9"/>
  <c r="GT142" i="9"/>
  <c r="GX142" i="9" s="1"/>
  <c r="GI136" i="9"/>
  <c r="GU136" i="9"/>
  <c r="GR132" i="9"/>
  <c r="GV132" i="9"/>
  <c r="GQ98" i="9"/>
  <c r="GU98" i="9"/>
  <c r="GY98" i="9" s="1"/>
  <c r="GS88" i="9"/>
  <c r="GW88" i="9"/>
  <c r="HA88" i="9" s="1"/>
  <c r="GI86" i="9"/>
  <c r="GU86" i="9"/>
  <c r="GR85" i="9"/>
  <c r="GV85" i="9"/>
  <c r="GZ229" i="9"/>
  <c r="GX216" i="9"/>
  <c r="GZ207" i="9"/>
  <c r="HA198" i="9"/>
  <c r="GQ194" i="9"/>
  <c r="GU194" i="9"/>
  <c r="GX190" i="9"/>
  <c r="GS183" i="9"/>
  <c r="GW183" i="9"/>
  <c r="HA183" i="9" s="1"/>
  <c r="GQ179" i="9"/>
  <c r="GU179" i="9"/>
  <c r="GY179" i="9" s="1"/>
  <c r="GX173" i="9"/>
  <c r="GQ171" i="9"/>
  <c r="GU171" i="9"/>
  <c r="GX165" i="9"/>
  <c r="GQ163" i="9"/>
  <c r="GU163" i="9"/>
  <c r="GY163" i="9" s="1"/>
  <c r="GX157" i="9"/>
  <c r="GX154" i="9"/>
  <c r="GI140" i="9"/>
  <c r="GU140" i="9"/>
  <c r="GR136" i="9"/>
  <c r="GV136" i="9"/>
  <c r="GZ136" i="9" s="1"/>
  <c r="GK120" i="9"/>
  <c r="GW120" i="9"/>
  <c r="HA120" i="9" s="1"/>
  <c r="GR112" i="9"/>
  <c r="GV112" i="9"/>
  <c r="GZ112" i="9" s="1"/>
  <c r="GZ110" i="9"/>
  <c r="GW251" i="9"/>
  <c r="HA251" i="9" s="1"/>
  <c r="GZ241" i="9"/>
  <c r="GX228" i="9"/>
  <c r="GW219" i="9"/>
  <c r="HA219" i="9" s="1"/>
  <c r="GH206" i="9"/>
  <c r="GT206" i="9"/>
  <c r="GX206" i="9" s="1"/>
  <c r="GP200" i="9"/>
  <c r="GT200" i="9"/>
  <c r="GX200" i="9" s="1"/>
  <c r="GX198" i="9"/>
  <c r="GR191" i="9"/>
  <c r="GV191" i="9"/>
  <c r="GZ191" i="9" s="1"/>
  <c r="GI186" i="9"/>
  <c r="GU186" i="9"/>
  <c r="GY186" i="9" s="1"/>
  <c r="GV185" i="9"/>
  <c r="GZ185" i="9" s="1"/>
  <c r="GT176" i="9"/>
  <c r="GX176" i="9" s="1"/>
  <c r="GT168" i="9"/>
  <c r="GX168" i="9" s="1"/>
  <c r="GT160" i="9"/>
  <c r="GX160" i="9" s="1"/>
  <c r="GQ155" i="9"/>
  <c r="GU155" i="9"/>
  <c r="GY155" i="9" s="1"/>
  <c r="GS140" i="9"/>
  <c r="GW140" i="9"/>
  <c r="HA140" i="9" s="1"/>
  <c r="GX132" i="9"/>
  <c r="GJ131" i="9"/>
  <c r="GV131" i="9"/>
  <c r="GZ131" i="9" s="1"/>
  <c r="GP123" i="9"/>
  <c r="GT123" i="9"/>
  <c r="GI102" i="9"/>
  <c r="GU102" i="9"/>
  <c r="GZ194" i="9"/>
  <c r="GX181" i="9"/>
  <c r="GP150" i="9"/>
  <c r="GT150" i="9"/>
  <c r="GX150" i="9" s="1"/>
  <c r="GQ147" i="9"/>
  <c r="GU147" i="9"/>
  <c r="HA131" i="9"/>
  <c r="GX124" i="9"/>
  <c r="GJ123" i="9"/>
  <c r="GV123" i="9"/>
  <c r="GZ123" i="9" s="1"/>
  <c r="GZ118" i="9"/>
  <c r="HA105" i="9"/>
  <c r="GS95" i="9"/>
  <c r="GW95" i="9"/>
  <c r="GI95" i="9"/>
  <c r="GU95" i="9"/>
  <c r="GS94" i="9"/>
  <c r="GW94" i="9"/>
  <c r="HA94" i="9" s="1"/>
  <c r="GY73" i="9"/>
  <c r="GT62" i="9"/>
  <c r="GX62" i="9" s="1"/>
  <c r="GP62" i="9"/>
  <c r="GX193" i="9"/>
  <c r="GW184" i="9"/>
  <c r="HA184" i="9" s="1"/>
  <c r="GK144" i="9"/>
  <c r="GW144" i="9"/>
  <c r="HA144" i="9" s="1"/>
  <c r="GH130" i="9"/>
  <c r="GT130" i="9"/>
  <c r="GX130" i="9" s="1"/>
  <c r="GI123" i="9"/>
  <c r="GU123" i="9"/>
  <c r="GQ119" i="9"/>
  <c r="GU119" i="9"/>
  <c r="GY119" i="9" s="1"/>
  <c r="GH112" i="9"/>
  <c r="GT112" i="9"/>
  <c r="GX112" i="9" s="1"/>
  <c r="GX96" i="9"/>
  <c r="GR94" i="9"/>
  <c r="GV94" i="9"/>
  <c r="GZ94" i="9" s="1"/>
  <c r="GU87" i="9"/>
  <c r="GY87" i="9" s="1"/>
  <c r="GQ87" i="9"/>
  <c r="GX75" i="9"/>
  <c r="GU69" i="9"/>
  <c r="GQ69" i="9"/>
  <c r="GI63" i="9"/>
  <c r="GU63" i="9"/>
  <c r="GY63" i="9" s="1"/>
  <c r="GZ198" i="9"/>
  <c r="GX185" i="9"/>
  <c r="GI131" i="9"/>
  <c r="GU131" i="9"/>
  <c r="GY131" i="9" s="1"/>
  <c r="GQ127" i="9"/>
  <c r="GU127" i="9"/>
  <c r="GY127" i="9" s="1"/>
  <c r="GS125" i="9"/>
  <c r="GW125" i="9"/>
  <c r="HA125" i="9" s="1"/>
  <c r="GI124" i="9"/>
  <c r="GU124" i="9"/>
  <c r="GH101" i="9"/>
  <c r="GT101" i="9"/>
  <c r="GX101" i="9" s="1"/>
  <c r="GK82" i="9"/>
  <c r="GW82" i="9"/>
  <c r="HA82" i="9" s="1"/>
  <c r="GY81" i="9"/>
  <c r="GR44" i="9"/>
  <c r="GV44" i="9"/>
  <c r="GZ44" i="9" s="1"/>
  <c r="GP27" i="9"/>
  <c r="GT27" i="9"/>
  <c r="GK20" i="9"/>
  <c r="GW20" i="9"/>
  <c r="GX197" i="9"/>
  <c r="GY151" i="9"/>
  <c r="GK148" i="9"/>
  <c r="GW148" i="9"/>
  <c r="HA148" i="9" s="1"/>
  <c r="GT147" i="9"/>
  <c r="GX147" i="9" s="1"/>
  <c r="GR144" i="9"/>
  <c r="GV144" i="9"/>
  <c r="GZ144" i="9" s="1"/>
  <c r="GR143" i="9"/>
  <c r="GV143" i="9"/>
  <c r="GZ143" i="9" s="1"/>
  <c r="GU142" i="9"/>
  <c r="GY142" i="9" s="1"/>
  <c r="GU139" i="9"/>
  <c r="GY139" i="9" s="1"/>
  <c r="GU135" i="9"/>
  <c r="GY135" i="9" s="1"/>
  <c r="GP127" i="9"/>
  <c r="GT127" i="9"/>
  <c r="GS124" i="9"/>
  <c r="GW124" i="9"/>
  <c r="GH117" i="9"/>
  <c r="GT117" i="9"/>
  <c r="GX117" i="9" s="1"/>
  <c r="GK102" i="9"/>
  <c r="GW102" i="9"/>
  <c r="HA102" i="9" s="1"/>
  <c r="GS98" i="9"/>
  <c r="GW98" i="9"/>
  <c r="GU70" i="9"/>
  <c r="GY70" i="9" s="1"/>
  <c r="GR52" i="9"/>
  <c r="GV52" i="9"/>
  <c r="GZ52" i="9" s="1"/>
  <c r="GS46" i="9"/>
  <c r="GW46" i="9"/>
  <c r="HA46" i="9" s="1"/>
  <c r="GQ117" i="9"/>
  <c r="GU117" i="9"/>
  <c r="GQ116" i="9"/>
  <c r="GY116" i="9" s="1"/>
  <c r="GY108" i="9"/>
  <c r="GR101" i="9"/>
  <c r="GV101" i="9"/>
  <c r="GZ101" i="9" s="1"/>
  <c r="GP89" i="9"/>
  <c r="GT89" i="9"/>
  <c r="GX89" i="9" s="1"/>
  <c r="GW86" i="9"/>
  <c r="HA86" i="9" s="1"/>
  <c r="GS86" i="9"/>
  <c r="GQ85" i="9"/>
  <c r="GU85" i="9"/>
  <c r="GY85" i="9" s="1"/>
  <c r="GH116" i="9"/>
  <c r="GT116" i="9"/>
  <c r="GX116" i="9" s="1"/>
  <c r="HA113" i="9"/>
  <c r="GX106" i="9"/>
  <c r="GX105" i="9"/>
  <c r="GR102" i="9"/>
  <c r="GV102" i="9"/>
  <c r="GQ101" i="9"/>
  <c r="GU101" i="9"/>
  <c r="GQ100" i="9"/>
  <c r="GY100" i="9" s="1"/>
  <c r="GP97" i="9"/>
  <c r="GT97" i="9"/>
  <c r="GX97" i="9" s="1"/>
  <c r="GW92" i="9"/>
  <c r="HA92" i="9" s="1"/>
  <c r="GS92" i="9"/>
  <c r="HA84" i="9"/>
  <c r="GK78" i="9"/>
  <c r="HA76" i="9"/>
  <c r="GQ39" i="9"/>
  <c r="GU39" i="9"/>
  <c r="GY39" i="9" s="1"/>
  <c r="GI105" i="9"/>
  <c r="GU105" i="9"/>
  <c r="GY105" i="9" s="1"/>
  <c r="GZ97" i="9"/>
  <c r="GY88" i="9"/>
  <c r="HA78" i="9"/>
  <c r="GY75" i="9"/>
  <c r="GR74" i="9"/>
  <c r="GV74" i="9"/>
  <c r="GZ74" i="9" s="1"/>
  <c r="GU45" i="9"/>
  <c r="GQ45" i="9"/>
  <c r="GQ36" i="9"/>
  <c r="GU36" i="9"/>
  <c r="GV151" i="9"/>
  <c r="GZ151" i="9" s="1"/>
  <c r="GT138" i="9"/>
  <c r="GX138" i="9" s="1"/>
  <c r="GT134" i="9"/>
  <c r="GX134" i="9" s="1"/>
  <c r="GW111" i="9"/>
  <c r="HA111" i="9" s="1"/>
  <c r="GT99" i="9"/>
  <c r="GX99" i="9" s="1"/>
  <c r="GP92" i="9"/>
  <c r="GT92" i="9"/>
  <c r="GU71" i="9"/>
  <c r="GY71" i="9" s="1"/>
  <c r="GP60" i="9"/>
  <c r="GT60" i="9"/>
  <c r="GS59" i="9"/>
  <c r="GW59" i="9"/>
  <c r="HA59" i="9" s="1"/>
  <c r="GI55" i="9"/>
  <c r="GU55" i="9"/>
  <c r="GY55" i="9" s="1"/>
  <c r="GH46" i="9"/>
  <c r="GT46" i="9"/>
  <c r="GQ94" i="9"/>
  <c r="GU94" i="9"/>
  <c r="GV89" i="9"/>
  <c r="GZ89" i="9" s="1"/>
  <c r="GX87" i="9"/>
  <c r="GP85" i="9"/>
  <c r="GT85" i="9"/>
  <c r="GX85" i="9" s="1"/>
  <c r="GT81" i="9"/>
  <c r="GX81" i="9" s="1"/>
  <c r="GU77" i="9"/>
  <c r="GY77" i="9" s="1"/>
  <c r="GS75" i="9"/>
  <c r="GW75" i="9"/>
  <c r="GU74" i="9"/>
  <c r="GY74" i="9" s="1"/>
  <c r="GP73" i="9"/>
  <c r="GT73" i="9"/>
  <c r="GX73" i="9" s="1"/>
  <c r="GW72" i="9"/>
  <c r="HA72" i="9" s="1"/>
  <c r="GQ67" i="9"/>
  <c r="GU67" i="9"/>
  <c r="GH51" i="9"/>
  <c r="GT51" i="9"/>
  <c r="GT50" i="9"/>
  <c r="GX50" i="9" s="1"/>
  <c r="GU21" i="9"/>
  <c r="GI21" i="9"/>
  <c r="HA18" i="9"/>
  <c r="GW90" i="9"/>
  <c r="HA90" i="9" s="1"/>
  <c r="GS90" i="9"/>
  <c r="GP88" i="9"/>
  <c r="GT88" i="9"/>
  <c r="GV86" i="9"/>
  <c r="GZ86" i="9" s="1"/>
  <c r="GX86" i="9"/>
  <c r="GY79" i="9"/>
  <c r="GR78" i="9"/>
  <c r="GV78" i="9"/>
  <c r="GZ73" i="9"/>
  <c r="GZ19" i="9"/>
  <c r="GI89" i="9"/>
  <c r="GU89" i="9"/>
  <c r="GY89" i="9" s="1"/>
  <c r="GY47" i="9"/>
  <c r="GR28" i="9"/>
  <c r="GV28" i="9"/>
  <c r="GZ28" i="9" s="1"/>
  <c r="GU23" i="9"/>
  <c r="GY23" i="9" s="1"/>
  <c r="GQ23" i="9"/>
  <c r="GQ82" i="9"/>
  <c r="GU82" i="9"/>
  <c r="GH77" i="9"/>
  <c r="GT77" i="9"/>
  <c r="GX77" i="9" s="1"/>
  <c r="GS74" i="9"/>
  <c r="GW74" i="9"/>
  <c r="HA74" i="9" s="1"/>
  <c r="GT52" i="9"/>
  <c r="GX52" i="9" s="1"/>
  <c r="GH52" i="9"/>
  <c r="GX84" i="9"/>
  <c r="GS72" i="9"/>
  <c r="GR68" i="9"/>
  <c r="GV68" i="9"/>
  <c r="GZ68" i="9" s="1"/>
  <c r="GX68" i="9"/>
  <c r="GZ66" i="9"/>
  <c r="GV63" i="9"/>
  <c r="GZ63" i="9" s="1"/>
  <c r="GQ51" i="9"/>
  <c r="GU51" i="9"/>
  <c r="GY51" i="9" s="1"/>
  <c r="GP39" i="9"/>
  <c r="GT39" i="9"/>
  <c r="GX39" i="9" s="1"/>
  <c r="GK13" i="9"/>
  <c r="GW13" i="9"/>
  <c r="HA13" i="9" s="1"/>
  <c r="GW87" i="9"/>
  <c r="HA87" i="9" s="1"/>
  <c r="GZ77" i="9"/>
  <c r="GR64" i="9"/>
  <c r="GV64" i="9"/>
  <c r="GZ64" i="9" s="1"/>
  <c r="GV59" i="9"/>
  <c r="GZ59" i="9" s="1"/>
  <c r="GY58" i="9"/>
  <c r="GP55" i="9"/>
  <c r="GT55" i="9"/>
  <c r="GX55" i="9" s="1"/>
  <c r="GQ43" i="9"/>
  <c r="GU43" i="9"/>
  <c r="GY26" i="9"/>
  <c r="GS14" i="9"/>
  <c r="HA14" i="9" s="1"/>
  <c r="GZ14" i="9"/>
  <c r="GZ69" i="9"/>
  <c r="GZ55" i="9"/>
  <c r="GQ19" i="9"/>
  <c r="GU19" i="9"/>
  <c r="GY19" i="9" s="1"/>
  <c r="HA15" i="9"/>
  <c r="GP11" i="9"/>
  <c r="GT11" i="9"/>
  <c r="GX11" i="9" s="1"/>
  <c r="GW91" i="9"/>
  <c r="HA91" i="9" s="1"/>
  <c r="GZ81" i="9"/>
  <c r="GQ59" i="9"/>
  <c r="GU59" i="9"/>
  <c r="GY59" i="9" s="1"/>
  <c r="GJ56" i="9"/>
  <c r="GV56" i="9"/>
  <c r="GS45" i="9"/>
  <c r="GW45" i="9"/>
  <c r="HA45" i="9" s="1"/>
  <c r="GI44" i="9"/>
  <c r="GU44" i="9"/>
  <c r="GY44" i="9" s="1"/>
  <c r="GS42" i="9"/>
  <c r="GW42" i="9"/>
  <c r="HA42" i="9" s="1"/>
  <c r="GS41" i="9"/>
  <c r="GW41" i="9"/>
  <c r="HA41" i="9" s="1"/>
  <c r="GI29" i="9"/>
  <c r="GU29" i="9"/>
  <c r="GY29" i="9" s="1"/>
  <c r="GP19" i="9"/>
  <c r="GT19" i="9"/>
  <c r="GX19" i="9" s="1"/>
  <c r="GS44" i="9"/>
  <c r="GW44" i="9"/>
  <c r="HA44" i="9" s="1"/>
  <c r="GV43" i="9"/>
  <c r="GZ43" i="9" s="1"/>
  <c r="GR32" i="9"/>
  <c r="GV32" i="9"/>
  <c r="GH31" i="9"/>
  <c r="GT31" i="9"/>
  <c r="GW26" i="9"/>
  <c r="HA26" i="9" s="1"/>
  <c r="GS22" i="9"/>
  <c r="GW22" i="9"/>
  <c r="HA22" i="9" s="1"/>
  <c r="GQ17" i="9"/>
  <c r="GU17" i="9"/>
  <c r="GU11" i="9"/>
  <c r="GY11" i="9" s="1"/>
  <c r="GY50" i="9"/>
  <c r="GU37" i="9"/>
  <c r="GY37" i="9" s="1"/>
  <c r="GQ16" i="9"/>
  <c r="GU16" i="9"/>
  <c r="GY16" i="9" s="1"/>
  <c r="GW63" i="9"/>
  <c r="HA63" i="9" s="1"/>
  <c r="GT59" i="9"/>
  <c r="GX59" i="9" s="1"/>
  <c r="GY54" i="9"/>
  <c r="GI40" i="9"/>
  <c r="GU40" i="9"/>
  <c r="GY40" i="9" s="1"/>
  <c r="HA35" i="9"/>
  <c r="GY34" i="9"/>
  <c r="HA24" i="9"/>
  <c r="GX21" i="9"/>
  <c r="GW12" i="9"/>
  <c r="HA12" i="9" s="1"/>
  <c r="GZ11" i="9"/>
  <c r="GS40" i="9"/>
  <c r="GW40" i="9"/>
  <c r="HA40" i="9" s="1"/>
  <c r="GX38" i="9"/>
  <c r="GS33" i="9"/>
  <c r="GW33" i="9"/>
  <c r="HA33" i="9" s="1"/>
  <c r="GK32" i="9"/>
  <c r="GW32" i="9"/>
  <c r="HA32" i="9" s="1"/>
  <c r="GQ20" i="9"/>
  <c r="GU20" i="9"/>
  <c r="GX13" i="9"/>
  <c r="GZ31" i="9"/>
  <c r="GX18" i="9"/>
  <c r="GZ23" i="9"/>
  <c r="GV20" i="9"/>
  <c r="GZ20" i="9" s="1"/>
  <c r="GX10" i="9"/>
  <c r="GZ35" i="9"/>
  <c r="GX22" i="9"/>
  <c r="P430" i="9"/>
  <c r="P358" i="9"/>
  <c r="Q461" i="9"/>
  <c r="Q459" i="9"/>
  <c r="Q417" i="9"/>
  <c r="Q343" i="9"/>
  <c r="Q379" i="9"/>
  <c r="Q239" i="9"/>
  <c r="Q79" i="9"/>
  <c r="Q301" i="9"/>
  <c r="Q289" i="9"/>
  <c r="Q277" i="9"/>
  <c r="Q273" i="9"/>
  <c r="Q245" i="9"/>
  <c r="Q237" i="9"/>
  <c r="Q225" i="9"/>
  <c r="Q213" i="9"/>
  <c r="Q181" i="9"/>
  <c r="Q177" i="9"/>
  <c r="Q161" i="9"/>
  <c r="Q141" i="9"/>
  <c r="Q77" i="9"/>
  <c r="Q53" i="9"/>
  <c r="Q49" i="9"/>
  <c r="Q45" i="9"/>
  <c r="Q33" i="9"/>
  <c r="Q21" i="9"/>
  <c r="Q13" i="9"/>
  <c r="Q418" i="9"/>
  <c r="Q377" i="9"/>
  <c r="Q447" i="9"/>
  <c r="Q263" i="9"/>
  <c r="Q257" i="9"/>
  <c r="Q169" i="9"/>
  <c r="Q93" i="9"/>
  <c r="Q61" i="9"/>
  <c r="Q97" i="9"/>
  <c r="Q298" i="9"/>
  <c r="P465" i="9"/>
  <c r="P461" i="9"/>
  <c r="P457" i="9"/>
  <c r="P445" i="9"/>
  <c r="P441" i="9"/>
  <c r="P425" i="9"/>
  <c r="P413" i="9"/>
  <c r="P397" i="9"/>
  <c r="P381" i="9"/>
  <c r="P365" i="9"/>
  <c r="P349" i="9"/>
  <c r="Q441" i="9"/>
  <c r="Q437" i="9"/>
  <c r="Q421" i="9"/>
  <c r="Q387" i="9"/>
  <c r="Q403" i="9"/>
  <c r="Q355" i="9"/>
  <c r="Q23" i="9"/>
  <c r="Q9" i="9"/>
  <c r="P438" i="9"/>
  <c r="P378" i="9"/>
  <c r="P334" i="9"/>
  <c r="P290" i="9"/>
  <c r="P266" i="9"/>
  <c r="P182" i="9"/>
  <c r="P150" i="9"/>
  <c r="P130" i="9"/>
  <c r="P70" i="9"/>
  <c r="P38" i="9"/>
  <c r="Q445" i="9"/>
  <c r="Q429" i="9"/>
  <c r="Q413" i="9"/>
  <c r="Q397" i="9"/>
  <c r="Q389" i="9"/>
  <c r="Q385" i="9"/>
  <c r="Q357" i="9"/>
  <c r="Q349" i="9"/>
  <c r="Q329" i="9"/>
  <c r="Q269" i="9"/>
  <c r="Q253" i="9"/>
  <c r="Q241" i="9"/>
  <c r="Q229" i="9"/>
  <c r="Q209" i="9"/>
  <c r="Q201" i="9"/>
  <c r="Q185" i="9"/>
  <c r="Q173" i="9"/>
  <c r="Q165" i="9"/>
  <c r="Q145" i="9"/>
  <c r="Q29" i="9"/>
  <c r="Q17" i="9"/>
  <c r="P422" i="9"/>
  <c r="P366" i="9"/>
  <c r="P346" i="9"/>
  <c r="P310" i="9"/>
  <c r="P286" i="9"/>
  <c r="P274" i="9"/>
  <c r="P226" i="9"/>
  <c r="P194" i="9"/>
  <c r="P142" i="9"/>
  <c r="P122" i="9"/>
  <c r="P110" i="9"/>
  <c r="P62" i="9"/>
  <c r="P46" i="9"/>
  <c r="P34" i="9"/>
  <c r="P14" i="9"/>
  <c r="P394" i="9"/>
  <c r="P318" i="9"/>
  <c r="P306" i="9"/>
  <c r="P298" i="9"/>
  <c r="P254" i="9"/>
  <c r="P222" i="9"/>
  <c r="P166" i="9"/>
  <c r="P126" i="9"/>
  <c r="P114" i="9"/>
  <c r="P98" i="9"/>
  <c r="P66" i="9"/>
  <c r="P42" i="9"/>
  <c r="P418" i="9"/>
  <c r="P354" i="9"/>
  <c r="P242" i="9"/>
  <c r="P234" i="9"/>
  <c r="P178" i="9"/>
  <c r="P174" i="9"/>
  <c r="P106" i="9"/>
  <c r="P30" i="9"/>
  <c r="P442" i="9"/>
  <c r="P402" i="9"/>
  <c r="P370" i="9"/>
  <c r="P322" i="9"/>
  <c r="P294" i="9"/>
  <c r="P278" i="9"/>
  <c r="P262" i="9"/>
  <c r="P198" i="9"/>
  <c r="P158" i="9"/>
  <c r="P134" i="9"/>
  <c r="P118" i="9"/>
  <c r="P90" i="9"/>
  <c r="P50" i="9"/>
  <c r="P22" i="9"/>
  <c r="P58" i="9"/>
  <c r="P54" i="9"/>
  <c r="P26" i="9"/>
  <c r="Q55" i="9"/>
  <c r="Q463" i="9"/>
  <c r="Q455" i="9"/>
  <c r="Q451" i="9"/>
  <c r="Q443" i="9"/>
  <c r="Q435" i="9"/>
  <c r="Q431" i="9"/>
  <c r="Q427" i="9"/>
  <c r="Q419" i="9"/>
  <c r="Q415" i="9"/>
  <c r="Q411" i="9"/>
  <c r="Q407" i="9"/>
  <c r="Q399" i="9"/>
  <c r="Q395" i="9"/>
  <c r="Q391" i="9"/>
  <c r="Q383" i="9"/>
  <c r="Q375" i="9"/>
  <c r="Q371" i="9"/>
  <c r="Q367" i="9"/>
  <c r="Q359" i="9"/>
  <c r="Q351" i="9"/>
  <c r="Q347" i="9"/>
  <c r="Q339" i="9"/>
  <c r="Q335" i="9"/>
  <c r="Q331" i="9"/>
  <c r="Q323" i="9"/>
  <c r="Q315" i="9"/>
  <c r="Q311" i="9"/>
  <c r="Q307" i="9"/>
  <c r="Q303" i="9"/>
  <c r="Q299" i="9"/>
  <c r="Q295" i="9"/>
  <c r="Q287" i="9"/>
  <c r="Q279" i="9"/>
  <c r="Q271" i="9"/>
  <c r="Q267" i="9"/>
  <c r="Q259" i="9"/>
  <c r="Q255" i="9"/>
  <c r="Q251" i="9"/>
  <c r="Q243" i="9"/>
  <c r="Q235" i="9"/>
  <c r="Q231" i="9"/>
  <c r="Q227" i="9"/>
  <c r="Q223" i="9"/>
  <c r="Q219" i="9"/>
  <c r="Q215" i="9"/>
  <c r="Q207" i="9"/>
  <c r="Q203" i="9"/>
  <c r="Q199" i="9"/>
  <c r="Q183" i="9"/>
  <c r="Q179" i="9"/>
  <c r="Q175" i="9"/>
  <c r="Q171" i="9"/>
  <c r="Q167" i="9"/>
  <c r="Q163" i="9"/>
  <c r="Q159" i="9"/>
  <c r="Q151" i="9"/>
  <c r="Q147" i="9"/>
  <c r="Q143" i="9"/>
  <c r="Q127" i="9"/>
  <c r="Q123" i="9"/>
  <c r="Q115" i="9"/>
  <c r="Q111" i="9"/>
  <c r="Q103" i="9"/>
  <c r="Q99" i="9"/>
  <c r="Q95" i="9"/>
  <c r="Q87" i="9"/>
  <c r="Q83" i="9"/>
  <c r="Q75" i="9"/>
  <c r="Q71" i="9"/>
  <c r="Q67" i="9"/>
  <c r="Q63" i="9"/>
  <c r="Q59" i="9"/>
  <c r="Q51" i="9"/>
  <c r="Q43" i="9"/>
  <c r="Q39" i="9"/>
  <c r="Q31" i="9"/>
  <c r="Q27" i="9"/>
  <c r="Q19" i="9"/>
  <c r="P462" i="9"/>
  <c r="P458" i="9"/>
  <c r="P406" i="9"/>
  <c r="P390" i="9"/>
  <c r="DL330" i="9"/>
  <c r="DH330" i="9"/>
  <c r="DN375" i="9"/>
  <c r="DP375" i="9"/>
  <c r="DQ355" i="9"/>
  <c r="DQ287" i="9"/>
  <c r="DO287" i="9"/>
  <c r="DO273" i="9"/>
  <c r="DQ273" i="9"/>
  <c r="DO180" i="9"/>
  <c r="DQ180" i="9" s="1"/>
  <c r="DN387" i="9"/>
  <c r="DP387" i="9" s="1"/>
  <c r="DN355" i="9"/>
  <c r="DP355" i="9"/>
  <c r="DQ332" i="9"/>
  <c r="DO332" i="9"/>
  <c r="DO299" i="9"/>
  <c r="DQ299" i="9" s="1"/>
  <c r="DO277" i="9"/>
  <c r="DQ277" i="9" s="1"/>
  <c r="DQ465" i="9"/>
  <c r="DN463" i="9"/>
  <c r="DP463" i="9"/>
  <c r="DN451" i="9"/>
  <c r="DP451" i="9"/>
  <c r="DQ431" i="9"/>
  <c r="DN415" i="9"/>
  <c r="DP415" i="9" s="1"/>
  <c r="DP388" i="9"/>
  <c r="DP376" i="9"/>
  <c r="DQ369" i="9"/>
  <c r="DQ304" i="9"/>
  <c r="DQ251" i="9"/>
  <c r="DO251" i="9"/>
  <c r="DP446" i="9"/>
  <c r="DQ443" i="9"/>
  <c r="DP440" i="9"/>
  <c r="DQ433" i="9"/>
  <c r="DN431" i="9"/>
  <c r="DP431" i="9"/>
  <c r="DQ421" i="9"/>
  <c r="DQ419" i="9"/>
  <c r="DP416" i="9"/>
  <c r="DQ405" i="9"/>
  <c r="DQ403" i="9"/>
  <c r="DP400" i="9"/>
  <c r="DQ393" i="9"/>
  <c r="DN391" i="9"/>
  <c r="DP391" i="9"/>
  <c r="DQ381" i="9"/>
  <c r="DN379" i="9"/>
  <c r="DP379" i="9"/>
  <c r="DQ359" i="9"/>
  <c r="DP356" i="9"/>
  <c r="DQ349" i="9"/>
  <c r="DN347" i="9"/>
  <c r="DP347" i="9"/>
  <c r="DQ330" i="9"/>
  <c r="DQ314" i="9"/>
  <c r="DN303" i="9"/>
  <c r="DP303" i="9" s="1"/>
  <c r="DP274" i="9"/>
  <c r="DN274" i="9"/>
  <c r="DO252" i="9"/>
  <c r="DQ252" i="9"/>
  <c r="DN207" i="9"/>
  <c r="DP207" i="9" s="1"/>
  <c r="DQ429" i="9"/>
  <c r="DN427" i="9"/>
  <c r="DP427" i="9"/>
  <c r="DN411" i="9"/>
  <c r="DP411" i="9"/>
  <c r="DQ399" i="9"/>
  <c r="DO296" i="9"/>
  <c r="DQ296" i="9"/>
  <c r="DN286" i="9"/>
  <c r="DP286" i="9" s="1"/>
  <c r="DO261" i="9"/>
  <c r="DQ261" i="9"/>
  <c r="DP258" i="9"/>
  <c r="DN258" i="9"/>
  <c r="DN439" i="9"/>
  <c r="DP439" i="9"/>
  <c r="DN399" i="9"/>
  <c r="DP399" i="9"/>
  <c r="DO336" i="9"/>
  <c r="DQ336" i="9" s="1"/>
  <c r="DP333" i="9"/>
  <c r="DO268" i="9"/>
  <c r="DQ268" i="9" s="1"/>
  <c r="DN153" i="9"/>
  <c r="DP153" i="9"/>
  <c r="DQ453" i="9"/>
  <c r="DP428" i="9"/>
  <c r="DQ391" i="9"/>
  <c r="DQ379" i="9"/>
  <c r="DN367" i="9"/>
  <c r="DP367" i="9" s="1"/>
  <c r="DQ347" i="9"/>
  <c r="DN331" i="9"/>
  <c r="DP331" i="9"/>
  <c r="DP464" i="9"/>
  <c r="DQ457" i="9"/>
  <c r="DQ455" i="9"/>
  <c r="DP452" i="9"/>
  <c r="DQ445" i="9"/>
  <c r="DN443" i="9"/>
  <c r="DP443" i="9"/>
  <c r="DP426" i="9"/>
  <c r="DN419" i="9"/>
  <c r="DP419" i="9" s="1"/>
  <c r="DN403" i="9"/>
  <c r="DP403" i="9"/>
  <c r="DQ371" i="9"/>
  <c r="DP368" i="9"/>
  <c r="DQ361" i="9"/>
  <c r="DN359" i="9"/>
  <c r="DP359" i="9"/>
  <c r="DQ334" i="9"/>
  <c r="DN330" i="9"/>
  <c r="DP330" i="9"/>
  <c r="DN326" i="9"/>
  <c r="DP326" i="9" s="1"/>
  <c r="DO325" i="9"/>
  <c r="DQ325" i="9"/>
  <c r="DQ293" i="9"/>
  <c r="DN278" i="9"/>
  <c r="DP278" i="9" s="1"/>
  <c r="DP262" i="9"/>
  <c r="DN262" i="9"/>
  <c r="DO257" i="9"/>
  <c r="DQ257" i="9"/>
  <c r="DN215" i="9"/>
  <c r="DP215" i="9"/>
  <c r="DP438" i="9"/>
  <c r="DP432" i="9"/>
  <c r="DQ395" i="9"/>
  <c r="DQ373" i="9"/>
  <c r="DN371" i="9"/>
  <c r="DP371" i="9"/>
  <c r="DQ351" i="9"/>
  <c r="DO341" i="9"/>
  <c r="DQ341" i="9" s="1"/>
  <c r="DP325" i="9"/>
  <c r="DP313" i="9"/>
  <c r="DO264" i="9"/>
  <c r="DQ264" i="9" s="1"/>
  <c r="DN231" i="9"/>
  <c r="DP231" i="9"/>
  <c r="DN210" i="9"/>
  <c r="DP210" i="9" s="1"/>
  <c r="DN160" i="9"/>
  <c r="DP160" i="9"/>
  <c r="DQ459" i="9"/>
  <c r="DP456" i="9"/>
  <c r="DQ447" i="9"/>
  <c r="DP444" i="9"/>
  <c r="DO439" i="9"/>
  <c r="DQ439" i="9" s="1"/>
  <c r="DQ437" i="9"/>
  <c r="DN435" i="9"/>
  <c r="DP435" i="9"/>
  <c r="DO429" i="9"/>
  <c r="DN423" i="9"/>
  <c r="DP423" i="9"/>
  <c r="DN407" i="9"/>
  <c r="DP407" i="9"/>
  <c r="DO399" i="9"/>
  <c r="DQ397" i="9"/>
  <c r="DN395" i="9"/>
  <c r="DP395" i="9" s="1"/>
  <c r="DO389" i="9"/>
  <c r="DQ389" i="9" s="1"/>
  <c r="DO387" i="9"/>
  <c r="DQ387" i="9" s="1"/>
  <c r="DQ385" i="9"/>
  <c r="DN383" i="9"/>
  <c r="DP383" i="9" s="1"/>
  <c r="DO377" i="9"/>
  <c r="DQ377" i="9" s="1"/>
  <c r="DQ363" i="9"/>
  <c r="DP360" i="9"/>
  <c r="DO355" i="9"/>
  <c r="DQ353" i="9"/>
  <c r="DN351" i="9"/>
  <c r="DP351" i="9"/>
  <c r="DO345" i="9"/>
  <c r="DQ345" i="9" s="1"/>
  <c r="DP341" i="9"/>
  <c r="DN333" i="9"/>
  <c r="DO321" i="9"/>
  <c r="DQ321" i="9" s="1"/>
  <c r="DQ312" i="9"/>
  <c r="DQ308" i="9"/>
  <c r="DN294" i="9"/>
  <c r="DP294" i="9" s="1"/>
  <c r="DO285" i="9"/>
  <c r="DQ285" i="9"/>
  <c r="DP282" i="9"/>
  <c r="DN282" i="9"/>
  <c r="DO104" i="9"/>
  <c r="DQ104" i="9" s="1"/>
  <c r="DN455" i="9"/>
  <c r="DP455" i="9"/>
  <c r="DQ435" i="9"/>
  <c r="DQ425" i="9"/>
  <c r="DQ423" i="9"/>
  <c r="DP420" i="9"/>
  <c r="DQ409" i="9"/>
  <c r="DQ407" i="9"/>
  <c r="DP404" i="9"/>
  <c r="DP392" i="9"/>
  <c r="DQ383" i="9"/>
  <c r="DP380" i="9"/>
  <c r="DP348" i="9"/>
  <c r="DN342" i="9"/>
  <c r="DP342" i="9" s="1"/>
  <c r="DO463" i="9"/>
  <c r="DQ463" i="9" s="1"/>
  <c r="DQ461" i="9"/>
  <c r="DN459" i="9"/>
  <c r="DP459" i="9" s="1"/>
  <c r="DO451" i="9"/>
  <c r="DQ451" i="9" s="1"/>
  <c r="DQ449" i="9"/>
  <c r="DN447" i="9"/>
  <c r="DP447" i="9" s="1"/>
  <c r="DO441" i="9"/>
  <c r="DQ441" i="9" s="1"/>
  <c r="DQ427" i="9"/>
  <c r="DP424" i="9"/>
  <c r="DO417" i="9"/>
  <c r="DQ417" i="9" s="1"/>
  <c r="DO415" i="9"/>
  <c r="DQ415" i="9" s="1"/>
  <c r="DQ413" i="9"/>
  <c r="DQ411" i="9"/>
  <c r="DP408" i="9"/>
  <c r="DO401" i="9"/>
  <c r="DQ401" i="9" s="1"/>
  <c r="DQ375" i="9"/>
  <c r="DP372" i="9"/>
  <c r="DO367" i="9"/>
  <c r="DQ367" i="9" s="1"/>
  <c r="DQ365" i="9"/>
  <c r="DN363" i="9"/>
  <c r="DP363" i="9" s="1"/>
  <c r="DO357" i="9"/>
  <c r="DQ357" i="9" s="1"/>
  <c r="DO337" i="9"/>
  <c r="DQ337" i="9"/>
  <c r="DQ320" i="9"/>
  <c r="DO320" i="9"/>
  <c r="DO316" i="9"/>
  <c r="DQ316" i="9" s="1"/>
  <c r="DP311" i="9"/>
  <c r="DN311" i="9"/>
  <c r="DQ306" i="9"/>
  <c r="DN305" i="9"/>
  <c r="DP305" i="9" s="1"/>
  <c r="DN290" i="9"/>
  <c r="DP290" i="9" s="1"/>
  <c r="DQ283" i="9"/>
  <c r="DO283" i="9"/>
  <c r="DO246" i="9"/>
  <c r="DQ246" i="9" s="1"/>
  <c r="DO272" i="9"/>
  <c r="DQ272" i="9" s="1"/>
  <c r="DO259" i="9"/>
  <c r="DQ259" i="9" s="1"/>
  <c r="DN242" i="9"/>
  <c r="DP242" i="9" s="1"/>
  <c r="DN238" i="9"/>
  <c r="DP238" i="9"/>
  <c r="DN211" i="9"/>
  <c r="DP211" i="9" s="1"/>
  <c r="DN169" i="9"/>
  <c r="DP169" i="9"/>
  <c r="DN161" i="9"/>
  <c r="DP161" i="9" s="1"/>
  <c r="DO9" i="9"/>
  <c r="DQ9" i="9"/>
  <c r="DP337" i="9"/>
  <c r="DP321" i="9"/>
  <c r="DN302" i="9"/>
  <c r="DP302" i="9" s="1"/>
  <c r="DN280" i="9"/>
  <c r="DO276" i="9"/>
  <c r="DQ276" i="9"/>
  <c r="DP254" i="9"/>
  <c r="DP250" i="9"/>
  <c r="DO240" i="9"/>
  <c r="DQ240" i="9" s="1"/>
  <c r="DP237" i="9"/>
  <c r="DQ202" i="9"/>
  <c r="DO202" i="9"/>
  <c r="DO142" i="9"/>
  <c r="DQ142" i="9" s="1"/>
  <c r="DQ134" i="9"/>
  <c r="DO134" i="9"/>
  <c r="DQ344" i="9"/>
  <c r="DQ328" i="9"/>
  <c r="DP317" i="9"/>
  <c r="DQ313" i="9"/>
  <c r="DP309" i="9"/>
  <c r="DQ305" i="9"/>
  <c r="DP298" i="9"/>
  <c r="DO292" i="9"/>
  <c r="DQ292" i="9"/>
  <c r="DO267" i="9"/>
  <c r="DQ267" i="9" s="1"/>
  <c r="DQ265" i="9"/>
  <c r="DN243" i="9"/>
  <c r="DP243" i="9"/>
  <c r="DN222" i="9"/>
  <c r="DP222" i="9" s="1"/>
  <c r="DN202" i="9"/>
  <c r="DP202" i="9"/>
  <c r="DQ198" i="9"/>
  <c r="DO198" i="9"/>
  <c r="DO181" i="9"/>
  <c r="DQ181" i="9"/>
  <c r="DO176" i="9"/>
  <c r="DQ176" i="9" s="1"/>
  <c r="DO174" i="9"/>
  <c r="DQ174" i="9"/>
  <c r="DO101" i="9"/>
  <c r="DQ101" i="9" s="1"/>
  <c r="DQ340" i="9"/>
  <c r="DQ324" i="9"/>
  <c r="DP315" i="9"/>
  <c r="DP307" i="9"/>
  <c r="DP288" i="9"/>
  <c r="DO275" i="9"/>
  <c r="DQ275" i="9" s="1"/>
  <c r="DO256" i="9"/>
  <c r="DQ256" i="9"/>
  <c r="DQ230" i="9"/>
  <c r="DO216" i="9"/>
  <c r="DQ216" i="9" s="1"/>
  <c r="DO204" i="9"/>
  <c r="DQ204" i="9" s="1"/>
  <c r="DO122" i="9"/>
  <c r="DQ122" i="9" s="1"/>
  <c r="DO200" i="9"/>
  <c r="DQ200" i="9" s="1"/>
  <c r="DN181" i="9"/>
  <c r="DP181" i="9" s="1"/>
  <c r="DN176" i="9"/>
  <c r="DP176" i="9"/>
  <c r="DQ152" i="9"/>
  <c r="DO152" i="9"/>
  <c r="DN141" i="9"/>
  <c r="DP141" i="9"/>
  <c r="DN97" i="9"/>
  <c r="DP97" i="9" s="1"/>
  <c r="DU330" i="9"/>
  <c r="DP329" i="9"/>
  <c r="DQ291" i="9"/>
  <c r="DO291" i="9"/>
  <c r="DP270" i="9"/>
  <c r="DP266" i="9"/>
  <c r="DO260" i="9"/>
  <c r="DQ260" i="9" s="1"/>
  <c r="DO234" i="9"/>
  <c r="DQ234" i="9" s="1"/>
  <c r="DN230" i="9"/>
  <c r="DP230" i="9" s="1"/>
  <c r="DN214" i="9"/>
  <c r="DP214" i="9"/>
  <c r="DO210" i="9"/>
  <c r="DQ210" i="9" s="1"/>
  <c r="DN203" i="9"/>
  <c r="DP203" i="9"/>
  <c r="DN165" i="9"/>
  <c r="DP165" i="9" s="1"/>
  <c r="DP292" i="9"/>
  <c r="DP276" i="9"/>
  <c r="DP268" i="9"/>
  <c r="DP260" i="9"/>
  <c r="DP252" i="9"/>
  <c r="DQ244" i="9"/>
  <c r="DN239" i="9"/>
  <c r="DP239" i="9" s="1"/>
  <c r="DO228" i="9"/>
  <c r="DQ228" i="9" s="1"/>
  <c r="DQ218" i="9"/>
  <c r="DN193" i="9"/>
  <c r="DP193" i="9"/>
  <c r="DO189" i="9"/>
  <c r="DQ189" i="9"/>
  <c r="DO148" i="9"/>
  <c r="DQ148" i="9" s="1"/>
  <c r="DN136" i="9"/>
  <c r="DP136" i="9" s="1"/>
  <c r="DN125" i="9"/>
  <c r="DP125" i="9"/>
  <c r="DN124" i="9"/>
  <c r="DP124" i="9"/>
  <c r="DO64" i="9"/>
  <c r="DQ64" i="9"/>
  <c r="DO45" i="9"/>
  <c r="DQ45" i="9" s="1"/>
  <c r="DO17" i="9"/>
  <c r="DQ17" i="9"/>
  <c r="DP300" i="9"/>
  <c r="DQ295" i="9"/>
  <c r="DQ288" i="9"/>
  <c r="DP284" i="9"/>
  <c r="DQ280" i="9"/>
  <c r="DQ279" i="9"/>
  <c r="DQ271" i="9"/>
  <c r="DQ263" i="9"/>
  <c r="DQ255" i="9"/>
  <c r="DQ248" i="9"/>
  <c r="DQ236" i="9"/>
  <c r="DO212" i="9"/>
  <c r="DQ212" i="9" s="1"/>
  <c r="DQ158" i="9"/>
  <c r="DO138" i="9"/>
  <c r="DQ138" i="9" s="1"/>
  <c r="DN137" i="9"/>
  <c r="DP137" i="9"/>
  <c r="DN79" i="9"/>
  <c r="DP79" i="9" s="1"/>
  <c r="DP296" i="9"/>
  <c r="DP272" i="9"/>
  <c r="DP264" i="9"/>
  <c r="DP256" i="9"/>
  <c r="DN234" i="9"/>
  <c r="DP234" i="9"/>
  <c r="DO226" i="9"/>
  <c r="DQ226" i="9" s="1"/>
  <c r="DQ220" i="9"/>
  <c r="DO178" i="9"/>
  <c r="DQ178" i="9"/>
  <c r="DN164" i="9"/>
  <c r="DP164" i="9"/>
  <c r="DQ154" i="9"/>
  <c r="DO154" i="9"/>
  <c r="DO77" i="9"/>
  <c r="DQ77" i="9"/>
  <c r="DN27" i="9"/>
  <c r="DP27" i="9" s="1"/>
  <c r="DN246" i="9"/>
  <c r="DP246" i="9"/>
  <c r="DP225" i="9"/>
  <c r="DN218" i="9"/>
  <c r="DP218" i="9"/>
  <c r="DQ208" i="9"/>
  <c r="DQ206" i="9"/>
  <c r="DP197" i="9"/>
  <c r="DN192" i="9"/>
  <c r="DP192" i="9"/>
  <c r="DQ185" i="9"/>
  <c r="DO132" i="9"/>
  <c r="DQ132" i="9" s="1"/>
  <c r="DO24" i="9"/>
  <c r="DQ24" i="9" s="1"/>
  <c r="DP247" i="9"/>
  <c r="DQ238" i="9"/>
  <c r="DP235" i="9"/>
  <c r="DQ224" i="9"/>
  <c r="DQ222" i="9"/>
  <c r="DP219" i="9"/>
  <c r="DN206" i="9"/>
  <c r="DP206" i="9" s="1"/>
  <c r="DQ196" i="9"/>
  <c r="DO184" i="9"/>
  <c r="DQ184" i="9" s="1"/>
  <c r="DQ164" i="9"/>
  <c r="DO164" i="9"/>
  <c r="DQ144" i="9"/>
  <c r="DN132" i="9"/>
  <c r="DP132" i="9" s="1"/>
  <c r="DO85" i="9"/>
  <c r="DQ85" i="9"/>
  <c r="DQ242" i="9"/>
  <c r="DQ232" i="9"/>
  <c r="DN226" i="9"/>
  <c r="DP226" i="9"/>
  <c r="DQ214" i="9"/>
  <c r="DN198" i="9"/>
  <c r="DP198" i="9"/>
  <c r="DN188" i="9"/>
  <c r="DP188" i="9"/>
  <c r="DQ182" i="9"/>
  <c r="DO169" i="9"/>
  <c r="DQ169" i="9"/>
  <c r="DN152" i="9"/>
  <c r="DP152" i="9" s="1"/>
  <c r="DN140" i="9"/>
  <c r="DP140" i="9"/>
  <c r="DO98" i="9"/>
  <c r="DQ98" i="9"/>
  <c r="DN184" i="9"/>
  <c r="DP184" i="9"/>
  <c r="DQ172" i="9"/>
  <c r="DN156" i="9"/>
  <c r="DP156" i="9"/>
  <c r="DQ146" i="9"/>
  <c r="DN144" i="9"/>
  <c r="DP144" i="9"/>
  <c r="DP127" i="9"/>
  <c r="DO105" i="9"/>
  <c r="DQ105" i="9"/>
  <c r="DP104" i="9"/>
  <c r="DO76" i="9"/>
  <c r="DQ76" i="9"/>
  <c r="DO73" i="9"/>
  <c r="DQ73" i="9" s="1"/>
  <c r="DQ193" i="9"/>
  <c r="DQ192" i="9"/>
  <c r="DP173" i="9"/>
  <c r="DN172" i="9"/>
  <c r="DP172" i="9"/>
  <c r="DQ161" i="9"/>
  <c r="DQ160" i="9"/>
  <c r="DP157" i="9"/>
  <c r="DQ136" i="9"/>
  <c r="DP133" i="9"/>
  <c r="DQ126" i="9"/>
  <c r="DQ124" i="9"/>
  <c r="DN108" i="9"/>
  <c r="DP108" i="9"/>
  <c r="DN105" i="9"/>
  <c r="DP105" i="9" s="1"/>
  <c r="DQ88" i="9"/>
  <c r="DN83" i="9"/>
  <c r="DP83" i="9" s="1"/>
  <c r="DO40" i="9"/>
  <c r="DQ40" i="9"/>
  <c r="DN180" i="9"/>
  <c r="DP180" i="9"/>
  <c r="DQ168" i="9"/>
  <c r="DQ150" i="9"/>
  <c r="DN148" i="9"/>
  <c r="DP148" i="9"/>
  <c r="DQ128" i="9"/>
  <c r="DN118" i="9"/>
  <c r="DP118" i="9"/>
  <c r="DN93" i="9"/>
  <c r="DP93" i="9" s="1"/>
  <c r="DQ188" i="9"/>
  <c r="DN168" i="9"/>
  <c r="DP168" i="9"/>
  <c r="DQ140" i="9"/>
  <c r="DQ130" i="9"/>
  <c r="DN128" i="9"/>
  <c r="DP128" i="9"/>
  <c r="DQ96" i="9"/>
  <c r="DO96" i="9"/>
  <c r="DO94" i="9"/>
  <c r="DQ94" i="9" s="1"/>
  <c r="DO78" i="9"/>
  <c r="DQ78" i="9"/>
  <c r="DN15" i="9"/>
  <c r="DP15" i="9" s="1"/>
  <c r="DQ117" i="9"/>
  <c r="DP87" i="9"/>
  <c r="DQ119" i="9"/>
  <c r="DN117" i="9"/>
  <c r="DP117" i="9" s="1"/>
  <c r="DP103" i="9"/>
  <c r="DP95" i="9"/>
  <c r="DQ68" i="9"/>
  <c r="DP57" i="9"/>
  <c r="DN55" i="9"/>
  <c r="DP55" i="9" s="1"/>
  <c r="DO33" i="9"/>
  <c r="DQ33" i="9" s="1"/>
  <c r="DN29" i="9"/>
  <c r="DP29" i="9" s="1"/>
  <c r="DQ121" i="9"/>
  <c r="DP106" i="9"/>
  <c r="DO16" i="9"/>
  <c r="DQ16" i="9"/>
  <c r="DN121" i="9"/>
  <c r="DP121" i="9" s="1"/>
  <c r="DN109" i="9"/>
  <c r="DP109" i="9"/>
  <c r="DO84" i="9"/>
  <c r="DQ84" i="9" s="1"/>
  <c r="DO59" i="9"/>
  <c r="DQ59" i="9"/>
  <c r="DP41" i="9"/>
  <c r="DN41" i="9"/>
  <c r="DP102" i="9"/>
  <c r="DQ100" i="9"/>
  <c r="DQ97" i="9"/>
  <c r="DP85" i="9"/>
  <c r="DQ81" i="9"/>
  <c r="DQ74" i="9"/>
  <c r="DP73" i="9"/>
  <c r="DN64" i="9"/>
  <c r="DP64" i="9"/>
  <c r="DN37" i="9"/>
  <c r="DP37" i="9" s="1"/>
  <c r="DP25" i="9"/>
  <c r="DN25" i="9"/>
  <c r="DP23" i="9"/>
  <c r="DP9" i="9"/>
  <c r="DP89" i="9"/>
  <c r="DQ80" i="9"/>
  <c r="DN60" i="9"/>
  <c r="DP60" i="9"/>
  <c r="DO48" i="9"/>
  <c r="DQ48" i="9" s="1"/>
  <c r="DN11" i="9"/>
  <c r="DP11" i="9" s="1"/>
  <c r="DQ112" i="9"/>
  <c r="DP101" i="9"/>
  <c r="DN76" i="9"/>
  <c r="DP76" i="9"/>
  <c r="DO72" i="9"/>
  <c r="DQ72" i="9" s="1"/>
  <c r="DO62" i="9"/>
  <c r="DQ62" i="9" s="1"/>
  <c r="DQ58" i="9"/>
  <c r="DQ51" i="9"/>
  <c r="DP17" i="9"/>
  <c r="DQ108" i="9"/>
  <c r="DQ92" i="9"/>
  <c r="DP81" i="9"/>
  <c r="DP35" i="9"/>
  <c r="DP19" i="9"/>
  <c r="DN19" i="9"/>
  <c r="DP77" i="9"/>
  <c r="DN68" i="9"/>
  <c r="DP68" i="9"/>
  <c r="DQ67" i="9"/>
  <c r="DQ66" i="9"/>
  <c r="DO53" i="9"/>
  <c r="DQ53" i="9"/>
  <c r="DP71" i="9"/>
  <c r="DP53" i="9"/>
  <c r="DP47" i="9"/>
  <c r="DQ43" i="9"/>
  <c r="DQ35" i="9"/>
  <c r="DO35" i="9"/>
  <c r="DQ29" i="9"/>
  <c r="DQ28" i="9"/>
  <c r="DQ25" i="9"/>
  <c r="DN72" i="9"/>
  <c r="DP72" i="9"/>
  <c r="DQ70" i="9"/>
  <c r="DO56" i="9"/>
  <c r="DQ56" i="9" s="1"/>
  <c r="DP45" i="9"/>
  <c r="DQ37" i="9"/>
  <c r="DO27" i="9"/>
  <c r="DQ27" i="9" s="1"/>
  <c r="DQ19" i="9"/>
  <c r="DQ11" i="9"/>
  <c r="DP51" i="9"/>
  <c r="DP43" i="9"/>
  <c r="DP33" i="9"/>
  <c r="DQ23" i="9"/>
  <c r="DQ15" i="9"/>
  <c r="DP49" i="9"/>
  <c r="DQ39" i="9"/>
  <c r="DQ31" i="9"/>
  <c r="DP21" i="9"/>
  <c r="DP13" i="9"/>
  <c r="DQ55" i="9"/>
  <c r="DQ47" i="9"/>
  <c r="DP39" i="9"/>
  <c r="DP31" i="9"/>
  <c r="P450" i="9"/>
  <c r="Q453" i="9"/>
  <c r="Q305" i="9"/>
  <c r="Q113" i="9"/>
  <c r="Q350" i="9"/>
  <c r="Q222" i="9"/>
  <c r="Q247" i="9"/>
  <c r="P463" i="9"/>
  <c r="P415" i="9"/>
  <c r="P375" i="9"/>
  <c r="P359" i="9"/>
  <c r="P347" i="9"/>
  <c r="Q439" i="9"/>
  <c r="Q363" i="9"/>
  <c r="Q119" i="9"/>
  <c r="Q91" i="9"/>
  <c r="Q191" i="9"/>
  <c r="Q135" i="9"/>
  <c r="Q107" i="9"/>
  <c r="P367" i="9"/>
  <c r="P433" i="9"/>
  <c r="P429" i="9"/>
  <c r="P417" i="9"/>
  <c r="P409" i="9"/>
  <c r="P401" i="9"/>
  <c r="P393" i="9"/>
  <c r="P385" i="9"/>
  <c r="P377" i="9"/>
  <c r="P369" i="9"/>
  <c r="P361" i="9"/>
  <c r="P353" i="9"/>
  <c r="P454" i="9"/>
  <c r="P446" i="9"/>
  <c r="P414" i="9"/>
  <c r="P342" i="9"/>
  <c r="P330" i="9"/>
  <c r="P246" i="9"/>
  <c r="P214" i="9"/>
  <c r="P202" i="9"/>
  <c r="P74" i="9"/>
  <c r="P434" i="9"/>
  <c r="P410" i="9"/>
  <c r="P398" i="9"/>
  <c r="P386" i="9"/>
  <c r="P374" i="9"/>
  <c r="P362" i="9"/>
  <c r="P350" i="9"/>
  <c r="P338" i="9"/>
  <c r="P326" i="9"/>
  <c r="P314" i="9"/>
  <c r="P302" i="9"/>
  <c r="P282" i="9"/>
  <c r="P270" i="9"/>
  <c r="P250" i="9"/>
  <c r="P238" i="9"/>
  <c r="P218" i="9"/>
  <c r="P206" i="9"/>
  <c r="P186" i="9"/>
  <c r="P170" i="9"/>
  <c r="P162" i="9"/>
  <c r="P154" i="9"/>
  <c r="P146" i="9"/>
  <c r="P102" i="9"/>
  <c r="P94" i="9"/>
  <c r="P86" i="9"/>
  <c r="P78" i="9"/>
  <c r="P10" i="9"/>
  <c r="Q454" i="9"/>
  <c r="Q446" i="9"/>
  <c r="Q442" i="9"/>
  <c r="Q434" i="9"/>
  <c r="Q410" i="9"/>
  <c r="Q402" i="9"/>
  <c r="Q370" i="9"/>
  <c r="Q366" i="9"/>
  <c r="Q358" i="9"/>
  <c r="Q334" i="9"/>
  <c r="Q310" i="9"/>
  <c r="Q286" i="9"/>
  <c r="Q274" i="9"/>
  <c r="Q266" i="9"/>
  <c r="Q242" i="9"/>
  <c r="Q202" i="9"/>
  <c r="Q194" i="9"/>
  <c r="P343" i="9"/>
  <c r="P175" i="9"/>
  <c r="P171" i="9"/>
  <c r="P159" i="9"/>
  <c r="P155" i="9"/>
  <c r="P143" i="9"/>
  <c r="P139" i="9"/>
  <c r="P127" i="9"/>
  <c r="P123" i="9"/>
  <c r="P111" i="9"/>
  <c r="P107" i="9"/>
  <c r="P95" i="9"/>
  <c r="P91" i="9"/>
  <c r="P79" i="9"/>
  <c r="P75" i="9"/>
  <c r="P63" i="9"/>
  <c r="P59" i="9"/>
  <c r="P47" i="9"/>
  <c r="P43" i="9"/>
  <c r="P31" i="9"/>
  <c r="P27" i="9"/>
  <c r="P15" i="9"/>
  <c r="P11" i="9"/>
  <c r="P156" i="9"/>
  <c r="P124" i="9"/>
  <c r="P92" i="9"/>
  <c r="P60" i="9"/>
  <c r="P28" i="9"/>
  <c r="Q178" i="9"/>
  <c r="Q174" i="9"/>
  <c r="Q170" i="9"/>
  <c r="Q166" i="9"/>
  <c r="Q162" i="9"/>
  <c r="Q158" i="9"/>
  <c r="Q154" i="9"/>
  <c r="Q150" i="9"/>
  <c r="Q146" i="9"/>
  <c r="Q142" i="9"/>
  <c r="Q138" i="9"/>
  <c r="Q134" i="9"/>
  <c r="Q130" i="9"/>
  <c r="Q126" i="9"/>
  <c r="Q122" i="9"/>
  <c r="Q118" i="9"/>
  <c r="Q114" i="9"/>
  <c r="Q110" i="9"/>
  <c r="Q106" i="9"/>
  <c r="Q102" i="9"/>
  <c r="Q98" i="9"/>
  <c r="Q94" i="9"/>
  <c r="Q90" i="9"/>
  <c r="Q86" i="9"/>
  <c r="Q82" i="9"/>
  <c r="Q78" i="9"/>
  <c r="Q74" i="9"/>
  <c r="Q70" i="9"/>
  <c r="Q66" i="9"/>
  <c r="Q62" i="9"/>
  <c r="Q58" i="9"/>
  <c r="Q54" i="9"/>
  <c r="Q50" i="9"/>
  <c r="Q46" i="9"/>
  <c r="Q42" i="9"/>
  <c r="Q38" i="9"/>
  <c r="Q34" i="9"/>
  <c r="Q30" i="9"/>
  <c r="Q26" i="9"/>
  <c r="Q22" i="9"/>
  <c r="Q18" i="9"/>
  <c r="Q14" i="9"/>
  <c r="Q10" i="9"/>
  <c r="Q462" i="9"/>
  <c r="Q458" i="9"/>
  <c r="Q450" i="9"/>
  <c r="Q338" i="9"/>
  <c r="Q330" i="9"/>
  <c r="Q326" i="9"/>
  <c r="Q322" i="9"/>
  <c r="Q314" i="9"/>
  <c r="Q306" i="9"/>
  <c r="Q302" i="9"/>
  <c r="Q294" i="9"/>
  <c r="Q290" i="9"/>
  <c r="Q282" i="9"/>
  <c r="Q278" i="9"/>
  <c r="Q270" i="9"/>
  <c r="Q262" i="9"/>
  <c r="Q254" i="9"/>
  <c r="Q250" i="9"/>
  <c r="Q238" i="9"/>
  <c r="Q234" i="9"/>
  <c r="Q230" i="9"/>
  <c r="Q226" i="9"/>
  <c r="Q218" i="9"/>
  <c r="Q210" i="9"/>
  <c r="Q206" i="9"/>
  <c r="Q198" i="9"/>
  <c r="Q190" i="9"/>
  <c r="Q186" i="9"/>
  <c r="Q182" i="9"/>
  <c r="Q394" i="9"/>
  <c r="Q344" i="9"/>
  <c r="Q438" i="9"/>
  <c r="Q444" i="9"/>
  <c r="Q440" i="9"/>
  <c r="Q412" i="9"/>
  <c r="Q408" i="9"/>
  <c r="Q380" i="9"/>
  <c r="Q376" i="9"/>
  <c r="Q348" i="9"/>
  <c r="Q316" i="9"/>
  <c r="P128" i="9"/>
  <c r="P96" i="9"/>
  <c r="P64" i="9"/>
  <c r="P32" i="9"/>
  <c r="Q430" i="9"/>
  <c r="Q426" i="9"/>
  <c r="Q422" i="9"/>
  <c r="Q414" i="9"/>
  <c r="Q406" i="9"/>
  <c r="Q390" i="9"/>
  <c r="Q386" i="9"/>
  <c r="Q382" i="9"/>
  <c r="Q378" i="9"/>
  <c r="Q374" i="9"/>
  <c r="Q362" i="9"/>
  <c r="Q354" i="9"/>
  <c r="Q346" i="9"/>
  <c r="Q464" i="9"/>
  <c r="Q460" i="9"/>
  <c r="Q456" i="9"/>
  <c r="Q452" i="9"/>
  <c r="Q448" i="9"/>
  <c r="Q436" i="9"/>
  <c r="Q432" i="9"/>
  <c r="Q428" i="9"/>
  <c r="Q424" i="9"/>
  <c r="Q420" i="9"/>
  <c r="Q416" i="9"/>
  <c r="Q404" i="9"/>
  <c r="Q400" i="9"/>
  <c r="Q396" i="9"/>
  <c r="Q392" i="9"/>
  <c r="Q388" i="9"/>
  <c r="Q384" i="9"/>
  <c r="Q372" i="9"/>
  <c r="Q368" i="9"/>
  <c r="Q364" i="9"/>
  <c r="P464" i="9"/>
  <c r="P460" i="9"/>
  <c r="P456" i="9"/>
  <c r="P452" i="9"/>
  <c r="P448" i="9"/>
  <c r="P444" i="9"/>
  <c r="P440" i="9"/>
  <c r="P436" i="9"/>
  <c r="P432" i="9"/>
  <c r="P428" i="9"/>
  <c r="P424" i="9"/>
  <c r="P420" i="9"/>
  <c r="P416" i="9"/>
  <c r="P412" i="9"/>
  <c r="P408" i="9"/>
  <c r="P404" i="9"/>
  <c r="P400" i="9"/>
  <c r="P396" i="9"/>
  <c r="P392" i="9"/>
  <c r="P388" i="9"/>
  <c r="P384" i="9"/>
  <c r="P380" i="9"/>
  <c r="P376" i="9"/>
  <c r="P372" i="9"/>
  <c r="P368" i="9"/>
  <c r="Q360" i="9"/>
  <c r="Q356" i="9"/>
  <c r="Q352" i="9"/>
  <c r="Q340" i="9"/>
  <c r="Q336" i="9"/>
  <c r="Q332" i="9"/>
  <c r="Q328" i="9"/>
  <c r="Q324" i="9"/>
  <c r="Q320" i="9"/>
  <c r="Q312" i="9"/>
  <c r="Q308" i="9"/>
  <c r="Q304" i="9"/>
  <c r="Q300" i="9"/>
  <c r="Q296" i="9"/>
  <c r="Q292" i="9"/>
  <c r="Q288" i="9"/>
  <c r="Q284" i="9"/>
  <c r="Q280" i="9"/>
  <c r="Q276" i="9"/>
  <c r="Q272" i="9"/>
  <c r="Q268" i="9"/>
  <c r="Q264" i="9"/>
  <c r="Q260" i="9"/>
  <c r="Q256" i="9"/>
  <c r="Q252" i="9"/>
  <c r="Q248" i="9"/>
  <c r="Q244" i="9"/>
  <c r="Q240" i="9"/>
  <c r="Q236" i="9"/>
  <c r="Q232" i="9"/>
  <c r="Q228" i="9"/>
  <c r="Q224" i="9"/>
  <c r="Q220" i="9"/>
  <c r="Q216" i="9"/>
  <c r="Q212" i="9"/>
  <c r="Q208" i="9"/>
  <c r="Q204" i="9"/>
  <c r="Q200" i="9"/>
  <c r="Q196" i="9"/>
  <c r="Q192" i="9"/>
  <c r="Q188" i="9"/>
  <c r="Q184" i="9"/>
  <c r="Q180" i="9"/>
  <c r="Q176" i="9"/>
  <c r="Q172" i="9"/>
  <c r="Q168" i="9"/>
  <c r="Q164" i="9"/>
  <c r="Q160" i="9"/>
  <c r="Q156" i="9"/>
  <c r="Q152" i="9"/>
  <c r="Q148" i="9"/>
  <c r="Q144" i="9"/>
  <c r="Q140" i="9"/>
  <c r="Q136" i="9"/>
  <c r="Q132" i="9"/>
  <c r="Q128" i="9"/>
  <c r="Q124" i="9"/>
  <c r="Q120" i="9"/>
  <c r="Q116" i="9"/>
  <c r="Q112" i="9"/>
  <c r="Q108" i="9"/>
  <c r="Q104" i="9"/>
  <c r="Q100" i="9"/>
  <c r="Q96" i="9"/>
  <c r="Q92" i="9"/>
  <c r="Q88" i="9"/>
  <c r="Q84" i="9"/>
  <c r="Q80" i="9"/>
  <c r="Q76" i="9"/>
  <c r="Q72" i="9"/>
  <c r="Q68" i="9"/>
  <c r="Q64" i="9"/>
  <c r="Q60" i="9"/>
  <c r="Q56" i="9"/>
  <c r="Q52" i="9"/>
  <c r="Q48" i="9"/>
  <c r="Q44" i="9"/>
  <c r="Q40" i="9"/>
  <c r="Q36" i="9"/>
  <c r="Q32" i="9"/>
  <c r="Q28" i="9"/>
  <c r="Q24" i="9"/>
  <c r="Q20" i="9"/>
  <c r="Q16" i="9"/>
  <c r="Q12" i="9"/>
  <c r="P364" i="9"/>
  <c r="P360" i="9"/>
  <c r="P356" i="9"/>
  <c r="P352" i="9"/>
  <c r="P348" i="9"/>
  <c r="P344" i="9"/>
  <c r="P340" i="9"/>
  <c r="P336" i="9"/>
  <c r="P332" i="9"/>
  <c r="P328" i="9"/>
  <c r="P324" i="9"/>
  <c r="P320" i="9"/>
  <c r="P316" i="9"/>
  <c r="P312" i="9"/>
  <c r="P308" i="9"/>
  <c r="P304" i="9"/>
  <c r="P300" i="9"/>
  <c r="P296" i="9"/>
  <c r="P292" i="9"/>
  <c r="P288" i="9"/>
  <c r="P284" i="9"/>
  <c r="P280" i="9"/>
  <c r="P276" i="9"/>
  <c r="P272" i="9"/>
  <c r="P268" i="9"/>
  <c r="P264" i="9"/>
  <c r="P260" i="9"/>
  <c r="P256" i="9"/>
  <c r="P252" i="9"/>
  <c r="P248" i="9"/>
  <c r="P244" i="9"/>
  <c r="P240" i="9"/>
  <c r="P236" i="9"/>
  <c r="P232" i="9"/>
  <c r="P228" i="9"/>
  <c r="P224" i="9"/>
  <c r="P220" i="9"/>
  <c r="P216" i="9"/>
  <c r="P212" i="9"/>
  <c r="P208" i="9"/>
  <c r="P204" i="9"/>
  <c r="P200" i="9"/>
  <c r="P196" i="9"/>
  <c r="P192" i="9"/>
  <c r="P188" i="9"/>
  <c r="P184" i="9"/>
  <c r="P180" i="9"/>
  <c r="P176" i="9"/>
  <c r="P172" i="9"/>
  <c r="P168" i="9"/>
  <c r="P164" i="9"/>
  <c r="P160" i="9"/>
  <c r="P152" i="9"/>
  <c r="P148" i="9"/>
  <c r="P144" i="9"/>
  <c r="P140" i="9"/>
  <c r="P136" i="9"/>
  <c r="P132" i="9"/>
  <c r="P120" i="9"/>
  <c r="P116" i="9"/>
  <c r="P112" i="9"/>
  <c r="P108" i="9"/>
  <c r="P104" i="9"/>
  <c r="P100" i="9"/>
  <c r="P88" i="9"/>
  <c r="P84" i="9"/>
  <c r="P80" i="9"/>
  <c r="P76" i="9"/>
  <c r="P72" i="9"/>
  <c r="P68" i="9"/>
  <c r="P56" i="9"/>
  <c r="P52" i="9"/>
  <c r="P48" i="9"/>
  <c r="P44" i="9"/>
  <c r="P40" i="9"/>
  <c r="P36" i="9"/>
  <c r="P24" i="9"/>
  <c r="P20" i="9"/>
  <c r="P16" i="9"/>
  <c r="P12" i="9"/>
  <c r="EJ13" i="9"/>
  <c r="EJ17" i="9"/>
  <c r="EJ21" i="9"/>
  <c r="EJ30" i="9"/>
  <c r="EK49" i="9"/>
  <c r="EK57" i="9"/>
  <c r="EK61" i="9"/>
  <c r="EK65" i="9"/>
  <c r="EK69" i="9"/>
  <c r="EK73" i="9"/>
  <c r="EK77" i="9"/>
  <c r="EK81" i="9"/>
  <c r="EK85" i="9"/>
  <c r="EK89" i="9"/>
  <c r="EK93" i="9"/>
  <c r="EK105" i="9"/>
  <c r="EJ112" i="9"/>
  <c r="EJ113" i="9"/>
  <c r="EJ117" i="9"/>
  <c r="EJ125" i="9"/>
  <c r="EK125" i="9"/>
  <c r="EK129" i="9"/>
  <c r="EJ157" i="9"/>
  <c r="EJ161" i="9"/>
  <c r="EJ169" i="9"/>
  <c r="EJ177" i="9"/>
  <c r="EK195" i="9"/>
  <c r="EK227" i="9"/>
  <c r="EK323" i="9"/>
  <c r="EJ337" i="9"/>
  <c r="EJ354" i="9"/>
  <c r="EK354" i="9"/>
  <c r="EJ455" i="9"/>
  <c r="CB23" i="9"/>
  <c r="CB44" i="9"/>
  <c r="CB56" i="9"/>
  <c r="CC76" i="9"/>
  <c r="CC84" i="9"/>
  <c r="CB88" i="9"/>
  <c r="CC108" i="9"/>
  <c r="CB112" i="9"/>
  <c r="CB148" i="9"/>
  <c r="CC160" i="9"/>
  <c r="CC176" i="9"/>
  <c r="CC184" i="9"/>
  <c r="CC188" i="9"/>
  <c r="CB193" i="9"/>
  <c r="CB196" i="9"/>
  <c r="CB209" i="9"/>
  <c r="CC220" i="9"/>
  <c r="CC224" i="9"/>
  <c r="CB232" i="9"/>
  <c r="CB236" i="9"/>
  <c r="CB256" i="9"/>
  <c r="CC260" i="9"/>
  <c r="CB265" i="9"/>
  <c r="CC268" i="9"/>
  <c r="CB269" i="9"/>
  <c r="CB273" i="9"/>
  <c r="CC274" i="9"/>
  <c r="CB276" i="9"/>
  <c r="CC276" i="9"/>
  <c r="CB281" i="9"/>
  <c r="CB284" i="9"/>
  <c r="CB305" i="9"/>
  <c r="CC306" i="9"/>
  <c r="CB308" i="9"/>
  <c r="CC308" i="9"/>
  <c r="CB312" i="9"/>
  <c r="CB320" i="9"/>
  <c r="CB321" i="9"/>
  <c r="CB335" i="9"/>
  <c r="CB339" i="9"/>
  <c r="CB359" i="9"/>
  <c r="CC367" i="9"/>
  <c r="CB400" i="9"/>
  <c r="CC403" i="9"/>
  <c r="CB408" i="9"/>
  <c r="CC409" i="9"/>
  <c r="CB416" i="9"/>
  <c r="CB419" i="9"/>
  <c r="CB423" i="9"/>
  <c r="CB432" i="9"/>
  <c r="CC435" i="9"/>
  <c r="CC451" i="9"/>
  <c r="GY45" i="9" l="1"/>
  <c r="GY21" i="9"/>
  <c r="GX233" i="9"/>
  <c r="GX31" i="9"/>
  <c r="GY82" i="9"/>
  <c r="GX88" i="9"/>
  <c r="GX51" i="9"/>
  <c r="HA75" i="9"/>
  <c r="GY94" i="9"/>
  <c r="GX60" i="9"/>
  <c r="GY101" i="9"/>
  <c r="HA124" i="9"/>
  <c r="HA20" i="9"/>
  <c r="GY69" i="9"/>
  <c r="GY95" i="9"/>
  <c r="GY102" i="9"/>
  <c r="GZ85" i="9"/>
  <c r="GZ132" i="9"/>
  <c r="HA56" i="9"/>
  <c r="GZ98" i="9"/>
  <c r="HA79" i="9"/>
  <c r="GX202" i="9"/>
  <c r="GZ195" i="9"/>
  <c r="GY183" i="9"/>
  <c r="GX271" i="9"/>
  <c r="GY276" i="9"/>
  <c r="GX213" i="9"/>
  <c r="GY304" i="9"/>
  <c r="GX283" i="9"/>
  <c r="GY221" i="9"/>
  <c r="GX263" i="9"/>
  <c r="GZ304" i="9"/>
  <c r="GY314" i="9"/>
  <c r="GX259" i="9"/>
  <c r="GX256" i="9"/>
  <c r="GZ334" i="9"/>
  <c r="GX186" i="9"/>
  <c r="GY288" i="9"/>
  <c r="GY268" i="9"/>
  <c r="GY260" i="9"/>
  <c r="GY264" i="9"/>
  <c r="GY20" i="9"/>
  <c r="GZ32" i="9"/>
  <c r="GY67" i="9"/>
  <c r="GX46" i="9"/>
  <c r="GY36" i="9"/>
  <c r="GZ102" i="9"/>
  <c r="HA98" i="9"/>
  <c r="GX127" i="9"/>
  <c r="GX27" i="9"/>
  <c r="HA95" i="9"/>
  <c r="GY147" i="9"/>
  <c r="GX123" i="9"/>
  <c r="GY171" i="9"/>
  <c r="GY194" i="9"/>
  <c r="GY86" i="9"/>
  <c r="GY136" i="9"/>
  <c r="HA208" i="9"/>
  <c r="HA68" i="9"/>
  <c r="HA106" i="9"/>
  <c r="GX100" i="9"/>
  <c r="GY214" i="9"/>
  <c r="GY245" i="9"/>
  <c r="GX279" i="9"/>
  <c r="HA234" i="9"/>
  <c r="GX255" i="9"/>
  <c r="GY242" i="9"/>
  <c r="GY296" i="9"/>
  <c r="GZ318" i="9"/>
  <c r="GX291" i="9"/>
  <c r="GZ246" i="9"/>
  <c r="HA349" i="9"/>
  <c r="GY272" i="9"/>
  <c r="GY284" i="9"/>
  <c r="GY17" i="9"/>
  <c r="GZ56" i="9"/>
  <c r="GY43" i="9"/>
  <c r="GZ78" i="9"/>
  <c r="GX92" i="9"/>
  <c r="GY117" i="9"/>
  <c r="GY124" i="9"/>
  <c r="GY123" i="9"/>
  <c r="GY140" i="9"/>
  <c r="GY198" i="9"/>
  <c r="HA129" i="9"/>
  <c r="HA203" i="9"/>
  <c r="GY217" i="9"/>
  <c r="GX237" i="9"/>
  <c r="GY182" i="9"/>
  <c r="HA188" i="9"/>
  <c r="GY229" i="9"/>
  <c r="GX299" i="9"/>
  <c r="GX221" i="9"/>
  <c r="GX267" i="9"/>
  <c r="GY113" i="9"/>
  <c r="GX113" i="9"/>
  <c r="GX119" i="9"/>
  <c r="GZ341" i="9"/>
  <c r="GX328" i="9"/>
  <c r="GZ224" i="9"/>
  <c r="GZ206" i="9"/>
  <c r="GZ326" i="9"/>
  <c r="GX345" i="9"/>
  <c r="EK313" i="9"/>
  <c r="EK293" i="9"/>
  <c r="EJ201" i="9"/>
  <c r="EJ173" i="9"/>
  <c r="EJ128" i="9"/>
  <c r="EJ313" i="9"/>
  <c r="EJ301" i="9"/>
  <c r="EJ293" i="9"/>
  <c r="EJ285" i="9"/>
  <c r="EJ237" i="9"/>
  <c r="EJ229" i="9"/>
  <c r="EJ136" i="9"/>
  <c r="EK41" i="9"/>
  <c r="EJ26" i="9"/>
  <c r="EK94" i="9"/>
  <c r="EK386" i="9"/>
  <c r="EJ168" i="9"/>
  <c r="EJ148" i="9"/>
  <c r="EJ89" i="9"/>
  <c r="EJ49" i="9"/>
  <c r="EK110" i="9"/>
  <c r="EK398" i="9"/>
  <c r="EJ109" i="9"/>
  <c r="EJ105" i="9"/>
  <c r="EK76" i="9"/>
  <c r="EK60" i="9"/>
  <c r="EJ32" i="9"/>
  <c r="EJ29" i="9"/>
  <c r="EJ20" i="9"/>
  <c r="EK220" i="9"/>
  <c r="EK325" i="9"/>
  <c r="EK309" i="9"/>
  <c r="EJ197" i="9"/>
  <c r="EJ325" i="9"/>
  <c r="EJ317" i="9"/>
  <c r="EJ289" i="9"/>
  <c r="EJ281" i="9"/>
  <c r="EJ233" i="9"/>
  <c r="EK53" i="9"/>
  <c r="EK90" i="9"/>
  <c r="EJ176" i="9"/>
  <c r="EK109" i="9"/>
  <c r="EK101" i="9"/>
  <c r="EJ41" i="9"/>
  <c r="EJ463" i="9"/>
  <c r="EJ451" i="9"/>
  <c r="EK418" i="9"/>
  <c r="EK291" i="9"/>
  <c r="EK259" i="9"/>
  <c r="EJ92" i="9"/>
  <c r="EJ80" i="9"/>
  <c r="EJ76" i="9"/>
  <c r="EJ60" i="9"/>
  <c r="EJ52" i="9"/>
  <c r="EJ48" i="9"/>
  <c r="EK106" i="9"/>
  <c r="EK321" i="9"/>
  <c r="EK305" i="9"/>
  <c r="EJ209" i="9"/>
  <c r="EJ189" i="9"/>
  <c r="EJ165" i="9"/>
  <c r="EK336" i="9"/>
  <c r="EK216" i="9"/>
  <c r="EK102" i="9"/>
  <c r="EK368" i="9"/>
  <c r="EK344" i="9"/>
  <c r="EK301" i="9"/>
  <c r="EJ205" i="9"/>
  <c r="EJ185" i="9"/>
  <c r="EJ153" i="9"/>
  <c r="EK98" i="9"/>
  <c r="EK133" i="9"/>
  <c r="EK356" i="9"/>
  <c r="EJ129" i="9"/>
  <c r="EJ121" i="9"/>
  <c r="EK193" i="9"/>
  <c r="EK177" i="9"/>
  <c r="EK173" i="9"/>
  <c r="EK169" i="9"/>
  <c r="EK161" i="9"/>
  <c r="EK153" i="9"/>
  <c r="EK145" i="9"/>
  <c r="EJ137" i="9"/>
  <c r="EK464" i="9"/>
  <c r="EK456" i="9"/>
  <c r="EK452" i="9"/>
  <c r="EJ464" i="9"/>
  <c r="EJ456" i="9"/>
  <c r="EJ93" i="9"/>
  <c r="EJ61" i="9"/>
  <c r="EK218" i="9"/>
  <c r="EK280" i="9"/>
  <c r="DL320" i="9"/>
  <c r="DH320" i="9"/>
  <c r="DL256" i="9"/>
  <c r="DH256" i="9"/>
  <c r="DM403" i="9"/>
  <c r="DI403" i="9"/>
  <c r="DH312" i="9"/>
  <c r="DL312" i="9"/>
  <c r="DI184" i="9"/>
  <c r="DM184" i="9"/>
  <c r="DM435" i="9"/>
  <c r="DI435" i="9"/>
  <c r="DI308" i="9"/>
  <c r="DM308" i="9"/>
  <c r="DM274" i="9"/>
  <c r="DI274" i="9"/>
  <c r="DI176" i="9"/>
  <c r="DM176" i="9"/>
  <c r="DL432" i="9"/>
  <c r="DH432" i="9"/>
  <c r="DM367" i="9"/>
  <c r="DI367" i="9"/>
  <c r="DH308" i="9"/>
  <c r="DL308" i="9"/>
  <c r="DH273" i="9"/>
  <c r="DL273" i="9"/>
  <c r="DI224" i="9"/>
  <c r="DM224" i="9"/>
  <c r="DM160" i="9"/>
  <c r="DI160" i="9"/>
  <c r="DL44" i="9"/>
  <c r="DH44" i="9"/>
  <c r="DI276" i="9"/>
  <c r="DM276" i="9"/>
  <c r="DI84" i="9"/>
  <c r="DM84" i="9"/>
  <c r="DL236" i="9"/>
  <c r="DH236" i="9"/>
  <c r="DL400" i="9"/>
  <c r="DH400" i="9"/>
  <c r="DL232" i="9"/>
  <c r="DH232" i="9"/>
  <c r="DH56" i="9"/>
  <c r="DL56" i="9"/>
  <c r="DH423" i="9"/>
  <c r="DL423" i="9"/>
  <c r="DH359" i="9"/>
  <c r="DL359" i="9"/>
  <c r="DM306" i="9"/>
  <c r="DI306" i="9"/>
  <c r="DL269" i="9"/>
  <c r="DH269" i="9"/>
  <c r="DI220" i="9"/>
  <c r="DM220" i="9"/>
  <c r="DH148" i="9"/>
  <c r="DL148" i="9"/>
  <c r="DH23" i="9"/>
  <c r="DL23" i="9"/>
  <c r="DH419" i="9"/>
  <c r="DL419" i="9"/>
  <c r="DL305" i="9"/>
  <c r="DH305" i="9"/>
  <c r="DH209" i="9"/>
  <c r="DL209" i="9"/>
  <c r="DL416" i="9"/>
  <c r="DH416" i="9"/>
  <c r="DL335" i="9"/>
  <c r="DH335" i="9"/>
  <c r="DL284" i="9"/>
  <c r="DH284" i="9"/>
  <c r="DH265" i="9"/>
  <c r="DL265" i="9"/>
  <c r="DL196" i="9"/>
  <c r="DH196" i="9"/>
  <c r="DI108" i="9"/>
  <c r="DM108" i="9"/>
  <c r="DL408" i="9"/>
  <c r="DH408" i="9"/>
  <c r="DI188" i="9"/>
  <c r="DM188" i="9"/>
  <c r="DM451" i="9"/>
  <c r="DI451" i="9"/>
  <c r="DL276" i="9"/>
  <c r="DH276" i="9"/>
  <c r="DI76" i="9"/>
  <c r="DM76" i="9"/>
  <c r="DL339" i="9"/>
  <c r="DH339" i="9"/>
  <c r="DI268" i="9"/>
  <c r="DM268" i="9"/>
  <c r="DH112" i="9"/>
  <c r="DL112" i="9"/>
  <c r="DI409" i="9"/>
  <c r="DM409" i="9"/>
  <c r="DH321" i="9"/>
  <c r="DL321" i="9"/>
  <c r="DL281" i="9"/>
  <c r="DH281" i="9"/>
  <c r="DI260" i="9"/>
  <c r="DM260" i="9"/>
  <c r="DL193" i="9"/>
  <c r="DH193" i="9"/>
  <c r="DH88" i="9"/>
  <c r="DL88" i="9"/>
  <c r="DT330" i="9"/>
  <c r="DR330" i="9"/>
  <c r="CC401" i="9"/>
  <c r="CB316" i="9"/>
  <c r="CB257" i="9"/>
  <c r="CC252" i="9"/>
  <c r="CB244" i="9"/>
  <c r="CC104" i="9"/>
  <c r="CC100" i="9"/>
  <c r="CC96" i="9"/>
  <c r="CC92" i="9"/>
  <c r="CC88" i="9"/>
  <c r="CC80" i="9"/>
  <c r="CB72" i="9"/>
  <c r="CB292" i="9"/>
  <c r="CC324" i="9"/>
  <c r="CC316" i="9"/>
  <c r="CC277" i="9"/>
  <c r="CC256" i="9"/>
  <c r="CB157" i="9"/>
  <c r="CB80" i="9"/>
  <c r="CB343" i="9"/>
  <c r="CB331" i="9"/>
  <c r="CC288" i="9"/>
  <c r="CB280" i="9"/>
  <c r="CB268" i="9"/>
  <c r="CC264" i="9"/>
  <c r="CC459" i="9"/>
  <c r="CC395" i="9"/>
  <c r="CB347" i="9"/>
  <c r="CB272" i="9"/>
  <c r="CB264" i="9"/>
  <c r="CB395" i="9"/>
  <c r="CB379" i="9"/>
  <c r="CC300" i="9"/>
  <c r="CC296" i="9"/>
  <c r="CB288" i="9"/>
  <c r="CB200" i="9"/>
  <c r="CB261" i="9"/>
  <c r="CB252" i="9"/>
  <c r="CB161" i="9"/>
  <c r="CC124" i="9"/>
  <c r="CC120" i="9"/>
  <c r="CC116" i="9"/>
  <c r="CC112" i="9"/>
  <c r="CB104" i="9"/>
  <c r="CB96" i="9"/>
  <c r="CC299" i="9"/>
  <c r="CB185" i="9"/>
  <c r="CB177" i="9"/>
  <c r="CC156" i="9"/>
  <c r="CC152" i="9"/>
  <c r="CC148" i="9"/>
  <c r="CC144" i="9"/>
  <c r="CC140" i="9"/>
  <c r="CC136" i="9"/>
  <c r="CC132" i="9"/>
  <c r="CC128" i="9"/>
  <c r="CB464" i="9"/>
  <c r="CB460" i="9"/>
  <c r="CB456" i="9"/>
  <c r="CB452" i="9"/>
  <c r="CB448" i="9"/>
  <c r="CB444" i="9"/>
  <c r="CB440" i="9"/>
  <c r="CB388" i="9"/>
  <c r="CB384" i="9"/>
  <c r="CC355" i="9"/>
  <c r="CC343" i="9"/>
  <c r="CC335" i="9"/>
  <c r="CB289" i="9"/>
  <c r="CB260" i="9"/>
  <c r="CB160" i="9"/>
  <c r="CC50" i="9"/>
  <c r="CB225" i="9"/>
  <c r="CB176" i="9"/>
  <c r="CB30" i="9"/>
  <c r="CB9" i="9"/>
  <c r="CB229" i="9"/>
  <c r="CC462" i="9"/>
  <c r="CC454" i="9"/>
  <c r="CC450" i="9"/>
  <c r="CC446" i="9"/>
  <c r="CB300" i="9"/>
  <c r="CB296" i="9"/>
  <c r="CB249" i="9"/>
  <c r="CB241" i="9"/>
  <c r="CB233" i="9"/>
  <c r="CC228" i="9"/>
  <c r="CB224" i="9"/>
  <c r="CB212" i="9"/>
  <c r="CB208" i="9"/>
  <c r="CB57" i="9"/>
  <c r="CC40" i="9"/>
  <c r="CB180" i="9"/>
  <c r="CB33" i="9"/>
  <c r="CB26" i="9"/>
  <c r="CC208" i="9"/>
  <c r="CB159" i="9"/>
  <c r="CC353" i="9"/>
  <c r="CB253" i="9"/>
  <c r="CC248" i="9"/>
  <c r="CC244" i="9"/>
  <c r="CC240" i="9"/>
  <c r="CC236" i="9"/>
  <c r="CC232" i="9"/>
  <c r="CB228" i="9"/>
  <c r="CC68" i="9"/>
  <c r="CC64" i="9"/>
  <c r="CC60" i="9"/>
  <c r="CC52" i="9"/>
  <c r="CC48" i="9"/>
  <c r="CC44" i="9"/>
  <c r="CC43" i="9"/>
  <c r="AG379" i="9"/>
  <c r="BM379" i="9" s="1"/>
  <c r="CC238" i="9"/>
  <c r="CC210" i="9"/>
  <c r="AF372" i="9"/>
  <c r="BL372" i="9" s="1"/>
  <c r="AF463" i="9"/>
  <c r="BL463" i="9" s="1"/>
  <c r="AF369" i="9"/>
  <c r="BL369" i="9" s="1"/>
  <c r="AF228" i="9"/>
  <c r="BL228" i="9" s="1"/>
  <c r="CC434" i="9"/>
  <c r="AG331" i="9"/>
  <c r="BM331" i="9" s="1"/>
  <c r="AG83" i="9"/>
  <c r="BM83" i="9" s="1"/>
  <c r="AG439" i="9"/>
  <c r="BM439" i="9" s="1"/>
  <c r="AF77" i="9"/>
  <c r="BL77" i="9" s="1"/>
  <c r="AG15" i="9"/>
  <c r="BM15" i="9" s="1"/>
  <c r="AG300" i="9"/>
  <c r="BM300" i="9" s="1"/>
  <c r="CC438" i="9"/>
  <c r="CC430" i="9"/>
  <c r="CC422" i="9"/>
  <c r="CC418" i="9"/>
  <c r="CC406" i="9"/>
  <c r="CC402" i="9"/>
  <c r="CC398" i="9"/>
  <c r="CC386" i="9"/>
  <c r="CC374" i="9"/>
  <c r="CC370" i="9"/>
  <c r="CC358" i="9"/>
  <c r="CC334" i="9"/>
  <c r="CC325" i="9"/>
  <c r="CC117" i="9"/>
  <c r="CC85" i="9"/>
  <c r="CC69" i="9"/>
  <c r="CC37" i="9"/>
  <c r="CC21" i="9"/>
  <c r="CC364" i="9"/>
  <c r="CC354" i="9"/>
  <c r="CC338" i="9"/>
  <c r="CC213" i="9"/>
  <c r="CC203" i="9"/>
  <c r="CC187" i="9"/>
  <c r="CC149" i="9"/>
  <c r="CC123" i="9"/>
  <c r="CC115" i="9"/>
  <c r="CC109" i="9"/>
  <c r="CC61" i="9"/>
  <c r="CC333" i="9"/>
  <c r="AG212" i="9"/>
  <c r="BM212" i="9" s="1"/>
  <c r="CC211" i="9"/>
  <c r="CC391" i="9"/>
  <c r="CC375" i="9"/>
  <c r="CC56" i="9"/>
  <c r="CB134" i="9"/>
  <c r="CB130" i="9"/>
  <c r="CB54" i="9"/>
  <c r="CB285" i="9"/>
  <c r="CB41" i="9"/>
  <c r="CB430" i="9"/>
  <c r="CB311" i="9"/>
  <c r="CB303" i="9"/>
  <c r="CB287" i="9"/>
  <c r="CB263" i="9"/>
  <c r="CB247" i="9"/>
  <c r="CB231" i="9"/>
  <c r="CB207" i="9"/>
  <c r="CB203" i="9"/>
  <c r="CB181" i="9"/>
  <c r="CB139" i="9"/>
  <c r="CB109" i="9"/>
  <c r="CB101" i="9"/>
  <c r="CB85" i="9"/>
  <c r="CB61" i="9"/>
  <c r="CB47" i="9"/>
  <c r="CB17" i="9"/>
  <c r="CB140" i="9"/>
  <c r="CB437" i="9"/>
  <c r="CB425" i="9"/>
  <c r="CB409" i="9"/>
  <c r="CB369" i="9"/>
  <c r="CC404" i="9"/>
  <c r="CC372" i="9"/>
  <c r="CC340" i="9"/>
  <c r="CC327" i="9"/>
  <c r="CC319" i="9"/>
  <c r="CC307" i="9"/>
  <c r="CC279" i="9"/>
  <c r="CC275" i="9"/>
  <c r="CC263" i="9"/>
  <c r="CC255" i="9"/>
  <c r="CC247" i="9"/>
  <c r="CC243" i="9"/>
  <c r="CC239" i="9"/>
  <c r="CC231" i="9"/>
  <c r="CC227" i="9"/>
  <c r="CC223" i="9"/>
  <c r="CC207" i="9"/>
  <c r="CC199" i="9"/>
  <c r="CC195" i="9"/>
  <c r="CC175" i="9"/>
  <c r="CC159" i="9"/>
  <c r="CC31" i="9"/>
  <c r="CC23" i="9"/>
  <c r="CC19" i="9"/>
  <c r="CC15" i="9"/>
  <c r="CC267" i="9"/>
  <c r="CC463" i="9"/>
  <c r="CC457" i="9"/>
  <c r="CC449" i="9"/>
  <c r="CC447" i="9"/>
  <c r="CC441" i="9"/>
  <c r="CC431" i="9"/>
  <c r="CC425" i="9"/>
  <c r="CC417" i="9"/>
  <c r="CC377" i="9"/>
  <c r="CC361" i="9"/>
  <c r="CC337" i="9"/>
  <c r="CC322" i="9"/>
  <c r="CC314" i="9"/>
  <c r="CC304" i="9"/>
  <c r="CC290" i="9"/>
  <c r="CC186" i="9"/>
  <c r="CC170" i="9"/>
  <c r="CC162" i="9"/>
  <c r="CC114" i="9"/>
  <c r="CC106" i="9"/>
  <c r="CC98" i="9"/>
  <c r="CC90" i="9"/>
  <c r="CC34" i="9"/>
  <c r="CB155" i="9"/>
  <c r="CB115" i="9"/>
  <c r="CB447" i="9"/>
  <c r="CB407" i="9"/>
  <c r="CB294" i="9"/>
  <c r="CB192" i="9"/>
  <c r="CB186" i="9"/>
  <c r="CB184" i="9"/>
  <c r="CB154" i="9"/>
  <c r="CB116" i="9"/>
  <c r="CB64" i="9"/>
  <c r="EK421" i="9"/>
  <c r="EK140" i="9"/>
  <c r="EJ227" i="9"/>
  <c r="EK32" i="9"/>
  <c r="EK12" i="9"/>
  <c r="EJ252" i="9"/>
  <c r="EJ244" i="9"/>
  <c r="EJ162" i="9"/>
  <c r="EJ146" i="9"/>
  <c r="EJ34" i="9"/>
  <c r="EK37" i="9"/>
  <c r="EK342" i="9"/>
  <c r="EK334" i="9"/>
  <c r="AG352" i="9"/>
  <c r="BM352" i="9" s="1"/>
  <c r="AF30" i="9"/>
  <c r="BL30" i="9" s="1"/>
  <c r="AF113" i="9"/>
  <c r="BL113" i="9" s="1"/>
  <c r="AF311" i="9"/>
  <c r="BL311" i="9" s="1"/>
  <c r="CB387" i="9"/>
  <c r="CB304" i="9"/>
  <c r="CB248" i="9"/>
  <c r="CB240" i="9"/>
  <c r="CB164" i="9"/>
  <c r="CB40" i="9"/>
  <c r="CB433" i="9"/>
  <c r="AF444" i="9"/>
  <c r="BL444" i="9" s="1"/>
  <c r="AF356" i="9"/>
  <c r="BL356" i="9" s="1"/>
  <c r="AG114" i="9"/>
  <c r="BM114" i="9" s="1"/>
  <c r="AG228" i="9"/>
  <c r="BM228" i="9" s="1"/>
  <c r="AG200" i="9"/>
  <c r="BM200" i="9" s="1"/>
  <c r="AG84" i="9"/>
  <c r="BM84" i="9" s="1"/>
  <c r="AG48" i="9"/>
  <c r="BM48" i="9" s="1"/>
  <c r="CC366" i="9"/>
  <c r="CC47" i="9"/>
  <c r="AF353" i="9"/>
  <c r="BL353" i="9" s="1"/>
  <c r="AF394" i="9"/>
  <c r="BL394" i="9" s="1"/>
  <c r="AF225" i="9"/>
  <c r="BL225" i="9" s="1"/>
  <c r="AG459" i="9"/>
  <c r="BM459" i="9" s="1"/>
  <c r="CC368" i="9"/>
  <c r="CC270" i="9"/>
  <c r="AF433" i="9"/>
  <c r="BL433" i="9" s="1"/>
  <c r="AF266" i="9"/>
  <c r="BL266" i="9" s="1"/>
  <c r="AF439" i="9"/>
  <c r="BL439" i="9" s="1"/>
  <c r="AF351" i="9"/>
  <c r="BL351" i="9" s="1"/>
  <c r="AF347" i="9"/>
  <c r="BL347" i="9" s="1"/>
  <c r="AF304" i="9"/>
  <c r="BL304" i="9" s="1"/>
  <c r="AF268" i="9"/>
  <c r="BL268" i="9" s="1"/>
  <c r="AF260" i="9"/>
  <c r="BL260" i="9" s="1"/>
  <c r="AF244" i="9"/>
  <c r="BL244" i="9" s="1"/>
  <c r="AF84" i="9"/>
  <c r="BL84" i="9" s="1"/>
  <c r="AF76" i="9"/>
  <c r="BL76" i="9" s="1"/>
  <c r="AF68" i="9"/>
  <c r="BL68" i="9" s="1"/>
  <c r="AF168" i="9"/>
  <c r="BL168" i="9" s="1"/>
  <c r="AF136" i="9"/>
  <c r="BL136" i="9" s="1"/>
  <c r="AF25" i="9"/>
  <c r="BL25" i="9" s="1"/>
  <c r="AG117" i="9"/>
  <c r="BM117" i="9" s="1"/>
  <c r="AF201" i="9"/>
  <c r="BL201" i="9" s="1"/>
  <c r="AF243" i="9"/>
  <c r="BL243" i="9" s="1"/>
  <c r="AF400" i="9"/>
  <c r="BL400" i="9" s="1"/>
  <c r="AF344" i="9"/>
  <c r="BL344" i="9" s="1"/>
  <c r="AF408" i="9"/>
  <c r="BL408" i="9" s="1"/>
  <c r="AF309" i="9"/>
  <c r="BL309" i="9" s="1"/>
  <c r="AF299" i="9"/>
  <c r="BL299" i="9" s="1"/>
  <c r="AG52" i="9"/>
  <c r="BM52" i="9" s="1"/>
  <c r="CC129" i="9"/>
  <c r="CC89" i="9"/>
  <c r="AF437" i="9"/>
  <c r="BL437" i="9" s="1"/>
  <c r="AF306" i="9"/>
  <c r="BL306" i="9" s="1"/>
  <c r="AF104" i="9"/>
  <c r="BL104" i="9" s="1"/>
  <c r="AF295" i="9"/>
  <c r="BL295" i="9" s="1"/>
  <c r="AF462" i="9"/>
  <c r="BL462" i="9" s="1"/>
  <c r="AF31" i="9"/>
  <c r="BL31" i="9" s="1"/>
  <c r="AF165" i="9"/>
  <c r="BL165" i="9" s="1"/>
  <c r="AF105" i="9"/>
  <c r="BL105" i="9" s="1"/>
  <c r="AF432" i="9"/>
  <c r="BL432" i="9" s="1"/>
  <c r="AF334" i="9"/>
  <c r="BL334" i="9" s="1"/>
  <c r="AF265" i="9"/>
  <c r="BL265" i="9" s="1"/>
  <c r="AG423" i="9"/>
  <c r="BM423" i="9" s="1"/>
  <c r="AG316" i="9"/>
  <c r="BM316" i="9" s="1"/>
  <c r="AG196" i="9"/>
  <c r="BM196" i="9" s="1"/>
  <c r="AG156" i="9"/>
  <c r="BM156" i="9" s="1"/>
  <c r="AG124" i="9"/>
  <c r="BM124" i="9" s="1"/>
  <c r="AG306" i="9"/>
  <c r="BM306" i="9" s="1"/>
  <c r="CC169" i="9"/>
  <c r="AF385" i="9"/>
  <c r="BL385" i="9" s="1"/>
  <c r="AF407" i="9"/>
  <c r="BL407" i="9" s="1"/>
  <c r="AF212" i="9"/>
  <c r="BL212" i="9" s="1"/>
  <c r="AF264" i="9"/>
  <c r="BL264" i="9" s="1"/>
  <c r="CC360" i="9"/>
  <c r="CC305" i="9"/>
  <c r="CC53" i="9"/>
  <c r="CC26" i="9"/>
  <c r="CC331" i="9"/>
  <c r="CC182" i="9"/>
  <c r="CC172" i="9"/>
  <c r="CC24" i="9"/>
  <c r="CC363" i="9"/>
  <c r="CB282" i="9"/>
  <c r="CB34" i="9"/>
  <c r="CB35" i="9"/>
  <c r="CC79" i="9"/>
  <c r="CB89" i="9"/>
  <c r="CC315" i="9"/>
  <c r="CB259" i="9"/>
  <c r="AG180" i="9"/>
  <c r="BM180" i="9" s="1"/>
  <c r="AG100" i="9"/>
  <c r="BM100" i="9" s="1"/>
  <c r="AG204" i="9"/>
  <c r="BM204" i="9" s="1"/>
  <c r="CC142" i="9"/>
  <c r="CC259" i="9"/>
  <c r="CC35" i="9"/>
  <c r="CC12" i="9"/>
  <c r="CB32" i="9"/>
  <c r="CB46" i="9"/>
  <c r="CB73" i="9"/>
  <c r="CB158" i="9"/>
  <c r="CC177" i="9"/>
  <c r="CC289" i="9"/>
  <c r="CB336" i="9"/>
  <c r="AF459" i="9"/>
  <c r="BL459" i="9" s="1"/>
  <c r="AF443" i="9"/>
  <c r="BL443" i="9" s="1"/>
  <c r="AF419" i="9"/>
  <c r="BL419" i="9" s="1"/>
  <c r="AF365" i="9"/>
  <c r="BL365" i="9" s="1"/>
  <c r="AF359" i="9"/>
  <c r="BL359" i="9" s="1"/>
  <c r="AF357" i="9"/>
  <c r="BL357" i="9" s="1"/>
  <c r="AF341" i="9"/>
  <c r="BL341" i="9" s="1"/>
  <c r="AF318" i="9"/>
  <c r="BL318" i="9" s="1"/>
  <c r="AF262" i="9"/>
  <c r="BL262" i="9" s="1"/>
  <c r="AF216" i="9"/>
  <c r="BL216" i="9" s="1"/>
  <c r="AF202" i="9"/>
  <c r="BL202" i="9" s="1"/>
  <c r="AF186" i="9"/>
  <c r="BL186" i="9" s="1"/>
  <c r="AF180" i="9"/>
  <c r="BL180" i="9" s="1"/>
  <c r="AF64" i="9"/>
  <c r="BL64" i="9" s="1"/>
  <c r="AG454" i="9"/>
  <c r="BM454" i="9" s="1"/>
  <c r="AG426" i="9"/>
  <c r="BM426" i="9" s="1"/>
  <c r="AG414" i="9"/>
  <c r="BM414" i="9" s="1"/>
  <c r="AG327" i="9"/>
  <c r="BM327" i="9" s="1"/>
  <c r="AG115" i="9"/>
  <c r="BM115" i="9" s="1"/>
  <c r="AG103" i="9"/>
  <c r="BM103" i="9" s="1"/>
  <c r="AG55" i="9"/>
  <c r="BM55" i="9" s="1"/>
  <c r="AF447" i="9"/>
  <c r="BL447" i="9" s="1"/>
  <c r="AF314" i="9"/>
  <c r="BL314" i="9" s="1"/>
  <c r="AF292" i="9"/>
  <c r="BL292" i="9" s="1"/>
  <c r="AF252" i="9"/>
  <c r="BL252" i="9" s="1"/>
  <c r="AG236" i="9"/>
  <c r="BM236" i="9" s="1"/>
  <c r="AG209" i="9"/>
  <c r="BM209" i="9" s="1"/>
  <c r="AF182" i="9"/>
  <c r="BL182" i="9" s="1"/>
  <c r="AF160" i="9"/>
  <c r="BL160" i="9" s="1"/>
  <c r="CB389" i="9"/>
  <c r="CB385" i="9"/>
  <c r="CB361" i="9"/>
  <c r="CB322" i="9"/>
  <c r="CB306" i="9"/>
  <c r="CB258" i="9"/>
  <c r="CB194" i="9"/>
  <c r="CB142" i="9"/>
  <c r="CB122" i="9"/>
  <c r="CB118" i="9"/>
  <c r="CB50" i="9"/>
  <c r="CB18" i="9"/>
  <c r="CC57" i="9"/>
  <c r="CB84" i="9"/>
  <c r="CB103" i="9"/>
  <c r="CB169" i="9"/>
  <c r="CC217" i="9"/>
  <c r="CC346" i="9"/>
  <c r="CB366" i="9"/>
  <c r="CC196" i="9"/>
  <c r="CC271" i="9"/>
  <c r="CB391" i="9"/>
  <c r="AG118" i="9"/>
  <c r="BM118" i="9" s="1"/>
  <c r="CC326" i="9"/>
  <c r="CC202" i="9"/>
  <c r="CC62" i="9"/>
  <c r="CB22" i="9"/>
  <c r="AF431" i="9"/>
  <c r="BL431" i="9" s="1"/>
  <c r="AG355" i="9"/>
  <c r="BM355" i="9" s="1"/>
  <c r="AG308" i="9"/>
  <c r="BM308" i="9" s="1"/>
  <c r="AG225" i="9"/>
  <c r="BM225" i="9" s="1"/>
  <c r="AF220" i="9"/>
  <c r="BL220" i="9" s="1"/>
  <c r="AF198" i="9"/>
  <c r="BL198" i="9" s="1"/>
  <c r="AG176" i="9"/>
  <c r="BM176" i="9" s="1"/>
  <c r="AF144" i="9"/>
  <c r="BL144" i="9" s="1"/>
  <c r="AF128" i="9"/>
  <c r="BL128" i="9" s="1"/>
  <c r="AG112" i="9"/>
  <c r="BM112" i="9" s="1"/>
  <c r="AG29" i="9"/>
  <c r="BM29" i="9" s="1"/>
  <c r="CC408" i="9"/>
  <c r="CC400" i="9"/>
  <c r="CC328" i="9"/>
  <c r="CC321" i="9"/>
  <c r="CC301" i="9"/>
  <c r="CC297" i="9"/>
  <c r="CC285" i="9"/>
  <c r="CC281" i="9"/>
  <c r="CC269" i="9"/>
  <c r="CC261" i="9"/>
  <c r="CC249" i="9"/>
  <c r="CC189" i="9"/>
  <c r="CC185" i="9"/>
  <c r="CC173" i="9"/>
  <c r="CC165" i="9"/>
  <c r="CC161" i="9"/>
  <c r="CC157" i="9"/>
  <c r="CC101" i="9"/>
  <c r="CC65" i="9"/>
  <c r="CC49" i="9"/>
  <c r="CC41" i="9"/>
  <c r="CC33" i="9"/>
  <c r="CC30" i="9"/>
  <c r="CC17" i="9"/>
  <c r="CC13" i="9"/>
  <c r="CC9" i="9"/>
  <c r="CC461" i="9"/>
  <c r="CC445" i="9"/>
  <c r="CC443" i="9"/>
  <c r="CC437" i="9"/>
  <c r="CC429" i="9"/>
  <c r="CC427" i="9"/>
  <c r="CC421" i="9"/>
  <c r="CC419" i="9"/>
  <c r="CC411" i="9"/>
  <c r="CC405" i="9"/>
  <c r="CC397" i="9"/>
  <c r="CC387" i="9"/>
  <c r="CC383" i="9"/>
  <c r="CC379" i="9"/>
  <c r="CC373" i="9"/>
  <c r="CC371" i="9"/>
  <c r="CC365" i="9"/>
  <c r="CC359" i="9"/>
  <c r="CC351" i="9"/>
  <c r="CC349" i="9"/>
  <c r="CC347" i="9"/>
  <c r="CC339" i="9"/>
  <c r="CC312" i="9"/>
  <c r="CC310" i="9"/>
  <c r="CC294" i="9"/>
  <c r="CC292" i="9"/>
  <c r="CC284" i="9"/>
  <c r="CC272" i="9"/>
  <c r="CC216" i="9"/>
  <c r="CC212" i="9"/>
  <c r="CC204" i="9"/>
  <c r="CC200" i="9"/>
  <c r="CC190" i="9"/>
  <c r="CC180" i="9"/>
  <c r="CC168" i="9"/>
  <c r="CC166" i="9"/>
  <c r="CC164" i="9"/>
  <c r="CC74" i="9"/>
  <c r="CC58" i="9"/>
  <c r="CC54" i="9"/>
  <c r="CC42" i="9"/>
  <c r="CC38" i="9"/>
  <c r="CC36" i="9"/>
  <c r="CC32" i="9"/>
  <c r="CC29" i="9"/>
  <c r="CC27" i="9"/>
  <c r="CC25" i="9"/>
  <c r="CC22" i="9"/>
  <c r="CC20" i="9"/>
  <c r="CC18" i="9"/>
  <c r="CC16" i="9"/>
  <c r="CC14" i="9"/>
  <c r="CC10" i="9"/>
  <c r="CB77" i="9"/>
  <c r="CB153" i="9"/>
  <c r="CC181" i="9"/>
  <c r="CC293" i="9"/>
  <c r="CC303" i="9"/>
  <c r="CB352" i="9"/>
  <c r="CB65" i="9"/>
  <c r="CB19" i="9"/>
  <c r="AG375" i="9"/>
  <c r="BM375" i="9" s="1"/>
  <c r="AG116" i="9"/>
  <c r="BM116" i="9" s="1"/>
  <c r="AF335" i="9"/>
  <c r="BL335" i="9" s="1"/>
  <c r="AF320" i="9"/>
  <c r="BL320" i="9" s="1"/>
  <c r="AG421" i="9"/>
  <c r="BM421" i="9" s="1"/>
  <c r="AG399" i="9"/>
  <c r="BM399" i="9" s="1"/>
  <c r="CC286" i="9"/>
  <c r="CC118" i="9"/>
  <c r="AF10" i="9"/>
  <c r="BL10" i="9" s="1"/>
  <c r="AG451" i="9"/>
  <c r="BM451" i="9" s="1"/>
  <c r="AF387" i="9"/>
  <c r="BL387" i="9" s="1"/>
  <c r="AF355" i="9"/>
  <c r="BL355" i="9" s="1"/>
  <c r="AF339" i="9"/>
  <c r="BL339" i="9" s="1"/>
  <c r="AF324" i="9"/>
  <c r="BL324" i="9" s="1"/>
  <c r="AF170" i="9"/>
  <c r="BL170" i="9" s="1"/>
  <c r="CB436" i="9"/>
  <c r="CB428" i="9"/>
  <c r="CB420" i="9"/>
  <c r="CB412" i="9"/>
  <c r="CB404" i="9"/>
  <c r="CB380" i="9"/>
  <c r="CB309" i="9"/>
  <c r="CB293" i="9"/>
  <c r="CB245" i="9"/>
  <c r="CB237" i="9"/>
  <c r="CB213" i="9"/>
  <c r="CB197" i="9"/>
  <c r="CB189" i="9"/>
  <c r="CB165" i="9"/>
  <c r="CB37" i="9"/>
  <c r="CB21" i="9"/>
  <c r="CB13" i="9"/>
  <c r="CB465" i="9"/>
  <c r="CB463" i="9"/>
  <c r="CB459" i="9"/>
  <c r="CB455" i="9"/>
  <c r="CB453" i="9"/>
  <c r="CB451" i="9"/>
  <c r="CB449" i="9"/>
  <c r="CB445" i="9"/>
  <c r="CB443" i="9"/>
  <c r="CB439" i="9"/>
  <c r="CB435" i="9"/>
  <c r="CB431" i="9"/>
  <c r="CB427" i="9"/>
  <c r="CB421" i="9"/>
  <c r="CB415" i="9"/>
  <c r="CB413" i="9"/>
  <c r="CB411" i="9"/>
  <c r="CB403" i="9"/>
  <c r="CB399" i="9"/>
  <c r="CB397" i="9"/>
  <c r="CB393" i="9"/>
  <c r="CB383" i="9"/>
  <c r="CB375" i="9"/>
  <c r="CB371" i="9"/>
  <c r="CB367" i="9"/>
  <c r="CB363" i="9"/>
  <c r="CB355" i="9"/>
  <c r="CB351" i="9"/>
  <c r="CB324" i="9"/>
  <c r="CB314" i="9"/>
  <c r="CB302" i="9"/>
  <c r="CB298" i="9"/>
  <c r="CB286" i="9"/>
  <c r="CB274" i="9"/>
  <c r="CB262" i="9"/>
  <c r="CB254" i="9"/>
  <c r="CB250" i="9"/>
  <c r="CB246" i="9"/>
  <c r="CB242" i="9"/>
  <c r="CB238" i="9"/>
  <c r="CB230" i="9"/>
  <c r="CB222" i="9"/>
  <c r="CB220" i="9"/>
  <c r="CB218" i="9"/>
  <c r="CB216" i="9"/>
  <c r="CB210" i="9"/>
  <c r="CB206" i="9"/>
  <c r="CB204" i="9"/>
  <c r="CB202" i="9"/>
  <c r="CB190" i="9"/>
  <c r="CB188" i="9"/>
  <c r="CB182" i="9"/>
  <c r="CB178" i="9"/>
  <c r="CB174" i="9"/>
  <c r="CB172" i="9"/>
  <c r="CB170" i="9"/>
  <c r="CB168" i="9"/>
  <c r="CB166" i="9"/>
  <c r="CB162" i="9"/>
  <c r="CB156" i="9"/>
  <c r="CB152" i="9"/>
  <c r="CB144" i="9"/>
  <c r="CB136" i="9"/>
  <c r="CB132" i="9"/>
  <c r="CB128" i="9"/>
  <c r="CB124" i="9"/>
  <c r="CB120" i="9"/>
  <c r="CB108" i="9"/>
  <c r="CB100" i="9"/>
  <c r="CB92" i="9"/>
  <c r="CB76" i="9"/>
  <c r="CB68" i="9"/>
  <c r="CB62" i="9"/>
  <c r="CB60" i="9"/>
  <c r="CB58" i="9"/>
  <c r="CB52" i="9"/>
  <c r="CB48" i="9"/>
  <c r="CB42" i="9"/>
  <c r="CB36" i="9"/>
  <c r="CB24" i="9"/>
  <c r="CB29" i="9"/>
  <c r="CB25" i="9"/>
  <c r="CB20" i="9"/>
  <c r="CB16" i="9"/>
  <c r="CB14" i="9"/>
  <c r="CB326" i="9"/>
  <c r="CC87" i="9"/>
  <c r="CB221" i="9"/>
  <c r="CC444" i="9"/>
  <c r="AG108" i="9"/>
  <c r="BM108" i="9" s="1"/>
  <c r="CB386" i="9"/>
  <c r="CB338" i="9"/>
  <c r="CB113" i="9"/>
  <c r="CB12" i="9"/>
  <c r="CB243" i="9"/>
  <c r="AG437" i="9"/>
  <c r="BM437" i="9" s="1"/>
  <c r="AG349" i="9"/>
  <c r="BM349" i="9" s="1"/>
  <c r="AG92" i="9"/>
  <c r="BM92" i="9" s="1"/>
  <c r="AF383" i="9"/>
  <c r="BL383" i="9" s="1"/>
  <c r="AF232" i="9"/>
  <c r="BL232" i="9" s="1"/>
  <c r="AF152" i="9"/>
  <c r="BL152" i="9" s="1"/>
  <c r="AG102" i="9"/>
  <c r="BM102" i="9" s="1"/>
  <c r="CC86" i="9"/>
  <c r="AG149" i="9"/>
  <c r="BM149" i="9" s="1"/>
  <c r="AG133" i="9"/>
  <c r="BM133" i="9" s="1"/>
  <c r="AG97" i="9"/>
  <c r="BM97" i="9" s="1"/>
  <c r="AG81" i="9"/>
  <c r="BM81" i="9" s="1"/>
  <c r="AG26" i="9"/>
  <c r="BM26" i="9" s="1"/>
  <c r="AG21" i="9"/>
  <c r="BM21" i="9" s="1"/>
  <c r="AG448" i="9"/>
  <c r="BM448" i="9" s="1"/>
  <c r="AG440" i="9"/>
  <c r="BM440" i="9" s="1"/>
  <c r="AG430" i="9"/>
  <c r="BM430" i="9" s="1"/>
  <c r="AG416" i="9"/>
  <c r="BM416" i="9" s="1"/>
  <c r="AG348" i="9"/>
  <c r="BM348" i="9" s="1"/>
  <c r="AG328" i="9"/>
  <c r="BM328" i="9" s="1"/>
  <c r="AG317" i="9"/>
  <c r="BM317" i="9" s="1"/>
  <c r="AG247" i="9"/>
  <c r="BM247" i="9" s="1"/>
  <c r="AG213" i="9"/>
  <c r="BM213" i="9" s="1"/>
  <c r="AG113" i="9"/>
  <c r="BM113" i="9" s="1"/>
  <c r="AG111" i="9"/>
  <c r="BM111" i="9" s="1"/>
  <c r="AG79" i="9"/>
  <c r="BM79" i="9" s="1"/>
  <c r="AG33" i="9"/>
  <c r="BM33" i="9" s="1"/>
  <c r="AG19" i="9"/>
  <c r="BM19" i="9" s="1"/>
  <c r="AF413" i="9"/>
  <c r="BL413" i="9" s="1"/>
  <c r="AF391" i="9"/>
  <c r="BL391" i="9" s="1"/>
  <c r="AF375" i="9"/>
  <c r="BL375" i="9" s="1"/>
  <c r="AG369" i="9"/>
  <c r="BM369" i="9" s="1"/>
  <c r="AG244" i="9"/>
  <c r="BM244" i="9" s="1"/>
  <c r="AF196" i="9"/>
  <c r="BL196" i="9" s="1"/>
  <c r="AG62" i="9"/>
  <c r="BM62" i="9" s="1"/>
  <c r="CC455" i="9"/>
  <c r="CC439" i="9"/>
  <c r="CC423" i="9"/>
  <c r="CC415" i="9"/>
  <c r="CC407" i="9"/>
  <c r="CC399" i="9"/>
  <c r="CC320" i="9"/>
  <c r="CC280" i="9"/>
  <c r="CC192" i="9"/>
  <c r="CC72" i="9"/>
  <c r="CC282" i="9"/>
  <c r="CC82" i="9"/>
  <c r="CC458" i="9"/>
  <c r="CC442" i="9"/>
  <c r="CC426" i="9"/>
  <c r="CC410" i="9"/>
  <c r="CC378" i="9"/>
  <c r="CC251" i="9"/>
  <c r="CC235" i="9"/>
  <c r="CC171" i="9"/>
  <c r="CC155" i="9"/>
  <c r="CC28" i="9"/>
  <c r="CC11" i="9"/>
  <c r="CC135" i="9"/>
  <c r="CC221" i="9"/>
  <c r="CB277" i="9"/>
  <c r="CB332" i="9"/>
  <c r="CC464" i="9"/>
  <c r="CC460" i="9"/>
  <c r="CC456" i="9"/>
  <c r="CC452" i="9"/>
  <c r="CC448" i="9"/>
  <c r="CC440" i="9"/>
  <c r="CC436" i="9"/>
  <c r="CC432" i="9"/>
  <c r="CC428" i="9"/>
  <c r="CC424" i="9"/>
  <c r="CC420" i="9"/>
  <c r="CC416" i="9"/>
  <c r="CC414" i="9"/>
  <c r="CC412" i="9"/>
  <c r="CC396" i="9"/>
  <c r="CC394" i="9"/>
  <c r="CC392" i="9"/>
  <c r="CC390" i="9"/>
  <c r="CC388" i="9"/>
  <c r="CC384" i="9"/>
  <c r="CC382" i="9"/>
  <c r="CC380" i="9"/>
  <c r="CC362" i="9"/>
  <c r="CC356" i="9"/>
  <c r="CC352" i="9"/>
  <c r="CC350" i="9"/>
  <c r="CC348" i="9"/>
  <c r="CC344" i="9"/>
  <c r="CC342" i="9"/>
  <c r="CC336" i="9"/>
  <c r="CC332" i="9"/>
  <c r="CC323" i="9"/>
  <c r="CC317" i="9"/>
  <c r="CC313" i="9"/>
  <c r="CC311" i="9"/>
  <c r="CC309" i="9"/>
  <c r="CC295" i="9"/>
  <c r="CC291" i="9"/>
  <c r="CC287" i="9"/>
  <c r="CC283" i="9"/>
  <c r="CC273" i="9"/>
  <c r="CC265" i="9"/>
  <c r="CC257" i="9"/>
  <c r="CC253" i="9"/>
  <c r="CC245" i="9"/>
  <c r="CC241" i="9"/>
  <c r="CC237" i="9"/>
  <c r="CC233" i="9"/>
  <c r="CC219" i="9"/>
  <c r="CC215" i="9"/>
  <c r="CC209" i="9"/>
  <c r="CC205" i="9"/>
  <c r="CC201" i="9"/>
  <c r="CC197" i="9"/>
  <c r="CC193" i="9"/>
  <c r="CC191" i="9"/>
  <c r="CC183" i="9"/>
  <c r="CC179" i="9"/>
  <c r="CC167" i="9"/>
  <c r="CC163" i="9"/>
  <c r="CC153" i="9"/>
  <c r="CC151" i="9"/>
  <c r="CC147" i="9"/>
  <c r="CC145" i="9"/>
  <c r="CC143" i="9"/>
  <c r="CC141" i="9"/>
  <c r="CC139" i="9"/>
  <c r="CC137" i="9"/>
  <c r="CC133" i="9"/>
  <c r="CC131" i="9"/>
  <c r="CC127" i="9"/>
  <c r="CC125" i="9"/>
  <c r="CC121" i="9"/>
  <c r="CC119" i="9"/>
  <c r="CC113" i="9"/>
  <c r="CC111" i="9"/>
  <c r="CC107" i="9"/>
  <c r="CC105" i="9"/>
  <c r="CC103" i="9"/>
  <c r="CC99" i="9"/>
  <c r="CC97" i="9"/>
  <c r="CC95" i="9"/>
  <c r="CC93" i="9"/>
  <c r="CC91" i="9"/>
  <c r="CC83" i="9"/>
  <c r="CC81" i="9"/>
  <c r="CC77" i="9"/>
  <c r="CC75" i="9"/>
  <c r="CC71" i="9"/>
  <c r="CC67" i="9"/>
  <c r="CC63" i="9"/>
  <c r="CC59" i="9"/>
  <c r="CC55" i="9"/>
  <c r="CC51" i="9"/>
  <c r="CC45" i="9"/>
  <c r="CC39" i="9"/>
  <c r="CB462" i="9"/>
  <c r="CB458" i="9"/>
  <c r="CB454" i="9"/>
  <c r="CB446" i="9"/>
  <c r="CB442" i="9"/>
  <c r="CB438" i="9"/>
  <c r="CB434" i="9"/>
  <c r="CB426" i="9"/>
  <c r="CB422" i="9"/>
  <c r="CB410" i="9"/>
  <c r="CB402" i="9"/>
  <c r="CB390" i="9"/>
  <c r="CB382" i="9"/>
  <c r="CB378" i="9"/>
  <c r="CB374" i="9"/>
  <c r="CB362" i="9"/>
  <c r="CB358" i="9"/>
  <c r="CB350" i="9"/>
  <c r="CB342" i="9"/>
  <c r="CB334" i="9"/>
  <c r="CB327" i="9"/>
  <c r="CB227" i="9"/>
  <c r="CB215" i="9"/>
  <c r="CB199" i="9"/>
  <c r="CB195" i="9"/>
  <c r="CB191" i="9"/>
  <c r="CB187" i="9"/>
  <c r="CB183" i="9"/>
  <c r="CB179" i="9"/>
  <c r="CB175" i="9"/>
  <c r="CB171" i="9"/>
  <c r="CB167" i="9"/>
  <c r="CB163" i="9"/>
  <c r="CB151" i="9"/>
  <c r="CB147" i="9"/>
  <c r="CB143" i="9"/>
  <c r="CB135" i="9"/>
  <c r="CB131" i="9"/>
  <c r="CB127" i="9"/>
  <c r="CB123" i="9"/>
  <c r="CB119" i="9"/>
  <c r="CB99" i="9"/>
  <c r="CB83" i="9"/>
  <c r="CB71" i="9"/>
  <c r="CB67" i="9"/>
  <c r="CB55" i="9"/>
  <c r="CB51" i="9"/>
  <c r="CB39" i="9"/>
  <c r="CB31" i="9"/>
  <c r="CB15" i="9"/>
  <c r="CB450" i="9"/>
  <c r="CB424" i="9"/>
  <c r="CB418" i="9"/>
  <c r="CB414" i="9"/>
  <c r="CB406" i="9"/>
  <c r="CB398" i="9"/>
  <c r="CB396" i="9"/>
  <c r="CB394" i="9"/>
  <c r="CB392" i="9"/>
  <c r="CB376" i="9"/>
  <c r="CB372" i="9"/>
  <c r="CB370" i="9"/>
  <c r="CB368" i="9"/>
  <c r="CB364" i="9"/>
  <c r="CB360" i="9"/>
  <c r="CB356" i="9"/>
  <c r="CB354" i="9"/>
  <c r="CB348" i="9"/>
  <c r="CB346" i="9"/>
  <c r="CB344" i="9"/>
  <c r="CB340" i="9"/>
  <c r="CB328" i="9"/>
  <c r="CB325" i="9"/>
  <c r="CB323" i="9"/>
  <c r="CB319" i="9"/>
  <c r="CB317" i="9"/>
  <c r="CB315" i="9"/>
  <c r="CB313" i="9"/>
  <c r="CB307" i="9"/>
  <c r="CB301" i="9"/>
  <c r="CB299" i="9"/>
  <c r="CB297" i="9"/>
  <c r="CB295" i="9"/>
  <c r="CB291" i="9"/>
  <c r="CB283" i="9"/>
  <c r="CB279" i="9"/>
  <c r="CB275" i="9"/>
  <c r="CB271" i="9"/>
  <c r="CB267" i="9"/>
  <c r="CB255" i="9"/>
  <c r="CB251" i="9"/>
  <c r="CB239" i="9"/>
  <c r="CB235" i="9"/>
  <c r="CB223" i="9"/>
  <c r="CB219" i="9"/>
  <c r="CB217" i="9"/>
  <c r="CB211" i="9"/>
  <c r="CB205" i="9"/>
  <c r="CB201" i="9"/>
  <c r="CB173" i="9"/>
  <c r="CB149" i="9"/>
  <c r="CB145" i="9"/>
  <c r="CB141" i="9"/>
  <c r="CB137" i="9"/>
  <c r="CB133" i="9"/>
  <c r="CB129" i="9"/>
  <c r="CB125" i="9"/>
  <c r="CB121" i="9"/>
  <c r="CB117" i="9"/>
  <c r="CB111" i="9"/>
  <c r="CB107" i="9"/>
  <c r="CB105" i="9"/>
  <c r="CB97" i="9"/>
  <c r="CB95" i="9"/>
  <c r="CB93" i="9"/>
  <c r="CB91" i="9"/>
  <c r="CB87" i="9"/>
  <c r="CB81" i="9"/>
  <c r="CB79" i="9"/>
  <c r="CB75" i="9"/>
  <c r="CB69" i="9"/>
  <c r="CB63" i="9"/>
  <c r="CB59" i="9"/>
  <c r="CB53" i="9"/>
  <c r="CB49" i="9"/>
  <c r="CB45" i="9"/>
  <c r="CB43" i="9"/>
  <c r="CB28" i="9"/>
  <c r="CB11" i="9"/>
  <c r="CC376" i="9"/>
  <c r="EJ156" i="9"/>
  <c r="CC465" i="9"/>
  <c r="CC453" i="9"/>
  <c r="CC413" i="9"/>
  <c r="CC393" i="9"/>
  <c r="CC389" i="9"/>
  <c r="CC385" i="9"/>
  <c r="CC381" i="9"/>
  <c r="CC369" i="9"/>
  <c r="CC357" i="9"/>
  <c r="CC345" i="9"/>
  <c r="CC341" i="9"/>
  <c r="CC329" i="9"/>
  <c r="CC318" i="9"/>
  <c r="CC302" i="9"/>
  <c r="CC298" i="9"/>
  <c r="CC278" i="9"/>
  <c r="CC266" i="9"/>
  <c r="CC262" i="9"/>
  <c r="CC258" i="9"/>
  <c r="CC254" i="9"/>
  <c r="CC250" i="9"/>
  <c r="CC246" i="9"/>
  <c r="CC242" i="9"/>
  <c r="CC234" i="9"/>
  <c r="CC230" i="9"/>
  <c r="CC226" i="9"/>
  <c r="CC222" i="9"/>
  <c r="CC218" i="9"/>
  <c r="CC214" i="9"/>
  <c r="CC206" i="9"/>
  <c r="CC198" i="9"/>
  <c r="CC194" i="9"/>
  <c r="CC178" i="9"/>
  <c r="CC174" i="9"/>
  <c r="CC158" i="9"/>
  <c r="CC154" i="9"/>
  <c r="CC150" i="9"/>
  <c r="CC146" i="9"/>
  <c r="CC138" i="9"/>
  <c r="CC134" i="9"/>
  <c r="CC130" i="9"/>
  <c r="CC126" i="9"/>
  <c r="CC122" i="9"/>
  <c r="CC110" i="9"/>
  <c r="CC102" i="9"/>
  <c r="CC94" i="9"/>
  <c r="CC78" i="9"/>
  <c r="CC70" i="9"/>
  <c r="CC66" i="9"/>
  <c r="CC46" i="9"/>
  <c r="EJ402" i="9"/>
  <c r="EJ296" i="9"/>
  <c r="EJ288" i="9"/>
  <c r="EJ280" i="9"/>
  <c r="EJ174" i="9"/>
  <c r="EJ142" i="9"/>
  <c r="EJ102" i="9"/>
  <c r="CB461" i="9"/>
  <c r="CB457" i="9"/>
  <c r="CB441" i="9"/>
  <c r="CB429" i="9"/>
  <c r="CB417" i="9"/>
  <c r="CB405" i="9"/>
  <c r="CB401" i="9"/>
  <c r="CB381" i="9"/>
  <c r="CB377" i="9"/>
  <c r="CB373" i="9"/>
  <c r="CB365" i="9"/>
  <c r="CB357" i="9"/>
  <c r="CB353" i="9"/>
  <c r="CB349" i="9"/>
  <c r="CB345" i="9"/>
  <c r="CB341" i="9"/>
  <c r="CB337" i="9"/>
  <c r="CB333" i="9"/>
  <c r="CB329" i="9"/>
  <c r="CB318" i="9"/>
  <c r="CB310" i="9"/>
  <c r="CB290" i="9"/>
  <c r="CB278" i="9"/>
  <c r="CB270" i="9"/>
  <c r="CB266" i="9"/>
  <c r="CB234" i="9"/>
  <c r="CB226" i="9"/>
  <c r="CB214" i="9"/>
  <c r="CB198" i="9"/>
  <c r="CB150" i="9"/>
  <c r="CB146" i="9"/>
  <c r="CB138" i="9"/>
  <c r="CB126" i="9"/>
  <c r="CB114" i="9"/>
  <c r="CB110" i="9"/>
  <c r="CB106" i="9"/>
  <c r="CB102" i="9"/>
  <c r="CB98" i="9"/>
  <c r="CB94" i="9"/>
  <c r="CB90" i="9"/>
  <c r="CB86" i="9"/>
  <c r="CB82" i="9"/>
  <c r="CB78" i="9"/>
  <c r="CB74" i="9"/>
  <c r="CB70" i="9"/>
  <c r="CB66" i="9"/>
  <c r="CB38" i="9"/>
  <c r="CB27" i="9"/>
  <c r="CB10" i="9"/>
  <c r="EK168" i="9"/>
  <c r="EK152" i="9"/>
  <c r="EK136" i="9"/>
  <c r="EK337" i="9"/>
  <c r="EJ401" i="9"/>
  <c r="EJ369" i="9"/>
  <c r="EJ306" i="9"/>
  <c r="EK434" i="9"/>
  <c r="EK179" i="9"/>
  <c r="EK156" i="9"/>
  <c r="EK147" i="9"/>
  <c r="EK267" i="9"/>
  <c r="EK203" i="9"/>
  <c r="EK141" i="9"/>
  <c r="EK113" i="9"/>
  <c r="GB8" i="9"/>
  <c r="GC8" i="9"/>
  <c r="GD8" i="9"/>
  <c r="GH8" i="9" s="1"/>
  <c r="GE8" i="9"/>
  <c r="GI8" i="9" s="1"/>
  <c r="GL8" i="9"/>
  <c r="GP8" i="9" s="1"/>
  <c r="GM8" i="9"/>
  <c r="HB8" i="9"/>
  <c r="HF8" i="9" s="1"/>
  <c r="HC8" i="9"/>
  <c r="HG8" i="9" s="1"/>
  <c r="EK209" i="9" l="1"/>
  <c r="EJ111" i="9"/>
  <c r="EK47" i="9"/>
  <c r="EK215" i="9"/>
  <c r="EJ167" i="9"/>
  <c r="EJ454" i="9"/>
  <c r="EJ426" i="9"/>
  <c r="EJ203" i="9"/>
  <c r="EJ311" i="9"/>
  <c r="EJ214" i="9"/>
  <c r="EJ302" i="9"/>
  <c r="EJ457" i="9"/>
  <c r="EK318" i="9"/>
  <c r="EK461" i="9"/>
  <c r="EJ38" i="9"/>
  <c r="EJ232" i="9"/>
  <c r="EK363" i="9"/>
  <c r="EJ50" i="9"/>
  <c r="EJ188" i="9"/>
  <c r="EJ395" i="9"/>
  <c r="EK319" i="9"/>
  <c r="EK138" i="9"/>
  <c r="EK435" i="9"/>
  <c r="EK347" i="9"/>
  <c r="EJ73" i="9"/>
  <c r="EK229" i="9"/>
  <c r="EK404" i="9"/>
  <c r="EJ9" i="9"/>
  <c r="EJ101" i="9"/>
  <c r="EJ135" i="9"/>
  <c r="EK155" i="9"/>
  <c r="EK374" i="9"/>
  <c r="EJ404" i="9"/>
  <c r="EJ179" i="9"/>
  <c r="EJ442" i="9"/>
  <c r="EK378" i="9"/>
  <c r="EK246" i="9"/>
  <c r="EK385" i="9"/>
  <c r="EJ303" i="9"/>
  <c r="EK463" i="9"/>
  <c r="EJ192" i="9"/>
  <c r="EJ357" i="9"/>
  <c r="EK420" i="9"/>
  <c r="EK360" i="9"/>
  <c r="EJ138" i="9"/>
  <c r="EJ300" i="9"/>
  <c r="EK86" i="9"/>
  <c r="EK130" i="9"/>
  <c r="EK134" i="9"/>
  <c r="EK38" i="9"/>
  <c r="EK200" i="9"/>
  <c r="EK387" i="9"/>
  <c r="EK448" i="9"/>
  <c r="EJ448" i="9"/>
  <c r="EK241" i="9"/>
  <c r="EJ364" i="9"/>
  <c r="EJ305" i="9"/>
  <c r="EJ147" i="9"/>
  <c r="EK201" i="9"/>
  <c r="EK231" i="9"/>
  <c r="EK382" i="9"/>
  <c r="EJ28" i="9"/>
  <c r="EJ11" i="9"/>
  <c r="EK317" i="9"/>
  <c r="EJ187" i="9"/>
  <c r="EJ370" i="9"/>
  <c r="EJ446" i="9"/>
  <c r="EK235" i="9"/>
  <c r="EJ151" i="9"/>
  <c r="EK164" i="9"/>
  <c r="EK338" i="9"/>
  <c r="EJ222" i="9"/>
  <c r="EJ310" i="9"/>
  <c r="EJ425" i="9"/>
  <c r="EK210" i="9"/>
  <c r="EK290" i="9"/>
  <c r="EK389" i="9"/>
  <c r="EJ152" i="9"/>
  <c r="EJ248" i="9"/>
  <c r="EJ359" i="9"/>
  <c r="EJ327" i="9"/>
  <c r="EK427" i="9"/>
  <c r="EK436" i="9"/>
  <c r="EJ58" i="9"/>
  <c r="EJ260" i="9"/>
  <c r="EJ355" i="9"/>
  <c r="EK20" i="9"/>
  <c r="EK459" i="9"/>
  <c r="EK170" i="9"/>
  <c r="EK240" i="9"/>
  <c r="EK248" i="9"/>
  <c r="EK10" i="9"/>
  <c r="EK42" i="9"/>
  <c r="EK166" i="9"/>
  <c r="EK391" i="9"/>
  <c r="EK460" i="9"/>
  <c r="EJ452" i="9"/>
  <c r="EJ141" i="9"/>
  <c r="EJ412" i="9"/>
  <c r="EJ417" i="9"/>
  <c r="EK52" i="9"/>
  <c r="EJ45" i="9"/>
  <c r="EK116" i="9"/>
  <c r="EJ193" i="9"/>
  <c r="EK79" i="9"/>
  <c r="EK213" i="9"/>
  <c r="EK151" i="9"/>
  <c r="EK239" i="9"/>
  <c r="EK303" i="9"/>
  <c r="EK406" i="9"/>
  <c r="EJ51" i="9"/>
  <c r="EJ340" i="9"/>
  <c r="EJ15" i="9"/>
  <c r="EJ87" i="9"/>
  <c r="EK39" i="9"/>
  <c r="EK392" i="9"/>
  <c r="EK135" i="9"/>
  <c r="EK55" i="9"/>
  <c r="EJ195" i="9"/>
  <c r="EJ275" i="9"/>
  <c r="EJ378" i="9"/>
  <c r="EJ287" i="9"/>
  <c r="EJ172" i="9"/>
  <c r="EJ406" i="9"/>
  <c r="EK328" i="9"/>
  <c r="EK187" i="9"/>
  <c r="EK430" i="9"/>
  <c r="EK370" i="9"/>
  <c r="EJ186" i="9"/>
  <c r="EJ226" i="9"/>
  <c r="EJ270" i="9"/>
  <c r="EJ318" i="9"/>
  <c r="EJ381" i="9"/>
  <c r="EJ433" i="9"/>
  <c r="EK214" i="9"/>
  <c r="EK254" i="9"/>
  <c r="EK294" i="9"/>
  <c r="EK329" i="9"/>
  <c r="EK361" i="9"/>
  <c r="EK393" i="9"/>
  <c r="EK441" i="9"/>
  <c r="EJ366" i="9"/>
  <c r="EK144" i="9"/>
  <c r="EJ54" i="9"/>
  <c r="EJ110" i="9"/>
  <c r="EJ158" i="9"/>
  <c r="EJ200" i="9"/>
  <c r="EJ256" i="9"/>
  <c r="EJ312" i="9"/>
  <c r="EJ367" i="9"/>
  <c r="EJ421" i="9"/>
  <c r="EJ358" i="9"/>
  <c r="EK204" i="9"/>
  <c r="EJ18" i="9"/>
  <c r="EJ64" i="9"/>
  <c r="EJ98" i="9"/>
  <c r="EJ154" i="9"/>
  <c r="EJ212" i="9"/>
  <c r="EJ268" i="9"/>
  <c r="EJ314" i="9"/>
  <c r="EJ363" i="9"/>
  <c r="EJ411" i="9"/>
  <c r="EK29" i="9"/>
  <c r="EK443" i="9"/>
  <c r="EK172" i="9"/>
  <c r="EK252" i="9"/>
  <c r="EK264" i="9"/>
  <c r="EK232" i="9"/>
  <c r="EK14" i="9"/>
  <c r="EK46" i="9"/>
  <c r="EK82" i="9"/>
  <c r="EK174" i="9"/>
  <c r="EK212" i="9"/>
  <c r="EK359" i="9"/>
  <c r="EK399" i="9"/>
  <c r="EJ53" i="9"/>
  <c r="EJ85" i="9"/>
  <c r="EJ269" i="9"/>
  <c r="EJ145" i="9"/>
  <c r="EK257" i="9"/>
  <c r="EJ336" i="9"/>
  <c r="EK157" i="9"/>
  <c r="EJ376" i="9"/>
  <c r="EK137" i="9"/>
  <c r="EK364" i="9"/>
  <c r="EJ144" i="9"/>
  <c r="EJ297" i="9"/>
  <c r="EK119" i="9"/>
  <c r="EJ450" i="9"/>
  <c r="EK277" i="9"/>
  <c r="EJ251" i="9"/>
  <c r="EK171" i="9"/>
  <c r="EK346" i="9"/>
  <c r="EJ405" i="9"/>
  <c r="EK198" i="9"/>
  <c r="EK349" i="9"/>
  <c r="EJ16" i="9"/>
  <c r="EK120" i="9"/>
  <c r="EJ263" i="9"/>
  <c r="EK400" i="9"/>
  <c r="EK99" i="9"/>
  <c r="EJ82" i="9"/>
  <c r="EJ345" i="9"/>
  <c r="EK437" i="9"/>
  <c r="EK126" i="9"/>
  <c r="EK158" i="9"/>
  <c r="EJ420" i="9"/>
  <c r="EJ253" i="9"/>
  <c r="EK205" i="9"/>
  <c r="EK127" i="9"/>
  <c r="EJ462" i="9"/>
  <c r="EK297" i="9"/>
  <c r="EJ259" i="9"/>
  <c r="EJ414" i="9"/>
  <c r="EJ342" i="9"/>
  <c r="EK307" i="9"/>
  <c r="EJ461" i="9"/>
  <c r="EK322" i="9"/>
  <c r="EK429" i="9"/>
  <c r="EK43" i="9"/>
  <c r="EJ44" i="9"/>
  <c r="EJ150" i="9"/>
  <c r="EJ295" i="9"/>
  <c r="EJ56" i="9"/>
  <c r="EJ403" i="9"/>
  <c r="EK416" i="9"/>
  <c r="EK228" i="9"/>
  <c r="EK439" i="9"/>
  <c r="EK447" i="9"/>
  <c r="EK74" i="9"/>
  <c r="EK162" i="9"/>
  <c r="EK351" i="9"/>
  <c r="EJ77" i="9"/>
  <c r="EJ261" i="9"/>
  <c r="EJ408" i="9"/>
  <c r="EK149" i="9"/>
  <c r="EK408" i="9"/>
  <c r="EK217" i="9"/>
  <c r="EJ199" i="9"/>
  <c r="EK71" i="9"/>
  <c r="EK143" i="9"/>
  <c r="EK295" i="9"/>
  <c r="EJ245" i="9"/>
  <c r="EJ75" i="9"/>
  <c r="EJ91" i="9"/>
  <c r="EK31" i="9"/>
  <c r="EJ267" i="9"/>
  <c r="EJ255" i="9"/>
  <c r="EJ374" i="9"/>
  <c r="EK410" i="9"/>
  <c r="EK124" i="9"/>
  <c r="EJ182" i="9"/>
  <c r="EJ266" i="9"/>
  <c r="EJ373" i="9"/>
  <c r="EK250" i="9"/>
  <c r="EK326" i="9"/>
  <c r="EK357" i="9"/>
  <c r="EK433" i="9"/>
  <c r="EJ334" i="9"/>
  <c r="EJ46" i="9"/>
  <c r="EJ198" i="9"/>
  <c r="EJ304" i="9"/>
  <c r="EJ415" i="9"/>
  <c r="EK178" i="9"/>
  <c r="EK30" i="9"/>
  <c r="EJ10" i="9"/>
  <c r="EJ90" i="9"/>
  <c r="EJ204" i="9"/>
  <c r="EJ308" i="9"/>
  <c r="EJ409" i="9"/>
  <c r="EJ67" i="9"/>
  <c r="EK440" i="9"/>
  <c r="EK256" i="9"/>
  <c r="EK224" i="9"/>
  <c r="EK78" i="9"/>
  <c r="EK208" i="9"/>
  <c r="EK355" i="9"/>
  <c r="EJ81" i="9"/>
  <c r="EJ265" i="9"/>
  <c r="EK249" i="9"/>
  <c r="EJ368" i="9"/>
  <c r="EK118" i="9"/>
  <c r="EK185" i="9"/>
  <c r="EJ213" i="9"/>
  <c r="EK107" i="9"/>
  <c r="EK265" i="9"/>
  <c r="EK123" i="9"/>
  <c r="EK183" i="9"/>
  <c r="EK247" i="9"/>
  <c r="EK311" i="9"/>
  <c r="EK414" i="9"/>
  <c r="EJ71" i="9"/>
  <c r="EJ360" i="9"/>
  <c r="EJ31" i="9"/>
  <c r="EJ95" i="9"/>
  <c r="EK91" i="9"/>
  <c r="EK424" i="9"/>
  <c r="EK175" i="9"/>
  <c r="EK87" i="9"/>
  <c r="EJ211" i="9"/>
  <c r="EJ283" i="9"/>
  <c r="EJ386" i="9"/>
  <c r="EK380" i="9"/>
  <c r="EJ299" i="9"/>
  <c r="EJ444" i="9"/>
  <c r="EK299" i="9"/>
  <c r="EK444" i="9"/>
  <c r="EJ183" i="9"/>
  <c r="EJ438" i="9"/>
  <c r="EJ436" i="9"/>
  <c r="EK219" i="9"/>
  <c r="EK442" i="9"/>
  <c r="EK390" i="9"/>
  <c r="EJ190" i="9"/>
  <c r="EJ234" i="9"/>
  <c r="EJ278" i="9"/>
  <c r="EJ322" i="9"/>
  <c r="EJ385" i="9"/>
  <c r="EJ437" i="9"/>
  <c r="EK454" i="9"/>
  <c r="EK182" i="9"/>
  <c r="EK222" i="9"/>
  <c r="EK258" i="9"/>
  <c r="EK298" i="9"/>
  <c r="EK333" i="9"/>
  <c r="EK365" i="9"/>
  <c r="EK397" i="9"/>
  <c r="EK445" i="9"/>
  <c r="EK40" i="9"/>
  <c r="EJ143" i="9"/>
  <c r="EJ398" i="9"/>
  <c r="EK84" i="9"/>
  <c r="EJ14" i="9"/>
  <c r="EJ62" i="9"/>
  <c r="EJ118" i="9"/>
  <c r="EJ160" i="9"/>
  <c r="EJ208" i="9"/>
  <c r="EJ264" i="9"/>
  <c r="EJ320" i="9"/>
  <c r="EJ375" i="9"/>
  <c r="EJ423" i="9"/>
  <c r="EK104" i="9"/>
  <c r="EJ390" i="9"/>
  <c r="EK236" i="9"/>
  <c r="EK165" i="9"/>
  <c r="EK422" i="9"/>
  <c r="EJ25" i="9"/>
  <c r="EJ66" i="9"/>
  <c r="EJ104" i="9"/>
  <c r="EJ220" i="9"/>
  <c r="EJ274" i="9"/>
  <c r="EJ316" i="9"/>
  <c r="EJ371" i="9"/>
  <c r="EJ419" i="9"/>
  <c r="EK36" i="9"/>
  <c r="EK262" i="9"/>
  <c r="EK23" i="9"/>
  <c r="EK417" i="9"/>
  <c r="EK260" i="9"/>
  <c r="EK272" i="9"/>
  <c r="EK292" i="9"/>
  <c r="EK244" i="9"/>
  <c r="EK18" i="9"/>
  <c r="EK50" i="9"/>
  <c r="EK142" i="9"/>
  <c r="EK180" i="9"/>
  <c r="EK367" i="9"/>
  <c r="EK403" i="9"/>
  <c r="EJ57" i="9"/>
  <c r="EJ460" i="9"/>
  <c r="EJ416" i="9"/>
  <c r="EJ149" i="9"/>
  <c r="EK261" i="9"/>
  <c r="EK376" i="9"/>
  <c r="EJ380" i="9"/>
  <c r="EK372" i="9"/>
  <c r="EK189" i="9"/>
  <c r="EK332" i="9"/>
  <c r="EK163" i="9"/>
  <c r="EK279" i="9"/>
  <c r="EJ55" i="9"/>
  <c r="EJ116" i="9"/>
  <c r="EJ171" i="9"/>
  <c r="EK80" i="9"/>
  <c r="EJ254" i="9"/>
  <c r="EK242" i="9"/>
  <c r="EK381" i="9"/>
  <c r="EK426" i="9"/>
  <c r="EJ94" i="9"/>
  <c r="EJ351" i="9"/>
  <c r="EJ465" i="9"/>
  <c r="EJ132" i="9"/>
  <c r="EJ294" i="9"/>
  <c r="EK423" i="9"/>
  <c r="EK66" i="9"/>
  <c r="EK383" i="9"/>
  <c r="EJ356" i="9"/>
  <c r="EK352" i="9"/>
  <c r="EJ309" i="9"/>
  <c r="EK223" i="9"/>
  <c r="EJ181" i="9"/>
  <c r="EJ346" i="9"/>
  <c r="EJ223" i="9"/>
  <c r="EJ140" i="9"/>
  <c r="EJ258" i="9"/>
  <c r="EK282" i="9"/>
  <c r="EK465" i="9"/>
  <c r="EK128" i="9"/>
  <c r="EJ100" i="9"/>
  <c r="EJ407" i="9"/>
  <c r="EK70" i="9"/>
  <c r="EJ196" i="9"/>
  <c r="EJ63" i="9"/>
  <c r="EK451" i="9"/>
  <c r="EK115" i="9"/>
  <c r="EJ225" i="9"/>
  <c r="EK121" i="9"/>
  <c r="EK191" i="9"/>
  <c r="EK327" i="9"/>
  <c r="EJ83" i="9"/>
  <c r="EJ35" i="9"/>
  <c r="EK103" i="9"/>
  <c r="EK233" i="9"/>
  <c r="EK245" i="9"/>
  <c r="EJ219" i="9"/>
  <c r="EJ394" i="9"/>
  <c r="EK72" i="9"/>
  <c r="EK362" i="9"/>
  <c r="EJ215" i="9"/>
  <c r="EK251" i="9"/>
  <c r="EJ194" i="9"/>
  <c r="EJ286" i="9"/>
  <c r="EJ393" i="9"/>
  <c r="EJ40" i="9"/>
  <c r="EK226" i="9"/>
  <c r="EK401" i="9"/>
  <c r="EK449" i="9"/>
  <c r="EJ175" i="9"/>
  <c r="EK160" i="9"/>
  <c r="EJ68" i="9"/>
  <c r="EJ166" i="9"/>
  <c r="EJ272" i="9"/>
  <c r="EJ326" i="9"/>
  <c r="EJ431" i="9"/>
  <c r="EJ422" i="9"/>
  <c r="EJ27" i="9"/>
  <c r="EJ106" i="9"/>
  <c r="EJ164" i="9"/>
  <c r="EJ276" i="9"/>
  <c r="EJ379" i="9"/>
  <c r="EK284" i="9"/>
  <c r="EK276" i="9"/>
  <c r="EK54" i="9"/>
  <c r="EK184" i="9"/>
  <c r="EK371" i="9"/>
  <c r="EJ97" i="9"/>
  <c r="EK428" i="9"/>
  <c r="EK269" i="9"/>
  <c r="EK388" i="9"/>
  <c r="EJ384" i="9"/>
  <c r="EK111" i="9"/>
  <c r="EK117" i="9"/>
  <c r="EJ39" i="9"/>
  <c r="EJ257" i="9"/>
  <c r="EK33" i="9"/>
  <c r="EK131" i="9"/>
  <c r="EK289" i="9"/>
  <c r="EJ230" i="9"/>
  <c r="EK199" i="9"/>
  <c r="EK263" i="9"/>
  <c r="EK350" i="9"/>
  <c r="EK446" i="9"/>
  <c r="EJ103" i="9"/>
  <c r="EJ392" i="9"/>
  <c r="EJ43" i="9"/>
  <c r="EJ107" i="9"/>
  <c r="EK167" i="9"/>
  <c r="EK462" i="9"/>
  <c r="EK348" i="9"/>
  <c r="EK285" i="9"/>
  <c r="EJ131" i="9"/>
  <c r="EJ235" i="9"/>
  <c r="EJ307" i="9"/>
  <c r="EJ410" i="9"/>
  <c r="EJ127" i="9"/>
  <c r="EJ350" i="9"/>
  <c r="EK48" i="9"/>
  <c r="EK394" i="9"/>
  <c r="EK25" i="9"/>
  <c r="EJ247" i="9"/>
  <c r="EK16" i="9"/>
  <c r="EK283" i="9"/>
  <c r="EK211" i="9"/>
  <c r="EJ202" i="9"/>
  <c r="EJ246" i="9"/>
  <c r="EJ290" i="9"/>
  <c r="EJ353" i="9"/>
  <c r="EJ397" i="9"/>
  <c r="EJ449" i="9"/>
  <c r="EK190" i="9"/>
  <c r="EK234" i="9"/>
  <c r="EK270" i="9"/>
  <c r="EK306" i="9"/>
  <c r="EK341" i="9"/>
  <c r="EK373" i="9"/>
  <c r="EK405" i="9"/>
  <c r="EK453" i="9"/>
  <c r="EK83" i="9"/>
  <c r="EJ119" i="9"/>
  <c r="EJ207" i="9"/>
  <c r="EK100" i="9"/>
  <c r="EJ24" i="9"/>
  <c r="EJ70" i="9"/>
  <c r="EJ126" i="9"/>
  <c r="EJ216" i="9"/>
  <c r="EJ335" i="9"/>
  <c r="EJ389" i="9"/>
  <c r="EJ439" i="9"/>
  <c r="EJ434" i="9"/>
  <c r="EK300" i="9"/>
  <c r="EK221" i="9"/>
  <c r="EJ329" i="9"/>
  <c r="EK13" i="9"/>
  <c r="EJ74" i="9"/>
  <c r="EJ122" i="9"/>
  <c r="EJ170" i="9"/>
  <c r="EJ236" i="9"/>
  <c r="EJ284" i="9"/>
  <c r="EJ331" i="9"/>
  <c r="EJ383" i="9"/>
  <c r="EJ435" i="9"/>
  <c r="EK230" i="9"/>
  <c r="EJ159" i="9"/>
  <c r="EK95" i="9"/>
  <c r="EJ429" i="9"/>
  <c r="EK425" i="9"/>
  <c r="EK320" i="9"/>
  <c r="EK296" i="9"/>
  <c r="EK316" i="9"/>
  <c r="EK308" i="9"/>
  <c r="EK27" i="9"/>
  <c r="EK58" i="9"/>
  <c r="EK150" i="9"/>
  <c r="EK188" i="9"/>
  <c r="EK339" i="9"/>
  <c r="EK375" i="9"/>
  <c r="EK411" i="9"/>
  <c r="EJ65" i="9"/>
  <c r="EJ428" i="9"/>
  <c r="EJ241" i="9"/>
  <c r="EK432" i="9"/>
  <c r="EJ221" i="9"/>
  <c r="EK281" i="9"/>
  <c r="EJ23" i="9"/>
  <c r="EJ348" i="9"/>
  <c r="EJ388" i="9"/>
  <c r="EJ430" i="9"/>
  <c r="EJ133" i="9"/>
  <c r="EJ84" i="9"/>
  <c r="EJ12" i="9"/>
  <c r="EK68" i="9"/>
  <c r="EK366" i="9"/>
  <c r="EJ323" i="9"/>
  <c r="EJ382" i="9"/>
  <c r="EK88" i="9"/>
  <c r="EK275" i="9"/>
  <c r="EJ365" i="9"/>
  <c r="EK278" i="9"/>
  <c r="EK413" i="9"/>
  <c r="EJ271" i="9"/>
  <c r="EK455" i="9"/>
  <c r="EJ184" i="9"/>
  <c r="EJ399" i="9"/>
  <c r="EJ338" i="9"/>
  <c r="EK21" i="9"/>
  <c r="EJ443" i="9"/>
  <c r="EK310" i="9"/>
  <c r="EK431" i="9"/>
  <c r="EK34" i="9"/>
  <c r="EK196" i="9"/>
  <c r="EJ440" i="9"/>
  <c r="EJ400" i="9"/>
  <c r="EJ332" i="9"/>
  <c r="EJ96" i="9"/>
  <c r="EK112" i="9"/>
  <c r="EK59" i="9"/>
  <c r="EK287" i="9"/>
  <c r="EJ59" i="9"/>
  <c r="EK15" i="9"/>
  <c r="EK132" i="9"/>
  <c r="EJ218" i="9"/>
  <c r="EJ413" i="9"/>
  <c r="EK206" i="9"/>
  <c r="EK353" i="9"/>
  <c r="EJ240" i="9"/>
  <c r="EJ33" i="9"/>
  <c r="EK395" i="9"/>
  <c r="EK26" i="9"/>
  <c r="EJ88" i="9"/>
  <c r="EJ347" i="9"/>
  <c r="EJ37" i="9"/>
  <c r="EJ19" i="9"/>
  <c r="EK273" i="9"/>
  <c r="EK255" i="9"/>
  <c r="EK438" i="9"/>
  <c r="EJ372" i="9"/>
  <c r="EJ99" i="9"/>
  <c r="EK450" i="9"/>
  <c r="EJ123" i="9"/>
  <c r="EJ291" i="9"/>
  <c r="EJ319" i="9"/>
  <c r="EK35" i="9"/>
  <c r="EK11" i="9"/>
  <c r="EJ459" i="9"/>
  <c r="EK458" i="9"/>
  <c r="EK402" i="9"/>
  <c r="EJ238" i="9"/>
  <c r="EJ349" i="9"/>
  <c r="EJ445" i="9"/>
  <c r="EK186" i="9"/>
  <c r="EK266" i="9"/>
  <c r="EK302" i="9"/>
  <c r="EK369" i="9"/>
  <c r="EK56" i="9"/>
  <c r="EK92" i="9"/>
  <c r="EJ22" i="9"/>
  <c r="EJ120" i="9"/>
  <c r="EJ210" i="9"/>
  <c r="EJ377" i="9"/>
  <c r="EJ124" i="9"/>
  <c r="EK268" i="9"/>
  <c r="EJ108" i="9"/>
  <c r="EK9" i="9"/>
  <c r="EJ72" i="9"/>
  <c r="EJ228" i="9"/>
  <c r="EJ324" i="9"/>
  <c r="EJ427" i="9"/>
  <c r="EK44" i="9"/>
  <c r="EK202" i="9"/>
  <c r="EJ139" i="9"/>
  <c r="EK63" i="9"/>
  <c r="EJ333" i="9"/>
  <c r="EK288" i="9"/>
  <c r="EK304" i="9"/>
  <c r="EK22" i="9"/>
  <c r="EK146" i="9"/>
  <c r="EK335" i="9"/>
  <c r="EK407" i="9"/>
  <c r="EJ217" i="9"/>
  <c r="EJ344" i="9"/>
  <c r="EK384" i="9"/>
  <c r="EK19" i="9"/>
  <c r="EK64" i="9"/>
  <c r="EJ321" i="9"/>
  <c r="EK97" i="9"/>
  <c r="EJ79" i="9"/>
  <c r="EJ277" i="9"/>
  <c r="EK45" i="9"/>
  <c r="EK139" i="9"/>
  <c r="EJ262" i="9"/>
  <c r="EK207" i="9"/>
  <c r="EK271" i="9"/>
  <c r="EK358" i="9"/>
  <c r="EJ115" i="9"/>
  <c r="EJ424" i="9"/>
  <c r="EJ47" i="9"/>
  <c r="EK181" i="9"/>
  <c r="EK412" i="9"/>
  <c r="EJ114" i="9"/>
  <c r="EJ328" i="9"/>
  <c r="EJ155" i="9"/>
  <c r="EJ243" i="9"/>
  <c r="EJ315" i="9"/>
  <c r="EJ418" i="9"/>
  <c r="EJ191" i="9"/>
  <c r="EJ362" i="9"/>
  <c r="EK148" i="9"/>
  <c r="EK75" i="9"/>
  <c r="EJ279" i="9"/>
  <c r="EK67" i="9"/>
  <c r="EK315" i="9"/>
  <c r="EK243" i="9"/>
  <c r="EJ206" i="9"/>
  <c r="EJ250" i="9"/>
  <c r="EJ298" i="9"/>
  <c r="EJ361" i="9"/>
  <c r="EJ453" i="9"/>
  <c r="EK194" i="9"/>
  <c r="EK238" i="9"/>
  <c r="EK274" i="9"/>
  <c r="EK314" i="9"/>
  <c r="EK345" i="9"/>
  <c r="EK377" i="9"/>
  <c r="EK409" i="9"/>
  <c r="EK457" i="9"/>
  <c r="EK96" i="9"/>
  <c r="EJ458" i="9"/>
  <c r="EJ239" i="9"/>
  <c r="EK108" i="9"/>
  <c r="EK176" i="9"/>
  <c r="EJ36" i="9"/>
  <c r="EJ86" i="9"/>
  <c r="EJ134" i="9"/>
  <c r="EJ178" i="9"/>
  <c r="EJ224" i="9"/>
  <c r="EJ282" i="9"/>
  <c r="EJ343" i="9"/>
  <c r="EJ391" i="9"/>
  <c r="EJ447" i="9"/>
  <c r="EJ231" i="9"/>
  <c r="EK331" i="9"/>
  <c r="EK253" i="9"/>
  <c r="EJ341" i="9"/>
  <c r="EK28" i="9"/>
  <c r="EK17" i="9"/>
  <c r="EJ42" i="9"/>
  <c r="EJ78" i="9"/>
  <c r="EJ130" i="9"/>
  <c r="EJ180" i="9"/>
  <c r="EJ242" i="9"/>
  <c r="EJ292" i="9"/>
  <c r="EJ339" i="9"/>
  <c r="EJ387" i="9"/>
  <c r="EJ441" i="9"/>
  <c r="EK237" i="9"/>
  <c r="EK286" i="9"/>
  <c r="EJ163" i="9"/>
  <c r="EK159" i="9"/>
  <c r="EK122" i="9"/>
  <c r="EK419" i="9"/>
  <c r="EK312" i="9"/>
  <c r="EK324" i="9"/>
  <c r="EK415" i="9"/>
  <c r="EK24" i="9"/>
  <c r="EK62" i="9"/>
  <c r="EK154" i="9"/>
  <c r="EK192" i="9"/>
  <c r="EK343" i="9"/>
  <c r="EK379" i="9"/>
  <c r="EJ273" i="9"/>
  <c r="EJ69" i="9"/>
  <c r="EJ432" i="9"/>
  <c r="EJ249" i="9"/>
  <c r="EK225" i="9"/>
  <c r="EJ396" i="9"/>
  <c r="EJ352" i="9"/>
  <c r="EK396" i="9"/>
  <c r="EK51" i="9"/>
  <c r="EK197" i="9"/>
  <c r="EK340" i="9"/>
  <c r="DR312" i="9"/>
  <c r="DT312" i="9" s="1"/>
  <c r="DL74" i="9"/>
  <c r="DH74" i="9"/>
  <c r="DL318" i="9"/>
  <c r="DH318" i="9"/>
  <c r="DM110" i="9"/>
  <c r="DI110" i="9"/>
  <c r="DI393" i="9"/>
  <c r="DM393" i="9"/>
  <c r="DL87" i="9"/>
  <c r="DH87" i="9"/>
  <c r="DL235" i="9"/>
  <c r="DH235" i="9"/>
  <c r="DH346" i="9"/>
  <c r="DL346" i="9"/>
  <c r="DL372" i="9"/>
  <c r="DH372" i="9"/>
  <c r="DH135" i="9"/>
  <c r="DL135" i="9"/>
  <c r="DH382" i="9"/>
  <c r="DL382" i="9"/>
  <c r="DI71" i="9"/>
  <c r="DM71" i="9"/>
  <c r="DM143" i="9"/>
  <c r="DI143" i="9"/>
  <c r="DM317" i="9"/>
  <c r="DI317" i="9"/>
  <c r="DM392" i="9"/>
  <c r="DI392" i="9"/>
  <c r="DM464" i="9"/>
  <c r="DI464" i="9"/>
  <c r="DI171" i="9"/>
  <c r="DM171" i="9"/>
  <c r="DM407" i="9"/>
  <c r="DI407" i="9"/>
  <c r="DL25" i="9"/>
  <c r="DH25" i="9"/>
  <c r="DL166" i="9"/>
  <c r="DH166" i="9"/>
  <c r="DH274" i="9"/>
  <c r="DL274" i="9"/>
  <c r="DH439" i="9"/>
  <c r="DL439" i="9"/>
  <c r="DL420" i="9"/>
  <c r="DH420" i="9"/>
  <c r="DM14" i="9"/>
  <c r="DI14" i="9"/>
  <c r="DI349" i="9"/>
  <c r="DM349" i="9"/>
  <c r="DI408" i="9"/>
  <c r="DM408" i="9"/>
  <c r="DM202" i="9"/>
  <c r="DI202" i="9"/>
  <c r="DL361" i="9"/>
  <c r="DH361" i="9"/>
  <c r="DL259" i="9"/>
  <c r="DH259" i="9"/>
  <c r="DL186" i="9"/>
  <c r="DH186" i="9"/>
  <c r="DM431" i="9"/>
  <c r="DI431" i="9"/>
  <c r="DI275" i="9"/>
  <c r="DM275" i="9"/>
  <c r="DL247" i="9"/>
  <c r="DH247" i="9"/>
  <c r="DM358" i="9"/>
  <c r="DI358" i="9"/>
  <c r="DI48" i="9"/>
  <c r="DM48" i="9"/>
  <c r="DH233" i="9"/>
  <c r="DL233" i="9"/>
  <c r="DL260" i="9"/>
  <c r="DH260" i="9"/>
  <c r="DL252" i="9"/>
  <c r="DH252" i="9"/>
  <c r="DI104" i="9"/>
  <c r="DM104" i="9"/>
  <c r="DR209" i="9"/>
  <c r="DT209" i="9" s="1"/>
  <c r="DR308" i="9"/>
  <c r="DT308" i="9" s="1"/>
  <c r="DL78" i="9"/>
  <c r="DH78" i="9"/>
  <c r="DH226" i="9"/>
  <c r="DL226" i="9"/>
  <c r="DI122" i="9"/>
  <c r="DM122" i="9"/>
  <c r="DI413" i="9"/>
  <c r="DM413" i="9"/>
  <c r="DL173" i="9"/>
  <c r="DH173" i="9"/>
  <c r="DL239" i="9"/>
  <c r="DH239" i="9"/>
  <c r="DL376" i="9"/>
  <c r="DH376" i="9"/>
  <c r="DH143" i="9"/>
  <c r="DL143" i="9"/>
  <c r="DH390" i="9"/>
  <c r="DL390" i="9"/>
  <c r="DI99" i="9"/>
  <c r="DM99" i="9"/>
  <c r="DM191" i="9"/>
  <c r="DI191" i="9"/>
  <c r="DI283" i="9"/>
  <c r="DM283" i="9"/>
  <c r="DI356" i="9"/>
  <c r="DM356" i="9"/>
  <c r="DH332" i="9"/>
  <c r="DL332" i="9"/>
  <c r="DM444" i="9"/>
  <c r="DI444" i="9"/>
  <c r="DH128" i="9"/>
  <c r="DL128" i="9"/>
  <c r="DH230" i="9"/>
  <c r="DL230" i="9"/>
  <c r="DH411" i="9"/>
  <c r="DL411" i="9"/>
  <c r="DL465" i="9"/>
  <c r="DH465" i="9"/>
  <c r="DI168" i="9"/>
  <c r="DM168" i="9"/>
  <c r="DM41" i="9"/>
  <c r="DI41" i="9"/>
  <c r="DL169" i="9"/>
  <c r="DH169" i="9"/>
  <c r="DH192" i="9"/>
  <c r="DL192" i="9"/>
  <c r="DI441" i="9"/>
  <c r="DM441" i="9"/>
  <c r="DI279" i="9"/>
  <c r="DM279" i="9"/>
  <c r="DL130" i="9"/>
  <c r="DH130" i="9"/>
  <c r="DM21" i="9"/>
  <c r="DI21" i="9"/>
  <c r="DI52" i="9"/>
  <c r="DM52" i="9"/>
  <c r="DH180" i="9"/>
  <c r="DL180" i="9"/>
  <c r="DH289" i="9"/>
  <c r="DL289" i="9"/>
  <c r="DH96" i="9"/>
  <c r="DL96" i="9"/>
  <c r="DL272" i="9"/>
  <c r="DH272" i="9"/>
  <c r="DL292" i="9"/>
  <c r="DH292" i="9"/>
  <c r="DR339" i="9"/>
  <c r="DT339" i="9" s="1"/>
  <c r="DS274" i="9"/>
  <c r="DU274" i="9"/>
  <c r="DH82" i="9"/>
  <c r="DL82" i="9"/>
  <c r="DH234" i="9"/>
  <c r="DL234" i="9"/>
  <c r="DL457" i="9"/>
  <c r="DH457" i="9"/>
  <c r="DM174" i="9"/>
  <c r="DI174" i="9"/>
  <c r="DI345" i="9"/>
  <c r="DM345" i="9"/>
  <c r="DH201" i="9"/>
  <c r="DL201" i="9"/>
  <c r="DL319" i="9"/>
  <c r="DH319" i="9"/>
  <c r="DH83" i="9"/>
  <c r="DL83" i="9"/>
  <c r="DH342" i="9"/>
  <c r="DL342" i="9"/>
  <c r="DI77" i="9"/>
  <c r="DM77" i="9"/>
  <c r="DM237" i="9"/>
  <c r="DI237" i="9"/>
  <c r="DI362" i="9"/>
  <c r="DM362" i="9"/>
  <c r="DI251" i="9"/>
  <c r="DM251" i="9"/>
  <c r="DM86" i="9"/>
  <c r="DI86" i="9"/>
  <c r="DH68" i="9"/>
  <c r="DL68" i="9"/>
  <c r="DH238" i="9"/>
  <c r="DL238" i="9"/>
  <c r="DL445" i="9"/>
  <c r="DH445" i="9"/>
  <c r="DI303" i="9"/>
  <c r="DM303" i="9"/>
  <c r="DI180" i="9"/>
  <c r="DM180" i="9"/>
  <c r="DI445" i="9"/>
  <c r="DM445" i="9"/>
  <c r="DI189" i="9"/>
  <c r="DM189" i="9"/>
  <c r="DL122" i="9"/>
  <c r="DH122" i="9"/>
  <c r="DL46" i="9"/>
  <c r="DH46" i="9"/>
  <c r="DL248" i="9"/>
  <c r="DH248" i="9"/>
  <c r="DM322" i="9"/>
  <c r="DI322" i="9"/>
  <c r="DI307" i="9"/>
  <c r="DM307" i="9"/>
  <c r="DH287" i="9"/>
  <c r="DL287" i="9"/>
  <c r="DI438" i="9"/>
  <c r="DM438" i="9"/>
  <c r="DM60" i="9"/>
  <c r="DI60" i="9"/>
  <c r="DH249" i="9"/>
  <c r="DL249" i="9"/>
  <c r="DL9" i="9"/>
  <c r="DH9" i="9"/>
  <c r="DM144" i="9"/>
  <c r="DI144" i="9"/>
  <c r="DL200" i="9"/>
  <c r="DH200" i="9"/>
  <c r="DL343" i="9"/>
  <c r="DH343" i="9"/>
  <c r="DM218" i="9"/>
  <c r="DI218" i="9"/>
  <c r="DM273" i="9"/>
  <c r="DI273" i="9"/>
  <c r="DM166" i="9"/>
  <c r="DI166" i="9"/>
  <c r="DL158" i="9"/>
  <c r="DH158" i="9"/>
  <c r="DR359" i="9"/>
  <c r="DT359" i="9" s="1"/>
  <c r="DI158" i="9"/>
  <c r="DM158" i="9"/>
  <c r="DH121" i="9"/>
  <c r="DL121" i="9"/>
  <c r="DH446" i="9"/>
  <c r="DL446" i="9"/>
  <c r="DL243" i="9"/>
  <c r="DH243" i="9"/>
  <c r="DL114" i="9"/>
  <c r="DH114" i="9"/>
  <c r="DM262" i="9"/>
  <c r="DI262" i="9"/>
  <c r="DL125" i="9"/>
  <c r="DH125" i="9"/>
  <c r="DH450" i="9"/>
  <c r="DL450" i="9"/>
  <c r="DM103" i="9"/>
  <c r="DI103" i="9"/>
  <c r="DL277" i="9"/>
  <c r="DH277" i="9"/>
  <c r="DH12" i="9"/>
  <c r="DL12" i="9"/>
  <c r="DL204" i="9"/>
  <c r="DH204" i="9"/>
  <c r="DH245" i="9"/>
  <c r="DL245" i="9"/>
  <c r="DI405" i="9"/>
  <c r="DM405" i="9"/>
  <c r="DM447" i="9"/>
  <c r="DI447" i="9"/>
  <c r="DI149" i="9"/>
  <c r="DM149" i="9"/>
  <c r="DM434" i="9"/>
  <c r="DI434" i="9"/>
  <c r="DI248" i="9"/>
  <c r="DM248" i="9"/>
  <c r="DL452" i="9"/>
  <c r="DH452" i="9"/>
  <c r="DH72" i="9"/>
  <c r="DL72" i="9"/>
  <c r="DM121" i="9"/>
  <c r="DI121" i="9"/>
  <c r="DM33" i="9"/>
  <c r="DI33" i="9"/>
  <c r="DH282" i="9"/>
  <c r="DL282" i="9"/>
  <c r="DL441" i="9"/>
  <c r="DH441" i="9"/>
  <c r="DM341" i="9"/>
  <c r="DI341" i="9"/>
  <c r="DL348" i="9"/>
  <c r="DH348" i="9"/>
  <c r="DI235" i="9"/>
  <c r="DM235" i="9"/>
  <c r="DR400" i="9"/>
  <c r="DT400" i="9" s="1"/>
  <c r="DI127" i="9"/>
  <c r="DM127" i="9"/>
  <c r="DI252" i="9"/>
  <c r="DM252" i="9"/>
  <c r="DH214" i="9"/>
  <c r="DL214" i="9"/>
  <c r="DL429" i="9"/>
  <c r="DH429" i="9"/>
  <c r="DM254" i="9"/>
  <c r="DI254" i="9"/>
  <c r="DH117" i="9"/>
  <c r="DL117" i="9"/>
  <c r="DH315" i="9"/>
  <c r="DL315" i="9"/>
  <c r="DH418" i="9"/>
  <c r="DL418" i="9"/>
  <c r="DH179" i="9"/>
  <c r="DL179" i="9"/>
  <c r="DH442" i="9"/>
  <c r="DL442" i="9"/>
  <c r="DM183" i="9"/>
  <c r="DI183" i="9"/>
  <c r="DI428" i="9"/>
  <c r="DM428" i="9"/>
  <c r="DH124" i="9"/>
  <c r="DL124" i="9"/>
  <c r="DH222" i="9"/>
  <c r="DL222" i="9"/>
  <c r="DH403" i="9"/>
  <c r="DL403" i="9"/>
  <c r="DH213" i="9"/>
  <c r="DL213" i="9"/>
  <c r="DI272" i="9"/>
  <c r="DM272" i="9"/>
  <c r="DM387" i="9"/>
  <c r="DI387" i="9"/>
  <c r="DM173" i="9"/>
  <c r="DI173" i="9"/>
  <c r="DH391" i="9"/>
  <c r="DL391" i="9"/>
  <c r="DH50" i="9"/>
  <c r="DL50" i="9"/>
  <c r="DI129" i="9"/>
  <c r="DM129" i="9"/>
  <c r="DI304" i="9"/>
  <c r="DM304" i="9"/>
  <c r="DM223" i="9"/>
  <c r="DI223" i="9"/>
  <c r="DL85" i="9"/>
  <c r="DH85" i="9"/>
  <c r="DI364" i="9"/>
  <c r="DM364" i="9"/>
  <c r="DL33" i="9"/>
  <c r="DH33" i="9"/>
  <c r="DL444" i="9"/>
  <c r="DH444" i="9"/>
  <c r="DI299" i="9"/>
  <c r="DM299" i="9"/>
  <c r="DI288" i="9"/>
  <c r="DM288" i="9"/>
  <c r="DR88" i="9"/>
  <c r="DT88" i="9" s="1"/>
  <c r="DR265" i="9"/>
  <c r="DT265" i="9"/>
  <c r="DH110" i="9"/>
  <c r="DL110" i="9"/>
  <c r="DL365" i="9"/>
  <c r="DH365" i="9"/>
  <c r="DM222" i="9"/>
  <c r="DI222" i="9"/>
  <c r="DL91" i="9"/>
  <c r="DH91" i="9"/>
  <c r="DL291" i="9"/>
  <c r="DH291" i="9"/>
  <c r="DL424" i="9"/>
  <c r="DH424" i="9"/>
  <c r="DH183" i="9"/>
  <c r="DL183" i="9"/>
  <c r="DI39" i="9"/>
  <c r="DM39" i="9"/>
  <c r="DM125" i="9"/>
  <c r="DI125" i="9"/>
  <c r="DI233" i="9"/>
  <c r="DM233" i="9"/>
  <c r="DM394" i="9"/>
  <c r="DI394" i="9"/>
  <c r="DM82" i="9"/>
  <c r="DI82" i="9"/>
  <c r="DL29" i="9"/>
  <c r="DH29" i="9"/>
  <c r="DH168" i="9"/>
  <c r="DL168" i="9"/>
  <c r="DH286" i="9"/>
  <c r="DL286" i="9"/>
  <c r="DH443" i="9"/>
  <c r="DL443" i="9"/>
  <c r="DH237" i="9"/>
  <c r="DL237" i="9"/>
  <c r="DM16" i="9"/>
  <c r="DI16" i="9"/>
  <c r="DM351" i="9"/>
  <c r="DI351" i="9"/>
  <c r="DI397" i="9"/>
  <c r="DM397" i="9"/>
  <c r="DM285" i="9"/>
  <c r="DI285" i="9"/>
  <c r="DM326" i="9"/>
  <c r="DI326" i="9"/>
  <c r="DI271" i="9"/>
  <c r="DM271" i="9"/>
  <c r="DL385" i="9"/>
  <c r="DH385" i="9"/>
  <c r="DL73" i="9"/>
  <c r="DH73" i="9"/>
  <c r="DM363" i="9"/>
  <c r="DI363" i="9"/>
  <c r="DM314" i="9"/>
  <c r="DI314" i="9"/>
  <c r="DI23" i="9"/>
  <c r="DM23" i="9"/>
  <c r="DH101" i="9"/>
  <c r="DL101" i="9"/>
  <c r="DM370" i="9"/>
  <c r="DI370" i="9"/>
  <c r="DI244" i="9"/>
  <c r="DM244" i="9"/>
  <c r="DH229" i="9"/>
  <c r="DL229" i="9"/>
  <c r="DM140" i="9"/>
  <c r="DI140" i="9"/>
  <c r="DL244" i="9"/>
  <c r="DH244" i="9"/>
  <c r="DR44" i="9"/>
  <c r="DT44" i="9"/>
  <c r="DL373" i="9"/>
  <c r="DH373" i="9"/>
  <c r="DI46" i="9"/>
  <c r="DM46" i="9"/>
  <c r="DM226" i="9"/>
  <c r="DI226" i="9"/>
  <c r="DH93" i="9"/>
  <c r="DL93" i="9"/>
  <c r="DL295" i="9"/>
  <c r="DH295" i="9"/>
  <c r="DL392" i="9"/>
  <c r="DH392" i="9"/>
  <c r="DH147" i="9"/>
  <c r="DL147" i="9"/>
  <c r="DH402" i="9"/>
  <c r="DL402" i="9"/>
  <c r="DM45" i="9"/>
  <c r="DI45" i="9"/>
  <c r="DM193" i="9"/>
  <c r="DI193" i="9"/>
  <c r="DI332" i="9"/>
  <c r="DM332" i="9"/>
  <c r="DI396" i="9"/>
  <c r="DM396" i="9"/>
  <c r="DI282" i="9"/>
  <c r="DM282" i="9"/>
  <c r="DH221" i="9"/>
  <c r="DL221" i="9"/>
  <c r="DL170" i="9"/>
  <c r="DH170" i="9"/>
  <c r="DH371" i="9"/>
  <c r="DL371" i="9"/>
  <c r="DL13" i="9"/>
  <c r="DH13" i="9"/>
  <c r="DI18" i="9"/>
  <c r="DM18" i="9"/>
  <c r="DM359" i="9"/>
  <c r="DI359" i="9"/>
  <c r="DI196" i="9"/>
  <c r="DM196" i="9"/>
  <c r="DL389" i="9"/>
  <c r="DH389" i="9"/>
  <c r="DM106" i="9"/>
  <c r="DI106" i="9"/>
  <c r="DM231" i="9"/>
  <c r="DI231" i="9"/>
  <c r="DL109" i="9"/>
  <c r="DH109" i="9"/>
  <c r="DM37" i="9"/>
  <c r="DI37" i="9"/>
  <c r="DL104" i="9"/>
  <c r="DH104" i="9"/>
  <c r="DS76" i="9"/>
  <c r="DU76" i="9" s="1"/>
  <c r="DU220" i="9"/>
  <c r="DS220" i="9"/>
  <c r="DR423" i="9"/>
  <c r="DT423" i="9" s="1"/>
  <c r="DL10" i="9"/>
  <c r="DH10" i="9"/>
  <c r="DL126" i="9"/>
  <c r="DH126" i="9"/>
  <c r="DH337" i="9"/>
  <c r="DL337" i="9"/>
  <c r="DL461" i="9"/>
  <c r="DH461" i="9"/>
  <c r="DI130" i="9"/>
  <c r="DM130" i="9"/>
  <c r="DM230" i="9"/>
  <c r="DI230" i="9"/>
  <c r="DM266" i="9"/>
  <c r="DI266" i="9"/>
  <c r="DI465" i="9"/>
  <c r="DM465" i="9"/>
  <c r="DL95" i="9"/>
  <c r="DH95" i="9"/>
  <c r="DH205" i="9"/>
  <c r="DL205" i="9"/>
  <c r="DH297" i="9"/>
  <c r="DL297" i="9"/>
  <c r="DL356" i="9"/>
  <c r="DH356" i="9"/>
  <c r="DH15" i="9"/>
  <c r="DL15" i="9"/>
  <c r="DH151" i="9"/>
  <c r="DL151" i="9"/>
  <c r="DH350" i="9"/>
  <c r="DL350" i="9"/>
  <c r="DH458" i="9"/>
  <c r="DL458" i="9"/>
  <c r="DM81" i="9"/>
  <c r="DI81" i="9"/>
  <c r="DI131" i="9"/>
  <c r="DM131" i="9"/>
  <c r="DI197" i="9"/>
  <c r="DM197" i="9"/>
  <c r="DI291" i="9"/>
  <c r="DM291" i="9"/>
  <c r="DI412" i="9"/>
  <c r="DM412" i="9"/>
  <c r="DM221" i="9"/>
  <c r="DI221" i="9"/>
  <c r="DM72" i="9"/>
  <c r="DI72" i="9"/>
  <c r="DL113" i="9"/>
  <c r="DH113" i="9"/>
  <c r="DL36" i="9"/>
  <c r="DH36" i="9"/>
  <c r="DH136" i="9"/>
  <c r="DL136" i="9"/>
  <c r="DH206" i="9"/>
  <c r="DL206" i="9"/>
  <c r="DH302" i="9"/>
  <c r="DL302" i="9"/>
  <c r="DH415" i="9"/>
  <c r="DL415" i="9"/>
  <c r="DL21" i="9"/>
  <c r="DH21" i="9"/>
  <c r="DM293" i="9"/>
  <c r="DI293" i="9"/>
  <c r="DM190" i="9"/>
  <c r="DI190" i="9"/>
  <c r="DI365" i="9"/>
  <c r="DM365" i="9"/>
  <c r="DI461" i="9"/>
  <c r="DM461" i="9"/>
  <c r="DL84" i="9"/>
  <c r="DH84" i="9"/>
  <c r="DL142" i="9"/>
  <c r="DH142" i="9"/>
  <c r="DI366" i="9"/>
  <c r="DM366" i="9"/>
  <c r="DM114" i="9"/>
  <c r="DI114" i="9"/>
  <c r="DI449" i="9"/>
  <c r="DM449" i="9"/>
  <c r="DI239" i="9"/>
  <c r="DM239" i="9"/>
  <c r="DL437" i="9"/>
  <c r="DH437" i="9"/>
  <c r="DH303" i="9"/>
  <c r="DL303" i="9"/>
  <c r="DI187" i="9"/>
  <c r="DM187" i="9"/>
  <c r="DI386" i="9"/>
  <c r="DM386" i="9"/>
  <c r="DL253" i="9"/>
  <c r="DH253" i="9"/>
  <c r="DL296" i="9"/>
  <c r="DH296" i="9"/>
  <c r="DI343" i="9"/>
  <c r="DM343" i="9"/>
  <c r="DI112" i="9"/>
  <c r="DM112" i="9"/>
  <c r="DL288" i="9"/>
  <c r="DH288" i="9"/>
  <c r="DH80" i="9"/>
  <c r="DL80" i="9"/>
  <c r="DH257" i="9"/>
  <c r="DL257" i="9"/>
  <c r="DR193" i="9"/>
  <c r="DT193" i="9" s="1"/>
  <c r="DT408" i="9"/>
  <c r="DR408" i="9"/>
  <c r="DR305" i="9"/>
  <c r="DT305" i="9" s="1"/>
  <c r="DR236" i="9"/>
  <c r="DT236" i="9" s="1"/>
  <c r="DU160" i="9"/>
  <c r="DS160" i="9"/>
  <c r="DU367" i="9"/>
  <c r="DS367" i="9"/>
  <c r="DU403" i="9"/>
  <c r="DS403" i="9"/>
  <c r="DH90" i="9"/>
  <c r="DL90" i="9"/>
  <c r="DH341" i="9"/>
  <c r="DL341" i="9"/>
  <c r="DI70" i="9"/>
  <c r="DM70" i="9"/>
  <c r="DM234" i="9"/>
  <c r="DI234" i="9"/>
  <c r="DM278" i="9"/>
  <c r="DI278" i="9"/>
  <c r="DL69" i="9"/>
  <c r="DH69" i="9"/>
  <c r="DL133" i="9"/>
  <c r="DH133" i="9"/>
  <c r="DL267" i="9"/>
  <c r="DH267" i="9"/>
  <c r="DH325" i="9"/>
  <c r="DL325" i="9"/>
  <c r="DL396" i="9"/>
  <c r="DH396" i="9"/>
  <c r="DL119" i="9"/>
  <c r="DH119" i="9"/>
  <c r="DH195" i="9"/>
  <c r="DL195" i="9"/>
  <c r="DH422" i="9"/>
  <c r="DL422" i="9"/>
  <c r="DI83" i="9"/>
  <c r="DM83" i="9"/>
  <c r="DI133" i="9"/>
  <c r="DM133" i="9"/>
  <c r="DM201" i="9"/>
  <c r="DI201" i="9"/>
  <c r="DI295" i="9"/>
  <c r="DM295" i="9"/>
  <c r="DM342" i="9"/>
  <c r="DI342" i="9"/>
  <c r="DI414" i="9"/>
  <c r="DM414" i="9"/>
  <c r="DM135" i="9"/>
  <c r="DI135" i="9"/>
  <c r="DI192" i="9"/>
  <c r="DM192" i="9"/>
  <c r="DH338" i="9"/>
  <c r="DL338" i="9"/>
  <c r="DL42" i="9"/>
  <c r="DH42" i="9"/>
  <c r="DH144" i="9"/>
  <c r="DL144" i="9"/>
  <c r="DH210" i="9"/>
  <c r="DL210" i="9"/>
  <c r="DH314" i="9"/>
  <c r="DL314" i="9"/>
  <c r="DL421" i="9"/>
  <c r="DH421" i="9"/>
  <c r="DL37" i="9"/>
  <c r="DH37" i="9"/>
  <c r="DL352" i="9"/>
  <c r="DH352" i="9"/>
  <c r="DM22" i="9"/>
  <c r="DI22" i="9"/>
  <c r="DI200" i="9"/>
  <c r="DM200" i="9"/>
  <c r="DM371" i="9"/>
  <c r="DI371" i="9"/>
  <c r="DM419" i="9"/>
  <c r="DI419" i="9"/>
  <c r="DI101" i="9"/>
  <c r="DM101" i="9"/>
  <c r="DL194" i="9"/>
  <c r="DH194" i="9"/>
  <c r="DM182" i="9"/>
  <c r="DI182" i="9"/>
  <c r="DM270" i="9"/>
  <c r="DI270" i="9"/>
  <c r="DH447" i="9"/>
  <c r="DL447" i="9"/>
  <c r="DM162" i="9"/>
  <c r="DI162" i="9"/>
  <c r="DI457" i="9"/>
  <c r="DM457" i="9"/>
  <c r="DM243" i="9"/>
  <c r="DI243" i="9"/>
  <c r="DH140" i="9"/>
  <c r="DL140" i="9"/>
  <c r="DM375" i="9"/>
  <c r="DI375" i="9"/>
  <c r="DI85" i="9"/>
  <c r="DM85" i="9"/>
  <c r="DM210" i="9"/>
  <c r="DI210" i="9"/>
  <c r="DI353" i="9"/>
  <c r="DM353" i="9"/>
  <c r="DL300" i="9"/>
  <c r="DH300" i="9"/>
  <c r="DM355" i="9"/>
  <c r="DI355" i="9"/>
  <c r="DM116" i="9"/>
  <c r="DI116" i="9"/>
  <c r="DM459" i="9"/>
  <c r="DI459" i="9"/>
  <c r="DI88" i="9"/>
  <c r="DM88" i="9"/>
  <c r="DU260" i="9"/>
  <c r="DS260" i="9"/>
  <c r="DT419" i="9"/>
  <c r="DR419" i="9"/>
  <c r="DR56" i="9"/>
  <c r="DT56" i="9"/>
  <c r="DS84" i="9"/>
  <c r="DU84" i="9" s="1"/>
  <c r="DU224" i="9"/>
  <c r="DS224" i="9"/>
  <c r="DH38" i="9"/>
  <c r="DL38" i="9"/>
  <c r="DL146" i="9"/>
  <c r="DH146" i="9"/>
  <c r="DL401" i="9"/>
  <c r="DH401" i="9"/>
  <c r="DM78" i="9"/>
  <c r="DI78" i="9"/>
  <c r="DM242" i="9"/>
  <c r="DI242" i="9"/>
  <c r="DI381" i="9"/>
  <c r="DM381" i="9"/>
  <c r="DH75" i="9"/>
  <c r="DL75" i="9"/>
  <c r="DL137" i="9"/>
  <c r="DH137" i="9"/>
  <c r="DL271" i="9"/>
  <c r="DH271" i="9"/>
  <c r="DH328" i="9"/>
  <c r="DL328" i="9"/>
  <c r="DH398" i="9"/>
  <c r="DL398" i="9"/>
  <c r="DH39" i="9"/>
  <c r="DL39" i="9"/>
  <c r="DH167" i="9"/>
  <c r="DL167" i="9"/>
  <c r="DL199" i="9"/>
  <c r="DH199" i="9"/>
  <c r="DH426" i="9"/>
  <c r="DL426" i="9"/>
  <c r="DI91" i="9"/>
  <c r="DM91" i="9"/>
  <c r="DI137" i="9"/>
  <c r="DM137" i="9"/>
  <c r="DI205" i="9"/>
  <c r="DM205" i="9"/>
  <c r="DI309" i="9"/>
  <c r="DM309" i="9"/>
  <c r="DI384" i="9"/>
  <c r="DM384" i="9"/>
  <c r="DM452" i="9"/>
  <c r="DI452" i="9"/>
  <c r="DI11" i="9"/>
  <c r="DM11" i="9"/>
  <c r="DI280" i="9"/>
  <c r="DM280" i="9"/>
  <c r="DH386" i="9"/>
  <c r="DL386" i="9"/>
  <c r="DH48" i="9"/>
  <c r="DL48" i="9"/>
  <c r="DH152" i="9"/>
  <c r="DL152" i="9"/>
  <c r="DL216" i="9"/>
  <c r="DH216" i="9"/>
  <c r="DL324" i="9"/>
  <c r="DH324" i="9"/>
  <c r="DH427" i="9"/>
  <c r="DL427" i="9"/>
  <c r="DL380" i="9"/>
  <c r="DH380" i="9"/>
  <c r="DM25" i="9"/>
  <c r="DI25" i="9"/>
  <c r="DI204" i="9"/>
  <c r="DM204" i="9"/>
  <c r="DI312" i="9"/>
  <c r="DM312" i="9"/>
  <c r="DI421" i="9"/>
  <c r="DM421" i="9"/>
  <c r="DI157" i="9"/>
  <c r="DM157" i="9"/>
  <c r="DI321" i="9"/>
  <c r="DM321" i="9"/>
  <c r="DH258" i="9"/>
  <c r="DL258" i="9"/>
  <c r="DI35" i="9"/>
  <c r="DM35" i="9"/>
  <c r="DM79" i="9"/>
  <c r="DI79" i="9"/>
  <c r="DM331" i="9"/>
  <c r="DI331" i="9"/>
  <c r="DM368" i="9"/>
  <c r="DI368" i="9"/>
  <c r="DL115" i="9"/>
  <c r="DH115" i="9"/>
  <c r="DI377" i="9"/>
  <c r="DM377" i="9"/>
  <c r="DI195" i="9"/>
  <c r="DM195" i="9"/>
  <c r="DI340" i="9"/>
  <c r="DM340" i="9"/>
  <c r="DL203" i="9"/>
  <c r="DH203" i="9"/>
  <c r="DM391" i="9"/>
  <c r="DI391" i="9"/>
  <c r="DM213" i="9"/>
  <c r="DI213" i="9"/>
  <c r="DM402" i="9"/>
  <c r="DI402" i="9"/>
  <c r="DM238" i="9"/>
  <c r="DI238" i="9"/>
  <c r="DL228" i="9"/>
  <c r="DH228" i="9"/>
  <c r="DL212" i="9"/>
  <c r="DH212" i="9"/>
  <c r="DH225" i="9"/>
  <c r="DL225" i="9"/>
  <c r="DL464" i="9"/>
  <c r="DH464" i="9"/>
  <c r="DM156" i="9"/>
  <c r="DI156" i="9"/>
  <c r="DM300" i="9"/>
  <c r="DI300" i="9"/>
  <c r="DI256" i="9"/>
  <c r="DM256" i="9"/>
  <c r="DI401" i="9"/>
  <c r="DM401" i="9"/>
  <c r="DT276" i="9"/>
  <c r="DR276" i="9"/>
  <c r="DS435" i="9"/>
  <c r="DU435" i="9" s="1"/>
  <c r="DL66" i="9"/>
  <c r="DH66" i="9"/>
  <c r="DL98" i="9"/>
  <c r="DH98" i="9"/>
  <c r="DL150" i="9"/>
  <c r="DH150" i="9"/>
  <c r="DH290" i="9"/>
  <c r="DL290" i="9"/>
  <c r="DL349" i="9"/>
  <c r="DH349" i="9"/>
  <c r="DL405" i="9"/>
  <c r="DH405" i="9"/>
  <c r="DM94" i="9"/>
  <c r="DI94" i="9"/>
  <c r="DI146" i="9"/>
  <c r="DM146" i="9"/>
  <c r="DM206" i="9"/>
  <c r="DI206" i="9"/>
  <c r="DM246" i="9"/>
  <c r="DI246" i="9"/>
  <c r="DI302" i="9"/>
  <c r="DM302" i="9"/>
  <c r="DI385" i="9"/>
  <c r="DM385" i="9"/>
  <c r="DH43" i="9"/>
  <c r="DL43" i="9"/>
  <c r="DH79" i="9"/>
  <c r="DL79" i="9"/>
  <c r="DL107" i="9"/>
  <c r="DH107" i="9"/>
  <c r="DL141" i="9"/>
  <c r="DH141" i="9"/>
  <c r="DL219" i="9"/>
  <c r="DH219" i="9"/>
  <c r="DL275" i="9"/>
  <c r="DH275" i="9"/>
  <c r="DH307" i="9"/>
  <c r="DL307" i="9"/>
  <c r="DL340" i="9"/>
  <c r="DH340" i="9"/>
  <c r="DL368" i="9"/>
  <c r="DH368" i="9"/>
  <c r="DH406" i="9"/>
  <c r="DL406" i="9"/>
  <c r="DH51" i="9"/>
  <c r="DL51" i="9"/>
  <c r="DH127" i="9"/>
  <c r="DL127" i="9"/>
  <c r="DH171" i="9"/>
  <c r="DL171" i="9"/>
  <c r="DL215" i="9"/>
  <c r="DH215" i="9"/>
  <c r="DH374" i="9"/>
  <c r="DL374" i="9"/>
  <c r="DH434" i="9"/>
  <c r="DL434" i="9"/>
  <c r="DI63" i="9"/>
  <c r="DM63" i="9"/>
  <c r="DM93" i="9"/>
  <c r="DI93" i="9"/>
  <c r="DM113" i="9"/>
  <c r="DI113" i="9"/>
  <c r="DM139" i="9"/>
  <c r="DI139" i="9"/>
  <c r="DI167" i="9"/>
  <c r="DM167" i="9"/>
  <c r="DM209" i="9"/>
  <c r="DI209" i="9"/>
  <c r="DM257" i="9"/>
  <c r="DI257" i="9"/>
  <c r="DI311" i="9"/>
  <c r="DM311" i="9"/>
  <c r="DM348" i="9"/>
  <c r="DI348" i="9"/>
  <c r="DI388" i="9"/>
  <c r="DM388" i="9"/>
  <c r="DM420" i="9"/>
  <c r="DI420" i="9"/>
  <c r="DM456" i="9"/>
  <c r="DI456" i="9"/>
  <c r="DI28" i="9"/>
  <c r="DM28" i="9"/>
  <c r="DM442" i="9"/>
  <c r="DI442" i="9"/>
  <c r="DI320" i="9"/>
  <c r="DM320" i="9"/>
  <c r="DL16" i="9"/>
  <c r="DH16" i="9"/>
  <c r="DL52" i="9"/>
  <c r="DH52" i="9"/>
  <c r="DL108" i="9"/>
  <c r="DH108" i="9"/>
  <c r="DH156" i="9"/>
  <c r="DL156" i="9"/>
  <c r="DL182" i="9"/>
  <c r="DH182" i="9"/>
  <c r="DH218" i="9"/>
  <c r="DL218" i="9"/>
  <c r="DH254" i="9"/>
  <c r="DL254" i="9"/>
  <c r="DH351" i="9"/>
  <c r="DL351" i="9"/>
  <c r="DL397" i="9"/>
  <c r="DH397" i="9"/>
  <c r="DH431" i="9"/>
  <c r="DL431" i="9"/>
  <c r="DH455" i="9"/>
  <c r="DL455" i="9"/>
  <c r="DL189" i="9"/>
  <c r="DH189" i="9"/>
  <c r="DL404" i="9"/>
  <c r="DH404" i="9"/>
  <c r="DL77" i="9"/>
  <c r="DH77" i="9"/>
  <c r="DI27" i="9"/>
  <c r="DM27" i="9"/>
  <c r="DI74" i="9"/>
  <c r="DM74" i="9"/>
  <c r="DI212" i="9"/>
  <c r="DM212" i="9"/>
  <c r="DI339" i="9"/>
  <c r="DM339" i="9"/>
  <c r="DM379" i="9"/>
  <c r="DI379" i="9"/>
  <c r="DM427" i="9"/>
  <c r="DI427" i="9"/>
  <c r="DM17" i="9"/>
  <c r="DI17" i="9"/>
  <c r="DM161" i="9"/>
  <c r="DI161" i="9"/>
  <c r="DM261" i="9"/>
  <c r="DI261" i="9"/>
  <c r="DI328" i="9"/>
  <c r="DM328" i="9"/>
  <c r="DH22" i="9"/>
  <c r="DL22" i="9"/>
  <c r="DH366" i="9"/>
  <c r="DL366" i="9"/>
  <c r="DL306" i="9"/>
  <c r="DH306" i="9"/>
  <c r="DM289" i="9"/>
  <c r="DI289" i="9"/>
  <c r="DI259" i="9"/>
  <c r="DM259" i="9"/>
  <c r="DH35" i="9"/>
  <c r="DL35" i="9"/>
  <c r="DM26" i="9"/>
  <c r="DI26" i="9"/>
  <c r="DI169" i="9"/>
  <c r="DM169" i="9"/>
  <c r="DL433" i="9"/>
  <c r="DH433" i="9"/>
  <c r="DL154" i="9"/>
  <c r="DH154" i="9"/>
  <c r="DH155" i="9"/>
  <c r="DL155" i="9"/>
  <c r="DM186" i="9"/>
  <c r="DI186" i="9"/>
  <c r="DI417" i="9"/>
  <c r="DM417" i="9"/>
  <c r="DI267" i="9"/>
  <c r="DM267" i="9"/>
  <c r="DI199" i="9"/>
  <c r="DM199" i="9"/>
  <c r="DI255" i="9"/>
  <c r="DM255" i="9"/>
  <c r="DI372" i="9"/>
  <c r="DM372" i="9"/>
  <c r="DH47" i="9"/>
  <c r="DL47" i="9"/>
  <c r="DL207" i="9"/>
  <c r="DH207" i="9"/>
  <c r="DL41" i="9"/>
  <c r="DH41" i="9"/>
  <c r="DI211" i="9"/>
  <c r="DM211" i="9"/>
  <c r="DI333" i="9"/>
  <c r="DM333" i="9"/>
  <c r="DI61" i="9"/>
  <c r="DM61" i="9"/>
  <c r="DM338" i="9"/>
  <c r="DI338" i="9"/>
  <c r="DM325" i="9"/>
  <c r="DI325" i="9"/>
  <c r="DM406" i="9"/>
  <c r="DI406" i="9"/>
  <c r="DI43" i="9"/>
  <c r="DM43" i="9"/>
  <c r="DI232" i="9"/>
  <c r="DM232" i="9"/>
  <c r="DI208" i="9"/>
  <c r="DM208" i="9"/>
  <c r="DL224" i="9"/>
  <c r="DH224" i="9"/>
  <c r="DI450" i="9"/>
  <c r="DM450" i="9"/>
  <c r="DM50" i="9"/>
  <c r="DI50" i="9"/>
  <c r="DL388" i="9"/>
  <c r="DH388" i="9"/>
  <c r="DM128" i="9"/>
  <c r="DI128" i="9"/>
  <c r="DL177" i="9"/>
  <c r="DH177" i="9"/>
  <c r="DM124" i="9"/>
  <c r="DI124" i="9"/>
  <c r="DH379" i="9"/>
  <c r="DL379" i="9"/>
  <c r="DL268" i="9"/>
  <c r="DH268" i="9"/>
  <c r="DM277" i="9"/>
  <c r="DI277" i="9"/>
  <c r="DI96" i="9"/>
  <c r="DM96" i="9"/>
  <c r="DU268" i="9"/>
  <c r="DS268" i="9"/>
  <c r="DT23" i="9"/>
  <c r="DR23" i="9"/>
  <c r="DU276" i="9"/>
  <c r="DS276" i="9"/>
  <c r="DR273" i="9"/>
  <c r="DT273" i="9"/>
  <c r="DS176" i="9"/>
  <c r="DU176" i="9"/>
  <c r="DU184" i="9"/>
  <c r="DS184" i="9"/>
  <c r="DL106" i="9"/>
  <c r="DH106" i="9"/>
  <c r="DL357" i="9"/>
  <c r="DH357" i="9"/>
  <c r="DI154" i="9"/>
  <c r="DM154" i="9"/>
  <c r="DM329" i="9"/>
  <c r="DI329" i="9"/>
  <c r="DL49" i="9"/>
  <c r="DH49" i="9"/>
  <c r="DL149" i="9"/>
  <c r="DH149" i="9"/>
  <c r="DH283" i="9"/>
  <c r="DL283" i="9"/>
  <c r="DH67" i="9"/>
  <c r="DL67" i="9"/>
  <c r="DL327" i="9"/>
  <c r="DH327" i="9"/>
  <c r="DM97" i="9"/>
  <c r="DI97" i="9"/>
  <c r="DM219" i="9"/>
  <c r="DI219" i="9"/>
  <c r="DI352" i="9"/>
  <c r="DM352" i="9"/>
  <c r="DH60" i="9"/>
  <c r="DL60" i="9"/>
  <c r="DL190" i="9"/>
  <c r="DH190" i="9"/>
  <c r="DH363" i="9"/>
  <c r="DL363" i="9"/>
  <c r="DH463" i="9"/>
  <c r="DL463" i="9"/>
  <c r="DI32" i="9"/>
  <c r="DM32" i="9"/>
  <c r="DI437" i="9"/>
  <c r="DM437" i="9"/>
  <c r="DM281" i="9"/>
  <c r="DI281" i="9"/>
  <c r="DM217" i="9"/>
  <c r="DI217" i="9"/>
  <c r="DM305" i="9"/>
  <c r="DI305" i="9"/>
  <c r="DH164" i="9"/>
  <c r="DL164" i="9"/>
  <c r="DM90" i="9"/>
  <c r="DI90" i="9"/>
  <c r="DI19" i="9"/>
  <c r="DM19" i="9"/>
  <c r="DL369" i="9"/>
  <c r="DH369" i="9"/>
  <c r="DL54" i="9"/>
  <c r="DH54" i="9"/>
  <c r="DI115" i="9"/>
  <c r="DM115" i="9"/>
  <c r="DM422" i="9"/>
  <c r="DI422" i="9"/>
  <c r="DI240" i="9"/>
  <c r="DM240" i="9"/>
  <c r="DI462" i="9"/>
  <c r="DM462" i="9"/>
  <c r="DM136" i="9"/>
  <c r="DI136" i="9"/>
  <c r="DL264" i="9"/>
  <c r="DH264" i="9"/>
  <c r="DI324" i="9"/>
  <c r="DM324" i="9"/>
  <c r="DT321" i="9"/>
  <c r="DR321" i="9"/>
  <c r="DS188" i="9"/>
  <c r="DU188" i="9"/>
  <c r="DR148" i="9"/>
  <c r="DT148" i="9"/>
  <c r="DH329" i="9"/>
  <c r="DL329" i="9"/>
  <c r="DM258" i="9"/>
  <c r="DI258" i="9"/>
  <c r="DL53" i="9"/>
  <c r="DH53" i="9"/>
  <c r="DL317" i="9"/>
  <c r="DH317" i="9"/>
  <c r="DH71" i="9"/>
  <c r="DL71" i="9"/>
  <c r="DL334" i="9"/>
  <c r="DH334" i="9"/>
  <c r="DM75" i="9"/>
  <c r="DI75" i="9"/>
  <c r="DM145" i="9"/>
  <c r="DI145" i="9"/>
  <c r="DI323" i="9"/>
  <c r="DM323" i="9"/>
  <c r="DM432" i="9"/>
  <c r="DI432" i="9"/>
  <c r="DM415" i="9"/>
  <c r="DI415" i="9"/>
  <c r="DL62" i="9"/>
  <c r="DH62" i="9"/>
  <c r="DH202" i="9"/>
  <c r="DL202" i="9"/>
  <c r="DH367" i="9"/>
  <c r="DL367" i="9"/>
  <c r="DL428" i="9"/>
  <c r="DH428" i="9"/>
  <c r="DM36" i="9"/>
  <c r="DI36" i="9"/>
  <c r="DI284" i="9"/>
  <c r="DM284" i="9"/>
  <c r="DM443" i="9"/>
  <c r="DI443" i="9"/>
  <c r="DI185" i="9"/>
  <c r="DM185" i="9"/>
  <c r="DL118" i="9"/>
  <c r="DH118" i="9"/>
  <c r="DM360" i="9"/>
  <c r="DI360" i="9"/>
  <c r="DL240" i="9"/>
  <c r="DH240" i="9"/>
  <c r="DM98" i="9"/>
  <c r="DI98" i="9"/>
  <c r="DI227" i="9"/>
  <c r="DM227" i="9"/>
  <c r="DL409" i="9"/>
  <c r="DH409" i="9"/>
  <c r="DL263" i="9"/>
  <c r="DH263" i="9"/>
  <c r="DM123" i="9"/>
  <c r="DI123" i="9"/>
  <c r="DM430" i="9"/>
  <c r="DI430" i="9"/>
  <c r="DH241" i="9"/>
  <c r="DL241" i="9"/>
  <c r="DL448" i="9"/>
  <c r="DH448" i="9"/>
  <c r="DL261" i="9"/>
  <c r="DH261" i="9"/>
  <c r="DL331" i="9"/>
  <c r="DH331" i="9"/>
  <c r="DH333" i="9"/>
  <c r="DL333" i="9"/>
  <c r="DI126" i="9"/>
  <c r="DM126" i="9"/>
  <c r="DI453" i="9"/>
  <c r="DM453" i="9"/>
  <c r="DH59" i="9"/>
  <c r="DL59" i="9"/>
  <c r="DL251" i="9"/>
  <c r="DH251" i="9"/>
  <c r="DH354" i="9"/>
  <c r="DL354" i="9"/>
  <c r="DH187" i="9"/>
  <c r="DL187" i="9"/>
  <c r="DH454" i="9"/>
  <c r="DL454" i="9"/>
  <c r="DM147" i="9"/>
  <c r="DI147" i="9"/>
  <c r="DI287" i="9"/>
  <c r="DM287" i="9"/>
  <c r="DI436" i="9"/>
  <c r="DM436" i="9"/>
  <c r="DM423" i="9"/>
  <c r="DI423" i="9"/>
  <c r="DL24" i="9"/>
  <c r="DH24" i="9"/>
  <c r="DH132" i="9"/>
  <c r="DL132" i="9"/>
  <c r="DH298" i="9"/>
  <c r="DL298" i="9"/>
  <c r="DL413" i="9"/>
  <c r="DH413" i="9"/>
  <c r="DL436" i="9"/>
  <c r="DH436" i="9"/>
  <c r="DH19" i="9"/>
  <c r="DL19" i="9"/>
  <c r="DI38" i="9"/>
  <c r="DM38" i="9"/>
  <c r="DI292" i="9"/>
  <c r="DM292" i="9"/>
  <c r="DM49" i="9"/>
  <c r="DI49" i="9"/>
  <c r="DM297" i="9"/>
  <c r="DI297" i="9"/>
  <c r="DL103" i="9"/>
  <c r="DH103" i="9"/>
  <c r="DM24" i="9"/>
  <c r="DI24" i="9"/>
  <c r="DI47" i="9"/>
  <c r="DM47" i="9"/>
  <c r="DH294" i="9"/>
  <c r="DL294" i="9"/>
  <c r="DI31" i="9"/>
  <c r="DM31" i="9"/>
  <c r="DL425" i="9"/>
  <c r="DH425" i="9"/>
  <c r="DL134" i="9"/>
  <c r="DH134" i="9"/>
  <c r="DI374" i="9"/>
  <c r="DM374" i="9"/>
  <c r="DI40" i="9"/>
  <c r="DM40" i="9"/>
  <c r="DI335" i="9"/>
  <c r="DM335" i="9"/>
  <c r="DH347" i="9"/>
  <c r="DL347" i="9"/>
  <c r="DU409" i="9"/>
  <c r="DS409" i="9"/>
  <c r="DS308" i="9"/>
  <c r="DU308" i="9"/>
  <c r="DL86" i="9"/>
  <c r="DH86" i="9"/>
  <c r="DH266" i="9"/>
  <c r="DL266" i="9"/>
  <c r="DL377" i="9"/>
  <c r="DH377" i="9"/>
  <c r="DI66" i="9"/>
  <c r="DM66" i="9"/>
  <c r="DM178" i="9"/>
  <c r="DI178" i="9"/>
  <c r="DI357" i="9"/>
  <c r="DM357" i="9"/>
  <c r="DI376" i="9"/>
  <c r="DM376" i="9"/>
  <c r="DH63" i="9"/>
  <c r="DL63" i="9"/>
  <c r="DL129" i="9"/>
  <c r="DH129" i="9"/>
  <c r="DL255" i="9"/>
  <c r="DH255" i="9"/>
  <c r="DL323" i="9"/>
  <c r="DH323" i="9"/>
  <c r="DH394" i="9"/>
  <c r="DL394" i="9"/>
  <c r="DL99" i="9"/>
  <c r="DH99" i="9"/>
  <c r="DH191" i="9"/>
  <c r="DL191" i="9"/>
  <c r="DH410" i="9"/>
  <c r="DL410" i="9"/>
  <c r="DI51" i="9"/>
  <c r="DM51" i="9"/>
  <c r="DM105" i="9"/>
  <c r="DI105" i="9"/>
  <c r="DI151" i="9"/>
  <c r="DM151" i="9"/>
  <c r="DM241" i="9"/>
  <c r="DI241" i="9"/>
  <c r="DI336" i="9"/>
  <c r="DM336" i="9"/>
  <c r="DM380" i="9"/>
  <c r="DI380" i="9"/>
  <c r="DI440" i="9"/>
  <c r="DM440" i="9"/>
  <c r="DM378" i="9"/>
  <c r="DI378" i="9"/>
  <c r="DM439" i="9"/>
  <c r="DI439" i="9"/>
  <c r="DM87" i="9"/>
  <c r="DI87" i="9"/>
  <c r="DH76" i="9"/>
  <c r="DL76" i="9"/>
  <c r="DH172" i="9"/>
  <c r="DL172" i="9"/>
  <c r="DH242" i="9"/>
  <c r="DL242" i="9"/>
  <c r="DH375" i="9"/>
  <c r="DL375" i="9"/>
  <c r="DL449" i="9"/>
  <c r="DH449" i="9"/>
  <c r="DL293" i="9"/>
  <c r="DH293" i="9"/>
  <c r="DM118" i="9"/>
  <c r="DI118" i="9"/>
  <c r="DL65" i="9"/>
  <c r="DH65" i="9"/>
  <c r="DI20" i="9"/>
  <c r="DM20" i="9"/>
  <c r="DM42" i="9"/>
  <c r="DI42" i="9"/>
  <c r="DM294" i="9"/>
  <c r="DI294" i="9"/>
  <c r="DM411" i="9"/>
  <c r="DI411" i="9"/>
  <c r="DM65" i="9"/>
  <c r="DI65" i="9"/>
  <c r="DM301" i="9"/>
  <c r="DI301" i="9"/>
  <c r="DL32" i="9"/>
  <c r="DH32" i="9"/>
  <c r="DI315" i="9"/>
  <c r="DM315" i="9"/>
  <c r="DI172" i="9"/>
  <c r="DM172" i="9"/>
  <c r="DH304" i="9"/>
  <c r="DL304" i="9"/>
  <c r="DH407" i="9"/>
  <c r="DL407" i="9"/>
  <c r="DI337" i="9"/>
  <c r="DM337" i="9"/>
  <c r="DM159" i="9"/>
  <c r="DI159" i="9"/>
  <c r="DM319" i="9"/>
  <c r="DI319" i="9"/>
  <c r="DH139" i="9"/>
  <c r="DL139" i="9"/>
  <c r="DM56" i="9"/>
  <c r="DI56" i="9"/>
  <c r="DM69" i="9"/>
  <c r="DI69" i="9"/>
  <c r="DM64" i="9"/>
  <c r="DI64" i="9"/>
  <c r="DL57" i="9"/>
  <c r="DH57" i="9"/>
  <c r="DH30" i="9"/>
  <c r="DL30" i="9"/>
  <c r="DL456" i="9"/>
  <c r="DH456" i="9"/>
  <c r="DM148" i="9"/>
  <c r="DI148" i="9"/>
  <c r="DM395" i="9"/>
  <c r="DI395" i="9"/>
  <c r="DI80" i="9"/>
  <c r="DM80" i="9"/>
  <c r="DT284" i="9"/>
  <c r="DR284" i="9"/>
  <c r="DH27" i="9"/>
  <c r="DL27" i="9"/>
  <c r="DL138" i="9"/>
  <c r="DH138" i="9"/>
  <c r="DH270" i="9"/>
  <c r="DL270" i="9"/>
  <c r="DL381" i="9"/>
  <c r="DH381" i="9"/>
  <c r="DI134" i="9"/>
  <c r="DM134" i="9"/>
  <c r="DM194" i="9"/>
  <c r="DI194" i="9"/>
  <c r="DI369" i="9"/>
  <c r="DM369" i="9"/>
  <c r="DH11" i="9"/>
  <c r="DL11" i="9"/>
  <c r="DH97" i="9"/>
  <c r="DL97" i="9"/>
  <c r="DL211" i="9"/>
  <c r="DH211" i="9"/>
  <c r="DL299" i="9"/>
  <c r="DH299" i="9"/>
  <c r="DL360" i="9"/>
  <c r="DH360" i="9"/>
  <c r="DH31" i="9"/>
  <c r="DL31" i="9"/>
  <c r="DH163" i="9"/>
  <c r="DL163" i="9"/>
  <c r="DH358" i="9"/>
  <c r="DL358" i="9"/>
  <c r="DH462" i="9"/>
  <c r="DL462" i="9"/>
  <c r="DI55" i="9"/>
  <c r="DM55" i="9"/>
  <c r="DI107" i="9"/>
  <c r="DM107" i="9"/>
  <c r="DI153" i="9"/>
  <c r="DM153" i="9"/>
  <c r="DM245" i="9"/>
  <c r="DI245" i="9"/>
  <c r="DM382" i="9"/>
  <c r="DI382" i="9"/>
  <c r="DI448" i="9"/>
  <c r="DM448" i="9"/>
  <c r="DI410" i="9"/>
  <c r="DM410" i="9"/>
  <c r="DM455" i="9"/>
  <c r="DI455" i="9"/>
  <c r="DH326" i="9"/>
  <c r="DL326" i="9"/>
  <c r="DL92" i="9"/>
  <c r="DH92" i="9"/>
  <c r="DL174" i="9"/>
  <c r="DH174" i="9"/>
  <c r="DH246" i="9"/>
  <c r="DL246" i="9"/>
  <c r="DH383" i="9"/>
  <c r="DL383" i="9"/>
  <c r="DH451" i="9"/>
  <c r="DL451" i="9"/>
  <c r="DL309" i="9"/>
  <c r="DH309" i="9"/>
  <c r="DI286" i="9"/>
  <c r="DM286" i="9"/>
  <c r="DM181" i="9"/>
  <c r="DI181" i="9"/>
  <c r="DI54" i="9"/>
  <c r="DM54" i="9"/>
  <c r="DM310" i="9"/>
  <c r="DI310" i="9"/>
  <c r="DM9" i="9"/>
  <c r="DI9" i="9"/>
  <c r="DM57" i="9"/>
  <c r="DI57" i="9"/>
  <c r="DI12" i="9"/>
  <c r="DM12" i="9"/>
  <c r="DH89" i="9"/>
  <c r="DL89" i="9"/>
  <c r="DH387" i="9"/>
  <c r="DL387" i="9"/>
  <c r="DH64" i="9"/>
  <c r="DL64" i="9"/>
  <c r="DI361" i="9"/>
  <c r="DM361" i="9"/>
  <c r="DI175" i="9"/>
  <c r="DM175" i="9"/>
  <c r="DI327" i="9"/>
  <c r="DM327" i="9"/>
  <c r="DL181" i="9"/>
  <c r="DH181" i="9"/>
  <c r="DH311" i="9"/>
  <c r="DL311" i="9"/>
  <c r="DI203" i="9"/>
  <c r="DM203" i="9"/>
  <c r="DI398" i="9"/>
  <c r="DM398" i="9"/>
  <c r="DM68" i="9"/>
  <c r="DI68" i="9"/>
  <c r="DL208" i="9"/>
  <c r="DH208" i="9"/>
  <c r="DH176" i="9"/>
  <c r="DL176" i="9"/>
  <c r="DL460" i="9"/>
  <c r="DH460" i="9"/>
  <c r="DM152" i="9"/>
  <c r="DI152" i="9"/>
  <c r="DI296" i="9"/>
  <c r="DM296" i="9"/>
  <c r="DL157" i="9"/>
  <c r="DH157" i="9"/>
  <c r="DH316" i="9"/>
  <c r="DL316" i="9"/>
  <c r="DT112" i="9"/>
  <c r="DR112" i="9"/>
  <c r="DS108" i="9"/>
  <c r="DU108" i="9" s="1"/>
  <c r="DH94" i="9"/>
  <c r="DL94" i="9"/>
  <c r="DH278" i="9"/>
  <c r="DL278" i="9"/>
  <c r="DL345" i="9"/>
  <c r="DH345" i="9"/>
  <c r="DI138" i="9"/>
  <c r="DM138" i="9"/>
  <c r="DM198" i="9"/>
  <c r="DI198" i="9"/>
  <c r="DM298" i="9"/>
  <c r="DI298" i="9"/>
  <c r="DL28" i="9"/>
  <c r="DH28" i="9"/>
  <c r="DL105" i="9"/>
  <c r="DH105" i="9"/>
  <c r="DH217" i="9"/>
  <c r="DL217" i="9"/>
  <c r="DH301" i="9"/>
  <c r="DL301" i="9"/>
  <c r="DL364" i="9"/>
  <c r="DH364" i="9"/>
  <c r="DH123" i="9"/>
  <c r="DL123" i="9"/>
  <c r="DH362" i="9"/>
  <c r="DL362" i="9"/>
  <c r="DI59" i="9"/>
  <c r="DM59" i="9"/>
  <c r="DM111" i="9"/>
  <c r="DI111" i="9"/>
  <c r="DI163" i="9"/>
  <c r="DM163" i="9"/>
  <c r="DM253" i="9"/>
  <c r="DI253" i="9"/>
  <c r="DI344" i="9"/>
  <c r="DM344" i="9"/>
  <c r="DI416" i="9"/>
  <c r="DM416" i="9"/>
  <c r="DI426" i="9"/>
  <c r="DM426" i="9"/>
  <c r="DH14" i="9"/>
  <c r="DL14" i="9"/>
  <c r="DH100" i="9"/>
  <c r="DL100" i="9"/>
  <c r="DL178" i="9"/>
  <c r="DH178" i="9"/>
  <c r="DH250" i="9"/>
  <c r="DL250" i="9"/>
  <c r="DL393" i="9"/>
  <c r="DH393" i="9"/>
  <c r="DL453" i="9"/>
  <c r="DH453" i="9"/>
  <c r="DL165" i="9"/>
  <c r="DH165" i="9"/>
  <c r="DL153" i="9"/>
  <c r="DH153" i="9"/>
  <c r="DI58" i="9"/>
  <c r="DM58" i="9"/>
  <c r="DI373" i="9"/>
  <c r="DM373" i="9"/>
  <c r="DM13" i="9"/>
  <c r="DI13" i="9"/>
  <c r="DM249" i="9"/>
  <c r="DI249" i="9"/>
  <c r="DL336" i="9"/>
  <c r="DH336" i="9"/>
  <c r="DH116" i="9"/>
  <c r="DL116" i="9"/>
  <c r="DM170" i="9"/>
  <c r="DI170" i="9"/>
  <c r="DM463" i="9"/>
  <c r="DI463" i="9"/>
  <c r="DI247" i="9"/>
  <c r="DM247" i="9"/>
  <c r="DL17" i="9"/>
  <c r="DH17" i="9"/>
  <c r="DH430" i="9"/>
  <c r="DL430" i="9"/>
  <c r="DM117" i="9"/>
  <c r="DI117" i="9"/>
  <c r="DH159" i="9"/>
  <c r="DL159" i="9"/>
  <c r="DI446" i="9"/>
  <c r="DM446" i="9"/>
  <c r="DL384" i="9"/>
  <c r="DH384" i="9"/>
  <c r="DI120" i="9"/>
  <c r="DM120" i="9"/>
  <c r="DM264" i="9"/>
  <c r="DI264" i="9"/>
  <c r="DI92" i="9"/>
  <c r="DM92" i="9"/>
  <c r="DT335" i="9"/>
  <c r="DR335" i="9"/>
  <c r="DR269" i="9"/>
  <c r="DT269" i="9"/>
  <c r="DT432" i="9"/>
  <c r="DR432" i="9"/>
  <c r="DT256" i="9"/>
  <c r="DR256" i="9"/>
  <c r="DL70" i="9"/>
  <c r="DH70" i="9"/>
  <c r="DH102" i="9"/>
  <c r="DL102" i="9"/>
  <c r="DH198" i="9"/>
  <c r="DL198" i="9"/>
  <c r="DL310" i="9"/>
  <c r="DH310" i="9"/>
  <c r="DL353" i="9"/>
  <c r="DH353" i="9"/>
  <c r="DL417" i="9"/>
  <c r="DH417" i="9"/>
  <c r="DM102" i="9"/>
  <c r="DI102" i="9"/>
  <c r="DI150" i="9"/>
  <c r="DM150" i="9"/>
  <c r="DM214" i="9"/>
  <c r="DI214" i="9"/>
  <c r="DM250" i="9"/>
  <c r="DI250" i="9"/>
  <c r="DM318" i="9"/>
  <c r="DI318" i="9"/>
  <c r="DI389" i="9"/>
  <c r="DM389" i="9"/>
  <c r="DL45" i="9"/>
  <c r="DH45" i="9"/>
  <c r="DL81" i="9"/>
  <c r="DH81" i="9"/>
  <c r="DL111" i="9"/>
  <c r="DH111" i="9"/>
  <c r="DL145" i="9"/>
  <c r="DH145" i="9"/>
  <c r="DL223" i="9"/>
  <c r="DH223" i="9"/>
  <c r="DL279" i="9"/>
  <c r="DH279" i="9"/>
  <c r="DL313" i="9"/>
  <c r="DH313" i="9"/>
  <c r="DH344" i="9"/>
  <c r="DL344" i="9"/>
  <c r="DH370" i="9"/>
  <c r="DL370" i="9"/>
  <c r="DH414" i="9"/>
  <c r="DL414" i="9"/>
  <c r="DH55" i="9"/>
  <c r="DL55" i="9"/>
  <c r="DH131" i="9"/>
  <c r="DL131" i="9"/>
  <c r="DH175" i="9"/>
  <c r="DL175" i="9"/>
  <c r="DL227" i="9"/>
  <c r="DH227" i="9"/>
  <c r="DH378" i="9"/>
  <c r="DL378" i="9"/>
  <c r="DH438" i="9"/>
  <c r="DL438" i="9"/>
  <c r="DI67" i="9"/>
  <c r="DM67" i="9"/>
  <c r="DM95" i="9"/>
  <c r="DI95" i="9"/>
  <c r="DI119" i="9"/>
  <c r="DM119" i="9"/>
  <c r="DI141" i="9"/>
  <c r="DM141" i="9"/>
  <c r="DM179" i="9"/>
  <c r="DI179" i="9"/>
  <c r="DM215" i="9"/>
  <c r="DI215" i="9"/>
  <c r="DM265" i="9"/>
  <c r="DI265" i="9"/>
  <c r="DM313" i="9"/>
  <c r="DI313" i="9"/>
  <c r="DM350" i="9"/>
  <c r="DI350" i="9"/>
  <c r="DM390" i="9"/>
  <c r="DI390" i="9"/>
  <c r="DM424" i="9"/>
  <c r="DI424" i="9"/>
  <c r="DI460" i="9"/>
  <c r="DM460" i="9"/>
  <c r="DM155" i="9"/>
  <c r="DI155" i="9"/>
  <c r="DI458" i="9"/>
  <c r="DM458" i="9"/>
  <c r="DM399" i="9"/>
  <c r="DI399" i="9"/>
  <c r="DH20" i="9"/>
  <c r="DL20" i="9"/>
  <c r="DL58" i="9"/>
  <c r="DH58" i="9"/>
  <c r="DH120" i="9"/>
  <c r="DL120" i="9"/>
  <c r="DL162" i="9"/>
  <c r="DH162" i="9"/>
  <c r="DH188" i="9"/>
  <c r="DL188" i="9"/>
  <c r="DL220" i="9"/>
  <c r="DH220" i="9"/>
  <c r="DH262" i="9"/>
  <c r="DL262" i="9"/>
  <c r="DH355" i="9"/>
  <c r="DL355" i="9"/>
  <c r="DH399" i="9"/>
  <c r="DL399" i="9"/>
  <c r="DH435" i="9"/>
  <c r="DL435" i="9"/>
  <c r="DH459" i="9"/>
  <c r="DL459" i="9"/>
  <c r="DH197" i="9"/>
  <c r="DL197" i="9"/>
  <c r="DL412" i="9"/>
  <c r="DH412" i="9"/>
  <c r="DI10" i="9"/>
  <c r="DM10" i="9"/>
  <c r="DM29" i="9"/>
  <c r="DI29" i="9"/>
  <c r="DI164" i="9"/>
  <c r="DM164" i="9"/>
  <c r="DI216" i="9"/>
  <c r="DM216" i="9"/>
  <c r="DM347" i="9"/>
  <c r="DI347" i="9"/>
  <c r="DM383" i="9"/>
  <c r="DI383" i="9"/>
  <c r="DI429" i="9"/>
  <c r="DM429" i="9"/>
  <c r="DM30" i="9"/>
  <c r="DI30" i="9"/>
  <c r="DI165" i="9"/>
  <c r="DM165" i="9"/>
  <c r="DM269" i="9"/>
  <c r="DI269" i="9"/>
  <c r="DI400" i="9"/>
  <c r="DM400" i="9"/>
  <c r="DI62" i="9"/>
  <c r="DM62" i="9"/>
  <c r="DM346" i="9"/>
  <c r="DI346" i="9"/>
  <c r="DL18" i="9"/>
  <c r="DH18" i="9"/>
  <c r="DH322" i="9"/>
  <c r="DL322" i="9"/>
  <c r="DI177" i="9"/>
  <c r="DM177" i="9"/>
  <c r="DI142" i="9"/>
  <c r="DM142" i="9"/>
  <c r="DL34" i="9"/>
  <c r="DH34" i="9"/>
  <c r="DM53" i="9"/>
  <c r="DI53" i="9"/>
  <c r="DM89" i="9"/>
  <c r="DI89" i="9"/>
  <c r="DH40" i="9"/>
  <c r="DL40" i="9"/>
  <c r="DH184" i="9"/>
  <c r="DL184" i="9"/>
  <c r="DM34" i="9"/>
  <c r="DI34" i="9"/>
  <c r="DM290" i="9"/>
  <c r="DI290" i="9"/>
  <c r="DI425" i="9"/>
  <c r="DM425" i="9"/>
  <c r="DI15" i="9"/>
  <c r="DM15" i="9"/>
  <c r="DM207" i="9"/>
  <c r="DI207" i="9"/>
  <c r="DI263" i="9"/>
  <c r="DM263" i="9"/>
  <c r="DM404" i="9"/>
  <c r="DI404" i="9"/>
  <c r="DL61" i="9"/>
  <c r="DH61" i="9"/>
  <c r="DL231" i="9"/>
  <c r="DH231" i="9"/>
  <c r="DH285" i="9"/>
  <c r="DL285" i="9"/>
  <c r="DI109" i="9"/>
  <c r="DM109" i="9"/>
  <c r="DI354" i="9"/>
  <c r="DM354" i="9"/>
  <c r="DM334" i="9"/>
  <c r="DI334" i="9"/>
  <c r="DM418" i="9"/>
  <c r="DI418" i="9"/>
  <c r="DI44" i="9"/>
  <c r="DM44" i="9"/>
  <c r="DI236" i="9"/>
  <c r="DM236" i="9"/>
  <c r="DH26" i="9"/>
  <c r="DL26" i="9"/>
  <c r="DI228" i="9"/>
  <c r="DM228" i="9"/>
  <c r="DM454" i="9"/>
  <c r="DI454" i="9"/>
  <c r="DH160" i="9"/>
  <c r="DL160" i="9"/>
  <c r="DL440" i="9"/>
  <c r="DH440" i="9"/>
  <c r="DM132" i="9"/>
  <c r="DI132" i="9"/>
  <c r="DL185" i="9"/>
  <c r="DH185" i="9"/>
  <c r="DL161" i="9"/>
  <c r="DH161" i="9"/>
  <c r="DH395" i="9"/>
  <c r="DL395" i="9"/>
  <c r="DL280" i="9"/>
  <c r="DH280" i="9"/>
  <c r="DI316" i="9"/>
  <c r="DM316" i="9"/>
  <c r="DI100" i="9"/>
  <c r="DM100" i="9"/>
  <c r="DR281" i="9"/>
  <c r="DT281" i="9"/>
  <c r="DU451" i="9"/>
  <c r="DS451" i="9"/>
  <c r="DR196" i="9"/>
  <c r="DT196" i="9" s="1"/>
  <c r="DR416" i="9"/>
  <c r="DT416" i="9" s="1"/>
  <c r="DU306" i="9"/>
  <c r="DS306" i="9"/>
  <c r="DR232" i="9"/>
  <c r="DT232" i="9"/>
  <c r="DR320" i="9"/>
  <c r="DT320" i="9" s="1"/>
  <c r="CC229" i="9"/>
  <c r="AF153" i="9"/>
  <c r="BL153" i="9" s="1"/>
  <c r="AG382" i="9"/>
  <c r="BM382" i="9" s="1"/>
  <c r="AF404" i="9"/>
  <c r="BL404" i="9" s="1"/>
  <c r="AF429" i="9"/>
  <c r="BL429" i="9" s="1"/>
  <c r="AF403" i="9"/>
  <c r="BL403" i="9" s="1"/>
  <c r="AG88" i="9"/>
  <c r="BM88" i="9" s="1"/>
  <c r="AF53" i="9"/>
  <c r="BL53" i="9" s="1"/>
  <c r="AF179" i="9"/>
  <c r="BL179" i="9" s="1"/>
  <c r="AG260" i="9"/>
  <c r="BM260" i="9" s="1"/>
  <c r="AF121" i="9"/>
  <c r="BL121" i="9" s="1"/>
  <c r="AG46" i="9"/>
  <c r="BM46" i="9" s="1"/>
  <c r="AF49" i="9"/>
  <c r="BL49" i="9" s="1"/>
  <c r="AF380" i="9"/>
  <c r="BL380" i="9" s="1"/>
  <c r="AF87" i="9"/>
  <c r="BL87" i="9" s="1"/>
  <c r="AF278" i="9"/>
  <c r="BL278" i="9" s="1"/>
  <c r="AG304" i="9"/>
  <c r="BM304" i="9" s="1"/>
  <c r="AG449" i="9"/>
  <c r="BM449" i="9" s="1"/>
  <c r="AF69" i="9"/>
  <c r="BL69" i="9" s="1"/>
  <c r="AF88" i="9"/>
  <c r="BL88" i="9" s="1"/>
  <c r="AF336" i="9"/>
  <c r="BL336" i="9" s="1"/>
  <c r="AF181" i="9"/>
  <c r="BL181" i="9" s="1"/>
  <c r="AG39" i="9"/>
  <c r="BM39" i="9" s="1"/>
  <c r="AF256" i="9"/>
  <c r="BL256" i="9" s="1"/>
  <c r="AF148" i="9"/>
  <c r="BL148" i="9" s="1"/>
  <c r="AG60" i="9"/>
  <c r="BM60" i="9" s="1"/>
  <c r="AG147" i="9"/>
  <c r="BM147" i="9" s="1"/>
  <c r="AG458" i="9"/>
  <c r="BM458" i="9" s="1"/>
  <c r="AF20" i="9"/>
  <c r="BL20" i="9" s="1"/>
  <c r="AG30" i="9"/>
  <c r="BM30" i="9" s="1"/>
  <c r="AG45" i="9"/>
  <c r="BM45" i="9" s="1"/>
  <c r="AG165" i="9"/>
  <c r="BM165" i="9" s="1"/>
  <c r="AG342" i="9"/>
  <c r="BM342" i="9" s="1"/>
  <c r="AG140" i="9"/>
  <c r="BM140" i="9" s="1"/>
  <c r="AF103" i="9"/>
  <c r="BL103" i="9" s="1"/>
  <c r="AF230" i="9"/>
  <c r="BL230" i="9" s="1"/>
  <c r="AF417" i="9"/>
  <c r="BL417" i="9" s="1"/>
  <c r="AF316" i="9"/>
  <c r="BL316" i="9" s="1"/>
  <c r="AF411" i="9"/>
  <c r="BL411" i="9" s="1"/>
  <c r="AF352" i="9"/>
  <c r="BL352" i="9" s="1"/>
  <c r="AF56" i="9"/>
  <c r="BL56" i="9" s="1"/>
  <c r="AG340" i="9"/>
  <c r="BM340" i="9" s="1"/>
  <c r="AG90" i="9"/>
  <c r="BM90" i="9" s="1"/>
  <c r="AF184" i="9"/>
  <c r="BL184" i="9" s="1"/>
  <c r="AG193" i="9"/>
  <c r="BM193" i="9" s="1"/>
  <c r="AF200" i="9"/>
  <c r="BL200" i="9" s="1"/>
  <c r="AF358" i="9"/>
  <c r="BL358" i="9" s="1"/>
  <c r="AG294" i="9"/>
  <c r="BM294" i="9" s="1"/>
  <c r="AG120" i="9"/>
  <c r="BM120" i="9" s="1"/>
  <c r="AF229" i="9"/>
  <c r="BL229" i="9" s="1"/>
  <c r="AF360" i="9"/>
  <c r="BL360" i="9" s="1"/>
  <c r="AG47" i="9"/>
  <c r="BM47" i="9" s="1"/>
  <c r="AF116" i="9"/>
  <c r="BL116" i="9" s="1"/>
  <c r="AG207" i="9"/>
  <c r="BM207" i="9" s="1"/>
  <c r="AF415" i="9"/>
  <c r="BL415" i="9" s="1"/>
  <c r="AG164" i="9"/>
  <c r="BM164" i="9" s="1"/>
  <c r="AG172" i="9"/>
  <c r="BM172" i="9" s="1"/>
  <c r="AG310" i="9"/>
  <c r="BM310" i="9" s="1"/>
  <c r="AG359" i="9"/>
  <c r="BM359" i="9" s="1"/>
  <c r="AF40" i="9"/>
  <c r="BL40" i="9" s="1"/>
  <c r="AF58" i="9"/>
  <c r="BL58" i="9" s="1"/>
  <c r="AF388" i="9"/>
  <c r="BL388" i="9" s="1"/>
  <c r="AG106" i="9"/>
  <c r="BM106" i="9" s="1"/>
  <c r="AF236" i="9"/>
  <c r="BL236" i="9" s="1"/>
  <c r="AG284" i="9"/>
  <c r="BM284" i="9" s="1"/>
  <c r="AF92" i="9"/>
  <c r="BL92" i="9" s="1"/>
  <c r="AF164" i="9"/>
  <c r="BL164" i="9" s="1"/>
  <c r="AF267" i="9"/>
  <c r="BL267" i="9" s="1"/>
  <c r="AF112" i="9"/>
  <c r="BL112" i="9" s="1"/>
  <c r="AF208" i="9"/>
  <c r="BL208" i="9" s="1"/>
  <c r="AF350" i="9"/>
  <c r="BL350" i="9" s="1"/>
  <c r="AF55" i="9"/>
  <c r="BL55" i="9" s="1"/>
  <c r="AG130" i="9"/>
  <c r="BM130" i="9" s="1"/>
  <c r="AG269" i="9"/>
  <c r="BM269" i="9" s="1"/>
  <c r="AF32" i="9"/>
  <c r="BL32" i="9" s="1"/>
  <c r="AF455" i="9"/>
  <c r="BL455" i="9" s="1"/>
  <c r="AG256" i="9"/>
  <c r="BM256" i="9" s="1"/>
  <c r="AG166" i="9"/>
  <c r="BM166" i="9" s="1"/>
  <c r="AF96" i="9"/>
  <c r="BL96" i="9" s="1"/>
  <c r="AG37" i="9"/>
  <c r="BM37" i="9" s="1"/>
  <c r="AG465" i="9"/>
  <c r="BM465" i="9" s="1"/>
  <c r="AF23" i="9"/>
  <c r="BL23" i="9" s="1"/>
  <c r="AG183" i="9"/>
  <c r="BM183" i="9" s="1"/>
  <c r="AF54" i="9"/>
  <c r="BL54" i="9" s="1"/>
  <c r="AF70" i="9"/>
  <c r="BL70" i="9" s="1"/>
  <c r="AG220" i="9"/>
  <c r="BM220" i="9" s="1"/>
  <c r="AF399" i="9"/>
  <c r="BL399" i="9" s="1"/>
  <c r="AG67" i="9"/>
  <c r="BM67" i="9" s="1"/>
  <c r="AG358" i="9"/>
  <c r="BM358" i="9" s="1"/>
  <c r="AG390" i="9"/>
  <c r="BM390" i="9" s="1"/>
  <c r="AF248" i="9"/>
  <c r="BL248" i="9" s="1"/>
  <c r="AF276" i="9"/>
  <c r="BL276" i="9" s="1"/>
  <c r="AF296" i="9"/>
  <c r="BL296" i="9" s="1"/>
  <c r="AF371" i="9"/>
  <c r="BL371" i="9" s="1"/>
  <c r="AG10" i="9"/>
  <c r="BM10" i="9" s="1"/>
  <c r="AF438" i="9"/>
  <c r="BL438" i="9" s="1"/>
  <c r="AG136" i="9"/>
  <c r="BM136" i="9" s="1"/>
  <c r="AF120" i="9"/>
  <c r="BL120" i="9" s="1"/>
  <c r="AF272" i="9"/>
  <c r="BL272" i="9" s="1"/>
  <c r="AF460" i="9"/>
  <c r="BL460" i="9" s="1"/>
  <c r="AG396" i="9"/>
  <c r="BM396" i="9" s="1"/>
  <c r="AG27" i="9"/>
  <c r="BM27" i="9" s="1"/>
  <c r="AF382" i="9"/>
  <c r="BL382" i="9" s="1"/>
  <c r="AF253" i="9"/>
  <c r="BL253" i="9" s="1"/>
  <c r="AG173" i="9"/>
  <c r="BM173" i="9" s="1"/>
  <c r="AG288" i="9"/>
  <c r="BM288" i="9" s="1"/>
  <c r="AF273" i="9"/>
  <c r="BL273" i="9" s="1"/>
  <c r="AG78" i="9"/>
  <c r="BM78" i="9" s="1"/>
  <c r="AF290" i="9"/>
  <c r="BL290" i="9" s="1"/>
  <c r="AG189" i="9"/>
  <c r="BM189" i="9" s="1"/>
  <c r="AG42" i="9"/>
  <c r="BM42" i="9" s="1"/>
  <c r="AG25" i="9"/>
  <c r="BM25" i="9" s="1"/>
  <c r="AG224" i="9"/>
  <c r="BM224" i="9" s="1"/>
  <c r="AF402" i="9"/>
  <c r="BL402" i="9" s="1"/>
  <c r="AF125" i="9"/>
  <c r="BL125" i="9" s="1"/>
  <c r="AF173" i="9"/>
  <c r="BL173" i="9" s="1"/>
  <c r="AF269" i="9"/>
  <c r="BL269" i="9" s="1"/>
  <c r="AF424" i="9"/>
  <c r="BL424" i="9" s="1"/>
  <c r="AG217" i="9"/>
  <c r="BM217" i="9" s="1"/>
  <c r="AG428" i="9"/>
  <c r="BM428" i="9" s="1"/>
  <c r="AG197" i="9"/>
  <c r="BM197" i="9" s="1"/>
  <c r="AG261" i="9"/>
  <c r="BM261" i="9" s="1"/>
  <c r="AG408" i="9"/>
  <c r="BM408" i="9" s="1"/>
  <c r="AF317" i="9"/>
  <c r="BL317" i="9" s="1"/>
  <c r="AG95" i="9"/>
  <c r="BM95" i="9" s="1"/>
  <c r="AF321" i="9"/>
  <c r="BL321" i="9" s="1"/>
  <c r="AF93" i="9"/>
  <c r="BL93" i="9" s="1"/>
  <c r="AG40" i="9"/>
  <c r="BM40" i="9" s="1"/>
  <c r="AG240" i="9"/>
  <c r="BM240" i="9" s="1"/>
  <c r="AG419" i="9"/>
  <c r="BM419" i="9" s="1"/>
  <c r="AG96" i="9"/>
  <c r="BM96" i="9" s="1"/>
  <c r="AF50" i="9"/>
  <c r="BL50" i="9" s="1"/>
  <c r="AG215" i="9"/>
  <c r="BM215" i="9" s="1"/>
  <c r="AF82" i="9"/>
  <c r="BL82" i="9" s="1"/>
  <c r="AF114" i="9"/>
  <c r="BL114" i="9" s="1"/>
  <c r="AF166" i="9"/>
  <c r="BL166" i="9" s="1"/>
  <c r="AG257" i="9"/>
  <c r="BM257" i="9" s="1"/>
  <c r="AG452" i="9"/>
  <c r="BM452" i="9" s="1"/>
  <c r="AF214" i="9"/>
  <c r="BL214" i="9" s="1"/>
  <c r="AF349" i="9"/>
  <c r="BL349" i="9" s="1"/>
  <c r="AF381" i="9"/>
  <c r="BL381" i="9" s="1"/>
  <c r="AG280" i="9"/>
  <c r="BM280" i="9" s="1"/>
  <c r="AF234" i="9"/>
  <c r="BL234" i="9" s="1"/>
  <c r="AF405" i="9"/>
  <c r="BL405" i="9" s="1"/>
  <c r="AF441" i="9"/>
  <c r="BL441" i="9" s="1"/>
  <c r="AG232" i="9"/>
  <c r="BM232" i="9" s="1"/>
  <c r="AF45" i="9"/>
  <c r="BL45" i="9" s="1"/>
  <c r="AG289" i="9"/>
  <c r="BM289" i="9" s="1"/>
  <c r="AG177" i="9"/>
  <c r="BM177" i="9" s="1"/>
  <c r="AG32" i="9"/>
  <c r="BM32" i="9" s="1"/>
  <c r="AG49" i="9"/>
  <c r="BM49" i="9" s="1"/>
  <c r="AG335" i="9"/>
  <c r="BM335" i="9" s="1"/>
  <c r="AG339" i="9"/>
  <c r="BM339" i="9" s="1"/>
  <c r="AG415" i="9"/>
  <c r="BM415" i="9" s="1"/>
  <c r="AG302" i="9"/>
  <c r="BM302" i="9" s="1"/>
  <c r="AG351" i="9"/>
  <c r="BM351" i="9" s="1"/>
  <c r="AG395" i="9"/>
  <c r="BM395" i="9" s="1"/>
  <c r="AG134" i="9"/>
  <c r="BM134" i="9" s="1"/>
  <c r="AF398" i="9"/>
  <c r="BL398" i="9" s="1"/>
  <c r="AF33" i="9"/>
  <c r="BL33" i="9" s="1"/>
  <c r="AF169" i="9"/>
  <c r="BL169" i="9" s="1"/>
  <c r="AF94" i="9"/>
  <c r="BL94" i="9" s="1"/>
  <c r="AG205" i="9"/>
  <c r="BM205" i="9" s="1"/>
  <c r="AG253" i="9"/>
  <c r="BM253" i="9" s="1"/>
  <c r="AG281" i="9"/>
  <c r="BM281" i="9" s="1"/>
  <c r="AG41" i="9"/>
  <c r="BM41" i="9" s="1"/>
  <c r="AG221" i="9"/>
  <c r="BM221" i="9" s="1"/>
  <c r="AG237" i="9"/>
  <c r="BM237" i="9" s="1"/>
  <c r="AG285" i="9"/>
  <c r="BM285" i="9" s="1"/>
  <c r="AG456" i="9"/>
  <c r="BM456" i="9" s="1"/>
  <c r="AG93" i="9"/>
  <c r="BM93" i="9" s="1"/>
  <c r="AG109" i="9"/>
  <c r="BM109" i="9" s="1"/>
  <c r="AG403" i="9"/>
  <c r="BM403" i="9" s="1"/>
  <c r="AG427" i="9"/>
  <c r="BM427" i="9" s="1"/>
  <c r="AG443" i="9"/>
  <c r="BM443" i="9" s="1"/>
  <c r="AG297" i="9"/>
  <c r="BM297" i="9" s="1"/>
  <c r="AG431" i="9"/>
  <c r="BM431" i="9" s="1"/>
  <c r="AF326" i="9"/>
  <c r="BL326" i="9" s="1"/>
  <c r="AG208" i="9"/>
  <c r="BM208" i="9" s="1"/>
  <c r="AG447" i="9"/>
  <c r="BM447" i="9" s="1"/>
  <c r="AF237" i="9"/>
  <c r="BL237" i="9" s="1"/>
  <c r="AF261" i="9"/>
  <c r="BL261" i="9" s="1"/>
  <c r="AF285" i="9"/>
  <c r="BL285" i="9" s="1"/>
  <c r="AF456" i="9"/>
  <c r="BL456" i="9" s="1"/>
  <c r="AF197" i="9"/>
  <c r="BL197" i="9" s="1"/>
  <c r="AF242" i="9"/>
  <c r="BL242" i="9" s="1"/>
  <c r="AG356" i="9"/>
  <c r="BM356" i="9" s="1"/>
  <c r="AG413" i="9"/>
  <c r="BM413" i="9" s="1"/>
  <c r="AF370" i="9"/>
  <c r="BL370" i="9" s="1"/>
  <c r="AF57" i="9"/>
  <c r="BL57" i="9" s="1"/>
  <c r="AF392" i="9"/>
  <c r="BL392" i="9" s="1"/>
  <c r="AG61" i="9"/>
  <c r="BM61" i="9" s="1"/>
  <c r="AG77" i="9"/>
  <c r="BM77" i="9" s="1"/>
  <c r="AF29" i="9"/>
  <c r="BL29" i="9" s="1"/>
  <c r="AG344" i="9"/>
  <c r="BM344" i="9" s="1"/>
  <c r="AF215" i="9"/>
  <c r="BL215" i="9" s="1"/>
  <c r="AF332" i="9"/>
  <c r="BL332" i="9" s="1"/>
  <c r="AF188" i="9"/>
  <c r="BL188" i="9" s="1"/>
  <c r="AF328" i="9"/>
  <c r="BL328" i="9" s="1"/>
  <c r="AF161" i="9"/>
  <c r="BL161" i="9" s="1"/>
  <c r="AF177" i="9"/>
  <c r="BL177" i="9" s="1"/>
  <c r="AG57" i="9"/>
  <c r="BM57" i="9" s="1"/>
  <c r="AG233" i="9"/>
  <c r="BM233" i="9" s="1"/>
  <c r="AF396" i="9"/>
  <c r="BL396" i="9" s="1"/>
  <c r="AG121" i="9"/>
  <c r="BM121" i="9" s="1"/>
  <c r="AF224" i="9"/>
  <c r="BL224" i="9" s="1"/>
  <c r="AF52" i="9"/>
  <c r="BL52" i="9" s="1"/>
  <c r="AF284" i="9"/>
  <c r="BL284" i="9" s="1"/>
  <c r="AF300" i="9"/>
  <c r="BL300" i="9" s="1"/>
  <c r="AF337" i="9"/>
  <c r="BL337" i="9" s="1"/>
  <c r="AG312" i="9"/>
  <c r="BM312" i="9" s="1"/>
  <c r="AF85" i="9"/>
  <c r="BL85" i="9" s="1"/>
  <c r="AF61" i="9"/>
  <c r="BL61" i="9" s="1"/>
  <c r="AG229" i="9"/>
  <c r="BM229" i="9" s="1"/>
  <c r="AG53" i="9"/>
  <c r="BM53" i="9" s="1"/>
  <c r="AG69" i="9"/>
  <c r="BM69" i="9" s="1"/>
  <c r="AG85" i="9"/>
  <c r="BM85" i="9" s="1"/>
  <c r="AG101" i="9"/>
  <c r="BM101" i="9" s="1"/>
  <c r="AG157" i="9"/>
  <c r="BM157" i="9" s="1"/>
  <c r="AG286" i="9"/>
  <c r="BM286" i="9" s="1"/>
  <c r="AG320" i="9"/>
  <c r="BM320" i="9" s="1"/>
  <c r="AG64" i="9"/>
  <c r="BM64" i="9" s="1"/>
  <c r="AF100" i="9"/>
  <c r="BL100" i="9" s="1"/>
  <c r="AG201" i="9"/>
  <c r="BM201" i="9" s="1"/>
  <c r="AF322" i="9"/>
  <c r="BL322" i="9" s="1"/>
  <c r="AF130" i="9"/>
  <c r="BL130" i="9" s="1"/>
  <c r="AG195" i="9"/>
  <c r="BM195" i="9" s="1"/>
  <c r="AG259" i="9"/>
  <c r="BM259" i="9" s="1"/>
  <c r="AG291" i="9"/>
  <c r="BM291" i="9" s="1"/>
  <c r="AG323" i="9"/>
  <c r="BM323" i="9" s="1"/>
  <c r="AG16" i="9"/>
  <c r="BM16" i="9" s="1"/>
  <c r="AG68" i="9"/>
  <c r="BM68" i="9" s="1"/>
  <c r="AF362" i="9"/>
  <c r="BL362" i="9" s="1"/>
  <c r="AF41" i="9"/>
  <c r="BL41" i="9" s="1"/>
  <c r="AF162" i="9"/>
  <c r="BL162" i="9" s="1"/>
  <c r="AF60" i="9"/>
  <c r="BL60" i="9" s="1"/>
  <c r="AF323" i="9"/>
  <c r="BL323" i="9" s="1"/>
  <c r="AF364" i="9"/>
  <c r="BL364" i="9" s="1"/>
  <c r="AF37" i="9"/>
  <c r="BL37" i="9" s="1"/>
  <c r="AF241" i="9"/>
  <c r="BL241" i="9" s="1"/>
  <c r="AF195" i="9"/>
  <c r="BL195" i="9" s="1"/>
  <c r="AF418" i="9"/>
  <c r="BL418" i="9" s="1"/>
  <c r="AF13" i="9"/>
  <c r="BL13" i="9" s="1"/>
  <c r="AG272" i="9"/>
  <c r="BM272" i="9" s="1"/>
  <c r="AG125" i="9"/>
  <c r="BM125" i="9" s="1"/>
  <c r="AG388" i="9"/>
  <c r="BM388" i="9" s="1"/>
  <c r="CC433" i="9"/>
  <c r="AF218" i="9"/>
  <c r="BL218" i="9" s="1"/>
  <c r="AG293" i="9"/>
  <c r="BM293" i="9" s="1"/>
  <c r="AG325" i="9"/>
  <c r="BM325" i="9" s="1"/>
  <c r="AG73" i="9"/>
  <c r="BM73" i="9" s="1"/>
  <c r="AG89" i="9"/>
  <c r="BM89" i="9" s="1"/>
  <c r="AG105" i="9"/>
  <c r="BM105" i="9" s="1"/>
  <c r="AG129" i="9"/>
  <c r="BM129" i="9" s="1"/>
  <c r="AG161" i="9"/>
  <c r="BM161" i="9" s="1"/>
  <c r="AF18" i="9"/>
  <c r="BL18" i="9" s="1"/>
  <c r="AG70" i="9"/>
  <c r="BM70" i="9" s="1"/>
  <c r="AG305" i="9"/>
  <c r="BM305" i="9" s="1"/>
  <c r="AG263" i="9"/>
  <c r="BM263" i="9" s="1"/>
  <c r="AG362" i="9"/>
  <c r="BM362" i="9" s="1"/>
  <c r="AG394" i="9"/>
  <c r="BM394" i="9" s="1"/>
  <c r="AF21" i="9"/>
  <c r="BL21" i="9" s="1"/>
  <c r="AG192" i="9"/>
  <c r="BM192" i="9" s="1"/>
  <c r="AG371" i="9"/>
  <c r="BM371" i="9" s="1"/>
  <c r="AF457" i="9"/>
  <c r="BL457" i="9" s="1"/>
  <c r="AG314" i="9"/>
  <c r="BM314" i="9" s="1"/>
  <c r="AG188" i="9"/>
  <c r="BM188" i="9" s="1"/>
  <c r="AG276" i="9"/>
  <c r="BM276" i="9" s="1"/>
  <c r="AG343" i="9"/>
  <c r="BM343" i="9" s="1"/>
  <c r="AG187" i="9"/>
  <c r="BM187" i="9" s="1"/>
  <c r="AG321" i="9"/>
  <c r="BM321" i="9" s="1"/>
  <c r="AG384" i="9"/>
  <c r="BM384" i="9" s="1"/>
  <c r="AG311" i="9"/>
  <c r="BM311" i="9" s="1"/>
  <c r="AG442" i="9"/>
  <c r="BM442" i="9" s="1"/>
  <c r="AF36" i="9"/>
  <c r="BL36" i="9" s="1"/>
  <c r="AF48" i="9"/>
  <c r="BL48" i="9" s="1"/>
  <c r="AF178" i="9"/>
  <c r="BL178" i="9" s="1"/>
  <c r="AF333" i="9"/>
  <c r="BL333" i="9" s="1"/>
  <c r="AF389" i="9"/>
  <c r="BL389" i="9" s="1"/>
  <c r="AG407" i="9"/>
  <c r="BM407" i="9" s="1"/>
  <c r="AG274" i="9"/>
  <c r="BM274" i="9" s="1"/>
  <c r="AG341" i="9"/>
  <c r="BM341" i="9" s="1"/>
  <c r="AG36" i="9"/>
  <c r="BM36" i="9" s="1"/>
  <c r="AG104" i="9"/>
  <c r="BM104" i="9" s="1"/>
  <c r="AG160" i="9"/>
  <c r="BM160" i="9" s="1"/>
  <c r="AG363" i="9"/>
  <c r="BM363" i="9" s="1"/>
  <c r="AG214" i="9"/>
  <c r="BM214" i="9" s="1"/>
  <c r="AF308" i="9"/>
  <c r="BL308" i="9" s="1"/>
  <c r="AF78" i="9"/>
  <c r="BL78" i="9" s="1"/>
  <c r="AF81" i="9"/>
  <c r="BL81" i="9" s="1"/>
  <c r="AF384" i="9"/>
  <c r="BL384" i="9" s="1"/>
  <c r="AF227" i="9"/>
  <c r="BL227" i="9" s="1"/>
  <c r="AF450" i="9"/>
  <c r="BL450" i="9" s="1"/>
  <c r="AG12" i="9"/>
  <c r="BM12" i="9" s="1"/>
  <c r="AG168" i="9"/>
  <c r="BM168" i="9" s="1"/>
  <c r="AG206" i="9"/>
  <c r="BM206" i="9" s="1"/>
  <c r="AG278" i="9"/>
  <c r="BM278" i="9" s="1"/>
  <c r="AG417" i="9"/>
  <c r="BM417" i="9" s="1"/>
  <c r="AF101" i="9"/>
  <c r="BL101" i="9" s="1"/>
  <c r="AF15" i="9"/>
  <c r="BL15" i="9" s="1"/>
  <c r="AF89" i="9"/>
  <c r="BL89" i="9" s="1"/>
  <c r="AF27" i="9"/>
  <c r="BL27" i="9" s="1"/>
  <c r="AF174" i="9"/>
  <c r="BL174" i="9" s="1"/>
  <c r="AG380" i="9"/>
  <c r="BM380" i="9" s="1"/>
  <c r="AG273" i="9"/>
  <c r="BM273" i="9" s="1"/>
  <c r="AG17" i="9"/>
  <c r="BM17" i="9" s="1"/>
  <c r="AG65" i="9"/>
  <c r="BM65" i="9" s="1"/>
  <c r="AG153" i="9"/>
  <c r="BM153" i="9" s="1"/>
  <c r="AG169" i="9"/>
  <c r="BM169" i="9" s="1"/>
  <c r="AF393" i="9"/>
  <c r="BL393" i="9" s="1"/>
  <c r="AF46" i="9"/>
  <c r="BL46" i="9" s="1"/>
  <c r="AF62" i="9"/>
  <c r="BL62" i="9" s="1"/>
  <c r="AG367" i="9"/>
  <c r="BM367" i="9" s="1"/>
  <c r="AG243" i="9"/>
  <c r="BM243" i="9" s="1"/>
  <c r="AG420" i="9"/>
  <c r="BM420" i="9" s="1"/>
  <c r="AG44" i="9"/>
  <c r="BM44" i="9" s="1"/>
  <c r="AG128" i="9"/>
  <c r="BM128" i="9" s="1"/>
  <c r="AG255" i="9"/>
  <c r="BM255" i="9" s="1"/>
  <c r="AG354" i="9"/>
  <c r="BM354" i="9" s="1"/>
  <c r="AG386" i="9"/>
  <c r="BM386" i="9" s="1"/>
  <c r="AG418" i="9"/>
  <c r="BM418" i="9" s="1"/>
  <c r="AG450" i="9"/>
  <c r="BM450" i="9" s="1"/>
  <c r="AF80" i="9"/>
  <c r="BL80" i="9" s="1"/>
  <c r="AF110" i="9"/>
  <c r="BL110" i="9" s="1"/>
  <c r="AF132" i="9"/>
  <c r="BL132" i="9" s="1"/>
  <c r="AF302" i="9"/>
  <c r="BL302" i="9" s="1"/>
  <c r="AF373" i="9"/>
  <c r="BL373" i="9" s="1"/>
  <c r="AF259" i="9"/>
  <c r="BL259" i="9" s="1"/>
  <c r="AG162" i="9"/>
  <c r="BM162" i="9" s="1"/>
  <c r="AF289" i="9"/>
  <c r="BL289" i="9" s="1"/>
  <c r="AF312" i="9"/>
  <c r="BL312" i="9" s="1"/>
  <c r="AF331" i="9"/>
  <c r="BL331" i="9" s="1"/>
  <c r="AF363" i="9"/>
  <c r="BL363" i="9" s="1"/>
  <c r="AF379" i="9"/>
  <c r="BL379" i="9" s="1"/>
  <c r="AF423" i="9"/>
  <c r="BL423" i="9" s="1"/>
  <c r="AF210" i="9"/>
  <c r="BL210" i="9" s="1"/>
  <c r="AF245" i="9"/>
  <c r="BL245" i="9" s="1"/>
  <c r="AF167" i="9"/>
  <c r="BL167" i="9" s="1"/>
  <c r="AF315" i="9"/>
  <c r="BL315" i="9" s="1"/>
  <c r="AG184" i="9"/>
  <c r="BM184" i="9" s="1"/>
  <c r="AF342" i="9"/>
  <c r="BL342" i="9" s="1"/>
  <c r="AF9" i="9"/>
  <c r="BL9" i="9" s="1"/>
  <c r="AF17" i="9"/>
  <c r="BL17" i="9" s="1"/>
  <c r="AF75" i="9"/>
  <c r="BL75" i="9" s="1"/>
  <c r="AF83" i="9"/>
  <c r="BL83" i="9" s="1"/>
  <c r="AF91" i="9"/>
  <c r="BL91" i="9" s="1"/>
  <c r="AF117" i="9"/>
  <c r="BL117" i="9" s="1"/>
  <c r="AF159" i="9"/>
  <c r="BL159" i="9" s="1"/>
  <c r="AF193" i="9"/>
  <c r="BL193" i="9" s="1"/>
  <c r="AG80" i="9"/>
  <c r="BM80" i="9" s="1"/>
  <c r="AG241" i="9"/>
  <c r="BM241" i="9" s="1"/>
  <c r="AG453" i="9"/>
  <c r="BM453" i="9" s="1"/>
  <c r="AG404" i="9"/>
  <c r="BM404" i="9" s="1"/>
  <c r="AG171" i="9"/>
  <c r="BM171" i="9" s="1"/>
  <c r="AG267" i="9"/>
  <c r="BM267" i="9" s="1"/>
  <c r="AG366" i="9"/>
  <c r="BM366" i="9" s="1"/>
  <c r="AG398" i="9"/>
  <c r="BM398" i="9" s="1"/>
  <c r="AF461" i="9"/>
  <c r="BL461" i="9" s="1"/>
  <c r="AF340" i="9"/>
  <c r="BL340" i="9" s="1"/>
  <c r="AF73" i="9"/>
  <c r="BL73" i="9" s="1"/>
  <c r="AF348" i="9"/>
  <c r="BL348" i="9" s="1"/>
  <c r="AF47" i="9"/>
  <c r="BL47" i="9" s="1"/>
  <c r="AF280" i="9"/>
  <c r="BL280" i="9" s="1"/>
  <c r="AG246" i="9"/>
  <c r="BM246" i="9" s="1"/>
  <c r="AF231" i="9"/>
  <c r="BL231" i="9" s="1"/>
  <c r="AF249" i="9"/>
  <c r="BL249" i="9" s="1"/>
  <c r="AF458" i="9"/>
  <c r="BL458" i="9" s="1"/>
  <c r="AF176" i="9"/>
  <c r="BL176" i="9" s="1"/>
  <c r="AG76" i="9"/>
  <c r="BM76" i="9" s="1"/>
  <c r="AF257" i="9"/>
  <c r="BL257" i="9" s="1"/>
  <c r="AF109" i="9"/>
  <c r="BL109" i="9" s="1"/>
  <c r="AF129" i="9"/>
  <c r="BL129" i="9" s="1"/>
  <c r="AG446" i="9"/>
  <c r="BM446" i="9" s="1"/>
  <c r="AG249" i="9"/>
  <c r="BM249" i="9" s="1"/>
  <c r="AF118" i="9"/>
  <c r="BL118" i="9" s="1"/>
  <c r="AG216" i="9"/>
  <c r="BM216" i="9" s="1"/>
  <c r="AG264" i="9"/>
  <c r="BM264" i="9" s="1"/>
  <c r="AG411" i="9"/>
  <c r="BM411" i="9" s="1"/>
  <c r="AG324" i="9"/>
  <c r="BM324" i="9" s="1"/>
  <c r="AG376" i="9"/>
  <c r="BM376" i="9" s="1"/>
  <c r="AG239" i="9"/>
  <c r="BM239" i="9" s="1"/>
  <c r="AF12" i="9"/>
  <c r="BL12" i="9" s="1"/>
  <c r="AF24" i="9"/>
  <c r="BL24" i="9" s="1"/>
  <c r="AF367" i="9"/>
  <c r="BL367" i="9" s="1"/>
  <c r="AF427" i="9"/>
  <c r="BL427" i="9" s="1"/>
  <c r="AG455" i="9"/>
  <c r="BM455" i="9" s="1"/>
  <c r="AG178" i="9"/>
  <c r="BM178" i="9" s="1"/>
  <c r="AG326" i="9"/>
  <c r="BM326" i="9" s="1"/>
  <c r="AG457" i="9"/>
  <c r="BM457" i="9" s="1"/>
  <c r="AF133" i="9"/>
  <c r="BL133" i="9" s="1"/>
  <c r="AF171" i="9"/>
  <c r="BL171" i="9" s="1"/>
  <c r="AG20" i="9"/>
  <c r="BM20" i="9" s="1"/>
  <c r="AG347" i="9"/>
  <c r="BM347" i="9" s="1"/>
  <c r="AF97" i="9"/>
  <c r="BL97" i="9" s="1"/>
  <c r="AF465" i="9"/>
  <c r="BL465" i="9" s="1"/>
  <c r="AF368" i="9"/>
  <c r="BL368" i="9" s="1"/>
  <c r="AF434" i="9"/>
  <c r="BL434" i="9" s="1"/>
  <c r="AG401" i="9"/>
  <c r="BM401" i="9" s="1"/>
  <c r="AF119" i="9"/>
  <c r="BL119" i="9" s="1"/>
  <c r="AG13" i="9"/>
  <c r="BM13" i="9" s="1"/>
  <c r="AG296" i="9"/>
  <c r="BM296" i="9" s="1"/>
  <c r="AG435" i="9"/>
  <c r="BM435" i="9" s="1"/>
  <c r="AG251" i="9"/>
  <c r="BM251" i="9" s="1"/>
  <c r="AG24" i="9"/>
  <c r="BM24" i="9" s="1"/>
  <c r="AG132" i="9"/>
  <c r="BM132" i="9" s="1"/>
  <c r="AG463" i="9"/>
  <c r="BM463" i="9" s="1"/>
  <c r="AG277" i="9"/>
  <c r="BM277" i="9" s="1"/>
  <c r="AG412" i="9"/>
  <c r="BM412" i="9" s="1"/>
  <c r="AG444" i="9"/>
  <c r="BM444" i="9" s="1"/>
  <c r="AG179" i="9"/>
  <c r="BM179" i="9" s="1"/>
  <c r="AG374" i="9"/>
  <c r="BM374" i="9" s="1"/>
  <c r="AG383" i="9"/>
  <c r="BM383" i="9" s="1"/>
  <c r="AF205" i="9"/>
  <c r="BL205" i="9" s="1"/>
  <c r="AF325" i="9"/>
  <c r="BL325" i="9" s="1"/>
  <c r="AF428" i="9"/>
  <c r="BL428" i="9" s="1"/>
  <c r="AF412" i="9"/>
  <c r="BL412" i="9" s="1"/>
  <c r="AG377" i="9"/>
  <c r="BM377" i="9" s="1"/>
  <c r="AG433" i="9"/>
  <c r="BM433" i="9" s="1"/>
  <c r="AF213" i="9"/>
  <c r="BL213" i="9" s="1"/>
  <c r="AF263" i="9"/>
  <c r="BL263" i="9" s="1"/>
  <c r="AF386" i="9"/>
  <c r="BL386" i="9" s="1"/>
  <c r="AF448" i="9"/>
  <c r="BL448" i="9" s="1"/>
  <c r="AF157" i="9"/>
  <c r="BL157" i="9" s="1"/>
  <c r="AF131" i="9"/>
  <c r="BL131" i="9" s="1"/>
  <c r="AF346" i="9"/>
  <c r="BL346" i="9" s="1"/>
  <c r="AF414" i="9"/>
  <c r="BL414" i="9" s="1"/>
  <c r="AF26" i="9"/>
  <c r="BL26" i="9" s="1"/>
  <c r="AF65" i="9"/>
  <c r="BL65" i="9" s="1"/>
  <c r="AF233" i="9"/>
  <c r="BL233" i="9" s="1"/>
  <c r="AF376" i="9"/>
  <c r="BL376" i="9" s="1"/>
  <c r="AF454" i="9"/>
  <c r="BL454" i="9" s="1"/>
  <c r="AF63" i="9"/>
  <c r="BL63" i="9" s="1"/>
  <c r="CC73" i="9"/>
  <c r="AG400" i="9"/>
  <c r="BM400" i="9" s="1"/>
  <c r="AG432" i="9"/>
  <c r="BM432" i="9" s="1"/>
  <c r="AG82" i="9"/>
  <c r="BM82" i="9" s="1"/>
  <c r="AG287" i="9"/>
  <c r="BM287" i="9" s="1"/>
  <c r="AG319" i="9"/>
  <c r="BM319" i="9" s="1"/>
  <c r="AG350" i="9"/>
  <c r="BM350" i="9" s="1"/>
  <c r="AF22" i="9"/>
  <c r="BL22" i="9" s="1"/>
  <c r="AF192" i="9"/>
  <c r="BL192" i="9" s="1"/>
  <c r="AF250" i="9"/>
  <c r="BL250" i="9" s="1"/>
  <c r="AF435" i="9"/>
  <c r="BL435" i="9" s="1"/>
  <c r="AF451" i="9"/>
  <c r="BL451" i="9" s="1"/>
  <c r="AG22" i="9"/>
  <c r="BM22" i="9" s="1"/>
  <c r="AF190" i="9"/>
  <c r="BL190" i="9" s="1"/>
  <c r="AF445" i="9"/>
  <c r="BL445" i="9" s="1"/>
  <c r="AF303" i="9"/>
  <c r="BL303" i="9" s="1"/>
  <c r="AF390" i="9"/>
  <c r="BL390" i="9" s="1"/>
  <c r="AF416" i="9"/>
  <c r="BL416" i="9" s="1"/>
  <c r="AF440" i="9"/>
  <c r="BL440" i="9" s="1"/>
  <c r="AG365" i="9"/>
  <c r="BM365" i="9" s="1"/>
  <c r="AF293" i="9"/>
  <c r="BL293" i="9" s="1"/>
  <c r="AF378" i="9"/>
  <c r="BL378" i="9" s="1"/>
  <c r="AF35" i="9"/>
  <c r="BL35" i="9" s="1"/>
  <c r="AF291" i="9"/>
  <c r="BL291" i="9" s="1"/>
  <c r="AF11" i="9"/>
  <c r="BL11" i="9" s="1"/>
  <c r="AG194" i="9"/>
  <c r="BM194" i="9" s="1"/>
  <c r="AG258" i="9"/>
  <c r="BM258" i="9" s="1"/>
  <c r="AG329" i="9"/>
  <c r="BM329" i="9" s="1"/>
  <c r="AF67" i="9"/>
  <c r="BL67" i="9" s="1"/>
  <c r="AG405" i="9"/>
  <c r="BM405" i="9" s="1"/>
  <c r="AG99" i="9"/>
  <c r="BM99" i="9" s="1"/>
  <c r="AG56" i="9"/>
  <c r="BM56" i="9" s="1"/>
  <c r="AG389" i="9"/>
  <c r="BM389" i="9" s="1"/>
  <c r="AG190" i="9"/>
  <c r="BM190" i="9" s="1"/>
  <c r="AG245" i="9"/>
  <c r="BM245" i="9" s="1"/>
  <c r="AF421" i="9"/>
  <c r="BL421" i="9" s="1"/>
  <c r="AG226" i="9"/>
  <c r="BM226" i="9" s="1"/>
  <c r="AG333" i="9"/>
  <c r="BM333" i="9" s="1"/>
  <c r="AG461" i="9"/>
  <c r="BM461" i="9" s="1"/>
  <c r="AF254" i="9"/>
  <c r="BL254" i="9" s="1"/>
  <c r="AF247" i="9"/>
  <c r="BL247" i="9" s="1"/>
  <c r="AF313" i="9"/>
  <c r="BL313" i="9" s="1"/>
  <c r="AF175" i="9"/>
  <c r="BL175" i="9" s="1"/>
  <c r="AF239" i="9"/>
  <c r="BL239" i="9" s="1"/>
  <c r="AF123" i="9"/>
  <c r="BL123" i="9" s="1"/>
  <c r="AG336" i="9"/>
  <c r="BM336" i="9" s="1"/>
  <c r="AG368" i="9"/>
  <c r="BM368" i="9" s="1"/>
  <c r="AG185" i="9"/>
  <c r="BM185" i="9" s="1"/>
  <c r="AF42" i="9"/>
  <c r="BL42" i="9" s="1"/>
  <c r="AG266" i="9"/>
  <c r="BM266" i="9" s="1"/>
  <c r="AF115" i="9"/>
  <c r="BL115" i="9" s="1"/>
  <c r="AG43" i="9"/>
  <c r="BM43" i="9" s="1"/>
  <c r="AG299" i="9"/>
  <c r="BM299" i="9" s="1"/>
  <c r="AG254" i="9"/>
  <c r="BM254" i="9" s="1"/>
  <c r="AG186" i="9"/>
  <c r="BM186" i="9" s="1"/>
  <c r="AF194" i="9"/>
  <c r="BL194" i="9" s="1"/>
  <c r="AF28" i="9"/>
  <c r="BL28" i="9" s="1"/>
  <c r="AF107" i="9"/>
  <c r="BL107" i="9" s="1"/>
  <c r="AF127" i="9"/>
  <c r="BL127" i="9" s="1"/>
  <c r="AF185" i="9"/>
  <c r="BL185" i="9" s="1"/>
  <c r="AG31" i="9"/>
  <c r="BM31" i="9" s="1"/>
  <c r="AG332" i="9"/>
  <c r="BM332" i="9" s="1"/>
  <c r="AG51" i="9"/>
  <c r="BM51" i="9" s="1"/>
  <c r="AG199" i="9"/>
  <c r="BM199" i="9" s="1"/>
  <c r="AG265" i="9"/>
  <c r="BM265" i="9" s="1"/>
  <c r="AG392" i="9"/>
  <c r="BM392" i="9" s="1"/>
  <c r="AG424" i="9"/>
  <c r="BM424" i="9" s="1"/>
  <c r="AG203" i="9"/>
  <c r="BM203" i="9" s="1"/>
  <c r="AG268" i="9"/>
  <c r="BM268" i="9" s="1"/>
  <c r="AG282" i="9"/>
  <c r="BM282" i="9" s="1"/>
  <c r="AG159" i="9"/>
  <c r="BM159" i="9" s="1"/>
  <c r="AF377" i="9"/>
  <c r="BL377" i="9" s="1"/>
  <c r="AG86" i="9"/>
  <c r="BM86" i="9" s="1"/>
  <c r="AF345" i="9"/>
  <c r="BL345" i="9" s="1"/>
  <c r="AG271" i="9"/>
  <c r="BM271" i="9" s="1"/>
  <c r="AG303" i="9"/>
  <c r="BM303" i="9" s="1"/>
  <c r="AG334" i="9"/>
  <c r="BM334" i="9" s="1"/>
  <c r="AF14" i="9"/>
  <c r="BL14" i="9" s="1"/>
  <c r="AF98" i="9"/>
  <c r="BL98" i="9" s="1"/>
  <c r="AF124" i="9"/>
  <c r="BL124" i="9" s="1"/>
  <c r="AF140" i="9"/>
  <c r="BL140" i="9" s="1"/>
  <c r="AF156" i="9"/>
  <c r="BL156" i="9" s="1"/>
  <c r="AF172" i="9"/>
  <c r="BL172" i="9" s="1"/>
  <c r="AF240" i="9"/>
  <c r="BL240" i="9" s="1"/>
  <c r="AF274" i="9"/>
  <c r="BL274" i="9" s="1"/>
  <c r="AF294" i="9"/>
  <c r="BL294" i="9" s="1"/>
  <c r="AF343" i="9"/>
  <c r="BL343" i="9" s="1"/>
  <c r="AF397" i="9"/>
  <c r="BL397" i="9" s="1"/>
  <c r="AF409" i="9"/>
  <c r="BL409" i="9" s="1"/>
  <c r="AF425" i="9"/>
  <c r="BL425" i="9" s="1"/>
  <c r="AG292" i="9"/>
  <c r="BM292" i="9" s="1"/>
  <c r="AF226" i="9"/>
  <c r="BL226" i="9" s="1"/>
  <c r="AF286" i="9"/>
  <c r="BL286" i="9" s="1"/>
  <c r="AF354" i="9"/>
  <c r="BL354" i="9" s="1"/>
  <c r="AF406" i="9"/>
  <c r="BL406" i="9" s="1"/>
  <c r="AF246" i="9"/>
  <c r="BL246" i="9" s="1"/>
  <c r="AG337" i="9"/>
  <c r="BM337" i="9" s="1"/>
  <c r="AG393" i="9"/>
  <c r="BM393" i="9" s="1"/>
  <c r="AF221" i="9"/>
  <c r="BL221" i="9" s="1"/>
  <c r="AF305" i="9"/>
  <c r="BL305" i="9" s="1"/>
  <c r="AF410" i="9"/>
  <c r="BL410" i="9" s="1"/>
  <c r="AF71" i="9"/>
  <c r="BL71" i="9" s="1"/>
  <c r="AF203" i="9"/>
  <c r="BL203" i="9" s="1"/>
  <c r="AF319" i="9"/>
  <c r="BL319" i="9" s="1"/>
  <c r="AF422" i="9"/>
  <c r="BL422" i="9" s="1"/>
  <c r="AG372" i="9"/>
  <c r="BM372" i="9" s="1"/>
  <c r="AF187" i="9"/>
  <c r="BL187" i="9" s="1"/>
  <c r="AG222" i="9"/>
  <c r="BM222" i="9" s="1"/>
  <c r="AG298" i="9"/>
  <c r="BM298" i="9" s="1"/>
  <c r="AF39" i="9"/>
  <c r="BL39" i="9" s="1"/>
  <c r="AF99" i="9"/>
  <c r="BL99" i="9" s="1"/>
  <c r="AF72" i="9"/>
  <c r="BL72" i="9" s="1"/>
  <c r="AF59" i="9"/>
  <c r="BL59" i="9" s="1"/>
  <c r="AG211" i="9"/>
  <c r="BM211" i="9" s="1"/>
  <c r="AG181" i="9"/>
  <c r="BM181" i="9" s="1"/>
  <c r="AF270" i="9"/>
  <c r="BL270" i="9" s="1"/>
  <c r="AF206" i="9"/>
  <c r="BL206" i="9" s="1"/>
  <c r="AG175" i="9"/>
  <c r="BM175" i="9" s="1"/>
  <c r="AG75" i="9"/>
  <c r="BM75" i="9" s="1"/>
  <c r="AG202" i="9"/>
  <c r="BM202" i="9" s="1"/>
  <c r="AF395" i="9"/>
  <c r="BL395" i="9" s="1"/>
  <c r="AG238" i="9"/>
  <c r="BM238" i="9" s="1"/>
  <c r="AG131" i="9"/>
  <c r="BM131" i="9" s="1"/>
  <c r="AG223" i="9"/>
  <c r="BM223" i="9" s="1"/>
  <c r="AG63" i="9"/>
  <c r="BM63" i="9" s="1"/>
  <c r="AG163" i="9"/>
  <c r="BM163" i="9" s="1"/>
  <c r="AG74" i="9"/>
  <c r="BM74" i="9" s="1"/>
  <c r="AG110" i="9"/>
  <c r="BM110" i="9" s="1"/>
  <c r="AG248" i="9"/>
  <c r="BM248" i="9" s="1"/>
  <c r="AG313" i="9"/>
  <c r="BM313" i="9" s="1"/>
  <c r="AG462" i="9"/>
  <c r="BM462" i="9" s="1"/>
  <c r="AG50" i="9"/>
  <c r="BM50" i="9" s="1"/>
  <c r="AF361" i="9"/>
  <c r="BL361" i="9" s="1"/>
  <c r="AG275" i="9"/>
  <c r="BM275" i="9" s="1"/>
  <c r="AG307" i="9"/>
  <c r="BM307" i="9" s="1"/>
  <c r="AG338" i="9"/>
  <c r="BM338" i="9" s="1"/>
  <c r="AG370" i="9"/>
  <c r="BM370" i="9" s="1"/>
  <c r="AG402" i="9"/>
  <c r="BM402" i="9" s="1"/>
  <c r="AG434" i="9"/>
  <c r="BM434" i="9" s="1"/>
  <c r="AF74" i="9"/>
  <c r="BL74" i="9" s="1"/>
  <c r="AG94" i="9"/>
  <c r="BM94" i="9" s="1"/>
  <c r="AG158" i="9"/>
  <c r="BM158" i="9" s="1"/>
  <c r="AG270" i="9"/>
  <c r="BM270" i="9" s="1"/>
  <c r="AG218" i="9"/>
  <c r="BM218" i="9" s="1"/>
  <c r="AG290" i="9"/>
  <c r="BM290" i="9" s="1"/>
  <c r="AG357" i="9"/>
  <c r="BM357" i="9" s="1"/>
  <c r="AG425" i="9"/>
  <c r="BM425" i="9" s="1"/>
  <c r="AF183" i="9"/>
  <c r="BL183" i="9" s="1"/>
  <c r="AF251" i="9"/>
  <c r="BL251" i="9" s="1"/>
  <c r="AF426" i="9"/>
  <c r="BL426" i="9" s="1"/>
  <c r="AF327" i="9"/>
  <c r="BL327" i="9" s="1"/>
  <c r="AF288" i="9"/>
  <c r="BL288" i="9" s="1"/>
  <c r="AF222" i="9"/>
  <c r="BL222" i="9" s="1"/>
  <c r="AF282" i="9"/>
  <c r="BL282" i="9" s="1"/>
  <c r="AF449" i="9"/>
  <c r="BL449" i="9" s="1"/>
  <c r="AG198" i="9"/>
  <c r="BM198" i="9" s="1"/>
  <c r="AG250" i="9"/>
  <c r="BM250" i="9" s="1"/>
  <c r="AG361" i="9"/>
  <c r="BM361" i="9" s="1"/>
  <c r="AG429" i="9"/>
  <c r="BM429" i="9" s="1"/>
  <c r="AF209" i="9"/>
  <c r="BL209" i="9" s="1"/>
  <c r="AF271" i="9"/>
  <c r="BL271" i="9" s="1"/>
  <c r="AF297" i="9"/>
  <c r="BL297" i="9" s="1"/>
  <c r="AF277" i="9"/>
  <c r="BL277" i="9" s="1"/>
  <c r="AF452" i="9"/>
  <c r="BL452" i="9" s="1"/>
  <c r="AF211" i="9"/>
  <c r="BL211" i="9" s="1"/>
  <c r="AF430" i="9"/>
  <c r="BL430" i="9" s="1"/>
  <c r="AF19" i="9"/>
  <c r="BL19" i="9" s="1"/>
  <c r="CC225" i="9"/>
  <c r="AG295" i="9"/>
  <c r="BM295" i="9" s="1"/>
  <c r="AG422" i="9"/>
  <c r="BM422" i="9" s="1"/>
  <c r="AF255" i="9"/>
  <c r="BL255" i="9" s="1"/>
  <c r="AG460" i="9"/>
  <c r="BM460" i="9" s="1"/>
  <c r="AG71" i="9"/>
  <c r="BM71" i="9" s="1"/>
  <c r="AG98" i="9"/>
  <c r="BM98" i="9" s="1"/>
  <c r="AG107" i="9"/>
  <c r="BM107" i="9" s="1"/>
  <c r="AG345" i="9"/>
  <c r="BM345" i="9" s="1"/>
  <c r="AG9" i="9"/>
  <c r="BM9" i="9" s="1"/>
  <c r="AG35" i="9"/>
  <c r="BM35" i="9" s="1"/>
  <c r="AG219" i="9"/>
  <c r="BM219" i="9" s="1"/>
  <c r="AG231" i="9"/>
  <c r="BM231" i="9" s="1"/>
  <c r="AG309" i="9"/>
  <c r="BM309" i="9" s="1"/>
  <c r="AG364" i="9"/>
  <c r="BM364" i="9" s="1"/>
  <c r="AG464" i="9"/>
  <c r="BM464" i="9" s="1"/>
  <c r="AG38" i="9"/>
  <c r="BM38" i="9" s="1"/>
  <c r="AG127" i="9"/>
  <c r="BM127" i="9" s="1"/>
  <c r="AF44" i="9"/>
  <c r="BL44" i="9" s="1"/>
  <c r="AF122" i="9"/>
  <c r="BL122" i="9" s="1"/>
  <c r="AG170" i="9"/>
  <c r="BM170" i="9" s="1"/>
  <c r="AF258" i="9"/>
  <c r="BL258" i="9" s="1"/>
  <c r="AG387" i="9"/>
  <c r="BM387" i="9" s="1"/>
  <c r="AG126" i="9"/>
  <c r="BM126" i="9" s="1"/>
  <c r="AG18" i="9"/>
  <c r="BM18" i="9" s="1"/>
  <c r="AF102" i="9"/>
  <c r="BL102" i="9" s="1"/>
  <c r="AG436" i="9"/>
  <c r="BM436" i="9" s="1"/>
  <c r="AG23" i="9"/>
  <c r="BM23" i="9" s="1"/>
  <c r="AG87" i="9"/>
  <c r="BM87" i="9" s="1"/>
  <c r="AG119" i="9"/>
  <c r="BM119" i="9" s="1"/>
  <c r="AG151" i="9"/>
  <c r="BM151" i="9" s="1"/>
  <c r="AG279" i="9"/>
  <c r="BM279" i="9" s="1"/>
  <c r="AG406" i="9"/>
  <c r="BM406" i="9" s="1"/>
  <c r="AG438" i="9"/>
  <c r="BM438" i="9" s="1"/>
  <c r="AF38" i="9"/>
  <c r="BL38" i="9" s="1"/>
  <c r="AF90" i="9"/>
  <c r="BL90" i="9" s="1"/>
  <c r="AF108" i="9"/>
  <c r="BL108" i="9" s="1"/>
  <c r="AF126" i="9"/>
  <c r="BL126" i="9" s="1"/>
  <c r="AF158" i="9"/>
  <c r="BL158" i="9" s="1"/>
  <c r="AF401" i="9"/>
  <c r="BL401" i="9" s="1"/>
  <c r="AG14" i="9"/>
  <c r="BM14" i="9" s="1"/>
  <c r="AF281" i="9"/>
  <c r="BL281" i="9" s="1"/>
  <c r="AF453" i="9"/>
  <c r="BL453" i="9" s="1"/>
  <c r="AG72" i="9"/>
  <c r="BM72" i="9" s="1"/>
  <c r="AG230" i="9"/>
  <c r="BM230" i="9" s="1"/>
  <c r="AG353" i="9"/>
  <c r="BM353" i="9" s="1"/>
  <c r="AG409" i="9"/>
  <c r="BM409" i="9" s="1"/>
  <c r="AF283" i="9"/>
  <c r="BL283" i="9" s="1"/>
  <c r="AF366" i="9"/>
  <c r="BL366" i="9" s="1"/>
  <c r="AF420" i="9"/>
  <c r="BL420" i="9" s="1"/>
  <c r="AF464" i="9"/>
  <c r="BL464" i="9" s="1"/>
  <c r="AF163" i="9"/>
  <c r="BL163" i="9" s="1"/>
  <c r="AF219" i="9"/>
  <c r="BL219" i="9" s="1"/>
  <c r="AF275" i="9"/>
  <c r="BL275" i="9" s="1"/>
  <c r="AG360" i="9"/>
  <c r="BM360" i="9" s="1"/>
  <c r="AF207" i="9"/>
  <c r="BL207" i="9" s="1"/>
  <c r="AG182" i="9"/>
  <c r="BM182" i="9" s="1"/>
  <c r="AG242" i="9"/>
  <c r="BM242" i="9" s="1"/>
  <c r="AG385" i="9"/>
  <c r="BM385" i="9" s="1"/>
  <c r="AF217" i="9"/>
  <c r="BL217" i="9" s="1"/>
  <c r="AF51" i="9"/>
  <c r="BL51" i="9" s="1"/>
  <c r="AG227" i="9"/>
  <c r="BM227" i="9" s="1"/>
  <c r="AG301" i="9"/>
  <c r="BM301" i="9" s="1"/>
  <c r="AF191" i="9"/>
  <c r="BL191" i="9" s="1"/>
  <c r="AG66" i="9"/>
  <c r="BM66" i="9" s="1"/>
  <c r="AF106" i="9"/>
  <c r="BL106" i="9" s="1"/>
  <c r="AF86" i="9"/>
  <c r="BL86" i="9" s="1"/>
  <c r="AG11" i="9"/>
  <c r="BM11" i="9" s="1"/>
  <c r="AG167" i="9"/>
  <c r="BM167" i="9" s="1"/>
  <c r="AG191" i="9"/>
  <c r="BM191" i="9" s="1"/>
  <c r="AG252" i="9"/>
  <c r="BM252" i="9" s="1"/>
  <c r="AG397" i="9"/>
  <c r="BM397" i="9" s="1"/>
  <c r="AG235" i="9"/>
  <c r="BM235" i="9" s="1"/>
  <c r="AG54" i="9"/>
  <c r="BM54" i="9" s="1"/>
  <c r="AF329" i="9"/>
  <c r="BL329" i="9" s="1"/>
  <c r="AG58" i="9"/>
  <c r="BM58" i="9" s="1"/>
  <c r="AF34" i="9"/>
  <c r="BL34" i="9" s="1"/>
  <c r="AG122" i="9"/>
  <c r="BM122" i="9" s="1"/>
  <c r="AF204" i="9"/>
  <c r="BL204" i="9" s="1"/>
  <c r="AG28" i="9"/>
  <c r="BM28" i="9" s="1"/>
  <c r="AG59" i="9"/>
  <c r="BM59" i="9" s="1"/>
  <c r="AG91" i="9"/>
  <c r="BM91" i="9" s="1"/>
  <c r="AG123" i="9"/>
  <c r="BM123" i="9" s="1"/>
  <c r="AG283" i="9"/>
  <c r="BM283" i="9" s="1"/>
  <c r="AG315" i="9"/>
  <c r="BM315" i="9" s="1"/>
  <c r="AG346" i="9"/>
  <c r="BM346" i="9" s="1"/>
  <c r="AG378" i="9"/>
  <c r="BM378" i="9" s="1"/>
  <c r="AG410" i="9"/>
  <c r="BM410" i="9" s="1"/>
  <c r="AF66" i="9"/>
  <c r="BL66" i="9" s="1"/>
  <c r="AG34" i="9"/>
  <c r="BM34" i="9" s="1"/>
  <c r="AG174" i="9"/>
  <c r="BM174" i="9" s="1"/>
  <c r="AG322" i="9"/>
  <c r="BM322" i="9" s="1"/>
  <c r="AG391" i="9"/>
  <c r="BM391" i="9" s="1"/>
  <c r="AG234" i="9"/>
  <c r="BM234" i="9" s="1"/>
  <c r="AG373" i="9"/>
  <c r="BM373" i="9" s="1"/>
  <c r="AG441" i="9"/>
  <c r="BM441" i="9" s="1"/>
  <c r="AF199" i="9"/>
  <c r="BL199" i="9" s="1"/>
  <c r="AF446" i="9"/>
  <c r="BL446" i="9" s="1"/>
  <c r="AF16" i="9"/>
  <c r="BL16" i="9" s="1"/>
  <c r="AF298" i="9"/>
  <c r="BL298" i="9" s="1"/>
  <c r="AG210" i="9"/>
  <c r="BM210" i="9" s="1"/>
  <c r="AG262" i="9"/>
  <c r="BM262" i="9" s="1"/>
  <c r="AG318" i="9"/>
  <c r="BM318" i="9" s="1"/>
  <c r="AG381" i="9"/>
  <c r="BM381" i="9" s="1"/>
  <c r="AG445" i="9"/>
  <c r="BM445" i="9" s="1"/>
  <c r="AF235" i="9"/>
  <c r="BL235" i="9" s="1"/>
  <c r="AF279" i="9"/>
  <c r="BL279" i="9" s="1"/>
  <c r="AF301" i="9"/>
  <c r="BL301" i="9" s="1"/>
  <c r="AF374" i="9"/>
  <c r="BL374" i="9" s="1"/>
  <c r="AF238" i="9"/>
  <c r="BL238" i="9" s="1"/>
  <c r="AF310" i="9"/>
  <c r="BL310" i="9" s="1"/>
  <c r="AF287" i="9"/>
  <c r="BL287" i="9" s="1"/>
  <c r="AF338" i="9"/>
  <c r="BL338" i="9" s="1"/>
  <c r="AF436" i="9"/>
  <c r="BL436" i="9" s="1"/>
  <c r="AF223" i="9"/>
  <c r="BL223" i="9" s="1"/>
  <c r="AF307" i="9"/>
  <c r="BL307" i="9" s="1"/>
  <c r="AF442" i="9"/>
  <c r="BL442" i="9" s="1"/>
  <c r="AF43" i="9"/>
  <c r="BL43" i="9" s="1"/>
  <c r="AF79" i="9"/>
  <c r="BL79" i="9" s="1"/>
  <c r="AF95" i="9"/>
  <c r="BL95" i="9" s="1"/>
  <c r="AF111" i="9"/>
  <c r="BL111" i="9" s="1"/>
  <c r="AF189" i="9"/>
  <c r="BL189" i="9" s="1"/>
  <c r="GQ8" i="9"/>
  <c r="GU8" i="9"/>
  <c r="GY8" i="9" s="1"/>
  <c r="GT8" i="9"/>
  <c r="GX8" i="9" s="1"/>
  <c r="FX8" i="9"/>
  <c r="FY8" i="9"/>
  <c r="FT8" i="9"/>
  <c r="FU8" i="9"/>
  <c r="EV8" i="9"/>
  <c r="EW8" i="9"/>
  <c r="EZ8" i="9"/>
  <c r="ER8" i="9"/>
  <c r="ES8" i="9"/>
  <c r="EN8" i="9"/>
  <c r="EO8" i="9"/>
  <c r="EF8" i="9"/>
  <c r="FL8" i="9" s="1"/>
  <c r="EG8" i="9"/>
  <c r="FM8" i="9" s="1"/>
  <c r="EH8" i="9"/>
  <c r="FP8" i="9" s="1"/>
  <c r="EI8" i="9"/>
  <c r="FA8" i="9" s="1"/>
  <c r="EB8" i="9"/>
  <c r="FH8" i="9" s="1"/>
  <c r="EC8" i="9"/>
  <c r="FI8" i="9" s="1"/>
  <c r="DX8" i="9"/>
  <c r="FD8" i="9" s="1"/>
  <c r="DY8" i="9"/>
  <c r="FE8" i="9" s="1"/>
  <c r="CN8" i="9"/>
  <c r="CO8" i="9"/>
  <c r="CP8" i="9"/>
  <c r="CJ8" i="9"/>
  <c r="CK8" i="9"/>
  <c r="CF8" i="9"/>
  <c r="CG8" i="9"/>
  <c r="BX8" i="9"/>
  <c r="DD8" i="9" s="1"/>
  <c r="BY8" i="9"/>
  <c r="DE8" i="9" s="1"/>
  <c r="BZ8" i="9"/>
  <c r="CR8" i="9" s="1"/>
  <c r="CA8" i="9"/>
  <c r="BT8" i="9"/>
  <c r="CZ8" i="9" s="1"/>
  <c r="BU8" i="9"/>
  <c r="DA8" i="9" s="1"/>
  <c r="BP8" i="9"/>
  <c r="CV8" i="9" s="1"/>
  <c r="BQ8" i="9"/>
  <c r="CW8" i="9" s="1"/>
  <c r="AR8" i="9"/>
  <c r="AS8" i="9"/>
  <c r="AN8" i="9"/>
  <c r="AO8" i="9"/>
  <c r="AJ8" i="9"/>
  <c r="AK8" i="9"/>
  <c r="AB8" i="9"/>
  <c r="AC8" i="9"/>
  <c r="AD8" i="9"/>
  <c r="AT8" i="9" s="1"/>
  <c r="AE8" i="9"/>
  <c r="AU8" i="9" s="1"/>
  <c r="X8" i="9"/>
  <c r="Y8" i="9"/>
  <c r="T8" i="9"/>
  <c r="U8" i="9"/>
  <c r="N8" i="9"/>
  <c r="O8" i="9"/>
  <c r="J8" i="9"/>
  <c r="K8" i="9"/>
  <c r="EK114" i="9" l="1"/>
  <c r="DM73" i="9"/>
  <c r="DI73" i="9"/>
  <c r="DR162" i="9"/>
  <c r="DT162" i="9"/>
  <c r="DS102" i="9"/>
  <c r="DU102" i="9" s="1"/>
  <c r="DU264" i="9"/>
  <c r="DS264" i="9"/>
  <c r="DR393" i="9"/>
  <c r="DT393" i="9" s="1"/>
  <c r="DR174" i="9"/>
  <c r="DT174" i="9"/>
  <c r="DS105" i="9"/>
  <c r="DU105" i="9" s="1"/>
  <c r="DR62" i="9"/>
  <c r="DT62" i="9"/>
  <c r="DS422" i="9"/>
  <c r="DU422" i="9" s="1"/>
  <c r="DR224" i="9"/>
  <c r="DT224" i="9"/>
  <c r="DS419" i="9"/>
  <c r="DU419" i="9" s="1"/>
  <c r="DR84" i="9"/>
  <c r="DT84" i="9"/>
  <c r="DS266" i="9"/>
  <c r="DU266" i="9"/>
  <c r="DR87" i="9"/>
  <c r="DT87" i="9" s="1"/>
  <c r="DS316" i="9"/>
  <c r="DU316" i="9"/>
  <c r="DS44" i="9"/>
  <c r="DU44" i="9"/>
  <c r="DU109" i="9"/>
  <c r="DS109" i="9"/>
  <c r="DS425" i="9"/>
  <c r="DU425" i="9" s="1"/>
  <c r="DR40" i="9"/>
  <c r="DT40" i="9"/>
  <c r="DU142" i="9"/>
  <c r="DS142" i="9"/>
  <c r="DS165" i="9"/>
  <c r="DU165" i="9"/>
  <c r="DS10" i="9"/>
  <c r="DU10" i="9"/>
  <c r="DR435" i="9"/>
  <c r="DT435" i="9" s="1"/>
  <c r="DS67" i="9"/>
  <c r="DU67" i="9" s="1"/>
  <c r="DR175" i="9"/>
  <c r="DT175" i="9"/>
  <c r="DR370" i="9"/>
  <c r="DT370" i="9"/>
  <c r="DR430" i="9"/>
  <c r="DT430" i="9"/>
  <c r="DS416" i="9"/>
  <c r="DU416" i="9"/>
  <c r="DT64" i="9"/>
  <c r="DR64" i="9"/>
  <c r="DR383" i="9"/>
  <c r="DT383" i="9"/>
  <c r="DR326" i="9"/>
  <c r="DT326" i="9"/>
  <c r="DS55" i="9"/>
  <c r="DU55" i="9" s="1"/>
  <c r="DT31" i="9"/>
  <c r="DR31" i="9"/>
  <c r="DR97" i="9"/>
  <c r="DT97" i="9" s="1"/>
  <c r="DU134" i="9"/>
  <c r="DS134" i="9"/>
  <c r="DR27" i="9"/>
  <c r="DT27" i="9" s="1"/>
  <c r="DR304" i="9"/>
  <c r="DT304" i="9" s="1"/>
  <c r="DR172" i="9"/>
  <c r="DT172" i="9"/>
  <c r="DR410" i="9"/>
  <c r="DT410" i="9"/>
  <c r="DS376" i="9"/>
  <c r="DU376" i="9"/>
  <c r="DS374" i="9"/>
  <c r="DU374" i="9" s="1"/>
  <c r="DT294" i="9"/>
  <c r="DR294" i="9"/>
  <c r="DR19" i="9"/>
  <c r="DT19" i="9" s="1"/>
  <c r="DR132" i="9"/>
  <c r="DT132" i="9"/>
  <c r="DS287" i="9"/>
  <c r="DU287" i="9"/>
  <c r="DR354" i="9"/>
  <c r="DT354" i="9"/>
  <c r="DS126" i="9"/>
  <c r="DU126" i="9" s="1"/>
  <c r="DR367" i="9"/>
  <c r="DT367" i="9"/>
  <c r="DS462" i="9"/>
  <c r="DU462" i="9"/>
  <c r="DT164" i="9"/>
  <c r="DR164" i="9"/>
  <c r="DS437" i="9"/>
  <c r="DU437" i="9" s="1"/>
  <c r="DS96" i="9"/>
  <c r="DU96" i="9"/>
  <c r="DU232" i="9"/>
  <c r="DS232" i="9"/>
  <c r="DU255" i="9"/>
  <c r="DS255" i="9"/>
  <c r="DS169" i="9"/>
  <c r="DU169" i="9"/>
  <c r="DS328" i="9"/>
  <c r="DU328" i="9"/>
  <c r="DS74" i="9"/>
  <c r="DU74" i="9" s="1"/>
  <c r="DR351" i="9"/>
  <c r="DT351" i="9" s="1"/>
  <c r="DR156" i="9"/>
  <c r="DT156" i="9"/>
  <c r="DS320" i="9"/>
  <c r="DU320" i="9"/>
  <c r="DR374" i="9"/>
  <c r="DT374" i="9" s="1"/>
  <c r="DT51" i="9"/>
  <c r="DR51" i="9"/>
  <c r="DR307" i="9"/>
  <c r="DT307" i="9" s="1"/>
  <c r="DS302" i="9"/>
  <c r="DU302" i="9"/>
  <c r="DU377" i="9"/>
  <c r="DS377" i="9"/>
  <c r="DS157" i="9"/>
  <c r="DU157" i="9"/>
  <c r="DS280" i="9"/>
  <c r="DU280" i="9"/>
  <c r="DS309" i="9"/>
  <c r="DU309" i="9"/>
  <c r="DR426" i="9"/>
  <c r="DT426" i="9" s="1"/>
  <c r="DR398" i="9"/>
  <c r="DT398" i="9"/>
  <c r="DR75" i="9"/>
  <c r="DT75" i="9"/>
  <c r="DS88" i="9"/>
  <c r="DU88" i="9"/>
  <c r="DU200" i="9"/>
  <c r="DS200" i="9"/>
  <c r="DS414" i="9"/>
  <c r="DU414" i="9"/>
  <c r="DS133" i="9"/>
  <c r="DU133" i="9"/>
  <c r="DS70" i="9"/>
  <c r="DU70" i="9"/>
  <c r="DS366" i="9"/>
  <c r="DU366" i="9" s="1"/>
  <c r="DS365" i="9"/>
  <c r="DU365" i="9" s="1"/>
  <c r="DR415" i="9"/>
  <c r="DT415" i="9"/>
  <c r="DS412" i="9"/>
  <c r="DU412" i="9"/>
  <c r="DT15" i="9"/>
  <c r="DR15" i="9"/>
  <c r="DS130" i="9"/>
  <c r="DU130" i="9" s="1"/>
  <c r="DS18" i="9"/>
  <c r="DU18" i="9"/>
  <c r="DR221" i="9"/>
  <c r="DT221" i="9"/>
  <c r="DS46" i="9"/>
  <c r="DU46" i="9"/>
  <c r="DR101" i="9"/>
  <c r="DT101" i="9" s="1"/>
  <c r="DR237" i="9"/>
  <c r="DT237" i="9"/>
  <c r="DR110" i="9"/>
  <c r="DT110" i="9" s="1"/>
  <c r="DS299" i="9"/>
  <c r="DU299" i="9"/>
  <c r="DR50" i="9"/>
  <c r="DT50" i="9"/>
  <c r="DS272" i="9"/>
  <c r="DU272" i="9"/>
  <c r="DR124" i="9"/>
  <c r="DT124" i="9" s="1"/>
  <c r="DR179" i="9"/>
  <c r="DT179" i="9"/>
  <c r="DS127" i="9"/>
  <c r="DU127" i="9"/>
  <c r="DR245" i="9"/>
  <c r="DT245" i="9"/>
  <c r="DU158" i="9"/>
  <c r="DS158" i="9"/>
  <c r="DS438" i="9"/>
  <c r="DU438" i="9" s="1"/>
  <c r="DS445" i="9"/>
  <c r="DU445" i="9" s="1"/>
  <c r="DR238" i="9"/>
  <c r="DT238" i="9" s="1"/>
  <c r="DS362" i="9"/>
  <c r="DU362" i="9"/>
  <c r="DT83" i="9"/>
  <c r="DR83" i="9"/>
  <c r="DR96" i="9"/>
  <c r="DT96" i="9"/>
  <c r="DR192" i="9"/>
  <c r="DT192" i="9" s="1"/>
  <c r="DS122" i="9"/>
  <c r="DU122" i="9"/>
  <c r="DR233" i="9"/>
  <c r="DT233" i="9" s="1"/>
  <c r="DS275" i="9"/>
  <c r="DU275" i="9"/>
  <c r="DS71" i="9"/>
  <c r="DU71" i="9" s="1"/>
  <c r="DR346" i="9"/>
  <c r="DT346" i="9"/>
  <c r="DU110" i="9"/>
  <c r="DS110" i="9"/>
  <c r="DS347" i="9"/>
  <c r="DU347" i="9" s="1"/>
  <c r="DR220" i="9"/>
  <c r="DT220" i="9"/>
  <c r="DS350" i="9"/>
  <c r="DU350" i="9"/>
  <c r="DT45" i="9"/>
  <c r="DR45" i="9"/>
  <c r="DR70" i="9"/>
  <c r="DT70" i="9"/>
  <c r="DS13" i="9"/>
  <c r="DU13" i="9" s="1"/>
  <c r="DR28" i="9"/>
  <c r="DT28" i="9"/>
  <c r="DU68" i="9"/>
  <c r="DS68" i="9"/>
  <c r="DS382" i="9"/>
  <c r="DU382" i="9"/>
  <c r="DS64" i="9"/>
  <c r="DU64" i="9" s="1"/>
  <c r="DS241" i="9"/>
  <c r="DU241" i="9"/>
  <c r="DR377" i="9"/>
  <c r="DT377" i="9" s="1"/>
  <c r="DU297" i="9"/>
  <c r="DS297" i="9"/>
  <c r="DR263" i="9"/>
  <c r="DT263" i="9"/>
  <c r="DS432" i="9"/>
  <c r="DU432" i="9"/>
  <c r="DU97" i="9"/>
  <c r="DS97" i="9"/>
  <c r="DS50" i="9"/>
  <c r="DU50" i="9"/>
  <c r="DR189" i="9"/>
  <c r="DT189" i="9" s="1"/>
  <c r="DU257" i="9"/>
  <c r="DS257" i="9"/>
  <c r="DU94" i="9"/>
  <c r="DS94" i="9"/>
  <c r="DR228" i="9"/>
  <c r="DT228" i="9"/>
  <c r="DR216" i="9"/>
  <c r="DT216" i="9"/>
  <c r="DU162" i="9"/>
  <c r="DS162" i="9"/>
  <c r="DR42" i="9"/>
  <c r="DT42" i="9"/>
  <c r="DT133" i="9"/>
  <c r="DR133" i="9"/>
  <c r="DT288" i="9"/>
  <c r="DR288" i="9"/>
  <c r="DR437" i="9"/>
  <c r="DT437" i="9"/>
  <c r="DR36" i="9"/>
  <c r="DT36" i="9" s="1"/>
  <c r="DR95" i="9"/>
  <c r="DT95" i="9" s="1"/>
  <c r="DS106" i="9"/>
  <c r="DU106" i="9" s="1"/>
  <c r="DS193" i="9"/>
  <c r="DU193" i="9"/>
  <c r="DR73" i="9"/>
  <c r="DT73" i="9" s="1"/>
  <c r="DR166" i="9"/>
  <c r="DT166" i="9"/>
  <c r="DI225" i="9"/>
  <c r="DM225" i="9"/>
  <c r="DR185" i="9"/>
  <c r="DT185" i="9" s="1"/>
  <c r="DR58" i="9"/>
  <c r="DT58" i="9" s="1"/>
  <c r="DS179" i="9"/>
  <c r="DU179" i="9"/>
  <c r="DR223" i="9"/>
  <c r="DT223" i="9" s="1"/>
  <c r="DR353" i="9"/>
  <c r="DT353" i="9"/>
  <c r="DU170" i="9"/>
  <c r="DS170" i="9"/>
  <c r="DS111" i="9"/>
  <c r="DU111" i="9"/>
  <c r="DS57" i="9"/>
  <c r="DU57" i="9"/>
  <c r="DU148" i="9"/>
  <c r="DS148" i="9"/>
  <c r="DU301" i="9"/>
  <c r="DS301" i="9"/>
  <c r="DS378" i="9"/>
  <c r="DU378" i="9"/>
  <c r="DT448" i="9"/>
  <c r="DR448" i="9"/>
  <c r="DS443" i="9"/>
  <c r="DU443" i="9" s="1"/>
  <c r="DR334" i="9"/>
  <c r="DT334" i="9" s="1"/>
  <c r="DR190" i="9"/>
  <c r="DT190" i="9"/>
  <c r="DS124" i="9"/>
  <c r="DU124" i="9" s="1"/>
  <c r="DS186" i="9"/>
  <c r="DU186" i="9" s="1"/>
  <c r="DS420" i="9"/>
  <c r="DU420" i="9"/>
  <c r="DR107" i="9"/>
  <c r="DT107" i="9" s="1"/>
  <c r="DR150" i="9"/>
  <c r="DT150" i="9"/>
  <c r="DS391" i="9"/>
  <c r="DU391" i="9" s="1"/>
  <c r="DR401" i="9"/>
  <c r="DT401" i="9" s="1"/>
  <c r="DS375" i="9"/>
  <c r="DU375" i="9" s="1"/>
  <c r="DR194" i="9"/>
  <c r="DT194" i="9"/>
  <c r="DR253" i="9"/>
  <c r="DT253" i="9"/>
  <c r="DS81" i="9"/>
  <c r="DU81" i="9" s="1"/>
  <c r="DR104" i="9"/>
  <c r="DT104" i="9"/>
  <c r="DU285" i="9"/>
  <c r="DS285" i="9"/>
  <c r="DR29" i="9"/>
  <c r="DT29" i="9" s="1"/>
  <c r="DS125" i="9"/>
  <c r="DU125" i="9" s="1"/>
  <c r="DR85" i="9"/>
  <c r="DT85" i="9" s="1"/>
  <c r="DS254" i="9"/>
  <c r="DU254" i="9"/>
  <c r="DS341" i="9"/>
  <c r="DU341" i="9" s="1"/>
  <c r="DS121" i="9"/>
  <c r="DU121" i="9" s="1"/>
  <c r="DS434" i="9"/>
  <c r="DU434" i="9"/>
  <c r="DS103" i="9"/>
  <c r="DU103" i="9"/>
  <c r="DR114" i="9"/>
  <c r="DT114" i="9"/>
  <c r="DU273" i="9"/>
  <c r="DS273" i="9"/>
  <c r="DU144" i="9"/>
  <c r="DS144" i="9"/>
  <c r="DR248" i="9"/>
  <c r="DT248" i="9"/>
  <c r="DU174" i="9"/>
  <c r="DS174" i="9"/>
  <c r="DS21" i="9"/>
  <c r="DU21" i="9" s="1"/>
  <c r="DR465" i="9"/>
  <c r="DT465" i="9"/>
  <c r="DS444" i="9"/>
  <c r="DU444" i="9"/>
  <c r="DS191" i="9"/>
  <c r="DU191" i="9"/>
  <c r="DR376" i="9"/>
  <c r="DT376" i="9" s="1"/>
  <c r="DR361" i="9"/>
  <c r="DT361" i="9"/>
  <c r="DS14" i="9"/>
  <c r="DU14" i="9"/>
  <c r="DS464" i="9"/>
  <c r="DU464" i="9"/>
  <c r="DS228" i="9"/>
  <c r="DU228" i="9" s="1"/>
  <c r="DR285" i="9"/>
  <c r="DT285" i="9"/>
  <c r="DU263" i="9"/>
  <c r="DS263" i="9"/>
  <c r="DS177" i="9"/>
  <c r="DU177" i="9"/>
  <c r="DS216" i="9"/>
  <c r="DU216" i="9" s="1"/>
  <c r="DR399" i="9"/>
  <c r="DT399" i="9"/>
  <c r="DR188" i="9"/>
  <c r="DT188" i="9"/>
  <c r="DS460" i="9"/>
  <c r="DU460" i="9"/>
  <c r="DS141" i="9"/>
  <c r="DU141" i="9"/>
  <c r="DR438" i="9"/>
  <c r="DT438" i="9"/>
  <c r="DR344" i="9"/>
  <c r="DT344" i="9"/>
  <c r="DS389" i="9"/>
  <c r="DU389" i="9" s="1"/>
  <c r="DS92" i="9"/>
  <c r="DU92" i="9" s="1"/>
  <c r="DS446" i="9"/>
  <c r="DU446" i="9"/>
  <c r="DR116" i="9"/>
  <c r="DT116" i="9"/>
  <c r="DS373" i="9"/>
  <c r="DU373" i="9" s="1"/>
  <c r="DR100" i="9"/>
  <c r="DT100" i="9"/>
  <c r="DS344" i="9"/>
  <c r="DU344" i="9"/>
  <c r="DR301" i="9"/>
  <c r="DT301" i="9"/>
  <c r="DR316" i="9"/>
  <c r="DT316" i="9"/>
  <c r="DS327" i="9"/>
  <c r="DU327" i="9"/>
  <c r="DR387" i="9"/>
  <c r="DT387" i="9"/>
  <c r="DR246" i="9"/>
  <c r="DT246" i="9"/>
  <c r="DR462" i="9"/>
  <c r="DT462" i="9"/>
  <c r="DS20" i="9"/>
  <c r="DU20" i="9"/>
  <c r="DR76" i="9"/>
  <c r="DT76" i="9" s="1"/>
  <c r="DS440" i="9"/>
  <c r="DU440" i="9"/>
  <c r="DS151" i="9"/>
  <c r="DU151" i="9"/>
  <c r="DS357" i="9"/>
  <c r="DU357" i="9" s="1"/>
  <c r="DT266" i="9"/>
  <c r="DR266" i="9"/>
  <c r="DU47" i="9"/>
  <c r="DS47" i="9"/>
  <c r="DR241" i="9"/>
  <c r="DT241" i="9"/>
  <c r="DS284" i="9"/>
  <c r="DU284" i="9"/>
  <c r="DS323" i="9"/>
  <c r="DU323" i="9"/>
  <c r="DR71" i="9"/>
  <c r="DT71" i="9"/>
  <c r="DR329" i="9"/>
  <c r="DT329" i="9" s="1"/>
  <c r="DS240" i="9"/>
  <c r="DU240" i="9" s="1"/>
  <c r="DS32" i="9"/>
  <c r="DU32" i="9"/>
  <c r="DR60" i="9"/>
  <c r="DT60" i="9"/>
  <c r="DS43" i="9"/>
  <c r="DU43" i="9"/>
  <c r="DS61" i="9"/>
  <c r="DU61" i="9"/>
  <c r="DS199" i="9"/>
  <c r="DU199" i="9"/>
  <c r="DR155" i="9"/>
  <c r="DT155" i="9"/>
  <c r="DT455" i="9"/>
  <c r="DR455" i="9"/>
  <c r="DT254" i="9"/>
  <c r="DR254" i="9"/>
  <c r="DS388" i="9"/>
  <c r="DU388" i="9"/>
  <c r="DR79" i="9"/>
  <c r="DT79" i="9" s="1"/>
  <c r="DS401" i="9"/>
  <c r="DU401" i="9" s="1"/>
  <c r="DS35" i="9"/>
  <c r="DU35" i="9" s="1"/>
  <c r="DT152" i="9"/>
  <c r="DR152" i="9"/>
  <c r="DS205" i="9"/>
  <c r="DU205" i="9"/>
  <c r="DS381" i="9"/>
  <c r="DU381" i="9" s="1"/>
  <c r="DR140" i="9"/>
  <c r="DT140" i="9"/>
  <c r="DR447" i="9"/>
  <c r="DT447" i="9"/>
  <c r="DR338" i="9"/>
  <c r="DT338" i="9"/>
  <c r="DS83" i="9"/>
  <c r="DU83" i="9"/>
  <c r="DR341" i="9"/>
  <c r="DT341" i="9"/>
  <c r="DS386" i="9"/>
  <c r="DU386" i="9"/>
  <c r="DS239" i="9"/>
  <c r="DU239" i="9"/>
  <c r="DT302" i="9"/>
  <c r="DR302" i="9"/>
  <c r="DS291" i="9"/>
  <c r="DU291" i="9"/>
  <c r="DR458" i="9"/>
  <c r="DT458" i="9"/>
  <c r="DU465" i="9"/>
  <c r="DS465" i="9"/>
  <c r="DS282" i="9"/>
  <c r="DU282" i="9"/>
  <c r="DR229" i="9"/>
  <c r="DT229" i="9"/>
  <c r="DS397" i="9"/>
  <c r="DU397" i="9" s="1"/>
  <c r="DS39" i="9"/>
  <c r="DU39" i="9" s="1"/>
  <c r="DR213" i="9"/>
  <c r="DT213" i="9"/>
  <c r="DS428" i="9"/>
  <c r="DU428" i="9"/>
  <c r="DR418" i="9"/>
  <c r="DT418" i="9"/>
  <c r="DR72" i="9"/>
  <c r="DT72" i="9"/>
  <c r="DR450" i="9"/>
  <c r="DT450" i="9"/>
  <c r="DR287" i="9"/>
  <c r="DT287" i="9"/>
  <c r="DS180" i="9"/>
  <c r="DU180" i="9" s="1"/>
  <c r="DR68" i="9"/>
  <c r="DT68" i="9" s="1"/>
  <c r="DR411" i="9"/>
  <c r="DT411" i="9"/>
  <c r="DR332" i="9"/>
  <c r="DT332" i="9"/>
  <c r="DS99" i="9"/>
  <c r="DU99" i="9"/>
  <c r="DR226" i="9"/>
  <c r="DT226" i="9"/>
  <c r="DS104" i="9"/>
  <c r="DU104" i="9" s="1"/>
  <c r="DS48" i="9"/>
  <c r="DU48" i="9"/>
  <c r="DR382" i="9"/>
  <c r="DT382" i="9"/>
  <c r="DT280" i="9"/>
  <c r="DR280" i="9"/>
  <c r="DS132" i="9"/>
  <c r="DU132" i="9" s="1"/>
  <c r="DS418" i="9"/>
  <c r="DU418" i="9"/>
  <c r="DS290" i="9"/>
  <c r="DU290" i="9"/>
  <c r="DS89" i="9"/>
  <c r="DU89" i="9" s="1"/>
  <c r="DS30" i="9"/>
  <c r="DU30" i="9"/>
  <c r="DR412" i="9"/>
  <c r="DT412" i="9" s="1"/>
  <c r="DS313" i="9"/>
  <c r="DU313" i="9" s="1"/>
  <c r="DT145" i="9"/>
  <c r="DR145" i="9"/>
  <c r="DR310" i="9"/>
  <c r="DT310" i="9"/>
  <c r="DR17" i="9"/>
  <c r="DT17" i="9" s="1"/>
  <c r="DR453" i="9"/>
  <c r="DT453" i="9"/>
  <c r="DS298" i="9"/>
  <c r="DU298" i="9"/>
  <c r="DT460" i="9"/>
  <c r="DR460" i="9"/>
  <c r="DS9" i="9"/>
  <c r="DU9" i="9" s="1"/>
  <c r="DU455" i="9"/>
  <c r="DS455" i="9"/>
  <c r="DS245" i="9"/>
  <c r="DU245" i="9"/>
  <c r="DR360" i="9"/>
  <c r="DT360" i="9" s="1"/>
  <c r="DR381" i="9"/>
  <c r="DT381" i="9"/>
  <c r="DT456" i="9"/>
  <c r="DR456" i="9"/>
  <c r="DS69" i="9"/>
  <c r="DU69" i="9"/>
  <c r="DS159" i="9"/>
  <c r="DU159" i="9"/>
  <c r="DS65" i="9"/>
  <c r="DU65" i="9"/>
  <c r="DR449" i="9"/>
  <c r="DT449" i="9"/>
  <c r="DR255" i="9"/>
  <c r="DT255" i="9"/>
  <c r="DR134" i="9"/>
  <c r="DT134" i="9"/>
  <c r="DU49" i="9"/>
  <c r="DS49" i="9"/>
  <c r="DR436" i="9"/>
  <c r="DT436" i="9" s="1"/>
  <c r="DR24" i="9"/>
  <c r="DT24" i="9"/>
  <c r="DS147" i="9"/>
  <c r="DU147" i="9"/>
  <c r="DR251" i="9"/>
  <c r="DT251" i="9"/>
  <c r="DR409" i="9"/>
  <c r="DT409" i="9"/>
  <c r="DS360" i="9"/>
  <c r="DU360" i="9"/>
  <c r="DR369" i="9"/>
  <c r="DT369" i="9"/>
  <c r="DS305" i="9"/>
  <c r="DU305" i="9"/>
  <c r="DT327" i="9"/>
  <c r="DR327" i="9"/>
  <c r="DT49" i="9"/>
  <c r="DR49" i="9"/>
  <c r="DR106" i="9"/>
  <c r="DT106" i="9" s="1"/>
  <c r="DU277" i="9"/>
  <c r="DS277" i="9"/>
  <c r="DT177" i="9"/>
  <c r="DR177" i="9"/>
  <c r="DR207" i="9"/>
  <c r="DT207" i="9" s="1"/>
  <c r="DS26" i="9"/>
  <c r="DU26" i="9"/>
  <c r="DR306" i="9"/>
  <c r="DT306" i="9"/>
  <c r="DU261" i="9"/>
  <c r="DS261" i="9"/>
  <c r="DS379" i="9"/>
  <c r="DU379" i="9" s="1"/>
  <c r="DR108" i="9"/>
  <c r="DT108" i="9" s="1"/>
  <c r="DS442" i="9"/>
  <c r="DU442" i="9"/>
  <c r="DS209" i="9"/>
  <c r="DU209" i="9"/>
  <c r="DS93" i="9"/>
  <c r="DU93" i="9"/>
  <c r="DR215" i="9"/>
  <c r="DT215" i="9" s="1"/>
  <c r="DR275" i="9"/>
  <c r="DT275" i="9"/>
  <c r="DS246" i="9"/>
  <c r="DU246" i="9" s="1"/>
  <c r="DR405" i="9"/>
  <c r="DT405" i="9"/>
  <c r="DR98" i="9"/>
  <c r="DT98" i="9"/>
  <c r="DT464" i="9"/>
  <c r="DR464" i="9"/>
  <c r="DS238" i="9"/>
  <c r="DU238" i="9" s="1"/>
  <c r="DR203" i="9"/>
  <c r="DT203" i="9" s="1"/>
  <c r="DR115" i="9"/>
  <c r="DT115" i="9"/>
  <c r="DR380" i="9"/>
  <c r="DT380" i="9" s="1"/>
  <c r="DR199" i="9"/>
  <c r="DT199" i="9" s="1"/>
  <c r="DR146" i="9"/>
  <c r="DT146" i="9"/>
  <c r="DU459" i="9"/>
  <c r="DS459" i="9"/>
  <c r="DS22" i="9"/>
  <c r="DU22" i="9"/>
  <c r="DS342" i="9"/>
  <c r="DU342" i="9" s="1"/>
  <c r="DR396" i="9"/>
  <c r="DT396" i="9" s="1"/>
  <c r="DR69" i="9"/>
  <c r="DT69" i="9" s="1"/>
  <c r="DR142" i="9"/>
  <c r="DT142" i="9"/>
  <c r="DS190" i="9"/>
  <c r="DU190" i="9" s="1"/>
  <c r="DR113" i="9"/>
  <c r="DT113" i="9" s="1"/>
  <c r="DR356" i="9"/>
  <c r="DT356" i="9" s="1"/>
  <c r="DR461" i="9"/>
  <c r="DT461" i="9"/>
  <c r="DS37" i="9"/>
  <c r="DU37" i="9" s="1"/>
  <c r="DR389" i="9"/>
  <c r="DT389" i="9"/>
  <c r="DR13" i="9"/>
  <c r="DT13" i="9" s="1"/>
  <c r="DU45" i="9"/>
  <c r="DS45" i="9"/>
  <c r="DR295" i="9"/>
  <c r="DT295" i="9"/>
  <c r="DR373" i="9"/>
  <c r="DT373" i="9"/>
  <c r="DR385" i="9"/>
  <c r="DT385" i="9"/>
  <c r="DS82" i="9"/>
  <c r="DU82" i="9" s="1"/>
  <c r="DR91" i="9"/>
  <c r="DT91" i="9" s="1"/>
  <c r="DR444" i="9"/>
  <c r="DT444" i="9" s="1"/>
  <c r="DS223" i="9"/>
  <c r="DU223" i="9"/>
  <c r="DR429" i="9"/>
  <c r="DT429" i="9"/>
  <c r="DR441" i="9"/>
  <c r="DT441" i="9"/>
  <c r="DR204" i="9"/>
  <c r="DT204" i="9"/>
  <c r="DR243" i="9"/>
  <c r="DT243" i="9" s="1"/>
  <c r="DS218" i="9"/>
  <c r="DU218" i="9" s="1"/>
  <c r="DR9" i="9"/>
  <c r="DT9" i="9" s="1"/>
  <c r="DR46" i="9"/>
  <c r="DT46" i="9"/>
  <c r="DS237" i="9"/>
  <c r="DU237" i="9"/>
  <c r="DR319" i="9"/>
  <c r="DT319" i="9" s="1"/>
  <c r="DR457" i="9"/>
  <c r="DT457" i="9"/>
  <c r="DR130" i="9"/>
  <c r="DT130" i="9"/>
  <c r="DT169" i="9"/>
  <c r="DR169" i="9"/>
  <c r="DR239" i="9"/>
  <c r="DT239" i="9" s="1"/>
  <c r="DS431" i="9"/>
  <c r="DU431" i="9" s="1"/>
  <c r="DS202" i="9"/>
  <c r="DU202" i="9" s="1"/>
  <c r="DR420" i="9"/>
  <c r="DT420" i="9" s="1"/>
  <c r="DR25" i="9"/>
  <c r="DT25" i="9" s="1"/>
  <c r="DS392" i="9"/>
  <c r="DU392" i="9"/>
  <c r="DR235" i="9"/>
  <c r="DT235" i="9" s="1"/>
  <c r="DR318" i="9"/>
  <c r="DT318" i="9" s="1"/>
  <c r="DS62" i="9"/>
  <c r="DU62" i="9"/>
  <c r="DR20" i="9"/>
  <c r="DT20" i="9"/>
  <c r="DR131" i="9"/>
  <c r="DT131" i="9"/>
  <c r="DU150" i="9"/>
  <c r="DS150" i="9"/>
  <c r="DS59" i="9"/>
  <c r="DU59" i="9" s="1"/>
  <c r="DT278" i="9"/>
  <c r="DR278" i="9"/>
  <c r="DS398" i="9"/>
  <c r="DU398" i="9"/>
  <c r="DS286" i="9"/>
  <c r="DU286" i="9"/>
  <c r="DR11" i="9"/>
  <c r="DT11" i="9" s="1"/>
  <c r="DS172" i="9"/>
  <c r="DU172" i="9"/>
  <c r="DR191" i="9"/>
  <c r="DT191" i="9"/>
  <c r="DR347" i="9"/>
  <c r="DT347" i="9"/>
  <c r="DR333" i="9"/>
  <c r="DT333" i="9"/>
  <c r="DR202" i="9"/>
  <c r="DT202" i="9" s="1"/>
  <c r="DS324" i="9"/>
  <c r="DU324" i="9" s="1"/>
  <c r="DS450" i="9"/>
  <c r="DU450" i="9"/>
  <c r="DS27" i="9"/>
  <c r="DU27" i="9"/>
  <c r="DR406" i="9"/>
  <c r="DT406" i="9"/>
  <c r="DS421" i="9"/>
  <c r="DU421" i="9" s="1"/>
  <c r="DS11" i="9"/>
  <c r="DU11" i="9" s="1"/>
  <c r="DR328" i="9"/>
  <c r="DT328" i="9"/>
  <c r="DS353" i="9"/>
  <c r="DU353" i="9" s="1"/>
  <c r="DS101" i="9"/>
  <c r="DU101" i="9"/>
  <c r="DR314" i="9"/>
  <c r="DT314" i="9"/>
  <c r="DS112" i="9"/>
  <c r="DU112" i="9"/>
  <c r="DS23" i="9"/>
  <c r="DU23" i="9"/>
  <c r="DR443" i="9"/>
  <c r="DT443" i="9" s="1"/>
  <c r="DR391" i="9"/>
  <c r="DT391" i="9"/>
  <c r="DS149" i="9"/>
  <c r="DU149" i="9"/>
  <c r="DR289" i="9"/>
  <c r="DT289" i="9"/>
  <c r="DR395" i="9"/>
  <c r="DT395" i="9"/>
  <c r="DR26" i="9"/>
  <c r="DT26" i="9"/>
  <c r="DR322" i="9"/>
  <c r="DT322" i="9"/>
  <c r="DS400" i="9"/>
  <c r="DU400" i="9"/>
  <c r="DS429" i="9"/>
  <c r="DU429" i="9" s="1"/>
  <c r="DS164" i="9"/>
  <c r="DU164" i="9"/>
  <c r="DR197" i="9"/>
  <c r="DT197" i="9"/>
  <c r="DR355" i="9"/>
  <c r="DT355" i="9"/>
  <c r="DS119" i="9"/>
  <c r="DU119" i="9" s="1"/>
  <c r="DR378" i="9"/>
  <c r="DT378" i="9"/>
  <c r="DR55" i="9"/>
  <c r="DT55" i="9" s="1"/>
  <c r="DR198" i="9"/>
  <c r="DT198" i="9"/>
  <c r="DR159" i="9"/>
  <c r="DT159" i="9"/>
  <c r="DS247" i="9"/>
  <c r="DU247" i="9"/>
  <c r="DS58" i="9"/>
  <c r="DU58" i="9"/>
  <c r="DR14" i="9"/>
  <c r="DT14" i="9"/>
  <c r="DR362" i="9"/>
  <c r="DT362" i="9"/>
  <c r="DR217" i="9"/>
  <c r="DT217" i="9"/>
  <c r="DR94" i="9"/>
  <c r="DT94" i="9" s="1"/>
  <c r="DR176" i="9"/>
  <c r="DT176" i="9"/>
  <c r="DS203" i="9"/>
  <c r="DU203" i="9"/>
  <c r="DS175" i="9"/>
  <c r="DU175" i="9"/>
  <c r="DR89" i="9"/>
  <c r="DT89" i="9"/>
  <c r="DS410" i="9"/>
  <c r="DU410" i="9"/>
  <c r="DS153" i="9"/>
  <c r="DU153" i="9"/>
  <c r="DR358" i="9"/>
  <c r="DT358" i="9"/>
  <c r="DS369" i="9"/>
  <c r="DU369" i="9" s="1"/>
  <c r="DT270" i="9"/>
  <c r="DR270" i="9"/>
  <c r="DS80" i="9"/>
  <c r="DU80" i="9"/>
  <c r="DR30" i="9"/>
  <c r="DT30" i="9"/>
  <c r="DS337" i="9"/>
  <c r="DU337" i="9"/>
  <c r="DS315" i="9"/>
  <c r="DU315" i="9"/>
  <c r="DR375" i="9"/>
  <c r="DT375" i="9"/>
  <c r="DS335" i="9"/>
  <c r="DU335" i="9"/>
  <c r="DU292" i="9"/>
  <c r="DS292" i="9"/>
  <c r="DR454" i="9"/>
  <c r="DT454" i="9"/>
  <c r="DR59" i="9"/>
  <c r="DT59" i="9"/>
  <c r="DS227" i="9"/>
  <c r="DU227" i="9"/>
  <c r="DS19" i="9"/>
  <c r="DU19" i="9" s="1"/>
  <c r="DR463" i="9"/>
  <c r="DT463" i="9"/>
  <c r="DS352" i="9"/>
  <c r="DU352" i="9"/>
  <c r="DR67" i="9"/>
  <c r="DT67" i="9"/>
  <c r="DS333" i="9"/>
  <c r="DU333" i="9"/>
  <c r="DT47" i="9"/>
  <c r="DR47" i="9"/>
  <c r="DU267" i="9"/>
  <c r="DS267" i="9"/>
  <c r="DR35" i="9"/>
  <c r="DT35" i="9" s="1"/>
  <c r="DR366" i="9"/>
  <c r="DT366" i="9"/>
  <c r="DS339" i="9"/>
  <c r="DU339" i="9"/>
  <c r="DR431" i="9"/>
  <c r="DT431" i="9"/>
  <c r="DR218" i="9"/>
  <c r="DT218" i="9"/>
  <c r="DS28" i="9"/>
  <c r="DU28" i="9" s="1"/>
  <c r="DS167" i="9"/>
  <c r="DU167" i="9"/>
  <c r="DS63" i="9"/>
  <c r="DU63" i="9" s="1"/>
  <c r="DR171" i="9"/>
  <c r="DT171" i="9"/>
  <c r="DT43" i="9"/>
  <c r="DR43" i="9"/>
  <c r="DS256" i="9"/>
  <c r="DU256" i="9"/>
  <c r="DR225" i="9"/>
  <c r="DT225" i="9"/>
  <c r="DS340" i="9"/>
  <c r="DU340" i="9" s="1"/>
  <c r="DT258" i="9"/>
  <c r="DR258" i="9"/>
  <c r="DS312" i="9"/>
  <c r="DU312" i="9"/>
  <c r="DR427" i="9"/>
  <c r="DT427" i="9"/>
  <c r="DR48" i="9"/>
  <c r="DT48" i="9"/>
  <c r="DS137" i="9"/>
  <c r="DU137" i="9"/>
  <c r="DR167" i="9"/>
  <c r="DT167" i="9"/>
  <c r="DR38" i="9"/>
  <c r="DT38" i="9"/>
  <c r="DR210" i="9"/>
  <c r="DT210" i="9"/>
  <c r="DS192" i="9"/>
  <c r="DU192" i="9"/>
  <c r="DU295" i="9"/>
  <c r="DS295" i="9"/>
  <c r="DR422" i="9"/>
  <c r="DT422" i="9"/>
  <c r="DR325" i="9"/>
  <c r="DT325" i="9"/>
  <c r="DR90" i="9"/>
  <c r="DT90" i="9"/>
  <c r="DR257" i="9"/>
  <c r="DT257" i="9"/>
  <c r="DS343" i="9"/>
  <c r="DU343" i="9"/>
  <c r="DS187" i="9"/>
  <c r="DU187" i="9"/>
  <c r="DU449" i="9"/>
  <c r="DS449" i="9"/>
  <c r="DR206" i="9"/>
  <c r="DT206" i="9" s="1"/>
  <c r="DS197" i="9"/>
  <c r="DU197" i="9"/>
  <c r="DR350" i="9"/>
  <c r="DT350" i="9"/>
  <c r="DR297" i="9"/>
  <c r="DT297" i="9"/>
  <c r="DR337" i="9"/>
  <c r="DT337" i="9" s="1"/>
  <c r="DS196" i="9"/>
  <c r="DU196" i="9" s="1"/>
  <c r="DR371" i="9"/>
  <c r="DT371" i="9" s="1"/>
  <c r="DS396" i="9"/>
  <c r="DU396" i="9"/>
  <c r="DR402" i="9"/>
  <c r="DT402" i="9"/>
  <c r="DR93" i="9"/>
  <c r="DT93" i="9"/>
  <c r="DS244" i="9"/>
  <c r="DU244" i="9" s="1"/>
  <c r="DU271" i="9"/>
  <c r="DS271" i="9"/>
  <c r="DT286" i="9"/>
  <c r="DR286" i="9"/>
  <c r="DR183" i="9"/>
  <c r="DT183" i="9"/>
  <c r="DS304" i="9"/>
  <c r="DU304" i="9"/>
  <c r="DR403" i="9"/>
  <c r="DT403" i="9" s="1"/>
  <c r="DR315" i="9"/>
  <c r="DT315" i="9" s="1"/>
  <c r="DR214" i="9"/>
  <c r="DT214" i="9"/>
  <c r="DS235" i="9"/>
  <c r="DU235" i="9"/>
  <c r="DT282" i="9"/>
  <c r="DR282" i="9"/>
  <c r="DR12" i="9"/>
  <c r="DT12" i="9"/>
  <c r="DR446" i="9"/>
  <c r="DT446" i="9"/>
  <c r="DR249" i="9"/>
  <c r="DT249" i="9"/>
  <c r="DS307" i="9"/>
  <c r="DU307" i="9"/>
  <c r="DS303" i="9"/>
  <c r="DU303" i="9"/>
  <c r="DS77" i="9"/>
  <c r="DU77" i="9" s="1"/>
  <c r="DR201" i="9"/>
  <c r="DT201" i="9"/>
  <c r="DR234" i="9"/>
  <c r="DT234" i="9" s="1"/>
  <c r="DR180" i="9"/>
  <c r="DT180" i="9" s="1"/>
  <c r="DS279" i="9"/>
  <c r="DU279" i="9"/>
  <c r="DR230" i="9"/>
  <c r="DT230" i="9" s="1"/>
  <c r="DS356" i="9"/>
  <c r="DU356" i="9"/>
  <c r="DR390" i="9"/>
  <c r="DT390" i="9"/>
  <c r="DS408" i="9"/>
  <c r="DU408" i="9"/>
  <c r="DR439" i="9"/>
  <c r="DT439" i="9"/>
  <c r="DR135" i="9"/>
  <c r="DT135" i="9"/>
  <c r="DS404" i="9"/>
  <c r="DU404" i="9"/>
  <c r="DR178" i="9"/>
  <c r="DT178" i="9"/>
  <c r="DU152" i="9"/>
  <c r="DS152" i="9"/>
  <c r="DS42" i="9"/>
  <c r="DU42" i="9"/>
  <c r="DR323" i="9"/>
  <c r="DT323" i="9" s="1"/>
  <c r="DR54" i="9"/>
  <c r="DT54" i="9"/>
  <c r="DR357" i="9"/>
  <c r="DT357" i="9"/>
  <c r="DS338" i="9"/>
  <c r="DU338" i="9" s="1"/>
  <c r="DS427" i="9"/>
  <c r="DU427" i="9" s="1"/>
  <c r="DS79" i="9"/>
  <c r="DU79" i="9"/>
  <c r="DR421" i="9"/>
  <c r="DT421" i="9"/>
  <c r="DU140" i="9"/>
  <c r="DS140" i="9"/>
  <c r="DI433" i="9"/>
  <c r="DM433" i="9"/>
  <c r="DM229" i="9"/>
  <c r="DI229" i="9"/>
  <c r="DR440" i="9"/>
  <c r="DT440" i="9" s="1"/>
  <c r="DR231" i="9"/>
  <c r="DT231" i="9" s="1"/>
  <c r="DS34" i="9"/>
  <c r="DU34" i="9"/>
  <c r="DS399" i="9"/>
  <c r="DU399" i="9" s="1"/>
  <c r="DU265" i="9"/>
  <c r="DS265" i="9"/>
  <c r="DR313" i="9"/>
  <c r="DT313" i="9" s="1"/>
  <c r="DS318" i="9"/>
  <c r="DU318" i="9" s="1"/>
  <c r="DR336" i="9"/>
  <c r="DT336" i="9"/>
  <c r="DS198" i="9"/>
  <c r="DU198" i="9" s="1"/>
  <c r="DT157" i="9"/>
  <c r="DR157" i="9"/>
  <c r="DR309" i="9"/>
  <c r="DT309" i="9" s="1"/>
  <c r="DR299" i="9"/>
  <c r="DT299" i="9"/>
  <c r="DR65" i="9"/>
  <c r="DT65" i="9" s="1"/>
  <c r="DS87" i="9"/>
  <c r="DU87" i="9"/>
  <c r="DR99" i="9"/>
  <c r="DT99" i="9" s="1"/>
  <c r="DR129" i="9"/>
  <c r="DT129" i="9" s="1"/>
  <c r="DR86" i="9"/>
  <c r="DT86" i="9"/>
  <c r="DS24" i="9"/>
  <c r="DU24" i="9"/>
  <c r="DR413" i="9"/>
  <c r="DT413" i="9"/>
  <c r="DS430" i="9"/>
  <c r="DU430" i="9"/>
  <c r="DR118" i="9"/>
  <c r="DT118" i="9" s="1"/>
  <c r="DS145" i="9"/>
  <c r="DU145" i="9"/>
  <c r="DS217" i="9"/>
  <c r="DU217" i="9"/>
  <c r="DS128" i="9"/>
  <c r="DU128" i="9" s="1"/>
  <c r="DR154" i="9"/>
  <c r="DT154" i="9"/>
  <c r="DS161" i="9"/>
  <c r="DU161" i="9"/>
  <c r="DR77" i="9"/>
  <c r="DT77" i="9" s="1"/>
  <c r="DR52" i="9"/>
  <c r="DT52" i="9"/>
  <c r="DS348" i="9"/>
  <c r="DU348" i="9"/>
  <c r="DR219" i="9"/>
  <c r="DT219" i="9" s="1"/>
  <c r="DS206" i="9"/>
  <c r="DU206" i="9" s="1"/>
  <c r="DR66" i="9"/>
  <c r="DT66" i="9"/>
  <c r="DS402" i="9"/>
  <c r="DU402" i="9"/>
  <c r="DS368" i="9"/>
  <c r="DU368" i="9"/>
  <c r="DS452" i="9"/>
  <c r="DU452" i="9"/>
  <c r="DS242" i="9"/>
  <c r="DU242" i="9" s="1"/>
  <c r="DS116" i="9"/>
  <c r="DU116" i="9"/>
  <c r="DS243" i="9"/>
  <c r="DU243" i="9"/>
  <c r="DR352" i="9"/>
  <c r="DT352" i="9" s="1"/>
  <c r="DS278" i="9"/>
  <c r="DU278" i="9"/>
  <c r="DU293" i="9"/>
  <c r="DS293" i="9"/>
  <c r="DS72" i="9"/>
  <c r="DU72" i="9" s="1"/>
  <c r="DR109" i="9"/>
  <c r="DT109" i="9" s="1"/>
  <c r="DS394" i="9"/>
  <c r="DU394" i="9"/>
  <c r="DS222" i="9"/>
  <c r="DU222" i="9" s="1"/>
  <c r="DR33" i="9"/>
  <c r="DT33" i="9" s="1"/>
  <c r="DU173" i="9"/>
  <c r="DS173" i="9"/>
  <c r="DS183" i="9"/>
  <c r="DU183" i="9"/>
  <c r="DU447" i="9"/>
  <c r="DS447" i="9"/>
  <c r="DR125" i="9"/>
  <c r="DT125" i="9" s="1"/>
  <c r="DR158" i="9"/>
  <c r="DT158" i="9"/>
  <c r="DR74" i="9"/>
  <c r="DT74" i="9"/>
  <c r="DS100" i="9"/>
  <c r="DU100" i="9" s="1"/>
  <c r="DT160" i="9"/>
  <c r="DR160" i="9"/>
  <c r="DS236" i="9"/>
  <c r="DU236" i="9" s="1"/>
  <c r="DS354" i="9"/>
  <c r="DU354" i="9"/>
  <c r="DS15" i="9"/>
  <c r="DU15" i="9"/>
  <c r="DR184" i="9"/>
  <c r="DT184" i="9"/>
  <c r="DT459" i="9"/>
  <c r="DR459" i="9"/>
  <c r="DT262" i="9"/>
  <c r="DR262" i="9"/>
  <c r="DR120" i="9"/>
  <c r="DT120" i="9"/>
  <c r="DS458" i="9"/>
  <c r="DU458" i="9"/>
  <c r="DR414" i="9"/>
  <c r="DT414" i="9"/>
  <c r="DR102" i="9"/>
  <c r="DT102" i="9" s="1"/>
  <c r="DS120" i="9"/>
  <c r="DU120" i="9"/>
  <c r="DR250" i="9"/>
  <c r="DT250" i="9" s="1"/>
  <c r="DS426" i="9"/>
  <c r="DU426" i="9"/>
  <c r="DS163" i="9"/>
  <c r="DU163" i="9"/>
  <c r="DR123" i="9"/>
  <c r="DT123" i="9"/>
  <c r="DU138" i="9"/>
  <c r="DS138" i="9"/>
  <c r="DS296" i="9"/>
  <c r="DU296" i="9"/>
  <c r="DR311" i="9"/>
  <c r="DT311" i="9" s="1"/>
  <c r="DS361" i="9"/>
  <c r="DU361" i="9" s="1"/>
  <c r="DS12" i="9"/>
  <c r="DU12" i="9"/>
  <c r="DS54" i="9"/>
  <c r="DU54" i="9"/>
  <c r="DR451" i="9"/>
  <c r="DT451" i="9"/>
  <c r="DS448" i="9"/>
  <c r="DU448" i="9"/>
  <c r="DS107" i="9"/>
  <c r="DU107" i="9"/>
  <c r="DR163" i="9"/>
  <c r="DT163" i="9"/>
  <c r="DR139" i="9"/>
  <c r="DT139" i="9"/>
  <c r="DR407" i="9"/>
  <c r="DT407" i="9"/>
  <c r="DR242" i="9"/>
  <c r="DT242" i="9"/>
  <c r="DS336" i="9"/>
  <c r="DU336" i="9"/>
  <c r="DS51" i="9"/>
  <c r="DU51" i="9"/>
  <c r="DR394" i="9"/>
  <c r="DT394" i="9"/>
  <c r="DR63" i="9"/>
  <c r="DT63" i="9"/>
  <c r="DS66" i="9"/>
  <c r="DU66" i="9"/>
  <c r="DS40" i="9"/>
  <c r="DU40" i="9"/>
  <c r="DS31" i="9"/>
  <c r="DU31" i="9" s="1"/>
  <c r="DS38" i="9"/>
  <c r="DU38" i="9"/>
  <c r="DT298" i="9"/>
  <c r="DR298" i="9"/>
  <c r="DS436" i="9"/>
  <c r="DU436" i="9"/>
  <c r="DR187" i="9"/>
  <c r="DT187" i="9"/>
  <c r="DU453" i="9"/>
  <c r="DS453" i="9"/>
  <c r="DS185" i="9"/>
  <c r="DU185" i="9" s="1"/>
  <c r="DS115" i="9"/>
  <c r="DU115" i="9" s="1"/>
  <c r="DR363" i="9"/>
  <c r="DT363" i="9" s="1"/>
  <c r="DR283" i="9"/>
  <c r="DT283" i="9"/>
  <c r="DU154" i="9"/>
  <c r="DS154" i="9"/>
  <c r="DR379" i="9"/>
  <c r="DT379" i="9"/>
  <c r="DS208" i="9"/>
  <c r="DU208" i="9" s="1"/>
  <c r="DS211" i="9"/>
  <c r="DU211" i="9"/>
  <c r="DS372" i="9"/>
  <c r="DU372" i="9"/>
  <c r="DS417" i="9"/>
  <c r="DU417" i="9" s="1"/>
  <c r="DS259" i="9"/>
  <c r="DU259" i="9"/>
  <c r="DR22" i="9"/>
  <c r="DT22" i="9"/>
  <c r="DS212" i="9"/>
  <c r="DU212" i="9" s="1"/>
  <c r="DS311" i="9"/>
  <c r="DU311" i="9"/>
  <c r="DR434" i="9"/>
  <c r="DT434" i="9"/>
  <c r="DR127" i="9"/>
  <c r="DT127" i="9"/>
  <c r="DS385" i="9"/>
  <c r="DU385" i="9" s="1"/>
  <c r="DU146" i="9"/>
  <c r="DS146" i="9"/>
  <c r="DT290" i="9"/>
  <c r="DR290" i="9"/>
  <c r="DS195" i="9"/>
  <c r="DU195" i="9"/>
  <c r="DS321" i="9"/>
  <c r="DU321" i="9"/>
  <c r="DS204" i="9"/>
  <c r="DU204" i="9" s="1"/>
  <c r="DR386" i="9"/>
  <c r="DT386" i="9"/>
  <c r="DS384" i="9"/>
  <c r="DU384" i="9"/>
  <c r="DS91" i="9"/>
  <c r="DU91" i="9"/>
  <c r="DR39" i="9"/>
  <c r="DT39" i="9" s="1"/>
  <c r="DS85" i="9"/>
  <c r="DU85" i="9" s="1"/>
  <c r="DU457" i="9"/>
  <c r="DS457" i="9"/>
  <c r="DR144" i="9"/>
  <c r="DT144" i="9"/>
  <c r="DR195" i="9"/>
  <c r="DT195" i="9"/>
  <c r="DR80" i="9"/>
  <c r="DT80" i="9"/>
  <c r="DR303" i="9"/>
  <c r="DT303" i="9" s="1"/>
  <c r="DU461" i="9"/>
  <c r="DS461" i="9"/>
  <c r="DT136" i="9"/>
  <c r="DR136" i="9"/>
  <c r="DS131" i="9"/>
  <c r="DU131" i="9"/>
  <c r="DR151" i="9"/>
  <c r="DT151" i="9"/>
  <c r="DR205" i="9"/>
  <c r="DT205" i="9"/>
  <c r="DS332" i="9"/>
  <c r="DU332" i="9"/>
  <c r="DR147" i="9"/>
  <c r="DT147" i="9"/>
  <c r="DT168" i="9"/>
  <c r="DR168" i="9"/>
  <c r="DS233" i="9"/>
  <c r="DU233" i="9"/>
  <c r="DU288" i="9"/>
  <c r="DS288" i="9"/>
  <c r="DS364" i="9"/>
  <c r="DU364" i="9"/>
  <c r="DS129" i="9"/>
  <c r="DU129" i="9"/>
  <c r="DR222" i="9"/>
  <c r="DT222" i="9" s="1"/>
  <c r="DR442" i="9"/>
  <c r="DT442" i="9"/>
  <c r="DR117" i="9"/>
  <c r="DT117" i="9" s="1"/>
  <c r="DS252" i="9"/>
  <c r="DU252" i="9" s="1"/>
  <c r="DS248" i="9"/>
  <c r="DU248" i="9" s="1"/>
  <c r="DS405" i="9"/>
  <c r="DU405" i="9" s="1"/>
  <c r="DR121" i="9"/>
  <c r="DT121" i="9"/>
  <c r="DS189" i="9"/>
  <c r="DU189" i="9" s="1"/>
  <c r="DS251" i="9"/>
  <c r="DU251" i="9"/>
  <c r="DR342" i="9"/>
  <c r="DT342" i="9"/>
  <c r="DS345" i="9"/>
  <c r="DU345" i="9" s="1"/>
  <c r="DR82" i="9"/>
  <c r="DT82" i="9"/>
  <c r="DS52" i="9"/>
  <c r="DU52" i="9"/>
  <c r="DS441" i="9"/>
  <c r="DU441" i="9" s="1"/>
  <c r="DU168" i="9"/>
  <c r="DS168" i="9"/>
  <c r="DR128" i="9"/>
  <c r="DT128" i="9"/>
  <c r="DS283" i="9"/>
  <c r="DU283" i="9"/>
  <c r="DR143" i="9"/>
  <c r="DT143" i="9"/>
  <c r="DS413" i="9"/>
  <c r="DU413" i="9" s="1"/>
  <c r="DS349" i="9"/>
  <c r="DU349" i="9" s="1"/>
  <c r="DT274" i="9"/>
  <c r="DR274" i="9"/>
  <c r="DS171" i="9"/>
  <c r="DU171" i="9"/>
  <c r="DS393" i="9"/>
  <c r="DU393" i="9" s="1"/>
  <c r="DS454" i="9"/>
  <c r="DU454" i="9"/>
  <c r="DS346" i="9"/>
  <c r="DU346" i="9"/>
  <c r="DS155" i="9"/>
  <c r="DU155" i="9"/>
  <c r="DS214" i="9"/>
  <c r="DU214" i="9" s="1"/>
  <c r="DR384" i="9"/>
  <c r="DT384" i="9" s="1"/>
  <c r="DT165" i="9"/>
  <c r="DR165" i="9"/>
  <c r="DR364" i="9"/>
  <c r="DT364" i="9" s="1"/>
  <c r="DR345" i="9"/>
  <c r="DT345" i="9"/>
  <c r="DR181" i="9"/>
  <c r="DT181" i="9" s="1"/>
  <c r="DS181" i="9"/>
  <c r="DU181" i="9"/>
  <c r="DS319" i="9"/>
  <c r="DU319" i="9"/>
  <c r="DR293" i="9"/>
  <c r="DT293" i="9"/>
  <c r="DR240" i="9"/>
  <c r="DT240" i="9"/>
  <c r="DS258" i="9"/>
  <c r="DU258" i="9"/>
  <c r="DT149" i="9"/>
  <c r="DR149" i="9"/>
  <c r="DT41" i="9"/>
  <c r="DR41" i="9"/>
  <c r="DU289" i="9"/>
  <c r="DS289" i="9"/>
  <c r="DS113" i="9"/>
  <c r="DU113" i="9"/>
  <c r="DU156" i="9"/>
  <c r="DS156" i="9"/>
  <c r="DS25" i="9"/>
  <c r="DU25" i="9" s="1"/>
  <c r="DT300" i="9"/>
  <c r="DR300" i="9"/>
  <c r="DR119" i="9"/>
  <c r="DT119" i="9"/>
  <c r="DR10" i="9"/>
  <c r="DT10" i="9"/>
  <c r="DR392" i="9"/>
  <c r="DT392" i="9" s="1"/>
  <c r="DR291" i="9"/>
  <c r="DT291" i="9"/>
  <c r="DS334" i="9"/>
  <c r="DU334" i="9" s="1"/>
  <c r="DS207" i="9"/>
  <c r="DU207" i="9"/>
  <c r="DS53" i="9"/>
  <c r="DU53" i="9" s="1"/>
  <c r="DS424" i="9"/>
  <c r="DU424" i="9"/>
  <c r="DR111" i="9"/>
  <c r="DT111" i="9"/>
  <c r="DU253" i="9"/>
  <c r="DS253" i="9"/>
  <c r="DS310" i="9"/>
  <c r="DU310" i="9" s="1"/>
  <c r="DS56" i="9"/>
  <c r="DU56" i="9"/>
  <c r="DS411" i="9"/>
  <c r="DU411" i="9" s="1"/>
  <c r="DS380" i="9"/>
  <c r="DU380" i="9"/>
  <c r="DU178" i="9"/>
  <c r="DS178" i="9"/>
  <c r="DR425" i="9"/>
  <c r="DT425" i="9"/>
  <c r="DS423" i="9"/>
  <c r="DU423" i="9" s="1"/>
  <c r="DR331" i="9"/>
  <c r="DT331" i="9" s="1"/>
  <c r="DS36" i="9"/>
  <c r="DU36" i="9" s="1"/>
  <c r="DR317" i="9"/>
  <c r="DT317" i="9"/>
  <c r="DT264" i="9"/>
  <c r="DR264" i="9"/>
  <c r="DS329" i="9"/>
  <c r="DU329" i="9" s="1"/>
  <c r="DT268" i="9"/>
  <c r="DR268" i="9"/>
  <c r="DS406" i="9"/>
  <c r="DU406" i="9"/>
  <c r="DR368" i="9"/>
  <c r="DT368" i="9" s="1"/>
  <c r="DR349" i="9"/>
  <c r="DT349" i="9"/>
  <c r="DR271" i="9"/>
  <c r="DT271" i="9"/>
  <c r="DS210" i="9"/>
  <c r="DU210" i="9" s="1"/>
  <c r="DS270" i="9"/>
  <c r="DU270" i="9"/>
  <c r="DS314" i="9"/>
  <c r="DU314" i="9" s="1"/>
  <c r="DS351" i="9"/>
  <c r="DU351" i="9" s="1"/>
  <c r="DT452" i="9"/>
  <c r="DR452" i="9"/>
  <c r="DR343" i="9"/>
  <c r="DT343" i="9" s="1"/>
  <c r="DR122" i="9"/>
  <c r="DT122" i="9" s="1"/>
  <c r="DS86" i="9"/>
  <c r="DU86" i="9" s="1"/>
  <c r="DT292" i="9"/>
  <c r="DR292" i="9"/>
  <c r="DU41" i="9"/>
  <c r="DS41" i="9"/>
  <c r="DT173" i="9"/>
  <c r="DR173" i="9"/>
  <c r="DR78" i="9"/>
  <c r="DT78" i="9"/>
  <c r="DR252" i="9"/>
  <c r="DT252" i="9" s="1"/>
  <c r="DS358" i="9"/>
  <c r="DU358" i="9"/>
  <c r="DR186" i="9"/>
  <c r="DT186" i="9"/>
  <c r="DS407" i="9"/>
  <c r="DU407" i="9" s="1"/>
  <c r="DS317" i="9"/>
  <c r="DU317" i="9"/>
  <c r="DT161" i="9"/>
  <c r="DR161" i="9"/>
  <c r="DR61" i="9"/>
  <c r="DT61" i="9" s="1"/>
  <c r="DR34" i="9"/>
  <c r="DT34" i="9"/>
  <c r="DR18" i="9"/>
  <c r="DT18" i="9"/>
  <c r="DU269" i="9"/>
  <c r="DS269" i="9"/>
  <c r="DS383" i="9"/>
  <c r="DU383" i="9" s="1"/>
  <c r="DS29" i="9"/>
  <c r="DU29" i="9" s="1"/>
  <c r="DS390" i="9"/>
  <c r="DU390" i="9"/>
  <c r="DS215" i="9"/>
  <c r="DU215" i="9"/>
  <c r="DS95" i="9"/>
  <c r="DU95" i="9"/>
  <c r="DR227" i="9"/>
  <c r="DT227" i="9" s="1"/>
  <c r="DR279" i="9"/>
  <c r="DT279" i="9"/>
  <c r="DR81" i="9"/>
  <c r="DT81" i="9" s="1"/>
  <c r="DS250" i="9"/>
  <c r="DU250" i="9"/>
  <c r="DR417" i="9"/>
  <c r="DT417" i="9"/>
  <c r="DS117" i="9"/>
  <c r="DU117" i="9" s="1"/>
  <c r="DU463" i="9"/>
  <c r="DS463" i="9"/>
  <c r="DS249" i="9"/>
  <c r="DU249" i="9"/>
  <c r="DT153" i="9"/>
  <c r="DR153" i="9"/>
  <c r="DR105" i="9"/>
  <c r="DT105" i="9"/>
  <c r="DR208" i="9"/>
  <c r="DT208" i="9"/>
  <c r="DR92" i="9"/>
  <c r="DT92" i="9"/>
  <c r="DR211" i="9"/>
  <c r="DT211" i="9" s="1"/>
  <c r="DS194" i="9"/>
  <c r="DU194" i="9" s="1"/>
  <c r="DR138" i="9"/>
  <c r="DT138" i="9"/>
  <c r="DS395" i="9"/>
  <c r="DU395" i="9" s="1"/>
  <c r="DR57" i="9"/>
  <c r="DT57" i="9" s="1"/>
  <c r="DR32" i="9"/>
  <c r="DT32" i="9"/>
  <c r="DS294" i="9"/>
  <c r="DU294" i="9"/>
  <c r="DS118" i="9"/>
  <c r="DU118" i="9"/>
  <c r="DS439" i="9"/>
  <c r="DU439" i="9" s="1"/>
  <c r="DR103" i="9"/>
  <c r="DT103" i="9"/>
  <c r="DR261" i="9"/>
  <c r="DT261" i="9"/>
  <c r="DS123" i="9"/>
  <c r="DU123" i="9"/>
  <c r="DS98" i="9"/>
  <c r="DU98" i="9" s="1"/>
  <c r="DR428" i="9"/>
  <c r="DT428" i="9" s="1"/>
  <c r="DS415" i="9"/>
  <c r="DU415" i="9" s="1"/>
  <c r="DS75" i="9"/>
  <c r="DU75" i="9" s="1"/>
  <c r="DR53" i="9"/>
  <c r="DT53" i="9" s="1"/>
  <c r="DU136" i="9"/>
  <c r="DS136" i="9"/>
  <c r="DS90" i="9"/>
  <c r="DU90" i="9" s="1"/>
  <c r="DU281" i="9"/>
  <c r="DS281" i="9"/>
  <c r="DS219" i="9"/>
  <c r="DU219" i="9"/>
  <c r="DR388" i="9"/>
  <c r="DT388" i="9" s="1"/>
  <c r="DS325" i="9"/>
  <c r="DU325" i="9"/>
  <c r="DR433" i="9"/>
  <c r="DT433" i="9"/>
  <c r="DS17" i="9"/>
  <c r="DU17" i="9" s="1"/>
  <c r="DR404" i="9"/>
  <c r="DT404" i="9" s="1"/>
  <c r="DR397" i="9"/>
  <c r="DT397" i="9"/>
  <c r="DR182" i="9"/>
  <c r="DT182" i="9"/>
  <c r="DR16" i="9"/>
  <c r="DT16" i="9"/>
  <c r="DS456" i="9"/>
  <c r="DU456" i="9"/>
  <c r="DS139" i="9"/>
  <c r="DU139" i="9"/>
  <c r="DR340" i="9"/>
  <c r="DT340" i="9"/>
  <c r="DT141" i="9"/>
  <c r="DR141" i="9"/>
  <c r="DS300" i="9"/>
  <c r="DU300" i="9"/>
  <c r="DR212" i="9"/>
  <c r="DT212" i="9"/>
  <c r="DS213" i="9"/>
  <c r="DU213" i="9"/>
  <c r="DS331" i="9"/>
  <c r="DU331" i="9"/>
  <c r="DR324" i="9"/>
  <c r="DT324" i="9"/>
  <c r="DT137" i="9"/>
  <c r="DR137" i="9"/>
  <c r="DS78" i="9"/>
  <c r="DU78" i="9" s="1"/>
  <c r="DS355" i="9"/>
  <c r="DU355" i="9" s="1"/>
  <c r="DS182" i="9"/>
  <c r="DU182" i="9" s="1"/>
  <c r="DS371" i="9"/>
  <c r="DU371" i="9" s="1"/>
  <c r="DR37" i="9"/>
  <c r="DT37" i="9" s="1"/>
  <c r="DS135" i="9"/>
  <c r="DU135" i="9"/>
  <c r="DS201" i="9"/>
  <c r="DU201" i="9"/>
  <c r="DR267" i="9"/>
  <c r="DT267" i="9"/>
  <c r="DS234" i="9"/>
  <c r="DU234" i="9" s="1"/>
  <c r="DT296" i="9"/>
  <c r="DR296" i="9"/>
  <c r="DS114" i="9"/>
  <c r="DU114" i="9" s="1"/>
  <c r="DR21" i="9"/>
  <c r="DT21" i="9" s="1"/>
  <c r="DS221" i="9"/>
  <c r="DU221" i="9"/>
  <c r="DS230" i="9"/>
  <c r="DU230" i="9" s="1"/>
  <c r="DR126" i="9"/>
  <c r="DT126" i="9"/>
  <c r="DS231" i="9"/>
  <c r="DU231" i="9"/>
  <c r="DS359" i="9"/>
  <c r="DU359" i="9" s="1"/>
  <c r="DR170" i="9"/>
  <c r="DT170" i="9"/>
  <c r="DS226" i="9"/>
  <c r="DU226" i="9" s="1"/>
  <c r="DR244" i="9"/>
  <c r="DT244" i="9"/>
  <c r="DS370" i="9"/>
  <c r="DU370" i="9"/>
  <c r="DS363" i="9"/>
  <c r="DU363" i="9" s="1"/>
  <c r="DS326" i="9"/>
  <c r="DU326" i="9" s="1"/>
  <c r="DS16" i="9"/>
  <c r="DU16" i="9" s="1"/>
  <c r="DR424" i="9"/>
  <c r="DT424" i="9" s="1"/>
  <c r="DR365" i="9"/>
  <c r="DT365" i="9"/>
  <c r="DS387" i="9"/>
  <c r="DU387" i="9" s="1"/>
  <c r="DR348" i="9"/>
  <c r="DT348" i="9" s="1"/>
  <c r="DS33" i="9"/>
  <c r="DU33" i="9" s="1"/>
  <c r="DR277" i="9"/>
  <c r="DT277" i="9"/>
  <c r="DS262" i="9"/>
  <c r="DU262" i="9"/>
  <c r="DU166" i="9"/>
  <c r="DS166" i="9"/>
  <c r="DR200" i="9"/>
  <c r="DT200" i="9"/>
  <c r="DS60" i="9"/>
  <c r="DU60" i="9" s="1"/>
  <c r="DS322" i="9"/>
  <c r="DU322" i="9" s="1"/>
  <c r="DR445" i="9"/>
  <c r="DT445" i="9"/>
  <c r="DT272" i="9"/>
  <c r="DR272" i="9"/>
  <c r="DT260" i="9"/>
  <c r="DR260" i="9"/>
  <c r="DR247" i="9"/>
  <c r="DT247" i="9" s="1"/>
  <c r="DR259" i="9"/>
  <c r="DT259" i="9"/>
  <c r="DS143" i="9"/>
  <c r="DU143" i="9"/>
  <c r="DR372" i="9"/>
  <c r="DT372" i="9" s="1"/>
  <c r="AG135" i="9"/>
  <c r="BM135" i="9" s="1"/>
  <c r="AG152" i="9"/>
  <c r="BM152" i="9" s="1"/>
  <c r="AF141" i="9"/>
  <c r="BL141" i="9" s="1"/>
  <c r="AG138" i="9"/>
  <c r="BM138" i="9" s="1"/>
  <c r="AF139" i="9"/>
  <c r="BL139" i="9" s="1"/>
  <c r="AG142" i="9"/>
  <c r="BM142" i="9" s="1"/>
  <c r="AG137" i="9"/>
  <c r="AF154" i="9"/>
  <c r="AG141" i="9"/>
  <c r="BM141" i="9" s="1"/>
  <c r="AG148" i="9"/>
  <c r="BM148" i="9" s="1"/>
  <c r="AF137" i="9"/>
  <c r="BL137" i="9" s="1"/>
  <c r="AF145" i="9"/>
  <c r="BL145" i="9" s="1"/>
  <c r="AG144" i="9"/>
  <c r="BM144" i="9" s="1"/>
  <c r="AG150" i="9"/>
  <c r="BM150" i="9" s="1"/>
  <c r="AF142" i="9"/>
  <c r="BL142" i="9" s="1"/>
  <c r="AF150" i="9"/>
  <c r="BL150" i="9" s="1"/>
  <c r="AG146" i="9"/>
  <c r="AF147" i="9"/>
  <c r="BL147" i="9" s="1"/>
  <c r="AG145" i="9"/>
  <c r="BM145" i="9" s="1"/>
  <c r="AF146" i="9"/>
  <c r="AG155" i="9"/>
  <c r="BM155" i="9" s="1"/>
  <c r="AG139" i="9"/>
  <c r="AF155" i="9"/>
  <c r="BL155" i="9" s="1"/>
  <c r="AF134" i="9"/>
  <c r="BL134" i="9" s="1"/>
  <c r="AF135" i="9"/>
  <c r="BL135" i="9" s="1"/>
  <c r="AF151" i="9"/>
  <c r="BL151" i="9" s="1"/>
  <c r="AG154" i="9"/>
  <c r="BM154" i="9" s="1"/>
  <c r="AF143" i="9"/>
  <c r="BL143" i="9" s="1"/>
  <c r="AG143" i="9"/>
  <c r="BM143" i="9" s="1"/>
  <c r="AF149" i="9"/>
  <c r="BL149" i="9" s="1"/>
  <c r="AF138" i="9"/>
  <c r="BL138" i="9" s="1"/>
  <c r="GG8" i="9"/>
  <c r="EX8" i="9"/>
  <c r="FN8" i="9"/>
  <c r="EJ8" i="9" s="1"/>
  <c r="HD8" i="9"/>
  <c r="HH8" i="9" s="1"/>
  <c r="BH8" i="9"/>
  <c r="GF8" i="9"/>
  <c r="GJ8" i="9" s="1"/>
  <c r="HE8" i="9"/>
  <c r="HI8" i="9" s="1"/>
  <c r="BI8" i="9"/>
  <c r="AZ8" i="9"/>
  <c r="GK8" i="9"/>
  <c r="BA8" i="9"/>
  <c r="DG8" i="9"/>
  <c r="CC8" i="9" s="1"/>
  <c r="CS8" i="9"/>
  <c r="CQ8" i="9"/>
  <c r="DF8" i="9"/>
  <c r="CB8" i="9" s="1"/>
  <c r="GO8" i="9"/>
  <c r="BE8" i="9"/>
  <c r="AW8" i="9"/>
  <c r="DK8" i="9"/>
  <c r="GN8" i="9"/>
  <c r="BD8" i="9"/>
  <c r="AV8" i="9"/>
  <c r="DJ8" i="9"/>
  <c r="FO8" i="9"/>
  <c r="EK8" i="9" s="1"/>
  <c r="FQ8" i="9"/>
  <c r="EY8" i="9"/>
  <c r="P8" i="9"/>
  <c r="Q8" i="9"/>
  <c r="DH8" i="9"/>
  <c r="DI8" i="9"/>
  <c r="DS225" i="9" l="1"/>
  <c r="DU225" i="9"/>
  <c r="DS229" i="9"/>
  <c r="DU229" i="9" s="1"/>
  <c r="DS433" i="9"/>
  <c r="DU433" i="9" s="1"/>
  <c r="DS73" i="9"/>
  <c r="DU73" i="9"/>
  <c r="BL154" i="9"/>
  <c r="BM137" i="9"/>
  <c r="BM139" i="9"/>
  <c r="BL146" i="9"/>
  <c r="BM146" i="9"/>
  <c r="GV8" i="9"/>
  <c r="GZ8" i="9" s="1"/>
  <c r="GR8" i="9"/>
  <c r="DQ8" i="9"/>
  <c r="HK8" i="9"/>
  <c r="DO8" i="9"/>
  <c r="BK8" i="9"/>
  <c r="AG8" i="9" s="1"/>
  <c r="BJ8" i="9"/>
  <c r="AF8" i="9" s="1"/>
  <c r="DP8" i="9"/>
  <c r="HJ8" i="9"/>
  <c r="DN8" i="9"/>
  <c r="GS8" i="9"/>
  <c r="GW8" i="9"/>
  <c r="HA8" i="9" s="1"/>
  <c r="BL8" i="9" l="1"/>
  <c r="DL8" i="9"/>
  <c r="BM8" i="9"/>
  <c r="DM8" i="9"/>
  <c r="HM8" i="9" l="1"/>
  <c r="DS8" i="9"/>
  <c r="DU8" i="9"/>
  <c r="HL8" i="9"/>
  <c r="DR8" i="9"/>
  <c r="DT8" i="9"/>
  <c r="HC1" i="9" l="1"/>
  <c r="HG1" i="9" s="1"/>
  <c r="HB1" i="9"/>
  <c r="HF1" i="9" s="1"/>
  <c r="GM1" i="9"/>
  <c r="GQ1" i="9" s="1"/>
  <c r="GL1" i="9"/>
  <c r="GE1" i="9"/>
  <c r="GI1" i="9" s="1"/>
  <c r="GD1" i="9"/>
  <c r="GH1" i="9" s="1"/>
  <c r="GC1" i="9"/>
  <c r="GB1" i="9"/>
  <c r="FY1" i="9"/>
  <c r="FX1" i="9"/>
  <c r="FU1" i="9"/>
  <c r="FT1" i="9"/>
  <c r="EW1" i="9"/>
  <c r="EV1" i="9"/>
  <c r="ES1" i="9"/>
  <c r="ER1" i="9"/>
  <c r="EO1" i="9"/>
  <c r="EN1" i="9"/>
  <c r="EI1" i="9"/>
  <c r="FQ1" i="9" s="1"/>
  <c r="EH1" i="9"/>
  <c r="FP1" i="9" s="1"/>
  <c r="EG1" i="9"/>
  <c r="FM1" i="9" s="1"/>
  <c r="EF1" i="9"/>
  <c r="FL1" i="9" s="1"/>
  <c r="EC1" i="9"/>
  <c r="FI1" i="9" s="1"/>
  <c r="EB1" i="9"/>
  <c r="FH1" i="9" s="1"/>
  <c r="DY1" i="9"/>
  <c r="FE1" i="9" s="1"/>
  <c r="DX1" i="9"/>
  <c r="FD1" i="9" s="1"/>
  <c r="CO1" i="9"/>
  <c r="CN1" i="9"/>
  <c r="CK1" i="9"/>
  <c r="CJ1" i="9"/>
  <c r="CG1" i="9"/>
  <c r="CF1" i="9"/>
  <c r="CA1" i="9"/>
  <c r="CQ1" i="9" s="1"/>
  <c r="BZ1" i="9"/>
  <c r="CP1" i="9" s="1"/>
  <c r="BY1" i="9"/>
  <c r="DE1" i="9" s="1"/>
  <c r="BX1" i="9"/>
  <c r="DD1" i="9" s="1"/>
  <c r="BU1" i="9"/>
  <c r="DA1" i="9" s="1"/>
  <c r="BT1" i="9"/>
  <c r="CZ1" i="9" s="1"/>
  <c r="BQ1" i="9"/>
  <c r="CW1" i="9" s="1"/>
  <c r="BP1" i="9"/>
  <c r="CV1" i="9" s="1"/>
  <c r="AS1" i="9"/>
  <c r="AR1" i="9"/>
  <c r="AO1" i="9"/>
  <c r="AN1" i="9"/>
  <c r="AK1" i="9"/>
  <c r="AJ1" i="9"/>
  <c r="AE1" i="9"/>
  <c r="AD1" i="9"/>
  <c r="AC1" i="9"/>
  <c r="AB1" i="9"/>
  <c r="BH1" i="9" s="1"/>
  <c r="Y1" i="9"/>
  <c r="X1" i="9"/>
  <c r="U1" i="9"/>
  <c r="T1" i="9"/>
  <c r="O1" i="9"/>
  <c r="N1" i="9"/>
  <c r="K1" i="9"/>
  <c r="J1" i="9"/>
  <c r="DK1" i="9" l="1"/>
  <c r="DQ1" i="9" s="1"/>
  <c r="DJ1" i="9"/>
  <c r="HJ1" i="9" s="1"/>
  <c r="DG1" i="9"/>
  <c r="CC1" i="9" s="1"/>
  <c r="DI1" i="9" s="1"/>
  <c r="HE1" i="9"/>
  <c r="HI1" i="9" s="1"/>
  <c r="GT1" i="9"/>
  <c r="GX1" i="9" s="1"/>
  <c r="GU1" i="9"/>
  <c r="GY1" i="9" s="1"/>
  <c r="FO1" i="9"/>
  <c r="EK1" i="9" s="1"/>
  <c r="AT1" i="9"/>
  <c r="BI1" i="9"/>
  <c r="CS1" i="9"/>
  <c r="HD1" i="9"/>
  <c r="HH1" i="9" s="1"/>
  <c r="CR1" i="9"/>
  <c r="DF1" i="9"/>
  <c r="CB1" i="9" s="1"/>
  <c r="DH1" i="9" s="1"/>
  <c r="EX1" i="9"/>
  <c r="AU1" i="9"/>
  <c r="EY1" i="9"/>
  <c r="AV1" i="9"/>
  <c r="FN1" i="9"/>
  <c r="EJ1" i="9" s="1"/>
  <c r="EZ1" i="9"/>
  <c r="AW1" i="9"/>
  <c r="FA1" i="9"/>
  <c r="GP1" i="9"/>
  <c r="GG1" i="9"/>
  <c r="GK1" i="9" s="1"/>
  <c r="Q1" i="9"/>
  <c r="BA1" i="9"/>
  <c r="GO1" i="9"/>
  <c r="BE1" i="9"/>
  <c r="GN1" i="9"/>
  <c r="BD1" i="9"/>
  <c r="GF1" i="9"/>
  <c r="GJ1" i="9" s="1"/>
  <c r="P1" i="9"/>
  <c r="AZ1" i="9"/>
  <c r="L373" i="11"/>
  <c r="L341" i="11"/>
  <c r="L309" i="11"/>
  <c r="L277" i="11"/>
  <c r="L245" i="11"/>
  <c r="L213" i="11"/>
  <c r="L181" i="11"/>
  <c r="L149" i="11"/>
  <c r="L117" i="11"/>
  <c r="L53" i="11"/>
  <c r="DO1" i="9" l="1"/>
  <c r="HK1" i="9"/>
  <c r="DP1" i="9"/>
  <c r="DN1" i="9"/>
  <c r="BJ1" i="9"/>
  <c r="AF1" i="9" s="1"/>
  <c r="DL1" i="9" s="1"/>
  <c r="GW1" i="9"/>
  <c r="HA1" i="9" s="1"/>
  <c r="GS1" i="9"/>
  <c r="BK1" i="9"/>
  <c r="AG1" i="9" s="1"/>
  <c r="GV1" i="9"/>
  <c r="GZ1" i="9" s="1"/>
  <c r="GR1" i="9"/>
  <c r="L85" i="11"/>
  <c r="BL1" i="9" l="1"/>
  <c r="DM1" i="9"/>
  <c r="BM1" i="9"/>
  <c r="HL1" i="9"/>
  <c r="DT1" i="9"/>
  <c r="DR1" i="9"/>
  <c r="L21" i="11"/>
  <c r="HM1" i="9" l="1"/>
  <c r="DU1" i="9"/>
  <c r="DS1" i="9"/>
  <c r="W39" i="6"/>
  <c r="Q182" i="3" l="1"/>
  <c r="Q138" i="3"/>
  <c r="Q116" i="3"/>
  <c r="Q94" i="3"/>
  <c r="Q72" i="3"/>
  <c r="Q28" i="3"/>
  <c r="N371" i="7" l="1"/>
  <c r="M371" i="7"/>
  <c r="L371" i="7"/>
  <c r="K371" i="7"/>
  <c r="J371" i="7"/>
  <c r="I371" i="7"/>
  <c r="H371" i="7"/>
  <c r="G371" i="7"/>
  <c r="F371" i="7"/>
  <c r="E371" i="7"/>
  <c r="D371" i="7"/>
  <c r="C371" i="7"/>
  <c r="B371" i="7"/>
  <c r="N370" i="7"/>
  <c r="M370" i="7"/>
  <c r="L370" i="7"/>
  <c r="K370" i="7"/>
  <c r="J370" i="7"/>
  <c r="I370" i="7"/>
  <c r="H370" i="7"/>
  <c r="G370" i="7"/>
  <c r="F370" i="7"/>
  <c r="E370" i="7"/>
  <c r="D370" i="7"/>
  <c r="C370" i="7"/>
  <c r="B370" i="7"/>
  <c r="N369" i="7"/>
  <c r="M369" i="7"/>
  <c r="L369" i="7"/>
  <c r="K369" i="7"/>
  <c r="J369" i="7"/>
  <c r="I369" i="7"/>
  <c r="H369" i="7"/>
  <c r="G369" i="7"/>
  <c r="F369" i="7"/>
  <c r="E369" i="7"/>
  <c r="D369" i="7"/>
  <c r="C369" i="7"/>
  <c r="B369" i="7"/>
  <c r="N368" i="7"/>
  <c r="M368" i="7"/>
  <c r="L368" i="7"/>
  <c r="K368" i="7"/>
  <c r="J368" i="7"/>
  <c r="I368" i="7"/>
  <c r="H368" i="7"/>
  <c r="G368" i="7"/>
  <c r="F368" i="7"/>
  <c r="E368" i="7"/>
  <c r="D368" i="7"/>
  <c r="C368" i="7"/>
  <c r="B368" i="7"/>
  <c r="N366" i="7"/>
  <c r="M366" i="7"/>
  <c r="L366" i="7"/>
  <c r="K366" i="7"/>
  <c r="J366" i="7"/>
  <c r="I366" i="7"/>
  <c r="H366" i="7"/>
  <c r="G366" i="7"/>
  <c r="F366" i="7"/>
  <c r="E366" i="7"/>
  <c r="D366" i="7"/>
  <c r="C366" i="7"/>
  <c r="B366" i="7"/>
  <c r="N365" i="7"/>
  <c r="M365" i="7"/>
  <c r="L365" i="7"/>
  <c r="K365" i="7"/>
  <c r="J365" i="7"/>
  <c r="I365" i="7"/>
  <c r="H365" i="7"/>
  <c r="G365" i="7"/>
  <c r="F365" i="7"/>
  <c r="E365" i="7"/>
  <c r="D365" i="7"/>
  <c r="C365" i="7"/>
  <c r="B365" i="7"/>
  <c r="N364" i="7"/>
  <c r="M364" i="7"/>
  <c r="L364" i="7"/>
  <c r="K364" i="7"/>
  <c r="J364" i="7"/>
  <c r="I364" i="7"/>
  <c r="H364" i="7"/>
  <c r="G364" i="7"/>
  <c r="F364" i="7"/>
  <c r="E364" i="7"/>
  <c r="D364" i="7"/>
  <c r="C364" i="7"/>
  <c r="B364" i="7"/>
  <c r="N363" i="7"/>
  <c r="M363" i="7"/>
  <c r="L363" i="7"/>
  <c r="K363" i="7"/>
  <c r="J363" i="7"/>
  <c r="I363" i="7"/>
  <c r="H363" i="7"/>
  <c r="G363" i="7"/>
  <c r="F363" i="7"/>
  <c r="E363" i="7"/>
  <c r="D363" i="7"/>
  <c r="C363" i="7"/>
  <c r="B363" i="7"/>
  <c r="N361" i="7"/>
  <c r="M361" i="7"/>
  <c r="L361" i="7"/>
  <c r="K361" i="7"/>
  <c r="J361" i="7"/>
  <c r="I361" i="7"/>
  <c r="H361" i="7"/>
  <c r="G361" i="7"/>
  <c r="F361" i="7"/>
  <c r="E361" i="7"/>
  <c r="D361" i="7"/>
  <c r="C361" i="7"/>
  <c r="B361" i="7"/>
  <c r="N360" i="7"/>
  <c r="M360" i="7"/>
  <c r="L360" i="7"/>
  <c r="K360" i="7"/>
  <c r="J360" i="7"/>
  <c r="I360" i="7"/>
  <c r="H360" i="7"/>
  <c r="G360" i="7"/>
  <c r="F360" i="7"/>
  <c r="E360" i="7"/>
  <c r="D360" i="7"/>
  <c r="C360" i="7"/>
  <c r="B360" i="7"/>
  <c r="N359" i="7"/>
  <c r="M359" i="7"/>
  <c r="L359" i="7"/>
  <c r="K359" i="7"/>
  <c r="J359" i="7"/>
  <c r="I359" i="7"/>
  <c r="H359" i="7"/>
  <c r="G359" i="7"/>
  <c r="F359" i="7"/>
  <c r="E359" i="7"/>
  <c r="D359" i="7"/>
  <c r="C359" i="7"/>
  <c r="B359" i="7"/>
  <c r="N358" i="7"/>
  <c r="M358" i="7"/>
  <c r="L358" i="7"/>
  <c r="K358" i="7"/>
  <c r="J358" i="7"/>
  <c r="I358" i="7"/>
  <c r="H358" i="7"/>
  <c r="G358" i="7"/>
  <c r="F358" i="7"/>
  <c r="E358" i="7"/>
  <c r="D358" i="7"/>
  <c r="C358" i="7"/>
  <c r="B358" i="7"/>
  <c r="N356" i="7"/>
  <c r="M356" i="7"/>
  <c r="L356" i="7"/>
  <c r="K356" i="7"/>
  <c r="J356" i="7"/>
  <c r="I356" i="7"/>
  <c r="H356" i="7"/>
  <c r="G356" i="7"/>
  <c r="F356" i="7"/>
  <c r="E356" i="7"/>
  <c r="D356" i="7"/>
  <c r="C356" i="7"/>
  <c r="B356" i="7"/>
  <c r="N355" i="7"/>
  <c r="M355" i="7"/>
  <c r="L355" i="7"/>
  <c r="K355" i="7"/>
  <c r="J355" i="7"/>
  <c r="I355" i="7"/>
  <c r="H355" i="7"/>
  <c r="G355" i="7"/>
  <c r="F355" i="7"/>
  <c r="E355" i="7"/>
  <c r="D355" i="7"/>
  <c r="C355" i="7"/>
  <c r="B355" i="7"/>
  <c r="N354" i="7"/>
  <c r="M354" i="7"/>
  <c r="L354" i="7"/>
  <c r="K354" i="7"/>
  <c r="J354" i="7"/>
  <c r="I354" i="7"/>
  <c r="H354" i="7"/>
  <c r="G354" i="7"/>
  <c r="F354" i="7"/>
  <c r="E354" i="7"/>
  <c r="D354" i="7"/>
  <c r="C354" i="7"/>
  <c r="B354" i="7"/>
  <c r="N353" i="7"/>
  <c r="M353" i="7"/>
  <c r="L353" i="7"/>
  <c r="K353" i="7"/>
  <c r="J353" i="7"/>
  <c r="I353" i="7"/>
  <c r="H353" i="7"/>
  <c r="G353" i="7"/>
  <c r="F353" i="7"/>
  <c r="E353" i="7"/>
  <c r="D353" i="7"/>
  <c r="C353" i="7"/>
  <c r="B353" i="7"/>
  <c r="N340" i="7"/>
  <c r="M340" i="7"/>
  <c r="L340" i="7"/>
  <c r="K340" i="7"/>
  <c r="J340" i="7"/>
  <c r="I340" i="7"/>
  <c r="H340" i="7"/>
  <c r="G340" i="7"/>
  <c r="F340" i="7"/>
  <c r="E340" i="7"/>
  <c r="D340" i="7"/>
  <c r="C340" i="7"/>
  <c r="B340" i="7"/>
  <c r="N339" i="7"/>
  <c r="M339" i="7"/>
  <c r="L339" i="7"/>
  <c r="K339" i="7"/>
  <c r="J339" i="7"/>
  <c r="I339" i="7"/>
  <c r="H339" i="7"/>
  <c r="G339" i="7"/>
  <c r="F339" i="7"/>
  <c r="E339" i="7"/>
  <c r="D339" i="7"/>
  <c r="C339" i="7"/>
  <c r="B339" i="7"/>
  <c r="N338" i="7"/>
  <c r="M338" i="7"/>
  <c r="L338" i="7"/>
  <c r="K338" i="7"/>
  <c r="J338" i="7"/>
  <c r="I338" i="7"/>
  <c r="H338" i="7"/>
  <c r="G338" i="7"/>
  <c r="F338" i="7"/>
  <c r="E338" i="7"/>
  <c r="D338" i="7"/>
  <c r="C338" i="7"/>
  <c r="B338" i="7"/>
  <c r="N337" i="7"/>
  <c r="M337" i="7"/>
  <c r="L337" i="7"/>
  <c r="K337" i="7"/>
  <c r="J337" i="7"/>
  <c r="I337" i="7"/>
  <c r="H337" i="7"/>
  <c r="G337" i="7"/>
  <c r="F337" i="7"/>
  <c r="E337" i="7"/>
  <c r="D337" i="7"/>
  <c r="C337" i="7"/>
  <c r="B337" i="7"/>
  <c r="N335" i="7"/>
  <c r="M335" i="7"/>
  <c r="L335" i="7"/>
  <c r="K335" i="7"/>
  <c r="J335" i="7"/>
  <c r="I335" i="7"/>
  <c r="H335" i="7"/>
  <c r="G335" i="7"/>
  <c r="F335" i="7"/>
  <c r="E335" i="7"/>
  <c r="D335" i="7"/>
  <c r="C335" i="7"/>
  <c r="B335" i="7"/>
  <c r="N334" i="7"/>
  <c r="M334" i="7"/>
  <c r="L334" i="7"/>
  <c r="K334" i="7"/>
  <c r="J334" i="7"/>
  <c r="I334" i="7"/>
  <c r="H334" i="7"/>
  <c r="G334" i="7"/>
  <c r="F334" i="7"/>
  <c r="E334" i="7"/>
  <c r="D334" i="7"/>
  <c r="C334" i="7"/>
  <c r="B334" i="7"/>
  <c r="N333" i="7"/>
  <c r="M333" i="7"/>
  <c r="L333" i="7"/>
  <c r="K333" i="7"/>
  <c r="J333" i="7"/>
  <c r="I333" i="7"/>
  <c r="H333" i="7"/>
  <c r="G333" i="7"/>
  <c r="F333" i="7"/>
  <c r="E333" i="7"/>
  <c r="D333" i="7"/>
  <c r="C333" i="7"/>
  <c r="B333" i="7"/>
  <c r="N332" i="7"/>
  <c r="M332" i="7"/>
  <c r="L332" i="7"/>
  <c r="K332" i="7"/>
  <c r="J332" i="7"/>
  <c r="I332" i="7"/>
  <c r="H332" i="7"/>
  <c r="G332" i="7"/>
  <c r="F332" i="7"/>
  <c r="E332" i="7"/>
  <c r="D332" i="7"/>
  <c r="C332" i="7"/>
  <c r="B332" i="7"/>
  <c r="N330" i="7"/>
  <c r="M330" i="7"/>
  <c r="L330" i="7"/>
  <c r="K330" i="7"/>
  <c r="J330" i="7"/>
  <c r="I330" i="7"/>
  <c r="H330" i="7"/>
  <c r="G330" i="7"/>
  <c r="F330" i="7"/>
  <c r="E330" i="7"/>
  <c r="D330" i="7"/>
  <c r="C330" i="7"/>
  <c r="B330" i="7"/>
  <c r="N329" i="7"/>
  <c r="M329" i="7"/>
  <c r="L329" i="7"/>
  <c r="K329" i="7"/>
  <c r="J329" i="7"/>
  <c r="I329" i="7"/>
  <c r="H329" i="7"/>
  <c r="G329" i="7"/>
  <c r="F329" i="7"/>
  <c r="E329" i="7"/>
  <c r="D329" i="7"/>
  <c r="C329" i="7"/>
  <c r="B329" i="7"/>
  <c r="N328" i="7"/>
  <c r="M328" i="7"/>
  <c r="L328" i="7"/>
  <c r="K328" i="7"/>
  <c r="J328" i="7"/>
  <c r="I328" i="7"/>
  <c r="H328" i="7"/>
  <c r="G328" i="7"/>
  <c r="F328" i="7"/>
  <c r="E328" i="7"/>
  <c r="D328" i="7"/>
  <c r="C328" i="7"/>
  <c r="B328" i="7"/>
  <c r="N327" i="7"/>
  <c r="M327" i="7"/>
  <c r="L327" i="7"/>
  <c r="K327" i="7"/>
  <c r="J327" i="7"/>
  <c r="I327" i="7"/>
  <c r="H327" i="7"/>
  <c r="G327" i="7"/>
  <c r="F327" i="7"/>
  <c r="E327" i="7"/>
  <c r="D327" i="7"/>
  <c r="C327" i="7"/>
  <c r="B327" i="7"/>
  <c r="N325" i="7"/>
  <c r="M325" i="7"/>
  <c r="L325" i="7"/>
  <c r="K325" i="7"/>
  <c r="J325" i="7"/>
  <c r="I325" i="7"/>
  <c r="H325" i="7"/>
  <c r="G325" i="7"/>
  <c r="F325" i="7"/>
  <c r="E325" i="7"/>
  <c r="D325" i="7"/>
  <c r="C325" i="7"/>
  <c r="B325" i="7"/>
  <c r="N324" i="7"/>
  <c r="M324" i="7"/>
  <c r="L324" i="7"/>
  <c r="K324" i="7"/>
  <c r="J324" i="7"/>
  <c r="I324" i="7"/>
  <c r="H324" i="7"/>
  <c r="G324" i="7"/>
  <c r="F324" i="7"/>
  <c r="E324" i="7"/>
  <c r="D324" i="7"/>
  <c r="C324" i="7"/>
  <c r="B324" i="7"/>
  <c r="N323" i="7"/>
  <c r="M323" i="7"/>
  <c r="L323" i="7"/>
  <c r="K323" i="7"/>
  <c r="J323" i="7"/>
  <c r="I323" i="7"/>
  <c r="H323" i="7"/>
  <c r="G323" i="7"/>
  <c r="F323" i="7"/>
  <c r="E323" i="7"/>
  <c r="D323" i="7"/>
  <c r="C323" i="7"/>
  <c r="B323" i="7"/>
  <c r="N322" i="7"/>
  <c r="M322" i="7"/>
  <c r="L322" i="7"/>
  <c r="K322" i="7"/>
  <c r="J322" i="7"/>
  <c r="I322" i="7"/>
  <c r="H322" i="7"/>
  <c r="G322" i="7"/>
  <c r="F322" i="7"/>
  <c r="E322" i="7"/>
  <c r="D322" i="7"/>
  <c r="C322" i="7"/>
  <c r="B322" i="7"/>
  <c r="N309" i="7"/>
  <c r="M309" i="7"/>
  <c r="L309" i="7"/>
  <c r="K309" i="7"/>
  <c r="J309" i="7"/>
  <c r="I309" i="7"/>
  <c r="H309" i="7"/>
  <c r="G309" i="7"/>
  <c r="F309" i="7"/>
  <c r="E309" i="7"/>
  <c r="D309" i="7"/>
  <c r="C309" i="7"/>
  <c r="B309" i="7"/>
  <c r="N308" i="7"/>
  <c r="M308" i="7"/>
  <c r="L308" i="7"/>
  <c r="K308" i="7"/>
  <c r="J308" i="7"/>
  <c r="I308" i="7"/>
  <c r="H308" i="7"/>
  <c r="G308" i="7"/>
  <c r="F308" i="7"/>
  <c r="E308" i="7"/>
  <c r="D308" i="7"/>
  <c r="C308" i="7"/>
  <c r="B308" i="7"/>
  <c r="N307" i="7"/>
  <c r="M307" i="7"/>
  <c r="L307" i="7"/>
  <c r="K307" i="7"/>
  <c r="J307" i="7"/>
  <c r="I307" i="7"/>
  <c r="H307" i="7"/>
  <c r="G307" i="7"/>
  <c r="F307" i="7"/>
  <c r="E307" i="7"/>
  <c r="D307" i="7"/>
  <c r="C307" i="7"/>
  <c r="B307" i="7"/>
  <c r="N306" i="7"/>
  <c r="M306" i="7"/>
  <c r="L306" i="7"/>
  <c r="K306" i="7"/>
  <c r="J306" i="7"/>
  <c r="I306" i="7"/>
  <c r="H306" i="7"/>
  <c r="G306" i="7"/>
  <c r="F306" i="7"/>
  <c r="E306" i="7"/>
  <c r="D306" i="7"/>
  <c r="C306" i="7"/>
  <c r="B306" i="7"/>
  <c r="N304" i="7"/>
  <c r="M304" i="7"/>
  <c r="L304" i="7"/>
  <c r="K304" i="7"/>
  <c r="J304" i="7"/>
  <c r="I304" i="7"/>
  <c r="H304" i="7"/>
  <c r="G304" i="7"/>
  <c r="F304" i="7"/>
  <c r="E304" i="7"/>
  <c r="D304" i="7"/>
  <c r="C304" i="7"/>
  <c r="B304" i="7"/>
  <c r="N303" i="7"/>
  <c r="M303" i="7"/>
  <c r="L303" i="7"/>
  <c r="K303" i="7"/>
  <c r="J303" i="7"/>
  <c r="I303" i="7"/>
  <c r="H303" i="7"/>
  <c r="G303" i="7"/>
  <c r="F303" i="7"/>
  <c r="E303" i="7"/>
  <c r="D303" i="7"/>
  <c r="C303" i="7"/>
  <c r="B303" i="7"/>
  <c r="N302" i="7"/>
  <c r="M302" i="7"/>
  <c r="L302" i="7"/>
  <c r="K302" i="7"/>
  <c r="J302" i="7"/>
  <c r="I302" i="7"/>
  <c r="H302" i="7"/>
  <c r="G302" i="7"/>
  <c r="F302" i="7"/>
  <c r="E302" i="7"/>
  <c r="D302" i="7"/>
  <c r="C302" i="7"/>
  <c r="B302" i="7"/>
  <c r="N301" i="7"/>
  <c r="M301" i="7"/>
  <c r="L301" i="7"/>
  <c r="K301" i="7"/>
  <c r="J301" i="7"/>
  <c r="I301" i="7"/>
  <c r="H301" i="7"/>
  <c r="G301" i="7"/>
  <c r="F301" i="7"/>
  <c r="E301" i="7"/>
  <c r="D301" i="7"/>
  <c r="C301" i="7"/>
  <c r="B301" i="7"/>
  <c r="N299" i="7"/>
  <c r="M299" i="7"/>
  <c r="L299" i="7"/>
  <c r="K299" i="7"/>
  <c r="J299" i="7"/>
  <c r="I299" i="7"/>
  <c r="H299" i="7"/>
  <c r="G299" i="7"/>
  <c r="F299" i="7"/>
  <c r="E299" i="7"/>
  <c r="D299" i="7"/>
  <c r="C299" i="7"/>
  <c r="B299" i="7"/>
  <c r="N298" i="7"/>
  <c r="M298" i="7"/>
  <c r="L298" i="7"/>
  <c r="K298" i="7"/>
  <c r="J298" i="7"/>
  <c r="I298" i="7"/>
  <c r="H298" i="7"/>
  <c r="G298" i="7"/>
  <c r="F298" i="7"/>
  <c r="E298" i="7"/>
  <c r="D298" i="7"/>
  <c r="C298" i="7"/>
  <c r="B298" i="7"/>
  <c r="N297" i="7"/>
  <c r="M297" i="7"/>
  <c r="L297" i="7"/>
  <c r="K297" i="7"/>
  <c r="J297" i="7"/>
  <c r="I297" i="7"/>
  <c r="H297" i="7"/>
  <c r="G297" i="7"/>
  <c r="F297" i="7"/>
  <c r="E297" i="7"/>
  <c r="D297" i="7"/>
  <c r="C297" i="7"/>
  <c r="B297" i="7"/>
  <c r="N296" i="7"/>
  <c r="M296" i="7"/>
  <c r="L296" i="7"/>
  <c r="K296" i="7"/>
  <c r="J296" i="7"/>
  <c r="I296" i="7"/>
  <c r="H296" i="7"/>
  <c r="G296" i="7"/>
  <c r="F296" i="7"/>
  <c r="E296" i="7"/>
  <c r="D296" i="7"/>
  <c r="C296" i="7"/>
  <c r="B296" i="7"/>
  <c r="N294" i="7"/>
  <c r="M294" i="7"/>
  <c r="L294" i="7"/>
  <c r="K294" i="7"/>
  <c r="J294" i="7"/>
  <c r="I294" i="7"/>
  <c r="H294" i="7"/>
  <c r="G294" i="7"/>
  <c r="F294" i="7"/>
  <c r="E294" i="7"/>
  <c r="D294" i="7"/>
  <c r="C294" i="7"/>
  <c r="B294" i="7"/>
  <c r="N293" i="7"/>
  <c r="M293" i="7"/>
  <c r="L293" i="7"/>
  <c r="K293" i="7"/>
  <c r="J293" i="7"/>
  <c r="I293" i="7"/>
  <c r="H293" i="7"/>
  <c r="G293" i="7"/>
  <c r="F293" i="7"/>
  <c r="E293" i="7"/>
  <c r="D293" i="7"/>
  <c r="C293" i="7"/>
  <c r="B293" i="7"/>
  <c r="N292" i="7"/>
  <c r="M292" i="7"/>
  <c r="L292" i="7"/>
  <c r="K292" i="7"/>
  <c r="J292" i="7"/>
  <c r="I292" i="7"/>
  <c r="H292" i="7"/>
  <c r="G292" i="7"/>
  <c r="F292" i="7"/>
  <c r="E292" i="7"/>
  <c r="D292" i="7"/>
  <c r="C292" i="7"/>
  <c r="B292" i="7"/>
  <c r="N291" i="7"/>
  <c r="M291" i="7"/>
  <c r="L291" i="7"/>
  <c r="K291" i="7"/>
  <c r="J291" i="7"/>
  <c r="I291" i="7"/>
  <c r="H291" i="7"/>
  <c r="G291" i="7"/>
  <c r="F291" i="7"/>
  <c r="E291" i="7"/>
  <c r="D291" i="7"/>
  <c r="C291" i="7"/>
  <c r="B291" i="7"/>
  <c r="N278" i="7"/>
  <c r="M278" i="7"/>
  <c r="L278" i="7"/>
  <c r="K278" i="7"/>
  <c r="J278" i="7"/>
  <c r="I278" i="7"/>
  <c r="H278" i="7"/>
  <c r="G278" i="7"/>
  <c r="F278" i="7"/>
  <c r="E278" i="7"/>
  <c r="D278" i="7"/>
  <c r="C278" i="7"/>
  <c r="B278" i="7"/>
  <c r="N277" i="7"/>
  <c r="M277" i="7"/>
  <c r="L277" i="7"/>
  <c r="K277" i="7"/>
  <c r="J277" i="7"/>
  <c r="I277" i="7"/>
  <c r="H277" i="7"/>
  <c r="G277" i="7"/>
  <c r="F277" i="7"/>
  <c r="E277" i="7"/>
  <c r="D277" i="7"/>
  <c r="C277" i="7"/>
  <c r="B277" i="7"/>
  <c r="N276" i="7"/>
  <c r="M276" i="7"/>
  <c r="L276" i="7"/>
  <c r="K276" i="7"/>
  <c r="J276" i="7"/>
  <c r="I276" i="7"/>
  <c r="H276" i="7"/>
  <c r="G276" i="7"/>
  <c r="F276" i="7"/>
  <c r="E276" i="7"/>
  <c r="D276" i="7"/>
  <c r="C276" i="7"/>
  <c r="B276" i="7"/>
  <c r="N275" i="7"/>
  <c r="M275" i="7"/>
  <c r="L275" i="7"/>
  <c r="K275" i="7"/>
  <c r="J275" i="7"/>
  <c r="I275" i="7"/>
  <c r="H275" i="7"/>
  <c r="G275" i="7"/>
  <c r="F275" i="7"/>
  <c r="E275" i="7"/>
  <c r="D275" i="7"/>
  <c r="C275" i="7"/>
  <c r="B275" i="7"/>
  <c r="N273" i="7"/>
  <c r="M273" i="7"/>
  <c r="L273" i="7"/>
  <c r="K273" i="7"/>
  <c r="J273" i="7"/>
  <c r="I273" i="7"/>
  <c r="H273" i="7"/>
  <c r="G273" i="7"/>
  <c r="F273" i="7"/>
  <c r="E273" i="7"/>
  <c r="D273" i="7"/>
  <c r="C273" i="7"/>
  <c r="B273" i="7"/>
  <c r="N272" i="7"/>
  <c r="M272" i="7"/>
  <c r="L272" i="7"/>
  <c r="K272" i="7"/>
  <c r="J272" i="7"/>
  <c r="I272" i="7"/>
  <c r="H272" i="7"/>
  <c r="G272" i="7"/>
  <c r="F272" i="7"/>
  <c r="E272" i="7"/>
  <c r="D272" i="7"/>
  <c r="C272" i="7"/>
  <c r="B272" i="7"/>
  <c r="N271" i="7"/>
  <c r="M271" i="7"/>
  <c r="L271" i="7"/>
  <c r="K271" i="7"/>
  <c r="J271" i="7"/>
  <c r="I271" i="7"/>
  <c r="H271" i="7"/>
  <c r="G271" i="7"/>
  <c r="F271" i="7"/>
  <c r="E271" i="7"/>
  <c r="D271" i="7"/>
  <c r="C271" i="7"/>
  <c r="B271" i="7"/>
  <c r="N270" i="7"/>
  <c r="M270" i="7"/>
  <c r="L270" i="7"/>
  <c r="K270" i="7"/>
  <c r="J270" i="7"/>
  <c r="I270" i="7"/>
  <c r="H270" i="7"/>
  <c r="G270" i="7"/>
  <c r="F270" i="7"/>
  <c r="E270" i="7"/>
  <c r="D270" i="7"/>
  <c r="C270" i="7"/>
  <c r="B270" i="7"/>
  <c r="N268" i="7"/>
  <c r="M268" i="7"/>
  <c r="L268" i="7"/>
  <c r="K268" i="7"/>
  <c r="J268" i="7"/>
  <c r="I268" i="7"/>
  <c r="H268" i="7"/>
  <c r="G268" i="7"/>
  <c r="F268" i="7"/>
  <c r="E268" i="7"/>
  <c r="D268" i="7"/>
  <c r="C268" i="7"/>
  <c r="B268" i="7"/>
  <c r="N267" i="7"/>
  <c r="M267" i="7"/>
  <c r="L267" i="7"/>
  <c r="K267" i="7"/>
  <c r="J267" i="7"/>
  <c r="I267" i="7"/>
  <c r="H267" i="7"/>
  <c r="G267" i="7"/>
  <c r="F267" i="7"/>
  <c r="E267" i="7"/>
  <c r="D267" i="7"/>
  <c r="C267" i="7"/>
  <c r="B267" i="7"/>
  <c r="N266" i="7"/>
  <c r="M266" i="7"/>
  <c r="L266" i="7"/>
  <c r="K266" i="7"/>
  <c r="J266" i="7"/>
  <c r="I266" i="7"/>
  <c r="H266" i="7"/>
  <c r="G266" i="7"/>
  <c r="F266" i="7"/>
  <c r="E266" i="7"/>
  <c r="D266" i="7"/>
  <c r="C266" i="7"/>
  <c r="B266" i="7"/>
  <c r="N265" i="7"/>
  <c r="M265" i="7"/>
  <c r="L265" i="7"/>
  <c r="K265" i="7"/>
  <c r="J265" i="7"/>
  <c r="I265" i="7"/>
  <c r="H265" i="7"/>
  <c r="G265" i="7"/>
  <c r="F265" i="7"/>
  <c r="E265" i="7"/>
  <c r="D265" i="7"/>
  <c r="C265" i="7"/>
  <c r="B265" i="7"/>
  <c r="N263" i="7"/>
  <c r="M263" i="7"/>
  <c r="L263" i="7"/>
  <c r="K263" i="7"/>
  <c r="J263" i="7"/>
  <c r="I263" i="7"/>
  <c r="H263" i="7"/>
  <c r="G263" i="7"/>
  <c r="F263" i="7"/>
  <c r="E263" i="7"/>
  <c r="D263" i="7"/>
  <c r="C263" i="7"/>
  <c r="B263" i="7"/>
  <c r="N262" i="7"/>
  <c r="M262" i="7"/>
  <c r="L262" i="7"/>
  <c r="K262" i="7"/>
  <c r="J262" i="7"/>
  <c r="I262" i="7"/>
  <c r="H262" i="7"/>
  <c r="G262" i="7"/>
  <c r="F262" i="7"/>
  <c r="E262" i="7"/>
  <c r="D262" i="7"/>
  <c r="C262" i="7"/>
  <c r="B262" i="7"/>
  <c r="N261" i="7"/>
  <c r="M261" i="7"/>
  <c r="L261" i="7"/>
  <c r="K261" i="7"/>
  <c r="J261" i="7"/>
  <c r="I261" i="7"/>
  <c r="H261" i="7"/>
  <c r="G261" i="7"/>
  <c r="F261" i="7"/>
  <c r="E261" i="7"/>
  <c r="D261" i="7"/>
  <c r="C261" i="7"/>
  <c r="B261" i="7"/>
  <c r="N260" i="7"/>
  <c r="M260" i="7"/>
  <c r="L260" i="7"/>
  <c r="K260" i="7"/>
  <c r="J260" i="7"/>
  <c r="I260" i="7"/>
  <c r="H260" i="7"/>
  <c r="G260" i="7"/>
  <c r="F260" i="7"/>
  <c r="E260" i="7"/>
  <c r="D260" i="7"/>
  <c r="C260" i="7"/>
  <c r="B260" i="7"/>
  <c r="N247" i="7"/>
  <c r="M247" i="7"/>
  <c r="L247" i="7"/>
  <c r="K247" i="7"/>
  <c r="J247" i="7"/>
  <c r="I247" i="7"/>
  <c r="H247" i="7"/>
  <c r="G247" i="7"/>
  <c r="F247" i="7"/>
  <c r="E247" i="7"/>
  <c r="D247" i="7"/>
  <c r="C247" i="7"/>
  <c r="B247" i="7"/>
  <c r="N246" i="7"/>
  <c r="M246" i="7"/>
  <c r="L246" i="7"/>
  <c r="K246" i="7"/>
  <c r="J246" i="7"/>
  <c r="I246" i="7"/>
  <c r="H246" i="7"/>
  <c r="G246" i="7"/>
  <c r="F246" i="7"/>
  <c r="E246" i="7"/>
  <c r="D246" i="7"/>
  <c r="C246" i="7"/>
  <c r="B246" i="7"/>
  <c r="N245" i="7"/>
  <c r="M245" i="7"/>
  <c r="L245" i="7"/>
  <c r="K245" i="7"/>
  <c r="J245" i="7"/>
  <c r="I245" i="7"/>
  <c r="H245" i="7"/>
  <c r="G245" i="7"/>
  <c r="F245" i="7"/>
  <c r="E245" i="7"/>
  <c r="D245" i="7"/>
  <c r="C245" i="7"/>
  <c r="B245" i="7"/>
  <c r="N244" i="7"/>
  <c r="M244" i="7"/>
  <c r="L244" i="7"/>
  <c r="K244" i="7"/>
  <c r="J244" i="7"/>
  <c r="I244" i="7"/>
  <c r="H244" i="7"/>
  <c r="G244" i="7"/>
  <c r="F244" i="7"/>
  <c r="E244" i="7"/>
  <c r="D244" i="7"/>
  <c r="C244" i="7"/>
  <c r="B244" i="7"/>
  <c r="N242" i="7"/>
  <c r="M242" i="7"/>
  <c r="L242" i="7"/>
  <c r="K242" i="7"/>
  <c r="J242" i="7"/>
  <c r="I242" i="7"/>
  <c r="H242" i="7"/>
  <c r="G242" i="7"/>
  <c r="F242" i="7"/>
  <c r="E242" i="7"/>
  <c r="D242" i="7"/>
  <c r="C242" i="7"/>
  <c r="B242" i="7"/>
  <c r="N241" i="7"/>
  <c r="M241" i="7"/>
  <c r="L241" i="7"/>
  <c r="K241" i="7"/>
  <c r="J241" i="7"/>
  <c r="I241" i="7"/>
  <c r="H241" i="7"/>
  <c r="G241" i="7"/>
  <c r="F241" i="7"/>
  <c r="E241" i="7"/>
  <c r="D241" i="7"/>
  <c r="C241" i="7"/>
  <c r="B241" i="7"/>
  <c r="N240" i="7"/>
  <c r="M240" i="7"/>
  <c r="L240" i="7"/>
  <c r="K240" i="7"/>
  <c r="J240" i="7"/>
  <c r="I240" i="7"/>
  <c r="H240" i="7"/>
  <c r="G240" i="7"/>
  <c r="F240" i="7"/>
  <c r="E240" i="7"/>
  <c r="D240" i="7"/>
  <c r="C240" i="7"/>
  <c r="B240" i="7"/>
  <c r="N239" i="7"/>
  <c r="M239" i="7"/>
  <c r="L239" i="7"/>
  <c r="K239" i="7"/>
  <c r="J239" i="7"/>
  <c r="I239" i="7"/>
  <c r="H239" i="7"/>
  <c r="G239" i="7"/>
  <c r="F239" i="7"/>
  <c r="E239" i="7"/>
  <c r="D239" i="7"/>
  <c r="C239" i="7"/>
  <c r="B239" i="7"/>
  <c r="N237" i="7"/>
  <c r="M237" i="7"/>
  <c r="L237" i="7"/>
  <c r="K237" i="7"/>
  <c r="J237" i="7"/>
  <c r="I237" i="7"/>
  <c r="H237" i="7"/>
  <c r="G237" i="7"/>
  <c r="F237" i="7"/>
  <c r="E237" i="7"/>
  <c r="D237" i="7"/>
  <c r="C237" i="7"/>
  <c r="B237" i="7"/>
  <c r="N236" i="7"/>
  <c r="M236" i="7"/>
  <c r="L236" i="7"/>
  <c r="K236" i="7"/>
  <c r="J236" i="7"/>
  <c r="I236" i="7"/>
  <c r="H236" i="7"/>
  <c r="G236" i="7"/>
  <c r="F236" i="7"/>
  <c r="E236" i="7"/>
  <c r="D236" i="7"/>
  <c r="C236" i="7"/>
  <c r="B236" i="7"/>
  <c r="N235" i="7"/>
  <c r="M235" i="7"/>
  <c r="L235" i="7"/>
  <c r="K235" i="7"/>
  <c r="J235" i="7"/>
  <c r="I235" i="7"/>
  <c r="H235" i="7"/>
  <c r="G235" i="7"/>
  <c r="F235" i="7"/>
  <c r="E235" i="7"/>
  <c r="D235" i="7"/>
  <c r="C235" i="7"/>
  <c r="B235" i="7"/>
  <c r="N234" i="7"/>
  <c r="M234" i="7"/>
  <c r="L234" i="7"/>
  <c r="K234" i="7"/>
  <c r="J234" i="7"/>
  <c r="I234" i="7"/>
  <c r="H234" i="7"/>
  <c r="G234" i="7"/>
  <c r="F234" i="7"/>
  <c r="E234" i="7"/>
  <c r="D234" i="7"/>
  <c r="C234" i="7"/>
  <c r="B234" i="7"/>
  <c r="N232" i="7"/>
  <c r="M232" i="7"/>
  <c r="L232" i="7"/>
  <c r="K232" i="7"/>
  <c r="J232" i="7"/>
  <c r="I232" i="7"/>
  <c r="H232" i="7"/>
  <c r="G232" i="7"/>
  <c r="F232" i="7"/>
  <c r="E232" i="7"/>
  <c r="D232" i="7"/>
  <c r="C232" i="7"/>
  <c r="B232" i="7"/>
  <c r="N231" i="7"/>
  <c r="M231" i="7"/>
  <c r="L231" i="7"/>
  <c r="K231" i="7"/>
  <c r="J231" i="7"/>
  <c r="I231" i="7"/>
  <c r="H231" i="7"/>
  <c r="G231" i="7"/>
  <c r="F231" i="7"/>
  <c r="E231" i="7"/>
  <c r="D231" i="7"/>
  <c r="C231" i="7"/>
  <c r="B231" i="7"/>
  <c r="N230" i="7"/>
  <c r="M230" i="7"/>
  <c r="L230" i="7"/>
  <c r="K230" i="7"/>
  <c r="J230" i="7"/>
  <c r="I230" i="7"/>
  <c r="H230" i="7"/>
  <c r="G230" i="7"/>
  <c r="F230" i="7"/>
  <c r="E230" i="7"/>
  <c r="D230" i="7"/>
  <c r="C230" i="7"/>
  <c r="B230" i="7"/>
  <c r="N229" i="7"/>
  <c r="M229" i="7"/>
  <c r="L229" i="7"/>
  <c r="K229" i="7"/>
  <c r="J229" i="7"/>
  <c r="I229" i="7"/>
  <c r="H229" i="7"/>
  <c r="G229" i="7"/>
  <c r="F229" i="7"/>
  <c r="E229" i="7"/>
  <c r="D229" i="7"/>
  <c r="C229" i="7"/>
  <c r="B229" i="7"/>
  <c r="N216" i="7"/>
  <c r="M216" i="7"/>
  <c r="L216" i="7"/>
  <c r="K216" i="7"/>
  <c r="J216" i="7"/>
  <c r="I216" i="7"/>
  <c r="H216" i="7"/>
  <c r="G216" i="7"/>
  <c r="F216" i="7"/>
  <c r="E216" i="7"/>
  <c r="D216" i="7"/>
  <c r="C216" i="7"/>
  <c r="B216" i="7"/>
  <c r="N215" i="7"/>
  <c r="M215" i="7"/>
  <c r="L215" i="7"/>
  <c r="K215" i="7"/>
  <c r="J215" i="7"/>
  <c r="I215" i="7"/>
  <c r="H215" i="7"/>
  <c r="G215" i="7"/>
  <c r="F215" i="7"/>
  <c r="E215" i="7"/>
  <c r="D215" i="7"/>
  <c r="C215" i="7"/>
  <c r="B215" i="7"/>
  <c r="N214" i="7"/>
  <c r="M214" i="7"/>
  <c r="L214" i="7"/>
  <c r="K214" i="7"/>
  <c r="J214" i="7"/>
  <c r="I214" i="7"/>
  <c r="H214" i="7"/>
  <c r="G214" i="7"/>
  <c r="F214" i="7"/>
  <c r="E214" i="7"/>
  <c r="D214" i="7"/>
  <c r="C214" i="7"/>
  <c r="B214" i="7"/>
  <c r="N213" i="7"/>
  <c r="M213" i="7"/>
  <c r="L213" i="7"/>
  <c r="K213" i="7"/>
  <c r="J213" i="7"/>
  <c r="I213" i="7"/>
  <c r="H213" i="7"/>
  <c r="G213" i="7"/>
  <c r="F213" i="7"/>
  <c r="E213" i="7"/>
  <c r="D213" i="7"/>
  <c r="C213" i="7"/>
  <c r="B213" i="7"/>
  <c r="N211" i="7"/>
  <c r="M211" i="7"/>
  <c r="L211" i="7"/>
  <c r="K211" i="7"/>
  <c r="J211" i="7"/>
  <c r="I211" i="7"/>
  <c r="H211" i="7"/>
  <c r="G211" i="7"/>
  <c r="F211" i="7"/>
  <c r="E211" i="7"/>
  <c r="D211" i="7"/>
  <c r="C211" i="7"/>
  <c r="B211" i="7"/>
  <c r="N210" i="7"/>
  <c r="M210" i="7"/>
  <c r="L210" i="7"/>
  <c r="K210" i="7"/>
  <c r="J210" i="7"/>
  <c r="I210" i="7"/>
  <c r="H210" i="7"/>
  <c r="G210" i="7"/>
  <c r="F210" i="7"/>
  <c r="E210" i="7"/>
  <c r="D210" i="7"/>
  <c r="C210" i="7"/>
  <c r="B210" i="7"/>
  <c r="N209" i="7"/>
  <c r="M209" i="7"/>
  <c r="L209" i="7"/>
  <c r="K209" i="7"/>
  <c r="J209" i="7"/>
  <c r="I209" i="7"/>
  <c r="H209" i="7"/>
  <c r="G209" i="7"/>
  <c r="F209" i="7"/>
  <c r="E209" i="7"/>
  <c r="D209" i="7"/>
  <c r="C209" i="7"/>
  <c r="B209" i="7"/>
  <c r="N208" i="7"/>
  <c r="M208" i="7"/>
  <c r="L208" i="7"/>
  <c r="K208" i="7"/>
  <c r="J208" i="7"/>
  <c r="I208" i="7"/>
  <c r="H208" i="7"/>
  <c r="G208" i="7"/>
  <c r="F208" i="7"/>
  <c r="E208" i="7"/>
  <c r="D208" i="7"/>
  <c r="C208" i="7"/>
  <c r="B208" i="7"/>
  <c r="N206" i="7"/>
  <c r="M206" i="7"/>
  <c r="L206" i="7"/>
  <c r="K206" i="7"/>
  <c r="J206" i="7"/>
  <c r="I206" i="7"/>
  <c r="H206" i="7"/>
  <c r="G206" i="7"/>
  <c r="F206" i="7"/>
  <c r="E206" i="7"/>
  <c r="D206" i="7"/>
  <c r="C206" i="7"/>
  <c r="B206" i="7"/>
  <c r="N205" i="7"/>
  <c r="M205" i="7"/>
  <c r="L205" i="7"/>
  <c r="K205" i="7"/>
  <c r="J205" i="7"/>
  <c r="I205" i="7"/>
  <c r="H205" i="7"/>
  <c r="G205" i="7"/>
  <c r="F205" i="7"/>
  <c r="E205" i="7"/>
  <c r="D205" i="7"/>
  <c r="C205" i="7"/>
  <c r="B205" i="7"/>
  <c r="N204" i="7"/>
  <c r="M204" i="7"/>
  <c r="L204" i="7"/>
  <c r="K204" i="7"/>
  <c r="J204" i="7"/>
  <c r="I204" i="7"/>
  <c r="H204" i="7"/>
  <c r="G204" i="7"/>
  <c r="F204" i="7"/>
  <c r="E204" i="7"/>
  <c r="D204" i="7"/>
  <c r="C204" i="7"/>
  <c r="B204" i="7"/>
  <c r="N203" i="7"/>
  <c r="M203" i="7"/>
  <c r="L203" i="7"/>
  <c r="K203" i="7"/>
  <c r="J203" i="7"/>
  <c r="I203" i="7"/>
  <c r="H203" i="7"/>
  <c r="G203" i="7"/>
  <c r="F203" i="7"/>
  <c r="E203" i="7"/>
  <c r="D203" i="7"/>
  <c r="C203" i="7"/>
  <c r="B203" i="7"/>
  <c r="N201" i="7"/>
  <c r="M201" i="7"/>
  <c r="L201" i="7"/>
  <c r="K201" i="7"/>
  <c r="J201" i="7"/>
  <c r="I201" i="7"/>
  <c r="H201" i="7"/>
  <c r="G201" i="7"/>
  <c r="F201" i="7"/>
  <c r="E201" i="7"/>
  <c r="D201" i="7"/>
  <c r="C201" i="7"/>
  <c r="B201" i="7"/>
  <c r="N200" i="7"/>
  <c r="M200" i="7"/>
  <c r="L200" i="7"/>
  <c r="K200" i="7"/>
  <c r="J200" i="7"/>
  <c r="I200" i="7"/>
  <c r="H200" i="7"/>
  <c r="G200" i="7"/>
  <c r="F200" i="7"/>
  <c r="E200" i="7"/>
  <c r="D200" i="7"/>
  <c r="C200" i="7"/>
  <c r="B200" i="7"/>
  <c r="N199" i="7"/>
  <c r="M199" i="7"/>
  <c r="L199" i="7"/>
  <c r="K199" i="7"/>
  <c r="J199" i="7"/>
  <c r="I199" i="7"/>
  <c r="H199" i="7"/>
  <c r="G199" i="7"/>
  <c r="F199" i="7"/>
  <c r="E199" i="7"/>
  <c r="D199" i="7"/>
  <c r="C199" i="7"/>
  <c r="B199" i="7"/>
  <c r="N198" i="7"/>
  <c r="M198" i="7"/>
  <c r="L198" i="7"/>
  <c r="K198" i="7"/>
  <c r="J198" i="7"/>
  <c r="I198" i="7"/>
  <c r="H198" i="7"/>
  <c r="G198" i="7"/>
  <c r="F198" i="7"/>
  <c r="E198" i="7"/>
  <c r="D198" i="7"/>
  <c r="C198" i="7"/>
  <c r="B198" i="7"/>
  <c r="N185" i="7"/>
  <c r="M185" i="7"/>
  <c r="L185" i="7"/>
  <c r="K185" i="7"/>
  <c r="J185" i="7"/>
  <c r="I185" i="7"/>
  <c r="H185" i="7"/>
  <c r="G185" i="7"/>
  <c r="F185" i="7"/>
  <c r="E185" i="7"/>
  <c r="D185" i="7"/>
  <c r="C185" i="7"/>
  <c r="B185" i="7"/>
  <c r="N184" i="7"/>
  <c r="M184" i="7"/>
  <c r="L184" i="7"/>
  <c r="K184" i="7"/>
  <c r="J184" i="7"/>
  <c r="I184" i="7"/>
  <c r="H184" i="7"/>
  <c r="G184" i="7"/>
  <c r="F184" i="7"/>
  <c r="E184" i="7"/>
  <c r="D184" i="7"/>
  <c r="C184" i="7"/>
  <c r="B184" i="7"/>
  <c r="N183" i="7"/>
  <c r="M183" i="7"/>
  <c r="L183" i="7"/>
  <c r="K183" i="7"/>
  <c r="J183" i="7"/>
  <c r="I183" i="7"/>
  <c r="H183" i="7"/>
  <c r="G183" i="7"/>
  <c r="F183" i="7"/>
  <c r="E183" i="7"/>
  <c r="D183" i="7"/>
  <c r="C183" i="7"/>
  <c r="B183" i="7"/>
  <c r="N182" i="7"/>
  <c r="M182" i="7"/>
  <c r="L182" i="7"/>
  <c r="K182" i="7"/>
  <c r="J182" i="7"/>
  <c r="I182" i="7"/>
  <c r="H182" i="7"/>
  <c r="G182" i="7"/>
  <c r="F182" i="7"/>
  <c r="E182" i="7"/>
  <c r="D182" i="7"/>
  <c r="C182" i="7"/>
  <c r="B182" i="7"/>
  <c r="N180" i="7"/>
  <c r="M180" i="7"/>
  <c r="L180" i="7"/>
  <c r="K180" i="7"/>
  <c r="J180" i="7"/>
  <c r="I180" i="7"/>
  <c r="H180" i="7"/>
  <c r="G180" i="7"/>
  <c r="F180" i="7"/>
  <c r="E180" i="7"/>
  <c r="D180" i="7"/>
  <c r="C180" i="7"/>
  <c r="B180" i="7"/>
  <c r="N179" i="7"/>
  <c r="M179" i="7"/>
  <c r="L179" i="7"/>
  <c r="K179" i="7"/>
  <c r="J179" i="7"/>
  <c r="I179" i="7"/>
  <c r="H179" i="7"/>
  <c r="G179" i="7"/>
  <c r="F179" i="7"/>
  <c r="E179" i="7"/>
  <c r="D179" i="7"/>
  <c r="C179" i="7"/>
  <c r="B179" i="7"/>
  <c r="N178" i="7"/>
  <c r="M178" i="7"/>
  <c r="L178" i="7"/>
  <c r="K178" i="7"/>
  <c r="J178" i="7"/>
  <c r="I178" i="7"/>
  <c r="H178" i="7"/>
  <c r="G178" i="7"/>
  <c r="F178" i="7"/>
  <c r="E178" i="7"/>
  <c r="D178" i="7"/>
  <c r="C178" i="7"/>
  <c r="B178" i="7"/>
  <c r="N177" i="7"/>
  <c r="M177" i="7"/>
  <c r="L177" i="7"/>
  <c r="K177" i="7"/>
  <c r="J177" i="7"/>
  <c r="I177" i="7"/>
  <c r="H177" i="7"/>
  <c r="G177" i="7"/>
  <c r="F177" i="7"/>
  <c r="E177" i="7"/>
  <c r="D177" i="7"/>
  <c r="C177" i="7"/>
  <c r="B177" i="7"/>
  <c r="N175" i="7"/>
  <c r="M175" i="7"/>
  <c r="L175" i="7"/>
  <c r="K175" i="7"/>
  <c r="J175" i="7"/>
  <c r="I175" i="7"/>
  <c r="H175" i="7"/>
  <c r="G175" i="7"/>
  <c r="F175" i="7"/>
  <c r="E175" i="7"/>
  <c r="D175" i="7"/>
  <c r="C175" i="7"/>
  <c r="B175" i="7"/>
  <c r="N174" i="7"/>
  <c r="M174" i="7"/>
  <c r="L174" i="7"/>
  <c r="K174" i="7"/>
  <c r="J174" i="7"/>
  <c r="I174" i="7"/>
  <c r="H174" i="7"/>
  <c r="G174" i="7"/>
  <c r="F174" i="7"/>
  <c r="E174" i="7"/>
  <c r="D174" i="7"/>
  <c r="C174" i="7"/>
  <c r="B174" i="7"/>
  <c r="N173" i="7"/>
  <c r="M173" i="7"/>
  <c r="L173" i="7"/>
  <c r="K173" i="7"/>
  <c r="J173" i="7"/>
  <c r="I173" i="7"/>
  <c r="H173" i="7"/>
  <c r="G173" i="7"/>
  <c r="F173" i="7"/>
  <c r="E173" i="7"/>
  <c r="D173" i="7"/>
  <c r="C173" i="7"/>
  <c r="B173" i="7"/>
  <c r="N172" i="7"/>
  <c r="M172" i="7"/>
  <c r="L172" i="7"/>
  <c r="K172" i="7"/>
  <c r="J172" i="7"/>
  <c r="I172" i="7"/>
  <c r="H172" i="7"/>
  <c r="G172" i="7"/>
  <c r="F172" i="7"/>
  <c r="E172" i="7"/>
  <c r="D172" i="7"/>
  <c r="C172" i="7"/>
  <c r="B172" i="7"/>
  <c r="N170" i="7"/>
  <c r="M170" i="7"/>
  <c r="L170" i="7"/>
  <c r="K170" i="7"/>
  <c r="J170" i="7"/>
  <c r="I170" i="7"/>
  <c r="H170" i="7"/>
  <c r="G170" i="7"/>
  <c r="F170" i="7"/>
  <c r="E170" i="7"/>
  <c r="D170" i="7"/>
  <c r="C170" i="7"/>
  <c r="B170" i="7"/>
  <c r="N169" i="7"/>
  <c r="M169" i="7"/>
  <c r="L169" i="7"/>
  <c r="K169" i="7"/>
  <c r="J169" i="7"/>
  <c r="I169" i="7"/>
  <c r="H169" i="7"/>
  <c r="G169" i="7"/>
  <c r="F169" i="7"/>
  <c r="E169" i="7"/>
  <c r="D169" i="7"/>
  <c r="C169" i="7"/>
  <c r="B169" i="7"/>
  <c r="N168" i="7"/>
  <c r="M168" i="7"/>
  <c r="L168" i="7"/>
  <c r="K168" i="7"/>
  <c r="J168" i="7"/>
  <c r="I168" i="7"/>
  <c r="H168" i="7"/>
  <c r="G168" i="7"/>
  <c r="F168" i="7"/>
  <c r="E168" i="7"/>
  <c r="D168" i="7"/>
  <c r="C168" i="7"/>
  <c r="B168" i="7"/>
  <c r="N167" i="7"/>
  <c r="M167" i="7"/>
  <c r="L167" i="7"/>
  <c r="K167" i="7"/>
  <c r="J167" i="7"/>
  <c r="I167" i="7"/>
  <c r="H167" i="7"/>
  <c r="G167" i="7"/>
  <c r="F167" i="7"/>
  <c r="E167" i="7"/>
  <c r="D167" i="7"/>
  <c r="C167" i="7"/>
  <c r="B167" i="7"/>
  <c r="N154" i="7"/>
  <c r="M154" i="7"/>
  <c r="L154" i="7"/>
  <c r="K154" i="7"/>
  <c r="J154" i="7"/>
  <c r="I154" i="7"/>
  <c r="H154" i="7"/>
  <c r="G154" i="7"/>
  <c r="F154" i="7"/>
  <c r="E154" i="7"/>
  <c r="D154" i="7"/>
  <c r="C154" i="7"/>
  <c r="B154" i="7"/>
  <c r="N153" i="7"/>
  <c r="M153" i="7"/>
  <c r="L153" i="7"/>
  <c r="K153" i="7"/>
  <c r="J153" i="7"/>
  <c r="I153" i="7"/>
  <c r="H153" i="7"/>
  <c r="G153" i="7"/>
  <c r="F153" i="7"/>
  <c r="E153" i="7"/>
  <c r="D153" i="7"/>
  <c r="C153" i="7"/>
  <c r="B153" i="7"/>
  <c r="N152" i="7"/>
  <c r="M152" i="7"/>
  <c r="L152" i="7"/>
  <c r="K152" i="7"/>
  <c r="J152" i="7"/>
  <c r="I152" i="7"/>
  <c r="H152" i="7"/>
  <c r="G152" i="7"/>
  <c r="F152" i="7"/>
  <c r="E152" i="7"/>
  <c r="D152" i="7"/>
  <c r="C152" i="7"/>
  <c r="B152" i="7"/>
  <c r="N151" i="7"/>
  <c r="M151" i="7"/>
  <c r="L151" i="7"/>
  <c r="K151" i="7"/>
  <c r="J151" i="7"/>
  <c r="I151" i="7"/>
  <c r="H151" i="7"/>
  <c r="G151" i="7"/>
  <c r="F151" i="7"/>
  <c r="E151" i="7"/>
  <c r="D151" i="7"/>
  <c r="C151" i="7"/>
  <c r="B151" i="7"/>
  <c r="N149" i="7"/>
  <c r="M149" i="7"/>
  <c r="L149" i="7"/>
  <c r="K149" i="7"/>
  <c r="J149" i="7"/>
  <c r="I149" i="7"/>
  <c r="H149" i="7"/>
  <c r="G149" i="7"/>
  <c r="F149" i="7"/>
  <c r="E149" i="7"/>
  <c r="D149" i="7"/>
  <c r="C149" i="7"/>
  <c r="B149" i="7"/>
  <c r="N148" i="7"/>
  <c r="M148" i="7"/>
  <c r="L148" i="7"/>
  <c r="K148" i="7"/>
  <c r="J148" i="7"/>
  <c r="I148" i="7"/>
  <c r="H148" i="7"/>
  <c r="G148" i="7"/>
  <c r="F148" i="7"/>
  <c r="E148" i="7"/>
  <c r="D148" i="7"/>
  <c r="C148" i="7"/>
  <c r="B148" i="7"/>
  <c r="N147" i="7"/>
  <c r="M147" i="7"/>
  <c r="L147" i="7"/>
  <c r="K147" i="7"/>
  <c r="J147" i="7"/>
  <c r="I147" i="7"/>
  <c r="H147" i="7"/>
  <c r="G147" i="7"/>
  <c r="F147" i="7"/>
  <c r="E147" i="7"/>
  <c r="D147" i="7"/>
  <c r="C147" i="7"/>
  <c r="B147" i="7"/>
  <c r="N146" i="7"/>
  <c r="M146" i="7"/>
  <c r="L146" i="7"/>
  <c r="K146" i="7"/>
  <c r="J146" i="7"/>
  <c r="I146" i="7"/>
  <c r="H146" i="7"/>
  <c r="G146" i="7"/>
  <c r="F146" i="7"/>
  <c r="E146" i="7"/>
  <c r="D146" i="7"/>
  <c r="C146" i="7"/>
  <c r="B146" i="7"/>
  <c r="N144" i="7"/>
  <c r="M144" i="7"/>
  <c r="L144" i="7"/>
  <c r="K144" i="7"/>
  <c r="J144" i="7"/>
  <c r="I144" i="7"/>
  <c r="H144" i="7"/>
  <c r="G144" i="7"/>
  <c r="F144" i="7"/>
  <c r="E144" i="7"/>
  <c r="D144" i="7"/>
  <c r="C144" i="7"/>
  <c r="B144" i="7"/>
  <c r="N143" i="7"/>
  <c r="M143" i="7"/>
  <c r="L143" i="7"/>
  <c r="K143" i="7"/>
  <c r="J143" i="7"/>
  <c r="I143" i="7"/>
  <c r="H143" i="7"/>
  <c r="G143" i="7"/>
  <c r="F143" i="7"/>
  <c r="E143" i="7"/>
  <c r="D143" i="7"/>
  <c r="C143" i="7"/>
  <c r="B143" i="7"/>
  <c r="N142" i="7"/>
  <c r="M142" i="7"/>
  <c r="L142" i="7"/>
  <c r="K142" i="7"/>
  <c r="J142" i="7"/>
  <c r="I142" i="7"/>
  <c r="H142" i="7"/>
  <c r="G142" i="7"/>
  <c r="F142" i="7"/>
  <c r="E142" i="7"/>
  <c r="D142" i="7"/>
  <c r="C142" i="7"/>
  <c r="B142" i="7"/>
  <c r="N141" i="7"/>
  <c r="M141" i="7"/>
  <c r="L141" i="7"/>
  <c r="K141" i="7"/>
  <c r="J141" i="7"/>
  <c r="I141" i="7"/>
  <c r="H141" i="7"/>
  <c r="G141" i="7"/>
  <c r="F141" i="7"/>
  <c r="E141" i="7"/>
  <c r="D141" i="7"/>
  <c r="C141" i="7"/>
  <c r="B141" i="7"/>
  <c r="N139" i="7"/>
  <c r="M139" i="7"/>
  <c r="L139" i="7"/>
  <c r="K139" i="7"/>
  <c r="J139" i="7"/>
  <c r="I139" i="7"/>
  <c r="H139" i="7"/>
  <c r="G139" i="7"/>
  <c r="F139" i="7"/>
  <c r="E139" i="7"/>
  <c r="D139" i="7"/>
  <c r="C139" i="7"/>
  <c r="B139" i="7"/>
  <c r="N138" i="7"/>
  <c r="M138" i="7"/>
  <c r="L138" i="7"/>
  <c r="K138" i="7"/>
  <c r="J138" i="7"/>
  <c r="I138" i="7"/>
  <c r="H138" i="7"/>
  <c r="G138" i="7"/>
  <c r="F138" i="7"/>
  <c r="E138" i="7"/>
  <c r="D138" i="7"/>
  <c r="C138" i="7"/>
  <c r="B138" i="7"/>
  <c r="N137" i="7"/>
  <c r="M137" i="7"/>
  <c r="L137" i="7"/>
  <c r="K137" i="7"/>
  <c r="J137" i="7"/>
  <c r="I137" i="7"/>
  <c r="H137" i="7"/>
  <c r="G137" i="7"/>
  <c r="F137" i="7"/>
  <c r="E137" i="7"/>
  <c r="D137" i="7"/>
  <c r="C137" i="7"/>
  <c r="B137" i="7"/>
  <c r="N136" i="7"/>
  <c r="M136" i="7"/>
  <c r="L136" i="7"/>
  <c r="K136" i="7"/>
  <c r="J136" i="7"/>
  <c r="I136" i="7"/>
  <c r="H136" i="7"/>
  <c r="G136" i="7"/>
  <c r="F136" i="7"/>
  <c r="E136" i="7"/>
  <c r="D136" i="7"/>
  <c r="C136" i="7"/>
  <c r="B136" i="7"/>
  <c r="N123" i="7"/>
  <c r="M123" i="7"/>
  <c r="L123" i="7"/>
  <c r="K123" i="7"/>
  <c r="J123" i="7"/>
  <c r="I123" i="7"/>
  <c r="H123" i="7"/>
  <c r="G123" i="7"/>
  <c r="F123" i="7"/>
  <c r="E123" i="7"/>
  <c r="D123" i="7"/>
  <c r="C123" i="7"/>
  <c r="B123" i="7"/>
  <c r="N122" i="7"/>
  <c r="M122" i="7"/>
  <c r="L122" i="7"/>
  <c r="K122" i="7"/>
  <c r="J122" i="7"/>
  <c r="I122" i="7"/>
  <c r="H122" i="7"/>
  <c r="G122" i="7"/>
  <c r="F122" i="7"/>
  <c r="E122" i="7"/>
  <c r="D122" i="7"/>
  <c r="C122" i="7"/>
  <c r="B122" i="7"/>
  <c r="N121" i="7"/>
  <c r="M121" i="7"/>
  <c r="L121" i="7"/>
  <c r="K121" i="7"/>
  <c r="J121" i="7"/>
  <c r="I121" i="7"/>
  <c r="H121" i="7"/>
  <c r="G121" i="7"/>
  <c r="F121" i="7"/>
  <c r="E121" i="7"/>
  <c r="D121" i="7"/>
  <c r="C121" i="7"/>
  <c r="B121" i="7"/>
  <c r="N120" i="7"/>
  <c r="M120" i="7"/>
  <c r="L120" i="7"/>
  <c r="K120" i="7"/>
  <c r="J120" i="7"/>
  <c r="I120" i="7"/>
  <c r="H120" i="7"/>
  <c r="G120" i="7"/>
  <c r="F120" i="7"/>
  <c r="E120" i="7"/>
  <c r="D120" i="7"/>
  <c r="C120" i="7"/>
  <c r="B120" i="7"/>
  <c r="N118" i="7"/>
  <c r="M118" i="7"/>
  <c r="L118" i="7"/>
  <c r="K118" i="7"/>
  <c r="J118" i="7"/>
  <c r="I118" i="7"/>
  <c r="H118" i="7"/>
  <c r="G118" i="7"/>
  <c r="F118" i="7"/>
  <c r="E118" i="7"/>
  <c r="D118" i="7"/>
  <c r="C118" i="7"/>
  <c r="B118" i="7"/>
  <c r="N117" i="7"/>
  <c r="M117" i="7"/>
  <c r="L117" i="7"/>
  <c r="K117" i="7"/>
  <c r="J117" i="7"/>
  <c r="I117" i="7"/>
  <c r="H117" i="7"/>
  <c r="G117" i="7"/>
  <c r="F117" i="7"/>
  <c r="E117" i="7"/>
  <c r="D117" i="7"/>
  <c r="C117" i="7"/>
  <c r="B117" i="7"/>
  <c r="N116" i="7"/>
  <c r="M116" i="7"/>
  <c r="L116" i="7"/>
  <c r="K116" i="7"/>
  <c r="J116" i="7"/>
  <c r="I116" i="7"/>
  <c r="H116" i="7"/>
  <c r="G116" i="7"/>
  <c r="F116" i="7"/>
  <c r="E116" i="7"/>
  <c r="D116" i="7"/>
  <c r="C116" i="7"/>
  <c r="B116" i="7"/>
  <c r="N115" i="7"/>
  <c r="M115" i="7"/>
  <c r="L115" i="7"/>
  <c r="K115" i="7"/>
  <c r="J115" i="7"/>
  <c r="I115" i="7"/>
  <c r="H115" i="7"/>
  <c r="G115" i="7"/>
  <c r="F115" i="7"/>
  <c r="E115" i="7"/>
  <c r="D115" i="7"/>
  <c r="C115" i="7"/>
  <c r="B115" i="7"/>
  <c r="N113" i="7"/>
  <c r="M113" i="7"/>
  <c r="L113" i="7"/>
  <c r="K113" i="7"/>
  <c r="J113" i="7"/>
  <c r="I113" i="7"/>
  <c r="H113" i="7"/>
  <c r="G113" i="7"/>
  <c r="F113" i="7"/>
  <c r="E113" i="7"/>
  <c r="D113" i="7"/>
  <c r="C113" i="7"/>
  <c r="B113" i="7"/>
  <c r="N112" i="7"/>
  <c r="M112" i="7"/>
  <c r="L112" i="7"/>
  <c r="K112" i="7"/>
  <c r="J112" i="7"/>
  <c r="I112" i="7"/>
  <c r="H112" i="7"/>
  <c r="G112" i="7"/>
  <c r="F112" i="7"/>
  <c r="E112" i="7"/>
  <c r="D112" i="7"/>
  <c r="C112" i="7"/>
  <c r="B112" i="7"/>
  <c r="N111" i="7"/>
  <c r="M111" i="7"/>
  <c r="L111" i="7"/>
  <c r="K111" i="7"/>
  <c r="J111" i="7"/>
  <c r="I111" i="7"/>
  <c r="H111" i="7"/>
  <c r="G111" i="7"/>
  <c r="F111" i="7"/>
  <c r="E111" i="7"/>
  <c r="D111" i="7"/>
  <c r="C111" i="7"/>
  <c r="B111" i="7"/>
  <c r="N110" i="7"/>
  <c r="M110" i="7"/>
  <c r="L110" i="7"/>
  <c r="K110" i="7"/>
  <c r="J110" i="7"/>
  <c r="I110" i="7"/>
  <c r="H110" i="7"/>
  <c r="G110" i="7"/>
  <c r="F110" i="7"/>
  <c r="E110" i="7"/>
  <c r="D110" i="7"/>
  <c r="C110" i="7"/>
  <c r="B110" i="7"/>
  <c r="N108" i="7"/>
  <c r="M108" i="7"/>
  <c r="L108" i="7"/>
  <c r="K108" i="7"/>
  <c r="J108" i="7"/>
  <c r="I108" i="7"/>
  <c r="H108" i="7"/>
  <c r="G108" i="7"/>
  <c r="F108" i="7"/>
  <c r="E108" i="7"/>
  <c r="D108" i="7"/>
  <c r="C108" i="7"/>
  <c r="B108" i="7"/>
  <c r="N107" i="7"/>
  <c r="M107" i="7"/>
  <c r="L107" i="7"/>
  <c r="K107" i="7"/>
  <c r="J107" i="7"/>
  <c r="I107" i="7"/>
  <c r="H107" i="7"/>
  <c r="G107" i="7"/>
  <c r="F107" i="7"/>
  <c r="E107" i="7"/>
  <c r="D107" i="7"/>
  <c r="C107" i="7"/>
  <c r="B107" i="7"/>
  <c r="N106" i="7"/>
  <c r="M106" i="7"/>
  <c r="L106" i="7"/>
  <c r="K106" i="7"/>
  <c r="J106" i="7"/>
  <c r="I106" i="7"/>
  <c r="H106" i="7"/>
  <c r="G106" i="7"/>
  <c r="F106" i="7"/>
  <c r="E106" i="7"/>
  <c r="D106" i="7"/>
  <c r="C106" i="7"/>
  <c r="B106" i="7"/>
  <c r="N105" i="7"/>
  <c r="M105" i="7"/>
  <c r="L105" i="7"/>
  <c r="K105" i="7"/>
  <c r="J105" i="7"/>
  <c r="I105" i="7"/>
  <c r="H105" i="7"/>
  <c r="G105" i="7"/>
  <c r="F105" i="7"/>
  <c r="E105" i="7"/>
  <c r="D105" i="7"/>
  <c r="C105" i="7"/>
  <c r="B105" i="7"/>
  <c r="N92" i="7"/>
  <c r="M92" i="7"/>
  <c r="L92" i="7"/>
  <c r="K92" i="7"/>
  <c r="J92" i="7"/>
  <c r="I92" i="7"/>
  <c r="H92" i="7"/>
  <c r="G92" i="7"/>
  <c r="F92" i="7"/>
  <c r="E92" i="7"/>
  <c r="D92" i="7"/>
  <c r="C92" i="7"/>
  <c r="B92" i="7"/>
  <c r="N91" i="7"/>
  <c r="M91" i="7"/>
  <c r="L91" i="7"/>
  <c r="K91" i="7"/>
  <c r="J91" i="7"/>
  <c r="I91" i="7"/>
  <c r="H91" i="7"/>
  <c r="G91" i="7"/>
  <c r="F91" i="7"/>
  <c r="E91" i="7"/>
  <c r="D91" i="7"/>
  <c r="C91" i="7"/>
  <c r="B91" i="7"/>
  <c r="N90" i="7"/>
  <c r="M90" i="7"/>
  <c r="L90" i="7"/>
  <c r="K90" i="7"/>
  <c r="J90" i="7"/>
  <c r="I90" i="7"/>
  <c r="H90" i="7"/>
  <c r="G90" i="7"/>
  <c r="F90" i="7"/>
  <c r="E90" i="7"/>
  <c r="D90" i="7"/>
  <c r="C90" i="7"/>
  <c r="B90" i="7"/>
  <c r="N89" i="7"/>
  <c r="M89" i="7"/>
  <c r="L89" i="7"/>
  <c r="K89" i="7"/>
  <c r="J89" i="7"/>
  <c r="I89" i="7"/>
  <c r="H89" i="7"/>
  <c r="G89" i="7"/>
  <c r="F89" i="7"/>
  <c r="E89" i="7"/>
  <c r="D89" i="7"/>
  <c r="C89" i="7"/>
  <c r="B89" i="7"/>
  <c r="N87" i="7"/>
  <c r="M87" i="7"/>
  <c r="L87" i="7"/>
  <c r="K87" i="7"/>
  <c r="J87" i="7"/>
  <c r="I87" i="7"/>
  <c r="H87" i="7"/>
  <c r="G87" i="7"/>
  <c r="F87" i="7"/>
  <c r="E87" i="7"/>
  <c r="D87" i="7"/>
  <c r="C87" i="7"/>
  <c r="B87" i="7"/>
  <c r="N86" i="7"/>
  <c r="M86" i="7"/>
  <c r="L86" i="7"/>
  <c r="K86" i="7"/>
  <c r="J86" i="7"/>
  <c r="I86" i="7"/>
  <c r="H86" i="7"/>
  <c r="G86" i="7"/>
  <c r="F86" i="7"/>
  <c r="E86" i="7"/>
  <c r="D86" i="7"/>
  <c r="C86" i="7"/>
  <c r="B86" i="7"/>
  <c r="N85" i="7"/>
  <c r="M85" i="7"/>
  <c r="L85" i="7"/>
  <c r="K85" i="7"/>
  <c r="J85" i="7"/>
  <c r="I85" i="7"/>
  <c r="H85" i="7"/>
  <c r="G85" i="7"/>
  <c r="F85" i="7"/>
  <c r="E85" i="7"/>
  <c r="D85" i="7"/>
  <c r="C85" i="7"/>
  <c r="B85" i="7"/>
  <c r="N84" i="7"/>
  <c r="M84" i="7"/>
  <c r="L84" i="7"/>
  <c r="K84" i="7"/>
  <c r="J84" i="7"/>
  <c r="I84" i="7"/>
  <c r="H84" i="7"/>
  <c r="G84" i="7"/>
  <c r="F84" i="7"/>
  <c r="E84" i="7"/>
  <c r="D84" i="7"/>
  <c r="C84" i="7"/>
  <c r="B84" i="7"/>
  <c r="N82" i="7"/>
  <c r="M82" i="7"/>
  <c r="L82" i="7"/>
  <c r="K82" i="7"/>
  <c r="J82" i="7"/>
  <c r="I82" i="7"/>
  <c r="H82" i="7"/>
  <c r="G82" i="7"/>
  <c r="F82" i="7"/>
  <c r="E82" i="7"/>
  <c r="D82" i="7"/>
  <c r="C82" i="7"/>
  <c r="B82" i="7"/>
  <c r="N81" i="7"/>
  <c r="M81" i="7"/>
  <c r="L81" i="7"/>
  <c r="K81" i="7"/>
  <c r="J81" i="7"/>
  <c r="I81" i="7"/>
  <c r="H81" i="7"/>
  <c r="G81" i="7"/>
  <c r="F81" i="7"/>
  <c r="E81" i="7"/>
  <c r="D81" i="7"/>
  <c r="C81" i="7"/>
  <c r="B81" i="7"/>
  <c r="N80" i="7"/>
  <c r="M80" i="7"/>
  <c r="L80" i="7"/>
  <c r="K80" i="7"/>
  <c r="J80" i="7"/>
  <c r="I80" i="7"/>
  <c r="H80" i="7"/>
  <c r="G80" i="7"/>
  <c r="F80" i="7"/>
  <c r="E80" i="7"/>
  <c r="D80" i="7"/>
  <c r="C80" i="7"/>
  <c r="B80" i="7"/>
  <c r="N79" i="7"/>
  <c r="M79" i="7"/>
  <c r="L79" i="7"/>
  <c r="K79" i="7"/>
  <c r="J79" i="7"/>
  <c r="I79" i="7"/>
  <c r="H79" i="7"/>
  <c r="G79" i="7"/>
  <c r="F79" i="7"/>
  <c r="E79" i="7"/>
  <c r="D79" i="7"/>
  <c r="C79" i="7"/>
  <c r="B79" i="7"/>
  <c r="N77" i="7"/>
  <c r="M77" i="7"/>
  <c r="L77" i="7"/>
  <c r="K77" i="7"/>
  <c r="J77" i="7"/>
  <c r="I77" i="7"/>
  <c r="H77" i="7"/>
  <c r="G77" i="7"/>
  <c r="F77" i="7"/>
  <c r="E77" i="7"/>
  <c r="D77" i="7"/>
  <c r="C77" i="7"/>
  <c r="B77" i="7"/>
  <c r="N76" i="7"/>
  <c r="M76" i="7"/>
  <c r="L76" i="7"/>
  <c r="K76" i="7"/>
  <c r="J76" i="7"/>
  <c r="I76" i="7"/>
  <c r="H76" i="7"/>
  <c r="G76" i="7"/>
  <c r="F76" i="7"/>
  <c r="E76" i="7"/>
  <c r="D76" i="7"/>
  <c r="C76" i="7"/>
  <c r="B76" i="7"/>
  <c r="N75" i="7"/>
  <c r="M75" i="7"/>
  <c r="L75" i="7"/>
  <c r="K75" i="7"/>
  <c r="J75" i="7"/>
  <c r="I75" i="7"/>
  <c r="H75" i="7"/>
  <c r="G75" i="7"/>
  <c r="F75" i="7"/>
  <c r="E75" i="7"/>
  <c r="D75" i="7"/>
  <c r="C75" i="7"/>
  <c r="B75" i="7"/>
  <c r="N74" i="7"/>
  <c r="M74" i="7"/>
  <c r="L74" i="7"/>
  <c r="K74" i="7"/>
  <c r="J74" i="7"/>
  <c r="I74" i="7"/>
  <c r="H74" i="7"/>
  <c r="G74" i="7"/>
  <c r="F74" i="7"/>
  <c r="E74" i="7"/>
  <c r="D74" i="7"/>
  <c r="C74" i="7"/>
  <c r="B74" i="7"/>
  <c r="N60" i="7"/>
  <c r="M60" i="7"/>
  <c r="L60" i="7"/>
  <c r="K60" i="7"/>
  <c r="J60" i="7"/>
  <c r="I60" i="7"/>
  <c r="H60" i="7"/>
  <c r="G60" i="7"/>
  <c r="F60" i="7"/>
  <c r="E60" i="7"/>
  <c r="D60" i="7"/>
  <c r="C60" i="7"/>
  <c r="B60" i="7"/>
  <c r="N59" i="7"/>
  <c r="M59" i="7"/>
  <c r="L59" i="7"/>
  <c r="K59" i="7"/>
  <c r="J59" i="7"/>
  <c r="I59" i="7"/>
  <c r="H59" i="7"/>
  <c r="G59" i="7"/>
  <c r="F59" i="7"/>
  <c r="E59" i="7"/>
  <c r="D59" i="7"/>
  <c r="C59" i="7"/>
  <c r="B59" i="7"/>
  <c r="N58" i="7"/>
  <c r="M58" i="7"/>
  <c r="L58" i="7"/>
  <c r="K58" i="7"/>
  <c r="J58" i="7"/>
  <c r="I58" i="7"/>
  <c r="H58" i="7"/>
  <c r="G58" i="7"/>
  <c r="F58" i="7"/>
  <c r="E58" i="7"/>
  <c r="D58" i="7"/>
  <c r="C58" i="7"/>
  <c r="B58" i="7"/>
  <c r="N57" i="7"/>
  <c r="M57" i="7"/>
  <c r="L57" i="7"/>
  <c r="K57" i="7"/>
  <c r="J57" i="7"/>
  <c r="I57" i="7"/>
  <c r="H57" i="7"/>
  <c r="G57" i="7"/>
  <c r="F57" i="7"/>
  <c r="E57" i="7"/>
  <c r="D57" i="7"/>
  <c r="C57" i="7"/>
  <c r="B57" i="7"/>
  <c r="N55" i="7"/>
  <c r="M55" i="7"/>
  <c r="L55" i="7"/>
  <c r="K55" i="7"/>
  <c r="J55" i="7"/>
  <c r="I55" i="7"/>
  <c r="H55" i="7"/>
  <c r="G55" i="7"/>
  <c r="F55" i="7"/>
  <c r="E55" i="7"/>
  <c r="D55" i="7"/>
  <c r="C55" i="7"/>
  <c r="B55" i="7"/>
  <c r="N54" i="7"/>
  <c r="M54" i="7"/>
  <c r="L54" i="7"/>
  <c r="K54" i="7"/>
  <c r="J54" i="7"/>
  <c r="I54" i="7"/>
  <c r="H54" i="7"/>
  <c r="G54" i="7"/>
  <c r="F54" i="7"/>
  <c r="E54" i="7"/>
  <c r="D54" i="7"/>
  <c r="C54" i="7"/>
  <c r="B54" i="7"/>
  <c r="N53" i="7"/>
  <c r="M53" i="7"/>
  <c r="L53" i="7"/>
  <c r="K53" i="7"/>
  <c r="J53" i="7"/>
  <c r="I53" i="7"/>
  <c r="H53" i="7"/>
  <c r="G53" i="7"/>
  <c r="F53" i="7"/>
  <c r="E53" i="7"/>
  <c r="D53" i="7"/>
  <c r="C53" i="7"/>
  <c r="B53" i="7"/>
  <c r="N52" i="7"/>
  <c r="M52" i="7"/>
  <c r="L52" i="7"/>
  <c r="K52" i="7"/>
  <c r="J52" i="7"/>
  <c r="I52" i="7"/>
  <c r="H52" i="7"/>
  <c r="G52" i="7"/>
  <c r="F52" i="7"/>
  <c r="E52" i="7"/>
  <c r="D52" i="7"/>
  <c r="C52" i="7"/>
  <c r="B52" i="7"/>
  <c r="N50" i="7"/>
  <c r="M50" i="7"/>
  <c r="L50" i="7"/>
  <c r="K50" i="7"/>
  <c r="J50" i="7"/>
  <c r="I50" i="7"/>
  <c r="H50" i="7"/>
  <c r="G50" i="7"/>
  <c r="F50" i="7"/>
  <c r="E50" i="7"/>
  <c r="D50" i="7"/>
  <c r="C50" i="7"/>
  <c r="B50" i="7"/>
  <c r="N49" i="7"/>
  <c r="M49" i="7"/>
  <c r="L49" i="7"/>
  <c r="K49" i="7"/>
  <c r="J49" i="7"/>
  <c r="I49" i="7"/>
  <c r="H49" i="7"/>
  <c r="G49" i="7"/>
  <c r="F49" i="7"/>
  <c r="E49" i="7"/>
  <c r="D49" i="7"/>
  <c r="C49" i="7"/>
  <c r="B49" i="7"/>
  <c r="N48" i="7"/>
  <c r="M48" i="7"/>
  <c r="L48" i="7"/>
  <c r="K48" i="7"/>
  <c r="J48" i="7"/>
  <c r="I48" i="7"/>
  <c r="H48" i="7"/>
  <c r="G48" i="7"/>
  <c r="F48" i="7"/>
  <c r="E48" i="7"/>
  <c r="D48" i="7"/>
  <c r="C48" i="7"/>
  <c r="B48" i="7"/>
  <c r="N47" i="7"/>
  <c r="M47" i="7"/>
  <c r="L47" i="7"/>
  <c r="K47" i="7"/>
  <c r="J47" i="7"/>
  <c r="I47" i="7"/>
  <c r="H47" i="7"/>
  <c r="G47" i="7"/>
  <c r="F47" i="7"/>
  <c r="E47" i="7"/>
  <c r="D47" i="7"/>
  <c r="C47" i="7"/>
  <c r="B47" i="7"/>
  <c r="N45" i="7"/>
  <c r="M45" i="7"/>
  <c r="L45" i="7"/>
  <c r="K45" i="7"/>
  <c r="J45" i="7"/>
  <c r="I45" i="7"/>
  <c r="H45" i="7"/>
  <c r="G45" i="7"/>
  <c r="F45" i="7"/>
  <c r="E45" i="7"/>
  <c r="D45" i="7"/>
  <c r="C45" i="7"/>
  <c r="B45" i="7"/>
  <c r="N44" i="7"/>
  <c r="M44" i="7"/>
  <c r="L44" i="7"/>
  <c r="K44" i="7"/>
  <c r="J44" i="7"/>
  <c r="I44" i="7"/>
  <c r="H44" i="7"/>
  <c r="G44" i="7"/>
  <c r="F44" i="7"/>
  <c r="E44" i="7"/>
  <c r="D44" i="7"/>
  <c r="C44" i="7"/>
  <c r="B44" i="7"/>
  <c r="N43" i="7"/>
  <c r="M43" i="7"/>
  <c r="L43" i="7"/>
  <c r="K43" i="7"/>
  <c r="J43" i="7"/>
  <c r="I43" i="7"/>
  <c r="H43" i="7"/>
  <c r="G43" i="7"/>
  <c r="F43" i="7"/>
  <c r="E43" i="7"/>
  <c r="D43" i="7"/>
  <c r="C43" i="7"/>
  <c r="B43" i="7"/>
  <c r="N42" i="7"/>
  <c r="M42" i="7"/>
  <c r="L42" i="7"/>
  <c r="K42" i="7"/>
  <c r="J42" i="7"/>
  <c r="I42" i="7"/>
  <c r="H42" i="7"/>
  <c r="G42" i="7"/>
  <c r="F42" i="7"/>
  <c r="E42" i="7"/>
  <c r="D42" i="7"/>
  <c r="C42" i="7"/>
  <c r="B42" i="7"/>
  <c r="N29" i="7"/>
  <c r="M29" i="7"/>
  <c r="L29" i="7"/>
  <c r="K29" i="7"/>
  <c r="J29" i="7"/>
  <c r="I29" i="7"/>
  <c r="H29" i="7"/>
  <c r="G29" i="7"/>
  <c r="F29" i="7"/>
  <c r="E29" i="7"/>
  <c r="D29" i="7"/>
  <c r="C29" i="7"/>
  <c r="B29" i="7"/>
  <c r="N28" i="7"/>
  <c r="M28" i="7"/>
  <c r="L28" i="7"/>
  <c r="K28" i="7"/>
  <c r="J28" i="7"/>
  <c r="I28" i="7"/>
  <c r="H28" i="7"/>
  <c r="G28" i="7"/>
  <c r="F28" i="7"/>
  <c r="E28" i="7"/>
  <c r="D28" i="7"/>
  <c r="C28" i="7"/>
  <c r="B28" i="7"/>
  <c r="N27" i="7"/>
  <c r="M27" i="7"/>
  <c r="L27" i="7"/>
  <c r="K27" i="7"/>
  <c r="J27" i="7"/>
  <c r="I27" i="7"/>
  <c r="H27" i="7"/>
  <c r="G27" i="7"/>
  <c r="F27" i="7"/>
  <c r="E27" i="7"/>
  <c r="D27" i="7"/>
  <c r="C27" i="7"/>
  <c r="B27" i="7"/>
  <c r="N371" i="12"/>
  <c r="M371" i="12"/>
  <c r="L371" i="12"/>
  <c r="K371" i="12"/>
  <c r="J371" i="12"/>
  <c r="I371" i="12"/>
  <c r="H371" i="12"/>
  <c r="G371" i="12"/>
  <c r="F371" i="12"/>
  <c r="E371" i="12"/>
  <c r="D371" i="12"/>
  <c r="C371" i="12"/>
  <c r="B371" i="12"/>
  <c r="N370" i="12"/>
  <c r="M370" i="12"/>
  <c r="L370" i="12"/>
  <c r="K370" i="12"/>
  <c r="J370" i="12"/>
  <c r="I370" i="12"/>
  <c r="H370" i="12"/>
  <c r="G370" i="12"/>
  <c r="F370" i="12"/>
  <c r="E370" i="12"/>
  <c r="D370" i="12"/>
  <c r="C370" i="12"/>
  <c r="B370" i="12"/>
  <c r="N369" i="12"/>
  <c r="M369" i="12"/>
  <c r="L369" i="12"/>
  <c r="K369" i="12"/>
  <c r="J369" i="12"/>
  <c r="I369" i="12"/>
  <c r="H369" i="12"/>
  <c r="G369" i="12"/>
  <c r="F369" i="12"/>
  <c r="E369" i="12"/>
  <c r="D369" i="12"/>
  <c r="C369" i="12"/>
  <c r="B369" i="12"/>
  <c r="N368" i="12"/>
  <c r="M368" i="12"/>
  <c r="L368" i="12"/>
  <c r="K368" i="12"/>
  <c r="J368" i="12"/>
  <c r="I368" i="12"/>
  <c r="H368" i="12"/>
  <c r="G368" i="12"/>
  <c r="F368" i="12"/>
  <c r="E368" i="12"/>
  <c r="D368" i="12"/>
  <c r="C368" i="12"/>
  <c r="B368" i="12"/>
  <c r="N366" i="12"/>
  <c r="M366" i="12"/>
  <c r="L366" i="12"/>
  <c r="K366" i="12"/>
  <c r="J366" i="12"/>
  <c r="I366" i="12"/>
  <c r="H366" i="12"/>
  <c r="G366" i="12"/>
  <c r="F366" i="12"/>
  <c r="E366" i="12"/>
  <c r="D366" i="12"/>
  <c r="C366" i="12"/>
  <c r="B366" i="12"/>
  <c r="N365" i="12"/>
  <c r="M365" i="12"/>
  <c r="L365" i="12"/>
  <c r="K365" i="12"/>
  <c r="J365" i="12"/>
  <c r="I365" i="12"/>
  <c r="H365" i="12"/>
  <c r="G365" i="12"/>
  <c r="F365" i="12"/>
  <c r="E365" i="12"/>
  <c r="D365" i="12"/>
  <c r="C365" i="12"/>
  <c r="B365" i="12"/>
  <c r="N364" i="12"/>
  <c r="M364" i="12"/>
  <c r="L364" i="12"/>
  <c r="K364" i="12"/>
  <c r="J364" i="12"/>
  <c r="I364" i="12"/>
  <c r="H364" i="12"/>
  <c r="G364" i="12"/>
  <c r="F364" i="12"/>
  <c r="E364" i="12"/>
  <c r="D364" i="12"/>
  <c r="C364" i="12"/>
  <c r="B364" i="12"/>
  <c r="N363" i="12"/>
  <c r="M363" i="12"/>
  <c r="L363" i="12"/>
  <c r="K363" i="12"/>
  <c r="J363" i="12"/>
  <c r="I363" i="12"/>
  <c r="H363" i="12"/>
  <c r="G363" i="12"/>
  <c r="F363" i="12"/>
  <c r="E363" i="12"/>
  <c r="D363" i="12"/>
  <c r="C363" i="12"/>
  <c r="B363" i="12"/>
  <c r="N361" i="12"/>
  <c r="M361" i="12"/>
  <c r="L361" i="12"/>
  <c r="K361" i="12"/>
  <c r="J361" i="12"/>
  <c r="I361" i="12"/>
  <c r="H361" i="12"/>
  <c r="G361" i="12"/>
  <c r="F361" i="12"/>
  <c r="E361" i="12"/>
  <c r="D361" i="12"/>
  <c r="C361" i="12"/>
  <c r="B361" i="12"/>
  <c r="N360" i="12"/>
  <c r="M360" i="12"/>
  <c r="L360" i="12"/>
  <c r="K360" i="12"/>
  <c r="J360" i="12"/>
  <c r="I360" i="12"/>
  <c r="H360" i="12"/>
  <c r="G360" i="12"/>
  <c r="F360" i="12"/>
  <c r="E360" i="12"/>
  <c r="D360" i="12"/>
  <c r="C360" i="12"/>
  <c r="B360" i="12"/>
  <c r="N359" i="12"/>
  <c r="M359" i="12"/>
  <c r="L359" i="12"/>
  <c r="K359" i="12"/>
  <c r="J359" i="12"/>
  <c r="I359" i="12"/>
  <c r="H359" i="12"/>
  <c r="G359" i="12"/>
  <c r="F359" i="12"/>
  <c r="E359" i="12"/>
  <c r="D359" i="12"/>
  <c r="C359" i="12"/>
  <c r="B359" i="12"/>
  <c r="N358" i="12"/>
  <c r="M358" i="12"/>
  <c r="L358" i="12"/>
  <c r="K358" i="12"/>
  <c r="J358" i="12"/>
  <c r="I358" i="12"/>
  <c r="H358" i="12"/>
  <c r="G358" i="12"/>
  <c r="F358" i="12"/>
  <c r="E358" i="12"/>
  <c r="D358" i="12"/>
  <c r="C358" i="12"/>
  <c r="B358" i="12"/>
  <c r="N356" i="12"/>
  <c r="M356" i="12"/>
  <c r="L356" i="12"/>
  <c r="K356" i="12"/>
  <c r="J356" i="12"/>
  <c r="I356" i="12"/>
  <c r="H356" i="12"/>
  <c r="G356" i="12"/>
  <c r="F356" i="12"/>
  <c r="E356" i="12"/>
  <c r="D356" i="12"/>
  <c r="C356" i="12"/>
  <c r="B356" i="12"/>
  <c r="N355" i="12"/>
  <c r="M355" i="12"/>
  <c r="L355" i="12"/>
  <c r="K355" i="12"/>
  <c r="J355" i="12"/>
  <c r="I355" i="12"/>
  <c r="H355" i="12"/>
  <c r="G355" i="12"/>
  <c r="F355" i="12"/>
  <c r="E355" i="12"/>
  <c r="D355" i="12"/>
  <c r="C355" i="12"/>
  <c r="B355" i="12"/>
  <c r="N354" i="12"/>
  <c r="M354" i="12"/>
  <c r="L354" i="12"/>
  <c r="K354" i="12"/>
  <c r="J354" i="12"/>
  <c r="I354" i="12"/>
  <c r="H354" i="12"/>
  <c r="G354" i="12"/>
  <c r="F354" i="12"/>
  <c r="E354" i="12"/>
  <c r="D354" i="12"/>
  <c r="C354" i="12"/>
  <c r="B354" i="12"/>
  <c r="N353" i="12"/>
  <c r="M353" i="12"/>
  <c r="L353" i="12"/>
  <c r="K353" i="12"/>
  <c r="J353" i="12"/>
  <c r="I353" i="12"/>
  <c r="H353" i="12"/>
  <c r="G353" i="12"/>
  <c r="F353" i="12"/>
  <c r="E353" i="12"/>
  <c r="D353" i="12"/>
  <c r="C353" i="12"/>
  <c r="B353" i="12"/>
  <c r="N340" i="12"/>
  <c r="M340" i="12"/>
  <c r="L340" i="12"/>
  <c r="K340" i="12"/>
  <c r="J340" i="12"/>
  <c r="I340" i="12"/>
  <c r="H340" i="12"/>
  <c r="G340" i="12"/>
  <c r="F340" i="12"/>
  <c r="E340" i="12"/>
  <c r="D340" i="12"/>
  <c r="C340" i="12"/>
  <c r="B340" i="12"/>
  <c r="N339" i="12"/>
  <c r="M339" i="12"/>
  <c r="L339" i="12"/>
  <c r="K339" i="12"/>
  <c r="J339" i="12"/>
  <c r="I339" i="12"/>
  <c r="H339" i="12"/>
  <c r="G339" i="12"/>
  <c r="F339" i="12"/>
  <c r="E339" i="12"/>
  <c r="D339" i="12"/>
  <c r="C339" i="12"/>
  <c r="B339" i="12"/>
  <c r="N338" i="12"/>
  <c r="M338" i="12"/>
  <c r="L338" i="12"/>
  <c r="K338" i="12"/>
  <c r="J338" i="12"/>
  <c r="I338" i="12"/>
  <c r="H338" i="12"/>
  <c r="G338" i="12"/>
  <c r="F338" i="12"/>
  <c r="E338" i="12"/>
  <c r="D338" i="12"/>
  <c r="C338" i="12"/>
  <c r="B338" i="12"/>
  <c r="N337" i="12"/>
  <c r="M337" i="12"/>
  <c r="L337" i="12"/>
  <c r="K337" i="12"/>
  <c r="J337" i="12"/>
  <c r="I337" i="12"/>
  <c r="H337" i="12"/>
  <c r="G337" i="12"/>
  <c r="F337" i="12"/>
  <c r="E337" i="12"/>
  <c r="D337" i="12"/>
  <c r="C337" i="12"/>
  <c r="B337" i="12"/>
  <c r="N335" i="12"/>
  <c r="M335" i="12"/>
  <c r="L335" i="12"/>
  <c r="K335" i="12"/>
  <c r="J335" i="12"/>
  <c r="I335" i="12"/>
  <c r="H335" i="12"/>
  <c r="G335" i="12"/>
  <c r="F335" i="12"/>
  <c r="E335" i="12"/>
  <c r="D335" i="12"/>
  <c r="C335" i="12"/>
  <c r="B335" i="12"/>
  <c r="N334" i="12"/>
  <c r="M334" i="12"/>
  <c r="L334" i="12"/>
  <c r="K334" i="12"/>
  <c r="J334" i="12"/>
  <c r="I334" i="12"/>
  <c r="H334" i="12"/>
  <c r="G334" i="12"/>
  <c r="F334" i="12"/>
  <c r="E334" i="12"/>
  <c r="D334" i="12"/>
  <c r="C334" i="12"/>
  <c r="B334" i="12"/>
  <c r="N333" i="12"/>
  <c r="M333" i="12"/>
  <c r="L333" i="12"/>
  <c r="K333" i="12"/>
  <c r="J333" i="12"/>
  <c r="I333" i="12"/>
  <c r="H333" i="12"/>
  <c r="G333" i="12"/>
  <c r="F333" i="12"/>
  <c r="E333" i="12"/>
  <c r="D333" i="12"/>
  <c r="C333" i="12"/>
  <c r="B333" i="12"/>
  <c r="N332" i="12"/>
  <c r="M332" i="12"/>
  <c r="L332" i="12"/>
  <c r="K332" i="12"/>
  <c r="J332" i="12"/>
  <c r="I332" i="12"/>
  <c r="H332" i="12"/>
  <c r="G332" i="12"/>
  <c r="F332" i="12"/>
  <c r="E332" i="12"/>
  <c r="D332" i="12"/>
  <c r="C332" i="12"/>
  <c r="B332" i="12"/>
  <c r="N330" i="12"/>
  <c r="M330" i="12"/>
  <c r="L330" i="12"/>
  <c r="K330" i="12"/>
  <c r="J330" i="12"/>
  <c r="I330" i="12"/>
  <c r="H330" i="12"/>
  <c r="G330" i="12"/>
  <c r="F330" i="12"/>
  <c r="E330" i="12"/>
  <c r="D330" i="12"/>
  <c r="C330" i="12"/>
  <c r="B330" i="12"/>
  <c r="N329" i="12"/>
  <c r="M329" i="12"/>
  <c r="L329" i="12"/>
  <c r="K329" i="12"/>
  <c r="J329" i="12"/>
  <c r="I329" i="12"/>
  <c r="H329" i="12"/>
  <c r="G329" i="12"/>
  <c r="F329" i="12"/>
  <c r="E329" i="12"/>
  <c r="D329" i="12"/>
  <c r="C329" i="12"/>
  <c r="B329" i="12"/>
  <c r="N328" i="12"/>
  <c r="M328" i="12"/>
  <c r="L328" i="12"/>
  <c r="K328" i="12"/>
  <c r="J328" i="12"/>
  <c r="I328" i="12"/>
  <c r="H328" i="12"/>
  <c r="G328" i="12"/>
  <c r="F328" i="12"/>
  <c r="E328" i="12"/>
  <c r="D328" i="12"/>
  <c r="C328" i="12"/>
  <c r="B328" i="12"/>
  <c r="N327" i="12"/>
  <c r="M327" i="12"/>
  <c r="L327" i="12"/>
  <c r="K327" i="12"/>
  <c r="J327" i="12"/>
  <c r="I327" i="12"/>
  <c r="H327" i="12"/>
  <c r="G327" i="12"/>
  <c r="F327" i="12"/>
  <c r="E327" i="12"/>
  <c r="D327" i="12"/>
  <c r="C327" i="12"/>
  <c r="B327" i="12"/>
  <c r="N325" i="12"/>
  <c r="M325" i="12"/>
  <c r="L325" i="12"/>
  <c r="K325" i="12"/>
  <c r="J325" i="12"/>
  <c r="I325" i="12"/>
  <c r="H325" i="12"/>
  <c r="G325" i="12"/>
  <c r="F325" i="12"/>
  <c r="E325" i="12"/>
  <c r="D325" i="12"/>
  <c r="C325" i="12"/>
  <c r="B325" i="12"/>
  <c r="N324" i="12"/>
  <c r="M324" i="12"/>
  <c r="L324" i="12"/>
  <c r="K324" i="12"/>
  <c r="J324" i="12"/>
  <c r="I324" i="12"/>
  <c r="H324" i="12"/>
  <c r="G324" i="12"/>
  <c r="F324" i="12"/>
  <c r="E324" i="12"/>
  <c r="D324" i="12"/>
  <c r="C324" i="12"/>
  <c r="B324" i="12"/>
  <c r="N323" i="12"/>
  <c r="M323" i="12"/>
  <c r="L323" i="12"/>
  <c r="K323" i="12"/>
  <c r="J323" i="12"/>
  <c r="I323" i="12"/>
  <c r="H323" i="12"/>
  <c r="G323" i="12"/>
  <c r="F323" i="12"/>
  <c r="E323" i="12"/>
  <c r="D323" i="12"/>
  <c r="C323" i="12"/>
  <c r="B323" i="12"/>
  <c r="N322" i="12"/>
  <c r="M322" i="12"/>
  <c r="L322" i="12"/>
  <c r="K322" i="12"/>
  <c r="J322" i="12"/>
  <c r="I322" i="12"/>
  <c r="H322" i="12"/>
  <c r="G322" i="12"/>
  <c r="F322" i="12"/>
  <c r="E322" i="12"/>
  <c r="D322" i="12"/>
  <c r="C322" i="12"/>
  <c r="B322" i="12"/>
  <c r="N309" i="12"/>
  <c r="M309" i="12"/>
  <c r="L309" i="12"/>
  <c r="K309" i="12"/>
  <c r="J309" i="12"/>
  <c r="I309" i="12"/>
  <c r="H309" i="12"/>
  <c r="G309" i="12"/>
  <c r="F309" i="12"/>
  <c r="E309" i="12"/>
  <c r="D309" i="12"/>
  <c r="C309" i="12"/>
  <c r="B309" i="12"/>
  <c r="N308" i="12"/>
  <c r="M308" i="12"/>
  <c r="L308" i="12"/>
  <c r="K308" i="12"/>
  <c r="J308" i="12"/>
  <c r="I308" i="12"/>
  <c r="H308" i="12"/>
  <c r="G308" i="12"/>
  <c r="F308" i="12"/>
  <c r="E308" i="12"/>
  <c r="D308" i="12"/>
  <c r="C308" i="12"/>
  <c r="B308" i="12"/>
  <c r="N307" i="12"/>
  <c r="M307" i="12"/>
  <c r="L307" i="12"/>
  <c r="K307" i="12"/>
  <c r="J307" i="12"/>
  <c r="I307" i="12"/>
  <c r="H307" i="12"/>
  <c r="G307" i="12"/>
  <c r="F307" i="12"/>
  <c r="E307" i="12"/>
  <c r="D307" i="12"/>
  <c r="C307" i="12"/>
  <c r="B307" i="12"/>
  <c r="N306" i="12"/>
  <c r="M306" i="12"/>
  <c r="L306" i="12"/>
  <c r="K306" i="12"/>
  <c r="J306" i="12"/>
  <c r="I306" i="12"/>
  <c r="H306" i="12"/>
  <c r="G306" i="12"/>
  <c r="F306" i="12"/>
  <c r="E306" i="12"/>
  <c r="D306" i="12"/>
  <c r="C306" i="12"/>
  <c r="B306" i="12"/>
  <c r="N304" i="12"/>
  <c r="M304" i="12"/>
  <c r="L304" i="12"/>
  <c r="K304" i="12"/>
  <c r="J304" i="12"/>
  <c r="I304" i="12"/>
  <c r="H304" i="12"/>
  <c r="G304" i="12"/>
  <c r="F304" i="12"/>
  <c r="E304" i="12"/>
  <c r="D304" i="12"/>
  <c r="C304" i="12"/>
  <c r="B304" i="12"/>
  <c r="N303" i="12"/>
  <c r="M303" i="12"/>
  <c r="L303" i="12"/>
  <c r="K303" i="12"/>
  <c r="J303" i="12"/>
  <c r="I303" i="12"/>
  <c r="H303" i="12"/>
  <c r="G303" i="12"/>
  <c r="F303" i="12"/>
  <c r="E303" i="12"/>
  <c r="D303" i="12"/>
  <c r="C303" i="12"/>
  <c r="B303" i="12"/>
  <c r="N302" i="12"/>
  <c r="M302" i="12"/>
  <c r="L302" i="12"/>
  <c r="K302" i="12"/>
  <c r="J302" i="12"/>
  <c r="I302" i="12"/>
  <c r="H302" i="12"/>
  <c r="G302" i="12"/>
  <c r="F302" i="12"/>
  <c r="E302" i="12"/>
  <c r="D302" i="12"/>
  <c r="C302" i="12"/>
  <c r="B302" i="12"/>
  <c r="N301" i="12"/>
  <c r="M301" i="12"/>
  <c r="L301" i="12"/>
  <c r="K301" i="12"/>
  <c r="J301" i="12"/>
  <c r="I301" i="12"/>
  <c r="H301" i="12"/>
  <c r="G301" i="12"/>
  <c r="F301" i="12"/>
  <c r="E301" i="12"/>
  <c r="D301" i="12"/>
  <c r="C301" i="12"/>
  <c r="B301" i="12"/>
  <c r="N299" i="12"/>
  <c r="M299" i="12"/>
  <c r="L299" i="12"/>
  <c r="K299" i="12"/>
  <c r="J299" i="12"/>
  <c r="I299" i="12"/>
  <c r="H299" i="12"/>
  <c r="G299" i="12"/>
  <c r="F299" i="12"/>
  <c r="E299" i="12"/>
  <c r="D299" i="12"/>
  <c r="C299" i="12"/>
  <c r="B299" i="12"/>
  <c r="N298" i="12"/>
  <c r="M298" i="12"/>
  <c r="L298" i="12"/>
  <c r="K298" i="12"/>
  <c r="J298" i="12"/>
  <c r="I298" i="12"/>
  <c r="H298" i="12"/>
  <c r="G298" i="12"/>
  <c r="F298" i="12"/>
  <c r="E298" i="12"/>
  <c r="D298" i="12"/>
  <c r="C298" i="12"/>
  <c r="B298" i="12"/>
  <c r="N297" i="12"/>
  <c r="M297" i="12"/>
  <c r="L297" i="12"/>
  <c r="K297" i="12"/>
  <c r="J297" i="12"/>
  <c r="I297" i="12"/>
  <c r="H297" i="12"/>
  <c r="G297" i="12"/>
  <c r="F297" i="12"/>
  <c r="E297" i="12"/>
  <c r="D297" i="12"/>
  <c r="C297" i="12"/>
  <c r="B297" i="12"/>
  <c r="N296" i="12"/>
  <c r="M296" i="12"/>
  <c r="L296" i="12"/>
  <c r="K296" i="12"/>
  <c r="J296" i="12"/>
  <c r="I296" i="12"/>
  <c r="H296" i="12"/>
  <c r="G296" i="12"/>
  <c r="F296" i="12"/>
  <c r="E296" i="12"/>
  <c r="D296" i="12"/>
  <c r="C296" i="12"/>
  <c r="B296" i="12"/>
  <c r="N294" i="12"/>
  <c r="M294" i="12"/>
  <c r="L294" i="12"/>
  <c r="K294" i="12"/>
  <c r="J294" i="12"/>
  <c r="I294" i="12"/>
  <c r="H294" i="12"/>
  <c r="G294" i="12"/>
  <c r="F294" i="12"/>
  <c r="E294" i="12"/>
  <c r="D294" i="12"/>
  <c r="C294" i="12"/>
  <c r="B294" i="12"/>
  <c r="N293" i="12"/>
  <c r="M293" i="12"/>
  <c r="L293" i="12"/>
  <c r="K293" i="12"/>
  <c r="J293" i="12"/>
  <c r="I293" i="12"/>
  <c r="H293" i="12"/>
  <c r="G293" i="12"/>
  <c r="F293" i="12"/>
  <c r="E293" i="12"/>
  <c r="D293" i="12"/>
  <c r="C293" i="12"/>
  <c r="B293" i="12"/>
  <c r="N292" i="12"/>
  <c r="M292" i="12"/>
  <c r="L292" i="12"/>
  <c r="K292" i="12"/>
  <c r="J292" i="12"/>
  <c r="I292" i="12"/>
  <c r="H292" i="12"/>
  <c r="G292" i="12"/>
  <c r="F292" i="12"/>
  <c r="E292" i="12"/>
  <c r="D292" i="12"/>
  <c r="C292" i="12"/>
  <c r="B292" i="12"/>
  <c r="N291" i="12"/>
  <c r="M291" i="12"/>
  <c r="L291" i="12"/>
  <c r="K291" i="12"/>
  <c r="J291" i="12"/>
  <c r="I291" i="12"/>
  <c r="H291" i="12"/>
  <c r="G291" i="12"/>
  <c r="F291" i="12"/>
  <c r="E291" i="12"/>
  <c r="D291" i="12"/>
  <c r="C291" i="12"/>
  <c r="B291" i="12"/>
  <c r="N278" i="12"/>
  <c r="M278" i="12"/>
  <c r="L278" i="12"/>
  <c r="K278" i="12"/>
  <c r="J278" i="12"/>
  <c r="I278" i="12"/>
  <c r="H278" i="12"/>
  <c r="G278" i="12"/>
  <c r="F278" i="12"/>
  <c r="E278" i="12"/>
  <c r="D278" i="12"/>
  <c r="C278" i="12"/>
  <c r="B278" i="12"/>
  <c r="N277" i="12"/>
  <c r="M277" i="12"/>
  <c r="L277" i="12"/>
  <c r="K277" i="12"/>
  <c r="J277" i="12"/>
  <c r="I277" i="12"/>
  <c r="H277" i="12"/>
  <c r="G277" i="12"/>
  <c r="F277" i="12"/>
  <c r="E277" i="12"/>
  <c r="D277" i="12"/>
  <c r="C277" i="12"/>
  <c r="B277" i="12"/>
  <c r="N276" i="12"/>
  <c r="M276" i="12"/>
  <c r="L276" i="12"/>
  <c r="K276" i="12"/>
  <c r="J276" i="12"/>
  <c r="I276" i="12"/>
  <c r="H276" i="12"/>
  <c r="G276" i="12"/>
  <c r="F276" i="12"/>
  <c r="E276" i="12"/>
  <c r="D276" i="12"/>
  <c r="C276" i="12"/>
  <c r="B276" i="12"/>
  <c r="N275" i="12"/>
  <c r="M275" i="12"/>
  <c r="L275" i="12"/>
  <c r="K275" i="12"/>
  <c r="J275" i="12"/>
  <c r="I275" i="12"/>
  <c r="H275" i="12"/>
  <c r="G275" i="12"/>
  <c r="F275" i="12"/>
  <c r="E275" i="12"/>
  <c r="D275" i="12"/>
  <c r="C275" i="12"/>
  <c r="B275" i="12"/>
  <c r="N273" i="12"/>
  <c r="M273" i="12"/>
  <c r="L273" i="12"/>
  <c r="K273" i="12"/>
  <c r="J273" i="12"/>
  <c r="I273" i="12"/>
  <c r="H273" i="12"/>
  <c r="G273" i="12"/>
  <c r="F273" i="12"/>
  <c r="E273" i="12"/>
  <c r="D273" i="12"/>
  <c r="C273" i="12"/>
  <c r="B273" i="12"/>
  <c r="N272" i="12"/>
  <c r="M272" i="12"/>
  <c r="L272" i="12"/>
  <c r="K272" i="12"/>
  <c r="J272" i="12"/>
  <c r="I272" i="12"/>
  <c r="H272" i="12"/>
  <c r="G272" i="12"/>
  <c r="F272" i="12"/>
  <c r="E272" i="12"/>
  <c r="D272" i="12"/>
  <c r="C272" i="12"/>
  <c r="B272" i="12"/>
  <c r="N271" i="12"/>
  <c r="M271" i="12"/>
  <c r="L271" i="12"/>
  <c r="K271" i="12"/>
  <c r="J271" i="12"/>
  <c r="I271" i="12"/>
  <c r="H271" i="12"/>
  <c r="G271" i="12"/>
  <c r="F271" i="12"/>
  <c r="E271" i="12"/>
  <c r="D271" i="12"/>
  <c r="C271" i="12"/>
  <c r="B271" i="12"/>
  <c r="N270" i="12"/>
  <c r="M270" i="12"/>
  <c r="L270" i="12"/>
  <c r="K270" i="12"/>
  <c r="J270" i="12"/>
  <c r="I270" i="12"/>
  <c r="H270" i="12"/>
  <c r="G270" i="12"/>
  <c r="F270" i="12"/>
  <c r="E270" i="12"/>
  <c r="D270" i="12"/>
  <c r="C270" i="12"/>
  <c r="B270" i="12"/>
  <c r="N268" i="12"/>
  <c r="M268" i="12"/>
  <c r="L268" i="12"/>
  <c r="K268" i="12"/>
  <c r="J268" i="12"/>
  <c r="I268" i="12"/>
  <c r="H268" i="12"/>
  <c r="G268" i="12"/>
  <c r="F268" i="12"/>
  <c r="E268" i="12"/>
  <c r="D268" i="12"/>
  <c r="C268" i="12"/>
  <c r="B268" i="12"/>
  <c r="N267" i="12"/>
  <c r="M267" i="12"/>
  <c r="L267" i="12"/>
  <c r="K267" i="12"/>
  <c r="J267" i="12"/>
  <c r="I267" i="12"/>
  <c r="H267" i="12"/>
  <c r="G267" i="12"/>
  <c r="F267" i="12"/>
  <c r="E267" i="12"/>
  <c r="D267" i="12"/>
  <c r="C267" i="12"/>
  <c r="B267" i="12"/>
  <c r="N266" i="12"/>
  <c r="M266" i="12"/>
  <c r="L266" i="12"/>
  <c r="K266" i="12"/>
  <c r="J266" i="12"/>
  <c r="I266" i="12"/>
  <c r="H266" i="12"/>
  <c r="G266" i="12"/>
  <c r="F266" i="12"/>
  <c r="E266" i="12"/>
  <c r="D266" i="12"/>
  <c r="C266" i="12"/>
  <c r="B266" i="12"/>
  <c r="N265" i="12"/>
  <c r="M265" i="12"/>
  <c r="L265" i="12"/>
  <c r="K265" i="12"/>
  <c r="J265" i="12"/>
  <c r="I265" i="12"/>
  <c r="H265" i="12"/>
  <c r="G265" i="12"/>
  <c r="F265" i="12"/>
  <c r="E265" i="12"/>
  <c r="D265" i="12"/>
  <c r="C265" i="12"/>
  <c r="B265" i="12"/>
  <c r="N263" i="12"/>
  <c r="M263" i="12"/>
  <c r="L263" i="12"/>
  <c r="K263" i="12"/>
  <c r="J263" i="12"/>
  <c r="I263" i="12"/>
  <c r="H263" i="12"/>
  <c r="G263" i="12"/>
  <c r="F263" i="12"/>
  <c r="E263" i="12"/>
  <c r="D263" i="12"/>
  <c r="C263" i="12"/>
  <c r="B263" i="12"/>
  <c r="N262" i="12"/>
  <c r="M262" i="12"/>
  <c r="L262" i="12"/>
  <c r="K262" i="12"/>
  <c r="J262" i="12"/>
  <c r="I262" i="12"/>
  <c r="H262" i="12"/>
  <c r="G262" i="12"/>
  <c r="F262" i="12"/>
  <c r="E262" i="12"/>
  <c r="D262" i="12"/>
  <c r="C262" i="12"/>
  <c r="B262" i="12"/>
  <c r="N261" i="12"/>
  <c r="M261" i="12"/>
  <c r="L261" i="12"/>
  <c r="K261" i="12"/>
  <c r="J261" i="12"/>
  <c r="I261" i="12"/>
  <c r="H261" i="12"/>
  <c r="G261" i="12"/>
  <c r="F261" i="12"/>
  <c r="E261" i="12"/>
  <c r="D261" i="12"/>
  <c r="C261" i="12"/>
  <c r="B261" i="12"/>
  <c r="N260" i="12"/>
  <c r="M260" i="12"/>
  <c r="L260" i="12"/>
  <c r="K260" i="12"/>
  <c r="J260" i="12"/>
  <c r="I260" i="12"/>
  <c r="H260" i="12"/>
  <c r="G260" i="12"/>
  <c r="F260" i="12"/>
  <c r="E260" i="12"/>
  <c r="D260" i="12"/>
  <c r="C260" i="12"/>
  <c r="B260" i="12"/>
  <c r="N247" i="12"/>
  <c r="M247" i="12"/>
  <c r="L247" i="12"/>
  <c r="K247" i="12"/>
  <c r="J247" i="12"/>
  <c r="I247" i="12"/>
  <c r="H247" i="12"/>
  <c r="G247" i="12"/>
  <c r="F247" i="12"/>
  <c r="E247" i="12"/>
  <c r="D247" i="12"/>
  <c r="C247" i="12"/>
  <c r="B247" i="12"/>
  <c r="N246" i="12"/>
  <c r="M246" i="12"/>
  <c r="L246" i="12"/>
  <c r="K246" i="12"/>
  <c r="J246" i="12"/>
  <c r="I246" i="12"/>
  <c r="H246" i="12"/>
  <c r="G246" i="12"/>
  <c r="F246" i="12"/>
  <c r="E246" i="12"/>
  <c r="D246" i="12"/>
  <c r="B246" i="12"/>
  <c r="N245" i="12"/>
  <c r="M245" i="12"/>
  <c r="L245" i="12"/>
  <c r="K245" i="12"/>
  <c r="J245" i="12"/>
  <c r="I245" i="12"/>
  <c r="H245" i="12"/>
  <c r="G245" i="12"/>
  <c r="F245" i="12"/>
  <c r="E245" i="12"/>
  <c r="D245" i="12"/>
  <c r="B245" i="12"/>
  <c r="N244" i="12"/>
  <c r="M244" i="12"/>
  <c r="L244" i="12"/>
  <c r="K244" i="12"/>
  <c r="J244" i="12"/>
  <c r="I244" i="12"/>
  <c r="H244" i="12"/>
  <c r="G244" i="12"/>
  <c r="F244" i="12"/>
  <c r="E244" i="12"/>
  <c r="D244" i="12"/>
  <c r="C244" i="12"/>
  <c r="B244" i="12"/>
  <c r="N242" i="12"/>
  <c r="M242" i="12"/>
  <c r="L242" i="12"/>
  <c r="K242" i="12"/>
  <c r="J242" i="12"/>
  <c r="I242" i="12"/>
  <c r="H242" i="12"/>
  <c r="G242" i="12"/>
  <c r="F242" i="12"/>
  <c r="E242" i="12"/>
  <c r="D242" i="12"/>
  <c r="C242" i="12"/>
  <c r="B242" i="12"/>
  <c r="N241" i="12"/>
  <c r="M241" i="12"/>
  <c r="L241" i="12"/>
  <c r="K241" i="12"/>
  <c r="J241" i="12"/>
  <c r="I241" i="12"/>
  <c r="H241" i="12"/>
  <c r="F241" i="12"/>
  <c r="E241" i="12"/>
  <c r="D241" i="12"/>
  <c r="C241" i="12"/>
  <c r="B241" i="12"/>
  <c r="N240" i="12"/>
  <c r="M240" i="12"/>
  <c r="L240" i="12"/>
  <c r="K240" i="12"/>
  <c r="J240" i="12"/>
  <c r="I240" i="12"/>
  <c r="H240" i="12"/>
  <c r="F240" i="12"/>
  <c r="E240" i="12"/>
  <c r="D240" i="12"/>
  <c r="C240" i="12"/>
  <c r="B240" i="12"/>
  <c r="N239" i="12"/>
  <c r="M239" i="12"/>
  <c r="L239" i="12"/>
  <c r="K239" i="12"/>
  <c r="J239" i="12"/>
  <c r="I239" i="12"/>
  <c r="H239" i="12"/>
  <c r="G239" i="12"/>
  <c r="F239" i="12"/>
  <c r="E239" i="12"/>
  <c r="D239" i="12"/>
  <c r="C239" i="12"/>
  <c r="B239" i="12"/>
  <c r="N237" i="12"/>
  <c r="M237" i="12"/>
  <c r="L237" i="12"/>
  <c r="K237" i="12"/>
  <c r="J237" i="12"/>
  <c r="I237" i="12"/>
  <c r="H237" i="12"/>
  <c r="G237" i="12"/>
  <c r="F237" i="12"/>
  <c r="E237" i="12"/>
  <c r="D237" i="12"/>
  <c r="C237" i="12"/>
  <c r="B237" i="12"/>
  <c r="N236" i="12"/>
  <c r="M236" i="12"/>
  <c r="L236" i="12"/>
  <c r="J236" i="12"/>
  <c r="I236" i="12"/>
  <c r="H236" i="12"/>
  <c r="G236" i="12"/>
  <c r="F236" i="12"/>
  <c r="E236" i="12"/>
  <c r="D236" i="12"/>
  <c r="C236" i="12"/>
  <c r="B236" i="12"/>
  <c r="N235" i="12"/>
  <c r="M235" i="12"/>
  <c r="L235" i="12"/>
  <c r="J235" i="12"/>
  <c r="I235" i="12"/>
  <c r="H235" i="12"/>
  <c r="G235" i="12"/>
  <c r="F235" i="12"/>
  <c r="E235" i="12"/>
  <c r="D235" i="12"/>
  <c r="C235" i="12"/>
  <c r="B235" i="12"/>
  <c r="N234" i="12"/>
  <c r="M234" i="12"/>
  <c r="L234" i="12"/>
  <c r="J234" i="12"/>
  <c r="I234" i="12"/>
  <c r="H234" i="12"/>
  <c r="G234" i="12"/>
  <c r="F234" i="12"/>
  <c r="E234" i="12"/>
  <c r="D234" i="12"/>
  <c r="C234" i="12"/>
  <c r="B234" i="12"/>
  <c r="N232" i="12"/>
  <c r="M232" i="12"/>
  <c r="L232" i="12"/>
  <c r="K232" i="12"/>
  <c r="J232" i="12"/>
  <c r="I232" i="12"/>
  <c r="H232" i="12"/>
  <c r="G232" i="12"/>
  <c r="F232" i="12"/>
  <c r="E232" i="12"/>
  <c r="D232" i="12"/>
  <c r="C232" i="12"/>
  <c r="B232" i="12"/>
  <c r="N231" i="12"/>
  <c r="M231" i="12"/>
  <c r="L231" i="12"/>
  <c r="K231" i="12"/>
  <c r="J231" i="12"/>
  <c r="I231" i="12"/>
  <c r="H231" i="12"/>
  <c r="G231" i="12"/>
  <c r="F231" i="12"/>
  <c r="E231" i="12"/>
  <c r="D231" i="12"/>
  <c r="C231" i="12"/>
  <c r="B231" i="12"/>
  <c r="N230" i="12"/>
  <c r="M230" i="12"/>
  <c r="L230" i="12"/>
  <c r="K230" i="12"/>
  <c r="J230" i="12"/>
  <c r="I230" i="12"/>
  <c r="H230" i="12"/>
  <c r="G230" i="12"/>
  <c r="F230" i="12"/>
  <c r="E230" i="12"/>
  <c r="D230" i="12"/>
  <c r="C230" i="12"/>
  <c r="B230" i="12"/>
  <c r="N229" i="12"/>
  <c r="M229" i="12"/>
  <c r="L229" i="12"/>
  <c r="K229" i="12"/>
  <c r="J229" i="12"/>
  <c r="I229" i="12"/>
  <c r="H229" i="12"/>
  <c r="G229" i="12"/>
  <c r="F229" i="12"/>
  <c r="E229" i="12"/>
  <c r="D229" i="12"/>
  <c r="C229" i="12"/>
  <c r="B229" i="12"/>
  <c r="N216" i="12"/>
  <c r="M216" i="12"/>
  <c r="L216" i="12"/>
  <c r="K216" i="12"/>
  <c r="J216" i="12"/>
  <c r="I216" i="12"/>
  <c r="H216" i="12"/>
  <c r="G216" i="12"/>
  <c r="F216" i="12"/>
  <c r="E216" i="12"/>
  <c r="D216" i="12"/>
  <c r="C216" i="12"/>
  <c r="B216" i="12"/>
  <c r="N215" i="12"/>
  <c r="M215" i="12"/>
  <c r="L215" i="12"/>
  <c r="K215" i="12"/>
  <c r="J215" i="12"/>
  <c r="I215" i="12"/>
  <c r="H215" i="12"/>
  <c r="G215" i="12"/>
  <c r="F215" i="12"/>
  <c r="E215" i="12"/>
  <c r="D215" i="12"/>
  <c r="C215" i="12"/>
  <c r="B215" i="12"/>
  <c r="N214" i="12"/>
  <c r="M214" i="12"/>
  <c r="L214" i="12"/>
  <c r="K214" i="12"/>
  <c r="J214" i="12"/>
  <c r="I214" i="12"/>
  <c r="H214" i="12"/>
  <c r="G214" i="12"/>
  <c r="F214" i="12"/>
  <c r="E214" i="12"/>
  <c r="D214" i="12"/>
  <c r="C214" i="12"/>
  <c r="B214" i="12"/>
  <c r="N213" i="12"/>
  <c r="M213" i="12"/>
  <c r="L213" i="12"/>
  <c r="K213" i="12"/>
  <c r="J213" i="12"/>
  <c r="I213" i="12"/>
  <c r="H213" i="12"/>
  <c r="G213" i="12"/>
  <c r="F213" i="12"/>
  <c r="E213" i="12"/>
  <c r="D213" i="12"/>
  <c r="C213" i="12"/>
  <c r="B213" i="12"/>
  <c r="N211" i="12"/>
  <c r="M211" i="12"/>
  <c r="L211" i="12"/>
  <c r="K211" i="12"/>
  <c r="J211" i="12"/>
  <c r="I211" i="12"/>
  <c r="H211" i="12"/>
  <c r="G211" i="12"/>
  <c r="F211" i="12"/>
  <c r="E211" i="12"/>
  <c r="D211" i="12"/>
  <c r="C211" i="12"/>
  <c r="B211" i="12"/>
  <c r="N210" i="12"/>
  <c r="M210" i="12"/>
  <c r="L210" i="12"/>
  <c r="K210" i="12"/>
  <c r="J210" i="12"/>
  <c r="I210" i="12"/>
  <c r="H210" i="12"/>
  <c r="G210" i="12"/>
  <c r="F210" i="12"/>
  <c r="E210" i="12"/>
  <c r="D210" i="12"/>
  <c r="C210" i="12"/>
  <c r="B210" i="12"/>
  <c r="N209" i="12"/>
  <c r="M209" i="12"/>
  <c r="L209" i="12"/>
  <c r="K209" i="12"/>
  <c r="J209" i="12"/>
  <c r="I209" i="12"/>
  <c r="H209" i="12"/>
  <c r="G209" i="12"/>
  <c r="F209" i="12"/>
  <c r="E209" i="12"/>
  <c r="D209" i="12"/>
  <c r="C209" i="12"/>
  <c r="B209" i="12"/>
  <c r="N208" i="12"/>
  <c r="M208" i="12"/>
  <c r="L208" i="12"/>
  <c r="K208" i="12"/>
  <c r="J208" i="12"/>
  <c r="I208" i="12"/>
  <c r="H208" i="12"/>
  <c r="G208" i="12"/>
  <c r="F208" i="12"/>
  <c r="E208" i="12"/>
  <c r="D208" i="12"/>
  <c r="C208" i="12"/>
  <c r="B208" i="12"/>
  <c r="N206" i="12"/>
  <c r="M206" i="12"/>
  <c r="L206" i="12"/>
  <c r="K206" i="12"/>
  <c r="J206" i="12"/>
  <c r="I206" i="12"/>
  <c r="H206" i="12"/>
  <c r="G206" i="12"/>
  <c r="F206" i="12"/>
  <c r="E206" i="12"/>
  <c r="D206" i="12"/>
  <c r="C206" i="12"/>
  <c r="B206" i="12"/>
  <c r="N205" i="12"/>
  <c r="M205" i="12"/>
  <c r="L205" i="12"/>
  <c r="K205" i="12"/>
  <c r="J205" i="12"/>
  <c r="I205" i="12"/>
  <c r="H205" i="12"/>
  <c r="G205" i="12"/>
  <c r="F205" i="12"/>
  <c r="E205" i="12"/>
  <c r="D205" i="12"/>
  <c r="C205" i="12"/>
  <c r="B205" i="12"/>
  <c r="N204" i="12"/>
  <c r="M204" i="12"/>
  <c r="L204" i="12"/>
  <c r="K204" i="12"/>
  <c r="J204" i="12"/>
  <c r="I204" i="12"/>
  <c r="H204" i="12"/>
  <c r="G204" i="12"/>
  <c r="F204" i="12"/>
  <c r="E204" i="12"/>
  <c r="D204" i="12"/>
  <c r="C204" i="12"/>
  <c r="B204" i="12"/>
  <c r="N203" i="12"/>
  <c r="M203" i="12"/>
  <c r="L203" i="12"/>
  <c r="K203" i="12"/>
  <c r="J203" i="12"/>
  <c r="I203" i="12"/>
  <c r="H203" i="12"/>
  <c r="G203" i="12"/>
  <c r="F203" i="12"/>
  <c r="E203" i="12"/>
  <c r="D203" i="12"/>
  <c r="C203" i="12"/>
  <c r="B203" i="12"/>
  <c r="N201" i="12"/>
  <c r="M201" i="12"/>
  <c r="L201" i="12"/>
  <c r="K201" i="12"/>
  <c r="J201" i="12"/>
  <c r="I201" i="12"/>
  <c r="H201" i="12"/>
  <c r="G201" i="12"/>
  <c r="F201" i="12"/>
  <c r="E201" i="12"/>
  <c r="D201" i="12"/>
  <c r="C201" i="12"/>
  <c r="B201" i="12"/>
  <c r="N200" i="12"/>
  <c r="M200" i="12"/>
  <c r="L200" i="12"/>
  <c r="K200" i="12"/>
  <c r="J200" i="12"/>
  <c r="I200" i="12"/>
  <c r="H200" i="12"/>
  <c r="G200" i="12"/>
  <c r="F200" i="12"/>
  <c r="E200" i="12"/>
  <c r="D200" i="12"/>
  <c r="C200" i="12"/>
  <c r="B200" i="12"/>
  <c r="N199" i="12"/>
  <c r="M199" i="12"/>
  <c r="L199" i="12"/>
  <c r="K199" i="12"/>
  <c r="J199" i="12"/>
  <c r="I199" i="12"/>
  <c r="H199" i="12"/>
  <c r="G199" i="12"/>
  <c r="F199" i="12"/>
  <c r="E199" i="12"/>
  <c r="D199" i="12"/>
  <c r="C199" i="12"/>
  <c r="B199" i="12"/>
  <c r="N198" i="12"/>
  <c r="M198" i="12"/>
  <c r="L198" i="12"/>
  <c r="K198" i="12"/>
  <c r="J198" i="12"/>
  <c r="I198" i="12"/>
  <c r="H198" i="12"/>
  <c r="G198" i="12"/>
  <c r="F198" i="12"/>
  <c r="E198" i="12"/>
  <c r="D198" i="12"/>
  <c r="C198" i="12"/>
  <c r="B198" i="12"/>
  <c r="N185" i="12"/>
  <c r="M185" i="12"/>
  <c r="L185" i="12"/>
  <c r="K185" i="12"/>
  <c r="J185" i="12"/>
  <c r="I185" i="12"/>
  <c r="H185" i="12"/>
  <c r="G185" i="12"/>
  <c r="F185" i="12"/>
  <c r="E185" i="12"/>
  <c r="D185" i="12"/>
  <c r="C185" i="12"/>
  <c r="B185" i="12"/>
  <c r="N184" i="12"/>
  <c r="M184" i="12"/>
  <c r="L184" i="12"/>
  <c r="K184" i="12"/>
  <c r="J184" i="12"/>
  <c r="I184" i="12"/>
  <c r="H184" i="12"/>
  <c r="G184" i="12"/>
  <c r="F184" i="12"/>
  <c r="E184" i="12"/>
  <c r="D184" i="12"/>
  <c r="C184" i="12"/>
  <c r="B184" i="12"/>
  <c r="N183" i="12"/>
  <c r="M183" i="12"/>
  <c r="L183" i="12"/>
  <c r="K183" i="12"/>
  <c r="J183" i="12"/>
  <c r="I183" i="12"/>
  <c r="H183" i="12"/>
  <c r="G183" i="12"/>
  <c r="F183" i="12"/>
  <c r="E183" i="12"/>
  <c r="D183" i="12"/>
  <c r="C183" i="12"/>
  <c r="B183" i="12"/>
  <c r="N182" i="12"/>
  <c r="M182" i="12"/>
  <c r="L182" i="12"/>
  <c r="K182" i="12"/>
  <c r="J182" i="12"/>
  <c r="I182" i="12"/>
  <c r="H182" i="12"/>
  <c r="G182" i="12"/>
  <c r="F182" i="12"/>
  <c r="E182" i="12"/>
  <c r="D182" i="12"/>
  <c r="C182" i="12"/>
  <c r="B182" i="12"/>
  <c r="N180" i="12"/>
  <c r="M180" i="12"/>
  <c r="L180" i="12"/>
  <c r="K180" i="12"/>
  <c r="J180" i="12"/>
  <c r="I180" i="12"/>
  <c r="H180" i="12"/>
  <c r="G180" i="12"/>
  <c r="F180" i="12"/>
  <c r="E180" i="12"/>
  <c r="D180" i="12"/>
  <c r="C180" i="12"/>
  <c r="B180" i="12"/>
  <c r="N179" i="12"/>
  <c r="M179" i="12"/>
  <c r="L179" i="12"/>
  <c r="K179" i="12"/>
  <c r="J179" i="12"/>
  <c r="I179" i="12"/>
  <c r="H179" i="12"/>
  <c r="G179" i="12"/>
  <c r="F179" i="12"/>
  <c r="E179" i="12"/>
  <c r="D179" i="12"/>
  <c r="C179" i="12"/>
  <c r="B179" i="12"/>
  <c r="N178" i="12"/>
  <c r="M178" i="12"/>
  <c r="L178" i="12"/>
  <c r="K178" i="12"/>
  <c r="J178" i="12"/>
  <c r="I178" i="12"/>
  <c r="H178" i="12"/>
  <c r="G178" i="12"/>
  <c r="F178" i="12"/>
  <c r="E178" i="12"/>
  <c r="D178" i="12"/>
  <c r="C178" i="12"/>
  <c r="B178" i="12"/>
  <c r="N177" i="12"/>
  <c r="M177" i="12"/>
  <c r="L177" i="12"/>
  <c r="K177" i="12"/>
  <c r="J177" i="12"/>
  <c r="I177" i="12"/>
  <c r="H177" i="12"/>
  <c r="G177" i="12"/>
  <c r="F177" i="12"/>
  <c r="E177" i="12"/>
  <c r="D177" i="12"/>
  <c r="C177" i="12"/>
  <c r="B177" i="12"/>
  <c r="N175" i="12"/>
  <c r="M175" i="12"/>
  <c r="L175" i="12"/>
  <c r="K175" i="12"/>
  <c r="J175" i="12"/>
  <c r="I175" i="12"/>
  <c r="H175" i="12"/>
  <c r="G175" i="12"/>
  <c r="F175" i="12"/>
  <c r="E175" i="12"/>
  <c r="D175" i="12"/>
  <c r="C175" i="12"/>
  <c r="B175" i="12"/>
  <c r="N174" i="12"/>
  <c r="M174" i="12"/>
  <c r="L174" i="12"/>
  <c r="K174" i="12"/>
  <c r="J174" i="12"/>
  <c r="I174" i="12"/>
  <c r="H174" i="12"/>
  <c r="G174" i="12"/>
  <c r="F174" i="12"/>
  <c r="E174" i="12"/>
  <c r="D174" i="12"/>
  <c r="C174" i="12"/>
  <c r="B174" i="12"/>
  <c r="N173" i="12"/>
  <c r="M173" i="12"/>
  <c r="L173" i="12"/>
  <c r="K173" i="12"/>
  <c r="J173" i="12"/>
  <c r="I173" i="12"/>
  <c r="H173" i="12"/>
  <c r="G173" i="12"/>
  <c r="F173" i="12"/>
  <c r="E173" i="12"/>
  <c r="D173" i="12"/>
  <c r="C173" i="12"/>
  <c r="B173" i="12"/>
  <c r="N172" i="12"/>
  <c r="M172" i="12"/>
  <c r="L172" i="12"/>
  <c r="K172" i="12"/>
  <c r="J172" i="12"/>
  <c r="I172" i="12"/>
  <c r="H172" i="12"/>
  <c r="G172" i="12"/>
  <c r="F172" i="12"/>
  <c r="E172" i="12"/>
  <c r="D172" i="12"/>
  <c r="C172" i="12"/>
  <c r="B172" i="12"/>
  <c r="N170" i="12"/>
  <c r="M170" i="12"/>
  <c r="L170" i="12"/>
  <c r="K170" i="12"/>
  <c r="J170" i="12"/>
  <c r="I170" i="12"/>
  <c r="H170" i="12"/>
  <c r="G170" i="12"/>
  <c r="F170" i="12"/>
  <c r="E170" i="12"/>
  <c r="D170" i="12"/>
  <c r="C170" i="12"/>
  <c r="B170" i="12"/>
  <c r="N169" i="12"/>
  <c r="M169" i="12"/>
  <c r="L169" i="12"/>
  <c r="K169" i="12"/>
  <c r="J169" i="12"/>
  <c r="I169" i="12"/>
  <c r="H169" i="12"/>
  <c r="G169" i="12"/>
  <c r="F169" i="12"/>
  <c r="E169" i="12"/>
  <c r="D169" i="12"/>
  <c r="C169" i="12"/>
  <c r="B169" i="12"/>
  <c r="N168" i="12"/>
  <c r="M168" i="12"/>
  <c r="L168" i="12"/>
  <c r="K168" i="12"/>
  <c r="J168" i="12"/>
  <c r="I168" i="12"/>
  <c r="H168" i="12"/>
  <c r="G168" i="12"/>
  <c r="F168" i="12"/>
  <c r="E168" i="12"/>
  <c r="D168" i="12"/>
  <c r="C168" i="12"/>
  <c r="B168" i="12"/>
  <c r="N167" i="12"/>
  <c r="M167" i="12"/>
  <c r="L167" i="12"/>
  <c r="K167" i="12"/>
  <c r="J167" i="12"/>
  <c r="I167" i="12"/>
  <c r="H167" i="12"/>
  <c r="G167" i="12"/>
  <c r="F167" i="12"/>
  <c r="E167" i="12"/>
  <c r="D167" i="12"/>
  <c r="C167" i="12"/>
  <c r="B167" i="12"/>
  <c r="N154" i="12"/>
  <c r="M154" i="12"/>
  <c r="L154" i="12"/>
  <c r="K154" i="12"/>
  <c r="J154" i="12"/>
  <c r="I154" i="12"/>
  <c r="H154" i="12"/>
  <c r="G154" i="12"/>
  <c r="F154" i="12"/>
  <c r="E154" i="12"/>
  <c r="D154" i="12"/>
  <c r="C154" i="12"/>
  <c r="B154" i="12"/>
  <c r="N153" i="12"/>
  <c r="M153" i="12"/>
  <c r="L153" i="12"/>
  <c r="K153" i="12"/>
  <c r="J153" i="12"/>
  <c r="I153" i="12"/>
  <c r="H153" i="12"/>
  <c r="G153" i="12"/>
  <c r="F153" i="12"/>
  <c r="E153" i="12"/>
  <c r="D153" i="12"/>
  <c r="C153" i="12"/>
  <c r="B153" i="12"/>
  <c r="N152" i="12"/>
  <c r="M152" i="12"/>
  <c r="L152" i="12"/>
  <c r="K152" i="12"/>
  <c r="J152" i="12"/>
  <c r="I152" i="12"/>
  <c r="H152" i="12"/>
  <c r="G152" i="12"/>
  <c r="F152" i="12"/>
  <c r="E152" i="12"/>
  <c r="D152" i="12"/>
  <c r="C152" i="12"/>
  <c r="B152" i="12"/>
  <c r="N151" i="12"/>
  <c r="M151" i="12"/>
  <c r="L151" i="12"/>
  <c r="K151" i="12"/>
  <c r="J151" i="12"/>
  <c r="I151" i="12"/>
  <c r="H151" i="12"/>
  <c r="G151" i="12"/>
  <c r="F151" i="12"/>
  <c r="E151" i="12"/>
  <c r="D151" i="12"/>
  <c r="C151" i="12"/>
  <c r="B151" i="12"/>
  <c r="N149" i="12"/>
  <c r="M149" i="12"/>
  <c r="L149" i="12"/>
  <c r="K149" i="12"/>
  <c r="J149" i="12"/>
  <c r="I149" i="12"/>
  <c r="H149" i="12"/>
  <c r="G149" i="12"/>
  <c r="F149" i="12"/>
  <c r="E149" i="12"/>
  <c r="D149" i="12"/>
  <c r="C149" i="12"/>
  <c r="B149" i="12"/>
  <c r="N148" i="12"/>
  <c r="M148" i="12"/>
  <c r="L148" i="12"/>
  <c r="K148" i="12"/>
  <c r="J148" i="12"/>
  <c r="I148" i="12"/>
  <c r="H148" i="12"/>
  <c r="G148" i="12"/>
  <c r="F148" i="12"/>
  <c r="E148" i="12"/>
  <c r="D148" i="12"/>
  <c r="C148" i="12"/>
  <c r="B148" i="12"/>
  <c r="N147" i="12"/>
  <c r="M147" i="12"/>
  <c r="L147" i="12"/>
  <c r="K147" i="12"/>
  <c r="J147" i="12"/>
  <c r="I147" i="12"/>
  <c r="H147" i="12"/>
  <c r="G147" i="12"/>
  <c r="F147" i="12"/>
  <c r="E147" i="12"/>
  <c r="D147" i="12"/>
  <c r="C147" i="12"/>
  <c r="B147" i="12"/>
  <c r="N146" i="12"/>
  <c r="M146" i="12"/>
  <c r="L146" i="12"/>
  <c r="K146" i="12"/>
  <c r="J146" i="12"/>
  <c r="I146" i="12"/>
  <c r="H146" i="12"/>
  <c r="G146" i="12"/>
  <c r="F146" i="12"/>
  <c r="E146" i="12"/>
  <c r="D146" i="12"/>
  <c r="C146" i="12"/>
  <c r="B146" i="12"/>
  <c r="N144" i="12"/>
  <c r="M144" i="12"/>
  <c r="L144" i="12"/>
  <c r="K144" i="12"/>
  <c r="J144" i="12"/>
  <c r="I144" i="12"/>
  <c r="H144" i="12"/>
  <c r="G144" i="12"/>
  <c r="F144" i="12"/>
  <c r="E144" i="12"/>
  <c r="D144" i="12"/>
  <c r="C144" i="12"/>
  <c r="B144" i="12"/>
  <c r="N143" i="12"/>
  <c r="M143" i="12"/>
  <c r="L143" i="12"/>
  <c r="K143" i="12"/>
  <c r="J143" i="12"/>
  <c r="I143" i="12"/>
  <c r="H143" i="12"/>
  <c r="G143" i="12"/>
  <c r="F143" i="12"/>
  <c r="E143" i="12"/>
  <c r="D143" i="12"/>
  <c r="C143" i="12"/>
  <c r="B143" i="12"/>
  <c r="N142" i="12"/>
  <c r="M142" i="12"/>
  <c r="L142" i="12"/>
  <c r="K142" i="12"/>
  <c r="J142" i="12"/>
  <c r="I142" i="12"/>
  <c r="H142" i="12"/>
  <c r="G142" i="12"/>
  <c r="F142" i="12"/>
  <c r="E142" i="12"/>
  <c r="D142" i="12"/>
  <c r="C142" i="12"/>
  <c r="B142" i="12"/>
  <c r="N141" i="12"/>
  <c r="M141" i="12"/>
  <c r="L141" i="12"/>
  <c r="K141" i="12"/>
  <c r="J141" i="12"/>
  <c r="I141" i="12"/>
  <c r="H141" i="12"/>
  <c r="G141" i="12"/>
  <c r="F141" i="12"/>
  <c r="E141" i="12"/>
  <c r="D141" i="12"/>
  <c r="C141" i="12"/>
  <c r="B141" i="12"/>
  <c r="N139" i="12"/>
  <c r="M139" i="12"/>
  <c r="L139" i="12"/>
  <c r="K139" i="12"/>
  <c r="J139" i="12"/>
  <c r="I139" i="12"/>
  <c r="H139" i="12"/>
  <c r="G139" i="12"/>
  <c r="F139" i="12"/>
  <c r="E139" i="12"/>
  <c r="D139" i="12"/>
  <c r="C139" i="12"/>
  <c r="B139" i="12"/>
  <c r="N138" i="12"/>
  <c r="M138" i="12"/>
  <c r="L138" i="12"/>
  <c r="K138" i="12"/>
  <c r="J138" i="12"/>
  <c r="I138" i="12"/>
  <c r="H138" i="12"/>
  <c r="G138" i="12"/>
  <c r="F138" i="12"/>
  <c r="E138" i="12"/>
  <c r="D138" i="12"/>
  <c r="C138" i="12"/>
  <c r="B138" i="12"/>
  <c r="N137" i="12"/>
  <c r="M137" i="12"/>
  <c r="L137" i="12"/>
  <c r="K137" i="12"/>
  <c r="J137" i="12"/>
  <c r="I137" i="12"/>
  <c r="H137" i="12"/>
  <c r="G137" i="12"/>
  <c r="F137" i="12"/>
  <c r="E137" i="12"/>
  <c r="D137" i="12"/>
  <c r="C137" i="12"/>
  <c r="B137" i="12"/>
  <c r="N136" i="12"/>
  <c r="M136" i="12"/>
  <c r="L136" i="12"/>
  <c r="K136" i="12"/>
  <c r="J136" i="12"/>
  <c r="I136" i="12"/>
  <c r="H136" i="12"/>
  <c r="G136" i="12"/>
  <c r="F136" i="12"/>
  <c r="E136" i="12"/>
  <c r="D136" i="12"/>
  <c r="C136" i="12"/>
  <c r="B136" i="12"/>
  <c r="N123" i="12"/>
  <c r="M123" i="12"/>
  <c r="L123" i="12"/>
  <c r="K123" i="12"/>
  <c r="J123" i="12"/>
  <c r="I123" i="12"/>
  <c r="H123" i="12"/>
  <c r="G123" i="12"/>
  <c r="F123" i="12"/>
  <c r="E123" i="12"/>
  <c r="D123" i="12"/>
  <c r="C123" i="12"/>
  <c r="B123" i="12"/>
  <c r="N122" i="12"/>
  <c r="M122" i="12"/>
  <c r="L122" i="12"/>
  <c r="K122" i="12"/>
  <c r="J122" i="12"/>
  <c r="I122" i="12"/>
  <c r="H122" i="12"/>
  <c r="G122" i="12"/>
  <c r="F122" i="12"/>
  <c r="E122" i="12"/>
  <c r="D122" i="12"/>
  <c r="C122" i="12"/>
  <c r="B122" i="12"/>
  <c r="N121" i="12"/>
  <c r="M121" i="12"/>
  <c r="L121" i="12"/>
  <c r="K121" i="12"/>
  <c r="J121" i="12"/>
  <c r="I121" i="12"/>
  <c r="H121" i="12"/>
  <c r="G121" i="12"/>
  <c r="F121" i="12"/>
  <c r="E121" i="12"/>
  <c r="D121" i="12"/>
  <c r="C121" i="12"/>
  <c r="B121" i="12"/>
  <c r="N120" i="12"/>
  <c r="M120" i="12"/>
  <c r="L120" i="12"/>
  <c r="K120" i="12"/>
  <c r="J120" i="12"/>
  <c r="I120" i="12"/>
  <c r="H120" i="12"/>
  <c r="G120" i="12"/>
  <c r="F120" i="12"/>
  <c r="E120" i="12"/>
  <c r="D120" i="12"/>
  <c r="C120" i="12"/>
  <c r="B120" i="12"/>
  <c r="N118" i="12"/>
  <c r="M118" i="12"/>
  <c r="L118" i="12"/>
  <c r="K118" i="12"/>
  <c r="J118" i="12"/>
  <c r="I118" i="12"/>
  <c r="H118" i="12"/>
  <c r="G118" i="12"/>
  <c r="F118" i="12"/>
  <c r="E118" i="12"/>
  <c r="D118" i="12"/>
  <c r="C118" i="12"/>
  <c r="B118" i="12"/>
  <c r="N117" i="12"/>
  <c r="M117" i="12"/>
  <c r="L117" i="12"/>
  <c r="K117" i="12"/>
  <c r="J117" i="12"/>
  <c r="I117" i="12"/>
  <c r="H117" i="12"/>
  <c r="G117" i="12"/>
  <c r="F117" i="12"/>
  <c r="E117" i="12"/>
  <c r="D117" i="12"/>
  <c r="C117" i="12"/>
  <c r="B117" i="12"/>
  <c r="N116" i="12"/>
  <c r="M116" i="12"/>
  <c r="L116" i="12"/>
  <c r="K116" i="12"/>
  <c r="J116" i="12"/>
  <c r="I116" i="12"/>
  <c r="H116" i="12"/>
  <c r="G116" i="12"/>
  <c r="F116" i="12"/>
  <c r="E116" i="12"/>
  <c r="D116" i="12"/>
  <c r="C116" i="12"/>
  <c r="B116" i="12"/>
  <c r="N115" i="12"/>
  <c r="M115" i="12"/>
  <c r="L115" i="12"/>
  <c r="K115" i="12"/>
  <c r="J115" i="12"/>
  <c r="I115" i="12"/>
  <c r="H115" i="12"/>
  <c r="G115" i="12"/>
  <c r="F115" i="12"/>
  <c r="E115" i="12"/>
  <c r="D115" i="12"/>
  <c r="C115" i="12"/>
  <c r="B115" i="12"/>
  <c r="N113" i="12"/>
  <c r="M113" i="12"/>
  <c r="L113" i="12"/>
  <c r="K113" i="12"/>
  <c r="J113" i="12"/>
  <c r="I113" i="12"/>
  <c r="H113" i="12"/>
  <c r="G113" i="12"/>
  <c r="F113" i="12"/>
  <c r="E113" i="12"/>
  <c r="D113" i="12"/>
  <c r="C113" i="12"/>
  <c r="B113" i="12"/>
  <c r="N112" i="12"/>
  <c r="M112" i="12"/>
  <c r="L112" i="12"/>
  <c r="K112" i="12"/>
  <c r="J112" i="12"/>
  <c r="I112" i="12"/>
  <c r="H112" i="12"/>
  <c r="G112" i="12"/>
  <c r="F112" i="12"/>
  <c r="E112" i="12"/>
  <c r="D112" i="12"/>
  <c r="C112" i="12"/>
  <c r="B112" i="12"/>
  <c r="N111" i="12"/>
  <c r="M111" i="12"/>
  <c r="L111" i="12"/>
  <c r="K111" i="12"/>
  <c r="J111" i="12"/>
  <c r="I111" i="12"/>
  <c r="H111" i="12"/>
  <c r="G111" i="12"/>
  <c r="F111" i="12"/>
  <c r="E111" i="12"/>
  <c r="D111" i="12"/>
  <c r="C111" i="12"/>
  <c r="B111" i="12"/>
  <c r="N110" i="12"/>
  <c r="M110" i="12"/>
  <c r="L110" i="12"/>
  <c r="K110" i="12"/>
  <c r="J110" i="12"/>
  <c r="I110" i="12"/>
  <c r="H110" i="12"/>
  <c r="G110" i="12"/>
  <c r="F110" i="12"/>
  <c r="E110" i="12"/>
  <c r="D110" i="12"/>
  <c r="C110" i="12"/>
  <c r="B110" i="12"/>
  <c r="N108" i="12"/>
  <c r="M108" i="12"/>
  <c r="L108" i="12"/>
  <c r="K108" i="12"/>
  <c r="J108" i="12"/>
  <c r="I108" i="12"/>
  <c r="H108" i="12"/>
  <c r="G108" i="12"/>
  <c r="F108" i="12"/>
  <c r="E108" i="12"/>
  <c r="D108" i="12"/>
  <c r="C108" i="12"/>
  <c r="B108" i="12"/>
  <c r="N107" i="12"/>
  <c r="M107" i="12"/>
  <c r="L107" i="12"/>
  <c r="K107" i="12"/>
  <c r="J107" i="12"/>
  <c r="I107" i="12"/>
  <c r="H107" i="12"/>
  <c r="G107" i="12"/>
  <c r="F107" i="12"/>
  <c r="E107" i="12"/>
  <c r="D107" i="12"/>
  <c r="C107" i="12"/>
  <c r="B107" i="12"/>
  <c r="N106" i="12"/>
  <c r="M106" i="12"/>
  <c r="L106" i="12"/>
  <c r="K106" i="12"/>
  <c r="J106" i="12"/>
  <c r="I106" i="12"/>
  <c r="H106" i="12"/>
  <c r="G106" i="12"/>
  <c r="F106" i="12"/>
  <c r="E106" i="12"/>
  <c r="D106" i="12"/>
  <c r="C106" i="12"/>
  <c r="B106" i="12"/>
  <c r="N105" i="12"/>
  <c r="M105" i="12"/>
  <c r="L105" i="12"/>
  <c r="K105" i="12"/>
  <c r="J105" i="12"/>
  <c r="I105" i="12"/>
  <c r="H105" i="12"/>
  <c r="G105" i="12"/>
  <c r="F105" i="12"/>
  <c r="E105" i="12"/>
  <c r="D105" i="12"/>
  <c r="C105" i="12"/>
  <c r="B105" i="12"/>
  <c r="N92" i="12"/>
  <c r="M92" i="12"/>
  <c r="L92" i="12"/>
  <c r="K92" i="12"/>
  <c r="J92" i="12"/>
  <c r="I92" i="12"/>
  <c r="H92" i="12"/>
  <c r="G92" i="12"/>
  <c r="F92" i="12"/>
  <c r="E92" i="12"/>
  <c r="D92" i="12"/>
  <c r="C92" i="12"/>
  <c r="B92" i="12"/>
  <c r="N91" i="12"/>
  <c r="M91" i="12"/>
  <c r="L91" i="12"/>
  <c r="K91" i="12"/>
  <c r="J91" i="12"/>
  <c r="I91" i="12"/>
  <c r="H91" i="12"/>
  <c r="G91" i="12"/>
  <c r="F91" i="12"/>
  <c r="E91" i="12"/>
  <c r="D91" i="12"/>
  <c r="C91" i="12"/>
  <c r="B91" i="12"/>
  <c r="N90" i="12"/>
  <c r="M90" i="12"/>
  <c r="L90" i="12"/>
  <c r="K90" i="12"/>
  <c r="J90" i="12"/>
  <c r="I90" i="12"/>
  <c r="H90" i="12"/>
  <c r="G90" i="12"/>
  <c r="F90" i="12"/>
  <c r="E90" i="12"/>
  <c r="D90" i="12"/>
  <c r="C90" i="12"/>
  <c r="B90" i="12"/>
  <c r="N89" i="12"/>
  <c r="M89" i="12"/>
  <c r="L89" i="12"/>
  <c r="K89" i="12"/>
  <c r="J89" i="12"/>
  <c r="I89" i="12"/>
  <c r="H89" i="12"/>
  <c r="G89" i="12"/>
  <c r="F89" i="12"/>
  <c r="E89" i="12"/>
  <c r="D89" i="12"/>
  <c r="C89" i="12"/>
  <c r="B89" i="12"/>
  <c r="N87" i="12"/>
  <c r="M87" i="12"/>
  <c r="L87" i="12"/>
  <c r="K87" i="12"/>
  <c r="J87" i="12"/>
  <c r="I87" i="12"/>
  <c r="H87" i="12"/>
  <c r="G87" i="12"/>
  <c r="F87" i="12"/>
  <c r="E87" i="12"/>
  <c r="D87" i="12"/>
  <c r="C87" i="12"/>
  <c r="B87" i="12"/>
  <c r="N86" i="12"/>
  <c r="M86" i="12"/>
  <c r="L86" i="12"/>
  <c r="K86" i="12"/>
  <c r="J86" i="12"/>
  <c r="I86" i="12"/>
  <c r="H86" i="12"/>
  <c r="G86" i="12"/>
  <c r="F86" i="12"/>
  <c r="E86" i="12"/>
  <c r="D86" i="12"/>
  <c r="C86" i="12"/>
  <c r="B86" i="12"/>
  <c r="N85" i="12"/>
  <c r="M85" i="12"/>
  <c r="L85" i="12"/>
  <c r="K85" i="12"/>
  <c r="J85" i="12"/>
  <c r="I85" i="12"/>
  <c r="H85" i="12"/>
  <c r="G85" i="12"/>
  <c r="F85" i="12"/>
  <c r="E85" i="12"/>
  <c r="D85" i="12"/>
  <c r="C85" i="12"/>
  <c r="B85" i="12"/>
  <c r="N84" i="12"/>
  <c r="M84" i="12"/>
  <c r="L84" i="12"/>
  <c r="K84" i="12"/>
  <c r="J84" i="12"/>
  <c r="I84" i="12"/>
  <c r="H84" i="12"/>
  <c r="G84" i="12"/>
  <c r="F84" i="12"/>
  <c r="E84" i="12"/>
  <c r="D84" i="12"/>
  <c r="C84" i="12"/>
  <c r="B84" i="12"/>
  <c r="N82" i="12"/>
  <c r="M82" i="12"/>
  <c r="L82" i="12"/>
  <c r="K82" i="12"/>
  <c r="J82" i="12"/>
  <c r="I82" i="12"/>
  <c r="H82" i="12"/>
  <c r="G82" i="12"/>
  <c r="F82" i="12"/>
  <c r="E82" i="12"/>
  <c r="D82" i="12"/>
  <c r="C82" i="12"/>
  <c r="B82" i="12"/>
  <c r="N81" i="12"/>
  <c r="M81" i="12"/>
  <c r="L81" i="12"/>
  <c r="K81" i="12"/>
  <c r="J81" i="12"/>
  <c r="I81" i="12"/>
  <c r="H81" i="12"/>
  <c r="G81" i="12"/>
  <c r="F81" i="12"/>
  <c r="E81" i="12"/>
  <c r="D81" i="12"/>
  <c r="C81" i="12"/>
  <c r="B81" i="12"/>
  <c r="N80" i="12"/>
  <c r="M80" i="12"/>
  <c r="L80" i="12"/>
  <c r="K80" i="12"/>
  <c r="J80" i="12"/>
  <c r="I80" i="12"/>
  <c r="H80" i="12"/>
  <c r="G80" i="12"/>
  <c r="F80" i="12"/>
  <c r="E80" i="12"/>
  <c r="D80" i="12"/>
  <c r="C80" i="12"/>
  <c r="B80" i="12"/>
  <c r="N79" i="12"/>
  <c r="M79" i="12"/>
  <c r="L79" i="12"/>
  <c r="K79" i="12"/>
  <c r="J79" i="12"/>
  <c r="I79" i="12"/>
  <c r="H79" i="12"/>
  <c r="G79" i="12"/>
  <c r="F79" i="12"/>
  <c r="E79" i="12"/>
  <c r="D79" i="12"/>
  <c r="C79" i="12"/>
  <c r="B79" i="12"/>
  <c r="N77" i="12"/>
  <c r="M77" i="12"/>
  <c r="L77" i="12"/>
  <c r="K77" i="12"/>
  <c r="J77" i="12"/>
  <c r="I77" i="12"/>
  <c r="H77" i="12"/>
  <c r="G77" i="12"/>
  <c r="F77" i="12"/>
  <c r="E77" i="12"/>
  <c r="D77" i="12"/>
  <c r="C77" i="12"/>
  <c r="B77" i="12"/>
  <c r="N76" i="12"/>
  <c r="M76" i="12"/>
  <c r="L76" i="12"/>
  <c r="K76" i="12"/>
  <c r="J76" i="12"/>
  <c r="I76" i="12"/>
  <c r="H76" i="12"/>
  <c r="G76" i="12"/>
  <c r="F76" i="12"/>
  <c r="E76" i="12"/>
  <c r="D76" i="12"/>
  <c r="C76" i="12"/>
  <c r="B76" i="12"/>
  <c r="N75" i="12"/>
  <c r="M75" i="12"/>
  <c r="L75" i="12"/>
  <c r="K75" i="12"/>
  <c r="J75" i="12"/>
  <c r="I75" i="12"/>
  <c r="H75" i="12"/>
  <c r="G75" i="12"/>
  <c r="F75" i="12"/>
  <c r="E75" i="12"/>
  <c r="D75" i="12"/>
  <c r="C75" i="12"/>
  <c r="B75" i="12"/>
  <c r="N74" i="12"/>
  <c r="M74" i="12"/>
  <c r="L74" i="12"/>
  <c r="K74" i="12"/>
  <c r="J74" i="12"/>
  <c r="I74" i="12"/>
  <c r="H74" i="12"/>
  <c r="G74" i="12"/>
  <c r="F74" i="12"/>
  <c r="E74" i="12"/>
  <c r="D74" i="12"/>
  <c r="C74" i="12"/>
  <c r="B74" i="12"/>
  <c r="N60" i="12"/>
  <c r="M60" i="12"/>
  <c r="L60" i="12"/>
  <c r="K60" i="12"/>
  <c r="J60" i="12"/>
  <c r="I60" i="12"/>
  <c r="H60" i="12"/>
  <c r="G60" i="12"/>
  <c r="F60" i="12"/>
  <c r="E60" i="12"/>
  <c r="D60" i="12"/>
  <c r="C60" i="12"/>
  <c r="B60" i="12"/>
  <c r="N59" i="12"/>
  <c r="M59" i="12"/>
  <c r="L59" i="12"/>
  <c r="K59" i="12"/>
  <c r="J59" i="12"/>
  <c r="I59" i="12"/>
  <c r="H59" i="12"/>
  <c r="G59" i="12"/>
  <c r="F59" i="12"/>
  <c r="E59" i="12"/>
  <c r="D59" i="12"/>
  <c r="C59" i="12"/>
  <c r="B59" i="12"/>
  <c r="N58" i="12"/>
  <c r="M58" i="12"/>
  <c r="L58" i="12"/>
  <c r="K58" i="12"/>
  <c r="J58" i="12"/>
  <c r="I58" i="12"/>
  <c r="H58" i="12"/>
  <c r="G58" i="12"/>
  <c r="F58" i="12"/>
  <c r="E58" i="12"/>
  <c r="D58" i="12"/>
  <c r="C58" i="12"/>
  <c r="B58" i="12"/>
  <c r="N57" i="12"/>
  <c r="M57" i="12"/>
  <c r="L57" i="12"/>
  <c r="K57" i="12"/>
  <c r="J57" i="12"/>
  <c r="I57" i="12"/>
  <c r="H57" i="12"/>
  <c r="G57" i="12"/>
  <c r="F57" i="12"/>
  <c r="E57" i="12"/>
  <c r="D57" i="12"/>
  <c r="C57" i="12"/>
  <c r="B57" i="12"/>
  <c r="N55" i="12"/>
  <c r="M55" i="12"/>
  <c r="L55" i="12"/>
  <c r="K55" i="12"/>
  <c r="J55" i="12"/>
  <c r="I55" i="12"/>
  <c r="H55" i="12"/>
  <c r="G55" i="12"/>
  <c r="F55" i="12"/>
  <c r="E55" i="12"/>
  <c r="D55" i="12"/>
  <c r="C55" i="12"/>
  <c r="B55" i="12"/>
  <c r="N54" i="12"/>
  <c r="M54" i="12"/>
  <c r="L54" i="12"/>
  <c r="K54" i="12"/>
  <c r="J54" i="12"/>
  <c r="I54" i="12"/>
  <c r="H54" i="12"/>
  <c r="G54" i="12"/>
  <c r="F54" i="12"/>
  <c r="E54" i="12"/>
  <c r="D54" i="12"/>
  <c r="C54" i="12"/>
  <c r="B54" i="12"/>
  <c r="N53" i="12"/>
  <c r="M53" i="12"/>
  <c r="L53" i="12"/>
  <c r="K53" i="12"/>
  <c r="J53" i="12"/>
  <c r="I53" i="12"/>
  <c r="H53" i="12"/>
  <c r="G53" i="12"/>
  <c r="F53" i="12"/>
  <c r="E53" i="12"/>
  <c r="D53" i="12"/>
  <c r="C53" i="12"/>
  <c r="B53" i="12"/>
  <c r="N52" i="12"/>
  <c r="M52" i="12"/>
  <c r="L52" i="12"/>
  <c r="K52" i="12"/>
  <c r="J52" i="12"/>
  <c r="I52" i="12"/>
  <c r="H52" i="12"/>
  <c r="G52" i="12"/>
  <c r="F52" i="12"/>
  <c r="E52" i="12"/>
  <c r="D52" i="12"/>
  <c r="C52" i="12"/>
  <c r="B52" i="12"/>
  <c r="N50" i="12"/>
  <c r="M50" i="12"/>
  <c r="L50" i="12"/>
  <c r="K50" i="12"/>
  <c r="J50" i="12"/>
  <c r="I50" i="12"/>
  <c r="H50" i="12"/>
  <c r="G50" i="12"/>
  <c r="F50" i="12"/>
  <c r="E50" i="12"/>
  <c r="D50" i="12"/>
  <c r="C50" i="12"/>
  <c r="B50" i="12"/>
  <c r="N49" i="12"/>
  <c r="M49" i="12"/>
  <c r="L49" i="12"/>
  <c r="K49" i="12"/>
  <c r="J49" i="12"/>
  <c r="I49" i="12"/>
  <c r="H49" i="12"/>
  <c r="G49" i="12"/>
  <c r="F49" i="12"/>
  <c r="E49" i="12"/>
  <c r="D49" i="12"/>
  <c r="C49" i="12"/>
  <c r="B49" i="12"/>
  <c r="N48" i="12"/>
  <c r="M48" i="12"/>
  <c r="L48" i="12"/>
  <c r="K48" i="12"/>
  <c r="J48" i="12"/>
  <c r="I48" i="12"/>
  <c r="H48" i="12"/>
  <c r="G48" i="12"/>
  <c r="F48" i="12"/>
  <c r="E48" i="12"/>
  <c r="D48" i="12"/>
  <c r="C48" i="12"/>
  <c r="B48" i="12"/>
  <c r="N47" i="12"/>
  <c r="M47" i="12"/>
  <c r="L47" i="12"/>
  <c r="K47" i="12"/>
  <c r="J47" i="12"/>
  <c r="I47" i="12"/>
  <c r="H47" i="12"/>
  <c r="G47" i="12"/>
  <c r="F47" i="12"/>
  <c r="E47" i="12"/>
  <c r="D47" i="12"/>
  <c r="C47" i="12"/>
  <c r="B47" i="12"/>
  <c r="N45" i="12"/>
  <c r="M45" i="12"/>
  <c r="L45" i="12"/>
  <c r="K45" i="12"/>
  <c r="J45" i="12"/>
  <c r="I45" i="12"/>
  <c r="H45" i="12"/>
  <c r="G45" i="12"/>
  <c r="F45" i="12"/>
  <c r="E45" i="12"/>
  <c r="D45" i="12"/>
  <c r="C45" i="12"/>
  <c r="B45" i="12"/>
  <c r="N44" i="12"/>
  <c r="M44" i="12"/>
  <c r="L44" i="12"/>
  <c r="K44" i="12"/>
  <c r="J44" i="12"/>
  <c r="I44" i="12"/>
  <c r="H44" i="12"/>
  <c r="G44" i="12"/>
  <c r="F44" i="12"/>
  <c r="E44" i="12"/>
  <c r="D44" i="12"/>
  <c r="C44" i="12"/>
  <c r="B44" i="12"/>
  <c r="N43" i="12"/>
  <c r="M43" i="12"/>
  <c r="L43" i="12"/>
  <c r="K43" i="12"/>
  <c r="J43" i="12"/>
  <c r="I43" i="12"/>
  <c r="H43" i="12"/>
  <c r="G43" i="12"/>
  <c r="F43" i="12"/>
  <c r="E43" i="12"/>
  <c r="D43" i="12"/>
  <c r="C43" i="12"/>
  <c r="B43" i="12"/>
  <c r="N42" i="12"/>
  <c r="M42" i="12"/>
  <c r="L42" i="12"/>
  <c r="K42" i="12"/>
  <c r="J42" i="12"/>
  <c r="I42" i="12"/>
  <c r="H42" i="12"/>
  <c r="G42" i="12"/>
  <c r="F42" i="12"/>
  <c r="E42" i="12"/>
  <c r="D42" i="12"/>
  <c r="C42" i="12"/>
  <c r="B42" i="12"/>
  <c r="N29" i="12"/>
  <c r="M29" i="12"/>
  <c r="L29" i="12"/>
  <c r="K29" i="12"/>
  <c r="J29" i="12"/>
  <c r="I29" i="12"/>
  <c r="H29" i="12"/>
  <c r="G29" i="12"/>
  <c r="F29" i="12"/>
  <c r="E29" i="12"/>
  <c r="D29" i="12"/>
  <c r="C29" i="12"/>
  <c r="B29" i="12"/>
  <c r="N28" i="12"/>
  <c r="M28" i="12"/>
  <c r="L28" i="12"/>
  <c r="K28" i="12"/>
  <c r="J28" i="12"/>
  <c r="I28" i="12"/>
  <c r="H28" i="12"/>
  <c r="G28" i="12"/>
  <c r="F28" i="12"/>
  <c r="E28" i="12"/>
  <c r="D28" i="12"/>
  <c r="C28" i="12"/>
  <c r="N27" i="12"/>
  <c r="M27" i="12"/>
  <c r="L27" i="12"/>
  <c r="K27" i="12"/>
  <c r="J27" i="12"/>
  <c r="I27" i="12"/>
  <c r="H27" i="12"/>
  <c r="G27" i="12"/>
  <c r="F27" i="12"/>
  <c r="E27" i="12"/>
  <c r="D27" i="12"/>
  <c r="C27" i="12"/>
  <c r="AD549" i="8"/>
  <c r="AC549" i="8"/>
  <c r="AB549" i="8"/>
  <c r="AA549" i="8"/>
  <c r="Z549" i="8"/>
  <c r="Y549" i="8"/>
  <c r="X549" i="8"/>
  <c r="W549" i="8"/>
  <c r="V549" i="8"/>
  <c r="U549" i="8"/>
  <c r="T549" i="8"/>
  <c r="S549" i="8"/>
  <c r="AD547" i="8"/>
  <c r="AC547" i="8"/>
  <c r="AB547" i="8"/>
  <c r="AA547" i="8"/>
  <c r="Z547" i="8"/>
  <c r="Y547" i="8"/>
  <c r="X547" i="8"/>
  <c r="W547" i="8"/>
  <c r="V547" i="8"/>
  <c r="U547" i="8"/>
  <c r="T547" i="8"/>
  <c r="S547" i="8"/>
  <c r="AD545" i="8"/>
  <c r="AC545" i="8"/>
  <c r="AB545" i="8"/>
  <c r="AA545" i="8"/>
  <c r="Z545" i="8"/>
  <c r="Y545" i="8"/>
  <c r="X545" i="8"/>
  <c r="W545" i="8"/>
  <c r="V545" i="8"/>
  <c r="U545" i="8"/>
  <c r="T545" i="8"/>
  <c r="S545" i="8"/>
  <c r="AD543" i="8"/>
  <c r="AC543" i="8"/>
  <c r="AB543" i="8"/>
  <c r="AA543" i="8"/>
  <c r="Z543" i="8"/>
  <c r="Y543" i="8"/>
  <c r="X543" i="8"/>
  <c r="W543" i="8"/>
  <c r="V543" i="8"/>
  <c r="U543" i="8"/>
  <c r="T543" i="8"/>
  <c r="S543" i="8"/>
  <c r="AD541" i="8"/>
  <c r="AC541" i="8"/>
  <c r="AB541" i="8"/>
  <c r="AA541" i="8"/>
  <c r="Z541" i="8"/>
  <c r="Y541" i="8"/>
  <c r="X541" i="8"/>
  <c r="W541" i="8"/>
  <c r="V541" i="8"/>
  <c r="U541" i="8"/>
  <c r="T541" i="8"/>
  <c r="S541" i="8"/>
  <c r="AD539" i="8"/>
  <c r="AC539" i="8"/>
  <c r="AB539" i="8"/>
  <c r="AA539" i="8"/>
  <c r="Z539" i="8"/>
  <c r="Y539" i="8"/>
  <c r="X539" i="8"/>
  <c r="W539" i="8"/>
  <c r="V539" i="8"/>
  <c r="U539" i="8"/>
  <c r="T539" i="8"/>
  <c r="S539" i="8"/>
  <c r="AD537" i="8"/>
  <c r="AC537" i="8"/>
  <c r="AB537" i="8"/>
  <c r="AA537" i="8"/>
  <c r="Z537" i="8"/>
  <c r="Y537" i="8"/>
  <c r="X537" i="8"/>
  <c r="W537" i="8"/>
  <c r="V537" i="8"/>
  <c r="U537" i="8"/>
  <c r="T537" i="8"/>
  <c r="S537" i="8"/>
  <c r="AD535" i="8"/>
  <c r="AC535" i="8"/>
  <c r="AB535" i="8"/>
  <c r="AA535" i="8"/>
  <c r="Z535" i="8"/>
  <c r="Y535" i="8"/>
  <c r="X535" i="8"/>
  <c r="W535" i="8"/>
  <c r="V535" i="8"/>
  <c r="U535" i="8"/>
  <c r="T535" i="8"/>
  <c r="S535" i="8"/>
  <c r="AD533" i="8"/>
  <c r="AC533" i="8"/>
  <c r="AB533" i="8"/>
  <c r="AA533" i="8"/>
  <c r="Z533" i="8"/>
  <c r="Y533" i="8"/>
  <c r="X533" i="8"/>
  <c r="W533" i="8"/>
  <c r="V533" i="8"/>
  <c r="U533" i="8"/>
  <c r="T533" i="8"/>
  <c r="S533" i="8"/>
  <c r="AD531" i="8"/>
  <c r="AC531" i="8"/>
  <c r="AB531" i="8"/>
  <c r="AA531" i="8"/>
  <c r="Z531" i="8"/>
  <c r="Y531" i="8"/>
  <c r="X531" i="8"/>
  <c r="W531" i="8"/>
  <c r="V531" i="8"/>
  <c r="U531" i="8"/>
  <c r="T531" i="8"/>
  <c r="S531" i="8"/>
  <c r="AD529" i="8"/>
  <c r="AC529" i="8"/>
  <c r="AB529" i="8"/>
  <c r="AA529" i="8"/>
  <c r="Z529" i="8"/>
  <c r="Y529" i="8"/>
  <c r="X529" i="8"/>
  <c r="W529" i="8"/>
  <c r="V529" i="8"/>
  <c r="U529" i="8"/>
  <c r="T529" i="8"/>
  <c r="S529" i="8"/>
  <c r="AD527" i="8"/>
  <c r="AC527" i="8"/>
  <c r="AB527" i="8"/>
  <c r="AA527" i="8"/>
  <c r="Z527" i="8"/>
  <c r="Y527" i="8"/>
  <c r="X527" i="8"/>
  <c r="W527" i="8"/>
  <c r="V527" i="8"/>
  <c r="U527" i="8"/>
  <c r="T527" i="8"/>
  <c r="S527" i="8"/>
  <c r="AD525" i="8"/>
  <c r="AC525" i="8"/>
  <c r="AB525" i="8"/>
  <c r="AA525" i="8"/>
  <c r="Z525" i="8"/>
  <c r="Y525" i="8"/>
  <c r="X525" i="8"/>
  <c r="W525" i="8"/>
  <c r="V525" i="8"/>
  <c r="U525" i="8"/>
  <c r="T525" i="8"/>
  <c r="S525" i="8"/>
  <c r="AD523" i="8"/>
  <c r="AC523" i="8"/>
  <c r="AB523" i="8"/>
  <c r="AA523" i="8"/>
  <c r="Z523" i="8"/>
  <c r="Y523" i="8"/>
  <c r="X523" i="8"/>
  <c r="W523" i="8"/>
  <c r="V523" i="8"/>
  <c r="U523" i="8"/>
  <c r="T523" i="8"/>
  <c r="S523" i="8"/>
  <c r="AD521" i="8"/>
  <c r="AC521" i="8"/>
  <c r="AB521" i="8"/>
  <c r="AA521" i="8"/>
  <c r="Z521" i="8"/>
  <c r="Y521" i="8"/>
  <c r="X521" i="8"/>
  <c r="W521" i="8"/>
  <c r="V521" i="8"/>
  <c r="U521" i="8"/>
  <c r="T521" i="8"/>
  <c r="S521" i="8"/>
  <c r="AD519" i="8"/>
  <c r="AC519" i="8"/>
  <c r="AB519" i="8"/>
  <c r="AA519" i="8"/>
  <c r="Z519" i="8"/>
  <c r="Y519" i="8"/>
  <c r="X519" i="8"/>
  <c r="W519" i="8"/>
  <c r="V519" i="8"/>
  <c r="U519" i="8"/>
  <c r="T519" i="8"/>
  <c r="S519" i="8"/>
  <c r="AD517" i="8"/>
  <c r="AC517" i="8"/>
  <c r="AB517" i="8"/>
  <c r="AA517" i="8"/>
  <c r="Z517" i="8"/>
  <c r="Y517" i="8"/>
  <c r="X517" i="8"/>
  <c r="W517" i="8"/>
  <c r="V517" i="8"/>
  <c r="U517" i="8"/>
  <c r="T517" i="8"/>
  <c r="S517" i="8"/>
  <c r="AD515" i="8"/>
  <c r="AC515" i="8"/>
  <c r="AB515" i="8"/>
  <c r="AA515" i="8"/>
  <c r="Z515" i="8"/>
  <c r="Y515" i="8"/>
  <c r="X515" i="8"/>
  <c r="W515" i="8"/>
  <c r="V515" i="8"/>
  <c r="U515" i="8"/>
  <c r="T515" i="8"/>
  <c r="S515" i="8"/>
  <c r="AD513" i="8"/>
  <c r="AC513" i="8"/>
  <c r="AB513" i="8"/>
  <c r="AA513" i="8"/>
  <c r="Z513" i="8"/>
  <c r="Y513" i="8"/>
  <c r="X513" i="8"/>
  <c r="W513" i="8"/>
  <c r="V513" i="8"/>
  <c r="U513" i="8"/>
  <c r="T513" i="8"/>
  <c r="S513" i="8"/>
  <c r="AD511" i="8"/>
  <c r="AC511" i="8"/>
  <c r="AB511" i="8"/>
  <c r="AA511" i="8"/>
  <c r="Z511" i="8"/>
  <c r="Y511" i="8"/>
  <c r="X511" i="8"/>
  <c r="W511" i="8"/>
  <c r="V511" i="8"/>
  <c r="U511" i="8"/>
  <c r="T511" i="8"/>
  <c r="S511" i="8"/>
  <c r="AD509" i="8"/>
  <c r="AC509" i="8"/>
  <c r="AB509" i="8"/>
  <c r="AA509" i="8"/>
  <c r="Z509" i="8"/>
  <c r="Y509" i="8"/>
  <c r="X509" i="8"/>
  <c r="W509" i="8"/>
  <c r="V509" i="8"/>
  <c r="U509" i="8"/>
  <c r="T509" i="8"/>
  <c r="S509" i="8"/>
  <c r="AD507" i="8"/>
  <c r="AC507" i="8"/>
  <c r="AB507" i="8"/>
  <c r="AA507" i="8"/>
  <c r="Z507" i="8"/>
  <c r="Y507" i="8"/>
  <c r="X507" i="8"/>
  <c r="W507" i="8"/>
  <c r="V507" i="8"/>
  <c r="U507" i="8"/>
  <c r="T507" i="8"/>
  <c r="S507" i="8"/>
  <c r="AD505" i="8"/>
  <c r="AC505" i="8"/>
  <c r="AB505" i="8"/>
  <c r="AA505" i="8"/>
  <c r="Z505" i="8"/>
  <c r="Y505" i="8"/>
  <c r="X505" i="8"/>
  <c r="W505" i="8"/>
  <c r="V505" i="8"/>
  <c r="U505" i="8"/>
  <c r="T505" i="8"/>
  <c r="S505" i="8"/>
  <c r="AD503" i="8"/>
  <c r="AC503" i="8"/>
  <c r="AB503" i="8"/>
  <c r="AA503" i="8"/>
  <c r="Z503" i="8"/>
  <c r="Y503" i="8"/>
  <c r="X503" i="8"/>
  <c r="W503" i="8"/>
  <c r="V503" i="8"/>
  <c r="U503" i="8"/>
  <c r="T503" i="8"/>
  <c r="S503" i="8"/>
  <c r="AD501" i="8"/>
  <c r="AC501" i="8"/>
  <c r="AB501" i="8"/>
  <c r="AA501" i="8"/>
  <c r="Z501" i="8"/>
  <c r="Y501" i="8"/>
  <c r="X501" i="8"/>
  <c r="W501" i="8"/>
  <c r="V501" i="8"/>
  <c r="U501" i="8"/>
  <c r="T501" i="8"/>
  <c r="S501" i="8"/>
  <c r="AD499" i="8"/>
  <c r="AC499" i="8"/>
  <c r="AB499" i="8"/>
  <c r="AA499" i="8"/>
  <c r="Z499" i="8"/>
  <c r="Y499" i="8"/>
  <c r="X499" i="8"/>
  <c r="W499" i="8"/>
  <c r="V499" i="8"/>
  <c r="U499" i="8"/>
  <c r="T499" i="8"/>
  <c r="S499" i="8"/>
  <c r="AD497" i="8"/>
  <c r="AC497" i="8"/>
  <c r="AB497" i="8"/>
  <c r="AA497" i="8"/>
  <c r="Z497" i="8"/>
  <c r="Y497" i="8"/>
  <c r="X497" i="8"/>
  <c r="W497" i="8"/>
  <c r="V497" i="8"/>
  <c r="U497" i="8"/>
  <c r="T497" i="8"/>
  <c r="S497" i="8"/>
  <c r="AD495" i="8"/>
  <c r="AC495" i="8"/>
  <c r="AB495" i="8"/>
  <c r="AA495" i="8"/>
  <c r="Z495" i="8"/>
  <c r="Y495" i="8"/>
  <c r="X495" i="8"/>
  <c r="W495" i="8"/>
  <c r="V495" i="8"/>
  <c r="U495" i="8"/>
  <c r="T495" i="8"/>
  <c r="S495" i="8"/>
  <c r="AD493" i="8"/>
  <c r="AC493" i="8"/>
  <c r="AB493" i="8"/>
  <c r="AA493" i="8"/>
  <c r="Z493" i="8"/>
  <c r="Y493" i="8"/>
  <c r="X493" i="8"/>
  <c r="W493" i="8"/>
  <c r="V493" i="8"/>
  <c r="U493" i="8"/>
  <c r="T493" i="8"/>
  <c r="S493" i="8"/>
  <c r="AD491" i="8"/>
  <c r="AC491" i="8"/>
  <c r="AB491" i="8"/>
  <c r="AA491" i="8"/>
  <c r="Z491" i="8"/>
  <c r="Y491" i="8"/>
  <c r="X491" i="8"/>
  <c r="W491" i="8"/>
  <c r="V491" i="8"/>
  <c r="U491" i="8"/>
  <c r="T491" i="8"/>
  <c r="S491" i="8"/>
  <c r="AD489" i="8"/>
  <c r="AC489" i="8"/>
  <c r="AB489" i="8"/>
  <c r="AA489" i="8"/>
  <c r="Z489" i="8"/>
  <c r="Y489" i="8"/>
  <c r="X489" i="8"/>
  <c r="W489" i="8"/>
  <c r="V489" i="8"/>
  <c r="U489" i="8"/>
  <c r="T489" i="8"/>
  <c r="S489" i="8"/>
  <c r="AD487" i="8"/>
  <c r="AC487" i="8"/>
  <c r="AB487" i="8"/>
  <c r="AA487" i="8"/>
  <c r="Z487" i="8"/>
  <c r="Y487" i="8"/>
  <c r="X487" i="8"/>
  <c r="W487" i="8"/>
  <c r="V487" i="8"/>
  <c r="U487" i="8"/>
  <c r="T487" i="8"/>
  <c r="S487" i="8"/>
  <c r="AD485" i="8"/>
  <c r="AC485" i="8"/>
  <c r="AB485" i="8"/>
  <c r="AA485" i="8"/>
  <c r="Z485" i="8"/>
  <c r="Y485" i="8"/>
  <c r="X485" i="8"/>
  <c r="W485" i="8"/>
  <c r="V485" i="8"/>
  <c r="U485" i="8"/>
  <c r="T485" i="8"/>
  <c r="S485" i="8"/>
  <c r="AD483" i="8"/>
  <c r="AC483" i="8"/>
  <c r="AB483" i="8"/>
  <c r="AA483" i="8"/>
  <c r="Z483" i="8"/>
  <c r="Y483" i="8"/>
  <c r="X483" i="8"/>
  <c r="W483" i="8"/>
  <c r="V483" i="8"/>
  <c r="U483" i="8"/>
  <c r="T483" i="8"/>
  <c r="S483" i="8"/>
  <c r="AD481" i="8"/>
  <c r="AC481" i="8"/>
  <c r="AB481" i="8"/>
  <c r="AA481" i="8"/>
  <c r="Z481" i="8"/>
  <c r="Y481" i="8"/>
  <c r="X481" i="8"/>
  <c r="W481" i="8"/>
  <c r="V481" i="8"/>
  <c r="U481" i="8"/>
  <c r="T481" i="8"/>
  <c r="S481" i="8"/>
  <c r="AD479" i="8"/>
  <c r="AC479" i="8"/>
  <c r="AB479" i="8"/>
  <c r="AA479" i="8"/>
  <c r="Z479" i="8"/>
  <c r="Y479" i="8"/>
  <c r="X479" i="8"/>
  <c r="W479" i="8"/>
  <c r="V479" i="8"/>
  <c r="U479" i="8"/>
  <c r="T479" i="8"/>
  <c r="S479" i="8"/>
  <c r="AD477" i="8"/>
  <c r="AC477" i="8"/>
  <c r="AB477" i="8"/>
  <c r="AA477" i="8"/>
  <c r="Z477" i="8"/>
  <c r="Y477" i="8"/>
  <c r="X477" i="8"/>
  <c r="W477" i="8"/>
  <c r="V477" i="8"/>
  <c r="U477" i="8"/>
  <c r="T477" i="8"/>
  <c r="S477" i="8"/>
  <c r="AD475" i="8"/>
  <c r="AC475" i="8"/>
  <c r="AB475" i="8"/>
  <c r="AA475" i="8"/>
  <c r="Z475" i="8"/>
  <c r="Y475" i="8"/>
  <c r="X475" i="8"/>
  <c r="W475" i="8"/>
  <c r="V475" i="8"/>
  <c r="U475" i="8"/>
  <c r="T475" i="8"/>
  <c r="S475" i="8"/>
  <c r="AD473" i="8"/>
  <c r="AC473" i="8"/>
  <c r="AB473" i="8"/>
  <c r="AA473" i="8"/>
  <c r="Z473" i="8"/>
  <c r="Y473" i="8"/>
  <c r="X473" i="8"/>
  <c r="W473" i="8"/>
  <c r="V473" i="8"/>
  <c r="U473" i="8"/>
  <c r="T473" i="8"/>
  <c r="S473" i="8"/>
  <c r="AD471" i="8"/>
  <c r="AC471" i="8"/>
  <c r="AB471" i="8"/>
  <c r="AA471" i="8"/>
  <c r="Z471" i="8"/>
  <c r="Y471" i="8"/>
  <c r="X471" i="8"/>
  <c r="W471" i="8"/>
  <c r="V471" i="8"/>
  <c r="U471" i="8"/>
  <c r="T471" i="8"/>
  <c r="S471" i="8"/>
  <c r="AD469" i="8"/>
  <c r="AC469" i="8"/>
  <c r="AB469" i="8"/>
  <c r="AA469" i="8"/>
  <c r="Z469" i="8"/>
  <c r="Y469" i="8"/>
  <c r="X469" i="8"/>
  <c r="W469" i="8"/>
  <c r="V469" i="8"/>
  <c r="U469" i="8"/>
  <c r="T469" i="8"/>
  <c r="S469" i="8"/>
  <c r="AD467" i="8"/>
  <c r="AC467" i="8"/>
  <c r="AB467" i="8"/>
  <c r="AA467" i="8"/>
  <c r="Z467" i="8"/>
  <c r="Y467" i="8"/>
  <c r="X467" i="8"/>
  <c r="W467" i="8"/>
  <c r="V467" i="8"/>
  <c r="U467" i="8"/>
  <c r="T467" i="8"/>
  <c r="S467" i="8"/>
  <c r="AD465" i="8"/>
  <c r="AC465" i="8"/>
  <c r="AB465" i="8"/>
  <c r="AA465" i="8"/>
  <c r="Z465" i="8"/>
  <c r="Y465" i="8"/>
  <c r="X465" i="8"/>
  <c r="W465" i="8"/>
  <c r="V465" i="8"/>
  <c r="U465" i="8"/>
  <c r="T465" i="8"/>
  <c r="S465" i="8"/>
  <c r="AD463" i="8"/>
  <c r="AC463" i="8"/>
  <c r="AB463" i="8"/>
  <c r="AA463" i="8"/>
  <c r="Z463" i="8"/>
  <c r="Y463" i="8"/>
  <c r="X463" i="8"/>
  <c r="W463" i="8"/>
  <c r="V463" i="8"/>
  <c r="U463" i="8"/>
  <c r="T463" i="8"/>
  <c r="S463" i="8"/>
  <c r="AD461" i="8"/>
  <c r="AC461" i="8"/>
  <c r="AB461" i="8"/>
  <c r="AA461" i="8"/>
  <c r="Z461" i="8"/>
  <c r="Y461" i="8"/>
  <c r="X461" i="8"/>
  <c r="W461" i="8"/>
  <c r="V461" i="8"/>
  <c r="U461" i="8"/>
  <c r="T461" i="8"/>
  <c r="S461" i="8"/>
  <c r="AD459" i="8"/>
  <c r="AC459" i="8"/>
  <c r="AB459" i="8"/>
  <c r="AA459" i="8"/>
  <c r="Z459" i="8"/>
  <c r="Y459" i="8"/>
  <c r="X459" i="8"/>
  <c r="W459" i="8"/>
  <c r="V459" i="8"/>
  <c r="U459" i="8"/>
  <c r="T459" i="8"/>
  <c r="S459" i="8"/>
  <c r="AD457" i="8"/>
  <c r="AC457" i="8"/>
  <c r="AB457" i="8"/>
  <c r="AA457" i="8"/>
  <c r="Z457" i="8"/>
  <c r="Y457" i="8"/>
  <c r="X457" i="8"/>
  <c r="W457" i="8"/>
  <c r="V457" i="8"/>
  <c r="U457" i="8"/>
  <c r="T457" i="8"/>
  <c r="S457" i="8"/>
  <c r="AD455" i="8"/>
  <c r="AC455" i="8"/>
  <c r="AB455" i="8"/>
  <c r="AA455" i="8"/>
  <c r="Z455" i="8"/>
  <c r="Y455" i="8"/>
  <c r="X455" i="8"/>
  <c r="W455" i="8"/>
  <c r="V455" i="8"/>
  <c r="U455" i="8"/>
  <c r="T455" i="8"/>
  <c r="S455" i="8"/>
  <c r="AD453" i="8"/>
  <c r="AC453" i="8"/>
  <c r="AB453" i="8"/>
  <c r="AA453" i="8"/>
  <c r="Z453" i="8"/>
  <c r="Y453" i="8"/>
  <c r="X453" i="8"/>
  <c r="W453" i="8"/>
  <c r="V453" i="8"/>
  <c r="U453" i="8"/>
  <c r="T453" i="8"/>
  <c r="S453" i="8"/>
  <c r="AD451" i="8"/>
  <c r="AC451" i="8"/>
  <c r="AB451" i="8"/>
  <c r="AA451" i="8"/>
  <c r="Z451" i="8"/>
  <c r="Y451" i="8"/>
  <c r="X451" i="8"/>
  <c r="W451" i="8"/>
  <c r="V451" i="8"/>
  <c r="U451" i="8"/>
  <c r="T451" i="8"/>
  <c r="S451" i="8"/>
  <c r="AD449" i="8"/>
  <c r="AC449" i="8"/>
  <c r="AB449" i="8"/>
  <c r="AA449" i="8"/>
  <c r="Z449" i="8"/>
  <c r="Y449" i="8"/>
  <c r="X449" i="8"/>
  <c r="W449" i="8"/>
  <c r="V449" i="8"/>
  <c r="U449" i="8"/>
  <c r="T449" i="8"/>
  <c r="S449" i="8"/>
  <c r="AD447" i="8"/>
  <c r="AC447" i="8"/>
  <c r="AB447" i="8"/>
  <c r="AA447" i="8"/>
  <c r="Z447" i="8"/>
  <c r="Y447" i="8"/>
  <c r="X447" i="8"/>
  <c r="W447" i="8"/>
  <c r="V447" i="8"/>
  <c r="U447" i="8"/>
  <c r="T447" i="8"/>
  <c r="S447" i="8"/>
  <c r="AD445" i="8"/>
  <c r="AC445" i="8"/>
  <c r="AB445" i="8"/>
  <c r="AA445" i="8"/>
  <c r="Z445" i="8"/>
  <c r="Y445" i="8"/>
  <c r="X445" i="8"/>
  <c r="W445" i="8"/>
  <c r="V445" i="8"/>
  <c r="U445" i="8"/>
  <c r="T445" i="8"/>
  <c r="S445" i="8"/>
  <c r="AD443" i="8"/>
  <c r="AC443" i="8"/>
  <c r="AB443" i="8"/>
  <c r="AA443" i="8"/>
  <c r="Z443" i="8"/>
  <c r="Y443" i="8"/>
  <c r="X443" i="8"/>
  <c r="W443" i="8"/>
  <c r="V443" i="8"/>
  <c r="U443" i="8"/>
  <c r="T443" i="8"/>
  <c r="S443" i="8"/>
  <c r="AD441" i="8"/>
  <c r="AC441" i="8"/>
  <c r="AB441" i="8"/>
  <c r="AA441" i="8"/>
  <c r="Z441" i="8"/>
  <c r="Y441" i="8"/>
  <c r="X441" i="8"/>
  <c r="W441" i="8"/>
  <c r="V441" i="8"/>
  <c r="U441" i="8"/>
  <c r="T441" i="8"/>
  <c r="S441" i="8"/>
  <c r="AD439" i="8"/>
  <c r="AC439" i="8"/>
  <c r="AB439" i="8"/>
  <c r="AA439" i="8"/>
  <c r="Z439" i="8"/>
  <c r="Y439" i="8"/>
  <c r="X439" i="8"/>
  <c r="W439" i="8"/>
  <c r="V439" i="8"/>
  <c r="U439" i="8"/>
  <c r="T439" i="8"/>
  <c r="S439" i="8"/>
  <c r="AD437" i="8"/>
  <c r="AC437" i="8"/>
  <c r="AB437" i="8"/>
  <c r="AA437" i="8"/>
  <c r="Z437" i="8"/>
  <c r="Y437" i="8"/>
  <c r="X437" i="8"/>
  <c r="W437" i="8"/>
  <c r="V437" i="8"/>
  <c r="U437" i="8"/>
  <c r="T437" i="8"/>
  <c r="S437" i="8"/>
  <c r="AD435" i="8"/>
  <c r="AC435" i="8"/>
  <c r="AB435" i="8"/>
  <c r="AA435" i="8"/>
  <c r="Z435" i="8"/>
  <c r="Y435" i="8"/>
  <c r="X435" i="8"/>
  <c r="W435" i="8"/>
  <c r="V435" i="8"/>
  <c r="U435" i="8"/>
  <c r="T435" i="8"/>
  <c r="S435" i="8"/>
  <c r="AD433" i="8"/>
  <c r="AC433" i="8"/>
  <c r="AB433" i="8"/>
  <c r="AA433" i="8"/>
  <c r="Z433" i="8"/>
  <c r="Y433" i="8"/>
  <c r="X433" i="8"/>
  <c r="W433" i="8"/>
  <c r="V433" i="8"/>
  <c r="U433" i="8"/>
  <c r="T433" i="8"/>
  <c r="S433" i="8"/>
  <c r="AD431" i="8"/>
  <c r="AC431" i="8"/>
  <c r="AB431" i="8"/>
  <c r="AA431" i="8"/>
  <c r="Z431" i="8"/>
  <c r="Y431" i="8"/>
  <c r="X431" i="8"/>
  <c r="W431" i="8"/>
  <c r="V431" i="8"/>
  <c r="U431" i="8"/>
  <c r="T431" i="8"/>
  <c r="S431" i="8"/>
  <c r="AD429" i="8"/>
  <c r="AC429" i="8"/>
  <c r="AB429" i="8"/>
  <c r="AA429" i="8"/>
  <c r="Z429" i="8"/>
  <c r="Y429" i="8"/>
  <c r="X429" i="8"/>
  <c r="W429" i="8"/>
  <c r="V429" i="8"/>
  <c r="U429" i="8"/>
  <c r="T429" i="8"/>
  <c r="S429" i="8"/>
  <c r="AD427" i="8"/>
  <c r="AC427" i="8"/>
  <c r="AB427" i="8"/>
  <c r="AA427" i="8"/>
  <c r="Z427" i="8"/>
  <c r="Y427" i="8"/>
  <c r="X427" i="8"/>
  <c r="W427" i="8"/>
  <c r="V427" i="8"/>
  <c r="U427" i="8"/>
  <c r="T427" i="8"/>
  <c r="S427" i="8"/>
  <c r="AD425" i="8"/>
  <c r="AC425" i="8"/>
  <c r="AB425" i="8"/>
  <c r="AA425" i="8"/>
  <c r="Z425" i="8"/>
  <c r="Y425" i="8"/>
  <c r="X425" i="8"/>
  <c r="W425" i="8"/>
  <c r="V425" i="8"/>
  <c r="U425" i="8"/>
  <c r="T425" i="8"/>
  <c r="S425" i="8"/>
  <c r="AD423" i="8"/>
  <c r="AC423" i="8"/>
  <c r="AB423" i="8"/>
  <c r="AA423" i="8"/>
  <c r="Z423" i="8"/>
  <c r="Y423" i="8"/>
  <c r="X423" i="8"/>
  <c r="W423" i="8"/>
  <c r="V423" i="8"/>
  <c r="U423" i="8"/>
  <c r="T423" i="8"/>
  <c r="S423" i="8"/>
  <c r="AD421" i="8"/>
  <c r="AC421" i="8"/>
  <c r="AB421" i="8"/>
  <c r="AA421" i="8"/>
  <c r="Z421" i="8"/>
  <c r="Y421" i="8"/>
  <c r="X421" i="8"/>
  <c r="W421" i="8"/>
  <c r="V421" i="8"/>
  <c r="U421" i="8"/>
  <c r="T421" i="8"/>
  <c r="S421" i="8"/>
  <c r="AD419" i="8"/>
  <c r="AC419" i="8"/>
  <c r="AB419" i="8"/>
  <c r="AA419" i="8"/>
  <c r="Z419" i="8"/>
  <c r="Y419" i="8"/>
  <c r="X419" i="8"/>
  <c r="W419" i="8"/>
  <c r="V419" i="8"/>
  <c r="U419" i="8"/>
  <c r="T419" i="8"/>
  <c r="S419" i="8"/>
  <c r="AD417" i="8"/>
  <c r="AC417" i="8"/>
  <c r="AB417" i="8"/>
  <c r="AA417" i="8"/>
  <c r="Z417" i="8"/>
  <c r="Y417" i="8"/>
  <c r="X417" i="8"/>
  <c r="W417" i="8"/>
  <c r="V417" i="8"/>
  <c r="U417" i="8"/>
  <c r="T417" i="8"/>
  <c r="S417" i="8"/>
  <c r="AD415" i="8"/>
  <c r="AC415" i="8"/>
  <c r="AB415" i="8"/>
  <c r="AA415" i="8"/>
  <c r="Z415" i="8"/>
  <c r="Y415" i="8"/>
  <c r="X415" i="8"/>
  <c r="W415" i="8"/>
  <c r="V415" i="8"/>
  <c r="U415" i="8"/>
  <c r="T415" i="8"/>
  <c r="S415" i="8"/>
  <c r="AD413" i="8"/>
  <c r="AC413" i="8"/>
  <c r="AB413" i="8"/>
  <c r="AA413" i="8"/>
  <c r="Z413" i="8"/>
  <c r="Y413" i="8"/>
  <c r="X413" i="8"/>
  <c r="W413" i="8"/>
  <c r="V413" i="8"/>
  <c r="U413" i="8"/>
  <c r="T413" i="8"/>
  <c r="S413" i="8"/>
  <c r="AD411" i="8"/>
  <c r="AC411" i="8"/>
  <c r="AB411" i="8"/>
  <c r="AA411" i="8"/>
  <c r="Z411" i="8"/>
  <c r="Y411" i="8"/>
  <c r="X411" i="8"/>
  <c r="W411" i="8"/>
  <c r="V411" i="8"/>
  <c r="U411" i="8"/>
  <c r="T411" i="8"/>
  <c r="S411" i="8"/>
  <c r="AD409" i="8"/>
  <c r="AC409" i="8"/>
  <c r="AB409" i="8"/>
  <c r="AA409" i="8"/>
  <c r="Z409" i="8"/>
  <c r="Y409" i="8"/>
  <c r="X409" i="8"/>
  <c r="W409" i="8"/>
  <c r="V409" i="8"/>
  <c r="U409" i="8"/>
  <c r="T409" i="8"/>
  <c r="S409" i="8"/>
  <c r="AD407" i="8"/>
  <c r="AC407" i="8"/>
  <c r="AB407" i="8"/>
  <c r="AA407" i="8"/>
  <c r="Z407" i="8"/>
  <c r="Y407" i="8"/>
  <c r="X407" i="8"/>
  <c r="W407" i="8"/>
  <c r="V407" i="8"/>
  <c r="U407" i="8"/>
  <c r="T407" i="8"/>
  <c r="S407" i="8"/>
  <c r="AD405" i="8"/>
  <c r="AC405" i="8"/>
  <c r="AB405" i="8"/>
  <c r="AA405" i="8"/>
  <c r="Z405" i="8"/>
  <c r="Y405" i="8"/>
  <c r="X405" i="8"/>
  <c r="W405" i="8"/>
  <c r="V405" i="8"/>
  <c r="U405" i="8"/>
  <c r="T405" i="8"/>
  <c r="S405" i="8"/>
  <c r="AD403" i="8"/>
  <c r="AC403" i="8"/>
  <c r="AB403" i="8"/>
  <c r="AA403" i="8"/>
  <c r="Z403" i="8"/>
  <c r="Y403" i="8"/>
  <c r="X403" i="8"/>
  <c r="W403" i="8"/>
  <c r="V403" i="8"/>
  <c r="U403" i="8"/>
  <c r="T403" i="8"/>
  <c r="S403" i="8"/>
  <c r="AD401" i="8"/>
  <c r="AC401" i="8"/>
  <c r="AB401" i="8"/>
  <c r="AA401" i="8"/>
  <c r="Z401" i="8"/>
  <c r="Y401" i="8"/>
  <c r="X401" i="8"/>
  <c r="W401" i="8"/>
  <c r="V401" i="8"/>
  <c r="U401" i="8"/>
  <c r="T401" i="8"/>
  <c r="S401" i="8"/>
  <c r="AD399" i="8"/>
  <c r="AC399" i="8"/>
  <c r="AB399" i="8"/>
  <c r="AA399" i="8"/>
  <c r="Z399" i="8"/>
  <c r="Y399" i="8"/>
  <c r="X399" i="8"/>
  <c r="W399" i="8"/>
  <c r="V399" i="8"/>
  <c r="U399" i="8"/>
  <c r="T399" i="8"/>
  <c r="S399" i="8"/>
  <c r="AD397" i="8"/>
  <c r="AC397" i="8"/>
  <c r="AB397" i="8"/>
  <c r="AA397" i="8"/>
  <c r="Z397" i="8"/>
  <c r="Y397" i="8"/>
  <c r="X397" i="8"/>
  <c r="W397" i="8"/>
  <c r="V397" i="8"/>
  <c r="U397" i="8"/>
  <c r="T397" i="8"/>
  <c r="S397" i="8"/>
  <c r="AD395" i="8"/>
  <c r="AC395" i="8"/>
  <c r="AB395" i="8"/>
  <c r="AA395" i="8"/>
  <c r="Z395" i="8"/>
  <c r="Y395" i="8"/>
  <c r="X395" i="8"/>
  <c r="W395" i="8"/>
  <c r="V395" i="8"/>
  <c r="U395" i="8"/>
  <c r="T395" i="8"/>
  <c r="S395" i="8"/>
  <c r="AD393" i="8"/>
  <c r="AC393" i="8"/>
  <c r="AB393" i="8"/>
  <c r="AA393" i="8"/>
  <c r="Z393" i="8"/>
  <c r="Y393" i="8"/>
  <c r="X393" i="8"/>
  <c r="W393" i="8"/>
  <c r="V393" i="8"/>
  <c r="U393" i="8"/>
  <c r="T393" i="8"/>
  <c r="S393" i="8"/>
  <c r="AD391" i="8"/>
  <c r="AC391" i="8"/>
  <c r="AB391" i="8"/>
  <c r="AA391" i="8"/>
  <c r="Z391" i="8"/>
  <c r="Y391" i="8"/>
  <c r="X391" i="8"/>
  <c r="W391" i="8"/>
  <c r="V391" i="8"/>
  <c r="U391" i="8"/>
  <c r="T391" i="8"/>
  <c r="S391" i="8"/>
  <c r="AD389" i="8"/>
  <c r="AC389" i="8"/>
  <c r="AB389" i="8"/>
  <c r="AA389" i="8"/>
  <c r="Z389" i="8"/>
  <c r="Y389" i="8"/>
  <c r="X389" i="8"/>
  <c r="W389" i="8"/>
  <c r="V389" i="8"/>
  <c r="U389" i="8"/>
  <c r="T389" i="8"/>
  <c r="S389" i="8"/>
  <c r="AD387" i="8"/>
  <c r="AC387" i="8"/>
  <c r="AB387" i="8"/>
  <c r="AA387" i="8"/>
  <c r="Z387" i="8"/>
  <c r="Y387" i="8"/>
  <c r="X387" i="8"/>
  <c r="W387" i="8"/>
  <c r="V387" i="8"/>
  <c r="U387" i="8"/>
  <c r="T387" i="8"/>
  <c r="S387" i="8"/>
  <c r="AD385" i="8"/>
  <c r="AC385" i="8"/>
  <c r="AB385" i="8"/>
  <c r="AA385" i="8"/>
  <c r="Z385" i="8"/>
  <c r="Y385" i="8"/>
  <c r="X385" i="8"/>
  <c r="W385" i="8"/>
  <c r="V385" i="8"/>
  <c r="U385" i="8"/>
  <c r="T385" i="8"/>
  <c r="S385" i="8"/>
  <c r="AD383" i="8"/>
  <c r="AC383" i="8"/>
  <c r="AB383" i="8"/>
  <c r="AA383" i="8"/>
  <c r="Z383" i="8"/>
  <c r="Y383" i="8"/>
  <c r="X383" i="8"/>
  <c r="W383" i="8"/>
  <c r="V383" i="8"/>
  <c r="U383" i="8"/>
  <c r="T383" i="8"/>
  <c r="S383" i="8"/>
  <c r="AD381" i="8"/>
  <c r="AC381" i="8"/>
  <c r="AB381" i="8"/>
  <c r="AA381" i="8"/>
  <c r="Z381" i="8"/>
  <c r="Y381" i="8"/>
  <c r="X381" i="8"/>
  <c r="W381" i="8"/>
  <c r="V381" i="8"/>
  <c r="U381" i="8"/>
  <c r="T381" i="8"/>
  <c r="S381" i="8"/>
  <c r="AD379" i="8"/>
  <c r="AC379" i="8"/>
  <c r="AB379" i="8"/>
  <c r="AA379" i="8"/>
  <c r="Z379" i="8"/>
  <c r="Y379" i="8"/>
  <c r="X379" i="8"/>
  <c r="W379" i="8"/>
  <c r="V379" i="8"/>
  <c r="U379" i="8"/>
  <c r="T379" i="8"/>
  <c r="S379" i="8"/>
  <c r="AD377" i="8"/>
  <c r="AC377" i="8"/>
  <c r="AB377" i="8"/>
  <c r="AA377" i="8"/>
  <c r="Z377" i="8"/>
  <c r="Y377" i="8"/>
  <c r="X377" i="8"/>
  <c r="W377" i="8"/>
  <c r="V377" i="8"/>
  <c r="U377" i="8"/>
  <c r="T377" i="8"/>
  <c r="S377" i="8"/>
  <c r="AD375" i="8"/>
  <c r="AC375" i="8"/>
  <c r="AB375" i="8"/>
  <c r="AA375" i="8"/>
  <c r="Z375" i="8"/>
  <c r="Y375" i="8"/>
  <c r="X375" i="8"/>
  <c r="W375" i="8"/>
  <c r="V375" i="8"/>
  <c r="U375" i="8"/>
  <c r="T375" i="8"/>
  <c r="S375" i="8"/>
  <c r="AD373" i="8"/>
  <c r="AC373" i="8"/>
  <c r="AB373" i="8"/>
  <c r="AA373" i="8"/>
  <c r="Z373" i="8"/>
  <c r="Y373" i="8"/>
  <c r="X373" i="8"/>
  <c r="W373" i="8"/>
  <c r="V373" i="8"/>
  <c r="U373" i="8"/>
  <c r="T373" i="8"/>
  <c r="S373" i="8"/>
  <c r="AD371" i="8"/>
  <c r="AC371" i="8"/>
  <c r="AB371" i="8"/>
  <c r="AA371" i="8"/>
  <c r="Z371" i="8"/>
  <c r="Y371" i="8"/>
  <c r="X371" i="8"/>
  <c r="W371" i="8"/>
  <c r="V371" i="8"/>
  <c r="U371" i="8"/>
  <c r="T371" i="8"/>
  <c r="S371" i="8"/>
  <c r="AD369" i="8"/>
  <c r="AC369" i="8"/>
  <c r="AB369" i="8"/>
  <c r="AA369" i="8"/>
  <c r="Z369" i="8"/>
  <c r="Y369" i="8"/>
  <c r="X369" i="8"/>
  <c r="W369" i="8"/>
  <c r="V369" i="8"/>
  <c r="U369" i="8"/>
  <c r="T369" i="8"/>
  <c r="S369" i="8"/>
  <c r="AD367" i="8"/>
  <c r="AC367" i="8"/>
  <c r="AB367" i="8"/>
  <c r="AA367" i="8"/>
  <c r="Z367" i="8"/>
  <c r="Y367" i="8"/>
  <c r="X367" i="8"/>
  <c r="W367" i="8"/>
  <c r="V367" i="8"/>
  <c r="U367" i="8"/>
  <c r="T367" i="8"/>
  <c r="S367" i="8"/>
  <c r="AD365" i="8"/>
  <c r="AC365" i="8"/>
  <c r="AB365" i="8"/>
  <c r="AA365" i="8"/>
  <c r="Z365" i="8"/>
  <c r="Y365" i="8"/>
  <c r="X365" i="8"/>
  <c r="W365" i="8"/>
  <c r="V365" i="8"/>
  <c r="U365" i="8"/>
  <c r="T365" i="8"/>
  <c r="S365" i="8"/>
  <c r="AD363" i="8"/>
  <c r="AC363" i="8"/>
  <c r="AB363" i="8"/>
  <c r="AA363" i="8"/>
  <c r="Z363" i="8"/>
  <c r="Y363" i="8"/>
  <c r="X363" i="8"/>
  <c r="W363" i="8"/>
  <c r="V363" i="8"/>
  <c r="U363" i="8"/>
  <c r="T363" i="8"/>
  <c r="S363" i="8"/>
  <c r="AD361" i="8"/>
  <c r="AC361" i="8"/>
  <c r="AB361" i="8"/>
  <c r="AA361" i="8"/>
  <c r="Z361" i="8"/>
  <c r="Y361" i="8"/>
  <c r="X361" i="8"/>
  <c r="W361" i="8"/>
  <c r="V361" i="8"/>
  <c r="U361" i="8"/>
  <c r="T361" i="8"/>
  <c r="S361" i="8"/>
  <c r="AD359" i="8"/>
  <c r="AC359" i="8"/>
  <c r="AB359" i="8"/>
  <c r="AA359" i="8"/>
  <c r="Z359" i="8"/>
  <c r="Y359" i="8"/>
  <c r="X359" i="8"/>
  <c r="W359" i="8"/>
  <c r="V359" i="8"/>
  <c r="U359" i="8"/>
  <c r="T359" i="8"/>
  <c r="S359" i="8"/>
  <c r="AD357" i="8"/>
  <c r="AC357" i="8"/>
  <c r="AB357" i="8"/>
  <c r="AA357" i="8"/>
  <c r="Z357" i="8"/>
  <c r="Y357" i="8"/>
  <c r="X357" i="8"/>
  <c r="W357" i="8"/>
  <c r="V357" i="8"/>
  <c r="U357" i="8"/>
  <c r="T357" i="8"/>
  <c r="S357" i="8"/>
  <c r="AD355" i="8"/>
  <c r="AC355" i="8"/>
  <c r="AB355" i="8"/>
  <c r="AA355" i="8"/>
  <c r="Z355" i="8"/>
  <c r="Y355" i="8"/>
  <c r="X355" i="8"/>
  <c r="W355" i="8"/>
  <c r="V355" i="8"/>
  <c r="U355" i="8"/>
  <c r="T355" i="8"/>
  <c r="S355" i="8"/>
  <c r="AD353" i="8"/>
  <c r="AC353" i="8"/>
  <c r="AB353" i="8"/>
  <c r="AA353" i="8"/>
  <c r="Z353" i="8"/>
  <c r="Y353" i="8"/>
  <c r="X353" i="8"/>
  <c r="W353" i="8"/>
  <c r="V353" i="8"/>
  <c r="U353" i="8"/>
  <c r="T353" i="8"/>
  <c r="S353" i="8"/>
  <c r="AD351" i="8"/>
  <c r="AC351" i="8"/>
  <c r="AB351" i="8"/>
  <c r="AA351" i="8"/>
  <c r="Z351" i="8"/>
  <c r="Y351" i="8"/>
  <c r="X351" i="8"/>
  <c r="W351" i="8"/>
  <c r="V351" i="8"/>
  <c r="U351" i="8"/>
  <c r="T351" i="8"/>
  <c r="S351" i="8"/>
  <c r="AD349" i="8"/>
  <c r="AC349" i="8"/>
  <c r="AB349" i="8"/>
  <c r="AA349" i="8"/>
  <c r="Z349" i="8"/>
  <c r="Y349" i="8"/>
  <c r="X349" i="8"/>
  <c r="W349" i="8"/>
  <c r="V349" i="8"/>
  <c r="U349" i="8"/>
  <c r="T349" i="8"/>
  <c r="S349" i="8"/>
  <c r="AD347" i="8"/>
  <c r="AC347" i="8"/>
  <c r="AB347" i="8"/>
  <c r="AA347" i="8"/>
  <c r="Z347" i="8"/>
  <c r="Y347" i="8"/>
  <c r="X347" i="8"/>
  <c r="W347" i="8"/>
  <c r="V347" i="8"/>
  <c r="U347" i="8"/>
  <c r="T347" i="8"/>
  <c r="S347" i="8"/>
  <c r="AD345" i="8"/>
  <c r="AC345" i="8"/>
  <c r="AB345" i="8"/>
  <c r="AA345" i="8"/>
  <c r="Z345" i="8"/>
  <c r="Y345" i="8"/>
  <c r="X345" i="8"/>
  <c r="W345" i="8"/>
  <c r="V345" i="8"/>
  <c r="U345" i="8"/>
  <c r="T345" i="8"/>
  <c r="S345" i="8"/>
  <c r="AD343" i="8"/>
  <c r="AC343" i="8"/>
  <c r="AB343" i="8"/>
  <c r="AA343" i="8"/>
  <c r="Z343" i="8"/>
  <c r="Y343" i="8"/>
  <c r="X343" i="8"/>
  <c r="W343" i="8"/>
  <c r="V343" i="8"/>
  <c r="U343" i="8"/>
  <c r="T343" i="8"/>
  <c r="S343" i="8"/>
  <c r="AD341" i="8"/>
  <c r="AC341" i="8"/>
  <c r="AB341" i="8"/>
  <c r="AA341" i="8"/>
  <c r="Z341" i="8"/>
  <c r="Y341" i="8"/>
  <c r="X341" i="8"/>
  <c r="W341" i="8"/>
  <c r="V341" i="8"/>
  <c r="U341" i="8"/>
  <c r="T341" i="8"/>
  <c r="S341" i="8"/>
  <c r="AD339" i="8"/>
  <c r="AC339" i="8"/>
  <c r="AB339" i="8"/>
  <c r="AA339" i="8"/>
  <c r="Z339" i="8"/>
  <c r="Y339" i="8"/>
  <c r="X339" i="8"/>
  <c r="W339" i="8"/>
  <c r="V339" i="8"/>
  <c r="U339" i="8"/>
  <c r="T339" i="8"/>
  <c r="S339" i="8"/>
  <c r="AD337" i="8"/>
  <c r="AC337" i="8"/>
  <c r="AB337" i="8"/>
  <c r="AA337" i="8"/>
  <c r="Z337" i="8"/>
  <c r="Y337" i="8"/>
  <c r="X337" i="8"/>
  <c r="W337" i="8"/>
  <c r="V337" i="8"/>
  <c r="U337" i="8"/>
  <c r="T337" i="8"/>
  <c r="S337" i="8"/>
  <c r="AD335" i="8"/>
  <c r="AC335" i="8"/>
  <c r="AB335" i="8"/>
  <c r="AA335" i="8"/>
  <c r="Z335" i="8"/>
  <c r="Y335" i="8"/>
  <c r="X335" i="8"/>
  <c r="W335" i="8"/>
  <c r="V335" i="8"/>
  <c r="U335" i="8"/>
  <c r="T335" i="8"/>
  <c r="S335" i="8"/>
  <c r="AD333" i="8"/>
  <c r="AC333" i="8"/>
  <c r="AB333" i="8"/>
  <c r="AA333" i="8"/>
  <c r="Z333" i="8"/>
  <c r="Y333" i="8"/>
  <c r="X333" i="8"/>
  <c r="W333" i="8"/>
  <c r="V333" i="8"/>
  <c r="U333" i="8"/>
  <c r="T333" i="8"/>
  <c r="S333" i="8"/>
  <c r="AD331" i="8"/>
  <c r="AC331" i="8"/>
  <c r="AB331" i="8"/>
  <c r="AA331" i="8"/>
  <c r="Z331" i="8"/>
  <c r="Y331" i="8"/>
  <c r="X331" i="8"/>
  <c r="W331" i="8"/>
  <c r="V331" i="8"/>
  <c r="U331" i="8"/>
  <c r="T331" i="8"/>
  <c r="S331" i="8"/>
  <c r="AD329" i="8"/>
  <c r="AC329" i="8"/>
  <c r="AB329" i="8"/>
  <c r="AA329" i="8"/>
  <c r="Z329" i="8"/>
  <c r="Y329" i="8"/>
  <c r="X329" i="8"/>
  <c r="W329" i="8"/>
  <c r="V329" i="8"/>
  <c r="U329" i="8"/>
  <c r="T329" i="8"/>
  <c r="S329" i="8"/>
  <c r="AD327" i="8"/>
  <c r="AC327" i="8"/>
  <c r="AB327" i="8"/>
  <c r="AA327" i="8"/>
  <c r="Z327" i="8"/>
  <c r="Y327" i="8"/>
  <c r="X327" i="8"/>
  <c r="W327" i="8"/>
  <c r="V327" i="8"/>
  <c r="U327" i="8"/>
  <c r="T327" i="8"/>
  <c r="S327" i="8"/>
  <c r="AD325" i="8"/>
  <c r="AC325" i="8"/>
  <c r="AB325" i="8"/>
  <c r="AA325" i="8"/>
  <c r="Z325" i="8"/>
  <c r="Y325" i="8"/>
  <c r="X325" i="8"/>
  <c r="W325" i="8"/>
  <c r="V325" i="8"/>
  <c r="U325" i="8"/>
  <c r="T325" i="8"/>
  <c r="S325" i="8"/>
  <c r="AD323" i="8"/>
  <c r="AC323" i="8"/>
  <c r="AB323" i="8"/>
  <c r="AA323" i="8"/>
  <c r="Z323" i="8"/>
  <c r="Y323" i="8"/>
  <c r="X323" i="8"/>
  <c r="W323" i="8"/>
  <c r="V323" i="8"/>
  <c r="U323" i="8"/>
  <c r="T323" i="8"/>
  <c r="S323" i="8"/>
  <c r="AD321" i="8"/>
  <c r="AC321" i="8"/>
  <c r="AB321" i="8"/>
  <c r="AA321" i="8"/>
  <c r="Z321" i="8"/>
  <c r="Y321" i="8"/>
  <c r="X321" i="8"/>
  <c r="W321" i="8"/>
  <c r="V321" i="8"/>
  <c r="U321" i="8"/>
  <c r="T321" i="8"/>
  <c r="S321" i="8"/>
  <c r="AD319" i="8"/>
  <c r="AC319" i="8"/>
  <c r="AB319" i="8"/>
  <c r="AA319" i="8"/>
  <c r="Z319" i="8"/>
  <c r="Y319" i="8"/>
  <c r="X319" i="8"/>
  <c r="W319" i="8"/>
  <c r="V319" i="8"/>
  <c r="U319" i="8"/>
  <c r="T319" i="8"/>
  <c r="S319" i="8"/>
  <c r="AD317" i="8"/>
  <c r="AC317" i="8"/>
  <c r="AB317" i="8"/>
  <c r="AA317" i="8"/>
  <c r="Z317" i="8"/>
  <c r="Y317" i="8"/>
  <c r="X317" i="8"/>
  <c r="W317" i="8"/>
  <c r="V317" i="8"/>
  <c r="U317" i="8"/>
  <c r="T317" i="8"/>
  <c r="S317" i="8"/>
  <c r="AD315" i="8"/>
  <c r="AC315" i="8"/>
  <c r="AB315" i="8"/>
  <c r="AA315" i="8"/>
  <c r="Z315" i="8"/>
  <c r="Y315" i="8"/>
  <c r="X315" i="8"/>
  <c r="W315" i="8"/>
  <c r="V315" i="8"/>
  <c r="U315" i="8"/>
  <c r="T315" i="8"/>
  <c r="S315" i="8"/>
  <c r="AD313" i="8"/>
  <c r="AC313" i="8"/>
  <c r="AB313" i="8"/>
  <c r="AA313" i="8"/>
  <c r="Z313" i="8"/>
  <c r="Y313" i="8"/>
  <c r="X313" i="8"/>
  <c r="W313" i="8"/>
  <c r="V313" i="8"/>
  <c r="U313" i="8"/>
  <c r="T313" i="8"/>
  <c r="S313" i="8"/>
  <c r="AD311" i="8"/>
  <c r="AC311" i="8"/>
  <c r="AB311" i="8"/>
  <c r="AA311" i="8"/>
  <c r="Z311" i="8"/>
  <c r="Y311" i="8"/>
  <c r="X311" i="8"/>
  <c r="W311" i="8"/>
  <c r="V311" i="8"/>
  <c r="U311" i="8"/>
  <c r="T311" i="8"/>
  <c r="S311" i="8"/>
  <c r="AD309" i="8"/>
  <c r="AC309" i="8"/>
  <c r="AB309" i="8"/>
  <c r="AA309" i="8"/>
  <c r="Z309" i="8"/>
  <c r="Y309" i="8"/>
  <c r="X309" i="8"/>
  <c r="W309" i="8"/>
  <c r="V309" i="8"/>
  <c r="U309" i="8"/>
  <c r="T309" i="8"/>
  <c r="S309" i="8"/>
  <c r="AD307" i="8"/>
  <c r="AC307" i="8"/>
  <c r="AB307" i="8"/>
  <c r="AA307" i="8"/>
  <c r="Z307" i="8"/>
  <c r="Y307" i="8"/>
  <c r="X307" i="8"/>
  <c r="W307" i="8"/>
  <c r="V307" i="8"/>
  <c r="U307" i="8"/>
  <c r="T307" i="8"/>
  <c r="S307" i="8"/>
  <c r="AD305" i="8"/>
  <c r="AC305" i="8"/>
  <c r="AB305" i="8"/>
  <c r="AA305" i="8"/>
  <c r="Z305" i="8"/>
  <c r="Y305" i="8"/>
  <c r="X305" i="8"/>
  <c r="W305" i="8"/>
  <c r="V305" i="8"/>
  <c r="U305" i="8"/>
  <c r="T305" i="8"/>
  <c r="S305" i="8"/>
  <c r="AD303" i="8"/>
  <c r="AC303" i="8"/>
  <c r="AB303" i="8"/>
  <c r="AA303" i="8"/>
  <c r="Z303" i="8"/>
  <c r="Y303" i="8"/>
  <c r="X303" i="8"/>
  <c r="W303" i="8"/>
  <c r="V303" i="8"/>
  <c r="U303" i="8"/>
  <c r="T303" i="8"/>
  <c r="S303" i="8"/>
  <c r="AD301" i="8"/>
  <c r="AC301" i="8"/>
  <c r="AB301" i="8"/>
  <c r="AA301" i="8"/>
  <c r="Z301" i="8"/>
  <c r="Y301" i="8"/>
  <c r="X301" i="8"/>
  <c r="W301" i="8"/>
  <c r="V301" i="8"/>
  <c r="U301" i="8"/>
  <c r="T301" i="8"/>
  <c r="S301" i="8"/>
  <c r="AD299" i="8"/>
  <c r="AC299" i="8"/>
  <c r="AB299" i="8"/>
  <c r="AA299" i="8"/>
  <c r="Z299" i="8"/>
  <c r="Y299" i="8"/>
  <c r="X299" i="8"/>
  <c r="W299" i="8"/>
  <c r="V299" i="8"/>
  <c r="U299" i="8"/>
  <c r="T299" i="8"/>
  <c r="S299" i="8"/>
  <c r="AD297" i="8"/>
  <c r="AC297" i="8"/>
  <c r="AB297" i="8"/>
  <c r="AA297" i="8"/>
  <c r="Z297" i="8"/>
  <c r="Y297" i="8"/>
  <c r="X297" i="8"/>
  <c r="W297" i="8"/>
  <c r="V297" i="8"/>
  <c r="U297" i="8"/>
  <c r="T297" i="8"/>
  <c r="S297" i="8"/>
  <c r="AD295" i="8"/>
  <c r="AC295" i="8"/>
  <c r="AB295" i="8"/>
  <c r="AA295" i="8"/>
  <c r="Z295" i="8"/>
  <c r="Y295" i="8"/>
  <c r="X295" i="8"/>
  <c r="W295" i="8"/>
  <c r="V295" i="8"/>
  <c r="U295" i="8"/>
  <c r="T295" i="8"/>
  <c r="S295" i="8"/>
  <c r="AD293" i="8"/>
  <c r="AC293" i="8"/>
  <c r="AB293" i="8"/>
  <c r="AA293" i="8"/>
  <c r="Z293" i="8"/>
  <c r="Y293" i="8"/>
  <c r="X293" i="8"/>
  <c r="W293" i="8"/>
  <c r="V293" i="8"/>
  <c r="U293" i="8"/>
  <c r="T293" i="8"/>
  <c r="S293" i="8"/>
  <c r="AD291" i="8"/>
  <c r="AC291" i="8"/>
  <c r="AB291" i="8"/>
  <c r="AA291" i="8"/>
  <c r="Z291" i="8"/>
  <c r="Y291" i="8"/>
  <c r="X291" i="8"/>
  <c r="W291" i="8"/>
  <c r="V291" i="8"/>
  <c r="U291" i="8"/>
  <c r="T291" i="8"/>
  <c r="S291" i="8"/>
  <c r="AD289" i="8"/>
  <c r="AC289" i="8"/>
  <c r="AB289" i="8"/>
  <c r="AA289" i="8"/>
  <c r="Z289" i="8"/>
  <c r="Y289" i="8"/>
  <c r="X289" i="8"/>
  <c r="W289" i="8"/>
  <c r="V289" i="8"/>
  <c r="U289" i="8"/>
  <c r="T289" i="8"/>
  <c r="S289" i="8"/>
  <c r="AD287" i="8"/>
  <c r="AC287" i="8"/>
  <c r="AB287" i="8"/>
  <c r="AA287" i="8"/>
  <c r="Z287" i="8"/>
  <c r="Y287" i="8"/>
  <c r="X287" i="8"/>
  <c r="W287" i="8"/>
  <c r="V287" i="8"/>
  <c r="U287" i="8"/>
  <c r="T287" i="8"/>
  <c r="S287" i="8"/>
  <c r="AD285" i="8"/>
  <c r="AC285" i="8"/>
  <c r="AB285" i="8"/>
  <c r="AA285" i="8"/>
  <c r="Z285" i="8"/>
  <c r="Y285" i="8"/>
  <c r="X285" i="8"/>
  <c r="W285" i="8"/>
  <c r="V285" i="8"/>
  <c r="U285" i="8"/>
  <c r="T285" i="8"/>
  <c r="S285" i="8"/>
  <c r="AD283" i="8"/>
  <c r="AC283" i="8"/>
  <c r="AB283" i="8"/>
  <c r="AA283" i="8"/>
  <c r="Z283" i="8"/>
  <c r="Y283" i="8"/>
  <c r="X283" i="8"/>
  <c r="W283" i="8"/>
  <c r="V283" i="8"/>
  <c r="U283" i="8"/>
  <c r="T283" i="8"/>
  <c r="S283" i="8"/>
  <c r="AD281" i="8"/>
  <c r="AC281" i="8"/>
  <c r="AB281" i="8"/>
  <c r="AA281" i="8"/>
  <c r="Z281" i="8"/>
  <c r="Y281" i="8"/>
  <c r="X281" i="8"/>
  <c r="W281" i="8"/>
  <c r="V281" i="8"/>
  <c r="U281" i="8"/>
  <c r="T281" i="8"/>
  <c r="S281" i="8"/>
  <c r="AD279" i="8"/>
  <c r="AC279" i="8"/>
  <c r="AB279" i="8"/>
  <c r="AA279" i="8"/>
  <c r="Z279" i="8"/>
  <c r="Y279" i="8"/>
  <c r="X279" i="8"/>
  <c r="W279" i="8"/>
  <c r="V279" i="8"/>
  <c r="U279" i="8"/>
  <c r="T279" i="8"/>
  <c r="S279" i="8"/>
  <c r="AD277" i="8"/>
  <c r="AC277" i="8"/>
  <c r="AB277" i="8"/>
  <c r="AA277" i="8"/>
  <c r="Z277" i="8"/>
  <c r="Y277" i="8"/>
  <c r="X277" i="8"/>
  <c r="W277" i="8"/>
  <c r="V277" i="8"/>
  <c r="U277" i="8"/>
  <c r="T277" i="8"/>
  <c r="S277" i="8"/>
  <c r="AD275" i="8"/>
  <c r="AC275" i="8"/>
  <c r="AB275" i="8"/>
  <c r="AA275" i="8"/>
  <c r="Z275" i="8"/>
  <c r="Y275" i="8"/>
  <c r="X275" i="8"/>
  <c r="W275" i="8"/>
  <c r="V275" i="8"/>
  <c r="U275" i="8"/>
  <c r="T275" i="8"/>
  <c r="S275" i="8"/>
  <c r="AD273" i="8"/>
  <c r="AC273" i="8"/>
  <c r="AB273" i="8"/>
  <c r="AA273" i="8"/>
  <c r="Z273" i="8"/>
  <c r="Y273" i="8"/>
  <c r="X273" i="8"/>
  <c r="W273" i="8"/>
  <c r="V273" i="8"/>
  <c r="U273" i="8"/>
  <c r="T273" i="8"/>
  <c r="S273" i="8"/>
  <c r="AD271" i="8"/>
  <c r="AC271" i="8"/>
  <c r="AB271" i="8"/>
  <c r="AA271" i="8"/>
  <c r="Z271" i="8"/>
  <c r="Y271" i="8"/>
  <c r="X271" i="8"/>
  <c r="W271" i="8"/>
  <c r="V271" i="8"/>
  <c r="U271" i="8"/>
  <c r="T271" i="8"/>
  <c r="S271" i="8"/>
  <c r="AD269" i="8"/>
  <c r="AC269" i="8"/>
  <c r="AB269" i="8"/>
  <c r="AA269" i="8"/>
  <c r="Z269" i="8"/>
  <c r="Y269" i="8"/>
  <c r="X269" i="8"/>
  <c r="W269" i="8"/>
  <c r="V269" i="8"/>
  <c r="U269" i="8"/>
  <c r="T269" i="8"/>
  <c r="S269" i="8"/>
  <c r="AD267" i="8"/>
  <c r="AC267" i="8"/>
  <c r="AB267" i="8"/>
  <c r="AA267" i="8"/>
  <c r="Z267" i="8"/>
  <c r="Y267" i="8"/>
  <c r="X267" i="8"/>
  <c r="W267" i="8"/>
  <c r="V267" i="8"/>
  <c r="U267" i="8"/>
  <c r="T267" i="8"/>
  <c r="S267" i="8"/>
  <c r="AD265" i="8"/>
  <c r="AC265" i="8"/>
  <c r="AB265" i="8"/>
  <c r="AA265" i="8"/>
  <c r="Z265" i="8"/>
  <c r="Y265" i="8"/>
  <c r="X265" i="8"/>
  <c r="W265" i="8"/>
  <c r="V265" i="8"/>
  <c r="U265" i="8"/>
  <c r="T265" i="8"/>
  <c r="S265" i="8"/>
  <c r="AD263" i="8"/>
  <c r="AC263" i="8"/>
  <c r="AB263" i="8"/>
  <c r="AA263" i="8"/>
  <c r="Z263" i="8"/>
  <c r="Y263" i="8"/>
  <c r="X263" i="8"/>
  <c r="W263" i="8"/>
  <c r="V263" i="8"/>
  <c r="U263" i="8"/>
  <c r="T263" i="8"/>
  <c r="S263" i="8"/>
  <c r="AD261" i="8"/>
  <c r="AC261" i="8"/>
  <c r="AB261" i="8"/>
  <c r="AA261" i="8"/>
  <c r="Z261" i="8"/>
  <c r="Y261" i="8"/>
  <c r="X261" i="8"/>
  <c r="W261" i="8"/>
  <c r="V261" i="8"/>
  <c r="U261" i="8"/>
  <c r="T261" i="8"/>
  <c r="S261" i="8"/>
  <c r="AD259" i="8"/>
  <c r="AC259" i="8"/>
  <c r="AB259" i="8"/>
  <c r="AA259" i="8"/>
  <c r="Z259" i="8"/>
  <c r="Y259" i="8"/>
  <c r="X259" i="8"/>
  <c r="W259" i="8"/>
  <c r="V259" i="8"/>
  <c r="U259" i="8"/>
  <c r="T259" i="8"/>
  <c r="S259" i="8"/>
  <c r="AD257" i="8"/>
  <c r="AC257" i="8"/>
  <c r="AB257" i="8"/>
  <c r="AA257" i="8"/>
  <c r="Z257" i="8"/>
  <c r="Y257" i="8"/>
  <c r="X257" i="8"/>
  <c r="W257" i="8"/>
  <c r="V257" i="8"/>
  <c r="U257" i="8"/>
  <c r="T257" i="8"/>
  <c r="S257" i="8"/>
  <c r="AD255" i="8"/>
  <c r="AC255" i="8"/>
  <c r="AB255" i="8"/>
  <c r="AA255" i="8"/>
  <c r="Z255" i="8"/>
  <c r="Y255" i="8"/>
  <c r="X255" i="8"/>
  <c r="W255" i="8"/>
  <c r="V255" i="8"/>
  <c r="U255" i="8"/>
  <c r="T255" i="8"/>
  <c r="S255" i="8"/>
  <c r="AD253" i="8"/>
  <c r="AC253" i="8"/>
  <c r="AB253" i="8"/>
  <c r="AA253" i="8"/>
  <c r="Z253" i="8"/>
  <c r="Y253" i="8"/>
  <c r="X253" i="8"/>
  <c r="W253" i="8"/>
  <c r="V253" i="8"/>
  <c r="U253" i="8"/>
  <c r="T253" i="8"/>
  <c r="S253" i="8"/>
  <c r="AD251" i="8"/>
  <c r="AC251" i="8"/>
  <c r="AB251" i="8"/>
  <c r="AA251" i="8"/>
  <c r="Z251" i="8"/>
  <c r="Y251" i="8"/>
  <c r="X251" i="8"/>
  <c r="W251" i="8"/>
  <c r="V251" i="8"/>
  <c r="U251" i="8"/>
  <c r="T251" i="8"/>
  <c r="S251" i="8"/>
  <c r="AD249" i="8"/>
  <c r="AC249" i="8"/>
  <c r="AB249" i="8"/>
  <c r="AA249" i="8"/>
  <c r="Z249" i="8"/>
  <c r="Y249" i="8"/>
  <c r="X249" i="8"/>
  <c r="W249" i="8"/>
  <c r="V249" i="8"/>
  <c r="U249" i="8"/>
  <c r="T249" i="8"/>
  <c r="S249" i="8"/>
  <c r="AD247" i="8"/>
  <c r="AC247" i="8"/>
  <c r="AB247" i="8"/>
  <c r="AA247" i="8"/>
  <c r="Z247" i="8"/>
  <c r="Y247" i="8"/>
  <c r="X247" i="8"/>
  <c r="W247" i="8"/>
  <c r="V247" i="8"/>
  <c r="U247" i="8"/>
  <c r="T247" i="8"/>
  <c r="S247" i="8"/>
  <c r="AD245" i="8"/>
  <c r="AC245" i="8"/>
  <c r="AB245" i="8"/>
  <c r="AA245" i="8"/>
  <c r="Z245" i="8"/>
  <c r="Y245" i="8"/>
  <c r="X245" i="8"/>
  <c r="W245" i="8"/>
  <c r="V245" i="8"/>
  <c r="U245" i="8"/>
  <c r="T245" i="8"/>
  <c r="S245" i="8"/>
  <c r="AD243" i="8"/>
  <c r="AC243" i="8"/>
  <c r="AB243" i="8"/>
  <c r="AA243" i="8"/>
  <c r="Z243" i="8"/>
  <c r="Y243" i="8"/>
  <c r="X243" i="8"/>
  <c r="W243" i="8"/>
  <c r="V243" i="8"/>
  <c r="U243" i="8"/>
  <c r="T243" i="8"/>
  <c r="S243" i="8"/>
  <c r="AD241" i="8"/>
  <c r="AC241" i="8"/>
  <c r="AB241" i="8"/>
  <c r="AA241" i="8"/>
  <c r="Z241" i="8"/>
  <c r="Y241" i="8"/>
  <c r="X241" i="8"/>
  <c r="W241" i="8"/>
  <c r="V241" i="8"/>
  <c r="U241" i="8"/>
  <c r="T241" i="8"/>
  <c r="S241" i="8"/>
  <c r="AD239" i="8"/>
  <c r="AC239" i="8"/>
  <c r="AB239" i="8"/>
  <c r="AA239" i="8"/>
  <c r="Z239" i="8"/>
  <c r="Y239" i="8"/>
  <c r="X239" i="8"/>
  <c r="W239" i="8"/>
  <c r="V239" i="8"/>
  <c r="U239" i="8"/>
  <c r="T239" i="8"/>
  <c r="S239" i="8"/>
  <c r="AD237" i="8"/>
  <c r="AC237" i="8"/>
  <c r="AB237" i="8"/>
  <c r="AA237" i="8"/>
  <c r="Z237" i="8"/>
  <c r="Y237" i="8"/>
  <c r="X237" i="8"/>
  <c r="W237" i="8"/>
  <c r="V237" i="8"/>
  <c r="U237" i="8"/>
  <c r="T237" i="8"/>
  <c r="S237" i="8"/>
  <c r="AD235" i="8"/>
  <c r="AC235" i="8"/>
  <c r="AB235" i="8"/>
  <c r="AA235" i="8"/>
  <c r="Z235" i="8"/>
  <c r="Y235" i="8"/>
  <c r="X235" i="8"/>
  <c r="W235" i="8"/>
  <c r="V235" i="8"/>
  <c r="U235" i="8"/>
  <c r="T235" i="8"/>
  <c r="S235" i="8"/>
  <c r="AD233" i="8"/>
  <c r="AC233" i="8"/>
  <c r="AB233" i="8"/>
  <c r="AA233" i="8"/>
  <c r="Z233" i="8"/>
  <c r="Y233" i="8"/>
  <c r="X233" i="8"/>
  <c r="W233" i="8"/>
  <c r="V233" i="8"/>
  <c r="U233" i="8"/>
  <c r="T233" i="8"/>
  <c r="S233" i="8"/>
  <c r="AD231" i="8"/>
  <c r="AC231" i="8"/>
  <c r="AB231" i="8"/>
  <c r="AA231" i="8"/>
  <c r="Z231" i="8"/>
  <c r="Y231" i="8"/>
  <c r="X231" i="8"/>
  <c r="W231" i="8"/>
  <c r="V231" i="8"/>
  <c r="U231" i="8"/>
  <c r="T231" i="8"/>
  <c r="S231" i="8"/>
  <c r="AD229" i="8"/>
  <c r="AC229" i="8"/>
  <c r="AB229" i="8"/>
  <c r="AA229" i="8"/>
  <c r="Z229" i="8"/>
  <c r="Y229" i="8"/>
  <c r="X229" i="8"/>
  <c r="W229" i="8"/>
  <c r="V229" i="8"/>
  <c r="U229" i="8"/>
  <c r="T229" i="8"/>
  <c r="S229" i="8"/>
  <c r="AD227" i="8"/>
  <c r="AC227" i="8"/>
  <c r="AB227" i="8"/>
  <c r="AA227" i="8"/>
  <c r="Z227" i="8"/>
  <c r="Y227" i="8"/>
  <c r="X227" i="8"/>
  <c r="W227" i="8"/>
  <c r="V227" i="8"/>
  <c r="U227" i="8"/>
  <c r="T227" i="8"/>
  <c r="S227" i="8"/>
  <c r="AD225" i="8"/>
  <c r="AC225" i="8"/>
  <c r="AB225" i="8"/>
  <c r="AA225" i="8"/>
  <c r="Z225" i="8"/>
  <c r="Y225" i="8"/>
  <c r="X225" i="8"/>
  <c r="W225" i="8"/>
  <c r="V225" i="8"/>
  <c r="U225" i="8"/>
  <c r="T225" i="8"/>
  <c r="S225" i="8"/>
  <c r="AD223" i="8"/>
  <c r="AC223" i="8"/>
  <c r="AB223" i="8"/>
  <c r="AA223" i="8"/>
  <c r="Z223" i="8"/>
  <c r="Y223" i="8"/>
  <c r="X223" i="8"/>
  <c r="W223" i="8"/>
  <c r="V223" i="8"/>
  <c r="U223" i="8"/>
  <c r="T223" i="8"/>
  <c r="S223" i="8"/>
  <c r="AD221" i="8"/>
  <c r="AC221" i="8"/>
  <c r="AB221" i="8"/>
  <c r="AA221" i="8"/>
  <c r="Z221" i="8"/>
  <c r="Y221" i="8"/>
  <c r="X221" i="8"/>
  <c r="W221" i="8"/>
  <c r="V221" i="8"/>
  <c r="U221" i="8"/>
  <c r="T221" i="8"/>
  <c r="S221" i="8"/>
  <c r="AD219" i="8"/>
  <c r="AC219" i="8"/>
  <c r="AB219" i="8"/>
  <c r="AA219" i="8"/>
  <c r="Z219" i="8"/>
  <c r="Y219" i="8"/>
  <c r="X219" i="8"/>
  <c r="W219" i="8"/>
  <c r="V219" i="8"/>
  <c r="U219" i="8"/>
  <c r="T219" i="8"/>
  <c r="S219" i="8"/>
  <c r="AD217" i="8"/>
  <c r="AC217" i="8"/>
  <c r="AB217" i="8"/>
  <c r="AA217" i="8"/>
  <c r="Z217" i="8"/>
  <c r="Y217" i="8"/>
  <c r="X217" i="8"/>
  <c r="W217" i="8"/>
  <c r="V217" i="8"/>
  <c r="U217" i="8"/>
  <c r="T217" i="8"/>
  <c r="S217" i="8"/>
  <c r="AD215" i="8"/>
  <c r="AC215" i="8"/>
  <c r="AB215" i="8"/>
  <c r="AA215" i="8"/>
  <c r="Z215" i="8"/>
  <c r="Y215" i="8"/>
  <c r="X215" i="8"/>
  <c r="W215" i="8"/>
  <c r="V215" i="8"/>
  <c r="U215" i="8"/>
  <c r="T215" i="8"/>
  <c r="S215" i="8"/>
  <c r="AD213" i="8"/>
  <c r="AC213" i="8"/>
  <c r="AB213" i="8"/>
  <c r="AA213" i="8"/>
  <c r="Z213" i="8"/>
  <c r="Y213" i="8"/>
  <c r="X213" i="8"/>
  <c r="W213" i="8"/>
  <c r="V213" i="8"/>
  <c r="U213" i="8"/>
  <c r="T213" i="8"/>
  <c r="S213" i="8"/>
  <c r="AD211" i="8"/>
  <c r="AC211" i="8"/>
  <c r="AB211" i="8"/>
  <c r="AA211" i="8"/>
  <c r="Z211" i="8"/>
  <c r="Y211" i="8"/>
  <c r="X211" i="8"/>
  <c r="W211" i="8"/>
  <c r="V211" i="8"/>
  <c r="U211" i="8"/>
  <c r="T211" i="8"/>
  <c r="S211" i="8"/>
  <c r="AD209" i="8"/>
  <c r="AC209" i="8"/>
  <c r="AB209" i="8"/>
  <c r="AA209" i="8"/>
  <c r="Z209" i="8"/>
  <c r="Y209" i="8"/>
  <c r="X209" i="8"/>
  <c r="W209" i="8"/>
  <c r="V209" i="8"/>
  <c r="U209" i="8"/>
  <c r="T209" i="8"/>
  <c r="S209" i="8"/>
  <c r="AD207" i="8"/>
  <c r="AC207" i="8"/>
  <c r="AB207" i="8"/>
  <c r="AA207" i="8"/>
  <c r="Z207" i="8"/>
  <c r="Y207" i="8"/>
  <c r="X207" i="8"/>
  <c r="W207" i="8"/>
  <c r="V207" i="8"/>
  <c r="U207" i="8"/>
  <c r="T207" i="8"/>
  <c r="S207" i="8"/>
  <c r="AD205" i="8"/>
  <c r="AC205" i="8"/>
  <c r="AB205" i="8"/>
  <c r="AA205" i="8"/>
  <c r="Z205" i="8"/>
  <c r="Y205" i="8"/>
  <c r="X205" i="8"/>
  <c r="W205" i="8"/>
  <c r="V205" i="8"/>
  <c r="U205" i="8"/>
  <c r="T205" i="8"/>
  <c r="S205" i="8"/>
  <c r="AD203" i="8"/>
  <c r="AC203" i="8"/>
  <c r="AB203" i="8"/>
  <c r="AA203" i="8"/>
  <c r="Z203" i="8"/>
  <c r="Y203" i="8"/>
  <c r="X203" i="8"/>
  <c r="W203" i="8"/>
  <c r="V203" i="8"/>
  <c r="U203" i="8"/>
  <c r="T203" i="8"/>
  <c r="S203" i="8"/>
  <c r="AD201" i="8"/>
  <c r="AC201" i="8"/>
  <c r="AB201" i="8"/>
  <c r="AA201" i="8"/>
  <c r="Z201" i="8"/>
  <c r="Y201" i="8"/>
  <c r="X201" i="8"/>
  <c r="W201" i="8"/>
  <c r="V201" i="8"/>
  <c r="U201" i="8"/>
  <c r="T201" i="8"/>
  <c r="S201" i="8"/>
  <c r="AD199" i="8"/>
  <c r="AC199" i="8"/>
  <c r="AB199" i="8"/>
  <c r="AA199" i="8"/>
  <c r="Z199" i="8"/>
  <c r="Y199" i="8"/>
  <c r="X199" i="8"/>
  <c r="W199" i="8"/>
  <c r="V199" i="8"/>
  <c r="U199" i="8"/>
  <c r="T199" i="8"/>
  <c r="S199" i="8"/>
  <c r="AD197" i="8"/>
  <c r="AC197" i="8"/>
  <c r="AB197" i="8"/>
  <c r="AA197" i="8"/>
  <c r="Z197" i="8"/>
  <c r="Y197" i="8"/>
  <c r="X197" i="8"/>
  <c r="W197" i="8"/>
  <c r="V197" i="8"/>
  <c r="U197" i="8"/>
  <c r="T197" i="8"/>
  <c r="S197" i="8"/>
  <c r="AD195" i="8"/>
  <c r="AC195" i="8"/>
  <c r="AB195" i="8"/>
  <c r="AA195" i="8"/>
  <c r="Z195" i="8"/>
  <c r="Y195" i="8"/>
  <c r="X195" i="8"/>
  <c r="W195" i="8"/>
  <c r="V195" i="8"/>
  <c r="U195" i="8"/>
  <c r="T195" i="8"/>
  <c r="S195" i="8"/>
  <c r="AD193" i="8"/>
  <c r="AC193" i="8"/>
  <c r="AB193" i="8"/>
  <c r="AA193" i="8"/>
  <c r="Z193" i="8"/>
  <c r="Y193" i="8"/>
  <c r="X193" i="8"/>
  <c r="W193" i="8"/>
  <c r="V193" i="8"/>
  <c r="U193" i="8"/>
  <c r="T193" i="8"/>
  <c r="S193" i="8"/>
  <c r="AD191" i="8"/>
  <c r="AC191" i="8"/>
  <c r="AB191" i="8"/>
  <c r="AA191" i="8"/>
  <c r="Z191" i="8"/>
  <c r="Y191" i="8"/>
  <c r="X191" i="8"/>
  <c r="W191" i="8"/>
  <c r="V191" i="8"/>
  <c r="U191" i="8"/>
  <c r="T191" i="8"/>
  <c r="S191" i="8"/>
  <c r="AD189" i="8"/>
  <c r="AC189" i="8"/>
  <c r="AB189" i="8"/>
  <c r="AA189" i="8"/>
  <c r="Z189" i="8"/>
  <c r="Y189" i="8"/>
  <c r="X189" i="8"/>
  <c r="W189" i="8"/>
  <c r="V189" i="8"/>
  <c r="U189" i="8"/>
  <c r="T189" i="8"/>
  <c r="S189" i="8"/>
  <c r="AD187" i="8"/>
  <c r="AC187" i="8"/>
  <c r="AB187" i="8"/>
  <c r="AA187" i="8"/>
  <c r="Z187" i="8"/>
  <c r="Y187" i="8"/>
  <c r="X187" i="8"/>
  <c r="W187" i="8"/>
  <c r="V187" i="8"/>
  <c r="U187" i="8"/>
  <c r="T187" i="8"/>
  <c r="S187" i="8"/>
  <c r="AD185" i="8"/>
  <c r="AC185" i="8"/>
  <c r="AB185" i="8"/>
  <c r="AA185" i="8"/>
  <c r="Z185" i="8"/>
  <c r="Y185" i="8"/>
  <c r="X185" i="8"/>
  <c r="W185" i="8"/>
  <c r="V185" i="8"/>
  <c r="U185" i="8"/>
  <c r="T185" i="8"/>
  <c r="S185" i="8"/>
  <c r="AD183" i="8"/>
  <c r="AC183" i="8"/>
  <c r="AB183" i="8"/>
  <c r="AA183" i="8"/>
  <c r="Z183" i="8"/>
  <c r="Y183" i="8"/>
  <c r="X183" i="8"/>
  <c r="W183" i="8"/>
  <c r="V183" i="8"/>
  <c r="U183" i="8"/>
  <c r="T183" i="8"/>
  <c r="S183" i="8"/>
  <c r="AD181" i="8"/>
  <c r="AC181" i="8"/>
  <c r="AB181" i="8"/>
  <c r="AA181" i="8"/>
  <c r="Z181" i="8"/>
  <c r="Y181" i="8"/>
  <c r="X181" i="8"/>
  <c r="W181" i="8"/>
  <c r="V181" i="8"/>
  <c r="U181" i="8"/>
  <c r="T181" i="8"/>
  <c r="S181" i="8"/>
  <c r="AD179" i="8"/>
  <c r="AC179" i="8"/>
  <c r="AB179" i="8"/>
  <c r="AA179" i="8"/>
  <c r="Z179" i="8"/>
  <c r="Y179" i="8"/>
  <c r="X179" i="8"/>
  <c r="W179" i="8"/>
  <c r="V179" i="8"/>
  <c r="U179" i="8"/>
  <c r="T179" i="8"/>
  <c r="S179" i="8"/>
  <c r="AD177" i="8"/>
  <c r="AC177" i="8"/>
  <c r="AB177" i="8"/>
  <c r="AA177" i="8"/>
  <c r="Z177" i="8"/>
  <c r="Y177" i="8"/>
  <c r="X177" i="8"/>
  <c r="W177" i="8"/>
  <c r="V177" i="8"/>
  <c r="U177" i="8"/>
  <c r="T177" i="8"/>
  <c r="S177" i="8"/>
  <c r="AD175" i="8"/>
  <c r="AC175" i="8"/>
  <c r="AB175" i="8"/>
  <c r="AA175" i="8"/>
  <c r="Z175" i="8"/>
  <c r="Y175" i="8"/>
  <c r="X175" i="8"/>
  <c r="W175" i="8"/>
  <c r="V175" i="8"/>
  <c r="U175" i="8"/>
  <c r="T175" i="8"/>
  <c r="S175" i="8"/>
  <c r="AD173" i="8"/>
  <c r="AC173" i="8"/>
  <c r="AB173" i="8"/>
  <c r="AA173" i="8"/>
  <c r="Z173" i="8"/>
  <c r="Y173" i="8"/>
  <c r="X173" i="8"/>
  <c r="W173" i="8"/>
  <c r="V173" i="8"/>
  <c r="U173" i="8"/>
  <c r="T173" i="8"/>
  <c r="S173" i="8"/>
  <c r="AD171" i="8"/>
  <c r="AC171" i="8"/>
  <c r="AB171" i="8"/>
  <c r="AA171" i="8"/>
  <c r="Z171" i="8"/>
  <c r="Y171" i="8"/>
  <c r="X171" i="8"/>
  <c r="W171" i="8"/>
  <c r="V171" i="8"/>
  <c r="U171" i="8"/>
  <c r="T171" i="8"/>
  <c r="S171" i="8"/>
  <c r="AD169" i="8"/>
  <c r="AC169" i="8"/>
  <c r="AB169" i="8"/>
  <c r="AA169" i="8"/>
  <c r="Z169" i="8"/>
  <c r="Y169" i="8"/>
  <c r="X169" i="8"/>
  <c r="W169" i="8"/>
  <c r="V169" i="8"/>
  <c r="U169" i="8"/>
  <c r="T169" i="8"/>
  <c r="S169" i="8"/>
  <c r="AD167" i="8"/>
  <c r="AC167" i="8"/>
  <c r="AB167" i="8"/>
  <c r="AA167" i="8"/>
  <c r="Z167" i="8"/>
  <c r="Y167" i="8"/>
  <c r="X167" i="8"/>
  <c r="W167" i="8"/>
  <c r="V167" i="8"/>
  <c r="U167" i="8"/>
  <c r="T167" i="8"/>
  <c r="S167" i="8"/>
  <c r="AD165" i="8"/>
  <c r="AC165" i="8"/>
  <c r="AB165" i="8"/>
  <c r="AA165" i="8"/>
  <c r="Z165" i="8"/>
  <c r="Y165" i="8"/>
  <c r="X165" i="8"/>
  <c r="W165" i="8"/>
  <c r="V165" i="8"/>
  <c r="U165" i="8"/>
  <c r="T165" i="8"/>
  <c r="S165" i="8"/>
  <c r="AD163" i="8"/>
  <c r="AC163" i="8"/>
  <c r="AB163" i="8"/>
  <c r="AA163" i="8"/>
  <c r="Z163" i="8"/>
  <c r="Y163" i="8"/>
  <c r="X163" i="8"/>
  <c r="W163" i="8"/>
  <c r="V163" i="8"/>
  <c r="U163" i="8"/>
  <c r="T163" i="8"/>
  <c r="S163" i="8"/>
  <c r="AD161" i="8"/>
  <c r="AC161" i="8"/>
  <c r="AB161" i="8"/>
  <c r="AA161" i="8"/>
  <c r="Z161" i="8"/>
  <c r="Y161" i="8"/>
  <c r="X161" i="8"/>
  <c r="W161" i="8"/>
  <c r="V161" i="8"/>
  <c r="U161" i="8"/>
  <c r="T161" i="8"/>
  <c r="S161" i="8"/>
  <c r="AD159" i="8"/>
  <c r="AC159" i="8"/>
  <c r="AB159" i="8"/>
  <c r="AA159" i="8"/>
  <c r="Z159" i="8"/>
  <c r="Y159" i="8"/>
  <c r="X159" i="8"/>
  <c r="W159" i="8"/>
  <c r="V159" i="8"/>
  <c r="U159" i="8"/>
  <c r="T159" i="8"/>
  <c r="S159" i="8"/>
  <c r="AD157" i="8"/>
  <c r="AC157" i="8"/>
  <c r="AB157" i="8"/>
  <c r="AA157" i="8"/>
  <c r="Z157" i="8"/>
  <c r="Y157" i="8"/>
  <c r="X157" i="8"/>
  <c r="W157" i="8"/>
  <c r="V157" i="8"/>
  <c r="U157" i="8"/>
  <c r="T157" i="8"/>
  <c r="S157" i="8"/>
  <c r="AD155" i="8"/>
  <c r="AC155" i="8"/>
  <c r="AB155" i="8"/>
  <c r="AA155" i="8"/>
  <c r="Z155" i="8"/>
  <c r="Y155" i="8"/>
  <c r="X155" i="8"/>
  <c r="W155" i="8"/>
  <c r="V155" i="8"/>
  <c r="U155" i="8"/>
  <c r="T155" i="8"/>
  <c r="S155" i="8"/>
  <c r="AD153" i="8"/>
  <c r="AC153" i="8"/>
  <c r="AB153" i="8"/>
  <c r="AA153" i="8"/>
  <c r="Z153" i="8"/>
  <c r="Y153" i="8"/>
  <c r="X153" i="8"/>
  <c r="W153" i="8"/>
  <c r="V153" i="8"/>
  <c r="U153" i="8"/>
  <c r="T153" i="8"/>
  <c r="S153" i="8"/>
  <c r="AD151" i="8"/>
  <c r="AC151" i="8"/>
  <c r="AB151" i="8"/>
  <c r="AA151" i="8"/>
  <c r="Z151" i="8"/>
  <c r="Y151" i="8"/>
  <c r="X151" i="8"/>
  <c r="W151" i="8"/>
  <c r="V151" i="8"/>
  <c r="U151" i="8"/>
  <c r="T151" i="8"/>
  <c r="S151" i="8"/>
  <c r="AD149" i="8"/>
  <c r="AC149" i="8"/>
  <c r="AB149" i="8"/>
  <c r="AA149" i="8"/>
  <c r="Z149" i="8"/>
  <c r="Y149" i="8"/>
  <c r="X149" i="8"/>
  <c r="W149" i="8"/>
  <c r="V149" i="8"/>
  <c r="U149" i="8"/>
  <c r="T149" i="8"/>
  <c r="S149" i="8"/>
  <c r="AD147" i="8"/>
  <c r="AC147" i="8"/>
  <c r="AB147" i="8"/>
  <c r="AA147" i="8"/>
  <c r="Z147" i="8"/>
  <c r="Y147" i="8"/>
  <c r="X147" i="8"/>
  <c r="W147" i="8"/>
  <c r="V147" i="8"/>
  <c r="U147" i="8"/>
  <c r="T147" i="8"/>
  <c r="S147" i="8"/>
  <c r="AD145" i="8"/>
  <c r="AC145" i="8"/>
  <c r="AB145" i="8"/>
  <c r="AA145" i="8"/>
  <c r="Z145" i="8"/>
  <c r="Y145" i="8"/>
  <c r="X145" i="8"/>
  <c r="W145" i="8"/>
  <c r="V145" i="8"/>
  <c r="U145" i="8"/>
  <c r="T145" i="8"/>
  <c r="S145" i="8"/>
  <c r="AD143" i="8"/>
  <c r="AC143" i="8"/>
  <c r="AB143" i="8"/>
  <c r="AA143" i="8"/>
  <c r="Z143" i="8"/>
  <c r="Y143" i="8"/>
  <c r="X143" i="8"/>
  <c r="W143" i="8"/>
  <c r="V143" i="8"/>
  <c r="U143" i="8"/>
  <c r="T143" i="8"/>
  <c r="S143" i="8"/>
  <c r="AD141" i="8"/>
  <c r="AC141" i="8"/>
  <c r="AB141" i="8"/>
  <c r="AA141" i="8"/>
  <c r="Z141" i="8"/>
  <c r="Y141" i="8"/>
  <c r="X141" i="8"/>
  <c r="W141" i="8"/>
  <c r="V141" i="8"/>
  <c r="U141" i="8"/>
  <c r="T141" i="8"/>
  <c r="S141" i="8"/>
  <c r="AD139" i="8"/>
  <c r="AC139" i="8"/>
  <c r="AB139" i="8"/>
  <c r="AA139" i="8"/>
  <c r="Z139" i="8"/>
  <c r="Y139" i="8"/>
  <c r="X139" i="8"/>
  <c r="W139" i="8"/>
  <c r="V139" i="8"/>
  <c r="U139" i="8"/>
  <c r="T139" i="8"/>
  <c r="S139" i="8"/>
  <c r="AD137" i="8"/>
  <c r="AC137" i="8"/>
  <c r="AB137" i="8"/>
  <c r="AA137" i="8"/>
  <c r="Z137" i="8"/>
  <c r="Y137" i="8"/>
  <c r="X137" i="8"/>
  <c r="W137" i="8"/>
  <c r="V137" i="8"/>
  <c r="U137" i="8"/>
  <c r="T137" i="8"/>
  <c r="S137" i="8"/>
  <c r="AD135" i="8"/>
  <c r="AC135" i="8"/>
  <c r="AB135" i="8"/>
  <c r="AA135" i="8"/>
  <c r="Z135" i="8"/>
  <c r="Y135" i="8"/>
  <c r="X135" i="8"/>
  <c r="W135" i="8"/>
  <c r="V135" i="8"/>
  <c r="U135" i="8"/>
  <c r="T135" i="8"/>
  <c r="S135" i="8"/>
  <c r="AD133" i="8"/>
  <c r="AC133" i="8"/>
  <c r="AB133" i="8"/>
  <c r="AA133" i="8"/>
  <c r="Z133" i="8"/>
  <c r="Y133" i="8"/>
  <c r="X133" i="8"/>
  <c r="W133" i="8"/>
  <c r="V133" i="8"/>
  <c r="U133" i="8"/>
  <c r="T133" i="8"/>
  <c r="S133" i="8"/>
  <c r="AD131" i="8"/>
  <c r="AC131" i="8"/>
  <c r="AB131" i="8"/>
  <c r="AA131" i="8"/>
  <c r="Z131" i="8"/>
  <c r="Y131" i="8"/>
  <c r="X131" i="8"/>
  <c r="W131" i="8"/>
  <c r="V131" i="8"/>
  <c r="U131" i="8"/>
  <c r="T131" i="8"/>
  <c r="S131" i="8"/>
  <c r="AD129" i="8"/>
  <c r="AC129" i="8"/>
  <c r="AB129" i="8"/>
  <c r="AA129" i="8"/>
  <c r="Z129" i="8"/>
  <c r="Y129" i="8"/>
  <c r="X129" i="8"/>
  <c r="W129" i="8"/>
  <c r="V129" i="8"/>
  <c r="U129" i="8"/>
  <c r="T129" i="8"/>
  <c r="S129" i="8"/>
  <c r="AD127" i="8"/>
  <c r="AC127" i="8"/>
  <c r="AB127" i="8"/>
  <c r="AA127" i="8"/>
  <c r="Z127" i="8"/>
  <c r="Y127" i="8"/>
  <c r="X127" i="8"/>
  <c r="W127" i="8"/>
  <c r="V127" i="8"/>
  <c r="U127" i="8"/>
  <c r="T127" i="8"/>
  <c r="S127" i="8"/>
  <c r="AD125" i="8"/>
  <c r="AC125" i="8"/>
  <c r="AB125" i="8"/>
  <c r="AA125" i="8"/>
  <c r="Z125" i="8"/>
  <c r="Y125" i="8"/>
  <c r="X125" i="8"/>
  <c r="W125" i="8"/>
  <c r="V125" i="8"/>
  <c r="U125" i="8"/>
  <c r="T125" i="8"/>
  <c r="S125" i="8"/>
  <c r="AD123" i="8"/>
  <c r="AC123" i="8"/>
  <c r="AB123" i="8"/>
  <c r="AA123" i="8"/>
  <c r="Z123" i="8"/>
  <c r="Y123" i="8"/>
  <c r="X123" i="8"/>
  <c r="W123" i="8"/>
  <c r="V123" i="8"/>
  <c r="U123" i="8"/>
  <c r="T123" i="8"/>
  <c r="S123" i="8"/>
  <c r="AD121" i="8"/>
  <c r="AC121" i="8"/>
  <c r="AB121" i="8"/>
  <c r="AA121" i="8"/>
  <c r="Z121" i="8"/>
  <c r="Y121" i="8"/>
  <c r="X121" i="8"/>
  <c r="W121" i="8"/>
  <c r="V121" i="8"/>
  <c r="U121" i="8"/>
  <c r="T121" i="8"/>
  <c r="S121" i="8"/>
  <c r="AD119" i="8"/>
  <c r="AC119" i="8"/>
  <c r="AB119" i="8"/>
  <c r="AA119" i="8"/>
  <c r="Z119" i="8"/>
  <c r="Y119" i="8"/>
  <c r="X119" i="8"/>
  <c r="W119" i="8"/>
  <c r="V119" i="8"/>
  <c r="U119" i="8"/>
  <c r="T119" i="8"/>
  <c r="S119" i="8"/>
  <c r="AD117" i="8"/>
  <c r="AC117" i="8"/>
  <c r="AB117" i="8"/>
  <c r="AA117" i="8"/>
  <c r="Z117" i="8"/>
  <c r="Y117" i="8"/>
  <c r="X117" i="8"/>
  <c r="W117" i="8"/>
  <c r="V117" i="8"/>
  <c r="U117" i="8"/>
  <c r="T117" i="8"/>
  <c r="S117" i="8"/>
  <c r="AD115" i="8"/>
  <c r="AC115" i="8"/>
  <c r="AB115" i="8"/>
  <c r="AA115" i="8"/>
  <c r="Z115" i="8"/>
  <c r="Y115" i="8"/>
  <c r="X115" i="8"/>
  <c r="W115" i="8"/>
  <c r="V115" i="8"/>
  <c r="U115" i="8"/>
  <c r="T115" i="8"/>
  <c r="S115" i="8"/>
  <c r="AD113" i="8"/>
  <c r="AC113" i="8"/>
  <c r="AB113" i="8"/>
  <c r="AA113" i="8"/>
  <c r="Z113" i="8"/>
  <c r="Y113" i="8"/>
  <c r="X113" i="8"/>
  <c r="W113" i="8"/>
  <c r="V113" i="8"/>
  <c r="U113" i="8"/>
  <c r="T113" i="8"/>
  <c r="S113" i="8"/>
  <c r="AD111" i="8"/>
  <c r="AC111" i="8"/>
  <c r="AB111" i="8"/>
  <c r="AA111" i="8"/>
  <c r="Z111" i="8"/>
  <c r="Y111" i="8"/>
  <c r="X111" i="8"/>
  <c r="W111" i="8"/>
  <c r="V111" i="8"/>
  <c r="U111" i="8"/>
  <c r="T111" i="8"/>
  <c r="S111" i="8"/>
  <c r="AD109" i="8"/>
  <c r="AC109" i="8"/>
  <c r="AB109" i="8"/>
  <c r="AA109" i="8"/>
  <c r="Z109" i="8"/>
  <c r="Y109" i="8"/>
  <c r="X109" i="8"/>
  <c r="W109" i="8"/>
  <c r="V109" i="8"/>
  <c r="U109" i="8"/>
  <c r="T109" i="8"/>
  <c r="S109" i="8"/>
  <c r="AD107" i="8"/>
  <c r="AC107" i="8"/>
  <c r="AB107" i="8"/>
  <c r="AA107" i="8"/>
  <c r="Z107" i="8"/>
  <c r="Y107" i="8"/>
  <c r="X107" i="8"/>
  <c r="W107" i="8"/>
  <c r="V107" i="8"/>
  <c r="U107" i="8"/>
  <c r="T107" i="8"/>
  <c r="S107" i="8"/>
  <c r="AD105" i="8"/>
  <c r="AC105" i="8"/>
  <c r="AB105" i="8"/>
  <c r="AA105" i="8"/>
  <c r="Z105" i="8"/>
  <c r="Y105" i="8"/>
  <c r="X105" i="8"/>
  <c r="W105" i="8"/>
  <c r="V105" i="8"/>
  <c r="U105" i="8"/>
  <c r="T105" i="8"/>
  <c r="S105" i="8"/>
  <c r="AD103" i="8"/>
  <c r="AC103" i="8"/>
  <c r="AB103" i="8"/>
  <c r="AA103" i="8"/>
  <c r="Z103" i="8"/>
  <c r="Y103" i="8"/>
  <c r="X103" i="8"/>
  <c r="W103" i="8"/>
  <c r="V103" i="8"/>
  <c r="U103" i="8"/>
  <c r="T103" i="8"/>
  <c r="S103" i="8"/>
  <c r="AD101" i="8"/>
  <c r="AC101" i="8"/>
  <c r="AB101" i="8"/>
  <c r="AA101" i="8"/>
  <c r="Z101" i="8"/>
  <c r="Y101" i="8"/>
  <c r="X101" i="8"/>
  <c r="W101" i="8"/>
  <c r="V101" i="8"/>
  <c r="U101" i="8"/>
  <c r="T101" i="8"/>
  <c r="S101" i="8"/>
  <c r="AD99" i="8"/>
  <c r="AC99" i="8"/>
  <c r="AB99" i="8"/>
  <c r="AA99" i="8"/>
  <c r="Z99" i="8"/>
  <c r="Y99" i="8"/>
  <c r="X99" i="8"/>
  <c r="W99" i="8"/>
  <c r="V99" i="8"/>
  <c r="U99" i="8"/>
  <c r="T99" i="8"/>
  <c r="S99" i="8"/>
  <c r="AD97" i="8"/>
  <c r="AC97" i="8"/>
  <c r="AB97" i="8"/>
  <c r="AA97" i="8"/>
  <c r="Z97" i="8"/>
  <c r="Y97" i="8"/>
  <c r="X97" i="8"/>
  <c r="W97" i="8"/>
  <c r="V97" i="8"/>
  <c r="U97" i="8"/>
  <c r="T97" i="8"/>
  <c r="S97" i="8"/>
  <c r="AD95" i="8"/>
  <c r="AC95" i="8"/>
  <c r="AB95" i="8"/>
  <c r="AA95" i="8"/>
  <c r="Z95" i="8"/>
  <c r="Y95" i="8"/>
  <c r="X95" i="8"/>
  <c r="W95" i="8"/>
  <c r="V95" i="8"/>
  <c r="U95" i="8"/>
  <c r="T95" i="8"/>
  <c r="S95" i="8"/>
  <c r="AD93" i="8"/>
  <c r="AC93" i="8"/>
  <c r="AB93" i="8"/>
  <c r="AA93" i="8"/>
  <c r="Z93" i="8"/>
  <c r="Y93" i="8"/>
  <c r="X93" i="8"/>
  <c r="W93" i="8"/>
  <c r="V93" i="8"/>
  <c r="U93" i="8"/>
  <c r="T93" i="8"/>
  <c r="S93" i="8"/>
  <c r="AD91" i="8"/>
  <c r="AC91" i="8"/>
  <c r="AB91" i="8"/>
  <c r="AA91" i="8"/>
  <c r="Z91" i="8"/>
  <c r="Y91" i="8"/>
  <c r="X91" i="8"/>
  <c r="W91" i="8"/>
  <c r="V91" i="8"/>
  <c r="U91" i="8"/>
  <c r="T91" i="8"/>
  <c r="S91" i="8"/>
  <c r="AD89" i="8"/>
  <c r="AC89" i="8"/>
  <c r="AB89" i="8"/>
  <c r="AA89" i="8"/>
  <c r="Z89" i="8"/>
  <c r="Y89" i="8"/>
  <c r="X89" i="8"/>
  <c r="W89" i="8"/>
  <c r="V89" i="8"/>
  <c r="U89" i="8"/>
  <c r="T89" i="8"/>
  <c r="S89" i="8"/>
  <c r="AD87" i="8"/>
  <c r="AC87" i="8"/>
  <c r="AB87" i="8"/>
  <c r="AA87" i="8"/>
  <c r="Z87" i="8"/>
  <c r="Y87" i="8"/>
  <c r="X87" i="8"/>
  <c r="W87" i="8"/>
  <c r="V87" i="8"/>
  <c r="U87" i="8"/>
  <c r="T87" i="8"/>
  <c r="S87" i="8"/>
  <c r="AD85" i="8"/>
  <c r="AC85" i="8"/>
  <c r="AB85" i="8"/>
  <c r="AA85" i="8"/>
  <c r="Z85" i="8"/>
  <c r="Y85" i="8"/>
  <c r="X85" i="8"/>
  <c r="W85" i="8"/>
  <c r="V85" i="8"/>
  <c r="U85" i="8"/>
  <c r="T85" i="8"/>
  <c r="S85" i="8"/>
  <c r="AD83" i="8"/>
  <c r="AC83" i="8"/>
  <c r="AB83" i="8"/>
  <c r="AA83" i="8"/>
  <c r="Z83" i="8"/>
  <c r="Y83" i="8"/>
  <c r="X83" i="8"/>
  <c r="W83" i="8"/>
  <c r="V83" i="8"/>
  <c r="U83" i="8"/>
  <c r="T83" i="8"/>
  <c r="S83" i="8"/>
  <c r="AD81" i="8"/>
  <c r="AC81" i="8"/>
  <c r="AB81" i="8"/>
  <c r="AA81" i="8"/>
  <c r="Z81" i="8"/>
  <c r="Y81" i="8"/>
  <c r="X81" i="8"/>
  <c r="W81" i="8"/>
  <c r="V81" i="8"/>
  <c r="U81" i="8"/>
  <c r="T81" i="8"/>
  <c r="S81" i="8"/>
  <c r="AD79" i="8"/>
  <c r="AC79" i="8"/>
  <c r="AB79" i="8"/>
  <c r="AA79" i="8"/>
  <c r="Z79" i="8"/>
  <c r="Y79" i="8"/>
  <c r="X79" i="8"/>
  <c r="W79" i="8"/>
  <c r="V79" i="8"/>
  <c r="U79" i="8"/>
  <c r="T79" i="8"/>
  <c r="S79" i="8"/>
  <c r="AD77" i="8"/>
  <c r="AC77" i="8"/>
  <c r="AB77" i="8"/>
  <c r="AA77" i="8"/>
  <c r="Z77" i="8"/>
  <c r="Y77" i="8"/>
  <c r="X77" i="8"/>
  <c r="W77" i="8"/>
  <c r="V77" i="8"/>
  <c r="U77" i="8"/>
  <c r="T77" i="8"/>
  <c r="S77" i="8"/>
  <c r="AD75" i="8"/>
  <c r="AC75" i="8"/>
  <c r="AB75" i="8"/>
  <c r="AA75" i="8"/>
  <c r="Z75" i="8"/>
  <c r="Y75" i="8"/>
  <c r="X75" i="8"/>
  <c r="W75" i="8"/>
  <c r="V75" i="8"/>
  <c r="U75" i="8"/>
  <c r="T75" i="8"/>
  <c r="S75" i="8"/>
  <c r="AD73" i="8"/>
  <c r="AC73" i="8"/>
  <c r="AB73" i="8"/>
  <c r="AA73" i="8"/>
  <c r="Z73" i="8"/>
  <c r="Y73" i="8"/>
  <c r="X73" i="8"/>
  <c r="W73" i="8"/>
  <c r="V73" i="8"/>
  <c r="U73" i="8"/>
  <c r="T73" i="8"/>
  <c r="S73" i="8"/>
  <c r="AD71" i="8"/>
  <c r="AC71" i="8"/>
  <c r="AB71" i="8"/>
  <c r="AA71" i="8"/>
  <c r="Z71" i="8"/>
  <c r="Y71" i="8"/>
  <c r="X71" i="8"/>
  <c r="W71" i="8"/>
  <c r="V71" i="8"/>
  <c r="U71" i="8"/>
  <c r="T71" i="8"/>
  <c r="S71" i="8"/>
  <c r="AD69" i="8"/>
  <c r="AC69" i="8"/>
  <c r="AB69" i="8"/>
  <c r="AA69" i="8"/>
  <c r="Z69" i="8"/>
  <c r="Y69" i="8"/>
  <c r="X69" i="8"/>
  <c r="W69" i="8"/>
  <c r="V69" i="8"/>
  <c r="U69" i="8"/>
  <c r="T69" i="8"/>
  <c r="S69" i="8"/>
  <c r="AD67" i="8"/>
  <c r="AC67" i="8"/>
  <c r="AB67" i="8"/>
  <c r="AA67" i="8"/>
  <c r="Z67" i="8"/>
  <c r="Y67" i="8"/>
  <c r="X67" i="8"/>
  <c r="W67" i="8"/>
  <c r="V67" i="8"/>
  <c r="U67" i="8"/>
  <c r="T67" i="8"/>
  <c r="S67" i="8"/>
  <c r="AD65" i="8"/>
  <c r="AC65" i="8"/>
  <c r="AB65" i="8"/>
  <c r="AA65" i="8"/>
  <c r="Z65" i="8"/>
  <c r="Y65" i="8"/>
  <c r="X65" i="8"/>
  <c r="W65" i="8"/>
  <c r="V65" i="8"/>
  <c r="U65" i="8"/>
  <c r="T65" i="8"/>
  <c r="S65" i="8"/>
  <c r="AD63" i="8"/>
  <c r="AC63" i="8"/>
  <c r="AB63" i="8"/>
  <c r="AA63" i="8"/>
  <c r="Z63" i="8"/>
  <c r="Y63" i="8"/>
  <c r="X63" i="8"/>
  <c r="W63" i="8"/>
  <c r="V63" i="8"/>
  <c r="U63" i="8"/>
  <c r="T63" i="8"/>
  <c r="S63" i="8"/>
  <c r="AD61" i="8"/>
  <c r="AC61" i="8"/>
  <c r="AB61" i="8"/>
  <c r="AA61" i="8"/>
  <c r="Z61" i="8"/>
  <c r="Y61" i="8"/>
  <c r="X61" i="8"/>
  <c r="W61" i="8"/>
  <c r="V61" i="8"/>
  <c r="U61" i="8"/>
  <c r="T61" i="8"/>
  <c r="S61" i="8"/>
  <c r="AD59" i="8"/>
  <c r="AC59" i="8"/>
  <c r="AB59" i="8"/>
  <c r="AA59" i="8"/>
  <c r="Z59" i="8"/>
  <c r="Y59" i="8"/>
  <c r="X59" i="8"/>
  <c r="W59" i="8"/>
  <c r="V59" i="8"/>
  <c r="U59" i="8"/>
  <c r="T59" i="8"/>
  <c r="S59" i="8"/>
  <c r="AD57" i="8"/>
  <c r="AC57" i="8"/>
  <c r="AB57" i="8"/>
  <c r="AA57" i="8"/>
  <c r="Z57" i="8"/>
  <c r="Y57" i="8"/>
  <c r="X57" i="8"/>
  <c r="W57" i="8"/>
  <c r="V57" i="8"/>
  <c r="U57" i="8"/>
  <c r="T57" i="8"/>
  <c r="S57" i="8"/>
  <c r="AD55" i="8"/>
  <c r="AC55" i="8"/>
  <c r="AB55" i="8"/>
  <c r="AA55" i="8"/>
  <c r="Z55" i="8"/>
  <c r="Y55" i="8"/>
  <c r="X55" i="8"/>
  <c r="W55" i="8"/>
  <c r="V55" i="8"/>
  <c r="U55" i="8"/>
  <c r="T55" i="8"/>
  <c r="S55" i="8"/>
  <c r="AD53" i="8"/>
  <c r="AC53" i="8"/>
  <c r="AB53" i="8"/>
  <c r="AA53" i="8"/>
  <c r="Z53" i="8"/>
  <c r="Y53" i="8"/>
  <c r="X53" i="8"/>
  <c r="W53" i="8"/>
  <c r="V53" i="8"/>
  <c r="U53" i="8"/>
  <c r="T53" i="8"/>
  <c r="S53" i="8"/>
  <c r="AD51" i="8"/>
  <c r="AC51" i="8"/>
  <c r="AB51" i="8"/>
  <c r="AA51" i="8"/>
  <c r="Z51" i="8"/>
  <c r="Y51" i="8"/>
  <c r="X51" i="8"/>
  <c r="W51" i="8"/>
  <c r="V51" i="8"/>
  <c r="U51" i="8"/>
  <c r="T51" i="8"/>
  <c r="S51" i="8"/>
  <c r="AD49" i="8"/>
  <c r="AC49" i="8"/>
  <c r="AB49" i="8"/>
  <c r="AA49" i="8"/>
  <c r="Z49" i="8"/>
  <c r="Y49" i="8"/>
  <c r="X49" i="8"/>
  <c r="W49" i="8"/>
  <c r="V49" i="8"/>
  <c r="U49" i="8"/>
  <c r="T49" i="8"/>
  <c r="S49" i="8"/>
  <c r="AD47" i="8"/>
  <c r="AC47" i="8"/>
  <c r="AB47" i="8"/>
  <c r="AA47" i="8"/>
  <c r="Z47" i="8"/>
  <c r="Y47" i="8"/>
  <c r="X47" i="8"/>
  <c r="W47" i="8"/>
  <c r="V47" i="8"/>
  <c r="U47" i="8"/>
  <c r="T47" i="8"/>
  <c r="S47" i="8"/>
  <c r="AD45" i="8"/>
  <c r="AC45" i="8"/>
  <c r="AB45" i="8"/>
  <c r="AA45" i="8"/>
  <c r="Z45" i="8"/>
  <c r="Y45" i="8"/>
  <c r="X45" i="8"/>
  <c r="W45" i="8"/>
  <c r="V45" i="8"/>
  <c r="U45" i="8"/>
  <c r="T45" i="8"/>
  <c r="S45" i="8"/>
  <c r="AD43" i="8"/>
  <c r="AC43" i="8"/>
  <c r="AB43" i="8"/>
  <c r="AA43" i="8"/>
  <c r="Z43" i="8"/>
  <c r="Y43" i="8"/>
  <c r="X43" i="8"/>
  <c r="W43" i="8"/>
  <c r="V43" i="8"/>
  <c r="U43" i="8"/>
  <c r="T43" i="8"/>
  <c r="S43" i="8"/>
  <c r="AD41" i="8"/>
  <c r="AC41" i="8"/>
  <c r="AB41" i="8"/>
  <c r="AA41" i="8"/>
  <c r="Z41" i="8"/>
  <c r="Y41" i="8"/>
  <c r="X41" i="8"/>
  <c r="W41" i="8"/>
  <c r="V41" i="8"/>
  <c r="U41" i="8"/>
  <c r="T41" i="8"/>
  <c r="S41" i="8"/>
  <c r="AD39" i="8"/>
  <c r="AC39" i="8"/>
  <c r="AB39" i="8"/>
  <c r="AA39" i="8"/>
  <c r="Z39" i="8"/>
  <c r="Y39" i="8"/>
  <c r="X39" i="8"/>
  <c r="W39" i="8"/>
  <c r="V39" i="8"/>
  <c r="U39" i="8"/>
  <c r="T39" i="8"/>
  <c r="S39" i="8"/>
  <c r="S7" i="8"/>
  <c r="S9" i="8"/>
  <c r="S11" i="8"/>
  <c r="S13" i="8"/>
  <c r="S15" i="8"/>
  <c r="S17" i="8"/>
  <c r="S19" i="8"/>
  <c r="S21" i="8"/>
  <c r="S23" i="8"/>
  <c r="S25" i="8"/>
  <c r="S27" i="8"/>
  <c r="S29" i="8"/>
  <c r="S31" i="8"/>
  <c r="S33" i="8"/>
  <c r="S35" i="8"/>
  <c r="S37" i="8"/>
  <c r="N381" i="5"/>
  <c r="M381" i="5"/>
  <c r="L381" i="5"/>
  <c r="K381" i="5"/>
  <c r="J381" i="5"/>
  <c r="I381" i="5"/>
  <c r="H381" i="5"/>
  <c r="G381" i="5"/>
  <c r="F381" i="5"/>
  <c r="E381" i="5"/>
  <c r="D381" i="5"/>
  <c r="C381" i="5"/>
  <c r="B381" i="5"/>
  <c r="N380" i="5"/>
  <c r="M380" i="5"/>
  <c r="L380" i="5"/>
  <c r="K380" i="5"/>
  <c r="J380" i="5"/>
  <c r="I380" i="5"/>
  <c r="H380" i="5"/>
  <c r="G380" i="5"/>
  <c r="F380" i="5"/>
  <c r="E380" i="5"/>
  <c r="D380" i="5"/>
  <c r="C380" i="5"/>
  <c r="B380" i="5"/>
  <c r="N379" i="5"/>
  <c r="M379" i="5"/>
  <c r="L379" i="5"/>
  <c r="K379" i="5"/>
  <c r="J379" i="5"/>
  <c r="I379" i="5"/>
  <c r="H379" i="5"/>
  <c r="G379" i="5"/>
  <c r="F379" i="5"/>
  <c r="E379" i="5"/>
  <c r="D379" i="5"/>
  <c r="C379" i="5"/>
  <c r="B379" i="5"/>
  <c r="N378" i="5"/>
  <c r="M378" i="5"/>
  <c r="L378" i="5"/>
  <c r="K378" i="5"/>
  <c r="J378" i="5"/>
  <c r="I378" i="5"/>
  <c r="H378" i="5"/>
  <c r="G378" i="5"/>
  <c r="F378" i="5"/>
  <c r="E378" i="5"/>
  <c r="D378" i="5"/>
  <c r="C378" i="5"/>
  <c r="B378" i="5"/>
  <c r="N376" i="5"/>
  <c r="M376" i="5"/>
  <c r="L376" i="5"/>
  <c r="K376" i="5"/>
  <c r="J376" i="5"/>
  <c r="I376" i="5"/>
  <c r="H376" i="5"/>
  <c r="G376" i="5"/>
  <c r="F376" i="5"/>
  <c r="E376" i="5"/>
  <c r="D376" i="5"/>
  <c r="C376" i="5"/>
  <c r="B376" i="5"/>
  <c r="N375" i="5"/>
  <c r="M375" i="5"/>
  <c r="L375" i="5"/>
  <c r="K375" i="5"/>
  <c r="J375" i="5"/>
  <c r="I375" i="5"/>
  <c r="H375" i="5"/>
  <c r="G375" i="5"/>
  <c r="F375" i="5"/>
  <c r="E375" i="5"/>
  <c r="D375" i="5"/>
  <c r="C375" i="5"/>
  <c r="B375" i="5"/>
  <c r="N374" i="5"/>
  <c r="M374" i="5"/>
  <c r="L374" i="5"/>
  <c r="K374" i="5"/>
  <c r="J374" i="5"/>
  <c r="I374" i="5"/>
  <c r="H374" i="5"/>
  <c r="G374" i="5"/>
  <c r="F374" i="5"/>
  <c r="E374" i="5"/>
  <c r="D374" i="5"/>
  <c r="C374" i="5"/>
  <c r="B374" i="5"/>
  <c r="N373" i="5"/>
  <c r="M373" i="5"/>
  <c r="L373" i="5"/>
  <c r="K373" i="5"/>
  <c r="J373" i="5"/>
  <c r="I373" i="5"/>
  <c r="H373" i="5"/>
  <c r="G373" i="5"/>
  <c r="F373" i="5"/>
  <c r="E373" i="5"/>
  <c r="D373" i="5"/>
  <c r="C373" i="5"/>
  <c r="B373" i="5"/>
  <c r="N371" i="5"/>
  <c r="M371" i="5"/>
  <c r="L371" i="5"/>
  <c r="K371" i="5"/>
  <c r="J371" i="5"/>
  <c r="I371" i="5"/>
  <c r="H371" i="5"/>
  <c r="G371" i="5"/>
  <c r="F371" i="5"/>
  <c r="E371" i="5"/>
  <c r="D371" i="5"/>
  <c r="C371" i="5"/>
  <c r="B371" i="5"/>
  <c r="N370" i="5"/>
  <c r="M370" i="5"/>
  <c r="L370" i="5"/>
  <c r="K370" i="5"/>
  <c r="J370" i="5"/>
  <c r="I370" i="5"/>
  <c r="H370" i="5"/>
  <c r="G370" i="5"/>
  <c r="F370" i="5"/>
  <c r="E370" i="5"/>
  <c r="D370" i="5"/>
  <c r="C370" i="5"/>
  <c r="B370" i="5"/>
  <c r="N369" i="5"/>
  <c r="M369" i="5"/>
  <c r="L369" i="5"/>
  <c r="K369" i="5"/>
  <c r="J369" i="5"/>
  <c r="I369" i="5"/>
  <c r="H369" i="5"/>
  <c r="G369" i="5"/>
  <c r="F369" i="5"/>
  <c r="E369" i="5"/>
  <c r="D369" i="5"/>
  <c r="C369" i="5"/>
  <c r="B369" i="5"/>
  <c r="N368" i="5"/>
  <c r="M368" i="5"/>
  <c r="L368" i="5"/>
  <c r="K368" i="5"/>
  <c r="J368" i="5"/>
  <c r="I368" i="5"/>
  <c r="H368" i="5"/>
  <c r="G368" i="5"/>
  <c r="F368" i="5"/>
  <c r="E368" i="5"/>
  <c r="D368" i="5"/>
  <c r="C368" i="5"/>
  <c r="B368" i="5"/>
  <c r="N366" i="5"/>
  <c r="M366" i="5"/>
  <c r="L366" i="5"/>
  <c r="K366" i="5"/>
  <c r="J366" i="5"/>
  <c r="I366" i="5"/>
  <c r="H366" i="5"/>
  <c r="G366" i="5"/>
  <c r="F366" i="5"/>
  <c r="E366" i="5"/>
  <c r="D366" i="5"/>
  <c r="C366" i="5"/>
  <c r="B366" i="5"/>
  <c r="N365" i="5"/>
  <c r="M365" i="5"/>
  <c r="L365" i="5"/>
  <c r="K365" i="5"/>
  <c r="J365" i="5"/>
  <c r="I365" i="5"/>
  <c r="H365" i="5"/>
  <c r="G365" i="5"/>
  <c r="F365" i="5"/>
  <c r="E365" i="5"/>
  <c r="D365" i="5"/>
  <c r="C365" i="5"/>
  <c r="B365" i="5"/>
  <c r="N364" i="5"/>
  <c r="M364" i="5"/>
  <c r="L364" i="5"/>
  <c r="K364" i="5"/>
  <c r="J364" i="5"/>
  <c r="I364" i="5"/>
  <c r="H364" i="5"/>
  <c r="G364" i="5"/>
  <c r="F364" i="5"/>
  <c r="E364" i="5"/>
  <c r="D364" i="5"/>
  <c r="C364" i="5"/>
  <c r="B364" i="5"/>
  <c r="N363" i="5"/>
  <c r="M363" i="5"/>
  <c r="L363" i="5"/>
  <c r="K363" i="5"/>
  <c r="J363" i="5"/>
  <c r="I363" i="5"/>
  <c r="H363" i="5"/>
  <c r="G363" i="5"/>
  <c r="F363" i="5"/>
  <c r="E363" i="5"/>
  <c r="D363" i="5"/>
  <c r="C363" i="5"/>
  <c r="B363" i="5"/>
  <c r="N349" i="5"/>
  <c r="M349" i="5"/>
  <c r="L349" i="5"/>
  <c r="K349" i="5"/>
  <c r="J349" i="5"/>
  <c r="I349" i="5"/>
  <c r="H349" i="5"/>
  <c r="G349" i="5"/>
  <c r="F349" i="5"/>
  <c r="E349" i="5"/>
  <c r="D349" i="5"/>
  <c r="C349" i="5"/>
  <c r="B349" i="5"/>
  <c r="N348" i="5"/>
  <c r="M348" i="5"/>
  <c r="L348" i="5"/>
  <c r="K348" i="5"/>
  <c r="J348" i="5"/>
  <c r="I348" i="5"/>
  <c r="H348" i="5"/>
  <c r="G348" i="5"/>
  <c r="F348" i="5"/>
  <c r="E348" i="5"/>
  <c r="D348" i="5"/>
  <c r="C348" i="5"/>
  <c r="B348" i="5"/>
  <c r="N347" i="5"/>
  <c r="M347" i="5"/>
  <c r="L347" i="5"/>
  <c r="K347" i="5"/>
  <c r="J347" i="5"/>
  <c r="I347" i="5"/>
  <c r="H347" i="5"/>
  <c r="G347" i="5"/>
  <c r="F347" i="5"/>
  <c r="E347" i="5"/>
  <c r="D347" i="5"/>
  <c r="C347" i="5"/>
  <c r="B347" i="5"/>
  <c r="N346" i="5"/>
  <c r="M346" i="5"/>
  <c r="L346" i="5"/>
  <c r="K346" i="5"/>
  <c r="J346" i="5"/>
  <c r="I346" i="5"/>
  <c r="H346" i="5"/>
  <c r="G346" i="5"/>
  <c r="F346" i="5"/>
  <c r="E346" i="5"/>
  <c r="D346" i="5"/>
  <c r="C346" i="5"/>
  <c r="B346" i="5"/>
  <c r="N344" i="5"/>
  <c r="M344" i="5"/>
  <c r="L344" i="5"/>
  <c r="K344" i="5"/>
  <c r="J344" i="5"/>
  <c r="I344" i="5"/>
  <c r="H344" i="5"/>
  <c r="G344" i="5"/>
  <c r="F344" i="5"/>
  <c r="E344" i="5"/>
  <c r="D344" i="5"/>
  <c r="C344" i="5"/>
  <c r="B344" i="5"/>
  <c r="N343" i="5"/>
  <c r="M343" i="5"/>
  <c r="L343" i="5"/>
  <c r="K343" i="5"/>
  <c r="J343" i="5"/>
  <c r="I343" i="5"/>
  <c r="H343" i="5"/>
  <c r="G343" i="5"/>
  <c r="F343" i="5"/>
  <c r="E343" i="5"/>
  <c r="D343" i="5"/>
  <c r="C343" i="5"/>
  <c r="B343" i="5"/>
  <c r="N342" i="5"/>
  <c r="M342" i="5"/>
  <c r="L342" i="5"/>
  <c r="K342" i="5"/>
  <c r="J342" i="5"/>
  <c r="I342" i="5"/>
  <c r="H342" i="5"/>
  <c r="G342" i="5"/>
  <c r="F342" i="5"/>
  <c r="E342" i="5"/>
  <c r="D342" i="5"/>
  <c r="C342" i="5"/>
  <c r="B342" i="5"/>
  <c r="N341" i="5"/>
  <c r="M341" i="5"/>
  <c r="L341" i="5"/>
  <c r="K341" i="5"/>
  <c r="J341" i="5"/>
  <c r="I341" i="5"/>
  <c r="H341" i="5"/>
  <c r="G341" i="5"/>
  <c r="F341" i="5"/>
  <c r="E341" i="5"/>
  <c r="D341" i="5"/>
  <c r="C341" i="5"/>
  <c r="B341" i="5"/>
  <c r="N339" i="5"/>
  <c r="M339" i="5"/>
  <c r="L339" i="5"/>
  <c r="K339" i="5"/>
  <c r="J339" i="5"/>
  <c r="I339" i="5"/>
  <c r="H339" i="5"/>
  <c r="G339" i="5"/>
  <c r="F339" i="5"/>
  <c r="E339" i="5"/>
  <c r="D339" i="5"/>
  <c r="C339" i="5"/>
  <c r="B339" i="5"/>
  <c r="N338" i="5"/>
  <c r="M338" i="5"/>
  <c r="L338" i="5"/>
  <c r="K338" i="5"/>
  <c r="J338" i="5"/>
  <c r="I338" i="5"/>
  <c r="H338" i="5"/>
  <c r="G338" i="5"/>
  <c r="F338" i="5"/>
  <c r="E338" i="5"/>
  <c r="D338" i="5"/>
  <c r="C338" i="5"/>
  <c r="B338" i="5"/>
  <c r="N337" i="5"/>
  <c r="M337" i="5"/>
  <c r="L337" i="5"/>
  <c r="K337" i="5"/>
  <c r="J337" i="5"/>
  <c r="I337" i="5"/>
  <c r="H337" i="5"/>
  <c r="G337" i="5"/>
  <c r="F337" i="5"/>
  <c r="E337" i="5"/>
  <c r="D337" i="5"/>
  <c r="C337" i="5"/>
  <c r="B337" i="5"/>
  <c r="N336" i="5"/>
  <c r="M336" i="5"/>
  <c r="L336" i="5"/>
  <c r="K336" i="5"/>
  <c r="J336" i="5"/>
  <c r="I336" i="5"/>
  <c r="H336" i="5"/>
  <c r="G336" i="5"/>
  <c r="F336" i="5"/>
  <c r="E336" i="5"/>
  <c r="D336" i="5"/>
  <c r="C336" i="5"/>
  <c r="B336" i="5"/>
  <c r="N334" i="5"/>
  <c r="M334" i="5"/>
  <c r="L334" i="5"/>
  <c r="K334" i="5"/>
  <c r="J334" i="5"/>
  <c r="I334" i="5"/>
  <c r="H334" i="5"/>
  <c r="G334" i="5"/>
  <c r="F334" i="5"/>
  <c r="E334" i="5"/>
  <c r="D334" i="5"/>
  <c r="C334" i="5"/>
  <c r="B334" i="5"/>
  <c r="N333" i="5"/>
  <c r="M333" i="5"/>
  <c r="L333" i="5"/>
  <c r="K333" i="5"/>
  <c r="J333" i="5"/>
  <c r="I333" i="5"/>
  <c r="H333" i="5"/>
  <c r="G333" i="5"/>
  <c r="F333" i="5"/>
  <c r="E333" i="5"/>
  <c r="D333" i="5"/>
  <c r="C333" i="5"/>
  <c r="B333" i="5"/>
  <c r="N332" i="5"/>
  <c r="M332" i="5"/>
  <c r="L332" i="5"/>
  <c r="K332" i="5"/>
  <c r="J332" i="5"/>
  <c r="I332" i="5"/>
  <c r="H332" i="5"/>
  <c r="G332" i="5"/>
  <c r="F332" i="5"/>
  <c r="E332" i="5"/>
  <c r="D332" i="5"/>
  <c r="C332" i="5"/>
  <c r="B332" i="5"/>
  <c r="N331" i="5"/>
  <c r="M331" i="5"/>
  <c r="L331" i="5"/>
  <c r="K331" i="5"/>
  <c r="J331" i="5"/>
  <c r="I331" i="5"/>
  <c r="H331" i="5"/>
  <c r="G331" i="5"/>
  <c r="F331" i="5"/>
  <c r="E331" i="5"/>
  <c r="D331" i="5"/>
  <c r="C331" i="5"/>
  <c r="B331" i="5"/>
  <c r="N317" i="5"/>
  <c r="M317" i="5"/>
  <c r="L317" i="5"/>
  <c r="K317" i="5"/>
  <c r="J317" i="5"/>
  <c r="I317" i="5"/>
  <c r="H317" i="5"/>
  <c r="G317" i="5"/>
  <c r="F317" i="5"/>
  <c r="E317" i="5"/>
  <c r="D317" i="5"/>
  <c r="C317" i="5"/>
  <c r="B317" i="5"/>
  <c r="N316" i="5"/>
  <c r="M316" i="5"/>
  <c r="L316" i="5"/>
  <c r="K316" i="5"/>
  <c r="J316" i="5"/>
  <c r="I316" i="5"/>
  <c r="H316" i="5"/>
  <c r="G316" i="5"/>
  <c r="F316" i="5"/>
  <c r="E316" i="5"/>
  <c r="D316" i="5"/>
  <c r="C316" i="5"/>
  <c r="B316" i="5"/>
  <c r="N315" i="5"/>
  <c r="M315" i="5"/>
  <c r="L315" i="5"/>
  <c r="K315" i="5"/>
  <c r="J315" i="5"/>
  <c r="I315" i="5"/>
  <c r="H315" i="5"/>
  <c r="G315" i="5"/>
  <c r="F315" i="5"/>
  <c r="E315" i="5"/>
  <c r="D315" i="5"/>
  <c r="C315" i="5"/>
  <c r="B315" i="5"/>
  <c r="N314" i="5"/>
  <c r="M314" i="5"/>
  <c r="L314" i="5"/>
  <c r="K314" i="5"/>
  <c r="J314" i="5"/>
  <c r="I314" i="5"/>
  <c r="H314" i="5"/>
  <c r="G314" i="5"/>
  <c r="F314" i="5"/>
  <c r="E314" i="5"/>
  <c r="D314" i="5"/>
  <c r="C314" i="5"/>
  <c r="B314" i="5"/>
  <c r="N312" i="5"/>
  <c r="M312" i="5"/>
  <c r="L312" i="5"/>
  <c r="K312" i="5"/>
  <c r="J312" i="5"/>
  <c r="I312" i="5"/>
  <c r="H312" i="5"/>
  <c r="G312" i="5"/>
  <c r="F312" i="5"/>
  <c r="E312" i="5"/>
  <c r="D312" i="5"/>
  <c r="C312" i="5"/>
  <c r="B312" i="5"/>
  <c r="N311" i="5"/>
  <c r="M311" i="5"/>
  <c r="L311" i="5"/>
  <c r="K311" i="5"/>
  <c r="J311" i="5"/>
  <c r="I311" i="5"/>
  <c r="H311" i="5"/>
  <c r="G311" i="5"/>
  <c r="F311" i="5"/>
  <c r="E311" i="5"/>
  <c r="D311" i="5"/>
  <c r="C311" i="5"/>
  <c r="B311" i="5"/>
  <c r="N310" i="5"/>
  <c r="M310" i="5"/>
  <c r="L310" i="5"/>
  <c r="K310" i="5"/>
  <c r="J310" i="5"/>
  <c r="I310" i="5"/>
  <c r="H310" i="5"/>
  <c r="G310" i="5"/>
  <c r="F310" i="5"/>
  <c r="E310" i="5"/>
  <c r="D310" i="5"/>
  <c r="C310" i="5"/>
  <c r="B310" i="5"/>
  <c r="N309" i="5"/>
  <c r="M309" i="5"/>
  <c r="L309" i="5"/>
  <c r="K309" i="5"/>
  <c r="J309" i="5"/>
  <c r="I309" i="5"/>
  <c r="H309" i="5"/>
  <c r="G309" i="5"/>
  <c r="F309" i="5"/>
  <c r="E309" i="5"/>
  <c r="D309" i="5"/>
  <c r="C309" i="5"/>
  <c r="B309" i="5"/>
  <c r="N307" i="5"/>
  <c r="M307" i="5"/>
  <c r="L307" i="5"/>
  <c r="K307" i="5"/>
  <c r="J307" i="5"/>
  <c r="I307" i="5"/>
  <c r="H307" i="5"/>
  <c r="G307" i="5"/>
  <c r="F307" i="5"/>
  <c r="E307" i="5"/>
  <c r="D307" i="5"/>
  <c r="C307" i="5"/>
  <c r="B307" i="5"/>
  <c r="N306" i="5"/>
  <c r="M306" i="5"/>
  <c r="L306" i="5"/>
  <c r="K306" i="5"/>
  <c r="J306" i="5"/>
  <c r="I306" i="5"/>
  <c r="H306" i="5"/>
  <c r="G306" i="5"/>
  <c r="F306" i="5"/>
  <c r="E306" i="5"/>
  <c r="D306" i="5"/>
  <c r="C306" i="5"/>
  <c r="B306" i="5"/>
  <c r="N305" i="5"/>
  <c r="M305" i="5"/>
  <c r="L305" i="5"/>
  <c r="K305" i="5"/>
  <c r="J305" i="5"/>
  <c r="I305" i="5"/>
  <c r="H305" i="5"/>
  <c r="G305" i="5"/>
  <c r="F305" i="5"/>
  <c r="E305" i="5"/>
  <c r="D305" i="5"/>
  <c r="C305" i="5"/>
  <c r="B305" i="5"/>
  <c r="N304" i="5"/>
  <c r="M304" i="5"/>
  <c r="L304" i="5"/>
  <c r="K304" i="5"/>
  <c r="J304" i="5"/>
  <c r="I304" i="5"/>
  <c r="H304" i="5"/>
  <c r="G304" i="5"/>
  <c r="F304" i="5"/>
  <c r="E304" i="5"/>
  <c r="D304" i="5"/>
  <c r="C304" i="5"/>
  <c r="B304" i="5"/>
  <c r="N302" i="5"/>
  <c r="M302" i="5"/>
  <c r="L302" i="5"/>
  <c r="K302" i="5"/>
  <c r="J302" i="5"/>
  <c r="I302" i="5"/>
  <c r="H302" i="5"/>
  <c r="G302" i="5"/>
  <c r="F302" i="5"/>
  <c r="E302" i="5"/>
  <c r="D302" i="5"/>
  <c r="C302" i="5"/>
  <c r="B302" i="5"/>
  <c r="N301" i="5"/>
  <c r="M301" i="5"/>
  <c r="L301" i="5"/>
  <c r="K301" i="5"/>
  <c r="J301" i="5"/>
  <c r="I301" i="5"/>
  <c r="H301" i="5"/>
  <c r="G301" i="5"/>
  <c r="F301" i="5"/>
  <c r="E301" i="5"/>
  <c r="D301" i="5"/>
  <c r="C301" i="5"/>
  <c r="B301" i="5"/>
  <c r="N300" i="5"/>
  <c r="M300" i="5"/>
  <c r="L300" i="5"/>
  <c r="K300" i="5"/>
  <c r="J300" i="5"/>
  <c r="I300" i="5"/>
  <c r="H300" i="5"/>
  <c r="G300" i="5"/>
  <c r="F300" i="5"/>
  <c r="E300" i="5"/>
  <c r="D300" i="5"/>
  <c r="C300" i="5"/>
  <c r="B300" i="5"/>
  <c r="N299" i="5"/>
  <c r="M299" i="5"/>
  <c r="L299" i="5"/>
  <c r="K299" i="5"/>
  <c r="J299" i="5"/>
  <c r="I299" i="5"/>
  <c r="H299" i="5"/>
  <c r="G299" i="5"/>
  <c r="F299" i="5"/>
  <c r="E299" i="5"/>
  <c r="D299" i="5"/>
  <c r="C299" i="5"/>
  <c r="B299" i="5"/>
  <c r="N285" i="5"/>
  <c r="M285" i="5"/>
  <c r="L285" i="5"/>
  <c r="K285" i="5"/>
  <c r="J285" i="5"/>
  <c r="I285" i="5"/>
  <c r="H285" i="5"/>
  <c r="G285" i="5"/>
  <c r="F285" i="5"/>
  <c r="E285" i="5"/>
  <c r="D285" i="5"/>
  <c r="C285" i="5"/>
  <c r="B285" i="5"/>
  <c r="N284" i="5"/>
  <c r="M284" i="5"/>
  <c r="L284" i="5"/>
  <c r="K284" i="5"/>
  <c r="J284" i="5"/>
  <c r="I284" i="5"/>
  <c r="H284" i="5"/>
  <c r="G284" i="5"/>
  <c r="F284" i="5"/>
  <c r="E284" i="5"/>
  <c r="D284" i="5"/>
  <c r="C284" i="5"/>
  <c r="B284" i="5"/>
  <c r="N283" i="5"/>
  <c r="M283" i="5"/>
  <c r="L283" i="5"/>
  <c r="K283" i="5"/>
  <c r="J283" i="5"/>
  <c r="I283" i="5"/>
  <c r="H283" i="5"/>
  <c r="G283" i="5"/>
  <c r="F283" i="5"/>
  <c r="E283" i="5"/>
  <c r="D283" i="5"/>
  <c r="C283" i="5"/>
  <c r="B283" i="5"/>
  <c r="N282" i="5"/>
  <c r="M282" i="5"/>
  <c r="L282" i="5"/>
  <c r="K282" i="5"/>
  <c r="J282" i="5"/>
  <c r="I282" i="5"/>
  <c r="H282" i="5"/>
  <c r="G282" i="5"/>
  <c r="F282" i="5"/>
  <c r="E282" i="5"/>
  <c r="D282" i="5"/>
  <c r="C282" i="5"/>
  <c r="B282" i="5"/>
  <c r="N280" i="5"/>
  <c r="M280" i="5"/>
  <c r="L280" i="5"/>
  <c r="K280" i="5"/>
  <c r="J280" i="5"/>
  <c r="I280" i="5"/>
  <c r="H280" i="5"/>
  <c r="G280" i="5"/>
  <c r="F280" i="5"/>
  <c r="E280" i="5"/>
  <c r="D280" i="5"/>
  <c r="C280" i="5"/>
  <c r="B280" i="5"/>
  <c r="N279" i="5"/>
  <c r="M279" i="5"/>
  <c r="L279" i="5"/>
  <c r="K279" i="5"/>
  <c r="J279" i="5"/>
  <c r="I279" i="5"/>
  <c r="H279" i="5"/>
  <c r="G279" i="5"/>
  <c r="F279" i="5"/>
  <c r="E279" i="5"/>
  <c r="D279" i="5"/>
  <c r="C279" i="5"/>
  <c r="B279" i="5"/>
  <c r="N278" i="5"/>
  <c r="M278" i="5"/>
  <c r="L278" i="5"/>
  <c r="K278" i="5"/>
  <c r="J278" i="5"/>
  <c r="I278" i="5"/>
  <c r="H278" i="5"/>
  <c r="G278" i="5"/>
  <c r="F278" i="5"/>
  <c r="E278" i="5"/>
  <c r="D278" i="5"/>
  <c r="C278" i="5"/>
  <c r="B278" i="5"/>
  <c r="N277" i="5"/>
  <c r="M277" i="5"/>
  <c r="L277" i="5"/>
  <c r="K277" i="5"/>
  <c r="J277" i="5"/>
  <c r="I277" i="5"/>
  <c r="H277" i="5"/>
  <c r="G277" i="5"/>
  <c r="F277" i="5"/>
  <c r="E277" i="5"/>
  <c r="D277" i="5"/>
  <c r="C277" i="5"/>
  <c r="B277" i="5"/>
  <c r="N275" i="5"/>
  <c r="M275" i="5"/>
  <c r="L275" i="5"/>
  <c r="K275" i="5"/>
  <c r="J275" i="5"/>
  <c r="I275" i="5"/>
  <c r="H275" i="5"/>
  <c r="G275" i="5"/>
  <c r="F275" i="5"/>
  <c r="E275" i="5"/>
  <c r="D275" i="5"/>
  <c r="C275" i="5"/>
  <c r="B275" i="5"/>
  <c r="N274" i="5"/>
  <c r="M274" i="5"/>
  <c r="L274" i="5"/>
  <c r="K274" i="5"/>
  <c r="J274" i="5"/>
  <c r="I274" i="5"/>
  <c r="H274" i="5"/>
  <c r="G274" i="5"/>
  <c r="F274" i="5"/>
  <c r="E274" i="5"/>
  <c r="D274" i="5"/>
  <c r="C274" i="5"/>
  <c r="B274" i="5"/>
  <c r="N273" i="5"/>
  <c r="M273" i="5"/>
  <c r="L273" i="5"/>
  <c r="K273" i="5"/>
  <c r="J273" i="5"/>
  <c r="I273" i="5"/>
  <c r="H273" i="5"/>
  <c r="G273" i="5"/>
  <c r="F273" i="5"/>
  <c r="E273" i="5"/>
  <c r="D273" i="5"/>
  <c r="C273" i="5"/>
  <c r="B273" i="5"/>
  <c r="N272" i="5"/>
  <c r="M272" i="5"/>
  <c r="L272" i="5"/>
  <c r="K272" i="5"/>
  <c r="J272" i="5"/>
  <c r="I272" i="5"/>
  <c r="H272" i="5"/>
  <c r="G272" i="5"/>
  <c r="F272" i="5"/>
  <c r="E272" i="5"/>
  <c r="D272" i="5"/>
  <c r="C272" i="5"/>
  <c r="B272" i="5"/>
  <c r="N270" i="5"/>
  <c r="M270" i="5"/>
  <c r="L270" i="5"/>
  <c r="K270" i="5"/>
  <c r="J270" i="5"/>
  <c r="I270" i="5"/>
  <c r="H270" i="5"/>
  <c r="G270" i="5"/>
  <c r="F270" i="5"/>
  <c r="E270" i="5"/>
  <c r="D270" i="5"/>
  <c r="C270" i="5"/>
  <c r="B270" i="5"/>
  <c r="N269" i="5"/>
  <c r="M269" i="5"/>
  <c r="L269" i="5"/>
  <c r="K269" i="5"/>
  <c r="J269" i="5"/>
  <c r="I269" i="5"/>
  <c r="H269" i="5"/>
  <c r="G269" i="5"/>
  <c r="F269" i="5"/>
  <c r="E269" i="5"/>
  <c r="D269" i="5"/>
  <c r="C269" i="5"/>
  <c r="B269" i="5"/>
  <c r="N268" i="5"/>
  <c r="M268" i="5"/>
  <c r="L268" i="5"/>
  <c r="K268" i="5"/>
  <c r="J268" i="5"/>
  <c r="I268" i="5"/>
  <c r="H268" i="5"/>
  <c r="G268" i="5"/>
  <c r="F268" i="5"/>
  <c r="E268" i="5"/>
  <c r="D268" i="5"/>
  <c r="C268" i="5"/>
  <c r="B268" i="5"/>
  <c r="N267" i="5"/>
  <c r="M267" i="5"/>
  <c r="L267" i="5"/>
  <c r="K267" i="5"/>
  <c r="J267" i="5"/>
  <c r="I267" i="5"/>
  <c r="H267" i="5"/>
  <c r="G267" i="5"/>
  <c r="F267" i="5"/>
  <c r="E267" i="5"/>
  <c r="D267" i="5"/>
  <c r="C267" i="5"/>
  <c r="B267" i="5"/>
  <c r="N253" i="5"/>
  <c r="M253" i="5"/>
  <c r="L253" i="5"/>
  <c r="K253" i="5"/>
  <c r="J253" i="5"/>
  <c r="I253" i="5"/>
  <c r="H253" i="5"/>
  <c r="G253" i="5"/>
  <c r="F253" i="5"/>
  <c r="E253" i="5"/>
  <c r="D253" i="5"/>
  <c r="C253" i="5"/>
  <c r="B253" i="5"/>
  <c r="N252" i="5"/>
  <c r="M252" i="5"/>
  <c r="L252" i="5"/>
  <c r="K252" i="5"/>
  <c r="J252" i="5"/>
  <c r="I252" i="5"/>
  <c r="H252" i="5"/>
  <c r="G252" i="5"/>
  <c r="F252" i="5"/>
  <c r="E252" i="5"/>
  <c r="D252" i="5"/>
  <c r="C252" i="5"/>
  <c r="B252" i="5"/>
  <c r="N251" i="5"/>
  <c r="M251" i="5"/>
  <c r="L251" i="5"/>
  <c r="K251" i="5"/>
  <c r="J251" i="5"/>
  <c r="I251" i="5"/>
  <c r="H251" i="5"/>
  <c r="G251" i="5"/>
  <c r="F251" i="5"/>
  <c r="E251" i="5"/>
  <c r="D251" i="5"/>
  <c r="C251" i="5"/>
  <c r="B251" i="5"/>
  <c r="N250" i="5"/>
  <c r="M250" i="5"/>
  <c r="L250" i="5"/>
  <c r="K250" i="5"/>
  <c r="J250" i="5"/>
  <c r="I250" i="5"/>
  <c r="H250" i="5"/>
  <c r="G250" i="5"/>
  <c r="F250" i="5"/>
  <c r="E250" i="5"/>
  <c r="D250" i="5"/>
  <c r="C250" i="5"/>
  <c r="B250" i="5"/>
  <c r="N248" i="5"/>
  <c r="M248" i="5"/>
  <c r="L248" i="5"/>
  <c r="K248" i="5"/>
  <c r="J248" i="5"/>
  <c r="I248" i="5"/>
  <c r="H248" i="5"/>
  <c r="G248" i="5"/>
  <c r="F248" i="5"/>
  <c r="E248" i="5"/>
  <c r="D248" i="5"/>
  <c r="C248" i="5"/>
  <c r="B248" i="5"/>
  <c r="N247" i="5"/>
  <c r="M247" i="5"/>
  <c r="L247" i="5"/>
  <c r="K247" i="5"/>
  <c r="J247" i="5"/>
  <c r="I247" i="5"/>
  <c r="H247" i="5"/>
  <c r="G247" i="5"/>
  <c r="F247" i="5"/>
  <c r="E247" i="5"/>
  <c r="D247" i="5"/>
  <c r="C247" i="5"/>
  <c r="B247" i="5"/>
  <c r="N246" i="5"/>
  <c r="M246" i="5"/>
  <c r="L246" i="5"/>
  <c r="K246" i="5"/>
  <c r="J246" i="5"/>
  <c r="I246" i="5"/>
  <c r="H246" i="5"/>
  <c r="G246" i="5"/>
  <c r="F246" i="5"/>
  <c r="E246" i="5"/>
  <c r="D246" i="5"/>
  <c r="C246" i="5"/>
  <c r="B246" i="5"/>
  <c r="N245" i="5"/>
  <c r="M245" i="5"/>
  <c r="L245" i="5"/>
  <c r="K245" i="5"/>
  <c r="J245" i="5"/>
  <c r="I245" i="5"/>
  <c r="H245" i="5"/>
  <c r="G245" i="5"/>
  <c r="F245" i="5"/>
  <c r="E245" i="5"/>
  <c r="D245" i="5"/>
  <c r="C245" i="5"/>
  <c r="B245" i="5"/>
  <c r="N243" i="5"/>
  <c r="M243" i="5"/>
  <c r="L243" i="5"/>
  <c r="K243" i="5"/>
  <c r="J243" i="5"/>
  <c r="I243" i="5"/>
  <c r="H243" i="5"/>
  <c r="G243" i="5"/>
  <c r="F243" i="5"/>
  <c r="E243" i="5"/>
  <c r="D243" i="5"/>
  <c r="C243" i="5"/>
  <c r="B243" i="5"/>
  <c r="N242" i="5"/>
  <c r="M242" i="5"/>
  <c r="L242" i="5"/>
  <c r="K242" i="5"/>
  <c r="J242" i="5"/>
  <c r="I242" i="5"/>
  <c r="H242" i="5"/>
  <c r="G242" i="5"/>
  <c r="F242" i="5"/>
  <c r="E242" i="5"/>
  <c r="D242" i="5"/>
  <c r="C242" i="5"/>
  <c r="B242" i="5"/>
  <c r="N241" i="5"/>
  <c r="M241" i="5"/>
  <c r="L241" i="5"/>
  <c r="K241" i="5"/>
  <c r="J241" i="5"/>
  <c r="I241" i="5"/>
  <c r="H241" i="5"/>
  <c r="G241" i="5"/>
  <c r="F241" i="5"/>
  <c r="E241" i="5"/>
  <c r="D241" i="5"/>
  <c r="C241" i="5"/>
  <c r="B241" i="5"/>
  <c r="N240" i="5"/>
  <c r="M240" i="5"/>
  <c r="L240" i="5"/>
  <c r="K240" i="5"/>
  <c r="J240" i="5"/>
  <c r="I240" i="5"/>
  <c r="H240" i="5"/>
  <c r="G240" i="5"/>
  <c r="F240" i="5"/>
  <c r="E240" i="5"/>
  <c r="D240" i="5"/>
  <c r="C240" i="5"/>
  <c r="B240" i="5"/>
  <c r="N238" i="5"/>
  <c r="M238" i="5"/>
  <c r="L238" i="5"/>
  <c r="K238" i="5"/>
  <c r="J238" i="5"/>
  <c r="I238" i="5"/>
  <c r="H238" i="5"/>
  <c r="G238" i="5"/>
  <c r="F238" i="5"/>
  <c r="E238" i="5"/>
  <c r="D238" i="5"/>
  <c r="C238" i="5"/>
  <c r="B238" i="5"/>
  <c r="N237" i="5"/>
  <c r="M237" i="5"/>
  <c r="L237" i="5"/>
  <c r="K237" i="5"/>
  <c r="J237" i="5"/>
  <c r="I237" i="5"/>
  <c r="H237" i="5"/>
  <c r="G237" i="5"/>
  <c r="F237" i="5"/>
  <c r="E237" i="5"/>
  <c r="D237" i="5"/>
  <c r="C237" i="5"/>
  <c r="B237" i="5"/>
  <c r="N236" i="5"/>
  <c r="M236" i="5"/>
  <c r="L236" i="5"/>
  <c r="K236" i="5"/>
  <c r="J236" i="5"/>
  <c r="I236" i="5"/>
  <c r="H236" i="5"/>
  <c r="G236" i="5"/>
  <c r="F236" i="5"/>
  <c r="E236" i="5"/>
  <c r="D236" i="5"/>
  <c r="C236" i="5"/>
  <c r="B236" i="5"/>
  <c r="N235" i="5"/>
  <c r="M235" i="5"/>
  <c r="L235" i="5"/>
  <c r="K235" i="5"/>
  <c r="J235" i="5"/>
  <c r="I235" i="5"/>
  <c r="H235" i="5"/>
  <c r="G235" i="5"/>
  <c r="F235" i="5"/>
  <c r="E235" i="5"/>
  <c r="D235" i="5"/>
  <c r="C235" i="5"/>
  <c r="B235" i="5"/>
  <c r="N221" i="5"/>
  <c r="M221" i="5"/>
  <c r="L221" i="5"/>
  <c r="K221" i="5"/>
  <c r="J221" i="5"/>
  <c r="I221" i="5"/>
  <c r="H221" i="5"/>
  <c r="G221" i="5"/>
  <c r="F221" i="5"/>
  <c r="E221" i="5"/>
  <c r="D221" i="5"/>
  <c r="C221" i="5"/>
  <c r="B221" i="5"/>
  <c r="N220" i="5"/>
  <c r="M220" i="5"/>
  <c r="L220" i="5"/>
  <c r="K220" i="5"/>
  <c r="J220" i="5"/>
  <c r="I220" i="5"/>
  <c r="H220" i="5"/>
  <c r="G220" i="5"/>
  <c r="F220" i="5"/>
  <c r="E220" i="5"/>
  <c r="D220" i="5"/>
  <c r="C220" i="5"/>
  <c r="B220" i="5"/>
  <c r="N219" i="5"/>
  <c r="M219" i="5"/>
  <c r="L219" i="5"/>
  <c r="K219" i="5"/>
  <c r="J219" i="5"/>
  <c r="I219" i="5"/>
  <c r="H219" i="5"/>
  <c r="G219" i="5"/>
  <c r="F219" i="5"/>
  <c r="E219" i="5"/>
  <c r="D219" i="5"/>
  <c r="C219" i="5"/>
  <c r="B219" i="5"/>
  <c r="N218" i="5"/>
  <c r="M218" i="5"/>
  <c r="L218" i="5"/>
  <c r="K218" i="5"/>
  <c r="J218" i="5"/>
  <c r="I218" i="5"/>
  <c r="H218" i="5"/>
  <c r="G218" i="5"/>
  <c r="F218" i="5"/>
  <c r="E218" i="5"/>
  <c r="D218" i="5"/>
  <c r="C218" i="5"/>
  <c r="B218" i="5"/>
  <c r="N216" i="5"/>
  <c r="M216" i="5"/>
  <c r="L216" i="5"/>
  <c r="K216" i="5"/>
  <c r="J216" i="5"/>
  <c r="I216" i="5"/>
  <c r="H216" i="5"/>
  <c r="G216" i="5"/>
  <c r="F216" i="5"/>
  <c r="E216" i="5"/>
  <c r="D216" i="5"/>
  <c r="C216" i="5"/>
  <c r="B216" i="5"/>
  <c r="N215" i="5"/>
  <c r="M215" i="5"/>
  <c r="L215" i="5"/>
  <c r="K215" i="5"/>
  <c r="J215" i="5"/>
  <c r="I215" i="5"/>
  <c r="H215" i="5"/>
  <c r="G215" i="5"/>
  <c r="F215" i="5"/>
  <c r="E215" i="5"/>
  <c r="D215" i="5"/>
  <c r="C215" i="5"/>
  <c r="B215" i="5"/>
  <c r="N214" i="5"/>
  <c r="M214" i="5"/>
  <c r="L214" i="5"/>
  <c r="K214" i="5"/>
  <c r="J214" i="5"/>
  <c r="I214" i="5"/>
  <c r="H214" i="5"/>
  <c r="G214" i="5"/>
  <c r="F214" i="5"/>
  <c r="E214" i="5"/>
  <c r="D214" i="5"/>
  <c r="C214" i="5"/>
  <c r="B214" i="5"/>
  <c r="N213" i="5"/>
  <c r="M213" i="5"/>
  <c r="L213" i="5"/>
  <c r="K213" i="5"/>
  <c r="J213" i="5"/>
  <c r="I213" i="5"/>
  <c r="H213" i="5"/>
  <c r="G213" i="5"/>
  <c r="F213" i="5"/>
  <c r="E213" i="5"/>
  <c r="D213" i="5"/>
  <c r="C213" i="5"/>
  <c r="B213" i="5"/>
  <c r="N211" i="5"/>
  <c r="M211" i="5"/>
  <c r="L211" i="5"/>
  <c r="K211" i="5"/>
  <c r="J211" i="5"/>
  <c r="I211" i="5"/>
  <c r="H211" i="5"/>
  <c r="G211" i="5"/>
  <c r="F211" i="5"/>
  <c r="E211" i="5"/>
  <c r="D211" i="5"/>
  <c r="C211" i="5"/>
  <c r="B211" i="5"/>
  <c r="N210" i="5"/>
  <c r="M210" i="5"/>
  <c r="L210" i="5"/>
  <c r="K210" i="5"/>
  <c r="J210" i="5"/>
  <c r="I210" i="5"/>
  <c r="H210" i="5"/>
  <c r="G210" i="5"/>
  <c r="F210" i="5"/>
  <c r="E210" i="5"/>
  <c r="D210" i="5"/>
  <c r="C210" i="5"/>
  <c r="B210" i="5"/>
  <c r="N209" i="5"/>
  <c r="M209" i="5"/>
  <c r="L209" i="5"/>
  <c r="K209" i="5"/>
  <c r="J209" i="5"/>
  <c r="I209" i="5"/>
  <c r="H209" i="5"/>
  <c r="G209" i="5"/>
  <c r="F209" i="5"/>
  <c r="E209" i="5"/>
  <c r="D209" i="5"/>
  <c r="C209" i="5"/>
  <c r="B209" i="5"/>
  <c r="N208" i="5"/>
  <c r="M208" i="5"/>
  <c r="L208" i="5"/>
  <c r="K208" i="5"/>
  <c r="J208" i="5"/>
  <c r="I208" i="5"/>
  <c r="H208" i="5"/>
  <c r="G208" i="5"/>
  <c r="F208" i="5"/>
  <c r="E208" i="5"/>
  <c r="D208" i="5"/>
  <c r="C208" i="5"/>
  <c r="B208" i="5"/>
  <c r="N206" i="5"/>
  <c r="M206" i="5"/>
  <c r="L206" i="5"/>
  <c r="K206" i="5"/>
  <c r="J206" i="5"/>
  <c r="I206" i="5"/>
  <c r="H206" i="5"/>
  <c r="G206" i="5"/>
  <c r="F206" i="5"/>
  <c r="E206" i="5"/>
  <c r="D206" i="5"/>
  <c r="C206" i="5"/>
  <c r="B206" i="5"/>
  <c r="N205" i="5"/>
  <c r="M205" i="5"/>
  <c r="L205" i="5"/>
  <c r="K205" i="5"/>
  <c r="J205" i="5"/>
  <c r="I205" i="5"/>
  <c r="H205" i="5"/>
  <c r="G205" i="5"/>
  <c r="F205" i="5"/>
  <c r="E205" i="5"/>
  <c r="D205" i="5"/>
  <c r="C205" i="5"/>
  <c r="B205" i="5"/>
  <c r="N204" i="5"/>
  <c r="M204" i="5"/>
  <c r="L204" i="5"/>
  <c r="K204" i="5"/>
  <c r="J204" i="5"/>
  <c r="I204" i="5"/>
  <c r="H204" i="5"/>
  <c r="G204" i="5"/>
  <c r="F204" i="5"/>
  <c r="E204" i="5"/>
  <c r="D204" i="5"/>
  <c r="C204" i="5"/>
  <c r="B204" i="5"/>
  <c r="N203" i="5"/>
  <c r="M203" i="5"/>
  <c r="L203" i="5"/>
  <c r="K203" i="5"/>
  <c r="J203" i="5"/>
  <c r="I203" i="5"/>
  <c r="H203" i="5"/>
  <c r="G203" i="5"/>
  <c r="F203" i="5"/>
  <c r="E203" i="5"/>
  <c r="D203" i="5"/>
  <c r="C203" i="5"/>
  <c r="B203" i="5"/>
  <c r="N189" i="5"/>
  <c r="M189" i="5"/>
  <c r="L189" i="5"/>
  <c r="K189" i="5"/>
  <c r="J189" i="5"/>
  <c r="I189" i="5"/>
  <c r="H189" i="5"/>
  <c r="G189" i="5"/>
  <c r="F189" i="5"/>
  <c r="E189" i="5"/>
  <c r="D189" i="5"/>
  <c r="C189" i="5"/>
  <c r="B189" i="5"/>
  <c r="N188" i="5"/>
  <c r="M188" i="5"/>
  <c r="L188" i="5"/>
  <c r="K188" i="5"/>
  <c r="J188" i="5"/>
  <c r="I188" i="5"/>
  <c r="H188" i="5"/>
  <c r="G188" i="5"/>
  <c r="F188" i="5"/>
  <c r="E188" i="5"/>
  <c r="D188" i="5"/>
  <c r="C188" i="5"/>
  <c r="B188" i="5"/>
  <c r="N187" i="5"/>
  <c r="M187" i="5"/>
  <c r="L187" i="5"/>
  <c r="K187" i="5"/>
  <c r="J187" i="5"/>
  <c r="I187" i="5"/>
  <c r="H187" i="5"/>
  <c r="G187" i="5"/>
  <c r="F187" i="5"/>
  <c r="E187" i="5"/>
  <c r="D187" i="5"/>
  <c r="C187" i="5"/>
  <c r="B187" i="5"/>
  <c r="N186" i="5"/>
  <c r="M186" i="5"/>
  <c r="L186" i="5"/>
  <c r="K186" i="5"/>
  <c r="J186" i="5"/>
  <c r="I186" i="5"/>
  <c r="H186" i="5"/>
  <c r="G186" i="5"/>
  <c r="F186" i="5"/>
  <c r="E186" i="5"/>
  <c r="D186" i="5"/>
  <c r="C186" i="5"/>
  <c r="B186" i="5"/>
  <c r="N184" i="5"/>
  <c r="M184" i="5"/>
  <c r="L184" i="5"/>
  <c r="K184" i="5"/>
  <c r="J184" i="5"/>
  <c r="I184" i="5"/>
  <c r="H184" i="5"/>
  <c r="G184" i="5"/>
  <c r="F184" i="5"/>
  <c r="E184" i="5"/>
  <c r="D184" i="5"/>
  <c r="C184" i="5"/>
  <c r="B184" i="5"/>
  <c r="N183" i="5"/>
  <c r="M183" i="5"/>
  <c r="L183" i="5"/>
  <c r="K183" i="5"/>
  <c r="J183" i="5"/>
  <c r="I183" i="5"/>
  <c r="H183" i="5"/>
  <c r="G183" i="5"/>
  <c r="F183" i="5"/>
  <c r="E183" i="5"/>
  <c r="D183" i="5"/>
  <c r="C183" i="5"/>
  <c r="B183" i="5"/>
  <c r="N182" i="5"/>
  <c r="M182" i="5"/>
  <c r="L182" i="5"/>
  <c r="K182" i="5"/>
  <c r="J182" i="5"/>
  <c r="I182" i="5"/>
  <c r="H182" i="5"/>
  <c r="G182" i="5"/>
  <c r="F182" i="5"/>
  <c r="E182" i="5"/>
  <c r="D182" i="5"/>
  <c r="C182" i="5"/>
  <c r="B182" i="5"/>
  <c r="N181" i="5"/>
  <c r="M181" i="5"/>
  <c r="L181" i="5"/>
  <c r="K181" i="5"/>
  <c r="J181" i="5"/>
  <c r="I181" i="5"/>
  <c r="H181" i="5"/>
  <c r="G181" i="5"/>
  <c r="F181" i="5"/>
  <c r="E181" i="5"/>
  <c r="D181" i="5"/>
  <c r="C181" i="5"/>
  <c r="B181" i="5"/>
  <c r="N179" i="5"/>
  <c r="M179" i="5"/>
  <c r="L179" i="5"/>
  <c r="K179" i="5"/>
  <c r="J179" i="5"/>
  <c r="I179" i="5"/>
  <c r="H179" i="5"/>
  <c r="G179" i="5"/>
  <c r="F179" i="5"/>
  <c r="E179" i="5"/>
  <c r="D179" i="5"/>
  <c r="C179" i="5"/>
  <c r="B179" i="5"/>
  <c r="N178" i="5"/>
  <c r="M178" i="5"/>
  <c r="L178" i="5"/>
  <c r="K178" i="5"/>
  <c r="J178" i="5"/>
  <c r="I178" i="5"/>
  <c r="H178" i="5"/>
  <c r="G178" i="5"/>
  <c r="F178" i="5"/>
  <c r="E178" i="5"/>
  <c r="D178" i="5"/>
  <c r="C178" i="5"/>
  <c r="B178" i="5"/>
  <c r="N177" i="5"/>
  <c r="M177" i="5"/>
  <c r="L177" i="5"/>
  <c r="K177" i="5"/>
  <c r="J177" i="5"/>
  <c r="I177" i="5"/>
  <c r="H177" i="5"/>
  <c r="G177" i="5"/>
  <c r="F177" i="5"/>
  <c r="E177" i="5"/>
  <c r="D177" i="5"/>
  <c r="C177" i="5"/>
  <c r="B177" i="5"/>
  <c r="N176" i="5"/>
  <c r="M176" i="5"/>
  <c r="L176" i="5"/>
  <c r="K176" i="5"/>
  <c r="J176" i="5"/>
  <c r="I176" i="5"/>
  <c r="H176" i="5"/>
  <c r="G176" i="5"/>
  <c r="F176" i="5"/>
  <c r="E176" i="5"/>
  <c r="D176" i="5"/>
  <c r="C176" i="5"/>
  <c r="B176" i="5"/>
  <c r="N174" i="5"/>
  <c r="M174" i="5"/>
  <c r="L174" i="5"/>
  <c r="K174" i="5"/>
  <c r="J174" i="5"/>
  <c r="I174" i="5"/>
  <c r="H174" i="5"/>
  <c r="G174" i="5"/>
  <c r="F174" i="5"/>
  <c r="E174" i="5"/>
  <c r="D174" i="5"/>
  <c r="C174" i="5"/>
  <c r="B174" i="5"/>
  <c r="N173" i="5"/>
  <c r="M173" i="5"/>
  <c r="L173" i="5"/>
  <c r="K173" i="5"/>
  <c r="J173" i="5"/>
  <c r="I173" i="5"/>
  <c r="H173" i="5"/>
  <c r="G173" i="5"/>
  <c r="F173" i="5"/>
  <c r="E173" i="5"/>
  <c r="D173" i="5"/>
  <c r="C173" i="5"/>
  <c r="B173" i="5"/>
  <c r="N172" i="5"/>
  <c r="M172" i="5"/>
  <c r="L172" i="5"/>
  <c r="K172" i="5"/>
  <c r="J172" i="5"/>
  <c r="I172" i="5"/>
  <c r="H172" i="5"/>
  <c r="G172" i="5"/>
  <c r="F172" i="5"/>
  <c r="E172" i="5"/>
  <c r="D172" i="5"/>
  <c r="C172" i="5"/>
  <c r="B172" i="5"/>
  <c r="N171" i="5"/>
  <c r="M171" i="5"/>
  <c r="L171" i="5"/>
  <c r="K171" i="5"/>
  <c r="J171" i="5"/>
  <c r="I171" i="5"/>
  <c r="H171" i="5"/>
  <c r="G171" i="5"/>
  <c r="F171" i="5"/>
  <c r="E171" i="5"/>
  <c r="D171" i="5"/>
  <c r="C171" i="5"/>
  <c r="B171" i="5"/>
  <c r="N157" i="5"/>
  <c r="M157" i="5"/>
  <c r="L157" i="5"/>
  <c r="K157" i="5"/>
  <c r="J157" i="5"/>
  <c r="I157" i="5"/>
  <c r="H157" i="5"/>
  <c r="G157" i="5"/>
  <c r="F157" i="5"/>
  <c r="E157" i="5"/>
  <c r="D157" i="5"/>
  <c r="C157" i="5"/>
  <c r="B157" i="5"/>
  <c r="N156" i="5"/>
  <c r="M156" i="5"/>
  <c r="L156" i="5"/>
  <c r="K156" i="5"/>
  <c r="J156" i="5"/>
  <c r="I156" i="5"/>
  <c r="H156" i="5"/>
  <c r="G156" i="5"/>
  <c r="F156" i="5"/>
  <c r="E156" i="5"/>
  <c r="D156" i="5"/>
  <c r="C156" i="5"/>
  <c r="B156" i="5"/>
  <c r="N155" i="5"/>
  <c r="M155" i="5"/>
  <c r="L155" i="5"/>
  <c r="K155" i="5"/>
  <c r="J155" i="5"/>
  <c r="I155" i="5"/>
  <c r="H155" i="5"/>
  <c r="G155" i="5"/>
  <c r="F155" i="5"/>
  <c r="E155" i="5"/>
  <c r="D155" i="5"/>
  <c r="C155" i="5"/>
  <c r="B155" i="5"/>
  <c r="N154" i="5"/>
  <c r="M154" i="5"/>
  <c r="L154" i="5"/>
  <c r="K154" i="5"/>
  <c r="J154" i="5"/>
  <c r="I154" i="5"/>
  <c r="H154" i="5"/>
  <c r="G154" i="5"/>
  <c r="F154" i="5"/>
  <c r="E154" i="5"/>
  <c r="D154" i="5"/>
  <c r="C154" i="5"/>
  <c r="B154" i="5"/>
  <c r="N152" i="5"/>
  <c r="M152" i="5"/>
  <c r="L152" i="5"/>
  <c r="K152" i="5"/>
  <c r="J152" i="5"/>
  <c r="I152" i="5"/>
  <c r="H152" i="5"/>
  <c r="G152" i="5"/>
  <c r="F152" i="5"/>
  <c r="E152" i="5"/>
  <c r="D152" i="5"/>
  <c r="C152" i="5"/>
  <c r="B152" i="5"/>
  <c r="N151" i="5"/>
  <c r="M151" i="5"/>
  <c r="L151" i="5"/>
  <c r="K151" i="5"/>
  <c r="J151" i="5"/>
  <c r="I151" i="5"/>
  <c r="H151" i="5"/>
  <c r="G151" i="5"/>
  <c r="F151" i="5"/>
  <c r="E151" i="5"/>
  <c r="D151" i="5"/>
  <c r="C151" i="5"/>
  <c r="B151" i="5"/>
  <c r="N150" i="5"/>
  <c r="M150" i="5"/>
  <c r="L150" i="5"/>
  <c r="K150" i="5"/>
  <c r="J150" i="5"/>
  <c r="I150" i="5"/>
  <c r="H150" i="5"/>
  <c r="G150" i="5"/>
  <c r="F150" i="5"/>
  <c r="E150" i="5"/>
  <c r="D150" i="5"/>
  <c r="C150" i="5"/>
  <c r="B150" i="5"/>
  <c r="N149" i="5"/>
  <c r="M149" i="5"/>
  <c r="L149" i="5"/>
  <c r="K149" i="5"/>
  <c r="J149" i="5"/>
  <c r="I149" i="5"/>
  <c r="H149" i="5"/>
  <c r="G149" i="5"/>
  <c r="F149" i="5"/>
  <c r="E149" i="5"/>
  <c r="D149" i="5"/>
  <c r="C149" i="5"/>
  <c r="B149" i="5"/>
  <c r="N147" i="5"/>
  <c r="M147" i="5"/>
  <c r="L147" i="5"/>
  <c r="K147" i="5"/>
  <c r="J147" i="5"/>
  <c r="I147" i="5"/>
  <c r="H147" i="5"/>
  <c r="G147" i="5"/>
  <c r="F147" i="5"/>
  <c r="E147" i="5"/>
  <c r="D147" i="5"/>
  <c r="C147" i="5"/>
  <c r="B147" i="5"/>
  <c r="N146" i="5"/>
  <c r="M146" i="5"/>
  <c r="L146" i="5"/>
  <c r="K146" i="5"/>
  <c r="J146" i="5"/>
  <c r="I146" i="5"/>
  <c r="H146" i="5"/>
  <c r="G146" i="5"/>
  <c r="F146" i="5"/>
  <c r="E146" i="5"/>
  <c r="D146" i="5"/>
  <c r="C146" i="5"/>
  <c r="B146" i="5"/>
  <c r="N145" i="5"/>
  <c r="M145" i="5"/>
  <c r="L145" i="5"/>
  <c r="K145" i="5"/>
  <c r="J145" i="5"/>
  <c r="I145" i="5"/>
  <c r="H145" i="5"/>
  <c r="G145" i="5"/>
  <c r="F145" i="5"/>
  <c r="E145" i="5"/>
  <c r="D145" i="5"/>
  <c r="C145" i="5"/>
  <c r="B145" i="5"/>
  <c r="N144" i="5"/>
  <c r="M144" i="5"/>
  <c r="L144" i="5"/>
  <c r="K144" i="5"/>
  <c r="J144" i="5"/>
  <c r="I144" i="5"/>
  <c r="H144" i="5"/>
  <c r="G144" i="5"/>
  <c r="F144" i="5"/>
  <c r="E144" i="5"/>
  <c r="D144" i="5"/>
  <c r="C144" i="5"/>
  <c r="B144" i="5"/>
  <c r="N142" i="5"/>
  <c r="M142" i="5"/>
  <c r="L142" i="5"/>
  <c r="K142" i="5"/>
  <c r="J142" i="5"/>
  <c r="I142" i="5"/>
  <c r="H142" i="5"/>
  <c r="G142" i="5"/>
  <c r="F142" i="5"/>
  <c r="E142" i="5"/>
  <c r="D142" i="5"/>
  <c r="C142" i="5"/>
  <c r="B142" i="5"/>
  <c r="N141" i="5"/>
  <c r="M141" i="5"/>
  <c r="L141" i="5"/>
  <c r="K141" i="5"/>
  <c r="J141" i="5"/>
  <c r="I141" i="5"/>
  <c r="H141" i="5"/>
  <c r="G141" i="5"/>
  <c r="F141" i="5"/>
  <c r="E141" i="5"/>
  <c r="D141" i="5"/>
  <c r="C141" i="5"/>
  <c r="B141" i="5"/>
  <c r="N140" i="5"/>
  <c r="M140" i="5"/>
  <c r="L140" i="5"/>
  <c r="K140" i="5"/>
  <c r="J140" i="5"/>
  <c r="I140" i="5"/>
  <c r="H140" i="5"/>
  <c r="G140" i="5"/>
  <c r="F140" i="5"/>
  <c r="E140" i="5"/>
  <c r="D140" i="5"/>
  <c r="C140" i="5"/>
  <c r="B140" i="5"/>
  <c r="N139" i="5"/>
  <c r="M139" i="5"/>
  <c r="L139" i="5"/>
  <c r="K139" i="5"/>
  <c r="J139" i="5"/>
  <c r="I139" i="5"/>
  <c r="H139" i="5"/>
  <c r="G139" i="5"/>
  <c r="F139" i="5"/>
  <c r="E139" i="5"/>
  <c r="D139" i="5"/>
  <c r="C139" i="5"/>
  <c r="B139" i="5"/>
  <c r="N125" i="5"/>
  <c r="M125" i="5"/>
  <c r="L125" i="5"/>
  <c r="K125" i="5"/>
  <c r="J125" i="5"/>
  <c r="I125" i="5"/>
  <c r="H125" i="5"/>
  <c r="G125" i="5"/>
  <c r="F125" i="5"/>
  <c r="E125" i="5"/>
  <c r="D125" i="5"/>
  <c r="C125" i="5"/>
  <c r="B125" i="5"/>
  <c r="N124" i="5"/>
  <c r="M124" i="5"/>
  <c r="L124" i="5"/>
  <c r="K124" i="5"/>
  <c r="J124" i="5"/>
  <c r="I124" i="5"/>
  <c r="H124" i="5"/>
  <c r="G124" i="5"/>
  <c r="F124" i="5"/>
  <c r="E124" i="5"/>
  <c r="D124" i="5"/>
  <c r="C124" i="5"/>
  <c r="B124" i="5"/>
  <c r="N123" i="5"/>
  <c r="M123" i="5"/>
  <c r="L123" i="5"/>
  <c r="K123" i="5"/>
  <c r="J123" i="5"/>
  <c r="I123" i="5"/>
  <c r="H123" i="5"/>
  <c r="G123" i="5"/>
  <c r="F123" i="5"/>
  <c r="E123" i="5"/>
  <c r="D123" i="5"/>
  <c r="C123" i="5"/>
  <c r="B123" i="5"/>
  <c r="N122" i="5"/>
  <c r="M122" i="5"/>
  <c r="L122" i="5"/>
  <c r="K122" i="5"/>
  <c r="J122" i="5"/>
  <c r="I122" i="5"/>
  <c r="H122" i="5"/>
  <c r="G122" i="5"/>
  <c r="F122" i="5"/>
  <c r="E122" i="5"/>
  <c r="D122" i="5"/>
  <c r="C122" i="5"/>
  <c r="B122" i="5"/>
  <c r="N120" i="5"/>
  <c r="M120" i="5"/>
  <c r="L120" i="5"/>
  <c r="K120" i="5"/>
  <c r="J120" i="5"/>
  <c r="I120" i="5"/>
  <c r="H120" i="5"/>
  <c r="G120" i="5"/>
  <c r="F120" i="5"/>
  <c r="E120" i="5"/>
  <c r="D120" i="5"/>
  <c r="C120" i="5"/>
  <c r="B120" i="5"/>
  <c r="N119" i="5"/>
  <c r="M119" i="5"/>
  <c r="L119" i="5"/>
  <c r="K119" i="5"/>
  <c r="J119" i="5"/>
  <c r="I119" i="5"/>
  <c r="H119" i="5"/>
  <c r="G119" i="5"/>
  <c r="F119" i="5"/>
  <c r="E119" i="5"/>
  <c r="D119" i="5"/>
  <c r="C119" i="5"/>
  <c r="B119" i="5"/>
  <c r="N118" i="5"/>
  <c r="M118" i="5"/>
  <c r="L118" i="5"/>
  <c r="K118" i="5"/>
  <c r="J118" i="5"/>
  <c r="I118" i="5"/>
  <c r="H118" i="5"/>
  <c r="G118" i="5"/>
  <c r="F118" i="5"/>
  <c r="E118" i="5"/>
  <c r="D118" i="5"/>
  <c r="C118" i="5"/>
  <c r="B118" i="5"/>
  <c r="N117" i="5"/>
  <c r="M117" i="5"/>
  <c r="L117" i="5"/>
  <c r="K117" i="5"/>
  <c r="J117" i="5"/>
  <c r="I117" i="5"/>
  <c r="H117" i="5"/>
  <c r="G117" i="5"/>
  <c r="F117" i="5"/>
  <c r="E117" i="5"/>
  <c r="D117" i="5"/>
  <c r="C117" i="5"/>
  <c r="B117" i="5"/>
  <c r="N115" i="5"/>
  <c r="M115" i="5"/>
  <c r="L115" i="5"/>
  <c r="K115" i="5"/>
  <c r="J115" i="5"/>
  <c r="I115" i="5"/>
  <c r="H115" i="5"/>
  <c r="G115" i="5"/>
  <c r="F115" i="5"/>
  <c r="E115" i="5"/>
  <c r="D115" i="5"/>
  <c r="C115" i="5"/>
  <c r="B115" i="5"/>
  <c r="N114" i="5"/>
  <c r="M114" i="5"/>
  <c r="L114" i="5"/>
  <c r="K114" i="5"/>
  <c r="J114" i="5"/>
  <c r="I114" i="5"/>
  <c r="H114" i="5"/>
  <c r="G114" i="5"/>
  <c r="F114" i="5"/>
  <c r="E114" i="5"/>
  <c r="D114" i="5"/>
  <c r="C114" i="5"/>
  <c r="B114" i="5"/>
  <c r="N113" i="5"/>
  <c r="M113" i="5"/>
  <c r="L113" i="5"/>
  <c r="K113" i="5"/>
  <c r="J113" i="5"/>
  <c r="I113" i="5"/>
  <c r="H113" i="5"/>
  <c r="G113" i="5"/>
  <c r="F113" i="5"/>
  <c r="E113" i="5"/>
  <c r="D113" i="5"/>
  <c r="C113" i="5"/>
  <c r="B113" i="5"/>
  <c r="N112" i="5"/>
  <c r="M112" i="5"/>
  <c r="L112" i="5"/>
  <c r="K112" i="5"/>
  <c r="J112" i="5"/>
  <c r="I112" i="5"/>
  <c r="H112" i="5"/>
  <c r="G112" i="5"/>
  <c r="F112" i="5"/>
  <c r="E112" i="5"/>
  <c r="D112" i="5"/>
  <c r="C112" i="5"/>
  <c r="B112" i="5"/>
  <c r="N110" i="5"/>
  <c r="M110" i="5"/>
  <c r="L110" i="5"/>
  <c r="K110" i="5"/>
  <c r="J110" i="5"/>
  <c r="I110" i="5"/>
  <c r="H110" i="5"/>
  <c r="G110" i="5"/>
  <c r="F110" i="5"/>
  <c r="E110" i="5"/>
  <c r="D110" i="5"/>
  <c r="C110" i="5"/>
  <c r="B110" i="5"/>
  <c r="N109" i="5"/>
  <c r="M109" i="5"/>
  <c r="L109" i="5"/>
  <c r="K109" i="5"/>
  <c r="J109" i="5"/>
  <c r="I109" i="5"/>
  <c r="H109" i="5"/>
  <c r="G109" i="5"/>
  <c r="F109" i="5"/>
  <c r="E109" i="5"/>
  <c r="D109" i="5"/>
  <c r="C109" i="5"/>
  <c r="B109" i="5"/>
  <c r="N108" i="5"/>
  <c r="M108" i="5"/>
  <c r="L108" i="5"/>
  <c r="K108" i="5"/>
  <c r="J108" i="5"/>
  <c r="I108" i="5"/>
  <c r="H108" i="5"/>
  <c r="G108" i="5"/>
  <c r="F108" i="5"/>
  <c r="E108" i="5"/>
  <c r="D108" i="5"/>
  <c r="C108" i="5"/>
  <c r="B108" i="5"/>
  <c r="N107" i="5"/>
  <c r="M107" i="5"/>
  <c r="L107" i="5"/>
  <c r="K107" i="5"/>
  <c r="J107" i="5"/>
  <c r="I107" i="5"/>
  <c r="H107" i="5"/>
  <c r="G107" i="5"/>
  <c r="F107" i="5"/>
  <c r="E107" i="5"/>
  <c r="D107" i="5"/>
  <c r="C107" i="5"/>
  <c r="B107" i="5"/>
  <c r="N93" i="5"/>
  <c r="M93" i="5"/>
  <c r="L93" i="5"/>
  <c r="K93" i="5"/>
  <c r="J93" i="5"/>
  <c r="I93" i="5"/>
  <c r="H93" i="5"/>
  <c r="G93" i="5"/>
  <c r="F93" i="5"/>
  <c r="E93" i="5"/>
  <c r="D93" i="5"/>
  <c r="C93" i="5"/>
  <c r="B93" i="5"/>
  <c r="N92" i="5"/>
  <c r="M92" i="5"/>
  <c r="L92" i="5"/>
  <c r="K92" i="5"/>
  <c r="J92" i="5"/>
  <c r="I92" i="5"/>
  <c r="H92" i="5"/>
  <c r="G92" i="5"/>
  <c r="F92" i="5"/>
  <c r="E92" i="5"/>
  <c r="D92" i="5"/>
  <c r="C92" i="5"/>
  <c r="B92" i="5"/>
  <c r="N91" i="5"/>
  <c r="M91" i="5"/>
  <c r="L91" i="5"/>
  <c r="K91" i="5"/>
  <c r="J91" i="5"/>
  <c r="I91" i="5"/>
  <c r="H91" i="5"/>
  <c r="G91" i="5"/>
  <c r="F91" i="5"/>
  <c r="E91" i="5"/>
  <c r="D91" i="5"/>
  <c r="C91" i="5"/>
  <c r="B91" i="5"/>
  <c r="N90" i="5"/>
  <c r="M90" i="5"/>
  <c r="L90" i="5"/>
  <c r="K90" i="5"/>
  <c r="J90" i="5"/>
  <c r="I90" i="5"/>
  <c r="H90" i="5"/>
  <c r="G90" i="5"/>
  <c r="F90" i="5"/>
  <c r="E90" i="5"/>
  <c r="D90" i="5"/>
  <c r="C90" i="5"/>
  <c r="B90" i="5"/>
  <c r="N88" i="5"/>
  <c r="M88" i="5"/>
  <c r="L88" i="5"/>
  <c r="K88" i="5"/>
  <c r="J88" i="5"/>
  <c r="I88" i="5"/>
  <c r="H88" i="5"/>
  <c r="G88" i="5"/>
  <c r="F88" i="5"/>
  <c r="E88" i="5"/>
  <c r="D88" i="5"/>
  <c r="C88" i="5"/>
  <c r="B88" i="5"/>
  <c r="N87" i="5"/>
  <c r="M87" i="5"/>
  <c r="L87" i="5"/>
  <c r="K87" i="5"/>
  <c r="J87" i="5"/>
  <c r="I87" i="5"/>
  <c r="H87" i="5"/>
  <c r="G87" i="5"/>
  <c r="F87" i="5"/>
  <c r="E87" i="5"/>
  <c r="D87" i="5"/>
  <c r="C87" i="5"/>
  <c r="B87" i="5"/>
  <c r="N86" i="5"/>
  <c r="M86" i="5"/>
  <c r="L86" i="5"/>
  <c r="K86" i="5"/>
  <c r="J86" i="5"/>
  <c r="I86" i="5"/>
  <c r="H86" i="5"/>
  <c r="G86" i="5"/>
  <c r="F86" i="5"/>
  <c r="E86" i="5"/>
  <c r="D86" i="5"/>
  <c r="C86" i="5"/>
  <c r="B86" i="5"/>
  <c r="N85" i="5"/>
  <c r="M85" i="5"/>
  <c r="L85" i="5"/>
  <c r="K85" i="5"/>
  <c r="J85" i="5"/>
  <c r="I85" i="5"/>
  <c r="H85" i="5"/>
  <c r="G85" i="5"/>
  <c r="F85" i="5"/>
  <c r="E85" i="5"/>
  <c r="D85" i="5"/>
  <c r="C85" i="5"/>
  <c r="B85" i="5"/>
  <c r="N83" i="5"/>
  <c r="M83" i="5"/>
  <c r="L83" i="5"/>
  <c r="K83" i="5"/>
  <c r="J83" i="5"/>
  <c r="I83" i="5"/>
  <c r="H83" i="5"/>
  <c r="G83" i="5"/>
  <c r="F83" i="5"/>
  <c r="E83" i="5"/>
  <c r="D83" i="5"/>
  <c r="C83" i="5"/>
  <c r="B83" i="5"/>
  <c r="N82" i="5"/>
  <c r="M82" i="5"/>
  <c r="L82" i="5"/>
  <c r="K82" i="5"/>
  <c r="J82" i="5"/>
  <c r="I82" i="5"/>
  <c r="H82" i="5"/>
  <c r="G82" i="5"/>
  <c r="F82" i="5"/>
  <c r="E82" i="5"/>
  <c r="D82" i="5"/>
  <c r="C82" i="5"/>
  <c r="B82" i="5"/>
  <c r="N81" i="5"/>
  <c r="M81" i="5"/>
  <c r="L81" i="5"/>
  <c r="K81" i="5"/>
  <c r="J81" i="5"/>
  <c r="I81" i="5"/>
  <c r="H81" i="5"/>
  <c r="G81" i="5"/>
  <c r="F81" i="5"/>
  <c r="E81" i="5"/>
  <c r="D81" i="5"/>
  <c r="C81" i="5"/>
  <c r="B81" i="5"/>
  <c r="N80" i="5"/>
  <c r="M80" i="5"/>
  <c r="L80" i="5"/>
  <c r="K80" i="5"/>
  <c r="J80" i="5"/>
  <c r="I80" i="5"/>
  <c r="H80" i="5"/>
  <c r="G80" i="5"/>
  <c r="F80" i="5"/>
  <c r="E80" i="5"/>
  <c r="D80" i="5"/>
  <c r="C80" i="5"/>
  <c r="B80" i="5"/>
  <c r="N78" i="5"/>
  <c r="M78" i="5"/>
  <c r="L78" i="5"/>
  <c r="K78" i="5"/>
  <c r="J78" i="5"/>
  <c r="I78" i="5"/>
  <c r="H78" i="5"/>
  <c r="G78" i="5"/>
  <c r="F78" i="5"/>
  <c r="E78" i="5"/>
  <c r="D78" i="5"/>
  <c r="C78" i="5"/>
  <c r="B78" i="5"/>
  <c r="N77" i="5"/>
  <c r="M77" i="5"/>
  <c r="L77" i="5"/>
  <c r="K77" i="5"/>
  <c r="J77" i="5"/>
  <c r="I77" i="5"/>
  <c r="H77" i="5"/>
  <c r="G77" i="5"/>
  <c r="F77" i="5"/>
  <c r="E77" i="5"/>
  <c r="D77" i="5"/>
  <c r="C77" i="5"/>
  <c r="B77" i="5"/>
  <c r="N76" i="5"/>
  <c r="M76" i="5"/>
  <c r="L76" i="5"/>
  <c r="K76" i="5"/>
  <c r="J76" i="5"/>
  <c r="I76" i="5"/>
  <c r="H76" i="5"/>
  <c r="G76" i="5"/>
  <c r="F76" i="5"/>
  <c r="E76" i="5"/>
  <c r="D76" i="5"/>
  <c r="C76" i="5"/>
  <c r="B76" i="5"/>
  <c r="N75" i="5"/>
  <c r="M75" i="5"/>
  <c r="L75" i="5"/>
  <c r="K75" i="5"/>
  <c r="J75" i="5"/>
  <c r="I75" i="5"/>
  <c r="H75" i="5"/>
  <c r="G75" i="5"/>
  <c r="F75" i="5"/>
  <c r="E75" i="5"/>
  <c r="D75" i="5"/>
  <c r="C75" i="5"/>
  <c r="B75" i="5"/>
  <c r="N61" i="5"/>
  <c r="M61" i="5"/>
  <c r="L61" i="5"/>
  <c r="K61" i="5"/>
  <c r="J61" i="5"/>
  <c r="I61" i="5"/>
  <c r="H61" i="5"/>
  <c r="G61" i="5"/>
  <c r="F61" i="5"/>
  <c r="E61" i="5"/>
  <c r="D61" i="5"/>
  <c r="C61" i="5"/>
  <c r="B61" i="5"/>
  <c r="N60" i="5"/>
  <c r="M60" i="5"/>
  <c r="L60" i="5"/>
  <c r="K60" i="5"/>
  <c r="J60" i="5"/>
  <c r="I60" i="5"/>
  <c r="H60" i="5"/>
  <c r="G60" i="5"/>
  <c r="F60" i="5"/>
  <c r="E60" i="5"/>
  <c r="D60" i="5"/>
  <c r="C60" i="5"/>
  <c r="B60" i="5"/>
  <c r="N59" i="5"/>
  <c r="M59" i="5"/>
  <c r="L59" i="5"/>
  <c r="K59" i="5"/>
  <c r="J59" i="5"/>
  <c r="I59" i="5"/>
  <c r="H59" i="5"/>
  <c r="G59" i="5"/>
  <c r="F59" i="5"/>
  <c r="E59" i="5"/>
  <c r="D59" i="5"/>
  <c r="C59" i="5"/>
  <c r="B59" i="5"/>
  <c r="N58" i="5"/>
  <c r="M58" i="5"/>
  <c r="L58" i="5"/>
  <c r="K58" i="5"/>
  <c r="J58" i="5"/>
  <c r="I58" i="5"/>
  <c r="H58" i="5"/>
  <c r="G58" i="5"/>
  <c r="F58" i="5"/>
  <c r="E58" i="5"/>
  <c r="D58" i="5"/>
  <c r="C58" i="5"/>
  <c r="B58" i="5"/>
  <c r="N56" i="5"/>
  <c r="M56" i="5"/>
  <c r="L56" i="5"/>
  <c r="K56" i="5"/>
  <c r="J56" i="5"/>
  <c r="I56" i="5"/>
  <c r="H56" i="5"/>
  <c r="G56" i="5"/>
  <c r="F56" i="5"/>
  <c r="E56" i="5"/>
  <c r="D56" i="5"/>
  <c r="C56" i="5"/>
  <c r="B56" i="5"/>
  <c r="N55" i="5"/>
  <c r="M55" i="5"/>
  <c r="L55" i="5"/>
  <c r="K55" i="5"/>
  <c r="J55" i="5"/>
  <c r="I55" i="5"/>
  <c r="H55" i="5"/>
  <c r="G55" i="5"/>
  <c r="F55" i="5"/>
  <c r="E55" i="5"/>
  <c r="D55" i="5"/>
  <c r="C55" i="5"/>
  <c r="B55" i="5"/>
  <c r="N54" i="5"/>
  <c r="M54" i="5"/>
  <c r="L54" i="5"/>
  <c r="K54" i="5"/>
  <c r="J54" i="5"/>
  <c r="I54" i="5"/>
  <c r="H54" i="5"/>
  <c r="G54" i="5"/>
  <c r="F54" i="5"/>
  <c r="E54" i="5"/>
  <c r="D54" i="5"/>
  <c r="C54" i="5"/>
  <c r="B54" i="5"/>
  <c r="N53" i="5"/>
  <c r="M53" i="5"/>
  <c r="L53" i="5"/>
  <c r="K53" i="5"/>
  <c r="J53" i="5"/>
  <c r="I53" i="5"/>
  <c r="H53" i="5"/>
  <c r="G53" i="5"/>
  <c r="F53" i="5"/>
  <c r="E53" i="5"/>
  <c r="D53" i="5"/>
  <c r="C53" i="5"/>
  <c r="B53" i="5"/>
  <c r="N51" i="5"/>
  <c r="M51" i="5"/>
  <c r="L51" i="5"/>
  <c r="K51" i="5"/>
  <c r="J51" i="5"/>
  <c r="I51" i="5"/>
  <c r="H51" i="5"/>
  <c r="G51" i="5"/>
  <c r="F51" i="5"/>
  <c r="E51" i="5"/>
  <c r="D51" i="5"/>
  <c r="C51" i="5"/>
  <c r="B51" i="5"/>
  <c r="N50" i="5"/>
  <c r="M50" i="5"/>
  <c r="L50" i="5"/>
  <c r="K50" i="5"/>
  <c r="J50" i="5"/>
  <c r="I50" i="5"/>
  <c r="H50" i="5"/>
  <c r="G50" i="5"/>
  <c r="F50" i="5"/>
  <c r="E50" i="5"/>
  <c r="D50" i="5"/>
  <c r="C50" i="5"/>
  <c r="B50" i="5"/>
  <c r="N49" i="5"/>
  <c r="M49" i="5"/>
  <c r="L49" i="5"/>
  <c r="K49" i="5"/>
  <c r="J49" i="5"/>
  <c r="I49" i="5"/>
  <c r="H49" i="5"/>
  <c r="G49" i="5"/>
  <c r="F49" i="5"/>
  <c r="E49" i="5"/>
  <c r="D49" i="5"/>
  <c r="C49" i="5"/>
  <c r="B49" i="5"/>
  <c r="N48" i="5"/>
  <c r="M48" i="5"/>
  <c r="L48" i="5"/>
  <c r="K48" i="5"/>
  <c r="J48" i="5"/>
  <c r="I48" i="5"/>
  <c r="H48" i="5"/>
  <c r="G48" i="5"/>
  <c r="F48" i="5"/>
  <c r="E48" i="5"/>
  <c r="D48" i="5"/>
  <c r="C48" i="5"/>
  <c r="B48" i="5"/>
  <c r="N46" i="5"/>
  <c r="M46" i="5"/>
  <c r="L46" i="5"/>
  <c r="K46" i="5"/>
  <c r="J46" i="5"/>
  <c r="I46" i="5"/>
  <c r="H46" i="5"/>
  <c r="G46" i="5"/>
  <c r="F46" i="5"/>
  <c r="E46" i="5"/>
  <c r="D46" i="5"/>
  <c r="C46" i="5"/>
  <c r="B46" i="5"/>
  <c r="N45" i="5"/>
  <c r="M45" i="5"/>
  <c r="L45" i="5"/>
  <c r="K45" i="5"/>
  <c r="J45" i="5"/>
  <c r="I45" i="5"/>
  <c r="H45" i="5"/>
  <c r="G45" i="5"/>
  <c r="F45" i="5"/>
  <c r="E45" i="5"/>
  <c r="D45" i="5"/>
  <c r="C45" i="5"/>
  <c r="B45" i="5"/>
  <c r="N44" i="5"/>
  <c r="M44" i="5"/>
  <c r="L44" i="5"/>
  <c r="K44" i="5"/>
  <c r="J44" i="5"/>
  <c r="I44" i="5"/>
  <c r="H44" i="5"/>
  <c r="G44" i="5"/>
  <c r="F44" i="5"/>
  <c r="E44" i="5"/>
  <c r="D44" i="5"/>
  <c r="C44" i="5"/>
  <c r="B44" i="5"/>
  <c r="N43" i="5"/>
  <c r="M43" i="5"/>
  <c r="L43" i="5"/>
  <c r="K43" i="5"/>
  <c r="J43" i="5"/>
  <c r="I43" i="5"/>
  <c r="H43" i="5"/>
  <c r="G43" i="5"/>
  <c r="F43" i="5"/>
  <c r="E43" i="5"/>
  <c r="D43" i="5"/>
  <c r="C43" i="5"/>
  <c r="B43" i="5"/>
  <c r="N381" i="11"/>
  <c r="M381" i="11"/>
  <c r="L381" i="11"/>
  <c r="K381" i="11"/>
  <c r="J381" i="11"/>
  <c r="I381" i="11"/>
  <c r="H381" i="11"/>
  <c r="G381" i="11"/>
  <c r="F381" i="11"/>
  <c r="E381" i="11"/>
  <c r="D381" i="11"/>
  <c r="C381" i="11"/>
  <c r="B381" i="11"/>
  <c r="N380" i="11"/>
  <c r="M380" i="11"/>
  <c r="L380" i="11"/>
  <c r="K380" i="11"/>
  <c r="J380" i="11"/>
  <c r="I380" i="11"/>
  <c r="H380" i="11"/>
  <c r="G380" i="11"/>
  <c r="F380" i="11"/>
  <c r="E380" i="11"/>
  <c r="D380" i="11"/>
  <c r="C380" i="11"/>
  <c r="B380" i="11"/>
  <c r="N379" i="11"/>
  <c r="M379" i="11"/>
  <c r="L379" i="11"/>
  <c r="K379" i="11"/>
  <c r="J379" i="11"/>
  <c r="I379" i="11"/>
  <c r="H379" i="11"/>
  <c r="G379" i="11"/>
  <c r="F379" i="11"/>
  <c r="E379" i="11"/>
  <c r="D379" i="11"/>
  <c r="C379" i="11"/>
  <c r="B379" i="11"/>
  <c r="N378" i="11"/>
  <c r="M378" i="11"/>
  <c r="L378" i="11"/>
  <c r="K378" i="11"/>
  <c r="J378" i="11"/>
  <c r="I378" i="11"/>
  <c r="H378" i="11"/>
  <c r="G378" i="11"/>
  <c r="F378" i="11"/>
  <c r="E378" i="11"/>
  <c r="D378" i="11"/>
  <c r="C378" i="11"/>
  <c r="B378" i="11"/>
  <c r="N376" i="11"/>
  <c r="M376" i="11"/>
  <c r="L376" i="11"/>
  <c r="K376" i="11"/>
  <c r="J376" i="11"/>
  <c r="I376" i="11"/>
  <c r="H376" i="11"/>
  <c r="G376" i="11"/>
  <c r="F376" i="11"/>
  <c r="E376" i="11"/>
  <c r="D376" i="11"/>
  <c r="C376" i="11"/>
  <c r="B376" i="11"/>
  <c r="N375" i="11"/>
  <c r="M375" i="11"/>
  <c r="L375" i="11"/>
  <c r="K375" i="11"/>
  <c r="J375" i="11"/>
  <c r="I375" i="11"/>
  <c r="H375" i="11"/>
  <c r="G375" i="11"/>
  <c r="F375" i="11"/>
  <c r="E375" i="11"/>
  <c r="D375" i="11"/>
  <c r="C375" i="11"/>
  <c r="B375" i="11"/>
  <c r="N374" i="11"/>
  <c r="M374" i="11"/>
  <c r="L374" i="11"/>
  <c r="K374" i="11"/>
  <c r="J374" i="11"/>
  <c r="I374" i="11"/>
  <c r="H374" i="11"/>
  <c r="G374" i="11"/>
  <c r="F374" i="11"/>
  <c r="E374" i="11"/>
  <c r="D374" i="11"/>
  <c r="C374" i="11"/>
  <c r="B374" i="11"/>
  <c r="N373" i="11"/>
  <c r="M373" i="11"/>
  <c r="K373" i="11"/>
  <c r="J373" i="11"/>
  <c r="I373" i="11"/>
  <c r="H373" i="11"/>
  <c r="G373" i="11"/>
  <c r="F373" i="11"/>
  <c r="E373" i="11"/>
  <c r="D373" i="11"/>
  <c r="C373" i="11"/>
  <c r="B373" i="11"/>
  <c r="N371" i="11"/>
  <c r="M371" i="11"/>
  <c r="L371" i="11"/>
  <c r="K371" i="11"/>
  <c r="J371" i="11"/>
  <c r="I371" i="11"/>
  <c r="H371" i="11"/>
  <c r="G371" i="11"/>
  <c r="F371" i="11"/>
  <c r="E371" i="11"/>
  <c r="D371" i="11"/>
  <c r="C371" i="11"/>
  <c r="B371" i="11"/>
  <c r="N370" i="11"/>
  <c r="M370" i="11"/>
  <c r="L370" i="11"/>
  <c r="K370" i="11"/>
  <c r="J370" i="11"/>
  <c r="I370" i="11"/>
  <c r="H370" i="11"/>
  <c r="G370" i="11"/>
  <c r="F370" i="11"/>
  <c r="E370" i="11"/>
  <c r="D370" i="11"/>
  <c r="C370" i="11"/>
  <c r="B370" i="11"/>
  <c r="N369" i="11"/>
  <c r="M369" i="11"/>
  <c r="L369" i="11"/>
  <c r="K369" i="11"/>
  <c r="J369" i="11"/>
  <c r="I369" i="11"/>
  <c r="H369" i="11"/>
  <c r="G369" i="11"/>
  <c r="F369" i="11"/>
  <c r="E369" i="11"/>
  <c r="D369" i="11"/>
  <c r="C369" i="11"/>
  <c r="B369" i="11"/>
  <c r="N368" i="11"/>
  <c r="M368" i="11"/>
  <c r="L368" i="11"/>
  <c r="K368" i="11"/>
  <c r="J368" i="11"/>
  <c r="I368" i="11"/>
  <c r="H368" i="11"/>
  <c r="G368" i="11"/>
  <c r="F368" i="11"/>
  <c r="E368" i="11"/>
  <c r="D368" i="11"/>
  <c r="C368" i="11"/>
  <c r="B368" i="11"/>
  <c r="N366" i="11"/>
  <c r="M366" i="11"/>
  <c r="L366" i="11"/>
  <c r="K366" i="11"/>
  <c r="J366" i="11"/>
  <c r="I366" i="11"/>
  <c r="H366" i="11"/>
  <c r="G366" i="11"/>
  <c r="F366" i="11"/>
  <c r="E366" i="11"/>
  <c r="D366" i="11"/>
  <c r="C366" i="11"/>
  <c r="B366" i="11"/>
  <c r="N365" i="11"/>
  <c r="M365" i="11"/>
  <c r="L365" i="11"/>
  <c r="K365" i="11"/>
  <c r="J365" i="11"/>
  <c r="I365" i="11"/>
  <c r="H365" i="11"/>
  <c r="G365" i="11"/>
  <c r="F365" i="11"/>
  <c r="E365" i="11"/>
  <c r="D365" i="11"/>
  <c r="C365" i="11"/>
  <c r="B365" i="11"/>
  <c r="N364" i="11"/>
  <c r="M364" i="11"/>
  <c r="L364" i="11"/>
  <c r="K364" i="11"/>
  <c r="J364" i="11"/>
  <c r="I364" i="11"/>
  <c r="H364" i="11"/>
  <c r="G364" i="11"/>
  <c r="F364" i="11"/>
  <c r="E364" i="11"/>
  <c r="D364" i="11"/>
  <c r="C364" i="11"/>
  <c r="B364" i="11"/>
  <c r="N363" i="11"/>
  <c r="M363" i="11"/>
  <c r="L363" i="11"/>
  <c r="K363" i="11"/>
  <c r="J363" i="11"/>
  <c r="I363" i="11"/>
  <c r="H363" i="11"/>
  <c r="G363" i="11"/>
  <c r="F363" i="11"/>
  <c r="E363" i="11"/>
  <c r="D363" i="11"/>
  <c r="C363" i="11"/>
  <c r="B363" i="11"/>
  <c r="N349" i="11"/>
  <c r="M349" i="11"/>
  <c r="L349" i="11"/>
  <c r="K349" i="11"/>
  <c r="J349" i="11"/>
  <c r="I349" i="11"/>
  <c r="H349" i="11"/>
  <c r="G349" i="11"/>
  <c r="F349" i="11"/>
  <c r="E349" i="11"/>
  <c r="D349" i="11"/>
  <c r="C349" i="11"/>
  <c r="B349" i="11"/>
  <c r="N348" i="11"/>
  <c r="M348" i="11"/>
  <c r="L348" i="11"/>
  <c r="K348" i="11"/>
  <c r="J348" i="11"/>
  <c r="I348" i="11"/>
  <c r="H348" i="11"/>
  <c r="G348" i="11"/>
  <c r="F348" i="11"/>
  <c r="E348" i="11"/>
  <c r="D348" i="11"/>
  <c r="C348" i="11"/>
  <c r="B348" i="11"/>
  <c r="N347" i="11"/>
  <c r="M347" i="11"/>
  <c r="L347" i="11"/>
  <c r="K347" i="11"/>
  <c r="J347" i="11"/>
  <c r="I347" i="11"/>
  <c r="H347" i="11"/>
  <c r="G347" i="11"/>
  <c r="F347" i="11"/>
  <c r="E347" i="11"/>
  <c r="D347" i="11"/>
  <c r="C347" i="11"/>
  <c r="B347" i="11"/>
  <c r="N346" i="11"/>
  <c r="M346" i="11"/>
  <c r="L346" i="11"/>
  <c r="K346" i="11"/>
  <c r="J346" i="11"/>
  <c r="I346" i="11"/>
  <c r="H346" i="11"/>
  <c r="G346" i="11"/>
  <c r="F346" i="11"/>
  <c r="E346" i="11"/>
  <c r="D346" i="11"/>
  <c r="C346" i="11"/>
  <c r="B346" i="11"/>
  <c r="N344" i="11"/>
  <c r="M344" i="11"/>
  <c r="L344" i="11"/>
  <c r="K344" i="11"/>
  <c r="J344" i="11"/>
  <c r="I344" i="11"/>
  <c r="H344" i="11"/>
  <c r="G344" i="11"/>
  <c r="F344" i="11"/>
  <c r="E344" i="11"/>
  <c r="D344" i="11"/>
  <c r="C344" i="11"/>
  <c r="B344" i="11"/>
  <c r="N343" i="11"/>
  <c r="M343" i="11"/>
  <c r="L343" i="11"/>
  <c r="K343" i="11"/>
  <c r="J343" i="11"/>
  <c r="I343" i="11"/>
  <c r="H343" i="11"/>
  <c r="G343" i="11"/>
  <c r="F343" i="11"/>
  <c r="E343" i="11"/>
  <c r="D343" i="11"/>
  <c r="C343" i="11"/>
  <c r="B343" i="11"/>
  <c r="N342" i="11"/>
  <c r="M342" i="11"/>
  <c r="L342" i="11"/>
  <c r="K342" i="11"/>
  <c r="J342" i="11"/>
  <c r="I342" i="11"/>
  <c r="H342" i="11"/>
  <c r="G342" i="11"/>
  <c r="F342" i="11"/>
  <c r="E342" i="11"/>
  <c r="D342" i="11"/>
  <c r="C342" i="11"/>
  <c r="B342" i="11"/>
  <c r="N341" i="11"/>
  <c r="M341" i="11"/>
  <c r="K341" i="11"/>
  <c r="J341" i="11"/>
  <c r="I341" i="11"/>
  <c r="H341" i="11"/>
  <c r="G341" i="11"/>
  <c r="F341" i="11"/>
  <c r="E341" i="11"/>
  <c r="D341" i="11"/>
  <c r="C341" i="11"/>
  <c r="B341" i="11"/>
  <c r="N339" i="11"/>
  <c r="M339" i="11"/>
  <c r="L339" i="11"/>
  <c r="K339" i="11"/>
  <c r="J339" i="11"/>
  <c r="I339" i="11"/>
  <c r="H339" i="11"/>
  <c r="G339" i="11"/>
  <c r="F339" i="11"/>
  <c r="E339" i="11"/>
  <c r="D339" i="11"/>
  <c r="C339" i="11"/>
  <c r="B339" i="11"/>
  <c r="N338" i="11"/>
  <c r="M338" i="11"/>
  <c r="L338" i="11"/>
  <c r="K338" i="11"/>
  <c r="J338" i="11"/>
  <c r="I338" i="11"/>
  <c r="H338" i="11"/>
  <c r="G338" i="11"/>
  <c r="F338" i="11"/>
  <c r="E338" i="11"/>
  <c r="D338" i="11"/>
  <c r="C338" i="11"/>
  <c r="B338" i="11"/>
  <c r="N337" i="11"/>
  <c r="M337" i="11"/>
  <c r="L337" i="11"/>
  <c r="K337" i="11"/>
  <c r="J337" i="11"/>
  <c r="I337" i="11"/>
  <c r="H337" i="11"/>
  <c r="G337" i="11"/>
  <c r="F337" i="11"/>
  <c r="E337" i="11"/>
  <c r="D337" i="11"/>
  <c r="C337" i="11"/>
  <c r="B337" i="11"/>
  <c r="N336" i="11"/>
  <c r="M336" i="11"/>
  <c r="L336" i="11"/>
  <c r="K336" i="11"/>
  <c r="J336" i="11"/>
  <c r="I336" i="11"/>
  <c r="H336" i="11"/>
  <c r="G336" i="11"/>
  <c r="F336" i="11"/>
  <c r="E336" i="11"/>
  <c r="D336" i="11"/>
  <c r="C336" i="11"/>
  <c r="B336" i="11"/>
  <c r="N334" i="11"/>
  <c r="M334" i="11"/>
  <c r="L334" i="11"/>
  <c r="K334" i="11"/>
  <c r="J334" i="11"/>
  <c r="I334" i="11"/>
  <c r="H334" i="11"/>
  <c r="G334" i="11"/>
  <c r="F334" i="11"/>
  <c r="E334" i="11"/>
  <c r="D334" i="11"/>
  <c r="C334" i="11"/>
  <c r="B334" i="11"/>
  <c r="N333" i="11"/>
  <c r="M333" i="11"/>
  <c r="L333" i="11"/>
  <c r="K333" i="11"/>
  <c r="J333" i="11"/>
  <c r="I333" i="11"/>
  <c r="H333" i="11"/>
  <c r="G333" i="11"/>
  <c r="F333" i="11"/>
  <c r="E333" i="11"/>
  <c r="D333" i="11"/>
  <c r="C333" i="11"/>
  <c r="B333" i="11"/>
  <c r="N332" i="11"/>
  <c r="M332" i="11"/>
  <c r="L332" i="11"/>
  <c r="K332" i="11"/>
  <c r="J332" i="11"/>
  <c r="I332" i="11"/>
  <c r="H332" i="11"/>
  <c r="G332" i="11"/>
  <c r="F332" i="11"/>
  <c r="E332" i="11"/>
  <c r="D332" i="11"/>
  <c r="C332" i="11"/>
  <c r="B332" i="11"/>
  <c r="N331" i="11"/>
  <c r="M331" i="11"/>
  <c r="L331" i="11"/>
  <c r="K331" i="11"/>
  <c r="J331" i="11"/>
  <c r="I331" i="11"/>
  <c r="H331" i="11"/>
  <c r="G331" i="11"/>
  <c r="F331" i="11"/>
  <c r="E331" i="11"/>
  <c r="D331" i="11"/>
  <c r="C331" i="11"/>
  <c r="B331" i="11"/>
  <c r="N317" i="11"/>
  <c r="M317" i="11"/>
  <c r="L317" i="11"/>
  <c r="K317" i="11"/>
  <c r="J317" i="11"/>
  <c r="I317" i="11"/>
  <c r="H317" i="11"/>
  <c r="G317" i="11"/>
  <c r="F317" i="11"/>
  <c r="E317" i="11"/>
  <c r="D317" i="11"/>
  <c r="C317" i="11"/>
  <c r="B317" i="11"/>
  <c r="N316" i="11"/>
  <c r="M316" i="11"/>
  <c r="L316" i="11"/>
  <c r="K316" i="11"/>
  <c r="J316" i="11"/>
  <c r="I316" i="11"/>
  <c r="H316" i="11"/>
  <c r="G316" i="11"/>
  <c r="F316" i="11"/>
  <c r="E316" i="11"/>
  <c r="D316" i="11"/>
  <c r="C316" i="11"/>
  <c r="B316" i="11"/>
  <c r="N315" i="11"/>
  <c r="M315" i="11"/>
  <c r="L315" i="11"/>
  <c r="K315" i="11"/>
  <c r="J315" i="11"/>
  <c r="I315" i="11"/>
  <c r="H315" i="11"/>
  <c r="G315" i="11"/>
  <c r="F315" i="11"/>
  <c r="E315" i="11"/>
  <c r="D315" i="11"/>
  <c r="C315" i="11"/>
  <c r="B315" i="11"/>
  <c r="N314" i="11"/>
  <c r="M314" i="11"/>
  <c r="L314" i="11"/>
  <c r="K314" i="11"/>
  <c r="J314" i="11"/>
  <c r="I314" i="11"/>
  <c r="H314" i="11"/>
  <c r="G314" i="11"/>
  <c r="F314" i="11"/>
  <c r="E314" i="11"/>
  <c r="D314" i="11"/>
  <c r="C314" i="11"/>
  <c r="B314" i="11"/>
  <c r="N312" i="11"/>
  <c r="M312" i="11"/>
  <c r="L312" i="11"/>
  <c r="K312" i="11"/>
  <c r="J312" i="11"/>
  <c r="I312" i="11"/>
  <c r="H312" i="11"/>
  <c r="G312" i="11"/>
  <c r="F312" i="11"/>
  <c r="E312" i="11"/>
  <c r="D312" i="11"/>
  <c r="C312" i="11"/>
  <c r="B312" i="11"/>
  <c r="N311" i="11"/>
  <c r="M311" i="11"/>
  <c r="L311" i="11"/>
  <c r="K311" i="11"/>
  <c r="J311" i="11"/>
  <c r="I311" i="11"/>
  <c r="H311" i="11"/>
  <c r="G311" i="11"/>
  <c r="F311" i="11"/>
  <c r="E311" i="11"/>
  <c r="D311" i="11"/>
  <c r="C311" i="11"/>
  <c r="B311" i="11"/>
  <c r="N310" i="11"/>
  <c r="M310" i="11"/>
  <c r="L310" i="11"/>
  <c r="K310" i="11"/>
  <c r="J310" i="11"/>
  <c r="I310" i="11"/>
  <c r="H310" i="11"/>
  <c r="G310" i="11"/>
  <c r="F310" i="11"/>
  <c r="E310" i="11"/>
  <c r="D310" i="11"/>
  <c r="C310" i="11"/>
  <c r="B310" i="11"/>
  <c r="N309" i="11"/>
  <c r="M309" i="11"/>
  <c r="K309" i="11"/>
  <c r="J309" i="11"/>
  <c r="I309" i="11"/>
  <c r="H309" i="11"/>
  <c r="G309" i="11"/>
  <c r="F309" i="11"/>
  <c r="E309" i="11"/>
  <c r="D309" i="11"/>
  <c r="C309" i="11"/>
  <c r="B309" i="11"/>
  <c r="N307" i="11"/>
  <c r="M307" i="11"/>
  <c r="L307" i="11"/>
  <c r="K307" i="11"/>
  <c r="J307" i="11"/>
  <c r="I307" i="11"/>
  <c r="H307" i="11"/>
  <c r="G307" i="11"/>
  <c r="F307" i="11"/>
  <c r="E307" i="11"/>
  <c r="D307" i="11"/>
  <c r="C307" i="11"/>
  <c r="B307" i="11"/>
  <c r="N306" i="11"/>
  <c r="M306" i="11"/>
  <c r="L306" i="11"/>
  <c r="K306" i="11"/>
  <c r="J306" i="11"/>
  <c r="I306" i="11"/>
  <c r="H306" i="11"/>
  <c r="G306" i="11"/>
  <c r="F306" i="11"/>
  <c r="E306" i="11"/>
  <c r="D306" i="11"/>
  <c r="C306" i="11"/>
  <c r="B306" i="11"/>
  <c r="N305" i="11"/>
  <c r="M305" i="11"/>
  <c r="L305" i="11"/>
  <c r="K305" i="11"/>
  <c r="J305" i="11"/>
  <c r="I305" i="11"/>
  <c r="H305" i="11"/>
  <c r="G305" i="11"/>
  <c r="F305" i="11"/>
  <c r="E305" i="11"/>
  <c r="D305" i="11"/>
  <c r="C305" i="11"/>
  <c r="B305" i="11"/>
  <c r="N304" i="11"/>
  <c r="M304" i="11"/>
  <c r="L304" i="11"/>
  <c r="K304" i="11"/>
  <c r="J304" i="11"/>
  <c r="I304" i="11"/>
  <c r="H304" i="11"/>
  <c r="G304" i="11"/>
  <c r="F304" i="11"/>
  <c r="E304" i="11"/>
  <c r="D304" i="11"/>
  <c r="C304" i="11"/>
  <c r="B304" i="11"/>
  <c r="N302" i="11"/>
  <c r="M302" i="11"/>
  <c r="L302" i="11"/>
  <c r="K302" i="11"/>
  <c r="J302" i="11"/>
  <c r="I302" i="11"/>
  <c r="H302" i="11"/>
  <c r="G302" i="11"/>
  <c r="F302" i="11"/>
  <c r="E302" i="11"/>
  <c r="D302" i="11"/>
  <c r="C302" i="11"/>
  <c r="B302" i="11"/>
  <c r="N301" i="11"/>
  <c r="M301" i="11"/>
  <c r="L301" i="11"/>
  <c r="K301" i="11"/>
  <c r="J301" i="11"/>
  <c r="I301" i="11"/>
  <c r="H301" i="11"/>
  <c r="G301" i="11"/>
  <c r="F301" i="11"/>
  <c r="E301" i="11"/>
  <c r="D301" i="11"/>
  <c r="C301" i="11"/>
  <c r="B301" i="11"/>
  <c r="N300" i="11"/>
  <c r="M300" i="11"/>
  <c r="L300" i="11"/>
  <c r="K300" i="11"/>
  <c r="J300" i="11"/>
  <c r="I300" i="11"/>
  <c r="H300" i="11"/>
  <c r="G300" i="11"/>
  <c r="F300" i="11"/>
  <c r="E300" i="11"/>
  <c r="D300" i="11"/>
  <c r="C300" i="11"/>
  <c r="B300" i="11"/>
  <c r="N299" i="11"/>
  <c r="M299" i="11"/>
  <c r="L299" i="11"/>
  <c r="K299" i="11"/>
  <c r="J299" i="11"/>
  <c r="I299" i="11"/>
  <c r="H299" i="11"/>
  <c r="G299" i="11"/>
  <c r="F299" i="11"/>
  <c r="E299" i="11"/>
  <c r="D299" i="11"/>
  <c r="C299" i="11"/>
  <c r="B299" i="11"/>
  <c r="N285" i="11"/>
  <c r="M285" i="11"/>
  <c r="L285" i="11"/>
  <c r="K285" i="11"/>
  <c r="J285" i="11"/>
  <c r="I285" i="11"/>
  <c r="H285" i="11"/>
  <c r="G285" i="11"/>
  <c r="F285" i="11"/>
  <c r="E285" i="11"/>
  <c r="D285" i="11"/>
  <c r="C285" i="11"/>
  <c r="B285" i="11"/>
  <c r="N284" i="11"/>
  <c r="M284" i="11"/>
  <c r="L284" i="11"/>
  <c r="K284" i="11"/>
  <c r="J284" i="11"/>
  <c r="I284" i="11"/>
  <c r="H284" i="11"/>
  <c r="G284" i="11"/>
  <c r="F284" i="11"/>
  <c r="E284" i="11"/>
  <c r="D284" i="11"/>
  <c r="C284" i="11"/>
  <c r="B284" i="11"/>
  <c r="N283" i="11"/>
  <c r="M283" i="11"/>
  <c r="L283" i="11"/>
  <c r="K283" i="11"/>
  <c r="J283" i="11"/>
  <c r="I283" i="11"/>
  <c r="H283" i="11"/>
  <c r="G283" i="11"/>
  <c r="F283" i="11"/>
  <c r="E283" i="11"/>
  <c r="D283" i="11"/>
  <c r="C283" i="11"/>
  <c r="B283" i="11"/>
  <c r="N282" i="11"/>
  <c r="M282" i="11"/>
  <c r="L282" i="11"/>
  <c r="K282" i="11"/>
  <c r="J282" i="11"/>
  <c r="I282" i="11"/>
  <c r="H282" i="11"/>
  <c r="G282" i="11"/>
  <c r="F282" i="11"/>
  <c r="E282" i="11"/>
  <c r="D282" i="11"/>
  <c r="C282" i="11"/>
  <c r="B282" i="11"/>
  <c r="N280" i="11"/>
  <c r="M280" i="11"/>
  <c r="L280" i="11"/>
  <c r="K280" i="11"/>
  <c r="J280" i="11"/>
  <c r="I280" i="11"/>
  <c r="H280" i="11"/>
  <c r="G280" i="11"/>
  <c r="F280" i="11"/>
  <c r="E280" i="11"/>
  <c r="D280" i="11"/>
  <c r="C280" i="11"/>
  <c r="B280" i="11"/>
  <c r="N279" i="11"/>
  <c r="M279" i="11"/>
  <c r="L279" i="11"/>
  <c r="K279" i="11"/>
  <c r="J279" i="11"/>
  <c r="I279" i="11"/>
  <c r="H279" i="11"/>
  <c r="G279" i="11"/>
  <c r="F279" i="11"/>
  <c r="E279" i="11"/>
  <c r="D279" i="11"/>
  <c r="C279" i="11"/>
  <c r="B279" i="11"/>
  <c r="N278" i="11"/>
  <c r="M278" i="11"/>
  <c r="L278" i="11"/>
  <c r="K278" i="11"/>
  <c r="J278" i="11"/>
  <c r="I278" i="11"/>
  <c r="H278" i="11"/>
  <c r="G278" i="11"/>
  <c r="F278" i="11"/>
  <c r="E278" i="11"/>
  <c r="D278" i="11"/>
  <c r="C278" i="11"/>
  <c r="B278" i="11"/>
  <c r="N277" i="11"/>
  <c r="M277" i="11"/>
  <c r="K277" i="11"/>
  <c r="J277" i="11"/>
  <c r="I277" i="11"/>
  <c r="H277" i="11"/>
  <c r="G277" i="11"/>
  <c r="F277" i="11"/>
  <c r="E277" i="11"/>
  <c r="D277" i="11"/>
  <c r="C277" i="11"/>
  <c r="B277" i="11"/>
  <c r="N275" i="11"/>
  <c r="M275" i="11"/>
  <c r="L275" i="11"/>
  <c r="K275" i="11"/>
  <c r="J275" i="11"/>
  <c r="I275" i="11"/>
  <c r="H275" i="11"/>
  <c r="G275" i="11"/>
  <c r="F275" i="11"/>
  <c r="E275" i="11"/>
  <c r="D275" i="11"/>
  <c r="C275" i="11"/>
  <c r="B275" i="11"/>
  <c r="N274" i="11"/>
  <c r="M274" i="11"/>
  <c r="L274" i="11"/>
  <c r="K274" i="11"/>
  <c r="J274" i="11"/>
  <c r="I274" i="11"/>
  <c r="H274" i="11"/>
  <c r="G274" i="11"/>
  <c r="F274" i="11"/>
  <c r="E274" i="11"/>
  <c r="D274" i="11"/>
  <c r="C274" i="11"/>
  <c r="B274" i="11"/>
  <c r="N273" i="11"/>
  <c r="M273" i="11"/>
  <c r="L273" i="11"/>
  <c r="K273" i="11"/>
  <c r="J273" i="11"/>
  <c r="I273" i="11"/>
  <c r="H273" i="11"/>
  <c r="G273" i="11"/>
  <c r="F273" i="11"/>
  <c r="E273" i="11"/>
  <c r="D273" i="11"/>
  <c r="C273" i="11"/>
  <c r="B273" i="11"/>
  <c r="N272" i="11"/>
  <c r="M272" i="11"/>
  <c r="L272" i="11"/>
  <c r="K272" i="11"/>
  <c r="J272" i="11"/>
  <c r="I272" i="11"/>
  <c r="H272" i="11"/>
  <c r="G272" i="11"/>
  <c r="F272" i="11"/>
  <c r="E272" i="11"/>
  <c r="D272" i="11"/>
  <c r="C272" i="11"/>
  <c r="B272" i="11"/>
  <c r="N270" i="11"/>
  <c r="M270" i="11"/>
  <c r="L270" i="11"/>
  <c r="K270" i="11"/>
  <c r="J270" i="11"/>
  <c r="I270" i="11"/>
  <c r="H270" i="11"/>
  <c r="G270" i="11"/>
  <c r="F270" i="11"/>
  <c r="E270" i="11"/>
  <c r="D270" i="11"/>
  <c r="C270" i="11"/>
  <c r="B270" i="11"/>
  <c r="N269" i="11"/>
  <c r="M269" i="11"/>
  <c r="L269" i="11"/>
  <c r="K269" i="11"/>
  <c r="J269" i="11"/>
  <c r="I269" i="11"/>
  <c r="H269" i="11"/>
  <c r="G269" i="11"/>
  <c r="F269" i="11"/>
  <c r="E269" i="11"/>
  <c r="D269" i="11"/>
  <c r="C269" i="11"/>
  <c r="B269" i="11"/>
  <c r="N268" i="11"/>
  <c r="M268" i="11"/>
  <c r="L268" i="11"/>
  <c r="K268" i="11"/>
  <c r="J268" i="11"/>
  <c r="I268" i="11"/>
  <c r="H268" i="11"/>
  <c r="G268" i="11"/>
  <c r="F268" i="11"/>
  <c r="E268" i="11"/>
  <c r="D268" i="11"/>
  <c r="C268" i="11"/>
  <c r="B268" i="11"/>
  <c r="N267" i="11"/>
  <c r="M267" i="11"/>
  <c r="L267" i="11"/>
  <c r="K267" i="11"/>
  <c r="J267" i="11"/>
  <c r="I267" i="11"/>
  <c r="H267" i="11"/>
  <c r="G267" i="11"/>
  <c r="F267" i="11"/>
  <c r="E267" i="11"/>
  <c r="D267" i="11"/>
  <c r="C267" i="11"/>
  <c r="B267" i="11"/>
  <c r="N253" i="11"/>
  <c r="M253" i="11"/>
  <c r="L253" i="11"/>
  <c r="K253" i="11"/>
  <c r="J253" i="11"/>
  <c r="I253" i="11"/>
  <c r="H253" i="11"/>
  <c r="G253" i="11"/>
  <c r="F253" i="11"/>
  <c r="E253" i="11"/>
  <c r="D253" i="11"/>
  <c r="C253" i="11"/>
  <c r="B253" i="11"/>
  <c r="N252" i="11"/>
  <c r="M252" i="11"/>
  <c r="L252" i="11"/>
  <c r="K252" i="11"/>
  <c r="I252" i="11"/>
  <c r="H252" i="11"/>
  <c r="G252" i="11"/>
  <c r="F252" i="11"/>
  <c r="E252" i="11"/>
  <c r="D252" i="11"/>
  <c r="C252" i="11"/>
  <c r="B252" i="11"/>
  <c r="N251" i="11"/>
  <c r="M251" i="11"/>
  <c r="L251" i="11"/>
  <c r="K251" i="11"/>
  <c r="I251" i="11"/>
  <c r="H251" i="11"/>
  <c r="G251" i="11"/>
  <c r="F251" i="11"/>
  <c r="E251" i="11"/>
  <c r="D251" i="11"/>
  <c r="C251" i="11"/>
  <c r="B251" i="11"/>
  <c r="N250" i="11"/>
  <c r="M250" i="11"/>
  <c r="L250" i="11"/>
  <c r="K250" i="11"/>
  <c r="I250" i="11"/>
  <c r="H250" i="11"/>
  <c r="G250" i="11"/>
  <c r="F250" i="11"/>
  <c r="E250" i="11"/>
  <c r="D250" i="11"/>
  <c r="C250" i="11"/>
  <c r="B250" i="11"/>
  <c r="N248" i="11"/>
  <c r="M248" i="11"/>
  <c r="L248" i="11"/>
  <c r="K248" i="11"/>
  <c r="J248" i="11"/>
  <c r="I248" i="11"/>
  <c r="H248" i="11"/>
  <c r="G248" i="11"/>
  <c r="F248" i="11"/>
  <c r="E248" i="11"/>
  <c r="D248" i="11"/>
  <c r="C248" i="11"/>
  <c r="B248" i="11"/>
  <c r="N247" i="11"/>
  <c r="M247" i="11"/>
  <c r="L247" i="11"/>
  <c r="K247" i="11"/>
  <c r="J247" i="11"/>
  <c r="I247" i="11"/>
  <c r="H247" i="11"/>
  <c r="G247" i="11"/>
  <c r="F247" i="11"/>
  <c r="E247" i="11"/>
  <c r="D247" i="11"/>
  <c r="C247" i="11"/>
  <c r="B247" i="11"/>
  <c r="N246" i="11"/>
  <c r="M246" i="11"/>
  <c r="L246" i="11"/>
  <c r="K246" i="11"/>
  <c r="J246" i="11"/>
  <c r="I246" i="11"/>
  <c r="H246" i="11"/>
  <c r="G246" i="11"/>
  <c r="F246" i="11"/>
  <c r="E246" i="11"/>
  <c r="D246" i="11"/>
  <c r="C246" i="11"/>
  <c r="B246" i="11"/>
  <c r="N245" i="11"/>
  <c r="M245" i="11"/>
  <c r="K245" i="11"/>
  <c r="J245" i="11"/>
  <c r="I245" i="11"/>
  <c r="H245" i="11"/>
  <c r="G245" i="11"/>
  <c r="F245" i="11"/>
  <c r="E245" i="11"/>
  <c r="D245" i="11"/>
  <c r="C245" i="11"/>
  <c r="B245" i="11"/>
  <c r="N243" i="11"/>
  <c r="M243" i="11"/>
  <c r="L243" i="11"/>
  <c r="K243" i="11"/>
  <c r="J243" i="11"/>
  <c r="I243" i="11"/>
  <c r="H243" i="11"/>
  <c r="G243" i="11"/>
  <c r="F243" i="11"/>
  <c r="E243" i="11"/>
  <c r="D243" i="11"/>
  <c r="C243" i="11"/>
  <c r="B243" i="11"/>
  <c r="N242" i="11"/>
  <c r="M242" i="11"/>
  <c r="L242" i="11"/>
  <c r="K242" i="11"/>
  <c r="J242" i="11"/>
  <c r="I242" i="11"/>
  <c r="H242" i="11"/>
  <c r="G242" i="11"/>
  <c r="F242" i="11"/>
  <c r="E242" i="11"/>
  <c r="D242" i="11"/>
  <c r="C242" i="11"/>
  <c r="B242" i="11"/>
  <c r="N241" i="11"/>
  <c r="M241" i="11"/>
  <c r="L241" i="11"/>
  <c r="K241" i="11"/>
  <c r="J241" i="11"/>
  <c r="I241" i="11"/>
  <c r="H241" i="11"/>
  <c r="G241" i="11"/>
  <c r="F241" i="11"/>
  <c r="E241" i="11"/>
  <c r="D241" i="11"/>
  <c r="C241" i="11"/>
  <c r="B241" i="11"/>
  <c r="N240" i="11"/>
  <c r="M240" i="11"/>
  <c r="L240" i="11"/>
  <c r="K240" i="11"/>
  <c r="J240" i="11"/>
  <c r="I240" i="11"/>
  <c r="H240" i="11"/>
  <c r="G240" i="11"/>
  <c r="F240" i="11"/>
  <c r="E240" i="11"/>
  <c r="D240" i="11"/>
  <c r="C240" i="11"/>
  <c r="B240" i="11"/>
  <c r="N238" i="11"/>
  <c r="M238" i="11"/>
  <c r="L238" i="11"/>
  <c r="K238" i="11"/>
  <c r="J238" i="11"/>
  <c r="I238" i="11"/>
  <c r="H238" i="11"/>
  <c r="G238" i="11"/>
  <c r="F238" i="11"/>
  <c r="E238" i="11"/>
  <c r="D238" i="11"/>
  <c r="C238" i="11"/>
  <c r="B238" i="11"/>
  <c r="N237" i="11"/>
  <c r="M237" i="11"/>
  <c r="L237" i="11"/>
  <c r="K237" i="11"/>
  <c r="J237" i="11"/>
  <c r="I237" i="11"/>
  <c r="H237" i="11"/>
  <c r="G237" i="11"/>
  <c r="F237" i="11"/>
  <c r="E237" i="11"/>
  <c r="D237" i="11"/>
  <c r="C237" i="11"/>
  <c r="B237" i="11"/>
  <c r="N236" i="11"/>
  <c r="M236" i="11"/>
  <c r="L236" i="11"/>
  <c r="K236" i="11"/>
  <c r="J236" i="11"/>
  <c r="I236" i="11"/>
  <c r="H236" i="11"/>
  <c r="G236" i="11"/>
  <c r="F236" i="11"/>
  <c r="E236" i="11"/>
  <c r="D236" i="11"/>
  <c r="C236" i="11"/>
  <c r="B236" i="11"/>
  <c r="N235" i="11"/>
  <c r="M235" i="11"/>
  <c r="L235" i="11"/>
  <c r="K235" i="11"/>
  <c r="J235" i="11"/>
  <c r="I235" i="11"/>
  <c r="H235" i="11"/>
  <c r="G235" i="11"/>
  <c r="F235" i="11"/>
  <c r="E235" i="11"/>
  <c r="D235" i="11"/>
  <c r="C235" i="11"/>
  <c r="B235" i="11"/>
  <c r="N221" i="11"/>
  <c r="M221" i="11"/>
  <c r="L221" i="11"/>
  <c r="K221" i="11"/>
  <c r="J221" i="11"/>
  <c r="I221" i="11"/>
  <c r="H221" i="11"/>
  <c r="G221" i="11"/>
  <c r="F221" i="11"/>
  <c r="E221" i="11"/>
  <c r="D221" i="11"/>
  <c r="C221" i="11"/>
  <c r="B221" i="11"/>
  <c r="N220" i="11"/>
  <c r="M220" i="11"/>
  <c r="L220" i="11"/>
  <c r="K220" i="11"/>
  <c r="J220" i="11"/>
  <c r="I220" i="11"/>
  <c r="H220" i="11"/>
  <c r="G220" i="11"/>
  <c r="F220" i="11"/>
  <c r="E220" i="11"/>
  <c r="D220" i="11"/>
  <c r="C220" i="11"/>
  <c r="B220" i="11"/>
  <c r="N219" i="11"/>
  <c r="M219" i="11"/>
  <c r="L219" i="11"/>
  <c r="K219" i="11"/>
  <c r="J219" i="11"/>
  <c r="I219" i="11"/>
  <c r="H219" i="11"/>
  <c r="G219" i="11"/>
  <c r="F219" i="11"/>
  <c r="E219" i="11"/>
  <c r="D219" i="11"/>
  <c r="C219" i="11"/>
  <c r="B219" i="11"/>
  <c r="N218" i="11"/>
  <c r="M218" i="11"/>
  <c r="L218" i="11"/>
  <c r="K218" i="11"/>
  <c r="J218" i="11"/>
  <c r="I218" i="11"/>
  <c r="H218" i="11"/>
  <c r="G218" i="11"/>
  <c r="F218" i="11"/>
  <c r="E218" i="11"/>
  <c r="D218" i="11"/>
  <c r="C218" i="11"/>
  <c r="B218" i="11"/>
  <c r="N216" i="11"/>
  <c r="M216" i="11"/>
  <c r="L216" i="11"/>
  <c r="K216" i="11"/>
  <c r="J216" i="11"/>
  <c r="I216" i="11"/>
  <c r="H216" i="11"/>
  <c r="G216" i="11"/>
  <c r="F216" i="11"/>
  <c r="E216" i="11"/>
  <c r="D216" i="11"/>
  <c r="C216" i="11"/>
  <c r="B216" i="11"/>
  <c r="N215" i="11"/>
  <c r="M215" i="11"/>
  <c r="L215" i="11"/>
  <c r="K215" i="11"/>
  <c r="J215" i="11"/>
  <c r="I215" i="11"/>
  <c r="H215" i="11"/>
  <c r="G215" i="11"/>
  <c r="F215" i="11"/>
  <c r="E215" i="11"/>
  <c r="D215" i="11"/>
  <c r="C215" i="11"/>
  <c r="B215" i="11"/>
  <c r="N214" i="11"/>
  <c r="M214" i="11"/>
  <c r="L214" i="11"/>
  <c r="K214" i="11"/>
  <c r="J214" i="11"/>
  <c r="I214" i="11"/>
  <c r="H214" i="11"/>
  <c r="G214" i="11"/>
  <c r="F214" i="11"/>
  <c r="E214" i="11"/>
  <c r="D214" i="11"/>
  <c r="C214" i="11"/>
  <c r="B214" i="11"/>
  <c r="N213" i="11"/>
  <c r="M213" i="11"/>
  <c r="K213" i="11"/>
  <c r="J213" i="11"/>
  <c r="I213" i="11"/>
  <c r="H213" i="11"/>
  <c r="G213" i="11"/>
  <c r="F213" i="11"/>
  <c r="E213" i="11"/>
  <c r="D213" i="11"/>
  <c r="C213" i="11"/>
  <c r="B213" i="11"/>
  <c r="N211" i="11"/>
  <c r="M211" i="11"/>
  <c r="L211" i="11"/>
  <c r="K211" i="11"/>
  <c r="J211" i="11"/>
  <c r="I211" i="11"/>
  <c r="H211" i="11"/>
  <c r="G211" i="11"/>
  <c r="F211" i="11"/>
  <c r="E211" i="11"/>
  <c r="D211" i="11"/>
  <c r="C211" i="11"/>
  <c r="B211" i="11"/>
  <c r="N210" i="11"/>
  <c r="M210" i="11"/>
  <c r="L210" i="11"/>
  <c r="K210" i="11"/>
  <c r="J210" i="11"/>
  <c r="I210" i="11"/>
  <c r="H210" i="11"/>
  <c r="G210" i="11"/>
  <c r="F210" i="11"/>
  <c r="E210" i="11"/>
  <c r="D210" i="11"/>
  <c r="C210" i="11"/>
  <c r="B210" i="11"/>
  <c r="N209" i="11"/>
  <c r="M209" i="11"/>
  <c r="L209" i="11"/>
  <c r="K209" i="11"/>
  <c r="J209" i="11"/>
  <c r="I209" i="11"/>
  <c r="H209" i="11"/>
  <c r="G209" i="11"/>
  <c r="F209" i="11"/>
  <c r="E209" i="11"/>
  <c r="D209" i="11"/>
  <c r="C209" i="11"/>
  <c r="B209" i="11"/>
  <c r="N208" i="11"/>
  <c r="M208" i="11"/>
  <c r="L208" i="11"/>
  <c r="K208" i="11"/>
  <c r="J208" i="11"/>
  <c r="I208" i="11"/>
  <c r="H208" i="11"/>
  <c r="G208" i="11"/>
  <c r="F208" i="11"/>
  <c r="E208" i="11"/>
  <c r="D208" i="11"/>
  <c r="C208" i="11"/>
  <c r="B208" i="11"/>
  <c r="N206" i="11"/>
  <c r="M206" i="11"/>
  <c r="L206" i="11"/>
  <c r="K206" i="11"/>
  <c r="J206" i="11"/>
  <c r="I206" i="11"/>
  <c r="H206" i="11"/>
  <c r="G206" i="11"/>
  <c r="F206" i="11"/>
  <c r="E206" i="11"/>
  <c r="D206" i="11"/>
  <c r="C206" i="11"/>
  <c r="B206" i="11"/>
  <c r="N205" i="11"/>
  <c r="M205" i="11"/>
  <c r="L205" i="11"/>
  <c r="K205" i="11"/>
  <c r="J205" i="11"/>
  <c r="I205" i="11"/>
  <c r="H205" i="11"/>
  <c r="G205" i="11"/>
  <c r="F205" i="11"/>
  <c r="E205" i="11"/>
  <c r="D205" i="11"/>
  <c r="C205" i="11"/>
  <c r="B205" i="11"/>
  <c r="N204" i="11"/>
  <c r="M204" i="11"/>
  <c r="L204" i="11"/>
  <c r="K204" i="11"/>
  <c r="J204" i="11"/>
  <c r="I204" i="11"/>
  <c r="H204" i="11"/>
  <c r="G204" i="11"/>
  <c r="F204" i="11"/>
  <c r="E204" i="11"/>
  <c r="D204" i="11"/>
  <c r="C204" i="11"/>
  <c r="B204" i="11"/>
  <c r="N203" i="11"/>
  <c r="M203" i="11"/>
  <c r="L203" i="11"/>
  <c r="K203" i="11"/>
  <c r="J203" i="11"/>
  <c r="I203" i="11"/>
  <c r="H203" i="11"/>
  <c r="G203" i="11"/>
  <c r="F203" i="11"/>
  <c r="E203" i="11"/>
  <c r="D203" i="11"/>
  <c r="C203" i="11"/>
  <c r="B203" i="11"/>
  <c r="N189" i="11"/>
  <c r="M189" i="11"/>
  <c r="L189" i="11"/>
  <c r="K189" i="11"/>
  <c r="J189" i="11"/>
  <c r="I189" i="11"/>
  <c r="H189" i="11"/>
  <c r="G189" i="11"/>
  <c r="F189" i="11"/>
  <c r="E189" i="11"/>
  <c r="D189" i="11"/>
  <c r="C189" i="11"/>
  <c r="B189" i="11"/>
  <c r="N188" i="11"/>
  <c r="M188" i="11"/>
  <c r="L188" i="11"/>
  <c r="K188" i="11"/>
  <c r="J188" i="11"/>
  <c r="I188" i="11"/>
  <c r="H188" i="11"/>
  <c r="G188" i="11"/>
  <c r="F188" i="11"/>
  <c r="E188" i="11"/>
  <c r="D188" i="11"/>
  <c r="C188" i="11"/>
  <c r="B188" i="11"/>
  <c r="N187" i="11"/>
  <c r="M187" i="11"/>
  <c r="L187" i="11"/>
  <c r="K187" i="11"/>
  <c r="J187" i="11"/>
  <c r="I187" i="11"/>
  <c r="H187" i="11"/>
  <c r="G187" i="11"/>
  <c r="F187" i="11"/>
  <c r="E187" i="11"/>
  <c r="D187" i="11"/>
  <c r="C187" i="11"/>
  <c r="B187" i="11"/>
  <c r="N186" i="11"/>
  <c r="M186" i="11"/>
  <c r="L186" i="11"/>
  <c r="K186" i="11"/>
  <c r="J186" i="11"/>
  <c r="I186" i="11"/>
  <c r="H186" i="11"/>
  <c r="G186" i="11"/>
  <c r="F186" i="11"/>
  <c r="E186" i="11"/>
  <c r="D186" i="11"/>
  <c r="C186" i="11"/>
  <c r="B186" i="11"/>
  <c r="N184" i="11"/>
  <c r="M184" i="11"/>
  <c r="L184" i="11"/>
  <c r="K184" i="11"/>
  <c r="J184" i="11"/>
  <c r="I184" i="11"/>
  <c r="H184" i="11"/>
  <c r="G184" i="11"/>
  <c r="F184" i="11"/>
  <c r="E184" i="11"/>
  <c r="D184" i="11"/>
  <c r="C184" i="11"/>
  <c r="B184" i="11"/>
  <c r="N183" i="11"/>
  <c r="M183" i="11"/>
  <c r="L183" i="11"/>
  <c r="K183" i="11"/>
  <c r="J183" i="11"/>
  <c r="I183" i="11"/>
  <c r="H183" i="11"/>
  <c r="G183" i="11"/>
  <c r="F183" i="11"/>
  <c r="E183" i="11"/>
  <c r="D183" i="11"/>
  <c r="C183" i="11"/>
  <c r="B183" i="11"/>
  <c r="N182" i="11"/>
  <c r="M182" i="11"/>
  <c r="L182" i="11"/>
  <c r="K182" i="11"/>
  <c r="J182" i="11"/>
  <c r="I182" i="11"/>
  <c r="H182" i="11"/>
  <c r="G182" i="11"/>
  <c r="F182" i="11"/>
  <c r="E182" i="11"/>
  <c r="D182" i="11"/>
  <c r="C182" i="11"/>
  <c r="B182" i="11"/>
  <c r="N181" i="11"/>
  <c r="M181" i="11"/>
  <c r="K181" i="11"/>
  <c r="J181" i="11"/>
  <c r="I181" i="11"/>
  <c r="H181" i="11"/>
  <c r="G181" i="11"/>
  <c r="F181" i="11"/>
  <c r="E181" i="11"/>
  <c r="D181" i="11"/>
  <c r="C181" i="11"/>
  <c r="B181" i="11"/>
  <c r="N179" i="11"/>
  <c r="M179" i="11"/>
  <c r="L179" i="11"/>
  <c r="K179" i="11"/>
  <c r="J179" i="11"/>
  <c r="I179" i="11"/>
  <c r="H179" i="11"/>
  <c r="G179" i="11"/>
  <c r="F179" i="11"/>
  <c r="E179" i="11"/>
  <c r="D179" i="11"/>
  <c r="C179" i="11"/>
  <c r="B179" i="11"/>
  <c r="N178" i="11"/>
  <c r="M178" i="11"/>
  <c r="L178" i="11"/>
  <c r="K178" i="11"/>
  <c r="J178" i="11"/>
  <c r="I178" i="11"/>
  <c r="H178" i="11"/>
  <c r="G178" i="11"/>
  <c r="F178" i="11"/>
  <c r="E178" i="11"/>
  <c r="D178" i="11"/>
  <c r="C178" i="11"/>
  <c r="B178" i="11"/>
  <c r="N177" i="11"/>
  <c r="M177" i="11"/>
  <c r="L177" i="11"/>
  <c r="K177" i="11"/>
  <c r="J177" i="11"/>
  <c r="I177" i="11"/>
  <c r="H177" i="11"/>
  <c r="G177" i="11"/>
  <c r="F177" i="11"/>
  <c r="E177" i="11"/>
  <c r="D177" i="11"/>
  <c r="C177" i="11"/>
  <c r="B177" i="11"/>
  <c r="N176" i="11"/>
  <c r="M176" i="11"/>
  <c r="L176" i="11"/>
  <c r="K176" i="11"/>
  <c r="J176" i="11"/>
  <c r="I176" i="11"/>
  <c r="H176" i="11"/>
  <c r="G176" i="11"/>
  <c r="F176" i="11"/>
  <c r="E176" i="11"/>
  <c r="D176" i="11"/>
  <c r="C176" i="11"/>
  <c r="B176" i="11"/>
  <c r="N174" i="11"/>
  <c r="M174" i="11"/>
  <c r="L174" i="11"/>
  <c r="K174" i="11"/>
  <c r="J174" i="11"/>
  <c r="I174" i="11"/>
  <c r="H174" i="11"/>
  <c r="G174" i="11"/>
  <c r="F174" i="11"/>
  <c r="E174" i="11"/>
  <c r="D174" i="11"/>
  <c r="C174" i="11"/>
  <c r="B174" i="11"/>
  <c r="N173" i="11"/>
  <c r="M173" i="11"/>
  <c r="L173" i="11"/>
  <c r="K173" i="11"/>
  <c r="J173" i="11"/>
  <c r="I173" i="11"/>
  <c r="H173" i="11"/>
  <c r="G173" i="11"/>
  <c r="F173" i="11"/>
  <c r="E173" i="11"/>
  <c r="D173" i="11"/>
  <c r="C173" i="11"/>
  <c r="B173" i="11"/>
  <c r="N172" i="11"/>
  <c r="M172" i="11"/>
  <c r="L172" i="11"/>
  <c r="K172" i="11"/>
  <c r="J172" i="11"/>
  <c r="I172" i="11"/>
  <c r="H172" i="11"/>
  <c r="G172" i="11"/>
  <c r="F172" i="11"/>
  <c r="E172" i="11"/>
  <c r="D172" i="11"/>
  <c r="C172" i="11"/>
  <c r="B172" i="11"/>
  <c r="N171" i="11"/>
  <c r="M171" i="11"/>
  <c r="L171" i="11"/>
  <c r="K171" i="11"/>
  <c r="J171" i="11"/>
  <c r="I171" i="11"/>
  <c r="H171" i="11"/>
  <c r="G171" i="11"/>
  <c r="F171" i="11"/>
  <c r="E171" i="11"/>
  <c r="D171" i="11"/>
  <c r="C171" i="11"/>
  <c r="B171" i="11"/>
  <c r="N157" i="11"/>
  <c r="M157" i="11"/>
  <c r="L157" i="11"/>
  <c r="K157" i="11"/>
  <c r="J157" i="11"/>
  <c r="I157" i="11"/>
  <c r="H157" i="11"/>
  <c r="G157" i="11"/>
  <c r="F157" i="11"/>
  <c r="E157" i="11"/>
  <c r="D157" i="11"/>
  <c r="C157" i="11"/>
  <c r="B157" i="11"/>
  <c r="N156" i="11"/>
  <c r="M156" i="11"/>
  <c r="L156" i="11"/>
  <c r="K156" i="11"/>
  <c r="J156" i="11"/>
  <c r="I156" i="11"/>
  <c r="H156" i="11"/>
  <c r="G156" i="11"/>
  <c r="F156" i="11"/>
  <c r="E156" i="11"/>
  <c r="D156" i="11"/>
  <c r="C156" i="11"/>
  <c r="B156" i="11"/>
  <c r="N155" i="11"/>
  <c r="M155" i="11"/>
  <c r="L155" i="11"/>
  <c r="K155" i="11"/>
  <c r="J155" i="11"/>
  <c r="I155" i="11"/>
  <c r="H155" i="11"/>
  <c r="G155" i="11"/>
  <c r="F155" i="11"/>
  <c r="E155" i="11"/>
  <c r="D155" i="11"/>
  <c r="C155" i="11"/>
  <c r="B155" i="11"/>
  <c r="N154" i="11"/>
  <c r="M154" i="11"/>
  <c r="L154" i="11"/>
  <c r="K154" i="11"/>
  <c r="J154" i="11"/>
  <c r="I154" i="11"/>
  <c r="H154" i="11"/>
  <c r="G154" i="11"/>
  <c r="F154" i="11"/>
  <c r="E154" i="11"/>
  <c r="D154" i="11"/>
  <c r="C154" i="11"/>
  <c r="B154" i="11"/>
  <c r="N152" i="11"/>
  <c r="M152" i="11"/>
  <c r="L152" i="11"/>
  <c r="K152" i="11"/>
  <c r="J152" i="11"/>
  <c r="I152" i="11"/>
  <c r="H152" i="11"/>
  <c r="G152" i="11"/>
  <c r="F152" i="11"/>
  <c r="E152" i="11"/>
  <c r="D152" i="11"/>
  <c r="C152" i="11"/>
  <c r="B152" i="11"/>
  <c r="N151" i="11"/>
  <c r="M151" i="11"/>
  <c r="L151" i="11"/>
  <c r="K151" i="11"/>
  <c r="J151" i="11"/>
  <c r="I151" i="11"/>
  <c r="H151" i="11"/>
  <c r="G151" i="11"/>
  <c r="F151" i="11"/>
  <c r="E151" i="11"/>
  <c r="D151" i="11"/>
  <c r="C151" i="11"/>
  <c r="B151" i="11"/>
  <c r="N150" i="11"/>
  <c r="M150" i="11"/>
  <c r="L150" i="11"/>
  <c r="K150" i="11"/>
  <c r="J150" i="11"/>
  <c r="I150" i="11"/>
  <c r="H150" i="11"/>
  <c r="G150" i="11"/>
  <c r="F150" i="11"/>
  <c r="E150" i="11"/>
  <c r="D150" i="11"/>
  <c r="C150" i="11"/>
  <c r="B150" i="11"/>
  <c r="N149" i="11"/>
  <c r="M149" i="11"/>
  <c r="K149" i="11"/>
  <c r="J149" i="11"/>
  <c r="I149" i="11"/>
  <c r="H149" i="11"/>
  <c r="G149" i="11"/>
  <c r="F149" i="11"/>
  <c r="E149" i="11"/>
  <c r="D149" i="11"/>
  <c r="C149" i="11"/>
  <c r="B149" i="11"/>
  <c r="N147" i="11"/>
  <c r="M147" i="11"/>
  <c r="L147" i="11"/>
  <c r="K147" i="11"/>
  <c r="J147" i="11"/>
  <c r="I147" i="11"/>
  <c r="H147" i="11"/>
  <c r="G147" i="11"/>
  <c r="F147" i="11"/>
  <c r="E147" i="11"/>
  <c r="D147" i="11"/>
  <c r="C147" i="11"/>
  <c r="B147" i="11"/>
  <c r="N146" i="11"/>
  <c r="M146" i="11"/>
  <c r="L146" i="11"/>
  <c r="K146" i="11"/>
  <c r="J146" i="11"/>
  <c r="I146" i="11"/>
  <c r="H146" i="11"/>
  <c r="G146" i="11"/>
  <c r="F146" i="11"/>
  <c r="E146" i="11"/>
  <c r="D146" i="11"/>
  <c r="C146" i="11"/>
  <c r="B146" i="11"/>
  <c r="N145" i="11"/>
  <c r="M145" i="11"/>
  <c r="L145" i="11"/>
  <c r="K145" i="11"/>
  <c r="J145" i="11"/>
  <c r="I145" i="11"/>
  <c r="H145" i="11"/>
  <c r="G145" i="11"/>
  <c r="F145" i="11"/>
  <c r="E145" i="11"/>
  <c r="D145" i="11"/>
  <c r="C145" i="11"/>
  <c r="B145" i="11"/>
  <c r="N144" i="11"/>
  <c r="M144" i="11"/>
  <c r="L144" i="11"/>
  <c r="K144" i="11"/>
  <c r="J144" i="11"/>
  <c r="I144" i="11"/>
  <c r="H144" i="11"/>
  <c r="G144" i="11"/>
  <c r="F144" i="11"/>
  <c r="E144" i="11"/>
  <c r="D144" i="11"/>
  <c r="C144" i="11"/>
  <c r="B144" i="11"/>
  <c r="N142" i="11"/>
  <c r="M142" i="11"/>
  <c r="L142" i="11"/>
  <c r="K142" i="11"/>
  <c r="J142" i="11"/>
  <c r="I142" i="11"/>
  <c r="H142" i="11"/>
  <c r="G142" i="11"/>
  <c r="F142" i="11"/>
  <c r="E142" i="11"/>
  <c r="D142" i="11"/>
  <c r="C142" i="11"/>
  <c r="B142" i="11"/>
  <c r="N141" i="11"/>
  <c r="M141" i="11"/>
  <c r="L141" i="11"/>
  <c r="K141" i="11"/>
  <c r="J141" i="11"/>
  <c r="I141" i="11"/>
  <c r="H141" i="11"/>
  <c r="G141" i="11"/>
  <c r="F141" i="11"/>
  <c r="E141" i="11"/>
  <c r="D141" i="11"/>
  <c r="C141" i="11"/>
  <c r="B141" i="11"/>
  <c r="N140" i="11"/>
  <c r="M140" i="11"/>
  <c r="L140" i="11"/>
  <c r="K140" i="11"/>
  <c r="J140" i="11"/>
  <c r="I140" i="11"/>
  <c r="H140" i="11"/>
  <c r="G140" i="11"/>
  <c r="F140" i="11"/>
  <c r="E140" i="11"/>
  <c r="D140" i="11"/>
  <c r="C140" i="11"/>
  <c r="B140" i="11"/>
  <c r="N139" i="11"/>
  <c r="M139" i="11"/>
  <c r="L139" i="11"/>
  <c r="K139" i="11"/>
  <c r="J139" i="11"/>
  <c r="I139" i="11"/>
  <c r="H139" i="11"/>
  <c r="G139" i="11"/>
  <c r="F139" i="11"/>
  <c r="E139" i="11"/>
  <c r="D139" i="11"/>
  <c r="C139" i="11"/>
  <c r="B139" i="11"/>
  <c r="N125" i="11"/>
  <c r="M125" i="11"/>
  <c r="L125" i="11"/>
  <c r="K125" i="11"/>
  <c r="J125" i="11"/>
  <c r="I125" i="11"/>
  <c r="H125" i="11"/>
  <c r="G125" i="11"/>
  <c r="F125" i="11"/>
  <c r="E125" i="11"/>
  <c r="D125" i="11"/>
  <c r="C125" i="11"/>
  <c r="B125" i="11"/>
  <c r="N124" i="11"/>
  <c r="M124" i="11"/>
  <c r="L124" i="11"/>
  <c r="K124" i="11"/>
  <c r="J124" i="11"/>
  <c r="I124" i="11"/>
  <c r="H124" i="11"/>
  <c r="G124" i="11"/>
  <c r="F124" i="11"/>
  <c r="E124" i="11"/>
  <c r="D124" i="11"/>
  <c r="C124" i="11"/>
  <c r="B124" i="11"/>
  <c r="N123" i="11"/>
  <c r="M123" i="11"/>
  <c r="L123" i="11"/>
  <c r="K123" i="11"/>
  <c r="J123" i="11"/>
  <c r="I123" i="11"/>
  <c r="H123" i="11"/>
  <c r="G123" i="11"/>
  <c r="F123" i="11"/>
  <c r="E123" i="11"/>
  <c r="D123" i="11"/>
  <c r="C123" i="11"/>
  <c r="B123" i="11"/>
  <c r="N122" i="11"/>
  <c r="M122" i="11"/>
  <c r="L122" i="11"/>
  <c r="K122" i="11"/>
  <c r="J122" i="11"/>
  <c r="I122" i="11"/>
  <c r="H122" i="11"/>
  <c r="G122" i="11"/>
  <c r="F122" i="11"/>
  <c r="E122" i="11"/>
  <c r="D122" i="11"/>
  <c r="C122" i="11"/>
  <c r="B122" i="11"/>
  <c r="N120" i="11"/>
  <c r="M120" i="11"/>
  <c r="L120" i="11"/>
  <c r="K120" i="11"/>
  <c r="J120" i="11"/>
  <c r="I120" i="11"/>
  <c r="H120" i="11"/>
  <c r="G120" i="11"/>
  <c r="F120" i="11"/>
  <c r="E120" i="11"/>
  <c r="D120" i="11"/>
  <c r="C120" i="11"/>
  <c r="B120" i="11"/>
  <c r="N119" i="11"/>
  <c r="M119" i="11"/>
  <c r="L119" i="11"/>
  <c r="K119" i="11"/>
  <c r="J119" i="11"/>
  <c r="I119" i="11"/>
  <c r="H119" i="11"/>
  <c r="G119" i="11"/>
  <c r="F119" i="11"/>
  <c r="E119" i="11"/>
  <c r="D119" i="11"/>
  <c r="C119" i="11"/>
  <c r="B119" i="11"/>
  <c r="N118" i="11"/>
  <c r="M118" i="11"/>
  <c r="L118" i="11"/>
  <c r="K118" i="11"/>
  <c r="J118" i="11"/>
  <c r="I118" i="11"/>
  <c r="H118" i="11"/>
  <c r="G118" i="11"/>
  <c r="F118" i="11"/>
  <c r="E118" i="11"/>
  <c r="D118" i="11"/>
  <c r="C118" i="11"/>
  <c r="B118" i="11"/>
  <c r="N117" i="11"/>
  <c r="M117" i="11"/>
  <c r="K117" i="11"/>
  <c r="J117" i="11"/>
  <c r="I117" i="11"/>
  <c r="H117" i="11"/>
  <c r="G117" i="11"/>
  <c r="F117" i="11"/>
  <c r="E117" i="11"/>
  <c r="D117" i="11"/>
  <c r="C117" i="11"/>
  <c r="B117" i="11"/>
  <c r="N115" i="11"/>
  <c r="M115" i="11"/>
  <c r="L115" i="11"/>
  <c r="K115" i="11"/>
  <c r="J115" i="11"/>
  <c r="I115" i="11"/>
  <c r="H115" i="11"/>
  <c r="G115" i="11"/>
  <c r="F115" i="11"/>
  <c r="E115" i="11"/>
  <c r="D115" i="11"/>
  <c r="C115" i="11"/>
  <c r="B115" i="11"/>
  <c r="N114" i="11"/>
  <c r="M114" i="11"/>
  <c r="L114" i="11"/>
  <c r="K114" i="11"/>
  <c r="J114" i="11"/>
  <c r="I114" i="11"/>
  <c r="H114" i="11"/>
  <c r="G114" i="11"/>
  <c r="F114" i="11"/>
  <c r="E114" i="11"/>
  <c r="D114" i="11"/>
  <c r="C114" i="11"/>
  <c r="B114" i="11"/>
  <c r="N113" i="11"/>
  <c r="M113" i="11"/>
  <c r="L113" i="11"/>
  <c r="K113" i="11"/>
  <c r="J113" i="11"/>
  <c r="I113" i="11"/>
  <c r="H113" i="11"/>
  <c r="G113" i="11"/>
  <c r="F113" i="11"/>
  <c r="E113" i="11"/>
  <c r="D113" i="11"/>
  <c r="C113" i="11"/>
  <c r="B113" i="11"/>
  <c r="N112" i="11"/>
  <c r="M112" i="11"/>
  <c r="L112" i="11"/>
  <c r="K112" i="11"/>
  <c r="J112" i="11"/>
  <c r="I112" i="11"/>
  <c r="H112" i="11"/>
  <c r="G112" i="11"/>
  <c r="F112" i="11"/>
  <c r="E112" i="11"/>
  <c r="D112" i="11"/>
  <c r="C112" i="11"/>
  <c r="B112" i="11"/>
  <c r="N110" i="11"/>
  <c r="M110" i="11"/>
  <c r="L110" i="11"/>
  <c r="K110" i="11"/>
  <c r="J110" i="11"/>
  <c r="I110" i="11"/>
  <c r="H110" i="11"/>
  <c r="G110" i="11"/>
  <c r="F110" i="11"/>
  <c r="E110" i="11"/>
  <c r="D110" i="11"/>
  <c r="C110" i="11"/>
  <c r="B110" i="11"/>
  <c r="N109" i="11"/>
  <c r="M109" i="11"/>
  <c r="L109" i="11"/>
  <c r="K109" i="11"/>
  <c r="J109" i="11"/>
  <c r="I109" i="11"/>
  <c r="H109" i="11"/>
  <c r="G109" i="11"/>
  <c r="F109" i="11"/>
  <c r="E109" i="11"/>
  <c r="D109" i="11"/>
  <c r="C109" i="11"/>
  <c r="B109" i="11"/>
  <c r="N108" i="11"/>
  <c r="M108" i="11"/>
  <c r="L108" i="11"/>
  <c r="K108" i="11"/>
  <c r="J108" i="11"/>
  <c r="I108" i="11"/>
  <c r="H108" i="11"/>
  <c r="G108" i="11"/>
  <c r="F108" i="11"/>
  <c r="E108" i="11"/>
  <c r="D108" i="11"/>
  <c r="C108" i="11"/>
  <c r="B108" i="11"/>
  <c r="N107" i="11"/>
  <c r="M107" i="11"/>
  <c r="L107" i="11"/>
  <c r="K107" i="11"/>
  <c r="J107" i="11"/>
  <c r="I107" i="11"/>
  <c r="H107" i="11"/>
  <c r="G107" i="11"/>
  <c r="F107" i="11"/>
  <c r="E107" i="11"/>
  <c r="D107" i="11"/>
  <c r="C107" i="11"/>
  <c r="B107" i="11"/>
  <c r="N93" i="11"/>
  <c r="M93" i="11"/>
  <c r="L93" i="11"/>
  <c r="K93" i="11"/>
  <c r="J93" i="11"/>
  <c r="I93" i="11"/>
  <c r="H93" i="11"/>
  <c r="G93" i="11"/>
  <c r="F93" i="11"/>
  <c r="E93" i="11"/>
  <c r="D93" i="11"/>
  <c r="C93" i="11"/>
  <c r="B93" i="11"/>
  <c r="N92" i="11"/>
  <c r="M92" i="11"/>
  <c r="L92" i="11"/>
  <c r="K92" i="11"/>
  <c r="J92" i="11"/>
  <c r="I92" i="11"/>
  <c r="H92" i="11"/>
  <c r="G92" i="11"/>
  <c r="F92" i="11"/>
  <c r="E92" i="11"/>
  <c r="D92" i="11"/>
  <c r="C92" i="11"/>
  <c r="B92" i="11"/>
  <c r="N91" i="11"/>
  <c r="M91" i="11"/>
  <c r="L91" i="11"/>
  <c r="K91" i="11"/>
  <c r="J91" i="11"/>
  <c r="I91" i="11"/>
  <c r="H91" i="11"/>
  <c r="G91" i="11"/>
  <c r="F91" i="11"/>
  <c r="E91" i="11"/>
  <c r="D91" i="11"/>
  <c r="C91" i="11"/>
  <c r="B91" i="11"/>
  <c r="N90" i="11"/>
  <c r="M90" i="11"/>
  <c r="L90" i="11"/>
  <c r="K90" i="11"/>
  <c r="J90" i="11"/>
  <c r="I90" i="11"/>
  <c r="H90" i="11"/>
  <c r="G90" i="11"/>
  <c r="F90" i="11"/>
  <c r="E90" i="11"/>
  <c r="D90" i="11"/>
  <c r="C90" i="11"/>
  <c r="B90" i="11"/>
  <c r="N88" i="11"/>
  <c r="M88" i="11"/>
  <c r="L88" i="11"/>
  <c r="K88" i="11"/>
  <c r="J88" i="11"/>
  <c r="I88" i="11"/>
  <c r="H88" i="11"/>
  <c r="G88" i="11"/>
  <c r="F88" i="11"/>
  <c r="E88" i="11"/>
  <c r="D88" i="11"/>
  <c r="C88" i="11"/>
  <c r="B88" i="11"/>
  <c r="N87" i="11"/>
  <c r="M87" i="11"/>
  <c r="L87" i="11"/>
  <c r="K87" i="11"/>
  <c r="J87" i="11"/>
  <c r="I87" i="11"/>
  <c r="H87" i="11"/>
  <c r="G87" i="11"/>
  <c r="F87" i="11"/>
  <c r="E87" i="11"/>
  <c r="D87" i="11"/>
  <c r="C87" i="11"/>
  <c r="B87" i="11"/>
  <c r="N86" i="11"/>
  <c r="M86" i="11"/>
  <c r="L86" i="11"/>
  <c r="K86" i="11"/>
  <c r="J86" i="11"/>
  <c r="I86" i="11"/>
  <c r="H86" i="11"/>
  <c r="G86" i="11"/>
  <c r="F86" i="11"/>
  <c r="E86" i="11"/>
  <c r="D86" i="11"/>
  <c r="C86" i="11"/>
  <c r="B86" i="11"/>
  <c r="N85" i="11"/>
  <c r="M85" i="11"/>
  <c r="K85" i="11"/>
  <c r="J85" i="11"/>
  <c r="I85" i="11"/>
  <c r="H85" i="11"/>
  <c r="G85" i="11"/>
  <c r="F85" i="11"/>
  <c r="E85" i="11"/>
  <c r="D85" i="11"/>
  <c r="C85" i="11"/>
  <c r="B85" i="11"/>
  <c r="N83" i="11"/>
  <c r="M83" i="11"/>
  <c r="L83" i="11"/>
  <c r="K83" i="11"/>
  <c r="J83" i="11"/>
  <c r="I83" i="11"/>
  <c r="H83" i="11"/>
  <c r="G83" i="11"/>
  <c r="F83" i="11"/>
  <c r="E83" i="11"/>
  <c r="D83" i="11"/>
  <c r="C83" i="11"/>
  <c r="B83" i="11"/>
  <c r="N82" i="11"/>
  <c r="M82" i="11"/>
  <c r="L82" i="11"/>
  <c r="K82" i="11"/>
  <c r="J82" i="11"/>
  <c r="I82" i="11"/>
  <c r="H82" i="11"/>
  <c r="G82" i="11"/>
  <c r="F82" i="11"/>
  <c r="E82" i="11"/>
  <c r="D82" i="11"/>
  <c r="C82" i="11"/>
  <c r="B82" i="11"/>
  <c r="N81" i="11"/>
  <c r="M81" i="11"/>
  <c r="L81" i="11"/>
  <c r="K81" i="11"/>
  <c r="J81" i="11"/>
  <c r="I81" i="11"/>
  <c r="H81" i="11"/>
  <c r="G81" i="11"/>
  <c r="F81" i="11"/>
  <c r="E81" i="11"/>
  <c r="D81" i="11"/>
  <c r="C81" i="11"/>
  <c r="B81" i="11"/>
  <c r="N80" i="11"/>
  <c r="M80" i="11"/>
  <c r="L80" i="11"/>
  <c r="K80" i="11"/>
  <c r="J80" i="11"/>
  <c r="I80" i="11"/>
  <c r="H80" i="11"/>
  <c r="G80" i="11"/>
  <c r="F80" i="11"/>
  <c r="E80" i="11"/>
  <c r="D80" i="11"/>
  <c r="C80" i="11"/>
  <c r="B80" i="11"/>
  <c r="N78" i="11"/>
  <c r="M78" i="11"/>
  <c r="L78" i="11"/>
  <c r="K78" i="11"/>
  <c r="J78" i="11"/>
  <c r="I78" i="11"/>
  <c r="H78" i="11"/>
  <c r="G78" i="11"/>
  <c r="F78" i="11"/>
  <c r="E78" i="11"/>
  <c r="D78" i="11"/>
  <c r="C78" i="11"/>
  <c r="B78" i="11"/>
  <c r="N77" i="11"/>
  <c r="M77" i="11"/>
  <c r="L77" i="11"/>
  <c r="K77" i="11"/>
  <c r="J77" i="11"/>
  <c r="I77" i="11"/>
  <c r="H77" i="11"/>
  <c r="G77" i="11"/>
  <c r="F77" i="11"/>
  <c r="E77" i="11"/>
  <c r="D77" i="11"/>
  <c r="C77" i="11"/>
  <c r="B77" i="11"/>
  <c r="N76" i="11"/>
  <c r="M76" i="11"/>
  <c r="L76" i="11"/>
  <c r="K76" i="11"/>
  <c r="J76" i="11"/>
  <c r="I76" i="11"/>
  <c r="H76" i="11"/>
  <c r="G76" i="11"/>
  <c r="F76" i="11"/>
  <c r="E76" i="11"/>
  <c r="D76" i="11"/>
  <c r="C76" i="11"/>
  <c r="B76" i="11"/>
  <c r="N75" i="11"/>
  <c r="M75" i="11"/>
  <c r="L75" i="11"/>
  <c r="K75" i="11"/>
  <c r="J75" i="11"/>
  <c r="I75" i="11"/>
  <c r="H75" i="11"/>
  <c r="G75" i="11"/>
  <c r="F75" i="11"/>
  <c r="E75" i="11"/>
  <c r="D75" i="11"/>
  <c r="C75" i="11"/>
  <c r="B75" i="11"/>
  <c r="N61" i="11"/>
  <c r="M61" i="11"/>
  <c r="L61" i="11"/>
  <c r="K61" i="11"/>
  <c r="J61" i="11"/>
  <c r="I61" i="11"/>
  <c r="H61" i="11"/>
  <c r="G61" i="11"/>
  <c r="F61" i="11"/>
  <c r="E61" i="11"/>
  <c r="D61" i="11"/>
  <c r="C61" i="11"/>
  <c r="B61" i="11"/>
  <c r="N60" i="11"/>
  <c r="M60" i="11"/>
  <c r="L60" i="11"/>
  <c r="K60" i="11"/>
  <c r="J60" i="11"/>
  <c r="I60" i="11"/>
  <c r="H60" i="11"/>
  <c r="G60" i="11"/>
  <c r="F60" i="11"/>
  <c r="E60" i="11"/>
  <c r="D60" i="11"/>
  <c r="C60" i="11"/>
  <c r="B60" i="11"/>
  <c r="N59" i="11"/>
  <c r="M59" i="11"/>
  <c r="L59" i="11"/>
  <c r="K59" i="11"/>
  <c r="J59" i="11"/>
  <c r="I59" i="11"/>
  <c r="H59" i="11"/>
  <c r="G59" i="11"/>
  <c r="F59" i="11"/>
  <c r="E59" i="11"/>
  <c r="D59" i="11"/>
  <c r="C59" i="11"/>
  <c r="B59" i="11"/>
  <c r="N58" i="11"/>
  <c r="M58" i="11"/>
  <c r="L58" i="11"/>
  <c r="K58" i="11"/>
  <c r="J58" i="11"/>
  <c r="I58" i="11"/>
  <c r="H58" i="11"/>
  <c r="G58" i="11"/>
  <c r="F58" i="11"/>
  <c r="E58" i="11"/>
  <c r="D58" i="11"/>
  <c r="C58" i="11"/>
  <c r="B58" i="11"/>
  <c r="N56" i="11"/>
  <c r="M56" i="11"/>
  <c r="L56" i="11"/>
  <c r="K56" i="11"/>
  <c r="J56" i="11"/>
  <c r="I56" i="11"/>
  <c r="H56" i="11"/>
  <c r="G56" i="11"/>
  <c r="F56" i="11"/>
  <c r="E56" i="11"/>
  <c r="D56" i="11"/>
  <c r="C56" i="11"/>
  <c r="B56" i="11"/>
  <c r="N55" i="11"/>
  <c r="M55" i="11"/>
  <c r="L55" i="11"/>
  <c r="K55" i="11"/>
  <c r="J55" i="11"/>
  <c r="I55" i="11"/>
  <c r="H55" i="11"/>
  <c r="G55" i="11"/>
  <c r="F55" i="11"/>
  <c r="E55" i="11"/>
  <c r="D55" i="11"/>
  <c r="C55" i="11"/>
  <c r="B55" i="11"/>
  <c r="N54" i="11"/>
  <c r="M54" i="11"/>
  <c r="L54" i="11"/>
  <c r="K54" i="11"/>
  <c r="J54" i="11"/>
  <c r="I54" i="11"/>
  <c r="H54" i="11"/>
  <c r="G54" i="11"/>
  <c r="F54" i="11"/>
  <c r="E54" i="11"/>
  <c r="D54" i="11"/>
  <c r="C54" i="11"/>
  <c r="B54" i="11"/>
  <c r="N53" i="11"/>
  <c r="M53" i="11"/>
  <c r="K53" i="11"/>
  <c r="J53" i="11"/>
  <c r="I53" i="11"/>
  <c r="H53" i="11"/>
  <c r="G53" i="11"/>
  <c r="F53" i="11"/>
  <c r="E53" i="11"/>
  <c r="D53" i="11"/>
  <c r="C53" i="11"/>
  <c r="B53" i="11"/>
  <c r="N51" i="11"/>
  <c r="M51" i="11"/>
  <c r="L51" i="11"/>
  <c r="K51" i="11"/>
  <c r="J51" i="11"/>
  <c r="I51" i="11"/>
  <c r="H51" i="11"/>
  <c r="G51" i="11"/>
  <c r="F51" i="11"/>
  <c r="E51" i="11"/>
  <c r="D51" i="11"/>
  <c r="C51" i="11"/>
  <c r="B51" i="11"/>
  <c r="N50" i="11"/>
  <c r="M50" i="11"/>
  <c r="L50" i="11"/>
  <c r="K50" i="11"/>
  <c r="J50" i="11"/>
  <c r="I50" i="11"/>
  <c r="H50" i="11"/>
  <c r="G50" i="11"/>
  <c r="F50" i="11"/>
  <c r="E50" i="11"/>
  <c r="D50" i="11"/>
  <c r="C50" i="11"/>
  <c r="B50" i="11"/>
  <c r="N49" i="11"/>
  <c r="M49" i="11"/>
  <c r="L49" i="11"/>
  <c r="K49" i="11"/>
  <c r="J49" i="11"/>
  <c r="I49" i="11"/>
  <c r="H49" i="11"/>
  <c r="G49" i="11"/>
  <c r="F49" i="11"/>
  <c r="E49" i="11"/>
  <c r="D49" i="11"/>
  <c r="C49" i="11"/>
  <c r="B49" i="11"/>
  <c r="N48" i="11"/>
  <c r="M48" i="11"/>
  <c r="L48" i="11"/>
  <c r="K48" i="11"/>
  <c r="J48" i="11"/>
  <c r="I48" i="11"/>
  <c r="H48" i="11"/>
  <c r="G48" i="11"/>
  <c r="F48" i="11"/>
  <c r="E48" i="11"/>
  <c r="D48" i="11"/>
  <c r="C48" i="11"/>
  <c r="B48" i="11"/>
  <c r="N46" i="11"/>
  <c r="M46" i="11"/>
  <c r="L46" i="11"/>
  <c r="K46" i="11"/>
  <c r="J46" i="11"/>
  <c r="I46" i="11"/>
  <c r="H46" i="11"/>
  <c r="G46" i="11"/>
  <c r="F46" i="11"/>
  <c r="E46" i="11"/>
  <c r="D46" i="11"/>
  <c r="C46" i="11"/>
  <c r="B46" i="11"/>
  <c r="N45" i="11"/>
  <c r="M45" i="11"/>
  <c r="L45" i="11"/>
  <c r="K45" i="11"/>
  <c r="J45" i="11"/>
  <c r="I45" i="11"/>
  <c r="H45" i="11"/>
  <c r="G45" i="11"/>
  <c r="F45" i="11"/>
  <c r="E45" i="11"/>
  <c r="D45" i="11"/>
  <c r="C45" i="11"/>
  <c r="B45" i="11"/>
  <c r="N44" i="11"/>
  <c r="M44" i="11"/>
  <c r="L44" i="11"/>
  <c r="K44" i="11"/>
  <c r="J44" i="11"/>
  <c r="I44" i="11"/>
  <c r="H44" i="11"/>
  <c r="G44" i="11"/>
  <c r="F44" i="11"/>
  <c r="E44" i="11"/>
  <c r="D44" i="11"/>
  <c r="C44" i="11"/>
  <c r="B44" i="11"/>
  <c r="N43" i="11"/>
  <c r="M43" i="11"/>
  <c r="L43" i="11"/>
  <c r="K43" i="11"/>
  <c r="J43" i="11"/>
  <c r="I43" i="11"/>
  <c r="H43" i="11"/>
  <c r="G43" i="11"/>
  <c r="F43" i="11"/>
  <c r="E43" i="11"/>
  <c r="D43" i="11"/>
  <c r="C43" i="11"/>
  <c r="B43" i="11"/>
  <c r="N29" i="11"/>
  <c r="M29" i="11"/>
  <c r="L29" i="11"/>
  <c r="K29" i="11"/>
  <c r="J29" i="11"/>
  <c r="I29" i="11"/>
  <c r="H29" i="11"/>
  <c r="G29" i="11"/>
  <c r="F29" i="11"/>
  <c r="E29" i="11"/>
  <c r="D29" i="11"/>
  <c r="C29" i="11"/>
  <c r="B29" i="11"/>
  <c r="N29" i="5"/>
  <c r="M29" i="5"/>
  <c r="L29" i="5"/>
  <c r="K29" i="5"/>
  <c r="J29" i="5"/>
  <c r="I29" i="5"/>
  <c r="H29" i="5"/>
  <c r="G29" i="5"/>
  <c r="F29" i="5"/>
  <c r="E29" i="5"/>
  <c r="D29" i="5"/>
  <c r="C29" i="5"/>
  <c r="B29" i="5"/>
  <c r="N28" i="5"/>
  <c r="M28" i="5"/>
  <c r="P28" i="5" s="1"/>
  <c r="L28" i="5"/>
  <c r="K28" i="5"/>
  <c r="J28" i="5"/>
  <c r="I28" i="5"/>
  <c r="H28" i="5"/>
  <c r="G28" i="5"/>
  <c r="F28" i="5"/>
  <c r="E28" i="5"/>
  <c r="D28" i="5"/>
  <c r="C28" i="5"/>
  <c r="B28" i="5"/>
  <c r="N27" i="5"/>
  <c r="M27" i="5"/>
  <c r="L27" i="5"/>
  <c r="K27" i="5"/>
  <c r="J27" i="5"/>
  <c r="I27" i="5"/>
  <c r="H27" i="5"/>
  <c r="G27" i="5"/>
  <c r="F27" i="5"/>
  <c r="E27" i="5"/>
  <c r="D27" i="5"/>
  <c r="C27" i="5"/>
  <c r="B27" i="5"/>
  <c r="N28" i="11"/>
  <c r="M28" i="11"/>
  <c r="L28" i="11"/>
  <c r="K28" i="11"/>
  <c r="J28" i="11"/>
  <c r="I28" i="11"/>
  <c r="H28" i="11"/>
  <c r="G28" i="11"/>
  <c r="F28" i="11"/>
  <c r="E28" i="11"/>
  <c r="D28" i="11"/>
  <c r="C28" i="11"/>
  <c r="B28" i="11"/>
  <c r="N27" i="11"/>
  <c r="M27" i="11"/>
  <c r="L27" i="11"/>
  <c r="K27" i="11"/>
  <c r="J27" i="11"/>
  <c r="I27" i="11"/>
  <c r="H27" i="11"/>
  <c r="G27" i="11"/>
  <c r="F27" i="11"/>
  <c r="E27" i="11"/>
  <c r="D27" i="11"/>
  <c r="C27" i="11"/>
  <c r="B27" i="11"/>
  <c r="B26" i="11"/>
  <c r="AE549" i="6"/>
  <c r="AD549" i="6"/>
  <c r="AC549" i="6"/>
  <c r="AB549" i="6"/>
  <c r="AA549" i="6"/>
  <c r="Z549" i="6"/>
  <c r="Y549" i="6"/>
  <c r="X549" i="6"/>
  <c r="W549" i="6"/>
  <c r="V549" i="6"/>
  <c r="U549" i="6"/>
  <c r="T549" i="6"/>
  <c r="AE547" i="6"/>
  <c r="AD547" i="6"/>
  <c r="AC547" i="6"/>
  <c r="AB547" i="6"/>
  <c r="AA547" i="6"/>
  <c r="Z547" i="6"/>
  <c r="Y547" i="6"/>
  <c r="X547" i="6"/>
  <c r="W547" i="6"/>
  <c r="V547" i="6"/>
  <c r="U547" i="6"/>
  <c r="T547" i="6"/>
  <c r="AE545" i="6"/>
  <c r="AD545" i="6"/>
  <c r="AC545" i="6"/>
  <c r="AB545" i="6"/>
  <c r="AA545" i="6"/>
  <c r="Z545" i="6"/>
  <c r="Y545" i="6"/>
  <c r="X545" i="6"/>
  <c r="W545" i="6"/>
  <c r="V545" i="6"/>
  <c r="U545" i="6"/>
  <c r="T545" i="6"/>
  <c r="AE543" i="6"/>
  <c r="AD543" i="6"/>
  <c r="AC543" i="6"/>
  <c r="AB543" i="6"/>
  <c r="AA543" i="6"/>
  <c r="Z543" i="6"/>
  <c r="Y543" i="6"/>
  <c r="X543" i="6"/>
  <c r="W543" i="6"/>
  <c r="V543" i="6"/>
  <c r="U543" i="6"/>
  <c r="T543" i="6"/>
  <c r="AE541" i="6"/>
  <c r="AD541" i="6"/>
  <c r="AC541" i="6"/>
  <c r="AB541" i="6"/>
  <c r="AA541" i="6"/>
  <c r="Z541" i="6"/>
  <c r="Y541" i="6"/>
  <c r="X541" i="6"/>
  <c r="W541" i="6"/>
  <c r="V541" i="6"/>
  <c r="U541" i="6"/>
  <c r="T541" i="6"/>
  <c r="AE539" i="6"/>
  <c r="AD539" i="6"/>
  <c r="AC539" i="6"/>
  <c r="AB539" i="6"/>
  <c r="AA539" i="6"/>
  <c r="Z539" i="6"/>
  <c r="Y539" i="6"/>
  <c r="X539" i="6"/>
  <c r="W539" i="6"/>
  <c r="V539" i="6"/>
  <c r="U539" i="6"/>
  <c r="T539" i="6"/>
  <c r="AE537" i="6"/>
  <c r="AD537" i="6"/>
  <c r="AC537" i="6"/>
  <c r="AB537" i="6"/>
  <c r="AA537" i="6"/>
  <c r="Z537" i="6"/>
  <c r="Y537" i="6"/>
  <c r="X537" i="6"/>
  <c r="W537" i="6"/>
  <c r="V537" i="6"/>
  <c r="U537" i="6"/>
  <c r="T537" i="6"/>
  <c r="AE535" i="6"/>
  <c r="AD535" i="6"/>
  <c r="AC535" i="6"/>
  <c r="AB535" i="6"/>
  <c r="AA535" i="6"/>
  <c r="Z535" i="6"/>
  <c r="Y535" i="6"/>
  <c r="X535" i="6"/>
  <c r="W535" i="6"/>
  <c r="V535" i="6"/>
  <c r="U535" i="6"/>
  <c r="T535" i="6"/>
  <c r="AE533" i="6"/>
  <c r="AD533" i="6"/>
  <c r="AC533" i="6"/>
  <c r="AB533" i="6"/>
  <c r="AA533" i="6"/>
  <c r="Z533" i="6"/>
  <c r="Y533" i="6"/>
  <c r="X533" i="6"/>
  <c r="W533" i="6"/>
  <c r="V533" i="6"/>
  <c r="U533" i="6"/>
  <c r="T533" i="6"/>
  <c r="AE531" i="6"/>
  <c r="AD531" i="6"/>
  <c r="AC531" i="6"/>
  <c r="AB531" i="6"/>
  <c r="AA531" i="6"/>
  <c r="Z531" i="6"/>
  <c r="Y531" i="6"/>
  <c r="X531" i="6"/>
  <c r="W531" i="6"/>
  <c r="V531" i="6"/>
  <c r="U531" i="6"/>
  <c r="T531" i="6"/>
  <c r="AE529" i="6"/>
  <c r="AD529" i="6"/>
  <c r="AC529" i="6"/>
  <c r="AB529" i="6"/>
  <c r="AA529" i="6"/>
  <c r="Z529" i="6"/>
  <c r="Y529" i="6"/>
  <c r="X529" i="6"/>
  <c r="W529" i="6"/>
  <c r="V529" i="6"/>
  <c r="U529" i="6"/>
  <c r="T529" i="6"/>
  <c r="AE527" i="6"/>
  <c r="AD527" i="6"/>
  <c r="AC527" i="6"/>
  <c r="AB527" i="6"/>
  <c r="AA527" i="6"/>
  <c r="Z527" i="6"/>
  <c r="Y527" i="6"/>
  <c r="X527" i="6"/>
  <c r="W527" i="6"/>
  <c r="V527" i="6"/>
  <c r="U527" i="6"/>
  <c r="T527" i="6"/>
  <c r="AE525" i="6"/>
  <c r="AD525" i="6"/>
  <c r="AC525" i="6"/>
  <c r="AB525" i="6"/>
  <c r="AA525" i="6"/>
  <c r="Z525" i="6"/>
  <c r="Y525" i="6"/>
  <c r="X525" i="6"/>
  <c r="W525" i="6"/>
  <c r="V525" i="6"/>
  <c r="U525" i="6"/>
  <c r="T525" i="6"/>
  <c r="AE523" i="6"/>
  <c r="AD523" i="6"/>
  <c r="AC523" i="6"/>
  <c r="AB523" i="6"/>
  <c r="AA523" i="6"/>
  <c r="Z523" i="6"/>
  <c r="Y523" i="6"/>
  <c r="X523" i="6"/>
  <c r="W523" i="6"/>
  <c r="V523" i="6"/>
  <c r="U523" i="6"/>
  <c r="T523" i="6"/>
  <c r="AE521" i="6"/>
  <c r="AD521" i="6"/>
  <c r="AC521" i="6"/>
  <c r="AB521" i="6"/>
  <c r="AA521" i="6"/>
  <c r="Z521" i="6"/>
  <c r="Y521" i="6"/>
  <c r="X521" i="6"/>
  <c r="W521" i="6"/>
  <c r="V521" i="6"/>
  <c r="U521" i="6"/>
  <c r="T521" i="6"/>
  <c r="AE519" i="6"/>
  <c r="AD519" i="6"/>
  <c r="AC519" i="6"/>
  <c r="AB519" i="6"/>
  <c r="AA519" i="6"/>
  <c r="Z519" i="6"/>
  <c r="Y519" i="6"/>
  <c r="X519" i="6"/>
  <c r="W519" i="6"/>
  <c r="V519" i="6"/>
  <c r="U519" i="6"/>
  <c r="T519" i="6"/>
  <c r="AE517" i="6"/>
  <c r="AD517" i="6"/>
  <c r="AC517" i="6"/>
  <c r="AB517" i="6"/>
  <c r="AA517" i="6"/>
  <c r="Z517" i="6"/>
  <c r="Y517" i="6"/>
  <c r="X517" i="6"/>
  <c r="W517" i="6"/>
  <c r="V517" i="6"/>
  <c r="U517" i="6"/>
  <c r="T517" i="6"/>
  <c r="AE515" i="6"/>
  <c r="AD515" i="6"/>
  <c r="AC515" i="6"/>
  <c r="AB515" i="6"/>
  <c r="AA515" i="6"/>
  <c r="Z515" i="6"/>
  <c r="Y515" i="6"/>
  <c r="X515" i="6"/>
  <c r="W515" i="6"/>
  <c r="V515" i="6"/>
  <c r="U515" i="6"/>
  <c r="T515" i="6"/>
  <c r="AE513" i="6"/>
  <c r="AD513" i="6"/>
  <c r="AC513" i="6"/>
  <c r="AB513" i="6"/>
  <c r="AA513" i="6"/>
  <c r="Z513" i="6"/>
  <c r="Y513" i="6"/>
  <c r="X513" i="6"/>
  <c r="W513" i="6"/>
  <c r="V513" i="6"/>
  <c r="U513" i="6"/>
  <c r="T513" i="6"/>
  <c r="AE511" i="6"/>
  <c r="AD511" i="6"/>
  <c r="AC511" i="6"/>
  <c r="AB511" i="6"/>
  <c r="AA511" i="6"/>
  <c r="Z511" i="6"/>
  <c r="Y511" i="6"/>
  <c r="X511" i="6"/>
  <c r="W511" i="6"/>
  <c r="V511" i="6"/>
  <c r="U511" i="6"/>
  <c r="T511" i="6"/>
  <c r="AE509" i="6"/>
  <c r="AD509" i="6"/>
  <c r="AC509" i="6"/>
  <c r="AB509" i="6"/>
  <c r="AA509" i="6"/>
  <c r="Z509" i="6"/>
  <c r="Y509" i="6"/>
  <c r="X509" i="6"/>
  <c r="W509" i="6"/>
  <c r="V509" i="6"/>
  <c r="U509" i="6"/>
  <c r="T509" i="6"/>
  <c r="AE507" i="6"/>
  <c r="AD507" i="6"/>
  <c r="AC507" i="6"/>
  <c r="AB507" i="6"/>
  <c r="AA507" i="6"/>
  <c r="Z507" i="6"/>
  <c r="Y507" i="6"/>
  <c r="X507" i="6"/>
  <c r="W507" i="6"/>
  <c r="V507" i="6"/>
  <c r="U507" i="6"/>
  <c r="T507" i="6"/>
  <c r="AE505" i="6"/>
  <c r="AD505" i="6"/>
  <c r="AC505" i="6"/>
  <c r="AB505" i="6"/>
  <c r="AA505" i="6"/>
  <c r="Z505" i="6"/>
  <c r="Y505" i="6"/>
  <c r="X505" i="6"/>
  <c r="W505" i="6"/>
  <c r="V505" i="6"/>
  <c r="U505" i="6"/>
  <c r="T505" i="6"/>
  <c r="AE503" i="6"/>
  <c r="AD503" i="6"/>
  <c r="AC503" i="6"/>
  <c r="AB503" i="6"/>
  <c r="AA503" i="6"/>
  <c r="Z503" i="6"/>
  <c r="Y503" i="6"/>
  <c r="X503" i="6"/>
  <c r="W503" i="6"/>
  <c r="V503" i="6"/>
  <c r="U503" i="6"/>
  <c r="T503" i="6"/>
  <c r="AE501" i="6"/>
  <c r="AD501" i="6"/>
  <c r="AC501" i="6"/>
  <c r="AB501" i="6"/>
  <c r="AA501" i="6"/>
  <c r="Z501" i="6"/>
  <c r="Y501" i="6"/>
  <c r="X501" i="6"/>
  <c r="W501" i="6"/>
  <c r="V501" i="6"/>
  <c r="U501" i="6"/>
  <c r="T501" i="6"/>
  <c r="AE499" i="6"/>
  <c r="AD499" i="6"/>
  <c r="AC499" i="6"/>
  <c r="AB499" i="6"/>
  <c r="AA499" i="6"/>
  <c r="Z499" i="6"/>
  <c r="Y499" i="6"/>
  <c r="X499" i="6"/>
  <c r="W499" i="6"/>
  <c r="V499" i="6"/>
  <c r="U499" i="6"/>
  <c r="T499" i="6"/>
  <c r="AE497" i="6"/>
  <c r="AD497" i="6"/>
  <c r="AC497" i="6"/>
  <c r="AB497" i="6"/>
  <c r="AA497" i="6"/>
  <c r="Z497" i="6"/>
  <c r="Y497" i="6"/>
  <c r="X497" i="6"/>
  <c r="W497" i="6"/>
  <c r="V497" i="6"/>
  <c r="U497" i="6"/>
  <c r="T497" i="6"/>
  <c r="AE495" i="6"/>
  <c r="AD495" i="6"/>
  <c r="AC495" i="6"/>
  <c r="AB495" i="6"/>
  <c r="AA495" i="6"/>
  <c r="Z495" i="6"/>
  <c r="Y495" i="6"/>
  <c r="X495" i="6"/>
  <c r="W495" i="6"/>
  <c r="V495" i="6"/>
  <c r="U495" i="6"/>
  <c r="T495" i="6"/>
  <c r="AE493" i="6"/>
  <c r="AD493" i="6"/>
  <c r="AC493" i="6"/>
  <c r="AB493" i="6"/>
  <c r="AA493" i="6"/>
  <c r="Z493" i="6"/>
  <c r="Y493" i="6"/>
  <c r="X493" i="6"/>
  <c r="W493" i="6"/>
  <c r="V493" i="6"/>
  <c r="U493" i="6"/>
  <c r="T493" i="6"/>
  <c r="AE491" i="6"/>
  <c r="AD491" i="6"/>
  <c r="AC491" i="6"/>
  <c r="AB491" i="6"/>
  <c r="AA491" i="6"/>
  <c r="Z491" i="6"/>
  <c r="Y491" i="6"/>
  <c r="X491" i="6"/>
  <c r="W491" i="6"/>
  <c r="V491" i="6"/>
  <c r="U491" i="6"/>
  <c r="T491" i="6"/>
  <c r="AE489" i="6"/>
  <c r="AD489" i="6"/>
  <c r="AC489" i="6"/>
  <c r="AB489" i="6"/>
  <c r="AA489" i="6"/>
  <c r="Z489" i="6"/>
  <c r="Y489" i="6"/>
  <c r="X489" i="6"/>
  <c r="W489" i="6"/>
  <c r="V489" i="6"/>
  <c r="U489" i="6"/>
  <c r="T489" i="6"/>
  <c r="AE487" i="6"/>
  <c r="AD487" i="6"/>
  <c r="AC487" i="6"/>
  <c r="AB487" i="6"/>
  <c r="AA487" i="6"/>
  <c r="Z487" i="6"/>
  <c r="Y487" i="6"/>
  <c r="X487" i="6"/>
  <c r="W487" i="6"/>
  <c r="V487" i="6"/>
  <c r="U487" i="6"/>
  <c r="T487" i="6"/>
  <c r="AE485" i="6"/>
  <c r="AD485" i="6"/>
  <c r="AC485" i="6"/>
  <c r="AB485" i="6"/>
  <c r="AA485" i="6"/>
  <c r="Z485" i="6"/>
  <c r="Y485" i="6"/>
  <c r="X485" i="6"/>
  <c r="W485" i="6"/>
  <c r="V485" i="6"/>
  <c r="U485" i="6"/>
  <c r="T485" i="6"/>
  <c r="AE483" i="6"/>
  <c r="AD483" i="6"/>
  <c r="AC483" i="6"/>
  <c r="AB483" i="6"/>
  <c r="AA483" i="6"/>
  <c r="Z483" i="6"/>
  <c r="Y483" i="6"/>
  <c r="X483" i="6"/>
  <c r="W483" i="6"/>
  <c r="V483" i="6"/>
  <c r="U483" i="6"/>
  <c r="T483" i="6"/>
  <c r="AE481" i="6"/>
  <c r="AD481" i="6"/>
  <c r="AC481" i="6"/>
  <c r="AB481" i="6"/>
  <c r="AA481" i="6"/>
  <c r="Z481" i="6"/>
  <c r="Y481" i="6"/>
  <c r="X481" i="6"/>
  <c r="W481" i="6"/>
  <c r="V481" i="6"/>
  <c r="U481" i="6"/>
  <c r="T481" i="6"/>
  <c r="AE479" i="6"/>
  <c r="AD479" i="6"/>
  <c r="AC479" i="6"/>
  <c r="AB479" i="6"/>
  <c r="AA479" i="6"/>
  <c r="Z479" i="6"/>
  <c r="Y479" i="6"/>
  <c r="X479" i="6"/>
  <c r="W479" i="6"/>
  <c r="V479" i="6"/>
  <c r="U479" i="6"/>
  <c r="T479" i="6"/>
  <c r="AE477" i="6"/>
  <c r="AD477" i="6"/>
  <c r="AC477" i="6"/>
  <c r="AB477" i="6"/>
  <c r="AA477" i="6"/>
  <c r="Z477" i="6"/>
  <c r="Y477" i="6"/>
  <c r="X477" i="6"/>
  <c r="W477" i="6"/>
  <c r="V477" i="6"/>
  <c r="U477" i="6"/>
  <c r="T477" i="6"/>
  <c r="AE475" i="6"/>
  <c r="AD475" i="6"/>
  <c r="AC475" i="6"/>
  <c r="AB475" i="6"/>
  <c r="AA475" i="6"/>
  <c r="Z475" i="6"/>
  <c r="Y475" i="6"/>
  <c r="X475" i="6"/>
  <c r="W475" i="6"/>
  <c r="V475" i="6"/>
  <c r="U475" i="6"/>
  <c r="T475" i="6"/>
  <c r="AE473" i="6"/>
  <c r="AD473" i="6"/>
  <c r="AC473" i="6"/>
  <c r="AB473" i="6"/>
  <c r="AA473" i="6"/>
  <c r="Z473" i="6"/>
  <c r="Y473" i="6"/>
  <c r="X473" i="6"/>
  <c r="W473" i="6"/>
  <c r="V473" i="6"/>
  <c r="U473" i="6"/>
  <c r="T473" i="6"/>
  <c r="AE471" i="6"/>
  <c r="AD471" i="6"/>
  <c r="AC471" i="6"/>
  <c r="AB471" i="6"/>
  <c r="AA471" i="6"/>
  <c r="Z471" i="6"/>
  <c r="Y471" i="6"/>
  <c r="X471" i="6"/>
  <c r="W471" i="6"/>
  <c r="V471" i="6"/>
  <c r="U471" i="6"/>
  <c r="T471" i="6"/>
  <c r="AE469" i="6"/>
  <c r="AD469" i="6"/>
  <c r="AC469" i="6"/>
  <c r="AB469" i="6"/>
  <c r="AA469" i="6"/>
  <c r="Z469" i="6"/>
  <c r="Y469" i="6"/>
  <c r="X469" i="6"/>
  <c r="W469" i="6"/>
  <c r="V469" i="6"/>
  <c r="U469" i="6"/>
  <c r="T469" i="6"/>
  <c r="AE467" i="6"/>
  <c r="AD467" i="6"/>
  <c r="AC467" i="6"/>
  <c r="AB467" i="6"/>
  <c r="AA467" i="6"/>
  <c r="Z467" i="6"/>
  <c r="Y467" i="6"/>
  <c r="X467" i="6"/>
  <c r="W467" i="6"/>
  <c r="V467" i="6"/>
  <c r="U467" i="6"/>
  <c r="T467" i="6"/>
  <c r="AE465" i="6"/>
  <c r="AD465" i="6"/>
  <c r="AC465" i="6"/>
  <c r="AB465" i="6"/>
  <c r="AA465" i="6"/>
  <c r="Z465" i="6"/>
  <c r="Y465" i="6"/>
  <c r="X465" i="6"/>
  <c r="W465" i="6"/>
  <c r="V465" i="6"/>
  <c r="U465" i="6"/>
  <c r="T465" i="6"/>
  <c r="AE463" i="6"/>
  <c r="AD463" i="6"/>
  <c r="AC463" i="6"/>
  <c r="AB463" i="6"/>
  <c r="AA463" i="6"/>
  <c r="Z463" i="6"/>
  <c r="Y463" i="6"/>
  <c r="X463" i="6"/>
  <c r="W463" i="6"/>
  <c r="V463" i="6"/>
  <c r="U463" i="6"/>
  <c r="T463" i="6"/>
  <c r="AE461" i="6"/>
  <c r="AD461" i="6"/>
  <c r="AC461" i="6"/>
  <c r="AB461" i="6"/>
  <c r="AA461" i="6"/>
  <c r="Z461" i="6"/>
  <c r="Y461" i="6"/>
  <c r="X461" i="6"/>
  <c r="W461" i="6"/>
  <c r="V461" i="6"/>
  <c r="U461" i="6"/>
  <c r="T461" i="6"/>
  <c r="AE459" i="6"/>
  <c r="AD459" i="6"/>
  <c r="AC459" i="6"/>
  <c r="AB459" i="6"/>
  <c r="AA459" i="6"/>
  <c r="Z459" i="6"/>
  <c r="Y459" i="6"/>
  <c r="X459" i="6"/>
  <c r="W459" i="6"/>
  <c r="V459" i="6"/>
  <c r="U459" i="6"/>
  <c r="T459" i="6"/>
  <c r="AE457" i="6"/>
  <c r="AD457" i="6"/>
  <c r="AC457" i="6"/>
  <c r="AB457" i="6"/>
  <c r="AA457" i="6"/>
  <c r="Z457" i="6"/>
  <c r="Y457" i="6"/>
  <c r="X457" i="6"/>
  <c r="W457" i="6"/>
  <c r="V457" i="6"/>
  <c r="U457" i="6"/>
  <c r="T457" i="6"/>
  <c r="AE455" i="6"/>
  <c r="AD455" i="6"/>
  <c r="AC455" i="6"/>
  <c r="AB455" i="6"/>
  <c r="AA455" i="6"/>
  <c r="Z455" i="6"/>
  <c r="Y455" i="6"/>
  <c r="X455" i="6"/>
  <c r="W455" i="6"/>
  <c r="V455" i="6"/>
  <c r="U455" i="6"/>
  <c r="T455" i="6"/>
  <c r="AE453" i="6"/>
  <c r="AD453" i="6"/>
  <c r="AC453" i="6"/>
  <c r="AB453" i="6"/>
  <c r="AA453" i="6"/>
  <c r="Z453" i="6"/>
  <c r="Y453" i="6"/>
  <c r="X453" i="6"/>
  <c r="W453" i="6"/>
  <c r="V453" i="6"/>
  <c r="U453" i="6"/>
  <c r="T453" i="6"/>
  <c r="AE451" i="6"/>
  <c r="AD451" i="6"/>
  <c r="AC451" i="6"/>
  <c r="AB451" i="6"/>
  <c r="AA451" i="6"/>
  <c r="Z451" i="6"/>
  <c r="Y451" i="6"/>
  <c r="X451" i="6"/>
  <c r="W451" i="6"/>
  <c r="V451" i="6"/>
  <c r="U451" i="6"/>
  <c r="T451" i="6"/>
  <c r="AE449" i="6"/>
  <c r="AD449" i="6"/>
  <c r="AC449" i="6"/>
  <c r="AB449" i="6"/>
  <c r="AA449" i="6"/>
  <c r="Z449" i="6"/>
  <c r="Y449" i="6"/>
  <c r="X449" i="6"/>
  <c r="W449" i="6"/>
  <c r="V449" i="6"/>
  <c r="U449" i="6"/>
  <c r="T449" i="6"/>
  <c r="AE447" i="6"/>
  <c r="AD447" i="6"/>
  <c r="AC447" i="6"/>
  <c r="AB447" i="6"/>
  <c r="AA447" i="6"/>
  <c r="Z447" i="6"/>
  <c r="Y447" i="6"/>
  <c r="X447" i="6"/>
  <c r="W447" i="6"/>
  <c r="V447" i="6"/>
  <c r="U447" i="6"/>
  <c r="T447" i="6"/>
  <c r="AE445" i="6"/>
  <c r="AD445" i="6"/>
  <c r="AC445" i="6"/>
  <c r="AB445" i="6"/>
  <c r="AA445" i="6"/>
  <c r="Z445" i="6"/>
  <c r="Y445" i="6"/>
  <c r="X445" i="6"/>
  <c r="W445" i="6"/>
  <c r="V445" i="6"/>
  <c r="U445" i="6"/>
  <c r="T445" i="6"/>
  <c r="AE443" i="6"/>
  <c r="AD443" i="6"/>
  <c r="AC443" i="6"/>
  <c r="AB443" i="6"/>
  <c r="AA443" i="6"/>
  <c r="Z443" i="6"/>
  <c r="Y443" i="6"/>
  <c r="X443" i="6"/>
  <c r="W443" i="6"/>
  <c r="V443" i="6"/>
  <c r="U443" i="6"/>
  <c r="T443" i="6"/>
  <c r="AE441" i="6"/>
  <c r="AD441" i="6"/>
  <c r="AC441" i="6"/>
  <c r="AB441" i="6"/>
  <c r="AA441" i="6"/>
  <c r="Z441" i="6"/>
  <c r="Y441" i="6"/>
  <c r="X441" i="6"/>
  <c r="W441" i="6"/>
  <c r="V441" i="6"/>
  <c r="U441" i="6"/>
  <c r="T441" i="6"/>
  <c r="AE439" i="6"/>
  <c r="AD439" i="6"/>
  <c r="AC439" i="6"/>
  <c r="AB439" i="6"/>
  <c r="AA439" i="6"/>
  <c r="Z439" i="6"/>
  <c r="Y439" i="6"/>
  <c r="X439" i="6"/>
  <c r="W439" i="6"/>
  <c r="V439" i="6"/>
  <c r="U439" i="6"/>
  <c r="T439" i="6"/>
  <c r="AE437" i="6"/>
  <c r="AD437" i="6"/>
  <c r="AC437" i="6"/>
  <c r="AB437" i="6"/>
  <c r="AA437" i="6"/>
  <c r="Z437" i="6"/>
  <c r="Y437" i="6"/>
  <c r="X437" i="6"/>
  <c r="W437" i="6"/>
  <c r="V437" i="6"/>
  <c r="U437" i="6"/>
  <c r="T437" i="6"/>
  <c r="AE435" i="6"/>
  <c r="AD435" i="6"/>
  <c r="AC435" i="6"/>
  <c r="AB435" i="6"/>
  <c r="AA435" i="6"/>
  <c r="Z435" i="6"/>
  <c r="Y435" i="6"/>
  <c r="X435" i="6"/>
  <c r="W435" i="6"/>
  <c r="V435" i="6"/>
  <c r="U435" i="6"/>
  <c r="T435" i="6"/>
  <c r="AE433" i="6"/>
  <c r="AD433" i="6"/>
  <c r="AC433" i="6"/>
  <c r="AB433" i="6"/>
  <c r="AA433" i="6"/>
  <c r="Z433" i="6"/>
  <c r="Y433" i="6"/>
  <c r="X433" i="6"/>
  <c r="W433" i="6"/>
  <c r="V433" i="6"/>
  <c r="U433" i="6"/>
  <c r="T433" i="6"/>
  <c r="AE431" i="6"/>
  <c r="AD431" i="6"/>
  <c r="AC431" i="6"/>
  <c r="AB431" i="6"/>
  <c r="AA431" i="6"/>
  <c r="Z431" i="6"/>
  <c r="Y431" i="6"/>
  <c r="X431" i="6"/>
  <c r="W431" i="6"/>
  <c r="V431" i="6"/>
  <c r="U431" i="6"/>
  <c r="T431" i="6"/>
  <c r="AE429" i="6"/>
  <c r="AD429" i="6"/>
  <c r="AC429" i="6"/>
  <c r="AB429" i="6"/>
  <c r="AA429" i="6"/>
  <c r="Z429" i="6"/>
  <c r="Y429" i="6"/>
  <c r="X429" i="6"/>
  <c r="W429" i="6"/>
  <c r="V429" i="6"/>
  <c r="U429" i="6"/>
  <c r="T429" i="6"/>
  <c r="AE427" i="6"/>
  <c r="AD427" i="6"/>
  <c r="AC427" i="6"/>
  <c r="AB427" i="6"/>
  <c r="AA427" i="6"/>
  <c r="Z427" i="6"/>
  <c r="Y427" i="6"/>
  <c r="X427" i="6"/>
  <c r="W427" i="6"/>
  <c r="V427" i="6"/>
  <c r="U427" i="6"/>
  <c r="T427" i="6"/>
  <c r="AE425" i="6"/>
  <c r="AD425" i="6"/>
  <c r="AC425" i="6"/>
  <c r="AB425" i="6"/>
  <c r="AA425" i="6"/>
  <c r="Z425" i="6"/>
  <c r="Y425" i="6"/>
  <c r="X425" i="6"/>
  <c r="W425" i="6"/>
  <c r="V425" i="6"/>
  <c r="U425" i="6"/>
  <c r="T425" i="6"/>
  <c r="AE423" i="6"/>
  <c r="AD423" i="6"/>
  <c r="AC423" i="6"/>
  <c r="AB423" i="6"/>
  <c r="AA423" i="6"/>
  <c r="Z423" i="6"/>
  <c r="Y423" i="6"/>
  <c r="X423" i="6"/>
  <c r="W423" i="6"/>
  <c r="V423" i="6"/>
  <c r="U423" i="6"/>
  <c r="T423" i="6"/>
  <c r="AE421" i="6"/>
  <c r="AD421" i="6"/>
  <c r="AC421" i="6"/>
  <c r="AB421" i="6"/>
  <c r="AA421" i="6"/>
  <c r="Z421" i="6"/>
  <c r="Y421" i="6"/>
  <c r="X421" i="6"/>
  <c r="W421" i="6"/>
  <c r="V421" i="6"/>
  <c r="U421" i="6"/>
  <c r="T421" i="6"/>
  <c r="AE419" i="6"/>
  <c r="AD419" i="6"/>
  <c r="AC419" i="6"/>
  <c r="AB419" i="6"/>
  <c r="AA419" i="6"/>
  <c r="Z419" i="6"/>
  <c r="Y419" i="6"/>
  <c r="X419" i="6"/>
  <c r="W419" i="6"/>
  <c r="V419" i="6"/>
  <c r="U419" i="6"/>
  <c r="T419" i="6"/>
  <c r="AE417" i="6"/>
  <c r="AD417" i="6"/>
  <c r="AC417" i="6"/>
  <c r="AB417" i="6"/>
  <c r="AA417" i="6"/>
  <c r="Z417" i="6"/>
  <c r="Y417" i="6"/>
  <c r="X417" i="6"/>
  <c r="W417" i="6"/>
  <c r="V417" i="6"/>
  <c r="U417" i="6"/>
  <c r="T417" i="6"/>
  <c r="AE415" i="6"/>
  <c r="AD415" i="6"/>
  <c r="AC415" i="6"/>
  <c r="AB415" i="6"/>
  <c r="AA415" i="6"/>
  <c r="Z415" i="6"/>
  <c r="Y415" i="6"/>
  <c r="X415" i="6"/>
  <c r="W415" i="6"/>
  <c r="V415" i="6"/>
  <c r="U415" i="6"/>
  <c r="T415" i="6"/>
  <c r="AE413" i="6"/>
  <c r="AD413" i="6"/>
  <c r="AC413" i="6"/>
  <c r="AB413" i="6"/>
  <c r="AA413" i="6"/>
  <c r="Z413" i="6"/>
  <c r="Y413" i="6"/>
  <c r="X413" i="6"/>
  <c r="W413" i="6"/>
  <c r="V413" i="6"/>
  <c r="U413" i="6"/>
  <c r="T413" i="6"/>
  <c r="AE411" i="6"/>
  <c r="AD411" i="6"/>
  <c r="AC411" i="6"/>
  <c r="AB411" i="6"/>
  <c r="AA411" i="6"/>
  <c r="Z411" i="6"/>
  <c r="Y411" i="6"/>
  <c r="X411" i="6"/>
  <c r="W411" i="6"/>
  <c r="V411" i="6"/>
  <c r="U411" i="6"/>
  <c r="T411" i="6"/>
  <c r="AE409" i="6"/>
  <c r="AD409" i="6"/>
  <c r="AC409" i="6"/>
  <c r="AB409" i="6"/>
  <c r="AA409" i="6"/>
  <c r="Z409" i="6"/>
  <c r="Y409" i="6"/>
  <c r="X409" i="6"/>
  <c r="W409" i="6"/>
  <c r="V409" i="6"/>
  <c r="U409" i="6"/>
  <c r="T409" i="6"/>
  <c r="AE407" i="6"/>
  <c r="AD407" i="6"/>
  <c r="AC407" i="6"/>
  <c r="AB407" i="6"/>
  <c r="AA407" i="6"/>
  <c r="Z407" i="6"/>
  <c r="Y407" i="6"/>
  <c r="X407" i="6"/>
  <c r="W407" i="6"/>
  <c r="V407" i="6"/>
  <c r="U407" i="6"/>
  <c r="T407" i="6"/>
  <c r="AE405" i="6"/>
  <c r="AD405" i="6"/>
  <c r="AC405" i="6"/>
  <c r="AB405" i="6"/>
  <c r="AA405" i="6"/>
  <c r="Z405" i="6"/>
  <c r="Y405" i="6"/>
  <c r="X405" i="6"/>
  <c r="W405" i="6"/>
  <c r="V405" i="6"/>
  <c r="U405" i="6"/>
  <c r="T405" i="6"/>
  <c r="AE403" i="6"/>
  <c r="AD403" i="6"/>
  <c r="AC403" i="6"/>
  <c r="AB403" i="6"/>
  <c r="AA403" i="6"/>
  <c r="Z403" i="6"/>
  <c r="Y403" i="6"/>
  <c r="X403" i="6"/>
  <c r="W403" i="6"/>
  <c r="V403" i="6"/>
  <c r="U403" i="6"/>
  <c r="T403" i="6"/>
  <c r="AE401" i="6"/>
  <c r="AD401" i="6"/>
  <c r="AC401" i="6"/>
  <c r="AB401" i="6"/>
  <c r="AA401" i="6"/>
  <c r="Z401" i="6"/>
  <c r="Y401" i="6"/>
  <c r="X401" i="6"/>
  <c r="W401" i="6"/>
  <c r="V401" i="6"/>
  <c r="U401" i="6"/>
  <c r="T401" i="6"/>
  <c r="AE399" i="6"/>
  <c r="AD399" i="6"/>
  <c r="AC399" i="6"/>
  <c r="AB399" i="6"/>
  <c r="AA399" i="6"/>
  <c r="Z399" i="6"/>
  <c r="Y399" i="6"/>
  <c r="X399" i="6"/>
  <c r="W399" i="6"/>
  <c r="V399" i="6"/>
  <c r="U399" i="6"/>
  <c r="T399" i="6"/>
  <c r="AE397" i="6"/>
  <c r="AD397" i="6"/>
  <c r="AC397" i="6"/>
  <c r="AB397" i="6"/>
  <c r="AA397" i="6"/>
  <c r="Z397" i="6"/>
  <c r="Y397" i="6"/>
  <c r="X397" i="6"/>
  <c r="W397" i="6"/>
  <c r="V397" i="6"/>
  <c r="U397" i="6"/>
  <c r="T397" i="6"/>
  <c r="AE395" i="6"/>
  <c r="AD395" i="6"/>
  <c r="AC395" i="6"/>
  <c r="AB395" i="6"/>
  <c r="AA395" i="6"/>
  <c r="Z395" i="6"/>
  <c r="Y395" i="6"/>
  <c r="X395" i="6"/>
  <c r="W395" i="6"/>
  <c r="V395" i="6"/>
  <c r="U395" i="6"/>
  <c r="T395" i="6"/>
  <c r="AE393" i="6"/>
  <c r="AD393" i="6"/>
  <c r="AC393" i="6"/>
  <c r="AB393" i="6"/>
  <c r="AA393" i="6"/>
  <c r="Z393" i="6"/>
  <c r="Y393" i="6"/>
  <c r="X393" i="6"/>
  <c r="W393" i="6"/>
  <c r="V393" i="6"/>
  <c r="U393" i="6"/>
  <c r="T393" i="6"/>
  <c r="AE391" i="6"/>
  <c r="AD391" i="6"/>
  <c r="AC391" i="6"/>
  <c r="AB391" i="6"/>
  <c r="AA391" i="6"/>
  <c r="Z391" i="6"/>
  <c r="Y391" i="6"/>
  <c r="X391" i="6"/>
  <c r="W391" i="6"/>
  <c r="V391" i="6"/>
  <c r="U391" i="6"/>
  <c r="T391" i="6"/>
  <c r="AE389" i="6"/>
  <c r="AD389" i="6"/>
  <c r="AC389" i="6"/>
  <c r="AB389" i="6"/>
  <c r="AA389" i="6"/>
  <c r="Z389" i="6"/>
  <c r="Y389" i="6"/>
  <c r="X389" i="6"/>
  <c r="W389" i="6"/>
  <c r="V389" i="6"/>
  <c r="U389" i="6"/>
  <c r="T389" i="6"/>
  <c r="AE387" i="6"/>
  <c r="AD387" i="6"/>
  <c r="AC387" i="6"/>
  <c r="AB387" i="6"/>
  <c r="AA387" i="6"/>
  <c r="Z387" i="6"/>
  <c r="Y387" i="6"/>
  <c r="X387" i="6"/>
  <c r="W387" i="6"/>
  <c r="V387" i="6"/>
  <c r="U387" i="6"/>
  <c r="T387" i="6"/>
  <c r="AE385" i="6"/>
  <c r="AD385" i="6"/>
  <c r="AC385" i="6"/>
  <c r="AB385" i="6"/>
  <c r="AA385" i="6"/>
  <c r="Z385" i="6"/>
  <c r="Y385" i="6"/>
  <c r="X385" i="6"/>
  <c r="W385" i="6"/>
  <c r="V385" i="6"/>
  <c r="U385" i="6"/>
  <c r="T385" i="6"/>
  <c r="AE383" i="6"/>
  <c r="AD383" i="6"/>
  <c r="AC383" i="6"/>
  <c r="AB383" i="6"/>
  <c r="AA383" i="6"/>
  <c r="Z383" i="6"/>
  <c r="Y383" i="6"/>
  <c r="X383" i="6"/>
  <c r="W383" i="6"/>
  <c r="V383" i="6"/>
  <c r="U383" i="6"/>
  <c r="T383" i="6"/>
  <c r="AE381" i="6"/>
  <c r="AD381" i="6"/>
  <c r="AC381" i="6"/>
  <c r="AB381" i="6"/>
  <c r="AA381" i="6"/>
  <c r="Z381" i="6"/>
  <c r="Y381" i="6"/>
  <c r="X381" i="6"/>
  <c r="W381" i="6"/>
  <c r="V381" i="6"/>
  <c r="U381" i="6"/>
  <c r="T381" i="6"/>
  <c r="AE379" i="6"/>
  <c r="AD379" i="6"/>
  <c r="AC379" i="6"/>
  <c r="AB379" i="6"/>
  <c r="AA379" i="6"/>
  <c r="Z379" i="6"/>
  <c r="Y379" i="6"/>
  <c r="X379" i="6"/>
  <c r="W379" i="6"/>
  <c r="V379" i="6"/>
  <c r="U379" i="6"/>
  <c r="T379" i="6"/>
  <c r="AE377" i="6"/>
  <c r="AD377" i="6"/>
  <c r="AC377" i="6"/>
  <c r="AB377" i="6"/>
  <c r="AA377" i="6"/>
  <c r="Z377" i="6"/>
  <c r="Y377" i="6"/>
  <c r="X377" i="6"/>
  <c r="W377" i="6"/>
  <c r="V377" i="6"/>
  <c r="U377" i="6"/>
  <c r="T377" i="6"/>
  <c r="AE375" i="6"/>
  <c r="AD375" i="6"/>
  <c r="AC375" i="6"/>
  <c r="AB375" i="6"/>
  <c r="AA375" i="6"/>
  <c r="Z375" i="6"/>
  <c r="Y375" i="6"/>
  <c r="X375" i="6"/>
  <c r="W375" i="6"/>
  <c r="V375" i="6"/>
  <c r="U375" i="6"/>
  <c r="T375" i="6"/>
  <c r="AE373" i="6"/>
  <c r="AD373" i="6"/>
  <c r="AC373" i="6"/>
  <c r="AB373" i="6"/>
  <c r="AA373" i="6"/>
  <c r="Z373" i="6"/>
  <c r="Y373" i="6"/>
  <c r="X373" i="6"/>
  <c r="W373" i="6"/>
  <c r="V373" i="6"/>
  <c r="U373" i="6"/>
  <c r="T373" i="6"/>
  <c r="AE371" i="6"/>
  <c r="AD371" i="6"/>
  <c r="AC371" i="6"/>
  <c r="AB371" i="6"/>
  <c r="AA371" i="6"/>
  <c r="Z371" i="6"/>
  <c r="Y371" i="6"/>
  <c r="X371" i="6"/>
  <c r="W371" i="6"/>
  <c r="V371" i="6"/>
  <c r="U371" i="6"/>
  <c r="T371" i="6"/>
  <c r="AE369" i="6"/>
  <c r="AD369" i="6"/>
  <c r="AC369" i="6"/>
  <c r="AB369" i="6"/>
  <c r="AA369" i="6"/>
  <c r="Z369" i="6"/>
  <c r="Y369" i="6"/>
  <c r="X369" i="6"/>
  <c r="W369" i="6"/>
  <c r="V369" i="6"/>
  <c r="U369" i="6"/>
  <c r="T369" i="6"/>
  <c r="AE367" i="6"/>
  <c r="AD367" i="6"/>
  <c r="AC367" i="6"/>
  <c r="AB367" i="6"/>
  <c r="AA367" i="6"/>
  <c r="Z367" i="6"/>
  <c r="Y367" i="6"/>
  <c r="X367" i="6"/>
  <c r="W367" i="6"/>
  <c r="V367" i="6"/>
  <c r="U367" i="6"/>
  <c r="T367" i="6"/>
  <c r="AE365" i="6"/>
  <c r="AD365" i="6"/>
  <c r="AC365" i="6"/>
  <c r="AB365" i="6"/>
  <c r="AA365" i="6"/>
  <c r="Z365" i="6"/>
  <c r="Y365" i="6"/>
  <c r="X365" i="6"/>
  <c r="W365" i="6"/>
  <c r="V365" i="6"/>
  <c r="U365" i="6"/>
  <c r="T365" i="6"/>
  <c r="AE363" i="6"/>
  <c r="AD363" i="6"/>
  <c r="AC363" i="6"/>
  <c r="AB363" i="6"/>
  <c r="AA363" i="6"/>
  <c r="Z363" i="6"/>
  <c r="Y363" i="6"/>
  <c r="X363" i="6"/>
  <c r="W363" i="6"/>
  <c r="V363" i="6"/>
  <c r="U363" i="6"/>
  <c r="T363" i="6"/>
  <c r="AE361" i="6"/>
  <c r="AD361" i="6"/>
  <c r="AC361" i="6"/>
  <c r="AB361" i="6"/>
  <c r="AA361" i="6"/>
  <c r="Z361" i="6"/>
  <c r="Y361" i="6"/>
  <c r="X361" i="6"/>
  <c r="W361" i="6"/>
  <c r="V361" i="6"/>
  <c r="U361" i="6"/>
  <c r="T361" i="6"/>
  <c r="AE359" i="6"/>
  <c r="AD359" i="6"/>
  <c r="AC359" i="6"/>
  <c r="AB359" i="6"/>
  <c r="AA359" i="6"/>
  <c r="Z359" i="6"/>
  <c r="Y359" i="6"/>
  <c r="X359" i="6"/>
  <c r="W359" i="6"/>
  <c r="V359" i="6"/>
  <c r="U359" i="6"/>
  <c r="T359" i="6"/>
  <c r="AE357" i="6"/>
  <c r="AD357" i="6"/>
  <c r="AC357" i="6"/>
  <c r="AB357" i="6"/>
  <c r="AA357" i="6"/>
  <c r="Z357" i="6"/>
  <c r="Y357" i="6"/>
  <c r="X357" i="6"/>
  <c r="W357" i="6"/>
  <c r="V357" i="6"/>
  <c r="U357" i="6"/>
  <c r="T357" i="6"/>
  <c r="AE355" i="6"/>
  <c r="AD355" i="6"/>
  <c r="AC355" i="6"/>
  <c r="AB355" i="6"/>
  <c r="AA355" i="6"/>
  <c r="Z355" i="6"/>
  <c r="Y355" i="6"/>
  <c r="X355" i="6"/>
  <c r="W355" i="6"/>
  <c r="V355" i="6"/>
  <c r="U355" i="6"/>
  <c r="T355" i="6"/>
  <c r="AE353" i="6"/>
  <c r="AD353" i="6"/>
  <c r="AC353" i="6"/>
  <c r="AB353" i="6"/>
  <c r="AA353" i="6"/>
  <c r="Z353" i="6"/>
  <c r="Y353" i="6"/>
  <c r="X353" i="6"/>
  <c r="W353" i="6"/>
  <c r="V353" i="6"/>
  <c r="U353" i="6"/>
  <c r="T353" i="6"/>
  <c r="AE351" i="6"/>
  <c r="AD351" i="6"/>
  <c r="AC351" i="6"/>
  <c r="AB351" i="6"/>
  <c r="AA351" i="6"/>
  <c r="Z351" i="6"/>
  <c r="Y351" i="6"/>
  <c r="X351" i="6"/>
  <c r="W351" i="6"/>
  <c r="V351" i="6"/>
  <c r="U351" i="6"/>
  <c r="T351" i="6"/>
  <c r="AE349" i="6"/>
  <c r="AD349" i="6"/>
  <c r="AC349" i="6"/>
  <c r="AB349" i="6"/>
  <c r="AA349" i="6"/>
  <c r="Z349" i="6"/>
  <c r="Y349" i="6"/>
  <c r="X349" i="6"/>
  <c r="W349" i="6"/>
  <c r="V349" i="6"/>
  <c r="U349" i="6"/>
  <c r="T349" i="6"/>
  <c r="AE347" i="6"/>
  <c r="AD347" i="6"/>
  <c r="AC347" i="6"/>
  <c r="AB347" i="6"/>
  <c r="AA347" i="6"/>
  <c r="Z347" i="6"/>
  <c r="Y347" i="6"/>
  <c r="X347" i="6"/>
  <c r="W347" i="6"/>
  <c r="V347" i="6"/>
  <c r="U347" i="6"/>
  <c r="T347" i="6"/>
  <c r="AE345" i="6"/>
  <c r="AD345" i="6"/>
  <c r="AC345" i="6"/>
  <c r="AB345" i="6"/>
  <c r="AA345" i="6"/>
  <c r="Z345" i="6"/>
  <c r="Y345" i="6"/>
  <c r="X345" i="6"/>
  <c r="W345" i="6"/>
  <c r="V345" i="6"/>
  <c r="U345" i="6"/>
  <c r="T345" i="6"/>
  <c r="AE343" i="6"/>
  <c r="AD343" i="6"/>
  <c r="AC343" i="6"/>
  <c r="AB343" i="6"/>
  <c r="AA343" i="6"/>
  <c r="Z343" i="6"/>
  <c r="Y343" i="6"/>
  <c r="X343" i="6"/>
  <c r="W343" i="6"/>
  <c r="V343" i="6"/>
  <c r="U343" i="6"/>
  <c r="T343" i="6"/>
  <c r="AE341" i="6"/>
  <c r="AD341" i="6"/>
  <c r="AC341" i="6"/>
  <c r="AB341" i="6"/>
  <c r="AA341" i="6"/>
  <c r="Z341" i="6"/>
  <c r="Y341" i="6"/>
  <c r="X341" i="6"/>
  <c r="W341" i="6"/>
  <c r="V341" i="6"/>
  <c r="U341" i="6"/>
  <c r="T341" i="6"/>
  <c r="AE339" i="6"/>
  <c r="AD339" i="6"/>
  <c r="AC339" i="6"/>
  <c r="AB339" i="6"/>
  <c r="AA339" i="6"/>
  <c r="Z339" i="6"/>
  <c r="Y339" i="6"/>
  <c r="X339" i="6"/>
  <c r="W339" i="6"/>
  <c r="V339" i="6"/>
  <c r="U339" i="6"/>
  <c r="T339" i="6"/>
  <c r="AE337" i="6"/>
  <c r="AD337" i="6"/>
  <c r="AC337" i="6"/>
  <c r="AB337" i="6"/>
  <c r="AA337" i="6"/>
  <c r="Z337" i="6"/>
  <c r="Y337" i="6"/>
  <c r="X337" i="6"/>
  <c r="W337" i="6"/>
  <c r="V337" i="6"/>
  <c r="U337" i="6"/>
  <c r="T337" i="6"/>
  <c r="AE335" i="6"/>
  <c r="AD335" i="6"/>
  <c r="AC335" i="6"/>
  <c r="AB335" i="6"/>
  <c r="AA335" i="6"/>
  <c r="Z335" i="6"/>
  <c r="Y335" i="6"/>
  <c r="X335" i="6"/>
  <c r="W335" i="6"/>
  <c r="V335" i="6"/>
  <c r="U335" i="6"/>
  <c r="T335" i="6"/>
  <c r="AE333" i="6"/>
  <c r="AD333" i="6"/>
  <c r="AC333" i="6"/>
  <c r="AB333" i="6"/>
  <c r="AA333" i="6"/>
  <c r="Z333" i="6"/>
  <c r="Y333" i="6"/>
  <c r="X333" i="6"/>
  <c r="W333" i="6"/>
  <c r="V333" i="6"/>
  <c r="U333" i="6"/>
  <c r="T333" i="6"/>
  <c r="AE331" i="6"/>
  <c r="AD331" i="6"/>
  <c r="AC331" i="6"/>
  <c r="AB331" i="6"/>
  <c r="AA331" i="6"/>
  <c r="Z331" i="6"/>
  <c r="Y331" i="6"/>
  <c r="X331" i="6"/>
  <c r="W331" i="6"/>
  <c r="V331" i="6"/>
  <c r="U331" i="6"/>
  <c r="T331" i="6"/>
  <c r="AE329" i="6"/>
  <c r="AD329" i="6"/>
  <c r="AC329" i="6"/>
  <c r="AB329" i="6"/>
  <c r="AA329" i="6"/>
  <c r="Z329" i="6"/>
  <c r="Y329" i="6"/>
  <c r="X329" i="6"/>
  <c r="W329" i="6"/>
  <c r="V329" i="6"/>
  <c r="U329" i="6"/>
  <c r="T329" i="6"/>
  <c r="AE327" i="6"/>
  <c r="AD327" i="6"/>
  <c r="AC327" i="6"/>
  <c r="AB327" i="6"/>
  <c r="AA327" i="6"/>
  <c r="Z327" i="6"/>
  <c r="Y327" i="6"/>
  <c r="X327" i="6"/>
  <c r="W327" i="6"/>
  <c r="V327" i="6"/>
  <c r="U327" i="6"/>
  <c r="T327" i="6"/>
  <c r="AE325" i="6"/>
  <c r="AD325" i="6"/>
  <c r="AC325" i="6"/>
  <c r="AB325" i="6"/>
  <c r="AA325" i="6"/>
  <c r="Z325" i="6"/>
  <c r="Y325" i="6"/>
  <c r="X325" i="6"/>
  <c r="W325" i="6"/>
  <c r="V325" i="6"/>
  <c r="U325" i="6"/>
  <c r="T325" i="6"/>
  <c r="AE323" i="6"/>
  <c r="AD323" i="6"/>
  <c r="AC323" i="6"/>
  <c r="AB323" i="6"/>
  <c r="AA323" i="6"/>
  <c r="Z323" i="6"/>
  <c r="Y323" i="6"/>
  <c r="X323" i="6"/>
  <c r="W323" i="6"/>
  <c r="V323" i="6"/>
  <c r="U323" i="6"/>
  <c r="T323" i="6"/>
  <c r="AE321" i="6"/>
  <c r="AD321" i="6"/>
  <c r="AC321" i="6"/>
  <c r="AB321" i="6"/>
  <c r="AA321" i="6"/>
  <c r="Z321" i="6"/>
  <c r="Y321" i="6"/>
  <c r="X321" i="6"/>
  <c r="W321" i="6"/>
  <c r="V321" i="6"/>
  <c r="U321" i="6"/>
  <c r="T321" i="6"/>
  <c r="AE319" i="6"/>
  <c r="AD319" i="6"/>
  <c r="AC319" i="6"/>
  <c r="AB319" i="6"/>
  <c r="AA319" i="6"/>
  <c r="Z319" i="6"/>
  <c r="Y319" i="6"/>
  <c r="X319" i="6"/>
  <c r="W319" i="6"/>
  <c r="V319" i="6"/>
  <c r="U319" i="6"/>
  <c r="T319" i="6"/>
  <c r="AE317" i="6"/>
  <c r="AD317" i="6"/>
  <c r="AC317" i="6"/>
  <c r="AB317" i="6"/>
  <c r="AA317" i="6"/>
  <c r="Z317" i="6"/>
  <c r="Y317" i="6"/>
  <c r="X317" i="6"/>
  <c r="W317" i="6"/>
  <c r="V317" i="6"/>
  <c r="U317" i="6"/>
  <c r="T317" i="6"/>
  <c r="AE315" i="6"/>
  <c r="AD315" i="6"/>
  <c r="AC315" i="6"/>
  <c r="AB315" i="6"/>
  <c r="AA315" i="6"/>
  <c r="Z315" i="6"/>
  <c r="Y315" i="6"/>
  <c r="X315" i="6"/>
  <c r="W315" i="6"/>
  <c r="V315" i="6"/>
  <c r="U315" i="6"/>
  <c r="T315" i="6"/>
  <c r="AE313" i="6"/>
  <c r="AD313" i="6"/>
  <c r="AC313" i="6"/>
  <c r="AB313" i="6"/>
  <c r="AA313" i="6"/>
  <c r="Z313" i="6"/>
  <c r="Y313" i="6"/>
  <c r="X313" i="6"/>
  <c r="W313" i="6"/>
  <c r="V313" i="6"/>
  <c r="U313" i="6"/>
  <c r="T313" i="6"/>
  <c r="AE311" i="6"/>
  <c r="AD311" i="6"/>
  <c r="AC311" i="6"/>
  <c r="AB311" i="6"/>
  <c r="AA311" i="6"/>
  <c r="Z311" i="6"/>
  <c r="Y311" i="6"/>
  <c r="X311" i="6"/>
  <c r="W311" i="6"/>
  <c r="V311" i="6"/>
  <c r="U311" i="6"/>
  <c r="T311" i="6"/>
  <c r="AE309" i="6"/>
  <c r="AD309" i="6"/>
  <c r="AC309" i="6"/>
  <c r="AB309" i="6"/>
  <c r="AA309" i="6"/>
  <c r="Z309" i="6"/>
  <c r="Y309" i="6"/>
  <c r="X309" i="6"/>
  <c r="W309" i="6"/>
  <c r="V309" i="6"/>
  <c r="U309" i="6"/>
  <c r="T309" i="6"/>
  <c r="AE307" i="6"/>
  <c r="AD307" i="6"/>
  <c r="AC307" i="6"/>
  <c r="AB307" i="6"/>
  <c r="AA307" i="6"/>
  <c r="Z307" i="6"/>
  <c r="Y307" i="6"/>
  <c r="X307" i="6"/>
  <c r="W307" i="6"/>
  <c r="V307" i="6"/>
  <c r="U307" i="6"/>
  <c r="T307" i="6"/>
  <c r="AE305" i="6"/>
  <c r="AD305" i="6"/>
  <c r="AC305" i="6"/>
  <c r="AB305" i="6"/>
  <c r="AA305" i="6"/>
  <c r="Z305" i="6"/>
  <c r="Y305" i="6"/>
  <c r="X305" i="6"/>
  <c r="W305" i="6"/>
  <c r="V305" i="6"/>
  <c r="U305" i="6"/>
  <c r="T305" i="6"/>
  <c r="AE303" i="6"/>
  <c r="AD303" i="6"/>
  <c r="AC303" i="6"/>
  <c r="AB303" i="6"/>
  <c r="AA303" i="6"/>
  <c r="Z303" i="6"/>
  <c r="Y303" i="6"/>
  <c r="X303" i="6"/>
  <c r="W303" i="6"/>
  <c r="V303" i="6"/>
  <c r="U303" i="6"/>
  <c r="T303" i="6"/>
  <c r="AE301" i="6"/>
  <c r="AD301" i="6"/>
  <c r="AC301" i="6"/>
  <c r="AB301" i="6"/>
  <c r="AA301" i="6"/>
  <c r="Z301" i="6"/>
  <c r="Y301" i="6"/>
  <c r="X301" i="6"/>
  <c r="W301" i="6"/>
  <c r="V301" i="6"/>
  <c r="U301" i="6"/>
  <c r="T301" i="6"/>
  <c r="AE299" i="6"/>
  <c r="AD299" i="6"/>
  <c r="AC299" i="6"/>
  <c r="AB299" i="6"/>
  <c r="AA299" i="6"/>
  <c r="Z299" i="6"/>
  <c r="Y299" i="6"/>
  <c r="X299" i="6"/>
  <c r="W299" i="6"/>
  <c r="V299" i="6"/>
  <c r="U299" i="6"/>
  <c r="T299" i="6"/>
  <c r="AE297" i="6"/>
  <c r="AD297" i="6"/>
  <c r="AC297" i="6"/>
  <c r="AB297" i="6"/>
  <c r="AA297" i="6"/>
  <c r="Z297" i="6"/>
  <c r="Y297" i="6"/>
  <c r="X297" i="6"/>
  <c r="W297" i="6"/>
  <c r="V297" i="6"/>
  <c r="U297" i="6"/>
  <c r="T297" i="6"/>
  <c r="AE295" i="6"/>
  <c r="AD295" i="6"/>
  <c r="AC295" i="6"/>
  <c r="AB295" i="6"/>
  <c r="AA295" i="6"/>
  <c r="Z295" i="6"/>
  <c r="Y295" i="6"/>
  <c r="X295" i="6"/>
  <c r="W295" i="6"/>
  <c r="V295" i="6"/>
  <c r="U295" i="6"/>
  <c r="T295" i="6"/>
  <c r="AE293" i="6"/>
  <c r="AD293" i="6"/>
  <c r="AC293" i="6"/>
  <c r="AB293" i="6"/>
  <c r="AA293" i="6"/>
  <c r="Z293" i="6"/>
  <c r="Y293" i="6"/>
  <c r="X293" i="6"/>
  <c r="W293" i="6"/>
  <c r="V293" i="6"/>
  <c r="U293" i="6"/>
  <c r="T293" i="6"/>
  <c r="AE291" i="6"/>
  <c r="AD291" i="6"/>
  <c r="AC291" i="6"/>
  <c r="AB291" i="6"/>
  <c r="AA291" i="6"/>
  <c r="Z291" i="6"/>
  <c r="Y291" i="6"/>
  <c r="X291" i="6"/>
  <c r="W291" i="6"/>
  <c r="V291" i="6"/>
  <c r="U291" i="6"/>
  <c r="T291" i="6"/>
  <c r="AE289" i="6"/>
  <c r="AD289" i="6"/>
  <c r="AC289" i="6"/>
  <c r="AB289" i="6"/>
  <c r="AA289" i="6"/>
  <c r="Z289" i="6"/>
  <c r="Y289" i="6"/>
  <c r="X289" i="6"/>
  <c r="W289" i="6"/>
  <c r="V289" i="6"/>
  <c r="U289" i="6"/>
  <c r="T289" i="6"/>
  <c r="AE287" i="6"/>
  <c r="AD287" i="6"/>
  <c r="AC287" i="6"/>
  <c r="AB287" i="6"/>
  <c r="AA287" i="6"/>
  <c r="Z287" i="6"/>
  <c r="Y287" i="6"/>
  <c r="X287" i="6"/>
  <c r="W287" i="6"/>
  <c r="V287" i="6"/>
  <c r="U287" i="6"/>
  <c r="T287" i="6"/>
  <c r="AE285" i="6"/>
  <c r="AD285" i="6"/>
  <c r="AC285" i="6"/>
  <c r="AB285" i="6"/>
  <c r="AA285" i="6"/>
  <c r="Z285" i="6"/>
  <c r="Y285" i="6"/>
  <c r="X285" i="6"/>
  <c r="W285" i="6"/>
  <c r="V285" i="6"/>
  <c r="U285" i="6"/>
  <c r="T285" i="6"/>
  <c r="AE283" i="6"/>
  <c r="AD283" i="6"/>
  <c r="AC283" i="6"/>
  <c r="AB283" i="6"/>
  <c r="AA283" i="6"/>
  <c r="Z283" i="6"/>
  <c r="Y283" i="6"/>
  <c r="X283" i="6"/>
  <c r="W283" i="6"/>
  <c r="V283" i="6"/>
  <c r="U283" i="6"/>
  <c r="T283" i="6"/>
  <c r="AE281" i="6"/>
  <c r="AD281" i="6"/>
  <c r="AC281" i="6"/>
  <c r="AB281" i="6"/>
  <c r="AA281" i="6"/>
  <c r="Z281" i="6"/>
  <c r="Y281" i="6"/>
  <c r="X281" i="6"/>
  <c r="W281" i="6"/>
  <c r="V281" i="6"/>
  <c r="U281" i="6"/>
  <c r="T281" i="6"/>
  <c r="AE279" i="6"/>
  <c r="AD279" i="6"/>
  <c r="AC279" i="6"/>
  <c r="AB279" i="6"/>
  <c r="AA279" i="6"/>
  <c r="Z279" i="6"/>
  <c r="Y279" i="6"/>
  <c r="X279" i="6"/>
  <c r="W279" i="6"/>
  <c r="V279" i="6"/>
  <c r="U279" i="6"/>
  <c r="T279" i="6"/>
  <c r="AE277" i="6"/>
  <c r="AD277" i="6"/>
  <c r="AC277" i="6"/>
  <c r="AB277" i="6"/>
  <c r="AA277" i="6"/>
  <c r="Z277" i="6"/>
  <c r="Y277" i="6"/>
  <c r="X277" i="6"/>
  <c r="W277" i="6"/>
  <c r="V277" i="6"/>
  <c r="U277" i="6"/>
  <c r="T277" i="6"/>
  <c r="AE275" i="6"/>
  <c r="AD275" i="6"/>
  <c r="AC275" i="6"/>
  <c r="AB275" i="6"/>
  <c r="AA275" i="6"/>
  <c r="Z275" i="6"/>
  <c r="Y275" i="6"/>
  <c r="X275" i="6"/>
  <c r="W275" i="6"/>
  <c r="V275" i="6"/>
  <c r="U275" i="6"/>
  <c r="T275" i="6"/>
  <c r="AE273" i="6"/>
  <c r="AD273" i="6"/>
  <c r="AC273" i="6"/>
  <c r="AB273" i="6"/>
  <c r="AA273" i="6"/>
  <c r="Z273" i="6"/>
  <c r="Y273" i="6"/>
  <c r="X273" i="6"/>
  <c r="W273" i="6"/>
  <c r="V273" i="6"/>
  <c r="U273" i="6"/>
  <c r="T273" i="6"/>
  <c r="AE271" i="6"/>
  <c r="AD271" i="6"/>
  <c r="AC271" i="6"/>
  <c r="AB271" i="6"/>
  <c r="AA271" i="6"/>
  <c r="Z271" i="6"/>
  <c r="Y271" i="6"/>
  <c r="X271" i="6"/>
  <c r="W271" i="6"/>
  <c r="V271" i="6"/>
  <c r="U271" i="6"/>
  <c r="T271" i="6"/>
  <c r="AE269" i="6"/>
  <c r="AD269" i="6"/>
  <c r="AC269" i="6"/>
  <c r="AB269" i="6"/>
  <c r="AA269" i="6"/>
  <c r="Z269" i="6"/>
  <c r="Y269" i="6"/>
  <c r="X269" i="6"/>
  <c r="W269" i="6"/>
  <c r="V269" i="6"/>
  <c r="U269" i="6"/>
  <c r="T269" i="6"/>
  <c r="AE267" i="6"/>
  <c r="AD267" i="6"/>
  <c r="AC267" i="6"/>
  <c r="AB267" i="6"/>
  <c r="AA267" i="6"/>
  <c r="Z267" i="6"/>
  <c r="Y267" i="6"/>
  <c r="X267" i="6"/>
  <c r="W267" i="6"/>
  <c r="V267" i="6"/>
  <c r="U267" i="6"/>
  <c r="T267" i="6"/>
  <c r="AE265" i="6"/>
  <c r="AD265" i="6"/>
  <c r="AC265" i="6"/>
  <c r="AB265" i="6"/>
  <c r="AA265" i="6"/>
  <c r="Z265" i="6"/>
  <c r="Y265" i="6"/>
  <c r="X265" i="6"/>
  <c r="W265" i="6"/>
  <c r="V265" i="6"/>
  <c r="U265" i="6"/>
  <c r="T265" i="6"/>
  <c r="AE263" i="6"/>
  <c r="AD263" i="6"/>
  <c r="AC263" i="6"/>
  <c r="AB263" i="6"/>
  <c r="AA263" i="6"/>
  <c r="Z263" i="6"/>
  <c r="Y263" i="6"/>
  <c r="X263" i="6"/>
  <c r="W263" i="6"/>
  <c r="V263" i="6"/>
  <c r="U263" i="6"/>
  <c r="T263" i="6"/>
  <c r="AE261" i="6"/>
  <c r="AD261" i="6"/>
  <c r="AC261" i="6"/>
  <c r="AB261" i="6"/>
  <c r="AA261" i="6"/>
  <c r="Z261" i="6"/>
  <c r="Y261" i="6"/>
  <c r="X261" i="6"/>
  <c r="W261" i="6"/>
  <c r="V261" i="6"/>
  <c r="U261" i="6"/>
  <c r="T261" i="6"/>
  <c r="AE259" i="6"/>
  <c r="AD259" i="6"/>
  <c r="AC259" i="6"/>
  <c r="AB259" i="6"/>
  <c r="AA259" i="6"/>
  <c r="Z259" i="6"/>
  <c r="Y259" i="6"/>
  <c r="X259" i="6"/>
  <c r="W259" i="6"/>
  <c r="V259" i="6"/>
  <c r="U259" i="6"/>
  <c r="T259" i="6"/>
  <c r="AE257" i="6"/>
  <c r="AD257" i="6"/>
  <c r="AC257" i="6"/>
  <c r="AB257" i="6"/>
  <c r="AA257" i="6"/>
  <c r="Z257" i="6"/>
  <c r="Y257" i="6"/>
  <c r="X257" i="6"/>
  <c r="W257" i="6"/>
  <c r="V257" i="6"/>
  <c r="U257" i="6"/>
  <c r="T257" i="6"/>
  <c r="AE255" i="6"/>
  <c r="AD255" i="6"/>
  <c r="AC255" i="6"/>
  <c r="AB255" i="6"/>
  <c r="AA255" i="6"/>
  <c r="Z255" i="6"/>
  <c r="Y255" i="6"/>
  <c r="X255" i="6"/>
  <c r="W255" i="6"/>
  <c r="V255" i="6"/>
  <c r="U255" i="6"/>
  <c r="T255" i="6"/>
  <c r="AE253" i="6"/>
  <c r="AD253" i="6"/>
  <c r="AC253" i="6"/>
  <c r="AB253" i="6"/>
  <c r="AA253" i="6"/>
  <c r="Z253" i="6"/>
  <c r="Y253" i="6"/>
  <c r="X253" i="6"/>
  <c r="W253" i="6"/>
  <c r="V253" i="6"/>
  <c r="U253" i="6"/>
  <c r="T253" i="6"/>
  <c r="AE251" i="6"/>
  <c r="AD251" i="6"/>
  <c r="AC251" i="6"/>
  <c r="AB251" i="6"/>
  <c r="AA251" i="6"/>
  <c r="Z251" i="6"/>
  <c r="Y251" i="6"/>
  <c r="X251" i="6"/>
  <c r="W251" i="6"/>
  <c r="V251" i="6"/>
  <c r="U251" i="6"/>
  <c r="T251" i="6"/>
  <c r="AE249" i="6"/>
  <c r="AD249" i="6"/>
  <c r="AC249" i="6"/>
  <c r="AB249" i="6"/>
  <c r="AA249" i="6"/>
  <c r="Z249" i="6"/>
  <c r="Y249" i="6"/>
  <c r="X249" i="6"/>
  <c r="W249" i="6"/>
  <c r="V249" i="6"/>
  <c r="U249" i="6"/>
  <c r="T249" i="6"/>
  <c r="AE247" i="6"/>
  <c r="AD247" i="6"/>
  <c r="AC247" i="6"/>
  <c r="AB247" i="6"/>
  <c r="AA247" i="6"/>
  <c r="Z247" i="6"/>
  <c r="Y247" i="6"/>
  <c r="X247" i="6"/>
  <c r="W247" i="6"/>
  <c r="V247" i="6"/>
  <c r="U247" i="6"/>
  <c r="T247" i="6"/>
  <c r="AE245" i="6"/>
  <c r="AD245" i="6"/>
  <c r="AC245" i="6"/>
  <c r="AB245" i="6"/>
  <c r="AA245" i="6"/>
  <c r="Z245" i="6"/>
  <c r="Y245" i="6"/>
  <c r="X245" i="6"/>
  <c r="W245" i="6"/>
  <c r="V245" i="6"/>
  <c r="U245" i="6"/>
  <c r="T245" i="6"/>
  <c r="AE243" i="6"/>
  <c r="AD243" i="6"/>
  <c r="AC243" i="6"/>
  <c r="AB243" i="6"/>
  <c r="AA243" i="6"/>
  <c r="Z243" i="6"/>
  <c r="Y243" i="6"/>
  <c r="X243" i="6"/>
  <c r="W243" i="6"/>
  <c r="V243" i="6"/>
  <c r="U243" i="6"/>
  <c r="T243" i="6"/>
  <c r="AE241" i="6"/>
  <c r="AD241" i="6"/>
  <c r="AC241" i="6"/>
  <c r="AB241" i="6"/>
  <c r="AA241" i="6"/>
  <c r="Z241" i="6"/>
  <c r="Y241" i="6"/>
  <c r="X241" i="6"/>
  <c r="W241" i="6"/>
  <c r="V241" i="6"/>
  <c r="U241" i="6"/>
  <c r="T241" i="6"/>
  <c r="AE239" i="6"/>
  <c r="AD239" i="6"/>
  <c r="AC239" i="6"/>
  <c r="AB239" i="6"/>
  <c r="AA239" i="6"/>
  <c r="Z239" i="6"/>
  <c r="Y239" i="6"/>
  <c r="X239" i="6"/>
  <c r="W239" i="6"/>
  <c r="V239" i="6"/>
  <c r="U239" i="6"/>
  <c r="T239" i="6"/>
  <c r="AE237" i="6"/>
  <c r="AD237" i="6"/>
  <c r="AC237" i="6"/>
  <c r="AB237" i="6"/>
  <c r="AA237" i="6"/>
  <c r="Z237" i="6"/>
  <c r="Y237" i="6"/>
  <c r="X237" i="6"/>
  <c r="W237" i="6"/>
  <c r="V237" i="6"/>
  <c r="U237" i="6"/>
  <c r="T237" i="6"/>
  <c r="AE235" i="6"/>
  <c r="AD235" i="6"/>
  <c r="AC235" i="6"/>
  <c r="AB235" i="6"/>
  <c r="AA235" i="6"/>
  <c r="Z235" i="6"/>
  <c r="Y235" i="6"/>
  <c r="X235" i="6"/>
  <c r="W235" i="6"/>
  <c r="V235" i="6"/>
  <c r="U235" i="6"/>
  <c r="T235" i="6"/>
  <c r="AE233" i="6"/>
  <c r="AD233" i="6"/>
  <c r="AC233" i="6"/>
  <c r="AB233" i="6"/>
  <c r="AA233" i="6"/>
  <c r="Z233" i="6"/>
  <c r="Y233" i="6"/>
  <c r="X233" i="6"/>
  <c r="W233" i="6"/>
  <c r="V233" i="6"/>
  <c r="U233" i="6"/>
  <c r="T233" i="6"/>
  <c r="AE231" i="6"/>
  <c r="AD231" i="6"/>
  <c r="AC231" i="6"/>
  <c r="AB231" i="6"/>
  <c r="AA231" i="6"/>
  <c r="Z231" i="6"/>
  <c r="Y231" i="6"/>
  <c r="X231" i="6"/>
  <c r="W231" i="6"/>
  <c r="V231" i="6"/>
  <c r="U231" i="6"/>
  <c r="T231" i="6"/>
  <c r="AE229" i="6"/>
  <c r="AD229" i="6"/>
  <c r="AC229" i="6"/>
  <c r="AB229" i="6"/>
  <c r="AA229" i="6"/>
  <c r="Z229" i="6"/>
  <c r="Y229" i="6"/>
  <c r="X229" i="6"/>
  <c r="W229" i="6"/>
  <c r="V229" i="6"/>
  <c r="U229" i="6"/>
  <c r="T229" i="6"/>
  <c r="AE227" i="6"/>
  <c r="AD227" i="6"/>
  <c r="AC227" i="6"/>
  <c r="AB227" i="6"/>
  <c r="AA227" i="6"/>
  <c r="Z227" i="6"/>
  <c r="Y227" i="6"/>
  <c r="X227" i="6"/>
  <c r="W227" i="6"/>
  <c r="V227" i="6"/>
  <c r="U227" i="6"/>
  <c r="T227" i="6"/>
  <c r="AE225" i="6"/>
  <c r="AD225" i="6"/>
  <c r="AC225" i="6"/>
  <c r="AB225" i="6"/>
  <c r="AA225" i="6"/>
  <c r="Z225" i="6"/>
  <c r="Y225" i="6"/>
  <c r="X225" i="6"/>
  <c r="W225" i="6"/>
  <c r="V225" i="6"/>
  <c r="U225" i="6"/>
  <c r="T225" i="6"/>
  <c r="AE223" i="6"/>
  <c r="AD223" i="6"/>
  <c r="AC223" i="6"/>
  <c r="AB223" i="6"/>
  <c r="AA223" i="6"/>
  <c r="Z223" i="6"/>
  <c r="Y223" i="6"/>
  <c r="X223" i="6"/>
  <c r="W223" i="6"/>
  <c r="V223" i="6"/>
  <c r="U223" i="6"/>
  <c r="T223" i="6"/>
  <c r="AE221" i="6"/>
  <c r="AD221" i="6"/>
  <c r="AC221" i="6"/>
  <c r="AB221" i="6"/>
  <c r="AA221" i="6"/>
  <c r="Z221" i="6"/>
  <c r="Y221" i="6"/>
  <c r="X221" i="6"/>
  <c r="W221" i="6"/>
  <c r="V221" i="6"/>
  <c r="U221" i="6"/>
  <c r="T221" i="6"/>
  <c r="AE219" i="6"/>
  <c r="AD219" i="6"/>
  <c r="AC219" i="6"/>
  <c r="AB219" i="6"/>
  <c r="AA219" i="6"/>
  <c r="Z219" i="6"/>
  <c r="Y219" i="6"/>
  <c r="X219" i="6"/>
  <c r="W219" i="6"/>
  <c r="V219" i="6"/>
  <c r="U219" i="6"/>
  <c r="T219" i="6"/>
  <c r="AE217" i="6"/>
  <c r="AD217" i="6"/>
  <c r="AC217" i="6"/>
  <c r="AB217" i="6"/>
  <c r="AA217" i="6"/>
  <c r="Z217" i="6"/>
  <c r="Y217" i="6"/>
  <c r="X217" i="6"/>
  <c r="W217" i="6"/>
  <c r="V217" i="6"/>
  <c r="U217" i="6"/>
  <c r="T217" i="6"/>
  <c r="AE215" i="6"/>
  <c r="AD215" i="6"/>
  <c r="AC215" i="6"/>
  <c r="AB215" i="6"/>
  <c r="AA215" i="6"/>
  <c r="Z215" i="6"/>
  <c r="Y215" i="6"/>
  <c r="X215" i="6"/>
  <c r="W215" i="6"/>
  <c r="V215" i="6"/>
  <c r="U215" i="6"/>
  <c r="T215" i="6"/>
  <c r="AE213" i="6"/>
  <c r="AD213" i="6"/>
  <c r="AC213" i="6"/>
  <c r="AB213" i="6"/>
  <c r="AA213" i="6"/>
  <c r="Z213" i="6"/>
  <c r="Y213" i="6"/>
  <c r="X213" i="6"/>
  <c r="W213" i="6"/>
  <c r="V213" i="6"/>
  <c r="U213" i="6"/>
  <c r="T213" i="6"/>
  <c r="AE211" i="6"/>
  <c r="AD211" i="6"/>
  <c r="AC211" i="6"/>
  <c r="AB211" i="6"/>
  <c r="AA211" i="6"/>
  <c r="Z211" i="6"/>
  <c r="Y211" i="6"/>
  <c r="X211" i="6"/>
  <c r="W211" i="6"/>
  <c r="V211" i="6"/>
  <c r="U211" i="6"/>
  <c r="T211" i="6"/>
  <c r="AE209" i="6"/>
  <c r="AD209" i="6"/>
  <c r="AC209" i="6"/>
  <c r="AB209" i="6"/>
  <c r="AA209" i="6"/>
  <c r="Z209" i="6"/>
  <c r="Y209" i="6"/>
  <c r="X209" i="6"/>
  <c r="W209" i="6"/>
  <c r="V209" i="6"/>
  <c r="U209" i="6"/>
  <c r="T209" i="6"/>
  <c r="AE207" i="6"/>
  <c r="AD207" i="6"/>
  <c r="AC207" i="6"/>
  <c r="AB207" i="6"/>
  <c r="AA207" i="6"/>
  <c r="Z207" i="6"/>
  <c r="Y207" i="6"/>
  <c r="X207" i="6"/>
  <c r="W207" i="6"/>
  <c r="V207" i="6"/>
  <c r="U207" i="6"/>
  <c r="T207" i="6"/>
  <c r="AE205" i="6"/>
  <c r="AD205" i="6"/>
  <c r="AC205" i="6"/>
  <c r="AB205" i="6"/>
  <c r="AA205" i="6"/>
  <c r="Z205" i="6"/>
  <c r="Y205" i="6"/>
  <c r="X205" i="6"/>
  <c r="W205" i="6"/>
  <c r="V205" i="6"/>
  <c r="U205" i="6"/>
  <c r="T205" i="6"/>
  <c r="AE203" i="6"/>
  <c r="AD203" i="6"/>
  <c r="AC203" i="6"/>
  <c r="AB203" i="6"/>
  <c r="AA203" i="6"/>
  <c r="Z203" i="6"/>
  <c r="Y203" i="6"/>
  <c r="X203" i="6"/>
  <c r="W203" i="6"/>
  <c r="V203" i="6"/>
  <c r="U203" i="6"/>
  <c r="T203" i="6"/>
  <c r="AE201" i="6"/>
  <c r="AD201" i="6"/>
  <c r="AC201" i="6"/>
  <c r="AB201" i="6"/>
  <c r="AA201" i="6"/>
  <c r="Z201" i="6"/>
  <c r="Y201" i="6"/>
  <c r="X201" i="6"/>
  <c r="W201" i="6"/>
  <c r="V201" i="6"/>
  <c r="U201" i="6"/>
  <c r="T201" i="6"/>
  <c r="AE199" i="6"/>
  <c r="AD199" i="6"/>
  <c r="AC199" i="6"/>
  <c r="AB199" i="6"/>
  <c r="AA199" i="6"/>
  <c r="Z199" i="6"/>
  <c r="Y199" i="6"/>
  <c r="X199" i="6"/>
  <c r="W199" i="6"/>
  <c r="V199" i="6"/>
  <c r="U199" i="6"/>
  <c r="T199" i="6"/>
  <c r="AE197" i="6"/>
  <c r="AD197" i="6"/>
  <c r="AC197" i="6"/>
  <c r="AB197" i="6"/>
  <c r="AA197" i="6"/>
  <c r="Z197" i="6"/>
  <c r="Y197" i="6"/>
  <c r="X197" i="6"/>
  <c r="W197" i="6"/>
  <c r="V197" i="6"/>
  <c r="U197" i="6"/>
  <c r="T197" i="6"/>
  <c r="AE195" i="6"/>
  <c r="AD195" i="6"/>
  <c r="AC195" i="6"/>
  <c r="AB195" i="6"/>
  <c r="AA195" i="6"/>
  <c r="Z195" i="6"/>
  <c r="Y195" i="6"/>
  <c r="X195" i="6"/>
  <c r="W195" i="6"/>
  <c r="V195" i="6"/>
  <c r="U195" i="6"/>
  <c r="T195" i="6"/>
  <c r="AE193" i="6"/>
  <c r="AD193" i="6"/>
  <c r="AC193" i="6"/>
  <c r="AB193" i="6"/>
  <c r="AA193" i="6"/>
  <c r="Z193" i="6"/>
  <c r="Y193" i="6"/>
  <c r="X193" i="6"/>
  <c r="W193" i="6"/>
  <c r="V193" i="6"/>
  <c r="U193" i="6"/>
  <c r="T193" i="6"/>
  <c r="AE191" i="6"/>
  <c r="AD191" i="6"/>
  <c r="AC191" i="6"/>
  <c r="AB191" i="6"/>
  <c r="AA191" i="6"/>
  <c r="Z191" i="6"/>
  <c r="Y191" i="6"/>
  <c r="X191" i="6"/>
  <c r="W191" i="6"/>
  <c r="V191" i="6"/>
  <c r="U191" i="6"/>
  <c r="T191" i="6"/>
  <c r="AE189" i="6"/>
  <c r="AD189" i="6"/>
  <c r="AC189" i="6"/>
  <c r="AB189" i="6"/>
  <c r="AA189" i="6"/>
  <c r="Z189" i="6"/>
  <c r="Y189" i="6"/>
  <c r="X189" i="6"/>
  <c r="W189" i="6"/>
  <c r="V189" i="6"/>
  <c r="U189" i="6"/>
  <c r="T189" i="6"/>
  <c r="AE187" i="6"/>
  <c r="AD187" i="6"/>
  <c r="AC187" i="6"/>
  <c r="AB187" i="6"/>
  <c r="AA187" i="6"/>
  <c r="Z187" i="6"/>
  <c r="Y187" i="6"/>
  <c r="X187" i="6"/>
  <c r="W187" i="6"/>
  <c r="V187" i="6"/>
  <c r="U187" i="6"/>
  <c r="T187" i="6"/>
  <c r="AE185" i="6"/>
  <c r="AD185" i="6"/>
  <c r="AC185" i="6"/>
  <c r="AB185" i="6"/>
  <c r="AA185" i="6"/>
  <c r="Z185" i="6"/>
  <c r="Y185" i="6"/>
  <c r="X185" i="6"/>
  <c r="W185" i="6"/>
  <c r="V185" i="6"/>
  <c r="U185" i="6"/>
  <c r="T185" i="6"/>
  <c r="AE183" i="6"/>
  <c r="AD183" i="6"/>
  <c r="AC183" i="6"/>
  <c r="AB183" i="6"/>
  <c r="AA183" i="6"/>
  <c r="Z183" i="6"/>
  <c r="Y183" i="6"/>
  <c r="X183" i="6"/>
  <c r="W183" i="6"/>
  <c r="V183" i="6"/>
  <c r="U183" i="6"/>
  <c r="T183" i="6"/>
  <c r="AE181" i="6"/>
  <c r="AD181" i="6"/>
  <c r="AC181" i="6"/>
  <c r="AB181" i="6"/>
  <c r="AA181" i="6"/>
  <c r="Z181" i="6"/>
  <c r="Y181" i="6"/>
  <c r="X181" i="6"/>
  <c r="W181" i="6"/>
  <c r="V181" i="6"/>
  <c r="U181" i="6"/>
  <c r="T181" i="6"/>
  <c r="AE179" i="6"/>
  <c r="AD179" i="6"/>
  <c r="AC179" i="6"/>
  <c r="AB179" i="6"/>
  <c r="AA179" i="6"/>
  <c r="Z179" i="6"/>
  <c r="Y179" i="6"/>
  <c r="X179" i="6"/>
  <c r="W179" i="6"/>
  <c r="V179" i="6"/>
  <c r="U179" i="6"/>
  <c r="T179" i="6"/>
  <c r="AE177" i="6"/>
  <c r="AD177" i="6"/>
  <c r="AC177" i="6"/>
  <c r="AB177" i="6"/>
  <c r="AA177" i="6"/>
  <c r="Z177" i="6"/>
  <c r="Y177" i="6"/>
  <c r="X177" i="6"/>
  <c r="W177" i="6"/>
  <c r="V177" i="6"/>
  <c r="U177" i="6"/>
  <c r="T177" i="6"/>
  <c r="AE175" i="6"/>
  <c r="AD175" i="6"/>
  <c r="AC175" i="6"/>
  <c r="AB175" i="6"/>
  <c r="AA175" i="6"/>
  <c r="Z175" i="6"/>
  <c r="Y175" i="6"/>
  <c r="X175" i="6"/>
  <c r="W175" i="6"/>
  <c r="V175" i="6"/>
  <c r="U175" i="6"/>
  <c r="T175" i="6"/>
  <c r="AE173" i="6"/>
  <c r="AD173" i="6"/>
  <c r="AC173" i="6"/>
  <c r="AB173" i="6"/>
  <c r="AA173" i="6"/>
  <c r="Z173" i="6"/>
  <c r="Y173" i="6"/>
  <c r="X173" i="6"/>
  <c r="W173" i="6"/>
  <c r="V173" i="6"/>
  <c r="U173" i="6"/>
  <c r="T173" i="6"/>
  <c r="AE171" i="6"/>
  <c r="AD171" i="6"/>
  <c r="AC171" i="6"/>
  <c r="AB171" i="6"/>
  <c r="AA171" i="6"/>
  <c r="Z171" i="6"/>
  <c r="Y171" i="6"/>
  <c r="X171" i="6"/>
  <c r="W171" i="6"/>
  <c r="V171" i="6"/>
  <c r="U171" i="6"/>
  <c r="T171" i="6"/>
  <c r="AE169" i="6"/>
  <c r="AD169" i="6"/>
  <c r="AC169" i="6"/>
  <c r="AB169" i="6"/>
  <c r="AA169" i="6"/>
  <c r="Z169" i="6"/>
  <c r="Y169" i="6"/>
  <c r="X169" i="6"/>
  <c r="W169" i="6"/>
  <c r="V169" i="6"/>
  <c r="U169" i="6"/>
  <c r="T169" i="6"/>
  <c r="AE167" i="6"/>
  <c r="AD167" i="6"/>
  <c r="AC167" i="6"/>
  <c r="AB167" i="6"/>
  <c r="AA167" i="6"/>
  <c r="Z167" i="6"/>
  <c r="Y167" i="6"/>
  <c r="X167" i="6"/>
  <c r="W167" i="6"/>
  <c r="V167" i="6"/>
  <c r="U167" i="6"/>
  <c r="T167" i="6"/>
  <c r="AE165" i="6"/>
  <c r="AD165" i="6"/>
  <c r="AC165" i="6"/>
  <c r="AB165" i="6"/>
  <c r="AA165" i="6"/>
  <c r="Z165" i="6"/>
  <c r="Y165" i="6"/>
  <c r="X165" i="6"/>
  <c r="W165" i="6"/>
  <c r="V165" i="6"/>
  <c r="U165" i="6"/>
  <c r="T165" i="6"/>
  <c r="AE163" i="6"/>
  <c r="AD163" i="6"/>
  <c r="AC163" i="6"/>
  <c r="AB163" i="6"/>
  <c r="AA163" i="6"/>
  <c r="Z163" i="6"/>
  <c r="Y163" i="6"/>
  <c r="X163" i="6"/>
  <c r="W163" i="6"/>
  <c r="V163" i="6"/>
  <c r="U163" i="6"/>
  <c r="T163" i="6"/>
  <c r="AE161" i="6"/>
  <c r="AD161" i="6"/>
  <c r="AC161" i="6"/>
  <c r="AB161" i="6"/>
  <c r="AA161" i="6"/>
  <c r="Z161" i="6"/>
  <c r="Y161" i="6"/>
  <c r="X161" i="6"/>
  <c r="W161" i="6"/>
  <c r="V161" i="6"/>
  <c r="U161" i="6"/>
  <c r="T161" i="6"/>
  <c r="AE159" i="6"/>
  <c r="AD159" i="6"/>
  <c r="AC159" i="6"/>
  <c r="AB159" i="6"/>
  <c r="AA159" i="6"/>
  <c r="Z159" i="6"/>
  <c r="Y159" i="6"/>
  <c r="X159" i="6"/>
  <c r="W159" i="6"/>
  <c r="V159" i="6"/>
  <c r="U159" i="6"/>
  <c r="T159" i="6"/>
  <c r="AE157" i="6"/>
  <c r="AD157" i="6"/>
  <c r="AC157" i="6"/>
  <c r="AB157" i="6"/>
  <c r="AA157" i="6"/>
  <c r="Z157" i="6"/>
  <c r="Y157" i="6"/>
  <c r="X157" i="6"/>
  <c r="W157" i="6"/>
  <c r="V157" i="6"/>
  <c r="U157" i="6"/>
  <c r="T157" i="6"/>
  <c r="AE155" i="6"/>
  <c r="AD155" i="6"/>
  <c r="AC155" i="6"/>
  <c r="AB155" i="6"/>
  <c r="AA155" i="6"/>
  <c r="Z155" i="6"/>
  <c r="Y155" i="6"/>
  <c r="X155" i="6"/>
  <c r="W155" i="6"/>
  <c r="V155" i="6"/>
  <c r="U155" i="6"/>
  <c r="T155" i="6"/>
  <c r="AE153" i="6"/>
  <c r="AD153" i="6"/>
  <c r="AC153" i="6"/>
  <c r="AB153" i="6"/>
  <c r="AA153" i="6"/>
  <c r="Z153" i="6"/>
  <c r="Y153" i="6"/>
  <c r="X153" i="6"/>
  <c r="W153" i="6"/>
  <c r="V153" i="6"/>
  <c r="U153" i="6"/>
  <c r="T153" i="6"/>
  <c r="AE151" i="6"/>
  <c r="AD151" i="6"/>
  <c r="AC151" i="6"/>
  <c r="AB151" i="6"/>
  <c r="AA151" i="6"/>
  <c r="Z151" i="6"/>
  <c r="Y151" i="6"/>
  <c r="X151" i="6"/>
  <c r="W151" i="6"/>
  <c r="V151" i="6"/>
  <c r="U151" i="6"/>
  <c r="T151" i="6"/>
  <c r="AE149" i="6"/>
  <c r="AD149" i="6"/>
  <c r="AC149" i="6"/>
  <c r="AB149" i="6"/>
  <c r="AA149" i="6"/>
  <c r="Z149" i="6"/>
  <c r="Y149" i="6"/>
  <c r="X149" i="6"/>
  <c r="W149" i="6"/>
  <c r="V149" i="6"/>
  <c r="U149" i="6"/>
  <c r="T149" i="6"/>
  <c r="AE147" i="6"/>
  <c r="AD147" i="6"/>
  <c r="AC147" i="6"/>
  <c r="AB147" i="6"/>
  <c r="AA147" i="6"/>
  <c r="Z147" i="6"/>
  <c r="Y147" i="6"/>
  <c r="X147" i="6"/>
  <c r="W147" i="6"/>
  <c r="V147" i="6"/>
  <c r="U147" i="6"/>
  <c r="T147" i="6"/>
  <c r="AE145" i="6"/>
  <c r="AD145" i="6"/>
  <c r="AC145" i="6"/>
  <c r="AB145" i="6"/>
  <c r="AA145" i="6"/>
  <c r="Z145" i="6"/>
  <c r="Y145" i="6"/>
  <c r="X145" i="6"/>
  <c r="W145" i="6"/>
  <c r="V145" i="6"/>
  <c r="U145" i="6"/>
  <c r="T145" i="6"/>
  <c r="AE143" i="6"/>
  <c r="AD143" i="6"/>
  <c r="AC143" i="6"/>
  <c r="AB143" i="6"/>
  <c r="AA143" i="6"/>
  <c r="Z143" i="6"/>
  <c r="Y143" i="6"/>
  <c r="X143" i="6"/>
  <c r="W143" i="6"/>
  <c r="V143" i="6"/>
  <c r="U143" i="6"/>
  <c r="T143" i="6"/>
  <c r="AE141" i="6"/>
  <c r="AD141" i="6"/>
  <c r="AC141" i="6"/>
  <c r="AB141" i="6"/>
  <c r="AA141" i="6"/>
  <c r="Z141" i="6"/>
  <c r="Y141" i="6"/>
  <c r="X141" i="6"/>
  <c r="W141" i="6"/>
  <c r="V141" i="6"/>
  <c r="U141" i="6"/>
  <c r="T141" i="6"/>
  <c r="AE139" i="6"/>
  <c r="AD139" i="6"/>
  <c r="AC139" i="6"/>
  <c r="AB139" i="6"/>
  <c r="AA139" i="6"/>
  <c r="Z139" i="6"/>
  <c r="Y139" i="6"/>
  <c r="X139" i="6"/>
  <c r="W139" i="6"/>
  <c r="V139" i="6"/>
  <c r="U139" i="6"/>
  <c r="T139" i="6"/>
  <c r="AE137" i="6"/>
  <c r="AD137" i="6"/>
  <c r="AC137" i="6"/>
  <c r="AB137" i="6"/>
  <c r="AA137" i="6"/>
  <c r="Z137" i="6"/>
  <c r="Y137" i="6"/>
  <c r="X137" i="6"/>
  <c r="W137" i="6"/>
  <c r="V137" i="6"/>
  <c r="U137" i="6"/>
  <c r="T137" i="6"/>
  <c r="AE135" i="6"/>
  <c r="AD135" i="6"/>
  <c r="AC135" i="6"/>
  <c r="AB135" i="6"/>
  <c r="AA135" i="6"/>
  <c r="Z135" i="6"/>
  <c r="Y135" i="6"/>
  <c r="X135" i="6"/>
  <c r="W135" i="6"/>
  <c r="V135" i="6"/>
  <c r="U135" i="6"/>
  <c r="T135" i="6"/>
  <c r="AE133" i="6"/>
  <c r="AD133" i="6"/>
  <c r="AC133" i="6"/>
  <c r="AB133" i="6"/>
  <c r="AA133" i="6"/>
  <c r="Z133" i="6"/>
  <c r="Y133" i="6"/>
  <c r="X133" i="6"/>
  <c r="W133" i="6"/>
  <c r="V133" i="6"/>
  <c r="U133" i="6"/>
  <c r="T133" i="6"/>
  <c r="AE131" i="6"/>
  <c r="AD131" i="6"/>
  <c r="AC131" i="6"/>
  <c r="AB131" i="6"/>
  <c r="AA131" i="6"/>
  <c r="Z131" i="6"/>
  <c r="Y131" i="6"/>
  <c r="X131" i="6"/>
  <c r="W131" i="6"/>
  <c r="V131" i="6"/>
  <c r="U131" i="6"/>
  <c r="T131" i="6"/>
  <c r="AE129" i="6"/>
  <c r="AD129" i="6"/>
  <c r="AC129" i="6"/>
  <c r="AB129" i="6"/>
  <c r="AA129" i="6"/>
  <c r="Z129" i="6"/>
  <c r="Y129" i="6"/>
  <c r="X129" i="6"/>
  <c r="W129" i="6"/>
  <c r="V129" i="6"/>
  <c r="U129" i="6"/>
  <c r="T129" i="6"/>
  <c r="AE127" i="6"/>
  <c r="AD127" i="6"/>
  <c r="AC127" i="6"/>
  <c r="AB127" i="6"/>
  <c r="AA127" i="6"/>
  <c r="Z127" i="6"/>
  <c r="Y127" i="6"/>
  <c r="X127" i="6"/>
  <c r="W127" i="6"/>
  <c r="V127" i="6"/>
  <c r="U127" i="6"/>
  <c r="T127" i="6"/>
  <c r="AE125" i="6"/>
  <c r="AD125" i="6"/>
  <c r="AC125" i="6"/>
  <c r="AB125" i="6"/>
  <c r="AA125" i="6"/>
  <c r="Z125" i="6"/>
  <c r="Y125" i="6"/>
  <c r="X125" i="6"/>
  <c r="W125" i="6"/>
  <c r="V125" i="6"/>
  <c r="U125" i="6"/>
  <c r="T125" i="6"/>
  <c r="AE123" i="6"/>
  <c r="AD123" i="6"/>
  <c r="AC123" i="6"/>
  <c r="AB123" i="6"/>
  <c r="AA123" i="6"/>
  <c r="Z123" i="6"/>
  <c r="Y123" i="6"/>
  <c r="X123" i="6"/>
  <c r="W123" i="6"/>
  <c r="V123" i="6"/>
  <c r="U123" i="6"/>
  <c r="T123" i="6"/>
  <c r="AE121" i="6"/>
  <c r="AD121" i="6"/>
  <c r="AC121" i="6"/>
  <c r="AB121" i="6"/>
  <c r="AA121" i="6"/>
  <c r="Z121" i="6"/>
  <c r="Y121" i="6"/>
  <c r="X121" i="6"/>
  <c r="W121" i="6"/>
  <c r="V121" i="6"/>
  <c r="U121" i="6"/>
  <c r="T121" i="6"/>
  <c r="AE119" i="6"/>
  <c r="AD119" i="6"/>
  <c r="AC119" i="6"/>
  <c r="AB119" i="6"/>
  <c r="AA119" i="6"/>
  <c r="Z119" i="6"/>
  <c r="Y119" i="6"/>
  <c r="X119" i="6"/>
  <c r="W119" i="6"/>
  <c r="V119" i="6"/>
  <c r="U119" i="6"/>
  <c r="T119" i="6"/>
  <c r="AE117" i="6"/>
  <c r="AD117" i="6"/>
  <c r="AC117" i="6"/>
  <c r="AB117" i="6"/>
  <c r="AA117" i="6"/>
  <c r="Z117" i="6"/>
  <c r="Y117" i="6"/>
  <c r="X117" i="6"/>
  <c r="W117" i="6"/>
  <c r="V117" i="6"/>
  <c r="U117" i="6"/>
  <c r="T117" i="6"/>
  <c r="AE115" i="6"/>
  <c r="AD115" i="6"/>
  <c r="AC115" i="6"/>
  <c r="AB115" i="6"/>
  <c r="AA115" i="6"/>
  <c r="Z115" i="6"/>
  <c r="Y115" i="6"/>
  <c r="X115" i="6"/>
  <c r="W115" i="6"/>
  <c r="V115" i="6"/>
  <c r="U115" i="6"/>
  <c r="T115" i="6"/>
  <c r="AE113" i="6"/>
  <c r="AD113" i="6"/>
  <c r="AC113" i="6"/>
  <c r="AB113" i="6"/>
  <c r="AA113" i="6"/>
  <c r="Z113" i="6"/>
  <c r="Y113" i="6"/>
  <c r="X113" i="6"/>
  <c r="W113" i="6"/>
  <c r="V113" i="6"/>
  <c r="U113" i="6"/>
  <c r="T113" i="6"/>
  <c r="AE111" i="6"/>
  <c r="AD111" i="6"/>
  <c r="AC111" i="6"/>
  <c r="AB111" i="6"/>
  <c r="AA111" i="6"/>
  <c r="Z111" i="6"/>
  <c r="Y111" i="6"/>
  <c r="X111" i="6"/>
  <c r="W111" i="6"/>
  <c r="V111" i="6"/>
  <c r="U111" i="6"/>
  <c r="T111" i="6"/>
  <c r="AE109" i="6"/>
  <c r="AD109" i="6"/>
  <c r="AC109" i="6"/>
  <c r="AB109" i="6"/>
  <c r="AA109" i="6"/>
  <c r="Z109" i="6"/>
  <c r="Y109" i="6"/>
  <c r="X109" i="6"/>
  <c r="W109" i="6"/>
  <c r="V109" i="6"/>
  <c r="U109" i="6"/>
  <c r="T109" i="6"/>
  <c r="AE107" i="6"/>
  <c r="AD107" i="6"/>
  <c r="AC107" i="6"/>
  <c r="AB107" i="6"/>
  <c r="AA107" i="6"/>
  <c r="Z107" i="6"/>
  <c r="Y107" i="6"/>
  <c r="X107" i="6"/>
  <c r="W107" i="6"/>
  <c r="V107" i="6"/>
  <c r="U107" i="6"/>
  <c r="T107" i="6"/>
  <c r="AE105" i="6"/>
  <c r="AD105" i="6"/>
  <c r="AC105" i="6"/>
  <c r="AB105" i="6"/>
  <c r="AA105" i="6"/>
  <c r="Z105" i="6"/>
  <c r="Y105" i="6"/>
  <c r="X105" i="6"/>
  <c r="W105" i="6"/>
  <c r="V105" i="6"/>
  <c r="U105" i="6"/>
  <c r="T105" i="6"/>
  <c r="AE103" i="6"/>
  <c r="AD103" i="6"/>
  <c r="AC103" i="6"/>
  <c r="AB103" i="6"/>
  <c r="AA103" i="6"/>
  <c r="Z103" i="6"/>
  <c r="Y103" i="6"/>
  <c r="X103" i="6"/>
  <c r="W103" i="6"/>
  <c r="V103" i="6"/>
  <c r="U103" i="6"/>
  <c r="T103" i="6"/>
  <c r="AE101" i="6"/>
  <c r="AD101" i="6"/>
  <c r="AC101" i="6"/>
  <c r="AB101" i="6"/>
  <c r="AA101" i="6"/>
  <c r="Z101" i="6"/>
  <c r="Y101" i="6"/>
  <c r="X101" i="6"/>
  <c r="W101" i="6"/>
  <c r="V101" i="6"/>
  <c r="U101" i="6"/>
  <c r="T101" i="6"/>
  <c r="AE99" i="6"/>
  <c r="AD99" i="6"/>
  <c r="AC99" i="6"/>
  <c r="AB99" i="6"/>
  <c r="AA99" i="6"/>
  <c r="Z99" i="6"/>
  <c r="Y99" i="6"/>
  <c r="X99" i="6"/>
  <c r="W99" i="6"/>
  <c r="V99" i="6"/>
  <c r="U99" i="6"/>
  <c r="T99" i="6"/>
  <c r="AE97" i="6"/>
  <c r="AD97" i="6"/>
  <c r="AC97" i="6"/>
  <c r="AB97" i="6"/>
  <c r="AA97" i="6"/>
  <c r="Z97" i="6"/>
  <c r="Y97" i="6"/>
  <c r="X97" i="6"/>
  <c r="W97" i="6"/>
  <c r="V97" i="6"/>
  <c r="U97" i="6"/>
  <c r="T97" i="6"/>
  <c r="AE95" i="6"/>
  <c r="AD95" i="6"/>
  <c r="AC95" i="6"/>
  <c r="AB95" i="6"/>
  <c r="AA95" i="6"/>
  <c r="Z95" i="6"/>
  <c r="Y95" i="6"/>
  <c r="X95" i="6"/>
  <c r="W95" i="6"/>
  <c r="V95" i="6"/>
  <c r="U95" i="6"/>
  <c r="T95" i="6"/>
  <c r="AE93" i="6"/>
  <c r="AD93" i="6"/>
  <c r="AC93" i="6"/>
  <c r="AB93" i="6"/>
  <c r="AA93" i="6"/>
  <c r="Z93" i="6"/>
  <c r="Y93" i="6"/>
  <c r="X93" i="6"/>
  <c r="W93" i="6"/>
  <c r="V93" i="6"/>
  <c r="U93" i="6"/>
  <c r="T93" i="6"/>
  <c r="AE91" i="6"/>
  <c r="AD91" i="6"/>
  <c r="AC91" i="6"/>
  <c r="AB91" i="6"/>
  <c r="AA91" i="6"/>
  <c r="Z91" i="6"/>
  <c r="Y91" i="6"/>
  <c r="X91" i="6"/>
  <c r="W91" i="6"/>
  <c r="V91" i="6"/>
  <c r="U91" i="6"/>
  <c r="T91" i="6"/>
  <c r="AE89" i="6"/>
  <c r="AD89" i="6"/>
  <c r="AC89" i="6"/>
  <c r="AB89" i="6"/>
  <c r="AA89" i="6"/>
  <c r="Z89" i="6"/>
  <c r="Y89" i="6"/>
  <c r="X89" i="6"/>
  <c r="W89" i="6"/>
  <c r="V89" i="6"/>
  <c r="U89" i="6"/>
  <c r="T89" i="6"/>
  <c r="AE87" i="6"/>
  <c r="AD87" i="6"/>
  <c r="AC87" i="6"/>
  <c r="AB87" i="6"/>
  <c r="AA87" i="6"/>
  <c r="Z87" i="6"/>
  <c r="Y87" i="6"/>
  <c r="X87" i="6"/>
  <c r="W87" i="6"/>
  <c r="V87" i="6"/>
  <c r="U87" i="6"/>
  <c r="T87" i="6"/>
  <c r="AE85" i="6"/>
  <c r="AD85" i="6"/>
  <c r="AC85" i="6"/>
  <c r="AB85" i="6"/>
  <c r="AA85" i="6"/>
  <c r="Z85" i="6"/>
  <c r="Y85" i="6"/>
  <c r="X85" i="6"/>
  <c r="W85" i="6"/>
  <c r="V85" i="6"/>
  <c r="U85" i="6"/>
  <c r="T85" i="6"/>
  <c r="AE83" i="6"/>
  <c r="AD83" i="6"/>
  <c r="AC83" i="6"/>
  <c r="AB83" i="6"/>
  <c r="AA83" i="6"/>
  <c r="Z83" i="6"/>
  <c r="Y83" i="6"/>
  <c r="X83" i="6"/>
  <c r="W83" i="6"/>
  <c r="V83" i="6"/>
  <c r="U83" i="6"/>
  <c r="T83" i="6"/>
  <c r="AE81" i="6"/>
  <c r="AD81" i="6"/>
  <c r="AC81" i="6"/>
  <c r="AB81" i="6"/>
  <c r="AA81" i="6"/>
  <c r="Z81" i="6"/>
  <c r="Y81" i="6"/>
  <c r="X81" i="6"/>
  <c r="W81" i="6"/>
  <c r="V81" i="6"/>
  <c r="U81" i="6"/>
  <c r="T81" i="6"/>
  <c r="AE79" i="6"/>
  <c r="AD79" i="6"/>
  <c r="AC79" i="6"/>
  <c r="AB79" i="6"/>
  <c r="AA79" i="6"/>
  <c r="Z79" i="6"/>
  <c r="Y79" i="6"/>
  <c r="X79" i="6"/>
  <c r="W79" i="6"/>
  <c r="V79" i="6"/>
  <c r="U79" i="6"/>
  <c r="T79" i="6"/>
  <c r="AE77" i="6"/>
  <c r="AD77" i="6"/>
  <c r="AC77" i="6"/>
  <c r="AB77" i="6"/>
  <c r="AA77" i="6"/>
  <c r="Z77" i="6"/>
  <c r="Y77" i="6"/>
  <c r="X77" i="6"/>
  <c r="W77" i="6"/>
  <c r="V77" i="6"/>
  <c r="U77" i="6"/>
  <c r="T77" i="6"/>
  <c r="AE75" i="6"/>
  <c r="AD75" i="6"/>
  <c r="AC75" i="6"/>
  <c r="AB75" i="6"/>
  <c r="AA75" i="6"/>
  <c r="Z75" i="6"/>
  <c r="Y75" i="6"/>
  <c r="X75" i="6"/>
  <c r="W75" i="6"/>
  <c r="V75" i="6"/>
  <c r="U75" i="6"/>
  <c r="T75" i="6"/>
  <c r="AE73" i="6"/>
  <c r="AD73" i="6"/>
  <c r="AC73" i="6"/>
  <c r="AB73" i="6"/>
  <c r="AA73" i="6"/>
  <c r="Z73" i="6"/>
  <c r="Y73" i="6"/>
  <c r="X73" i="6"/>
  <c r="W73" i="6"/>
  <c r="V73" i="6"/>
  <c r="U73" i="6"/>
  <c r="T73" i="6"/>
  <c r="AE71" i="6"/>
  <c r="AD71" i="6"/>
  <c r="AC71" i="6"/>
  <c r="AB71" i="6"/>
  <c r="AA71" i="6"/>
  <c r="Z71" i="6"/>
  <c r="Y71" i="6"/>
  <c r="X71" i="6"/>
  <c r="W71" i="6"/>
  <c r="V71" i="6"/>
  <c r="U71" i="6"/>
  <c r="T71" i="6"/>
  <c r="AE69" i="6"/>
  <c r="AD69" i="6"/>
  <c r="AC69" i="6"/>
  <c r="AB69" i="6"/>
  <c r="AA69" i="6"/>
  <c r="Z69" i="6"/>
  <c r="Y69" i="6"/>
  <c r="X69" i="6"/>
  <c r="W69" i="6"/>
  <c r="V69" i="6"/>
  <c r="U69" i="6"/>
  <c r="T69" i="6"/>
  <c r="AE67" i="6"/>
  <c r="AD67" i="6"/>
  <c r="AC67" i="6"/>
  <c r="AB67" i="6"/>
  <c r="AA67" i="6"/>
  <c r="Z67" i="6"/>
  <c r="Y67" i="6"/>
  <c r="X67" i="6"/>
  <c r="W67" i="6"/>
  <c r="V67" i="6"/>
  <c r="U67" i="6"/>
  <c r="T67" i="6"/>
  <c r="AE65" i="6"/>
  <c r="AD65" i="6"/>
  <c r="AC65" i="6"/>
  <c r="AB65" i="6"/>
  <c r="AA65" i="6"/>
  <c r="Z65" i="6"/>
  <c r="Y65" i="6"/>
  <c r="X65" i="6"/>
  <c r="W65" i="6"/>
  <c r="V65" i="6"/>
  <c r="U65" i="6"/>
  <c r="T65" i="6"/>
  <c r="AE63" i="6"/>
  <c r="AD63" i="6"/>
  <c r="AC63" i="6"/>
  <c r="AB63" i="6"/>
  <c r="AA63" i="6"/>
  <c r="Z63" i="6"/>
  <c r="Y63" i="6"/>
  <c r="X63" i="6"/>
  <c r="W63" i="6"/>
  <c r="V63" i="6"/>
  <c r="U63" i="6"/>
  <c r="T63" i="6"/>
  <c r="AE61" i="6"/>
  <c r="AD61" i="6"/>
  <c r="AC61" i="6"/>
  <c r="AB61" i="6"/>
  <c r="AA61" i="6"/>
  <c r="Z61" i="6"/>
  <c r="Y61" i="6"/>
  <c r="X61" i="6"/>
  <c r="W61" i="6"/>
  <c r="V61" i="6"/>
  <c r="U61" i="6"/>
  <c r="T61" i="6"/>
  <c r="AE59" i="6"/>
  <c r="AD59" i="6"/>
  <c r="AC59" i="6"/>
  <c r="AB59" i="6"/>
  <c r="AA59" i="6"/>
  <c r="Z59" i="6"/>
  <c r="Y59" i="6"/>
  <c r="X59" i="6"/>
  <c r="W59" i="6"/>
  <c r="V59" i="6"/>
  <c r="U59" i="6"/>
  <c r="T59" i="6"/>
  <c r="AE57" i="6"/>
  <c r="AD57" i="6"/>
  <c r="AC57" i="6"/>
  <c r="AB57" i="6"/>
  <c r="AA57" i="6"/>
  <c r="Z57" i="6"/>
  <c r="Y57" i="6"/>
  <c r="X57" i="6"/>
  <c r="W57" i="6"/>
  <c r="V57" i="6"/>
  <c r="U57" i="6"/>
  <c r="T57" i="6"/>
  <c r="AE55" i="6"/>
  <c r="AD55" i="6"/>
  <c r="AC55" i="6"/>
  <c r="AB55" i="6"/>
  <c r="AA55" i="6"/>
  <c r="Z55" i="6"/>
  <c r="Y55" i="6"/>
  <c r="X55" i="6"/>
  <c r="W55" i="6"/>
  <c r="V55" i="6"/>
  <c r="U55" i="6"/>
  <c r="T55" i="6"/>
  <c r="AE53" i="6"/>
  <c r="AD53" i="6"/>
  <c r="AC53" i="6"/>
  <c r="AB53" i="6"/>
  <c r="AA53" i="6"/>
  <c r="Z53" i="6"/>
  <c r="Y53" i="6"/>
  <c r="X53" i="6"/>
  <c r="W53" i="6"/>
  <c r="V53" i="6"/>
  <c r="U53" i="6"/>
  <c r="T53" i="6"/>
  <c r="AE51" i="6"/>
  <c r="AD51" i="6"/>
  <c r="AC51" i="6"/>
  <c r="AB51" i="6"/>
  <c r="AA51" i="6"/>
  <c r="Z51" i="6"/>
  <c r="Y51" i="6"/>
  <c r="X51" i="6"/>
  <c r="W51" i="6"/>
  <c r="V51" i="6"/>
  <c r="U51" i="6"/>
  <c r="T51" i="6"/>
  <c r="AE49" i="6"/>
  <c r="AD49" i="6"/>
  <c r="AC49" i="6"/>
  <c r="AB49" i="6"/>
  <c r="AA49" i="6"/>
  <c r="Z49" i="6"/>
  <c r="Y49" i="6"/>
  <c r="X49" i="6"/>
  <c r="W49" i="6"/>
  <c r="V49" i="6"/>
  <c r="U49" i="6"/>
  <c r="T49" i="6"/>
  <c r="AE47" i="6"/>
  <c r="AD47" i="6"/>
  <c r="AC47" i="6"/>
  <c r="AB47" i="6"/>
  <c r="AA47" i="6"/>
  <c r="Z47" i="6"/>
  <c r="Y47" i="6"/>
  <c r="X47" i="6"/>
  <c r="W47" i="6"/>
  <c r="V47" i="6"/>
  <c r="U47" i="6"/>
  <c r="T47" i="6"/>
  <c r="AE45" i="6"/>
  <c r="AD45" i="6"/>
  <c r="AC45" i="6"/>
  <c r="AB45" i="6"/>
  <c r="AA45" i="6"/>
  <c r="Z45" i="6"/>
  <c r="Y45" i="6"/>
  <c r="X45" i="6"/>
  <c r="W45" i="6"/>
  <c r="V45" i="6"/>
  <c r="U45" i="6"/>
  <c r="T45" i="6"/>
  <c r="AE43" i="6"/>
  <c r="AD43" i="6"/>
  <c r="AC43" i="6"/>
  <c r="AB43" i="6"/>
  <c r="AA43" i="6"/>
  <c r="Z43" i="6"/>
  <c r="Y43" i="6"/>
  <c r="X43" i="6"/>
  <c r="W43" i="6"/>
  <c r="V43" i="6"/>
  <c r="U43" i="6"/>
  <c r="T43" i="6"/>
  <c r="AE41" i="6"/>
  <c r="AD41" i="6"/>
  <c r="AC41" i="6"/>
  <c r="AB41" i="6"/>
  <c r="AA41" i="6"/>
  <c r="Z41" i="6"/>
  <c r="Y41" i="6"/>
  <c r="X41" i="6"/>
  <c r="W41" i="6"/>
  <c r="V41" i="6"/>
  <c r="U41" i="6"/>
  <c r="T41" i="6"/>
  <c r="AE39" i="6"/>
  <c r="AD39" i="6"/>
  <c r="AC39" i="6"/>
  <c r="AB39" i="6"/>
  <c r="AA39" i="6"/>
  <c r="Z39" i="6"/>
  <c r="Y39" i="6"/>
  <c r="X39" i="6"/>
  <c r="V39" i="6"/>
  <c r="U39" i="6"/>
  <c r="T39" i="6"/>
  <c r="T7" i="6"/>
  <c r="T9" i="6"/>
  <c r="T11" i="6"/>
  <c r="T13" i="6"/>
  <c r="T15" i="6"/>
  <c r="T17" i="6"/>
  <c r="T19" i="6"/>
  <c r="T21" i="6"/>
  <c r="T23" i="6"/>
  <c r="T25" i="6"/>
  <c r="T27" i="6"/>
  <c r="T29" i="6"/>
  <c r="T31" i="6"/>
  <c r="T33" i="6"/>
  <c r="T35" i="6"/>
  <c r="T37" i="6"/>
  <c r="AE379" i="3"/>
  <c r="AD379" i="3"/>
  <c r="AC379" i="3"/>
  <c r="AB379" i="3"/>
  <c r="AA379" i="3"/>
  <c r="Z379" i="3"/>
  <c r="Y379" i="3"/>
  <c r="X379" i="3"/>
  <c r="W379" i="3"/>
  <c r="V379" i="3"/>
  <c r="U379" i="3"/>
  <c r="T379" i="3"/>
  <c r="AE378" i="3"/>
  <c r="AD378" i="3"/>
  <c r="AC378" i="3"/>
  <c r="AB378" i="3"/>
  <c r="AA378" i="3"/>
  <c r="Z378" i="3"/>
  <c r="Y378" i="3"/>
  <c r="X378" i="3"/>
  <c r="W378" i="3"/>
  <c r="V378" i="3"/>
  <c r="U378" i="3"/>
  <c r="T378" i="3"/>
  <c r="AE377" i="3"/>
  <c r="AD377" i="3"/>
  <c r="AC377" i="3"/>
  <c r="AB377" i="3"/>
  <c r="AA377" i="3"/>
  <c r="Z377" i="3"/>
  <c r="Y377" i="3"/>
  <c r="X377" i="3"/>
  <c r="W377" i="3"/>
  <c r="V377" i="3"/>
  <c r="U377" i="3"/>
  <c r="T377" i="3"/>
  <c r="AE376" i="3"/>
  <c r="AD376" i="3"/>
  <c r="AC376" i="3"/>
  <c r="AB376" i="3"/>
  <c r="AA376" i="3"/>
  <c r="Z376" i="3"/>
  <c r="Y376" i="3"/>
  <c r="X376" i="3"/>
  <c r="W376" i="3"/>
  <c r="V376" i="3"/>
  <c r="U376" i="3"/>
  <c r="T376" i="3"/>
  <c r="AE375" i="3"/>
  <c r="AD375" i="3"/>
  <c r="AC375" i="3"/>
  <c r="AB375" i="3"/>
  <c r="AA375" i="3"/>
  <c r="Z375" i="3"/>
  <c r="Y375" i="3"/>
  <c r="X375" i="3"/>
  <c r="W375" i="3"/>
  <c r="V375" i="3"/>
  <c r="U375" i="3"/>
  <c r="T375" i="3"/>
  <c r="AE374" i="3"/>
  <c r="AD374" i="3"/>
  <c r="AC374" i="3"/>
  <c r="AB374" i="3"/>
  <c r="AA374" i="3"/>
  <c r="Z374" i="3"/>
  <c r="Y374" i="3"/>
  <c r="X374" i="3"/>
  <c r="W374" i="3"/>
  <c r="V374" i="3"/>
  <c r="U374" i="3"/>
  <c r="T374" i="3"/>
  <c r="AE373" i="3"/>
  <c r="AD373" i="3"/>
  <c r="AC373" i="3"/>
  <c r="AB373" i="3"/>
  <c r="AA373" i="3"/>
  <c r="Z373" i="3"/>
  <c r="Y373" i="3"/>
  <c r="X373" i="3"/>
  <c r="W373" i="3"/>
  <c r="V373" i="3"/>
  <c r="U373" i="3"/>
  <c r="T373" i="3"/>
  <c r="AE372" i="3"/>
  <c r="AD372" i="3"/>
  <c r="AC372" i="3"/>
  <c r="AB372" i="3"/>
  <c r="AA372" i="3"/>
  <c r="Z372" i="3"/>
  <c r="Y372" i="3"/>
  <c r="X372" i="3"/>
  <c r="W372" i="3"/>
  <c r="V372" i="3"/>
  <c r="U372" i="3"/>
  <c r="T372" i="3"/>
  <c r="AE371" i="3"/>
  <c r="AD371" i="3"/>
  <c r="AC371" i="3"/>
  <c r="AB371" i="3"/>
  <c r="AA371" i="3"/>
  <c r="Z371" i="3"/>
  <c r="Y371" i="3"/>
  <c r="X371" i="3"/>
  <c r="W371" i="3"/>
  <c r="V371" i="3"/>
  <c r="U371" i="3"/>
  <c r="T371" i="3"/>
  <c r="AE370" i="3"/>
  <c r="AD370" i="3"/>
  <c r="AC370" i="3"/>
  <c r="AB370" i="3"/>
  <c r="AA370" i="3"/>
  <c r="Z370" i="3"/>
  <c r="Y370" i="3"/>
  <c r="X370" i="3"/>
  <c r="W370" i="3"/>
  <c r="V370" i="3"/>
  <c r="U370" i="3"/>
  <c r="T370" i="3"/>
  <c r="AE369" i="3"/>
  <c r="AD369" i="3"/>
  <c r="AC369" i="3"/>
  <c r="AB369" i="3"/>
  <c r="AA369" i="3"/>
  <c r="Z369" i="3"/>
  <c r="Y369" i="3"/>
  <c r="X369" i="3"/>
  <c r="W369" i="3"/>
  <c r="V369" i="3"/>
  <c r="U369" i="3"/>
  <c r="T369" i="3"/>
  <c r="AE368" i="3"/>
  <c r="AD368" i="3"/>
  <c r="AC368" i="3"/>
  <c r="AB368" i="3"/>
  <c r="AA368" i="3"/>
  <c r="Z368" i="3"/>
  <c r="Y368" i="3"/>
  <c r="X368" i="3"/>
  <c r="W368" i="3"/>
  <c r="V368" i="3"/>
  <c r="U368" i="3"/>
  <c r="T368" i="3"/>
  <c r="AE367" i="3"/>
  <c r="AD367" i="3"/>
  <c r="AC367" i="3"/>
  <c r="AB367" i="3"/>
  <c r="AA367" i="3"/>
  <c r="Z367" i="3"/>
  <c r="Y367" i="3"/>
  <c r="X367" i="3"/>
  <c r="W367" i="3"/>
  <c r="V367" i="3"/>
  <c r="U367" i="3"/>
  <c r="T367" i="3"/>
  <c r="AE366" i="3"/>
  <c r="AD366" i="3"/>
  <c r="AC366" i="3"/>
  <c r="AB366" i="3"/>
  <c r="AA366" i="3"/>
  <c r="Z366" i="3"/>
  <c r="Y366" i="3"/>
  <c r="X366" i="3"/>
  <c r="W366" i="3"/>
  <c r="V366" i="3"/>
  <c r="U366" i="3"/>
  <c r="T366" i="3"/>
  <c r="AE365" i="3"/>
  <c r="AD365" i="3"/>
  <c r="AC365" i="3"/>
  <c r="AB365" i="3"/>
  <c r="AA365" i="3"/>
  <c r="Z365" i="3"/>
  <c r="Y365" i="3"/>
  <c r="X365" i="3"/>
  <c r="W365" i="3"/>
  <c r="V365" i="3"/>
  <c r="U365" i="3"/>
  <c r="T365" i="3"/>
  <c r="AE364" i="3"/>
  <c r="AD364" i="3"/>
  <c r="AC364" i="3"/>
  <c r="AB364" i="3"/>
  <c r="AA364" i="3"/>
  <c r="Z364" i="3"/>
  <c r="Y364" i="3"/>
  <c r="X364" i="3"/>
  <c r="W364" i="3"/>
  <c r="V364" i="3"/>
  <c r="U364" i="3"/>
  <c r="T364" i="3"/>
  <c r="AE363" i="3"/>
  <c r="AD363" i="3"/>
  <c r="AC363" i="3"/>
  <c r="AB363" i="3"/>
  <c r="AA363" i="3"/>
  <c r="Z363" i="3"/>
  <c r="Y363" i="3"/>
  <c r="X363" i="3"/>
  <c r="W363" i="3"/>
  <c r="V363" i="3"/>
  <c r="U363" i="3"/>
  <c r="T363" i="3"/>
  <c r="AE362" i="3"/>
  <c r="AD362" i="3"/>
  <c r="AC362" i="3"/>
  <c r="AB362" i="3"/>
  <c r="AA362" i="3"/>
  <c r="Z362" i="3"/>
  <c r="Y362" i="3"/>
  <c r="X362" i="3"/>
  <c r="W362" i="3"/>
  <c r="V362" i="3"/>
  <c r="U362" i="3"/>
  <c r="T362" i="3"/>
  <c r="AE361" i="3"/>
  <c r="AD361" i="3"/>
  <c r="AC361" i="3"/>
  <c r="AB361" i="3"/>
  <c r="AA361" i="3"/>
  <c r="Z361" i="3"/>
  <c r="Y361" i="3"/>
  <c r="X361" i="3"/>
  <c r="W361" i="3"/>
  <c r="V361" i="3"/>
  <c r="U361" i="3"/>
  <c r="T361" i="3"/>
  <c r="AE360" i="3"/>
  <c r="AR358" i="3" s="1"/>
  <c r="AD360" i="3"/>
  <c r="AC360" i="3"/>
  <c r="AB360" i="3"/>
  <c r="AO358" i="3" s="1"/>
  <c r="AA360" i="3"/>
  <c r="Z360" i="3"/>
  <c r="AM358" i="3" s="1"/>
  <c r="Y360" i="3"/>
  <c r="X360" i="3"/>
  <c r="W360" i="3"/>
  <c r="V360" i="3"/>
  <c r="U360" i="3"/>
  <c r="T360" i="3"/>
  <c r="AE359" i="3"/>
  <c r="AD359" i="3"/>
  <c r="AC359" i="3"/>
  <c r="AB359" i="3"/>
  <c r="AA359" i="3"/>
  <c r="Z359" i="3"/>
  <c r="Y359" i="3"/>
  <c r="X359" i="3"/>
  <c r="W359" i="3"/>
  <c r="V359" i="3"/>
  <c r="U359" i="3"/>
  <c r="T359" i="3"/>
  <c r="AE358" i="3"/>
  <c r="AD358" i="3"/>
  <c r="AC358" i="3"/>
  <c r="AB358" i="3"/>
  <c r="AA358" i="3"/>
  <c r="Z358" i="3"/>
  <c r="Y358" i="3"/>
  <c r="X358" i="3"/>
  <c r="W358" i="3"/>
  <c r="V358" i="3"/>
  <c r="U358" i="3"/>
  <c r="T358" i="3"/>
  <c r="AE357" i="3"/>
  <c r="N258" i="10" s="1"/>
  <c r="AD357" i="3"/>
  <c r="N390" i="10" s="1"/>
  <c r="AC357" i="3"/>
  <c r="N357" i="10" s="1"/>
  <c r="AB357" i="3"/>
  <c r="N324" i="10" s="1"/>
  <c r="AA357" i="3"/>
  <c r="N291" i="10" s="1"/>
  <c r="Z357" i="3"/>
  <c r="N29" i="10" s="1"/>
  <c r="Y357" i="3"/>
  <c r="N225" i="10" s="1"/>
  <c r="X357" i="3"/>
  <c r="N192" i="10" s="1"/>
  <c r="W357" i="3"/>
  <c r="N159" i="10" s="1"/>
  <c r="V357" i="3"/>
  <c r="N126" i="10" s="1"/>
  <c r="U357" i="3"/>
  <c r="N93" i="10" s="1"/>
  <c r="T357" i="3"/>
  <c r="N61" i="10" s="1"/>
  <c r="AE356" i="3"/>
  <c r="N258" i="4" s="1"/>
  <c r="AD356" i="3"/>
  <c r="N390" i="4" s="1"/>
  <c r="AC356" i="3"/>
  <c r="N357" i="4" s="1"/>
  <c r="AB356" i="3"/>
  <c r="N324" i="4" s="1"/>
  <c r="AA356" i="3"/>
  <c r="N291" i="4" s="1"/>
  <c r="Z356" i="3"/>
  <c r="N29" i="4" s="1"/>
  <c r="Y356" i="3"/>
  <c r="N225" i="4" s="1"/>
  <c r="X356" i="3"/>
  <c r="N192" i="4" s="1"/>
  <c r="W356" i="3"/>
  <c r="N159" i="4" s="1"/>
  <c r="V356" i="3"/>
  <c r="N126" i="4" s="1"/>
  <c r="U356" i="3"/>
  <c r="N93" i="4" s="1"/>
  <c r="T356" i="3"/>
  <c r="N61" i="4" s="1"/>
  <c r="AE355" i="3"/>
  <c r="L258" i="10" s="1"/>
  <c r="AD355" i="3"/>
  <c r="L390" i="10" s="1"/>
  <c r="AC355" i="3"/>
  <c r="L357" i="10" s="1"/>
  <c r="AB355" i="3"/>
  <c r="L324" i="10" s="1"/>
  <c r="AA355" i="3"/>
  <c r="L291" i="10" s="1"/>
  <c r="Z355" i="3"/>
  <c r="L29" i="10" s="1"/>
  <c r="Y355" i="3"/>
  <c r="L225" i="10" s="1"/>
  <c r="X355" i="3"/>
  <c r="L192" i="10" s="1"/>
  <c r="W355" i="3"/>
  <c r="L159" i="10" s="1"/>
  <c r="V355" i="3"/>
  <c r="L126" i="10" s="1"/>
  <c r="U355" i="3"/>
  <c r="L93" i="10" s="1"/>
  <c r="T355" i="3"/>
  <c r="L61" i="10" s="1"/>
  <c r="AE354" i="3"/>
  <c r="L258" i="4" s="1"/>
  <c r="AD354" i="3"/>
  <c r="L390" i="4" s="1"/>
  <c r="AC354" i="3"/>
  <c r="L357" i="4" s="1"/>
  <c r="AB354" i="3"/>
  <c r="L324" i="4" s="1"/>
  <c r="AA354" i="3"/>
  <c r="L291" i="4" s="1"/>
  <c r="Z354" i="3"/>
  <c r="L29" i="4" s="1"/>
  <c r="Y354" i="3"/>
  <c r="L225" i="4" s="1"/>
  <c r="X354" i="3"/>
  <c r="L192" i="4" s="1"/>
  <c r="W354" i="3"/>
  <c r="L159" i="4" s="1"/>
  <c r="V354" i="3"/>
  <c r="L126" i="4" s="1"/>
  <c r="U354" i="3"/>
  <c r="L93" i="4" s="1"/>
  <c r="T354" i="3"/>
  <c r="L61" i="4" s="1"/>
  <c r="AE353" i="3"/>
  <c r="K258" i="10" s="1"/>
  <c r="AD353" i="3"/>
  <c r="K390" i="10" s="1"/>
  <c r="AC353" i="3"/>
  <c r="K357" i="10" s="1"/>
  <c r="AB353" i="3"/>
  <c r="K324" i="10" s="1"/>
  <c r="AA353" i="3"/>
  <c r="K291" i="10" s="1"/>
  <c r="Z353" i="3"/>
  <c r="K29" i="10" s="1"/>
  <c r="Y353" i="3"/>
  <c r="K225" i="10" s="1"/>
  <c r="X353" i="3"/>
  <c r="K192" i="10" s="1"/>
  <c r="W353" i="3"/>
  <c r="K159" i="10" s="1"/>
  <c r="V353" i="3"/>
  <c r="K126" i="10" s="1"/>
  <c r="U353" i="3"/>
  <c r="K93" i="10" s="1"/>
  <c r="T353" i="3"/>
  <c r="K61" i="10" s="1"/>
  <c r="AE352" i="3"/>
  <c r="AD352" i="3"/>
  <c r="K390" i="4" s="1"/>
  <c r="AC352" i="3"/>
  <c r="K357" i="4" s="1"/>
  <c r="AB352" i="3"/>
  <c r="K324" i="4" s="1"/>
  <c r="AA352" i="3"/>
  <c r="K291" i="4" s="1"/>
  <c r="Z352" i="3"/>
  <c r="K29" i="4" s="1"/>
  <c r="Y352" i="3"/>
  <c r="K225" i="4" s="1"/>
  <c r="X352" i="3"/>
  <c r="K192" i="4" s="1"/>
  <c r="W352" i="3"/>
  <c r="K159" i="4" s="1"/>
  <c r="V352" i="3"/>
  <c r="K126" i="4" s="1"/>
  <c r="U352" i="3"/>
  <c r="K93" i="4" s="1"/>
  <c r="T352" i="3"/>
  <c r="K61" i="4" s="1"/>
  <c r="AE351" i="3"/>
  <c r="J258" i="10" s="1"/>
  <c r="AD351" i="3"/>
  <c r="J390" i="10" s="1"/>
  <c r="AC351" i="3"/>
  <c r="J357" i="10" s="1"/>
  <c r="AB351" i="3"/>
  <c r="J324" i="10" s="1"/>
  <c r="AA351" i="3"/>
  <c r="J291" i="10" s="1"/>
  <c r="Z351" i="3"/>
  <c r="J29" i="10" s="1"/>
  <c r="Y351" i="3"/>
  <c r="J225" i="10" s="1"/>
  <c r="X351" i="3"/>
  <c r="J192" i="10" s="1"/>
  <c r="W351" i="3"/>
  <c r="J159" i="10" s="1"/>
  <c r="V351" i="3"/>
  <c r="J126" i="10" s="1"/>
  <c r="U351" i="3"/>
  <c r="J93" i="10" s="1"/>
  <c r="T351" i="3"/>
  <c r="J61" i="10" s="1"/>
  <c r="AE350" i="3"/>
  <c r="J258" i="4" s="1"/>
  <c r="AD350" i="3"/>
  <c r="AC350" i="3"/>
  <c r="J357" i="4" s="1"/>
  <c r="M357" i="4" s="1"/>
  <c r="AB350" i="3"/>
  <c r="J324" i="4" s="1"/>
  <c r="AA350" i="3"/>
  <c r="J291" i="4" s="1"/>
  <c r="Z350" i="3"/>
  <c r="J29" i="4" s="1"/>
  <c r="Y350" i="3"/>
  <c r="J225" i="4" s="1"/>
  <c r="X350" i="3"/>
  <c r="J192" i="4" s="1"/>
  <c r="W350" i="3"/>
  <c r="J159" i="4" s="1"/>
  <c r="V350" i="3"/>
  <c r="U350" i="3"/>
  <c r="J93" i="4" s="1"/>
  <c r="T350" i="3"/>
  <c r="J61" i="4" s="1"/>
  <c r="AE349" i="3"/>
  <c r="H258" i="10" s="1"/>
  <c r="AD349" i="3"/>
  <c r="H390" i="10" s="1"/>
  <c r="AC349" i="3"/>
  <c r="H357" i="10" s="1"/>
  <c r="AB349" i="3"/>
  <c r="H324" i="10" s="1"/>
  <c r="AA349" i="3"/>
  <c r="H291" i="10" s="1"/>
  <c r="Z349" i="3"/>
  <c r="H29" i="10" s="1"/>
  <c r="Y349" i="3"/>
  <c r="H225" i="10" s="1"/>
  <c r="X349" i="3"/>
  <c r="H192" i="10" s="1"/>
  <c r="W349" i="3"/>
  <c r="H159" i="10" s="1"/>
  <c r="V349" i="3"/>
  <c r="H126" i="10" s="1"/>
  <c r="U349" i="3"/>
  <c r="H93" i="10" s="1"/>
  <c r="T349" i="3"/>
  <c r="H61" i="10" s="1"/>
  <c r="AE348" i="3"/>
  <c r="H258" i="4" s="1"/>
  <c r="AD348" i="3"/>
  <c r="H390" i="4" s="1"/>
  <c r="AC348" i="3"/>
  <c r="H357" i="4" s="1"/>
  <c r="AB348" i="3"/>
  <c r="H324" i="4" s="1"/>
  <c r="AA348" i="3"/>
  <c r="H291" i="4" s="1"/>
  <c r="Z348" i="3"/>
  <c r="H29" i="4" s="1"/>
  <c r="Y348" i="3"/>
  <c r="H225" i="4" s="1"/>
  <c r="X348" i="3"/>
  <c r="H192" i="4" s="1"/>
  <c r="W348" i="3"/>
  <c r="H159" i="4" s="1"/>
  <c r="V348" i="3"/>
  <c r="H126" i="4" s="1"/>
  <c r="U348" i="3"/>
  <c r="H93" i="4" s="1"/>
  <c r="T348" i="3"/>
  <c r="H61" i="4" s="1"/>
  <c r="AE347" i="3"/>
  <c r="G258" i="10" s="1"/>
  <c r="AD347" i="3"/>
  <c r="G390" i="10" s="1"/>
  <c r="AC347" i="3"/>
  <c r="G357" i="10" s="1"/>
  <c r="AB347" i="3"/>
  <c r="G324" i="10" s="1"/>
  <c r="AA347" i="3"/>
  <c r="G291" i="10" s="1"/>
  <c r="Z347" i="3"/>
  <c r="G29" i="10" s="1"/>
  <c r="Y347" i="3"/>
  <c r="G225" i="10" s="1"/>
  <c r="X347" i="3"/>
  <c r="G192" i="10" s="1"/>
  <c r="W347" i="3"/>
  <c r="G159" i="10" s="1"/>
  <c r="V347" i="3"/>
  <c r="G126" i="10" s="1"/>
  <c r="U347" i="3"/>
  <c r="G93" i="10" s="1"/>
  <c r="T347" i="3"/>
  <c r="G61" i="10" s="1"/>
  <c r="AE346" i="3"/>
  <c r="G258" i="4" s="1"/>
  <c r="AD346" i="3"/>
  <c r="AC346" i="3"/>
  <c r="G357" i="4" s="1"/>
  <c r="AB346" i="3"/>
  <c r="G324" i="4" s="1"/>
  <c r="AA346" i="3"/>
  <c r="G291" i="4" s="1"/>
  <c r="Z346" i="3"/>
  <c r="G29" i="4" s="1"/>
  <c r="Y346" i="3"/>
  <c r="G225" i="4" s="1"/>
  <c r="X346" i="3"/>
  <c r="G192" i="4" s="1"/>
  <c r="W346" i="3"/>
  <c r="G159" i="4" s="1"/>
  <c r="V346" i="3"/>
  <c r="U346" i="3"/>
  <c r="G93" i="4" s="1"/>
  <c r="T346" i="3"/>
  <c r="G61" i="4" s="1"/>
  <c r="AE345" i="3"/>
  <c r="F258" i="10" s="1"/>
  <c r="AD345" i="3"/>
  <c r="F390" i="10" s="1"/>
  <c r="AC345" i="3"/>
  <c r="F357" i="10" s="1"/>
  <c r="AB345" i="3"/>
  <c r="F324" i="10" s="1"/>
  <c r="AA345" i="3"/>
  <c r="F291" i="10" s="1"/>
  <c r="Z345" i="3"/>
  <c r="F29" i="10" s="1"/>
  <c r="Y345" i="3"/>
  <c r="F225" i="10" s="1"/>
  <c r="X345" i="3"/>
  <c r="F192" i="10" s="1"/>
  <c r="W345" i="3"/>
  <c r="F159" i="10" s="1"/>
  <c r="V345" i="3"/>
  <c r="F126" i="10" s="1"/>
  <c r="U345" i="3"/>
  <c r="F93" i="10" s="1"/>
  <c r="T345" i="3"/>
  <c r="F61" i="10" s="1"/>
  <c r="AE344" i="3"/>
  <c r="F258" i="4" s="1"/>
  <c r="AD344" i="3"/>
  <c r="F390" i="4" s="1"/>
  <c r="AC344" i="3"/>
  <c r="F357" i="4" s="1"/>
  <c r="AB344" i="3"/>
  <c r="F324" i="4" s="1"/>
  <c r="AA344" i="3"/>
  <c r="F291" i="4" s="1"/>
  <c r="Z344" i="3"/>
  <c r="F29" i="4" s="1"/>
  <c r="Y344" i="3"/>
  <c r="F225" i="4" s="1"/>
  <c r="X344" i="3"/>
  <c r="F192" i="4" s="1"/>
  <c r="W344" i="3"/>
  <c r="F159" i="4" s="1"/>
  <c r="V344" i="3"/>
  <c r="F126" i="4" s="1"/>
  <c r="U344" i="3"/>
  <c r="F93" i="4" s="1"/>
  <c r="T344" i="3"/>
  <c r="F61" i="4" s="1"/>
  <c r="AE343" i="3"/>
  <c r="D258" i="10" s="1"/>
  <c r="AD343" i="3"/>
  <c r="D390" i="10" s="1"/>
  <c r="AC343" i="3"/>
  <c r="D357" i="10" s="1"/>
  <c r="AB343" i="3"/>
  <c r="D324" i="10" s="1"/>
  <c r="AA343" i="3"/>
  <c r="D291" i="10" s="1"/>
  <c r="Z343" i="3"/>
  <c r="D29" i="10" s="1"/>
  <c r="Y343" i="3"/>
  <c r="D225" i="10" s="1"/>
  <c r="X343" i="3"/>
  <c r="D192" i="10" s="1"/>
  <c r="W343" i="3"/>
  <c r="D159" i="10" s="1"/>
  <c r="V343" i="3"/>
  <c r="D126" i="10" s="1"/>
  <c r="U343" i="3"/>
  <c r="D93" i="10" s="1"/>
  <c r="T343" i="3"/>
  <c r="D61" i="10" s="1"/>
  <c r="AE342" i="3"/>
  <c r="D258" i="4" s="1"/>
  <c r="AD342" i="3"/>
  <c r="D390" i="4" s="1"/>
  <c r="AC342" i="3"/>
  <c r="D357" i="4" s="1"/>
  <c r="AB342" i="3"/>
  <c r="D324" i="4" s="1"/>
  <c r="AA342" i="3"/>
  <c r="D291" i="4" s="1"/>
  <c r="Z342" i="3"/>
  <c r="Y342" i="3"/>
  <c r="D225" i="4" s="1"/>
  <c r="X342" i="3"/>
  <c r="D192" i="4" s="1"/>
  <c r="W342" i="3"/>
  <c r="D159" i="4" s="1"/>
  <c r="V342" i="3"/>
  <c r="U342" i="3"/>
  <c r="D93" i="4" s="1"/>
  <c r="T342" i="3"/>
  <c r="D61" i="4" s="1"/>
  <c r="AE341" i="3"/>
  <c r="C258" i="10" s="1"/>
  <c r="AD341" i="3"/>
  <c r="C390" i="10" s="1"/>
  <c r="AC341" i="3"/>
  <c r="C357" i="10" s="1"/>
  <c r="AB341" i="3"/>
  <c r="C324" i="10" s="1"/>
  <c r="AA341" i="3"/>
  <c r="C291" i="10" s="1"/>
  <c r="Z341" i="3"/>
  <c r="C29" i="10" s="1"/>
  <c r="Y341" i="3"/>
  <c r="C225" i="10" s="1"/>
  <c r="X341" i="3"/>
  <c r="C192" i="10" s="1"/>
  <c r="W341" i="3"/>
  <c r="C159" i="10" s="1"/>
  <c r="V341" i="3"/>
  <c r="C126" i="10" s="1"/>
  <c r="U341" i="3"/>
  <c r="C93" i="10" s="1"/>
  <c r="T341" i="3"/>
  <c r="C61" i="10" s="1"/>
  <c r="AE340" i="3"/>
  <c r="C258" i="4" s="1"/>
  <c r="AD340" i="3"/>
  <c r="C390" i="4" s="1"/>
  <c r="AC340" i="3"/>
  <c r="C357" i="4" s="1"/>
  <c r="AB340" i="3"/>
  <c r="C324" i="4" s="1"/>
  <c r="AA340" i="3"/>
  <c r="C291" i="4" s="1"/>
  <c r="Z340" i="3"/>
  <c r="C29" i="4" s="1"/>
  <c r="Y340" i="3"/>
  <c r="C225" i="4" s="1"/>
  <c r="X340" i="3"/>
  <c r="C192" i="4" s="1"/>
  <c r="W340" i="3"/>
  <c r="C159" i="4" s="1"/>
  <c r="V340" i="3"/>
  <c r="C126" i="4" s="1"/>
  <c r="U340" i="3"/>
  <c r="C93" i="4" s="1"/>
  <c r="T340" i="3"/>
  <c r="C61" i="4" s="1"/>
  <c r="AE339" i="3"/>
  <c r="B258" i="10" s="1"/>
  <c r="AD339" i="3"/>
  <c r="AC339" i="3"/>
  <c r="B357" i="10" s="1"/>
  <c r="AB339" i="3"/>
  <c r="AA339" i="3"/>
  <c r="Z339" i="3"/>
  <c r="B29" i="10" s="1"/>
  <c r="Y339" i="3"/>
  <c r="B225" i="10" s="1"/>
  <c r="X339" i="3"/>
  <c r="B192" i="10" s="1"/>
  <c r="W339" i="3"/>
  <c r="B159" i="10" s="1"/>
  <c r="V339" i="3"/>
  <c r="B126" i="10" s="1"/>
  <c r="U339" i="3"/>
  <c r="B93" i="10" s="1"/>
  <c r="T339" i="3"/>
  <c r="B61" i="10" s="1"/>
  <c r="AE338" i="3"/>
  <c r="B258" i="4" s="1"/>
  <c r="AD338" i="3"/>
  <c r="B390" i="4" s="1"/>
  <c r="AC338" i="3"/>
  <c r="B357" i="4" s="1"/>
  <c r="AB338" i="3"/>
  <c r="AA338" i="3"/>
  <c r="B291" i="4" s="1"/>
  <c r="Z338" i="3"/>
  <c r="B29" i="4" s="1"/>
  <c r="Y338" i="3"/>
  <c r="B225" i="4" s="1"/>
  <c r="X338" i="3"/>
  <c r="W338" i="3"/>
  <c r="V338" i="3"/>
  <c r="U338" i="3"/>
  <c r="B93" i="4" s="1"/>
  <c r="T338" i="3"/>
  <c r="B61" i="4" s="1"/>
  <c r="AE337" i="3"/>
  <c r="AD337" i="3"/>
  <c r="AC337" i="3"/>
  <c r="AB337" i="3"/>
  <c r="AA337" i="3"/>
  <c r="Z337" i="3"/>
  <c r="Y337" i="3"/>
  <c r="X337" i="3"/>
  <c r="W337" i="3"/>
  <c r="V337" i="3"/>
  <c r="U337" i="3"/>
  <c r="T337" i="3"/>
  <c r="AE336" i="3"/>
  <c r="AD336" i="3"/>
  <c r="AC336" i="3"/>
  <c r="AB336" i="3"/>
  <c r="AA336" i="3"/>
  <c r="Z336" i="3"/>
  <c r="Y336" i="3"/>
  <c r="X336" i="3"/>
  <c r="W336" i="3"/>
  <c r="V336" i="3"/>
  <c r="U336" i="3"/>
  <c r="T336" i="3"/>
  <c r="AE335" i="3"/>
  <c r="N257" i="10" s="1"/>
  <c r="AD335" i="3"/>
  <c r="N389" i="10" s="1"/>
  <c r="AC335" i="3"/>
  <c r="N356" i="10" s="1"/>
  <c r="AB335" i="3"/>
  <c r="N323" i="10" s="1"/>
  <c r="AA335" i="3"/>
  <c r="N290" i="10" s="1"/>
  <c r="Z335" i="3"/>
  <c r="N28" i="10" s="1"/>
  <c r="Y335" i="3"/>
  <c r="X335" i="3"/>
  <c r="N191" i="10" s="1"/>
  <c r="W335" i="3"/>
  <c r="N158" i="10" s="1"/>
  <c r="V335" i="3"/>
  <c r="N125" i="10" s="1"/>
  <c r="U335" i="3"/>
  <c r="N92" i="10" s="1"/>
  <c r="T335" i="3"/>
  <c r="N60" i="10" s="1"/>
  <c r="AE334" i="3"/>
  <c r="N257" i="4" s="1"/>
  <c r="AD334" i="3"/>
  <c r="N389" i="4" s="1"/>
  <c r="AC334" i="3"/>
  <c r="N356" i="4" s="1"/>
  <c r="AB334" i="3"/>
  <c r="N323" i="4" s="1"/>
  <c r="AA334" i="3"/>
  <c r="N290" i="4" s="1"/>
  <c r="Z334" i="3"/>
  <c r="N28" i="4" s="1"/>
  <c r="Y334" i="3"/>
  <c r="N224" i="4" s="1"/>
  <c r="X334" i="3"/>
  <c r="N191" i="4" s="1"/>
  <c r="W334" i="3"/>
  <c r="N158" i="4" s="1"/>
  <c r="V334" i="3"/>
  <c r="N125" i="4" s="1"/>
  <c r="U334" i="3"/>
  <c r="N92" i="4" s="1"/>
  <c r="T334" i="3"/>
  <c r="N60" i="4" s="1"/>
  <c r="AE333" i="3"/>
  <c r="L257" i="10" s="1"/>
  <c r="AD333" i="3"/>
  <c r="L389" i="10" s="1"/>
  <c r="AC333" i="3"/>
  <c r="L356" i="10" s="1"/>
  <c r="AB333" i="3"/>
  <c r="L323" i="10" s="1"/>
  <c r="AA333" i="3"/>
  <c r="L290" i="10" s="1"/>
  <c r="Z333" i="3"/>
  <c r="L28" i="10" s="1"/>
  <c r="Y333" i="3"/>
  <c r="L224" i="10" s="1"/>
  <c r="X333" i="3"/>
  <c r="L191" i="10" s="1"/>
  <c r="W333" i="3"/>
  <c r="L158" i="10" s="1"/>
  <c r="V333" i="3"/>
  <c r="U333" i="3"/>
  <c r="L92" i="10" s="1"/>
  <c r="T333" i="3"/>
  <c r="L60" i="10" s="1"/>
  <c r="AE332" i="3"/>
  <c r="L257" i="4" s="1"/>
  <c r="AD332" i="3"/>
  <c r="L389" i="4" s="1"/>
  <c r="AC332" i="3"/>
  <c r="L356" i="4" s="1"/>
  <c r="AB332" i="3"/>
  <c r="L323" i="4" s="1"/>
  <c r="AA332" i="3"/>
  <c r="L290" i="4" s="1"/>
  <c r="Z332" i="3"/>
  <c r="L28" i="4" s="1"/>
  <c r="Y332" i="3"/>
  <c r="L224" i="4" s="1"/>
  <c r="X332" i="3"/>
  <c r="L191" i="4" s="1"/>
  <c r="W332" i="3"/>
  <c r="L158" i="4" s="1"/>
  <c r="V332" i="3"/>
  <c r="L125" i="4" s="1"/>
  <c r="U332" i="3"/>
  <c r="L92" i="4" s="1"/>
  <c r="T332" i="3"/>
  <c r="L60" i="4" s="1"/>
  <c r="AE331" i="3"/>
  <c r="K257" i="10" s="1"/>
  <c r="AD331" i="3"/>
  <c r="K389" i="10" s="1"/>
  <c r="AC331" i="3"/>
  <c r="K356" i="10" s="1"/>
  <c r="AB331" i="3"/>
  <c r="K323" i="10" s="1"/>
  <c r="AA331" i="3"/>
  <c r="K290" i="10" s="1"/>
  <c r="Z331" i="3"/>
  <c r="K28" i="10" s="1"/>
  <c r="Y331" i="3"/>
  <c r="K224" i="10" s="1"/>
  <c r="X331" i="3"/>
  <c r="K191" i="10" s="1"/>
  <c r="W331" i="3"/>
  <c r="K158" i="10" s="1"/>
  <c r="V331" i="3"/>
  <c r="K125" i="10" s="1"/>
  <c r="U331" i="3"/>
  <c r="K92" i="10" s="1"/>
  <c r="T331" i="3"/>
  <c r="K60" i="10" s="1"/>
  <c r="AE330" i="3"/>
  <c r="K257" i="4" s="1"/>
  <c r="AD330" i="3"/>
  <c r="K389" i="4" s="1"/>
  <c r="AC330" i="3"/>
  <c r="K356" i="4" s="1"/>
  <c r="AB330" i="3"/>
  <c r="K323" i="4" s="1"/>
  <c r="AA330" i="3"/>
  <c r="K290" i="4" s="1"/>
  <c r="Z330" i="3"/>
  <c r="K28" i="4" s="1"/>
  <c r="Y330" i="3"/>
  <c r="K224" i="4" s="1"/>
  <c r="X330" i="3"/>
  <c r="K191" i="4" s="1"/>
  <c r="W330" i="3"/>
  <c r="K158" i="4" s="1"/>
  <c r="V330" i="3"/>
  <c r="K125" i="4" s="1"/>
  <c r="U330" i="3"/>
  <c r="K92" i="4" s="1"/>
  <c r="T330" i="3"/>
  <c r="K60" i="4" s="1"/>
  <c r="AE329" i="3"/>
  <c r="J257" i="10" s="1"/>
  <c r="AD329" i="3"/>
  <c r="J389" i="10" s="1"/>
  <c r="AC329" i="3"/>
  <c r="J356" i="10" s="1"/>
  <c r="AB329" i="3"/>
  <c r="J323" i="10" s="1"/>
  <c r="AA329" i="3"/>
  <c r="J290" i="10" s="1"/>
  <c r="Z329" i="3"/>
  <c r="J28" i="10" s="1"/>
  <c r="Y329" i="3"/>
  <c r="J224" i="10" s="1"/>
  <c r="X329" i="3"/>
  <c r="J191" i="10" s="1"/>
  <c r="W329" i="3"/>
  <c r="J158" i="10" s="1"/>
  <c r="V329" i="3"/>
  <c r="J125" i="10" s="1"/>
  <c r="U329" i="3"/>
  <c r="J92" i="10" s="1"/>
  <c r="T329" i="3"/>
  <c r="J60" i="10" s="1"/>
  <c r="AE328" i="3"/>
  <c r="J257" i="4" s="1"/>
  <c r="AD328" i="3"/>
  <c r="J389" i="4" s="1"/>
  <c r="AC328" i="3"/>
  <c r="J356" i="4" s="1"/>
  <c r="AB328" i="3"/>
  <c r="J323" i="4" s="1"/>
  <c r="AA328" i="3"/>
  <c r="J290" i="4" s="1"/>
  <c r="Z328" i="3"/>
  <c r="J28" i="4" s="1"/>
  <c r="Y328" i="3"/>
  <c r="J224" i="4" s="1"/>
  <c r="X328" i="3"/>
  <c r="J191" i="4" s="1"/>
  <c r="W328" i="3"/>
  <c r="J158" i="4" s="1"/>
  <c r="V328" i="3"/>
  <c r="J125" i="4" s="1"/>
  <c r="U328" i="3"/>
  <c r="J92" i="4" s="1"/>
  <c r="T328" i="3"/>
  <c r="J60" i="4" s="1"/>
  <c r="AE327" i="3"/>
  <c r="H257" i="10" s="1"/>
  <c r="AD327" i="3"/>
  <c r="H389" i="10" s="1"/>
  <c r="AC327" i="3"/>
  <c r="AB327" i="3"/>
  <c r="H323" i="10" s="1"/>
  <c r="AA327" i="3"/>
  <c r="H290" i="10" s="1"/>
  <c r="Z327" i="3"/>
  <c r="H28" i="10" s="1"/>
  <c r="Y327" i="3"/>
  <c r="H224" i="10" s="1"/>
  <c r="X327" i="3"/>
  <c r="H191" i="10" s="1"/>
  <c r="W327" i="3"/>
  <c r="H158" i="10" s="1"/>
  <c r="V327" i="3"/>
  <c r="H125" i="10" s="1"/>
  <c r="U327" i="3"/>
  <c r="H92" i="10" s="1"/>
  <c r="T327" i="3"/>
  <c r="H60" i="10" s="1"/>
  <c r="AE326" i="3"/>
  <c r="H257" i="4" s="1"/>
  <c r="AD326" i="3"/>
  <c r="H389" i="4" s="1"/>
  <c r="AC326" i="3"/>
  <c r="H356" i="4" s="1"/>
  <c r="AB326" i="3"/>
  <c r="H323" i="4" s="1"/>
  <c r="AA326" i="3"/>
  <c r="H290" i="4" s="1"/>
  <c r="Z326" i="3"/>
  <c r="H28" i="4" s="1"/>
  <c r="Y326" i="3"/>
  <c r="H224" i="4" s="1"/>
  <c r="X326" i="3"/>
  <c r="H191" i="4" s="1"/>
  <c r="W326" i="3"/>
  <c r="H158" i="4" s="1"/>
  <c r="V326" i="3"/>
  <c r="H125" i="4" s="1"/>
  <c r="U326" i="3"/>
  <c r="H92" i="4" s="1"/>
  <c r="T326" i="3"/>
  <c r="H60" i="4" s="1"/>
  <c r="AE325" i="3"/>
  <c r="G257" i="10" s="1"/>
  <c r="AD325" i="3"/>
  <c r="G389" i="10" s="1"/>
  <c r="AC325" i="3"/>
  <c r="G356" i="10" s="1"/>
  <c r="AB325" i="3"/>
  <c r="G323" i="10" s="1"/>
  <c r="AA325" i="3"/>
  <c r="G290" i="10" s="1"/>
  <c r="Z325" i="3"/>
  <c r="G28" i="10" s="1"/>
  <c r="Y325" i="3"/>
  <c r="G224" i="10" s="1"/>
  <c r="X325" i="3"/>
  <c r="G191" i="10" s="1"/>
  <c r="W325" i="3"/>
  <c r="G158" i="10" s="1"/>
  <c r="V325" i="3"/>
  <c r="G125" i="10" s="1"/>
  <c r="U325" i="3"/>
  <c r="G92" i="10" s="1"/>
  <c r="T325" i="3"/>
  <c r="G60" i="10" s="1"/>
  <c r="AE324" i="3"/>
  <c r="G257" i="4" s="1"/>
  <c r="AD324" i="3"/>
  <c r="G389" i="4" s="1"/>
  <c r="AC324" i="3"/>
  <c r="G356" i="4" s="1"/>
  <c r="AB324" i="3"/>
  <c r="G323" i="4" s="1"/>
  <c r="AA324" i="3"/>
  <c r="G290" i="4" s="1"/>
  <c r="Z324" i="3"/>
  <c r="G28" i="4" s="1"/>
  <c r="Y324" i="3"/>
  <c r="G224" i="4" s="1"/>
  <c r="X324" i="3"/>
  <c r="G191" i="4" s="1"/>
  <c r="W324" i="3"/>
  <c r="G158" i="4" s="1"/>
  <c r="V324" i="3"/>
  <c r="G125" i="4" s="1"/>
  <c r="U324" i="3"/>
  <c r="G92" i="4" s="1"/>
  <c r="T324" i="3"/>
  <c r="G60" i="4" s="1"/>
  <c r="AE323" i="3"/>
  <c r="F257" i="10" s="1"/>
  <c r="AD323" i="3"/>
  <c r="F389" i="10" s="1"/>
  <c r="AC323" i="3"/>
  <c r="F356" i="10" s="1"/>
  <c r="AB323" i="3"/>
  <c r="F323" i="10" s="1"/>
  <c r="AA323" i="3"/>
  <c r="F290" i="10" s="1"/>
  <c r="Z323" i="3"/>
  <c r="F28" i="10" s="1"/>
  <c r="Y323" i="3"/>
  <c r="X323" i="3"/>
  <c r="F191" i="10" s="1"/>
  <c r="W323" i="3"/>
  <c r="F158" i="10" s="1"/>
  <c r="V323" i="3"/>
  <c r="F125" i="10" s="1"/>
  <c r="U323" i="3"/>
  <c r="F92" i="10" s="1"/>
  <c r="T323" i="3"/>
  <c r="F60" i="10" s="1"/>
  <c r="AE322" i="3"/>
  <c r="F257" i="4" s="1"/>
  <c r="AD322" i="3"/>
  <c r="F389" i="4" s="1"/>
  <c r="AC322" i="3"/>
  <c r="F356" i="4" s="1"/>
  <c r="AB322" i="3"/>
  <c r="F323" i="4" s="1"/>
  <c r="AA322" i="3"/>
  <c r="F290" i="4" s="1"/>
  <c r="Z322" i="3"/>
  <c r="F28" i="4" s="1"/>
  <c r="Y322" i="3"/>
  <c r="F224" i="4" s="1"/>
  <c r="X322" i="3"/>
  <c r="F191" i="4" s="1"/>
  <c r="W322" i="3"/>
  <c r="F158" i="4" s="1"/>
  <c r="V322" i="3"/>
  <c r="F125" i="4" s="1"/>
  <c r="U322" i="3"/>
  <c r="F92" i="4" s="1"/>
  <c r="T322" i="3"/>
  <c r="F60" i="4" s="1"/>
  <c r="AE321" i="3"/>
  <c r="D257" i="10" s="1"/>
  <c r="AD321" i="3"/>
  <c r="D389" i="10" s="1"/>
  <c r="AC321" i="3"/>
  <c r="D356" i="10" s="1"/>
  <c r="AB321" i="3"/>
  <c r="D323" i="10" s="1"/>
  <c r="AA321" i="3"/>
  <c r="D290" i="10" s="1"/>
  <c r="Z321" i="3"/>
  <c r="D28" i="10" s="1"/>
  <c r="Y321" i="3"/>
  <c r="D224" i="10" s="1"/>
  <c r="X321" i="3"/>
  <c r="D191" i="10" s="1"/>
  <c r="W321" i="3"/>
  <c r="D158" i="10" s="1"/>
  <c r="V321" i="3"/>
  <c r="D125" i="10" s="1"/>
  <c r="U321" i="3"/>
  <c r="D92" i="10" s="1"/>
  <c r="T321" i="3"/>
  <c r="D60" i="10" s="1"/>
  <c r="AE320" i="3"/>
  <c r="D257" i="4" s="1"/>
  <c r="AD320" i="3"/>
  <c r="D389" i="4" s="1"/>
  <c r="AC320" i="3"/>
  <c r="D356" i="4" s="1"/>
  <c r="AB320" i="3"/>
  <c r="D323" i="4" s="1"/>
  <c r="AA320" i="3"/>
  <c r="D290" i="4" s="1"/>
  <c r="Z320" i="3"/>
  <c r="D28" i="4" s="1"/>
  <c r="Y320" i="3"/>
  <c r="D224" i="4" s="1"/>
  <c r="X320" i="3"/>
  <c r="D191" i="4" s="1"/>
  <c r="W320" i="3"/>
  <c r="D158" i="4" s="1"/>
  <c r="V320" i="3"/>
  <c r="D125" i="4" s="1"/>
  <c r="U320" i="3"/>
  <c r="D92" i="4" s="1"/>
  <c r="T320" i="3"/>
  <c r="D60" i="4" s="1"/>
  <c r="AE319" i="3"/>
  <c r="C257" i="10" s="1"/>
  <c r="AD319" i="3"/>
  <c r="C389" i="10" s="1"/>
  <c r="AC319" i="3"/>
  <c r="C356" i="10" s="1"/>
  <c r="AB319" i="3"/>
  <c r="C323" i="10" s="1"/>
  <c r="AA319" i="3"/>
  <c r="C290" i="10" s="1"/>
  <c r="Z319" i="3"/>
  <c r="C28" i="10" s="1"/>
  <c r="Y319" i="3"/>
  <c r="C224" i="10" s="1"/>
  <c r="X319" i="3"/>
  <c r="C191" i="10" s="1"/>
  <c r="W319" i="3"/>
  <c r="C158" i="10" s="1"/>
  <c r="V319" i="3"/>
  <c r="C125" i="10" s="1"/>
  <c r="U319" i="3"/>
  <c r="C92" i="10" s="1"/>
  <c r="T319" i="3"/>
  <c r="C60" i="10" s="1"/>
  <c r="AE318" i="3"/>
  <c r="C257" i="4" s="1"/>
  <c r="AD318" i="3"/>
  <c r="C389" i="4" s="1"/>
  <c r="AC318" i="3"/>
  <c r="C356" i="4" s="1"/>
  <c r="AB318" i="3"/>
  <c r="C323" i="4" s="1"/>
  <c r="AA318" i="3"/>
  <c r="C290" i="4" s="1"/>
  <c r="Z318" i="3"/>
  <c r="C28" i="4" s="1"/>
  <c r="Y318" i="3"/>
  <c r="C224" i="4" s="1"/>
  <c r="X318" i="3"/>
  <c r="C191" i="4" s="1"/>
  <c r="W318" i="3"/>
  <c r="V318" i="3"/>
  <c r="C125" i="4" s="1"/>
  <c r="U318" i="3"/>
  <c r="C92" i="4" s="1"/>
  <c r="T318" i="3"/>
  <c r="C60" i="4" s="1"/>
  <c r="AE317" i="3"/>
  <c r="B257" i="10" s="1"/>
  <c r="AD317" i="3"/>
  <c r="B389" i="10" s="1"/>
  <c r="AC317" i="3"/>
  <c r="AB317" i="3"/>
  <c r="B323" i="10" s="1"/>
  <c r="AA317" i="3"/>
  <c r="B290" i="10" s="1"/>
  <c r="Z317" i="3"/>
  <c r="B28" i="10" s="1"/>
  <c r="Y317" i="3"/>
  <c r="B224" i="10" s="1"/>
  <c r="X317" i="3"/>
  <c r="B191" i="10" s="1"/>
  <c r="W317" i="3"/>
  <c r="B158" i="10" s="1"/>
  <c r="V317" i="3"/>
  <c r="B125" i="10" s="1"/>
  <c r="U317" i="3"/>
  <c r="B92" i="10" s="1"/>
  <c r="T317" i="3"/>
  <c r="AE316" i="3"/>
  <c r="B257" i="4" s="1"/>
  <c r="AD316" i="3"/>
  <c r="AC316" i="3"/>
  <c r="B356" i="4" s="1"/>
  <c r="AB316" i="3"/>
  <c r="AA316" i="3"/>
  <c r="B290" i="4" s="1"/>
  <c r="Z316" i="3"/>
  <c r="B28" i="4" s="1"/>
  <c r="Y316" i="3"/>
  <c r="B224" i="4" s="1"/>
  <c r="X316" i="3"/>
  <c r="B191" i="4" s="1"/>
  <c r="W316" i="3"/>
  <c r="B158" i="4" s="1"/>
  <c r="V316" i="3"/>
  <c r="U316" i="3"/>
  <c r="B92" i="4" s="1"/>
  <c r="T316" i="3"/>
  <c r="AE315" i="3"/>
  <c r="AD315" i="3"/>
  <c r="AC315" i="3"/>
  <c r="AB315" i="3"/>
  <c r="AA315" i="3"/>
  <c r="Z315" i="3"/>
  <c r="Y315" i="3"/>
  <c r="X315" i="3"/>
  <c r="W315" i="3"/>
  <c r="V315" i="3"/>
  <c r="U315" i="3"/>
  <c r="T315" i="3"/>
  <c r="AE314" i="3"/>
  <c r="AD314" i="3"/>
  <c r="AC314" i="3"/>
  <c r="AB314" i="3"/>
  <c r="AA314" i="3"/>
  <c r="Z314" i="3"/>
  <c r="Y314" i="3"/>
  <c r="X314" i="3"/>
  <c r="W314" i="3"/>
  <c r="V314" i="3"/>
  <c r="U314" i="3"/>
  <c r="T314" i="3"/>
  <c r="AE313" i="3"/>
  <c r="N256" i="10" s="1"/>
  <c r="AD313" i="3"/>
  <c r="N388" i="10" s="1"/>
  <c r="AC313" i="3"/>
  <c r="N355" i="10" s="1"/>
  <c r="AB313" i="3"/>
  <c r="N322" i="10" s="1"/>
  <c r="AA313" i="3"/>
  <c r="N289" i="10" s="1"/>
  <c r="Z313" i="3"/>
  <c r="N27" i="10" s="1"/>
  <c r="Y313" i="3"/>
  <c r="N223" i="10" s="1"/>
  <c r="X313" i="3"/>
  <c r="N190" i="10" s="1"/>
  <c r="W313" i="3"/>
  <c r="N157" i="10" s="1"/>
  <c r="V313" i="3"/>
  <c r="N124" i="10" s="1"/>
  <c r="U313" i="3"/>
  <c r="N91" i="10" s="1"/>
  <c r="T313" i="3"/>
  <c r="N59" i="10" s="1"/>
  <c r="AE312" i="3"/>
  <c r="N256" i="4" s="1"/>
  <c r="AD312" i="3"/>
  <c r="N388" i="4" s="1"/>
  <c r="AC312" i="3"/>
  <c r="N355" i="4" s="1"/>
  <c r="AB312" i="3"/>
  <c r="N322" i="4" s="1"/>
  <c r="AA312" i="3"/>
  <c r="N289" i="4" s="1"/>
  <c r="Z312" i="3"/>
  <c r="N27" i="4" s="1"/>
  <c r="Y312" i="3"/>
  <c r="N223" i="4" s="1"/>
  <c r="X312" i="3"/>
  <c r="N190" i="4" s="1"/>
  <c r="W312" i="3"/>
  <c r="N157" i="4" s="1"/>
  <c r="V312" i="3"/>
  <c r="N124" i="4" s="1"/>
  <c r="U312" i="3"/>
  <c r="N91" i="4" s="1"/>
  <c r="T312" i="3"/>
  <c r="N59" i="4" s="1"/>
  <c r="AE311" i="3"/>
  <c r="L256" i="10" s="1"/>
  <c r="AD311" i="3"/>
  <c r="L388" i="10" s="1"/>
  <c r="AC311" i="3"/>
  <c r="L355" i="10" s="1"/>
  <c r="AB311" i="3"/>
  <c r="L322" i="10" s="1"/>
  <c r="AA311" i="3"/>
  <c r="L289" i="10" s="1"/>
  <c r="Z311" i="3"/>
  <c r="L27" i="10" s="1"/>
  <c r="Y311" i="3"/>
  <c r="L223" i="10" s="1"/>
  <c r="X311" i="3"/>
  <c r="L190" i="10" s="1"/>
  <c r="W311" i="3"/>
  <c r="L157" i="10" s="1"/>
  <c r="V311" i="3"/>
  <c r="L124" i="10" s="1"/>
  <c r="U311" i="3"/>
  <c r="L91" i="10" s="1"/>
  <c r="T311" i="3"/>
  <c r="L59" i="10" s="1"/>
  <c r="AE310" i="3"/>
  <c r="L256" i="4" s="1"/>
  <c r="AD310" i="3"/>
  <c r="L388" i="4" s="1"/>
  <c r="AC310" i="3"/>
  <c r="AB310" i="3"/>
  <c r="L322" i="4" s="1"/>
  <c r="AA310" i="3"/>
  <c r="L289" i="4" s="1"/>
  <c r="Z310" i="3"/>
  <c r="L27" i="4" s="1"/>
  <c r="Y310" i="3"/>
  <c r="L223" i="4" s="1"/>
  <c r="X310" i="3"/>
  <c r="L190" i="4" s="1"/>
  <c r="W310" i="3"/>
  <c r="L157" i="4" s="1"/>
  <c r="V310" i="3"/>
  <c r="L124" i="4" s="1"/>
  <c r="U310" i="3"/>
  <c r="L91" i="4" s="1"/>
  <c r="T310" i="3"/>
  <c r="L59" i="4" s="1"/>
  <c r="AE309" i="3"/>
  <c r="K256" i="10" s="1"/>
  <c r="AD309" i="3"/>
  <c r="K388" i="10" s="1"/>
  <c r="AC309" i="3"/>
  <c r="K355" i="10" s="1"/>
  <c r="AB309" i="3"/>
  <c r="AA309" i="3"/>
  <c r="K289" i="10" s="1"/>
  <c r="Z309" i="3"/>
  <c r="K27" i="10" s="1"/>
  <c r="Y309" i="3"/>
  <c r="K223" i="10" s="1"/>
  <c r="X309" i="3"/>
  <c r="W309" i="3"/>
  <c r="K157" i="10" s="1"/>
  <c r="V309" i="3"/>
  <c r="K124" i="10" s="1"/>
  <c r="U309" i="3"/>
  <c r="K91" i="10" s="1"/>
  <c r="T309" i="3"/>
  <c r="AE308" i="3"/>
  <c r="K256" i="4" s="1"/>
  <c r="AD308" i="3"/>
  <c r="K388" i="4" s="1"/>
  <c r="AC308" i="3"/>
  <c r="K355" i="4" s="1"/>
  <c r="AB308" i="3"/>
  <c r="K322" i="4" s="1"/>
  <c r="AA308" i="3"/>
  <c r="K289" i="4" s="1"/>
  <c r="Z308" i="3"/>
  <c r="K27" i="4" s="1"/>
  <c r="Y308" i="3"/>
  <c r="K223" i="4" s="1"/>
  <c r="X308" i="3"/>
  <c r="K190" i="4" s="1"/>
  <c r="W308" i="3"/>
  <c r="K157" i="4" s="1"/>
  <c r="V308" i="3"/>
  <c r="K124" i="4" s="1"/>
  <c r="U308" i="3"/>
  <c r="K91" i="4" s="1"/>
  <c r="T308" i="3"/>
  <c r="K59" i="4" s="1"/>
  <c r="AE307" i="3"/>
  <c r="J256" i="10" s="1"/>
  <c r="AD307" i="3"/>
  <c r="J388" i="10" s="1"/>
  <c r="AC307" i="3"/>
  <c r="J355" i="10" s="1"/>
  <c r="AB307" i="3"/>
  <c r="J322" i="10" s="1"/>
  <c r="AA307" i="3"/>
  <c r="J289" i="10" s="1"/>
  <c r="Z307" i="3"/>
  <c r="J27" i="10" s="1"/>
  <c r="Y307" i="3"/>
  <c r="J223" i="10" s="1"/>
  <c r="X307" i="3"/>
  <c r="J190" i="10" s="1"/>
  <c r="W307" i="3"/>
  <c r="J157" i="10" s="1"/>
  <c r="V307" i="3"/>
  <c r="J124" i="10" s="1"/>
  <c r="U307" i="3"/>
  <c r="J91" i="10" s="1"/>
  <c r="T307" i="3"/>
  <c r="J59" i="10" s="1"/>
  <c r="AE306" i="3"/>
  <c r="J256" i="4" s="1"/>
  <c r="AD306" i="3"/>
  <c r="J388" i="4" s="1"/>
  <c r="AC306" i="3"/>
  <c r="J355" i="4" s="1"/>
  <c r="AB306" i="3"/>
  <c r="J322" i="4" s="1"/>
  <c r="AA306" i="3"/>
  <c r="J289" i="4" s="1"/>
  <c r="Z306" i="3"/>
  <c r="J27" i="4" s="1"/>
  <c r="Y306" i="3"/>
  <c r="J223" i="4" s="1"/>
  <c r="X306" i="3"/>
  <c r="J190" i="4" s="1"/>
  <c r="W306" i="3"/>
  <c r="J157" i="4" s="1"/>
  <c r="V306" i="3"/>
  <c r="J124" i="4" s="1"/>
  <c r="U306" i="3"/>
  <c r="J91" i="4" s="1"/>
  <c r="T306" i="3"/>
  <c r="J59" i="4" s="1"/>
  <c r="AE305" i="3"/>
  <c r="H256" i="10" s="1"/>
  <c r="AD305" i="3"/>
  <c r="H388" i="10" s="1"/>
  <c r="AC305" i="3"/>
  <c r="H355" i="10" s="1"/>
  <c r="AB305" i="3"/>
  <c r="H322" i="10" s="1"/>
  <c r="AA305" i="3"/>
  <c r="H289" i="10" s="1"/>
  <c r="Z305" i="3"/>
  <c r="H27" i="10" s="1"/>
  <c r="Y305" i="3"/>
  <c r="H223" i="10" s="1"/>
  <c r="X305" i="3"/>
  <c r="H190" i="10" s="1"/>
  <c r="W305" i="3"/>
  <c r="H157" i="10" s="1"/>
  <c r="V305" i="3"/>
  <c r="H124" i="10" s="1"/>
  <c r="U305" i="3"/>
  <c r="H91" i="10" s="1"/>
  <c r="T305" i="3"/>
  <c r="H59" i="10" s="1"/>
  <c r="AE304" i="3"/>
  <c r="H256" i="4" s="1"/>
  <c r="AD304" i="3"/>
  <c r="H388" i="4" s="1"/>
  <c r="AC304" i="3"/>
  <c r="H355" i="4" s="1"/>
  <c r="AB304" i="3"/>
  <c r="AA304" i="3"/>
  <c r="H289" i="4" s="1"/>
  <c r="Z304" i="3"/>
  <c r="H27" i="4" s="1"/>
  <c r="Y304" i="3"/>
  <c r="H223" i="4" s="1"/>
  <c r="X304" i="3"/>
  <c r="H190" i="4" s="1"/>
  <c r="W304" i="3"/>
  <c r="H157" i="4" s="1"/>
  <c r="V304" i="3"/>
  <c r="H124" i="4" s="1"/>
  <c r="U304" i="3"/>
  <c r="H91" i="4" s="1"/>
  <c r="T304" i="3"/>
  <c r="H59" i="4" s="1"/>
  <c r="AE303" i="3"/>
  <c r="G256" i="10" s="1"/>
  <c r="AD303" i="3"/>
  <c r="G388" i="10" s="1"/>
  <c r="AC303" i="3"/>
  <c r="G355" i="10" s="1"/>
  <c r="AB303" i="3"/>
  <c r="G322" i="10" s="1"/>
  <c r="AA303" i="3"/>
  <c r="G289" i="10" s="1"/>
  <c r="Z303" i="3"/>
  <c r="G27" i="10" s="1"/>
  <c r="Y303" i="3"/>
  <c r="G223" i="10" s="1"/>
  <c r="X303" i="3"/>
  <c r="G190" i="10" s="1"/>
  <c r="W303" i="3"/>
  <c r="G157" i="10" s="1"/>
  <c r="V303" i="3"/>
  <c r="G124" i="10" s="1"/>
  <c r="U303" i="3"/>
  <c r="G91" i="10" s="1"/>
  <c r="T303" i="3"/>
  <c r="G59" i="10" s="1"/>
  <c r="AE302" i="3"/>
  <c r="G256" i="4" s="1"/>
  <c r="AD302" i="3"/>
  <c r="G388" i="4" s="1"/>
  <c r="AC302" i="3"/>
  <c r="G355" i="4" s="1"/>
  <c r="AB302" i="3"/>
  <c r="G322" i="4" s="1"/>
  <c r="AA302" i="3"/>
  <c r="G289" i="4" s="1"/>
  <c r="Z302" i="3"/>
  <c r="G27" i="4" s="1"/>
  <c r="Y302" i="3"/>
  <c r="G223" i="4" s="1"/>
  <c r="X302" i="3"/>
  <c r="G190" i="4" s="1"/>
  <c r="W302" i="3"/>
  <c r="G157" i="4" s="1"/>
  <c r="V302" i="3"/>
  <c r="G124" i="4" s="1"/>
  <c r="U302" i="3"/>
  <c r="G91" i="4" s="1"/>
  <c r="T302" i="3"/>
  <c r="G59" i="4" s="1"/>
  <c r="AE301" i="3"/>
  <c r="F256" i="10" s="1"/>
  <c r="AD301" i="3"/>
  <c r="F388" i="10" s="1"/>
  <c r="AC301" i="3"/>
  <c r="F355" i="10" s="1"/>
  <c r="AB301" i="3"/>
  <c r="F322" i="10" s="1"/>
  <c r="AA301" i="3"/>
  <c r="F289" i="10" s="1"/>
  <c r="Z301" i="3"/>
  <c r="F27" i="10" s="1"/>
  <c r="Y301" i="3"/>
  <c r="F223" i="10" s="1"/>
  <c r="X301" i="3"/>
  <c r="W301" i="3"/>
  <c r="F157" i="10" s="1"/>
  <c r="V301" i="3"/>
  <c r="F124" i="10" s="1"/>
  <c r="U301" i="3"/>
  <c r="F91" i="10" s="1"/>
  <c r="T301" i="3"/>
  <c r="F59" i="10" s="1"/>
  <c r="AE300" i="3"/>
  <c r="F256" i="4" s="1"/>
  <c r="AD300" i="3"/>
  <c r="F388" i="4" s="1"/>
  <c r="AC300" i="3"/>
  <c r="F355" i="4" s="1"/>
  <c r="AB300" i="3"/>
  <c r="F322" i="4" s="1"/>
  <c r="AA300" i="3"/>
  <c r="F289" i="4" s="1"/>
  <c r="Z300" i="3"/>
  <c r="F27" i="4" s="1"/>
  <c r="Y300" i="3"/>
  <c r="F223" i="4" s="1"/>
  <c r="X300" i="3"/>
  <c r="F190" i="4" s="1"/>
  <c r="W300" i="3"/>
  <c r="F157" i="4" s="1"/>
  <c r="V300" i="3"/>
  <c r="F124" i="4" s="1"/>
  <c r="U300" i="3"/>
  <c r="F91" i="4" s="1"/>
  <c r="T300" i="3"/>
  <c r="F59" i="4" s="1"/>
  <c r="AE299" i="3"/>
  <c r="D256" i="10" s="1"/>
  <c r="AD299" i="3"/>
  <c r="D388" i="10" s="1"/>
  <c r="AC299" i="3"/>
  <c r="D355" i="10" s="1"/>
  <c r="AB299" i="3"/>
  <c r="D322" i="10" s="1"/>
  <c r="AA299" i="3"/>
  <c r="D289" i="10" s="1"/>
  <c r="Z299" i="3"/>
  <c r="D27" i="10" s="1"/>
  <c r="Y299" i="3"/>
  <c r="D223" i="10" s="1"/>
  <c r="X299" i="3"/>
  <c r="D190" i="10" s="1"/>
  <c r="W299" i="3"/>
  <c r="D157" i="10" s="1"/>
  <c r="V299" i="3"/>
  <c r="D124" i="10" s="1"/>
  <c r="U299" i="3"/>
  <c r="D91" i="10" s="1"/>
  <c r="T299" i="3"/>
  <c r="D59" i="10" s="1"/>
  <c r="AE298" i="3"/>
  <c r="D256" i="4" s="1"/>
  <c r="AD298" i="3"/>
  <c r="D388" i="4" s="1"/>
  <c r="AC298" i="3"/>
  <c r="D355" i="4" s="1"/>
  <c r="AB298" i="3"/>
  <c r="D322" i="4" s="1"/>
  <c r="AA298" i="3"/>
  <c r="D289" i="4" s="1"/>
  <c r="Z298" i="3"/>
  <c r="D27" i="4" s="1"/>
  <c r="Y298" i="3"/>
  <c r="D223" i="4" s="1"/>
  <c r="X298" i="3"/>
  <c r="D190" i="4" s="1"/>
  <c r="W298" i="3"/>
  <c r="D157" i="4" s="1"/>
  <c r="V298" i="3"/>
  <c r="D124" i="4" s="1"/>
  <c r="U298" i="3"/>
  <c r="D91" i="4" s="1"/>
  <c r="T298" i="3"/>
  <c r="D59" i="4" s="1"/>
  <c r="AE297" i="3"/>
  <c r="C256" i="10" s="1"/>
  <c r="AD297" i="3"/>
  <c r="C388" i="10" s="1"/>
  <c r="AC297" i="3"/>
  <c r="C355" i="10" s="1"/>
  <c r="AB297" i="3"/>
  <c r="C322" i="10" s="1"/>
  <c r="AA297" i="3"/>
  <c r="C289" i="10" s="1"/>
  <c r="Z297" i="3"/>
  <c r="C27" i="10" s="1"/>
  <c r="Y297" i="3"/>
  <c r="C223" i="10" s="1"/>
  <c r="X297" i="3"/>
  <c r="C190" i="10" s="1"/>
  <c r="W297" i="3"/>
  <c r="C157" i="10" s="1"/>
  <c r="V297" i="3"/>
  <c r="C124" i="10" s="1"/>
  <c r="U297" i="3"/>
  <c r="C91" i="10" s="1"/>
  <c r="T297" i="3"/>
  <c r="C59" i="10" s="1"/>
  <c r="AE296" i="3"/>
  <c r="C256" i="4" s="1"/>
  <c r="AD296" i="3"/>
  <c r="C388" i="4" s="1"/>
  <c r="AC296" i="3"/>
  <c r="C355" i="4" s="1"/>
  <c r="AB296" i="3"/>
  <c r="C322" i="4" s="1"/>
  <c r="AA296" i="3"/>
  <c r="C289" i="4" s="1"/>
  <c r="Z296" i="3"/>
  <c r="C27" i="4" s="1"/>
  <c r="Y296" i="3"/>
  <c r="C223" i="4" s="1"/>
  <c r="X296" i="3"/>
  <c r="C190" i="4" s="1"/>
  <c r="W296" i="3"/>
  <c r="C157" i="4" s="1"/>
  <c r="V296" i="3"/>
  <c r="C124" i="4" s="1"/>
  <c r="U296" i="3"/>
  <c r="C91" i="4" s="1"/>
  <c r="T296" i="3"/>
  <c r="C59" i="4" s="1"/>
  <c r="AE295" i="3"/>
  <c r="B256" i="10" s="1"/>
  <c r="AD295" i="3"/>
  <c r="B388" i="10" s="1"/>
  <c r="AC295" i="3"/>
  <c r="B355" i="10" s="1"/>
  <c r="AB295" i="3"/>
  <c r="B322" i="10" s="1"/>
  <c r="AA295" i="3"/>
  <c r="B289" i="10" s="1"/>
  <c r="Z295" i="3"/>
  <c r="B27" i="10" s="1"/>
  <c r="Y295" i="3"/>
  <c r="B223" i="10" s="1"/>
  <c r="X295" i="3"/>
  <c r="W295" i="3"/>
  <c r="B157" i="10" s="1"/>
  <c r="V295" i="3"/>
  <c r="B124" i="10" s="1"/>
  <c r="U295" i="3"/>
  <c r="B91" i="10" s="1"/>
  <c r="T295" i="3"/>
  <c r="B59" i="10" s="1"/>
  <c r="AE294" i="3"/>
  <c r="B256" i="4" s="1"/>
  <c r="AD294" i="3"/>
  <c r="B388" i="4" s="1"/>
  <c r="AC294" i="3"/>
  <c r="B355" i="4" s="1"/>
  <c r="AB294" i="3"/>
  <c r="B322" i="4" s="1"/>
  <c r="AA294" i="3"/>
  <c r="B289" i="4" s="1"/>
  <c r="Z294" i="3"/>
  <c r="B27" i="4" s="1"/>
  <c r="Y294" i="3"/>
  <c r="B223" i="4" s="1"/>
  <c r="X294" i="3"/>
  <c r="W294" i="3"/>
  <c r="AJ292" i="3" s="1"/>
  <c r="V294" i="3"/>
  <c r="U294" i="3"/>
  <c r="B91" i="4" s="1"/>
  <c r="T294" i="3"/>
  <c r="B59" i="4" s="1"/>
  <c r="AE293" i="3"/>
  <c r="AD293" i="3"/>
  <c r="AC293" i="3"/>
  <c r="AB293" i="3"/>
  <c r="AA293" i="3"/>
  <c r="Z293" i="3"/>
  <c r="Y293" i="3"/>
  <c r="X293" i="3"/>
  <c r="W293" i="3"/>
  <c r="V293" i="3"/>
  <c r="U293" i="3"/>
  <c r="T293" i="3"/>
  <c r="AE292" i="3"/>
  <c r="AD292" i="3"/>
  <c r="AC292" i="3"/>
  <c r="AB292" i="3"/>
  <c r="AA292" i="3"/>
  <c r="Z292" i="3"/>
  <c r="Y292" i="3"/>
  <c r="X292" i="3"/>
  <c r="W292" i="3"/>
  <c r="V292" i="3"/>
  <c r="U292" i="3"/>
  <c r="T292" i="3"/>
  <c r="AE291" i="3"/>
  <c r="AD291" i="3"/>
  <c r="AC291" i="3"/>
  <c r="AB291" i="3"/>
  <c r="AA291" i="3"/>
  <c r="Z291" i="3"/>
  <c r="Y291" i="3"/>
  <c r="X291" i="3"/>
  <c r="W291" i="3"/>
  <c r="V291" i="3"/>
  <c r="U291" i="3"/>
  <c r="T291" i="3"/>
  <c r="AE290" i="3"/>
  <c r="AD290" i="3"/>
  <c r="AC290" i="3"/>
  <c r="AB290" i="3"/>
  <c r="AA290" i="3"/>
  <c r="Z290" i="3"/>
  <c r="Y290" i="3"/>
  <c r="X290" i="3"/>
  <c r="W290" i="3"/>
  <c r="V290" i="3"/>
  <c r="U290" i="3"/>
  <c r="T290" i="3"/>
  <c r="AE289" i="3"/>
  <c r="AD289" i="3"/>
  <c r="AC289" i="3"/>
  <c r="AB289" i="3"/>
  <c r="AA289" i="3"/>
  <c r="Z289" i="3"/>
  <c r="Y289" i="3"/>
  <c r="X289" i="3"/>
  <c r="W289" i="3"/>
  <c r="V289" i="3"/>
  <c r="U289" i="3"/>
  <c r="T289" i="3"/>
  <c r="AE288" i="3"/>
  <c r="AD288" i="3"/>
  <c r="AC288" i="3"/>
  <c r="AB288" i="3"/>
  <c r="AA288" i="3"/>
  <c r="Z288" i="3"/>
  <c r="Y288" i="3"/>
  <c r="X288" i="3"/>
  <c r="W288" i="3"/>
  <c r="V288" i="3"/>
  <c r="U288" i="3"/>
  <c r="T288" i="3"/>
  <c r="AE287" i="3"/>
  <c r="AD287" i="3"/>
  <c r="AC287" i="3"/>
  <c r="K354" i="10" s="1"/>
  <c r="AB287" i="3"/>
  <c r="AA287" i="3"/>
  <c r="Z287" i="3"/>
  <c r="Y287" i="3"/>
  <c r="X287" i="3"/>
  <c r="W287" i="3"/>
  <c r="V287" i="3"/>
  <c r="U287" i="3"/>
  <c r="T287" i="3"/>
  <c r="AE286" i="3"/>
  <c r="AD286" i="3"/>
  <c r="AC286" i="3"/>
  <c r="AB286" i="3"/>
  <c r="AA286" i="3"/>
  <c r="Z286" i="3"/>
  <c r="Y286" i="3"/>
  <c r="X286" i="3"/>
  <c r="W286" i="3"/>
  <c r="V286" i="3"/>
  <c r="U286" i="3"/>
  <c r="T286" i="3"/>
  <c r="AE285" i="3"/>
  <c r="AD285" i="3"/>
  <c r="AC285" i="3"/>
  <c r="AB285" i="3"/>
  <c r="AA285" i="3"/>
  <c r="Z285" i="3"/>
  <c r="Y285" i="3"/>
  <c r="X285" i="3"/>
  <c r="W285" i="3"/>
  <c r="V285" i="3"/>
  <c r="U285" i="3"/>
  <c r="T285" i="3"/>
  <c r="AE284" i="3"/>
  <c r="AD284" i="3"/>
  <c r="AC284" i="3"/>
  <c r="AB284" i="3"/>
  <c r="AA284" i="3"/>
  <c r="Z284" i="3"/>
  <c r="Y284" i="3"/>
  <c r="X284" i="3"/>
  <c r="W284" i="3"/>
  <c r="V284" i="3"/>
  <c r="U284" i="3"/>
  <c r="T284" i="3"/>
  <c r="AE283" i="3"/>
  <c r="AD283" i="3"/>
  <c r="AC283" i="3"/>
  <c r="AB283" i="3"/>
  <c r="AA283" i="3"/>
  <c r="Z283" i="3"/>
  <c r="Y283" i="3"/>
  <c r="X283" i="3"/>
  <c r="W283" i="3"/>
  <c r="V283" i="3"/>
  <c r="U283" i="3"/>
  <c r="T283" i="3"/>
  <c r="AE282" i="3"/>
  <c r="AD282" i="3"/>
  <c r="AC282" i="3"/>
  <c r="AB282" i="3"/>
  <c r="AA282" i="3"/>
  <c r="Z282" i="3"/>
  <c r="Y282" i="3"/>
  <c r="X282" i="3"/>
  <c r="W282" i="3"/>
  <c r="V282" i="3"/>
  <c r="U282" i="3"/>
  <c r="T282" i="3"/>
  <c r="AE281" i="3"/>
  <c r="AD281" i="3"/>
  <c r="AC281" i="3"/>
  <c r="AB281" i="3"/>
  <c r="AA281" i="3"/>
  <c r="Z281" i="3"/>
  <c r="Y281" i="3"/>
  <c r="X281" i="3"/>
  <c r="W281" i="3"/>
  <c r="V281" i="3"/>
  <c r="U281" i="3"/>
  <c r="T281" i="3"/>
  <c r="AE280" i="3"/>
  <c r="AD280" i="3"/>
  <c r="AC280" i="3"/>
  <c r="AB280" i="3"/>
  <c r="AA280" i="3"/>
  <c r="Z280" i="3"/>
  <c r="Y280" i="3"/>
  <c r="X280" i="3"/>
  <c r="W280" i="3"/>
  <c r="V280" i="3"/>
  <c r="U280" i="3"/>
  <c r="T280" i="3"/>
  <c r="AE279" i="3"/>
  <c r="AD279" i="3"/>
  <c r="AC279" i="3"/>
  <c r="AB279" i="3"/>
  <c r="AA279" i="3"/>
  <c r="Z279" i="3"/>
  <c r="Y279" i="3"/>
  <c r="X279" i="3"/>
  <c r="W279" i="3"/>
  <c r="V279" i="3"/>
  <c r="U279" i="3"/>
  <c r="T279" i="3"/>
  <c r="AE278" i="3"/>
  <c r="AD278" i="3"/>
  <c r="AC278" i="3"/>
  <c r="AB278" i="3"/>
  <c r="AA278" i="3"/>
  <c r="Z278" i="3"/>
  <c r="Y278" i="3"/>
  <c r="X278" i="3"/>
  <c r="W278" i="3"/>
  <c r="V278" i="3"/>
  <c r="U278" i="3"/>
  <c r="T278" i="3"/>
  <c r="AE277" i="3"/>
  <c r="AD277" i="3"/>
  <c r="AC277" i="3"/>
  <c r="AB277" i="3"/>
  <c r="AA277" i="3"/>
  <c r="Z277" i="3"/>
  <c r="Y277" i="3"/>
  <c r="X277" i="3"/>
  <c r="W277" i="3"/>
  <c r="V277" i="3"/>
  <c r="U277" i="3"/>
  <c r="T277" i="3"/>
  <c r="AE276" i="3"/>
  <c r="AD276" i="3"/>
  <c r="AC276" i="3"/>
  <c r="AB276" i="3"/>
  <c r="AA276" i="3"/>
  <c r="Z276" i="3"/>
  <c r="Y276" i="3"/>
  <c r="X276" i="3"/>
  <c r="W276" i="3"/>
  <c r="V276" i="3"/>
  <c r="U276" i="3"/>
  <c r="T276" i="3"/>
  <c r="AE275" i="3"/>
  <c r="AD275" i="3"/>
  <c r="AC275" i="3"/>
  <c r="AB275" i="3"/>
  <c r="AA275" i="3"/>
  <c r="Z275" i="3"/>
  <c r="Y275" i="3"/>
  <c r="X275" i="3"/>
  <c r="W275" i="3"/>
  <c r="V275" i="3"/>
  <c r="U275" i="3"/>
  <c r="T275" i="3"/>
  <c r="AE274" i="3"/>
  <c r="AD274" i="3"/>
  <c r="AC274" i="3"/>
  <c r="AB274" i="3"/>
  <c r="AA274" i="3"/>
  <c r="Z274" i="3"/>
  <c r="Y274" i="3"/>
  <c r="X274" i="3"/>
  <c r="W274" i="3"/>
  <c r="V274" i="3"/>
  <c r="U274" i="3"/>
  <c r="T274" i="3"/>
  <c r="AE273" i="3"/>
  <c r="AD273" i="3"/>
  <c r="AC273" i="3"/>
  <c r="AB273" i="3"/>
  <c r="AA273" i="3"/>
  <c r="Z273" i="3"/>
  <c r="Y273" i="3"/>
  <c r="X273" i="3"/>
  <c r="W273" i="3"/>
  <c r="V273" i="3"/>
  <c r="U273" i="3"/>
  <c r="T273" i="3"/>
  <c r="AE272" i="3"/>
  <c r="AD272" i="3"/>
  <c r="AC272" i="3"/>
  <c r="AB272" i="3"/>
  <c r="AA272" i="3"/>
  <c r="Z272" i="3"/>
  <c r="Y272" i="3"/>
  <c r="X272" i="3"/>
  <c r="W272" i="3"/>
  <c r="V272" i="3"/>
  <c r="U272" i="3"/>
  <c r="T272" i="3"/>
  <c r="AE271" i="3"/>
  <c r="AD271" i="3"/>
  <c r="AC271" i="3"/>
  <c r="AB271" i="3"/>
  <c r="AA271" i="3"/>
  <c r="Z271" i="3"/>
  <c r="Y271" i="3"/>
  <c r="X271" i="3"/>
  <c r="W271" i="3"/>
  <c r="V271" i="3"/>
  <c r="U271" i="3"/>
  <c r="T271" i="3"/>
  <c r="AE270" i="3"/>
  <c r="AD270" i="3"/>
  <c r="AC270" i="3"/>
  <c r="AB270" i="3"/>
  <c r="AA270" i="3"/>
  <c r="Z270" i="3"/>
  <c r="Y270" i="3"/>
  <c r="X270" i="3"/>
  <c r="W270" i="3"/>
  <c r="V270" i="3"/>
  <c r="U270" i="3"/>
  <c r="T270" i="3"/>
  <c r="AE269" i="3"/>
  <c r="AD269" i="3"/>
  <c r="AC269" i="3"/>
  <c r="AB269" i="3"/>
  <c r="AA269" i="3"/>
  <c r="Z269" i="3"/>
  <c r="Y269" i="3"/>
  <c r="X269" i="3"/>
  <c r="W269" i="3"/>
  <c r="V269" i="3"/>
  <c r="U269" i="3"/>
  <c r="T269" i="3"/>
  <c r="AE268" i="3"/>
  <c r="AD268" i="3"/>
  <c r="AC268" i="3"/>
  <c r="AB268" i="3"/>
  <c r="AA268" i="3"/>
  <c r="Z268" i="3"/>
  <c r="Y268" i="3"/>
  <c r="X268" i="3"/>
  <c r="W268" i="3"/>
  <c r="V268" i="3"/>
  <c r="U268" i="3"/>
  <c r="T268" i="3"/>
  <c r="AE267" i="3"/>
  <c r="AD267" i="3"/>
  <c r="AC267" i="3"/>
  <c r="AB267" i="3"/>
  <c r="AA267" i="3"/>
  <c r="Z267" i="3"/>
  <c r="Y267" i="3"/>
  <c r="X267" i="3"/>
  <c r="W267" i="3"/>
  <c r="V267" i="3"/>
  <c r="U267" i="3"/>
  <c r="T267" i="3"/>
  <c r="AE266" i="3"/>
  <c r="AD266" i="3"/>
  <c r="AC266" i="3"/>
  <c r="AB266" i="3"/>
  <c r="AA266" i="3"/>
  <c r="Z266" i="3"/>
  <c r="Y266" i="3"/>
  <c r="X266" i="3"/>
  <c r="W266" i="3"/>
  <c r="V266" i="3"/>
  <c r="U266" i="3"/>
  <c r="T266" i="3"/>
  <c r="AE265" i="3"/>
  <c r="AD265" i="3"/>
  <c r="AC265" i="3"/>
  <c r="AB265" i="3"/>
  <c r="AA265" i="3"/>
  <c r="Z265" i="3"/>
  <c r="Y265" i="3"/>
  <c r="X265" i="3"/>
  <c r="W265" i="3"/>
  <c r="V265" i="3"/>
  <c r="U265" i="3"/>
  <c r="T265" i="3"/>
  <c r="AE264" i="3"/>
  <c r="AD264" i="3"/>
  <c r="AC264" i="3"/>
  <c r="AB264" i="3"/>
  <c r="AA264" i="3"/>
  <c r="Z264" i="3"/>
  <c r="Y264" i="3"/>
  <c r="X264" i="3"/>
  <c r="W264" i="3"/>
  <c r="V264" i="3"/>
  <c r="U264" i="3"/>
  <c r="T264" i="3"/>
  <c r="AE263" i="3"/>
  <c r="AD263" i="3"/>
  <c r="AC263" i="3"/>
  <c r="AB263" i="3"/>
  <c r="AA263" i="3"/>
  <c r="Z263" i="3"/>
  <c r="Y263" i="3"/>
  <c r="X263" i="3"/>
  <c r="W263" i="3"/>
  <c r="V263" i="3"/>
  <c r="U263" i="3"/>
  <c r="T263" i="3"/>
  <c r="AE262" i="3"/>
  <c r="AD262" i="3"/>
  <c r="AC262" i="3"/>
  <c r="AB262" i="3"/>
  <c r="AA262" i="3"/>
  <c r="Z262" i="3"/>
  <c r="Y262" i="3"/>
  <c r="X262" i="3"/>
  <c r="W262" i="3"/>
  <c r="V262" i="3"/>
  <c r="U262" i="3"/>
  <c r="T262" i="3"/>
  <c r="AE261" i="3"/>
  <c r="AD261" i="3"/>
  <c r="AC261" i="3"/>
  <c r="AB261" i="3"/>
  <c r="AA261" i="3"/>
  <c r="Z261" i="3"/>
  <c r="Y261" i="3"/>
  <c r="X261" i="3"/>
  <c r="W261" i="3"/>
  <c r="V261" i="3"/>
  <c r="U261" i="3"/>
  <c r="T261" i="3"/>
  <c r="AE260" i="3"/>
  <c r="AD260" i="3"/>
  <c r="AC260" i="3"/>
  <c r="AB260" i="3"/>
  <c r="AA260" i="3"/>
  <c r="Z260" i="3"/>
  <c r="Y260" i="3"/>
  <c r="X260" i="3"/>
  <c r="W260" i="3"/>
  <c r="V260" i="3"/>
  <c r="U260" i="3"/>
  <c r="T260" i="3"/>
  <c r="AE259" i="3"/>
  <c r="AD259" i="3"/>
  <c r="AC259" i="3"/>
  <c r="AB259" i="3"/>
  <c r="AA259" i="3"/>
  <c r="Z259" i="3"/>
  <c r="Y259" i="3"/>
  <c r="X259" i="3"/>
  <c r="W259" i="3"/>
  <c r="V259" i="3"/>
  <c r="U259" i="3"/>
  <c r="T259" i="3"/>
  <c r="AE258" i="3"/>
  <c r="AD258" i="3"/>
  <c r="AC258" i="3"/>
  <c r="AB258" i="3"/>
  <c r="AA258" i="3"/>
  <c r="Z258" i="3"/>
  <c r="Y258" i="3"/>
  <c r="X258" i="3"/>
  <c r="W258" i="3"/>
  <c r="V258" i="3"/>
  <c r="U258" i="3"/>
  <c r="T258" i="3"/>
  <c r="AE257" i="3"/>
  <c r="AD257" i="3"/>
  <c r="AC257" i="3"/>
  <c r="AB257" i="3"/>
  <c r="AA257" i="3"/>
  <c r="Z257" i="3"/>
  <c r="Y257" i="3"/>
  <c r="X257" i="3"/>
  <c r="W257" i="3"/>
  <c r="V257" i="3"/>
  <c r="U257" i="3"/>
  <c r="T257" i="3"/>
  <c r="AE256" i="3"/>
  <c r="AD256" i="3"/>
  <c r="AC256" i="3"/>
  <c r="AB256" i="3"/>
  <c r="AA256" i="3"/>
  <c r="Z256" i="3"/>
  <c r="Y256" i="3"/>
  <c r="X256" i="3"/>
  <c r="W256" i="3"/>
  <c r="V256" i="3"/>
  <c r="U256" i="3"/>
  <c r="T256" i="3"/>
  <c r="AE255" i="3"/>
  <c r="AD255" i="3"/>
  <c r="AC255" i="3"/>
  <c r="AB255" i="3"/>
  <c r="AA255" i="3"/>
  <c r="Z255" i="3"/>
  <c r="Y255" i="3"/>
  <c r="X255" i="3"/>
  <c r="W255" i="3"/>
  <c r="V255" i="3"/>
  <c r="U255" i="3"/>
  <c r="T255" i="3"/>
  <c r="AE254" i="3"/>
  <c r="AD254" i="3"/>
  <c r="AC254" i="3"/>
  <c r="AB254" i="3"/>
  <c r="AA254" i="3"/>
  <c r="Z254" i="3"/>
  <c r="Y254" i="3"/>
  <c r="X254" i="3"/>
  <c r="W254" i="3"/>
  <c r="V254" i="3"/>
  <c r="U254" i="3"/>
  <c r="T254" i="3"/>
  <c r="AE253" i="3"/>
  <c r="AD253" i="3"/>
  <c r="AC253" i="3"/>
  <c r="AB253" i="3"/>
  <c r="AA253" i="3"/>
  <c r="Z253" i="3"/>
  <c r="Y253" i="3"/>
  <c r="X253" i="3"/>
  <c r="W253" i="3"/>
  <c r="V253" i="3"/>
  <c r="U253" i="3"/>
  <c r="T253" i="3"/>
  <c r="AE252" i="3"/>
  <c r="AD252" i="3"/>
  <c r="AC252" i="3"/>
  <c r="AB252" i="3"/>
  <c r="AA252" i="3"/>
  <c r="Z252" i="3"/>
  <c r="Y252" i="3"/>
  <c r="X252" i="3"/>
  <c r="W252" i="3"/>
  <c r="V252" i="3"/>
  <c r="U252" i="3"/>
  <c r="T252" i="3"/>
  <c r="AE251" i="3"/>
  <c r="AD251" i="3"/>
  <c r="AC251" i="3"/>
  <c r="AB251" i="3"/>
  <c r="AA251" i="3"/>
  <c r="Z251" i="3"/>
  <c r="Y251" i="3"/>
  <c r="X251" i="3"/>
  <c r="W251" i="3"/>
  <c r="V251" i="3"/>
  <c r="U251" i="3"/>
  <c r="T251" i="3"/>
  <c r="AE250" i="3"/>
  <c r="AD250" i="3"/>
  <c r="AC250" i="3"/>
  <c r="AB250" i="3"/>
  <c r="AA250" i="3"/>
  <c r="Z250" i="3"/>
  <c r="Y250" i="3"/>
  <c r="X250" i="3"/>
  <c r="W250" i="3"/>
  <c r="V250" i="3"/>
  <c r="U250" i="3"/>
  <c r="T250" i="3"/>
  <c r="AE249" i="3"/>
  <c r="AD249" i="3"/>
  <c r="AC249" i="3"/>
  <c r="AB249" i="3"/>
  <c r="AA249" i="3"/>
  <c r="Z249" i="3"/>
  <c r="Y249" i="3"/>
  <c r="X249" i="3"/>
  <c r="W249" i="3"/>
  <c r="V249" i="3"/>
  <c r="U249" i="3"/>
  <c r="T249" i="3"/>
  <c r="AE248" i="3"/>
  <c r="AD248" i="3"/>
  <c r="AC248" i="3"/>
  <c r="AB248" i="3"/>
  <c r="AA248" i="3"/>
  <c r="Z248" i="3"/>
  <c r="Y248" i="3"/>
  <c r="X248" i="3"/>
  <c r="W248" i="3"/>
  <c r="V248" i="3"/>
  <c r="U248" i="3"/>
  <c r="T248" i="3"/>
  <c r="AE247" i="3"/>
  <c r="AD247" i="3"/>
  <c r="AC247" i="3"/>
  <c r="AB247" i="3"/>
  <c r="AA247" i="3"/>
  <c r="Z247" i="3"/>
  <c r="N23" i="10" s="1"/>
  <c r="Y247" i="3"/>
  <c r="X247" i="3"/>
  <c r="W247" i="3"/>
  <c r="V247" i="3"/>
  <c r="U247" i="3"/>
  <c r="T247" i="3"/>
  <c r="AE246" i="3"/>
  <c r="AD246" i="3"/>
  <c r="AC246" i="3"/>
  <c r="AB246" i="3"/>
  <c r="AA246" i="3"/>
  <c r="Z246" i="3"/>
  <c r="Y246" i="3"/>
  <c r="X246" i="3"/>
  <c r="W246" i="3"/>
  <c r="V246" i="3"/>
  <c r="U246" i="3"/>
  <c r="T246" i="3"/>
  <c r="AE245" i="3"/>
  <c r="AD245" i="3"/>
  <c r="AC245" i="3"/>
  <c r="AB245" i="3"/>
  <c r="AA245" i="3"/>
  <c r="Z245" i="3"/>
  <c r="L23" i="10" s="1"/>
  <c r="Y245" i="3"/>
  <c r="X245" i="3"/>
  <c r="W245" i="3"/>
  <c r="V245" i="3"/>
  <c r="U245" i="3"/>
  <c r="T245" i="3"/>
  <c r="AE244" i="3"/>
  <c r="AD244" i="3"/>
  <c r="AC244" i="3"/>
  <c r="AB244" i="3"/>
  <c r="AA244" i="3"/>
  <c r="Z244" i="3"/>
  <c r="Y244" i="3"/>
  <c r="X244" i="3"/>
  <c r="W244" i="3"/>
  <c r="V244" i="3"/>
  <c r="U244" i="3"/>
  <c r="T244" i="3"/>
  <c r="AE243" i="3"/>
  <c r="AD243" i="3"/>
  <c r="AC243" i="3"/>
  <c r="AB243" i="3"/>
  <c r="AA243" i="3"/>
  <c r="Z243" i="3"/>
  <c r="K23" i="10" s="1"/>
  <c r="Y243" i="3"/>
  <c r="X243" i="3"/>
  <c r="W243" i="3"/>
  <c r="V243" i="3"/>
  <c r="U243" i="3"/>
  <c r="T243" i="3"/>
  <c r="AE242" i="3"/>
  <c r="AD242" i="3"/>
  <c r="AC242" i="3"/>
  <c r="AB242" i="3"/>
  <c r="AA242" i="3"/>
  <c r="Z242" i="3"/>
  <c r="Y242" i="3"/>
  <c r="X242" i="3"/>
  <c r="W242" i="3"/>
  <c r="V242" i="3"/>
  <c r="U242" i="3"/>
  <c r="T242" i="3"/>
  <c r="AE241" i="3"/>
  <c r="AD241" i="3"/>
  <c r="AC241" i="3"/>
  <c r="AB241" i="3"/>
  <c r="AA241" i="3"/>
  <c r="Z241" i="3"/>
  <c r="J23" i="10" s="1"/>
  <c r="Y241" i="3"/>
  <c r="X241" i="3"/>
  <c r="W241" i="3"/>
  <c r="V241" i="3"/>
  <c r="U241" i="3"/>
  <c r="T241" i="3"/>
  <c r="AE240" i="3"/>
  <c r="AD240" i="3"/>
  <c r="AC240" i="3"/>
  <c r="AB240" i="3"/>
  <c r="AA240" i="3"/>
  <c r="Z240" i="3"/>
  <c r="Y240" i="3"/>
  <c r="X240" i="3"/>
  <c r="W240" i="3"/>
  <c r="V240" i="3"/>
  <c r="U240" i="3"/>
  <c r="T240" i="3"/>
  <c r="AE239" i="3"/>
  <c r="AD239" i="3"/>
  <c r="AC239" i="3"/>
  <c r="AB239" i="3"/>
  <c r="AA239" i="3"/>
  <c r="Z239" i="3"/>
  <c r="H23" i="10" s="1"/>
  <c r="Y239" i="3"/>
  <c r="X239" i="3"/>
  <c r="W239" i="3"/>
  <c r="V239" i="3"/>
  <c r="U239" i="3"/>
  <c r="T239" i="3"/>
  <c r="AE238" i="3"/>
  <c r="AD238" i="3"/>
  <c r="AC238" i="3"/>
  <c r="AB238" i="3"/>
  <c r="AA238" i="3"/>
  <c r="Z238" i="3"/>
  <c r="Y238" i="3"/>
  <c r="X238" i="3"/>
  <c r="W238" i="3"/>
  <c r="V238" i="3"/>
  <c r="U238" i="3"/>
  <c r="T238" i="3"/>
  <c r="AE237" i="3"/>
  <c r="AD237" i="3"/>
  <c r="AC237" i="3"/>
  <c r="AB237" i="3"/>
  <c r="AA237" i="3"/>
  <c r="Z237" i="3"/>
  <c r="G23" i="10" s="1"/>
  <c r="Y237" i="3"/>
  <c r="X237" i="3"/>
  <c r="W237" i="3"/>
  <c r="V237" i="3"/>
  <c r="U237" i="3"/>
  <c r="T237" i="3"/>
  <c r="AE236" i="3"/>
  <c r="AD236" i="3"/>
  <c r="AC236" i="3"/>
  <c r="AB236" i="3"/>
  <c r="AA236" i="3"/>
  <c r="Z236" i="3"/>
  <c r="Y236" i="3"/>
  <c r="X236" i="3"/>
  <c r="W236" i="3"/>
  <c r="V236" i="3"/>
  <c r="U236" i="3"/>
  <c r="T236" i="3"/>
  <c r="AE235" i="3"/>
  <c r="AD235" i="3"/>
  <c r="AC235" i="3"/>
  <c r="AB235" i="3"/>
  <c r="AA235" i="3"/>
  <c r="Z235" i="3"/>
  <c r="F23" i="10" s="1"/>
  <c r="Y235" i="3"/>
  <c r="X235" i="3"/>
  <c r="W235" i="3"/>
  <c r="V235" i="3"/>
  <c r="U235" i="3"/>
  <c r="T235" i="3"/>
  <c r="AE234" i="3"/>
  <c r="AD234" i="3"/>
  <c r="AC234" i="3"/>
  <c r="AB234" i="3"/>
  <c r="AA234" i="3"/>
  <c r="Z234" i="3"/>
  <c r="Y234" i="3"/>
  <c r="X234" i="3"/>
  <c r="W234" i="3"/>
  <c r="V234" i="3"/>
  <c r="U234" i="3"/>
  <c r="T234" i="3"/>
  <c r="AE233" i="3"/>
  <c r="AD233" i="3"/>
  <c r="AC233" i="3"/>
  <c r="AB233" i="3"/>
  <c r="AA233" i="3"/>
  <c r="Z233" i="3"/>
  <c r="Y233" i="3"/>
  <c r="X233" i="3"/>
  <c r="W233" i="3"/>
  <c r="V233" i="3"/>
  <c r="U233" i="3"/>
  <c r="T233" i="3"/>
  <c r="AE232" i="3"/>
  <c r="AD232" i="3"/>
  <c r="AC232" i="3"/>
  <c r="AB232" i="3"/>
  <c r="AA232" i="3"/>
  <c r="Z232" i="3"/>
  <c r="Y232" i="3"/>
  <c r="X232" i="3"/>
  <c r="W232" i="3"/>
  <c r="V232" i="3"/>
  <c r="U232" i="3"/>
  <c r="T232" i="3"/>
  <c r="AE231" i="3"/>
  <c r="AD231" i="3"/>
  <c r="AC231" i="3"/>
  <c r="AB231" i="3"/>
  <c r="AA231" i="3"/>
  <c r="Z231" i="3"/>
  <c r="C23" i="10" s="1"/>
  <c r="P23" i="10" s="1"/>
  <c r="Y231" i="3"/>
  <c r="X231" i="3"/>
  <c r="W231" i="3"/>
  <c r="V231" i="3"/>
  <c r="U231" i="3"/>
  <c r="T231" i="3"/>
  <c r="AE230" i="3"/>
  <c r="AD230" i="3"/>
  <c r="AC230" i="3"/>
  <c r="AB230" i="3"/>
  <c r="AA230" i="3"/>
  <c r="Z230" i="3"/>
  <c r="Y230" i="3"/>
  <c r="X230" i="3"/>
  <c r="W230" i="3"/>
  <c r="V230" i="3"/>
  <c r="U230" i="3"/>
  <c r="T230" i="3"/>
  <c r="AE229" i="3"/>
  <c r="AD229" i="3"/>
  <c r="AC229" i="3"/>
  <c r="AB229" i="3"/>
  <c r="AA229" i="3"/>
  <c r="Z229" i="3"/>
  <c r="B23" i="10" s="1"/>
  <c r="Y229" i="3"/>
  <c r="X229" i="3"/>
  <c r="W229" i="3"/>
  <c r="V229" i="3"/>
  <c r="U229" i="3"/>
  <c r="T229" i="3"/>
  <c r="AE228" i="3"/>
  <c r="AD228" i="3"/>
  <c r="AC228" i="3"/>
  <c r="AB228" i="3"/>
  <c r="AA228" i="3"/>
  <c r="Z228" i="3"/>
  <c r="Y228" i="3"/>
  <c r="X228" i="3"/>
  <c r="W228" i="3"/>
  <c r="V228" i="3"/>
  <c r="U228" i="3"/>
  <c r="T228" i="3"/>
  <c r="AE227" i="3"/>
  <c r="AD227" i="3"/>
  <c r="AC227" i="3"/>
  <c r="AB227" i="3"/>
  <c r="AA227" i="3"/>
  <c r="Z227" i="3"/>
  <c r="Y227" i="3"/>
  <c r="X227" i="3"/>
  <c r="W227" i="3"/>
  <c r="V227" i="3"/>
  <c r="U227" i="3"/>
  <c r="T227" i="3"/>
  <c r="AE226" i="3"/>
  <c r="AD226" i="3"/>
  <c r="AC226" i="3"/>
  <c r="AB226" i="3"/>
  <c r="AA226" i="3"/>
  <c r="Z226" i="3"/>
  <c r="Y226" i="3"/>
  <c r="X226" i="3"/>
  <c r="W226" i="3"/>
  <c r="V226" i="3"/>
  <c r="U226" i="3"/>
  <c r="T226" i="3"/>
  <c r="AE225" i="3"/>
  <c r="AD225" i="3"/>
  <c r="AC225" i="3"/>
  <c r="AB225" i="3"/>
  <c r="AA225" i="3"/>
  <c r="Z225" i="3"/>
  <c r="Y225" i="3"/>
  <c r="X225" i="3"/>
  <c r="W225" i="3"/>
  <c r="V225" i="3"/>
  <c r="U225" i="3"/>
  <c r="T225" i="3"/>
  <c r="AE224" i="3"/>
  <c r="AD224" i="3"/>
  <c r="AC224" i="3"/>
  <c r="AB224" i="3"/>
  <c r="AA224" i="3"/>
  <c r="Z224" i="3"/>
  <c r="Y224" i="3"/>
  <c r="X224" i="3"/>
  <c r="W224" i="3"/>
  <c r="V224" i="3"/>
  <c r="U224" i="3"/>
  <c r="T224" i="3"/>
  <c r="AE223" i="3"/>
  <c r="AD223" i="3"/>
  <c r="AC223" i="3"/>
  <c r="AB223" i="3"/>
  <c r="AA223" i="3"/>
  <c r="Z223" i="3"/>
  <c r="Y223" i="3"/>
  <c r="X223" i="3"/>
  <c r="W223" i="3"/>
  <c r="V223" i="3"/>
  <c r="U223" i="3"/>
  <c r="T223" i="3"/>
  <c r="AE222" i="3"/>
  <c r="AD222" i="3"/>
  <c r="AC222" i="3"/>
  <c r="AB222" i="3"/>
  <c r="AA222" i="3"/>
  <c r="Z222" i="3"/>
  <c r="Y222" i="3"/>
  <c r="X222" i="3"/>
  <c r="W222" i="3"/>
  <c r="V222" i="3"/>
  <c r="U222" i="3"/>
  <c r="T222" i="3"/>
  <c r="AE221" i="3"/>
  <c r="AD221" i="3"/>
  <c r="AC221" i="3"/>
  <c r="AB221" i="3"/>
  <c r="AA221" i="3"/>
  <c r="Z221" i="3"/>
  <c r="Y221" i="3"/>
  <c r="X221" i="3"/>
  <c r="W221" i="3"/>
  <c r="V221" i="3"/>
  <c r="U221" i="3"/>
  <c r="T221" i="3"/>
  <c r="AE220" i="3"/>
  <c r="AD220" i="3"/>
  <c r="AC220" i="3"/>
  <c r="AB220" i="3"/>
  <c r="AA220" i="3"/>
  <c r="Z220" i="3"/>
  <c r="Y220" i="3"/>
  <c r="X220" i="3"/>
  <c r="W220" i="3"/>
  <c r="V220" i="3"/>
  <c r="U220" i="3"/>
  <c r="T220" i="3"/>
  <c r="AE219" i="3"/>
  <c r="AD219" i="3"/>
  <c r="AC219" i="3"/>
  <c r="AB219" i="3"/>
  <c r="AA219" i="3"/>
  <c r="Z219" i="3"/>
  <c r="Y219" i="3"/>
  <c r="X219" i="3"/>
  <c r="W219" i="3"/>
  <c r="V219" i="3"/>
  <c r="U219" i="3"/>
  <c r="T219" i="3"/>
  <c r="AE218" i="3"/>
  <c r="AD218" i="3"/>
  <c r="AC218" i="3"/>
  <c r="AB218" i="3"/>
  <c r="AA218" i="3"/>
  <c r="Z218" i="3"/>
  <c r="Y218" i="3"/>
  <c r="X218" i="3"/>
  <c r="W218" i="3"/>
  <c r="V218" i="3"/>
  <c r="U218" i="3"/>
  <c r="T218" i="3"/>
  <c r="AE217" i="3"/>
  <c r="AD217" i="3"/>
  <c r="AC217" i="3"/>
  <c r="AB217" i="3"/>
  <c r="AA217" i="3"/>
  <c r="Z217" i="3"/>
  <c r="Y217" i="3"/>
  <c r="X217" i="3"/>
  <c r="W217" i="3"/>
  <c r="V217" i="3"/>
  <c r="U217" i="3"/>
  <c r="T217" i="3"/>
  <c r="AE216" i="3"/>
  <c r="AD216" i="3"/>
  <c r="AC216" i="3"/>
  <c r="AB216" i="3"/>
  <c r="AA216" i="3"/>
  <c r="Z216" i="3"/>
  <c r="Y216" i="3"/>
  <c r="X216" i="3"/>
  <c r="W216" i="3"/>
  <c r="V216" i="3"/>
  <c r="U216" i="3"/>
  <c r="T216" i="3"/>
  <c r="AE215" i="3"/>
  <c r="AD215" i="3"/>
  <c r="AC215" i="3"/>
  <c r="AB215" i="3"/>
  <c r="AA215" i="3"/>
  <c r="Z215" i="3"/>
  <c r="Y215" i="3"/>
  <c r="X215" i="3"/>
  <c r="W215" i="3"/>
  <c r="V215" i="3"/>
  <c r="U215" i="3"/>
  <c r="T215" i="3"/>
  <c r="AE214" i="3"/>
  <c r="AD214" i="3"/>
  <c r="AC214" i="3"/>
  <c r="AB214" i="3"/>
  <c r="AA214" i="3"/>
  <c r="Z214" i="3"/>
  <c r="Y214" i="3"/>
  <c r="X214" i="3"/>
  <c r="W214" i="3"/>
  <c r="V214" i="3"/>
  <c r="U214" i="3"/>
  <c r="T214" i="3"/>
  <c r="AE213" i="3"/>
  <c r="AD213" i="3"/>
  <c r="AC213" i="3"/>
  <c r="AB213" i="3"/>
  <c r="AA213" i="3"/>
  <c r="Z213" i="3"/>
  <c r="Y213" i="3"/>
  <c r="X213" i="3"/>
  <c r="W213" i="3"/>
  <c r="V213" i="3"/>
  <c r="U213" i="3"/>
  <c r="T213" i="3"/>
  <c r="AE212" i="3"/>
  <c r="AD212" i="3"/>
  <c r="AC212" i="3"/>
  <c r="AB212" i="3"/>
  <c r="AA212" i="3"/>
  <c r="Z212" i="3"/>
  <c r="Y212" i="3"/>
  <c r="X212" i="3"/>
  <c r="W212" i="3"/>
  <c r="V212" i="3"/>
  <c r="U212" i="3"/>
  <c r="T212" i="3"/>
  <c r="AE211" i="3"/>
  <c r="AD211" i="3"/>
  <c r="AC211" i="3"/>
  <c r="AB211" i="3"/>
  <c r="AA211" i="3"/>
  <c r="Z211" i="3"/>
  <c r="Y211" i="3"/>
  <c r="X211" i="3"/>
  <c r="W211" i="3"/>
  <c r="V211" i="3"/>
  <c r="U211" i="3"/>
  <c r="T211" i="3"/>
  <c r="AE210" i="3"/>
  <c r="AD210" i="3"/>
  <c r="AC210" i="3"/>
  <c r="AB210" i="3"/>
  <c r="AA210" i="3"/>
  <c r="Z210" i="3"/>
  <c r="Y210" i="3"/>
  <c r="X210" i="3"/>
  <c r="W210" i="3"/>
  <c r="V210" i="3"/>
  <c r="U210" i="3"/>
  <c r="T210" i="3"/>
  <c r="AE209" i="3"/>
  <c r="AD209" i="3"/>
  <c r="AC209" i="3"/>
  <c r="AB209" i="3"/>
  <c r="AA209" i="3"/>
  <c r="Z209" i="3"/>
  <c r="Y209" i="3"/>
  <c r="X209" i="3"/>
  <c r="W209" i="3"/>
  <c r="V209" i="3"/>
  <c r="U209" i="3"/>
  <c r="T209" i="3"/>
  <c r="AE208" i="3"/>
  <c r="AD208" i="3"/>
  <c r="AC208" i="3"/>
  <c r="AB208" i="3"/>
  <c r="AA208" i="3"/>
  <c r="Z208" i="3"/>
  <c r="Y208" i="3"/>
  <c r="X208" i="3"/>
  <c r="W208" i="3"/>
  <c r="V208" i="3"/>
  <c r="U208" i="3"/>
  <c r="T208" i="3"/>
  <c r="AE207" i="3"/>
  <c r="AD207" i="3"/>
  <c r="AC207" i="3"/>
  <c r="AB207" i="3"/>
  <c r="AA207" i="3"/>
  <c r="Z207" i="3"/>
  <c r="Y207" i="3"/>
  <c r="X207" i="3"/>
  <c r="W207" i="3"/>
  <c r="V207" i="3"/>
  <c r="U207" i="3"/>
  <c r="T207" i="3"/>
  <c r="AE206" i="3"/>
  <c r="AD206" i="3"/>
  <c r="AC206" i="3"/>
  <c r="AB206" i="3"/>
  <c r="AA206" i="3"/>
  <c r="Z206" i="3"/>
  <c r="Y206" i="3"/>
  <c r="X206" i="3"/>
  <c r="W206" i="3"/>
  <c r="V206" i="3"/>
  <c r="U206" i="3"/>
  <c r="T206" i="3"/>
  <c r="AE205" i="3"/>
  <c r="AD205" i="3"/>
  <c r="AC205" i="3"/>
  <c r="AB205" i="3"/>
  <c r="AA205" i="3"/>
  <c r="Z205" i="3"/>
  <c r="Y205" i="3"/>
  <c r="X205" i="3"/>
  <c r="W205" i="3"/>
  <c r="V205" i="3"/>
  <c r="U205" i="3"/>
  <c r="T205" i="3"/>
  <c r="AE204" i="3"/>
  <c r="AD204" i="3"/>
  <c r="AC204" i="3"/>
  <c r="AB204" i="3"/>
  <c r="AA204" i="3"/>
  <c r="Z204" i="3"/>
  <c r="Y204" i="3"/>
  <c r="X204" i="3"/>
  <c r="W204" i="3"/>
  <c r="V204" i="3"/>
  <c r="U204" i="3"/>
  <c r="T204" i="3"/>
  <c r="AE203" i="3"/>
  <c r="AD203" i="3"/>
  <c r="AC203" i="3"/>
  <c r="AB203" i="3"/>
  <c r="AA203" i="3"/>
  <c r="Z203" i="3"/>
  <c r="Y203" i="3"/>
  <c r="X203" i="3"/>
  <c r="W203" i="3"/>
  <c r="V203" i="3"/>
  <c r="U203" i="3"/>
  <c r="T203" i="3"/>
  <c r="AE202" i="3"/>
  <c r="AD202" i="3"/>
  <c r="AC202" i="3"/>
  <c r="AB202" i="3"/>
  <c r="AA202" i="3"/>
  <c r="Z202" i="3"/>
  <c r="Y202" i="3"/>
  <c r="X202" i="3"/>
  <c r="W202" i="3"/>
  <c r="V202" i="3"/>
  <c r="U202" i="3"/>
  <c r="T202" i="3"/>
  <c r="AE201" i="3"/>
  <c r="AD201" i="3"/>
  <c r="AC201" i="3"/>
  <c r="AB201" i="3"/>
  <c r="AA201" i="3"/>
  <c r="Z201" i="3"/>
  <c r="Y201" i="3"/>
  <c r="X201" i="3"/>
  <c r="W201" i="3"/>
  <c r="V201" i="3"/>
  <c r="U201" i="3"/>
  <c r="T201" i="3"/>
  <c r="AE200" i="3"/>
  <c r="AD200" i="3"/>
  <c r="AC200" i="3"/>
  <c r="AB200" i="3"/>
  <c r="AA200" i="3"/>
  <c r="Z200" i="3"/>
  <c r="Y200" i="3"/>
  <c r="X200" i="3"/>
  <c r="W200" i="3"/>
  <c r="V200" i="3"/>
  <c r="U200" i="3"/>
  <c r="T200" i="3"/>
  <c r="AE199" i="3"/>
  <c r="AD199" i="3"/>
  <c r="AC199" i="3"/>
  <c r="AB199" i="3"/>
  <c r="AA199" i="3"/>
  <c r="Z199" i="3"/>
  <c r="Y199" i="3"/>
  <c r="X199" i="3"/>
  <c r="W199" i="3"/>
  <c r="V199" i="3"/>
  <c r="U199" i="3"/>
  <c r="T199" i="3"/>
  <c r="AE198" i="3"/>
  <c r="AD198" i="3"/>
  <c r="AC198" i="3"/>
  <c r="AB198" i="3"/>
  <c r="AA198" i="3"/>
  <c r="Z198" i="3"/>
  <c r="Y198" i="3"/>
  <c r="X198" i="3"/>
  <c r="W198" i="3"/>
  <c r="V198" i="3"/>
  <c r="U198" i="3"/>
  <c r="T198" i="3"/>
  <c r="AE197" i="3"/>
  <c r="AD197" i="3"/>
  <c r="AC197" i="3"/>
  <c r="AB197" i="3"/>
  <c r="AA197" i="3"/>
  <c r="Z197" i="3"/>
  <c r="Y197" i="3"/>
  <c r="X197" i="3"/>
  <c r="W197" i="3"/>
  <c r="V197" i="3"/>
  <c r="U197" i="3"/>
  <c r="T197" i="3"/>
  <c r="AE196" i="3"/>
  <c r="AD196" i="3"/>
  <c r="AC196" i="3"/>
  <c r="AB196" i="3"/>
  <c r="AA196" i="3"/>
  <c r="Z196" i="3"/>
  <c r="Y196" i="3"/>
  <c r="X196" i="3"/>
  <c r="W196" i="3"/>
  <c r="V196" i="3"/>
  <c r="U196" i="3"/>
  <c r="T196" i="3"/>
  <c r="AE195" i="3"/>
  <c r="AD195" i="3"/>
  <c r="AC195" i="3"/>
  <c r="AB195" i="3"/>
  <c r="AA195" i="3"/>
  <c r="Z195" i="3"/>
  <c r="Y195" i="3"/>
  <c r="X195" i="3"/>
  <c r="W195" i="3"/>
  <c r="V195" i="3"/>
  <c r="U195" i="3"/>
  <c r="T195" i="3"/>
  <c r="AE194" i="3"/>
  <c r="AD194" i="3"/>
  <c r="AC194" i="3"/>
  <c r="AB194" i="3"/>
  <c r="AA194" i="3"/>
  <c r="Z194" i="3"/>
  <c r="Y194" i="3"/>
  <c r="X194" i="3"/>
  <c r="W194" i="3"/>
  <c r="V194" i="3"/>
  <c r="U194" i="3"/>
  <c r="T194" i="3"/>
  <c r="AE193" i="3"/>
  <c r="AD193" i="3"/>
  <c r="AC193" i="3"/>
  <c r="AB193" i="3"/>
  <c r="AA193" i="3"/>
  <c r="Z193" i="3"/>
  <c r="Y193" i="3"/>
  <c r="X193" i="3"/>
  <c r="W193" i="3"/>
  <c r="V193" i="3"/>
  <c r="U193" i="3"/>
  <c r="T193" i="3"/>
  <c r="AE192" i="3"/>
  <c r="AD192" i="3"/>
  <c r="AC192" i="3"/>
  <c r="AB192" i="3"/>
  <c r="AA192" i="3"/>
  <c r="Z192" i="3"/>
  <c r="Y192" i="3"/>
  <c r="X192" i="3"/>
  <c r="W192" i="3"/>
  <c r="V192" i="3"/>
  <c r="U192" i="3"/>
  <c r="T192" i="3"/>
  <c r="AE191" i="3"/>
  <c r="AD191" i="3"/>
  <c r="AC191" i="3"/>
  <c r="AB191" i="3"/>
  <c r="AA191" i="3"/>
  <c r="Z191" i="3"/>
  <c r="Y191" i="3"/>
  <c r="X191" i="3"/>
  <c r="W191" i="3"/>
  <c r="V191" i="3"/>
  <c r="U191" i="3"/>
  <c r="T191" i="3"/>
  <c r="AE190" i="3"/>
  <c r="AD190" i="3"/>
  <c r="AC190" i="3"/>
  <c r="AB190" i="3"/>
  <c r="AA190" i="3"/>
  <c r="Z190" i="3"/>
  <c r="Y190" i="3"/>
  <c r="X190" i="3"/>
  <c r="W190" i="3"/>
  <c r="V190" i="3"/>
  <c r="U190" i="3"/>
  <c r="T190" i="3"/>
  <c r="AE189" i="3"/>
  <c r="AD189" i="3"/>
  <c r="AC189" i="3"/>
  <c r="AB189" i="3"/>
  <c r="AA189" i="3"/>
  <c r="Z189" i="3"/>
  <c r="Y189" i="3"/>
  <c r="X189" i="3"/>
  <c r="W189" i="3"/>
  <c r="V189" i="3"/>
  <c r="U189" i="3"/>
  <c r="T189" i="3"/>
  <c r="AE188" i="3"/>
  <c r="AD188" i="3"/>
  <c r="AC188" i="3"/>
  <c r="AB188" i="3"/>
  <c r="AA188" i="3"/>
  <c r="Z188" i="3"/>
  <c r="Y188" i="3"/>
  <c r="X188" i="3"/>
  <c r="W188" i="3"/>
  <c r="V188" i="3"/>
  <c r="U188" i="3"/>
  <c r="T188" i="3"/>
  <c r="AE187" i="3"/>
  <c r="AD187" i="3"/>
  <c r="AC187" i="3"/>
  <c r="AB187" i="3"/>
  <c r="AA187" i="3"/>
  <c r="Z187" i="3"/>
  <c r="Y187" i="3"/>
  <c r="X187" i="3"/>
  <c r="W187" i="3"/>
  <c r="V187" i="3"/>
  <c r="U187" i="3"/>
  <c r="T187" i="3"/>
  <c r="AE186" i="3"/>
  <c r="AD186" i="3"/>
  <c r="AC186" i="3"/>
  <c r="AB186" i="3"/>
  <c r="AA186" i="3"/>
  <c r="Z186" i="3"/>
  <c r="Y186" i="3"/>
  <c r="X186" i="3"/>
  <c r="W186" i="3"/>
  <c r="V186" i="3"/>
  <c r="U186" i="3"/>
  <c r="T186" i="3"/>
  <c r="AE185" i="3"/>
  <c r="AD185" i="3"/>
  <c r="AC185" i="3"/>
  <c r="AB185" i="3"/>
  <c r="AA185" i="3"/>
  <c r="Z185" i="3"/>
  <c r="Y185" i="3"/>
  <c r="X185" i="3"/>
  <c r="W185" i="3"/>
  <c r="V185" i="3"/>
  <c r="U185" i="3"/>
  <c r="T185" i="3"/>
  <c r="AE184" i="3"/>
  <c r="AD184" i="3"/>
  <c r="AC184" i="3"/>
  <c r="AB184" i="3"/>
  <c r="AA184" i="3"/>
  <c r="Z184" i="3"/>
  <c r="Y184" i="3"/>
  <c r="X184" i="3"/>
  <c r="W184" i="3"/>
  <c r="V184" i="3"/>
  <c r="U184" i="3"/>
  <c r="T184" i="3"/>
  <c r="AE183" i="3"/>
  <c r="AD183" i="3"/>
  <c r="AC183" i="3"/>
  <c r="AB183" i="3"/>
  <c r="AA183" i="3"/>
  <c r="Z183" i="3"/>
  <c r="Y183" i="3"/>
  <c r="X183" i="3"/>
  <c r="W183" i="3"/>
  <c r="V183" i="3"/>
  <c r="U183" i="3"/>
  <c r="T183" i="3"/>
  <c r="AE182" i="3"/>
  <c r="AD182" i="3"/>
  <c r="AC182" i="3"/>
  <c r="AB182" i="3"/>
  <c r="AA182" i="3"/>
  <c r="Z182" i="3"/>
  <c r="Y182" i="3"/>
  <c r="X182" i="3"/>
  <c r="W182" i="3"/>
  <c r="V182" i="3"/>
  <c r="U182" i="3"/>
  <c r="T182" i="3"/>
  <c r="AE181" i="3"/>
  <c r="AD181" i="3"/>
  <c r="AC181" i="3"/>
  <c r="AB181" i="3"/>
  <c r="AA181" i="3"/>
  <c r="Z181" i="3"/>
  <c r="Y181" i="3"/>
  <c r="X181" i="3"/>
  <c r="W181" i="3"/>
  <c r="V181" i="3"/>
  <c r="U181" i="3"/>
  <c r="T181" i="3"/>
  <c r="AE180" i="3"/>
  <c r="AD180" i="3"/>
  <c r="AC180" i="3"/>
  <c r="AB180" i="3"/>
  <c r="AA180" i="3"/>
  <c r="Z180" i="3"/>
  <c r="Y180" i="3"/>
  <c r="X180" i="3"/>
  <c r="W180" i="3"/>
  <c r="V180" i="3"/>
  <c r="U180" i="3"/>
  <c r="T180" i="3"/>
  <c r="AE179" i="3"/>
  <c r="AD179" i="3"/>
  <c r="AC179" i="3"/>
  <c r="AB179" i="3"/>
  <c r="AA179" i="3"/>
  <c r="Z179" i="3"/>
  <c r="Y179" i="3"/>
  <c r="X179" i="3"/>
  <c r="W179" i="3"/>
  <c r="V179" i="3"/>
  <c r="U179" i="3"/>
  <c r="T179" i="3"/>
  <c r="AE178" i="3"/>
  <c r="AD178" i="3"/>
  <c r="AC178" i="3"/>
  <c r="AB178" i="3"/>
  <c r="AA178" i="3"/>
  <c r="Z178" i="3"/>
  <c r="Y178" i="3"/>
  <c r="X178" i="3"/>
  <c r="W178" i="3"/>
  <c r="V178" i="3"/>
  <c r="U178" i="3"/>
  <c r="T178" i="3"/>
  <c r="AE177" i="3"/>
  <c r="AD177" i="3"/>
  <c r="AC177" i="3"/>
  <c r="AB177" i="3"/>
  <c r="AA177" i="3"/>
  <c r="Z177" i="3"/>
  <c r="Y177" i="3"/>
  <c r="X177" i="3"/>
  <c r="W177" i="3"/>
  <c r="V177" i="3"/>
  <c r="U177" i="3"/>
  <c r="T177" i="3"/>
  <c r="AE176" i="3"/>
  <c r="AD176" i="3"/>
  <c r="AC176" i="3"/>
  <c r="AB176" i="3"/>
  <c r="AA176" i="3"/>
  <c r="Z176" i="3"/>
  <c r="Y176" i="3"/>
  <c r="X176" i="3"/>
  <c r="W176" i="3"/>
  <c r="V176" i="3"/>
  <c r="U176" i="3"/>
  <c r="T176" i="3"/>
  <c r="AE175" i="3"/>
  <c r="AD175" i="3"/>
  <c r="AC175" i="3"/>
  <c r="AB175" i="3"/>
  <c r="AA175" i="3"/>
  <c r="Z175" i="3"/>
  <c r="Y175" i="3"/>
  <c r="X175" i="3"/>
  <c r="W175" i="3"/>
  <c r="V175" i="3"/>
  <c r="U175" i="3"/>
  <c r="T175" i="3"/>
  <c r="AE174" i="3"/>
  <c r="AD174" i="3"/>
  <c r="AC174" i="3"/>
  <c r="AB174" i="3"/>
  <c r="AA174" i="3"/>
  <c r="Z174" i="3"/>
  <c r="Y174" i="3"/>
  <c r="X174" i="3"/>
  <c r="W174" i="3"/>
  <c r="V174" i="3"/>
  <c r="U174" i="3"/>
  <c r="T174" i="3"/>
  <c r="AE173" i="3"/>
  <c r="AD173" i="3"/>
  <c r="AC173" i="3"/>
  <c r="AB173" i="3"/>
  <c r="AA173" i="3"/>
  <c r="Z173" i="3"/>
  <c r="Y173" i="3"/>
  <c r="X173" i="3"/>
  <c r="W173" i="3"/>
  <c r="V173" i="3"/>
  <c r="U173" i="3"/>
  <c r="T173" i="3"/>
  <c r="AE172" i="3"/>
  <c r="AD172" i="3"/>
  <c r="AC172" i="3"/>
  <c r="AB172" i="3"/>
  <c r="AA172" i="3"/>
  <c r="Z172" i="3"/>
  <c r="Y172" i="3"/>
  <c r="X172" i="3"/>
  <c r="W172" i="3"/>
  <c r="V172" i="3"/>
  <c r="U172" i="3"/>
  <c r="T172" i="3"/>
  <c r="AE171" i="3"/>
  <c r="AD171" i="3"/>
  <c r="AC171" i="3"/>
  <c r="AB171" i="3"/>
  <c r="AA171" i="3"/>
  <c r="Z171" i="3"/>
  <c r="Y171" i="3"/>
  <c r="X171" i="3"/>
  <c r="W171" i="3"/>
  <c r="V171" i="3"/>
  <c r="U171" i="3"/>
  <c r="T171" i="3"/>
  <c r="AE170" i="3"/>
  <c r="AD170" i="3"/>
  <c r="AC170" i="3"/>
  <c r="AB170" i="3"/>
  <c r="AA170" i="3"/>
  <c r="Z170" i="3"/>
  <c r="Y170" i="3"/>
  <c r="X170" i="3"/>
  <c r="W170" i="3"/>
  <c r="V170" i="3"/>
  <c r="U170" i="3"/>
  <c r="T170" i="3"/>
  <c r="AE169" i="3"/>
  <c r="AD169" i="3"/>
  <c r="AC169" i="3"/>
  <c r="AB169" i="3"/>
  <c r="AA169" i="3"/>
  <c r="Z169" i="3"/>
  <c r="Y169" i="3"/>
  <c r="X169" i="3"/>
  <c r="W169" i="3"/>
  <c r="V169" i="3"/>
  <c r="U169" i="3"/>
  <c r="T169" i="3"/>
  <c r="AE168" i="3"/>
  <c r="AD168" i="3"/>
  <c r="AC168" i="3"/>
  <c r="AB168" i="3"/>
  <c r="AA168" i="3"/>
  <c r="Z168" i="3"/>
  <c r="Y168" i="3"/>
  <c r="X168" i="3"/>
  <c r="W168" i="3"/>
  <c r="V168" i="3"/>
  <c r="U168" i="3"/>
  <c r="T168" i="3"/>
  <c r="AE167" i="3"/>
  <c r="AD167" i="3"/>
  <c r="AC167" i="3"/>
  <c r="AB167" i="3"/>
  <c r="AA167" i="3"/>
  <c r="Z167" i="3"/>
  <c r="Y167" i="3"/>
  <c r="X167" i="3"/>
  <c r="W167" i="3"/>
  <c r="V167" i="3"/>
  <c r="U167" i="3"/>
  <c r="T167" i="3"/>
  <c r="AE166" i="3"/>
  <c r="AD166" i="3"/>
  <c r="AC166" i="3"/>
  <c r="AB166" i="3"/>
  <c r="AA166" i="3"/>
  <c r="Z166" i="3"/>
  <c r="Y166" i="3"/>
  <c r="X166" i="3"/>
  <c r="W166" i="3"/>
  <c r="V166" i="3"/>
  <c r="U166" i="3"/>
  <c r="T166" i="3"/>
  <c r="AE165" i="3"/>
  <c r="AD165" i="3"/>
  <c r="AC165" i="3"/>
  <c r="AB165" i="3"/>
  <c r="AA165" i="3"/>
  <c r="Z165" i="3"/>
  <c r="Y165" i="3"/>
  <c r="X165" i="3"/>
  <c r="W165" i="3"/>
  <c r="V165" i="3"/>
  <c r="U165" i="3"/>
  <c r="T165" i="3"/>
  <c r="AE164" i="3"/>
  <c r="AD164" i="3"/>
  <c r="AC164" i="3"/>
  <c r="AB164" i="3"/>
  <c r="AA164" i="3"/>
  <c r="Z164" i="3"/>
  <c r="Y164" i="3"/>
  <c r="X164" i="3"/>
  <c r="W164" i="3"/>
  <c r="V164" i="3"/>
  <c r="U164" i="3"/>
  <c r="T164" i="3"/>
  <c r="AE163" i="3"/>
  <c r="AD163" i="3"/>
  <c r="AC163" i="3"/>
  <c r="AB163" i="3"/>
  <c r="AA163" i="3"/>
  <c r="Z163" i="3"/>
  <c r="Y163" i="3"/>
  <c r="X163" i="3"/>
  <c r="W163" i="3"/>
  <c r="V163" i="3"/>
  <c r="U163" i="3"/>
  <c r="T163" i="3"/>
  <c r="AE162" i="3"/>
  <c r="AD162" i="3"/>
  <c r="AC162" i="3"/>
  <c r="AB162" i="3"/>
  <c r="AA162" i="3"/>
  <c r="Z162" i="3"/>
  <c r="Y162" i="3"/>
  <c r="X162" i="3"/>
  <c r="W162" i="3"/>
  <c r="V162" i="3"/>
  <c r="U162" i="3"/>
  <c r="T162" i="3"/>
  <c r="AE161" i="3"/>
  <c r="AD161" i="3"/>
  <c r="AC161" i="3"/>
  <c r="AB161" i="3"/>
  <c r="AA161" i="3"/>
  <c r="Z161" i="3"/>
  <c r="Y161" i="3"/>
  <c r="X161" i="3"/>
  <c r="W161" i="3"/>
  <c r="V161" i="3"/>
  <c r="U161" i="3"/>
  <c r="T161" i="3"/>
  <c r="AE160" i="3"/>
  <c r="AD160" i="3"/>
  <c r="AC160" i="3"/>
  <c r="AB160" i="3"/>
  <c r="AA160" i="3"/>
  <c r="Z160" i="3"/>
  <c r="Y160" i="3"/>
  <c r="X160" i="3"/>
  <c r="W160" i="3"/>
  <c r="V160" i="3"/>
  <c r="U160" i="3"/>
  <c r="T160" i="3"/>
  <c r="AE159" i="3"/>
  <c r="AD159" i="3"/>
  <c r="AC159" i="3"/>
  <c r="AB159" i="3"/>
  <c r="AA159" i="3"/>
  <c r="Z159" i="3"/>
  <c r="Y159" i="3"/>
  <c r="X159" i="3"/>
  <c r="W159" i="3"/>
  <c r="V159" i="3"/>
  <c r="U159" i="3"/>
  <c r="T159" i="3"/>
  <c r="AE158" i="3"/>
  <c r="AD158" i="3"/>
  <c r="AC158" i="3"/>
  <c r="AB158" i="3"/>
  <c r="AA158" i="3"/>
  <c r="Z158" i="3"/>
  <c r="Y158" i="3"/>
  <c r="X158" i="3"/>
  <c r="W158" i="3"/>
  <c r="V158" i="3"/>
  <c r="U158" i="3"/>
  <c r="T158" i="3"/>
  <c r="AE157" i="3"/>
  <c r="AD157" i="3"/>
  <c r="AC157" i="3"/>
  <c r="AB157" i="3"/>
  <c r="AA157" i="3"/>
  <c r="Z157" i="3"/>
  <c r="Y157" i="3"/>
  <c r="X157" i="3"/>
  <c r="W157" i="3"/>
  <c r="V157" i="3"/>
  <c r="U157" i="3"/>
  <c r="T157" i="3"/>
  <c r="AE156" i="3"/>
  <c r="AD156" i="3"/>
  <c r="AC156" i="3"/>
  <c r="AB156" i="3"/>
  <c r="AA156" i="3"/>
  <c r="Z156" i="3"/>
  <c r="Y156" i="3"/>
  <c r="X156" i="3"/>
  <c r="W156" i="3"/>
  <c r="V156" i="3"/>
  <c r="U156" i="3"/>
  <c r="T156" i="3"/>
  <c r="AE155" i="3"/>
  <c r="AD155" i="3"/>
  <c r="AC155" i="3"/>
  <c r="AB155" i="3"/>
  <c r="AA155" i="3"/>
  <c r="Z155" i="3"/>
  <c r="Y155" i="3"/>
  <c r="X155" i="3"/>
  <c r="W155" i="3"/>
  <c r="V155" i="3"/>
  <c r="U155" i="3"/>
  <c r="T155" i="3"/>
  <c r="AE154" i="3"/>
  <c r="AD154" i="3"/>
  <c r="AC154" i="3"/>
  <c r="AB154" i="3"/>
  <c r="AA154" i="3"/>
  <c r="Z154" i="3"/>
  <c r="Y154" i="3"/>
  <c r="X154" i="3"/>
  <c r="W154" i="3"/>
  <c r="V154" i="3"/>
  <c r="U154" i="3"/>
  <c r="T154" i="3"/>
  <c r="AE153" i="3"/>
  <c r="AD153" i="3"/>
  <c r="AC153" i="3"/>
  <c r="AB153" i="3"/>
  <c r="AA153" i="3"/>
  <c r="Z153" i="3"/>
  <c r="Y153" i="3"/>
  <c r="X153" i="3"/>
  <c r="W153" i="3"/>
  <c r="V153" i="3"/>
  <c r="U153" i="3"/>
  <c r="T153" i="3"/>
  <c r="AE152" i="3"/>
  <c r="AD152" i="3"/>
  <c r="AC152" i="3"/>
  <c r="AB152" i="3"/>
  <c r="AA152" i="3"/>
  <c r="Z152" i="3"/>
  <c r="Y152" i="3"/>
  <c r="X152" i="3"/>
  <c r="W152" i="3"/>
  <c r="V152" i="3"/>
  <c r="U152" i="3"/>
  <c r="T152" i="3"/>
  <c r="AE151" i="3"/>
  <c r="AD151" i="3"/>
  <c r="AC151" i="3"/>
  <c r="AB151" i="3"/>
  <c r="AA151" i="3"/>
  <c r="Z151" i="3"/>
  <c r="Y151" i="3"/>
  <c r="X151" i="3"/>
  <c r="W151" i="3"/>
  <c r="V151" i="3"/>
  <c r="U151" i="3"/>
  <c r="T151" i="3"/>
  <c r="AE150" i="3"/>
  <c r="AD150" i="3"/>
  <c r="AC150" i="3"/>
  <c r="AB150" i="3"/>
  <c r="AA150" i="3"/>
  <c r="Z150" i="3"/>
  <c r="Y150" i="3"/>
  <c r="X150" i="3"/>
  <c r="W150" i="3"/>
  <c r="V150" i="3"/>
  <c r="U150" i="3"/>
  <c r="T150" i="3"/>
  <c r="AE149" i="3"/>
  <c r="AD149" i="3"/>
  <c r="AC149" i="3"/>
  <c r="AB149" i="3"/>
  <c r="AA149" i="3"/>
  <c r="Z149" i="3"/>
  <c r="Y149" i="3"/>
  <c r="X149" i="3"/>
  <c r="W149" i="3"/>
  <c r="V149" i="3"/>
  <c r="U149" i="3"/>
  <c r="T149" i="3"/>
  <c r="AE148" i="3"/>
  <c r="AD148" i="3"/>
  <c r="AC148" i="3"/>
  <c r="AB148" i="3"/>
  <c r="AA148" i="3"/>
  <c r="Z148" i="3"/>
  <c r="Y148" i="3"/>
  <c r="X148" i="3"/>
  <c r="W148" i="3"/>
  <c r="V148" i="3"/>
  <c r="U148" i="3"/>
  <c r="T148" i="3"/>
  <c r="AE147" i="3"/>
  <c r="AD147" i="3"/>
  <c r="AC147" i="3"/>
  <c r="AB147" i="3"/>
  <c r="AA147" i="3"/>
  <c r="Z147" i="3"/>
  <c r="Y147" i="3"/>
  <c r="X147" i="3"/>
  <c r="W147" i="3"/>
  <c r="V147" i="3"/>
  <c r="U147" i="3"/>
  <c r="T147" i="3"/>
  <c r="AE146" i="3"/>
  <c r="AD146" i="3"/>
  <c r="AC146" i="3"/>
  <c r="AB146" i="3"/>
  <c r="AA146" i="3"/>
  <c r="Z146" i="3"/>
  <c r="Y146" i="3"/>
  <c r="X146" i="3"/>
  <c r="W146" i="3"/>
  <c r="V146" i="3"/>
  <c r="U146" i="3"/>
  <c r="T146" i="3"/>
  <c r="AE145" i="3"/>
  <c r="AD145" i="3"/>
  <c r="AC145" i="3"/>
  <c r="AB145" i="3"/>
  <c r="AA145" i="3"/>
  <c r="Z145" i="3"/>
  <c r="Y145" i="3"/>
  <c r="X145" i="3"/>
  <c r="W145" i="3"/>
  <c r="V145" i="3"/>
  <c r="U145" i="3"/>
  <c r="T145" i="3"/>
  <c r="AE144" i="3"/>
  <c r="AD144" i="3"/>
  <c r="AC144" i="3"/>
  <c r="AB144" i="3"/>
  <c r="AA144" i="3"/>
  <c r="Z144" i="3"/>
  <c r="Y144" i="3"/>
  <c r="X144" i="3"/>
  <c r="W144" i="3"/>
  <c r="V144" i="3"/>
  <c r="U144" i="3"/>
  <c r="T144" i="3"/>
  <c r="AE143" i="3"/>
  <c r="AD143" i="3"/>
  <c r="AC143" i="3"/>
  <c r="AB143" i="3"/>
  <c r="AA143" i="3"/>
  <c r="Z143" i="3"/>
  <c r="Y143" i="3"/>
  <c r="X143" i="3"/>
  <c r="W143" i="3"/>
  <c r="V143" i="3"/>
  <c r="U143" i="3"/>
  <c r="T143" i="3"/>
  <c r="AE142" i="3"/>
  <c r="AD142" i="3"/>
  <c r="AC142" i="3"/>
  <c r="AB142" i="3"/>
  <c r="AA142" i="3"/>
  <c r="Z142" i="3"/>
  <c r="Y142" i="3"/>
  <c r="X142" i="3"/>
  <c r="W142" i="3"/>
  <c r="V142" i="3"/>
  <c r="U142" i="3"/>
  <c r="T142" i="3"/>
  <c r="AE141" i="3"/>
  <c r="AD141" i="3"/>
  <c r="AC141" i="3"/>
  <c r="AB141" i="3"/>
  <c r="AA141" i="3"/>
  <c r="Z141" i="3"/>
  <c r="Y141" i="3"/>
  <c r="X141" i="3"/>
  <c r="W141" i="3"/>
  <c r="V141" i="3"/>
  <c r="U141" i="3"/>
  <c r="T141" i="3"/>
  <c r="AE140" i="3"/>
  <c r="AD140" i="3"/>
  <c r="AC140" i="3"/>
  <c r="AB140" i="3"/>
  <c r="AA140" i="3"/>
  <c r="Z140" i="3"/>
  <c r="Y140" i="3"/>
  <c r="X140" i="3"/>
  <c r="W140" i="3"/>
  <c r="V140" i="3"/>
  <c r="U140" i="3"/>
  <c r="T140" i="3"/>
  <c r="AE139" i="3"/>
  <c r="AD139" i="3"/>
  <c r="AC139" i="3"/>
  <c r="AB139" i="3"/>
  <c r="AA139" i="3"/>
  <c r="Z139" i="3"/>
  <c r="Y139" i="3"/>
  <c r="X139" i="3"/>
  <c r="W139" i="3"/>
  <c r="V139" i="3"/>
  <c r="U139" i="3"/>
  <c r="T139" i="3"/>
  <c r="AE138" i="3"/>
  <c r="AD138" i="3"/>
  <c r="AC138" i="3"/>
  <c r="AB138" i="3"/>
  <c r="AA138" i="3"/>
  <c r="Z138" i="3"/>
  <c r="Y138" i="3"/>
  <c r="X138" i="3"/>
  <c r="W138" i="3"/>
  <c r="V138" i="3"/>
  <c r="U138" i="3"/>
  <c r="T138" i="3"/>
  <c r="AE137" i="3"/>
  <c r="AD137" i="3"/>
  <c r="AC137" i="3"/>
  <c r="AB137" i="3"/>
  <c r="AA137" i="3"/>
  <c r="Z137" i="3"/>
  <c r="Y137" i="3"/>
  <c r="X137" i="3"/>
  <c r="W137" i="3"/>
  <c r="V137" i="3"/>
  <c r="U137" i="3"/>
  <c r="T137" i="3"/>
  <c r="AE136" i="3"/>
  <c r="AD136" i="3"/>
  <c r="AC136" i="3"/>
  <c r="AB136" i="3"/>
  <c r="AA136" i="3"/>
  <c r="Z136" i="3"/>
  <c r="Y136" i="3"/>
  <c r="X136" i="3"/>
  <c r="W136" i="3"/>
  <c r="V136" i="3"/>
  <c r="U136" i="3"/>
  <c r="T136" i="3"/>
  <c r="AE135" i="3"/>
  <c r="AD135" i="3"/>
  <c r="AC135" i="3"/>
  <c r="AB135" i="3"/>
  <c r="AA135" i="3"/>
  <c r="Z135" i="3"/>
  <c r="Y135" i="3"/>
  <c r="X135" i="3"/>
  <c r="W135" i="3"/>
  <c r="V135" i="3"/>
  <c r="U135" i="3"/>
  <c r="T135" i="3"/>
  <c r="AE134" i="3"/>
  <c r="AD134" i="3"/>
  <c r="AC134" i="3"/>
  <c r="AB134" i="3"/>
  <c r="AA134" i="3"/>
  <c r="Z134" i="3"/>
  <c r="Y134" i="3"/>
  <c r="X134" i="3"/>
  <c r="W134" i="3"/>
  <c r="V134" i="3"/>
  <c r="U134" i="3"/>
  <c r="T134" i="3"/>
  <c r="AE133" i="3"/>
  <c r="AD133" i="3"/>
  <c r="AC133" i="3"/>
  <c r="AB133" i="3"/>
  <c r="AA133" i="3"/>
  <c r="Z133" i="3"/>
  <c r="Y133" i="3"/>
  <c r="X133" i="3"/>
  <c r="W133" i="3"/>
  <c r="V133" i="3"/>
  <c r="U133" i="3"/>
  <c r="T133" i="3"/>
  <c r="AE132" i="3"/>
  <c r="AD132" i="3"/>
  <c r="AC132" i="3"/>
  <c r="AB132" i="3"/>
  <c r="AA132" i="3"/>
  <c r="Z132" i="3"/>
  <c r="Y132" i="3"/>
  <c r="X132" i="3"/>
  <c r="W132" i="3"/>
  <c r="V132" i="3"/>
  <c r="U132" i="3"/>
  <c r="T132" i="3"/>
  <c r="AE131" i="3"/>
  <c r="AD131" i="3"/>
  <c r="AC131" i="3"/>
  <c r="AB131" i="3"/>
  <c r="AA131" i="3"/>
  <c r="Z131" i="3"/>
  <c r="Y131" i="3"/>
  <c r="X131" i="3"/>
  <c r="W131" i="3"/>
  <c r="V131" i="3"/>
  <c r="U131" i="3"/>
  <c r="T131" i="3"/>
  <c r="AE130" i="3"/>
  <c r="AD130" i="3"/>
  <c r="AC130" i="3"/>
  <c r="AB130" i="3"/>
  <c r="AA130" i="3"/>
  <c r="Z130" i="3"/>
  <c r="Y130" i="3"/>
  <c r="X130" i="3"/>
  <c r="W130" i="3"/>
  <c r="V130" i="3"/>
  <c r="U130" i="3"/>
  <c r="T130" i="3"/>
  <c r="AE129" i="3"/>
  <c r="AD129" i="3"/>
  <c r="AC129" i="3"/>
  <c r="AB129" i="3"/>
  <c r="AA129" i="3"/>
  <c r="Z129" i="3"/>
  <c r="Y129" i="3"/>
  <c r="X129" i="3"/>
  <c r="W129" i="3"/>
  <c r="V129" i="3"/>
  <c r="U129" i="3"/>
  <c r="T129" i="3"/>
  <c r="AE128" i="3"/>
  <c r="AD128" i="3"/>
  <c r="AC128" i="3"/>
  <c r="AB128" i="3"/>
  <c r="AA128" i="3"/>
  <c r="Z128" i="3"/>
  <c r="Y128" i="3"/>
  <c r="X128" i="3"/>
  <c r="W128" i="3"/>
  <c r="V128" i="3"/>
  <c r="U128" i="3"/>
  <c r="T128" i="3"/>
  <c r="AE127" i="3"/>
  <c r="AD127" i="3"/>
  <c r="AC127" i="3"/>
  <c r="AB127" i="3"/>
  <c r="AA127" i="3"/>
  <c r="Z127" i="3"/>
  <c r="Y127" i="3"/>
  <c r="X127" i="3"/>
  <c r="W127" i="3"/>
  <c r="V127" i="3"/>
  <c r="U127" i="3"/>
  <c r="T127" i="3"/>
  <c r="AE126" i="3"/>
  <c r="AD126" i="3"/>
  <c r="AC126" i="3"/>
  <c r="AB126" i="3"/>
  <c r="AA126" i="3"/>
  <c r="Z126" i="3"/>
  <c r="Y126" i="3"/>
  <c r="X126" i="3"/>
  <c r="W126" i="3"/>
  <c r="V126" i="3"/>
  <c r="U126" i="3"/>
  <c r="T126" i="3"/>
  <c r="AE125" i="3"/>
  <c r="AD125" i="3"/>
  <c r="AC125" i="3"/>
  <c r="AB125" i="3"/>
  <c r="AA125" i="3"/>
  <c r="Z125" i="3"/>
  <c r="Y125" i="3"/>
  <c r="X125" i="3"/>
  <c r="W125" i="3"/>
  <c r="V125" i="3"/>
  <c r="U125" i="3"/>
  <c r="T125" i="3"/>
  <c r="AE124" i="3"/>
  <c r="AD124" i="3"/>
  <c r="AC124" i="3"/>
  <c r="AB124" i="3"/>
  <c r="AA124" i="3"/>
  <c r="Z124" i="3"/>
  <c r="Y124" i="3"/>
  <c r="X124" i="3"/>
  <c r="W124" i="3"/>
  <c r="V124" i="3"/>
  <c r="U124" i="3"/>
  <c r="T124" i="3"/>
  <c r="AE123" i="3"/>
  <c r="AD123" i="3"/>
  <c r="AC123" i="3"/>
  <c r="AB123" i="3"/>
  <c r="AA123" i="3"/>
  <c r="Z123" i="3"/>
  <c r="Y123" i="3"/>
  <c r="X123" i="3"/>
  <c r="W123" i="3"/>
  <c r="V123" i="3"/>
  <c r="U123" i="3"/>
  <c r="T123" i="3"/>
  <c r="AE122" i="3"/>
  <c r="AD122" i="3"/>
  <c r="AC122" i="3"/>
  <c r="AB122" i="3"/>
  <c r="AA122" i="3"/>
  <c r="Z122" i="3"/>
  <c r="Y122" i="3"/>
  <c r="X122" i="3"/>
  <c r="W122" i="3"/>
  <c r="V122" i="3"/>
  <c r="U122" i="3"/>
  <c r="T122" i="3"/>
  <c r="AE121" i="3"/>
  <c r="AD121" i="3"/>
  <c r="AC121" i="3"/>
  <c r="AB121" i="3"/>
  <c r="AA121" i="3"/>
  <c r="Z121" i="3"/>
  <c r="Y121" i="3"/>
  <c r="X121" i="3"/>
  <c r="W121" i="3"/>
  <c r="V121" i="3"/>
  <c r="U121" i="3"/>
  <c r="T121" i="3"/>
  <c r="AE120" i="3"/>
  <c r="AD120" i="3"/>
  <c r="AC120" i="3"/>
  <c r="AB120" i="3"/>
  <c r="AA120" i="3"/>
  <c r="Z120" i="3"/>
  <c r="Y120" i="3"/>
  <c r="X120" i="3"/>
  <c r="W120" i="3"/>
  <c r="V120" i="3"/>
  <c r="U120" i="3"/>
  <c r="T120" i="3"/>
  <c r="AE119" i="3"/>
  <c r="AD119" i="3"/>
  <c r="AC119" i="3"/>
  <c r="AB119" i="3"/>
  <c r="AA119" i="3"/>
  <c r="Z119" i="3"/>
  <c r="Y119" i="3"/>
  <c r="X119" i="3"/>
  <c r="W119" i="3"/>
  <c r="V119" i="3"/>
  <c r="U119" i="3"/>
  <c r="T119" i="3"/>
  <c r="AE118" i="3"/>
  <c r="AD118" i="3"/>
  <c r="AC118" i="3"/>
  <c r="AB118" i="3"/>
  <c r="AA118" i="3"/>
  <c r="Z118" i="3"/>
  <c r="Y118" i="3"/>
  <c r="X118" i="3"/>
  <c r="W118" i="3"/>
  <c r="V118" i="3"/>
  <c r="U118" i="3"/>
  <c r="T118" i="3"/>
  <c r="AE117" i="3"/>
  <c r="AD117" i="3"/>
  <c r="AC117" i="3"/>
  <c r="AB117" i="3"/>
  <c r="AA117" i="3"/>
  <c r="Z117" i="3"/>
  <c r="Y117" i="3"/>
  <c r="X117" i="3"/>
  <c r="W117" i="3"/>
  <c r="V117" i="3"/>
  <c r="U117" i="3"/>
  <c r="T117" i="3"/>
  <c r="AE116" i="3"/>
  <c r="AD116" i="3"/>
  <c r="AC116" i="3"/>
  <c r="AB116" i="3"/>
  <c r="AA116" i="3"/>
  <c r="Z116" i="3"/>
  <c r="Y116" i="3"/>
  <c r="X116" i="3"/>
  <c r="W116" i="3"/>
  <c r="V116" i="3"/>
  <c r="U116" i="3"/>
  <c r="T116" i="3"/>
  <c r="AE115" i="3"/>
  <c r="AD115" i="3"/>
  <c r="AC115" i="3"/>
  <c r="AB115" i="3"/>
  <c r="AA115" i="3"/>
  <c r="Z115" i="3"/>
  <c r="Y115" i="3"/>
  <c r="X115" i="3"/>
  <c r="W115" i="3"/>
  <c r="V115" i="3"/>
  <c r="U115" i="3"/>
  <c r="T115" i="3"/>
  <c r="AE114" i="3"/>
  <c r="AD114" i="3"/>
  <c r="AC114" i="3"/>
  <c r="AB114" i="3"/>
  <c r="AA114" i="3"/>
  <c r="Z114" i="3"/>
  <c r="Y114" i="3"/>
  <c r="X114" i="3"/>
  <c r="W114" i="3"/>
  <c r="V114" i="3"/>
  <c r="U114" i="3"/>
  <c r="T114" i="3"/>
  <c r="AE113" i="3"/>
  <c r="AD113" i="3"/>
  <c r="AC113" i="3"/>
  <c r="AB113" i="3"/>
  <c r="AA113" i="3"/>
  <c r="Z113" i="3"/>
  <c r="Y113" i="3"/>
  <c r="X113" i="3"/>
  <c r="W113" i="3"/>
  <c r="V113" i="3"/>
  <c r="U113" i="3"/>
  <c r="T113" i="3"/>
  <c r="AE112" i="3"/>
  <c r="AD112" i="3"/>
  <c r="AC112" i="3"/>
  <c r="AB112" i="3"/>
  <c r="AA112" i="3"/>
  <c r="Z112" i="3"/>
  <c r="Y112" i="3"/>
  <c r="X112" i="3"/>
  <c r="W112" i="3"/>
  <c r="V112" i="3"/>
  <c r="U112" i="3"/>
  <c r="T112" i="3"/>
  <c r="AE111" i="3"/>
  <c r="AD111" i="3"/>
  <c r="AC111" i="3"/>
  <c r="AB111" i="3"/>
  <c r="AA111" i="3"/>
  <c r="Z111" i="3"/>
  <c r="Y111" i="3"/>
  <c r="X111" i="3"/>
  <c r="W111" i="3"/>
  <c r="V111" i="3"/>
  <c r="U111" i="3"/>
  <c r="T111" i="3"/>
  <c r="AE110" i="3"/>
  <c r="AD110" i="3"/>
  <c r="AC110" i="3"/>
  <c r="AB110" i="3"/>
  <c r="AA110" i="3"/>
  <c r="Z110" i="3"/>
  <c r="Y110" i="3"/>
  <c r="X110" i="3"/>
  <c r="W110" i="3"/>
  <c r="V110" i="3"/>
  <c r="U110" i="3"/>
  <c r="T110" i="3"/>
  <c r="AE109" i="3"/>
  <c r="AD109" i="3"/>
  <c r="AC109" i="3"/>
  <c r="AB109" i="3"/>
  <c r="AA109" i="3"/>
  <c r="Z109" i="3"/>
  <c r="Y109" i="3"/>
  <c r="X109" i="3"/>
  <c r="W109" i="3"/>
  <c r="V109" i="3"/>
  <c r="U109" i="3"/>
  <c r="T109" i="3"/>
  <c r="AE108" i="3"/>
  <c r="AD108" i="3"/>
  <c r="AC108" i="3"/>
  <c r="AB108" i="3"/>
  <c r="AA108" i="3"/>
  <c r="Z108" i="3"/>
  <c r="Y108" i="3"/>
  <c r="X108" i="3"/>
  <c r="W108" i="3"/>
  <c r="V108" i="3"/>
  <c r="U108" i="3"/>
  <c r="T108" i="3"/>
  <c r="AE107" i="3"/>
  <c r="AD107" i="3"/>
  <c r="AC107" i="3"/>
  <c r="AB107" i="3"/>
  <c r="AA107" i="3"/>
  <c r="Z107" i="3"/>
  <c r="Y107" i="3"/>
  <c r="X107" i="3"/>
  <c r="W107" i="3"/>
  <c r="V107" i="3"/>
  <c r="U107" i="3"/>
  <c r="T107" i="3"/>
  <c r="AE106" i="3"/>
  <c r="AD106" i="3"/>
  <c r="AC106" i="3"/>
  <c r="AB106" i="3"/>
  <c r="AA106" i="3"/>
  <c r="Z106" i="3"/>
  <c r="Y106" i="3"/>
  <c r="X106" i="3"/>
  <c r="W106" i="3"/>
  <c r="V106" i="3"/>
  <c r="U106" i="3"/>
  <c r="T106" i="3"/>
  <c r="AE105" i="3"/>
  <c r="AD105" i="3"/>
  <c r="AC105" i="3"/>
  <c r="AB105" i="3"/>
  <c r="AA105" i="3"/>
  <c r="Z105" i="3"/>
  <c r="Y105" i="3"/>
  <c r="X105" i="3"/>
  <c r="W105" i="3"/>
  <c r="V105" i="3"/>
  <c r="U105" i="3"/>
  <c r="T105" i="3"/>
  <c r="AE104" i="3"/>
  <c r="AD104" i="3"/>
  <c r="AC104" i="3"/>
  <c r="AB104" i="3"/>
  <c r="AA104" i="3"/>
  <c r="Z104" i="3"/>
  <c r="Y104" i="3"/>
  <c r="X104" i="3"/>
  <c r="W104" i="3"/>
  <c r="V104" i="3"/>
  <c r="U104" i="3"/>
  <c r="T104" i="3"/>
  <c r="AE103" i="3"/>
  <c r="AD103" i="3"/>
  <c r="AC103" i="3"/>
  <c r="AB103" i="3"/>
  <c r="AA103" i="3"/>
  <c r="Z103" i="3"/>
  <c r="Y103" i="3"/>
  <c r="X103" i="3"/>
  <c r="W103" i="3"/>
  <c r="V103" i="3"/>
  <c r="U103" i="3"/>
  <c r="T103" i="3"/>
  <c r="AE102" i="3"/>
  <c r="AD102" i="3"/>
  <c r="AC102" i="3"/>
  <c r="AB102" i="3"/>
  <c r="AA102" i="3"/>
  <c r="Z102" i="3"/>
  <c r="Y102" i="3"/>
  <c r="X102" i="3"/>
  <c r="W102" i="3"/>
  <c r="V102" i="3"/>
  <c r="U102" i="3"/>
  <c r="T102" i="3"/>
  <c r="AE101" i="3"/>
  <c r="AD101" i="3"/>
  <c r="AC101" i="3"/>
  <c r="AB101" i="3"/>
  <c r="AA101" i="3"/>
  <c r="Z101" i="3"/>
  <c r="Y101" i="3"/>
  <c r="X101" i="3"/>
  <c r="W101" i="3"/>
  <c r="V101" i="3"/>
  <c r="U101" i="3"/>
  <c r="T101" i="3"/>
  <c r="AE100" i="3"/>
  <c r="AD100" i="3"/>
  <c r="AC100" i="3"/>
  <c r="AB100" i="3"/>
  <c r="AA100" i="3"/>
  <c r="Z100" i="3"/>
  <c r="Y100" i="3"/>
  <c r="X100" i="3"/>
  <c r="W100" i="3"/>
  <c r="V100" i="3"/>
  <c r="U100" i="3"/>
  <c r="T100" i="3"/>
  <c r="AE99" i="3"/>
  <c r="AD99" i="3"/>
  <c r="AC99" i="3"/>
  <c r="AB99" i="3"/>
  <c r="AA99" i="3"/>
  <c r="Z99" i="3"/>
  <c r="Y99" i="3"/>
  <c r="X99" i="3"/>
  <c r="W99" i="3"/>
  <c r="V99" i="3"/>
  <c r="U99" i="3"/>
  <c r="T99" i="3"/>
  <c r="AE98" i="3"/>
  <c r="AD98" i="3"/>
  <c r="AC98" i="3"/>
  <c r="AB98" i="3"/>
  <c r="AA98" i="3"/>
  <c r="Z98" i="3"/>
  <c r="Y98" i="3"/>
  <c r="X98" i="3"/>
  <c r="W98" i="3"/>
  <c r="V98" i="3"/>
  <c r="U98" i="3"/>
  <c r="T98" i="3"/>
  <c r="AE97" i="3"/>
  <c r="AD97" i="3"/>
  <c r="AC97" i="3"/>
  <c r="AB97" i="3"/>
  <c r="AA97" i="3"/>
  <c r="Z97" i="3"/>
  <c r="B16" i="10" s="1"/>
  <c r="Y97" i="3"/>
  <c r="X97" i="3"/>
  <c r="W97" i="3"/>
  <c r="V97" i="3"/>
  <c r="U97" i="3"/>
  <c r="T97" i="3"/>
  <c r="AE96" i="3"/>
  <c r="AD96" i="3"/>
  <c r="AC96" i="3"/>
  <c r="AB96" i="3"/>
  <c r="AA96" i="3"/>
  <c r="Z96" i="3"/>
  <c r="Y96" i="3"/>
  <c r="X96" i="3"/>
  <c r="W96" i="3"/>
  <c r="V96" i="3"/>
  <c r="U96" i="3"/>
  <c r="T96" i="3"/>
  <c r="AE95" i="3"/>
  <c r="AD95" i="3"/>
  <c r="AC95" i="3"/>
  <c r="AB95" i="3"/>
  <c r="AA95" i="3"/>
  <c r="Z95" i="3"/>
  <c r="Y95" i="3"/>
  <c r="X95" i="3"/>
  <c r="W95" i="3"/>
  <c r="V95" i="3"/>
  <c r="U95" i="3"/>
  <c r="T95" i="3"/>
  <c r="AE94" i="3"/>
  <c r="AD94" i="3"/>
  <c r="AC94" i="3"/>
  <c r="AB94" i="3"/>
  <c r="AA94" i="3"/>
  <c r="Z94" i="3"/>
  <c r="Y94" i="3"/>
  <c r="X94" i="3"/>
  <c r="W94" i="3"/>
  <c r="V94" i="3"/>
  <c r="U94" i="3"/>
  <c r="T94" i="3"/>
  <c r="AE93" i="3"/>
  <c r="AD93" i="3"/>
  <c r="AC93" i="3"/>
  <c r="AB93" i="3"/>
  <c r="AA93" i="3"/>
  <c r="Z93" i="3"/>
  <c r="Y93" i="3"/>
  <c r="X93" i="3"/>
  <c r="W93" i="3"/>
  <c r="V93" i="3"/>
  <c r="U93" i="3"/>
  <c r="T93" i="3"/>
  <c r="AE92" i="3"/>
  <c r="AD92" i="3"/>
  <c r="AC92" i="3"/>
  <c r="AB92" i="3"/>
  <c r="AA92" i="3"/>
  <c r="Z92" i="3"/>
  <c r="Y92" i="3"/>
  <c r="X92" i="3"/>
  <c r="W92" i="3"/>
  <c r="V92" i="3"/>
  <c r="U92" i="3"/>
  <c r="T92" i="3"/>
  <c r="AE91" i="3"/>
  <c r="AD91" i="3"/>
  <c r="AC91" i="3"/>
  <c r="AB91" i="3"/>
  <c r="AA91" i="3"/>
  <c r="Z91" i="3"/>
  <c r="Y91" i="3"/>
  <c r="X91" i="3"/>
  <c r="W91" i="3"/>
  <c r="V91" i="3"/>
  <c r="U91" i="3"/>
  <c r="T91" i="3"/>
  <c r="AE90" i="3"/>
  <c r="AD90" i="3"/>
  <c r="AC90" i="3"/>
  <c r="AB90" i="3"/>
  <c r="AA90" i="3"/>
  <c r="Z90" i="3"/>
  <c r="Y90" i="3"/>
  <c r="X90" i="3"/>
  <c r="W90" i="3"/>
  <c r="V90" i="3"/>
  <c r="U90" i="3"/>
  <c r="T90" i="3"/>
  <c r="AE89" i="3"/>
  <c r="AD89" i="3"/>
  <c r="AC89" i="3"/>
  <c r="AB89" i="3"/>
  <c r="AA89" i="3"/>
  <c r="Z89" i="3"/>
  <c r="Y89" i="3"/>
  <c r="X89" i="3"/>
  <c r="W89" i="3"/>
  <c r="V89" i="3"/>
  <c r="U89" i="3"/>
  <c r="T89" i="3"/>
  <c r="AE88" i="3"/>
  <c r="AD88" i="3"/>
  <c r="AC88" i="3"/>
  <c r="AB88" i="3"/>
  <c r="AA88" i="3"/>
  <c r="Z88" i="3"/>
  <c r="Y88" i="3"/>
  <c r="X88" i="3"/>
  <c r="W88" i="3"/>
  <c r="V88" i="3"/>
  <c r="U88" i="3"/>
  <c r="T88" i="3"/>
  <c r="AE87" i="3"/>
  <c r="AD87" i="3"/>
  <c r="AC87" i="3"/>
  <c r="AB87" i="3"/>
  <c r="AA87" i="3"/>
  <c r="Z87" i="3"/>
  <c r="Y87" i="3"/>
  <c r="X87" i="3"/>
  <c r="W87" i="3"/>
  <c r="V87" i="3"/>
  <c r="U87" i="3"/>
  <c r="T87" i="3"/>
  <c r="AE86" i="3"/>
  <c r="AD86" i="3"/>
  <c r="AC86" i="3"/>
  <c r="AB86" i="3"/>
  <c r="AA86" i="3"/>
  <c r="Z86" i="3"/>
  <c r="Y86" i="3"/>
  <c r="X86" i="3"/>
  <c r="W86" i="3"/>
  <c r="V86" i="3"/>
  <c r="U86" i="3"/>
  <c r="T86" i="3"/>
  <c r="AE85" i="3"/>
  <c r="AD85" i="3"/>
  <c r="AC85" i="3"/>
  <c r="AB85" i="3"/>
  <c r="AA85" i="3"/>
  <c r="Z85" i="3"/>
  <c r="Y85" i="3"/>
  <c r="X85" i="3"/>
  <c r="W85" i="3"/>
  <c r="V85" i="3"/>
  <c r="U85" i="3"/>
  <c r="T85" i="3"/>
  <c r="AE84" i="3"/>
  <c r="AD84" i="3"/>
  <c r="AC84" i="3"/>
  <c r="AB84" i="3"/>
  <c r="AA84" i="3"/>
  <c r="Z84" i="3"/>
  <c r="Y84" i="3"/>
  <c r="X84" i="3"/>
  <c r="W84" i="3"/>
  <c r="V84" i="3"/>
  <c r="U84" i="3"/>
  <c r="T84" i="3"/>
  <c r="AE83" i="3"/>
  <c r="AD83" i="3"/>
  <c r="AC83" i="3"/>
  <c r="AB83" i="3"/>
  <c r="AA83" i="3"/>
  <c r="Z83" i="3"/>
  <c r="Y83" i="3"/>
  <c r="X83" i="3"/>
  <c r="W83" i="3"/>
  <c r="V83" i="3"/>
  <c r="U83" i="3"/>
  <c r="T83" i="3"/>
  <c r="AE82" i="3"/>
  <c r="AD82" i="3"/>
  <c r="AC82" i="3"/>
  <c r="AB82" i="3"/>
  <c r="AA82" i="3"/>
  <c r="Z82" i="3"/>
  <c r="Y82" i="3"/>
  <c r="X82" i="3"/>
  <c r="W82" i="3"/>
  <c r="V82" i="3"/>
  <c r="U82" i="3"/>
  <c r="T82" i="3"/>
  <c r="AE81" i="3"/>
  <c r="AD81" i="3"/>
  <c r="AC81" i="3"/>
  <c r="AB81" i="3"/>
  <c r="AA81" i="3"/>
  <c r="Z81" i="3"/>
  <c r="Y81" i="3"/>
  <c r="X81" i="3"/>
  <c r="W81" i="3"/>
  <c r="V81" i="3"/>
  <c r="U81" i="3"/>
  <c r="T81" i="3"/>
  <c r="AE80" i="3"/>
  <c r="AD80" i="3"/>
  <c r="AC80" i="3"/>
  <c r="AB80" i="3"/>
  <c r="AA80" i="3"/>
  <c r="Z80" i="3"/>
  <c r="Y80" i="3"/>
  <c r="X80" i="3"/>
  <c r="W80" i="3"/>
  <c r="V80" i="3"/>
  <c r="U80" i="3"/>
  <c r="T80" i="3"/>
  <c r="AE79" i="3"/>
  <c r="AD79" i="3"/>
  <c r="AC79" i="3"/>
  <c r="AB79" i="3"/>
  <c r="AA79" i="3"/>
  <c r="Z79" i="3"/>
  <c r="Y79" i="3"/>
  <c r="X79" i="3"/>
  <c r="W79" i="3"/>
  <c r="V79" i="3"/>
  <c r="U79" i="3"/>
  <c r="T79" i="3"/>
  <c r="AE78" i="3"/>
  <c r="AD78" i="3"/>
  <c r="AC78" i="3"/>
  <c r="AB78" i="3"/>
  <c r="AA78" i="3"/>
  <c r="Z78" i="3"/>
  <c r="Y78" i="3"/>
  <c r="X78" i="3"/>
  <c r="W78" i="3"/>
  <c r="V78" i="3"/>
  <c r="U78" i="3"/>
  <c r="T78" i="3"/>
  <c r="AE77" i="3"/>
  <c r="AD77" i="3"/>
  <c r="AC77" i="3"/>
  <c r="AB77" i="3"/>
  <c r="AA77" i="3"/>
  <c r="Z77" i="3"/>
  <c r="Y77" i="3"/>
  <c r="X77" i="3"/>
  <c r="W77" i="3"/>
  <c r="V77" i="3"/>
  <c r="U77" i="3"/>
  <c r="T77" i="3"/>
  <c r="AE76" i="3"/>
  <c r="AD76" i="3"/>
  <c r="AC76" i="3"/>
  <c r="AB76" i="3"/>
  <c r="AA76" i="3"/>
  <c r="Z76" i="3"/>
  <c r="Y76" i="3"/>
  <c r="X76" i="3"/>
  <c r="W76" i="3"/>
  <c r="V76" i="3"/>
  <c r="U76" i="3"/>
  <c r="T76" i="3"/>
  <c r="AE75" i="3"/>
  <c r="AD75" i="3"/>
  <c r="AC75" i="3"/>
  <c r="AB75" i="3"/>
  <c r="AA75" i="3"/>
  <c r="Z75" i="3"/>
  <c r="Y75" i="3"/>
  <c r="X75" i="3"/>
  <c r="W75" i="3"/>
  <c r="V75" i="3"/>
  <c r="U75" i="3"/>
  <c r="T75" i="3"/>
  <c r="AE74" i="3"/>
  <c r="AD74" i="3"/>
  <c r="AC74" i="3"/>
  <c r="AB74" i="3"/>
  <c r="AA74" i="3"/>
  <c r="Z74" i="3"/>
  <c r="Y74" i="3"/>
  <c r="X74" i="3"/>
  <c r="W74" i="3"/>
  <c r="V74" i="3"/>
  <c r="U74" i="3"/>
  <c r="T74" i="3"/>
  <c r="AE73" i="3"/>
  <c r="AD73" i="3"/>
  <c r="AC73" i="3"/>
  <c r="AB73" i="3"/>
  <c r="AA73" i="3"/>
  <c r="Z73" i="3"/>
  <c r="Y73" i="3"/>
  <c r="X73" i="3"/>
  <c r="W73" i="3"/>
  <c r="V73" i="3"/>
  <c r="U73" i="3"/>
  <c r="T73" i="3"/>
  <c r="AE72" i="3"/>
  <c r="AD72" i="3"/>
  <c r="AC72" i="3"/>
  <c r="AB72" i="3"/>
  <c r="AA72" i="3"/>
  <c r="Z72" i="3"/>
  <c r="Y72" i="3"/>
  <c r="X72" i="3"/>
  <c r="W72" i="3"/>
  <c r="V72" i="3"/>
  <c r="U72" i="3"/>
  <c r="T72" i="3"/>
  <c r="AE71" i="3"/>
  <c r="AD71" i="3"/>
  <c r="AC71" i="3"/>
  <c r="AB71" i="3"/>
  <c r="AA71" i="3"/>
  <c r="Z71" i="3"/>
  <c r="Y71" i="3"/>
  <c r="X71" i="3"/>
  <c r="W71" i="3"/>
  <c r="V71" i="3"/>
  <c r="U71" i="3"/>
  <c r="T71" i="3"/>
  <c r="AE70" i="3"/>
  <c r="AD70" i="3"/>
  <c r="AC70" i="3"/>
  <c r="AB70" i="3"/>
  <c r="AA70" i="3"/>
  <c r="Z70" i="3"/>
  <c r="Y70" i="3"/>
  <c r="X70" i="3"/>
  <c r="W70" i="3"/>
  <c r="V70" i="3"/>
  <c r="U70" i="3"/>
  <c r="T70" i="3"/>
  <c r="AE69" i="3"/>
  <c r="AD69" i="3"/>
  <c r="AC69" i="3"/>
  <c r="AB69" i="3"/>
  <c r="AA69" i="3"/>
  <c r="Z69" i="3"/>
  <c r="Y69" i="3"/>
  <c r="X69" i="3"/>
  <c r="W69" i="3"/>
  <c r="V69" i="3"/>
  <c r="U69" i="3"/>
  <c r="T69" i="3"/>
  <c r="AE68" i="3"/>
  <c r="AD68" i="3"/>
  <c r="AC68" i="3"/>
  <c r="AB68" i="3"/>
  <c r="AA68" i="3"/>
  <c r="Z68" i="3"/>
  <c r="Y68" i="3"/>
  <c r="X68" i="3"/>
  <c r="W68" i="3"/>
  <c r="V68" i="3"/>
  <c r="U68" i="3"/>
  <c r="T68" i="3"/>
  <c r="AE67" i="3"/>
  <c r="AD67" i="3"/>
  <c r="AC67" i="3"/>
  <c r="AB67" i="3"/>
  <c r="AA67" i="3"/>
  <c r="Z67" i="3"/>
  <c r="Y67" i="3"/>
  <c r="X67" i="3"/>
  <c r="W67" i="3"/>
  <c r="V67" i="3"/>
  <c r="U67" i="3"/>
  <c r="T67" i="3"/>
  <c r="AE66" i="3"/>
  <c r="AD66" i="3"/>
  <c r="AC66" i="3"/>
  <c r="AB66" i="3"/>
  <c r="AA66" i="3"/>
  <c r="Z66" i="3"/>
  <c r="Y66" i="3"/>
  <c r="X66" i="3"/>
  <c r="W66" i="3"/>
  <c r="V66" i="3"/>
  <c r="U66" i="3"/>
  <c r="T66" i="3"/>
  <c r="AE65" i="3"/>
  <c r="AD65" i="3"/>
  <c r="AC65" i="3"/>
  <c r="AB65" i="3"/>
  <c r="AA65" i="3"/>
  <c r="Z65" i="3"/>
  <c r="Y65" i="3"/>
  <c r="X65" i="3"/>
  <c r="W65" i="3"/>
  <c r="V65" i="3"/>
  <c r="U65" i="3"/>
  <c r="T65" i="3"/>
  <c r="AE64" i="3"/>
  <c r="AD64" i="3"/>
  <c r="AC64" i="3"/>
  <c r="AB64" i="3"/>
  <c r="AA64" i="3"/>
  <c r="Z64" i="3"/>
  <c r="Y64" i="3"/>
  <c r="X64" i="3"/>
  <c r="W64" i="3"/>
  <c r="V64" i="3"/>
  <c r="U64" i="3"/>
  <c r="T64" i="3"/>
  <c r="AE63" i="3"/>
  <c r="AD63" i="3"/>
  <c r="AC63" i="3"/>
  <c r="AB63" i="3"/>
  <c r="AA63" i="3"/>
  <c r="Z63" i="3"/>
  <c r="Y63" i="3"/>
  <c r="X63" i="3"/>
  <c r="W63" i="3"/>
  <c r="V63" i="3"/>
  <c r="U63" i="3"/>
  <c r="T63" i="3"/>
  <c r="AE62" i="3"/>
  <c r="AD62" i="3"/>
  <c r="AC62" i="3"/>
  <c r="AB62" i="3"/>
  <c r="AA62" i="3"/>
  <c r="Z62" i="3"/>
  <c r="Y62" i="3"/>
  <c r="X62" i="3"/>
  <c r="W62" i="3"/>
  <c r="V62" i="3"/>
  <c r="U62" i="3"/>
  <c r="T62" i="3"/>
  <c r="AE61" i="3"/>
  <c r="AD61" i="3"/>
  <c r="AC61" i="3"/>
  <c r="AB61" i="3"/>
  <c r="AA61" i="3"/>
  <c r="Z61" i="3"/>
  <c r="Y61" i="3"/>
  <c r="X61" i="3"/>
  <c r="W61" i="3"/>
  <c r="V61" i="3"/>
  <c r="U61" i="3"/>
  <c r="T61" i="3"/>
  <c r="AE60" i="3"/>
  <c r="AD60" i="3"/>
  <c r="AC60" i="3"/>
  <c r="AB60" i="3"/>
  <c r="AA60" i="3"/>
  <c r="Z60" i="3"/>
  <c r="Y60" i="3"/>
  <c r="X60" i="3"/>
  <c r="W60" i="3"/>
  <c r="V60" i="3"/>
  <c r="U60" i="3"/>
  <c r="T60" i="3"/>
  <c r="AE59" i="3"/>
  <c r="AD59" i="3"/>
  <c r="AC59" i="3"/>
  <c r="AB59" i="3"/>
  <c r="AA59" i="3"/>
  <c r="Z59" i="3"/>
  <c r="Y59" i="3"/>
  <c r="X59" i="3"/>
  <c r="W59" i="3"/>
  <c r="V59" i="3"/>
  <c r="U59" i="3"/>
  <c r="T59" i="3"/>
  <c r="AE58" i="3"/>
  <c r="AD58" i="3"/>
  <c r="AC58" i="3"/>
  <c r="AB58" i="3"/>
  <c r="AA58" i="3"/>
  <c r="Z58" i="3"/>
  <c r="Y58" i="3"/>
  <c r="X58" i="3"/>
  <c r="W58" i="3"/>
  <c r="V58" i="3"/>
  <c r="U58" i="3"/>
  <c r="T58" i="3"/>
  <c r="AE57" i="3"/>
  <c r="AD57" i="3"/>
  <c r="AC57" i="3"/>
  <c r="AB57" i="3"/>
  <c r="AA57" i="3"/>
  <c r="Z57" i="3"/>
  <c r="Y57" i="3"/>
  <c r="X57" i="3"/>
  <c r="W57" i="3"/>
  <c r="V57" i="3"/>
  <c r="U57" i="3"/>
  <c r="T57" i="3"/>
  <c r="AE56" i="3"/>
  <c r="AD56" i="3"/>
  <c r="AC56" i="3"/>
  <c r="AB56" i="3"/>
  <c r="AA56" i="3"/>
  <c r="Z56" i="3"/>
  <c r="Y56" i="3"/>
  <c r="X56" i="3"/>
  <c r="W56" i="3"/>
  <c r="V56" i="3"/>
  <c r="U56" i="3"/>
  <c r="T56" i="3"/>
  <c r="AE55" i="3"/>
  <c r="AD55" i="3"/>
  <c r="AC55" i="3"/>
  <c r="AB55" i="3"/>
  <c r="AA55" i="3"/>
  <c r="Z55" i="3"/>
  <c r="Y55" i="3"/>
  <c r="X55" i="3"/>
  <c r="W55" i="3"/>
  <c r="V55" i="3"/>
  <c r="U55" i="3"/>
  <c r="T55" i="3"/>
  <c r="AE54" i="3"/>
  <c r="AD54" i="3"/>
  <c r="AC54" i="3"/>
  <c r="AB54" i="3"/>
  <c r="AA54" i="3"/>
  <c r="Z54" i="3"/>
  <c r="Y54" i="3"/>
  <c r="X54" i="3"/>
  <c r="W54" i="3"/>
  <c r="V54" i="3"/>
  <c r="U54" i="3"/>
  <c r="T54" i="3"/>
  <c r="AE53" i="3"/>
  <c r="AD53" i="3"/>
  <c r="AC53" i="3"/>
  <c r="AB53" i="3"/>
  <c r="AA53" i="3"/>
  <c r="Z53" i="3"/>
  <c r="Y53" i="3"/>
  <c r="X53" i="3"/>
  <c r="W53" i="3"/>
  <c r="V53" i="3"/>
  <c r="U53" i="3"/>
  <c r="T53" i="3"/>
  <c r="AE52" i="3"/>
  <c r="AD52" i="3"/>
  <c r="AC52" i="3"/>
  <c r="AB52" i="3"/>
  <c r="AA52" i="3"/>
  <c r="Z52" i="3"/>
  <c r="Y52" i="3"/>
  <c r="X52" i="3"/>
  <c r="W52" i="3"/>
  <c r="V52" i="3"/>
  <c r="U52" i="3"/>
  <c r="T52" i="3"/>
  <c r="AE51" i="3"/>
  <c r="AD51" i="3"/>
  <c r="AC51" i="3"/>
  <c r="AB51" i="3"/>
  <c r="AA51" i="3"/>
  <c r="Z51" i="3"/>
  <c r="Y51" i="3"/>
  <c r="X51" i="3"/>
  <c r="W51" i="3"/>
  <c r="V51" i="3"/>
  <c r="U51" i="3"/>
  <c r="T51" i="3"/>
  <c r="AE50" i="3"/>
  <c r="AD50" i="3"/>
  <c r="AC50" i="3"/>
  <c r="AB50" i="3"/>
  <c r="AA50" i="3"/>
  <c r="Z50" i="3"/>
  <c r="Y50" i="3"/>
  <c r="X50" i="3"/>
  <c r="W50" i="3"/>
  <c r="V50" i="3"/>
  <c r="U50" i="3"/>
  <c r="T50" i="3"/>
  <c r="AE49" i="3"/>
  <c r="AD49" i="3"/>
  <c r="AC49" i="3"/>
  <c r="AB49" i="3"/>
  <c r="AA49" i="3"/>
  <c r="Z49" i="3"/>
  <c r="Y49" i="3"/>
  <c r="X49" i="3"/>
  <c r="W49" i="3"/>
  <c r="V49" i="3"/>
  <c r="U49" i="3"/>
  <c r="T49" i="3"/>
  <c r="AE48" i="3"/>
  <c r="AD48" i="3"/>
  <c r="AC48" i="3"/>
  <c r="AB48" i="3"/>
  <c r="AA48" i="3"/>
  <c r="Z48" i="3"/>
  <c r="Y48" i="3"/>
  <c r="X48" i="3"/>
  <c r="W48" i="3"/>
  <c r="V48" i="3"/>
  <c r="U48" i="3"/>
  <c r="T48" i="3"/>
  <c r="AE47" i="3"/>
  <c r="AD47" i="3"/>
  <c r="AC47" i="3"/>
  <c r="AB47" i="3"/>
  <c r="AA47" i="3"/>
  <c r="Z47" i="3"/>
  <c r="Y47" i="3"/>
  <c r="X47" i="3"/>
  <c r="W47" i="3"/>
  <c r="V47" i="3"/>
  <c r="U47" i="3"/>
  <c r="T47" i="3"/>
  <c r="AE46" i="3"/>
  <c r="AD46" i="3"/>
  <c r="AC46" i="3"/>
  <c r="AB46" i="3"/>
  <c r="AA46" i="3"/>
  <c r="Z46" i="3"/>
  <c r="Y46" i="3"/>
  <c r="X46" i="3"/>
  <c r="W46" i="3"/>
  <c r="V46" i="3"/>
  <c r="U46" i="3"/>
  <c r="T46" i="3"/>
  <c r="AE45" i="3"/>
  <c r="AD45" i="3"/>
  <c r="AC45" i="3"/>
  <c r="AB45" i="3"/>
  <c r="AA45" i="3"/>
  <c r="Z45" i="3"/>
  <c r="Y45" i="3"/>
  <c r="X45" i="3"/>
  <c r="W45" i="3"/>
  <c r="V45" i="3"/>
  <c r="U45" i="3"/>
  <c r="T45" i="3"/>
  <c r="AE44" i="3"/>
  <c r="AD44" i="3"/>
  <c r="AC44" i="3"/>
  <c r="AB44" i="3"/>
  <c r="AA44" i="3"/>
  <c r="Z44" i="3"/>
  <c r="Y44" i="3"/>
  <c r="X44" i="3"/>
  <c r="W44" i="3"/>
  <c r="V44" i="3"/>
  <c r="U44" i="3"/>
  <c r="T44" i="3"/>
  <c r="AE43" i="3"/>
  <c r="AD43" i="3"/>
  <c r="AC43" i="3"/>
  <c r="AB43" i="3"/>
  <c r="AA43" i="3"/>
  <c r="Z43" i="3"/>
  <c r="Y43" i="3"/>
  <c r="X43" i="3"/>
  <c r="W43" i="3"/>
  <c r="V43" i="3"/>
  <c r="U43" i="3"/>
  <c r="T43" i="3"/>
  <c r="AE42" i="3"/>
  <c r="AD42" i="3"/>
  <c r="AC42" i="3"/>
  <c r="AB42" i="3"/>
  <c r="AA42" i="3"/>
  <c r="Z42" i="3"/>
  <c r="Y42" i="3"/>
  <c r="X42" i="3"/>
  <c r="W42" i="3"/>
  <c r="V42" i="3"/>
  <c r="U42" i="3"/>
  <c r="T42" i="3"/>
  <c r="AE41" i="3"/>
  <c r="AD41" i="3"/>
  <c r="AC41" i="3"/>
  <c r="AB41" i="3"/>
  <c r="AA41" i="3"/>
  <c r="Z41" i="3"/>
  <c r="Y41" i="3"/>
  <c r="X41" i="3"/>
  <c r="W41" i="3"/>
  <c r="V41" i="3"/>
  <c r="U41" i="3"/>
  <c r="T41" i="3"/>
  <c r="AE40" i="3"/>
  <c r="AD40" i="3"/>
  <c r="AC40" i="3"/>
  <c r="AB40" i="3"/>
  <c r="AA40" i="3"/>
  <c r="Z40" i="3"/>
  <c r="Y40" i="3"/>
  <c r="X40" i="3"/>
  <c r="W40" i="3"/>
  <c r="V40" i="3"/>
  <c r="U40" i="3"/>
  <c r="T40" i="3"/>
  <c r="AE39" i="3"/>
  <c r="AD39" i="3"/>
  <c r="AC39" i="3"/>
  <c r="AB39" i="3"/>
  <c r="AA39" i="3"/>
  <c r="Z39" i="3"/>
  <c r="Y39" i="3"/>
  <c r="X39" i="3"/>
  <c r="W39" i="3"/>
  <c r="V39" i="3"/>
  <c r="U39" i="3"/>
  <c r="T39" i="3"/>
  <c r="AE38" i="3"/>
  <c r="AD38" i="3"/>
  <c r="AC38" i="3"/>
  <c r="AB38" i="3"/>
  <c r="AA38" i="3"/>
  <c r="Z38" i="3"/>
  <c r="Y38" i="3"/>
  <c r="X38" i="3"/>
  <c r="W38" i="3"/>
  <c r="V38" i="3"/>
  <c r="U38" i="3"/>
  <c r="T38" i="3"/>
  <c r="AE37" i="3"/>
  <c r="AD37" i="3"/>
  <c r="AC37" i="3"/>
  <c r="AB37" i="3"/>
  <c r="AA37" i="3"/>
  <c r="Z37" i="3"/>
  <c r="Y37" i="3"/>
  <c r="X37" i="3"/>
  <c r="W37" i="3"/>
  <c r="V37" i="3"/>
  <c r="U37" i="3"/>
  <c r="T37" i="3"/>
  <c r="AE36" i="3"/>
  <c r="AD36" i="3"/>
  <c r="AC36" i="3"/>
  <c r="AB36" i="3"/>
  <c r="AA36" i="3"/>
  <c r="Z36" i="3"/>
  <c r="Y36" i="3"/>
  <c r="X36" i="3"/>
  <c r="W36" i="3"/>
  <c r="V36" i="3"/>
  <c r="U36" i="3"/>
  <c r="T36" i="3"/>
  <c r="AE35" i="3"/>
  <c r="AD35" i="3"/>
  <c r="AC35" i="3"/>
  <c r="AB35" i="3"/>
  <c r="AA35" i="3"/>
  <c r="Z35" i="3"/>
  <c r="Y35" i="3"/>
  <c r="X35" i="3"/>
  <c r="W35" i="3"/>
  <c r="V35" i="3"/>
  <c r="U35" i="3"/>
  <c r="T35" i="3"/>
  <c r="AE34" i="3"/>
  <c r="AD34" i="3"/>
  <c r="AC34" i="3"/>
  <c r="AB34" i="3"/>
  <c r="AA34" i="3"/>
  <c r="Z34" i="3"/>
  <c r="Y34" i="3"/>
  <c r="X34" i="3"/>
  <c r="W34" i="3"/>
  <c r="V34" i="3"/>
  <c r="U34" i="3"/>
  <c r="T34" i="3"/>
  <c r="AE33" i="3"/>
  <c r="AD33" i="3"/>
  <c r="AC33" i="3"/>
  <c r="AB33" i="3"/>
  <c r="AA33" i="3"/>
  <c r="Z33" i="3"/>
  <c r="Y33" i="3"/>
  <c r="X33" i="3"/>
  <c r="W33" i="3"/>
  <c r="V33" i="3"/>
  <c r="U33" i="3"/>
  <c r="T33" i="3"/>
  <c r="AE32" i="3"/>
  <c r="AD32" i="3"/>
  <c r="AC32" i="3"/>
  <c r="AB32" i="3"/>
  <c r="AA32" i="3"/>
  <c r="Z32" i="3"/>
  <c r="Y32" i="3"/>
  <c r="X32" i="3"/>
  <c r="W32" i="3"/>
  <c r="V32" i="3"/>
  <c r="U32" i="3"/>
  <c r="T32" i="3"/>
  <c r="AE31" i="3"/>
  <c r="AD31" i="3"/>
  <c r="AC31" i="3"/>
  <c r="AB31" i="3"/>
  <c r="AA31" i="3"/>
  <c r="Z31" i="3"/>
  <c r="Y31" i="3"/>
  <c r="X31" i="3"/>
  <c r="W31" i="3"/>
  <c r="V31" i="3"/>
  <c r="U31" i="3"/>
  <c r="T31" i="3"/>
  <c r="AE30" i="3"/>
  <c r="AD30" i="3"/>
  <c r="AC30" i="3"/>
  <c r="AB30" i="3"/>
  <c r="AA30" i="3"/>
  <c r="Z30" i="3"/>
  <c r="Y30" i="3"/>
  <c r="X30" i="3"/>
  <c r="W30" i="3"/>
  <c r="V30" i="3"/>
  <c r="U30" i="3"/>
  <c r="T30" i="3"/>
  <c r="AE29" i="3"/>
  <c r="AD29" i="3"/>
  <c r="AC29" i="3"/>
  <c r="AB29" i="3"/>
  <c r="AA29" i="3"/>
  <c r="Z29" i="3"/>
  <c r="Y29" i="3"/>
  <c r="X29" i="3"/>
  <c r="W29" i="3"/>
  <c r="V29" i="3"/>
  <c r="U29" i="3"/>
  <c r="T29" i="3"/>
  <c r="AE28" i="3"/>
  <c r="AD28" i="3"/>
  <c r="AC28" i="3"/>
  <c r="AB28" i="3"/>
  <c r="AA28" i="3"/>
  <c r="Z28" i="3"/>
  <c r="Y28" i="3"/>
  <c r="X28" i="3"/>
  <c r="W28" i="3"/>
  <c r="V28" i="3"/>
  <c r="U28" i="3"/>
  <c r="T28" i="3"/>
  <c r="P29" i="11" l="1"/>
  <c r="P29" i="5"/>
  <c r="P27" i="11"/>
  <c r="P27" i="5"/>
  <c r="P28" i="11"/>
  <c r="O23" i="10"/>
  <c r="AH358" i="3"/>
  <c r="AK292" i="3"/>
  <c r="AP358" i="3"/>
  <c r="P343" i="11"/>
  <c r="AK293" i="3"/>
  <c r="AJ358" i="3"/>
  <c r="AG358" i="3"/>
  <c r="AP315" i="3"/>
  <c r="AG314" i="3"/>
  <c r="AO314" i="3"/>
  <c r="AI336" i="3"/>
  <c r="AI358" i="3"/>
  <c r="AN358" i="3"/>
  <c r="AL292" i="3"/>
  <c r="AL373" i="3"/>
  <c r="AL309" i="3"/>
  <c r="AP309" i="3"/>
  <c r="AP305" i="3"/>
  <c r="AP343" i="3"/>
  <c r="AL323" i="3"/>
  <c r="AL335" i="3"/>
  <c r="AH361" i="3"/>
  <c r="AH369" i="3"/>
  <c r="AH377" i="3"/>
  <c r="AN336" i="3"/>
  <c r="AR373" i="3"/>
  <c r="AR365" i="3"/>
  <c r="AN369" i="3"/>
  <c r="AJ293" i="3"/>
  <c r="AH331" i="3"/>
  <c r="AN319" i="3"/>
  <c r="AH292" i="3"/>
  <c r="AL331" i="3"/>
  <c r="AJ319" i="3"/>
  <c r="AP336" i="3"/>
  <c r="AP292" i="3"/>
  <c r="AH336" i="3"/>
  <c r="AN377" i="3"/>
  <c r="B356" i="10"/>
  <c r="AK365" i="3"/>
  <c r="AG377" i="3"/>
  <c r="AG315" i="3"/>
  <c r="AL365" i="3"/>
  <c r="AQ339" i="3"/>
  <c r="AQ361" i="3"/>
  <c r="B60" i="10"/>
  <c r="C158" i="4"/>
  <c r="AR292" i="3"/>
  <c r="AP297" i="3"/>
  <c r="AG337" i="3"/>
  <c r="AL301" i="3"/>
  <c r="AH323" i="3"/>
  <c r="AL343" i="3"/>
  <c r="AH301" i="3"/>
  <c r="AL327" i="3"/>
  <c r="AQ343" i="3"/>
  <c r="AJ369" i="3"/>
  <c r="AJ377" i="3"/>
  <c r="AK301" i="3"/>
  <c r="AO305" i="3"/>
  <c r="AK305" i="3"/>
  <c r="AG361" i="3"/>
  <c r="AK361" i="3"/>
  <c r="AG365" i="3"/>
  <c r="AO365" i="3"/>
  <c r="AG369" i="3"/>
  <c r="AO369" i="3"/>
  <c r="AK369" i="3"/>
  <c r="AG373" i="3"/>
  <c r="AO373" i="3"/>
  <c r="AK373" i="3"/>
  <c r="AO377" i="3"/>
  <c r="AK377" i="3"/>
  <c r="F224" i="10"/>
  <c r="B157" i="4"/>
  <c r="AQ292" i="3"/>
  <c r="AP327" i="3"/>
  <c r="AL361" i="3"/>
  <c r="AP361" i="3"/>
  <c r="AH365" i="3"/>
  <c r="AP365" i="3"/>
  <c r="AL369" i="3"/>
  <c r="AP369" i="3"/>
  <c r="AH373" i="3"/>
  <c r="AP373" i="3"/>
  <c r="AL377" i="3"/>
  <c r="AP377" i="3"/>
  <c r="AM292" i="3"/>
  <c r="AG301" i="3"/>
  <c r="AH309" i="3"/>
  <c r="AP331" i="3"/>
  <c r="AL339" i="3"/>
  <c r="AH343" i="3"/>
  <c r="B390" i="10"/>
  <c r="B60" i="4"/>
  <c r="AM336" i="3"/>
  <c r="AO336" i="3"/>
  <c r="B324" i="4"/>
  <c r="AP301" i="3"/>
  <c r="AP323" i="3"/>
  <c r="AH335" i="3"/>
  <c r="AL347" i="3"/>
  <c r="M356" i="4"/>
  <c r="N224" i="10"/>
  <c r="AL305" i="3"/>
  <c r="AP335" i="3"/>
  <c r="AM279" i="3"/>
  <c r="AM317" i="3"/>
  <c r="AM339" i="3"/>
  <c r="AQ347" i="3"/>
  <c r="G390" i="4"/>
  <c r="AM351" i="3"/>
  <c r="AI355" i="3"/>
  <c r="AQ365" i="3"/>
  <c r="AQ369" i="3"/>
  <c r="AI373" i="3"/>
  <c r="AK313" i="3"/>
  <c r="AH347" i="3"/>
  <c r="AQ317" i="3"/>
  <c r="B389" i="4"/>
  <c r="AM343" i="3"/>
  <c r="AQ351" i="3"/>
  <c r="J390" i="4"/>
  <c r="AQ355" i="3"/>
  <c r="AI365" i="3"/>
  <c r="AI369" i="3"/>
  <c r="AM373" i="3"/>
  <c r="AI377" i="3"/>
  <c r="AM377" i="3"/>
  <c r="B190" i="10"/>
  <c r="H356" i="10"/>
  <c r="AL293" i="3"/>
  <c r="AK297" i="3"/>
  <c r="AH305" i="3"/>
  <c r="AH327" i="3"/>
  <c r="AM347" i="3"/>
  <c r="AJ336" i="3"/>
  <c r="B159" i="4"/>
  <c r="AN337" i="3"/>
  <c r="B291" i="10"/>
  <c r="AJ365" i="3"/>
  <c r="AN365" i="3"/>
  <c r="AR369" i="3"/>
  <c r="AJ373" i="3"/>
  <c r="AN373" i="3"/>
  <c r="AR377" i="3"/>
  <c r="B190" i="4"/>
  <c r="AK309" i="3"/>
  <c r="K190" i="10"/>
  <c r="L355" i="4"/>
  <c r="M355" i="4" s="1"/>
  <c r="AM314" i="3"/>
  <c r="AI292" i="3"/>
  <c r="B124" i="4"/>
  <c r="AI314" i="3"/>
  <c r="B125" i="4"/>
  <c r="AI343" i="3"/>
  <c r="AI347" i="3"/>
  <c r="G126" i="4"/>
  <c r="AI351" i="3"/>
  <c r="J126" i="4"/>
  <c r="AM355" i="3"/>
  <c r="AM361" i="3"/>
  <c r="AM365" i="3"/>
  <c r="AM369" i="3"/>
  <c r="AQ373" i="3"/>
  <c r="AQ377" i="3"/>
  <c r="B126" i="4"/>
  <c r="H322" i="4"/>
  <c r="AR293" i="3"/>
  <c r="AL297" i="3"/>
  <c r="AN314" i="3"/>
  <c r="AG336" i="3"/>
  <c r="AP339" i="3"/>
  <c r="AP347" i="3"/>
  <c r="AG297" i="3"/>
  <c r="AO297" i="3"/>
  <c r="AO301" i="3"/>
  <c r="AG305" i="3"/>
  <c r="AG309" i="3"/>
  <c r="K59" i="10"/>
  <c r="AO309" i="3"/>
  <c r="K322" i="10"/>
  <c r="AK336" i="3"/>
  <c r="B192" i="4"/>
  <c r="AO337" i="3"/>
  <c r="B324" i="10"/>
  <c r="D126" i="4"/>
  <c r="L125" i="10"/>
  <c r="F190" i="10"/>
  <c r="B323" i="4"/>
  <c r="M257" i="10"/>
  <c r="AH359" i="3"/>
  <c r="AG359" i="3"/>
  <c r="AN341" i="3"/>
  <c r="AR341" i="3"/>
  <c r="AN345" i="3"/>
  <c r="AR345" i="3"/>
  <c r="AN349" i="3"/>
  <c r="AR349" i="3"/>
  <c r="AN353" i="3"/>
  <c r="AR353" i="3"/>
  <c r="AJ357" i="3"/>
  <c r="AG341" i="3"/>
  <c r="AO341" i="3"/>
  <c r="AK341" i="3"/>
  <c r="AG345" i="3"/>
  <c r="AO345" i="3"/>
  <c r="AK345" i="3"/>
  <c r="AG349" i="3"/>
  <c r="AO349" i="3"/>
  <c r="AK349" i="3"/>
  <c r="AG353" i="3"/>
  <c r="AO353" i="3"/>
  <c r="AK353" i="3"/>
  <c r="AG357" i="3"/>
  <c r="AO357" i="3"/>
  <c r="AK357" i="3"/>
  <c r="AH353" i="3"/>
  <c r="AP353" i="3"/>
  <c r="AL353" i="3"/>
  <c r="AH357" i="3"/>
  <c r="AP357" i="3"/>
  <c r="AL357" i="3"/>
  <c r="AJ341" i="3"/>
  <c r="AJ345" i="3"/>
  <c r="AJ349" i="3"/>
  <c r="AJ353" i="3"/>
  <c r="AN357" i="3"/>
  <c r="AR357" i="3"/>
  <c r="AR321" i="3"/>
  <c r="AJ325" i="3"/>
  <c r="AR325" i="3"/>
  <c r="AO317" i="3"/>
  <c r="AK321" i="3"/>
  <c r="AO321" i="3"/>
  <c r="AK325" i="3"/>
  <c r="AO325" i="3"/>
  <c r="AG329" i="3"/>
  <c r="AL317" i="3"/>
  <c r="AP317" i="3"/>
  <c r="AH319" i="3"/>
  <c r="AM323" i="3"/>
  <c r="AI323" i="3"/>
  <c r="AQ323" i="3"/>
  <c r="AM327" i="3"/>
  <c r="AI327" i="3"/>
  <c r="AQ327" i="3"/>
  <c r="AM331" i="3"/>
  <c r="AI331" i="3"/>
  <c r="AQ331" i="3"/>
  <c r="AM335" i="3"/>
  <c r="AI335" i="3"/>
  <c r="AQ335" i="3"/>
  <c r="AP314" i="3"/>
  <c r="AJ321" i="3"/>
  <c r="AN325" i="3"/>
  <c r="AR329" i="3"/>
  <c r="AN329" i="3"/>
  <c r="AJ333" i="3"/>
  <c r="AR333" i="3"/>
  <c r="AN333" i="3"/>
  <c r="AH314" i="3"/>
  <c r="AN321" i="3"/>
  <c r="AJ329" i="3"/>
  <c r="AG317" i="3"/>
  <c r="AG321" i="3"/>
  <c r="AG325" i="3"/>
  <c r="AK329" i="3"/>
  <c r="AO329" i="3"/>
  <c r="AK333" i="3"/>
  <c r="AG333" i="3"/>
  <c r="AO333" i="3"/>
  <c r="AM295" i="3"/>
  <c r="AI299" i="3"/>
  <c r="AQ299" i="3"/>
  <c r="AM299" i="3"/>
  <c r="AI303" i="3"/>
  <c r="AQ303" i="3"/>
  <c r="AM303" i="3"/>
  <c r="AQ307" i="3"/>
  <c r="AM307" i="3"/>
  <c r="AI311" i="3"/>
  <c r="AQ311" i="3"/>
  <c r="AM311" i="3"/>
  <c r="AJ297" i="3"/>
  <c r="AR297" i="3"/>
  <c r="AN297" i="3"/>
  <c r="AJ301" i="3"/>
  <c r="AR301" i="3"/>
  <c r="AN301" i="3"/>
  <c r="AJ305" i="3"/>
  <c r="AR305" i="3"/>
  <c r="AN305" i="3"/>
  <c r="AJ309" i="3"/>
  <c r="AR309" i="3"/>
  <c r="AN309" i="3"/>
  <c r="AJ313" i="3"/>
  <c r="AR313" i="3"/>
  <c r="AN313" i="3"/>
  <c r="AP311" i="3"/>
  <c r="AM315" i="3"/>
  <c r="AH339" i="3"/>
  <c r="AH337" i="3"/>
  <c r="AN361" i="3"/>
  <c r="AN359" i="3"/>
  <c r="AM293" i="3"/>
  <c r="AM297" i="3"/>
  <c r="AI297" i="3"/>
  <c r="AQ297" i="3"/>
  <c r="AM301" i="3"/>
  <c r="AI301" i="3"/>
  <c r="AQ301" i="3"/>
  <c r="AM305" i="3"/>
  <c r="AI305" i="3"/>
  <c r="AQ305" i="3"/>
  <c r="AI307" i="3"/>
  <c r="AM309" i="3"/>
  <c r="AI309" i="3"/>
  <c r="AQ309" i="3"/>
  <c r="AM313" i="3"/>
  <c r="AI313" i="3"/>
  <c r="AQ313" i="3"/>
  <c r="AN315" i="3"/>
  <c r="AH317" i="3"/>
  <c r="AH315" i="3"/>
  <c r="AL321" i="3"/>
  <c r="AH321" i="3"/>
  <c r="AP321" i="3"/>
  <c r="AL325" i="3"/>
  <c r="AH325" i="3"/>
  <c r="AP325" i="3"/>
  <c r="AL329" i="3"/>
  <c r="AH329" i="3"/>
  <c r="AP329" i="3"/>
  <c r="AL333" i="3"/>
  <c r="AH333" i="3"/>
  <c r="AP333" i="3"/>
  <c r="AO361" i="3"/>
  <c r="AO359" i="3"/>
  <c r="AH293" i="3"/>
  <c r="AK314" i="3"/>
  <c r="AN295" i="3"/>
  <c r="AJ295" i="3"/>
  <c r="AR295" i="3"/>
  <c r="AN299" i="3"/>
  <c r="AJ299" i="3"/>
  <c r="AR299" i="3"/>
  <c r="AN303" i="3"/>
  <c r="AJ303" i="3"/>
  <c r="AR303" i="3"/>
  <c r="AN307" i="3"/>
  <c r="AJ307" i="3"/>
  <c r="AR307" i="3"/>
  <c r="AO315" i="3"/>
  <c r="AM319" i="3"/>
  <c r="AI319" i="3"/>
  <c r="AQ319" i="3"/>
  <c r="AP337" i="3"/>
  <c r="AO311" i="3"/>
  <c r="AK311" i="3"/>
  <c r="AG311" i="3"/>
  <c r="AL295" i="3"/>
  <c r="AH299" i="3"/>
  <c r="AP299" i="3"/>
  <c r="AL299" i="3"/>
  <c r="AH303" i="3"/>
  <c r="AP303" i="3"/>
  <c r="AL303" i="3"/>
  <c r="AH307" i="3"/>
  <c r="AP307" i="3"/>
  <c r="AL307" i="3"/>
  <c r="AH311" i="3"/>
  <c r="AL311" i="3"/>
  <c r="AH341" i="3"/>
  <c r="AP341" i="3"/>
  <c r="AL341" i="3"/>
  <c r="AH345" i="3"/>
  <c r="AP345" i="3"/>
  <c r="AL345" i="3"/>
  <c r="AH349" i="3"/>
  <c r="AP349" i="3"/>
  <c r="AL349" i="3"/>
  <c r="AM359" i="3"/>
  <c r="AL351" i="3"/>
  <c r="AH351" i="3"/>
  <c r="AP351" i="3"/>
  <c r="AL355" i="3"/>
  <c r="AH355" i="3"/>
  <c r="AP355" i="3"/>
  <c r="AG363" i="3"/>
  <c r="AO363" i="3"/>
  <c r="AK363" i="3"/>
  <c r="AG367" i="3"/>
  <c r="AO367" i="3"/>
  <c r="AK367" i="3"/>
  <c r="AG371" i="3"/>
  <c r="AO371" i="3"/>
  <c r="AK371" i="3"/>
  <c r="AG375" i="3"/>
  <c r="AO375" i="3"/>
  <c r="AK375" i="3"/>
  <c r="AG379" i="3"/>
  <c r="AO379" i="3"/>
  <c r="AK379" i="3"/>
  <c r="AG295" i="3"/>
  <c r="AO295" i="3"/>
  <c r="AK295" i="3"/>
  <c r="AG299" i="3"/>
  <c r="AO299" i="3"/>
  <c r="AK299" i="3"/>
  <c r="AG303" i="3"/>
  <c r="AO303" i="3"/>
  <c r="AK303" i="3"/>
  <c r="AG307" i="3"/>
  <c r="AO307" i="3"/>
  <c r="AK307" i="3"/>
  <c r="AN311" i="3"/>
  <c r="AJ311" i="3"/>
  <c r="AR311" i="3"/>
  <c r="AJ317" i="3"/>
  <c r="AR314" i="3"/>
  <c r="AN317" i="3"/>
  <c r="AI321" i="3"/>
  <c r="AQ321" i="3"/>
  <c r="AM321" i="3"/>
  <c r="AI325" i="3"/>
  <c r="AQ325" i="3"/>
  <c r="AM325" i="3"/>
  <c r="AI329" i="3"/>
  <c r="AQ329" i="3"/>
  <c r="AM329" i="3"/>
  <c r="AI333" i="3"/>
  <c r="AQ333" i="3"/>
  <c r="AM333" i="3"/>
  <c r="AM341" i="3"/>
  <c r="AI341" i="3"/>
  <c r="AQ341" i="3"/>
  <c r="AM345" i="3"/>
  <c r="AI345" i="3"/>
  <c r="AQ345" i="3"/>
  <c r="AM349" i="3"/>
  <c r="AI349" i="3"/>
  <c r="AQ349" i="3"/>
  <c r="AM353" i="3"/>
  <c r="AI353" i="3"/>
  <c r="AQ353" i="3"/>
  <c r="AM357" i="3"/>
  <c r="AI357" i="3"/>
  <c r="AQ357" i="3"/>
  <c r="AH363" i="3"/>
  <c r="AP363" i="3"/>
  <c r="AL363" i="3"/>
  <c r="AH367" i="3"/>
  <c r="AP367" i="3"/>
  <c r="AL367" i="3"/>
  <c r="AH371" i="3"/>
  <c r="AP371" i="3"/>
  <c r="AL371" i="3"/>
  <c r="AH375" i="3"/>
  <c r="AP375" i="3"/>
  <c r="AL375" i="3"/>
  <c r="AH379" i="3"/>
  <c r="AP379" i="3"/>
  <c r="AL379" i="3"/>
  <c r="AR315" i="3"/>
  <c r="AG313" i="3"/>
  <c r="AO313" i="3"/>
  <c r="AG319" i="3"/>
  <c r="AO319" i="3"/>
  <c r="AK319" i="3"/>
  <c r="AN323" i="3"/>
  <c r="AJ323" i="3"/>
  <c r="AR323" i="3"/>
  <c r="AN327" i="3"/>
  <c r="AJ327" i="3"/>
  <c r="AR327" i="3"/>
  <c r="AN331" i="3"/>
  <c r="AJ331" i="3"/>
  <c r="AR331" i="3"/>
  <c r="AN335" i="3"/>
  <c r="AJ335" i="3"/>
  <c r="AR335" i="3"/>
  <c r="AR339" i="3"/>
  <c r="AN339" i="3"/>
  <c r="AJ343" i="3"/>
  <c r="AR343" i="3"/>
  <c r="AN343" i="3"/>
  <c r="AJ347" i="3"/>
  <c r="AR347" i="3"/>
  <c r="AN347" i="3"/>
  <c r="AJ351" i="3"/>
  <c r="AR351" i="3"/>
  <c r="AN351" i="3"/>
  <c r="AJ355" i="3"/>
  <c r="AR355" i="3"/>
  <c r="AN355" i="3"/>
  <c r="AM363" i="3"/>
  <c r="AI363" i="3"/>
  <c r="AQ363" i="3"/>
  <c r="AM367" i="3"/>
  <c r="AI367" i="3"/>
  <c r="AQ367" i="3"/>
  <c r="AM371" i="3"/>
  <c r="AI371" i="3"/>
  <c r="AQ371" i="3"/>
  <c r="AM375" i="3"/>
  <c r="AI375" i="3"/>
  <c r="AQ375" i="3"/>
  <c r="AM379" i="3"/>
  <c r="AI379" i="3"/>
  <c r="AQ379" i="3"/>
  <c r="AL313" i="3"/>
  <c r="AH313" i="3"/>
  <c r="AP313" i="3"/>
  <c r="AP319" i="3"/>
  <c r="AL319" i="3"/>
  <c r="AG323" i="3"/>
  <c r="AO323" i="3"/>
  <c r="AK323" i="3"/>
  <c r="AG327" i="3"/>
  <c r="AO327" i="3"/>
  <c r="AK327" i="3"/>
  <c r="AG331" i="3"/>
  <c r="AO331" i="3"/>
  <c r="AK331" i="3"/>
  <c r="AG335" i="3"/>
  <c r="AO335" i="3"/>
  <c r="AK335" i="3"/>
  <c r="AM337" i="3"/>
  <c r="AG339" i="3"/>
  <c r="AO339" i="3"/>
  <c r="AK343" i="3"/>
  <c r="AG343" i="3"/>
  <c r="AO343" i="3"/>
  <c r="AK347" i="3"/>
  <c r="AG347" i="3"/>
  <c r="AO347" i="3"/>
  <c r="AK351" i="3"/>
  <c r="AG351" i="3"/>
  <c r="AO351" i="3"/>
  <c r="AK355" i="3"/>
  <c r="AG355" i="3"/>
  <c r="AO355" i="3"/>
  <c r="AP359" i="3"/>
  <c r="AN363" i="3"/>
  <c r="AJ363" i="3"/>
  <c r="AR363" i="3"/>
  <c r="AN367" i="3"/>
  <c r="AJ367" i="3"/>
  <c r="AR367" i="3"/>
  <c r="AN371" i="3"/>
  <c r="AJ371" i="3"/>
  <c r="AR371" i="3"/>
  <c r="AN375" i="3"/>
  <c r="AJ375" i="3"/>
  <c r="AR375" i="3"/>
  <c r="AN379" i="3"/>
  <c r="AJ379" i="3"/>
  <c r="AR379" i="3"/>
  <c r="AI361" i="3"/>
  <c r="AJ361" i="3"/>
  <c r="AJ359" i="3"/>
  <c r="AK358" i="3"/>
  <c r="AK359" i="3"/>
  <c r="AL358" i="3"/>
  <c r="AL359" i="3"/>
  <c r="AR361" i="3"/>
  <c r="AQ358" i="3"/>
  <c r="AI359" i="3"/>
  <c r="AQ359" i="3"/>
  <c r="AR359" i="3"/>
  <c r="AI339" i="3"/>
  <c r="AK339" i="3"/>
  <c r="AR336" i="3"/>
  <c r="AJ337" i="3"/>
  <c r="AR337" i="3"/>
  <c r="AK337" i="3"/>
  <c r="AL336" i="3"/>
  <c r="AL337" i="3"/>
  <c r="AJ339" i="3"/>
  <c r="AQ336" i="3"/>
  <c r="AI337" i="3"/>
  <c r="AQ337" i="3"/>
  <c r="AK317" i="3"/>
  <c r="AQ314" i="3"/>
  <c r="AJ314" i="3"/>
  <c r="AJ315" i="3"/>
  <c r="AR319" i="3"/>
  <c r="AK315" i="3"/>
  <c r="AL314" i="3"/>
  <c r="AL315" i="3"/>
  <c r="AQ315" i="3"/>
  <c r="AI317" i="3"/>
  <c r="AR317" i="3"/>
  <c r="AI315" i="3"/>
  <c r="AI295" i="3"/>
  <c r="AH295" i="3"/>
  <c r="AQ295" i="3"/>
  <c r="AN292" i="3"/>
  <c r="AN293" i="3"/>
  <c r="AG292" i="3"/>
  <c r="AO292" i="3"/>
  <c r="AG293" i="3"/>
  <c r="AO293" i="3"/>
  <c r="AP293" i="3"/>
  <c r="AH297" i="3"/>
  <c r="AI293" i="3"/>
  <c r="AQ293" i="3"/>
  <c r="AP295" i="3"/>
  <c r="AD37" i="8"/>
  <c r="AC37" i="8"/>
  <c r="AB37" i="8"/>
  <c r="AA37" i="8"/>
  <c r="Z37" i="8"/>
  <c r="Y37" i="8"/>
  <c r="X37" i="8"/>
  <c r="W37" i="8"/>
  <c r="V37" i="8"/>
  <c r="U37" i="8"/>
  <c r="T37" i="8"/>
  <c r="AD35" i="8"/>
  <c r="AC35" i="8"/>
  <c r="AB35" i="8"/>
  <c r="AA35" i="8"/>
  <c r="Z35" i="8"/>
  <c r="Y35" i="8"/>
  <c r="X35" i="8"/>
  <c r="W35" i="8"/>
  <c r="V35" i="8"/>
  <c r="U35" i="8"/>
  <c r="T35" i="8"/>
  <c r="AD33" i="8"/>
  <c r="AC33" i="8"/>
  <c r="AB33" i="8"/>
  <c r="AA33" i="8"/>
  <c r="Z33" i="8"/>
  <c r="Y33" i="8"/>
  <c r="X33" i="8"/>
  <c r="W33" i="8"/>
  <c r="V33" i="8"/>
  <c r="U33" i="8"/>
  <c r="T33" i="8"/>
  <c r="AD31" i="8"/>
  <c r="AC31" i="8"/>
  <c r="AB31" i="8"/>
  <c r="AA31" i="8"/>
  <c r="Z31" i="8"/>
  <c r="Y31" i="8"/>
  <c r="X31" i="8"/>
  <c r="W31" i="8"/>
  <c r="V31" i="8"/>
  <c r="U31" i="8"/>
  <c r="T31" i="8"/>
  <c r="AD29" i="8"/>
  <c r="AC29" i="8"/>
  <c r="AB29" i="8"/>
  <c r="AA29" i="8"/>
  <c r="Z29" i="8"/>
  <c r="Y29" i="8"/>
  <c r="X29" i="8"/>
  <c r="W29" i="8"/>
  <c r="V29" i="8"/>
  <c r="U29" i="8"/>
  <c r="T29" i="8"/>
  <c r="AD27" i="8"/>
  <c r="AC27" i="8"/>
  <c r="AB27" i="8"/>
  <c r="AA27" i="8"/>
  <c r="Z27" i="8"/>
  <c r="Y27" i="8"/>
  <c r="X27" i="8"/>
  <c r="W27" i="8"/>
  <c r="V27" i="8"/>
  <c r="U27" i="8"/>
  <c r="T27" i="8"/>
  <c r="AD25" i="8"/>
  <c r="AC25" i="8"/>
  <c r="AB25" i="8"/>
  <c r="AA25" i="8"/>
  <c r="Z25" i="8"/>
  <c r="Y25" i="8"/>
  <c r="X25" i="8"/>
  <c r="W25" i="8"/>
  <c r="V25" i="8"/>
  <c r="U25" i="8"/>
  <c r="T25" i="8"/>
  <c r="AD23" i="8"/>
  <c r="AC23" i="8"/>
  <c r="AB23" i="8"/>
  <c r="AA23" i="8"/>
  <c r="Z23" i="8"/>
  <c r="Y23" i="8"/>
  <c r="X23" i="8"/>
  <c r="W23" i="8"/>
  <c r="V23" i="8"/>
  <c r="U23" i="8"/>
  <c r="T23" i="8"/>
  <c r="AD21" i="8"/>
  <c r="AC21" i="8"/>
  <c r="AB21" i="8"/>
  <c r="AA21" i="8"/>
  <c r="Z21" i="8"/>
  <c r="Y21" i="8"/>
  <c r="X21" i="8"/>
  <c r="W21" i="8"/>
  <c r="V21" i="8"/>
  <c r="U21" i="8"/>
  <c r="T21" i="8"/>
  <c r="AD19" i="8"/>
  <c r="AC19" i="8"/>
  <c r="AB19" i="8"/>
  <c r="AA19" i="8"/>
  <c r="Z19" i="8"/>
  <c r="Y19" i="8"/>
  <c r="X19" i="8"/>
  <c r="W19" i="8"/>
  <c r="V19" i="8"/>
  <c r="U19" i="8"/>
  <c r="T19" i="8"/>
  <c r="AD17" i="8"/>
  <c r="AC17" i="8"/>
  <c r="AB17" i="8"/>
  <c r="AA17" i="8"/>
  <c r="Z17" i="8"/>
  <c r="Y17" i="8"/>
  <c r="X17" i="8"/>
  <c r="W17" i="8"/>
  <c r="V17" i="8"/>
  <c r="U17" i="8"/>
  <c r="T17" i="8"/>
  <c r="AD15" i="8"/>
  <c r="AC15" i="8"/>
  <c r="AB15" i="8"/>
  <c r="AA15" i="8"/>
  <c r="Z15" i="8"/>
  <c r="Y15" i="8"/>
  <c r="X15" i="8"/>
  <c r="W15" i="8"/>
  <c r="V15" i="8"/>
  <c r="U15" i="8"/>
  <c r="T15" i="8"/>
  <c r="AD13" i="8"/>
  <c r="AC13" i="8"/>
  <c r="AB13" i="8"/>
  <c r="AA13" i="8"/>
  <c r="Z13" i="8"/>
  <c r="Y13" i="8"/>
  <c r="X13" i="8"/>
  <c r="W13" i="8"/>
  <c r="V13" i="8"/>
  <c r="U13" i="8"/>
  <c r="T13" i="8"/>
  <c r="AD11" i="8"/>
  <c r="AC11" i="8"/>
  <c r="AB11" i="8"/>
  <c r="AA11" i="8"/>
  <c r="Z11" i="8"/>
  <c r="Y11" i="8"/>
  <c r="X11" i="8"/>
  <c r="W11" i="8"/>
  <c r="V11" i="8"/>
  <c r="U11" i="8"/>
  <c r="T11" i="8"/>
  <c r="AD9" i="8"/>
  <c r="AC9" i="8"/>
  <c r="AB9" i="8"/>
  <c r="AA9" i="8"/>
  <c r="Z9" i="8"/>
  <c r="Y9" i="8"/>
  <c r="X9" i="8"/>
  <c r="W9" i="8"/>
  <c r="V9" i="8"/>
  <c r="U9" i="8"/>
  <c r="T9" i="8"/>
  <c r="AD7" i="8"/>
  <c r="AC7" i="8"/>
  <c r="AB7" i="8"/>
  <c r="AA7" i="8"/>
  <c r="Z7" i="8"/>
  <c r="Y7" i="8"/>
  <c r="X7" i="8"/>
  <c r="W7" i="8"/>
  <c r="V7" i="8"/>
  <c r="U7" i="8"/>
  <c r="T7" i="8"/>
  <c r="AE37" i="6"/>
  <c r="AD37" i="6"/>
  <c r="AC37" i="6"/>
  <c r="AB37" i="6"/>
  <c r="AA37" i="6"/>
  <c r="Z37" i="6"/>
  <c r="Y37" i="6"/>
  <c r="X37" i="6"/>
  <c r="W37" i="6"/>
  <c r="V37" i="6"/>
  <c r="U37" i="6"/>
  <c r="AE35" i="6"/>
  <c r="AD35" i="6"/>
  <c r="AC35" i="6"/>
  <c r="AB35" i="6"/>
  <c r="AA35" i="6"/>
  <c r="Z35" i="6"/>
  <c r="Y35" i="6"/>
  <c r="X35" i="6"/>
  <c r="W35" i="6"/>
  <c r="V35" i="6"/>
  <c r="U35" i="6"/>
  <c r="AE33" i="6"/>
  <c r="AD33" i="6"/>
  <c r="AC33" i="6"/>
  <c r="AB33" i="6"/>
  <c r="AA33" i="6"/>
  <c r="Z33" i="6"/>
  <c r="Y33" i="6"/>
  <c r="X33" i="6"/>
  <c r="W33" i="6"/>
  <c r="V33" i="6"/>
  <c r="U33" i="6"/>
  <c r="AE31" i="6"/>
  <c r="AD31" i="6"/>
  <c r="AC31" i="6"/>
  <c r="AB31" i="6"/>
  <c r="AA31" i="6"/>
  <c r="Z31" i="6"/>
  <c r="Y31" i="6"/>
  <c r="X31" i="6"/>
  <c r="W31" i="6"/>
  <c r="V31" i="6"/>
  <c r="U31" i="6"/>
  <c r="AE29" i="6"/>
  <c r="AD29" i="6"/>
  <c r="AC29" i="6"/>
  <c r="AB29" i="6"/>
  <c r="AA29" i="6"/>
  <c r="Z29" i="6"/>
  <c r="Y29" i="6"/>
  <c r="X29" i="6"/>
  <c r="W29" i="6"/>
  <c r="V29" i="6"/>
  <c r="U29" i="6"/>
  <c r="AE27" i="6"/>
  <c r="AD27" i="6"/>
  <c r="AC27" i="6"/>
  <c r="AB27" i="6"/>
  <c r="AA27" i="6"/>
  <c r="Z27" i="6"/>
  <c r="Y27" i="6"/>
  <c r="X27" i="6"/>
  <c r="W27" i="6"/>
  <c r="V27" i="6"/>
  <c r="U27" i="6"/>
  <c r="AE25" i="6"/>
  <c r="AD25" i="6"/>
  <c r="AC25" i="6"/>
  <c r="AB25" i="6"/>
  <c r="AA25" i="6"/>
  <c r="Z25" i="6"/>
  <c r="Y25" i="6"/>
  <c r="X25" i="6"/>
  <c r="W25" i="6"/>
  <c r="V25" i="6"/>
  <c r="U25" i="6"/>
  <c r="AE23" i="6"/>
  <c r="AD23" i="6"/>
  <c r="AC23" i="6"/>
  <c r="AB23" i="6"/>
  <c r="AA23" i="6"/>
  <c r="Z23" i="6"/>
  <c r="Y23" i="6"/>
  <c r="X23" i="6"/>
  <c r="W23" i="6"/>
  <c r="V23" i="6"/>
  <c r="U23" i="6"/>
  <c r="AE21" i="6"/>
  <c r="AD21" i="6"/>
  <c r="AC21" i="6"/>
  <c r="AB21" i="6"/>
  <c r="AA21" i="6"/>
  <c r="Z21" i="6"/>
  <c r="Y21" i="6"/>
  <c r="X21" i="6"/>
  <c r="W21" i="6"/>
  <c r="V21" i="6"/>
  <c r="U21" i="6"/>
  <c r="AE19" i="6"/>
  <c r="AD19" i="6"/>
  <c r="AC19" i="6"/>
  <c r="AB19" i="6"/>
  <c r="AA19" i="6"/>
  <c r="Z19" i="6"/>
  <c r="Y19" i="6"/>
  <c r="X19" i="6"/>
  <c r="W19" i="6"/>
  <c r="V19" i="6"/>
  <c r="U19" i="6"/>
  <c r="AE17" i="6"/>
  <c r="AD17" i="6"/>
  <c r="AC17" i="6"/>
  <c r="AB17" i="6"/>
  <c r="AA17" i="6"/>
  <c r="Z17" i="6"/>
  <c r="Y17" i="6"/>
  <c r="X17" i="6"/>
  <c r="W17" i="6"/>
  <c r="V17" i="6"/>
  <c r="U17" i="6"/>
  <c r="AE15" i="6"/>
  <c r="AD15" i="6"/>
  <c r="AC15" i="6"/>
  <c r="AB15" i="6"/>
  <c r="AA15" i="6"/>
  <c r="Z15" i="6"/>
  <c r="Y15" i="6"/>
  <c r="X15" i="6"/>
  <c r="W15" i="6"/>
  <c r="V15" i="6"/>
  <c r="U15" i="6"/>
  <c r="AE13" i="6"/>
  <c r="AD13" i="6"/>
  <c r="AC13" i="6"/>
  <c r="AB13" i="6"/>
  <c r="AA13" i="6"/>
  <c r="Z13" i="6"/>
  <c r="Y13" i="6"/>
  <c r="X13" i="6"/>
  <c r="W13" i="6"/>
  <c r="V13" i="6"/>
  <c r="U13" i="6"/>
  <c r="AE11" i="6"/>
  <c r="AD11" i="6"/>
  <c r="AC11" i="6"/>
  <c r="AB11" i="6"/>
  <c r="AA11" i="6"/>
  <c r="Z11" i="6"/>
  <c r="Y11" i="6"/>
  <c r="X11" i="6"/>
  <c r="W11" i="6"/>
  <c r="V11" i="6"/>
  <c r="U11" i="6"/>
  <c r="AE9" i="6"/>
  <c r="AD9" i="6"/>
  <c r="AC9" i="6"/>
  <c r="AB9" i="6"/>
  <c r="AA9" i="6"/>
  <c r="Z9" i="6"/>
  <c r="Y9" i="6"/>
  <c r="X9" i="6"/>
  <c r="W9" i="6"/>
  <c r="V9" i="6"/>
  <c r="U9" i="6"/>
  <c r="U7" i="6"/>
  <c r="V7" i="6"/>
  <c r="W7" i="6"/>
  <c r="X7" i="6"/>
  <c r="Y7" i="6"/>
  <c r="Z7" i="6"/>
  <c r="AA7" i="6"/>
  <c r="AB7" i="6"/>
  <c r="AC7" i="6"/>
  <c r="AD7" i="6"/>
  <c r="AE7" i="6"/>
  <c r="S370" i="10" l="1"/>
  <c r="R370" i="10"/>
  <c r="S337" i="10"/>
  <c r="R337" i="10"/>
  <c r="S304" i="10"/>
  <c r="R304" i="10"/>
  <c r="S271" i="10"/>
  <c r="R271" i="10"/>
  <c r="S238" i="10"/>
  <c r="R238" i="10"/>
  <c r="S205" i="10"/>
  <c r="R205" i="10"/>
  <c r="S172" i="10"/>
  <c r="R172" i="10"/>
  <c r="S139" i="10"/>
  <c r="R139" i="10"/>
  <c r="S106" i="10"/>
  <c r="R106" i="10"/>
  <c r="S73" i="10"/>
  <c r="R73" i="10"/>
  <c r="S41" i="10"/>
  <c r="R41" i="10"/>
  <c r="S9" i="10"/>
  <c r="R9" i="10"/>
  <c r="P378" i="11"/>
  <c r="P373" i="11"/>
  <c r="P368" i="11"/>
  <c r="P363" i="11"/>
  <c r="P349" i="11"/>
  <c r="P346" i="11"/>
  <c r="P341" i="11"/>
  <c r="P331" i="11"/>
  <c r="P314" i="11"/>
  <c r="P309" i="11"/>
  <c r="P304" i="11"/>
  <c r="P299" i="11"/>
  <c r="P282" i="11"/>
  <c r="P280" i="11"/>
  <c r="P277" i="11"/>
  <c r="P275" i="11"/>
  <c r="P267" i="11"/>
  <c r="P250" i="11"/>
  <c r="P245" i="11"/>
  <c r="P243" i="11"/>
  <c r="P240" i="11"/>
  <c r="P235" i="11"/>
  <c r="P218" i="11"/>
  <c r="P213" i="11"/>
  <c r="P203" i="11"/>
  <c r="P186" i="11"/>
  <c r="P181" i="11"/>
  <c r="P176" i="11"/>
  <c r="P171" i="11"/>
  <c r="P154" i="11"/>
  <c r="P149" i="11"/>
  <c r="P144" i="11"/>
  <c r="P139" i="11"/>
  <c r="P125" i="11"/>
  <c r="P122" i="11"/>
  <c r="P117" i="11"/>
  <c r="P112" i="11"/>
  <c r="P90" i="11"/>
  <c r="P88" i="11"/>
  <c r="P85" i="11"/>
  <c r="P61" i="11"/>
  <c r="P58" i="11"/>
  <c r="P53" i="11"/>
  <c r="N26" i="11"/>
  <c r="M26" i="11"/>
  <c r="L26" i="11"/>
  <c r="K26" i="11"/>
  <c r="J26" i="11"/>
  <c r="I26" i="11"/>
  <c r="H26" i="11"/>
  <c r="G26" i="11"/>
  <c r="F26" i="11"/>
  <c r="E26" i="11"/>
  <c r="D26" i="11"/>
  <c r="C26" i="11"/>
  <c r="N24" i="11"/>
  <c r="M24" i="11"/>
  <c r="L24" i="11"/>
  <c r="K24" i="11"/>
  <c r="J24" i="11"/>
  <c r="I24" i="11"/>
  <c r="H24" i="11"/>
  <c r="G24" i="11"/>
  <c r="F24" i="11"/>
  <c r="E24" i="11"/>
  <c r="D24" i="11"/>
  <c r="C24" i="11"/>
  <c r="B24" i="11"/>
  <c r="N23" i="11"/>
  <c r="M23" i="11"/>
  <c r="P23" i="11" s="1"/>
  <c r="L23" i="11"/>
  <c r="K23" i="11"/>
  <c r="J23" i="11"/>
  <c r="I23" i="11"/>
  <c r="H23" i="11"/>
  <c r="G23" i="11"/>
  <c r="F23" i="11"/>
  <c r="E23" i="11"/>
  <c r="D23" i="11"/>
  <c r="C23" i="11"/>
  <c r="B23" i="11"/>
  <c r="N22" i="11"/>
  <c r="M22" i="11"/>
  <c r="L22" i="11"/>
  <c r="K22" i="11"/>
  <c r="J22" i="11"/>
  <c r="I22" i="11"/>
  <c r="H22" i="11"/>
  <c r="G22" i="11"/>
  <c r="F22" i="11"/>
  <c r="E22" i="11"/>
  <c r="D22" i="11"/>
  <c r="C22" i="11"/>
  <c r="B22" i="11"/>
  <c r="N21" i="11"/>
  <c r="M21" i="11"/>
  <c r="P21" i="11" s="1"/>
  <c r="K21" i="11"/>
  <c r="J21" i="11"/>
  <c r="I21" i="11"/>
  <c r="H21" i="11"/>
  <c r="G21" i="11"/>
  <c r="F21" i="11"/>
  <c r="E21" i="11"/>
  <c r="D21" i="11"/>
  <c r="C21" i="11"/>
  <c r="B21" i="11"/>
  <c r="N19" i="11"/>
  <c r="M19" i="11"/>
  <c r="L19" i="11"/>
  <c r="K19" i="11"/>
  <c r="J19" i="11"/>
  <c r="I19" i="11"/>
  <c r="H19" i="11"/>
  <c r="G19" i="11"/>
  <c r="F19" i="11"/>
  <c r="E19" i="11"/>
  <c r="D19" i="11"/>
  <c r="C19" i="11"/>
  <c r="B19" i="11"/>
  <c r="N18" i="11"/>
  <c r="M18" i="11"/>
  <c r="L18" i="11"/>
  <c r="K18" i="11"/>
  <c r="J18" i="11"/>
  <c r="I18" i="11"/>
  <c r="H18" i="11"/>
  <c r="G18" i="11"/>
  <c r="F18" i="11"/>
  <c r="E18" i="11"/>
  <c r="D18" i="11"/>
  <c r="C18" i="11"/>
  <c r="B18" i="11"/>
  <c r="N17" i="11"/>
  <c r="M17" i="11"/>
  <c r="P17" i="11" s="1"/>
  <c r="L17" i="11"/>
  <c r="K17" i="11"/>
  <c r="J17" i="11"/>
  <c r="I17" i="11"/>
  <c r="H17" i="11"/>
  <c r="G17" i="11"/>
  <c r="F17" i="11"/>
  <c r="E17" i="11"/>
  <c r="D17" i="11"/>
  <c r="C17" i="11"/>
  <c r="B17" i="11"/>
  <c r="N16" i="11"/>
  <c r="M16" i="11"/>
  <c r="L16" i="11"/>
  <c r="K16" i="11"/>
  <c r="J16" i="11"/>
  <c r="I16" i="11"/>
  <c r="H16" i="11"/>
  <c r="G16" i="11"/>
  <c r="F16" i="11"/>
  <c r="E16" i="11"/>
  <c r="D16" i="11"/>
  <c r="C16" i="11"/>
  <c r="B16" i="11"/>
  <c r="N14" i="11"/>
  <c r="M14" i="11"/>
  <c r="P14" i="11" s="1"/>
  <c r="L14" i="11"/>
  <c r="K14" i="11"/>
  <c r="J14" i="11"/>
  <c r="I14" i="11"/>
  <c r="H14" i="11"/>
  <c r="G14" i="11"/>
  <c r="F14" i="11"/>
  <c r="E14" i="11"/>
  <c r="D14" i="11"/>
  <c r="C14" i="11"/>
  <c r="B14" i="11"/>
  <c r="N13" i="11"/>
  <c r="M13" i="11"/>
  <c r="L13" i="11"/>
  <c r="K13" i="11"/>
  <c r="J13" i="11"/>
  <c r="I13" i="11"/>
  <c r="H13" i="11"/>
  <c r="G13" i="11"/>
  <c r="F13" i="11"/>
  <c r="E13" i="11"/>
  <c r="D13" i="11"/>
  <c r="C13" i="11"/>
  <c r="B13" i="11"/>
  <c r="N12" i="11"/>
  <c r="M12" i="11"/>
  <c r="L12" i="11"/>
  <c r="K12" i="11"/>
  <c r="J12" i="11"/>
  <c r="I12" i="11"/>
  <c r="H12" i="11"/>
  <c r="G12" i="11"/>
  <c r="F12" i="11"/>
  <c r="E12" i="11"/>
  <c r="D12" i="11"/>
  <c r="C12" i="11"/>
  <c r="B12" i="11"/>
  <c r="N11" i="11"/>
  <c r="M11" i="11"/>
  <c r="P11" i="11" s="1"/>
  <c r="L11" i="11"/>
  <c r="K11" i="11"/>
  <c r="J11" i="11"/>
  <c r="I11" i="11"/>
  <c r="H11" i="11"/>
  <c r="G11" i="11"/>
  <c r="F11" i="11"/>
  <c r="E11" i="11"/>
  <c r="D11" i="11"/>
  <c r="C11" i="11"/>
  <c r="B11" i="11"/>
  <c r="P362" i="11"/>
  <c r="N361" i="11"/>
  <c r="M361" i="11"/>
  <c r="L361" i="11"/>
  <c r="K361" i="11"/>
  <c r="J361" i="11"/>
  <c r="I361" i="11"/>
  <c r="H361" i="11"/>
  <c r="G361" i="11"/>
  <c r="F361" i="11"/>
  <c r="P330" i="11"/>
  <c r="N329" i="11"/>
  <c r="M329" i="11"/>
  <c r="L329" i="11"/>
  <c r="K329" i="11"/>
  <c r="J329" i="11"/>
  <c r="I329" i="11"/>
  <c r="H329" i="11"/>
  <c r="G329" i="11"/>
  <c r="F329" i="11"/>
  <c r="P298" i="11"/>
  <c r="N297" i="11"/>
  <c r="M297" i="11"/>
  <c r="L297" i="11"/>
  <c r="K297" i="11"/>
  <c r="J297" i="11"/>
  <c r="I297" i="11"/>
  <c r="H297" i="11"/>
  <c r="G297" i="11"/>
  <c r="F297" i="11"/>
  <c r="P266" i="11"/>
  <c r="N265" i="11"/>
  <c r="M265" i="11"/>
  <c r="L265" i="11"/>
  <c r="K265" i="11"/>
  <c r="J265" i="11"/>
  <c r="I265" i="11"/>
  <c r="H265" i="11"/>
  <c r="G265" i="11"/>
  <c r="F265" i="11"/>
  <c r="P234" i="11"/>
  <c r="P202" i="11"/>
  <c r="N201" i="11"/>
  <c r="M201" i="11"/>
  <c r="L201" i="11"/>
  <c r="K201" i="11"/>
  <c r="J201" i="11"/>
  <c r="I201" i="11"/>
  <c r="H201" i="11"/>
  <c r="G201" i="11"/>
  <c r="F201" i="11"/>
  <c r="P170" i="11"/>
  <c r="N169" i="11"/>
  <c r="M169" i="11"/>
  <c r="L169" i="11"/>
  <c r="K169" i="11"/>
  <c r="J169" i="11"/>
  <c r="I169" i="11"/>
  <c r="H169" i="11"/>
  <c r="G169" i="11"/>
  <c r="F169" i="11"/>
  <c r="P156" i="11"/>
  <c r="P138" i="11"/>
  <c r="N137" i="11"/>
  <c r="M137" i="11"/>
  <c r="L137" i="11"/>
  <c r="K137" i="11"/>
  <c r="J137" i="11"/>
  <c r="I137" i="11"/>
  <c r="H137" i="11"/>
  <c r="G137" i="11"/>
  <c r="F137" i="11"/>
  <c r="P106" i="11"/>
  <c r="N105" i="11"/>
  <c r="M105" i="11"/>
  <c r="L105" i="11"/>
  <c r="K105" i="11"/>
  <c r="J105" i="11"/>
  <c r="I105" i="11"/>
  <c r="H105" i="11"/>
  <c r="G105" i="11"/>
  <c r="F105" i="11"/>
  <c r="P74" i="11"/>
  <c r="N73" i="11"/>
  <c r="M73" i="11"/>
  <c r="L73" i="11"/>
  <c r="K73" i="11"/>
  <c r="J73" i="11"/>
  <c r="I73" i="11"/>
  <c r="H73" i="11"/>
  <c r="G73" i="11"/>
  <c r="F73" i="11"/>
  <c r="P42" i="11"/>
  <c r="N41" i="11"/>
  <c r="M41" i="11"/>
  <c r="L41" i="11"/>
  <c r="K41" i="11"/>
  <c r="J41" i="11"/>
  <c r="I41" i="11"/>
  <c r="H41" i="11"/>
  <c r="G41" i="11"/>
  <c r="F41" i="11"/>
  <c r="P9" i="11"/>
  <c r="N26" i="5"/>
  <c r="M26" i="5"/>
  <c r="L26" i="5"/>
  <c r="K26" i="5"/>
  <c r="J26" i="5"/>
  <c r="I26" i="5"/>
  <c r="H26" i="5"/>
  <c r="G26" i="5"/>
  <c r="F26" i="5"/>
  <c r="E26" i="5"/>
  <c r="D26" i="5"/>
  <c r="C26" i="5"/>
  <c r="B26" i="5"/>
  <c r="N24" i="5"/>
  <c r="M24" i="5"/>
  <c r="P24" i="5" s="1"/>
  <c r="L24" i="5"/>
  <c r="K24" i="5"/>
  <c r="J24" i="5"/>
  <c r="I24" i="5"/>
  <c r="H24" i="5"/>
  <c r="G24" i="5"/>
  <c r="F24" i="5"/>
  <c r="E24" i="5"/>
  <c r="D24" i="5"/>
  <c r="C24" i="5"/>
  <c r="B24" i="5"/>
  <c r="N23" i="5"/>
  <c r="M23" i="5"/>
  <c r="L23" i="5"/>
  <c r="K23" i="5"/>
  <c r="J23" i="5"/>
  <c r="I23" i="5"/>
  <c r="H23" i="5"/>
  <c r="G23" i="5"/>
  <c r="F23" i="5"/>
  <c r="E23" i="5"/>
  <c r="D23" i="5"/>
  <c r="C23" i="5"/>
  <c r="B23" i="5"/>
  <c r="N22" i="5"/>
  <c r="M22" i="5"/>
  <c r="L22" i="5"/>
  <c r="K22" i="5"/>
  <c r="J22" i="5"/>
  <c r="I22" i="5"/>
  <c r="H22" i="5"/>
  <c r="G22" i="5"/>
  <c r="F22" i="5"/>
  <c r="E22" i="5"/>
  <c r="D22" i="5"/>
  <c r="C22" i="5"/>
  <c r="B22" i="5"/>
  <c r="N21" i="5"/>
  <c r="M21" i="5"/>
  <c r="P21" i="5" s="1"/>
  <c r="L21" i="5"/>
  <c r="K21" i="5"/>
  <c r="J21" i="5"/>
  <c r="I21" i="5"/>
  <c r="H21" i="5"/>
  <c r="G21" i="5"/>
  <c r="F21" i="5"/>
  <c r="E21" i="5"/>
  <c r="D21" i="5"/>
  <c r="C21" i="5"/>
  <c r="B21" i="5"/>
  <c r="N19" i="5"/>
  <c r="M19" i="5"/>
  <c r="L19" i="5"/>
  <c r="K19" i="5"/>
  <c r="J19" i="5"/>
  <c r="I19" i="5"/>
  <c r="H19" i="5"/>
  <c r="G19" i="5"/>
  <c r="F19" i="5"/>
  <c r="E19" i="5"/>
  <c r="D19" i="5"/>
  <c r="C19" i="5"/>
  <c r="B19" i="5"/>
  <c r="N18" i="5"/>
  <c r="M18" i="5"/>
  <c r="L18" i="5"/>
  <c r="K18" i="5"/>
  <c r="J18" i="5"/>
  <c r="I18" i="5"/>
  <c r="H18" i="5"/>
  <c r="G18" i="5"/>
  <c r="F18" i="5"/>
  <c r="E18" i="5"/>
  <c r="D18" i="5"/>
  <c r="C18" i="5"/>
  <c r="B18" i="5"/>
  <c r="N17" i="5"/>
  <c r="M17" i="5"/>
  <c r="L17" i="5"/>
  <c r="K17" i="5"/>
  <c r="J17" i="5"/>
  <c r="I17" i="5"/>
  <c r="H17" i="5"/>
  <c r="G17" i="5"/>
  <c r="F17" i="5"/>
  <c r="E17" i="5"/>
  <c r="D17" i="5"/>
  <c r="C17" i="5"/>
  <c r="B17" i="5"/>
  <c r="N16" i="5"/>
  <c r="M16" i="5"/>
  <c r="L16" i="5"/>
  <c r="K16" i="5"/>
  <c r="J16" i="5"/>
  <c r="I16" i="5"/>
  <c r="H16" i="5"/>
  <c r="G16" i="5"/>
  <c r="F16" i="5"/>
  <c r="E16" i="5"/>
  <c r="D16" i="5"/>
  <c r="C16" i="5"/>
  <c r="B16" i="5"/>
  <c r="N14" i="5"/>
  <c r="M14" i="5"/>
  <c r="P14" i="5" s="1"/>
  <c r="L14" i="5"/>
  <c r="K14" i="5"/>
  <c r="J14" i="5"/>
  <c r="I14" i="5"/>
  <c r="H14" i="5"/>
  <c r="G14" i="5"/>
  <c r="F14" i="5"/>
  <c r="E14" i="5"/>
  <c r="D14" i="5"/>
  <c r="C14" i="5"/>
  <c r="B14" i="5"/>
  <c r="N13" i="5"/>
  <c r="M13" i="5"/>
  <c r="L13" i="5"/>
  <c r="K13" i="5"/>
  <c r="J13" i="5"/>
  <c r="I13" i="5"/>
  <c r="H13" i="5"/>
  <c r="G13" i="5"/>
  <c r="F13" i="5"/>
  <c r="E13" i="5"/>
  <c r="D13" i="5"/>
  <c r="C13" i="5"/>
  <c r="B13" i="5"/>
  <c r="N12" i="5"/>
  <c r="M12" i="5"/>
  <c r="L12" i="5"/>
  <c r="K12" i="5"/>
  <c r="J12" i="5"/>
  <c r="I12" i="5"/>
  <c r="H12" i="5"/>
  <c r="G12" i="5"/>
  <c r="F12" i="5"/>
  <c r="E12" i="5"/>
  <c r="D12" i="5"/>
  <c r="C12" i="5"/>
  <c r="B12" i="5"/>
  <c r="N11" i="5"/>
  <c r="M11" i="5"/>
  <c r="P11" i="5" s="1"/>
  <c r="L11" i="5"/>
  <c r="K11" i="5"/>
  <c r="J11" i="5"/>
  <c r="I11" i="5"/>
  <c r="H11" i="5"/>
  <c r="G11" i="5"/>
  <c r="F11" i="5"/>
  <c r="E11" i="5"/>
  <c r="D11" i="5"/>
  <c r="C11" i="5"/>
  <c r="K233" i="11"/>
  <c r="E233" i="11"/>
  <c r="M233" i="11"/>
  <c r="D233" i="11"/>
  <c r="F233" i="11"/>
  <c r="H233" i="11"/>
  <c r="B233" i="11"/>
  <c r="C233" i="11"/>
  <c r="N233" i="11"/>
  <c r="L233" i="11"/>
  <c r="J233" i="11"/>
  <c r="I233" i="11"/>
  <c r="G233" i="11"/>
  <c r="P13" i="5" l="1"/>
  <c r="P23" i="5"/>
  <c r="P13" i="11"/>
  <c r="P26" i="11"/>
  <c r="P12" i="5"/>
  <c r="P22" i="5"/>
  <c r="P12" i="11"/>
  <c r="P17" i="5"/>
  <c r="P19" i="5"/>
  <c r="P19" i="11"/>
  <c r="P16" i="5"/>
  <c r="P26" i="5"/>
  <c r="P16" i="11"/>
  <c r="P22" i="11"/>
  <c r="P18" i="5"/>
  <c r="P18" i="11"/>
  <c r="P24" i="11"/>
  <c r="P374" i="11"/>
  <c r="P146" i="11"/>
  <c r="P369" i="11"/>
  <c r="P110" i="11"/>
  <c r="P174" i="11"/>
  <c r="P206" i="11"/>
  <c r="P334" i="11"/>
  <c r="P87" i="11"/>
  <c r="P151" i="11"/>
  <c r="P215" i="11"/>
  <c r="P370" i="11"/>
  <c r="P241" i="11"/>
  <c r="P246" i="11"/>
  <c r="P305" i="11"/>
  <c r="P145" i="11"/>
  <c r="P204" i="11"/>
  <c r="P209" i="11"/>
  <c r="P214" i="11"/>
  <c r="P236" i="11"/>
  <c r="P273" i="11"/>
  <c r="P310" i="11"/>
  <c r="P81" i="11"/>
  <c r="P86" i="11"/>
  <c r="P46" i="11"/>
  <c r="P56" i="11"/>
  <c r="P78" i="11"/>
  <c r="P93" i="11"/>
  <c r="P115" i="11"/>
  <c r="P120" i="11"/>
  <c r="P142" i="11"/>
  <c r="P147" i="11"/>
  <c r="P157" i="11"/>
  <c r="P184" i="11"/>
  <c r="P189" i="11"/>
  <c r="P216" i="11"/>
  <c r="P221" i="11"/>
  <c r="P238" i="11"/>
  <c r="P253" i="11"/>
  <c r="P270" i="11"/>
  <c r="P285" i="11"/>
  <c r="P302" i="11"/>
  <c r="P317" i="11"/>
  <c r="P339" i="11"/>
  <c r="P344" i="11"/>
  <c r="P366" i="11"/>
  <c r="P371" i="11"/>
  <c r="P381" i="11"/>
  <c r="P76" i="11"/>
  <c r="P59" i="11"/>
  <c r="P155" i="11"/>
  <c r="P251" i="11"/>
  <c r="P300" i="11"/>
  <c r="P315" i="11"/>
  <c r="P347" i="11"/>
  <c r="P364" i="11"/>
  <c r="P45" i="11"/>
  <c r="P77" i="11"/>
  <c r="P109" i="11"/>
  <c r="P173" i="11"/>
  <c r="P205" i="11"/>
  <c r="P237" i="11"/>
  <c r="P269" i="11"/>
  <c r="P301" i="11"/>
  <c r="P365" i="11"/>
  <c r="P123" i="11"/>
  <c r="P187" i="11"/>
  <c r="P379" i="11"/>
  <c r="P51" i="11"/>
  <c r="P179" i="11"/>
  <c r="P312" i="11"/>
  <c r="P43" i="11"/>
  <c r="P48" i="11"/>
  <c r="P75" i="11"/>
  <c r="P107" i="11"/>
  <c r="P44" i="11"/>
  <c r="P108" i="11"/>
  <c r="P140" i="11"/>
  <c r="P172" i="11"/>
  <c r="P268" i="11"/>
  <c r="P332" i="11"/>
  <c r="P50" i="11"/>
  <c r="P82" i="11"/>
  <c r="P114" i="11"/>
  <c r="P178" i="11"/>
  <c r="P210" i="11"/>
  <c r="P242" i="11"/>
  <c r="P274" i="11"/>
  <c r="P306" i="11"/>
  <c r="P338" i="11"/>
  <c r="P152" i="11"/>
  <c r="P248" i="11"/>
  <c r="P376" i="11"/>
  <c r="P49" i="11"/>
  <c r="P113" i="11"/>
  <c r="P177" i="11"/>
  <c r="P337" i="11"/>
  <c r="P55" i="11"/>
  <c r="P119" i="11"/>
  <c r="P183" i="11"/>
  <c r="P247" i="11"/>
  <c r="P279" i="11"/>
  <c r="P375" i="11"/>
  <c r="P80" i="11"/>
  <c r="P208" i="11"/>
  <c r="P272" i="11"/>
  <c r="P336" i="11"/>
  <c r="P54" i="11"/>
  <c r="P91" i="11"/>
  <c r="P118" i="11"/>
  <c r="P150" i="11"/>
  <c r="P182" i="11"/>
  <c r="P219" i="11"/>
  <c r="P278" i="11"/>
  <c r="P283" i="11"/>
  <c r="P342" i="11"/>
  <c r="P60" i="11"/>
  <c r="P92" i="11"/>
  <c r="P124" i="11"/>
  <c r="P141" i="11"/>
  <c r="P188" i="11"/>
  <c r="P220" i="11"/>
  <c r="P252" i="11"/>
  <c r="P284" i="11"/>
  <c r="P316" i="11"/>
  <c r="P333" i="11"/>
  <c r="P348" i="11"/>
  <c r="P380" i="11"/>
  <c r="P83" i="11"/>
  <c r="P211" i="11"/>
  <c r="P307" i="11"/>
  <c r="P41" i="11"/>
  <c r="P73" i="11"/>
  <c r="P105" i="11"/>
  <c r="P137" i="11"/>
  <c r="P169" i="11"/>
  <c r="P201" i="11"/>
  <c r="P265" i="11"/>
  <c r="P297" i="11"/>
  <c r="P329" i="11"/>
  <c r="P361" i="11"/>
  <c r="P233" i="11"/>
  <c r="N26" i="12"/>
  <c r="M26" i="12"/>
  <c r="L26" i="12"/>
  <c r="K26" i="12"/>
  <c r="J26" i="12"/>
  <c r="I26" i="12"/>
  <c r="H26" i="12"/>
  <c r="G26" i="12"/>
  <c r="F26" i="12"/>
  <c r="E26" i="12"/>
  <c r="D26" i="12"/>
  <c r="C26" i="12"/>
  <c r="B26" i="12"/>
  <c r="N24" i="12"/>
  <c r="M24" i="12"/>
  <c r="L24" i="12"/>
  <c r="K24" i="12"/>
  <c r="J24" i="12"/>
  <c r="I24" i="12"/>
  <c r="H24" i="12"/>
  <c r="G24" i="12"/>
  <c r="F24" i="12"/>
  <c r="E24" i="12"/>
  <c r="D24" i="12"/>
  <c r="C24" i="12"/>
  <c r="B24" i="12"/>
  <c r="N23" i="12"/>
  <c r="M23" i="12"/>
  <c r="L23" i="12"/>
  <c r="K23" i="12"/>
  <c r="J23" i="12"/>
  <c r="I23" i="12"/>
  <c r="H23" i="12"/>
  <c r="G23" i="12"/>
  <c r="F23" i="12"/>
  <c r="E23" i="12"/>
  <c r="D23" i="12"/>
  <c r="C23" i="12"/>
  <c r="B23" i="12"/>
  <c r="N22" i="12"/>
  <c r="M22" i="12"/>
  <c r="L22" i="12"/>
  <c r="K22" i="12"/>
  <c r="J22" i="12"/>
  <c r="I22" i="12"/>
  <c r="H22" i="12"/>
  <c r="G22" i="12"/>
  <c r="F22" i="12"/>
  <c r="E22" i="12"/>
  <c r="D22" i="12"/>
  <c r="C22" i="12"/>
  <c r="B22" i="12"/>
  <c r="N21" i="12"/>
  <c r="M21" i="12"/>
  <c r="L21" i="12"/>
  <c r="K21" i="12"/>
  <c r="J21" i="12"/>
  <c r="I21" i="12"/>
  <c r="H21" i="12"/>
  <c r="G21" i="12"/>
  <c r="F21" i="12"/>
  <c r="E21" i="12"/>
  <c r="D21" i="12"/>
  <c r="C21" i="12"/>
  <c r="B21" i="12"/>
  <c r="N19" i="12"/>
  <c r="M19" i="12"/>
  <c r="L19" i="12"/>
  <c r="K19" i="12"/>
  <c r="J19" i="12"/>
  <c r="I19" i="12"/>
  <c r="H19" i="12"/>
  <c r="G19" i="12"/>
  <c r="F19" i="12"/>
  <c r="E19" i="12"/>
  <c r="D19" i="12"/>
  <c r="C19" i="12"/>
  <c r="B19" i="12"/>
  <c r="N18" i="12"/>
  <c r="M18" i="12"/>
  <c r="L18" i="12"/>
  <c r="K18" i="12"/>
  <c r="J18" i="12"/>
  <c r="I18" i="12"/>
  <c r="H18" i="12"/>
  <c r="G18" i="12"/>
  <c r="F18" i="12"/>
  <c r="E18" i="12"/>
  <c r="D18" i="12"/>
  <c r="C18" i="12"/>
  <c r="B18" i="12"/>
  <c r="N17" i="12"/>
  <c r="M17" i="12"/>
  <c r="L17" i="12"/>
  <c r="K17" i="12"/>
  <c r="J17" i="12"/>
  <c r="I17" i="12"/>
  <c r="H17" i="12"/>
  <c r="G17" i="12"/>
  <c r="F17" i="12"/>
  <c r="E17" i="12"/>
  <c r="D17" i="12"/>
  <c r="C17" i="12"/>
  <c r="B17" i="12"/>
  <c r="N16" i="12"/>
  <c r="M16" i="12"/>
  <c r="L16" i="12"/>
  <c r="K16" i="12"/>
  <c r="J16" i="12"/>
  <c r="I16" i="12"/>
  <c r="H16" i="12"/>
  <c r="G16" i="12"/>
  <c r="F16" i="12"/>
  <c r="E16" i="12"/>
  <c r="D16" i="12"/>
  <c r="C16" i="12"/>
  <c r="B16" i="12"/>
  <c r="N14" i="12"/>
  <c r="M14" i="12"/>
  <c r="L14" i="12"/>
  <c r="K14" i="12"/>
  <c r="J14" i="12"/>
  <c r="I14" i="12"/>
  <c r="H14" i="12"/>
  <c r="G14" i="12"/>
  <c r="F14" i="12"/>
  <c r="E14" i="12"/>
  <c r="D14" i="12"/>
  <c r="C14" i="12"/>
  <c r="B14" i="12"/>
  <c r="N13" i="12"/>
  <c r="M13" i="12"/>
  <c r="L13" i="12"/>
  <c r="K13" i="12"/>
  <c r="J13" i="12"/>
  <c r="I13" i="12"/>
  <c r="H13" i="12"/>
  <c r="G13" i="12"/>
  <c r="F13" i="12"/>
  <c r="E13" i="12"/>
  <c r="D13" i="12"/>
  <c r="C13" i="12"/>
  <c r="B13" i="12"/>
  <c r="N12" i="12"/>
  <c r="M12" i="12"/>
  <c r="L12" i="12"/>
  <c r="K12" i="12"/>
  <c r="J12" i="12"/>
  <c r="I12" i="12"/>
  <c r="H12" i="12"/>
  <c r="G12" i="12"/>
  <c r="F12" i="12"/>
  <c r="E12" i="12"/>
  <c r="D12" i="12"/>
  <c r="C12" i="12"/>
  <c r="B12" i="12"/>
  <c r="N11" i="12"/>
  <c r="M11" i="12"/>
  <c r="L11" i="12"/>
  <c r="K11" i="12"/>
  <c r="J11" i="12"/>
  <c r="I11" i="7"/>
  <c r="I11" i="12"/>
  <c r="H11" i="12"/>
  <c r="G11" i="12"/>
  <c r="F11" i="12"/>
  <c r="E11" i="12"/>
  <c r="D11" i="12"/>
  <c r="C11" i="12"/>
  <c r="B11" i="12"/>
  <c r="N351" i="12"/>
  <c r="M351" i="12"/>
  <c r="L351" i="12"/>
  <c r="K351" i="12"/>
  <c r="J351" i="12"/>
  <c r="E351" i="12"/>
  <c r="D351" i="12"/>
  <c r="C351" i="12"/>
  <c r="B351" i="12"/>
  <c r="N320" i="12"/>
  <c r="M320" i="12"/>
  <c r="L320" i="12"/>
  <c r="K320" i="12"/>
  <c r="J320" i="12"/>
  <c r="E320" i="12"/>
  <c r="D320" i="12"/>
  <c r="C320" i="12"/>
  <c r="B320" i="12"/>
  <c r="N289" i="12"/>
  <c r="M289" i="12"/>
  <c r="L289" i="12"/>
  <c r="K289" i="12"/>
  <c r="J289" i="12"/>
  <c r="E289" i="12"/>
  <c r="D289" i="12"/>
  <c r="C289" i="12"/>
  <c r="B289" i="12"/>
  <c r="N258" i="12"/>
  <c r="M258" i="12"/>
  <c r="L258" i="12"/>
  <c r="K258" i="12"/>
  <c r="J258" i="12"/>
  <c r="E258" i="12"/>
  <c r="D258" i="12"/>
  <c r="C258" i="12"/>
  <c r="B258" i="12"/>
  <c r="N227" i="12"/>
  <c r="M227" i="12"/>
  <c r="L227" i="12"/>
  <c r="K227" i="12"/>
  <c r="J227" i="12"/>
  <c r="I227" i="12"/>
  <c r="H227" i="12"/>
  <c r="G227" i="12"/>
  <c r="F227" i="12"/>
  <c r="E227" i="12"/>
  <c r="D227" i="12"/>
  <c r="C227" i="12"/>
  <c r="B227" i="12"/>
  <c r="N196" i="12"/>
  <c r="M196" i="12"/>
  <c r="L196" i="12"/>
  <c r="K196" i="12"/>
  <c r="J196" i="12"/>
  <c r="E196" i="12"/>
  <c r="D196" i="12"/>
  <c r="C196" i="12"/>
  <c r="B196" i="12"/>
  <c r="N165" i="12"/>
  <c r="M165" i="12"/>
  <c r="L165" i="12"/>
  <c r="K165" i="12"/>
  <c r="J165" i="12"/>
  <c r="E165" i="12"/>
  <c r="D165" i="12"/>
  <c r="C165" i="12"/>
  <c r="B165" i="12"/>
  <c r="N134" i="12"/>
  <c r="M134" i="12"/>
  <c r="L134" i="12"/>
  <c r="K134" i="12"/>
  <c r="J134" i="12"/>
  <c r="E134" i="12"/>
  <c r="D134" i="12"/>
  <c r="C134" i="12"/>
  <c r="B134" i="12"/>
  <c r="N103" i="12"/>
  <c r="M103" i="12"/>
  <c r="L103" i="12"/>
  <c r="K103" i="12"/>
  <c r="J103" i="12"/>
  <c r="E103" i="12"/>
  <c r="D103" i="12"/>
  <c r="C103" i="12"/>
  <c r="B103" i="12"/>
  <c r="N72" i="12"/>
  <c r="M72" i="12"/>
  <c r="L72" i="12"/>
  <c r="K72" i="12"/>
  <c r="J72" i="12"/>
  <c r="E72" i="12"/>
  <c r="D72" i="12"/>
  <c r="C72" i="12"/>
  <c r="B72" i="12"/>
  <c r="N26" i="7"/>
  <c r="M26" i="7"/>
  <c r="L26" i="7"/>
  <c r="K26" i="7"/>
  <c r="J26" i="7"/>
  <c r="I26" i="7"/>
  <c r="H26" i="7"/>
  <c r="G26" i="7"/>
  <c r="F26" i="7"/>
  <c r="E26" i="7"/>
  <c r="D26" i="7"/>
  <c r="C26" i="7"/>
  <c r="B26" i="7"/>
  <c r="N24" i="7"/>
  <c r="M24" i="7"/>
  <c r="L24" i="7"/>
  <c r="K24" i="7"/>
  <c r="J24" i="7"/>
  <c r="I24" i="7"/>
  <c r="H24" i="7"/>
  <c r="G24" i="7"/>
  <c r="F24" i="7"/>
  <c r="E24" i="7"/>
  <c r="D24" i="7"/>
  <c r="C24" i="7"/>
  <c r="B24" i="7"/>
  <c r="N23" i="7"/>
  <c r="M23" i="7"/>
  <c r="L23" i="7"/>
  <c r="K23" i="7"/>
  <c r="J23" i="7"/>
  <c r="I23" i="7"/>
  <c r="H23" i="7"/>
  <c r="G23" i="7"/>
  <c r="F23" i="7"/>
  <c r="E23" i="7"/>
  <c r="D23" i="7"/>
  <c r="C23" i="7"/>
  <c r="B23" i="7"/>
  <c r="N22" i="7"/>
  <c r="M22" i="7"/>
  <c r="L22" i="7"/>
  <c r="K22" i="7"/>
  <c r="J22" i="7"/>
  <c r="I22" i="7"/>
  <c r="H22" i="7"/>
  <c r="G22" i="7"/>
  <c r="F22" i="7"/>
  <c r="E22" i="7"/>
  <c r="D22" i="7"/>
  <c r="C22" i="7"/>
  <c r="B22" i="7"/>
  <c r="N21" i="7"/>
  <c r="M21" i="7"/>
  <c r="L21" i="7"/>
  <c r="K21" i="7"/>
  <c r="J21" i="7"/>
  <c r="I21" i="7"/>
  <c r="H21" i="7"/>
  <c r="G21" i="7"/>
  <c r="F21" i="7"/>
  <c r="E21" i="7"/>
  <c r="D21" i="7"/>
  <c r="C21" i="7"/>
  <c r="B21" i="7"/>
  <c r="N19" i="7"/>
  <c r="M19" i="7"/>
  <c r="L19" i="7"/>
  <c r="K19" i="7"/>
  <c r="J19" i="7"/>
  <c r="I19" i="7"/>
  <c r="H19" i="7"/>
  <c r="G19" i="7"/>
  <c r="F19" i="7"/>
  <c r="E19" i="7"/>
  <c r="D19" i="7"/>
  <c r="C19" i="7"/>
  <c r="B19" i="7"/>
  <c r="N18" i="7"/>
  <c r="M18" i="7"/>
  <c r="L18" i="7"/>
  <c r="K18" i="7"/>
  <c r="J18" i="7"/>
  <c r="I18" i="7"/>
  <c r="H18" i="7"/>
  <c r="G18" i="7"/>
  <c r="F18" i="7"/>
  <c r="E18" i="7"/>
  <c r="D18" i="7"/>
  <c r="C18" i="7"/>
  <c r="B18" i="7"/>
  <c r="N17" i="7"/>
  <c r="M17" i="7"/>
  <c r="L17" i="7"/>
  <c r="K17" i="7"/>
  <c r="J17" i="7"/>
  <c r="I17" i="7"/>
  <c r="H17" i="7"/>
  <c r="G17" i="7"/>
  <c r="F17" i="7"/>
  <c r="E17" i="7"/>
  <c r="D17" i="7"/>
  <c r="C17" i="7"/>
  <c r="B17" i="7"/>
  <c r="N16" i="7"/>
  <c r="M16" i="7"/>
  <c r="L16" i="7"/>
  <c r="K16" i="7"/>
  <c r="J16" i="7"/>
  <c r="I16" i="7"/>
  <c r="H16" i="7"/>
  <c r="G16" i="7"/>
  <c r="F16" i="7"/>
  <c r="E16" i="7"/>
  <c r="D16" i="7"/>
  <c r="C16" i="7"/>
  <c r="B16" i="7"/>
  <c r="N14" i="7"/>
  <c r="M14" i="7"/>
  <c r="L14" i="7"/>
  <c r="K14" i="7"/>
  <c r="J14" i="7"/>
  <c r="I14" i="7"/>
  <c r="H14" i="7"/>
  <c r="G14" i="7"/>
  <c r="F14" i="7"/>
  <c r="E14" i="7"/>
  <c r="D14" i="7"/>
  <c r="C14" i="7"/>
  <c r="B14" i="7"/>
  <c r="N13" i="7"/>
  <c r="M13" i="7"/>
  <c r="L13" i="7"/>
  <c r="K13" i="7"/>
  <c r="J13" i="7"/>
  <c r="I13" i="7"/>
  <c r="H13" i="7"/>
  <c r="G13" i="7"/>
  <c r="F13" i="7"/>
  <c r="E13" i="7"/>
  <c r="D13" i="7"/>
  <c r="C13" i="7"/>
  <c r="B13" i="7"/>
  <c r="N12" i="7"/>
  <c r="M12" i="7"/>
  <c r="L12" i="7"/>
  <c r="K12" i="7"/>
  <c r="J12" i="7"/>
  <c r="I12" i="7"/>
  <c r="H12" i="7"/>
  <c r="G12" i="7"/>
  <c r="F12" i="7"/>
  <c r="E12" i="7"/>
  <c r="D12" i="7"/>
  <c r="C12" i="7"/>
  <c r="B12" i="7"/>
  <c r="N11" i="7"/>
  <c r="M11" i="7"/>
  <c r="L11" i="7"/>
  <c r="K11" i="7"/>
  <c r="J11" i="7"/>
  <c r="H11" i="7"/>
  <c r="G11" i="7"/>
  <c r="F11" i="7"/>
  <c r="E11" i="7"/>
  <c r="D11" i="7"/>
  <c r="C11" i="7"/>
  <c r="V258" i="4"/>
  <c r="V29" i="4"/>
  <c r="M258" i="10"/>
  <c r="U258" i="10" s="1"/>
  <c r="M390" i="10"/>
  <c r="M357" i="10"/>
  <c r="M324" i="10"/>
  <c r="M291" i="10"/>
  <c r="M29" i="10"/>
  <c r="U29" i="10" s="1"/>
  <c r="M324" i="4"/>
  <c r="M291" i="4"/>
  <c r="M225" i="4"/>
  <c r="M159" i="4"/>
  <c r="M126" i="4"/>
  <c r="I225" i="10"/>
  <c r="I192" i="10"/>
  <c r="I159" i="10"/>
  <c r="I126" i="10"/>
  <c r="I93" i="10"/>
  <c r="I61" i="10"/>
  <c r="I390" i="4"/>
  <c r="I93" i="4"/>
  <c r="I61" i="4"/>
  <c r="Q258" i="10"/>
  <c r="Q390" i="10"/>
  <c r="Q357" i="10"/>
  <c r="Q324" i="10"/>
  <c r="Q291" i="10"/>
  <c r="Q29" i="10"/>
  <c r="Q357" i="4"/>
  <c r="Q324" i="4"/>
  <c r="Q291" i="4"/>
  <c r="Q225" i="4"/>
  <c r="Q192" i="4"/>
  <c r="Q159" i="4"/>
  <c r="Q126" i="4"/>
  <c r="P225" i="10"/>
  <c r="P192" i="10"/>
  <c r="P159" i="10"/>
  <c r="P93" i="10"/>
  <c r="P61" i="10"/>
  <c r="P258" i="4"/>
  <c r="E29" i="4"/>
  <c r="V257" i="4"/>
  <c r="V28" i="4"/>
  <c r="U257" i="10"/>
  <c r="M389" i="10"/>
  <c r="M356" i="10"/>
  <c r="M323" i="10"/>
  <c r="M290" i="10"/>
  <c r="M28" i="10"/>
  <c r="U28" i="10" s="1"/>
  <c r="M323" i="4"/>
  <c r="M290" i="4"/>
  <c r="M224" i="4"/>
  <c r="M191" i="4"/>
  <c r="M158" i="4"/>
  <c r="M125" i="4"/>
  <c r="I224" i="10"/>
  <c r="I191" i="10"/>
  <c r="I158" i="10"/>
  <c r="I125" i="10"/>
  <c r="I92" i="10"/>
  <c r="I60" i="10"/>
  <c r="I389" i="4"/>
  <c r="I92" i="4"/>
  <c r="I60" i="4"/>
  <c r="Q257" i="10"/>
  <c r="Q389" i="10"/>
  <c r="Q356" i="10"/>
  <c r="Q323" i="10"/>
  <c r="Q290" i="10"/>
  <c r="Q28" i="10"/>
  <c r="Q356" i="4"/>
  <c r="Q323" i="4"/>
  <c r="Q290" i="4"/>
  <c r="Q224" i="4"/>
  <c r="Q191" i="4"/>
  <c r="Q158" i="4"/>
  <c r="Q125" i="4"/>
  <c r="P224" i="10"/>
  <c r="P191" i="10"/>
  <c r="P158" i="10"/>
  <c r="P125" i="10"/>
  <c r="P92" i="10"/>
  <c r="P60" i="10"/>
  <c r="P257" i="4"/>
  <c r="V256" i="4"/>
  <c r="V27" i="4"/>
  <c r="M256" i="10"/>
  <c r="U256" i="10" s="1"/>
  <c r="M388" i="10"/>
  <c r="M91" i="10"/>
  <c r="M59" i="10"/>
  <c r="M256" i="4"/>
  <c r="U256" i="4" s="1"/>
  <c r="M388" i="4"/>
  <c r="M322" i="4"/>
  <c r="M289" i="4"/>
  <c r="I355" i="10"/>
  <c r="I322" i="10"/>
  <c r="I289" i="10"/>
  <c r="I27" i="10"/>
  <c r="I223" i="10"/>
  <c r="I190" i="10"/>
  <c r="I157" i="10"/>
  <c r="I124" i="10"/>
  <c r="I223" i="4"/>
  <c r="I190" i="4"/>
  <c r="I157" i="4"/>
  <c r="I124" i="4"/>
  <c r="I91" i="4"/>
  <c r="I59" i="4"/>
  <c r="Q256" i="10"/>
  <c r="Q388" i="10"/>
  <c r="Q91" i="10"/>
  <c r="Q59" i="10"/>
  <c r="Q256" i="4"/>
  <c r="Q388" i="4"/>
  <c r="Q355" i="4"/>
  <c r="Q322" i="4"/>
  <c r="Q289" i="4"/>
  <c r="P355" i="10"/>
  <c r="P322" i="10"/>
  <c r="P289" i="10"/>
  <c r="P27" i="10"/>
  <c r="P223" i="10"/>
  <c r="P190" i="10"/>
  <c r="P157" i="10"/>
  <c r="P124" i="10"/>
  <c r="P223" i="4"/>
  <c r="P190" i="4"/>
  <c r="P157" i="4"/>
  <c r="P124" i="4"/>
  <c r="P91" i="4"/>
  <c r="P59" i="4"/>
  <c r="O256" i="10"/>
  <c r="N255" i="4"/>
  <c r="V255" i="4" s="1"/>
  <c r="N387" i="4"/>
  <c r="N354" i="4"/>
  <c r="N321" i="4"/>
  <c r="N288" i="4"/>
  <c r="N26" i="4"/>
  <c r="V26" i="4" s="1"/>
  <c r="N222" i="4"/>
  <c r="N189" i="4"/>
  <c r="N156" i="4"/>
  <c r="N123" i="4"/>
  <c r="N90" i="4"/>
  <c r="N58" i="4"/>
  <c r="L255" i="4"/>
  <c r="L387" i="4"/>
  <c r="L354" i="4"/>
  <c r="L321" i="4"/>
  <c r="L288" i="4"/>
  <c r="L26" i="4"/>
  <c r="L222" i="4"/>
  <c r="L189" i="4"/>
  <c r="L156" i="4"/>
  <c r="L123" i="4"/>
  <c r="L90" i="4"/>
  <c r="L58" i="4"/>
  <c r="K255" i="4"/>
  <c r="K387" i="4"/>
  <c r="K354" i="4"/>
  <c r="K321" i="4"/>
  <c r="K288" i="4"/>
  <c r="K26" i="4"/>
  <c r="K222" i="4"/>
  <c r="K189" i="4"/>
  <c r="K156" i="4"/>
  <c r="K123" i="4"/>
  <c r="K90" i="4"/>
  <c r="K58" i="4"/>
  <c r="J255" i="4"/>
  <c r="J387" i="4"/>
  <c r="J354" i="4"/>
  <c r="J321" i="4"/>
  <c r="J288" i="4"/>
  <c r="J26" i="4"/>
  <c r="J222" i="4"/>
  <c r="J189" i="4"/>
  <c r="J156" i="4"/>
  <c r="J123" i="4"/>
  <c r="J90" i="4"/>
  <c r="J58" i="4"/>
  <c r="H255" i="4"/>
  <c r="H387" i="4"/>
  <c r="H354" i="4"/>
  <c r="H321" i="4"/>
  <c r="H288" i="4"/>
  <c r="H26" i="4"/>
  <c r="H222" i="4"/>
  <c r="H189" i="4"/>
  <c r="H156" i="4"/>
  <c r="H123" i="4"/>
  <c r="H90" i="4"/>
  <c r="H58" i="4"/>
  <c r="G255" i="4"/>
  <c r="G387" i="4"/>
  <c r="G354" i="4"/>
  <c r="G321" i="4"/>
  <c r="G288" i="4"/>
  <c r="G26" i="4"/>
  <c r="G222" i="4"/>
  <c r="G189" i="4"/>
  <c r="G156" i="4"/>
  <c r="G123" i="4"/>
  <c r="G90" i="4"/>
  <c r="G58" i="4"/>
  <c r="F255" i="4"/>
  <c r="F387" i="4"/>
  <c r="F354" i="4"/>
  <c r="F321" i="4"/>
  <c r="F288" i="4"/>
  <c r="F26" i="4"/>
  <c r="F222" i="4"/>
  <c r="F189" i="4"/>
  <c r="F156" i="4"/>
  <c r="F123" i="4"/>
  <c r="F90" i="4"/>
  <c r="F58" i="4"/>
  <c r="D255" i="4"/>
  <c r="D387" i="4"/>
  <c r="D354" i="4"/>
  <c r="D321" i="4"/>
  <c r="D288" i="4"/>
  <c r="D26" i="4"/>
  <c r="D222" i="4"/>
  <c r="D189" i="4"/>
  <c r="D156" i="4"/>
  <c r="D123" i="4"/>
  <c r="D90" i="4"/>
  <c r="D58" i="4"/>
  <c r="C255" i="4"/>
  <c r="C387" i="4"/>
  <c r="C354" i="4"/>
  <c r="C321" i="4"/>
  <c r="C288" i="4"/>
  <c r="C26" i="4"/>
  <c r="C222" i="4"/>
  <c r="C189" i="4"/>
  <c r="C156" i="4"/>
  <c r="C123" i="4"/>
  <c r="C90" i="4"/>
  <c r="C58" i="4"/>
  <c r="AI271" i="3"/>
  <c r="B255" i="4"/>
  <c r="B387" i="4"/>
  <c r="B354" i="4"/>
  <c r="B321" i="4"/>
  <c r="B288" i="4"/>
  <c r="B222" i="4"/>
  <c r="B189" i="4"/>
  <c r="B156" i="4"/>
  <c r="B123" i="4"/>
  <c r="B90" i="4"/>
  <c r="B58" i="4"/>
  <c r="N253" i="4"/>
  <c r="V253" i="4" s="1"/>
  <c r="N385" i="4"/>
  <c r="N352" i="4"/>
  <c r="N319" i="4"/>
  <c r="N286" i="4"/>
  <c r="N24" i="4"/>
  <c r="V24" i="4" s="1"/>
  <c r="N220" i="4"/>
  <c r="N187" i="4"/>
  <c r="N154" i="4"/>
  <c r="N121" i="4"/>
  <c r="N88" i="4"/>
  <c r="N56" i="4"/>
  <c r="L253" i="4"/>
  <c r="L385" i="4"/>
  <c r="L352" i="4"/>
  <c r="L319" i="4"/>
  <c r="L286" i="4"/>
  <c r="L24" i="4"/>
  <c r="L220" i="4"/>
  <c r="L187" i="4"/>
  <c r="L154" i="4"/>
  <c r="L121" i="4"/>
  <c r="L88" i="4"/>
  <c r="L56" i="4"/>
  <c r="K253" i="4"/>
  <c r="K385" i="4"/>
  <c r="K352" i="4"/>
  <c r="K319" i="4"/>
  <c r="K286" i="4"/>
  <c r="K24" i="4"/>
  <c r="K220" i="4"/>
  <c r="K187" i="4"/>
  <c r="K154" i="4"/>
  <c r="K121" i="4"/>
  <c r="K88" i="4"/>
  <c r="K56" i="4"/>
  <c r="J253" i="4"/>
  <c r="J385" i="4"/>
  <c r="J352" i="4"/>
  <c r="J319" i="4"/>
  <c r="J286" i="4"/>
  <c r="J24" i="4"/>
  <c r="J220" i="4"/>
  <c r="J187" i="4"/>
  <c r="J154" i="4"/>
  <c r="J121" i="4"/>
  <c r="J88" i="4"/>
  <c r="J56" i="4"/>
  <c r="H253" i="4"/>
  <c r="H385" i="4"/>
  <c r="H352" i="4"/>
  <c r="H319" i="4"/>
  <c r="H286" i="4"/>
  <c r="H24" i="4"/>
  <c r="H220" i="4"/>
  <c r="H187" i="4"/>
  <c r="H154" i="4"/>
  <c r="H121" i="4"/>
  <c r="H88" i="4"/>
  <c r="H56" i="4"/>
  <c r="G253" i="4"/>
  <c r="G385" i="4"/>
  <c r="G352" i="4"/>
  <c r="G319" i="4"/>
  <c r="G286" i="4"/>
  <c r="G24" i="4"/>
  <c r="G220" i="4"/>
  <c r="G187" i="4"/>
  <c r="G154" i="4"/>
  <c r="G121" i="4"/>
  <c r="G88" i="4"/>
  <c r="G56" i="4"/>
  <c r="F253" i="4"/>
  <c r="F385" i="4"/>
  <c r="F352" i="4"/>
  <c r="F319" i="4"/>
  <c r="F286" i="4"/>
  <c r="F24" i="4"/>
  <c r="F220" i="4"/>
  <c r="F187" i="4"/>
  <c r="F154" i="4"/>
  <c r="F121" i="4"/>
  <c r="F88" i="4"/>
  <c r="F56" i="4"/>
  <c r="D253" i="4"/>
  <c r="D385" i="4"/>
  <c r="D352" i="4"/>
  <c r="D319" i="4"/>
  <c r="D286" i="4"/>
  <c r="D24" i="4"/>
  <c r="D220" i="4"/>
  <c r="D187" i="4"/>
  <c r="D154" i="4"/>
  <c r="D121" i="4"/>
  <c r="D88" i="4"/>
  <c r="D56" i="4"/>
  <c r="C253" i="4"/>
  <c r="C385" i="4"/>
  <c r="C352" i="4"/>
  <c r="C319" i="4"/>
  <c r="C286" i="4"/>
  <c r="C24" i="4"/>
  <c r="C220" i="4"/>
  <c r="C187" i="4"/>
  <c r="C154" i="4"/>
  <c r="C121" i="4"/>
  <c r="C88" i="4"/>
  <c r="C56" i="4"/>
  <c r="B253" i="4"/>
  <c r="B385" i="4"/>
  <c r="B352" i="4"/>
  <c r="B319" i="4"/>
  <c r="B286" i="4"/>
  <c r="B220" i="4"/>
  <c r="B187" i="4"/>
  <c r="B154" i="4"/>
  <c r="B121" i="4"/>
  <c r="B88" i="4"/>
  <c r="B56" i="4"/>
  <c r="N252" i="4"/>
  <c r="V252" i="4" s="1"/>
  <c r="N384" i="4"/>
  <c r="N351" i="4"/>
  <c r="N318" i="4"/>
  <c r="N285" i="4"/>
  <c r="N23" i="4"/>
  <c r="V23" i="4" s="1"/>
  <c r="N219" i="4"/>
  <c r="N186" i="4"/>
  <c r="N153" i="4"/>
  <c r="N120" i="4"/>
  <c r="N87" i="4"/>
  <c r="N55" i="4"/>
  <c r="L252" i="4"/>
  <c r="L384" i="4"/>
  <c r="L351" i="4"/>
  <c r="L318" i="4"/>
  <c r="L285" i="4"/>
  <c r="L23" i="4"/>
  <c r="L219" i="4"/>
  <c r="L186" i="4"/>
  <c r="L153" i="4"/>
  <c r="L120" i="4"/>
  <c r="L87" i="4"/>
  <c r="L55" i="4"/>
  <c r="K252" i="4"/>
  <c r="K384" i="4"/>
  <c r="K351" i="4"/>
  <c r="K318" i="4"/>
  <c r="K285" i="4"/>
  <c r="K23" i="4"/>
  <c r="K219" i="4"/>
  <c r="K186" i="4"/>
  <c r="K153" i="4"/>
  <c r="K120" i="4"/>
  <c r="K87" i="4"/>
  <c r="K55" i="4"/>
  <c r="J252" i="4"/>
  <c r="J384" i="4"/>
  <c r="J351" i="4"/>
  <c r="J318" i="4"/>
  <c r="J285" i="4"/>
  <c r="J23" i="4"/>
  <c r="J219" i="4"/>
  <c r="J186" i="4"/>
  <c r="J153" i="4"/>
  <c r="J120" i="4"/>
  <c r="J87" i="4"/>
  <c r="J55" i="4"/>
  <c r="H252" i="4"/>
  <c r="H384" i="4"/>
  <c r="H351" i="4"/>
  <c r="H318" i="4"/>
  <c r="H285" i="4"/>
  <c r="H23" i="4"/>
  <c r="H219" i="4"/>
  <c r="H186" i="4"/>
  <c r="H153" i="4"/>
  <c r="H120" i="4"/>
  <c r="H87" i="4"/>
  <c r="H55" i="4"/>
  <c r="G252" i="4"/>
  <c r="G384" i="4"/>
  <c r="G351" i="4"/>
  <c r="G318" i="4"/>
  <c r="G285" i="4"/>
  <c r="G23" i="4"/>
  <c r="G219" i="4"/>
  <c r="G186" i="4"/>
  <c r="G153" i="4"/>
  <c r="G120" i="4"/>
  <c r="G87" i="4"/>
  <c r="G55" i="4"/>
  <c r="F252" i="4"/>
  <c r="F384" i="4"/>
  <c r="F351" i="4"/>
  <c r="F318" i="4"/>
  <c r="F285" i="4"/>
  <c r="F23" i="4"/>
  <c r="F219" i="4"/>
  <c r="F186" i="4"/>
  <c r="F153" i="4"/>
  <c r="F120" i="4"/>
  <c r="F87" i="4"/>
  <c r="F55" i="4"/>
  <c r="D252" i="4"/>
  <c r="D384" i="4"/>
  <c r="D351" i="4"/>
  <c r="D318" i="4"/>
  <c r="D285" i="4"/>
  <c r="D23" i="4"/>
  <c r="D219" i="4"/>
  <c r="D186" i="4"/>
  <c r="D153" i="4"/>
  <c r="D120" i="4"/>
  <c r="D87" i="4"/>
  <c r="D55" i="4"/>
  <c r="C252" i="4"/>
  <c r="C384" i="4"/>
  <c r="C351" i="4"/>
  <c r="C318" i="4"/>
  <c r="C285" i="4"/>
  <c r="C23" i="4"/>
  <c r="C219" i="4"/>
  <c r="C186" i="4"/>
  <c r="C120" i="4"/>
  <c r="B252" i="4"/>
  <c r="B384" i="4"/>
  <c r="B219" i="4"/>
  <c r="B186" i="4"/>
  <c r="B153" i="4"/>
  <c r="B120" i="4"/>
  <c r="B87" i="4"/>
  <c r="B55" i="4"/>
  <c r="N251" i="4"/>
  <c r="V251" i="4" s="1"/>
  <c r="N383" i="4"/>
  <c r="N350" i="4"/>
  <c r="N317" i="4"/>
  <c r="N284" i="4"/>
  <c r="N22" i="4"/>
  <c r="V22" i="4" s="1"/>
  <c r="N218" i="4"/>
  <c r="N185" i="4"/>
  <c r="N152" i="4"/>
  <c r="N119" i="4"/>
  <c r="N86" i="4"/>
  <c r="N54" i="4"/>
  <c r="L251" i="4"/>
  <c r="L383" i="4"/>
  <c r="L350" i="4"/>
  <c r="L317" i="4"/>
  <c r="L284" i="4"/>
  <c r="L22" i="4"/>
  <c r="L218" i="4"/>
  <c r="L185" i="4"/>
  <c r="L152" i="4"/>
  <c r="L119" i="4"/>
  <c r="L86" i="4"/>
  <c r="L54" i="4"/>
  <c r="K251" i="4"/>
  <c r="K383" i="4"/>
  <c r="K350" i="4"/>
  <c r="K317" i="4"/>
  <c r="K284" i="4"/>
  <c r="K22" i="4"/>
  <c r="K218" i="4"/>
  <c r="K185" i="4"/>
  <c r="K152" i="4"/>
  <c r="K119" i="4"/>
  <c r="K86" i="4"/>
  <c r="K54" i="4"/>
  <c r="J251" i="4"/>
  <c r="J383" i="4"/>
  <c r="J350" i="4"/>
  <c r="J317" i="4"/>
  <c r="J284" i="4"/>
  <c r="J22" i="4"/>
  <c r="J218" i="4"/>
  <c r="J185" i="4"/>
  <c r="J152" i="4"/>
  <c r="J119" i="4"/>
  <c r="J86" i="4"/>
  <c r="J54" i="4"/>
  <c r="H251" i="4"/>
  <c r="H383" i="4"/>
  <c r="H350" i="4"/>
  <c r="H317" i="4"/>
  <c r="H284" i="4"/>
  <c r="H22" i="4"/>
  <c r="H218" i="4"/>
  <c r="H185" i="4"/>
  <c r="H152" i="4"/>
  <c r="H119" i="4"/>
  <c r="H86" i="4"/>
  <c r="H54" i="4"/>
  <c r="G251" i="4"/>
  <c r="G383" i="4"/>
  <c r="G350" i="4"/>
  <c r="G317" i="4"/>
  <c r="G284" i="4"/>
  <c r="G22" i="4"/>
  <c r="G218" i="4"/>
  <c r="G185" i="4"/>
  <c r="G152" i="4"/>
  <c r="G119" i="4"/>
  <c r="G86" i="4"/>
  <c r="G54" i="4"/>
  <c r="F251" i="4"/>
  <c r="F383" i="4"/>
  <c r="F350" i="4"/>
  <c r="F317" i="4"/>
  <c r="F284" i="4"/>
  <c r="F22" i="4"/>
  <c r="F218" i="4"/>
  <c r="F185" i="4"/>
  <c r="F152" i="4"/>
  <c r="F119" i="4"/>
  <c r="F86" i="4"/>
  <c r="F54" i="4"/>
  <c r="D251" i="4"/>
  <c r="D383" i="4"/>
  <c r="D350" i="4"/>
  <c r="D317" i="4"/>
  <c r="D284" i="4"/>
  <c r="D22" i="4"/>
  <c r="D218" i="4"/>
  <c r="D185" i="4"/>
  <c r="D152" i="4"/>
  <c r="D119" i="4"/>
  <c r="D86" i="4"/>
  <c r="D54" i="4"/>
  <c r="C251" i="4"/>
  <c r="C383" i="4"/>
  <c r="C350" i="4"/>
  <c r="C317" i="4"/>
  <c r="C284" i="4"/>
  <c r="C22" i="4"/>
  <c r="C218" i="4"/>
  <c r="C185" i="4"/>
  <c r="C119" i="4"/>
  <c r="B251" i="4"/>
  <c r="B383" i="4"/>
  <c r="B218" i="4"/>
  <c r="B185" i="4"/>
  <c r="B152" i="4"/>
  <c r="B119" i="4"/>
  <c r="B86" i="4"/>
  <c r="B54" i="4"/>
  <c r="N250" i="4"/>
  <c r="V250" i="4" s="1"/>
  <c r="N382" i="4"/>
  <c r="N349" i="4"/>
  <c r="N316" i="4"/>
  <c r="N283" i="4"/>
  <c r="N21" i="4"/>
  <c r="V21" i="4" s="1"/>
  <c r="N217" i="4"/>
  <c r="N184" i="4"/>
  <c r="N151" i="4"/>
  <c r="N118" i="4"/>
  <c r="N85" i="4"/>
  <c r="N53" i="4"/>
  <c r="L250" i="4"/>
  <c r="L382" i="4"/>
  <c r="L349" i="4"/>
  <c r="L316" i="4"/>
  <c r="L283" i="4"/>
  <c r="L21" i="4"/>
  <c r="L217" i="4"/>
  <c r="L184" i="4"/>
  <c r="L151" i="4"/>
  <c r="L118" i="4"/>
  <c r="L85" i="4"/>
  <c r="L53" i="4"/>
  <c r="K250" i="4"/>
  <c r="K382" i="4"/>
  <c r="K349" i="4"/>
  <c r="K316" i="4"/>
  <c r="K283" i="4"/>
  <c r="K21" i="4"/>
  <c r="K217" i="4"/>
  <c r="K184" i="4"/>
  <c r="K151" i="4"/>
  <c r="K118" i="4"/>
  <c r="K85" i="4"/>
  <c r="K53" i="4"/>
  <c r="J250" i="4"/>
  <c r="J382" i="4"/>
  <c r="J349" i="4"/>
  <c r="J316" i="4"/>
  <c r="J283" i="4"/>
  <c r="J21" i="4"/>
  <c r="J217" i="4"/>
  <c r="J184" i="4"/>
  <c r="J151" i="4"/>
  <c r="J118" i="4"/>
  <c r="J85" i="4"/>
  <c r="J53" i="4"/>
  <c r="H250" i="4"/>
  <c r="H382" i="4"/>
  <c r="H349" i="4"/>
  <c r="H316" i="4"/>
  <c r="H283" i="4"/>
  <c r="H21" i="4"/>
  <c r="H217" i="4"/>
  <c r="H184" i="4"/>
  <c r="H151" i="4"/>
  <c r="H118" i="4"/>
  <c r="H85" i="4"/>
  <c r="H53" i="4"/>
  <c r="G250" i="4"/>
  <c r="G382" i="4"/>
  <c r="G349" i="4"/>
  <c r="G316" i="4"/>
  <c r="G283" i="4"/>
  <c r="G21" i="4"/>
  <c r="G217" i="4"/>
  <c r="G184" i="4"/>
  <c r="G151" i="4"/>
  <c r="G118" i="4"/>
  <c r="G85" i="4"/>
  <c r="G53" i="4"/>
  <c r="F250" i="4"/>
  <c r="F382" i="4"/>
  <c r="F349" i="4"/>
  <c r="F316" i="4"/>
  <c r="F283" i="4"/>
  <c r="F21" i="4"/>
  <c r="F217" i="4"/>
  <c r="F184" i="4"/>
  <c r="F151" i="4"/>
  <c r="F118" i="4"/>
  <c r="F85" i="4"/>
  <c r="F53" i="4"/>
  <c r="D250" i="4"/>
  <c r="D382" i="4"/>
  <c r="D349" i="4"/>
  <c r="D316" i="4"/>
  <c r="D283" i="4"/>
  <c r="D21" i="4"/>
  <c r="D217" i="4"/>
  <c r="D184" i="4"/>
  <c r="D151" i="4"/>
  <c r="D118" i="4"/>
  <c r="D85" i="4"/>
  <c r="D53" i="4"/>
  <c r="C250" i="4"/>
  <c r="C382" i="4"/>
  <c r="C349" i="4"/>
  <c r="C316" i="4"/>
  <c r="C283" i="4"/>
  <c r="C21" i="4"/>
  <c r="C217" i="4"/>
  <c r="C184" i="4"/>
  <c r="C151" i="4"/>
  <c r="C118" i="4"/>
  <c r="C85" i="4"/>
  <c r="C53" i="4"/>
  <c r="N248" i="4"/>
  <c r="V248" i="4" s="1"/>
  <c r="N380" i="4"/>
  <c r="N347" i="4"/>
  <c r="N314" i="4"/>
  <c r="N281" i="4"/>
  <c r="N19" i="4"/>
  <c r="V19" i="4" s="1"/>
  <c r="N215" i="4"/>
  <c r="N182" i="4"/>
  <c r="N149" i="4"/>
  <c r="N116" i="4"/>
  <c r="N83" i="4"/>
  <c r="N51" i="4"/>
  <c r="L248" i="4"/>
  <c r="L380" i="4"/>
  <c r="L347" i="4"/>
  <c r="L314" i="4"/>
  <c r="L281" i="4"/>
  <c r="L19" i="4"/>
  <c r="L215" i="4"/>
  <c r="L182" i="4"/>
  <c r="L149" i="4"/>
  <c r="L116" i="4"/>
  <c r="L83" i="4"/>
  <c r="L51" i="4"/>
  <c r="K248" i="4"/>
  <c r="K380" i="4"/>
  <c r="K347" i="4"/>
  <c r="K314" i="4"/>
  <c r="K281" i="4"/>
  <c r="K19" i="4"/>
  <c r="K215" i="4"/>
  <c r="K182" i="4"/>
  <c r="K149" i="4"/>
  <c r="K116" i="4"/>
  <c r="K83" i="4"/>
  <c r="K51" i="4"/>
  <c r="J248" i="4"/>
  <c r="J380" i="4"/>
  <c r="J347" i="4"/>
  <c r="J314" i="4"/>
  <c r="J281" i="4"/>
  <c r="J19" i="4"/>
  <c r="J215" i="4"/>
  <c r="J182" i="4"/>
  <c r="J149" i="4"/>
  <c r="J116" i="4"/>
  <c r="J83" i="4"/>
  <c r="J51" i="4"/>
  <c r="H248" i="4"/>
  <c r="H380" i="4"/>
  <c r="H347" i="4"/>
  <c r="H314" i="4"/>
  <c r="H281" i="4"/>
  <c r="H19" i="4"/>
  <c r="H215" i="4"/>
  <c r="H182" i="4"/>
  <c r="H149" i="4"/>
  <c r="H116" i="4"/>
  <c r="H83" i="4"/>
  <c r="H51" i="4"/>
  <c r="G248" i="4"/>
  <c r="G380" i="4"/>
  <c r="G347" i="4"/>
  <c r="G314" i="4"/>
  <c r="G281" i="4"/>
  <c r="G19" i="4"/>
  <c r="G215" i="4"/>
  <c r="G182" i="4"/>
  <c r="G149" i="4"/>
  <c r="G116" i="4"/>
  <c r="G83" i="4"/>
  <c r="G51" i="4"/>
  <c r="F248" i="4"/>
  <c r="F380" i="4"/>
  <c r="F347" i="4"/>
  <c r="F314" i="4"/>
  <c r="F281" i="4"/>
  <c r="F19" i="4"/>
  <c r="F215" i="4"/>
  <c r="F182" i="4"/>
  <c r="F149" i="4"/>
  <c r="F116" i="4"/>
  <c r="F83" i="4"/>
  <c r="F51" i="4"/>
  <c r="D248" i="4"/>
  <c r="D380" i="4"/>
  <c r="D347" i="4"/>
  <c r="D314" i="4"/>
  <c r="D281" i="4"/>
  <c r="D19" i="4"/>
  <c r="D215" i="4"/>
  <c r="D182" i="4"/>
  <c r="D149" i="4"/>
  <c r="D116" i="4"/>
  <c r="D83" i="4"/>
  <c r="D51" i="4"/>
  <c r="C248" i="4"/>
  <c r="C380" i="4"/>
  <c r="C347" i="4"/>
  <c r="C314" i="4"/>
  <c r="C281" i="4"/>
  <c r="C116" i="4"/>
  <c r="C83" i="4"/>
  <c r="C51" i="4"/>
  <c r="AP161" i="3"/>
  <c r="B314" i="4"/>
  <c r="B281" i="4"/>
  <c r="B19" i="4"/>
  <c r="B215" i="4"/>
  <c r="B182" i="4"/>
  <c r="B149" i="4"/>
  <c r="B116" i="4"/>
  <c r="B83" i="4"/>
  <c r="B51" i="4"/>
  <c r="AR161" i="3"/>
  <c r="AQ161" i="3"/>
  <c r="N247" i="4"/>
  <c r="V247" i="4" s="1"/>
  <c r="N379" i="4"/>
  <c r="N346" i="4"/>
  <c r="N313" i="4"/>
  <c r="N280" i="4"/>
  <c r="N18" i="4"/>
  <c r="V18" i="4" s="1"/>
  <c r="N214" i="4"/>
  <c r="N181" i="4"/>
  <c r="N148" i="4"/>
  <c r="N115" i="4"/>
  <c r="N82" i="4"/>
  <c r="N50" i="4"/>
  <c r="L247" i="4"/>
  <c r="L379" i="4"/>
  <c r="L346" i="4"/>
  <c r="L313" i="4"/>
  <c r="L280" i="4"/>
  <c r="L18" i="4"/>
  <c r="L214" i="4"/>
  <c r="L181" i="4"/>
  <c r="L148" i="4"/>
  <c r="L115" i="4"/>
  <c r="L82" i="4"/>
  <c r="L50" i="4"/>
  <c r="K247" i="4"/>
  <c r="K379" i="4"/>
  <c r="K346" i="4"/>
  <c r="K313" i="4"/>
  <c r="K280" i="4"/>
  <c r="K18" i="4"/>
  <c r="K214" i="4"/>
  <c r="K181" i="4"/>
  <c r="K148" i="4"/>
  <c r="K115" i="4"/>
  <c r="K82" i="4"/>
  <c r="K50" i="4"/>
  <c r="J247" i="4"/>
  <c r="J379" i="4"/>
  <c r="J346" i="4"/>
  <c r="J313" i="4"/>
  <c r="J280" i="4"/>
  <c r="J18" i="4"/>
  <c r="J214" i="4"/>
  <c r="J181" i="4"/>
  <c r="J148" i="4"/>
  <c r="J115" i="4"/>
  <c r="J82" i="4"/>
  <c r="J50" i="4"/>
  <c r="H247" i="4"/>
  <c r="H379" i="4"/>
  <c r="H346" i="4"/>
  <c r="H313" i="4"/>
  <c r="H280" i="4"/>
  <c r="H18" i="4"/>
  <c r="H214" i="4"/>
  <c r="H181" i="4"/>
  <c r="H148" i="4"/>
  <c r="H115" i="4"/>
  <c r="H82" i="4"/>
  <c r="H50" i="4"/>
  <c r="G247" i="4"/>
  <c r="G379" i="4"/>
  <c r="G346" i="4"/>
  <c r="G313" i="4"/>
  <c r="G280" i="4"/>
  <c r="G18" i="4"/>
  <c r="G214" i="4"/>
  <c r="G181" i="4"/>
  <c r="G148" i="4"/>
  <c r="G115" i="4"/>
  <c r="G82" i="4"/>
  <c r="G50" i="4"/>
  <c r="F247" i="4"/>
  <c r="F379" i="4"/>
  <c r="F346" i="4"/>
  <c r="F313" i="4"/>
  <c r="F280" i="4"/>
  <c r="F18" i="4"/>
  <c r="F214" i="4"/>
  <c r="F181" i="4"/>
  <c r="F148" i="4"/>
  <c r="F115" i="4"/>
  <c r="F82" i="4"/>
  <c r="F50" i="4"/>
  <c r="D247" i="4"/>
  <c r="D379" i="4"/>
  <c r="D346" i="4"/>
  <c r="D313" i="4"/>
  <c r="D280" i="4"/>
  <c r="D18" i="4"/>
  <c r="D214" i="4"/>
  <c r="D181" i="4"/>
  <c r="D148" i="4"/>
  <c r="D115" i="4"/>
  <c r="D82" i="4"/>
  <c r="D50" i="4"/>
  <c r="C247" i="4"/>
  <c r="C379" i="4"/>
  <c r="C346" i="4"/>
  <c r="C313" i="4"/>
  <c r="C148" i="4"/>
  <c r="C115" i="4"/>
  <c r="C82" i="4"/>
  <c r="C50" i="4"/>
  <c r="AR139" i="3"/>
  <c r="AQ139" i="3"/>
  <c r="AN139" i="3"/>
  <c r="AM139" i="3"/>
  <c r="B313" i="4"/>
  <c r="B280" i="4"/>
  <c r="B18" i="4"/>
  <c r="B214" i="4"/>
  <c r="B181" i="4"/>
  <c r="B148" i="4"/>
  <c r="B115" i="4"/>
  <c r="B82" i="4"/>
  <c r="B50" i="4"/>
  <c r="N246" i="4"/>
  <c r="V246" i="4" s="1"/>
  <c r="N378" i="4"/>
  <c r="N345" i="4"/>
  <c r="N312" i="4"/>
  <c r="N279" i="4"/>
  <c r="N17" i="4"/>
  <c r="V17" i="4" s="1"/>
  <c r="N213" i="4"/>
  <c r="N180" i="4"/>
  <c r="N147" i="4"/>
  <c r="N114" i="4"/>
  <c r="N81" i="4"/>
  <c r="N49" i="4"/>
  <c r="L246" i="4"/>
  <c r="L378" i="4"/>
  <c r="L345" i="4"/>
  <c r="L312" i="4"/>
  <c r="L279" i="4"/>
  <c r="L17" i="4"/>
  <c r="L213" i="4"/>
  <c r="L180" i="4"/>
  <c r="L147" i="4"/>
  <c r="L114" i="4"/>
  <c r="L81" i="4"/>
  <c r="L49" i="4"/>
  <c r="K246" i="4"/>
  <c r="K378" i="4"/>
  <c r="K345" i="4"/>
  <c r="K312" i="4"/>
  <c r="K279" i="4"/>
  <c r="K17" i="4"/>
  <c r="K213" i="4"/>
  <c r="K180" i="4"/>
  <c r="K147" i="4"/>
  <c r="K114" i="4"/>
  <c r="K81" i="4"/>
  <c r="K49" i="4"/>
  <c r="J246" i="4"/>
  <c r="J378" i="4"/>
  <c r="J345" i="4"/>
  <c r="J312" i="4"/>
  <c r="J279" i="4"/>
  <c r="J17" i="4"/>
  <c r="J213" i="4"/>
  <c r="J180" i="4"/>
  <c r="J147" i="4"/>
  <c r="J114" i="4"/>
  <c r="J81" i="4"/>
  <c r="J49" i="4"/>
  <c r="H246" i="4"/>
  <c r="H378" i="4"/>
  <c r="H345" i="4"/>
  <c r="H312" i="4"/>
  <c r="H279" i="4"/>
  <c r="H17" i="4"/>
  <c r="H213" i="4"/>
  <c r="H180" i="4"/>
  <c r="H147" i="4"/>
  <c r="H114" i="4"/>
  <c r="H81" i="4"/>
  <c r="H49" i="4"/>
  <c r="G246" i="4"/>
  <c r="G378" i="4"/>
  <c r="G345" i="4"/>
  <c r="G312" i="4"/>
  <c r="G279" i="4"/>
  <c r="G17" i="4"/>
  <c r="G213" i="4"/>
  <c r="G180" i="4"/>
  <c r="G147" i="4"/>
  <c r="G114" i="4"/>
  <c r="G81" i="4"/>
  <c r="G49" i="4"/>
  <c r="F246" i="4"/>
  <c r="F378" i="4"/>
  <c r="F345" i="4"/>
  <c r="F312" i="4"/>
  <c r="F279" i="4"/>
  <c r="F17" i="4"/>
  <c r="F213" i="4"/>
  <c r="F180" i="4"/>
  <c r="F147" i="4"/>
  <c r="F114" i="4"/>
  <c r="F81" i="4"/>
  <c r="F49" i="4"/>
  <c r="D246" i="4"/>
  <c r="D378" i="4"/>
  <c r="D345" i="4"/>
  <c r="D312" i="4"/>
  <c r="D279" i="4"/>
  <c r="D17" i="4"/>
  <c r="D213" i="4"/>
  <c r="D180" i="4"/>
  <c r="D147" i="4"/>
  <c r="D114" i="4"/>
  <c r="D81" i="4"/>
  <c r="D49" i="4"/>
  <c r="C246" i="4"/>
  <c r="C378" i="4"/>
  <c r="C345" i="4"/>
  <c r="C312" i="4"/>
  <c r="C147" i="4"/>
  <c r="C114" i="4"/>
  <c r="C81" i="4"/>
  <c r="C49" i="4"/>
  <c r="B312" i="4"/>
  <c r="B279" i="4"/>
  <c r="B17" i="4"/>
  <c r="B213" i="4"/>
  <c r="B180" i="4"/>
  <c r="B147" i="4"/>
  <c r="B114" i="4"/>
  <c r="B81" i="4"/>
  <c r="B49" i="4"/>
  <c r="AR117" i="3"/>
  <c r="AQ117" i="3"/>
  <c r="N245" i="4"/>
  <c r="V245" i="4" s="1"/>
  <c r="N377" i="4"/>
  <c r="N344" i="4"/>
  <c r="N311" i="4"/>
  <c r="N278" i="4"/>
  <c r="N16" i="4"/>
  <c r="V16" i="4" s="1"/>
  <c r="N212" i="4"/>
  <c r="N179" i="4"/>
  <c r="N146" i="4"/>
  <c r="N113" i="4"/>
  <c r="N80" i="4"/>
  <c r="N48" i="4"/>
  <c r="L245" i="4"/>
  <c r="L377" i="4"/>
  <c r="L344" i="4"/>
  <c r="L311" i="4"/>
  <c r="L278" i="4"/>
  <c r="L16" i="4"/>
  <c r="L212" i="4"/>
  <c r="L179" i="4"/>
  <c r="L146" i="4"/>
  <c r="L113" i="4"/>
  <c r="L80" i="4"/>
  <c r="L48" i="4"/>
  <c r="K245" i="4"/>
  <c r="K377" i="4"/>
  <c r="K344" i="4"/>
  <c r="K311" i="4"/>
  <c r="K278" i="4"/>
  <c r="K16" i="4"/>
  <c r="K212" i="4"/>
  <c r="K179" i="4"/>
  <c r="K146" i="4"/>
  <c r="K113" i="4"/>
  <c r="K80" i="4"/>
  <c r="K48" i="4"/>
  <c r="J245" i="4"/>
  <c r="J377" i="4"/>
  <c r="J344" i="4"/>
  <c r="J311" i="4"/>
  <c r="J278" i="4"/>
  <c r="J16" i="4"/>
  <c r="J212" i="4"/>
  <c r="J179" i="4"/>
  <c r="J146" i="4"/>
  <c r="J113" i="4"/>
  <c r="J80" i="4"/>
  <c r="J48" i="4"/>
  <c r="H245" i="4"/>
  <c r="H377" i="4"/>
  <c r="H344" i="4"/>
  <c r="H311" i="4"/>
  <c r="H278" i="4"/>
  <c r="H16" i="4"/>
  <c r="H212" i="4"/>
  <c r="H179" i="4"/>
  <c r="H146" i="4"/>
  <c r="H113" i="4"/>
  <c r="H80" i="4"/>
  <c r="H48" i="4"/>
  <c r="G245" i="4"/>
  <c r="G377" i="4"/>
  <c r="G344" i="4"/>
  <c r="G311" i="4"/>
  <c r="G278" i="4"/>
  <c r="G16" i="4"/>
  <c r="G212" i="4"/>
  <c r="G179" i="4"/>
  <c r="G146" i="4"/>
  <c r="G113" i="4"/>
  <c r="G80" i="4"/>
  <c r="G48" i="4"/>
  <c r="F245" i="4"/>
  <c r="F377" i="4"/>
  <c r="F344" i="4"/>
  <c r="F311" i="4"/>
  <c r="F278" i="4"/>
  <c r="F16" i="4"/>
  <c r="F212" i="4"/>
  <c r="F179" i="4"/>
  <c r="F146" i="4"/>
  <c r="F113" i="4"/>
  <c r="F80" i="4"/>
  <c r="F48" i="4"/>
  <c r="D245" i="4"/>
  <c r="D377" i="4"/>
  <c r="D344" i="4"/>
  <c r="D311" i="4"/>
  <c r="D278" i="4"/>
  <c r="D16" i="4"/>
  <c r="D212" i="4"/>
  <c r="D179" i="4"/>
  <c r="D146" i="4"/>
  <c r="D113" i="4"/>
  <c r="D80" i="4"/>
  <c r="D48" i="4"/>
  <c r="C245" i="4"/>
  <c r="C377" i="4"/>
  <c r="C344" i="4"/>
  <c r="C311" i="4"/>
  <c r="C278" i="4"/>
  <c r="C16" i="4"/>
  <c r="C212" i="4"/>
  <c r="C179" i="4"/>
  <c r="C146" i="4"/>
  <c r="C113" i="4"/>
  <c r="C80" i="4"/>
  <c r="C48" i="4"/>
  <c r="B245" i="4"/>
  <c r="B377" i="4"/>
  <c r="B344" i="4"/>
  <c r="B311" i="4"/>
  <c r="B278" i="4"/>
  <c r="B16" i="4"/>
  <c r="B212" i="4"/>
  <c r="B179" i="4"/>
  <c r="B146" i="4"/>
  <c r="B113" i="4"/>
  <c r="B80" i="4"/>
  <c r="B48" i="4"/>
  <c r="N243" i="4"/>
  <c r="V243" i="4" s="1"/>
  <c r="N375" i="4"/>
  <c r="N342" i="4"/>
  <c r="N309" i="4"/>
  <c r="N276" i="4"/>
  <c r="N14" i="4"/>
  <c r="V14" i="4" s="1"/>
  <c r="N210" i="4"/>
  <c r="N177" i="4"/>
  <c r="N144" i="4"/>
  <c r="N111" i="4"/>
  <c r="N78" i="4"/>
  <c r="N46" i="4"/>
  <c r="L243" i="4"/>
  <c r="L375" i="4"/>
  <c r="L342" i="4"/>
  <c r="L309" i="4"/>
  <c r="L276" i="4"/>
  <c r="L14" i="4"/>
  <c r="L210" i="4"/>
  <c r="L177" i="4"/>
  <c r="L144" i="4"/>
  <c r="L111" i="4"/>
  <c r="L78" i="4"/>
  <c r="L46" i="4"/>
  <c r="K243" i="4"/>
  <c r="K375" i="4"/>
  <c r="K342" i="4"/>
  <c r="K309" i="4"/>
  <c r="K276" i="4"/>
  <c r="K14" i="4"/>
  <c r="K210" i="4"/>
  <c r="K177" i="4"/>
  <c r="K144" i="4"/>
  <c r="K111" i="4"/>
  <c r="K78" i="4"/>
  <c r="K46" i="4"/>
  <c r="J243" i="4"/>
  <c r="J375" i="4"/>
  <c r="J342" i="4"/>
  <c r="J309" i="4"/>
  <c r="J276" i="4"/>
  <c r="J14" i="4"/>
  <c r="J210" i="4"/>
  <c r="J177" i="4"/>
  <c r="J144" i="4"/>
  <c r="J111" i="4"/>
  <c r="J78" i="4"/>
  <c r="J46" i="4"/>
  <c r="H243" i="4"/>
  <c r="H375" i="4"/>
  <c r="H342" i="4"/>
  <c r="H309" i="4"/>
  <c r="H276" i="4"/>
  <c r="H14" i="4"/>
  <c r="H210" i="4"/>
  <c r="H177" i="4"/>
  <c r="H144" i="4"/>
  <c r="H111" i="4"/>
  <c r="H78" i="4"/>
  <c r="H46" i="4"/>
  <c r="G243" i="4"/>
  <c r="G375" i="4"/>
  <c r="G342" i="4"/>
  <c r="G309" i="4"/>
  <c r="G276" i="4"/>
  <c r="G14" i="4"/>
  <c r="G210" i="4"/>
  <c r="G177" i="4"/>
  <c r="G144" i="4"/>
  <c r="G111" i="4"/>
  <c r="G78" i="4"/>
  <c r="G46" i="4"/>
  <c r="F243" i="4"/>
  <c r="F375" i="4"/>
  <c r="F342" i="4"/>
  <c r="F309" i="4"/>
  <c r="F276" i="4"/>
  <c r="F14" i="4"/>
  <c r="F210" i="4"/>
  <c r="F177" i="4"/>
  <c r="F144" i="4"/>
  <c r="F111" i="4"/>
  <c r="F78" i="4"/>
  <c r="F46" i="4"/>
  <c r="D243" i="4"/>
  <c r="D375" i="4"/>
  <c r="D342" i="4"/>
  <c r="D309" i="4"/>
  <c r="D276" i="4"/>
  <c r="D14" i="4"/>
  <c r="D210" i="4"/>
  <c r="D177" i="4"/>
  <c r="D144" i="4"/>
  <c r="D111" i="4"/>
  <c r="D78" i="4"/>
  <c r="D46" i="4"/>
  <c r="C243" i="4"/>
  <c r="C375" i="4"/>
  <c r="C342" i="4"/>
  <c r="C309" i="4"/>
  <c r="C276" i="4"/>
  <c r="C14" i="4"/>
  <c r="C210" i="4"/>
  <c r="C177" i="4"/>
  <c r="C144" i="4"/>
  <c r="C111" i="4"/>
  <c r="C78" i="4"/>
  <c r="C46" i="4"/>
  <c r="B243" i="4"/>
  <c r="B375" i="4"/>
  <c r="B342" i="4"/>
  <c r="B309" i="4"/>
  <c r="B276" i="4"/>
  <c r="B14" i="4"/>
  <c r="B210" i="4"/>
  <c r="B177" i="4"/>
  <c r="B144" i="4"/>
  <c r="B111" i="4"/>
  <c r="B78" i="4"/>
  <c r="B46" i="4"/>
  <c r="N242" i="4"/>
  <c r="V242" i="4" s="1"/>
  <c r="N374" i="4"/>
  <c r="N341" i="4"/>
  <c r="N308" i="4"/>
  <c r="N275" i="4"/>
  <c r="N13" i="4"/>
  <c r="V13" i="4" s="1"/>
  <c r="N209" i="4"/>
  <c r="N176" i="4"/>
  <c r="N143" i="4"/>
  <c r="N110" i="4"/>
  <c r="N77" i="4"/>
  <c r="N45" i="4"/>
  <c r="L242" i="4"/>
  <c r="L374" i="4"/>
  <c r="L341" i="4"/>
  <c r="L308" i="4"/>
  <c r="L275" i="4"/>
  <c r="L13" i="4"/>
  <c r="L209" i="4"/>
  <c r="L176" i="4"/>
  <c r="L143" i="4"/>
  <c r="L110" i="4"/>
  <c r="L77" i="4"/>
  <c r="L45" i="4"/>
  <c r="K242" i="4"/>
  <c r="K374" i="4"/>
  <c r="K341" i="4"/>
  <c r="K308" i="4"/>
  <c r="K275" i="4"/>
  <c r="K13" i="4"/>
  <c r="K209" i="4"/>
  <c r="K176" i="4"/>
  <c r="K143" i="4"/>
  <c r="K110" i="4"/>
  <c r="K77" i="4"/>
  <c r="K45" i="4"/>
  <c r="J242" i="4"/>
  <c r="J374" i="4"/>
  <c r="J341" i="4"/>
  <c r="J308" i="4"/>
  <c r="J275" i="4"/>
  <c r="J13" i="4"/>
  <c r="J209" i="4"/>
  <c r="J176" i="4"/>
  <c r="J143" i="4"/>
  <c r="J110" i="4"/>
  <c r="J77" i="4"/>
  <c r="J45" i="4"/>
  <c r="H242" i="4"/>
  <c r="H374" i="4"/>
  <c r="H341" i="4"/>
  <c r="H308" i="4"/>
  <c r="H275" i="4"/>
  <c r="H13" i="4"/>
  <c r="H209" i="4"/>
  <c r="H176" i="4"/>
  <c r="H143" i="4"/>
  <c r="H110" i="4"/>
  <c r="H77" i="4"/>
  <c r="H45" i="4"/>
  <c r="G242" i="4"/>
  <c r="G374" i="4"/>
  <c r="G341" i="4"/>
  <c r="G308" i="4"/>
  <c r="G275" i="4"/>
  <c r="G13" i="4"/>
  <c r="G209" i="4"/>
  <c r="G176" i="4"/>
  <c r="G143" i="4"/>
  <c r="G110" i="4"/>
  <c r="G77" i="4"/>
  <c r="G45" i="4"/>
  <c r="F242" i="4"/>
  <c r="F374" i="4"/>
  <c r="F341" i="4"/>
  <c r="F308" i="4"/>
  <c r="F275" i="4"/>
  <c r="F13" i="4"/>
  <c r="F209" i="4"/>
  <c r="F176" i="4"/>
  <c r="F143" i="4"/>
  <c r="F110" i="4"/>
  <c r="F77" i="4"/>
  <c r="F45" i="4"/>
  <c r="D242" i="4"/>
  <c r="D374" i="4"/>
  <c r="D341" i="4"/>
  <c r="D308" i="4"/>
  <c r="D275" i="4"/>
  <c r="D13" i="4"/>
  <c r="D209" i="4"/>
  <c r="D176" i="4"/>
  <c r="D143" i="4"/>
  <c r="D110" i="4"/>
  <c r="D77" i="4"/>
  <c r="D45" i="4"/>
  <c r="C242" i="4"/>
  <c r="C374" i="4"/>
  <c r="C341" i="4"/>
  <c r="C308" i="4"/>
  <c r="C275" i="4"/>
  <c r="C13" i="4"/>
  <c r="C209" i="4"/>
  <c r="C176" i="4"/>
  <c r="C143" i="4"/>
  <c r="C110" i="4"/>
  <c r="C77" i="4"/>
  <c r="C45" i="4"/>
  <c r="B242" i="4"/>
  <c r="B374" i="4"/>
  <c r="B341" i="4"/>
  <c r="B308" i="4"/>
  <c r="B275" i="4"/>
  <c r="B13" i="4"/>
  <c r="B209" i="4"/>
  <c r="B176" i="4"/>
  <c r="B143" i="4"/>
  <c r="B110" i="4"/>
  <c r="B77" i="4"/>
  <c r="B45" i="4"/>
  <c r="AE27" i="3"/>
  <c r="AD27" i="3"/>
  <c r="AC27" i="3"/>
  <c r="AB27" i="3"/>
  <c r="AA27" i="3"/>
  <c r="Z27" i="3"/>
  <c r="Y27" i="3"/>
  <c r="X27" i="3"/>
  <c r="W27" i="3"/>
  <c r="V27" i="3"/>
  <c r="U27" i="3"/>
  <c r="T27" i="3"/>
  <c r="AE26" i="3"/>
  <c r="N240" i="4" s="1"/>
  <c r="V240" i="4" s="1"/>
  <c r="AD26" i="3"/>
  <c r="N372" i="4" s="1"/>
  <c r="AC26" i="3"/>
  <c r="N339" i="4" s="1"/>
  <c r="AB26" i="3"/>
  <c r="N306" i="4" s="1"/>
  <c r="AA26" i="3"/>
  <c r="N273" i="4" s="1"/>
  <c r="Z26" i="3"/>
  <c r="N11" i="4" s="1"/>
  <c r="Y26" i="3"/>
  <c r="N207" i="4" s="1"/>
  <c r="X26" i="3"/>
  <c r="N174" i="4" s="1"/>
  <c r="W26" i="3"/>
  <c r="N141" i="4" s="1"/>
  <c r="V26" i="3"/>
  <c r="N108" i="4" s="1"/>
  <c r="U26" i="3"/>
  <c r="N75" i="4" s="1"/>
  <c r="T26" i="3"/>
  <c r="N43" i="4" s="1"/>
  <c r="AE25" i="3"/>
  <c r="AD25" i="3"/>
  <c r="AC25" i="3"/>
  <c r="AB25" i="3"/>
  <c r="AA25" i="3"/>
  <c r="Z25" i="3"/>
  <c r="Y25" i="3"/>
  <c r="X25" i="3"/>
  <c r="W25" i="3"/>
  <c r="V25" i="3"/>
  <c r="U25" i="3"/>
  <c r="T25" i="3"/>
  <c r="AE24" i="3"/>
  <c r="L240" i="4" s="1"/>
  <c r="AD24" i="3"/>
  <c r="L372" i="4" s="1"/>
  <c r="AC24" i="3"/>
  <c r="L339" i="4" s="1"/>
  <c r="AB24" i="3"/>
  <c r="L306" i="4" s="1"/>
  <c r="AA24" i="3"/>
  <c r="L273" i="4" s="1"/>
  <c r="Z24" i="3"/>
  <c r="L11" i="4" s="1"/>
  <c r="Y24" i="3"/>
  <c r="L207" i="4" s="1"/>
  <c r="X24" i="3"/>
  <c r="L174" i="4" s="1"/>
  <c r="W24" i="3"/>
  <c r="L141" i="4" s="1"/>
  <c r="V24" i="3"/>
  <c r="L108" i="4" s="1"/>
  <c r="U24" i="3"/>
  <c r="L75" i="4" s="1"/>
  <c r="T24" i="3"/>
  <c r="L43" i="4" s="1"/>
  <c r="AE23" i="3"/>
  <c r="AD23" i="3"/>
  <c r="AC23" i="3"/>
  <c r="AB23" i="3"/>
  <c r="AA23" i="3"/>
  <c r="Z23" i="3"/>
  <c r="Y23" i="3"/>
  <c r="X23" i="3"/>
  <c r="W23" i="3"/>
  <c r="V23" i="3"/>
  <c r="U23" i="3"/>
  <c r="T23" i="3"/>
  <c r="AE22" i="3"/>
  <c r="K240" i="4" s="1"/>
  <c r="AD22" i="3"/>
  <c r="K372" i="4" s="1"/>
  <c r="AC22" i="3"/>
  <c r="K339" i="4" s="1"/>
  <c r="AB22" i="3"/>
  <c r="K306" i="4" s="1"/>
  <c r="AA22" i="3"/>
  <c r="K273" i="4" s="1"/>
  <c r="Z22" i="3"/>
  <c r="K11" i="4" s="1"/>
  <c r="Y22" i="3"/>
  <c r="K207" i="4" s="1"/>
  <c r="X22" i="3"/>
  <c r="K174" i="4" s="1"/>
  <c r="W22" i="3"/>
  <c r="K141" i="4" s="1"/>
  <c r="V22" i="3"/>
  <c r="K108" i="4" s="1"/>
  <c r="U22" i="3"/>
  <c r="K75" i="4" s="1"/>
  <c r="T22" i="3"/>
  <c r="K43" i="4" s="1"/>
  <c r="AE21" i="3"/>
  <c r="AD21" i="3"/>
  <c r="AC21" i="3"/>
  <c r="AB21" i="3"/>
  <c r="AA21" i="3"/>
  <c r="Z21" i="3"/>
  <c r="Y21" i="3"/>
  <c r="X21" i="3"/>
  <c r="W21" i="3"/>
  <c r="V21" i="3"/>
  <c r="U21" i="3"/>
  <c r="T21" i="3"/>
  <c r="AE20" i="3"/>
  <c r="J240" i="4" s="1"/>
  <c r="AD20" i="3"/>
  <c r="J372" i="4" s="1"/>
  <c r="M372" i="4" s="1"/>
  <c r="AC20" i="3"/>
  <c r="J339" i="4" s="1"/>
  <c r="AB20" i="3"/>
  <c r="J306" i="4" s="1"/>
  <c r="AA20" i="3"/>
  <c r="J273" i="4" s="1"/>
  <c r="Z20" i="3"/>
  <c r="J11" i="4" s="1"/>
  <c r="Y20" i="3"/>
  <c r="J207" i="4" s="1"/>
  <c r="X20" i="3"/>
  <c r="J174" i="4" s="1"/>
  <c r="W20" i="3"/>
  <c r="J141" i="4" s="1"/>
  <c r="V20" i="3"/>
  <c r="J108" i="4" s="1"/>
  <c r="U20" i="3"/>
  <c r="J75" i="4" s="1"/>
  <c r="M75" i="4" s="1"/>
  <c r="T20" i="3"/>
  <c r="J43" i="4" s="1"/>
  <c r="M43" i="4" s="1"/>
  <c r="AE19" i="3"/>
  <c r="AD19" i="3"/>
  <c r="AC19" i="3"/>
  <c r="AB19" i="3"/>
  <c r="AA19" i="3"/>
  <c r="Z19" i="3"/>
  <c r="Y19" i="3"/>
  <c r="X19" i="3"/>
  <c r="W19" i="3"/>
  <c r="V19" i="3"/>
  <c r="U19" i="3"/>
  <c r="T19" i="3"/>
  <c r="AE18" i="3"/>
  <c r="H240" i="4" s="1"/>
  <c r="AD18" i="3"/>
  <c r="H372" i="4" s="1"/>
  <c r="AC18" i="3"/>
  <c r="H339" i="4" s="1"/>
  <c r="AB18" i="3"/>
  <c r="H306" i="4" s="1"/>
  <c r="AA18" i="3"/>
  <c r="H273" i="4" s="1"/>
  <c r="Z18" i="3"/>
  <c r="H11" i="4" s="1"/>
  <c r="Y18" i="3"/>
  <c r="H207" i="4" s="1"/>
  <c r="X18" i="3"/>
  <c r="H174" i="4" s="1"/>
  <c r="W18" i="3"/>
  <c r="H141" i="4" s="1"/>
  <c r="V18" i="3"/>
  <c r="H108" i="4" s="1"/>
  <c r="U18" i="3"/>
  <c r="H75" i="4" s="1"/>
  <c r="T18" i="3"/>
  <c r="H43" i="4" s="1"/>
  <c r="AE17" i="3"/>
  <c r="AD17" i="3"/>
  <c r="AC17" i="3"/>
  <c r="AB17" i="3"/>
  <c r="AA17" i="3"/>
  <c r="Z17" i="3"/>
  <c r="Y17" i="3"/>
  <c r="X17" i="3"/>
  <c r="W17" i="3"/>
  <c r="V17" i="3"/>
  <c r="U17" i="3"/>
  <c r="T17" i="3"/>
  <c r="AE16" i="3"/>
  <c r="G240" i="4" s="1"/>
  <c r="AD16" i="3"/>
  <c r="G372" i="4" s="1"/>
  <c r="AC16" i="3"/>
  <c r="G339" i="4" s="1"/>
  <c r="AB16" i="3"/>
  <c r="G306" i="4" s="1"/>
  <c r="AA16" i="3"/>
  <c r="G273" i="4" s="1"/>
  <c r="Z16" i="3"/>
  <c r="G11" i="4" s="1"/>
  <c r="Y16" i="3"/>
  <c r="G207" i="4" s="1"/>
  <c r="X16" i="3"/>
  <c r="G174" i="4" s="1"/>
  <c r="W16" i="3"/>
  <c r="G141" i="4" s="1"/>
  <c r="V16" i="3"/>
  <c r="G108" i="4" s="1"/>
  <c r="U16" i="3"/>
  <c r="G75" i="4" s="1"/>
  <c r="T16" i="3"/>
  <c r="G43" i="4" s="1"/>
  <c r="AE15" i="3"/>
  <c r="AD15" i="3"/>
  <c r="AC15" i="3"/>
  <c r="AB15" i="3"/>
  <c r="AA15" i="3"/>
  <c r="Z15" i="3"/>
  <c r="Y15" i="3"/>
  <c r="X15" i="3"/>
  <c r="W15" i="3"/>
  <c r="V15" i="3"/>
  <c r="U15" i="3"/>
  <c r="T15" i="3"/>
  <c r="AE14" i="3"/>
  <c r="F240" i="4" s="1"/>
  <c r="AD14" i="3"/>
  <c r="F372" i="4" s="1"/>
  <c r="AC14" i="3"/>
  <c r="F339" i="4" s="1"/>
  <c r="I339" i="4" s="1"/>
  <c r="AB14" i="3"/>
  <c r="F306" i="4" s="1"/>
  <c r="I306" i="4" s="1"/>
  <c r="AA14" i="3"/>
  <c r="F273" i="4" s="1"/>
  <c r="I273" i="4" s="1"/>
  <c r="Z14" i="3"/>
  <c r="F11" i="4" s="1"/>
  <c r="Y14" i="3"/>
  <c r="F207" i="4" s="1"/>
  <c r="I207" i="4" s="1"/>
  <c r="X14" i="3"/>
  <c r="F174" i="4" s="1"/>
  <c r="W14" i="3"/>
  <c r="F141" i="4" s="1"/>
  <c r="V14" i="3"/>
  <c r="F108" i="4" s="1"/>
  <c r="U14" i="3"/>
  <c r="F75" i="4" s="1"/>
  <c r="T14" i="3"/>
  <c r="F43" i="4" s="1"/>
  <c r="AE13" i="3"/>
  <c r="AD13" i="3"/>
  <c r="AC13" i="3"/>
  <c r="AB13" i="3"/>
  <c r="AA13" i="3"/>
  <c r="Z13" i="3"/>
  <c r="Y13" i="3"/>
  <c r="X13" i="3"/>
  <c r="W13" i="3"/>
  <c r="V13" i="3"/>
  <c r="U13" i="3"/>
  <c r="T13" i="3"/>
  <c r="AE12" i="3"/>
  <c r="D240" i="4" s="1"/>
  <c r="Q240" i="4" s="1"/>
  <c r="AD12" i="3"/>
  <c r="D372" i="4" s="1"/>
  <c r="Q372" i="4" s="1"/>
  <c r="AC12" i="3"/>
  <c r="D339" i="4" s="1"/>
  <c r="AB12" i="3"/>
  <c r="D306" i="4" s="1"/>
  <c r="AA12" i="3"/>
  <c r="D273" i="4" s="1"/>
  <c r="Z12" i="3"/>
  <c r="D11" i="4" s="1"/>
  <c r="Y12" i="3"/>
  <c r="D207" i="4" s="1"/>
  <c r="X12" i="3"/>
  <c r="D174" i="4" s="1"/>
  <c r="W12" i="3"/>
  <c r="D141" i="4" s="1"/>
  <c r="V12" i="3"/>
  <c r="D108" i="4" s="1"/>
  <c r="U12" i="3"/>
  <c r="D75" i="4" s="1"/>
  <c r="Q75" i="4" s="1"/>
  <c r="T12" i="3"/>
  <c r="D43" i="4" s="1"/>
  <c r="AE11" i="3"/>
  <c r="AD11" i="3"/>
  <c r="AC11" i="3"/>
  <c r="AB11" i="3"/>
  <c r="AA11" i="3"/>
  <c r="Z11" i="3"/>
  <c r="Y11" i="3"/>
  <c r="X11" i="3"/>
  <c r="W11" i="3"/>
  <c r="V11" i="3"/>
  <c r="U11" i="3"/>
  <c r="T11" i="3"/>
  <c r="AE10" i="3"/>
  <c r="C240" i="4" s="1"/>
  <c r="AD10" i="3"/>
  <c r="C372" i="4" s="1"/>
  <c r="AC10" i="3"/>
  <c r="C339" i="4" s="1"/>
  <c r="P339" i="4" s="1"/>
  <c r="AB10" i="3"/>
  <c r="C306" i="4" s="1"/>
  <c r="P306" i="4" s="1"/>
  <c r="AA10" i="3"/>
  <c r="C273" i="4" s="1"/>
  <c r="P273" i="4" s="1"/>
  <c r="Z10" i="3"/>
  <c r="C11" i="4" s="1"/>
  <c r="Y10" i="3"/>
  <c r="C207" i="4" s="1"/>
  <c r="P207" i="4" s="1"/>
  <c r="X10" i="3"/>
  <c r="C174" i="4" s="1"/>
  <c r="P174" i="4" s="1"/>
  <c r="W10" i="3"/>
  <c r="C141" i="4" s="1"/>
  <c r="P141" i="4" s="1"/>
  <c r="V10" i="3"/>
  <c r="C108" i="4" s="1"/>
  <c r="P108" i="4" s="1"/>
  <c r="U10" i="3"/>
  <c r="C75" i="4" s="1"/>
  <c r="T10" i="3"/>
  <c r="C43" i="4" s="1"/>
  <c r="AE9" i="3"/>
  <c r="AR7" i="3" s="1"/>
  <c r="AD9" i="3"/>
  <c r="AC9" i="3"/>
  <c r="AB9" i="3"/>
  <c r="AA9" i="3"/>
  <c r="Z9" i="3"/>
  <c r="Y9" i="3"/>
  <c r="X9" i="3"/>
  <c r="W9" i="3"/>
  <c r="V9" i="3"/>
  <c r="U9" i="3"/>
  <c r="T9" i="3"/>
  <c r="AE8" i="3"/>
  <c r="B240" i="4" s="1"/>
  <c r="AD8" i="3"/>
  <c r="B372" i="4" s="1"/>
  <c r="O372" i="4" s="1"/>
  <c r="AC8" i="3"/>
  <c r="B339" i="4" s="1"/>
  <c r="AB8" i="3"/>
  <c r="B306" i="4" s="1"/>
  <c r="AA8" i="3"/>
  <c r="B273" i="4" s="1"/>
  <c r="Z8" i="3"/>
  <c r="B11" i="4" s="1"/>
  <c r="Y8" i="3"/>
  <c r="B207" i="4" s="1"/>
  <c r="X8" i="3"/>
  <c r="B174" i="4" s="1"/>
  <c r="W8" i="3"/>
  <c r="B141" i="4" s="1"/>
  <c r="V8" i="3"/>
  <c r="B108" i="4" s="1"/>
  <c r="U8" i="3"/>
  <c r="B75" i="4" s="1"/>
  <c r="T8" i="3"/>
  <c r="B43" i="4" s="1"/>
  <c r="O43" i="4" s="1"/>
  <c r="AE7" i="3"/>
  <c r="AD7" i="3"/>
  <c r="AC7" i="3"/>
  <c r="AB7" i="3"/>
  <c r="AA7" i="3"/>
  <c r="Z7" i="3"/>
  <c r="Y7" i="3"/>
  <c r="X7" i="3"/>
  <c r="W7" i="3"/>
  <c r="V7" i="3"/>
  <c r="U7" i="3"/>
  <c r="T7" i="3"/>
  <c r="AE6" i="3"/>
  <c r="AD6" i="3"/>
  <c r="AC6" i="3"/>
  <c r="AB6" i="3"/>
  <c r="AA6" i="3"/>
  <c r="Z6" i="3"/>
  <c r="Y6" i="3"/>
  <c r="X6" i="3"/>
  <c r="W6" i="3"/>
  <c r="V6" i="3"/>
  <c r="U6" i="3"/>
  <c r="T6" i="3"/>
  <c r="N241" i="4"/>
  <c r="V241" i="4" s="1"/>
  <c r="N373" i="4"/>
  <c r="N340" i="4"/>
  <c r="N307" i="4"/>
  <c r="N274" i="4"/>
  <c r="N12" i="4"/>
  <c r="V12" i="4" s="1"/>
  <c r="N208" i="4"/>
  <c r="N175" i="4"/>
  <c r="N142" i="4"/>
  <c r="N109" i="4"/>
  <c r="N76" i="4"/>
  <c r="N44" i="4"/>
  <c r="L241" i="4"/>
  <c r="L373" i="4"/>
  <c r="L340" i="4"/>
  <c r="L307" i="4"/>
  <c r="L274" i="4"/>
  <c r="L12" i="4"/>
  <c r="L208" i="4"/>
  <c r="L175" i="4"/>
  <c r="L142" i="4"/>
  <c r="L109" i="4"/>
  <c r="L76" i="4"/>
  <c r="L44" i="4"/>
  <c r="K241" i="4"/>
  <c r="K373" i="4"/>
  <c r="K340" i="4"/>
  <c r="K307" i="4"/>
  <c r="K274" i="4"/>
  <c r="K12" i="4"/>
  <c r="K208" i="4"/>
  <c r="K175" i="4"/>
  <c r="K142" i="4"/>
  <c r="K109" i="4"/>
  <c r="K76" i="4"/>
  <c r="K44" i="4"/>
  <c r="J241" i="4"/>
  <c r="J373" i="4"/>
  <c r="J340" i="4"/>
  <c r="J307" i="4"/>
  <c r="J274" i="4"/>
  <c r="J12" i="4"/>
  <c r="J208" i="4"/>
  <c r="J175" i="4"/>
  <c r="J142" i="4"/>
  <c r="J109" i="4"/>
  <c r="J76" i="4"/>
  <c r="J44" i="4"/>
  <c r="H241" i="4"/>
  <c r="H373" i="4"/>
  <c r="H340" i="4"/>
  <c r="H307" i="4"/>
  <c r="H274" i="4"/>
  <c r="H12" i="4"/>
  <c r="H208" i="4"/>
  <c r="H175" i="4"/>
  <c r="H142" i="4"/>
  <c r="H109" i="4"/>
  <c r="H76" i="4"/>
  <c r="H44" i="4"/>
  <c r="G241" i="4"/>
  <c r="G373" i="4"/>
  <c r="G340" i="4"/>
  <c r="G307" i="4"/>
  <c r="G274" i="4"/>
  <c r="G12" i="4"/>
  <c r="G208" i="4"/>
  <c r="G175" i="4"/>
  <c r="G142" i="4"/>
  <c r="G109" i="4"/>
  <c r="G76" i="4"/>
  <c r="G44" i="4"/>
  <c r="F241" i="4"/>
  <c r="F373" i="4"/>
  <c r="F340" i="4"/>
  <c r="F307" i="4"/>
  <c r="F274" i="4"/>
  <c r="F12" i="4"/>
  <c r="F208" i="4"/>
  <c r="F175" i="4"/>
  <c r="F142" i="4"/>
  <c r="F109" i="4"/>
  <c r="F76" i="4"/>
  <c r="F44" i="4"/>
  <c r="D241" i="4"/>
  <c r="D373" i="4"/>
  <c r="D340" i="4"/>
  <c r="D307" i="4"/>
  <c r="D274" i="4"/>
  <c r="D12" i="4"/>
  <c r="D208" i="4"/>
  <c r="D175" i="4"/>
  <c r="D142" i="4"/>
  <c r="D109" i="4"/>
  <c r="D76" i="4"/>
  <c r="D44" i="4"/>
  <c r="C241" i="4"/>
  <c r="C373" i="4"/>
  <c r="C340" i="4"/>
  <c r="C307" i="4"/>
  <c r="C274" i="4"/>
  <c r="C12" i="4"/>
  <c r="C208" i="4"/>
  <c r="C175" i="4"/>
  <c r="C142" i="4"/>
  <c r="C109" i="4"/>
  <c r="C76" i="4"/>
  <c r="C44" i="4"/>
  <c r="M240" i="4" l="1"/>
  <c r="U240" i="4" s="1"/>
  <c r="I141" i="4"/>
  <c r="I108" i="4"/>
  <c r="Q43" i="4"/>
  <c r="M352" i="4"/>
  <c r="M354" i="4"/>
  <c r="P175" i="4"/>
  <c r="Q44" i="4"/>
  <c r="I175" i="4"/>
  <c r="M44" i="4"/>
  <c r="P176" i="4"/>
  <c r="Q45" i="4"/>
  <c r="M45" i="4"/>
  <c r="O46" i="4"/>
  <c r="P177" i="4"/>
  <c r="Q46" i="4"/>
  <c r="I177" i="4"/>
  <c r="Q311" i="4"/>
  <c r="M311" i="4"/>
  <c r="P314" i="4"/>
  <c r="I51" i="4"/>
  <c r="I314" i="4"/>
  <c r="P156" i="4"/>
  <c r="Q288" i="4"/>
  <c r="I156" i="4"/>
  <c r="M288" i="4"/>
  <c r="P144" i="4"/>
  <c r="P245" i="4"/>
  <c r="Q248" i="4"/>
  <c r="I142" i="4"/>
  <c r="I144" i="4"/>
  <c r="O278" i="4"/>
  <c r="M278" i="4"/>
  <c r="P281" i="4"/>
  <c r="M248" i="4"/>
  <c r="U248" i="4" s="1"/>
  <c r="P209" i="4"/>
  <c r="Q77" i="4"/>
  <c r="I209" i="4"/>
  <c r="M77" i="4"/>
  <c r="P210" i="4"/>
  <c r="I210" i="4"/>
  <c r="Q80" i="4"/>
  <c r="M80" i="4"/>
  <c r="I114" i="4"/>
  <c r="P189" i="4"/>
  <c r="Q321" i="4"/>
  <c r="I189" i="4"/>
  <c r="M321" i="4"/>
  <c r="P142" i="4"/>
  <c r="Q278" i="4"/>
  <c r="I119" i="4"/>
  <c r="O374" i="4"/>
  <c r="Q374" i="4"/>
  <c r="M374" i="4"/>
  <c r="Q382" i="4"/>
  <c r="M382" i="4"/>
  <c r="P218" i="4"/>
  <c r="Q350" i="4"/>
  <c r="I218" i="4"/>
  <c r="M350" i="4"/>
  <c r="Q354" i="4"/>
  <c r="I222" i="4"/>
  <c r="O288" i="4"/>
  <c r="I147" i="4"/>
  <c r="Q113" i="4"/>
  <c r="M113" i="4"/>
  <c r="O375" i="4"/>
  <c r="Q375" i="4"/>
  <c r="O255" i="4"/>
  <c r="P340" i="4"/>
  <c r="I340" i="4"/>
  <c r="P341" i="4"/>
  <c r="I341" i="4"/>
  <c r="P342" i="4"/>
  <c r="I342" i="4"/>
  <c r="O212" i="4"/>
  <c r="P344" i="4"/>
  <c r="Q212" i="4"/>
  <c r="P83" i="4"/>
  <c r="Q347" i="4"/>
  <c r="I215" i="4"/>
  <c r="M347" i="4"/>
  <c r="Q217" i="4"/>
  <c r="M217" i="4"/>
  <c r="I54" i="4"/>
  <c r="Q252" i="4"/>
  <c r="M252" i="4"/>
  <c r="U252" i="4" s="1"/>
  <c r="P56" i="4"/>
  <c r="I56" i="4"/>
  <c r="I281" i="4"/>
  <c r="P119" i="4"/>
  <c r="O354" i="4"/>
  <c r="O387" i="4"/>
  <c r="Q49" i="4"/>
  <c r="M312" i="4"/>
  <c r="O50" i="4"/>
  <c r="I280" i="4"/>
  <c r="M250" i="4"/>
  <c r="U250" i="4" s="1"/>
  <c r="I219" i="4"/>
  <c r="M351" i="4"/>
  <c r="M387" i="4"/>
  <c r="P313" i="4"/>
  <c r="I50" i="4"/>
  <c r="I313" i="4"/>
  <c r="P53" i="4"/>
  <c r="I53" i="4"/>
  <c r="Q251" i="4"/>
  <c r="M251" i="4"/>
  <c r="U251" i="4" s="1"/>
  <c r="Q253" i="4"/>
  <c r="M253" i="4"/>
  <c r="U253" i="4" s="1"/>
  <c r="Q255" i="4"/>
  <c r="M255" i="4"/>
  <c r="U255" i="4" s="1"/>
  <c r="O312" i="4"/>
  <c r="Q312" i="4"/>
  <c r="M49" i="4"/>
  <c r="P148" i="4"/>
  <c r="Q250" i="4"/>
  <c r="P219" i="4"/>
  <c r="O49" i="4"/>
  <c r="P49" i="4"/>
  <c r="I180" i="4"/>
  <c r="M383" i="4"/>
  <c r="Q351" i="4"/>
  <c r="Q387" i="4"/>
  <c r="P109" i="4"/>
  <c r="I109" i="4"/>
  <c r="P110" i="4"/>
  <c r="I110" i="4"/>
  <c r="P111" i="4"/>
  <c r="I115" i="4"/>
  <c r="O383" i="4"/>
  <c r="Q218" i="4"/>
  <c r="P88" i="4"/>
  <c r="I88" i="4"/>
  <c r="P58" i="4"/>
  <c r="P90" i="4"/>
  <c r="I90" i="4"/>
  <c r="I58" i="4"/>
  <c r="I123" i="4"/>
  <c r="O321" i="4"/>
  <c r="O352" i="4"/>
  <c r="P220" i="4"/>
  <c r="Q352" i="4"/>
  <c r="O385" i="4"/>
  <c r="Q385" i="4"/>
  <c r="M385" i="4"/>
  <c r="O286" i="4"/>
  <c r="P154" i="4"/>
  <c r="Q286" i="4"/>
  <c r="I154" i="4"/>
  <c r="M286" i="4"/>
  <c r="P187" i="4"/>
  <c r="Q319" i="4"/>
  <c r="I187" i="4"/>
  <c r="M319" i="4"/>
  <c r="Q384" i="4"/>
  <c r="M384" i="4"/>
  <c r="Q219" i="4"/>
  <c r="I87" i="4"/>
  <c r="Q285" i="4"/>
  <c r="I153" i="4"/>
  <c r="M285" i="4"/>
  <c r="P186" i="4"/>
  <c r="Q318" i="4"/>
  <c r="I186" i="4"/>
  <c r="M318" i="4"/>
  <c r="Q284" i="4"/>
  <c r="I152" i="4"/>
  <c r="M284" i="4"/>
  <c r="I86" i="4"/>
  <c r="P185" i="4"/>
  <c r="Q317" i="4"/>
  <c r="I185" i="4"/>
  <c r="M317" i="4"/>
  <c r="P217" i="4"/>
  <c r="I217" i="4"/>
  <c r="M349" i="4"/>
  <c r="P118" i="4"/>
  <c r="I118" i="4"/>
  <c r="P151" i="4"/>
  <c r="Q283" i="4"/>
  <c r="I151" i="4"/>
  <c r="M283" i="4"/>
  <c r="Q316" i="4"/>
  <c r="M316" i="4"/>
  <c r="I83" i="4"/>
  <c r="O51" i="4"/>
  <c r="O314" i="4"/>
  <c r="I149" i="4"/>
  <c r="P51" i="4"/>
  <c r="Q51" i="4"/>
  <c r="Q314" i="4"/>
  <c r="I182" i="4"/>
  <c r="M51" i="4"/>
  <c r="M314" i="4"/>
  <c r="I148" i="4"/>
  <c r="P50" i="4"/>
  <c r="Q50" i="4"/>
  <c r="Q313" i="4"/>
  <c r="I181" i="4"/>
  <c r="M50" i="4"/>
  <c r="M313" i="4"/>
  <c r="Q346" i="4"/>
  <c r="I214" i="4"/>
  <c r="M346" i="4"/>
  <c r="P115" i="4"/>
  <c r="Q379" i="4"/>
  <c r="M379" i="4"/>
  <c r="P147" i="4"/>
  <c r="Q246" i="4"/>
  <c r="I279" i="4"/>
  <c r="M246" i="4"/>
  <c r="U246" i="4" s="1"/>
  <c r="P312" i="4"/>
  <c r="I49" i="4"/>
  <c r="I312" i="4"/>
  <c r="M345" i="4"/>
  <c r="P81" i="4"/>
  <c r="Q345" i="4"/>
  <c r="I213" i="4"/>
  <c r="P114" i="4"/>
  <c r="M378" i="4"/>
  <c r="I344" i="4"/>
  <c r="M212" i="4"/>
  <c r="P377" i="4"/>
  <c r="I377" i="4"/>
  <c r="O146" i="4"/>
  <c r="Q146" i="4"/>
  <c r="O179" i="4"/>
  <c r="P48" i="4"/>
  <c r="Q179" i="4"/>
  <c r="I48" i="4"/>
  <c r="M179" i="4"/>
  <c r="I111" i="4"/>
  <c r="P276" i="4"/>
  <c r="Q243" i="4"/>
  <c r="M243" i="4"/>
  <c r="U243" i="4" s="1"/>
  <c r="P309" i="4"/>
  <c r="I309" i="4"/>
  <c r="P275" i="4"/>
  <c r="Q242" i="4"/>
  <c r="I275" i="4"/>
  <c r="P208" i="4"/>
  <c r="Q76" i="4"/>
  <c r="I208" i="4"/>
  <c r="M76" i="4"/>
  <c r="M373" i="4"/>
  <c r="P274" i="4"/>
  <c r="I274" i="4"/>
  <c r="Q373" i="4"/>
  <c r="P307" i="4"/>
  <c r="I307" i="4"/>
  <c r="P116" i="4"/>
  <c r="I116" i="4"/>
  <c r="Q78" i="4"/>
  <c r="M78" i="4"/>
  <c r="O45" i="4"/>
  <c r="O323" i="10"/>
  <c r="O258" i="10"/>
  <c r="O291" i="4"/>
  <c r="AP117" i="3"/>
  <c r="O313" i="4"/>
  <c r="AO139" i="3"/>
  <c r="O80" i="4"/>
  <c r="P184" i="4"/>
  <c r="I184" i="4"/>
  <c r="P308" i="4"/>
  <c r="M46" i="4"/>
  <c r="AP139" i="3"/>
  <c r="P222" i="4"/>
  <c r="I308" i="4"/>
  <c r="O311" i="4"/>
  <c r="P123" i="4"/>
  <c r="I81" i="4"/>
  <c r="Q380" i="4"/>
  <c r="M380" i="4"/>
  <c r="Q383" i="4"/>
  <c r="P121" i="4"/>
  <c r="I121" i="4"/>
  <c r="I220" i="4"/>
  <c r="P120" i="4"/>
  <c r="I120" i="4"/>
  <c r="O113" i="4"/>
  <c r="AI163" i="3"/>
  <c r="AQ185" i="3"/>
  <c r="AQ207" i="3"/>
  <c r="AQ229" i="3"/>
  <c r="AQ251" i="3"/>
  <c r="AQ273" i="3"/>
  <c r="I143" i="4"/>
  <c r="AO31" i="3"/>
  <c r="AR185" i="3"/>
  <c r="AR207" i="3"/>
  <c r="AR229" i="3"/>
  <c r="AG31" i="3"/>
  <c r="AH31" i="3"/>
  <c r="AP31" i="3"/>
  <c r="AI31" i="3"/>
  <c r="AQ31" i="3"/>
  <c r="AG141" i="3"/>
  <c r="P82" i="4"/>
  <c r="I82" i="4"/>
  <c r="AJ31" i="3"/>
  <c r="AR31" i="3"/>
  <c r="AH141" i="3"/>
  <c r="Q378" i="4"/>
  <c r="C373" i="10"/>
  <c r="AQ33" i="3"/>
  <c r="G109" i="10"/>
  <c r="AI39" i="3"/>
  <c r="H373" i="10"/>
  <c r="AQ41" i="3"/>
  <c r="J373" i="10"/>
  <c r="AQ43" i="3"/>
  <c r="K373" i="10"/>
  <c r="AQ45" i="3"/>
  <c r="L109" i="10"/>
  <c r="AI47" i="3"/>
  <c r="C77" i="10"/>
  <c r="AH55" i="3"/>
  <c r="H341" i="10"/>
  <c r="AP63" i="3"/>
  <c r="J77" i="10"/>
  <c r="AH65" i="3"/>
  <c r="C44" i="10"/>
  <c r="AG33" i="3"/>
  <c r="C307" i="10"/>
  <c r="AO33" i="3"/>
  <c r="D44" i="10"/>
  <c r="AG35" i="3"/>
  <c r="D307" i="10"/>
  <c r="AO35" i="3"/>
  <c r="F44" i="10"/>
  <c r="AG37" i="3"/>
  <c r="F307" i="10"/>
  <c r="AO37" i="3"/>
  <c r="G44" i="10"/>
  <c r="AG39" i="3"/>
  <c r="G307" i="10"/>
  <c r="AO39" i="3"/>
  <c r="H44" i="10"/>
  <c r="AG41" i="3"/>
  <c r="H307" i="10"/>
  <c r="AO41" i="3"/>
  <c r="J44" i="10"/>
  <c r="AG43" i="3"/>
  <c r="J307" i="10"/>
  <c r="AO43" i="3"/>
  <c r="K44" i="10"/>
  <c r="AG45" i="3"/>
  <c r="K307" i="10"/>
  <c r="AO45" i="3"/>
  <c r="L44" i="10"/>
  <c r="AG47" i="3"/>
  <c r="L307" i="10"/>
  <c r="AO47" i="3"/>
  <c r="B275" i="10"/>
  <c r="AN53" i="3"/>
  <c r="C275" i="10"/>
  <c r="AN55" i="3"/>
  <c r="D275" i="10"/>
  <c r="AN57" i="3"/>
  <c r="F275" i="10"/>
  <c r="AN59" i="3"/>
  <c r="G275" i="10"/>
  <c r="AN61" i="3"/>
  <c r="H275" i="10"/>
  <c r="AN63" i="3"/>
  <c r="J275" i="10"/>
  <c r="AN65" i="3"/>
  <c r="K275" i="10"/>
  <c r="AN67" i="3"/>
  <c r="L275" i="10"/>
  <c r="AN69" i="3"/>
  <c r="B276" i="10"/>
  <c r="AN75" i="3"/>
  <c r="C276" i="10"/>
  <c r="AN77" i="3"/>
  <c r="D276" i="10"/>
  <c r="AN79" i="3"/>
  <c r="F276" i="10"/>
  <c r="AN81" i="3"/>
  <c r="G276" i="10"/>
  <c r="AN83" i="3"/>
  <c r="H276" i="10"/>
  <c r="AN85" i="3"/>
  <c r="J276" i="10"/>
  <c r="AN87" i="3"/>
  <c r="K276" i="10"/>
  <c r="AN89" i="3"/>
  <c r="L276" i="10"/>
  <c r="AN91" i="3"/>
  <c r="B278" i="10"/>
  <c r="AN97" i="3"/>
  <c r="C278" i="10"/>
  <c r="AN99" i="3"/>
  <c r="D278" i="10"/>
  <c r="AN101" i="3"/>
  <c r="F278" i="10"/>
  <c r="AN103" i="3"/>
  <c r="G278" i="10"/>
  <c r="AN105" i="3"/>
  <c r="H278" i="10"/>
  <c r="AN107" i="3"/>
  <c r="J278" i="10"/>
  <c r="AN109" i="3"/>
  <c r="K278" i="10"/>
  <c r="AN111" i="3"/>
  <c r="L278" i="10"/>
  <c r="AN113" i="3"/>
  <c r="B180" i="10"/>
  <c r="AK119" i="3"/>
  <c r="C180" i="10"/>
  <c r="AK121" i="3"/>
  <c r="D180" i="10"/>
  <c r="AK123" i="3"/>
  <c r="F180" i="10"/>
  <c r="AK125" i="3"/>
  <c r="G180" i="10"/>
  <c r="AK127" i="3"/>
  <c r="H180" i="10"/>
  <c r="AK129" i="3"/>
  <c r="J180" i="10"/>
  <c r="AK131" i="3"/>
  <c r="K180" i="10"/>
  <c r="AK133" i="3"/>
  <c r="L180" i="10"/>
  <c r="AK135" i="3"/>
  <c r="B18" i="10"/>
  <c r="AM141" i="3"/>
  <c r="C18" i="10"/>
  <c r="AM143" i="3"/>
  <c r="D18" i="10"/>
  <c r="AM145" i="3"/>
  <c r="F18" i="10"/>
  <c r="AM147" i="3"/>
  <c r="G18" i="10"/>
  <c r="AM149" i="3"/>
  <c r="H18" i="10"/>
  <c r="AM151" i="3"/>
  <c r="J18" i="10"/>
  <c r="AM153" i="3"/>
  <c r="K18" i="10"/>
  <c r="AM155" i="3"/>
  <c r="L18" i="10"/>
  <c r="AM157" i="3"/>
  <c r="F109" i="10"/>
  <c r="AI37" i="3"/>
  <c r="G373" i="10"/>
  <c r="AQ39" i="3"/>
  <c r="H109" i="10"/>
  <c r="AI41" i="3"/>
  <c r="B77" i="10"/>
  <c r="AH53" i="3"/>
  <c r="C109" i="10"/>
  <c r="AI33" i="3"/>
  <c r="D373" i="10"/>
  <c r="AQ35" i="3"/>
  <c r="F373" i="10"/>
  <c r="AQ37" i="3"/>
  <c r="J109" i="10"/>
  <c r="AI43" i="3"/>
  <c r="K109" i="10"/>
  <c r="AI45" i="3"/>
  <c r="L373" i="10"/>
  <c r="AQ47" i="3"/>
  <c r="B341" i="10"/>
  <c r="AP53" i="3"/>
  <c r="C341" i="10"/>
  <c r="AP55" i="3"/>
  <c r="D341" i="10"/>
  <c r="AP57" i="3"/>
  <c r="G341" i="10"/>
  <c r="AP61" i="3"/>
  <c r="D109" i="10"/>
  <c r="AI35" i="3"/>
  <c r="D77" i="10"/>
  <c r="AH57" i="3"/>
  <c r="F77" i="10"/>
  <c r="AH59" i="3"/>
  <c r="F341" i="10"/>
  <c r="I341" i="10" s="1"/>
  <c r="AP59" i="3"/>
  <c r="G77" i="10"/>
  <c r="AH61" i="3"/>
  <c r="H77" i="10"/>
  <c r="AH63" i="3"/>
  <c r="J341" i="10"/>
  <c r="AP65" i="3"/>
  <c r="B380" i="10"/>
  <c r="AQ163" i="3"/>
  <c r="C116" i="10"/>
  <c r="AI165" i="3"/>
  <c r="C380" i="10"/>
  <c r="AQ165" i="3"/>
  <c r="D116" i="10"/>
  <c r="AI167" i="3"/>
  <c r="D380" i="10"/>
  <c r="AQ167" i="3"/>
  <c r="F116" i="10"/>
  <c r="AI169" i="3"/>
  <c r="F380" i="10"/>
  <c r="AQ169" i="3"/>
  <c r="G116" i="10"/>
  <c r="AI171" i="3"/>
  <c r="G380" i="10"/>
  <c r="AQ171" i="3"/>
  <c r="H116" i="10"/>
  <c r="AI173" i="3"/>
  <c r="H380" i="10"/>
  <c r="AQ173" i="3"/>
  <c r="J116" i="10"/>
  <c r="AI175" i="3"/>
  <c r="J380" i="10"/>
  <c r="AQ175" i="3"/>
  <c r="K116" i="10"/>
  <c r="AI177" i="3"/>
  <c r="K380" i="10"/>
  <c r="AQ177" i="3"/>
  <c r="L116" i="10"/>
  <c r="AI179" i="3"/>
  <c r="L380" i="10"/>
  <c r="AQ179" i="3"/>
  <c r="B118" i="10"/>
  <c r="AI185" i="3"/>
  <c r="C118" i="10"/>
  <c r="AI187" i="3"/>
  <c r="C382" i="10"/>
  <c r="AQ187" i="3"/>
  <c r="D118" i="10"/>
  <c r="AI189" i="3"/>
  <c r="D382" i="10"/>
  <c r="AQ189" i="3"/>
  <c r="F118" i="10"/>
  <c r="AI191" i="3"/>
  <c r="F382" i="10"/>
  <c r="AQ191" i="3"/>
  <c r="G118" i="10"/>
  <c r="AI193" i="3"/>
  <c r="G382" i="10"/>
  <c r="AQ193" i="3"/>
  <c r="H118" i="10"/>
  <c r="AI195" i="3"/>
  <c r="H382" i="10"/>
  <c r="AQ195" i="3"/>
  <c r="J118" i="10"/>
  <c r="AI197" i="3"/>
  <c r="J382" i="10"/>
  <c r="AQ197" i="3"/>
  <c r="K118" i="10"/>
  <c r="AI199" i="3"/>
  <c r="K382" i="10"/>
  <c r="AQ199" i="3"/>
  <c r="L118" i="10"/>
  <c r="AI201" i="3"/>
  <c r="L382" i="10"/>
  <c r="AQ201" i="3"/>
  <c r="B119" i="10"/>
  <c r="AI207" i="3"/>
  <c r="C119" i="10"/>
  <c r="AI209" i="3"/>
  <c r="C383" i="10"/>
  <c r="AQ209" i="3"/>
  <c r="D119" i="10"/>
  <c r="AI211" i="3"/>
  <c r="D383" i="10"/>
  <c r="AQ211" i="3"/>
  <c r="F119" i="10"/>
  <c r="AI213" i="3"/>
  <c r="F383" i="10"/>
  <c r="AQ213" i="3"/>
  <c r="G119" i="10"/>
  <c r="AI215" i="3"/>
  <c r="G383" i="10"/>
  <c r="AQ215" i="3"/>
  <c r="H119" i="10"/>
  <c r="AI217" i="3"/>
  <c r="H383" i="10"/>
  <c r="AQ217" i="3"/>
  <c r="J119" i="10"/>
  <c r="AI219" i="3"/>
  <c r="J383" i="10"/>
  <c r="AQ219" i="3"/>
  <c r="K119" i="10"/>
  <c r="AI221" i="3"/>
  <c r="K383" i="10"/>
  <c r="AQ221" i="3"/>
  <c r="L119" i="10"/>
  <c r="AI223" i="3"/>
  <c r="L383" i="10"/>
  <c r="AQ223" i="3"/>
  <c r="B120" i="10"/>
  <c r="AI229" i="3"/>
  <c r="C120" i="10"/>
  <c r="AI231" i="3"/>
  <c r="C384" i="10"/>
  <c r="AQ231" i="3"/>
  <c r="D120" i="10"/>
  <c r="AI233" i="3"/>
  <c r="D384" i="10"/>
  <c r="AQ233" i="3"/>
  <c r="F120" i="10"/>
  <c r="AI235" i="3"/>
  <c r="F384" i="10"/>
  <c r="AQ235" i="3"/>
  <c r="G120" i="10"/>
  <c r="AI237" i="3"/>
  <c r="G384" i="10"/>
  <c r="AQ237" i="3"/>
  <c r="H120" i="10"/>
  <c r="AI239" i="3"/>
  <c r="H384" i="10"/>
  <c r="AQ239" i="3"/>
  <c r="J120" i="10"/>
  <c r="AI241" i="3"/>
  <c r="J384" i="10"/>
  <c r="AQ241" i="3"/>
  <c r="K120" i="10"/>
  <c r="AI243" i="3"/>
  <c r="K384" i="10"/>
  <c r="AQ243" i="3"/>
  <c r="L120" i="10"/>
  <c r="AI245" i="3"/>
  <c r="L384" i="10"/>
  <c r="AQ245" i="3"/>
  <c r="B121" i="10"/>
  <c r="AI251" i="3"/>
  <c r="C121" i="10"/>
  <c r="AI253" i="3"/>
  <c r="C385" i="10"/>
  <c r="AQ253" i="3"/>
  <c r="D121" i="10"/>
  <c r="AI255" i="3"/>
  <c r="D385" i="10"/>
  <c r="AQ255" i="3"/>
  <c r="F121" i="10"/>
  <c r="AI257" i="3"/>
  <c r="F385" i="10"/>
  <c r="AQ257" i="3"/>
  <c r="G121" i="10"/>
  <c r="AI259" i="3"/>
  <c r="G385" i="10"/>
  <c r="AQ259" i="3"/>
  <c r="H121" i="10"/>
  <c r="AI261" i="3"/>
  <c r="H385" i="10"/>
  <c r="AQ261" i="3"/>
  <c r="J121" i="10"/>
  <c r="AI263" i="3"/>
  <c r="J385" i="10"/>
  <c r="AQ263" i="3"/>
  <c r="K121" i="10"/>
  <c r="AI265" i="3"/>
  <c r="K385" i="10"/>
  <c r="AQ265" i="3"/>
  <c r="L121" i="10"/>
  <c r="AI267" i="3"/>
  <c r="L385" i="10"/>
  <c r="AQ267" i="3"/>
  <c r="B90" i="10"/>
  <c r="AH273" i="3"/>
  <c r="B354" i="10"/>
  <c r="AP273" i="3"/>
  <c r="C90" i="10"/>
  <c r="AH275" i="3"/>
  <c r="C354" i="10"/>
  <c r="AP275" i="3"/>
  <c r="D90" i="10"/>
  <c r="AH277" i="3"/>
  <c r="D354" i="10"/>
  <c r="AP277" i="3"/>
  <c r="F90" i="10"/>
  <c r="AH279" i="3"/>
  <c r="F354" i="10"/>
  <c r="AP279" i="3"/>
  <c r="G90" i="10"/>
  <c r="AH281" i="3"/>
  <c r="G354" i="10"/>
  <c r="AP281" i="3"/>
  <c r="H90" i="10"/>
  <c r="AH283" i="3"/>
  <c r="H354" i="10"/>
  <c r="AP283" i="3"/>
  <c r="J90" i="10"/>
  <c r="AH285" i="3"/>
  <c r="J354" i="10"/>
  <c r="AP285" i="3"/>
  <c r="K90" i="10"/>
  <c r="AH287" i="3"/>
  <c r="AP287" i="3"/>
  <c r="L90" i="10"/>
  <c r="AH289" i="3"/>
  <c r="L354" i="10"/>
  <c r="AP289" i="3"/>
  <c r="N90" i="10"/>
  <c r="AH291" i="3"/>
  <c r="N354" i="10"/>
  <c r="AP291" i="3"/>
  <c r="C76" i="10"/>
  <c r="AH33" i="3"/>
  <c r="C340" i="10"/>
  <c r="AP33" i="3"/>
  <c r="D76" i="10"/>
  <c r="AH35" i="3"/>
  <c r="D340" i="10"/>
  <c r="AP35" i="3"/>
  <c r="F76" i="10"/>
  <c r="AH37" i="3"/>
  <c r="F340" i="10"/>
  <c r="AP37" i="3"/>
  <c r="G76" i="10"/>
  <c r="AH39" i="3"/>
  <c r="G340" i="10"/>
  <c r="AP39" i="3"/>
  <c r="H76" i="10"/>
  <c r="AH41" i="3"/>
  <c r="H340" i="10"/>
  <c r="AP41" i="3"/>
  <c r="J76" i="10"/>
  <c r="AH43" i="3"/>
  <c r="J340" i="10"/>
  <c r="AP43" i="3"/>
  <c r="K76" i="10"/>
  <c r="AH45" i="3"/>
  <c r="K340" i="10"/>
  <c r="AP45" i="3"/>
  <c r="L76" i="10"/>
  <c r="AH47" i="3"/>
  <c r="L340" i="10"/>
  <c r="AP47" i="3"/>
  <c r="B45" i="10"/>
  <c r="AG53" i="3"/>
  <c r="B308" i="10"/>
  <c r="AO53" i="3"/>
  <c r="C45" i="10"/>
  <c r="AG55" i="3"/>
  <c r="C308" i="10"/>
  <c r="AO55" i="3"/>
  <c r="D45" i="10"/>
  <c r="AG57" i="3"/>
  <c r="D308" i="10"/>
  <c r="AO57" i="3"/>
  <c r="F45" i="10"/>
  <c r="AG59" i="3"/>
  <c r="F308" i="10"/>
  <c r="AO59" i="3"/>
  <c r="G45" i="10"/>
  <c r="AG61" i="3"/>
  <c r="G308" i="10"/>
  <c r="AO61" i="3"/>
  <c r="H45" i="10"/>
  <c r="AG63" i="3"/>
  <c r="H308" i="10"/>
  <c r="AO63" i="3"/>
  <c r="J45" i="10"/>
  <c r="AG65" i="3"/>
  <c r="J308" i="10"/>
  <c r="AO65" i="3"/>
  <c r="K45" i="10"/>
  <c r="AG67" i="3"/>
  <c r="K308" i="10"/>
  <c r="AO67" i="3"/>
  <c r="L45" i="10"/>
  <c r="AG69" i="3"/>
  <c r="L308" i="10"/>
  <c r="AO69" i="3"/>
  <c r="B46" i="10"/>
  <c r="AG75" i="3"/>
  <c r="B309" i="10"/>
  <c r="AO75" i="3"/>
  <c r="C46" i="10"/>
  <c r="AG77" i="3"/>
  <c r="C309" i="10"/>
  <c r="AO77" i="3"/>
  <c r="D46" i="10"/>
  <c r="AG79" i="3"/>
  <c r="D309" i="10"/>
  <c r="AO79" i="3"/>
  <c r="F46" i="10"/>
  <c r="AG81" i="3"/>
  <c r="F309" i="10"/>
  <c r="AO81" i="3"/>
  <c r="G46" i="10"/>
  <c r="AG83" i="3"/>
  <c r="G309" i="10"/>
  <c r="AO83" i="3"/>
  <c r="H46" i="10"/>
  <c r="AG85" i="3"/>
  <c r="H309" i="10"/>
  <c r="AO85" i="3"/>
  <c r="J46" i="10"/>
  <c r="AG87" i="3"/>
  <c r="J309" i="10"/>
  <c r="AO87" i="3"/>
  <c r="K46" i="10"/>
  <c r="AG89" i="3"/>
  <c r="K309" i="10"/>
  <c r="AO89" i="3"/>
  <c r="L46" i="10"/>
  <c r="AG91" i="3"/>
  <c r="L309" i="10"/>
  <c r="AO91" i="3"/>
  <c r="B48" i="10"/>
  <c r="AG97" i="3"/>
  <c r="B311" i="10"/>
  <c r="AO97" i="3"/>
  <c r="C48" i="10"/>
  <c r="AG99" i="3"/>
  <c r="C311" i="10"/>
  <c r="AO99" i="3"/>
  <c r="D48" i="10"/>
  <c r="AG101" i="3"/>
  <c r="D311" i="10"/>
  <c r="AO101" i="3"/>
  <c r="F48" i="10"/>
  <c r="AG103" i="3"/>
  <c r="F311" i="10"/>
  <c r="AO103" i="3"/>
  <c r="G48" i="10"/>
  <c r="AG105" i="3"/>
  <c r="G311" i="10"/>
  <c r="AO105" i="3"/>
  <c r="H48" i="10"/>
  <c r="AG107" i="3"/>
  <c r="H311" i="10"/>
  <c r="AO107" i="3"/>
  <c r="J48" i="10"/>
  <c r="AG109" i="3"/>
  <c r="J311" i="10"/>
  <c r="AO109" i="3"/>
  <c r="K48" i="10"/>
  <c r="AG111" i="3"/>
  <c r="K311" i="10"/>
  <c r="AO111" i="3"/>
  <c r="L48" i="10"/>
  <c r="AG113" i="3"/>
  <c r="L311" i="10"/>
  <c r="AO113" i="3"/>
  <c r="B213" i="10"/>
  <c r="AL119" i="3"/>
  <c r="C213" i="10"/>
  <c r="AL121" i="3"/>
  <c r="D213" i="10"/>
  <c r="AL123" i="3"/>
  <c r="F213" i="10"/>
  <c r="AL125" i="3"/>
  <c r="G213" i="10"/>
  <c r="AL127" i="3"/>
  <c r="H213" i="10"/>
  <c r="AL129" i="3"/>
  <c r="J213" i="10"/>
  <c r="AL131" i="3"/>
  <c r="K213" i="10"/>
  <c r="AL133" i="3"/>
  <c r="L213" i="10"/>
  <c r="AL135" i="3"/>
  <c r="B280" i="10"/>
  <c r="AN141" i="3"/>
  <c r="C280" i="10"/>
  <c r="AN143" i="3"/>
  <c r="D280" i="10"/>
  <c r="AN145" i="3"/>
  <c r="F280" i="10"/>
  <c r="AN147" i="3"/>
  <c r="G280" i="10"/>
  <c r="AN149" i="3"/>
  <c r="H280" i="10"/>
  <c r="AN151" i="3"/>
  <c r="J280" i="10"/>
  <c r="AN153" i="3"/>
  <c r="K280" i="10"/>
  <c r="AN155" i="3"/>
  <c r="L280" i="10"/>
  <c r="AN157" i="3"/>
  <c r="B149" i="10"/>
  <c r="AJ163" i="3"/>
  <c r="B248" i="10"/>
  <c r="AR163" i="3"/>
  <c r="C149" i="10"/>
  <c r="AJ165" i="3"/>
  <c r="C248" i="10"/>
  <c r="AR165" i="3"/>
  <c r="D149" i="10"/>
  <c r="AJ167" i="3"/>
  <c r="D248" i="10"/>
  <c r="AR167" i="3"/>
  <c r="F149" i="10"/>
  <c r="AJ169" i="3"/>
  <c r="F248" i="10"/>
  <c r="AR169" i="3"/>
  <c r="G149" i="10"/>
  <c r="AJ171" i="3"/>
  <c r="G248" i="10"/>
  <c r="AR171" i="3"/>
  <c r="H149" i="10"/>
  <c r="AJ173" i="3"/>
  <c r="H248" i="10"/>
  <c r="AR173" i="3"/>
  <c r="J149" i="10"/>
  <c r="AJ175" i="3"/>
  <c r="J248" i="10"/>
  <c r="AR175" i="3"/>
  <c r="K149" i="10"/>
  <c r="AJ177" i="3"/>
  <c r="K248" i="10"/>
  <c r="AR177" i="3"/>
  <c r="L149" i="10"/>
  <c r="AJ179" i="3"/>
  <c r="L248" i="10"/>
  <c r="AR179" i="3"/>
  <c r="B151" i="10"/>
  <c r="AJ185" i="3"/>
  <c r="C151" i="10"/>
  <c r="AJ187" i="3"/>
  <c r="C250" i="10"/>
  <c r="AR187" i="3"/>
  <c r="D151" i="10"/>
  <c r="AJ189" i="3"/>
  <c r="D250" i="10"/>
  <c r="AR189" i="3"/>
  <c r="F151" i="10"/>
  <c r="AJ191" i="3"/>
  <c r="F250" i="10"/>
  <c r="AR191" i="3"/>
  <c r="G151" i="10"/>
  <c r="AJ193" i="3"/>
  <c r="G250" i="10"/>
  <c r="AR193" i="3"/>
  <c r="H151" i="10"/>
  <c r="AJ195" i="3"/>
  <c r="H250" i="10"/>
  <c r="AR195" i="3"/>
  <c r="J151" i="10"/>
  <c r="AJ197" i="3"/>
  <c r="J250" i="10"/>
  <c r="AR197" i="3"/>
  <c r="K151" i="10"/>
  <c r="AJ199" i="3"/>
  <c r="K250" i="10"/>
  <c r="AR199" i="3"/>
  <c r="L151" i="10"/>
  <c r="AJ201" i="3"/>
  <c r="L250" i="10"/>
  <c r="AR201" i="3"/>
  <c r="B152" i="10"/>
  <c r="AJ207" i="3"/>
  <c r="C152" i="10"/>
  <c r="AJ209" i="3"/>
  <c r="C251" i="10"/>
  <c r="AR209" i="3"/>
  <c r="D152" i="10"/>
  <c r="AJ211" i="3"/>
  <c r="D251" i="10"/>
  <c r="AR211" i="3"/>
  <c r="F152" i="10"/>
  <c r="AJ213" i="3"/>
  <c r="F251" i="10"/>
  <c r="AR213" i="3"/>
  <c r="G152" i="10"/>
  <c r="AJ215" i="3"/>
  <c r="G251" i="10"/>
  <c r="AR215" i="3"/>
  <c r="H152" i="10"/>
  <c r="AJ217" i="3"/>
  <c r="H251" i="10"/>
  <c r="AR217" i="3"/>
  <c r="J152" i="10"/>
  <c r="AJ219" i="3"/>
  <c r="J251" i="10"/>
  <c r="AR219" i="3"/>
  <c r="K152" i="10"/>
  <c r="AJ221" i="3"/>
  <c r="K251" i="10"/>
  <c r="AR221" i="3"/>
  <c r="L152" i="10"/>
  <c r="AJ223" i="3"/>
  <c r="L251" i="10"/>
  <c r="AR223" i="3"/>
  <c r="B153" i="10"/>
  <c r="AJ229" i="3"/>
  <c r="C153" i="10"/>
  <c r="AJ231" i="3"/>
  <c r="C252" i="10"/>
  <c r="AR231" i="3"/>
  <c r="D153" i="10"/>
  <c r="AJ233" i="3"/>
  <c r="D252" i="10"/>
  <c r="AR233" i="3"/>
  <c r="F153" i="10"/>
  <c r="AJ235" i="3"/>
  <c r="F252" i="10"/>
  <c r="AR235" i="3"/>
  <c r="G153" i="10"/>
  <c r="AJ237" i="3"/>
  <c r="G252" i="10"/>
  <c r="AR237" i="3"/>
  <c r="H153" i="10"/>
  <c r="AJ239" i="3"/>
  <c r="H252" i="10"/>
  <c r="AR239" i="3"/>
  <c r="J153" i="10"/>
  <c r="AJ241" i="3"/>
  <c r="J252" i="10"/>
  <c r="AR241" i="3"/>
  <c r="K153" i="10"/>
  <c r="AJ243" i="3"/>
  <c r="K252" i="10"/>
  <c r="AR243" i="3"/>
  <c r="L153" i="10"/>
  <c r="AJ245" i="3"/>
  <c r="L252" i="10"/>
  <c r="AR245" i="3"/>
  <c r="B154" i="10"/>
  <c r="AJ251" i="3"/>
  <c r="B253" i="10"/>
  <c r="AR251" i="3"/>
  <c r="C154" i="10"/>
  <c r="AJ253" i="3"/>
  <c r="C253" i="10"/>
  <c r="AR253" i="3"/>
  <c r="D154" i="10"/>
  <c r="AJ255" i="3"/>
  <c r="D253" i="10"/>
  <c r="AR255" i="3"/>
  <c r="F154" i="10"/>
  <c r="AJ257" i="3"/>
  <c r="F253" i="10"/>
  <c r="AR257" i="3"/>
  <c r="G154" i="10"/>
  <c r="AJ259" i="3"/>
  <c r="G253" i="10"/>
  <c r="AR259" i="3"/>
  <c r="H154" i="10"/>
  <c r="AJ261" i="3"/>
  <c r="H253" i="10"/>
  <c r="AR261" i="3"/>
  <c r="J154" i="10"/>
  <c r="AJ263" i="3"/>
  <c r="J253" i="10"/>
  <c r="AR263" i="3"/>
  <c r="K154" i="10"/>
  <c r="AJ265" i="3"/>
  <c r="K253" i="10"/>
  <c r="AR265" i="3"/>
  <c r="L154" i="10"/>
  <c r="AJ267" i="3"/>
  <c r="L253" i="10"/>
  <c r="AR267" i="3"/>
  <c r="B123" i="10"/>
  <c r="AI273" i="3"/>
  <c r="C123" i="10"/>
  <c r="AI275" i="3"/>
  <c r="C387" i="10"/>
  <c r="AQ275" i="3"/>
  <c r="D123" i="10"/>
  <c r="AI277" i="3"/>
  <c r="D387" i="10"/>
  <c r="AQ277" i="3"/>
  <c r="F123" i="10"/>
  <c r="AI279" i="3"/>
  <c r="F387" i="10"/>
  <c r="AQ279" i="3"/>
  <c r="G123" i="10"/>
  <c r="AI281" i="3"/>
  <c r="G387" i="10"/>
  <c r="AQ281" i="3"/>
  <c r="H123" i="10"/>
  <c r="AI283" i="3"/>
  <c r="H387" i="10"/>
  <c r="AQ283" i="3"/>
  <c r="J123" i="10"/>
  <c r="AI285" i="3"/>
  <c r="J387" i="10"/>
  <c r="AQ285" i="3"/>
  <c r="K123" i="10"/>
  <c r="AI287" i="3"/>
  <c r="K387" i="10"/>
  <c r="AQ287" i="3"/>
  <c r="L123" i="10"/>
  <c r="AI289" i="3"/>
  <c r="L387" i="10"/>
  <c r="AQ289" i="3"/>
  <c r="N123" i="10"/>
  <c r="AI291" i="3"/>
  <c r="N387" i="10"/>
  <c r="AQ291" i="3"/>
  <c r="B377" i="10"/>
  <c r="AQ97" i="3"/>
  <c r="C377" i="10"/>
  <c r="AQ99" i="3"/>
  <c r="D377" i="10"/>
  <c r="AQ101" i="3"/>
  <c r="F377" i="10"/>
  <c r="AQ103" i="3"/>
  <c r="G113" i="10"/>
  <c r="AI105" i="3"/>
  <c r="J377" i="10"/>
  <c r="AQ109" i="3"/>
  <c r="K377" i="10"/>
  <c r="AQ111" i="3"/>
  <c r="L113" i="10"/>
  <c r="AI113" i="3"/>
  <c r="F279" i="10"/>
  <c r="AN125" i="3"/>
  <c r="G279" i="10"/>
  <c r="AN127" i="3"/>
  <c r="C346" i="10"/>
  <c r="AP143" i="3"/>
  <c r="D346" i="10"/>
  <c r="AP145" i="3"/>
  <c r="F346" i="10"/>
  <c r="AP147" i="3"/>
  <c r="G346" i="10"/>
  <c r="AP149" i="3"/>
  <c r="K82" i="10"/>
  <c r="AH155" i="3"/>
  <c r="J215" i="10"/>
  <c r="AL175" i="3"/>
  <c r="B217" i="10"/>
  <c r="AL185" i="3"/>
  <c r="C217" i="10"/>
  <c r="AL187" i="3"/>
  <c r="D217" i="10"/>
  <c r="AL189" i="3"/>
  <c r="F218" i="10"/>
  <c r="AL213" i="3"/>
  <c r="H218" i="10"/>
  <c r="AL217" i="3"/>
  <c r="C219" i="10"/>
  <c r="AL231" i="3"/>
  <c r="D219" i="10"/>
  <c r="AL233" i="3"/>
  <c r="F220" i="10"/>
  <c r="AL257" i="3"/>
  <c r="G220" i="10"/>
  <c r="AL259" i="3"/>
  <c r="C189" i="10"/>
  <c r="AK275" i="3"/>
  <c r="D189" i="10"/>
  <c r="AK277" i="3"/>
  <c r="F189" i="10"/>
  <c r="AK279" i="3"/>
  <c r="J189" i="10"/>
  <c r="AK285" i="3"/>
  <c r="K189" i="10"/>
  <c r="AK287" i="3"/>
  <c r="L189" i="10"/>
  <c r="AK289" i="3"/>
  <c r="AK31" i="3"/>
  <c r="C175" i="10"/>
  <c r="AK33" i="3"/>
  <c r="D175" i="10"/>
  <c r="AK35" i="3"/>
  <c r="F175" i="10"/>
  <c r="AK37" i="3"/>
  <c r="G175" i="10"/>
  <c r="AK39" i="3"/>
  <c r="H175" i="10"/>
  <c r="AK41" i="3"/>
  <c r="J175" i="10"/>
  <c r="AK43" i="3"/>
  <c r="K175" i="10"/>
  <c r="AK45" i="3"/>
  <c r="L175" i="10"/>
  <c r="AK47" i="3"/>
  <c r="B143" i="10"/>
  <c r="AJ53" i="3"/>
  <c r="B242" i="10"/>
  <c r="AR53" i="3"/>
  <c r="C143" i="10"/>
  <c r="AJ55" i="3"/>
  <c r="C242" i="10"/>
  <c r="AR55" i="3"/>
  <c r="D143" i="10"/>
  <c r="AJ57" i="3"/>
  <c r="D242" i="10"/>
  <c r="AR57" i="3"/>
  <c r="F143" i="10"/>
  <c r="AJ59" i="3"/>
  <c r="F242" i="10"/>
  <c r="AR59" i="3"/>
  <c r="G143" i="10"/>
  <c r="AJ61" i="3"/>
  <c r="G242" i="10"/>
  <c r="AR61" i="3"/>
  <c r="H143" i="10"/>
  <c r="AJ63" i="3"/>
  <c r="H242" i="10"/>
  <c r="AR63" i="3"/>
  <c r="J143" i="10"/>
  <c r="AJ65" i="3"/>
  <c r="J242" i="10"/>
  <c r="AR65" i="3"/>
  <c r="K143" i="10"/>
  <c r="AJ67" i="3"/>
  <c r="K242" i="10"/>
  <c r="AR67" i="3"/>
  <c r="L143" i="10"/>
  <c r="AJ69" i="3"/>
  <c r="L242" i="10"/>
  <c r="AR69" i="3"/>
  <c r="B144" i="10"/>
  <c r="AJ75" i="3"/>
  <c r="B243" i="10"/>
  <c r="AR75" i="3"/>
  <c r="C144" i="10"/>
  <c r="AJ77" i="3"/>
  <c r="C243" i="10"/>
  <c r="AR77" i="3"/>
  <c r="D144" i="10"/>
  <c r="AJ79" i="3"/>
  <c r="D243" i="10"/>
  <c r="AR79" i="3"/>
  <c r="F144" i="10"/>
  <c r="AJ81" i="3"/>
  <c r="F243" i="10"/>
  <c r="AR81" i="3"/>
  <c r="G144" i="10"/>
  <c r="AJ83" i="3"/>
  <c r="G243" i="10"/>
  <c r="AR83" i="3"/>
  <c r="H144" i="10"/>
  <c r="AJ85" i="3"/>
  <c r="H243" i="10"/>
  <c r="AR85" i="3"/>
  <c r="J144" i="10"/>
  <c r="AJ87" i="3"/>
  <c r="J243" i="10"/>
  <c r="AR87" i="3"/>
  <c r="K144" i="10"/>
  <c r="AJ89" i="3"/>
  <c r="K243" i="10"/>
  <c r="AR89" i="3"/>
  <c r="L144" i="10"/>
  <c r="AJ91" i="3"/>
  <c r="L243" i="10"/>
  <c r="AR91" i="3"/>
  <c r="B146" i="10"/>
  <c r="AJ97" i="3"/>
  <c r="AR97" i="3"/>
  <c r="C146" i="10"/>
  <c r="AJ99" i="3"/>
  <c r="C245" i="10"/>
  <c r="AR99" i="3"/>
  <c r="D146" i="10"/>
  <c r="AJ101" i="3"/>
  <c r="D245" i="10"/>
  <c r="AR101" i="3"/>
  <c r="F146" i="10"/>
  <c r="AJ103" i="3"/>
  <c r="F245" i="10"/>
  <c r="AR103" i="3"/>
  <c r="G146" i="10"/>
  <c r="AJ105" i="3"/>
  <c r="G245" i="10"/>
  <c r="AR105" i="3"/>
  <c r="H146" i="10"/>
  <c r="AJ107" i="3"/>
  <c r="H245" i="10"/>
  <c r="AR107" i="3"/>
  <c r="J146" i="10"/>
  <c r="AJ109" i="3"/>
  <c r="J245" i="10"/>
  <c r="AR109" i="3"/>
  <c r="K146" i="10"/>
  <c r="AJ111" i="3"/>
  <c r="K245" i="10"/>
  <c r="AR111" i="3"/>
  <c r="L146" i="10"/>
  <c r="AJ113" i="3"/>
  <c r="L245" i="10"/>
  <c r="AR113" i="3"/>
  <c r="AG119" i="3"/>
  <c r="B312" i="10"/>
  <c r="AO119" i="3"/>
  <c r="C49" i="10"/>
  <c r="AG121" i="3"/>
  <c r="C312" i="10"/>
  <c r="AO121" i="3"/>
  <c r="D49" i="10"/>
  <c r="AG123" i="3"/>
  <c r="D312" i="10"/>
  <c r="AO123" i="3"/>
  <c r="F49" i="10"/>
  <c r="AG125" i="3"/>
  <c r="F312" i="10"/>
  <c r="AO125" i="3"/>
  <c r="G49" i="10"/>
  <c r="AG127" i="3"/>
  <c r="G312" i="10"/>
  <c r="AO127" i="3"/>
  <c r="H49" i="10"/>
  <c r="AG129" i="3"/>
  <c r="H312" i="10"/>
  <c r="AO129" i="3"/>
  <c r="J49" i="10"/>
  <c r="AG131" i="3"/>
  <c r="J312" i="10"/>
  <c r="AO131" i="3"/>
  <c r="K49" i="10"/>
  <c r="AG133" i="3"/>
  <c r="K312" i="10"/>
  <c r="AO133" i="3"/>
  <c r="L49" i="10"/>
  <c r="AG135" i="3"/>
  <c r="L312" i="10"/>
  <c r="AO135" i="3"/>
  <c r="AI141" i="3"/>
  <c r="B379" i="10"/>
  <c r="AQ141" i="3"/>
  <c r="C115" i="10"/>
  <c r="AI143" i="3"/>
  <c r="C379" i="10"/>
  <c r="AQ143" i="3"/>
  <c r="D115" i="10"/>
  <c r="AI145" i="3"/>
  <c r="D379" i="10"/>
  <c r="AQ145" i="3"/>
  <c r="F115" i="10"/>
  <c r="AI147" i="3"/>
  <c r="F379" i="10"/>
  <c r="AQ147" i="3"/>
  <c r="G115" i="10"/>
  <c r="AI149" i="3"/>
  <c r="G379" i="10"/>
  <c r="AQ149" i="3"/>
  <c r="H115" i="10"/>
  <c r="AI151" i="3"/>
  <c r="H379" i="10"/>
  <c r="AQ151" i="3"/>
  <c r="J115" i="10"/>
  <c r="AI153" i="3"/>
  <c r="J379" i="10"/>
  <c r="AQ153" i="3"/>
  <c r="K115" i="10"/>
  <c r="AI155" i="3"/>
  <c r="K379" i="10"/>
  <c r="AQ155" i="3"/>
  <c r="L115" i="10"/>
  <c r="AI157" i="3"/>
  <c r="L379" i="10"/>
  <c r="AQ157" i="3"/>
  <c r="B19" i="10"/>
  <c r="AM163" i="3"/>
  <c r="C19" i="10"/>
  <c r="AM165" i="3"/>
  <c r="D19" i="10"/>
  <c r="AM167" i="3"/>
  <c r="F19" i="10"/>
  <c r="AM169" i="3"/>
  <c r="G19" i="10"/>
  <c r="AM171" i="3"/>
  <c r="H19" i="10"/>
  <c r="AM173" i="3"/>
  <c r="J19" i="10"/>
  <c r="AM175" i="3"/>
  <c r="K19" i="10"/>
  <c r="AM177" i="3"/>
  <c r="L19" i="10"/>
  <c r="AM179" i="3"/>
  <c r="B21" i="10"/>
  <c r="AM185" i="3"/>
  <c r="C21" i="10"/>
  <c r="AM187" i="3"/>
  <c r="D21" i="10"/>
  <c r="AM189" i="3"/>
  <c r="F21" i="10"/>
  <c r="AM191" i="3"/>
  <c r="G21" i="10"/>
  <c r="AM193" i="3"/>
  <c r="H21" i="10"/>
  <c r="AM195" i="3"/>
  <c r="J21" i="10"/>
  <c r="AM197" i="3"/>
  <c r="K21" i="10"/>
  <c r="AM199" i="3"/>
  <c r="L21" i="10"/>
  <c r="AM201" i="3"/>
  <c r="B22" i="10"/>
  <c r="AM207" i="3"/>
  <c r="C22" i="10"/>
  <c r="AM209" i="3"/>
  <c r="D22" i="10"/>
  <c r="AM211" i="3"/>
  <c r="F22" i="10"/>
  <c r="AM213" i="3"/>
  <c r="G22" i="10"/>
  <c r="AM215" i="3"/>
  <c r="H22" i="10"/>
  <c r="AM217" i="3"/>
  <c r="J22" i="10"/>
  <c r="AM219" i="3"/>
  <c r="K22" i="10"/>
  <c r="AM221" i="3"/>
  <c r="L22" i="10"/>
  <c r="AM223" i="3"/>
  <c r="AM229" i="3"/>
  <c r="AM231" i="3"/>
  <c r="D23" i="10"/>
  <c r="Q23" i="10" s="1"/>
  <c r="AM233" i="3"/>
  <c r="AM235" i="3"/>
  <c r="AM237" i="3"/>
  <c r="AM239" i="3"/>
  <c r="AM241" i="3"/>
  <c r="AM243" i="3"/>
  <c r="AM245" i="3"/>
  <c r="B24" i="10"/>
  <c r="AM251" i="3"/>
  <c r="C24" i="10"/>
  <c r="AM253" i="3"/>
  <c r="D24" i="10"/>
  <c r="AM255" i="3"/>
  <c r="F24" i="10"/>
  <c r="AM257" i="3"/>
  <c r="G24" i="10"/>
  <c r="AM259" i="3"/>
  <c r="H24" i="10"/>
  <c r="AM261" i="3"/>
  <c r="J24" i="10"/>
  <c r="AM263" i="3"/>
  <c r="K24" i="10"/>
  <c r="AM265" i="3"/>
  <c r="L24" i="10"/>
  <c r="AM267" i="3"/>
  <c r="B222" i="10"/>
  <c r="AL273" i="3"/>
  <c r="C222" i="10"/>
  <c r="AL275" i="3"/>
  <c r="D222" i="10"/>
  <c r="AL277" i="3"/>
  <c r="F222" i="10"/>
  <c r="AL279" i="3"/>
  <c r="G222" i="10"/>
  <c r="AL281" i="3"/>
  <c r="H222" i="10"/>
  <c r="AL283" i="3"/>
  <c r="J222" i="10"/>
  <c r="AL285" i="3"/>
  <c r="K222" i="10"/>
  <c r="AL287" i="3"/>
  <c r="L222" i="10"/>
  <c r="AL289" i="3"/>
  <c r="N222" i="10"/>
  <c r="AL291" i="3"/>
  <c r="K77" i="10"/>
  <c r="AH67" i="3"/>
  <c r="L77" i="10"/>
  <c r="AH69" i="3"/>
  <c r="B78" i="10"/>
  <c r="AH75" i="3"/>
  <c r="C78" i="10"/>
  <c r="AH77" i="3"/>
  <c r="F78" i="10"/>
  <c r="AH81" i="3"/>
  <c r="G78" i="10"/>
  <c r="AH83" i="3"/>
  <c r="H78" i="10"/>
  <c r="AH85" i="3"/>
  <c r="J78" i="10"/>
  <c r="AH87" i="3"/>
  <c r="K78" i="10"/>
  <c r="AH89" i="3"/>
  <c r="F344" i="10"/>
  <c r="AP103" i="3"/>
  <c r="H80" i="10"/>
  <c r="AH107" i="3"/>
  <c r="J80" i="10"/>
  <c r="AH109" i="3"/>
  <c r="F17" i="10"/>
  <c r="AM125" i="3"/>
  <c r="K17" i="10"/>
  <c r="AM133" i="3"/>
  <c r="L17" i="10"/>
  <c r="AM135" i="3"/>
  <c r="C50" i="10"/>
  <c r="AG143" i="3"/>
  <c r="C313" i="10"/>
  <c r="AO143" i="3"/>
  <c r="D50" i="10"/>
  <c r="AG145" i="3"/>
  <c r="F50" i="10"/>
  <c r="AG147" i="3"/>
  <c r="G50" i="10"/>
  <c r="AG149" i="3"/>
  <c r="K50" i="10"/>
  <c r="AG155" i="3"/>
  <c r="L50" i="10"/>
  <c r="AG157" i="3"/>
  <c r="D182" i="10"/>
  <c r="AK167" i="3"/>
  <c r="F182" i="10"/>
  <c r="AK169" i="3"/>
  <c r="K182" i="10"/>
  <c r="AK177" i="3"/>
  <c r="D184" i="10"/>
  <c r="AK189" i="3"/>
  <c r="G184" i="10"/>
  <c r="AK193" i="3"/>
  <c r="J184" i="10"/>
  <c r="AK197" i="3"/>
  <c r="L184" i="10"/>
  <c r="AK201" i="3"/>
  <c r="H185" i="10"/>
  <c r="AK217" i="3"/>
  <c r="J185" i="10"/>
  <c r="AK219" i="3"/>
  <c r="B186" i="10"/>
  <c r="AK229" i="3"/>
  <c r="C186" i="10"/>
  <c r="AK231" i="3"/>
  <c r="D186" i="10"/>
  <c r="AK233" i="3"/>
  <c r="F186" i="10"/>
  <c r="AK235" i="3"/>
  <c r="K186" i="10"/>
  <c r="AK243" i="3"/>
  <c r="D187" i="10"/>
  <c r="AK255" i="3"/>
  <c r="G255" i="10"/>
  <c r="AR281" i="3"/>
  <c r="H156" i="10"/>
  <c r="AJ283" i="3"/>
  <c r="K255" i="10"/>
  <c r="AR287" i="3"/>
  <c r="L255" i="10"/>
  <c r="AR289" i="3"/>
  <c r="N255" i="10"/>
  <c r="V255" i="10" s="1"/>
  <c r="Z255" i="10" s="1"/>
  <c r="AR291" i="3"/>
  <c r="D241" i="10"/>
  <c r="AR35" i="3"/>
  <c r="H241" i="10"/>
  <c r="AR41" i="3"/>
  <c r="J142" i="10"/>
  <c r="AJ43" i="3"/>
  <c r="K142" i="10"/>
  <c r="AJ45" i="3"/>
  <c r="L142" i="10"/>
  <c r="AJ47" i="3"/>
  <c r="C374" i="10"/>
  <c r="AQ55" i="3"/>
  <c r="F374" i="10"/>
  <c r="AQ59" i="3"/>
  <c r="H110" i="10"/>
  <c r="AI63" i="3"/>
  <c r="J110" i="10"/>
  <c r="AI65" i="3"/>
  <c r="K110" i="10"/>
  <c r="AI67" i="3"/>
  <c r="B113" i="10"/>
  <c r="AI97" i="3"/>
  <c r="F113" i="10"/>
  <c r="AI103" i="3"/>
  <c r="G377" i="10"/>
  <c r="AQ105" i="3"/>
  <c r="H377" i="10"/>
  <c r="AQ107" i="3"/>
  <c r="K113" i="10"/>
  <c r="AI111" i="3"/>
  <c r="L377" i="10"/>
  <c r="AQ113" i="3"/>
  <c r="K279" i="10"/>
  <c r="AN133" i="3"/>
  <c r="C82" i="10"/>
  <c r="AH143" i="3"/>
  <c r="D82" i="10"/>
  <c r="AH145" i="3"/>
  <c r="H82" i="10"/>
  <c r="AH151" i="3"/>
  <c r="L82" i="10"/>
  <c r="AH157" i="3"/>
  <c r="F215" i="10"/>
  <c r="AL169" i="3"/>
  <c r="G215" i="10"/>
  <c r="AL171" i="3"/>
  <c r="H215" i="10"/>
  <c r="AL173" i="3"/>
  <c r="K215" i="10"/>
  <c r="AL177" i="3"/>
  <c r="L215" i="10"/>
  <c r="AL179" i="3"/>
  <c r="C218" i="10"/>
  <c r="AL209" i="3"/>
  <c r="D218" i="10"/>
  <c r="AL211" i="3"/>
  <c r="J218" i="10"/>
  <c r="AL219" i="3"/>
  <c r="L218" i="10"/>
  <c r="AL223" i="3"/>
  <c r="F219" i="10"/>
  <c r="AL235" i="3"/>
  <c r="N189" i="10"/>
  <c r="AK291" i="3"/>
  <c r="AL31" i="3"/>
  <c r="C208" i="10"/>
  <c r="AL33" i="3"/>
  <c r="D208" i="10"/>
  <c r="AL35" i="3"/>
  <c r="F208" i="10"/>
  <c r="AL37" i="3"/>
  <c r="G208" i="10"/>
  <c r="AL39" i="3"/>
  <c r="H208" i="10"/>
  <c r="AL41" i="3"/>
  <c r="J208" i="10"/>
  <c r="AL43" i="3"/>
  <c r="K208" i="10"/>
  <c r="AL45" i="3"/>
  <c r="L208" i="10"/>
  <c r="AL47" i="3"/>
  <c r="B176" i="10"/>
  <c r="AK53" i="3"/>
  <c r="C176" i="10"/>
  <c r="AK55" i="3"/>
  <c r="D176" i="10"/>
  <c r="AK57" i="3"/>
  <c r="F176" i="10"/>
  <c r="AK59" i="3"/>
  <c r="G176" i="10"/>
  <c r="AK61" i="3"/>
  <c r="H176" i="10"/>
  <c r="AK63" i="3"/>
  <c r="J176" i="10"/>
  <c r="AK65" i="3"/>
  <c r="K176" i="10"/>
  <c r="AK67" i="3"/>
  <c r="L176" i="10"/>
  <c r="AK69" i="3"/>
  <c r="B177" i="10"/>
  <c r="AK75" i="3"/>
  <c r="C177" i="10"/>
  <c r="AK77" i="3"/>
  <c r="D177" i="10"/>
  <c r="AK79" i="3"/>
  <c r="F177" i="10"/>
  <c r="AK81" i="3"/>
  <c r="G177" i="10"/>
  <c r="AK83" i="3"/>
  <c r="H177" i="10"/>
  <c r="AK85" i="3"/>
  <c r="J177" i="10"/>
  <c r="AK87" i="3"/>
  <c r="K177" i="10"/>
  <c r="AK89" i="3"/>
  <c r="L177" i="10"/>
  <c r="AK91" i="3"/>
  <c r="B179" i="10"/>
  <c r="AK97" i="3"/>
  <c r="C179" i="10"/>
  <c r="AK99" i="3"/>
  <c r="D179" i="10"/>
  <c r="AK101" i="3"/>
  <c r="F179" i="10"/>
  <c r="AK103" i="3"/>
  <c r="G179" i="10"/>
  <c r="AK105" i="3"/>
  <c r="H179" i="10"/>
  <c r="AK107" i="3"/>
  <c r="J179" i="10"/>
  <c r="AK109" i="3"/>
  <c r="K179" i="10"/>
  <c r="AK111" i="3"/>
  <c r="L179" i="10"/>
  <c r="AK113" i="3"/>
  <c r="AH119" i="3"/>
  <c r="B345" i="10"/>
  <c r="AP119" i="3"/>
  <c r="C81" i="10"/>
  <c r="AH121" i="3"/>
  <c r="C345" i="10"/>
  <c r="AP121" i="3"/>
  <c r="D81" i="10"/>
  <c r="AH123" i="3"/>
  <c r="D345" i="10"/>
  <c r="AP123" i="3"/>
  <c r="F81" i="10"/>
  <c r="AH125" i="3"/>
  <c r="F345" i="10"/>
  <c r="AP125" i="3"/>
  <c r="G81" i="10"/>
  <c r="AH127" i="3"/>
  <c r="G345" i="10"/>
  <c r="AP127" i="3"/>
  <c r="H81" i="10"/>
  <c r="AH129" i="3"/>
  <c r="H345" i="10"/>
  <c r="AP129" i="3"/>
  <c r="J81" i="10"/>
  <c r="AH131" i="3"/>
  <c r="J345" i="10"/>
  <c r="AP131" i="3"/>
  <c r="K81" i="10"/>
  <c r="AH133" i="3"/>
  <c r="K345" i="10"/>
  <c r="AP133" i="3"/>
  <c r="L81" i="10"/>
  <c r="AH135" i="3"/>
  <c r="L345" i="10"/>
  <c r="AP135" i="3"/>
  <c r="AJ141" i="3"/>
  <c r="B247" i="10"/>
  <c r="AR141" i="3"/>
  <c r="C148" i="10"/>
  <c r="AJ143" i="3"/>
  <c r="C247" i="10"/>
  <c r="AR143" i="3"/>
  <c r="D148" i="10"/>
  <c r="AJ145" i="3"/>
  <c r="D247" i="10"/>
  <c r="AR145" i="3"/>
  <c r="F148" i="10"/>
  <c r="AJ147" i="3"/>
  <c r="F247" i="10"/>
  <c r="AR147" i="3"/>
  <c r="G148" i="10"/>
  <c r="AJ149" i="3"/>
  <c r="G247" i="10"/>
  <c r="AR149" i="3"/>
  <c r="H148" i="10"/>
  <c r="AJ151" i="3"/>
  <c r="H247" i="10"/>
  <c r="AR151" i="3"/>
  <c r="J148" i="10"/>
  <c r="AJ153" i="3"/>
  <c r="J247" i="10"/>
  <c r="AR153" i="3"/>
  <c r="K148" i="10"/>
  <c r="AJ155" i="3"/>
  <c r="K247" i="10"/>
  <c r="AR155" i="3"/>
  <c r="L148" i="10"/>
  <c r="AJ157" i="3"/>
  <c r="L247" i="10"/>
  <c r="AR157" i="3"/>
  <c r="B281" i="10"/>
  <c r="AN163" i="3"/>
  <c r="C281" i="10"/>
  <c r="AN165" i="3"/>
  <c r="D281" i="10"/>
  <c r="AN167" i="3"/>
  <c r="F281" i="10"/>
  <c r="AN169" i="3"/>
  <c r="G281" i="10"/>
  <c r="AN171" i="3"/>
  <c r="H281" i="10"/>
  <c r="AN173" i="3"/>
  <c r="J281" i="10"/>
  <c r="AN175" i="3"/>
  <c r="K281" i="10"/>
  <c r="AN177" i="3"/>
  <c r="L281" i="10"/>
  <c r="AN179" i="3"/>
  <c r="B283" i="10"/>
  <c r="AN185" i="3"/>
  <c r="C283" i="10"/>
  <c r="AN187" i="3"/>
  <c r="D283" i="10"/>
  <c r="AN189" i="3"/>
  <c r="F283" i="10"/>
  <c r="AN191" i="3"/>
  <c r="G283" i="10"/>
  <c r="AN193" i="3"/>
  <c r="H283" i="10"/>
  <c r="AN195" i="3"/>
  <c r="J283" i="10"/>
  <c r="AN197" i="3"/>
  <c r="K283" i="10"/>
  <c r="AN199" i="3"/>
  <c r="L283" i="10"/>
  <c r="AN201" i="3"/>
  <c r="B284" i="10"/>
  <c r="AN207" i="3"/>
  <c r="C284" i="10"/>
  <c r="AN209" i="3"/>
  <c r="D284" i="10"/>
  <c r="AN211" i="3"/>
  <c r="F284" i="10"/>
  <c r="AN213" i="3"/>
  <c r="G284" i="10"/>
  <c r="AN215" i="3"/>
  <c r="H284" i="10"/>
  <c r="AN217" i="3"/>
  <c r="J284" i="10"/>
  <c r="AN219" i="3"/>
  <c r="K284" i="10"/>
  <c r="AN221" i="3"/>
  <c r="L284" i="10"/>
  <c r="AN223" i="3"/>
  <c r="B285" i="10"/>
  <c r="AN229" i="3"/>
  <c r="C285" i="10"/>
  <c r="AN231" i="3"/>
  <c r="D285" i="10"/>
  <c r="AN233" i="3"/>
  <c r="F285" i="10"/>
  <c r="AN235" i="3"/>
  <c r="G285" i="10"/>
  <c r="AN237" i="3"/>
  <c r="H285" i="10"/>
  <c r="AN239" i="3"/>
  <c r="J285" i="10"/>
  <c r="AN241" i="3"/>
  <c r="K285" i="10"/>
  <c r="AN243" i="3"/>
  <c r="L285" i="10"/>
  <c r="AN245" i="3"/>
  <c r="B286" i="10"/>
  <c r="AN251" i="3"/>
  <c r="C286" i="10"/>
  <c r="AN253" i="3"/>
  <c r="D286" i="10"/>
  <c r="AN255" i="3"/>
  <c r="F286" i="10"/>
  <c r="AN257" i="3"/>
  <c r="G286" i="10"/>
  <c r="AN259" i="3"/>
  <c r="H286" i="10"/>
  <c r="AN261" i="3"/>
  <c r="J286" i="10"/>
  <c r="AN263" i="3"/>
  <c r="K286" i="10"/>
  <c r="AN265" i="3"/>
  <c r="L286" i="10"/>
  <c r="AN267" i="3"/>
  <c r="B26" i="10"/>
  <c r="AM273" i="3"/>
  <c r="C26" i="10"/>
  <c r="AM275" i="3"/>
  <c r="D26" i="10"/>
  <c r="AM277" i="3"/>
  <c r="F26" i="10"/>
  <c r="G26" i="10"/>
  <c r="AM281" i="3"/>
  <c r="H26" i="10"/>
  <c r="AM283" i="3"/>
  <c r="J26" i="10"/>
  <c r="AM285" i="3"/>
  <c r="K26" i="10"/>
  <c r="AM287" i="3"/>
  <c r="L26" i="10"/>
  <c r="AM289" i="3"/>
  <c r="N26" i="10"/>
  <c r="V26" i="10" s="1"/>
  <c r="Z26" i="10" s="1"/>
  <c r="AM291" i="3"/>
  <c r="D342" i="10"/>
  <c r="AP79" i="3"/>
  <c r="F342" i="10"/>
  <c r="AP81" i="3"/>
  <c r="G342" i="10"/>
  <c r="AP83" i="3"/>
  <c r="J342" i="10"/>
  <c r="AP87" i="3"/>
  <c r="L342" i="10"/>
  <c r="AP91" i="3"/>
  <c r="B344" i="10"/>
  <c r="AP97" i="3"/>
  <c r="C80" i="10"/>
  <c r="AH99" i="3"/>
  <c r="D80" i="10"/>
  <c r="AH101" i="3"/>
  <c r="F80" i="10"/>
  <c r="AH103" i="3"/>
  <c r="G80" i="10"/>
  <c r="AH105" i="3"/>
  <c r="J344" i="10"/>
  <c r="AP109" i="3"/>
  <c r="K80" i="10"/>
  <c r="AH111" i="3"/>
  <c r="L344" i="10"/>
  <c r="AP113" i="3"/>
  <c r="D17" i="10"/>
  <c r="AM123" i="3"/>
  <c r="H17" i="10"/>
  <c r="AM129" i="3"/>
  <c r="J17" i="10"/>
  <c r="AM131" i="3"/>
  <c r="B313" i="10"/>
  <c r="AO141" i="3"/>
  <c r="D313" i="10"/>
  <c r="AO145" i="3"/>
  <c r="G313" i="10"/>
  <c r="AO149" i="3"/>
  <c r="H50" i="10"/>
  <c r="AG151" i="3"/>
  <c r="J313" i="10"/>
  <c r="AO153" i="3"/>
  <c r="L313" i="10"/>
  <c r="AO157" i="3"/>
  <c r="B182" i="10"/>
  <c r="AK163" i="3"/>
  <c r="H182" i="10"/>
  <c r="AK173" i="3"/>
  <c r="B184" i="10"/>
  <c r="AK185" i="3"/>
  <c r="C184" i="10"/>
  <c r="AK187" i="3"/>
  <c r="H184" i="10"/>
  <c r="AK195" i="3"/>
  <c r="K184" i="10"/>
  <c r="AK199" i="3"/>
  <c r="B185" i="10"/>
  <c r="AK207" i="3"/>
  <c r="C185" i="10"/>
  <c r="AK209" i="3"/>
  <c r="K185" i="10"/>
  <c r="AK221" i="3"/>
  <c r="L185" i="10"/>
  <c r="AK223" i="3"/>
  <c r="G186" i="10"/>
  <c r="AK237" i="3"/>
  <c r="H186" i="10"/>
  <c r="AK239" i="3"/>
  <c r="C187" i="10"/>
  <c r="AK253" i="3"/>
  <c r="F187" i="10"/>
  <c r="AK257" i="3"/>
  <c r="G187" i="10"/>
  <c r="AK259" i="3"/>
  <c r="K187" i="10"/>
  <c r="AK265" i="3"/>
  <c r="B156" i="10"/>
  <c r="AJ273" i="3"/>
  <c r="B255" i="10"/>
  <c r="AR273" i="3"/>
  <c r="C156" i="10"/>
  <c r="AJ275" i="3"/>
  <c r="D255" i="10"/>
  <c r="AR277" i="3"/>
  <c r="F255" i="10"/>
  <c r="AR279" i="3"/>
  <c r="J255" i="10"/>
  <c r="AR285" i="3"/>
  <c r="K156" i="10"/>
  <c r="AJ287" i="3"/>
  <c r="L156" i="10"/>
  <c r="AJ289" i="3"/>
  <c r="N156" i="10"/>
  <c r="AJ291" i="3"/>
  <c r="C142" i="10"/>
  <c r="AJ33" i="3"/>
  <c r="C241" i="10"/>
  <c r="AR33" i="3"/>
  <c r="D142" i="10"/>
  <c r="AJ35" i="3"/>
  <c r="F142" i="10"/>
  <c r="AJ37" i="3"/>
  <c r="G142" i="10"/>
  <c r="AJ39" i="3"/>
  <c r="H142" i="10"/>
  <c r="AJ41" i="3"/>
  <c r="L241" i="10"/>
  <c r="AR47" i="3"/>
  <c r="B110" i="10"/>
  <c r="AI53" i="3"/>
  <c r="D374" i="10"/>
  <c r="AQ57" i="3"/>
  <c r="H374" i="10"/>
  <c r="AQ63" i="3"/>
  <c r="J374" i="10"/>
  <c r="AQ65" i="3"/>
  <c r="L374" i="10"/>
  <c r="AQ69" i="3"/>
  <c r="B111" i="10"/>
  <c r="AI75" i="3"/>
  <c r="B375" i="10"/>
  <c r="AQ75" i="3"/>
  <c r="C111" i="10"/>
  <c r="AI77" i="3"/>
  <c r="D111" i="10"/>
  <c r="AI79" i="3"/>
  <c r="D375" i="10"/>
  <c r="AQ79" i="3"/>
  <c r="F111" i="10"/>
  <c r="AI81" i="3"/>
  <c r="F375" i="10"/>
  <c r="AQ81" i="3"/>
  <c r="G111" i="10"/>
  <c r="AI83" i="3"/>
  <c r="H111" i="10"/>
  <c r="AI85" i="3"/>
  <c r="H375" i="10"/>
  <c r="AQ85" i="3"/>
  <c r="J111" i="10"/>
  <c r="AI87" i="3"/>
  <c r="J375" i="10"/>
  <c r="AQ87" i="3"/>
  <c r="K111" i="10"/>
  <c r="AI89" i="3"/>
  <c r="K375" i="10"/>
  <c r="AQ89" i="3"/>
  <c r="L111" i="10"/>
  <c r="AI91" i="3"/>
  <c r="L375" i="10"/>
  <c r="AQ91" i="3"/>
  <c r="E16" i="4"/>
  <c r="C113" i="10"/>
  <c r="AI99" i="3"/>
  <c r="B279" i="10"/>
  <c r="AN119" i="3"/>
  <c r="C279" i="10"/>
  <c r="AN121" i="3"/>
  <c r="D279" i="10"/>
  <c r="AN123" i="3"/>
  <c r="J279" i="10"/>
  <c r="AN131" i="3"/>
  <c r="L279" i="10"/>
  <c r="AN135" i="3"/>
  <c r="F82" i="10"/>
  <c r="AH147" i="3"/>
  <c r="J82" i="10"/>
  <c r="AH153" i="3"/>
  <c r="K346" i="10"/>
  <c r="AP155" i="3"/>
  <c r="L346" i="10"/>
  <c r="AP157" i="3"/>
  <c r="F217" i="10"/>
  <c r="AL191" i="3"/>
  <c r="G217" i="10"/>
  <c r="AL193" i="3"/>
  <c r="J217" i="10"/>
  <c r="AL197" i="3"/>
  <c r="K217" i="10"/>
  <c r="AL199" i="3"/>
  <c r="L217" i="10"/>
  <c r="AL201" i="3"/>
  <c r="B218" i="10"/>
  <c r="AL207" i="3"/>
  <c r="B219" i="10"/>
  <c r="AL229" i="3"/>
  <c r="H219" i="10"/>
  <c r="AL239" i="3"/>
  <c r="J219" i="10"/>
  <c r="AL241" i="3"/>
  <c r="L219" i="10"/>
  <c r="AL245" i="3"/>
  <c r="B220" i="10"/>
  <c r="AL251" i="3"/>
  <c r="H220" i="10"/>
  <c r="AL261" i="3"/>
  <c r="J220" i="10"/>
  <c r="AL263" i="3"/>
  <c r="K220" i="10"/>
  <c r="AL265" i="3"/>
  <c r="L220" i="10"/>
  <c r="AL267" i="3"/>
  <c r="G189" i="10"/>
  <c r="AK281" i="3"/>
  <c r="H189" i="10"/>
  <c r="AK283" i="3"/>
  <c r="AM31" i="3"/>
  <c r="C12" i="10"/>
  <c r="AM33" i="3"/>
  <c r="D12" i="10"/>
  <c r="AM35" i="3"/>
  <c r="F12" i="10"/>
  <c r="AM37" i="3"/>
  <c r="G12" i="10"/>
  <c r="AM39" i="3"/>
  <c r="H12" i="10"/>
  <c r="AM41" i="3"/>
  <c r="J12" i="10"/>
  <c r="AM43" i="3"/>
  <c r="K12" i="10"/>
  <c r="AM45" i="3"/>
  <c r="L12" i="10"/>
  <c r="AM47" i="3"/>
  <c r="B209" i="10"/>
  <c r="AL53" i="3"/>
  <c r="C209" i="10"/>
  <c r="AL55" i="3"/>
  <c r="D209" i="10"/>
  <c r="AL57" i="3"/>
  <c r="F209" i="10"/>
  <c r="AL59" i="3"/>
  <c r="G209" i="10"/>
  <c r="AL61" i="3"/>
  <c r="H209" i="10"/>
  <c r="AL63" i="3"/>
  <c r="J209" i="10"/>
  <c r="AL65" i="3"/>
  <c r="K209" i="10"/>
  <c r="AL67" i="3"/>
  <c r="L209" i="10"/>
  <c r="AL69" i="3"/>
  <c r="B210" i="10"/>
  <c r="AL75" i="3"/>
  <c r="C210" i="10"/>
  <c r="AL77" i="3"/>
  <c r="D210" i="10"/>
  <c r="AL79" i="3"/>
  <c r="F210" i="10"/>
  <c r="AL81" i="3"/>
  <c r="G210" i="10"/>
  <c r="AL83" i="3"/>
  <c r="H210" i="10"/>
  <c r="AL85" i="3"/>
  <c r="J210" i="10"/>
  <c r="AL87" i="3"/>
  <c r="K210" i="10"/>
  <c r="AL89" i="3"/>
  <c r="L210" i="10"/>
  <c r="AL91" i="3"/>
  <c r="B212" i="10"/>
  <c r="AL97" i="3"/>
  <c r="C212" i="10"/>
  <c r="AL99" i="3"/>
  <c r="D212" i="10"/>
  <c r="AL101" i="3"/>
  <c r="F212" i="10"/>
  <c r="AL103" i="3"/>
  <c r="G212" i="10"/>
  <c r="AL105" i="3"/>
  <c r="H212" i="10"/>
  <c r="AL107" i="3"/>
  <c r="J212" i="10"/>
  <c r="AL109" i="3"/>
  <c r="K212" i="10"/>
  <c r="AL111" i="3"/>
  <c r="L212" i="10"/>
  <c r="AL113" i="3"/>
  <c r="AI119" i="3"/>
  <c r="B378" i="10"/>
  <c r="AQ119" i="3"/>
  <c r="C114" i="10"/>
  <c r="AI121" i="3"/>
  <c r="C378" i="10"/>
  <c r="AQ121" i="3"/>
  <c r="D114" i="10"/>
  <c r="AI123" i="3"/>
  <c r="D378" i="10"/>
  <c r="AQ123" i="3"/>
  <c r="F114" i="10"/>
  <c r="AI125" i="3"/>
  <c r="F378" i="10"/>
  <c r="AQ125" i="3"/>
  <c r="G114" i="10"/>
  <c r="AI127" i="3"/>
  <c r="G378" i="10"/>
  <c r="AQ127" i="3"/>
  <c r="H114" i="10"/>
  <c r="AI129" i="3"/>
  <c r="H378" i="10"/>
  <c r="AQ129" i="3"/>
  <c r="J114" i="10"/>
  <c r="AI131" i="3"/>
  <c r="J378" i="10"/>
  <c r="AQ131" i="3"/>
  <c r="K114" i="10"/>
  <c r="AI133" i="3"/>
  <c r="K378" i="10"/>
  <c r="AQ133" i="3"/>
  <c r="L114" i="10"/>
  <c r="AI135" i="3"/>
  <c r="L378" i="10"/>
  <c r="AQ135" i="3"/>
  <c r="B181" i="10"/>
  <c r="AK141" i="3"/>
  <c r="C181" i="10"/>
  <c r="AK143" i="3"/>
  <c r="D181" i="10"/>
  <c r="AK145" i="3"/>
  <c r="F181" i="10"/>
  <c r="AK147" i="3"/>
  <c r="G181" i="10"/>
  <c r="AK149" i="3"/>
  <c r="H181" i="10"/>
  <c r="AK151" i="3"/>
  <c r="J181" i="10"/>
  <c r="AK153" i="3"/>
  <c r="K181" i="10"/>
  <c r="AK155" i="3"/>
  <c r="L181" i="10"/>
  <c r="AK157" i="3"/>
  <c r="AK161" i="3"/>
  <c r="AG163" i="3"/>
  <c r="B314" i="10"/>
  <c r="AO163" i="3"/>
  <c r="C51" i="10"/>
  <c r="AG165" i="3"/>
  <c r="C314" i="10"/>
  <c r="AO165" i="3"/>
  <c r="D51" i="10"/>
  <c r="AG167" i="3"/>
  <c r="D314" i="10"/>
  <c r="AO167" i="3"/>
  <c r="F51" i="10"/>
  <c r="AG169" i="3"/>
  <c r="F314" i="10"/>
  <c r="AO169" i="3"/>
  <c r="G51" i="10"/>
  <c r="AG171" i="3"/>
  <c r="G314" i="10"/>
  <c r="AO171" i="3"/>
  <c r="H51" i="10"/>
  <c r="AG173" i="3"/>
  <c r="H314" i="10"/>
  <c r="AO173" i="3"/>
  <c r="J51" i="10"/>
  <c r="AG175" i="3"/>
  <c r="J314" i="10"/>
  <c r="AO175" i="3"/>
  <c r="K51" i="10"/>
  <c r="AG177" i="3"/>
  <c r="K314" i="10"/>
  <c r="AO177" i="3"/>
  <c r="L51" i="10"/>
  <c r="AG179" i="3"/>
  <c r="L314" i="10"/>
  <c r="AO179" i="3"/>
  <c r="AG185" i="3"/>
  <c r="B316" i="10"/>
  <c r="AO185" i="3"/>
  <c r="C53" i="10"/>
  <c r="AG187" i="3"/>
  <c r="C316" i="10"/>
  <c r="AO187" i="3"/>
  <c r="D53" i="10"/>
  <c r="AG189" i="3"/>
  <c r="D316" i="10"/>
  <c r="AO189" i="3"/>
  <c r="F53" i="10"/>
  <c r="AG191" i="3"/>
  <c r="F316" i="10"/>
  <c r="AO191" i="3"/>
  <c r="G53" i="10"/>
  <c r="AG193" i="3"/>
  <c r="G316" i="10"/>
  <c r="AO193" i="3"/>
  <c r="H53" i="10"/>
  <c r="AG195" i="3"/>
  <c r="H316" i="10"/>
  <c r="AO195" i="3"/>
  <c r="J53" i="10"/>
  <c r="AG197" i="3"/>
  <c r="J316" i="10"/>
  <c r="AO197" i="3"/>
  <c r="K53" i="10"/>
  <c r="AG199" i="3"/>
  <c r="K316" i="10"/>
  <c r="AO199" i="3"/>
  <c r="L53" i="10"/>
  <c r="AG201" i="3"/>
  <c r="L316" i="10"/>
  <c r="AO201" i="3"/>
  <c r="B54" i="10"/>
  <c r="AG207" i="3"/>
  <c r="B317" i="10"/>
  <c r="AO207" i="3"/>
  <c r="C54" i="10"/>
  <c r="AG209" i="3"/>
  <c r="C317" i="10"/>
  <c r="AO209" i="3"/>
  <c r="D54" i="10"/>
  <c r="AG211" i="3"/>
  <c r="D317" i="10"/>
  <c r="AO211" i="3"/>
  <c r="F54" i="10"/>
  <c r="AG213" i="3"/>
  <c r="F317" i="10"/>
  <c r="AO213" i="3"/>
  <c r="G54" i="10"/>
  <c r="AG215" i="3"/>
  <c r="G317" i="10"/>
  <c r="AO215" i="3"/>
  <c r="H54" i="10"/>
  <c r="AG217" i="3"/>
  <c r="H317" i="10"/>
  <c r="AO217" i="3"/>
  <c r="J54" i="10"/>
  <c r="AG219" i="3"/>
  <c r="J317" i="10"/>
  <c r="AO219" i="3"/>
  <c r="K54" i="10"/>
  <c r="AG221" i="3"/>
  <c r="K317" i="10"/>
  <c r="AO221" i="3"/>
  <c r="L54" i="10"/>
  <c r="AG223" i="3"/>
  <c r="L317" i="10"/>
  <c r="AO223" i="3"/>
  <c r="B55" i="10"/>
  <c r="AG229" i="3"/>
  <c r="B318" i="10"/>
  <c r="AO229" i="3"/>
  <c r="C55" i="10"/>
  <c r="AG231" i="3"/>
  <c r="C318" i="10"/>
  <c r="AO231" i="3"/>
  <c r="D55" i="10"/>
  <c r="AG233" i="3"/>
  <c r="D318" i="10"/>
  <c r="AO233" i="3"/>
  <c r="F55" i="10"/>
  <c r="AG235" i="3"/>
  <c r="F318" i="10"/>
  <c r="AO235" i="3"/>
  <c r="G55" i="10"/>
  <c r="AG237" i="3"/>
  <c r="G318" i="10"/>
  <c r="AO237" i="3"/>
  <c r="H55" i="10"/>
  <c r="AG239" i="3"/>
  <c r="H318" i="10"/>
  <c r="AO239" i="3"/>
  <c r="J55" i="10"/>
  <c r="AG241" i="3"/>
  <c r="J318" i="10"/>
  <c r="AO241" i="3"/>
  <c r="K55" i="10"/>
  <c r="AG243" i="3"/>
  <c r="K318" i="10"/>
  <c r="AO243" i="3"/>
  <c r="L55" i="10"/>
  <c r="AG245" i="3"/>
  <c r="L318" i="10"/>
  <c r="AO245" i="3"/>
  <c r="B56" i="10"/>
  <c r="AG251" i="3"/>
  <c r="B319" i="10"/>
  <c r="AO251" i="3"/>
  <c r="C56" i="10"/>
  <c r="AG253" i="3"/>
  <c r="C319" i="10"/>
  <c r="AO253" i="3"/>
  <c r="D56" i="10"/>
  <c r="AG255" i="3"/>
  <c r="D319" i="10"/>
  <c r="AO255" i="3"/>
  <c r="F56" i="10"/>
  <c r="AG257" i="3"/>
  <c r="F319" i="10"/>
  <c r="AO257" i="3"/>
  <c r="G56" i="10"/>
  <c r="AG259" i="3"/>
  <c r="G319" i="10"/>
  <c r="AO259" i="3"/>
  <c r="H56" i="10"/>
  <c r="AG261" i="3"/>
  <c r="H319" i="10"/>
  <c r="AO261" i="3"/>
  <c r="J56" i="10"/>
  <c r="AG263" i="3"/>
  <c r="J319" i="10"/>
  <c r="AO263" i="3"/>
  <c r="K56" i="10"/>
  <c r="AG265" i="3"/>
  <c r="K319" i="10"/>
  <c r="AO265" i="3"/>
  <c r="L56" i="10"/>
  <c r="AG267" i="3"/>
  <c r="L319" i="10"/>
  <c r="AO267" i="3"/>
  <c r="B288" i="10"/>
  <c r="AN273" i="3"/>
  <c r="C288" i="10"/>
  <c r="AN275" i="3"/>
  <c r="D288" i="10"/>
  <c r="AN277" i="3"/>
  <c r="F288" i="10"/>
  <c r="AN279" i="3"/>
  <c r="G288" i="10"/>
  <c r="AN281" i="3"/>
  <c r="H288" i="10"/>
  <c r="AN283" i="3"/>
  <c r="J288" i="10"/>
  <c r="AN285" i="3"/>
  <c r="K288" i="10"/>
  <c r="AN287" i="3"/>
  <c r="L288" i="10"/>
  <c r="AN289" i="3"/>
  <c r="N288" i="10"/>
  <c r="AN291" i="3"/>
  <c r="K341" i="10"/>
  <c r="AP67" i="3"/>
  <c r="L341" i="10"/>
  <c r="AP69" i="3"/>
  <c r="B342" i="10"/>
  <c r="AP75" i="3"/>
  <c r="C342" i="10"/>
  <c r="AP77" i="3"/>
  <c r="D78" i="10"/>
  <c r="AH79" i="3"/>
  <c r="H342" i="10"/>
  <c r="AP85" i="3"/>
  <c r="K342" i="10"/>
  <c r="AP89" i="3"/>
  <c r="L78" i="10"/>
  <c r="AH91" i="3"/>
  <c r="B80" i="10"/>
  <c r="AH97" i="3"/>
  <c r="C344" i="10"/>
  <c r="AP99" i="3"/>
  <c r="D344" i="10"/>
  <c r="AP101" i="3"/>
  <c r="G344" i="10"/>
  <c r="AP105" i="3"/>
  <c r="H344" i="10"/>
  <c r="AP107" i="3"/>
  <c r="K344" i="10"/>
  <c r="AP111" i="3"/>
  <c r="L80" i="10"/>
  <c r="AH113" i="3"/>
  <c r="B17" i="10"/>
  <c r="AM119" i="3"/>
  <c r="C17" i="10"/>
  <c r="AM121" i="3"/>
  <c r="G17" i="10"/>
  <c r="AM127" i="3"/>
  <c r="F313" i="10"/>
  <c r="AO147" i="3"/>
  <c r="H313" i="10"/>
  <c r="AO151" i="3"/>
  <c r="J50" i="10"/>
  <c r="AG153" i="3"/>
  <c r="K313" i="10"/>
  <c r="AO155" i="3"/>
  <c r="C182" i="10"/>
  <c r="AK165" i="3"/>
  <c r="G182" i="10"/>
  <c r="AK171" i="3"/>
  <c r="J182" i="10"/>
  <c r="AK175" i="3"/>
  <c r="L182" i="10"/>
  <c r="AK179" i="3"/>
  <c r="F184" i="10"/>
  <c r="AK191" i="3"/>
  <c r="D185" i="10"/>
  <c r="AK211" i="3"/>
  <c r="F185" i="10"/>
  <c r="AK213" i="3"/>
  <c r="G185" i="10"/>
  <c r="AK215" i="3"/>
  <c r="J186" i="10"/>
  <c r="AK241" i="3"/>
  <c r="L186" i="10"/>
  <c r="AK245" i="3"/>
  <c r="B187" i="10"/>
  <c r="AK251" i="3"/>
  <c r="H187" i="10"/>
  <c r="AK261" i="3"/>
  <c r="J187" i="10"/>
  <c r="AK263" i="3"/>
  <c r="L187" i="10"/>
  <c r="AK267" i="3"/>
  <c r="C255" i="10"/>
  <c r="AR275" i="3"/>
  <c r="D156" i="10"/>
  <c r="AJ277" i="3"/>
  <c r="F156" i="10"/>
  <c r="AJ279" i="3"/>
  <c r="G156" i="10"/>
  <c r="AJ281" i="3"/>
  <c r="H255" i="10"/>
  <c r="AR283" i="3"/>
  <c r="J156" i="10"/>
  <c r="AJ285" i="3"/>
  <c r="F241" i="10"/>
  <c r="AR37" i="3"/>
  <c r="G241" i="10"/>
  <c r="AR39" i="3"/>
  <c r="J241" i="10"/>
  <c r="AR43" i="3"/>
  <c r="K241" i="10"/>
  <c r="AR45" i="3"/>
  <c r="B374" i="10"/>
  <c r="AQ53" i="3"/>
  <c r="C110" i="10"/>
  <c r="AI55" i="3"/>
  <c r="D110" i="10"/>
  <c r="AI57" i="3"/>
  <c r="F110" i="10"/>
  <c r="AI59" i="3"/>
  <c r="G110" i="10"/>
  <c r="AI61" i="3"/>
  <c r="G374" i="10"/>
  <c r="AQ61" i="3"/>
  <c r="K374" i="10"/>
  <c r="AQ67" i="3"/>
  <c r="L110" i="10"/>
  <c r="AI69" i="3"/>
  <c r="C375" i="10"/>
  <c r="AQ77" i="3"/>
  <c r="G375" i="10"/>
  <c r="AQ83" i="3"/>
  <c r="D113" i="10"/>
  <c r="AI101" i="3"/>
  <c r="H113" i="10"/>
  <c r="AI107" i="3"/>
  <c r="J113" i="10"/>
  <c r="AI109" i="3"/>
  <c r="H279" i="10"/>
  <c r="AN129" i="3"/>
  <c r="B346" i="10"/>
  <c r="AP141" i="3"/>
  <c r="G82" i="10"/>
  <c r="AH149" i="3"/>
  <c r="H346" i="10"/>
  <c r="AP151" i="3"/>
  <c r="J346" i="10"/>
  <c r="AP153" i="3"/>
  <c r="B215" i="10"/>
  <c r="AL163" i="3"/>
  <c r="C215" i="10"/>
  <c r="AL165" i="3"/>
  <c r="D215" i="10"/>
  <c r="AL167" i="3"/>
  <c r="H217" i="10"/>
  <c r="AL195" i="3"/>
  <c r="G218" i="10"/>
  <c r="AL215" i="3"/>
  <c r="K218" i="10"/>
  <c r="AL221" i="3"/>
  <c r="G219" i="10"/>
  <c r="AL237" i="3"/>
  <c r="K219" i="10"/>
  <c r="AL243" i="3"/>
  <c r="C220" i="10"/>
  <c r="AL253" i="3"/>
  <c r="D220" i="10"/>
  <c r="AL255" i="3"/>
  <c r="B189" i="10"/>
  <c r="AK273" i="3"/>
  <c r="AN31" i="3"/>
  <c r="C274" i="10"/>
  <c r="AN33" i="3"/>
  <c r="D274" i="10"/>
  <c r="AN35" i="3"/>
  <c r="F274" i="10"/>
  <c r="AN37" i="3"/>
  <c r="G274" i="10"/>
  <c r="AN39" i="3"/>
  <c r="H274" i="10"/>
  <c r="AN41" i="3"/>
  <c r="J274" i="10"/>
  <c r="AN43" i="3"/>
  <c r="K274" i="10"/>
  <c r="AN45" i="3"/>
  <c r="L274" i="10"/>
  <c r="AN47" i="3"/>
  <c r="B13" i="10"/>
  <c r="AM53" i="3"/>
  <c r="C13" i="10"/>
  <c r="AM55" i="3"/>
  <c r="D13" i="10"/>
  <c r="AM57" i="3"/>
  <c r="F13" i="10"/>
  <c r="AM59" i="3"/>
  <c r="G13" i="10"/>
  <c r="AM61" i="3"/>
  <c r="H13" i="10"/>
  <c r="AM63" i="3"/>
  <c r="J13" i="10"/>
  <c r="AM65" i="3"/>
  <c r="K13" i="10"/>
  <c r="AM67" i="3"/>
  <c r="L13" i="10"/>
  <c r="AM69" i="3"/>
  <c r="AM75" i="3"/>
  <c r="C14" i="10"/>
  <c r="AM77" i="3"/>
  <c r="AM79" i="3"/>
  <c r="F14" i="10"/>
  <c r="AM81" i="3"/>
  <c r="G14" i="10"/>
  <c r="AM83" i="3"/>
  <c r="H14" i="10"/>
  <c r="AM85" i="3"/>
  <c r="J14" i="10"/>
  <c r="AM87" i="3"/>
  <c r="K14" i="10"/>
  <c r="AM89" i="3"/>
  <c r="L14" i="10"/>
  <c r="AM91" i="3"/>
  <c r="AM95" i="3"/>
  <c r="AM97" i="3"/>
  <c r="C16" i="10"/>
  <c r="AM99" i="3"/>
  <c r="D16" i="10"/>
  <c r="AM101" i="3"/>
  <c r="F16" i="10"/>
  <c r="AM103" i="3"/>
  <c r="G16" i="10"/>
  <c r="AM105" i="3"/>
  <c r="H16" i="10"/>
  <c r="AM107" i="3"/>
  <c r="J16" i="10"/>
  <c r="AM109" i="3"/>
  <c r="K16" i="10"/>
  <c r="AM111" i="3"/>
  <c r="L16" i="10"/>
  <c r="AM113" i="3"/>
  <c r="AJ119" i="3"/>
  <c r="B246" i="10"/>
  <c r="AR119" i="3"/>
  <c r="C147" i="10"/>
  <c r="AJ121" i="3"/>
  <c r="C246" i="10"/>
  <c r="AR121" i="3"/>
  <c r="D147" i="10"/>
  <c r="AJ123" i="3"/>
  <c r="D246" i="10"/>
  <c r="AR123" i="3"/>
  <c r="F147" i="10"/>
  <c r="AJ125" i="3"/>
  <c r="F246" i="10"/>
  <c r="AR125" i="3"/>
  <c r="G147" i="10"/>
  <c r="AJ127" i="3"/>
  <c r="G246" i="10"/>
  <c r="AR127" i="3"/>
  <c r="H147" i="10"/>
  <c r="AJ129" i="3"/>
  <c r="H246" i="10"/>
  <c r="AR129" i="3"/>
  <c r="J147" i="10"/>
  <c r="AJ131" i="3"/>
  <c r="J246" i="10"/>
  <c r="AR131" i="3"/>
  <c r="K147" i="10"/>
  <c r="AJ133" i="3"/>
  <c r="K246" i="10"/>
  <c r="AR133" i="3"/>
  <c r="L147" i="10"/>
  <c r="AJ135" i="3"/>
  <c r="L246" i="10"/>
  <c r="AR135" i="3"/>
  <c r="B214" i="10"/>
  <c r="AL141" i="3"/>
  <c r="C214" i="10"/>
  <c r="AL143" i="3"/>
  <c r="D214" i="10"/>
  <c r="AL145" i="3"/>
  <c r="F214" i="10"/>
  <c r="AL147" i="3"/>
  <c r="G214" i="10"/>
  <c r="AL149" i="3"/>
  <c r="H214" i="10"/>
  <c r="AL151" i="3"/>
  <c r="J214" i="10"/>
  <c r="AL153" i="3"/>
  <c r="K214" i="10"/>
  <c r="AL155" i="3"/>
  <c r="L214" i="10"/>
  <c r="AL157" i="3"/>
  <c r="AH163" i="3"/>
  <c r="B347" i="10"/>
  <c r="AP163" i="3"/>
  <c r="C83" i="10"/>
  <c r="AH165" i="3"/>
  <c r="C347" i="10"/>
  <c r="AP165" i="3"/>
  <c r="D83" i="10"/>
  <c r="AH167" i="3"/>
  <c r="D347" i="10"/>
  <c r="AP167" i="3"/>
  <c r="F83" i="10"/>
  <c r="AH169" i="3"/>
  <c r="F347" i="10"/>
  <c r="AP169" i="3"/>
  <c r="G83" i="10"/>
  <c r="AH171" i="3"/>
  <c r="G347" i="10"/>
  <c r="AP171" i="3"/>
  <c r="H83" i="10"/>
  <c r="AH173" i="3"/>
  <c r="H347" i="10"/>
  <c r="AP173" i="3"/>
  <c r="J83" i="10"/>
  <c r="AH175" i="3"/>
  <c r="J347" i="10"/>
  <c r="AP175" i="3"/>
  <c r="K83" i="10"/>
  <c r="AH177" i="3"/>
  <c r="K347" i="10"/>
  <c r="AP177" i="3"/>
  <c r="L83" i="10"/>
  <c r="AH179" i="3"/>
  <c r="L347" i="10"/>
  <c r="AP179" i="3"/>
  <c r="B85" i="10"/>
  <c r="AH185" i="3"/>
  <c r="B349" i="10"/>
  <c r="AP185" i="3"/>
  <c r="C85" i="10"/>
  <c r="AH187" i="3"/>
  <c r="C349" i="10"/>
  <c r="AP187" i="3"/>
  <c r="D85" i="10"/>
  <c r="AH189" i="3"/>
  <c r="D349" i="10"/>
  <c r="AP189" i="3"/>
  <c r="F85" i="10"/>
  <c r="AH191" i="3"/>
  <c r="F349" i="10"/>
  <c r="AP191" i="3"/>
  <c r="G85" i="10"/>
  <c r="AH193" i="3"/>
  <c r="G349" i="10"/>
  <c r="AP193" i="3"/>
  <c r="H85" i="10"/>
  <c r="AH195" i="3"/>
  <c r="H349" i="10"/>
  <c r="AP195" i="3"/>
  <c r="J85" i="10"/>
  <c r="AH197" i="3"/>
  <c r="J349" i="10"/>
  <c r="AP197" i="3"/>
  <c r="K85" i="10"/>
  <c r="AH199" i="3"/>
  <c r="K349" i="10"/>
  <c r="AP199" i="3"/>
  <c r="L85" i="10"/>
  <c r="AH201" i="3"/>
  <c r="L349" i="10"/>
  <c r="AP201" i="3"/>
  <c r="B86" i="10"/>
  <c r="AH207" i="3"/>
  <c r="B350" i="10"/>
  <c r="AP207" i="3"/>
  <c r="C86" i="10"/>
  <c r="AH209" i="3"/>
  <c r="C350" i="10"/>
  <c r="AP209" i="3"/>
  <c r="D86" i="10"/>
  <c r="AH211" i="3"/>
  <c r="D350" i="10"/>
  <c r="AP211" i="3"/>
  <c r="F86" i="10"/>
  <c r="AH213" i="3"/>
  <c r="F350" i="10"/>
  <c r="AP213" i="3"/>
  <c r="G86" i="10"/>
  <c r="AH215" i="3"/>
  <c r="G350" i="10"/>
  <c r="AP215" i="3"/>
  <c r="H86" i="10"/>
  <c r="AH217" i="3"/>
  <c r="H350" i="10"/>
  <c r="AP217" i="3"/>
  <c r="J86" i="10"/>
  <c r="AH219" i="3"/>
  <c r="J350" i="10"/>
  <c r="AP219" i="3"/>
  <c r="K86" i="10"/>
  <c r="AH221" i="3"/>
  <c r="K350" i="10"/>
  <c r="AP221" i="3"/>
  <c r="L86" i="10"/>
  <c r="AH223" i="3"/>
  <c r="L350" i="10"/>
  <c r="AP223" i="3"/>
  <c r="B87" i="10"/>
  <c r="AH229" i="3"/>
  <c r="B351" i="10"/>
  <c r="AP229" i="3"/>
  <c r="C87" i="10"/>
  <c r="AH231" i="3"/>
  <c r="C351" i="10"/>
  <c r="AP231" i="3"/>
  <c r="D87" i="10"/>
  <c r="AH233" i="3"/>
  <c r="D351" i="10"/>
  <c r="AP233" i="3"/>
  <c r="F87" i="10"/>
  <c r="AH235" i="3"/>
  <c r="F351" i="10"/>
  <c r="AP235" i="3"/>
  <c r="G87" i="10"/>
  <c r="AH237" i="3"/>
  <c r="G351" i="10"/>
  <c r="AP237" i="3"/>
  <c r="H87" i="10"/>
  <c r="AH239" i="3"/>
  <c r="H351" i="10"/>
  <c r="AP239" i="3"/>
  <c r="J87" i="10"/>
  <c r="AH241" i="3"/>
  <c r="J351" i="10"/>
  <c r="AP241" i="3"/>
  <c r="K87" i="10"/>
  <c r="AH243" i="3"/>
  <c r="K351" i="10"/>
  <c r="AP243" i="3"/>
  <c r="L87" i="10"/>
  <c r="AH245" i="3"/>
  <c r="L351" i="10"/>
  <c r="AP245" i="3"/>
  <c r="B88" i="10"/>
  <c r="AH251" i="3"/>
  <c r="B352" i="10"/>
  <c r="AP251" i="3"/>
  <c r="C88" i="10"/>
  <c r="AH253" i="3"/>
  <c r="C352" i="10"/>
  <c r="AP253" i="3"/>
  <c r="D88" i="10"/>
  <c r="AH255" i="3"/>
  <c r="D352" i="10"/>
  <c r="AP255" i="3"/>
  <c r="F88" i="10"/>
  <c r="AH257" i="3"/>
  <c r="F352" i="10"/>
  <c r="AP257" i="3"/>
  <c r="G88" i="10"/>
  <c r="AH259" i="3"/>
  <c r="G352" i="10"/>
  <c r="AP259" i="3"/>
  <c r="H88" i="10"/>
  <c r="AH261" i="3"/>
  <c r="H352" i="10"/>
  <c r="AP261" i="3"/>
  <c r="J88" i="10"/>
  <c r="AH263" i="3"/>
  <c r="J352" i="10"/>
  <c r="AP263" i="3"/>
  <c r="K88" i="10"/>
  <c r="AH265" i="3"/>
  <c r="K352" i="10"/>
  <c r="AP265" i="3"/>
  <c r="L88" i="10"/>
  <c r="AH267" i="3"/>
  <c r="L352" i="10"/>
  <c r="AP267" i="3"/>
  <c r="B58" i="10"/>
  <c r="AG273" i="3"/>
  <c r="B321" i="10"/>
  <c r="AO273" i="3"/>
  <c r="C58" i="10"/>
  <c r="AG275" i="3"/>
  <c r="C321" i="10"/>
  <c r="AO275" i="3"/>
  <c r="D58" i="10"/>
  <c r="AG277" i="3"/>
  <c r="D321" i="10"/>
  <c r="AO277" i="3"/>
  <c r="F58" i="10"/>
  <c r="AG279" i="3"/>
  <c r="F321" i="10"/>
  <c r="AO279" i="3"/>
  <c r="G58" i="10"/>
  <c r="AG281" i="3"/>
  <c r="G321" i="10"/>
  <c r="AO281" i="3"/>
  <c r="H58" i="10"/>
  <c r="AG283" i="3"/>
  <c r="H321" i="10"/>
  <c r="AO283" i="3"/>
  <c r="J58" i="10"/>
  <c r="AG285" i="3"/>
  <c r="J321" i="10"/>
  <c r="AO285" i="3"/>
  <c r="K58" i="10"/>
  <c r="AG287" i="3"/>
  <c r="K321" i="10"/>
  <c r="AO287" i="3"/>
  <c r="L58" i="10"/>
  <c r="AG289" i="3"/>
  <c r="L321" i="10"/>
  <c r="AO289" i="3"/>
  <c r="N58" i="10"/>
  <c r="AG291" i="3"/>
  <c r="N321" i="10"/>
  <c r="AO291" i="3"/>
  <c r="N253" i="10"/>
  <c r="V253" i="10" s="1"/>
  <c r="Z253" i="10" s="1"/>
  <c r="AR269" i="3"/>
  <c r="N187" i="10"/>
  <c r="AK269" i="3"/>
  <c r="N24" i="10"/>
  <c r="V24" i="10" s="1"/>
  <c r="Z24" i="10" s="1"/>
  <c r="AM269" i="3"/>
  <c r="N385" i="10"/>
  <c r="AQ269" i="3"/>
  <c r="N154" i="10"/>
  <c r="AJ269" i="3"/>
  <c r="N220" i="10"/>
  <c r="AL269" i="3"/>
  <c r="N286" i="10"/>
  <c r="AN269" i="3"/>
  <c r="N56" i="10"/>
  <c r="AG269" i="3"/>
  <c r="N319" i="10"/>
  <c r="AO269" i="3"/>
  <c r="N121" i="10"/>
  <c r="AI269" i="3"/>
  <c r="N88" i="10"/>
  <c r="AH269" i="3"/>
  <c r="N352" i="10"/>
  <c r="AP269" i="3"/>
  <c r="N120" i="10"/>
  <c r="AI247" i="3"/>
  <c r="N384" i="10"/>
  <c r="AQ247" i="3"/>
  <c r="N153" i="10"/>
  <c r="AJ247" i="3"/>
  <c r="N252" i="10"/>
  <c r="V252" i="10" s="1"/>
  <c r="Z252" i="10" s="1"/>
  <c r="AR247" i="3"/>
  <c r="N219" i="10"/>
  <c r="AL247" i="3"/>
  <c r="AM247" i="3"/>
  <c r="N285" i="10"/>
  <c r="AN247" i="3"/>
  <c r="N55" i="10"/>
  <c r="AG247" i="3"/>
  <c r="N318" i="10"/>
  <c r="AO247" i="3"/>
  <c r="N186" i="10"/>
  <c r="AK247" i="3"/>
  <c r="N87" i="10"/>
  <c r="AH247" i="3"/>
  <c r="N351" i="10"/>
  <c r="AP247" i="3"/>
  <c r="N119" i="10"/>
  <c r="AI225" i="3"/>
  <c r="N251" i="10"/>
  <c r="AR225" i="3"/>
  <c r="N22" i="10"/>
  <c r="V22" i="10" s="1"/>
  <c r="Z22" i="10" s="1"/>
  <c r="AM225" i="3"/>
  <c r="N185" i="10"/>
  <c r="AK225" i="3"/>
  <c r="N284" i="10"/>
  <c r="AN225" i="3"/>
  <c r="N152" i="10"/>
  <c r="AJ225" i="3"/>
  <c r="N218" i="10"/>
  <c r="AL225" i="3"/>
  <c r="N54" i="10"/>
  <c r="AG225" i="3"/>
  <c r="N317" i="10"/>
  <c r="AO225" i="3"/>
  <c r="N383" i="10"/>
  <c r="AQ225" i="3"/>
  <c r="N86" i="10"/>
  <c r="AH225" i="3"/>
  <c r="N350" i="10"/>
  <c r="AP225" i="3"/>
  <c r="N118" i="10"/>
  <c r="AI203" i="3"/>
  <c r="N151" i="10"/>
  <c r="AJ203" i="3"/>
  <c r="N21" i="10"/>
  <c r="V21" i="10" s="1"/>
  <c r="Z21" i="10" s="1"/>
  <c r="AM203" i="3"/>
  <c r="N382" i="10"/>
  <c r="AQ203" i="3"/>
  <c r="N217" i="10"/>
  <c r="AL203" i="3"/>
  <c r="N283" i="10"/>
  <c r="AN203" i="3"/>
  <c r="N184" i="10"/>
  <c r="AK203" i="3"/>
  <c r="N53" i="10"/>
  <c r="AG203" i="3"/>
  <c r="N316" i="10"/>
  <c r="AO203" i="3"/>
  <c r="N250" i="10"/>
  <c r="V250" i="10" s="1"/>
  <c r="Z250" i="10" s="1"/>
  <c r="AR203" i="3"/>
  <c r="N85" i="10"/>
  <c r="AH203" i="3"/>
  <c r="N349" i="10"/>
  <c r="AP203" i="3"/>
  <c r="N116" i="10"/>
  <c r="AI181" i="3"/>
  <c r="N380" i="10"/>
  <c r="AQ181" i="3"/>
  <c r="N149" i="10"/>
  <c r="AJ181" i="3"/>
  <c r="N248" i="10"/>
  <c r="V248" i="10" s="1"/>
  <c r="Z248" i="10" s="1"/>
  <c r="AR181" i="3"/>
  <c r="N182" i="10"/>
  <c r="AK181" i="3"/>
  <c r="N215" i="10"/>
  <c r="AL181" i="3"/>
  <c r="N281" i="10"/>
  <c r="AN181" i="3"/>
  <c r="N19" i="10"/>
  <c r="V19" i="10" s="1"/>
  <c r="Z19" i="10" s="1"/>
  <c r="AM181" i="3"/>
  <c r="N51" i="10"/>
  <c r="AG181" i="3"/>
  <c r="N314" i="10"/>
  <c r="AO181" i="3"/>
  <c r="N83" i="10"/>
  <c r="AH181" i="3"/>
  <c r="N347" i="10"/>
  <c r="AP181" i="3"/>
  <c r="N313" i="10"/>
  <c r="AO159" i="3"/>
  <c r="N82" i="10"/>
  <c r="AH159" i="3"/>
  <c r="N346" i="10"/>
  <c r="AP159" i="3"/>
  <c r="N280" i="10"/>
  <c r="AN159" i="3"/>
  <c r="N50" i="10"/>
  <c r="AG159" i="3"/>
  <c r="N115" i="10"/>
  <c r="AI159" i="3"/>
  <c r="N379" i="10"/>
  <c r="AQ159" i="3"/>
  <c r="N148" i="10"/>
  <c r="AJ159" i="3"/>
  <c r="N181" i="10"/>
  <c r="AK159" i="3"/>
  <c r="N18" i="10"/>
  <c r="V18" i="10" s="1"/>
  <c r="Z18" i="10" s="1"/>
  <c r="AM159" i="3"/>
  <c r="N247" i="10"/>
  <c r="V247" i="10" s="1"/>
  <c r="Z247" i="10" s="1"/>
  <c r="AR159" i="3"/>
  <c r="N214" i="10"/>
  <c r="AL159" i="3"/>
  <c r="N180" i="10"/>
  <c r="AK137" i="3"/>
  <c r="N213" i="10"/>
  <c r="AL137" i="3"/>
  <c r="N17" i="10"/>
  <c r="V17" i="10" s="1"/>
  <c r="Z17" i="10" s="1"/>
  <c r="AM137" i="3"/>
  <c r="N81" i="10"/>
  <c r="AH137" i="3"/>
  <c r="N345" i="10"/>
  <c r="AP137" i="3"/>
  <c r="N49" i="10"/>
  <c r="AG137" i="3"/>
  <c r="N114" i="10"/>
  <c r="AI137" i="3"/>
  <c r="N378" i="10"/>
  <c r="AQ137" i="3"/>
  <c r="N279" i="10"/>
  <c r="AN137" i="3"/>
  <c r="N312" i="10"/>
  <c r="AO137" i="3"/>
  <c r="N147" i="10"/>
  <c r="AJ137" i="3"/>
  <c r="N246" i="10"/>
  <c r="V246" i="10" s="1"/>
  <c r="Z246" i="10" s="1"/>
  <c r="AR137" i="3"/>
  <c r="N344" i="10"/>
  <c r="AP115" i="3"/>
  <c r="N377" i="10"/>
  <c r="AQ115" i="3"/>
  <c r="N146" i="10"/>
  <c r="AJ115" i="3"/>
  <c r="N245" i="10"/>
  <c r="V245" i="10" s="1"/>
  <c r="Z245" i="10" s="1"/>
  <c r="AR115" i="3"/>
  <c r="N179" i="10"/>
  <c r="AK115" i="3"/>
  <c r="N48" i="10"/>
  <c r="AG115" i="3"/>
  <c r="N212" i="10"/>
  <c r="AL115" i="3"/>
  <c r="N278" i="10"/>
  <c r="AN115" i="3"/>
  <c r="N311" i="10"/>
  <c r="AO115" i="3"/>
  <c r="N80" i="10"/>
  <c r="AH115" i="3"/>
  <c r="N113" i="10"/>
  <c r="AI115" i="3"/>
  <c r="N16" i="10"/>
  <c r="AM115" i="3"/>
  <c r="N276" i="10"/>
  <c r="AN93" i="3"/>
  <c r="N46" i="10"/>
  <c r="AG93" i="3"/>
  <c r="N309" i="10"/>
  <c r="AO93" i="3"/>
  <c r="N342" i="10"/>
  <c r="AP93" i="3"/>
  <c r="N375" i="10"/>
  <c r="AQ93" i="3"/>
  <c r="N144" i="10"/>
  <c r="AJ93" i="3"/>
  <c r="N177" i="10"/>
  <c r="AK93" i="3"/>
  <c r="N78" i="10"/>
  <c r="AH93" i="3"/>
  <c r="N111" i="10"/>
  <c r="AI93" i="3"/>
  <c r="N210" i="10"/>
  <c r="AL93" i="3"/>
  <c r="N243" i="10"/>
  <c r="V243" i="10" s="1"/>
  <c r="Z243" i="10" s="1"/>
  <c r="AR93" i="3"/>
  <c r="N14" i="10"/>
  <c r="AM93" i="3"/>
  <c r="N143" i="10"/>
  <c r="AJ71" i="3"/>
  <c r="N242" i="10"/>
  <c r="V242" i="10" s="1"/>
  <c r="Z242" i="10" s="1"/>
  <c r="AR71" i="3"/>
  <c r="N45" i="10"/>
  <c r="AG71" i="3"/>
  <c r="N77" i="10"/>
  <c r="AH71" i="3"/>
  <c r="N110" i="10"/>
  <c r="AI71" i="3"/>
  <c r="N176" i="10"/>
  <c r="AK71" i="3"/>
  <c r="N308" i="10"/>
  <c r="AO71" i="3"/>
  <c r="N209" i="10"/>
  <c r="AL71" i="3"/>
  <c r="N275" i="10"/>
  <c r="AN71" i="3"/>
  <c r="N341" i="10"/>
  <c r="AP71" i="3"/>
  <c r="N374" i="10"/>
  <c r="AQ71" i="3"/>
  <c r="N13" i="10"/>
  <c r="AM71" i="3"/>
  <c r="N307" i="10"/>
  <c r="AO49" i="3"/>
  <c r="N340" i="10"/>
  <c r="AP49" i="3"/>
  <c r="N109" i="10"/>
  <c r="AI49" i="3"/>
  <c r="N241" i="10"/>
  <c r="V241" i="10" s="1"/>
  <c r="Z241" i="10" s="1"/>
  <c r="AR49" i="3"/>
  <c r="N175" i="10"/>
  <c r="AK49" i="3"/>
  <c r="N44" i="10"/>
  <c r="AG49" i="3"/>
  <c r="N208" i="10"/>
  <c r="AL49" i="3"/>
  <c r="N12" i="10"/>
  <c r="V12" i="10" s="1"/>
  <c r="Z12" i="10" s="1"/>
  <c r="AM49" i="3"/>
  <c r="N76" i="10"/>
  <c r="AH49" i="3"/>
  <c r="N373" i="10"/>
  <c r="AQ49" i="3"/>
  <c r="N142" i="10"/>
  <c r="AJ49" i="3"/>
  <c r="N274" i="10"/>
  <c r="AN49" i="3"/>
  <c r="F11" i="10"/>
  <c r="AM15" i="3"/>
  <c r="G11" i="10"/>
  <c r="AM17" i="3"/>
  <c r="H11" i="10"/>
  <c r="AM19" i="3"/>
  <c r="B141" i="10"/>
  <c r="AJ9" i="3"/>
  <c r="B240" i="10"/>
  <c r="AR9" i="3"/>
  <c r="C141" i="10"/>
  <c r="AJ11" i="3"/>
  <c r="C240" i="10"/>
  <c r="AR11" i="3"/>
  <c r="D141" i="10"/>
  <c r="AJ13" i="3"/>
  <c r="D240" i="10"/>
  <c r="AR13" i="3"/>
  <c r="F141" i="10"/>
  <c r="AJ15" i="3"/>
  <c r="F240" i="10"/>
  <c r="AR15" i="3"/>
  <c r="G141" i="10"/>
  <c r="AJ17" i="3"/>
  <c r="G240" i="10"/>
  <c r="AR17" i="3"/>
  <c r="H141" i="10"/>
  <c r="AJ19" i="3"/>
  <c r="H240" i="10"/>
  <c r="AR19" i="3"/>
  <c r="J141" i="10"/>
  <c r="AJ21" i="3"/>
  <c r="J240" i="10"/>
  <c r="AR21" i="3"/>
  <c r="K141" i="10"/>
  <c r="AJ23" i="3"/>
  <c r="K240" i="10"/>
  <c r="AR23" i="3"/>
  <c r="L141" i="10"/>
  <c r="AJ25" i="3"/>
  <c r="L240" i="10"/>
  <c r="AR25" i="3"/>
  <c r="N141" i="10"/>
  <c r="AJ27" i="3"/>
  <c r="N240" i="10"/>
  <c r="V240" i="10" s="1"/>
  <c r="Z240" i="10" s="1"/>
  <c r="AR27" i="3"/>
  <c r="B174" i="10"/>
  <c r="AK9" i="3"/>
  <c r="C174" i="10"/>
  <c r="AK11" i="3"/>
  <c r="D174" i="10"/>
  <c r="AK13" i="3"/>
  <c r="F174" i="10"/>
  <c r="AK15" i="3"/>
  <c r="G174" i="10"/>
  <c r="AK17" i="3"/>
  <c r="H174" i="10"/>
  <c r="AK19" i="3"/>
  <c r="J174" i="10"/>
  <c r="AK21" i="3"/>
  <c r="K174" i="10"/>
  <c r="AK23" i="3"/>
  <c r="L174" i="10"/>
  <c r="AK25" i="3"/>
  <c r="N174" i="10"/>
  <c r="AK27" i="3"/>
  <c r="AL205" i="3"/>
  <c r="G207" i="10"/>
  <c r="AL17" i="3"/>
  <c r="Q349" i="4"/>
  <c r="I85" i="4"/>
  <c r="B11" i="10"/>
  <c r="AM9" i="3"/>
  <c r="L11" i="10"/>
  <c r="AM25" i="3"/>
  <c r="C273" i="10"/>
  <c r="AN11" i="3"/>
  <c r="F273" i="10"/>
  <c r="AN15" i="3"/>
  <c r="G273" i="10"/>
  <c r="AN17" i="3"/>
  <c r="J273" i="10"/>
  <c r="AN21" i="3"/>
  <c r="K273" i="10"/>
  <c r="AN23" i="3"/>
  <c r="O384" i="4"/>
  <c r="B43" i="10"/>
  <c r="AG9" i="3"/>
  <c r="B306" i="10"/>
  <c r="AO9" i="3"/>
  <c r="C43" i="10"/>
  <c r="AG11" i="3"/>
  <c r="C306" i="10"/>
  <c r="AO11" i="3"/>
  <c r="D43" i="10"/>
  <c r="AG13" i="3"/>
  <c r="D306" i="10"/>
  <c r="AO13" i="3"/>
  <c r="F43" i="10"/>
  <c r="AG15" i="3"/>
  <c r="F306" i="10"/>
  <c r="AO15" i="3"/>
  <c r="G43" i="10"/>
  <c r="AG17" i="3"/>
  <c r="G306" i="10"/>
  <c r="AO17" i="3"/>
  <c r="H43" i="10"/>
  <c r="AG19" i="3"/>
  <c r="H306" i="10"/>
  <c r="AO19" i="3"/>
  <c r="J43" i="10"/>
  <c r="AG21" i="3"/>
  <c r="J306" i="10"/>
  <c r="AO21" i="3"/>
  <c r="K43" i="10"/>
  <c r="AG23" i="3"/>
  <c r="K306" i="10"/>
  <c r="AO23" i="3"/>
  <c r="L43" i="10"/>
  <c r="AG25" i="3"/>
  <c r="L306" i="10"/>
  <c r="AO25" i="3"/>
  <c r="N43" i="10"/>
  <c r="AG27" i="3"/>
  <c r="N306" i="10"/>
  <c r="AO27" i="3"/>
  <c r="AN161" i="3"/>
  <c r="C207" i="10"/>
  <c r="AL11" i="3"/>
  <c r="D207" i="10"/>
  <c r="AL13" i="3"/>
  <c r="L207" i="10"/>
  <c r="AL25" i="3"/>
  <c r="N207" i="10"/>
  <c r="AL27" i="3"/>
  <c r="P85" i="4"/>
  <c r="J11" i="10"/>
  <c r="AM21" i="3"/>
  <c r="N11" i="10"/>
  <c r="V11" i="10" s="1"/>
  <c r="AM27" i="3"/>
  <c r="B273" i="10"/>
  <c r="AN9" i="3"/>
  <c r="H273" i="10"/>
  <c r="AN19" i="3"/>
  <c r="L273" i="10"/>
  <c r="AN25" i="3"/>
  <c r="N273" i="10"/>
  <c r="AN27" i="3"/>
  <c r="B75" i="10"/>
  <c r="AH9" i="3"/>
  <c r="B339" i="10"/>
  <c r="AP9" i="3"/>
  <c r="C75" i="10"/>
  <c r="AH11" i="3"/>
  <c r="C339" i="10"/>
  <c r="AP11" i="3"/>
  <c r="D75" i="10"/>
  <c r="AH13" i="3"/>
  <c r="D339" i="10"/>
  <c r="AP13" i="3"/>
  <c r="F75" i="10"/>
  <c r="AH15" i="3"/>
  <c r="F339" i="10"/>
  <c r="AP15" i="3"/>
  <c r="G75" i="10"/>
  <c r="AH17" i="3"/>
  <c r="G339" i="10"/>
  <c r="AP17" i="3"/>
  <c r="H75" i="10"/>
  <c r="AH19" i="3"/>
  <c r="H339" i="10"/>
  <c r="AP19" i="3"/>
  <c r="J75" i="10"/>
  <c r="AH21" i="3"/>
  <c r="J339" i="10"/>
  <c r="AP21" i="3"/>
  <c r="K75" i="10"/>
  <c r="AH23" i="3"/>
  <c r="K339" i="10"/>
  <c r="AP23" i="3"/>
  <c r="L75" i="10"/>
  <c r="AH25" i="3"/>
  <c r="L339" i="10"/>
  <c r="AP25" i="3"/>
  <c r="N75" i="10"/>
  <c r="AH27" i="3"/>
  <c r="N339" i="10"/>
  <c r="AP27" i="3"/>
  <c r="B207" i="10"/>
  <c r="AL9" i="3"/>
  <c r="F207" i="10"/>
  <c r="AL15" i="3"/>
  <c r="H207" i="10"/>
  <c r="AL19" i="3"/>
  <c r="J207" i="10"/>
  <c r="AL21" i="3"/>
  <c r="K207" i="10"/>
  <c r="AL23" i="3"/>
  <c r="C11" i="10"/>
  <c r="AM11" i="3"/>
  <c r="D11" i="10"/>
  <c r="AM13" i="3"/>
  <c r="K11" i="10"/>
  <c r="AM23" i="3"/>
  <c r="AL161" i="3"/>
  <c r="D273" i="10"/>
  <c r="AN13" i="3"/>
  <c r="AM161" i="3"/>
  <c r="B108" i="10"/>
  <c r="AI9" i="3"/>
  <c r="B372" i="10"/>
  <c r="AQ9" i="3"/>
  <c r="C108" i="10"/>
  <c r="AI11" i="3"/>
  <c r="C372" i="10"/>
  <c r="AQ11" i="3"/>
  <c r="D108" i="10"/>
  <c r="AI13" i="3"/>
  <c r="D372" i="10"/>
  <c r="AQ13" i="3"/>
  <c r="F108" i="10"/>
  <c r="AI15" i="3"/>
  <c r="F372" i="10"/>
  <c r="AQ15" i="3"/>
  <c r="G108" i="10"/>
  <c r="AI17" i="3"/>
  <c r="G372" i="10"/>
  <c r="AQ17" i="3"/>
  <c r="H108" i="10"/>
  <c r="AI19" i="3"/>
  <c r="H372" i="10"/>
  <c r="AQ19" i="3"/>
  <c r="J108" i="10"/>
  <c r="AI21" i="3"/>
  <c r="J372" i="10"/>
  <c r="AQ21" i="3"/>
  <c r="K108" i="10"/>
  <c r="AI23" i="3"/>
  <c r="K372" i="10"/>
  <c r="AQ23" i="3"/>
  <c r="L108" i="10"/>
  <c r="AI25" i="3"/>
  <c r="L372" i="10"/>
  <c r="AQ25" i="3"/>
  <c r="N108" i="10"/>
  <c r="AI27" i="3"/>
  <c r="N372" i="10"/>
  <c r="AQ27" i="3"/>
  <c r="P61" i="4"/>
  <c r="O388" i="4"/>
  <c r="P60" i="4"/>
  <c r="O291" i="10"/>
  <c r="O389" i="10"/>
  <c r="O324" i="4"/>
  <c r="O159" i="4"/>
  <c r="O356" i="10"/>
  <c r="P93" i="4"/>
  <c r="O357" i="4"/>
  <c r="O322" i="4"/>
  <c r="Q247" i="4"/>
  <c r="M247" i="4"/>
  <c r="U247" i="4" s="1"/>
  <c r="AO161" i="3"/>
  <c r="I55" i="4"/>
  <c r="O355" i="4"/>
  <c r="O257" i="10"/>
  <c r="O59" i="10"/>
  <c r="O357" i="10"/>
  <c r="P126" i="10"/>
  <c r="O91" i="10"/>
  <c r="O290" i="10"/>
  <c r="O225" i="4"/>
  <c r="O390" i="10"/>
  <c r="O256" i="4"/>
  <c r="O324" i="10"/>
  <c r="P92" i="4"/>
  <c r="AL271" i="3"/>
  <c r="AQ226" i="3"/>
  <c r="O192" i="4"/>
  <c r="M192" i="4"/>
  <c r="AG160" i="3"/>
  <c r="AL249" i="3"/>
  <c r="AR204" i="3"/>
  <c r="P143" i="4"/>
  <c r="M242" i="4"/>
  <c r="U242" i="4" s="1"/>
  <c r="AJ249" i="3"/>
  <c r="AR270" i="3"/>
  <c r="AK249" i="3"/>
  <c r="O289" i="4"/>
  <c r="AG72" i="3"/>
  <c r="AH72" i="3"/>
  <c r="AL204" i="3"/>
  <c r="AM205" i="3"/>
  <c r="AK117" i="3"/>
  <c r="AI160" i="3"/>
  <c r="AG116" i="3"/>
  <c r="AQ204" i="3"/>
  <c r="AK271" i="3"/>
  <c r="AH160" i="3"/>
  <c r="AM51" i="3"/>
  <c r="AI116" i="3"/>
  <c r="AN227" i="3"/>
  <c r="AQ270" i="3"/>
  <c r="AH6" i="3"/>
  <c r="AJ72" i="3"/>
  <c r="AH205" i="3"/>
  <c r="AO227" i="3"/>
  <c r="AG50" i="3"/>
  <c r="AJ116" i="3"/>
  <c r="AO138" i="3"/>
  <c r="AP183" i="3"/>
  <c r="AP205" i="3"/>
  <c r="AP271" i="3"/>
  <c r="AH183" i="3"/>
  <c r="AN73" i="3"/>
  <c r="AO116" i="3"/>
  <c r="AR248" i="3"/>
  <c r="AM249" i="3"/>
  <c r="AI138" i="3"/>
  <c r="AJ138" i="3"/>
  <c r="AO205" i="3"/>
  <c r="AO160" i="3"/>
  <c r="AL227" i="3"/>
  <c r="AN249" i="3"/>
  <c r="AO183" i="3"/>
  <c r="AR226" i="3"/>
  <c r="AM227" i="3"/>
  <c r="AQ248" i="3"/>
  <c r="AJ271" i="3"/>
  <c r="AG6" i="3"/>
  <c r="AN7" i="3"/>
  <c r="AN117" i="3"/>
  <c r="AG138" i="3"/>
  <c r="AK139" i="3"/>
  <c r="AP249" i="3"/>
  <c r="AN271" i="3"/>
  <c r="AM7" i="3"/>
  <c r="AM117" i="3"/>
  <c r="AH50" i="3"/>
  <c r="AO7" i="3"/>
  <c r="AJ50" i="3"/>
  <c r="AQ51" i="3"/>
  <c r="AI227" i="3"/>
  <c r="AO271" i="3"/>
  <c r="M375" i="4"/>
  <c r="AM73" i="3"/>
  <c r="B14" i="10" s="1"/>
  <c r="AL117" i="3"/>
  <c r="Q241" i="4"/>
  <c r="M241" i="4"/>
  <c r="U241" i="4" s="1"/>
  <c r="AN51" i="3"/>
  <c r="AP73" i="3"/>
  <c r="AP227" i="3"/>
  <c r="AO249" i="3"/>
  <c r="AM271" i="3"/>
  <c r="AP51" i="3"/>
  <c r="AQ73" i="3"/>
  <c r="AJ6" i="3"/>
  <c r="AK205" i="3"/>
  <c r="AJ227" i="3"/>
  <c r="AO117" i="3"/>
  <c r="B49" i="10"/>
  <c r="AG117" i="3"/>
  <c r="C180" i="4"/>
  <c r="P180" i="4" s="1"/>
  <c r="AK116" i="3"/>
  <c r="E27" i="4"/>
  <c r="O388" i="10"/>
  <c r="B81" i="10"/>
  <c r="AH117" i="3"/>
  <c r="C213" i="4"/>
  <c r="P213" i="4" s="1"/>
  <c r="AL116" i="3"/>
  <c r="AH138" i="3"/>
  <c r="AL139" i="3"/>
  <c r="AP7" i="3"/>
  <c r="B147" i="10"/>
  <c r="AJ117" i="3"/>
  <c r="C279" i="4"/>
  <c r="P279" i="4" s="1"/>
  <c r="AN116" i="3"/>
  <c r="B379" i="4"/>
  <c r="O379" i="4" s="1"/>
  <c r="AQ138" i="3"/>
  <c r="M146" i="4"/>
  <c r="B114" i="10"/>
  <c r="AI117" i="3"/>
  <c r="AQ7" i="3"/>
  <c r="AI50" i="3"/>
  <c r="AI72" i="3"/>
  <c r="B247" i="4"/>
  <c r="O247" i="4" s="1"/>
  <c r="AR138" i="3"/>
  <c r="B382" i="10"/>
  <c r="AQ183" i="3"/>
  <c r="I176" i="4"/>
  <c r="C17" i="4"/>
  <c r="E17" i="4" s="1"/>
  <c r="AM116" i="3"/>
  <c r="B50" i="10"/>
  <c r="AG139" i="3"/>
  <c r="C181" i="4"/>
  <c r="P181" i="4" s="1"/>
  <c r="AK138" i="3"/>
  <c r="B250" i="10"/>
  <c r="AR183" i="3"/>
  <c r="B346" i="4"/>
  <c r="O346" i="4" s="1"/>
  <c r="AP138" i="3"/>
  <c r="AK72" i="3"/>
  <c r="B82" i="10"/>
  <c r="AH139" i="3"/>
  <c r="C214" i="4"/>
  <c r="P214" i="4" s="1"/>
  <c r="AL138" i="3"/>
  <c r="B347" i="4"/>
  <c r="O347" i="4" s="1"/>
  <c r="AP160" i="3"/>
  <c r="AI183" i="3"/>
  <c r="AI6" i="3"/>
  <c r="AR51" i="3"/>
  <c r="AL6" i="3"/>
  <c r="AL50" i="3"/>
  <c r="AL72" i="3"/>
  <c r="B115" i="10"/>
  <c r="AI139" i="3"/>
  <c r="C18" i="4"/>
  <c r="E18" i="4" s="1"/>
  <c r="AM138" i="3"/>
  <c r="B380" i="4"/>
  <c r="O380" i="4" s="1"/>
  <c r="AQ160" i="3"/>
  <c r="AJ183" i="3"/>
  <c r="AR73" i="3"/>
  <c r="M108" i="4"/>
  <c r="I374" i="4"/>
  <c r="P375" i="4"/>
  <c r="Q111" i="4"/>
  <c r="I375" i="4"/>
  <c r="M111" i="4"/>
  <c r="O344" i="4"/>
  <c r="P80" i="4"/>
  <c r="Q344" i="4"/>
  <c r="I80" i="4"/>
  <c r="M344" i="4"/>
  <c r="B148" i="10"/>
  <c r="AJ139" i="3"/>
  <c r="C280" i="4"/>
  <c r="P280" i="4" s="1"/>
  <c r="AN138" i="3"/>
  <c r="B248" i="4"/>
  <c r="O248" i="4" s="1"/>
  <c r="AR160" i="3"/>
  <c r="C149" i="4"/>
  <c r="P149" i="4" s="1"/>
  <c r="AJ160" i="3"/>
  <c r="AK183" i="3"/>
  <c r="B22" i="4"/>
  <c r="E22" i="4" s="1"/>
  <c r="AM204" i="3"/>
  <c r="B383" i="10"/>
  <c r="AQ205" i="3"/>
  <c r="Q108" i="4"/>
  <c r="P240" i="4"/>
  <c r="Q141" i="4"/>
  <c r="W240" i="4"/>
  <c r="M141" i="4"/>
  <c r="AN50" i="3"/>
  <c r="P242" i="4"/>
  <c r="Q143" i="4"/>
  <c r="M143" i="4"/>
  <c r="AN72" i="3"/>
  <c r="P243" i="4"/>
  <c r="Q144" i="4"/>
  <c r="M144" i="4"/>
  <c r="O377" i="4"/>
  <c r="P113" i="4"/>
  <c r="Q377" i="4"/>
  <c r="I113" i="4"/>
  <c r="M377" i="4"/>
  <c r="B51" i="10"/>
  <c r="AG161" i="3"/>
  <c r="C182" i="4"/>
  <c r="P182" i="4" s="1"/>
  <c r="AK160" i="3"/>
  <c r="AL183" i="3"/>
  <c r="B284" i="4"/>
  <c r="O284" i="4" s="1"/>
  <c r="AN204" i="3"/>
  <c r="B251" i="10"/>
  <c r="AR205" i="3"/>
  <c r="E28" i="10"/>
  <c r="P389" i="4"/>
  <c r="AO51" i="3"/>
  <c r="I373" i="4"/>
  <c r="AM72" i="3"/>
  <c r="M175" i="4"/>
  <c r="AO6" i="3"/>
  <c r="AG7" i="3"/>
  <c r="O174" i="4"/>
  <c r="Q174" i="4"/>
  <c r="M174" i="4"/>
  <c r="AO50" i="3"/>
  <c r="AG51" i="3"/>
  <c r="O176" i="4"/>
  <c r="Q176" i="4"/>
  <c r="M176" i="4"/>
  <c r="AO72" i="3"/>
  <c r="AG73" i="3"/>
  <c r="O177" i="4"/>
  <c r="Q177" i="4"/>
  <c r="M177" i="4"/>
  <c r="O245" i="4"/>
  <c r="P146" i="4"/>
  <c r="Q245" i="4"/>
  <c r="I146" i="4"/>
  <c r="M245" i="4"/>
  <c r="U245" i="4" s="1"/>
  <c r="B83" i="10"/>
  <c r="AH161" i="3"/>
  <c r="C215" i="4"/>
  <c r="P215" i="4" s="1"/>
  <c r="AL160" i="3"/>
  <c r="AM183" i="3"/>
  <c r="AI205" i="3"/>
  <c r="B317" i="4"/>
  <c r="O317" i="4" s="1"/>
  <c r="AO204" i="3"/>
  <c r="C54" i="4"/>
  <c r="P54" i="4" s="1"/>
  <c r="AG204" i="3"/>
  <c r="B23" i="4"/>
  <c r="E23" i="4" s="1"/>
  <c r="AM226" i="3"/>
  <c r="B384" i="10"/>
  <c r="AQ227" i="3"/>
  <c r="I174" i="4"/>
  <c r="P373" i="4"/>
  <c r="I372" i="4"/>
  <c r="AM50" i="3"/>
  <c r="Q175" i="4"/>
  <c r="Q208" i="4"/>
  <c r="M208" i="4"/>
  <c r="AP6" i="3"/>
  <c r="AH7" i="3"/>
  <c r="Q207" i="4"/>
  <c r="M207" i="4"/>
  <c r="AP50" i="3"/>
  <c r="AH51" i="3"/>
  <c r="Q209" i="4"/>
  <c r="M209" i="4"/>
  <c r="AP72" i="3"/>
  <c r="AH73" i="3"/>
  <c r="Q210" i="4"/>
  <c r="M210" i="4"/>
  <c r="P179" i="4"/>
  <c r="I179" i="4"/>
  <c r="B116" i="10"/>
  <c r="AI161" i="3"/>
  <c r="C19" i="4"/>
  <c r="E19" i="4" s="1"/>
  <c r="AM160" i="3"/>
  <c r="AN183" i="3"/>
  <c r="AJ205" i="3"/>
  <c r="B350" i="4"/>
  <c r="O350" i="4" s="1"/>
  <c r="AP204" i="3"/>
  <c r="C86" i="4"/>
  <c r="P86" i="4" s="1"/>
  <c r="AH204" i="3"/>
  <c r="B285" i="4"/>
  <c r="O285" i="4" s="1"/>
  <c r="AN226" i="3"/>
  <c r="B252" i="10"/>
  <c r="AR227" i="3"/>
  <c r="M109" i="4"/>
  <c r="P374" i="4"/>
  <c r="P241" i="4"/>
  <c r="M142" i="4"/>
  <c r="AQ6" i="3"/>
  <c r="AI7" i="3"/>
  <c r="E11" i="4"/>
  <c r="AQ50" i="3"/>
  <c r="AI51" i="3"/>
  <c r="AQ72" i="3"/>
  <c r="AI73" i="3"/>
  <c r="P212" i="4"/>
  <c r="I212" i="4"/>
  <c r="AH116" i="3"/>
  <c r="B318" i="4"/>
  <c r="E318" i="4" s="1"/>
  <c r="AO226" i="3"/>
  <c r="C55" i="4"/>
  <c r="P55" i="4" s="1"/>
  <c r="AG226" i="3"/>
  <c r="B24" i="4"/>
  <c r="E24" i="4" s="1"/>
  <c r="AM248" i="3"/>
  <c r="B385" i="10"/>
  <c r="AQ249" i="3"/>
  <c r="O126" i="4"/>
  <c r="E29" i="10"/>
  <c r="P390" i="4"/>
  <c r="AO73" i="3"/>
  <c r="Q274" i="4"/>
  <c r="M274" i="4"/>
  <c r="AR6" i="3"/>
  <c r="AJ7" i="3"/>
  <c r="O273" i="4"/>
  <c r="Q273" i="4"/>
  <c r="M273" i="4"/>
  <c r="AR50" i="3"/>
  <c r="AJ51" i="3"/>
  <c r="O275" i="4"/>
  <c r="Q275" i="4"/>
  <c r="M275" i="4"/>
  <c r="AR72" i="3"/>
  <c r="AJ73" i="3"/>
  <c r="O276" i="4"/>
  <c r="Q276" i="4"/>
  <c r="M276" i="4"/>
  <c r="B345" i="4"/>
  <c r="O345" i="4" s="1"/>
  <c r="AP116" i="3"/>
  <c r="C152" i="4"/>
  <c r="P152" i="4" s="1"/>
  <c r="AJ204" i="3"/>
  <c r="B351" i="4"/>
  <c r="O351" i="4" s="1"/>
  <c r="AP226" i="3"/>
  <c r="C87" i="4"/>
  <c r="P87" i="4" s="1"/>
  <c r="AH226" i="3"/>
  <c r="I276" i="4"/>
  <c r="P372" i="4"/>
  <c r="AN6" i="3"/>
  <c r="P44" i="4"/>
  <c r="Q307" i="4"/>
  <c r="I44" i="4"/>
  <c r="M307" i="4"/>
  <c r="AK7" i="3"/>
  <c r="P43" i="4"/>
  <c r="Q306" i="4"/>
  <c r="I43" i="4"/>
  <c r="M306" i="4"/>
  <c r="AK51" i="3"/>
  <c r="P45" i="4"/>
  <c r="Q308" i="4"/>
  <c r="I45" i="4"/>
  <c r="M308" i="4"/>
  <c r="AK73" i="3"/>
  <c r="P46" i="4"/>
  <c r="Q309" i="4"/>
  <c r="I46" i="4"/>
  <c r="M309" i="4"/>
  <c r="AP95" i="3"/>
  <c r="P278" i="4"/>
  <c r="I278" i="4"/>
  <c r="B378" i="4"/>
  <c r="O378" i="4" s="1"/>
  <c r="AQ116" i="3"/>
  <c r="AK227" i="3"/>
  <c r="AI249" i="3"/>
  <c r="B26" i="4"/>
  <c r="E26" i="4" s="1"/>
  <c r="AM270" i="3"/>
  <c r="B387" i="10"/>
  <c r="AQ271" i="3"/>
  <c r="AK6" i="3"/>
  <c r="AK50" i="3"/>
  <c r="Q109" i="4"/>
  <c r="AM6" i="3"/>
  <c r="Q110" i="4"/>
  <c r="M110" i="4"/>
  <c r="Q142" i="4"/>
  <c r="P76" i="4"/>
  <c r="Q340" i="4"/>
  <c r="I76" i="4"/>
  <c r="M340" i="4"/>
  <c r="AL7" i="3"/>
  <c r="O339" i="4"/>
  <c r="P75" i="4"/>
  <c r="Q339" i="4"/>
  <c r="I75" i="4"/>
  <c r="M339" i="4"/>
  <c r="AL51" i="3"/>
  <c r="O341" i="4"/>
  <c r="P77" i="4"/>
  <c r="Q341" i="4"/>
  <c r="I77" i="4"/>
  <c r="M341" i="4"/>
  <c r="AL73" i="3"/>
  <c r="O342" i="4"/>
  <c r="P78" i="4"/>
  <c r="Q342" i="4"/>
  <c r="I78" i="4"/>
  <c r="M342" i="4"/>
  <c r="O48" i="4"/>
  <c r="P311" i="4"/>
  <c r="Q48" i="4"/>
  <c r="I311" i="4"/>
  <c r="M48" i="4"/>
  <c r="B246" i="4"/>
  <c r="O246" i="4" s="1"/>
  <c r="AR116" i="3"/>
  <c r="AN205" i="3"/>
  <c r="C153" i="4"/>
  <c r="P153" i="4" s="1"/>
  <c r="AJ226" i="3"/>
  <c r="AG248" i="3"/>
  <c r="AG270" i="3"/>
  <c r="AH248" i="3"/>
  <c r="AH270" i="3"/>
  <c r="O81" i="4"/>
  <c r="P345" i="4"/>
  <c r="Q81" i="4"/>
  <c r="I345" i="4"/>
  <c r="M81" i="4"/>
  <c r="O82" i="4"/>
  <c r="P346" i="4"/>
  <c r="Q82" i="4"/>
  <c r="I346" i="4"/>
  <c r="M82" i="4"/>
  <c r="O83" i="4"/>
  <c r="P347" i="4"/>
  <c r="Q83" i="4"/>
  <c r="I347" i="4"/>
  <c r="M83" i="4"/>
  <c r="AI204" i="3"/>
  <c r="AI226" i="3"/>
  <c r="AI248" i="3"/>
  <c r="AI270" i="3"/>
  <c r="O124" i="10"/>
  <c r="P388" i="10"/>
  <c r="Q124" i="10"/>
  <c r="I388" i="10"/>
  <c r="M124" i="10"/>
  <c r="O389" i="4"/>
  <c r="P125" i="4"/>
  <c r="P28" i="10"/>
  <c r="Q389" i="4"/>
  <c r="I125" i="4"/>
  <c r="I28" i="10"/>
  <c r="M389" i="4"/>
  <c r="O390" i="4"/>
  <c r="P126" i="4"/>
  <c r="P29" i="10"/>
  <c r="Q390" i="4"/>
  <c r="I126" i="4"/>
  <c r="I29" i="10"/>
  <c r="M390" i="4"/>
  <c r="O114" i="4"/>
  <c r="P378" i="4"/>
  <c r="Q114" i="4"/>
  <c r="I378" i="4"/>
  <c r="M114" i="4"/>
  <c r="O115" i="4"/>
  <c r="P379" i="4"/>
  <c r="Q115" i="4"/>
  <c r="I379" i="4"/>
  <c r="M115" i="4"/>
  <c r="O116" i="4"/>
  <c r="P380" i="4"/>
  <c r="Q116" i="4"/>
  <c r="I380" i="4"/>
  <c r="M116" i="4"/>
  <c r="P283" i="4"/>
  <c r="I283" i="4"/>
  <c r="P284" i="4"/>
  <c r="I284" i="4"/>
  <c r="P285" i="4"/>
  <c r="I285" i="4"/>
  <c r="AJ248" i="3"/>
  <c r="AR249" i="3"/>
  <c r="P286" i="4"/>
  <c r="I286" i="4"/>
  <c r="AJ270" i="3"/>
  <c r="AR271" i="3"/>
  <c r="P288" i="4"/>
  <c r="I288" i="4"/>
  <c r="O157" i="10"/>
  <c r="P289" i="4"/>
  <c r="P256" i="10"/>
  <c r="S256" i="10" s="1"/>
  <c r="Q157" i="10"/>
  <c r="I289" i="4"/>
  <c r="I256" i="10"/>
  <c r="M157" i="10"/>
  <c r="P158" i="4"/>
  <c r="P290" i="10"/>
  <c r="Q257" i="4"/>
  <c r="I158" i="4"/>
  <c r="I290" i="10"/>
  <c r="M257" i="4"/>
  <c r="U257" i="4" s="1"/>
  <c r="Y257" i="10" s="1"/>
  <c r="O258" i="4"/>
  <c r="P159" i="4"/>
  <c r="P291" i="10"/>
  <c r="Q258" i="4"/>
  <c r="I159" i="4"/>
  <c r="I291" i="10"/>
  <c r="M258" i="4"/>
  <c r="U258" i="4" s="1"/>
  <c r="Y258" i="10" s="1"/>
  <c r="O147" i="4"/>
  <c r="P246" i="4"/>
  <c r="Q147" i="4"/>
  <c r="M147" i="4"/>
  <c r="O148" i="4"/>
  <c r="P247" i="4"/>
  <c r="Q148" i="4"/>
  <c r="M148" i="4"/>
  <c r="AN160" i="3"/>
  <c r="O149" i="4"/>
  <c r="P248" i="4"/>
  <c r="Q149" i="4"/>
  <c r="M149" i="4"/>
  <c r="P316" i="4"/>
  <c r="Q53" i="4"/>
  <c r="I316" i="4"/>
  <c r="M53" i="4"/>
  <c r="AK204" i="3"/>
  <c r="O54" i="4"/>
  <c r="P317" i="4"/>
  <c r="Q54" i="4"/>
  <c r="I317" i="4"/>
  <c r="M54" i="4"/>
  <c r="AK226" i="3"/>
  <c r="O55" i="4"/>
  <c r="P318" i="4"/>
  <c r="Q55" i="4"/>
  <c r="I318" i="4"/>
  <c r="M55" i="4"/>
  <c r="AK248" i="3"/>
  <c r="O56" i="4"/>
  <c r="P319" i="4"/>
  <c r="Q56" i="4"/>
  <c r="I319" i="4"/>
  <c r="M56" i="4"/>
  <c r="AK270" i="3"/>
  <c r="O58" i="4"/>
  <c r="P321" i="4"/>
  <c r="Q58" i="4"/>
  <c r="I321" i="4"/>
  <c r="M58" i="4"/>
  <c r="O59" i="4"/>
  <c r="O190" i="10"/>
  <c r="P322" i="4"/>
  <c r="Q59" i="4"/>
  <c r="Q190" i="10"/>
  <c r="I322" i="4"/>
  <c r="M59" i="4"/>
  <c r="M190" i="10"/>
  <c r="P191" i="4"/>
  <c r="P323" i="10"/>
  <c r="Q60" i="10"/>
  <c r="I191" i="4"/>
  <c r="I323" i="10"/>
  <c r="M60" i="10"/>
  <c r="O61" i="10"/>
  <c r="P192" i="4"/>
  <c r="P324" i="10"/>
  <c r="S324" i="10" s="1"/>
  <c r="Q61" i="10"/>
  <c r="I192" i="4"/>
  <c r="I324" i="10"/>
  <c r="M61" i="10"/>
  <c r="O180" i="4"/>
  <c r="Q180" i="4"/>
  <c r="M180" i="4"/>
  <c r="O181" i="4"/>
  <c r="Q181" i="4"/>
  <c r="M181" i="4"/>
  <c r="O182" i="4"/>
  <c r="Q182" i="4"/>
  <c r="M182" i="4"/>
  <c r="P349" i="4"/>
  <c r="Q85" i="4"/>
  <c r="I349" i="4"/>
  <c r="M85" i="4"/>
  <c r="P350" i="4"/>
  <c r="Q86" i="4"/>
  <c r="I350" i="4"/>
  <c r="M86" i="4"/>
  <c r="AL226" i="3"/>
  <c r="P351" i="4"/>
  <c r="Q87" i="4"/>
  <c r="I351" i="4"/>
  <c r="M87" i="4"/>
  <c r="AL248" i="3"/>
  <c r="P352" i="4"/>
  <c r="Q88" i="4"/>
  <c r="I352" i="4"/>
  <c r="M88" i="4"/>
  <c r="AL270" i="3"/>
  <c r="O90" i="4"/>
  <c r="P354" i="4"/>
  <c r="Q90" i="4"/>
  <c r="I354" i="4"/>
  <c r="M90" i="4"/>
  <c r="O91" i="4"/>
  <c r="O223" i="10"/>
  <c r="P355" i="4"/>
  <c r="Q91" i="4"/>
  <c r="Q223" i="10"/>
  <c r="I355" i="4"/>
  <c r="M91" i="4"/>
  <c r="M223" i="10"/>
  <c r="O92" i="10"/>
  <c r="P224" i="4"/>
  <c r="P356" i="10"/>
  <c r="Q92" i="10"/>
  <c r="I224" i="4"/>
  <c r="I356" i="10"/>
  <c r="M92" i="10"/>
  <c r="O93" i="10"/>
  <c r="P225" i="4"/>
  <c r="P357" i="10"/>
  <c r="Q93" i="10"/>
  <c r="I225" i="4"/>
  <c r="I357" i="10"/>
  <c r="M93" i="10"/>
  <c r="O213" i="4"/>
  <c r="Q213" i="4"/>
  <c r="M213" i="4"/>
  <c r="O214" i="4"/>
  <c r="Q214" i="4"/>
  <c r="M214" i="4"/>
  <c r="O215" i="4"/>
  <c r="Q215" i="4"/>
  <c r="M215" i="4"/>
  <c r="P382" i="4"/>
  <c r="Q118" i="4"/>
  <c r="I382" i="4"/>
  <c r="M118" i="4"/>
  <c r="P383" i="4"/>
  <c r="Q119" i="4"/>
  <c r="I383" i="4"/>
  <c r="M119" i="4"/>
  <c r="P384" i="4"/>
  <c r="Q120" i="4"/>
  <c r="I384" i="4"/>
  <c r="M120" i="4"/>
  <c r="P385" i="4"/>
  <c r="Q121" i="4"/>
  <c r="I385" i="4"/>
  <c r="M121" i="4"/>
  <c r="O123" i="4"/>
  <c r="P387" i="4"/>
  <c r="Q123" i="4"/>
  <c r="I387" i="4"/>
  <c r="M123" i="4"/>
  <c r="O124" i="4"/>
  <c r="E27" i="10"/>
  <c r="T27" i="10" s="1"/>
  <c r="P388" i="4"/>
  <c r="Q124" i="4"/>
  <c r="Q27" i="10"/>
  <c r="I388" i="4"/>
  <c r="M124" i="4"/>
  <c r="M27" i="10"/>
  <c r="U27" i="10" s="1"/>
  <c r="O125" i="10"/>
  <c r="P389" i="10"/>
  <c r="Q125" i="10"/>
  <c r="I389" i="10"/>
  <c r="M125" i="10"/>
  <c r="O126" i="10"/>
  <c r="P390" i="10"/>
  <c r="Q126" i="10"/>
  <c r="I390" i="10"/>
  <c r="M126" i="10"/>
  <c r="P250" i="4"/>
  <c r="Q151" i="4"/>
  <c r="M151" i="4"/>
  <c r="P251" i="4"/>
  <c r="Q152" i="4"/>
  <c r="M152" i="4"/>
  <c r="P252" i="4"/>
  <c r="Q153" i="4"/>
  <c r="M153" i="4"/>
  <c r="AN248" i="3"/>
  <c r="P253" i="4"/>
  <c r="Q154" i="4"/>
  <c r="M154" i="4"/>
  <c r="AN270" i="3"/>
  <c r="O156" i="4"/>
  <c r="P255" i="4"/>
  <c r="Q156" i="4"/>
  <c r="M156" i="4"/>
  <c r="O157" i="4"/>
  <c r="O289" i="10"/>
  <c r="P256" i="4"/>
  <c r="Q157" i="4"/>
  <c r="Q289" i="10"/>
  <c r="M157" i="4"/>
  <c r="M289" i="10"/>
  <c r="O158" i="10"/>
  <c r="P290" i="4"/>
  <c r="P257" i="10"/>
  <c r="Q158" i="10"/>
  <c r="I290" i="4"/>
  <c r="I257" i="10"/>
  <c r="M158" i="10"/>
  <c r="O159" i="10"/>
  <c r="P291" i="4"/>
  <c r="P258" i="10"/>
  <c r="Q159" i="10"/>
  <c r="I291" i="4"/>
  <c r="I258" i="10"/>
  <c r="M159" i="10"/>
  <c r="O279" i="4"/>
  <c r="Q279" i="4"/>
  <c r="M279" i="4"/>
  <c r="O280" i="4"/>
  <c r="Q280" i="4"/>
  <c r="M280" i="4"/>
  <c r="AJ161" i="3"/>
  <c r="O281" i="4"/>
  <c r="Q281" i="4"/>
  <c r="M281" i="4"/>
  <c r="Q184" i="4"/>
  <c r="M184" i="4"/>
  <c r="AG205" i="3"/>
  <c r="O185" i="4"/>
  <c r="Q185" i="4"/>
  <c r="M185" i="4"/>
  <c r="AG227" i="3"/>
  <c r="O186" i="4"/>
  <c r="Q186" i="4"/>
  <c r="M186" i="4"/>
  <c r="AO248" i="3"/>
  <c r="AG249" i="3"/>
  <c r="O187" i="4"/>
  <c r="Q187" i="4"/>
  <c r="M187" i="4"/>
  <c r="AO270" i="3"/>
  <c r="AG271" i="3"/>
  <c r="O189" i="4"/>
  <c r="Q189" i="4"/>
  <c r="M189" i="4"/>
  <c r="O190" i="4"/>
  <c r="O322" i="10"/>
  <c r="P59" i="10"/>
  <c r="Q190" i="4"/>
  <c r="Q322" i="10"/>
  <c r="I59" i="10"/>
  <c r="M190" i="4"/>
  <c r="M322" i="10"/>
  <c r="O191" i="10"/>
  <c r="P323" i="4"/>
  <c r="Q60" i="4"/>
  <c r="Q191" i="10"/>
  <c r="I323" i="4"/>
  <c r="M60" i="4"/>
  <c r="M191" i="10"/>
  <c r="O61" i="4"/>
  <c r="O192" i="10"/>
  <c r="P324" i="4"/>
  <c r="Q61" i="4"/>
  <c r="Q192" i="10"/>
  <c r="I324" i="4"/>
  <c r="M61" i="4"/>
  <c r="M192" i="10"/>
  <c r="M218" i="4"/>
  <c r="AH227" i="3"/>
  <c r="M219" i="4"/>
  <c r="AP248" i="3"/>
  <c r="AH249" i="3"/>
  <c r="Q220" i="4"/>
  <c r="M220" i="4"/>
  <c r="AP270" i="3"/>
  <c r="AH271" i="3"/>
  <c r="O222" i="4"/>
  <c r="Q222" i="4"/>
  <c r="M222" i="4"/>
  <c r="O223" i="4"/>
  <c r="O355" i="10"/>
  <c r="P91" i="10"/>
  <c r="Q223" i="4"/>
  <c r="Q355" i="10"/>
  <c r="I91" i="10"/>
  <c r="M223" i="4"/>
  <c r="M355" i="10"/>
  <c r="O224" i="10"/>
  <c r="P356" i="4"/>
  <c r="Q92" i="4"/>
  <c r="Q224" i="10"/>
  <c r="I356" i="4"/>
  <c r="M92" i="4"/>
  <c r="M224" i="10"/>
  <c r="O93" i="4"/>
  <c r="O225" i="10"/>
  <c r="P357" i="4"/>
  <c r="Q93" i="4"/>
  <c r="Q225" i="10"/>
  <c r="I357" i="4"/>
  <c r="M93" i="4"/>
  <c r="M225" i="10"/>
  <c r="AL94" i="3"/>
  <c r="AH95" i="3"/>
  <c r="AH94" i="3"/>
  <c r="AP94" i="3"/>
  <c r="AL95" i="3"/>
  <c r="AJ94" i="3"/>
  <c r="AN94" i="3"/>
  <c r="AR94" i="3"/>
  <c r="AJ95" i="3"/>
  <c r="AN95" i="3"/>
  <c r="B245" i="10"/>
  <c r="AR95" i="3"/>
  <c r="AG94" i="3"/>
  <c r="AI94" i="3"/>
  <c r="AK94" i="3"/>
  <c r="AM94" i="3"/>
  <c r="AO94" i="3"/>
  <c r="AQ94" i="3"/>
  <c r="AG95" i="3"/>
  <c r="AI95" i="3"/>
  <c r="AK95" i="3"/>
  <c r="AO95" i="3"/>
  <c r="AQ95" i="3"/>
  <c r="Y256" i="10"/>
  <c r="R257" i="10"/>
  <c r="I241" i="4"/>
  <c r="I240" i="4"/>
  <c r="I242" i="4"/>
  <c r="I243" i="4"/>
  <c r="I245" i="4"/>
  <c r="I246" i="4"/>
  <c r="I247" i="4"/>
  <c r="I248" i="4"/>
  <c r="I250" i="4"/>
  <c r="I251" i="4"/>
  <c r="I252" i="4"/>
  <c r="I253" i="4"/>
  <c r="I255" i="4"/>
  <c r="I256" i="4"/>
  <c r="I257" i="4"/>
  <c r="I258" i="4"/>
  <c r="R322" i="10"/>
  <c r="R324" i="10"/>
  <c r="AH28" i="3"/>
  <c r="B76" i="4"/>
  <c r="AJ28" i="3"/>
  <c r="B142" i="4"/>
  <c r="AL28" i="3"/>
  <c r="B208" i="4"/>
  <c r="AN28" i="3"/>
  <c r="B274" i="4"/>
  <c r="AP28" i="3"/>
  <c r="B340" i="4"/>
  <c r="AR28" i="3"/>
  <c r="B241" i="4"/>
  <c r="AH29" i="3"/>
  <c r="B76" i="10"/>
  <c r="AJ29" i="3"/>
  <c r="B142" i="10"/>
  <c r="AL29" i="3"/>
  <c r="B208" i="10"/>
  <c r="AN29" i="3"/>
  <c r="B274" i="10"/>
  <c r="AP29" i="3"/>
  <c r="B340" i="10"/>
  <c r="AR29" i="3"/>
  <c r="B241" i="10"/>
  <c r="E75" i="4"/>
  <c r="O75" i="4"/>
  <c r="E141" i="4"/>
  <c r="O141" i="4"/>
  <c r="E207" i="4"/>
  <c r="O207" i="4"/>
  <c r="O240" i="4"/>
  <c r="E240" i="4"/>
  <c r="E77" i="4"/>
  <c r="O77" i="4"/>
  <c r="E143" i="4"/>
  <c r="O143" i="4"/>
  <c r="E209" i="4"/>
  <c r="O209" i="4"/>
  <c r="O242" i="4"/>
  <c r="E242" i="4"/>
  <c r="O78" i="4"/>
  <c r="E78" i="4"/>
  <c r="O144" i="4"/>
  <c r="E144" i="4"/>
  <c r="O210" i="4"/>
  <c r="E210" i="4"/>
  <c r="E243" i="4"/>
  <c r="O243" i="4"/>
  <c r="AG182" i="3"/>
  <c r="B53" i="4"/>
  <c r="AI182" i="3"/>
  <c r="B118" i="4"/>
  <c r="AK182" i="3"/>
  <c r="B184" i="4"/>
  <c r="AM182" i="3"/>
  <c r="B21" i="4"/>
  <c r="E21" i="4" s="1"/>
  <c r="AO182" i="3"/>
  <c r="B316" i="4"/>
  <c r="AQ182" i="3"/>
  <c r="B382" i="4"/>
  <c r="AG183" i="3"/>
  <c r="B53" i="10"/>
  <c r="O119" i="4"/>
  <c r="E119" i="4"/>
  <c r="E120" i="4"/>
  <c r="O120" i="4"/>
  <c r="O121" i="4"/>
  <c r="E121" i="4"/>
  <c r="O319" i="4"/>
  <c r="E319" i="4"/>
  <c r="V27" i="10"/>
  <c r="Z27" i="10" s="1"/>
  <c r="R27" i="10"/>
  <c r="E28" i="4"/>
  <c r="R60" i="10"/>
  <c r="V28" i="10"/>
  <c r="Z28" i="10" s="1"/>
  <c r="V29" i="10"/>
  <c r="Z29" i="10" s="1"/>
  <c r="R59" i="10"/>
  <c r="R124" i="10"/>
  <c r="R190" i="10"/>
  <c r="R125" i="10"/>
  <c r="R191" i="10"/>
  <c r="R323" i="10"/>
  <c r="R389" i="10"/>
  <c r="R61" i="10"/>
  <c r="R126" i="10"/>
  <c r="R192" i="10"/>
  <c r="R390" i="10"/>
  <c r="E45" i="4"/>
  <c r="E43" i="4"/>
  <c r="E58" i="4"/>
  <c r="E50" i="4"/>
  <c r="E48" i="4"/>
  <c r="E90" i="4"/>
  <c r="E82" i="4"/>
  <c r="E80" i="4"/>
  <c r="E123" i="4"/>
  <c r="E115" i="4"/>
  <c r="E113" i="4"/>
  <c r="E156" i="4"/>
  <c r="E148" i="4"/>
  <c r="E146" i="4"/>
  <c r="E186" i="4"/>
  <c r="E176" i="4"/>
  <c r="E174" i="4"/>
  <c r="E189" i="4"/>
  <c r="E179" i="4"/>
  <c r="E222" i="4"/>
  <c r="E212" i="4"/>
  <c r="E255" i="4"/>
  <c r="E245" i="4"/>
  <c r="E275" i="4"/>
  <c r="E273" i="4"/>
  <c r="E288" i="4"/>
  <c r="E278" i="4"/>
  <c r="E321" i="4"/>
  <c r="E313" i="4"/>
  <c r="E311" i="4"/>
  <c r="E341" i="4"/>
  <c r="E339" i="4"/>
  <c r="E354" i="4"/>
  <c r="E344" i="4"/>
  <c r="E384" i="4"/>
  <c r="E374" i="4"/>
  <c r="E372" i="4"/>
  <c r="E387" i="4"/>
  <c r="E377" i="4"/>
  <c r="E92" i="10"/>
  <c r="E125" i="10"/>
  <c r="E159" i="10"/>
  <c r="E157" i="10"/>
  <c r="E192" i="10"/>
  <c r="E190" i="10"/>
  <c r="E225" i="10"/>
  <c r="E223" i="10"/>
  <c r="E258" i="10"/>
  <c r="E256" i="10"/>
  <c r="E291" i="10"/>
  <c r="E289" i="10"/>
  <c r="E324" i="10"/>
  <c r="E322" i="10"/>
  <c r="E357" i="10"/>
  <c r="E355" i="10"/>
  <c r="E390" i="10"/>
  <c r="AG28" i="3"/>
  <c r="B44" i="4"/>
  <c r="AI28" i="3"/>
  <c r="B109" i="4"/>
  <c r="AK28" i="3"/>
  <c r="B175" i="4"/>
  <c r="AM28" i="3"/>
  <c r="B12" i="4"/>
  <c r="E12" i="4" s="1"/>
  <c r="AO28" i="3"/>
  <c r="B307" i="4"/>
  <c r="AQ28" i="3"/>
  <c r="B373" i="4"/>
  <c r="AG29" i="3"/>
  <c r="B44" i="10"/>
  <c r="AI29" i="3"/>
  <c r="B109" i="10"/>
  <c r="AK29" i="3"/>
  <c r="B175" i="10"/>
  <c r="AM29" i="3"/>
  <c r="B12" i="10"/>
  <c r="AO29" i="3"/>
  <c r="B307" i="10"/>
  <c r="AQ29" i="3"/>
  <c r="B373" i="10"/>
  <c r="E108" i="4"/>
  <c r="O108" i="4"/>
  <c r="O306" i="4"/>
  <c r="E306" i="4"/>
  <c r="R11" i="4"/>
  <c r="V11" i="4"/>
  <c r="E110" i="4"/>
  <c r="O110" i="4"/>
  <c r="O308" i="4"/>
  <c r="E308" i="4"/>
  <c r="O111" i="4"/>
  <c r="E111" i="4"/>
  <c r="E309" i="4"/>
  <c r="O309" i="4"/>
  <c r="Z1" i="3"/>
  <c r="AH182" i="3"/>
  <c r="B85" i="4"/>
  <c r="AJ182" i="3"/>
  <c r="B151" i="4"/>
  <c r="AL182" i="3"/>
  <c r="B217" i="4"/>
  <c r="AN182" i="3"/>
  <c r="B283" i="4"/>
  <c r="AP182" i="3"/>
  <c r="B349" i="4"/>
  <c r="AR182" i="3"/>
  <c r="B250" i="4"/>
  <c r="O86" i="4"/>
  <c r="O152" i="4"/>
  <c r="O218" i="4"/>
  <c r="E218" i="4"/>
  <c r="O251" i="4"/>
  <c r="E251" i="4"/>
  <c r="O87" i="4"/>
  <c r="O153" i="4"/>
  <c r="E219" i="4"/>
  <c r="O219" i="4"/>
  <c r="E252" i="4"/>
  <c r="O252" i="4"/>
  <c r="E88" i="4"/>
  <c r="O88" i="4"/>
  <c r="E154" i="4"/>
  <c r="O154" i="4"/>
  <c r="E220" i="4"/>
  <c r="O220" i="4"/>
  <c r="O253" i="4"/>
  <c r="E253" i="4"/>
  <c r="V256" i="10"/>
  <c r="Z256" i="10" s="1"/>
  <c r="R256" i="10"/>
  <c r="V257" i="10"/>
  <c r="Z257" i="10" s="1"/>
  <c r="V258" i="10"/>
  <c r="Z258" i="10" s="1"/>
  <c r="R258" i="10"/>
  <c r="E14" i="4"/>
  <c r="R91" i="10"/>
  <c r="R157" i="10"/>
  <c r="R223" i="10"/>
  <c r="R289" i="10"/>
  <c r="R355" i="10"/>
  <c r="R92" i="10"/>
  <c r="R158" i="10"/>
  <c r="R224" i="10"/>
  <c r="R290" i="10"/>
  <c r="R356" i="10"/>
  <c r="R93" i="10"/>
  <c r="R159" i="10"/>
  <c r="R225" i="10"/>
  <c r="R291" i="10"/>
  <c r="R357" i="10"/>
  <c r="E56" i="4"/>
  <c r="E46" i="4"/>
  <c r="E61" i="4"/>
  <c r="E59" i="4"/>
  <c r="E51" i="4"/>
  <c r="E49" i="4"/>
  <c r="E93" i="4"/>
  <c r="E91" i="4"/>
  <c r="E83" i="4"/>
  <c r="E81" i="4"/>
  <c r="E124" i="4"/>
  <c r="E116" i="4"/>
  <c r="E114" i="4"/>
  <c r="E159" i="4"/>
  <c r="E157" i="4"/>
  <c r="E147" i="4"/>
  <c r="E187" i="4"/>
  <c r="E185" i="4"/>
  <c r="E177" i="4"/>
  <c r="E192" i="4"/>
  <c r="E190" i="4"/>
  <c r="E225" i="4"/>
  <c r="E223" i="4"/>
  <c r="E258" i="4"/>
  <c r="E256" i="4"/>
  <c r="E286" i="4"/>
  <c r="E276" i="4"/>
  <c r="E291" i="4"/>
  <c r="E289" i="4"/>
  <c r="E281" i="4"/>
  <c r="E324" i="4"/>
  <c r="E322" i="4"/>
  <c r="E314" i="4"/>
  <c r="E312" i="4"/>
  <c r="E352" i="4"/>
  <c r="E342" i="4"/>
  <c r="E357" i="4"/>
  <c r="E355" i="4"/>
  <c r="E385" i="4"/>
  <c r="E383" i="4"/>
  <c r="E375" i="4"/>
  <c r="E388" i="4"/>
  <c r="E61" i="10"/>
  <c r="E59" i="10"/>
  <c r="E93" i="10"/>
  <c r="E91" i="10"/>
  <c r="E126" i="10"/>
  <c r="E124" i="10"/>
  <c r="E158" i="10"/>
  <c r="E191" i="10"/>
  <c r="E224" i="10"/>
  <c r="E257" i="10"/>
  <c r="E290" i="10"/>
  <c r="E323" i="10"/>
  <c r="E356" i="10"/>
  <c r="E389" i="10"/>
  <c r="R210" i="10" l="1"/>
  <c r="P22" i="10"/>
  <c r="O16" i="10"/>
  <c r="R55" i="10"/>
  <c r="R23" i="10"/>
  <c r="S323" i="10"/>
  <c r="S59" i="10"/>
  <c r="S258" i="10"/>
  <c r="S125" i="10"/>
  <c r="M312" i="10"/>
  <c r="P143" i="10"/>
  <c r="E246" i="10"/>
  <c r="M241" i="10"/>
  <c r="U241" i="10" s="1"/>
  <c r="Y241" i="10" s="1"/>
  <c r="M156" i="10"/>
  <c r="M313" i="10"/>
  <c r="M318" i="10"/>
  <c r="E318" i="10"/>
  <c r="I210" i="10"/>
  <c r="P210" i="10"/>
  <c r="M281" i="10"/>
  <c r="M179" i="10"/>
  <c r="I177" i="10"/>
  <c r="E374" i="10"/>
  <c r="I241" i="10"/>
  <c r="I313" i="10"/>
  <c r="O48" i="10"/>
  <c r="I384" i="10"/>
  <c r="O316" i="10"/>
  <c r="P175" i="10"/>
  <c r="Q109" i="10"/>
  <c r="P50" i="10"/>
  <c r="I46" i="10"/>
  <c r="M273" i="10"/>
  <c r="M214" i="10"/>
  <c r="P147" i="10"/>
  <c r="P375" i="10"/>
  <c r="M342" i="10"/>
  <c r="E54" i="10"/>
  <c r="I53" i="10"/>
  <c r="M210" i="10"/>
  <c r="P209" i="10"/>
  <c r="I209" i="10"/>
  <c r="I111" i="10"/>
  <c r="I142" i="10"/>
  <c r="M285" i="10"/>
  <c r="I284" i="10"/>
  <c r="M247" i="10"/>
  <c r="U247" i="10" s="1"/>
  <c r="Y247" i="10" s="1"/>
  <c r="M177" i="10"/>
  <c r="I176" i="10"/>
  <c r="I49" i="10"/>
  <c r="M219" i="10"/>
  <c r="E186" i="10"/>
  <c r="O379" i="10"/>
  <c r="I207" i="10"/>
  <c r="E372" i="10"/>
  <c r="E339" i="10"/>
  <c r="E321" i="10"/>
  <c r="M350" i="10"/>
  <c r="M19" i="10"/>
  <c r="U19" i="10" s="1"/>
  <c r="O217" i="10"/>
  <c r="O119" i="10"/>
  <c r="E220" i="10"/>
  <c r="P82" i="10"/>
  <c r="E319" i="10"/>
  <c r="M317" i="10"/>
  <c r="E317" i="10"/>
  <c r="E255" i="10"/>
  <c r="O281" i="10"/>
  <c r="R312" i="10"/>
  <c r="R76" i="10"/>
  <c r="E345" i="4"/>
  <c r="O51" i="10"/>
  <c r="E11" i="10"/>
  <c r="O189" i="10"/>
  <c r="M113" i="10"/>
  <c r="P182" i="10"/>
  <c r="Q56" i="10"/>
  <c r="Q54" i="10"/>
  <c r="I255" i="10"/>
  <c r="M243" i="10"/>
  <c r="U243" i="10" s="1"/>
  <c r="Y243" i="10" s="1"/>
  <c r="M175" i="10"/>
  <c r="P144" i="10"/>
  <c r="E108" i="10"/>
  <c r="P75" i="10"/>
  <c r="M240" i="10"/>
  <c r="U240" i="10" s="1"/>
  <c r="Y240" i="10" s="1"/>
  <c r="R339" i="10"/>
  <c r="P43" i="10"/>
  <c r="E350" i="10"/>
  <c r="O220" i="10"/>
  <c r="M279" i="10"/>
  <c r="E113" i="10"/>
  <c r="O215" i="10"/>
  <c r="O80" i="10"/>
  <c r="I115" i="10"/>
  <c r="Q189" i="10"/>
  <c r="Q217" i="10"/>
  <c r="P253" i="10"/>
  <c r="E48" i="10"/>
  <c r="P76" i="10"/>
  <c r="P90" i="10"/>
  <c r="Q119" i="10"/>
  <c r="I174" i="10"/>
  <c r="E313" i="10"/>
  <c r="E144" i="10"/>
  <c r="I148" i="10"/>
  <c r="O11" i="10"/>
  <c r="R214" i="10"/>
  <c r="M147" i="10"/>
  <c r="E215" i="10"/>
  <c r="I110" i="10"/>
  <c r="M187" i="10"/>
  <c r="E344" i="10"/>
  <c r="O342" i="10"/>
  <c r="M288" i="10"/>
  <c r="I56" i="10"/>
  <c r="I212" i="10"/>
  <c r="E210" i="10"/>
  <c r="M12" i="10"/>
  <c r="U12" i="10" s="1"/>
  <c r="E111" i="10"/>
  <c r="M374" i="10"/>
  <c r="P187" i="10"/>
  <c r="M344" i="10"/>
  <c r="P80" i="10"/>
  <c r="M26" i="10"/>
  <c r="U26" i="10" s="1"/>
  <c r="Q285" i="10"/>
  <c r="M284" i="10"/>
  <c r="M283" i="10"/>
  <c r="O283" i="10"/>
  <c r="P281" i="10"/>
  <c r="Q247" i="10"/>
  <c r="I247" i="10"/>
  <c r="P179" i="10"/>
  <c r="Q177" i="10"/>
  <c r="M176" i="10"/>
  <c r="I208" i="10"/>
  <c r="Q243" i="10"/>
  <c r="I243" i="10"/>
  <c r="M242" i="10"/>
  <c r="U242" i="10" s="1"/>
  <c r="Y242" i="10" s="1"/>
  <c r="E242" i="10"/>
  <c r="M372" i="10"/>
  <c r="O339" i="10"/>
  <c r="Q148" i="10"/>
  <c r="Q352" i="10"/>
  <c r="R352" i="10"/>
  <c r="I189" i="10"/>
  <c r="I82" i="10"/>
  <c r="I113" i="10"/>
  <c r="Q186" i="10"/>
  <c r="E184" i="10"/>
  <c r="I344" i="10"/>
  <c r="P115" i="10"/>
  <c r="E253" i="10"/>
  <c r="I149" i="10"/>
  <c r="I90" i="10"/>
  <c r="R119" i="10"/>
  <c r="M341" i="10"/>
  <c r="E341" i="10"/>
  <c r="P109" i="10"/>
  <c r="I109" i="10"/>
  <c r="E180" i="10"/>
  <c r="M276" i="10"/>
  <c r="M307" i="10"/>
  <c r="O273" i="10"/>
  <c r="Q113" i="10"/>
  <c r="M182" i="10"/>
  <c r="I214" i="10"/>
  <c r="O17" i="10"/>
  <c r="P344" i="10"/>
  <c r="M319" i="10"/>
  <c r="M212" i="10"/>
  <c r="E209" i="10"/>
  <c r="O111" i="10"/>
  <c r="M286" i="10"/>
  <c r="I285" i="10"/>
  <c r="P148" i="10"/>
  <c r="O321" i="10"/>
  <c r="Q220" i="10"/>
  <c r="P81" i="10"/>
  <c r="E346" i="10"/>
  <c r="R48" i="10"/>
  <c r="Q307" i="10"/>
  <c r="R316" i="10"/>
  <c r="Q317" i="10"/>
  <c r="Q284" i="10"/>
  <c r="P58" i="10"/>
  <c r="I88" i="10"/>
  <c r="E88" i="10"/>
  <c r="I87" i="10"/>
  <c r="Q86" i="10"/>
  <c r="E86" i="10"/>
  <c r="E85" i="10"/>
  <c r="I83" i="10"/>
  <c r="M14" i="10"/>
  <c r="U14" i="10" s="1"/>
  <c r="R14" i="10"/>
  <c r="I13" i="10"/>
  <c r="I181" i="10"/>
  <c r="M378" i="10"/>
  <c r="Q219" i="10"/>
  <c r="O218" i="10"/>
  <c r="M82" i="10"/>
  <c r="M345" i="10"/>
  <c r="M218" i="10"/>
  <c r="M215" i="10"/>
  <c r="I377" i="10"/>
  <c r="M110" i="10"/>
  <c r="Q241" i="10"/>
  <c r="I186" i="10"/>
  <c r="O185" i="10"/>
  <c r="M17" i="10"/>
  <c r="U17" i="10" s="1"/>
  <c r="Q222" i="10"/>
  <c r="E222" i="10"/>
  <c r="M23" i="10"/>
  <c r="U23" i="10" s="1"/>
  <c r="I22" i="10"/>
  <c r="M21" i="10"/>
  <c r="U21" i="10" s="1"/>
  <c r="M379" i="10"/>
  <c r="E379" i="10"/>
  <c r="M146" i="10"/>
  <c r="Q146" i="10"/>
  <c r="R146" i="10"/>
  <c r="O123" i="10"/>
  <c r="M154" i="10"/>
  <c r="O154" i="10"/>
  <c r="E153" i="10"/>
  <c r="P251" i="10"/>
  <c r="O152" i="10"/>
  <c r="M151" i="10"/>
  <c r="M248" i="10"/>
  <c r="U248" i="10" s="1"/>
  <c r="Y248" i="10" s="1"/>
  <c r="Q248" i="10"/>
  <c r="O248" i="10"/>
  <c r="M280" i="10"/>
  <c r="Q311" i="10"/>
  <c r="I309" i="10"/>
  <c r="E309" i="10"/>
  <c r="M308" i="10"/>
  <c r="E308" i="10"/>
  <c r="M354" i="10"/>
  <c r="O354" i="10"/>
  <c r="R121" i="10"/>
  <c r="M120" i="10"/>
  <c r="I383" i="10"/>
  <c r="M118" i="10"/>
  <c r="M380" i="10"/>
  <c r="Q373" i="10"/>
  <c r="I180" i="10"/>
  <c r="I278" i="10"/>
  <c r="E278" i="10"/>
  <c r="E276" i="10"/>
  <c r="M44" i="10"/>
  <c r="I44" i="10"/>
  <c r="R58" i="10"/>
  <c r="E87" i="10"/>
  <c r="R87" i="10"/>
  <c r="Q378" i="10"/>
  <c r="O345" i="10"/>
  <c r="E345" i="10"/>
  <c r="E21" i="10"/>
  <c r="R21" i="10"/>
  <c r="I311" i="10"/>
  <c r="Q120" i="10"/>
  <c r="R288" i="10"/>
  <c r="O288" i="10"/>
  <c r="E55" i="10"/>
  <c r="I54" i="10"/>
  <c r="E212" i="10"/>
  <c r="P212" i="10"/>
  <c r="Q156" i="10"/>
  <c r="R156" i="10"/>
  <c r="O156" i="10"/>
  <c r="O182" i="10"/>
  <c r="R182" i="10"/>
  <c r="R177" i="10"/>
  <c r="E342" i="10"/>
  <c r="E58" i="10"/>
  <c r="I58" i="10"/>
  <c r="O14" i="10"/>
  <c r="E219" i="10"/>
  <c r="Q21" i="10"/>
  <c r="Q252" i="10"/>
  <c r="O153" i="10"/>
  <c r="Q280" i="10"/>
  <c r="Q213" i="10"/>
  <c r="R118" i="10"/>
  <c r="E146" i="10"/>
  <c r="P83" i="10"/>
  <c r="Q345" i="10"/>
  <c r="O78" i="10"/>
  <c r="E78" i="10"/>
  <c r="P387" i="10"/>
  <c r="I387" i="10"/>
  <c r="M153" i="10"/>
  <c r="P311" i="10"/>
  <c r="Q309" i="10"/>
  <c r="O308" i="10"/>
  <c r="I308" i="10"/>
  <c r="P383" i="10"/>
  <c r="M18" i="10"/>
  <c r="U18" i="10" s="1"/>
  <c r="O18" i="10"/>
  <c r="O311" i="10"/>
  <c r="O186" i="10"/>
  <c r="O375" i="10"/>
  <c r="M375" i="10"/>
  <c r="Q17" i="10"/>
  <c r="E285" i="10"/>
  <c r="P44" i="10"/>
  <c r="M189" i="10"/>
  <c r="E217" i="10"/>
  <c r="E120" i="10"/>
  <c r="E275" i="10"/>
  <c r="R152" i="10"/>
  <c r="O176" i="10"/>
  <c r="R187" i="10"/>
  <c r="I51" i="10"/>
  <c r="P377" i="10"/>
  <c r="M340" i="10"/>
  <c r="E354" i="10"/>
  <c r="R354" i="10"/>
  <c r="I156" i="10"/>
  <c r="O110" i="10"/>
  <c r="M185" i="10"/>
  <c r="R26" i="10"/>
  <c r="E26" i="10"/>
  <c r="R88" i="10"/>
  <c r="O13" i="10"/>
  <c r="R86" i="10"/>
  <c r="R345" i="10"/>
  <c r="O309" i="10"/>
  <c r="I108" i="10"/>
  <c r="E75" i="10"/>
  <c r="R306" i="10"/>
  <c r="R240" i="10"/>
  <c r="Q308" i="10"/>
  <c r="Q87" i="10"/>
  <c r="R85" i="10"/>
  <c r="P51" i="10"/>
  <c r="R378" i="10"/>
  <c r="O378" i="10"/>
  <c r="E378" i="10"/>
  <c r="R154" i="10"/>
  <c r="E154" i="10"/>
  <c r="E248" i="10"/>
  <c r="R248" i="10"/>
  <c r="E280" i="10"/>
  <c r="O280" i="10"/>
  <c r="Q354" i="10"/>
  <c r="I385" i="10"/>
  <c r="P385" i="10"/>
  <c r="E118" i="10"/>
  <c r="Q118" i="10"/>
  <c r="O380" i="10"/>
  <c r="E380" i="10"/>
  <c r="R380" i="10"/>
  <c r="O275" i="10"/>
  <c r="M275" i="10"/>
  <c r="R219" i="10"/>
  <c r="I184" i="10"/>
  <c r="R56" i="10"/>
  <c r="P55" i="10"/>
  <c r="I55" i="10"/>
  <c r="P286" i="10"/>
  <c r="E286" i="10"/>
  <c r="P243" i="10"/>
  <c r="R311" i="10"/>
  <c r="E218" i="10"/>
  <c r="R340" i="10"/>
  <c r="I251" i="10"/>
  <c r="Q14" i="10"/>
  <c r="Q16" i="10"/>
  <c r="Q278" i="10"/>
  <c r="O387" i="10"/>
  <c r="O113" i="10"/>
  <c r="O383" i="10"/>
  <c r="O115" i="10"/>
  <c r="R273" i="10"/>
  <c r="M246" i="10"/>
  <c r="U246" i="10" s="1"/>
  <c r="Y246" i="10" s="1"/>
  <c r="O246" i="10"/>
  <c r="M346" i="10"/>
  <c r="Q279" i="10"/>
  <c r="Q187" i="10"/>
  <c r="Q313" i="10"/>
  <c r="Q78" i="10"/>
  <c r="Q288" i="10"/>
  <c r="Q319" i="10"/>
  <c r="O318" i="10"/>
  <c r="M316" i="10"/>
  <c r="Q316" i="10"/>
  <c r="E316" i="10"/>
  <c r="O210" i="10"/>
  <c r="P142" i="10"/>
  <c r="M255" i="10"/>
  <c r="U255" i="10" s="1"/>
  <c r="Y255" i="10" s="1"/>
  <c r="I187" i="10"/>
  <c r="M184" i="10"/>
  <c r="I50" i="10"/>
  <c r="Q80" i="10"/>
  <c r="Q26" i="10"/>
  <c r="O284" i="10"/>
  <c r="Q283" i="10"/>
  <c r="Q281" i="10"/>
  <c r="O179" i="10"/>
  <c r="P177" i="10"/>
  <c r="O177" i="10"/>
  <c r="Q176" i="10"/>
  <c r="P176" i="10"/>
  <c r="R176" i="10"/>
  <c r="Q208" i="10"/>
  <c r="I312" i="10"/>
  <c r="Q312" i="10"/>
  <c r="E312" i="10"/>
  <c r="I144" i="10"/>
  <c r="O144" i="10"/>
  <c r="Q143" i="10"/>
  <c r="E143" i="10"/>
  <c r="I175" i="10"/>
  <c r="Q83" i="10"/>
  <c r="Q321" i="10"/>
  <c r="I351" i="10"/>
  <c r="R349" i="10"/>
  <c r="I16" i="10"/>
  <c r="E14" i="10"/>
  <c r="E13" i="10"/>
  <c r="M314" i="10"/>
  <c r="E181" i="10"/>
  <c r="I114" i="10"/>
  <c r="M217" i="10"/>
  <c r="P279" i="10"/>
  <c r="M81" i="10"/>
  <c r="I78" i="10"/>
  <c r="I222" i="10"/>
  <c r="I21" i="10"/>
  <c r="E19" i="10"/>
  <c r="I279" i="10"/>
  <c r="M123" i="10"/>
  <c r="I252" i="10"/>
  <c r="R151" i="10"/>
  <c r="I280" i="10"/>
  <c r="R213" i="10"/>
  <c r="M76" i="10"/>
  <c r="R90" i="10"/>
  <c r="E121" i="10"/>
  <c r="P384" i="10"/>
  <c r="M119" i="10"/>
  <c r="P382" i="10"/>
  <c r="M116" i="10"/>
  <c r="I77" i="10"/>
  <c r="P18" i="10"/>
  <c r="P278" i="10"/>
  <c r="O276" i="10"/>
  <c r="I307" i="10"/>
  <c r="O19" i="10"/>
  <c r="R153" i="10"/>
  <c r="R379" i="10"/>
  <c r="M352" i="10"/>
  <c r="M351" i="10"/>
  <c r="M13" i="10"/>
  <c r="U13" i="10" s="1"/>
  <c r="M274" i="10"/>
  <c r="E314" i="10"/>
  <c r="Q114" i="10"/>
  <c r="M220" i="10"/>
  <c r="I217" i="10"/>
  <c r="I81" i="10"/>
  <c r="M222" i="10"/>
  <c r="E24" i="10"/>
  <c r="M22" i="10"/>
  <c r="U22" i="10" s="1"/>
  <c r="Q19" i="10"/>
  <c r="M245" i="10"/>
  <c r="U245" i="10" s="1"/>
  <c r="Y245" i="10" s="1"/>
  <c r="R220" i="10"/>
  <c r="O377" i="10"/>
  <c r="R123" i="10"/>
  <c r="M152" i="10"/>
  <c r="I250" i="10"/>
  <c r="P149" i="10"/>
  <c r="M213" i="10"/>
  <c r="M48" i="10"/>
  <c r="I45" i="10"/>
  <c r="Q76" i="10"/>
  <c r="E119" i="10"/>
  <c r="I382" i="10"/>
  <c r="P116" i="10"/>
  <c r="R77" i="10"/>
  <c r="O118" i="10"/>
  <c r="O50" i="10"/>
  <c r="O49" i="10"/>
  <c r="P240" i="10"/>
  <c r="Q151" i="10"/>
  <c r="Q383" i="10"/>
  <c r="Q152" i="10"/>
  <c r="Q251" i="10"/>
  <c r="Q88" i="10"/>
  <c r="Q44" i="10"/>
  <c r="Q385" i="10"/>
  <c r="M321" i="10"/>
  <c r="M347" i="10"/>
  <c r="E347" i="10"/>
  <c r="I274" i="10"/>
  <c r="M181" i="10"/>
  <c r="M114" i="10"/>
  <c r="O219" i="10"/>
  <c r="Q218" i="10"/>
  <c r="P255" i="10"/>
  <c r="M24" i="10"/>
  <c r="U24" i="10" s="1"/>
  <c r="I23" i="10"/>
  <c r="E22" i="10"/>
  <c r="P245" i="10"/>
  <c r="R217" i="10"/>
  <c r="I253" i="10"/>
  <c r="P252" i="10"/>
  <c r="E152" i="10"/>
  <c r="M250" i="10"/>
  <c r="U250" i="10" s="1"/>
  <c r="Y250" i="10" s="1"/>
  <c r="I48" i="10"/>
  <c r="P46" i="10"/>
  <c r="Q45" i="10"/>
  <c r="I76" i="10"/>
  <c r="O121" i="10"/>
  <c r="M384" i="10"/>
  <c r="O120" i="10"/>
  <c r="Q382" i="10"/>
  <c r="Q18" i="10"/>
  <c r="M180" i="10"/>
  <c r="P275" i="10"/>
  <c r="R19" i="10"/>
  <c r="P14" i="10"/>
  <c r="R279" i="10"/>
  <c r="E179" i="10"/>
  <c r="E375" i="10"/>
  <c r="O209" i="10"/>
  <c r="I147" i="10"/>
  <c r="E214" i="10"/>
  <c r="E156" i="10"/>
  <c r="E56" i="10"/>
  <c r="E177" i="10"/>
  <c r="E110" i="10"/>
  <c r="R344" i="10"/>
  <c r="E187" i="10"/>
  <c r="R281" i="10"/>
  <c r="O285" i="10"/>
  <c r="P114" i="10"/>
  <c r="P49" i="10"/>
  <c r="M186" i="10"/>
  <c r="Q123" i="10"/>
  <c r="Q374" i="10"/>
  <c r="Q346" i="10"/>
  <c r="P110" i="10"/>
  <c r="Q185" i="10"/>
  <c r="P342" i="10"/>
  <c r="P288" i="10"/>
  <c r="I319" i="10"/>
  <c r="P319" i="10"/>
  <c r="I317" i="10"/>
  <c r="P317" i="10"/>
  <c r="P12" i="10"/>
  <c r="Q375" i="10"/>
  <c r="O255" i="10"/>
  <c r="M80" i="10"/>
  <c r="P26" i="10"/>
  <c r="P283" i="10"/>
  <c r="M148" i="10"/>
  <c r="Q179" i="10"/>
  <c r="P208" i="10"/>
  <c r="M144" i="10"/>
  <c r="Q144" i="10"/>
  <c r="I143" i="10"/>
  <c r="E283" i="10"/>
  <c r="R284" i="10"/>
  <c r="R375" i="10"/>
  <c r="E176" i="10"/>
  <c r="R373" i="10"/>
  <c r="R109" i="10"/>
  <c r="E284" i="10"/>
  <c r="E213" i="10"/>
  <c r="E149" i="10"/>
  <c r="R54" i="10"/>
  <c r="R212" i="10"/>
  <c r="O187" i="10"/>
  <c r="R246" i="10"/>
  <c r="R241" i="10"/>
  <c r="R142" i="10"/>
  <c r="R280" i="10"/>
  <c r="O286" i="10"/>
  <c r="O222" i="10"/>
  <c r="O314" i="10"/>
  <c r="O313" i="10"/>
  <c r="O312" i="10"/>
  <c r="P250" i="10"/>
  <c r="E18" i="10"/>
  <c r="E17" i="10"/>
  <c r="O243" i="10"/>
  <c r="O242" i="10"/>
  <c r="O252" i="10"/>
  <c r="R111" i="10"/>
  <c r="R179" i="10"/>
  <c r="Q344" i="10"/>
  <c r="Q49" i="10"/>
  <c r="Q149" i="10"/>
  <c r="R218" i="10"/>
  <c r="M58" i="10"/>
  <c r="Q58" i="10"/>
  <c r="O58" i="10"/>
  <c r="P88" i="10"/>
  <c r="M87" i="10"/>
  <c r="O87" i="10"/>
  <c r="I86" i="10"/>
  <c r="P86" i="10"/>
  <c r="M85" i="10"/>
  <c r="Q85" i="10"/>
  <c r="O85" i="10"/>
  <c r="P24" i="10"/>
  <c r="P19" i="10"/>
  <c r="I379" i="10"/>
  <c r="P379" i="10"/>
  <c r="I146" i="10"/>
  <c r="O146" i="10"/>
  <c r="P146" i="10"/>
  <c r="P189" i="10"/>
  <c r="P219" i="10"/>
  <c r="P217" i="10"/>
  <c r="M377" i="10"/>
  <c r="M387" i="10"/>
  <c r="Q387" i="10"/>
  <c r="Q154" i="10"/>
  <c r="I154" i="10"/>
  <c r="P154" i="10"/>
  <c r="Q153" i="10"/>
  <c r="M251" i="10"/>
  <c r="U251" i="10" s="1"/>
  <c r="Y251" i="10" s="1"/>
  <c r="I151" i="10"/>
  <c r="P151" i="10"/>
  <c r="I248" i="10"/>
  <c r="P248" i="10"/>
  <c r="P213" i="10"/>
  <c r="M309" i="10"/>
  <c r="P308" i="10"/>
  <c r="Q340" i="10"/>
  <c r="I354" i="10"/>
  <c r="P354" i="10"/>
  <c r="M385" i="10"/>
  <c r="I120" i="10"/>
  <c r="P120" i="10"/>
  <c r="O278" i="10"/>
  <c r="Q276" i="10"/>
  <c r="P276" i="10"/>
  <c r="M373" i="10"/>
  <c r="Q53" i="10"/>
  <c r="P247" i="10"/>
  <c r="M49" i="10"/>
  <c r="R342" i="10"/>
  <c r="P321" i="10"/>
  <c r="O352" i="10"/>
  <c r="P351" i="10"/>
  <c r="O350" i="10"/>
  <c r="I349" i="10"/>
  <c r="I346" i="10"/>
  <c r="O46" i="10"/>
  <c r="P45" i="10"/>
  <c r="E377" i="10"/>
  <c r="R351" i="10"/>
  <c r="R374" i="10"/>
  <c r="O151" i="10"/>
  <c r="R276" i="10"/>
  <c r="O346" i="10"/>
  <c r="M121" i="10"/>
  <c r="I245" i="10"/>
  <c r="E349" i="10"/>
  <c r="E189" i="10"/>
  <c r="R222" i="10"/>
  <c r="R285" i="10"/>
  <c r="R283" i="10"/>
  <c r="R180" i="10"/>
  <c r="R308" i="10"/>
  <c r="E151" i="10"/>
  <c r="O374" i="10"/>
  <c r="E281" i="10"/>
  <c r="E123" i="10"/>
  <c r="R321" i="10"/>
  <c r="R120" i="10"/>
  <c r="R78" i="10"/>
  <c r="O22" i="10"/>
  <c r="O143" i="10"/>
  <c r="P54" i="10"/>
  <c r="Q121" i="10"/>
  <c r="O214" i="10"/>
  <c r="O213" i="10"/>
  <c r="Q342" i="10"/>
  <c r="O147" i="10"/>
  <c r="E306" i="10"/>
  <c r="O55" i="10"/>
  <c r="P56" i="10"/>
  <c r="I321" i="10"/>
  <c r="O253" i="10"/>
  <c r="P48" i="10"/>
  <c r="P119" i="10"/>
  <c r="R255" i="10"/>
  <c r="R18" i="10"/>
  <c r="E352" i="10"/>
  <c r="E90" i="10"/>
  <c r="O21" i="10"/>
  <c r="R243" i="10"/>
  <c r="O245" i="10"/>
  <c r="O319" i="10"/>
  <c r="O81" i="10"/>
  <c r="E351" i="10"/>
  <c r="E288" i="10"/>
  <c r="E46" i="10"/>
  <c r="R253" i="10"/>
  <c r="R17" i="10"/>
  <c r="E182" i="10"/>
  <c r="R189" i="10"/>
  <c r="R143" i="10"/>
  <c r="O24" i="10"/>
  <c r="E23" i="10"/>
  <c r="O184" i="10"/>
  <c r="R319" i="10"/>
  <c r="O317" i="10"/>
  <c r="P53" i="10"/>
  <c r="I116" i="10"/>
  <c r="O347" i="10"/>
  <c r="P77" i="10"/>
  <c r="P16" i="10"/>
  <c r="O148" i="10"/>
  <c r="R341" i="10"/>
  <c r="Q242" i="10"/>
  <c r="Q347" i="10"/>
  <c r="M55" i="10"/>
  <c r="M53" i="10"/>
  <c r="E247" i="10"/>
  <c r="R313" i="10"/>
  <c r="E80" i="10"/>
  <c r="R80" i="10"/>
  <c r="P111" i="10"/>
  <c r="P349" i="10"/>
  <c r="Q81" i="10"/>
  <c r="Q245" i="10"/>
  <c r="M253" i="10"/>
  <c r="U253" i="10" s="1"/>
  <c r="Y253" i="10" s="1"/>
  <c r="Q253" i="10"/>
  <c r="M46" i="10"/>
  <c r="I119" i="10"/>
  <c r="P307" i="10"/>
  <c r="E279" i="10"/>
  <c r="E45" i="10"/>
  <c r="R347" i="10"/>
  <c r="R186" i="10"/>
  <c r="R113" i="10"/>
  <c r="R45" i="10"/>
  <c r="V16" i="10"/>
  <c r="Z16" i="10" s="1"/>
  <c r="R175" i="10"/>
  <c r="E243" i="10"/>
  <c r="E77" i="10"/>
  <c r="R185" i="10"/>
  <c r="E185" i="10"/>
  <c r="R53" i="10"/>
  <c r="R247" i="10"/>
  <c r="R208" i="10"/>
  <c r="R317" i="10"/>
  <c r="O247" i="10"/>
  <c r="O279" i="10"/>
  <c r="P78" i="10"/>
  <c r="O341" i="10"/>
  <c r="Q377" i="10"/>
  <c r="Q349" i="10"/>
  <c r="O116" i="10"/>
  <c r="O251" i="10"/>
  <c r="O250" i="10"/>
  <c r="O114" i="10"/>
  <c r="Q372" i="10"/>
  <c r="O372" i="10"/>
  <c r="M11" i="10"/>
  <c r="U11" i="10" s="1"/>
  <c r="M339" i="10"/>
  <c r="Q339" i="10"/>
  <c r="I339" i="10"/>
  <c r="P339" i="10"/>
  <c r="Q273" i="10"/>
  <c r="I43" i="10"/>
  <c r="E43" i="10"/>
  <c r="P273" i="10"/>
  <c r="P174" i="10"/>
  <c r="E174" i="10"/>
  <c r="M141" i="10"/>
  <c r="I141" i="10"/>
  <c r="Q141" i="10"/>
  <c r="E141" i="10"/>
  <c r="Q274" i="10"/>
  <c r="Q175" i="10"/>
  <c r="Q275" i="10"/>
  <c r="Q110" i="10"/>
  <c r="Q115" i="10"/>
  <c r="Q82" i="10"/>
  <c r="Q350" i="10"/>
  <c r="Q384" i="10"/>
  <c r="P214" i="10"/>
  <c r="I246" i="10"/>
  <c r="P246" i="10"/>
  <c r="P215" i="10"/>
  <c r="I288" i="10"/>
  <c r="I318" i="10"/>
  <c r="P318" i="10"/>
  <c r="I316" i="10"/>
  <c r="P316" i="10"/>
  <c r="O212" i="10"/>
  <c r="M209" i="10"/>
  <c r="I12" i="10"/>
  <c r="M111" i="10"/>
  <c r="I375" i="10"/>
  <c r="Q255" i="10"/>
  <c r="P185" i="10"/>
  <c r="P184" i="10"/>
  <c r="O344" i="10"/>
  <c r="I342" i="10"/>
  <c r="I26" i="10"/>
  <c r="P285" i="10"/>
  <c r="I283" i="10"/>
  <c r="P312" i="10"/>
  <c r="M143" i="10"/>
  <c r="O83" i="10"/>
  <c r="R382" i="10"/>
  <c r="E207" i="10"/>
  <c r="Q12" i="10"/>
  <c r="R309" i="10"/>
  <c r="Q212" i="10"/>
  <c r="Q246" i="10"/>
  <c r="Q180" i="10"/>
  <c r="Q314" i="10"/>
  <c r="R215" i="10"/>
  <c r="Q380" i="10"/>
  <c r="R318" i="10"/>
  <c r="Q286" i="10"/>
  <c r="M88" i="10"/>
  <c r="O88" i="10"/>
  <c r="P87" i="10"/>
  <c r="M86" i="10"/>
  <c r="O86" i="10"/>
  <c r="I85" i="10"/>
  <c r="P85" i="10"/>
  <c r="M83" i="10"/>
  <c r="P13" i="10"/>
  <c r="M51" i="10"/>
  <c r="P181" i="10"/>
  <c r="I378" i="10"/>
  <c r="P378" i="10"/>
  <c r="I345" i="10"/>
  <c r="P345" i="10"/>
  <c r="I219" i="10"/>
  <c r="P218" i="10"/>
  <c r="I374" i="10"/>
  <c r="M142" i="10"/>
  <c r="P186" i="10"/>
  <c r="P313" i="10"/>
  <c r="I17" i="10"/>
  <c r="I24" i="10"/>
  <c r="I19" i="10"/>
  <c r="I220" i="10"/>
  <c r="I218" i="10"/>
  <c r="I153" i="10"/>
  <c r="P153" i="10"/>
  <c r="I213" i="10"/>
  <c r="M311" i="10"/>
  <c r="E311" i="10"/>
  <c r="P309" i="10"/>
  <c r="I340" i="10"/>
  <c r="P340" i="10"/>
  <c r="M383" i="10"/>
  <c r="I118" i="10"/>
  <c r="P118" i="10"/>
  <c r="I380" i="10"/>
  <c r="P380" i="10"/>
  <c r="P341" i="10"/>
  <c r="M109" i="10"/>
  <c r="O77" i="10"/>
  <c r="P180" i="10"/>
  <c r="M278" i="10"/>
  <c r="I276" i="10"/>
  <c r="O82" i="10"/>
  <c r="P108" i="10"/>
  <c r="I75" i="10"/>
  <c r="R75" i="10"/>
  <c r="M306" i="10"/>
  <c r="Q306" i="10"/>
  <c r="O306" i="10"/>
  <c r="P207" i="10"/>
  <c r="Q240" i="10"/>
  <c r="E240" i="10"/>
  <c r="Q142" i="10"/>
  <c r="Q13" i="10"/>
  <c r="R209" i="10"/>
  <c r="Q77" i="10"/>
  <c r="R181" i="10"/>
  <c r="Q50" i="10"/>
  <c r="R250" i="10"/>
  <c r="R184" i="10"/>
  <c r="Q351" i="10"/>
  <c r="P220" i="10"/>
  <c r="I185" i="10"/>
  <c r="M50" i="10"/>
  <c r="P17" i="10"/>
  <c r="M56" i="10"/>
  <c r="O56" i="10"/>
  <c r="M54" i="10"/>
  <c r="O54" i="10"/>
  <c r="P241" i="10"/>
  <c r="P156" i="10"/>
  <c r="I80" i="10"/>
  <c r="I286" i="10"/>
  <c r="P284" i="10"/>
  <c r="I281" i="10"/>
  <c r="I179" i="10"/>
  <c r="M208" i="10"/>
  <c r="I242" i="10"/>
  <c r="P242" i="10"/>
  <c r="R144" i="10"/>
  <c r="Q46" i="10"/>
  <c r="Q48" i="10"/>
  <c r="Q147" i="10"/>
  <c r="Q214" i="10"/>
  <c r="Q51" i="10"/>
  <c r="Q182" i="10"/>
  <c r="Q116" i="10"/>
  <c r="Q55" i="10"/>
  <c r="I352" i="10"/>
  <c r="P352" i="10"/>
  <c r="O351" i="10"/>
  <c r="I350" i="10"/>
  <c r="P350" i="10"/>
  <c r="M349" i="10"/>
  <c r="O349" i="10"/>
  <c r="I347" i="10"/>
  <c r="P347" i="10"/>
  <c r="M16" i="10"/>
  <c r="U16" i="10" s="1"/>
  <c r="I14" i="10"/>
  <c r="P274" i="10"/>
  <c r="I314" i="10"/>
  <c r="P314" i="10"/>
  <c r="O181" i="10"/>
  <c r="P113" i="10"/>
  <c r="I215" i="10"/>
  <c r="P374" i="10"/>
  <c r="I182" i="10"/>
  <c r="M78" i="10"/>
  <c r="P222" i="10"/>
  <c r="P21" i="10"/>
  <c r="M115" i="10"/>
  <c r="P346" i="10"/>
  <c r="I123" i="10"/>
  <c r="P123" i="10"/>
  <c r="M252" i="10"/>
  <c r="U252" i="10" s="1"/>
  <c r="Y252" i="10" s="1"/>
  <c r="I152" i="10"/>
  <c r="P152" i="10"/>
  <c r="M149" i="10"/>
  <c r="O149" i="10"/>
  <c r="P280" i="10"/>
  <c r="M45" i="10"/>
  <c r="O45" i="10"/>
  <c r="M90" i="10"/>
  <c r="Q90" i="10"/>
  <c r="O90" i="10"/>
  <c r="I121" i="10"/>
  <c r="P121" i="10"/>
  <c r="M382" i="10"/>
  <c r="I373" i="10"/>
  <c r="I18" i="10"/>
  <c r="O180" i="10"/>
  <c r="I275" i="10"/>
  <c r="M77" i="10"/>
  <c r="P373" i="10"/>
  <c r="R385" i="10"/>
  <c r="R24" i="10"/>
  <c r="R286" i="10"/>
  <c r="Q24" i="10"/>
  <c r="V23" i="10"/>
  <c r="Z23" i="10" s="1"/>
  <c r="Q318" i="10"/>
  <c r="R384" i="10"/>
  <c r="R22" i="10"/>
  <c r="R350" i="10"/>
  <c r="V251" i="10"/>
  <c r="Z251" i="10" s="1"/>
  <c r="Q22" i="10"/>
  <c r="Q250" i="10"/>
  <c r="Q184" i="10"/>
  <c r="R149" i="10"/>
  <c r="Q215" i="10"/>
  <c r="R314" i="10"/>
  <c r="R346" i="10"/>
  <c r="Q379" i="10"/>
  <c r="Q181" i="10"/>
  <c r="R278" i="10"/>
  <c r="R377" i="10"/>
  <c r="R46" i="10"/>
  <c r="Q210" i="10"/>
  <c r="Q111" i="10"/>
  <c r="V14" i="10"/>
  <c r="Z14" i="10" s="1"/>
  <c r="R13" i="10"/>
  <c r="V13" i="10"/>
  <c r="Z13" i="10" s="1"/>
  <c r="R242" i="10"/>
  <c r="Q341" i="10"/>
  <c r="R110" i="10"/>
  <c r="Q209" i="10"/>
  <c r="R275" i="10"/>
  <c r="R274" i="10"/>
  <c r="R44" i="10"/>
  <c r="R12" i="10"/>
  <c r="S356" i="10"/>
  <c r="R11" i="10"/>
  <c r="R141" i="10"/>
  <c r="Q11" i="10"/>
  <c r="M108" i="10"/>
  <c r="Q108" i="10"/>
  <c r="O108" i="10"/>
  <c r="R174" i="10"/>
  <c r="O174" i="10"/>
  <c r="M207" i="10"/>
  <c r="Q207" i="10"/>
  <c r="O207" i="10"/>
  <c r="S257" i="10"/>
  <c r="I240" i="10"/>
  <c r="O141" i="10"/>
  <c r="S322" i="10"/>
  <c r="S290" i="10"/>
  <c r="I372" i="10"/>
  <c r="P372" i="10"/>
  <c r="P11" i="10"/>
  <c r="M43" i="10"/>
  <c r="Q43" i="10"/>
  <c r="O43" i="10"/>
  <c r="M174" i="10"/>
  <c r="Q174" i="10"/>
  <c r="R372" i="10"/>
  <c r="R108" i="10"/>
  <c r="E273" i="10"/>
  <c r="R43" i="10"/>
  <c r="P141" i="10"/>
  <c r="R207" i="10"/>
  <c r="O240" i="10"/>
  <c r="M75" i="10"/>
  <c r="Q75" i="10"/>
  <c r="O75" i="10"/>
  <c r="I306" i="10"/>
  <c r="P306" i="10"/>
  <c r="I273" i="10"/>
  <c r="I11" i="10"/>
  <c r="O384" i="10"/>
  <c r="E384" i="10"/>
  <c r="S159" i="10"/>
  <c r="S357" i="10"/>
  <c r="S389" i="10"/>
  <c r="E126" i="4"/>
  <c r="S291" i="10"/>
  <c r="E153" i="4"/>
  <c r="E213" i="4"/>
  <c r="O318" i="4"/>
  <c r="S91" i="10"/>
  <c r="S191" i="10"/>
  <c r="R114" i="10"/>
  <c r="E248" i="4"/>
  <c r="T248" i="4" s="1"/>
  <c r="W248" i="4" s="1"/>
  <c r="S192" i="10"/>
  <c r="R383" i="10"/>
  <c r="S224" i="10"/>
  <c r="S390" i="10"/>
  <c r="S223" i="10"/>
  <c r="R51" i="10"/>
  <c r="E245" i="10"/>
  <c r="E280" i="4"/>
  <c r="E86" i="4"/>
  <c r="E317" i="4"/>
  <c r="E250" i="10"/>
  <c r="S28" i="10"/>
  <c r="S225" i="10"/>
  <c r="S93" i="10"/>
  <c r="S61" i="10"/>
  <c r="E114" i="10"/>
  <c r="R28" i="10"/>
  <c r="E389" i="4"/>
  <c r="E380" i="4"/>
  <c r="S124" i="10"/>
  <c r="S158" i="10"/>
  <c r="R252" i="10"/>
  <c r="E350" i="4"/>
  <c r="E388" i="10"/>
  <c r="E214" i="4"/>
  <c r="S388" i="10"/>
  <c r="R82" i="10"/>
  <c r="R251" i="10"/>
  <c r="E251" i="10"/>
  <c r="O385" i="10"/>
  <c r="S355" i="10"/>
  <c r="S190" i="10"/>
  <c r="E252" i="10"/>
  <c r="E246" i="4"/>
  <c r="T246" i="4" s="1"/>
  <c r="W246" i="4" s="1"/>
  <c r="E181" i="4"/>
  <c r="E378" i="4"/>
  <c r="R50" i="10"/>
  <c r="R388" i="10"/>
  <c r="S289" i="10"/>
  <c r="E285" i="4"/>
  <c r="R115" i="10"/>
  <c r="R387" i="10"/>
  <c r="E148" i="10"/>
  <c r="T256" i="10"/>
  <c r="W256" i="10" s="1"/>
  <c r="E50" i="10"/>
  <c r="E347" i="4"/>
  <c r="E115" i="10"/>
  <c r="R148" i="10"/>
  <c r="E284" i="4"/>
  <c r="R147" i="10"/>
  <c r="R81" i="10"/>
  <c r="E83" i="10"/>
  <c r="E116" i="10"/>
  <c r="E215" i="4"/>
  <c r="R49" i="10"/>
  <c r="E379" i="4"/>
  <c r="R29" i="10"/>
  <c r="E279" i="4"/>
  <c r="E182" i="4"/>
  <c r="S27" i="10"/>
  <c r="E55" i="4"/>
  <c r="E385" i="10"/>
  <c r="T243" i="4"/>
  <c r="W243" i="4" s="1"/>
  <c r="S126" i="10"/>
  <c r="T258" i="10"/>
  <c r="W258" i="10" s="1"/>
  <c r="E149" i="4"/>
  <c r="E54" i="4"/>
  <c r="E49" i="10"/>
  <c r="S92" i="10"/>
  <c r="E180" i="4"/>
  <c r="T257" i="10"/>
  <c r="W257" i="10" s="1"/>
  <c r="E81" i="10"/>
  <c r="T258" i="4"/>
  <c r="W258" i="4" s="1"/>
  <c r="E152" i="4"/>
  <c r="E147" i="10"/>
  <c r="O29" i="10"/>
  <c r="S29" i="10" s="1"/>
  <c r="W27" i="10"/>
  <c r="S157" i="10"/>
  <c r="O382" i="10"/>
  <c r="E382" i="10"/>
  <c r="E383" i="10"/>
  <c r="T29" i="10"/>
  <c r="W29" i="10" s="1"/>
  <c r="E51" i="10"/>
  <c r="T28" i="10"/>
  <c r="W28" i="10" s="1"/>
  <c r="T245" i="4"/>
  <c r="W245" i="4" s="1"/>
  <c r="E387" i="10"/>
  <c r="E247" i="4"/>
  <c r="T247" i="4" s="1"/>
  <c r="W247" i="4" s="1"/>
  <c r="E346" i="4"/>
  <c r="E87" i="4"/>
  <c r="R83" i="10"/>
  <c r="E390" i="4"/>
  <c r="E82" i="10"/>
  <c r="T253" i="4"/>
  <c r="W253" i="4" s="1"/>
  <c r="R116" i="10"/>
  <c r="E351" i="4"/>
  <c r="T255" i="4"/>
  <c r="W255" i="4" s="1"/>
  <c r="T256" i="4"/>
  <c r="W256" i="4" s="1"/>
  <c r="T251" i="4"/>
  <c r="W251" i="4" s="1"/>
  <c r="T240" i="4"/>
  <c r="T252" i="4"/>
  <c r="W252" i="4" s="1"/>
  <c r="T242" i="4"/>
  <c r="W242" i="4" s="1"/>
  <c r="R245" i="10"/>
  <c r="O257" i="4"/>
  <c r="E257" i="4"/>
  <c r="T257" i="4" s="1"/>
  <c r="W257" i="4" s="1"/>
  <c r="O356" i="4"/>
  <c r="E356" i="4"/>
  <c r="O290" i="4"/>
  <c r="E290" i="4"/>
  <c r="O224" i="4"/>
  <c r="E224" i="4"/>
  <c r="O158" i="4"/>
  <c r="E158" i="4"/>
  <c r="O92" i="4"/>
  <c r="E92" i="4"/>
  <c r="E250" i="4"/>
  <c r="T250" i="4" s="1"/>
  <c r="W250" i="4" s="1"/>
  <c r="O250" i="4"/>
  <c r="O349" i="4"/>
  <c r="E349" i="4"/>
  <c r="O283" i="4"/>
  <c r="E283" i="4"/>
  <c r="E217" i="4"/>
  <c r="O217" i="4"/>
  <c r="O151" i="4"/>
  <c r="E151" i="4"/>
  <c r="E85" i="4"/>
  <c r="O85" i="4"/>
  <c r="O373" i="10"/>
  <c r="E373" i="10"/>
  <c r="O307" i="10"/>
  <c r="E307" i="10"/>
  <c r="O12" i="10"/>
  <c r="E12" i="10"/>
  <c r="E175" i="10"/>
  <c r="O175" i="10"/>
  <c r="O109" i="10"/>
  <c r="E109" i="10"/>
  <c r="O44" i="10"/>
  <c r="E44" i="10"/>
  <c r="O373" i="4"/>
  <c r="E373" i="4"/>
  <c r="E307" i="4"/>
  <c r="O307" i="4"/>
  <c r="O175" i="4"/>
  <c r="E175" i="4"/>
  <c r="O109" i="4"/>
  <c r="E109" i="4"/>
  <c r="O44" i="4"/>
  <c r="E44" i="4"/>
  <c r="R307" i="10"/>
  <c r="O60" i="10"/>
  <c r="S60" i="10" s="1"/>
  <c r="E60" i="10"/>
  <c r="O323" i="4"/>
  <c r="E323" i="4"/>
  <c r="O191" i="4"/>
  <c r="E191" i="4"/>
  <c r="O125" i="4"/>
  <c r="E125" i="4"/>
  <c r="O60" i="4"/>
  <c r="E60" i="4"/>
  <c r="O53" i="10"/>
  <c r="E53" i="10"/>
  <c r="O382" i="4"/>
  <c r="E382" i="4"/>
  <c r="O316" i="4"/>
  <c r="E316" i="4"/>
  <c r="O184" i="4"/>
  <c r="E184" i="4"/>
  <c r="E118" i="4"/>
  <c r="O118" i="4"/>
  <c r="O53" i="4"/>
  <c r="E53" i="4"/>
  <c r="O241" i="10"/>
  <c r="E241" i="10"/>
  <c r="O340" i="10"/>
  <c r="E340" i="10"/>
  <c r="O274" i="10"/>
  <c r="E274" i="10"/>
  <c r="O208" i="10"/>
  <c r="E208" i="10"/>
  <c r="O142" i="10"/>
  <c r="E142" i="10"/>
  <c r="O76" i="10"/>
  <c r="E76" i="10"/>
  <c r="E241" i="4"/>
  <c r="T241" i="4" s="1"/>
  <c r="W241" i="4" s="1"/>
  <c r="O241" i="4"/>
  <c r="O340" i="4"/>
  <c r="E340" i="4"/>
  <c r="O274" i="4"/>
  <c r="E274" i="4"/>
  <c r="O208" i="4"/>
  <c r="E208" i="4"/>
  <c r="O142" i="4"/>
  <c r="E142" i="4"/>
  <c r="O76" i="4"/>
  <c r="E76" i="4"/>
  <c r="Z11" i="10"/>
  <c r="S55" i="10" l="1"/>
  <c r="S23" i="10"/>
  <c r="T12" i="10"/>
  <c r="W12" i="10" s="1"/>
  <c r="T246" i="10"/>
  <c r="X246" i="10" s="1"/>
  <c r="T241" i="10"/>
  <c r="W241" i="10" s="1"/>
  <c r="T253" i="10"/>
  <c r="W253" i="10" s="1"/>
  <c r="S253" i="10"/>
  <c r="S321" i="10"/>
  <c r="S383" i="10"/>
  <c r="T250" i="10"/>
  <c r="X250" i="10" s="1"/>
  <c r="T19" i="10"/>
  <c r="W19" i="10" s="1"/>
  <c r="T24" i="10"/>
  <c r="W24" i="10" s="1"/>
  <c r="T255" i="10"/>
  <c r="W255" i="10" s="1"/>
  <c r="S147" i="10"/>
  <c r="S274" i="10"/>
  <c r="S109" i="10"/>
  <c r="S373" i="10"/>
  <c r="S385" i="10"/>
  <c r="S217" i="10"/>
  <c r="S220" i="10"/>
  <c r="T243" i="10"/>
  <c r="W243" i="10" s="1"/>
  <c r="S281" i="10"/>
  <c r="S209" i="10"/>
  <c r="S210" i="10"/>
  <c r="S77" i="10"/>
  <c r="S121" i="10"/>
  <c r="S90" i="10"/>
  <c r="T248" i="10"/>
  <c r="W248" i="10" s="1"/>
  <c r="S243" i="10"/>
  <c r="S75" i="10"/>
  <c r="S372" i="10"/>
  <c r="S123" i="10"/>
  <c r="S352" i="10"/>
  <c r="S48" i="10"/>
  <c r="S284" i="10"/>
  <c r="S50" i="10"/>
  <c r="S207" i="10"/>
  <c r="S380" i="10"/>
  <c r="T26" i="10"/>
  <c r="W26" i="10" s="1"/>
  <c r="S110" i="10"/>
  <c r="S339" i="10"/>
  <c r="S116" i="10"/>
  <c r="S317" i="10"/>
  <c r="S319" i="10"/>
  <c r="S119" i="10"/>
  <c r="S342" i="10"/>
  <c r="S354" i="10"/>
  <c r="S151" i="10"/>
  <c r="S149" i="10"/>
  <c r="S143" i="10"/>
  <c r="S311" i="10"/>
  <c r="S156" i="10"/>
  <c r="S113" i="10"/>
  <c r="S186" i="10"/>
  <c r="S179" i="10"/>
  <c r="S184" i="10"/>
  <c r="S313" i="10"/>
  <c r="S246" i="10"/>
  <c r="S275" i="10"/>
  <c r="S176" i="10"/>
  <c r="S80" i="10"/>
  <c r="S316" i="10"/>
  <c r="S177" i="10"/>
  <c r="S280" i="10"/>
  <c r="S76" i="10"/>
  <c r="T11" i="10"/>
  <c r="W11" i="10" s="1"/>
  <c r="S314" i="10"/>
  <c r="S384" i="10"/>
  <c r="S189" i="10"/>
  <c r="T22" i="10"/>
  <c r="W22" i="10" s="1"/>
  <c r="S18" i="10"/>
  <c r="T245" i="10"/>
  <c r="X245" i="10" s="1"/>
  <c r="S214" i="10"/>
  <c r="S148" i="10"/>
  <c r="S248" i="10"/>
  <c r="S21" i="10"/>
  <c r="S241" i="10"/>
  <c r="S181" i="10"/>
  <c r="T14" i="10"/>
  <c r="W14" i="10" s="1"/>
  <c r="S56" i="10"/>
  <c r="S240" i="10"/>
  <c r="S82" i="10"/>
  <c r="S345" i="10"/>
  <c r="S285" i="10"/>
  <c r="S115" i="10"/>
  <c r="S251" i="10"/>
  <c r="S347" i="10"/>
  <c r="S81" i="10"/>
  <c r="S346" i="10"/>
  <c r="S247" i="10"/>
  <c r="S387" i="10"/>
  <c r="S286" i="10"/>
  <c r="S26" i="10"/>
  <c r="S283" i="10"/>
  <c r="S120" i="10"/>
  <c r="S377" i="10"/>
  <c r="T13" i="10"/>
  <c r="W13" i="10" s="1"/>
  <c r="S118" i="10"/>
  <c r="S378" i="10"/>
  <c r="S349" i="10"/>
  <c r="S245" i="10"/>
  <c r="S19" i="10"/>
  <c r="S144" i="10"/>
  <c r="S306" i="10"/>
  <c r="S341" i="10"/>
  <c r="T242" i="10"/>
  <c r="W242" i="10" s="1"/>
  <c r="T247" i="10"/>
  <c r="W247" i="10" s="1"/>
  <c r="S278" i="10"/>
  <c r="S58" i="10"/>
  <c r="S187" i="10"/>
  <c r="S44" i="10"/>
  <c r="T252" i="10"/>
  <c r="W252" i="10" s="1"/>
  <c r="T240" i="10"/>
  <c r="W240" i="10" s="1"/>
  <c r="S340" i="10"/>
  <c r="S152" i="10"/>
  <c r="S222" i="10"/>
  <c r="S218" i="10"/>
  <c r="S13" i="10"/>
  <c r="S212" i="10"/>
  <c r="S273" i="10"/>
  <c r="S279" i="10"/>
  <c r="S83" i="10"/>
  <c r="S14" i="10"/>
  <c r="S17" i="10"/>
  <c r="S252" i="10"/>
  <c r="S141" i="10"/>
  <c r="S208" i="10"/>
  <c r="S51" i="10"/>
  <c r="S309" i="10"/>
  <c r="S255" i="10"/>
  <c r="S154" i="10"/>
  <c r="S175" i="10"/>
  <c r="T251" i="10"/>
  <c r="W251" i="10" s="1"/>
  <c r="S111" i="10"/>
  <c r="S379" i="10"/>
  <c r="S45" i="10"/>
  <c r="S213" i="10"/>
  <c r="S146" i="10"/>
  <c r="T21" i="10"/>
  <c r="W21" i="10" s="1"/>
  <c r="S215" i="10"/>
  <c r="S288" i="10"/>
  <c r="S49" i="10"/>
  <c r="S46" i="10"/>
  <c r="S86" i="10"/>
  <c r="S87" i="10"/>
  <c r="T23" i="10"/>
  <c r="W23" i="10" s="1"/>
  <c r="S344" i="10"/>
  <c r="S250" i="10"/>
  <c r="S114" i="10"/>
  <c r="S43" i="10"/>
  <c r="S374" i="10"/>
  <c r="S242" i="10"/>
  <c r="S142" i="10"/>
  <c r="S382" i="10"/>
  <c r="S182" i="10"/>
  <c r="S78" i="10"/>
  <c r="S276" i="10"/>
  <c r="S308" i="10"/>
  <c r="S153" i="10"/>
  <c r="S219" i="10"/>
  <c r="S88" i="10"/>
  <c r="S312" i="10"/>
  <c r="S375" i="10"/>
  <c r="S185" i="10"/>
  <c r="S22" i="10"/>
  <c r="S351" i="10"/>
  <c r="S350" i="10"/>
  <c r="S54" i="10"/>
  <c r="T17" i="10"/>
  <c r="W17" i="10" s="1"/>
  <c r="S12" i="10"/>
  <c r="S24" i="10"/>
  <c r="T18" i="10"/>
  <c r="W18" i="10" s="1"/>
  <c r="S108" i="10"/>
  <c r="S307" i="10"/>
  <c r="S85" i="10"/>
  <c r="S318" i="10"/>
  <c r="S180" i="10"/>
  <c r="S53" i="10"/>
  <c r="S174" i="10"/>
  <c r="S11" i="10"/>
  <c r="X258" i="10"/>
  <c r="X256" i="10"/>
  <c r="X257" i="10"/>
  <c r="X253" i="10" l="1"/>
  <c r="W246" i="10"/>
  <c r="X241" i="10"/>
  <c r="X255" i="10"/>
  <c r="X251" i="10"/>
  <c r="W250" i="10"/>
  <c r="X243" i="10"/>
  <c r="X248" i="10"/>
  <c r="W245" i="10"/>
  <c r="X242" i="10"/>
  <c r="X240" i="10"/>
  <c r="X252" i="10"/>
  <c r="X247" i="10"/>
  <c r="S9" i="4" l="1"/>
  <c r="R9" i="4"/>
  <c r="N227" i="7" l="1"/>
  <c r="M227" i="7"/>
  <c r="L227" i="7"/>
  <c r="K227" i="7"/>
  <c r="J227" i="7"/>
  <c r="I227" i="7"/>
  <c r="H227" i="7"/>
  <c r="G227" i="7"/>
  <c r="F227" i="7"/>
  <c r="E227" i="7"/>
  <c r="D227" i="7"/>
  <c r="C227" i="7"/>
  <c r="B227" i="7"/>
  <c r="S370" i="4" l="1"/>
  <c r="R370" i="4"/>
  <c r="S337" i="4"/>
  <c r="R337" i="4"/>
  <c r="S304" i="4"/>
  <c r="R304" i="4"/>
  <c r="S271" i="4"/>
  <c r="R271" i="4"/>
  <c r="S205" i="4"/>
  <c r="R205" i="4"/>
  <c r="S172" i="4"/>
  <c r="R172" i="4"/>
  <c r="S139" i="4"/>
  <c r="R139" i="4"/>
  <c r="S106" i="4"/>
  <c r="R106" i="4"/>
  <c r="S73" i="4"/>
  <c r="R73" i="4"/>
  <c r="I233" i="5"/>
  <c r="J233" i="5"/>
  <c r="E233" i="5"/>
  <c r="M233" i="5"/>
  <c r="L233" i="5"/>
  <c r="H233" i="5"/>
  <c r="C233" i="5"/>
  <c r="N233" i="5"/>
  <c r="K233" i="5"/>
  <c r="B233" i="5"/>
  <c r="D233" i="5"/>
  <c r="F233" i="5"/>
  <c r="G233" i="5"/>
  <c r="Q28" i="4" l="1"/>
  <c r="I28" i="4"/>
  <c r="T28" i="4" s="1"/>
  <c r="P28" i="4"/>
  <c r="O28" i="4"/>
  <c r="I23" i="4"/>
  <c r="T23" i="4" s="1"/>
  <c r="Q23" i="4"/>
  <c r="P23" i="4"/>
  <c r="O23" i="4"/>
  <c r="I17" i="4"/>
  <c r="T17" i="4" s="1"/>
  <c r="Q17" i="4"/>
  <c r="P17" i="4"/>
  <c r="O17" i="4"/>
  <c r="I12" i="4"/>
  <c r="T12" i="4" s="1"/>
  <c r="Q12" i="4"/>
  <c r="P12" i="4"/>
  <c r="O12" i="4"/>
  <c r="X12" i="10" l="1"/>
  <c r="X17" i="10"/>
  <c r="X23" i="10"/>
  <c r="X28" i="10"/>
  <c r="R28" i="4"/>
  <c r="P27" i="4"/>
  <c r="S238" i="4"/>
  <c r="R238" i="4"/>
  <c r="S142" i="4"/>
  <c r="R142" i="4"/>
  <c r="S274" i="4"/>
  <c r="R274" i="4"/>
  <c r="S44" i="4"/>
  <c r="R44" i="4"/>
  <c r="S109" i="4"/>
  <c r="R109" i="4"/>
  <c r="R175" i="4"/>
  <c r="S307" i="4"/>
  <c r="R307" i="4"/>
  <c r="S373" i="4"/>
  <c r="R373" i="4"/>
  <c r="R143" i="4"/>
  <c r="R275" i="4"/>
  <c r="R242" i="4"/>
  <c r="R144" i="4"/>
  <c r="R276" i="4"/>
  <c r="R243" i="4"/>
  <c r="R146" i="4"/>
  <c r="R278" i="4"/>
  <c r="R245" i="4"/>
  <c r="S81" i="4"/>
  <c r="R81" i="4"/>
  <c r="S147" i="4"/>
  <c r="R147" i="4"/>
  <c r="S213" i="4"/>
  <c r="R213" i="4"/>
  <c r="S279" i="4"/>
  <c r="R279" i="4"/>
  <c r="S345" i="4"/>
  <c r="R345" i="4"/>
  <c r="S246" i="4"/>
  <c r="R246" i="4"/>
  <c r="R148" i="4"/>
  <c r="R280" i="4"/>
  <c r="R247" i="4"/>
  <c r="R149" i="4"/>
  <c r="R281" i="4"/>
  <c r="R248" i="4"/>
  <c r="R151" i="4"/>
  <c r="R283" i="4"/>
  <c r="R250" i="4"/>
  <c r="R152" i="4"/>
  <c r="R284" i="4"/>
  <c r="R251" i="4"/>
  <c r="S87" i="4"/>
  <c r="R87" i="4"/>
  <c r="S153" i="4"/>
  <c r="R153" i="4"/>
  <c r="S219" i="4"/>
  <c r="R219" i="4"/>
  <c r="S285" i="4"/>
  <c r="R285" i="4"/>
  <c r="S351" i="4"/>
  <c r="R351" i="4"/>
  <c r="S252" i="4"/>
  <c r="R252" i="4"/>
  <c r="R154" i="4"/>
  <c r="R286" i="4"/>
  <c r="R253" i="4"/>
  <c r="R156" i="4"/>
  <c r="R288" i="4"/>
  <c r="R255" i="4"/>
  <c r="R157" i="4"/>
  <c r="R289" i="4"/>
  <c r="S92" i="4"/>
  <c r="R92" i="4"/>
  <c r="S158" i="4"/>
  <c r="R158" i="4"/>
  <c r="S224" i="4"/>
  <c r="R224" i="4"/>
  <c r="S290" i="4"/>
  <c r="R290" i="4"/>
  <c r="S356" i="4"/>
  <c r="R356" i="4"/>
  <c r="S257" i="4"/>
  <c r="R257" i="4"/>
  <c r="R93" i="4"/>
  <c r="R225" i="4"/>
  <c r="R357" i="4"/>
  <c r="S76" i="4"/>
  <c r="R76" i="4"/>
  <c r="S208" i="4"/>
  <c r="R208" i="4"/>
  <c r="S340" i="4"/>
  <c r="R340" i="4"/>
  <c r="S241" i="4"/>
  <c r="R241" i="4"/>
  <c r="R45" i="4"/>
  <c r="R110" i="4"/>
  <c r="R176" i="4"/>
  <c r="R308" i="4"/>
  <c r="R374" i="4"/>
  <c r="R46" i="4"/>
  <c r="R111" i="4"/>
  <c r="R177" i="4"/>
  <c r="R309" i="4"/>
  <c r="R375" i="4"/>
  <c r="R48" i="4"/>
  <c r="R113" i="4"/>
  <c r="R179" i="4"/>
  <c r="R311" i="4"/>
  <c r="R377" i="4"/>
  <c r="S49" i="4"/>
  <c r="R49" i="4"/>
  <c r="S114" i="4"/>
  <c r="R114" i="4"/>
  <c r="S180" i="4"/>
  <c r="R180" i="4"/>
  <c r="S312" i="4"/>
  <c r="R312" i="4"/>
  <c r="S378" i="4"/>
  <c r="R378" i="4"/>
  <c r="R50" i="4"/>
  <c r="R115" i="4"/>
  <c r="R181" i="4"/>
  <c r="R313" i="4"/>
  <c r="R379" i="4"/>
  <c r="R51" i="4"/>
  <c r="R116" i="4"/>
  <c r="R182" i="4"/>
  <c r="R314" i="4"/>
  <c r="R380" i="4"/>
  <c r="R53" i="4"/>
  <c r="R118" i="4"/>
  <c r="R184" i="4"/>
  <c r="R316" i="4"/>
  <c r="R382" i="4"/>
  <c r="S54" i="4"/>
  <c r="R54" i="4"/>
  <c r="R119" i="4"/>
  <c r="R185" i="4"/>
  <c r="O22" i="4"/>
  <c r="R317" i="4"/>
  <c r="R383" i="4"/>
  <c r="S55" i="4"/>
  <c r="R55" i="4"/>
  <c r="S120" i="4"/>
  <c r="R120" i="4"/>
  <c r="S186" i="4"/>
  <c r="R186" i="4"/>
  <c r="S318" i="4"/>
  <c r="R318" i="4"/>
  <c r="S384" i="4"/>
  <c r="R384" i="4"/>
  <c r="R56" i="4"/>
  <c r="R187" i="4"/>
  <c r="R385" i="4"/>
  <c r="R123" i="4"/>
  <c r="R321" i="4"/>
  <c r="R59" i="4"/>
  <c r="R190" i="4"/>
  <c r="R388" i="4"/>
  <c r="S60" i="4"/>
  <c r="R60" i="4"/>
  <c r="S125" i="4"/>
  <c r="R125" i="4"/>
  <c r="S191" i="4"/>
  <c r="R191" i="4"/>
  <c r="S323" i="4"/>
  <c r="R323" i="4"/>
  <c r="S389" i="4"/>
  <c r="R389" i="4"/>
  <c r="R61" i="4"/>
  <c r="R192" i="4"/>
  <c r="R390" i="4"/>
  <c r="I18" i="4"/>
  <c r="T18" i="4" s="1"/>
  <c r="R13" i="4"/>
  <c r="R14" i="4"/>
  <c r="R17" i="4"/>
  <c r="R18" i="4"/>
  <c r="R19" i="4"/>
  <c r="R21" i="4"/>
  <c r="R23" i="4"/>
  <c r="R24" i="4"/>
  <c r="R27" i="4"/>
  <c r="R16" i="4"/>
  <c r="R12" i="4"/>
  <c r="N351" i="7"/>
  <c r="M351" i="7"/>
  <c r="L351" i="7"/>
  <c r="K351" i="7"/>
  <c r="J351" i="7"/>
  <c r="E351" i="7"/>
  <c r="D351" i="7"/>
  <c r="C351" i="7"/>
  <c r="B351" i="7"/>
  <c r="N320" i="7"/>
  <c r="M320" i="7"/>
  <c r="L320" i="7"/>
  <c r="K320" i="7"/>
  <c r="J320" i="7"/>
  <c r="E320" i="7"/>
  <c r="D320" i="7"/>
  <c r="C320" i="7"/>
  <c r="B320" i="7"/>
  <c r="N289" i="7"/>
  <c r="M289" i="7"/>
  <c r="L289" i="7"/>
  <c r="K289" i="7"/>
  <c r="J289" i="7"/>
  <c r="E289" i="7"/>
  <c r="D289" i="7"/>
  <c r="C289" i="7"/>
  <c r="B289" i="7"/>
  <c r="N258" i="7"/>
  <c r="M258" i="7"/>
  <c r="L258" i="7"/>
  <c r="K258" i="7"/>
  <c r="J258" i="7"/>
  <c r="E258" i="7"/>
  <c r="D258" i="7"/>
  <c r="C258" i="7"/>
  <c r="B258" i="7"/>
  <c r="N196" i="7"/>
  <c r="M196" i="7"/>
  <c r="L196" i="7"/>
  <c r="K196" i="7"/>
  <c r="J196" i="7"/>
  <c r="E196" i="7"/>
  <c r="D196" i="7"/>
  <c r="C196" i="7"/>
  <c r="B196" i="7"/>
  <c r="N165" i="7"/>
  <c r="M165" i="7"/>
  <c r="L165" i="7"/>
  <c r="K165" i="7"/>
  <c r="J165" i="7"/>
  <c r="E165" i="7"/>
  <c r="D165" i="7"/>
  <c r="C165" i="7"/>
  <c r="B165" i="7"/>
  <c r="N134" i="7"/>
  <c r="M134" i="7"/>
  <c r="L134" i="7"/>
  <c r="K134" i="7"/>
  <c r="J134" i="7"/>
  <c r="E134" i="7"/>
  <c r="D134" i="7"/>
  <c r="C134" i="7"/>
  <c r="B134" i="7"/>
  <c r="N103" i="7"/>
  <c r="M103" i="7"/>
  <c r="L103" i="7"/>
  <c r="K103" i="7"/>
  <c r="J103" i="7"/>
  <c r="E103" i="7"/>
  <c r="D103" i="7"/>
  <c r="C103" i="7"/>
  <c r="B103" i="7"/>
  <c r="N72" i="7"/>
  <c r="M72" i="7"/>
  <c r="L72" i="7"/>
  <c r="K72" i="7"/>
  <c r="J72" i="7"/>
  <c r="E72" i="7"/>
  <c r="D72" i="7"/>
  <c r="C72" i="7"/>
  <c r="B72" i="7"/>
  <c r="P362" i="5"/>
  <c r="P330" i="5"/>
  <c r="P298" i="5"/>
  <c r="P266" i="5"/>
  <c r="P234" i="5"/>
  <c r="P202" i="5"/>
  <c r="P170" i="5"/>
  <c r="P138" i="5"/>
  <c r="P106" i="5"/>
  <c r="P74" i="5"/>
  <c r="P42" i="5"/>
  <c r="M361" i="5"/>
  <c r="M329" i="5"/>
  <c r="M297" i="5"/>
  <c r="M265" i="5"/>
  <c r="M201" i="5"/>
  <c r="M169" i="5"/>
  <c r="M137" i="5"/>
  <c r="M105" i="5"/>
  <c r="M73" i="5"/>
  <c r="M41" i="5"/>
  <c r="N361" i="5"/>
  <c r="L361" i="5"/>
  <c r="K361" i="5"/>
  <c r="J361" i="5"/>
  <c r="I361" i="5"/>
  <c r="H361" i="5"/>
  <c r="G361" i="5"/>
  <c r="F361" i="5"/>
  <c r="N329" i="5"/>
  <c r="L329" i="5"/>
  <c r="K329" i="5"/>
  <c r="J329" i="5"/>
  <c r="I329" i="5"/>
  <c r="H329" i="5"/>
  <c r="G329" i="5"/>
  <c r="F329" i="5"/>
  <c r="N297" i="5"/>
  <c r="L297" i="5"/>
  <c r="K297" i="5"/>
  <c r="J297" i="5"/>
  <c r="I297" i="5"/>
  <c r="H297" i="5"/>
  <c r="G297" i="5"/>
  <c r="F297" i="5"/>
  <c r="N265" i="5"/>
  <c r="L265" i="5"/>
  <c r="K265" i="5"/>
  <c r="J265" i="5"/>
  <c r="I265" i="5"/>
  <c r="H265" i="5"/>
  <c r="G265" i="5"/>
  <c r="F265" i="5"/>
  <c r="N201" i="5"/>
  <c r="L201" i="5"/>
  <c r="K201" i="5"/>
  <c r="J201" i="5"/>
  <c r="I201" i="5"/>
  <c r="H201" i="5"/>
  <c r="G201" i="5"/>
  <c r="F201" i="5"/>
  <c r="N169" i="5"/>
  <c r="L169" i="5"/>
  <c r="K169" i="5"/>
  <c r="J169" i="5"/>
  <c r="I169" i="5"/>
  <c r="H169" i="5"/>
  <c r="G169" i="5"/>
  <c r="F169" i="5"/>
  <c r="N137" i="5"/>
  <c r="L137" i="5"/>
  <c r="K137" i="5"/>
  <c r="J137" i="5"/>
  <c r="I137" i="5"/>
  <c r="H137" i="5"/>
  <c r="G137" i="5"/>
  <c r="F137" i="5"/>
  <c r="N105" i="5"/>
  <c r="L105" i="5"/>
  <c r="K105" i="5"/>
  <c r="J105" i="5"/>
  <c r="I105" i="5"/>
  <c r="H105" i="5"/>
  <c r="G105" i="5"/>
  <c r="F105" i="5"/>
  <c r="N73" i="5"/>
  <c r="L73" i="5"/>
  <c r="K73" i="5"/>
  <c r="J73" i="5"/>
  <c r="I73" i="5"/>
  <c r="H73" i="5"/>
  <c r="G73" i="5"/>
  <c r="F73" i="5"/>
  <c r="N41" i="5"/>
  <c r="L41" i="5"/>
  <c r="K41" i="5"/>
  <c r="J41" i="5"/>
  <c r="I41" i="5"/>
  <c r="H41" i="5"/>
  <c r="G41" i="5"/>
  <c r="F41" i="5"/>
  <c r="B11" i="5"/>
  <c r="B11" i="7"/>
  <c r="X18" i="10" l="1"/>
  <c r="R258" i="4"/>
  <c r="R291" i="4"/>
  <c r="R159" i="4"/>
  <c r="R256" i="4"/>
  <c r="R355" i="4"/>
  <c r="R223" i="4"/>
  <c r="R91" i="4"/>
  <c r="R354" i="4"/>
  <c r="R222" i="4"/>
  <c r="R90" i="4"/>
  <c r="R352" i="4"/>
  <c r="R220" i="4"/>
  <c r="R88" i="4"/>
  <c r="R324" i="4"/>
  <c r="R29" i="4"/>
  <c r="R126" i="4"/>
  <c r="R322" i="4"/>
  <c r="R124" i="4"/>
  <c r="R387" i="4"/>
  <c r="R26" i="4"/>
  <c r="R189" i="4"/>
  <c r="R58" i="4"/>
  <c r="R319" i="4"/>
  <c r="R121" i="4"/>
  <c r="R350" i="4"/>
  <c r="R218" i="4"/>
  <c r="R86" i="4"/>
  <c r="R349" i="4"/>
  <c r="R217" i="4"/>
  <c r="R85" i="4"/>
  <c r="R347" i="4"/>
  <c r="R215" i="4"/>
  <c r="R83" i="4"/>
  <c r="R346" i="4"/>
  <c r="R214" i="4"/>
  <c r="R82" i="4"/>
  <c r="R344" i="4"/>
  <c r="R212" i="4"/>
  <c r="R80" i="4"/>
  <c r="R342" i="4"/>
  <c r="R210" i="4"/>
  <c r="R78" i="4"/>
  <c r="R341" i="4"/>
  <c r="R209" i="4"/>
  <c r="R77" i="4"/>
  <c r="S175" i="4"/>
  <c r="S256" i="4"/>
  <c r="S355" i="4"/>
  <c r="S289" i="4"/>
  <c r="S223" i="4"/>
  <c r="S157" i="4"/>
  <c r="S91" i="4"/>
  <c r="I29" i="4"/>
  <c r="T29" i="4" s="1"/>
  <c r="Q29" i="4"/>
  <c r="P29" i="4"/>
  <c r="O29" i="4"/>
  <c r="I27" i="4"/>
  <c r="T27" i="4" s="1"/>
  <c r="S388" i="4"/>
  <c r="S322" i="4"/>
  <c r="Q27" i="4"/>
  <c r="S190" i="4"/>
  <c r="S124" i="4"/>
  <c r="S59" i="4"/>
  <c r="O27" i="4"/>
  <c r="I26" i="4"/>
  <c r="T26" i="4" s="1"/>
  <c r="Q26" i="4"/>
  <c r="P26" i="4"/>
  <c r="O26" i="4"/>
  <c r="I24" i="4"/>
  <c r="T24" i="4" s="1"/>
  <c r="Q24" i="4"/>
  <c r="P24" i="4"/>
  <c r="O24" i="4"/>
  <c r="I22" i="4"/>
  <c r="T22" i="4" s="1"/>
  <c r="Q22" i="4"/>
  <c r="P22" i="4"/>
  <c r="I21" i="4"/>
  <c r="T21" i="4" s="1"/>
  <c r="Q21" i="4"/>
  <c r="P21" i="4"/>
  <c r="O21" i="4"/>
  <c r="I19" i="4"/>
  <c r="T19" i="4" s="1"/>
  <c r="Q19" i="4"/>
  <c r="P19" i="4"/>
  <c r="O19" i="4"/>
  <c r="Q18" i="4"/>
  <c r="P18" i="4"/>
  <c r="O18" i="4"/>
  <c r="I16" i="4"/>
  <c r="T16" i="4" s="1"/>
  <c r="Q16" i="4"/>
  <c r="P16" i="4"/>
  <c r="O16" i="4"/>
  <c r="I14" i="4"/>
  <c r="T14" i="4" s="1"/>
  <c r="Q14" i="4"/>
  <c r="P14" i="4"/>
  <c r="O14" i="4"/>
  <c r="I13" i="4"/>
  <c r="Q13" i="4"/>
  <c r="P13" i="4"/>
  <c r="O13" i="4"/>
  <c r="P11" i="4"/>
  <c r="Q11" i="4"/>
  <c r="R22" i="4"/>
  <c r="R108" i="4"/>
  <c r="R372" i="4"/>
  <c r="R43" i="4"/>
  <c r="R75" i="4"/>
  <c r="R141" i="4"/>
  <c r="R207" i="4"/>
  <c r="R273" i="4"/>
  <c r="R339" i="4"/>
  <c r="R240" i="4"/>
  <c r="S108" i="4"/>
  <c r="I11" i="4"/>
  <c r="T11" i="4" s="1"/>
  <c r="R174" i="4"/>
  <c r="R306" i="4"/>
  <c r="S174" i="4"/>
  <c r="S12" i="4"/>
  <c r="S28" i="4"/>
  <c r="S23" i="4"/>
  <c r="S17" i="4"/>
  <c r="P75" i="5"/>
  <c r="P77" i="5"/>
  <c r="P81" i="5"/>
  <c r="P83" i="5"/>
  <c r="P85" i="5"/>
  <c r="P87" i="5"/>
  <c r="P91" i="5"/>
  <c r="P93" i="5"/>
  <c r="P139" i="5"/>
  <c r="P141" i="5"/>
  <c r="P9" i="5"/>
  <c r="P73" i="5"/>
  <c r="P137" i="5"/>
  <c r="P43" i="5"/>
  <c r="P44" i="5"/>
  <c r="P45" i="5"/>
  <c r="P46" i="5"/>
  <c r="P48" i="5"/>
  <c r="P49" i="5"/>
  <c r="P50" i="5"/>
  <c r="P51" i="5"/>
  <c r="P53" i="5"/>
  <c r="P54" i="5"/>
  <c r="P55" i="5"/>
  <c r="P56" i="5"/>
  <c r="P58" i="5"/>
  <c r="P60" i="5"/>
  <c r="P108" i="5"/>
  <c r="P110" i="5"/>
  <c r="P112" i="5"/>
  <c r="P114" i="5"/>
  <c r="P118" i="5"/>
  <c r="P120" i="5"/>
  <c r="P122" i="5"/>
  <c r="P124" i="5"/>
  <c r="P41" i="5"/>
  <c r="P59" i="5"/>
  <c r="P61" i="5"/>
  <c r="P107" i="5"/>
  <c r="P109" i="5"/>
  <c r="P113" i="5"/>
  <c r="P115" i="5"/>
  <c r="P117" i="5"/>
  <c r="P119" i="5"/>
  <c r="P123" i="5"/>
  <c r="P125" i="5"/>
  <c r="P171" i="5"/>
  <c r="P172" i="5"/>
  <c r="P173" i="5"/>
  <c r="P174" i="5"/>
  <c r="P176" i="5"/>
  <c r="P177" i="5"/>
  <c r="P178" i="5"/>
  <c r="P179" i="5"/>
  <c r="P181" i="5"/>
  <c r="P182" i="5"/>
  <c r="P183" i="5"/>
  <c r="P184" i="5"/>
  <c r="P186" i="5"/>
  <c r="P187" i="5"/>
  <c r="P188" i="5"/>
  <c r="P189" i="5"/>
  <c r="P235" i="5"/>
  <c r="P236" i="5"/>
  <c r="P237" i="5"/>
  <c r="P238" i="5"/>
  <c r="P240" i="5"/>
  <c r="P241" i="5"/>
  <c r="P242" i="5"/>
  <c r="P243" i="5"/>
  <c r="P245" i="5"/>
  <c r="P246" i="5"/>
  <c r="P247" i="5"/>
  <c r="P248" i="5"/>
  <c r="P250" i="5"/>
  <c r="P251" i="5"/>
  <c r="P252" i="5"/>
  <c r="P253" i="5"/>
  <c r="P299" i="5"/>
  <c r="P300" i="5"/>
  <c r="P301" i="5"/>
  <c r="P302" i="5"/>
  <c r="P304" i="5"/>
  <c r="P305" i="5"/>
  <c r="P306" i="5"/>
  <c r="P307" i="5"/>
  <c r="P309" i="5"/>
  <c r="P310" i="5"/>
  <c r="P311" i="5"/>
  <c r="P312" i="5"/>
  <c r="P314" i="5"/>
  <c r="P315" i="5"/>
  <c r="P316" i="5"/>
  <c r="P317" i="5"/>
  <c r="P363" i="5"/>
  <c r="P364" i="5"/>
  <c r="P365" i="5"/>
  <c r="P366" i="5"/>
  <c r="P368" i="5"/>
  <c r="P369" i="5"/>
  <c r="P370" i="5"/>
  <c r="P371" i="5"/>
  <c r="P373" i="5"/>
  <c r="P374" i="5"/>
  <c r="P375" i="5"/>
  <c r="P376" i="5"/>
  <c r="P378" i="5"/>
  <c r="P379" i="5"/>
  <c r="P380" i="5"/>
  <c r="P381" i="5"/>
  <c r="P105" i="5"/>
  <c r="P169" i="5"/>
  <c r="P233" i="5"/>
  <c r="P297" i="5"/>
  <c r="P361" i="5"/>
  <c r="P76" i="5"/>
  <c r="P78" i="5"/>
  <c r="P80" i="5"/>
  <c r="P82" i="5"/>
  <c r="P86" i="5"/>
  <c r="P88" i="5"/>
  <c r="P90" i="5"/>
  <c r="P92" i="5"/>
  <c r="P140" i="5"/>
  <c r="P142" i="5"/>
  <c r="P144" i="5"/>
  <c r="P145" i="5"/>
  <c r="P146" i="5"/>
  <c r="P147" i="5"/>
  <c r="P149" i="5"/>
  <c r="P150" i="5"/>
  <c r="P151" i="5"/>
  <c r="P152" i="5"/>
  <c r="P154" i="5"/>
  <c r="P155" i="5"/>
  <c r="P156" i="5"/>
  <c r="P157" i="5"/>
  <c r="P203" i="5"/>
  <c r="P204" i="5"/>
  <c r="P205" i="5"/>
  <c r="P206" i="5"/>
  <c r="P208" i="5"/>
  <c r="P209" i="5"/>
  <c r="P210" i="5"/>
  <c r="P211" i="5"/>
  <c r="P213" i="5"/>
  <c r="P214" i="5"/>
  <c r="P215" i="5"/>
  <c r="P216" i="5"/>
  <c r="P218" i="5"/>
  <c r="P219" i="5"/>
  <c r="P220" i="5"/>
  <c r="P221" i="5"/>
  <c r="P267" i="5"/>
  <c r="P268" i="5"/>
  <c r="P269" i="5"/>
  <c r="P270" i="5"/>
  <c r="P272" i="5"/>
  <c r="P273" i="5"/>
  <c r="P274" i="5"/>
  <c r="P275" i="5"/>
  <c r="P277" i="5"/>
  <c r="P278" i="5"/>
  <c r="P279" i="5"/>
  <c r="P280" i="5"/>
  <c r="P282" i="5"/>
  <c r="P283" i="5"/>
  <c r="P284" i="5"/>
  <c r="P285" i="5"/>
  <c r="P331" i="5"/>
  <c r="P332" i="5"/>
  <c r="P333" i="5"/>
  <c r="P334" i="5"/>
  <c r="P336" i="5"/>
  <c r="P337" i="5"/>
  <c r="P338" i="5"/>
  <c r="P339" i="5"/>
  <c r="P341" i="5"/>
  <c r="P342" i="5"/>
  <c r="P343" i="5"/>
  <c r="P344" i="5"/>
  <c r="P346" i="5"/>
  <c r="P347" i="5"/>
  <c r="P348" i="5"/>
  <c r="P349" i="5"/>
  <c r="P201" i="5"/>
  <c r="P265" i="5"/>
  <c r="P329" i="5"/>
  <c r="R41" i="4"/>
  <c r="M11" i="4"/>
  <c r="U11" i="4" s="1"/>
  <c r="Y11" i="10" s="1"/>
  <c r="M17" i="4"/>
  <c r="U17" i="4" s="1"/>
  <c r="M21" i="4"/>
  <c r="U21" i="4" s="1"/>
  <c r="Y21" i="10" s="1"/>
  <c r="M28" i="4"/>
  <c r="U28" i="4" s="1"/>
  <c r="M19" i="4"/>
  <c r="U19" i="4" s="1"/>
  <c r="Y19" i="10" s="1"/>
  <c r="M27" i="4"/>
  <c r="U27" i="4" s="1"/>
  <c r="Y27" i="10" s="1"/>
  <c r="M24" i="4"/>
  <c r="U24" i="4" s="1"/>
  <c r="Y24" i="10" s="1"/>
  <c r="M22" i="4"/>
  <c r="U22" i="4" s="1"/>
  <c r="Y22" i="10" s="1"/>
  <c r="M14" i="4"/>
  <c r="U14" i="4" s="1"/>
  <c r="Y14" i="10" s="1"/>
  <c r="M12" i="4"/>
  <c r="U12" i="4" s="1"/>
  <c r="M16" i="4"/>
  <c r="U16" i="4" s="1"/>
  <c r="Y16" i="10" s="1"/>
  <c r="M18" i="4"/>
  <c r="U18" i="4" s="1"/>
  <c r="Y18" i="10" s="1"/>
  <c r="E13" i="4"/>
  <c r="M13" i="4"/>
  <c r="U13" i="4" s="1"/>
  <c r="Y13" i="10" s="1"/>
  <c r="M23" i="4"/>
  <c r="U23" i="4" s="1"/>
  <c r="M26" i="4"/>
  <c r="U26" i="4" s="1"/>
  <c r="Y26" i="10" s="1"/>
  <c r="M29" i="4"/>
  <c r="U29" i="4" s="1"/>
  <c r="Y29" i="10" s="1"/>
  <c r="S21" i="4" l="1"/>
  <c r="S24" i="4"/>
  <c r="S29" i="4"/>
  <c r="S26" i="4"/>
  <c r="T13" i="4"/>
  <c r="W13" i="4" s="1"/>
  <c r="S19" i="4"/>
  <c r="S14" i="4"/>
  <c r="S18" i="4"/>
  <c r="S22" i="4"/>
  <c r="S27" i="4"/>
  <c r="S13" i="4"/>
  <c r="S16" i="4"/>
  <c r="W14" i="4"/>
  <c r="X14" i="10"/>
  <c r="W16" i="4"/>
  <c r="W22" i="4"/>
  <c r="X22" i="10"/>
  <c r="W24" i="4"/>
  <c r="X24" i="10"/>
  <c r="W26" i="4"/>
  <c r="X26" i="10"/>
  <c r="W27" i="4"/>
  <c r="X27" i="10"/>
  <c r="W29" i="4"/>
  <c r="X29" i="10"/>
  <c r="W18" i="4"/>
  <c r="Y23" i="10"/>
  <c r="W23" i="4"/>
  <c r="Y12" i="10"/>
  <c r="W12" i="4"/>
  <c r="Y28" i="10"/>
  <c r="W28" i="4"/>
  <c r="Y17" i="10"/>
  <c r="W17" i="4"/>
  <c r="W11" i="4"/>
  <c r="X11" i="10"/>
  <c r="W19" i="4"/>
  <c r="X19" i="10"/>
  <c r="W21" i="4"/>
  <c r="X21" i="10"/>
  <c r="S119" i="4"/>
  <c r="S383" i="4"/>
  <c r="S110" i="4"/>
  <c r="S374" i="4"/>
  <c r="S111" i="4"/>
  <c r="S375" i="4"/>
  <c r="S113" i="4"/>
  <c r="S377" i="4"/>
  <c r="S143" i="4"/>
  <c r="S275" i="4"/>
  <c r="S242" i="4"/>
  <c r="S115" i="4"/>
  <c r="S379" i="4"/>
  <c r="S51" i="4"/>
  <c r="S182" i="4"/>
  <c r="S314" i="4"/>
  <c r="S53" i="4"/>
  <c r="S184" i="4"/>
  <c r="S316" i="4"/>
  <c r="S121" i="4"/>
  <c r="S385" i="4"/>
  <c r="S78" i="4"/>
  <c r="S210" i="4"/>
  <c r="S342" i="4"/>
  <c r="S80" i="4"/>
  <c r="S212" i="4"/>
  <c r="S344" i="4"/>
  <c r="S82" i="4"/>
  <c r="S214" i="4"/>
  <c r="S346" i="4"/>
  <c r="S83" i="4"/>
  <c r="S215" i="4"/>
  <c r="S347" i="4"/>
  <c r="S85" i="4"/>
  <c r="S217" i="4"/>
  <c r="S349" i="4"/>
  <c r="S86" i="4"/>
  <c r="S218" i="4"/>
  <c r="S350" i="4"/>
  <c r="S58" i="4"/>
  <c r="S189" i="4"/>
  <c r="S321" i="4"/>
  <c r="S61" i="4"/>
  <c r="S192" i="4"/>
  <c r="S324" i="4"/>
  <c r="S154" i="4"/>
  <c r="S286" i="4"/>
  <c r="S253" i="4"/>
  <c r="S156" i="4"/>
  <c r="S288" i="4"/>
  <c r="S255" i="4"/>
  <c r="S159" i="4"/>
  <c r="S291" i="4"/>
  <c r="S258" i="4"/>
  <c r="S273" i="4"/>
  <c r="S141" i="4"/>
  <c r="S372" i="4"/>
  <c r="S45" i="4"/>
  <c r="S176" i="4"/>
  <c r="S308" i="4"/>
  <c r="S46" i="4"/>
  <c r="S177" i="4"/>
  <c r="S309" i="4"/>
  <c r="S48" i="4"/>
  <c r="S179" i="4"/>
  <c r="S311" i="4"/>
  <c r="S77" i="4"/>
  <c r="S209" i="4"/>
  <c r="S341" i="4"/>
  <c r="S50" i="4"/>
  <c r="S181" i="4"/>
  <c r="S313" i="4"/>
  <c r="S116" i="4"/>
  <c r="S380" i="4"/>
  <c r="S118" i="4"/>
  <c r="S382" i="4"/>
  <c r="S185" i="4"/>
  <c r="S317" i="4"/>
  <c r="S56" i="4"/>
  <c r="S187" i="4"/>
  <c r="S319" i="4"/>
  <c r="S144" i="4"/>
  <c r="S276" i="4"/>
  <c r="S243" i="4"/>
  <c r="S146" i="4"/>
  <c r="S278" i="4"/>
  <c r="S245" i="4"/>
  <c r="S148" i="4"/>
  <c r="S280" i="4"/>
  <c r="S247" i="4"/>
  <c r="S149" i="4"/>
  <c r="S281" i="4"/>
  <c r="S248" i="4"/>
  <c r="S151" i="4"/>
  <c r="S283" i="4"/>
  <c r="S250" i="4"/>
  <c r="S152" i="4"/>
  <c r="S284" i="4"/>
  <c r="S251" i="4"/>
  <c r="S123" i="4"/>
  <c r="S387" i="4"/>
  <c r="S126" i="4"/>
  <c r="S390" i="4"/>
  <c r="S88" i="4"/>
  <c r="S220" i="4"/>
  <c r="S352" i="4"/>
  <c r="S90" i="4"/>
  <c r="S222" i="4"/>
  <c r="S354" i="4"/>
  <c r="S93" i="4"/>
  <c r="S225" i="4"/>
  <c r="S357" i="4"/>
  <c r="S43" i="4"/>
  <c r="S240" i="4"/>
  <c r="S75" i="4"/>
  <c r="O11" i="4"/>
  <c r="S11" i="4" s="1"/>
  <c r="S339" i="4"/>
  <c r="S207" i="4"/>
  <c r="S306" i="4"/>
  <c r="S41" i="4"/>
  <c r="X13" i="10" l="1"/>
  <c r="E16" i="10"/>
  <c r="T16" i="10" s="1"/>
  <c r="S16" i="10"/>
  <c r="R16" i="10"/>
  <c r="W16" i="10" l="1"/>
  <c r="X16" i="10"/>
</calcChain>
</file>

<file path=xl/comments1.xml><?xml version="1.0" encoding="utf-8"?>
<comments xmlns="http://schemas.openxmlformats.org/spreadsheetml/2006/main">
  <authors>
    <author>jmarks</author>
  </authors>
  <commentList>
    <comment ref="A8" authorId="0" shapeId="0">
      <text>
        <r>
          <rPr>
            <b/>
            <sz val="10"/>
            <color indexed="81"/>
            <rFont val="Tahoma"/>
            <family val="2"/>
          </rPr>
          <t>jmarks:</t>
        </r>
        <r>
          <rPr>
            <sz val="10"/>
            <color indexed="81"/>
            <rFont val="Tahoma"/>
            <family val="2"/>
          </rPr>
          <t xml:space="preserve">
SREB average suppressed since not all states have joined report yet.</t>
        </r>
      </text>
    </comment>
    <comment ref="A40" authorId="0" shapeId="0">
      <text>
        <r>
          <rPr>
            <b/>
            <sz val="10"/>
            <color indexed="81"/>
            <rFont val="Tahoma"/>
            <family val="2"/>
          </rPr>
          <t>jmarks:</t>
        </r>
        <r>
          <rPr>
            <sz val="10"/>
            <color indexed="81"/>
            <rFont val="Tahoma"/>
            <family val="2"/>
          </rPr>
          <t xml:space="preserve">
SREB average suppressed since not all states have joined report yet.</t>
        </r>
      </text>
    </comment>
    <comment ref="A72" authorId="0" shapeId="0">
      <text>
        <r>
          <rPr>
            <b/>
            <sz val="10"/>
            <color indexed="81"/>
            <rFont val="Tahoma"/>
            <family val="2"/>
          </rPr>
          <t>jmarks:</t>
        </r>
        <r>
          <rPr>
            <sz val="10"/>
            <color indexed="81"/>
            <rFont val="Tahoma"/>
            <family val="2"/>
          </rPr>
          <t xml:space="preserve">
SREB average suppressed since not all states have joined report yet.</t>
        </r>
      </text>
    </comment>
    <comment ref="A105" authorId="0" shapeId="0">
      <text>
        <r>
          <rPr>
            <b/>
            <sz val="10"/>
            <color indexed="81"/>
            <rFont val="Tahoma"/>
            <family val="2"/>
          </rPr>
          <t>jmarks:</t>
        </r>
        <r>
          <rPr>
            <sz val="10"/>
            <color indexed="81"/>
            <rFont val="Tahoma"/>
            <family val="2"/>
          </rPr>
          <t xml:space="preserve">
SREB average suppressed since not all states have joined report yet.</t>
        </r>
      </text>
    </comment>
    <comment ref="A138" authorId="0" shapeId="0">
      <text>
        <r>
          <rPr>
            <b/>
            <sz val="10"/>
            <color indexed="81"/>
            <rFont val="Tahoma"/>
            <family val="2"/>
          </rPr>
          <t>jmarks:</t>
        </r>
        <r>
          <rPr>
            <sz val="10"/>
            <color indexed="81"/>
            <rFont val="Tahoma"/>
            <family val="2"/>
          </rPr>
          <t xml:space="preserve">
SREB average suppressed since not all states have joined report yet.</t>
        </r>
      </text>
    </comment>
    <comment ref="A171" authorId="0" shapeId="0">
      <text>
        <r>
          <rPr>
            <b/>
            <sz val="10"/>
            <color indexed="81"/>
            <rFont val="Tahoma"/>
            <family val="2"/>
          </rPr>
          <t>jmarks:</t>
        </r>
        <r>
          <rPr>
            <sz val="10"/>
            <color indexed="81"/>
            <rFont val="Tahoma"/>
            <family val="2"/>
          </rPr>
          <t xml:space="preserve">
SREB average suppressed since not all states have joined report yet.</t>
        </r>
      </text>
    </comment>
    <comment ref="A204" authorId="0" shapeId="0">
      <text>
        <r>
          <rPr>
            <b/>
            <sz val="10"/>
            <color indexed="81"/>
            <rFont val="Tahoma"/>
            <family val="2"/>
          </rPr>
          <t>jmarks:</t>
        </r>
        <r>
          <rPr>
            <sz val="10"/>
            <color indexed="81"/>
            <rFont val="Tahoma"/>
            <family val="2"/>
          </rPr>
          <t xml:space="preserve">
SREB average suppressed since not all states have joined report yet.</t>
        </r>
      </text>
    </comment>
  </commentList>
</comments>
</file>

<file path=xl/comments2.xml><?xml version="1.0" encoding="utf-8"?>
<comments xmlns="http://schemas.openxmlformats.org/spreadsheetml/2006/main">
  <authors>
    <author>jmarks</author>
  </authors>
  <commentList>
    <comment ref="A8" authorId="0" shapeId="0">
      <text>
        <r>
          <rPr>
            <b/>
            <sz val="10"/>
            <color indexed="81"/>
            <rFont val="Tahoma"/>
            <family val="2"/>
          </rPr>
          <t>jmarks:</t>
        </r>
        <r>
          <rPr>
            <sz val="10"/>
            <color indexed="81"/>
            <rFont val="Tahoma"/>
            <family val="2"/>
          </rPr>
          <t xml:space="preserve">
SREB average suppressed since not all states have joined report yet.</t>
        </r>
      </text>
    </comment>
    <comment ref="A40" authorId="0" shapeId="0">
      <text>
        <r>
          <rPr>
            <b/>
            <sz val="10"/>
            <color indexed="81"/>
            <rFont val="Tahoma"/>
            <family val="2"/>
          </rPr>
          <t>jmarks:</t>
        </r>
        <r>
          <rPr>
            <sz val="10"/>
            <color indexed="81"/>
            <rFont val="Tahoma"/>
            <family val="2"/>
          </rPr>
          <t xml:space="preserve">
SREB average suppressed since not all states have joined report yet.</t>
        </r>
      </text>
    </comment>
    <comment ref="A72" authorId="0" shapeId="0">
      <text>
        <r>
          <rPr>
            <b/>
            <sz val="10"/>
            <color indexed="81"/>
            <rFont val="Tahoma"/>
            <family val="2"/>
          </rPr>
          <t>jmarks:</t>
        </r>
        <r>
          <rPr>
            <sz val="10"/>
            <color indexed="81"/>
            <rFont val="Tahoma"/>
            <family val="2"/>
          </rPr>
          <t xml:space="preserve">
SREB average suppressed since not all states have joined report yet.</t>
        </r>
      </text>
    </comment>
    <comment ref="A105" authorId="0" shapeId="0">
      <text>
        <r>
          <rPr>
            <b/>
            <sz val="10"/>
            <color indexed="81"/>
            <rFont val="Tahoma"/>
            <family val="2"/>
          </rPr>
          <t>jmarks:</t>
        </r>
        <r>
          <rPr>
            <sz val="10"/>
            <color indexed="81"/>
            <rFont val="Tahoma"/>
            <family val="2"/>
          </rPr>
          <t xml:space="preserve">
SREB average suppressed since not all states have joined report yet.</t>
        </r>
      </text>
    </comment>
    <comment ref="A138" authorId="0" shapeId="0">
      <text>
        <r>
          <rPr>
            <b/>
            <sz val="10"/>
            <color indexed="81"/>
            <rFont val="Tahoma"/>
            <family val="2"/>
          </rPr>
          <t>jmarks:</t>
        </r>
        <r>
          <rPr>
            <sz val="10"/>
            <color indexed="81"/>
            <rFont val="Tahoma"/>
            <family val="2"/>
          </rPr>
          <t xml:space="preserve">
SREB average suppressed since not all states have joined report yet.</t>
        </r>
      </text>
    </comment>
    <comment ref="A171" authorId="0" shapeId="0">
      <text>
        <r>
          <rPr>
            <b/>
            <sz val="10"/>
            <color indexed="81"/>
            <rFont val="Tahoma"/>
            <family val="2"/>
          </rPr>
          <t>jmarks:</t>
        </r>
        <r>
          <rPr>
            <sz val="10"/>
            <color indexed="81"/>
            <rFont val="Tahoma"/>
            <family val="2"/>
          </rPr>
          <t xml:space="preserve">
SREB average suppressed since not all states have joined report yet.</t>
        </r>
      </text>
    </comment>
    <comment ref="A204" authorId="0" shapeId="0">
      <text>
        <r>
          <rPr>
            <b/>
            <sz val="10"/>
            <color indexed="81"/>
            <rFont val="Tahoma"/>
            <family val="2"/>
          </rPr>
          <t>jmarks:</t>
        </r>
        <r>
          <rPr>
            <sz val="10"/>
            <color indexed="81"/>
            <rFont val="Tahoma"/>
            <family val="2"/>
          </rPr>
          <t xml:space="preserve">
SREB average suppressed since not all states have joined report yet.</t>
        </r>
      </text>
    </comment>
  </commentList>
</comments>
</file>

<file path=xl/comments3.xml><?xml version="1.0" encoding="utf-8"?>
<comments xmlns="http://schemas.openxmlformats.org/spreadsheetml/2006/main">
  <authors>
    <author>jmarks</author>
  </authors>
  <commentList>
    <comment ref="A8" authorId="0" shapeId="0">
      <text>
        <r>
          <rPr>
            <b/>
            <sz val="10"/>
            <color indexed="81"/>
            <rFont val="Tahoma"/>
            <family val="2"/>
          </rPr>
          <t>jmarks:</t>
        </r>
        <r>
          <rPr>
            <sz val="10"/>
            <color indexed="81"/>
            <rFont val="Tahoma"/>
            <family val="2"/>
          </rPr>
          <t xml:space="preserve">
SREB average suppressed since not all states have joined report yet.</t>
        </r>
      </text>
    </comment>
    <comment ref="A40" authorId="0" shapeId="0">
      <text>
        <r>
          <rPr>
            <b/>
            <sz val="10"/>
            <color indexed="81"/>
            <rFont val="Tahoma"/>
            <family val="2"/>
          </rPr>
          <t>jmarks:</t>
        </r>
        <r>
          <rPr>
            <sz val="10"/>
            <color indexed="81"/>
            <rFont val="Tahoma"/>
            <family val="2"/>
          </rPr>
          <t xml:space="preserve">
SREB average suppressed since not all states have joined report yet.</t>
        </r>
      </text>
    </comment>
    <comment ref="A72" authorId="0" shapeId="0">
      <text>
        <r>
          <rPr>
            <b/>
            <sz val="10"/>
            <color indexed="81"/>
            <rFont val="Tahoma"/>
            <family val="2"/>
          </rPr>
          <t>jmarks:</t>
        </r>
        <r>
          <rPr>
            <sz val="10"/>
            <color indexed="81"/>
            <rFont val="Tahoma"/>
            <family val="2"/>
          </rPr>
          <t xml:space="preserve">
SREB average suppressed since not all states have joined report yet.</t>
        </r>
      </text>
    </comment>
    <comment ref="A104" authorId="0" shapeId="0">
      <text>
        <r>
          <rPr>
            <b/>
            <sz val="10"/>
            <color indexed="81"/>
            <rFont val="Tahoma"/>
            <family val="2"/>
          </rPr>
          <t>jmarks:</t>
        </r>
        <r>
          <rPr>
            <sz val="10"/>
            <color indexed="81"/>
            <rFont val="Tahoma"/>
            <family val="2"/>
          </rPr>
          <t xml:space="preserve">
SREB average suppressed since not all states have joined report yet.</t>
        </r>
      </text>
    </comment>
    <comment ref="A136" authorId="0" shapeId="0">
      <text>
        <r>
          <rPr>
            <b/>
            <sz val="10"/>
            <color indexed="81"/>
            <rFont val="Tahoma"/>
            <family val="2"/>
          </rPr>
          <t>jmarks:</t>
        </r>
        <r>
          <rPr>
            <sz val="10"/>
            <color indexed="81"/>
            <rFont val="Tahoma"/>
            <family val="2"/>
          </rPr>
          <t xml:space="preserve">
SREB average suppressed since not all states have joined report yet.</t>
        </r>
      </text>
    </comment>
    <comment ref="A168" authorId="0" shapeId="0">
      <text>
        <r>
          <rPr>
            <b/>
            <sz val="10"/>
            <color indexed="81"/>
            <rFont val="Tahoma"/>
            <family val="2"/>
          </rPr>
          <t>jmarks:</t>
        </r>
        <r>
          <rPr>
            <sz val="10"/>
            <color indexed="81"/>
            <rFont val="Tahoma"/>
            <family val="2"/>
          </rPr>
          <t xml:space="preserve">
SREB average suppressed since not all states have joined report yet.</t>
        </r>
      </text>
    </comment>
    <comment ref="A200" authorId="0" shapeId="0">
      <text>
        <r>
          <rPr>
            <b/>
            <sz val="10"/>
            <color indexed="81"/>
            <rFont val="Tahoma"/>
            <family val="2"/>
          </rPr>
          <t>jmarks:</t>
        </r>
        <r>
          <rPr>
            <sz val="10"/>
            <color indexed="81"/>
            <rFont val="Tahoma"/>
            <family val="2"/>
          </rPr>
          <t xml:space="preserve">
SREB average suppressed since not all states have joined report yet.</t>
        </r>
      </text>
    </comment>
    <comment ref="A232" authorId="0" shapeId="0">
      <text>
        <r>
          <rPr>
            <b/>
            <sz val="10"/>
            <color indexed="81"/>
            <rFont val="Tahoma"/>
            <family val="2"/>
          </rPr>
          <t>jmarks:</t>
        </r>
        <r>
          <rPr>
            <sz val="10"/>
            <color indexed="81"/>
            <rFont val="Tahoma"/>
            <family val="2"/>
          </rPr>
          <t xml:space="preserve">
SREB average suppressed since not all states have joined report yet.</t>
        </r>
      </text>
    </comment>
    <comment ref="A264" authorId="0" shapeId="0">
      <text>
        <r>
          <rPr>
            <b/>
            <sz val="10"/>
            <color indexed="81"/>
            <rFont val="Tahoma"/>
            <family val="2"/>
          </rPr>
          <t>jmarks:</t>
        </r>
        <r>
          <rPr>
            <sz val="10"/>
            <color indexed="81"/>
            <rFont val="Tahoma"/>
            <family val="2"/>
          </rPr>
          <t xml:space="preserve">
SREB average suppressed since not all states have joined report yet.</t>
        </r>
      </text>
    </comment>
    <comment ref="A296" authorId="0" shapeId="0">
      <text>
        <r>
          <rPr>
            <b/>
            <sz val="10"/>
            <color indexed="81"/>
            <rFont val="Tahoma"/>
            <family val="2"/>
          </rPr>
          <t>jmarks:</t>
        </r>
        <r>
          <rPr>
            <sz val="10"/>
            <color indexed="81"/>
            <rFont val="Tahoma"/>
            <family val="2"/>
          </rPr>
          <t xml:space="preserve">
SREB average suppressed since not all states have joined report yet.</t>
        </r>
      </text>
    </comment>
    <comment ref="A328" authorId="0" shapeId="0">
      <text>
        <r>
          <rPr>
            <b/>
            <sz val="10"/>
            <color indexed="81"/>
            <rFont val="Tahoma"/>
            <family val="2"/>
          </rPr>
          <t>jmarks:</t>
        </r>
        <r>
          <rPr>
            <sz val="10"/>
            <color indexed="81"/>
            <rFont val="Tahoma"/>
            <family val="2"/>
          </rPr>
          <t xml:space="preserve">
SREB average suppressed since not all states have joined report yet.</t>
        </r>
      </text>
    </comment>
    <comment ref="A360" authorId="0" shapeId="0">
      <text>
        <r>
          <rPr>
            <b/>
            <sz val="10"/>
            <color indexed="81"/>
            <rFont val="Tahoma"/>
            <family val="2"/>
          </rPr>
          <t>jmarks:</t>
        </r>
        <r>
          <rPr>
            <sz val="10"/>
            <color indexed="81"/>
            <rFont val="Tahoma"/>
            <family val="2"/>
          </rPr>
          <t xml:space="preserve">
SREB average suppressed since not all states have joined report yet.</t>
        </r>
      </text>
    </comment>
  </commentList>
</comments>
</file>

<file path=xl/comments4.xml><?xml version="1.0" encoding="utf-8"?>
<comments xmlns="http://schemas.openxmlformats.org/spreadsheetml/2006/main">
  <authors>
    <author>jmarks</author>
  </authors>
  <commentList>
    <comment ref="A8" authorId="0" shapeId="0">
      <text>
        <r>
          <rPr>
            <b/>
            <sz val="10"/>
            <color indexed="81"/>
            <rFont val="Tahoma"/>
            <family val="2"/>
          </rPr>
          <t>jmarks:</t>
        </r>
        <r>
          <rPr>
            <sz val="10"/>
            <color indexed="81"/>
            <rFont val="Tahoma"/>
            <family val="2"/>
          </rPr>
          <t xml:space="preserve">
SREB average suppressed since not all states have joined report yet.</t>
        </r>
      </text>
    </comment>
    <comment ref="A40" authorId="0" shapeId="0">
      <text>
        <r>
          <rPr>
            <b/>
            <sz val="10"/>
            <color indexed="81"/>
            <rFont val="Tahoma"/>
            <family val="2"/>
          </rPr>
          <t>jmarks:</t>
        </r>
        <r>
          <rPr>
            <sz val="10"/>
            <color indexed="81"/>
            <rFont val="Tahoma"/>
            <family val="2"/>
          </rPr>
          <t xml:space="preserve">
SREB average suppressed since not all states have joined report yet.</t>
        </r>
      </text>
    </comment>
    <comment ref="A72" authorId="0" shapeId="0">
      <text>
        <r>
          <rPr>
            <b/>
            <sz val="10"/>
            <color indexed="81"/>
            <rFont val="Tahoma"/>
            <family val="2"/>
          </rPr>
          <t>jmarks:</t>
        </r>
        <r>
          <rPr>
            <sz val="10"/>
            <color indexed="81"/>
            <rFont val="Tahoma"/>
            <family val="2"/>
          </rPr>
          <t xml:space="preserve">
SREB average suppressed since not all states have joined report yet.</t>
        </r>
      </text>
    </comment>
    <comment ref="A104" authorId="0" shapeId="0">
      <text>
        <r>
          <rPr>
            <b/>
            <sz val="10"/>
            <color indexed="81"/>
            <rFont val="Tahoma"/>
            <family val="2"/>
          </rPr>
          <t>jmarks:</t>
        </r>
        <r>
          <rPr>
            <sz val="10"/>
            <color indexed="81"/>
            <rFont val="Tahoma"/>
            <family val="2"/>
          </rPr>
          <t xml:space="preserve">
SREB average suppressed since not all states have joined report yet.</t>
        </r>
      </text>
    </comment>
    <comment ref="A136" authorId="0" shapeId="0">
      <text>
        <r>
          <rPr>
            <b/>
            <sz val="10"/>
            <color indexed="81"/>
            <rFont val="Tahoma"/>
            <family val="2"/>
          </rPr>
          <t>jmarks:</t>
        </r>
        <r>
          <rPr>
            <sz val="10"/>
            <color indexed="81"/>
            <rFont val="Tahoma"/>
            <family val="2"/>
          </rPr>
          <t xml:space="preserve">
SREB average suppressed since not all states have joined report yet.</t>
        </r>
      </text>
    </comment>
    <comment ref="A168" authorId="0" shapeId="0">
      <text>
        <r>
          <rPr>
            <b/>
            <sz val="10"/>
            <color indexed="81"/>
            <rFont val="Tahoma"/>
            <family val="2"/>
          </rPr>
          <t>jmarks:</t>
        </r>
        <r>
          <rPr>
            <sz val="10"/>
            <color indexed="81"/>
            <rFont val="Tahoma"/>
            <family val="2"/>
          </rPr>
          <t xml:space="preserve">
SREB average suppressed since not all states have joined report yet.</t>
        </r>
      </text>
    </comment>
    <comment ref="A200" authorId="0" shapeId="0">
      <text>
        <r>
          <rPr>
            <b/>
            <sz val="10"/>
            <color indexed="81"/>
            <rFont val="Tahoma"/>
            <family val="2"/>
          </rPr>
          <t>jmarks:</t>
        </r>
        <r>
          <rPr>
            <sz val="10"/>
            <color indexed="81"/>
            <rFont val="Tahoma"/>
            <family val="2"/>
          </rPr>
          <t xml:space="preserve">
SREB average suppressed since not all states have joined report yet.</t>
        </r>
      </text>
    </comment>
    <comment ref="A232" authorId="0" shapeId="0">
      <text>
        <r>
          <rPr>
            <b/>
            <sz val="10"/>
            <color indexed="81"/>
            <rFont val="Tahoma"/>
            <family val="2"/>
          </rPr>
          <t>jmarks:</t>
        </r>
        <r>
          <rPr>
            <sz val="10"/>
            <color indexed="81"/>
            <rFont val="Tahoma"/>
            <family val="2"/>
          </rPr>
          <t xml:space="preserve">
SREB average suppressed since not all states have joined report yet.</t>
        </r>
      </text>
    </comment>
    <comment ref="A264" authorId="0" shapeId="0">
      <text>
        <r>
          <rPr>
            <b/>
            <sz val="10"/>
            <color indexed="81"/>
            <rFont val="Tahoma"/>
            <family val="2"/>
          </rPr>
          <t>jmarks:</t>
        </r>
        <r>
          <rPr>
            <sz val="10"/>
            <color indexed="81"/>
            <rFont val="Tahoma"/>
            <family val="2"/>
          </rPr>
          <t xml:space="preserve">
SREB average suppressed since not all states have joined report yet.</t>
        </r>
      </text>
    </comment>
    <comment ref="A296" authorId="0" shapeId="0">
      <text>
        <r>
          <rPr>
            <b/>
            <sz val="10"/>
            <color indexed="81"/>
            <rFont val="Tahoma"/>
            <family val="2"/>
          </rPr>
          <t>jmarks:</t>
        </r>
        <r>
          <rPr>
            <sz val="10"/>
            <color indexed="81"/>
            <rFont val="Tahoma"/>
            <family val="2"/>
          </rPr>
          <t xml:space="preserve">
SREB average suppressed since not all states have joined report yet.</t>
        </r>
      </text>
    </comment>
    <comment ref="A328" authorId="0" shapeId="0">
      <text>
        <r>
          <rPr>
            <b/>
            <sz val="10"/>
            <color indexed="81"/>
            <rFont val="Tahoma"/>
            <family val="2"/>
          </rPr>
          <t>jmarks:</t>
        </r>
        <r>
          <rPr>
            <sz val="10"/>
            <color indexed="81"/>
            <rFont val="Tahoma"/>
            <family val="2"/>
          </rPr>
          <t xml:space="preserve">
SREB average suppressed since not all states have joined report yet.</t>
        </r>
      </text>
    </comment>
    <comment ref="A360" authorId="0" shapeId="0">
      <text>
        <r>
          <rPr>
            <b/>
            <sz val="10"/>
            <color indexed="81"/>
            <rFont val="Tahoma"/>
            <family val="2"/>
          </rPr>
          <t>jmarks:</t>
        </r>
        <r>
          <rPr>
            <sz val="10"/>
            <color indexed="81"/>
            <rFont val="Tahoma"/>
            <family val="2"/>
          </rPr>
          <t xml:space="preserve">
SREB average suppressed since not all states have joined report yet.</t>
        </r>
      </text>
    </comment>
  </commentList>
</comments>
</file>

<file path=xl/comments5.xml><?xml version="1.0" encoding="utf-8"?>
<comments xmlns="http://schemas.openxmlformats.org/spreadsheetml/2006/main">
  <authors>
    <author>jmarks</author>
  </authors>
  <commentList>
    <comment ref="A8" authorId="0" shapeId="0">
      <text>
        <r>
          <rPr>
            <b/>
            <sz val="10"/>
            <color indexed="81"/>
            <rFont val="Tahoma"/>
            <family val="2"/>
          </rPr>
          <t>jmarks:</t>
        </r>
        <r>
          <rPr>
            <sz val="10"/>
            <color indexed="81"/>
            <rFont val="Tahoma"/>
            <family val="2"/>
          </rPr>
          <t xml:space="preserve">
SREB average suppressed since not all states have joined report yet.</t>
        </r>
      </text>
    </comment>
    <comment ref="A39" authorId="0" shapeId="0">
      <text>
        <r>
          <rPr>
            <b/>
            <sz val="10"/>
            <color indexed="81"/>
            <rFont val="Tahoma"/>
            <family val="2"/>
          </rPr>
          <t>jmarks:</t>
        </r>
        <r>
          <rPr>
            <sz val="10"/>
            <color indexed="81"/>
            <rFont val="Tahoma"/>
            <family val="2"/>
          </rPr>
          <t xml:space="preserve">
SREB average suppressed since not all states have joined report yet.</t>
        </r>
      </text>
    </comment>
    <comment ref="A71" authorId="0" shapeId="0">
      <text>
        <r>
          <rPr>
            <b/>
            <sz val="10"/>
            <color indexed="81"/>
            <rFont val="Tahoma"/>
            <family val="2"/>
          </rPr>
          <t>jmarks:</t>
        </r>
        <r>
          <rPr>
            <sz val="10"/>
            <color indexed="81"/>
            <rFont val="Tahoma"/>
            <family val="2"/>
          </rPr>
          <t xml:space="preserve">
SREB average suppressed since not all states have joined report yet.</t>
        </r>
      </text>
    </comment>
    <comment ref="A102" authorId="0" shapeId="0">
      <text>
        <r>
          <rPr>
            <b/>
            <sz val="10"/>
            <color indexed="81"/>
            <rFont val="Tahoma"/>
            <family val="2"/>
          </rPr>
          <t>jmarks:</t>
        </r>
        <r>
          <rPr>
            <sz val="10"/>
            <color indexed="81"/>
            <rFont val="Tahoma"/>
            <family val="2"/>
          </rPr>
          <t xml:space="preserve">
SREB average suppressed since not all states have joined report yet.</t>
        </r>
      </text>
    </comment>
    <comment ref="A133" authorId="0" shapeId="0">
      <text>
        <r>
          <rPr>
            <b/>
            <sz val="10"/>
            <color indexed="81"/>
            <rFont val="Tahoma"/>
            <family val="2"/>
          </rPr>
          <t>jmarks:</t>
        </r>
        <r>
          <rPr>
            <sz val="10"/>
            <color indexed="81"/>
            <rFont val="Tahoma"/>
            <family val="2"/>
          </rPr>
          <t xml:space="preserve">
SREB average suppressed since not all states have joined report yet.</t>
        </r>
      </text>
    </comment>
    <comment ref="A164" authorId="0" shapeId="0">
      <text>
        <r>
          <rPr>
            <b/>
            <sz val="10"/>
            <color indexed="81"/>
            <rFont val="Tahoma"/>
            <family val="2"/>
          </rPr>
          <t>jmarks:</t>
        </r>
        <r>
          <rPr>
            <sz val="10"/>
            <color indexed="81"/>
            <rFont val="Tahoma"/>
            <family val="2"/>
          </rPr>
          <t xml:space="preserve">
SREB average suppressed since not all states have joined report yet.</t>
        </r>
      </text>
    </comment>
    <comment ref="A195" authorId="0" shapeId="0">
      <text>
        <r>
          <rPr>
            <b/>
            <sz val="10"/>
            <color indexed="81"/>
            <rFont val="Tahoma"/>
            <family val="2"/>
          </rPr>
          <t>jmarks:</t>
        </r>
        <r>
          <rPr>
            <sz val="10"/>
            <color indexed="81"/>
            <rFont val="Tahoma"/>
            <family val="2"/>
          </rPr>
          <t xml:space="preserve">
SREB average suppressed since not all states have joined report yet.</t>
        </r>
      </text>
    </comment>
    <comment ref="A226" authorId="0" shapeId="0">
      <text>
        <r>
          <rPr>
            <b/>
            <sz val="10"/>
            <color indexed="81"/>
            <rFont val="Tahoma"/>
            <family val="2"/>
          </rPr>
          <t>jmarks:</t>
        </r>
        <r>
          <rPr>
            <sz val="10"/>
            <color indexed="81"/>
            <rFont val="Tahoma"/>
            <family val="2"/>
          </rPr>
          <t xml:space="preserve">
SREB average suppressed since not all states have joined report yet.</t>
        </r>
      </text>
    </comment>
    <comment ref="A257" authorId="0" shapeId="0">
      <text>
        <r>
          <rPr>
            <b/>
            <sz val="10"/>
            <color indexed="81"/>
            <rFont val="Tahoma"/>
            <family val="2"/>
          </rPr>
          <t>jmarks:</t>
        </r>
        <r>
          <rPr>
            <sz val="10"/>
            <color indexed="81"/>
            <rFont val="Tahoma"/>
            <family val="2"/>
          </rPr>
          <t xml:space="preserve">
SREB average suppressed since not all states have joined report yet.</t>
        </r>
      </text>
    </comment>
    <comment ref="A288" authorId="0" shapeId="0">
      <text>
        <r>
          <rPr>
            <b/>
            <sz val="10"/>
            <color indexed="81"/>
            <rFont val="Tahoma"/>
            <family val="2"/>
          </rPr>
          <t>jmarks:</t>
        </r>
        <r>
          <rPr>
            <sz val="10"/>
            <color indexed="81"/>
            <rFont val="Tahoma"/>
            <family val="2"/>
          </rPr>
          <t xml:space="preserve">
SREB average suppressed since not all states have joined report yet.</t>
        </r>
      </text>
    </comment>
    <comment ref="A319" authorId="0" shapeId="0">
      <text>
        <r>
          <rPr>
            <b/>
            <sz val="10"/>
            <color indexed="81"/>
            <rFont val="Tahoma"/>
            <family val="2"/>
          </rPr>
          <t>jmarks:</t>
        </r>
        <r>
          <rPr>
            <sz val="10"/>
            <color indexed="81"/>
            <rFont val="Tahoma"/>
            <family val="2"/>
          </rPr>
          <t xml:space="preserve">
SREB average suppressed since not all states have joined report yet.</t>
        </r>
      </text>
    </comment>
    <comment ref="A350" authorId="0" shapeId="0">
      <text>
        <r>
          <rPr>
            <b/>
            <sz val="10"/>
            <color indexed="81"/>
            <rFont val="Tahoma"/>
            <family val="2"/>
          </rPr>
          <t>jmarks:</t>
        </r>
        <r>
          <rPr>
            <sz val="10"/>
            <color indexed="81"/>
            <rFont val="Tahoma"/>
            <family val="2"/>
          </rPr>
          <t xml:space="preserve">
SREB average suppressed since not all states have joined report yet.</t>
        </r>
      </text>
    </comment>
  </commentList>
</comments>
</file>

<file path=xl/comments6.xml><?xml version="1.0" encoding="utf-8"?>
<comments xmlns="http://schemas.openxmlformats.org/spreadsheetml/2006/main">
  <authors>
    <author>jmarks</author>
  </authors>
  <commentList>
    <comment ref="A8" authorId="0" shapeId="0">
      <text>
        <r>
          <rPr>
            <b/>
            <sz val="10"/>
            <color indexed="81"/>
            <rFont val="Tahoma"/>
            <family val="2"/>
          </rPr>
          <t>jmarks:</t>
        </r>
        <r>
          <rPr>
            <sz val="10"/>
            <color indexed="81"/>
            <rFont val="Tahoma"/>
            <family val="2"/>
          </rPr>
          <t xml:space="preserve">
SREB average suppressed since not all states have joined report yet.</t>
        </r>
      </text>
    </comment>
    <comment ref="A39" authorId="0" shapeId="0">
      <text>
        <r>
          <rPr>
            <b/>
            <sz val="10"/>
            <color indexed="81"/>
            <rFont val="Tahoma"/>
            <family val="2"/>
          </rPr>
          <t>jmarks:</t>
        </r>
        <r>
          <rPr>
            <sz val="10"/>
            <color indexed="81"/>
            <rFont val="Tahoma"/>
            <family val="2"/>
          </rPr>
          <t xml:space="preserve">
SREB average suppressed since not all states have joined report yet.</t>
        </r>
      </text>
    </comment>
    <comment ref="A71" authorId="0" shapeId="0">
      <text>
        <r>
          <rPr>
            <b/>
            <sz val="10"/>
            <color indexed="81"/>
            <rFont val="Tahoma"/>
            <family val="2"/>
          </rPr>
          <t>jmarks:</t>
        </r>
        <r>
          <rPr>
            <sz val="10"/>
            <color indexed="81"/>
            <rFont val="Tahoma"/>
            <family val="2"/>
          </rPr>
          <t xml:space="preserve">
SREB average suppressed since not all states have joined report yet.</t>
        </r>
      </text>
    </comment>
    <comment ref="A102" authorId="0" shapeId="0">
      <text>
        <r>
          <rPr>
            <b/>
            <sz val="10"/>
            <color indexed="81"/>
            <rFont val="Tahoma"/>
            <family val="2"/>
          </rPr>
          <t>jmarks:</t>
        </r>
        <r>
          <rPr>
            <sz val="10"/>
            <color indexed="81"/>
            <rFont val="Tahoma"/>
            <family val="2"/>
          </rPr>
          <t xml:space="preserve">
SREB average suppressed since not all states have joined report yet.</t>
        </r>
      </text>
    </comment>
    <comment ref="A133" authorId="0" shapeId="0">
      <text>
        <r>
          <rPr>
            <b/>
            <sz val="10"/>
            <color indexed="81"/>
            <rFont val="Tahoma"/>
            <family val="2"/>
          </rPr>
          <t>jmarks:</t>
        </r>
        <r>
          <rPr>
            <sz val="10"/>
            <color indexed="81"/>
            <rFont val="Tahoma"/>
            <family val="2"/>
          </rPr>
          <t xml:space="preserve">
SREB average suppressed since not all states have joined report yet.</t>
        </r>
      </text>
    </comment>
    <comment ref="A164" authorId="0" shapeId="0">
      <text>
        <r>
          <rPr>
            <b/>
            <sz val="10"/>
            <color indexed="81"/>
            <rFont val="Tahoma"/>
            <family val="2"/>
          </rPr>
          <t>jmarks:</t>
        </r>
        <r>
          <rPr>
            <sz val="10"/>
            <color indexed="81"/>
            <rFont val="Tahoma"/>
            <family val="2"/>
          </rPr>
          <t xml:space="preserve">
SREB average suppressed since not all states have joined report yet.</t>
        </r>
      </text>
    </comment>
    <comment ref="A195" authorId="0" shapeId="0">
      <text>
        <r>
          <rPr>
            <b/>
            <sz val="10"/>
            <color indexed="81"/>
            <rFont val="Tahoma"/>
            <family val="2"/>
          </rPr>
          <t>jmarks:</t>
        </r>
        <r>
          <rPr>
            <sz val="10"/>
            <color indexed="81"/>
            <rFont val="Tahoma"/>
            <family val="2"/>
          </rPr>
          <t xml:space="preserve">
SREB average suppressed since not all states have joined report yet.</t>
        </r>
      </text>
    </comment>
    <comment ref="A226" authorId="0" shapeId="0">
      <text>
        <r>
          <rPr>
            <b/>
            <sz val="10"/>
            <color indexed="81"/>
            <rFont val="Tahoma"/>
            <family val="2"/>
          </rPr>
          <t>jmarks:</t>
        </r>
        <r>
          <rPr>
            <sz val="10"/>
            <color indexed="81"/>
            <rFont val="Tahoma"/>
            <family val="2"/>
          </rPr>
          <t xml:space="preserve">
SREB average suppressed since not all states have joined report yet.</t>
        </r>
      </text>
    </comment>
    <comment ref="A257" authorId="0" shapeId="0">
      <text>
        <r>
          <rPr>
            <b/>
            <sz val="10"/>
            <color indexed="81"/>
            <rFont val="Tahoma"/>
            <family val="2"/>
          </rPr>
          <t>jmarks:</t>
        </r>
        <r>
          <rPr>
            <sz val="10"/>
            <color indexed="81"/>
            <rFont val="Tahoma"/>
            <family val="2"/>
          </rPr>
          <t xml:space="preserve">
SREB average suppressed since not all states have joined report yet.</t>
        </r>
      </text>
    </comment>
    <comment ref="A288" authorId="0" shapeId="0">
      <text>
        <r>
          <rPr>
            <b/>
            <sz val="10"/>
            <color indexed="81"/>
            <rFont val="Tahoma"/>
            <family val="2"/>
          </rPr>
          <t>jmarks:</t>
        </r>
        <r>
          <rPr>
            <sz val="10"/>
            <color indexed="81"/>
            <rFont val="Tahoma"/>
            <family val="2"/>
          </rPr>
          <t xml:space="preserve">
SREB average suppressed since not all states have joined report yet.</t>
        </r>
      </text>
    </comment>
    <comment ref="A319" authorId="0" shapeId="0">
      <text>
        <r>
          <rPr>
            <b/>
            <sz val="10"/>
            <color indexed="81"/>
            <rFont val="Tahoma"/>
            <family val="2"/>
          </rPr>
          <t>jmarks:</t>
        </r>
        <r>
          <rPr>
            <sz val="10"/>
            <color indexed="81"/>
            <rFont val="Tahoma"/>
            <family val="2"/>
          </rPr>
          <t xml:space="preserve">
SREB average suppressed since not all states have joined report yet.</t>
        </r>
      </text>
    </comment>
    <comment ref="A350" authorId="0" shapeId="0">
      <text>
        <r>
          <rPr>
            <b/>
            <sz val="10"/>
            <color indexed="81"/>
            <rFont val="Tahoma"/>
            <family val="2"/>
          </rPr>
          <t>jmarks:</t>
        </r>
        <r>
          <rPr>
            <sz val="10"/>
            <color indexed="81"/>
            <rFont val="Tahoma"/>
            <family val="2"/>
          </rPr>
          <t xml:space="preserve">
SREB average suppressed since not all states have joined report yet.</t>
        </r>
      </text>
    </comment>
  </commentList>
</comments>
</file>

<file path=xl/comments7.xml><?xml version="1.0" encoding="utf-8"?>
<comments xmlns="http://schemas.openxmlformats.org/spreadsheetml/2006/main">
  <authors>
    <author>Lisa Cowan</author>
    <author>jmarks</author>
    <author>..</author>
    <author>Jeannie Reed</author>
  </authors>
  <commentList>
    <comment ref="B22" authorId="0" shapeId="0">
      <text>
        <r>
          <rPr>
            <b/>
            <sz val="9"/>
            <color indexed="81"/>
            <rFont val="Tahoma"/>
            <family val="2"/>
          </rPr>
          <t>Lisa Cowan:</t>
        </r>
        <r>
          <rPr>
            <sz val="9"/>
            <color indexed="81"/>
            <rFont val="Tahoma"/>
            <family val="2"/>
          </rPr>
          <t xml:space="preserve">
Formerly National Park Community College</t>
        </r>
      </text>
    </comment>
    <comment ref="B24" authorId="0" shapeId="0">
      <text>
        <r>
          <rPr>
            <b/>
            <sz val="9"/>
            <color indexed="81"/>
            <rFont val="Tahoma"/>
            <family val="2"/>
          </rPr>
          <t>Lisa Cowan:</t>
        </r>
        <r>
          <rPr>
            <sz val="9"/>
            <color indexed="81"/>
            <rFont val="Tahoma"/>
            <family val="2"/>
          </rPr>
          <t xml:space="preserve">
Formerly Mid-South Community College.</t>
        </r>
      </text>
    </comment>
    <comment ref="FR133" authorId="1" shapeId="0">
      <text>
        <r>
          <rPr>
            <b/>
            <sz val="10"/>
            <color indexed="81"/>
            <rFont val="Tahoma"/>
            <family val="2"/>
          </rPr>
          <t>jmarks:</t>
        </r>
        <r>
          <rPr>
            <sz val="10"/>
            <color indexed="81"/>
            <rFont val="Tahoma"/>
            <family val="2"/>
          </rPr>
          <t xml:space="preserve">
Calculated residual.  Not able to re-run to identify these graduates and compute their averages at this time.</t>
        </r>
      </text>
    </comment>
    <comment ref="A195" authorId="1" shapeId="0">
      <text>
        <r>
          <rPr>
            <b/>
            <sz val="10"/>
            <color indexed="81"/>
            <rFont val="Tahoma"/>
            <family val="2"/>
          </rPr>
          <t xml:space="preserve">jmarks: </t>
        </r>
        <r>
          <rPr>
            <sz val="10"/>
            <color indexed="81"/>
            <rFont val="Tahoma"/>
            <family val="2"/>
          </rPr>
          <t>General note for all NC CCs: Beginning with the 2010-11 classfication new formulae were used to more accurately account for courses using contact hours rather than credit hours. The overall effect is to lower the calculated credit hour count and thus the FTE counts. This is, in effect, a recalibration and a number of instutitons have been reclassified as a result.</t>
        </r>
      </text>
    </comment>
    <comment ref="B326" authorId="2" shapeId="0">
      <text>
        <r>
          <rPr>
            <b/>
            <sz val="9"/>
            <color indexed="81"/>
            <rFont val="Tahoma"/>
            <family val="2"/>
          </rPr>
          <t>..:</t>
        </r>
        <r>
          <rPr>
            <sz val="9"/>
            <color indexed="81"/>
            <rFont val="Tahoma"/>
            <family val="2"/>
          </rPr>
          <t xml:space="preserve">
San Marcos is no longer a part of the name.</t>
        </r>
      </text>
    </comment>
    <comment ref="B330" authorId="2" shapeId="0">
      <text>
        <r>
          <rPr>
            <b/>
            <sz val="9"/>
            <color indexed="81"/>
            <rFont val="Tahoma"/>
            <family val="2"/>
          </rPr>
          <t>..:</t>
        </r>
        <r>
          <rPr>
            <sz val="9"/>
            <color indexed="81"/>
            <rFont val="Tahoma"/>
            <family val="2"/>
          </rPr>
          <t xml:space="preserve">
UT Brownsville and UT Pan American merged and became UT-Rio Grande Valley.</t>
        </r>
      </text>
    </comment>
    <comment ref="B461" authorId="3" shapeId="0">
      <text>
        <r>
          <rPr>
            <b/>
            <sz val="9"/>
            <color indexed="81"/>
            <rFont val="Tahoma"/>
            <family val="2"/>
          </rPr>
          <t>Jeannie Reed:</t>
        </r>
        <r>
          <rPr>
            <sz val="9"/>
            <color indexed="81"/>
            <rFont val="Tahoma"/>
            <family val="2"/>
          </rPr>
          <t xml:space="preserve">
New Fall 2014</t>
        </r>
      </text>
    </comment>
  </commentList>
</comments>
</file>

<file path=xl/sharedStrings.xml><?xml version="1.0" encoding="utf-8"?>
<sst xmlns="http://schemas.openxmlformats.org/spreadsheetml/2006/main" count="7209" uniqueCount="1211">
  <si>
    <t>State</t>
  </si>
  <si>
    <t>Institution</t>
  </si>
  <si>
    <t>ID</t>
  </si>
  <si>
    <t>Name</t>
  </si>
  <si>
    <t>Type</t>
  </si>
  <si>
    <t>AW-tot</t>
  </si>
  <si>
    <t>subtot-2maj</t>
  </si>
  <si>
    <t>Undup-num-awards</t>
  </si>
  <si>
    <t>1stT-FT-subtot</t>
  </si>
  <si>
    <t>1stT-subtot</t>
  </si>
  <si>
    <t>Distribution of Bachelor's Degree Graduates</t>
  </si>
  <si>
    <t>check figs</t>
  </si>
  <si>
    <t>Sub-Total</t>
  </si>
  <si>
    <t>All</t>
  </si>
  <si>
    <t>Distribution of Associate's Degree Graduates</t>
  </si>
  <si>
    <t>av-TTA-1stT-FT</t>
  </si>
  <si>
    <t>av-CTA-1stT-FT</t>
  </si>
  <si>
    <t>1stT-PT-subtot</t>
  </si>
  <si>
    <t>av-TTA-1stT-PT</t>
  </si>
  <si>
    <t>av-CTA-1stT-PT</t>
  </si>
  <si>
    <t>1stT-UNK-subtot</t>
  </si>
  <si>
    <t>av-TTA-1stT-UNK</t>
  </si>
  <si>
    <t>av-CTA-1stT-UNK</t>
  </si>
  <si>
    <t>1stT-wtd-av-TTA</t>
  </si>
  <si>
    <t>1stT-TTA*</t>
  </si>
  <si>
    <t>1stT-wtd-av-CTA</t>
  </si>
  <si>
    <t>1stT-CTA*</t>
  </si>
  <si>
    <t>TRF-FT-subtot</t>
  </si>
  <si>
    <t>av-TTA-TRF-FT</t>
  </si>
  <si>
    <t>av-CTA-TRF-FT</t>
  </si>
  <si>
    <t>TRF-PT-subtot</t>
  </si>
  <si>
    <t>av-TTA-TRF-PT</t>
  </si>
  <si>
    <t>av-CTA-TRF-PT</t>
  </si>
  <si>
    <t>TRF-UNK-subtot</t>
  </si>
  <si>
    <t>av-TTA-TRF-UNK</t>
  </si>
  <si>
    <t>av-CTA-TRF-UNK</t>
  </si>
  <si>
    <t>TRF-subtot</t>
  </si>
  <si>
    <t>TRF-wtd-av-TTA</t>
  </si>
  <si>
    <t>TRF-TTA*</t>
  </si>
  <si>
    <t>TRF-wtd-av-CTA</t>
  </si>
  <si>
    <t>TRF-CTA*</t>
  </si>
  <si>
    <t>UNK-subtot</t>
  </si>
  <si>
    <t>av-TTA-UNK</t>
  </si>
  <si>
    <t>av-CTA-UNK</t>
  </si>
  <si>
    <t>Data</t>
  </si>
  <si>
    <t>LA</t>
  </si>
  <si>
    <t>Check Figs</t>
  </si>
  <si>
    <t>Type2</t>
  </si>
  <si>
    <t>SREB states</t>
  </si>
  <si>
    <t>Alabama</t>
  </si>
  <si>
    <t>Arkansas</t>
  </si>
  <si>
    <t>Delaware</t>
  </si>
  <si>
    <t>Florida</t>
  </si>
  <si>
    <t>Georgia</t>
  </si>
  <si>
    <t>Kentucky</t>
  </si>
  <si>
    <t>Louisiana</t>
  </si>
  <si>
    <t>Maryland</t>
  </si>
  <si>
    <t>Mississippi</t>
  </si>
  <si>
    <t>North Carolina</t>
  </si>
  <si>
    <t>Oklahoma</t>
  </si>
  <si>
    <t>South Carolina</t>
  </si>
  <si>
    <t>Tennessee</t>
  </si>
  <si>
    <t>Texas</t>
  </si>
  <si>
    <t>Virginia</t>
  </si>
  <si>
    <t>West Virginia</t>
  </si>
  <si>
    <t>Unknown</t>
  </si>
  <si>
    <t>1stT-FT-TTA*</t>
  </si>
  <si>
    <t>1stT-PT-TTA*</t>
  </si>
  <si>
    <t>1stT-UNK-TTA*</t>
  </si>
  <si>
    <t>1stT-UNK-CTA*</t>
  </si>
  <si>
    <t>TRF-FT-TTA*</t>
  </si>
  <si>
    <t>TRF-PT-TTA*</t>
  </si>
  <si>
    <t>TRF-PT-CTA*</t>
  </si>
  <si>
    <t>TRF-FT-CTA*</t>
  </si>
  <si>
    <t>TRF-UNK-TTA*</t>
  </si>
  <si>
    <t>TRF-UNK-CTA*</t>
  </si>
  <si>
    <t>UNK-TTA*</t>
  </si>
  <si>
    <t>UNK-CTA*</t>
  </si>
  <si>
    <t xml:space="preserve"> Av1stT-FT-TTA</t>
  </si>
  <si>
    <t>Total  Av1stT-FT-TTA</t>
  </si>
  <si>
    <t xml:space="preserve"> Av1stT-PT-TTA</t>
  </si>
  <si>
    <t>Total  Av1stT-PT-TTA</t>
  </si>
  <si>
    <t xml:space="preserve"> Av1stT-UNK-TTA</t>
  </si>
  <si>
    <t>Total  Av1stT-UNK-TTA</t>
  </si>
  <si>
    <t xml:space="preserve"> Av1stT-TTA</t>
  </si>
  <si>
    <t>Total  Av1stT-TTA</t>
  </si>
  <si>
    <t xml:space="preserve"> AvTRF-FT-TTA</t>
  </si>
  <si>
    <t>Total  AvTRF-FT-TTA</t>
  </si>
  <si>
    <t xml:space="preserve"> AvTRF-PT-TTA</t>
  </si>
  <si>
    <t>Total  AvTRF-PT-TTA</t>
  </si>
  <si>
    <t xml:space="preserve"> AvTRF-UNK-TTA</t>
  </si>
  <si>
    <t>Total  AvTRF-UNK-TTA</t>
  </si>
  <si>
    <t xml:space="preserve"> AvTRF-TTA</t>
  </si>
  <si>
    <t>Total  AvTRF-TTA</t>
  </si>
  <si>
    <t xml:space="preserve"> Undup-num-awards</t>
  </si>
  <si>
    <t>Total  Undup-num-awards</t>
  </si>
  <si>
    <t xml:space="preserve"> 1stT-FT-subtot</t>
  </si>
  <si>
    <t>Total  1stT-FT-subtot</t>
  </si>
  <si>
    <t xml:space="preserve"> 1stT-PT-subtot</t>
  </si>
  <si>
    <t>Total  1stT-PT-subtot</t>
  </si>
  <si>
    <t xml:space="preserve"> 1stT-UNK-subtot</t>
  </si>
  <si>
    <t>Total  1stT-UNK-subtot</t>
  </si>
  <si>
    <t xml:space="preserve"> TRF-FT-subtot</t>
  </si>
  <si>
    <t>Total  TRF-FT-subtot</t>
  </si>
  <si>
    <t xml:space="preserve"> TRF-PT-subtot</t>
  </si>
  <si>
    <t>Total  TRF-PT-subtot</t>
  </si>
  <si>
    <t xml:space="preserve"> TRF-UNK-subtot</t>
  </si>
  <si>
    <t>Total  TRF-UNK-subtot</t>
  </si>
  <si>
    <t xml:space="preserve"> UNK-subtot</t>
  </si>
  <si>
    <t>Total  UNK-subtot</t>
  </si>
  <si>
    <t xml:space="preserve"> AvUNK-TTA</t>
  </si>
  <si>
    <t>Total  AvUNK-TTA</t>
  </si>
  <si>
    <t>E. All Full-Time Graduates Summary</t>
  </si>
  <si>
    <t>F. All Part Time Graduates Summary</t>
  </si>
  <si>
    <t>FT-subtot</t>
  </si>
  <si>
    <t>PT-subtot</t>
  </si>
  <si>
    <t>FT-TTA*</t>
  </si>
  <si>
    <t>FT-CTA*</t>
  </si>
  <si>
    <t>PT-TTA*</t>
  </si>
  <si>
    <t>PT-CTA*</t>
  </si>
  <si>
    <t>TTA*</t>
  </si>
  <si>
    <t>CTA*</t>
  </si>
  <si>
    <t>subtot</t>
  </si>
  <si>
    <t xml:space="preserve"> Av FT-TTA</t>
  </si>
  <si>
    <t>Total  Av FT-TTA</t>
  </si>
  <si>
    <t xml:space="preserve"> Av PT-TTA</t>
  </si>
  <si>
    <t>Total  Av PT-TTA</t>
  </si>
  <si>
    <t>1stT-FT-CTA*</t>
  </si>
  <si>
    <t>1stT-PT-CTA*</t>
  </si>
  <si>
    <t xml:space="preserve"> Av1stT-FT-CTA</t>
  </si>
  <si>
    <t>Total  Av1stT-FT-CTA</t>
  </si>
  <si>
    <t xml:space="preserve"> Av1stT-PT-CTA</t>
  </si>
  <si>
    <t>Total  Av1stT-PT-CTA</t>
  </si>
  <si>
    <t xml:space="preserve"> Av1stT-UNK-CTA</t>
  </si>
  <si>
    <t>Total  Av1stT-UNK-CTA</t>
  </si>
  <si>
    <t xml:space="preserve"> Av1stT-CTA</t>
  </si>
  <si>
    <t>Total  Av1stT-CTA</t>
  </si>
  <si>
    <t xml:space="preserve"> AvTRF-FT-CTA</t>
  </si>
  <si>
    <t>Total  AvTRF-FT-CTA</t>
  </si>
  <si>
    <t xml:space="preserve"> AvTRF-PT-CTA</t>
  </si>
  <si>
    <t>Total  AvTRF-PT-CTA</t>
  </si>
  <si>
    <t xml:space="preserve"> AvTRF-UNK-CTA</t>
  </si>
  <si>
    <t>Total  AvTRF-UNK-CTA</t>
  </si>
  <si>
    <t xml:space="preserve"> AvTRF-CTA</t>
  </si>
  <si>
    <t>Total  AvTRF-CTA</t>
  </si>
  <si>
    <t xml:space="preserve"> Av FT-CTA</t>
  </si>
  <si>
    <t>Total  Av FT-CTA</t>
  </si>
  <si>
    <t xml:space="preserve"> Av PT-CTA</t>
  </si>
  <si>
    <t>Total  Av PT-CTA</t>
  </si>
  <si>
    <t xml:space="preserve"> Av UNK-CTA</t>
  </si>
  <si>
    <t>Total  Av UNK-CTA</t>
  </si>
  <si>
    <t>FTPT-subtot</t>
  </si>
  <si>
    <t>FTPT-TTA*</t>
  </si>
  <si>
    <t>FTPT-CTA*</t>
  </si>
  <si>
    <t xml:space="preserve"> Av FTPT-TTA</t>
  </si>
  <si>
    <t>Total  Av FTPT-TTA</t>
  </si>
  <si>
    <t xml:space="preserve"> </t>
  </si>
  <si>
    <t>Full-Time*</t>
  </si>
  <si>
    <t>Part-Time*</t>
  </si>
  <si>
    <t>Percent Distribution of Bachelor's Degree Graduates</t>
  </si>
  <si>
    <t>*When first enrolled at graduating college.</t>
  </si>
  <si>
    <t>Unknown Whether Full-Time or Part-Time</t>
  </si>
  <si>
    <t>Full-Time* Sub-Total</t>
  </si>
  <si>
    <t>Part-Time* Sub-Total</t>
  </si>
  <si>
    <t>1stT-FT-subtot2</t>
  </si>
  <si>
    <t>1stT-PT-subtot2</t>
  </si>
  <si>
    <t>1stT-UNK-subtot2</t>
  </si>
  <si>
    <t>TRF-FT-subtot2</t>
  </si>
  <si>
    <t>TRF-PT-subtot2</t>
  </si>
  <si>
    <t>TRF-UNK-subtot2</t>
  </si>
  <si>
    <t>UNK-subtot2</t>
  </si>
  <si>
    <t>FTPT-subtot2</t>
  </si>
  <si>
    <t>PT-subtot2</t>
  </si>
  <si>
    <t>FT-subtot2</t>
  </si>
  <si>
    <t>subtot2</t>
  </si>
  <si>
    <t>1stT-subtot2</t>
  </si>
  <si>
    <t>TRF-subtot2</t>
  </si>
  <si>
    <t xml:space="preserve">Average Credits Attempted at College Awarding Bachelor's Degree </t>
  </si>
  <si>
    <t xml:space="preserve">Average Credits Attempted at College Awarding Associate's Degree </t>
  </si>
  <si>
    <t>Florida**</t>
  </si>
  <si>
    <t>** Represents AA degrees only -- 73 percent of their total associate's degrees.</t>
  </si>
  <si>
    <t xml:space="preserve"> Av FTPT-cTA</t>
  </si>
  <si>
    <t>Total  Av FTPT-cTA</t>
  </si>
  <si>
    <t xml:space="preserve">Average Years to Degree at College Awarding Bachelor's Degree </t>
  </si>
  <si>
    <t xml:space="preserve">Average Years to Degree at College Awarding Associate's Degree </t>
  </si>
  <si>
    <t>Number</t>
  </si>
  <si>
    <t>Four-Year</t>
  </si>
  <si>
    <t>Four-Year Total</t>
  </si>
  <si>
    <t>Two-Year</t>
  </si>
  <si>
    <t>Two-Year Total</t>
  </si>
  <si>
    <t>Average Years to Degree at College Awarding Degree or Certificate</t>
  </si>
  <si>
    <t>Average Credits Attempted at College Awarding Degree or Certificate</t>
  </si>
  <si>
    <t>H. All Status Unkown Graduates Summary</t>
  </si>
  <si>
    <t>I. All Graduates Summary</t>
  </si>
  <si>
    <t>FTIC Sub-totals</t>
  </si>
  <si>
    <t>Category</t>
  </si>
  <si>
    <t>HS1stT-FT-subtot</t>
  </si>
  <si>
    <t>HS1stT-FT-subtot2</t>
  </si>
  <si>
    <t>HSav-TTA-1stT-FT</t>
  </si>
  <si>
    <t>HS1stT-FT-TTA*</t>
  </si>
  <si>
    <t>HSav-CTA-1stT-FT</t>
  </si>
  <si>
    <t>HS1stT-FT-CTA*</t>
  </si>
  <si>
    <t>HS1stT-PT-subtot</t>
  </si>
  <si>
    <t>HS1stT-PT-subtot2</t>
  </si>
  <si>
    <t>HSav-TTA-1stT-PT</t>
  </si>
  <si>
    <t>HS1stT-PT-TTA*</t>
  </si>
  <si>
    <t>HSav-CTA-1stT-PT</t>
  </si>
  <si>
    <t>HS1stT-PT-CTA*</t>
  </si>
  <si>
    <t>HS1stT-UNK-subtot</t>
  </si>
  <si>
    <t>HS1stT-UNK-subtot2</t>
  </si>
  <si>
    <t>HSav-TTA-1stT-UNK</t>
  </si>
  <si>
    <t>HS1stT-UNK-TTA*</t>
  </si>
  <si>
    <t>HSav-CTA-1stT-UNK</t>
  </si>
  <si>
    <t>HS1stT-UNK-CTA*</t>
  </si>
  <si>
    <t>HS1stT-subtot</t>
  </si>
  <si>
    <t>HS1stT-subtot2</t>
  </si>
  <si>
    <t>HS1stT-wtd-av-TTA</t>
  </si>
  <si>
    <t>HS1stT-TTA*</t>
  </si>
  <si>
    <t>HS1stT-wtd-av-CTA</t>
  </si>
  <si>
    <t>HS1stT-CTA*</t>
  </si>
  <si>
    <t>FTIC-TTAsub-tot</t>
  </si>
  <si>
    <t>FTIC-TTAsub-tot2</t>
  </si>
  <si>
    <t>FTIC-wtd-av-TTA</t>
  </si>
  <si>
    <t>FTIC-TTA*</t>
  </si>
  <si>
    <t>FTIC-wtd-av-CTA</t>
  </si>
  <si>
    <t>FTIC-CTA*</t>
  </si>
  <si>
    <t xml:space="preserve"> HS1stT-FT-subtot</t>
  </si>
  <si>
    <t>Total  HS1stT-FT-subtot</t>
  </si>
  <si>
    <t xml:space="preserve"> HS1stT-PT-subtot</t>
  </si>
  <si>
    <t>Total  HS1stT-PT-subtot</t>
  </si>
  <si>
    <t xml:space="preserve"> HS1stT-UNK-subtot</t>
  </si>
  <si>
    <t>Total  HS1stT-UNK-subtot</t>
  </si>
  <si>
    <t xml:space="preserve"> AvHS1stT-FT-TTA</t>
  </si>
  <si>
    <t>Total  AvHS1stT-FT-TTA</t>
  </si>
  <si>
    <t xml:space="preserve"> AvHS1stT-PT-TTA</t>
  </si>
  <si>
    <t>Total  AvHS1stT-PT-TTA</t>
  </si>
  <si>
    <t xml:space="preserve"> AvHS1stT-UNK-TTA</t>
  </si>
  <si>
    <t>Total  AvHS1stT-UNK-TTA</t>
  </si>
  <si>
    <t xml:space="preserve"> AvHS1stT-TTA</t>
  </si>
  <si>
    <t>Total  AvHS1stT-TTA</t>
  </si>
  <si>
    <t xml:space="preserve"> AvHS1stT-FT-CTA</t>
  </si>
  <si>
    <t>Total  AvHS1stT-FT-CTA</t>
  </si>
  <si>
    <t xml:space="preserve"> AvHS1stT-PT-CTA</t>
  </si>
  <si>
    <t>Total  AvHS1stT-PT-CTA</t>
  </si>
  <si>
    <t xml:space="preserve"> AvHS1stT-UNK-CTA</t>
  </si>
  <si>
    <t>Total  AvHS1stT-UNK-CTA</t>
  </si>
  <si>
    <t xml:space="preserve"> AvHS1stT-CTA</t>
  </si>
  <si>
    <t>Total  AvHS1stT-CTA</t>
  </si>
  <si>
    <t>Difference between transfer student and first time student with no credits while in HS</t>
  </si>
  <si>
    <t>Calculated
Subtot of Graduates for TTA</t>
  </si>
  <si>
    <t>Calculated
Subtot of Graduates for CTA</t>
  </si>
  <si>
    <t>Calculated
Weighted average TTA</t>
  </si>
  <si>
    <t>Calculated
TTA Product</t>
  </si>
  <si>
    <t>Calculated
Weighted Average CH</t>
  </si>
  <si>
    <t>Calculated
CH Product</t>
  </si>
  <si>
    <t>B. Who Were First Time in College (FTIC) Freshmen at the Awarding Institution</t>
  </si>
  <si>
    <t>Unknown Whether First-Time or Transfer</t>
  </si>
  <si>
    <t xml:space="preserve">Were First-Time in College Students at Awarding College </t>
  </si>
  <si>
    <t>Were Transfer Students at Awarding College</t>
  </si>
  <si>
    <t>Percent Distribution of Associate's Degree Graduates</t>
  </si>
  <si>
    <t>Table 44</t>
  </si>
  <si>
    <t>Table 45</t>
  </si>
  <si>
    <t>Table 46</t>
  </si>
  <si>
    <t>Table 47</t>
  </si>
  <si>
    <t>Table 48</t>
  </si>
  <si>
    <t>Table 49</t>
  </si>
  <si>
    <t>Table 50</t>
  </si>
  <si>
    <t>Table 51</t>
  </si>
  <si>
    <t>Table 52</t>
  </si>
  <si>
    <t>Table 53</t>
  </si>
  <si>
    <t>Table 54</t>
  </si>
  <si>
    <t>Table 55</t>
  </si>
  <si>
    <t>Table 56</t>
  </si>
  <si>
    <t>Table 57</t>
  </si>
  <si>
    <t>Table 58</t>
  </si>
  <si>
    <t>Table 59</t>
  </si>
  <si>
    <t>Table 60</t>
  </si>
  <si>
    <t>Table 61</t>
  </si>
  <si>
    <t>Table 62</t>
  </si>
  <si>
    <t>Table 63</t>
  </si>
  <si>
    <t>Table 64</t>
  </si>
  <si>
    <t>Table 65</t>
  </si>
  <si>
    <t>Table 66</t>
  </si>
  <si>
    <t>Table 67</t>
  </si>
  <si>
    <t>Table 68</t>
  </si>
  <si>
    <t>Table 69</t>
  </si>
  <si>
    <t>Table 70</t>
  </si>
  <si>
    <t>Table 71</t>
  </si>
  <si>
    <t>Table 72</t>
  </si>
  <si>
    <t>Table 73</t>
  </si>
  <si>
    <t>Table 74</t>
  </si>
  <si>
    <t>Table 75</t>
  </si>
  <si>
    <t>Table 76</t>
  </si>
  <si>
    <t>Table 77</t>
  </si>
  <si>
    <t>Table 78</t>
  </si>
  <si>
    <t>Table 79</t>
  </si>
  <si>
    <t>And had a record of enrollment for college credits while in high school (dual enrolled, early college, etc.)</t>
  </si>
  <si>
    <t>Un- 
known</t>
  </si>
  <si>
    <t>And had no record of enrollment for college credits while in high school</t>
  </si>
  <si>
    <r>
      <rPr>
        <vertAlign val="superscript"/>
        <sz val="8"/>
        <rFont val="Arial"/>
        <family val="2"/>
      </rPr>
      <t>1</t>
    </r>
    <r>
      <rPr>
        <sz val="8"/>
        <rFont val="Arial"/>
        <family val="2"/>
      </rPr>
      <t>Not able to re-run to identify those graduates who first enrolled as high school students or compute their averages at this time.</t>
    </r>
  </si>
  <si>
    <t>C. Who Transferred to the Awarding Institution (not FTIC at institution awarding degree)</t>
  </si>
  <si>
    <t>G. All Full- &amp; Part-Time Graduates Combined Summary</t>
  </si>
  <si>
    <t>New-AW-tot</t>
  </si>
  <si>
    <t>New-subtot-2maj</t>
  </si>
  <si>
    <t>New-Undup-num-awards</t>
  </si>
  <si>
    <t>New-subtot</t>
  </si>
  <si>
    <t>New-subtot2</t>
  </si>
  <si>
    <t>New-HrsRqrd</t>
  </si>
  <si>
    <t>A. Graduates</t>
  </si>
  <si>
    <t>New-HS1stT-FT-subtot</t>
  </si>
  <si>
    <t>New-HS1stT-FT-subtot2</t>
  </si>
  <si>
    <t>New-HS1stT-PT-subtot</t>
  </si>
  <si>
    <t>New-HS1stT-PT-subtot2</t>
  </si>
  <si>
    <t>New-HS1stT-UNK-subtot</t>
  </si>
  <si>
    <t>New-HS1stT-UNK-subtot2</t>
  </si>
  <si>
    <t>New-HS1stT-subtot</t>
  </si>
  <si>
    <t>New-HS1stT-subtot2</t>
  </si>
  <si>
    <t>New-HSav-TTA-1stT-FT</t>
  </si>
  <si>
    <t>New-HS1stT-FT-TTA*</t>
  </si>
  <si>
    <t>New-HSav-TTA-1stT-PT</t>
  </si>
  <si>
    <t>New-HS1stT-PT-TTA*</t>
  </si>
  <si>
    <t>New-HSav-TTA-1stT-UNK</t>
  </si>
  <si>
    <t>New-HS1stT-UNK-TTA*</t>
  </si>
  <si>
    <t>New-HS1stT-wtd-av-TTA</t>
  </si>
  <si>
    <t>New-HS1stT-TTA*</t>
  </si>
  <si>
    <t>New-HSav-CTA-1stT-FT</t>
  </si>
  <si>
    <t>New-HS1stT-FT-CTA*</t>
  </si>
  <si>
    <t>New-HSav-CTA-1stT-PT</t>
  </si>
  <si>
    <t>New-HS1stT-PT-CTA*</t>
  </si>
  <si>
    <t>New-HSav-CTA-1stT-UNK</t>
  </si>
  <si>
    <t>New-HS1stT-UNK-CTA*</t>
  </si>
  <si>
    <t>New-1stT-FT-subtot</t>
  </si>
  <si>
    <t>New-1stT-FT-subtot2</t>
  </si>
  <si>
    <t>New-1stT-PT-subtot</t>
  </si>
  <si>
    <t>New-1stT-PT-subtot2</t>
  </si>
  <si>
    <t>New-1stT-UNK-subtot</t>
  </si>
  <si>
    <t>New-1stT-UNK-subtot2</t>
  </si>
  <si>
    <t>New-1stT-subtot</t>
  </si>
  <si>
    <t>New-1stT-subtot2</t>
  </si>
  <si>
    <t>New-av-TTA-1stT-FT</t>
  </si>
  <si>
    <t>New-1stT-FT-TTA*</t>
  </si>
  <si>
    <t>New-av-TTA-1stT-PT</t>
  </si>
  <si>
    <t>New-1stT-PT-TTA*</t>
  </si>
  <si>
    <t>New-av-TTA-1stT-UNK</t>
  </si>
  <si>
    <t>New-1stT-UNK-TTA*</t>
  </si>
  <si>
    <t>New-1stT-wtd-av-TTA</t>
  </si>
  <si>
    <t>New-1stT-TTA*</t>
  </si>
  <si>
    <t>New-av-CTA-1stT-FT</t>
  </si>
  <si>
    <t>New-1stT-FT-CTA*</t>
  </si>
  <si>
    <t>New-av-CTA-1stT-PT</t>
  </si>
  <si>
    <t>New-1stT-PT-CTA*</t>
  </si>
  <si>
    <t>New-av-CTA-1stT-UNK</t>
  </si>
  <si>
    <t>New-1stT-UNK-CTA*</t>
  </si>
  <si>
    <t>New-1stT-wtd-av-CTA</t>
  </si>
  <si>
    <t>New-1stT-CTA*</t>
  </si>
  <si>
    <t>New-FTIC-TTAsub-tot</t>
  </si>
  <si>
    <t>New-FTIC-TTAsub-tot2</t>
  </si>
  <si>
    <t>New-FTIC-wtd-av-TTA</t>
  </si>
  <si>
    <t>New-FTIC-TTA*</t>
  </si>
  <si>
    <t>New-FTIC-wtd-av-CTA</t>
  </si>
  <si>
    <t>New-FTIC-CTA*</t>
  </si>
  <si>
    <t>New-TRF-FT-subtot</t>
  </si>
  <si>
    <t>New-TRF-FT-subtot2</t>
  </si>
  <si>
    <t>New-TRF-PT-subtot</t>
  </si>
  <si>
    <t>New-TRF-PT-subtot2</t>
  </si>
  <si>
    <t>New-TRF-UNK-subtot</t>
  </si>
  <si>
    <t>New-TRF-UNK-subtot2</t>
  </si>
  <si>
    <t>New-TRF-subtot</t>
  </si>
  <si>
    <t>New-TRF-subtot2</t>
  </si>
  <si>
    <t>New-av-TTA-TRF-FT</t>
  </si>
  <si>
    <t>New-TRF-FT-TTA*</t>
  </si>
  <si>
    <t>New-av-TTA-TRF-PT</t>
  </si>
  <si>
    <t>New-TRF-PT-TTA*</t>
  </si>
  <si>
    <t>New-av-TTA-TRF-UNK</t>
  </si>
  <si>
    <t>New-TRF-UNK-TTA*</t>
  </si>
  <si>
    <t>New-TRF-wtd-av-TTA</t>
  </si>
  <si>
    <t>New-TRF-TTA*</t>
  </si>
  <si>
    <t>New-av-CTA-TRF-FT</t>
  </si>
  <si>
    <t>New-TRF-FT-CTA*</t>
  </si>
  <si>
    <t>New-av-CTA-TRF-PT</t>
  </si>
  <si>
    <t>New-TRF-PT-CTA*</t>
  </si>
  <si>
    <t>New-av-CTA-TRF-UNK</t>
  </si>
  <si>
    <t>New-TRF-UNK-CTA*</t>
  </si>
  <si>
    <t>New-TRF-wtd-av-CTA</t>
  </si>
  <si>
    <t>New-TRF-CTA*</t>
  </si>
  <si>
    <t>New-UNK-subtot</t>
  </si>
  <si>
    <t>New-UNK-subtot2</t>
  </si>
  <si>
    <t>New-av-TTA-UNK</t>
  </si>
  <si>
    <t>New-UNK-TTA*</t>
  </si>
  <si>
    <t>D. First-Time or Transfer Status When First Enrolled at Awarding Institution is Unknown or Other…</t>
  </si>
  <si>
    <t>New-av-CTA-UNK</t>
  </si>
  <si>
    <t>New-UNK-CTA*</t>
  </si>
  <si>
    <t>New-FT-subtot</t>
  </si>
  <si>
    <t>New-FT-subtot2</t>
  </si>
  <si>
    <t>New-FT-TTA*</t>
  </si>
  <si>
    <t>New-FT-CTA*</t>
  </si>
  <si>
    <t>New-PT-subtot</t>
  </si>
  <si>
    <t>New-PT-subtot2</t>
  </si>
  <si>
    <t>New-PT-TTA*</t>
  </si>
  <si>
    <t>New-PT-CTA*</t>
  </si>
  <si>
    <t>New-FTPT-subtot</t>
  </si>
  <si>
    <t>New-FTPT-subtot2</t>
  </si>
  <si>
    <t>New-FTPT-TTA*</t>
  </si>
  <si>
    <t>New-FTPT-CTA*</t>
  </si>
  <si>
    <t>New-TTA*</t>
  </si>
  <si>
    <t>New-CTA*</t>
  </si>
  <si>
    <t>New-HS1stT-wtd-av-CTA</t>
  </si>
  <si>
    <t>New-HS1stT-CTA*</t>
  </si>
  <si>
    <t>Note</t>
  </si>
  <si>
    <t>62-70</t>
  </si>
  <si>
    <t xml:space="preserve"> New-HS1stT-FT-subtot</t>
  </si>
  <si>
    <t>Total  New-HS1stT-FT-subtot</t>
  </si>
  <si>
    <t xml:space="preserve"> New-HS1stT-PT-subtot</t>
  </si>
  <si>
    <t>Total  New-HS1stT-PT-subtot</t>
  </si>
  <si>
    <t xml:space="preserve"> New-HS1stT-UNK-subtot</t>
  </si>
  <si>
    <t>Total  New-HS1stT-UNK-subtot</t>
  </si>
  <si>
    <t xml:space="preserve"> New-1stT-FT-subtot</t>
  </si>
  <si>
    <t>Total  New-1stT-FT-subtot</t>
  </si>
  <si>
    <t xml:space="preserve"> New-1stT-PT-subtot</t>
  </si>
  <si>
    <t>Total  New-1stT-PT-subtot</t>
  </si>
  <si>
    <t xml:space="preserve"> New-1stT-UNK-subtot</t>
  </si>
  <si>
    <t>Total  New-1stT-UNK-subtot</t>
  </si>
  <si>
    <t xml:space="preserve"> New-TRF-FT-subtot</t>
  </si>
  <si>
    <t>Total  New-TRF-FT-subtot</t>
  </si>
  <si>
    <t xml:space="preserve"> New-TRF-PT-subtot</t>
  </si>
  <si>
    <t>Total  New-TRF-PT-subtot</t>
  </si>
  <si>
    <t xml:space="preserve"> New-TRF-UNK-subtot</t>
  </si>
  <si>
    <t>Total  New-TRF-UNK-subtot</t>
  </si>
  <si>
    <t xml:space="preserve"> New-Undup-num-awards</t>
  </si>
  <si>
    <t>Total  New-Undup-num-awards</t>
  </si>
  <si>
    <t xml:space="preserve"> New-UNK-subtot</t>
  </si>
  <si>
    <t>Total  New-UNK-subtot</t>
  </si>
  <si>
    <t xml:space="preserve"> AvNew-HS1stT-FT-TTA</t>
  </si>
  <si>
    <t>Total  AvNew-HS1stT-FT-TTA</t>
  </si>
  <si>
    <t xml:space="preserve"> AvNew-HS1stT-PT-TTA</t>
  </si>
  <si>
    <t>Total  AvNew-HS1stT-PT-TTA</t>
  </si>
  <si>
    <t xml:space="preserve"> AvNew-HS1stT-UNK-TTA</t>
  </si>
  <si>
    <t>Total  AvNew-HS1stT-UNK-TTA</t>
  </si>
  <si>
    <t xml:space="preserve"> AvNew-HS1stT-TTA</t>
  </si>
  <si>
    <t>Total  AvNew-HS1stT-TTA</t>
  </si>
  <si>
    <t xml:space="preserve"> AvNew-1stT-FT-TTA</t>
  </si>
  <si>
    <t>Total  AvNew-1stT-FT-TTA</t>
  </si>
  <si>
    <t xml:space="preserve"> AvNew-1stT-PT-TTA</t>
  </si>
  <si>
    <t>Total  AvNew-1stT-PT-TTA</t>
  </si>
  <si>
    <t xml:space="preserve"> AvNew-1stT-UNK-TTA</t>
  </si>
  <si>
    <t>Total  AvNew-1stT-UNK-TTA</t>
  </si>
  <si>
    <t xml:space="preserve"> AvNew-1stT-TTA</t>
  </si>
  <si>
    <t>Total  AvNew-1stT-TTA</t>
  </si>
  <si>
    <t xml:space="preserve"> AvNew-TRF-FT-TTA</t>
  </si>
  <si>
    <t>Total  AvNew-TRF-FT-TTA</t>
  </si>
  <si>
    <t xml:space="preserve"> AvNew-TRF-PT-TTA</t>
  </si>
  <si>
    <t>Total  AvNew-TRF-PT-TTA</t>
  </si>
  <si>
    <t xml:space="preserve"> AvNew-TRF-UNK-TTA</t>
  </si>
  <si>
    <t>Total  AvNew-TRF-UNK-TTA</t>
  </si>
  <si>
    <t xml:space="preserve"> AvNew-TRF-TTA</t>
  </si>
  <si>
    <t>Total  AvNew-TRF-TTA</t>
  </si>
  <si>
    <t xml:space="preserve"> AvNew-UNK-TTA</t>
  </si>
  <si>
    <t>Total  AvNew-UNK-TTA</t>
  </si>
  <si>
    <t xml:space="preserve"> AvNew- FT-TTA</t>
  </si>
  <si>
    <t>Total  AvNew- FT-TTA</t>
  </si>
  <si>
    <t xml:space="preserve"> AvNew- PT-TTA</t>
  </si>
  <si>
    <t>Total  AvNew- PT-TTA</t>
  </si>
  <si>
    <t xml:space="preserve"> AvNew- FTPT-TTA</t>
  </si>
  <si>
    <t>Total  AvNew- FTPT-TTA</t>
  </si>
  <si>
    <t xml:space="preserve"> AvNew-HS1stT-FT-CTA</t>
  </si>
  <si>
    <t>Total  AvNew-HS1stT-FT-CTA</t>
  </si>
  <si>
    <t xml:space="preserve"> AvNew-HS1stT-PT-CTA</t>
  </si>
  <si>
    <t>Total  AvNew-HS1stT-PT-CTA</t>
  </si>
  <si>
    <t xml:space="preserve"> AvNew-HS1stT-UNK-CTA</t>
  </si>
  <si>
    <t>Total  AvNew-HS1stT-UNK-CTA</t>
  </si>
  <si>
    <t xml:space="preserve"> AvNew-HS1stT-CTA</t>
  </si>
  <si>
    <t>Total  AvNew-HS1stT-CTA</t>
  </si>
  <si>
    <t xml:space="preserve"> AvNew-1stT-FT-CTA</t>
  </si>
  <si>
    <t>Total  AvNew-1stT-FT-CTA</t>
  </si>
  <si>
    <t xml:space="preserve"> AvNew-1stT-PT-CTA</t>
  </si>
  <si>
    <t>Total  AvNew-1stT-PT-CTA</t>
  </si>
  <si>
    <t xml:space="preserve"> AvNew-1stT-UNK-CTA</t>
  </si>
  <si>
    <t>Total  AvNew-1stT-UNK-CTA</t>
  </si>
  <si>
    <t xml:space="preserve"> AvNew-1stT-CTA</t>
  </si>
  <si>
    <t>Total  AvNew-1stT-CTA</t>
  </si>
  <si>
    <t xml:space="preserve"> AvNew-TRF-FT-CTA</t>
  </si>
  <si>
    <t>Total  AvNew-TRF-FT-CTA</t>
  </si>
  <si>
    <t xml:space="preserve"> AvNew-TRF-PT-CTA</t>
  </si>
  <si>
    <t>Total  AvNew-TRF-PT-CTA</t>
  </si>
  <si>
    <t xml:space="preserve"> AvNew-TRF-UNK-CTA</t>
  </si>
  <si>
    <t>Total  AvNew-TRF-UNK-CTA</t>
  </si>
  <si>
    <t xml:space="preserve"> AvNew-TRF-CTA</t>
  </si>
  <si>
    <t>Total  AvNew-TRF-CTA</t>
  </si>
  <si>
    <t xml:space="preserve"> AvNew- UNK-CTA</t>
  </si>
  <si>
    <t>Total  AvNew- UNK-CTA</t>
  </si>
  <si>
    <t xml:space="preserve"> AvNew- FT-CTA</t>
  </si>
  <si>
    <t>Total  AvNew- FT-CTA</t>
  </si>
  <si>
    <t xml:space="preserve"> AvNew- PT-CTA</t>
  </si>
  <si>
    <t>Total  AvNew- PT-CTA</t>
  </si>
  <si>
    <t xml:space="preserve"> AvNew- FTPT-CTA</t>
  </si>
  <si>
    <t>Total  AvNew- FTPT-CTA</t>
  </si>
  <si>
    <t>FTIC</t>
  </si>
  <si>
    <t>Trnsf</t>
  </si>
  <si>
    <t>Oth</t>
  </si>
  <si>
    <t>OLD</t>
  </si>
  <si>
    <t>New</t>
  </si>
  <si>
    <t>Change</t>
  </si>
  <si>
    <t>Typical Hours Required For Bachelor's Degrees at</t>
  </si>
  <si>
    <t xml:space="preserve">Public Four-Year Colleges and Universities and </t>
  </si>
  <si>
    <t>Public Four-Year Colleges and Universities</t>
  </si>
  <si>
    <t>Public Two-Year Colleges</t>
  </si>
  <si>
    <t>—</t>
  </si>
  <si>
    <t>120-128</t>
  </si>
  <si>
    <t>Part 3: Time- and Credits-to-Degree</t>
  </si>
  <si>
    <r>
      <t xml:space="preserve">Data Columns:  </t>
    </r>
    <r>
      <rPr>
        <sz val="10"/>
        <rFont val="Arial"/>
        <family val="2"/>
      </rPr>
      <t xml:space="preserve">White = New Data, Peach = Old Data, Purple/Grey = Calculated Data. </t>
    </r>
    <r>
      <rPr>
        <b/>
        <sz val="10"/>
        <rFont val="Arial"/>
        <family val="2"/>
      </rPr>
      <t xml:space="preserve"> Please highlight changes in YELLOW</t>
    </r>
  </si>
  <si>
    <t>Comments:  Please look for comments and answer questions; add comments as needed</t>
  </si>
  <si>
    <t>Classification Notes</t>
  </si>
  <si>
    <t>IPEDS #</t>
  </si>
  <si>
    <t>Old-HrsRqrd</t>
  </si>
  <si>
    <t xml:space="preserve"> 62-65</t>
  </si>
  <si>
    <t>out of balance</t>
  </si>
  <si>
    <t xml:space="preserve">Red highlights </t>
  </si>
  <si>
    <r>
      <t xml:space="preserve">Calculated
Grads Where CTA Reported
 </t>
    </r>
    <r>
      <rPr>
        <sz val="10"/>
        <color rgb="FFC00000"/>
        <rFont val="Arial"/>
        <family val="2"/>
      </rPr>
      <t>(check figure -- should equal "3" when CTA reported)</t>
    </r>
  </si>
  <si>
    <t>Out of balance items are highlighted in raw data tab also.</t>
  </si>
  <si>
    <t>Percentage point change:</t>
  </si>
  <si>
    <t>Old</t>
  </si>
  <si>
    <t>Unduplicated No. Grads</t>
  </si>
  <si>
    <t>FTIC w/ credits in HS -FT</t>
  </si>
  <si>
    <t>FTIC w/ credits in HS -PT</t>
  </si>
  <si>
    <t>FTIC w/ credits in HS -UNK</t>
  </si>
  <si>
    <t>FTIC w/o credits in HS -FT</t>
  </si>
  <si>
    <t>FTIC w/o credits in HS -PT</t>
  </si>
  <si>
    <t>FTIC w/o credits in HS -UNK</t>
  </si>
  <si>
    <t>Transfer -FT</t>
  </si>
  <si>
    <t>Transfer -PT</t>
  </si>
  <si>
    <t>Transfer -UNK</t>
  </si>
  <si>
    <t>UNK</t>
  </si>
  <si>
    <t>Percent Distribution of Graduates</t>
  </si>
  <si>
    <t>Change, in years.</t>
  </si>
  <si>
    <t>Change, in average credits attempted.</t>
  </si>
  <si>
    <t>Red highlighted items (non zero) indicate data out of balance. Please correct in raw data (blue) tab.</t>
  </si>
  <si>
    <t>Table 67b</t>
  </si>
  <si>
    <r>
      <t xml:space="preserve">Calculated Grads Where TTA Reported
 </t>
    </r>
    <r>
      <rPr>
        <sz val="10"/>
        <color rgb="FFC00000"/>
        <rFont val="Arial"/>
        <family val="2"/>
      </rPr>
      <t>(check figure -- should equal "A.3")</t>
    </r>
  </si>
  <si>
    <t>NC</t>
  </si>
  <si>
    <t>MS</t>
  </si>
  <si>
    <t>GA</t>
  </si>
  <si>
    <t>WV</t>
  </si>
  <si>
    <t>AR</t>
  </si>
  <si>
    <t>FL</t>
  </si>
  <si>
    <t>TN</t>
  </si>
  <si>
    <t>OK</t>
  </si>
  <si>
    <t>KY</t>
  </si>
  <si>
    <t>TX</t>
  </si>
  <si>
    <t>VA</t>
  </si>
  <si>
    <t>AL</t>
  </si>
  <si>
    <t>DE</t>
  </si>
  <si>
    <t>MD</t>
  </si>
  <si>
    <t>SC</t>
  </si>
  <si>
    <t>(blank)</t>
  </si>
  <si>
    <t>(blank) Total</t>
  </si>
  <si>
    <t>CaCalculated
Subtot of Graduates for CTA</t>
  </si>
  <si>
    <t>E.Subtot of Full-Time Graduates
for TTA</t>
  </si>
  <si>
    <t>E.Subtot of Full-Time Graduates
for CTTA</t>
  </si>
  <si>
    <t>E.TTA Product</t>
  </si>
  <si>
    <t>E.CTA Product</t>
  </si>
  <si>
    <t>F.Subtot of Part-Time Graduates
for TTA</t>
  </si>
  <si>
    <t>F.Subtot of Part-Time Graduates
for CTTA</t>
  </si>
  <si>
    <t>F.TTA Product</t>
  </si>
  <si>
    <t>F.CTA Product</t>
  </si>
  <si>
    <t>G.Subtot of Graduates
for TTA</t>
  </si>
  <si>
    <t>G. Subtot of Graduates
for CTA</t>
  </si>
  <si>
    <t>G.TTA Product</t>
  </si>
  <si>
    <t>G.CTA Product</t>
  </si>
  <si>
    <t>H.Subtot of FT/PT Unknown Graduates for TTA</t>
  </si>
  <si>
    <t>H.Subtot of Part-Time Graduates
for CTTA</t>
  </si>
  <si>
    <t>H.TTA Product</t>
  </si>
  <si>
    <t>H.CTA Product</t>
  </si>
  <si>
    <t>I.TTA Product</t>
  </si>
  <si>
    <t>I.CTA Product</t>
  </si>
  <si>
    <r>
      <t xml:space="preserve">A.1. Number of Degrees Awarded
 </t>
    </r>
    <r>
      <rPr>
        <i/>
        <sz val="10"/>
        <rFont val="Arial"/>
        <family val="2"/>
      </rPr>
      <t>(pulled from Part 1: Bachelors' for Four--Year colleges, Associate's for Two-Year colleges)</t>
    </r>
  </si>
  <si>
    <r>
      <t xml:space="preserve">A.2. Number of Double/Triple Majors
 </t>
    </r>
    <r>
      <rPr>
        <sz val="10"/>
        <rFont val="Arial"/>
        <family val="2"/>
      </rPr>
      <t>(any second or additional awards at the same level this year )</t>
    </r>
  </si>
  <si>
    <t>A.3. Unduplicated Number of Graduates
[1 - 2]</t>
  </si>
  <si>
    <t>A.4. Number of hours typically required for the applicable degree</t>
  </si>
  <si>
    <t>B.1.a.i. Full-Time</t>
  </si>
  <si>
    <t>B.1. And had a record of enrollment for college credits while in high school (e.g dual enrolled, early college, etc.)</t>
  </si>
  <si>
    <r>
      <t>B.1.a. Number, who when first enrolled at awarding college were ...</t>
    </r>
    <r>
      <rPr>
        <b/>
        <sz val="10"/>
        <color rgb="FFFF0000"/>
        <rFont val="Arial"/>
        <family val="2"/>
      </rPr>
      <t xml:space="preserve"> (all agencies)</t>
    </r>
  </si>
  <si>
    <t>B.1.a.i.  for CTA</t>
  </si>
  <si>
    <t>B.1.a.ii. Part-Time</t>
  </si>
  <si>
    <t>B.1.a.ii. for CTA</t>
  </si>
  <si>
    <t>B.1.a.iii FT/PT Unknown</t>
  </si>
  <si>
    <t>B.1.a.iii. for CTA</t>
  </si>
  <si>
    <t>B.1.a.Subtot of i-iii Graduates for TTA</t>
  </si>
  <si>
    <t>B.1.a. Subtot of i-iii 
Graduates for CTA</t>
  </si>
  <si>
    <t>B.1.b.i. Full-Time</t>
  </si>
  <si>
    <t>B.1.b.i.  Product for TTA</t>
  </si>
  <si>
    <t>B.1.b.ii. Part-Time</t>
  </si>
  <si>
    <t>B.1.b.ii. Product for TTA</t>
  </si>
  <si>
    <t>B.1.b.iii FT/PT Unknown</t>
  </si>
  <si>
    <t>B.1.b.iii. Product for TTA</t>
  </si>
  <si>
    <t>B.1.b. i-iii Combined Weighted Average TTA</t>
  </si>
  <si>
    <t>B.1.b i-iii Combined Product
for TTA</t>
  </si>
  <si>
    <r>
      <t xml:space="preserve">B.1.b. Average Time to Award at Awarding Institution… </t>
    </r>
    <r>
      <rPr>
        <b/>
        <sz val="10"/>
        <color rgb="FFFF0000"/>
        <rFont val="Arial"/>
        <family val="2"/>
      </rPr>
      <t xml:space="preserve"> (all agencies)</t>
    </r>
  </si>
  <si>
    <r>
      <t>B.1.c. Average Credit Hours Attempted at Awarding Institution…</t>
    </r>
    <r>
      <rPr>
        <b/>
        <sz val="10"/>
        <color rgb="FFFF0000"/>
        <rFont val="Arial"/>
        <family val="2"/>
      </rPr>
      <t xml:space="preserve"> (voluntary)</t>
    </r>
  </si>
  <si>
    <t>B.1.c.i. Full-Time</t>
  </si>
  <si>
    <t>B.1.c.i.  Product for CTA</t>
  </si>
  <si>
    <t>B.1.c.ii. Part-Time</t>
  </si>
  <si>
    <t>B.1.c.ii. Product for CTA</t>
  </si>
  <si>
    <t>B.1.c.iii. FT/PT Unknown</t>
  </si>
  <si>
    <t>B.1.c.iii. Product for CTA</t>
  </si>
  <si>
    <t>B.1.c. i-iii Combined Weighted Average CTA</t>
  </si>
  <si>
    <t>B.1.c. i-iii Combined Product
for CTA</t>
  </si>
  <si>
    <t>B.2. And had no record of enrollment for college credits while in high school (e.g dual enrolled, early college, etc.)</t>
  </si>
  <si>
    <r>
      <t>B.2.a. Number When First Enrolled at Awarding Ccollege…</t>
    </r>
    <r>
      <rPr>
        <b/>
        <sz val="10"/>
        <color rgb="FFFF0000"/>
        <rFont val="Arial"/>
        <family val="2"/>
      </rPr>
      <t xml:space="preserve"> (all agencies)</t>
    </r>
  </si>
  <si>
    <t>B.2.a.i. Full-Time</t>
  </si>
  <si>
    <t>B.2.a.i.  for CTA</t>
  </si>
  <si>
    <t>B.2.a.ii. Part-Time</t>
  </si>
  <si>
    <t>B.2.a.ii. for CTA</t>
  </si>
  <si>
    <t>B.2.a.iii. FT/PT Unknown</t>
  </si>
  <si>
    <t>B.2.a.iii. for CTA</t>
  </si>
  <si>
    <t>B.2.a. Subtot of i-iii Graduates for TTA</t>
  </si>
  <si>
    <t>B.2.a. Subtot of i-iii 
Graduates for CTA</t>
  </si>
  <si>
    <r>
      <t xml:space="preserve">B.2.b. Average Time to Award at Awarding Institution… </t>
    </r>
    <r>
      <rPr>
        <b/>
        <sz val="10"/>
        <color rgb="FFFF0000"/>
        <rFont val="Arial"/>
        <family val="2"/>
      </rPr>
      <t xml:space="preserve"> (all agencies)</t>
    </r>
  </si>
  <si>
    <t>B.2.b.i. Full-Time</t>
  </si>
  <si>
    <t>B.2.b.i.  Product for TTA</t>
  </si>
  <si>
    <t>B.2.b.ii. Part-Time</t>
  </si>
  <si>
    <t>B.2.b.ii. Product for TTA</t>
  </si>
  <si>
    <t>B.2.b.iii. FT/PT Unknown</t>
  </si>
  <si>
    <t>B.2.b.iii. Product for TTA</t>
  </si>
  <si>
    <t>B.2.b.i-iii. Combined Weighted Average TTA</t>
  </si>
  <si>
    <t>B.2.b.i-iii.Combined Product
for TTA</t>
  </si>
  <si>
    <r>
      <t xml:space="preserve">B.2.c. Average Credit Hours Attempted at Awarding Institution... </t>
    </r>
    <r>
      <rPr>
        <b/>
        <sz val="10"/>
        <color rgb="FFFF0000"/>
        <rFont val="Arial"/>
        <family val="2"/>
      </rPr>
      <t>(voluntary)</t>
    </r>
  </si>
  <si>
    <t>B.2.c.i. Full-Time</t>
  </si>
  <si>
    <t>B.2.c.i.  Product for CTA</t>
  </si>
  <si>
    <t>B.2.c.ii. Part-Time</t>
  </si>
  <si>
    <t>B.2.c.ii. Product for CTA</t>
  </si>
  <si>
    <t>B.2.c.iii. FT/PT Unknown</t>
  </si>
  <si>
    <t>B.2.c.iii. Product for CTA</t>
  </si>
  <si>
    <t>B.2.c.i-iii. Combined Weighted Average CTA</t>
  </si>
  <si>
    <t>B.2.c.i-iii. Combined Product
for CTA</t>
  </si>
  <si>
    <t>C.a.i. Full-Time</t>
  </si>
  <si>
    <t>C.a.ii. Part-Time</t>
  </si>
  <si>
    <t>C.a.ii. for CTA</t>
  </si>
  <si>
    <t>C.a.iii. FT/PT Unknown</t>
  </si>
  <si>
    <t>C.a.iii. for CTA</t>
  </si>
  <si>
    <t>C.a. Subtot of i-iii Graduates for TTA</t>
  </si>
  <si>
    <t>C.a. Subtot of i-iii 
Graduates for CTA</t>
  </si>
  <si>
    <r>
      <t xml:space="preserve">C.b. Average Time to Award at Awarding Institution… </t>
    </r>
    <r>
      <rPr>
        <b/>
        <sz val="10"/>
        <color rgb="FFFF0000"/>
        <rFont val="Arial"/>
        <family val="2"/>
      </rPr>
      <t xml:space="preserve"> (all agencies)</t>
    </r>
  </si>
  <si>
    <t>C.b.i. Full-Time</t>
  </si>
  <si>
    <t>C.b.i.  Product for TTA</t>
  </si>
  <si>
    <t>C.b.ii. Part-Time</t>
  </si>
  <si>
    <t>C.b.ii. Product for TTA</t>
  </si>
  <si>
    <t>C.b.iii. FT/PT Unknown</t>
  </si>
  <si>
    <t>C.b.iii. Product for TTA</t>
  </si>
  <si>
    <t>C.b.i-iii. Combined Weighted Average TTA</t>
  </si>
  <si>
    <t>C.b.i-iii. Combined Product
for TTA</t>
  </si>
  <si>
    <t>C.c. Average Credit Hours Attempted at Awarding Institution….  (voluntary)</t>
  </si>
  <si>
    <t>C.c.i. Full-Time</t>
  </si>
  <si>
    <t>C.c.i.  Product for CTA</t>
  </si>
  <si>
    <t>C.c.ii. Part-Time</t>
  </si>
  <si>
    <t>C.c.ii. Product for CTA</t>
  </si>
  <si>
    <t>C.c.iii. FT/PT Unknown</t>
  </si>
  <si>
    <t>C.c.iii. Product for CTA</t>
  </si>
  <si>
    <t>C.c.i-iii. Combined Weighted Average CTA</t>
  </si>
  <si>
    <t>C.c.i-iii. Combined Product
for CTA</t>
  </si>
  <si>
    <r>
      <t xml:space="preserve">D.a. Number When First Enrolled at Awarding College… </t>
    </r>
    <r>
      <rPr>
        <b/>
        <sz val="10"/>
        <color rgb="FFFF0000"/>
        <rFont val="Arial"/>
        <family val="2"/>
      </rPr>
      <t>(all agencies)</t>
    </r>
  </si>
  <si>
    <t>D.a.Subtot of Graduates for CTA</t>
  </si>
  <si>
    <r>
      <t xml:space="preserve">D.b. Average Time to Award at Awarding Institution
</t>
    </r>
    <r>
      <rPr>
        <b/>
        <sz val="10"/>
        <color rgb="FFFF0000"/>
        <rFont val="Arial"/>
        <family val="2"/>
      </rPr>
      <t>(all agencies)</t>
    </r>
  </si>
  <si>
    <t>D.b.TTA Product</t>
  </si>
  <si>
    <r>
      <t xml:space="preserve">D.c. Average Credit Hours Attempted at Awarding Institution
</t>
    </r>
    <r>
      <rPr>
        <b/>
        <sz val="10"/>
        <color rgb="FFFF0000"/>
        <rFont val="Arial"/>
        <family val="2"/>
      </rPr>
      <t>(voluntary)</t>
    </r>
  </si>
  <si>
    <t>D.c.CTA Product</t>
  </si>
  <si>
    <t>*When first enrolled at awarding college.</t>
  </si>
  <si>
    <t>120-135</t>
  </si>
  <si>
    <t>for Associate's Degrees at Public Two-Year Colleges, 2012-13</t>
  </si>
  <si>
    <t>62-65</t>
  </si>
  <si>
    <t>2013-14</t>
  </si>
  <si>
    <r>
      <t>C.a. Number When First Enrolled at Awarding College…</t>
    </r>
    <r>
      <rPr>
        <b/>
        <sz val="10"/>
        <color rgb="FFFF0000"/>
        <rFont val="Arial"/>
        <family val="2"/>
      </rPr>
      <t xml:space="preserve"> (all agencies)</t>
    </r>
  </si>
  <si>
    <t>Public Four-Year Colleges and Universities, 2013-14</t>
  </si>
  <si>
    <t>Public Four-Year 1 Colleges and Universities, 2013-14</t>
  </si>
  <si>
    <t>Public Four-Year 2 Colleges and Universities, 2013-14</t>
  </si>
  <si>
    <t>Public Four-Year 3 Colleges and Universities, 2013-14</t>
  </si>
  <si>
    <t>Public Four-Year 4 Colleges and Universities, 2013-14</t>
  </si>
  <si>
    <t>Public Four-Year 5 Colleges and Universities, 2013-14</t>
  </si>
  <si>
    <t>Public Four-Year 6 Colleges and Universities, 2013-14</t>
  </si>
  <si>
    <t>Public Two-Year Colleges, 2013-14</t>
  </si>
  <si>
    <t>Public Two-Year Colleges with Bachelor's, 2013-14</t>
  </si>
  <si>
    <t>Public Two-Year 1 Colleges, 2013-14</t>
  </si>
  <si>
    <t>Public Two-Year 2 Colleges, 2013-14</t>
  </si>
  <si>
    <t>Public Two-Year 3 Colleges, 2013-14</t>
  </si>
  <si>
    <t>Public Two-Year with Bachelor's, 2013-14</t>
  </si>
  <si>
    <t>Public Two-Year 1, 2013-14</t>
  </si>
  <si>
    <t>Public Two-Year 2, 2013-14</t>
  </si>
  <si>
    <t>Public Two-Year 3, 2013-14</t>
  </si>
  <si>
    <t>for Associate's Degrees at Public Two-Year Colleges, 2013-14</t>
  </si>
  <si>
    <t xml:space="preserve"> March 2016</t>
  </si>
  <si>
    <t>2014-15</t>
  </si>
  <si>
    <t xml:space="preserve">Broward College </t>
  </si>
  <si>
    <t xml:space="preserve">Chipola College </t>
  </si>
  <si>
    <t xml:space="preserve">Daytona State College </t>
  </si>
  <si>
    <t>Florida SouthWestern State College</t>
  </si>
  <si>
    <t>Florida State College at Jacksonville</t>
  </si>
  <si>
    <t xml:space="preserve">Gulf Coast State College </t>
  </si>
  <si>
    <t xml:space="preserve">Indian River State College </t>
  </si>
  <si>
    <t xml:space="preserve">Miami Dade College </t>
  </si>
  <si>
    <t>Northwest Florida State College</t>
  </si>
  <si>
    <t xml:space="preserve">Palm Beach State College </t>
  </si>
  <si>
    <t xml:space="preserve">Pensacola State College </t>
  </si>
  <si>
    <t xml:space="preserve">Polk State College </t>
  </si>
  <si>
    <t xml:space="preserve">Santa Fe College </t>
  </si>
  <si>
    <t>Seminole State College of Florida</t>
  </si>
  <si>
    <t xml:space="preserve">St. Johns River State College </t>
  </si>
  <si>
    <t xml:space="preserve">St. Petersburg College </t>
  </si>
  <si>
    <t>State College of Florida, Manatee-Sarasota</t>
  </si>
  <si>
    <t>College of Central Florida</t>
  </si>
  <si>
    <t>Reclassified: Met the criteria for Two-Year with Bachelor's in 2013-14, 2014-15, and 2015-16.</t>
  </si>
  <si>
    <t>Eastern Florida State College</t>
  </si>
  <si>
    <t xml:space="preserve">Met the criteria for Two-Year with Bachelor's in 2015-16. </t>
  </si>
  <si>
    <t xml:space="preserve">Hillsborough Community College </t>
  </si>
  <si>
    <t xml:space="preserve">Pasco-Hernando State College </t>
  </si>
  <si>
    <t xml:space="preserve">Tallahassee Community College </t>
  </si>
  <si>
    <t xml:space="preserve">Valencia College </t>
  </si>
  <si>
    <t>Florida Gateway College</t>
  </si>
  <si>
    <t>Met the criteria for Two-Year with Bachelor's in 2014-15 and 2015-16.</t>
  </si>
  <si>
    <t xml:space="preserve">Lake-Sumter State College </t>
  </si>
  <si>
    <t xml:space="preserve">South Florida State College </t>
  </si>
  <si>
    <t xml:space="preserve">Florida Keys Community College </t>
  </si>
  <si>
    <t xml:space="preserve">North Florida Community College </t>
  </si>
  <si>
    <t xml:space="preserve">Georgia State University </t>
  </si>
  <si>
    <t>University of Georgia</t>
  </si>
  <si>
    <t>Georgia Institute of Technology</t>
  </si>
  <si>
    <t>Georgia Southern University</t>
  </si>
  <si>
    <t>Kennesaw State University</t>
  </si>
  <si>
    <t>University of West Georgia</t>
  </si>
  <si>
    <t xml:space="preserve">Valdosta State University </t>
  </si>
  <si>
    <t xml:space="preserve">Albany State University </t>
  </si>
  <si>
    <t>Armstrong State University</t>
  </si>
  <si>
    <t>Clayton State University</t>
  </si>
  <si>
    <t>Columbus State University</t>
  </si>
  <si>
    <t>Georgia College and State University</t>
  </si>
  <si>
    <t>Georgia Regents University</t>
  </si>
  <si>
    <t>University of North Georgia</t>
  </si>
  <si>
    <t>Fort Valley State University</t>
  </si>
  <si>
    <t>Georgia Southwestern State University</t>
  </si>
  <si>
    <t>Savannah State University</t>
  </si>
  <si>
    <t xml:space="preserve">Dalton State College </t>
  </si>
  <si>
    <t>Georgia Gwinnett College</t>
  </si>
  <si>
    <t>Middle Georgia State College</t>
  </si>
  <si>
    <t xml:space="preserve">Abraham Baldwin Agricultural College </t>
  </si>
  <si>
    <t xml:space="preserve">College of Coastal Georgia </t>
  </si>
  <si>
    <t xml:space="preserve">Gordon State College </t>
  </si>
  <si>
    <t xml:space="preserve">Georgia Perimeter College </t>
  </si>
  <si>
    <t>Atlanta Metropolitan State College</t>
  </si>
  <si>
    <t xml:space="preserve">Bainbridge State College </t>
  </si>
  <si>
    <t xml:space="preserve">Darton State College </t>
  </si>
  <si>
    <t>East Georgia State College</t>
  </si>
  <si>
    <t>Georgia Highlands College</t>
  </si>
  <si>
    <t>South Georgia State College</t>
  </si>
  <si>
    <t>Met the criteria for Four-Year 3 in 2015-16.</t>
  </si>
  <si>
    <t>Reclassified: Met the criteria for Four-Year 4 in 2013-14, 2014-15, and 2015-16.</t>
  </si>
  <si>
    <t>Met the criteria for Four-Year 4 in 2015-16.</t>
  </si>
  <si>
    <t xml:space="preserve">Met the criteria for Four-Year 6 in 2014-15 and 2015-16. </t>
  </si>
  <si>
    <t xml:space="preserve">Met the criteria for Four-Year 6 in 2015-16. </t>
  </si>
  <si>
    <t xml:space="preserve">Met the criteria for Two-Year with Bachelor's in 2014-15 and 2015-16. </t>
  </si>
  <si>
    <t>Met the criteria for Two-Year 3 in 2014-15 and 2015-16.</t>
  </si>
  <si>
    <t>University of Memphis</t>
  </si>
  <si>
    <t>University of Tennessee, Knoxville</t>
  </si>
  <si>
    <t xml:space="preserve">Tennessee State University </t>
  </si>
  <si>
    <t xml:space="preserve">Austin Peay State University </t>
  </si>
  <si>
    <t xml:space="preserve">East Tennessee State University </t>
  </si>
  <si>
    <t xml:space="preserve">Middle Tennessee State University </t>
  </si>
  <si>
    <t xml:space="preserve">Tennessee Technological University </t>
  </si>
  <si>
    <t>University of Tennessee at Chattanooga</t>
  </si>
  <si>
    <t>University of Tennessee at Martin</t>
  </si>
  <si>
    <t xml:space="preserve">Chattanooga State Technical Community College </t>
  </si>
  <si>
    <t>Nashville State Technical Community College</t>
  </si>
  <si>
    <t>Pellissippi State Technical Community College</t>
  </si>
  <si>
    <t>Southwest Tennessee Community College</t>
  </si>
  <si>
    <t xml:space="preserve">Volunteer State Community College </t>
  </si>
  <si>
    <t xml:space="preserve">Cleveland State Community College </t>
  </si>
  <si>
    <t xml:space="preserve">Columbia State Community College </t>
  </si>
  <si>
    <t xml:space="preserve">Dyersburg State Community College </t>
  </si>
  <si>
    <t xml:space="preserve">Jackson State Community College </t>
  </si>
  <si>
    <t xml:space="preserve">Motlow State Community College </t>
  </si>
  <si>
    <t>Northeast State Technical Community College</t>
  </si>
  <si>
    <t xml:space="preserve">Roane State Community College </t>
  </si>
  <si>
    <t xml:space="preserve">Walters State Community College </t>
  </si>
  <si>
    <t>Reclassified: Met the criteria for Four-Year 2 in 2013-14, 2014-15, and 2015-16.</t>
  </si>
  <si>
    <t>Met the criteria for Four-Year 2 in 2015-16.</t>
  </si>
  <si>
    <t xml:space="preserve">North Carolina State University </t>
  </si>
  <si>
    <t xml:space="preserve">University of North Carolina at Chapel Hill </t>
  </si>
  <si>
    <t>University of North Carolina at Charlotte</t>
  </si>
  <si>
    <t>University of North Carolina at Greensboro</t>
  </si>
  <si>
    <t xml:space="preserve">East Carolina University </t>
  </si>
  <si>
    <t xml:space="preserve">Appalachian State University </t>
  </si>
  <si>
    <t>North Carolina A&amp;T State University</t>
  </si>
  <si>
    <t xml:space="preserve">North Carolina Central University </t>
  </si>
  <si>
    <t>University of North Carolina at Wilmington</t>
  </si>
  <si>
    <t xml:space="preserve">Western Carolina University </t>
  </si>
  <si>
    <t xml:space="preserve">Fayetteville State University </t>
  </si>
  <si>
    <t>University of North Carolina at Pembroke</t>
  </si>
  <si>
    <t xml:space="preserve">Winston-Salem State University </t>
  </si>
  <si>
    <t xml:space="preserve">Elizabeth City State University </t>
  </si>
  <si>
    <t>University of North Carolina at Asheville</t>
  </si>
  <si>
    <t xml:space="preserve">Florida Atlantic University </t>
  </si>
  <si>
    <t>Florida International University</t>
  </si>
  <si>
    <t xml:space="preserve">Florida State University </t>
  </si>
  <si>
    <t xml:space="preserve">University of Central Florida </t>
  </si>
  <si>
    <t>University of Florida</t>
  </si>
  <si>
    <t xml:space="preserve">University of South Florida </t>
  </si>
  <si>
    <t xml:space="preserve">Florida Agricultural &amp; Mechanical University </t>
  </si>
  <si>
    <t>University of North Florida</t>
  </si>
  <si>
    <t>University of West Florida</t>
  </si>
  <si>
    <t>Florida Gulf Coast University</t>
  </si>
  <si>
    <t>New College of Florida</t>
  </si>
  <si>
    <t>University of Kentucky</t>
  </si>
  <si>
    <t>University of Louisville</t>
  </si>
  <si>
    <t xml:space="preserve">Eastern Kentucky University </t>
  </si>
  <si>
    <t xml:space="preserve">Morehead State University </t>
  </si>
  <si>
    <t xml:space="preserve">Murray State University </t>
  </si>
  <si>
    <t xml:space="preserve">Northern Kentucky University </t>
  </si>
  <si>
    <t xml:space="preserve">Western Kentucky University </t>
  </si>
  <si>
    <t xml:space="preserve">Kentucky State University </t>
  </si>
  <si>
    <t>Bluegrass Community and Technical College</t>
  </si>
  <si>
    <t xml:space="preserve">Jefferson Community and Technical College </t>
  </si>
  <si>
    <t>Ashland Community and Technical College</t>
  </si>
  <si>
    <t xml:space="preserve">Big Sandy Community and Technical College </t>
  </si>
  <si>
    <t xml:space="preserve">Elizabethtown Community and Technical College </t>
  </si>
  <si>
    <t>Hazard Community and Technical College</t>
  </si>
  <si>
    <t xml:space="preserve">Hopkinsville Community College </t>
  </si>
  <si>
    <t>Madisonville Community College</t>
  </si>
  <si>
    <t xml:space="preserve">Maysville Community and Technical College </t>
  </si>
  <si>
    <t xml:space="preserve">Owensboro Community and Technical College </t>
  </si>
  <si>
    <t xml:space="preserve">Somerset Community and Technical College </t>
  </si>
  <si>
    <t>Southeast Kentucky Community and Technical College</t>
  </si>
  <si>
    <t>West Kentucky Community and Technical College</t>
  </si>
  <si>
    <t xml:space="preserve">Henderson Community College </t>
  </si>
  <si>
    <t>Met the criteria for Two-Year 3 in 2015-16.</t>
  </si>
  <si>
    <t>Mississippi State University</t>
  </si>
  <si>
    <t>University of Southern Mississippi</t>
  </si>
  <si>
    <t xml:space="preserve">Jackson State University </t>
  </si>
  <si>
    <t>University of Mississippi</t>
  </si>
  <si>
    <t>Alcorn State University</t>
  </si>
  <si>
    <t>Delta State University</t>
  </si>
  <si>
    <t>Mississippi Valley State University</t>
  </si>
  <si>
    <t>Mississippi University for Women</t>
  </si>
  <si>
    <t>Met the criteria for Four-Year 1 in 2015-16.</t>
  </si>
  <si>
    <t xml:space="preserve">Hinds Community College </t>
  </si>
  <si>
    <t xml:space="preserve">Itawamba Community College </t>
  </si>
  <si>
    <t xml:space="preserve">Mississippi Gulf Coast Community College </t>
  </si>
  <si>
    <t xml:space="preserve">Northwest Mississippi Community College </t>
  </si>
  <si>
    <t xml:space="preserve">Copiah-Lincoln Community College </t>
  </si>
  <si>
    <t xml:space="preserve">East Central Community College </t>
  </si>
  <si>
    <t xml:space="preserve">East Mississippi Community College </t>
  </si>
  <si>
    <t xml:space="preserve">Holmes Community College </t>
  </si>
  <si>
    <t xml:space="preserve">Jones County Junior College </t>
  </si>
  <si>
    <t xml:space="preserve">Meridian Community College </t>
  </si>
  <si>
    <t xml:space="preserve">Mississippi Delta Community College </t>
  </si>
  <si>
    <t xml:space="preserve">Northeast Mississippi Community College </t>
  </si>
  <si>
    <t xml:space="preserve">Pearl River Community College </t>
  </si>
  <si>
    <t xml:space="preserve">Coahoma Community College </t>
  </si>
  <si>
    <t>Southwest Mississippi Community College</t>
  </si>
  <si>
    <t>Asheville-Buncombe Technical Community College</t>
  </si>
  <si>
    <t>Cape Fear Community College</t>
  </si>
  <si>
    <t xml:space="preserve">Central Piedmont Community College </t>
  </si>
  <si>
    <t>Fayetteville Technical Community College</t>
  </si>
  <si>
    <t>Forsyth Technical Community College</t>
  </si>
  <si>
    <t>Guilford Technical Community College</t>
  </si>
  <si>
    <t>Pitt Community College</t>
  </si>
  <si>
    <t>Rowan-Cabarrus Community College</t>
  </si>
  <si>
    <t>Wake Technical Community College</t>
  </si>
  <si>
    <t>Alamance Community College</t>
  </si>
  <si>
    <t>Caldwell Community College &amp; Technical Institute</t>
  </si>
  <si>
    <t>Catawba Valley Community College</t>
  </si>
  <si>
    <t>Central Carolina Commuity College</t>
  </si>
  <si>
    <t>Cleveland Community College</t>
  </si>
  <si>
    <t xml:space="preserve">Coastal Carolina Community College </t>
  </si>
  <si>
    <t xml:space="preserve">Craven Community College </t>
  </si>
  <si>
    <t xml:space="preserve">Davidson County Community College </t>
  </si>
  <si>
    <t>Durham Technical Community College</t>
  </si>
  <si>
    <t>Edgecombe Community College</t>
  </si>
  <si>
    <t xml:space="preserve">Gaston College </t>
  </si>
  <si>
    <t>Johnston Community College</t>
  </si>
  <si>
    <t xml:space="preserve">Lenoir Community College </t>
  </si>
  <si>
    <t xml:space="preserve">Mitchell Community College </t>
  </si>
  <si>
    <t>Nash Community College</t>
  </si>
  <si>
    <t>Randolph Community College</t>
  </si>
  <si>
    <t>Richmond Community College</t>
  </si>
  <si>
    <t>Robeson Community College</t>
  </si>
  <si>
    <t xml:space="preserve">Sandhills Community College </t>
  </si>
  <si>
    <t>Stanly Community College</t>
  </si>
  <si>
    <t xml:space="preserve">Surry Community College </t>
  </si>
  <si>
    <t xml:space="preserve">Vance-Granville Community College </t>
  </si>
  <si>
    <t>Wayne Community College</t>
  </si>
  <si>
    <t xml:space="preserve">Western Piedmont Community College </t>
  </si>
  <si>
    <t xml:space="preserve">Wilkes Community College </t>
  </si>
  <si>
    <t xml:space="preserve">Beaufort County Community College </t>
  </si>
  <si>
    <t>Bladen Community College</t>
  </si>
  <si>
    <t>Blue Ridge Community College</t>
  </si>
  <si>
    <t>Brunswick Community College</t>
  </si>
  <si>
    <t>Carteret Community College</t>
  </si>
  <si>
    <t>College of the Albemarle</t>
  </si>
  <si>
    <t xml:space="preserve">Halifax Community College </t>
  </si>
  <si>
    <t>Haywood Community College</t>
  </si>
  <si>
    <t xml:space="preserve">Isothermal Community College </t>
  </si>
  <si>
    <t>James Sprunt Community College</t>
  </si>
  <si>
    <t xml:space="preserve">Martin Community College </t>
  </si>
  <si>
    <t>Mayland Community College</t>
  </si>
  <si>
    <t>McDowell Technical Community College</t>
  </si>
  <si>
    <t>Montgomery Community College</t>
  </si>
  <si>
    <t>Pamlico Community College</t>
  </si>
  <si>
    <t>Piedmont Community College</t>
  </si>
  <si>
    <t>Roanoke-Chowan Community College</t>
  </si>
  <si>
    <t xml:space="preserve">Rockingham Community College </t>
  </si>
  <si>
    <t>Sampson Community College</t>
  </si>
  <si>
    <t>South Piedmont Community College</t>
  </si>
  <si>
    <t xml:space="preserve">Southeastern Community College </t>
  </si>
  <si>
    <t xml:space="preserve">Southwestern Community College </t>
  </si>
  <si>
    <t xml:space="preserve">Tri-County Community College </t>
  </si>
  <si>
    <t>Wilson Community College</t>
  </si>
  <si>
    <t>West Virginia University</t>
  </si>
  <si>
    <t xml:space="preserve">Marshall University </t>
  </si>
  <si>
    <t>Fairmont State University</t>
  </si>
  <si>
    <t xml:space="preserve">Shepherd University </t>
  </si>
  <si>
    <t xml:space="preserve">Bluefield State College </t>
  </si>
  <si>
    <t xml:space="preserve">Concord University </t>
  </si>
  <si>
    <t xml:space="preserve">Glenville State College </t>
  </si>
  <si>
    <t>West Liberty University</t>
  </si>
  <si>
    <t xml:space="preserve">West Virginia State University </t>
  </si>
  <si>
    <t>West Virginia University Institute of Technology</t>
  </si>
  <si>
    <t>Potomac State College of West Virginia University</t>
  </si>
  <si>
    <t>120 and 60</t>
  </si>
  <si>
    <t>West Virginia University at Parkersburg</t>
  </si>
  <si>
    <t>New River Community &amp; Technical College</t>
  </si>
  <si>
    <t>Pierpont Community &amp; Technical College</t>
  </si>
  <si>
    <t>Blue Ridge Community &amp; Technical College</t>
  </si>
  <si>
    <t>BridgeValley Community &amp; Technical College</t>
  </si>
  <si>
    <t>Eastern West Virginia Community &amp; Technical College</t>
  </si>
  <si>
    <t>Mountwest Community &amp; Technical College</t>
  </si>
  <si>
    <t xml:space="preserve">Southern West Virginia Community &amp; Technical College </t>
  </si>
  <si>
    <t>West Virginia Northern Community College</t>
  </si>
  <si>
    <t>Met the criteria for Four-Year 5 in 2014-15 and 2015-16.</t>
  </si>
  <si>
    <t>Reclassified: Met the criteria for Four-Year 6 in 2013-14, 2014-15, and 2015-16.</t>
  </si>
  <si>
    <t>Met the criteria for Two-Year 2 in 2014-15 and 2015-16.</t>
  </si>
  <si>
    <t>Met the criteria for Two-Year 1 in 2015-16.</t>
  </si>
  <si>
    <t>Oklahoma State University Main Campus</t>
  </si>
  <si>
    <t>University of Oklahoma Norman Campus</t>
  </si>
  <si>
    <t>Northeastern State University</t>
  </si>
  <si>
    <t>University of Central Oklahoma</t>
  </si>
  <si>
    <t xml:space="preserve">Southeastern Oklahoma State University </t>
  </si>
  <si>
    <t xml:space="preserve">Cameron University </t>
  </si>
  <si>
    <t xml:space="preserve">East Central University </t>
  </si>
  <si>
    <t>Langston University</t>
  </si>
  <si>
    <t xml:space="preserve">Northwestern Oklahoma State University </t>
  </si>
  <si>
    <t>Southwestern Oklahoma State University</t>
  </si>
  <si>
    <t xml:space="preserve">Oklahoma Panhandle State University </t>
  </si>
  <si>
    <t>Rogers State University</t>
  </si>
  <si>
    <t>University of Science and Arts of Oklahoma</t>
  </si>
  <si>
    <t xml:space="preserve">Oklahoma State University Technical Branch-Okmulgee </t>
  </si>
  <si>
    <t>Oklahoma State University-Oklahoma City</t>
  </si>
  <si>
    <t xml:space="preserve">Oklahoma City Community College </t>
  </si>
  <si>
    <t xml:space="preserve">Rose State College </t>
  </si>
  <si>
    <t xml:space="preserve">Tulsa Community College </t>
  </si>
  <si>
    <t>Carl Albert State College</t>
  </si>
  <si>
    <t xml:space="preserve">Northern Oklahoma College </t>
  </si>
  <si>
    <t xml:space="preserve">Connors State College </t>
  </si>
  <si>
    <t xml:space="preserve">Eastern Oklahoma State College </t>
  </si>
  <si>
    <t xml:space="preserve">Murray State College </t>
  </si>
  <si>
    <t xml:space="preserve">Northeastern Oklahoma A &amp; M College </t>
  </si>
  <si>
    <t>Redlands Community College</t>
  </si>
  <si>
    <t xml:space="preserve">Seminole State College </t>
  </si>
  <si>
    <t xml:space="preserve">Western Oklahoma State College </t>
  </si>
  <si>
    <t>Reclassified: Met the criteria for Two-Year 2 institution in 2013-14, 2014-15, and 2015-16.</t>
  </si>
  <si>
    <t>Reclassified: Met the criteria for Two-Year 3 institution in 2013-14, 2014-15, and 2015-16.</t>
  </si>
  <si>
    <t>Louisiana State University and A&amp;M College</t>
  </si>
  <si>
    <t xml:space="preserve">Louisiana Tech University </t>
  </si>
  <si>
    <t>University of Louisiana at Lafayette</t>
  </si>
  <si>
    <t>University of New Orleans</t>
  </si>
  <si>
    <t xml:space="preserve">Southeastern Louisiana University </t>
  </si>
  <si>
    <t xml:space="preserve">Southern University and A&amp;M College at Baton Rouge </t>
  </si>
  <si>
    <t>University of Louisiana at Monroe</t>
  </si>
  <si>
    <t>Grambling State University</t>
  </si>
  <si>
    <t>Louisiana State University in Shreveport</t>
  </si>
  <si>
    <t>McNeese State University</t>
  </si>
  <si>
    <t xml:space="preserve">Nicholls State University </t>
  </si>
  <si>
    <t>Northwestern State University</t>
  </si>
  <si>
    <t>Southern University at New Orleans</t>
  </si>
  <si>
    <t>Louisiana State University at Alexandria</t>
  </si>
  <si>
    <t>Baton Rouge Community College</t>
  </si>
  <si>
    <t>Bossier Parish Community College</t>
  </si>
  <si>
    <t xml:space="preserve">Delgado Community College </t>
  </si>
  <si>
    <t>Louisiana Delta Community College</t>
  </si>
  <si>
    <t>Louisiana State University at Eunice</t>
  </si>
  <si>
    <t>South Louisiana Community College</t>
  </si>
  <si>
    <t>Southern University in Shreveport</t>
  </si>
  <si>
    <t>Nunez Community College</t>
  </si>
  <si>
    <t>River Parishes Community College</t>
  </si>
  <si>
    <t xml:space="preserve">Reclassified: Met the criteria for Two-Year 3 in 2013-14, 2014-15, and 2015-16. </t>
  </si>
  <si>
    <t xml:space="preserve">Texas A&amp;M University </t>
  </si>
  <si>
    <t xml:space="preserve">Texas Tech University </t>
  </si>
  <si>
    <t>University of Houston</t>
  </si>
  <si>
    <t>University of North Texas</t>
  </si>
  <si>
    <t>University of Texas at Arlington</t>
  </si>
  <si>
    <t>University of Texas at Austin</t>
  </si>
  <si>
    <t>University of Texas at Dallas</t>
  </si>
  <si>
    <t>Texas Woman's University</t>
  </si>
  <si>
    <t>University of Texas at El Paso</t>
  </si>
  <si>
    <t>University of Texas at San Antonio</t>
  </si>
  <si>
    <t>Angelo State University</t>
  </si>
  <si>
    <t>Lamar University</t>
  </si>
  <si>
    <t>Midwestern State University</t>
  </si>
  <si>
    <t>Prairie View A&amp;M University</t>
  </si>
  <si>
    <t xml:space="preserve">Sam Houston State University </t>
  </si>
  <si>
    <t>Stephen F. Austin State University</t>
  </si>
  <si>
    <t xml:space="preserve">Sul Ross State University </t>
  </si>
  <si>
    <t>Tarleton State University</t>
  </si>
  <si>
    <t>Texas A&amp;M International University</t>
  </si>
  <si>
    <t>Texas A&amp;M University-Commerce</t>
  </si>
  <si>
    <t xml:space="preserve">Texas A&amp;M University-Corpus Christi </t>
  </si>
  <si>
    <t>Texas A&amp;M University-Kingsville</t>
  </si>
  <si>
    <t xml:space="preserve">Texas Southern University </t>
  </si>
  <si>
    <t>Texas State University</t>
  </si>
  <si>
    <t xml:space="preserve">University of Houston-Clear Lake </t>
  </si>
  <si>
    <t>University of Texas at Tyler</t>
  </si>
  <si>
    <t>University of Texas of the Permian Basin</t>
  </si>
  <si>
    <t>West Texas A&amp;M University</t>
  </si>
  <si>
    <t>Texas A &amp; M University - Central Texas</t>
  </si>
  <si>
    <t>Texas A&amp;M -Texarkana</t>
  </si>
  <si>
    <t>University of Houston-Victoria</t>
  </si>
  <si>
    <t>Sul Ross State University-Rio Grande College</t>
  </si>
  <si>
    <t>228501B</t>
  </si>
  <si>
    <t>Texas A &amp; M University - San Antonio</t>
  </si>
  <si>
    <t>University of Houston-Downtown</t>
  </si>
  <si>
    <t>Texas A&amp;M University at Galveston</t>
  </si>
  <si>
    <t xml:space="preserve">Brazosport College </t>
  </si>
  <si>
    <t xml:space="preserve">Midland College </t>
  </si>
  <si>
    <t>South Texas College</t>
  </si>
  <si>
    <t xml:space="preserve">Amarillo College </t>
  </si>
  <si>
    <t xml:space="preserve">Austin Community College </t>
  </si>
  <si>
    <t xml:space="preserve">Blinn College </t>
  </si>
  <si>
    <t>Brookhaven College (DCCCD)</t>
  </si>
  <si>
    <t xml:space="preserve">Central Texas College </t>
  </si>
  <si>
    <t>Collin County Community College District</t>
  </si>
  <si>
    <t xml:space="preserve">Del Mar College </t>
  </si>
  <si>
    <t>Eastfield College (DCCCD)</t>
  </si>
  <si>
    <t>El Centro College  (DCCCD)</t>
  </si>
  <si>
    <t>El Paso County Community College District</t>
  </si>
  <si>
    <t>Houston Community College</t>
  </si>
  <si>
    <t xml:space="preserve">Kilgore College </t>
  </si>
  <si>
    <t xml:space="preserve">Laredo Community College </t>
  </si>
  <si>
    <t>Lone Star College System District</t>
  </si>
  <si>
    <t xml:space="preserve">McLennan Community College </t>
  </si>
  <si>
    <t xml:space="preserve">Navarro College </t>
  </si>
  <si>
    <t>North Central Texas Community College</t>
  </si>
  <si>
    <t>North Lake College (DCCCD)</t>
  </si>
  <si>
    <t>Northwest Vista College (ACCD)</t>
  </si>
  <si>
    <t>Palo Alto College (ACCD)</t>
  </si>
  <si>
    <t>Richland College (DCCCD)</t>
  </si>
  <si>
    <t>San Antonio College (ACCD)</t>
  </si>
  <si>
    <t>San Jacinto College</t>
  </si>
  <si>
    <t xml:space="preserve">South Plains College </t>
  </si>
  <si>
    <t>St. Philip's College (ACCD)</t>
  </si>
  <si>
    <t>Tarrant County College</t>
  </si>
  <si>
    <t>Trinity Valley Community College</t>
  </si>
  <si>
    <t xml:space="preserve">Tyler Junior College </t>
  </si>
  <si>
    <t xml:space="preserve">Alvin Community College </t>
  </si>
  <si>
    <t xml:space="preserve">Angelina College </t>
  </si>
  <si>
    <t>Cedar Valley College (DCCCD)</t>
  </si>
  <si>
    <t xml:space="preserve">Cisco Junior College </t>
  </si>
  <si>
    <t>Coastal Bend College</t>
  </si>
  <si>
    <t>College of the Mainland</t>
  </si>
  <si>
    <t xml:space="preserve">Grayson County College </t>
  </si>
  <si>
    <t>Hill College</t>
  </si>
  <si>
    <t>Howard College (HCJCD)</t>
  </si>
  <si>
    <t>Lamar Institute of Technology</t>
  </si>
  <si>
    <t>Lamar State College-Port Arthur</t>
  </si>
  <si>
    <t xml:space="preserve">Lee College </t>
  </si>
  <si>
    <t>Mountain View College  (DCCCD)</t>
  </si>
  <si>
    <t xml:space="preserve">Northeast Texas Community College </t>
  </si>
  <si>
    <t xml:space="preserve">Odessa College </t>
  </si>
  <si>
    <t>Paris Junior College</t>
  </si>
  <si>
    <t xml:space="preserve">Southwest Texas Junior College </t>
  </si>
  <si>
    <t xml:space="preserve">Temple College </t>
  </si>
  <si>
    <t xml:space="preserve">Texarkana College </t>
  </si>
  <si>
    <t xml:space="preserve">Texas Southmost College </t>
  </si>
  <si>
    <t xml:space="preserve">Texas State Technical College-Harlingen </t>
  </si>
  <si>
    <t>Texas State Technical College-Waco</t>
  </si>
  <si>
    <t xml:space="preserve">Vernon College </t>
  </si>
  <si>
    <t xml:space="preserve">Victoria College </t>
  </si>
  <si>
    <t xml:space="preserve">Weatherford College </t>
  </si>
  <si>
    <t xml:space="preserve">Wharton County Junior College </t>
  </si>
  <si>
    <t xml:space="preserve">Clarendon College </t>
  </si>
  <si>
    <t xml:space="preserve">Frank Phillips College </t>
  </si>
  <si>
    <t xml:space="preserve">Galveston College </t>
  </si>
  <si>
    <t>Lamar State College-Orange</t>
  </si>
  <si>
    <t>Northeast Lakeview College (ACCD)</t>
  </si>
  <si>
    <t>???</t>
  </si>
  <si>
    <t>Panola College</t>
  </si>
  <si>
    <t xml:space="preserve">Ranger College </t>
  </si>
  <si>
    <t>Southwest Collegiate Institute for the Deaf (HCJCD)</t>
  </si>
  <si>
    <t>Texas State Technical College-Marshall</t>
  </si>
  <si>
    <t>Texas State Technical College-West Texas</t>
  </si>
  <si>
    <t xml:space="preserve">Western Texas College </t>
  </si>
  <si>
    <t>University of North Texas at Dallas</t>
  </si>
  <si>
    <t>New fall 2009. No degrees yet granted.</t>
  </si>
  <si>
    <t>Met the criteria for Four-Year 1 in 2014-15 and 2015-16.</t>
  </si>
  <si>
    <t>Met the criteria for Four-Year 2 in 2014-15 and 2015-16.</t>
  </si>
  <si>
    <t>Reclassified: Met the criteria for Two-Year 2 in 2013-14, 2014-15, and 2015-16.</t>
  </si>
  <si>
    <t>University of Arkansas, Fayetteville</t>
  </si>
  <si>
    <t>University of Arkansas at Little Rock</t>
  </si>
  <si>
    <t>Arkansas State University</t>
  </si>
  <si>
    <t>Arkansas Tech University</t>
  </si>
  <si>
    <t xml:space="preserve">University of Central Arkansas </t>
  </si>
  <si>
    <t>Henderson State University</t>
  </si>
  <si>
    <t>Southern Arkansas University</t>
  </si>
  <si>
    <t>University of Arkansas at Monticello</t>
  </si>
  <si>
    <t>University of Arkansas at Fort Smith</t>
  </si>
  <si>
    <t>University of Arkansas at Pine Bluff</t>
  </si>
  <si>
    <t xml:space="preserve">Northwest Arkansas Community College </t>
  </si>
  <si>
    <t>Pulaski Technical College</t>
  </si>
  <si>
    <t>Arkansas State University-Beebe</t>
  </si>
  <si>
    <t>Arkansas Northeastern College</t>
  </si>
  <si>
    <t>Arkansas State University Mountain Home</t>
  </si>
  <si>
    <t>Arkansas State University-Newport</t>
  </si>
  <si>
    <t>Black River Technical College</t>
  </si>
  <si>
    <t>College of the Ouachitas</t>
  </si>
  <si>
    <t>Cossatot Community College of the University of Arkansas</t>
  </si>
  <si>
    <t xml:space="preserve">East Arkansas Community College </t>
  </si>
  <si>
    <t>North Arkansas College</t>
  </si>
  <si>
    <t xml:space="preserve">Ozarka College </t>
  </si>
  <si>
    <t>Phillips Community College of the Univ of Arkansas</t>
  </si>
  <si>
    <t xml:space="preserve">Rich Mountain Community College </t>
  </si>
  <si>
    <t>South Arkansas Community College</t>
  </si>
  <si>
    <t>Southeast Arkansas College</t>
  </si>
  <si>
    <t>Southern Arkansas University Tech</t>
  </si>
  <si>
    <t>University of Arkansas Community College at Batesville</t>
  </si>
  <si>
    <t>University of Arkansas Community College at Hope</t>
  </si>
  <si>
    <t>University of Arkansas Community College at Morrilton</t>
  </si>
  <si>
    <t xml:space="preserve">George Mason University </t>
  </si>
  <si>
    <t>z</t>
  </si>
  <si>
    <t xml:space="preserve">Old Dominion University </t>
  </si>
  <si>
    <t>NULL</t>
  </si>
  <si>
    <t>University of Virginia</t>
  </si>
  <si>
    <t xml:space="preserve">Virginia Tech </t>
  </si>
  <si>
    <t>College of William &amp; Mary</t>
  </si>
  <si>
    <t>Virginia Commonwealth University</t>
  </si>
  <si>
    <t>James Madison University</t>
  </si>
  <si>
    <t xml:space="preserve">Longwood University </t>
  </si>
  <si>
    <t xml:space="preserve">Norfolk State University </t>
  </si>
  <si>
    <t>Radford University</t>
  </si>
  <si>
    <t xml:space="preserve">University of Mary Washington </t>
  </si>
  <si>
    <t xml:space="preserve">Virginia State University </t>
  </si>
  <si>
    <t>Christopher Newport University</t>
  </si>
  <si>
    <t xml:space="preserve">University of Virginia's College at Wise </t>
  </si>
  <si>
    <t>J.S. Reynolds Community College</t>
  </si>
  <si>
    <t>John Tyler Community College</t>
  </si>
  <si>
    <t xml:space="preserve">Northern Virginia Community College </t>
  </si>
  <si>
    <t xml:space="preserve">Thomas Nelson Community College </t>
  </si>
  <si>
    <t xml:space="preserve">Tidewater Community College </t>
  </si>
  <si>
    <t xml:space="preserve">Blue Ridge Community College </t>
  </si>
  <si>
    <t xml:space="preserve">Central Virginia Community College </t>
  </si>
  <si>
    <t xml:space="preserve">Danville Community College </t>
  </si>
  <si>
    <t>Germanna Community College</t>
  </si>
  <si>
    <t>Lord Fairfax Community College</t>
  </si>
  <si>
    <t>Mountain Empire Community College</t>
  </si>
  <si>
    <t xml:space="preserve">New River Community College </t>
  </si>
  <si>
    <t xml:space="preserve">Patrick Henry Community College </t>
  </si>
  <si>
    <t xml:space="preserve">Piedmont Virginia Community College </t>
  </si>
  <si>
    <t>Southside Virginia Community College</t>
  </si>
  <si>
    <t xml:space="preserve">Virginia Western Community College </t>
  </si>
  <si>
    <t xml:space="preserve">Wytheville Community College </t>
  </si>
  <si>
    <t xml:space="preserve">D.S. Lancaster Community College </t>
  </si>
  <si>
    <t>Eastern Shore Community College</t>
  </si>
  <si>
    <t>Paul D. Camp Community College</t>
  </si>
  <si>
    <t>Rappahannock Community College</t>
  </si>
  <si>
    <t xml:space="preserve">Richard Bland College </t>
  </si>
  <si>
    <t xml:space="preserve">Southwest Virginia Community College </t>
  </si>
  <si>
    <t xml:space="preserve">Virginia Highlands Community College </t>
  </si>
  <si>
    <t>Reclassified: Met the criteria for Four-Year 1 in 2013-14, 2014-15, and 2015-16.</t>
  </si>
  <si>
    <t xml:space="preserve">Met the criteria for Two-Year 3 in 2015-16. </t>
  </si>
  <si>
    <t xml:space="preserve">Met the criteria for Two-Year 2 in 2015-16. </t>
  </si>
  <si>
    <t>Four-Year 4 N=1</t>
  </si>
  <si>
    <t>Four-Year 5 &amp; Four-Year 6 New N=0</t>
  </si>
  <si>
    <t>Four-Year 3 Old N=0 New N=2</t>
  </si>
  <si>
    <t>Four-Year 6 Old N=0 New N=1</t>
  </si>
  <si>
    <t>Four-Year 4 New N=0</t>
  </si>
  <si>
    <t>Four-Year 6 Old N=0</t>
  </si>
  <si>
    <t>Four-Year 2 New N=0</t>
  </si>
  <si>
    <t>Four-Year 5 New N=0</t>
  </si>
  <si>
    <t>Four-Year 1 and Four-Year 3 Old N=0</t>
  </si>
  <si>
    <t>Four-Year 1 New N=0</t>
  </si>
  <si>
    <t>Four-Year 2 and Four-Year 4 Old N=0</t>
  </si>
  <si>
    <t>Four-Year 6 New N=0</t>
  </si>
  <si>
    <t>Four-Year 4 Old N=0</t>
  </si>
  <si>
    <t>Four-Year 3 New N=0</t>
  </si>
  <si>
    <t>Arkansas State University Mid-South</t>
  </si>
  <si>
    <t>National Park College</t>
  </si>
  <si>
    <t>University of Texas - Rio Grande Valley</t>
  </si>
  <si>
    <t>Public Four-Year Colleges and Universities, 2014-15</t>
  </si>
  <si>
    <t>March 2017</t>
  </si>
  <si>
    <t>Public Four-Year 1 Colleges and Universities, 2014-15</t>
  </si>
  <si>
    <t>Public Four-Year 2 Colleges and Universities, 2014-15</t>
  </si>
  <si>
    <t>Public Four-Year 3 Colleges and Universities, 2014-15</t>
  </si>
  <si>
    <t>Public Four-Year 4 Colleges and Universities, 2014-15</t>
  </si>
  <si>
    <t>Public Four-Year 5 Colleges and Universities, 2014-15</t>
  </si>
  <si>
    <t>Public Four-Year 6 Colleges and Universities, 2014-15</t>
  </si>
  <si>
    <t>Public Two-Year Colleges, 2014-15</t>
  </si>
  <si>
    <t>Public Two-Year Colleges with Bachelor's, 2014-15</t>
  </si>
  <si>
    <t>Public Two-Year 1 Colleges, 2014-15</t>
  </si>
  <si>
    <t>Public Two-Year 2 Colleges, 2014-15</t>
  </si>
  <si>
    <t>Public Two-Year 3 Colleges, 2014-15</t>
  </si>
  <si>
    <t>Public Four-Year 2 Colleges and Universities, 20134-15</t>
  </si>
  <si>
    <t>March 2017.</t>
  </si>
  <si>
    <t>Public Two-Year with Bachelor's, 2014-15</t>
  </si>
  <si>
    <t>Public Two-Year 1, 2014-15</t>
  </si>
  <si>
    <t>Public Two-Year 2, 2014-15</t>
  </si>
  <si>
    <t>Public Two-Year 3, 2014-15</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</si>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</sst>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3" formatCode="_(* #,##0.00_);_(* \(#,##0.00\);_(* &quot;-&quot;??_);_(@_)"/>
    <numFmt numFmtId="164" formatCode="0_)"/>
    <numFmt numFmtId="165" formatCode="_(* #,##0.0_);_(* \(#,##0.0\);_(* &quot;-&quot;??_);_(@_)"/>
    <numFmt numFmtId="166" formatCode="_(* #,##0_);_(* \(#,##0\);_(* &quot;-&quot;??_);_(@_)"/>
    <numFmt numFmtId="167" formatCode="0.0_)"/>
    <numFmt numFmtId="168" formatCode="0.00_)"/>
    <numFmt numFmtId="169" formatCode="#,##0.0"/>
    <numFmt numFmtId="170" formatCode="#,##0.0_);\(#,##0.0\)"/>
    <numFmt numFmtId="171" formatCode="0.0"/>
    <numFmt numFmtId="172" formatCode="General_)"/>
    <numFmt numFmtId="173" formatCode="0.0%"/>
    <numFmt numFmtId="174" formatCode="#,##0.000_);\(#,##0.000\)"/>
  </numFmts>
  <fonts count="86">
    <font>
      <sz val="12"/>
      <name val="AGaramond"/>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2"/>
      <name val="AGaramond"/>
      <family val="3"/>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8"/>
      <name val="Arial"/>
      <family val="2"/>
    </font>
    <font>
      <b/>
      <sz val="11"/>
      <color indexed="63"/>
      <name val="Calibri"/>
      <family val="2"/>
    </font>
    <font>
      <sz val="10"/>
      <name val="Arial"/>
      <family val="2"/>
    </font>
    <font>
      <b/>
      <sz val="10"/>
      <name val="Arial"/>
      <family val="2"/>
    </font>
    <font>
      <b/>
      <sz val="18"/>
      <color indexed="56"/>
      <name val="Cambria"/>
      <family val="2"/>
    </font>
    <font>
      <b/>
      <sz val="11"/>
      <color indexed="8"/>
      <name val="Calibri"/>
      <family val="2"/>
    </font>
    <font>
      <sz val="11"/>
      <color indexed="10"/>
      <name val="Calibri"/>
      <family val="2"/>
    </font>
    <font>
      <sz val="10"/>
      <color indexed="12"/>
      <name val="Arial"/>
      <family val="2"/>
    </font>
    <font>
      <sz val="8"/>
      <name val="AGaramond"/>
      <family val="3"/>
    </font>
    <font>
      <sz val="10"/>
      <color indexed="81"/>
      <name val="Tahoma"/>
      <family val="2"/>
    </font>
    <font>
      <b/>
      <sz val="10"/>
      <color indexed="81"/>
      <name val="Tahoma"/>
      <family val="2"/>
    </font>
    <font>
      <sz val="12"/>
      <name val="AGaramond"/>
      <family val="1"/>
    </font>
    <font>
      <sz val="10"/>
      <color rgb="FF0000FF"/>
      <name val="Arial"/>
      <family val="2"/>
    </font>
    <font>
      <sz val="12"/>
      <color rgb="FFC00000"/>
      <name val="AGaramond"/>
      <family val="3"/>
    </font>
    <font>
      <b/>
      <sz val="10"/>
      <color rgb="FF0000FF"/>
      <name val="Arial"/>
      <family val="2"/>
    </font>
    <font>
      <b/>
      <sz val="12"/>
      <name val="Arial"/>
      <family val="2"/>
    </font>
    <font>
      <b/>
      <sz val="14"/>
      <name val="Arial"/>
      <family val="2"/>
    </font>
    <font>
      <vertAlign val="superscript"/>
      <sz val="8"/>
      <name val="Arial"/>
      <family val="2"/>
    </font>
    <font>
      <b/>
      <sz val="9"/>
      <name val="Arial"/>
      <family val="2"/>
    </font>
    <font>
      <b/>
      <sz val="9"/>
      <name val="AGaramond"/>
      <family val="3"/>
    </font>
    <font>
      <sz val="11"/>
      <name val="Calibri"/>
      <family val="2"/>
      <scheme val="minor"/>
    </font>
    <font>
      <i/>
      <sz val="10"/>
      <name val="Arial"/>
      <family val="2"/>
    </font>
    <font>
      <b/>
      <sz val="11"/>
      <color rgb="FF0000FF"/>
      <name val="Calibri"/>
      <family val="2"/>
      <scheme val="minor"/>
    </font>
    <font>
      <b/>
      <sz val="10"/>
      <color rgb="FFFF0000"/>
      <name val="Arial"/>
      <family val="2"/>
    </font>
    <font>
      <sz val="10"/>
      <color indexed="8"/>
      <name val="Arial"/>
      <family val="2"/>
    </font>
    <font>
      <b/>
      <sz val="10"/>
      <color rgb="FFC00000"/>
      <name val="Arial"/>
      <family val="2"/>
    </font>
    <font>
      <sz val="11"/>
      <color theme="1"/>
      <name val="Calibri"/>
      <family val="2"/>
      <scheme val="minor"/>
    </font>
    <font>
      <b/>
      <sz val="14"/>
      <color theme="0"/>
      <name val="Arial"/>
      <family val="2"/>
    </font>
    <font>
      <b/>
      <sz val="8"/>
      <name val="Times New Roman"/>
      <family val="1"/>
    </font>
    <font>
      <b/>
      <sz val="10"/>
      <color theme="0"/>
      <name val="Arial"/>
      <family val="2"/>
    </font>
    <font>
      <sz val="10"/>
      <color theme="1"/>
      <name val="Arial"/>
      <family val="2"/>
    </font>
    <font>
      <sz val="10"/>
      <name val="Courier"/>
      <family val="3"/>
    </font>
    <font>
      <sz val="12"/>
      <name val="Arial"/>
      <family val="2"/>
    </font>
    <font>
      <sz val="10"/>
      <name val="Helv"/>
    </font>
    <font>
      <sz val="12"/>
      <name val="AGaramond"/>
      <family val="1"/>
    </font>
    <font>
      <sz val="10"/>
      <color rgb="FF000000"/>
      <name val="Times New Roman"/>
      <family val="1"/>
    </font>
    <font>
      <sz val="10"/>
      <color rgb="FF000000"/>
      <name val="Times New Roman"/>
      <family val="1"/>
    </font>
    <font>
      <sz val="9"/>
      <name val="Arial"/>
      <family val="2"/>
    </font>
    <font>
      <sz val="10"/>
      <color rgb="FFC00000"/>
      <name val="Arial"/>
      <family val="2"/>
    </font>
    <font>
      <b/>
      <sz val="10"/>
      <name val="Times New Roman"/>
      <family val="1"/>
    </font>
    <font>
      <b/>
      <i/>
      <sz val="10"/>
      <color rgb="FFC00000"/>
      <name val="Arial"/>
      <family val="2"/>
    </font>
    <font>
      <sz val="8"/>
      <name val="Calibri"/>
      <family val="2"/>
    </font>
    <font>
      <sz val="10"/>
      <color theme="0"/>
      <name val="Arial"/>
      <family val="2"/>
    </font>
    <font>
      <sz val="12"/>
      <name val="AGaramond"/>
      <family val="1"/>
    </font>
    <font>
      <sz val="12"/>
      <name val="AGaramond"/>
    </font>
    <font>
      <sz val="10"/>
      <name val="Arial"/>
      <family val="2"/>
    </font>
    <font>
      <b/>
      <sz val="10"/>
      <name val="Arial"/>
      <family val="2"/>
    </font>
    <font>
      <sz val="10"/>
      <color rgb="FF0000FF"/>
      <name val="Arial"/>
      <family val="2"/>
    </font>
    <font>
      <sz val="10"/>
      <color rgb="FFFFFF00"/>
      <name val="Arial"/>
      <family val="2"/>
    </font>
    <font>
      <b/>
      <sz val="8"/>
      <color rgb="FFC00000"/>
      <name val="Times New Roman"/>
      <family val="1"/>
    </font>
    <font>
      <b/>
      <sz val="8"/>
      <color rgb="FFFF0000"/>
      <name val="Times New Roman"/>
      <family val="1"/>
    </font>
    <font>
      <sz val="9"/>
      <color indexed="8"/>
      <name val="Times New Roman"/>
      <family val="1"/>
    </font>
    <font>
      <b/>
      <sz val="10"/>
      <color rgb="FFC00000"/>
      <name val="Times New Roman"/>
      <family val="1"/>
    </font>
    <font>
      <b/>
      <sz val="9"/>
      <color indexed="81"/>
      <name val="Tahoma"/>
      <family val="2"/>
    </font>
    <font>
      <sz val="9"/>
      <color indexed="81"/>
      <name val="Tahoma"/>
      <family val="2"/>
    </font>
    <font>
      <b/>
      <sz val="10"/>
      <color theme="1"/>
      <name val="Arial"/>
      <family val="2"/>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7"/>
        <bgColor indexed="64"/>
      </patternFill>
    </fill>
    <fill>
      <patternFill patternType="solid">
        <fgColor indexed="13"/>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FF00"/>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C00000"/>
        <bgColor indexed="64"/>
      </patternFill>
    </fill>
    <fill>
      <patternFill patternType="solid">
        <fgColor theme="1"/>
        <bgColor indexed="64"/>
      </patternFill>
    </fill>
    <fill>
      <patternFill patternType="solid">
        <fgColor theme="0"/>
        <bgColor indexed="64"/>
      </patternFill>
    </fill>
    <fill>
      <patternFill patternType="solid">
        <fgColor rgb="FFFFFFCC"/>
      </patternFill>
    </fill>
    <fill>
      <patternFill patternType="solid">
        <fgColor rgb="FFE6B8B7"/>
        <bgColor indexed="64"/>
      </patternFill>
    </fill>
    <fill>
      <patternFill patternType="solid">
        <fgColor indexed="15"/>
        <bgColor indexed="64"/>
      </patternFill>
    </fill>
    <fill>
      <patternFill patternType="solid">
        <fgColor rgb="FF00FFFF"/>
        <bgColor indexed="64"/>
      </patternFill>
    </fill>
    <fill>
      <patternFill patternType="solid">
        <fgColor indexed="44"/>
        <bgColor indexed="64"/>
      </patternFill>
    </fill>
    <fill>
      <patternFill patternType="solid">
        <fgColor indexed="44"/>
        <bgColor indexed="42"/>
      </patternFill>
    </fill>
    <fill>
      <patternFill patternType="solid">
        <fgColor indexed="43"/>
        <bgColor indexed="64"/>
      </patternFill>
    </fill>
    <fill>
      <patternFill patternType="solid">
        <fgColor indexed="46"/>
        <bgColor indexed="64"/>
      </patternFill>
    </fill>
    <fill>
      <patternFill patternType="solid">
        <fgColor indexed="42"/>
        <bgColor indexed="64"/>
      </patternFill>
    </fill>
    <fill>
      <patternFill patternType="solid">
        <fgColor indexed="47"/>
        <bgColor indexed="42"/>
      </patternFill>
    </fill>
    <fill>
      <patternFill patternType="solid">
        <fgColor indexed="45"/>
        <bgColor indexed="64"/>
      </patternFill>
    </fill>
    <fill>
      <patternFill patternType="solid">
        <fgColor indexed="45"/>
        <bgColor indexed="42"/>
      </patternFill>
    </fill>
    <fill>
      <patternFill patternType="solid">
        <fgColor indexed="51"/>
        <bgColor indexed="64"/>
      </patternFill>
    </fill>
    <fill>
      <patternFill patternType="solid">
        <fgColor rgb="FFFFCC00"/>
        <bgColor indexed="64"/>
      </patternFill>
    </fill>
    <fill>
      <patternFill patternType="solid">
        <fgColor indexed="42"/>
        <bgColor indexed="42"/>
      </patternFill>
    </fill>
    <fill>
      <patternFill patternType="solid">
        <fgColor theme="5" tint="0.59999389629810485"/>
        <bgColor indexed="64"/>
      </patternFill>
    </fill>
  </fills>
  <borders count="9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indexed="64"/>
      </left>
      <right style="medium">
        <color indexed="64"/>
      </right>
      <top/>
      <bottom/>
      <diagonal/>
    </border>
    <border>
      <left style="thin">
        <color indexed="8"/>
      </left>
      <right/>
      <top style="thin">
        <color indexed="65"/>
      </top>
      <bottom/>
      <diagonal/>
    </border>
    <border>
      <left/>
      <right/>
      <top style="thin">
        <color indexed="62"/>
      </top>
      <bottom style="double">
        <color indexed="62"/>
      </bottom>
      <diagonal/>
    </border>
    <border>
      <left/>
      <right/>
      <top style="thin">
        <color indexed="64"/>
      </top>
      <bottom/>
      <diagonal/>
    </border>
    <border>
      <left style="thin">
        <color indexed="64"/>
      </left>
      <right/>
      <top style="thin">
        <color indexed="64"/>
      </top>
      <bottom/>
      <diagonal/>
    </border>
    <border>
      <left style="double">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double">
        <color indexed="64"/>
      </left>
      <right/>
      <top/>
      <bottom/>
      <diagonal/>
    </border>
    <border>
      <left/>
      <right/>
      <top style="thin">
        <color indexed="8"/>
      </top>
      <bottom/>
      <diagonal/>
    </border>
    <border>
      <left style="thin">
        <color indexed="8"/>
      </left>
      <right/>
      <top style="thin">
        <color indexed="8"/>
      </top>
      <bottom/>
      <diagonal/>
    </border>
    <border>
      <left style="thin">
        <color indexed="65"/>
      </left>
      <right/>
      <top style="thin">
        <color indexed="8"/>
      </top>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style="thin">
        <color indexed="8"/>
      </left>
      <right/>
      <top style="thin">
        <color indexed="65"/>
      </top>
      <bottom style="thin">
        <color indexed="64"/>
      </bottom>
      <diagonal/>
    </border>
    <border>
      <left style="thin">
        <color indexed="64"/>
      </left>
      <right style="thin">
        <color indexed="64"/>
      </right>
      <top/>
      <bottom/>
      <diagonal/>
    </border>
    <border>
      <left style="thin">
        <color indexed="65"/>
      </left>
      <right/>
      <top style="thin">
        <color indexed="65"/>
      </top>
      <bottom/>
      <diagonal/>
    </border>
    <border>
      <left style="thin">
        <color indexed="8"/>
      </left>
      <right style="thin">
        <color indexed="8"/>
      </right>
      <top style="thin">
        <color indexed="8"/>
      </top>
      <bottom/>
      <diagonal/>
    </border>
    <border>
      <left style="thin">
        <color indexed="8"/>
      </left>
      <right style="thin">
        <color indexed="8"/>
      </right>
      <top style="thin">
        <color indexed="65"/>
      </top>
      <bottom/>
      <diagonal/>
    </border>
    <border>
      <left/>
      <right style="thin">
        <color indexed="64"/>
      </right>
      <top style="thin">
        <color indexed="64"/>
      </top>
      <bottom/>
      <diagonal/>
    </border>
    <border>
      <left style="thin">
        <color indexed="64"/>
      </left>
      <right/>
      <top style="thin">
        <color indexed="8"/>
      </top>
      <bottom/>
      <diagonal/>
    </border>
    <border>
      <left style="thin">
        <color indexed="64"/>
      </left>
      <right/>
      <top style="thin">
        <color indexed="8"/>
      </top>
      <bottom style="thin">
        <color indexed="64"/>
      </bottom>
      <diagonal/>
    </border>
    <border>
      <left/>
      <right/>
      <top style="thin">
        <color indexed="65"/>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thin">
        <color indexed="8"/>
      </left>
      <right/>
      <top/>
      <bottom style="thin">
        <color indexed="8"/>
      </bottom>
      <diagonal/>
    </border>
    <border>
      <left/>
      <right/>
      <top/>
      <bottom style="thin">
        <color indexed="8"/>
      </bottom>
      <diagonal/>
    </border>
    <border>
      <left style="thin">
        <color indexed="8"/>
      </left>
      <right/>
      <top style="thin">
        <color indexed="64"/>
      </top>
      <bottom/>
      <diagonal/>
    </border>
    <border>
      <left/>
      <right/>
      <top/>
      <bottom style="double">
        <color indexed="64"/>
      </bottom>
      <diagonal/>
    </border>
    <border>
      <left/>
      <right style="thin">
        <color indexed="8"/>
      </right>
      <top/>
      <bottom style="thin">
        <color indexed="64"/>
      </bottom>
      <diagonal/>
    </border>
    <border>
      <left style="thin">
        <color indexed="64"/>
      </left>
      <right/>
      <top/>
      <bottom style="thin">
        <color indexed="8"/>
      </bottom>
      <diagonal/>
    </border>
    <border>
      <left style="thin">
        <color indexed="8"/>
      </left>
      <right/>
      <top/>
      <bottom style="medium">
        <color indexed="64"/>
      </bottom>
      <diagonal/>
    </border>
    <border>
      <left/>
      <right/>
      <top/>
      <bottom style="medium">
        <color indexed="64"/>
      </bottom>
      <diagonal/>
    </border>
    <border>
      <left/>
      <right style="thin">
        <color indexed="8"/>
      </right>
      <top/>
      <bottom style="medium">
        <color indexed="64"/>
      </bottom>
      <diagonal/>
    </border>
    <border>
      <left style="thin">
        <color indexed="64"/>
      </left>
      <right style="thin">
        <color indexed="64"/>
      </right>
      <top/>
      <bottom style="medium">
        <color indexed="64"/>
      </bottom>
      <diagonal/>
    </border>
    <border>
      <left style="thin">
        <color rgb="FFB2B2B2"/>
      </left>
      <right style="thin">
        <color rgb="FFB2B2B2"/>
      </right>
      <top style="thin">
        <color rgb="FFB2B2B2"/>
      </top>
      <bottom style="thin">
        <color rgb="FFB2B2B2"/>
      </bottom>
      <diagonal/>
    </border>
    <border>
      <left/>
      <right/>
      <top style="thick">
        <color indexed="8"/>
      </top>
      <bottom/>
      <diagonal/>
    </border>
    <border>
      <left style="thin">
        <color indexed="64"/>
      </left>
      <right style="thin">
        <color indexed="64"/>
      </right>
      <top style="thick">
        <color indexed="8"/>
      </top>
      <bottom/>
      <diagonal/>
    </border>
    <border>
      <left/>
      <right/>
      <top/>
      <bottom style="thick">
        <color indexed="8"/>
      </bottom>
      <diagonal/>
    </border>
    <border>
      <left style="thin">
        <color indexed="64"/>
      </left>
      <right style="thin">
        <color indexed="64"/>
      </right>
      <top/>
      <bottom style="thick">
        <color indexed="8"/>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style="thin">
        <color rgb="FF999999"/>
      </top>
      <bottom style="thin">
        <color rgb="FF999999"/>
      </bottom>
      <diagonal/>
    </border>
    <border>
      <left style="thin">
        <color indexed="65"/>
      </left>
      <right/>
      <top style="thin">
        <color rgb="FF999999"/>
      </top>
      <bottom style="thin">
        <color rgb="FF999999"/>
      </bottom>
      <diagonal/>
    </border>
    <border>
      <left/>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right/>
      <top style="thin">
        <color rgb="FF999999"/>
      </top>
      <bottom style="thin">
        <color indexed="64"/>
      </bottom>
      <diagonal/>
    </border>
    <border>
      <left style="thin">
        <color indexed="65"/>
      </left>
      <right/>
      <top style="thin">
        <color rgb="FF999999"/>
      </top>
      <bottom style="thin">
        <color indexed="64"/>
      </bottom>
      <diagonal/>
    </border>
    <border>
      <left style="thin">
        <color rgb="FF999999"/>
      </left>
      <right style="thin">
        <color indexed="64"/>
      </right>
      <top style="thin">
        <color rgb="FF999999"/>
      </top>
      <bottom/>
      <diagonal/>
    </border>
    <border>
      <left style="thin">
        <color rgb="FF999999"/>
      </left>
      <right/>
      <top style="thin">
        <color rgb="FF999999"/>
      </top>
      <bottom style="thin">
        <color indexed="64"/>
      </bottom>
      <diagonal/>
    </border>
    <border>
      <left style="thin">
        <color rgb="FF999999"/>
      </left>
      <right/>
      <top/>
      <bottom style="thin">
        <color indexed="64"/>
      </bottom>
      <diagonal/>
    </border>
    <border>
      <left style="thin">
        <color rgb="FF999999"/>
      </left>
      <right style="thin">
        <color rgb="FF999999"/>
      </right>
      <top/>
      <bottom style="thin">
        <color indexed="64"/>
      </bottom>
      <diagonal/>
    </border>
    <border>
      <left style="thin">
        <color rgb="FF999999"/>
      </left>
      <right style="thin">
        <color rgb="FF999999"/>
      </right>
      <top style="thin">
        <color rgb="FF999999"/>
      </top>
      <bottom style="thin">
        <color indexed="64"/>
      </bottom>
      <diagonal/>
    </border>
    <border>
      <left style="thin">
        <color rgb="FF999999"/>
      </left>
      <right/>
      <top style="thick">
        <color indexed="8"/>
      </top>
      <bottom/>
      <diagonal/>
    </border>
    <border>
      <left style="thin">
        <color rgb="FF999999"/>
      </left>
      <right style="thin">
        <color rgb="FF999999"/>
      </right>
      <top style="thick">
        <color indexed="8"/>
      </top>
      <bottom/>
      <diagonal/>
    </border>
    <border>
      <left style="thin">
        <color rgb="FF999999"/>
      </left>
      <right/>
      <top/>
      <bottom style="thick">
        <color indexed="8"/>
      </bottom>
      <diagonal/>
    </border>
    <border>
      <left style="thin">
        <color rgb="FF999999"/>
      </left>
      <right style="thin">
        <color rgb="FF999999"/>
      </right>
      <top/>
      <bottom style="thick">
        <color indexed="8"/>
      </bottom>
      <diagonal/>
    </border>
    <border>
      <left style="thin">
        <color rgb="FF999999"/>
      </left>
      <right/>
      <top style="thin">
        <color rgb="FF999999"/>
      </top>
      <bottom style="medium">
        <color indexed="64"/>
      </bottom>
      <diagonal/>
    </border>
    <border>
      <left/>
      <right/>
      <top style="thin">
        <color rgb="FF999999"/>
      </top>
      <bottom style="medium">
        <color indexed="64"/>
      </bottom>
      <diagonal/>
    </border>
    <border>
      <left style="thin">
        <color rgb="FF999999"/>
      </left>
      <right style="thin">
        <color rgb="FF999999"/>
      </right>
      <top style="thin">
        <color rgb="FF999999"/>
      </top>
      <bottom style="medium">
        <color indexed="64"/>
      </bottom>
      <diagonal/>
    </border>
    <border>
      <left style="thin">
        <color indexed="65"/>
      </left>
      <right/>
      <top style="thin">
        <color rgb="FF999999"/>
      </top>
      <bottom style="medium">
        <color indexed="64"/>
      </bottom>
      <diagonal/>
    </border>
  </borders>
  <cellStyleXfs count="30352">
    <xf numFmtId="164" fontId="0"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8" fillId="3" borderId="0" applyNumberFormat="0" applyBorder="0" applyAlignment="0" applyProtection="0"/>
    <xf numFmtId="0" fontId="19" fillId="20" borderId="1" applyNumberFormat="0" applyAlignment="0" applyProtection="0"/>
    <xf numFmtId="0" fontId="20" fillId="21" borderId="2" applyNumberFormat="0" applyAlignment="0" applyProtection="0"/>
    <xf numFmtId="43" fontId="21" fillId="0" borderId="0" applyFont="0" applyFill="0" applyBorder="0" applyAlignment="0" applyProtection="0"/>
    <xf numFmtId="0" fontId="22" fillId="0" borderId="0" applyNumberFormat="0" applyFill="0" applyBorder="0" applyAlignment="0" applyProtection="0"/>
    <xf numFmtId="0" fontId="23" fillId="4" borderId="0" applyNumberFormat="0" applyBorder="0" applyAlignment="0" applyProtection="0"/>
    <xf numFmtId="0" fontId="24" fillId="0" borderId="3"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27" fillId="7" borderId="1" applyNumberFormat="0" applyAlignment="0" applyProtection="0"/>
    <xf numFmtId="0" fontId="28" fillId="0" borderId="6" applyNumberFormat="0" applyFill="0" applyAlignment="0" applyProtection="0"/>
    <xf numFmtId="0" fontId="29" fillId="22" borderId="0" applyNumberFormat="0" applyBorder="0" applyAlignment="0" applyProtection="0"/>
    <xf numFmtId="0" fontId="15" fillId="0" borderId="0"/>
    <xf numFmtId="0" fontId="15" fillId="23" borderId="7" applyNumberFormat="0" applyFont="0" applyAlignment="0" applyProtection="0"/>
    <xf numFmtId="0" fontId="31" fillId="20" borderId="8" applyNumberFormat="0" applyAlignment="0" applyProtection="0"/>
    <xf numFmtId="9" fontId="21" fillId="0" borderId="0" applyFont="0" applyFill="0" applyBorder="0" applyAlignment="0" applyProtection="0"/>
    <xf numFmtId="3" fontId="32" fillId="0" borderId="9" applyFont="0"/>
    <xf numFmtId="164" fontId="33" fillId="0" borderId="10" applyNumberFormat="0" applyFont="0" applyBorder="0" applyAlignment="0"/>
    <xf numFmtId="0" fontId="34" fillId="0" borderId="0" applyNumberFormat="0" applyFill="0" applyBorder="0" applyAlignment="0" applyProtection="0"/>
    <xf numFmtId="0" fontId="35" fillId="0" borderId="11" applyNumberFormat="0" applyFill="0" applyAlignment="0" applyProtection="0"/>
    <xf numFmtId="0" fontId="36" fillId="0" borderId="0" applyNumberFormat="0" applyFill="0" applyBorder="0" applyAlignment="0" applyProtection="0"/>
    <xf numFmtId="164" fontId="41" fillId="0" borderId="0"/>
    <xf numFmtId="43" fontId="21" fillId="0" borderId="0" applyFont="0" applyFill="0" applyBorder="0" applyAlignment="0" applyProtection="0"/>
    <xf numFmtId="0" fontId="54" fillId="0" borderId="0">
      <alignment vertical="top"/>
    </xf>
    <xf numFmtId="0" fontId="15" fillId="0" borderId="0"/>
    <xf numFmtId="0" fontId="15" fillId="0" borderId="0"/>
    <xf numFmtId="164" fontId="41" fillId="0" borderId="0"/>
    <xf numFmtId="0" fontId="56" fillId="0" borderId="0"/>
    <xf numFmtId="0" fontId="56" fillId="0" borderId="0"/>
    <xf numFmtId="0" fontId="15" fillId="0" borderId="0"/>
    <xf numFmtId="43" fontId="41" fillId="0" borderId="0" applyFont="0" applyFill="0" applyBorder="0" applyAlignment="0" applyProtection="0"/>
    <xf numFmtId="0" fontId="14" fillId="0" borderId="0"/>
    <xf numFmtId="0" fontId="14" fillId="0" borderId="0"/>
    <xf numFmtId="0" fontId="60" fillId="0" borderId="0"/>
    <xf numFmtId="9" fontId="60" fillId="0" borderId="0" applyFont="0" applyFill="0" applyBorder="0" applyAlignment="0" applyProtection="0"/>
    <xf numFmtId="9" fontId="41" fillId="0" borderId="0" applyFont="0" applyFill="0" applyBorder="0" applyAlignment="0" applyProtection="0"/>
    <xf numFmtId="164" fontId="41" fillId="0" borderId="0"/>
    <xf numFmtId="0" fontId="13" fillId="0" borderId="0"/>
    <xf numFmtId="0" fontId="60" fillId="0" borderId="0"/>
    <xf numFmtId="9" fontId="60" fillId="0" borderId="0" applyFont="0" applyFill="0" applyBorder="0" applyAlignment="0" applyProtection="0"/>
    <xf numFmtId="43" fontId="60" fillId="0" borderId="0" applyFont="0" applyFill="0" applyBorder="0" applyAlignment="0" applyProtection="0"/>
    <xf numFmtId="0" fontId="16" fillId="0" borderId="0"/>
    <xf numFmtId="0" fontId="16" fillId="0" borderId="0"/>
    <xf numFmtId="0" fontId="16" fillId="0" borderId="0"/>
    <xf numFmtId="0" fontId="16" fillId="0" borderId="0"/>
    <xf numFmtId="0" fontId="54" fillId="0" borderId="0"/>
    <xf numFmtId="0" fontId="13" fillId="0" borderId="0"/>
    <xf numFmtId="0" fontId="15" fillId="0" borderId="0"/>
    <xf numFmtId="43" fontId="1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61" fillId="0" borderId="0">
      <alignment horizontal="left" wrapText="1"/>
    </xf>
    <xf numFmtId="0" fontId="60" fillId="0" borderId="0"/>
    <xf numFmtId="0" fontId="62" fillId="0" borderId="0"/>
    <xf numFmtId="0" fontId="15" fillId="0" borderId="0"/>
    <xf numFmtId="0" fontId="15" fillId="0" borderId="0"/>
    <xf numFmtId="0" fontId="15" fillId="0" borderId="0"/>
    <xf numFmtId="0" fontId="13" fillId="0" borderId="0"/>
    <xf numFmtId="0" fontId="15" fillId="0" borderId="0"/>
    <xf numFmtId="0" fontId="15" fillId="0" borderId="0"/>
    <xf numFmtId="0" fontId="15" fillId="0" borderId="0"/>
    <xf numFmtId="0" fontId="15" fillId="0" borderId="0"/>
    <xf numFmtId="0" fontId="15" fillId="0" borderId="0"/>
    <xf numFmtId="0" fontId="15" fillId="0" borderId="0"/>
    <xf numFmtId="3" fontId="15" fillId="0" borderId="9" applyFont="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21" fillId="0" borderId="0" applyFont="0" applyFill="0" applyBorder="0" applyAlignment="0" applyProtection="0"/>
    <xf numFmtId="0" fontId="12" fillId="0" borderId="0"/>
    <xf numFmtId="0" fontId="12" fillId="0" borderId="0"/>
    <xf numFmtId="0" fontId="12" fillId="0" borderId="0"/>
    <xf numFmtId="0" fontId="12" fillId="0" borderId="0"/>
    <xf numFmtId="9" fontId="60"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164" fontId="21" fillId="0" borderId="0"/>
    <xf numFmtId="43" fontId="21"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3" fontId="30" fillId="0" borderId="0"/>
    <xf numFmtId="43" fontId="41" fillId="0" borderId="0" applyFont="0" applyFill="0" applyBorder="0" applyAlignment="0" applyProtection="0"/>
    <xf numFmtId="172" fontId="63" fillId="0" borderId="0"/>
    <xf numFmtId="172" fontId="63" fillId="0" borderId="0"/>
    <xf numFmtId="3" fontId="15" fillId="0" borderId="9" applyFont="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41" fillId="0" borderId="0" applyFont="0" applyFill="0" applyBorder="0" applyAlignment="0" applyProtection="0"/>
    <xf numFmtId="0" fontId="60" fillId="0" borderId="0"/>
    <xf numFmtId="9" fontId="60" fillId="0" borderId="0" applyFont="0" applyFill="0" applyBorder="0" applyAlignment="0" applyProtection="0"/>
    <xf numFmtId="0" fontId="12" fillId="0" borderId="0"/>
    <xf numFmtId="0" fontId="12" fillId="0" borderId="0"/>
    <xf numFmtId="0" fontId="16" fillId="0" borderId="0"/>
    <xf numFmtId="0" fontId="16" fillId="0" borderId="0"/>
    <xf numFmtId="0" fontId="16" fillId="0" borderId="0"/>
    <xf numFmtId="0" fontId="54" fillId="0" borderId="0">
      <alignment vertical="top"/>
    </xf>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60" fillId="0" borderId="0"/>
    <xf numFmtId="0" fontId="15" fillId="0" borderId="0"/>
    <xf numFmtId="0" fontId="12" fillId="0" borderId="0"/>
    <xf numFmtId="0" fontId="12"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164" fontId="64" fillId="0" borderId="0"/>
    <xf numFmtId="0" fontId="60"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172" fontId="63" fillId="0" borderId="0"/>
    <xf numFmtId="0" fontId="9" fillId="0" borderId="0"/>
    <xf numFmtId="0" fontId="9" fillId="0" borderId="0"/>
    <xf numFmtId="0" fontId="9" fillId="0" borderId="0"/>
    <xf numFmtId="0" fontId="9" fillId="0" borderId="0"/>
    <xf numFmtId="9" fontId="21"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64" fontId="64" fillId="0" borderId="0"/>
    <xf numFmtId="9" fontId="60" fillId="0" borderId="0" applyFont="0" applyFill="0" applyBorder="0" applyAlignment="0" applyProtection="0"/>
    <xf numFmtId="164" fontId="64" fillId="0" borderId="0"/>
    <xf numFmtId="0" fontId="15"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164" fontId="64" fillId="0" borderId="0"/>
    <xf numFmtId="164" fontId="64" fillId="0" borderId="0"/>
    <xf numFmtId="164" fontId="64"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15"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64" fontId="64"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172" fontId="63"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64" fontId="64"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164" fontId="64"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72" fontId="63"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65" fillId="0" borderId="0"/>
    <xf numFmtId="0" fontId="9" fillId="0" borderId="0"/>
    <xf numFmtId="0" fontId="66" fillId="0" borderId="0"/>
    <xf numFmtId="0" fontId="9" fillId="0" borderId="0"/>
    <xf numFmtId="0" fontId="65" fillId="0" borderId="0"/>
    <xf numFmtId="0" fontId="9" fillId="0" borderId="0"/>
    <xf numFmtId="0" fontId="9" fillId="0" borderId="0"/>
    <xf numFmtId="0" fontId="8" fillId="0" borderId="0"/>
    <xf numFmtId="0" fontId="15" fillId="0" borderId="0"/>
    <xf numFmtId="0" fontId="15"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164" fontId="41"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164" fontId="41" fillId="0" borderId="0"/>
    <xf numFmtId="164" fontId="41"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164" fontId="41" fillId="0" borderId="0"/>
    <xf numFmtId="164" fontId="41" fillId="0" borderId="0"/>
    <xf numFmtId="164" fontId="41"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164" fontId="41"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164" fontId="41"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164" fontId="41"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65"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41" fillId="0" borderId="0"/>
    <xf numFmtId="164" fontId="41" fillId="0" borderId="0"/>
    <xf numFmtId="164" fontId="41" fillId="0" borderId="0"/>
    <xf numFmtId="0" fontId="7" fillId="0" borderId="0"/>
    <xf numFmtId="0" fontId="7" fillId="0" borderId="0"/>
    <xf numFmtId="0" fontId="7" fillId="0" borderId="0"/>
    <xf numFmtId="0" fontId="7" fillId="0" borderId="0"/>
    <xf numFmtId="0" fontId="7" fillId="0" borderId="0"/>
    <xf numFmtId="164" fontId="41" fillId="0" borderId="0"/>
    <xf numFmtId="164" fontId="41" fillId="0" borderId="0"/>
    <xf numFmtId="164" fontId="41" fillId="0" borderId="0"/>
    <xf numFmtId="164" fontId="41" fillId="0" borderId="0"/>
    <xf numFmtId="164" fontId="41" fillId="0" borderId="0"/>
    <xf numFmtId="164" fontId="4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41" fillId="0" borderId="0"/>
    <xf numFmtId="164" fontId="41" fillId="0" borderId="0"/>
    <xf numFmtId="164" fontId="41" fillId="0" borderId="0"/>
    <xf numFmtId="0" fontId="7" fillId="0" borderId="0"/>
    <xf numFmtId="0" fontId="7" fillId="0" borderId="0"/>
    <xf numFmtId="0" fontId="7" fillId="0" borderId="0"/>
    <xf numFmtId="0" fontId="7" fillId="0" borderId="0"/>
    <xf numFmtId="0" fontId="7" fillId="0" borderId="0"/>
    <xf numFmtId="164" fontId="41" fillId="0" borderId="0"/>
    <xf numFmtId="164" fontId="41" fillId="0" borderId="0"/>
    <xf numFmtId="164" fontId="41" fillId="0" borderId="0"/>
    <xf numFmtId="164" fontId="41" fillId="0" borderId="0"/>
    <xf numFmtId="164" fontId="41" fillId="0" borderId="0"/>
    <xf numFmtId="164" fontId="4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41" fillId="0" borderId="0"/>
    <xf numFmtId="0" fontId="22" fillId="0" borderId="0" applyNumberFormat="0" applyFill="0" applyBorder="0" applyAlignment="0" applyProtection="0"/>
    <xf numFmtId="0" fontId="7" fillId="0" borderId="0"/>
    <xf numFmtId="0" fontId="23" fillId="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19" borderId="0" applyNumberFormat="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24" fillId="0" borderId="3" applyNumberFormat="0" applyFill="0" applyAlignment="0" applyProtection="0"/>
    <xf numFmtId="0" fontId="18" fillId="3" borderId="0" applyNumberFormat="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41" fillId="0" borderId="0"/>
    <xf numFmtId="164" fontId="41" fillId="0" borderId="0"/>
    <xf numFmtId="0" fontId="26" fillId="0" borderId="5" applyNumberFormat="0" applyFill="0" applyAlignment="0" applyProtection="0"/>
    <xf numFmtId="0" fontId="17" fillId="9" borderId="0" applyNumberFormat="0" applyBorder="0" applyAlignment="0" applyProtection="0"/>
    <xf numFmtId="0" fontId="34" fillId="0" borderId="0" applyNumberFormat="0" applyFill="0" applyBorder="0" applyAlignment="0" applyProtection="0"/>
    <xf numFmtId="0" fontId="7" fillId="0" borderId="0"/>
    <xf numFmtId="0" fontId="16" fillId="11" borderId="0" applyNumberFormat="0" applyBorder="0" applyAlignment="0" applyProtection="0"/>
    <xf numFmtId="9" fontId="15" fillId="0" borderId="0" applyFont="0" applyFill="0" applyBorder="0" applyAlignment="0" applyProtection="0"/>
    <xf numFmtId="0" fontId="17" fillId="14" borderId="0" applyNumberFormat="0" applyBorder="0" applyAlignment="0" applyProtection="0"/>
    <xf numFmtId="0" fontId="7" fillId="0" borderId="0"/>
    <xf numFmtId="0" fontId="7" fillId="0" borderId="0"/>
    <xf numFmtId="0" fontId="7" fillId="0" borderId="0"/>
    <xf numFmtId="0" fontId="7" fillId="0" borderId="0"/>
    <xf numFmtId="0" fontId="16" fillId="23" borderId="7" applyNumberFormat="0" applyFont="0" applyAlignment="0" applyProtection="0"/>
    <xf numFmtId="0" fontId="35" fillId="0" borderId="11" applyNumberFormat="0" applyFill="0" applyAlignment="0" applyProtection="0"/>
    <xf numFmtId="9" fontId="16" fillId="0" borderId="0" applyFont="0" applyFill="0" applyBorder="0" applyAlignment="0" applyProtection="0"/>
    <xf numFmtId="0" fontId="7" fillId="0" borderId="0"/>
    <xf numFmtId="0" fontId="27" fillId="7" borderId="1" applyNumberFormat="0" applyAlignment="0" applyProtection="0"/>
    <xf numFmtId="0" fontId="7" fillId="0" borderId="0"/>
    <xf numFmtId="0" fontId="15" fillId="23" borderId="7" applyNumberFormat="0" applyFont="0" applyAlignment="0" applyProtection="0"/>
    <xf numFmtId="0" fontId="31" fillId="20" borderId="8" applyNumberFormat="0" applyAlignment="0" applyProtection="0"/>
    <xf numFmtId="43" fontId="16" fillId="0" borderId="0" applyFont="0" applyFill="0" applyBorder="0" applyAlignment="0" applyProtection="0"/>
    <xf numFmtId="0" fontId="25" fillId="0" borderId="4" applyNumberFormat="0" applyFill="0" applyAlignment="0" applyProtection="0"/>
    <xf numFmtId="164" fontId="41" fillId="0" borderId="0"/>
    <xf numFmtId="0" fontId="16" fillId="8" borderId="0" applyNumberFormat="0" applyBorder="0" applyAlignment="0" applyProtection="0"/>
    <xf numFmtId="164" fontId="41" fillId="0" borderId="0"/>
    <xf numFmtId="0" fontId="17" fillId="10" borderId="0" applyNumberFormat="0" applyBorder="0" applyAlignment="0" applyProtection="0"/>
    <xf numFmtId="0" fontId="16" fillId="2" borderId="0" applyNumberFormat="0" applyBorder="0" applyAlignment="0" applyProtection="0"/>
    <xf numFmtId="164" fontId="41" fillId="0" borderId="0"/>
    <xf numFmtId="0" fontId="7" fillId="0" borderId="0"/>
    <xf numFmtId="0" fontId="7" fillId="0" borderId="0"/>
    <xf numFmtId="0" fontId="19" fillId="20" borderId="1" applyNumberFormat="0" applyAlignment="0" applyProtection="0"/>
    <xf numFmtId="0" fontId="20" fillId="21" borderId="2" applyNumberFormat="0" applyAlignment="0" applyProtection="0"/>
    <xf numFmtId="0" fontId="28" fillId="0" borderId="6" applyNumberFormat="0" applyFill="0" applyAlignment="0" applyProtection="0"/>
    <xf numFmtId="0" fontId="19" fillId="20" borderId="1" applyNumberFormat="0" applyAlignment="0" applyProtection="0"/>
    <xf numFmtId="0" fontId="17" fillId="18" borderId="0" applyNumberFormat="0" applyBorder="0" applyAlignment="0" applyProtection="0"/>
    <xf numFmtId="0" fontId="16" fillId="23" borderId="7" applyNumberFormat="0" applyFont="0" applyAlignment="0" applyProtection="0"/>
    <xf numFmtId="164" fontId="41" fillId="0" borderId="0"/>
    <xf numFmtId="164" fontId="41" fillId="0" borderId="0"/>
    <xf numFmtId="0" fontId="17" fillId="12" borderId="0" applyNumberFormat="0" applyBorder="0" applyAlignment="0" applyProtection="0"/>
    <xf numFmtId="0" fontId="7" fillId="0" borderId="0"/>
    <xf numFmtId="0" fontId="7" fillId="0" borderId="0"/>
    <xf numFmtId="172" fontId="63" fillId="0" borderId="0"/>
    <xf numFmtId="0" fontId="65" fillId="0" borderId="0"/>
    <xf numFmtId="0" fontId="16" fillId="8" borderId="0" applyNumberFormat="0" applyBorder="0" applyAlignment="0" applyProtection="0"/>
    <xf numFmtId="0" fontId="7" fillId="0" borderId="0"/>
    <xf numFmtId="172" fontId="63" fillId="0" borderId="0"/>
    <xf numFmtId="0" fontId="7" fillId="0" borderId="0"/>
    <xf numFmtId="0" fontId="7" fillId="0" borderId="0"/>
    <xf numFmtId="0" fontId="15" fillId="0" borderId="0"/>
    <xf numFmtId="0" fontId="29" fillId="22" borderId="0" applyNumberFormat="0" applyBorder="0" applyAlignment="0" applyProtection="0"/>
    <xf numFmtId="0" fontId="17" fillId="13" borderId="0" applyNumberFormat="0" applyBorder="0" applyAlignment="0" applyProtection="0"/>
    <xf numFmtId="0" fontId="15" fillId="23" borderId="7" applyNumberFormat="0" applyFont="0" applyAlignment="0" applyProtection="0"/>
    <xf numFmtId="0" fontId="17" fillId="15" borderId="0" applyNumberFormat="0" applyBorder="0" applyAlignment="0" applyProtection="0"/>
    <xf numFmtId="172" fontId="63" fillId="0" borderId="0"/>
    <xf numFmtId="0" fontId="16" fillId="10" borderId="0" applyNumberFormat="0" applyBorder="0" applyAlignment="0" applyProtection="0"/>
    <xf numFmtId="0" fontId="7" fillId="35" borderId="57" applyNumberFormat="0" applyFont="0" applyAlignment="0" applyProtection="0"/>
    <xf numFmtId="164" fontId="41" fillId="0" borderId="0"/>
    <xf numFmtId="0" fontId="27" fillId="7" borderId="1" applyNumberFormat="0" applyAlignment="0" applyProtection="0"/>
    <xf numFmtId="0" fontId="16" fillId="6" borderId="0" applyNumberFormat="0" applyBorder="0" applyAlignment="0" applyProtection="0"/>
    <xf numFmtId="0" fontId="16" fillId="4" borderId="0" applyNumberFormat="0" applyBorder="0" applyAlignment="0" applyProtection="0"/>
    <xf numFmtId="0" fontId="26" fillId="0" borderId="0" applyNumberFormat="0" applyFill="0" applyBorder="0" applyAlignment="0" applyProtection="0"/>
    <xf numFmtId="164" fontId="41" fillId="0" borderId="0"/>
    <xf numFmtId="0" fontId="17" fillId="16" borderId="0" applyNumberFormat="0" applyBorder="0" applyAlignment="0" applyProtection="0"/>
    <xf numFmtId="0" fontId="36" fillId="0" borderId="0" applyNumberFormat="0" applyFill="0" applyBorder="0" applyAlignment="0" applyProtection="0"/>
    <xf numFmtId="0" fontId="35" fillId="0" borderId="11" applyNumberFormat="0" applyFill="0" applyAlignment="0" applyProtection="0"/>
    <xf numFmtId="164" fontId="41" fillId="0" borderId="0"/>
    <xf numFmtId="0" fontId="16" fillId="5" borderId="0" applyNumberFormat="0" applyBorder="0" applyAlignment="0" applyProtection="0"/>
    <xf numFmtId="0" fontId="31" fillId="20" borderId="8" applyNumberFormat="0" applyAlignment="0" applyProtection="0"/>
    <xf numFmtId="0" fontId="7" fillId="0" borderId="0"/>
    <xf numFmtId="0" fontId="17" fillId="13" borderId="0" applyNumberFormat="0" applyBorder="0" applyAlignment="0" applyProtection="0"/>
    <xf numFmtId="0" fontId="16" fillId="3" borderId="0" applyNumberFormat="0" applyBorder="0" applyAlignment="0" applyProtection="0"/>
    <xf numFmtId="0" fontId="16" fillId="5" borderId="0" applyNumberFormat="0" applyBorder="0" applyAlignment="0" applyProtection="0"/>
    <xf numFmtId="0" fontId="16" fillId="7" borderId="0" applyNumberFormat="0" applyBorder="0" applyAlignment="0" applyProtection="0"/>
    <xf numFmtId="0" fontId="17" fillId="17" borderId="0" applyNumberFormat="0" applyBorder="0" applyAlignment="0" applyProtection="0"/>
    <xf numFmtId="0" fontId="16" fillId="0" borderId="0"/>
    <xf numFmtId="0" fontId="16" fillId="9" borderId="0" applyNumberFormat="0" applyBorder="0" applyAlignment="0" applyProtection="0"/>
    <xf numFmtId="0" fontId="17" fillId="1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172" fontId="6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5" borderId="57" applyNumberFormat="0" applyFont="0" applyAlignment="0" applyProtection="0"/>
    <xf numFmtId="164" fontId="73" fillId="0" borderId="0"/>
    <xf numFmtId="172" fontId="63" fillId="0" borderId="0"/>
    <xf numFmtId="3" fontId="30"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35" borderId="57" applyNumberFormat="0" applyFont="0" applyAlignment="0" applyProtection="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 fontId="3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 fontId="30" fillId="0" borderId="0"/>
    <xf numFmtId="0" fontId="7" fillId="0" borderId="0"/>
    <xf numFmtId="0" fontId="7" fillId="0" borderId="0"/>
    <xf numFmtId="0" fontId="7" fillId="0" borderId="0"/>
    <xf numFmtId="0" fontId="7" fillId="0" borderId="0"/>
    <xf numFmtId="0" fontId="7" fillId="0" borderId="0"/>
    <xf numFmtId="0" fontId="7" fillId="0" borderId="0"/>
    <xf numFmtId="3" fontId="30" fillId="0" borderId="0"/>
    <xf numFmtId="172" fontId="63"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5" borderId="57"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3" fillId="0" borderId="0"/>
    <xf numFmtId="172" fontId="63"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41" fillId="0" borderId="0"/>
    <xf numFmtId="164" fontId="41"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5" borderId="57" applyNumberFormat="0" applyFont="0" applyAlignment="0" applyProtection="0"/>
    <xf numFmtId="164" fontId="73"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5" borderId="57"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35" borderId="57" applyNumberFormat="0" applyFont="0" applyAlignment="0" applyProtection="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3" fillId="0" borderId="0"/>
    <xf numFmtId="164" fontId="73" fillId="0" borderId="0"/>
    <xf numFmtId="172" fontId="63" fillId="0" borderId="0"/>
    <xf numFmtId="172" fontId="63" fillId="0" borderId="0"/>
    <xf numFmtId="172" fontId="63" fillId="0" borderId="0"/>
    <xf numFmtId="164" fontId="73" fillId="0" borderId="0"/>
    <xf numFmtId="164" fontId="73" fillId="0" borderId="0"/>
    <xf numFmtId="164" fontId="73" fillId="0" borderId="0"/>
    <xf numFmtId="164" fontId="7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3" fillId="0" borderId="0"/>
    <xf numFmtId="164" fontId="73" fillId="0" borderId="0"/>
    <xf numFmtId="164" fontId="73"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164" fontId="73"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35" borderId="57" applyNumberFormat="0" applyFont="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5" borderId="57"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35" borderId="57" applyNumberFormat="0" applyFont="0" applyAlignment="0" applyProtection="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 fontId="3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5" borderId="57" applyNumberFormat="0" applyFont="0" applyAlignment="0" applyProtection="0"/>
    <xf numFmtId="3" fontId="30"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5" borderId="57"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5" borderId="57"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35" borderId="57" applyNumberFormat="0" applyFont="0" applyAlignment="0" applyProtection="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 fontId="30"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172" fontId="63"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5" borderId="57"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5" borderId="5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35" borderId="57" applyNumberFormat="0" applyFont="0" applyAlignment="0" applyProtection="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5" borderId="5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5" borderId="57"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5" borderId="57"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35" borderId="57" applyNumberFormat="0" applyFont="0" applyAlignment="0" applyProtection="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3" fillId="0" borderId="0" applyFont="0" applyFill="0" applyBorder="0" applyAlignment="0" applyProtection="0"/>
    <xf numFmtId="0" fontId="5" fillId="0" borderId="0"/>
    <xf numFmtId="164" fontId="41" fillId="0" borderId="0"/>
    <xf numFmtId="0" fontId="5" fillId="0" borderId="0"/>
    <xf numFmtId="0" fontId="5" fillId="0" borderId="0"/>
    <xf numFmtId="0" fontId="5" fillId="0" borderId="0"/>
    <xf numFmtId="0" fontId="5" fillId="0" borderId="0"/>
    <xf numFmtId="0" fontId="5" fillId="0" borderId="0"/>
    <xf numFmtId="0" fontId="5" fillId="0" borderId="0"/>
    <xf numFmtId="164" fontId="41" fillId="0" borderId="0"/>
    <xf numFmtId="0" fontId="5" fillId="0" borderId="0"/>
    <xf numFmtId="0" fontId="5" fillId="0" borderId="0"/>
    <xf numFmtId="164" fontId="41" fillId="0" borderId="0"/>
    <xf numFmtId="164" fontId="41" fillId="0" borderId="0"/>
    <xf numFmtId="164" fontId="41" fillId="0" borderId="0"/>
    <xf numFmtId="164" fontId="7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74" fillId="0" borderId="0"/>
    <xf numFmtId="0" fontId="3" fillId="0" borderId="0"/>
    <xf numFmtId="0" fontId="3" fillId="0" borderId="0"/>
    <xf numFmtId="164" fontId="21" fillId="0" borderId="0"/>
    <xf numFmtId="3" fontId="30" fillId="0" borderId="0"/>
    <xf numFmtId="164" fontId="21" fillId="0" borderId="0"/>
    <xf numFmtId="164" fontId="21" fillId="0" borderId="0"/>
    <xf numFmtId="164"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164" fontId="41" fillId="0" borderId="0"/>
    <xf numFmtId="37" fontId="61" fillId="0" borderId="0"/>
  </cellStyleXfs>
  <cellXfs count="842">
    <xf numFmtId="164" fontId="0" fillId="0" borderId="0" xfId="0"/>
    <xf numFmtId="164" fontId="32" fillId="0" borderId="0" xfId="0" applyFont="1" applyFill="1"/>
    <xf numFmtId="167" fontId="37" fillId="24" borderId="0" xfId="0" applyNumberFormat="1" applyFont="1" applyFill="1" applyBorder="1" applyAlignment="1">
      <alignment horizontal="right" wrapText="1"/>
    </xf>
    <xf numFmtId="167" fontId="37" fillId="27" borderId="0" xfId="0" applyNumberFormat="1" applyFont="1" applyFill="1"/>
    <xf numFmtId="167" fontId="37" fillId="27" borderId="0" xfId="0" applyNumberFormat="1" applyFont="1" applyFill="1" applyBorder="1" applyAlignment="1">
      <alignment horizontal="right" wrapText="1"/>
    </xf>
    <xf numFmtId="167" fontId="37" fillId="27" borderId="0" xfId="28" applyNumberFormat="1" applyFont="1" applyFill="1"/>
    <xf numFmtId="164" fontId="32" fillId="0" borderId="0" xfId="0" applyFont="1" applyFill="1" applyBorder="1"/>
    <xf numFmtId="164" fontId="15" fillId="0" borderId="0" xfId="0" applyFont="1" applyFill="1" applyBorder="1" applyAlignment="1">
      <alignment horizontal="center" wrapText="1"/>
    </xf>
    <xf numFmtId="165" fontId="32" fillId="0" borderId="0" xfId="0" applyNumberFormat="1" applyFont="1" applyFill="1" applyBorder="1"/>
    <xf numFmtId="164" fontId="15" fillId="0" borderId="0" xfId="0" applyFont="1"/>
    <xf numFmtId="0" fontId="33" fillId="0" borderId="15" xfId="38" applyFont="1" applyFill="1" applyBorder="1" applyAlignment="1" applyProtection="1">
      <alignment horizontal="left" vertical="center"/>
    </xf>
    <xf numFmtId="0" fontId="33" fillId="0" borderId="15" xfId="38" applyFont="1" applyFill="1" applyBorder="1" applyAlignment="1" applyProtection="1">
      <alignment horizontal="centerContinuous" vertical="center"/>
    </xf>
    <xf numFmtId="0" fontId="33" fillId="0" borderId="15" xfId="38" applyFont="1" applyFill="1" applyBorder="1" applyAlignment="1" applyProtection="1">
      <alignment horizontal="centerContinuous" vertical="center" wrapText="1"/>
    </xf>
    <xf numFmtId="0" fontId="33" fillId="0" borderId="15" xfId="38" applyFont="1" applyFill="1" applyBorder="1" applyAlignment="1">
      <alignment horizontal="centerContinuous" vertical="center"/>
    </xf>
    <xf numFmtId="0" fontId="33" fillId="0" borderId="15" xfId="38" applyFont="1" applyFill="1" applyBorder="1" applyAlignment="1">
      <alignment vertical="center"/>
    </xf>
    <xf numFmtId="0" fontId="33" fillId="0" borderId="15" xfId="38" applyFont="1" applyFill="1" applyBorder="1" applyAlignment="1" applyProtection="1">
      <alignment horizontal="left"/>
    </xf>
    <xf numFmtId="0" fontId="33" fillId="0" borderId="15" xfId="38" applyFont="1" applyFill="1" applyBorder="1"/>
    <xf numFmtId="164" fontId="15" fillId="0" borderId="0" xfId="0" applyFont="1" applyBorder="1"/>
    <xf numFmtId="164" fontId="15" fillId="0" borderId="16" xfId="0" applyFont="1" applyFill="1" applyBorder="1" applyAlignment="1">
      <alignment horizontal="center" wrapText="1"/>
    </xf>
    <xf numFmtId="167" fontId="15" fillId="0" borderId="0" xfId="0" applyNumberFormat="1" applyFont="1" applyBorder="1" applyAlignment="1">
      <alignment horizontal="centerContinuous"/>
    </xf>
    <xf numFmtId="164" fontId="15" fillId="0" borderId="16" xfId="0" applyFont="1" applyBorder="1"/>
    <xf numFmtId="164" fontId="15" fillId="0" borderId="0" xfId="0" applyFont="1" applyFill="1" applyBorder="1" applyAlignment="1">
      <alignment wrapText="1"/>
    </xf>
    <xf numFmtId="164" fontId="15" fillId="0" borderId="0" xfId="0" applyFont="1" applyFill="1" applyBorder="1" applyAlignment="1">
      <alignment horizontal="centerContinuous"/>
    </xf>
    <xf numFmtId="164" fontId="15" fillId="0" borderId="16" xfId="0" applyFont="1" applyFill="1" applyBorder="1" applyAlignment="1">
      <alignment horizontal="centerContinuous"/>
    </xf>
    <xf numFmtId="165" fontId="15" fillId="0" borderId="22" xfId="28" applyNumberFormat="1" applyFont="1" applyFill="1" applyBorder="1"/>
    <xf numFmtId="164" fontId="15" fillId="0" borderId="0" xfId="0" applyFont="1" applyBorder="1" applyAlignment="1"/>
    <xf numFmtId="164" fontId="15" fillId="0" borderId="16" xfId="0" applyFont="1" applyFill="1" applyBorder="1" applyAlignment="1">
      <alignment horizontal="center"/>
    </xf>
    <xf numFmtId="164" fontId="15" fillId="0" borderId="15" xfId="0" applyFont="1" applyFill="1" applyBorder="1" applyAlignment="1">
      <alignment horizontal="center"/>
    </xf>
    <xf numFmtId="167" fontId="15" fillId="0" borderId="0" xfId="0" applyNumberFormat="1" applyFont="1" applyBorder="1" applyAlignment="1">
      <alignment horizontal="center"/>
    </xf>
    <xf numFmtId="164" fontId="15" fillId="0" borderId="0" xfId="0" applyFont="1" applyAlignment="1"/>
    <xf numFmtId="167" fontId="37" fillId="0" borderId="0" xfId="0" applyNumberFormat="1" applyFont="1" applyFill="1" applyBorder="1"/>
    <xf numFmtId="167" fontId="37" fillId="24" borderId="0" xfId="0" applyNumberFormat="1" applyFont="1" applyFill="1" applyBorder="1"/>
    <xf numFmtId="167" fontId="37" fillId="24" borderId="0" xfId="28" applyNumberFormat="1" applyFont="1" applyFill="1" applyBorder="1"/>
    <xf numFmtId="167" fontId="15" fillId="0" borderId="0" xfId="0" applyNumberFormat="1" applyFont="1" applyBorder="1"/>
    <xf numFmtId="167" fontId="15" fillId="0" borderId="0" xfId="0" applyNumberFormat="1" applyFont="1" applyBorder="1" applyAlignment="1"/>
    <xf numFmtId="167" fontId="37" fillId="0" borderId="0" xfId="0" applyNumberFormat="1" applyFont="1" applyFill="1" applyBorder="1" applyAlignment="1"/>
    <xf numFmtId="164" fontId="15" fillId="0" borderId="0" xfId="0" applyFont="1" applyFill="1" applyBorder="1" applyAlignment="1"/>
    <xf numFmtId="164" fontId="15" fillId="0" borderId="0" xfId="0" applyFont="1" applyFill="1" applyBorder="1" applyAlignment="1">
      <alignment horizontal="center"/>
    </xf>
    <xf numFmtId="165" fontId="15" fillId="0" borderId="13" xfId="28" applyNumberFormat="1" applyFont="1" applyFill="1" applyBorder="1" applyAlignment="1"/>
    <xf numFmtId="165" fontId="15" fillId="0" borderId="12" xfId="28" applyNumberFormat="1" applyFont="1" applyFill="1" applyBorder="1" applyAlignment="1"/>
    <xf numFmtId="165" fontId="15" fillId="0" borderId="20" xfId="28" applyNumberFormat="1" applyFont="1" applyFill="1" applyBorder="1" applyAlignment="1"/>
    <xf numFmtId="165" fontId="15" fillId="0" borderId="22" xfId="0" applyNumberFormat="1" applyFont="1" applyFill="1" applyBorder="1" applyAlignment="1"/>
    <xf numFmtId="165" fontId="15" fillId="0" borderId="0" xfId="0" applyNumberFormat="1" applyFont="1" applyFill="1" applyBorder="1" applyAlignment="1"/>
    <xf numFmtId="165" fontId="15" fillId="0" borderId="0" xfId="0" applyNumberFormat="1" applyFont="1" applyFill="1" applyAlignment="1"/>
    <xf numFmtId="165" fontId="15" fillId="0" borderId="0" xfId="28" applyNumberFormat="1" applyFont="1" applyFill="1"/>
    <xf numFmtId="165" fontId="15" fillId="0" borderId="0" xfId="28" applyNumberFormat="1" applyFont="1" applyFill="1" applyBorder="1"/>
    <xf numFmtId="165" fontId="37" fillId="0" borderId="31" xfId="28" applyNumberFormat="1" applyFont="1" applyFill="1" applyBorder="1"/>
    <xf numFmtId="3" fontId="15" fillId="0" borderId="0" xfId="0" applyNumberFormat="1" applyFont="1" applyFill="1" applyBorder="1" applyAlignment="1">
      <alignment horizontal="left"/>
    </xf>
    <xf numFmtId="165" fontId="37" fillId="0" borderId="22" xfId="28" applyNumberFormat="1" applyFont="1" applyFill="1" applyBorder="1"/>
    <xf numFmtId="165" fontId="42" fillId="0" borderId="45" xfId="28" applyNumberFormat="1" applyFont="1" applyFill="1" applyBorder="1"/>
    <xf numFmtId="165" fontId="42" fillId="0" borderId="22" xfId="28" applyNumberFormat="1" applyFont="1" applyFill="1" applyBorder="1"/>
    <xf numFmtId="164" fontId="15" fillId="0" borderId="0" xfId="0" applyFont="1" applyFill="1"/>
    <xf numFmtId="3" fontId="15" fillId="0" borderId="16" xfId="0" applyNumberFormat="1" applyFont="1" applyFill="1" applyBorder="1" applyAlignment="1">
      <alignment horizontal="left"/>
    </xf>
    <xf numFmtId="169" fontId="15" fillId="0" borderId="13" xfId="28" applyNumberFormat="1" applyFont="1" applyFill="1" applyBorder="1" applyAlignment="1">
      <alignment horizontal="right"/>
    </xf>
    <xf numFmtId="169" fontId="15" fillId="0" borderId="12" xfId="28" applyNumberFormat="1" applyFont="1" applyFill="1" applyBorder="1" applyAlignment="1">
      <alignment horizontal="right"/>
    </xf>
    <xf numFmtId="169" fontId="15" fillId="0" borderId="20" xfId="28" applyNumberFormat="1" applyFont="1" applyFill="1" applyBorder="1" applyAlignment="1">
      <alignment horizontal="right"/>
    </xf>
    <xf numFmtId="164" fontId="0" fillId="0" borderId="0" xfId="0" applyFill="1"/>
    <xf numFmtId="164" fontId="33" fillId="0" borderId="0" xfId="0" applyFont="1" applyFill="1" applyBorder="1" applyAlignment="1">
      <alignment horizontal="left"/>
    </xf>
    <xf numFmtId="164" fontId="15" fillId="0" borderId="16" xfId="0" applyNumberFormat="1" applyFont="1" applyFill="1" applyBorder="1" applyAlignment="1">
      <alignment horizontal="center"/>
    </xf>
    <xf numFmtId="164" fontId="15" fillId="0" borderId="16" xfId="0" applyNumberFormat="1" applyFont="1" applyFill="1" applyBorder="1" applyAlignment="1">
      <alignment horizontal="center" wrapText="1"/>
    </xf>
    <xf numFmtId="164" fontId="32" fillId="0" borderId="13" xfId="28" applyNumberFormat="1" applyFont="1" applyFill="1" applyBorder="1"/>
    <xf numFmtId="164" fontId="32" fillId="0" borderId="12" xfId="28" applyNumberFormat="1" applyFont="1" applyFill="1" applyBorder="1"/>
    <xf numFmtId="164" fontId="32" fillId="0" borderId="20" xfId="28" applyNumberFormat="1" applyFont="1" applyFill="1" applyBorder="1"/>
    <xf numFmtId="164" fontId="32" fillId="0" borderId="22" xfId="0" applyNumberFormat="1" applyFont="1" applyFill="1" applyBorder="1"/>
    <xf numFmtId="164" fontId="32" fillId="0" borderId="0" xfId="0" applyNumberFormat="1" applyFont="1" applyFill="1"/>
    <xf numFmtId="164" fontId="32" fillId="0" borderId="31" xfId="0" applyNumberFormat="1" applyFont="1" applyFill="1" applyBorder="1"/>
    <xf numFmtId="0" fontId="15" fillId="0" borderId="0" xfId="38" applyFont="1" applyFill="1"/>
    <xf numFmtId="0" fontId="15" fillId="0" borderId="0" xfId="38" applyFont="1" applyFill="1" applyBorder="1"/>
    <xf numFmtId="0" fontId="15" fillId="0" borderId="0" xfId="38" applyFont="1" applyFill="1" applyBorder="1" applyAlignment="1">
      <alignment horizontal="center"/>
    </xf>
    <xf numFmtId="1" fontId="15" fillId="0" borderId="0" xfId="38" applyNumberFormat="1" applyFont="1" applyFill="1" applyBorder="1" applyAlignment="1">
      <alignment horizontal="center"/>
    </xf>
    <xf numFmtId="164" fontId="37" fillId="0" borderId="0" xfId="0" applyFont="1" applyFill="1" applyBorder="1"/>
    <xf numFmtId="164" fontId="37" fillId="0" borderId="36" xfId="0" applyFont="1" applyFill="1" applyBorder="1"/>
    <xf numFmtId="164" fontId="37" fillId="0" borderId="27" xfId="0" applyFont="1" applyFill="1" applyBorder="1"/>
    <xf numFmtId="164" fontId="37" fillId="0" borderId="26" xfId="0" applyFont="1" applyFill="1" applyBorder="1" applyAlignment="1">
      <alignment wrapText="1"/>
    </xf>
    <xf numFmtId="164" fontId="37" fillId="0" borderId="26" xfId="0" applyFont="1" applyFill="1" applyBorder="1"/>
    <xf numFmtId="164" fontId="37" fillId="0" borderId="37" xfId="0" applyFont="1" applyFill="1" applyBorder="1"/>
    <xf numFmtId="164" fontId="37" fillId="0" borderId="29" xfId="0" applyFont="1" applyFill="1" applyBorder="1"/>
    <xf numFmtId="164" fontId="37" fillId="0" borderId="30" xfId="0" applyFont="1" applyFill="1" applyBorder="1"/>
    <xf numFmtId="164" fontId="37" fillId="0" borderId="28" xfId="0" applyFont="1" applyFill="1" applyBorder="1"/>
    <xf numFmtId="166" fontId="32" fillId="0" borderId="0" xfId="0" applyNumberFormat="1" applyFont="1" applyFill="1"/>
    <xf numFmtId="166" fontId="32" fillId="0" borderId="22" xfId="0" applyNumberFormat="1" applyFont="1" applyFill="1" applyBorder="1"/>
    <xf numFmtId="166" fontId="32" fillId="0" borderId="31" xfId="0" applyNumberFormat="1" applyFont="1" applyFill="1" applyBorder="1"/>
    <xf numFmtId="164" fontId="32" fillId="0" borderId="0" xfId="0" applyNumberFormat="1" applyFont="1" applyFill="1" applyAlignment="1">
      <alignment horizontal="centerContinuous"/>
    </xf>
    <xf numFmtId="164" fontId="32" fillId="0" borderId="0" xfId="0" applyNumberFormat="1" applyFont="1" applyFill="1" applyBorder="1"/>
    <xf numFmtId="164" fontId="21" fillId="0" borderId="16" xfId="0" applyNumberFormat="1" applyFont="1" applyFill="1" applyBorder="1" applyAlignment="1">
      <alignment wrapText="1"/>
    </xf>
    <xf numFmtId="164" fontId="15" fillId="0" borderId="16" xfId="0" applyNumberFormat="1" applyFont="1" applyFill="1" applyBorder="1" applyAlignment="1"/>
    <xf numFmtId="164" fontId="0" fillId="0" borderId="0" xfId="0" applyFill="1" applyBorder="1" applyAlignment="1"/>
    <xf numFmtId="3" fontId="32" fillId="0" borderId="0" xfId="0" applyNumberFormat="1" applyFont="1" applyFill="1" applyBorder="1" applyAlignment="1">
      <alignment horizontal="left"/>
    </xf>
    <xf numFmtId="164" fontId="21" fillId="0" borderId="0" xfId="0" applyFont="1" applyFill="1"/>
    <xf numFmtId="166" fontId="32" fillId="0" borderId="0" xfId="0" applyNumberFormat="1" applyFont="1" applyFill="1" applyBorder="1"/>
    <xf numFmtId="166" fontId="32" fillId="0" borderId="17" xfId="0" applyNumberFormat="1" applyFont="1" applyFill="1" applyBorder="1"/>
    <xf numFmtId="164" fontId="43" fillId="0" borderId="0" xfId="0" applyFont="1" applyFill="1"/>
    <xf numFmtId="3" fontId="32" fillId="0" borderId="16" xfId="0" applyNumberFormat="1" applyFont="1" applyFill="1" applyBorder="1" applyAlignment="1">
      <alignment horizontal="left"/>
    </xf>
    <xf numFmtId="165" fontId="42" fillId="0" borderId="0" xfId="28" applyNumberFormat="1" applyFont="1" applyFill="1" applyBorder="1"/>
    <xf numFmtId="164" fontId="15" fillId="0" borderId="26" xfId="0" applyFont="1" applyFill="1" applyBorder="1"/>
    <xf numFmtId="164" fontId="15" fillId="0" borderId="10" xfId="0" applyFont="1" applyFill="1" applyBorder="1"/>
    <xf numFmtId="164" fontId="15" fillId="0" borderId="25" xfId="0" applyFont="1" applyFill="1" applyBorder="1"/>
    <xf numFmtId="164" fontId="15" fillId="0" borderId="27" xfId="0" applyFont="1" applyFill="1" applyBorder="1"/>
    <xf numFmtId="164" fontId="15" fillId="0" borderId="26" xfId="0" applyFont="1" applyFill="1" applyBorder="1" applyAlignment="1">
      <alignment wrapText="1"/>
    </xf>
    <xf numFmtId="164" fontId="15" fillId="0" borderId="10" xfId="0" applyFont="1" applyFill="1" applyBorder="1" applyAlignment="1">
      <alignment wrapText="1"/>
    </xf>
    <xf numFmtId="164" fontId="33" fillId="0" borderId="0" xfId="0" applyFont="1" applyFill="1" applyBorder="1" applyAlignment="1">
      <alignment horizontal="centerContinuous"/>
    </xf>
    <xf numFmtId="164" fontId="33" fillId="0" borderId="0" xfId="0" applyNumberFormat="1" applyFont="1" applyFill="1" applyAlignment="1">
      <alignment horizontal="centerContinuous"/>
    </xf>
    <xf numFmtId="164" fontId="32" fillId="0" borderId="0" xfId="0" applyNumberFormat="1" applyFont="1" applyFill="1" applyBorder="1" applyAlignment="1">
      <alignment horizontal="centerContinuous"/>
    </xf>
    <xf numFmtId="164" fontId="15" fillId="0" borderId="0" xfId="0" applyFont="1" applyFill="1" applyAlignment="1">
      <alignment horizontal="centerContinuous"/>
    </xf>
    <xf numFmtId="164" fontId="33" fillId="0" borderId="0" xfId="0" applyFont="1" applyFill="1" applyAlignment="1">
      <alignment horizontal="centerContinuous"/>
    </xf>
    <xf numFmtId="164" fontId="15" fillId="0" borderId="16" xfId="0" applyFont="1" applyFill="1" applyBorder="1"/>
    <xf numFmtId="169" fontId="15" fillId="0" borderId="0" xfId="0" applyNumberFormat="1" applyFont="1" applyFill="1" applyBorder="1" applyAlignment="1">
      <alignment horizontal="right"/>
    </xf>
    <xf numFmtId="3" fontId="15" fillId="0" borderId="31" xfId="0" applyNumberFormat="1" applyFont="1" applyFill="1" applyBorder="1" applyAlignment="1">
      <alignment horizontal="left"/>
    </xf>
    <xf numFmtId="165" fontId="15" fillId="0" borderId="31" xfId="28" applyNumberFormat="1" applyFont="1" applyFill="1" applyBorder="1"/>
    <xf numFmtId="165" fontId="37" fillId="0" borderId="0" xfId="28" applyNumberFormat="1" applyFont="1" applyFill="1" applyBorder="1"/>
    <xf numFmtId="164" fontId="15" fillId="0" borderId="0" xfId="0" applyFont="1" applyFill="1" applyAlignment="1"/>
    <xf numFmtId="164" fontId="15" fillId="0" borderId="16" xfId="0" applyFont="1" applyFill="1" applyBorder="1" applyAlignment="1"/>
    <xf numFmtId="169" fontId="15" fillId="0" borderId="0" xfId="0" applyNumberFormat="1" applyFont="1" applyFill="1" applyBorder="1" applyAlignment="1">
      <alignment horizontal="center"/>
    </xf>
    <xf numFmtId="164" fontId="15" fillId="0" borderId="0" xfId="0" applyFont="1" applyFill="1" applyBorder="1"/>
    <xf numFmtId="164" fontId="21" fillId="0" borderId="16" xfId="0" applyFont="1" applyFill="1" applyBorder="1" applyAlignment="1">
      <alignment wrapText="1"/>
    </xf>
    <xf numFmtId="169" fontId="15" fillId="0" borderId="13" xfId="0" applyNumberFormat="1" applyFont="1" applyFill="1" applyBorder="1" applyAlignment="1">
      <alignment horizontal="right"/>
    </xf>
    <xf numFmtId="169" fontId="15" fillId="0" borderId="0" xfId="0" applyNumberFormat="1" applyFont="1" applyFill="1" applyBorder="1" applyAlignment="1">
      <alignment horizontal="left"/>
    </xf>
    <xf numFmtId="169" fontId="15" fillId="0" borderId="0" xfId="0" applyNumberFormat="1" applyFont="1"/>
    <xf numFmtId="164" fontId="45" fillId="0" borderId="0" xfId="0" applyFont="1" applyFill="1" applyBorder="1" applyAlignment="1">
      <alignment horizontal="centerContinuous"/>
    </xf>
    <xf numFmtId="164" fontId="48" fillId="0" borderId="15" xfId="0" applyFont="1" applyFill="1" applyBorder="1" applyAlignment="1">
      <alignment horizontal="centerContinuous" wrapText="1"/>
    </xf>
    <xf numFmtId="164" fontId="48" fillId="0" borderId="16" xfId="0" applyFont="1" applyFill="1" applyBorder="1" applyAlignment="1">
      <alignment horizontal="centerContinuous" wrapText="1"/>
    </xf>
    <xf numFmtId="164" fontId="48" fillId="0" borderId="19" xfId="0" applyFont="1" applyFill="1" applyBorder="1" applyAlignment="1">
      <alignment horizontal="centerContinuous" wrapText="1"/>
    </xf>
    <xf numFmtId="164" fontId="48" fillId="0" borderId="13" xfId="0" applyFont="1" applyFill="1" applyBorder="1" applyAlignment="1">
      <alignment horizontal="centerContinuous" wrapText="1"/>
    </xf>
    <xf numFmtId="164" fontId="48" fillId="0" borderId="39" xfId="0" applyFont="1" applyFill="1" applyBorder="1" applyAlignment="1">
      <alignment horizontal="centerContinuous" wrapText="1"/>
    </xf>
    <xf numFmtId="164" fontId="48" fillId="0" borderId="23" xfId="0" applyFont="1" applyFill="1" applyBorder="1" applyAlignment="1">
      <alignment horizontal="centerContinuous" wrapText="1"/>
    </xf>
    <xf numFmtId="164" fontId="48" fillId="0" borderId="18" xfId="0" applyNumberFormat="1" applyFont="1" applyFill="1" applyBorder="1" applyAlignment="1">
      <alignment horizontal="centerContinuous" wrapText="1"/>
    </xf>
    <xf numFmtId="164" fontId="48" fillId="0" borderId="15" xfId="0" applyFont="1" applyFill="1" applyBorder="1" applyAlignment="1">
      <alignment horizontal="center" wrapText="1"/>
    </xf>
    <xf numFmtId="164" fontId="48" fillId="0" borderId="40" xfId="0" applyFont="1" applyFill="1" applyBorder="1" applyAlignment="1">
      <alignment horizontal="center" wrapText="1"/>
    </xf>
    <xf numFmtId="164" fontId="48" fillId="0" borderId="23" xfId="0" applyFont="1" applyFill="1" applyBorder="1" applyAlignment="1">
      <alignment horizontal="center" wrapText="1"/>
    </xf>
    <xf numFmtId="164" fontId="48" fillId="0" borderId="18" xfId="0" applyFont="1" applyFill="1" applyBorder="1" applyAlignment="1">
      <alignment horizontal="center" wrapText="1"/>
    </xf>
    <xf numFmtId="164" fontId="48" fillId="0" borderId="16" xfId="0" applyFont="1" applyFill="1" applyBorder="1" applyAlignment="1">
      <alignment horizontal="center" wrapText="1"/>
    </xf>
    <xf numFmtId="164" fontId="48" fillId="0" borderId="22" xfId="0" applyFont="1" applyFill="1" applyBorder="1" applyAlignment="1">
      <alignment horizontal="centerContinuous" wrapText="1"/>
    </xf>
    <xf numFmtId="164" fontId="48" fillId="0" borderId="16" xfId="0" applyFont="1" applyFill="1" applyBorder="1" applyAlignment="1">
      <alignment horizontal="right" wrapText="1"/>
    </xf>
    <xf numFmtId="3" fontId="30" fillId="0" borderId="0" xfId="0" applyNumberFormat="1" applyFont="1" applyFill="1" applyBorder="1" applyAlignment="1">
      <alignment horizontal="left"/>
    </xf>
    <xf numFmtId="164" fontId="30" fillId="0" borderId="0" xfId="0" applyFont="1" applyFill="1" applyAlignment="1"/>
    <xf numFmtId="165" fontId="30" fillId="0" borderId="0" xfId="28" applyNumberFormat="1" applyFont="1" applyFill="1" applyBorder="1"/>
    <xf numFmtId="170" fontId="15" fillId="0" borderId="0" xfId="28" applyNumberFormat="1" applyFont="1" applyFill="1" applyBorder="1"/>
    <xf numFmtId="170" fontId="15" fillId="0" borderId="0" xfId="28" applyNumberFormat="1" applyFont="1" applyFill="1"/>
    <xf numFmtId="170" fontId="37" fillId="0" borderId="31" xfId="28" applyNumberFormat="1" applyFont="1" applyFill="1" applyBorder="1"/>
    <xf numFmtId="170" fontId="15" fillId="0" borderId="22" xfId="28" applyNumberFormat="1" applyFont="1" applyFill="1" applyBorder="1"/>
    <xf numFmtId="170" fontId="37" fillId="0" borderId="22" xfId="28" applyNumberFormat="1" applyFont="1" applyFill="1" applyBorder="1"/>
    <xf numFmtId="170" fontId="42" fillId="0" borderId="45" xfId="28" applyNumberFormat="1" applyFont="1" applyFill="1" applyBorder="1"/>
    <xf numFmtId="170" fontId="42" fillId="0" borderId="22" xfId="28" applyNumberFormat="1" applyFont="1" applyFill="1" applyBorder="1"/>
    <xf numFmtId="170" fontId="15" fillId="0" borderId="16" xfId="28" applyNumberFormat="1" applyFont="1" applyFill="1" applyBorder="1"/>
    <xf numFmtId="170" fontId="37" fillId="0" borderId="21" xfId="28" applyNumberFormat="1" applyFont="1" applyFill="1" applyBorder="1"/>
    <xf numFmtId="170" fontId="15" fillId="0" borderId="18" xfId="28" applyNumberFormat="1" applyFont="1" applyFill="1" applyBorder="1"/>
    <xf numFmtId="170" fontId="15" fillId="0" borderId="0" xfId="0" applyNumberFormat="1" applyFont="1" applyFill="1" applyAlignment="1"/>
    <xf numFmtId="170" fontId="15" fillId="0" borderId="22" xfId="0" applyNumberFormat="1" applyFont="1" applyFill="1" applyBorder="1" applyAlignment="1"/>
    <xf numFmtId="170" fontId="15" fillId="0" borderId="31" xfId="0" applyNumberFormat="1" applyFont="1" applyFill="1" applyBorder="1" applyAlignment="1"/>
    <xf numFmtId="170" fontId="15" fillId="0" borderId="16" xfId="0" applyNumberFormat="1" applyFont="1" applyFill="1" applyBorder="1" applyAlignment="1"/>
    <xf numFmtId="170" fontId="15" fillId="0" borderId="18" xfId="0" applyNumberFormat="1" applyFont="1" applyFill="1" applyBorder="1" applyAlignment="1"/>
    <xf numFmtId="170" fontId="15" fillId="0" borderId="21" xfId="0" applyNumberFormat="1" applyFont="1" applyFill="1" applyBorder="1" applyAlignment="1"/>
    <xf numFmtId="164" fontId="48" fillId="0" borderId="16" xfId="0" applyNumberFormat="1" applyFont="1" applyFill="1" applyBorder="1" applyAlignment="1">
      <alignment horizontal="centerContinuous" wrapText="1"/>
    </xf>
    <xf numFmtId="164" fontId="48" fillId="0" borderId="19" xfId="0" applyNumberFormat="1" applyFont="1" applyFill="1" applyBorder="1" applyAlignment="1">
      <alignment horizontal="centerContinuous" wrapText="1"/>
    </xf>
    <xf numFmtId="164" fontId="48" fillId="0" borderId="22" xfId="0" applyNumberFormat="1" applyFont="1" applyFill="1" applyBorder="1" applyAlignment="1">
      <alignment horizontal="centerContinuous" wrapText="1"/>
    </xf>
    <xf numFmtId="164" fontId="48" fillId="0" borderId="0" xfId="0" applyNumberFormat="1" applyFont="1" applyFill="1" applyBorder="1" applyAlignment="1">
      <alignment horizontal="centerContinuous" wrapText="1"/>
    </xf>
    <xf numFmtId="164" fontId="48" fillId="0" borderId="17" xfId="0" applyNumberFormat="1" applyFont="1" applyFill="1" applyBorder="1" applyAlignment="1">
      <alignment horizontal="centerContinuous" wrapText="1"/>
    </xf>
    <xf numFmtId="164" fontId="48" fillId="0" borderId="15" xfId="0" applyNumberFormat="1" applyFont="1" applyFill="1" applyBorder="1" applyAlignment="1">
      <alignment horizontal="center" wrapText="1"/>
    </xf>
    <xf numFmtId="164" fontId="48" fillId="0" borderId="23" xfId="0" applyNumberFormat="1" applyFont="1" applyFill="1" applyBorder="1" applyAlignment="1">
      <alignment horizontal="center" wrapText="1"/>
    </xf>
    <xf numFmtId="164" fontId="48" fillId="0" borderId="18" xfId="0" applyNumberFormat="1" applyFont="1" applyFill="1" applyBorder="1" applyAlignment="1">
      <alignment horizontal="center" wrapText="1"/>
    </xf>
    <xf numFmtId="164" fontId="48" fillId="0" borderId="16" xfId="0" applyNumberFormat="1" applyFont="1" applyFill="1" applyBorder="1" applyAlignment="1">
      <alignment horizontal="center" wrapText="1"/>
    </xf>
    <xf numFmtId="164" fontId="48" fillId="0" borderId="16" xfId="0" applyNumberFormat="1" applyFont="1" applyFill="1" applyBorder="1" applyAlignment="1">
      <alignment horizontal="right" wrapText="1"/>
    </xf>
    <xf numFmtId="37" fontId="32" fillId="0" borderId="0" xfId="0" applyNumberFormat="1" applyFont="1" applyFill="1"/>
    <xf numFmtId="37" fontId="32" fillId="0" borderId="22" xfId="0" applyNumberFormat="1" applyFont="1" applyFill="1" applyBorder="1"/>
    <xf numFmtId="37" fontId="32" fillId="0" borderId="31" xfId="0" applyNumberFormat="1" applyFont="1" applyFill="1" applyBorder="1"/>
    <xf numFmtId="37" fontId="32" fillId="0" borderId="16" xfId="0" applyNumberFormat="1" applyFont="1" applyFill="1" applyBorder="1"/>
    <xf numFmtId="37" fontId="32" fillId="0" borderId="18" xfId="0" applyNumberFormat="1" applyFont="1" applyFill="1" applyBorder="1"/>
    <xf numFmtId="37" fontId="32" fillId="0" borderId="21" xfId="0" applyNumberFormat="1" applyFont="1" applyFill="1" applyBorder="1"/>
    <xf numFmtId="164" fontId="30" fillId="0" borderId="0" xfId="0" applyNumberFormat="1" applyFont="1" applyFill="1"/>
    <xf numFmtId="164" fontId="30" fillId="0" borderId="0" xfId="0" applyNumberFormat="1" applyFont="1" applyFill="1" applyBorder="1"/>
    <xf numFmtId="164" fontId="30" fillId="0" borderId="0" xfId="0" applyFont="1" applyFill="1" applyBorder="1"/>
    <xf numFmtId="39" fontId="15" fillId="0" borderId="0" xfId="28" applyNumberFormat="1" applyFont="1" applyFill="1" applyBorder="1"/>
    <xf numFmtId="0" fontId="15" fillId="25" borderId="15" xfId="38" applyFont="1" applyFill="1" applyBorder="1" applyAlignment="1">
      <alignment horizontal="center" vertical="center" wrapText="1"/>
    </xf>
    <xf numFmtId="0" fontId="15" fillId="28" borderId="14" xfId="38" applyFont="1" applyFill="1" applyBorder="1" applyAlignment="1">
      <alignment horizontal="center" vertical="center" wrapText="1"/>
    </xf>
    <xf numFmtId="0" fontId="33" fillId="0" borderId="16" xfId="38" applyFont="1" applyFill="1" applyBorder="1" applyAlignment="1" applyProtection="1">
      <alignment horizontal="left" vertical="center"/>
    </xf>
    <xf numFmtId="0" fontId="33" fillId="0" borderId="0" xfId="38" applyFont="1" applyFill="1"/>
    <xf numFmtId="0" fontId="33" fillId="0" borderId="0" xfId="38" applyFont="1" applyFill="1" applyBorder="1"/>
    <xf numFmtId="0" fontId="33" fillId="0" borderId="16" xfId="38" applyFont="1" applyFill="1" applyBorder="1"/>
    <xf numFmtId="0" fontId="33" fillId="0" borderId="13" xfId="38" applyFont="1" applyFill="1" applyBorder="1"/>
    <xf numFmtId="0" fontId="33" fillId="0" borderId="22" xfId="38" applyFont="1" applyFill="1" applyBorder="1"/>
    <xf numFmtId="0" fontId="33" fillId="0" borderId="12" xfId="38" applyFont="1" applyFill="1" applyBorder="1"/>
    <xf numFmtId="0" fontId="42" fillId="0" borderId="0" xfId="38" applyFont="1"/>
    <xf numFmtId="0" fontId="15" fillId="28" borderId="15" xfId="38" applyFont="1" applyFill="1" applyBorder="1" applyAlignment="1">
      <alignment horizontal="center" vertical="center" wrapText="1"/>
    </xf>
    <xf numFmtId="0" fontId="15" fillId="28" borderId="23" xfId="38" applyFont="1" applyFill="1" applyBorder="1" applyAlignment="1">
      <alignment horizontal="center" vertical="center" wrapText="1"/>
    </xf>
    <xf numFmtId="0" fontId="15" fillId="28" borderId="40" xfId="38" applyFont="1" applyFill="1" applyBorder="1" applyAlignment="1">
      <alignment horizontal="center" vertical="center" wrapText="1"/>
    </xf>
    <xf numFmtId="0" fontId="33" fillId="0" borderId="35" xfId="38" applyFont="1" applyFill="1" applyBorder="1" applyAlignment="1" applyProtection="1">
      <alignment horizontal="center" wrapText="1"/>
    </xf>
    <xf numFmtId="0" fontId="33" fillId="0" borderId="17" xfId="38" applyFont="1" applyFill="1" applyBorder="1" applyAlignment="1" applyProtection="1">
      <alignment horizontal="center" wrapText="1"/>
    </xf>
    <xf numFmtId="0" fontId="50" fillId="0" borderId="0" xfId="0" applyNumberFormat="1" applyFont="1"/>
    <xf numFmtId="0" fontId="33" fillId="0" borderId="13" xfId="38" applyFont="1" applyFill="1" applyBorder="1" applyAlignment="1" applyProtection="1">
      <alignment horizontal="center" wrapText="1"/>
    </xf>
    <xf numFmtId="0" fontId="33" fillId="0" borderId="22" xfId="38" applyFont="1" applyFill="1" applyBorder="1" applyAlignment="1" applyProtection="1">
      <alignment horizontal="center" wrapText="1"/>
    </xf>
    <xf numFmtId="0" fontId="33" fillId="0" borderId="12" xfId="38" applyFont="1" applyFill="1" applyBorder="1" applyAlignment="1" applyProtection="1">
      <alignment horizontal="center" wrapText="1"/>
    </xf>
    <xf numFmtId="0" fontId="33" fillId="0" borderId="0" xfId="38" applyFont="1" applyFill="1" applyBorder="1" applyAlignment="1" applyProtection="1">
      <alignment horizontal="center" wrapText="1"/>
    </xf>
    <xf numFmtId="0" fontId="33" fillId="0" borderId="0" xfId="38" applyFont="1" applyFill="1" applyBorder="1" applyAlignment="1" applyProtection="1">
      <alignment horizontal="left" vertical="center"/>
    </xf>
    <xf numFmtId="0" fontId="33" fillId="0" borderId="22" xfId="38" applyFont="1" applyFill="1" applyBorder="1" applyAlignment="1" applyProtection="1">
      <alignment horizontal="left" vertical="center"/>
    </xf>
    <xf numFmtId="0" fontId="33" fillId="0" borderId="23" xfId="38" applyFont="1" applyFill="1" applyBorder="1" applyAlignment="1" applyProtection="1">
      <alignment horizontal="left" vertical="center"/>
    </xf>
    <xf numFmtId="9" fontId="42" fillId="0" borderId="12" xfId="41" applyFont="1" applyFill="1" applyBorder="1"/>
    <xf numFmtId="164" fontId="15" fillId="0" borderId="33" xfId="0" applyFont="1" applyFill="1" applyBorder="1" applyAlignment="1">
      <alignment wrapText="1"/>
    </xf>
    <xf numFmtId="164" fontId="15" fillId="0" borderId="34" xfId="0" applyFont="1" applyFill="1" applyBorder="1" applyAlignment="1">
      <alignment wrapText="1"/>
    </xf>
    <xf numFmtId="164" fontId="46" fillId="0" borderId="0" xfId="0" applyFont="1" applyFill="1" applyBorder="1" applyAlignment="1">
      <alignment horizontal="centerContinuous"/>
    </xf>
    <xf numFmtId="170" fontId="15" fillId="0" borderId="0" xfId="0" quotePrefix="1" applyNumberFormat="1" applyFont="1" applyFill="1" applyAlignment="1"/>
    <xf numFmtId="167" fontId="37" fillId="27" borderId="17" xfId="0" applyNumberFormat="1" applyFont="1" applyFill="1" applyBorder="1"/>
    <xf numFmtId="167" fontId="37" fillId="27" borderId="17" xfId="0" applyNumberFormat="1" applyFont="1" applyFill="1" applyBorder="1" applyAlignment="1">
      <alignment horizontal="right" wrapText="1"/>
    </xf>
    <xf numFmtId="167" fontId="37" fillId="27" borderId="17" xfId="28" applyNumberFormat="1" applyFont="1" applyFill="1" applyBorder="1"/>
    <xf numFmtId="164" fontId="42" fillId="0" borderId="0" xfId="0" applyFont="1" applyFill="1"/>
    <xf numFmtId="164" fontId="42" fillId="0" borderId="0" xfId="0" applyNumberFormat="1" applyFont="1" applyFill="1"/>
    <xf numFmtId="164" fontId="15" fillId="0" borderId="18" xfId="0" applyFont="1" applyBorder="1" applyAlignment="1">
      <alignment horizontal="right"/>
    </xf>
    <xf numFmtId="164" fontId="15" fillId="0" borderId="22" xfId="0" applyFont="1" applyBorder="1"/>
    <xf numFmtId="164" fontId="15" fillId="0" borderId="19" xfId="0" applyFont="1" applyBorder="1"/>
    <xf numFmtId="164" fontId="15" fillId="0" borderId="17" xfId="0" applyFont="1" applyBorder="1"/>
    <xf numFmtId="164" fontId="42" fillId="0" borderId="18" xfId="0" applyFont="1" applyFill="1" applyBorder="1" applyAlignment="1">
      <alignment horizontal="right"/>
    </xf>
    <xf numFmtId="164" fontId="42" fillId="0" borderId="16" xfId="0" applyFont="1" applyFill="1" applyBorder="1" applyAlignment="1">
      <alignment horizontal="right"/>
    </xf>
    <xf numFmtId="164" fontId="42" fillId="0" borderId="16" xfId="0" applyNumberFormat="1" applyFont="1" applyFill="1" applyBorder="1" applyAlignment="1">
      <alignment horizontal="right"/>
    </xf>
    <xf numFmtId="168" fontId="42" fillId="0" borderId="19" xfId="0" applyNumberFormat="1" applyFont="1" applyFill="1" applyBorder="1"/>
    <xf numFmtId="167" fontId="42" fillId="0" borderId="17" xfId="0" applyNumberFormat="1" applyFont="1" applyFill="1" applyBorder="1"/>
    <xf numFmtId="164" fontId="15" fillId="0" borderId="0" xfId="0" applyFont="1" applyBorder="1" applyAlignment="1">
      <alignment horizontal="right"/>
    </xf>
    <xf numFmtId="164" fontId="15" fillId="0" borderId="16" xfId="0" applyFont="1" applyBorder="1" applyAlignment="1">
      <alignment horizontal="right"/>
    </xf>
    <xf numFmtId="169" fontId="42" fillId="0" borderId="0" xfId="0" applyNumberFormat="1" applyFont="1" applyFill="1" applyBorder="1" applyAlignment="1">
      <alignment horizontal="right"/>
    </xf>
    <xf numFmtId="169" fontId="42" fillId="0" borderId="0" xfId="0" applyNumberFormat="1" applyFont="1"/>
    <xf numFmtId="37" fontId="15" fillId="0" borderId="0" xfId="28" applyNumberFormat="1" applyFont="1" applyFill="1" applyBorder="1" applyAlignment="1">
      <alignment horizontal="center"/>
    </xf>
    <xf numFmtId="37" fontId="15" fillId="0" borderId="16" xfId="28" applyNumberFormat="1" applyFont="1" applyFill="1" applyBorder="1" applyAlignment="1">
      <alignment horizontal="center"/>
    </xf>
    <xf numFmtId="164" fontId="15" fillId="0" borderId="15" xfId="0" applyFont="1" applyFill="1" applyBorder="1" applyAlignment="1">
      <alignment horizontal="centerContinuous"/>
    </xf>
    <xf numFmtId="49" fontId="15" fillId="32" borderId="0" xfId="47" applyNumberFormat="1" applyFont="1" applyFill="1" applyBorder="1" applyAlignment="1">
      <alignment horizontal="center"/>
    </xf>
    <xf numFmtId="49" fontId="15" fillId="32" borderId="0" xfId="47" applyNumberFormat="1" applyFont="1" applyFill="1" applyBorder="1" applyAlignment="1">
      <alignment horizontal="left"/>
    </xf>
    <xf numFmtId="1" fontId="15" fillId="32" borderId="0" xfId="47" applyNumberFormat="1" applyFont="1" applyFill="1" applyBorder="1" applyAlignment="1">
      <alignment horizontal="center"/>
    </xf>
    <xf numFmtId="0" fontId="50" fillId="32" borderId="22" xfId="0" applyNumberFormat="1" applyFont="1" applyFill="1" applyBorder="1"/>
    <xf numFmtId="0" fontId="52" fillId="32" borderId="13" xfId="0" applyNumberFormat="1" applyFont="1" applyFill="1" applyBorder="1"/>
    <xf numFmtId="0" fontId="50" fillId="32" borderId="13" xfId="0" applyNumberFormat="1" applyFont="1" applyFill="1" applyBorder="1"/>
    <xf numFmtId="0" fontId="52" fillId="32" borderId="20" xfId="0" applyNumberFormat="1" applyFont="1" applyFill="1" applyBorder="1"/>
    <xf numFmtId="0" fontId="57" fillId="33" borderId="50" xfId="48" applyNumberFormat="1" applyFont="1" applyFill="1" applyBorder="1" applyAlignment="1" applyProtection="1">
      <alignment horizontal="left"/>
      <protection locked="0"/>
    </xf>
    <xf numFmtId="0" fontId="46" fillId="0" borderId="23" xfId="38" applyFont="1" applyFill="1" applyBorder="1" applyAlignment="1" applyProtection="1">
      <alignment horizontal="left"/>
    </xf>
    <xf numFmtId="166" fontId="33" fillId="0" borderId="0" xfId="56" applyNumberFormat="1" applyFont="1" applyFill="1" applyBorder="1" applyAlignment="1" applyProtection="1">
      <alignment horizontal="left" vertical="top"/>
      <protection locked="0"/>
    </xf>
    <xf numFmtId="164" fontId="33" fillId="0" borderId="0" xfId="52" applyFont="1" applyBorder="1" applyAlignment="1" applyProtection="1">
      <alignment horizontal="left" vertical="top"/>
      <protection locked="0"/>
    </xf>
    <xf numFmtId="0" fontId="33" fillId="0" borderId="23" xfId="38" applyFont="1" applyFill="1" applyBorder="1"/>
    <xf numFmtId="49" fontId="33" fillId="34" borderId="22" xfId="52" applyNumberFormat="1" applyFont="1" applyFill="1" applyBorder="1" applyAlignment="1" applyProtection="1">
      <alignment horizontal="left" vertical="top"/>
      <protection locked="0"/>
    </xf>
    <xf numFmtId="49" fontId="33" fillId="34" borderId="0" xfId="52" applyNumberFormat="1" applyFont="1" applyFill="1" applyBorder="1" applyAlignment="1" applyProtection="1">
      <alignment horizontal="left" vertical="top"/>
      <protection locked="0"/>
    </xf>
    <xf numFmtId="0" fontId="33" fillId="0" borderId="18" xfId="38" applyFont="1" applyFill="1" applyBorder="1"/>
    <xf numFmtId="169" fontId="42" fillId="29" borderId="22" xfId="48" applyNumberFormat="1" applyFont="1" applyFill="1" applyBorder="1" applyAlignment="1">
      <alignment horizontal="right"/>
    </xf>
    <xf numFmtId="169" fontId="42" fillId="31" borderId="22" xfId="48" applyNumberFormat="1" applyFont="1" applyFill="1" applyBorder="1" applyAlignment="1">
      <alignment horizontal="right"/>
    </xf>
    <xf numFmtId="0" fontId="33" fillId="0" borderId="35" xfId="38" applyFont="1" applyFill="1" applyBorder="1"/>
    <xf numFmtId="0" fontId="33" fillId="0" borderId="17" xfId="38" applyFont="1" applyFill="1" applyBorder="1"/>
    <xf numFmtId="3" fontId="67" fillId="0" borderId="0" xfId="0" applyNumberFormat="1" applyFont="1" applyFill="1" applyBorder="1" applyAlignment="1">
      <alignment horizontal="right"/>
    </xf>
    <xf numFmtId="0" fontId="55" fillId="0" borderId="13" xfId="38" applyFont="1" applyFill="1" applyBorder="1" applyAlignment="1" applyProtection="1">
      <alignment horizontal="centerContinuous" wrapText="1"/>
    </xf>
    <xf numFmtId="0" fontId="55" fillId="0" borderId="12" xfId="38" applyFont="1" applyFill="1" applyBorder="1" applyAlignment="1" applyProtection="1">
      <alignment horizontal="centerContinuous" wrapText="1"/>
    </xf>
    <xf numFmtId="0" fontId="55" fillId="0" borderId="22" xfId="38" applyFont="1" applyFill="1" applyBorder="1" applyAlignment="1" applyProtection="1">
      <alignment horizontal="centerContinuous" wrapText="1"/>
    </xf>
    <xf numFmtId="0" fontId="55" fillId="0" borderId="0" xfId="38" applyFont="1" applyFill="1" applyBorder="1" applyAlignment="1" applyProtection="1">
      <alignment horizontal="centerContinuous" wrapText="1"/>
    </xf>
    <xf numFmtId="164" fontId="15" fillId="0" borderId="22" xfId="0" applyFont="1" applyFill="1" applyBorder="1"/>
    <xf numFmtId="164" fontId="32" fillId="0" borderId="22" xfId="0" applyFont="1" applyFill="1" applyBorder="1"/>
    <xf numFmtId="164" fontId="33" fillId="0" borderId="52" xfId="0" applyFont="1" applyFill="1" applyBorder="1" applyAlignment="1">
      <alignment horizontal="left"/>
    </xf>
    <xf numFmtId="164" fontId="69" fillId="0" borderId="0" xfId="0" applyFont="1" applyFill="1" applyBorder="1"/>
    <xf numFmtId="164" fontId="15" fillId="0" borderId="0" xfId="0" applyFont="1" applyFill="1" applyBorder="1" applyAlignment="1">
      <alignment horizontal="right"/>
    </xf>
    <xf numFmtId="166" fontId="15" fillId="0" borderId="16" xfId="0" applyNumberFormat="1" applyFont="1" applyFill="1" applyBorder="1"/>
    <xf numFmtId="164" fontId="69" fillId="0" borderId="51" xfId="0" applyFont="1" applyFill="1" applyBorder="1" applyAlignment="1">
      <alignment horizontal="right"/>
    </xf>
    <xf numFmtId="166" fontId="15" fillId="0" borderId="0" xfId="0" applyNumberFormat="1" applyFont="1" applyFill="1" applyBorder="1"/>
    <xf numFmtId="164" fontId="42" fillId="0" borderId="0" xfId="0" applyFont="1" applyFill="1" applyBorder="1" applyAlignment="1">
      <alignment horizontal="right"/>
    </xf>
    <xf numFmtId="164" fontId="42" fillId="0" borderId="0" xfId="0" applyFont="1" applyFill="1" applyBorder="1"/>
    <xf numFmtId="166" fontId="15" fillId="0" borderId="54" xfId="0" applyNumberFormat="1" applyFont="1" applyFill="1" applyBorder="1"/>
    <xf numFmtId="164" fontId="69" fillId="0" borderId="55" xfId="0" applyFont="1" applyFill="1" applyBorder="1" applyAlignment="1">
      <alignment horizontal="right"/>
    </xf>
    <xf numFmtId="164" fontId="42" fillId="0" borderId="16" xfId="0" applyFont="1" applyFill="1" applyBorder="1"/>
    <xf numFmtId="164" fontId="42" fillId="0" borderId="25" xfId="0" applyFont="1" applyFill="1" applyBorder="1"/>
    <xf numFmtId="164" fontId="42" fillId="0" borderId="27" xfId="0" applyFont="1" applyFill="1" applyBorder="1"/>
    <xf numFmtId="164" fontId="42" fillId="0" borderId="26" xfId="0" applyFont="1" applyFill="1" applyBorder="1" applyAlignment="1">
      <alignment wrapText="1"/>
    </xf>
    <xf numFmtId="164" fontId="42" fillId="0" borderId="26" xfId="0" applyFont="1" applyFill="1" applyBorder="1"/>
    <xf numFmtId="164" fontId="42" fillId="0" borderId="29" xfId="0" applyFont="1" applyFill="1" applyBorder="1"/>
    <xf numFmtId="164" fontId="42" fillId="0" borderId="30" xfId="0" applyFont="1" applyFill="1" applyBorder="1"/>
    <xf numFmtId="164" fontId="42" fillId="0" borderId="28" xfId="0" applyFont="1" applyFill="1" applyBorder="1"/>
    <xf numFmtId="9" fontId="42" fillId="0" borderId="0" xfId="41" applyNumberFormat="1" applyFont="1" applyFill="1"/>
    <xf numFmtId="9" fontId="42" fillId="0" borderId="0" xfId="41" applyFont="1" applyFill="1"/>
    <xf numFmtId="9" fontId="42" fillId="0" borderId="16" xfId="41" applyFont="1" applyFill="1" applyBorder="1"/>
    <xf numFmtId="164" fontId="42" fillId="0" borderId="16" xfId="0" applyNumberFormat="1" applyFont="1" applyFill="1" applyBorder="1"/>
    <xf numFmtId="164" fontId="70" fillId="0" borderId="0" xfId="0" applyFont="1" applyFill="1" applyBorder="1"/>
    <xf numFmtId="164" fontId="70" fillId="0" borderId="16" xfId="0" applyFont="1" applyFill="1" applyBorder="1"/>
    <xf numFmtId="165" fontId="15" fillId="0" borderId="0" xfId="0" applyNumberFormat="1" applyFont="1" applyFill="1" applyBorder="1"/>
    <xf numFmtId="167" fontId="42" fillId="0" borderId="16" xfId="0" applyNumberFormat="1" applyFont="1" applyFill="1" applyBorder="1"/>
    <xf numFmtId="167" fontId="42" fillId="0" borderId="54" xfId="0" applyNumberFormat="1" applyFont="1" applyFill="1" applyBorder="1"/>
    <xf numFmtId="164" fontId="55" fillId="0" borderId="0" xfId="0" applyFont="1" applyFill="1"/>
    <xf numFmtId="164" fontId="15" fillId="0" borderId="31" xfId="0" applyFont="1" applyFill="1" applyBorder="1"/>
    <xf numFmtId="167" fontId="42" fillId="0" borderId="21" xfId="0" applyNumberFormat="1" applyFont="1" applyFill="1" applyBorder="1"/>
    <xf numFmtId="167" fontId="42" fillId="0" borderId="56" xfId="0" applyNumberFormat="1" applyFont="1" applyFill="1" applyBorder="1"/>
    <xf numFmtId="173" fontId="42" fillId="0" borderId="16" xfId="41" applyNumberFormat="1" applyFont="1" applyFill="1" applyBorder="1"/>
    <xf numFmtId="10" fontId="42" fillId="0" borderId="16" xfId="41" applyNumberFormat="1" applyFont="1" applyFill="1" applyBorder="1"/>
    <xf numFmtId="173" fontId="42" fillId="0" borderId="49" xfId="41" applyNumberFormat="1" applyFont="1" applyFill="1" applyBorder="1"/>
    <xf numFmtId="173" fontId="42" fillId="0" borderId="12" xfId="41" applyNumberFormat="1" applyFont="1" applyFill="1" applyBorder="1"/>
    <xf numFmtId="173" fontId="42" fillId="0" borderId="47" xfId="41" applyNumberFormat="1" applyFont="1" applyFill="1" applyBorder="1"/>
    <xf numFmtId="173" fontId="42" fillId="0" borderId="48" xfId="41" applyNumberFormat="1" applyFont="1" applyFill="1" applyBorder="1"/>
    <xf numFmtId="173" fontId="42" fillId="0" borderId="53" xfId="41" applyNumberFormat="1" applyFont="1" applyFill="1" applyBorder="1"/>
    <xf numFmtId="173" fontId="42" fillId="0" borderId="54" xfId="41" applyNumberFormat="1" applyFont="1" applyFill="1" applyBorder="1"/>
    <xf numFmtId="173" fontId="42" fillId="0" borderId="0" xfId="41" applyNumberFormat="1" applyFont="1" applyFill="1"/>
    <xf numFmtId="171" fontId="15" fillId="0" borderId="0" xfId="28" applyNumberFormat="1" applyFont="1" applyFill="1" applyBorder="1"/>
    <xf numFmtId="171" fontId="15" fillId="0" borderId="0" xfId="28" applyNumberFormat="1" applyFont="1" applyFill="1"/>
    <xf numFmtId="171" fontId="37" fillId="0" borderId="31" xfId="28" applyNumberFormat="1" applyFont="1" applyFill="1" applyBorder="1"/>
    <xf numFmtId="171" fontId="15" fillId="0" borderId="22" xfId="28" applyNumberFormat="1" applyFont="1" applyFill="1" applyBorder="1"/>
    <xf numFmtId="171" fontId="37" fillId="0" borderId="22" xfId="28" applyNumberFormat="1" applyFont="1" applyFill="1" applyBorder="1"/>
    <xf numFmtId="171" fontId="42" fillId="0" borderId="45" xfId="28" applyNumberFormat="1" applyFont="1" applyFill="1" applyBorder="1"/>
    <xf numFmtId="171" fontId="42" fillId="0" borderId="22" xfId="28" applyNumberFormat="1" applyFont="1" applyFill="1" applyBorder="1"/>
    <xf numFmtId="171" fontId="15" fillId="0" borderId="16" xfId="28" applyNumberFormat="1" applyFont="1" applyFill="1" applyBorder="1"/>
    <xf numFmtId="171" fontId="37" fillId="0" borderId="21" xfId="28" applyNumberFormat="1" applyFont="1" applyFill="1" applyBorder="1"/>
    <xf numFmtId="171" fontId="15" fillId="0" borderId="18" xfId="28" applyNumberFormat="1" applyFont="1" applyFill="1" applyBorder="1"/>
    <xf numFmtId="164" fontId="42" fillId="0" borderId="22" xfId="0" applyFont="1" applyFill="1" applyBorder="1"/>
    <xf numFmtId="167" fontId="42" fillId="0" borderId="35" xfId="0" applyNumberFormat="1" applyFont="1" applyFill="1" applyBorder="1"/>
    <xf numFmtId="167" fontId="37" fillId="24" borderId="17" xfId="28" applyNumberFormat="1" applyFont="1" applyFill="1" applyBorder="1"/>
    <xf numFmtId="164" fontId="15" fillId="0" borderId="35" xfId="0" applyFont="1" applyBorder="1"/>
    <xf numFmtId="164" fontId="15" fillId="0" borderId="23" xfId="0" applyFont="1" applyBorder="1" applyAlignment="1">
      <alignment horizontal="right"/>
    </xf>
    <xf numFmtId="164" fontId="15" fillId="0" borderId="15" xfId="0" applyFont="1" applyBorder="1" applyAlignment="1">
      <alignment horizontal="right"/>
    </xf>
    <xf numFmtId="168" fontId="37" fillId="24" borderId="0" xfId="28" applyNumberFormat="1" applyFont="1" applyFill="1" applyBorder="1"/>
    <xf numFmtId="168" fontId="37" fillId="24" borderId="17" xfId="28" applyNumberFormat="1" applyFont="1" applyFill="1" applyBorder="1"/>
    <xf numFmtId="167" fontId="37" fillId="27" borderId="0" xfId="0" applyNumberFormat="1" applyFont="1" applyFill="1" applyBorder="1"/>
    <xf numFmtId="167" fontId="37" fillId="27" borderId="0" xfId="28" applyNumberFormat="1" applyFont="1" applyFill="1" applyBorder="1"/>
    <xf numFmtId="164" fontId="42" fillId="0" borderId="0" xfId="0" applyNumberFormat="1" applyFont="1" applyFill="1" applyBorder="1" applyAlignment="1">
      <alignment horizontal="right"/>
    </xf>
    <xf numFmtId="168" fontId="42" fillId="0" borderId="0" xfId="0" applyNumberFormat="1" applyFont="1" applyFill="1" applyBorder="1"/>
    <xf numFmtId="164" fontId="42" fillId="0" borderId="0" xfId="0" applyNumberFormat="1" applyFont="1" applyFill="1" applyBorder="1"/>
    <xf numFmtId="167" fontId="42" fillId="0" borderId="0" xfId="0" applyNumberFormat="1" applyFont="1" applyFill="1" applyBorder="1"/>
    <xf numFmtId="169" fontId="42" fillId="0" borderId="22" xfId="0" applyNumberFormat="1" applyFont="1" applyFill="1" applyBorder="1" applyAlignment="1">
      <alignment horizontal="right"/>
    </xf>
    <xf numFmtId="164" fontId="42" fillId="0" borderId="13" xfId="0" applyFont="1" applyFill="1" applyBorder="1"/>
    <xf numFmtId="167" fontId="37" fillId="24" borderId="16" xfId="0" applyNumberFormat="1" applyFont="1" applyFill="1" applyBorder="1" applyAlignment="1">
      <alignment horizontal="right" wrapText="1"/>
    </xf>
    <xf numFmtId="167" fontId="37" fillId="27" borderId="19" xfId="0" applyNumberFormat="1" applyFont="1" applyFill="1" applyBorder="1" applyAlignment="1">
      <alignment horizontal="right" wrapText="1"/>
    </xf>
    <xf numFmtId="9" fontId="42" fillId="0" borderId="16" xfId="41" applyNumberFormat="1" applyFont="1" applyFill="1" applyBorder="1"/>
    <xf numFmtId="164" fontId="48" fillId="0" borderId="0" xfId="0" applyFont="1" applyFill="1" applyBorder="1" applyAlignment="1">
      <alignment horizontal="centerContinuous" wrapText="1"/>
    </xf>
    <xf numFmtId="164" fontId="48" fillId="0" borderId="17" xfId="0" applyFont="1" applyFill="1" applyBorder="1" applyAlignment="1">
      <alignment horizontal="centerContinuous" wrapText="1"/>
    </xf>
    <xf numFmtId="164" fontId="21" fillId="0" borderId="0" xfId="0" applyFont="1" applyFill="1" applyBorder="1" applyAlignment="1"/>
    <xf numFmtId="164" fontId="15" fillId="0" borderId="0" xfId="0" applyFont="1" applyFill="1" applyBorder="1" applyAlignment="1">
      <alignment horizontal="left"/>
    </xf>
    <xf numFmtId="167" fontId="15" fillId="0" borderId="0" xfId="0" applyNumberFormat="1" applyFont="1" applyFill="1" applyBorder="1" applyAlignment="1"/>
    <xf numFmtId="165" fontId="15" fillId="0" borderId="31" xfId="0" applyNumberFormat="1" applyFont="1" applyFill="1" applyBorder="1" applyAlignment="1"/>
    <xf numFmtId="167" fontId="15" fillId="0" borderId="16" xfId="0" applyNumberFormat="1" applyFont="1" applyFill="1" applyBorder="1" applyAlignment="1"/>
    <xf numFmtId="164" fontId="30" fillId="0" borderId="0" xfId="0" quotePrefix="1" applyFont="1" applyFill="1" applyAlignment="1">
      <alignment horizontal="right"/>
    </xf>
    <xf numFmtId="164" fontId="48" fillId="0" borderId="12" xfId="0" applyFont="1" applyFill="1" applyBorder="1" applyAlignment="1">
      <alignment horizontal="centerContinuous" wrapText="1"/>
    </xf>
    <xf numFmtId="164" fontId="48" fillId="0" borderId="35" xfId="0" applyFont="1" applyFill="1" applyBorder="1" applyAlignment="1">
      <alignment horizontal="centerContinuous" wrapText="1"/>
    </xf>
    <xf numFmtId="164" fontId="42" fillId="0" borderId="45" xfId="0" applyFont="1" applyFill="1" applyBorder="1"/>
    <xf numFmtId="171" fontId="37" fillId="0" borderId="18" xfId="28" applyNumberFormat="1" applyFont="1" applyFill="1" applyBorder="1"/>
    <xf numFmtId="171" fontId="42" fillId="0" borderId="46" xfId="28" applyNumberFormat="1" applyFont="1" applyFill="1" applyBorder="1"/>
    <xf numFmtId="171" fontId="42" fillId="0" borderId="18" xfId="28" applyNumberFormat="1" applyFont="1" applyFill="1" applyBorder="1"/>
    <xf numFmtId="165" fontId="42" fillId="0" borderId="44" xfId="28" applyNumberFormat="1" applyFont="1" applyFill="1" applyBorder="1"/>
    <xf numFmtId="170" fontId="37" fillId="0" borderId="18" xfId="28" applyNumberFormat="1" applyFont="1" applyFill="1" applyBorder="1"/>
    <xf numFmtId="170" fontId="42" fillId="0" borderId="46" xfId="28" applyNumberFormat="1" applyFont="1" applyFill="1" applyBorder="1"/>
    <xf numFmtId="170" fontId="42" fillId="0" borderId="18" xfId="28" applyNumberFormat="1" applyFont="1" applyFill="1" applyBorder="1"/>
    <xf numFmtId="9" fontId="15" fillId="0" borderId="0" xfId="41" applyFont="1" applyFill="1"/>
    <xf numFmtId="3" fontId="71" fillId="0" borderId="0" xfId="0" applyNumberFormat="1" applyFont="1" applyFill="1" applyBorder="1" applyAlignment="1">
      <alignment horizontal="left"/>
    </xf>
    <xf numFmtId="170" fontId="15" fillId="0" borderId="0" xfId="28" quotePrefix="1" applyNumberFormat="1" applyFont="1" applyFill="1" applyBorder="1" applyAlignment="1">
      <alignment horizontal="right"/>
    </xf>
    <xf numFmtId="165" fontId="72" fillId="0" borderId="0" xfId="28" applyNumberFormat="1" applyFont="1" applyFill="1" applyBorder="1"/>
    <xf numFmtId="3" fontId="33" fillId="0" borderId="16" xfId="0" applyNumberFormat="1" applyFont="1" applyFill="1" applyBorder="1" applyAlignment="1">
      <alignment horizontal="left"/>
    </xf>
    <xf numFmtId="39" fontId="15" fillId="0" borderId="22" xfId="28" applyNumberFormat="1" applyFont="1" applyFill="1" applyBorder="1"/>
    <xf numFmtId="3" fontId="33" fillId="0" borderId="0" xfId="0" applyNumberFormat="1" applyFont="1" applyFill="1" applyBorder="1" applyAlignment="1">
      <alignment horizontal="left"/>
    </xf>
    <xf numFmtId="39" fontId="42" fillId="0" borderId="22" xfId="28" applyNumberFormat="1" applyFont="1" applyFill="1" applyBorder="1"/>
    <xf numFmtId="39" fontId="15" fillId="0" borderId="0" xfId="28" applyNumberFormat="1" applyFont="1" applyFill="1"/>
    <xf numFmtId="174" fontId="15" fillId="0" borderId="0" xfId="28" applyNumberFormat="1" applyFont="1" applyFill="1" applyBorder="1"/>
    <xf numFmtId="2" fontId="15" fillId="0" borderId="0" xfId="28" applyNumberFormat="1" applyFont="1" applyFill="1" applyBorder="1"/>
    <xf numFmtId="2" fontId="15" fillId="0" borderId="0" xfId="28" applyNumberFormat="1" applyFont="1" applyFill="1"/>
    <xf numFmtId="2" fontId="15" fillId="0" borderId="22" xfId="28" applyNumberFormat="1" applyFont="1" applyFill="1" applyBorder="1"/>
    <xf numFmtId="2" fontId="42" fillId="0" borderId="22" xfId="28" applyNumberFormat="1" applyFont="1" applyFill="1" applyBorder="1"/>
    <xf numFmtId="2" fontId="37" fillId="0" borderId="31" xfId="28" applyNumberFormat="1" applyFont="1" applyFill="1" applyBorder="1"/>
    <xf numFmtId="165" fontId="15" fillId="0" borderId="16" xfId="0" applyNumberFormat="1" applyFont="1" applyFill="1" applyBorder="1" applyAlignment="1"/>
    <xf numFmtId="165" fontId="72" fillId="0" borderId="0" xfId="0" applyNumberFormat="1" applyFont="1" applyFill="1" applyBorder="1" applyAlignment="1"/>
    <xf numFmtId="167" fontId="72" fillId="0" borderId="0" xfId="0" applyNumberFormat="1" applyFont="1" applyFill="1" applyBorder="1" applyAlignment="1"/>
    <xf numFmtId="170" fontId="37" fillId="0" borderId="31" xfId="28" applyNumberFormat="1" applyFont="1" applyFill="1" applyBorder="1" applyAlignment="1"/>
    <xf numFmtId="170" fontId="37" fillId="0" borderId="22" xfId="28" applyNumberFormat="1" applyFont="1" applyFill="1" applyBorder="1" applyAlignment="1"/>
    <xf numFmtId="170" fontId="42" fillId="0" borderId="45" xfId="28" applyNumberFormat="1" applyFont="1" applyFill="1" applyBorder="1" applyAlignment="1"/>
    <xf numFmtId="170" fontId="42" fillId="0" borderId="22" xfId="28" applyNumberFormat="1" applyFont="1" applyFill="1" applyBorder="1" applyAlignment="1"/>
    <xf numFmtId="171" fontId="42" fillId="0" borderId="31" xfId="28" applyNumberFormat="1" applyFont="1" applyFill="1" applyBorder="1"/>
    <xf numFmtId="171" fontId="42" fillId="0" borderId="21" xfId="28" applyNumberFormat="1" applyFont="1" applyFill="1" applyBorder="1"/>
    <xf numFmtId="37" fontId="15" fillId="0" borderId="0" xfId="0" applyNumberFormat="1" applyFont="1" applyFill="1"/>
    <xf numFmtId="37" fontId="15" fillId="0" borderId="22" xfId="0" applyNumberFormat="1" applyFont="1" applyFill="1" applyBorder="1"/>
    <xf numFmtId="37" fontId="15" fillId="0" borderId="31" xfId="0" applyNumberFormat="1" applyFont="1" applyFill="1" applyBorder="1"/>
    <xf numFmtId="164" fontId="0" fillId="0" borderId="0" xfId="0" applyBorder="1"/>
    <xf numFmtId="166" fontId="33" fillId="0" borderId="16" xfId="48" applyNumberFormat="1" applyFont="1" applyFill="1" applyBorder="1" applyAlignment="1">
      <alignment horizontal="center"/>
    </xf>
    <xf numFmtId="0" fontId="33" fillId="0" borderId="16" xfId="38" applyFont="1" applyFill="1" applyBorder="1" applyAlignment="1">
      <alignment horizontal="left" wrapText="1"/>
    </xf>
    <xf numFmtId="0" fontId="58" fillId="0" borderId="16" xfId="38" applyFont="1" applyFill="1" applyBorder="1" applyAlignment="1">
      <alignment horizontal="left" wrapText="1"/>
    </xf>
    <xf numFmtId="0" fontId="33" fillId="0" borderId="16" xfId="38" applyFont="1" applyFill="1" applyBorder="1" applyAlignment="1">
      <alignment horizontal="center"/>
    </xf>
    <xf numFmtId="0" fontId="33" fillId="0" borderId="16" xfId="38" applyFont="1" applyFill="1" applyBorder="1" applyAlignment="1">
      <alignment horizontal="left"/>
    </xf>
    <xf numFmtId="0" fontId="33" fillId="0" borderId="21" xfId="38" applyFont="1" applyFill="1" applyBorder="1" applyAlignment="1" applyProtection="1">
      <alignment horizontal="centerContinuous" wrapText="1"/>
    </xf>
    <xf numFmtId="0" fontId="44" fillId="0" borderId="18" xfId="38" applyFont="1" applyFill="1" applyBorder="1" applyAlignment="1" applyProtection="1">
      <alignment horizontal="centerContinuous" wrapText="1"/>
    </xf>
    <xf numFmtId="0" fontId="33" fillId="0" borderId="18" xfId="38" applyFont="1" applyFill="1" applyBorder="1" applyAlignment="1" applyProtection="1">
      <alignment horizontal="centerContinuous" wrapText="1"/>
    </xf>
    <xf numFmtId="0" fontId="33" fillId="0" borderId="16" xfId="38" applyFont="1" applyFill="1" applyBorder="1" applyAlignment="1" applyProtection="1">
      <alignment horizontal="centerContinuous" wrapText="1"/>
    </xf>
    <xf numFmtId="0" fontId="33" fillId="0" borderId="40" xfId="38" applyFont="1" applyFill="1" applyBorder="1" applyAlignment="1" applyProtection="1">
      <alignment horizontal="centerContinuous" wrapText="1"/>
    </xf>
    <xf numFmtId="0" fontId="33" fillId="0" borderId="23" xfId="38" applyFont="1" applyFill="1" applyBorder="1" applyAlignment="1" applyProtection="1">
      <alignment horizontal="centerContinuous" wrapText="1"/>
    </xf>
    <xf numFmtId="0" fontId="33" fillId="0" borderId="19" xfId="38" applyFont="1" applyFill="1" applyBorder="1" applyAlignment="1" applyProtection="1">
      <alignment horizontal="centerContinuous" wrapText="1"/>
    </xf>
    <xf numFmtId="0" fontId="59" fillId="33" borderId="50" xfId="48" applyNumberFormat="1" applyFont="1" applyFill="1" applyBorder="1" applyAlignment="1" applyProtection="1">
      <alignment horizontal="center"/>
      <protection locked="0"/>
    </xf>
    <xf numFmtId="0" fontId="59" fillId="33" borderId="50" xfId="38" applyNumberFormat="1" applyFont="1" applyFill="1" applyBorder="1" applyAlignment="1" applyProtection="1">
      <alignment horizontal="left" wrapText="1"/>
      <protection locked="0"/>
    </xf>
    <xf numFmtId="0" fontId="59" fillId="33" borderId="50" xfId="38" applyNumberFormat="1" applyFont="1" applyFill="1" applyBorder="1" applyAlignment="1" applyProtection="1">
      <alignment horizontal="center"/>
      <protection locked="0"/>
    </xf>
    <xf numFmtId="1" fontId="59" fillId="33" borderId="50" xfId="38" applyNumberFormat="1" applyFont="1" applyFill="1" applyBorder="1" applyAlignment="1" applyProtection="1">
      <alignment horizontal="center"/>
      <protection locked="0"/>
    </xf>
    <xf numFmtId="0" fontId="33" fillId="26" borderId="15" xfId="38" applyFont="1" applyFill="1" applyBorder="1" applyAlignment="1" applyProtection="1">
      <alignment horizontal="center" wrapText="1"/>
    </xf>
    <xf numFmtId="0" fontId="33" fillId="0" borderId="23" xfId="38" applyFont="1" applyFill="1" applyBorder="1" applyAlignment="1" applyProtection="1">
      <alignment horizontal="center" wrapText="1"/>
    </xf>
    <xf numFmtId="0" fontId="33" fillId="26" borderId="23" xfId="38" applyFont="1" applyFill="1" applyBorder="1" applyAlignment="1" applyProtection="1">
      <alignment horizontal="center" wrapText="1"/>
    </xf>
    <xf numFmtId="0" fontId="33" fillId="29" borderId="18" xfId="38" applyFont="1" applyFill="1" applyBorder="1" applyAlignment="1" applyProtection="1">
      <alignment horizontal="center" wrapText="1"/>
    </xf>
    <xf numFmtId="0" fontId="33" fillId="31" borderId="18" xfId="38" applyFont="1" applyFill="1" applyBorder="1" applyAlignment="1" applyProtection="1">
      <alignment horizontal="center" wrapText="1"/>
    </xf>
    <xf numFmtId="0" fontId="33" fillId="26" borderId="18" xfId="38" applyFont="1" applyFill="1" applyBorder="1" applyAlignment="1" applyProtection="1">
      <alignment horizontal="center" wrapText="1"/>
    </xf>
    <xf numFmtId="0" fontId="33" fillId="0" borderId="40" xfId="38" applyFont="1" applyFill="1" applyBorder="1" applyAlignment="1" applyProtection="1">
      <alignment horizontal="center" wrapText="1"/>
    </xf>
    <xf numFmtId="0" fontId="33" fillId="31" borderId="23" xfId="38" applyFont="1" applyFill="1" applyBorder="1" applyAlignment="1" applyProtection="1">
      <alignment horizontal="center" wrapText="1"/>
    </xf>
    <xf numFmtId="3" fontId="33" fillId="26" borderId="40" xfId="38" applyNumberFormat="1" applyFont="1" applyFill="1" applyBorder="1" applyAlignment="1" applyProtection="1">
      <alignment horizontal="center" wrapText="1"/>
    </xf>
    <xf numFmtId="3" fontId="33" fillId="0" borderId="23" xfId="38" applyNumberFormat="1" applyFont="1" applyFill="1" applyBorder="1" applyAlignment="1" applyProtection="1">
      <alignment horizontal="center" wrapText="1"/>
    </xf>
    <xf numFmtId="3" fontId="33" fillId="29" borderId="18" xfId="38" applyNumberFormat="1" applyFont="1" applyFill="1" applyBorder="1" applyAlignment="1" applyProtection="1">
      <alignment horizontal="center" wrapText="1"/>
    </xf>
    <xf numFmtId="3" fontId="33" fillId="31" borderId="18" xfId="38" applyNumberFormat="1" applyFont="1" applyFill="1" applyBorder="1" applyAlignment="1" applyProtection="1">
      <alignment horizontal="center" wrapText="1"/>
    </xf>
    <xf numFmtId="3" fontId="33" fillId="26" borderId="23" xfId="38" applyNumberFormat="1" applyFont="1" applyFill="1" applyBorder="1" applyAlignment="1" applyProtection="1">
      <alignment horizontal="center" wrapText="1"/>
    </xf>
    <xf numFmtId="169" fontId="33" fillId="26" borderId="23" xfId="38" applyNumberFormat="1" applyFont="1" applyFill="1" applyBorder="1" applyAlignment="1" applyProtection="1">
      <alignment horizontal="center" wrapText="1"/>
    </xf>
    <xf numFmtId="169" fontId="33" fillId="0" borderId="40" xfId="38" applyNumberFormat="1" applyFont="1" applyFill="1" applyBorder="1" applyAlignment="1" applyProtection="1">
      <alignment horizontal="center" wrapText="1"/>
    </xf>
    <xf numFmtId="0" fontId="33" fillId="29" borderId="21" xfId="38" applyFont="1" applyFill="1" applyBorder="1" applyAlignment="1" applyProtection="1">
      <alignment horizontal="center" wrapText="1"/>
    </xf>
    <xf numFmtId="0" fontId="33" fillId="26" borderId="40" xfId="38" applyFont="1" applyFill="1" applyBorder="1" applyAlignment="1" applyProtection="1">
      <alignment horizontal="center" wrapText="1"/>
    </xf>
    <xf numFmtId="3" fontId="33" fillId="26" borderId="21" xfId="48" applyNumberFormat="1" applyFont="1" applyFill="1" applyBorder="1" applyAlignment="1" applyProtection="1">
      <alignment horizontal="right"/>
      <protection locked="0"/>
    </xf>
    <xf numFmtId="3" fontId="33" fillId="0" borderId="21" xfId="48" applyNumberFormat="1" applyFont="1" applyFill="1" applyBorder="1" applyAlignment="1" applyProtection="1">
      <alignment horizontal="right" wrapText="1"/>
      <protection locked="0"/>
    </xf>
    <xf numFmtId="0" fontId="33" fillId="26" borderId="14" xfId="38" applyFont="1" applyFill="1" applyBorder="1" applyAlignment="1" applyProtection="1">
      <alignment horizontal="center" wrapText="1"/>
    </xf>
    <xf numFmtId="0" fontId="33" fillId="29" borderId="40" xfId="38" applyFont="1" applyFill="1" applyBorder="1" applyAlignment="1" applyProtection="1">
      <alignment horizontal="center" wrapText="1"/>
    </xf>
    <xf numFmtId="167" fontId="42" fillId="36" borderId="16" xfId="0" applyNumberFormat="1" applyFont="1" applyFill="1" applyBorder="1"/>
    <xf numFmtId="2" fontId="15" fillId="0" borderId="16" xfId="28" applyNumberFormat="1" applyFont="1" applyFill="1" applyBorder="1"/>
    <xf numFmtId="171" fontId="15" fillId="0" borderId="22" xfId="28" applyNumberFormat="1" applyFont="1" applyFill="1" applyBorder="1" applyAlignment="1"/>
    <xf numFmtId="171" fontId="15" fillId="0" borderId="0" xfId="28" applyNumberFormat="1" applyFont="1" applyFill="1" applyAlignment="1"/>
    <xf numFmtId="171" fontId="15" fillId="0" borderId="0" xfId="28" applyNumberFormat="1" applyFont="1" applyFill="1" applyBorder="1" applyAlignment="1"/>
    <xf numFmtId="3" fontId="42" fillId="31" borderId="22" xfId="141" applyNumberFormat="1" applyFont="1" applyFill="1" applyBorder="1" applyAlignment="1">
      <alignment horizontal="right"/>
    </xf>
    <xf numFmtId="167" fontId="42" fillId="36" borderId="54" xfId="0" applyNumberFormat="1" applyFont="1" applyFill="1" applyBorder="1"/>
    <xf numFmtId="10" fontId="42" fillId="0" borderId="0" xfId="41" applyNumberFormat="1" applyFont="1" applyFill="1"/>
    <xf numFmtId="167" fontId="42" fillId="0" borderId="31" xfId="0" applyNumberFormat="1" applyFont="1" applyFill="1" applyBorder="1"/>
    <xf numFmtId="165" fontId="33" fillId="0" borderId="58" xfId="0" applyNumberFormat="1" applyFont="1" applyFill="1" applyBorder="1"/>
    <xf numFmtId="165" fontId="15" fillId="0" borderId="58" xfId="0" applyNumberFormat="1" applyFont="1" applyFill="1" applyBorder="1"/>
    <xf numFmtId="164" fontId="15" fillId="0" borderId="58" xfId="0" applyFont="1" applyFill="1" applyBorder="1"/>
    <xf numFmtId="164" fontId="15" fillId="0" borderId="59" xfId="0" applyFont="1" applyFill="1" applyBorder="1"/>
    <xf numFmtId="165" fontId="33" fillId="0" borderId="60" xfId="0" applyNumberFormat="1" applyFont="1" applyFill="1" applyBorder="1"/>
    <xf numFmtId="165" fontId="15" fillId="0" borderId="60" xfId="0" applyNumberFormat="1" applyFont="1" applyFill="1" applyBorder="1"/>
    <xf numFmtId="167" fontId="42" fillId="0" borderId="60" xfId="0" applyNumberFormat="1" applyFont="1" applyFill="1" applyBorder="1"/>
    <xf numFmtId="167" fontId="42" fillId="0" borderId="61" xfId="0" applyNumberFormat="1" applyFont="1" applyFill="1" applyBorder="1"/>
    <xf numFmtId="164" fontId="15" fillId="0" borderId="60" xfId="0" applyFont="1" applyFill="1" applyBorder="1"/>
    <xf numFmtId="164" fontId="33" fillId="0" borderId="58" xfId="0" applyFont="1" applyFill="1" applyBorder="1"/>
    <xf numFmtId="164" fontId="33" fillId="0" borderId="59" xfId="0" applyFont="1" applyFill="1" applyBorder="1"/>
    <xf numFmtId="167" fontId="44" fillId="0" borderId="60" xfId="0" applyNumberFormat="1" applyFont="1" applyFill="1" applyBorder="1"/>
    <xf numFmtId="167" fontId="44" fillId="0" borderId="61" xfId="0" applyNumberFormat="1" applyFont="1" applyFill="1" applyBorder="1"/>
    <xf numFmtId="164" fontId="33" fillId="0" borderId="60" xfId="0" applyFont="1" applyFill="1" applyBorder="1"/>
    <xf numFmtId="3" fontId="15" fillId="26" borderId="31" xfId="48" applyNumberFormat="1" applyFont="1" applyFill="1" applyBorder="1"/>
    <xf numFmtId="3" fontId="15" fillId="0" borderId="31" xfId="48" applyNumberFormat="1" applyFont="1" applyFill="1" applyBorder="1" applyAlignment="1" applyProtection="1">
      <alignment horizontal="right"/>
      <protection locked="0"/>
    </xf>
    <xf numFmtId="169" fontId="15" fillId="26" borderId="31" xfId="52" applyNumberFormat="1" applyFont="1" applyFill="1" applyBorder="1" applyAlignment="1">
      <alignment horizontal="right"/>
    </xf>
    <xf numFmtId="170" fontId="15" fillId="0" borderId="31" xfId="30287" applyNumberFormat="1" applyFont="1" applyFill="1" applyBorder="1" applyAlignment="1" applyProtection="1">
      <protection locked="0"/>
    </xf>
    <xf numFmtId="164" fontId="32" fillId="0" borderId="0" xfId="0" applyFont="1" applyFill="1" applyBorder="1" applyAlignment="1">
      <alignment wrapText="1"/>
    </xf>
    <xf numFmtId="164" fontId="32" fillId="0" borderId="54" xfId="0" applyFont="1" applyFill="1" applyBorder="1"/>
    <xf numFmtId="166" fontId="75" fillId="0" borderId="62" xfId="0" applyNumberFormat="1" applyFont="1" applyFill="1" applyBorder="1"/>
    <xf numFmtId="166" fontId="75" fillId="0" borderId="67" xfId="0" applyNumberFormat="1" applyFont="1" applyFill="1" applyBorder="1"/>
    <xf numFmtId="166" fontId="75" fillId="0" borderId="66" xfId="0" applyNumberFormat="1" applyFont="1" applyFill="1" applyBorder="1"/>
    <xf numFmtId="164" fontId="75" fillId="0" borderId="62" xfId="0" applyFont="1" applyFill="1" applyBorder="1"/>
    <xf numFmtId="164" fontId="75" fillId="0" borderId="67" xfId="0" applyFont="1" applyFill="1" applyBorder="1"/>
    <xf numFmtId="164" fontId="76" fillId="0" borderId="67" xfId="0" applyFont="1" applyFill="1" applyBorder="1"/>
    <xf numFmtId="164" fontId="76" fillId="0" borderId="63" xfId="0" applyFont="1" applyFill="1" applyBorder="1"/>
    <xf numFmtId="164" fontId="75" fillId="0" borderId="63" xfId="0" applyFont="1" applyFill="1" applyBorder="1"/>
    <xf numFmtId="164" fontId="76" fillId="0" borderId="62" xfId="0" applyFont="1" applyFill="1" applyBorder="1"/>
    <xf numFmtId="164" fontId="75" fillId="0" borderId="75" xfId="0" applyFont="1" applyFill="1" applyBorder="1"/>
    <xf numFmtId="164" fontId="75" fillId="0" borderId="76" xfId="0" applyFont="1" applyFill="1" applyBorder="1"/>
    <xf numFmtId="164" fontId="75" fillId="0" borderId="38" xfId="0" applyFont="1" applyFill="1" applyBorder="1"/>
    <xf numFmtId="164" fontId="75" fillId="0" borderId="32" xfId="0" applyFont="1" applyFill="1" applyBorder="1"/>
    <xf numFmtId="164" fontId="76" fillId="0" borderId="38" xfId="0" applyFont="1" applyFill="1" applyBorder="1"/>
    <xf numFmtId="164" fontId="76" fillId="0" borderId="71" xfId="0" applyFont="1" applyFill="1" applyBorder="1"/>
    <xf numFmtId="164" fontId="76" fillId="0" borderId="72" xfId="0" applyFont="1" applyFill="1" applyBorder="1"/>
    <xf numFmtId="166" fontId="75" fillId="0" borderId="69" xfId="0" applyNumberFormat="1" applyFont="1" applyFill="1" applyBorder="1"/>
    <xf numFmtId="166" fontId="75" fillId="0" borderId="0" xfId="0" applyNumberFormat="1" applyFont="1" applyFill="1"/>
    <xf numFmtId="164" fontId="75" fillId="0" borderId="65" xfId="0" applyFont="1" applyFill="1" applyBorder="1"/>
    <xf numFmtId="165" fontId="75" fillId="0" borderId="69" xfId="0" applyNumberFormat="1" applyFont="1" applyFill="1" applyBorder="1"/>
    <xf numFmtId="165" fontId="75" fillId="0" borderId="62" xfId="0" applyNumberFormat="1" applyFont="1" applyFill="1" applyBorder="1"/>
    <xf numFmtId="165" fontId="75" fillId="0" borderId="71" xfId="0" applyNumberFormat="1" applyFont="1" applyFill="1" applyBorder="1"/>
    <xf numFmtId="164" fontId="75" fillId="0" borderId="62" xfId="0" applyFont="1" applyFill="1" applyBorder="1" applyAlignment="1">
      <alignment wrapText="1"/>
    </xf>
    <xf numFmtId="164" fontId="75" fillId="0" borderId="65" xfId="0" applyFont="1" applyFill="1" applyBorder="1" applyAlignment="1">
      <alignment wrapText="1"/>
    </xf>
    <xf numFmtId="164" fontId="75" fillId="0" borderId="64" xfId="0" applyFont="1" applyFill="1" applyBorder="1"/>
    <xf numFmtId="164" fontId="75" fillId="0" borderId="66" xfId="0" applyFont="1" applyFill="1" applyBorder="1"/>
    <xf numFmtId="164" fontId="75" fillId="0" borderId="68" xfId="0" applyFont="1" applyFill="1" applyBorder="1"/>
    <xf numFmtId="165" fontId="75" fillId="0" borderId="67" xfId="0" applyNumberFormat="1" applyFont="1" applyFill="1" applyBorder="1"/>
    <xf numFmtId="165" fontId="75" fillId="0" borderId="66" xfId="0" applyNumberFormat="1" applyFont="1" applyFill="1" applyBorder="1"/>
    <xf numFmtId="164" fontId="75" fillId="0" borderId="69" xfId="0" applyFont="1" applyFill="1" applyBorder="1"/>
    <xf numFmtId="165" fontId="75" fillId="0" borderId="0" xfId="0" applyNumberFormat="1" applyFont="1" applyFill="1"/>
    <xf numFmtId="165" fontId="75" fillId="0" borderId="70" xfId="0" applyNumberFormat="1" applyFont="1" applyFill="1" applyBorder="1"/>
    <xf numFmtId="165" fontId="77" fillId="0" borderId="69" xfId="0" applyNumberFormat="1" applyFont="1" applyFill="1" applyBorder="1"/>
    <xf numFmtId="164" fontId="76" fillId="0" borderId="78" xfId="0" applyFont="1" applyFill="1" applyBorder="1"/>
    <xf numFmtId="164" fontId="76" fillId="0" borderId="76" xfId="0" applyFont="1" applyFill="1" applyBorder="1"/>
    <xf numFmtId="164" fontId="76" fillId="0" borderId="75" xfId="0" applyFont="1" applyFill="1" applyBorder="1"/>
    <xf numFmtId="165" fontId="75" fillId="0" borderId="73" xfId="0" applyNumberFormat="1" applyFont="1" applyFill="1" applyBorder="1"/>
    <xf numFmtId="165" fontId="75" fillId="0" borderId="74" xfId="0" applyNumberFormat="1" applyFont="1" applyFill="1" applyBorder="1"/>
    <xf numFmtId="164" fontId="75" fillId="0" borderId="79" xfId="0" applyFont="1" applyFill="1" applyBorder="1"/>
    <xf numFmtId="165" fontId="75" fillId="0" borderId="79" xfId="0" applyNumberFormat="1" applyFont="1" applyFill="1" applyBorder="1"/>
    <xf numFmtId="165" fontId="75" fillId="0" borderId="16" xfId="0" applyNumberFormat="1" applyFont="1" applyFill="1" applyBorder="1"/>
    <xf numFmtId="165" fontId="75" fillId="0" borderId="80" xfId="0" applyNumberFormat="1" applyFont="1" applyFill="1" applyBorder="1"/>
    <xf numFmtId="165" fontId="75" fillId="0" borderId="78" xfId="0" applyNumberFormat="1" applyFont="1" applyFill="1" applyBorder="1"/>
    <xf numFmtId="165" fontId="75" fillId="0" borderId="75" xfId="0" applyNumberFormat="1" applyFont="1" applyFill="1" applyBorder="1"/>
    <xf numFmtId="165" fontId="75" fillId="0" borderId="81" xfId="0" applyNumberFormat="1" applyFont="1" applyFill="1" applyBorder="1"/>
    <xf numFmtId="164" fontId="76" fillId="0" borderId="69" xfId="0" applyFont="1" applyFill="1" applyBorder="1"/>
    <xf numFmtId="165" fontId="76" fillId="0" borderId="69" xfId="0" applyNumberFormat="1" applyFont="1" applyFill="1" applyBorder="1"/>
    <xf numFmtId="165" fontId="76" fillId="0" borderId="0" xfId="0" applyNumberFormat="1" applyFont="1" applyFill="1"/>
    <xf numFmtId="165" fontId="76" fillId="0" borderId="70" xfId="0" applyNumberFormat="1" applyFont="1" applyFill="1" applyBorder="1"/>
    <xf numFmtId="165" fontId="76" fillId="0" borderId="62" xfId="0" applyNumberFormat="1" applyFont="1" applyFill="1" applyBorder="1"/>
    <xf numFmtId="165" fontId="76" fillId="0" borderId="67" xfId="0" applyNumberFormat="1" applyFont="1" applyFill="1" applyBorder="1"/>
    <xf numFmtId="165" fontId="76" fillId="0" borderId="66" xfId="0" applyNumberFormat="1" applyFont="1" applyFill="1" applyBorder="1"/>
    <xf numFmtId="165" fontId="75" fillId="0" borderId="0" xfId="0" applyNumberFormat="1" applyFont="1" applyFill="1" applyBorder="1"/>
    <xf numFmtId="165" fontId="76" fillId="0" borderId="82" xfId="0" applyNumberFormat="1" applyFont="1" applyFill="1" applyBorder="1"/>
    <xf numFmtId="165" fontId="76" fillId="0" borderId="58" xfId="0" applyNumberFormat="1" applyFont="1" applyFill="1" applyBorder="1"/>
    <xf numFmtId="165" fontId="76" fillId="0" borderId="83" xfId="0" applyNumberFormat="1" applyFont="1" applyFill="1" applyBorder="1"/>
    <xf numFmtId="165" fontId="76" fillId="0" borderId="84" xfId="0" applyNumberFormat="1" applyFont="1" applyFill="1" applyBorder="1"/>
    <xf numFmtId="165" fontId="76" fillId="0" borderId="60" xfId="0" applyNumberFormat="1" applyFont="1" applyFill="1" applyBorder="1"/>
    <xf numFmtId="165" fontId="76" fillId="0" borderId="85" xfId="0" applyNumberFormat="1" applyFont="1" applyFill="1" applyBorder="1"/>
    <xf numFmtId="164" fontId="76" fillId="0" borderId="82" xfId="0" applyFont="1" applyFill="1" applyBorder="1"/>
    <xf numFmtId="164" fontId="76" fillId="0" borderId="84" xfId="0" applyFont="1" applyFill="1" applyBorder="1"/>
    <xf numFmtId="166" fontId="75" fillId="0" borderId="70" xfId="0" applyNumberFormat="1" applyFont="1" applyFill="1" applyBorder="1"/>
    <xf numFmtId="166" fontId="75" fillId="0" borderId="86" xfId="0" applyNumberFormat="1" applyFont="1" applyFill="1" applyBorder="1"/>
    <xf numFmtId="166" fontId="75" fillId="0" borderId="87" xfId="0" applyNumberFormat="1" applyFont="1" applyFill="1" applyBorder="1"/>
    <xf numFmtId="166" fontId="75" fillId="0" borderId="88" xfId="0" applyNumberFormat="1" applyFont="1" applyFill="1" applyBorder="1"/>
    <xf numFmtId="164" fontId="76" fillId="0" borderId="86" xfId="0" applyFont="1" applyFill="1" applyBorder="1"/>
    <xf numFmtId="164" fontId="76" fillId="0" borderId="89" xfId="0" applyFont="1" applyFill="1" applyBorder="1"/>
    <xf numFmtId="164" fontId="75" fillId="0" borderId="86" xfId="0" applyFont="1" applyFill="1" applyBorder="1"/>
    <xf numFmtId="164" fontId="75" fillId="0" borderId="89" xfId="0" applyFont="1" applyFill="1" applyBorder="1"/>
    <xf numFmtId="164" fontId="76" fillId="0" borderId="87" xfId="0" applyFont="1" applyFill="1" applyBorder="1"/>
    <xf numFmtId="167" fontId="42" fillId="36" borderId="21" xfId="0" applyNumberFormat="1" applyFont="1" applyFill="1" applyBorder="1"/>
    <xf numFmtId="39" fontId="37" fillId="0" borderId="31" xfId="28" applyNumberFormat="1" applyFont="1" applyFill="1" applyBorder="1"/>
    <xf numFmtId="3" fontId="42" fillId="29" borderId="22" xfId="141" applyNumberFormat="1" applyFont="1" applyFill="1" applyBorder="1" applyAlignment="1">
      <alignment horizontal="right"/>
    </xf>
    <xf numFmtId="3" fontId="37" fillId="32" borderId="22" xfId="141" applyNumberFormat="1" applyFont="1" applyFill="1" applyBorder="1" applyAlignment="1">
      <alignment horizontal="right"/>
    </xf>
    <xf numFmtId="3" fontId="15" fillId="32" borderId="24" xfId="141" applyNumberFormat="1" applyFont="1" applyFill="1" applyBorder="1" applyAlignment="1">
      <alignment horizontal="right"/>
    </xf>
    <xf numFmtId="3" fontId="42" fillId="32" borderId="31" xfId="141" applyNumberFormat="1" applyFont="1" applyFill="1" applyBorder="1" applyAlignment="1" applyProtection="1">
      <alignment horizontal="right" wrapText="1"/>
    </xf>
    <xf numFmtId="3" fontId="15" fillId="32" borderId="31" xfId="141" applyNumberFormat="1" applyFont="1" applyFill="1" applyBorder="1" applyAlignment="1">
      <alignment horizontal="right"/>
    </xf>
    <xf numFmtId="3" fontId="42" fillId="30" borderId="22" xfId="141" applyNumberFormat="1" applyFont="1" applyFill="1" applyBorder="1" applyAlignment="1" applyProtection="1">
      <alignment horizontal="right" wrapText="1"/>
    </xf>
    <xf numFmtId="169" fontId="15" fillId="32" borderId="24" xfId="141" applyNumberFormat="1" applyFont="1" applyFill="1" applyBorder="1" applyAlignment="1">
      <alignment horizontal="right"/>
    </xf>
    <xf numFmtId="169" fontId="15" fillId="26" borderId="31" xfId="141" applyNumberFormat="1" applyFont="1" applyFill="1" applyBorder="1" applyAlignment="1">
      <alignment horizontal="right"/>
    </xf>
    <xf numFmtId="169" fontId="15" fillId="32" borderId="31" xfId="141" applyNumberFormat="1" applyFont="1" applyFill="1" applyBorder="1" applyAlignment="1">
      <alignment horizontal="right"/>
    </xf>
    <xf numFmtId="169" fontId="15" fillId="32" borderId="22" xfId="141" applyNumberFormat="1" applyFont="1" applyFill="1" applyBorder="1" applyAlignment="1">
      <alignment horizontal="right"/>
    </xf>
    <xf numFmtId="3" fontId="42" fillId="29" borderId="24" xfId="141" applyNumberFormat="1" applyFont="1" applyFill="1" applyBorder="1" applyAlignment="1">
      <alignment horizontal="right"/>
    </xf>
    <xf numFmtId="49" fontId="15" fillId="37" borderId="0" xfId="30335" applyNumberFormat="1" applyFont="1" applyFill="1" applyBorder="1" applyAlignment="1" applyProtection="1">
      <alignment horizontal="center"/>
      <protection locked="0"/>
    </xf>
    <xf numFmtId="49" fontId="15" fillId="37" borderId="0" xfId="47" applyNumberFormat="1" applyFont="1" applyFill="1" applyBorder="1" applyAlignment="1" applyProtection="1">
      <alignment horizontal="left"/>
      <protection locked="0"/>
    </xf>
    <xf numFmtId="3" fontId="79" fillId="37" borderId="0" xfId="30336" applyFont="1" applyFill="1" applyBorder="1" applyAlignment="1" applyProtection="1">
      <protection locked="0"/>
    </xf>
    <xf numFmtId="1" fontId="15" fillId="37" borderId="0" xfId="30335" applyNumberFormat="1" applyFont="1" applyFill="1" applyBorder="1" applyAlignment="1" applyProtection="1">
      <alignment horizontal="center"/>
      <protection locked="0"/>
    </xf>
    <xf numFmtId="1" fontId="33" fillId="37" borderId="0" xfId="30335" applyNumberFormat="1" applyFont="1" applyFill="1" applyBorder="1" applyAlignment="1" applyProtection="1">
      <alignment horizontal="center"/>
      <protection locked="0"/>
    </xf>
    <xf numFmtId="49" fontId="15" fillId="37" borderId="0" xfId="30335" applyNumberFormat="1" applyFont="1" applyFill="1" applyBorder="1" applyAlignment="1" applyProtection="1">
      <alignment horizontal="left"/>
      <protection locked="0"/>
    </xf>
    <xf numFmtId="49" fontId="58" fillId="37" borderId="0" xfId="30335" applyNumberFormat="1" applyFont="1" applyFill="1" applyBorder="1" applyAlignment="1" applyProtection="1">
      <alignment horizontal="left"/>
      <protection locked="0"/>
    </xf>
    <xf numFmtId="49" fontId="58" fillId="37" borderId="0" xfId="47" applyNumberFormat="1" applyFont="1" applyFill="1" applyBorder="1" applyAlignment="1" applyProtection="1">
      <alignment horizontal="left"/>
      <protection locked="0"/>
    </xf>
    <xf numFmtId="49" fontId="15" fillId="38" borderId="0" xfId="47" applyNumberFormat="1" applyFont="1" applyFill="1" applyBorder="1" applyAlignment="1" applyProtection="1">
      <alignment horizontal="left"/>
      <protection locked="0"/>
    </xf>
    <xf numFmtId="1" fontId="15" fillId="37" borderId="0" xfId="47" applyNumberFormat="1" applyFont="1" applyFill="1" applyBorder="1" applyAlignment="1" applyProtection="1">
      <alignment horizontal="center"/>
      <protection locked="0"/>
    </xf>
    <xf numFmtId="49" fontId="80" fillId="37" borderId="0" xfId="47" applyNumberFormat="1" applyFont="1" applyFill="1" applyBorder="1" applyAlignment="1" applyProtection="1">
      <alignment horizontal="left"/>
      <protection locked="0"/>
    </xf>
    <xf numFmtId="1" fontId="55" fillId="37" borderId="0" xfId="30335" applyNumberFormat="1" applyFont="1" applyFill="1" applyBorder="1" applyAlignment="1" applyProtection="1">
      <alignment horizontal="center"/>
      <protection locked="0"/>
    </xf>
    <xf numFmtId="49" fontId="15" fillId="37" borderId="0" xfId="30336" applyNumberFormat="1" applyFont="1" applyFill="1" applyBorder="1" applyAlignment="1" applyProtection="1">
      <alignment horizontal="center"/>
      <protection locked="0"/>
    </xf>
    <xf numFmtId="1" fontId="15" fillId="37" borderId="0" xfId="30336" applyNumberFormat="1" applyFont="1" applyFill="1" applyBorder="1" applyAlignment="1" applyProtection="1">
      <alignment horizontal="center"/>
      <protection locked="0"/>
    </xf>
    <xf numFmtId="49" fontId="79" fillId="37" borderId="0" xfId="47" applyNumberFormat="1" applyFont="1" applyFill="1" applyBorder="1" applyAlignment="1" applyProtection="1">
      <alignment horizontal="left"/>
      <protection locked="0"/>
    </xf>
    <xf numFmtId="1" fontId="55" fillId="37" borderId="0" xfId="47" applyNumberFormat="1" applyFont="1" applyFill="1" applyBorder="1" applyAlignment="1" applyProtection="1">
      <alignment horizontal="center"/>
      <protection locked="0"/>
    </xf>
    <xf numFmtId="49" fontId="15" fillId="39" borderId="22" xfId="47" applyNumberFormat="1" applyFont="1" applyFill="1" applyBorder="1" applyAlignment="1" applyProtection="1">
      <alignment horizontal="center"/>
      <protection locked="0"/>
    </xf>
    <xf numFmtId="49" fontId="15" fillId="39" borderId="0" xfId="47" applyNumberFormat="1" applyFont="1" applyFill="1" applyBorder="1" applyAlignment="1" applyProtection="1">
      <alignment horizontal="left"/>
      <protection locked="0"/>
    </xf>
    <xf numFmtId="49" fontId="58" fillId="39" borderId="0" xfId="47" applyNumberFormat="1" applyFont="1" applyFill="1" applyBorder="1" applyAlignment="1" applyProtection="1">
      <alignment horizontal="left"/>
      <protection locked="0"/>
    </xf>
    <xf numFmtId="49" fontId="15" fillId="39" borderId="0" xfId="164" applyNumberFormat="1" applyFont="1" applyFill="1" applyBorder="1" applyAlignment="1" applyProtection="1">
      <alignment horizontal="center"/>
      <protection locked="0"/>
    </xf>
    <xf numFmtId="1" fontId="15" fillId="39" borderId="0" xfId="47" applyNumberFormat="1" applyFont="1" applyFill="1" applyBorder="1" applyAlignment="1" applyProtection="1">
      <alignment horizontal="center"/>
      <protection locked="0"/>
    </xf>
    <xf numFmtId="3" fontId="54" fillId="0" borderId="31" xfId="0" applyNumberFormat="1" applyFont="1" applyFill="1" applyBorder="1"/>
    <xf numFmtId="3" fontId="54" fillId="0" borderId="31" xfId="20041" applyNumberFormat="1" applyFont="1" applyFill="1" applyBorder="1" applyAlignment="1">
      <alignment horizontal="right"/>
    </xf>
    <xf numFmtId="169" fontId="15" fillId="26" borderId="31" xfId="30332" applyNumberFormat="1" applyFont="1" applyFill="1" applyBorder="1" applyAlignment="1">
      <alignment horizontal="right"/>
    </xf>
    <xf numFmtId="170" fontId="54" fillId="0" borderId="31" xfId="20048" applyNumberFormat="1" applyFont="1" applyFill="1" applyBorder="1" applyAlignment="1"/>
    <xf numFmtId="4" fontId="81" fillId="0" borderId="0" xfId="0" applyNumberFormat="1" applyFont="1" applyAlignment="1">
      <alignment horizontal="right" vertical="top"/>
    </xf>
    <xf numFmtId="165" fontId="54" fillId="0" borderId="31" xfId="20048" applyNumberFormat="1" applyFont="1" applyFill="1" applyBorder="1" applyAlignment="1"/>
    <xf numFmtId="3" fontId="15" fillId="26" borderId="31" xfId="30332" applyNumberFormat="1" applyFont="1" applyFill="1" applyBorder="1" applyAlignment="1">
      <alignment horizontal="right"/>
    </xf>
    <xf numFmtId="166" fontId="54" fillId="0" borderId="31" xfId="20048" applyNumberFormat="1" applyFont="1" applyFill="1" applyBorder="1" applyAlignment="1"/>
    <xf numFmtId="165" fontId="54" fillId="0" borderId="31" xfId="20048" applyNumberFormat="1" applyFont="1" applyFill="1" applyBorder="1" applyAlignment="1">
      <alignment horizontal="right"/>
    </xf>
    <xf numFmtId="3" fontId="54" fillId="0" borderId="31" xfId="20048" applyNumberFormat="1" applyFont="1" applyFill="1" applyBorder="1" applyAlignment="1">
      <alignment horizontal="right"/>
    </xf>
    <xf numFmtId="169" fontId="54" fillId="0" borderId="31" xfId="20048" applyNumberFormat="1" applyFont="1" applyFill="1" applyBorder="1" applyAlignment="1">
      <alignment horizontal="right"/>
    </xf>
    <xf numFmtId="49" fontId="79" fillId="39" borderId="0" xfId="47" applyNumberFormat="1" applyFont="1" applyFill="1" applyBorder="1" applyAlignment="1" applyProtection="1">
      <alignment horizontal="left"/>
      <protection locked="0"/>
    </xf>
    <xf numFmtId="1" fontId="33" fillId="39" borderId="0" xfId="47" applyNumberFormat="1" applyFont="1" applyFill="1" applyBorder="1" applyAlignment="1" applyProtection="1">
      <alignment horizontal="center"/>
      <protection locked="0"/>
    </xf>
    <xf numFmtId="1" fontId="55" fillId="39" borderId="0" xfId="47" applyNumberFormat="1" applyFont="1" applyFill="1" applyBorder="1" applyAlignment="1" applyProtection="1">
      <alignment horizontal="center"/>
      <protection locked="0"/>
    </xf>
    <xf numFmtId="49" fontId="15" fillId="39" borderId="0" xfId="30336" applyNumberFormat="1" applyFont="1" applyFill="1" applyBorder="1" applyAlignment="1" applyProtection="1">
      <alignment horizontal="left"/>
      <protection locked="0"/>
    </xf>
    <xf numFmtId="0" fontId="15" fillId="39" borderId="0" xfId="164" applyNumberFormat="1" applyFont="1" applyFill="1" applyBorder="1" applyAlignment="1" applyProtection="1">
      <alignment horizontal="center"/>
      <protection locked="0"/>
    </xf>
    <xf numFmtId="49" fontId="15" fillId="39" borderId="22" xfId="30335" applyNumberFormat="1" applyFont="1" applyFill="1" applyBorder="1" applyAlignment="1" applyProtection="1">
      <alignment horizontal="center"/>
      <protection locked="0"/>
    </xf>
    <xf numFmtId="49" fontId="15" fillId="39" borderId="0" xfId="56" applyNumberFormat="1" applyFont="1" applyFill="1" applyBorder="1" applyAlignment="1" applyProtection="1">
      <alignment horizontal="center"/>
      <protection locked="0"/>
    </xf>
    <xf numFmtId="3" fontId="15" fillId="39" borderId="0" xfId="30336" applyFont="1" applyFill="1" applyBorder="1" applyAlignment="1" applyProtection="1">
      <protection locked="0"/>
    </xf>
    <xf numFmtId="1" fontId="15" fillId="39" borderId="0" xfId="30335" applyNumberFormat="1" applyFont="1" applyFill="1" applyBorder="1" applyAlignment="1" applyProtection="1">
      <alignment horizontal="center"/>
      <protection locked="0"/>
    </xf>
    <xf numFmtId="49" fontId="15" fillId="39" borderId="0" xfId="30335" applyNumberFormat="1" applyFont="1" applyFill="1" applyBorder="1" applyAlignment="1" applyProtection="1">
      <alignment horizontal="left"/>
      <protection locked="0"/>
    </xf>
    <xf numFmtId="49" fontId="15" fillId="39" borderId="22" xfId="30336" applyNumberFormat="1" applyFont="1" applyFill="1" applyBorder="1" applyAlignment="1" applyProtection="1">
      <alignment horizontal="center"/>
      <protection locked="0"/>
    </xf>
    <xf numFmtId="1" fontId="15" fillId="40" borderId="0" xfId="30337" applyNumberFormat="1" applyFont="1" applyFill="1" applyBorder="1" applyAlignment="1" applyProtection="1">
      <alignment horizontal="center"/>
      <protection locked="0"/>
    </xf>
    <xf numFmtId="170" fontId="42" fillId="0" borderId="31" xfId="20048" applyNumberFormat="1" applyFont="1" applyFill="1" applyBorder="1" applyAlignment="1"/>
    <xf numFmtId="165" fontId="42" fillId="0" borderId="31" xfId="20048" applyNumberFormat="1" applyFont="1" applyFill="1" applyBorder="1" applyAlignment="1">
      <alignment horizontal="right"/>
    </xf>
    <xf numFmtId="3" fontId="42" fillId="0" borderId="31" xfId="20048" applyNumberFormat="1" applyFont="1" applyFill="1" applyBorder="1" applyAlignment="1">
      <alignment horizontal="right"/>
    </xf>
    <xf numFmtId="169" fontId="42" fillId="0" borderId="31" xfId="20048" applyNumberFormat="1" applyFont="1" applyFill="1" applyBorder="1" applyAlignment="1">
      <alignment horizontal="right"/>
    </xf>
    <xf numFmtId="0" fontId="15" fillId="41" borderId="0" xfId="30338" applyNumberFormat="1" applyFont="1" applyFill="1" applyBorder="1" applyAlignment="1" applyProtection="1">
      <alignment horizontal="center"/>
      <protection locked="0"/>
    </xf>
    <xf numFmtId="0" fontId="15" fillId="41" borderId="0" xfId="30339" applyNumberFormat="1" applyFont="1" applyFill="1" applyBorder="1" applyAlignment="1" applyProtection="1">
      <alignment horizontal="left"/>
      <protection locked="0"/>
    </xf>
    <xf numFmtId="49" fontId="33" fillId="41" borderId="0" xfId="30339" applyNumberFormat="1" applyFont="1" applyFill="1" applyBorder="1" applyAlignment="1" applyProtection="1">
      <alignment horizontal="left"/>
      <protection locked="0"/>
    </xf>
    <xf numFmtId="1" fontId="15" fillId="41" borderId="0" xfId="30339" applyNumberFormat="1" applyFont="1" applyFill="1" applyBorder="1" applyAlignment="1" applyProtection="1">
      <alignment horizontal="center"/>
      <protection locked="0"/>
    </xf>
    <xf numFmtId="1" fontId="15" fillId="41" borderId="0" xfId="47" applyNumberFormat="1" applyFont="1" applyFill="1" applyBorder="1" applyAlignment="1" applyProtection="1">
      <alignment horizontal="center"/>
      <protection locked="0"/>
    </xf>
    <xf numFmtId="169" fontId="15" fillId="26" borderId="31" xfId="0" applyNumberFormat="1" applyFont="1" applyFill="1" applyBorder="1" applyAlignment="1">
      <alignment horizontal="right"/>
    </xf>
    <xf numFmtId="3" fontId="15" fillId="26" borderId="31" xfId="0" applyNumberFormat="1" applyFont="1" applyFill="1" applyBorder="1" applyAlignment="1">
      <alignment horizontal="right"/>
    </xf>
    <xf numFmtId="0" fontId="15" fillId="41" borderId="0" xfId="30338" applyNumberFormat="1" applyFont="1" applyFill="1" applyBorder="1" applyProtection="1">
      <protection locked="0"/>
    </xf>
    <xf numFmtId="49" fontId="15" fillId="41" borderId="0" xfId="30339" applyNumberFormat="1" applyFont="1" applyFill="1" applyBorder="1" applyAlignment="1" applyProtection="1">
      <alignment horizontal="left"/>
      <protection locked="0"/>
    </xf>
    <xf numFmtId="1" fontId="15" fillId="41" borderId="0" xfId="30338" applyNumberFormat="1" applyFont="1" applyFill="1" applyBorder="1" applyAlignment="1" applyProtection="1">
      <alignment horizontal="center"/>
      <protection locked="0"/>
    </xf>
    <xf numFmtId="1" fontId="15" fillId="41" borderId="0" xfId="30335" applyNumberFormat="1" applyFont="1" applyFill="1" applyBorder="1" applyAlignment="1" applyProtection="1">
      <alignment horizontal="center"/>
      <protection locked="0"/>
    </xf>
    <xf numFmtId="49" fontId="69" fillId="41" borderId="0" xfId="30339" applyNumberFormat="1" applyFont="1" applyFill="1" applyBorder="1" applyAlignment="1" applyProtection="1">
      <alignment horizontal="left"/>
      <protection locked="0"/>
    </xf>
    <xf numFmtId="49" fontId="82" fillId="41" borderId="0" xfId="30339" applyNumberFormat="1" applyFont="1" applyFill="1" applyBorder="1" applyAlignment="1" applyProtection="1">
      <alignment horizontal="left"/>
      <protection locked="0"/>
    </xf>
    <xf numFmtId="1" fontId="55" fillId="41" borderId="0" xfId="47" applyNumberFormat="1" applyFont="1" applyFill="1" applyBorder="1" applyAlignment="1" applyProtection="1">
      <alignment horizontal="center"/>
      <protection locked="0"/>
    </xf>
    <xf numFmtId="49" fontId="69" fillId="41" borderId="0" xfId="30338" applyNumberFormat="1" applyFont="1" applyFill="1" applyBorder="1" applyAlignment="1" applyProtection="1">
      <alignment horizontal="left"/>
      <protection locked="0"/>
    </xf>
    <xf numFmtId="0" fontId="15" fillId="42" borderId="22" xfId="30338" applyNumberFormat="1" applyFont="1" applyFill="1" applyBorder="1" applyAlignment="1" applyProtection="1">
      <alignment horizontal="center"/>
      <protection locked="0"/>
    </xf>
    <xf numFmtId="0" fontId="15" fillId="42" borderId="0" xfId="30338" applyNumberFormat="1" applyFont="1" applyFill="1" applyBorder="1" applyProtection="1">
      <protection locked="0"/>
    </xf>
    <xf numFmtId="49" fontId="33" fillId="42" borderId="0" xfId="30339" applyNumberFormat="1" applyFont="1" applyFill="1" applyBorder="1" applyAlignment="1" applyProtection="1">
      <alignment horizontal="left"/>
      <protection locked="0"/>
    </xf>
    <xf numFmtId="1" fontId="15" fillId="42" borderId="0" xfId="30338" applyNumberFormat="1" applyFont="1" applyFill="1" applyBorder="1" applyAlignment="1" applyProtection="1">
      <alignment horizontal="center"/>
      <protection locked="0"/>
    </xf>
    <xf numFmtId="1" fontId="15" fillId="42" borderId="0" xfId="30335" applyNumberFormat="1" applyFont="1" applyFill="1" applyBorder="1" applyAlignment="1" applyProtection="1">
      <alignment horizontal="center"/>
      <protection locked="0"/>
    </xf>
    <xf numFmtId="3" fontId="15" fillId="26" borderId="31" xfId="48" applyNumberFormat="1" applyFont="1" applyFill="1" applyBorder="1" applyAlignment="1">
      <alignment horizontal="right"/>
    </xf>
    <xf numFmtId="170" fontId="15" fillId="0" borderId="31" xfId="48" applyNumberFormat="1" applyFont="1" applyFill="1" applyBorder="1" applyAlignment="1" applyProtection="1">
      <protection locked="0"/>
    </xf>
    <xf numFmtId="165" fontId="15" fillId="0" borderId="31" xfId="48" applyNumberFormat="1" applyFont="1" applyFill="1" applyBorder="1" applyAlignment="1" applyProtection="1">
      <protection locked="0"/>
    </xf>
    <xf numFmtId="166" fontId="15" fillId="0" borderId="31" xfId="48" applyNumberFormat="1" applyFont="1" applyFill="1" applyBorder="1" applyAlignment="1" applyProtection="1">
      <protection locked="0"/>
    </xf>
    <xf numFmtId="165" fontId="15" fillId="0" borderId="31" xfId="48" applyNumberFormat="1" applyFont="1" applyFill="1" applyBorder="1" applyAlignment="1" applyProtection="1">
      <alignment horizontal="right"/>
      <protection locked="0"/>
    </xf>
    <xf numFmtId="169" fontId="15" fillId="0" borderId="31" xfId="48" applyNumberFormat="1" applyFont="1" applyFill="1" applyBorder="1" applyAlignment="1" applyProtection="1">
      <alignment horizontal="right"/>
      <protection locked="0"/>
    </xf>
    <xf numFmtId="49" fontId="55" fillId="42" borderId="0" xfId="30339" applyNumberFormat="1" applyFont="1" applyFill="1" applyBorder="1" applyAlignment="1" applyProtection="1">
      <alignment horizontal="left"/>
      <protection locked="0"/>
    </xf>
    <xf numFmtId="1" fontId="15" fillId="42" borderId="0" xfId="47" applyNumberFormat="1" applyFont="1" applyFill="1" applyBorder="1" applyAlignment="1" applyProtection="1">
      <alignment horizontal="center"/>
      <protection locked="0"/>
    </xf>
    <xf numFmtId="0" fontId="15" fillId="42" borderId="0" xfId="30338" applyNumberFormat="1" applyFont="1" applyFill="1" applyBorder="1" applyAlignment="1" applyProtection="1">
      <alignment horizontal="left"/>
      <protection locked="0"/>
    </xf>
    <xf numFmtId="1" fontId="33" fillId="42" borderId="0" xfId="30335" applyNumberFormat="1" applyFont="1" applyFill="1" applyBorder="1" applyAlignment="1" applyProtection="1">
      <alignment horizontal="center"/>
      <protection locked="0"/>
    </xf>
    <xf numFmtId="0" fontId="15" fillId="43" borderId="0" xfId="30335" applyNumberFormat="1" applyFont="1" applyFill="1" applyBorder="1" applyAlignment="1" applyProtection="1">
      <alignment horizontal="center"/>
      <protection locked="0"/>
    </xf>
    <xf numFmtId="0" fontId="15" fillId="43" borderId="0" xfId="30335" applyNumberFormat="1" applyFont="1" applyFill="1" applyBorder="1" applyAlignment="1" applyProtection="1">
      <alignment horizontal="left"/>
      <protection locked="0"/>
    </xf>
    <xf numFmtId="49" fontId="79" fillId="43" borderId="0" xfId="47" applyNumberFormat="1" applyFont="1" applyFill="1" applyBorder="1" applyAlignment="1" applyProtection="1">
      <alignment horizontal="left"/>
      <protection locked="0"/>
    </xf>
    <xf numFmtId="1" fontId="15" fillId="43" borderId="0" xfId="47" applyNumberFormat="1" applyFont="1" applyFill="1" applyBorder="1" applyAlignment="1" applyProtection="1">
      <alignment horizontal="center"/>
      <protection locked="0"/>
    </xf>
    <xf numFmtId="1" fontId="1" fillId="0" borderId="0" xfId="30348" applyNumberFormat="1"/>
    <xf numFmtId="1" fontId="1" fillId="0" borderId="0" xfId="30349" applyNumberFormat="1"/>
    <xf numFmtId="37" fontId="15" fillId="0" borderId="31" xfId="48" applyNumberFormat="1" applyFont="1" applyFill="1" applyBorder="1" applyAlignment="1" applyProtection="1">
      <alignment horizontal="right"/>
      <protection locked="0"/>
    </xf>
    <xf numFmtId="49" fontId="58" fillId="43" borderId="0" xfId="47" applyNumberFormat="1" applyFont="1" applyFill="1" applyBorder="1" applyAlignment="1" applyProtection="1">
      <alignment horizontal="left"/>
      <protection locked="0"/>
    </xf>
    <xf numFmtId="37" fontId="50" fillId="0" borderId="31" xfId="48" applyNumberFormat="1" applyFont="1" applyFill="1" applyBorder="1" applyAlignment="1" applyProtection="1">
      <alignment horizontal="right"/>
      <protection locked="0"/>
    </xf>
    <xf numFmtId="169" fontId="15" fillId="26" borderId="22" xfId="0" applyNumberFormat="1" applyFont="1" applyFill="1" applyBorder="1" applyAlignment="1">
      <alignment horizontal="right"/>
    </xf>
    <xf numFmtId="170" fontId="15" fillId="0" borderId="31" xfId="48" applyNumberFormat="1" applyFont="1" applyFill="1" applyBorder="1" applyAlignment="1" applyProtection="1">
      <alignment wrapText="1"/>
      <protection locked="0"/>
    </xf>
    <xf numFmtId="0" fontId="15" fillId="43" borderId="22" xfId="30335" applyNumberFormat="1" applyFont="1" applyFill="1" applyBorder="1" applyAlignment="1" applyProtection="1">
      <alignment horizontal="center"/>
      <protection locked="0"/>
    </xf>
    <xf numFmtId="3" fontId="15" fillId="26" borderId="22" xfId="48" applyNumberFormat="1" applyFont="1" applyFill="1" applyBorder="1"/>
    <xf numFmtId="0" fontId="15" fillId="24" borderId="0" xfId="30338" applyNumberFormat="1" applyFont="1" applyFill="1" applyBorder="1" applyAlignment="1" applyProtection="1">
      <alignment horizontal="center"/>
      <protection locked="0"/>
    </xf>
    <xf numFmtId="0" fontId="15" fillId="24" borderId="0" xfId="30338" applyNumberFormat="1" applyFont="1" applyFill="1" applyBorder="1" applyAlignment="1" applyProtection="1">
      <alignment horizontal="left"/>
      <protection locked="0"/>
    </xf>
    <xf numFmtId="49" fontId="58" fillId="24" borderId="0" xfId="30339" applyNumberFormat="1" applyFont="1" applyFill="1" applyBorder="1" applyAlignment="1" applyProtection="1">
      <alignment horizontal="left"/>
      <protection locked="0"/>
    </xf>
    <xf numFmtId="1" fontId="15" fillId="24" borderId="0" xfId="30339" applyNumberFormat="1" applyFont="1" applyFill="1" applyBorder="1" applyAlignment="1" applyProtection="1">
      <alignment horizontal="center"/>
      <protection locked="0"/>
    </xf>
    <xf numFmtId="1" fontId="15" fillId="24" borderId="0" xfId="47" applyNumberFormat="1" applyFont="1" applyFill="1" applyBorder="1" applyAlignment="1" applyProtection="1">
      <alignment horizontal="center"/>
      <protection locked="0"/>
    </xf>
    <xf numFmtId="37" fontId="33" fillId="0" borderId="22" xfId="48" applyNumberFormat="1" applyFont="1" applyFill="1" applyBorder="1" applyAlignment="1" applyProtection="1">
      <alignment horizontal="right"/>
      <protection locked="0"/>
    </xf>
    <xf numFmtId="49" fontId="15" fillId="24" borderId="0" xfId="30339" applyNumberFormat="1" applyFont="1" applyFill="1" applyBorder="1" applyAlignment="1" applyProtection="1">
      <alignment horizontal="left"/>
      <protection locked="0"/>
    </xf>
    <xf numFmtId="49" fontId="79" fillId="24" borderId="0" xfId="30339" applyNumberFormat="1" applyFont="1" applyFill="1" applyBorder="1" applyAlignment="1" applyProtection="1">
      <alignment horizontal="left"/>
      <protection locked="0"/>
    </xf>
    <xf numFmtId="49" fontId="58" fillId="24" borderId="0" xfId="30338" applyNumberFormat="1" applyFont="1" applyFill="1" applyBorder="1" applyAlignment="1" applyProtection="1">
      <alignment horizontal="left"/>
      <protection locked="0"/>
    </xf>
    <xf numFmtId="1" fontId="15" fillId="24" borderId="0" xfId="30338" applyNumberFormat="1" applyFont="1" applyFill="1" applyBorder="1" applyAlignment="1" applyProtection="1">
      <alignment horizontal="center"/>
      <protection locked="0"/>
    </xf>
    <xf numFmtId="1" fontId="15" fillId="24" borderId="0" xfId="30335" applyNumberFormat="1" applyFont="1" applyFill="1" applyBorder="1" applyAlignment="1" applyProtection="1">
      <alignment horizontal="center"/>
      <protection locked="0"/>
    </xf>
    <xf numFmtId="37" fontId="33" fillId="0" borderId="22" xfId="48" applyNumberFormat="1" applyFont="1" applyFill="1" applyBorder="1" applyAlignment="1" applyProtection="1">
      <alignment horizontal="right" vertical="top"/>
      <protection locked="0"/>
    </xf>
    <xf numFmtId="1" fontId="15" fillId="24" borderId="0" xfId="30336" applyNumberFormat="1" applyFont="1" applyFill="1" applyBorder="1" applyAlignment="1" applyProtection="1">
      <alignment horizontal="center"/>
      <protection locked="0"/>
    </xf>
    <xf numFmtId="0" fontId="15" fillId="24" borderId="0" xfId="30336" applyNumberFormat="1" applyFont="1" applyFill="1" applyBorder="1" applyAlignment="1" applyProtection="1">
      <alignment horizontal="center"/>
      <protection locked="0"/>
    </xf>
    <xf numFmtId="0" fontId="15" fillId="24" borderId="0" xfId="30336" applyNumberFormat="1" applyFont="1" applyFill="1" applyBorder="1" applyAlignment="1" applyProtection="1">
      <alignment horizontal="left"/>
      <protection locked="0"/>
    </xf>
    <xf numFmtId="49" fontId="58" fillId="24" borderId="0" xfId="30336" applyNumberFormat="1" applyFont="1" applyFill="1" applyBorder="1" applyAlignment="1" applyProtection="1">
      <alignment horizontal="left"/>
      <protection locked="0"/>
    </xf>
    <xf numFmtId="1" fontId="15" fillId="44" borderId="0" xfId="30337" applyNumberFormat="1" applyFont="1" applyFill="1" applyBorder="1" applyAlignment="1" applyProtection="1">
      <alignment horizontal="center"/>
      <protection locked="0"/>
    </xf>
    <xf numFmtId="1" fontId="33" fillId="43" borderId="0" xfId="47" applyNumberFormat="1" applyFont="1" applyFill="1" applyBorder="1" applyAlignment="1" applyProtection="1">
      <alignment horizontal="center"/>
      <protection locked="0"/>
    </xf>
    <xf numFmtId="1" fontId="33" fillId="24" borderId="0" xfId="47" applyNumberFormat="1" applyFont="1" applyFill="1" applyBorder="1" applyAlignment="1" applyProtection="1">
      <alignment horizontal="center"/>
      <protection locked="0"/>
    </xf>
    <xf numFmtId="0" fontId="15" fillId="43" borderId="22" xfId="30338" applyNumberFormat="1" applyFont="1" applyFill="1" applyBorder="1" applyAlignment="1" applyProtection="1">
      <alignment horizontal="center"/>
      <protection locked="0"/>
    </xf>
    <xf numFmtId="0" fontId="15" fillId="43" borderId="0" xfId="30338" applyNumberFormat="1" applyFont="1" applyFill="1" applyBorder="1" applyAlignment="1" applyProtection="1">
      <alignment horizontal="left"/>
      <protection locked="0"/>
    </xf>
    <xf numFmtId="1" fontId="15" fillId="43" borderId="0" xfId="30335" applyNumberFormat="1" applyFont="1" applyFill="1" applyBorder="1" applyAlignment="1" applyProtection="1">
      <alignment horizontal="center"/>
      <protection locked="0"/>
    </xf>
    <xf numFmtId="37" fontId="33" fillId="0" borderId="22" xfId="48" applyNumberFormat="1" applyFont="1" applyFill="1" applyBorder="1" applyProtection="1">
      <protection locked="0"/>
    </xf>
    <xf numFmtId="37" fontId="15" fillId="0" borderId="31" xfId="48" applyNumberFormat="1" applyFont="1" applyFill="1" applyBorder="1" applyProtection="1">
      <protection locked="0"/>
    </xf>
    <xf numFmtId="49" fontId="58" fillId="43" borderId="0" xfId="30339" applyNumberFormat="1" applyFont="1" applyFill="1" applyBorder="1" applyAlignment="1" applyProtection="1">
      <alignment horizontal="left"/>
      <protection locked="0"/>
    </xf>
    <xf numFmtId="1" fontId="15" fillId="43" borderId="0" xfId="30338" applyNumberFormat="1" applyFont="1" applyFill="1" applyBorder="1" applyAlignment="1" applyProtection="1">
      <alignment horizontal="center"/>
      <protection locked="0"/>
    </xf>
    <xf numFmtId="49" fontId="15" fillId="37" borderId="22" xfId="30350" applyNumberFormat="1" applyFont="1" applyFill="1" applyBorder="1" applyAlignment="1" applyProtection="1">
      <alignment horizontal="center"/>
      <protection locked="0"/>
    </xf>
    <xf numFmtId="49" fontId="15" fillId="37" borderId="0" xfId="30339" applyNumberFormat="1" applyFont="1" applyFill="1" applyBorder="1" applyAlignment="1" applyProtection="1">
      <alignment horizontal="left"/>
      <protection locked="0"/>
    </xf>
    <xf numFmtId="49" fontId="58" fillId="37" borderId="0" xfId="30339" applyNumberFormat="1" applyFont="1" applyFill="1" applyBorder="1" applyAlignment="1" applyProtection="1">
      <alignment horizontal="left"/>
      <protection locked="0"/>
    </xf>
    <xf numFmtId="1" fontId="15" fillId="37" borderId="0" xfId="30350" applyNumberFormat="1" applyFont="1" applyFill="1" applyBorder="1" applyAlignment="1" applyProtection="1">
      <alignment horizontal="center"/>
      <protection locked="0"/>
    </xf>
    <xf numFmtId="0" fontId="15" fillId="42" borderId="0" xfId="30338" applyNumberFormat="1" applyFont="1" applyFill="1" applyBorder="1" applyAlignment="1" applyProtection="1">
      <alignment horizontal="center"/>
      <protection locked="0"/>
    </xf>
    <xf numFmtId="49" fontId="15" fillId="39" borderId="22" xfId="30338" applyNumberFormat="1" applyFont="1" applyFill="1" applyBorder="1" applyAlignment="1" applyProtection="1">
      <alignment horizontal="center"/>
      <protection locked="0"/>
    </xf>
    <xf numFmtId="49" fontId="15" fillId="39" borderId="0" xfId="30338" applyNumberFormat="1" applyFont="1" applyFill="1" applyBorder="1" applyAlignment="1" applyProtection="1">
      <alignment horizontal="left"/>
      <protection locked="0"/>
    </xf>
    <xf numFmtId="49" fontId="58" fillId="39" borderId="0" xfId="30338" applyNumberFormat="1" applyFont="1" applyFill="1" applyBorder="1" applyAlignment="1" applyProtection="1">
      <alignment horizontal="left"/>
      <protection locked="0"/>
    </xf>
    <xf numFmtId="1" fontId="15" fillId="39" borderId="0" xfId="30338" applyNumberFormat="1" applyFont="1" applyFill="1" applyBorder="1" applyAlignment="1" applyProtection="1">
      <alignment horizontal="center"/>
      <protection locked="0"/>
    </xf>
    <xf numFmtId="166" fontId="15" fillId="0" borderId="31" xfId="48" applyNumberFormat="1" applyFont="1" applyFill="1" applyBorder="1" applyAlignment="1" applyProtection="1">
      <alignment horizontal="right"/>
      <protection locked="0"/>
    </xf>
    <xf numFmtId="49" fontId="58" fillId="39" borderId="0" xfId="30336" applyNumberFormat="1" applyFont="1" applyFill="1" applyBorder="1" applyAlignment="1" applyProtection="1">
      <alignment horizontal="left"/>
      <protection locked="0"/>
    </xf>
    <xf numFmtId="1" fontId="15" fillId="39" borderId="0" xfId="30336" applyNumberFormat="1" applyFont="1" applyFill="1" applyBorder="1" applyAlignment="1" applyProtection="1">
      <alignment horizontal="center"/>
      <protection locked="0"/>
    </xf>
    <xf numFmtId="49" fontId="15" fillId="39" borderId="0" xfId="30339" applyNumberFormat="1" applyFont="1" applyFill="1" applyBorder="1" applyAlignment="1" applyProtection="1">
      <alignment horizontal="left"/>
      <protection locked="0"/>
    </xf>
    <xf numFmtId="49" fontId="58" fillId="39" borderId="0" xfId="30339" applyNumberFormat="1" applyFont="1" applyFill="1" applyBorder="1" applyAlignment="1" applyProtection="1">
      <alignment horizontal="left"/>
      <protection locked="0"/>
    </xf>
    <xf numFmtId="1" fontId="15" fillId="39" borderId="0" xfId="30339" applyNumberFormat="1" applyFont="1" applyFill="1" applyBorder="1" applyAlignment="1" applyProtection="1">
      <alignment horizontal="center"/>
      <protection locked="0"/>
    </xf>
    <xf numFmtId="3" fontId="58" fillId="39" borderId="0" xfId="30336" applyFont="1" applyFill="1" applyBorder="1" applyAlignment="1" applyProtection="1">
      <protection locked="0"/>
    </xf>
    <xf numFmtId="49" fontId="79" fillId="39" borderId="0" xfId="30339" applyNumberFormat="1" applyFont="1" applyFill="1" applyBorder="1" applyAlignment="1" applyProtection="1">
      <alignment horizontal="left"/>
      <protection locked="0"/>
    </xf>
    <xf numFmtId="165" fontId="15" fillId="0" borderId="31" xfId="30287" applyNumberFormat="1" applyFont="1" applyFill="1" applyBorder="1" applyAlignment="1" applyProtection="1">
      <protection locked="0"/>
    </xf>
    <xf numFmtId="3" fontId="15" fillId="26" borderId="31" xfId="52" applyNumberFormat="1" applyFont="1" applyFill="1" applyBorder="1" applyAlignment="1">
      <alignment horizontal="right"/>
    </xf>
    <xf numFmtId="166" fontId="15" fillId="0" borderId="31" xfId="30287" applyNumberFormat="1" applyFont="1" applyFill="1" applyBorder="1" applyAlignment="1" applyProtection="1">
      <protection locked="0"/>
    </xf>
    <xf numFmtId="165" fontId="15" fillId="0" borderId="31" xfId="30287" applyNumberFormat="1" applyFont="1" applyFill="1" applyBorder="1" applyAlignment="1" applyProtection="1">
      <alignment horizontal="right"/>
      <protection locked="0"/>
    </xf>
    <xf numFmtId="166" fontId="15" fillId="0" borderId="31" xfId="30287" applyNumberFormat="1" applyFont="1" applyFill="1" applyBorder="1" applyAlignment="1" applyProtection="1">
      <alignment horizontal="right"/>
      <protection locked="0"/>
    </xf>
    <xf numFmtId="3" fontId="15" fillId="0" borderId="31" xfId="30287" applyNumberFormat="1" applyFont="1" applyFill="1" applyBorder="1" applyAlignment="1" applyProtection="1">
      <alignment horizontal="right"/>
      <protection locked="0"/>
    </xf>
    <xf numFmtId="169" fontId="15" fillId="0" borderId="31" xfId="30287" applyNumberFormat="1" applyFont="1" applyFill="1" applyBorder="1" applyAlignment="1" applyProtection="1">
      <alignment horizontal="right"/>
      <protection locked="0"/>
    </xf>
    <xf numFmtId="49" fontId="79" fillId="39" borderId="0" xfId="30338" applyNumberFormat="1" applyFont="1" applyFill="1" applyBorder="1" applyAlignment="1" applyProtection="1">
      <alignment horizontal="left"/>
      <protection locked="0"/>
    </xf>
    <xf numFmtId="1" fontId="33" fillId="39" borderId="0" xfId="30335" applyNumberFormat="1" applyFont="1" applyFill="1" applyBorder="1" applyAlignment="1" applyProtection="1">
      <alignment horizontal="center"/>
      <protection locked="0"/>
    </xf>
    <xf numFmtId="49" fontId="58" fillId="42" borderId="0" xfId="30338" applyNumberFormat="1" applyFont="1" applyFill="1" applyBorder="1" applyAlignment="1" applyProtection="1">
      <alignment horizontal="left"/>
      <protection locked="0"/>
    </xf>
    <xf numFmtId="49" fontId="58" fillId="42" borderId="0" xfId="30339" applyNumberFormat="1" applyFont="1" applyFill="1" applyBorder="1" applyAlignment="1" applyProtection="1">
      <alignment horizontal="left"/>
      <protection locked="0"/>
    </xf>
    <xf numFmtId="49" fontId="15" fillId="42" borderId="0" xfId="30339" applyNumberFormat="1" applyFont="1" applyFill="1" applyBorder="1" applyAlignment="1" applyProtection="1">
      <alignment horizontal="left"/>
      <protection locked="0"/>
    </xf>
    <xf numFmtId="1" fontId="15" fillId="42" borderId="0" xfId="30339" applyNumberFormat="1" applyFont="1" applyFill="1" applyBorder="1" applyAlignment="1" applyProtection="1">
      <alignment horizontal="center"/>
      <protection locked="0"/>
    </xf>
    <xf numFmtId="0" fontId="15" fillId="42" borderId="0" xfId="47" applyNumberFormat="1" applyFont="1" applyFill="1" applyBorder="1" applyAlignment="1" applyProtection="1">
      <alignment horizontal="center"/>
      <protection locked="0"/>
    </xf>
    <xf numFmtId="0" fontId="15" fillId="42" borderId="0" xfId="30350" applyNumberFormat="1" applyFont="1" applyFill="1" applyBorder="1" applyAlignment="1" applyProtection="1">
      <alignment horizontal="left"/>
      <protection locked="0"/>
    </xf>
    <xf numFmtId="164" fontId="58" fillId="42" borderId="0" xfId="30339" applyFont="1" applyFill="1" applyBorder="1" applyProtection="1">
      <protection locked="0"/>
    </xf>
    <xf numFmtId="164" fontId="15" fillId="42" borderId="0" xfId="30339" applyFont="1" applyFill="1" applyBorder="1" applyProtection="1">
      <protection locked="0"/>
    </xf>
    <xf numFmtId="3" fontId="42" fillId="26" borderId="31" xfId="48" applyNumberFormat="1" applyFont="1" applyFill="1" applyBorder="1"/>
    <xf numFmtId="3" fontId="42" fillId="0" borderId="31" xfId="48" applyNumberFormat="1" applyFont="1" applyFill="1" applyBorder="1" applyAlignment="1" applyProtection="1">
      <alignment horizontal="right"/>
      <protection locked="0"/>
    </xf>
    <xf numFmtId="169" fontId="42" fillId="26" borderId="31" xfId="0" applyNumberFormat="1" applyFont="1" applyFill="1" applyBorder="1" applyAlignment="1">
      <alignment horizontal="right"/>
    </xf>
    <xf numFmtId="170" fontId="42" fillId="0" borderId="31" xfId="48" applyNumberFormat="1" applyFont="1" applyFill="1" applyBorder="1" applyAlignment="1" applyProtection="1">
      <protection locked="0"/>
    </xf>
    <xf numFmtId="165" fontId="42" fillId="0" borderId="31" xfId="48" applyNumberFormat="1" applyFont="1" applyFill="1" applyBorder="1" applyAlignment="1" applyProtection="1">
      <protection locked="0"/>
    </xf>
    <xf numFmtId="3" fontId="42" fillId="26" borderId="31" xfId="0" applyNumberFormat="1" applyFont="1" applyFill="1" applyBorder="1" applyAlignment="1">
      <alignment horizontal="right"/>
    </xf>
    <xf numFmtId="166" fontId="42" fillId="0" borderId="31" xfId="48" applyNumberFormat="1" applyFont="1" applyFill="1" applyBorder="1" applyAlignment="1" applyProtection="1">
      <protection locked="0"/>
    </xf>
    <xf numFmtId="165" fontId="42" fillId="0" borderId="31" xfId="48" applyNumberFormat="1" applyFont="1" applyFill="1" applyBorder="1" applyAlignment="1" applyProtection="1">
      <alignment horizontal="right"/>
      <protection locked="0"/>
    </xf>
    <xf numFmtId="169" fontId="42" fillId="0" borderId="31" xfId="48" applyNumberFormat="1" applyFont="1" applyFill="1" applyBorder="1" applyAlignment="1" applyProtection="1">
      <alignment horizontal="right"/>
      <protection locked="0"/>
    </xf>
    <xf numFmtId="49" fontId="79" fillId="42" borderId="0" xfId="30339" applyNumberFormat="1" applyFont="1" applyFill="1" applyBorder="1" applyAlignment="1" applyProtection="1">
      <alignment horizontal="left"/>
      <protection locked="0"/>
    </xf>
    <xf numFmtId="49" fontId="79" fillId="42" borderId="0" xfId="30338" applyNumberFormat="1" applyFont="1" applyFill="1" applyBorder="1" applyAlignment="1" applyProtection="1">
      <alignment horizontal="left"/>
      <protection locked="0"/>
    </xf>
    <xf numFmtId="1" fontId="55" fillId="42" borderId="0" xfId="30335" applyNumberFormat="1" applyFont="1" applyFill="1" applyBorder="1" applyAlignment="1" applyProtection="1">
      <alignment horizontal="center"/>
      <protection locked="0"/>
    </xf>
    <xf numFmtId="1" fontId="33" fillId="42" borderId="0" xfId="47" applyNumberFormat="1" applyFont="1" applyFill="1" applyBorder="1" applyAlignment="1" applyProtection="1">
      <alignment horizontal="center"/>
      <protection locked="0"/>
    </xf>
    <xf numFmtId="49" fontId="15" fillId="45" borderId="22" xfId="30339" applyNumberFormat="1" applyFont="1" applyFill="1" applyBorder="1" applyAlignment="1">
      <alignment horizontal="center"/>
    </xf>
    <xf numFmtId="49" fontId="15" fillId="45" borderId="0" xfId="30339" applyNumberFormat="1" applyFont="1" applyFill="1" applyBorder="1" applyAlignment="1">
      <alignment horizontal="left"/>
    </xf>
    <xf numFmtId="49" fontId="58" fillId="45" borderId="0" xfId="30339" applyNumberFormat="1" applyFont="1" applyFill="1" applyBorder="1" applyAlignment="1" applyProtection="1">
      <alignment horizontal="left"/>
      <protection locked="0"/>
    </xf>
    <xf numFmtId="1" fontId="15" fillId="45" borderId="0" xfId="30338" applyNumberFormat="1" applyFont="1" applyFill="1" applyBorder="1" applyAlignment="1" applyProtection="1">
      <alignment horizontal="center"/>
      <protection locked="0"/>
    </xf>
    <xf numFmtId="1" fontId="15" fillId="45" borderId="0" xfId="30335" applyNumberFormat="1" applyFont="1" applyFill="1" applyBorder="1" applyAlignment="1" applyProtection="1">
      <alignment horizontal="center"/>
      <protection locked="0"/>
    </xf>
    <xf numFmtId="49" fontId="15" fillId="45" borderId="0" xfId="30339" applyNumberFormat="1" applyFont="1" applyFill="1" applyBorder="1" applyAlignment="1">
      <alignment horizontal="center"/>
    </xf>
    <xf numFmtId="49" fontId="79" fillId="45" borderId="0" xfId="30339" applyNumberFormat="1" applyFont="1" applyFill="1" applyBorder="1" applyAlignment="1" applyProtection="1">
      <alignment horizontal="left"/>
      <protection locked="0"/>
    </xf>
    <xf numFmtId="49" fontId="15" fillId="45" borderId="0" xfId="30336" applyNumberFormat="1" applyFont="1" applyFill="1" applyBorder="1" applyAlignment="1">
      <alignment horizontal="center"/>
    </xf>
    <xf numFmtId="49" fontId="15" fillId="45" borderId="0" xfId="30336" applyNumberFormat="1" applyFont="1" applyFill="1" applyBorder="1" applyAlignment="1">
      <alignment horizontal="left"/>
    </xf>
    <xf numFmtId="49" fontId="58" fillId="45" borderId="0" xfId="30336" applyNumberFormat="1" applyFont="1" applyFill="1" applyBorder="1" applyAlignment="1" applyProtection="1">
      <alignment horizontal="left"/>
      <protection locked="0"/>
    </xf>
    <xf numFmtId="1" fontId="15" fillId="45" borderId="0" xfId="30336" applyNumberFormat="1" applyFont="1" applyFill="1" applyBorder="1" applyAlignment="1" applyProtection="1">
      <alignment horizontal="center"/>
      <protection locked="0"/>
    </xf>
    <xf numFmtId="1" fontId="15" fillId="46" borderId="0" xfId="30337" applyNumberFormat="1" applyFont="1" applyFill="1" applyBorder="1" applyAlignment="1" applyProtection="1">
      <alignment horizontal="center"/>
      <protection locked="0"/>
    </xf>
    <xf numFmtId="37" fontId="85" fillId="0" borderId="22" xfId="48" applyNumberFormat="1" applyFont="1" applyFill="1" applyBorder="1" applyAlignment="1" applyProtection="1">
      <alignment horizontal="right" vertical="top"/>
      <protection locked="0"/>
    </xf>
    <xf numFmtId="3" fontId="15" fillId="45" borderId="0" xfId="30336" applyFont="1" applyFill="1" applyBorder="1" applyAlignment="1"/>
    <xf numFmtId="37" fontId="85" fillId="0" borderId="22" xfId="48" quotePrefix="1" applyNumberFormat="1" applyFont="1" applyFill="1" applyBorder="1" applyAlignment="1" applyProtection="1">
      <alignment horizontal="right" vertical="top"/>
      <protection locked="0"/>
    </xf>
    <xf numFmtId="1" fontId="55" fillId="45" borderId="0" xfId="30335" applyNumberFormat="1" applyFont="1" applyFill="1" applyBorder="1" applyAlignment="1" applyProtection="1">
      <alignment horizontal="center"/>
      <protection locked="0"/>
    </xf>
    <xf numFmtId="0" fontId="15" fillId="47" borderId="0" xfId="30338" applyNumberFormat="1" applyFont="1" applyFill="1" applyBorder="1" applyAlignment="1" applyProtection="1">
      <alignment horizontal="center"/>
      <protection locked="0"/>
    </xf>
    <xf numFmtId="0" fontId="15" fillId="47" borderId="0" xfId="30338" applyNumberFormat="1" applyFont="1" applyFill="1" applyBorder="1" applyAlignment="1" applyProtection="1">
      <alignment horizontal="left"/>
      <protection locked="0"/>
    </xf>
    <xf numFmtId="49" fontId="58" fillId="47" borderId="0" xfId="30339" applyNumberFormat="1" applyFont="1" applyFill="1" applyBorder="1" applyAlignment="1" applyProtection="1">
      <alignment horizontal="left"/>
      <protection locked="0"/>
    </xf>
    <xf numFmtId="1" fontId="15" fillId="47" borderId="0" xfId="30339" applyNumberFormat="1" applyFont="1" applyFill="1" applyBorder="1" applyAlignment="1" applyProtection="1">
      <alignment horizontal="center"/>
      <protection locked="0"/>
    </xf>
    <xf numFmtId="1" fontId="15" fillId="47" borderId="0" xfId="47" applyNumberFormat="1" applyFont="1" applyFill="1" applyBorder="1" applyAlignment="1" applyProtection="1">
      <alignment horizontal="center"/>
      <protection locked="0"/>
    </xf>
    <xf numFmtId="0" fontId="15" fillId="0" borderId="31" xfId="0" applyNumberFormat="1" applyFont="1" applyFill="1" applyBorder="1" applyAlignment="1">
      <alignment horizontal="right"/>
    </xf>
    <xf numFmtId="0" fontId="15" fillId="47" borderId="22" xfId="30338" applyNumberFormat="1" applyFont="1" applyFill="1" applyBorder="1" applyAlignment="1" applyProtection="1">
      <alignment horizontal="center"/>
      <protection locked="0"/>
    </xf>
    <xf numFmtId="49" fontId="79" fillId="47" borderId="0" xfId="30339" applyNumberFormat="1" applyFont="1" applyFill="1" applyBorder="1" applyAlignment="1" applyProtection="1">
      <alignment horizontal="left"/>
      <protection locked="0"/>
    </xf>
    <xf numFmtId="1" fontId="55" fillId="47" borderId="0" xfId="47" applyNumberFormat="1" applyFont="1" applyFill="1" applyBorder="1" applyAlignment="1" applyProtection="1">
      <alignment horizontal="center"/>
      <protection locked="0"/>
    </xf>
    <xf numFmtId="49" fontId="15" fillId="48" borderId="0" xfId="30339" applyNumberFormat="1" applyFont="1" applyFill="1" applyBorder="1" applyAlignment="1" applyProtection="1">
      <alignment horizontal="left"/>
      <protection locked="0"/>
    </xf>
    <xf numFmtId="3" fontId="15" fillId="47" borderId="0" xfId="30336" applyFont="1" applyFill="1" applyBorder="1" applyAlignment="1" applyProtection="1">
      <protection locked="0"/>
    </xf>
    <xf numFmtId="3" fontId="58" fillId="47" borderId="0" xfId="30336" applyFont="1" applyFill="1" applyBorder="1" applyAlignment="1" applyProtection="1">
      <protection locked="0"/>
    </xf>
    <xf numFmtId="3" fontId="15" fillId="47" borderId="0" xfId="30336" applyFont="1" applyFill="1" applyBorder="1" applyAlignment="1" applyProtection="1">
      <alignment horizontal="center"/>
      <protection locked="0"/>
    </xf>
    <xf numFmtId="169" fontId="15" fillId="0" borderId="31" xfId="0" applyNumberFormat="1" applyFont="1" applyFill="1" applyBorder="1"/>
    <xf numFmtId="1" fontId="15" fillId="48" borderId="0" xfId="47" applyNumberFormat="1" applyFont="1" applyFill="1" applyBorder="1" applyAlignment="1" applyProtection="1">
      <alignment horizontal="center"/>
      <protection locked="0"/>
    </xf>
    <xf numFmtId="1" fontId="33" fillId="47" borderId="0" xfId="47" applyNumberFormat="1" applyFont="1" applyFill="1" applyBorder="1" applyAlignment="1" applyProtection="1">
      <alignment horizontal="center"/>
      <protection locked="0"/>
    </xf>
    <xf numFmtId="0" fontId="15" fillId="47" borderId="0" xfId="30336" applyNumberFormat="1" applyFont="1" applyFill="1" applyBorder="1" applyAlignment="1" applyProtection="1">
      <alignment horizontal="left"/>
      <protection locked="0"/>
    </xf>
    <xf numFmtId="0" fontId="15" fillId="47" borderId="22" xfId="30336" applyNumberFormat="1" applyFont="1" applyFill="1" applyBorder="1" applyAlignment="1" applyProtection="1">
      <alignment horizontal="center"/>
      <protection locked="0"/>
    </xf>
    <xf numFmtId="1" fontId="15" fillId="47" borderId="0" xfId="30336" applyNumberFormat="1" applyFont="1" applyFill="1" applyBorder="1" applyAlignment="1" applyProtection="1">
      <alignment horizontal="center"/>
      <protection locked="0"/>
    </xf>
    <xf numFmtId="49" fontId="79" fillId="47" borderId="0" xfId="30336" applyNumberFormat="1" applyFont="1" applyFill="1" applyBorder="1" applyAlignment="1" applyProtection="1">
      <alignment horizontal="left"/>
      <protection locked="0"/>
    </xf>
    <xf numFmtId="0" fontId="15" fillId="43" borderId="0" xfId="30338" applyNumberFormat="1" applyFont="1" applyFill="1" applyBorder="1" applyAlignment="1" applyProtection="1">
      <alignment horizontal="center"/>
      <protection locked="0"/>
    </xf>
    <xf numFmtId="164" fontId="15" fillId="0" borderId="31" xfId="0" applyFont="1" applyFill="1" applyBorder="1" applyAlignment="1">
      <alignment horizontal="right" wrapText="1"/>
    </xf>
    <xf numFmtId="170" fontId="15" fillId="0" borderId="31" xfId="0" applyNumberFormat="1" applyFont="1" applyFill="1" applyBorder="1" applyAlignment="1">
      <alignment wrapText="1"/>
    </xf>
    <xf numFmtId="165" fontId="15" fillId="0" borderId="31" xfId="0" applyNumberFormat="1" applyFont="1" applyFill="1" applyBorder="1" applyAlignment="1">
      <alignment wrapText="1"/>
    </xf>
    <xf numFmtId="166" fontId="15" fillId="0" borderId="31" xfId="0" applyNumberFormat="1" applyFont="1" applyFill="1" applyBorder="1" applyAlignment="1">
      <alignment wrapText="1"/>
    </xf>
    <xf numFmtId="165" fontId="15" fillId="0" borderId="31" xfId="0" applyNumberFormat="1" applyFont="1" applyFill="1" applyBorder="1" applyAlignment="1">
      <alignment horizontal="right" wrapText="1"/>
    </xf>
    <xf numFmtId="3" fontId="15" fillId="0" borderId="31" xfId="0" applyNumberFormat="1" applyFont="1" applyFill="1" applyBorder="1" applyAlignment="1">
      <alignment horizontal="right" wrapText="1"/>
    </xf>
    <xf numFmtId="169" fontId="15" fillId="0" borderId="31" xfId="0" applyNumberFormat="1" applyFont="1" applyFill="1" applyBorder="1" applyAlignment="1">
      <alignment horizontal="right" wrapText="1"/>
    </xf>
    <xf numFmtId="1" fontId="15" fillId="43" borderId="0" xfId="30339" applyNumberFormat="1" applyFont="1" applyFill="1" applyBorder="1" applyAlignment="1" applyProtection="1">
      <alignment horizontal="center"/>
      <protection locked="0"/>
    </xf>
    <xf numFmtId="37" fontId="15" fillId="43" borderId="0" xfId="30351" applyFont="1" applyFill="1" applyBorder="1" applyAlignment="1" applyProtection="1">
      <protection locked="0"/>
    </xf>
    <xf numFmtId="49" fontId="15" fillId="43" borderId="0" xfId="30339" applyNumberFormat="1" applyFont="1" applyFill="1" applyBorder="1" applyAlignment="1" applyProtection="1">
      <alignment horizontal="left"/>
      <protection locked="0"/>
    </xf>
    <xf numFmtId="49" fontId="79" fillId="43" borderId="0" xfId="30339" applyNumberFormat="1" applyFont="1" applyFill="1" applyBorder="1" applyAlignment="1" applyProtection="1">
      <alignment horizontal="left"/>
      <protection locked="0"/>
    </xf>
    <xf numFmtId="49" fontId="15" fillId="43" borderId="0" xfId="30338" applyNumberFormat="1" applyFont="1" applyFill="1" applyBorder="1" applyAlignment="1" applyProtection="1">
      <alignment horizontal="center"/>
      <protection locked="0"/>
    </xf>
    <xf numFmtId="1" fontId="15" fillId="43" borderId="0" xfId="30336" quotePrefix="1" applyNumberFormat="1" applyFont="1" applyFill="1" applyBorder="1" applyAlignment="1" applyProtection="1">
      <alignment horizontal="center"/>
      <protection locked="0"/>
    </xf>
    <xf numFmtId="0" fontId="15" fillId="43" borderId="0" xfId="30336" applyNumberFormat="1" applyFont="1" applyFill="1" applyBorder="1" applyAlignment="1" applyProtection="1">
      <protection locked="0"/>
    </xf>
    <xf numFmtId="3" fontId="58" fillId="43" borderId="0" xfId="30336" applyFont="1" applyFill="1" applyBorder="1" applyAlignment="1" applyProtection="1">
      <protection locked="0"/>
    </xf>
    <xf numFmtId="0" fontId="15" fillId="43" borderId="0" xfId="30336" applyNumberFormat="1" applyFont="1" applyFill="1" applyBorder="1" applyAlignment="1" applyProtection="1">
      <alignment horizontal="center"/>
      <protection locked="0"/>
    </xf>
    <xf numFmtId="1" fontId="15" fillId="43" borderId="0" xfId="30336" applyNumberFormat="1" applyFont="1" applyFill="1" applyBorder="1" applyAlignment="1" applyProtection="1">
      <alignment horizontal="center"/>
      <protection locked="0"/>
    </xf>
    <xf numFmtId="1" fontId="15" fillId="49" borderId="0" xfId="30337" applyNumberFormat="1" applyFont="1" applyFill="1" applyBorder="1" applyAlignment="1" applyProtection="1">
      <alignment horizontal="center"/>
      <protection locked="0"/>
    </xf>
    <xf numFmtId="49" fontId="58" fillId="43" borderId="0" xfId="30338" applyNumberFormat="1" applyFont="1" applyFill="1" applyBorder="1" applyAlignment="1" applyProtection="1">
      <alignment horizontal="left"/>
      <protection locked="0"/>
    </xf>
    <xf numFmtId="3" fontId="15" fillId="43" borderId="0" xfId="30336" applyFont="1" applyFill="1" applyBorder="1" applyAlignment="1" applyProtection="1">
      <protection locked="0"/>
    </xf>
    <xf numFmtId="0" fontId="15" fillId="43" borderId="0" xfId="30336" applyNumberFormat="1" applyFont="1" applyFill="1" applyBorder="1" applyAlignment="1" applyProtection="1">
      <alignment horizontal="left"/>
      <protection locked="0"/>
    </xf>
    <xf numFmtId="49" fontId="58" fillId="43" borderId="0" xfId="30336" applyNumberFormat="1" applyFont="1" applyFill="1" applyBorder="1" applyAlignment="1" applyProtection="1">
      <alignment horizontal="left"/>
      <protection locked="0"/>
    </xf>
    <xf numFmtId="49" fontId="15" fillId="43" borderId="0" xfId="30336" applyNumberFormat="1" applyFont="1" applyFill="1" applyBorder="1" applyAlignment="1" applyProtection="1">
      <alignment horizontal="left"/>
      <protection locked="0"/>
    </xf>
    <xf numFmtId="49" fontId="79" fillId="43" borderId="0" xfId="30338" applyNumberFormat="1" applyFont="1" applyFill="1" applyBorder="1" applyAlignment="1" applyProtection="1">
      <alignment horizontal="left"/>
      <protection locked="0"/>
    </xf>
    <xf numFmtId="1" fontId="55" fillId="43" borderId="0" xfId="47" applyNumberFormat="1" applyFont="1" applyFill="1" applyBorder="1" applyAlignment="1" applyProtection="1">
      <alignment horizontal="center"/>
      <protection locked="0"/>
    </xf>
    <xf numFmtId="1" fontId="55" fillId="43" borderId="0" xfId="30336" quotePrefix="1" applyNumberFormat="1" applyFont="1" applyFill="1" applyBorder="1" applyAlignment="1" applyProtection="1">
      <alignment horizontal="center"/>
      <protection locked="0"/>
    </xf>
    <xf numFmtId="0" fontId="60" fillId="0" borderId="31" xfId="0" applyNumberFormat="1" applyFont="1" applyFill="1" applyBorder="1" applyAlignment="1">
      <alignment horizontal="right" wrapText="1"/>
    </xf>
    <xf numFmtId="1" fontId="33" fillId="43" borderId="0" xfId="30335" applyNumberFormat="1" applyFont="1" applyFill="1" applyBorder="1" applyAlignment="1" applyProtection="1">
      <alignment horizontal="center"/>
      <protection locked="0"/>
    </xf>
    <xf numFmtId="49" fontId="15" fillId="28" borderId="0" xfId="30338" applyNumberFormat="1" applyFont="1" applyFill="1" applyBorder="1" applyAlignment="1" applyProtection="1">
      <alignment horizontal="center"/>
      <protection locked="0"/>
    </xf>
    <xf numFmtId="49" fontId="15" fillId="28" borderId="0" xfId="30339" applyNumberFormat="1" applyFont="1" applyFill="1" applyBorder="1" applyAlignment="1" applyProtection="1">
      <alignment horizontal="left"/>
      <protection locked="0"/>
    </xf>
    <xf numFmtId="49" fontId="58" fillId="28" borderId="0" xfId="30339" applyNumberFormat="1" applyFont="1" applyFill="1" applyBorder="1" applyAlignment="1" applyProtection="1">
      <alignment horizontal="left"/>
      <protection locked="0"/>
    </xf>
    <xf numFmtId="1" fontId="15" fillId="28" borderId="0" xfId="30336" quotePrefix="1" applyNumberFormat="1" applyFont="1" applyFill="1" applyBorder="1" applyAlignment="1" applyProtection="1">
      <alignment horizontal="center"/>
      <protection locked="0"/>
    </xf>
    <xf numFmtId="1" fontId="15" fillId="28" borderId="0" xfId="30335" applyNumberFormat="1" applyFont="1" applyFill="1" applyBorder="1" applyAlignment="1" applyProtection="1">
      <alignment horizontal="center"/>
      <protection locked="0"/>
    </xf>
    <xf numFmtId="49" fontId="15" fillId="24" borderId="22" xfId="47" applyNumberFormat="1" applyFont="1" applyFill="1" applyBorder="1" applyAlignment="1" applyProtection="1">
      <alignment horizontal="center"/>
      <protection locked="0"/>
    </xf>
    <xf numFmtId="49" fontId="15" fillId="24" borderId="0" xfId="47" applyNumberFormat="1" applyFont="1" applyFill="1" applyBorder="1" applyAlignment="1" applyProtection="1">
      <alignment horizontal="left"/>
      <protection locked="0"/>
    </xf>
    <xf numFmtId="49" fontId="58" fillId="24" borderId="0" xfId="47" applyNumberFormat="1" applyFont="1" applyFill="1" applyBorder="1" applyAlignment="1" applyProtection="1">
      <alignment horizontal="left"/>
      <protection locked="0"/>
    </xf>
    <xf numFmtId="3" fontId="15" fillId="34" borderId="31" xfId="48" applyNumberFormat="1" applyFont="1" applyFill="1" applyBorder="1"/>
    <xf numFmtId="43" fontId="15" fillId="0" borderId="31" xfId="141" applyFont="1" applyFill="1" applyBorder="1" applyAlignment="1" applyProtection="1">
      <protection locked="0"/>
    </xf>
    <xf numFmtId="165" fontId="15" fillId="0" borderId="31" xfId="141" applyNumberFormat="1" applyFont="1" applyFill="1" applyBorder="1" applyAlignment="1" applyProtection="1">
      <alignment horizontal="right"/>
      <protection locked="0"/>
    </xf>
    <xf numFmtId="165" fontId="15" fillId="0" borderId="31" xfId="141" applyNumberFormat="1" applyFont="1" applyFill="1" applyBorder="1" applyAlignment="1" applyProtection="1">
      <protection locked="0"/>
    </xf>
    <xf numFmtId="166" fontId="15" fillId="0" borderId="31" xfId="141" applyNumberFormat="1" applyFont="1" applyFill="1" applyBorder="1" applyAlignment="1" applyProtection="1">
      <protection locked="0"/>
    </xf>
    <xf numFmtId="3" fontId="15" fillId="0" borderId="31" xfId="141" applyNumberFormat="1" applyFont="1" applyFill="1" applyBorder="1" applyAlignment="1" applyProtection="1">
      <alignment horizontal="right"/>
      <protection locked="0"/>
    </xf>
    <xf numFmtId="169" fontId="15" fillId="0" borderId="31" xfId="141" applyNumberFormat="1" applyFont="1" applyFill="1" applyBorder="1" applyAlignment="1" applyProtection="1">
      <alignment horizontal="right"/>
      <protection locked="0"/>
    </xf>
    <xf numFmtId="49" fontId="79" fillId="24" borderId="0" xfId="47" applyNumberFormat="1" applyFont="1" applyFill="1" applyBorder="1" applyAlignment="1" applyProtection="1">
      <alignment horizontal="left"/>
      <protection locked="0"/>
    </xf>
    <xf numFmtId="0" fontId="15" fillId="24" borderId="22" xfId="30335" applyNumberFormat="1" applyFont="1" applyFill="1" applyBorder="1" applyAlignment="1" applyProtection="1">
      <alignment horizontal="center"/>
      <protection locked="0"/>
    </xf>
    <xf numFmtId="0" fontId="15" fillId="24" borderId="0" xfId="30335" applyNumberFormat="1" applyFont="1" applyFill="1" applyBorder="1" applyAlignment="1" applyProtection="1">
      <alignment horizontal="left"/>
      <protection locked="0"/>
    </xf>
    <xf numFmtId="37" fontId="15" fillId="0" borderId="31" xfId="48" applyNumberFormat="1" applyFont="1" applyFill="1" applyBorder="1" applyAlignment="1" applyProtection="1">
      <alignment horizontal="right" vertical="top"/>
      <protection locked="0"/>
    </xf>
    <xf numFmtId="49" fontId="58" fillId="24" borderId="0" xfId="30335" applyNumberFormat="1" applyFont="1" applyFill="1" applyBorder="1" applyAlignment="1" applyProtection="1">
      <alignment horizontal="left"/>
      <protection locked="0"/>
    </xf>
    <xf numFmtId="164" fontId="15" fillId="24" borderId="0" xfId="47" applyFont="1" applyFill="1" applyBorder="1" applyAlignment="1" applyProtection="1">
      <protection locked="0"/>
    </xf>
    <xf numFmtId="164" fontId="58" fillId="24" borderId="0" xfId="47" applyFont="1" applyFill="1" applyBorder="1" applyAlignment="1" applyProtection="1">
      <protection locked="0"/>
    </xf>
    <xf numFmtId="0" fontId="15" fillId="24" borderId="0" xfId="30335" applyNumberFormat="1" applyFont="1" applyFill="1" applyBorder="1" applyAlignment="1" applyProtection="1">
      <alignment horizontal="center"/>
      <protection locked="0"/>
    </xf>
    <xf numFmtId="49" fontId="15" fillId="37" borderId="0" xfId="30338" applyNumberFormat="1" applyFont="1" applyFill="1" applyBorder="1" applyAlignment="1" applyProtection="1">
      <alignment horizontal="center"/>
      <protection locked="0"/>
    </xf>
    <xf numFmtId="49" fontId="15" fillId="37" borderId="0" xfId="30338" applyNumberFormat="1" applyFont="1" applyFill="1" applyBorder="1" applyAlignment="1" applyProtection="1">
      <alignment horizontal="left"/>
      <protection locked="0"/>
    </xf>
    <xf numFmtId="49" fontId="58" fillId="37" borderId="0" xfId="30338" applyNumberFormat="1" applyFont="1" applyFill="1" applyBorder="1" applyAlignment="1" applyProtection="1">
      <alignment horizontal="left"/>
      <protection locked="0"/>
    </xf>
    <xf numFmtId="1" fontId="15" fillId="37" borderId="0" xfId="30338" applyNumberFormat="1" applyFont="1" applyFill="1" applyBorder="1" applyAlignment="1" applyProtection="1">
      <alignment horizontal="center"/>
      <protection locked="0"/>
    </xf>
    <xf numFmtId="3" fontId="15" fillId="28" borderId="31" xfId="48" applyNumberFormat="1" applyFont="1" applyFill="1" applyBorder="1"/>
    <xf numFmtId="0" fontId="60" fillId="0" borderId="31" xfId="30303" applyFont="1" applyFill="1" applyBorder="1" applyAlignment="1">
      <alignment horizontal="right"/>
    </xf>
    <xf numFmtId="170" fontId="60" fillId="0" borderId="31" xfId="30307" applyNumberFormat="1" applyFont="1" applyFill="1" applyBorder="1" applyAlignment="1"/>
    <xf numFmtId="165" fontId="60" fillId="0" borderId="31" xfId="30307" applyNumberFormat="1" applyFont="1" applyFill="1" applyBorder="1" applyAlignment="1"/>
    <xf numFmtId="166" fontId="60" fillId="0" borderId="31" xfId="30307" applyNumberFormat="1" applyFont="1" applyFill="1" applyBorder="1" applyAlignment="1"/>
    <xf numFmtId="165" fontId="60" fillId="0" borderId="31" xfId="30307" applyNumberFormat="1" applyFont="1" applyFill="1" applyBorder="1" applyAlignment="1">
      <alignment horizontal="right"/>
    </xf>
    <xf numFmtId="3" fontId="60" fillId="0" borderId="31" xfId="30307" applyNumberFormat="1" applyFont="1" applyFill="1" applyBorder="1" applyAlignment="1">
      <alignment horizontal="right"/>
    </xf>
    <xf numFmtId="169" fontId="60" fillId="0" borderId="31" xfId="30307" applyNumberFormat="1" applyFont="1" applyFill="1" applyBorder="1" applyAlignment="1">
      <alignment horizontal="right"/>
    </xf>
    <xf numFmtId="49" fontId="79" fillId="37" borderId="0" xfId="30339" applyNumberFormat="1" applyFont="1" applyFill="1" applyBorder="1" applyAlignment="1" applyProtection="1">
      <alignment horizontal="left"/>
      <protection locked="0"/>
    </xf>
    <xf numFmtId="1" fontId="15" fillId="37" borderId="0" xfId="30339" applyNumberFormat="1" applyFont="1" applyFill="1" applyBorder="1" applyAlignment="1" applyProtection="1">
      <alignment horizontal="center"/>
      <protection locked="0"/>
    </xf>
    <xf numFmtId="49" fontId="79" fillId="37" borderId="0" xfId="30338" applyNumberFormat="1" applyFont="1" applyFill="1" applyBorder="1" applyAlignment="1" applyProtection="1">
      <alignment horizontal="left"/>
      <protection locked="0"/>
    </xf>
    <xf numFmtId="164" fontId="15" fillId="37" borderId="0" xfId="30339" applyFont="1" applyFill="1" applyBorder="1" applyProtection="1">
      <protection locked="0"/>
    </xf>
    <xf numFmtId="0" fontId="15" fillId="37" borderId="0" xfId="30339" applyNumberFormat="1" applyFont="1" applyFill="1" applyBorder="1" applyAlignment="1" applyProtection="1">
      <alignment horizontal="center"/>
      <protection locked="0"/>
    </xf>
    <xf numFmtId="164" fontId="58" fillId="37" borderId="0" xfId="30339" applyFont="1" applyFill="1" applyBorder="1" applyProtection="1">
      <protection locked="0"/>
    </xf>
    <xf numFmtId="49" fontId="15" fillId="0" borderId="0" xfId="47" applyNumberFormat="1" applyFont="1" applyFill="1" applyBorder="1" applyAlignment="1" applyProtection="1">
      <alignment horizontal="center"/>
      <protection locked="0"/>
    </xf>
    <xf numFmtId="49" fontId="78" fillId="0" borderId="0" xfId="47" applyNumberFormat="1" applyFont="1" applyFill="1" applyBorder="1" applyAlignment="1" applyProtection="1">
      <alignment horizontal="left"/>
      <protection locked="0"/>
    </xf>
    <xf numFmtId="49" fontId="33" fillId="0" borderId="0" xfId="47" applyNumberFormat="1" applyFont="1" applyFill="1" applyBorder="1" applyAlignment="1" applyProtection="1">
      <alignment horizontal="left"/>
      <protection locked="0"/>
    </xf>
    <xf numFmtId="1" fontId="15" fillId="0" borderId="0" xfId="47" applyNumberFormat="1" applyFont="1" applyFill="1" applyBorder="1" applyAlignment="1" applyProtection="1">
      <alignment horizontal="center"/>
      <protection locked="0"/>
    </xf>
    <xf numFmtId="37" fontId="15" fillId="0" borderId="0" xfId="48" applyNumberFormat="1" applyFont="1" applyFill="1" applyBorder="1" applyAlignment="1" applyProtection="1">
      <alignment horizontal="right" vertical="top"/>
      <protection locked="0"/>
    </xf>
    <xf numFmtId="0" fontId="15" fillId="0" borderId="0" xfId="30335" applyNumberFormat="1" applyFont="1" applyFill="1" applyBorder="1" applyAlignment="1" applyProtection="1">
      <alignment horizontal="center"/>
      <protection locked="0"/>
    </xf>
    <xf numFmtId="0" fontId="15" fillId="0" borderId="0" xfId="30335" applyNumberFormat="1" applyFont="1" applyFill="1" applyBorder="1" applyAlignment="1" applyProtection="1">
      <alignment horizontal="left"/>
      <protection locked="0"/>
    </xf>
    <xf numFmtId="49" fontId="58" fillId="0" borderId="0" xfId="30335" applyNumberFormat="1" applyFont="1" applyFill="1" applyBorder="1" applyAlignment="1" applyProtection="1">
      <alignment horizontal="left"/>
      <protection locked="0"/>
    </xf>
    <xf numFmtId="1" fontId="15" fillId="0" borderId="0" xfId="30335" applyNumberFormat="1" applyFont="1" applyFill="1" applyBorder="1" applyAlignment="1" applyProtection="1">
      <alignment horizontal="center"/>
      <protection locked="0"/>
    </xf>
    <xf numFmtId="0" fontId="15" fillId="0" borderId="22" xfId="0" applyNumberFormat="1" applyFont="1" applyFill="1" applyBorder="1" applyAlignment="1">
      <alignment horizontal="right"/>
    </xf>
    <xf numFmtId="0" fontId="15" fillId="0" borderId="22" xfId="30338" applyNumberFormat="1" applyFont="1" applyFill="1" applyBorder="1" applyAlignment="1" applyProtection="1">
      <alignment horizontal="center"/>
      <protection locked="0"/>
    </xf>
    <xf numFmtId="49" fontId="15" fillId="0" borderId="0" xfId="30339" applyNumberFormat="1" applyFont="1" applyFill="1" applyBorder="1" applyAlignment="1" applyProtection="1">
      <alignment horizontal="left"/>
      <protection locked="0"/>
    </xf>
    <xf numFmtId="3" fontId="58" fillId="0" borderId="0" xfId="30336" applyFont="1" applyFill="1" applyBorder="1" applyAlignment="1" applyProtection="1">
      <protection locked="0"/>
    </xf>
    <xf numFmtId="1" fontId="15" fillId="0" borderId="0" xfId="30336" applyNumberFormat="1" applyFont="1" applyFill="1" applyBorder="1" applyAlignment="1" applyProtection="1">
      <alignment horizontal="center"/>
      <protection locked="0"/>
    </xf>
    <xf numFmtId="49" fontId="15" fillId="0" borderId="0" xfId="30339" applyNumberFormat="1" applyFont="1" applyFill="1" applyBorder="1" applyAlignment="1">
      <alignment horizontal="center"/>
    </xf>
    <xf numFmtId="49" fontId="15" fillId="0" borderId="0" xfId="30339" applyNumberFormat="1" applyFont="1" applyFill="1" applyBorder="1" applyAlignment="1">
      <alignment horizontal="left"/>
    </xf>
    <xf numFmtId="49" fontId="58" fillId="0" borderId="0" xfId="30339" applyNumberFormat="1" applyFont="1" applyFill="1" applyBorder="1" applyAlignment="1" applyProtection="1">
      <alignment horizontal="left"/>
      <protection locked="0"/>
    </xf>
    <xf numFmtId="1" fontId="15" fillId="0" borderId="0" xfId="30338" applyNumberFormat="1" applyFont="1" applyFill="1" applyBorder="1" applyAlignment="1" applyProtection="1">
      <alignment horizontal="center"/>
      <protection locked="0"/>
    </xf>
    <xf numFmtId="164" fontId="75" fillId="0" borderId="62" xfId="0" applyFont="1" applyFill="1" applyBorder="1" applyAlignment="1">
      <alignment horizontal="center" wrapText="1"/>
    </xf>
    <xf numFmtId="164" fontId="75" fillId="0" borderId="77" xfId="0" applyFont="1" applyFill="1" applyBorder="1" applyAlignment="1">
      <alignment horizontal="center" wrapText="1"/>
    </xf>
    <xf numFmtId="164" fontId="75" fillId="0" borderId="65" xfId="0" applyFont="1" applyFill="1" applyBorder="1" applyAlignment="1">
      <alignment horizontal="center" wrapText="1"/>
    </xf>
    <xf numFmtId="166" fontId="75" fillId="0" borderId="71" xfId="0" applyNumberFormat="1" applyFont="1" applyFill="1" applyBorder="1"/>
    <xf numFmtId="166" fontId="75" fillId="0" borderId="73" xfId="0" applyNumberFormat="1" applyFont="1" applyFill="1" applyBorder="1"/>
    <xf numFmtId="166" fontId="75" fillId="0" borderId="74" xfId="0" applyNumberFormat="1" applyFont="1" applyFill="1" applyBorder="1"/>
    <xf numFmtId="167" fontId="42" fillId="50" borderId="16" xfId="0" applyNumberFormat="1" applyFont="1" applyFill="1" applyBorder="1"/>
    <xf numFmtId="167" fontId="42" fillId="50" borderId="54" xfId="0" applyNumberFormat="1" applyFont="1" applyFill="1" applyBorder="1"/>
    <xf numFmtId="167" fontId="15" fillId="0" borderId="0" xfId="41" applyNumberFormat="1" applyFont="1" applyFill="1"/>
    <xf numFmtId="167" fontId="42" fillId="0" borderId="0" xfId="41" applyNumberFormat="1" applyFont="1" applyFill="1"/>
    <xf numFmtId="167" fontId="42" fillId="50" borderId="21" xfId="0" applyNumberFormat="1" applyFont="1" applyFill="1" applyBorder="1"/>
    <xf numFmtId="167" fontId="44" fillId="50" borderId="60" xfId="0" applyNumberFormat="1" applyFont="1" applyFill="1" applyBorder="1"/>
    <xf numFmtId="167" fontId="44" fillId="50" borderId="61" xfId="0" applyNumberFormat="1" applyFont="1" applyFill="1" applyBorder="1"/>
    <xf numFmtId="167" fontId="42" fillId="50" borderId="56" xfId="0" applyNumberFormat="1" applyFont="1" applyFill="1" applyBorder="1"/>
    <xf numFmtId="167" fontId="42" fillId="36" borderId="56" xfId="0" applyNumberFormat="1" applyFont="1" applyFill="1" applyBorder="1"/>
    <xf numFmtId="3" fontId="15" fillId="28" borderId="31" xfId="48" applyNumberFormat="1" applyFont="1" applyFill="1" applyBorder="1" applyAlignment="1" applyProtection="1">
      <alignment horizontal="right"/>
      <protection locked="0"/>
    </xf>
    <xf numFmtId="0" fontId="15" fillId="28" borderId="31" xfId="0" applyNumberFormat="1" applyFont="1" applyFill="1" applyBorder="1" applyAlignment="1">
      <alignment horizontal="right"/>
    </xf>
    <xf numFmtId="169" fontId="15" fillId="28" borderId="31" xfId="0" applyNumberFormat="1" applyFont="1" applyFill="1" applyBorder="1" applyAlignment="1">
      <alignment horizontal="right"/>
    </xf>
    <xf numFmtId="170" fontId="15" fillId="28" borderId="31" xfId="48" applyNumberFormat="1" applyFont="1" applyFill="1" applyBorder="1" applyAlignment="1" applyProtection="1">
      <protection locked="0"/>
    </xf>
    <xf numFmtId="165" fontId="15" fillId="28" borderId="31" xfId="48" applyNumberFormat="1" applyFont="1" applyFill="1" applyBorder="1" applyAlignment="1" applyProtection="1">
      <protection locked="0"/>
    </xf>
    <xf numFmtId="3" fontId="15" fillId="28" borderId="31" xfId="0" applyNumberFormat="1" applyFont="1" applyFill="1" applyBorder="1" applyAlignment="1">
      <alignment horizontal="right"/>
    </xf>
    <xf numFmtId="166" fontId="15" fillId="28" borderId="31" xfId="48" applyNumberFormat="1" applyFont="1" applyFill="1" applyBorder="1" applyAlignment="1" applyProtection="1">
      <protection locked="0"/>
    </xf>
    <xf numFmtId="165" fontId="15" fillId="28" borderId="31" xfId="48" applyNumberFormat="1" applyFont="1" applyFill="1" applyBorder="1" applyAlignment="1" applyProtection="1">
      <alignment horizontal="right"/>
      <protection locked="0"/>
    </xf>
    <xf numFmtId="169" fontId="15" fillId="28" borderId="31" xfId="48" applyNumberFormat="1" applyFont="1" applyFill="1" applyBorder="1" applyAlignment="1" applyProtection="1">
      <alignment horizontal="right"/>
      <protection locked="0"/>
    </xf>
    <xf numFmtId="37" fontId="15" fillId="28" borderId="31" xfId="48" applyNumberFormat="1" applyFont="1" applyFill="1" applyBorder="1" applyAlignment="1" applyProtection="1">
      <alignment horizontal="right" vertical="top"/>
      <protection locked="0"/>
    </xf>
    <xf numFmtId="49" fontId="15" fillId="24" borderId="0" xfId="30335" applyNumberFormat="1" applyFont="1" applyFill="1" applyBorder="1" applyAlignment="1" applyProtection="1">
      <alignment horizontal="left"/>
      <protection locked="0"/>
    </xf>
    <xf numFmtId="49" fontId="15" fillId="43" borderId="22" xfId="30339" applyNumberFormat="1" applyFont="1" applyFill="1" applyBorder="1" applyAlignment="1" applyProtection="1">
      <alignment horizontal="center"/>
      <protection locked="0"/>
    </xf>
    <xf numFmtId="37" fontId="15" fillId="28" borderId="0" xfId="30351" applyFont="1" applyFill="1" applyBorder="1" applyAlignment="1" applyProtection="1">
      <protection locked="0"/>
    </xf>
    <xf numFmtId="37" fontId="58" fillId="28" borderId="0" xfId="30351" applyFont="1" applyFill="1" applyBorder="1" applyAlignment="1" applyProtection="1">
      <protection locked="0"/>
    </xf>
    <xf numFmtId="1" fontId="15" fillId="28" borderId="0" xfId="30339" applyNumberFormat="1" applyFont="1" applyFill="1" applyBorder="1" applyAlignment="1" applyProtection="1">
      <alignment horizontal="center"/>
      <protection locked="0"/>
    </xf>
    <xf numFmtId="164" fontId="42" fillId="0" borderId="31" xfId="0" applyFont="1" applyFill="1" applyBorder="1" applyAlignment="1">
      <alignment horizontal="right" wrapText="1"/>
    </xf>
    <xf numFmtId="170" fontId="42" fillId="0" borderId="31" xfId="0" applyNumberFormat="1" applyFont="1" applyFill="1" applyBorder="1" applyAlignment="1">
      <alignment wrapText="1"/>
    </xf>
    <xf numFmtId="165" fontId="42" fillId="0" borderId="31" xfId="0" applyNumberFormat="1" applyFont="1" applyFill="1" applyBorder="1" applyAlignment="1">
      <alignment wrapText="1"/>
    </xf>
    <xf numFmtId="166" fontId="42" fillId="0" borderId="31" xfId="0" applyNumberFormat="1" applyFont="1" applyFill="1" applyBorder="1" applyAlignment="1">
      <alignment wrapText="1"/>
    </xf>
    <xf numFmtId="165" fontId="42" fillId="0" borderId="31" xfId="0" applyNumberFormat="1" applyFont="1" applyFill="1" applyBorder="1" applyAlignment="1">
      <alignment horizontal="right" wrapText="1"/>
    </xf>
    <xf numFmtId="3" fontId="42" fillId="0" borderId="31" xfId="0" applyNumberFormat="1" applyFont="1" applyFill="1" applyBorder="1" applyAlignment="1">
      <alignment horizontal="right" wrapText="1"/>
    </xf>
    <xf numFmtId="171" fontId="15" fillId="0" borderId="16" xfId="66" applyNumberFormat="1" applyFont="1" applyFill="1" applyBorder="1"/>
    <xf numFmtId="164" fontId="48" fillId="0" borderId="41" xfId="0" applyFont="1" applyFill="1" applyBorder="1" applyAlignment="1">
      <alignment horizontal="center" wrapText="1"/>
    </xf>
    <xf numFmtId="164" fontId="49" fillId="0" borderId="42" xfId="0" applyFont="1" applyFill="1" applyBorder="1" applyAlignment="1">
      <alignment horizontal="center" wrapText="1"/>
    </xf>
    <xf numFmtId="164" fontId="49" fillId="0" borderId="43" xfId="0" applyFont="1" applyFill="1" applyBorder="1" applyAlignment="1">
      <alignment horizontal="center" wrapText="1"/>
    </xf>
    <xf numFmtId="164" fontId="48" fillId="0" borderId="13" xfId="0" applyFont="1" applyFill="1" applyBorder="1" applyAlignment="1">
      <alignment horizontal="center" wrapText="1"/>
    </xf>
    <xf numFmtId="164" fontId="49" fillId="0" borderId="22" xfId="0" applyFont="1" applyFill="1" applyBorder="1" applyAlignment="1">
      <alignment horizontal="center" wrapText="1"/>
    </xf>
    <xf numFmtId="164" fontId="49" fillId="0" borderId="18" xfId="0" applyFont="1" applyFill="1" applyBorder="1" applyAlignment="1">
      <alignment horizontal="center" wrapText="1"/>
    </xf>
  </cellXfs>
  <cellStyles count="30352">
    <cellStyle name="20% - Accent1" xfId="1" builtinId="30" customBuiltin="1"/>
    <cellStyle name="20% - Accent1 2" xfId="3700"/>
    <cellStyle name="20% - Accent2" xfId="2" builtinId="34" customBuiltin="1"/>
    <cellStyle name="20% - Accent2 2" xfId="3744"/>
    <cellStyle name="20% - Accent3" xfId="3" builtinId="38" customBuiltin="1"/>
    <cellStyle name="20% - Accent3 2" xfId="3733"/>
    <cellStyle name="20% - Accent4" xfId="4" builtinId="42" customBuiltin="1"/>
    <cellStyle name="20% - Accent4 2" xfId="3745"/>
    <cellStyle name="20% - Accent5" xfId="5" builtinId="46" customBuiltin="1"/>
    <cellStyle name="20% - Accent5 2" xfId="3732"/>
    <cellStyle name="20% - Accent6" xfId="6" builtinId="50" customBuiltin="1"/>
    <cellStyle name="20% - Accent6 2" xfId="3746"/>
    <cellStyle name="40% - Accent1" xfId="7" builtinId="31" customBuiltin="1"/>
    <cellStyle name="40% - Accent1 2" xfId="3697"/>
    <cellStyle name="40% - Accent2" xfId="8" builtinId="35" customBuiltin="1"/>
    <cellStyle name="40% - Accent2 2" xfId="3749"/>
    <cellStyle name="40% - Accent3" xfId="9" builtinId="39" customBuiltin="1"/>
    <cellStyle name="40% - Accent3 2" xfId="3728"/>
    <cellStyle name="40% - Accent4" xfId="10" builtinId="43" customBuiltin="1"/>
    <cellStyle name="40% - Accent4 2" xfId="3740"/>
    <cellStyle name="40% - Accent5" xfId="11" builtinId="47" customBuiltin="1"/>
    <cellStyle name="40% - Accent5 2" xfId="3717"/>
    <cellStyle name="40% - Accent6" xfId="12" builtinId="51" customBuiltin="1"/>
    <cellStyle name="40% - Accent6 2" xfId="3679"/>
    <cellStyle name="60% - Accent1" xfId="13" builtinId="32" customBuiltin="1"/>
    <cellStyle name="60% - Accent1 2" xfId="3712"/>
    <cellStyle name="60% - Accent2" xfId="14" builtinId="36" customBuiltin="1"/>
    <cellStyle name="60% - Accent2 2" xfId="3676"/>
    <cellStyle name="60% - Accent3" xfId="15" builtinId="40" customBuiltin="1"/>
    <cellStyle name="60% - Accent3 2" xfId="3699"/>
    <cellStyle name="60% - Accent4" xfId="16" builtinId="44" customBuiltin="1"/>
    <cellStyle name="60% - Accent4 2" xfId="3743"/>
    <cellStyle name="60% - Accent5" xfId="17" builtinId="48" customBuiltin="1"/>
    <cellStyle name="60% - Accent5 2" xfId="3681"/>
    <cellStyle name="60% - Accent6" xfId="18" builtinId="52" customBuiltin="1"/>
    <cellStyle name="60% - Accent6 2" xfId="3726"/>
    <cellStyle name="Accent1" xfId="19" builtinId="29" customBuiltin="1"/>
    <cellStyle name="Accent1 2" xfId="3736"/>
    <cellStyle name="Accent2" xfId="20" builtinId="33" customBuiltin="1"/>
    <cellStyle name="Accent2 2" xfId="3747"/>
    <cellStyle name="Accent3" xfId="21" builtinId="37" customBuiltin="1"/>
    <cellStyle name="Accent3 2" xfId="3708"/>
    <cellStyle name="Accent4" xfId="22" builtinId="41" customBuiltin="1"/>
    <cellStyle name="Accent4 2" xfId="3724"/>
    <cellStyle name="Accent5" xfId="23" builtinId="45" customBuiltin="1"/>
    <cellStyle name="Accent5 2" xfId="3750"/>
    <cellStyle name="Accent6" xfId="24" builtinId="49" customBuiltin="1"/>
    <cellStyle name="Accent6 2" xfId="2243"/>
    <cellStyle name="Bad" xfId="25" builtinId="27" customBuiltin="1"/>
    <cellStyle name="Bad 2" xfId="2265"/>
    <cellStyle name="Calculation" xfId="26" builtinId="22" customBuiltin="1"/>
    <cellStyle name="Calculation 2" xfId="3707"/>
    <cellStyle name="Calculation 3" xfId="3704"/>
    <cellStyle name="Check Cell" xfId="27" builtinId="23" customBuiltin="1"/>
    <cellStyle name="Check Cell 2" xfId="3705"/>
    <cellStyle name="Comma" xfId="28" builtinId="3"/>
    <cellStyle name="Comma 2" xfId="56"/>
    <cellStyle name="Comma 2 2" xfId="164"/>
    <cellStyle name="Comma 2 3" xfId="141"/>
    <cellStyle name="Comma 2 4" xfId="3694"/>
    <cellStyle name="Comma 3" xfId="74"/>
    <cellStyle name="Comma 3 2" xfId="48"/>
    <cellStyle name="Comma 4" xfId="66"/>
    <cellStyle name="Comma 5" xfId="75"/>
    <cellStyle name="Comma 5 10" xfId="209"/>
    <cellStyle name="Comma 5 10 10" xfId="579"/>
    <cellStyle name="Comma 5 10 11" xfId="20537"/>
    <cellStyle name="Comma 5 10 2" xfId="899"/>
    <cellStyle name="Comma 5 10 2 2" xfId="2630"/>
    <cellStyle name="Comma 5 10 2 2 2" xfId="16524"/>
    <cellStyle name="Comma 5 10 2 2 2 2" xfId="26742"/>
    <cellStyle name="Comma 5 10 2 2 3" xfId="12946"/>
    <cellStyle name="Comma 5 10 2 2 4" xfId="7655"/>
    <cellStyle name="Comma 5 10 2 2 5" xfId="21735"/>
    <cellStyle name="Comma 5 10 2 3" xfId="3903"/>
    <cellStyle name="Comma 5 10 2 3 2" xfId="17548"/>
    <cellStyle name="Comma 5 10 2 3 2 2" xfId="27799"/>
    <cellStyle name="Comma 5 10 2 3 3" xfId="13969"/>
    <cellStyle name="Comma 5 10 2 3 4" xfId="8712"/>
    <cellStyle name="Comma 5 10 2 3 5" xfId="22792"/>
    <cellStyle name="Comma 5 10 2 4" xfId="6771"/>
    <cellStyle name="Comma 5 10 2 4 2" xfId="15855"/>
    <cellStyle name="Comma 5 10 2 4 3" xfId="25859"/>
    <cellStyle name="Comma 5 10 2 5" xfId="10166"/>
    <cellStyle name="Comma 5 10 2 5 2" xfId="18993"/>
    <cellStyle name="Comma 5 10 2 5 3" xfId="29244"/>
    <cellStyle name="Comma 5 10 2 6" xfId="11610"/>
    <cellStyle name="Comma 5 10 2 6 2" xfId="24341"/>
    <cellStyle name="Comma 5 10 2 7" xfId="5249"/>
    <cellStyle name="Comma 5 10 2 8" xfId="20852"/>
    <cellStyle name="Comma 5 10 3" xfId="1257"/>
    <cellStyle name="Comma 5 10 3 2" xfId="2978"/>
    <cellStyle name="Comma 5 10 3 2 2" xfId="16917"/>
    <cellStyle name="Comma 5 10 3 2 2 2" xfId="27136"/>
    <cellStyle name="Comma 5 10 3 2 3" xfId="13339"/>
    <cellStyle name="Comma 5 10 3 2 4" xfId="8049"/>
    <cellStyle name="Comma 5 10 3 2 5" xfId="22129"/>
    <cellStyle name="Comma 5 10 3 3" xfId="4251"/>
    <cellStyle name="Comma 5 10 3 3 2" xfId="17896"/>
    <cellStyle name="Comma 5 10 3 3 2 2" xfId="28147"/>
    <cellStyle name="Comma 5 10 3 3 3" xfId="14317"/>
    <cellStyle name="Comma 5 10 3 3 4" xfId="9060"/>
    <cellStyle name="Comma 5 10 3 3 5" xfId="23140"/>
    <cellStyle name="Comma 5 10 3 4" xfId="7139"/>
    <cellStyle name="Comma 5 10 3 4 2" xfId="16222"/>
    <cellStyle name="Comma 5 10 3 4 3" xfId="26226"/>
    <cellStyle name="Comma 5 10 3 5" xfId="10514"/>
    <cellStyle name="Comma 5 10 3 5 2" xfId="19341"/>
    <cellStyle name="Comma 5 10 3 5 3" xfId="29592"/>
    <cellStyle name="Comma 5 10 3 6" xfId="11960"/>
    <cellStyle name="Comma 5 10 3 6 2" xfId="24735"/>
    <cellStyle name="Comma 5 10 3 7" xfId="5643"/>
    <cellStyle name="Comma 5 10 3 8" xfId="21219"/>
    <cellStyle name="Comma 5 10 4" xfId="1749"/>
    <cellStyle name="Comma 5 10 4 2" xfId="3363"/>
    <cellStyle name="Comma 5 10 4 2 2" xfId="18281"/>
    <cellStyle name="Comma 5 10 4 2 2 2" xfId="28532"/>
    <cellStyle name="Comma 5 10 4 2 3" xfId="14702"/>
    <cellStyle name="Comma 5 10 4 2 4" xfId="9445"/>
    <cellStyle name="Comma 5 10 4 2 5" xfId="23525"/>
    <cellStyle name="Comma 5 10 4 3" xfId="10899"/>
    <cellStyle name="Comma 5 10 4 3 2" xfId="19726"/>
    <cellStyle name="Comma 5 10 4 3 3" xfId="29977"/>
    <cellStyle name="Comma 5 10 4 4" xfId="12345"/>
    <cellStyle name="Comma 5 10 4 4 2" xfId="26427"/>
    <cellStyle name="Comma 5 10 4 5" xfId="7340"/>
    <cellStyle name="Comma 5 10 4 6" xfId="21420"/>
    <cellStyle name="Comma 5 10 5" xfId="2320"/>
    <cellStyle name="Comma 5 10 5 2" xfId="17236"/>
    <cellStyle name="Comma 5 10 5 2 2" xfId="27487"/>
    <cellStyle name="Comma 5 10 5 3" xfId="13657"/>
    <cellStyle name="Comma 5 10 5 4" xfId="8400"/>
    <cellStyle name="Comma 5 10 5 5" xfId="22480"/>
    <cellStyle name="Comma 5 10 6" xfId="6456"/>
    <cellStyle name="Comma 5 10 6 2" xfId="15540"/>
    <cellStyle name="Comma 5 10 6 3" xfId="25544"/>
    <cellStyle name="Comma 5 10 7" xfId="9856"/>
    <cellStyle name="Comma 5 10 7 2" xfId="18683"/>
    <cellStyle name="Comma 5 10 7 3" xfId="28934"/>
    <cellStyle name="Comma 5 10 8" xfId="11300"/>
    <cellStyle name="Comma 5 10 8 2" xfId="24026"/>
    <cellStyle name="Comma 5 10 9" xfId="4934"/>
    <cellStyle name="Comma 5 11" xfId="898"/>
    <cellStyle name="Comma 5 11 2" xfId="2629"/>
    <cellStyle name="Comma 5 11 2 2" xfId="16523"/>
    <cellStyle name="Comma 5 11 2 2 2" xfId="26741"/>
    <cellStyle name="Comma 5 11 2 3" xfId="12945"/>
    <cellStyle name="Comma 5 11 2 4" xfId="7654"/>
    <cellStyle name="Comma 5 11 2 5" xfId="21734"/>
    <cellStyle name="Comma 5 11 3" xfId="3902"/>
    <cellStyle name="Comma 5 11 3 2" xfId="17547"/>
    <cellStyle name="Comma 5 11 3 2 2" xfId="27798"/>
    <cellStyle name="Comma 5 11 3 3" xfId="13968"/>
    <cellStyle name="Comma 5 11 3 4" xfId="8711"/>
    <cellStyle name="Comma 5 11 3 5" xfId="22791"/>
    <cellStyle name="Comma 5 11 4" xfId="6770"/>
    <cellStyle name="Comma 5 11 4 2" xfId="15854"/>
    <cellStyle name="Comma 5 11 4 3" xfId="25858"/>
    <cellStyle name="Comma 5 11 5" xfId="10165"/>
    <cellStyle name="Comma 5 11 5 2" xfId="18992"/>
    <cellStyle name="Comma 5 11 5 3" xfId="29243"/>
    <cellStyle name="Comma 5 11 6" xfId="11609"/>
    <cellStyle name="Comma 5 11 6 2" xfId="24340"/>
    <cellStyle name="Comma 5 11 7" xfId="5248"/>
    <cellStyle name="Comma 5 11 8" xfId="20851"/>
    <cellStyle name="Comma 5 12" xfId="1256"/>
    <cellStyle name="Comma 5 12 2" xfId="2977"/>
    <cellStyle name="Comma 5 12 2 2" xfId="16885"/>
    <cellStyle name="Comma 5 12 2 2 2" xfId="27104"/>
    <cellStyle name="Comma 5 12 2 3" xfId="13307"/>
    <cellStyle name="Comma 5 12 2 4" xfId="8017"/>
    <cellStyle name="Comma 5 12 2 5" xfId="22097"/>
    <cellStyle name="Comma 5 12 3" xfId="4250"/>
    <cellStyle name="Comma 5 12 3 2" xfId="17895"/>
    <cellStyle name="Comma 5 12 3 2 2" xfId="28146"/>
    <cellStyle name="Comma 5 12 3 3" xfId="14316"/>
    <cellStyle name="Comma 5 12 3 4" xfId="9059"/>
    <cellStyle name="Comma 5 12 3 5" xfId="23139"/>
    <cellStyle name="Comma 5 12 4" xfId="6275"/>
    <cellStyle name="Comma 5 12 4 2" xfId="15361"/>
    <cellStyle name="Comma 5 12 4 3" xfId="25365"/>
    <cellStyle name="Comma 5 12 5" xfId="10513"/>
    <cellStyle name="Comma 5 12 5 2" xfId="19340"/>
    <cellStyle name="Comma 5 12 5 3" xfId="29591"/>
    <cellStyle name="Comma 5 12 6" xfId="11959"/>
    <cellStyle name="Comma 5 12 6 2" xfId="24703"/>
    <cellStyle name="Comma 5 12 7" xfId="5611"/>
    <cellStyle name="Comma 5 12 8" xfId="20358"/>
    <cellStyle name="Comma 5 13" xfId="1678"/>
    <cellStyle name="Comma 5 13 2" xfId="3331"/>
    <cellStyle name="Comma 5 13 2 2" xfId="18249"/>
    <cellStyle name="Comma 5 13 2 2 2" xfId="28500"/>
    <cellStyle name="Comma 5 13 2 3" xfId="14670"/>
    <cellStyle name="Comma 5 13 2 4" xfId="9413"/>
    <cellStyle name="Comma 5 13 2 5" xfId="23493"/>
    <cellStyle name="Comma 5 13 3" xfId="10867"/>
    <cellStyle name="Comma 5 13 3 2" xfId="19694"/>
    <cellStyle name="Comma 5 13 3 3" xfId="29945"/>
    <cellStyle name="Comma 5 13 4" xfId="12313"/>
    <cellStyle name="Comma 5 13 4 2" xfId="26248"/>
    <cellStyle name="Comma 5 13 5" xfId="7161"/>
    <cellStyle name="Comma 5 13 6" xfId="21241"/>
    <cellStyle name="Comma 5 14" xfId="2288"/>
    <cellStyle name="Comma 5 14 2" xfId="9824"/>
    <cellStyle name="Comma 5 14 2 2" xfId="18651"/>
    <cellStyle name="Comma 5 14 2 3" xfId="28902"/>
    <cellStyle name="Comma 5 14 3" xfId="11268"/>
    <cellStyle name="Comma 5 14 3 2" xfId="27455"/>
    <cellStyle name="Comma 5 14 4" xfId="8368"/>
    <cellStyle name="Comma 5 14 5" xfId="22448"/>
    <cellStyle name="Comma 5 15" xfId="2245"/>
    <cellStyle name="Comma 5 15 2" xfId="15049"/>
    <cellStyle name="Comma 5 15 3" xfId="5963"/>
    <cellStyle name="Comma 5 15 4" xfId="25053"/>
    <cellStyle name="Comma 5 16" xfId="9784"/>
    <cellStyle name="Comma 5 16 2" xfId="18611"/>
    <cellStyle name="Comma 5 16 3" xfId="28862"/>
    <cellStyle name="Comma 5 17" xfId="11223"/>
    <cellStyle name="Comma 5 17 2" xfId="23848"/>
    <cellStyle name="Comma 5 18" xfId="4756"/>
    <cellStyle name="Comma 5 19" xfId="547"/>
    <cellStyle name="Comma 5 2" xfId="76"/>
    <cellStyle name="Comma 5 2 10" xfId="900"/>
    <cellStyle name="Comma 5 2 10 2" xfId="2631"/>
    <cellStyle name="Comma 5 2 10 2 2" xfId="16525"/>
    <cellStyle name="Comma 5 2 10 2 2 2" xfId="26743"/>
    <cellStyle name="Comma 5 2 10 2 3" xfId="12947"/>
    <cellStyle name="Comma 5 2 10 2 4" xfId="7656"/>
    <cellStyle name="Comma 5 2 10 2 5" xfId="21736"/>
    <cellStyle name="Comma 5 2 10 3" xfId="3904"/>
    <cellStyle name="Comma 5 2 10 3 2" xfId="17549"/>
    <cellStyle name="Comma 5 2 10 3 2 2" xfId="27800"/>
    <cellStyle name="Comma 5 2 10 3 3" xfId="13970"/>
    <cellStyle name="Comma 5 2 10 3 4" xfId="8713"/>
    <cellStyle name="Comma 5 2 10 3 5" xfId="22793"/>
    <cellStyle name="Comma 5 2 10 4" xfId="6772"/>
    <cellStyle name="Comma 5 2 10 4 2" xfId="15856"/>
    <cellStyle name="Comma 5 2 10 4 3" xfId="25860"/>
    <cellStyle name="Comma 5 2 10 5" xfId="10167"/>
    <cellStyle name="Comma 5 2 10 5 2" xfId="18994"/>
    <cellStyle name="Comma 5 2 10 5 3" xfId="29245"/>
    <cellStyle name="Comma 5 2 10 6" xfId="11611"/>
    <cellStyle name="Comma 5 2 10 6 2" xfId="24342"/>
    <cellStyle name="Comma 5 2 10 7" xfId="5250"/>
    <cellStyle name="Comma 5 2 10 8" xfId="20853"/>
    <cellStyle name="Comma 5 2 11" xfId="1258"/>
    <cellStyle name="Comma 5 2 11 2" xfId="2979"/>
    <cellStyle name="Comma 5 2 11 2 2" xfId="16886"/>
    <cellStyle name="Comma 5 2 11 2 2 2" xfId="27105"/>
    <cellStyle name="Comma 5 2 11 2 3" xfId="13308"/>
    <cellStyle name="Comma 5 2 11 2 4" xfId="8018"/>
    <cellStyle name="Comma 5 2 11 2 5" xfId="22098"/>
    <cellStyle name="Comma 5 2 11 3" xfId="4252"/>
    <cellStyle name="Comma 5 2 11 3 2" xfId="17897"/>
    <cellStyle name="Comma 5 2 11 3 2 2" xfId="28148"/>
    <cellStyle name="Comma 5 2 11 3 3" xfId="14318"/>
    <cellStyle name="Comma 5 2 11 3 4" xfId="9061"/>
    <cellStyle name="Comma 5 2 11 3 5" xfId="23141"/>
    <cellStyle name="Comma 5 2 11 4" xfId="6276"/>
    <cellStyle name="Comma 5 2 11 4 2" xfId="15362"/>
    <cellStyle name="Comma 5 2 11 4 3" xfId="25366"/>
    <cellStyle name="Comma 5 2 11 5" xfId="10515"/>
    <cellStyle name="Comma 5 2 11 5 2" xfId="19342"/>
    <cellStyle name="Comma 5 2 11 5 3" xfId="29593"/>
    <cellStyle name="Comma 5 2 11 6" xfId="11961"/>
    <cellStyle name="Comma 5 2 11 6 2" xfId="24704"/>
    <cellStyle name="Comma 5 2 11 7" xfId="5612"/>
    <cellStyle name="Comma 5 2 11 8" xfId="20359"/>
    <cellStyle name="Comma 5 2 12" xfId="1679"/>
    <cellStyle name="Comma 5 2 12 2" xfId="3332"/>
    <cellStyle name="Comma 5 2 12 2 2" xfId="18250"/>
    <cellStyle name="Comma 5 2 12 2 2 2" xfId="28501"/>
    <cellStyle name="Comma 5 2 12 2 3" xfId="14671"/>
    <cellStyle name="Comma 5 2 12 2 4" xfId="9414"/>
    <cellStyle name="Comma 5 2 12 2 5" xfId="23494"/>
    <cellStyle name="Comma 5 2 12 3" xfId="10868"/>
    <cellStyle name="Comma 5 2 12 3 2" xfId="19695"/>
    <cellStyle name="Comma 5 2 12 3 3" xfId="29946"/>
    <cellStyle name="Comma 5 2 12 4" xfId="12314"/>
    <cellStyle name="Comma 5 2 12 4 2" xfId="26249"/>
    <cellStyle name="Comma 5 2 12 5" xfId="7162"/>
    <cellStyle name="Comma 5 2 12 6" xfId="21242"/>
    <cellStyle name="Comma 5 2 13" xfId="2289"/>
    <cellStyle name="Comma 5 2 13 2" xfId="9825"/>
    <cellStyle name="Comma 5 2 13 2 2" xfId="18652"/>
    <cellStyle name="Comma 5 2 13 2 3" xfId="28903"/>
    <cellStyle name="Comma 5 2 13 3" xfId="11269"/>
    <cellStyle name="Comma 5 2 13 3 2" xfId="27456"/>
    <cellStyle name="Comma 5 2 13 4" xfId="8369"/>
    <cellStyle name="Comma 5 2 13 5" xfId="22449"/>
    <cellStyle name="Comma 5 2 14" xfId="2246"/>
    <cellStyle name="Comma 5 2 14 2" xfId="15050"/>
    <cellStyle name="Comma 5 2 14 3" xfId="5964"/>
    <cellStyle name="Comma 5 2 14 4" xfId="25054"/>
    <cellStyle name="Comma 5 2 15" xfId="9785"/>
    <cellStyle name="Comma 5 2 15 2" xfId="18612"/>
    <cellStyle name="Comma 5 2 15 3" xfId="28863"/>
    <cellStyle name="Comma 5 2 16" xfId="11224"/>
    <cellStyle name="Comma 5 2 16 2" xfId="23849"/>
    <cellStyle name="Comma 5 2 17" xfId="4757"/>
    <cellStyle name="Comma 5 2 18" xfId="548"/>
    <cellStyle name="Comma 5 2 19" xfId="20047"/>
    <cellStyle name="Comma 5 2 2" xfId="175"/>
    <cellStyle name="Comma 5 2 2 10" xfId="2301"/>
    <cellStyle name="Comma 5 2 2 10 2" xfId="9837"/>
    <cellStyle name="Comma 5 2 2 10 2 2" xfId="18664"/>
    <cellStyle name="Comma 5 2 2 10 2 3" xfId="28915"/>
    <cellStyle name="Comma 5 2 2 10 3" xfId="11281"/>
    <cellStyle name="Comma 5 2 2 10 3 2" xfId="27468"/>
    <cellStyle name="Comma 5 2 2 10 4" xfId="8381"/>
    <cellStyle name="Comma 5 2 2 10 5" xfId="22461"/>
    <cellStyle name="Comma 5 2 2 11" xfId="2271"/>
    <cellStyle name="Comma 5 2 2 11 2" xfId="15075"/>
    <cellStyle name="Comma 5 2 2 11 3" xfId="5989"/>
    <cellStyle name="Comma 5 2 2 11 4" xfId="25079"/>
    <cellStyle name="Comma 5 2 2 12" xfId="9807"/>
    <cellStyle name="Comma 5 2 2 12 2" xfId="18634"/>
    <cellStyle name="Comma 5 2 2 12 3" xfId="28885"/>
    <cellStyle name="Comma 5 2 2 13" xfId="11251"/>
    <cellStyle name="Comma 5 2 2 13 2" xfId="23862"/>
    <cellStyle name="Comma 5 2 2 14" xfId="4770"/>
    <cellStyle name="Comma 5 2 2 15" xfId="560"/>
    <cellStyle name="Comma 5 2 2 16" xfId="20072"/>
    <cellStyle name="Comma 5 2 2 2" xfId="304"/>
    <cellStyle name="Comma 5 2 2 2 10" xfId="9939"/>
    <cellStyle name="Comma 5 2 2 2 10 2" xfId="18766"/>
    <cellStyle name="Comma 5 2 2 2 10 3" xfId="29017"/>
    <cellStyle name="Comma 5 2 2 2 11" xfId="11383"/>
    <cellStyle name="Comma 5 2 2 2 11 2" xfId="23892"/>
    <cellStyle name="Comma 5 2 2 2 12" xfId="4800"/>
    <cellStyle name="Comma 5 2 2 2 13" xfId="668"/>
    <cellStyle name="Comma 5 2 2 2 14" xfId="20129"/>
    <cellStyle name="Comma 5 2 2 2 2" xfId="513"/>
    <cellStyle name="Comma 5 2 2 2 2 10" xfId="4904"/>
    <cellStyle name="Comma 5 2 2 2 2 11" xfId="875"/>
    <cellStyle name="Comma 5 2 2 2 2 12" xfId="20333"/>
    <cellStyle name="Comma 5 2 2 2 2 2" xfId="903"/>
    <cellStyle name="Comma 5 2 2 2 2 2 2" xfId="2634"/>
    <cellStyle name="Comma 5 2 2 2 2 2 2 2" xfId="16500"/>
    <cellStyle name="Comma 5 2 2 2 2 2 2 2 2" xfId="26714"/>
    <cellStyle name="Comma 5 2 2 2 2 2 2 3" xfId="12922"/>
    <cellStyle name="Comma 5 2 2 2 2 2 2 4" xfId="7627"/>
    <cellStyle name="Comma 5 2 2 2 2 2 2 5" xfId="21707"/>
    <cellStyle name="Comma 5 2 2 2 2 2 3" xfId="3907"/>
    <cellStyle name="Comma 5 2 2 2 2 2 3 2" xfId="17552"/>
    <cellStyle name="Comma 5 2 2 2 2 2 3 2 2" xfId="27803"/>
    <cellStyle name="Comma 5 2 2 2 2 2 3 3" xfId="13973"/>
    <cellStyle name="Comma 5 2 2 2 2 2 3 4" xfId="8716"/>
    <cellStyle name="Comma 5 2 2 2 2 2 3 5" xfId="22796"/>
    <cellStyle name="Comma 5 2 2 2 2 2 4" xfId="6743"/>
    <cellStyle name="Comma 5 2 2 2 2 2 4 2" xfId="15827"/>
    <cellStyle name="Comma 5 2 2 2 2 2 4 3" xfId="25831"/>
    <cellStyle name="Comma 5 2 2 2 2 2 5" xfId="10170"/>
    <cellStyle name="Comma 5 2 2 2 2 2 5 2" xfId="18997"/>
    <cellStyle name="Comma 5 2 2 2 2 2 5 3" xfId="29248"/>
    <cellStyle name="Comma 5 2 2 2 2 2 6" xfId="11614"/>
    <cellStyle name="Comma 5 2 2 2 2 2 6 2" xfId="24313"/>
    <cellStyle name="Comma 5 2 2 2 2 2 7" xfId="5221"/>
    <cellStyle name="Comma 5 2 2 2 2 2 8" xfId="20824"/>
    <cellStyle name="Comma 5 2 2 2 2 3" xfId="1261"/>
    <cellStyle name="Comma 5 2 2 2 2 3 2" xfId="2982"/>
    <cellStyle name="Comma 5 2 2 2 2 3 2 2" xfId="16528"/>
    <cellStyle name="Comma 5 2 2 2 2 3 2 2 2" xfId="26746"/>
    <cellStyle name="Comma 5 2 2 2 2 3 2 3" xfId="12950"/>
    <cellStyle name="Comma 5 2 2 2 2 3 2 4" xfId="7659"/>
    <cellStyle name="Comma 5 2 2 2 2 3 2 5" xfId="21739"/>
    <cellStyle name="Comma 5 2 2 2 2 3 3" xfId="4255"/>
    <cellStyle name="Comma 5 2 2 2 2 3 3 2" xfId="17900"/>
    <cellStyle name="Comma 5 2 2 2 2 3 3 2 2" xfId="28151"/>
    <cellStyle name="Comma 5 2 2 2 2 3 3 3" xfId="14321"/>
    <cellStyle name="Comma 5 2 2 2 2 3 3 4" xfId="9064"/>
    <cellStyle name="Comma 5 2 2 2 2 3 3 5" xfId="23144"/>
    <cellStyle name="Comma 5 2 2 2 2 3 4" xfId="6775"/>
    <cellStyle name="Comma 5 2 2 2 2 3 4 2" xfId="15859"/>
    <cellStyle name="Comma 5 2 2 2 2 3 4 3" xfId="25863"/>
    <cellStyle name="Comma 5 2 2 2 2 3 5" xfId="10518"/>
    <cellStyle name="Comma 5 2 2 2 2 3 5 2" xfId="19345"/>
    <cellStyle name="Comma 5 2 2 2 2 3 5 3" xfId="29596"/>
    <cellStyle name="Comma 5 2 2 2 2 3 6" xfId="11964"/>
    <cellStyle name="Comma 5 2 2 2 2 3 6 2" xfId="24345"/>
    <cellStyle name="Comma 5 2 2 2 2 3 7" xfId="5253"/>
    <cellStyle name="Comma 5 2 2 2 2 3 8" xfId="20856"/>
    <cellStyle name="Comma 5 2 2 2 2 4" xfId="2053"/>
    <cellStyle name="Comma 5 2 2 2 2 4 2" xfId="3650"/>
    <cellStyle name="Comma 5 2 2 2 2 4 2 2" xfId="17204"/>
    <cellStyle name="Comma 5 2 2 2 2 4 2 2 2" xfId="27423"/>
    <cellStyle name="Comma 5 2 2 2 2 4 2 3" xfId="13625"/>
    <cellStyle name="Comma 5 2 2 2 2 4 2 4" xfId="8336"/>
    <cellStyle name="Comma 5 2 2 2 2 4 2 5" xfId="22416"/>
    <cellStyle name="Comma 5 2 2 2 2 4 3" xfId="4722"/>
    <cellStyle name="Comma 5 2 2 2 2 4 3 2" xfId="18568"/>
    <cellStyle name="Comma 5 2 2 2 2 4 3 2 2" xfId="28819"/>
    <cellStyle name="Comma 5 2 2 2 2 4 3 3" xfId="14989"/>
    <cellStyle name="Comma 5 2 2 2 2 4 3 4" xfId="9732"/>
    <cellStyle name="Comma 5 2 2 2 2 4 3 5" xfId="23812"/>
    <cellStyle name="Comma 5 2 2 2 2 4 4" xfId="6424"/>
    <cellStyle name="Comma 5 2 2 2 2 4 4 2" xfId="15510"/>
    <cellStyle name="Comma 5 2 2 2 2 4 4 3" xfId="25514"/>
    <cellStyle name="Comma 5 2 2 2 2 4 5" xfId="11186"/>
    <cellStyle name="Comma 5 2 2 2 2 4 5 2" xfId="20013"/>
    <cellStyle name="Comma 5 2 2 2 2 4 5 3" xfId="30264"/>
    <cellStyle name="Comma 5 2 2 2 2 4 6" xfId="12632"/>
    <cellStyle name="Comma 5 2 2 2 2 4 6 2" xfId="25022"/>
    <cellStyle name="Comma 5 2 2 2 2 4 7" xfId="5930"/>
    <cellStyle name="Comma 5 2 2 2 2 4 8" xfId="20507"/>
    <cellStyle name="Comma 5 2 2 2 2 5" xfId="2607"/>
    <cellStyle name="Comma 5 2 2 2 2 5 2" xfId="16353"/>
    <cellStyle name="Comma 5 2 2 2 2 5 2 2" xfId="26397"/>
    <cellStyle name="Comma 5 2 2 2 2 5 3" xfId="12687"/>
    <cellStyle name="Comma 5 2 2 2 2 5 4" xfId="7310"/>
    <cellStyle name="Comma 5 2 2 2 2 5 5" xfId="21390"/>
    <cellStyle name="Comma 5 2 2 2 2 6" xfId="3884"/>
    <cellStyle name="Comma 5 2 2 2 2 6 2" xfId="17525"/>
    <cellStyle name="Comma 5 2 2 2 2 6 2 2" xfId="27776"/>
    <cellStyle name="Comma 5 2 2 2 2 6 3" xfId="13946"/>
    <cellStyle name="Comma 5 2 2 2 2 6 4" xfId="8689"/>
    <cellStyle name="Comma 5 2 2 2 2 6 5" xfId="22769"/>
    <cellStyle name="Comma 5 2 2 2 2 7" xfId="6250"/>
    <cellStyle name="Comma 5 2 2 2 2 7 2" xfId="15336"/>
    <cellStyle name="Comma 5 2 2 2 2 7 3" xfId="25340"/>
    <cellStyle name="Comma 5 2 2 2 2 8" xfId="10143"/>
    <cellStyle name="Comma 5 2 2 2 2 8 2" xfId="18970"/>
    <cellStyle name="Comma 5 2 2 2 2 8 3" xfId="29221"/>
    <cellStyle name="Comma 5 2 2 2 2 9" xfId="11587"/>
    <cellStyle name="Comma 5 2 2 2 2 9 2" xfId="23996"/>
    <cellStyle name="Comma 5 2 2 2 3" xfId="406"/>
    <cellStyle name="Comma 5 2 2 2 3 10" xfId="769"/>
    <cellStyle name="Comma 5 2 2 2 3 11" xfId="20229"/>
    <cellStyle name="Comma 5 2 2 2 3 2" xfId="904"/>
    <cellStyle name="Comma 5 2 2 2 3 2 2" xfId="2635"/>
    <cellStyle name="Comma 5 2 2 2 3 2 2 2" xfId="16529"/>
    <cellStyle name="Comma 5 2 2 2 3 2 2 2 2" xfId="26747"/>
    <cellStyle name="Comma 5 2 2 2 3 2 2 3" xfId="12951"/>
    <cellStyle name="Comma 5 2 2 2 3 2 2 4" xfId="7660"/>
    <cellStyle name="Comma 5 2 2 2 3 2 2 5" xfId="21740"/>
    <cellStyle name="Comma 5 2 2 2 3 2 3" xfId="3908"/>
    <cellStyle name="Comma 5 2 2 2 3 2 3 2" xfId="17553"/>
    <cellStyle name="Comma 5 2 2 2 3 2 3 2 2" xfId="27804"/>
    <cellStyle name="Comma 5 2 2 2 3 2 3 3" xfId="13974"/>
    <cellStyle name="Comma 5 2 2 2 3 2 3 4" xfId="8717"/>
    <cellStyle name="Comma 5 2 2 2 3 2 3 5" xfId="22797"/>
    <cellStyle name="Comma 5 2 2 2 3 2 4" xfId="6776"/>
    <cellStyle name="Comma 5 2 2 2 3 2 4 2" xfId="15860"/>
    <cellStyle name="Comma 5 2 2 2 3 2 4 3" xfId="25864"/>
    <cellStyle name="Comma 5 2 2 2 3 2 5" xfId="10171"/>
    <cellStyle name="Comma 5 2 2 2 3 2 5 2" xfId="18998"/>
    <cellStyle name="Comma 5 2 2 2 3 2 5 3" xfId="29249"/>
    <cellStyle name="Comma 5 2 2 2 3 2 6" xfId="11615"/>
    <cellStyle name="Comma 5 2 2 2 3 2 6 2" xfId="24346"/>
    <cellStyle name="Comma 5 2 2 2 3 2 7" xfId="5254"/>
    <cellStyle name="Comma 5 2 2 2 3 2 8" xfId="20857"/>
    <cellStyle name="Comma 5 2 2 2 3 3" xfId="1262"/>
    <cellStyle name="Comma 5 2 2 2 3 3 2" xfId="2983"/>
    <cellStyle name="Comma 5 2 2 2 3 3 2 2" xfId="17100"/>
    <cellStyle name="Comma 5 2 2 2 3 3 2 2 2" xfId="27319"/>
    <cellStyle name="Comma 5 2 2 2 3 3 2 3" xfId="13521"/>
    <cellStyle name="Comma 5 2 2 2 3 3 2 4" xfId="8232"/>
    <cellStyle name="Comma 5 2 2 2 3 3 2 5" xfId="22312"/>
    <cellStyle name="Comma 5 2 2 2 3 3 3" xfId="4256"/>
    <cellStyle name="Comma 5 2 2 2 3 3 3 2" xfId="17901"/>
    <cellStyle name="Comma 5 2 2 2 3 3 3 2 2" xfId="28152"/>
    <cellStyle name="Comma 5 2 2 2 3 3 3 3" xfId="14322"/>
    <cellStyle name="Comma 5 2 2 2 3 3 3 4" xfId="9065"/>
    <cellStyle name="Comma 5 2 2 2 3 3 3 5" xfId="23145"/>
    <cellStyle name="Comma 5 2 2 2 3 3 4" xfId="6639"/>
    <cellStyle name="Comma 5 2 2 2 3 3 4 2" xfId="15723"/>
    <cellStyle name="Comma 5 2 2 2 3 3 4 3" xfId="25727"/>
    <cellStyle name="Comma 5 2 2 2 3 3 5" xfId="10519"/>
    <cellStyle name="Comma 5 2 2 2 3 3 5 2" xfId="19346"/>
    <cellStyle name="Comma 5 2 2 2 3 3 5 3" xfId="29597"/>
    <cellStyle name="Comma 5 2 2 2 3 3 6" xfId="11965"/>
    <cellStyle name="Comma 5 2 2 2 3 3 6 2" xfId="24918"/>
    <cellStyle name="Comma 5 2 2 2 3 3 7" xfId="5826"/>
    <cellStyle name="Comma 5 2 2 2 3 3 8" xfId="20720"/>
    <cellStyle name="Comma 5 2 2 2 3 4" xfId="1946"/>
    <cellStyle name="Comma 5 2 2 2 3 4 2" xfId="3546"/>
    <cellStyle name="Comma 5 2 2 2 3 4 2 2" xfId="18464"/>
    <cellStyle name="Comma 5 2 2 2 3 4 2 2 2" xfId="28715"/>
    <cellStyle name="Comma 5 2 2 2 3 4 2 3" xfId="14885"/>
    <cellStyle name="Comma 5 2 2 2 3 4 2 4" xfId="9628"/>
    <cellStyle name="Comma 5 2 2 2 3 4 2 5" xfId="23708"/>
    <cellStyle name="Comma 5 2 2 2 3 4 3" xfId="11082"/>
    <cellStyle name="Comma 5 2 2 2 3 4 3 2" xfId="19909"/>
    <cellStyle name="Comma 5 2 2 2 3 4 3 3" xfId="30160"/>
    <cellStyle name="Comma 5 2 2 2 3 4 4" xfId="12528"/>
    <cellStyle name="Comma 5 2 2 2 3 4 4 2" xfId="26610"/>
    <cellStyle name="Comma 5 2 2 2 3 4 5" xfId="7523"/>
    <cellStyle name="Comma 5 2 2 2 3 4 6" xfId="21603"/>
    <cellStyle name="Comma 5 2 2 2 3 5" xfId="2503"/>
    <cellStyle name="Comma 5 2 2 2 3 5 2" xfId="17421"/>
    <cellStyle name="Comma 5 2 2 2 3 5 2 2" xfId="27672"/>
    <cellStyle name="Comma 5 2 2 2 3 5 3" xfId="13842"/>
    <cellStyle name="Comma 5 2 2 2 3 5 4" xfId="8585"/>
    <cellStyle name="Comma 5 2 2 2 3 5 5" xfId="22665"/>
    <cellStyle name="Comma 5 2 2 2 3 6" xfId="6146"/>
    <cellStyle name="Comma 5 2 2 2 3 6 2" xfId="15232"/>
    <cellStyle name="Comma 5 2 2 2 3 6 3" xfId="25236"/>
    <cellStyle name="Comma 5 2 2 2 3 7" xfId="10039"/>
    <cellStyle name="Comma 5 2 2 2 3 7 2" xfId="18866"/>
    <cellStyle name="Comma 5 2 2 2 3 7 3" xfId="29117"/>
    <cellStyle name="Comma 5 2 2 2 3 8" xfId="11483"/>
    <cellStyle name="Comma 5 2 2 2 3 8 2" xfId="24209"/>
    <cellStyle name="Comma 5 2 2 2 3 9" xfId="5117"/>
    <cellStyle name="Comma 5 2 2 2 4" xfId="902"/>
    <cellStyle name="Comma 5 2 2 2 4 2" xfId="2633"/>
    <cellStyle name="Comma 5 2 2 2 4 2 2" xfId="16437"/>
    <cellStyle name="Comma 5 2 2 2 4 2 2 2" xfId="26510"/>
    <cellStyle name="Comma 5 2 2 2 4 2 3" xfId="12684"/>
    <cellStyle name="Comma 5 2 2 2 4 2 4" xfId="7423"/>
    <cellStyle name="Comma 5 2 2 2 4 2 5" xfId="21503"/>
    <cellStyle name="Comma 5 2 2 2 4 3" xfId="3906"/>
    <cellStyle name="Comma 5 2 2 2 4 3 2" xfId="17551"/>
    <cellStyle name="Comma 5 2 2 2 4 3 2 2" xfId="27802"/>
    <cellStyle name="Comma 5 2 2 2 4 3 3" xfId="13972"/>
    <cellStyle name="Comma 5 2 2 2 4 3 4" xfId="8715"/>
    <cellStyle name="Comma 5 2 2 2 4 3 5" xfId="22795"/>
    <cellStyle name="Comma 5 2 2 2 4 4" xfId="6539"/>
    <cellStyle name="Comma 5 2 2 2 4 4 2" xfId="15623"/>
    <cellStyle name="Comma 5 2 2 2 4 4 3" xfId="25627"/>
    <cellStyle name="Comma 5 2 2 2 4 5" xfId="10169"/>
    <cellStyle name="Comma 5 2 2 2 4 5 2" xfId="18996"/>
    <cellStyle name="Comma 5 2 2 2 4 5 3" xfId="29247"/>
    <cellStyle name="Comma 5 2 2 2 4 6" xfId="11613"/>
    <cellStyle name="Comma 5 2 2 2 4 6 2" xfId="24109"/>
    <cellStyle name="Comma 5 2 2 2 4 7" xfId="5017"/>
    <cellStyle name="Comma 5 2 2 2 4 8" xfId="20620"/>
    <cellStyle name="Comma 5 2 2 2 5" xfId="1260"/>
    <cellStyle name="Comma 5 2 2 2 5 2" xfId="2981"/>
    <cellStyle name="Comma 5 2 2 2 5 2 2" xfId="16527"/>
    <cellStyle name="Comma 5 2 2 2 5 2 2 2" xfId="26745"/>
    <cellStyle name="Comma 5 2 2 2 5 2 3" xfId="12949"/>
    <cellStyle name="Comma 5 2 2 2 5 2 4" xfId="7658"/>
    <cellStyle name="Comma 5 2 2 2 5 2 5" xfId="21738"/>
    <cellStyle name="Comma 5 2 2 2 5 3" xfId="4254"/>
    <cellStyle name="Comma 5 2 2 2 5 3 2" xfId="17899"/>
    <cellStyle name="Comma 5 2 2 2 5 3 2 2" xfId="28150"/>
    <cellStyle name="Comma 5 2 2 2 5 3 3" xfId="14320"/>
    <cellStyle name="Comma 5 2 2 2 5 3 4" xfId="9063"/>
    <cellStyle name="Comma 5 2 2 2 5 3 5" xfId="23143"/>
    <cellStyle name="Comma 5 2 2 2 5 4" xfId="6774"/>
    <cellStyle name="Comma 5 2 2 2 5 4 2" xfId="15858"/>
    <cellStyle name="Comma 5 2 2 2 5 4 3" xfId="25862"/>
    <cellStyle name="Comma 5 2 2 2 5 5" xfId="10517"/>
    <cellStyle name="Comma 5 2 2 2 5 5 2" xfId="19344"/>
    <cellStyle name="Comma 5 2 2 2 5 5 3" xfId="29595"/>
    <cellStyle name="Comma 5 2 2 2 5 6" xfId="11963"/>
    <cellStyle name="Comma 5 2 2 2 5 6 2" xfId="24344"/>
    <cellStyle name="Comma 5 2 2 2 5 7" xfId="5252"/>
    <cellStyle name="Comma 5 2 2 2 5 8" xfId="20855"/>
    <cellStyle name="Comma 5 2 2 2 6" xfId="1844"/>
    <cellStyle name="Comma 5 2 2 2 6 2" xfId="3446"/>
    <cellStyle name="Comma 5 2 2 2 6 2 2" xfId="17000"/>
    <cellStyle name="Comma 5 2 2 2 6 2 2 2" xfId="27219"/>
    <cellStyle name="Comma 5 2 2 2 6 2 3" xfId="13421"/>
    <cellStyle name="Comma 5 2 2 2 6 2 4" xfId="8132"/>
    <cellStyle name="Comma 5 2 2 2 6 2 5" xfId="22212"/>
    <cellStyle name="Comma 5 2 2 2 6 3" xfId="4659"/>
    <cellStyle name="Comma 5 2 2 2 6 3 2" xfId="18364"/>
    <cellStyle name="Comma 5 2 2 2 6 3 2 2" xfId="28615"/>
    <cellStyle name="Comma 5 2 2 2 6 3 3" xfId="14785"/>
    <cellStyle name="Comma 5 2 2 2 6 3 4" xfId="9528"/>
    <cellStyle name="Comma 5 2 2 2 6 3 5" xfId="23608"/>
    <cellStyle name="Comma 5 2 2 2 6 4" xfId="6320"/>
    <cellStyle name="Comma 5 2 2 2 6 4 2" xfId="15406"/>
    <cellStyle name="Comma 5 2 2 2 6 4 3" xfId="25410"/>
    <cellStyle name="Comma 5 2 2 2 6 5" xfId="10982"/>
    <cellStyle name="Comma 5 2 2 2 6 5 2" xfId="19809"/>
    <cellStyle name="Comma 5 2 2 2 6 5 3" xfId="30060"/>
    <cellStyle name="Comma 5 2 2 2 6 6" xfId="12428"/>
    <cellStyle name="Comma 5 2 2 2 6 6 2" xfId="24818"/>
    <cellStyle name="Comma 5 2 2 2 6 7" xfId="5726"/>
    <cellStyle name="Comma 5 2 2 2 6 8" xfId="20403"/>
    <cellStyle name="Comma 5 2 2 2 7" xfId="2403"/>
    <cellStyle name="Comma 5 2 2 2 7 2" xfId="16252"/>
    <cellStyle name="Comma 5 2 2 2 7 2 2" xfId="26293"/>
    <cellStyle name="Comma 5 2 2 2 7 3" xfId="12776"/>
    <cellStyle name="Comma 5 2 2 2 7 4" xfId="7206"/>
    <cellStyle name="Comma 5 2 2 2 7 5" xfId="21286"/>
    <cellStyle name="Comma 5 2 2 2 8" xfId="3821"/>
    <cellStyle name="Comma 5 2 2 2 8 2" xfId="17321"/>
    <cellStyle name="Comma 5 2 2 2 8 2 2" xfId="27572"/>
    <cellStyle name="Comma 5 2 2 2 8 3" xfId="13742"/>
    <cellStyle name="Comma 5 2 2 2 8 4" xfId="8485"/>
    <cellStyle name="Comma 5 2 2 2 8 5" xfId="22565"/>
    <cellStyle name="Comma 5 2 2 2 9" xfId="6046"/>
    <cellStyle name="Comma 5 2 2 2 9 2" xfId="15132"/>
    <cellStyle name="Comma 5 2 2 2 9 3" xfId="25136"/>
    <cellStyle name="Comma 5 2 2 3" xfId="349"/>
    <cellStyle name="Comma 5 2 2 3 10" xfId="11426"/>
    <cellStyle name="Comma 5 2 2 3 10 2" xfId="23935"/>
    <cellStyle name="Comma 5 2 2 3 11" xfId="4843"/>
    <cellStyle name="Comma 5 2 2 3 12" xfId="712"/>
    <cellStyle name="Comma 5 2 2 3 13" xfId="20172"/>
    <cellStyle name="Comma 5 2 2 3 2" xfId="451"/>
    <cellStyle name="Comma 5 2 2 3 2 10" xfId="814"/>
    <cellStyle name="Comma 5 2 2 3 2 11" xfId="20272"/>
    <cellStyle name="Comma 5 2 2 3 2 2" xfId="906"/>
    <cellStyle name="Comma 5 2 2 3 2 2 2" xfId="2637"/>
    <cellStyle name="Comma 5 2 2 3 2 2 2 2" xfId="16531"/>
    <cellStyle name="Comma 5 2 2 3 2 2 2 2 2" xfId="26749"/>
    <cellStyle name="Comma 5 2 2 3 2 2 2 3" xfId="12953"/>
    <cellStyle name="Comma 5 2 2 3 2 2 2 4" xfId="7662"/>
    <cellStyle name="Comma 5 2 2 3 2 2 2 5" xfId="21742"/>
    <cellStyle name="Comma 5 2 2 3 2 2 3" xfId="3910"/>
    <cellStyle name="Comma 5 2 2 3 2 2 3 2" xfId="17555"/>
    <cellStyle name="Comma 5 2 2 3 2 2 3 2 2" xfId="27806"/>
    <cellStyle name="Comma 5 2 2 3 2 2 3 3" xfId="13976"/>
    <cellStyle name="Comma 5 2 2 3 2 2 3 4" xfId="8719"/>
    <cellStyle name="Comma 5 2 2 3 2 2 3 5" xfId="22799"/>
    <cellStyle name="Comma 5 2 2 3 2 2 4" xfId="6778"/>
    <cellStyle name="Comma 5 2 2 3 2 2 4 2" xfId="15862"/>
    <cellStyle name="Comma 5 2 2 3 2 2 4 3" xfId="25866"/>
    <cellStyle name="Comma 5 2 2 3 2 2 5" xfId="10173"/>
    <cellStyle name="Comma 5 2 2 3 2 2 5 2" xfId="19000"/>
    <cellStyle name="Comma 5 2 2 3 2 2 5 3" xfId="29251"/>
    <cellStyle name="Comma 5 2 2 3 2 2 6" xfId="11617"/>
    <cellStyle name="Comma 5 2 2 3 2 2 6 2" xfId="24348"/>
    <cellStyle name="Comma 5 2 2 3 2 2 7" xfId="5256"/>
    <cellStyle name="Comma 5 2 2 3 2 2 8" xfId="20859"/>
    <cellStyle name="Comma 5 2 2 3 2 3" xfId="1264"/>
    <cellStyle name="Comma 5 2 2 3 2 3 2" xfId="2985"/>
    <cellStyle name="Comma 5 2 2 3 2 3 2 2" xfId="17143"/>
    <cellStyle name="Comma 5 2 2 3 2 3 2 2 2" xfId="27362"/>
    <cellStyle name="Comma 5 2 2 3 2 3 2 3" xfId="13564"/>
    <cellStyle name="Comma 5 2 2 3 2 3 2 4" xfId="8275"/>
    <cellStyle name="Comma 5 2 2 3 2 3 2 5" xfId="22355"/>
    <cellStyle name="Comma 5 2 2 3 2 3 3" xfId="4258"/>
    <cellStyle name="Comma 5 2 2 3 2 3 3 2" xfId="17903"/>
    <cellStyle name="Comma 5 2 2 3 2 3 3 2 2" xfId="28154"/>
    <cellStyle name="Comma 5 2 2 3 2 3 3 3" xfId="14324"/>
    <cellStyle name="Comma 5 2 2 3 2 3 3 4" xfId="9067"/>
    <cellStyle name="Comma 5 2 2 3 2 3 3 5" xfId="23147"/>
    <cellStyle name="Comma 5 2 2 3 2 3 4" xfId="6682"/>
    <cellStyle name="Comma 5 2 2 3 2 3 4 2" xfId="15766"/>
    <cellStyle name="Comma 5 2 2 3 2 3 4 3" xfId="25770"/>
    <cellStyle name="Comma 5 2 2 3 2 3 5" xfId="10521"/>
    <cellStyle name="Comma 5 2 2 3 2 3 5 2" xfId="19348"/>
    <cellStyle name="Comma 5 2 2 3 2 3 5 3" xfId="29599"/>
    <cellStyle name="Comma 5 2 2 3 2 3 6" xfId="11967"/>
    <cellStyle name="Comma 5 2 2 3 2 3 6 2" xfId="24961"/>
    <cellStyle name="Comma 5 2 2 3 2 3 7" xfId="5869"/>
    <cellStyle name="Comma 5 2 2 3 2 3 8" xfId="20763"/>
    <cellStyle name="Comma 5 2 2 3 2 4" xfId="1991"/>
    <cellStyle name="Comma 5 2 2 3 2 4 2" xfId="3589"/>
    <cellStyle name="Comma 5 2 2 3 2 4 2 2" xfId="18507"/>
    <cellStyle name="Comma 5 2 2 3 2 4 2 2 2" xfId="28758"/>
    <cellStyle name="Comma 5 2 2 3 2 4 2 3" xfId="14928"/>
    <cellStyle name="Comma 5 2 2 3 2 4 2 4" xfId="9671"/>
    <cellStyle name="Comma 5 2 2 3 2 4 2 5" xfId="23751"/>
    <cellStyle name="Comma 5 2 2 3 2 4 3" xfId="11125"/>
    <cellStyle name="Comma 5 2 2 3 2 4 3 2" xfId="19952"/>
    <cellStyle name="Comma 5 2 2 3 2 4 3 3" xfId="30203"/>
    <cellStyle name="Comma 5 2 2 3 2 4 4" xfId="12571"/>
    <cellStyle name="Comma 5 2 2 3 2 4 4 2" xfId="26653"/>
    <cellStyle name="Comma 5 2 2 3 2 4 5" xfId="7566"/>
    <cellStyle name="Comma 5 2 2 3 2 4 6" xfId="21646"/>
    <cellStyle name="Comma 5 2 2 3 2 5" xfId="2546"/>
    <cellStyle name="Comma 5 2 2 3 2 5 2" xfId="17464"/>
    <cellStyle name="Comma 5 2 2 3 2 5 2 2" xfId="27715"/>
    <cellStyle name="Comma 5 2 2 3 2 5 3" xfId="13885"/>
    <cellStyle name="Comma 5 2 2 3 2 5 4" xfId="8628"/>
    <cellStyle name="Comma 5 2 2 3 2 5 5" xfId="22708"/>
    <cellStyle name="Comma 5 2 2 3 2 6" xfId="6189"/>
    <cellStyle name="Comma 5 2 2 3 2 6 2" xfId="15275"/>
    <cellStyle name="Comma 5 2 2 3 2 6 3" xfId="25279"/>
    <cellStyle name="Comma 5 2 2 3 2 7" xfId="10082"/>
    <cellStyle name="Comma 5 2 2 3 2 7 2" xfId="18909"/>
    <cellStyle name="Comma 5 2 2 3 2 7 3" xfId="29160"/>
    <cellStyle name="Comma 5 2 2 3 2 8" xfId="11526"/>
    <cellStyle name="Comma 5 2 2 3 2 8 2" xfId="24252"/>
    <cellStyle name="Comma 5 2 2 3 2 9" xfId="5160"/>
    <cellStyle name="Comma 5 2 2 3 3" xfId="905"/>
    <cellStyle name="Comma 5 2 2 3 3 2" xfId="2636"/>
    <cellStyle name="Comma 5 2 2 3 3 2 2" xfId="16480"/>
    <cellStyle name="Comma 5 2 2 3 3 2 2 2" xfId="26553"/>
    <cellStyle name="Comma 5 2 2 3 3 2 3" xfId="12663"/>
    <cellStyle name="Comma 5 2 2 3 3 2 4" xfId="7466"/>
    <cellStyle name="Comma 5 2 2 3 3 2 5" xfId="21546"/>
    <cellStyle name="Comma 5 2 2 3 3 3" xfId="3909"/>
    <cellStyle name="Comma 5 2 2 3 3 3 2" xfId="17554"/>
    <cellStyle name="Comma 5 2 2 3 3 3 2 2" xfId="27805"/>
    <cellStyle name="Comma 5 2 2 3 3 3 3" xfId="13975"/>
    <cellStyle name="Comma 5 2 2 3 3 3 4" xfId="8718"/>
    <cellStyle name="Comma 5 2 2 3 3 3 5" xfId="22798"/>
    <cellStyle name="Comma 5 2 2 3 3 4" xfId="6582"/>
    <cellStyle name="Comma 5 2 2 3 3 4 2" xfId="15666"/>
    <cellStyle name="Comma 5 2 2 3 3 4 3" xfId="25670"/>
    <cellStyle name="Comma 5 2 2 3 3 5" xfId="10172"/>
    <cellStyle name="Comma 5 2 2 3 3 5 2" xfId="18999"/>
    <cellStyle name="Comma 5 2 2 3 3 5 3" xfId="29250"/>
    <cellStyle name="Comma 5 2 2 3 3 6" xfId="11616"/>
    <cellStyle name="Comma 5 2 2 3 3 6 2" xfId="24152"/>
    <cellStyle name="Comma 5 2 2 3 3 7" xfId="5060"/>
    <cellStyle name="Comma 5 2 2 3 3 8" xfId="20663"/>
    <cellStyle name="Comma 5 2 2 3 4" xfId="1263"/>
    <cellStyle name="Comma 5 2 2 3 4 2" xfId="2984"/>
    <cellStyle name="Comma 5 2 2 3 4 2 2" xfId="16530"/>
    <cellStyle name="Comma 5 2 2 3 4 2 2 2" xfId="26748"/>
    <cellStyle name="Comma 5 2 2 3 4 2 3" xfId="12952"/>
    <cellStyle name="Comma 5 2 2 3 4 2 4" xfId="7661"/>
    <cellStyle name="Comma 5 2 2 3 4 2 5" xfId="21741"/>
    <cellStyle name="Comma 5 2 2 3 4 3" xfId="4257"/>
    <cellStyle name="Comma 5 2 2 3 4 3 2" xfId="17902"/>
    <cellStyle name="Comma 5 2 2 3 4 3 2 2" xfId="28153"/>
    <cellStyle name="Comma 5 2 2 3 4 3 3" xfId="14323"/>
    <cellStyle name="Comma 5 2 2 3 4 3 4" xfId="9066"/>
    <cellStyle name="Comma 5 2 2 3 4 3 5" xfId="23146"/>
    <cellStyle name="Comma 5 2 2 3 4 4" xfId="6777"/>
    <cellStyle name="Comma 5 2 2 3 4 4 2" xfId="15861"/>
    <cellStyle name="Comma 5 2 2 3 4 4 3" xfId="25865"/>
    <cellStyle name="Comma 5 2 2 3 4 5" xfId="10520"/>
    <cellStyle name="Comma 5 2 2 3 4 5 2" xfId="19347"/>
    <cellStyle name="Comma 5 2 2 3 4 5 3" xfId="29598"/>
    <cellStyle name="Comma 5 2 2 3 4 6" xfId="11966"/>
    <cellStyle name="Comma 5 2 2 3 4 6 2" xfId="24347"/>
    <cellStyle name="Comma 5 2 2 3 4 7" xfId="5255"/>
    <cellStyle name="Comma 5 2 2 3 4 8" xfId="20858"/>
    <cellStyle name="Comma 5 2 2 3 5" xfId="1889"/>
    <cellStyle name="Comma 5 2 2 3 5 2" xfId="3489"/>
    <cellStyle name="Comma 5 2 2 3 5 2 2" xfId="17043"/>
    <cellStyle name="Comma 5 2 2 3 5 2 2 2" xfId="27262"/>
    <cellStyle name="Comma 5 2 2 3 5 2 3" xfId="13464"/>
    <cellStyle name="Comma 5 2 2 3 5 2 4" xfId="8175"/>
    <cellStyle name="Comma 5 2 2 3 5 2 5" xfId="22255"/>
    <cellStyle name="Comma 5 2 2 3 5 3" xfId="4702"/>
    <cellStyle name="Comma 5 2 2 3 5 3 2" xfId="18407"/>
    <cellStyle name="Comma 5 2 2 3 5 3 2 2" xfId="28658"/>
    <cellStyle name="Comma 5 2 2 3 5 3 3" xfId="14828"/>
    <cellStyle name="Comma 5 2 2 3 5 3 4" xfId="9571"/>
    <cellStyle name="Comma 5 2 2 3 5 3 5" xfId="23651"/>
    <cellStyle name="Comma 5 2 2 3 5 4" xfId="6363"/>
    <cellStyle name="Comma 5 2 2 3 5 4 2" xfId="15449"/>
    <cellStyle name="Comma 5 2 2 3 5 4 3" xfId="25453"/>
    <cellStyle name="Comma 5 2 2 3 5 5" xfId="11025"/>
    <cellStyle name="Comma 5 2 2 3 5 5 2" xfId="19852"/>
    <cellStyle name="Comma 5 2 2 3 5 5 3" xfId="30103"/>
    <cellStyle name="Comma 5 2 2 3 5 6" xfId="12471"/>
    <cellStyle name="Comma 5 2 2 3 5 6 2" xfId="24861"/>
    <cellStyle name="Comma 5 2 2 3 5 7" xfId="5769"/>
    <cellStyle name="Comma 5 2 2 3 5 8" xfId="20446"/>
    <cellStyle name="Comma 5 2 2 3 6" xfId="2446"/>
    <cellStyle name="Comma 5 2 2 3 6 2" xfId="16292"/>
    <cellStyle name="Comma 5 2 2 3 6 2 2" xfId="26336"/>
    <cellStyle name="Comma 5 2 2 3 6 3" xfId="12831"/>
    <cellStyle name="Comma 5 2 2 3 6 4" xfId="7249"/>
    <cellStyle name="Comma 5 2 2 3 6 5" xfId="21329"/>
    <cellStyle name="Comma 5 2 2 3 7" xfId="3864"/>
    <cellStyle name="Comma 5 2 2 3 7 2" xfId="17364"/>
    <cellStyle name="Comma 5 2 2 3 7 2 2" xfId="27615"/>
    <cellStyle name="Comma 5 2 2 3 7 3" xfId="13785"/>
    <cellStyle name="Comma 5 2 2 3 7 4" xfId="8528"/>
    <cellStyle name="Comma 5 2 2 3 7 5" xfId="22608"/>
    <cellStyle name="Comma 5 2 2 3 8" xfId="6089"/>
    <cellStyle name="Comma 5 2 2 3 8 2" xfId="15175"/>
    <cellStyle name="Comma 5 2 2 3 8 3" xfId="25179"/>
    <cellStyle name="Comma 5 2 2 3 9" xfId="9982"/>
    <cellStyle name="Comma 5 2 2 3 9 2" xfId="18809"/>
    <cellStyle name="Comma 5 2 2 3 9 3" xfId="29060"/>
    <cellStyle name="Comma 5 2 2 4" xfId="270"/>
    <cellStyle name="Comma 5 2 2 4 10" xfId="11353"/>
    <cellStyle name="Comma 5 2 2 4 10 2" xfId="23967"/>
    <cellStyle name="Comma 5 2 2 4 11" xfId="4875"/>
    <cellStyle name="Comma 5 2 2 4 12" xfId="635"/>
    <cellStyle name="Comma 5 2 2 4 13" xfId="20099"/>
    <cellStyle name="Comma 5 2 2 4 2" xfId="484"/>
    <cellStyle name="Comma 5 2 2 4 2 10" xfId="846"/>
    <cellStyle name="Comma 5 2 2 4 2 11" xfId="20304"/>
    <cellStyle name="Comma 5 2 2 4 2 2" xfId="908"/>
    <cellStyle name="Comma 5 2 2 4 2 2 2" xfId="2639"/>
    <cellStyle name="Comma 5 2 2 4 2 2 2 2" xfId="16533"/>
    <cellStyle name="Comma 5 2 2 4 2 2 2 2 2" xfId="26751"/>
    <cellStyle name="Comma 5 2 2 4 2 2 2 3" xfId="12955"/>
    <cellStyle name="Comma 5 2 2 4 2 2 2 4" xfId="7664"/>
    <cellStyle name="Comma 5 2 2 4 2 2 2 5" xfId="21744"/>
    <cellStyle name="Comma 5 2 2 4 2 2 3" xfId="3912"/>
    <cellStyle name="Comma 5 2 2 4 2 2 3 2" xfId="17557"/>
    <cellStyle name="Comma 5 2 2 4 2 2 3 2 2" xfId="27808"/>
    <cellStyle name="Comma 5 2 2 4 2 2 3 3" xfId="13978"/>
    <cellStyle name="Comma 5 2 2 4 2 2 3 4" xfId="8721"/>
    <cellStyle name="Comma 5 2 2 4 2 2 3 5" xfId="22801"/>
    <cellStyle name="Comma 5 2 2 4 2 2 4" xfId="6780"/>
    <cellStyle name="Comma 5 2 2 4 2 2 4 2" xfId="15864"/>
    <cellStyle name="Comma 5 2 2 4 2 2 4 3" xfId="25868"/>
    <cellStyle name="Comma 5 2 2 4 2 2 5" xfId="10175"/>
    <cellStyle name="Comma 5 2 2 4 2 2 5 2" xfId="19002"/>
    <cellStyle name="Comma 5 2 2 4 2 2 5 3" xfId="29253"/>
    <cellStyle name="Comma 5 2 2 4 2 2 6" xfId="11619"/>
    <cellStyle name="Comma 5 2 2 4 2 2 6 2" xfId="24350"/>
    <cellStyle name="Comma 5 2 2 4 2 2 7" xfId="5258"/>
    <cellStyle name="Comma 5 2 2 4 2 2 8" xfId="20861"/>
    <cellStyle name="Comma 5 2 2 4 2 3" xfId="1266"/>
    <cellStyle name="Comma 5 2 2 4 2 3 2" xfId="2987"/>
    <cellStyle name="Comma 5 2 2 4 2 3 2 2" xfId="17175"/>
    <cellStyle name="Comma 5 2 2 4 2 3 2 2 2" xfId="27394"/>
    <cellStyle name="Comma 5 2 2 4 2 3 2 3" xfId="13596"/>
    <cellStyle name="Comma 5 2 2 4 2 3 2 4" xfId="8307"/>
    <cellStyle name="Comma 5 2 2 4 2 3 2 5" xfId="22387"/>
    <cellStyle name="Comma 5 2 2 4 2 3 3" xfId="4260"/>
    <cellStyle name="Comma 5 2 2 4 2 3 3 2" xfId="17905"/>
    <cellStyle name="Comma 5 2 2 4 2 3 3 2 2" xfId="28156"/>
    <cellStyle name="Comma 5 2 2 4 2 3 3 3" xfId="14326"/>
    <cellStyle name="Comma 5 2 2 4 2 3 3 4" xfId="9069"/>
    <cellStyle name="Comma 5 2 2 4 2 3 3 5" xfId="23149"/>
    <cellStyle name="Comma 5 2 2 4 2 3 4" xfId="6714"/>
    <cellStyle name="Comma 5 2 2 4 2 3 4 2" xfId="15798"/>
    <cellStyle name="Comma 5 2 2 4 2 3 4 3" xfId="25802"/>
    <cellStyle name="Comma 5 2 2 4 2 3 5" xfId="10523"/>
    <cellStyle name="Comma 5 2 2 4 2 3 5 2" xfId="19350"/>
    <cellStyle name="Comma 5 2 2 4 2 3 5 3" xfId="29601"/>
    <cellStyle name="Comma 5 2 2 4 2 3 6" xfId="11969"/>
    <cellStyle name="Comma 5 2 2 4 2 3 6 2" xfId="24993"/>
    <cellStyle name="Comma 5 2 2 4 2 3 7" xfId="5901"/>
    <cellStyle name="Comma 5 2 2 4 2 3 8" xfId="20795"/>
    <cellStyle name="Comma 5 2 2 4 2 4" xfId="2024"/>
    <cellStyle name="Comma 5 2 2 4 2 4 2" xfId="3621"/>
    <cellStyle name="Comma 5 2 2 4 2 4 2 2" xfId="18539"/>
    <cellStyle name="Comma 5 2 2 4 2 4 2 2 2" xfId="28790"/>
    <cellStyle name="Comma 5 2 2 4 2 4 2 3" xfId="14960"/>
    <cellStyle name="Comma 5 2 2 4 2 4 2 4" xfId="9703"/>
    <cellStyle name="Comma 5 2 2 4 2 4 2 5" xfId="23783"/>
    <cellStyle name="Comma 5 2 2 4 2 4 3" xfId="11157"/>
    <cellStyle name="Comma 5 2 2 4 2 4 3 2" xfId="19984"/>
    <cellStyle name="Comma 5 2 2 4 2 4 3 3" xfId="30235"/>
    <cellStyle name="Comma 5 2 2 4 2 4 4" xfId="12603"/>
    <cellStyle name="Comma 5 2 2 4 2 4 4 2" xfId="26685"/>
    <cellStyle name="Comma 5 2 2 4 2 4 5" xfId="7598"/>
    <cellStyle name="Comma 5 2 2 4 2 4 6" xfId="21678"/>
    <cellStyle name="Comma 5 2 2 4 2 5" xfId="2578"/>
    <cellStyle name="Comma 5 2 2 4 2 5 2" xfId="17496"/>
    <cellStyle name="Comma 5 2 2 4 2 5 2 2" xfId="27747"/>
    <cellStyle name="Comma 5 2 2 4 2 5 3" xfId="13917"/>
    <cellStyle name="Comma 5 2 2 4 2 5 4" xfId="8660"/>
    <cellStyle name="Comma 5 2 2 4 2 5 5" xfId="22740"/>
    <cellStyle name="Comma 5 2 2 4 2 6" xfId="6221"/>
    <cellStyle name="Comma 5 2 2 4 2 6 2" xfId="15307"/>
    <cellStyle name="Comma 5 2 2 4 2 6 3" xfId="25311"/>
    <cellStyle name="Comma 5 2 2 4 2 7" xfId="10114"/>
    <cellStyle name="Comma 5 2 2 4 2 7 2" xfId="18941"/>
    <cellStyle name="Comma 5 2 2 4 2 7 3" xfId="29192"/>
    <cellStyle name="Comma 5 2 2 4 2 8" xfId="11558"/>
    <cellStyle name="Comma 5 2 2 4 2 8 2" xfId="24284"/>
    <cellStyle name="Comma 5 2 2 4 2 9" xfId="5192"/>
    <cellStyle name="Comma 5 2 2 4 3" xfId="907"/>
    <cellStyle name="Comma 5 2 2 4 3 2" xfId="2638"/>
    <cellStyle name="Comma 5 2 2 4 3 2 2" xfId="16407"/>
    <cellStyle name="Comma 5 2 2 4 3 2 2 2" xfId="26480"/>
    <cellStyle name="Comma 5 2 2 4 3 2 3" xfId="12717"/>
    <cellStyle name="Comma 5 2 2 4 3 2 4" xfId="7393"/>
    <cellStyle name="Comma 5 2 2 4 3 2 5" xfId="21473"/>
    <cellStyle name="Comma 5 2 2 4 3 3" xfId="3911"/>
    <cellStyle name="Comma 5 2 2 4 3 3 2" xfId="17556"/>
    <cellStyle name="Comma 5 2 2 4 3 3 2 2" xfId="27807"/>
    <cellStyle name="Comma 5 2 2 4 3 3 3" xfId="13977"/>
    <cellStyle name="Comma 5 2 2 4 3 3 4" xfId="8720"/>
    <cellStyle name="Comma 5 2 2 4 3 3 5" xfId="22800"/>
    <cellStyle name="Comma 5 2 2 4 3 4" xfId="6509"/>
    <cellStyle name="Comma 5 2 2 4 3 4 2" xfId="15593"/>
    <cellStyle name="Comma 5 2 2 4 3 4 3" xfId="25597"/>
    <cellStyle name="Comma 5 2 2 4 3 5" xfId="10174"/>
    <cellStyle name="Comma 5 2 2 4 3 5 2" xfId="19001"/>
    <cellStyle name="Comma 5 2 2 4 3 5 3" xfId="29252"/>
    <cellStyle name="Comma 5 2 2 4 3 6" xfId="11618"/>
    <cellStyle name="Comma 5 2 2 4 3 6 2" xfId="24079"/>
    <cellStyle name="Comma 5 2 2 4 3 7" xfId="4987"/>
    <cellStyle name="Comma 5 2 2 4 3 8" xfId="20590"/>
    <cellStyle name="Comma 5 2 2 4 4" xfId="1265"/>
    <cellStyle name="Comma 5 2 2 4 4 2" xfId="2986"/>
    <cellStyle name="Comma 5 2 2 4 4 2 2" xfId="16532"/>
    <cellStyle name="Comma 5 2 2 4 4 2 2 2" xfId="26750"/>
    <cellStyle name="Comma 5 2 2 4 4 2 3" xfId="12954"/>
    <cellStyle name="Comma 5 2 2 4 4 2 4" xfId="7663"/>
    <cellStyle name="Comma 5 2 2 4 4 2 5" xfId="21743"/>
    <cellStyle name="Comma 5 2 2 4 4 3" xfId="4259"/>
    <cellStyle name="Comma 5 2 2 4 4 3 2" xfId="17904"/>
    <cellStyle name="Comma 5 2 2 4 4 3 2 2" xfId="28155"/>
    <cellStyle name="Comma 5 2 2 4 4 3 3" xfId="14325"/>
    <cellStyle name="Comma 5 2 2 4 4 3 4" xfId="9068"/>
    <cellStyle name="Comma 5 2 2 4 4 3 5" xfId="23148"/>
    <cellStyle name="Comma 5 2 2 4 4 4" xfId="6779"/>
    <cellStyle name="Comma 5 2 2 4 4 4 2" xfId="15863"/>
    <cellStyle name="Comma 5 2 2 4 4 4 3" xfId="25867"/>
    <cellStyle name="Comma 5 2 2 4 4 5" xfId="10522"/>
    <cellStyle name="Comma 5 2 2 4 4 5 2" xfId="19349"/>
    <cellStyle name="Comma 5 2 2 4 4 5 3" xfId="29600"/>
    <cellStyle name="Comma 5 2 2 4 4 6" xfId="11968"/>
    <cellStyle name="Comma 5 2 2 4 4 6 2" xfId="24349"/>
    <cellStyle name="Comma 5 2 2 4 4 7" xfId="5257"/>
    <cellStyle name="Comma 5 2 2 4 4 8" xfId="20860"/>
    <cellStyle name="Comma 5 2 2 4 5" xfId="1810"/>
    <cellStyle name="Comma 5 2 2 4 5 2" xfId="3416"/>
    <cellStyle name="Comma 5 2 2 4 5 2 2" xfId="16970"/>
    <cellStyle name="Comma 5 2 2 4 5 2 2 2" xfId="27189"/>
    <cellStyle name="Comma 5 2 2 4 5 2 3" xfId="13391"/>
    <cellStyle name="Comma 5 2 2 4 5 2 4" xfId="8102"/>
    <cellStyle name="Comma 5 2 2 4 5 2 5" xfId="22182"/>
    <cellStyle name="Comma 5 2 2 4 5 3" xfId="4629"/>
    <cellStyle name="Comma 5 2 2 4 5 3 2" xfId="18334"/>
    <cellStyle name="Comma 5 2 2 4 5 3 2 2" xfId="28585"/>
    <cellStyle name="Comma 5 2 2 4 5 3 3" xfId="14755"/>
    <cellStyle name="Comma 5 2 2 4 5 3 4" xfId="9498"/>
    <cellStyle name="Comma 5 2 2 4 5 3 5" xfId="23578"/>
    <cellStyle name="Comma 5 2 2 4 5 4" xfId="6395"/>
    <cellStyle name="Comma 5 2 2 4 5 4 2" xfId="15481"/>
    <cellStyle name="Comma 5 2 2 4 5 4 3" xfId="25485"/>
    <cellStyle name="Comma 5 2 2 4 5 5" xfId="10952"/>
    <cellStyle name="Comma 5 2 2 4 5 5 2" xfId="19779"/>
    <cellStyle name="Comma 5 2 2 4 5 5 3" xfId="30030"/>
    <cellStyle name="Comma 5 2 2 4 5 6" xfId="12398"/>
    <cellStyle name="Comma 5 2 2 4 5 6 2" xfId="24788"/>
    <cellStyle name="Comma 5 2 2 4 5 7" xfId="5696"/>
    <cellStyle name="Comma 5 2 2 4 5 8" xfId="20478"/>
    <cellStyle name="Comma 5 2 2 4 6" xfId="2373"/>
    <cellStyle name="Comma 5 2 2 4 6 2" xfId="16324"/>
    <cellStyle name="Comma 5 2 2 4 6 2 2" xfId="26368"/>
    <cellStyle name="Comma 5 2 2 4 6 3" xfId="12824"/>
    <cellStyle name="Comma 5 2 2 4 6 4" xfId="7281"/>
    <cellStyle name="Comma 5 2 2 4 6 5" xfId="21361"/>
    <cellStyle name="Comma 5 2 2 4 7" xfId="3792"/>
    <cellStyle name="Comma 5 2 2 4 7 2" xfId="17291"/>
    <cellStyle name="Comma 5 2 2 4 7 2 2" xfId="27542"/>
    <cellStyle name="Comma 5 2 2 4 7 3" xfId="13712"/>
    <cellStyle name="Comma 5 2 2 4 7 4" xfId="8455"/>
    <cellStyle name="Comma 5 2 2 4 7 5" xfId="22535"/>
    <cellStyle name="Comma 5 2 2 4 8" xfId="6016"/>
    <cellStyle name="Comma 5 2 2 4 8 2" xfId="15102"/>
    <cellStyle name="Comma 5 2 2 4 8 3" xfId="25106"/>
    <cellStyle name="Comma 5 2 2 4 9" xfId="9909"/>
    <cellStyle name="Comma 5 2 2 4 9 2" xfId="18736"/>
    <cellStyle name="Comma 5 2 2 4 9 3" xfId="28987"/>
    <cellStyle name="Comma 5 2 2 5" xfId="376"/>
    <cellStyle name="Comma 5 2 2 5 10" xfId="739"/>
    <cellStyle name="Comma 5 2 2 5 11" xfId="20199"/>
    <cellStyle name="Comma 5 2 2 5 2" xfId="909"/>
    <cellStyle name="Comma 5 2 2 5 2 2" xfId="2640"/>
    <cellStyle name="Comma 5 2 2 5 2 2 2" xfId="16534"/>
    <cellStyle name="Comma 5 2 2 5 2 2 2 2" xfId="26752"/>
    <cellStyle name="Comma 5 2 2 5 2 2 3" xfId="12956"/>
    <cellStyle name="Comma 5 2 2 5 2 2 4" xfId="7665"/>
    <cellStyle name="Comma 5 2 2 5 2 2 5" xfId="21745"/>
    <cellStyle name="Comma 5 2 2 5 2 3" xfId="3913"/>
    <cellStyle name="Comma 5 2 2 5 2 3 2" xfId="17558"/>
    <cellStyle name="Comma 5 2 2 5 2 3 2 2" xfId="27809"/>
    <cellStyle name="Comma 5 2 2 5 2 3 3" xfId="13979"/>
    <cellStyle name="Comma 5 2 2 5 2 3 4" xfId="8722"/>
    <cellStyle name="Comma 5 2 2 5 2 3 5" xfId="22802"/>
    <cellStyle name="Comma 5 2 2 5 2 4" xfId="6781"/>
    <cellStyle name="Comma 5 2 2 5 2 4 2" xfId="15865"/>
    <cellStyle name="Comma 5 2 2 5 2 4 3" xfId="25869"/>
    <cellStyle name="Comma 5 2 2 5 2 5" xfId="10176"/>
    <cellStyle name="Comma 5 2 2 5 2 5 2" xfId="19003"/>
    <cellStyle name="Comma 5 2 2 5 2 5 3" xfId="29254"/>
    <cellStyle name="Comma 5 2 2 5 2 6" xfId="11620"/>
    <cellStyle name="Comma 5 2 2 5 2 6 2" xfId="24351"/>
    <cellStyle name="Comma 5 2 2 5 2 7" xfId="5259"/>
    <cellStyle name="Comma 5 2 2 5 2 8" xfId="20862"/>
    <cellStyle name="Comma 5 2 2 5 3" xfId="1267"/>
    <cellStyle name="Comma 5 2 2 5 3 2" xfId="2988"/>
    <cellStyle name="Comma 5 2 2 5 3 2 2" xfId="17070"/>
    <cellStyle name="Comma 5 2 2 5 3 2 2 2" xfId="27289"/>
    <cellStyle name="Comma 5 2 2 5 3 2 3" xfId="13491"/>
    <cellStyle name="Comma 5 2 2 5 3 2 4" xfId="8202"/>
    <cellStyle name="Comma 5 2 2 5 3 2 5" xfId="22282"/>
    <cellStyle name="Comma 5 2 2 5 3 3" xfId="4261"/>
    <cellStyle name="Comma 5 2 2 5 3 3 2" xfId="17906"/>
    <cellStyle name="Comma 5 2 2 5 3 3 2 2" xfId="28157"/>
    <cellStyle name="Comma 5 2 2 5 3 3 3" xfId="14327"/>
    <cellStyle name="Comma 5 2 2 5 3 3 4" xfId="9070"/>
    <cellStyle name="Comma 5 2 2 5 3 3 5" xfId="23150"/>
    <cellStyle name="Comma 5 2 2 5 3 4" xfId="6609"/>
    <cellStyle name="Comma 5 2 2 5 3 4 2" xfId="15693"/>
    <cellStyle name="Comma 5 2 2 5 3 4 3" xfId="25697"/>
    <cellStyle name="Comma 5 2 2 5 3 5" xfId="10524"/>
    <cellStyle name="Comma 5 2 2 5 3 5 2" xfId="19351"/>
    <cellStyle name="Comma 5 2 2 5 3 5 3" xfId="29602"/>
    <cellStyle name="Comma 5 2 2 5 3 6" xfId="11970"/>
    <cellStyle name="Comma 5 2 2 5 3 6 2" xfId="24888"/>
    <cellStyle name="Comma 5 2 2 5 3 7" xfId="5796"/>
    <cellStyle name="Comma 5 2 2 5 3 8" xfId="20690"/>
    <cellStyle name="Comma 5 2 2 5 4" xfId="1916"/>
    <cellStyle name="Comma 5 2 2 5 4 2" xfId="3516"/>
    <cellStyle name="Comma 5 2 2 5 4 2 2" xfId="18434"/>
    <cellStyle name="Comma 5 2 2 5 4 2 2 2" xfId="28685"/>
    <cellStyle name="Comma 5 2 2 5 4 2 3" xfId="14855"/>
    <cellStyle name="Comma 5 2 2 5 4 2 4" xfId="9598"/>
    <cellStyle name="Comma 5 2 2 5 4 2 5" xfId="23678"/>
    <cellStyle name="Comma 5 2 2 5 4 3" xfId="11052"/>
    <cellStyle name="Comma 5 2 2 5 4 3 2" xfId="19879"/>
    <cellStyle name="Comma 5 2 2 5 4 3 3" xfId="30130"/>
    <cellStyle name="Comma 5 2 2 5 4 4" xfId="12498"/>
    <cellStyle name="Comma 5 2 2 5 4 4 2" xfId="26580"/>
    <cellStyle name="Comma 5 2 2 5 4 5" xfId="7493"/>
    <cellStyle name="Comma 5 2 2 5 4 6" xfId="21573"/>
    <cellStyle name="Comma 5 2 2 5 5" xfId="2473"/>
    <cellStyle name="Comma 5 2 2 5 5 2" xfId="17391"/>
    <cellStyle name="Comma 5 2 2 5 5 2 2" xfId="27642"/>
    <cellStyle name="Comma 5 2 2 5 5 3" xfId="13812"/>
    <cellStyle name="Comma 5 2 2 5 5 4" xfId="8555"/>
    <cellStyle name="Comma 5 2 2 5 5 5" xfId="22635"/>
    <cellStyle name="Comma 5 2 2 5 6" xfId="6116"/>
    <cellStyle name="Comma 5 2 2 5 6 2" xfId="15202"/>
    <cellStyle name="Comma 5 2 2 5 6 3" xfId="25206"/>
    <cellStyle name="Comma 5 2 2 5 7" xfId="10009"/>
    <cellStyle name="Comma 5 2 2 5 7 2" xfId="18836"/>
    <cellStyle name="Comma 5 2 2 5 7 3" xfId="29087"/>
    <cellStyle name="Comma 5 2 2 5 8" xfId="11453"/>
    <cellStyle name="Comma 5 2 2 5 8 2" xfId="24179"/>
    <cellStyle name="Comma 5 2 2 5 9" xfId="5087"/>
    <cellStyle name="Comma 5 2 2 6" xfId="239"/>
    <cellStyle name="Comma 5 2 2 6 10" xfId="606"/>
    <cellStyle name="Comma 5 2 2 6 11" xfId="20563"/>
    <cellStyle name="Comma 5 2 2 6 2" xfId="910"/>
    <cellStyle name="Comma 5 2 2 6 2 2" xfId="2641"/>
    <cellStyle name="Comma 5 2 2 6 2 2 2" xfId="16535"/>
    <cellStyle name="Comma 5 2 2 6 2 2 2 2" xfId="26753"/>
    <cellStyle name="Comma 5 2 2 6 2 2 3" xfId="12957"/>
    <cellStyle name="Comma 5 2 2 6 2 2 4" xfId="7666"/>
    <cellStyle name="Comma 5 2 2 6 2 2 5" xfId="21746"/>
    <cellStyle name="Comma 5 2 2 6 2 3" xfId="3914"/>
    <cellStyle name="Comma 5 2 2 6 2 3 2" xfId="17559"/>
    <cellStyle name="Comma 5 2 2 6 2 3 2 2" xfId="27810"/>
    <cellStyle name="Comma 5 2 2 6 2 3 3" xfId="13980"/>
    <cellStyle name="Comma 5 2 2 6 2 3 4" xfId="8723"/>
    <cellStyle name="Comma 5 2 2 6 2 3 5" xfId="22803"/>
    <cellStyle name="Comma 5 2 2 6 2 4" xfId="6782"/>
    <cellStyle name="Comma 5 2 2 6 2 4 2" xfId="15866"/>
    <cellStyle name="Comma 5 2 2 6 2 4 3" xfId="25870"/>
    <cellStyle name="Comma 5 2 2 6 2 5" xfId="10177"/>
    <cellStyle name="Comma 5 2 2 6 2 5 2" xfId="19004"/>
    <cellStyle name="Comma 5 2 2 6 2 5 3" xfId="29255"/>
    <cellStyle name="Comma 5 2 2 6 2 6" xfId="11621"/>
    <cellStyle name="Comma 5 2 2 6 2 6 2" xfId="24352"/>
    <cellStyle name="Comma 5 2 2 6 2 7" xfId="5260"/>
    <cellStyle name="Comma 5 2 2 6 2 8" xfId="20863"/>
    <cellStyle name="Comma 5 2 2 6 3" xfId="1268"/>
    <cellStyle name="Comma 5 2 2 6 3 2" xfId="2989"/>
    <cellStyle name="Comma 5 2 2 6 3 2 2" xfId="16943"/>
    <cellStyle name="Comma 5 2 2 6 3 2 2 2" xfId="27162"/>
    <cellStyle name="Comma 5 2 2 6 3 2 3" xfId="13364"/>
    <cellStyle name="Comma 5 2 2 6 3 2 4" xfId="8075"/>
    <cellStyle name="Comma 5 2 2 6 3 2 5" xfId="22155"/>
    <cellStyle name="Comma 5 2 2 6 3 3" xfId="4262"/>
    <cellStyle name="Comma 5 2 2 6 3 3 2" xfId="17907"/>
    <cellStyle name="Comma 5 2 2 6 3 3 2 2" xfId="28158"/>
    <cellStyle name="Comma 5 2 2 6 3 3 3" xfId="14328"/>
    <cellStyle name="Comma 5 2 2 6 3 3 4" xfId="9071"/>
    <cellStyle name="Comma 5 2 2 6 3 3 5" xfId="23151"/>
    <cellStyle name="Comma 5 2 2 6 3 4" xfId="7130"/>
    <cellStyle name="Comma 5 2 2 6 3 4 2" xfId="16213"/>
    <cellStyle name="Comma 5 2 2 6 3 4 3" xfId="26217"/>
    <cellStyle name="Comma 5 2 2 6 3 5" xfId="10525"/>
    <cellStyle name="Comma 5 2 2 6 3 5 2" xfId="19352"/>
    <cellStyle name="Comma 5 2 2 6 3 5 3" xfId="29603"/>
    <cellStyle name="Comma 5 2 2 6 3 6" xfId="11971"/>
    <cellStyle name="Comma 5 2 2 6 3 6 2" xfId="24761"/>
    <cellStyle name="Comma 5 2 2 6 3 7" xfId="5669"/>
    <cellStyle name="Comma 5 2 2 6 3 8" xfId="21210"/>
    <cellStyle name="Comma 5 2 2 6 4" xfId="1779"/>
    <cellStyle name="Comma 5 2 2 6 4 2" xfId="3389"/>
    <cellStyle name="Comma 5 2 2 6 4 2 2" xfId="18307"/>
    <cellStyle name="Comma 5 2 2 6 4 2 2 2" xfId="28558"/>
    <cellStyle name="Comma 5 2 2 6 4 2 3" xfId="14728"/>
    <cellStyle name="Comma 5 2 2 6 4 2 4" xfId="9471"/>
    <cellStyle name="Comma 5 2 2 6 4 2 5" xfId="23551"/>
    <cellStyle name="Comma 5 2 2 6 4 3" xfId="10925"/>
    <cellStyle name="Comma 5 2 2 6 4 3 2" xfId="19752"/>
    <cellStyle name="Comma 5 2 2 6 4 3 3" xfId="30003"/>
    <cellStyle name="Comma 5 2 2 6 4 4" xfId="12371"/>
    <cellStyle name="Comma 5 2 2 6 4 4 2" xfId="26453"/>
    <cellStyle name="Comma 5 2 2 6 4 5" xfId="7366"/>
    <cellStyle name="Comma 5 2 2 6 4 6" xfId="21446"/>
    <cellStyle name="Comma 5 2 2 6 5" xfId="2346"/>
    <cellStyle name="Comma 5 2 2 6 5 2" xfId="17262"/>
    <cellStyle name="Comma 5 2 2 6 5 2 2" xfId="27513"/>
    <cellStyle name="Comma 5 2 2 6 5 3" xfId="13683"/>
    <cellStyle name="Comma 5 2 2 6 5 4" xfId="8426"/>
    <cellStyle name="Comma 5 2 2 6 5 5" xfId="22506"/>
    <cellStyle name="Comma 5 2 2 6 6" xfId="6482"/>
    <cellStyle name="Comma 5 2 2 6 6 2" xfId="15566"/>
    <cellStyle name="Comma 5 2 2 6 6 3" xfId="25570"/>
    <cellStyle name="Comma 5 2 2 6 7" xfId="9882"/>
    <cellStyle name="Comma 5 2 2 6 7 2" xfId="18709"/>
    <cellStyle name="Comma 5 2 2 6 7 3" xfId="28960"/>
    <cellStyle name="Comma 5 2 2 6 8" xfId="11326"/>
    <cellStyle name="Comma 5 2 2 6 8 2" xfId="24052"/>
    <cellStyle name="Comma 5 2 2 6 9" xfId="4960"/>
    <cellStyle name="Comma 5 2 2 7" xfId="901"/>
    <cellStyle name="Comma 5 2 2 7 2" xfId="2632"/>
    <cellStyle name="Comma 5 2 2 7 2 2" xfId="16526"/>
    <cellStyle name="Comma 5 2 2 7 2 2 2" xfId="26744"/>
    <cellStyle name="Comma 5 2 2 7 2 3" xfId="12948"/>
    <cellStyle name="Comma 5 2 2 7 2 4" xfId="7657"/>
    <cellStyle name="Comma 5 2 2 7 2 5" xfId="21737"/>
    <cellStyle name="Comma 5 2 2 7 3" xfId="3905"/>
    <cellStyle name="Comma 5 2 2 7 3 2" xfId="17550"/>
    <cellStyle name="Comma 5 2 2 7 3 2 2" xfId="27801"/>
    <cellStyle name="Comma 5 2 2 7 3 3" xfId="13971"/>
    <cellStyle name="Comma 5 2 2 7 3 4" xfId="8714"/>
    <cellStyle name="Comma 5 2 2 7 3 5" xfId="22794"/>
    <cellStyle name="Comma 5 2 2 7 4" xfId="6773"/>
    <cellStyle name="Comma 5 2 2 7 4 2" xfId="15857"/>
    <cellStyle name="Comma 5 2 2 7 4 3" xfId="25861"/>
    <cellStyle name="Comma 5 2 2 7 5" xfId="10168"/>
    <cellStyle name="Comma 5 2 2 7 5 2" xfId="18995"/>
    <cellStyle name="Comma 5 2 2 7 5 3" xfId="29246"/>
    <cellStyle name="Comma 5 2 2 7 6" xfId="11612"/>
    <cellStyle name="Comma 5 2 2 7 6 2" xfId="24343"/>
    <cellStyle name="Comma 5 2 2 7 7" xfId="5251"/>
    <cellStyle name="Comma 5 2 2 7 8" xfId="20854"/>
    <cellStyle name="Comma 5 2 2 8" xfId="1259"/>
    <cellStyle name="Comma 5 2 2 8 2" xfId="2980"/>
    <cellStyle name="Comma 5 2 2 8 2 2" xfId="16898"/>
    <cellStyle name="Comma 5 2 2 8 2 2 2" xfId="27117"/>
    <cellStyle name="Comma 5 2 2 8 2 3" xfId="13320"/>
    <cellStyle name="Comma 5 2 2 8 2 4" xfId="8030"/>
    <cellStyle name="Comma 5 2 2 8 2 5" xfId="22110"/>
    <cellStyle name="Comma 5 2 2 8 3" xfId="4253"/>
    <cellStyle name="Comma 5 2 2 8 3 2" xfId="17898"/>
    <cellStyle name="Comma 5 2 2 8 3 2 2" xfId="28149"/>
    <cellStyle name="Comma 5 2 2 8 3 3" xfId="14319"/>
    <cellStyle name="Comma 5 2 2 8 3 4" xfId="9062"/>
    <cellStyle name="Comma 5 2 2 8 3 5" xfId="23142"/>
    <cellStyle name="Comma 5 2 2 8 4" xfId="6289"/>
    <cellStyle name="Comma 5 2 2 8 4 2" xfId="15375"/>
    <cellStyle name="Comma 5 2 2 8 4 3" xfId="25379"/>
    <cellStyle name="Comma 5 2 2 8 5" xfId="10516"/>
    <cellStyle name="Comma 5 2 2 8 5 2" xfId="19343"/>
    <cellStyle name="Comma 5 2 2 8 5 3" xfId="29594"/>
    <cellStyle name="Comma 5 2 2 8 6" xfId="11962"/>
    <cellStyle name="Comma 5 2 2 8 6 2" xfId="24716"/>
    <cellStyle name="Comma 5 2 2 8 7" xfId="5624"/>
    <cellStyle name="Comma 5 2 2 8 8" xfId="20372"/>
    <cellStyle name="Comma 5 2 2 9" xfId="1728"/>
    <cellStyle name="Comma 5 2 2 9 2" xfId="3344"/>
    <cellStyle name="Comma 5 2 2 9 2 2" xfId="18262"/>
    <cellStyle name="Comma 5 2 2 9 2 2 2" xfId="28513"/>
    <cellStyle name="Comma 5 2 2 9 2 3" xfId="14683"/>
    <cellStyle name="Comma 5 2 2 9 2 4" xfId="9426"/>
    <cellStyle name="Comma 5 2 2 9 2 5" xfId="23506"/>
    <cellStyle name="Comma 5 2 2 9 3" xfId="10880"/>
    <cellStyle name="Comma 5 2 2 9 3 2" xfId="19707"/>
    <cellStyle name="Comma 5 2 2 9 3 3" xfId="29958"/>
    <cellStyle name="Comma 5 2 2 9 4" xfId="12326"/>
    <cellStyle name="Comma 5 2 2 9 4 2" xfId="26262"/>
    <cellStyle name="Comma 5 2 2 9 5" xfId="7175"/>
    <cellStyle name="Comma 5 2 2 9 6" xfId="21255"/>
    <cellStyle name="Comma 5 2 3" xfId="137"/>
    <cellStyle name="Comma 5 2 3 10" xfId="2309"/>
    <cellStyle name="Comma 5 2 3 10 2" xfId="9845"/>
    <cellStyle name="Comma 5 2 3 10 2 2" xfId="18672"/>
    <cellStyle name="Comma 5 2 3 10 2 3" xfId="28923"/>
    <cellStyle name="Comma 5 2 3 10 3" xfId="11289"/>
    <cellStyle name="Comma 5 2 3 10 3 2" xfId="27476"/>
    <cellStyle name="Comma 5 2 3 10 4" xfId="8389"/>
    <cellStyle name="Comma 5 2 3 10 5" xfId="22469"/>
    <cellStyle name="Comma 5 2 3 11" xfId="2279"/>
    <cellStyle name="Comma 5 2 3 11 2" xfId="15083"/>
    <cellStyle name="Comma 5 2 3 11 3" xfId="5997"/>
    <cellStyle name="Comma 5 2 3 11 4" xfId="25087"/>
    <cellStyle name="Comma 5 2 3 12" xfId="9815"/>
    <cellStyle name="Comma 5 2 3 12 2" xfId="18642"/>
    <cellStyle name="Comma 5 2 3 12 3" xfId="28893"/>
    <cellStyle name="Comma 5 2 3 13" xfId="11259"/>
    <cellStyle name="Comma 5 2 3 13 2" xfId="23868"/>
    <cellStyle name="Comma 5 2 3 14" xfId="4776"/>
    <cellStyle name="Comma 5 2 3 15" xfId="568"/>
    <cellStyle name="Comma 5 2 3 16" xfId="20080"/>
    <cellStyle name="Comma 5 2 3 2" xfId="312"/>
    <cellStyle name="Comma 5 2 3 2 10" xfId="9947"/>
    <cellStyle name="Comma 5 2 3 2 10 2" xfId="18774"/>
    <cellStyle name="Comma 5 2 3 2 10 3" xfId="29025"/>
    <cellStyle name="Comma 5 2 3 2 11" xfId="11391"/>
    <cellStyle name="Comma 5 2 3 2 11 2" xfId="23900"/>
    <cellStyle name="Comma 5 2 3 2 12" xfId="4808"/>
    <cellStyle name="Comma 5 2 3 2 13" xfId="676"/>
    <cellStyle name="Comma 5 2 3 2 14" xfId="20137"/>
    <cellStyle name="Comma 5 2 3 2 2" xfId="521"/>
    <cellStyle name="Comma 5 2 3 2 2 10" xfId="4912"/>
    <cellStyle name="Comma 5 2 3 2 2 11" xfId="883"/>
    <cellStyle name="Comma 5 2 3 2 2 12" xfId="20341"/>
    <cellStyle name="Comma 5 2 3 2 2 2" xfId="913"/>
    <cellStyle name="Comma 5 2 3 2 2 2 2" xfId="2644"/>
    <cellStyle name="Comma 5 2 3 2 2 2 2 2" xfId="16504"/>
    <cellStyle name="Comma 5 2 3 2 2 2 2 2 2" xfId="26722"/>
    <cellStyle name="Comma 5 2 3 2 2 2 2 3" xfId="12926"/>
    <cellStyle name="Comma 5 2 3 2 2 2 2 4" xfId="7635"/>
    <cellStyle name="Comma 5 2 3 2 2 2 2 5" xfId="21715"/>
    <cellStyle name="Comma 5 2 3 2 2 2 3" xfId="3917"/>
    <cellStyle name="Comma 5 2 3 2 2 2 3 2" xfId="17562"/>
    <cellStyle name="Comma 5 2 3 2 2 2 3 2 2" xfId="27813"/>
    <cellStyle name="Comma 5 2 3 2 2 2 3 3" xfId="13983"/>
    <cellStyle name="Comma 5 2 3 2 2 2 3 4" xfId="8726"/>
    <cellStyle name="Comma 5 2 3 2 2 2 3 5" xfId="22806"/>
    <cellStyle name="Comma 5 2 3 2 2 2 4" xfId="6751"/>
    <cellStyle name="Comma 5 2 3 2 2 2 4 2" xfId="15835"/>
    <cellStyle name="Comma 5 2 3 2 2 2 4 3" xfId="25839"/>
    <cellStyle name="Comma 5 2 3 2 2 2 5" xfId="10180"/>
    <cellStyle name="Comma 5 2 3 2 2 2 5 2" xfId="19007"/>
    <cellStyle name="Comma 5 2 3 2 2 2 5 3" xfId="29258"/>
    <cellStyle name="Comma 5 2 3 2 2 2 6" xfId="11624"/>
    <cellStyle name="Comma 5 2 3 2 2 2 6 2" xfId="24321"/>
    <cellStyle name="Comma 5 2 3 2 2 2 7" xfId="5229"/>
    <cellStyle name="Comma 5 2 3 2 2 2 8" xfId="20832"/>
    <cellStyle name="Comma 5 2 3 2 2 3" xfId="1271"/>
    <cellStyle name="Comma 5 2 3 2 2 3 2" xfId="2992"/>
    <cellStyle name="Comma 5 2 3 2 2 3 2 2" xfId="16538"/>
    <cellStyle name="Comma 5 2 3 2 2 3 2 2 2" xfId="26756"/>
    <cellStyle name="Comma 5 2 3 2 2 3 2 3" xfId="12960"/>
    <cellStyle name="Comma 5 2 3 2 2 3 2 4" xfId="7669"/>
    <cellStyle name="Comma 5 2 3 2 2 3 2 5" xfId="21749"/>
    <cellStyle name="Comma 5 2 3 2 2 3 3" xfId="4265"/>
    <cellStyle name="Comma 5 2 3 2 2 3 3 2" xfId="17910"/>
    <cellStyle name="Comma 5 2 3 2 2 3 3 2 2" xfId="28161"/>
    <cellStyle name="Comma 5 2 3 2 2 3 3 3" xfId="14331"/>
    <cellStyle name="Comma 5 2 3 2 2 3 3 4" xfId="9074"/>
    <cellStyle name="Comma 5 2 3 2 2 3 3 5" xfId="23154"/>
    <cellStyle name="Comma 5 2 3 2 2 3 4" xfId="6785"/>
    <cellStyle name="Comma 5 2 3 2 2 3 4 2" xfId="15869"/>
    <cellStyle name="Comma 5 2 3 2 2 3 4 3" xfId="25873"/>
    <cellStyle name="Comma 5 2 3 2 2 3 5" xfId="10528"/>
    <cellStyle name="Comma 5 2 3 2 2 3 5 2" xfId="19355"/>
    <cellStyle name="Comma 5 2 3 2 2 3 5 3" xfId="29606"/>
    <cellStyle name="Comma 5 2 3 2 2 3 6" xfId="11974"/>
    <cellStyle name="Comma 5 2 3 2 2 3 6 2" xfId="24355"/>
    <cellStyle name="Comma 5 2 3 2 2 3 7" xfId="5263"/>
    <cellStyle name="Comma 5 2 3 2 2 3 8" xfId="20866"/>
    <cellStyle name="Comma 5 2 3 2 2 4" xfId="2061"/>
    <cellStyle name="Comma 5 2 3 2 2 4 2" xfId="3658"/>
    <cellStyle name="Comma 5 2 3 2 2 4 2 2" xfId="17212"/>
    <cellStyle name="Comma 5 2 3 2 2 4 2 2 2" xfId="27431"/>
    <cellStyle name="Comma 5 2 3 2 2 4 2 3" xfId="13633"/>
    <cellStyle name="Comma 5 2 3 2 2 4 2 4" xfId="8344"/>
    <cellStyle name="Comma 5 2 3 2 2 4 2 5" xfId="22424"/>
    <cellStyle name="Comma 5 2 3 2 2 4 3" xfId="4726"/>
    <cellStyle name="Comma 5 2 3 2 2 4 3 2" xfId="18576"/>
    <cellStyle name="Comma 5 2 3 2 2 4 3 2 2" xfId="28827"/>
    <cellStyle name="Comma 5 2 3 2 2 4 3 3" xfId="14997"/>
    <cellStyle name="Comma 5 2 3 2 2 4 3 4" xfId="9740"/>
    <cellStyle name="Comma 5 2 3 2 2 4 3 5" xfId="23820"/>
    <cellStyle name="Comma 5 2 3 2 2 4 4" xfId="6432"/>
    <cellStyle name="Comma 5 2 3 2 2 4 4 2" xfId="15518"/>
    <cellStyle name="Comma 5 2 3 2 2 4 4 3" xfId="25522"/>
    <cellStyle name="Comma 5 2 3 2 2 4 5" xfId="11194"/>
    <cellStyle name="Comma 5 2 3 2 2 4 5 2" xfId="20021"/>
    <cellStyle name="Comma 5 2 3 2 2 4 5 3" xfId="30272"/>
    <cellStyle name="Comma 5 2 3 2 2 4 6" xfId="12640"/>
    <cellStyle name="Comma 5 2 3 2 2 4 6 2" xfId="25030"/>
    <cellStyle name="Comma 5 2 3 2 2 4 7" xfId="5938"/>
    <cellStyle name="Comma 5 2 3 2 2 4 8" xfId="20515"/>
    <cellStyle name="Comma 5 2 3 2 2 5" xfId="2615"/>
    <cellStyle name="Comma 5 2 3 2 2 5 2" xfId="16361"/>
    <cellStyle name="Comma 5 2 3 2 2 5 2 2" xfId="26405"/>
    <cellStyle name="Comma 5 2 3 2 2 5 3" xfId="12906"/>
    <cellStyle name="Comma 5 2 3 2 2 5 4" xfId="7318"/>
    <cellStyle name="Comma 5 2 3 2 2 5 5" xfId="21398"/>
    <cellStyle name="Comma 5 2 3 2 2 6" xfId="3888"/>
    <cellStyle name="Comma 5 2 3 2 2 6 2" xfId="17533"/>
    <cellStyle name="Comma 5 2 3 2 2 6 2 2" xfId="27784"/>
    <cellStyle name="Comma 5 2 3 2 2 6 3" xfId="13954"/>
    <cellStyle name="Comma 5 2 3 2 2 6 4" xfId="8697"/>
    <cellStyle name="Comma 5 2 3 2 2 6 5" xfId="22777"/>
    <cellStyle name="Comma 5 2 3 2 2 7" xfId="6258"/>
    <cellStyle name="Comma 5 2 3 2 2 7 2" xfId="15344"/>
    <cellStyle name="Comma 5 2 3 2 2 7 3" xfId="25348"/>
    <cellStyle name="Comma 5 2 3 2 2 8" xfId="10151"/>
    <cellStyle name="Comma 5 2 3 2 2 8 2" xfId="18978"/>
    <cellStyle name="Comma 5 2 3 2 2 8 3" xfId="29229"/>
    <cellStyle name="Comma 5 2 3 2 2 9" xfId="11595"/>
    <cellStyle name="Comma 5 2 3 2 2 9 2" xfId="24004"/>
    <cellStyle name="Comma 5 2 3 2 3" xfId="414"/>
    <cellStyle name="Comma 5 2 3 2 3 10" xfId="777"/>
    <cellStyle name="Comma 5 2 3 2 3 11" xfId="20237"/>
    <cellStyle name="Comma 5 2 3 2 3 2" xfId="914"/>
    <cellStyle name="Comma 5 2 3 2 3 2 2" xfId="2645"/>
    <cellStyle name="Comma 5 2 3 2 3 2 2 2" xfId="16539"/>
    <cellStyle name="Comma 5 2 3 2 3 2 2 2 2" xfId="26757"/>
    <cellStyle name="Comma 5 2 3 2 3 2 2 3" xfId="12961"/>
    <cellStyle name="Comma 5 2 3 2 3 2 2 4" xfId="7670"/>
    <cellStyle name="Comma 5 2 3 2 3 2 2 5" xfId="21750"/>
    <cellStyle name="Comma 5 2 3 2 3 2 3" xfId="3918"/>
    <cellStyle name="Comma 5 2 3 2 3 2 3 2" xfId="17563"/>
    <cellStyle name="Comma 5 2 3 2 3 2 3 2 2" xfId="27814"/>
    <cellStyle name="Comma 5 2 3 2 3 2 3 3" xfId="13984"/>
    <cellStyle name="Comma 5 2 3 2 3 2 3 4" xfId="8727"/>
    <cellStyle name="Comma 5 2 3 2 3 2 3 5" xfId="22807"/>
    <cellStyle name="Comma 5 2 3 2 3 2 4" xfId="6786"/>
    <cellStyle name="Comma 5 2 3 2 3 2 4 2" xfId="15870"/>
    <cellStyle name="Comma 5 2 3 2 3 2 4 3" xfId="25874"/>
    <cellStyle name="Comma 5 2 3 2 3 2 5" xfId="10181"/>
    <cellStyle name="Comma 5 2 3 2 3 2 5 2" xfId="19008"/>
    <cellStyle name="Comma 5 2 3 2 3 2 5 3" xfId="29259"/>
    <cellStyle name="Comma 5 2 3 2 3 2 6" xfId="11625"/>
    <cellStyle name="Comma 5 2 3 2 3 2 6 2" xfId="24356"/>
    <cellStyle name="Comma 5 2 3 2 3 2 7" xfId="5264"/>
    <cellStyle name="Comma 5 2 3 2 3 2 8" xfId="20867"/>
    <cellStyle name="Comma 5 2 3 2 3 3" xfId="1272"/>
    <cellStyle name="Comma 5 2 3 2 3 3 2" xfId="2993"/>
    <cellStyle name="Comma 5 2 3 2 3 3 2 2" xfId="17108"/>
    <cellStyle name="Comma 5 2 3 2 3 3 2 2 2" xfId="27327"/>
    <cellStyle name="Comma 5 2 3 2 3 3 2 3" xfId="13529"/>
    <cellStyle name="Comma 5 2 3 2 3 3 2 4" xfId="8240"/>
    <cellStyle name="Comma 5 2 3 2 3 3 2 5" xfId="22320"/>
    <cellStyle name="Comma 5 2 3 2 3 3 3" xfId="4266"/>
    <cellStyle name="Comma 5 2 3 2 3 3 3 2" xfId="17911"/>
    <cellStyle name="Comma 5 2 3 2 3 3 3 2 2" xfId="28162"/>
    <cellStyle name="Comma 5 2 3 2 3 3 3 3" xfId="14332"/>
    <cellStyle name="Comma 5 2 3 2 3 3 3 4" xfId="9075"/>
    <cellStyle name="Comma 5 2 3 2 3 3 3 5" xfId="23155"/>
    <cellStyle name="Comma 5 2 3 2 3 3 4" xfId="6647"/>
    <cellStyle name="Comma 5 2 3 2 3 3 4 2" xfId="15731"/>
    <cellStyle name="Comma 5 2 3 2 3 3 4 3" xfId="25735"/>
    <cellStyle name="Comma 5 2 3 2 3 3 5" xfId="10529"/>
    <cellStyle name="Comma 5 2 3 2 3 3 5 2" xfId="19356"/>
    <cellStyle name="Comma 5 2 3 2 3 3 5 3" xfId="29607"/>
    <cellStyle name="Comma 5 2 3 2 3 3 6" xfId="11975"/>
    <cellStyle name="Comma 5 2 3 2 3 3 6 2" xfId="24926"/>
    <cellStyle name="Comma 5 2 3 2 3 3 7" xfId="5834"/>
    <cellStyle name="Comma 5 2 3 2 3 3 8" xfId="20728"/>
    <cellStyle name="Comma 5 2 3 2 3 4" xfId="1954"/>
    <cellStyle name="Comma 5 2 3 2 3 4 2" xfId="3554"/>
    <cellStyle name="Comma 5 2 3 2 3 4 2 2" xfId="18472"/>
    <cellStyle name="Comma 5 2 3 2 3 4 2 2 2" xfId="28723"/>
    <cellStyle name="Comma 5 2 3 2 3 4 2 3" xfId="14893"/>
    <cellStyle name="Comma 5 2 3 2 3 4 2 4" xfId="9636"/>
    <cellStyle name="Comma 5 2 3 2 3 4 2 5" xfId="23716"/>
    <cellStyle name="Comma 5 2 3 2 3 4 3" xfId="11090"/>
    <cellStyle name="Comma 5 2 3 2 3 4 3 2" xfId="19917"/>
    <cellStyle name="Comma 5 2 3 2 3 4 3 3" xfId="30168"/>
    <cellStyle name="Comma 5 2 3 2 3 4 4" xfId="12536"/>
    <cellStyle name="Comma 5 2 3 2 3 4 4 2" xfId="26618"/>
    <cellStyle name="Comma 5 2 3 2 3 4 5" xfId="7531"/>
    <cellStyle name="Comma 5 2 3 2 3 4 6" xfId="21611"/>
    <cellStyle name="Comma 5 2 3 2 3 5" xfId="2511"/>
    <cellStyle name="Comma 5 2 3 2 3 5 2" xfId="17429"/>
    <cellStyle name="Comma 5 2 3 2 3 5 2 2" xfId="27680"/>
    <cellStyle name="Comma 5 2 3 2 3 5 3" xfId="13850"/>
    <cellStyle name="Comma 5 2 3 2 3 5 4" xfId="8593"/>
    <cellStyle name="Comma 5 2 3 2 3 5 5" xfId="22673"/>
    <cellStyle name="Comma 5 2 3 2 3 6" xfId="6154"/>
    <cellStyle name="Comma 5 2 3 2 3 6 2" xfId="15240"/>
    <cellStyle name="Comma 5 2 3 2 3 6 3" xfId="25244"/>
    <cellStyle name="Comma 5 2 3 2 3 7" xfId="10047"/>
    <cellStyle name="Comma 5 2 3 2 3 7 2" xfId="18874"/>
    <cellStyle name="Comma 5 2 3 2 3 7 3" xfId="29125"/>
    <cellStyle name="Comma 5 2 3 2 3 8" xfId="11491"/>
    <cellStyle name="Comma 5 2 3 2 3 8 2" xfId="24217"/>
    <cellStyle name="Comma 5 2 3 2 3 9" xfId="5125"/>
    <cellStyle name="Comma 5 2 3 2 4" xfId="912"/>
    <cellStyle name="Comma 5 2 3 2 4 2" xfId="2643"/>
    <cellStyle name="Comma 5 2 3 2 4 2 2" xfId="16445"/>
    <cellStyle name="Comma 5 2 3 2 4 2 2 2" xfId="26518"/>
    <cellStyle name="Comma 5 2 3 2 4 2 3" xfId="12913"/>
    <cellStyle name="Comma 5 2 3 2 4 2 4" xfId="7431"/>
    <cellStyle name="Comma 5 2 3 2 4 2 5" xfId="21511"/>
    <cellStyle name="Comma 5 2 3 2 4 3" xfId="3916"/>
    <cellStyle name="Comma 5 2 3 2 4 3 2" xfId="17561"/>
    <cellStyle name="Comma 5 2 3 2 4 3 2 2" xfId="27812"/>
    <cellStyle name="Comma 5 2 3 2 4 3 3" xfId="13982"/>
    <cellStyle name="Comma 5 2 3 2 4 3 4" xfId="8725"/>
    <cellStyle name="Comma 5 2 3 2 4 3 5" xfId="22805"/>
    <cellStyle name="Comma 5 2 3 2 4 4" xfId="6547"/>
    <cellStyle name="Comma 5 2 3 2 4 4 2" xfId="15631"/>
    <cellStyle name="Comma 5 2 3 2 4 4 3" xfId="25635"/>
    <cellStyle name="Comma 5 2 3 2 4 5" xfId="10179"/>
    <cellStyle name="Comma 5 2 3 2 4 5 2" xfId="19006"/>
    <cellStyle name="Comma 5 2 3 2 4 5 3" xfId="29257"/>
    <cellStyle name="Comma 5 2 3 2 4 6" xfId="11623"/>
    <cellStyle name="Comma 5 2 3 2 4 6 2" xfId="24117"/>
    <cellStyle name="Comma 5 2 3 2 4 7" xfId="5025"/>
    <cellStyle name="Comma 5 2 3 2 4 8" xfId="20628"/>
    <cellStyle name="Comma 5 2 3 2 5" xfId="1270"/>
    <cellStyle name="Comma 5 2 3 2 5 2" xfId="2991"/>
    <cellStyle name="Comma 5 2 3 2 5 2 2" xfId="16537"/>
    <cellStyle name="Comma 5 2 3 2 5 2 2 2" xfId="26755"/>
    <cellStyle name="Comma 5 2 3 2 5 2 3" xfId="12959"/>
    <cellStyle name="Comma 5 2 3 2 5 2 4" xfId="7668"/>
    <cellStyle name="Comma 5 2 3 2 5 2 5" xfId="21748"/>
    <cellStyle name="Comma 5 2 3 2 5 3" xfId="4264"/>
    <cellStyle name="Comma 5 2 3 2 5 3 2" xfId="17909"/>
    <cellStyle name="Comma 5 2 3 2 5 3 2 2" xfId="28160"/>
    <cellStyle name="Comma 5 2 3 2 5 3 3" xfId="14330"/>
    <cellStyle name="Comma 5 2 3 2 5 3 4" xfId="9073"/>
    <cellStyle name="Comma 5 2 3 2 5 3 5" xfId="23153"/>
    <cellStyle name="Comma 5 2 3 2 5 4" xfId="6784"/>
    <cellStyle name="Comma 5 2 3 2 5 4 2" xfId="15868"/>
    <cellStyle name="Comma 5 2 3 2 5 4 3" xfId="25872"/>
    <cellStyle name="Comma 5 2 3 2 5 5" xfId="10527"/>
    <cellStyle name="Comma 5 2 3 2 5 5 2" xfId="19354"/>
    <cellStyle name="Comma 5 2 3 2 5 5 3" xfId="29605"/>
    <cellStyle name="Comma 5 2 3 2 5 6" xfId="11973"/>
    <cellStyle name="Comma 5 2 3 2 5 6 2" xfId="24354"/>
    <cellStyle name="Comma 5 2 3 2 5 7" xfId="5262"/>
    <cellStyle name="Comma 5 2 3 2 5 8" xfId="20865"/>
    <cellStyle name="Comma 5 2 3 2 6" xfId="1852"/>
    <cellStyle name="Comma 5 2 3 2 6 2" xfId="3454"/>
    <cellStyle name="Comma 5 2 3 2 6 2 2" xfId="17008"/>
    <cellStyle name="Comma 5 2 3 2 6 2 2 2" xfId="27227"/>
    <cellStyle name="Comma 5 2 3 2 6 2 3" xfId="13429"/>
    <cellStyle name="Comma 5 2 3 2 6 2 4" xfId="8140"/>
    <cellStyle name="Comma 5 2 3 2 6 2 5" xfId="22220"/>
    <cellStyle name="Comma 5 2 3 2 6 3" xfId="4667"/>
    <cellStyle name="Comma 5 2 3 2 6 3 2" xfId="18372"/>
    <cellStyle name="Comma 5 2 3 2 6 3 2 2" xfId="28623"/>
    <cellStyle name="Comma 5 2 3 2 6 3 3" xfId="14793"/>
    <cellStyle name="Comma 5 2 3 2 6 3 4" xfId="9536"/>
    <cellStyle name="Comma 5 2 3 2 6 3 5" xfId="23616"/>
    <cellStyle name="Comma 5 2 3 2 6 4" xfId="6328"/>
    <cellStyle name="Comma 5 2 3 2 6 4 2" xfId="15414"/>
    <cellStyle name="Comma 5 2 3 2 6 4 3" xfId="25418"/>
    <cellStyle name="Comma 5 2 3 2 6 5" xfId="10990"/>
    <cellStyle name="Comma 5 2 3 2 6 5 2" xfId="19817"/>
    <cellStyle name="Comma 5 2 3 2 6 5 3" xfId="30068"/>
    <cellStyle name="Comma 5 2 3 2 6 6" xfId="12436"/>
    <cellStyle name="Comma 5 2 3 2 6 6 2" xfId="24826"/>
    <cellStyle name="Comma 5 2 3 2 6 7" xfId="5734"/>
    <cellStyle name="Comma 5 2 3 2 6 8" xfId="20411"/>
    <cellStyle name="Comma 5 2 3 2 7" xfId="2411"/>
    <cellStyle name="Comma 5 2 3 2 7 2" xfId="16257"/>
    <cellStyle name="Comma 5 2 3 2 7 2 2" xfId="26301"/>
    <cellStyle name="Comma 5 2 3 2 7 3" xfId="12880"/>
    <cellStyle name="Comma 5 2 3 2 7 4" xfId="7214"/>
    <cellStyle name="Comma 5 2 3 2 7 5" xfId="21294"/>
    <cellStyle name="Comma 5 2 3 2 8" xfId="3829"/>
    <cellStyle name="Comma 5 2 3 2 8 2" xfId="17329"/>
    <cellStyle name="Comma 5 2 3 2 8 2 2" xfId="27580"/>
    <cellStyle name="Comma 5 2 3 2 8 3" xfId="13750"/>
    <cellStyle name="Comma 5 2 3 2 8 4" xfId="8493"/>
    <cellStyle name="Comma 5 2 3 2 8 5" xfId="22573"/>
    <cellStyle name="Comma 5 2 3 2 9" xfId="6054"/>
    <cellStyle name="Comma 5 2 3 2 9 2" xfId="15140"/>
    <cellStyle name="Comma 5 2 3 2 9 3" xfId="25144"/>
    <cellStyle name="Comma 5 2 3 3" xfId="357"/>
    <cellStyle name="Comma 5 2 3 3 10" xfId="11434"/>
    <cellStyle name="Comma 5 2 3 3 10 2" xfId="23943"/>
    <cellStyle name="Comma 5 2 3 3 11" xfId="4851"/>
    <cellStyle name="Comma 5 2 3 3 12" xfId="720"/>
    <cellStyle name="Comma 5 2 3 3 13" xfId="20180"/>
    <cellStyle name="Comma 5 2 3 3 2" xfId="459"/>
    <cellStyle name="Comma 5 2 3 3 2 10" xfId="822"/>
    <cellStyle name="Comma 5 2 3 3 2 11" xfId="20280"/>
    <cellStyle name="Comma 5 2 3 3 2 2" xfId="916"/>
    <cellStyle name="Comma 5 2 3 3 2 2 2" xfId="2647"/>
    <cellStyle name="Comma 5 2 3 3 2 2 2 2" xfId="16541"/>
    <cellStyle name="Comma 5 2 3 3 2 2 2 2 2" xfId="26759"/>
    <cellStyle name="Comma 5 2 3 3 2 2 2 3" xfId="12963"/>
    <cellStyle name="Comma 5 2 3 3 2 2 2 4" xfId="7672"/>
    <cellStyle name="Comma 5 2 3 3 2 2 2 5" xfId="21752"/>
    <cellStyle name="Comma 5 2 3 3 2 2 3" xfId="3920"/>
    <cellStyle name="Comma 5 2 3 3 2 2 3 2" xfId="17565"/>
    <cellStyle name="Comma 5 2 3 3 2 2 3 2 2" xfId="27816"/>
    <cellStyle name="Comma 5 2 3 3 2 2 3 3" xfId="13986"/>
    <cellStyle name="Comma 5 2 3 3 2 2 3 4" xfId="8729"/>
    <cellStyle name="Comma 5 2 3 3 2 2 3 5" xfId="22809"/>
    <cellStyle name="Comma 5 2 3 3 2 2 4" xfId="6788"/>
    <cellStyle name="Comma 5 2 3 3 2 2 4 2" xfId="15872"/>
    <cellStyle name="Comma 5 2 3 3 2 2 4 3" xfId="25876"/>
    <cellStyle name="Comma 5 2 3 3 2 2 5" xfId="10183"/>
    <cellStyle name="Comma 5 2 3 3 2 2 5 2" xfId="19010"/>
    <cellStyle name="Comma 5 2 3 3 2 2 5 3" xfId="29261"/>
    <cellStyle name="Comma 5 2 3 3 2 2 6" xfId="11627"/>
    <cellStyle name="Comma 5 2 3 3 2 2 6 2" xfId="24358"/>
    <cellStyle name="Comma 5 2 3 3 2 2 7" xfId="5266"/>
    <cellStyle name="Comma 5 2 3 3 2 2 8" xfId="20869"/>
    <cellStyle name="Comma 5 2 3 3 2 3" xfId="1274"/>
    <cellStyle name="Comma 5 2 3 3 2 3 2" xfId="2995"/>
    <cellStyle name="Comma 5 2 3 3 2 3 2 2" xfId="17151"/>
    <cellStyle name="Comma 5 2 3 3 2 3 2 2 2" xfId="27370"/>
    <cellStyle name="Comma 5 2 3 3 2 3 2 3" xfId="13572"/>
    <cellStyle name="Comma 5 2 3 3 2 3 2 4" xfId="8283"/>
    <cellStyle name="Comma 5 2 3 3 2 3 2 5" xfId="22363"/>
    <cellStyle name="Comma 5 2 3 3 2 3 3" xfId="4268"/>
    <cellStyle name="Comma 5 2 3 3 2 3 3 2" xfId="17913"/>
    <cellStyle name="Comma 5 2 3 3 2 3 3 2 2" xfId="28164"/>
    <cellStyle name="Comma 5 2 3 3 2 3 3 3" xfId="14334"/>
    <cellStyle name="Comma 5 2 3 3 2 3 3 4" xfId="9077"/>
    <cellStyle name="Comma 5 2 3 3 2 3 3 5" xfId="23157"/>
    <cellStyle name="Comma 5 2 3 3 2 3 4" xfId="6690"/>
    <cellStyle name="Comma 5 2 3 3 2 3 4 2" xfId="15774"/>
    <cellStyle name="Comma 5 2 3 3 2 3 4 3" xfId="25778"/>
    <cellStyle name="Comma 5 2 3 3 2 3 5" xfId="10531"/>
    <cellStyle name="Comma 5 2 3 3 2 3 5 2" xfId="19358"/>
    <cellStyle name="Comma 5 2 3 3 2 3 5 3" xfId="29609"/>
    <cellStyle name="Comma 5 2 3 3 2 3 6" xfId="11977"/>
    <cellStyle name="Comma 5 2 3 3 2 3 6 2" xfId="24969"/>
    <cellStyle name="Comma 5 2 3 3 2 3 7" xfId="5877"/>
    <cellStyle name="Comma 5 2 3 3 2 3 8" xfId="20771"/>
    <cellStyle name="Comma 5 2 3 3 2 4" xfId="1999"/>
    <cellStyle name="Comma 5 2 3 3 2 4 2" xfId="3597"/>
    <cellStyle name="Comma 5 2 3 3 2 4 2 2" xfId="18515"/>
    <cellStyle name="Comma 5 2 3 3 2 4 2 2 2" xfId="28766"/>
    <cellStyle name="Comma 5 2 3 3 2 4 2 3" xfId="14936"/>
    <cellStyle name="Comma 5 2 3 3 2 4 2 4" xfId="9679"/>
    <cellStyle name="Comma 5 2 3 3 2 4 2 5" xfId="23759"/>
    <cellStyle name="Comma 5 2 3 3 2 4 3" xfId="11133"/>
    <cellStyle name="Comma 5 2 3 3 2 4 3 2" xfId="19960"/>
    <cellStyle name="Comma 5 2 3 3 2 4 3 3" xfId="30211"/>
    <cellStyle name="Comma 5 2 3 3 2 4 4" xfId="12579"/>
    <cellStyle name="Comma 5 2 3 3 2 4 4 2" xfId="26661"/>
    <cellStyle name="Comma 5 2 3 3 2 4 5" xfId="7574"/>
    <cellStyle name="Comma 5 2 3 3 2 4 6" xfId="21654"/>
    <cellStyle name="Comma 5 2 3 3 2 5" xfId="2554"/>
    <cellStyle name="Comma 5 2 3 3 2 5 2" xfId="17472"/>
    <cellStyle name="Comma 5 2 3 3 2 5 2 2" xfId="27723"/>
    <cellStyle name="Comma 5 2 3 3 2 5 3" xfId="13893"/>
    <cellStyle name="Comma 5 2 3 3 2 5 4" xfId="8636"/>
    <cellStyle name="Comma 5 2 3 3 2 5 5" xfId="22716"/>
    <cellStyle name="Comma 5 2 3 3 2 6" xfId="6197"/>
    <cellStyle name="Comma 5 2 3 3 2 6 2" xfId="15283"/>
    <cellStyle name="Comma 5 2 3 3 2 6 3" xfId="25287"/>
    <cellStyle name="Comma 5 2 3 3 2 7" xfId="10090"/>
    <cellStyle name="Comma 5 2 3 3 2 7 2" xfId="18917"/>
    <cellStyle name="Comma 5 2 3 3 2 7 3" xfId="29168"/>
    <cellStyle name="Comma 5 2 3 3 2 8" xfId="11534"/>
    <cellStyle name="Comma 5 2 3 3 2 8 2" xfId="24260"/>
    <cellStyle name="Comma 5 2 3 3 2 9" xfId="5168"/>
    <cellStyle name="Comma 5 2 3 3 3" xfId="915"/>
    <cellStyle name="Comma 5 2 3 3 3 2" xfId="2646"/>
    <cellStyle name="Comma 5 2 3 3 3 2 2" xfId="16488"/>
    <cellStyle name="Comma 5 2 3 3 3 2 2 2" xfId="26561"/>
    <cellStyle name="Comma 5 2 3 3 3 2 3" xfId="12873"/>
    <cellStyle name="Comma 5 2 3 3 3 2 4" xfId="7474"/>
    <cellStyle name="Comma 5 2 3 3 3 2 5" xfId="21554"/>
    <cellStyle name="Comma 5 2 3 3 3 3" xfId="3919"/>
    <cellStyle name="Comma 5 2 3 3 3 3 2" xfId="17564"/>
    <cellStyle name="Comma 5 2 3 3 3 3 2 2" xfId="27815"/>
    <cellStyle name="Comma 5 2 3 3 3 3 3" xfId="13985"/>
    <cellStyle name="Comma 5 2 3 3 3 3 4" xfId="8728"/>
    <cellStyle name="Comma 5 2 3 3 3 3 5" xfId="22808"/>
    <cellStyle name="Comma 5 2 3 3 3 4" xfId="6590"/>
    <cellStyle name="Comma 5 2 3 3 3 4 2" xfId="15674"/>
    <cellStyle name="Comma 5 2 3 3 3 4 3" xfId="25678"/>
    <cellStyle name="Comma 5 2 3 3 3 5" xfId="10182"/>
    <cellStyle name="Comma 5 2 3 3 3 5 2" xfId="19009"/>
    <cellStyle name="Comma 5 2 3 3 3 5 3" xfId="29260"/>
    <cellStyle name="Comma 5 2 3 3 3 6" xfId="11626"/>
    <cellStyle name="Comma 5 2 3 3 3 6 2" xfId="24160"/>
    <cellStyle name="Comma 5 2 3 3 3 7" xfId="5068"/>
    <cellStyle name="Comma 5 2 3 3 3 8" xfId="20671"/>
    <cellStyle name="Comma 5 2 3 3 4" xfId="1273"/>
    <cellStyle name="Comma 5 2 3 3 4 2" xfId="2994"/>
    <cellStyle name="Comma 5 2 3 3 4 2 2" xfId="16540"/>
    <cellStyle name="Comma 5 2 3 3 4 2 2 2" xfId="26758"/>
    <cellStyle name="Comma 5 2 3 3 4 2 3" xfId="12962"/>
    <cellStyle name="Comma 5 2 3 3 4 2 4" xfId="7671"/>
    <cellStyle name="Comma 5 2 3 3 4 2 5" xfId="21751"/>
    <cellStyle name="Comma 5 2 3 3 4 3" xfId="4267"/>
    <cellStyle name="Comma 5 2 3 3 4 3 2" xfId="17912"/>
    <cellStyle name="Comma 5 2 3 3 4 3 2 2" xfId="28163"/>
    <cellStyle name="Comma 5 2 3 3 4 3 3" xfId="14333"/>
    <cellStyle name="Comma 5 2 3 3 4 3 4" xfId="9076"/>
    <cellStyle name="Comma 5 2 3 3 4 3 5" xfId="23156"/>
    <cellStyle name="Comma 5 2 3 3 4 4" xfId="6787"/>
    <cellStyle name="Comma 5 2 3 3 4 4 2" xfId="15871"/>
    <cellStyle name="Comma 5 2 3 3 4 4 3" xfId="25875"/>
    <cellStyle name="Comma 5 2 3 3 4 5" xfId="10530"/>
    <cellStyle name="Comma 5 2 3 3 4 5 2" xfId="19357"/>
    <cellStyle name="Comma 5 2 3 3 4 5 3" xfId="29608"/>
    <cellStyle name="Comma 5 2 3 3 4 6" xfId="11976"/>
    <cellStyle name="Comma 5 2 3 3 4 6 2" xfId="24357"/>
    <cellStyle name="Comma 5 2 3 3 4 7" xfId="5265"/>
    <cellStyle name="Comma 5 2 3 3 4 8" xfId="20868"/>
    <cellStyle name="Comma 5 2 3 3 5" xfId="1897"/>
    <cellStyle name="Comma 5 2 3 3 5 2" xfId="3497"/>
    <cellStyle name="Comma 5 2 3 3 5 2 2" xfId="17051"/>
    <cellStyle name="Comma 5 2 3 3 5 2 2 2" xfId="27270"/>
    <cellStyle name="Comma 5 2 3 3 5 2 3" xfId="13472"/>
    <cellStyle name="Comma 5 2 3 3 5 2 4" xfId="8183"/>
    <cellStyle name="Comma 5 2 3 3 5 2 5" xfId="22263"/>
    <cellStyle name="Comma 5 2 3 3 5 3" xfId="4710"/>
    <cellStyle name="Comma 5 2 3 3 5 3 2" xfId="18415"/>
    <cellStyle name="Comma 5 2 3 3 5 3 2 2" xfId="28666"/>
    <cellStyle name="Comma 5 2 3 3 5 3 3" xfId="14836"/>
    <cellStyle name="Comma 5 2 3 3 5 3 4" xfId="9579"/>
    <cellStyle name="Comma 5 2 3 3 5 3 5" xfId="23659"/>
    <cellStyle name="Comma 5 2 3 3 5 4" xfId="6371"/>
    <cellStyle name="Comma 5 2 3 3 5 4 2" xfId="15457"/>
    <cellStyle name="Comma 5 2 3 3 5 4 3" xfId="25461"/>
    <cellStyle name="Comma 5 2 3 3 5 5" xfId="11033"/>
    <cellStyle name="Comma 5 2 3 3 5 5 2" xfId="19860"/>
    <cellStyle name="Comma 5 2 3 3 5 5 3" xfId="30111"/>
    <cellStyle name="Comma 5 2 3 3 5 6" xfId="12479"/>
    <cellStyle name="Comma 5 2 3 3 5 6 2" xfId="24869"/>
    <cellStyle name="Comma 5 2 3 3 5 7" xfId="5777"/>
    <cellStyle name="Comma 5 2 3 3 5 8" xfId="20454"/>
    <cellStyle name="Comma 5 2 3 3 6" xfId="2454"/>
    <cellStyle name="Comma 5 2 3 3 6 2" xfId="16300"/>
    <cellStyle name="Comma 5 2 3 3 6 2 2" xfId="26344"/>
    <cellStyle name="Comma 5 2 3 3 6 3" xfId="11771"/>
    <cellStyle name="Comma 5 2 3 3 6 4" xfId="7257"/>
    <cellStyle name="Comma 5 2 3 3 6 5" xfId="21337"/>
    <cellStyle name="Comma 5 2 3 3 7" xfId="3872"/>
    <cellStyle name="Comma 5 2 3 3 7 2" xfId="17372"/>
    <cellStyle name="Comma 5 2 3 3 7 2 2" xfId="27623"/>
    <cellStyle name="Comma 5 2 3 3 7 3" xfId="13793"/>
    <cellStyle name="Comma 5 2 3 3 7 4" xfId="8536"/>
    <cellStyle name="Comma 5 2 3 3 7 5" xfId="22616"/>
    <cellStyle name="Comma 5 2 3 3 8" xfId="6097"/>
    <cellStyle name="Comma 5 2 3 3 8 2" xfId="15183"/>
    <cellStyle name="Comma 5 2 3 3 8 3" xfId="25187"/>
    <cellStyle name="Comma 5 2 3 3 9" xfId="9990"/>
    <cellStyle name="Comma 5 2 3 3 9 2" xfId="18817"/>
    <cellStyle name="Comma 5 2 3 3 9 3" xfId="29068"/>
    <cellStyle name="Comma 5 2 3 4" xfId="276"/>
    <cellStyle name="Comma 5 2 3 4 10" xfId="11359"/>
    <cellStyle name="Comma 5 2 3 4 10 2" xfId="23973"/>
    <cellStyle name="Comma 5 2 3 4 11" xfId="4881"/>
    <cellStyle name="Comma 5 2 3 4 12" xfId="641"/>
    <cellStyle name="Comma 5 2 3 4 13" xfId="20105"/>
    <cellStyle name="Comma 5 2 3 4 2" xfId="490"/>
    <cellStyle name="Comma 5 2 3 4 2 10" xfId="852"/>
    <cellStyle name="Comma 5 2 3 4 2 11" xfId="20310"/>
    <cellStyle name="Comma 5 2 3 4 2 2" xfId="918"/>
    <cellStyle name="Comma 5 2 3 4 2 2 2" xfId="2649"/>
    <cellStyle name="Comma 5 2 3 4 2 2 2 2" xfId="16543"/>
    <cellStyle name="Comma 5 2 3 4 2 2 2 2 2" xfId="26761"/>
    <cellStyle name="Comma 5 2 3 4 2 2 2 3" xfId="12965"/>
    <cellStyle name="Comma 5 2 3 4 2 2 2 4" xfId="7674"/>
    <cellStyle name="Comma 5 2 3 4 2 2 2 5" xfId="21754"/>
    <cellStyle name="Comma 5 2 3 4 2 2 3" xfId="3922"/>
    <cellStyle name="Comma 5 2 3 4 2 2 3 2" xfId="17567"/>
    <cellStyle name="Comma 5 2 3 4 2 2 3 2 2" xfId="27818"/>
    <cellStyle name="Comma 5 2 3 4 2 2 3 3" xfId="13988"/>
    <cellStyle name="Comma 5 2 3 4 2 2 3 4" xfId="8731"/>
    <cellStyle name="Comma 5 2 3 4 2 2 3 5" xfId="22811"/>
    <cellStyle name="Comma 5 2 3 4 2 2 4" xfId="6790"/>
    <cellStyle name="Comma 5 2 3 4 2 2 4 2" xfId="15874"/>
    <cellStyle name="Comma 5 2 3 4 2 2 4 3" xfId="25878"/>
    <cellStyle name="Comma 5 2 3 4 2 2 5" xfId="10185"/>
    <cellStyle name="Comma 5 2 3 4 2 2 5 2" xfId="19012"/>
    <cellStyle name="Comma 5 2 3 4 2 2 5 3" xfId="29263"/>
    <cellStyle name="Comma 5 2 3 4 2 2 6" xfId="11629"/>
    <cellStyle name="Comma 5 2 3 4 2 2 6 2" xfId="24360"/>
    <cellStyle name="Comma 5 2 3 4 2 2 7" xfId="5268"/>
    <cellStyle name="Comma 5 2 3 4 2 2 8" xfId="20871"/>
    <cellStyle name="Comma 5 2 3 4 2 3" xfId="1276"/>
    <cellStyle name="Comma 5 2 3 4 2 3 2" xfId="2997"/>
    <cellStyle name="Comma 5 2 3 4 2 3 2 2" xfId="17181"/>
    <cellStyle name="Comma 5 2 3 4 2 3 2 2 2" xfId="27400"/>
    <cellStyle name="Comma 5 2 3 4 2 3 2 3" xfId="13602"/>
    <cellStyle name="Comma 5 2 3 4 2 3 2 4" xfId="8313"/>
    <cellStyle name="Comma 5 2 3 4 2 3 2 5" xfId="22393"/>
    <cellStyle name="Comma 5 2 3 4 2 3 3" xfId="4270"/>
    <cellStyle name="Comma 5 2 3 4 2 3 3 2" xfId="17915"/>
    <cellStyle name="Comma 5 2 3 4 2 3 3 2 2" xfId="28166"/>
    <cellStyle name="Comma 5 2 3 4 2 3 3 3" xfId="14336"/>
    <cellStyle name="Comma 5 2 3 4 2 3 3 4" xfId="9079"/>
    <cellStyle name="Comma 5 2 3 4 2 3 3 5" xfId="23159"/>
    <cellStyle name="Comma 5 2 3 4 2 3 4" xfId="6720"/>
    <cellStyle name="Comma 5 2 3 4 2 3 4 2" xfId="15804"/>
    <cellStyle name="Comma 5 2 3 4 2 3 4 3" xfId="25808"/>
    <cellStyle name="Comma 5 2 3 4 2 3 5" xfId="10533"/>
    <cellStyle name="Comma 5 2 3 4 2 3 5 2" xfId="19360"/>
    <cellStyle name="Comma 5 2 3 4 2 3 5 3" xfId="29611"/>
    <cellStyle name="Comma 5 2 3 4 2 3 6" xfId="11979"/>
    <cellStyle name="Comma 5 2 3 4 2 3 6 2" xfId="24999"/>
    <cellStyle name="Comma 5 2 3 4 2 3 7" xfId="5907"/>
    <cellStyle name="Comma 5 2 3 4 2 3 8" xfId="20801"/>
    <cellStyle name="Comma 5 2 3 4 2 4" xfId="2030"/>
    <cellStyle name="Comma 5 2 3 4 2 4 2" xfId="3627"/>
    <cellStyle name="Comma 5 2 3 4 2 4 2 2" xfId="18545"/>
    <cellStyle name="Comma 5 2 3 4 2 4 2 2 2" xfId="28796"/>
    <cellStyle name="Comma 5 2 3 4 2 4 2 3" xfId="14966"/>
    <cellStyle name="Comma 5 2 3 4 2 4 2 4" xfId="9709"/>
    <cellStyle name="Comma 5 2 3 4 2 4 2 5" xfId="23789"/>
    <cellStyle name="Comma 5 2 3 4 2 4 3" xfId="11163"/>
    <cellStyle name="Comma 5 2 3 4 2 4 3 2" xfId="19990"/>
    <cellStyle name="Comma 5 2 3 4 2 4 3 3" xfId="30241"/>
    <cellStyle name="Comma 5 2 3 4 2 4 4" xfId="12609"/>
    <cellStyle name="Comma 5 2 3 4 2 4 4 2" xfId="26691"/>
    <cellStyle name="Comma 5 2 3 4 2 4 5" xfId="7604"/>
    <cellStyle name="Comma 5 2 3 4 2 4 6" xfId="21684"/>
    <cellStyle name="Comma 5 2 3 4 2 5" xfId="2584"/>
    <cellStyle name="Comma 5 2 3 4 2 5 2" xfId="17502"/>
    <cellStyle name="Comma 5 2 3 4 2 5 2 2" xfId="27753"/>
    <cellStyle name="Comma 5 2 3 4 2 5 3" xfId="13923"/>
    <cellStyle name="Comma 5 2 3 4 2 5 4" xfId="8666"/>
    <cellStyle name="Comma 5 2 3 4 2 5 5" xfId="22746"/>
    <cellStyle name="Comma 5 2 3 4 2 6" xfId="6227"/>
    <cellStyle name="Comma 5 2 3 4 2 6 2" xfId="15313"/>
    <cellStyle name="Comma 5 2 3 4 2 6 3" xfId="25317"/>
    <cellStyle name="Comma 5 2 3 4 2 7" xfId="10120"/>
    <cellStyle name="Comma 5 2 3 4 2 7 2" xfId="18947"/>
    <cellStyle name="Comma 5 2 3 4 2 7 3" xfId="29198"/>
    <cellStyle name="Comma 5 2 3 4 2 8" xfId="11564"/>
    <cellStyle name="Comma 5 2 3 4 2 8 2" xfId="24290"/>
    <cellStyle name="Comma 5 2 3 4 2 9" xfId="5198"/>
    <cellStyle name="Comma 5 2 3 4 3" xfId="917"/>
    <cellStyle name="Comma 5 2 3 4 3 2" xfId="2648"/>
    <cellStyle name="Comma 5 2 3 4 3 2 2" xfId="16413"/>
    <cellStyle name="Comma 5 2 3 4 3 2 2 2" xfId="26486"/>
    <cellStyle name="Comma 5 2 3 4 3 2 3" xfId="12731"/>
    <cellStyle name="Comma 5 2 3 4 3 2 4" xfId="7399"/>
    <cellStyle name="Comma 5 2 3 4 3 2 5" xfId="21479"/>
    <cellStyle name="Comma 5 2 3 4 3 3" xfId="3921"/>
    <cellStyle name="Comma 5 2 3 4 3 3 2" xfId="17566"/>
    <cellStyle name="Comma 5 2 3 4 3 3 2 2" xfId="27817"/>
    <cellStyle name="Comma 5 2 3 4 3 3 3" xfId="13987"/>
    <cellStyle name="Comma 5 2 3 4 3 3 4" xfId="8730"/>
    <cellStyle name="Comma 5 2 3 4 3 3 5" xfId="22810"/>
    <cellStyle name="Comma 5 2 3 4 3 4" xfId="6515"/>
    <cellStyle name="Comma 5 2 3 4 3 4 2" xfId="15599"/>
    <cellStyle name="Comma 5 2 3 4 3 4 3" xfId="25603"/>
    <cellStyle name="Comma 5 2 3 4 3 5" xfId="10184"/>
    <cellStyle name="Comma 5 2 3 4 3 5 2" xfId="19011"/>
    <cellStyle name="Comma 5 2 3 4 3 5 3" xfId="29262"/>
    <cellStyle name="Comma 5 2 3 4 3 6" xfId="11628"/>
    <cellStyle name="Comma 5 2 3 4 3 6 2" xfId="24085"/>
    <cellStyle name="Comma 5 2 3 4 3 7" xfId="4993"/>
    <cellStyle name="Comma 5 2 3 4 3 8" xfId="20596"/>
    <cellStyle name="Comma 5 2 3 4 4" xfId="1275"/>
    <cellStyle name="Comma 5 2 3 4 4 2" xfId="2996"/>
    <cellStyle name="Comma 5 2 3 4 4 2 2" xfId="16542"/>
    <cellStyle name="Comma 5 2 3 4 4 2 2 2" xfId="26760"/>
    <cellStyle name="Comma 5 2 3 4 4 2 3" xfId="12964"/>
    <cellStyle name="Comma 5 2 3 4 4 2 4" xfId="7673"/>
    <cellStyle name="Comma 5 2 3 4 4 2 5" xfId="21753"/>
    <cellStyle name="Comma 5 2 3 4 4 3" xfId="4269"/>
    <cellStyle name="Comma 5 2 3 4 4 3 2" xfId="17914"/>
    <cellStyle name="Comma 5 2 3 4 4 3 2 2" xfId="28165"/>
    <cellStyle name="Comma 5 2 3 4 4 3 3" xfId="14335"/>
    <cellStyle name="Comma 5 2 3 4 4 3 4" xfId="9078"/>
    <cellStyle name="Comma 5 2 3 4 4 3 5" xfId="23158"/>
    <cellStyle name="Comma 5 2 3 4 4 4" xfId="6789"/>
    <cellStyle name="Comma 5 2 3 4 4 4 2" xfId="15873"/>
    <cellStyle name="Comma 5 2 3 4 4 4 3" xfId="25877"/>
    <cellStyle name="Comma 5 2 3 4 4 5" xfId="10532"/>
    <cellStyle name="Comma 5 2 3 4 4 5 2" xfId="19359"/>
    <cellStyle name="Comma 5 2 3 4 4 5 3" xfId="29610"/>
    <cellStyle name="Comma 5 2 3 4 4 6" xfId="11978"/>
    <cellStyle name="Comma 5 2 3 4 4 6 2" xfId="24359"/>
    <cellStyle name="Comma 5 2 3 4 4 7" xfId="5267"/>
    <cellStyle name="Comma 5 2 3 4 4 8" xfId="20870"/>
    <cellStyle name="Comma 5 2 3 4 5" xfId="1816"/>
    <cellStyle name="Comma 5 2 3 4 5 2" xfId="3422"/>
    <cellStyle name="Comma 5 2 3 4 5 2 2" xfId="16976"/>
    <cellStyle name="Comma 5 2 3 4 5 2 2 2" xfId="27195"/>
    <cellStyle name="Comma 5 2 3 4 5 2 3" xfId="13397"/>
    <cellStyle name="Comma 5 2 3 4 5 2 4" xfId="8108"/>
    <cellStyle name="Comma 5 2 3 4 5 2 5" xfId="22188"/>
    <cellStyle name="Comma 5 2 3 4 5 3" xfId="4635"/>
    <cellStyle name="Comma 5 2 3 4 5 3 2" xfId="18340"/>
    <cellStyle name="Comma 5 2 3 4 5 3 2 2" xfId="28591"/>
    <cellStyle name="Comma 5 2 3 4 5 3 3" xfId="14761"/>
    <cellStyle name="Comma 5 2 3 4 5 3 4" xfId="9504"/>
    <cellStyle name="Comma 5 2 3 4 5 3 5" xfId="23584"/>
    <cellStyle name="Comma 5 2 3 4 5 4" xfId="6401"/>
    <cellStyle name="Comma 5 2 3 4 5 4 2" xfId="15487"/>
    <cellStyle name="Comma 5 2 3 4 5 4 3" xfId="25491"/>
    <cellStyle name="Comma 5 2 3 4 5 5" xfId="10958"/>
    <cellStyle name="Comma 5 2 3 4 5 5 2" xfId="19785"/>
    <cellStyle name="Comma 5 2 3 4 5 5 3" xfId="30036"/>
    <cellStyle name="Comma 5 2 3 4 5 6" xfId="12404"/>
    <cellStyle name="Comma 5 2 3 4 5 6 2" xfId="24794"/>
    <cellStyle name="Comma 5 2 3 4 5 7" xfId="5702"/>
    <cellStyle name="Comma 5 2 3 4 5 8" xfId="20484"/>
    <cellStyle name="Comma 5 2 3 4 6" xfId="2379"/>
    <cellStyle name="Comma 5 2 3 4 6 2" xfId="16330"/>
    <cellStyle name="Comma 5 2 3 4 6 2 2" xfId="26374"/>
    <cellStyle name="Comma 5 2 3 4 6 3" xfId="12757"/>
    <cellStyle name="Comma 5 2 3 4 6 4" xfId="7287"/>
    <cellStyle name="Comma 5 2 3 4 6 5" xfId="21367"/>
    <cellStyle name="Comma 5 2 3 4 7" xfId="3798"/>
    <cellStyle name="Comma 5 2 3 4 7 2" xfId="17297"/>
    <cellStyle name="Comma 5 2 3 4 7 2 2" xfId="27548"/>
    <cellStyle name="Comma 5 2 3 4 7 3" xfId="13718"/>
    <cellStyle name="Comma 5 2 3 4 7 4" xfId="8461"/>
    <cellStyle name="Comma 5 2 3 4 7 5" xfId="22541"/>
    <cellStyle name="Comma 5 2 3 4 8" xfId="6022"/>
    <cellStyle name="Comma 5 2 3 4 8 2" xfId="15108"/>
    <cellStyle name="Comma 5 2 3 4 8 3" xfId="25112"/>
    <cellStyle name="Comma 5 2 3 4 9" xfId="9915"/>
    <cellStyle name="Comma 5 2 3 4 9 2" xfId="18742"/>
    <cellStyle name="Comma 5 2 3 4 9 3" xfId="28993"/>
    <cellStyle name="Comma 5 2 3 5" xfId="382"/>
    <cellStyle name="Comma 5 2 3 5 10" xfId="745"/>
    <cellStyle name="Comma 5 2 3 5 11" xfId="20205"/>
    <cellStyle name="Comma 5 2 3 5 2" xfId="919"/>
    <cellStyle name="Comma 5 2 3 5 2 2" xfId="2650"/>
    <cellStyle name="Comma 5 2 3 5 2 2 2" xfId="16544"/>
    <cellStyle name="Comma 5 2 3 5 2 2 2 2" xfId="26762"/>
    <cellStyle name="Comma 5 2 3 5 2 2 3" xfId="12966"/>
    <cellStyle name="Comma 5 2 3 5 2 2 4" xfId="7675"/>
    <cellStyle name="Comma 5 2 3 5 2 2 5" xfId="21755"/>
    <cellStyle name="Comma 5 2 3 5 2 3" xfId="3923"/>
    <cellStyle name="Comma 5 2 3 5 2 3 2" xfId="17568"/>
    <cellStyle name="Comma 5 2 3 5 2 3 2 2" xfId="27819"/>
    <cellStyle name="Comma 5 2 3 5 2 3 3" xfId="13989"/>
    <cellStyle name="Comma 5 2 3 5 2 3 4" xfId="8732"/>
    <cellStyle name="Comma 5 2 3 5 2 3 5" xfId="22812"/>
    <cellStyle name="Comma 5 2 3 5 2 4" xfId="6791"/>
    <cellStyle name="Comma 5 2 3 5 2 4 2" xfId="15875"/>
    <cellStyle name="Comma 5 2 3 5 2 4 3" xfId="25879"/>
    <cellStyle name="Comma 5 2 3 5 2 5" xfId="10186"/>
    <cellStyle name="Comma 5 2 3 5 2 5 2" xfId="19013"/>
    <cellStyle name="Comma 5 2 3 5 2 5 3" xfId="29264"/>
    <cellStyle name="Comma 5 2 3 5 2 6" xfId="11630"/>
    <cellStyle name="Comma 5 2 3 5 2 6 2" xfId="24361"/>
    <cellStyle name="Comma 5 2 3 5 2 7" xfId="5269"/>
    <cellStyle name="Comma 5 2 3 5 2 8" xfId="20872"/>
    <cellStyle name="Comma 5 2 3 5 3" xfId="1277"/>
    <cellStyle name="Comma 5 2 3 5 3 2" xfId="2998"/>
    <cellStyle name="Comma 5 2 3 5 3 2 2" xfId="17076"/>
    <cellStyle name="Comma 5 2 3 5 3 2 2 2" xfId="27295"/>
    <cellStyle name="Comma 5 2 3 5 3 2 3" xfId="13497"/>
    <cellStyle name="Comma 5 2 3 5 3 2 4" xfId="8208"/>
    <cellStyle name="Comma 5 2 3 5 3 2 5" xfId="22288"/>
    <cellStyle name="Comma 5 2 3 5 3 3" xfId="4271"/>
    <cellStyle name="Comma 5 2 3 5 3 3 2" xfId="17916"/>
    <cellStyle name="Comma 5 2 3 5 3 3 2 2" xfId="28167"/>
    <cellStyle name="Comma 5 2 3 5 3 3 3" xfId="14337"/>
    <cellStyle name="Comma 5 2 3 5 3 3 4" xfId="9080"/>
    <cellStyle name="Comma 5 2 3 5 3 3 5" xfId="23160"/>
    <cellStyle name="Comma 5 2 3 5 3 4" xfId="6615"/>
    <cellStyle name="Comma 5 2 3 5 3 4 2" xfId="15699"/>
    <cellStyle name="Comma 5 2 3 5 3 4 3" xfId="25703"/>
    <cellStyle name="Comma 5 2 3 5 3 5" xfId="10534"/>
    <cellStyle name="Comma 5 2 3 5 3 5 2" xfId="19361"/>
    <cellStyle name="Comma 5 2 3 5 3 5 3" xfId="29612"/>
    <cellStyle name="Comma 5 2 3 5 3 6" xfId="11980"/>
    <cellStyle name="Comma 5 2 3 5 3 6 2" xfId="24894"/>
    <cellStyle name="Comma 5 2 3 5 3 7" xfId="5802"/>
    <cellStyle name="Comma 5 2 3 5 3 8" xfId="20696"/>
    <cellStyle name="Comma 5 2 3 5 4" xfId="1922"/>
    <cellStyle name="Comma 5 2 3 5 4 2" xfId="3522"/>
    <cellStyle name="Comma 5 2 3 5 4 2 2" xfId="18440"/>
    <cellStyle name="Comma 5 2 3 5 4 2 2 2" xfId="28691"/>
    <cellStyle name="Comma 5 2 3 5 4 2 3" xfId="14861"/>
    <cellStyle name="Comma 5 2 3 5 4 2 4" xfId="9604"/>
    <cellStyle name="Comma 5 2 3 5 4 2 5" xfId="23684"/>
    <cellStyle name="Comma 5 2 3 5 4 3" xfId="11058"/>
    <cellStyle name="Comma 5 2 3 5 4 3 2" xfId="19885"/>
    <cellStyle name="Comma 5 2 3 5 4 3 3" xfId="30136"/>
    <cellStyle name="Comma 5 2 3 5 4 4" xfId="12504"/>
    <cellStyle name="Comma 5 2 3 5 4 4 2" xfId="26586"/>
    <cellStyle name="Comma 5 2 3 5 4 5" xfId="7499"/>
    <cellStyle name="Comma 5 2 3 5 4 6" xfId="21579"/>
    <cellStyle name="Comma 5 2 3 5 5" xfId="2479"/>
    <cellStyle name="Comma 5 2 3 5 5 2" xfId="17397"/>
    <cellStyle name="Comma 5 2 3 5 5 2 2" xfId="27648"/>
    <cellStyle name="Comma 5 2 3 5 5 3" xfId="13818"/>
    <cellStyle name="Comma 5 2 3 5 5 4" xfId="8561"/>
    <cellStyle name="Comma 5 2 3 5 5 5" xfId="22641"/>
    <cellStyle name="Comma 5 2 3 5 6" xfId="6122"/>
    <cellStyle name="Comma 5 2 3 5 6 2" xfId="15208"/>
    <cellStyle name="Comma 5 2 3 5 6 3" xfId="25212"/>
    <cellStyle name="Comma 5 2 3 5 7" xfId="10015"/>
    <cellStyle name="Comma 5 2 3 5 7 2" xfId="18842"/>
    <cellStyle name="Comma 5 2 3 5 7 3" xfId="29093"/>
    <cellStyle name="Comma 5 2 3 5 8" xfId="11459"/>
    <cellStyle name="Comma 5 2 3 5 8 2" xfId="24185"/>
    <cellStyle name="Comma 5 2 3 5 9" xfId="5093"/>
    <cellStyle name="Comma 5 2 3 6" xfId="247"/>
    <cellStyle name="Comma 5 2 3 6 10" xfId="614"/>
    <cellStyle name="Comma 5 2 3 6 11" xfId="20571"/>
    <cellStyle name="Comma 5 2 3 6 2" xfId="920"/>
    <cellStyle name="Comma 5 2 3 6 2 2" xfId="2651"/>
    <cellStyle name="Comma 5 2 3 6 2 2 2" xfId="16545"/>
    <cellStyle name="Comma 5 2 3 6 2 2 2 2" xfId="26763"/>
    <cellStyle name="Comma 5 2 3 6 2 2 3" xfId="12967"/>
    <cellStyle name="Comma 5 2 3 6 2 2 4" xfId="7676"/>
    <cellStyle name="Comma 5 2 3 6 2 2 5" xfId="21756"/>
    <cellStyle name="Comma 5 2 3 6 2 3" xfId="3924"/>
    <cellStyle name="Comma 5 2 3 6 2 3 2" xfId="17569"/>
    <cellStyle name="Comma 5 2 3 6 2 3 2 2" xfId="27820"/>
    <cellStyle name="Comma 5 2 3 6 2 3 3" xfId="13990"/>
    <cellStyle name="Comma 5 2 3 6 2 3 4" xfId="8733"/>
    <cellStyle name="Comma 5 2 3 6 2 3 5" xfId="22813"/>
    <cellStyle name="Comma 5 2 3 6 2 4" xfId="6792"/>
    <cellStyle name="Comma 5 2 3 6 2 4 2" xfId="15876"/>
    <cellStyle name="Comma 5 2 3 6 2 4 3" xfId="25880"/>
    <cellStyle name="Comma 5 2 3 6 2 5" xfId="10187"/>
    <cellStyle name="Comma 5 2 3 6 2 5 2" xfId="19014"/>
    <cellStyle name="Comma 5 2 3 6 2 5 3" xfId="29265"/>
    <cellStyle name="Comma 5 2 3 6 2 6" xfId="11631"/>
    <cellStyle name="Comma 5 2 3 6 2 6 2" xfId="24362"/>
    <cellStyle name="Comma 5 2 3 6 2 7" xfId="5270"/>
    <cellStyle name="Comma 5 2 3 6 2 8" xfId="20873"/>
    <cellStyle name="Comma 5 2 3 6 3" xfId="1278"/>
    <cellStyle name="Comma 5 2 3 6 3 2" xfId="2999"/>
    <cellStyle name="Comma 5 2 3 6 3 2 2" xfId="16951"/>
    <cellStyle name="Comma 5 2 3 6 3 2 2 2" xfId="27170"/>
    <cellStyle name="Comma 5 2 3 6 3 2 3" xfId="13372"/>
    <cellStyle name="Comma 5 2 3 6 3 2 4" xfId="8083"/>
    <cellStyle name="Comma 5 2 3 6 3 2 5" xfId="22163"/>
    <cellStyle name="Comma 5 2 3 6 3 3" xfId="4272"/>
    <cellStyle name="Comma 5 2 3 6 3 3 2" xfId="17917"/>
    <cellStyle name="Comma 5 2 3 6 3 3 2 2" xfId="28168"/>
    <cellStyle name="Comma 5 2 3 6 3 3 3" xfId="14338"/>
    <cellStyle name="Comma 5 2 3 6 3 3 4" xfId="9081"/>
    <cellStyle name="Comma 5 2 3 6 3 3 5" xfId="23161"/>
    <cellStyle name="Comma 5 2 3 6 3 4" xfId="7128"/>
    <cellStyle name="Comma 5 2 3 6 3 4 2" xfId="16211"/>
    <cellStyle name="Comma 5 2 3 6 3 4 3" xfId="26215"/>
    <cellStyle name="Comma 5 2 3 6 3 5" xfId="10535"/>
    <cellStyle name="Comma 5 2 3 6 3 5 2" xfId="19362"/>
    <cellStyle name="Comma 5 2 3 6 3 5 3" xfId="29613"/>
    <cellStyle name="Comma 5 2 3 6 3 6" xfId="11981"/>
    <cellStyle name="Comma 5 2 3 6 3 6 2" xfId="24769"/>
    <cellStyle name="Comma 5 2 3 6 3 7" xfId="5677"/>
    <cellStyle name="Comma 5 2 3 6 3 8" xfId="21208"/>
    <cellStyle name="Comma 5 2 3 6 4" xfId="1787"/>
    <cellStyle name="Comma 5 2 3 6 4 2" xfId="3397"/>
    <cellStyle name="Comma 5 2 3 6 4 2 2" xfId="18315"/>
    <cellStyle name="Comma 5 2 3 6 4 2 2 2" xfId="28566"/>
    <cellStyle name="Comma 5 2 3 6 4 2 3" xfId="14736"/>
    <cellStyle name="Comma 5 2 3 6 4 2 4" xfId="9479"/>
    <cellStyle name="Comma 5 2 3 6 4 2 5" xfId="23559"/>
    <cellStyle name="Comma 5 2 3 6 4 3" xfId="10933"/>
    <cellStyle name="Comma 5 2 3 6 4 3 2" xfId="19760"/>
    <cellStyle name="Comma 5 2 3 6 4 3 3" xfId="30011"/>
    <cellStyle name="Comma 5 2 3 6 4 4" xfId="12379"/>
    <cellStyle name="Comma 5 2 3 6 4 4 2" xfId="26461"/>
    <cellStyle name="Comma 5 2 3 6 4 5" xfId="7374"/>
    <cellStyle name="Comma 5 2 3 6 4 6" xfId="21454"/>
    <cellStyle name="Comma 5 2 3 6 5" xfId="2354"/>
    <cellStyle name="Comma 5 2 3 6 5 2" xfId="17270"/>
    <cellStyle name="Comma 5 2 3 6 5 2 2" xfId="27521"/>
    <cellStyle name="Comma 5 2 3 6 5 3" xfId="13691"/>
    <cellStyle name="Comma 5 2 3 6 5 4" xfId="8434"/>
    <cellStyle name="Comma 5 2 3 6 5 5" xfId="22514"/>
    <cellStyle name="Comma 5 2 3 6 6" xfId="6490"/>
    <cellStyle name="Comma 5 2 3 6 6 2" xfId="15574"/>
    <cellStyle name="Comma 5 2 3 6 6 3" xfId="25578"/>
    <cellStyle name="Comma 5 2 3 6 7" xfId="9890"/>
    <cellStyle name="Comma 5 2 3 6 7 2" xfId="18717"/>
    <cellStyle name="Comma 5 2 3 6 7 3" xfId="28968"/>
    <cellStyle name="Comma 5 2 3 6 8" xfId="11334"/>
    <cellStyle name="Comma 5 2 3 6 8 2" xfId="24060"/>
    <cellStyle name="Comma 5 2 3 6 9" xfId="4968"/>
    <cellStyle name="Comma 5 2 3 7" xfId="911"/>
    <cellStyle name="Comma 5 2 3 7 2" xfId="2642"/>
    <cellStyle name="Comma 5 2 3 7 2 2" xfId="16536"/>
    <cellStyle name="Comma 5 2 3 7 2 2 2" xfId="26754"/>
    <cellStyle name="Comma 5 2 3 7 2 3" xfId="12958"/>
    <cellStyle name="Comma 5 2 3 7 2 4" xfId="7667"/>
    <cellStyle name="Comma 5 2 3 7 2 5" xfId="21747"/>
    <cellStyle name="Comma 5 2 3 7 3" xfId="3915"/>
    <cellStyle name="Comma 5 2 3 7 3 2" xfId="17560"/>
    <cellStyle name="Comma 5 2 3 7 3 2 2" xfId="27811"/>
    <cellStyle name="Comma 5 2 3 7 3 3" xfId="13981"/>
    <cellStyle name="Comma 5 2 3 7 3 4" xfId="8724"/>
    <cellStyle name="Comma 5 2 3 7 3 5" xfId="22804"/>
    <cellStyle name="Comma 5 2 3 7 4" xfId="6783"/>
    <cellStyle name="Comma 5 2 3 7 4 2" xfId="15867"/>
    <cellStyle name="Comma 5 2 3 7 4 3" xfId="25871"/>
    <cellStyle name="Comma 5 2 3 7 5" xfId="10178"/>
    <cellStyle name="Comma 5 2 3 7 5 2" xfId="19005"/>
    <cellStyle name="Comma 5 2 3 7 5 3" xfId="29256"/>
    <cellStyle name="Comma 5 2 3 7 6" xfId="11622"/>
    <cellStyle name="Comma 5 2 3 7 6 2" xfId="24353"/>
    <cellStyle name="Comma 5 2 3 7 7" xfId="5261"/>
    <cellStyle name="Comma 5 2 3 7 8" xfId="20864"/>
    <cellStyle name="Comma 5 2 3 8" xfId="1269"/>
    <cellStyle name="Comma 5 2 3 8 2" xfId="2990"/>
    <cellStyle name="Comma 5 2 3 8 2 2" xfId="16906"/>
    <cellStyle name="Comma 5 2 3 8 2 2 2" xfId="27125"/>
    <cellStyle name="Comma 5 2 3 8 2 3" xfId="13328"/>
    <cellStyle name="Comma 5 2 3 8 2 4" xfId="8038"/>
    <cellStyle name="Comma 5 2 3 8 2 5" xfId="22118"/>
    <cellStyle name="Comma 5 2 3 8 3" xfId="4263"/>
    <cellStyle name="Comma 5 2 3 8 3 2" xfId="17908"/>
    <cellStyle name="Comma 5 2 3 8 3 2 2" xfId="28159"/>
    <cellStyle name="Comma 5 2 3 8 3 3" xfId="14329"/>
    <cellStyle name="Comma 5 2 3 8 3 4" xfId="9072"/>
    <cellStyle name="Comma 5 2 3 8 3 5" xfId="23152"/>
    <cellStyle name="Comma 5 2 3 8 4" xfId="6295"/>
    <cellStyle name="Comma 5 2 3 8 4 2" xfId="15381"/>
    <cellStyle name="Comma 5 2 3 8 4 3" xfId="25385"/>
    <cellStyle name="Comma 5 2 3 8 5" xfId="10526"/>
    <cellStyle name="Comma 5 2 3 8 5 2" xfId="19353"/>
    <cellStyle name="Comma 5 2 3 8 5 3" xfId="29604"/>
    <cellStyle name="Comma 5 2 3 8 6" xfId="11972"/>
    <cellStyle name="Comma 5 2 3 8 6 2" xfId="24724"/>
    <cellStyle name="Comma 5 2 3 8 7" xfId="5632"/>
    <cellStyle name="Comma 5 2 3 8 8" xfId="20378"/>
    <cellStyle name="Comma 5 2 3 9" xfId="1738"/>
    <cellStyle name="Comma 5 2 3 9 2" xfId="3352"/>
    <cellStyle name="Comma 5 2 3 9 2 2" xfId="18270"/>
    <cellStyle name="Comma 5 2 3 9 2 2 2" xfId="28521"/>
    <cellStyle name="Comma 5 2 3 9 2 3" xfId="14691"/>
    <cellStyle name="Comma 5 2 3 9 2 4" xfId="9434"/>
    <cellStyle name="Comma 5 2 3 9 2 5" xfId="23514"/>
    <cellStyle name="Comma 5 2 3 9 3" xfId="10888"/>
    <cellStyle name="Comma 5 2 3 9 3 2" xfId="19715"/>
    <cellStyle name="Comma 5 2 3 9 3 3" xfId="29966"/>
    <cellStyle name="Comma 5 2 3 9 4" xfId="12334"/>
    <cellStyle name="Comma 5 2 3 9 4 2" xfId="26269"/>
    <cellStyle name="Comma 5 2 3 9 5" xfId="7182"/>
    <cellStyle name="Comma 5 2 3 9 6" xfId="21262"/>
    <cellStyle name="Comma 5 2 4" xfId="185"/>
    <cellStyle name="Comma 5 2 4 10" xfId="5975"/>
    <cellStyle name="Comma 5 2 4 10 2" xfId="15061"/>
    <cellStyle name="Comma 5 2 4 10 3" xfId="25065"/>
    <cellStyle name="Comma 5 2 4 11" xfId="9795"/>
    <cellStyle name="Comma 5 2 4 11 2" xfId="18622"/>
    <cellStyle name="Comma 5 2 4 11 3" xfId="28873"/>
    <cellStyle name="Comma 5 2 4 12" xfId="11235"/>
    <cellStyle name="Comma 5 2 4 12 2" xfId="23880"/>
    <cellStyle name="Comma 5 2 4 13" xfId="4788"/>
    <cellStyle name="Comma 5 2 4 14" xfId="592"/>
    <cellStyle name="Comma 5 2 4 15" xfId="20058"/>
    <cellStyle name="Comma 5 2 4 2" xfId="336"/>
    <cellStyle name="Comma 5 2 4 2 10" xfId="11414"/>
    <cellStyle name="Comma 5 2 4 2 10 2" xfId="23923"/>
    <cellStyle name="Comma 5 2 4 2 11" xfId="4831"/>
    <cellStyle name="Comma 5 2 4 2 12" xfId="700"/>
    <cellStyle name="Comma 5 2 4 2 13" xfId="20160"/>
    <cellStyle name="Comma 5 2 4 2 2" xfId="438"/>
    <cellStyle name="Comma 5 2 4 2 2 10" xfId="801"/>
    <cellStyle name="Comma 5 2 4 2 2 11" xfId="20260"/>
    <cellStyle name="Comma 5 2 4 2 2 2" xfId="923"/>
    <cellStyle name="Comma 5 2 4 2 2 2 2" xfId="2654"/>
    <cellStyle name="Comma 5 2 4 2 2 2 2 2" xfId="16548"/>
    <cellStyle name="Comma 5 2 4 2 2 2 2 2 2" xfId="26766"/>
    <cellStyle name="Comma 5 2 4 2 2 2 2 3" xfId="12970"/>
    <cellStyle name="Comma 5 2 4 2 2 2 2 4" xfId="7679"/>
    <cellStyle name="Comma 5 2 4 2 2 2 2 5" xfId="21759"/>
    <cellStyle name="Comma 5 2 4 2 2 2 3" xfId="3927"/>
    <cellStyle name="Comma 5 2 4 2 2 2 3 2" xfId="17572"/>
    <cellStyle name="Comma 5 2 4 2 2 2 3 2 2" xfId="27823"/>
    <cellStyle name="Comma 5 2 4 2 2 2 3 3" xfId="13993"/>
    <cellStyle name="Comma 5 2 4 2 2 2 3 4" xfId="8736"/>
    <cellStyle name="Comma 5 2 4 2 2 2 3 5" xfId="22816"/>
    <cellStyle name="Comma 5 2 4 2 2 2 4" xfId="6795"/>
    <cellStyle name="Comma 5 2 4 2 2 2 4 2" xfId="15879"/>
    <cellStyle name="Comma 5 2 4 2 2 2 4 3" xfId="25883"/>
    <cellStyle name="Comma 5 2 4 2 2 2 5" xfId="10190"/>
    <cellStyle name="Comma 5 2 4 2 2 2 5 2" xfId="19017"/>
    <cellStyle name="Comma 5 2 4 2 2 2 5 3" xfId="29268"/>
    <cellStyle name="Comma 5 2 4 2 2 2 6" xfId="11634"/>
    <cellStyle name="Comma 5 2 4 2 2 2 6 2" xfId="24365"/>
    <cellStyle name="Comma 5 2 4 2 2 2 7" xfId="5273"/>
    <cellStyle name="Comma 5 2 4 2 2 2 8" xfId="20876"/>
    <cellStyle name="Comma 5 2 4 2 2 3" xfId="1281"/>
    <cellStyle name="Comma 5 2 4 2 2 3 2" xfId="3002"/>
    <cellStyle name="Comma 5 2 4 2 2 3 2 2" xfId="17131"/>
    <cellStyle name="Comma 5 2 4 2 2 3 2 2 2" xfId="27350"/>
    <cellStyle name="Comma 5 2 4 2 2 3 2 3" xfId="13552"/>
    <cellStyle name="Comma 5 2 4 2 2 3 2 4" xfId="8263"/>
    <cellStyle name="Comma 5 2 4 2 2 3 2 5" xfId="22343"/>
    <cellStyle name="Comma 5 2 4 2 2 3 3" xfId="4275"/>
    <cellStyle name="Comma 5 2 4 2 2 3 3 2" xfId="17920"/>
    <cellStyle name="Comma 5 2 4 2 2 3 3 2 2" xfId="28171"/>
    <cellStyle name="Comma 5 2 4 2 2 3 3 3" xfId="14341"/>
    <cellStyle name="Comma 5 2 4 2 2 3 3 4" xfId="9084"/>
    <cellStyle name="Comma 5 2 4 2 2 3 3 5" xfId="23164"/>
    <cellStyle name="Comma 5 2 4 2 2 3 4" xfId="6670"/>
    <cellStyle name="Comma 5 2 4 2 2 3 4 2" xfId="15754"/>
    <cellStyle name="Comma 5 2 4 2 2 3 4 3" xfId="25758"/>
    <cellStyle name="Comma 5 2 4 2 2 3 5" xfId="10538"/>
    <cellStyle name="Comma 5 2 4 2 2 3 5 2" xfId="19365"/>
    <cellStyle name="Comma 5 2 4 2 2 3 5 3" xfId="29616"/>
    <cellStyle name="Comma 5 2 4 2 2 3 6" xfId="11984"/>
    <cellStyle name="Comma 5 2 4 2 2 3 6 2" xfId="24949"/>
    <cellStyle name="Comma 5 2 4 2 2 3 7" xfId="5857"/>
    <cellStyle name="Comma 5 2 4 2 2 3 8" xfId="20751"/>
    <cellStyle name="Comma 5 2 4 2 2 4" xfId="1978"/>
    <cellStyle name="Comma 5 2 4 2 2 4 2" xfId="3577"/>
    <cellStyle name="Comma 5 2 4 2 2 4 2 2" xfId="18495"/>
    <cellStyle name="Comma 5 2 4 2 2 4 2 2 2" xfId="28746"/>
    <cellStyle name="Comma 5 2 4 2 2 4 2 3" xfId="14916"/>
    <cellStyle name="Comma 5 2 4 2 2 4 2 4" xfId="9659"/>
    <cellStyle name="Comma 5 2 4 2 2 4 2 5" xfId="23739"/>
    <cellStyle name="Comma 5 2 4 2 2 4 3" xfId="11113"/>
    <cellStyle name="Comma 5 2 4 2 2 4 3 2" xfId="19940"/>
    <cellStyle name="Comma 5 2 4 2 2 4 3 3" xfId="30191"/>
    <cellStyle name="Comma 5 2 4 2 2 4 4" xfId="12559"/>
    <cellStyle name="Comma 5 2 4 2 2 4 4 2" xfId="26641"/>
    <cellStyle name="Comma 5 2 4 2 2 4 5" xfId="7554"/>
    <cellStyle name="Comma 5 2 4 2 2 4 6" xfId="21634"/>
    <cellStyle name="Comma 5 2 4 2 2 5" xfId="2534"/>
    <cellStyle name="Comma 5 2 4 2 2 5 2" xfId="17452"/>
    <cellStyle name="Comma 5 2 4 2 2 5 2 2" xfId="27703"/>
    <cellStyle name="Comma 5 2 4 2 2 5 3" xfId="13873"/>
    <cellStyle name="Comma 5 2 4 2 2 5 4" xfId="8616"/>
    <cellStyle name="Comma 5 2 4 2 2 5 5" xfId="22696"/>
    <cellStyle name="Comma 5 2 4 2 2 6" xfId="6177"/>
    <cellStyle name="Comma 5 2 4 2 2 6 2" xfId="15263"/>
    <cellStyle name="Comma 5 2 4 2 2 6 3" xfId="25267"/>
    <cellStyle name="Comma 5 2 4 2 2 7" xfId="10070"/>
    <cellStyle name="Comma 5 2 4 2 2 7 2" xfId="18897"/>
    <cellStyle name="Comma 5 2 4 2 2 7 3" xfId="29148"/>
    <cellStyle name="Comma 5 2 4 2 2 8" xfId="11514"/>
    <cellStyle name="Comma 5 2 4 2 2 8 2" xfId="24240"/>
    <cellStyle name="Comma 5 2 4 2 2 9" xfId="5148"/>
    <cellStyle name="Comma 5 2 4 2 3" xfId="922"/>
    <cellStyle name="Comma 5 2 4 2 3 2" xfId="2653"/>
    <cellStyle name="Comma 5 2 4 2 3 2 2" xfId="16468"/>
    <cellStyle name="Comma 5 2 4 2 3 2 2 2" xfId="26541"/>
    <cellStyle name="Comma 5 2 4 2 3 2 3" xfId="12789"/>
    <cellStyle name="Comma 5 2 4 2 3 2 4" xfId="7454"/>
    <cellStyle name="Comma 5 2 4 2 3 2 5" xfId="21534"/>
    <cellStyle name="Comma 5 2 4 2 3 3" xfId="3926"/>
    <cellStyle name="Comma 5 2 4 2 3 3 2" xfId="17571"/>
    <cellStyle name="Comma 5 2 4 2 3 3 2 2" xfId="27822"/>
    <cellStyle name="Comma 5 2 4 2 3 3 3" xfId="13992"/>
    <cellStyle name="Comma 5 2 4 2 3 3 4" xfId="8735"/>
    <cellStyle name="Comma 5 2 4 2 3 3 5" xfId="22815"/>
    <cellStyle name="Comma 5 2 4 2 3 4" xfId="6570"/>
    <cellStyle name="Comma 5 2 4 2 3 4 2" xfId="15654"/>
    <cellStyle name="Comma 5 2 4 2 3 4 3" xfId="25658"/>
    <cellStyle name="Comma 5 2 4 2 3 5" xfId="10189"/>
    <cellStyle name="Comma 5 2 4 2 3 5 2" xfId="19016"/>
    <cellStyle name="Comma 5 2 4 2 3 5 3" xfId="29267"/>
    <cellStyle name="Comma 5 2 4 2 3 6" xfId="11633"/>
    <cellStyle name="Comma 5 2 4 2 3 6 2" xfId="24140"/>
    <cellStyle name="Comma 5 2 4 2 3 7" xfId="5048"/>
    <cellStyle name="Comma 5 2 4 2 3 8" xfId="20651"/>
    <cellStyle name="Comma 5 2 4 2 4" xfId="1280"/>
    <cellStyle name="Comma 5 2 4 2 4 2" xfId="3001"/>
    <cellStyle name="Comma 5 2 4 2 4 2 2" xfId="16547"/>
    <cellStyle name="Comma 5 2 4 2 4 2 2 2" xfId="26765"/>
    <cellStyle name="Comma 5 2 4 2 4 2 3" xfId="12969"/>
    <cellStyle name="Comma 5 2 4 2 4 2 4" xfId="7678"/>
    <cellStyle name="Comma 5 2 4 2 4 2 5" xfId="21758"/>
    <cellStyle name="Comma 5 2 4 2 4 3" xfId="4274"/>
    <cellStyle name="Comma 5 2 4 2 4 3 2" xfId="17919"/>
    <cellStyle name="Comma 5 2 4 2 4 3 2 2" xfId="28170"/>
    <cellStyle name="Comma 5 2 4 2 4 3 3" xfId="14340"/>
    <cellStyle name="Comma 5 2 4 2 4 3 4" xfId="9083"/>
    <cellStyle name="Comma 5 2 4 2 4 3 5" xfId="23163"/>
    <cellStyle name="Comma 5 2 4 2 4 4" xfId="6794"/>
    <cellStyle name="Comma 5 2 4 2 4 4 2" xfId="15878"/>
    <cellStyle name="Comma 5 2 4 2 4 4 3" xfId="25882"/>
    <cellStyle name="Comma 5 2 4 2 4 5" xfId="10537"/>
    <cellStyle name="Comma 5 2 4 2 4 5 2" xfId="19364"/>
    <cellStyle name="Comma 5 2 4 2 4 5 3" xfId="29615"/>
    <cellStyle name="Comma 5 2 4 2 4 6" xfId="11983"/>
    <cellStyle name="Comma 5 2 4 2 4 6 2" xfId="24364"/>
    <cellStyle name="Comma 5 2 4 2 4 7" xfId="5272"/>
    <cellStyle name="Comma 5 2 4 2 4 8" xfId="20875"/>
    <cellStyle name="Comma 5 2 4 2 5" xfId="1876"/>
    <cellStyle name="Comma 5 2 4 2 5 2" xfId="3477"/>
    <cellStyle name="Comma 5 2 4 2 5 2 2" xfId="17031"/>
    <cellStyle name="Comma 5 2 4 2 5 2 2 2" xfId="27250"/>
    <cellStyle name="Comma 5 2 4 2 5 2 3" xfId="13452"/>
    <cellStyle name="Comma 5 2 4 2 5 2 4" xfId="8163"/>
    <cellStyle name="Comma 5 2 4 2 5 2 5" xfId="22243"/>
    <cellStyle name="Comma 5 2 4 2 5 3" xfId="4690"/>
    <cellStyle name="Comma 5 2 4 2 5 3 2" xfId="18395"/>
    <cellStyle name="Comma 5 2 4 2 5 3 2 2" xfId="28646"/>
    <cellStyle name="Comma 5 2 4 2 5 3 3" xfId="14816"/>
    <cellStyle name="Comma 5 2 4 2 5 3 4" xfId="9559"/>
    <cellStyle name="Comma 5 2 4 2 5 3 5" xfId="23639"/>
    <cellStyle name="Comma 5 2 4 2 5 4" xfId="6351"/>
    <cellStyle name="Comma 5 2 4 2 5 4 2" xfId="15437"/>
    <cellStyle name="Comma 5 2 4 2 5 4 3" xfId="25441"/>
    <cellStyle name="Comma 5 2 4 2 5 5" xfId="11013"/>
    <cellStyle name="Comma 5 2 4 2 5 5 2" xfId="19840"/>
    <cellStyle name="Comma 5 2 4 2 5 5 3" xfId="30091"/>
    <cellStyle name="Comma 5 2 4 2 5 6" xfId="12459"/>
    <cellStyle name="Comma 5 2 4 2 5 6 2" xfId="24849"/>
    <cellStyle name="Comma 5 2 4 2 5 7" xfId="5757"/>
    <cellStyle name="Comma 5 2 4 2 5 8" xfId="20434"/>
    <cellStyle name="Comma 5 2 4 2 6" xfId="2434"/>
    <cellStyle name="Comma 5 2 4 2 6 2" xfId="16280"/>
    <cellStyle name="Comma 5 2 4 2 6 2 2" xfId="26324"/>
    <cellStyle name="Comma 5 2 4 2 6 3" xfId="12860"/>
    <cellStyle name="Comma 5 2 4 2 6 4" xfId="7237"/>
    <cellStyle name="Comma 5 2 4 2 6 5" xfId="21317"/>
    <cellStyle name="Comma 5 2 4 2 7" xfId="3852"/>
    <cellStyle name="Comma 5 2 4 2 7 2" xfId="17352"/>
    <cellStyle name="Comma 5 2 4 2 7 2 2" xfId="27603"/>
    <cellStyle name="Comma 5 2 4 2 7 3" xfId="13773"/>
    <cellStyle name="Comma 5 2 4 2 7 4" xfId="8516"/>
    <cellStyle name="Comma 5 2 4 2 7 5" xfId="22596"/>
    <cellStyle name="Comma 5 2 4 2 8" xfId="6077"/>
    <cellStyle name="Comma 5 2 4 2 8 2" xfId="15163"/>
    <cellStyle name="Comma 5 2 4 2 8 3" xfId="25167"/>
    <cellStyle name="Comma 5 2 4 2 9" xfId="9970"/>
    <cellStyle name="Comma 5 2 4 2 9 2" xfId="18797"/>
    <cellStyle name="Comma 5 2 4 2 9 3" xfId="29048"/>
    <cellStyle name="Comma 5 2 4 3" xfId="291"/>
    <cellStyle name="Comma 5 2 4 3 10" xfId="11371"/>
    <cellStyle name="Comma 5 2 4 3 10 2" xfId="23985"/>
    <cellStyle name="Comma 5 2 4 3 11" xfId="4893"/>
    <cellStyle name="Comma 5 2 4 3 12" xfId="656"/>
    <cellStyle name="Comma 5 2 4 3 13" xfId="20117"/>
    <cellStyle name="Comma 5 2 4 3 2" xfId="502"/>
    <cellStyle name="Comma 5 2 4 3 2 10" xfId="864"/>
    <cellStyle name="Comma 5 2 4 3 2 11" xfId="20322"/>
    <cellStyle name="Comma 5 2 4 3 2 2" xfId="925"/>
    <cellStyle name="Comma 5 2 4 3 2 2 2" xfId="2656"/>
    <cellStyle name="Comma 5 2 4 3 2 2 2 2" xfId="16550"/>
    <cellStyle name="Comma 5 2 4 3 2 2 2 2 2" xfId="26768"/>
    <cellStyle name="Comma 5 2 4 3 2 2 2 3" xfId="12972"/>
    <cellStyle name="Comma 5 2 4 3 2 2 2 4" xfId="7681"/>
    <cellStyle name="Comma 5 2 4 3 2 2 2 5" xfId="21761"/>
    <cellStyle name="Comma 5 2 4 3 2 2 3" xfId="3929"/>
    <cellStyle name="Comma 5 2 4 3 2 2 3 2" xfId="17574"/>
    <cellStyle name="Comma 5 2 4 3 2 2 3 2 2" xfId="27825"/>
    <cellStyle name="Comma 5 2 4 3 2 2 3 3" xfId="13995"/>
    <cellStyle name="Comma 5 2 4 3 2 2 3 4" xfId="8738"/>
    <cellStyle name="Comma 5 2 4 3 2 2 3 5" xfId="22818"/>
    <cellStyle name="Comma 5 2 4 3 2 2 4" xfId="6797"/>
    <cellStyle name="Comma 5 2 4 3 2 2 4 2" xfId="15881"/>
    <cellStyle name="Comma 5 2 4 3 2 2 4 3" xfId="25885"/>
    <cellStyle name="Comma 5 2 4 3 2 2 5" xfId="10192"/>
    <cellStyle name="Comma 5 2 4 3 2 2 5 2" xfId="19019"/>
    <cellStyle name="Comma 5 2 4 3 2 2 5 3" xfId="29270"/>
    <cellStyle name="Comma 5 2 4 3 2 2 6" xfId="11636"/>
    <cellStyle name="Comma 5 2 4 3 2 2 6 2" xfId="24367"/>
    <cellStyle name="Comma 5 2 4 3 2 2 7" xfId="5275"/>
    <cellStyle name="Comma 5 2 4 3 2 2 8" xfId="20878"/>
    <cellStyle name="Comma 5 2 4 3 2 3" xfId="1283"/>
    <cellStyle name="Comma 5 2 4 3 2 3 2" xfId="3004"/>
    <cellStyle name="Comma 5 2 4 3 2 3 2 2" xfId="17193"/>
    <cellStyle name="Comma 5 2 4 3 2 3 2 2 2" xfId="27412"/>
    <cellStyle name="Comma 5 2 4 3 2 3 2 3" xfId="13614"/>
    <cellStyle name="Comma 5 2 4 3 2 3 2 4" xfId="8325"/>
    <cellStyle name="Comma 5 2 4 3 2 3 2 5" xfId="22405"/>
    <cellStyle name="Comma 5 2 4 3 2 3 3" xfId="4277"/>
    <cellStyle name="Comma 5 2 4 3 2 3 3 2" xfId="17922"/>
    <cellStyle name="Comma 5 2 4 3 2 3 3 2 2" xfId="28173"/>
    <cellStyle name="Comma 5 2 4 3 2 3 3 3" xfId="14343"/>
    <cellStyle name="Comma 5 2 4 3 2 3 3 4" xfId="9086"/>
    <cellStyle name="Comma 5 2 4 3 2 3 3 5" xfId="23166"/>
    <cellStyle name="Comma 5 2 4 3 2 3 4" xfId="6732"/>
    <cellStyle name="Comma 5 2 4 3 2 3 4 2" xfId="15816"/>
    <cellStyle name="Comma 5 2 4 3 2 3 4 3" xfId="25820"/>
    <cellStyle name="Comma 5 2 4 3 2 3 5" xfId="10540"/>
    <cellStyle name="Comma 5 2 4 3 2 3 5 2" xfId="19367"/>
    <cellStyle name="Comma 5 2 4 3 2 3 5 3" xfId="29618"/>
    <cellStyle name="Comma 5 2 4 3 2 3 6" xfId="11986"/>
    <cellStyle name="Comma 5 2 4 3 2 3 6 2" xfId="25011"/>
    <cellStyle name="Comma 5 2 4 3 2 3 7" xfId="5919"/>
    <cellStyle name="Comma 5 2 4 3 2 3 8" xfId="20813"/>
    <cellStyle name="Comma 5 2 4 3 2 4" xfId="2042"/>
    <cellStyle name="Comma 5 2 4 3 2 4 2" xfId="3639"/>
    <cellStyle name="Comma 5 2 4 3 2 4 2 2" xfId="18557"/>
    <cellStyle name="Comma 5 2 4 3 2 4 2 2 2" xfId="28808"/>
    <cellStyle name="Comma 5 2 4 3 2 4 2 3" xfId="14978"/>
    <cellStyle name="Comma 5 2 4 3 2 4 2 4" xfId="9721"/>
    <cellStyle name="Comma 5 2 4 3 2 4 2 5" xfId="23801"/>
    <cellStyle name="Comma 5 2 4 3 2 4 3" xfId="11175"/>
    <cellStyle name="Comma 5 2 4 3 2 4 3 2" xfId="20002"/>
    <cellStyle name="Comma 5 2 4 3 2 4 3 3" xfId="30253"/>
    <cellStyle name="Comma 5 2 4 3 2 4 4" xfId="12621"/>
    <cellStyle name="Comma 5 2 4 3 2 4 4 2" xfId="26703"/>
    <cellStyle name="Comma 5 2 4 3 2 4 5" xfId="7616"/>
    <cellStyle name="Comma 5 2 4 3 2 4 6" xfId="21696"/>
    <cellStyle name="Comma 5 2 4 3 2 5" xfId="2596"/>
    <cellStyle name="Comma 5 2 4 3 2 5 2" xfId="17514"/>
    <cellStyle name="Comma 5 2 4 3 2 5 2 2" xfId="27765"/>
    <cellStyle name="Comma 5 2 4 3 2 5 3" xfId="13935"/>
    <cellStyle name="Comma 5 2 4 3 2 5 4" xfId="8678"/>
    <cellStyle name="Comma 5 2 4 3 2 5 5" xfId="22758"/>
    <cellStyle name="Comma 5 2 4 3 2 6" xfId="6239"/>
    <cellStyle name="Comma 5 2 4 3 2 6 2" xfId="15325"/>
    <cellStyle name="Comma 5 2 4 3 2 6 3" xfId="25329"/>
    <cellStyle name="Comma 5 2 4 3 2 7" xfId="10132"/>
    <cellStyle name="Comma 5 2 4 3 2 7 2" xfId="18959"/>
    <cellStyle name="Comma 5 2 4 3 2 7 3" xfId="29210"/>
    <cellStyle name="Comma 5 2 4 3 2 8" xfId="11576"/>
    <cellStyle name="Comma 5 2 4 3 2 8 2" xfId="24302"/>
    <cellStyle name="Comma 5 2 4 3 2 9" xfId="5210"/>
    <cellStyle name="Comma 5 2 4 3 3" xfId="924"/>
    <cellStyle name="Comma 5 2 4 3 3 2" xfId="2655"/>
    <cellStyle name="Comma 5 2 4 3 3 2 2" xfId="16425"/>
    <cellStyle name="Comma 5 2 4 3 3 2 2 2" xfId="26498"/>
    <cellStyle name="Comma 5 2 4 3 3 2 3" xfId="12909"/>
    <cellStyle name="Comma 5 2 4 3 3 2 4" xfId="7411"/>
    <cellStyle name="Comma 5 2 4 3 3 2 5" xfId="21491"/>
    <cellStyle name="Comma 5 2 4 3 3 3" xfId="3928"/>
    <cellStyle name="Comma 5 2 4 3 3 3 2" xfId="17573"/>
    <cellStyle name="Comma 5 2 4 3 3 3 2 2" xfId="27824"/>
    <cellStyle name="Comma 5 2 4 3 3 3 3" xfId="13994"/>
    <cellStyle name="Comma 5 2 4 3 3 3 4" xfId="8737"/>
    <cellStyle name="Comma 5 2 4 3 3 3 5" xfId="22817"/>
    <cellStyle name="Comma 5 2 4 3 3 4" xfId="6527"/>
    <cellStyle name="Comma 5 2 4 3 3 4 2" xfId="15611"/>
    <cellStyle name="Comma 5 2 4 3 3 4 3" xfId="25615"/>
    <cellStyle name="Comma 5 2 4 3 3 5" xfId="10191"/>
    <cellStyle name="Comma 5 2 4 3 3 5 2" xfId="19018"/>
    <cellStyle name="Comma 5 2 4 3 3 5 3" xfId="29269"/>
    <cellStyle name="Comma 5 2 4 3 3 6" xfId="11635"/>
    <cellStyle name="Comma 5 2 4 3 3 6 2" xfId="24097"/>
    <cellStyle name="Comma 5 2 4 3 3 7" xfId="5005"/>
    <cellStyle name="Comma 5 2 4 3 3 8" xfId="20608"/>
    <cellStyle name="Comma 5 2 4 3 4" xfId="1282"/>
    <cellStyle name="Comma 5 2 4 3 4 2" xfId="3003"/>
    <cellStyle name="Comma 5 2 4 3 4 2 2" xfId="16549"/>
    <cellStyle name="Comma 5 2 4 3 4 2 2 2" xfId="26767"/>
    <cellStyle name="Comma 5 2 4 3 4 2 3" xfId="12971"/>
    <cellStyle name="Comma 5 2 4 3 4 2 4" xfId="7680"/>
    <cellStyle name="Comma 5 2 4 3 4 2 5" xfId="21760"/>
    <cellStyle name="Comma 5 2 4 3 4 3" xfId="4276"/>
    <cellStyle name="Comma 5 2 4 3 4 3 2" xfId="17921"/>
    <cellStyle name="Comma 5 2 4 3 4 3 2 2" xfId="28172"/>
    <cellStyle name="Comma 5 2 4 3 4 3 3" xfId="14342"/>
    <cellStyle name="Comma 5 2 4 3 4 3 4" xfId="9085"/>
    <cellStyle name="Comma 5 2 4 3 4 3 5" xfId="23165"/>
    <cellStyle name="Comma 5 2 4 3 4 4" xfId="6796"/>
    <cellStyle name="Comma 5 2 4 3 4 4 2" xfId="15880"/>
    <cellStyle name="Comma 5 2 4 3 4 4 3" xfId="25884"/>
    <cellStyle name="Comma 5 2 4 3 4 5" xfId="10539"/>
    <cellStyle name="Comma 5 2 4 3 4 5 2" xfId="19366"/>
    <cellStyle name="Comma 5 2 4 3 4 5 3" xfId="29617"/>
    <cellStyle name="Comma 5 2 4 3 4 6" xfId="11985"/>
    <cellStyle name="Comma 5 2 4 3 4 6 2" xfId="24366"/>
    <cellStyle name="Comma 5 2 4 3 4 7" xfId="5274"/>
    <cellStyle name="Comma 5 2 4 3 4 8" xfId="20877"/>
    <cellStyle name="Comma 5 2 4 3 5" xfId="1831"/>
    <cellStyle name="Comma 5 2 4 3 5 2" xfId="3434"/>
    <cellStyle name="Comma 5 2 4 3 5 2 2" xfId="16988"/>
    <cellStyle name="Comma 5 2 4 3 5 2 2 2" xfId="27207"/>
    <cellStyle name="Comma 5 2 4 3 5 2 3" xfId="13409"/>
    <cellStyle name="Comma 5 2 4 3 5 2 4" xfId="8120"/>
    <cellStyle name="Comma 5 2 4 3 5 2 5" xfId="22200"/>
    <cellStyle name="Comma 5 2 4 3 5 3" xfId="4647"/>
    <cellStyle name="Comma 5 2 4 3 5 3 2" xfId="18352"/>
    <cellStyle name="Comma 5 2 4 3 5 3 2 2" xfId="28603"/>
    <cellStyle name="Comma 5 2 4 3 5 3 3" xfId="14773"/>
    <cellStyle name="Comma 5 2 4 3 5 3 4" xfId="9516"/>
    <cellStyle name="Comma 5 2 4 3 5 3 5" xfId="23596"/>
    <cellStyle name="Comma 5 2 4 3 5 4" xfId="6413"/>
    <cellStyle name="Comma 5 2 4 3 5 4 2" xfId="15499"/>
    <cellStyle name="Comma 5 2 4 3 5 4 3" xfId="25503"/>
    <cellStyle name="Comma 5 2 4 3 5 5" xfId="10970"/>
    <cellStyle name="Comma 5 2 4 3 5 5 2" xfId="19797"/>
    <cellStyle name="Comma 5 2 4 3 5 5 3" xfId="30048"/>
    <cellStyle name="Comma 5 2 4 3 5 6" xfId="12416"/>
    <cellStyle name="Comma 5 2 4 3 5 6 2" xfId="24806"/>
    <cellStyle name="Comma 5 2 4 3 5 7" xfId="5714"/>
    <cellStyle name="Comma 5 2 4 3 5 8" xfId="20496"/>
    <cellStyle name="Comma 5 2 4 3 6" xfId="2391"/>
    <cellStyle name="Comma 5 2 4 3 6 2" xfId="16342"/>
    <cellStyle name="Comma 5 2 4 3 6 2 2" xfId="26386"/>
    <cellStyle name="Comma 5 2 4 3 6 3" xfId="12911"/>
    <cellStyle name="Comma 5 2 4 3 6 4" xfId="7299"/>
    <cellStyle name="Comma 5 2 4 3 6 5" xfId="21379"/>
    <cellStyle name="Comma 5 2 4 3 7" xfId="3810"/>
    <cellStyle name="Comma 5 2 4 3 7 2" xfId="17309"/>
    <cellStyle name="Comma 5 2 4 3 7 2 2" xfId="27560"/>
    <cellStyle name="Comma 5 2 4 3 7 3" xfId="13730"/>
    <cellStyle name="Comma 5 2 4 3 7 4" xfId="8473"/>
    <cellStyle name="Comma 5 2 4 3 7 5" xfId="22553"/>
    <cellStyle name="Comma 5 2 4 3 8" xfId="6034"/>
    <cellStyle name="Comma 5 2 4 3 8 2" xfId="15120"/>
    <cellStyle name="Comma 5 2 4 3 8 3" xfId="25124"/>
    <cellStyle name="Comma 5 2 4 3 9" xfId="9927"/>
    <cellStyle name="Comma 5 2 4 3 9 2" xfId="18754"/>
    <cellStyle name="Comma 5 2 4 3 9 3" xfId="29005"/>
    <cellStyle name="Comma 5 2 4 4" xfId="394"/>
    <cellStyle name="Comma 5 2 4 4 10" xfId="757"/>
    <cellStyle name="Comma 5 2 4 4 11" xfId="20217"/>
    <cellStyle name="Comma 5 2 4 4 2" xfId="926"/>
    <cellStyle name="Comma 5 2 4 4 2 2" xfId="2657"/>
    <cellStyle name="Comma 5 2 4 4 2 2 2" xfId="16551"/>
    <cellStyle name="Comma 5 2 4 4 2 2 2 2" xfId="26769"/>
    <cellStyle name="Comma 5 2 4 4 2 2 3" xfId="12973"/>
    <cellStyle name="Comma 5 2 4 4 2 2 4" xfId="7682"/>
    <cellStyle name="Comma 5 2 4 4 2 2 5" xfId="21762"/>
    <cellStyle name="Comma 5 2 4 4 2 3" xfId="3930"/>
    <cellStyle name="Comma 5 2 4 4 2 3 2" xfId="17575"/>
    <cellStyle name="Comma 5 2 4 4 2 3 2 2" xfId="27826"/>
    <cellStyle name="Comma 5 2 4 4 2 3 3" xfId="13996"/>
    <cellStyle name="Comma 5 2 4 4 2 3 4" xfId="8739"/>
    <cellStyle name="Comma 5 2 4 4 2 3 5" xfId="22819"/>
    <cellStyle name="Comma 5 2 4 4 2 4" xfId="6798"/>
    <cellStyle name="Comma 5 2 4 4 2 4 2" xfId="15882"/>
    <cellStyle name="Comma 5 2 4 4 2 4 3" xfId="25886"/>
    <cellStyle name="Comma 5 2 4 4 2 5" xfId="10193"/>
    <cellStyle name="Comma 5 2 4 4 2 5 2" xfId="19020"/>
    <cellStyle name="Comma 5 2 4 4 2 5 3" xfId="29271"/>
    <cellStyle name="Comma 5 2 4 4 2 6" xfId="11637"/>
    <cellStyle name="Comma 5 2 4 4 2 6 2" xfId="24368"/>
    <cellStyle name="Comma 5 2 4 4 2 7" xfId="5276"/>
    <cellStyle name="Comma 5 2 4 4 2 8" xfId="20879"/>
    <cellStyle name="Comma 5 2 4 4 3" xfId="1284"/>
    <cellStyle name="Comma 5 2 4 4 3 2" xfId="3005"/>
    <cellStyle name="Comma 5 2 4 4 3 2 2" xfId="17088"/>
    <cellStyle name="Comma 5 2 4 4 3 2 2 2" xfId="27307"/>
    <cellStyle name="Comma 5 2 4 4 3 2 3" xfId="13509"/>
    <cellStyle name="Comma 5 2 4 4 3 2 4" xfId="8220"/>
    <cellStyle name="Comma 5 2 4 4 3 2 5" xfId="22300"/>
    <cellStyle name="Comma 5 2 4 4 3 3" xfId="4278"/>
    <cellStyle name="Comma 5 2 4 4 3 3 2" xfId="17923"/>
    <cellStyle name="Comma 5 2 4 4 3 3 2 2" xfId="28174"/>
    <cellStyle name="Comma 5 2 4 4 3 3 3" xfId="14344"/>
    <cellStyle name="Comma 5 2 4 4 3 3 4" xfId="9087"/>
    <cellStyle name="Comma 5 2 4 4 3 3 5" xfId="23167"/>
    <cellStyle name="Comma 5 2 4 4 3 4" xfId="6627"/>
    <cellStyle name="Comma 5 2 4 4 3 4 2" xfId="15711"/>
    <cellStyle name="Comma 5 2 4 4 3 4 3" xfId="25715"/>
    <cellStyle name="Comma 5 2 4 4 3 5" xfId="10541"/>
    <cellStyle name="Comma 5 2 4 4 3 5 2" xfId="19368"/>
    <cellStyle name="Comma 5 2 4 4 3 5 3" xfId="29619"/>
    <cellStyle name="Comma 5 2 4 4 3 6" xfId="11987"/>
    <cellStyle name="Comma 5 2 4 4 3 6 2" xfId="24906"/>
    <cellStyle name="Comma 5 2 4 4 3 7" xfId="5814"/>
    <cellStyle name="Comma 5 2 4 4 3 8" xfId="20708"/>
    <cellStyle name="Comma 5 2 4 4 4" xfId="1934"/>
    <cellStyle name="Comma 5 2 4 4 4 2" xfId="3534"/>
    <cellStyle name="Comma 5 2 4 4 4 2 2" xfId="18452"/>
    <cellStyle name="Comma 5 2 4 4 4 2 2 2" xfId="28703"/>
    <cellStyle name="Comma 5 2 4 4 4 2 3" xfId="14873"/>
    <cellStyle name="Comma 5 2 4 4 4 2 4" xfId="9616"/>
    <cellStyle name="Comma 5 2 4 4 4 2 5" xfId="23696"/>
    <cellStyle name="Comma 5 2 4 4 4 3" xfId="11070"/>
    <cellStyle name="Comma 5 2 4 4 4 3 2" xfId="19897"/>
    <cellStyle name="Comma 5 2 4 4 4 3 3" xfId="30148"/>
    <cellStyle name="Comma 5 2 4 4 4 4" xfId="12516"/>
    <cellStyle name="Comma 5 2 4 4 4 4 2" xfId="26598"/>
    <cellStyle name="Comma 5 2 4 4 4 5" xfId="7511"/>
    <cellStyle name="Comma 5 2 4 4 4 6" xfId="21591"/>
    <cellStyle name="Comma 5 2 4 4 5" xfId="2491"/>
    <cellStyle name="Comma 5 2 4 4 5 2" xfId="17409"/>
    <cellStyle name="Comma 5 2 4 4 5 2 2" xfId="27660"/>
    <cellStyle name="Comma 5 2 4 4 5 3" xfId="13830"/>
    <cellStyle name="Comma 5 2 4 4 5 4" xfId="8573"/>
    <cellStyle name="Comma 5 2 4 4 5 5" xfId="22653"/>
    <cellStyle name="Comma 5 2 4 4 6" xfId="6134"/>
    <cellStyle name="Comma 5 2 4 4 6 2" xfId="15220"/>
    <cellStyle name="Comma 5 2 4 4 6 3" xfId="25224"/>
    <cellStyle name="Comma 5 2 4 4 7" xfId="10027"/>
    <cellStyle name="Comma 5 2 4 4 7 2" xfId="18854"/>
    <cellStyle name="Comma 5 2 4 4 7 3" xfId="29105"/>
    <cellStyle name="Comma 5 2 4 4 8" xfId="11471"/>
    <cellStyle name="Comma 5 2 4 4 8 2" xfId="24197"/>
    <cellStyle name="Comma 5 2 4 4 9" xfId="5105"/>
    <cellStyle name="Comma 5 2 4 5" xfId="223"/>
    <cellStyle name="Comma 5 2 4 5 2" xfId="2652"/>
    <cellStyle name="Comma 5 2 4 5 2 2" xfId="16382"/>
    <cellStyle name="Comma 5 2 4 5 2 2 2" xfId="26439"/>
    <cellStyle name="Comma 5 2 4 5 2 3" xfId="12749"/>
    <cellStyle name="Comma 5 2 4 5 2 4" xfId="7352"/>
    <cellStyle name="Comma 5 2 4 5 2 5" xfId="21432"/>
    <cellStyle name="Comma 5 2 4 5 3" xfId="3925"/>
    <cellStyle name="Comma 5 2 4 5 3 2" xfId="17570"/>
    <cellStyle name="Comma 5 2 4 5 3 2 2" xfId="27821"/>
    <cellStyle name="Comma 5 2 4 5 3 3" xfId="13991"/>
    <cellStyle name="Comma 5 2 4 5 3 4" xfId="8734"/>
    <cellStyle name="Comma 5 2 4 5 3 5" xfId="22814"/>
    <cellStyle name="Comma 5 2 4 5 4" xfId="6468"/>
    <cellStyle name="Comma 5 2 4 5 4 2" xfId="15552"/>
    <cellStyle name="Comma 5 2 4 5 4 3" xfId="25556"/>
    <cellStyle name="Comma 5 2 4 5 5" xfId="10188"/>
    <cellStyle name="Comma 5 2 4 5 5 2" xfId="19015"/>
    <cellStyle name="Comma 5 2 4 5 5 3" xfId="29266"/>
    <cellStyle name="Comma 5 2 4 5 6" xfId="11632"/>
    <cellStyle name="Comma 5 2 4 5 6 2" xfId="24038"/>
    <cellStyle name="Comma 5 2 4 5 7" xfId="4946"/>
    <cellStyle name="Comma 5 2 4 5 8" xfId="921"/>
    <cellStyle name="Comma 5 2 4 5 9" xfId="20549"/>
    <cellStyle name="Comma 5 2 4 6" xfId="1279"/>
    <cellStyle name="Comma 5 2 4 6 2" xfId="3000"/>
    <cellStyle name="Comma 5 2 4 6 2 2" xfId="16546"/>
    <cellStyle name="Comma 5 2 4 6 2 2 2" xfId="26764"/>
    <cellStyle name="Comma 5 2 4 6 2 3" xfId="12968"/>
    <cellStyle name="Comma 5 2 4 6 2 4" xfId="7677"/>
    <cellStyle name="Comma 5 2 4 6 2 5" xfId="21757"/>
    <cellStyle name="Comma 5 2 4 6 3" xfId="4273"/>
    <cellStyle name="Comma 5 2 4 6 3 2" xfId="17918"/>
    <cellStyle name="Comma 5 2 4 6 3 2 2" xfId="28169"/>
    <cellStyle name="Comma 5 2 4 6 3 3" xfId="14339"/>
    <cellStyle name="Comma 5 2 4 6 3 4" xfId="9082"/>
    <cellStyle name="Comma 5 2 4 6 3 5" xfId="23162"/>
    <cellStyle name="Comma 5 2 4 6 4" xfId="6793"/>
    <cellStyle name="Comma 5 2 4 6 4 2" xfId="15877"/>
    <cellStyle name="Comma 5 2 4 6 4 3" xfId="25881"/>
    <cellStyle name="Comma 5 2 4 6 5" xfId="10536"/>
    <cellStyle name="Comma 5 2 4 6 5 2" xfId="19363"/>
    <cellStyle name="Comma 5 2 4 6 5 3" xfId="29614"/>
    <cellStyle name="Comma 5 2 4 6 6" xfId="11982"/>
    <cellStyle name="Comma 5 2 4 6 6 2" xfId="24363"/>
    <cellStyle name="Comma 5 2 4 6 7" xfId="5271"/>
    <cellStyle name="Comma 5 2 4 6 8" xfId="20874"/>
    <cellStyle name="Comma 5 2 4 7" xfId="1763"/>
    <cellStyle name="Comma 5 2 4 7 2" xfId="3375"/>
    <cellStyle name="Comma 5 2 4 7 2 2" xfId="16929"/>
    <cellStyle name="Comma 5 2 4 7 2 2 2" xfId="27148"/>
    <cellStyle name="Comma 5 2 4 7 2 3" xfId="13351"/>
    <cellStyle name="Comma 5 2 4 7 2 4" xfId="8061"/>
    <cellStyle name="Comma 5 2 4 7 2 5" xfId="22141"/>
    <cellStyle name="Comma 5 2 4 7 3" xfId="4605"/>
    <cellStyle name="Comma 5 2 4 7 3 2" xfId="18293"/>
    <cellStyle name="Comma 5 2 4 7 3 2 2" xfId="28544"/>
    <cellStyle name="Comma 5 2 4 7 3 3" xfId="14714"/>
    <cellStyle name="Comma 5 2 4 7 3 4" xfId="9457"/>
    <cellStyle name="Comma 5 2 4 7 3 5" xfId="23537"/>
    <cellStyle name="Comma 5 2 4 7 4" xfId="6307"/>
    <cellStyle name="Comma 5 2 4 7 4 2" xfId="15393"/>
    <cellStyle name="Comma 5 2 4 7 4 3" xfId="25397"/>
    <cellStyle name="Comma 5 2 4 7 5" xfId="10911"/>
    <cellStyle name="Comma 5 2 4 7 5 2" xfId="19738"/>
    <cellStyle name="Comma 5 2 4 7 5 3" xfId="29989"/>
    <cellStyle name="Comma 5 2 4 7 6" xfId="12357"/>
    <cellStyle name="Comma 5 2 4 7 6 2" xfId="24747"/>
    <cellStyle name="Comma 5 2 4 7 7" xfId="5655"/>
    <cellStyle name="Comma 5 2 4 7 8" xfId="20390"/>
    <cellStyle name="Comma 5 2 4 8" xfId="2332"/>
    <cellStyle name="Comma 5 2 4 8 2" xfId="9868"/>
    <cellStyle name="Comma 5 2 4 8 2 2" xfId="18695"/>
    <cellStyle name="Comma 5 2 4 8 2 3" xfId="28946"/>
    <cellStyle name="Comma 5 2 4 8 3" xfId="11312"/>
    <cellStyle name="Comma 5 2 4 8 3 2" xfId="26281"/>
    <cellStyle name="Comma 5 2 4 8 4" xfId="7194"/>
    <cellStyle name="Comma 5 2 4 8 5" xfId="21274"/>
    <cellStyle name="Comma 5 2 4 9" xfId="2256"/>
    <cellStyle name="Comma 5 2 4 9 2" xfId="17248"/>
    <cellStyle name="Comma 5 2 4 9 2 2" xfId="27499"/>
    <cellStyle name="Comma 5 2 4 9 3" xfId="13669"/>
    <cellStyle name="Comma 5 2 4 9 4" xfId="8412"/>
    <cellStyle name="Comma 5 2 4 9 5" xfId="22492"/>
    <cellStyle name="Comma 5 2 5" xfId="189"/>
    <cellStyle name="Comma 5 2 5 10" xfId="11397"/>
    <cellStyle name="Comma 5 2 5 10 2" xfId="23906"/>
    <cellStyle name="Comma 5 2 5 11" xfId="4814"/>
    <cellStyle name="Comma 5 2 5 12" xfId="683"/>
    <cellStyle name="Comma 5 2 5 13" xfId="20143"/>
    <cellStyle name="Comma 5 2 5 2" xfId="421"/>
    <cellStyle name="Comma 5 2 5 2 10" xfId="784"/>
    <cellStyle name="Comma 5 2 5 2 11" xfId="20243"/>
    <cellStyle name="Comma 5 2 5 2 2" xfId="928"/>
    <cellStyle name="Comma 5 2 5 2 2 2" xfId="2659"/>
    <cellStyle name="Comma 5 2 5 2 2 2 2" xfId="16553"/>
    <cellStyle name="Comma 5 2 5 2 2 2 2 2" xfId="26771"/>
    <cellStyle name="Comma 5 2 5 2 2 2 3" xfId="12975"/>
    <cellStyle name="Comma 5 2 5 2 2 2 4" xfId="7684"/>
    <cellStyle name="Comma 5 2 5 2 2 2 5" xfId="21764"/>
    <cellStyle name="Comma 5 2 5 2 2 3" xfId="3932"/>
    <cellStyle name="Comma 5 2 5 2 2 3 2" xfId="17577"/>
    <cellStyle name="Comma 5 2 5 2 2 3 2 2" xfId="27828"/>
    <cellStyle name="Comma 5 2 5 2 2 3 3" xfId="13998"/>
    <cellStyle name="Comma 5 2 5 2 2 3 4" xfId="8741"/>
    <cellStyle name="Comma 5 2 5 2 2 3 5" xfId="22821"/>
    <cellStyle name="Comma 5 2 5 2 2 4" xfId="6800"/>
    <cellStyle name="Comma 5 2 5 2 2 4 2" xfId="15884"/>
    <cellStyle name="Comma 5 2 5 2 2 4 3" xfId="25888"/>
    <cellStyle name="Comma 5 2 5 2 2 5" xfId="10195"/>
    <cellStyle name="Comma 5 2 5 2 2 5 2" xfId="19022"/>
    <cellStyle name="Comma 5 2 5 2 2 5 3" xfId="29273"/>
    <cellStyle name="Comma 5 2 5 2 2 6" xfId="11639"/>
    <cellStyle name="Comma 5 2 5 2 2 6 2" xfId="24370"/>
    <cellStyle name="Comma 5 2 5 2 2 7" xfId="5278"/>
    <cellStyle name="Comma 5 2 5 2 2 8" xfId="20881"/>
    <cellStyle name="Comma 5 2 5 2 3" xfId="1286"/>
    <cellStyle name="Comma 5 2 5 2 3 2" xfId="3007"/>
    <cellStyle name="Comma 5 2 5 2 3 2 2" xfId="17114"/>
    <cellStyle name="Comma 5 2 5 2 3 2 2 2" xfId="27333"/>
    <cellStyle name="Comma 5 2 5 2 3 2 3" xfId="13535"/>
    <cellStyle name="Comma 5 2 5 2 3 2 4" xfId="8246"/>
    <cellStyle name="Comma 5 2 5 2 3 2 5" xfId="22326"/>
    <cellStyle name="Comma 5 2 5 2 3 3" xfId="4280"/>
    <cellStyle name="Comma 5 2 5 2 3 3 2" xfId="17925"/>
    <cellStyle name="Comma 5 2 5 2 3 3 2 2" xfId="28176"/>
    <cellStyle name="Comma 5 2 5 2 3 3 3" xfId="14346"/>
    <cellStyle name="Comma 5 2 5 2 3 3 4" xfId="9089"/>
    <cellStyle name="Comma 5 2 5 2 3 3 5" xfId="23169"/>
    <cellStyle name="Comma 5 2 5 2 3 4" xfId="6653"/>
    <cellStyle name="Comma 5 2 5 2 3 4 2" xfId="15737"/>
    <cellStyle name="Comma 5 2 5 2 3 4 3" xfId="25741"/>
    <cellStyle name="Comma 5 2 5 2 3 5" xfId="10543"/>
    <cellStyle name="Comma 5 2 5 2 3 5 2" xfId="19370"/>
    <cellStyle name="Comma 5 2 5 2 3 5 3" xfId="29621"/>
    <cellStyle name="Comma 5 2 5 2 3 6" xfId="11989"/>
    <cellStyle name="Comma 5 2 5 2 3 6 2" xfId="24932"/>
    <cellStyle name="Comma 5 2 5 2 3 7" xfId="5840"/>
    <cellStyle name="Comma 5 2 5 2 3 8" xfId="20734"/>
    <cellStyle name="Comma 5 2 5 2 4" xfId="1961"/>
    <cellStyle name="Comma 5 2 5 2 4 2" xfId="3560"/>
    <cellStyle name="Comma 5 2 5 2 4 2 2" xfId="18478"/>
    <cellStyle name="Comma 5 2 5 2 4 2 2 2" xfId="28729"/>
    <cellStyle name="Comma 5 2 5 2 4 2 3" xfId="14899"/>
    <cellStyle name="Comma 5 2 5 2 4 2 4" xfId="9642"/>
    <cellStyle name="Comma 5 2 5 2 4 2 5" xfId="23722"/>
    <cellStyle name="Comma 5 2 5 2 4 3" xfId="11096"/>
    <cellStyle name="Comma 5 2 5 2 4 3 2" xfId="19923"/>
    <cellStyle name="Comma 5 2 5 2 4 3 3" xfId="30174"/>
    <cellStyle name="Comma 5 2 5 2 4 4" xfId="12542"/>
    <cellStyle name="Comma 5 2 5 2 4 4 2" xfId="26624"/>
    <cellStyle name="Comma 5 2 5 2 4 5" xfId="7537"/>
    <cellStyle name="Comma 5 2 5 2 4 6" xfId="21617"/>
    <cellStyle name="Comma 5 2 5 2 5" xfId="2517"/>
    <cellStyle name="Comma 5 2 5 2 5 2" xfId="17435"/>
    <cellStyle name="Comma 5 2 5 2 5 2 2" xfId="27686"/>
    <cellStyle name="Comma 5 2 5 2 5 3" xfId="13856"/>
    <cellStyle name="Comma 5 2 5 2 5 4" xfId="8599"/>
    <cellStyle name="Comma 5 2 5 2 5 5" xfId="22679"/>
    <cellStyle name="Comma 5 2 5 2 6" xfId="6160"/>
    <cellStyle name="Comma 5 2 5 2 6 2" xfId="15246"/>
    <cellStyle name="Comma 5 2 5 2 6 3" xfId="25250"/>
    <cellStyle name="Comma 5 2 5 2 7" xfId="10053"/>
    <cellStyle name="Comma 5 2 5 2 7 2" xfId="18880"/>
    <cellStyle name="Comma 5 2 5 2 7 3" xfId="29131"/>
    <cellStyle name="Comma 5 2 5 2 8" xfId="11497"/>
    <cellStyle name="Comma 5 2 5 2 8 2" xfId="24223"/>
    <cellStyle name="Comma 5 2 5 2 9" xfId="5131"/>
    <cellStyle name="Comma 5 2 5 3" xfId="319"/>
    <cellStyle name="Comma 5 2 5 3 2" xfId="2658"/>
    <cellStyle name="Comma 5 2 5 3 2 2" xfId="16451"/>
    <cellStyle name="Comma 5 2 5 3 2 2 2" xfId="26524"/>
    <cellStyle name="Comma 5 2 5 3 2 3" xfId="11245"/>
    <cellStyle name="Comma 5 2 5 3 2 4" xfId="7437"/>
    <cellStyle name="Comma 5 2 5 3 2 5" xfId="21517"/>
    <cellStyle name="Comma 5 2 5 3 3" xfId="3931"/>
    <cellStyle name="Comma 5 2 5 3 3 2" xfId="17576"/>
    <cellStyle name="Comma 5 2 5 3 3 2 2" xfId="27827"/>
    <cellStyle name="Comma 5 2 5 3 3 3" xfId="13997"/>
    <cellStyle name="Comma 5 2 5 3 3 4" xfId="8740"/>
    <cellStyle name="Comma 5 2 5 3 3 5" xfId="22820"/>
    <cellStyle name="Comma 5 2 5 3 4" xfId="6553"/>
    <cellStyle name="Comma 5 2 5 3 4 2" xfId="15637"/>
    <cellStyle name="Comma 5 2 5 3 4 3" xfId="25641"/>
    <cellStyle name="Comma 5 2 5 3 5" xfId="10194"/>
    <cellStyle name="Comma 5 2 5 3 5 2" xfId="19021"/>
    <cellStyle name="Comma 5 2 5 3 5 3" xfId="29272"/>
    <cellStyle name="Comma 5 2 5 3 6" xfId="11638"/>
    <cellStyle name="Comma 5 2 5 3 6 2" xfId="24123"/>
    <cellStyle name="Comma 5 2 5 3 7" xfId="5031"/>
    <cellStyle name="Comma 5 2 5 3 8" xfId="927"/>
    <cellStyle name="Comma 5 2 5 3 9" xfId="20634"/>
    <cellStyle name="Comma 5 2 5 4" xfId="1285"/>
    <cellStyle name="Comma 5 2 5 4 2" xfId="3006"/>
    <cellStyle name="Comma 5 2 5 4 2 2" xfId="16552"/>
    <cellStyle name="Comma 5 2 5 4 2 2 2" xfId="26770"/>
    <cellStyle name="Comma 5 2 5 4 2 3" xfId="12974"/>
    <cellStyle name="Comma 5 2 5 4 2 4" xfId="7683"/>
    <cellStyle name="Comma 5 2 5 4 2 5" xfId="21763"/>
    <cellStyle name="Comma 5 2 5 4 3" xfId="4279"/>
    <cellStyle name="Comma 5 2 5 4 3 2" xfId="17924"/>
    <cellStyle name="Comma 5 2 5 4 3 2 2" xfId="28175"/>
    <cellStyle name="Comma 5 2 5 4 3 3" xfId="14345"/>
    <cellStyle name="Comma 5 2 5 4 3 4" xfId="9088"/>
    <cellStyle name="Comma 5 2 5 4 3 5" xfId="23168"/>
    <cellStyle name="Comma 5 2 5 4 4" xfId="6799"/>
    <cellStyle name="Comma 5 2 5 4 4 2" xfId="15883"/>
    <cellStyle name="Comma 5 2 5 4 4 3" xfId="25887"/>
    <cellStyle name="Comma 5 2 5 4 5" xfId="10542"/>
    <cellStyle name="Comma 5 2 5 4 5 2" xfId="19369"/>
    <cellStyle name="Comma 5 2 5 4 5 3" xfId="29620"/>
    <cellStyle name="Comma 5 2 5 4 6" xfId="11988"/>
    <cellStyle name="Comma 5 2 5 4 6 2" xfId="24369"/>
    <cellStyle name="Comma 5 2 5 4 7" xfId="5277"/>
    <cellStyle name="Comma 5 2 5 4 8" xfId="20880"/>
    <cellStyle name="Comma 5 2 5 5" xfId="1859"/>
    <cellStyle name="Comma 5 2 5 5 2" xfId="3460"/>
    <cellStyle name="Comma 5 2 5 5 2 2" xfId="17014"/>
    <cellStyle name="Comma 5 2 5 5 2 2 2" xfId="27233"/>
    <cellStyle name="Comma 5 2 5 5 2 3" xfId="13435"/>
    <cellStyle name="Comma 5 2 5 5 2 4" xfId="8146"/>
    <cellStyle name="Comma 5 2 5 5 2 5" xfId="22226"/>
    <cellStyle name="Comma 5 2 5 5 3" xfId="4673"/>
    <cellStyle name="Comma 5 2 5 5 3 2" xfId="18378"/>
    <cellStyle name="Comma 5 2 5 5 3 2 2" xfId="28629"/>
    <cellStyle name="Comma 5 2 5 5 3 3" xfId="14799"/>
    <cellStyle name="Comma 5 2 5 5 3 4" xfId="9542"/>
    <cellStyle name="Comma 5 2 5 5 3 5" xfId="23622"/>
    <cellStyle name="Comma 5 2 5 5 4" xfId="6334"/>
    <cellStyle name="Comma 5 2 5 5 4 2" xfId="15420"/>
    <cellStyle name="Comma 5 2 5 5 4 3" xfId="25424"/>
    <cellStyle name="Comma 5 2 5 5 5" xfId="10996"/>
    <cellStyle name="Comma 5 2 5 5 5 2" xfId="19823"/>
    <cellStyle name="Comma 5 2 5 5 5 3" xfId="30074"/>
    <cellStyle name="Comma 5 2 5 5 6" xfId="12442"/>
    <cellStyle name="Comma 5 2 5 5 6 2" xfId="24832"/>
    <cellStyle name="Comma 5 2 5 5 7" xfId="5740"/>
    <cellStyle name="Comma 5 2 5 5 8" xfId="20417"/>
    <cellStyle name="Comma 5 2 5 6" xfId="2417"/>
    <cellStyle name="Comma 5 2 5 6 2" xfId="16263"/>
    <cellStyle name="Comma 5 2 5 6 2 2" xfId="26307"/>
    <cellStyle name="Comma 5 2 5 6 3" xfId="12775"/>
    <cellStyle name="Comma 5 2 5 6 4" xfId="7220"/>
    <cellStyle name="Comma 5 2 5 6 5" xfId="21300"/>
    <cellStyle name="Comma 5 2 5 7" xfId="3835"/>
    <cellStyle name="Comma 5 2 5 7 2" xfId="17335"/>
    <cellStyle name="Comma 5 2 5 7 2 2" xfId="27586"/>
    <cellStyle name="Comma 5 2 5 7 3" xfId="13756"/>
    <cellStyle name="Comma 5 2 5 7 4" xfId="8499"/>
    <cellStyle name="Comma 5 2 5 7 5" xfId="22579"/>
    <cellStyle name="Comma 5 2 5 8" xfId="6060"/>
    <cellStyle name="Comma 5 2 5 8 2" xfId="15146"/>
    <cellStyle name="Comma 5 2 5 8 3" xfId="25150"/>
    <cellStyle name="Comma 5 2 5 9" xfId="9953"/>
    <cellStyle name="Comma 5 2 5 9 2" xfId="18780"/>
    <cellStyle name="Comma 5 2 5 9 3" xfId="29031"/>
    <cellStyle name="Comma 5 2 6" xfId="257"/>
    <cellStyle name="Comma 5 2 6 10" xfId="11340"/>
    <cellStyle name="Comma 5 2 6 10 2" xfId="23954"/>
    <cellStyle name="Comma 5 2 6 11" xfId="4862"/>
    <cellStyle name="Comma 5 2 6 12" xfId="622"/>
    <cellStyle name="Comma 5 2 6 13" xfId="20086"/>
    <cellStyle name="Comma 5 2 6 2" xfId="471"/>
    <cellStyle name="Comma 5 2 6 2 10" xfId="833"/>
    <cellStyle name="Comma 5 2 6 2 11" xfId="20291"/>
    <cellStyle name="Comma 5 2 6 2 2" xfId="930"/>
    <cellStyle name="Comma 5 2 6 2 2 2" xfId="2661"/>
    <cellStyle name="Comma 5 2 6 2 2 2 2" xfId="16555"/>
    <cellStyle name="Comma 5 2 6 2 2 2 2 2" xfId="26773"/>
    <cellStyle name="Comma 5 2 6 2 2 2 3" xfId="12977"/>
    <cellStyle name="Comma 5 2 6 2 2 2 4" xfId="7686"/>
    <cellStyle name="Comma 5 2 6 2 2 2 5" xfId="21766"/>
    <cellStyle name="Comma 5 2 6 2 2 3" xfId="3934"/>
    <cellStyle name="Comma 5 2 6 2 2 3 2" xfId="17579"/>
    <cellStyle name="Comma 5 2 6 2 2 3 2 2" xfId="27830"/>
    <cellStyle name="Comma 5 2 6 2 2 3 3" xfId="14000"/>
    <cellStyle name="Comma 5 2 6 2 2 3 4" xfId="8743"/>
    <cellStyle name="Comma 5 2 6 2 2 3 5" xfId="22823"/>
    <cellStyle name="Comma 5 2 6 2 2 4" xfId="6802"/>
    <cellStyle name="Comma 5 2 6 2 2 4 2" xfId="15886"/>
    <cellStyle name="Comma 5 2 6 2 2 4 3" xfId="25890"/>
    <cellStyle name="Comma 5 2 6 2 2 5" xfId="10197"/>
    <cellStyle name="Comma 5 2 6 2 2 5 2" xfId="19024"/>
    <cellStyle name="Comma 5 2 6 2 2 5 3" xfId="29275"/>
    <cellStyle name="Comma 5 2 6 2 2 6" xfId="11641"/>
    <cellStyle name="Comma 5 2 6 2 2 6 2" xfId="24372"/>
    <cellStyle name="Comma 5 2 6 2 2 7" xfId="5280"/>
    <cellStyle name="Comma 5 2 6 2 2 8" xfId="20883"/>
    <cellStyle name="Comma 5 2 6 2 3" xfId="1288"/>
    <cellStyle name="Comma 5 2 6 2 3 2" xfId="3009"/>
    <cellStyle name="Comma 5 2 6 2 3 2 2" xfId="17162"/>
    <cellStyle name="Comma 5 2 6 2 3 2 2 2" xfId="27381"/>
    <cellStyle name="Comma 5 2 6 2 3 2 3" xfId="13583"/>
    <cellStyle name="Comma 5 2 6 2 3 2 4" xfId="8294"/>
    <cellStyle name="Comma 5 2 6 2 3 2 5" xfId="22374"/>
    <cellStyle name="Comma 5 2 6 2 3 3" xfId="4282"/>
    <cellStyle name="Comma 5 2 6 2 3 3 2" xfId="17927"/>
    <cellStyle name="Comma 5 2 6 2 3 3 2 2" xfId="28178"/>
    <cellStyle name="Comma 5 2 6 2 3 3 3" xfId="14348"/>
    <cellStyle name="Comma 5 2 6 2 3 3 4" xfId="9091"/>
    <cellStyle name="Comma 5 2 6 2 3 3 5" xfId="23171"/>
    <cellStyle name="Comma 5 2 6 2 3 4" xfId="6701"/>
    <cellStyle name="Comma 5 2 6 2 3 4 2" xfId="15785"/>
    <cellStyle name="Comma 5 2 6 2 3 4 3" xfId="25789"/>
    <cellStyle name="Comma 5 2 6 2 3 5" xfId="10545"/>
    <cellStyle name="Comma 5 2 6 2 3 5 2" xfId="19372"/>
    <cellStyle name="Comma 5 2 6 2 3 5 3" xfId="29623"/>
    <cellStyle name="Comma 5 2 6 2 3 6" xfId="11991"/>
    <cellStyle name="Comma 5 2 6 2 3 6 2" xfId="24980"/>
    <cellStyle name="Comma 5 2 6 2 3 7" xfId="5888"/>
    <cellStyle name="Comma 5 2 6 2 3 8" xfId="20782"/>
    <cellStyle name="Comma 5 2 6 2 4" xfId="2011"/>
    <cellStyle name="Comma 5 2 6 2 4 2" xfId="3608"/>
    <cellStyle name="Comma 5 2 6 2 4 2 2" xfId="18526"/>
    <cellStyle name="Comma 5 2 6 2 4 2 2 2" xfId="28777"/>
    <cellStyle name="Comma 5 2 6 2 4 2 3" xfId="14947"/>
    <cellStyle name="Comma 5 2 6 2 4 2 4" xfId="9690"/>
    <cellStyle name="Comma 5 2 6 2 4 2 5" xfId="23770"/>
    <cellStyle name="Comma 5 2 6 2 4 3" xfId="11144"/>
    <cellStyle name="Comma 5 2 6 2 4 3 2" xfId="19971"/>
    <cellStyle name="Comma 5 2 6 2 4 3 3" xfId="30222"/>
    <cellStyle name="Comma 5 2 6 2 4 4" xfId="12590"/>
    <cellStyle name="Comma 5 2 6 2 4 4 2" xfId="26672"/>
    <cellStyle name="Comma 5 2 6 2 4 5" xfId="7585"/>
    <cellStyle name="Comma 5 2 6 2 4 6" xfId="21665"/>
    <cellStyle name="Comma 5 2 6 2 5" xfId="2565"/>
    <cellStyle name="Comma 5 2 6 2 5 2" xfId="17483"/>
    <cellStyle name="Comma 5 2 6 2 5 2 2" xfId="27734"/>
    <cellStyle name="Comma 5 2 6 2 5 3" xfId="13904"/>
    <cellStyle name="Comma 5 2 6 2 5 4" xfId="8647"/>
    <cellStyle name="Comma 5 2 6 2 5 5" xfId="22727"/>
    <cellStyle name="Comma 5 2 6 2 6" xfId="6208"/>
    <cellStyle name="Comma 5 2 6 2 6 2" xfId="15294"/>
    <cellStyle name="Comma 5 2 6 2 6 3" xfId="25298"/>
    <cellStyle name="Comma 5 2 6 2 7" xfId="10101"/>
    <cellStyle name="Comma 5 2 6 2 7 2" xfId="18928"/>
    <cellStyle name="Comma 5 2 6 2 7 3" xfId="29179"/>
    <cellStyle name="Comma 5 2 6 2 8" xfId="11545"/>
    <cellStyle name="Comma 5 2 6 2 8 2" xfId="24271"/>
    <cellStyle name="Comma 5 2 6 2 9" xfId="5179"/>
    <cellStyle name="Comma 5 2 6 3" xfId="929"/>
    <cellStyle name="Comma 5 2 6 3 2" xfId="2660"/>
    <cellStyle name="Comma 5 2 6 3 2 2" xfId="16394"/>
    <cellStyle name="Comma 5 2 6 3 2 2 2" xfId="26467"/>
    <cellStyle name="Comma 5 2 6 3 2 3" xfId="12745"/>
    <cellStyle name="Comma 5 2 6 3 2 4" xfId="7380"/>
    <cellStyle name="Comma 5 2 6 3 2 5" xfId="21460"/>
    <cellStyle name="Comma 5 2 6 3 3" xfId="3933"/>
    <cellStyle name="Comma 5 2 6 3 3 2" xfId="17578"/>
    <cellStyle name="Comma 5 2 6 3 3 2 2" xfId="27829"/>
    <cellStyle name="Comma 5 2 6 3 3 3" xfId="13999"/>
    <cellStyle name="Comma 5 2 6 3 3 4" xfId="8742"/>
    <cellStyle name="Comma 5 2 6 3 3 5" xfId="22822"/>
    <cellStyle name="Comma 5 2 6 3 4" xfId="6496"/>
    <cellStyle name="Comma 5 2 6 3 4 2" xfId="15580"/>
    <cellStyle name="Comma 5 2 6 3 4 3" xfId="25584"/>
    <cellStyle name="Comma 5 2 6 3 5" xfId="10196"/>
    <cellStyle name="Comma 5 2 6 3 5 2" xfId="19023"/>
    <cellStyle name="Comma 5 2 6 3 5 3" xfId="29274"/>
    <cellStyle name="Comma 5 2 6 3 6" xfId="11640"/>
    <cellStyle name="Comma 5 2 6 3 6 2" xfId="24066"/>
    <cellStyle name="Comma 5 2 6 3 7" xfId="4974"/>
    <cellStyle name="Comma 5 2 6 3 8" xfId="20577"/>
    <cellStyle name="Comma 5 2 6 4" xfId="1287"/>
    <cellStyle name="Comma 5 2 6 4 2" xfId="3008"/>
    <cellStyle name="Comma 5 2 6 4 2 2" xfId="16554"/>
    <cellStyle name="Comma 5 2 6 4 2 2 2" xfId="26772"/>
    <cellStyle name="Comma 5 2 6 4 2 3" xfId="12976"/>
    <cellStyle name="Comma 5 2 6 4 2 4" xfId="7685"/>
    <cellStyle name="Comma 5 2 6 4 2 5" xfId="21765"/>
    <cellStyle name="Comma 5 2 6 4 3" xfId="4281"/>
    <cellStyle name="Comma 5 2 6 4 3 2" xfId="17926"/>
    <cellStyle name="Comma 5 2 6 4 3 2 2" xfId="28177"/>
    <cellStyle name="Comma 5 2 6 4 3 3" xfId="14347"/>
    <cellStyle name="Comma 5 2 6 4 3 4" xfId="9090"/>
    <cellStyle name="Comma 5 2 6 4 3 5" xfId="23170"/>
    <cellStyle name="Comma 5 2 6 4 4" xfId="6801"/>
    <cellStyle name="Comma 5 2 6 4 4 2" xfId="15885"/>
    <cellStyle name="Comma 5 2 6 4 4 3" xfId="25889"/>
    <cellStyle name="Comma 5 2 6 4 5" xfId="10544"/>
    <cellStyle name="Comma 5 2 6 4 5 2" xfId="19371"/>
    <cellStyle name="Comma 5 2 6 4 5 3" xfId="29622"/>
    <cellStyle name="Comma 5 2 6 4 6" xfId="11990"/>
    <cellStyle name="Comma 5 2 6 4 6 2" xfId="24371"/>
    <cellStyle name="Comma 5 2 6 4 7" xfId="5279"/>
    <cellStyle name="Comma 5 2 6 4 8" xfId="20882"/>
    <cellStyle name="Comma 5 2 6 5" xfId="1797"/>
    <cellStyle name="Comma 5 2 6 5 2" xfId="3403"/>
    <cellStyle name="Comma 5 2 6 5 2 2" xfId="16957"/>
    <cellStyle name="Comma 5 2 6 5 2 2 2" xfId="27176"/>
    <cellStyle name="Comma 5 2 6 5 2 3" xfId="13378"/>
    <cellStyle name="Comma 5 2 6 5 2 4" xfId="8089"/>
    <cellStyle name="Comma 5 2 6 5 2 5" xfId="22169"/>
    <cellStyle name="Comma 5 2 6 5 3" xfId="4616"/>
    <cellStyle name="Comma 5 2 6 5 3 2" xfId="18321"/>
    <cellStyle name="Comma 5 2 6 5 3 2 2" xfId="28572"/>
    <cellStyle name="Comma 5 2 6 5 3 3" xfId="14742"/>
    <cellStyle name="Comma 5 2 6 5 3 4" xfId="9485"/>
    <cellStyle name="Comma 5 2 6 5 3 5" xfId="23565"/>
    <cellStyle name="Comma 5 2 6 5 4" xfId="6382"/>
    <cellStyle name="Comma 5 2 6 5 4 2" xfId="15468"/>
    <cellStyle name="Comma 5 2 6 5 4 3" xfId="25472"/>
    <cellStyle name="Comma 5 2 6 5 5" xfId="10939"/>
    <cellStyle name="Comma 5 2 6 5 5 2" xfId="19766"/>
    <cellStyle name="Comma 5 2 6 5 5 3" xfId="30017"/>
    <cellStyle name="Comma 5 2 6 5 6" xfId="12385"/>
    <cellStyle name="Comma 5 2 6 5 6 2" xfId="24775"/>
    <cellStyle name="Comma 5 2 6 5 7" xfId="5683"/>
    <cellStyle name="Comma 5 2 6 5 8" xfId="20465"/>
    <cellStyle name="Comma 5 2 6 6" xfId="2360"/>
    <cellStyle name="Comma 5 2 6 6 2" xfId="16311"/>
    <cellStyle name="Comma 5 2 6 6 2 2" xfId="26355"/>
    <cellStyle name="Comma 5 2 6 6 3" xfId="12691"/>
    <cellStyle name="Comma 5 2 6 6 4" xfId="7268"/>
    <cellStyle name="Comma 5 2 6 6 5" xfId="21348"/>
    <cellStyle name="Comma 5 2 6 7" xfId="3779"/>
    <cellStyle name="Comma 5 2 6 7 2" xfId="17278"/>
    <cellStyle name="Comma 5 2 6 7 2 2" xfId="27529"/>
    <cellStyle name="Comma 5 2 6 7 3" xfId="13699"/>
    <cellStyle name="Comma 5 2 6 7 4" xfId="8442"/>
    <cellStyle name="Comma 5 2 6 7 5" xfId="22522"/>
    <cellStyle name="Comma 5 2 6 8" xfId="6003"/>
    <cellStyle name="Comma 5 2 6 8 2" xfId="15089"/>
    <cellStyle name="Comma 5 2 6 8 3" xfId="25093"/>
    <cellStyle name="Comma 5 2 6 9" xfId="9896"/>
    <cellStyle name="Comma 5 2 6 9 2" xfId="18723"/>
    <cellStyle name="Comma 5 2 6 9 3" xfId="28974"/>
    <cellStyle name="Comma 5 2 7" xfId="527"/>
    <cellStyle name="Comma 5 2 7 10" xfId="4918"/>
    <cellStyle name="Comma 5 2 7 11" xfId="889"/>
    <cellStyle name="Comma 5 2 7 12" xfId="20347"/>
    <cellStyle name="Comma 5 2 7 2" xfId="931"/>
    <cellStyle name="Comma 5 2 7 2 2" xfId="2662"/>
    <cellStyle name="Comma 5 2 7 2 2 2" xfId="16510"/>
    <cellStyle name="Comma 5 2 7 2 2 2 2" xfId="26728"/>
    <cellStyle name="Comma 5 2 7 2 2 3" xfId="12932"/>
    <cellStyle name="Comma 5 2 7 2 2 4" xfId="7641"/>
    <cellStyle name="Comma 5 2 7 2 2 5" xfId="21721"/>
    <cellStyle name="Comma 5 2 7 2 3" xfId="3935"/>
    <cellStyle name="Comma 5 2 7 2 3 2" xfId="17580"/>
    <cellStyle name="Comma 5 2 7 2 3 2 2" xfId="27831"/>
    <cellStyle name="Comma 5 2 7 2 3 3" xfId="14001"/>
    <cellStyle name="Comma 5 2 7 2 3 4" xfId="8744"/>
    <cellStyle name="Comma 5 2 7 2 3 5" xfId="22824"/>
    <cellStyle name="Comma 5 2 7 2 4" xfId="6757"/>
    <cellStyle name="Comma 5 2 7 2 4 2" xfId="15841"/>
    <cellStyle name="Comma 5 2 7 2 4 3" xfId="25845"/>
    <cellStyle name="Comma 5 2 7 2 5" xfId="10198"/>
    <cellStyle name="Comma 5 2 7 2 5 2" xfId="19025"/>
    <cellStyle name="Comma 5 2 7 2 5 3" xfId="29276"/>
    <cellStyle name="Comma 5 2 7 2 6" xfId="11642"/>
    <cellStyle name="Comma 5 2 7 2 6 2" xfId="24327"/>
    <cellStyle name="Comma 5 2 7 2 7" xfId="5235"/>
    <cellStyle name="Comma 5 2 7 2 8" xfId="20838"/>
    <cellStyle name="Comma 5 2 7 3" xfId="1289"/>
    <cellStyle name="Comma 5 2 7 3 2" xfId="3010"/>
    <cellStyle name="Comma 5 2 7 3 2 2" xfId="16556"/>
    <cellStyle name="Comma 5 2 7 3 2 2 2" xfId="26774"/>
    <cellStyle name="Comma 5 2 7 3 2 3" xfId="12978"/>
    <cellStyle name="Comma 5 2 7 3 2 4" xfId="7687"/>
    <cellStyle name="Comma 5 2 7 3 2 5" xfId="21767"/>
    <cellStyle name="Comma 5 2 7 3 3" xfId="4283"/>
    <cellStyle name="Comma 5 2 7 3 3 2" xfId="17928"/>
    <cellStyle name="Comma 5 2 7 3 3 2 2" xfId="28179"/>
    <cellStyle name="Comma 5 2 7 3 3 3" xfId="14349"/>
    <cellStyle name="Comma 5 2 7 3 3 4" xfId="9092"/>
    <cellStyle name="Comma 5 2 7 3 3 5" xfId="23172"/>
    <cellStyle name="Comma 5 2 7 3 4" xfId="6803"/>
    <cellStyle name="Comma 5 2 7 3 4 2" xfId="15887"/>
    <cellStyle name="Comma 5 2 7 3 4 3" xfId="25891"/>
    <cellStyle name="Comma 5 2 7 3 5" xfId="10546"/>
    <cellStyle name="Comma 5 2 7 3 5 2" xfId="19373"/>
    <cellStyle name="Comma 5 2 7 3 5 3" xfId="29624"/>
    <cellStyle name="Comma 5 2 7 3 6" xfId="11992"/>
    <cellStyle name="Comma 5 2 7 3 6 2" xfId="24373"/>
    <cellStyle name="Comma 5 2 7 3 7" xfId="5281"/>
    <cellStyle name="Comma 5 2 7 3 8" xfId="20884"/>
    <cellStyle name="Comma 5 2 7 4" xfId="2067"/>
    <cellStyle name="Comma 5 2 7 4 2" xfId="3664"/>
    <cellStyle name="Comma 5 2 7 4 2 2" xfId="17218"/>
    <cellStyle name="Comma 5 2 7 4 2 2 2" xfId="27437"/>
    <cellStyle name="Comma 5 2 7 4 2 3" xfId="13639"/>
    <cellStyle name="Comma 5 2 7 4 2 4" xfId="8350"/>
    <cellStyle name="Comma 5 2 7 4 2 5" xfId="22430"/>
    <cellStyle name="Comma 5 2 7 4 3" xfId="4732"/>
    <cellStyle name="Comma 5 2 7 4 3 2" xfId="18582"/>
    <cellStyle name="Comma 5 2 7 4 3 2 2" xfId="28833"/>
    <cellStyle name="Comma 5 2 7 4 3 3" xfId="15003"/>
    <cellStyle name="Comma 5 2 7 4 3 4" xfId="9746"/>
    <cellStyle name="Comma 5 2 7 4 3 5" xfId="23826"/>
    <cellStyle name="Comma 5 2 7 4 4" xfId="6438"/>
    <cellStyle name="Comma 5 2 7 4 4 2" xfId="15524"/>
    <cellStyle name="Comma 5 2 7 4 4 3" xfId="25528"/>
    <cellStyle name="Comma 5 2 7 4 5" xfId="11200"/>
    <cellStyle name="Comma 5 2 7 4 5 2" xfId="20027"/>
    <cellStyle name="Comma 5 2 7 4 5 3" xfId="30278"/>
    <cellStyle name="Comma 5 2 7 4 6" xfId="12646"/>
    <cellStyle name="Comma 5 2 7 4 6 2" xfId="25036"/>
    <cellStyle name="Comma 5 2 7 4 7" xfId="5944"/>
    <cellStyle name="Comma 5 2 7 4 8" xfId="20521"/>
    <cellStyle name="Comma 5 2 7 5" xfId="2621"/>
    <cellStyle name="Comma 5 2 7 5 2" xfId="16367"/>
    <cellStyle name="Comma 5 2 7 5 2 2" xfId="26411"/>
    <cellStyle name="Comma 5 2 7 5 3" xfId="12811"/>
    <cellStyle name="Comma 5 2 7 5 4" xfId="7324"/>
    <cellStyle name="Comma 5 2 7 5 5" xfId="21404"/>
    <cellStyle name="Comma 5 2 7 6" xfId="3894"/>
    <cellStyle name="Comma 5 2 7 6 2" xfId="17539"/>
    <cellStyle name="Comma 5 2 7 6 2 2" xfId="27790"/>
    <cellStyle name="Comma 5 2 7 6 3" xfId="13960"/>
    <cellStyle name="Comma 5 2 7 6 4" xfId="8703"/>
    <cellStyle name="Comma 5 2 7 6 5" xfId="22783"/>
    <cellStyle name="Comma 5 2 7 7" xfId="6264"/>
    <cellStyle name="Comma 5 2 7 7 2" xfId="15350"/>
    <cellStyle name="Comma 5 2 7 7 3" xfId="25354"/>
    <cellStyle name="Comma 5 2 7 8" xfId="10157"/>
    <cellStyle name="Comma 5 2 7 8 2" xfId="18984"/>
    <cellStyle name="Comma 5 2 7 8 3" xfId="29235"/>
    <cellStyle name="Comma 5 2 7 9" xfId="11601"/>
    <cellStyle name="Comma 5 2 7 9 2" xfId="24010"/>
    <cellStyle name="Comma 5 2 8" xfId="363"/>
    <cellStyle name="Comma 5 2 8 10" xfId="726"/>
    <cellStyle name="Comma 5 2 8 11" xfId="20186"/>
    <cellStyle name="Comma 5 2 8 2" xfId="932"/>
    <cellStyle name="Comma 5 2 8 2 2" xfId="2663"/>
    <cellStyle name="Comma 5 2 8 2 2 2" xfId="16557"/>
    <cellStyle name="Comma 5 2 8 2 2 2 2" xfId="26775"/>
    <cellStyle name="Comma 5 2 8 2 2 3" xfId="12979"/>
    <cellStyle name="Comma 5 2 8 2 2 4" xfId="7688"/>
    <cellStyle name="Comma 5 2 8 2 2 5" xfId="21768"/>
    <cellStyle name="Comma 5 2 8 2 3" xfId="3936"/>
    <cellStyle name="Comma 5 2 8 2 3 2" xfId="17581"/>
    <cellStyle name="Comma 5 2 8 2 3 2 2" xfId="27832"/>
    <cellStyle name="Comma 5 2 8 2 3 3" xfId="14002"/>
    <cellStyle name="Comma 5 2 8 2 3 4" xfId="8745"/>
    <cellStyle name="Comma 5 2 8 2 3 5" xfId="22825"/>
    <cellStyle name="Comma 5 2 8 2 4" xfId="6804"/>
    <cellStyle name="Comma 5 2 8 2 4 2" xfId="15888"/>
    <cellStyle name="Comma 5 2 8 2 4 3" xfId="25892"/>
    <cellStyle name="Comma 5 2 8 2 5" xfId="10199"/>
    <cellStyle name="Comma 5 2 8 2 5 2" xfId="19026"/>
    <cellStyle name="Comma 5 2 8 2 5 3" xfId="29277"/>
    <cellStyle name="Comma 5 2 8 2 6" xfId="11643"/>
    <cellStyle name="Comma 5 2 8 2 6 2" xfId="24374"/>
    <cellStyle name="Comma 5 2 8 2 7" xfId="5282"/>
    <cellStyle name="Comma 5 2 8 2 8" xfId="20885"/>
    <cellStyle name="Comma 5 2 8 3" xfId="1290"/>
    <cellStyle name="Comma 5 2 8 3 2" xfId="3011"/>
    <cellStyle name="Comma 5 2 8 3 2 2" xfId="17057"/>
    <cellStyle name="Comma 5 2 8 3 2 2 2" xfId="27276"/>
    <cellStyle name="Comma 5 2 8 3 2 3" xfId="13478"/>
    <cellStyle name="Comma 5 2 8 3 2 4" xfId="8189"/>
    <cellStyle name="Comma 5 2 8 3 2 5" xfId="22269"/>
    <cellStyle name="Comma 5 2 8 3 3" xfId="4284"/>
    <cellStyle name="Comma 5 2 8 3 3 2" xfId="17929"/>
    <cellStyle name="Comma 5 2 8 3 3 2 2" xfId="28180"/>
    <cellStyle name="Comma 5 2 8 3 3 3" xfId="14350"/>
    <cellStyle name="Comma 5 2 8 3 3 4" xfId="9093"/>
    <cellStyle name="Comma 5 2 8 3 3 5" xfId="23173"/>
    <cellStyle name="Comma 5 2 8 3 4" xfId="6596"/>
    <cellStyle name="Comma 5 2 8 3 4 2" xfId="15680"/>
    <cellStyle name="Comma 5 2 8 3 4 3" xfId="25684"/>
    <cellStyle name="Comma 5 2 8 3 5" xfId="10547"/>
    <cellStyle name="Comma 5 2 8 3 5 2" xfId="19374"/>
    <cellStyle name="Comma 5 2 8 3 5 3" xfId="29625"/>
    <cellStyle name="Comma 5 2 8 3 6" xfId="11993"/>
    <cellStyle name="Comma 5 2 8 3 6 2" xfId="24875"/>
    <cellStyle name="Comma 5 2 8 3 7" xfId="5783"/>
    <cellStyle name="Comma 5 2 8 3 8" xfId="20677"/>
    <cellStyle name="Comma 5 2 8 4" xfId="1903"/>
    <cellStyle name="Comma 5 2 8 4 2" xfId="3503"/>
    <cellStyle name="Comma 5 2 8 4 2 2" xfId="18421"/>
    <cellStyle name="Comma 5 2 8 4 2 2 2" xfId="28672"/>
    <cellStyle name="Comma 5 2 8 4 2 3" xfId="14842"/>
    <cellStyle name="Comma 5 2 8 4 2 4" xfId="9585"/>
    <cellStyle name="Comma 5 2 8 4 2 5" xfId="23665"/>
    <cellStyle name="Comma 5 2 8 4 3" xfId="11039"/>
    <cellStyle name="Comma 5 2 8 4 3 2" xfId="19866"/>
    <cellStyle name="Comma 5 2 8 4 3 3" xfId="30117"/>
    <cellStyle name="Comma 5 2 8 4 4" xfId="12485"/>
    <cellStyle name="Comma 5 2 8 4 4 2" xfId="26567"/>
    <cellStyle name="Comma 5 2 8 4 5" xfId="7480"/>
    <cellStyle name="Comma 5 2 8 4 6" xfId="21560"/>
    <cellStyle name="Comma 5 2 8 5" xfId="2460"/>
    <cellStyle name="Comma 5 2 8 5 2" xfId="17378"/>
    <cellStyle name="Comma 5 2 8 5 2 2" xfId="27629"/>
    <cellStyle name="Comma 5 2 8 5 3" xfId="13799"/>
    <cellStyle name="Comma 5 2 8 5 4" xfId="8542"/>
    <cellStyle name="Comma 5 2 8 5 5" xfId="22622"/>
    <cellStyle name="Comma 5 2 8 6" xfId="6103"/>
    <cellStyle name="Comma 5 2 8 6 2" xfId="15189"/>
    <cellStyle name="Comma 5 2 8 6 3" xfId="25193"/>
    <cellStyle name="Comma 5 2 8 7" xfId="9996"/>
    <cellStyle name="Comma 5 2 8 7 2" xfId="18823"/>
    <cellStyle name="Comma 5 2 8 7 3" xfId="29074"/>
    <cellStyle name="Comma 5 2 8 8" xfId="11440"/>
    <cellStyle name="Comma 5 2 8 8 2" xfId="24166"/>
    <cellStyle name="Comma 5 2 8 9" xfId="5074"/>
    <cellStyle name="Comma 5 2 9" xfId="210"/>
    <cellStyle name="Comma 5 2 9 10" xfId="580"/>
    <cellStyle name="Comma 5 2 9 11" xfId="20538"/>
    <cellStyle name="Comma 5 2 9 2" xfId="933"/>
    <cellStyle name="Comma 5 2 9 2 2" xfId="2664"/>
    <cellStyle name="Comma 5 2 9 2 2 2" xfId="16558"/>
    <cellStyle name="Comma 5 2 9 2 2 2 2" xfId="26776"/>
    <cellStyle name="Comma 5 2 9 2 2 3" xfId="12980"/>
    <cellStyle name="Comma 5 2 9 2 2 4" xfId="7689"/>
    <cellStyle name="Comma 5 2 9 2 2 5" xfId="21769"/>
    <cellStyle name="Comma 5 2 9 2 3" xfId="3937"/>
    <cellStyle name="Comma 5 2 9 2 3 2" xfId="17582"/>
    <cellStyle name="Comma 5 2 9 2 3 2 2" xfId="27833"/>
    <cellStyle name="Comma 5 2 9 2 3 3" xfId="14003"/>
    <cellStyle name="Comma 5 2 9 2 3 4" xfId="8746"/>
    <cellStyle name="Comma 5 2 9 2 3 5" xfId="22826"/>
    <cellStyle name="Comma 5 2 9 2 4" xfId="6805"/>
    <cellStyle name="Comma 5 2 9 2 4 2" xfId="15889"/>
    <cellStyle name="Comma 5 2 9 2 4 3" xfId="25893"/>
    <cellStyle name="Comma 5 2 9 2 5" xfId="10200"/>
    <cellStyle name="Comma 5 2 9 2 5 2" xfId="19027"/>
    <cellStyle name="Comma 5 2 9 2 5 3" xfId="29278"/>
    <cellStyle name="Comma 5 2 9 2 6" xfId="11644"/>
    <cellStyle name="Comma 5 2 9 2 6 2" xfId="24375"/>
    <cellStyle name="Comma 5 2 9 2 7" xfId="5283"/>
    <cellStyle name="Comma 5 2 9 2 8" xfId="20886"/>
    <cellStyle name="Comma 5 2 9 3" xfId="1291"/>
    <cellStyle name="Comma 5 2 9 3 2" xfId="3012"/>
    <cellStyle name="Comma 5 2 9 3 2 2" xfId="16918"/>
    <cellStyle name="Comma 5 2 9 3 2 2 2" xfId="27137"/>
    <cellStyle name="Comma 5 2 9 3 2 3" xfId="13340"/>
    <cellStyle name="Comma 5 2 9 3 2 4" xfId="8050"/>
    <cellStyle name="Comma 5 2 9 3 2 5" xfId="22130"/>
    <cellStyle name="Comma 5 2 9 3 3" xfId="4285"/>
    <cellStyle name="Comma 5 2 9 3 3 2" xfId="17930"/>
    <cellStyle name="Comma 5 2 9 3 3 2 2" xfId="28181"/>
    <cellStyle name="Comma 5 2 9 3 3 3" xfId="14351"/>
    <cellStyle name="Comma 5 2 9 3 3 4" xfId="9094"/>
    <cellStyle name="Comma 5 2 9 3 3 5" xfId="23174"/>
    <cellStyle name="Comma 5 2 9 3 4" xfId="7136"/>
    <cellStyle name="Comma 5 2 9 3 4 2" xfId="16219"/>
    <cellStyle name="Comma 5 2 9 3 4 3" xfId="26223"/>
    <cellStyle name="Comma 5 2 9 3 5" xfId="10548"/>
    <cellStyle name="Comma 5 2 9 3 5 2" xfId="19375"/>
    <cellStyle name="Comma 5 2 9 3 5 3" xfId="29626"/>
    <cellStyle name="Comma 5 2 9 3 6" xfId="11994"/>
    <cellStyle name="Comma 5 2 9 3 6 2" xfId="24736"/>
    <cellStyle name="Comma 5 2 9 3 7" xfId="5644"/>
    <cellStyle name="Comma 5 2 9 3 8" xfId="21216"/>
    <cellStyle name="Comma 5 2 9 4" xfId="1750"/>
    <cellStyle name="Comma 5 2 9 4 2" xfId="3364"/>
    <cellStyle name="Comma 5 2 9 4 2 2" xfId="18282"/>
    <cellStyle name="Comma 5 2 9 4 2 2 2" xfId="28533"/>
    <cellStyle name="Comma 5 2 9 4 2 3" xfId="14703"/>
    <cellStyle name="Comma 5 2 9 4 2 4" xfId="9446"/>
    <cellStyle name="Comma 5 2 9 4 2 5" xfId="23526"/>
    <cellStyle name="Comma 5 2 9 4 3" xfId="10900"/>
    <cellStyle name="Comma 5 2 9 4 3 2" xfId="19727"/>
    <cellStyle name="Comma 5 2 9 4 3 3" xfId="29978"/>
    <cellStyle name="Comma 5 2 9 4 4" xfId="12346"/>
    <cellStyle name="Comma 5 2 9 4 4 2" xfId="26428"/>
    <cellStyle name="Comma 5 2 9 4 5" xfId="7341"/>
    <cellStyle name="Comma 5 2 9 4 6" xfId="21421"/>
    <cellStyle name="Comma 5 2 9 5" xfId="2321"/>
    <cellStyle name="Comma 5 2 9 5 2" xfId="17237"/>
    <cellStyle name="Comma 5 2 9 5 2 2" xfId="27488"/>
    <cellStyle name="Comma 5 2 9 5 3" xfId="13658"/>
    <cellStyle name="Comma 5 2 9 5 4" xfId="8401"/>
    <cellStyle name="Comma 5 2 9 5 5" xfId="22481"/>
    <cellStyle name="Comma 5 2 9 6" xfId="6457"/>
    <cellStyle name="Comma 5 2 9 6 2" xfId="15541"/>
    <cellStyle name="Comma 5 2 9 6 3" xfId="25545"/>
    <cellStyle name="Comma 5 2 9 7" xfId="9857"/>
    <cellStyle name="Comma 5 2 9 7 2" xfId="18684"/>
    <cellStyle name="Comma 5 2 9 7 3" xfId="28935"/>
    <cellStyle name="Comma 5 2 9 8" xfId="11301"/>
    <cellStyle name="Comma 5 2 9 8 2" xfId="24027"/>
    <cellStyle name="Comma 5 2 9 9" xfId="4935"/>
    <cellStyle name="Comma 5 20" xfId="20046"/>
    <cellStyle name="Comma 5 3" xfId="174"/>
    <cellStyle name="Comma 5 3 10" xfId="2300"/>
    <cellStyle name="Comma 5 3 10 2" xfId="9836"/>
    <cellStyle name="Comma 5 3 10 2 2" xfId="18663"/>
    <cellStyle name="Comma 5 3 10 2 3" xfId="28914"/>
    <cellStyle name="Comma 5 3 10 3" xfId="11280"/>
    <cellStyle name="Comma 5 3 10 3 2" xfId="27467"/>
    <cellStyle name="Comma 5 3 10 4" xfId="8380"/>
    <cellStyle name="Comma 5 3 10 5" xfId="22460"/>
    <cellStyle name="Comma 5 3 11" xfId="2270"/>
    <cellStyle name="Comma 5 3 11 2" xfId="15074"/>
    <cellStyle name="Comma 5 3 11 3" xfId="5988"/>
    <cellStyle name="Comma 5 3 11 4" xfId="25078"/>
    <cellStyle name="Comma 5 3 12" xfId="9806"/>
    <cellStyle name="Comma 5 3 12 2" xfId="18633"/>
    <cellStyle name="Comma 5 3 12 3" xfId="28884"/>
    <cellStyle name="Comma 5 3 13" xfId="11250"/>
    <cellStyle name="Comma 5 3 13 2" xfId="23861"/>
    <cellStyle name="Comma 5 3 14" xfId="4769"/>
    <cellStyle name="Comma 5 3 15" xfId="559"/>
    <cellStyle name="Comma 5 3 16" xfId="20071"/>
    <cellStyle name="Comma 5 3 2" xfId="303"/>
    <cellStyle name="Comma 5 3 2 10" xfId="9938"/>
    <cellStyle name="Comma 5 3 2 10 2" xfId="18765"/>
    <cellStyle name="Comma 5 3 2 10 3" xfId="29016"/>
    <cellStyle name="Comma 5 3 2 11" xfId="11382"/>
    <cellStyle name="Comma 5 3 2 11 2" xfId="23891"/>
    <cellStyle name="Comma 5 3 2 12" xfId="4799"/>
    <cellStyle name="Comma 5 3 2 13" xfId="667"/>
    <cellStyle name="Comma 5 3 2 14" xfId="20128"/>
    <cellStyle name="Comma 5 3 2 2" xfId="512"/>
    <cellStyle name="Comma 5 3 2 2 10" xfId="4903"/>
    <cellStyle name="Comma 5 3 2 2 11" xfId="874"/>
    <cellStyle name="Comma 5 3 2 2 12" xfId="20332"/>
    <cellStyle name="Comma 5 3 2 2 2" xfId="936"/>
    <cellStyle name="Comma 5 3 2 2 2 2" xfId="2667"/>
    <cellStyle name="Comma 5 3 2 2 2 2 2" xfId="16499"/>
    <cellStyle name="Comma 5 3 2 2 2 2 2 2" xfId="26713"/>
    <cellStyle name="Comma 5 3 2 2 2 2 3" xfId="12921"/>
    <cellStyle name="Comma 5 3 2 2 2 2 4" xfId="7626"/>
    <cellStyle name="Comma 5 3 2 2 2 2 5" xfId="21706"/>
    <cellStyle name="Comma 5 3 2 2 2 3" xfId="3940"/>
    <cellStyle name="Comma 5 3 2 2 2 3 2" xfId="17585"/>
    <cellStyle name="Comma 5 3 2 2 2 3 2 2" xfId="27836"/>
    <cellStyle name="Comma 5 3 2 2 2 3 3" xfId="14006"/>
    <cellStyle name="Comma 5 3 2 2 2 3 4" xfId="8749"/>
    <cellStyle name="Comma 5 3 2 2 2 3 5" xfId="22829"/>
    <cellStyle name="Comma 5 3 2 2 2 4" xfId="6742"/>
    <cellStyle name="Comma 5 3 2 2 2 4 2" xfId="15826"/>
    <cellStyle name="Comma 5 3 2 2 2 4 3" xfId="25830"/>
    <cellStyle name="Comma 5 3 2 2 2 5" xfId="10203"/>
    <cellStyle name="Comma 5 3 2 2 2 5 2" xfId="19030"/>
    <cellStyle name="Comma 5 3 2 2 2 5 3" xfId="29281"/>
    <cellStyle name="Comma 5 3 2 2 2 6" xfId="11647"/>
    <cellStyle name="Comma 5 3 2 2 2 6 2" xfId="24312"/>
    <cellStyle name="Comma 5 3 2 2 2 7" xfId="5220"/>
    <cellStyle name="Comma 5 3 2 2 2 8" xfId="20823"/>
    <cellStyle name="Comma 5 3 2 2 3" xfId="1294"/>
    <cellStyle name="Comma 5 3 2 2 3 2" xfId="3015"/>
    <cellStyle name="Comma 5 3 2 2 3 2 2" xfId="16561"/>
    <cellStyle name="Comma 5 3 2 2 3 2 2 2" xfId="26779"/>
    <cellStyle name="Comma 5 3 2 2 3 2 3" xfId="12983"/>
    <cellStyle name="Comma 5 3 2 2 3 2 4" xfId="7692"/>
    <cellStyle name="Comma 5 3 2 2 3 2 5" xfId="21772"/>
    <cellStyle name="Comma 5 3 2 2 3 3" xfId="4288"/>
    <cellStyle name="Comma 5 3 2 2 3 3 2" xfId="17933"/>
    <cellStyle name="Comma 5 3 2 2 3 3 2 2" xfId="28184"/>
    <cellStyle name="Comma 5 3 2 2 3 3 3" xfId="14354"/>
    <cellStyle name="Comma 5 3 2 2 3 3 4" xfId="9097"/>
    <cellStyle name="Comma 5 3 2 2 3 3 5" xfId="23177"/>
    <cellStyle name="Comma 5 3 2 2 3 4" xfId="6808"/>
    <cellStyle name="Comma 5 3 2 2 3 4 2" xfId="15892"/>
    <cellStyle name="Comma 5 3 2 2 3 4 3" xfId="25896"/>
    <cellStyle name="Comma 5 3 2 2 3 5" xfId="10551"/>
    <cellStyle name="Comma 5 3 2 2 3 5 2" xfId="19378"/>
    <cellStyle name="Comma 5 3 2 2 3 5 3" xfId="29629"/>
    <cellStyle name="Comma 5 3 2 2 3 6" xfId="11997"/>
    <cellStyle name="Comma 5 3 2 2 3 6 2" xfId="24378"/>
    <cellStyle name="Comma 5 3 2 2 3 7" xfId="5286"/>
    <cellStyle name="Comma 5 3 2 2 3 8" xfId="20889"/>
    <cellStyle name="Comma 5 3 2 2 4" xfId="2052"/>
    <cellStyle name="Comma 5 3 2 2 4 2" xfId="3649"/>
    <cellStyle name="Comma 5 3 2 2 4 2 2" xfId="17203"/>
    <cellStyle name="Comma 5 3 2 2 4 2 2 2" xfId="27422"/>
    <cellStyle name="Comma 5 3 2 2 4 2 3" xfId="13624"/>
    <cellStyle name="Comma 5 3 2 2 4 2 4" xfId="8335"/>
    <cellStyle name="Comma 5 3 2 2 4 2 5" xfId="22415"/>
    <cellStyle name="Comma 5 3 2 2 4 3" xfId="4721"/>
    <cellStyle name="Comma 5 3 2 2 4 3 2" xfId="18567"/>
    <cellStyle name="Comma 5 3 2 2 4 3 2 2" xfId="28818"/>
    <cellStyle name="Comma 5 3 2 2 4 3 3" xfId="14988"/>
    <cellStyle name="Comma 5 3 2 2 4 3 4" xfId="9731"/>
    <cellStyle name="Comma 5 3 2 2 4 3 5" xfId="23811"/>
    <cellStyle name="Comma 5 3 2 2 4 4" xfId="6423"/>
    <cellStyle name="Comma 5 3 2 2 4 4 2" xfId="15509"/>
    <cellStyle name="Comma 5 3 2 2 4 4 3" xfId="25513"/>
    <cellStyle name="Comma 5 3 2 2 4 5" xfId="11185"/>
    <cellStyle name="Comma 5 3 2 2 4 5 2" xfId="20012"/>
    <cellStyle name="Comma 5 3 2 2 4 5 3" xfId="30263"/>
    <cellStyle name="Comma 5 3 2 2 4 6" xfId="12631"/>
    <cellStyle name="Comma 5 3 2 2 4 6 2" xfId="25021"/>
    <cellStyle name="Comma 5 3 2 2 4 7" xfId="5929"/>
    <cellStyle name="Comma 5 3 2 2 4 8" xfId="20506"/>
    <cellStyle name="Comma 5 3 2 2 5" xfId="2606"/>
    <cellStyle name="Comma 5 3 2 2 5 2" xfId="16352"/>
    <cellStyle name="Comma 5 3 2 2 5 2 2" xfId="26396"/>
    <cellStyle name="Comma 5 3 2 2 5 3" xfId="12755"/>
    <cellStyle name="Comma 5 3 2 2 5 4" xfId="7309"/>
    <cellStyle name="Comma 5 3 2 2 5 5" xfId="21389"/>
    <cellStyle name="Comma 5 3 2 2 6" xfId="3883"/>
    <cellStyle name="Comma 5 3 2 2 6 2" xfId="17524"/>
    <cellStyle name="Comma 5 3 2 2 6 2 2" xfId="27775"/>
    <cellStyle name="Comma 5 3 2 2 6 3" xfId="13945"/>
    <cellStyle name="Comma 5 3 2 2 6 4" xfId="8688"/>
    <cellStyle name="Comma 5 3 2 2 6 5" xfId="22768"/>
    <cellStyle name="Comma 5 3 2 2 7" xfId="6249"/>
    <cellStyle name="Comma 5 3 2 2 7 2" xfId="15335"/>
    <cellStyle name="Comma 5 3 2 2 7 3" xfId="25339"/>
    <cellStyle name="Comma 5 3 2 2 8" xfId="10142"/>
    <cellStyle name="Comma 5 3 2 2 8 2" xfId="18969"/>
    <cellStyle name="Comma 5 3 2 2 8 3" xfId="29220"/>
    <cellStyle name="Comma 5 3 2 2 9" xfId="11586"/>
    <cellStyle name="Comma 5 3 2 2 9 2" xfId="23995"/>
    <cellStyle name="Comma 5 3 2 3" xfId="405"/>
    <cellStyle name="Comma 5 3 2 3 10" xfId="768"/>
    <cellStyle name="Comma 5 3 2 3 11" xfId="20228"/>
    <cellStyle name="Comma 5 3 2 3 2" xfId="937"/>
    <cellStyle name="Comma 5 3 2 3 2 2" xfId="2668"/>
    <cellStyle name="Comma 5 3 2 3 2 2 2" xfId="16562"/>
    <cellStyle name="Comma 5 3 2 3 2 2 2 2" xfId="26780"/>
    <cellStyle name="Comma 5 3 2 3 2 2 3" xfId="12984"/>
    <cellStyle name="Comma 5 3 2 3 2 2 4" xfId="7693"/>
    <cellStyle name="Comma 5 3 2 3 2 2 5" xfId="21773"/>
    <cellStyle name="Comma 5 3 2 3 2 3" xfId="3941"/>
    <cellStyle name="Comma 5 3 2 3 2 3 2" xfId="17586"/>
    <cellStyle name="Comma 5 3 2 3 2 3 2 2" xfId="27837"/>
    <cellStyle name="Comma 5 3 2 3 2 3 3" xfId="14007"/>
    <cellStyle name="Comma 5 3 2 3 2 3 4" xfId="8750"/>
    <cellStyle name="Comma 5 3 2 3 2 3 5" xfId="22830"/>
    <cellStyle name="Comma 5 3 2 3 2 4" xfId="6809"/>
    <cellStyle name="Comma 5 3 2 3 2 4 2" xfId="15893"/>
    <cellStyle name="Comma 5 3 2 3 2 4 3" xfId="25897"/>
    <cellStyle name="Comma 5 3 2 3 2 5" xfId="10204"/>
    <cellStyle name="Comma 5 3 2 3 2 5 2" xfId="19031"/>
    <cellStyle name="Comma 5 3 2 3 2 5 3" xfId="29282"/>
    <cellStyle name="Comma 5 3 2 3 2 6" xfId="11648"/>
    <cellStyle name="Comma 5 3 2 3 2 6 2" xfId="24379"/>
    <cellStyle name="Comma 5 3 2 3 2 7" xfId="5287"/>
    <cellStyle name="Comma 5 3 2 3 2 8" xfId="20890"/>
    <cellStyle name="Comma 5 3 2 3 3" xfId="1295"/>
    <cellStyle name="Comma 5 3 2 3 3 2" xfId="3016"/>
    <cellStyle name="Comma 5 3 2 3 3 2 2" xfId="17099"/>
    <cellStyle name="Comma 5 3 2 3 3 2 2 2" xfId="27318"/>
    <cellStyle name="Comma 5 3 2 3 3 2 3" xfId="13520"/>
    <cellStyle name="Comma 5 3 2 3 3 2 4" xfId="8231"/>
    <cellStyle name="Comma 5 3 2 3 3 2 5" xfId="22311"/>
    <cellStyle name="Comma 5 3 2 3 3 3" xfId="4289"/>
    <cellStyle name="Comma 5 3 2 3 3 3 2" xfId="17934"/>
    <cellStyle name="Comma 5 3 2 3 3 3 2 2" xfId="28185"/>
    <cellStyle name="Comma 5 3 2 3 3 3 3" xfId="14355"/>
    <cellStyle name="Comma 5 3 2 3 3 3 4" xfId="9098"/>
    <cellStyle name="Comma 5 3 2 3 3 3 5" xfId="23178"/>
    <cellStyle name="Comma 5 3 2 3 3 4" xfId="6638"/>
    <cellStyle name="Comma 5 3 2 3 3 4 2" xfId="15722"/>
    <cellStyle name="Comma 5 3 2 3 3 4 3" xfId="25726"/>
    <cellStyle name="Comma 5 3 2 3 3 5" xfId="10552"/>
    <cellStyle name="Comma 5 3 2 3 3 5 2" xfId="19379"/>
    <cellStyle name="Comma 5 3 2 3 3 5 3" xfId="29630"/>
    <cellStyle name="Comma 5 3 2 3 3 6" xfId="11998"/>
    <cellStyle name="Comma 5 3 2 3 3 6 2" xfId="24917"/>
    <cellStyle name="Comma 5 3 2 3 3 7" xfId="5825"/>
    <cellStyle name="Comma 5 3 2 3 3 8" xfId="20719"/>
    <cellStyle name="Comma 5 3 2 3 4" xfId="1945"/>
    <cellStyle name="Comma 5 3 2 3 4 2" xfId="3545"/>
    <cellStyle name="Comma 5 3 2 3 4 2 2" xfId="18463"/>
    <cellStyle name="Comma 5 3 2 3 4 2 2 2" xfId="28714"/>
    <cellStyle name="Comma 5 3 2 3 4 2 3" xfId="14884"/>
    <cellStyle name="Comma 5 3 2 3 4 2 4" xfId="9627"/>
    <cellStyle name="Comma 5 3 2 3 4 2 5" xfId="23707"/>
    <cellStyle name="Comma 5 3 2 3 4 3" xfId="11081"/>
    <cellStyle name="Comma 5 3 2 3 4 3 2" xfId="19908"/>
    <cellStyle name="Comma 5 3 2 3 4 3 3" xfId="30159"/>
    <cellStyle name="Comma 5 3 2 3 4 4" xfId="12527"/>
    <cellStyle name="Comma 5 3 2 3 4 4 2" xfId="26609"/>
    <cellStyle name="Comma 5 3 2 3 4 5" xfId="7522"/>
    <cellStyle name="Comma 5 3 2 3 4 6" xfId="21602"/>
    <cellStyle name="Comma 5 3 2 3 5" xfId="2502"/>
    <cellStyle name="Comma 5 3 2 3 5 2" xfId="17420"/>
    <cellStyle name="Comma 5 3 2 3 5 2 2" xfId="27671"/>
    <cellStyle name="Comma 5 3 2 3 5 3" xfId="13841"/>
    <cellStyle name="Comma 5 3 2 3 5 4" xfId="8584"/>
    <cellStyle name="Comma 5 3 2 3 5 5" xfId="22664"/>
    <cellStyle name="Comma 5 3 2 3 6" xfId="6145"/>
    <cellStyle name="Comma 5 3 2 3 6 2" xfId="15231"/>
    <cellStyle name="Comma 5 3 2 3 6 3" xfId="25235"/>
    <cellStyle name="Comma 5 3 2 3 7" xfId="10038"/>
    <cellStyle name="Comma 5 3 2 3 7 2" xfId="18865"/>
    <cellStyle name="Comma 5 3 2 3 7 3" xfId="29116"/>
    <cellStyle name="Comma 5 3 2 3 8" xfId="11482"/>
    <cellStyle name="Comma 5 3 2 3 8 2" xfId="24208"/>
    <cellStyle name="Comma 5 3 2 3 9" xfId="5116"/>
    <cellStyle name="Comma 5 3 2 4" xfId="935"/>
    <cellStyle name="Comma 5 3 2 4 2" xfId="2666"/>
    <cellStyle name="Comma 5 3 2 4 2 2" xfId="16436"/>
    <cellStyle name="Comma 5 3 2 4 2 2 2" xfId="26509"/>
    <cellStyle name="Comma 5 3 2 4 2 3" xfId="12702"/>
    <cellStyle name="Comma 5 3 2 4 2 4" xfId="7422"/>
    <cellStyle name="Comma 5 3 2 4 2 5" xfId="21502"/>
    <cellStyle name="Comma 5 3 2 4 3" xfId="3939"/>
    <cellStyle name="Comma 5 3 2 4 3 2" xfId="17584"/>
    <cellStyle name="Comma 5 3 2 4 3 2 2" xfId="27835"/>
    <cellStyle name="Comma 5 3 2 4 3 3" xfId="14005"/>
    <cellStyle name="Comma 5 3 2 4 3 4" xfId="8748"/>
    <cellStyle name="Comma 5 3 2 4 3 5" xfId="22828"/>
    <cellStyle name="Comma 5 3 2 4 4" xfId="6538"/>
    <cellStyle name="Comma 5 3 2 4 4 2" xfId="15622"/>
    <cellStyle name="Comma 5 3 2 4 4 3" xfId="25626"/>
    <cellStyle name="Comma 5 3 2 4 5" xfId="10202"/>
    <cellStyle name="Comma 5 3 2 4 5 2" xfId="19029"/>
    <cellStyle name="Comma 5 3 2 4 5 3" xfId="29280"/>
    <cellStyle name="Comma 5 3 2 4 6" xfId="11646"/>
    <cellStyle name="Comma 5 3 2 4 6 2" xfId="24108"/>
    <cellStyle name="Comma 5 3 2 4 7" xfId="5016"/>
    <cellStyle name="Comma 5 3 2 4 8" xfId="20619"/>
    <cellStyle name="Comma 5 3 2 5" xfId="1293"/>
    <cellStyle name="Comma 5 3 2 5 2" xfId="3014"/>
    <cellStyle name="Comma 5 3 2 5 2 2" xfId="16560"/>
    <cellStyle name="Comma 5 3 2 5 2 2 2" xfId="26778"/>
    <cellStyle name="Comma 5 3 2 5 2 3" xfId="12982"/>
    <cellStyle name="Comma 5 3 2 5 2 4" xfId="7691"/>
    <cellStyle name="Comma 5 3 2 5 2 5" xfId="21771"/>
    <cellStyle name="Comma 5 3 2 5 3" xfId="4287"/>
    <cellStyle name="Comma 5 3 2 5 3 2" xfId="17932"/>
    <cellStyle name="Comma 5 3 2 5 3 2 2" xfId="28183"/>
    <cellStyle name="Comma 5 3 2 5 3 3" xfId="14353"/>
    <cellStyle name="Comma 5 3 2 5 3 4" xfId="9096"/>
    <cellStyle name="Comma 5 3 2 5 3 5" xfId="23176"/>
    <cellStyle name="Comma 5 3 2 5 4" xfId="6807"/>
    <cellStyle name="Comma 5 3 2 5 4 2" xfId="15891"/>
    <cellStyle name="Comma 5 3 2 5 4 3" xfId="25895"/>
    <cellStyle name="Comma 5 3 2 5 5" xfId="10550"/>
    <cellStyle name="Comma 5 3 2 5 5 2" xfId="19377"/>
    <cellStyle name="Comma 5 3 2 5 5 3" xfId="29628"/>
    <cellStyle name="Comma 5 3 2 5 6" xfId="11996"/>
    <cellStyle name="Comma 5 3 2 5 6 2" xfId="24377"/>
    <cellStyle name="Comma 5 3 2 5 7" xfId="5285"/>
    <cellStyle name="Comma 5 3 2 5 8" xfId="20888"/>
    <cellStyle name="Comma 5 3 2 6" xfId="1843"/>
    <cellStyle name="Comma 5 3 2 6 2" xfId="3445"/>
    <cellStyle name="Comma 5 3 2 6 2 2" xfId="16999"/>
    <cellStyle name="Comma 5 3 2 6 2 2 2" xfId="27218"/>
    <cellStyle name="Comma 5 3 2 6 2 3" xfId="13420"/>
    <cellStyle name="Comma 5 3 2 6 2 4" xfId="8131"/>
    <cellStyle name="Comma 5 3 2 6 2 5" xfId="22211"/>
    <cellStyle name="Comma 5 3 2 6 3" xfId="4658"/>
    <cellStyle name="Comma 5 3 2 6 3 2" xfId="18363"/>
    <cellStyle name="Comma 5 3 2 6 3 2 2" xfId="28614"/>
    <cellStyle name="Comma 5 3 2 6 3 3" xfId="14784"/>
    <cellStyle name="Comma 5 3 2 6 3 4" xfId="9527"/>
    <cellStyle name="Comma 5 3 2 6 3 5" xfId="23607"/>
    <cellStyle name="Comma 5 3 2 6 4" xfId="6319"/>
    <cellStyle name="Comma 5 3 2 6 4 2" xfId="15405"/>
    <cellStyle name="Comma 5 3 2 6 4 3" xfId="25409"/>
    <cellStyle name="Comma 5 3 2 6 5" xfId="10981"/>
    <cellStyle name="Comma 5 3 2 6 5 2" xfId="19808"/>
    <cellStyle name="Comma 5 3 2 6 5 3" xfId="30059"/>
    <cellStyle name="Comma 5 3 2 6 6" xfId="12427"/>
    <cellStyle name="Comma 5 3 2 6 6 2" xfId="24817"/>
    <cellStyle name="Comma 5 3 2 6 7" xfId="5725"/>
    <cellStyle name="Comma 5 3 2 6 8" xfId="20402"/>
    <cellStyle name="Comma 5 3 2 7" xfId="2402"/>
    <cellStyle name="Comma 5 3 2 7 2" xfId="16251"/>
    <cellStyle name="Comma 5 3 2 7 2 2" xfId="26292"/>
    <cellStyle name="Comma 5 3 2 7 3" xfId="12837"/>
    <cellStyle name="Comma 5 3 2 7 4" xfId="7205"/>
    <cellStyle name="Comma 5 3 2 7 5" xfId="21285"/>
    <cellStyle name="Comma 5 3 2 8" xfId="3820"/>
    <cellStyle name="Comma 5 3 2 8 2" xfId="17320"/>
    <cellStyle name="Comma 5 3 2 8 2 2" xfId="27571"/>
    <cellStyle name="Comma 5 3 2 8 3" xfId="13741"/>
    <cellStyle name="Comma 5 3 2 8 4" xfId="8484"/>
    <cellStyle name="Comma 5 3 2 8 5" xfId="22564"/>
    <cellStyle name="Comma 5 3 2 9" xfId="6045"/>
    <cellStyle name="Comma 5 3 2 9 2" xfId="15131"/>
    <cellStyle name="Comma 5 3 2 9 3" xfId="25135"/>
    <cellStyle name="Comma 5 3 3" xfId="348"/>
    <cellStyle name="Comma 5 3 3 10" xfId="11425"/>
    <cellStyle name="Comma 5 3 3 10 2" xfId="23934"/>
    <cellStyle name="Comma 5 3 3 11" xfId="4842"/>
    <cellStyle name="Comma 5 3 3 12" xfId="711"/>
    <cellStyle name="Comma 5 3 3 13" xfId="20171"/>
    <cellStyle name="Comma 5 3 3 2" xfId="450"/>
    <cellStyle name="Comma 5 3 3 2 10" xfId="813"/>
    <cellStyle name="Comma 5 3 3 2 11" xfId="20271"/>
    <cellStyle name="Comma 5 3 3 2 2" xfId="939"/>
    <cellStyle name="Comma 5 3 3 2 2 2" xfId="2670"/>
    <cellStyle name="Comma 5 3 3 2 2 2 2" xfId="16564"/>
    <cellStyle name="Comma 5 3 3 2 2 2 2 2" xfId="26782"/>
    <cellStyle name="Comma 5 3 3 2 2 2 3" xfId="12986"/>
    <cellStyle name="Comma 5 3 3 2 2 2 4" xfId="7695"/>
    <cellStyle name="Comma 5 3 3 2 2 2 5" xfId="21775"/>
    <cellStyle name="Comma 5 3 3 2 2 3" xfId="3943"/>
    <cellStyle name="Comma 5 3 3 2 2 3 2" xfId="17588"/>
    <cellStyle name="Comma 5 3 3 2 2 3 2 2" xfId="27839"/>
    <cellStyle name="Comma 5 3 3 2 2 3 3" xfId="14009"/>
    <cellStyle name="Comma 5 3 3 2 2 3 4" xfId="8752"/>
    <cellStyle name="Comma 5 3 3 2 2 3 5" xfId="22832"/>
    <cellStyle name="Comma 5 3 3 2 2 4" xfId="6811"/>
    <cellStyle name="Comma 5 3 3 2 2 4 2" xfId="15895"/>
    <cellStyle name="Comma 5 3 3 2 2 4 3" xfId="25899"/>
    <cellStyle name="Comma 5 3 3 2 2 5" xfId="10206"/>
    <cellStyle name="Comma 5 3 3 2 2 5 2" xfId="19033"/>
    <cellStyle name="Comma 5 3 3 2 2 5 3" xfId="29284"/>
    <cellStyle name="Comma 5 3 3 2 2 6" xfId="11650"/>
    <cellStyle name="Comma 5 3 3 2 2 6 2" xfId="24381"/>
    <cellStyle name="Comma 5 3 3 2 2 7" xfId="5289"/>
    <cellStyle name="Comma 5 3 3 2 2 8" xfId="20892"/>
    <cellStyle name="Comma 5 3 3 2 3" xfId="1297"/>
    <cellStyle name="Comma 5 3 3 2 3 2" xfId="3018"/>
    <cellStyle name="Comma 5 3 3 2 3 2 2" xfId="17142"/>
    <cellStyle name="Comma 5 3 3 2 3 2 2 2" xfId="27361"/>
    <cellStyle name="Comma 5 3 3 2 3 2 3" xfId="13563"/>
    <cellStyle name="Comma 5 3 3 2 3 2 4" xfId="8274"/>
    <cellStyle name="Comma 5 3 3 2 3 2 5" xfId="22354"/>
    <cellStyle name="Comma 5 3 3 2 3 3" xfId="4291"/>
    <cellStyle name="Comma 5 3 3 2 3 3 2" xfId="17936"/>
    <cellStyle name="Comma 5 3 3 2 3 3 2 2" xfId="28187"/>
    <cellStyle name="Comma 5 3 3 2 3 3 3" xfId="14357"/>
    <cellStyle name="Comma 5 3 3 2 3 3 4" xfId="9100"/>
    <cellStyle name="Comma 5 3 3 2 3 3 5" xfId="23180"/>
    <cellStyle name="Comma 5 3 3 2 3 4" xfId="6681"/>
    <cellStyle name="Comma 5 3 3 2 3 4 2" xfId="15765"/>
    <cellStyle name="Comma 5 3 3 2 3 4 3" xfId="25769"/>
    <cellStyle name="Comma 5 3 3 2 3 5" xfId="10554"/>
    <cellStyle name="Comma 5 3 3 2 3 5 2" xfId="19381"/>
    <cellStyle name="Comma 5 3 3 2 3 5 3" xfId="29632"/>
    <cellStyle name="Comma 5 3 3 2 3 6" xfId="12000"/>
    <cellStyle name="Comma 5 3 3 2 3 6 2" xfId="24960"/>
    <cellStyle name="Comma 5 3 3 2 3 7" xfId="5868"/>
    <cellStyle name="Comma 5 3 3 2 3 8" xfId="20762"/>
    <cellStyle name="Comma 5 3 3 2 4" xfId="1990"/>
    <cellStyle name="Comma 5 3 3 2 4 2" xfId="3588"/>
    <cellStyle name="Comma 5 3 3 2 4 2 2" xfId="18506"/>
    <cellStyle name="Comma 5 3 3 2 4 2 2 2" xfId="28757"/>
    <cellStyle name="Comma 5 3 3 2 4 2 3" xfId="14927"/>
    <cellStyle name="Comma 5 3 3 2 4 2 4" xfId="9670"/>
    <cellStyle name="Comma 5 3 3 2 4 2 5" xfId="23750"/>
    <cellStyle name="Comma 5 3 3 2 4 3" xfId="11124"/>
    <cellStyle name="Comma 5 3 3 2 4 3 2" xfId="19951"/>
    <cellStyle name="Comma 5 3 3 2 4 3 3" xfId="30202"/>
    <cellStyle name="Comma 5 3 3 2 4 4" xfId="12570"/>
    <cellStyle name="Comma 5 3 3 2 4 4 2" xfId="26652"/>
    <cellStyle name="Comma 5 3 3 2 4 5" xfId="7565"/>
    <cellStyle name="Comma 5 3 3 2 4 6" xfId="21645"/>
    <cellStyle name="Comma 5 3 3 2 5" xfId="2545"/>
    <cellStyle name="Comma 5 3 3 2 5 2" xfId="17463"/>
    <cellStyle name="Comma 5 3 3 2 5 2 2" xfId="27714"/>
    <cellStyle name="Comma 5 3 3 2 5 3" xfId="13884"/>
    <cellStyle name="Comma 5 3 3 2 5 4" xfId="8627"/>
    <cellStyle name="Comma 5 3 3 2 5 5" xfId="22707"/>
    <cellStyle name="Comma 5 3 3 2 6" xfId="6188"/>
    <cellStyle name="Comma 5 3 3 2 6 2" xfId="15274"/>
    <cellStyle name="Comma 5 3 3 2 6 3" xfId="25278"/>
    <cellStyle name="Comma 5 3 3 2 7" xfId="10081"/>
    <cellStyle name="Comma 5 3 3 2 7 2" xfId="18908"/>
    <cellStyle name="Comma 5 3 3 2 7 3" xfId="29159"/>
    <cellStyle name="Comma 5 3 3 2 8" xfId="11525"/>
    <cellStyle name="Comma 5 3 3 2 8 2" xfId="24251"/>
    <cellStyle name="Comma 5 3 3 2 9" xfId="5159"/>
    <cellStyle name="Comma 5 3 3 3" xfId="938"/>
    <cellStyle name="Comma 5 3 3 3 2" xfId="2669"/>
    <cellStyle name="Comma 5 3 3 3 2 2" xfId="16479"/>
    <cellStyle name="Comma 5 3 3 3 2 2 2" xfId="26552"/>
    <cellStyle name="Comma 5 3 3 3 2 3" xfId="12680"/>
    <cellStyle name="Comma 5 3 3 3 2 4" xfId="7465"/>
    <cellStyle name="Comma 5 3 3 3 2 5" xfId="21545"/>
    <cellStyle name="Comma 5 3 3 3 3" xfId="3942"/>
    <cellStyle name="Comma 5 3 3 3 3 2" xfId="17587"/>
    <cellStyle name="Comma 5 3 3 3 3 2 2" xfId="27838"/>
    <cellStyle name="Comma 5 3 3 3 3 3" xfId="14008"/>
    <cellStyle name="Comma 5 3 3 3 3 4" xfId="8751"/>
    <cellStyle name="Comma 5 3 3 3 3 5" xfId="22831"/>
    <cellStyle name="Comma 5 3 3 3 4" xfId="6581"/>
    <cellStyle name="Comma 5 3 3 3 4 2" xfId="15665"/>
    <cellStyle name="Comma 5 3 3 3 4 3" xfId="25669"/>
    <cellStyle name="Comma 5 3 3 3 5" xfId="10205"/>
    <cellStyle name="Comma 5 3 3 3 5 2" xfId="19032"/>
    <cellStyle name="Comma 5 3 3 3 5 3" xfId="29283"/>
    <cellStyle name="Comma 5 3 3 3 6" xfId="11649"/>
    <cellStyle name="Comma 5 3 3 3 6 2" xfId="24151"/>
    <cellStyle name="Comma 5 3 3 3 7" xfId="5059"/>
    <cellStyle name="Comma 5 3 3 3 8" xfId="20662"/>
    <cellStyle name="Comma 5 3 3 4" xfId="1296"/>
    <cellStyle name="Comma 5 3 3 4 2" xfId="3017"/>
    <cellStyle name="Comma 5 3 3 4 2 2" xfId="16563"/>
    <cellStyle name="Comma 5 3 3 4 2 2 2" xfId="26781"/>
    <cellStyle name="Comma 5 3 3 4 2 3" xfId="12985"/>
    <cellStyle name="Comma 5 3 3 4 2 4" xfId="7694"/>
    <cellStyle name="Comma 5 3 3 4 2 5" xfId="21774"/>
    <cellStyle name="Comma 5 3 3 4 3" xfId="4290"/>
    <cellStyle name="Comma 5 3 3 4 3 2" xfId="17935"/>
    <cellStyle name="Comma 5 3 3 4 3 2 2" xfId="28186"/>
    <cellStyle name="Comma 5 3 3 4 3 3" xfId="14356"/>
    <cellStyle name="Comma 5 3 3 4 3 4" xfId="9099"/>
    <cellStyle name="Comma 5 3 3 4 3 5" xfId="23179"/>
    <cellStyle name="Comma 5 3 3 4 4" xfId="6810"/>
    <cellStyle name="Comma 5 3 3 4 4 2" xfId="15894"/>
    <cellStyle name="Comma 5 3 3 4 4 3" xfId="25898"/>
    <cellStyle name="Comma 5 3 3 4 5" xfId="10553"/>
    <cellStyle name="Comma 5 3 3 4 5 2" xfId="19380"/>
    <cellStyle name="Comma 5 3 3 4 5 3" xfId="29631"/>
    <cellStyle name="Comma 5 3 3 4 6" xfId="11999"/>
    <cellStyle name="Comma 5 3 3 4 6 2" xfId="24380"/>
    <cellStyle name="Comma 5 3 3 4 7" xfId="5288"/>
    <cellStyle name="Comma 5 3 3 4 8" xfId="20891"/>
    <cellStyle name="Comma 5 3 3 5" xfId="1888"/>
    <cellStyle name="Comma 5 3 3 5 2" xfId="3488"/>
    <cellStyle name="Comma 5 3 3 5 2 2" xfId="17042"/>
    <cellStyle name="Comma 5 3 3 5 2 2 2" xfId="27261"/>
    <cellStyle name="Comma 5 3 3 5 2 3" xfId="13463"/>
    <cellStyle name="Comma 5 3 3 5 2 4" xfId="8174"/>
    <cellStyle name="Comma 5 3 3 5 2 5" xfId="22254"/>
    <cellStyle name="Comma 5 3 3 5 3" xfId="4701"/>
    <cellStyle name="Comma 5 3 3 5 3 2" xfId="18406"/>
    <cellStyle name="Comma 5 3 3 5 3 2 2" xfId="28657"/>
    <cellStyle name="Comma 5 3 3 5 3 3" xfId="14827"/>
    <cellStyle name="Comma 5 3 3 5 3 4" xfId="9570"/>
    <cellStyle name="Comma 5 3 3 5 3 5" xfId="23650"/>
    <cellStyle name="Comma 5 3 3 5 4" xfId="6362"/>
    <cellStyle name="Comma 5 3 3 5 4 2" xfId="15448"/>
    <cellStyle name="Comma 5 3 3 5 4 3" xfId="25452"/>
    <cellStyle name="Comma 5 3 3 5 5" xfId="11024"/>
    <cellStyle name="Comma 5 3 3 5 5 2" xfId="19851"/>
    <cellStyle name="Comma 5 3 3 5 5 3" xfId="30102"/>
    <cellStyle name="Comma 5 3 3 5 6" xfId="12470"/>
    <cellStyle name="Comma 5 3 3 5 6 2" xfId="24860"/>
    <cellStyle name="Comma 5 3 3 5 7" xfId="5768"/>
    <cellStyle name="Comma 5 3 3 5 8" xfId="20445"/>
    <cellStyle name="Comma 5 3 3 6" xfId="2445"/>
    <cellStyle name="Comma 5 3 3 6 2" xfId="16291"/>
    <cellStyle name="Comma 5 3 3 6 2 2" xfId="26335"/>
    <cellStyle name="Comma 5 3 3 6 3" xfId="12903"/>
    <cellStyle name="Comma 5 3 3 6 4" xfId="7248"/>
    <cellStyle name="Comma 5 3 3 6 5" xfId="21328"/>
    <cellStyle name="Comma 5 3 3 7" xfId="3863"/>
    <cellStyle name="Comma 5 3 3 7 2" xfId="17363"/>
    <cellStyle name="Comma 5 3 3 7 2 2" xfId="27614"/>
    <cellStyle name="Comma 5 3 3 7 3" xfId="13784"/>
    <cellStyle name="Comma 5 3 3 7 4" xfId="8527"/>
    <cellStyle name="Comma 5 3 3 7 5" xfId="22607"/>
    <cellStyle name="Comma 5 3 3 8" xfId="6088"/>
    <cellStyle name="Comma 5 3 3 8 2" xfId="15174"/>
    <cellStyle name="Comma 5 3 3 8 3" xfId="25178"/>
    <cellStyle name="Comma 5 3 3 9" xfId="9981"/>
    <cellStyle name="Comma 5 3 3 9 2" xfId="18808"/>
    <cellStyle name="Comma 5 3 3 9 3" xfId="29059"/>
    <cellStyle name="Comma 5 3 4" xfId="269"/>
    <cellStyle name="Comma 5 3 4 10" xfId="11352"/>
    <cellStyle name="Comma 5 3 4 10 2" xfId="23966"/>
    <cellStyle name="Comma 5 3 4 11" xfId="4874"/>
    <cellStyle name="Comma 5 3 4 12" xfId="634"/>
    <cellStyle name="Comma 5 3 4 13" xfId="20098"/>
    <cellStyle name="Comma 5 3 4 2" xfId="483"/>
    <cellStyle name="Comma 5 3 4 2 10" xfId="845"/>
    <cellStyle name="Comma 5 3 4 2 11" xfId="20303"/>
    <cellStyle name="Comma 5 3 4 2 2" xfId="941"/>
    <cellStyle name="Comma 5 3 4 2 2 2" xfId="2672"/>
    <cellStyle name="Comma 5 3 4 2 2 2 2" xfId="16566"/>
    <cellStyle name="Comma 5 3 4 2 2 2 2 2" xfId="26784"/>
    <cellStyle name="Comma 5 3 4 2 2 2 3" xfId="12988"/>
    <cellStyle name="Comma 5 3 4 2 2 2 4" xfId="7697"/>
    <cellStyle name="Comma 5 3 4 2 2 2 5" xfId="21777"/>
    <cellStyle name="Comma 5 3 4 2 2 3" xfId="3945"/>
    <cellStyle name="Comma 5 3 4 2 2 3 2" xfId="17590"/>
    <cellStyle name="Comma 5 3 4 2 2 3 2 2" xfId="27841"/>
    <cellStyle name="Comma 5 3 4 2 2 3 3" xfId="14011"/>
    <cellStyle name="Comma 5 3 4 2 2 3 4" xfId="8754"/>
    <cellStyle name="Comma 5 3 4 2 2 3 5" xfId="22834"/>
    <cellStyle name="Comma 5 3 4 2 2 4" xfId="6813"/>
    <cellStyle name="Comma 5 3 4 2 2 4 2" xfId="15897"/>
    <cellStyle name="Comma 5 3 4 2 2 4 3" xfId="25901"/>
    <cellStyle name="Comma 5 3 4 2 2 5" xfId="10208"/>
    <cellStyle name="Comma 5 3 4 2 2 5 2" xfId="19035"/>
    <cellStyle name="Comma 5 3 4 2 2 5 3" xfId="29286"/>
    <cellStyle name="Comma 5 3 4 2 2 6" xfId="11652"/>
    <cellStyle name="Comma 5 3 4 2 2 6 2" xfId="24383"/>
    <cellStyle name="Comma 5 3 4 2 2 7" xfId="5291"/>
    <cellStyle name="Comma 5 3 4 2 2 8" xfId="20894"/>
    <cellStyle name="Comma 5 3 4 2 3" xfId="1299"/>
    <cellStyle name="Comma 5 3 4 2 3 2" xfId="3020"/>
    <cellStyle name="Comma 5 3 4 2 3 2 2" xfId="17174"/>
    <cellStyle name="Comma 5 3 4 2 3 2 2 2" xfId="27393"/>
    <cellStyle name="Comma 5 3 4 2 3 2 3" xfId="13595"/>
    <cellStyle name="Comma 5 3 4 2 3 2 4" xfId="8306"/>
    <cellStyle name="Comma 5 3 4 2 3 2 5" xfId="22386"/>
    <cellStyle name="Comma 5 3 4 2 3 3" xfId="4293"/>
    <cellStyle name="Comma 5 3 4 2 3 3 2" xfId="17938"/>
    <cellStyle name="Comma 5 3 4 2 3 3 2 2" xfId="28189"/>
    <cellStyle name="Comma 5 3 4 2 3 3 3" xfId="14359"/>
    <cellStyle name="Comma 5 3 4 2 3 3 4" xfId="9102"/>
    <cellStyle name="Comma 5 3 4 2 3 3 5" xfId="23182"/>
    <cellStyle name="Comma 5 3 4 2 3 4" xfId="6713"/>
    <cellStyle name="Comma 5 3 4 2 3 4 2" xfId="15797"/>
    <cellStyle name="Comma 5 3 4 2 3 4 3" xfId="25801"/>
    <cellStyle name="Comma 5 3 4 2 3 5" xfId="10556"/>
    <cellStyle name="Comma 5 3 4 2 3 5 2" xfId="19383"/>
    <cellStyle name="Comma 5 3 4 2 3 5 3" xfId="29634"/>
    <cellStyle name="Comma 5 3 4 2 3 6" xfId="12002"/>
    <cellStyle name="Comma 5 3 4 2 3 6 2" xfId="24992"/>
    <cellStyle name="Comma 5 3 4 2 3 7" xfId="5900"/>
    <cellStyle name="Comma 5 3 4 2 3 8" xfId="20794"/>
    <cellStyle name="Comma 5 3 4 2 4" xfId="2023"/>
    <cellStyle name="Comma 5 3 4 2 4 2" xfId="3620"/>
    <cellStyle name="Comma 5 3 4 2 4 2 2" xfId="18538"/>
    <cellStyle name="Comma 5 3 4 2 4 2 2 2" xfId="28789"/>
    <cellStyle name="Comma 5 3 4 2 4 2 3" xfId="14959"/>
    <cellStyle name="Comma 5 3 4 2 4 2 4" xfId="9702"/>
    <cellStyle name="Comma 5 3 4 2 4 2 5" xfId="23782"/>
    <cellStyle name="Comma 5 3 4 2 4 3" xfId="11156"/>
    <cellStyle name="Comma 5 3 4 2 4 3 2" xfId="19983"/>
    <cellStyle name="Comma 5 3 4 2 4 3 3" xfId="30234"/>
    <cellStyle name="Comma 5 3 4 2 4 4" xfId="12602"/>
    <cellStyle name="Comma 5 3 4 2 4 4 2" xfId="26684"/>
    <cellStyle name="Comma 5 3 4 2 4 5" xfId="7597"/>
    <cellStyle name="Comma 5 3 4 2 4 6" xfId="21677"/>
    <cellStyle name="Comma 5 3 4 2 5" xfId="2577"/>
    <cellStyle name="Comma 5 3 4 2 5 2" xfId="17495"/>
    <cellStyle name="Comma 5 3 4 2 5 2 2" xfId="27746"/>
    <cellStyle name="Comma 5 3 4 2 5 3" xfId="13916"/>
    <cellStyle name="Comma 5 3 4 2 5 4" xfId="8659"/>
    <cellStyle name="Comma 5 3 4 2 5 5" xfId="22739"/>
    <cellStyle name="Comma 5 3 4 2 6" xfId="6220"/>
    <cellStyle name="Comma 5 3 4 2 6 2" xfId="15306"/>
    <cellStyle name="Comma 5 3 4 2 6 3" xfId="25310"/>
    <cellStyle name="Comma 5 3 4 2 7" xfId="10113"/>
    <cellStyle name="Comma 5 3 4 2 7 2" xfId="18940"/>
    <cellStyle name="Comma 5 3 4 2 7 3" xfId="29191"/>
    <cellStyle name="Comma 5 3 4 2 8" xfId="11557"/>
    <cellStyle name="Comma 5 3 4 2 8 2" xfId="24283"/>
    <cellStyle name="Comma 5 3 4 2 9" xfId="5191"/>
    <cellStyle name="Comma 5 3 4 3" xfId="940"/>
    <cellStyle name="Comma 5 3 4 3 2" xfId="2671"/>
    <cellStyle name="Comma 5 3 4 3 2 2" xfId="16406"/>
    <cellStyle name="Comma 5 3 4 3 2 2 2" xfId="26479"/>
    <cellStyle name="Comma 5 3 4 3 2 3" xfId="12742"/>
    <cellStyle name="Comma 5 3 4 3 2 4" xfId="7392"/>
    <cellStyle name="Comma 5 3 4 3 2 5" xfId="21472"/>
    <cellStyle name="Comma 5 3 4 3 3" xfId="3944"/>
    <cellStyle name="Comma 5 3 4 3 3 2" xfId="17589"/>
    <cellStyle name="Comma 5 3 4 3 3 2 2" xfId="27840"/>
    <cellStyle name="Comma 5 3 4 3 3 3" xfId="14010"/>
    <cellStyle name="Comma 5 3 4 3 3 4" xfId="8753"/>
    <cellStyle name="Comma 5 3 4 3 3 5" xfId="22833"/>
    <cellStyle name="Comma 5 3 4 3 4" xfId="6508"/>
    <cellStyle name="Comma 5 3 4 3 4 2" xfId="15592"/>
    <cellStyle name="Comma 5 3 4 3 4 3" xfId="25596"/>
    <cellStyle name="Comma 5 3 4 3 5" xfId="10207"/>
    <cellStyle name="Comma 5 3 4 3 5 2" xfId="19034"/>
    <cellStyle name="Comma 5 3 4 3 5 3" xfId="29285"/>
    <cellStyle name="Comma 5 3 4 3 6" xfId="11651"/>
    <cellStyle name="Comma 5 3 4 3 6 2" xfId="24078"/>
    <cellStyle name="Comma 5 3 4 3 7" xfId="4986"/>
    <cellStyle name="Comma 5 3 4 3 8" xfId="20589"/>
    <cellStyle name="Comma 5 3 4 4" xfId="1298"/>
    <cellStyle name="Comma 5 3 4 4 2" xfId="3019"/>
    <cellStyle name="Comma 5 3 4 4 2 2" xfId="16565"/>
    <cellStyle name="Comma 5 3 4 4 2 2 2" xfId="26783"/>
    <cellStyle name="Comma 5 3 4 4 2 3" xfId="12987"/>
    <cellStyle name="Comma 5 3 4 4 2 4" xfId="7696"/>
    <cellStyle name="Comma 5 3 4 4 2 5" xfId="21776"/>
    <cellStyle name="Comma 5 3 4 4 3" xfId="4292"/>
    <cellStyle name="Comma 5 3 4 4 3 2" xfId="17937"/>
    <cellStyle name="Comma 5 3 4 4 3 2 2" xfId="28188"/>
    <cellStyle name="Comma 5 3 4 4 3 3" xfId="14358"/>
    <cellStyle name="Comma 5 3 4 4 3 4" xfId="9101"/>
    <cellStyle name="Comma 5 3 4 4 3 5" xfId="23181"/>
    <cellStyle name="Comma 5 3 4 4 4" xfId="6812"/>
    <cellStyle name="Comma 5 3 4 4 4 2" xfId="15896"/>
    <cellStyle name="Comma 5 3 4 4 4 3" xfId="25900"/>
    <cellStyle name="Comma 5 3 4 4 5" xfId="10555"/>
    <cellStyle name="Comma 5 3 4 4 5 2" xfId="19382"/>
    <cellStyle name="Comma 5 3 4 4 5 3" xfId="29633"/>
    <cellStyle name="Comma 5 3 4 4 6" xfId="12001"/>
    <cellStyle name="Comma 5 3 4 4 6 2" xfId="24382"/>
    <cellStyle name="Comma 5 3 4 4 7" xfId="5290"/>
    <cellStyle name="Comma 5 3 4 4 8" xfId="20893"/>
    <cellStyle name="Comma 5 3 4 5" xfId="1809"/>
    <cellStyle name="Comma 5 3 4 5 2" xfId="3415"/>
    <cellStyle name="Comma 5 3 4 5 2 2" xfId="16969"/>
    <cellStyle name="Comma 5 3 4 5 2 2 2" xfId="27188"/>
    <cellStyle name="Comma 5 3 4 5 2 3" xfId="13390"/>
    <cellStyle name="Comma 5 3 4 5 2 4" xfId="8101"/>
    <cellStyle name="Comma 5 3 4 5 2 5" xfId="22181"/>
    <cellStyle name="Comma 5 3 4 5 3" xfId="4628"/>
    <cellStyle name="Comma 5 3 4 5 3 2" xfId="18333"/>
    <cellStyle name="Comma 5 3 4 5 3 2 2" xfId="28584"/>
    <cellStyle name="Comma 5 3 4 5 3 3" xfId="14754"/>
    <cellStyle name="Comma 5 3 4 5 3 4" xfId="9497"/>
    <cellStyle name="Comma 5 3 4 5 3 5" xfId="23577"/>
    <cellStyle name="Comma 5 3 4 5 4" xfId="6394"/>
    <cellStyle name="Comma 5 3 4 5 4 2" xfId="15480"/>
    <cellStyle name="Comma 5 3 4 5 4 3" xfId="25484"/>
    <cellStyle name="Comma 5 3 4 5 5" xfId="10951"/>
    <cellStyle name="Comma 5 3 4 5 5 2" xfId="19778"/>
    <cellStyle name="Comma 5 3 4 5 5 3" xfId="30029"/>
    <cellStyle name="Comma 5 3 4 5 6" xfId="12397"/>
    <cellStyle name="Comma 5 3 4 5 6 2" xfId="24787"/>
    <cellStyle name="Comma 5 3 4 5 7" xfId="5695"/>
    <cellStyle name="Comma 5 3 4 5 8" xfId="20477"/>
    <cellStyle name="Comma 5 3 4 6" xfId="2372"/>
    <cellStyle name="Comma 5 3 4 6 2" xfId="16323"/>
    <cellStyle name="Comma 5 3 4 6 2 2" xfId="26367"/>
    <cellStyle name="Comma 5 3 4 6 3" xfId="12900"/>
    <cellStyle name="Comma 5 3 4 6 4" xfId="7280"/>
    <cellStyle name="Comma 5 3 4 6 5" xfId="21360"/>
    <cellStyle name="Comma 5 3 4 7" xfId="3791"/>
    <cellStyle name="Comma 5 3 4 7 2" xfId="17290"/>
    <cellStyle name="Comma 5 3 4 7 2 2" xfId="27541"/>
    <cellStyle name="Comma 5 3 4 7 3" xfId="13711"/>
    <cellStyle name="Comma 5 3 4 7 4" xfId="8454"/>
    <cellStyle name="Comma 5 3 4 7 5" xfId="22534"/>
    <cellStyle name="Comma 5 3 4 8" xfId="6015"/>
    <cellStyle name="Comma 5 3 4 8 2" xfId="15101"/>
    <cellStyle name="Comma 5 3 4 8 3" xfId="25105"/>
    <cellStyle name="Comma 5 3 4 9" xfId="9908"/>
    <cellStyle name="Comma 5 3 4 9 2" xfId="18735"/>
    <cellStyle name="Comma 5 3 4 9 3" xfId="28986"/>
    <cellStyle name="Comma 5 3 5" xfId="375"/>
    <cellStyle name="Comma 5 3 5 10" xfId="738"/>
    <cellStyle name="Comma 5 3 5 11" xfId="20198"/>
    <cellStyle name="Comma 5 3 5 2" xfId="942"/>
    <cellStyle name="Comma 5 3 5 2 2" xfId="2673"/>
    <cellStyle name="Comma 5 3 5 2 2 2" xfId="16567"/>
    <cellStyle name="Comma 5 3 5 2 2 2 2" xfId="26785"/>
    <cellStyle name="Comma 5 3 5 2 2 3" xfId="12989"/>
    <cellStyle name="Comma 5 3 5 2 2 4" xfId="7698"/>
    <cellStyle name="Comma 5 3 5 2 2 5" xfId="21778"/>
    <cellStyle name="Comma 5 3 5 2 3" xfId="3946"/>
    <cellStyle name="Comma 5 3 5 2 3 2" xfId="17591"/>
    <cellStyle name="Comma 5 3 5 2 3 2 2" xfId="27842"/>
    <cellStyle name="Comma 5 3 5 2 3 3" xfId="14012"/>
    <cellStyle name="Comma 5 3 5 2 3 4" xfId="8755"/>
    <cellStyle name="Comma 5 3 5 2 3 5" xfId="22835"/>
    <cellStyle name="Comma 5 3 5 2 4" xfId="6814"/>
    <cellStyle name="Comma 5 3 5 2 4 2" xfId="15898"/>
    <cellStyle name="Comma 5 3 5 2 4 3" xfId="25902"/>
    <cellStyle name="Comma 5 3 5 2 5" xfId="10209"/>
    <cellStyle name="Comma 5 3 5 2 5 2" xfId="19036"/>
    <cellStyle name="Comma 5 3 5 2 5 3" xfId="29287"/>
    <cellStyle name="Comma 5 3 5 2 6" xfId="11653"/>
    <cellStyle name="Comma 5 3 5 2 6 2" xfId="24384"/>
    <cellStyle name="Comma 5 3 5 2 7" xfId="5292"/>
    <cellStyle name="Comma 5 3 5 2 8" xfId="20895"/>
    <cellStyle name="Comma 5 3 5 3" xfId="1300"/>
    <cellStyle name="Comma 5 3 5 3 2" xfId="3021"/>
    <cellStyle name="Comma 5 3 5 3 2 2" xfId="17069"/>
    <cellStyle name="Comma 5 3 5 3 2 2 2" xfId="27288"/>
    <cellStyle name="Comma 5 3 5 3 2 3" xfId="13490"/>
    <cellStyle name="Comma 5 3 5 3 2 4" xfId="8201"/>
    <cellStyle name="Comma 5 3 5 3 2 5" xfId="22281"/>
    <cellStyle name="Comma 5 3 5 3 3" xfId="4294"/>
    <cellStyle name="Comma 5 3 5 3 3 2" xfId="17939"/>
    <cellStyle name="Comma 5 3 5 3 3 2 2" xfId="28190"/>
    <cellStyle name="Comma 5 3 5 3 3 3" xfId="14360"/>
    <cellStyle name="Comma 5 3 5 3 3 4" xfId="9103"/>
    <cellStyle name="Comma 5 3 5 3 3 5" xfId="23183"/>
    <cellStyle name="Comma 5 3 5 3 4" xfId="6608"/>
    <cellStyle name="Comma 5 3 5 3 4 2" xfId="15692"/>
    <cellStyle name="Comma 5 3 5 3 4 3" xfId="25696"/>
    <cellStyle name="Comma 5 3 5 3 5" xfId="10557"/>
    <cellStyle name="Comma 5 3 5 3 5 2" xfId="19384"/>
    <cellStyle name="Comma 5 3 5 3 5 3" xfId="29635"/>
    <cellStyle name="Comma 5 3 5 3 6" xfId="12003"/>
    <cellStyle name="Comma 5 3 5 3 6 2" xfId="24887"/>
    <cellStyle name="Comma 5 3 5 3 7" xfId="5795"/>
    <cellStyle name="Comma 5 3 5 3 8" xfId="20689"/>
    <cellStyle name="Comma 5 3 5 4" xfId="1915"/>
    <cellStyle name="Comma 5 3 5 4 2" xfId="3515"/>
    <cellStyle name="Comma 5 3 5 4 2 2" xfId="18433"/>
    <cellStyle name="Comma 5 3 5 4 2 2 2" xfId="28684"/>
    <cellStyle name="Comma 5 3 5 4 2 3" xfId="14854"/>
    <cellStyle name="Comma 5 3 5 4 2 4" xfId="9597"/>
    <cellStyle name="Comma 5 3 5 4 2 5" xfId="23677"/>
    <cellStyle name="Comma 5 3 5 4 3" xfId="11051"/>
    <cellStyle name="Comma 5 3 5 4 3 2" xfId="19878"/>
    <cellStyle name="Comma 5 3 5 4 3 3" xfId="30129"/>
    <cellStyle name="Comma 5 3 5 4 4" xfId="12497"/>
    <cellStyle name="Comma 5 3 5 4 4 2" xfId="26579"/>
    <cellStyle name="Comma 5 3 5 4 5" xfId="7492"/>
    <cellStyle name="Comma 5 3 5 4 6" xfId="21572"/>
    <cellStyle name="Comma 5 3 5 5" xfId="2472"/>
    <cellStyle name="Comma 5 3 5 5 2" xfId="17390"/>
    <cellStyle name="Comma 5 3 5 5 2 2" xfId="27641"/>
    <cellStyle name="Comma 5 3 5 5 3" xfId="13811"/>
    <cellStyle name="Comma 5 3 5 5 4" xfId="8554"/>
    <cellStyle name="Comma 5 3 5 5 5" xfId="22634"/>
    <cellStyle name="Comma 5 3 5 6" xfId="6115"/>
    <cellStyle name="Comma 5 3 5 6 2" xfId="15201"/>
    <cellStyle name="Comma 5 3 5 6 3" xfId="25205"/>
    <cellStyle name="Comma 5 3 5 7" xfId="10008"/>
    <cellStyle name="Comma 5 3 5 7 2" xfId="18835"/>
    <cellStyle name="Comma 5 3 5 7 3" xfId="29086"/>
    <cellStyle name="Comma 5 3 5 8" xfId="11452"/>
    <cellStyle name="Comma 5 3 5 8 2" xfId="24178"/>
    <cellStyle name="Comma 5 3 5 9" xfId="5086"/>
    <cellStyle name="Comma 5 3 6" xfId="238"/>
    <cellStyle name="Comma 5 3 6 10" xfId="605"/>
    <cellStyle name="Comma 5 3 6 11" xfId="20562"/>
    <cellStyle name="Comma 5 3 6 2" xfId="943"/>
    <cellStyle name="Comma 5 3 6 2 2" xfId="2674"/>
    <cellStyle name="Comma 5 3 6 2 2 2" xfId="16568"/>
    <cellStyle name="Comma 5 3 6 2 2 2 2" xfId="26786"/>
    <cellStyle name="Comma 5 3 6 2 2 3" xfId="12990"/>
    <cellStyle name="Comma 5 3 6 2 2 4" xfId="7699"/>
    <cellStyle name="Comma 5 3 6 2 2 5" xfId="21779"/>
    <cellStyle name="Comma 5 3 6 2 3" xfId="3947"/>
    <cellStyle name="Comma 5 3 6 2 3 2" xfId="17592"/>
    <cellStyle name="Comma 5 3 6 2 3 2 2" xfId="27843"/>
    <cellStyle name="Comma 5 3 6 2 3 3" xfId="14013"/>
    <cellStyle name="Comma 5 3 6 2 3 4" xfId="8756"/>
    <cellStyle name="Comma 5 3 6 2 3 5" xfId="22836"/>
    <cellStyle name="Comma 5 3 6 2 4" xfId="6815"/>
    <cellStyle name="Comma 5 3 6 2 4 2" xfId="15899"/>
    <cellStyle name="Comma 5 3 6 2 4 3" xfId="25903"/>
    <cellStyle name="Comma 5 3 6 2 5" xfId="10210"/>
    <cellStyle name="Comma 5 3 6 2 5 2" xfId="19037"/>
    <cellStyle name="Comma 5 3 6 2 5 3" xfId="29288"/>
    <cellStyle name="Comma 5 3 6 2 6" xfId="11654"/>
    <cellStyle name="Comma 5 3 6 2 6 2" xfId="24385"/>
    <cellStyle name="Comma 5 3 6 2 7" xfId="5293"/>
    <cellStyle name="Comma 5 3 6 2 8" xfId="20896"/>
    <cellStyle name="Comma 5 3 6 3" xfId="1301"/>
    <cellStyle name="Comma 5 3 6 3 2" xfId="3022"/>
    <cellStyle name="Comma 5 3 6 3 2 2" xfId="16942"/>
    <cellStyle name="Comma 5 3 6 3 2 2 2" xfId="27161"/>
    <cellStyle name="Comma 5 3 6 3 2 3" xfId="13363"/>
    <cellStyle name="Comma 5 3 6 3 2 4" xfId="8074"/>
    <cellStyle name="Comma 5 3 6 3 2 5" xfId="22154"/>
    <cellStyle name="Comma 5 3 6 3 3" xfId="4295"/>
    <cellStyle name="Comma 5 3 6 3 3 2" xfId="17940"/>
    <cellStyle name="Comma 5 3 6 3 3 2 2" xfId="28191"/>
    <cellStyle name="Comma 5 3 6 3 3 3" xfId="14361"/>
    <cellStyle name="Comma 5 3 6 3 3 4" xfId="9104"/>
    <cellStyle name="Comma 5 3 6 3 3 5" xfId="23184"/>
    <cellStyle name="Comma 5 3 6 3 4" xfId="7145"/>
    <cellStyle name="Comma 5 3 6 3 4 2" xfId="16228"/>
    <cellStyle name="Comma 5 3 6 3 4 3" xfId="26232"/>
    <cellStyle name="Comma 5 3 6 3 5" xfId="10558"/>
    <cellStyle name="Comma 5 3 6 3 5 2" xfId="19385"/>
    <cellStyle name="Comma 5 3 6 3 5 3" xfId="29636"/>
    <cellStyle name="Comma 5 3 6 3 6" xfId="12004"/>
    <cellStyle name="Comma 5 3 6 3 6 2" xfId="24760"/>
    <cellStyle name="Comma 5 3 6 3 7" xfId="5668"/>
    <cellStyle name="Comma 5 3 6 3 8" xfId="21225"/>
    <cellStyle name="Comma 5 3 6 4" xfId="1778"/>
    <cellStyle name="Comma 5 3 6 4 2" xfId="3388"/>
    <cellStyle name="Comma 5 3 6 4 2 2" xfId="18306"/>
    <cellStyle name="Comma 5 3 6 4 2 2 2" xfId="28557"/>
    <cellStyle name="Comma 5 3 6 4 2 3" xfId="14727"/>
    <cellStyle name="Comma 5 3 6 4 2 4" xfId="9470"/>
    <cellStyle name="Comma 5 3 6 4 2 5" xfId="23550"/>
    <cellStyle name="Comma 5 3 6 4 3" xfId="10924"/>
    <cellStyle name="Comma 5 3 6 4 3 2" xfId="19751"/>
    <cellStyle name="Comma 5 3 6 4 3 3" xfId="30002"/>
    <cellStyle name="Comma 5 3 6 4 4" xfId="12370"/>
    <cellStyle name="Comma 5 3 6 4 4 2" xfId="26452"/>
    <cellStyle name="Comma 5 3 6 4 5" xfId="7365"/>
    <cellStyle name="Comma 5 3 6 4 6" xfId="21445"/>
    <cellStyle name="Comma 5 3 6 5" xfId="2345"/>
    <cellStyle name="Comma 5 3 6 5 2" xfId="17261"/>
    <cellStyle name="Comma 5 3 6 5 2 2" xfId="27512"/>
    <cellStyle name="Comma 5 3 6 5 3" xfId="13682"/>
    <cellStyle name="Comma 5 3 6 5 4" xfId="8425"/>
    <cellStyle name="Comma 5 3 6 5 5" xfId="22505"/>
    <cellStyle name="Comma 5 3 6 6" xfId="6481"/>
    <cellStyle name="Comma 5 3 6 6 2" xfId="15565"/>
    <cellStyle name="Comma 5 3 6 6 3" xfId="25569"/>
    <cellStyle name="Comma 5 3 6 7" xfId="9881"/>
    <cellStyle name="Comma 5 3 6 7 2" xfId="18708"/>
    <cellStyle name="Comma 5 3 6 7 3" xfId="28959"/>
    <cellStyle name="Comma 5 3 6 8" xfId="11325"/>
    <cellStyle name="Comma 5 3 6 8 2" xfId="24051"/>
    <cellStyle name="Comma 5 3 6 9" xfId="4959"/>
    <cellStyle name="Comma 5 3 7" xfId="934"/>
    <cellStyle name="Comma 5 3 7 2" xfId="2665"/>
    <cellStyle name="Comma 5 3 7 2 2" xfId="16559"/>
    <cellStyle name="Comma 5 3 7 2 2 2" xfId="26777"/>
    <cellStyle name="Comma 5 3 7 2 3" xfId="12981"/>
    <cellStyle name="Comma 5 3 7 2 4" xfId="7690"/>
    <cellStyle name="Comma 5 3 7 2 5" xfId="21770"/>
    <cellStyle name="Comma 5 3 7 3" xfId="3938"/>
    <cellStyle name="Comma 5 3 7 3 2" xfId="17583"/>
    <cellStyle name="Comma 5 3 7 3 2 2" xfId="27834"/>
    <cellStyle name="Comma 5 3 7 3 3" xfId="14004"/>
    <cellStyle name="Comma 5 3 7 3 4" xfId="8747"/>
    <cellStyle name="Comma 5 3 7 3 5" xfId="22827"/>
    <cellStyle name="Comma 5 3 7 4" xfId="6806"/>
    <cellStyle name="Comma 5 3 7 4 2" xfId="15890"/>
    <cellStyle name="Comma 5 3 7 4 3" xfId="25894"/>
    <cellStyle name="Comma 5 3 7 5" xfId="10201"/>
    <cellStyle name="Comma 5 3 7 5 2" xfId="19028"/>
    <cellStyle name="Comma 5 3 7 5 3" xfId="29279"/>
    <cellStyle name="Comma 5 3 7 6" xfId="11645"/>
    <cellStyle name="Comma 5 3 7 6 2" xfId="24376"/>
    <cellStyle name="Comma 5 3 7 7" xfId="5284"/>
    <cellStyle name="Comma 5 3 7 8" xfId="20887"/>
    <cellStyle name="Comma 5 3 8" xfId="1292"/>
    <cellStyle name="Comma 5 3 8 2" xfId="3013"/>
    <cellStyle name="Comma 5 3 8 2 2" xfId="16897"/>
    <cellStyle name="Comma 5 3 8 2 2 2" xfId="27116"/>
    <cellStyle name="Comma 5 3 8 2 3" xfId="13319"/>
    <cellStyle name="Comma 5 3 8 2 4" xfId="8029"/>
    <cellStyle name="Comma 5 3 8 2 5" xfId="22109"/>
    <cellStyle name="Comma 5 3 8 3" xfId="4286"/>
    <cellStyle name="Comma 5 3 8 3 2" xfId="17931"/>
    <cellStyle name="Comma 5 3 8 3 2 2" xfId="28182"/>
    <cellStyle name="Comma 5 3 8 3 3" xfId="14352"/>
    <cellStyle name="Comma 5 3 8 3 4" xfId="9095"/>
    <cellStyle name="Comma 5 3 8 3 5" xfId="23175"/>
    <cellStyle name="Comma 5 3 8 4" xfId="6288"/>
    <cellStyle name="Comma 5 3 8 4 2" xfId="15374"/>
    <cellStyle name="Comma 5 3 8 4 3" xfId="25378"/>
    <cellStyle name="Comma 5 3 8 5" xfId="10549"/>
    <cellStyle name="Comma 5 3 8 5 2" xfId="19376"/>
    <cellStyle name="Comma 5 3 8 5 3" xfId="29627"/>
    <cellStyle name="Comma 5 3 8 6" xfId="11995"/>
    <cellStyle name="Comma 5 3 8 6 2" xfId="24715"/>
    <cellStyle name="Comma 5 3 8 7" xfId="5623"/>
    <cellStyle name="Comma 5 3 8 8" xfId="20371"/>
    <cellStyle name="Comma 5 3 9" xfId="1727"/>
    <cellStyle name="Comma 5 3 9 2" xfId="3343"/>
    <cellStyle name="Comma 5 3 9 2 2" xfId="18261"/>
    <cellStyle name="Comma 5 3 9 2 2 2" xfId="28512"/>
    <cellStyle name="Comma 5 3 9 2 3" xfId="14682"/>
    <cellStyle name="Comma 5 3 9 2 4" xfId="9425"/>
    <cellStyle name="Comma 5 3 9 2 5" xfId="23505"/>
    <cellStyle name="Comma 5 3 9 3" xfId="10879"/>
    <cellStyle name="Comma 5 3 9 3 2" xfId="19706"/>
    <cellStyle name="Comma 5 3 9 3 3" xfId="29957"/>
    <cellStyle name="Comma 5 3 9 4" xfId="12325"/>
    <cellStyle name="Comma 5 3 9 4 2" xfId="26261"/>
    <cellStyle name="Comma 5 3 9 5" xfId="7174"/>
    <cellStyle name="Comma 5 3 9 6" xfId="21254"/>
    <cellStyle name="Comma 5 4" xfId="136"/>
    <cellStyle name="Comma 5 4 10" xfId="2308"/>
    <cellStyle name="Comma 5 4 10 2" xfId="9844"/>
    <cellStyle name="Comma 5 4 10 2 2" xfId="18671"/>
    <cellStyle name="Comma 5 4 10 2 3" xfId="28922"/>
    <cellStyle name="Comma 5 4 10 3" xfId="11288"/>
    <cellStyle name="Comma 5 4 10 3 2" xfId="27475"/>
    <cellStyle name="Comma 5 4 10 4" xfId="8388"/>
    <cellStyle name="Comma 5 4 10 5" xfId="22468"/>
    <cellStyle name="Comma 5 4 11" xfId="2278"/>
    <cellStyle name="Comma 5 4 11 2" xfId="15082"/>
    <cellStyle name="Comma 5 4 11 3" xfId="5996"/>
    <cellStyle name="Comma 5 4 11 4" xfId="25086"/>
    <cellStyle name="Comma 5 4 12" xfId="9814"/>
    <cellStyle name="Comma 5 4 12 2" xfId="18641"/>
    <cellStyle name="Comma 5 4 12 3" xfId="28892"/>
    <cellStyle name="Comma 5 4 13" xfId="11258"/>
    <cellStyle name="Comma 5 4 13 2" xfId="23867"/>
    <cellStyle name="Comma 5 4 14" xfId="4775"/>
    <cellStyle name="Comma 5 4 15" xfId="567"/>
    <cellStyle name="Comma 5 4 16" xfId="20079"/>
    <cellStyle name="Comma 5 4 2" xfId="311"/>
    <cellStyle name="Comma 5 4 2 10" xfId="9946"/>
    <cellStyle name="Comma 5 4 2 10 2" xfId="18773"/>
    <cellStyle name="Comma 5 4 2 10 3" xfId="29024"/>
    <cellStyle name="Comma 5 4 2 11" xfId="11390"/>
    <cellStyle name="Comma 5 4 2 11 2" xfId="23899"/>
    <cellStyle name="Comma 5 4 2 12" xfId="4807"/>
    <cellStyle name="Comma 5 4 2 13" xfId="675"/>
    <cellStyle name="Comma 5 4 2 14" xfId="20136"/>
    <cellStyle name="Comma 5 4 2 2" xfId="520"/>
    <cellStyle name="Comma 5 4 2 2 10" xfId="4911"/>
    <cellStyle name="Comma 5 4 2 2 11" xfId="882"/>
    <cellStyle name="Comma 5 4 2 2 12" xfId="20340"/>
    <cellStyle name="Comma 5 4 2 2 2" xfId="946"/>
    <cellStyle name="Comma 5 4 2 2 2 2" xfId="2677"/>
    <cellStyle name="Comma 5 4 2 2 2 2 2" xfId="16503"/>
    <cellStyle name="Comma 5 4 2 2 2 2 2 2" xfId="26721"/>
    <cellStyle name="Comma 5 4 2 2 2 2 3" xfId="12925"/>
    <cellStyle name="Comma 5 4 2 2 2 2 4" xfId="7634"/>
    <cellStyle name="Comma 5 4 2 2 2 2 5" xfId="21714"/>
    <cellStyle name="Comma 5 4 2 2 2 3" xfId="3950"/>
    <cellStyle name="Comma 5 4 2 2 2 3 2" xfId="17595"/>
    <cellStyle name="Comma 5 4 2 2 2 3 2 2" xfId="27846"/>
    <cellStyle name="Comma 5 4 2 2 2 3 3" xfId="14016"/>
    <cellStyle name="Comma 5 4 2 2 2 3 4" xfId="8759"/>
    <cellStyle name="Comma 5 4 2 2 2 3 5" xfId="22839"/>
    <cellStyle name="Comma 5 4 2 2 2 4" xfId="6750"/>
    <cellStyle name="Comma 5 4 2 2 2 4 2" xfId="15834"/>
    <cellStyle name="Comma 5 4 2 2 2 4 3" xfId="25838"/>
    <cellStyle name="Comma 5 4 2 2 2 5" xfId="10213"/>
    <cellStyle name="Comma 5 4 2 2 2 5 2" xfId="19040"/>
    <cellStyle name="Comma 5 4 2 2 2 5 3" xfId="29291"/>
    <cellStyle name="Comma 5 4 2 2 2 6" xfId="11657"/>
    <cellStyle name="Comma 5 4 2 2 2 6 2" xfId="24320"/>
    <cellStyle name="Comma 5 4 2 2 2 7" xfId="5228"/>
    <cellStyle name="Comma 5 4 2 2 2 8" xfId="20831"/>
    <cellStyle name="Comma 5 4 2 2 3" xfId="1304"/>
    <cellStyle name="Comma 5 4 2 2 3 2" xfId="3025"/>
    <cellStyle name="Comma 5 4 2 2 3 2 2" xfId="16571"/>
    <cellStyle name="Comma 5 4 2 2 3 2 2 2" xfId="26789"/>
    <cellStyle name="Comma 5 4 2 2 3 2 3" xfId="12993"/>
    <cellStyle name="Comma 5 4 2 2 3 2 4" xfId="7702"/>
    <cellStyle name="Comma 5 4 2 2 3 2 5" xfId="21782"/>
    <cellStyle name="Comma 5 4 2 2 3 3" xfId="4298"/>
    <cellStyle name="Comma 5 4 2 2 3 3 2" xfId="17943"/>
    <cellStyle name="Comma 5 4 2 2 3 3 2 2" xfId="28194"/>
    <cellStyle name="Comma 5 4 2 2 3 3 3" xfId="14364"/>
    <cellStyle name="Comma 5 4 2 2 3 3 4" xfId="9107"/>
    <cellStyle name="Comma 5 4 2 2 3 3 5" xfId="23187"/>
    <cellStyle name="Comma 5 4 2 2 3 4" xfId="6818"/>
    <cellStyle name="Comma 5 4 2 2 3 4 2" xfId="15902"/>
    <cellStyle name="Comma 5 4 2 2 3 4 3" xfId="25906"/>
    <cellStyle name="Comma 5 4 2 2 3 5" xfId="10561"/>
    <cellStyle name="Comma 5 4 2 2 3 5 2" xfId="19388"/>
    <cellStyle name="Comma 5 4 2 2 3 5 3" xfId="29639"/>
    <cellStyle name="Comma 5 4 2 2 3 6" xfId="12007"/>
    <cellStyle name="Comma 5 4 2 2 3 6 2" xfId="24388"/>
    <cellStyle name="Comma 5 4 2 2 3 7" xfId="5296"/>
    <cellStyle name="Comma 5 4 2 2 3 8" xfId="20899"/>
    <cellStyle name="Comma 5 4 2 2 4" xfId="2060"/>
    <cellStyle name="Comma 5 4 2 2 4 2" xfId="3657"/>
    <cellStyle name="Comma 5 4 2 2 4 2 2" xfId="17211"/>
    <cellStyle name="Comma 5 4 2 2 4 2 2 2" xfId="27430"/>
    <cellStyle name="Comma 5 4 2 2 4 2 3" xfId="13632"/>
    <cellStyle name="Comma 5 4 2 2 4 2 4" xfId="8343"/>
    <cellStyle name="Comma 5 4 2 2 4 2 5" xfId="22423"/>
    <cellStyle name="Comma 5 4 2 2 4 3" xfId="4725"/>
    <cellStyle name="Comma 5 4 2 2 4 3 2" xfId="18575"/>
    <cellStyle name="Comma 5 4 2 2 4 3 2 2" xfId="28826"/>
    <cellStyle name="Comma 5 4 2 2 4 3 3" xfId="14996"/>
    <cellStyle name="Comma 5 4 2 2 4 3 4" xfId="9739"/>
    <cellStyle name="Comma 5 4 2 2 4 3 5" xfId="23819"/>
    <cellStyle name="Comma 5 4 2 2 4 4" xfId="6431"/>
    <cellStyle name="Comma 5 4 2 2 4 4 2" xfId="15517"/>
    <cellStyle name="Comma 5 4 2 2 4 4 3" xfId="25521"/>
    <cellStyle name="Comma 5 4 2 2 4 5" xfId="11193"/>
    <cellStyle name="Comma 5 4 2 2 4 5 2" xfId="20020"/>
    <cellStyle name="Comma 5 4 2 2 4 5 3" xfId="30271"/>
    <cellStyle name="Comma 5 4 2 2 4 6" xfId="12639"/>
    <cellStyle name="Comma 5 4 2 2 4 6 2" xfId="25029"/>
    <cellStyle name="Comma 5 4 2 2 4 7" xfId="5937"/>
    <cellStyle name="Comma 5 4 2 2 4 8" xfId="20514"/>
    <cellStyle name="Comma 5 4 2 2 5" xfId="2614"/>
    <cellStyle name="Comma 5 4 2 2 5 2" xfId="16360"/>
    <cellStyle name="Comma 5 4 2 2 5 2 2" xfId="26404"/>
    <cellStyle name="Comma 5 4 2 2 5 3" xfId="12752"/>
    <cellStyle name="Comma 5 4 2 2 5 4" xfId="7317"/>
    <cellStyle name="Comma 5 4 2 2 5 5" xfId="21397"/>
    <cellStyle name="Comma 5 4 2 2 6" xfId="3887"/>
    <cellStyle name="Comma 5 4 2 2 6 2" xfId="17532"/>
    <cellStyle name="Comma 5 4 2 2 6 2 2" xfId="27783"/>
    <cellStyle name="Comma 5 4 2 2 6 3" xfId="13953"/>
    <cellStyle name="Comma 5 4 2 2 6 4" xfId="8696"/>
    <cellStyle name="Comma 5 4 2 2 6 5" xfId="22776"/>
    <cellStyle name="Comma 5 4 2 2 7" xfId="6257"/>
    <cellStyle name="Comma 5 4 2 2 7 2" xfId="15343"/>
    <cellStyle name="Comma 5 4 2 2 7 3" xfId="25347"/>
    <cellStyle name="Comma 5 4 2 2 8" xfId="10150"/>
    <cellStyle name="Comma 5 4 2 2 8 2" xfId="18977"/>
    <cellStyle name="Comma 5 4 2 2 8 3" xfId="29228"/>
    <cellStyle name="Comma 5 4 2 2 9" xfId="11594"/>
    <cellStyle name="Comma 5 4 2 2 9 2" xfId="24003"/>
    <cellStyle name="Comma 5 4 2 3" xfId="413"/>
    <cellStyle name="Comma 5 4 2 3 10" xfId="776"/>
    <cellStyle name="Comma 5 4 2 3 11" xfId="20236"/>
    <cellStyle name="Comma 5 4 2 3 2" xfId="947"/>
    <cellStyle name="Comma 5 4 2 3 2 2" xfId="2678"/>
    <cellStyle name="Comma 5 4 2 3 2 2 2" xfId="16572"/>
    <cellStyle name="Comma 5 4 2 3 2 2 2 2" xfId="26790"/>
    <cellStyle name="Comma 5 4 2 3 2 2 3" xfId="12994"/>
    <cellStyle name="Comma 5 4 2 3 2 2 4" xfId="7703"/>
    <cellStyle name="Comma 5 4 2 3 2 2 5" xfId="21783"/>
    <cellStyle name="Comma 5 4 2 3 2 3" xfId="3951"/>
    <cellStyle name="Comma 5 4 2 3 2 3 2" xfId="17596"/>
    <cellStyle name="Comma 5 4 2 3 2 3 2 2" xfId="27847"/>
    <cellStyle name="Comma 5 4 2 3 2 3 3" xfId="14017"/>
    <cellStyle name="Comma 5 4 2 3 2 3 4" xfId="8760"/>
    <cellStyle name="Comma 5 4 2 3 2 3 5" xfId="22840"/>
    <cellStyle name="Comma 5 4 2 3 2 4" xfId="6819"/>
    <cellStyle name="Comma 5 4 2 3 2 4 2" xfId="15903"/>
    <cellStyle name="Comma 5 4 2 3 2 4 3" xfId="25907"/>
    <cellStyle name="Comma 5 4 2 3 2 5" xfId="10214"/>
    <cellStyle name="Comma 5 4 2 3 2 5 2" xfId="19041"/>
    <cellStyle name="Comma 5 4 2 3 2 5 3" xfId="29292"/>
    <cellStyle name="Comma 5 4 2 3 2 6" xfId="11658"/>
    <cellStyle name="Comma 5 4 2 3 2 6 2" xfId="24389"/>
    <cellStyle name="Comma 5 4 2 3 2 7" xfId="5297"/>
    <cellStyle name="Comma 5 4 2 3 2 8" xfId="20900"/>
    <cellStyle name="Comma 5 4 2 3 3" xfId="1305"/>
    <cellStyle name="Comma 5 4 2 3 3 2" xfId="3026"/>
    <cellStyle name="Comma 5 4 2 3 3 2 2" xfId="17107"/>
    <cellStyle name="Comma 5 4 2 3 3 2 2 2" xfId="27326"/>
    <cellStyle name="Comma 5 4 2 3 3 2 3" xfId="13528"/>
    <cellStyle name="Comma 5 4 2 3 3 2 4" xfId="8239"/>
    <cellStyle name="Comma 5 4 2 3 3 2 5" xfId="22319"/>
    <cellStyle name="Comma 5 4 2 3 3 3" xfId="4299"/>
    <cellStyle name="Comma 5 4 2 3 3 3 2" xfId="17944"/>
    <cellStyle name="Comma 5 4 2 3 3 3 2 2" xfId="28195"/>
    <cellStyle name="Comma 5 4 2 3 3 3 3" xfId="14365"/>
    <cellStyle name="Comma 5 4 2 3 3 3 4" xfId="9108"/>
    <cellStyle name="Comma 5 4 2 3 3 3 5" xfId="23188"/>
    <cellStyle name="Comma 5 4 2 3 3 4" xfId="6646"/>
    <cellStyle name="Comma 5 4 2 3 3 4 2" xfId="15730"/>
    <cellStyle name="Comma 5 4 2 3 3 4 3" xfId="25734"/>
    <cellStyle name="Comma 5 4 2 3 3 5" xfId="10562"/>
    <cellStyle name="Comma 5 4 2 3 3 5 2" xfId="19389"/>
    <cellStyle name="Comma 5 4 2 3 3 5 3" xfId="29640"/>
    <cellStyle name="Comma 5 4 2 3 3 6" xfId="12008"/>
    <cellStyle name="Comma 5 4 2 3 3 6 2" xfId="24925"/>
    <cellStyle name="Comma 5 4 2 3 3 7" xfId="5833"/>
    <cellStyle name="Comma 5 4 2 3 3 8" xfId="20727"/>
    <cellStyle name="Comma 5 4 2 3 4" xfId="1953"/>
    <cellStyle name="Comma 5 4 2 3 4 2" xfId="3553"/>
    <cellStyle name="Comma 5 4 2 3 4 2 2" xfId="18471"/>
    <cellStyle name="Comma 5 4 2 3 4 2 2 2" xfId="28722"/>
    <cellStyle name="Comma 5 4 2 3 4 2 3" xfId="14892"/>
    <cellStyle name="Comma 5 4 2 3 4 2 4" xfId="9635"/>
    <cellStyle name="Comma 5 4 2 3 4 2 5" xfId="23715"/>
    <cellStyle name="Comma 5 4 2 3 4 3" xfId="11089"/>
    <cellStyle name="Comma 5 4 2 3 4 3 2" xfId="19916"/>
    <cellStyle name="Comma 5 4 2 3 4 3 3" xfId="30167"/>
    <cellStyle name="Comma 5 4 2 3 4 4" xfId="12535"/>
    <cellStyle name="Comma 5 4 2 3 4 4 2" xfId="26617"/>
    <cellStyle name="Comma 5 4 2 3 4 5" xfId="7530"/>
    <cellStyle name="Comma 5 4 2 3 4 6" xfId="21610"/>
    <cellStyle name="Comma 5 4 2 3 5" xfId="2510"/>
    <cellStyle name="Comma 5 4 2 3 5 2" xfId="17428"/>
    <cellStyle name="Comma 5 4 2 3 5 2 2" xfId="27679"/>
    <cellStyle name="Comma 5 4 2 3 5 3" xfId="13849"/>
    <cellStyle name="Comma 5 4 2 3 5 4" xfId="8592"/>
    <cellStyle name="Comma 5 4 2 3 5 5" xfId="22672"/>
    <cellStyle name="Comma 5 4 2 3 6" xfId="6153"/>
    <cellStyle name="Comma 5 4 2 3 6 2" xfId="15239"/>
    <cellStyle name="Comma 5 4 2 3 6 3" xfId="25243"/>
    <cellStyle name="Comma 5 4 2 3 7" xfId="10046"/>
    <cellStyle name="Comma 5 4 2 3 7 2" xfId="18873"/>
    <cellStyle name="Comma 5 4 2 3 7 3" xfId="29124"/>
    <cellStyle name="Comma 5 4 2 3 8" xfId="11490"/>
    <cellStyle name="Comma 5 4 2 3 8 2" xfId="24216"/>
    <cellStyle name="Comma 5 4 2 3 9" xfId="5124"/>
    <cellStyle name="Comma 5 4 2 4" xfId="945"/>
    <cellStyle name="Comma 5 4 2 4 2" xfId="2676"/>
    <cellStyle name="Comma 5 4 2 4 2 2" xfId="16444"/>
    <cellStyle name="Comma 5 4 2 4 2 2 2" xfId="26517"/>
    <cellStyle name="Comma 5 4 2 4 2 3" xfId="12694"/>
    <cellStyle name="Comma 5 4 2 4 2 4" xfId="7430"/>
    <cellStyle name="Comma 5 4 2 4 2 5" xfId="21510"/>
    <cellStyle name="Comma 5 4 2 4 3" xfId="3949"/>
    <cellStyle name="Comma 5 4 2 4 3 2" xfId="17594"/>
    <cellStyle name="Comma 5 4 2 4 3 2 2" xfId="27845"/>
    <cellStyle name="Comma 5 4 2 4 3 3" xfId="14015"/>
    <cellStyle name="Comma 5 4 2 4 3 4" xfId="8758"/>
    <cellStyle name="Comma 5 4 2 4 3 5" xfId="22838"/>
    <cellStyle name="Comma 5 4 2 4 4" xfId="6546"/>
    <cellStyle name="Comma 5 4 2 4 4 2" xfId="15630"/>
    <cellStyle name="Comma 5 4 2 4 4 3" xfId="25634"/>
    <cellStyle name="Comma 5 4 2 4 5" xfId="10212"/>
    <cellStyle name="Comma 5 4 2 4 5 2" xfId="19039"/>
    <cellStyle name="Comma 5 4 2 4 5 3" xfId="29290"/>
    <cellStyle name="Comma 5 4 2 4 6" xfId="11656"/>
    <cellStyle name="Comma 5 4 2 4 6 2" xfId="24116"/>
    <cellStyle name="Comma 5 4 2 4 7" xfId="5024"/>
    <cellStyle name="Comma 5 4 2 4 8" xfId="20627"/>
    <cellStyle name="Comma 5 4 2 5" xfId="1303"/>
    <cellStyle name="Comma 5 4 2 5 2" xfId="3024"/>
    <cellStyle name="Comma 5 4 2 5 2 2" xfId="16570"/>
    <cellStyle name="Comma 5 4 2 5 2 2 2" xfId="26788"/>
    <cellStyle name="Comma 5 4 2 5 2 3" xfId="12992"/>
    <cellStyle name="Comma 5 4 2 5 2 4" xfId="7701"/>
    <cellStyle name="Comma 5 4 2 5 2 5" xfId="21781"/>
    <cellStyle name="Comma 5 4 2 5 3" xfId="4297"/>
    <cellStyle name="Comma 5 4 2 5 3 2" xfId="17942"/>
    <cellStyle name="Comma 5 4 2 5 3 2 2" xfId="28193"/>
    <cellStyle name="Comma 5 4 2 5 3 3" xfId="14363"/>
    <cellStyle name="Comma 5 4 2 5 3 4" xfId="9106"/>
    <cellStyle name="Comma 5 4 2 5 3 5" xfId="23186"/>
    <cellStyle name="Comma 5 4 2 5 4" xfId="6817"/>
    <cellStyle name="Comma 5 4 2 5 4 2" xfId="15901"/>
    <cellStyle name="Comma 5 4 2 5 4 3" xfId="25905"/>
    <cellStyle name="Comma 5 4 2 5 5" xfId="10560"/>
    <cellStyle name="Comma 5 4 2 5 5 2" xfId="19387"/>
    <cellStyle name="Comma 5 4 2 5 5 3" xfId="29638"/>
    <cellStyle name="Comma 5 4 2 5 6" xfId="12006"/>
    <cellStyle name="Comma 5 4 2 5 6 2" xfId="24387"/>
    <cellStyle name="Comma 5 4 2 5 7" xfId="5295"/>
    <cellStyle name="Comma 5 4 2 5 8" xfId="20898"/>
    <cellStyle name="Comma 5 4 2 6" xfId="1851"/>
    <cellStyle name="Comma 5 4 2 6 2" xfId="3453"/>
    <cellStyle name="Comma 5 4 2 6 2 2" xfId="17007"/>
    <cellStyle name="Comma 5 4 2 6 2 2 2" xfId="27226"/>
    <cellStyle name="Comma 5 4 2 6 2 3" xfId="13428"/>
    <cellStyle name="Comma 5 4 2 6 2 4" xfId="8139"/>
    <cellStyle name="Comma 5 4 2 6 2 5" xfId="22219"/>
    <cellStyle name="Comma 5 4 2 6 3" xfId="4666"/>
    <cellStyle name="Comma 5 4 2 6 3 2" xfId="18371"/>
    <cellStyle name="Comma 5 4 2 6 3 2 2" xfId="28622"/>
    <cellStyle name="Comma 5 4 2 6 3 3" xfId="14792"/>
    <cellStyle name="Comma 5 4 2 6 3 4" xfId="9535"/>
    <cellStyle name="Comma 5 4 2 6 3 5" xfId="23615"/>
    <cellStyle name="Comma 5 4 2 6 4" xfId="6327"/>
    <cellStyle name="Comma 5 4 2 6 4 2" xfId="15413"/>
    <cellStyle name="Comma 5 4 2 6 4 3" xfId="25417"/>
    <cellStyle name="Comma 5 4 2 6 5" xfId="10989"/>
    <cellStyle name="Comma 5 4 2 6 5 2" xfId="19816"/>
    <cellStyle name="Comma 5 4 2 6 5 3" xfId="30067"/>
    <cellStyle name="Comma 5 4 2 6 6" xfId="12435"/>
    <cellStyle name="Comma 5 4 2 6 6 2" xfId="24825"/>
    <cellStyle name="Comma 5 4 2 6 7" xfId="5733"/>
    <cellStyle name="Comma 5 4 2 6 8" xfId="20410"/>
    <cellStyle name="Comma 5 4 2 7" xfId="2410"/>
    <cellStyle name="Comma 5 4 2 7 2" xfId="16256"/>
    <cellStyle name="Comma 5 4 2 7 2 2" xfId="26300"/>
    <cellStyle name="Comma 5 4 2 7 3" xfId="12853"/>
    <cellStyle name="Comma 5 4 2 7 4" xfId="7213"/>
    <cellStyle name="Comma 5 4 2 7 5" xfId="21293"/>
    <cellStyle name="Comma 5 4 2 8" xfId="3828"/>
    <cellStyle name="Comma 5 4 2 8 2" xfId="17328"/>
    <cellStyle name="Comma 5 4 2 8 2 2" xfId="27579"/>
    <cellStyle name="Comma 5 4 2 8 3" xfId="13749"/>
    <cellStyle name="Comma 5 4 2 8 4" xfId="8492"/>
    <cellStyle name="Comma 5 4 2 8 5" xfId="22572"/>
    <cellStyle name="Comma 5 4 2 9" xfId="6053"/>
    <cellStyle name="Comma 5 4 2 9 2" xfId="15139"/>
    <cellStyle name="Comma 5 4 2 9 3" xfId="25143"/>
    <cellStyle name="Comma 5 4 3" xfId="356"/>
    <cellStyle name="Comma 5 4 3 10" xfId="11433"/>
    <cellStyle name="Comma 5 4 3 10 2" xfId="23942"/>
    <cellStyle name="Comma 5 4 3 11" xfId="4850"/>
    <cellStyle name="Comma 5 4 3 12" xfId="719"/>
    <cellStyle name="Comma 5 4 3 13" xfId="20179"/>
    <cellStyle name="Comma 5 4 3 2" xfId="458"/>
    <cellStyle name="Comma 5 4 3 2 10" xfId="821"/>
    <cellStyle name="Comma 5 4 3 2 11" xfId="20279"/>
    <cellStyle name="Comma 5 4 3 2 2" xfId="949"/>
    <cellStyle name="Comma 5 4 3 2 2 2" xfId="2680"/>
    <cellStyle name="Comma 5 4 3 2 2 2 2" xfId="16574"/>
    <cellStyle name="Comma 5 4 3 2 2 2 2 2" xfId="26792"/>
    <cellStyle name="Comma 5 4 3 2 2 2 3" xfId="12996"/>
    <cellStyle name="Comma 5 4 3 2 2 2 4" xfId="7705"/>
    <cellStyle name="Comma 5 4 3 2 2 2 5" xfId="21785"/>
    <cellStyle name="Comma 5 4 3 2 2 3" xfId="3953"/>
    <cellStyle name="Comma 5 4 3 2 2 3 2" xfId="17598"/>
    <cellStyle name="Comma 5 4 3 2 2 3 2 2" xfId="27849"/>
    <cellStyle name="Comma 5 4 3 2 2 3 3" xfId="14019"/>
    <cellStyle name="Comma 5 4 3 2 2 3 4" xfId="8762"/>
    <cellStyle name="Comma 5 4 3 2 2 3 5" xfId="22842"/>
    <cellStyle name="Comma 5 4 3 2 2 4" xfId="6821"/>
    <cellStyle name="Comma 5 4 3 2 2 4 2" xfId="15905"/>
    <cellStyle name="Comma 5 4 3 2 2 4 3" xfId="25909"/>
    <cellStyle name="Comma 5 4 3 2 2 5" xfId="10216"/>
    <cellStyle name="Comma 5 4 3 2 2 5 2" xfId="19043"/>
    <cellStyle name="Comma 5 4 3 2 2 5 3" xfId="29294"/>
    <cellStyle name="Comma 5 4 3 2 2 6" xfId="11660"/>
    <cellStyle name="Comma 5 4 3 2 2 6 2" xfId="24391"/>
    <cellStyle name="Comma 5 4 3 2 2 7" xfId="5299"/>
    <cellStyle name="Comma 5 4 3 2 2 8" xfId="20902"/>
    <cellStyle name="Comma 5 4 3 2 3" xfId="1307"/>
    <cellStyle name="Comma 5 4 3 2 3 2" xfId="3028"/>
    <cellStyle name="Comma 5 4 3 2 3 2 2" xfId="17150"/>
    <cellStyle name="Comma 5 4 3 2 3 2 2 2" xfId="27369"/>
    <cellStyle name="Comma 5 4 3 2 3 2 3" xfId="13571"/>
    <cellStyle name="Comma 5 4 3 2 3 2 4" xfId="8282"/>
    <cellStyle name="Comma 5 4 3 2 3 2 5" xfId="22362"/>
    <cellStyle name="Comma 5 4 3 2 3 3" xfId="4301"/>
    <cellStyle name="Comma 5 4 3 2 3 3 2" xfId="17946"/>
    <cellStyle name="Comma 5 4 3 2 3 3 2 2" xfId="28197"/>
    <cellStyle name="Comma 5 4 3 2 3 3 3" xfId="14367"/>
    <cellStyle name="Comma 5 4 3 2 3 3 4" xfId="9110"/>
    <cellStyle name="Comma 5 4 3 2 3 3 5" xfId="23190"/>
    <cellStyle name="Comma 5 4 3 2 3 4" xfId="6689"/>
    <cellStyle name="Comma 5 4 3 2 3 4 2" xfId="15773"/>
    <cellStyle name="Comma 5 4 3 2 3 4 3" xfId="25777"/>
    <cellStyle name="Comma 5 4 3 2 3 5" xfId="10564"/>
    <cellStyle name="Comma 5 4 3 2 3 5 2" xfId="19391"/>
    <cellStyle name="Comma 5 4 3 2 3 5 3" xfId="29642"/>
    <cellStyle name="Comma 5 4 3 2 3 6" xfId="12010"/>
    <cellStyle name="Comma 5 4 3 2 3 6 2" xfId="24968"/>
    <cellStyle name="Comma 5 4 3 2 3 7" xfId="5876"/>
    <cellStyle name="Comma 5 4 3 2 3 8" xfId="20770"/>
    <cellStyle name="Comma 5 4 3 2 4" xfId="1998"/>
    <cellStyle name="Comma 5 4 3 2 4 2" xfId="3596"/>
    <cellStyle name="Comma 5 4 3 2 4 2 2" xfId="18514"/>
    <cellStyle name="Comma 5 4 3 2 4 2 2 2" xfId="28765"/>
    <cellStyle name="Comma 5 4 3 2 4 2 3" xfId="14935"/>
    <cellStyle name="Comma 5 4 3 2 4 2 4" xfId="9678"/>
    <cellStyle name="Comma 5 4 3 2 4 2 5" xfId="23758"/>
    <cellStyle name="Comma 5 4 3 2 4 3" xfId="11132"/>
    <cellStyle name="Comma 5 4 3 2 4 3 2" xfId="19959"/>
    <cellStyle name="Comma 5 4 3 2 4 3 3" xfId="30210"/>
    <cellStyle name="Comma 5 4 3 2 4 4" xfId="12578"/>
    <cellStyle name="Comma 5 4 3 2 4 4 2" xfId="26660"/>
    <cellStyle name="Comma 5 4 3 2 4 5" xfId="7573"/>
    <cellStyle name="Comma 5 4 3 2 4 6" xfId="21653"/>
    <cellStyle name="Comma 5 4 3 2 5" xfId="2553"/>
    <cellStyle name="Comma 5 4 3 2 5 2" xfId="17471"/>
    <cellStyle name="Comma 5 4 3 2 5 2 2" xfId="27722"/>
    <cellStyle name="Comma 5 4 3 2 5 3" xfId="13892"/>
    <cellStyle name="Comma 5 4 3 2 5 4" xfId="8635"/>
    <cellStyle name="Comma 5 4 3 2 5 5" xfId="22715"/>
    <cellStyle name="Comma 5 4 3 2 6" xfId="6196"/>
    <cellStyle name="Comma 5 4 3 2 6 2" xfId="15282"/>
    <cellStyle name="Comma 5 4 3 2 6 3" xfId="25286"/>
    <cellStyle name="Comma 5 4 3 2 7" xfId="10089"/>
    <cellStyle name="Comma 5 4 3 2 7 2" xfId="18916"/>
    <cellStyle name="Comma 5 4 3 2 7 3" xfId="29167"/>
    <cellStyle name="Comma 5 4 3 2 8" xfId="11533"/>
    <cellStyle name="Comma 5 4 3 2 8 2" xfId="24259"/>
    <cellStyle name="Comma 5 4 3 2 9" xfId="5167"/>
    <cellStyle name="Comma 5 4 3 3" xfId="948"/>
    <cellStyle name="Comma 5 4 3 3 2" xfId="2679"/>
    <cellStyle name="Comma 5 4 3 3 2 2" xfId="16487"/>
    <cellStyle name="Comma 5 4 3 3 2 2 2" xfId="26560"/>
    <cellStyle name="Comma 5 4 3 3 2 3" xfId="12692"/>
    <cellStyle name="Comma 5 4 3 3 2 4" xfId="7473"/>
    <cellStyle name="Comma 5 4 3 3 2 5" xfId="21553"/>
    <cellStyle name="Comma 5 4 3 3 3" xfId="3952"/>
    <cellStyle name="Comma 5 4 3 3 3 2" xfId="17597"/>
    <cellStyle name="Comma 5 4 3 3 3 2 2" xfId="27848"/>
    <cellStyle name="Comma 5 4 3 3 3 3" xfId="14018"/>
    <cellStyle name="Comma 5 4 3 3 3 4" xfId="8761"/>
    <cellStyle name="Comma 5 4 3 3 3 5" xfId="22841"/>
    <cellStyle name="Comma 5 4 3 3 4" xfId="6589"/>
    <cellStyle name="Comma 5 4 3 3 4 2" xfId="15673"/>
    <cellStyle name="Comma 5 4 3 3 4 3" xfId="25677"/>
    <cellStyle name="Comma 5 4 3 3 5" xfId="10215"/>
    <cellStyle name="Comma 5 4 3 3 5 2" xfId="19042"/>
    <cellStyle name="Comma 5 4 3 3 5 3" xfId="29293"/>
    <cellStyle name="Comma 5 4 3 3 6" xfId="11659"/>
    <cellStyle name="Comma 5 4 3 3 6 2" xfId="24159"/>
    <cellStyle name="Comma 5 4 3 3 7" xfId="5067"/>
    <cellStyle name="Comma 5 4 3 3 8" xfId="20670"/>
    <cellStyle name="Comma 5 4 3 4" xfId="1306"/>
    <cellStyle name="Comma 5 4 3 4 2" xfId="3027"/>
    <cellStyle name="Comma 5 4 3 4 2 2" xfId="16573"/>
    <cellStyle name="Comma 5 4 3 4 2 2 2" xfId="26791"/>
    <cellStyle name="Comma 5 4 3 4 2 3" xfId="12995"/>
    <cellStyle name="Comma 5 4 3 4 2 4" xfId="7704"/>
    <cellStyle name="Comma 5 4 3 4 2 5" xfId="21784"/>
    <cellStyle name="Comma 5 4 3 4 3" xfId="4300"/>
    <cellStyle name="Comma 5 4 3 4 3 2" xfId="17945"/>
    <cellStyle name="Comma 5 4 3 4 3 2 2" xfId="28196"/>
    <cellStyle name="Comma 5 4 3 4 3 3" xfId="14366"/>
    <cellStyle name="Comma 5 4 3 4 3 4" xfId="9109"/>
    <cellStyle name="Comma 5 4 3 4 3 5" xfId="23189"/>
    <cellStyle name="Comma 5 4 3 4 4" xfId="6820"/>
    <cellStyle name="Comma 5 4 3 4 4 2" xfId="15904"/>
    <cellStyle name="Comma 5 4 3 4 4 3" xfId="25908"/>
    <cellStyle name="Comma 5 4 3 4 5" xfId="10563"/>
    <cellStyle name="Comma 5 4 3 4 5 2" xfId="19390"/>
    <cellStyle name="Comma 5 4 3 4 5 3" xfId="29641"/>
    <cellStyle name="Comma 5 4 3 4 6" xfId="12009"/>
    <cellStyle name="Comma 5 4 3 4 6 2" xfId="24390"/>
    <cellStyle name="Comma 5 4 3 4 7" xfId="5298"/>
    <cellStyle name="Comma 5 4 3 4 8" xfId="20901"/>
    <cellStyle name="Comma 5 4 3 5" xfId="1896"/>
    <cellStyle name="Comma 5 4 3 5 2" xfId="3496"/>
    <cellStyle name="Comma 5 4 3 5 2 2" xfId="17050"/>
    <cellStyle name="Comma 5 4 3 5 2 2 2" xfId="27269"/>
    <cellStyle name="Comma 5 4 3 5 2 3" xfId="13471"/>
    <cellStyle name="Comma 5 4 3 5 2 4" xfId="8182"/>
    <cellStyle name="Comma 5 4 3 5 2 5" xfId="22262"/>
    <cellStyle name="Comma 5 4 3 5 3" xfId="4709"/>
    <cellStyle name="Comma 5 4 3 5 3 2" xfId="18414"/>
    <cellStyle name="Comma 5 4 3 5 3 2 2" xfId="28665"/>
    <cellStyle name="Comma 5 4 3 5 3 3" xfId="14835"/>
    <cellStyle name="Comma 5 4 3 5 3 4" xfId="9578"/>
    <cellStyle name="Comma 5 4 3 5 3 5" xfId="23658"/>
    <cellStyle name="Comma 5 4 3 5 4" xfId="6370"/>
    <cellStyle name="Comma 5 4 3 5 4 2" xfId="15456"/>
    <cellStyle name="Comma 5 4 3 5 4 3" xfId="25460"/>
    <cellStyle name="Comma 5 4 3 5 5" xfId="11032"/>
    <cellStyle name="Comma 5 4 3 5 5 2" xfId="19859"/>
    <cellStyle name="Comma 5 4 3 5 5 3" xfId="30110"/>
    <cellStyle name="Comma 5 4 3 5 6" xfId="12478"/>
    <cellStyle name="Comma 5 4 3 5 6 2" xfId="24868"/>
    <cellStyle name="Comma 5 4 3 5 7" xfId="5776"/>
    <cellStyle name="Comma 5 4 3 5 8" xfId="20453"/>
    <cellStyle name="Comma 5 4 3 6" xfId="2453"/>
    <cellStyle name="Comma 5 4 3 6 2" xfId="16299"/>
    <cellStyle name="Comma 5 4 3 6 2 2" xfId="26343"/>
    <cellStyle name="Comma 5 4 3 6 3" xfId="11918"/>
    <cellStyle name="Comma 5 4 3 6 4" xfId="7256"/>
    <cellStyle name="Comma 5 4 3 6 5" xfId="21336"/>
    <cellStyle name="Comma 5 4 3 7" xfId="3871"/>
    <cellStyle name="Comma 5 4 3 7 2" xfId="17371"/>
    <cellStyle name="Comma 5 4 3 7 2 2" xfId="27622"/>
    <cellStyle name="Comma 5 4 3 7 3" xfId="13792"/>
    <cellStyle name="Comma 5 4 3 7 4" xfId="8535"/>
    <cellStyle name="Comma 5 4 3 7 5" xfId="22615"/>
    <cellStyle name="Comma 5 4 3 8" xfId="6096"/>
    <cellStyle name="Comma 5 4 3 8 2" xfId="15182"/>
    <cellStyle name="Comma 5 4 3 8 3" xfId="25186"/>
    <cellStyle name="Comma 5 4 3 9" xfId="9989"/>
    <cellStyle name="Comma 5 4 3 9 2" xfId="18816"/>
    <cellStyle name="Comma 5 4 3 9 3" xfId="29067"/>
    <cellStyle name="Comma 5 4 4" xfId="275"/>
    <cellStyle name="Comma 5 4 4 10" xfId="11358"/>
    <cellStyle name="Comma 5 4 4 10 2" xfId="23972"/>
    <cellStyle name="Comma 5 4 4 11" xfId="4880"/>
    <cellStyle name="Comma 5 4 4 12" xfId="640"/>
    <cellStyle name="Comma 5 4 4 13" xfId="20104"/>
    <cellStyle name="Comma 5 4 4 2" xfId="489"/>
    <cellStyle name="Comma 5 4 4 2 10" xfId="851"/>
    <cellStyle name="Comma 5 4 4 2 11" xfId="20309"/>
    <cellStyle name="Comma 5 4 4 2 2" xfId="951"/>
    <cellStyle name="Comma 5 4 4 2 2 2" xfId="2682"/>
    <cellStyle name="Comma 5 4 4 2 2 2 2" xfId="16576"/>
    <cellStyle name="Comma 5 4 4 2 2 2 2 2" xfId="26794"/>
    <cellStyle name="Comma 5 4 4 2 2 2 3" xfId="12998"/>
    <cellStyle name="Comma 5 4 4 2 2 2 4" xfId="7707"/>
    <cellStyle name="Comma 5 4 4 2 2 2 5" xfId="21787"/>
    <cellStyle name="Comma 5 4 4 2 2 3" xfId="3955"/>
    <cellStyle name="Comma 5 4 4 2 2 3 2" xfId="17600"/>
    <cellStyle name="Comma 5 4 4 2 2 3 2 2" xfId="27851"/>
    <cellStyle name="Comma 5 4 4 2 2 3 3" xfId="14021"/>
    <cellStyle name="Comma 5 4 4 2 2 3 4" xfId="8764"/>
    <cellStyle name="Comma 5 4 4 2 2 3 5" xfId="22844"/>
    <cellStyle name="Comma 5 4 4 2 2 4" xfId="6823"/>
    <cellStyle name="Comma 5 4 4 2 2 4 2" xfId="15907"/>
    <cellStyle name="Comma 5 4 4 2 2 4 3" xfId="25911"/>
    <cellStyle name="Comma 5 4 4 2 2 5" xfId="10218"/>
    <cellStyle name="Comma 5 4 4 2 2 5 2" xfId="19045"/>
    <cellStyle name="Comma 5 4 4 2 2 5 3" xfId="29296"/>
    <cellStyle name="Comma 5 4 4 2 2 6" xfId="11662"/>
    <cellStyle name="Comma 5 4 4 2 2 6 2" xfId="24393"/>
    <cellStyle name="Comma 5 4 4 2 2 7" xfId="5301"/>
    <cellStyle name="Comma 5 4 4 2 2 8" xfId="20904"/>
    <cellStyle name="Comma 5 4 4 2 3" xfId="1309"/>
    <cellStyle name="Comma 5 4 4 2 3 2" xfId="3030"/>
    <cellStyle name="Comma 5 4 4 2 3 2 2" xfId="17180"/>
    <cellStyle name="Comma 5 4 4 2 3 2 2 2" xfId="27399"/>
    <cellStyle name="Comma 5 4 4 2 3 2 3" xfId="13601"/>
    <cellStyle name="Comma 5 4 4 2 3 2 4" xfId="8312"/>
    <cellStyle name="Comma 5 4 4 2 3 2 5" xfId="22392"/>
    <cellStyle name="Comma 5 4 4 2 3 3" xfId="4303"/>
    <cellStyle name="Comma 5 4 4 2 3 3 2" xfId="17948"/>
    <cellStyle name="Comma 5 4 4 2 3 3 2 2" xfId="28199"/>
    <cellStyle name="Comma 5 4 4 2 3 3 3" xfId="14369"/>
    <cellStyle name="Comma 5 4 4 2 3 3 4" xfId="9112"/>
    <cellStyle name="Comma 5 4 4 2 3 3 5" xfId="23192"/>
    <cellStyle name="Comma 5 4 4 2 3 4" xfId="6719"/>
    <cellStyle name="Comma 5 4 4 2 3 4 2" xfId="15803"/>
    <cellStyle name="Comma 5 4 4 2 3 4 3" xfId="25807"/>
    <cellStyle name="Comma 5 4 4 2 3 5" xfId="10566"/>
    <cellStyle name="Comma 5 4 4 2 3 5 2" xfId="19393"/>
    <cellStyle name="Comma 5 4 4 2 3 5 3" xfId="29644"/>
    <cellStyle name="Comma 5 4 4 2 3 6" xfId="12012"/>
    <cellStyle name="Comma 5 4 4 2 3 6 2" xfId="24998"/>
    <cellStyle name="Comma 5 4 4 2 3 7" xfId="5906"/>
    <cellStyle name="Comma 5 4 4 2 3 8" xfId="20800"/>
    <cellStyle name="Comma 5 4 4 2 4" xfId="2029"/>
    <cellStyle name="Comma 5 4 4 2 4 2" xfId="3626"/>
    <cellStyle name="Comma 5 4 4 2 4 2 2" xfId="18544"/>
    <cellStyle name="Comma 5 4 4 2 4 2 2 2" xfId="28795"/>
    <cellStyle name="Comma 5 4 4 2 4 2 3" xfId="14965"/>
    <cellStyle name="Comma 5 4 4 2 4 2 4" xfId="9708"/>
    <cellStyle name="Comma 5 4 4 2 4 2 5" xfId="23788"/>
    <cellStyle name="Comma 5 4 4 2 4 3" xfId="11162"/>
    <cellStyle name="Comma 5 4 4 2 4 3 2" xfId="19989"/>
    <cellStyle name="Comma 5 4 4 2 4 3 3" xfId="30240"/>
    <cellStyle name="Comma 5 4 4 2 4 4" xfId="12608"/>
    <cellStyle name="Comma 5 4 4 2 4 4 2" xfId="26690"/>
    <cellStyle name="Comma 5 4 4 2 4 5" xfId="7603"/>
    <cellStyle name="Comma 5 4 4 2 4 6" xfId="21683"/>
    <cellStyle name="Comma 5 4 4 2 5" xfId="2583"/>
    <cellStyle name="Comma 5 4 4 2 5 2" xfId="17501"/>
    <cellStyle name="Comma 5 4 4 2 5 2 2" xfId="27752"/>
    <cellStyle name="Comma 5 4 4 2 5 3" xfId="13922"/>
    <cellStyle name="Comma 5 4 4 2 5 4" xfId="8665"/>
    <cellStyle name="Comma 5 4 4 2 5 5" xfId="22745"/>
    <cellStyle name="Comma 5 4 4 2 6" xfId="6226"/>
    <cellStyle name="Comma 5 4 4 2 6 2" xfId="15312"/>
    <cellStyle name="Comma 5 4 4 2 6 3" xfId="25316"/>
    <cellStyle name="Comma 5 4 4 2 7" xfId="10119"/>
    <cellStyle name="Comma 5 4 4 2 7 2" xfId="18946"/>
    <cellStyle name="Comma 5 4 4 2 7 3" xfId="29197"/>
    <cellStyle name="Comma 5 4 4 2 8" xfId="11563"/>
    <cellStyle name="Comma 5 4 4 2 8 2" xfId="24289"/>
    <cellStyle name="Comma 5 4 4 2 9" xfId="5197"/>
    <cellStyle name="Comma 5 4 4 3" xfId="950"/>
    <cellStyle name="Comma 5 4 4 3 2" xfId="2681"/>
    <cellStyle name="Comma 5 4 4 3 2 2" xfId="16412"/>
    <cellStyle name="Comma 5 4 4 3 2 2 2" xfId="26485"/>
    <cellStyle name="Comma 5 4 4 3 2 3" xfId="12793"/>
    <cellStyle name="Comma 5 4 4 3 2 4" xfId="7398"/>
    <cellStyle name="Comma 5 4 4 3 2 5" xfId="21478"/>
    <cellStyle name="Comma 5 4 4 3 3" xfId="3954"/>
    <cellStyle name="Comma 5 4 4 3 3 2" xfId="17599"/>
    <cellStyle name="Comma 5 4 4 3 3 2 2" xfId="27850"/>
    <cellStyle name="Comma 5 4 4 3 3 3" xfId="14020"/>
    <cellStyle name="Comma 5 4 4 3 3 4" xfId="8763"/>
    <cellStyle name="Comma 5 4 4 3 3 5" xfId="22843"/>
    <cellStyle name="Comma 5 4 4 3 4" xfId="6514"/>
    <cellStyle name="Comma 5 4 4 3 4 2" xfId="15598"/>
    <cellStyle name="Comma 5 4 4 3 4 3" xfId="25602"/>
    <cellStyle name="Comma 5 4 4 3 5" xfId="10217"/>
    <cellStyle name="Comma 5 4 4 3 5 2" xfId="19044"/>
    <cellStyle name="Comma 5 4 4 3 5 3" xfId="29295"/>
    <cellStyle name="Comma 5 4 4 3 6" xfId="11661"/>
    <cellStyle name="Comma 5 4 4 3 6 2" xfId="24084"/>
    <cellStyle name="Comma 5 4 4 3 7" xfId="4992"/>
    <cellStyle name="Comma 5 4 4 3 8" xfId="20595"/>
    <cellStyle name="Comma 5 4 4 4" xfId="1308"/>
    <cellStyle name="Comma 5 4 4 4 2" xfId="3029"/>
    <cellStyle name="Comma 5 4 4 4 2 2" xfId="16575"/>
    <cellStyle name="Comma 5 4 4 4 2 2 2" xfId="26793"/>
    <cellStyle name="Comma 5 4 4 4 2 3" xfId="12997"/>
    <cellStyle name="Comma 5 4 4 4 2 4" xfId="7706"/>
    <cellStyle name="Comma 5 4 4 4 2 5" xfId="21786"/>
    <cellStyle name="Comma 5 4 4 4 3" xfId="4302"/>
    <cellStyle name="Comma 5 4 4 4 3 2" xfId="17947"/>
    <cellStyle name="Comma 5 4 4 4 3 2 2" xfId="28198"/>
    <cellStyle name="Comma 5 4 4 4 3 3" xfId="14368"/>
    <cellStyle name="Comma 5 4 4 4 3 4" xfId="9111"/>
    <cellStyle name="Comma 5 4 4 4 3 5" xfId="23191"/>
    <cellStyle name="Comma 5 4 4 4 4" xfId="6822"/>
    <cellStyle name="Comma 5 4 4 4 4 2" xfId="15906"/>
    <cellStyle name="Comma 5 4 4 4 4 3" xfId="25910"/>
    <cellStyle name="Comma 5 4 4 4 5" xfId="10565"/>
    <cellStyle name="Comma 5 4 4 4 5 2" xfId="19392"/>
    <cellStyle name="Comma 5 4 4 4 5 3" xfId="29643"/>
    <cellStyle name="Comma 5 4 4 4 6" xfId="12011"/>
    <cellStyle name="Comma 5 4 4 4 6 2" xfId="24392"/>
    <cellStyle name="Comma 5 4 4 4 7" xfId="5300"/>
    <cellStyle name="Comma 5 4 4 4 8" xfId="20903"/>
    <cellStyle name="Comma 5 4 4 5" xfId="1815"/>
    <cellStyle name="Comma 5 4 4 5 2" xfId="3421"/>
    <cellStyle name="Comma 5 4 4 5 2 2" xfId="16975"/>
    <cellStyle name="Comma 5 4 4 5 2 2 2" xfId="27194"/>
    <cellStyle name="Comma 5 4 4 5 2 3" xfId="13396"/>
    <cellStyle name="Comma 5 4 4 5 2 4" xfId="8107"/>
    <cellStyle name="Comma 5 4 4 5 2 5" xfId="22187"/>
    <cellStyle name="Comma 5 4 4 5 3" xfId="4634"/>
    <cellStyle name="Comma 5 4 4 5 3 2" xfId="18339"/>
    <cellStyle name="Comma 5 4 4 5 3 2 2" xfId="28590"/>
    <cellStyle name="Comma 5 4 4 5 3 3" xfId="14760"/>
    <cellStyle name="Comma 5 4 4 5 3 4" xfId="9503"/>
    <cellStyle name="Comma 5 4 4 5 3 5" xfId="23583"/>
    <cellStyle name="Comma 5 4 4 5 4" xfId="6400"/>
    <cellStyle name="Comma 5 4 4 5 4 2" xfId="15486"/>
    <cellStyle name="Comma 5 4 4 5 4 3" xfId="25490"/>
    <cellStyle name="Comma 5 4 4 5 5" xfId="10957"/>
    <cellStyle name="Comma 5 4 4 5 5 2" xfId="19784"/>
    <cellStyle name="Comma 5 4 4 5 5 3" xfId="30035"/>
    <cellStyle name="Comma 5 4 4 5 6" xfId="12403"/>
    <cellStyle name="Comma 5 4 4 5 6 2" xfId="24793"/>
    <cellStyle name="Comma 5 4 4 5 7" xfId="5701"/>
    <cellStyle name="Comma 5 4 4 5 8" xfId="20483"/>
    <cellStyle name="Comma 5 4 4 6" xfId="2378"/>
    <cellStyle name="Comma 5 4 4 6 2" xfId="16329"/>
    <cellStyle name="Comma 5 4 4 6 2 2" xfId="26373"/>
    <cellStyle name="Comma 5 4 4 6 3" xfId="12818"/>
    <cellStyle name="Comma 5 4 4 6 4" xfId="7286"/>
    <cellStyle name="Comma 5 4 4 6 5" xfId="21366"/>
    <cellStyle name="Comma 5 4 4 7" xfId="3797"/>
    <cellStyle name="Comma 5 4 4 7 2" xfId="17296"/>
    <cellStyle name="Comma 5 4 4 7 2 2" xfId="27547"/>
    <cellStyle name="Comma 5 4 4 7 3" xfId="13717"/>
    <cellStyle name="Comma 5 4 4 7 4" xfId="8460"/>
    <cellStyle name="Comma 5 4 4 7 5" xfId="22540"/>
    <cellStyle name="Comma 5 4 4 8" xfId="6021"/>
    <cellStyle name="Comma 5 4 4 8 2" xfId="15107"/>
    <cellStyle name="Comma 5 4 4 8 3" xfId="25111"/>
    <cellStyle name="Comma 5 4 4 9" xfId="9914"/>
    <cellStyle name="Comma 5 4 4 9 2" xfId="18741"/>
    <cellStyle name="Comma 5 4 4 9 3" xfId="28992"/>
    <cellStyle name="Comma 5 4 5" xfId="381"/>
    <cellStyle name="Comma 5 4 5 10" xfId="744"/>
    <cellStyle name="Comma 5 4 5 11" xfId="20204"/>
    <cellStyle name="Comma 5 4 5 2" xfId="952"/>
    <cellStyle name="Comma 5 4 5 2 2" xfId="2683"/>
    <cellStyle name="Comma 5 4 5 2 2 2" xfId="16577"/>
    <cellStyle name="Comma 5 4 5 2 2 2 2" xfId="26795"/>
    <cellStyle name="Comma 5 4 5 2 2 3" xfId="12999"/>
    <cellStyle name="Comma 5 4 5 2 2 4" xfId="7708"/>
    <cellStyle name="Comma 5 4 5 2 2 5" xfId="21788"/>
    <cellStyle name="Comma 5 4 5 2 3" xfId="3956"/>
    <cellStyle name="Comma 5 4 5 2 3 2" xfId="17601"/>
    <cellStyle name="Comma 5 4 5 2 3 2 2" xfId="27852"/>
    <cellStyle name="Comma 5 4 5 2 3 3" xfId="14022"/>
    <cellStyle name="Comma 5 4 5 2 3 4" xfId="8765"/>
    <cellStyle name="Comma 5 4 5 2 3 5" xfId="22845"/>
    <cellStyle name="Comma 5 4 5 2 4" xfId="6824"/>
    <cellStyle name="Comma 5 4 5 2 4 2" xfId="15908"/>
    <cellStyle name="Comma 5 4 5 2 4 3" xfId="25912"/>
    <cellStyle name="Comma 5 4 5 2 5" xfId="10219"/>
    <cellStyle name="Comma 5 4 5 2 5 2" xfId="19046"/>
    <cellStyle name="Comma 5 4 5 2 5 3" xfId="29297"/>
    <cellStyle name="Comma 5 4 5 2 6" xfId="11663"/>
    <cellStyle name="Comma 5 4 5 2 6 2" xfId="24394"/>
    <cellStyle name="Comma 5 4 5 2 7" xfId="5302"/>
    <cellStyle name="Comma 5 4 5 2 8" xfId="20905"/>
    <cellStyle name="Comma 5 4 5 3" xfId="1310"/>
    <cellStyle name="Comma 5 4 5 3 2" xfId="3031"/>
    <cellStyle name="Comma 5 4 5 3 2 2" xfId="17075"/>
    <cellStyle name="Comma 5 4 5 3 2 2 2" xfId="27294"/>
    <cellStyle name="Comma 5 4 5 3 2 3" xfId="13496"/>
    <cellStyle name="Comma 5 4 5 3 2 4" xfId="8207"/>
    <cellStyle name="Comma 5 4 5 3 2 5" xfId="22287"/>
    <cellStyle name="Comma 5 4 5 3 3" xfId="4304"/>
    <cellStyle name="Comma 5 4 5 3 3 2" xfId="17949"/>
    <cellStyle name="Comma 5 4 5 3 3 2 2" xfId="28200"/>
    <cellStyle name="Comma 5 4 5 3 3 3" xfId="14370"/>
    <cellStyle name="Comma 5 4 5 3 3 4" xfId="9113"/>
    <cellStyle name="Comma 5 4 5 3 3 5" xfId="23193"/>
    <cellStyle name="Comma 5 4 5 3 4" xfId="6614"/>
    <cellStyle name="Comma 5 4 5 3 4 2" xfId="15698"/>
    <cellStyle name="Comma 5 4 5 3 4 3" xfId="25702"/>
    <cellStyle name="Comma 5 4 5 3 5" xfId="10567"/>
    <cellStyle name="Comma 5 4 5 3 5 2" xfId="19394"/>
    <cellStyle name="Comma 5 4 5 3 5 3" xfId="29645"/>
    <cellStyle name="Comma 5 4 5 3 6" xfId="12013"/>
    <cellStyle name="Comma 5 4 5 3 6 2" xfId="24893"/>
    <cellStyle name="Comma 5 4 5 3 7" xfId="5801"/>
    <cellStyle name="Comma 5 4 5 3 8" xfId="20695"/>
    <cellStyle name="Comma 5 4 5 4" xfId="1921"/>
    <cellStyle name="Comma 5 4 5 4 2" xfId="3521"/>
    <cellStyle name="Comma 5 4 5 4 2 2" xfId="18439"/>
    <cellStyle name="Comma 5 4 5 4 2 2 2" xfId="28690"/>
    <cellStyle name="Comma 5 4 5 4 2 3" xfId="14860"/>
    <cellStyle name="Comma 5 4 5 4 2 4" xfId="9603"/>
    <cellStyle name="Comma 5 4 5 4 2 5" xfId="23683"/>
    <cellStyle name="Comma 5 4 5 4 3" xfId="11057"/>
    <cellStyle name="Comma 5 4 5 4 3 2" xfId="19884"/>
    <cellStyle name="Comma 5 4 5 4 3 3" xfId="30135"/>
    <cellStyle name="Comma 5 4 5 4 4" xfId="12503"/>
    <cellStyle name="Comma 5 4 5 4 4 2" xfId="26585"/>
    <cellStyle name="Comma 5 4 5 4 5" xfId="7498"/>
    <cellStyle name="Comma 5 4 5 4 6" xfId="21578"/>
    <cellStyle name="Comma 5 4 5 5" xfId="2478"/>
    <cellStyle name="Comma 5 4 5 5 2" xfId="17396"/>
    <cellStyle name="Comma 5 4 5 5 2 2" xfId="27647"/>
    <cellStyle name="Comma 5 4 5 5 3" xfId="13817"/>
    <cellStyle name="Comma 5 4 5 5 4" xfId="8560"/>
    <cellStyle name="Comma 5 4 5 5 5" xfId="22640"/>
    <cellStyle name="Comma 5 4 5 6" xfId="6121"/>
    <cellStyle name="Comma 5 4 5 6 2" xfId="15207"/>
    <cellStyle name="Comma 5 4 5 6 3" xfId="25211"/>
    <cellStyle name="Comma 5 4 5 7" xfId="10014"/>
    <cellStyle name="Comma 5 4 5 7 2" xfId="18841"/>
    <cellStyle name="Comma 5 4 5 7 3" xfId="29092"/>
    <cellStyle name="Comma 5 4 5 8" xfId="11458"/>
    <cellStyle name="Comma 5 4 5 8 2" xfId="24184"/>
    <cellStyle name="Comma 5 4 5 9" xfId="5092"/>
    <cellStyle name="Comma 5 4 6" xfId="246"/>
    <cellStyle name="Comma 5 4 6 10" xfId="613"/>
    <cellStyle name="Comma 5 4 6 11" xfId="20570"/>
    <cellStyle name="Comma 5 4 6 2" xfId="953"/>
    <cellStyle name="Comma 5 4 6 2 2" xfId="2684"/>
    <cellStyle name="Comma 5 4 6 2 2 2" xfId="16578"/>
    <cellStyle name="Comma 5 4 6 2 2 2 2" xfId="26796"/>
    <cellStyle name="Comma 5 4 6 2 2 3" xfId="13000"/>
    <cellStyle name="Comma 5 4 6 2 2 4" xfId="7709"/>
    <cellStyle name="Comma 5 4 6 2 2 5" xfId="21789"/>
    <cellStyle name="Comma 5 4 6 2 3" xfId="3957"/>
    <cellStyle name="Comma 5 4 6 2 3 2" xfId="17602"/>
    <cellStyle name="Comma 5 4 6 2 3 2 2" xfId="27853"/>
    <cellStyle name="Comma 5 4 6 2 3 3" xfId="14023"/>
    <cellStyle name="Comma 5 4 6 2 3 4" xfId="8766"/>
    <cellStyle name="Comma 5 4 6 2 3 5" xfId="22846"/>
    <cellStyle name="Comma 5 4 6 2 4" xfId="6825"/>
    <cellStyle name="Comma 5 4 6 2 4 2" xfId="15909"/>
    <cellStyle name="Comma 5 4 6 2 4 3" xfId="25913"/>
    <cellStyle name="Comma 5 4 6 2 5" xfId="10220"/>
    <cellStyle name="Comma 5 4 6 2 5 2" xfId="19047"/>
    <cellStyle name="Comma 5 4 6 2 5 3" xfId="29298"/>
    <cellStyle name="Comma 5 4 6 2 6" xfId="11664"/>
    <cellStyle name="Comma 5 4 6 2 6 2" xfId="24395"/>
    <cellStyle name="Comma 5 4 6 2 7" xfId="5303"/>
    <cellStyle name="Comma 5 4 6 2 8" xfId="20906"/>
    <cellStyle name="Comma 5 4 6 3" xfId="1311"/>
    <cellStyle name="Comma 5 4 6 3 2" xfId="3032"/>
    <cellStyle name="Comma 5 4 6 3 2 2" xfId="16950"/>
    <cellStyle name="Comma 5 4 6 3 2 2 2" xfId="27169"/>
    <cellStyle name="Comma 5 4 6 3 2 3" xfId="13371"/>
    <cellStyle name="Comma 5 4 6 3 2 4" xfId="8082"/>
    <cellStyle name="Comma 5 4 6 3 2 5" xfId="22162"/>
    <cellStyle name="Comma 5 4 6 3 3" xfId="4305"/>
    <cellStyle name="Comma 5 4 6 3 3 2" xfId="17950"/>
    <cellStyle name="Comma 5 4 6 3 3 2 2" xfId="28201"/>
    <cellStyle name="Comma 5 4 6 3 3 3" xfId="14371"/>
    <cellStyle name="Comma 5 4 6 3 3 4" xfId="9114"/>
    <cellStyle name="Comma 5 4 6 3 3 5" xfId="23194"/>
    <cellStyle name="Comma 5 4 6 3 4" xfId="7129"/>
    <cellStyle name="Comma 5 4 6 3 4 2" xfId="16212"/>
    <cellStyle name="Comma 5 4 6 3 4 3" xfId="26216"/>
    <cellStyle name="Comma 5 4 6 3 5" xfId="10568"/>
    <cellStyle name="Comma 5 4 6 3 5 2" xfId="19395"/>
    <cellStyle name="Comma 5 4 6 3 5 3" xfId="29646"/>
    <cellStyle name="Comma 5 4 6 3 6" xfId="12014"/>
    <cellStyle name="Comma 5 4 6 3 6 2" xfId="24768"/>
    <cellStyle name="Comma 5 4 6 3 7" xfId="5676"/>
    <cellStyle name="Comma 5 4 6 3 8" xfId="21209"/>
    <cellStyle name="Comma 5 4 6 4" xfId="1786"/>
    <cellStyle name="Comma 5 4 6 4 2" xfId="3396"/>
    <cellStyle name="Comma 5 4 6 4 2 2" xfId="18314"/>
    <cellStyle name="Comma 5 4 6 4 2 2 2" xfId="28565"/>
    <cellStyle name="Comma 5 4 6 4 2 3" xfId="14735"/>
    <cellStyle name="Comma 5 4 6 4 2 4" xfId="9478"/>
    <cellStyle name="Comma 5 4 6 4 2 5" xfId="23558"/>
    <cellStyle name="Comma 5 4 6 4 3" xfId="10932"/>
    <cellStyle name="Comma 5 4 6 4 3 2" xfId="19759"/>
    <cellStyle name="Comma 5 4 6 4 3 3" xfId="30010"/>
    <cellStyle name="Comma 5 4 6 4 4" xfId="12378"/>
    <cellStyle name="Comma 5 4 6 4 4 2" xfId="26460"/>
    <cellStyle name="Comma 5 4 6 4 5" xfId="7373"/>
    <cellStyle name="Comma 5 4 6 4 6" xfId="21453"/>
    <cellStyle name="Comma 5 4 6 5" xfId="2353"/>
    <cellStyle name="Comma 5 4 6 5 2" xfId="17269"/>
    <cellStyle name="Comma 5 4 6 5 2 2" xfId="27520"/>
    <cellStyle name="Comma 5 4 6 5 3" xfId="13690"/>
    <cellStyle name="Comma 5 4 6 5 4" xfId="8433"/>
    <cellStyle name="Comma 5 4 6 5 5" xfId="22513"/>
    <cellStyle name="Comma 5 4 6 6" xfId="6489"/>
    <cellStyle name="Comma 5 4 6 6 2" xfId="15573"/>
    <cellStyle name="Comma 5 4 6 6 3" xfId="25577"/>
    <cellStyle name="Comma 5 4 6 7" xfId="9889"/>
    <cellStyle name="Comma 5 4 6 7 2" xfId="18716"/>
    <cellStyle name="Comma 5 4 6 7 3" xfId="28967"/>
    <cellStyle name="Comma 5 4 6 8" xfId="11333"/>
    <cellStyle name="Comma 5 4 6 8 2" xfId="24059"/>
    <cellStyle name="Comma 5 4 6 9" xfId="4967"/>
    <cellStyle name="Comma 5 4 7" xfId="944"/>
    <cellStyle name="Comma 5 4 7 2" xfId="2675"/>
    <cellStyle name="Comma 5 4 7 2 2" xfId="16569"/>
    <cellStyle name="Comma 5 4 7 2 2 2" xfId="26787"/>
    <cellStyle name="Comma 5 4 7 2 3" xfId="12991"/>
    <cellStyle name="Comma 5 4 7 2 4" xfId="7700"/>
    <cellStyle name="Comma 5 4 7 2 5" xfId="21780"/>
    <cellStyle name="Comma 5 4 7 3" xfId="3948"/>
    <cellStyle name="Comma 5 4 7 3 2" xfId="17593"/>
    <cellStyle name="Comma 5 4 7 3 2 2" xfId="27844"/>
    <cellStyle name="Comma 5 4 7 3 3" xfId="14014"/>
    <cellStyle name="Comma 5 4 7 3 4" xfId="8757"/>
    <cellStyle name="Comma 5 4 7 3 5" xfId="22837"/>
    <cellStyle name="Comma 5 4 7 4" xfId="6816"/>
    <cellStyle name="Comma 5 4 7 4 2" xfId="15900"/>
    <cellStyle name="Comma 5 4 7 4 3" xfId="25904"/>
    <cellStyle name="Comma 5 4 7 5" xfId="10211"/>
    <cellStyle name="Comma 5 4 7 5 2" xfId="19038"/>
    <cellStyle name="Comma 5 4 7 5 3" xfId="29289"/>
    <cellStyle name="Comma 5 4 7 6" xfId="11655"/>
    <cellStyle name="Comma 5 4 7 6 2" xfId="24386"/>
    <cellStyle name="Comma 5 4 7 7" xfId="5294"/>
    <cellStyle name="Comma 5 4 7 8" xfId="20897"/>
    <cellStyle name="Comma 5 4 8" xfId="1302"/>
    <cellStyle name="Comma 5 4 8 2" xfId="3023"/>
    <cellStyle name="Comma 5 4 8 2 2" xfId="16905"/>
    <cellStyle name="Comma 5 4 8 2 2 2" xfId="27124"/>
    <cellStyle name="Comma 5 4 8 2 3" xfId="13327"/>
    <cellStyle name="Comma 5 4 8 2 4" xfId="8037"/>
    <cellStyle name="Comma 5 4 8 2 5" xfId="22117"/>
    <cellStyle name="Comma 5 4 8 3" xfId="4296"/>
    <cellStyle name="Comma 5 4 8 3 2" xfId="17941"/>
    <cellStyle name="Comma 5 4 8 3 2 2" xfId="28192"/>
    <cellStyle name="Comma 5 4 8 3 3" xfId="14362"/>
    <cellStyle name="Comma 5 4 8 3 4" xfId="9105"/>
    <cellStyle name="Comma 5 4 8 3 5" xfId="23185"/>
    <cellStyle name="Comma 5 4 8 4" xfId="6294"/>
    <cellStyle name="Comma 5 4 8 4 2" xfId="15380"/>
    <cellStyle name="Comma 5 4 8 4 3" xfId="25384"/>
    <cellStyle name="Comma 5 4 8 5" xfId="10559"/>
    <cellStyle name="Comma 5 4 8 5 2" xfId="19386"/>
    <cellStyle name="Comma 5 4 8 5 3" xfId="29637"/>
    <cellStyle name="Comma 5 4 8 6" xfId="12005"/>
    <cellStyle name="Comma 5 4 8 6 2" xfId="24723"/>
    <cellStyle name="Comma 5 4 8 7" xfId="5631"/>
    <cellStyle name="Comma 5 4 8 8" xfId="20377"/>
    <cellStyle name="Comma 5 4 9" xfId="1737"/>
    <cellStyle name="Comma 5 4 9 2" xfId="3351"/>
    <cellStyle name="Comma 5 4 9 2 2" xfId="18269"/>
    <cellStyle name="Comma 5 4 9 2 2 2" xfId="28520"/>
    <cellStyle name="Comma 5 4 9 2 3" xfId="14690"/>
    <cellStyle name="Comma 5 4 9 2 4" xfId="9433"/>
    <cellStyle name="Comma 5 4 9 2 5" xfId="23513"/>
    <cellStyle name="Comma 5 4 9 3" xfId="10887"/>
    <cellStyle name="Comma 5 4 9 3 2" xfId="19714"/>
    <cellStyle name="Comma 5 4 9 3 3" xfId="29965"/>
    <cellStyle name="Comma 5 4 9 4" xfId="12333"/>
    <cellStyle name="Comma 5 4 9 4 2" xfId="26268"/>
    <cellStyle name="Comma 5 4 9 5" xfId="7181"/>
    <cellStyle name="Comma 5 4 9 6" xfId="21261"/>
    <cellStyle name="Comma 5 5" xfId="184"/>
    <cellStyle name="Comma 5 5 10" xfId="5974"/>
    <cellStyle name="Comma 5 5 10 2" xfId="15060"/>
    <cellStyle name="Comma 5 5 10 3" xfId="25064"/>
    <cellStyle name="Comma 5 5 11" xfId="9794"/>
    <cellStyle name="Comma 5 5 11 2" xfId="18621"/>
    <cellStyle name="Comma 5 5 11 3" xfId="28872"/>
    <cellStyle name="Comma 5 5 12" xfId="11234"/>
    <cellStyle name="Comma 5 5 12 2" xfId="23879"/>
    <cellStyle name="Comma 5 5 13" xfId="4787"/>
    <cellStyle name="Comma 5 5 14" xfId="591"/>
    <cellStyle name="Comma 5 5 15" xfId="20057"/>
    <cellStyle name="Comma 5 5 2" xfId="335"/>
    <cellStyle name="Comma 5 5 2 10" xfId="11413"/>
    <cellStyle name="Comma 5 5 2 10 2" xfId="23922"/>
    <cellStyle name="Comma 5 5 2 11" xfId="4830"/>
    <cellStyle name="Comma 5 5 2 12" xfId="699"/>
    <cellStyle name="Comma 5 5 2 13" xfId="20159"/>
    <cellStyle name="Comma 5 5 2 2" xfId="437"/>
    <cellStyle name="Comma 5 5 2 2 10" xfId="800"/>
    <cellStyle name="Comma 5 5 2 2 11" xfId="20259"/>
    <cellStyle name="Comma 5 5 2 2 2" xfId="956"/>
    <cellStyle name="Comma 5 5 2 2 2 2" xfId="2687"/>
    <cellStyle name="Comma 5 5 2 2 2 2 2" xfId="16581"/>
    <cellStyle name="Comma 5 5 2 2 2 2 2 2" xfId="26799"/>
    <cellStyle name="Comma 5 5 2 2 2 2 3" xfId="13003"/>
    <cellStyle name="Comma 5 5 2 2 2 2 4" xfId="7712"/>
    <cellStyle name="Comma 5 5 2 2 2 2 5" xfId="21792"/>
    <cellStyle name="Comma 5 5 2 2 2 3" xfId="3960"/>
    <cellStyle name="Comma 5 5 2 2 2 3 2" xfId="17605"/>
    <cellStyle name="Comma 5 5 2 2 2 3 2 2" xfId="27856"/>
    <cellStyle name="Comma 5 5 2 2 2 3 3" xfId="14026"/>
    <cellStyle name="Comma 5 5 2 2 2 3 4" xfId="8769"/>
    <cellStyle name="Comma 5 5 2 2 2 3 5" xfId="22849"/>
    <cellStyle name="Comma 5 5 2 2 2 4" xfId="6828"/>
    <cellStyle name="Comma 5 5 2 2 2 4 2" xfId="15912"/>
    <cellStyle name="Comma 5 5 2 2 2 4 3" xfId="25916"/>
    <cellStyle name="Comma 5 5 2 2 2 5" xfId="10223"/>
    <cellStyle name="Comma 5 5 2 2 2 5 2" xfId="19050"/>
    <cellStyle name="Comma 5 5 2 2 2 5 3" xfId="29301"/>
    <cellStyle name="Comma 5 5 2 2 2 6" xfId="11667"/>
    <cellStyle name="Comma 5 5 2 2 2 6 2" xfId="24398"/>
    <cellStyle name="Comma 5 5 2 2 2 7" xfId="5306"/>
    <cellStyle name="Comma 5 5 2 2 2 8" xfId="20909"/>
    <cellStyle name="Comma 5 5 2 2 3" xfId="1314"/>
    <cellStyle name="Comma 5 5 2 2 3 2" xfId="3035"/>
    <cellStyle name="Comma 5 5 2 2 3 2 2" xfId="17130"/>
    <cellStyle name="Comma 5 5 2 2 3 2 2 2" xfId="27349"/>
    <cellStyle name="Comma 5 5 2 2 3 2 3" xfId="13551"/>
    <cellStyle name="Comma 5 5 2 2 3 2 4" xfId="8262"/>
    <cellStyle name="Comma 5 5 2 2 3 2 5" xfId="22342"/>
    <cellStyle name="Comma 5 5 2 2 3 3" xfId="4308"/>
    <cellStyle name="Comma 5 5 2 2 3 3 2" xfId="17953"/>
    <cellStyle name="Comma 5 5 2 2 3 3 2 2" xfId="28204"/>
    <cellStyle name="Comma 5 5 2 2 3 3 3" xfId="14374"/>
    <cellStyle name="Comma 5 5 2 2 3 3 4" xfId="9117"/>
    <cellStyle name="Comma 5 5 2 2 3 3 5" xfId="23197"/>
    <cellStyle name="Comma 5 5 2 2 3 4" xfId="6669"/>
    <cellStyle name="Comma 5 5 2 2 3 4 2" xfId="15753"/>
    <cellStyle name="Comma 5 5 2 2 3 4 3" xfId="25757"/>
    <cellStyle name="Comma 5 5 2 2 3 5" xfId="10571"/>
    <cellStyle name="Comma 5 5 2 2 3 5 2" xfId="19398"/>
    <cellStyle name="Comma 5 5 2 2 3 5 3" xfId="29649"/>
    <cellStyle name="Comma 5 5 2 2 3 6" xfId="12017"/>
    <cellStyle name="Comma 5 5 2 2 3 6 2" xfId="24948"/>
    <cellStyle name="Comma 5 5 2 2 3 7" xfId="5856"/>
    <cellStyle name="Comma 5 5 2 2 3 8" xfId="20750"/>
    <cellStyle name="Comma 5 5 2 2 4" xfId="1977"/>
    <cellStyle name="Comma 5 5 2 2 4 2" xfId="3576"/>
    <cellStyle name="Comma 5 5 2 2 4 2 2" xfId="18494"/>
    <cellStyle name="Comma 5 5 2 2 4 2 2 2" xfId="28745"/>
    <cellStyle name="Comma 5 5 2 2 4 2 3" xfId="14915"/>
    <cellStyle name="Comma 5 5 2 2 4 2 4" xfId="9658"/>
    <cellStyle name="Comma 5 5 2 2 4 2 5" xfId="23738"/>
    <cellStyle name="Comma 5 5 2 2 4 3" xfId="11112"/>
    <cellStyle name="Comma 5 5 2 2 4 3 2" xfId="19939"/>
    <cellStyle name="Comma 5 5 2 2 4 3 3" xfId="30190"/>
    <cellStyle name="Comma 5 5 2 2 4 4" xfId="12558"/>
    <cellStyle name="Comma 5 5 2 2 4 4 2" xfId="26640"/>
    <cellStyle name="Comma 5 5 2 2 4 5" xfId="7553"/>
    <cellStyle name="Comma 5 5 2 2 4 6" xfId="21633"/>
    <cellStyle name="Comma 5 5 2 2 5" xfId="2533"/>
    <cellStyle name="Comma 5 5 2 2 5 2" xfId="17451"/>
    <cellStyle name="Comma 5 5 2 2 5 2 2" xfId="27702"/>
    <cellStyle name="Comma 5 5 2 2 5 3" xfId="13872"/>
    <cellStyle name="Comma 5 5 2 2 5 4" xfId="8615"/>
    <cellStyle name="Comma 5 5 2 2 5 5" xfId="22695"/>
    <cellStyle name="Comma 5 5 2 2 6" xfId="6176"/>
    <cellStyle name="Comma 5 5 2 2 6 2" xfId="15262"/>
    <cellStyle name="Comma 5 5 2 2 6 3" xfId="25266"/>
    <cellStyle name="Comma 5 5 2 2 7" xfId="10069"/>
    <cellStyle name="Comma 5 5 2 2 7 2" xfId="18896"/>
    <cellStyle name="Comma 5 5 2 2 7 3" xfId="29147"/>
    <cellStyle name="Comma 5 5 2 2 8" xfId="11513"/>
    <cellStyle name="Comma 5 5 2 2 8 2" xfId="24239"/>
    <cellStyle name="Comma 5 5 2 2 9" xfId="5147"/>
    <cellStyle name="Comma 5 5 2 3" xfId="955"/>
    <cellStyle name="Comma 5 5 2 3 2" xfId="2686"/>
    <cellStyle name="Comma 5 5 2 3 2 2" xfId="16467"/>
    <cellStyle name="Comma 5 5 2 3 2 2 2" xfId="26540"/>
    <cellStyle name="Comma 5 5 2 3 2 3" xfId="12907"/>
    <cellStyle name="Comma 5 5 2 3 2 4" xfId="7453"/>
    <cellStyle name="Comma 5 5 2 3 2 5" xfId="21533"/>
    <cellStyle name="Comma 5 5 2 3 3" xfId="3959"/>
    <cellStyle name="Comma 5 5 2 3 3 2" xfId="17604"/>
    <cellStyle name="Comma 5 5 2 3 3 2 2" xfId="27855"/>
    <cellStyle name="Comma 5 5 2 3 3 3" xfId="14025"/>
    <cellStyle name="Comma 5 5 2 3 3 4" xfId="8768"/>
    <cellStyle name="Comma 5 5 2 3 3 5" xfId="22848"/>
    <cellStyle name="Comma 5 5 2 3 4" xfId="6569"/>
    <cellStyle name="Comma 5 5 2 3 4 2" xfId="15653"/>
    <cellStyle name="Comma 5 5 2 3 4 3" xfId="25657"/>
    <cellStyle name="Comma 5 5 2 3 5" xfId="10222"/>
    <cellStyle name="Comma 5 5 2 3 5 2" xfId="19049"/>
    <cellStyle name="Comma 5 5 2 3 5 3" xfId="29300"/>
    <cellStyle name="Comma 5 5 2 3 6" xfId="11666"/>
    <cellStyle name="Comma 5 5 2 3 6 2" xfId="24139"/>
    <cellStyle name="Comma 5 5 2 3 7" xfId="5047"/>
    <cellStyle name="Comma 5 5 2 3 8" xfId="20650"/>
    <cellStyle name="Comma 5 5 2 4" xfId="1313"/>
    <cellStyle name="Comma 5 5 2 4 2" xfId="3034"/>
    <cellStyle name="Comma 5 5 2 4 2 2" xfId="16580"/>
    <cellStyle name="Comma 5 5 2 4 2 2 2" xfId="26798"/>
    <cellStyle name="Comma 5 5 2 4 2 3" xfId="13002"/>
    <cellStyle name="Comma 5 5 2 4 2 4" xfId="7711"/>
    <cellStyle name="Comma 5 5 2 4 2 5" xfId="21791"/>
    <cellStyle name="Comma 5 5 2 4 3" xfId="4307"/>
    <cellStyle name="Comma 5 5 2 4 3 2" xfId="17952"/>
    <cellStyle name="Comma 5 5 2 4 3 2 2" xfId="28203"/>
    <cellStyle name="Comma 5 5 2 4 3 3" xfId="14373"/>
    <cellStyle name="Comma 5 5 2 4 3 4" xfId="9116"/>
    <cellStyle name="Comma 5 5 2 4 3 5" xfId="23196"/>
    <cellStyle name="Comma 5 5 2 4 4" xfId="6827"/>
    <cellStyle name="Comma 5 5 2 4 4 2" xfId="15911"/>
    <cellStyle name="Comma 5 5 2 4 4 3" xfId="25915"/>
    <cellStyle name="Comma 5 5 2 4 5" xfId="10570"/>
    <cellStyle name="Comma 5 5 2 4 5 2" xfId="19397"/>
    <cellStyle name="Comma 5 5 2 4 5 3" xfId="29648"/>
    <cellStyle name="Comma 5 5 2 4 6" xfId="12016"/>
    <cellStyle name="Comma 5 5 2 4 6 2" xfId="24397"/>
    <cellStyle name="Comma 5 5 2 4 7" xfId="5305"/>
    <cellStyle name="Comma 5 5 2 4 8" xfId="20908"/>
    <cellStyle name="Comma 5 5 2 5" xfId="1875"/>
    <cellStyle name="Comma 5 5 2 5 2" xfId="3476"/>
    <cellStyle name="Comma 5 5 2 5 2 2" xfId="17030"/>
    <cellStyle name="Comma 5 5 2 5 2 2 2" xfId="27249"/>
    <cellStyle name="Comma 5 5 2 5 2 3" xfId="13451"/>
    <cellStyle name="Comma 5 5 2 5 2 4" xfId="8162"/>
    <cellStyle name="Comma 5 5 2 5 2 5" xfId="22242"/>
    <cellStyle name="Comma 5 5 2 5 3" xfId="4689"/>
    <cellStyle name="Comma 5 5 2 5 3 2" xfId="18394"/>
    <cellStyle name="Comma 5 5 2 5 3 2 2" xfId="28645"/>
    <cellStyle name="Comma 5 5 2 5 3 3" xfId="14815"/>
    <cellStyle name="Comma 5 5 2 5 3 4" xfId="9558"/>
    <cellStyle name="Comma 5 5 2 5 3 5" xfId="23638"/>
    <cellStyle name="Comma 5 5 2 5 4" xfId="6350"/>
    <cellStyle name="Comma 5 5 2 5 4 2" xfId="15436"/>
    <cellStyle name="Comma 5 5 2 5 4 3" xfId="25440"/>
    <cellStyle name="Comma 5 5 2 5 5" xfId="11012"/>
    <cellStyle name="Comma 5 5 2 5 5 2" xfId="19839"/>
    <cellStyle name="Comma 5 5 2 5 5 3" xfId="30090"/>
    <cellStyle name="Comma 5 5 2 5 6" xfId="12458"/>
    <cellStyle name="Comma 5 5 2 5 6 2" xfId="24848"/>
    <cellStyle name="Comma 5 5 2 5 7" xfId="5756"/>
    <cellStyle name="Comma 5 5 2 5 8" xfId="20433"/>
    <cellStyle name="Comma 5 5 2 6" xfId="2433"/>
    <cellStyle name="Comma 5 5 2 6 2" xfId="16279"/>
    <cellStyle name="Comma 5 5 2 6 2 2" xfId="26323"/>
    <cellStyle name="Comma 5 5 2 6 3" xfId="12771"/>
    <cellStyle name="Comma 5 5 2 6 4" xfId="7236"/>
    <cellStyle name="Comma 5 5 2 6 5" xfId="21316"/>
    <cellStyle name="Comma 5 5 2 7" xfId="3851"/>
    <cellStyle name="Comma 5 5 2 7 2" xfId="17351"/>
    <cellStyle name="Comma 5 5 2 7 2 2" xfId="27602"/>
    <cellStyle name="Comma 5 5 2 7 3" xfId="13772"/>
    <cellStyle name="Comma 5 5 2 7 4" xfId="8515"/>
    <cellStyle name="Comma 5 5 2 7 5" xfId="22595"/>
    <cellStyle name="Comma 5 5 2 8" xfId="6076"/>
    <cellStyle name="Comma 5 5 2 8 2" xfId="15162"/>
    <cellStyle name="Comma 5 5 2 8 3" xfId="25166"/>
    <cellStyle name="Comma 5 5 2 9" xfId="9969"/>
    <cellStyle name="Comma 5 5 2 9 2" xfId="18796"/>
    <cellStyle name="Comma 5 5 2 9 3" xfId="29047"/>
    <cellStyle name="Comma 5 5 3" xfId="290"/>
    <cellStyle name="Comma 5 5 3 10" xfId="11370"/>
    <cellStyle name="Comma 5 5 3 10 2" xfId="23984"/>
    <cellStyle name="Comma 5 5 3 11" xfId="4892"/>
    <cellStyle name="Comma 5 5 3 12" xfId="655"/>
    <cellStyle name="Comma 5 5 3 13" xfId="20116"/>
    <cellStyle name="Comma 5 5 3 2" xfId="501"/>
    <cellStyle name="Comma 5 5 3 2 10" xfId="863"/>
    <cellStyle name="Comma 5 5 3 2 11" xfId="20321"/>
    <cellStyle name="Comma 5 5 3 2 2" xfId="958"/>
    <cellStyle name="Comma 5 5 3 2 2 2" xfId="2689"/>
    <cellStyle name="Comma 5 5 3 2 2 2 2" xfId="16583"/>
    <cellStyle name="Comma 5 5 3 2 2 2 2 2" xfId="26801"/>
    <cellStyle name="Comma 5 5 3 2 2 2 3" xfId="13005"/>
    <cellStyle name="Comma 5 5 3 2 2 2 4" xfId="7714"/>
    <cellStyle name="Comma 5 5 3 2 2 2 5" xfId="21794"/>
    <cellStyle name="Comma 5 5 3 2 2 3" xfId="3962"/>
    <cellStyle name="Comma 5 5 3 2 2 3 2" xfId="17607"/>
    <cellStyle name="Comma 5 5 3 2 2 3 2 2" xfId="27858"/>
    <cellStyle name="Comma 5 5 3 2 2 3 3" xfId="14028"/>
    <cellStyle name="Comma 5 5 3 2 2 3 4" xfId="8771"/>
    <cellStyle name="Comma 5 5 3 2 2 3 5" xfId="22851"/>
    <cellStyle name="Comma 5 5 3 2 2 4" xfId="6830"/>
    <cellStyle name="Comma 5 5 3 2 2 4 2" xfId="15914"/>
    <cellStyle name="Comma 5 5 3 2 2 4 3" xfId="25918"/>
    <cellStyle name="Comma 5 5 3 2 2 5" xfId="10225"/>
    <cellStyle name="Comma 5 5 3 2 2 5 2" xfId="19052"/>
    <cellStyle name="Comma 5 5 3 2 2 5 3" xfId="29303"/>
    <cellStyle name="Comma 5 5 3 2 2 6" xfId="11669"/>
    <cellStyle name="Comma 5 5 3 2 2 6 2" xfId="24400"/>
    <cellStyle name="Comma 5 5 3 2 2 7" xfId="5308"/>
    <cellStyle name="Comma 5 5 3 2 2 8" xfId="20911"/>
    <cellStyle name="Comma 5 5 3 2 3" xfId="1316"/>
    <cellStyle name="Comma 5 5 3 2 3 2" xfId="3037"/>
    <cellStyle name="Comma 5 5 3 2 3 2 2" xfId="17192"/>
    <cellStyle name="Comma 5 5 3 2 3 2 2 2" xfId="27411"/>
    <cellStyle name="Comma 5 5 3 2 3 2 3" xfId="13613"/>
    <cellStyle name="Comma 5 5 3 2 3 2 4" xfId="8324"/>
    <cellStyle name="Comma 5 5 3 2 3 2 5" xfId="22404"/>
    <cellStyle name="Comma 5 5 3 2 3 3" xfId="4310"/>
    <cellStyle name="Comma 5 5 3 2 3 3 2" xfId="17955"/>
    <cellStyle name="Comma 5 5 3 2 3 3 2 2" xfId="28206"/>
    <cellStyle name="Comma 5 5 3 2 3 3 3" xfId="14376"/>
    <cellStyle name="Comma 5 5 3 2 3 3 4" xfId="9119"/>
    <cellStyle name="Comma 5 5 3 2 3 3 5" xfId="23199"/>
    <cellStyle name="Comma 5 5 3 2 3 4" xfId="6731"/>
    <cellStyle name="Comma 5 5 3 2 3 4 2" xfId="15815"/>
    <cellStyle name="Comma 5 5 3 2 3 4 3" xfId="25819"/>
    <cellStyle name="Comma 5 5 3 2 3 5" xfId="10573"/>
    <cellStyle name="Comma 5 5 3 2 3 5 2" xfId="19400"/>
    <cellStyle name="Comma 5 5 3 2 3 5 3" xfId="29651"/>
    <cellStyle name="Comma 5 5 3 2 3 6" xfId="12019"/>
    <cellStyle name="Comma 5 5 3 2 3 6 2" xfId="25010"/>
    <cellStyle name="Comma 5 5 3 2 3 7" xfId="5918"/>
    <cellStyle name="Comma 5 5 3 2 3 8" xfId="20812"/>
    <cellStyle name="Comma 5 5 3 2 4" xfId="2041"/>
    <cellStyle name="Comma 5 5 3 2 4 2" xfId="3638"/>
    <cellStyle name="Comma 5 5 3 2 4 2 2" xfId="18556"/>
    <cellStyle name="Comma 5 5 3 2 4 2 2 2" xfId="28807"/>
    <cellStyle name="Comma 5 5 3 2 4 2 3" xfId="14977"/>
    <cellStyle name="Comma 5 5 3 2 4 2 4" xfId="9720"/>
    <cellStyle name="Comma 5 5 3 2 4 2 5" xfId="23800"/>
    <cellStyle name="Comma 5 5 3 2 4 3" xfId="11174"/>
    <cellStyle name="Comma 5 5 3 2 4 3 2" xfId="20001"/>
    <cellStyle name="Comma 5 5 3 2 4 3 3" xfId="30252"/>
    <cellStyle name="Comma 5 5 3 2 4 4" xfId="12620"/>
    <cellStyle name="Comma 5 5 3 2 4 4 2" xfId="26702"/>
    <cellStyle name="Comma 5 5 3 2 4 5" xfId="7615"/>
    <cellStyle name="Comma 5 5 3 2 4 6" xfId="21695"/>
    <cellStyle name="Comma 5 5 3 2 5" xfId="2595"/>
    <cellStyle name="Comma 5 5 3 2 5 2" xfId="17513"/>
    <cellStyle name="Comma 5 5 3 2 5 2 2" xfId="27764"/>
    <cellStyle name="Comma 5 5 3 2 5 3" xfId="13934"/>
    <cellStyle name="Comma 5 5 3 2 5 4" xfId="8677"/>
    <cellStyle name="Comma 5 5 3 2 5 5" xfId="22757"/>
    <cellStyle name="Comma 5 5 3 2 6" xfId="6238"/>
    <cellStyle name="Comma 5 5 3 2 6 2" xfId="15324"/>
    <cellStyle name="Comma 5 5 3 2 6 3" xfId="25328"/>
    <cellStyle name="Comma 5 5 3 2 7" xfId="10131"/>
    <cellStyle name="Comma 5 5 3 2 7 2" xfId="18958"/>
    <cellStyle name="Comma 5 5 3 2 7 3" xfId="29209"/>
    <cellStyle name="Comma 5 5 3 2 8" xfId="11575"/>
    <cellStyle name="Comma 5 5 3 2 8 2" xfId="24301"/>
    <cellStyle name="Comma 5 5 3 2 9" xfId="5209"/>
    <cellStyle name="Comma 5 5 3 3" xfId="957"/>
    <cellStyle name="Comma 5 5 3 3 2" xfId="2688"/>
    <cellStyle name="Comma 5 5 3 3 2 2" xfId="16424"/>
    <cellStyle name="Comma 5 5 3 3 2 2 2" xfId="26497"/>
    <cellStyle name="Comma 5 5 3 3 2 3" xfId="12737"/>
    <cellStyle name="Comma 5 5 3 3 2 4" xfId="7410"/>
    <cellStyle name="Comma 5 5 3 3 2 5" xfId="21490"/>
    <cellStyle name="Comma 5 5 3 3 3" xfId="3961"/>
    <cellStyle name="Comma 5 5 3 3 3 2" xfId="17606"/>
    <cellStyle name="Comma 5 5 3 3 3 2 2" xfId="27857"/>
    <cellStyle name="Comma 5 5 3 3 3 3" xfId="14027"/>
    <cellStyle name="Comma 5 5 3 3 3 4" xfId="8770"/>
    <cellStyle name="Comma 5 5 3 3 3 5" xfId="22850"/>
    <cellStyle name="Comma 5 5 3 3 4" xfId="6526"/>
    <cellStyle name="Comma 5 5 3 3 4 2" xfId="15610"/>
    <cellStyle name="Comma 5 5 3 3 4 3" xfId="25614"/>
    <cellStyle name="Comma 5 5 3 3 5" xfId="10224"/>
    <cellStyle name="Comma 5 5 3 3 5 2" xfId="19051"/>
    <cellStyle name="Comma 5 5 3 3 5 3" xfId="29302"/>
    <cellStyle name="Comma 5 5 3 3 6" xfId="11668"/>
    <cellStyle name="Comma 5 5 3 3 6 2" xfId="24096"/>
    <cellStyle name="Comma 5 5 3 3 7" xfId="5004"/>
    <cellStyle name="Comma 5 5 3 3 8" xfId="20607"/>
    <cellStyle name="Comma 5 5 3 4" xfId="1315"/>
    <cellStyle name="Comma 5 5 3 4 2" xfId="3036"/>
    <cellStyle name="Comma 5 5 3 4 2 2" xfId="16582"/>
    <cellStyle name="Comma 5 5 3 4 2 2 2" xfId="26800"/>
    <cellStyle name="Comma 5 5 3 4 2 3" xfId="13004"/>
    <cellStyle name="Comma 5 5 3 4 2 4" xfId="7713"/>
    <cellStyle name="Comma 5 5 3 4 2 5" xfId="21793"/>
    <cellStyle name="Comma 5 5 3 4 3" xfId="4309"/>
    <cellStyle name="Comma 5 5 3 4 3 2" xfId="17954"/>
    <cellStyle name="Comma 5 5 3 4 3 2 2" xfId="28205"/>
    <cellStyle name="Comma 5 5 3 4 3 3" xfId="14375"/>
    <cellStyle name="Comma 5 5 3 4 3 4" xfId="9118"/>
    <cellStyle name="Comma 5 5 3 4 3 5" xfId="23198"/>
    <cellStyle name="Comma 5 5 3 4 4" xfId="6829"/>
    <cellStyle name="Comma 5 5 3 4 4 2" xfId="15913"/>
    <cellStyle name="Comma 5 5 3 4 4 3" xfId="25917"/>
    <cellStyle name="Comma 5 5 3 4 5" xfId="10572"/>
    <cellStyle name="Comma 5 5 3 4 5 2" xfId="19399"/>
    <cellStyle name="Comma 5 5 3 4 5 3" xfId="29650"/>
    <cellStyle name="Comma 5 5 3 4 6" xfId="12018"/>
    <cellStyle name="Comma 5 5 3 4 6 2" xfId="24399"/>
    <cellStyle name="Comma 5 5 3 4 7" xfId="5307"/>
    <cellStyle name="Comma 5 5 3 4 8" xfId="20910"/>
    <cellStyle name="Comma 5 5 3 5" xfId="1830"/>
    <cellStyle name="Comma 5 5 3 5 2" xfId="3433"/>
    <cellStyle name="Comma 5 5 3 5 2 2" xfId="16987"/>
    <cellStyle name="Comma 5 5 3 5 2 2 2" xfId="27206"/>
    <cellStyle name="Comma 5 5 3 5 2 3" xfId="13408"/>
    <cellStyle name="Comma 5 5 3 5 2 4" xfId="8119"/>
    <cellStyle name="Comma 5 5 3 5 2 5" xfId="22199"/>
    <cellStyle name="Comma 5 5 3 5 3" xfId="4646"/>
    <cellStyle name="Comma 5 5 3 5 3 2" xfId="18351"/>
    <cellStyle name="Comma 5 5 3 5 3 2 2" xfId="28602"/>
    <cellStyle name="Comma 5 5 3 5 3 3" xfId="14772"/>
    <cellStyle name="Comma 5 5 3 5 3 4" xfId="9515"/>
    <cellStyle name="Comma 5 5 3 5 3 5" xfId="23595"/>
    <cellStyle name="Comma 5 5 3 5 4" xfId="6412"/>
    <cellStyle name="Comma 5 5 3 5 4 2" xfId="15498"/>
    <cellStyle name="Comma 5 5 3 5 4 3" xfId="25502"/>
    <cellStyle name="Comma 5 5 3 5 5" xfId="10969"/>
    <cellStyle name="Comma 5 5 3 5 5 2" xfId="19796"/>
    <cellStyle name="Comma 5 5 3 5 5 3" xfId="30047"/>
    <cellStyle name="Comma 5 5 3 5 6" xfId="12415"/>
    <cellStyle name="Comma 5 5 3 5 6 2" xfId="24805"/>
    <cellStyle name="Comma 5 5 3 5 7" xfId="5713"/>
    <cellStyle name="Comma 5 5 3 5 8" xfId="20495"/>
    <cellStyle name="Comma 5 5 3 6" xfId="2390"/>
    <cellStyle name="Comma 5 5 3 6 2" xfId="16341"/>
    <cellStyle name="Comma 5 5 3 6 2 2" xfId="26385"/>
    <cellStyle name="Comma 5 5 3 6 3" xfId="12758"/>
    <cellStyle name="Comma 5 5 3 6 4" xfId="7298"/>
    <cellStyle name="Comma 5 5 3 6 5" xfId="21378"/>
    <cellStyle name="Comma 5 5 3 7" xfId="3809"/>
    <cellStyle name="Comma 5 5 3 7 2" xfId="17308"/>
    <cellStyle name="Comma 5 5 3 7 2 2" xfId="27559"/>
    <cellStyle name="Comma 5 5 3 7 3" xfId="13729"/>
    <cellStyle name="Comma 5 5 3 7 4" xfId="8472"/>
    <cellStyle name="Comma 5 5 3 7 5" xfId="22552"/>
    <cellStyle name="Comma 5 5 3 8" xfId="6033"/>
    <cellStyle name="Comma 5 5 3 8 2" xfId="15119"/>
    <cellStyle name="Comma 5 5 3 8 3" xfId="25123"/>
    <cellStyle name="Comma 5 5 3 9" xfId="9926"/>
    <cellStyle name="Comma 5 5 3 9 2" xfId="18753"/>
    <cellStyle name="Comma 5 5 3 9 3" xfId="29004"/>
    <cellStyle name="Comma 5 5 4" xfId="393"/>
    <cellStyle name="Comma 5 5 4 10" xfId="756"/>
    <cellStyle name="Comma 5 5 4 11" xfId="20216"/>
    <cellStyle name="Comma 5 5 4 2" xfId="959"/>
    <cellStyle name="Comma 5 5 4 2 2" xfId="2690"/>
    <cellStyle name="Comma 5 5 4 2 2 2" xfId="16584"/>
    <cellStyle name="Comma 5 5 4 2 2 2 2" xfId="26802"/>
    <cellStyle name="Comma 5 5 4 2 2 3" xfId="13006"/>
    <cellStyle name="Comma 5 5 4 2 2 4" xfId="7715"/>
    <cellStyle name="Comma 5 5 4 2 2 5" xfId="21795"/>
    <cellStyle name="Comma 5 5 4 2 3" xfId="3963"/>
    <cellStyle name="Comma 5 5 4 2 3 2" xfId="17608"/>
    <cellStyle name="Comma 5 5 4 2 3 2 2" xfId="27859"/>
    <cellStyle name="Comma 5 5 4 2 3 3" xfId="14029"/>
    <cellStyle name="Comma 5 5 4 2 3 4" xfId="8772"/>
    <cellStyle name="Comma 5 5 4 2 3 5" xfId="22852"/>
    <cellStyle name="Comma 5 5 4 2 4" xfId="6831"/>
    <cellStyle name="Comma 5 5 4 2 4 2" xfId="15915"/>
    <cellStyle name="Comma 5 5 4 2 4 3" xfId="25919"/>
    <cellStyle name="Comma 5 5 4 2 5" xfId="10226"/>
    <cellStyle name="Comma 5 5 4 2 5 2" xfId="19053"/>
    <cellStyle name="Comma 5 5 4 2 5 3" xfId="29304"/>
    <cellStyle name="Comma 5 5 4 2 6" xfId="11670"/>
    <cellStyle name="Comma 5 5 4 2 6 2" xfId="24401"/>
    <cellStyle name="Comma 5 5 4 2 7" xfId="5309"/>
    <cellStyle name="Comma 5 5 4 2 8" xfId="20912"/>
    <cellStyle name="Comma 5 5 4 3" xfId="1317"/>
    <cellStyle name="Comma 5 5 4 3 2" xfId="3038"/>
    <cellStyle name="Comma 5 5 4 3 2 2" xfId="17087"/>
    <cellStyle name="Comma 5 5 4 3 2 2 2" xfId="27306"/>
    <cellStyle name="Comma 5 5 4 3 2 3" xfId="13508"/>
    <cellStyle name="Comma 5 5 4 3 2 4" xfId="8219"/>
    <cellStyle name="Comma 5 5 4 3 2 5" xfId="22299"/>
    <cellStyle name="Comma 5 5 4 3 3" xfId="4311"/>
    <cellStyle name="Comma 5 5 4 3 3 2" xfId="17956"/>
    <cellStyle name="Comma 5 5 4 3 3 2 2" xfId="28207"/>
    <cellStyle name="Comma 5 5 4 3 3 3" xfId="14377"/>
    <cellStyle name="Comma 5 5 4 3 3 4" xfId="9120"/>
    <cellStyle name="Comma 5 5 4 3 3 5" xfId="23200"/>
    <cellStyle name="Comma 5 5 4 3 4" xfId="6626"/>
    <cellStyle name="Comma 5 5 4 3 4 2" xfId="15710"/>
    <cellStyle name="Comma 5 5 4 3 4 3" xfId="25714"/>
    <cellStyle name="Comma 5 5 4 3 5" xfId="10574"/>
    <cellStyle name="Comma 5 5 4 3 5 2" xfId="19401"/>
    <cellStyle name="Comma 5 5 4 3 5 3" xfId="29652"/>
    <cellStyle name="Comma 5 5 4 3 6" xfId="12020"/>
    <cellStyle name="Comma 5 5 4 3 6 2" xfId="24905"/>
    <cellStyle name="Comma 5 5 4 3 7" xfId="5813"/>
    <cellStyle name="Comma 5 5 4 3 8" xfId="20707"/>
    <cellStyle name="Comma 5 5 4 4" xfId="1933"/>
    <cellStyle name="Comma 5 5 4 4 2" xfId="3533"/>
    <cellStyle name="Comma 5 5 4 4 2 2" xfId="18451"/>
    <cellStyle name="Comma 5 5 4 4 2 2 2" xfId="28702"/>
    <cellStyle name="Comma 5 5 4 4 2 3" xfId="14872"/>
    <cellStyle name="Comma 5 5 4 4 2 4" xfId="9615"/>
    <cellStyle name="Comma 5 5 4 4 2 5" xfId="23695"/>
    <cellStyle name="Comma 5 5 4 4 3" xfId="11069"/>
    <cellStyle name="Comma 5 5 4 4 3 2" xfId="19896"/>
    <cellStyle name="Comma 5 5 4 4 3 3" xfId="30147"/>
    <cellStyle name="Comma 5 5 4 4 4" xfId="12515"/>
    <cellStyle name="Comma 5 5 4 4 4 2" xfId="26597"/>
    <cellStyle name="Comma 5 5 4 4 5" xfId="7510"/>
    <cellStyle name="Comma 5 5 4 4 6" xfId="21590"/>
    <cellStyle name="Comma 5 5 4 5" xfId="2490"/>
    <cellStyle name="Comma 5 5 4 5 2" xfId="17408"/>
    <cellStyle name="Comma 5 5 4 5 2 2" xfId="27659"/>
    <cellStyle name="Comma 5 5 4 5 3" xfId="13829"/>
    <cellStyle name="Comma 5 5 4 5 4" xfId="8572"/>
    <cellStyle name="Comma 5 5 4 5 5" xfId="22652"/>
    <cellStyle name="Comma 5 5 4 6" xfId="6133"/>
    <cellStyle name="Comma 5 5 4 6 2" xfId="15219"/>
    <cellStyle name="Comma 5 5 4 6 3" xfId="25223"/>
    <cellStyle name="Comma 5 5 4 7" xfId="10026"/>
    <cellStyle name="Comma 5 5 4 7 2" xfId="18853"/>
    <cellStyle name="Comma 5 5 4 7 3" xfId="29104"/>
    <cellStyle name="Comma 5 5 4 8" xfId="11470"/>
    <cellStyle name="Comma 5 5 4 8 2" xfId="24196"/>
    <cellStyle name="Comma 5 5 4 9" xfId="5104"/>
    <cellStyle name="Comma 5 5 5" xfId="222"/>
    <cellStyle name="Comma 5 5 5 2" xfId="2685"/>
    <cellStyle name="Comma 5 5 5 2 2" xfId="16381"/>
    <cellStyle name="Comma 5 5 5 2 2 2" xfId="26438"/>
    <cellStyle name="Comma 5 5 5 2 3" xfId="12810"/>
    <cellStyle name="Comma 5 5 5 2 4" xfId="7351"/>
    <cellStyle name="Comma 5 5 5 2 5" xfId="21431"/>
    <cellStyle name="Comma 5 5 5 3" xfId="3958"/>
    <cellStyle name="Comma 5 5 5 3 2" xfId="17603"/>
    <cellStyle name="Comma 5 5 5 3 2 2" xfId="27854"/>
    <cellStyle name="Comma 5 5 5 3 3" xfId="14024"/>
    <cellStyle name="Comma 5 5 5 3 4" xfId="8767"/>
    <cellStyle name="Comma 5 5 5 3 5" xfId="22847"/>
    <cellStyle name="Comma 5 5 5 4" xfId="6467"/>
    <cellStyle name="Comma 5 5 5 4 2" xfId="15551"/>
    <cellStyle name="Comma 5 5 5 4 3" xfId="25555"/>
    <cellStyle name="Comma 5 5 5 5" xfId="10221"/>
    <cellStyle name="Comma 5 5 5 5 2" xfId="19048"/>
    <cellStyle name="Comma 5 5 5 5 3" xfId="29299"/>
    <cellStyle name="Comma 5 5 5 6" xfId="11665"/>
    <cellStyle name="Comma 5 5 5 6 2" xfId="24037"/>
    <cellStyle name="Comma 5 5 5 7" xfId="4945"/>
    <cellStyle name="Comma 5 5 5 8" xfId="954"/>
    <cellStyle name="Comma 5 5 5 9" xfId="20548"/>
    <cellStyle name="Comma 5 5 6" xfId="1312"/>
    <cellStyle name="Comma 5 5 6 2" xfId="3033"/>
    <cellStyle name="Comma 5 5 6 2 2" xfId="16579"/>
    <cellStyle name="Comma 5 5 6 2 2 2" xfId="26797"/>
    <cellStyle name="Comma 5 5 6 2 3" xfId="13001"/>
    <cellStyle name="Comma 5 5 6 2 4" xfId="7710"/>
    <cellStyle name="Comma 5 5 6 2 5" xfId="21790"/>
    <cellStyle name="Comma 5 5 6 3" xfId="4306"/>
    <cellStyle name="Comma 5 5 6 3 2" xfId="17951"/>
    <cellStyle name="Comma 5 5 6 3 2 2" xfId="28202"/>
    <cellStyle name="Comma 5 5 6 3 3" xfId="14372"/>
    <cellStyle name="Comma 5 5 6 3 4" xfId="9115"/>
    <cellStyle name="Comma 5 5 6 3 5" xfId="23195"/>
    <cellStyle name="Comma 5 5 6 4" xfId="6826"/>
    <cellStyle name="Comma 5 5 6 4 2" xfId="15910"/>
    <cellStyle name="Comma 5 5 6 4 3" xfId="25914"/>
    <cellStyle name="Comma 5 5 6 5" xfId="10569"/>
    <cellStyle name="Comma 5 5 6 5 2" xfId="19396"/>
    <cellStyle name="Comma 5 5 6 5 3" xfId="29647"/>
    <cellStyle name="Comma 5 5 6 6" xfId="12015"/>
    <cellStyle name="Comma 5 5 6 6 2" xfId="24396"/>
    <cellStyle name="Comma 5 5 6 7" xfId="5304"/>
    <cellStyle name="Comma 5 5 6 8" xfId="20907"/>
    <cellStyle name="Comma 5 5 7" xfId="1762"/>
    <cellStyle name="Comma 5 5 7 2" xfId="3374"/>
    <cellStyle name="Comma 5 5 7 2 2" xfId="16928"/>
    <cellStyle name="Comma 5 5 7 2 2 2" xfId="27147"/>
    <cellStyle name="Comma 5 5 7 2 3" xfId="13350"/>
    <cellStyle name="Comma 5 5 7 2 4" xfId="8060"/>
    <cellStyle name="Comma 5 5 7 2 5" xfId="22140"/>
    <cellStyle name="Comma 5 5 7 3" xfId="4604"/>
    <cellStyle name="Comma 5 5 7 3 2" xfId="18292"/>
    <cellStyle name="Comma 5 5 7 3 2 2" xfId="28543"/>
    <cellStyle name="Comma 5 5 7 3 3" xfId="14713"/>
    <cellStyle name="Comma 5 5 7 3 4" xfId="9456"/>
    <cellStyle name="Comma 5 5 7 3 5" xfId="23536"/>
    <cellStyle name="Comma 5 5 7 4" xfId="6306"/>
    <cellStyle name="Comma 5 5 7 4 2" xfId="15392"/>
    <cellStyle name="Comma 5 5 7 4 3" xfId="25396"/>
    <cellStyle name="Comma 5 5 7 5" xfId="10910"/>
    <cellStyle name="Comma 5 5 7 5 2" xfId="19737"/>
    <cellStyle name="Comma 5 5 7 5 3" xfId="29988"/>
    <cellStyle name="Comma 5 5 7 6" xfId="12356"/>
    <cellStyle name="Comma 5 5 7 6 2" xfId="24746"/>
    <cellStyle name="Comma 5 5 7 7" xfId="5654"/>
    <cellStyle name="Comma 5 5 7 8" xfId="20389"/>
    <cellStyle name="Comma 5 5 8" xfId="2331"/>
    <cellStyle name="Comma 5 5 8 2" xfId="9867"/>
    <cellStyle name="Comma 5 5 8 2 2" xfId="18694"/>
    <cellStyle name="Comma 5 5 8 2 3" xfId="28945"/>
    <cellStyle name="Comma 5 5 8 3" xfId="11311"/>
    <cellStyle name="Comma 5 5 8 3 2" xfId="26280"/>
    <cellStyle name="Comma 5 5 8 4" xfId="7193"/>
    <cellStyle name="Comma 5 5 8 5" xfId="21273"/>
    <cellStyle name="Comma 5 5 9" xfId="2255"/>
    <cellStyle name="Comma 5 5 9 2" xfId="17247"/>
    <cellStyle name="Comma 5 5 9 2 2" xfId="27498"/>
    <cellStyle name="Comma 5 5 9 3" xfId="13668"/>
    <cellStyle name="Comma 5 5 9 4" xfId="8411"/>
    <cellStyle name="Comma 5 5 9 5" xfId="22491"/>
    <cellStyle name="Comma 5 6" xfId="188"/>
    <cellStyle name="Comma 5 6 10" xfId="11396"/>
    <cellStyle name="Comma 5 6 10 2" xfId="23905"/>
    <cellStyle name="Comma 5 6 11" xfId="4813"/>
    <cellStyle name="Comma 5 6 12" xfId="682"/>
    <cellStyle name="Comma 5 6 13" xfId="20142"/>
    <cellStyle name="Comma 5 6 2" xfId="420"/>
    <cellStyle name="Comma 5 6 2 10" xfId="783"/>
    <cellStyle name="Comma 5 6 2 11" xfId="20242"/>
    <cellStyle name="Comma 5 6 2 2" xfId="961"/>
    <cellStyle name="Comma 5 6 2 2 2" xfId="2692"/>
    <cellStyle name="Comma 5 6 2 2 2 2" xfId="16586"/>
    <cellStyle name="Comma 5 6 2 2 2 2 2" xfId="26804"/>
    <cellStyle name="Comma 5 6 2 2 2 3" xfId="13008"/>
    <cellStyle name="Comma 5 6 2 2 2 4" xfId="7717"/>
    <cellStyle name="Comma 5 6 2 2 2 5" xfId="21797"/>
    <cellStyle name="Comma 5 6 2 2 3" xfId="3965"/>
    <cellStyle name="Comma 5 6 2 2 3 2" xfId="17610"/>
    <cellStyle name="Comma 5 6 2 2 3 2 2" xfId="27861"/>
    <cellStyle name="Comma 5 6 2 2 3 3" xfId="14031"/>
    <cellStyle name="Comma 5 6 2 2 3 4" xfId="8774"/>
    <cellStyle name="Comma 5 6 2 2 3 5" xfId="22854"/>
    <cellStyle name="Comma 5 6 2 2 4" xfId="6833"/>
    <cellStyle name="Comma 5 6 2 2 4 2" xfId="15917"/>
    <cellStyle name="Comma 5 6 2 2 4 3" xfId="25921"/>
    <cellStyle name="Comma 5 6 2 2 5" xfId="10228"/>
    <cellStyle name="Comma 5 6 2 2 5 2" xfId="19055"/>
    <cellStyle name="Comma 5 6 2 2 5 3" xfId="29306"/>
    <cellStyle name="Comma 5 6 2 2 6" xfId="11672"/>
    <cellStyle name="Comma 5 6 2 2 6 2" xfId="24403"/>
    <cellStyle name="Comma 5 6 2 2 7" xfId="5311"/>
    <cellStyle name="Comma 5 6 2 2 8" xfId="20914"/>
    <cellStyle name="Comma 5 6 2 3" xfId="1319"/>
    <cellStyle name="Comma 5 6 2 3 2" xfId="3040"/>
    <cellStyle name="Comma 5 6 2 3 2 2" xfId="17113"/>
    <cellStyle name="Comma 5 6 2 3 2 2 2" xfId="27332"/>
    <cellStyle name="Comma 5 6 2 3 2 3" xfId="13534"/>
    <cellStyle name="Comma 5 6 2 3 2 4" xfId="8245"/>
    <cellStyle name="Comma 5 6 2 3 2 5" xfId="22325"/>
    <cellStyle name="Comma 5 6 2 3 3" xfId="4313"/>
    <cellStyle name="Comma 5 6 2 3 3 2" xfId="17958"/>
    <cellStyle name="Comma 5 6 2 3 3 2 2" xfId="28209"/>
    <cellStyle name="Comma 5 6 2 3 3 3" xfId="14379"/>
    <cellStyle name="Comma 5 6 2 3 3 4" xfId="9122"/>
    <cellStyle name="Comma 5 6 2 3 3 5" xfId="23202"/>
    <cellStyle name="Comma 5 6 2 3 4" xfId="6652"/>
    <cellStyle name="Comma 5 6 2 3 4 2" xfId="15736"/>
    <cellStyle name="Comma 5 6 2 3 4 3" xfId="25740"/>
    <cellStyle name="Comma 5 6 2 3 5" xfId="10576"/>
    <cellStyle name="Comma 5 6 2 3 5 2" xfId="19403"/>
    <cellStyle name="Comma 5 6 2 3 5 3" xfId="29654"/>
    <cellStyle name="Comma 5 6 2 3 6" xfId="12022"/>
    <cellStyle name="Comma 5 6 2 3 6 2" xfId="24931"/>
    <cellStyle name="Comma 5 6 2 3 7" xfId="5839"/>
    <cellStyle name="Comma 5 6 2 3 8" xfId="20733"/>
    <cellStyle name="Comma 5 6 2 4" xfId="1960"/>
    <cellStyle name="Comma 5 6 2 4 2" xfId="3559"/>
    <cellStyle name="Comma 5 6 2 4 2 2" xfId="18477"/>
    <cellStyle name="Comma 5 6 2 4 2 2 2" xfId="28728"/>
    <cellStyle name="Comma 5 6 2 4 2 3" xfId="14898"/>
    <cellStyle name="Comma 5 6 2 4 2 4" xfId="9641"/>
    <cellStyle name="Comma 5 6 2 4 2 5" xfId="23721"/>
    <cellStyle name="Comma 5 6 2 4 3" xfId="11095"/>
    <cellStyle name="Comma 5 6 2 4 3 2" xfId="19922"/>
    <cellStyle name="Comma 5 6 2 4 3 3" xfId="30173"/>
    <cellStyle name="Comma 5 6 2 4 4" xfId="12541"/>
    <cellStyle name="Comma 5 6 2 4 4 2" xfId="26623"/>
    <cellStyle name="Comma 5 6 2 4 5" xfId="7536"/>
    <cellStyle name="Comma 5 6 2 4 6" xfId="21616"/>
    <cellStyle name="Comma 5 6 2 5" xfId="2516"/>
    <cellStyle name="Comma 5 6 2 5 2" xfId="17434"/>
    <cellStyle name="Comma 5 6 2 5 2 2" xfId="27685"/>
    <cellStyle name="Comma 5 6 2 5 3" xfId="13855"/>
    <cellStyle name="Comma 5 6 2 5 4" xfId="8598"/>
    <cellStyle name="Comma 5 6 2 5 5" xfId="22678"/>
    <cellStyle name="Comma 5 6 2 6" xfId="6159"/>
    <cellStyle name="Comma 5 6 2 6 2" xfId="15245"/>
    <cellStyle name="Comma 5 6 2 6 3" xfId="25249"/>
    <cellStyle name="Comma 5 6 2 7" xfId="10052"/>
    <cellStyle name="Comma 5 6 2 7 2" xfId="18879"/>
    <cellStyle name="Comma 5 6 2 7 3" xfId="29130"/>
    <cellStyle name="Comma 5 6 2 8" xfId="11496"/>
    <cellStyle name="Comma 5 6 2 8 2" xfId="24222"/>
    <cellStyle name="Comma 5 6 2 9" xfId="5130"/>
    <cellStyle name="Comma 5 6 3" xfId="318"/>
    <cellStyle name="Comma 5 6 3 2" xfId="2691"/>
    <cellStyle name="Comma 5 6 3 2 2" xfId="16450"/>
    <cellStyle name="Comma 5 6 3 2 2 2" xfId="26523"/>
    <cellStyle name="Comma 5 6 3 2 3" xfId="12657"/>
    <cellStyle name="Comma 5 6 3 2 4" xfId="7436"/>
    <cellStyle name="Comma 5 6 3 2 5" xfId="21516"/>
    <cellStyle name="Comma 5 6 3 3" xfId="3964"/>
    <cellStyle name="Comma 5 6 3 3 2" xfId="17609"/>
    <cellStyle name="Comma 5 6 3 3 2 2" xfId="27860"/>
    <cellStyle name="Comma 5 6 3 3 3" xfId="14030"/>
    <cellStyle name="Comma 5 6 3 3 4" xfId="8773"/>
    <cellStyle name="Comma 5 6 3 3 5" xfId="22853"/>
    <cellStyle name="Comma 5 6 3 4" xfId="6552"/>
    <cellStyle name="Comma 5 6 3 4 2" xfId="15636"/>
    <cellStyle name="Comma 5 6 3 4 3" xfId="25640"/>
    <cellStyle name="Comma 5 6 3 5" xfId="10227"/>
    <cellStyle name="Comma 5 6 3 5 2" xfId="19054"/>
    <cellStyle name="Comma 5 6 3 5 3" xfId="29305"/>
    <cellStyle name="Comma 5 6 3 6" xfId="11671"/>
    <cellStyle name="Comma 5 6 3 6 2" xfId="24122"/>
    <cellStyle name="Comma 5 6 3 7" xfId="5030"/>
    <cellStyle name="Comma 5 6 3 8" xfId="960"/>
    <cellStyle name="Comma 5 6 3 9" xfId="20633"/>
    <cellStyle name="Comma 5 6 4" xfId="1318"/>
    <cellStyle name="Comma 5 6 4 2" xfId="3039"/>
    <cellStyle name="Comma 5 6 4 2 2" xfId="16585"/>
    <cellStyle name="Comma 5 6 4 2 2 2" xfId="26803"/>
    <cellStyle name="Comma 5 6 4 2 3" xfId="13007"/>
    <cellStyle name="Comma 5 6 4 2 4" xfId="7716"/>
    <cellStyle name="Comma 5 6 4 2 5" xfId="21796"/>
    <cellStyle name="Comma 5 6 4 3" xfId="4312"/>
    <cellStyle name="Comma 5 6 4 3 2" xfId="17957"/>
    <cellStyle name="Comma 5 6 4 3 2 2" xfId="28208"/>
    <cellStyle name="Comma 5 6 4 3 3" xfId="14378"/>
    <cellStyle name="Comma 5 6 4 3 4" xfId="9121"/>
    <cellStyle name="Comma 5 6 4 3 5" xfId="23201"/>
    <cellStyle name="Comma 5 6 4 4" xfId="6832"/>
    <cellStyle name="Comma 5 6 4 4 2" xfId="15916"/>
    <cellStyle name="Comma 5 6 4 4 3" xfId="25920"/>
    <cellStyle name="Comma 5 6 4 5" xfId="10575"/>
    <cellStyle name="Comma 5 6 4 5 2" xfId="19402"/>
    <cellStyle name="Comma 5 6 4 5 3" xfId="29653"/>
    <cellStyle name="Comma 5 6 4 6" xfId="12021"/>
    <cellStyle name="Comma 5 6 4 6 2" xfId="24402"/>
    <cellStyle name="Comma 5 6 4 7" xfId="5310"/>
    <cellStyle name="Comma 5 6 4 8" xfId="20913"/>
    <cellStyle name="Comma 5 6 5" xfId="1858"/>
    <cellStyle name="Comma 5 6 5 2" xfId="3459"/>
    <cellStyle name="Comma 5 6 5 2 2" xfId="17013"/>
    <cellStyle name="Comma 5 6 5 2 2 2" xfId="27232"/>
    <cellStyle name="Comma 5 6 5 2 3" xfId="13434"/>
    <cellStyle name="Comma 5 6 5 2 4" xfId="8145"/>
    <cellStyle name="Comma 5 6 5 2 5" xfId="22225"/>
    <cellStyle name="Comma 5 6 5 3" xfId="4672"/>
    <cellStyle name="Comma 5 6 5 3 2" xfId="18377"/>
    <cellStyle name="Comma 5 6 5 3 2 2" xfId="28628"/>
    <cellStyle name="Comma 5 6 5 3 3" xfId="14798"/>
    <cellStyle name="Comma 5 6 5 3 4" xfId="9541"/>
    <cellStyle name="Comma 5 6 5 3 5" xfId="23621"/>
    <cellStyle name="Comma 5 6 5 4" xfId="6333"/>
    <cellStyle name="Comma 5 6 5 4 2" xfId="15419"/>
    <cellStyle name="Comma 5 6 5 4 3" xfId="25423"/>
    <cellStyle name="Comma 5 6 5 5" xfId="10995"/>
    <cellStyle name="Comma 5 6 5 5 2" xfId="19822"/>
    <cellStyle name="Comma 5 6 5 5 3" xfId="30073"/>
    <cellStyle name="Comma 5 6 5 6" xfId="12441"/>
    <cellStyle name="Comma 5 6 5 6 2" xfId="24831"/>
    <cellStyle name="Comma 5 6 5 7" xfId="5739"/>
    <cellStyle name="Comma 5 6 5 8" xfId="20416"/>
    <cellStyle name="Comma 5 6 6" xfId="2416"/>
    <cellStyle name="Comma 5 6 6 2" xfId="16262"/>
    <cellStyle name="Comma 5 6 6 2 2" xfId="26306"/>
    <cellStyle name="Comma 5 6 6 3" xfId="12836"/>
    <cellStyle name="Comma 5 6 6 4" xfId="7219"/>
    <cellStyle name="Comma 5 6 6 5" xfId="21299"/>
    <cellStyle name="Comma 5 6 7" xfId="3834"/>
    <cellStyle name="Comma 5 6 7 2" xfId="17334"/>
    <cellStyle name="Comma 5 6 7 2 2" xfId="27585"/>
    <cellStyle name="Comma 5 6 7 3" xfId="13755"/>
    <cellStyle name="Comma 5 6 7 4" xfId="8498"/>
    <cellStyle name="Comma 5 6 7 5" xfId="22578"/>
    <cellStyle name="Comma 5 6 8" xfId="6059"/>
    <cellStyle name="Comma 5 6 8 2" xfId="15145"/>
    <cellStyle name="Comma 5 6 8 3" xfId="25149"/>
    <cellStyle name="Comma 5 6 9" xfId="9952"/>
    <cellStyle name="Comma 5 6 9 2" xfId="18779"/>
    <cellStyle name="Comma 5 6 9 3" xfId="29030"/>
    <cellStyle name="Comma 5 7" xfId="256"/>
    <cellStyle name="Comma 5 7 10" xfId="11339"/>
    <cellStyle name="Comma 5 7 10 2" xfId="23953"/>
    <cellStyle name="Comma 5 7 11" xfId="4861"/>
    <cellStyle name="Comma 5 7 12" xfId="621"/>
    <cellStyle name="Comma 5 7 13" xfId="20085"/>
    <cellStyle name="Comma 5 7 2" xfId="470"/>
    <cellStyle name="Comma 5 7 2 10" xfId="832"/>
    <cellStyle name="Comma 5 7 2 11" xfId="20290"/>
    <cellStyle name="Comma 5 7 2 2" xfId="963"/>
    <cellStyle name="Comma 5 7 2 2 2" xfId="2694"/>
    <cellStyle name="Comma 5 7 2 2 2 2" xfId="16588"/>
    <cellStyle name="Comma 5 7 2 2 2 2 2" xfId="26806"/>
    <cellStyle name="Comma 5 7 2 2 2 3" xfId="13010"/>
    <cellStyle name="Comma 5 7 2 2 2 4" xfId="7719"/>
    <cellStyle name="Comma 5 7 2 2 2 5" xfId="21799"/>
    <cellStyle name="Comma 5 7 2 2 3" xfId="3967"/>
    <cellStyle name="Comma 5 7 2 2 3 2" xfId="17612"/>
    <cellStyle name="Comma 5 7 2 2 3 2 2" xfId="27863"/>
    <cellStyle name="Comma 5 7 2 2 3 3" xfId="14033"/>
    <cellStyle name="Comma 5 7 2 2 3 4" xfId="8776"/>
    <cellStyle name="Comma 5 7 2 2 3 5" xfId="22856"/>
    <cellStyle name="Comma 5 7 2 2 4" xfId="6835"/>
    <cellStyle name="Comma 5 7 2 2 4 2" xfId="15919"/>
    <cellStyle name="Comma 5 7 2 2 4 3" xfId="25923"/>
    <cellStyle name="Comma 5 7 2 2 5" xfId="10230"/>
    <cellStyle name="Comma 5 7 2 2 5 2" xfId="19057"/>
    <cellStyle name="Comma 5 7 2 2 5 3" xfId="29308"/>
    <cellStyle name="Comma 5 7 2 2 6" xfId="11674"/>
    <cellStyle name="Comma 5 7 2 2 6 2" xfId="24405"/>
    <cellStyle name="Comma 5 7 2 2 7" xfId="5313"/>
    <cellStyle name="Comma 5 7 2 2 8" xfId="20916"/>
    <cellStyle name="Comma 5 7 2 3" xfId="1321"/>
    <cellStyle name="Comma 5 7 2 3 2" xfId="3042"/>
    <cellStyle name="Comma 5 7 2 3 2 2" xfId="17161"/>
    <cellStyle name="Comma 5 7 2 3 2 2 2" xfId="27380"/>
    <cellStyle name="Comma 5 7 2 3 2 3" xfId="13582"/>
    <cellStyle name="Comma 5 7 2 3 2 4" xfId="8293"/>
    <cellStyle name="Comma 5 7 2 3 2 5" xfId="22373"/>
    <cellStyle name="Comma 5 7 2 3 3" xfId="4315"/>
    <cellStyle name="Comma 5 7 2 3 3 2" xfId="17960"/>
    <cellStyle name="Comma 5 7 2 3 3 2 2" xfId="28211"/>
    <cellStyle name="Comma 5 7 2 3 3 3" xfId="14381"/>
    <cellStyle name="Comma 5 7 2 3 3 4" xfId="9124"/>
    <cellStyle name="Comma 5 7 2 3 3 5" xfId="23204"/>
    <cellStyle name="Comma 5 7 2 3 4" xfId="6700"/>
    <cellStyle name="Comma 5 7 2 3 4 2" xfId="15784"/>
    <cellStyle name="Comma 5 7 2 3 4 3" xfId="25788"/>
    <cellStyle name="Comma 5 7 2 3 5" xfId="10578"/>
    <cellStyle name="Comma 5 7 2 3 5 2" xfId="19405"/>
    <cellStyle name="Comma 5 7 2 3 5 3" xfId="29656"/>
    <cellStyle name="Comma 5 7 2 3 6" xfId="12024"/>
    <cellStyle name="Comma 5 7 2 3 6 2" xfId="24979"/>
    <cellStyle name="Comma 5 7 2 3 7" xfId="5887"/>
    <cellStyle name="Comma 5 7 2 3 8" xfId="20781"/>
    <cellStyle name="Comma 5 7 2 4" xfId="2010"/>
    <cellStyle name="Comma 5 7 2 4 2" xfId="3607"/>
    <cellStyle name="Comma 5 7 2 4 2 2" xfId="18525"/>
    <cellStyle name="Comma 5 7 2 4 2 2 2" xfId="28776"/>
    <cellStyle name="Comma 5 7 2 4 2 3" xfId="14946"/>
    <cellStyle name="Comma 5 7 2 4 2 4" xfId="9689"/>
    <cellStyle name="Comma 5 7 2 4 2 5" xfId="23769"/>
    <cellStyle name="Comma 5 7 2 4 3" xfId="11143"/>
    <cellStyle name="Comma 5 7 2 4 3 2" xfId="19970"/>
    <cellStyle name="Comma 5 7 2 4 3 3" xfId="30221"/>
    <cellStyle name="Comma 5 7 2 4 4" xfId="12589"/>
    <cellStyle name="Comma 5 7 2 4 4 2" xfId="26671"/>
    <cellStyle name="Comma 5 7 2 4 5" xfId="7584"/>
    <cellStyle name="Comma 5 7 2 4 6" xfId="21664"/>
    <cellStyle name="Comma 5 7 2 5" xfId="2564"/>
    <cellStyle name="Comma 5 7 2 5 2" xfId="17482"/>
    <cellStyle name="Comma 5 7 2 5 2 2" xfId="27733"/>
    <cellStyle name="Comma 5 7 2 5 3" xfId="13903"/>
    <cellStyle name="Comma 5 7 2 5 4" xfId="8646"/>
    <cellStyle name="Comma 5 7 2 5 5" xfId="22726"/>
    <cellStyle name="Comma 5 7 2 6" xfId="6207"/>
    <cellStyle name="Comma 5 7 2 6 2" xfId="15293"/>
    <cellStyle name="Comma 5 7 2 6 3" xfId="25297"/>
    <cellStyle name="Comma 5 7 2 7" xfId="10100"/>
    <cellStyle name="Comma 5 7 2 7 2" xfId="18927"/>
    <cellStyle name="Comma 5 7 2 7 3" xfId="29178"/>
    <cellStyle name="Comma 5 7 2 8" xfId="11544"/>
    <cellStyle name="Comma 5 7 2 8 2" xfId="24270"/>
    <cellStyle name="Comma 5 7 2 9" xfId="5178"/>
    <cellStyle name="Comma 5 7 3" xfId="962"/>
    <cellStyle name="Comma 5 7 3 2" xfId="2693"/>
    <cellStyle name="Comma 5 7 3 2 2" xfId="16393"/>
    <cellStyle name="Comma 5 7 3 2 2 2" xfId="26466"/>
    <cellStyle name="Comma 5 7 3 2 3" xfId="12806"/>
    <cellStyle name="Comma 5 7 3 2 4" xfId="7379"/>
    <cellStyle name="Comma 5 7 3 2 5" xfId="21459"/>
    <cellStyle name="Comma 5 7 3 3" xfId="3966"/>
    <cellStyle name="Comma 5 7 3 3 2" xfId="17611"/>
    <cellStyle name="Comma 5 7 3 3 2 2" xfId="27862"/>
    <cellStyle name="Comma 5 7 3 3 3" xfId="14032"/>
    <cellStyle name="Comma 5 7 3 3 4" xfId="8775"/>
    <cellStyle name="Comma 5 7 3 3 5" xfId="22855"/>
    <cellStyle name="Comma 5 7 3 4" xfId="6495"/>
    <cellStyle name="Comma 5 7 3 4 2" xfId="15579"/>
    <cellStyle name="Comma 5 7 3 4 3" xfId="25583"/>
    <cellStyle name="Comma 5 7 3 5" xfId="10229"/>
    <cellStyle name="Comma 5 7 3 5 2" xfId="19056"/>
    <cellStyle name="Comma 5 7 3 5 3" xfId="29307"/>
    <cellStyle name="Comma 5 7 3 6" xfId="11673"/>
    <cellStyle name="Comma 5 7 3 6 2" xfId="24065"/>
    <cellStyle name="Comma 5 7 3 7" xfId="4973"/>
    <cellStyle name="Comma 5 7 3 8" xfId="20576"/>
    <cellStyle name="Comma 5 7 4" xfId="1320"/>
    <cellStyle name="Comma 5 7 4 2" xfId="3041"/>
    <cellStyle name="Comma 5 7 4 2 2" xfId="16587"/>
    <cellStyle name="Comma 5 7 4 2 2 2" xfId="26805"/>
    <cellStyle name="Comma 5 7 4 2 3" xfId="13009"/>
    <cellStyle name="Comma 5 7 4 2 4" xfId="7718"/>
    <cellStyle name="Comma 5 7 4 2 5" xfId="21798"/>
    <cellStyle name="Comma 5 7 4 3" xfId="4314"/>
    <cellStyle name="Comma 5 7 4 3 2" xfId="17959"/>
    <cellStyle name="Comma 5 7 4 3 2 2" xfId="28210"/>
    <cellStyle name="Comma 5 7 4 3 3" xfId="14380"/>
    <cellStyle name="Comma 5 7 4 3 4" xfId="9123"/>
    <cellStyle name="Comma 5 7 4 3 5" xfId="23203"/>
    <cellStyle name="Comma 5 7 4 4" xfId="6834"/>
    <cellStyle name="Comma 5 7 4 4 2" xfId="15918"/>
    <cellStyle name="Comma 5 7 4 4 3" xfId="25922"/>
    <cellStyle name="Comma 5 7 4 5" xfId="10577"/>
    <cellStyle name="Comma 5 7 4 5 2" xfId="19404"/>
    <cellStyle name="Comma 5 7 4 5 3" xfId="29655"/>
    <cellStyle name="Comma 5 7 4 6" xfId="12023"/>
    <cellStyle name="Comma 5 7 4 6 2" xfId="24404"/>
    <cellStyle name="Comma 5 7 4 7" xfId="5312"/>
    <cellStyle name="Comma 5 7 4 8" xfId="20915"/>
    <cellStyle name="Comma 5 7 5" xfId="1796"/>
    <cellStyle name="Comma 5 7 5 2" xfId="3402"/>
    <cellStyle name="Comma 5 7 5 2 2" xfId="16956"/>
    <cellStyle name="Comma 5 7 5 2 2 2" xfId="27175"/>
    <cellStyle name="Comma 5 7 5 2 3" xfId="13377"/>
    <cellStyle name="Comma 5 7 5 2 4" xfId="8088"/>
    <cellStyle name="Comma 5 7 5 2 5" xfId="22168"/>
    <cellStyle name="Comma 5 7 5 3" xfId="4615"/>
    <cellStyle name="Comma 5 7 5 3 2" xfId="18320"/>
    <cellStyle name="Comma 5 7 5 3 2 2" xfId="28571"/>
    <cellStyle name="Comma 5 7 5 3 3" xfId="14741"/>
    <cellStyle name="Comma 5 7 5 3 4" xfId="9484"/>
    <cellStyle name="Comma 5 7 5 3 5" xfId="23564"/>
    <cellStyle name="Comma 5 7 5 4" xfId="6381"/>
    <cellStyle name="Comma 5 7 5 4 2" xfId="15467"/>
    <cellStyle name="Comma 5 7 5 4 3" xfId="25471"/>
    <cellStyle name="Comma 5 7 5 5" xfId="10938"/>
    <cellStyle name="Comma 5 7 5 5 2" xfId="19765"/>
    <cellStyle name="Comma 5 7 5 5 3" xfId="30016"/>
    <cellStyle name="Comma 5 7 5 6" xfId="12384"/>
    <cellStyle name="Comma 5 7 5 6 2" xfId="24774"/>
    <cellStyle name="Comma 5 7 5 7" xfId="5682"/>
    <cellStyle name="Comma 5 7 5 8" xfId="20464"/>
    <cellStyle name="Comma 5 7 6" xfId="2359"/>
    <cellStyle name="Comma 5 7 6 2" xfId="16310"/>
    <cellStyle name="Comma 5 7 6 2 2" xfId="26354"/>
    <cellStyle name="Comma 5 7 6 3" xfId="12766"/>
    <cellStyle name="Comma 5 7 6 4" xfId="7267"/>
    <cellStyle name="Comma 5 7 6 5" xfId="21347"/>
    <cellStyle name="Comma 5 7 7" xfId="3778"/>
    <cellStyle name="Comma 5 7 7 2" xfId="17277"/>
    <cellStyle name="Comma 5 7 7 2 2" xfId="27528"/>
    <cellStyle name="Comma 5 7 7 3" xfId="13698"/>
    <cellStyle name="Comma 5 7 7 4" xfId="8441"/>
    <cellStyle name="Comma 5 7 7 5" xfId="22521"/>
    <cellStyle name="Comma 5 7 8" xfId="6002"/>
    <cellStyle name="Comma 5 7 8 2" xfId="15088"/>
    <cellStyle name="Comma 5 7 8 3" xfId="25092"/>
    <cellStyle name="Comma 5 7 9" xfId="9895"/>
    <cellStyle name="Comma 5 7 9 2" xfId="18722"/>
    <cellStyle name="Comma 5 7 9 3" xfId="28973"/>
    <cellStyle name="Comma 5 8" xfId="526"/>
    <cellStyle name="Comma 5 8 10" xfId="4917"/>
    <cellStyle name="Comma 5 8 11" xfId="888"/>
    <cellStyle name="Comma 5 8 12" xfId="20346"/>
    <cellStyle name="Comma 5 8 2" xfId="964"/>
    <cellStyle name="Comma 5 8 2 2" xfId="2695"/>
    <cellStyle name="Comma 5 8 2 2 2" xfId="16509"/>
    <cellStyle name="Comma 5 8 2 2 2 2" xfId="26727"/>
    <cellStyle name="Comma 5 8 2 2 3" xfId="12931"/>
    <cellStyle name="Comma 5 8 2 2 4" xfId="7640"/>
    <cellStyle name="Comma 5 8 2 2 5" xfId="21720"/>
    <cellStyle name="Comma 5 8 2 3" xfId="3968"/>
    <cellStyle name="Comma 5 8 2 3 2" xfId="17613"/>
    <cellStyle name="Comma 5 8 2 3 2 2" xfId="27864"/>
    <cellStyle name="Comma 5 8 2 3 3" xfId="14034"/>
    <cellStyle name="Comma 5 8 2 3 4" xfId="8777"/>
    <cellStyle name="Comma 5 8 2 3 5" xfId="22857"/>
    <cellStyle name="Comma 5 8 2 4" xfId="6756"/>
    <cellStyle name="Comma 5 8 2 4 2" xfId="15840"/>
    <cellStyle name="Comma 5 8 2 4 3" xfId="25844"/>
    <cellStyle name="Comma 5 8 2 5" xfId="10231"/>
    <cellStyle name="Comma 5 8 2 5 2" xfId="19058"/>
    <cellStyle name="Comma 5 8 2 5 3" xfId="29309"/>
    <cellStyle name="Comma 5 8 2 6" xfId="11675"/>
    <cellStyle name="Comma 5 8 2 6 2" xfId="24326"/>
    <cellStyle name="Comma 5 8 2 7" xfId="5234"/>
    <cellStyle name="Comma 5 8 2 8" xfId="20837"/>
    <cellStyle name="Comma 5 8 3" xfId="1322"/>
    <cellStyle name="Comma 5 8 3 2" xfId="3043"/>
    <cellStyle name="Comma 5 8 3 2 2" xfId="16589"/>
    <cellStyle name="Comma 5 8 3 2 2 2" xfId="26807"/>
    <cellStyle name="Comma 5 8 3 2 3" xfId="13011"/>
    <cellStyle name="Comma 5 8 3 2 4" xfId="7720"/>
    <cellStyle name="Comma 5 8 3 2 5" xfId="21800"/>
    <cellStyle name="Comma 5 8 3 3" xfId="4316"/>
    <cellStyle name="Comma 5 8 3 3 2" xfId="17961"/>
    <cellStyle name="Comma 5 8 3 3 2 2" xfId="28212"/>
    <cellStyle name="Comma 5 8 3 3 3" xfId="14382"/>
    <cellStyle name="Comma 5 8 3 3 4" xfId="9125"/>
    <cellStyle name="Comma 5 8 3 3 5" xfId="23205"/>
    <cellStyle name="Comma 5 8 3 4" xfId="6836"/>
    <cellStyle name="Comma 5 8 3 4 2" xfId="15920"/>
    <cellStyle name="Comma 5 8 3 4 3" xfId="25924"/>
    <cellStyle name="Comma 5 8 3 5" xfId="10579"/>
    <cellStyle name="Comma 5 8 3 5 2" xfId="19406"/>
    <cellStyle name="Comma 5 8 3 5 3" xfId="29657"/>
    <cellStyle name="Comma 5 8 3 6" xfId="12025"/>
    <cellStyle name="Comma 5 8 3 6 2" xfId="24406"/>
    <cellStyle name="Comma 5 8 3 7" xfId="5314"/>
    <cellStyle name="Comma 5 8 3 8" xfId="20917"/>
    <cellStyle name="Comma 5 8 4" xfId="2066"/>
    <cellStyle name="Comma 5 8 4 2" xfId="3663"/>
    <cellStyle name="Comma 5 8 4 2 2" xfId="17217"/>
    <cellStyle name="Comma 5 8 4 2 2 2" xfId="27436"/>
    <cellStyle name="Comma 5 8 4 2 3" xfId="13638"/>
    <cellStyle name="Comma 5 8 4 2 4" xfId="8349"/>
    <cellStyle name="Comma 5 8 4 2 5" xfId="22429"/>
    <cellStyle name="Comma 5 8 4 3" xfId="4731"/>
    <cellStyle name="Comma 5 8 4 3 2" xfId="18581"/>
    <cellStyle name="Comma 5 8 4 3 2 2" xfId="28832"/>
    <cellStyle name="Comma 5 8 4 3 3" xfId="15002"/>
    <cellStyle name="Comma 5 8 4 3 4" xfId="9745"/>
    <cellStyle name="Comma 5 8 4 3 5" xfId="23825"/>
    <cellStyle name="Comma 5 8 4 4" xfId="6437"/>
    <cellStyle name="Comma 5 8 4 4 2" xfId="15523"/>
    <cellStyle name="Comma 5 8 4 4 3" xfId="25527"/>
    <cellStyle name="Comma 5 8 4 5" xfId="11199"/>
    <cellStyle name="Comma 5 8 4 5 2" xfId="20026"/>
    <cellStyle name="Comma 5 8 4 5 3" xfId="30277"/>
    <cellStyle name="Comma 5 8 4 6" xfId="12645"/>
    <cellStyle name="Comma 5 8 4 6 2" xfId="25035"/>
    <cellStyle name="Comma 5 8 4 7" xfId="5943"/>
    <cellStyle name="Comma 5 8 4 8" xfId="20520"/>
    <cellStyle name="Comma 5 8 5" xfId="2620"/>
    <cellStyle name="Comma 5 8 5 2" xfId="16366"/>
    <cellStyle name="Comma 5 8 5 2 2" xfId="26410"/>
    <cellStyle name="Comma 5 8 5 3" xfId="12878"/>
    <cellStyle name="Comma 5 8 5 4" xfId="7323"/>
    <cellStyle name="Comma 5 8 5 5" xfId="21403"/>
    <cellStyle name="Comma 5 8 6" xfId="3893"/>
    <cellStyle name="Comma 5 8 6 2" xfId="17538"/>
    <cellStyle name="Comma 5 8 6 2 2" xfId="27789"/>
    <cellStyle name="Comma 5 8 6 3" xfId="13959"/>
    <cellStyle name="Comma 5 8 6 4" xfId="8702"/>
    <cellStyle name="Comma 5 8 6 5" xfId="22782"/>
    <cellStyle name="Comma 5 8 7" xfId="6263"/>
    <cellStyle name="Comma 5 8 7 2" xfId="15349"/>
    <cellStyle name="Comma 5 8 7 3" xfId="25353"/>
    <cellStyle name="Comma 5 8 8" xfId="10156"/>
    <cellStyle name="Comma 5 8 8 2" xfId="18983"/>
    <cellStyle name="Comma 5 8 8 3" xfId="29234"/>
    <cellStyle name="Comma 5 8 9" xfId="11600"/>
    <cellStyle name="Comma 5 8 9 2" xfId="24009"/>
    <cellStyle name="Comma 5 9" xfId="362"/>
    <cellStyle name="Comma 5 9 10" xfId="725"/>
    <cellStyle name="Comma 5 9 11" xfId="20185"/>
    <cellStyle name="Comma 5 9 2" xfId="965"/>
    <cellStyle name="Comma 5 9 2 2" xfId="2696"/>
    <cellStyle name="Comma 5 9 2 2 2" xfId="16590"/>
    <cellStyle name="Comma 5 9 2 2 2 2" xfId="26808"/>
    <cellStyle name="Comma 5 9 2 2 3" xfId="13012"/>
    <cellStyle name="Comma 5 9 2 2 4" xfId="7721"/>
    <cellStyle name="Comma 5 9 2 2 5" xfId="21801"/>
    <cellStyle name="Comma 5 9 2 3" xfId="3969"/>
    <cellStyle name="Comma 5 9 2 3 2" xfId="17614"/>
    <cellStyle name="Comma 5 9 2 3 2 2" xfId="27865"/>
    <cellStyle name="Comma 5 9 2 3 3" xfId="14035"/>
    <cellStyle name="Comma 5 9 2 3 4" xfId="8778"/>
    <cellStyle name="Comma 5 9 2 3 5" xfId="22858"/>
    <cellStyle name="Comma 5 9 2 4" xfId="6837"/>
    <cellStyle name="Comma 5 9 2 4 2" xfId="15921"/>
    <cellStyle name="Comma 5 9 2 4 3" xfId="25925"/>
    <cellStyle name="Comma 5 9 2 5" xfId="10232"/>
    <cellStyle name="Comma 5 9 2 5 2" xfId="19059"/>
    <cellStyle name="Comma 5 9 2 5 3" xfId="29310"/>
    <cellStyle name="Comma 5 9 2 6" xfId="11676"/>
    <cellStyle name="Comma 5 9 2 6 2" xfId="24407"/>
    <cellStyle name="Comma 5 9 2 7" xfId="5315"/>
    <cellStyle name="Comma 5 9 2 8" xfId="20918"/>
    <cellStyle name="Comma 5 9 3" xfId="1323"/>
    <cellStyle name="Comma 5 9 3 2" xfId="3044"/>
    <cellStyle name="Comma 5 9 3 2 2" xfId="17056"/>
    <cellStyle name="Comma 5 9 3 2 2 2" xfId="27275"/>
    <cellStyle name="Comma 5 9 3 2 3" xfId="13477"/>
    <cellStyle name="Comma 5 9 3 2 4" xfId="8188"/>
    <cellStyle name="Comma 5 9 3 2 5" xfId="22268"/>
    <cellStyle name="Comma 5 9 3 3" xfId="4317"/>
    <cellStyle name="Comma 5 9 3 3 2" xfId="17962"/>
    <cellStyle name="Comma 5 9 3 3 2 2" xfId="28213"/>
    <cellStyle name="Comma 5 9 3 3 3" xfId="14383"/>
    <cellStyle name="Comma 5 9 3 3 4" xfId="9126"/>
    <cellStyle name="Comma 5 9 3 3 5" xfId="23206"/>
    <cellStyle name="Comma 5 9 3 4" xfId="6595"/>
    <cellStyle name="Comma 5 9 3 4 2" xfId="15679"/>
    <cellStyle name="Comma 5 9 3 4 3" xfId="25683"/>
    <cellStyle name="Comma 5 9 3 5" xfId="10580"/>
    <cellStyle name="Comma 5 9 3 5 2" xfId="19407"/>
    <cellStyle name="Comma 5 9 3 5 3" xfId="29658"/>
    <cellStyle name="Comma 5 9 3 6" xfId="12026"/>
    <cellStyle name="Comma 5 9 3 6 2" xfId="24874"/>
    <cellStyle name="Comma 5 9 3 7" xfId="5782"/>
    <cellStyle name="Comma 5 9 3 8" xfId="20676"/>
    <cellStyle name="Comma 5 9 4" xfId="1902"/>
    <cellStyle name="Comma 5 9 4 2" xfId="3502"/>
    <cellStyle name="Comma 5 9 4 2 2" xfId="18420"/>
    <cellStyle name="Comma 5 9 4 2 2 2" xfId="28671"/>
    <cellStyle name="Comma 5 9 4 2 3" xfId="14841"/>
    <cellStyle name="Comma 5 9 4 2 4" xfId="9584"/>
    <cellStyle name="Comma 5 9 4 2 5" xfId="23664"/>
    <cellStyle name="Comma 5 9 4 3" xfId="11038"/>
    <cellStyle name="Comma 5 9 4 3 2" xfId="19865"/>
    <cellStyle name="Comma 5 9 4 3 3" xfId="30116"/>
    <cellStyle name="Comma 5 9 4 4" xfId="12484"/>
    <cellStyle name="Comma 5 9 4 4 2" xfId="26566"/>
    <cellStyle name="Comma 5 9 4 5" xfId="7479"/>
    <cellStyle name="Comma 5 9 4 6" xfId="21559"/>
    <cellStyle name="Comma 5 9 5" xfId="2459"/>
    <cellStyle name="Comma 5 9 5 2" xfId="17377"/>
    <cellStyle name="Comma 5 9 5 2 2" xfId="27628"/>
    <cellStyle name="Comma 5 9 5 3" xfId="13798"/>
    <cellStyle name="Comma 5 9 5 4" xfId="8541"/>
    <cellStyle name="Comma 5 9 5 5" xfId="22621"/>
    <cellStyle name="Comma 5 9 6" xfId="6102"/>
    <cellStyle name="Comma 5 9 6 2" xfId="15188"/>
    <cellStyle name="Comma 5 9 6 3" xfId="25192"/>
    <cellStyle name="Comma 5 9 7" xfId="9995"/>
    <cellStyle name="Comma 5 9 7 2" xfId="18822"/>
    <cellStyle name="Comma 5 9 7 3" xfId="29073"/>
    <cellStyle name="Comma 5 9 8" xfId="11439"/>
    <cellStyle name="Comma 5 9 8 2" xfId="24165"/>
    <cellStyle name="Comma 5 9 9" xfId="5073"/>
    <cellStyle name="Comma 6" xfId="143"/>
    <cellStyle name="Comma 6 10" xfId="2293"/>
    <cellStyle name="Comma 6 10 2" xfId="9829"/>
    <cellStyle name="Comma 6 10 2 2" xfId="18656"/>
    <cellStyle name="Comma 6 10 2 3" xfId="28907"/>
    <cellStyle name="Comma 6 10 3" xfId="11273"/>
    <cellStyle name="Comma 6 10 3 2" xfId="27460"/>
    <cellStyle name="Comma 6 10 4" xfId="8373"/>
    <cellStyle name="Comma 6 10 5" xfId="22453"/>
    <cellStyle name="Comma 6 11" xfId="2260"/>
    <cellStyle name="Comma 6 11 2" xfId="15042"/>
    <cellStyle name="Comma 6 11 3" xfId="5956"/>
    <cellStyle name="Comma 6 11 4" xfId="25046"/>
    <cellStyle name="Comma 6 12" xfId="9799"/>
    <cellStyle name="Comma 6 12 2" xfId="18626"/>
    <cellStyle name="Comma 6 12 3" xfId="28877"/>
    <cellStyle name="Comma 6 13" xfId="11240"/>
    <cellStyle name="Comma 6 13 2" xfId="23865"/>
    <cellStyle name="Comma 6 14" xfId="4773"/>
    <cellStyle name="Comma 6 15" xfId="552"/>
    <cellStyle name="Comma 6 16" xfId="20038"/>
    <cellStyle name="Comma 6 2" xfId="227"/>
    <cellStyle name="Comma 6 2 10" xfId="5979"/>
    <cellStyle name="Comma 6 2 10 2" xfId="15065"/>
    <cellStyle name="Comma 6 2 10 3" xfId="25069"/>
    <cellStyle name="Comma 6 2 11" xfId="9872"/>
    <cellStyle name="Comma 6 2 11 2" xfId="18699"/>
    <cellStyle name="Comma 6 2 11 3" xfId="28950"/>
    <cellStyle name="Comma 6 2 12" xfId="11316"/>
    <cellStyle name="Comma 6 2 12 2" xfId="23884"/>
    <cellStyle name="Comma 6 2 13" xfId="4792"/>
    <cellStyle name="Comma 6 2 14" xfId="596"/>
    <cellStyle name="Comma 6 2 15" xfId="20062"/>
    <cellStyle name="Comma 6 2 2" xfId="295"/>
    <cellStyle name="Comma 6 2 2 10" xfId="11375"/>
    <cellStyle name="Comma 6 2 2 10 2" xfId="23988"/>
    <cellStyle name="Comma 6 2 2 11" xfId="4896"/>
    <cellStyle name="Comma 6 2 2 12" xfId="660"/>
    <cellStyle name="Comma 6 2 2 13" xfId="20121"/>
    <cellStyle name="Comma 6 2 2 2" xfId="505"/>
    <cellStyle name="Comma 6 2 2 2 10" xfId="867"/>
    <cellStyle name="Comma 6 2 2 2 11" xfId="20325"/>
    <cellStyle name="Comma 6 2 2 2 2" xfId="969"/>
    <cellStyle name="Comma 6 2 2 2 2 2" xfId="2700"/>
    <cellStyle name="Comma 6 2 2 2 2 2 2" xfId="16594"/>
    <cellStyle name="Comma 6 2 2 2 2 2 2 2" xfId="26812"/>
    <cellStyle name="Comma 6 2 2 2 2 2 3" xfId="13016"/>
    <cellStyle name="Comma 6 2 2 2 2 2 4" xfId="7725"/>
    <cellStyle name="Comma 6 2 2 2 2 2 5" xfId="21805"/>
    <cellStyle name="Comma 6 2 2 2 2 3" xfId="3973"/>
    <cellStyle name="Comma 6 2 2 2 2 3 2" xfId="17618"/>
    <cellStyle name="Comma 6 2 2 2 2 3 2 2" xfId="27869"/>
    <cellStyle name="Comma 6 2 2 2 2 3 3" xfId="14039"/>
    <cellStyle name="Comma 6 2 2 2 2 3 4" xfId="8782"/>
    <cellStyle name="Comma 6 2 2 2 2 3 5" xfId="22862"/>
    <cellStyle name="Comma 6 2 2 2 2 4" xfId="6841"/>
    <cellStyle name="Comma 6 2 2 2 2 4 2" xfId="15925"/>
    <cellStyle name="Comma 6 2 2 2 2 4 3" xfId="25929"/>
    <cellStyle name="Comma 6 2 2 2 2 5" xfId="10236"/>
    <cellStyle name="Comma 6 2 2 2 2 5 2" xfId="19063"/>
    <cellStyle name="Comma 6 2 2 2 2 5 3" xfId="29314"/>
    <cellStyle name="Comma 6 2 2 2 2 6" xfId="11680"/>
    <cellStyle name="Comma 6 2 2 2 2 6 2" xfId="24411"/>
    <cellStyle name="Comma 6 2 2 2 2 7" xfId="5319"/>
    <cellStyle name="Comma 6 2 2 2 2 8" xfId="20922"/>
    <cellStyle name="Comma 6 2 2 2 3" xfId="1327"/>
    <cellStyle name="Comma 6 2 2 2 3 2" xfId="3048"/>
    <cellStyle name="Comma 6 2 2 2 3 2 2" xfId="17196"/>
    <cellStyle name="Comma 6 2 2 2 3 2 2 2" xfId="27415"/>
    <cellStyle name="Comma 6 2 2 2 3 2 3" xfId="13617"/>
    <cellStyle name="Comma 6 2 2 2 3 2 4" xfId="8328"/>
    <cellStyle name="Comma 6 2 2 2 3 2 5" xfId="22408"/>
    <cellStyle name="Comma 6 2 2 2 3 3" xfId="4321"/>
    <cellStyle name="Comma 6 2 2 2 3 3 2" xfId="17966"/>
    <cellStyle name="Comma 6 2 2 2 3 3 2 2" xfId="28217"/>
    <cellStyle name="Comma 6 2 2 2 3 3 3" xfId="14387"/>
    <cellStyle name="Comma 6 2 2 2 3 3 4" xfId="9130"/>
    <cellStyle name="Comma 6 2 2 2 3 3 5" xfId="23210"/>
    <cellStyle name="Comma 6 2 2 2 3 4" xfId="6735"/>
    <cellStyle name="Comma 6 2 2 2 3 4 2" xfId="15819"/>
    <cellStyle name="Comma 6 2 2 2 3 4 3" xfId="25823"/>
    <cellStyle name="Comma 6 2 2 2 3 5" xfId="10584"/>
    <cellStyle name="Comma 6 2 2 2 3 5 2" xfId="19411"/>
    <cellStyle name="Comma 6 2 2 2 3 5 3" xfId="29662"/>
    <cellStyle name="Comma 6 2 2 2 3 6" xfId="12030"/>
    <cellStyle name="Comma 6 2 2 2 3 6 2" xfId="25014"/>
    <cellStyle name="Comma 6 2 2 2 3 7" xfId="5922"/>
    <cellStyle name="Comma 6 2 2 2 3 8" xfId="20816"/>
    <cellStyle name="Comma 6 2 2 2 4" xfId="2045"/>
    <cellStyle name="Comma 6 2 2 2 4 2" xfId="3642"/>
    <cellStyle name="Comma 6 2 2 2 4 2 2" xfId="18560"/>
    <cellStyle name="Comma 6 2 2 2 4 2 2 2" xfId="28811"/>
    <cellStyle name="Comma 6 2 2 2 4 2 3" xfId="14981"/>
    <cellStyle name="Comma 6 2 2 2 4 2 4" xfId="9724"/>
    <cellStyle name="Comma 6 2 2 2 4 2 5" xfId="23804"/>
    <cellStyle name="Comma 6 2 2 2 4 3" xfId="11178"/>
    <cellStyle name="Comma 6 2 2 2 4 3 2" xfId="20005"/>
    <cellStyle name="Comma 6 2 2 2 4 3 3" xfId="30256"/>
    <cellStyle name="Comma 6 2 2 2 4 4" xfId="12624"/>
    <cellStyle name="Comma 6 2 2 2 4 4 2" xfId="26706"/>
    <cellStyle name="Comma 6 2 2 2 4 5" xfId="7619"/>
    <cellStyle name="Comma 6 2 2 2 4 6" xfId="21699"/>
    <cellStyle name="Comma 6 2 2 2 5" xfId="2599"/>
    <cellStyle name="Comma 6 2 2 2 5 2" xfId="17517"/>
    <cellStyle name="Comma 6 2 2 2 5 2 2" xfId="27768"/>
    <cellStyle name="Comma 6 2 2 2 5 3" xfId="13938"/>
    <cellStyle name="Comma 6 2 2 2 5 4" xfId="8681"/>
    <cellStyle name="Comma 6 2 2 2 5 5" xfId="22761"/>
    <cellStyle name="Comma 6 2 2 2 6" xfId="6242"/>
    <cellStyle name="Comma 6 2 2 2 6 2" xfId="15328"/>
    <cellStyle name="Comma 6 2 2 2 6 3" xfId="25332"/>
    <cellStyle name="Comma 6 2 2 2 7" xfId="10135"/>
    <cellStyle name="Comma 6 2 2 2 7 2" xfId="18962"/>
    <cellStyle name="Comma 6 2 2 2 7 3" xfId="29213"/>
    <cellStyle name="Comma 6 2 2 2 8" xfId="11579"/>
    <cellStyle name="Comma 6 2 2 2 8 2" xfId="24305"/>
    <cellStyle name="Comma 6 2 2 2 9" xfId="5213"/>
    <cellStyle name="Comma 6 2 2 3" xfId="968"/>
    <cellStyle name="Comma 6 2 2 3 2" xfId="2699"/>
    <cellStyle name="Comma 6 2 2 3 2 2" xfId="16429"/>
    <cellStyle name="Comma 6 2 2 3 2 2 2" xfId="26502"/>
    <cellStyle name="Comma 6 2 2 3 2 3" xfId="12671"/>
    <cellStyle name="Comma 6 2 2 3 2 4" xfId="7415"/>
    <cellStyle name="Comma 6 2 2 3 2 5" xfId="21495"/>
    <cellStyle name="Comma 6 2 2 3 3" xfId="3972"/>
    <cellStyle name="Comma 6 2 2 3 3 2" xfId="17617"/>
    <cellStyle name="Comma 6 2 2 3 3 2 2" xfId="27868"/>
    <cellStyle name="Comma 6 2 2 3 3 3" xfId="14038"/>
    <cellStyle name="Comma 6 2 2 3 3 4" xfId="8781"/>
    <cellStyle name="Comma 6 2 2 3 3 5" xfId="22861"/>
    <cellStyle name="Comma 6 2 2 3 4" xfId="6531"/>
    <cellStyle name="Comma 6 2 2 3 4 2" xfId="15615"/>
    <cellStyle name="Comma 6 2 2 3 4 3" xfId="25619"/>
    <cellStyle name="Comma 6 2 2 3 5" xfId="10235"/>
    <cellStyle name="Comma 6 2 2 3 5 2" xfId="19062"/>
    <cellStyle name="Comma 6 2 2 3 5 3" xfId="29313"/>
    <cellStyle name="Comma 6 2 2 3 6" xfId="11679"/>
    <cellStyle name="Comma 6 2 2 3 6 2" xfId="24101"/>
    <cellStyle name="Comma 6 2 2 3 7" xfId="5009"/>
    <cellStyle name="Comma 6 2 2 3 8" xfId="20612"/>
    <cellStyle name="Comma 6 2 2 4" xfId="1326"/>
    <cellStyle name="Comma 6 2 2 4 2" xfId="3047"/>
    <cellStyle name="Comma 6 2 2 4 2 2" xfId="16593"/>
    <cellStyle name="Comma 6 2 2 4 2 2 2" xfId="26811"/>
    <cellStyle name="Comma 6 2 2 4 2 3" xfId="13015"/>
    <cellStyle name="Comma 6 2 2 4 2 4" xfId="7724"/>
    <cellStyle name="Comma 6 2 2 4 2 5" xfId="21804"/>
    <cellStyle name="Comma 6 2 2 4 3" xfId="4320"/>
    <cellStyle name="Comma 6 2 2 4 3 2" xfId="17965"/>
    <cellStyle name="Comma 6 2 2 4 3 2 2" xfId="28216"/>
    <cellStyle name="Comma 6 2 2 4 3 3" xfId="14386"/>
    <cellStyle name="Comma 6 2 2 4 3 4" xfId="9129"/>
    <cellStyle name="Comma 6 2 2 4 3 5" xfId="23209"/>
    <cellStyle name="Comma 6 2 2 4 4" xfId="6840"/>
    <cellStyle name="Comma 6 2 2 4 4 2" xfId="15924"/>
    <cellStyle name="Comma 6 2 2 4 4 3" xfId="25928"/>
    <cellStyle name="Comma 6 2 2 4 5" xfId="10583"/>
    <cellStyle name="Comma 6 2 2 4 5 2" xfId="19410"/>
    <cellStyle name="Comma 6 2 2 4 5 3" xfId="29661"/>
    <cellStyle name="Comma 6 2 2 4 6" xfId="12029"/>
    <cellStyle name="Comma 6 2 2 4 6 2" xfId="24410"/>
    <cellStyle name="Comma 6 2 2 4 7" xfId="5318"/>
    <cellStyle name="Comma 6 2 2 4 8" xfId="20921"/>
    <cellStyle name="Comma 6 2 2 5" xfId="1835"/>
    <cellStyle name="Comma 6 2 2 5 2" xfId="3438"/>
    <cellStyle name="Comma 6 2 2 5 2 2" xfId="16992"/>
    <cellStyle name="Comma 6 2 2 5 2 2 2" xfId="27211"/>
    <cellStyle name="Comma 6 2 2 5 2 3" xfId="13413"/>
    <cellStyle name="Comma 6 2 2 5 2 4" xfId="8124"/>
    <cellStyle name="Comma 6 2 2 5 2 5" xfId="22204"/>
    <cellStyle name="Comma 6 2 2 5 3" xfId="4651"/>
    <cellStyle name="Comma 6 2 2 5 3 2" xfId="18356"/>
    <cellStyle name="Comma 6 2 2 5 3 2 2" xfId="28607"/>
    <cellStyle name="Comma 6 2 2 5 3 3" xfId="14777"/>
    <cellStyle name="Comma 6 2 2 5 3 4" xfId="9520"/>
    <cellStyle name="Comma 6 2 2 5 3 5" xfId="23600"/>
    <cellStyle name="Comma 6 2 2 5 4" xfId="6416"/>
    <cellStyle name="Comma 6 2 2 5 4 2" xfId="15502"/>
    <cellStyle name="Comma 6 2 2 5 4 3" xfId="25506"/>
    <cellStyle name="Comma 6 2 2 5 5" xfId="10974"/>
    <cellStyle name="Comma 6 2 2 5 5 2" xfId="19801"/>
    <cellStyle name="Comma 6 2 2 5 5 3" xfId="30052"/>
    <cellStyle name="Comma 6 2 2 5 6" xfId="12420"/>
    <cellStyle name="Comma 6 2 2 5 6 2" xfId="24810"/>
    <cellStyle name="Comma 6 2 2 5 7" xfId="5718"/>
    <cellStyle name="Comma 6 2 2 5 8" xfId="20499"/>
    <cellStyle name="Comma 6 2 2 6" xfId="2395"/>
    <cellStyle name="Comma 6 2 2 6 2" xfId="16345"/>
    <cellStyle name="Comma 6 2 2 6 2 2" xfId="26389"/>
    <cellStyle name="Comma 6 2 2 6 3" xfId="12712"/>
    <cellStyle name="Comma 6 2 2 6 4" xfId="7302"/>
    <cellStyle name="Comma 6 2 2 6 5" xfId="21382"/>
    <cellStyle name="Comma 6 2 2 7" xfId="3813"/>
    <cellStyle name="Comma 6 2 2 7 2" xfId="17313"/>
    <cellStyle name="Comma 6 2 2 7 2 2" xfId="27564"/>
    <cellStyle name="Comma 6 2 2 7 3" xfId="13734"/>
    <cellStyle name="Comma 6 2 2 7 4" xfId="8477"/>
    <cellStyle name="Comma 6 2 2 7 5" xfId="22557"/>
    <cellStyle name="Comma 6 2 2 8" xfId="6038"/>
    <cellStyle name="Comma 6 2 2 8 2" xfId="15124"/>
    <cellStyle name="Comma 6 2 2 8 3" xfId="25128"/>
    <cellStyle name="Comma 6 2 2 9" xfId="9931"/>
    <cellStyle name="Comma 6 2 2 9 2" xfId="18758"/>
    <cellStyle name="Comma 6 2 2 9 3" xfId="29009"/>
    <cellStyle name="Comma 6 2 3" xfId="462"/>
    <cellStyle name="Comma 6 2 3 10" xfId="4854"/>
    <cellStyle name="Comma 6 2 3 11" xfId="825"/>
    <cellStyle name="Comma 6 2 3 12" xfId="20283"/>
    <cellStyle name="Comma 6 2 3 2" xfId="970"/>
    <cellStyle name="Comma 6 2 3 2 2" xfId="2701"/>
    <cellStyle name="Comma 6 2 3 2 2 2" xfId="16491"/>
    <cellStyle name="Comma 6 2 3 2 2 2 2" xfId="26664"/>
    <cellStyle name="Comma 6 2 3 2 2 3" xfId="11212"/>
    <cellStyle name="Comma 6 2 3 2 2 4" xfId="7577"/>
    <cellStyle name="Comma 6 2 3 2 2 5" xfId="21657"/>
    <cellStyle name="Comma 6 2 3 2 3" xfId="3974"/>
    <cellStyle name="Comma 6 2 3 2 3 2" xfId="17619"/>
    <cellStyle name="Comma 6 2 3 2 3 2 2" xfId="27870"/>
    <cellStyle name="Comma 6 2 3 2 3 3" xfId="14040"/>
    <cellStyle name="Comma 6 2 3 2 3 4" xfId="8783"/>
    <cellStyle name="Comma 6 2 3 2 3 5" xfId="22863"/>
    <cellStyle name="Comma 6 2 3 2 4" xfId="6693"/>
    <cellStyle name="Comma 6 2 3 2 4 2" xfId="15777"/>
    <cellStyle name="Comma 6 2 3 2 4 3" xfId="25781"/>
    <cellStyle name="Comma 6 2 3 2 5" xfId="10237"/>
    <cellStyle name="Comma 6 2 3 2 5 2" xfId="19064"/>
    <cellStyle name="Comma 6 2 3 2 5 3" xfId="29315"/>
    <cellStyle name="Comma 6 2 3 2 6" xfId="11681"/>
    <cellStyle name="Comma 6 2 3 2 6 2" xfId="24263"/>
    <cellStyle name="Comma 6 2 3 2 7" xfId="5171"/>
    <cellStyle name="Comma 6 2 3 2 8" xfId="20774"/>
    <cellStyle name="Comma 6 2 3 3" xfId="1328"/>
    <cellStyle name="Comma 6 2 3 3 2" xfId="3049"/>
    <cellStyle name="Comma 6 2 3 3 2 2" xfId="16595"/>
    <cellStyle name="Comma 6 2 3 3 2 2 2" xfId="26813"/>
    <cellStyle name="Comma 6 2 3 3 2 3" xfId="13017"/>
    <cellStyle name="Comma 6 2 3 3 2 4" xfId="7726"/>
    <cellStyle name="Comma 6 2 3 3 2 5" xfId="21806"/>
    <cellStyle name="Comma 6 2 3 3 3" xfId="4322"/>
    <cellStyle name="Comma 6 2 3 3 3 2" xfId="17967"/>
    <cellStyle name="Comma 6 2 3 3 3 2 2" xfId="28218"/>
    <cellStyle name="Comma 6 2 3 3 3 3" xfId="14388"/>
    <cellStyle name="Comma 6 2 3 3 3 4" xfId="9131"/>
    <cellStyle name="Comma 6 2 3 3 3 5" xfId="23211"/>
    <cellStyle name="Comma 6 2 3 3 4" xfId="6842"/>
    <cellStyle name="Comma 6 2 3 3 4 2" xfId="15926"/>
    <cellStyle name="Comma 6 2 3 3 4 3" xfId="25930"/>
    <cellStyle name="Comma 6 2 3 3 5" xfId="10585"/>
    <cellStyle name="Comma 6 2 3 3 5 2" xfId="19412"/>
    <cellStyle name="Comma 6 2 3 3 5 3" xfId="29663"/>
    <cellStyle name="Comma 6 2 3 3 6" xfId="12031"/>
    <cellStyle name="Comma 6 2 3 3 6 2" xfId="24412"/>
    <cellStyle name="Comma 6 2 3 3 7" xfId="5320"/>
    <cellStyle name="Comma 6 2 3 3 8" xfId="20923"/>
    <cellStyle name="Comma 6 2 3 4" xfId="2002"/>
    <cellStyle name="Comma 6 2 3 4 2" xfId="3600"/>
    <cellStyle name="Comma 6 2 3 4 2 2" xfId="17154"/>
    <cellStyle name="Comma 6 2 3 4 2 2 2" xfId="27373"/>
    <cellStyle name="Comma 6 2 3 4 2 3" xfId="13575"/>
    <cellStyle name="Comma 6 2 3 4 2 4" xfId="8286"/>
    <cellStyle name="Comma 6 2 3 4 2 5" xfId="22366"/>
    <cellStyle name="Comma 6 2 3 4 3" xfId="4713"/>
    <cellStyle name="Comma 6 2 3 4 3 2" xfId="18518"/>
    <cellStyle name="Comma 6 2 3 4 3 2 2" xfId="28769"/>
    <cellStyle name="Comma 6 2 3 4 3 3" xfId="14939"/>
    <cellStyle name="Comma 6 2 3 4 3 4" xfId="9682"/>
    <cellStyle name="Comma 6 2 3 4 3 5" xfId="23762"/>
    <cellStyle name="Comma 6 2 3 4 4" xfId="6374"/>
    <cellStyle name="Comma 6 2 3 4 4 2" xfId="15460"/>
    <cellStyle name="Comma 6 2 3 4 4 3" xfId="25464"/>
    <cellStyle name="Comma 6 2 3 4 5" xfId="11136"/>
    <cellStyle name="Comma 6 2 3 4 5 2" xfId="19963"/>
    <cellStyle name="Comma 6 2 3 4 5 3" xfId="30214"/>
    <cellStyle name="Comma 6 2 3 4 6" xfId="12582"/>
    <cellStyle name="Comma 6 2 3 4 6 2" xfId="24972"/>
    <cellStyle name="Comma 6 2 3 4 7" xfId="5880"/>
    <cellStyle name="Comma 6 2 3 4 8" xfId="20457"/>
    <cellStyle name="Comma 6 2 3 5" xfId="2557"/>
    <cellStyle name="Comma 6 2 3 5 2" xfId="16303"/>
    <cellStyle name="Comma 6 2 3 5 2 2" xfId="26347"/>
    <cellStyle name="Comma 6 2 3 5 3" xfId="12756"/>
    <cellStyle name="Comma 6 2 3 5 4" xfId="7260"/>
    <cellStyle name="Comma 6 2 3 5 5" xfId="21340"/>
    <cellStyle name="Comma 6 2 3 6" xfId="3875"/>
    <cellStyle name="Comma 6 2 3 6 2" xfId="17475"/>
    <cellStyle name="Comma 6 2 3 6 2 2" xfId="27726"/>
    <cellStyle name="Comma 6 2 3 6 3" xfId="13896"/>
    <cellStyle name="Comma 6 2 3 6 4" xfId="8639"/>
    <cellStyle name="Comma 6 2 3 6 5" xfId="22719"/>
    <cellStyle name="Comma 6 2 3 7" xfId="6200"/>
    <cellStyle name="Comma 6 2 3 7 2" xfId="15286"/>
    <cellStyle name="Comma 6 2 3 7 3" xfId="25290"/>
    <cellStyle name="Comma 6 2 3 8" xfId="10093"/>
    <cellStyle name="Comma 6 2 3 8 2" xfId="18920"/>
    <cellStyle name="Comma 6 2 3 8 3" xfId="29171"/>
    <cellStyle name="Comma 6 2 3 9" xfId="11537"/>
    <cellStyle name="Comma 6 2 3 9 2" xfId="23946"/>
    <cellStyle name="Comma 6 2 4" xfId="398"/>
    <cellStyle name="Comma 6 2 4 10" xfId="761"/>
    <cellStyle name="Comma 6 2 4 11" xfId="20221"/>
    <cellStyle name="Comma 6 2 4 2" xfId="971"/>
    <cellStyle name="Comma 6 2 4 2 2" xfId="2702"/>
    <cellStyle name="Comma 6 2 4 2 2 2" xfId="16596"/>
    <cellStyle name="Comma 6 2 4 2 2 2 2" xfId="26814"/>
    <cellStyle name="Comma 6 2 4 2 2 3" xfId="13018"/>
    <cellStyle name="Comma 6 2 4 2 2 4" xfId="7727"/>
    <cellStyle name="Comma 6 2 4 2 2 5" xfId="21807"/>
    <cellStyle name="Comma 6 2 4 2 3" xfId="3975"/>
    <cellStyle name="Comma 6 2 4 2 3 2" xfId="17620"/>
    <cellStyle name="Comma 6 2 4 2 3 2 2" xfId="27871"/>
    <cellStyle name="Comma 6 2 4 2 3 3" xfId="14041"/>
    <cellStyle name="Comma 6 2 4 2 3 4" xfId="8784"/>
    <cellStyle name="Comma 6 2 4 2 3 5" xfId="22864"/>
    <cellStyle name="Comma 6 2 4 2 4" xfId="6843"/>
    <cellStyle name="Comma 6 2 4 2 4 2" xfId="15927"/>
    <cellStyle name="Comma 6 2 4 2 4 3" xfId="25931"/>
    <cellStyle name="Comma 6 2 4 2 5" xfId="10238"/>
    <cellStyle name="Comma 6 2 4 2 5 2" xfId="19065"/>
    <cellStyle name="Comma 6 2 4 2 5 3" xfId="29316"/>
    <cellStyle name="Comma 6 2 4 2 6" xfId="11682"/>
    <cellStyle name="Comma 6 2 4 2 6 2" xfId="24413"/>
    <cellStyle name="Comma 6 2 4 2 7" xfId="5321"/>
    <cellStyle name="Comma 6 2 4 2 8" xfId="20924"/>
    <cellStyle name="Comma 6 2 4 3" xfId="1329"/>
    <cellStyle name="Comma 6 2 4 3 2" xfId="3050"/>
    <cellStyle name="Comma 6 2 4 3 2 2" xfId="17092"/>
    <cellStyle name="Comma 6 2 4 3 2 2 2" xfId="27311"/>
    <cellStyle name="Comma 6 2 4 3 2 3" xfId="13513"/>
    <cellStyle name="Comma 6 2 4 3 2 4" xfId="8224"/>
    <cellStyle name="Comma 6 2 4 3 2 5" xfId="22304"/>
    <cellStyle name="Comma 6 2 4 3 3" xfId="4323"/>
    <cellStyle name="Comma 6 2 4 3 3 2" xfId="17968"/>
    <cellStyle name="Comma 6 2 4 3 3 2 2" xfId="28219"/>
    <cellStyle name="Comma 6 2 4 3 3 3" xfId="14389"/>
    <cellStyle name="Comma 6 2 4 3 3 4" xfId="9132"/>
    <cellStyle name="Comma 6 2 4 3 3 5" xfId="23212"/>
    <cellStyle name="Comma 6 2 4 3 4" xfId="6631"/>
    <cellStyle name="Comma 6 2 4 3 4 2" xfId="15715"/>
    <cellStyle name="Comma 6 2 4 3 4 3" xfId="25719"/>
    <cellStyle name="Comma 6 2 4 3 5" xfId="10586"/>
    <cellStyle name="Comma 6 2 4 3 5 2" xfId="19413"/>
    <cellStyle name="Comma 6 2 4 3 5 3" xfId="29664"/>
    <cellStyle name="Comma 6 2 4 3 6" xfId="12032"/>
    <cellStyle name="Comma 6 2 4 3 6 2" xfId="24910"/>
    <cellStyle name="Comma 6 2 4 3 7" xfId="5818"/>
    <cellStyle name="Comma 6 2 4 3 8" xfId="20712"/>
    <cellStyle name="Comma 6 2 4 4" xfId="1938"/>
    <cellStyle name="Comma 6 2 4 4 2" xfId="3538"/>
    <cellStyle name="Comma 6 2 4 4 2 2" xfId="18456"/>
    <cellStyle name="Comma 6 2 4 4 2 2 2" xfId="28707"/>
    <cellStyle name="Comma 6 2 4 4 2 3" xfId="14877"/>
    <cellStyle name="Comma 6 2 4 4 2 4" xfId="9620"/>
    <cellStyle name="Comma 6 2 4 4 2 5" xfId="23700"/>
    <cellStyle name="Comma 6 2 4 4 3" xfId="11074"/>
    <cellStyle name="Comma 6 2 4 4 3 2" xfId="19901"/>
    <cellStyle name="Comma 6 2 4 4 3 3" xfId="30152"/>
    <cellStyle name="Comma 6 2 4 4 4" xfId="12520"/>
    <cellStyle name="Comma 6 2 4 4 4 2" xfId="26602"/>
    <cellStyle name="Comma 6 2 4 4 5" xfId="7515"/>
    <cellStyle name="Comma 6 2 4 4 6" xfId="21595"/>
    <cellStyle name="Comma 6 2 4 5" xfId="2495"/>
    <cellStyle name="Comma 6 2 4 5 2" xfId="17413"/>
    <cellStyle name="Comma 6 2 4 5 2 2" xfId="27664"/>
    <cellStyle name="Comma 6 2 4 5 3" xfId="13834"/>
    <cellStyle name="Comma 6 2 4 5 4" xfId="8577"/>
    <cellStyle name="Comma 6 2 4 5 5" xfId="22657"/>
    <cellStyle name="Comma 6 2 4 6" xfId="6138"/>
    <cellStyle name="Comma 6 2 4 6 2" xfId="15224"/>
    <cellStyle name="Comma 6 2 4 6 3" xfId="25228"/>
    <cellStyle name="Comma 6 2 4 7" xfId="10031"/>
    <cellStyle name="Comma 6 2 4 7 2" xfId="18858"/>
    <cellStyle name="Comma 6 2 4 7 3" xfId="29109"/>
    <cellStyle name="Comma 6 2 4 8" xfId="11475"/>
    <cellStyle name="Comma 6 2 4 8 2" xfId="24201"/>
    <cellStyle name="Comma 6 2 4 9" xfId="5109"/>
    <cellStyle name="Comma 6 2 5" xfId="967"/>
    <cellStyle name="Comma 6 2 5 2" xfId="2698"/>
    <cellStyle name="Comma 6 2 5 2 2" xfId="16385"/>
    <cellStyle name="Comma 6 2 5 2 2 2" xfId="26443"/>
    <cellStyle name="Comma 6 2 5 2 3" xfId="12855"/>
    <cellStyle name="Comma 6 2 5 2 4" xfId="7356"/>
    <cellStyle name="Comma 6 2 5 2 5" xfId="21436"/>
    <cellStyle name="Comma 6 2 5 3" xfId="3971"/>
    <cellStyle name="Comma 6 2 5 3 2" xfId="17616"/>
    <cellStyle name="Comma 6 2 5 3 2 2" xfId="27867"/>
    <cellStyle name="Comma 6 2 5 3 3" xfId="14037"/>
    <cellStyle name="Comma 6 2 5 3 4" xfId="8780"/>
    <cellStyle name="Comma 6 2 5 3 5" xfId="22860"/>
    <cellStyle name="Comma 6 2 5 4" xfId="6472"/>
    <cellStyle name="Comma 6 2 5 4 2" xfId="15556"/>
    <cellStyle name="Comma 6 2 5 4 3" xfId="25560"/>
    <cellStyle name="Comma 6 2 5 5" xfId="10234"/>
    <cellStyle name="Comma 6 2 5 5 2" xfId="19061"/>
    <cellStyle name="Comma 6 2 5 5 3" xfId="29312"/>
    <cellStyle name="Comma 6 2 5 6" xfId="11678"/>
    <cellStyle name="Comma 6 2 5 6 2" xfId="24042"/>
    <cellStyle name="Comma 6 2 5 7" xfId="4950"/>
    <cellStyle name="Comma 6 2 5 8" xfId="20553"/>
    <cellStyle name="Comma 6 2 6" xfId="1325"/>
    <cellStyle name="Comma 6 2 6 2" xfId="3046"/>
    <cellStyle name="Comma 6 2 6 2 2" xfId="16592"/>
    <cellStyle name="Comma 6 2 6 2 2 2" xfId="26810"/>
    <cellStyle name="Comma 6 2 6 2 3" xfId="13014"/>
    <cellStyle name="Comma 6 2 6 2 4" xfId="7723"/>
    <cellStyle name="Comma 6 2 6 2 5" xfId="21803"/>
    <cellStyle name="Comma 6 2 6 3" xfId="4319"/>
    <cellStyle name="Comma 6 2 6 3 2" xfId="17964"/>
    <cellStyle name="Comma 6 2 6 3 2 2" xfId="28215"/>
    <cellStyle name="Comma 6 2 6 3 3" xfId="14385"/>
    <cellStyle name="Comma 6 2 6 3 4" xfId="9128"/>
    <cellStyle name="Comma 6 2 6 3 5" xfId="23208"/>
    <cellStyle name="Comma 6 2 6 4" xfId="6839"/>
    <cellStyle name="Comma 6 2 6 4 2" xfId="15923"/>
    <cellStyle name="Comma 6 2 6 4 3" xfId="25927"/>
    <cellStyle name="Comma 6 2 6 5" xfId="10582"/>
    <cellStyle name="Comma 6 2 6 5 2" xfId="19409"/>
    <cellStyle name="Comma 6 2 6 5 3" xfId="29660"/>
    <cellStyle name="Comma 6 2 6 6" xfId="12028"/>
    <cellStyle name="Comma 6 2 6 6 2" xfId="24409"/>
    <cellStyle name="Comma 6 2 6 7" xfId="5317"/>
    <cellStyle name="Comma 6 2 6 8" xfId="20920"/>
    <cellStyle name="Comma 6 2 7" xfId="1767"/>
    <cellStyle name="Comma 6 2 7 2" xfId="3379"/>
    <cellStyle name="Comma 6 2 7 2 2" xfId="16933"/>
    <cellStyle name="Comma 6 2 7 2 2 2" xfId="27152"/>
    <cellStyle name="Comma 6 2 7 2 3" xfId="13355"/>
    <cellStyle name="Comma 6 2 7 2 4" xfId="8065"/>
    <cellStyle name="Comma 6 2 7 2 5" xfId="22145"/>
    <cellStyle name="Comma 6 2 7 3" xfId="4608"/>
    <cellStyle name="Comma 6 2 7 3 2" xfId="18297"/>
    <cellStyle name="Comma 6 2 7 3 2 2" xfId="28548"/>
    <cellStyle name="Comma 6 2 7 3 3" xfId="14718"/>
    <cellStyle name="Comma 6 2 7 3 4" xfId="9461"/>
    <cellStyle name="Comma 6 2 7 3 5" xfId="23541"/>
    <cellStyle name="Comma 6 2 7 4" xfId="6311"/>
    <cellStyle name="Comma 6 2 7 4 2" xfId="15397"/>
    <cellStyle name="Comma 6 2 7 4 3" xfId="25401"/>
    <cellStyle name="Comma 6 2 7 5" xfId="10915"/>
    <cellStyle name="Comma 6 2 7 5 2" xfId="19742"/>
    <cellStyle name="Comma 6 2 7 5 3" xfId="29993"/>
    <cellStyle name="Comma 6 2 7 6" xfId="12361"/>
    <cellStyle name="Comma 6 2 7 6 2" xfId="24751"/>
    <cellStyle name="Comma 6 2 7 7" xfId="5659"/>
    <cellStyle name="Comma 6 2 7 8" xfId="20394"/>
    <cellStyle name="Comma 6 2 8" xfId="2336"/>
    <cellStyle name="Comma 6 2 8 2" xfId="16246"/>
    <cellStyle name="Comma 6 2 8 2 2" xfId="26285"/>
    <cellStyle name="Comma 6 2 8 3" xfId="12848"/>
    <cellStyle name="Comma 6 2 8 4" xfId="7198"/>
    <cellStyle name="Comma 6 2 8 5" xfId="21278"/>
    <cellStyle name="Comma 6 2 9" xfId="3770"/>
    <cellStyle name="Comma 6 2 9 2" xfId="17252"/>
    <cellStyle name="Comma 6 2 9 2 2" xfId="27503"/>
    <cellStyle name="Comma 6 2 9 3" xfId="13673"/>
    <cellStyle name="Comma 6 2 9 4" xfId="8416"/>
    <cellStyle name="Comma 6 2 9 5" xfId="22496"/>
    <cellStyle name="Comma 6 3" xfId="340"/>
    <cellStyle name="Comma 6 3 10" xfId="11418"/>
    <cellStyle name="Comma 6 3 10 2" xfId="23927"/>
    <cellStyle name="Comma 6 3 11" xfId="4835"/>
    <cellStyle name="Comma 6 3 12" xfId="704"/>
    <cellStyle name="Comma 6 3 13" xfId="20164"/>
    <cellStyle name="Comma 6 3 2" xfId="442"/>
    <cellStyle name="Comma 6 3 2 10" xfId="805"/>
    <cellStyle name="Comma 6 3 2 11" xfId="20264"/>
    <cellStyle name="Comma 6 3 2 2" xfId="973"/>
    <cellStyle name="Comma 6 3 2 2 2" xfId="2704"/>
    <cellStyle name="Comma 6 3 2 2 2 2" xfId="16598"/>
    <cellStyle name="Comma 6 3 2 2 2 2 2" xfId="26816"/>
    <cellStyle name="Comma 6 3 2 2 2 3" xfId="13020"/>
    <cellStyle name="Comma 6 3 2 2 2 4" xfId="7729"/>
    <cellStyle name="Comma 6 3 2 2 2 5" xfId="21809"/>
    <cellStyle name="Comma 6 3 2 2 3" xfId="3977"/>
    <cellStyle name="Comma 6 3 2 2 3 2" xfId="17622"/>
    <cellStyle name="Comma 6 3 2 2 3 2 2" xfId="27873"/>
    <cellStyle name="Comma 6 3 2 2 3 3" xfId="14043"/>
    <cellStyle name="Comma 6 3 2 2 3 4" xfId="8786"/>
    <cellStyle name="Comma 6 3 2 2 3 5" xfId="22866"/>
    <cellStyle name="Comma 6 3 2 2 4" xfId="6845"/>
    <cellStyle name="Comma 6 3 2 2 4 2" xfId="15929"/>
    <cellStyle name="Comma 6 3 2 2 4 3" xfId="25933"/>
    <cellStyle name="Comma 6 3 2 2 5" xfId="10240"/>
    <cellStyle name="Comma 6 3 2 2 5 2" xfId="19067"/>
    <cellStyle name="Comma 6 3 2 2 5 3" xfId="29318"/>
    <cellStyle name="Comma 6 3 2 2 6" xfId="11684"/>
    <cellStyle name="Comma 6 3 2 2 6 2" xfId="24415"/>
    <cellStyle name="Comma 6 3 2 2 7" xfId="5323"/>
    <cellStyle name="Comma 6 3 2 2 8" xfId="20926"/>
    <cellStyle name="Comma 6 3 2 3" xfId="1331"/>
    <cellStyle name="Comma 6 3 2 3 2" xfId="3052"/>
    <cellStyle name="Comma 6 3 2 3 2 2" xfId="17135"/>
    <cellStyle name="Comma 6 3 2 3 2 2 2" xfId="27354"/>
    <cellStyle name="Comma 6 3 2 3 2 3" xfId="13556"/>
    <cellStyle name="Comma 6 3 2 3 2 4" xfId="8267"/>
    <cellStyle name="Comma 6 3 2 3 2 5" xfId="22347"/>
    <cellStyle name="Comma 6 3 2 3 3" xfId="4325"/>
    <cellStyle name="Comma 6 3 2 3 3 2" xfId="17970"/>
    <cellStyle name="Comma 6 3 2 3 3 2 2" xfId="28221"/>
    <cellStyle name="Comma 6 3 2 3 3 3" xfId="14391"/>
    <cellStyle name="Comma 6 3 2 3 3 4" xfId="9134"/>
    <cellStyle name="Comma 6 3 2 3 3 5" xfId="23214"/>
    <cellStyle name="Comma 6 3 2 3 4" xfId="6674"/>
    <cellStyle name="Comma 6 3 2 3 4 2" xfId="15758"/>
    <cellStyle name="Comma 6 3 2 3 4 3" xfId="25762"/>
    <cellStyle name="Comma 6 3 2 3 5" xfId="10588"/>
    <cellStyle name="Comma 6 3 2 3 5 2" xfId="19415"/>
    <cellStyle name="Comma 6 3 2 3 5 3" xfId="29666"/>
    <cellStyle name="Comma 6 3 2 3 6" xfId="12034"/>
    <cellStyle name="Comma 6 3 2 3 6 2" xfId="24953"/>
    <cellStyle name="Comma 6 3 2 3 7" xfId="5861"/>
    <cellStyle name="Comma 6 3 2 3 8" xfId="20755"/>
    <cellStyle name="Comma 6 3 2 4" xfId="1982"/>
    <cellStyle name="Comma 6 3 2 4 2" xfId="3581"/>
    <cellStyle name="Comma 6 3 2 4 2 2" xfId="18499"/>
    <cellStyle name="Comma 6 3 2 4 2 2 2" xfId="28750"/>
    <cellStyle name="Comma 6 3 2 4 2 3" xfId="14920"/>
    <cellStyle name="Comma 6 3 2 4 2 4" xfId="9663"/>
    <cellStyle name="Comma 6 3 2 4 2 5" xfId="23743"/>
    <cellStyle name="Comma 6 3 2 4 3" xfId="11117"/>
    <cellStyle name="Comma 6 3 2 4 3 2" xfId="19944"/>
    <cellStyle name="Comma 6 3 2 4 3 3" xfId="30195"/>
    <cellStyle name="Comma 6 3 2 4 4" xfId="12563"/>
    <cellStyle name="Comma 6 3 2 4 4 2" xfId="26645"/>
    <cellStyle name="Comma 6 3 2 4 5" xfId="7558"/>
    <cellStyle name="Comma 6 3 2 4 6" xfId="21638"/>
    <cellStyle name="Comma 6 3 2 5" xfId="2538"/>
    <cellStyle name="Comma 6 3 2 5 2" xfId="17456"/>
    <cellStyle name="Comma 6 3 2 5 2 2" xfId="27707"/>
    <cellStyle name="Comma 6 3 2 5 3" xfId="13877"/>
    <cellStyle name="Comma 6 3 2 5 4" xfId="8620"/>
    <cellStyle name="Comma 6 3 2 5 5" xfId="22700"/>
    <cellStyle name="Comma 6 3 2 6" xfId="6181"/>
    <cellStyle name="Comma 6 3 2 6 2" xfId="15267"/>
    <cellStyle name="Comma 6 3 2 6 3" xfId="25271"/>
    <cellStyle name="Comma 6 3 2 7" xfId="10074"/>
    <cellStyle name="Comma 6 3 2 7 2" xfId="18901"/>
    <cellStyle name="Comma 6 3 2 7 3" xfId="29152"/>
    <cellStyle name="Comma 6 3 2 8" xfId="11518"/>
    <cellStyle name="Comma 6 3 2 8 2" xfId="24244"/>
    <cellStyle name="Comma 6 3 2 9" xfId="5152"/>
    <cellStyle name="Comma 6 3 3" xfId="972"/>
    <cellStyle name="Comma 6 3 3 2" xfId="2703"/>
    <cellStyle name="Comma 6 3 3 2 2" xfId="16472"/>
    <cellStyle name="Comma 6 3 3 2 2 2" xfId="26545"/>
    <cellStyle name="Comma 6 3 3 2 3" xfId="12879"/>
    <cellStyle name="Comma 6 3 3 2 4" xfId="7458"/>
    <cellStyle name="Comma 6 3 3 2 5" xfId="21538"/>
    <cellStyle name="Comma 6 3 3 3" xfId="3976"/>
    <cellStyle name="Comma 6 3 3 3 2" xfId="17621"/>
    <cellStyle name="Comma 6 3 3 3 2 2" xfId="27872"/>
    <cellStyle name="Comma 6 3 3 3 3" xfId="14042"/>
    <cellStyle name="Comma 6 3 3 3 4" xfId="8785"/>
    <cellStyle name="Comma 6 3 3 3 5" xfId="22865"/>
    <cellStyle name="Comma 6 3 3 4" xfId="6574"/>
    <cellStyle name="Comma 6 3 3 4 2" xfId="15658"/>
    <cellStyle name="Comma 6 3 3 4 3" xfId="25662"/>
    <cellStyle name="Comma 6 3 3 5" xfId="10239"/>
    <cellStyle name="Comma 6 3 3 5 2" xfId="19066"/>
    <cellStyle name="Comma 6 3 3 5 3" xfId="29317"/>
    <cellStyle name="Comma 6 3 3 6" xfId="11683"/>
    <cellStyle name="Comma 6 3 3 6 2" xfId="24144"/>
    <cellStyle name="Comma 6 3 3 7" xfId="5052"/>
    <cellStyle name="Comma 6 3 3 8" xfId="20655"/>
    <cellStyle name="Comma 6 3 4" xfId="1330"/>
    <cellStyle name="Comma 6 3 4 2" xfId="3051"/>
    <cellStyle name="Comma 6 3 4 2 2" xfId="16597"/>
    <cellStyle name="Comma 6 3 4 2 2 2" xfId="26815"/>
    <cellStyle name="Comma 6 3 4 2 3" xfId="13019"/>
    <cellStyle name="Comma 6 3 4 2 4" xfId="7728"/>
    <cellStyle name="Comma 6 3 4 2 5" xfId="21808"/>
    <cellStyle name="Comma 6 3 4 3" xfId="4324"/>
    <cellStyle name="Comma 6 3 4 3 2" xfId="17969"/>
    <cellStyle name="Comma 6 3 4 3 2 2" xfId="28220"/>
    <cellStyle name="Comma 6 3 4 3 3" xfId="14390"/>
    <cellStyle name="Comma 6 3 4 3 4" xfId="9133"/>
    <cellStyle name="Comma 6 3 4 3 5" xfId="23213"/>
    <cellStyle name="Comma 6 3 4 4" xfId="6844"/>
    <cellStyle name="Comma 6 3 4 4 2" xfId="15928"/>
    <cellStyle name="Comma 6 3 4 4 3" xfId="25932"/>
    <cellStyle name="Comma 6 3 4 5" xfId="10587"/>
    <cellStyle name="Comma 6 3 4 5 2" xfId="19414"/>
    <cellStyle name="Comma 6 3 4 5 3" xfId="29665"/>
    <cellStyle name="Comma 6 3 4 6" xfId="12033"/>
    <cellStyle name="Comma 6 3 4 6 2" xfId="24414"/>
    <cellStyle name="Comma 6 3 4 7" xfId="5322"/>
    <cellStyle name="Comma 6 3 4 8" xfId="20925"/>
    <cellStyle name="Comma 6 3 5" xfId="1880"/>
    <cellStyle name="Comma 6 3 5 2" xfId="3481"/>
    <cellStyle name="Comma 6 3 5 2 2" xfId="17035"/>
    <cellStyle name="Comma 6 3 5 2 2 2" xfId="27254"/>
    <cellStyle name="Comma 6 3 5 2 3" xfId="13456"/>
    <cellStyle name="Comma 6 3 5 2 4" xfId="8167"/>
    <cellStyle name="Comma 6 3 5 2 5" xfId="22247"/>
    <cellStyle name="Comma 6 3 5 3" xfId="4694"/>
    <cellStyle name="Comma 6 3 5 3 2" xfId="18399"/>
    <cellStyle name="Comma 6 3 5 3 2 2" xfId="28650"/>
    <cellStyle name="Comma 6 3 5 3 3" xfId="14820"/>
    <cellStyle name="Comma 6 3 5 3 4" xfId="9563"/>
    <cellStyle name="Comma 6 3 5 3 5" xfId="23643"/>
    <cellStyle name="Comma 6 3 5 4" xfId="6355"/>
    <cellStyle name="Comma 6 3 5 4 2" xfId="15441"/>
    <cellStyle name="Comma 6 3 5 4 3" xfId="25445"/>
    <cellStyle name="Comma 6 3 5 5" xfId="11017"/>
    <cellStyle name="Comma 6 3 5 5 2" xfId="19844"/>
    <cellStyle name="Comma 6 3 5 5 3" xfId="30095"/>
    <cellStyle name="Comma 6 3 5 6" xfId="12463"/>
    <cellStyle name="Comma 6 3 5 6 2" xfId="24853"/>
    <cellStyle name="Comma 6 3 5 7" xfId="5761"/>
    <cellStyle name="Comma 6 3 5 8" xfId="20438"/>
    <cellStyle name="Comma 6 3 6" xfId="2438"/>
    <cellStyle name="Comma 6 3 6 2" xfId="16284"/>
    <cellStyle name="Comma 6 3 6 2 2" xfId="26328"/>
    <cellStyle name="Comma 6 3 6 3" xfId="12716"/>
    <cellStyle name="Comma 6 3 6 4" xfId="7241"/>
    <cellStyle name="Comma 6 3 6 5" xfId="21321"/>
    <cellStyle name="Comma 6 3 7" xfId="3856"/>
    <cellStyle name="Comma 6 3 7 2" xfId="17356"/>
    <cellStyle name="Comma 6 3 7 2 2" xfId="27607"/>
    <cellStyle name="Comma 6 3 7 3" xfId="13777"/>
    <cellStyle name="Comma 6 3 7 4" xfId="8520"/>
    <cellStyle name="Comma 6 3 7 5" xfId="22600"/>
    <cellStyle name="Comma 6 3 8" xfId="6081"/>
    <cellStyle name="Comma 6 3 8 2" xfId="15167"/>
    <cellStyle name="Comma 6 3 8 3" xfId="25171"/>
    <cellStyle name="Comma 6 3 9" xfId="9974"/>
    <cellStyle name="Comma 6 3 9 2" xfId="18801"/>
    <cellStyle name="Comma 6 3 9 3" xfId="29052"/>
    <cellStyle name="Comma 6 4" xfId="273"/>
    <cellStyle name="Comma 6 4 10" xfId="11356"/>
    <cellStyle name="Comma 6 4 10 2" xfId="23970"/>
    <cellStyle name="Comma 6 4 11" xfId="4878"/>
    <cellStyle name="Comma 6 4 12" xfId="638"/>
    <cellStyle name="Comma 6 4 13" xfId="20102"/>
    <cellStyle name="Comma 6 4 2" xfId="487"/>
    <cellStyle name="Comma 6 4 2 10" xfId="849"/>
    <cellStyle name="Comma 6 4 2 11" xfId="20307"/>
    <cellStyle name="Comma 6 4 2 2" xfId="975"/>
    <cellStyle name="Comma 6 4 2 2 2" xfId="2706"/>
    <cellStyle name="Comma 6 4 2 2 2 2" xfId="16600"/>
    <cellStyle name="Comma 6 4 2 2 2 2 2" xfId="26818"/>
    <cellStyle name="Comma 6 4 2 2 2 3" xfId="13022"/>
    <cellStyle name="Comma 6 4 2 2 2 4" xfId="7731"/>
    <cellStyle name="Comma 6 4 2 2 2 5" xfId="21811"/>
    <cellStyle name="Comma 6 4 2 2 3" xfId="3979"/>
    <cellStyle name="Comma 6 4 2 2 3 2" xfId="17624"/>
    <cellStyle name="Comma 6 4 2 2 3 2 2" xfId="27875"/>
    <cellStyle name="Comma 6 4 2 2 3 3" xfId="14045"/>
    <cellStyle name="Comma 6 4 2 2 3 4" xfId="8788"/>
    <cellStyle name="Comma 6 4 2 2 3 5" xfId="22868"/>
    <cellStyle name="Comma 6 4 2 2 4" xfId="6847"/>
    <cellStyle name="Comma 6 4 2 2 4 2" xfId="15931"/>
    <cellStyle name="Comma 6 4 2 2 4 3" xfId="25935"/>
    <cellStyle name="Comma 6 4 2 2 5" xfId="10242"/>
    <cellStyle name="Comma 6 4 2 2 5 2" xfId="19069"/>
    <cellStyle name="Comma 6 4 2 2 5 3" xfId="29320"/>
    <cellStyle name="Comma 6 4 2 2 6" xfId="11686"/>
    <cellStyle name="Comma 6 4 2 2 6 2" xfId="24417"/>
    <cellStyle name="Comma 6 4 2 2 7" xfId="5325"/>
    <cellStyle name="Comma 6 4 2 2 8" xfId="20928"/>
    <cellStyle name="Comma 6 4 2 3" xfId="1333"/>
    <cellStyle name="Comma 6 4 2 3 2" xfId="3054"/>
    <cellStyle name="Comma 6 4 2 3 2 2" xfId="17178"/>
    <cellStyle name="Comma 6 4 2 3 2 2 2" xfId="27397"/>
    <cellStyle name="Comma 6 4 2 3 2 3" xfId="13599"/>
    <cellStyle name="Comma 6 4 2 3 2 4" xfId="8310"/>
    <cellStyle name="Comma 6 4 2 3 2 5" xfId="22390"/>
    <cellStyle name="Comma 6 4 2 3 3" xfId="4327"/>
    <cellStyle name="Comma 6 4 2 3 3 2" xfId="17972"/>
    <cellStyle name="Comma 6 4 2 3 3 2 2" xfId="28223"/>
    <cellStyle name="Comma 6 4 2 3 3 3" xfId="14393"/>
    <cellStyle name="Comma 6 4 2 3 3 4" xfId="9136"/>
    <cellStyle name="Comma 6 4 2 3 3 5" xfId="23216"/>
    <cellStyle name="Comma 6 4 2 3 4" xfId="6717"/>
    <cellStyle name="Comma 6 4 2 3 4 2" xfId="15801"/>
    <cellStyle name="Comma 6 4 2 3 4 3" xfId="25805"/>
    <cellStyle name="Comma 6 4 2 3 5" xfId="10590"/>
    <cellStyle name="Comma 6 4 2 3 5 2" xfId="19417"/>
    <cellStyle name="Comma 6 4 2 3 5 3" xfId="29668"/>
    <cellStyle name="Comma 6 4 2 3 6" xfId="12036"/>
    <cellStyle name="Comma 6 4 2 3 6 2" xfId="24996"/>
    <cellStyle name="Comma 6 4 2 3 7" xfId="5904"/>
    <cellStyle name="Comma 6 4 2 3 8" xfId="20798"/>
    <cellStyle name="Comma 6 4 2 4" xfId="2027"/>
    <cellStyle name="Comma 6 4 2 4 2" xfId="3624"/>
    <cellStyle name="Comma 6 4 2 4 2 2" xfId="18542"/>
    <cellStyle name="Comma 6 4 2 4 2 2 2" xfId="28793"/>
    <cellStyle name="Comma 6 4 2 4 2 3" xfId="14963"/>
    <cellStyle name="Comma 6 4 2 4 2 4" xfId="9706"/>
    <cellStyle name="Comma 6 4 2 4 2 5" xfId="23786"/>
    <cellStyle name="Comma 6 4 2 4 3" xfId="11160"/>
    <cellStyle name="Comma 6 4 2 4 3 2" xfId="19987"/>
    <cellStyle name="Comma 6 4 2 4 3 3" xfId="30238"/>
    <cellStyle name="Comma 6 4 2 4 4" xfId="12606"/>
    <cellStyle name="Comma 6 4 2 4 4 2" xfId="26688"/>
    <cellStyle name="Comma 6 4 2 4 5" xfId="7601"/>
    <cellStyle name="Comma 6 4 2 4 6" xfId="21681"/>
    <cellStyle name="Comma 6 4 2 5" xfId="2581"/>
    <cellStyle name="Comma 6 4 2 5 2" xfId="17499"/>
    <cellStyle name="Comma 6 4 2 5 2 2" xfId="27750"/>
    <cellStyle name="Comma 6 4 2 5 3" xfId="13920"/>
    <cellStyle name="Comma 6 4 2 5 4" xfId="8663"/>
    <cellStyle name="Comma 6 4 2 5 5" xfId="22743"/>
    <cellStyle name="Comma 6 4 2 6" xfId="6224"/>
    <cellStyle name="Comma 6 4 2 6 2" xfId="15310"/>
    <cellStyle name="Comma 6 4 2 6 3" xfId="25314"/>
    <cellStyle name="Comma 6 4 2 7" xfId="10117"/>
    <cellStyle name="Comma 6 4 2 7 2" xfId="18944"/>
    <cellStyle name="Comma 6 4 2 7 3" xfId="29195"/>
    <cellStyle name="Comma 6 4 2 8" xfId="11561"/>
    <cellStyle name="Comma 6 4 2 8 2" xfId="24287"/>
    <cellStyle name="Comma 6 4 2 9" xfId="5195"/>
    <cellStyle name="Comma 6 4 3" xfId="974"/>
    <cellStyle name="Comma 6 4 3 2" xfId="2705"/>
    <cellStyle name="Comma 6 4 3 2 2" xfId="16410"/>
    <cellStyle name="Comma 6 4 3 2 2 2" xfId="26483"/>
    <cellStyle name="Comma 6 4 3 2 3" xfId="11238"/>
    <cellStyle name="Comma 6 4 3 2 4" xfId="7396"/>
    <cellStyle name="Comma 6 4 3 2 5" xfId="21476"/>
    <cellStyle name="Comma 6 4 3 3" xfId="3978"/>
    <cellStyle name="Comma 6 4 3 3 2" xfId="17623"/>
    <cellStyle name="Comma 6 4 3 3 2 2" xfId="27874"/>
    <cellStyle name="Comma 6 4 3 3 3" xfId="14044"/>
    <cellStyle name="Comma 6 4 3 3 4" xfId="8787"/>
    <cellStyle name="Comma 6 4 3 3 5" xfId="22867"/>
    <cellStyle name="Comma 6 4 3 4" xfId="6512"/>
    <cellStyle name="Comma 6 4 3 4 2" xfId="15596"/>
    <cellStyle name="Comma 6 4 3 4 3" xfId="25600"/>
    <cellStyle name="Comma 6 4 3 5" xfId="10241"/>
    <cellStyle name="Comma 6 4 3 5 2" xfId="19068"/>
    <cellStyle name="Comma 6 4 3 5 3" xfId="29319"/>
    <cellStyle name="Comma 6 4 3 6" xfId="11685"/>
    <cellStyle name="Comma 6 4 3 6 2" xfId="24082"/>
    <cellStyle name="Comma 6 4 3 7" xfId="4990"/>
    <cellStyle name="Comma 6 4 3 8" xfId="20593"/>
    <cellStyle name="Comma 6 4 4" xfId="1332"/>
    <cellStyle name="Comma 6 4 4 2" xfId="3053"/>
    <cellStyle name="Comma 6 4 4 2 2" xfId="16599"/>
    <cellStyle name="Comma 6 4 4 2 2 2" xfId="26817"/>
    <cellStyle name="Comma 6 4 4 2 3" xfId="13021"/>
    <cellStyle name="Comma 6 4 4 2 4" xfId="7730"/>
    <cellStyle name="Comma 6 4 4 2 5" xfId="21810"/>
    <cellStyle name="Comma 6 4 4 3" xfId="4326"/>
    <cellStyle name="Comma 6 4 4 3 2" xfId="17971"/>
    <cellStyle name="Comma 6 4 4 3 2 2" xfId="28222"/>
    <cellStyle name="Comma 6 4 4 3 3" xfId="14392"/>
    <cellStyle name="Comma 6 4 4 3 4" xfId="9135"/>
    <cellStyle name="Comma 6 4 4 3 5" xfId="23215"/>
    <cellStyle name="Comma 6 4 4 4" xfId="6846"/>
    <cellStyle name="Comma 6 4 4 4 2" xfId="15930"/>
    <cellStyle name="Comma 6 4 4 4 3" xfId="25934"/>
    <cellStyle name="Comma 6 4 4 5" xfId="10589"/>
    <cellStyle name="Comma 6 4 4 5 2" xfId="19416"/>
    <cellStyle name="Comma 6 4 4 5 3" xfId="29667"/>
    <cellStyle name="Comma 6 4 4 6" xfId="12035"/>
    <cellStyle name="Comma 6 4 4 6 2" xfId="24416"/>
    <cellStyle name="Comma 6 4 4 7" xfId="5324"/>
    <cellStyle name="Comma 6 4 4 8" xfId="20927"/>
    <cellStyle name="Comma 6 4 5" xfId="1813"/>
    <cellStyle name="Comma 6 4 5 2" xfId="3419"/>
    <cellStyle name="Comma 6 4 5 2 2" xfId="16973"/>
    <cellStyle name="Comma 6 4 5 2 2 2" xfId="27192"/>
    <cellStyle name="Comma 6 4 5 2 3" xfId="13394"/>
    <cellStyle name="Comma 6 4 5 2 4" xfId="8105"/>
    <cellStyle name="Comma 6 4 5 2 5" xfId="22185"/>
    <cellStyle name="Comma 6 4 5 3" xfId="4632"/>
    <cellStyle name="Comma 6 4 5 3 2" xfId="18337"/>
    <cellStyle name="Comma 6 4 5 3 2 2" xfId="28588"/>
    <cellStyle name="Comma 6 4 5 3 3" xfId="14758"/>
    <cellStyle name="Comma 6 4 5 3 4" xfId="9501"/>
    <cellStyle name="Comma 6 4 5 3 5" xfId="23581"/>
    <cellStyle name="Comma 6 4 5 4" xfId="6398"/>
    <cellStyle name="Comma 6 4 5 4 2" xfId="15484"/>
    <cellStyle name="Comma 6 4 5 4 3" xfId="25488"/>
    <cellStyle name="Comma 6 4 5 5" xfId="10955"/>
    <cellStyle name="Comma 6 4 5 5 2" xfId="19782"/>
    <cellStyle name="Comma 6 4 5 5 3" xfId="30033"/>
    <cellStyle name="Comma 6 4 5 6" xfId="12401"/>
    <cellStyle name="Comma 6 4 5 6 2" xfId="24791"/>
    <cellStyle name="Comma 6 4 5 7" xfId="5699"/>
    <cellStyle name="Comma 6 4 5 8" xfId="20481"/>
    <cellStyle name="Comma 6 4 6" xfId="2376"/>
    <cellStyle name="Comma 6 4 6 2" xfId="16327"/>
    <cellStyle name="Comma 6 4 6 2 2" xfId="26371"/>
    <cellStyle name="Comma 6 4 6 3" xfId="12683"/>
    <cellStyle name="Comma 6 4 6 4" xfId="7284"/>
    <cellStyle name="Comma 6 4 6 5" xfId="21364"/>
    <cellStyle name="Comma 6 4 7" xfId="3795"/>
    <cellStyle name="Comma 6 4 7 2" xfId="17294"/>
    <cellStyle name="Comma 6 4 7 2 2" xfId="27545"/>
    <cellStyle name="Comma 6 4 7 3" xfId="13715"/>
    <cellStyle name="Comma 6 4 7 4" xfId="8458"/>
    <cellStyle name="Comma 6 4 7 5" xfId="22538"/>
    <cellStyle name="Comma 6 4 8" xfId="6019"/>
    <cellStyle name="Comma 6 4 8 2" xfId="15105"/>
    <cellStyle name="Comma 6 4 8 3" xfId="25109"/>
    <cellStyle name="Comma 6 4 9" xfId="9912"/>
    <cellStyle name="Comma 6 4 9 2" xfId="18739"/>
    <cellStyle name="Comma 6 4 9 3" xfId="28990"/>
    <cellStyle name="Comma 6 5" xfId="379"/>
    <cellStyle name="Comma 6 5 10" xfId="742"/>
    <cellStyle name="Comma 6 5 11" xfId="20202"/>
    <cellStyle name="Comma 6 5 2" xfId="976"/>
    <cellStyle name="Comma 6 5 2 2" xfId="2707"/>
    <cellStyle name="Comma 6 5 2 2 2" xfId="16601"/>
    <cellStyle name="Comma 6 5 2 2 2 2" xfId="26819"/>
    <cellStyle name="Comma 6 5 2 2 3" xfId="13023"/>
    <cellStyle name="Comma 6 5 2 2 4" xfId="7732"/>
    <cellStyle name="Comma 6 5 2 2 5" xfId="21812"/>
    <cellStyle name="Comma 6 5 2 3" xfId="3980"/>
    <cellStyle name="Comma 6 5 2 3 2" xfId="17625"/>
    <cellStyle name="Comma 6 5 2 3 2 2" xfId="27876"/>
    <cellStyle name="Comma 6 5 2 3 3" xfId="14046"/>
    <cellStyle name="Comma 6 5 2 3 4" xfId="8789"/>
    <cellStyle name="Comma 6 5 2 3 5" xfId="22869"/>
    <cellStyle name="Comma 6 5 2 4" xfId="6848"/>
    <cellStyle name="Comma 6 5 2 4 2" xfId="15932"/>
    <cellStyle name="Comma 6 5 2 4 3" xfId="25936"/>
    <cellStyle name="Comma 6 5 2 5" xfId="10243"/>
    <cellStyle name="Comma 6 5 2 5 2" xfId="19070"/>
    <cellStyle name="Comma 6 5 2 5 3" xfId="29321"/>
    <cellStyle name="Comma 6 5 2 6" xfId="11687"/>
    <cellStyle name="Comma 6 5 2 6 2" xfId="24418"/>
    <cellStyle name="Comma 6 5 2 7" xfId="5326"/>
    <cellStyle name="Comma 6 5 2 8" xfId="20929"/>
    <cellStyle name="Comma 6 5 3" xfId="1334"/>
    <cellStyle name="Comma 6 5 3 2" xfId="3055"/>
    <cellStyle name="Comma 6 5 3 2 2" xfId="17073"/>
    <cellStyle name="Comma 6 5 3 2 2 2" xfId="27292"/>
    <cellStyle name="Comma 6 5 3 2 3" xfId="13494"/>
    <cellStyle name="Comma 6 5 3 2 4" xfId="8205"/>
    <cellStyle name="Comma 6 5 3 2 5" xfId="22285"/>
    <cellStyle name="Comma 6 5 3 3" xfId="4328"/>
    <cellStyle name="Comma 6 5 3 3 2" xfId="17973"/>
    <cellStyle name="Comma 6 5 3 3 2 2" xfId="28224"/>
    <cellStyle name="Comma 6 5 3 3 3" xfId="14394"/>
    <cellStyle name="Comma 6 5 3 3 4" xfId="9137"/>
    <cellStyle name="Comma 6 5 3 3 5" xfId="23217"/>
    <cellStyle name="Comma 6 5 3 4" xfId="6612"/>
    <cellStyle name="Comma 6 5 3 4 2" xfId="15696"/>
    <cellStyle name="Comma 6 5 3 4 3" xfId="25700"/>
    <cellStyle name="Comma 6 5 3 5" xfId="10591"/>
    <cellStyle name="Comma 6 5 3 5 2" xfId="19418"/>
    <cellStyle name="Comma 6 5 3 5 3" xfId="29669"/>
    <cellStyle name="Comma 6 5 3 6" xfId="12037"/>
    <cellStyle name="Comma 6 5 3 6 2" xfId="24891"/>
    <cellStyle name="Comma 6 5 3 7" xfId="5799"/>
    <cellStyle name="Comma 6 5 3 8" xfId="20693"/>
    <cellStyle name="Comma 6 5 4" xfId="1919"/>
    <cellStyle name="Comma 6 5 4 2" xfId="3519"/>
    <cellStyle name="Comma 6 5 4 2 2" xfId="18437"/>
    <cellStyle name="Comma 6 5 4 2 2 2" xfId="28688"/>
    <cellStyle name="Comma 6 5 4 2 3" xfId="14858"/>
    <cellStyle name="Comma 6 5 4 2 4" xfId="9601"/>
    <cellStyle name="Comma 6 5 4 2 5" xfId="23681"/>
    <cellStyle name="Comma 6 5 4 3" xfId="11055"/>
    <cellStyle name="Comma 6 5 4 3 2" xfId="19882"/>
    <cellStyle name="Comma 6 5 4 3 3" xfId="30133"/>
    <cellStyle name="Comma 6 5 4 4" xfId="12501"/>
    <cellStyle name="Comma 6 5 4 4 2" xfId="26583"/>
    <cellStyle name="Comma 6 5 4 5" xfId="7496"/>
    <cellStyle name="Comma 6 5 4 6" xfId="21576"/>
    <cellStyle name="Comma 6 5 5" xfId="2476"/>
    <cellStyle name="Comma 6 5 5 2" xfId="17394"/>
    <cellStyle name="Comma 6 5 5 2 2" xfId="27645"/>
    <cellStyle name="Comma 6 5 5 3" xfId="13815"/>
    <cellStyle name="Comma 6 5 5 4" xfId="8558"/>
    <cellStyle name="Comma 6 5 5 5" xfId="22638"/>
    <cellStyle name="Comma 6 5 6" xfId="6119"/>
    <cellStyle name="Comma 6 5 6 2" xfId="15205"/>
    <cellStyle name="Comma 6 5 6 3" xfId="25209"/>
    <cellStyle name="Comma 6 5 7" xfId="10012"/>
    <cellStyle name="Comma 6 5 7 2" xfId="18839"/>
    <cellStyle name="Comma 6 5 7 3" xfId="29090"/>
    <cellStyle name="Comma 6 5 8" xfId="11456"/>
    <cellStyle name="Comma 6 5 8 2" xfId="24182"/>
    <cellStyle name="Comma 6 5 9" xfId="5090"/>
    <cellStyle name="Comma 6 6" xfId="202"/>
    <cellStyle name="Comma 6 6 10" xfId="572"/>
    <cellStyle name="Comma 6 6 11" xfId="20530"/>
    <cellStyle name="Comma 6 6 2" xfId="977"/>
    <cellStyle name="Comma 6 6 2 2" xfId="2708"/>
    <cellStyle name="Comma 6 6 2 2 2" xfId="16602"/>
    <cellStyle name="Comma 6 6 2 2 2 2" xfId="26820"/>
    <cellStyle name="Comma 6 6 2 2 3" xfId="13024"/>
    <cellStyle name="Comma 6 6 2 2 4" xfId="7733"/>
    <cellStyle name="Comma 6 6 2 2 5" xfId="21813"/>
    <cellStyle name="Comma 6 6 2 3" xfId="3981"/>
    <cellStyle name="Comma 6 6 2 3 2" xfId="17626"/>
    <cellStyle name="Comma 6 6 2 3 2 2" xfId="27877"/>
    <cellStyle name="Comma 6 6 2 3 3" xfId="14047"/>
    <cellStyle name="Comma 6 6 2 3 4" xfId="8790"/>
    <cellStyle name="Comma 6 6 2 3 5" xfId="22870"/>
    <cellStyle name="Comma 6 6 2 4" xfId="6849"/>
    <cellStyle name="Comma 6 6 2 4 2" xfId="15933"/>
    <cellStyle name="Comma 6 6 2 4 3" xfId="25937"/>
    <cellStyle name="Comma 6 6 2 5" xfId="10244"/>
    <cellStyle name="Comma 6 6 2 5 2" xfId="19071"/>
    <cellStyle name="Comma 6 6 2 5 3" xfId="29322"/>
    <cellStyle name="Comma 6 6 2 6" xfId="11688"/>
    <cellStyle name="Comma 6 6 2 6 2" xfId="24419"/>
    <cellStyle name="Comma 6 6 2 7" xfId="5327"/>
    <cellStyle name="Comma 6 6 2 8" xfId="20930"/>
    <cellStyle name="Comma 6 6 3" xfId="1335"/>
    <cellStyle name="Comma 6 6 3 2" xfId="3056"/>
    <cellStyle name="Comma 6 6 3 2 2" xfId="16910"/>
    <cellStyle name="Comma 6 6 3 2 2 2" xfId="27129"/>
    <cellStyle name="Comma 6 6 3 2 3" xfId="13332"/>
    <cellStyle name="Comma 6 6 3 2 4" xfId="8042"/>
    <cellStyle name="Comma 6 6 3 2 5" xfId="22122"/>
    <cellStyle name="Comma 6 6 3 3" xfId="4329"/>
    <cellStyle name="Comma 6 6 3 3 2" xfId="17974"/>
    <cellStyle name="Comma 6 6 3 3 2 2" xfId="28225"/>
    <cellStyle name="Comma 6 6 3 3 3" xfId="14395"/>
    <cellStyle name="Comma 6 6 3 3 4" xfId="9138"/>
    <cellStyle name="Comma 6 6 3 3 5" xfId="23218"/>
    <cellStyle name="Comma 6 6 3 4" xfId="7147"/>
    <cellStyle name="Comma 6 6 3 4 2" xfId="16230"/>
    <cellStyle name="Comma 6 6 3 4 3" xfId="26234"/>
    <cellStyle name="Comma 6 6 3 5" xfId="10592"/>
    <cellStyle name="Comma 6 6 3 5 2" xfId="19419"/>
    <cellStyle name="Comma 6 6 3 5 3" xfId="29670"/>
    <cellStyle name="Comma 6 6 3 6" xfId="12038"/>
    <cellStyle name="Comma 6 6 3 6 2" xfId="24728"/>
    <cellStyle name="Comma 6 6 3 7" xfId="5636"/>
    <cellStyle name="Comma 6 6 3 8" xfId="21227"/>
    <cellStyle name="Comma 6 6 4" xfId="1742"/>
    <cellStyle name="Comma 6 6 4 2" xfId="3356"/>
    <cellStyle name="Comma 6 6 4 2 2" xfId="18274"/>
    <cellStyle name="Comma 6 6 4 2 2 2" xfId="28525"/>
    <cellStyle name="Comma 6 6 4 2 3" xfId="14695"/>
    <cellStyle name="Comma 6 6 4 2 4" xfId="9438"/>
    <cellStyle name="Comma 6 6 4 2 5" xfId="23518"/>
    <cellStyle name="Comma 6 6 4 3" xfId="10892"/>
    <cellStyle name="Comma 6 6 4 3 2" xfId="19719"/>
    <cellStyle name="Comma 6 6 4 3 3" xfId="29970"/>
    <cellStyle name="Comma 6 6 4 4" xfId="12338"/>
    <cellStyle name="Comma 6 6 4 4 2" xfId="26420"/>
    <cellStyle name="Comma 6 6 4 5" xfId="7333"/>
    <cellStyle name="Comma 6 6 4 6" xfId="21413"/>
    <cellStyle name="Comma 6 6 5" xfId="2313"/>
    <cellStyle name="Comma 6 6 5 2" xfId="17229"/>
    <cellStyle name="Comma 6 6 5 2 2" xfId="27480"/>
    <cellStyle name="Comma 6 6 5 3" xfId="13650"/>
    <cellStyle name="Comma 6 6 5 4" xfId="8393"/>
    <cellStyle name="Comma 6 6 5 5" xfId="22473"/>
    <cellStyle name="Comma 6 6 6" xfId="6449"/>
    <cellStyle name="Comma 6 6 6 2" xfId="15533"/>
    <cellStyle name="Comma 6 6 6 3" xfId="25537"/>
    <cellStyle name="Comma 6 6 7" xfId="9849"/>
    <cellStyle name="Comma 6 6 7 2" xfId="18676"/>
    <cellStyle name="Comma 6 6 7 3" xfId="28927"/>
    <cellStyle name="Comma 6 6 8" xfId="11293"/>
    <cellStyle name="Comma 6 6 8 2" xfId="24019"/>
    <cellStyle name="Comma 6 6 9" xfId="4927"/>
    <cellStyle name="Comma 6 7" xfId="966"/>
    <cellStyle name="Comma 6 7 2" xfId="2697"/>
    <cellStyle name="Comma 6 7 2 2" xfId="16591"/>
    <cellStyle name="Comma 6 7 2 2 2" xfId="26809"/>
    <cellStyle name="Comma 6 7 2 3" xfId="13013"/>
    <cellStyle name="Comma 6 7 2 4" xfId="7722"/>
    <cellStyle name="Comma 6 7 2 5" xfId="21802"/>
    <cellStyle name="Comma 6 7 3" xfId="3970"/>
    <cellStyle name="Comma 6 7 3 2" xfId="17615"/>
    <cellStyle name="Comma 6 7 3 2 2" xfId="27866"/>
    <cellStyle name="Comma 6 7 3 3" xfId="14036"/>
    <cellStyle name="Comma 6 7 3 4" xfId="8779"/>
    <cellStyle name="Comma 6 7 3 5" xfId="22859"/>
    <cellStyle name="Comma 6 7 4" xfId="6838"/>
    <cellStyle name="Comma 6 7 4 2" xfId="15922"/>
    <cellStyle name="Comma 6 7 4 3" xfId="25926"/>
    <cellStyle name="Comma 6 7 5" xfId="10233"/>
    <cellStyle name="Comma 6 7 5 2" xfId="19060"/>
    <cellStyle name="Comma 6 7 5 3" xfId="29311"/>
    <cellStyle name="Comma 6 7 6" xfId="11677"/>
    <cellStyle name="Comma 6 7 6 2" xfId="24408"/>
    <cellStyle name="Comma 6 7 7" xfId="5316"/>
    <cellStyle name="Comma 6 7 8" xfId="20919"/>
    <cellStyle name="Comma 6 8" xfId="1324"/>
    <cellStyle name="Comma 6 8 2" xfId="3045"/>
    <cellStyle name="Comma 6 8 2 2" xfId="16890"/>
    <cellStyle name="Comma 6 8 2 2 2" xfId="27109"/>
    <cellStyle name="Comma 6 8 2 3" xfId="13312"/>
    <cellStyle name="Comma 6 8 2 4" xfId="8022"/>
    <cellStyle name="Comma 6 8 2 5" xfId="22102"/>
    <cellStyle name="Comma 6 8 3" xfId="4318"/>
    <cellStyle name="Comma 6 8 3 2" xfId="17963"/>
    <cellStyle name="Comma 6 8 3 2 2" xfId="28214"/>
    <cellStyle name="Comma 6 8 3 3" xfId="14384"/>
    <cellStyle name="Comma 6 8 3 4" xfId="9127"/>
    <cellStyle name="Comma 6 8 3 5" xfId="23207"/>
    <cellStyle name="Comma 6 8 4" xfId="6292"/>
    <cellStyle name="Comma 6 8 4 2" xfId="15378"/>
    <cellStyle name="Comma 6 8 4 3" xfId="25382"/>
    <cellStyle name="Comma 6 8 5" xfId="10581"/>
    <cellStyle name="Comma 6 8 5 2" xfId="19408"/>
    <cellStyle name="Comma 6 8 5 3" xfId="29659"/>
    <cellStyle name="Comma 6 8 6" xfId="12027"/>
    <cellStyle name="Comma 6 8 6 2" xfId="24708"/>
    <cellStyle name="Comma 6 8 7" xfId="5616"/>
    <cellStyle name="Comma 6 8 8" xfId="20375"/>
    <cellStyle name="Comma 6 9" xfId="1696"/>
    <cellStyle name="Comma 6 9 2" xfId="3336"/>
    <cellStyle name="Comma 6 9 2 2" xfId="18254"/>
    <cellStyle name="Comma 6 9 2 2 2" xfId="28505"/>
    <cellStyle name="Comma 6 9 2 3" xfId="14675"/>
    <cellStyle name="Comma 6 9 2 4" xfId="9418"/>
    <cellStyle name="Comma 6 9 2 5" xfId="23498"/>
    <cellStyle name="Comma 6 9 3" xfId="10872"/>
    <cellStyle name="Comma 6 9 3 2" xfId="19699"/>
    <cellStyle name="Comma 6 9 3 3" xfId="29950"/>
    <cellStyle name="Comma 6 9 4" xfId="12318"/>
    <cellStyle name="Comma 6 9 4 2" xfId="26265"/>
    <cellStyle name="Comma 6 9 5" xfId="7178"/>
    <cellStyle name="Comma 6 9 6" xfId="21258"/>
    <cellStyle name="Comma 7" xfId="148"/>
    <cellStyle name="Comma 8" xfId="30287"/>
    <cellStyle name="Explanatory Text" xfId="29" builtinId="53" customBuiltin="1"/>
    <cellStyle name="Explanatory Text 2" xfId="2231"/>
    <cellStyle name="Good" xfId="30" builtinId="26" customBuiltin="1"/>
    <cellStyle name="Good 2" xfId="2233"/>
    <cellStyle name="Heading 1" xfId="31" builtinId="16" customBuiltin="1"/>
    <cellStyle name="Heading 1 2" xfId="2264"/>
    <cellStyle name="Heading 2" xfId="32" builtinId="17" customBuiltin="1"/>
    <cellStyle name="Heading 2 2" xfId="3695"/>
    <cellStyle name="Heading 3" xfId="33" builtinId="18" customBuiltin="1"/>
    <cellStyle name="Heading 3 2" xfId="3675"/>
    <cellStyle name="Heading 4" xfId="34" builtinId="19" customBuiltin="1"/>
    <cellStyle name="Heading 4 2" xfId="3734"/>
    <cellStyle name="Input" xfId="35" builtinId="20" customBuiltin="1"/>
    <cellStyle name="Input 2" xfId="3690"/>
    <cellStyle name="Input 3" xfId="3731"/>
    <cellStyle name="Linked Cell" xfId="36" builtinId="24" customBuiltin="1"/>
    <cellStyle name="Linked Cell 2" xfId="3706"/>
    <cellStyle name="Neutral" xfId="37" builtinId="28" customBuiltin="1"/>
    <cellStyle name="Neutral 2" xfId="3723"/>
    <cellStyle name="Normal" xfId="0" builtinId="0"/>
    <cellStyle name="Normal 10" xfId="132"/>
    <cellStyle name="Normal 10 10" xfId="2236"/>
    <cellStyle name="Normal 10 10 2" xfId="18604"/>
    <cellStyle name="Normal 10 10 3" xfId="9777"/>
    <cellStyle name="Normal 10 10 4" xfId="28855"/>
    <cellStyle name="Normal 10 11" xfId="3722"/>
    <cellStyle name="Normal 10 11 2" xfId="11215"/>
    <cellStyle name="Normal 10 12" xfId="544"/>
    <cellStyle name="Normal 10 2" xfId="180"/>
    <cellStyle name="Normal 10 2 10" xfId="2304"/>
    <cellStyle name="Normal 10 2 10 2" xfId="9840"/>
    <cellStyle name="Normal 10 2 10 2 2" xfId="18667"/>
    <cellStyle name="Normal 10 2 10 2 3" xfId="28918"/>
    <cellStyle name="Normal 10 2 10 3" xfId="11284"/>
    <cellStyle name="Normal 10 2 10 3 2" xfId="27471"/>
    <cellStyle name="Normal 10 2 10 4" xfId="8384"/>
    <cellStyle name="Normal 10 2 10 5" xfId="22464"/>
    <cellStyle name="Normal 10 2 11" xfId="2240"/>
    <cellStyle name="Normal 10 2 11 2" xfId="15053"/>
    <cellStyle name="Normal 10 2 11 3" xfId="5967"/>
    <cellStyle name="Normal 10 2 11 4" xfId="25057"/>
    <cellStyle name="Normal 10 2 12" xfId="9781"/>
    <cellStyle name="Normal 10 2 12 2" xfId="18608"/>
    <cellStyle name="Normal 10 2 12 3" xfId="28859"/>
    <cellStyle name="Normal 10 2 13" xfId="11220"/>
    <cellStyle name="Normal 10 2 13 2" xfId="23858"/>
    <cellStyle name="Normal 10 2 14" xfId="4766"/>
    <cellStyle name="Normal 10 2 15" xfId="563"/>
    <cellStyle name="Normal 10 2 16" xfId="20050"/>
    <cellStyle name="Normal 10 2 2" xfId="198"/>
    <cellStyle name="Normal 10 2 2 10" xfId="5992"/>
    <cellStyle name="Normal 10 2 2 10 2" xfId="15078"/>
    <cellStyle name="Normal 10 2 2 10 3" xfId="25082"/>
    <cellStyle name="Normal 10 2 2 11" xfId="9810"/>
    <cellStyle name="Normal 10 2 2 11 2" xfId="18637"/>
    <cellStyle name="Normal 10 2 2 11 3" xfId="28888"/>
    <cellStyle name="Normal 10 2 2 12" xfId="11254"/>
    <cellStyle name="Normal 10 2 2 12 2" xfId="23895"/>
    <cellStyle name="Normal 10 2 2 13" xfId="4803"/>
    <cellStyle name="Normal 10 2 2 14" xfId="609"/>
    <cellStyle name="Normal 10 2 2 15" xfId="20075"/>
    <cellStyle name="Normal 10 2 2 2" xfId="352"/>
    <cellStyle name="Normal 10 2 2 2 10" xfId="11429"/>
    <cellStyle name="Normal 10 2 2 2 10 2" xfId="23938"/>
    <cellStyle name="Normal 10 2 2 2 11" xfId="4846"/>
    <cellStyle name="Normal 10 2 2 2 12" xfId="715"/>
    <cellStyle name="Normal 10 2 2 2 13" xfId="20175"/>
    <cellStyle name="Normal 10 2 2 2 2" xfId="454"/>
    <cellStyle name="Normal 10 2 2 2 2 10" xfId="817"/>
    <cellStyle name="Normal 10 2 2 2 2 11" xfId="20275"/>
    <cellStyle name="Normal 10 2 2 2 2 2" xfId="982"/>
    <cellStyle name="Normal 10 2 2 2 2 2 2" xfId="2713"/>
    <cellStyle name="Normal 10 2 2 2 2 2 2 2" xfId="16607"/>
    <cellStyle name="Normal 10 2 2 2 2 2 2 2 2" xfId="26825"/>
    <cellStyle name="Normal 10 2 2 2 2 2 2 3" xfId="13029"/>
    <cellStyle name="Normal 10 2 2 2 2 2 2 4" xfId="7738"/>
    <cellStyle name="Normal 10 2 2 2 2 2 2 5" xfId="21818"/>
    <cellStyle name="Normal 10 2 2 2 2 2 3" xfId="3986"/>
    <cellStyle name="Normal 10 2 2 2 2 2 3 2" xfId="17631"/>
    <cellStyle name="Normal 10 2 2 2 2 2 3 2 2" xfId="27882"/>
    <cellStyle name="Normal 10 2 2 2 2 2 3 3" xfId="14052"/>
    <cellStyle name="Normal 10 2 2 2 2 2 3 4" xfId="8795"/>
    <cellStyle name="Normal 10 2 2 2 2 2 3 5" xfId="22875"/>
    <cellStyle name="Normal 10 2 2 2 2 2 4" xfId="6854"/>
    <cellStyle name="Normal 10 2 2 2 2 2 4 2" xfId="15938"/>
    <cellStyle name="Normal 10 2 2 2 2 2 4 3" xfId="25942"/>
    <cellStyle name="Normal 10 2 2 2 2 2 5" xfId="10249"/>
    <cellStyle name="Normal 10 2 2 2 2 2 5 2" xfId="19076"/>
    <cellStyle name="Normal 10 2 2 2 2 2 5 3" xfId="29327"/>
    <cellStyle name="Normal 10 2 2 2 2 2 6" xfId="11693"/>
    <cellStyle name="Normal 10 2 2 2 2 2 6 2" xfId="24424"/>
    <cellStyle name="Normal 10 2 2 2 2 2 7" xfId="5332"/>
    <cellStyle name="Normal 10 2 2 2 2 2 8" xfId="20935"/>
    <cellStyle name="Normal 10 2 2 2 2 2 9" xfId="30304"/>
    <cellStyle name="Normal 10 2 2 2 2 3" xfId="1340"/>
    <cellStyle name="Normal 10 2 2 2 2 3 2" xfId="3061"/>
    <cellStyle name="Normal 10 2 2 2 2 3 2 2" xfId="17146"/>
    <cellStyle name="Normal 10 2 2 2 2 3 2 2 2" xfId="27365"/>
    <cellStyle name="Normal 10 2 2 2 2 3 2 3" xfId="13567"/>
    <cellStyle name="Normal 10 2 2 2 2 3 2 4" xfId="8278"/>
    <cellStyle name="Normal 10 2 2 2 2 3 2 5" xfId="22358"/>
    <cellStyle name="Normal 10 2 2 2 2 3 3" xfId="4334"/>
    <cellStyle name="Normal 10 2 2 2 2 3 3 2" xfId="17979"/>
    <cellStyle name="Normal 10 2 2 2 2 3 3 2 2" xfId="28230"/>
    <cellStyle name="Normal 10 2 2 2 2 3 3 3" xfId="14400"/>
    <cellStyle name="Normal 10 2 2 2 2 3 3 4" xfId="9143"/>
    <cellStyle name="Normal 10 2 2 2 2 3 3 5" xfId="23223"/>
    <cellStyle name="Normal 10 2 2 2 2 3 4" xfId="6685"/>
    <cellStyle name="Normal 10 2 2 2 2 3 4 2" xfId="15769"/>
    <cellStyle name="Normal 10 2 2 2 2 3 4 3" xfId="25773"/>
    <cellStyle name="Normal 10 2 2 2 2 3 5" xfId="10597"/>
    <cellStyle name="Normal 10 2 2 2 2 3 5 2" xfId="19424"/>
    <cellStyle name="Normal 10 2 2 2 2 3 5 3" xfId="29675"/>
    <cellStyle name="Normal 10 2 2 2 2 3 6" xfId="12043"/>
    <cellStyle name="Normal 10 2 2 2 2 3 6 2" xfId="24964"/>
    <cellStyle name="Normal 10 2 2 2 2 3 7" xfId="5872"/>
    <cellStyle name="Normal 10 2 2 2 2 3 8" xfId="20766"/>
    <cellStyle name="Normal 10 2 2 2 2 4" xfId="1994"/>
    <cellStyle name="Normal 10 2 2 2 2 4 2" xfId="3592"/>
    <cellStyle name="Normal 10 2 2 2 2 4 2 2" xfId="18510"/>
    <cellStyle name="Normal 10 2 2 2 2 4 2 2 2" xfId="28761"/>
    <cellStyle name="Normal 10 2 2 2 2 4 2 3" xfId="14931"/>
    <cellStyle name="Normal 10 2 2 2 2 4 2 4" xfId="9674"/>
    <cellStyle name="Normal 10 2 2 2 2 4 2 5" xfId="23754"/>
    <cellStyle name="Normal 10 2 2 2 2 4 3" xfId="11128"/>
    <cellStyle name="Normal 10 2 2 2 2 4 3 2" xfId="19955"/>
    <cellStyle name="Normal 10 2 2 2 2 4 3 3" xfId="30206"/>
    <cellStyle name="Normal 10 2 2 2 2 4 4" xfId="12574"/>
    <cellStyle name="Normal 10 2 2 2 2 4 4 2" xfId="26656"/>
    <cellStyle name="Normal 10 2 2 2 2 4 5" xfId="7569"/>
    <cellStyle name="Normal 10 2 2 2 2 4 6" xfId="21649"/>
    <cellStyle name="Normal 10 2 2 2 2 5" xfId="2549"/>
    <cellStyle name="Normal 10 2 2 2 2 5 2" xfId="17467"/>
    <cellStyle name="Normal 10 2 2 2 2 5 2 2" xfId="27718"/>
    <cellStyle name="Normal 10 2 2 2 2 5 3" xfId="13888"/>
    <cellStyle name="Normal 10 2 2 2 2 5 4" xfId="8631"/>
    <cellStyle name="Normal 10 2 2 2 2 5 5" xfId="22711"/>
    <cellStyle name="Normal 10 2 2 2 2 6" xfId="6192"/>
    <cellStyle name="Normal 10 2 2 2 2 6 2" xfId="15278"/>
    <cellStyle name="Normal 10 2 2 2 2 6 3" xfId="25282"/>
    <cellStyle name="Normal 10 2 2 2 2 7" xfId="10085"/>
    <cellStyle name="Normal 10 2 2 2 2 7 2" xfId="18912"/>
    <cellStyle name="Normal 10 2 2 2 2 7 3" xfId="29163"/>
    <cellStyle name="Normal 10 2 2 2 2 8" xfId="11529"/>
    <cellStyle name="Normal 10 2 2 2 2 8 2" xfId="24255"/>
    <cellStyle name="Normal 10 2 2 2 2 9" xfId="5163"/>
    <cellStyle name="Normal 10 2 2 2 2_Degree data" xfId="1665"/>
    <cellStyle name="Normal 10 2 2 2 3" xfId="981"/>
    <cellStyle name="Normal 10 2 2 2 3 2" xfId="2712"/>
    <cellStyle name="Normal 10 2 2 2 3 2 2" xfId="16483"/>
    <cellStyle name="Normal 10 2 2 2 3 2 2 2" xfId="26556"/>
    <cellStyle name="Normal 10 2 2 2 3 2 3" xfId="12721"/>
    <cellStyle name="Normal 10 2 2 2 3 2 4" xfId="7469"/>
    <cellStyle name="Normal 10 2 2 2 3 2 5" xfId="21549"/>
    <cellStyle name="Normal 10 2 2 2 3 3" xfId="3985"/>
    <cellStyle name="Normal 10 2 2 2 3 3 2" xfId="17630"/>
    <cellStyle name="Normal 10 2 2 2 3 3 2 2" xfId="27881"/>
    <cellStyle name="Normal 10 2 2 2 3 3 3" xfId="14051"/>
    <cellStyle name="Normal 10 2 2 2 3 3 4" xfId="8794"/>
    <cellStyle name="Normal 10 2 2 2 3 3 5" xfId="22874"/>
    <cellStyle name="Normal 10 2 2 2 3 4" xfId="6585"/>
    <cellStyle name="Normal 10 2 2 2 3 4 2" xfId="15669"/>
    <cellStyle name="Normal 10 2 2 2 3 4 3" xfId="25673"/>
    <cellStyle name="Normal 10 2 2 2 3 5" xfId="10248"/>
    <cellStyle name="Normal 10 2 2 2 3 5 2" xfId="19075"/>
    <cellStyle name="Normal 10 2 2 2 3 5 3" xfId="29326"/>
    <cellStyle name="Normal 10 2 2 2 3 6" xfId="11692"/>
    <cellStyle name="Normal 10 2 2 2 3 6 2" xfId="24155"/>
    <cellStyle name="Normal 10 2 2 2 3 7" xfId="5063"/>
    <cellStyle name="Normal 10 2 2 2 3 8" xfId="20666"/>
    <cellStyle name="Normal 10 2 2 2 4" xfId="1339"/>
    <cellStyle name="Normal 10 2 2 2 4 2" xfId="3060"/>
    <cellStyle name="Normal 10 2 2 2 4 2 2" xfId="16606"/>
    <cellStyle name="Normal 10 2 2 2 4 2 2 2" xfId="26824"/>
    <cellStyle name="Normal 10 2 2 2 4 2 3" xfId="13028"/>
    <cellStyle name="Normal 10 2 2 2 4 2 4" xfId="7737"/>
    <cellStyle name="Normal 10 2 2 2 4 2 5" xfId="21817"/>
    <cellStyle name="Normal 10 2 2 2 4 3" xfId="4333"/>
    <cellStyle name="Normal 10 2 2 2 4 3 2" xfId="17978"/>
    <cellStyle name="Normal 10 2 2 2 4 3 2 2" xfId="28229"/>
    <cellStyle name="Normal 10 2 2 2 4 3 3" xfId="14399"/>
    <cellStyle name="Normal 10 2 2 2 4 3 4" xfId="9142"/>
    <cellStyle name="Normal 10 2 2 2 4 3 5" xfId="23222"/>
    <cellStyle name="Normal 10 2 2 2 4 4" xfId="6853"/>
    <cellStyle name="Normal 10 2 2 2 4 4 2" xfId="15937"/>
    <cellStyle name="Normal 10 2 2 2 4 4 3" xfId="25941"/>
    <cellStyle name="Normal 10 2 2 2 4 5" xfId="10596"/>
    <cellStyle name="Normal 10 2 2 2 4 5 2" xfId="19423"/>
    <cellStyle name="Normal 10 2 2 2 4 5 3" xfId="29674"/>
    <cellStyle name="Normal 10 2 2 2 4 6" xfId="12042"/>
    <cellStyle name="Normal 10 2 2 2 4 6 2" xfId="24423"/>
    <cellStyle name="Normal 10 2 2 2 4 7" xfId="5331"/>
    <cellStyle name="Normal 10 2 2 2 4 8" xfId="20934"/>
    <cellStyle name="Normal 10 2 2 2 5" xfId="1892"/>
    <cellStyle name="Normal 10 2 2 2 5 2" xfId="3492"/>
    <cellStyle name="Normal 10 2 2 2 5 2 2" xfId="17046"/>
    <cellStyle name="Normal 10 2 2 2 5 2 2 2" xfId="27265"/>
    <cellStyle name="Normal 10 2 2 2 5 2 3" xfId="13467"/>
    <cellStyle name="Normal 10 2 2 2 5 2 4" xfId="8178"/>
    <cellStyle name="Normal 10 2 2 2 5 2 5" xfId="22258"/>
    <cellStyle name="Normal 10 2 2 2 5 3" xfId="4705"/>
    <cellStyle name="Normal 10 2 2 2 5 3 2" xfId="18410"/>
    <cellStyle name="Normal 10 2 2 2 5 3 2 2" xfId="28661"/>
    <cellStyle name="Normal 10 2 2 2 5 3 3" xfId="14831"/>
    <cellStyle name="Normal 10 2 2 2 5 3 4" xfId="9574"/>
    <cellStyle name="Normal 10 2 2 2 5 3 5" xfId="23654"/>
    <cellStyle name="Normal 10 2 2 2 5 4" xfId="6366"/>
    <cellStyle name="Normal 10 2 2 2 5 4 2" xfId="15452"/>
    <cellStyle name="Normal 10 2 2 2 5 4 3" xfId="25456"/>
    <cellStyle name="Normal 10 2 2 2 5 5" xfId="11028"/>
    <cellStyle name="Normal 10 2 2 2 5 5 2" xfId="19855"/>
    <cellStyle name="Normal 10 2 2 2 5 5 3" xfId="30106"/>
    <cellStyle name="Normal 10 2 2 2 5 6" xfId="12474"/>
    <cellStyle name="Normal 10 2 2 2 5 6 2" xfId="24864"/>
    <cellStyle name="Normal 10 2 2 2 5 7" xfId="5772"/>
    <cellStyle name="Normal 10 2 2 2 5 8" xfId="20449"/>
    <cellStyle name="Normal 10 2 2 2 6" xfId="2449"/>
    <cellStyle name="Normal 10 2 2 2 6 2" xfId="16295"/>
    <cellStyle name="Normal 10 2 2 2 6 2 2" xfId="26339"/>
    <cellStyle name="Normal 10 2 2 2 6 3" xfId="12685"/>
    <cellStyle name="Normal 10 2 2 2 6 4" xfId="7252"/>
    <cellStyle name="Normal 10 2 2 2 6 5" xfId="21332"/>
    <cellStyle name="Normal 10 2 2 2 7" xfId="3867"/>
    <cellStyle name="Normal 10 2 2 2 7 2" xfId="17367"/>
    <cellStyle name="Normal 10 2 2 2 7 2 2" xfId="27618"/>
    <cellStyle name="Normal 10 2 2 2 7 3" xfId="13788"/>
    <cellStyle name="Normal 10 2 2 2 7 4" xfId="8531"/>
    <cellStyle name="Normal 10 2 2 2 7 5" xfId="22611"/>
    <cellStyle name="Normal 10 2 2 2 8" xfId="6092"/>
    <cellStyle name="Normal 10 2 2 2 8 2" xfId="15178"/>
    <cellStyle name="Normal 10 2 2 2 8 3" xfId="25182"/>
    <cellStyle name="Normal 10 2 2 2 9" xfId="9985"/>
    <cellStyle name="Normal 10 2 2 2 9 2" xfId="18812"/>
    <cellStyle name="Normal 10 2 2 2 9 3" xfId="29063"/>
    <cellStyle name="Normal 10 2 2 2_Degree data" xfId="1662"/>
    <cellStyle name="Normal 10 2 2 3" xfId="307"/>
    <cellStyle name="Normal 10 2 2 3 10" xfId="11386"/>
    <cellStyle name="Normal 10 2 2 3 10 2" xfId="23999"/>
    <cellStyle name="Normal 10 2 2 3 11" xfId="4907"/>
    <cellStyle name="Normal 10 2 2 3 12" xfId="671"/>
    <cellStyle name="Normal 10 2 2 3 13" xfId="20132"/>
    <cellStyle name="Normal 10 2 2 3 2" xfId="516"/>
    <cellStyle name="Normal 10 2 2 3 2 10" xfId="878"/>
    <cellStyle name="Normal 10 2 2 3 2 11" xfId="20336"/>
    <cellStyle name="Normal 10 2 2 3 2 2" xfId="984"/>
    <cellStyle name="Normal 10 2 2 3 2 2 2" xfId="2715"/>
    <cellStyle name="Normal 10 2 2 3 2 2 2 2" xfId="16609"/>
    <cellStyle name="Normal 10 2 2 3 2 2 2 2 2" xfId="26827"/>
    <cellStyle name="Normal 10 2 2 3 2 2 2 3" xfId="13031"/>
    <cellStyle name="Normal 10 2 2 3 2 2 2 4" xfId="7740"/>
    <cellStyle name="Normal 10 2 2 3 2 2 2 5" xfId="21820"/>
    <cellStyle name="Normal 10 2 2 3 2 2 3" xfId="3988"/>
    <cellStyle name="Normal 10 2 2 3 2 2 3 2" xfId="17633"/>
    <cellStyle name="Normal 10 2 2 3 2 2 3 2 2" xfId="27884"/>
    <cellStyle name="Normal 10 2 2 3 2 2 3 3" xfId="14054"/>
    <cellStyle name="Normal 10 2 2 3 2 2 3 4" xfId="8797"/>
    <cellStyle name="Normal 10 2 2 3 2 2 3 5" xfId="22877"/>
    <cellStyle name="Normal 10 2 2 3 2 2 4" xfId="6856"/>
    <cellStyle name="Normal 10 2 2 3 2 2 4 2" xfId="15940"/>
    <cellStyle name="Normal 10 2 2 3 2 2 4 3" xfId="25944"/>
    <cellStyle name="Normal 10 2 2 3 2 2 5" xfId="10251"/>
    <cellStyle name="Normal 10 2 2 3 2 2 5 2" xfId="19078"/>
    <cellStyle name="Normal 10 2 2 3 2 2 5 3" xfId="29329"/>
    <cellStyle name="Normal 10 2 2 3 2 2 6" xfId="11695"/>
    <cellStyle name="Normal 10 2 2 3 2 2 6 2" xfId="24426"/>
    <cellStyle name="Normal 10 2 2 3 2 2 7" xfId="5334"/>
    <cellStyle name="Normal 10 2 2 3 2 2 8" xfId="20937"/>
    <cellStyle name="Normal 10 2 2 3 2 3" xfId="1342"/>
    <cellStyle name="Normal 10 2 2 3 2 3 2" xfId="3063"/>
    <cellStyle name="Normal 10 2 2 3 2 3 2 2" xfId="17207"/>
    <cellStyle name="Normal 10 2 2 3 2 3 2 2 2" xfId="27426"/>
    <cellStyle name="Normal 10 2 2 3 2 3 2 3" xfId="13628"/>
    <cellStyle name="Normal 10 2 2 3 2 3 2 4" xfId="8339"/>
    <cellStyle name="Normal 10 2 2 3 2 3 2 5" xfId="22419"/>
    <cellStyle name="Normal 10 2 2 3 2 3 3" xfId="4336"/>
    <cellStyle name="Normal 10 2 2 3 2 3 3 2" xfId="17981"/>
    <cellStyle name="Normal 10 2 2 3 2 3 3 2 2" xfId="28232"/>
    <cellStyle name="Normal 10 2 2 3 2 3 3 3" xfId="14402"/>
    <cellStyle name="Normal 10 2 2 3 2 3 3 4" xfId="9145"/>
    <cellStyle name="Normal 10 2 2 3 2 3 3 5" xfId="23225"/>
    <cellStyle name="Normal 10 2 2 3 2 3 4" xfId="6746"/>
    <cellStyle name="Normal 10 2 2 3 2 3 4 2" xfId="15830"/>
    <cellStyle name="Normal 10 2 2 3 2 3 4 3" xfId="25834"/>
    <cellStyle name="Normal 10 2 2 3 2 3 5" xfId="10599"/>
    <cellStyle name="Normal 10 2 2 3 2 3 5 2" xfId="19426"/>
    <cellStyle name="Normal 10 2 2 3 2 3 5 3" xfId="29677"/>
    <cellStyle name="Normal 10 2 2 3 2 3 6" xfId="12045"/>
    <cellStyle name="Normal 10 2 2 3 2 3 6 2" xfId="25025"/>
    <cellStyle name="Normal 10 2 2 3 2 3 7" xfId="5933"/>
    <cellStyle name="Normal 10 2 2 3 2 3 8" xfId="20827"/>
    <cellStyle name="Normal 10 2 2 3 2 4" xfId="2056"/>
    <cellStyle name="Normal 10 2 2 3 2 4 2" xfId="3653"/>
    <cellStyle name="Normal 10 2 2 3 2 4 2 2" xfId="18571"/>
    <cellStyle name="Normal 10 2 2 3 2 4 2 2 2" xfId="28822"/>
    <cellStyle name="Normal 10 2 2 3 2 4 2 3" xfId="14992"/>
    <cellStyle name="Normal 10 2 2 3 2 4 2 4" xfId="9735"/>
    <cellStyle name="Normal 10 2 2 3 2 4 2 5" xfId="23815"/>
    <cellStyle name="Normal 10 2 2 3 2 4 3" xfId="11189"/>
    <cellStyle name="Normal 10 2 2 3 2 4 3 2" xfId="20016"/>
    <cellStyle name="Normal 10 2 2 3 2 4 3 3" xfId="30267"/>
    <cellStyle name="Normal 10 2 2 3 2 4 4" xfId="12635"/>
    <cellStyle name="Normal 10 2 2 3 2 4 4 2" xfId="26717"/>
    <cellStyle name="Normal 10 2 2 3 2 4 5" xfId="7630"/>
    <cellStyle name="Normal 10 2 2 3 2 4 6" xfId="21710"/>
    <cellStyle name="Normal 10 2 2 3 2 5" xfId="2610"/>
    <cellStyle name="Normal 10 2 2 3 2 5 2" xfId="17528"/>
    <cellStyle name="Normal 10 2 2 3 2 5 2 2" xfId="27779"/>
    <cellStyle name="Normal 10 2 2 3 2 5 3" xfId="13949"/>
    <cellStyle name="Normal 10 2 2 3 2 5 4" xfId="8692"/>
    <cellStyle name="Normal 10 2 2 3 2 5 5" xfId="22772"/>
    <cellStyle name="Normal 10 2 2 3 2 6" xfId="6253"/>
    <cellStyle name="Normal 10 2 2 3 2 6 2" xfId="15339"/>
    <cellStyle name="Normal 10 2 2 3 2 6 3" xfId="25343"/>
    <cellStyle name="Normal 10 2 2 3 2 7" xfId="10146"/>
    <cellStyle name="Normal 10 2 2 3 2 7 2" xfId="18973"/>
    <cellStyle name="Normal 10 2 2 3 2 7 3" xfId="29224"/>
    <cellStyle name="Normal 10 2 2 3 2 8" xfId="11590"/>
    <cellStyle name="Normal 10 2 2 3 2 8 2" xfId="24316"/>
    <cellStyle name="Normal 10 2 2 3 2 9" xfId="5224"/>
    <cellStyle name="Normal 10 2 2 3 2_Degree data" xfId="1776"/>
    <cellStyle name="Normal 10 2 2 3 3" xfId="983"/>
    <cellStyle name="Normal 10 2 2 3 3 2" xfId="2714"/>
    <cellStyle name="Normal 10 2 2 3 3 2 2" xfId="16440"/>
    <cellStyle name="Normal 10 2 2 3 3 2 2 2" xfId="26513"/>
    <cellStyle name="Normal 10 2 2 3 3 2 3" xfId="12732"/>
    <cellStyle name="Normal 10 2 2 3 3 2 4" xfId="7426"/>
    <cellStyle name="Normal 10 2 2 3 3 2 5" xfId="21506"/>
    <cellStyle name="Normal 10 2 2 3 3 3" xfId="3987"/>
    <cellStyle name="Normal 10 2 2 3 3 3 2" xfId="17632"/>
    <cellStyle name="Normal 10 2 2 3 3 3 2 2" xfId="27883"/>
    <cellStyle name="Normal 10 2 2 3 3 3 3" xfId="14053"/>
    <cellStyle name="Normal 10 2 2 3 3 3 4" xfId="8796"/>
    <cellStyle name="Normal 10 2 2 3 3 3 5" xfId="22876"/>
    <cellStyle name="Normal 10 2 2 3 3 4" xfId="6542"/>
    <cellStyle name="Normal 10 2 2 3 3 4 2" xfId="15626"/>
    <cellStyle name="Normal 10 2 2 3 3 4 3" xfId="25630"/>
    <cellStyle name="Normal 10 2 2 3 3 5" xfId="10250"/>
    <cellStyle name="Normal 10 2 2 3 3 5 2" xfId="19077"/>
    <cellStyle name="Normal 10 2 2 3 3 5 3" xfId="29328"/>
    <cellStyle name="Normal 10 2 2 3 3 6" xfId="11694"/>
    <cellStyle name="Normal 10 2 2 3 3 6 2" xfId="24112"/>
    <cellStyle name="Normal 10 2 2 3 3 7" xfId="5020"/>
    <cellStyle name="Normal 10 2 2 3 3 8" xfId="20623"/>
    <cellStyle name="Normal 10 2 2 3 4" xfId="1341"/>
    <cellStyle name="Normal 10 2 2 3 4 2" xfId="3062"/>
    <cellStyle name="Normal 10 2 2 3 4 2 2" xfId="16608"/>
    <cellStyle name="Normal 10 2 2 3 4 2 2 2" xfId="26826"/>
    <cellStyle name="Normal 10 2 2 3 4 2 3" xfId="13030"/>
    <cellStyle name="Normal 10 2 2 3 4 2 4" xfId="7739"/>
    <cellStyle name="Normal 10 2 2 3 4 2 5" xfId="21819"/>
    <cellStyle name="Normal 10 2 2 3 4 3" xfId="4335"/>
    <cellStyle name="Normal 10 2 2 3 4 3 2" xfId="17980"/>
    <cellStyle name="Normal 10 2 2 3 4 3 2 2" xfId="28231"/>
    <cellStyle name="Normal 10 2 2 3 4 3 3" xfId="14401"/>
    <cellStyle name="Normal 10 2 2 3 4 3 4" xfId="9144"/>
    <cellStyle name="Normal 10 2 2 3 4 3 5" xfId="23224"/>
    <cellStyle name="Normal 10 2 2 3 4 4" xfId="6855"/>
    <cellStyle name="Normal 10 2 2 3 4 4 2" xfId="15939"/>
    <cellStyle name="Normal 10 2 2 3 4 4 3" xfId="25943"/>
    <cellStyle name="Normal 10 2 2 3 4 5" xfId="10598"/>
    <cellStyle name="Normal 10 2 2 3 4 5 2" xfId="19425"/>
    <cellStyle name="Normal 10 2 2 3 4 5 3" xfId="29676"/>
    <cellStyle name="Normal 10 2 2 3 4 6" xfId="12044"/>
    <cellStyle name="Normal 10 2 2 3 4 6 2" xfId="24425"/>
    <cellStyle name="Normal 10 2 2 3 4 7" xfId="5333"/>
    <cellStyle name="Normal 10 2 2 3 4 8" xfId="20936"/>
    <cellStyle name="Normal 10 2 2 3 5" xfId="1847"/>
    <cellStyle name="Normal 10 2 2 3 5 2" xfId="3449"/>
    <cellStyle name="Normal 10 2 2 3 5 2 2" xfId="17003"/>
    <cellStyle name="Normal 10 2 2 3 5 2 2 2" xfId="27222"/>
    <cellStyle name="Normal 10 2 2 3 5 2 3" xfId="13424"/>
    <cellStyle name="Normal 10 2 2 3 5 2 4" xfId="8135"/>
    <cellStyle name="Normal 10 2 2 3 5 2 5" xfId="22215"/>
    <cellStyle name="Normal 10 2 2 3 5 3" xfId="4662"/>
    <cellStyle name="Normal 10 2 2 3 5 3 2" xfId="18367"/>
    <cellStyle name="Normal 10 2 2 3 5 3 2 2" xfId="28618"/>
    <cellStyle name="Normal 10 2 2 3 5 3 3" xfId="14788"/>
    <cellStyle name="Normal 10 2 2 3 5 3 4" xfId="9531"/>
    <cellStyle name="Normal 10 2 2 3 5 3 5" xfId="23611"/>
    <cellStyle name="Normal 10 2 2 3 5 4" xfId="6427"/>
    <cellStyle name="Normal 10 2 2 3 5 4 2" xfId="15513"/>
    <cellStyle name="Normal 10 2 2 3 5 4 3" xfId="25517"/>
    <cellStyle name="Normal 10 2 2 3 5 5" xfId="10985"/>
    <cellStyle name="Normal 10 2 2 3 5 5 2" xfId="19812"/>
    <cellStyle name="Normal 10 2 2 3 5 5 3" xfId="30063"/>
    <cellStyle name="Normal 10 2 2 3 5 6" xfId="12431"/>
    <cellStyle name="Normal 10 2 2 3 5 6 2" xfId="24821"/>
    <cellStyle name="Normal 10 2 2 3 5 7" xfId="5729"/>
    <cellStyle name="Normal 10 2 2 3 5 8" xfId="20510"/>
    <cellStyle name="Normal 10 2 2 3 6" xfId="2406"/>
    <cellStyle name="Normal 10 2 2 3 6 2" xfId="16356"/>
    <cellStyle name="Normal 10 2 2 3 6 2 2" xfId="26400"/>
    <cellStyle name="Normal 10 2 2 3 6 3" xfId="12754"/>
    <cellStyle name="Normal 10 2 2 3 6 4" xfId="7313"/>
    <cellStyle name="Normal 10 2 2 3 6 5" xfId="21393"/>
    <cellStyle name="Normal 10 2 2 3 7" xfId="3824"/>
    <cellStyle name="Normal 10 2 2 3 7 2" xfId="17324"/>
    <cellStyle name="Normal 10 2 2 3 7 2 2" xfId="27575"/>
    <cellStyle name="Normal 10 2 2 3 7 3" xfId="13745"/>
    <cellStyle name="Normal 10 2 2 3 7 4" xfId="8488"/>
    <cellStyle name="Normal 10 2 2 3 7 5" xfId="22568"/>
    <cellStyle name="Normal 10 2 2 3 8" xfId="6049"/>
    <cellStyle name="Normal 10 2 2 3 8 2" xfId="15135"/>
    <cellStyle name="Normal 10 2 2 3 8 3" xfId="25139"/>
    <cellStyle name="Normal 10 2 2 3 9" xfId="9942"/>
    <cellStyle name="Normal 10 2 2 3 9 2" xfId="18769"/>
    <cellStyle name="Normal 10 2 2 3 9 3" xfId="29020"/>
    <cellStyle name="Normal 10 2 2 3_Degree data" xfId="1650"/>
    <cellStyle name="Normal 10 2 2 4" xfId="409"/>
    <cellStyle name="Normal 10 2 2 4 10" xfId="772"/>
    <cellStyle name="Normal 10 2 2 4 11" xfId="20232"/>
    <cellStyle name="Normal 10 2 2 4 2" xfId="985"/>
    <cellStyle name="Normal 10 2 2 4 2 2" xfId="2716"/>
    <cellStyle name="Normal 10 2 2 4 2 2 2" xfId="16610"/>
    <cellStyle name="Normal 10 2 2 4 2 2 2 2" xfId="26828"/>
    <cellStyle name="Normal 10 2 2 4 2 2 3" xfId="13032"/>
    <cellStyle name="Normal 10 2 2 4 2 2 4" xfId="7741"/>
    <cellStyle name="Normal 10 2 2 4 2 2 5" xfId="21821"/>
    <cellStyle name="Normal 10 2 2 4 2 3" xfId="3989"/>
    <cellStyle name="Normal 10 2 2 4 2 3 2" xfId="17634"/>
    <cellStyle name="Normal 10 2 2 4 2 3 2 2" xfId="27885"/>
    <cellStyle name="Normal 10 2 2 4 2 3 3" xfId="14055"/>
    <cellStyle name="Normal 10 2 2 4 2 3 4" xfId="8798"/>
    <cellStyle name="Normal 10 2 2 4 2 3 5" xfId="22878"/>
    <cellStyle name="Normal 10 2 2 4 2 4" xfId="6857"/>
    <cellStyle name="Normal 10 2 2 4 2 4 2" xfId="15941"/>
    <cellStyle name="Normal 10 2 2 4 2 4 3" xfId="25945"/>
    <cellStyle name="Normal 10 2 2 4 2 5" xfId="10252"/>
    <cellStyle name="Normal 10 2 2 4 2 5 2" xfId="19079"/>
    <cellStyle name="Normal 10 2 2 4 2 5 3" xfId="29330"/>
    <cellStyle name="Normal 10 2 2 4 2 6" xfId="11696"/>
    <cellStyle name="Normal 10 2 2 4 2 6 2" xfId="24427"/>
    <cellStyle name="Normal 10 2 2 4 2 7" xfId="5335"/>
    <cellStyle name="Normal 10 2 2 4 2 8" xfId="20938"/>
    <cellStyle name="Normal 10 2 2 4 3" xfId="1343"/>
    <cellStyle name="Normal 10 2 2 4 3 2" xfId="3064"/>
    <cellStyle name="Normal 10 2 2 4 3 2 2" xfId="17103"/>
    <cellStyle name="Normal 10 2 2 4 3 2 2 2" xfId="27322"/>
    <cellStyle name="Normal 10 2 2 4 3 2 3" xfId="13524"/>
    <cellStyle name="Normal 10 2 2 4 3 2 4" xfId="8235"/>
    <cellStyle name="Normal 10 2 2 4 3 2 5" xfId="22315"/>
    <cellStyle name="Normal 10 2 2 4 3 3" xfId="4337"/>
    <cellStyle name="Normal 10 2 2 4 3 3 2" xfId="17982"/>
    <cellStyle name="Normal 10 2 2 4 3 3 2 2" xfId="28233"/>
    <cellStyle name="Normal 10 2 2 4 3 3 3" xfId="14403"/>
    <cellStyle name="Normal 10 2 2 4 3 3 4" xfId="9146"/>
    <cellStyle name="Normal 10 2 2 4 3 3 5" xfId="23226"/>
    <cellStyle name="Normal 10 2 2 4 3 4" xfId="6642"/>
    <cellStyle name="Normal 10 2 2 4 3 4 2" xfId="15726"/>
    <cellStyle name="Normal 10 2 2 4 3 4 3" xfId="25730"/>
    <cellStyle name="Normal 10 2 2 4 3 5" xfId="10600"/>
    <cellStyle name="Normal 10 2 2 4 3 5 2" xfId="19427"/>
    <cellStyle name="Normal 10 2 2 4 3 5 3" xfId="29678"/>
    <cellStyle name="Normal 10 2 2 4 3 6" xfId="12046"/>
    <cellStyle name="Normal 10 2 2 4 3 6 2" xfId="24921"/>
    <cellStyle name="Normal 10 2 2 4 3 7" xfId="5829"/>
    <cellStyle name="Normal 10 2 2 4 3 8" xfId="20723"/>
    <cellStyle name="Normal 10 2 2 4 4" xfId="1949"/>
    <cellStyle name="Normal 10 2 2 4 4 2" xfId="3549"/>
    <cellStyle name="Normal 10 2 2 4 4 2 2" xfId="18467"/>
    <cellStyle name="Normal 10 2 2 4 4 2 2 2" xfId="28718"/>
    <cellStyle name="Normal 10 2 2 4 4 2 3" xfId="14888"/>
    <cellStyle name="Normal 10 2 2 4 4 2 4" xfId="9631"/>
    <cellStyle name="Normal 10 2 2 4 4 2 5" xfId="23711"/>
    <cellStyle name="Normal 10 2 2 4 4 3" xfId="11085"/>
    <cellStyle name="Normal 10 2 2 4 4 3 2" xfId="19912"/>
    <cellStyle name="Normal 10 2 2 4 4 3 3" xfId="30163"/>
    <cellStyle name="Normal 10 2 2 4 4 4" xfId="12531"/>
    <cellStyle name="Normal 10 2 2 4 4 4 2" xfId="26613"/>
    <cellStyle name="Normal 10 2 2 4 4 5" xfId="7526"/>
    <cellStyle name="Normal 10 2 2 4 4 6" xfId="21606"/>
    <cellStyle name="Normal 10 2 2 4 5" xfId="2506"/>
    <cellStyle name="Normal 10 2 2 4 5 2" xfId="17424"/>
    <cellStyle name="Normal 10 2 2 4 5 2 2" xfId="27675"/>
    <cellStyle name="Normal 10 2 2 4 5 3" xfId="13845"/>
    <cellStyle name="Normal 10 2 2 4 5 4" xfId="8588"/>
    <cellStyle name="Normal 10 2 2 4 5 5" xfId="22668"/>
    <cellStyle name="Normal 10 2 2 4 6" xfId="6149"/>
    <cellStyle name="Normal 10 2 2 4 6 2" xfId="15235"/>
    <cellStyle name="Normal 10 2 2 4 6 3" xfId="25239"/>
    <cellStyle name="Normal 10 2 2 4 7" xfId="10042"/>
    <cellStyle name="Normal 10 2 2 4 7 2" xfId="18869"/>
    <cellStyle name="Normal 10 2 2 4 7 3" xfId="29120"/>
    <cellStyle name="Normal 10 2 2 4 8" xfId="11486"/>
    <cellStyle name="Normal 10 2 2 4 8 2" xfId="24212"/>
    <cellStyle name="Normal 10 2 2 4 9" xfId="5120"/>
    <cellStyle name="Normal 10 2 2 4_Degree data" xfId="1791"/>
    <cellStyle name="Normal 10 2 2 5" xfId="242"/>
    <cellStyle name="Normal 10 2 2 5 2" xfId="2711"/>
    <cellStyle name="Normal 10 2 2 5 2 2" xfId="16390"/>
    <cellStyle name="Normal 10 2 2 5 2 2 2" xfId="26456"/>
    <cellStyle name="Normal 10 2 2 5 2 3" xfId="12746"/>
    <cellStyle name="Normal 10 2 2 5 2 4" xfId="7369"/>
    <cellStyle name="Normal 10 2 2 5 2 5" xfId="21449"/>
    <cellStyle name="Normal 10 2 2 5 3" xfId="3984"/>
    <cellStyle name="Normal 10 2 2 5 3 2" xfId="17629"/>
    <cellStyle name="Normal 10 2 2 5 3 2 2" xfId="27880"/>
    <cellStyle name="Normal 10 2 2 5 3 3" xfId="14050"/>
    <cellStyle name="Normal 10 2 2 5 3 4" xfId="8793"/>
    <cellStyle name="Normal 10 2 2 5 3 5" xfId="22873"/>
    <cellStyle name="Normal 10 2 2 5 4" xfId="6485"/>
    <cellStyle name="Normal 10 2 2 5 4 2" xfId="15569"/>
    <cellStyle name="Normal 10 2 2 5 4 3" xfId="25573"/>
    <cellStyle name="Normal 10 2 2 5 5" xfId="10247"/>
    <cellStyle name="Normal 10 2 2 5 5 2" xfId="19074"/>
    <cellStyle name="Normal 10 2 2 5 5 3" xfId="29325"/>
    <cellStyle name="Normal 10 2 2 5 6" xfId="11691"/>
    <cellStyle name="Normal 10 2 2 5 6 2" xfId="24055"/>
    <cellStyle name="Normal 10 2 2 5 7" xfId="4963"/>
    <cellStyle name="Normal 10 2 2 5 8" xfId="980"/>
    <cellStyle name="Normal 10 2 2 5 9" xfId="20566"/>
    <cellStyle name="Normal 10 2 2 6" xfId="1338"/>
    <cellStyle name="Normal 10 2 2 6 2" xfId="3059"/>
    <cellStyle name="Normal 10 2 2 6 2 2" xfId="16605"/>
    <cellStyle name="Normal 10 2 2 6 2 2 2" xfId="26823"/>
    <cellStyle name="Normal 10 2 2 6 2 3" xfId="13027"/>
    <cellStyle name="Normal 10 2 2 6 2 4" xfId="7736"/>
    <cellStyle name="Normal 10 2 2 6 2 5" xfId="21816"/>
    <cellStyle name="Normal 10 2 2 6 3" xfId="4332"/>
    <cellStyle name="Normal 10 2 2 6 3 2" xfId="17977"/>
    <cellStyle name="Normal 10 2 2 6 3 2 2" xfId="28228"/>
    <cellStyle name="Normal 10 2 2 6 3 3" xfId="14398"/>
    <cellStyle name="Normal 10 2 2 6 3 4" xfId="9141"/>
    <cellStyle name="Normal 10 2 2 6 3 5" xfId="23221"/>
    <cellStyle name="Normal 10 2 2 6 4" xfId="6852"/>
    <cellStyle name="Normal 10 2 2 6 4 2" xfId="15936"/>
    <cellStyle name="Normal 10 2 2 6 4 3" xfId="25940"/>
    <cellStyle name="Normal 10 2 2 6 5" xfId="10595"/>
    <cellStyle name="Normal 10 2 2 6 5 2" xfId="19422"/>
    <cellStyle name="Normal 10 2 2 6 5 3" xfId="29673"/>
    <cellStyle name="Normal 10 2 2 6 6" xfId="12041"/>
    <cellStyle name="Normal 10 2 2 6 6 2" xfId="24422"/>
    <cellStyle name="Normal 10 2 2 6 7" xfId="5330"/>
    <cellStyle name="Normal 10 2 2 6 8" xfId="20933"/>
    <cellStyle name="Normal 10 2 2 7" xfId="1782"/>
    <cellStyle name="Normal 10 2 2 7 2" xfId="3392"/>
    <cellStyle name="Normal 10 2 2 7 2 2" xfId="16946"/>
    <cellStyle name="Normal 10 2 2 7 2 2 2" xfId="27165"/>
    <cellStyle name="Normal 10 2 2 7 2 3" xfId="13367"/>
    <cellStyle name="Normal 10 2 2 7 2 4" xfId="8078"/>
    <cellStyle name="Normal 10 2 2 7 2 5" xfId="22158"/>
    <cellStyle name="Normal 10 2 2 7 3" xfId="4612"/>
    <cellStyle name="Normal 10 2 2 7 3 2" xfId="18310"/>
    <cellStyle name="Normal 10 2 2 7 3 2 2" xfId="28561"/>
    <cellStyle name="Normal 10 2 2 7 3 3" xfId="14731"/>
    <cellStyle name="Normal 10 2 2 7 3 4" xfId="9474"/>
    <cellStyle name="Normal 10 2 2 7 3 5" xfId="23554"/>
    <cellStyle name="Normal 10 2 2 7 4" xfId="6323"/>
    <cellStyle name="Normal 10 2 2 7 4 2" xfId="15409"/>
    <cellStyle name="Normal 10 2 2 7 4 3" xfId="25413"/>
    <cellStyle name="Normal 10 2 2 7 5" xfId="10928"/>
    <cellStyle name="Normal 10 2 2 7 5 2" xfId="19755"/>
    <cellStyle name="Normal 10 2 2 7 5 3" xfId="30006"/>
    <cellStyle name="Normal 10 2 2 7 6" xfId="12374"/>
    <cellStyle name="Normal 10 2 2 7 6 2" xfId="24764"/>
    <cellStyle name="Normal 10 2 2 7 7" xfId="5672"/>
    <cellStyle name="Normal 10 2 2 7 8" xfId="20406"/>
    <cellStyle name="Normal 10 2 2 8" xfId="2349"/>
    <cellStyle name="Normal 10 2 2 8 2" xfId="9885"/>
    <cellStyle name="Normal 10 2 2 8 2 2" xfId="18712"/>
    <cellStyle name="Normal 10 2 2 8 2 3" xfId="28963"/>
    <cellStyle name="Normal 10 2 2 8 3" xfId="11329"/>
    <cellStyle name="Normal 10 2 2 8 3 2" xfId="26296"/>
    <cellStyle name="Normal 10 2 2 8 4" xfId="7209"/>
    <cellStyle name="Normal 10 2 2 8 5" xfId="21289"/>
    <cellStyle name="Normal 10 2 2 9" xfId="2274"/>
    <cellStyle name="Normal 10 2 2 9 2" xfId="17265"/>
    <cellStyle name="Normal 10 2 2 9 2 2" xfId="27516"/>
    <cellStyle name="Normal 10 2 2 9 3" xfId="13686"/>
    <cellStyle name="Normal 10 2 2 9 4" xfId="8429"/>
    <cellStyle name="Normal 10 2 2 9 5" xfId="22509"/>
    <cellStyle name="Normal 10 2 2_Degree data" xfId="1608"/>
    <cellStyle name="Normal 10 2 3" xfId="326"/>
    <cellStyle name="Normal 10 2 3 10" xfId="11404"/>
    <cellStyle name="Normal 10 2 3 10 2" xfId="23913"/>
    <cellStyle name="Normal 10 2 3 11" xfId="4821"/>
    <cellStyle name="Normal 10 2 3 12" xfId="690"/>
    <cellStyle name="Normal 10 2 3 13" xfId="20150"/>
    <cellStyle name="Normal 10 2 3 2" xfId="428"/>
    <cellStyle name="Normal 10 2 3 2 10" xfId="791"/>
    <cellStyle name="Normal 10 2 3 2 11" xfId="20250"/>
    <cellStyle name="Normal 10 2 3 2 2" xfId="987"/>
    <cellStyle name="Normal 10 2 3 2 2 2" xfId="2718"/>
    <cellStyle name="Normal 10 2 3 2 2 2 2" xfId="16612"/>
    <cellStyle name="Normal 10 2 3 2 2 2 2 2" xfId="26830"/>
    <cellStyle name="Normal 10 2 3 2 2 2 3" xfId="13034"/>
    <cellStyle name="Normal 10 2 3 2 2 2 4" xfId="7743"/>
    <cellStyle name="Normal 10 2 3 2 2 2 5" xfId="21823"/>
    <cellStyle name="Normal 10 2 3 2 2 3" xfId="3991"/>
    <cellStyle name="Normal 10 2 3 2 2 3 2" xfId="17636"/>
    <cellStyle name="Normal 10 2 3 2 2 3 2 2" xfId="27887"/>
    <cellStyle name="Normal 10 2 3 2 2 3 3" xfId="14057"/>
    <cellStyle name="Normal 10 2 3 2 2 3 4" xfId="8800"/>
    <cellStyle name="Normal 10 2 3 2 2 3 5" xfId="22880"/>
    <cellStyle name="Normal 10 2 3 2 2 4" xfId="6859"/>
    <cellStyle name="Normal 10 2 3 2 2 4 2" xfId="15943"/>
    <cellStyle name="Normal 10 2 3 2 2 4 3" xfId="25947"/>
    <cellStyle name="Normal 10 2 3 2 2 5" xfId="10254"/>
    <cellStyle name="Normal 10 2 3 2 2 5 2" xfId="19081"/>
    <cellStyle name="Normal 10 2 3 2 2 5 3" xfId="29332"/>
    <cellStyle name="Normal 10 2 3 2 2 6" xfId="11698"/>
    <cellStyle name="Normal 10 2 3 2 2 6 2" xfId="24429"/>
    <cellStyle name="Normal 10 2 3 2 2 7" xfId="5337"/>
    <cellStyle name="Normal 10 2 3 2 2 8" xfId="20940"/>
    <cellStyle name="Normal 10 2 3 2 3" xfId="1345"/>
    <cellStyle name="Normal 10 2 3 2 3 2" xfId="3066"/>
    <cellStyle name="Normal 10 2 3 2 3 2 2" xfId="17121"/>
    <cellStyle name="Normal 10 2 3 2 3 2 2 2" xfId="27340"/>
    <cellStyle name="Normal 10 2 3 2 3 2 3" xfId="13542"/>
    <cellStyle name="Normal 10 2 3 2 3 2 4" xfId="8253"/>
    <cellStyle name="Normal 10 2 3 2 3 2 5" xfId="22333"/>
    <cellStyle name="Normal 10 2 3 2 3 3" xfId="4339"/>
    <cellStyle name="Normal 10 2 3 2 3 3 2" xfId="17984"/>
    <cellStyle name="Normal 10 2 3 2 3 3 2 2" xfId="28235"/>
    <cellStyle name="Normal 10 2 3 2 3 3 3" xfId="14405"/>
    <cellStyle name="Normal 10 2 3 2 3 3 4" xfId="9148"/>
    <cellStyle name="Normal 10 2 3 2 3 3 5" xfId="23228"/>
    <cellStyle name="Normal 10 2 3 2 3 4" xfId="6660"/>
    <cellStyle name="Normal 10 2 3 2 3 4 2" xfId="15744"/>
    <cellStyle name="Normal 10 2 3 2 3 4 3" xfId="25748"/>
    <cellStyle name="Normal 10 2 3 2 3 5" xfId="10602"/>
    <cellStyle name="Normal 10 2 3 2 3 5 2" xfId="19429"/>
    <cellStyle name="Normal 10 2 3 2 3 5 3" xfId="29680"/>
    <cellStyle name="Normal 10 2 3 2 3 6" xfId="12048"/>
    <cellStyle name="Normal 10 2 3 2 3 6 2" xfId="24939"/>
    <cellStyle name="Normal 10 2 3 2 3 7" xfId="5847"/>
    <cellStyle name="Normal 10 2 3 2 3 8" xfId="20741"/>
    <cellStyle name="Normal 10 2 3 2 4" xfId="1968"/>
    <cellStyle name="Normal 10 2 3 2 4 2" xfId="3567"/>
    <cellStyle name="Normal 10 2 3 2 4 2 2" xfId="18485"/>
    <cellStyle name="Normal 10 2 3 2 4 2 2 2" xfId="28736"/>
    <cellStyle name="Normal 10 2 3 2 4 2 3" xfId="14906"/>
    <cellStyle name="Normal 10 2 3 2 4 2 4" xfId="9649"/>
    <cellStyle name="Normal 10 2 3 2 4 2 5" xfId="23729"/>
    <cellStyle name="Normal 10 2 3 2 4 3" xfId="11103"/>
    <cellStyle name="Normal 10 2 3 2 4 3 2" xfId="19930"/>
    <cellStyle name="Normal 10 2 3 2 4 3 3" xfId="30181"/>
    <cellStyle name="Normal 10 2 3 2 4 4" xfId="12549"/>
    <cellStyle name="Normal 10 2 3 2 4 4 2" xfId="26631"/>
    <cellStyle name="Normal 10 2 3 2 4 5" xfId="7544"/>
    <cellStyle name="Normal 10 2 3 2 4 6" xfId="21624"/>
    <cellStyle name="Normal 10 2 3 2 5" xfId="2524"/>
    <cellStyle name="Normal 10 2 3 2 5 2" xfId="17442"/>
    <cellStyle name="Normal 10 2 3 2 5 2 2" xfId="27693"/>
    <cellStyle name="Normal 10 2 3 2 5 3" xfId="13863"/>
    <cellStyle name="Normal 10 2 3 2 5 4" xfId="8606"/>
    <cellStyle name="Normal 10 2 3 2 5 5" xfId="22686"/>
    <cellStyle name="Normal 10 2 3 2 6" xfId="6167"/>
    <cellStyle name="Normal 10 2 3 2 6 2" xfId="15253"/>
    <cellStyle name="Normal 10 2 3 2 6 3" xfId="25257"/>
    <cellStyle name="Normal 10 2 3 2 7" xfId="10060"/>
    <cellStyle name="Normal 10 2 3 2 7 2" xfId="18887"/>
    <cellStyle name="Normal 10 2 3 2 7 3" xfId="29138"/>
    <cellStyle name="Normal 10 2 3 2 8" xfId="11504"/>
    <cellStyle name="Normal 10 2 3 2 8 2" xfId="24230"/>
    <cellStyle name="Normal 10 2 3 2 9" xfId="5138"/>
    <cellStyle name="Normal 10 2 3 2_Degree data" xfId="1647"/>
    <cellStyle name="Normal 10 2 3 3" xfId="986"/>
    <cellStyle name="Normal 10 2 3 3 2" xfId="2717"/>
    <cellStyle name="Normal 10 2 3 3 2 2" xfId="16458"/>
    <cellStyle name="Normal 10 2 3 3 2 2 2" xfId="26531"/>
    <cellStyle name="Normal 10 2 3 3 2 3" xfId="12729"/>
    <cellStyle name="Normal 10 2 3 3 2 4" xfId="7444"/>
    <cellStyle name="Normal 10 2 3 3 2 5" xfId="21524"/>
    <cellStyle name="Normal 10 2 3 3 3" xfId="3990"/>
    <cellStyle name="Normal 10 2 3 3 3 2" xfId="17635"/>
    <cellStyle name="Normal 10 2 3 3 3 2 2" xfId="27886"/>
    <cellStyle name="Normal 10 2 3 3 3 3" xfId="14056"/>
    <cellStyle name="Normal 10 2 3 3 3 4" xfId="8799"/>
    <cellStyle name="Normal 10 2 3 3 3 5" xfId="22879"/>
    <cellStyle name="Normal 10 2 3 3 4" xfId="6560"/>
    <cellStyle name="Normal 10 2 3 3 4 2" xfId="15644"/>
    <cellStyle name="Normal 10 2 3 3 4 3" xfId="25648"/>
    <cellStyle name="Normal 10 2 3 3 5" xfId="10253"/>
    <cellStyle name="Normal 10 2 3 3 5 2" xfId="19080"/>
    <cellStyle name="Normal 10 2 3 3 5 3" xfId="29331"/>
    <cellStyle name="Normal 10 2 3 3 6" xfId="11697"/>
    <cellStyle name="Normal 10 2 3 3 6 2" xfId="24130"/>
    <cellStyle name="Normal 10 2 3 3 7" xfId="5038"/>
    <cellStyle name="Normal 10 2 3 3 8" xfId="20641"/>
    <cellStyle name="Normal 10 2 3 4" xfId="1344"/>
    <cellStyle name="Normal 10 2 3 4 2" xfId="3065"/>
    <cellStyle name="Normal 10 2 3 4 2 2" xfId="16611"/>
    <cellStyle name="Normal 10 2 3 4 2 2 2" xfId="26829"/>
    <cellStyle name="Normal 10 2 3 4 2 3" xfId="13033"/>
    <cellStyle name="Normal 10 2 3 4 2 4" xfId="7742"/>
    <cellStyle name="Normal 10 2 3 4 2 5" xfId="21822"/>
    <cellStyle name="Normal 10 2 3 4 3" xfId="4338"/>
    <cellStyle name="Normal 10 2 3 4 3 2" xfId="17983"/>
    <cellStyle name="Normal 10 2 3 4 3 2 2" xfId="28234"/>
    <cellStyle name="Normal 10 2 3 4 3 3" xfId="14404"/>
    <cellStyle name="Normal 10 2 3 4 3 4" xfId="9147"/>
    <cellStyle name="Normal 10 2 3 4 3 5" xfId="23227"/>
    <cellStyle name="Normal 10 2 3 4 4" xfId="6858"/>
    <cellStyle name="Normal 10 2 3 4 4 2" xfId="15942"/>
    <cellStyle name="Normal 10 2 3 4 4 3" xfId="25946"/>
    <cellStyle name="Normal 10 2 3 4 5" xfId="10601"/>
    <cellStyle name="Normal 10 2 3 4 5 2" xfId="19428"/>
    <cellStyle name="Normal 10 2 3 4 5 3" xfId="29679"/>
    <cellStyle name="Normal 10 2 3 4 6" xfId="12047"/>
    <cellStyle name="Normal 10 2 3 4 6 2" xfId="24428"/>
    <cellStyle name="Normal 10 2 3 4 7" xfId="5336"/>
    <cellStyle name="Normal 10 2 3 4 8" xfId="20939"/>
    <cellStyle name="Normal 10 2 3 5" xfId="1866"/>
    <cellStyle name="Normal 10 2 3 5 2" xfId="3467"/>
    <cellStyle name="Normal 10 2 3 5 2 2" xfId="17021"/>
    <cellStyle name="Normal 10 2 3 5 2 2 2" xfId="27240"/>
    <cellStyle name="Normal 10 2 3 5 2 3" xfId="13442"/>
    <cellStyle name="Normal 10 2 3 5 2 4" xfId="8153"/>
    <cellStyle name="Normal 10 2 3 5 2 5" xfId="22233"/>
    <cellStyle name="Normal 10 2 3 5 3" xfId="4680"/>
    <cellStyle name="Normal 10 2 3 5 3 2" xfId="18385"/>
    <cellStyle name="Normal 10 2 3 5 3 2 2" xfId="28636"/>
    <cellStyle name="Normal 10 2 3 5 3 3" xfId="14806"/>
    <cellStyle name="Normal 10 2 3 5 3 4" xfId="9549"/>
    <cellStyle name="Normal 10 2 3 5 3 5" xfId="23629"/>
    <cellStyle name="Normal 10 2 3 5 4" xfId="6341"/>
    <cellStyle name="Normal 10 2 3 5 4 2" xfId="15427"/>
    <cellStyle name="Normal 10 2 3 5 4 3" xfId="25431"/>
    <cellStyle name="Normal 10 2 3 5 5" xfId="11003"/>
    <cellStyle name="Normal 10 2 3 5 5 2" xfId="19830"/>
    <cellStyle name="Normal 10 2 3 5 5 3" xfId="30081"/>
    <cellStyle name="Normal 10 2 3 5 6" xfId="12449"/>
    <cellStyle name="Normal 10 2 3 5 6 2" xfId="24839"/>
    <cellStyle name="Normal 10 2 3 5 7" xfId="5747"/>
    <cellStyle name="Normal 10 2 3 5 8" xfId="20424"/>
    <cellStyle name="Normal 10 2 3 6" xfId="2424"/>
    <cellStyle name="Normal 10 2 3 6 2" xfId="16270"/>
    <cellStyle name="Normal 10 2 3 6 2 2" xfId="26314"/>
    <cellStyle name="Normal 10 2 3 6 3" xfId="12768"/>
    <cellStyle name="Normal 10 2 3 6 4" xfId="7227"/>
    <cellStyle name="Normal 10 2 3 6 5" xfId="21307"/>
    <cellStyle name="Normal 10 2 3 7" xfId="3842"/>
    <cellStyle name="Normal 10 2 3 7 2" xfId="17342"/>
    <cellStyle name="Normal 10 2 3 7 2 2" xfId="27593"/>
    <cellStyle name="Normal 10 2 3 7 3" xfId="13763"/>
    <cellStyle name="Normal 10 2 3 7 4" xfId="8506"/>
    <cellStyle name="Normal 10 2 3 7 5" xfId="22586"/>
    <cellStyle name="Normal 10 2 3 8" xfId="6067"/>
    <cellStyle name="Normal 10 2 3 8 2" xfId="15153"/>
    <cellStyle name="Normal 10 2 3 8 3" xfId="25157"/>
    <cellStyle name="Normal 10 2 3 9" xfId="9960"/>
    <cellStyle name="Normal 10 2 3 9 2" xfId="18787"/>
    <cellStyle name="Normal 10 2 3 9 3" xfId="29038"/>
    <cellStyle name="Normal 10 2 3_Degree data" xfId="1719"/>
    <cellStyle name="Normal 10 2 4" xfId="266"/>
    <cellStyle name="Normal 10 2 4 10" xfId="11349"/>
    <cellStyle name="Normal 10 2 4 10 2" xfId="23963"/>
    <cellStyle name="Normal 10 2 4 11" xfId="4871"/>
    <cellStyle name="Normal 10 2 4 12" xfId="631"/>
    <cellStyle name="Normal 10 2 4 13" xfId="20095"/>
    <cellStyle name="Normal 10 2 4 2" xfId="480"/>
    <cellStyle name="Normal 10 2 4 2 10" xfId="842"/>
    <cellStyle name="Normal 10 2 4 2 11" xfId="20300"/>
    <cellStyle name="Normal 10 2 4 2 2" xfId="989"/>
    <cellStyle name="Normal 10 2 4 2 2 2" xfId="2720"/>
    <cellStyle name="Normal 10 2 4 2 2 2 2" xfId="16614"/>
    <cellStyle name="Normal 10 2 4 2 2 2 2 2" xfId="26832"/>
    <cellStyle name="Normal 10 2 4 2 2 2 3" xfId="13036"/>
    <cellStyle name="Normal 10 2 4 2 2 2 4" xfId="7745"/>
    <cellStyle name="Normal 10 2 4 2 2 2 5" xfId="21825"/>
    <cellStyle name="Normal 10 2 4 2 2 3" xfId="3993"/>
    <cellStyle name="Normal 10 2 4 2 2 3 2" xfId="17638"/>
    <cellStyle name="Normal 10 2 4 2 2 3 2 2" xfId="27889"/>
    <cellStyle name="Normal 10 2 4 2 2 3 3" xfId="14059"/>
    <cellStyle name="Normal 10 2 4 2 2 3 4" xfId="8802"/>
    <cellStyle name="Normal 10 2 4 2 2 3 5" xfId="22882"/>
    <cellStyle name="Normal 10 2 4 2 2 4" xfId="6861"/>
    <cellStyle name="Normal 10 2 4 2 2 4 2" xfId="15945"/>
    <cellStyle name="Normal 10 2 4 2 2 4 3" xfId="25949"/>
    <cellStyle name="Normal 10 2 4 2 2 5" xfId="10256"/>
    <cellStyle name="Normal 10 2 4 2 2 5 2" xfId="19083"/>
    <cellStyle name="Normal 10 2 4 2 2 5 3" xfId="29334"/>
    <cellStyle name="Normal 10 2 4 2 2 6" xfId="11700"/>
    <cellStyle name="Normal 10 2 4 2 2 6 2" xfId="24431"/>
    <cellStyle name="Normal 10 2 4 2 2 7" xfId="5339"/>
    <cellStyle name="Normal 10 2 4 2 2 8" xfId="20942"/>
    <cellStyle name="Normal 10 2 4 2 3" xfId="1347"/>
    <cellStyle name="Normal 10 2 4 2 3 2" xfId="3068"/>
    <cellStyle name="Normal 10 2 4 2 3 2 2" xfId="17171"/>
    <cellStyle name="Normal 10 2 4 2 3 2 2 2" xfId="27390"/>
    <cellStyle name="Normal 10 2 4 2 3 2 3" xfId="13592"/>
    <cellStyle name="Normal 10 2 4 2 3 2 4" xfId="8303"/>
    <cellStyle name="Normal 10 2 4 2 3 2 5" xfId="22383"/>
    <cellStyle name="Normal 10 2 4 2 3 3" xfId="4341"/>
    <cellStyle name="Normal 10 2 4 2 3 3 2" xfId="17986"/>
    <cellStyle name="Normal 10 2 4 2 3 3 2 2" xfId="28237"/>
    <cellStyle name="Normal 10 2 4 2 3 3 3" xfId="14407"/>
    <cellStyle name="Normal 10 2 4 2 3 3 4" xfId="9150"/>
    <cellStyle name="Normal 10 2 4 2 3 3 5" xfId="23230"/>
    <cellStyle name="Normal 10 2 4 2 3 4" xfId="6710"/>
    <cellStyle name="Normal 10 2 4 2 3 4 2" xfId="15794"/>
    <cellStyle name="Normal 10 2 4 2 3 4 3" xfId="25798"/>
    <cellStyle name="Normal 10 2 4 2 3 5" xfId="10604"/>
    <cellStyle name="Normal 10 2 4 2 3 5 2" xfId="19431"/>
    <cellStyle name="Normal 10 2 4 2 3 5 3" xfId="29682"/>
    <cellStyle name="Normal 10 2 4 2 3 6" xfId="12050"/>
    <cellStyle name="Normal 10 2 4 2 3 6 2" xfId="24989"/>
    <cellStyle name="Normal 10 2 4 2 3 7" xfId="5897"/>
    <cellStyle name="Normal 10 2 4 2 3 8" xfId="20791"/>
    <cellStyle name="Normal 10 2 4 2 4" xfId="2020"/>
    <cellStyle name="Normal 10 2 4 2 4 2" xfId="3617"/>
    <cellStyle name="Normal 10 2 4 2 4 2 2" xfId="18535"/>
    <cellStyle name="Normal 10 2 4 2 4 2 2 2" xfId="28786"/>
    <cellStyle name="Normal 10 2 4 2 4 2 3" xfId="14956"/>
    <cellStyle name="Normal 10 2 4 2 4 2 4" xfId="9699"/>
    <cellStyle name="Normal 10 2 4 2 4 2 5" xfId="23779"/>
    <cellStyle name="Normal 10 2 4 2 4 3" xfId="11153"/>
    <cellStyle name="Normal 10 2 4 2 4 3 2" xfId="19980"/>
    <cellStyle name="Normal 10 2 4 2 4 3 3" xfId="30231"/>
    <cellStyle name="Normal 10 2 4 2 4 4" xfId="12599"/>
    <cellStyle name="Normal 10 2 4 2 4 4 2" xfId="26681"/>
    <cellStyle name="Normal 10 2 4 2 4 5" xfId="7594"/>
    <cellStyle name="Normal 10 2 4 2 4 6" xfId="21674"/>
    <cellStyle name="Normal 10 2 4 2 5" xfId="2574"/>
    <cellStyle name="Normal 10 2 4 2 5 2" xfId="17492"/>
    <cellStyle name="Normal 10 2 4 2 5 2 2" xfId="27743"/>
    <cellStyle name="Normal 10 2 4 2 5 3" xfId="13913"/>
    <cellStyle name="Normal 10 2 4 2 5 4" xfId="8656"/>
    <cellStyle name="Normal 10 2 4 2 5 5" xfId="22736"/>
    <cellStyle name="Normal 10 2 4 2 6" xfId="6217"/>
    <cellStyle name="Normal 10 2 4 2 6 2" xfId="15303"/>
    <cellStyle name="Normal 10 2 4 2 6 3" xfId="25307"/>
    <cellStyle name="Normal 10 2 4 2 7" xfId="10110"/>
    <cellStyle name="Normal 10 2 4 2 7 2" xfId="18937"/>
    <cellStyle name="Normal 10 2 4 2 7 3" xfId="29188"/>
    <cellStyle name="Normal 10 2 4 2 8" xfId="11554"/>
    <cellStyle name="Normal 10 2 4 2 8 2" xfId="24280"/>
    <cellStyle name="Normal 10 2 4 2 9" xfId="5188"/>
    <cellStyle name="Normal 10 2 4 2_Degree data" xfId="1652"/>
    <cellStyle name="Normal 10 2 4 3" xfId="988"/>
    <cellStyle name="Normal 10 2 4 3 2" xfId="2719"/>
    <cellStyle name="Normal 10 2 4 3 2 2" xfId="16403"/>
    <cellStyle name="Normal 10 2 4 3 2 2 2" xfId="26476"/>
    <cellStyle name="Normal 10 2 4 3 2 3" xfId="12696"/>
    <cellStyle name="Normal 10 2 4 3 2 4" xfId="7389"/>
    <cellStyle name="Normal 10 2 4 3 2 5" xfId="21469"/>
    <cellStyle name="Normal 10 2 4 3 3" xfId="3992"/>
    <cellStyle name="Normal 10 2 4 3 3 2" xfId="17637"/>
    <cellStyle name="Normal 10 2 4 3 3 2 2" xfId="27888"/>
    <cellStyle name="Normal 10 2 4 3 3 3" xfId="14058"/>
    <cellStyle name="Normal 10 2 4 3 3 4" xfId="8801"/>
    <cellStyle name="Normal 10 2 4 3 3 5" xfId="22881"/>
    <cellStyle name="Normal 10 2 4 3 4" xfId="6505"/>
    <cellStyle name="Normal 10 2 4 3 4 2" xfId="15589"/>
    <cellStyle name="Normal 10 2 4 3 4 3" xfId="25593"/>
    <cellStyle name="Normal 10 2 4 3 5" xfId="10255"/>
    <cellStyle name="Normal 10 2 4 3 5 2" xfId="19082"/>
    <cellStyle name="Normal 10 2 4 3 5 3" xfId="29333"/>
    <cellStyle name="Normal 10 2 4 3 6" xfId="11699"/>
    <cellStyle name="Normal 10 2 4 3 6 2" xfId="24075"/>
    <cellStyle name="Normal 10 2 4 3 7" xfId="4983"/>
    <cellStyle name="Normal 10 2 4 3 8" xfId="20586"/>
    <cellStyle name="Normal 10 2 4 4" xfId="1346"/>
    <cellStyle name="Normal 10 2 4 4 2" xfId="3067"/>
    <cellStyle name="Normal 10 2 4 4 2 2" xfId="16613"/>
    <cellStyle name="Normal 10 2 4 4 2 2 2" xfId="26831"/>
    <cellStyle name="Normal 10 2 4 4 2 3" xfId="13035"/>
    <cellStyle name="Normal 10 2 4 4 2 4" xfId="7744"/>
    <cellStyle name="Normal 10 2 4 4 2 5" xfId="21824"/>
    <cellStyle name="Normal 10 2 4 4 3" xfId="4340"/>
    <cellStyle name="Normal 10 2 4 4 3 2" xfId="17985"/>
    <cellStyle name="Normal 10 2 4 4 3 2 2" xfId="28236"/>
    <cellStyle name="Normal 10 2 4 4 3 3" xfId="14406"/>
    <cellStyle name="Normal 10 2 4 4 3 4" xfId="9149"/>
    <cellStyle name="Normal 10 2 4 4 3 5" xfId="23229"/>
    <cellStyle name="Normal 10 2 4 4 4" xfId="6860"/>
    <cellStyle name="Normal 10 2 4 4 4 2" xfId="15944"/>
    <cellStyle name="Normal 10 2 4 4 4 3" xfId="25948"/>
    <cellStyle name="Normal 10 2 4 4 5" xfId="10603"/>
    <cellStyle name="Normal 10 2 4 4 5 2" xfId="19430"/>
    <cellStyle name="Normal 10 2 4 4 5 3" xfId="29681"/>
    <cellStyle name="Normal 10 2 4 4 6" xfId="12049"/>
    <cellStyle name="Normal 10 2 4 4 6 2" xfId="24430"/>
    <cellStyle name="Normal 10 2 4 4 7" xfId="5338"/>
    <cellStyle name="Normal 10 2 4 4 8" xfId="20941"/>
    <cellStyle name="Normal 10 2 4 5" xfId="1806"/>
    <cellStyle name="Normal 10 2 4 5 2" xfId="3412"/>
    <cellStyle name="Normal 10 2 4 5 2 2" xfId="16966"/>
    <cellStyle name="Normal 10 2 4 5 2 2 2" xfId="27185"/>
    <cellStyle name="Normal 10 2 4 5 2 3" xfId="13387"/>
    <cellStyle name="Normal 10 2 4 5 2 4" xfId="8098"/>
    <cellStyle name="Normal 10 2 4 5 2 5" xfId="22178"/>
    <cellStyle name="Normal 10 2 4 5 3" xfId="4625"/>
    <cellStyle name="Normal 10 2 4 5 3 2" xfId="18330"/>
    <cellStyle name="Normal 10 2 4 5 3 2 2" xfId="28581"/>
    <cellStyle name="Normal 10 2 4 5 3 3" xfId="14751"/>
    <cellStyle name="Normal 10 2 4 5 3 4" xfId="9494"/>
    <cellStyle name="Normal 10 2 4 5 3 5" xfId="23574"/>
    <cellStyle name="Normal 10 2 4 5 4" xfId="6391"/>
    <cellStyle name="Normal 10 2 4 5 4 2" xfId="15477"/>
    <cellStyle name="Normal 10 2 4 5 4 3" xfId="25481"/>
    <cellStyle name="Normal 10 2 4 5 5" xfId="10948"/>
    <cellStyle name="Normal 10 2 4 5 5 2" xfId="19775"/>
    <cellStyle name="Normal 10 2 4 5 5 3" xfId="30026"/>
    <cellStyle name="Normal 10 2 4 5 6" xfId="12394"/>
    <cellStyle name="Normal 10 2 4 5 6 2" xfId="24784"/>
    <cellStyle name="Normal 10 2 4 5 7" xfId="5692"/>
    <cellStyle name="Normal 10 2 4 5 8" xfId="20474"/>
    <cellStyle name="Normal 10 2 4 6" xfId="2369"/>
    <cellStyle name="Normal 10 2 4 6 2" xfId="16320"/>
    <cellStyle name="Normal 10 2 4 6 2 2" xfId="26364"/>
    <cellStyle name="Normal 10 2 4 6 3" xfId="12882"/>
    <cellStyle name="Normal 10 2 4 6 4" xfId="7277"/>
    <cellStyle name="Normal 10 2 4 6 5" xfId="21357"/>
    <cellStyle name="Normal 10 2 4 7" xfId="3788"/>
    <cellStyle name="Normal 10 2 4 7 2" xfId="17287"/>
    <cellStyle name="Normal 10 2 4 7 2 2" xfId="27538"/>
    <cellStyle name="Normal 10 2 4 7 3" xfId="13708"/>
    <cellStyle name="Normal 10 2 4 7 4" xfId="8451"/>
    <cellStyle name="Normal 10 2 4 7 5" xfId="22531"/>
    <cellStyle name="Normal 10 2 4 8" xfId="6012"/>
    <cellStyle name="Normal 10 2 4 8 2" xfId="15098"/>
    <cellStyle name="Normal 10 2 4 8 3" xfId="25102"/>
    <cellStyle name="Normal 10 2 4 9" xfId="9905"/>
    <cellStyle name="Normal 10 2 4 9 2" xfId="18732"/>
    <cellStyle name="Normal 10 2 4 9 3" xfId="28983"/>
    <cellStyle name="Normal 10 2 4_Degree data" xfId="1607"/>
    <cellStyle name="Normal 10 2 5" xfId="372"/>
    <cellStyle name="Normal 10 2 5 10" xfId="735"/>
    <cellStyle name="Normal 10 2 5 11" xfId="20195"/>
    <cellStyle name="Normal 10 2 5 2" xfId="990"/>
    <cellStyle name="Normal 10 2 5 2 2" xfId="2721"/>
    <cellStyle name="Normal 10 2 5 2 2 2" xfId="16615"/>
    <cellStyle name="Normal 10 2 5 2 2 2 2" xfId="26833"/>
    <cellStyle name="Normal 10 2 5 2 2 3" xfId="13037"/>
    <cellStyle name="Normal 10 2 5 2 2 4" xfId="7746"/>
    <cellStyle name="Normal 10 2 5 2 2 5" xfId="21826"/>
    <cellStyle name="Normal 10 2 5 2 3" xfId="3994"/>
    <cellStyle name="Normal 10 2 5 2 3 2" xfId="17639"/>
    <cellStyle name="Normal 10 2 5 2 3 2 2" xfId="27890"/>
    <cellStyle name="Normal 10 2 5 2 3 3" xfId="14060"/>
    <cellStyle name="Normal 10 2 5 2 3 4" xfId="8803"/>
    <cellStyle name="Normal 10 2 5 2 3 5" xfId="22883"/>
    <cellStyle name="Normal 10 2 5 2 4" xfId="6862"/>
    <cellStyle name="Normal 10 2 5 2 4 2" xfId="15946"/>
    <cellStyle name="Normal 10 2 5 2 4 3" xfId="25950"/>
    <cellStyle name="Normal 10 2 5 2 5" xfId="10257"/>
    <cellStyle name="Normal 10 2 5 2 5 2" xfId="19084"/>
    <cellStyle name="Normal 10 2 5 2 5 3" xfId="29335"/>
    <cellStyle name="Normal 10 2 5 2 6" xfId="11701"/>
    <cellStyle name="Normal 10 2 5 2 6 2" xfId="24432"/>
    <cellStyle name="Normal 10 2 5 2 7" xfId="5340"/>
    <cellStyle name="Normal 10 2 5 2 8" xfId="20943"/>
    <cellStyle name="Normal 10 2 5 3" xfId="1348"/>
    <cellStyle name="Normal 10 2 5 3 2" xfId="3069"/>
    <cellStyle name="Normal 10 2 5 3 2 2" xfId="17066"/>
    <cellStyle name="Normal 10 2 5 3 2 2 2" xfId="27285"/>
    <cellStyle name="Normal 10 2 5 3 2 3" xfId="13487"/>
    <cellStyle name="Normal 10 2 5 3 2 4" xfId="8198"/>
    <cellStyle name="Normal 10 2 5 3 2 5" xfId="22278"/>
    <cellStyle name="Normal 10 2 5 3 3" xfId="4342"/>
    <cellStyle name="Normal 10 2 5 3 3 2" xfId="17987"/>
    <cellStyle name="Normal 10 2 5 3 3 2 2" xfId="28238"/>
    <cellStyle name="Normal 10 2 5 3 3 3" xfId="14408"/>
    <cellStyle name="Normal 10 2 5 3 3 4" xfId="9151"/>
    <cellStyle name="Normal 10 2 5 3 3 5" xfId="23231"/>
    <cellStyle name="Normal 10 2 5 3 4" xfId="6605"/>
    <cellStyle name="Normal 10 2 5 3 4 2" xfId="15689"/>
    <cellStyle name="Normal 10 2 5 3 4 3" xfId="25693"/>
    <cellStyle name="Normal 10 2 5 3 5" xfId="10605"/>
    <cellStyle name="Normal 10 2 5 3 5 2" xfId="19432"/>
    <cellStyle name="Normal 10 2 5 3 5 3" xfId="29683"/>
    <cellStyle name="Normal 10 2 5 3 6" xfId="12051"/>
    <cellStyle name="Normal 10 2 5 3 6 2" xfId="24884"/>
    <cellStyle name="Normal 10 2 5 3 7" xfId="5792"/>
    <cellStyle name="Normal 10 2 5 3 8" xfId="20686"/>
    <cellStyle name="Normal 10 2 5 4" xfId="1912"/>
    <cellStyle name="Normal 10 2 5 4 2" xfId="3512"/>
    <cellStyle name="Normal 10 2 5 4 2 2" xfId="18430"/>
    <cellStyle name="Normal 10 2 5 4 2 2 2" xfId="28681"/>
    <cellStyle name="Normal 10 2 5 4 2 3" xfId="14851"/>
    <cellStyle name="Normal 10 2 5 4 2 4" xfId="9594"/>
    <cellStyle name="Normal 10 2 5 4 2 5" xfId="23674"/>
    <cellStyle name="Normal 10 2 5 4 3" xfId="11048"/>
    <cellStyle name="Normal 10 2 5 4 3 2" xfId="19875"/>
    <cellStyle name="Normal 10 2 5 4 3 3" xfId="30126"/>
    <cellStyle name="Normal 10 2 5 4 4" xfId="12494"/>
    <cellStyle name="Normal 10 2 5 4 4 2" xfId="26576"/>
    <cellStyle name="Normal 10 2 5 4 5" xfId="7489"/>
    <cellStyle name="Normal 10 2 5 4 6" xfId="21569"/>
    <cellStyle name="Normal 10 2 5 5" xfId="2469"/>
    <cellStyle name="Normal 10 2 5 5 2" xfId="17387"/>
    <cellStyle name="Normal 10 2 5 5 2 2" xfId="27638"/>
    <cellStyle name="Normal 10 2 5 5 3" xfId="13808"/>
    <cellStyle name="Normal 10 2 5 5 4" xfId="8551"/>
    <cellStyle name="Normal 10 2 5 5 5" xfId="22631"/>
    <cellStyle name="Normal 10 2 5 6" xfId="6112"/>
    <cellStyle name="Normal 10 2 5 6 2" xfId="15198"/>
    <cellStyle name="Normal 10 2 5 6 3" xfId="25202"/>
    <cellStyle name="Normal 10 2 5 7" xfId="10005"/>
    <cellStyle name="Normal 10 2 5 7 2" xfId="18832"/>
    <cellStyle name="Normal 10 2 5 7 3" xfId="29083"/>
    <cellStyle name="Normal 10 2 5 8" xfId="11449"/>
    <cellStyle name="Normal 10 2 5 8 2" xfId="24175"/>
    <cellStyle name="Normal 10 2 5 9" xfId="5083"/>
    <cellStyle name="Normal 10 2 5_Degree data" xfId="1656"/>
    <cellStyle name="Normal 10 2 6" xfId="213"/>
    <cellStyle name="Normal 10 2 6 10" xfId="583"/>
    <cellStyle name="Normal 10 2 6 11" xfId="20541"/>
    <cellStyle name="Normal 10 2 6 2" xfId="991"/>
    <cellStyle name="Normal 10 2 6 2 2" xfId="2722"/>
    <cellStyle name="Normal 10 2 6 2 2 2" xfId="16616"/>
    <cellStyle name="Normal 10 2 6 2 2 2 2" xfId="26834"/>
    <cellStyle name="Normal 10 2 6 2 2 3" xfId="13038"/>
    <cellStyle name="Normal 10 2 6 2 2 4" xfId="7747"/>
    <cellStyle name="Normal 10 2 6 2 2 5" xfId="21827"/>
    <cellStyle name="Normal 10 2 6 2 3" xfId="3995"/>
    <cellStyle name="Normal 10 2 6 2 3 2" xfId="17640"/>
    <cellStyle name="Normal 10 2 6 2 3 2 2" xfId="27891"/>
    <cellStyle name="Normal 10 2 6 2 3 3" xfId="14061"/>
    <cellStyle name="Normal 10 2 6 2 3 4" xfId="8804"/>
    <cellStyle name="Normal 10 2 6 2 3 5" xfId="22884"/>
    <cellStyle name="Normal 10 2 6 2 4" xfId="6863"/>
    <cellStyle name="Normal 10 2 6 2 4 2" xfId="15947"/>
    <cellStyle name="Normal 10 2 6 2 4 3" xfId="25951"/>
    <cellStyle name="Normal 10 2 6 2 5" xfId="10258"/>
    <cellStyle name="Normal 10 2 6 2 5 2" xfId="19085"/>
    <cellStyle name="Normal 10 2 6 2 5 3" xfId="29336"/>
    <cellStyle name="Normal 10 2 6 2 6" xfId="11702"/>
    <cellStyle name="Normal 10 2 6 2 6 2" xfId="24433"/>
    <cellStyle name="Normal 10 2 6 2 7" xfId="5341"/>
    <cellStyle name="Normal 10 2 6 2 8" xfId="20944"/>
    <cellStyle name="Normal 10 2 6 3" xfId="1349"/>
    <cellStyle name="Normal 10 2 6 3 2" xfId="3070"/>
    <cellStyle name="Normal 10 2 6 3 2 2" xfId="16921"/>
    <cellStyle name="Normal 10 2 6 3 2 2 2" xfId="27140"/>
    <cellStyle name="Normal 10 2 6 3 2 3" xfId="13343"/>
    <cellStyle name="Normal 10 2 6 3 2 4" xfId="8053"/>
    <cellStyle name="Normal 10 2 6 3 2 5" xfId="22133"/>
    <cellStyle name="Normal 10 2 6 3 3" xfId="4343"/>
    <cellStyle name="Normal 10 2 6 3 3 2" xfId="17988"/>
    <cellStyle name="Normal 10 2 6 3 3 2 2" xfId="28239"/>
    <cellStyle name="Normal 10 2 6 3 3 3" xfId="14409"/>
    <cellStyle name="Normal 10 2 6 3 3 4" xfId="9152"/>
    <cellStyle name="Normal 10 2 6 3 3 5" xfId="23232"/>
    <cellStyle name="Normal 10 2 6 3 4" xfId="7141"/>
    <cellStyle name="Normal 10 2 6 3 4 2" xfId="16224"/>
    <cellStyle name="Normal 10 2 6 3 4 3" xfId="26228"/>
    <cellStyle name="Normal 10 2 6 3 5" xfId="10606"/>
    <cellStyle name="Normal 10 2 6 3 5 2" xfId="19433"/>
    <cellStyle name="Normal 10 2 6 3 5 3" xfId="29684"/>
    <cellStyle name="Normal 10 2 6 3 6" xfId="12052"/>
    <cellStyle name="Normal 10 2 6 3 6 2" xfId="24739"/>
    <cellStyle name="Normal 10 2 6 3 7" xfId="5647"/>
    <cellStyle name="Normal 10 2 6 3 8" xfId="21221"/>
    <cellStyle name="Normal 10 2 6 4" xfId="1753"/>
    <cellStyle name="Normal 10 2 6 4 2" xfId="3367"/>
    <cellStyle name="Normal 10 2 6 4 2 2" xfId="18285"/>
    <cellStyle name="Normal 10 2 6 4 2 2 2" xfId="28536"/>
    <cellStyle name="Normal 10 2 6 4 2 3" xfId="14706"/>
    <cellStyle name="Normal 10 2 6 4 2 4" xfId="9449"/>
    <cellStyle name="Normal 10 2 6 4 2 5" xfId="23529"/>
    <cellStyle name="Normal 10 2 6 4 3" xfId="10903"/>
    <cellStyle name="Normal 10 2 6 4 3 2" xfId="19730"/>
    <cellStyle name="Normal 10 2 6 4 3 3" xfId="29981"/>
    <cellStyle name="Normal 10 2 6 4 4" xfId="12349"/>
    <cellStyle name="Normal 10 2 6 4 4 2" xfId="26431"/>
    <cellStyle name="Normal 10 2 6 4 5" xfId="7344"/>
    <cellStyle name="Normal 10 2 6 4 6" xfId="21424"/>
    <cellStyle name="Normal 10 2 6 5" xfId="2324"/>
    <cellStyle name="Normal 10 2 6 5 2" xfId="17240"/>
    <cellStyle name="Normal 10 2 6 5 2 2" xfId="27491"/>
    <cellStyle name="Normal 10 2 6 5 3" xfId="13661"/>
    <cellStyle name="Normal 10 2 6 5 4" xfId="8404"/>
    <cellStyle name="Normal 10 2 6 5 5" xfId="22484"/>
    <cellStyle name="Normal 10 2 6 6" xfId="6460"/>
    <cellStyle name="Normal 10 2 6 6 2" xfId="15544"/>
    <cellStyle name="Normal 10 2 6 6 3" xfId="25548"/>
    <cellStyle name="Normal 10 2 6 7" xfId="9860"/>
    <cellStyle name="Normal 10 2 6 7 2" xfId="18687"/>
    <cellStyle name="Normal 10 2 6 7 3" xfId="28938"/>
    <cellStyle name="Normal 10 2 6 8" xfId="11304"/>
    <cellStyle name="Normal 10 2 6 8 2" xfId="24030"/>
    <cellStyle name="Normal 10 2 6 9" xfId="4938"/>
    <cellStyle name="Normal 10 2 6_Degree data" xfId="1651"/>
    <cellStyle name="Normal 10 2 7" xfId="979"/>
    <cellStyle name="Normal 10 2 7 2" xfId="2710"/>
    <cellStyle name="Normal 10 2 7 2 2" xfId="16604"/>
    <cellStyle name="Normal 10 2 7 2 2 2" xfId="26822"/>
    <cellStyle name="Normal 10 2 7 2 3" xfId="13026"/>
    <cellStyle name="Normal 10 2 7 2 4" xfId="7735"/>
    <cellStyle name="Normal 10 2 7 2 5" xfId="21815"/>
    <cellStyle name="Normal 10 2 7 3" xfId="3983"/>
    <cellStyle name="Normal 10 2 7 3 2" xfId="17628"/>
    <cellStyle name="Normal 10 2 7 3 2 2" xfId="27879"/>
    <cellStyle name="Normal 10 2 7 3 3" xfId="14049"/>
    <cellStyle name="Normal 10 2 7 3 4" xfId="8792"/>
    <cellStyle name="Normal 10 2 7 3 5" xfId="22872"/>
    <cellStyle name="Normal 10 2 7 4" xfId="6851"/>
    <cellStyle name="Normal 10 2 7 4 2" xfId="15935"/>
    <cellStyle name="Normal 10 2 7 4 3" xfId="25939"/>
    <cellStyle name="Normal 10 2 7 5" xfId="10246"/>
    <cellStyle name="Normal 10 2 7 5 2" xfId="19073"/>
    <cellStyle name="Normal 10 2 7 5 3" xfId="29324"/>
    <cellStyle name="Normal 10 2 7 6" xfId="11690"/>
    <cellStyle name="Normal 10 2 7 6 2" xfId="24421"/>
    <cellStyle name="Normal 10 2 7 7" xfId="5329"/>
    <cellStyle name="Normal 10 2 7 8" xfId="20932"/>
    <cellStyle name="Normal 10 2 8" xfId="1337"/>
    <cellStyle name="Normal 10 2 8 2" xfId="3058"/>
    <cellStyle name="Normal 10 2 8 2 2" xfId="16901"/>
    <cellStyle name="Normal 10 2 8 2 2 2" xfId="27120"/>
    <cellStyle name="Normal 10 2 8 2 3" xfId="13323"/>
    <cellStyle name="Normal 10 2 8 2 4" xfId="8033"/>
    <cellStyle name="Normal 10 2 8 2 5" xfId="22113"/>
    <cellStyle name="Normal 10 2 8 3" xfId="4331"/>
    <cellStyle name="Normal 10 2 8 3 2" xfId="17976"/>
    <cellStyle name="Normal 10 2 8 3 2 2" xfId="28227"/>
    <cellStyle name="Normal 10 2 8 3 3" xfId="14397"/>
    <cellStyle name="Normal 10 2 8 3 4" xfId="9140"/>
    <cellStyle name="Normal 10 2 8 3 5" xfId="23220"/>
    <cellStyle name="Normal 10 2 8 4" xfId="6285"/>
    <cellStyle name="Normal 10 2 8 4 2" xfId="15371"/>
    <cellStyle name="Normal 10 2 8 4 3" xfId="25375"/>
    <cellStyle name="Normal 10 2 8 5" xfId="10594"/>
    <cellStyle name="Normal 10 2 8 5 2" xfId="19421"/>
    <cellStyle name="Normal 10 2 8 5 3" xfId="29672"/>
    <cellStyle name="Normal 10 2 8 6" xfId="12040"/>
    <cellStyle name="Normal 10 2 8 6 2" xfId="24719"/>
    <cellStyle name="Normal 10 2 8 7" xfId="5627"/>
    <cellStyle name="Normal 10 2 8 8" xfId="20368"/>
    <cellStyle name="Normal 10 2 9" xfId="1733"/>
    <cellStyle name="Normal 10 2 9 2" xfId="3347"/>
    <cellStyle name="Normal 10 2 9 2 2" xfId="18265"/>
    <cellStyle name="Normal 10 2 9 2 2 2" xfId="28516"/>
    <cellStyle name="Normal 10 2 9 2 3" xfId="14686"/>
    <cellStyle name="Normal 10 2 9 2 4" xfId="9429"/>
    <cellStyle name="Normal 10 2 9 2 5" xfId="23509"/>
    <cellStyle name="Normal 10 2 9 3" xfId="10883"/>
    <cellStyle name="Normal 10 2 9 3 2" xfId="19710"/>
    <cellStyle name="Normal 10 2 9 3 3" xfId="29961"/>
    <cellStyle name="Normal 10 2 9 4" xfId="12329"/>
    <cellStyle name="Normal 10 2 9 4 2" xfId="26258"/>
    <cellStyle name="Normal 10 2 9 5" xfId="7171"/>
    <cellStyle name="Normal 10 2 9 6" xfId="21251"/>
    <cellStyle name="Normal 10 2_Degree data" xfId="1704"/>
    <cellStyle name="Normal 10 3" xfId="162"/>
    <cellStyle name="Normal 10 3 2" xfId="232"/>
    <cellStyle name="Normal 10 3 2 10" xfId="11320"/>
    <cellStyle name="Normal 10 3 2 11" xfId="600"/>
    <cellStyle name="Normal 10 3 2 12" xfId="20066"/>
    <cellStyle name="Normal 10 3 2 2" xfId="299"/>
    <cellStyle name="Normal 10 3 2 3" xfId="464"/>
    <cellStyle name="Normal 10 3 2 3 10" xfId="4855"/>
    <cellStyle name="Normal 10 3 2 3 11" xfId="826"/>
    <cellStyle name="Normal 10 3 2 3 12" xfId="20284"/>
    <cellStyle name="Normal 10 3 2 3 2" xfId="993"/>
    <cellStyle name="Normal 10 3 2 3 2 2" xfId="2724"/>
    <cellStyle name="Normal 10 3 2 3 2 2 2" xfId="16492"/>
    <cellStyle name="Normal 10 3 2 3 2 2 2 2" xfId="26665"/>
    <cellStyle name="Normal 10 3 2 3 2 2 3" xfId="12655"/>
    <cellStyle name="Normal 10 3 2 3 2 2 4" xfId="7578"/>
    <cellStyle name="Normal 10 3 2 3 2 2 5" xfId="21658"/>
    <cellStyle name="Normal 10 3 2 3 2 3" xfId="3997"/>
    <cellStyle name="Normal 10 3 2 3 2 3 2" xfId="17642"/>
    <cellStyle name="Normal 10 3 2 3 2 3 2 2" xfId="27893"/>
    <cellStyle name="Normal 10 3 2 3 2 3 3" xfId="14063"/>
    <cellStyle name="Normal 10 3 2 3 2 3 4" xfId="8806"/>
    <cellStyle name="Normal 10 3 2 3 2 3 5" xfId="22886"/>
    <cellStyle name="Normal 10 3 2 3 2 4" xfId="6694"/>
    <cellStyle name="Normal 10 3 2 3 2 4 2" xfId="15778"/>
    <cellStyle name="Normal 10 3 2 3 2 4 3" xfId="25782"/>
    <cellStyle name="Normal 10 3 2 3 2 5" xfId="10260"/>
    <cellStyle name="Normal 10 3 2 3 2 5 2" xfId="19087"/>
    <cellStyle name="Normal 10 3 2 3 2 5 3" xfId="29338"/>
    <cellStyle name="Normal 10 3 2 3 2 6" xfId="11704"/>
    <cellStyle name="Normal 10 3 2 3 2 6 2" xfId="24264"/>
    <cellStyle name="Normal 10 3 2 3 2 7" xfId="5172"/>
    <cellStyle name="Normal 10 3 2 3 2 8" xfId="20775"/>
    <cellStyle name="Normal 10 3 2 3 3" xfId="1351"/>
    <cellStyle name="Normal 10 3 2 3 3 2" xfId="3072"/>
    <cellStyle name="Normal 10 3 2 3 3 2 2" xfId="16618"/>
    <cellStyle name="Normal 10 3 2 3 3 2 2 2" xfId="26836"/>
    <cellStyle name="Normal 10 3 2 3 3 2 3" xfId="13040"/>
    <cellStyle name="Normal 10 3 2 3 3 2 4" xfId="7749"/>
    <cellStyle name="Normal 10 3 2 3 3 2 5" xfId="21829"/>
    <cellStyle name="Normal 10 3 2 3 3 3" xfId="4345"/>
    <cellStyle name="Normal 10 3 2 3 3 3 2" xfId="17990"/>
    <cellStyle name="Normal 10 3 2 3 3 3 2 2" xfId="28241"/>
    <cellStyle name="Normal 10 3 2 3 3 3 3" xfId="14411"/>
    <cellStyle name="Normal 10 3 2 3 3 3 4" xfId="9154"/>
    <cellStyle name="Normal 10 3 2 3 3 3 5" xfId="23234"/>
    <cellStyle name="Normal 10 3 2 3 3 4" xfId="6865"/>
    <cellStyle name="Normal 10 3 2 3 3 4 2" xfId="15949"/>
    <cellStyle name="Normal 10 3 2 3 3 4 3" xfId="25953"/>
    <cellStyle name="Normal 10 3 2 3 3 5" xfId="10608"/>
    <cellStyle name="Normal 10 3 2 3 3 5 2" xfId="19435"/>
    <cellStyle name="Normal 10 3 2 3 3 5 3" xfId="29686"/>
    <cellStyle name="Normal 10 3 2 3 3 6" xfId="12054"/>
    <cellStyle name="Normal 10 3 2 3 3 6 2" xfId="24435"/>
    <cellStyle name="Normal 10 3 2 3 3 7" xfId="5343"/>
    <cellStyle name="Normal 10 3 2 3 3 8" xfId="20946"/>
    <cellStyle name="Normal 10 3 2 3 4" xfId="2004"/>
    <cellStyle name="Normal 10 3 2 3 4 2" xfId="3601"/>
    <cellStyle name="Normal 10 3 2 3 4 2 2" xfId="17155"/>
    <cellStyle name="Normal 10 3 2 3 4 2 2 2" xfId="27374"/>
    <cellStyle name="Normal 10 3 2 3 4 2 3" xfId="13576"/>
    <cellStyle name="Normal 10 3 2 3 4 2 4" xfId="8287"/>
    <cellStyle name="Normal 10 3 2 3 4 2 5" xfId="22367"/>
    <cellStyle name="Normal 10 3 2 3 4 3" xfId="4714"/>
    <cellStyle name="Normal 10 3 2 3 4 3 2" xfId="18519"/>
    <cellStyle name="Normal 10 3 2 3 4 3 2 2" xfId="28770"/>
    <cellStyle name="Normal 10 3 2 3 4 3 3" xfId="14940"/>
    <cellStyle name="Normal 10 3 2 3 4 3 4" xfId="9683"/>
    <cellStyle name="Normal 10 3 2 3 4 3 5" xfId="23763"/>
    <cellStyle name="Normal 10 3 2 3 4 4" xfId="6375"/>
    <cellStyle name="Normal 10 3 2 3 4 4 2" xfId="15461"/>
    <cellStyle name="Normal 10 3 2 3 4 4 3" xfId="25465"/>
    <cellStyle name="Normal 10 3 2 3 4 5" xfId="11137"/>
    <cellStyle name="Normal 10 3 2 3 4 5 2" xfId="19964"/>
    <cellStyle name="Normal 10 3 2 3 4 5 3" xfId="30215"/>
    <cellStyle name="Normal 10 3 2 3 4 6" xfId="12583"/>
    <cellStyle name="Normal 10 3 2 3 4 6 2" xfId="24973"/>
    <cellStyle name="Normal 10 3 2 3 4 7" xfId="5881"/>
    <cellStyle name="Normal 10 3 2 3 4 8" xfId="20458"/>
    <cellStyle name="Normal 10 3 2 3 5" xfId="2558"/>
    <cellStyle name="Normal 10 3 2 3 5 2" xfId="16304"/>
    <cellStyle name="Normal 10 3 2 3 5 2 2" xfId="26348"/>
    <cellStyle name="Normal 10 3 2 3 5 3" xfId="12856"/>
    <cellStyle name="Normal 10 3 2 3 5 4" xfId="7261"/>
    <cellStyle name="Normal 10 3 2 3 5 5" xfId="21341"/>
    <cellStyle name="Normal 10 3 2 3 6" xfId="3876"/>
    <cellStyle name="Normal 10 3 2 3 6 2" xfId="17476"/>
    <cellStyle name="Normal 10 3 2 3 6 2 2" xfId="27727"/>
    <cellStyle name="Normal 10 3 2 3 6 3" xfId="13897"/>
    <cellStyle name="Normal 10 3 2 3 6 4" xfId="8640"/>
    <cellStyle name="Normal 10 3 2 3 6 5" xfId="22720"/>
    <cellStyle name="Normal 10 3 2 3 7" xfId="6201"/>
    <cellStyle name="Normal 10 3 2 3 7 2" xfId="15287"/>
    <cellStyle name="Normal 10 3 2 3 7 3" xfId="25291"/>
    <cellStyle name="Normal 10 3 2 3 8" xfId="10094"/>
    <cellStyle name="Normal 10 3 2 3 8 2" xfId="18921"/>
    <cellStyle name="Normal 10 3 2 3 8 3" xfId="29172"/>
    <cellStyle name="Normal 10 3 2 3 9" xfId="11538"/>
    <cellStyle name="Normal 10 3 2 3 9 2" xfId="23947"/>
    <cellStyle name="Normal 10 3 2 3_Degree data" xfId="1655"/>
    <cellStyle name="Normal 10 3 2 4" xfId="992"/>
    <cellStyle name="Normal 10 3 2 4 2" xfId="2723"/>
    <cellStyle name="Normal 10 3 2 4 2 2" xfId="16386"/>
    <cellStyle name="Normal 10 3 2 4 2 2 2" xfId="26447"/>
    <cellStyle name="Normal 10 3 2 4 2 3" xfId="12808"/>
    <cellStyle name="Normal 10 3 2 4 2 4" xfId="7360"/>
    <cellStyle name="Normal 10 3 2 4 2 5" xfId="21440"/>
    <cellStyle name="Normal 10 3 2 4 3" xfId="3996"/>
    <cellStyle name="Normal 10 3 2 4 3 2" xfId="17641"/>
    <cellStyle name="Normal 10 3 2 4 3 2 2" xfId="27892"/>
    <cellStyle name="Normal 10 3 2 4 3 3" xfId="14062"/>
    <cellStyle name="Normal 10 3 2 4 3 4" xfId="8805"/>
    <cellStyle name="Normal 10 3 2 4 3 5" xfId="22885"/>
    <cellStyle name="Normal 10 3 2 4 4" xfId="6476"/>
    <cellStyle name="Normal 10 3 2 4 4 2" xfId="15560"/>
    <cellStyle name="Normal 10 3 2 4 4 3" xfId="25564"/>
    <cellStyle name="Normal 10 3 2 4 5" xfId="10259"/>
    <cellStyle name="Normal 10 3 2 4 5 2" xfId="19086"/>
    <cellStyle name="Normal 10 3 2 4 5 3" xfId="29337"/>
    <cellStyle name="Normal 10 3 2 4 6" xfId="11703"/>
    <cellStyle name="Normal 10 3 2 4 6 2" xfId="24046"/>
    <cellStyle name="Normal 10 3 2 4 7" xfId="4954"/>
    <cellStyle name="Normal 10 3 2 4 8" xfId="20557"/>
    <cellStyle name="Normal 10 3 2 5" xfId="1350"/>
    <cellStyle name="Normal 10 3 2 5 2" xfId="3071"/>
    <cellStyle name="Normal 10 3 2 5 2 2" xfId="16617"/>
    <cellStyle name="Normal 10 3 2 5 2 2 2" xfId="26835"/>
    <cellStyle name="Normal 10 3 2 5 2 3" xfId="13039"/>
    <cellStyle name="Normal 10 3 2 5 2 4" xfId="7748"/>
    <cellStyle name="Normal 10 3 2 5 2 5" xfId="21828"/>
    <cellStyle name="Normal 10 3 2 5 3" xfId="4344"/>
    <cellStyle name="Normal 10 3 2 5 3 2" xfId="17989"/>
    <cellStyle name="Normal 10 3 2 5 3 2 2" xfId="28240"/>
    <cellStyle name="Normal 10 3 2 5 3 3" xfId="14410"/>
    <cellStyle name="Normal 10 3 2 5 3 4" xfId="9153"/>
    <cellStyle name="Normal 10 3 2 5 3 5" xfId="23233"/>
    <cellStyle name="Normal 10 3 2 5 4" xfId="6864"/>
    <cellStyle name="Normal 10 3 2 5 4 2" xfId="15948"/>
    <cellStyle name="Normal 10 3 2 5 4 3" xfId="25952"/>
    <cellStyle name="Normal 10 3 2 5 5" xfId="10607"/>
    <cellStyle name="Normal 10 3 2 5 5 2" xfId="19434"/>
    <cellStyle name="Normal 10 3 2 5 5 3" xfId="29685"/>
    <cellStyle name="Normal 10 3 2 5 6" xfId="12053"/>
    <cellStyle name="Normal 10 3 2 5 6 2" xfId="24434"/>
    <cellStyle name="Normal 10 3 2 5 7" xfId="5342"/>
    <cellStyle name="Normal 10 3 2 5 8" xfId="20945"/>
    <cellStyle name="Normal 10 3 2 6" xfId="1772"/>
    <cellStyle name="Normal 10 3 2 6 2" xfId="3383"/>
    <cellStyle name="Normal 10 3 2 6 2 2" xfId="18301"/>
    <cellStyle name="Normal 10 3 2 6 2 2 2" xfId="28552"/>
    <cellStyle name="Normal 10 3 2 6 2 3" xfId="14722"/>
    <cellStyle name="Normal 10 3 2 6 2 4" xfId="9465"/>
    <cellStyle name="Normal 10 3 2 6 2 5" xfId="23545"/>
    <cellStyle name="Normal 10 3 2 6 3" xfId="8069"/>
    <cellStyle name="Normal 10 3 2 6 3 2" xfId="16937"/>
    <cellStyle name="Normal 10 3 2 6 3 3" xfId="27156"/>
    <cellStyle name="Normal 10 3 2 6 4" xfId="10919"/>
    <cellStyle name="Normal 10 3 2 6 4 2" xfId="19746"/>
    <cellStyle name="Normal 10 3 2 6 4 3" xfId="29997"/>
    <cellStyle name="Normal 10 3 2 6 5" xfId="12365"/>
    <cellStyle name="Normal 10 3 2 6 5 2" xfId="24755"/>
    <cellStyle name="Normal 10 3 2 6 6" xfId="5663"/>
    <cellStyle name="Normal 10 3 2 6 7" xfId="22149"/>
    <cellStyle name="Normal 10 3 2 7" xfId="2340"/>
    <cellStyle name="Normal 10 3 2 7 2" xfId="17256"/>
    <cellStyle name="Normal 10 3 2 7 2 2" xfId="27507"/>
    <cellStyle name="Normal 10 3 2 7 3" xfId="13677"/>
    <cellStyle name="Normal 10 3 2 7 4" xfId="8420"/>
    <cellStyle name="Normal 10 3 2 7 5" xfId="22500"/>
    <cellStyle name="Normal 10 3 2 8" xfId="5983"/>
    <cellStyle name="Normal 10 3 2 8 2" xfId="15069"/>
    <cellStyle name="Normal 10 3 2 8 3" xfId="25073"/>
    <cellStyle name="Normal 10 3 2 9" xfId="9876"/>
    <cellStyle name="Normal 10 3 2 9 2" xfId="18703"/>
    <cellStyle name="Normal 10 3 2 9 3" xfId="28954"/>
    <cellStyle name="Normal 10 3 2_Degree data" xfId="1606"/>
    <cellStyle name="Normal 10 3 3" xfId="262"/>
    <cellStyle name="Normal 10 3 3 10" xfId="11345"/>
    <cellStyle name="Normal 10 3 3 10 2" xfId="23959"/>
    <cellStyle name="Normal 10 3 3 11" xfId="4867"/>
    <cellStyle name="Normal 10 3 3 12" xfId="627"/>
    <cellStyle name="Normal 10 3 3 13" xfId="20091"/>
    <cellStyle name="Normal 10 3 3 2" xfId="476"/>
    <cellStyle name="Normal 10 3 3 2 10" xfId="838"/>
    <cellStyle name="Normal 10 3 3 2 11" xfId="20296"/>
    <cellStyle name="Normal 10 3 3 2 2" xfId="995"/>
    <cellStyle name="Normal 10 3 3 2 2 2" xfId="2726"/>
    <cellStyle name="Normal 10 3 3 2 2 2 2" xfId="16620"/>
    <cellStyle name="Normal 10 3 3 2 2 2 2 2" xfId="26838"/>
    <cellStyle name="Normal 10 3 3 2 2 2 3" xfId="13042"/>
    <cellStyle name="Normal 10 3 3 2 2 2 4" xfId="7751"/>
    <cellStyle name="Normal 10 3 3 2 2 2 5" xfId="21831"/>
    <cellStyle name="Normal 10 3 3 2 2 3" xfId="3999"/>
    <cellStyle name="Normal 10 3 3 2 2 3 2" xfId="17644"/>
    <cellStyle name="Normal 10 3 3 2 2 3 2 2" xfId="27895"/>
    <cellStyle name="Normal 10 3 3 2 2 3 3" xfId="14065"/>
    <cellStyle name="Normal 10 3 3 2 2 3 4" xfId="8808"/>
    <cellStyle name="Normal 10 3 3 2 2 3 5" xfId="22888"/>
    <cellStyle name="Normal 10 3 3 2 2 4" xfId="6867"/>
    <cellStyle name="Normal 10 3 3 2 2 4 2" xfId="15951"/>
    <cellStyle name="Normal 10 3 3 2 2 4 3" xfId="25955"/>
    <cellStyle name="Normal 10 3 3 2 2 5" xfId="10262"/>
    <cellStyle name="Normal 10 3 3 2 2 5 2" xfId="19089"/>
    <cellStyle name="Normal 10 3 3 2 2 5 3" xfId="29340"/>
    <cellStyle name="Normal 10 3 3 2 2 6" xfId="11706"/>
    <cellStyle name="Normal 10 3 3 2 2 6 2" xfId="24437"/>
    <cellStyle name="Normal 10 3 3 2 2 7" xfId="5345"/>
    <cellStyle name="Normal 10 3 3 2 2 8" xfId="20948"/>
    <cellStyle name="Normal 10 3 3 2 3" xfId="1353"/>
    <cellStyle name="Normal 10 3 3 2 3 2" xfId="3074"/>
    <cellStyle name="Normal 10 3 3 2 3 2 2" xfId="17167"/>
    <cellStyle name="Normal 10 3 3 2 3 2 2 2" xfId="27386"/>
    <cellStyle name="Normal 10 3 3 2 3 2 3" xfId="13588"/>
    <cellStyle name="Normal 10 3 3 2 3 2 4" xfId="8299"/>
    <cellStyle name="Normal 10 3 3 2 3 2 5" xfId="22379"/>
    <cellStyle name="Normal 10 3 3 2 3 3" xfId="4347"/>
    <cellStyle name="Normal 10 3 3 2 3 3 2" xfId="17992"/>
    <cellStyle name="Normal 10 3 3 2 3 3 2 2" xfId="28243"/>
    <cellStyle name="Normal 10 3 3 2 3 3 3" xfId="14413"/>
    <cellStyle name="Normal 10 3 3 2 3 3 4" xfId="9156"/>
    <cellStyle name="Normal 10 3 3 2 3 3 5" xfId="23236"/>
    <cellStyle name="Normal 10 3 3 2 3 4" xfId="6706"/>
    <cellStyle name="Normal 10 3 3 2 3 4 2" xfId="15790"/>
    <cellStyle name="Normal 10 3 3 2 3 4 3" xfId="25794"/>
    <cellStyle name="Normal 10 3 3 2 3 5" xfId="10610"/>
    <cellStyle name="Normal 10 3 3 2 3 5 2" xfId="19437"/>
    <cellStyle name="Normal 10 3 3 2 3 5 3" xfId="29688"/>
    <cellStyle name="Normal 10 3 3 2 3 6" xfId="12056"/>
    <cellStyle name="Normal 10 3 3 2 3 6 2" xfId="24985"/>
    <cellStyle name="Normal 10 3 3 2 3 7" xfId="5893"/>
    <cellStyle name="Normal 10 3 3 2 3 8" xfId="20787"/>
    <cellStyle name="Normal 10 3 3 2 4" xfId="2016"/>
    <cellStyle name="Normal 10 3 3 2 4 2" xfId="3613"/>
    <cellStyle name="Normal 10 3 3 2 4 2 2" xfId="18531"/>
    <cellStyle name="Normal 10 3 3 2 4 2 2 2" xfId="28782"/>
    <cellStyle name="Normal 10 3 3 2 4 2 3" xfId="14952"/>
    <cellStyle name="Normal 10 3 3 2 4 2 4" xfId="9695"/>
    <cellStyle name="Normal 10 3 3 2 4 2 5" xfId="23775"/>
    <cellStyle name="Normal 10 3 3 2 4 3" xfId="11149"/>
    <cellStyle name="Normal 10 3 3 2 4 3 2" xfId="19976"/>
    <cellStyle name="Normal 10 3 3 2 4 3 3" xfId="30227"/>
    <cellStyle name="Normal 10 3 3 2 4 4" xfId="12595"/>
    <cellStyle name="Normal 10 3 3 2 4 4 2" xfId="26677"/>
    <cellStyle name="Normal 10 3 3 2 4 5" xfId="7590"/>
    <cellStyle name="Normal 10 3 3 2 4 6" xfId="21670"/>
    <cellStyle name="Normal 10 3 3 2 5" xfId="2570"/>
    <cellStyle name="Normal 10 3 3 2 5 2" xfId="17488"/>
    <cellStyle name="Normal 10 3 3 2 5 2 2" xfId="27739"/>
    <cellStyle name="Normal 10 3 3 2 5 3" xfId="13909"/>
    <cellStyle name="Normal 10 3 3 2 5 4" xfId="8652"/>
    <cellStyle name="Normal 10 3 3 2 5 5" xfId="22732"/>
    <cellStyle name="Normal 10 3 3 2 6" xfId="6213"/>
    <cellStyle name="Normal 10 3 3 2 6 2" xfId="15299"/>
    <cellStyle name="Normal 10 3 3 2 6 3" xfId="25303"/>
    <cellStyle name="Normal 10 3 3 2 7" xfId="10106"/>
    <cellStyle name="Normal 10 3 3 2 7 2" xfId="18933"/>
    <cellStyle name="Normal 10 3 3 2 7 3" xfId="29184"/>
    <cellStyle name="Normal 10 3 3 2 8" xfId="11550"/>
    <cellStyle name="Normal 10 3 3 2 8 2" xfId="24276"/>
    <cellStyle name="Normal 10 3 3 2 9" xfId="5184"/>
    <cellStyle name="Normal 10 3 3 2_Degree data" xfId="1692"/>
    <cellStyle name="Normal 10 3 3 3" xfId="994"/>
    <cellStyle name="Normal 10 3 3 3 2" xfId="2725"/>
    <cellStyle name="Normal 10 3 3 3 2 2" xfId="16399"/>
    <cellStyle name="Normal 10 3 3 3 2 2 2" xfId="26472"/>
    <cellStyle name="Normal 10 3 3 3 2 3" xfId="12741"/>
    <cellStyle name="Normal 10 3 3 3 2 4" xfId="7385"/>
    <cellStyle name="Normal 10 3 3 3 2 5" xfId="21465"/>
    <cellStyle name="Normal 10 3 3 3 3" xfId="3998"/>
    <cellStyle name="Normal 10 3 3 3 3 2" xfId="17643"/>
    <cellStyle name="Normal 10 3 3 3 3 2 2" xfId="27894"/>
    <cellStyle name="Normal 10 3 3 3 3 3" xfId="14064"/>
    <cellStyle name="Normal 10 3 3 3 3 4" xfId="8807"/>
    <cellStyle name="Normal 10 3 3 3 3 5" xfId="22887"/>
    <cellStyle name="Normal 10 3 3 3 4" xfId="6501"/>
    <cellStyle name="Normal 10 3 3 3 4 2" xfId="15585"/>
    <cellStyle name="Normal 10 3 3 3 4 3" xfId="25589"/>
    <cellStyle name="Normal 10 3 3 3 5" xfId="10261"/>
    <cellStyle name="Normal 10 3 3 3 5 2" xfId="19088"/>
    <cellStyle name="Normal 10 3 3 3 5 3" xfId="29339"/>
    <cellStyle name="Normal 10 3 3 3 6" xfId="11705"/>
    <cellStyle name="Normal 10 3 3 3 6 2" xfId="24071"/>
    <cellStyle name="Normal 10 3 3 3 7" xfId="4979"/>
    <cellStyle name="Normal 10 3 3 3 8" xfId="20582"/>
    <cellStyle name="Normal 10 3 3 4" xfId="1352"/>
    <cellStyle name="Normal 10 3 3 4 2" xfId="3073"/>
    <cellStyle name="Normal 10 3 3 4 2 2" xfId="16619"/>
    <cellStyle name="Normal 10 3 3 4 2 2 2" xfId="26837"/>
    <cellStyle name="Normal 10 3 3 4 2 3" xfId="13041"/>
    <cellStyle name="Normal 10 3 3 4 2 4" xfId="7750"/>
    <cellStyle name="Normal 10 3 3 4 2 5" xfId="21830"/>
    <cellStyle name="Normal 10 3 3 4 3" xfId="4346"/>
    <cellStyle name="Normal 10 3 3 4 3 2" xfId="17991"/>
    <cellStyle name="Normal 10 3 3 4 3 2 2" xfId="28242"/>
    <cellStyle name="Normal 10 3 3 4 3 3" xfId="14412"/>
    <cellStyle name="Normal 10 3 3 4 3 4" xfId="9155"/>
    <cellStyle name="Normal 10 3 3 4 3 5" xfId="23235"/>
    <cellStyle name="Normal 10 3 3 4 4" xfId="6866"/>
    <cellStyle name="Normal 10 3 3 4 4 2" xfId="15950"/>
    <cellStyle name="Normal 10 3 3 4 4 3" xfId="25954"/>
    <cellStyle name="Normal 10 3 3 4 5" xfId="10609"/>
    <cellStyle name="Normal 10 3 3 4 5 2" xfId="19436"/>
    <cellStyle name="Normal 10 3 3 4 5 3" xfId="29687"/>
    <cellStyle name="Normal 10 3 3 4 6" xfId="12055"/>
    <cellStyle name="Normal 10 3 3 4 6 2" xfId="24436"/>
    <cellStyle name="Normal 10 3 3 4 7" xfId="5344"/>
    <cellStyle name="Normal 10 3 3 4 8" xfId="20947"/>
    <cellStyle name="Normal 10 3 3 5" xfId="1802"/>
    <cellStyle name="Normal 10 3 3 5 2" xfId="3408"/>
    <cellStyle name="Normal 10 3 3 5 2 2" xfId="16962"/>
    <cellStyle name="Normal 10 3 3 5 2 2 2" xfId="27181"/>
    <cellStyle name="Normal 10 3 3 5 2 3" xfId="13383"/>
    <cellStyle name="Normal 10 3 3 5 2 4" xfId="8094"/>
    <cellStyle name="Normal 10 3 3 5 2 5" xfId="22174"/>
    <cellStyle name="Normal 10 3 3 5 3" xfId="4621"/>
    <cellStyle name="Normal 10 3 3 5 3 2" xfId="18326"/>
    <cellStyle name="Normal 10 3 3 5 3 2 2" xfId="28577"/>
    <cellStyle name="Normal 10 3 3 5 3 3" xfId="14747"/>
    <cellStyle name="Normal 10 3 3 5 3 4" xfId="9490"/>
    <cellStyle name="Normal 10 3 3 5 3 5" xfId="23570"/>
    <cellStyle name="Normal 10 3 3 5 4" xfId="6387"/>
    <cellStyle name="Normal 10 3 3 5 4 2" xfId="15473"/>
    <cellStyle name="Normal 10 3 3 5 4 3" xfId="25477"/>
    <cellStyle name="Normal 10 3 3 5 5" xfId="10944"/>
    <cellStyle name="Normal 10 3 3 5 5 2" xfId="19771"/>
    <cellStyle name="Normal 10 3 3 5 5 3" xfId="30022"/>
    <cellStyle name="Normal 10 3 3 5 6" xfId="12390"/>
    <cellStyle name="Normal 10 3 3 5 6 2" xfId="24780"/>
    <cellStyle name="Normal 10 3 3 5 7" xfId="5688"/>
    <cellStyle name="Normal 10 3 3 5 8" xfId="20470"/>
    <cellStyle name="Normal 10 3 3 6" xfId="2365"/>
    <cellStyle name="Normal 10 3 3 6 2" xfId="16316"/>
    <cellStyle name="Normal 10 3 3 6 2 2" xfId="26360"/>
    <cellStyle name="Normal 10 3 3 6 3" xfId="12826"/>
    <cellStyle name="Normal 10 3 3 6 4" xfId="7273"/>
    <cellStyle name="Normal 10 3 3 6 5" xfId="21353"/>
    <cellStyle name="Normal 10 3 3 7" xfId="3784"/>
    <cellStyle name="Normal 10 3 3 7 2" xfId="17283"/>
    <cellStyle name="Normal 10 3 3 7 2 2" xfId="27534"/>
    <cellStyle name="Normal 10 3 3 7 3" xfId="13704"/>
    <cellStyle name="Normal 10 3 3 7 4" xfId="8447"/>
    <cellStyle name="Normal 10 3 3 7 5" xfId="22527"/>
    <cellStyle name="Normal 10 3 3 8" xfId="6008"/>
    <cellStyle name="Normal 10 3 3 8 2" xfId="15094"/>
    <cellStyle name="Normal 10 3 3 8 3" xfId="25098"/>
    <cellStyle name="Normal 10 3 3 9" xfId="9901"/>
    <cellStyle name="Normal 10 3 3 9 2" xfId="18728"/>
    <cellStyle name="Normal 10 3 3 9 3" xfId="28979"/>
    <cellStyle name="Normal 10 3 3_Degree data" xfId="1605"/>
    <cellStyle name="Normal 10 3 4" xfId="368"/>
    <cellStyle name="Normal 10 3 4 10" xfId="731"/>
    <cellStyle name="Normal 10 3 4 11" xfId="20191"/>
    <cellStyle name="Normal 10 3 4 2" xfId="996"/>
    <cellStyle name="Normal 10 3 4 2 2" xfId="2727"/>
    <cellStyle name="Normal 10 3 4 2 2 2" xfId="16621"/>
    <cellStyle name="Normal 10 3 4 2 2 2 2" xfId="26839"/>
    <cellStyle name="Normal 10 3 4 2 2 3" xfId="13043"/>
    <cellStyle name="Normal 10 3 4 2 2 4" xfId="7752"/>
    <cellStyle name="Normal 10 3 4 2 2 5" xfId="21832"/>
    <cellStyle name="Normal 10 3 4 2 3" xfId="4000"/>
    <cellStyle name="Normal 10 3 4 2 3 2" xfId="17645"/>
    <cellStyle name="Normal 10 3 4 2 3 2 2" xfId="27896"/>
    <cellStyle name="Normal 10 3 4 2 3 3" xfId="14066"/>
    <cellStyle name="Normal 10 3 4 2 3 4" xfId="8809"/>
    <cellStyle name="Normal 10 3 4 2 3 5" xfId="22889"/>
    <cellStyle name="Normal 10 3 4 2 4" xfId="6868"/>
    <cellStyle name="Normal 10 3 4 2 4 2" xfId="15952"/>
    <cellStyle name="Normal 10 3 4 2 4 3" xfId="25956"/>
    <cellStyle name="Normal 10 3 4 2 5" xfId="10263"/>
    <cellStyle name="Normal 10 3 4 2 5 2" xfId="19090"/>
    <cellStyle name="Normal 10 3 4 2 5 3" xfId="29341"/>
    <cellStyle name="Normal 10 3 4 2 6" xfId="11707"/>
    <cellStyle name="Normal 10 3 4 2 6 2" xfId="24438"/>
    <cellStyle name="Normal 10 3 4 2 7" xfId="5346"/>
    <cellStyle name="Normal 10 3 4 2 8" xfId="20949"/>
    <cellStyle name="Normal 10 3 4 3" xfId="1354"/>
    <cellStyle name="Normal 10 3 4 3 2" xfId="3075"/>
    <cellStyle name="Normal 10 3 4 3 2 2" xfId="17062"/>
    <cellStyle name="Normal 10 3 4 3 2 2 2" xfId="27281"/>
    <cellStyle name="Normal 10 3 4 3 2 3" xfId="13483"/>
    <cellStyle name="Normal 10 3 4 3 2 4" xfId="8194"/>
    <cellStyle name="Normal 10 3 4 3 2 5" xfId="22274"/>
    <cellStyle name="Normal 10 3 4 3 3" xfId="4348"/>
    <cellStyle name="Normal 10 3 4 3 3 2" xfId="17993"/>
    <cellStyle name="Normal 10 3 4 3 3 2 2" xfId="28244"/>
    <cellStyle name="Normal 10 3 4 3 3 3" xfId="14414"/>
    <cellStyle name="Normal 10 3 4 3 3 4" xfId="9157"/>
    <cellStyle name="Normal 10 3 4 3 3 5" xfId="23237"/>
    <cellStyle name="Normal 10 3 4 3 4" xfId="6601"/>
    <cellStyle name="Normal 10 3 4 3 4 2" xfId="15685"/>
    <cellStyle name="Normal 10 3 4 3 4 3" xfId="25689"/>
    <cellStyle name="Normal 10 3 4 3 5" xfId="10611"/>
    <cellStyle name="Normal 10 3 4 3 5 2" xfId="19438"/>
    <cellStyle name="Normal 10 3 4 3 5 3" xfId="29689"/>
    <cellStyle name="Normal 10 3 4 3 6" xfId="12057"/>
    <cellStyle name="Normal 10 3 4 3 6 2" xfId="24880"/>
    <cellStyle name="Normal 10 3 4 3 7" xfId="5788"/>
    <cellStyle name="Normal 10 3 4 3 8" xfId="20682"/>
    <cellStyle name="Normal 10 3 4 4" xfId="1908"/>
    <cellStyle name="Normal 10 3 4 4 2" xfId="3508"/>
    <cellStyle name="Normal 10 3 4 4 2 2" xfId="18426"/>
    <cellStyle name="Normal 10 3 4 4 2 2 2" xfId="28677"/>
    <cellStyle name="Normal 10 3 4 4 2 3" xfId="14847"/>
    <cellStyle name="Normal 10 3 4 4 2 4" xfId="9590"/>
    <cellStyle name="Normal 10 3 4 4 2 5" xfId="23670"/>
    <cellStyle name="Normal 10 3 4 4 3" xfId="11044"/>
    <cellStyle name="Normal 10 3 4 4 3 2" xfId="19871"/>
    <cellStyle name="Normal 10 3 4 4 3 3" xfId="30122"/>
    <cellStyle name="Normal 10 3 4 4 4" xfId="12490"/>
    <cellStyle name="Normal 10 3 4 4 4 2" xfId="26572"/>
    <cellStyle name="Normal 10 3 4 4 5" xfId="7485"/>
    <cellStyle name="Normal 10 3 4 4 6" xfId="21565"/>
    <cellStyle name="Normal 10 3 4 5" xfId="2465"/>
    <cellStyle name="Normal 10 3 4 5 2" xfId="17383"/>
    <cellStyle name="Normal 10 3 4 5 2 2" xfId="27634"/>
    <cellStyle name="Normal 10 3 4 5 3" xfId="13804"/>
    <cellStyle name="Normal 10 3 4 5 4" xfId="8547"/>
    <cellStyle name="Normal 10 3 4 5 5" xfId="22627"/>
    <cellStyle name="Normal 10 3 4 6" xfId="6108"/>
    <cellStyle name="Normal 10 3 4 6 2" xfId="15194"/>
    <cellStyle name="Normal 10 3 4 6 3" xfId="25198"/>
    <cellStyle name="Normal 10 3 4 7" xfId="10001"/>
    <cellStyle name="Normal 10 3 4 7 2" xfId="18828"/>
    <cellStyle name="Normal 10 3 4 7 3" xfId="29079"/>
    <cellStyle name="Normal 10 3 4 8" xfId="11445"/>
    <cellStyle name="Normal 10 3 4 8 2" xfId="24171"/>
    <cellStyle name="Normal 10 3 4 9" xfId="5079"/>
    <cellStyle name="Normal 10 3 4_Degree data" xfId="1714"/>
    <cellStyle name="Normal 10 3 5" xfId="3691"/>
    <cellStyle name="Normal 10 3 5 2" xfId="15367"/>
    <cellStyle name="Normal 10 3 5 2 2" xfId="25371"/>
    <cellStyle name="Normal 10 3 5 3" xfId="12912"/>
    <cellStyle name="Normal 10 3 5 4" xfId="6281"/>
    <cellStyle name="Normal 10 3 5 5" xfId="20364"/>
    <cellStyle name="Normal 10 3 6" xfId="3685"/>
    <cellStyle name="Normal 10 3 6 2" xfId="16242"/>
    <cellStyle name="Normal 10 3 6 2 2" xfId="26254"/>
    <cellStyle name="Normal 10 3 6 3" xfId="12778"/>
    <cellStyle name="Normal 10 3 6 4" xfId="7167"/>
    <cellStyle name="Normal 10 3 6 5" xfId="21247"/>
    <cellStyle name="Normal 10 3 7" xfId="15024"/>
    <cellStyle name="Normal 10 3 7 2" xfId="23854"/>
    <cellStyle name="Normal 10 3 8" xfId="4762"/>
    <cellStyle name="Normal 10 4" xfId="195"/>
    <cellStyle name="Normal 10 4 10" xfId="5971"/>
    <cellStyle name="Normal 10 4 10 2" xfId="15057"/>
    <cellStyle name="Normal 10 4 10 3" xfId="25061"/>
    <cellStyle name="Normal 10 4 11" xfId="9791"/>
    <cellStyle name="Normal 10 4 11 2" xfId="18618"/>
    <cellStyle name="Normal 10 4 11 3" xfId="28869"/>
    <cellStyle name="Normal 10 4 12" xfId="11231"/>
    <cellStyle name="Normal 10 4 12 2" xfId="23876"/>
    <cellStyle name="Normal 10 4 13" xfId="4784"/>
    <cellStyle name="Normal 10 4 14" xfId="588"/>
    <cellStyle name="Normal 10 4 15" xfId="20054"/>
    <cellStyle name="Normal 10 4 2" xfId="332"/>
    <cellStyle name="Normal 10 4 2 10" xfId="11410"/>
    <cellStyle name="Normal 10 4 2 10 2" xfId="23919"/>
    <cellStyle name="Normal 10 4 2 11" xfId="4827"/>
    <cellStyle name="Normal 10 4 2 12" xfId="696"/>
    <cellStyle name="Normal 10 4 2 13" xfId="20156"/>
    <cellStyle name="Normal 10 4 2 2" xfId="434"/>
    <cellStyle name="Normal 10 4 2 2 10" xfId="797"/>
    <cellStyle name="Normal 10 4 2 2 11" xfId="20256"/>
    <cellStyle name="Normal 10 4 2 2 2" xfId="999"/>
    <cellStyle name="Normal 10 4 2 2 2 2" xfId="2730"/>
    <cellStyle name="Normal 10 4 2 2 2 2 2" xfId="16624"/>
    <cellStyle name="Normal 10 4 2 2 2 2 2 2" xfId="26842"/>
    <cellStyle name="Normal 10 4 2 2 2 2 3" xfId="13046"/>
    <cellStyle name="Normal 10 4 2 2 2 2 4" xfId="7755"/>
    <cellStyle name="Normal 10 4 2 2 2 2 5" xfId="21835"/>
    <cellStyle name="Normal 10 4 2 2 2 3" xfId="4003"/>
    <cellStyle name="Normal 10 4 2 2 2 3 2" xfId="17648"/>
    <cellStyle name="Normal 10 4 2 2 2 3 2 2" xfId="27899"/>
    <cellStyle name="Normal 10 4 2 2 2 3 3" xfId="14069"/>
    <cellStyle name="Normal 10 4 2 2 2 3 4" xfId="8812"/>
    <cellStyle name="Normal 10 4 2 2 2 3 5" xfId="22892"/>
    <cellStyle name="Normal 10 4 2 2 2 4" xfId="6871"/>
    <cellStyle name="Normal 10 4 2 2 2 4 2" xfId="15955"/>
    <cellStyle name="Normal 10 4 2 2 2 4 3" xfId="25959"/>
    <cellStyle name="Normal 10 4 2 2 2 5" xfId="10266"/>
    <cellStyle name="Normal 10 4 2 2 2 5 2" xfId="19093"/>
    <cellStyle name="Normal 10 4 2 2 2 5 3" xfId="29344"/>
    <cellStyle name="Normal 10 4 2 2 2 6" xfId="11710"/>
    <cellStyle name="Normal 10 4 2 2 2 6 2" xfId="24441"/>
    <cellStyle name="Normal 10 4 2 2 2 7" xfId="5349"/>
    <cellStyle name="Normal 10 4 2 2 2 8" xfId="20952"/>
    <cellStyle name="Normal 10 4 2 2 3" xfId="1357"/>
    <cellStyle name="Normal 10 4 2 2 3 2" xfId="3078"/>
    <cellStyle name="Normal 10 4 2 2 3 2 2" xfId="17127"/>
    <cellStyle name="Normal 10 4 2 2 3 2 2 2" xfId="27346"/>
    <cellStyle name="Normal 10 4 2 2 3 2 3" xfId="13548"/>
    <cellStyle name="Normal 10 4 2 2 3 2 4" xfId="8259"/>
    <cellStyle name="Normal 10 4 2 2 3 2 5" xfId="22339"/>
    <cellStyle name="Normal 10 4 2 2 3 3" xfId="4351"/>
    <cellStyle name="Normal 10 4 2 2 3 3 2" xfId="17996"/>
    <cellStyle name="Normal 10 4 2 2 3 3 2 2" xfId="28247"/>
    <cellStyle name="Normal 10 4 2 2 3 3 3" xfId="14417"/>
    <cellStyle name="Normal 10 4 2 2 3 3 4" xfId="9160"/>
    <cellStyle name="Normal 10 4 2 2 3 3 5" xfId="23240"/>
    <cellStyle name="Normal 10 4 2 2 3 4" xfId="6666"/>
    <cellStyle name="Normal 10 4 2 2 3 4 2" xfId="15750"/>
    <cellStyle name="Normal 10 4 2 2 3 4 3" xfId="25754"/>
    <cellStyle name="Normal 10 4 2 2 3 5" xfId="10614"/>
    <cellStyle name="Normal 10 4 2 2 3 5 2" xfId="19441"/>
    <cellStyle name="Normal 10 4 2 2 3 5 3" xfId="29692"/>
    <cellStyle name="Normal 10 4 2 2 3 6" xfId="12060"/>
    <cellStyle name="Normal 10 4 2 2 3 6 2" xfId="24945"/>
    <cellStyle name="Normal 10 4 2 2 3 7" xfId="5853"/>
    <cellStyle name="Normal 10 4 2 2 3 8" xfId="20747"/>
    <cellStyle name="Normal 10 4 2 2 4" xfId="1974"/>
    <cellStyle name="Normal 10 4 2 2 4 2" xfId="3573"/>
    <cellStyle name="Normal 10 4 2 2 4 2 2" xfId="18491"/>
    <cellStyle name="Normal 10 4 2 2 4 2 2 2" xfId="28742"/>
    <cellStyle name="Normal 10 4 2 2 4 2 3" xfId="14912"/>
    <cellStyle name="Normal 10 4 2 2 4 2 4" xfId="9655"/>
    <cellStyle name="Normal 10 4 2 2 4 2 5" xfId="23735"/>
    <cellStyle name="Normal 10 4 2 2 4 3" xfId="11109"/>
    <cellStyle name="Normal 10 4 2 2 4 3 2" xfId="19936"/>
    <cellStyle name="Normal 10 4 2 2 4 3 3" xfId="30187"/>
    <cellStyle name="Normal 10 4 2 2 4 4" xfId="12555"/>
    <cellStyle name="Normal 10 4 2 2 4 4 2" xfId="26637"/>
    <cellStyle name="Normal 10 4 2 2 4 5" xfId="7550"/>
    <cellStyle name="Normal 10 4 2 2 4 6" xfId="21630"/>
    <cellStyle name="Normal 10 4 2 2 5" xfId="2530"/>
    <cellStyle name="Normal 10 4 2 2 5 2" xfId="17448"/>
    <cellStyle name="Normal 10 4 2 2 5 2 2" xfId="27699"/>
    <cellStyle name="Normal 10 4 2 2 5 3" xfId="13869"/>
    <cellStyle name="Normal 10 4 2 2 5 4" xfId="8612"/>
    <cellStyle name="Normal 10 4 2 2 5 5" xfId="22692"/>
    <cellStyle name="Normal 10 4 2 2 6" xfId="6173"/>
    <cellStyle name="Normal 10 4 2 2 6 2" xfId="15259"/>
    <cellStyle name="Normal 10 4 2 2 6 3" xfId="25263"/>
    <cellStyle name="Normal 10 4 2 2 7" xfId="10066"/>
    <cellStyle name="Normal 10 4 2 2 7 2" xfId="18893"/>
    <cellStyle name="Normal 10 4 2 2 7 3" xfId="29144"/>
    <cellStyle name="Normal 10 4 2 2 8" xfId="11510"/>
    <cellStyle name="Normal 10 4 2 2 8 2" xfId="24236"/>
    <cellStyle name="Normal 10 4 2 2 9" xfId="5144"/>
    <cellStyle name="Normal 10 4 2 2_Degree data" xfId="1689"/>
    <cellStyle name="Normal 10 4 2 3" xfId="998"/>
    <cellStyle name="Normal 10 4 2 3 2" xfId="2729"/>
    <cellStyle name="Normal 10 4 2 3 2 2" xfId="16464"/>
    <cellStyle name="Normal 10 4 2 3 2 2 2" xfId="26537"/>
    <cellStyle name="Normal 10 4 2 3 2 3" xfId="12865"/>
    <cellStyle name="Normal 10 4 2 3 2 4" xfId="7450"/>
    <cellStyle name="Normal 10 4 2 3 2 5" xfId="21530"/>
    <cellStyle name="Normal 10 4 2 3 3" xfId="4002"/>
    <cellStyle name="Normal 10 4 2 3 3 2" xfId="17647"/>
    <cellStyle name="Normal 10 4 2 3 3 2 2" xfId="27898"/>
    <cellStyle name="Normal 10 4 2 3 3 3" xfId="14068"/>
    <cellStyle name="Normal 10 4 2 3 3 4" xfId="8811"/>
    <cellStyle name="Normal 10 4 2 3 3 5" xfId="22891"/>
    <cellStyle name="Normal 10 4 2 3 4" xfId="6566"/>
    <cellStyle name="Normal 10 4 2 3 4 2" xfId="15650"/>
    <cellStyle name="Normal 10 4 2 3 4 3" xfId="25654"/>
    <cellStyle name="Normal 10 4 2 3 5" xfId="10265"/>
    <cellStyle name="Normal 10 4 2 3 5 2" xfId="19092"/>
    <cellStyle name="Normal 10 4 2 3 5 3" xfId="29343"/>
    <cellStyle name="Normal 10 4 2 3 6" xfId="11709"/>
    <cellStyle name="Normal 10 4 2 3 6 2" xfId="24136"/>
    <cellStyle name="Normal 10 4 2 3 7" xfId="5044"/>
    <cellStyle name="Normal 10 4 2 3 8" xfId="20647"/>
    <cellStyle name="Normal 10 4 2 4" xfId="1356"/>
    <cellStyle name="Normal 10 4 2 4 2" xfId="3077"/>
    <cellStyle name="Normal 10 4 2 4 2 2" xfId="16623"/>
    <cellStyle name="Normal 10 4 2 4 2 2 2" xfId="26841"/>
    <cellStyle name="Normal 10 4 2 4 2 3" xfId="13045"/>
    <cellStyle name="Normal 10 4 2 4 2 4" xfId="7754"/>
    <cellStyle name="Normal 10 4 2 4 2 5" xfId="21834"/>
    <cellStyle name="Normal 10 4 2 4 3" xfId="4350"/>
    <cellStyle name="Normal 10 4 2 4 3 2" xfId="17995"/>
    <cellStyle name="Normal 10 4 2 4 3 2 2" xfId="28246"/>
    <cellStyle name="Normal 10 4 2 4 3 3" xfId="14416"/>
    <cellStyle name="Normal 10 4 2 4 3 4" xfId="9159"/>
    <cellStyle name="Normal 10 4 2 4 3 5" xfId="23239"/>
    <cellStyle name="Normal 10 4 2 4 4" xfId="6870"/>
    <cellStyle name="Normal 10 4 2 4 4 2" xfId="15954"/>
    <cellStyle name="Normal 10 4 2 4 4 3" xfId="25958"/>
    <cellStyle name="Normal 10 4 2 4 5" xfId="10613"/>
    <cellStyle name="Normal 10 4 2 4 5 2" xfId="19440"/>
    <cellStyle name="Normal 10 4 2 4 5 3" xfId="29691"/>
    <cellStyle name="Normal 10 4 2 4 6" xfId="12059"/>
    <cellStyle name="Normal 10 4 2 4 6 2" xfId="24440"/>
    <cellStyle name="Normal 10 4 2 4 7" xfId="5348"/>
    <cellStyle name="Normal 10 4 2 4 8" xfId="20951"/>
    <cellStyle name="Normal 10 4 2 5" xfId="1872"/>
    <cellStyle name="Normal 10 4 2 5 2" xfId="3473"/>
    <cellStyle name="Normal 10 4 2 5 2 2" xfId="17027"/>
    <cellStyle name="Normal 10 4 2 5 2 2 2" xfId="27246"/>
    <cellStyle name="Normal 10 4 2 5 2 3" xfId="13448"/>
    <cellStyle name="Normal 10 4 2 5 2 4" xfId="8159"/>
    <cellStyle name="Normal 10 4 2 5 2 5" xfId="22239"/>
    <cellStyle name="Normal 10 4 2 5 3" xfId="4686"/>
    <cellStyle name="Normal 10 4 2 5 3 2" xfId="18391"/>
    <cellStyle name="Normal 10 4 2 5 3 2 2" xfId="28642"/>
    <cellStyle name="Normal 10 4 2 5 3 3" xfId="14812"/>
    <cellStyle name="Normal 10 4 2 5 3 4" xfId="9555"/>
    <cellStyle name="Normal 10 4 2 5 3 5" xfId="23635"/>
    <cellStyle name="Normal 10 4 2 5 4" xfId="6347"/>
    <cellStyle name="Normal 10 4 2 5 4 2" xfId="15433"/>
    <cellStyle name="Normal 10 4 2 5 4 3" xfId="25437"/>
    <cellStyle name="Normal 10 4 2 5 5" xfId="11009"/>
    <cellStyle name="Normal 10 4 2 5 5 2" xfId="19836"/>
    <cellStyle name="Normal 10 4 2 5 5 3" xfId="30087"/>
    <cellStyle name="Normal 10 4 2 5 6" xfId="12455"/>
    <cellStyle name="Normal 10 4 2 5 6 2" xfId="24845"/>
    <cellStyle name="Normal 10 4 2 5 7" xfId="5753"/>
    <cellStyle name="Normal 10 4 2 5 8" xfId="20430"/>
    <cellStyle name="Normal 10 4 2 6" xfId="2430"/>
    <cellStyle name="Normal 10 4 2 6 2" xfId="16276"/>
    <cellStyle name="Normal 10 4 2 6 2 2" xfId="26320"/>
    <cellStyle name="Normal 10 4 2 6 3" xfId="12845"/>
    <cellStyle name="Normal 10 4 2 6 4" xfId="7233"/>
    <cellStyle name="Normal 10 4 2 6 5" xfId="21313"/>
    <cellStyle name="Normal 10 4 2 7" xfId="3848"/>
    <cellStyle name="Normal 10 4 2 7 2" xfId="17348"/>
    <cellStyle name="Normal 10 4 2 7 2 2" xfId="27599"/>
    <cellStyle name="Normal 10 4 2 7 3" xfId="13769"/>
    <cellStyle name="Normal 10 4 2 7 4" xfId="8512"/>
    <cellStyle name="Normal 10 4 2 7 5" xfId="22592"/>
    <cellStyle name="Normal 10 4 2 8" xfId="6073"/>
    <cellStyle name="Normal 10 4 2 8 2" xfId="15159"/>
    <cellStyle name="Normal 10 4 2 8 3" xfId="25163"/>
    <cellStyle name="Normal 10 4 2 9" xfId="9966"/>
    <cellStyle name="Normal 10 4 2 9 2" xfId="18793"/>
    <cellStyle name="Normal 10 4 2 9 3" xfId="29044"/>
    <cellStyle name="Normal 10 4 2_Degree data" xfId="1690"/>
    <cellStyle name="Normal 10 4 3" xfId="287"/>
    <cellStyle name="Normal 10 4 3 10" xfId="11367"/>
    <cellStyle name="Normal 10 4 3 10 2" xfId="23981"/>
    <cellStyle name="Normal 10 4 3 11" xfId="4889"/>
    <cellStyle name="Normal 10 4 3 12" xfId="652"/>
    <cellStyle name="Normal 10 4 3 13" xfId="20113"/>
    <cellStyle name="Normal 10 4 3 2" xfId="498"/>
    <cellStyle name="Normal 10 4 3 2 10" xfId="860"/>
    <cellStyle name="Normal 10 4 3 2 11" xfId="20318"/>
    <cellStyle name="Normal 10 4 3 2 2" xfId="1001"/>
    <cellStyle name="Normal 10 4 3 2 2 2" xfId="2732"/>
    <cellStyle name="Normal 10 4 3 2 2 2 2" xfId="16626"/>
    <cellStyle name="Normal 10 4 3 2 2 2 2 2" xfId="26844"/>
    <cellStyle name="Normal 10 4 3 2 2 2 3" xfId="13048"/>
    <cellStyle name="Normal 10 4 3 2 2 2 4" xfId="7757"/>
    <cellStyle name="Normal 10 4 3 2 2 2 5" xfId="21837"/>
    <cellStyle name="Normal 10 4 3 2 2 3" xfId="4005"/>
    <cellStyle name="Normal 10 4 3 2 2 3 2" xfId="17650"/>
    <cellStyle name="Normal 10 4 3 2 2 3 2 2" xfId="27901"/>
    <cellStyle name="Normal 10 4 3 2 2 3 3" xfId="14071"/>
    <cellStyle name="Normal 10 4 3 2 2 3 4" xfId="8814"/>
    <cellStyle name="Normal 10 4 3 2 2 3 5" xfId="22894"/>
    <cellStyle name="Normal 10 4 3 2 2 4" xfId="6873"/>
    <cellStyle name="Normal 10 4 3 2 2 4 2" xfId="15957"/>
    <cellStyle name="Normal 10 4 3 2 2 4 3" xfId="25961"/>
    <cellStyle name="Normal 10 4 3 2 2 5" xfId="10268"/>
    <cellStyle name="Normal 10 4 3 2 2 5 2" xfId="19095"/>
    <cellStyle name="Normal 10 4 3 2 2 5 3" xfId="29346"/>
    <cellStyle name="Normal 10 4 3 2 2 6" xfId="11712"/>
    <cellStyle name="Normal 10 4 3 2 2 6 2" xfId="24443"/>
    <cellStyle name="Normal 10 4 3 2 2 7" xfId="5351"/>
    <cellStyle name="Normal 10 4 3 2 2 8" xfId="20954"/>
    <cellStyle name="Normal 10 4 3 2 3" xfId="1359"/>
    <cellStyle name="Normal 10 4 3 2 3 2" xfId="3080"/>
    <cellStyle name="Normal 10 4 3 2 3 2 2" xfId="17189"/>
    <cellStyle name="Normal 10 4 3 2 3 2 2 2" xfId="27408"/>
    <cellStyle name="Normal 10 4 3 2 3 2 3" xfId="13610"/>
    <cellStyle name="Normal 10 4 3 2 3 2 4" xfId="8321"/>
    <cellStyle name="Normal 10 4 3 2 3 2 5" xfId="22401"/>
    <cellStyle name="Normal 10 4 3 2 3 3" xfId="4353"/>
    <cellStyle name="Normal 10 4 3 2 3 3 2" xfId="17998"/>
    <cellStyle name="Normal 10 4 3 2 3 3 2 2" xfId="28249"/>
    <cellStyle name="Normal 10 4 3 2 3 3 3" xfId="14419"/>
    <cellStyle name="Normal 10 4 3 2 3 3 4" xfId="9162"/>
    <cellStyle name="Normal 10 4 3 2 3 3 5" xfId="23242"/>
    <cellStyle name="Normal 10 4 3 2 3 4" xfId="6728"/>
    <cellStyle name="Normal 10 4 3 2 3 4 2" xfId="15812"/>
    <cellStyle name="Normal 10 4 3 2 3 4 3" xfId="25816"/>
    <cellStyle name="Normal 10 4 3 2 3 5" xfId="10616"/>
    <cellStyle name="Normal 10 4 3 2 3 5 2" xfId="19443"/>
    <cellStyle name="Normal 10 4 3 2 3 5 3" xfId="29694"/>
    <cellStyle name="Normal 10 4 3 2 3 6" xfId="12062"/>
    <cellStyle name="Normal 10 4 3 2 3 6 2" xfId="25007"/>
    <cellStyle name="Normal 10 4 3 2 3 7" xfId="5915"/>
    <cellStyle name="Normal 10 4 3 2 3 8" xfId="20809"/>
    <cellStyle name="Normal 10 4 3 2 4" xfId="2038"/>
    <cellStyle name="Normal 10 4 3 2 4 2" xfId="3635"/>
    <cellStyle name="Normal 10 4 3 2 4 2 2" xfId="18553"/>
    <cellStyle name="Normal 10 4 3 2 4 2 2 2" xfId="28804"/>
    <cellStyle name="Normal 10 4 3 2 4 2 3" xfId="14974"/>
    <cellStyle name="Normal 10 4 3 2 4 2 4" xfId="9717"/>
    <cellStyle name="Normal 10 4 3 2 4 2 5" xfId="23797"/>
    <cellStyle name="Normal 10 4 3 2 4 3" xfId="11171"/>
    <cellStyle name="Normal 10 4 3 2 4 3 2" xfId="19998"/>
    <cellStyle name="Normal 10 4 3 2 4 3 3" xfId="30249"/>
    <cellStyle name="Normal 10 4 3 2 4 4" xfId="12617"/>
    <cellStyle name="Normal 10 4 3 2 4 4 2" xfId="26699"/>
    <cellStyle name="Normal 10 4 3 2 4 5" xfId="7612"/>
    <cellStyle name="Normal 10 4 3 2 4 6" xfId="21692"/>
    <cellStyle name="Normal 10 4 3 2 5" xfId="2592"/>
    <cellStyle name="Normal 10 4 3 2 5 2" xfId="17510"/>
    <cellStyle name="Normal 10 4 3 2 5 2 2" xfId="27761"/>
    <cellStyle name="Normal 10 4 3 2 5 3" xfId="13931"/>
    <cellStyle name="Normal 10 4 3 2 5 4" xfId="8674"/>
    <cellStyle name="Normal 10 4 3 2 5 5" xfId="22754"/>
    <cellStyle name="Normal 10 4 3 2 6" xfId="6235"/>
    <cellStyle name="Normal 10 4 3 2 6 2" xfId="15321"/>
    <cellStyle name="Normal 10 4 3 2 6 3" xfId="25325"/>
    <cellStyle name="Normal 10 4 3 2 7" xfId="10128"/>
    <cellStyle name="Normal 10 4 3 2 7 2" xfId="18955"/>
    <cellStyle name="Normal 10 4 3 2 7 3" xfId="29206"/>
    <cellStyle name="Normal 10 4 3 2 8" xfId="11572"/>
    <cellStyle name="Normal 10 4 3 2 8 2" xfId="24298"/>
    <cellStyle name="Normal 10 4 3 2 9" xfId="5206"/>
    <cellStyle name="Normal 10 4 3 2_Degree data" xfId="1722"/>
    <cellStyle name="Normal 10 4 3 3" xfId="1000"/>
    <cellStyle name="Normal 10 4 3 3 2" xfId="2731"/>
    <cellStyle name="Normal 10 4 3 3 2 2" xfId="16421"/>
    <cellStyle name="Normal 10 4 3 3 2 2 2" xfId="26494"/>
    <cellStyle name="Normal 10 4 3 3 2 3" xfId="12690"/>
    <cellStyle name="Normal 10 4 3 3 2 4" xfId="7407"/>
    <cellStyle name="Normal 10 4 3 3 2 5" xfId="21487"/>
    <cellStyle name="Normal 10 4 3 3 3" xfId="4004"/>
    <cellStyle name="Normal 10 4 3 3 3 2" xfId="17649"/>
    <cellStyle name="Normal 10 4 3 3 3 2 2" xfId="27900"/>
    <cellStyle name="Normal 10 4 3 3 3 3" xfId="14070"/>
    <cellStyle name="Normal 10 4 3 3 3 4" xfId="8813"/>
    <cellStyle name="Normal 10 4 3 3 3 5" xfId="22893"/>
    <cellStyle name="Normal 10 4 3 3 4" xfId="6523"/>
    <cellStyle name="Normal 10 4 3 3 4 2" xfId="15607"/>
    <cellStyle name="Normal 10 4 3 3 4 3" xfId="25611"/>
    <cellStyle name="Normal 10 4 3 3 5" xfId="10267"/>
    <cellStyle name="Normal 10 4 3 3 5 2" xfId="19094"/>
    <cellStyle name="Normal 10 4 3 3 5 3" xfId="29345"/>
    <cellStyle name="Normal 10 4 3 3 6" xfId="11711"/>
    <cellStyle name="Normal 10 4 3 3 6 2" xfId="24093"/>
    <cellStyle name="Normal 10 4 3 3 7" xfId="5001"/>
    <cellStyle name="Normal 10 4 3 3 8" xfId="20604"/>
    <cellStyle name="Normal 10 4 3 4" xfId="1358"/>
    <cellStyle name="Normal 10 4 3 4 2" xfId="3079"/>
    <cellStyle name="Normal 10 4 3 4 2 2" xfId="16625"/>
    <cellStyle name="Normal 10 4 3 4 2 2 2" xfId="26843"/>
    <cellStyle name="Normal 10 4 3 4 2 3" xfId="13047"/>
    <cellStyle name="Normal 10 4 3 4 2 4" xfId="7756"/>
    <cellStyle name="Normal 10 4 3 4 2 5" xfId="21836"/>
    <cellStyle name="Normal 10 4 3 4 3" xfId="4352"/>
    <cellStyle name="Normal 10 4 3 4 3 2" xfId="17997"/>
    <cellStyle name="Normal 10 4 3 4 3 2 2" xfId="28248"/>
    <cellStyle name="Normal 10 4 3 4 3 3" xfId="14418"/>
    <cellStyle name="Normal 10 4 3 4 3 4" xfId="9161"/>
    <cellStyle name="Normal 10 4 3 4 3 5" xfId="23241"/>
    <cellStyle name="Normal 10 4 3 4 4" xfId="6872"/>
    <cellStyle name="Normal 10 4 3 4 4 2" xfId="15956"/>
    <cellStyle name="Normal 10 4 3 4 4 3" xfId="25960"/>
    <cellStyle name="Normal 10 4 3 4 5" xfId="10615"/>
    <cellStyle name="Normal 10 4 3 4 5 2" xfId="19442"/>
    <cellStyle name="Normal 10 4 3 4 5 3" xfId="29693"/>
    <cellStyle name="Normal 10 4 3 4 6" xfId="12061"/>
    <cellStyle name="Normal 10 4 3 4 6 2" xfId="24442"/>
    <cellStyle name="Normal 10 4 3 4 7" xfId="5350"/>
    <cellStyle name="Normal 10 4 3 4 8" xfId="20953"/>
    <cellStyle name="Normal 10 4 3 5" xfId="1827"/>
    <cellStyle name="Normal 10 4 3 5 2" xfId="3430"/>
    <cellStyle name="Normal 10 4 3 5 2 2" xfId="16984"/>
    <cellStyle name="Normal 10 4 3 5 2 2 2" xfId="27203"/>
    <cellStyle name="Normal 10 4 3 5 2 3" xfId="13405"/>
    <cellStyle name="Normal 10 4 3 5 2 4" xfId="8116"/>
    <cellStyle name="Normal 10 4 3 5 2 5" xfId="22196"/>
    <cellStyle name="Normal 10 4 3 5 3" xfId="4643"/>
    <cellStyle name="Normal 10 4 3 5 3 2" xfId="18348"/>
    <cellStyle name="Normal 10 4 3 5 3 2 2" xfId="28599"/>
    <cellStyle name="Normal 10 4 3 5 3 3" xfId="14769"/>
    <cellStyle name="Normal 10 4 3 5 3 4" xfId="9512"/>
    <cellStyle name="Normal 10 4 3 5 3 5" xfId="23592"/>
    <cellStyle name="Normal 10 4 3 5 4" xfId="6409"/>
    <cellStyle name="Normal 10 4 3 5 4 2" xfId="15495"/>
    <cellStyle name="Normal 10 4 3 5 4 3" xfId="25499"/>
    <cellStyle name="Normal 10 4 3 5 5" xfId="10966"/>
    <cellStyle name="Normal 10 4 3 5 5 2" xfId="19793"/>
    <cellStyle name="Normal 10 4 3 5 5 3" xfId="30044"/>
    <cellStyle name="Normal 10 4 3 5 6" xfId="12412"/>
    <cellStyle name="Normal 10 4 3 5 6 2" xfId="24802"/>
    <cellStyle name="Normal 10 4 3 5 7" xfId="5710"/>
    <cellStyle name="Normal 10 4 3 5 8" xfId="20492"/>
    <cellStyle name="Normal 10 4 3 6" xfId="2387"/>
    <cellStyle name="Normal 10 4 3 6 2" xfId="16338"/>
    <cellStyle name="Normal 10 4 3 6 2 2" xfId="26382"/>
    <cellStyle name="Normal 10 4 3 6 3" xfId="12705"/>
    <cellStyle name="Normal 10 4 3 6 4" xfId="7295"/>
    <cellStyle name="Normal 10 4 3 6 5" xfId="21375"/>
    <cellStyle name="Normal 10 4 3 7" xfId="3806"/>
    <cellStyle name="Normal 10 4 3 7 2" xfId="17305"/>
    <cellStyle name="Normal 10 4 3 7 2 2" xfId="27556"/>
    <cellStyle name="Normal 10 4 3 7 3" xfId="13726"/>
    <cellStyle name="Normal 10 4 3 7 4" xfId="8469"/>
    <cellStyle name="Normal 10 4 3 7 5" xfId="22549"/>
    <cellStyle name="Normal 10 4 3 8" xfId="6030"/>
    <cellStyle name="Normal 10 4 3 8 2" xfId="15116"/>
    <cellStyle name="Normal 10 4 3 8 3" xfId="25120"/>
    <cellStyle name="Normal 10 4 3 9" xfId="9923"/>
    <cellStyle name="Normal 10 4 3 9 2" xfId="18750"/>
    <cellStyle name="Normal 10 4 3 9 3" xfId="29001"/>
    <cellStyle name="Normal 10 4 3_Degree data" xfId="1713"/>
    <cellStyle name="Normal 10 4 4" xfId="390"/>
    <cellStyle name="Normal 10 4 4 10" xfId="753"/>
    <cellStyle name="Normal 10 4 4 11" xfId="20213"/>
    <cellStyle name="Normal 10 4 4 2" xfId="1002"/>
    <cellStyle name="Normal 10 4 4 2 2" xfId="2733"/>
    <cellStyle name="Normal 10 4 4 2 2 2" xfId="16627"/>
    <cellStyle name="Normal 10 4 4 2 2 2 2" xfId="26845"/>
    <cellStyle name="Normal 10 4 4 2 2 3" xfId="13049"/>
    <cellStyle name="Normal 10 4 4 2 2 4" xfId="7758"/>
    <cellStyle name="Normal 10 4 4 2 2 5" xfId="21838"/>
    <cellStyle name="Normal 10 4 4 2 3" xfId="4006"/>
    <cellStyle name="Normal 10 4 4 2 3 2" xfId="17651"/>
    <cellStyle name="Normal 10 4 4 2 3 2 2" xfId="27902"/>
    <cellStyle name="Normal 10 4 4 2 3 3" xfId="14072"/>
    <cellStyle name="Normal 10 4 4 2 3 4" xfId="8815"/>
    <cellStyle name="Normal 10 4 4 2 3 5" xfId="22895"/>
    <cellStyle name="Normal 10 4 4 2 4" xfId="6874"/>
    <cellStyle name="Normal 10 4 4 2 4 2" xfId="15958"/>
    <cellStyle name="Normal 10 4 4 2 4 3" xfId="25962"/>
    <cellStyle name="Normal 10 4 4 2 5" xfId="10269"/>
    <cellStyle name="Normal 10 4 4 2 5 2" xfId="19096"/>
    <cellStyle name="Normal 10 4 4 2 5 3" xfId="29347"/>
    <cellStyle name="Normal 10 4 4 2 6" xfId="11713"/>
    <cellStyle name="Normal 10 4 4 2 6 2" xfId="24444"/>
    <cellStyle name="Normal 10 4 4 2 7" xfId="5352"/>
    <cellStyle name="Normal 10 4 4 2 8" xfId="20955"/>
    <cellStyle name="Normal 10 4 4 3" xfId="1360"/>
    <cellStyle name="Normal 10 4 4 3 2" xfId="3081"/>
    <cellStyle name="Normal 10 4 4 3 2 2" xfId="17084"/>
    <cellStyle name="Normal 10 4 4 3 2 2 2" xfId="27303"/>
    <cellStyle name="Normal 10 4 4 3 2 3" xfId="13505"/>
    <cellStyle name="Normal 10 4 4 3 2 4" xfId="8216"/>
    <cellStyle name="Normal 10 4 4 3 2 5" xfId="22296"/>
    <cellStyle name="Normal 10 4 4 3 3" xfId="4354"/>
    <cellStyle name="Normal 10 4 4 3 3 2" xfId="17999"/>
    <cellStyle name="Normal 10 4 4 3 3 2 2" xfId="28250"/>
    <cellStyle name="Normal 10 4 4 3 3 3" xfId="14420"/>
    <cellStyle name="Normal 10 4 4 3 3 4" xfId="9163"/>
    <cellStyle name="Normal 10 4 4 3 3 5" xfId="23243"/>
    <cellStyle name="Normal 10 4 4 3 4" xfId="6623"/>
    <cellStyle name="Normal 10 4 4 3 4 2" xfId="15707"/>
    <cellStyle name="Normal 10 4 4 3 4 3" xfId="25711"/>
    <cellStyle name="Normal 10 4 4 3 5" xfId="10617"/>
    <cellStyle name="Normal 10 4 4 3 5 2" xfId="19444"/>
    <cellStyle name="Normal 10 4 4 3 5 3" xfId="29695"/>
    <cellStyle name="Normal 10 4 4 3 6" xfId="12063"/>
    <cellStyle name="Normal 10 4 4 3 6 2" xfId="24902"/>
    <cellStyle name="Normal 10 4 4 3 7" xfId="5810"/>
    <cellStyle name="Normal 10 4 4 3 8" xfId="20704"/>
    <cellStyle name="Normal 10 4 4 4" xfId="1930"/>
    <cellStyle name="Normal 10 4 4 4 2" xfId="3530"/>
    <cellStyle name="Normal 10 4 4 4 2 2" xfId="18448"/>
    <cellStyle name="Normal 10 4 4 4 2 2 2" xfId="28699"/>
    <cellStyle name="Normal 10 4 4 4 2 3" xfId="14869"/>
    <cellStyle name="Normal 10 4 4 4 2 4" xfId="9612"/>
    <cellStyle name="Normal 10 4 4 4 2 5" xfId="23692"/>
    <cellStyle name="Normal 10 4 4 4 3" xfId="11066"/>
    <cellStyle name="Normal 10 4 4 4 3 2" xfId="19893"/>
    <cellStyle name="Normal 10 4 4 4 3 3" xfId="30144"/>
    <cellStyle name="Normal 10 4 4 4 4" xfId="12512"/>
    <cellStyle name="Normal 10 4 4 4 4 2" xfId="26594"/>
    <cellStyle name="Normal 10 4 4 4 5" xfId="7507"/>
    <cellStyle name="Normal 10 4 4 4 6" xfId="21587"/>
    <cellStyle name="Normal 10 4 4 5" xfId="2487"/>
    <cellStyle name="Normal 10 4 4 5 2" xfId="17405"/>
    <cellStyle name="Normal 10 4 4 5 2 2" xfId="27656"/>
    <cellStyle name="Normal 10 4 4 5 3" xfId="13826"/>
    <cellStyle name="Normal 10 4 4 5 4" xfId="8569"/>
    <cellStyle name="Normal 10 4 4 5 5" xfId="22649"/>
    <cellStyle name="Normal 10 4 4 6" xfId="6130"/>
    <cellStyle name="Normal 10 4 4 6 2" xfId="15216"/>
    <cellStyle name="Normal 10 4 4 6 3" xfId="25220"/>
    <cellStyle name="Normal 10 4 4 7" xfId="10023"/>
    <cellStyle name="Normal 10 4 4 7 2" xfId="18850"/>
    <cellStyle name="Normal 10 4 4 7 3" xfId="29101"/>
    <cellStyle name="Normal 10 4 4 8" xfId="11467"/>
    <cellStyle name="Normal 10 4 4 8 2" xfId="24193"/>
    <cellStyle name="Normal 10 4 4 9" xfId="5101"/>
    <cellStyle name="Normal 10 4 4_Degree data" xfId="1667"/>
    <cellStyle name="Normal 10 4 5" xfId="219"/>
    <cellStyle name="Normal 10 4 5 2" xfId="2728"/>
    <cellStyle name="Normal 10 4 5 2 2" xfId="16378"/>
    <cellStyle name="Normal 10 4 5 2 2 2" xfId="26435"/>
    <cellStyle name="Normal 10 4 5 2 3" xfId="12809"/>
    <cellStyle name="Normal 10 4 5 2 4" xfId="7348"/>
    <cellStyle name="Normal 10 4 5 2 5" xfId="21428"/>
    <cellStyle name="Normal 10 4 5 3" xfId="4001"/>
    <cellStyle name="Normal 10 4 5 3 2" xfId="17646"/>
    <cellStyle name="Normal 10 4 5 3 2 2" xfId="27897"/>
    <cellStyle name="Normal 10 4 5 3 3" xfId="14067"/>
    <cellStyle name="Normal 10 4 5 3 4" xfId="8810"/>
    <cellStyle name="Normal 10 4 5 3 5" xfId="22890"/>
    <cellStyle name="Normal 10 4 5 4" xfId="6464"/>
    <cellStyle name="Normal 10 4 5 4 2" xfId="15548"/>
    <cellStyle name="Normal 10 4 5 4 3" xfId="25552"/>
    <cellStyle name="Normal 10 4 5 5" xfId="10264"/>
    <cellStyle name="Normal 10 4 5 5 2" xfId="19091"/>
    <cellStyle name="Normal 10 4 5 5 3" xfId="29342"/>
    <cellStyle name="Normal 10 4 5 6" xfId="11708"/>
    <cellStyle name="Normal 10 4 5 6 2" xfId="24034"/>
    <cellStyle name="Normal 10 4 5 7" xfId="4942"/>
    <cellStyle name="Normal 10 4 5 8" xfId="997"/>
    <cellStyle name="Normal 10 4 5 9" xfId="20545"/>
    <cellStyle name="Normal 10 4 6" xfId="1355"/>
    <cellStyle name="Normal 10 4 6 2" xfId="3076"/>
    <cellStyle name="Normal 10 4 6 2 2" xfId="16622"/>
    <cellStyle name="Normal 10 4 6 2 2 2" xfId="26840"/>
    <cellStyle name="Normal 10 4 6 2 3" xfId="13044"/>
    <cellStyle name="Normal 10 4 6 2 4" xfId="7753"/>
    <cellStyle name="Normal 10 4 6 2 5" xfId="21833"/>
    <cellStyle name="Normal 10 4 6 3" xfId="4349"/>
    <cellStyle name="Normal 10 4 6 3 2" xfId="17994"/>
    <cellStyle name="Normal 10 4 6 3 2 2" xfId="28245"/>
    <cellStyle name="Normal 10 4 6 3 3" xfId="14415"/>
    <cellStyle name="Normal 10 4 6 3 4" xfId="9158"/>
    <cellStyle name="Normal 10 4 6 3 5" xfId="23238"/>
    <cellStyle name="Normal 10 4 6 4" xfId="6869"/>
    <cellStyle name="Normal 10 4 6 4 2" xfId="15953"/>
    <cellStyle name="Normal 10 4 6 4 3" xfId="25957"/>
    <cellStyle name="Normal 10 4 6 5" xfId="10612"/>
    <cellStyle name="Normal 10 4 6 5 2" xfId="19439"/>
    <cellStyle name="Normal 10 4 6 5 3" xfId="29690"/>
    <cellStyle name="Normal 10 4 6 6" xfId="12058"/>
    <cellStyle name="Normal 10 4 6 6 2" xfId="24439"/>
    <cellStyle name="Normal 10 4 6 7" xfId="5347"/>
    <cellStyle name="Normal 10 4 6 8" xfId="20950"/>
    <cellStyle name="Normal 10 4 7" xfId="1759"/>
    <cellStyle name="Normal 10 4 7 2" xfId="3371"/>
    <cellStyle name="Normal 10 4 7 2 2" xfId="16925"/>
    <cellStyle name="Normal 10 4 7 2 2 2" xfId="27144"/>
    <cellStyle name="Normal 10 4 7 2 3" xfId="13347"/>
    <cellStyle name="Normal 10 4 7 2 4" xfId="8057"/>
    <cellStyle name="Normal 10 4 7 2 5" xfId="22137"/>
    <cellStyle name="Normal 10 4 7 3" xfId="4601"/>
    <cellStyle name="Normal 10 4 7 3 2" xfId="18289"/>
    <cellStyle name="Normal 10 4 7 3 2 2" xfId="28540"/>
    <cellStyle name="Normal 10 4 7 3 3" xfId="14710"/>
    <cellStyle name="Normal 10 4 7 3 4" xfId="9453"/>
    <cellStyle name="Normal 10 4 7 3 5" xfId="23533"/>
    <cellStyle name="Normal 10 4 7 4" xfId="6303"/>
    <cellStyle name="Normal 10 4 7 4 2" xfId="15389"/>
    <cellStyle name="Normal 10 4 7 4 3" xfId="25393"/>
    <cellStyle name="Normal 10 4 7 5" xfId="10907"/>
    <cellStyle name="Normal 10 4 7 5 2" xfId="19734"/>
    <cellStyle name="Normal 10 4 7 5 3" xfId="29985"/>
    <cellStyle name="Normal 10 4 7 6" xfId="12353"/>
    <cellStyle name="Normal 10 4 7 6 2" xfId="24743"/>
    <cellStyle name="Normal 10 4 7 7" xfId="5651"/>
    <cellStyle name="Normal 10 4 7 8" xfId="20386"/>
    <cellStyle name="Normal 10 4 8" xfId="2328"/>
    <cellStyle name="Normal 10 4 8 2" xfId="9864"/>
    <cellStyle name="Normal 10 4 8 2 2" xfId="18691"/>
    <cellStyle name="Normal 10 4 8 2 3" xfId="28942"/>
    <cellStyle name="Normal 10 4 8 3" xfId="11308"/>
    <cellStyle name="Normal 10 4 8 3 2" xfId="26277"/>
    <cellStyle name="Normal 10 4 8 4" xfId="7190"/>
    <cellStyle name="Normal 10 4 8 5" xfId="21270"/>
    <cellStyle name="Normal 10 4 9" xfId="2252"/>
    <cellStyle name="Normal 10 4 9 2" xfId="17244"/>
    <cellStyle name="Normal 10 4 9 2 2" xfId="27495"/>
    <cellStyle name="Normal 10 4 9 3" xfId="13665"/>
    <cellStyle name="Normal 10 4 9 4" xfId="8408"/>
    <cellStyle name="Normal 10 4 9 5" xfId="22488"/>
    <cellStyle name="Normal 10 4_Degree data" xfId="1691"/>
    <cellStyle name="Normal 10 5" xfId="323"/>
    <cellStyle name="Normal 10 5 10" xfId="11401"/>
    <cellStyle name="Normal 10 5 10 2" xfId="23910"/>
    <cellStyle name="Normal 10 5 11" xfId="4818"/>
    <cellStyle name="Normal 10 5 12" xfId="687"/>
    <cellStyle name="Normal 10 5 13" xfId="20147"/>
    <cellStyle name="Normal 10 5 2" xfId="425"/>
    <cellStyle name="Normal 10 5 2 10" xfId="788"/>
    <cellStyle name="Normal 10 5 2 11" xfId="20247"/>
    <cellStyle name="Normal 10 5 2 2" xfId="1004"/>
    <cellStyle name="Normal 10 5 2 2 2" xfId="2735"/>
    <cellStyle name="Normal 10 5 2 2 2 2" xfId="16629"/>
    <cellStyle name="Normal 10 5 2 2 2 2 2" xfId="26847"/>
    <cellStyle name="Normal 10 5 2 2 2 3" xfId="13051"/>
    <cellStyle name="Normal 10 5 2 2 2 4" xfId="7760"/>
    <cellStyle name="Normal 10 5 2 2 2 5" xfId="21840"/>
    <cellStyle name="Normal 10 5 2 2 3" xfId="4008"/>
    <cellStyle name="Normal 10 5 2 2 3 2" xfId="17653"/>
    <cellStyle name="Normal 10 5 2 2 3 2 2" xfId="27904"/>
    <cellStyle name="Normal 10 5 2 2 3 3" xfId="14074"/>
    <cellStyle name="Normal 10 5 2 2 3 4" xfId="8817"/>
    <cellStyle name="Normal 10 5 2 2 3 5" xfId="22897"/>
    <cellStyle name="Normal 10 5 2 2 4" xfId="6876"/>
    <cellStyle name="Normal 10 5 2 2 4 2" xfId="15960"/>
    <cellStyle name="Normal 10 5 2 2 4 3" xfId="25964"/>
    <cellStyle name="Normal 10 5 2 2 5" xfId="10271"/>
    <cellStyle name="Normal 10 5 2 2 5 2" xfId="19098"/>
    <cellStyle name="Normal 10 5 2 2 5 3" xfId="29349"/>
    <cellStyle name="Normal 10 5 2 2 6" xfId="11715"/>
    <cellStyle name="Normal 10 5 2 2 6 2" xfId="24446"/>
    <cellStyle name="Normal 10 5 2 2 7" xfId="5354"/>
    <cellStyle name="Normal 10 5 2 2 8" xfId="20957"/>
    <cellStyle name="Normal 10 5 2 3" xfId="1362"/>
    <cellStyle name="Normal 10 5 2 3 2" xfId="3083"/>
    <cellStyle name="Normal 10 5 2 3 2 2" xfId="17118"/>
    <cellStyle name="Normal 10 5 2 3 2 2 2" xfId="27337"/>
    <cellStyle name="Normal 10 5 2 3 2 3" xfId="13539"/>
    <cellStyle name="Normal 10 5 2 3 2 4" xfId="8250"/>
    <cellStyle name="Normal 10 5 2 3 2 5" xfId="22330"/>
    <cellStyle name="Normal 10 5 2 3 3" xfId="4356"/>
    <cellStyle name="Normal 10 5 2 3 3 2" xfId="18001"/>
    <cellStyle name="Normal 10 5 2 3 3 2 2" xfId="28252"/>
    <cellStyle name="Normal 10 5 2 3 3 3" xfId="14422"/>
    <cellStyle name="Normal 10 5 2 3 3 4" xfId="9165"/>
    <cellStyle name="Normal 10 5 2 3 3 5" xfId="23245"/>
    <cellStyle name="Normal 10 5 2 3 4" xfId="6657"/>
    <cellStyle name="Normal 10 5 2 3 4 2" xfId="15741"/>
    <cellStyle name="Normal 10 5 2 3 4 3" xfId="25745"/>
    <cellStyle name="Normal 10 5 2 3 5" xfId="10619"/>
    <cellStyle name="Normal 10 5 2 3 5 2" xfId="19446"/>
    <cellStyle name="Normal 10 5 2 3 5 3" xfId="29697"/>
    <cellStyle name="Normal 10 5 2 3 6" xfId="12065"/>
    <cellStyle name="Normal 10 5 2 3 6 2" xfId="24936"/>
    <cellStyle name="Normal 10 5 2 3 7" xfId="5844"/>
    <cellStyle name="Normal 10 5 2 3 8" xfId="20738"/>
    <cellStyle name="Normal 10 5 2 4" xfId="1965"/>
    <cellStyle name="Normal 10 5 2 4 2" xfId="3564"/>
    <cellStyle name="Normal 10 5 2 4 2 2" xfId="18482"/>
    <cellStyle name="Normal 10 5 2 4 2 2 2" xfId="28733"/>
    <cellStyle name="Normal 10 5 2 4 2 3" xfId="14903"/>
    <cellStyle name="Normal 10 5 2 4 2 4" xfId="9646"/>
    <cellStyle name="Normal 10 5 2 4 2 5" xfId="23726"/>
    <cellStyle name="Normal 10 5 2 4 3" xfId="11100"/>
    <cellStyle name="Normal 10 5 2 4 3 2" xfId="19927"/>
    <cellStyle name="Normal 10 5 2 4 3 3" xfId="30178"/>
    <cellStyle name="Normal 10 5 2 4 4" xfId="12546"/>
    <cellStyle name="Normal 10 5 2 4 4 2" xfId="26628"/>
    <cellStyle name="Normal 10 5 2 4 5" xfId="7541"/>
    <cellStyle name="Normal 10 5 2 4 6" xfId="21621"/>
    <cellStyle name="Normal 10 5 2 5" xfId="2521"/>
    <cellStyle name="Normal 10 5 2 5 2" xfId="17439"/>
    <cellStyle name="Normal 10 5 2 5 2 2" xfId="27690"/>
    <cellStyle name="Normal 10 5 2 5 3" xfId="13860"/>
    <cellStyle name="Normal 10 5 2 5 4" xfId="8603"/>
    <cellStyle name="Normal 10 5 2 5 5" xfId="22683"/>
    <cellStyle name="Normal 10 5 2 6" xfId="6164"/>
    <cellStyle name="Normal 10 5 2 6 2" xfId="15250"/>
    <cellStyle name="Normal 10 5 2 6 3" xfId="25254"/>
    <cellStyle name="Normal 10 5 2 7" xfId="10057"/>
    <cellStyle name="Normal 10 5 2 7 2" xfId="18884"/>
    <cellStyle name="Normal 10 5 2 7 3" xfId="29135"/>
    <cellStyle name="Normal 10 5 2 8" xfId="11501"/>
    <cellStyle name="Normal 10 5 2 8 2" xfId="24227"/>
    <cellStyle name="Normal 10 5 2 9" xfId="5135"/>
    <cellStyle name="Normal 10 5 2_Degree data" xfId="1687"/>
    <cellStyle name="Normal 10 5 3" xfId="1003"/>
    <cellStyle name="Normal 10 5 3 2" xfId="2734"/>
    <cellStyle name="Normal 10 5 3 2 2" xfId="16455"/>
    <cellStyle name="Normal 10 5 3 2 2 2" xfId="26528"/>
    <cellStyle name="Normal 10 5 3 2 3" xfId="12661"/>
    <cellStyle name="Normal 10 5 3 2 4" xfId="7441"/>
    <cellStyle name="Normal 10 5 3 2 5" xfId="21521"/>
    <cellStyle name="Normal 10 5 3 3" xfId="4007"/>
    <cellStyle name="Normal 10 5 3 3 2" xfId="17652"/>
    <cellStyle name="Normal 10 5 3 3 2 2" xfId="27903"/>
    <cellStyle name="Normal 10 5 3 3 3" xfId="14073"/>
    <cellStyle name="Normal 10 5 3 3 4" xfId="8816"/>
    <cellStyle name="Normal 10 5 3 3 5" xfId="22896"/>
    <cellStyle name="Normal 10 5 3 4" xfId="6557"/>
    <cellStyle name="Normal 10 5 3 4 2" xfId="15641"/>
    <cellStyle name="Normal 10 5 3 4 3" xfId="25645"/>
    <cellStyle name="Normal 10 5 3 5" xfId="10270"/>
    <cellStyle name="Normal 10 5 3 5 2" xfId="19097"/>
    <cellStyle name="Normal 10 5 3 5 3" xfId="29348"/>
    <cellStyle name="Normal 10 5 3 6" xfId="11714"/>
    <cellStyle name="Normal 10 5 3 6 2" xfId="24127"/>
    <cellStyle name="Normal 10 5 3 7" xfId="5035"/>
    <cellStyle name="Normal 10 5 3 8" xfId="20638"/>
    <cellStyle name="Normal 10 5 4" xfId="1361"/>
    <cellStyle name="Normal 10 5 4 2" xfId="3082"/>
    <cellStyle name="Normal 10 5 4 2 2" xfId="16628"/>
    <cellStyle name="Normal 10 5 4 2 2 2" xfId="26846"/>
    <cellStyle name="Normal 10 5 4 2 3" xfId="13050"/>
    <cellStyle name="Normal 10 5 4 2 4" xfId="7759"/>
    <cellStyle name="Normal 10 5 4 2 5" xfId="21839"/>
    <cellStyle name="Normal 10 5 4 3" xfId="4355"/>
    <cellStyle name="Normal 10 5 4 3 2" xfId="18000"/>
    <cellStyle name="Normal 10 5 4 3 2 2" xfId="28251"/>
    <cellStyle name="Normal 10 5 4 3 3" xfId="14421"/>
    <cellStyle name="Normal 10 5 4 3 4" xfId="9164"/>
    <cellStyle name="Normal 10 5 4 3 5" xfId="23244"/>
    <cellStyle name="Normal 10 5 4 4" xfId="6875"/>
    <cellStyle name="Normal 10 5 4 4 2" xfId="15959"/>
    <cellStyle name="Normal 10 5 4 4 3" xfId="25963"/>
    <cellStyle name="Normal 10 5 4 5" xfId="10618"/>
    <cellStyle name="Normal 10 5 4 5 2" xfId="19445"/>
    <cellStyle name="Normal 10 5 4 5 3" xfId="29696"/>
    <cellStyle name="Normal 10 5 4 6" xfId="12064"/>
    <cellStyle name="Normal 10 5 4 6 2" xfId="24445"/>
    <cellStyle name="Normal 10 5 4 7" xfId="5353"/>
    <cellStyle name="Normal 10 5 4 8" xfId="20956"/>
    <cellStyle name="Normal 10 5 5" xfId="1863"/>
    <cellStyle name="Normal 10 5 5 2" xfId="3464"/>
    <cellStyle name="Normal 10 5 5 2 2" xfId="17018"/>
    <cellStyle name="Normal 10 5 5 2 2 2" xfId="27237"/>
    <cellStyle name="Normal 10 5 5 2 3" xfId="13439"/>
    <cellStyle name="Normal 10 5 5 2 4" xfId="8150"/>
    <cellStyle name="Normal 10 5 5 2 5" xfId="22230"/>
    <cellStyle name="Normal 10 5 5 3" xfId="4677"/>
    <cellStyle name="Normal 10 5 5 3 2" xfId="18382"/>
    <cellStyle name="Normal 10 5 5 3 2 2" xfId="28633"/>
    <cellStyle name="Normal 10 5 5 3 3" xfId="14803"/>
    <cellStyle name="Normal 10 5 5 3 4" xfId="9546"/>
    <cellStyle name="Normal 10 5 5 3 5" xfId="23626"/>
    <cellStyle name="Normal 10 5 5 4" xfId="6338"/>
    <cellStyle name="Normal 10 5 5 4 2" xfId="15424"/>
    <cellStyle name="Normal 10 5 5 4 3" xfId="25428"/>
    <cellStyle name="Normal 10 5 5 5" xfId="11000"/>
    <cellStyle name="Normal 10 5 5 5 2" xfId="19827"/>
    <cellStyle name="Normal 10 5 5 5 3" xfId="30078"/>
    <cellStyle name="Normal 10 5 5 6" xfId="12446"/>
    <cellStyle name="Normal 10 5 5 6 2" xfId="24836"/>
    <cellStyle name="Normal 10 5 5 7" xfId="5744"/>
    <cellStyle name="Normal 10 5 5 8" xfId="20421"/>
    <cellStyle name="Normal 10 5 6" xfId="2421"/>
    <cellStyle name="Normal 10 5 6 2" xfId="16267"/>
    <cellStyle name="Normal 10 5 6 2 2" xfId="26311"/>
    <cellStyle name="Normal 10 5 6 3" xfId="12667"/>
    <cellStyle name="Normal 10 5 6 4" xfId="7224"/>
    <cellStyle name="Normal 10 5 6 5" xfId="21304"/>
    <cellStyle name="Normal 10 5 7" xfId="3839"/>
    <cellStyle name="Normal 10 5 7 2" xfId="17339"/>
    <cellStyle name="Normal 10 5 7 2 2" xfId="27590"/>
    <cellStyle name="Normal 10 5 7 3" xfId="13760"/>
    <cellStyle name="Normal 10 5 7 4" xfId="8503"/>
    <cellStyle name="Normal 10 5 7 5" xfId="22583"/>
    <cellStyle name="Normal 10 5 8" xfId="6064"/>
    <cellStyle name="Normal 10 5 8 2" xfId="15150"/>
    <cellStyle name="Normal 10 5 8 3" xfId="25154"/>
    <cellStyle name="Normal 10 5 9" xfId="9957"/>
    <cellStyle name="Normal 10 5 9 2" xfId="18784"/>
    <cellStyle name="Normal 10 5 9 3" xfId="29035"/>
    <cellStyle name="Normal 10 5_Degree data" xfId="1688"/>
    <cellStyle name="Normal 10 6" xfId="978"/>
    <cellStyle name="Normal 10 6 2" xfId="2709"/>
    <cellStyle name="Normal 10 6 2 2" xfId="16603"/>
    <cellStyle name="Normal 10 6 2 2 2" xfId="26821"/>
    <cellStyle name="Normal 10 6 2 3" xfId="13025"/>
    <cellStyle name="Normal 10 6 2 4" xfId="7734"/>
    <cellStyle name="Normal 10 6 2 5" xfId="21814"/>
    <cellStyle name="Normal 10 6 3" xfId="3982"/>
    <cellStyle name="Normal 10 6 3 2" xfId="17627"/>
    <cellStyle name="Normal 10 6 3 2 2" xfId="27878"/>
    <cellStyle name="Normal 10 6 3 3" xfId="14048"/>
    <cellStyle name="Normal 10 6 3 4" xfId="8791"/>
    <cellStyle name="Normal 10 6 3 5" xfId="22871"/>
    <cellStyle name="Normal 10 6 4" xfId="6850"/>
    <cellStyle name="Normal 10 6 4 2" xfId="15934"/>
    <cellStyle name="Normal 10 6 4 3" xfId="25938"/>
    <cellStyle name="Normal 10 6 5" xfId="10245"/>
    <cellStyle name="Normal 10 6 5 2" xfId="19072"/>
    <cellStyle name="Normal 10 6 5 3" xfId="29323"/>
    <cellStyle name="Normal 10 6 6" xfId="11689"/>
    <cellStyle name="Normal 10 6 6 2" xfId="24420"/>
    <cellStyle name="Normal 10 6 7" xfId="5328"/>
    <cellStyle name="Normal 10 6 8" xfId="20931"/>
    <cellStyle name="Normal 10 7" xfId="1336"/>
    <cellStyle name="Normal 10 7 2" xfId="3057"/>
    <cellStyle name="Normal 10 7 2 2" xfId="16882"/>
    <cellStyle name="Normal 10 7 2 2 2" xfId="27101"/>
    <cellStyle name="Normal 10 7 2 3" xfId="13304"/>
    <cellStyle name="Normal 10 7 2 4" xfId="8014"/>
    <cellStyle name="Normal 10 7 2 5" xfId="22094"/>
    <cellStyle name="Normal 10 7 3" xfId="4330"/>
    <cellStyle name="Normal 10 7 3 2" xfId="17975"/>
    <cellStyle name="Normal 10 7 3 2 2" xfId="28226"/>
    <cellStyle name="Normal 10 7 3 3" xfId="14396"/>
    <cellStyle name="Normal 10 7 3 4" xfId="9139"/>
    <cellStyle name="Normal 10 7 3 5" xfId="23219"/>
    <cellStyle name="Normal 10 7 4" xfId="7140"/>
    <cellStyle name="Normal 10 7 4 2" xfId="16223"/>
    <cellStyle name="Normal 10 7 4 3" xfId="26227"/>
    <cellStyle name="Normal 10 7 5" xfId="10593"/>
    <cellStyle name="Normal 10 7 5 2" xfId="19420"/>
    <cellStyle name="Normal 10 7 5 3" xfId="29671"/>
    <cellStyle name="Normal 10 7 6" xfId="12039"/>
    <cellStyle name="Normal 10 7 6 2" xfId="24700"/>
    <cellStyle name="Normal 10 7 7" xfId="5608"/>
    <cellStyle name="Normal 10 7 8" xfId="21220"/>
    <cellStyle name="Normal 10 8" xfId="1660"/>
    <cellStyle name="Normal 10 8 2" xfId="3328"/>
    <cellStyle name="Normal 10 8 2 2" xfId="18246"/>
    <cellStyle name="Normal 10 8 2 2 2" xfId="28497"/>
    <cellStyle name="Normal 10 8 2 3" xfId="14667"/>
    <cellStyle name="Normal 10 8 2 4" xfId="9410"/>
    <cellStyle name="Normal 10 8 2 5" xfId="23490"/>
    <cellStyle name="Normal 10 8 3" xfId="10864"/>
    <cellStyle name="Normal 10 8 3 2" xfId="19691"/>
    <cellStyle name="Normal 10 8 3 3" xfId="29942"/>
    <cellStyle name="Normal 10 8 4" xfId="12310"/>
    <cellStyle name="Normal 10 8 4 2" xfId="27447"/>
    <cellStyle name="Normal 10 8 5" xfId="8360"/>
    <cellStyle name="Normal 10 8 6" xfId="22440"/>
    <cellStyle name="Normal 10 9" xfId="2285"/>
    <cellStyle name="Normal 10 9 2" xfId="9821"/>
    <cellStyle name="Normal 10 9 2 2" xfId="18648"/>
    <cellStyle name="Normal 10 9 2 3" xfId="28899"/>
    <cellStyle name="Normal 10 9 3" xfId="11265"/>
    <cellStyle name="Normal 10 9 3 2" xfId="27451"/>
    <cellStyle name="Normal 10 9 4" xfId="8364"/>
    <cellStyle name="Normal 10 9 5" xfId="22444"/>
    <cellStyle name="Normal 10_Degree data" xfId="1609"/>
    <cellStyle name="Normal 100" xfId="9773"/>
    <cellStyle name="Normal 100 2" xfId="30289"/>
    <cellStyle name="Normal 101" xfId="11209"/>
    <cellStyle name="Normal 101 2" xfId="15023"/>
    <cellStyle name="Normal 102" xfId="11211"/>
    <cellStyle name="Normal 102 2" xfId="15040"/>
    <cellStyle name="Normal 103" xfId="20036"/>
    <cellStyle name="Normal 104" xfId="11210"/>
    <cellStyle name="Normal 105" xfId="11246"/>
    <cellStyle name="Normal 106" xfId="4752"/>
    <cellStyle name="Normal 107" xfId="30302"/>
    <cellStyle name="Normal 107 2" xfId="30332"/>
    <cellStyle name="Normal 11" xfId="163"/>
    <cellStyle name="Normal 12" xfId="69"/>
    <cellStyle name="Normal 12 2" xfId="171"/>
    <cellStyle name="Normal 12 3" xfId="154"/>
    <cellStyle name="Normal 13" xfId="92"/>
    <cellStyle name="Normal 13 2" xfId="70"/>
    <cellStyle name="Normal 13 3" xfId="165"/>
    <cellStyle name="Normal 13 3 2" xfId="215"/>
    <cellStyle name="Normal 13 3 3" xfId="253"/>
    <cellStyle name="Normal 14" xfId="68"/>
    <cellStyle name="Normal 14 2" xfId="170"/>
    <cellStyle name="Normal 14 3" xfId="152"/>
    <cellStyle name="Normal 15" xfId="153"/>
    <cellStyle name="Normal 15 2" xfId="1005"/>
    <cellStyle name="Normal 15 2 2" xfId="1363"/>
    <cellStyle name="Normal 15 2 2 2" xfId="3084"/>
    <cellStyle name="Normal 15 2 2 2 2" xfId="17226"/>
    <cellStyle name="Normal 15 2 2 2 2 2" xfId="27445"/>
    <cellStyle name="Normal 15 2 2 2 3" xfId="13647"/>
    <cellStyle name="Normal 15 2 2 2 4" xfId="8358"/>
    <cellStyle name="Normal 15 2 2 2 5" xfId="22438"/>
    <cellStyle name="Normal 15 2 2 3" xfId="4357"/>
    <cellStyle name="Normal 15 2 2 3 2" xfId="18002"/>
    <cellStyle name="Normal 15 2 2 3 2 2" xfId="28253"/>
    <cellStyle name="Normal 15 2 2 3 3" xfId="14423"/>
    <cellStyle name="Normal 15 2 2 3 4" xfId="9166"/>
    <cellStyle name="Normal 15 2 2 3 5" xfId="23246"/>
    <cellStyle name="Normal 15 2 2 4" xfId="7137"/>
    <cellStyle name="Normal 15 2 2 4 2" xfId="16220"/>
    <cellStyle name="Normal 15 2 2 4 3" xfId="26224"/>
    <cellStyle name="Normal 15 2 2 5" xfId="10620"/>
    <cellStyle name="Normal 15 2 2 5 2" xfId="19447"/>
    <cellStyle name="Normal 15 2 2 5 3" xfId="29698"/>
    <cellStyle name="Normal 15 2 2 6" xfId="12066"/>
    <cellStyle name="Normal 15 2 2 6 2" xfId="25044"/>
    <cellStyle name="Normal 15 2 2 7" xfId="5952"/>
    <cellStyle name="Normal 15 2 2 8" xfId="21217"/>
    <cellStyle name="Normal 15 2 3" xfId="2078"/>
    <cellStyle name="Normal 15 2 3 2" xfId="3672"/>
    <cellStyle name="Normal 15 2 3 2 2" xfId="18590"/>
    <cellStyle name="Normal 15 2 3 2 2 2" xfId="28841"/>
    <cellStyle name="Normal 15 2 3 2 3" xfId="15011"/>
    <cellStyle name="Normal 15 2 3 2 4" xfId="9754"/>
    <cellStyle name="Normal 15 2 3 2 5" xfId="23834"/>
    <cellStyle name="Normal 15 2 3 3" xfId="11208"/>
    <cellStyle name="Normal 15 2 3 3 2" xfId="20035"/>
    <cellStyle name="Normal 15 2 3 3 3" xfId="30286"/>
    <cellStyle name="Normal 15 2 3 4" xfId="12654"/>
    <cellStyle name="Normal 15 2 3 4 2" xfId="26848"/>
    <cellStyle name="Normal 15 2 3 5" xfId="7761"/>
    <cellStyle name="Normal 15 2 3 6" xfId="21841"/>
    <cellStyle name="Normal 15 2 4" xfId="2736"/>
    <cellStyle name="Normal 15 2 4 2" xfId="17654"/>
    <cellStyle name="Normal 15 2 4 2 2" xfId="27905"/>
    <cellStyle name="Normal 15 2 4 3" xfId="14075"/>
    <cellStyle name="Normal 15 2 4 4" xfId="8818"/>
    <cellStyle name="Normal 15 2 4 5" xfId="22898"/>
    <cellStyle name="Normal 15 2 5" xfId="6877"/>
    <cellStyle name="Normal 15 2 5 2" xfId="15961"/>
    <cellStyle name="Normal 15 2 5 3" xfId="25965"/>
    <cellStyle name="Normal 15 2 6" xfId="10272"/>
    <cellStyle name="Normal 15 2 6 2" xfId="19099"/>
    <cellStyle name="Normal 15 2 6 3" xfId="29350"/>
    <cellStyle name="Normal 15 2 7" xfId="11716"/>
    <cellStyle name="Normal 15 2 7 2" xfId="24447"/>
    <cellStyle name="Normal 15 2 8" xfId="5355"/>
    <cellStyle name="Normal 15 2 9" xfId="20958"/>
    <cellStyle name="Normal 15 2_Degree data" xfId="1986"/>
    <cellStyle name="Normal 150" xfId="30349"/>
    <cellStyle name="Normal 151" xfId="30348"/>
    <cellStyle name="Normal 155" xfId="30303"/>
    <cellStyle name="Normal 156" xfId="30305"/>
    <cellStyle name="Normal 157" xfId="30306"/>
    <cellStyle name="Normal 158" xfId="30307"/>
    <cellStyle name="Normal 159" xfId="30308"/>
    <cellStyle name="Normal 16" xfId="93"/>
    <cellStyle name="Normal 160" xfId="30310"/>
    <cellStyle name="Normal 162" xfId="30312"/>
    <cellStyle name="Normal 163" xfId="30313"/>
    <cellStyle name="Normal 165" xfId="30314"/>
    <cellStyle name="Normal 166" xfId="30315"/>
    <cellStyle name="Normal 167" xfId="30317"/>
    <cellStyle name="Normal 168" xfId="30319"/>
    <cellStyle name="Normal 169" xfId="30320"/>
    <cellStyle name="Normal 17" xfId="94"/>
    <cellStyle name="Normal 170" xfId="30321"/>
    <cellStyle name="Normal 171" xfId="30322"/>
    <cellStyle name="Normal 172" xfId="30323"/>
    <cellStyle name="Normal 173" xfId="30325"/>
    <cellStyle name="Normal 174" xfId="30327"/>
    <cellStyle name="Normal 176" xfId="30328"/>
    <cellStyle name="Normal 177" xfId="30329"/>
    <cellStyle name="Normal 178" xfId="30331"/>
    <cellStyle name="Normal 179" xfId="30309"/>
    <cellStyle name="Normal 18" xfId="95"/>
    <cellStyle name="Normal 180" xfId="30311"/>
    <cellStyle name="Normal 181" xfId="30316"/>
    <cellStyle name="Normal 182" xfId="30318"/>
    <cellStyle name="Normal 183" xfId="30324"/>
    <cellStyle name="Normal 184" xfId="30326"/>
    <cellStyle name="Normal 185" xfId="30330"/>
    <cellStyle name="Normal 19" xfId="118"/>
    <cellStyle name="Normal 19 2" xfId="179"/>
    <cellStyle name="Normal 19 3" xfId="147"/>
    <cellStyle name="Normal 2" xfId="52"/>
    <cellStyle name="Normal 2 2" xfId="62"/>
    <cellStyle name="Normal 2 2 2" xfId="82"/>
    <cellStyle name="Normal 2 3" xfId="81"/>
    <cellStyle name="Normal 2 3 2" xfId="83"/>
    <cellStyle name="Normal 2 4" xfId="140"/>
    <cellStyle name="Normal 2 4 2" xfId="531"/>
    <cellStyle name="Normal 2 5" xfId="84"/>
    <cellStyle name="Normal 2 5 10" xfId="204"/>
    <cellStyle name="Normal 2 5 10 10" xfId="574"/>
    <cellStyle name="Normal 2 5 10 11" xfId="20532"/>
    <cellStyle name="Normal 2 5 10 2" xfId="1007"/>
    <cellStyle name="Normal 2 5 10 2 2" xfId="2738"/>
    <cellStyle name="Normal 2 5 10 2 2 2" xfId="16631"/>
    <cellStyle name="Normal 2 5 10 2 2 2 2" xfId="26850"/>
    <cellStyle name="Normal 2 5 10 2 2 3" xfId="13053"/>
    <cellStyle name="Normal 2 5 10 2 2 4" xfId="7763"/>
    <cellStyle name="Normal 2 5 10 2 2 5" xfId="21843"/>
    <cellStyle name="Normal 2 5 10 2 3" xfId="4010"/>
    <cellStyle name="Normal 2 5 10 2 3 2" xfId="17656"/>
    <cellStyle name="Normal 2 5 10 2 3 2 2" xfId="27907"/>
    <cellStyle name="Normal 2 5 10 2 3 3" xfId="14077"/>
    <cellStyle name="Normal 2 5 10 2 3 4" xfId="8820"/>
    <cellStyle name="Normal 2 5 10 2 3 5" xfId="22900"/>
    <cellStyle name="Normal 2 5 10 2 4" xfId="6879"/>
    <cellStyle name="Normal 2 5 10 2 4 2" xfId="15963"/>
    <cellStyle name="Normal 2 5 10 2 4 3" xfId="25967"/>
    <cellStyle name="Normal 2 5 10 2 5" xfId="10274"/>
    <cellStyle name="Normal 2 5 10 2 5 2" xfId="19101"/>
    <cellStyle name="Normal 2 5 10 2 5 3" xfId="29352"/>
    <cellStyle name="Normal 2 5 10 2 6" xfId="11718"/>
    <cellStyle name="Normal 2 5 10 2 6 2" xfId="24449"/>
    <cellStyle name="Normal 2 5 10 2 7" xfId="5357"/>
    <cellStyle name="Normal 2 5 10 2 8" xfId="20960"/>
    <cellStyle name="Normal 2 5 10 3" xfId="1365"/>
    <cellStyle name="Normal 2 5 10 3 2" xfId="3086"/>
    <cellStyle name="Normal 2 5 10 3 2 2" xfId="16912"/>
    <cellStyle name="Normal 2 5 10 3 2 2 2" xfId="27131"/>
    <cellStyle name="Normal 2 5 10 3 2 3" xfId="13334"/>
    <cellStyle name="Normal 2 5 10 3 2 4" xfId="8044"/>
    <cellStyle name="Normal 2 5 10 3 2 5" xfId="22124"/>
    <cellStyle name="Normal 2 5 10 3 3" xfId="4359"/>
    <cellStyle name="Normal 2 5 10 3 3 2" xfId="18004"/>
    <cellStyle name="Normal 2 5 10 3 3 2 2" xfId="28255"/>
    <cellStyle name="Normal 2 5 10 3 3 3" xfId="14425"/>
    <cellStyle name="Normal 2 5 10 3 3 4" xfId="9168"/>
    <cellStyle name="Normal 2 5 10 3 3 5" xfId="23248"/>
    <cellStyle name="Normal 2 5 10 3 4" xfId="7131"/>
    <cellStyle name="Normal 2 5 10 3 4 2" xfId="16214"/>
    <cellStyle name="Normal 2 5 10 3 4 3" xfId="26218"/>
    <cellStyle name="Normal 2 5 10 3 5" xfId="10622"/>
    <cellStyle name="Normal 2 5 10 3 5 2" xfId="19449"/>
    <cellStyle name="Normal 2 5 10 3 5 3" xfId="29700"/>
    <cellStyle name="Normal 2 5 10 3 6" xfId="12068"/>
    <cellStyle name="Normal 2 5 10 3 6 2" xfId="24730"/>
    <cellStyle name="Normal 2 5 10 3 7" xfId="5638"/>
    <cellStyle name="Normal 2 5 10 3 8" xfId="21211"/>
    <cellStyle name="Normal 2 5 10 4" xfId="1744"/>
    <cellStyle name="Normal 2 5 10 4 2" xfId="3358"/>
    <cellStyle name="Normal 2 5 10 4 2 2" xfId="18276"/>
    <cellStyle name="Normal 2 5 10 4 2 2 2" xfId="28527"/>
    <cellStyle name="Normal 2 5 10 4 2 3" xfId="14697"/>
    <cellStyle name="Normal 2 5 10 4 2 4" xfId="9440"/>
    <cellStyle name="Normal 2 5 10 4 2 5" xfId="23520"/>
    <cellStyle name="Normal 2 5 10 4 3" xfId="10894"/>
    <cellStyle name="Normal 2 5 10 4 3 2" xfId="19721"/>
    <cellStyle name="Normal 2 5 10 4 3 3" xfId="29972"/>
    <cellStyle name="Normal 2 5 10 4 4" xfId="12340"/>
    <cellStyle name="Normal 2 5 10 4 4 2" xfId="26422"/>
    <cellStyle name="Normal 2 5 10 4 5" xfId="7335"/>
    <cellStyle name="Normal 2 5 10 4 6" xfId="21415"/>
    <cellStyle name="Normal 2 5 10 5" xfId="2315"/>
    <cellStyle name="Normal 2 5 10 5 2" xfId="17231"/>
    <cellStyle name="Normal 2 5 10 5 2 2" xfId="27482"/>
    <cellStyle name="Normal 2 5 10 5 3" xfId="13652"/>
    <cellStyle name="Normal 2 5 10 5 4" xfId="8395"/>
    <cellStyle name="Normal 2 5 10 5 5" xfId="22475"/>
    <cellStyle name="Normal 2 5 10 6" xfId="6451"/>
    <cellStyle name="Normal 2 5 10 6 2" xfId="15535"/>
    <cellStyle name="Normal 2 5 10 6 3" xfId="25539"/>
    <cellStyle name="Normal 2 5 10 7" xfId="9851"/>
    <cellStyle name="Normal 2 5 10 7 2" xfId="18678"/>
    <cellStyle name="Normal 2 5 10 7 3" xfId="28929"/>
    <cellStyle name="Normal 2 5 10 8" xfId="11295"/>
    <cellStyle name="Normal 2 5 10 8 2" xfId="24021"/>
    <cellStyle name="Normal 2 5 10 9" xfId="4929"/>
    <cellStyle name="Normal 2 5 10_Degree data" xfId="1855"/>
    <cellStyle name="Normal 2 5 11" xfId="1006"/>
    <cellStyle name="Normal 2 5 11 2" xfId="2737"/>
    <cellStyle name="Normal 2 5 11 2 2" xfId="16630"/>
    <cellStyle name="Normal 2 5 11 2 2 2" xfId="26849"/>
    <cellStyle name="Normal 2 5 11 2 3" xfId="13052"/>
    <cellStyle name="Normal 2 5 11 2 4" xfId="7762"/>
    <cellStyle name="Normal 2 5 11 2 5" xfId="21842"/>
    <cellStyle name="Normal 2 5 11 3" xfId="4009"/>
    <cellStyle name="Normal 2 5 11 3 2" xfId="17655"/>
    <cellStyle name="Normal 2 5 11 3 2 2" xfId="27906"/>
    <cellStyle name="Normal 2 5 11 3 3" xfId="14076"/>
    <cellStyle name="Normal 2 5 11 3 4" xfId="8819"/>
    <cellStyle name="Normal 2 5 11 3 5" xfId="22899"/>
    <cellStyle name="Normal 2 5 11 4" xfId="6878"/>
    <cellStyle name="Normal 2 5 11 4 2" xfId="15962"/>
    <cellStyle name="Normal 2 5 11 4 3" xfId="25966"/>
    <cellStyle name="Normal 2 5 11 5" xfId="10273"/>
    <cellStyle name="Normal 2 5 11 5 2" xfId="19100"/>
    <cellStyle name="Normal 2 5 11 5 3" xfId="29351"/>
    <cellStyle name="Normal 2 5 11 6" xfId="11717"/>
    <cellStyle name="Normal 2 5 11 6 2" xfId="24448"/>
    <cellStyle name="Normal 2 5 11 7" xfId="5356"/>
    <cellStyle name="Normal 2 5 11 8" xfId="20959"/>
    <cellStyle name="Normal 2 5 12" xfId="1364"/>
    <cellStyle name="Normal 2 5 12 2" xfId="3085"/>
    <cellStyle name="Normal 2 5 12 2 2" xfId="16880"/>
    <cellStyle name="Normal 2 5 12 2 2 2" xfId="27099"/>
    <cellStyle name="Normal 2 5 12 2 3" xfId="13302"/>
    <cellStyle name="Normal 2 5 12 2 4" xfId="8012"/>
    <cellStyle name="Normal 2 5 12 2 5" xfId="22092"/>
    <cellStyle name="Normal 2 5 12 3" xfId="4358"/>
    <cellStyle name="Normal 2 5 12 3 2" xfId="18003"/>
    <cellStyle name="Normal 2 5 12 3 2 2" xfId="28254"/>
    <cellStyle name="Normal 2 5 12 3 3" xfId="14424"/>
    <cellStyle name="Normal 2 5 12 3 4" xfId="9167"/>
    <cellStyle name="Normal 2 5 12 3 5" xfId="23247"/>
    <cellStyle name="Normal 2 5 12 4" xfId="6278"/>
    <cellStyle name="Normal 2 5 12 4 2" xfId="15364"/>
    <cellStyle name="Normal 2 5 12 4 3" xfId="25368"/>
    <cellStyle name="Normal 2 5 12 5" xfId="10621"/>
    <cellStyle name="Normal 2 5 12 5 2" xfId="19448"/>
    <cellStyle name="Normal 2 5 12 5 3" xfId="29699"/>
    <cellStyle name="Normal 2 5 12 6" xfId="12067"/>
    <cellStyle name="Normal 2 5 12 6 2" xfId="24698"/>
    <cellStyle name="Normal 2 5 12 7" xfId="5606"/>
    <cellStyle name="Normal 2 5 12 8" xfId="20361"/>
    <cellStyle name="Normal 2 5 13" xfId="1657"/>
    <cellStyle name="Normal 2 5 13 2" xfId="3326"/>
    <cellStyle name="Normal 2 5 13 2 2" xfId="18244"/>
    <cellStyle name="Normal 2 5 13 2 2 2" xfId="28495"/>
    <cellStyle name="Normal 2 5 13 2 3" xfId="14665"/>
    <cellStyle name="Normal 2 5 13 2 4" xfId="9408"/>
    <cellStyle name="Normal 2 5 13 2 5" xfId="23488"/>
    <cellStyle name="Normal 2 5 13 3" xfId="10862"/>
    <cellStyle name="Normal 2 5 13 3 2" xfId="19689"/>
    <cellStyle name="Normal 2 5 13 3 3" xfId="29940"/>
    <cellStyle name="Normal 2 5 13 4" xfId="12308"/>
    <cellStyle name="Normal 2 5 13 4 2" xfId="26251"/>
    <cellStyle name="Normal 2 5 13 5" xfId="7164"/>
    <cellStyle name="Normal 2 5 13 6" xfId="21244"/>
    <cellStyle name="Normal 2 5 14" xfId="2283"/>
    <cellStyle name="Normal 2 5 14 2" xfId="9819"/>
    <cellStyle name="Normal 2 5 14 2 2" xfId="18646"/>
    <cellStyle name="Normal 2 5 14 2 3" xfId="28897"/>
    <cellStyle name="Normal 2 5 14 3" xfId="11263"/>
    <cellStyle name="Normal 2 5 14 3 2" xfId="27449"/>
    <cellStyle name="Normal 2 5 14 4" xfId="8362"/>
    <cellStyle name="Normal 2 5 14 5" xfId="22442"/>
    <cellStyle name="Normal 2 5 15" xfId="2238"/>
    <cellStyle name="Normal 2 5 15 2" xfId="15044"/>
    <cellStyle name="Normal 2 5 15 3" xfId="5958"/>
    <cellStyle name="Normal 2 5 15 4" xfId="25048"/>
    <cellStyle name="Normal 2 5 16" xfId="9779"/>
    <cellStyle name="Normal 2 5 16 2" xfId="18606"/>
    <cellStyle name="Normal 2 5 16 3" xfId="28857"/>
    <cellStyle name="Normal 2 5 17" xfId="11218"/>
    <cellStyle name="Normal 2 5 17 2" xfId="23851"/>
    <cellStyle name="Normal 2 5 18" xfId="4759"/>
    <cellStyle name="Normal 2 5 19" xfId="542"/>
    <cellStyle name="Normal 2 5 2" xfId="139"/>
    <cellStyle name="Normal 2 5 2 10" xfId="1686"/>
    <cellStyle name="Normal 2 5 2 10 2" xfId="3334"/>
    <cellStyle name="Normal 2 5 2 10 2 2" xfId="18252"/>
    <cellStyle name="Normal 2 5 2 10 2 2 2" xfId="28503"/>
    <cellStyle name="Normal 2 5 2 10 2 3" xfId="14673"/>
    <cellStyle name="Normal 2 5 2 10 2 4" xfId="9416"/>
    <cellStyle name="Normal 2 5 2 10 2 5" xfId="23496"/>
    <cellStyle name="Normal 2 5 2 10 3" xfId="10870"/>
    <cellStyle name="Normal 2 5 2 10 3 2" xfId="19697"/>
    <cellStyle name="Normal 2 5 2 10 3 3" xfId="29948"/>
    <cellStyle name="Normal 2 5 2 10 4" xfId="12316"/>
    <cellStyle name="Normal 2 5 2 10 4 2" xfId="26264"/>
    <cellStyle name="Normal 2 5 2 10 5" xfId="7177"/>
    <cellStyle name="Normal 2 5 2 10 6" xfId="21257"/>
    <cellStyle name="Normal 2 5 2 11" xfId="2291"/>
    <cellStyle name="Normal 2 5 2 11 2" xfId="9827"/>
    <cellStyle name="Normal 2 5 2 11 2 2" xfId="18654"/>
    <cellStyle name="Normal 2 5 2 11 2 3" xfId="28905"/>
    <cellStyle name="Normal 2 5 2 11 3" xfId="11271"/>
    <cellStyle name="Normal 2 5 2 11 3 2" xfId="27458"/>
    <cellStyle name="Normal 2 5 2 11 4" xfId="8371"/>
    <cellStyle name="Normal 2 5 2 11 5" xfId="22451"/>
    <cellStyle name="Normal 2 5 2 12" xfId="2248"/>
    <cellStyle name="Normal 2 5 2 12 2" xfId="15052"/>
    <cellStyle name="Normal 2 5 2 12 3" xfId="5966"/>
    <cellStyle name="Normal 2 5 2 12 4" xfId="25056"/>
    <cellStyle name="Normal 2 5 2 13" xfId="9787"/>
    <cellStyle name="Normal 2 5 2 13 2" xfId="18614"/>
    <cellStyle name="Normal 2 5 2 13 3" xfId="28865"/>
    <cellStyle name="Normal 2 5 2 14" xfId="11227"/>
    <cellStyle name="Normal 2 5 2 14 2" xfId="23864"/>
    <cellStyle name="Normal 2 5 2 15" xfId="4772"/>
    <cellStyle name="Normal 2 5 2 16" xfId="550"/>
    <cellStyle name="Normal 2 5 2 17" xfId="20049"/>
    <cellStyle name="Normal 2 5 2 2" xfId="177"/>
    <cellStyle name="Normal 2 5 2 2 10" xfId="2273"/>
    <cellStyle name="Normal 2 5 2 2 10 2" xfId="15077"/>
    <cellStyle name="Normal 2 5 2 2 10 3" xfId="5991"/>
    <cellStyle name="Normal 2 5 2 2 10 4" xfId="25081"/>
    <cellStyle name="Normal 2 5 2 2 11" xfId="9809"/>
    <cellStyle name="Normal 2 5 2 2 11 2" xfId="18636"/>
    <cellStyle name="Normal 2 5 2 2 11 3" xfId="28887"/>
    <cellStyle name="Normal 2 5 2 2 12" xfId="11253"/>
    <cellStyle name="Normal 2 5 2 2 12 2" xfId="23894"/>
    <cellStyle name="Normal 2 5 2 2 13" xfId="4802"/>
    <cellStyle name="Normal 2 5 2 2 14" xfId="562"/>
    <cellStyle name="Normal 2 5 2 2 15" xfId="20074"/>
    <cellStyle name="Normal 2 5 2 2 2" xfId="351"/>
    <cellStyle name="Normal 2 5 2 2 2 10" xfId="11428"/>
    <cellStyle name="Normal 2 5 2 2 2 10 2" xfId="23937"/>
    <cellStyle name="Normal 2 5 2 2 2 11" xfId="4845"/>
    <cellStyle name="Normal 2 5 2 2 2 12" xfId="714"/>
    <cellStyle name="Normal 2 5 2 2 2 13" xfId="20174"/>
    <cellStyle name="Normal 2 5 2 2 2 2" xfId="453"/>
    <cellStyle name="Normal 2 5 2 2 2 2 10" xfId="816"/>
    <cellStyle name="Normal 2 5 2 2 2 2 11" xfId="20274"/>
    <cellStyle name="Normal 2 5 2 2 2 2 2" xfId="1011"/>
    <cellStyle name="Normal 2 5 2 2 2 2 2 2" xfId="2742"/>
    <cellStyle name="Normal 2 5 2 2 2 2 2 2 2" xfId="16635"/>
    <cellStyle name="Normal 2 5 2 2 2 2 2 2 2 2" xfId="26854"/>
    <cellStyle name="Normal 2 5 2 2 2 2 2 2 3" xfId="13057"/>
    <cellStyle name="Normal 2 5 2 2 2 2 2 2 4" xfId="7767"/>
    <cellStyle name="Normal 2 5 2 2 2 2 2 2 5" xfId="21847"/>
    <cellStyle name="Normal 2 5 2 2 2 2 2 3" xfId="4014"/>
    <cellStyle name="Normal 2 5 2 2 2 2 2 3 2" xfId="17660"/>
    <cellStyle name="Normal 2 5 2 2 2 2 2 3 2 2" xfId="27911"/>
    <cellStyle name="Normal 2 5 2 2 2 2 2 3 3" xfId="14081"/>
    <cellStyle name="Normal 2 5 2 2 2 2 2 3 4" xfId="8824"/>
    <cellStyle name="Normal 2 5 2 2 2 2 2 3 5" xfId="22904"/>
    <cellStyle name="Normal 2 5 2 2 2 2 2 4" xfId="6883"/>
    <cellStyle name="Normal 2 5 2 2 2 2 2 4 2" xfId="15967"/>
    <cellStyle name="Normal 2 5 2 2 2 2 2 4 3" xfId="25971"/>
    <cellStyle name="Normal 2 5 2 2 2 2 2 5" xfId="10278"/>
    <cellStyle name="Normal 2 5 2 2 2 2 2 5 2" xfId="19105"/>
    <cellStyle name="Normal 2 5 2 2 2 2 2 5 3" xfId="29356"/>
    <cellStyle name="Normal 2 5 2 2 2 2 2 6" xfId="11722"/>
    <cellStyle name="Normal 2 5 2 2 2 2 2 6 2" xfId="24453"/>
    <cellStyle name="Normal 2 5 2 2 2 2 2 7" xfId="5361"/>
    <cellStyle name="Normal 2 5 2 2 2 2 2 8" xfId="20964"/>
    <cellStyle name="Normal 2 5 2 2 2 2 3" xfId="1369"/>
    <cellStyle name="Normal 2 5 2 2 2 2 3 2" xfId="3090"/>
    <cellStyle name="Normal 2 5 2 2 2 2 3 2 2" xfId="17145"/>
    <cellStyle name="Normal 2 5 2 2 2 2 3 2 2 2" xfId="27364"/>
    <cellStyle name="Normal 2 5 2 2 2 2 3 2 3" xfId="13566"/>
    <cellStyle name="Normal 2 5 2 2 2 2 3 2 4" xfId="8277"/>
    <cellStyle name="Normal 2 5 2 2 2 2 3 2 5" xfId="22357"/>
    <cellStyle name="Normal 2 5 2 2 2 2 3 3" xfId="4363"/>
    <cellStyle name="Normal 2 5 2 2 2 2 3 3 2" xfId="18008"/>
    <cellStyle name="Normal 2 5 2 2 2 2 3 3 2 2" xfId="28259"/>
    <cellStyle name="Normal 2 5 2 2 2 2 3 3 3" xfId="14429"/>
    <cellStyle name="Normal 2 5 2 2 2 2 3 3 4" xfId="9172"/>
    <cellStyle name="Normal 2 5 2 2 2 2 3 3 5" xfId="23252"/>
    <cellStyle name="Normal 2 5 2 2 2 2 3 4" xfId="6684"/>
    <cellStyle name="Normal 2 5 2 2 2 2 3 4 2" xfId="15768"/>
    <cellStyle name="Normal 2 5 2 2 2 2 3 4 3" xfId="25772"/>
    <cellStyle name="Normal 2 5 2 2 2 2 3 5" xfId="10626"/>
    <cellStyle name="Normal 2 5 2 2 2 2 3 5 2" xfId="19453"/>
    <cellStyle name="Normal 2 5 2 2 2 2 3 5 3" xfId="29704"/>
    <cellStyle name="Normal 2 5 2 2 2 2 3 6" xfId="12072"/>
    <cellStyle name="Normal 2 5 2 2 2 2 3 6 2" xfId="24963"/>
    <cellStyle name="Normal 2 5 2 2 2 2 3 7" xfId="5871"/>
    <cellStyle name="Normal 2 5 2 2 2 2 3 8" xfId="20765"/>
    <cellStyle name="Normal 2 5 2 2 2 2 4" xfId="1993"/>
    <cellStyle name="Normal 2 5 2 2 2 2 4 2" xfId="3591"/>
    <cellStyle name="Normal 2 5 2 2 2 2 4 2 2" xfId="18509"/>
    <cellStyle name="Normal 2 5 2 2 2 2 4 2 2 2" xfId="28760"/>
    <cellStyle name="Normal 2 5 2 2 2 2 4 2 3" xfId="14930"/>
    <cellStyle name="Normal 2 5 2 2 2 2 4 2 4" xfId="9673"/>
    <cellStyle name="Normal 2 5 2 2 2 2 4 2 5" xfId="23753"/>
    <cellStyle name="Normal 2 5 2 2 2 2 4 3" xfId="11127"/>
    <cellStyle name="Normal 2 5 2 2 2 2 4 3 2" xfId="19954"/>
    <cellStyle name="Normal 2 5 2 2 2 2 4 3 3" xfId="30205"/>
    <cellStyle name="Normal 2 5 2 2 2 2 4 4" xfId="12573"/>
    <cellStyle name="Normal 2 5 2 2 2 2 4 4 2" xfId="26655"/>
    <cellStyle name="Normal 2 5 2 2 2 2 4 5" xfId="7568"/>
    <cellStyle name="Normal 2 5 2 2 2 2 4 6" xfId="21648"/>
    <cellStyle name="Normal 2 5 2 2 2 2 5" xfId="2548"/>
    <cellStyle name="Normal 2 5 2 2 2 2 5 2" xfId="17466"/>
    <cellStyle name="Normal 2 5 2 2 2 2 5 2 2" xfId="27717"/>
    <cellStyle name="Normal 2 5 2 2 2 2 5 3" xfId="13887"/>
    <cellStyle name="Normal 2 5 2 2 2 2 5 4" xfId="8630"/>
    <cellStyle name="Normal 2 5 2 2 2 2 5 5" xfId="22710"/>
    <cellStyle name="Normal 2 5 2 2 2 2 6" xfId="6191"/>
    <cellStyle name="Normal 2 5 2 2 2 2 6 2" xfId="15277"/>
    <cellStyle name="Normal 2 5 2 2 2 2 6 3" xfId="25281"/>
    <cellStyle name="Normal 2 5 2 2 2 2 7" xfId="10084"/>
    <cellStyle name="Normal 2 5 2 2 2 2 7 2" xfId="18911"/>
    <cellStyle name="Normal 2 5 2 2 2 2 7 3" xfId="29162"/>
    <cellStyle name="Normal 2 5 2 2 2 2 8" xfId="11528"/>
    <cellStyle name="Normal 2 5 2 2 2 2 8 2" xfId="24254"/>
    <cellStyle name="Normal 2 5 2 2 2 2 9" xfId="5162"/>
    <cellStyle name="Normal 2 5 2 2 2 2_Degree data" xfId="1754"/>
    <cellStyle name="Normal 2 5 2 2 2 3" xfId="1010"/>
    <cellStyle name="Normal 2 5 2 2 2 3 2" xfId="2741"/>
    <cellStyle name="Normal 2 5 2 2 2 3 2 2" xfId="16482"/>
    <cellStyle name="Normal 2 5 2 2 2 3 2 2 2" xfId="26555"/>
    <cellStyle name="Normal 2 5 2 2 2 3 2 3" xfId="12783"/>
    <cellStyle name="Normal 2 5 2 2 2 3 2 4" xfId="7468"/>
    <cellStyle name="Normal 2 5 2 2 2 3 2 5" xfId="21548"/>
    <cellStyle name="Normal 2 5 2 2 2 3 3" xfId="4013"/>
    <cellStyle name="Normal 2 5 2 2 2 3 3 2" xfId="17659"/>
    <cellStyle name="Normal 2 5 2 2 2 3 3 2 2" xfId="27910"/>
    <cellStyle name="Normal 2 5 2 2 2 3 3 3" xfId="14080"/>
    <cellStyle name="Normal 2 5 2 2 2 3 3 4" xfId="8823"/>
    <cellStyle name="Normal 2 5 2 2 2 3 3 5" xfId="22903"/>
    <cellStyle name="Normal 2 5 2 2 2 3 4" xfId="6584"/>
    <cellStyle name="Normal 2 5 2 2 2 3 4 2" xfId="15668"/>
    <cellStyle name="Normal 2 5 2 2 2 3 4 3" xfId="25672"/>
    <cellStyle name="Normal 2 5 2 2 2 3 5" xfId="10277"/>
    <cellStyle name="Normal 2 5 2 2 2 3 5 2" xfId="19104"/>
    <cellStyle name="Normal 2 5 2 2 2 3 5 3" xfId="29355"/>
    <cellStyle name="Normal 2 5 2 2 2 3 6" xfId="11721"/>
    <cellStyle name="Normal 2 5 2 2 2 3 6 2" xfId="24154"/>
    <cellStyle name="Normal 2 5 2 2 2 3 7" xfId="5062"/>
    <cellStyle name="Normal 2 5 2 2 2 3 8" xfId="20665"/>
    <cellStyle name="Normal 2 5 2 2 2 4" xfId="1368"/>
    <cellStyle name="Normal 2 5 2 2 2 4 2" xfId="3089"/>
    <cellStyle name="Normal 2 5 2 2 2 4 2 2" xfId="16634"/>
    <cellStyle name="Normal 2 5 2 2 2 4 2 2 2" xfId="26853"/>
    <cellStyle name="Normal 2 5 2 2 2 4 2 3" xfId="13056"/>
    <cellStyle name="Normal 2 5 2 2 2 4 2 4" xfId="7766"/>
    <cellStyle name="Normal 2 5 2 2 2 4 2 5" xfId="21846"/>
    <cellStyle name="Normal 2 5 2 2 2 4 3" xfId="4362"/>
    <cellStyle name="Normal 2 5 2 2 2 4 3 2" xfId="18007"/>
    <cellStyle name="Normal 2 5 2 2 2 4 3 2 2" xfId="28258"/>
    <cellStyle name="Normal 2 5 2 2 2 4 3 3" xfId="14428"/>
    <cellStyle name="Normal 2 5 2 2 2 4 3 4" xfId="9171"/>
    <cellStyle name="Normal 2 5 2 2 2 4 3 5" xfId="23251"/>
    <cellStyle name="Normal 2 5 2 2 2 4 4" xfId="6882"/>
    <cellStyle name="Normal 2 5 2 2 2 4 4 2" xfId="15966"/>
    <cellStyle name="Normal 2 5 2 2 2 4 4 3" xfId="25970"/>
    <cellStyle name="Normal 2 5 2 2 2 4 5" xfId="10625"/>
    <cellStyle name="Normal 2 5 2 2 2 4 5 2" xfId="19452"/>
    <cellStyle name="Normal 2 5 2 2 2 4 5 3" xfId="29703"/>
    <cellStyle name="Normal 2 5 2 2 2 4 6" xfId="12071"/>
    <cellStyle name="Normal 2 5 2 2 2 4 6 2" xfId="24452"/>
    <cellStyle name="Normal 2 5 2 2 2 4 7" xfId="5360"/>
    <cellStyle name="Normal 2 5 2 2 2 4 8" xfId="20963"/>
    <cellStyle name="Normal 2 5 2 2 2 5" xfId="1891"/>
    <cellStyle name="Normal 2 5 2 2 2 5 2" xfId="3491"/>
    <cellStyle name="Normal 2 5 2 2 2 5 2 2" xfId="17045"/>
    <cellStyle name="Normal 2 5 2 2 2 5 2 2 2" xfId="27264"/>
    <cellStyle name="Normal 2 5 2 2 2 5 2 3" xfId="13466"/>
    <cellStyle name="Normal 2 5 2 2 2 5 2 4" xfId="8177"/>
    <cellStyle name="Normal 2 5 2 2 2 5 2 5" xfId="22257"/>
    <cellStyle name="Normal 2 5 2 2 2 5 3" xfId="4704"/>
    <cellStyle name="Normal 2 5 2 2 2 5 3 2" xfId="18409"/>
    <cellStyle name="Normal 2 5 2 2 2 5 3 2 2" xfId="28660"/>
    <cellStyle name="Normal 2 5 2 2 2 5 3 3" xfId="14830"/>
    <cellStyle name="Normal 2 5 2 2 2 5 3 4" xfId="9573"/>
    <cellStyle name="Normal 2 5 2 2 2 5 3 5" xfId="23653"/>
    <cellStyle name="Normal 2 5 2 2 2 5 4" xfId="6365"/>
    <cellStyle name="Normal 2 5 2 2 2 5 4 2" xfId="15451"/>
    <cellStyle name="Normal 2 5 2 2 2 5 4 3" xfId="25455"/>
    <cellStyle name="Normal 2 5 2 2 2 5 5" xfId="11027"/>
    <cellStyle name="Normal 2 5 2 2 2 5 5 2" xfId="19854"/>
    <cellStyle name="Normal 2 5 2 2 2 5 5 3" xfId="30105"/>
    <cellStyle name="Normal 2 5 2 2 2 5 6" xfId="12473"/>
    <cellStyle name="Normal 2 5 2 2 2 5 6 2" xfId="24863"/>
    <cellStyle name="Normal 2 5 2 2 2 5 7" xfId="5771"/>
    <cellStyle name="Normal 2 5 2 2 2 5 8" xfId="20448"/>
    <cellStyle name="Normal 2 5 2 2 2 6" xfId="2448"/>
    <cellStyle name="Normal 2 5 2 2 2 6 2" xfId="16294"/>
    <cellStyle name="Normal 2 5 2 2 2 6 2 2" xfId="26338"/>
    <cellStyle name="Normal 2 5 2 2 2 6 3" xfId="12703"/>
    <cellStyle name="Normal 2 5 2 2 2 6 4" xfId="7251"/>
    <cellStyle name="Normal 2 5 2 2 2 6 5" xfId="21331"/>
    <cellStyle name="Normal 2 5 2 2 2 7" xfId="3866"/>
    <cellStyle name="Normal 2 5 2 2 2 7 2" xfId="17366"/>
    <cellStyle name="Normal 2 5 2 2 2 7 2 2" xfId="27617"/>
    <cellStyle name="Normal 2 5 2 2 2 7 3" xfId="13787"/>
    <cellStyle name="Normal 2 5 2 2 2 7 4" xfId="8530"/>
    <cellStyle name="Normal 2 5 2 2 2 7 5" xfId="22610"/>
    <cellStyle name="Normal 2 5 2 2 2 8" xfId="6091"/>
    <cellStyle name="Normal 2 5 2 2 2 8 2" xfId="15177"/>
    <cellStyle name="Normal 2 5 2 2 2 8 3" xfId="25181"/>
    <cellStyle name="Normal 2 5 2 2 2 9" xfId="9984"/>
    <cellStyle name="Normal 2 5 2 2 2 9 2" xfId="18811"/>
    <cellStyle name="Normal 2 5 2 2 2 9 3" xfId="29062"/>
    <cellStyle name="Normal 2 5 2 2 2_Degree data" xfId="1821"/>
    <cellStyle name="Normal 2 5 2 2 3" xfId="306"/>
    <cellStyle name="Normal 2 5 2 2 3 10" xfId="11385"/>
    <cellStyle name="Normal 2 5 2 2 3 10 2" xfId="23998"/>
    <cellStyle name="Normal 2 5 2 2 3 11" xfId="4906"/>
    <cellStyle name="Normal 2 5 2 2 3 12" xfId="670"/>
    <cellStyle name="Normal 2 5 2 2 3 13" xfId="20131"/>
    <cellStyle name="Normal 2 5 2 2 3 2" xfId="515"/>
    <cellStyle name="Normal 2 5 2 2 3 2 10" xfId="877"/>
    <cellStyle name="Normal 2 5 2 2 3 2 11" xfId="20335"/>
    <cellStyle name="Normal 2 5 2 2 3 2 2" xfId="1013"/>
    <cellStyle name="Normal 2 5 2 2 3 2 2 2" xfId="2744"/>
    <cellStyle name="Normal 2 5 2 2 3 2 2 2 2" xfId="16637"/>
    <cellStyle name="Normal 2 5 2 2 3 2 2 2 2 2" xfId="26856"/>
    <cellStyle name="Normal 2 5 2 2 3 2 2 2 3" xfId="13059"/>
    <cellStyle name="Normal 2 5 2 2 3 2 2 2 4" xfId="7769"/>
    <cellStyle name="Normal 2 5 2 2 3 2 2 2 5" xfId="21849"/>
    <cellStyle name="Normal 2 5 2 2 3 2 2 3" xfId="4016"/>
    <cellStyle name="Normal 2 5 2 2 3 2 2 3 2" xfId="17662"/>
    <cellStyle name="Normal 2 5 2 2 3 2 2 3 2 2" xfId="27913"/>
    <cellStyle name="Normal 2 5 2 2 3 2 2 3 3" xfId="14083"/>
    <cellStyle name="Normal 2 5 2 2 3 2 2 3 4" xfId="8826"/>
    <cellStyle name="Normal 2 5 2 2 3 2 2 3 5" xfId="22906"/>
    <cellStyle name="Normal 2 5 2 2 3 2 2 4" xfId="6885"/>
    <cellStyle name="Normal 2 5 2 2 3 2 2 4 2" xfId="15969"/>
    <cellStyle name="Normal 2 5 2 2 3 2 2 4 3" xfId="25973"/>
    <cellStyle name="Normal 2 5 2 2 3 2 2 5" xfId="10280"/>
    <cellStyle name="Normal 2 5 2 2 3 2 2 5 2" xfId="19107"/>
    <cellStyle name="Normal 2 5 2 2 3 2 2 5 3" xfId="29358"/>
    <cellStyle name="Normal 2 5 2 2 3 2 2 6" xfId="11724"/>
    <cellStyle name="Normal 2 5 2 2 3 2 2 6 2" xfId="24455"/>
    <cellStyle name="Normal 2 5 2 2 3 2 2 7" xfId="5363"/>
    <cellStyle name="Normal 2 5 2 2 3 2 2 8" xfId="20966"/>
    <cellStyle name="Normal 2 5 2 2 3 2 3" xfId="1371"/>
    <cellStyle name="Normal 2 5 2 2 3 2 3 2" xfId="3092"/>
    <cellStyle name="Normal 2 5 2 2 3 2 3 2 2" xfId="17206"/>
    <cellStyle name="Normal 2 5 2 2 3 2 3 2 2 2" xfId="27425"/>
    <cellStyle name="Normal 2 5 2 2 3 2 3 2 3" xfId="13627"/>
    <cellStyle name="Normal 2 5 2 2 3 2 3 2 4" xfId="8338"/>
    <cellStyle name="Normal 2 5 2 2 3 2 3 2 5" xfId="22418"/>
    <cellStyle name="Normal 2 5 2 2 3 2 3 3" xfId="4365"/>
    <cellStyle name="Normal 2 5 2 2 3 2 3 3 2" xfId="18010"/>
    <cellStyle name="Normal 2 5 2 2 3 2 3 3 2 2" xfId="28261"/>
    <cellStyle name="Normal 2 5 2 2 3 2 3 3 3" xfId="14431"/>
    <cellStyle name="Normal 2 5 2 2 3 2 3 3 4" xfId="9174"/>
    <cellStyle name="Normal 2 5 2 2 3 2 3 3 5" xfId="23254"/>
    <cellStyle name="Normal 2 5 2 2 3 2 3 4" xfId="6745"/>
    <cellStyle name="Normal 2 5 2 2 3 2 3 4 2" xfId="15829"/>
    <cellStyle name="Normal 2 5 2 2 3 2 3 4 3" xfId="25833"/>
    <cellStyle name="Normal 2 5 2 2 3 2 3 5" xfId="10628"/>
    <cellStyle name="Normal 2 5 2 2 3 2 3 5 2" xfId="19455"/>
    <cellStyle name="Normal 2 5 2 2 3 2 3 5 3" xfId="29706"/>
    <cellStyle name="Normal 2 5 2 2 3 2 3 6" xfId="12074"/>
    <cellStyle name="Normal 2 5 2 2 3 2 3 6 2" xfId="25024"/>
    <cellStyle name="Normal 2 5 2 2 3 2 3 7" xfId="5932"/>
    <cellStyle name="Normal 2 5 2 2 3 2 3 8" xfId="20826"/>
    <cellStyle name="Normal 2 5 2 2 3 2 4" xfId="2055"/>
    <cellStyle name="Normal 2 5 2 2 3 2 4 2" xfId="3652"/>
    <cellStyle name="Normal 2 5 2 2 3 2 4 2 2" xfId="18570"/>
    <cellStyle name="Normal 2 5 2 2 3 2 4 2 2 2" xfId="28821"/>
    <cellStyle name="Normal 2 5 2 2 3 2 4 2 3" xfId="14991"/>
    <cellStyle name="Normal 2 5 2 2 3 2 4 2 4" xfId="9734"/>
    <cellStyle name="Normal 2 5 2 2 3 2 4 2 5" xfId="23814"/>
    <cellStyle name="Normal 2 5 2 2 3 2 4 3" xfId="11188"/>
    <cellStyle name="Normal 2 5 2 2 3 2 4 3 2" xfId="20015"/>
    <cellStyle name="Normal 2 5 2 2 3 2 4 3 3" xfId="30266"/>
    <cellStyle name="Normal 2 5 2 2 3 2 4 4" xfId="12634"/>
    <cellStyle name="Normal 2 5 2 2 3 2 4 4 2" xfId="26716"/>
    <cellStyle name="Normal 2 5 2 2 3 2 4 5" xfId="7629"/>
    <cellStyle name="Normal 2 5 2 2 3 2 4 6" xfId="21709"/>
    <cellStyle name="Normal 2 5 2 2 3 2 5" xfId="2609"/>
    <cellStyle name="Normal 2 5 2 2 3 2 5 2" xfId="17527"/>
    <cellStyle name="Normal 2 5 2 2 3 2 5 2 2" xfId="27778"/>
    <cellStyle name="Normal 2 5 2 2 3 2 5 3" xfId="13948"/>
    <cellStyle name="Normal 2 5 2 2 3 2 5 4" xfId="8691"/>
    <cellStyle name="Normal 2 5 2 2 3 2 5 5" xfId="22771"/>
    <cellStyle name="Normal 2 5 2 2 3 2 6" xfId="6252"/>
    <cellStyle name="Normal 2 5 2 2 3 2 6 2" xfId="15338"/>
    <cellStyle name="Normal 2 5 2 2 3 2 6 3" xfId="25342"/>
    <cellStyle name="Normal 2 5 2 2 3 2 7" xfId="10145"/>
    <cellStyle name="Normal 2 5 2 2 3 2 7 2" xfId="18972"/>
    <cellStyle name="Normal 2 5 2 2 3 2 7 3" xfId="29223"/>
    <cellStyle name="Normal 2 5 2 2 3 2 8" xfId="11589"/>
    <cellStyle name="Normal 2 5 2 2 3 2 8 2" xfId="24315"/>
    <cellStyle name="Normal 2 5 2 2 3 2 9" xfId="5223"/>
    <cellStyle name="Normal 2 5 2 2 3 2_Degree data" xfId="1792"/>
    <cellStyle name="Normal 2 5 2 2 3 3" xfId="1012"/>
    <cellStyle name="Normal 2 5 2 2 3 3 2" xfId="2743"/>
    <cellStyle name="Normal 2 5 2 2 3 3 2 2" xfId="16439"/>
    <cellStyle name="Normal 2 5 2 2 3 3 2 2 2" xfId="26512"/>
    <cellStyle name="Normal 2 5 2 2 3 3 2 3" xfId="12794"/>
    <cellStyle name="Normal 2 5 2 2 3 3 2 4" xfId="7425"/>
    <cellStyle name="Normal 2 5 2 2 3 3 2 5" xfId="21505"/>
    <cellStyle name="Normal 2 5 2 2 3 3 3" xfId="4015"/>
    <cellStyle name="Normal 2 5 2 2 3 3 3 2" xfId="17661"/>
    <cellStyle name="Normal 2 5 2 2 3 3 3 2 2" xfId="27912"/>
    <cellStyle name="Normal 2 5 2 2 3 3 3 3" xfId="14082"/>
    <cellStyle name="Normal 2 5 2 2 3 3 3 4" xfId="8825"/>
    <cellStyle name="Normal 2 5 2 2 3 3 3 5" xfId="22905"/>
    <cellStyle name="Normal 2 5 2 2 3 3 4" xfId="6541"/>
    <cellStyle name="Normal 2 5 2 2 3 3 4 2" xfId="15625"/>
    <cellStyle name="Normal 2 5 2 2 3 3 4 3" xfId="25629"/>
    <cellStyle name="Normal 2 5 2 2 3 3 5" xfId="10279"/>
    <cellStyle name="Normal 2 5 2 2 3 3 5 2" xfId="19106"/>
    <cellStyle name="Normal 2 5 2 2 3 3 5 3" xfId="29357"/>
    <cellStyle name="Normal 2 5 2 2 3 3 6" xfId="11723"/>
    <cellStyle name="Normal 2 5 2 2 3 3 6 2" xfId="24111"/>
    <cellStyle name="Normal 2 5 2 2 3 3 7" xfId="5019"/>
    <cellStyle name="Normal 2 5 2 2 3 3 8" xfId="20622"/>
    <cellStyle name="Normal 2 5 2 2 3 4" xfId="1370"/>
    <cellStyle name="Normal 2 5 2 2 3 4 2" xfId="3091"/>
    <cellStyle name="Normal 2 5 2 2 3 4 2 2" xfId="16636"/>
    <cellStyle name="Normal 2 5 2 2 3 4 2 2 2" xfId="26855"/>
    <cellStyle name="Normal 2 5 2 2 3 4 2 3" xfId="13058"/>
    <cellStyle name="Normal 2 5 2 2 3 4 2 4" xfId="7768"/>
    <cellStyle name="Normal 2 5 2 2 3 4 2 5" xfId="21848"/>
    <cellStyle name="Normal 2 5 2 2 3 4 3" xfId="4364"/>
    <cellStyle name="Normal 2 5 2 2 3 4 3 2" xfId="18009"/>
    <cellStyle name="Normal 2 5 2 2 3 4 3 2 2" xfId="28260"/>
    <cellStyle name="Normal 2 5 2 2 3 4 3 3" xfId="14430"/>
    <cellStyle name="Normal 2 5 2 2 3 4 3 4" xfId="9173"/>
    <cellStyle name="Normal 2 5 2 2 3 4 3 5" xfId="23253"/>
    <cellStyle name="Normal 2 5 2 2 3 4 4" xfId="6884"/>
    <cellStyle name="Normal 2 5 2 2 3 4 4 2" xfId="15968"/>
    <cellStyle name="Normal 2 5 2 2 3 4 4 3" xfId="25972"/>
    <cellStyle name="Normal 2 5 2 2 3 4 5" xfId="10627"/>
    <cellStyle name="Normal 2 5 2 2 3 4 5 2" xfId="19454"/>
    <cellStyle name="Normal 2 5 2 2 3 4 5 3" xfId="29705"/>
    <cellStyle name="Normal 2 5 2 2 3 4 6" xfId="12073"/>
    <cellStyle name="Normal 2 5 2 2 3 4 6 2" xfId="24454"/>
    <cellStyle name="Normal 2 5 2 2 3 4 7" xfId="5362"/>
    <cellStyle name="Normal 2 5 2 2 3 4 8" xfId="20965"/>
    <cellStyle name="Normal 2 5 2 2 3 5" xfId="1846"/>
    <cellStyle name="Normal 2 5 2 2 3 5 2" xfId="3448"/>
    <cellStyle name="Normal 2 5 2 2 3 5 2 2" xfId="17002"/>
    <cellStyle name="Normal 2 5 2 2 3 5 2 2 2" xfId="27221"/>
    <cellStyle name="Normal 2 5 2 2 3 5 2 3" xfId="13423"/>
    <cellStyle name="Normal 2 5 2 2 3 5 2 4" xfId="8134"/>
    <cellStyle name="Normal 2 5 2 2 3 5 2 5" xfId="22214"/>
    <cellStyle name="Normal 2 5 2 2 3 5 3" xfId="4661"/>
    <cellStyle name="Normal 2 5 2 2 3 5 3 2" xfId="18366"/>
    <cellStyle name="Normal 2 5 2 2 3 5 3 2 2" xfId="28617"/>
    <cellStyle name="Normal 2 5 2 2 3 5 3 3" xfId="14787"/>
    <cellStyle name="Normal 2 5 2 2 3 5 3 4" xfId="9530"/>
    <cellStyle name="Normal 2 5 2 2 3 5 3 5" xfId="23610"/>
    <cellStyle name="Normal 2 5 2 2 3 5 4" xfId="6426"/>
    <cellStyle name="Normal 2 5 2 2 3 5 4 2" xfId="15512"/>
    <cellStyle name="Normal 2 5 2 2 3 5 4 3" xfId="25516"/>
    <cellStyle name="Normal 2 5 2 2 3 5 5" xfId="10984"/>
    <cellStyle name="Normal 2 5 2 2 3 5 5 2" xfId="19811"/>
    <cellStyle name="Normal 2 5 2 2 3 5 5 3" xfId="30062"/>
    <cellStyle name="Normal 2 5 2 2 3 5 6" xfId="12430"/>
    <cellStyle name="Normal 2 5 2 2 3 5 6 2" xfId="24820"/>
    <cellStyle name="Normal 2 5 2 2 3 5 7" xfId="5728"/>
    <cellStyle name="Normal 2 5 2 2 3 5 8" xfId="20509"/>
    <cellStyle name="Normal 2 5 2 2 3 6" xfId="2405"/>
    <cellStyle name="Normal 2 5 2 2 3 6 2" xfId="16355"/>
    <cellStyle name="Normal 2 5 2 2 3 6 2 2" xfId="26399"/>
    <cellStyle name="Normal 2 5 2 2 3 6 3" xfId="12815"/>
    <cellStyle name="Normal 2 5 2 2 3 6 4" xfId="7312"/>
    <cellStyle name="Normal 2 5 2 2 3 6 5" xfId="21392"/>
    <cellStyle name="Normal 2 5 2 2 3 7" xfId="3823"/>
    <cellStyle name="Normal 2 5 2 2 3 7 2" xfId="17323"/>
    <cellStyle name="Normal 2 5 2 2 3 7 2 2" xfId="27574"/>
    <cellStyle name="Normal 2 5 2 2 3 7 3" xfId="13744"/>
    <cellStyle name="Normal 2 5 2 2 3 7 4" xfId="8487"/>
    <cellStyle name="Normal 2 5 2 2 3 7 5" xfId="22567"/>
    <cellStyle name="Normal 2 5 2 2 3 8" xfId="6048"/>
    <cellStyle name="Normal 2 5 2 2 3 8 2" xfId="15134"/>
    <cellStyle name="Normal 2 5 2 2 3 8 3" xfId="25138"/>
    <cellStyle name="Normal 2 5 2 2 3 9" xfId="9941"/>
    <cellStyle name="Normal 2 5 2 2 3 9 2" xfId="18768"/>
    <cellStyle name="Normal 2 5 2 2 3 9 3" xfId="29019"/>
    <cellStyle name="Normal 2 5 2 2 3_Degree data" xfId="1790"/>
    <cellStyle name="Normal 2 5 2 2 4" xfId="408"/>
    <cellStyle name="Normal 2 5 2 2 4 10" xfId="771"/>
    <cellStyle name="Normal 2 5 2 2 4 11" xfId="20231"/>
    <cellStyle name="Normal 2 5 2 2 4 2" xfId="1014"/>
    <cellStyle name="Normal 2 5 2 2 4 2 2" xfId="2745"/>
    <cellStyle name="Normal 2 5 2 2 4 2 2 2" xfId="16638"/>
    <cellStyle name="Normal 2 5 2 2 4 2 2 2 2" xfId="26857"/>
    <cellStyle name="Normal 2 5 2 2 4 2 2 3" xfId="13060"/>
    <cellStyle name="Normal 2 5 2 2 4 2 2 4" xfId="7770"/>
    <cellStyle name="Normal 2 5 2 2 4 2 2 5" xfId="21850"/>
    <cellStyle name="Normal 2 5 2 2 4 2 3" xfId="4017"/>
    <cellStyle name="Normal 2 5 2 2 4 2 3 2" xfId="17663"/>
    <cellStyle name="Normal 2 5 2 2 4 2 3 2 2" xfId="27914"/>
    <cellStyle name="Normal 2 5 2 2 4 2 3 3" xfId="14084"/>
    <cellStyle name="Normal 2 5 2 2 4 2 3 4" xfId="8827"/>
    <cellStyle name="Normal 2 5 2 2 4 2 3 5" xfId="22907"/>
    <cellStyle name="Normal 2 5 2 2 4 2 4" xfId="6886"/>
    <cellStyle name="Normal 2 5 2 2 4 2 4 2" xfId="15970"/>
    <cellStyle name="Normal 2 5 2 2 4 2 4 3" xfId="25974"/>
    <cellStyle name="Normal 2 5 2 2 4 2 5" xfId="10281"/>
    <cellStyle name="Normal 2 5 2 2 4 2 5 2" xfId="19108"/>
    <cellStyle name="Normal 2 5 2 2 4 2 5 3" xfId="29359"/>
    <cellStyle name="Normal 2 5 2 2 4 2 6" xfId="11725"/>
    <cellStyle name="Normal 2 5 2 2 4 2 6 2" xfId="24456"/>
    <cellStyle name="Normal 2 5 2 2 4 2 7" xfId="5364"/>
    <cellStyle name="Normal 2 5 2 2 4 2 8" xfId="20967"/>
    <cellStyle name="Normal 2 5 2 2 4 3" xfId="1372"/>
    <cellStyle name="Normal 2 5 2 2 4 3 2" xfId="3093"/>
    <cellStyle name="Normal 2 5 2 2 4 3 2 2" xfId="17102"/>
    <cellStyle name="Normal 2 5 2 2 4 3 2 2 2" xfId="27321"/>
    <cellStyle name="Normal 2 5 2 2 4 3 2 3" xfId="13523"/>
    <cellStyle name="Normal 2 5 2 2 4 3 2 4" xfId="8234"/>
    <cellStyle name="Normal 2 5 2 2 4 3 2 5" xfId="22314"/>
    <cellStyle name="Normal 2 5 2 2 4 3 3" xfId="4366"/>
    <cellStyle name="Normal 2 5 2 2 4 3 3 2" xfId="18011"/>
    <cellStyle name="Normal 2 5 2 2 4 3 3 2 2" xfId="28262"/>
    <cellStyle name="Normal 2 5 2 2 4 3 3 3" xfId="14432"/>
    <cellStyle name="Normal 2 5 2 2 4 3 3 4" xfId="9175"/>
    <cellStyle name="Normal 2 5 2 2 4 3 3 5" xfId="23255"/>
    <cellStyle name="Normal 2 5 2 2 4 3 4" xfId="6641"/>
    <cellStyle name="Normal 2 5 2 2 4 3 4 2" xfId="15725"/>
    <cellStyle name="Normal 2 5 2 2 4 3 4 3" xfId="25729"/>
    <cellStyle name="Normal 2 5 2 2 4 3 5" xfId="10629"/>
    <cellStyle name="Normal 2 5 2 2 4 3 5 2" xfId="19456"/>
    <cellStyle name="Normal 2 5 2 2 4 3 5 3" xfId="29707"/>
    <cellStyle name="Normal 2 5 2 2 4 3 6" xfId="12075"/>
    <cellStyle name="Normal 2 5 2 2 4 3 6 2" xfId="24920"/>
    <cellStyle name="Normal 2 5 2 2 4 3 7" xfId="5828"/>
    <cellStyle name="Normal 2 5 2 2 4 3 8" xfId="20722"/>
    <cellStyle name="Normal 2 5 2 2 4 4" xfId="1948"/>
    <cellStyle name="Normal 2 5 2 2 4 4 2" xfId="3548"/>
    <cellStyle name="Normal 2 5 2 2 4 4 2 2" xfId="18466"/>
    <cellStyle name="Normal 2 5 2 2 4 4 2 2 2" xfId="28717"/>
    <cellStyle name="Normal 2 5 2 2 4 4 2 3" xfId="14887"/>
    <cellStyle name="Normal 2 5 2 2 4 4 2 4" xfId="9630"/>
    <cellStyle name="Normal 2 5 2 2 4 4 2 5" xfId="23710"/>
    <cellStyle name="Normal 2 5 2 2 4 4 3" xfId="11084"/>
    <cellStyle name="Normal 2 5 2 2 4 4 3 2" xfId="19911"/>
    <cellStyle name="Normal 2 5 2 2 4 4 3 3" xfId="30162"/>
    <cellStyle name="Normal 2 5 2 2 4 4 4" xfId="12530"/>
    <cellStyle name="Normal 2 5 2 2 4 4 4 2" xfId="26612"/>
    <cellStyle name="Normal 2 5 2 2 4 4 5" xfId="7525"/>
    <cellStyle name="Normal 2 5 2 2 4 4 6" xfId="21605"/>
    <cellStyle name="Normal 2 5 2 2 4 5" xfId="2505"/>
    <cellStyle name="Normal 2 5 2 2 4 5 2" xfId="17423"/>
    <cellStyle name="Normal 2 5 2 2 4 5 2 2" xfId="27674"/>
    <cellStyle name="Normal 2 5 2 2 4 5 3" xfId="13844"/>
    <cellStyle name="Normal 2 5 2 2 4 5 4" xfId="8587"/>
    <cellStyle name="Normal 2 5 2 2 4 5 5" xfId="22667"/>
    <cellStyle name="Normal 2 5 2 2 4 6" xfId="6148"/>
    <cellStyle name="Normal 2 5 2 2 4 6 2" xfId="15234"/>
    <cellStyle name="Normal 2 5 2 2 4 6 3" xfId="25238"/>
    <cellStyle name="Normal 2 5 2 2 4 7" xfId="10041"/>
    <cellStyle name="Normal 2 5 2 2 4 7 2" xfId="18868"/>
    <cellStyle name="Normal 2 5 2 2 4 7 3" xfId="29119"/>
    <cellStyle name="Normal 2 5 2 2 4 8" xfId="11485"/>
    <cellStyle name="Normal 2 5 2 2 4 8 2" xfId="24211"/>
    <cellStyle name="Normal 2 5 2 2 4 9" xfId="5119"/>
    <cellStyle name="Normal 2 5 2 2 4_Degree data" xfId="1671"/>
    <cellStyle name="Normal 2 5 2 2 5" xfId="241"/>
    <cellStyle name="Normal 2 5 2 2 5 10" xfId="608"/>
    <cellStyle name="Normal 2 5 2 2 5 11" xfId="20565"/>
    <cellStyle name="Normal 2 5 2 2 5 2" xfId="1015"/>
    <cellStyle name="Normal 2 5 2 2 5 2 2" xfId="2746"/>
    <cellStyle name="Normal 2 5 2 2 5 2 2 2" xfId="16639"/>
    <cellStyle name="Normal 2 5 2 2 5 2 2 2 2" xfId="26858"/>
    <cellStyle name="Normal 2 5 2 2 5 2 2 3" xfId="13061"/>
    <cellStyle name="Normal 2 5 2 2 5 2 2 4" xfId="7771"/>
    <cellStyle name="Normal 2 5 2 2 5 2 2 5" xfId="21851"/>
    <cellStyle name="Normal 2 5 2 2 5 2 3" xfId="4018"/>
    <cellStyle name="Normal 2 5 2 2 5 2 3 2" xfId="17664"/>
    <cellStyle name="Normal 2 5 2 2 5 2 3 2 2" xfId="27915"/>
    <cellStyle name="Normal 2 5 2 2 5 2 3 3" xfId="14085"/>
    <cellStyle name="Normal 2 5 2 2 5 2 3 4" xfId="8828"/>
    <cellStyle name="Normal 2 5 2 2 5 2 3 5" xfId="22908"/>
    <cellStyle name="Normal 2 5 2 2 5 2 4" xfId="6887"/>
    <cellStyle name="Normal 2 5 2 2 5 2 4 2" xfId="15971"/>
    <cellStyle name="Normal 2 5 2 2 5 2 4 3" xfId="25975"/>
    <cellStyle name="Normal 2 5 2 2 5 2 5" xfId="10282"/>
    <cellStyle name="Normal 2 5 2 2 5 2 5 2" xfId="19109"/>
    <cellStyle name="Normal 2 5 2 2 5 2 5 3" xfId="29360"/>
    <cellStyle name="Normal 2 5 2 2 5 2 6" xfId="11726"/>
    <cellStyle name="Normal 2 5 2 2 5 2 6 2" xfId="24457"/>
    <cellStyle name="Normal 2 5 2 2 5 2 7" xfId="5365"/>
    <cellStyle name="Normal 2 5 2 2 5 2 8" xfId="20968"/>
    <cellStyle name="Normal 2 5 2 2 5 3" xfId="1373"/>
    <cellStyle name="Normal 2 5 2 2 5 3 2" xfId="3094"/>
    <cellStyle name="Normal 2 5 2 2 5 3 2 2" xfId="16945"/>
    <cellStyle name="Normal 2 5 2 2 5 3 2 2 2" xfId="27164"/>
    <cellStyle name="Normal 2 5 2 2 5 3 2 3" xfId="13366"/>
    <cellStyle name="Normal 2 5 2 2 5 3 2 4" xfId="8077"/>
    <cellStyle name="Normal 2 5 2 2 5 3 2 5" xfId="22157"/>
    <cellStyle name="Normal 2 5 2 2 5 3 3" xfId="4367"/>
    <cellStyle name="Normal 2 5 2 2 5 3 3 2" xfId="18012"/>
    <cellStyle name="Normal 2 5 2 2 5 3 3 2 2" xfId="28263"/>
    <cellStyle name="Normal 2 5 2 2 5 3 3 3" xfId="14433"/>
    <cellStyle name="Normal 2 5 2 2 5 3 3 4" xfId="9176"/>
    <cellStyle name="Normal 2 5 2 2 5 3 3 5" xfId="23256"/>
    <cellStyle name="Normal 2 5 2 2 5 3 4" xfId="7142"/>
    <cellStyle name="Normal 2 5 2 2 5 3 4 2" xfId="16225"/>
    <cellStyle name="Normal 2 5 2 2 5 3 4 3" xfId="26229"/>
    <cellStyle name="Normal 2 5 2 2 5 3 5" xfId="10630"/>
    <cellStyle name="Normal 2 5 2 2 5 3 5 2" xfId="19457"/>
    <cellStyle name="Normal 2 5 2 2 5 3 5 3" xfId="29708"/>
    <cellStyle name="Normal 2 5 2 2 5 3 6" xfId="12076"/>
    <cellStyle name="Normal 2 5 2 2 5 3 6 2" xfId="24763"/>
    <cellStyle name="Normal 2 5 2 2 5 3 7" xfId="5671"/>
    <cellStyle name="Normal 2 5 2 2 5 3 8" xfId="21222"/>
    <cellStyle name="Normal 2 5 2 2 5 4" xfId="1781"/>
    <cellStyle name="Normal 2 5 2 2 5 4 2" xfId="3391"/>
    <cellStyle name="Normal 2 5 2 2 5 4 2 2" xfId="18309"/>
    <cellStyle name="Normal 2 5 2 2 5 4 2 2 2" xfId="28560"/>
    <cellStyle name="Normal 2 5 2 2 5 4 2 3" xfId="14730"/>
    <cellStyle name="Normal 2 5 2 2 5 4 2 4" xfId="9473"/>
    <cellStyle name="Normal 2 5 2 2 5 4 2 5" xfId="23553"/>
    <cellStyle name="Normal 2 5 2 2 5 4 3" xfId="10927"/>
    <cellStyle name="Normal 2 5 2 2 5 4 3 2" xfId="19754"/>
    <cellStyle name="Normal 2 5 2 2 5 4 3 3" xfId="30005"/>
    <cellStyle name="Normal 2 5 2 2 5 4 4" xfId="12373"/>
    <cellStyle name="Normal 2 5 2 2 5 4 4 2" xfId="26455"/>
    <cellStyle name="Normal 2 5 2 2 5 4 5" xfId="7368"/>
    <cellStyle name="Normal 2 5 2 2 5 4 6" xfId="21448"/>
    <cellStyle name="Normal 2 5 2 2 5 5" xfId="2348"/>
    <cellStyle name="Normal 2 5 2 2 5 5 2" xfId="17264"/>
    <cellStyle name="Normal 2 5 2 2 5 5 2 2" xfId="27515"/>
    <cellStyle name="Normal 2 5 2 2 5 5 3" xfId="13685"/>
    <cellStyle name="Normal 2 5 2 2 5 5 4" xfId="8428"/>
    <cellStyle name="Normal 2 5 2 2 5 5 5" xfId="22508"/>
    <cellStyle name="Normal 2 5 2 2 5 6" xfId="6484"/>
    <cellStyle name="Normal 2 5 2 2 5 6 2" xfId="15568"/>
    <cellStyle name="Normal 2 5 2 2 5 6 3" xfId="25572"/>
    <cellStyle name="Normal 2 5 2 2 5 7" xfId="9884"/>
    <cellStyle name="Normal 2 5 2 2 5 7 2" xfId="18711"/>
    <cellStyle name="Normal 2 5 2 2 5 7 3" xfId="28962"/>
    <cellStyle name="Normal 2 5 2 2 5 8" xfId="11328"/>
    <cellStyle name="Normal 2 5 2 2 5 8 2" xfId="24054"/>
    <cellStyle name="Normal 2 5 2 2 5 9" xfId="4962"/>
    <cellStyle name="Normal 2 5 2 2 5_Degree data" xfId="1682"/>
    <cellStyle name="Normal 2 5 2 2 6" xfId="1009"/>
    <cellStyle name="Normal 2 5 2 2 6 2" xfId="2740"/>
    <cellStyle name="Normal 2 5 2 2 6 2 2" xfId="16633"/>
    <cellStyle name="Normal 2 5 2 2 6 2 2 2" xfId="26852"/>
    <cellStyle name="Normal 2 5 2 2 6 2 3" xfId="13055"/>
    <cellStyle name="Normal 2 5 2 2 6 2 4" xfId="7765"/>
    <cellStyle name="Normal 2 5 2 2 6 2 5" xfId="21845"/>
    <cellStyle name="Normal 2 5 2 2 6 3" xfId="4012"/>
    <cellStyle name="Normal 2 5 2 2 6 3 2" xfId="17658"/>
    <cellStyle name="Normal 2 5 2 2 6 3 2 2" xfId="27909"/>
    <cellStyle name="Normal 2 5 2 2 6 3 3" xfId="14079"/>
    <cellStyle name="Normal 2 5 2 2 6 3 4" xfId="8822"/>
    <cellStyle name="Normal 2 5 2 2 6 3 5" xfId="22902"/>
    <cellStyle name="Normal 2 5 2 2 6 4" xfId="6881"/>
    <cellStyle name="Normal 2 5 2 2 6 4 2" xfId="15965"/>
    <cellStyle name="Normal 2 5 2 2 6 4 3" xfId="25969"/>
    <cellStyle name="Normal 2 5 2 2 6 5" xfId="10276"/>
    <cellStyle name="Normal 2 5 2 2 6 5 2" xfId="19103"/>
    <cellStyle name="Normal 2 5 2 2 6 5 3" xfId="29354"/>
    <cellStyle name="Normal 2 5 2 2 6 6" xfId="11720"/>
    <cellStyle name="Normal 2 5 2 2 6 6 2" xfId="24451"/>
    <cellStyle name="Normal 2 5 2 2 6 7" xfId="5359"/>
    <cellStyle name="Normal 2 5 2 2 6 8" xfId="20962"/>
    <cellStyle name="Normal 2 5 2 2 7" xfId="1367"/>
    <cellStyle name="Normal 2 5 2 2 7 2" xfId="3088"/>
    <cellStyle name="Normal 2 5 2 2 7 2 2" xfId="16900"/>
    <cellStyle name="Normal 2 5 2 2 7 2 2 2" xfId="27119"/>
    <cellStyle name="Normal 2 5 2 2 7 2 3" xfId="13322"/>
    <cellStyle name="Normal 2 5 2 2 7 2 4" xfId="8032"/>
    <cellStyle name="Normal 2 5 2 2 7 2 5" xfId="22112"/>
    <cellStyle name="Normal 2 5 2 2 7 3" xfId="4361"/>
    <cellStyle name="Normal 2 5 2 2 7 3 2" xfId="18006"/>
    <cellStyle name="Normal 2 5 2 2 7 3 2 2" xfId="28257"/>
    <cellStyle name="Normal 2 5 2 2 7 3 3" xfId="14427"/>
    <cellStyle name="Normal 2 5 2 2 7 3 4" xfId="9170"/>
    <cellStyle name="Normal 2 5 2 2 7 3 5" xfId="23250"/>
    <cellStyle name="Normal 2 5 2 2 7 4" xfId="6322"/>
    <cellStyle name="Normal 2 5 2 2 7 4 2" xfId="15408"/>
    <cellStyle name="Normal 2 5 2 2 7 4 3" xfId="25412"/>
    <cellStyle name="Normal 2 5 2 2 7 5" xfId="10624"/>
    <cellStyle name="Normal 2 5 2 2 7 5 2" xfId="19451"/>
    <cellStyle name="Normal 2 5 2 2 7 5 3" xfId="29702"/>
    <cellStyle name="Normal 2 5 2 2 7 6" xfId="12070"/>
    <cellStyle name="Normal 2 5 2 2 7 6 2" xfId="24718"/>
    <cellStyle name="Normal 2 5 2 2 7 7" xfId="5626"/>
    <cellStyle name="Normal 2 5 2 2 7 8" xfId="20405"/>
    <cellStyle name="Normal 2 5 2 2 8" xfId="1730"/>
    <cellStyle name="Normal 2 5 2 2 8 2" xfId="3346"/>
    <cellStyle name="Normal 2 5 2 2 8 2 2" xfId="18264"/>
    <cellStyle name="Normal 2 5 2 2 8 2 2 2" xfId="28515"/>
    <cellStyle name="Normal 2 5 2 2 8 2 3" xfId="14685"/>
    <cellStyle name="Normal 2 5 2 2 8 2 4" xfId="9428"/>
    <cellStyle name="Normal 2 5 2 2 8 2 5" xfId="23508"/>
    <cellStyle name="Normal 2 5 2 2 8 3" xfId="10882"/>
    <cellStyle name="Normal 2 5 2 2 8 3 2" xfId="19709"/>
    <cellStyle name="Normal 2 5 2 2 8 3 3" xfId="29960"/>
    <cellStyle name="Normal 2 5 2 2 8 4" xfId="12328"/>
    <cellStyle name="Normal 2 5 2 2 8 4 2" xfId="26295"/>
    <cellStyle name="Normal 2 5 2 2 8 5" xfId="7208"/>
    <cellStyle name="Normal 2 5 2 2 8 6" xfId="21288"/>
    <cellStyle name="Normal 2 5 2 2 9" xfId="2303"/>
    <cellStyle name="Normal 2 5 2 2 9 2" xfId="9839"/>
    <cellStyle name="Normal 2 5 2 2 9 2 2" xfId="18666"/>
    <cellStyle name="Normal 2 5 2 2 9 2 3" xfId="28917"/>
    <cellStyle name="Normal 2 5 2 2 9 3" xfId="11283"/>
    <cellStyle name="Normal 2 5 2 2 9 3 2" xfId="27470"/>
    <cellStyle name="Normal 2 5 2 2 9 4" xfId="8383"/>
    <cellStyle name="Normal 2 5 2 2 9 5" xfId="22463"/>
    <cellStyle name="Normal 2 5 2 2_Degree data" xfId="1823"/>
    <cellStyle name="Normal 2 5 2 3" xfId="200"/>
    <cellStyle name="Normal 2 5 2 3 10" xfId="5977"/>
    <cellStyle name="Normal 2 5 2 3 10 2" xfId="15063"/>
    <cellStyle name="Normal 2 5 2 3 10 3" xfId="25067"/>
    <cellStyle name="Normal 2 5 2 3 11" xfId="9797"/>
    <cellStyle name="Normal 2 5 2 3 11 2" xfId="18624"/>
    <cellStyle name="Normal 2 5 2 3 11 3" xfId="28875"/>
    <cellStyle name="Normal 2 5 2 3 12" xfId="11237"/>
    <cellStyle name="Normal 2 5 2 3 12 2" xfId="23882"/>
    <cellStyle name="Normal 2 5 2 3 13" xfId="4790"/>
    <cellStyle name="Normal 2 5 2 3 14" xfId="594"/>
    <cellStyle name="Normal 2 5 2 3 15" xfId="20060"/>
    <cellStyle name="Normal 2 5 2 3 2" xfId="338"/>
    <cellStyle name="Normal 2 5 2 3 2 10" xfId="11416"/>
    <cellStyle name="Normal 2 5 2 3 2 10 2" xfId="23925"/>
    <cellStyle name="Normal 2 5 2 3 2 11" xfId="4833"/>
    <cellStyle name="Normal 2 5 2 3 2 12" xfId="702"/>
    <cellStyle name="Normal 2 5 2 3 2 13" xfId="20162"/>
    <cellStyle name="Normal 2 5 2 3 2 2" xfId="440"/>
    <cellStyle name="Normal 2 5 2 3 2 2 10" xfId="803"/>
    <cellStyle name="Normal 2 5 2 3 2 2 11" xfId="20262"/>
    <cellStyle name="Normal 2 5 2 3 2 2 2" xfId="1018"/>
    <cellStyle name="Normal 2 5 2 3 2 2 2 2" xfId="2749"/>
    <cellStyle name="Normal 2 5 2 3 2 2 2 2 2" xfId="16642"/>
    <cellStyle name="Normal 2 5 2 3 2 2 2 2 2 2" xfId="26861"/>
    <cellStyle name="Normal 2 5 2 3 2 2 2 2 3" xfId="13064"/>
    <cellStyle name="Normal 2 5 2 3 2 2 2 2 4" xfId="7774"/>
    <cellStyle name="Normal 2 5 2 3 2 2 2 2 5" xfId="21854"/>
    <cellStyle name="Normal 2 5 2 3 2 2 2 3" xfId="4021"/>
    <cellStyle name="Normal 2 5 2 3 2 2 2 3 2" xfId="17667"/>
    <cellStyle name="Normal 2 5 2 3 2 2 2 3 2 2" xfId="27918"/>
    <cellStyle name="Normal 2 5 2 3 2 2 2 3 3" xfId="14088"/>
    <cellStyle name="Normal 2 5 2 3 2 2 2 3 4" xfId="8831"/>
    <cellStyle name="Normal 2 5 2 3 2 2 2 3 5" xfId="22911"/>
    <cellStyle name="Normal 2 5 2 3 2 2 2 4" xfId="6890"/>
    <cellStyle name="Normal 2 5 2 3 2 2 2 4 2" xfId="15974"/>
    <cellStyle name="Normal 2 5 2 3 2 2 2 4 3" xfId="25978"/>
    <cellStyle name="Normal 2 5 2 3 2 2 2 5" xfId="10285"/>
    <cellStyle name="Normal 2 5 2 3 2 2 2 5 2" xfId="19112"/>
    <cellStyle name="Normal 2 5 2 3 2 2 2 5 3" xfId="29363"/>
    <cellStyle name="Normal 2 5 2 3 2 2 2 6" xfId="11729"/>
    <cellStyle name="Normal 2 5 2 3 2 2 2 6 2" xfId="24460"/>
    <cellStyle name="Normal 2 5 2 3 2 2 2 7" xfId="5368"/>
    <cellStyle name="Normal 2 5 2 3 2 2 2 8" xfId="20971"/>
    <cellStyle name="Normal 2 5 2 3 2 2 3" xfId="1376"/>
    <cellStyle name="Normal 2 5 2 3 2 2 3 2" xfId="3097"/>
    <cellStyle name="Normal 2 5 2 3 2 2 3 2 2" xfId="17133"/>
    <cellStyle name="Normal 2 5 2 3 2 2 3 2 2 2" xfId="27352"/>
    <cellStyle name="Normal 2 5 2 3 2 2 3 2 3" xfId="13554"/>
    <cellStyle name="Normal 2 5 2 3 2 2 3 2 4" xfId="8265"/>
    <cellStyle name="Normal 2 5 2 3 2 2 3 2 5" xfId="22345"/>
    <cellStyle name="Normal 2 5 2 3 2 2 3 3" xfId="4370"/>
    <cellStyle name="Normal 2 5 2 3 2 2 3 3 2" xfId="18015"/>
    <cellStyle name="Normal 2 5 2 3 2 2 3 3 2 2" xfId="28266"/>
    <cellStyle name="Normal 2 5 2 3 2 2 3 3 3" xfId="14436"/>
    <cellStyle name="Normal 2 5 2 3 2 2 3 3 4" xfId="9179"/>
    <cellStyle name="Normal 2 5 2 3 2 2 3 3 5" xfId="23259"/>
    <cellStyle name="Normal 2 5 2 3 2 2 3 4" xfId="6672"/>
    <cellStyle name="Normal 2 5 2 3 2 2 3 4 2" xfId="15756"/>
    <cellStyle name="Normal 2 5 2 3 2 2 3 4 3" xfId="25760"/>
    <cellStyle name="Normal 2 5 2 3 2 2 3 5" xfId="10633"/>
    <cellStyle name="Normal 2 5 2 3 2 2 3 5 2" xfId="19460"/>
    <cellStyle name="Normal 2 5 2 3 2 2 3 5 3" xfId="29711"/>
    <cellStyle name="Normal 2 5 2 3 2 2 3 6" xfId="12079"/>
    <cellStyle name="Normal 2 5 2 3 2 2 3 6 2" xfId="24951"/>
    <cellStyle name="Normal 2 5 2 3 2 2 3 7" xfId="5859"/>
    <cellStyle name="Normal 2 5 2 3 2 2 3 8" xfId="20753"/>
    <cellStyle name="Normal 2 5 2 3 2 2 4" xfId="1980"/>
    <cellStyle name="Normal 2 5 2 3 2 2 4 2" xfId="3579"/>
    <cellStyle name="Normal 2 5 2 3 2 2 4 2 2" xfId="18497"/>
    <cellStyle name="Normal 2 5 2 3 2 2 4 2 2 2" xfId="28748"/>
    <cellStyle name="Normal 2 5 2 3 2 2 4 2 3" xfId="14918"/>
    <cellStyle name="Normal 2 5 2 3 2 2 4 2 4" xfId="9661"/>
    <cellStyle name="Normal 2 5 2 3 2 2 4 2 5" xfId="23741"/>
    <cellStyle name="Normal 2 5 2 3 2 2 4 3" xfId="11115"/>
    <cellStyle name="Normal 2 5 2 3 2 2 4 3 2" xfId="19942"/>
    <cellStyle name="Normal 2 5 2 3 2 2 4 3 3" xfId="30193"/>
    <cellStyle name="Normal 2 5 2 3 2 2 4 4" xfId="12561"/>
    <cellStyle name="Normal 2 5 2 3 2 2 4 4 2" xfId="26643"/>
    <cellStyle name="Normal 2 5 2 3 2 2 4 5" xfId="7556"/>
    <cellStyle name="Normal 2 5 2 3 2 2 4 6" xfId="21636"/>
    <cellStyle name="Normal 2 5 2 3 2 2 5" xfId="2536"/>
    <cellStyle name="Normal 2 5 2 3 2 2 5 2" xfId="17454"/>
    <cellStyle name="Normal 2 5 2 3 2 2 5 2 2" xfId="27705"/>
    <cellStyle name="Normal 2 5 2 3 2 2 5 3" xfId="13875"/>
    <cellStyle name="Normal 2 5 2 3 2 2 5 4" xfId="8618"/>
    <cellStyle name="Normal 2 5 2 3 2 2 5 5" xfId="22698"/>
    <cellStyle name="Normal 2 5 2 3 2 2 6" xfId="6179"/>
    <cellStyle name="Normal 2 5 2 3 2 2 6 2" xfId="15265"/>
    <cellStyle name="Normal 2 5 2 3 2 2 6 3" xfId="25269"/>
    <cellStyle name="Normal 2 5 2 3 2 2 7" xfId="10072"/>
    <cellStyle name="Normal 2 5 2 3 2 2 7 2" xfId="18899"/>
    <cellStyle name="Normal 2 5 2 3 2 2 7 3" xfId="29150"/>
    <cellStyle name="Normal 2 5 2 3 2 2 8" xfId="11516"/>
    <cellStyle name="Normal 2 5 2 3 2 2 8 2" xfId="24242"/>
    <cellStyle name="Normal 2 5 2 3 2 2 9" xfId="5150"/>
    <cellStyle name="Normal 2 5 2 3 2 2_Degree data" xfId="1674"/>
    <cellStyle name="Normal 2 5 2 3 2 3" xfId="1017"/>
    <cellStyle name="Normal 2 5 2 3 2 3 2" xfId="2748"/>
    <cellStyle name="Normal 2 5 2 3 2 3 2 2" xfId="16470"/>
    <cellStyle name="Normal 2 5 2 3 2 3 2 2 2" xfId="26543"/>
    <cellStyle name="Normal 2 5 2 3 2 3 2 3" xfId="12707"/>
    <cellStyle name="Normal 2 5 2 3 2 3 2 4" xfId="7456"/>
    <cellStyle name="Normal 2 5 2 3 2 3 2 5" xfId="21536"/>
    <cellStyle name="Normal 2 5 2 3 2 3 3" xfId="4020"/>
    <cellStyle name="Normal 2 5 2 3 2 3 3 2" xfId="17666"/>
    <cellStyle name="Normal 2 5 2 3 2 3 3 2 2" xfId="27917"/>
    <cellStyle name="Normal 2 5 2 3 2 3 3 3" xfId="14087"/>
    <cellStyle name="Normal 2 5 2 3 2 3 3 4" xfId="8830"/>
    <cellStyle name="Normal 2 5 2 3 2 3 3 5" xfId="22910"/>
    <cellStyle name="Normal 2 5 2 3 2 3 4" xfId="6572"/>
    <cellStyle name="Normal 2 5 2 3 2 3 4 2" xfId="15656"/>
    <cellStyle name="Normal 2 5 2 3 2 3 4 3" xfId="25660"/>
    <cellStyle name="Normal 2 5 2 3 2 3 5" xfId="10284"/>
    <cellStyle name="Normal 2 5 2 3 2 3 5 2" xfId="19111"/>
    <cellStyle name="Normal 2 5 2 3 2 3 5 3" xfId="29362"/>
    <cellStyle name="Normal 2 5 2 3 2 3 6" xfId="11728"/>
    <cellStyle name="Normal 2 5 2 3 2 3 6 2" xfId="24142"/>
    <cellStyle name="Normal 2 5 2 3 2 3 7" xfId="5050"/>
    <cellStyle name="Normal 2 5 2 3 2 3 8" xfId="20653"/>
    <cellStyle name="Normal 2 5 2 3 2 4" xfId="1375"/>
    <cellStyle name="Normal 2 5 2 3 2 4 2" xfId="3096"/>
    <cellStyle name="Normal 2 5 2 3 2 4 2 2" xfId="16641"/>
    <cellStyle name="Normal 2 5 2 3 2 4 2 2 2" xfId="26860"/>
    <cellStyle name="Normal 2 5 2 3 2 4 2 3" xfId="13063"/>
    <cellStyle name="Normal 2 5 2 3 2 4 2 4" xfId="7773"/>
    <cellStyle name="Normal 2 5 2 3 2 4 2 5" xfId="21853"/>
    <cellStyle name="Normal 2 5 2 3 2 4 3" xfId="4369"/>
    <cellStyle name="Normal 2 5 2 3 2 4 3 2" xfId="18014"/>
    <cellStyle name="Normal 2 5 2 3 2 4 3 2 2" xfId="28265"/>
    <cellStyle name="Normal 2 5 2 3 2 4 3 3" xfId="14435"/>
    <cellStyle name="Normal 2 5 2 3 2 4 3 4" xfId="9178"/>
    <cellStyle name="Normal 2 5 2 3 2 4 3 5" xfId="23258"/>
    <cellStyle name="Normal 2 5 2 3 2 4 4" xfId="6889"/>
    <cellStyle name="Normal 2 5 2 3 2 4 4 2" xfId="15973"/>
    <cellStyle name="Normal 2 5 2 3 2 4 4 3" xfId="25977"/>
    <cellStyle name="Normal 2 5 2 3 2 4 5" xfId="10632"/>
    <cellStyle name="Normal 2 5 2 3 2 4 5 2" xfId="19459"/>
    <cellStyle name="Normal 2 5 2 3 2 4 5 3" xfId="29710"/>
    <cellStyle name="Normal 2 5 2 3 2 4 6" xfId="12078"/>
    <cellStyle name="Normal 2 5 2 3 2 4 6 2" xfId="24459"/>
    <cellStyle name="Normal 2 5 2 3 2 4 7" xfId="5367"/>
    <cellStyle name="Normal 2 5 2 3 2 4 8" xfId="20970"/>
    <cellStyle name="Normal 2 5 2 3 2 5" xfId="1878"/>
    <cellStyle name="Normal 2 5 2 3 2 5 2" xfId="3479"/>
    <cellStyle name="Normal 2 5 2 3 2 5 2 2" xfId="17033"/>
    <cellStyle name="Normal 2 5 2 3 2 5 2 2 2" xfId="27252"/>
    <cellStyle name="Normal 2 5 2 3 2 5 2 3" xfId="13454"/>
    <cellStyle name="Normal 2 5 2 3 2 5 2 4" xfId="8165"/>
    <cellStyle name="Normal 2 5 2 3 2 5 2 5" xfId="22245"/>
    <cellStyle name="Normal 2 5 2 3 2 5 3" xfId="4692"/>
    <cellStyle name="Normal 2 5 2 3 2 5 3 2" xfId="18397"/>
    <cellStyle name="Normal 2 5 2 3 2 5 3 2 2" xfId="28648"/>
    <cellStyle name="Normal 2 5 2 3 2 5 3 3" xfId="14818"/>
    <cellStyle name="Normal 2 5 2 3 2 5 3 4" xfId="9561"/>
    <cellStyle name="Normal 2 5 2 3 2 5 3 5" xfId="23641"/>
    <cellStyle name="Normal 2 5 2 3 2 5 4" xfId="6353"/>
    <cellStyle name="Normal 2 5 2 3 2 5 4 2" xfId="15439"/>
    <cellStyle name="Normal 2 5 2 3 2 5 4 3" xfId="25443"/>
    <cellStyle name="Normal 2 5 2 3 2 5 5" xfId="11015"/>
    <cellStyle name="Normal 2 5 2 3 2 5 5 2" xfId="19842"/>
    <cellStyle name="Normal 2 5 2 3 2 5 5 3" xfId="30093"/>
    <cellStyle name="Normal 2 5 2 3 2 5 6" xfId="12461"/>
    <cellStyle name="Normal 2 5 2 3 2 5 6 2" xfId="24851"/>
    <cellStyle name="Normal 2 5 2 3 2 5 7" xfId="5759"/>
    <cellStyle name="Normal 2 5 2 3 2 5 8" xfId="20436"/>
    <cellStyle name="Normal 2 5 2 3 2 6" xfId="2436"/>
    <cellStyle name="Normal 2 5 2 3 2 6 2" xfId="16282"/>
    <cellStyle name="Normal 2 5 2 3 2 6 2 2" xfId="26326"/>
    <cellStyle name="Normal 2 5 2 3 2 6 3" xfId="12833"/>
    <cellStyle name="Normal 2 5 2 3 2 6 4" xfId="7239"/>
    <cellStyle name="Normal 2 5 2 3 2 6 5" xfId="21319"/>
    <cellStyle name="Normal 2 5 2 3 2 7" xfId="3854"/>
    <cellStyle name="Normal 2 5 2 3 2 7 2" xfId="17354"/>
    <cellStyle name="Normal 2 5 2 3 2 7 2 2" xfId="27605"/>
    <cellStyle name="Normal 2 5 2 3 2 7 3" xfId="13775"/>
    <cellStyle name="Normal 2 5 2 3 2 7 4" xfId="8518"/>
    <cellStyle name="Normal 2 5 2 3 2 7 5" xfId="22598"/>
    <cellStyle name="Normal 2 5 2 3 2 8" xfId="6079"/>
    <cellStyle name="Normal 2 5 2 3 2 8 2" xfId="15165"/>
    <cellStyle name="Normal 2 5 2 3 2 8 3" xfId="25169"/>
    <cellStyle name="Normal 2 5 2 3 2 9" xfId="9972"/>
    <cellStyle name="Normal 2 5 2 3 2 9 2" xfId="18799"/>
    <cellStyle name="Normal 2 5 2 3 2 9 3" xfId="29050"/>
    <cellStyle name="Normal 2 5 2 3 2_Degree data" xfId="1683"/>
    <cellStyle name="Normal 2 5 2 3 3" xfId="293"/>
    <cellStyle name="Normal 2 5 2 3 3 10" xfId="11373"/>
    <cellStyle name="Normal 2 5 2 3 3 10 2" xfId="23987"/>
    <cellStyle name="Normal 2 5 2 3 3 11" xfId="4895"/>
    <cellStyle name="Normal 2 5 2 3 3 12" xfId="658"/>
    <cellStyle name="Normal 2 5 2 3 3 13" xfId="20119"/>
    <cellStyle name="Normal 2 5 2 3 3 2" xfId="504"/>
    <cellStyle name="Normal 2 5 2 3 3 2 10" xfId="866"/>
    <cellStyle name="Normal 2 5 2 3 3 2 11" xfId="20324"/>
    <cellStyle name="Normal 2 5 2 3 3 2 2" xfId="1020"/>
    <cellStyle name="Normal 2 5 2 3 3 2 2 2" xfId="2751"/>
    <cellStyle name="Normal 2 5 2 3 3 2 2 2 2" xfId="16644"/>
    <cellStyle name="Normal 2 5 2 3 3 2 2 2 2 2" xfId="26863"/>
    <cellStyle name="Normal 2 5 2 3 3 2 2 2 3" xfId="13066"/>
    <cellStyle name="Normal 2 5 2 3 3 2 2 2 4" xfId="7776"/>
    <cellStyle name="Normal 2 5 2 3 3 2 2 2 5" xfId="21856"/>
    <cellStyle name="Normal 2 5 2 3 3 2 2 3" xfId="4023"/>
    <cellStyle name="Normal 2 5 2 3 3 2 2 3 2" xfId="17669"/>
    <cellStyle name="Normal 2 5 2 3 3 2 2 3 2 2" xfId="27920"/>
    <cellStyle name="Normal 2 5 2 3 3 2 2 3 3" xfId="14090"/>
    <cellStyle name="Normal 2 5 2 3 3 2 2 3 4" xfId="8833"/>
    <cellStyle name="Normal 2 5 2 3 3 2 2 3 5" xfId="22913"/>
    <cellStyle name="Normal 2 5 2 3 3 2 2 4" xfId="6892"/>
    <cellStyle name="Normal 2 5 2 3 3 2 2 4 2" xfId="15976"/>
    <cellStyle name="Normal 2 5 2 3 3 2 2 4 3" xfId="25980"/>
    <cellStyle name="Normal 2 5 2 3 3 2 2 5" xfId="10287"/>
    <cellStyle name="Normal 2 5 2 3 3 2 2 5 2" xfId="19114"/>
    <cellStyle name="Normal 2 5 2 3 3 2 2 5 3" xfId="29365"/>
    <cellStyle name="Normal 2 5 2 3 3 2 2 6" xfId="11731"/>
    <cellStyle name="Normal 2 5 2 3 3 2 2 6 2" xfId="24462"/>
    <cellStyle name="Normal 2 5 2 3 3 2 2 7" xfId="5370"/>
    <cellStyle name="Normal 2 5 2 3 3 2 2 8" xfId="20973"/>
    <cellStyle name="Normal 2 5 2 3 3 2 3" xfId="1378"/>
    <cellStyle name="Normal 2 5 2 3 3 2 3 2" xfId="3099"/>
    <cellStyle name="Normal 2 5 2 3 3 2 3 2 2" xfId="17195"/>
    <cellStyle name="Normal 2 5 2 3 3 2 3 2 2 2" xfId="27414"/>
    <cellStyle name="Normal 2 5 2 3 3 2 3 2 3" xfId="13616"/>
    <cellStyle name="Normal 2 5 2 3 3 2 3 2 4" xfId="8327"/>
    <cellStyle name="Normal 2 5 2 3 3 2 3 2 5" xfId="22407"/>
    <cellStyle name="Normal 2 5 2 3 3 2 3 3" xfId="4372"/>
    <cellStyle name="Normal 2 5 2 3 3 2 3 3 2" xfId="18017"/>
    <cellStyle name="Normal 2 5 2 3 3 2 3 3 2 2" xfId="28268"/>
    <cellStyle name="Normal 2 5 2 3 3 2 3 3 3" xfId="14438"/>
    <cellStyle name="Normal 2 5 2 3 3 2 3 3 4" xfId="9181"/>
    <cellStyle name="Normal 2 5 2 3 3 2 3 3 5" xfId="23261"/>
    <cellStyle name="Normal 2 5 2 3 3 2 3 4" xfId="6734"/>
    <cellStyle name="Normal 2 5 2 3 3 2 3 4 2" xfId="15818"/>
    <cellStyle name="Normal 2 5 2 3 3 2 3 4 3" xfId="25822"/>
    <cellStyle name="Normal 2 5 2 3 3 2 3 5" xfId="10635"/>
    <cellStyle name="Normal 2 5 2 3 3 2 3 5 2" xfId="19462"/>
    <cellStyle name="Normal 2 5 2 3 3 2 3 5 3" xfId="29713"/>
    <cellStyle name="Normal 2 5 2 3 3 2 3 6" xfId="12081"/>
    <cellStyle name="Normal 2 5 2 3 3 2 3 6 2" xfId="25013"/>
    <cellStyle name="Normal 2 5 2 3 3 2 3 7" xfId="5921"/>
    <cellStyle name="Normal 2 5 2 3 3 2 3 8" xfId="20815"/>
    <cellStyle name="Normal 2 5 2 3 3 2 4" xfId="2044"/>
    <cellStyle name="Normal 2 5 2 3 3 2 4 2" xfId="3641"/>
    <cellStyle name="Normal 2 5 2 3 3 2 4 2 2" xfId="18559"/>
    <cellStyle name="Normal 2 5 2 3 3 2 4 2 2 2" xfId="28810"/>
    <cellStyle name="Normal 2 5 2 3 3 2 4 2 3" xfId="14980"/>
    <cellStyle name="Normal 2 5 2 3 3 2 4 2 4" xfId="9723"/>
    <cellStyle name="Normal 2 5 2 3 3 2 4 2 5" xfId="23803"/>
    <cellStyle name="Normal 2 5 2 3 3 2 4 3" xfId="11177"/>
    <cellStyle name="Normal 2 5 2 3 3 2 4 3 2" xfId="20004"/>
    <cellStyle name="Normal 2 5 2 3 3 2 4 3 3" xfId="30255"/>
    <cellStyle name="Normal 2 5 2 3 3 2 4 4" xfId="12623"/>
    <cellStyle name="Normal 2 5 2 3 3 2 4 4 2" xfId="26705"/>
    <cellStyle name="Normal 2 5 2 3 3 2 4 5" xfId="7618"/>
    <cellStyle name="Normal 2 5 2 3 3 2 4 6" xfId="21698"/>
    <cellStyle name="Normal 2 5 2 3 3 2 5" xfId="2598"/>
    <cellStyle name="Normal 2 5 2 3 3 2 5 2" xfId="17516"/>
    <cellStyle name="Normal 2 5 2 3 3 2 5 2 2" xfId="27767"/>
    <cellStyle name="Normal 2 5 2 3 3 2 5 3" xfId="13937"/>
    <cellStyle name="Normal 2 5 2 3 3 2 5 4" xfId="8680"/>
    <cellStyle name="Normal 2 5 2 3 3 2 5 5" xfId="22760"/>
    <cellStyle name="Normal 2 5 2 3 3 2 6" xfId="6241"/>
    <cellStyle name="Normal 2 5 2 3 3 2 6 2" xfId="15327"/>
    <cellStyle name="Normal 2 5 2 3 3 2 6 3" xfId="25331"/>
    <cellStyle name="Normal 2 5 2 3 3 2 7" xfId="10134"/>
    <cellStyle name="Normal 2 5 2 3 3 2 7 2" xfId="18961"/>
    <cellStyle name="Normal 2 5 2 3 3 2 7 3" xfId="29212"/>
    <cellStyle name="Normal 2 5 2 3 3 2 8" xfId="11578"/>
    <cellStyle name="Normal 2 5 2 3 3 2 8 2" xfId="24304"/>
    <cellStyle name="Normal 2 5 2 3 3 2 9" xfId="5212"/>
    <cellStyle name="Normal 2 5 2 3 3 2_Degree data" xfId="1681"/>
    <cellStyle name="Normal 2 5 2 3 3 3" xfId="1019"/>
    <cellStyle name="Normal 2 5 2 3 3 3 2" xfId="2750"/>
    <cellStyle name="Normal 2 5 2 3 3 3 2 2" xfId="16427"/>
    <cellStyle name="Normal 2 5 2 3 3 3 2 2 2" xfId="26500"/>
    <cellStyle name="Normal 2 5 2 3 3 3 2 3" xfId="12738"/>
    <cellStyle name="Normal 2 5 2 3 3 3 2 4" xfId="7413"/>
    <cellStyle name="Normal 2 5 2 3 3 3 2 5" xfId="21493"/>
    <cellStyle name="Normal 2 5 2 3 3 3 3" xfId="4022"/>
    <cellStyle name="Normal 2 5 2 3 3 3 3 2" xfId="17668"/>
    <cellStyle name="Normal 2 5 2 3 3 3 3 2 2" xfId="27919"/>
    <cellStyle name="Normal 2 5 2 3 3 3 3 3" xfId="14089"/>
    <cellStyle name="Normal 2 5 2 3 3 3 3 4" xfId="8832"/>
    <cellStyle name="Normal 2 5 2 3 3 3 3 5" xfId="22912"/>
    <cellStyle name="Normal 2 5 2 3 3 3 4" xfId="6529"/>
    <cellStyle name="Normal 2 5 2 3 3 3 4 2" xfId="15613"/>
    <cellStyle name="Normal 2 5 2 3 3 3 4 3" xfId="25617"/>
    <cellStyle name="Normal 2 5 2 3 3 3 5" xfId="10286"/>
    <cellStyle name="Normal 2 5 2 3 3 3 5 2" xfId="19113"/>
    <cellStyle name="Normal 2 5 2 3 3 3 5 3" xfId="29364"/>
    <cellStyle name="Normal 2 5 2 3 3 3 6" xfId="11730"/>
    <cellStyle name="Normal 2 5 2 3 3 3 6 2" xfId="24099"/>
    <cellStyle name="Normal 2 5 2 3 3 3 7" xfId="5007"/>
    <cellStyle name="Normal 2 5 2 3 3 3 8" xfId="20610"/>
    <cellStyle name="Normal 2 5 2 3 3 4" xfId="1377"/>
    <cellStyle name="Normal 2 5 2 3 3 4 2" xfId="3098"/>
    <cellStyle name="Normal 2 5 2 3 3 4 2 2" xfId="16643"/>
    <cellStyle name="Normal 2 5 2 3 3 4 2 2 2" xfId="26862"/>
    <cellStyle name="Normal 2 5 2 3 3 4 2 3" xfId="13065"/>
    <cellStyle name="Normal 2 5 2 3 3 4 2 4" xfId="7775"/>
    <cellStyle name="Normal 2 5 2 3 3 4 2 5" xfId="21855"/>
    <cellStyle name="Normal 2 5 2 3 3 4 3" xfId="4371"/>
    <cellStyle name="Normal 2 5 2 3 3 4 3 2" xfId="18016"/>
    <cellStyle name="Normal 2 5 2 3 3 4 3 2 2" xfId="28267"/>
    <cellStyle name="Normal 2 5 2 3 3 4 3 3" xfId="14437"/>
    <cellStyle name="Normal 2 5 2 3 3 4 3 4" xfId="9180"/>
    <cellStyle name="Normal 2 5 2 3 3 4 3 5" xfId="23260"/>
    <cellStyle name="Normal 2 5 2 3 3 4 4" xfId="6891"/>
    <cellStyle name="Normal 2 5 2 3 3 4 4 2" xfId="15975"/>
    <cellStyle name="Normal 2 5 2 3 3 4 4 3" xfId="25979"/>
    <cellStyle name="Normal 2 5 2 3 3 4 5" xfId="10634"/>
    <cellStyle name="Normal 2 5 2 3 3 4 5 2" xfId="19461"/>
    <cellStyle name="Normal 2 5 2 3 3 4 5 3" xfId="29712"/>
    <cellStyle name="Normal 2 5 2 3 3 4 6" xfId="12080"/>
    <cellStyle name="Normal 2 5 2 3 3 4 6 2" xfId="24461"/>
    <cellStyle name="Normal 2 5 2 3 3 4 7" xfId="5369"/>
    <cellStyle name="Normal 2 5 2 3 3 4 8" xfId="20972"/>
    <cellStyle name="Normal 2 5 2 3 3 5" xfId="1833"/>
    <cellStyle name="Normal 2 5 2 3 3 5 2" xfId="3436"/>
    <cellStyle name="Normal 2 5 2 3 3 5 2 2" xfId="16990"/>
    <cellStyle name="Normal 2 5 2 3 3 5 2 2 2" xfId="27209"/>
    <cellStyle name="Normal 2 5 2 3 3 5 2 3" xfId="13411"/>
    <cellStyle name="Normal 2 5 2 3 3 5 2 4" xfId="8122"/>
    <cellStyle name="Normal 2 5 2 3 3 5 2 5" xfId="22202"/>
    <cellStyle name="Normal 2 5 2 3 3 5 3" xfId="4649"/>
    <cellStyle name="Normal 2 5 2 3 3 5 3 2" xfId="18354"/>
    <cellStyle name="Normal 2 5 2 3 3 5 3 2 2" xfId="28605"/>
    <cellStyle name="Normal 2 5 2 3 3 5 3 3" xfId="14775"/>
    <cellStyle name="Normal 2 5 2 3 3 5 3 4" xfId="9518"/>
    <cellStyle name="Normal 2 5 2 3 3 5 3 5" xfId="23598"/>
    <cellStyle name="Normal 2 5 2 3 3 5 4" xfId="6415"/>
    <cellStyle name="Normal 2 5 2 3 3 5 4 2" xfId="15501"/>
    <cellStyle name="Normal 2 5 2 3 3 5 4 3" xfId="25505"/>
    <cellStyle name="Normal 2 5 2 3 3 5 5" xfId="10972"/>
    <cellStyle name="Normal 2 5 2 3 3 5 5 2" xfId="19799"/>
    <cellStyle name="Normal 2 5 2 3 3 5 5 3" xfId="30050"/>
    <cellStyle name="Normal 2 5 2 3 3 5 6" xfId="12418"/>
    <cellStyle name="Normal 2 5 2 3 3 5 6 2" xfId="24808"/>
    <cellStyle name="Normal 2 5 2 3 3 5 7" xfId="5716"/>
    <cellStyle name="Normal 2 5 2 3 3 5 8" xfId="20498"/>
    <cellStyle name="Normal 2 5 2 3 3 6" xfId="2393"/>
    <cellStyle name="Normal 2 5 2 3 3 6 2" xfId="16344"/>
    <cellStyle name="Normal 2 5 2 3 3 6 2 2" xfId="26388"/>
    <cellStyle name="Normal 2 5 2 3 3 6 3" xfId="12759"/>
    <cellStyle name="Normal 2 5 2 3 3 6 4" xfId="7301"/>
    <cellStyle name="Normal 2 5 2 3 3 6 5" xfId="21381"/>
    <cellStyle name="Normal 2 5 2 3 3 7" xfId="3812"/>
    <cellStyle name="Normal 2 5 2 3 3 7 2" xfId="17311"/>
    <cellStyle name="Normal 2 5 2 3 3 7 2 2" xfId="27562"/>
    <cellStyle name="Normal 2 5 2 3 3 7 3" xfId="13732"/>
    <cellStyle name="Normal 2 5 2 3 3 7 4" xfId="8475"/>
    <cellStyle name="Normal 2 5 2 3 3 7 5" xfId="22555"/>
    <cellStyle name="Normal 2 5 2 3 3 8" xfId="6036"/>
    <cellStyle name="Normal 2 5 2 3 3 8 2" xfId="15122"/>
    <cellStyle name="Normal 2 5 2 3 3 8 3" xfId="25126"/>
    <cellStyle name="Normal 2 5 2 3 3 9" xfId="9929"/>
    <cellStyle name="Normal 2 5 2 3 3 9 2" xfId="18756"/>
    <cellStyle name="Normal 2 5 2 3 3 9 3" xfId="29007"/>
    <cellStyle name="Normal 2 5 2 3 3_Degree data" xfId="1673"/>
    <cellStyle name="Normal 2 5 2 3 4" xfId="396"/>
    <cellStyle name="Normal 2 5 2 3 4 10" xfId="759"/>
    <cellStyle name="Normal 2 5 2 3 4 11" xfId="20219"/>
    <cellStyle name="Normal 2 5 2 3 4 2" xfId="1021"/>
    <cellStyle name="Normal 2 5 2 3 4 2 2" xfId="2752"/>
    <cellStyle name="Normal 2 5 2 3 4 2 2 2" xfId="16645"/>
    <cellStyle name="Normal 2 5 2 3 4 2 2 2 2" xfId="26864"/>
    <cellStyle name="Normal 2 5 2 3 4 2 2 3" xfId="13067"/>
    <cellStyle name="Normal 2 5 2 3 4 2 2 4" xfId="7777"/>
    <cellStyle name="Normal 2 5 2 3 4 2 2 5" xfId="21857"/>
    <cellStyle name="Normal 2 5 2 3 4 2 3" xfId="4024"/>
    <cellStyle name="Normal 2 5 2 3 4 2 3 2" xfId="17670"/>
    <cellStyle name="Normal 2 5 2 3 4 2 3 2 2" xfId="27921"/>
    <cellStyle name="Normal 2 5 2 3 4 2 3 3" xfId="14091"/>
    <cellStyle name="Normal 2 5 2 3 4 2 3 4" xfId="8834"/>
    <cellStyle name="Normal 2 5 2 3 4 2 3 5" xfId="22914"/>
    <cellStyle name="Normal 2 5 2 3 4 2 4" xfId="6893"/>
    <cellStyle name="Normal 2 5 2 3 4 2 4 2" xfId="15977"/>
    <cellStyle name="Normal 2 5 2 3 4 2 4 3" xfId="25981"/>
    <cellStyle name="Normal 2 5 2 3 4 2 5" xfId="10288"/>
    <cellStyle name="Normal 2 5 2 3 4 2 5 2" xfId="19115"/>
    <cellStyle name="Normal 2 5 2 3 4 2 5 3" xfId="29366"/>
    <cellStyle name="Normal 2 5 2 3 4 2 6" xfId="11732"/>
    <cellStyle name="Normal 2 5 2 3 4 2 6 2" xfId="24463"/>
    <cellStyle name="Normal 2 5 2 3 4 2 7" xfId="5371"/>
    <cellStyle name="Normal 2 5 2 3 4 2 8" xfId="20974"/>
    <cellStyle name="Normal 2 5 2 3 4 3" xfId="1379"/>
    <cellStyle name="Normal 2 5 2 3 4 3 2" xfId="3100"/>
    <cellStyle name="Normal 2 5 2 3 4 3 2 2" xfId="17090"/>
    <cellStyle name="Normal 2 5 2 3 4 3 2 2 2" xfId="27309"/>
    <cellStyle name="Normal 2 5 2 3 4 3 2 3" xfId="13511"/>
    <cellStyle name="Normal 2 5 2 3 4 3 2 4" xfId="8222"/>
    <cellStyle name="Normal 2 5 2 3 4 3 2 5" xfId="22302"/>
    <cellStyle name="Normal 2 5 2 3 4 3 3" xfId="4373"/>
    <cellStyle name="Normal 2 5 2 3 4 3 3 2" xfId="18018"/>
    <cellStyle name="Normal 2 5 2 3 4 3 3 2 2" xfId="28269"/>
    <cellStyle name="Normal 2 5 2 3 4 3 3 3" xfId="14439"/>
    <cellStyle name="Normal 2 5 2 3 4 3 3 4" xfId="9182"/>
    <cellStyle name="Normal 2 5 2 3 4 3 3 5" xfId="23262"/>
    <cellStyle name="Normal 2 5 2 3 4 3 4" xfId="6629"/>
    <cellStyle name="Normal 2 5 2 3 4 3 4 2" xfId="15713"/>
    <cellStyle name="Normal 2 5 2 3 4 3 4 3" xfId="25717"/>
    <cellStyle name="Normal 2 5 2 3 4 3 5" xfId="10636"/>
    <cellStyle name="Normal 2 5 2 3 4 3 5 2" xfId="19463"/>
    <cellStyle name="Normal 2 5 2 3 4 3 5 3" xfId="29714"/>
    <cellStyle name="Normal 2 5 2 3 4 3 6" xfId="12082"/>
    <cellStyle name="Normal 2 5 2 3 4 3 6 2" xfId="24908"/>
    <cellStyle name="Normal 2 5 2 3 4 3 7" xfId="5816"/>
    <cellStyle name="Normal 2 5 2 3 4 3 8" xfId="20710"/>
    <cellStyle name="Normal 2 5 2 3 4 4" xfId="1936"/>
    <cellStyle name="Normal 2 5 2 3 4 4 2" xfId="3536"/>
    <cellStyle name="Normal 2 5 2 3 4 4 2 2" xfId="18454"/>
    <cellStyle name="Normal 2 5 2 3 4 4 2 2 2" xfId="28705"/>
    <cellStyle name="Normal 2 5 2 3 4 4 2 3" xfId="14875"/>
    <cellStyle name="Normal 2 5 2 3 4 4 2 4" xfId="9618"/>
    <cellStyle name="Normal 2 5 2 3 4 4 2 5" xfId="23698"/>
    <cellStyle name="Normal 2 5 2 3 4 4 3" xfId="11072"/>
    <cellStyle name="Normal 2 5 2 3 4 4 3 2" xfId="19899"/>
    <cellStyle name="Normal 2 5 2 3 4 4 3 3" xfId="30150"/>
    <cellStyle name="Normal 2 5 2 3 4 4 4" xfId="12518"/>
    <cellStyle name="Normal 2 5 2 3 4 4 4 2" xfId="26600"/>
    <cellStyle name="Normal 2 5 2 3 4 4 5" xfId="7513"/>
    <cellStyle name="Normal 2 5 2 3 4 4 6" xfId="21593"/>
    <cellStyle name="Normal 2 5 2 3 4 5" xfId="2493"/>
    <cellStyle name="Normal 2 5 2 3 4 5 2" xfId="17411"/>
    <cellStyle name="Normal 2 5 2 3 4 5 2 2" xfId="27662"/>
    <cellStyle name="Normal 2 5 2 3 4 5 3" xfId="13832"/>
    <cellStyle name="Normal 2 5 2 3 4 5 4" xfId="8575"/>
    <cellStyle name="Normal 2 5 2 3 4 5 5" xfId="22655"/>
    <cellStyle name="Normal 2 5 2 3 4 6" xfId="6136"/>
    <cellStyle name="Normal 2 5 2 3 4 6 2" xfId="15222"/>
    <cellStyle name="Normal 2 5 2 3 4 6 3" xfId="25226"/>
    <cellStyle name="Normal 2 5 2 3 4 7" xfId="10029"/>
    <cellStyle name="Normal 2 5 2 3 4 7 2" xfId="18856"/>
    <cellStyle name="Normal 2 5 2 3 4 7 3" xfId="29107"/>
    <cellStyle name="Normal 2 5 2 3 4 8" xfId="11473"/>
    <cellStyle name="Normal 2 5 2 3 4 8 2" xfId="24199"/>
    <cellStyle name="Normal 2 5 2 3 4 9" xfId="5107"/>
    <cellStyle name="Normal 2 5 2 3 4_Degree data" xfId="1710"/>
    <cellStyle name="Normal 2 5 2 3 5" xfId="225"/>
    <cellStyle name="Normal 2 5 2 3 5 2" xfId="2747"/>
    <cellStyle name="Normal 2 5 2 3 5 2 2" xfId="16384"/>
    <cellStyle name="Normal 2 5 2 3 5 2 2 2" xfId="26441"/>
    <cellStyle name="Normal 2 5 2 3 5 2 3" xfId="12682"/>
    <cellStyle name="Normal 2 5 2 3 5 2 4" xfId="7354"/>
    <cellStyle name="Normal 2 5 2 3 5 2 5" xfId="21434"/>
    <cellStyle name="Normal 2 5 2 3 5 3" xfId="4019"/>
    <cellStyle name="Normal 2 5 2 3 5 3 2" xfId="17665"/>
    <cellStyle name="Normal 2 5 2 3 5 3 2 2" xfId="27916"/>
    <cellStyle name="Normal 2 5 2 3 5 3 3" xfId="14086"/>
    <cellStyle name="Normal 2 5 2 3 5 3 4" xfId="8829"/>
    <cellStyle name="Normal 2 5 2 3 5 3 5" xfId="22909"/>
    <cellStyle name="Normal 2 5 2 3 5 4" xfId="6470"/>
    <cellStyle name="Normal 2 5 2 3 5 4 2" xfId="15554"/>
    <cellStyle name="Normal 2 5 2 3 5 4 3" xfId="25558"/>
    <cellStyle name="Normal 2 5 2 3 5 5" xfId="10283"/>
    <cellStyle name="Normal 2 5 2 3 5 5 2" xfId="19110"/>
    <cellStyle name="Normal 2 5 2 3 5 5 3" xfId="29361"/>
    <cellStyle name="Normal 2 5 2 3 5 6" xfId="11727"/>
    <cellStyle name="Normal 2 5 2 3 5 6 2" xfId="24040"/>
    <cellStyle name="Normal 2 5 2 3 5 7" xfId="4948"/>
    <cellStyle name="Normal 2 5 2 3 5 8" xfId="1016"/>
    <cellStyle name="Normal 2 5 2 3 5 9" xfId="20551"/>
    <cellStyle name="Normal 2 5 2 3 6" xfId="1374"/>
    <cellStyle name="Normal 2 5 2 3 6 2" xfId="3095"/>
    <cellStyle name="Normal 2 5 2 3 6 2 2" xfId="16640"/>
    <cellStyle name="Normal 2 5 2 3 6 2 2 2" xfId="26859"/>
    <cellStyle name="Normal 2 5 2 3 6 2 3" xfId="13062"/>
    <cellStyle name="Normal 2 5 2 3 6 2 4" xfId="7772"/>
    <cellStyle name="Normal 2 5 2 3 6 2 5" xfId="21852"/>
    <cellStyle name="Normal 2 5 2 3 6 3" xfId="4368"/>
    <cellStyle name="Normal 2 5 2 3 6 3 2" xfId="18013"/>
    <cellStyle name="Normal 2 5 2 3 6 3 2 2" xfId="28264"/>
    <cellStyle name="Normal 2 5 2 3 6 3 3" xfId="14434"/>
    <cellStyle name="Normal 2 5 2 3 6 3 4" xfId="9177"/>
    <cellStyle name="Normal 2 5 2 3 6 3 5" xfId="23257"/>
    <cellStyle name="Normal 2 5 2 3 6 4" xfId="6888"/>
    <cellStyle name="Normal 2 5 2 3 6 4 2" xfId="15972"/>
    <cellStyle name="Normal 2 5 2 3 6 4 3" xfId="25976"/>
    <cellStyle name="Normal 2 5 2 3 6 5" xfId="10631"/>
    <cellStyle name="Normal 2 5 2 3 6 5 2" xfId="19458"/>
    <cellStyle name="Normal 2 5 2 3 6 5 3" xfId="29709"/>
    <cellStyle name="Normal 2 5 2 3 6 6" xfId="12077"/>
    <cellStyle name="Normal 2 5 2 3 6 6 2" xfId="24458"/>
    <cellStyle name="Normal 2 5 2 3 6 7" xfId="5366"/>
    <cellStyle name="Normal 2 5 2 3 6 8" xfId="20969"/>
    <cellStyle name="Normal 2 5 2 3 7" xfId="1765"/>
    <cellStyle name="Normal 2 5 2 3 7 2" xfId="3377"/>
    <cellStyle name="Normal 2 5 2 3 7 2 2" xfId="16931"/>
    <cellStyle name="Normal 2 5 2 3 7 2 2 2" xfId="27150"/>
    <cellStyle name="Normal 2 5 2 3 7 2 3" xfId="13353"/>
    <cellStyle name="Normal 2 5 2 3 7 2 4" xfId="8063"/>
    <cellStyle name="Normal 2 5 2 3 7 2 5" xfId="22143"/>
    <cellStyle name="Normal 2 5 2 3 7 3" xfId="4607"/>
    <cellStyle name="Normal 2 5 2 3 7 3 2" xfId="18295"/>
    <cellStyle name="Normal 2 5 2 3 7 3 2 2" xfId="28546"/>
    <cellStyle name="Normal 2 5 2 3 7 3 3" xfId="14716"/>
    <cellStyle name="Normal 2 5 2 3 7 3 4" xfId="9459"/>
    <cellStyle name="Normal 2 5 2 3 7 3 5" xfId="23539"/>
    <cellStyle name="Normal 2 5 2 3 7 4" xfId="6309"/>
    <cellStyle name="Normal 2 5 2 3 7 4 2" xfId="15395"/>
    <cellStyle name="Normal 2 5 2 3 7 4 3" xfId="25399"/>
    <cellStyle name="Normal 2 5 2 3 7 5" xfId="10913"/>
    <cellStyle name="Normal 2 5 2 3 7 5 2" xfId="19740"/>
    <cellStyle name="Normal 2 5 2 3 7 5 3" xfId="29991"/>
    <cellStyle name="Normal 2 5 2 3 7 6" xfId="12359"/>
    <cellStyle name="Normal 2 5 2 3 7 6 2" xfId="24749"/>
    <cellStyle name="Normal 2 5 2 3 7 7" xfId="5657"/>
    <cellStyle name="Normal 2 5 2 3 7 8" xfId="20392"/>
    <cellStyle name="Normal 2 5 2 3 8" xfId="2334"/>
    <cellStyle name="Normal 2 5 2 3 8 2" xfId="9870"/>
    <cellStyle name="Normal 2 5 2 3 8 2 2" xfId="18697"/>
    <cellStyle name="Normal 2 5 2 3 8 2 3" xfId="28948"/>
    <cellStyle name="Normal 2 5 2 3 8 3" xfId="11314"/>
    <cellStyle name="Normal 2 5 2 3 8 3 2" xfId="26283"/>
    <cellStyle name="Normal 2 5 2 3 8 4" xfId="7196"/>
    <cellStyle name="Normal 2 5 2 3 8 5" xfId="21276"/>
    <cellStyle name="Normal 2 5 2 3 9" xfId="2258"/>
    <cellStyle name="Normal 2 5 2 3 9 2" xfId="17250"/>
    <cellStyle name="Normal 2 5 2 3 9 2 2" xfId="27501"/>
    <cellStyle name="Normal 2 5 2 3 9 3" xfId="13671"/>
    <cellStyle name="Normal 2 5 2 3 9 4" xfId="8414"/>
    <cellStyle name="Normal 2 5 2 3 9 5" xfId="22494"/>
    <cellStyle name="Normal 2 5 2 3_Degree data" xfId="1664"/>
    <cellStyle name="Normal 2 5 2 4" xfId="328"/>
    <cellStyle name="Normal 2 5 2 4 10" xfId="11406"/>
    <cellStyle name="Normal 2 5 2 4 10 2" xfId="23915"/>
    <cellStyle name="Normal 2 5 2 4 11" xfId="4823"/>
    <cellStyle name="Normal 2 5 2 4 12" xfId="692"/>
    <cellStyle name="Normal 2 5 2 4 13" xfId="20152"/>
    <cellStyle name="Normal 2 5 2 4 2" xfId="430"/>
    <cellStyle name="Normal 2 5 2 4 2 10" xfId="793"/>
    <cellStyle name="Normal 2 5 2 4 2 11" xfId="20252"/>
    <cellStyle name="Normal 2 5 2 4 2 2" xfId="1023"/>
    <cellStyle name="Normal 2 5 2 4 2 2 2" xfId="2754"/>
    <cellStyle name="Normal 2 5 2 4 2 2 2 2" xfId="16647"/>
    <cellStyle name="Normal 2 5 2 4 2 2 2 2 2" xfId="26866"/>
    <cellStyle name="Normal 2 5 2 4 2 2 2 3" xfId="13069"/>
    <cellStyle name="Normal 2 5 2 4 2 2 2 4" xfId="7779"/>
    <cellStyle name="Normal 2 5 2 4 2 2 2 5" xfId="21859"/>
    <cellStyle name="Normal 2 5 2 4 2 2 3" xfId="4026"/>
    <cellStyle name="Normal 2 5 2 4 2 2 3 2" xfId="17672"/>
    <cellStyle name="Normal 2 5 2 4 2 2 3 2 2" xfId="27923"/>
    <cellStyle name="Normal 2 5 2 4 2 2 3 3" xfId="14093"/>
    <cellStyle name="Normal 2 5 2 4 2 2 3 4" xfId="8836"/>
    <cellStyle name="Normal 2 5 2 4 2 2 3 5" xfId="22916"/>
    <cellStyle name="Normal 2 5 2 4 2 2 4" xfId="6895"/>
    <cellStyle name="Normal 2 5 2 4 2 2 4 2" xfId="15979"/>
    <cellStyle name="Normal 2 5 2 4 2 2 4 3" xfId="25983"/>
    <cellStyle name="Normal 2 5 2 4 2 2 5" xfId="10290"/>
    <cellStyle name="Normal 2 5 2 4 2 2 5 2" xfId="19117"/>
    <cellStyle name="Normal 2 5 2 4 2 2 5 3" xfId="29368"/>
    <cellStyle name="Normal 2 5 2 4 2 2 6" xfId="11734"/>
    <cellStyle name="Normal 2 5 2 4 2 2 6 2" xfId="24465"/>
    <cellStyle name="Normal 2 5 2 4 2 2 7" xfId="5373"/>
    <cellStyle name="Normal 2 5 2 4 2 2 8" xfId="20976"/>
    <cellStyle name="Normal 2 5 2 4 2 3" xfId="1381"/>
    <cellStyle name="Normal 2 5 2 4 2 3 2" xfId="3102"/>
    <cellStyle name="Normal 2 5 2 4 2 3 2 2" xfId="17123"/>
    <cellStyle name="Normal 2 5 2 4 2 3 2 2 2" xfId="27342"/>
    <cellStyle name="Normal 2 5 2 4 2 3 2 3" xfId="13544"/>
    <cellStyle name="Normal 2 5 2 4 2 3 2 4" xfId="8255"/>
    <cellStyle name="Normal 2 5 2 4 2 3 2 5" xfId="22335"/>
    <cellStyle name="Normal 2 5 2 4 2 3 3" xfId="4375"/>
    <cellStyle name="Normal 2 5 2 4 2 3 3 2" xfId="18020"/>
    <cellStyle name="Normal 2 5 2 4 2 3 3 2 2" xfId="28271"/>
    <cellStyle name="Normal 2 5 2 4 2 3 3 3" xfId="14441"/>
    <cellStyle name="Normal 2 5 2 4 2 3 3 4" xfId="9184"/>
    <cellStyle name="Normal 2 5 2 4 2 3 3 5" xfId="23264"/>
    <cellStyle name="Normal 2 5 2 4 2 3 4" xfId="6662"/>
    <cellStyle name="Normal 2 5 2 4 2 3 4 2" xfId="15746"/>
    <cellStyle name="Normal 2 5 2 4 2 3 4 3" xfId="25750"/>
    <cellStyle name="Normal 2 5 2 4 2 3 5" xfId="10638"/>
    <cellStyle name="Normal 2 5 2 4 2 3 5 2" xfId="19465"/>
    <cellStyle name="Normal 2 5 2 4 2 3 5 3" xfId="29716"/>
    <cellStyle name="Normal 2 5 2 4 2 3 6" xfId="12084"/>
    <cellStyle name="Normal 2 5 2 4 2 3 6 2" xfId="24941"/>
    <cellStyle name="Normal 2 5 2 4 2 3 7" xfId="5849"/>
    <cellStyle name="Normal 2 5 2 4 2 3 8" xfId="20743"/>
    <cellStyle name="Normal 2 5 2 4 2 4" xfId="1970"/>
    <cellStyle name="Normal 2 5 2 4 2 4 2" xfId="3569"/>
    <cellStyle name="Normal 2 5 2 4 2 4 2 2" xfId="18487"/>
    <cellStyle name="Normal 2 5 2 4 2 4 2 2 2" xfId="28738"/>
    <cellStyle name="Normal 2 5 2 4 2 4 2 3" xfId="14908"/>
    <cellStyle name="Normal 2 5 2 4 2 4 2 4" xfId="9651"/>
    <cellStyle name="Normal 2 5 2 4 2 4 2 5" xfId="23731"/>
    <cellStyle name="Normal 2 5 2 4 2 4 3" xfId="11105"/>
    <cellStyle name="Normal 2 5 2 4 2 4 3 2" xfId="19932"/>
    <cellStyle name="Normal 2 5 2 4 2 4 3 3" xfId="30183"/>
    <cellStyle name="Normal 2 5 2 4 2 4 4" xfId="12551"/>
    <cellStyle name="Normal 2 5 2 4 2 4 4 2" xfId="26633"/>
    <cellStyle name="Normal 2 5 2 4 2 4 5" xfId="7546"/>
    <cellStyle name="Normal 2 5 2 4 2 4 6" xfId="21626"/>
    <cellStyle name="Normal 2 5 2 4 2 5" xfId="2526"/>
    <cellStyle name="Normal 2 5 2 4 2 5 2" xfId="17444"/>
    <cellStyle name="Normal 2 5 2 4 2 5 2 2" xfId="27695"/>
    <cellStyle name="Normal 2 5 2 4 2 5 3" xfId="13865"/>
    <cellStyle name="Normal 2 5 2 4 2 5 4" xfId="8608"/>
    <cellStyle name="Normal 2 5 2 4 2 5 5" xfId="22688"/>
    <cellStyle name="Normal 2 5 2 4 2 6" xfId="6169"/>
    <cellStyle name="Normal 2 5 2 4 2 6 2" xfId="15255"/>
    <cellStyle name="Normal 2 5 2 4 2 6 3" xfId="25259"/>
    <cellStyle name="Normal 2 5 2 4 2 7" xfId="10062"/>
    <cellStyle name="Normal 2 5 2 4 2 7 2" xfId="18889"/>
    <cellStyle name="Normal 2 5 2 4 2 7 3" xfId="29140"/>
    <cellStyle name="Normal 2 5 2 4 2 8" xfId="11506"/>
    <cellStyle name="Normal 2 5 2 4 2 8 2" xfId="24232"/>
    <cellStyle name="Normal 2 5 2 4 2 9" xfId="5140"/>
    <cellStyle name="Normal 2 5 2 4 2_Degree data" xfId="1708"/>
    <cellStyle name="Normal 2 5 2 4 3" xfId="1022"/>
    <cellStyle name="Normal 2 5 2 4 3 2" xfId="2753"/>
    <cellStyle name="Normal 2 5 2 4 3 2 2" xfId="16460"/>
    <cellStyle name="Normal 2 5 2 4 3 2 2 2" xfId="26533"/>
    <cellStyle name="Normal 2 5 2 4 3 2 3" xfId="12917"/>
    <cellStyle name="Normal 2 5 2 4 3 2 4" xfId="7446"/>
    <cellStyle name="Normal 2 5 2 4 3 2 5" xfId="21526"/>
    <cellStyle name="Normal 2 5 2 4 3 3" xfId="4025"/>
    <cellStyle name="Normal 2 5 2 4 3 3 2" xfId="17671"/>
    <cellStyle name="Normal 2 5 2 4 3 3 2 2" xfId="27922"/>
    <cellStyle name="Normal 2 5 2 4 3 3 3" xfId="14092"/>
    <cellStyle name="Normal 2 5 2 4 3 3 4" xfId="8835"/>
    <cellStyle name="Normal 2 5 2 4 3 3 5" xfId="22915"/>
    <cellStyle name="Normal 2 5 2 4 3 4" xfId="6562"/>
    <cellStyle name="Normal 2 5 2 4 3 4 2" xfId="15646"/>
    <cellStyle name="Normal 2 5 2 4 3 4 3" xfId="25650"/>
    <cellStyle name="Normal 2 5 2 4 3 5" xfId="10289"/>
    <cellStyle name="Normal 2 5 2 4 3 5 2" xfId="19116"/>
    <cellStyle name="Normal 2 5 2 4 3 5 3" xfId="29367"/>
    <cellStyle name="Normal 2 5 2 4 3 6" xfId="11733"/>
    <cellStyle name="Normal 2 5 2 4 3 6 2" xfId="24132"/>
    <cellStyle name="Normal 2 5 2 4 3 7" xfId="5040"/>
    <cellStyle name="Normal 2 5 2 4 3 8" xfId="20643"/>
    <cellStyle name="Normal 2 5 2 4 4" xfId="1380"/>
    <cellStyle name="Normal 2 5 2 4 4 2" xfId="3101"/>
    <cellStyle name="Normal 2 5 2 4 4 2 2" xfId="16646"/>
    <cellStyle name="Normal 2 5 2 4 4 2 2 2" xfId="26865"/>
    <cellStyle name="Normal 2 5 2 4 4 2 3" xfId="13068"/>
    <cellStyle name="Normal 2 5 2 4 4 2 4" xfId="7778"/>
    <cellStyle name="Normal 2 5 2 4 4 2 5" xfId="21858"/>
    <cellStyle name="Normal 2 5 2 4 4 3" xfId="4374"/>
    <cellStyle name="Normal 2 5 2 4 4 3 2" xfId="18019"/>
    <cellStyle name="Normal 2 5 2 4 4 3 2 2" xfId="28270"/>
    <cellStyle name="Normal 2 5 2 4 4 3 3" xfId="14440"/>
    <cellStyle name="Normal 2 5 2 4 4 3 4" xfId="9183"/>
    <cellStyle name="Normal 2 5 2 4 4 3 5" xfId="23263"/>
    <cellStyle name="Normal 2 5 2 4 4 4" xfId="6894"/>
    <cellStyle name="Normal 2 5 2 4 4 4 2" xfId="15978"/>
    <cellStyle name="Normal 2 5 2 4 4 4 3" xfId="25982"/>
    <cellStyle name="Normal 2 5 2 4 4 5" xfId="10637"/>
    <cellStyle name="Normal 2 5 2 4 4 5 2" xfId="19464"/>
    <cellStyle name="Normal 2 5 2 4 4 5 3" xfId="29715"/>
    <cellStyle name="Normal 2 5 2 4 4 6" xfId="12083"/>
    <cellStyle name="Normal 2 5 2 4 4 6 2" xfId="24464"/>
    <cellStyle name="Normal 2 5 2 4 4 7" xfId="5372"/>
    <cellStyle name="Normal 2 5 2 4 4 8" xfId="20975"/>
    <cellStyle name="Normal 2 5 2 4 5" xfId="1868"/>
    <cellStyle name="Normal 2 5 2 4 5 2" xfId="3469"/>
    <cellStyle name="Normal 2 5 2 4 5 2 2" xfId="17023"/>
    <cellStyle name="Normal 2 5 2 4 5 2 2 2" xfId="27242"/>
    <cellStyle name="Normal 2 5 2 4 5 2 3" xfId="13444"/>
    <cellStyle name="Normal 2 5 2 4 5 2 4" xfId="8155"/>
    <cellStyle name="Normal 2 5 2 4 5 2 5" xfId="22235"/>
    <cellStyle name="Normal 2 5 2 4 5 3" xfId="4682"/>
    <cellStyle name="Normal 2 5 2 4 5 3 2" xfId="18387"/>
    <cellStyle name="Normal 2 5 2 4 5 3 2 2" xfId="28638"/>
    <cellStyle name="Normal 2 5 2 4 5 3 3" xfId="14808"/>
    <cellStyle name="Normal 2 5 2 4 5 3 4" xfId="9551"/>
    <cellStyle name="Normal 2 5 2 4 5 3 5" xfId="23631"/>
    <cellStyle name="Normal 2 5 2 4 5 4" xfId="6343"/>
    <cellStyle name="Normal 2 5 2 4 5 4 2" xfId="15429"/>
    <cellStyle name="Normal 2 5 2 4 5 4 3" xfId="25433"/>
    <cellStyle name="Normal 2 5 2 4 5 5" xfId="11005"/>
    <cellStyle name="Normal 2 5 2 4 5 5 2" xfId="19832"/>
    <cellStyle name="Normal 2 5 2 4 5 5 3" xfId="30083"/>
    <cellStyle name="Normal 2 5 2 4 5 6" xfId="12451"/>
    <cellStyle name="Normal 2 5 2 4 5 6 2" xfId="24841"/>
    <cellStyle name="Normal 2 5 2 4 5 7" xfId="5749"/>
    <cellStyle name="Normal 2 5 2 4 5 8" xfId="20426"/>
    <cellStyle name="Normal 2 5 2 4 6" xfId="2426"/>
    <cellStyle name="Normal 2 5 2 4 6 2" xfId="16272"/>
    <cellStyle name="Normal 2 5 2 4 6 2 2" xfId="26316"/>
    <cellStyle name="Normal 2 5 2 4 6 3" xfId="12894"/>
    <cellStyle name="Normal 2 5 2 4 6 4" xfId="7229"/>
    <cellStyle name="Normal 2 5 2 4 6 5" xfId="21309"/>
    <cellStyle name="Normal 2 5 2 4 7" xfId="3844"/>
    <cellStyle name="Normal 2 5 2 4 7 2" xfId="17344"/>
    <cellStyle name="Normal 2 5 2 4 7 2 2" xfId="27595"/>
    <cellStyle name="Normal 2 5 2 4 7 3" xfId="13765"/>
    <cellStyle name="Normal 2 5 2 4 7 4" xfId="8508"/>
    <cellStyle name="Normal 2 5 2 4 7 5" xfId="22588"/>
    <cellStyle name="Normal 2 5 2 4 8" xfId="6069"/>
    <cellStyle name="Normal 2 5 2 4 8 2" xfId="15155"/>
    <cellStyle name="Normal 2 5 2 4 8 3" xfId="25159"/>
    <cellStyle name="Normal 2 5 2 4 9" xfId="9962"/>
    <cellStyle name="Normal 2 5 2 4 9 2" xfId="18789"/>
    <cellStyle name="Normal 2 5 2 4 9 3" xfId="29040"/>
    <cellStyle name="Normal 2 5 2 4_Degree data" xfId="1709"/>
    <cellStyle name="Normal 2 5 2 5" xfId="272"/>
    <cellStyle name="Normal 2 5 2 5 10" xfId="11355"/>
    <cellStyle name="Normal 2 5 2 5 10 2" xfId="23969"/>
    <cellStyle name="Normal 2 5 2 5 11" xfId="4877"/>
    <cellStyle name="Normal 2 5 2 5 12" xfId="637"/>
    <cellStyle name="Normal 2 5 2 5 13" xfId="20101"/>
    <cellStyle name="Normal 2 5 2 5 2" xfId="486"/>
    <cellStyle name="Normal 2 5 2 5 2 10" xfId="848"/>
    <cellStyle name="Normal 2 5 2 5 2 11" xfId="20306"/>
    <cellStyle name="Normal 2 5 2 5 2 2" xfId="1025"/>
    <cellStyle name="Normal 2 5 2 5 2 2 2" xfId="2756"/>
    <cellStyle name="Normal 2 5 2 5 2 2 2 2" xfId="16649"/>
    <cellStyle name="Normal 2 5 2 5 2 2 2 2 2" xfId="26868"/>
    <cellStyle name="Normal 2 5 2 5 2 2 2 3" xfId="13071"/>
    <cellStyle name="Normal 2 5 2 5 2 2 2 4" xfId="7781"/>
    <cellStyle name="Normal 2 5 2 5 2 2 2 5" xfId="21861"/>
    <cellStyle name="Normal 2 5 2 5 2 2 3" xfId="4028"/>
    <cellStyle name="Normal 2 5 2 5 2 2 3 2" xfId="17674"/>
    <cellStyle name="Normal 2 5 2 5 2 2 3 2 2" xfId="27925"/>
    <cellStyle name="Normal 2 5 2 5 2 2 3 3" xfId="14095"/>
    <cellStyle name="Normal 2 5 2 5 2 2 3 4" xfId="8838"/>
    <cellStyle name="Normal 2 5 2 5 2 2 3 5" xfId="22918"/>
    <cellStyle name="Normal 2 5 2 5 2 2 4" xfId="6897"/>
    <cellStyle name="Normal 2 5 2 5 2 2 4 2" xfId="15981"/>
    <cellStyle name="Normal 2 5 2 5 2 2 4 3" xfId="25985"/>
    <cellStyle name="Normal 2 5 2 5 2 2 5" xfId="10292"/>
    <cellStyle name="Normal 2 5 2 5 2 2 5 2" xfId="19119"/>
    <cellStyle name="Normal 2 5 2 5 2 2 5 3" xfId="29370"/>
    <cellStyle name="Normal 2 5 2 5 2 2 6" xfId="11736"/>
    <cellStyle name="Normal 2 5 2 5 2 2 6 2" xfId="24467"/>
    <cellStyle name="Normal 2 5 2 5 2 2 7" xfId="5375"/>
    <cellStyle name="Normal 2 5 2 5 2 2 8" xfId="20978"/>
    <cellStyle name="Normal 2 5 2 5 2 3" xfId="1383"/>
    <cellStyle name="Normal 2 5 2 5 2 3 2" xfId="3104"/>
    <cellStyle name="Normal 2 5 2 5 2 3 2 2" xfId="17177"/>
    <cellStyle name="Normal 2 5 2 5 2 3 2 2 2" xfId="27396"/>
    <cellStyle name="Normal 2 5 2 5 2 3 2 3" xfId="13598"/>
    <cellStyle name="Normal 2 5 2 5 2 3 2 4" xfId="8309"/>
    <cellStyle name="Normal 2 5 2 5 2 3 2 5" xfId="22389"/>
    <cellStyle name="Normal 2 5 2 5 2 3 3" xfId="4377"/>
    <cellStyle name="Normal 2 5 2 5 2 3 3 2" xfId="18022"/>
    <cellStyle name="Normal 2 5 2 5 2 3 3 2 2" xfId="28273"/>
    <cellStyle name="Normal 2 5 2 5 2 3 3 3" xfId="14443"/>
    <cellStyle name="Normal 2 5 2 5 2 3 3 4" xfId="9186"/>
    <cellStyle name="Normal 2 5 2 5 2 3 3 5" xfId="23266"/>
    <cellStyle name="Normal 2 5 2 5 2 3 4" xfId="6716"/>
    <cellStyle name="Normal 2 5 2 5 2 3 4 2" xfId="15800"/>
    <cellStyle name="Normal 2 5 2 5 2 3 4 3" xfId="25804"/>
    <cellStyle name="Normal 2 5 2 5 2 3 5" xfId="10640"/>
    <cellStyle name="Normal 2 5 2 5 2 3 5 2" xfId="19467"/>
    <cellStyle name="Normal 2 5 2 5 2 3 5 3" xfId="29718"/>
    <cellStyle name="Normal 2 5 2 5 2 3 6" xfId="12086"/>
    <cellStyle name="Normal 2 5 2 5 2 3 6 2" xfId="24995"/>
    <cellStyle name="Normal 2 5 2 5 2 3 7" xfId="5903"/>
    <cellStyle name="Normal 2 5 2 5 2 3 8" xfId="20797"/>
    <cellStyle name="Normal 2 5 2 5 2 4" xfId="2026"/>
    <cellStyle name="Normal 2 5 2 5 2 4 2" xfId="3623"/>
    <cellStyle name="Normal 2 5 2 5 2 4 2 2" xfId="18541"/>
    <cellStyle name="Normal 2 5 2 5 2 4 2 2 2" xfId="28792"/>
    <cellStyle name="Normal 2 5 2 5 2 4 2 3" xfId="14962"/>
    <cellStyle name="Normal 2 5 2 5 2 4 2 4" xfId="9705"/>
    <cellStyle name="Normal 2 5 2 5 2 4 2 5" xfId="23785"/>
    <cellStyle name="Normal 2 5 2 5 2 4 3" xfId="11159"/>
    <cellStyle name="Normal 2 5 2 5 2 4 3 2" xfId="19986"/>
    <cellStyle name="Normal 2 5 2 5 2 4 3 3" xfId="30237"/>
    <cellStyle name="Normal 2 5 2 5 2 4 4" xfId="12605"/>
    <cellStyle name="Normal 2 5 2 5 2 4 4 2" xfId="26687"/>
    <cellStyle name="Normal 2 5 2 5 2 4 5" xfId="7600"/>
    <cellStyle name="Normal 2 5 2 5 2 4 6" xfId="21680"/>
    <cellStyle name="Normal 2 5 2 5 2 5" xfId="2580"/>
    <cellStyle name="Normal 2 5 2 5 2 5 2" xfId="17498"/>
    <cellStyle name="Normal 2 5 2 5 2 5 2 2" xfId="27749"/>
    <cellStyle name="Normal 2 5 2 5 2 5 3" xfId="13919"/>
    <cellStyle name="Normal 2 5 2 5 2 5 4" xfId="8662"/>
    <cellStyle name="Normal 2 5 2 5 2 5 5" xfId="22742"/>
    <cellStyle name="Normal 2 5 2 5 2 6" xfId="6223"/>
    <cellStyle name="Normal 2 5 2 5 2 6 2" xfId="15309"/>
    <cellStyle name="Normal 2 5 2 5 2 6 3" xfId="25313"/>
    <cellStyle name="Normal 2 5 2 5 2 7" xfId="10116"/>
    <cellStyle name="Normal 2 5 2 5 2 7 2" xfId="18943"/>
    <cellStyle name="Normal 2 5 2 5 2 7 3" xfId="29194"/>
    <cellStyle name="Normal 2 5 2 5 2 8" xfId="11560"/>
    <cellStyle name="Normal 2 5 2 5 2 8 2" xfId="24286"/>
    <cellStyle name="Normal 2 5 2 5 2 9" xfId="5194"/>
    <cellStyle name="Normal 2 5 2 5 2_Degree data" xfId="1645"/>
    <cellStyle name="Normal 2 5 2 5 3" xfId="1024"/>
    <cellStyle name="Normal 2 5 2 5 3 2" xfId="2755"/>
    <cellStyle name="Normal 2 5 2 5 3 2 2" xfId="16409"/>
    <cellStyle name="Normal 2 5 2 5 3 2 2 2" xfId="26482"/>
    <cellStyle name="Normal 2 5 2 5 3 2 3" xfId="12659"/>
    <cellStyle name="Normal 2 5 2 5 3 2 4" xfId="7395"/>
    <cellStyle name="Normal 2 5 2 5 3 2 5" xfId="21475"/>
    <cellStyle name="Normal 2 5 2 5 3 3" xfId="4027"/>
    <cellStyle name="Normal 2 5 2 5 3 3 2" xfId="17673"/>
    <cellStyle name="Normal 2 5 2 5 3 3 2 2" xfId="27924"/>
    <cellStyle name="Normal 2 5 2 5 3 3 3" xfId="14094"/>
    <cellStyle name="Normal 2 5 2 5 3 3 4" xfId="8837"/>
    <cellStyle name="Normal 2 5 2 5 3 3 5" xfId="22917"/>
    <cellStyle name="Normal 2 5 2 5 3 4" xfId="6511"/>
    <cellStyle name="Normal 2 5 2 5 3 4 2" xfId="15595"/>
    <cellStyle name="Normal 2 5 2 5 3 4 3" xfId="25599"/>
    <cellStyle name="Normal 2 5 2 5 3 5" xfId="10291"/>
    <cellStyle name="Normal 2 5 2 5 3 5 2" xfId="19118"/>
    <cellStyle name="Normal 2 5 2 5 3 5 3" xfId="29369"/>
    <cellStyle name="Normal 2 5 2 5 3 6" xfId="11735"/>
    <cellStyle name="Normal 2 5 2 5 3 6 2" xfId="24081"/>
    <cellStyle name="Normal 2 5 2 5 3 7" xfId="4989"/>
    <cellStyle name="Normal 2 5 2 5 3 8" xfId="20592"/>
    <cellStyle name="Normal 2 5 2 5 4" xfId="1382"/>
    <cellStyle name="Normal 2 5 2 5 4 2" xfId="3103"/>
    <cellStyle name="Normal 2 5 2 5 4 2 2" xfId="16648"/>
    <cellStyle name="Normal 2 5 2 5 4 2 2 2" xfId="26867"/>
    <cellStyle name="Normal 2 5 2 5 4 2 3" xfId="13070"/>
    <cellStyle name="Normal 2 5 2 5 4 2 4" xfId="7780"/>
    <cellStyle name="Normal 2 5 2 5 4 2 5" xfId="21860"/>
    <cellStyle name="Normal 2 5 2 5 4 3" xfId="4376"/>
    <cellStyle name="Normal 2 5 2 5 4 3 2" xfId="18021"/>
    <cellStyle name="Normal 2 5 2 5 4 3 2 2" xfId="28272"/>
    <cellStyle name="Normal 2 5 2 5 4 3 3" xfId="14442"/>
    <cellStyle name="Normal 2 5 2 5 4 3 4" xfId="9185"/>
    <cellStyle name="Normal 2 5 2 5 4 3 5" xfId="23265"/>
    <cellStyle name="Normal 2 5 2 5 4 4" xfId="6896"/>
    <cellStyle name="Normal 2 5 2 5 4 4 2" xfId="15980"/>
    <cellStyle name="Normal 2 5 2 5 4 4 3" xfId="25984"/>
    <cellStyle name="Normal 2 5 2 5 4 5" xfId="10639"/>
    <cellStyle name="Normal 2 5 2 5 4 5 2" xfId="19466"/>
    <cellStyle name="Normal 2 5 2 5 4 5 3" xfId="29717"/>
    <cellStyle name="Normal 2 5 2 5 4 6" xfId="12085"/>
    <cellStyle name="Normal 2 5 2 5 4 6 2" xfId="24466"/>
    <cellStyle name="Normal 2 5 2 5 4 7" xfId="5374"/>
    <cellStyle name="Normal 2 5 2 5 4 8" xfId="20977"/>
    <cellStyle name="Normal 2 5 2 5 5" xfId="1812"/>
    <cellStyle name="Normal 2 5 2 5 5 2" xfId="3418"/>
    <cellStyle name="Normal 2 5 2 5 5 2 2" xfId="16972"/>
    <cellStyle name="Normal 2 5 2 5 5 2 2 2" xfId="27191"/>
    <cellStyle name="Normal 2 5 2 5 5 2 3" xfId="13393"/>
    <cellStyle name="Normal 2 5 2 5 5 2 4" xfId="8104"/>
    <cellStyle name="Normal 2 5 2 5 5 2 5" xfId="22184"/>
    <cellStyle name="Normal 2 5 2 5 5 3" xfId="4631"/>
    <cellStyle name="Normal 2 5 2 5 5 3 2" xfId="18336"/>
    <cellStyle name="Normal 2 5 2 5 5 3 2 2" xfId="28587"/>
    <cellStyle name="Normal 2 5 2 5 5 3 3" xfId="14757"/>
    <cellStyle name="Normal 2 5 2 5 5 3 4" xfId="9500"/>
    <cellStyle name="Normal 2 5 2 5 5 3 5" xfId="23580"/>
    <cellStyle name="Normal 2 5 2 5 5 4" xfId="6397"/>
    <cellStyle name="Normal 2 5 2 5 5 4 2" xfId="15483"/>
    <cellStyle name="Normal 2 5 2 5 5 4 3" xfId="25487"/>
    <cellStyle name="Normal 2 5 2 5 5 5" xfId="10954"/>
    <cellStyle name="Normal 2 5 2 5 5 5 2" xfId="19781"/>
    <cellStyle name="Normal 2 5 2 5 5 5 3" xfId="30032"/>
    <cellStyle name="Normal 2 5 2 5 5 6" xfId="12400"/>
    <cellStyle name="Normal 2 5 2 5 5 6 2" xfId="24790"/>
    <cellStyle name="Normal 2 5 2 5 5 7" xfId="5698"/>
    <cellStyle name="Normal 2 5 2 5 5 8" xfId="20480"/>
    <cellStyle name="Normal 2 5 2 5 6" xfId="2375"/>
    <cellStyle name="Normal 2 5 2 5 6 2" xfId="16326"/>
    <cellStyle name="Normal 2 5 2 5 6 2 2" xfId="26370"/>
    <cellStyle name="Normal 2 5 2 5 6 3" xfId="12701"/>
    <cellStyle name="Normal 2 5 2 5 6 4" xfId="7283"/>
    <cellStyle name="Normal 2 5 2 5 6 5" xfId="21363"/>
    <cellStyle name="Normal 2 5 2 5 7" xfId="3794"/>
    <cellStyle name="Normal 2 5 2 5 7 2" xfId="17293"/>
    <cellStyle name="Normal 2 5 2 5 7 2 2" xfId="27544"/>
    <cellStyle name="Normal 2 5 2 5 7 3" xfId="13714"/>
    <cellStyle name="Normal 2 5 2 5 7 4" xfId="8457"/>
    <cellStyle name="Normal 2 5 2 5 7 5" xfId="22537"/>
    <cellStyle name="Normal 2 5 2 5 8" xfId="6018"/>
    <cellStyle name="Normal 2 5 2 5 8 2" xfId="15104"/>
    <cellStyle name="Normal 2 5 2 5 8 3" xfId="25108"/>
    <cellStyle name="Normal 2 5 2 5 9" xfId="9911"/>
    <cellStyle name="Normal 2 5 2 5 9 2" xfId="18738"/>
    <cellStyle name="Normal 2 5 2 5 9 3" xfId="28989"/>
    <cellStyle name="Normal 2 5 2 5_Degree data" xfId="1635"/>
    <cellStyle name="Normal 2 5 2 6" xfId="378"/>
    <cellStyle name="Normal 2 5 2 6 10" xfId="741"/>
    <cellStyle name="Normal 2 5 2 6 11" xfId="20201"/>
    <cellStyle name="Normal 2 5 2 6 2" xfId="1026"/>
    <cellStyle name="Normal 2 5 2 6 2 2" xfId="2757"/>
    <cellStyle name="Normal 2 5 2 6 2 2 2" xfId="16650"/>
    <cellStyle name="Normal 2 5 2 6 2 2 2 2" xfId="26869"/>
    <cellStyle name="Normal 2 5 2 6 2 2 3" xfId="13072"/>
    <cellStyle name="Normal 2 5 2 6 2 2 4" xfId="7782"/>
    <cellStyle name="Normal 2 5 2 6 2 2 5" xfId="21862"/>
    <cellStyle name="Normal 2 5 2 6 2 3" xfId="4029"/>
    <cellStyle name="Normal 2 5 2 6 2 3 2" xfId="17675"/>
    <cellStyle name="Normal 2 5 2 6 2 3 2 2" xfId="27926"/>
    <cellStyle name="Normal 2 5 2 6 2 3 3" xfId="14096"/>
    <cellStyle name="Normal 2 5 2 6 2 3 4" xfId="8839"/>
    <cellStyle name="Normal 2 5 2 6 2 3 5" xfId="22919"/>
    <cellStyle name="Normal 2 5 2 6 2 4" xfId="6898"/>
    <cellStyle name="Normal 2 5 2 6 2 4 2" xfId="15982"/>
    <cellStyle name="Normal 2 5 2 6 2 4 3" xfId="25986"/>
    <cellStyle name="Normal 2 5 2 6 2 5" xfId="10293"/>
    <cellStyle name="Normal 2 5 2 6 2 5 2" xfId="19120"/>
    <cellStyle name="Normal 2 5 2 6 2 5 3" xfId="29371"/>
    <cellStyle name="Normal 2 5 2 6 2 6" xfId="11737"/>
    <cellStyle name="Normal 2 5 2 6 2 6 2" xfId="24468"/>
    <cellStyle name="Normal 2 5 2 6 2 7" xfId="5376"/>
    <cellStyle name="Normal 2 5 2 6 2 8" xfId="20979"/>
    <cellStyle name="Normal 2 5 2 6 3" xfId="1384"/>
    <cellStyle name="Normal 2 5 2 6 3 2" xfId="3105"/>
    <cellStyle name="Normal 2 5 2 6 3 2 2" xfId="17072"/>
    <cellStyle name="Normal 2 5 2 6 3 2 2 2" xfId="27291"/>
    <cellStyle name="Normal 2 5 2 6 3 2 3" xfId="13493"/>
    <cellStyle name="Normal 2 5 2 6 3 2 4" xfId="8204"/>
    <cellStyle name="Normal 2 5 2 6 3 2 5" xfId="22284"/>
    <cellStyle name="Normal 2 5 2 6 3 3" xfId="4378"/>
    <cellStyle name="Normal 2 5 2 6 3 3 2" xfId="18023"/>
    <cellStyle name="Normal 2 5 2 6 3 3 2 2" xfId="28274"/>
    <cellStyle name="Normal 2 5 2 6 3 3 3" xfId="14444"/>
    <cellStyle name="Normal 2 5 2 6 3 3 4" xfId="9187"/>
    <cellStyle name="Normal 2 5 2 6 3 3 5" xfId="23267"/>
    <cellStyle name="Normal 2 5 2 6 3 4" xfId="6611"/>
    <cellStyle name="Normal 2 5 2 6 3 4 2" xfId="15695"/>
    <cellStyle name="Normal 2 5 2 6 3 4 3" xfId="25699"/>
    <cellStyle name="Normal 2 5 2 6 3 5" xfId="10641"/>
    <cellStyle name="Normal 2 5 2 6 3 5 2" xfId="19468"/>
    <cellStyle name="Normal 2 5 2 6 3 5 3" xfId="29719"/>
    <cellStyle name="Normal 2 5 2 6 3 6" xfId="12087"/>
    <cellStyle name="Normal 2 5 2 6 3 6 2" xfId="24890"/>
    <cellStyle name="Normal 2 5 2 6 3 7" xfId="5798"/>
    <cellStyle name="Normal 2 5 2 6 3 8" xfId="20692"/>
    <cellStyle name="Normal 2 5 2 6 4" xfId="1918"/>
    <cellStyle name="Normal 2 5 2 6 4 2" xfId="3518"/>
    <cellStyle name="Normal 2 5 2 6 4 2 2" xfId="18436"/>
    <cellStyle name="Normal 2 5 2 6 4 2 2 2" xfId="28687"/>
    <cellStyle name="Normal 2 5 2 6 4 2 3" xfId="14857"/>
    <cellStyle name="Normal 2 5 2 6 4 2 4" xfId="9600"/>
    <cellStyle name="Normal 2 5 2 6 4 2 5" xfId="23680"/>
    <cellStyle name="Normal 2 5 2 6 4 3" xfId="11054"/>
    <cellStyle name="Normal 2 5 2 6 4 3 2" xfId="19881"/>
    <cellStyle name="Normal 2 5 2 6 4 3 3" xfId="30132"/>
    <cellStyle name="Normal 2 5 2 6 4 4" xfId="12500"/>
    <cellStyle name="Normal 2 5 2 6 4 4 2" xfId="26582"/>
    <cellStyle name="Normal 2 5 2 6 4 5" xfId="7495"/>
    <cellStyle name="Normal 2 5 2 6 4 6" xfId="21575"/>
    <cellStyle name="Normal 2 5 2 6 5" xfId="2475"/>
    <cellStyle name="Normal 2 5 2 6 5 2" xfId="17393"/>
    <cellStyle name="Normal 2 5 2 6 5 2 2" xfId="27644"/>
    <cellStyle name="Normal 2 5 2 6 5 3" xfId="13814"/>
    <cellStyle name="Normal 2 5 2 6 5 4" xfId="8557"/>
    <cellStyle name="Normal 2 5 2 6 5 5" xfId="22637"/>
    <cellStyle name="Normal 2 5 2 6 6" xfId="6118"/>
    <cellStyle name="Normal 2 5 2 6 6 2" xfId="15204"/>
    <cellStyle name="Normal 2 5 2 6 6 3" xfId="25208"/>
    <cellStyle name="Normal 2 5 2 6 7" xfId="10011"/>
    <cellStyle name="Normal 2 5 2 6 7 2" xfId="18838"/>
    <cellStyle name="Normal 2 5 2 6 7 3" xfId="29089"/>
    <cellStyle name="Normal 2 5 2 6 8" xfId="11455"/>
    <cellStyle name="Normal 2 5 2 6 8 2" xfId="24181"/>
    <cellStyle name="Normal 2 5 2 6 9" xfId="5089"/>
    <cellStyle name="Normal 2 5 2 6_Degree data" xfId="1644"/>
    <cellStyle name="Normal 2 5 2 7" xfId="212"/>
    <cellStyle name="Normal 2 5 2 7 10" xfId="582"/>
    <cellStyle name="Normal 2 5 2 7 11" xfId="20540"/>
    <cellStyle name="Normal 2 5 2 7 2" xfId="1027"/>
    <cellStyle name="Normal 2 5 2 7 2 2" xfId="2758"/>
    <cellStyle name="Normal 2 5 2 7 2 2 2" xfId="16651"/>
    <cellStyle name="Normal 2 5 2 7 2 2 2 2" xfId="26870"/>
    <cellStyle name="Normal 2 5 2 7 2 2 3" xfId="13073"/>
    <cellStyle name="Normal 2 5 2 7 2 2 4" xfId="7783"/>
    <cellStyle name="Normal 2 5 2 7 2 2 5" xfId="21863"/>
    <cellStyle name="Normal 2 5 2 7 2 3" xfId="4030"/>
    <cellStyle name="Normal 2 5 2 7 2 3 2" xfId="17676"/>
    <cellStyle name="Normal 2 5 2 7 2 3 2 2" xfId="27927"/>
    <cellStyle name="Normal 2 5 2 7 2 3 3" xfId="14097"/>
    <cellStyle name="Normal 2 5 2 7 2 3 4" xfId="8840"/>
    <cellStyle name="Normal 2 5 2 7 2 3 5" xfId="22920"/>
    <cellStyle name="Normal 2 5 2 7 2 4" xfId="6899"/>
    <cellStyle name="Normal 2 5 2 7 2 4 2" xfId="15983"/>
    <cellStyle name="Normal 2 5 2 7 2 4 3" xfId="25987"/>
    <cellStyle name="Normal 2 5 2 7 2 5" xfId="10294"/>
    <cellStyle name="Normal 2 5 2 7 2 5 2" xfId="19121"/>
    <cellStyle name="Normal 2 5 2 7 2 5 3" xfId="29372"/>
    <cellStyle name="Normal 2 5 2 7 2 6" xfId="11738"/>
    <cellStyle name="Normal 2 5 2 7 2 6 2" xfId="24469"/>
    <cellStyle name="Normal 2 5 2 7 2 7" xfId="5377"/>
    <cellStyle name="Normal 2 5 2 7 2 8" xfId="20980"/>
    <cellStyle name="Normal 2 5 2 7 3" xfId="1385"/>
    <cellStyle name="Normal 2 5 2 7 3 2" xfId="3106"/>
    <cellStyle name="Normal 2 5 2 7 3 2 2" xfId="16920"/>
    <cellStyle name="Normal 2 5 2 7 3 2 2 2" xfId="27139"/>
    <cellStyle name="Normal 2 5 2 7 3 2 3" xfId="13342"/>
    <cellStyle name="Normal 2 5 2 7 3 2 4" xfId="8052"/>
    <cellStyle name="Normal 2 5 2 7 3 2 5" xfId="22132"/>
    <cellStyle name="Normal 2 5 2 7 3 3" xfId="4379"/>
    <cellStyle name="Normal 2 5 2 7 3 3 2" xfId="18024"/>
    <cellStyle name="Normal 2 5 2 7 3 3 2 2" xfId="28275"/>
    <cellStyle name="Normal 2 5 2 7 3 3 3" xfId="14445"/>
    <cellStyle name="Normal 2 5 2 7 3 3 4" xfId="9188"/>
    <cellStyle name="Normal 2 5 2 7 3 3 5" xfId="23268"/>
    <cellStyle name="Normal 2 5 2 7 3 4" xfId="6315"/>
    <cellStyle name="Normal 2 5 2 7 3 4 2" xfId="15401"/>
    <cellStyle name="Normal 2 5 2 7 3 4 3" xfId="25405"/>
    <cellStyle name="Normal 2 5 2 7 3 5" xfId="10642"/>
    <cellStyle name="Normal 2 5 2 7 3 5 2" xfId="19469"/>
    <cellStyle name="Normal 2 5 2 7 3 5 3" xfId="29720"/>
    <cellStyle name="Normal 2 5 2 7 3 6" xfId="12088"/>
    <cellStyle name="Normal 2 5 2 7 3 6 2" xfId="24738"/>
    <cellStyle name="Normal 2 5 2 7 3 7" xfId="5646"/>
    <cellStyle name="Normal 2 5 2 7 3 8" xfId="20398"/>
    <cellStyle name="Normal 2 5 2 7 4" xfId="1752"/>
    <cellStyle name="Normal 2 5 2 7 4 2" xfId="3366"/>
    <cellStyle name="Normal 2 5 2 7 4 2 2" xfId="18284"/>
    <cellStyle name="Normal 2 5 2 7 4 2 2 2" xfId="28535"/>
    <cellStyle name="Normal 2 5 2 7 4 2 3" xfId="14705"/>
    <cellStyle name="Normal 2 5 2 7 4 2 4" xfId="9448"/>
    <cellStyle name="Normal 2 5 2 7 4 2 5" xfId="23528"/>
    <cellStyle name="Normal 2 5 2 7 4 3" xfId="10902"/>
    <cellStyle name="Normal 2 5 2 7 4 3 2" xfId="19729"/>
    <cellStyle name="Normal 2 5 2 7 4 3 3" xfId="29980"/>
    <cellStyle name="Normal 2 5 2 7 4 4" xfId="12348"/>
    <cellStyle name="Normal 2 5 2 7 4 4 2" xfId="26430"/>
    <cellStyle name="Normal 2 5 2 7 4 5" xfId="7343"/>
    <cellStyle name="Normal 2 5 2 7 4 6" xfId="21423"/>
    <cellStyle name="Normal 2 5 2 7 5" xfId="2323"/>
    <cellStyle name="Normal 2 5 2 7 5 2" xfId="17239"/>
    <cellStyle name="Normal 2 5 2 7 5 2 2" xfId="27490"/>
    <cellStyle name="Normal 2 5 2 7 5 3" xfId="13660"/>
    <cellStyle name="Normal 2 5 2 7 5 4" xfId="8403"/>
    <cellStyle name="Normal 2 5 2 7 5 5" xfId="22483"/>
    <cellStyle name="Normal 2 5 2 7 6" xfId="6459"/>
    <cellStyle name="Normal 2 5 2 7 6 2" xfId="15543"/>
    <cellStyle name="Normal 2 5 2 7 6 3" xfId="25547"/>
    <cellStyle name="Normal 2 5 2 7 7" xfId="9859"/>
    <cellStyle name="Normal 2 5 2 7 7 2" xfId="18686"/>
    <cellStyle name="Normal 2 5 2 7 7 3" xfId="28937"/>
    <cellStyle name="Normal 2 5 2 7 8" xfId="11303"/>
    <cellStyle name="Normal 2 5 2 7 8 2" xfId="24029"/>
    <cellStyle name="Normal 2 5 2 7 9" xfId="4937"/>
    <cellStyle name="Normal 2 5 2 7_Degree data" xfId="1884"/>
    <cellStyle name="Normal 2 5 2 8" xfId="1008"/>
    <cellStyle name="Normal 2 5 2 8 2" xfId="2739"/>
    <cellStyle name="Normal 2 5 2 8 2 2" xfId="16632"/>
    <cellStyle name="Normal 2 5 2 8 2 2 2" xfId="26851"/>
    <cellStyle name="Normal 2 5 2 8 2 3" xfId="13054"/>
    <cellStyle name="Normal 2 5 2 8 2 4" xfId="7764"/>
    <cellStyle name="Normal 2 5 2 8 2 5" xfId="21844"/>
    <cellStyle name="Normal 2 5 2 8 3" xfId="4011"/>
    <cellStyle name="Normal 2 5 2 8 3 2" xfId="17657"/>
    <cellStyle name="Normal 2 5 2 8 3 2 2" xfId="27908"/>
    <cellStyle name="Normal 2 5 2 8 3 3" xfId="14078"/>
    <cellStyle name="Normal 2 5 2 8 3 4" xfId="8821"/>
    <cellStyle name="Normal 2 5 2 8 3 5" xfId="22901"/>
    <cellStyle name="Normal 2 5 2 8 4" xfId="6880"/>
    <cellStyle name="Normal 2 5 2 8 4 2" xfId="15964"/>
    <cellStyle name="Normal 2 5 2 8 4 3" xfId="25968"/>
    <cellStyle name="Normal 2 5 2 8 5" xfId="10275"/>
    <cellStyle name="Normal 2 5 2 8 5 2" xfId="19102"/>
    <cellStyle name="Normal 2 5 2 8 5 3" xfId="29353"/>
    <cellStyle name="Normal 2 5 2 8 6" xfId="11719"/>
    <cellStyle name="Normal 2 5 2 8 6 2" xfId="24450"/>
    <cellStyle name="Normal 2 5 2 8 7" xfId="5358"/>
    <cellStyle name="Normal 2 5 2 8 8" xfId="20961"/>
    <cellStyle name="Normal 2 5 2 9" xfId="1366"/>
    <cellStyle name="Normal 2 5 2 9 2" xfId="3087"/>
    <cellStyle name="Normal 2 5 2 9 2 2" xfId="16888"/>
    <cellStyle name="Normal 2 5 2 9 2 2 2" xfId="27107"/>
    <cellStyle name="Normal 2 5 2 9 2 3" xfId="13310"/>
    <cellStyle name="Normal 2 5 2 9 2 4" xfId="8020"/>
    <cellStyle name="Normal 2 5 2 9 2 5" xfId="22100"/>
    <cellStyle name="Normal 2 5 2 9 3" xfId="4360"/>
    <cellStyle name="Normal 2 5 2 9 3 2" xfId="18005"/>
    <cellStyle name="Normal 2 5 2 9 3 2 2" xfId="28256"/>
    <cellStyle name="Normal 2 5 2 9 3 3" xfId="14426"/>
    <cellStyle name="Normal 2 5 2 9 3 4" xfId="9169"/>
    <cellStyle name="Normal 2 5 2 9 3 5" xfId="23249"/>
    <cellStyle name="Normal 2 5 2 9 4" xfId="6291"/>
    <cellStyle name="Normal 2 5 2 9 4 2" xfId="15377"/>
    <cellStyle name="Normal 2 5 2 9 4 3" xfId="25381"/>
    <cellStyle name="Normal 2 5 2 9 5" xfId="10623"/>
    <cellStyle name="Normal 2 5 2 9 5 2" xfId="19450"/>
    <cellStyle name="Normal 2 5 2 9 5 3" xfId="29701"/>
    <cellStyle name="Normal 2 5 2 9 6" xfId="12069"/>
    <cellStyle name="Normal 2 5 2 9 6 2" xfId="24706"/>
    <cellStyle name="Normal 2 5 2 9 7" xfId="5614"/>
    <cellStyle name="Normal 2 5 2 9 8" xfId="20374"/>
    <cellStyle name="Normal 2 5 2_Degree data" xfId="1822"/>
    <cellStyle name="Normal 2 5 20" xfId="20040"/>
    <cellStyle name="Normal 2 5 3" xfId="145"/>
    <cellStyle name="Normal 2 5 3 10" xfId="2295"/>
    <cellStyle name="Normal 2 5 3 10 2" xfId="9831"/>
    <cellStyle name="Normal 2 5 3 10 2 2" xfId="18658"/>
    <cellStyle name="Normal 2 5 3 10 2 3" xfId="28909"/>
    <cellStyle name="Normal 2 5 3 10 3" xfId="11275"/>
    <cellStyle name="Normal 2 5 3 10 3 2" xfId="27462"/>
    <cellStyle name="Normal 2 5 3 10 4" xfId="8375"/>
    <cellStyle name="Normal 2 5 3 10 5" xfId="22455"/>
    <cellStyle name="Normal 2 5 3 11" xfId="2262"/>
    <cellStyle name="Normal 2 5 3 11 2" xfId="15067"/>
    <cellStyle name="Normal 2 5 3 11 3" xfId="5981"/>
    <cellStyle name="Normal 2 5 3 11 4" xfId="25071"/>
    <cellStyle name="Normal 2 5 3 12" xfId="9801"/>
    <cellStyle name="Normal 2 5 3 12 2" xfId="18628"/>
    <cellStyle name="Normal 2 5 3 12 3" xfId="28879"/>
    <cellStyle name="Normal 2 5 3 13" xfId="11242"/>
    <cellStyle name="Normal 2 5 3 13 2" xfId="23856"/>
    <cellStyle name="Normal 2 5 3 14" xfId="4764"/>
    <cellStyle name="Normal 2 5 3 15" xfId="554"/>
    <cellStyle name="Normal 2 5 3 16" xfId="20064"/>
    <cellStyle name="Normal 2 5 3 2" xfId="297"/>
    <cellStyle name="Normal 2 5 3 2 10" xfId="9933"/>
    <cellStyle name="Normal 2 5 3 2 10 2" xfId="18760"/>
    <cellStyle name="Normal 2 5 3 2 10 3" xfId="29011"/>
    <cellStyle name="Normal 2 5 3 2 11" xfId="11377"/>
    <cellStyle name="Normal 2 5 3 2 11 2" xfId="23886"/>
    <cellStyle name="Normal 2 5 3 2 12" xfId="4794"/>
    <cellStyle name="Normal 2 5 3 2 13" xfId="662"/>
    <cellStyle name="Normal 2 5 3 2 14" xfId="20123"/>
    <cellStyle name="Normal 2 5 3 2 2" xfId="507"/>
    <cellStyle name="Normal 2 5 3 2 2 10" xfId="4898"/>
    <cellStyle name="Normal 2 5 3 2 2 11" xfId="869"/>
    <cellStyle name="Normal 2 5 3 2 2 12" xfId="20327"/>
    <cellStyle name="Normal 2 5 3 2 2 2" xfId="1030"/>
    <cellStyle name="Normal 2 5 3 2 2 2 2" xfId="2761"/>
    <cellStyle name="Normal 2 5 3 2 2 2 2 2" xfId="16498"/>
    <cellStyle name="Normal 2 5 3 2 2 2 2 2 2" xfId="26708"/>
    <cellStyle name="Normal 2 5 3 2 2 2 2 3" xfId="12920"/>
    <cellStyle name="Normal 2 5 3 2 2 2 2 4" xfId="7621"/>
    <cellStyle name="Normal 2 5 3 2 2 2 2 5" xfId="21701"/>
    <cellStyle name="Normal 2 5 3 2 2 2 3" xfId="4033"/>
    <cellStyle name="Normal 2 5 3 2 2 2 3 2" xfId="17679"/>
    <cellStyle name="Normal 2 5 3 2 2 2 3 2 2" xfId="27930"/>
    <cellStyle name="Normal 2 5 3 2 2 2 3 3" xfId="14100"/>
    <cellStyle name="Normal 2 5 3 2 2 2 3 4" xfId="8843"/>
    <cellStyle name="Normal 2 5 3 2 2 2 3 5" xfId="22923"/>
    <cellStyle name="Normal 2 5 3 2 2 2 4" xfId="6737"/>
    <cellStyle name="Normal 2 5 3 2 2 2 4 2" xfId="15821"/>
    <cellStyle name="Normal 2 5 3 2 2 2 4 3" xfId="25825"/>
    <cellStyle name="Normal 2 5 3 2 2 2 5" xfId="10297"/>
    <cellStyle name="Normal 2 5 3 2 2 2 5 2" xfId="19124"/>
    <cellStyle name="Normal 2 5 3 2 2 2 5 3" xfId="29375"/>
    <cellStyle name="Normal 2 5 3 2 2 2 6" xfId="11741"/>
    <cellStyle name="Normal 2 5 3 2 2 2 6 2" xfId="24307"/>
    <cellStyle name="Normal 2 5 3 2 2 2 7" xfId="5215"/>
    <cellStyle name="Normal 2 5 3 2 2 2 8" xfId="20818"/>
    <cellStyle name="Normal 2 5 3 2 2 3" xfId="1388"/>
    <cellStyle name="Normal 2 5 3 2 2 3 2" xfId="3109"/>
    <cellStyle name="Normal 2 5 3 2 2 3 2 2" xfId="16654"/>
    <cellStyle name="Normal 2 5 3 2 2 3 2 2 2" xfId="26873"/>
    <cellStyle name="Normal 2 5 3 2 2 3 2 3" xfId="13076"/>
    <cellStyle name="Normal 2 5 3 2 2 3 2 4" xfId="7786"/>
    <cellStyle name="Normal 2 5 3 2 2 3 2 5" xfId="21866"/>
    <cellStyle name="Normal 2 5 3 2 2 3 3" xfId="4382"/>
    <cellStyle name="Normal 2 5 3 2 2 3 3 2" xfId="18027"/>
    <cellStyle name="Normal 2 5 3 2 2 3 3 2 2" xfId="28278"/>
    <cellStyle name="Normal 2 5 3 2 2 3 3 3" xfId="14448"/>
    <cellStyle name="Normal 2 5 3 2 2 3 3 4" xfId="9191"/>
    <cellStyle name="Normal 2 5 3 2 2 3 3 5" xfId="23271"/>
    <cellStyle name="Normal 2 5 3 2 2 3 4" xfId="6902"/>
    <cellStyle name="Normal 2 5 3 2 2 3 4 2" xfId="15986"/>
    <cellStyle name="Normal 2 5 3 2 2 3 4 3" xfId="25990"/>
    <cellStyle name="Normal 2 5 3 2 2 3 5" xfId="10645"/>
    <cellStyle name="Normal 2 5 3 2 2 3 5 2" xfId="19472"/>
    <cellStyle name="Normal 2 5 3 2 2 3 5 3" xfId="29723"/>
    <cellStyle name="Normal 2 5 3 2 2 3 6" xfId="12091"/>
    <cellStyle name="Normal 2 5 3 2 2 3 6 2" xfId="24472"/>
    <cellStyle name="Normal 2 5 3 2 2 3 7" xfId="5380"/>
    <cellStyle name="Normal 2 5 3 2 2 3 8" xfId="20983"/>
    <cellStyle name="Normal 2 5 3 2 2 4" xfId="2047"/>
    <cellStyle name="Normal 2 5 3 2 2 4 2" xfId="3644"/>
    <cellStyle name="Normal 2 5 3 2 2 4 2 2" xfId="17198"/>
    <cellStyle name="Normal 2 5 3 2 2 4 2 2 2" xfId="27417"/>
    <cellStyle name="Normal 2 5 3 2 2 4 2 3" xfId="13619"/>
    <cellStyle name="Normal 2 5 3 2 2 4 2 4" xfId="8330"/>
    <cellStyle name="Normal 2 5 3 2 2 4 2 5" xfId="22410"/>
    <cellStyle name="Normal 2 5 3 2 2 4 3" xfId="4720"/>
    <cellStyle name="Normal 2 5 3 2 2 4 3 2" xfId="18562"/>
    <cellStyle name="Normal 2 5 3 2 2 4 3 2 2" xfId="28813"/>
    <cellStyle name="Normal 2 5 3 2 2 4 3 3" xfId="14983"/>
    <cellStyle name="Normal 2 5 3 2 2 4 3 4" xfId="9726"/>
    <cellStyle name="Normal 2 5 3 2 2 4 3 5" xfId="23806"/>
    <cellStyle name="Normal 2 5 3 2 2 4 4" xfId="6418"/>
    <cellStyle name="Normal 2 5 3 2 2 4 4 2" xfId="15504"/>
    <cellStyle name="Normal 2 5 3 2 2 4 4 3" xfId="25508"/>
    <cellStyle name="Normal 2 5 3 2 2 4 5" xfId="11180"/>
    <cellStyle name="Normal 2 5 3 2 2 4 5 2" xfId="20007"/>
    <cellStyle name="Normal 2 5 3 2 2 4 5 3" xfId="30258"/>
    <cellStyle name="Normal 2 5 3 2 2 4 6" xfId="12626"/>
    <cellStyle name="Normal 2 5 3 2 2 4 6 2" xfId="25016"/>
    <cellStyle name="Normal 2 5 3 2 2 4 7" xfId="5924"/>
    <cellStyle name="Normal 2 5 3 2 2 4 8" xfId="20501"/>
    <cellStyle name="Normal 2 5 3 2 2 5" xfId="2601"/>
    <cellStyle name="Normal 2 5 3 2 2 5 2" xfId="16347"/>
    <cellStyle name="Normal 2 5 3 2 2 5 2 2" xfId="26391"/>
    <cellStyle name="Normal 2 5 3 2 2 5 3" xfId="12664"/>
    <cellStyle name="Normal 2 5 3 2 2 5 4" xfId="7304"/>
    <cellStyle name="Normal 2 5 3 2 2 5 5" xfId="21384"/>
    <cellStyle name="Normal 2 5 3 2 2 6" xfId="3882"/>
    <cellStyle name="Normal 2 5 3 2 2 6 2" xfId="17519"/>
    <cellStyle name="Normal 2 5 3 2 2 6 2 2" xfId="27770"/>
    <cellStyle name="Normal 2 5 3 2 2 6 3" xfId="13940"/>
    <cellStyle name="Normal 2 5 3 2 2 6 4" xfId="8683"/>
    <cellStyle name="Normal 2 5 3 2 2 6 5" xfId="22763"/>
    <cellStyle name="Normal 2 5 3 2 2 7" xfId="6244"/>
    <cellStyle name="Normal 2 5 3 2 2 7 2" xfId="15330"/>
    <cellStyle name="Normal 2 5 3 2 2 7 3" xfId="25334"/>
    <cellStyle name="Normal 2 5 3 2 2 8" xfId="10137"/>
    <cellStyle name="Normal 2 5 3 2 2 8 2" xfId="18964"/>
    <cellStyle name="Normal 2 5 3 2 2 8 3" xfId="29215"/>
    <cellStyle name="Normal 2 5 3 2 2 9" xfId="11581"/>
    <cellStyle name="Normal 2 5 3 2 2 9 2" xfId="23990"/>
    <cellStyle name="Normal 2 5 3 2 2_Degree data" xfId="1703"/>
    <cellStyle name="Normal 2 5 3 2 3" xfId="400"/>
    <cellStyle name="Normal 2 5 3 2 3 10" xfId="763"/>
    <cellStyle name="Normal 2 5 3 2 3 11" xfId="20223"/>
    <cellStyle name="Normal 2 5 3 2 3 2" xfId="1031"/>
    <cellStyle name="Normal 2 5 3 2 3 2 2" xfId="2762"/>
    <cellStyle name="Normal 2 5 3 2 3 2 2 2" xfId="16655"/>
    <cellStyle name="Normal 2 5 3 2 3 2 2 2 2" xfId="26874"/>
    <cellStyle name="Normal 2 5 3 2 3 2 2 3" xfId="13077"/>
    <cellStyle name="Normal 2 5 3 2 3 2 2 4" xfId="7787"/>
    <cellStyle name="Normal 2 5 3 2 3 2 2 5" xfId="21867"/>
    <cellStyle name="Normal 2 5 3 2 3 2 3" xfId="4034"/>
    <cellStyle name="Normal 2 5 3 2 3 2 3 2" xfId="17680"/>
    <cellStyle name="Normal 2 5 3 2 3 2 3 2 2" xfId="27931"/>
    <cellStyle name="Normal 2 5 3 2 3 2 3 3" xfId="14101"/>
    <cellStyle name="Normal 2 5 3 2 3 2 3 4" xfId="8844"/>
    <cellStyle name="Normal 2 5 3 2 3 2 3 5" xfId="22924"/>
    <cellStyle name="Normal 2 5 3 2 3 2 4" xfId="6903"/>
    <cellStyle name="Normal 2 5 3 2 3 2 4 2" xfId="15987"/>
    <cellStyle name="Normal 2 5 3 2 3 2 4 3" xfId="25991"/>
    <cellStyle name="Normal 2 5 3 2 3 2 5" xfId="10298"/>
    <cellStyle name="Normal 2 5 3 2 3 2 5 2" xfId="19125"/>
    <cellStyle name="Normal 2 5 3 2 3 2 5 3" xfId="29376"/>
    <cellStyle name="Normal 2 5 3 2 3 2 6" xfId="11742"/>
    <cellStyle name="Normal 2 5 3 2 3 2 6 2" xfId="24473"/>
    <cellStyle name="Normal 2 5 3 2 3 2 7" xfId="5381"/>
    <cellStyle name="Normal 2 5 3 2 3 2 8" xfId="20984"/>
    <cellStyle name="Normal 2 5 3 2 3 3" xfId="1389"/>
    <cellStyle name="Normal 2 5 3 2 3 3 2" xfId="3110"/>
    <cellStyle name="Normal 2 5 3 2 3 3 2 2" xfId="17094"/>
    <cellStyle name="Normal 2 5 3 2 3 3 2 2 2" xfId="27313"/>
    <cellStyle name="Normal 2 5 3 2 3 3 2 3" xfId="13515"/>
    <cellStyle name="Normal 2 5 3 2 3 3 2 4" xfId="8226"/>
    <cellStyle name="Normal 2 5 3 2 3 3 2 5" xfId="22306"/>
    <cellStyle name="Normal 2 5 3 2 3 3 3" xfId="4383"/>
    <cellStyle name="Normal 2 5 3 2 3 3 3 2" xfId="18028"/>
    <cellStyle name="Normal 2 5 3 2 3 3 3 2 2" xfId="28279"/>
    <cellStyle name="Normal 2 5 3 2 3 3 3 3" xfId="14449"/>
    <cellStyle name="Normal 2 5 3 2 3 3 3 4" xfId="9192"/>
    <cellStyle name="Normal 2 5 3 2 3 3 3 5" xfId="23272"/>
    <cellStyle name="Normal 2 5 3 2 3 3 4" xfId="6633"/>
    <cellStyle name="Normal 2 5 3 2 3 3 4 2" xfId="15717"/>
    <cellStyle name="Normal 2 5 3 2 3 3 4 3" xfId="25721"/>
    <cellStyle name="Normal 2 5 3 2 3 3 5" xfId="10646"/>
    <cellStyle name="Normal 2 5 3 2 3 3 5 2" xfId="19473"/>
    <cellStyle name="Normal 2 5 3 2 3 3 5 3" xfId="29724"/>
    <cellStyle name="Normal 2 5 3 2 3 3 6" xfId="12092"/>
    <cellStyle name="Normal 2 5 3 2 3 3 6 2" xfId="24912"/>
    <cellStyle name="Normal 2 5 3 2 3 3 7" xfId="5820"/>
    <cellStyle name="Normal 2 5 3 2 3 3 8" xfId="20714"/>
    <cellStyle name="Normal 2 5 3 2 3 4" xfId="1940"/>
    <cellStyle name="Normal 2 5 3 2 3 4 2" xfId="3540"/>
    <cellStyle name="Normal 2 5 3 2 3 4 2 2" xfId="18458"/>
    <cellStyle name="Normal 2 5 3 2 3 4 2 2 2" xfId="28709"/>
    <cellStyle name="Normal 2 5 3 2 3 4 2 3" xfId="14879"/>
    <cellStyle name="Normal 2 5 3 2 3 4 2 4" xfId="9622"/>
    <cellStyle name="Normal 2 5 3 2 3 4 2 5" xfId="23702"/>
    <cellStyle name="Normal 2 5 3 2 3 4 3" xfId="11076"/>
    <cellStyle name="Normal 2 5 3 2 3 4 3 2" xfId="19903"/>
    <cellStyle name="Normal 2 5 3 2 3 4 3 3" xfId="30154"/>
    <cellStyle name="Normal 2 5 3 2 3 4 4" xfId="12522"/>
    <cellStyle name="Normal 2 5 3 2 3 4 4 2" xfId="26604"/>
    <cellStyle name="Normal 2 5 3 2 3 4 5" xfId="7517"/>
    <cellStyle name="Normal 2 5 3 2 3 4 6" xfId="21597"/>
    <cellStyle name="Normal 2 5 3 2 3 5" xfId="2497"/>
    <cellStyle name="Normal 2 5 3 2 3 5 2" xfId="17415"/>
    <cellStyle name="Normal 2 5 3 2 3 5 2 2" xfId="27666"/>
    <cellStyle name="Normal 2 5 3 2 3 5 3" xfId="13836"/>
    <cellStyle name="Normal 2 5 3 2 3 5 4" xfId="8579"/>
    <cellStyle name="Normal 2 5 3 2 3 5 5" xfId="22659"/>
    <cellStyle name="Normal 2 5 3 2 3 6" xfId="6140"/>
    <cellStyle name="Normal 2 5 3 2 3 6 2" xfId="15226"/>
    <cellStyle name="Normal 2 5 3 2 3 6 3" xfId="25230"/>
    <cellStyle name="Normal 2 5 3 2 3 7" xfId="10033"/>
    <cellStyle name="Normal 2 5 3 2 3 7 2" xfId="18860"/>
    <cellStyle name="Normal 2 5 3 2 3 7 3" xfId="29111"/>
    <cellStyle name="Normal 2 5 3 2 3 8" xfId="11477"/>
    <cellStyle name="Normal 2 5 3 2 3 8 2" xfId="24203"/>
    <cellStyle name="Normal 2 5 3 2 3 9" xfId="5111"/>
    <cellStyle name="Normal 2 5 3 2 3_Degree data" xfId="1643"/>
    <cellStyle name="Normal 2 5 3 2 4" xfId="1029"/>
    <cellStyle name="Normal 2 5 3 2 4 2" xfId="2760"/>
    <cellStyle name="Normal 2 5 3 2 4 2 2" xfId="16431"/>
    <cellStyle name="Normal 2 5 3 2 4 2 2 2" xfId="26504"/>
    <cellStyle name="Normal 2 5 3 2 4 2 3" xfId="12797"/>
    <cellStyle name="Normal 2 5 3 2 4 2 4" xfId="7417"/>
    <cellStyle name="Normal 2 5 3 2 4 2 5" xfId="21497"/>
    <cellStyle name="Normal 2 5 3 2 4 3" xfId="4032"/>
    <cellStyle name="Normal 2 5 3 2 4 3 2" xfId="17678"/>
    <cellStyle name="Normal 2 5 3 2 4 3 2 2" xfId="27929"/>
    <cellStyle name="Normal 2 5 3 2 4 3 3" xfId="14099"/>
    <cellStyle name="Normal 2 5 3 2 4 3 4" xfId="8842"/>
    <cellStyle name="Normal 2 5 3 2 4 3 5" xfId="22922"/>
    <cellStyle name="Normal 2 5 3 2 4 4" xfId="6533"/>
    <cellStyle name="Normal 2 5 3 2 4 4 2" xfId="15617"/>
    <cellStyle name="Normal 2 5 3 2 4 4 3" xfId="25621"/>
    <cellStyle name="Normal 2 5 3 2 4 5" xfId="10296"/>
    <cellStyle name="Normal 2 5 3 2 4 5 2" xfId="19123"/>
    <cellStyle name="Normal 2 5 3 2 4 5 3" xfId="29374"/>
    <cellStyle name="Normal 2 5 3 2 4 6" xfId="11740"/>
    <cellStyle name="Normal 2 5 3 2 4 6 2" xfId="24103"/>
    <cellStyle name="Normal 2 5 3 2 4 7" xfId="5011"/>
    <cellStyle name="Normal 2 5 3 2 4 8" xfId="20614"/>
    <cellStyle name="Normal 2 5 3 2 5" xfId="1387"/>
    <cellStyle name="Normal 2 5 3 2 5 2" xfId="3108"/>
    <cellStyle name="Normal 2 5 3 2 5 2 2" xfId="16653"/>
    <cellStyle name="Normal 2 5 3 2 5 2 2 2" xfId="26872"/>
    <cellStyle name="Normal 2 5 3 2 5 2 3" xfId="13075"/>
    <cellStyle name="Normal 2 5 3 2 5 2 4" xfId="7785"/>
    <cellStyle name="Normal 2 5 3 2 5 2 5" xfId="21865"/>
    <cellStyle name="Normal 2 5 3 2 5 3" xfId="4381"/>
    <cellStyle name="Normal 2 5 3 2 5 3 2" xfId="18026"/>
    <cellStyle name="Normal 2 5 3 2 5 3 2 2" xfId="28277"/>
    <cellStyle name="Normal 2 5 3 2 5 3 3" xfId="14447"/>
    <cellStyle name="Normal 2 5 3 2 5 3 4" xfId="9190"/>
    <cellStyle name="Normal 2 5 3 2 5 3 5" xfId="23270"/>
    <cellStyle name="Normal 2 5 3 2 5 4" xfId="6901"/>
    <cellStyle name="Normal 2 5 3 2 5 4 2" xfId="15985"/>
    <cellStyle name="Normal 2 5 3 2 5 4 3" xfId="25989"/>
    <cellStyle name="Normal 2 5 3 2 5 5" xfId="10644"/>
    <cellStyle name="Normal 2 5 3 2 5 5 2" xfId="19471"/>
    <cellStyle name="Normal 2 5 3 2 5 5 3" xfId="29722"/>
    <cellStyle name="Normal 2 5 3 2 5 6" xfId="12090"/>
    <cellStyle name="Normal 2 5 3 2 5 6 2" xfId="24471"/>
    <cellStyle name="Normal 2 5 3 2 5 7" xfId="5379"/>
    <cellStyle name="Normal 2 5 3 2 5 8" xfId="20982"/>
    <cellStyle name="Normal 2 5 3 2 6" xfId="1837"/>
    <cellStyle name="Normal 2 5 3 2 6 2" xfId="3440"/>
    <cellStyle name="Normal 2 5 3 2 6 2 2" xfId="16994"/>
    <cellStyle name="Normal 2 5 3 2 6 2 2 2" xfId="27213"/>
    <cellStyle name="Normal 2 5 3 2 6 2 3" xfId="13415"/>
    <cellStyle name="Normal 2 5 3 2 6 2 4" xfId="8126"/>
    <cellStyle name="Normal 2 5 3 2 6 2 5" xfId="22206"/>
    <cellStyle name="Normal 2 5 3 2 6 3" xfId="4653"/>
    <cellStyle name="Normal 2 5 3 2 6 3 2" xfId="18358"/>
    <cellStyle name="Normal 2 5 3 2 6 3 2 2" xfId="28609"/>
    <cellStyle name="Normal 2 5 3 2 6 3 3" xfId="14779"/>
    <cellStyle name="Normal 2 5 3 2 6 3 4" xfId="9522"/>
    <cellStyle name="Normal 2 5 3 2 6 3 5" xfId="23602"/>
    <cellStyle name="Normal 2 5 3 2 6 4" xfId="6313"/>
    <cellStyle name="Normal 2 5 3 2 6 4 2" xfId="15399"/>
    <cellStyle name="Normal 2 5 3 2 6 4 3" xfId="25403"/>
    <cellStyle name="Normal 2 5 3 2 6 5" xfId="10976"/>
    <cellStyle name="Normal 2 5 3 2 6 5 2" xfId="19803"/>
    <cellStyle name="Normal 2 5 3 2 6 5 3" xfId="30054"/>
    <cellStyle name="Normal 2 5 3 2 6 6" xfId="12422"/>
    <cellStyle name="Normal 2 5 3 2 6 6 2" xfId="24812"/>
    <cellStyle name="Normal 2 5 3 2 6 7" xfId="5720"/>
    <cellStyle name="Normal 2 5 3 2 6 8" xfId="20396"/>
    <cellStyle name="Normal 2 5 3 2 7" xfId="2397"/>
    <cellStyle name="Normal 2 5 3 2 7 2" xfId="16248"/>
    <cellStyle name="Normal 2 5 3 2 7 2 2" xfId="26287"/>
    <cellStyle name="Normal 2 5 3 2 7 3" xfId="12838"/>
    <cellStyle name="Normal 2 5 3 2 7 4" xfId="7200"/>
    <cellStyle name="Normal 2 5 3 2 7 5" xfId="21280"/>
    <cellStyle name="Normal 2 5 3 2 8" xfId="3815"/>
    <cellStyle name="Normal 2 5 3 2 8 2" xfId="17315"/>
    <cellStyle name="Normal 2 5 3 2 8 2 2" xfId="27566"/>
    <cellStyle name="Normal 2 5 3 2 8 3" xfId="13736"/>
    <cellStyle name="Normal 2 5 3 2 8 4" xfId="8479"/>
    <cellStyle name="Normal 2 5 3 2 8 5" xfId="22559"/>
    <cellStyle name="Normal 2 5 3 2 9" xfId="6040"/>
    <cellStyle name="Normal 2 5 3 2 9 2" xfId="15126"/>
    <cellStyle name="Normal 2 5 3 2 9 3" xfId="25130"/>
    <cellStyle name="Normal 2 5 3 2_Degree data" xfId="1771"/>
    <cellStyle name="Normal 2 5 3 3" xfId="342"/>
    <cellStyle name="Normal 2 5 3 3 10" xfId="11420"/>
    <cellStyle name="Normal 2 5 3 3 10 2" xfId="23929"/>
    <cellStyle name="Normal 2 5 3 3 11" xfId="4837"/>
    <cellStyle name="Normal 2 5 3 3 12" xfId="706"/>
    <cellStyle name="Normal 2 5 3 3 13" xfId="20166"/>
    <cellStyle name="Normal 2 5 3 3 2" xfId="444"/>
    <cellStyle name="Normal 2 5 3 3 2 10" xfId="807"/>
    <cellStyle name="Normal 2 5 3 3 2 11" xfId="20266"/>
    <cellStyle name="Normal 2 5 3 3 2 2" xfId="1033"/>
    <cellStyle name="Normal 2 5 3 3 2 2 2" xfId="2764"/>
    <cellStyle name="Normal 2 5 3 3 2 2 2 2" xfId="16657"/>
    <cellStyle name="Normal 2 5 3 3 2 2 2 2 2" xfId="26876"/>
    <cellStyle name="Normal 2 5 3 3 2 2 2 3" xfId="13079"/>
    <cellStyle name="Normal 2 5 3 3 2 2 2 4" xfId="7789"/>
    <cellStyle name="Normal 2 5 3 3 2 2 2 5" xfId="21869"/>
    <cellStyle name="Normal 2 5 3 3 2 2 3" xfId="4036"/>
    <cellStyle name="Normal 2 5 3 3 2 2 3 2" xfId="17682"/>
    <cellStyle name="Normal 2 5 3 3 2 2 3 2 2" xfId="27933"/>
    <cellStyle name="Normal 2 5 3 3 2 2 3 3" xfId="14103"/>
    <cellStyle name="Normal 2 5 3 3 2 2 3 4" xfId="8846"/>
    <cellStyle name="Normal 2 5 3 3 2 2 3 5" xfId="22926"/>
    <cellStyle name="Normal 2 5 3 3 2 2 4" xfId="6905"/>
    <cellStyle name="Normal 2 5 3 3 2 2 4 2" xfId="15989"/>
    <cellStyle name="Normal 2 5 3 3 2 2 4 3" xfId="25993"/>
    <cellStyle name="Normal 2 5 3 3 2 2 5" xfId="10300"/>
    <cellStyle name="Normal 2 5 3 3 2 2 5 2" xfId="19127"/>
    <cellStyle name="Normal 2 5 3 3 2 2 5 3" xfId="29378"/>
    <cellStyle name="Normal 2 5 3 3 2 2 6" xfId="11744"/>
    <cellStyle name="Normal 2 5 3 3 2 2 6 2" xfId="24475"/>
    <cellStyle name="Normal 2 5 3 3 2 2 7" xfId="5383"/>
    <cellStyle name="Normal 2 5 3 3 2 2 8" xfId="20986"/>
    <cellStyle name="Normal 2 5 3 3 2 3" xfId="1391"/>
    <cellStyle name="Normal 2 5 3 3 2 3 2" xfId="3112"/>
    <cellStyle name="Normal 2 5 3 3 2 3 2 2" xfId="17137"/>
    <cellStyle name="Normal 2 5 3 3 2 3 2 2 2" xfId="27356"/>
    <cellStyle name="Normal 2 5 3 3 2 3 2 3" xfId="13558"/>
    <cellStyle name="Normal 2 5 3 3 2 3 2 4" xfId="8269"/>
    <cellStyle name="Normal 2 5 3 3 2 3 2 5" xfId="22349"/>
    <cellStyle name="Normal 2 5 3 3 2 3 3" xfId="4385"/>
    <cellStyle name="Normal 2 5 3 3 2 3 3 2" xfId="18030"/>
    <cellStyle name="Normal 2 5 3 3 2 3 3 2 2" xfId="28281"/>
    <cellStyle name="Normal 2 5 3 3 2 3 3 3" xfId="14451"/>
    <cellStyle name="Normal 2 5 3 3 2 3 3 4" xfId="9194"/>
    <cellStyle name="Normal 2 5 3 3 2 3 3 5" xfId="23274"/>
    <cellStyle name="Normal 2 5 3 3 2 3 4" xfId="6676"/>
    <cellStyle name="Normal 2 5 3 3 2 3 4 2" xfId="15760"/>
    <cellStyle name="Normal 2 5 3 3 2 3 4 3" xfId="25764"/>
    <cellStyle name="Normal 2 5 3 3 2 3 5" xfId="10648"/>
    <cellStyle name="Normal 2 5 3 3 2 3 5 2" xfId="19475"/>
    <cellStyle name="Normal 2 5 3 3 2 3 5 3" xfId="29726"/>
    <cellStyle name="Normal 2 5 3 3 2 3 6" xfId="12094"/>
    <cellStyle name="Normal 2 5 3 3 2 3 6 2" xfId="24955"/>
    <cellStyle name="Normal 2 5 3 3 2 3 7" xfId="5863"/>
    <cellStyle name="Normal 2 5 3 3 2 3 8" xfId="20757"/>
    <cellStyle name="Normal 2 5 3 3 2 4" xfId="1984"/>
    <cellStyle name="Normal 2 5 3 3 2 4 2" xfId="3583"/>
    <cellStyle name="Normal 2 5 3 3 2 4 2 2" xfId="18501"/>
    <cellStyle name="Normal 2 5 3 3 2 4 2 2 2" xfId="28752"/>
    <cellStyle name="Normal 2 5 3 3 2 4 2 3" xfId="14922"/>
    <cellStyle name="Normal 2 5 3 3 2 4 2 4" xfId="9665"/>
    <cellStyle name="Normal 2 5 3 3 2 4 2 5" xfId="23745"/>
    <cellStyle name="Normal 2 5 3 3 2 4 3" xfId="11119"/>
    <cellStyle name="Normal 2 5 3 3 2 4 3 2" xfId="19946"/>
    <cellStyle name="Normal 2 5 3 3 2 4 3 3" xfId="30197"/>
    <cellStyle name="Normal 2 5 3 3 2 4 4" xfId="12565"/>
    <cellStyle name="Normal 2 5 3 3 2 4 4 2" xfId="26647"/>
    <cellStyle name="Normal 2 5 3 3 2 4 5" xfId="7560"/>
    <cellStyle name="Normal 2 5 3 3 2 4 6" xfId="21640"/>
    <cellStyle name="Normal 2 5 3 3 2 5" xfId="2540"/>
    <cellStyle name="Normal 2 5 3 3 2 5 2" xfId="17458"/>
    <cellStyle name="Normal 2 5 3 3 2 5 2 2" xfId="27709"/>
    <cellStyle name="Normal 2 5 3 3 2 5 3" xfId="13879"/>
    <cellStyle name="Normal 2 5 3 3 2 5 4" xfId="8622"/>
    <cellStyle name="Normal 2 5 3 3 2 5 5" xfId="22702"/>
    <cellStyle name="Normal 2 5 3 3 2 6" xfId="6183"/>
    <cellStyle name="Normal 2 5 3 3 2 6 2" xfId="15269"/>
    <cellStyle name="Normal 2 5 3 3 2 6 3" xfId="25273"/>
    <cellStyle name="Normal 2 5 3 3 2 7" xfId="10076"/>
    <cellStyle name="Normal 2 5 3 3 2 7 2" xfId="18903"/>
    <cellStyle name="Normal 2 5 3 3 2 7 3" xfId="29154"/>
    <cellStyle name="Normal 2 5 3 3 2 8" xfId="11520"/>
    <cellStyle name="Normal 2 5 3 3 2 8 2" xfId="24246"/>
    <cellStyle name="Normal 2 5 3 3 2 9" xfId="5154"/>
    <cellStyle name="Normal 2 5 3 3 2_Degree data" xfId="1633"/>
    <cellStyle name="Normal 2 5 3 3 3" xfId="1032"/>
    <cellStyle name="Normal 2 5 3 3 3 2" xfId="2763"/>
    <cellStyle name="Normal 2 5 3 3 3 2 2" xfId="16474"/>
    <cellStyle name="Normal 2 5 3 3 3 2 2 2" xfId="26547"/>
    <cellStyle name="Normal 2 5 3 3 3 2 3" xfId="12724"/>
    <cellStyle name="Normal 2 5 3 3 3 2 4" xfId="7460"/>
    <cellStyle name="Normal 2 5 3 3 3 2 5" xfId="21540"/>
    <cellStyle name="Normal 2 5 3 3 3 3" xfId="4035"/>
    <cellStyle name="Normal 2 5 3 3 3 3 2" xfId="17681"/>
    <cellStyle name="Normal 2 5 3 3 3 3 2 2" xfId="27932"/>
    <cellStyle name="Normal 2 5 3 3 3 3 3" xfId="14102"/>
    <cellStyle name="Normal 2 5 3 3 3 3 4" xfId="8845"/>
    <cellStyle name="Normal 2 5 3 3 3 3 5" xfId="22925"/>
    <cellStyle name="Normal 2 5 3 3 3 4" xfId="6576"/>
    <cellStyle name="Normal 2 5 3 3 3 4 2" xfId="15660"/>
    <cellStyle name="Normal 2 5 3 3 3 4 3" xfId="25664"/>
    <cellStyle name="Normal 2 5 3 3 3 5" xfId="10299"/>
    <cellStyle name="Normal 2 5 3 3 3 5 2" xfId="19126"/>
    <cellStyle name="Normal 2 5 3 3 3 5 3" xfId="29377"/>
    <cellStyle name="Normal 2 5 3 3 3 6" xfId="11743"/>
    <cellStyle name="Normal 2 5 3 3 3 6 2" xfId="24146"/>
    <cellStyle name="Normal 2 5 3 3 3 7" xfId="5054"/>
    <cellStyle name="Normal 2 5 3 3 3 8" xfId="20657"/>
    <cellStyle name="Normal 2 5 3 3 4" xfId="1390"/>
    <cellStyle name="Normal 2 5 3 3 4 2" xfId="3111"/>
    <cellStyle name="Normal 2 5 3 3 4 2 2" xfId="16656"/>
    <cellStyle name="Normal 2 5 3 3 4 2 2 2" xfId="26875"/>
    <cellStyle name="Normal 2 5 3 3 4 2 3" xfId="13078"/>
    <cellStyle name="Normal 2 5 3 3 4 2 4" xfId="7788"/>
    <cellStyle name="Normal 2 5 3 3 4 2 5" xfId="21868"/>
    <cellStyle name="Normal 2 5 3 3 4 3" xfId="4384"/>
    <cellStyle name="Normal 2 5 3 3 4 3 2" xfId="18029"/>
    <cellStyle name="Normal 2 5 3 3 4 3 2 2" xfId="28280"/>
    <cellStyle name="Normal 2 5 3 3 4 3 3" xfId="14450"/>
    <cellStyle name="Normal 2 5 3 3 4 3 4" xfId="9193"/>
    <cellStyle name="Normal 2 5 3 3 4 3 5" xfId="23273"/>
    <cellStyle name="Normal 2 5 3 3 4 4" xfId="6904"/>
    <cellStyle name="Normal 2 5 3 3 4 4 2" xfId="15988"/>
    <cellStyle name="Normal 2 5 3 3 4 4 3" xfId="25992"/>
    <cellStyle name="Normal 2 5 3 3 4 5" xfId="10647"/>
    <cellStyle name="Normal 2 5 3 3 4 5 2" xfId="19474"/>
    <cellStyle name="Normal 2 5 3 3 4 5 3" xfId="29725"/>
    <cellStyle name="Normal 2 5 3 3 4 6" xfId="12093"/>
    <cellStyle name="Normal 2 5 3 3 4 6 2" xfId="24474"/>
    <cellStyle name="Normal 2 5 3 3 4 7" xfId="5382"/>
    <cellStyle name="Normal 2 5 3 3 4 8" xfId="20985"/>
    <cellStyle name="Normal 2 5 3 3 5" xfId="1882"/>
    <cellStyle name="Normal 2 5 3 3 5 2" xfId="3483"/>
    <cellStyle name="Normal 2 5 3 3 5 2 2" xfId="17037"/>
    <cellStyle name="Normal 2 5 3 3 5 2 2 2" xfId="27256"/>
    <cellStyle name="Normal 2 5 3 3 5 2 3" xfId="13458"/>
    <cellStyle name="Normal 2 5 3 3 5 2 4" xfId="8169"/>
    <cellStyle name="Normal 2 5 3 3 5 2 5" xfId="22249"/>
    <cellStyle name="Normal 2 5 3 3 5 3" xfId="4696"/>
    <cellStyle name="Normal 2 5 3 3 5 3 2" xfId="18401"/>
    <cellStyle name="Normal 2 5 3 3 5 3 2 2" xfId="28652"/>
    <cellStyle name="Normal 2 5 3 3 5 3 3" xfId="14822"/>
    <cellStyle name="Normal 2 5 3 3 5 3 4" xfId="9565"/>
    <cellStyle name="Normal 2 5 3 3 5 3 5" xfId="23645"/>
    <cellStyle name="Normal 2 5 3 3 5 4" xfId="6357"/>
    <cellStyle name="Normal 2 5 3 3 5 4 2" xfId="15443"/>
    <cellStyle name="Normal 2 5 3 3 5 4 3" xfId="25447"/>
    <cellStyle name="Normal 2 5 3 3 5 5" xfId="11019"/>
    <cellStyle name="Normal 2 5 3 3 5 5 2" xfId="19846"/>
    <cellStyle name="Normal 2 5 3 3 5 5 3" xfId="30097"/>
    <cellStyle name="Normal 2 5 3 3 5 6" xfId="12465"/>
    <cellStyle name="Normal 2 5 3 3 5 6 2" xfId="24855"/>
    <cellStyle name="Normal 2 5 3 3 5 7" xfId="5763"/>
    <cellStyle name="Normal 2 5 3 3 5 8" xfId="20440"/>
    <cellStyle name="Normal 2 5 3 3 6" xfId="2440"/>
    <cellStyle name="Normal 2 5 3 3 6 2" xfId="16286"/>
    <cellStyle name="Normal 2 5 3 3 6 2 2" xfId="26330"/>
    <cellStyle name="Normal 2 5 3 3 6 3" xfId="12849"/>
    <cellStyle name="Normal 2 5 3 3 6 4" xfId="7243"/>
    <cellStyle name="Normal 2 5 3 3 6 5" xfId="21323"/>
    <cellStyle name="Normal 2 5 3 3 7" xfId="3858"/>
    <cellStyle name="Normal 2 5 3 3 7 2" xfId="17358"/>
    <cellStyle name="Normal 2 5 3 3 7 2 2" xfId="27609"/>
    <cellStyle name="Normal 2 5 3 3 7 3" xfId="13779"/>
    <cellStyle name="Normal 2 5 3 3 7 4" xfId="8522"/>
    <cellStyle name="Normal 2 5 3 3 7 5" xfId="22602"/>
    <cellStyle name="Normal 2 5 3 3 8" xfId="6083"/>
    <cellStyle name="Normal 2 5 3 3 8 2" xfId="15169"/>
    <cellStyle name="Normal 2 5 3 3 8 3" xfId="25173"/>
    <cellStyle name="Normal 2 5 3 3 9" xfId="9976"/>
    <cellStyle name="Normal 2 5 3 3 9 2" xfId="18803"/>
    <cellStyle name="Normal 2 5 3 3 9 3" xfId="29054"/>
    <cellStyle name="Normal 2 5 3 3_Degree data" xfId="1634"/>
    <cellStyle name="Normal 2 5 3 4" xfId="264"/>
    <cellStyle name="Normal 2 5 3 4 10" xfId="11347"/>
    <cellStyle name="Normal 2 5 3 4 10 2" xfId="23961"/>
    <cellStyle name="Normal 2 5 3 4 11" xfId="4869"/>
    <cellStyle name="Normal 2 5 3 4 12" xfId="629"/>
    <cellStyle name="Normal 2 5 3 4 13" xfId="20093"/>
    <cellStyle name="Normal 2 5 3 4 2" xfId="478"/>
    <cellStyle name="Normal 2 5 3 4 2 10" xfId="840"/>
    <cellStyle name="Normal 2 5 3 4 2 11" xfId="20298"/>
    <cellStyle name="Normal 2 5 3 4 2 2" xfId="1035"/>
    <cellStyle name="Normal 2 5 3 4 2 2 2" xfId="2766"/>
    <cellStyle name="Normal 2 5 3 4 2 2 2 2" xfId="16659"/>
    <cellStyle name="Normal 2 5 3 4 2 2 2 2 2" xfId="26878"/>
    <cellStyle name="Normal 2 5 3 4 2 2 2 3" xfId="13081"/>
    <cellStyle name="Normal 2 5 3 4 2 2 2 4" xfId="7791"/>
    <cellStyle name="Normal 2 5 3 4 2 2 2 5" xfId="21871"/>
    <cellStyle name="Normal 2 5 3 4 2 2 3" xfId="4038"/>
    <cellStyle name="Normal 2 5 3 4 2 2 3 2" xfId="17684"/>
    <cellStyle name="Normal 2 5 3 4 2 2 3 2 2" xfId="27935"/>
    <cellStyle name="Normal 2 5 3 4 2 2 3 3" xfId="14105"/>
    <cellStyle name="Normal 2 5 3 4 2 2 3 4" xfId="8848"/>
    <cellStyle name="Normal 2 5 3 4 2 2 3 5" xfId="22928"/>
    <cellStyle name="Normal 2 5 3 4 2 2 4" xfId="6907"/>
    <cellStyle name="Normal 2 5 3 4 2 2 4 2" xfId="15991"/>
    <cellStyle name="Normal 2 5 3 4 2 2 4 3" xfId="25995"/>
    <cellStyle name="Normal 2 5 3 4 2 2 5" xfId="10302"/>
    <cellStyle name="Normal 2 5 3 4 2 2 5 2" xfId="19129"/>
    <cellStyle name="Normal 2 5 3 4 2 2 5 3" xfId="29380"/>
    <cellStyle name="Normal 2 5 3 4 2 2 6" xfId="11746"/>
    <cellStyle name="Normal 2 5 3 4 2 2 6 2" xfId="24477"/>
    <cellStyle name="Normal 2 5 3 4 2 2 7" xfId="5385"/>
    <cellStyle name="Normal 2 5 3 4 2 2 8" xfId="20988"/>
    <cellStyle name="Normal 2 5 3 4 2 3" xfId="1393"/>
    <cellStyle name="Normal 2 5 3 4 2 3 2" xfId="3114"/>
    <cellStyle name="Normal 2 5 3 4 2 3 2 2" xfId="17169"/>
    <cellStyle name="Normal 2 5 3 4 2 3 2 2 2" xfId="27388"/>
    <cellStyle name="Normal 2 5 3 4 2 3 2 3" xfId="13590"/>
    <cellStyle name="Normal 2 5 3 4 2 3 2 4" xfId="8301"/>
    <cellStyle name="Normal 2 5 3 4 2 3 2 5" xfId="22381"/>
    <cellStyle name="Normal 2 5 3 4 2 3 3" xfId="4387"/>
    <cellStyle name="Normal 2 5 3 4 2 3 3 2" xfId="18032"/>
    <cellStyle name="Normal 2 5 3 4 2 3 3 2 2" xfId="28283"/>
    <cellStyle name="Normal 2 5 3 4 2 3 3 3" xfId="14453"/>
    <cellStyle name="Normal 2 5 3 4 2 3 3 4" xfId="9196"/>
    <cellStyle name="Normal 2 5 3 4 2 3 3 5" xfId="23276"/>
    <cellStyle name="Normal 2 5 3 4 2 3 4" xfId="6708"/>
    <cellStyle name="Normal 2 5 3 4 2 3 4 2" xfId="15792"/>
    <cellStyle name="Normal 2 5 3 4 2 3 4 3" xfId="25796"/>
    <cellStyle name="Normal 2 5 3 4 2 3 5" xfId="10650"/>
    <cellStyle name="Normal 2 5 3 4 2 3 5 2" xfId="19477"/>
    <cellStyle name="Normal 2 5 3 4 2 3 5 3" xfId="29728"/>
    <cellStyle name="Normal 2 5 3 4 2 3 6" xfId="12096"/>
    <cellStyle name="Normal 2 5 3 4 2 3 6 2" xfId="24987"/>
    <cellStyle name="Normal 2 5 3 4 2 3 7" xfId="5895"/>
    <cellStyle name="Normal 2 5 3 4 2 3 8" xfId="20789"/>
    <cellStyle name="Normal 2 5 3 4 2 4" xfId="2018"/>
    <cellStyle name="Normal 2 5 3 4 2 4 2" xfId="3615"/>
    <cellStyle name="Normal 2 5 3 4 2 4 2 2" xfId="18533"/>
    <cellStyle name="Normal 2 5 3 4 2 4 2 2 2" xfId="28784"/>
    <cellStyle name="Normal 2 5 3 4 2 4 2 3" xfId="14954"/>
    <cellStyle name="Normal 2 5 3 4 2 4 2 4" xfId="9697"/>
    <cellStyle name="Normal 2 5 3 4 2 4 2 5" xfId="23777"/>
    <cellStyle name="Normal 2 5 3 4 2 4 3" xfId="11151"/>
    <cellStyle name="Normal 2 5 3 4 2 4 3 2" xfId="19978"/>
    <cellStyle name="Normal 2 5 3 4 2 4 3 3" xfId="30229"/>
    <cellStyle name="Normal 2 5 3 4 2 4 4" xfId="12597"/>
    <cellStyle name="Normal 2 5 3 4 2 4 4 2" xfId="26679"/>
    <cellStyle name="Normal 2 5 3 4 2 4 5" xfId="7592"/>
    <cellStyle name="Normal 2 5 3 4 2 4 6" xfId="21672"/>
    <cellStyle name="Normal 2 5 3 4 2 5" xfId="2572"/>
    <cellStyle name="Normal 2 5 3 4 2 5 2" xfId="17490"/>
    <cellStyle name="Normal 2 5 3 4 2 5 2 2" xfId="27741"/>
    <cellStyle name="Normal 2 5 3 4 2 5 3" xfId="13911"/>
    <cellStyle name="Normal 2 5 3 4 2 5 4" xfId="8654"/>
    <cellStyle name="Normal 2 5 3 4 2 5 5" xfId="22734"/>
    <cellStyle name="Normal 2 5 3 4 2 6" xfId="6215"/>
    <cellStyle name="Normal 2 5 3 4 2 6 2" xfId="15301"/>
    <cellStyle name="Normal 2 5 3 4 2 6 3" xfId="25305"/>
    <cellStyle name="Normal 2 5 3 4 2 7" xfId="10108"/>
    <cellStyle name="Normal 2 5 3 4 2 7 2" xfId="18935"/>
    <cellStyle name="Normal 2 5 3 4 2 7 3" xfId="29186"/>
    <cellStyle name="Normal 2 5 3 4 2 8" xfId="11552"/>
    <cellStyle name="Normal 2 5 3 4 2 8 2" xfId="24278"/>
    <cellStyle name="Normal 2 5 3 4 2 9" xfId="5186"/>
    <cellStyle name="Normal 2 5 3 4 2_Degree data" xfId="1631"/>
    <cellStyle name="Normal 2 5 3 4 3" xfId="1034"/>
    <cellStyle name="Normal 2 5 3 4 3 2" xfId="2765"/>
    <cellStyle name="Normal 2 5 3 4 3 2 2" xfId="16401"/>
    <cellStyle name="Normal 2 5 3 4 3 2 2 2" xfId="26474"/>
    <cellStyle name="Normal 2 5 3 4 3 2 3" xfId="12805"/>
    <cellStyle name="Normal 2 5 3 4 3 2 4" xfId="7387"/>
    <cellStyle name="Normal 2 5 3 4 3 2 5" xfId="21467"/>
    <cellStyle name="Normal 2 5 3 4 3 3" xfId="4037"/>
    <cellStyle name="Normal 2 5 3 4 3 3 2" xfId="17683"/>
    <cellStyle name="Normal 2 5 3 4 3 3 2 2" xfId="27934"/>
    <cellStyle name="Normal 2 5 3 4 3 3 3" xfId="14104"/>
    <cellStyle name="Normal 2 5 3 4 3 3 4" xfId="8847"/>
    <cellStyle name="Normal 2 5 3 4 3 3 5" xfId="22927"/>
    <cellStyle name="Normal 2 5 3 4 3 4" xfId="6503"/>
    <cellStyle name="Normal 2 5 3 4 3 4 2" xfId="15587"/>
    <cellStyle name="Normal 2 5 3 4 3 4 3" xfId="25591"/>
    <cellStyle name="Normal 2 5 3 4 3 5" xfId="10301"/>
    <cellStyle name="Normal 2 5 3 4 3 5 2" xfId="19128"/>
    <cellStyle name="Normal 2 5 3 4 3 5 3" xfId="29379"/>
    <cellStyle name="Normal 2 5 3 4 3 6" xfId="11745"/>
    <cellStyle name="Normal 2 5 3 4 3 6 2" xfId="24073"/>
    <cellStyle name="Normal 2 5 3 4 3 7" xfId="4981"/>
    <cellStyle name="Normal 2 5 3 4 3 8" xfId="20584"/>
    <cellStyle name="Normal 2 5 3 4 4" xfId="1392"/>
    <cellStyle name="Normal 2 5 3 4 4 2" xfId="3113"/>
    <cellStyle name="Normal 2 5 3 4 4 2 2" xfId="16658"/>
    <cellStyle name="Normal 2 5 3 4 4 2 2 2" xfId="26877"/>
    <cellStyle name="Normal 2 5 3 4 4 2 3" xfId="13080"/>
    <cellStyle name="Normal 2 5 3 4 4 2 4" xfId="7790"/>
    <cellStyle name="Normal 2 5 3 4 4 2 5" xfId="21870"/>
    <cellStyle name="Normal 2 5 3 4 4 3" xfId="4386"/>
    <cellStyle name="Normal 2 5 3 4 4 3 2" xfId="18031"/>
    <cellStyle name="Normal 2 5 3 4 4 3 2 2" xfId="28282"/>
    <cellStyle name="Normal 2 5 3 4 4 3 3" xfId="14452"/>
    <cellStyle name="Normal 2 5 3 4 4 3 4" xfId="9195"/>
    <cellStyle name="Normal 2 5 3 4 4 3 5" xfId="23275"/>
    <cellStyle name="Normal 2 5 3 4 4 4" xfId="6906"/>
    <cellStyle name="Normal 2 5 3 4 4 4 2" xfId="15990"/>
    <cellStyle name="Normal 2 5 3 4 4 4 3" xfId="25994"/>
    <cellStyle name="Normal 2 5 3 4 4 5" xfId="10649"/>
    <cellStyle name="Normal 2 5 3 4 4 5 2" xfId="19476"/>
    <cellStyle name="Normal 2 5 3 4 4 5 3" xfId="29727"/>
    <cellStyle name="Normal 2 5 3 4 4 6" xfId="12095"/>
    <cellStyle name="Normal 2 5 3 4 4 6 2" xfId="24476"/>
    <cellStyle name="Normal 2 5 3 4 4 7" xfId="5384"/>
    <cellStyle name="Normal 2 5 3 4 4 8" xfId="20987"/>
    <cellStyle name="Normal 2 5 3 4 5" xfId="1804"/>
    <cellStyle name="Normal 2 5 3 4 5 2" xfId="3410"/>
    <cellStyle name="Normal 2 5 3 4 5 2 2" xfId="16964"/>
    <cellStyle name="Normal 2 5 3 4 5 2 2 2" xfId="27183"/>
    <cellStyle name="Normal 2 5 3 4 5 2 3" xfId="13385"/>
    <cellStyle name="Normal 2 5 3 4 5 2 4" xfId="8096"/>
    <cellStyle name="Normal 2 5 3 4 5 2 5" xfId="22176"/>
    <cellStyle name="Normal 2 5 3 4 5 3" xfId="4623"/>
    <cellStyle name="Normal 2 5 3 4 5 3 2" xfId="18328"/>
    <cellStyle name="Normal 2 5 3 4 5 3 2 2" xfId="28579"/>
    <cellStyle name="Normal 2 5 3 4 5 3 3" xfId="14749"/>
    <cellStyle name="Normal 2 5 3 4 5 3 4" xfId="9492"/>
    <cellStyle name="Normal 2 5 3 4 5 3 5" xfId="23572"/>
    <cellStyle name="Normal 2 5 3 4 5 4" xfId="6389"/>
    <cellStyle name="Normal 2 5 3 4 5 4 2" xfId="15475"/>
    <cellStyle name="Normal 2 5 3 4 5 4 3" xfId="25479"/>
    <cellStyle name="Normal 2 5 3 4 5 5" xfId="10946"/>
    <cellStyle name="Normal 2 5 3 4 5 5 2" xfId="19773"/>
    <cellStyle name="Normal 2 5 3 4 5 5 3" xfId="30024"/>
    <cellStyle name="Normal 2 5 3 4 5 6" xfId="12392"/>
    <cellStyle name="Normal 2 5 3 4 5 6 2" xfId="24782"/>
    <cellStyle name="Normal 2 5 3 4 5 7" xfId="5690"/>
    <cellStyle name="Normal 2 5 3 4 5 8" xfId="20472"/>
    <cellStyle name="Normal 2 5 3 4 6" xfId="2367"/>
    <cellStyle name="Normal 2 5 3 4 6 2" xfId="16318"/>
    <cellStyle name="Normal 2 5 3 4 6 2 2" xfId="26362"/>
    <cellStyle name="Normal 2 5 3 4 6 3" xfId="12710"/>
    <cellStyle name="Normal 2 5 3 4 6 4" xfId="7275"/>
    <cellStyle name="Normal 2 5 3 4 6 5" xfId="21355"/>
    <cellStyle name="Normal 2 5 3 4 7" xfId="3786"/>
    <cellStyle name="Normal 2 5 3 4 7 2" xfId="17285"/>
    <cellStyle name="Normal 2 5 3 4 7 2 2" xfId="27536"/>
    <cellStyle name="Normal 2 5 3 4 7 3" xfId="13706"/>
    <cellStyle name="Normal 2 5 3 4 7 4" xfId="8449"/>
    <cellStyle name="Normal 2 5 3 4 7 5" xfId="22529"/>
    <cellStyle name="Normal 2 5 3 4 8" xfId="6010"/>
    <cellStyle name="Normal 2 5 3 4 8 2" xfId="15096"/>
    <cellStyle name="Normal 2 5 3 4 8 3" xfId="25100"/>
    <cellStyle name="Normal 2 5 3 4 9" xfId="9903"/>
    <cellStyle name="Normal 2 5 3 4 9 2" xfId="18730"/>
    <cellStyle name="Normal 2 5 3 4 9 3" xfId="28981"/>
    <cellStyle name="Normal 2 5 3 4_Degree data" xfId="1632"/>
    <cellStyle name="Normal 2 5 3 5" xfId="370"/>
    <cellStyle name="Normal 2 5 3 5 10" xfId="733"/>
    <cellStyle name="Normal 2 5 3 5 11" xfId="20193"/>
    <cellStyle name="Normal 2 5 3 5 2" xfId="1036"/>
    <cellStyle name="Normal 2 5 3 5 2 2" xfId="2767"/>
    <cellStyle name="Normal 2 5 3 5 2 2 2" xfId="16660"/>
    <cellStyle name="Normal 2 5 3 5 2 2 2 2" xfId="26879"/>
    <cellStyle name="Normal 2 5 3 5 2 2 3" xfId="13082"/>
    <cellStyle name="Normal 2 5 3 5 2 2 4" xfId="7792"/>
    <cellStyle name="Normal 2 5 3 5 2 2 5" xfId="21872"/>
    <cellStyle name="Normal 2 5 3 5 2 3" xfId="4039"/>
    <cellStyle name="Normal 2 5 3 5 2 3 2" xfId="17685"/>
    <cellStyle name="Normal 2 5 3 5 2 3 2 2" xfId="27936"/>
    <cellStyle name="Normal 2 5 3 5 2 3 3" xfId="14106"/>
    <cellStyle name="Normal 2 5 3 5 2 3 4" xfId="8849"/>
    <cellStyle name="Normal 2 5 3 5 2 3 5" xfId="22929"/>
    <cellStyle name="Normal 2 5 3 5 2 4" xfId="6908"/>
    <cellStyle name="Normal 2 5 3 5 2 4 2" xfId="15992"/>
    <cellStyle name="Normal 2 5 3 5 2 4 3" xfId="25996"/>
    <cellStyle name="Normal 2 5 3 5 2 5" xfId="10303"/>
    <cellStyle name="Normal 2 5 3 5 2 5 2" xfId="19130"/>
    <cellStyle name="Normal 2 5 3 5 2 5 3" xfId="29381"/>
    <cellStyle name="Normal 2 5 3 5 2 6" xfId="11747"/>
    <cellStyle name="Normal 2 5 3 5 2 6 2" xfId="24478"/>
    <cellStyle name="Normal 2 5 3 5 2 7" xfId="5386"/>
    <cellStyle name="Normal 2 5 3 5 2 8" xfId="20989"/>
    <cellStyle name="Normal 2 5 3 5 3" xfId="1394"/>
    <cellStyle name="Normal 2 5 3 5 3 2" xfId="3115"/>
    <cellStyle name="Normal 2 5 3 5 3 2 2" xfId="17064"/>
    <cellStyle name="Normal 2 5 3 5 3 2 2 2" xfId="27283"/>
    <cellStyle name="Normal 2 5 3 5 3 2 3" xfId="13485"/>
    <cellStyle name="Normal 2 5 3 5 3 2 4" xfId="8196"/>
    <cellStyle name="Normal 2 5 3 5 3 2 5" xfId="22276"/>
    <cellStyle name="Normal 2 5 3 5 3 3" xfId="4388"/>
    <cellStyle name="Normal 2 5 3 5 3 3 2" xfId="18033"/>
    <cellStyle name="Normal 2 5 3 5 3 3 2 2" xfId="28284"/>
    <cellStyle name="Normal 2 5 3 5 3 3 3" xfId="14454"/>
    <cellStyle name="Normal 2 5 3 5 3 3 4" xfId="9197"/>
    <cellStyle name="Normal 2 5 3 5 3 3 5" xfId="23277"/>
    <cellStyle name="Normal 2 5 3 5 3 4" xfId="6603"/>
    <cellStyle name="Normal 2 5 3 5 3 4 2" xfId="15687"/>
    <cellStyle name="Normal 2 5 3 5 3 4 3" xfId="25691"/>
    <cellStyle name="Normal 2 5 3 5 3 5" xfId="10651"/>
    <cellStyle name="Normal 2 5 3 5 3 5 2" xfId="19478"/>
    <cellStyle name="Normal 2 5 3 5 3 5 3" xfId="29729"/>
    <cellStyle name="Normal 2 5 3 5 3 6" xfId="12097"/>
    <cellStyle name="Normal 2 5 3 5 3 6 2" xfId="24882"/>
    <cellStyle name="Normal 2 5 3 5 3 7" xfId="5790"/>
    <cellStyle name="Normal 2 5 3 5 3 8" xfId="20684"/>
    <cellStyle name="Normal 2 5 3 5 4" xfId="1910"/>
    <cellStyle name="Normal 2 5 3 5 4 2" xfId="3510"/>
    <cellStyle name="Normal 2 5 3 5 4 2 2" xfId="18428"/>
    <cellStyle name="Normal 2 5 3 5 4 2 2 2" xfId="28679"/>
    <cellStyle name="Normal 2 5 3 5 4 2 3" xfId="14849"/>
    <cellStyle name="Normal 2 5 3 5 4 2 4" xfId="9592"/>
    <cellStyle name="Normal 2 5 3 5 4 2 5" xfId="23672"/>
    <cellStyle name="Normal 2 5 3 5 4 3" xfId="11046"/>
    <cellStyle name="Normal 2 5 3 5 4 3 2" xfId="19873"/>
    <cellStyle name="Normal 2 5 3 5 4 3 3" xfId="30124"/>
    <cellStyle name="Normal 2 5 3 5 4 4" xfId="12492"/>
    <cellStyle name="Normal 2 5 3 5 4 4 2" xfId="26574"/>
    <cellStyle name="Normal 2 5 3 5 4 5" xfId="7487"/>
    <cellStyle name="Normal 2 5 3 5 4 6" xfId="21567"/>
    <cellStyle name="Normal 2 5 3 5 5" xfId="2467"/>
    <cellStyle name="Normal 2 5 3 5 5 2" xfId="17385"/>
    <cellStyle name="Normal 2 5 3 5 5 2 2" xfId="27636"/>
    <cellStyle name="Normal 2 5 3 5 5 3" xfId="13806"/>
    <cellStyle name="Normal 2 5 3 5 5 4" xfId="8549"/>
    <cellStyle name="Normal 2 5 3 5 5 5" xfId="22629"/>
    <cellStyle name="Normal 2 5 3 5 6" xfId="6110"/>
    <cellStyle name="Normal 2 5 3 5 6 2" xfId="15196"/>
    <cellStyle name="Normal 2 5 3 5 6 3" xfId="25200"/>
    <cellStyle name="Normal 2 5 3 5 7" xfId="10003"/>
    <cellStyle name="Normal 2 5 3 5 7 2" xfId="18830"/>
    <cellStyle name="Normal 2 5 3 5 7 3" xfId="29081"/>
    <cellStyle name="Normal 2 5 3 5 8" xfId="11447"/>
    <cellStyle name="Normal 2 5 3 5 8 2" xfId="24173"/>
    <cellStyle name="Normal 2 5 3 5 9" xfId="5081"/>
    <cellStyle name="Normal 2 5 3 5_Degree data" xfId="1630"/>
    <cellStyle name="Normal 2 5 3 6" xfId="229"/>
    <cellStyle name="Normal 2 5 3 6 10" xfId="598"/>
    <cellStyle name="Normal 2 5 3 6 11" xfId="20555"/>
    <cellStyle name="Normal 2 5 3 6 2" xfId="1037"/>
    <cellStyle name="Normal 2 5 3 6 2 2" xfId="2768"/>
    <cellStyle name="Normal 2 5 3 6 2 2 2" xfId="16661"/>
    <cellStyle name="Normal 2 5 3 6 2 2 2 2" xfId="26880"/>
    <cellStyle name="Normal 2 5 3 6 2 2 3" xfId="13083"/>
    <cellStyle name="Normal 2 5 3 6 2 2 4" xfId="7793"/>
    <cellStyle name="Normal 2 5 3 6 2 2 5" xfId="21873"/>
    <cellStyle name="Normal 2 5 3 6 2 3" xfId="4040"/>
    <cellStyle name="Normal 2 5 3 6 2 3 2" xfId="17686"/>
    <cellStyle name="Normal 2 5 3 6 2 3 2 2" xfId="27937"/>
    <cellStyle name="Normal 2 5 3 6 2 3 3" xfId="14107"/>
    <cellStyle name="Normal 2 5 3 6 2 3 4" xfId="8850"/>
    <cellStyle name="Normal 2 5 3 6 2 3 5" xfId="22930"/>
    <cellStyle name="Normal 2 5 3 6 2 4" xfId="6909"/>
    <cellStyle name="Normal 2 5 3 6 2 4 2" xfId="15993"/>
    <cellStyle name="Normal 2 5 3 6 2 4 3" xfId="25997"/>
    <cellStyle name="Normal 2 5 3 6 2 5" xfId="10304"/>
    <cellStyle name="Normal 2 5 3 6 2 5 2" xfId="19131"/>
    <cellStyle name="Normal 2 5 3 6 2 5 3" xfId="29382"/>
    <cellStyle name="Normal 2 5 3 6 2 6" xfId="11748"/>
    <cellStyle name="Normal 2 5 3 6 2 6 2" xfId="24479"/>
    <cellStyle name="Normal 2 5 3 6 2 7" xfId="5387"/>
    <cellStyle name="Normal 2 5 3 6 2 8" xfId="20990"/>
    <cellStyle name="Normal 2 5 3 6 3" xfId="1395"/>
    <cellStyle name="Normal 2 5 3 6 3 2" xfId="3116"/>
    <cellStyle name="Normal 2 5 3 6 3 2 2" xfId="16935"/>
    <cellStyle name="Normal 2 5 3 6 3 2 2 2" xfId="27154"/>
    <cellStyle name="Normal 2 5 3 6 3 2 3" xfId="13357"/>
    <cellStyle name="Normal 2 5 3 6 3 2 4" xfId="8067"/>
    <cellStyle name="Normal 2 5 3 6 3 2 5" xfId="22147"/>
    <cellStyle name="Normal 2 5 3 6 3 3" xfId="4389"/>
    <cellStyle name="Normal 2 5 3 6 3 3 2" xfId="18034"/>
    <cellStyle name="Normal 2 5 3 6 3 3 2 2" xfId="28285"/>
    <cellStyle name="Normal 2 5 3 6 3 3 3" xfId="14455"/>
    <cellStyle name="Normal 2 5 3 6 3 3 4" xfId="9198"/>
    <cellStyle name="Normal 2 5 3 6 3 3 5" xfId="23278"/>
    <cellStyle name="Normal 2 5 3 6 3 4" xfId="7144"/>
    <cellStyle name="Normal 2 5 3 6 3 4 2" xfId="16227"/>
    <cellStyle name="Normal 2 5 3 6 3 4 3" xfId="26231"/>
    <cellStyle name="Normal 2 5 3 6 3 5" xfId="10652"/>
    <cellStyle name="Normal 2 5 3 6 3 5 2" xfId="19479"/>
    <cellStyle name="Normal 2 5 3 6 3 5 3" xfId="29730"/>
    <cellStyle name="Normal 2 5 3 6 3 6" xfId="12098"/>
    <cellStyle name="Normal 2 5 3 6 3 6 2" xfId="24753"/>
    <cellStyle name="Normal 2 5 3 6 3 7" xfId="5661"/>
    <cellStyle name="Normal 2 5 3 6 3 8" xfId="21224"/>
    <cellStyle name="Normal 2 5 3 6 4" xfId="1769"/>
    <cellStyle name="Normal 2 5 3 6 4 2" xfId="3381"/>
    <cellStyle name="Normal 2 5 3 6 4 2 2" xfId="18299"/>
    <cellStyle name="Normal 2 5 3 6 4 2 2 2" xfId="28550"/>
    <cellStyle name="Normal 2 5 3 6 4 2 3" xfId="14720"/>
    <cellStyle name="Normal 2 5 3 6 4 2 4" xfId="9463"/>
    <cellStyle name="Normal 2 5 3 6 4 2 5" xfId="23543"/>
    <cellStyle name="Normal 2 5 3 6 4 3" xfId="10917"/>
    <cellStyle name="Normal 2 5 3 6 4 3 2" xfId="19744"/>
    <cellStyle name="Normal 2 5 3 6 4 3 3" xfId="29995"/>
    <cellStyle name="Normal 2 5 3 6 4 4" xfId="12363"/>
    <cellStyle name="Normal 2 5 3 6 4 4 2" xfId="26445"/>
    <cellStyle name="Normal 2 5 3 6 4 5" xfId="7358"/>
    <cellStyle name="Normal 2 5 3 6 4 6" xfId="21438"/>
    <cellStyle name="Normal 2 5 3 6 5" xfId="2338"/>
    <cellStyle name="Normal 2 5 3 6 5 2" xfId="17254"/>
    <cellStyle name="Normal 2 5 3 6 5 2 2" xfId="27505"/>
    <cellStyle name="Normal 2 5 3 6 5 3" xfId="13675"/>
    <cellStyle name="Normal 2 5 3 6 5 4" xfId="8418"/>
    <cellStyle name="Normal 2 5 3 6 5 5" xfId="22498"/>
    <cellStyle name="Normal 2 5 3 6 6" xfId="6474"/>
    <cellStyle name="Normal 2 5 3 6 6 2" xfId="15558"/>
    <cellStyle name="Normal 2 5 3 6 6 3" xfId="25562"/>
    <cellStyle name="Normal 2 5 3 6 7" xfId="9874"/>
    <cellStyle name="Normal 2 5 3 6 7 2" xfId="18701"/>
    <cellStyle name="Normal 2 5 3 6 7 3" xfId="28952"/>
    <cellStyle name="Normal 2 5 3 6 8" xfId="11318"/>
    <cellStyle name="Normal 2 5 3 6 8 2" xfId="24044"/>
    <cellStyle name="Normal 2 5 3 6 9" xfId="4952"/>
    <cellStyle name="Normal 2 5 3 6_Degree data" xfId="1629"/>
    <cellStyle name="Normal 2 5 3 7" xfId="1028"/>
    <cellStyle name="Normal 2 5 3 7 2" xfId="2759"/>
    <cellStyle name="Normal 2 5 3 7 2 2" xfId="16652"/>
    <cellStyle name="Normal 2 5 3 7 2 2 2" xfId="26871"/>
    <cellStyle name="Normal 2 5 3 7 2 3" xfId="13074"/>
    <cellStyle name="Normal 2 5 3 7 2 4" xfId="7784"/>
    <cellStyle name="Normal 2 5 3 7 2 5" xfId="21864"/>
    <cellStyle name="Normal 2 5 3 7 3" xfId="4031"/>
    <cellStyle name="Normal 2 5 3 7 3 2" xfId="17677"/>
    <cellStyle name="Normal 2 5 3 7 3 2 2" xfId="27928"/>
    <cellStyle name="Normal 2 5 3 7 3 3" xfId="14098"/>
    <cellStyle name="Normal 2 5 3 7 3 4" xfId="8841"/>
    <cellStyle name="Normal 2 5 3 7 3 5" xfId="22921"/>
    <cellStyle name="Normal 2 5 3 7 4" xfId="6900"/>
    <cellStyle name="Normal 2 5 3 7 4 2" xfId="15984"/>
    <cellStyle name="Normal 2 5 3 7 4 3" xfId="25988"/>
    <cellStyle name="Normal 2 5 3 7 5" xfId="10295"/>
    <cellStyle name="Normal 2 5 3 7 5 2" xfId="19122"/>
    <cellStyle name="Normal 2 5 3 7 5 3" xfId="29373"/>
    <cellStyle name="Normal 2 5 3 7 6" xfId="11739"/>
    <cellStyle name="Normal 2 5 3 7 6 2" xfId="24470"/>
    <cellStyle name="Normal 2 5 3 7 7" xfId="5378"/>
    <cellStyle name="Normal 2 5 3 7 8" xfId="20981"/>
    <cellStyle name="Normal 2 5 3 8" xfId="1386"/>
    <cellStyle name="Normal 2 5 3 8 2" xfId="3107"/>
    <cellStyle name="Normal 2 5 3 8 2 2" xfId="16892"/>
    <cellStyle name="Normal 2 5 3 8 2 2 2" xfId="27111"/>
    <cellStyle name="Normal 2 5 3 8 2 3" xfId="13314"/>
    <cellStyle name="Normal 2 5 3 8 2 4" xfId="8024"/>
    <cellStyle name="Normal 2 5 3 8 2 5" xfId="22104"/>
    <cellStyle name="Normal 2 5 3 8 3" xfId="4380"/>
    <cellStyle name="Normal 2 5 3 8 3 2" xfId="18025"/>
    <cellStyle name="Normal 2 5 3 8 3 2 2" xfId="28276"/>
    <cellStyle name="Normal 2 5 3 8 3 3" xfId="14446"/>
    <cellStyle name="Normal 2 5 3 8 3 4" xfId="9189"/>
    <cellStyle name="Normal 2 5 3 8 3 5" xfId="23269"/>
    <cellStyle name="Normal 2 5 3 8 4" xfId="6283"/>
    <cellStyle name="Normal 2 5 3 8 4 2" xfId="15369"/>
    <cellStyle name="Normal 2 5 3 8 4 3" xfId="25373"/>
    <cellStyle name="Normal 2 5 3 8 5" xfId="10643"/>
    <cellStyle name="Normal 2 5 3 8 5 2" xfId="19470"/>
    <cellStyle name="Normal 2 5 3 8 5 3" xfId="29721"/>
    <cellStyle name="Normal 2 5 3 8 6" xfId="12089"/>
    <cellStyle name="Normal 2 5 3 8 6 2" xfId="24710"/>
    <cellStyle name="Normal 2 5 3 8 7" xfId="5618"/>
    <cellStyle name="Normal 2 5 3 8 8" xfId="20366"/>
    <cellStyle name="Normal 2 5 3 9" xfId="1698"/>
    <cellStyle name="Normal 2 5 3 9 2" xfId="3338"/>
    <cellStyle name="Normal 2 5 3 9 2 2" xfId="18256"/>
    <cellStyle name="Normal 2 5 3 9 2 2 2" xfId="28507"/>
    <cellStyle name="Normal 2 5 3 9 2 3" xfId="14677"/>
    <cellStyle name="Normal 2 5 3 9 2 4" xfId="9420"/>
    <cellStyle name="Normal 2 5 3 9 2 5" xfId="23500"/>
    <cellStyle name="Normal 2 5 3 9 3" xfId="10874"/>
    <cellStyle name="Normal 2 5 3 9 3 2" xfId="19701"/>
    <cellStyle name="Normal 2 5 3 9 3 3" xfId="29952"/>
    <cellStyle name="Normal 2 5 3 9 4" xfId="12320"/>
    <cellStyle name="Normal 2 5 3 9 4 2" xfId="26256"/>
    <cellStyle name="Normal 2 5 3 9 5" xfId="7169"/>
    <cellStyle name="Normal 2 5 3 9 6" xfId="21249"/>
    <cellStyle name="Normal 2 5 3_Degree data" xfId="2003"/>
    <cellStyle name="Normal 2 5 4" xfId="130"/>
    <cellStyle name="Normal 2 5 4 10" xfId="2311"/>
    <cellStyle name="Normal 2 5 4 10 2" xfId="9847"/>
    <cellStyle name="Normal 2 5 4 10 2 2" xfId="18674"/>
    <cellStyle name="Normal 2 5 4 10 2 3" xfId="28925"/>
    <cellStyle name="Normal 2 5 4 10 3" xfId="11291"/>
    <cellStyle name="Normal 2 5 4 10 3 2" xfId="27478"/>
    <cellStyle name="Normal 2 5 4 10 4" xfId="8391"/>
    <cellStyle name="Normal 2 5 4 10 5" xfId="22471"/>
    <cellStyle name="Normal 2 5 4 11" xfId="2281"/>
    <cellStyle name="Normal 2 5 4 11 2" xfId="15085"/>
    <cellStyle name="Normal 2 5 4 11 3" xfId="5999"/>
    <cellStyle name="Normal 2 5 4 11 4" xfId="25089"/>
    <cellStyle name="Normal 2 5 4 12" xfId="9817"/>
    <cellStyle name="Normal 2 5 4 12 2" xfId="18644"/>
    <cellStyle name="Normal 2 5 4 12 3" xfId="28895"/>
    <cellStyle name="Normal 2 5 4 13" xfId="11261"/>
    <cellStyle name="Normal 2 5 4 13 2" xfId="23869"/>
    <cellStyle name="Normal 2 5 4 14" xfId="4777"/>
    <cellStyle name="Normal 2 5 4 15" xfId="570"/>
    <cellStyle name="Normal 2 5 4 16" xfId="20082"/>
    <cellStyle name="Normal 2 5 4 2" xfId="314"/>
    <cellStyle name="Normal 2 5 4 2 10" xfId="9949"/>
    <cellStyle name="Normal 2 5 4 2 10 2" xfId="18776"/>
    <cellStyle name="Normal 2 5 4 2 10 3" xfId="29027"/>
    <cellStyle name="Normal 2 5 4 2 11" xfId="11393"/>
    <cellStyle name="Normal 2 5 4 2 11 2" xfId="23902"/>
    <cellStyle name="Normal 2 5 4 2 12" xfId="4810"/>
    <cellStyle name="Normal 2 5 4 2 13" xfId="678"/>
    <cellStyle name="Normal 2 5 4 2 14" xfId="20139"/>
    <cellStyle name="Normal 2 5 4 2 2" xfId="523"/>
    <cellStyle name="Normal 2 5 4 2 2 10" xfId="4914"/>
    <cellStyle name="Normal 2 5 4 2 2 11" xfId="885"/>
    <cellStyle name="Normal 2 5 4 2 2 12" xfId="20343"/>
    <cellStyle name="Normal 2 5 4 2 2 2" xfId="1040"/>
    <cellStyle name="Normal 2 5 4 2 2 2 2" xfId="2771"/>
    <cellStyle name="Normal 2 5 4 2 2 2 2 2" xfId="16506"/>
    <cellStyle name="Normal 2 5 4 2 2 2 2 2 2" xfId="26724"/>
    <cellStyle name="Normal 2 5 4 2 2 2 2 3" xfId="12928"/>
    <cellStyle name="Normal 2 5 4 2 2 2 2 4" xfId="7637"/>
    <cellStyle name="Normal 2 5 4 2 2 2 2 5" xfId="21717"/>
    <cellStyle name="Normal 2 5 4 2 2 2 3" xfId="4043"/>
    <cellStyle name="Normal 2 5 4 2 2 2 3 2" xfId="17689"/>
    <cellStyle name="Normal 2 5 4 2 2 2 3 2 2" xfId="27940"/>
    <cellStyle name="Normal 2 5 4 2 2 2 3 3" xfId="14110"/>
    <cellStyle name="Normal 2 5 4 2 2 2 3 4" xfId="8853"/>
    <cellStyle name="Normal 2 5 4 2 2 2 3 5" xfId="22933"/>
    <cellStyle name="Normal 2 5 4 2 2 2 4" xfId="6753"/>
    <cellStyle name="Normal 2 5 4 2 2 2 4 2" xfId="15837"/>
    <cellStyle name="Normal 2 5 4 2 2 2 4 3" xfId="25841"/>
    <cellStyle name="Normal 2 5 4 2 2 2 5" xfId="10307"/>
    <cellStyle name="Normal 2 5 4 2 2 2 5 2" xfId="19134"/>
    <cellStyle name="Normal 2 5 4 2 2 2 5 3" xfId="29385"/>
    <cellStyle name="Normal 2 5 4 2 2 2 6" xfId="11751"/>
    <cellStyle name="Normal 2 5 4 2 2 2 6 2" xfId="24323"/>
    <cellStyle name="Normal 2 5 4 2 2 2 7" xfId="5231"/>
    <cellStyle name="Normal 2 5 4 2 2 2 8" xfId="20834"/>
    <cellStyle name="Normal 2 5 4 2 2 3" xfId="1398"/>
    <cellStyle name="Normal 2 5 4 2 2 3 2" xfId="3119"/>
    <cellStyle name="Normal 2 5 4 2 2 3 2 2" xfId="16664"/>
    <cellStyle name="Normal 2 5 4 2 2 3 2 2 2" xfId="26883"/>
    <cellStyle name="Normal 2 5 4 2 2 3 2 3" xfId="13086"/>
    <cellStyle name="Normal 2 5 4 2 2 3 2 4" xfId="7796"/>
    <cellStyle name="Normal 2 5 4 2 2 3 2 5" xfId="21876"/>
    <cellStyle name="Normal 2 5 4 2 2 3 3" xfId="4392"/>
    <cellStyle name="Normal 2 5 4 2 2 3 3 2" xfId="18037"/>
    <cellStyle name="Normal 2 5 4 2 2 3 3 2 2" xfId="28288"/>
    <cellStyle name="Normal 2 5 4 2 2 3 3 3" xfId="14458"/>
    <cellStyle name="Normal 2 5 4 2 2 3 3 4" xfId="9201"/>
    <cellStyle name="Normal 2 5 4 2 2 3 3 5" xfId="23281"/>
    <cellStyle name="Normal 2 5 4 2 2 3 4" xfId="6912"/>
    <cellStyle name="Normal 2 5 4 2 2 3 4 2" xfId="15996"/>
    <cellStyle name="Normal 2 5 4 2 2 3 4 3" xfId="26000"/>
    <cellStyle name="Normal 2 5 4 2 2 3 5" xfId="10655"/>
    <cellStyle name="Normal 2 5 4 2 2 3 5 2" xfId="19482"/>
    <cellStyle name="Normal 2 5 4 2 2 3 5 3" xfId="29733"/>
    <cellStyle name="Normal 2 5 4 2 2 3 6" xfId="12101"/>
    <cellStyle name="Normal 2 5 4 2 2 3 6 2" xfId="24482"/>
    <cellStyle name="Normal 2 5 4 2 2 3 7" xfId="5390"/>
    <cellStyle name="Normal 2 5 4 2 2 3 8" xfId="20993"/>
    <cellStyle name="Normal 2 5 4 2 2 4" xfId="2063"/>
    <cellStyle name="Normal 2 5 4 2 2 4 2" xfId="3660"/>
    <cellStyle name="Normal 2 5 4 2 2 4 2 2" xfId="17214"/>
    <cellStyle name="Normal 2 5 4 2 2 4 2 2 2" xfId="27433"/>
    <cellStyle name="Normal 2 5 4 2 2 4 2 3" xfId="13635"/>
    <cellStyle name="Normal 2 5 4 2 2 4 2 4" xfId="8346"/>
    <cellStyle name="Normal 2 5 4 2 2 4 2 5" xfId="22426"/>
    <cellStyle name="Normal 2 5 4 2 2 4 3" xfId="4728"/>
    <cellStyle name="Normal 2 5 4 2 2 4 3 2" xfId="18578"/>
    <cellStyle name="Normal 2 5 4 2 2 4 3 2 2" xfId="28829"/>
    <cellStyle name="Normal 2 5 4 2 2 4 3 3" xfId="14999"/>
    <cellStyle name="Normal 2 5 4 2 2 4 3 4" xfId="9742"/>
    <cellStyle name="Normal 2 5 4 2 2 4 3 5" xfId="23822"/>
    <cellStyle name="Normal 2 5 4 2 2 4 4" xfId="6434"/>
    <cellStyle name="Normal 2 5 4 2 2 4 4 2" xfId="15520"/>
    <cellStyle name="Normal 2 5 4 2 2 4 4 3" xfId="25524"/>
    <cellStyle name="Normal 2 5 4 2 2 4 5" xfId="11196"/>
    <cellStyle name="Normal 2 5 4 2 2 4 5 2" xfId="20023"/>
    <cellStyle name="Normal 2 5 4 2 2 4 5 3" xfId="30274"/>
    <cellStyle name="Normal 2 5 4 2 2 4 6" xfId="12642"/>
    <cellStyle name="Normal 2 5 4 2 2 4 6 2" xfId="25032"/>
    <cellStyle name="Normal 2 5 4 2 2 4 7" xfId="5940"/>
    <cellStyle name="Normal 2 5 4 2 2 4 8" xfId="20517"/>
    <cellStyle name="Normal 2 5 4 2 2 5" xfId="2617"/>
    <cellStyle name="Normal 2 5 4 2 2 5 2" xfId="16363"/>
    <cellStyle name="Normal 2 5 4 2 2 5 2 2" xfId="26407"/>
    <cellStyle name="Normal 2 5 4 2 2 5 3" xfId="12753"/>
    <cellStyle name="Normal 2 5 4 2 2 5 4" xfId="7320"/>
    <cellStyle name="Normal 2 5 4 2 2 5 5" xfId="21400"/>
    <cellStyle name="Normal 2 5 4 2 2 6" xfId="3890"/>
    <cellStyle name="Normal 2 5 4 2 2 6 2" xfId="17535"/>
    <cellStyle name="Normal 2 5 4 2 2 6 2 2" xfId="27786"/>
    <cellStyle name="Normal 2 5 4 2 2 6 3" xfId="13956"/>
    <cellStyle name="Normal 2 5 4 2 2 6 4" xfId="8699"/>
    <cellStyle name="Normal 2 5 4 2 2 6 5" xfId="22779"/>
    <cellStyle name="Normal 2 5 4 2 2 7" xfId="6260"/>
    <cellStyle name="Normal 2 5 4 2 2 7 2" xfId="15346"/>
    <cellStyle name="Normal 2 5 4 2 2 7 3" xfId="25350"/>
    <cellStyle name="Normal 2 5 4 2 2 8" xfId="10153"/>
    <cellStyle name="Normal 2 5 4 2 2 8 2" xfId="18980"/>
    <cellStyle name="Normal 2 5 4 2 2 8 3" xfId="29231"/>
    <cellStyle name="Normal 2 5 4 2 2 9" xfId="11597"/>
    <cellStyle name="Normal 2 5 4 2 2 9 2" xfId="24006"/>
    <cellStyle name="Normal 2 5 4 2 2_Degree data" xfId="1626"/>
    <cellStyle name="Normal 2 5 4 2 3" xfId="416"/>
    <cellStyle name="Normal 2 5 4 2 3 10" xfId="779"/>
    <cellStyle name="Normal 2 5 4 2 3 11" xfId="20239"/>
    <cellStyle name="Normal 2 5 4 2 3 2" xfId="1041"/>
    <cellStyle name="Normal 2 5 4 2 3 2 2" xfId="2772"/>
    <cellStyle name="Normal 2 5 4 2 3 2 2 2" xfId="16665"/>
    <cellStyle name="Normal 2 5 4 2 3 2 2 2 2" xfId="26884"/>
    <cellStyle name="Normal 2 5 4 2 3 2 2 3" xfId="13087"/>
    <cellStyle name="Normal 2 5 4 2 3 2 2 4" xfId="7797"/>
    <cellStyle name="Normal 2 5 4 2 3 2 2 5" xfId="21877"/>
    <cellStyle name="Normal 2 5 4 2 3 2 3" xfId="4044"/>
    <cellStyle name="Normal 2 5 4 2 3 2 3 2" xfId="17690"/>
    <cellStyle name="Normal 2 5 4 2 3 2 3 2 2" xfId="27941"/>
    <cellStyle name="Normal 2 5 4 2 3 2 3 3" xfId="14111"/>
    <cellStyle name="Normal 2 5 4 2 3 2 3 4" xfId="8854"/>
    <cellStyle name="Normal 2 5 4 2 3 2 3 5" xfId="22934"/>
    <cellStyle name="Normal 2 5 4 2 3 2 4" xfId="6913"/>
    <cellStyle name="Normal 2 5 4 2 3 2 4 2" xfId="15997"/>
    <cellStyle name="Normal 2 5 4 2 3 2 4 3" xfId="26001"/>
    <cellStyle name="Normal 2 5 4 2 3 2 5" xfId="10308"/>
    <cellStyle name="Normal 2 5 4 2 3 2 5 2" xfId="19135"/>
    <cellStyle name="Normal 2 5 4 2 3 2 5 3" xfId="29386"/>
    <cellStyle name="Normal 2 5 4 2 3 2 6" xfId="11752"/>
    <cellStyle name="Normal 2 5 4 2 3 2 6 2" xfId="24483"/>
    <cellStyle name="Normal 2 5 4 2 3 2 7" xfId="5391"/>
    <cellStyle name="Normal 2 5 4 2 3 2 8" xfId="20994"/>
    <cellStyle name="Normal 2 5 4 2 3 3" xfId="1399"/>
    <cellStyle name="Normal 2 5 4 2 3 3 2" xfId="3120"/>
    <cellStyle name="Normal 2 5 4 2 3 3 2 2" xfId="17110"/>
    <cellStyle name="Normal 2 5 4 2 3 3 2 2 2" xfId="27329"/>
    <cellStyle name="Normal 2 5 4 2 3 3 2 3" xfId="13531"/>
    <cellStyle name="Normal 2 5 4 2 3 3 2 4" xfId="8242"/>
    <cellStyle name="Normal 2 5 4 2 3 3 2 5" xfId="22322"/>
    <cellStyle name="Normal 2 5 4 2 3 3 3" xfId="4393"/>
    <cellStyle name="Normal 2 5 4 2 3 3 3 2" xfId="18038"/>
    <cellStyle name="Normal 2 5 4 2 3 3 3 2 2" xfId="28289"/>
    <cellStyle name="Normal 2 5 4 2 3 3 3 3" xfId="14459"/>
    <cellStyle name="Normal 2 5 4 2 3 3 3 4" xfId="9202"/>
    <cellStyle name="Normal 2 5 4 2 3 3 3 5" xfId="23282"/>
    <cellStyle name="Normal 2 5 4 2 3 3 4" xfId="6649"/>
    <cellStyle name="Normal 2 5 4 2 3 3 4 2" xfId="15733"/>
    <cellStyle name="Normal 2 5 4 2 3 3 4 3" xfId="25737"/>
    <cellStyle name="Normal 2 5 4 2 3 3 5" xfId="10656"/>
    <cellStyle name="Normal 2 5 4 2 3 3 5 2" xfId="19483"/>
    <cellStyle name="Normal 2 5 4 2 3 3 5 3" xfId="29734"/>
    <cellStyle name="Normal 2 5 4 2 3 3 6" xfId="12102"/>
    <cellStyle name="Normal 2 5 4 2 3 3 6 2" xfId="24928"/>
    <cellStyle name="Normal 2 5 4 2 3 3 7" xfId="5836"/>
    <cellStyle name="Normal 2 5 4 2 3 3 8" xfId="20730"/>
    <cellStyle name="Normal 2 5 4 2 3 4" xfId="1956"/>
    <cellStyle name="Normal 2 5 4 2 3 4 2" xfId="3556"/>
    <cellStyle name="Normal 2 5 4 2 3 4 2 2" xfId="18474"/>
    <cellStyle name="Normal 2 5 4 2 3 4 2 2 2" xfId="28725"/>
    <cellStyle name="Normal 2 5 4 2 3 4 2 3" xfId="14895"/>
    <cellStyle name="Normal 2 5 4 2 3 4 2 4" xfId="9638"/>
    <cellStyle name="Normal 2 5 4 2 3 4 2 5" xfId="23718"/>
    <cellStyle name="Normal 2 5 4 2 3 4 3" xfId="11092"/>
    <cellStyle name="Normal 2 5 4 2 3 4 3 2" xfId="19919"/>
    <cellStyle name="Normal 2 5 4 2 3 4 3 3" xfId="30170"/>
    <cellStyle name="Normal 2 5 4 2 3 4 4" xfId="12538"/>
    <cellStyle name="Normal 2 5 4 2 3 4 4 2" xfId="26620"/>
    <cellStyle name="Normal 2 5 4 2 3 4 5" xfId="7533"/>
    <cellStyle name="Normal 2 5 4 2 3 4 6" xfId="21613"/>
    <cellStyle name="Normal 2 5 4 2 3 5" xfId="2513"/>
    <cellStyle name="Normal 2 5 4 2 3 5 2" xfId="17431"/>
    <cellStyle name="Normal 2 5 4 2 3 5 2 2" xfId="27682"/>
    <cellStyle name="Normal 2 5 4 2 3 5 3" xfId="13852"/>
    <cellStyle name="Normal 2 5 4 2 3 5 4" xfId="8595"/>
    <cellStyle name="Normal 2 5 4 2 3 5 5" xfId="22675"/>
    <cellStyle name="Normal 2 5 4 2 3 6" xfId="6156"/>
    <cellStyle name="Normal 2 5 4 2 3 6 2" xfId="15242"/>
    <cellStyle name="Normal 2 5 4 2 3 6 3" xfId="25246"/>
    <cellStyle name="Normal 2 5 4 2 3 7" xfId="10049"/>
    <cellStyle name="Normal 2 5 4 2 3 7 2" xfId="18876"/>
    <cellStyle name="Normal 2 5 4 2 3 7 3" xfId="29127"/>
    <cellStyle name="Normal 2 5 4 2 3 8" xfId="11493"/>
    <cellStyle name="Normal 2 5 4 2 3 8 2" xfId="24219"/>
    <cellStyle name="Normal 2 5 4 2 3 9" xfId="5127"/>
    <cellStyle name="Normal 2 5 4 2 3_Degree data" xfId="1676"/>
    <cellStyle name="Normal 2 5 4 2 4" xfId="1039"/>
    <cellStyle name="Normal 2 5 4 2 4 2" xfId="2770"/>
    <cellStyle name="Normal 2 5 4 2 4 2 2" xfId="16447"/>
    <cellStyle name="Normal 2 5 4 2 4 2 2 2" xfId="26520"/>
    <cellStyle name="Normal 2 5 4 2 4 2 3" xfId="12733"/>
    <cellStyle name="Normal 2 5 4 2 4 2 4" xfId="7433"/>
    <cellStyle name="Normal 2 5 4 2 4 2 5" xfId="21513"/>
    <cellStyle name="Normal 2 5 4 2 4 3" xfId="4042"/>
    <cellStyle name="Normal 2 5 4 2 4 3 2" xfId="17688"/>
    <cellStyle name="Normal 2 5 4 2 4 3 2 2" xfId="27939"/>
    <cellStyle name="Normal 2 5 4 2 4 3 3" xfId="14109"/>
    <cellStyle name="Normal 2 5 4 2 4 3 4" xfId="8852"/>
    <cellStyle name="Normal 2 5 4 2 4 3 5" xfId="22932"/>
    <cellStyle name="Normal 2 5 4 2 4 4" xfId="6549"/>
    <cellStyle name="Normal 2 5 4 2 4 4 2" xfId="15633"/>
    <cellStyle name="Normal 2 5 4 2 4 4 3" xfId="25637"/>
    <cellStyle name="Normal 2 5 4 2 4 5" xfId="10306"/>
    <cellStyle name="Normal 2 5 4 2 4 5 2" xfId="19133"/>
    <cellStyle name="Normal 2 5 4 2 4 5 3" xfId="29384"/>
    <cellStyle name="Normal 2 5 4 2 4 6" xfId="11750"/>
    <cellStyle name="Normal 2 5 4 2 4 6 2" xfId="24119"/>
    <cellStyle name="Normal 2 5 4 2 4 7" xfId="5027"/>
    <cellStyle name="Normal 2 5 4 2 4 8" xfId="20630"/>
    <cellStyle name="Normal 2 5 4 2 5" xfId="1397"/>
    <cellStyle name="Normal 2 5 4 2 5 2" xfId="3118"/>
    <cellStyle name="Normal 2 5 4 2 5 2 2" xfId="16663"/>
    <cellStyle name="Normal 2 5 4 2 5 2 2 2" xfId="26882"/>
    <cellStyle name="Normal 2 5 4 2 5 2 3" xfId="13085"/>
    <cellStyle name="Normal 2 5 4 2 5 2 4" xfId="7795"/>
    <cellStyle name="Normal 2 5 4 2 5 2 5" xfId="21875"/>
    <cellStyle name="Normal 2 5 4 2 5 3" xfId="4391"/>
    <cellStyle name="Normal 2 5 4 2 5 3 2" xfId="18036"/>
    <cellStyle name="Normal 2 5 4 2 5 3 2 2" xfId="28287"/>
    <cellStyle name="Normal 2 5 4 2 5 3 3" xfId="14457"/>
    <cellStyle name="Normal 2 5 4 2 5 3 4" xfId="9200"/>
    <cellStyle name="Normal 2 5 4 2 5 3 5" xfId="23280"/>
    <cellStyle name="Normal 2 5 4 2 5 4" xfId="6911"/>
    <cellStyle name="Normal 2 5 4 2 5 4 2" xfId="15995"/>
    <cellStyle name="Normal 2 5 4 2 5 4 3" xfId="25999"/>
    <cellStyle name="Normal 2 5 4 2 5 5" xfId="10654"/>
    <cellStyle name="Normal 2 5 4 2 5 5 2" xfId="19481"/>
    <cellStyle name="Normal 2 5 4 2 5 5 3" xfId="29732"/>
    <cellStyle name="Normal 2 5 4 2 5 6" xfId="12100"/>
    <cellStyle name="Normal 2 5 4 2 5 6 2" xfId="24481"/>
    <cellStyle name="Normal 2 5 4 2 5 7" xfId="5389"/>
    <cellStyle name="Normal 2 5 4 2 5 8" xfId="20992"/>
    <cellStyle name="Normal 2 5 4 2 6" xfId="1854"/>
    <cellStyle name="Normal 2 5 4 2 6 2" xfId="3456"/>
    <cellStyle name="Normal 2 5 4 2 6 2 2" xfId="17010"/>
    <cellStyle name="Normal 2 5 4 2 6 2 2 2" xfId="27229"/>
    <cellStyle name="Normal 2 5 4 2 6 2 3" xfId="13431"/>
    <cellStyle name="Normal 2 5 4 2 6 2 4" xfId="8142"/>
    <cellStyle name="Normal 2 5 4 2 6 2 5" xfId="22222"/>
    <cellStyle name="Normal 2 5 4 2 6 3" xfId="4669"/>
    <cellStyle name="Normal 2 5 4 2 6 3 2" xfId="18374"/>
    <cellStyle name="Normal 2 5 4 2 6 3 2 2" xfId="28625"/>
    <cellStyle name="Normal 2 5 4 2 6 3 3" xfId="14795"/>
    <cellStyle name="Normal 2 5 4 2 6 3 4" xfId="9538"/>
    <cellStyle name="Normal 2 5 4 2 6 3 5" xfId="23618"/>
    <cellStyle name="Normal 2 5 4 2 6 4" xfId="6330"/>
    <cellStyle name="Normal 2 5 4 2 6 4 2" xfId="15416"/>
    <cellStyle name="Normal 2 5 4 2 6 4 3" xfId="25420"/>
    <cellStyle name="Normal 2 5 4 2 6 5" xfId="10992"/>
    <cellStyle name="Normal 2 5 4 2 6 5 2" xfId="19819"/>
    <cellStyle name="Normal 2 5 4 2 6 5 3" xfId="30070"/>
    <cellStyle name="Normal 2 5 4 2 6 6" xfId="12438"/>
    <cellStyle name="Normal 2 5 4 2 6 6 2" xfId="24828"/>
    <cellStyle name="Normal 2 5 4 2 6 7" xfId="5736"/>
    <cellStyle name="Normal 2 5 4 2 6 8" xfId="20413"/>
    <cellStyle name="Normal 2 5 4 2 7" xfId="2413"/>
    <cellStyle name="Normal 2 5 4 2 7 2" xfId="16259"/>
    <cellStyle name="Normal 2 5 4 2 7 2 2" xfId="26303"/>
    <cellStyle name="Normal 2 5 4 2 7 3" xfId="12774"/>
    <cellStyle name="Normal 2 5 4 2 7 4" xfId="7216"/>
    <cellStyle name="Normal 2 5 4 2 7 5" xfId="21296"/>
    <cellStyle name="Normal 2 5 4 2 8" xfId="3831"/>
    <cellStyle name="Normal 2 5 4 2 8 2" xfId="17331"/>
    <cellStyle name="Normal 2 5 4 2 8 2 2" xfId="27582"/>
    <cellStyle name="Normal 2 5 4 2 8 3" xfId="13752"/>
    <cellStyle name="Normal 2 5 4 2 8 4" xfId="8495"/>
    <cellStyle name="Normal 2 5 4 2 8 5" xfId="22575"/>
    <cellStyle name="Normal 2 5 4 2 9" xfId="6056"/>
    <cellStyle name="Normal 2 5 4 2 9 2" xfId="15142"/>
    <cellStyle name="Normal 2 5 4 2 9 3" xfId="25146"/>
    <cellStyle name="Normal 2 5 4 2_Degree data" xfId="1627"/>
    <cellStyle name="Normal 2 5 4 3" xfId="359"/>
    <cellStyle name="Normal 2 5 4 3 10" xfId="11436"/>
    <cellStyle name="Normal 2 5 4 3 10 2" xfId="23945"/>
    <cellStyle name="Normal 2 5 4 3 11" xfId="4853"/>
    <cellStyle name="Normal 2 5 4 3 12" xfId="722"/>
    <cellStyle name="Normal 2 5 4 3 13" xfId="20182"/>
    <cellStyle name="Normal 2 5 4 3 2" xfId="461"/>
    <cellStyle name="Normal 2 5 4 3 2 10" xfId="824"/>
    <cellStyle name="Normal 2 5 4 3 2 11" xfId="20282"/>
    <cellStyle name="Normal 2 5 4 3 2 2" xfId="1043"/>
    <cellStyle name="Normal 2 5 4 3 2 2 2" xfId="2774"/>
    <cellStyle name="Normal 2 5 4 3 2 2 2 2" xfId="16667"/>
    <cellStyle name="Normal 2 5 4 3 2 2 2 2 2" xfId="26886"/>
    <cellStyle name="Normal 2 5 4 3 2 2 2 3" xfId="13089"/>
    <cellStyle name="Normal 2 5 4 3 2 2 2 4" xfId="7799"/>
    <cellStyle name="Normal 2 5 4 3 2 2 2 5" xfId="21879"/>
    <cellStyle name="Normal 2 5 4 3 2 2 3" xfId="4046"/>
    <cellStyle name="Normal 2 5 4 3 2 2 3 2" xfId="17692"/>
    <cellStyle name="Normal 2 5 4 3 2 2 3 2 2" xfId="27943"/>
    <cellStyle name="Normal 2 5 4 3 2 2 3 3" xfId="14113"/>
    <cellStyle name="Normal 2 5 4 3 2 2 3 4" xfId="8856"/>
    <cellStyle name="Normal 2 5 4 3 2 2 3 5" xfId="22936"/>
    <cellStyle name="Normal 2 5 4 3 2 2 4" xfId="6915"/>
    <cellStyle name="Normal 2 5 4 3 2 2 4 2" xfId="15999"/>
    <cellStyle name="Normal 2 5 4 3 2 2 4 3" xfId="26003"/>
    <cellStyle name="Normal 2 5 4 3 2 2 5" xfId="10310"/>
    <cellStyle name="Normal 2 5 4 3 2 2 5 2" xfId="19137"/>
    <cellStyle name="Normal 2 5 4 3 2 2 5 3" xfId="29388"/>
    <cellStyle name="Normal 2 5 4 3 2 2 6" xfId="11754"/>
    <cellStyle name="Normal 2 5 4 3 2 2 6 2" xfId="24485"/>
    <cellStyle name="Normal 2 5 4 3 2 2 7" xfId="5393"/>
    <cellStyle name="Normal 2 5 4 3 2 2 8" xfId="20996"/>
    <cellStyle name="Normal 2 5 4 3 2 3" xfId="1401"/>
    <cellStyle name="Normal 2 5 4 3 2 3 2" xfId="3122"/>
    <cellStyle name="Normal 2 5 4 3 2 3 2 2" xfId="17153"/>
    <cellStyle name="Normal 2 5 4 3 2 3 2 2 2" xfId="27372"/>
    <cellStyle name="Normal 2 5 4 3 2 3 2 3" xfId="13574"/>
    <cellStyle name="Normal 2 5 4 3 2 3 2 4" xfId="8285"/>
    <cellStyle name="Normal 2 5 4 3 2 3 2 5" xfId="22365"/>
    <cellStyle name="Normal 2 5 4 3 2 3 3" xfId="4395"/>
    <cellStyle name="Normal 2 5 4 3 2 3 3 2" xfId="18040"/>
    <cellStyle name="Normal 2 5 4 3 2 3 3 2 2" xfId="28291"/>
    <cellStyle name="Normal 2 5 4 3 2 3 3 3" xfId="14461"/>
    <cellStyle name="Normal 2 5 4 3 2 3 3 4" xfId="9204"/>
    <cellStyle name="Normal 2 5 4 3 2 3 3 5" xfId="23284"/>
    <cellStyle name="Normal 2 5 4 3 2 3 4" xfId="6692"/>
    <cellStyle name="Normal 2 5 4 3 2 3 4 2" xfId="15776"/>
    <cellStyle name="Normal 2 5 4 3 2 3 4 3" xfId="25780"/>
    <cellStyle name="Normal 2 5 4 3 2 3 5" xfId="10658"/>
    <cellStyle name="Normal 2 5 4 3 2 3 5 2" xfId="19485"/>
    <cellStyle name="Normal 2 5 4 3 2 3 5 3" xfId="29736"/>
    <cellStyle name="Normal 2 5 4 3 2 3 6" xfId="12104"/>
    <cellStyle name="Normal 2 5 4 3 2 3 6 2" xfId="24971"/>
    <cellStyle name="Normal 2 5 4 3 2 3 7" xfId="5879"/>
    <cellStyle name="Normal 2 5 4 3 2 3 8" xfId="20773"/>
    <cellStyle name="Normal 2 5 4 3 2 4" xfId="2001"/>
    <cellStyle name="Normal 2 5 4 3 2 4 2" xfId="3599"/>
    <cellStyle name="Normal 2 5 4 3 2 4 2 2" xfId="18517"/>
    <cellStyle name="Normal 2 5 4 3 2 4 2 2 2" xfId="28768"/>
    <cellStyle name="Normal 2 5 4 3 2 4 2 3" xfId="14938"/>
    <cellStyle name="Normal 2 5 4 3 2 4 2 4" xfId="9681"/>
    <cellStyle name="Normal 2 5 4 3 2 4 2 5" xfId="23761"/>
    <cellStyle name="Normal 2 5 4 3 2 4 3" xfId="11135"/>
    <cellStyle name="Normal 2 5 4 3 2 4 3 2" xfId="19962"/>
    <cellStyle name="Normal 2 5 4 3 2 4 3 3" xfId="30213"/>
    <cellStyle name="Normal 2 5 4 3 2 4 4" xfId="12581"/>
    <cellStyle name="Normal 2 5 4 3 2 4 4 2" xfId="26663"/>
    <cellStyle name="Normal 2 5 4 3 2 4 5" xfId="7576"/>
    <cellStyle name="Normal 2 5 4 3 2 4 6" xfId="21656"/>
    <cellStyle name="Normal 2 5 4 3 2 5" xfId="2556"/>
    <cellStyle name="Normal 2 5 4 3 2 5 2" xfId="17474"/>
    <cellStyle name="Normal 2 5 4 3 2 5 2 2" xfId="27725"/>
    <cellStyle name="Normal 2 5 4 3 2 5 3" xfId="13895"/>
    <cellStyle name="Normal 2 5 4 3 2 5 4" xfId="8638"/>
    <cellStyle name="Normal 2 5 4 3 2 5 5" xfId="22718"/>
    <cellStyle name="Normal 2 5 4 3 2 6" xfId="6199"/>
    <cellStyle name="Normal 2 5 4 3 2 6 2" xfId="15285"/>
    <cellStyle name="Normal 2 5 4 3 2 6 3" xfId="25289"/>
    <cellStyle name="Normal 2 5 4 3 2 7" xfId="10092"/>
    <cellStyle name="Normal 2 5 4 3 2 7 2" xfId="18919"/>
    <cellStyle name="Normal 2 5 4 3 2 7 3" xfId="29170"/>
    <cellStyle name="Normal 2 5 4 3 2 8" xfId="11536"/>
    <cellStyle name="Normal 2 5 4 3 2 8 2" xfId="24262"/>
    <cellStyle name="Normal 2 5 4 3 2 9" xfId="5170"/>
    <cellStyle name="Normal 2 5 4 3 2_Degree data" xfId="1731"/>
    <cellStyle name="Normal 2 5 4 3 3" xfId="1042"/>
    <cellStyle name="Normal 2 5 4 3 3 2" xfId="2773"/>
    <cellStyle name="Normal 2 5 4 3 3 2 2" xfId="16490"/>
    <cellStyle name="Normal 2 5 4 3 3 2 2 2" xfId="26563"/>
    <cellStyle name="Normal 2 5 4 3 3 2 3" xfId="12722"/>
    <cellStyle name="Normal 2 5 4 3 3 2 4" xfId="7476"/>
    <cellStyle name="Normal 2 5 4 3 3 2 5" xfId="21556"/>
    <cellStyle name="Normal 2 5 4 3 3 3" xfId="4045"/>
    <cellStyle name="Normal 2 5 4 3 3 3 2" xfId="17691"/>
    <cellStyle name="Normal 2 5 4 3 3 3 2 2" xfId="27942"/>
    <cellStyle name="Normal 2 5 4 3 3 3 3" xfId="14112"/>
    <cellStyle name="Normal 2 5 4 3 3 3 4" xfId="8855"/>
    <cellStyle name="Normal 2 5 4 3 3 3 5" xfId="22935"/>
    <cellStyle name="Normal 2 5 4 3 3 4" xfId="6592"/>
    <cellStyle name="Normal 2 5 4 3 3 4 2" xfId="15676"/>
    <cellStyle name="Normal 2 5 4 3 3 4 3" xfId="25680"/>
    <cellStyle name="Normal 2 5 4 3 3 5" xfId="10309"/>
    <cellStyle name="Normal 2 5 4 3 3 5 2" xfId="19136"/>
    <cellStyle name="Normal 2 5 4 3 3 5 3" xfId="29387"/>
    <cellStyle name="Normal 2 5 4 3 3 6" xfId="11753"/>
    <cellStyle name="Normal 2 5 4 3 3 6 2" xfId="24162"/>
    <cellStyle name="Normal 2 5 4 3 3 7" xfId="5070"/>
    <cellStyle name="Normal 2 5 4 3 3 8" xfId="20673"/>
    <cellStyle name="Normal 2 5 4 3 4" xfId="1400"/>
    <cellStyle name="Normal 2 5 4 3 4 2" xfId="3121"/>
    <cellStyle name="Normal 2 5 4 3 4 2 2" xfId="16666"/>
    <cellStyle name="Normal 2 5 4 3 4 2 2 2" xfId="26885"/>
    <cellStyle name="Normal 2 5 4 3 4 2 3" xfId="13088"/>
    <cellStyle name="Normal 2 5 4 3 4 2 4" xfId="7798"/>
    <cellStyle name="Normal 2 5 4 3 4 2 5" xfId="21878"/>
    <cellStyle name="Normal 2 5 4 3 4 3" xfId="4394"/>
    <cellStyle name="Normal 2 5 4 3 4 3 2" xfId="18039"/>
    <cellStyle name="Normal 2 5 4 3 4 3 2 2" xfId="28290"/>
    <cellStyle name="Normal 2 5 4 3 4 3 3" xfId="14460"/>
    <cellStyle name="Normal 2 5 4 3 4 3 4" xfId="9203"/>
    <cellStyle name="Normal 2 5 4 3 4 3 5" xfId="23283"/>
    <cellStyle name="Normal 2 5 4 3 4 4" xfId="6914"/>
    <cellStyle name="Normal 2 5 4 3 4 4 2" xfId="15998"/>
    <cellStyle name="Normal 2 5 4 3 4 4 3" xfId="26002"/>
    <cellStyle name="Normal 2 5 4 3 4 5" xfId="10657"/>
    <cellStyle name="Normal 2 5 4 3 4 5 2" xfId="19484"/>
    <cellStyle name="Normal 2 5 4 3 4 5 3" xfId="29735"/>
    <cellStyle name="Normal 2 5 4 3 4 6" xfId="12103"/>
    <cellStyle name="Normal 2 5 4 3 4 6 2" xfId="24484"/>
    <cellStyle name="Normal 2 5 4 3 4 7" xfId="5392"/>
    <cellStyle name="Normal 2 5 4 3 4 8" xfId="20995"/>
    <cellStyle name="Normal 2 5 4 3 5" xfId="1899"/>
    <cellStyle name="Normal 2 5 4 3 5 2" xfId="3499"/>
    <cellStyle name="Normal 2 5 4 3 5 2 2" xfId="17053"/>
    <cellStyle name="Normal 2 5 4 3 5 2 2 2" xfId="27272"/>
    <cellStyle name="Normal 2 5 4 3 5 2 3" xfId="13474"/>
    <cellStyle name="Normal 2 5 4 3 5 2 4" xfId="8185"/>
    <cellStyle name="Normal 2 5 4 3 5 2 5" xfId="22265"/>
    <cellStyle name="Normal 2 5 4 3 5 3" xfId="4712"/>
    <cellStyle name="Normal 2 5 4 3 5 3 2" xfId="18417"/>
    <cellStyle name="Normal 2 5 4 3 5 3 2 2" xfId="28668"/>
    <cellStyle name="Normal 2 5 4 3 5 3 3" xfId="14838"/>
    <cellStyle name="Normal 2 5 4 3 5 3 4" xfId="9581"/>
    <cellStyle name="Normal 2 5 4 3 5 3 5" xfId="23661"/>
    <cellStyle name="Normal 2 5 4 3 5 4" xfId="6373"/>
    <cellStyle name="Normal 2 5 4 3 5 4 2" xfId="15459"/>
    <cellStyle name="Normal 2 5 4 3 5 4 3" xfId="25463"/>
    <cellStyle name="Normal 2 5 4 3 5 5" xfId="11035"/>
    <cellStyle name="Normal 2 5 4 3 5 5 2" xfId="19862"/>
    <cellStyle name="Normal 2 5 4 3 5 5 3" xfId="30113"/>
    <cellStyle name="Normal 2 5 4 3 5 6" xfId="12481"/>
    <cellStyle name="Normal 2 5 4 3 5 6 2" xfId="24871"/>
    <cellStyle name="Normal 2 5 4 3 5 7" xfId="5779"/>
    <cellStyle name="Normal 2 5 4 3 5 8" xfId="20456"/>
    <cellStyle name="Normal 2 5 4 3 6" xfId="2456"/>
    <cellStyle name="Normal 2 5 4 3 6 2" xfId="16302"/>
    <cellStyle name="Normal 2 5 4 3 6 2 2" xfId="26346"/>
    <cellStyle name="Normal 2 5 4 3 6 3" xfId="12817"/>
    <cellStyle name="Normal 2 5 4 3 6 4" xfId="7259"/>
    <cellStyle name="Normal 2 5 4 3 6 5" xfId="21339"/>
    <cellStyle name="Normal 2 5 4 3 7" xfId="3874"/>
    <cellStyle name="Normal 2 5 4 3 7 2" xfId="17374"/>
    <cellStyle name="Normal 2 5 4 3 7 2 2" xfId="27625"/>
    <cellStyle name="Normal 2 5 4 3 7 3" xfId="13795"/>
    <cellStyle name="Normal 2 5 4 3 7 4" xfId="8538"/>
    <cellStyle name="Normal 2 5 4 3 7 5" xfId="22618"/>
    <cellStyle name="Normal 2 5 4 3 8" xfId="6099"/>
    <cellStyle name="Normal 2 5 4 3 8 2" xfId="15185"/>
    <cellStyle name="Normal 2 5 4 3 8 3" xfId="25189"/>
    <cellStyle name="Normal 2 5 4 3 9" xfId="9992"/>
    <cellStyle name="Normal 2 5 4 3 9 2" xfId="18819"/>
    <cellStyle name="Normal 2 5 4 3 9 3" xfId="29070"/>
    <cellStyle name="Normal 2 5 4 3_Degree data" xfId="2075"/>
    <cellStyle name="Normal 2 5 4 4" xfId="277"/>
    <cellStyle name="Normal 2 5 4 4 10" xfId="11360"/>
    <cellStyle name="Normal 2 5 4 4 10 2" xfId="23974"/>
    <cellStyle name="Normal 2 5 4 4 11" xfId="4882"/>
    <cellStyle name="Normal 2 5 4 4 12" xfId="642"/>
    <cellStyle name="Normal 2 5 4 4 13" xfId="20106"/>
    <cellStyle name="Normal 2 5 4 4 2" xfId="491"/>
    <cellStyle name="Normal 2 5 4 4 2 10" xfId="853"/>
    <cellStyle name="Normal 2 5 4 4 2 11" xfId="20311"/>
    <cellStyle name="Normal 2 5 4 4 2 2" xfId="1045"/>
    <cellStyle name="Normal 2 5 4 4 2 2 2" xfId="2776"/>
    <cellStyle name="Normal 2 5 4 4 2 2 2 2" xfId="16669"/>
    <cellStyle name="Normal 2 5 4 4 2 2 2 2 2" xfId="26888"/>
    <cellStyle name="Normal 2 5 4 4 2 2 2 3" xfId="13091"/>
    <cellStyle name="Normal 2 5 4 4 2 2 2 4" xfId="7801"/>
    <cellStyle name="Normal 2 5 4 4 2 2 2 5" xfId="21881"/>
    <cellStyle name="Normal 2 5 4 4 2 2 3" xfId="4048"/>
    <cellStyle name="Normal 2 5 4 4 2 2 3 2" xfId="17694"/>
    <cellStyle name="Normal 2 5 4 4 2 2 3 2 2" xfId="27945"/>
    <cellStyle name="Normal 2 5 4 4 2 2 3 3" xfId="14115"/>
    <cellStyle name="Normal 2 5 4 4 2 2 3 4" xfId="8858"/>
    <cellStyle name="Normal 2 5 4 4 2 2 3 5" xfId="22938"/>
    <cellStyle name="Normal 2 5 4 4 2 2 4" xfId="6917"/>
    <cellStyle name="Normal 2 5 4 4 2 2 4 2" xfId="16001"/>
    <cellStyle name="Normal 2 5 4 4 2 2 4 3" xfId="26005"/>
    <cellStyle name="Normal 2 5 4 4 2 2 5" xfId="10312"/>
    <cellStyle name="Normal 2 5 4 4 2 2 5 2" xfId="19139"/>
    <cellStyle name="Normal 2 5 4 4 2 2 5 3" xfId="29390"/>
    <cellStyle name="Normal 2 5 4 4 2 2 6" xfId="11756"/>
    <cellStyle name="Normal 2 5 4 4 2 2 6 2" xfId="24487"/>
    <cellStyle name="Normal 2 5 4 4 2 2 7" xfId="5395"/>
    <cellStyle name="Normal 2 5 4 4 2 2 8" xfId="20998"/>
    <cellStyle name="Normal 2 5 4 4 2 3" xfId="1403"/>
    <cellStyle name="Normal 2 5 4 4 2 3 2" xfId="3124"/>
    <cellStyle name="Normal 2 5 4 4 2 3 2 2" xfId="17182"/>
    <cellStyle name="Normal 2 5 4 4 2 3 2 2 2" xfId="27401"/>
    <cellStyle name="Normal 2 5 4 4 2 3 2 3" xfId="13603"/>
    <cellStyle name="Normal 2 5 4 4 2 3 2 4" xfId="8314"/>
    <cellStyle name="Normal 2 5 4 4 2 3 2 5" xfId="22394"/>
    <cellStyle name="Normal 2 5 4 4 2 3 3" xfId="4397"/>
    <cellStyle name="Normal 2 5 4 4 2 3 3 2" xfId="18042"/>
    <cellStyle name="Normal 2 5 4 4 2 3 3 2 2" xfId="28293"/>
    <cellStyle name="Normal 2 5 4 4 2 3 3 3" xfId="14463"/>
    <cellStyle name="Normal 2 5 4 4 2 3 3 4" xfId="9206"/>
    <cellStyle name="Normal 2 5 4 4 2 3 3 5" xfId="23286"/>
    <cellStyle name="Normal 2 5 4 4 2 3 4" xfId="6721"/>
    <cellStyle name="Normal 2 5 4 4 2 3 4 2" xfId="15805"/>
    <cellStyle name="Normal 2 5 4 4 2 3 4 3" xfId="25809"/>
    <cellStyle name="Normal 2 5 4 4 2 3 5" xfId="10660"/>
    <cellStyle name="Normal 2 5 4 4 2 3 5 2" xfId="19487"/>
    <cellStyle name="Normal 2 5 4 4 2 3 5 3" xfId="29738"/>
    <cellStyle name="Normal 2 5 4 4 2 3 6" xfId="12106"/>
    <cellStyle name="Normal 2 5 4 4 2 3 6 2" xfId="25000"/>
    <cellStyle name="Normal 2 5 4 4 2 3 7" xfId="5908"/>
    <cellStyle name="Normal 2 5 4 4 2 3 8" xfId="20802"/>
    <cellStyle name="Normal 2 5 4 4 2 4" xfId="2031"/>
    <cellStyle name="Normal 2 5 4 4 2 4 2" xfId="3628"/>
    <cellStyle name="Normal 2 5 4 4 2 4 2 2" xfId="18546"/>
    <cellStyle name="Normal 2 5 4 4 2 4 2 2 2" xfId="28797"/>
    <cellStyle name="Normal 2 5 4 4 2 4 2 3" xfId="14967"/>
    <cellStyle name="Normal 2 5 4 4 2 4 2 4" xfId="9710"/>
    <cellStyle name="Normal 2 5 4 4 2 4 2 5" xfId="23790"/>
    <cellStyle name="Normal 2 5 4 4 2 4 3" xfId="11164"/>
    <cellStyle name="Normal 2 5 4 4 2 4 3 2" xfId="19991"/>
    <cellStyle name="Normal 2 5 4 4 2 4 3 3" xfId="30242"/>
    <cellStyle name="Normal 2 5 4 4 2 4 4" xfId="12610"/>
    <cellStyle name="Normal 2 5 4 4 2 4 4 2" xfId="26692"/>
    <cellStyle name="Normal 2 5 4 4 2 4 5" xfId="7605"/>
    <cellStyle name="Normal 2 5 4 4 2 4 6" xfId="21685"/>
    <cellStyle name="Normal 2 5 4 4 2 5" xfId="2585"/>
    <cellStyle name="Normal 2 5 4 4 2 5 2" xfId="17503"/>
    <cellStyle name="Normal 2 5 4 4 2 5 2 2" xfId="27754"/>
    <cellStyle name="Normal 2 5 4 4 2 5 3" xfId="13924"/>
    <cellStyle name="Normal 2 5 4 4 2 5 4" xfId="8667"/>
    <cellStyle name="Normal 2 5 4 4 2 5 5" xfId="22747"/>
    <cellStyle name="Normal 2 5 4 4 2 6" xfId="6228"/>
    <cellStyle name="Normal 2 5 4 4 2 6 2" xfId="15314"/>
    <cellStyle name="Normal 2 5 4 4 2 6 3" xfId="25318"/>
    <cellStyle name="Normal 2 5 4 4 2 7" xfId="10121"/>
    <cellStyle name="Normal 2 5 4 4 2 7 2" xfId="18948"/>
    <cellStyle name="Normal 2 5 4 4 2 7 3" xfId="29199"/>
    <cellStyle name="Normal 2 5 4 4 2 8" xfId="11565"/>
    <cellStyle name="Normal 2 5 4 4 2 8 2" xfId="24291"/>
    <cellStyle name="Normal 2 5 4 4 2 9" xfId="5199"/>
    <cellStyle name="Normal 2 5 4 4 2_Degree data" xfId="1625"/>
    <cellStyle name="Normal 2 5 4 4 3" xfId="1044"/>
    <cellStyle name="Normal 2 5 4 4 3 2" xfId="2775"/>
    <cellStyle name="Normal 2 5 4 4 3 2 2" xfId="16414"/>
    <cellStyle name="Normal 2 5 4 4 3 2 2 2" xfId="26487"/>
    <cellStyle name="Normal 2 5 4 4 3 2 3" xfId="12861"/>
    <cellStyle name="Normal 2 5 4 4 3 2 4" xfId="7400"/>
    <cellStyle name="Normal 2 5 4 4 3 2 5" xfId="21480"/>
    <cellStyle name="Normal 2 5 4 4 3 3" xfId="4047"/>
    <cellStyle name="Normal 2 5 4 4 3 3 2" xfId="17693"/>
    <cellStyle name="Normal 2 5 4 4 3 3 2 2" xfId="27944"/>
    <cellStyle name="Normal 2 5 4 4 3 3 3" xfId="14114"/>
    <cellStyle name="Normal 2 5 4 4 3 3 4" xfId="8857"/>
    <cellStyle name="Normal 2 5 4 4 3 3 5" xfId="22937"/>
    <cellStyle name="Normal 2 5 4 4 3 4" xfId="6516"/>
    <cellStyle name="Normal 2 5 4 4 3 4 2" xfId="15600"/>
    <cellStyle name="Normal 2 5 4 4 3 4 3" xfId="25604"/>
    <cellStyle name="Normal 2 5 4 4 3 5" xfId="10311"/>
    <cellStyle name="Normal 2 5 4 4 3 5 2" xfId="19138"/>
    <cellStyle name="Normal 2 5 4 4 3 5 3" xfId="29389"/>
    <cellStyle name="Normal 2 5 4 4 3 6" xfId="11755"/>
    <cellStyle name="Normal 2 5 4 4 3 6 2" xfId="24086"/>
    <cellStyle name="Normal 2 5 4 4 3 7" xfId="4994"/>
    <cellStyle name="Normal 2 5 4 4 3 8" xfId="20597"/>
    <cellStyle name="Normal 2 5 4 4 4" xfId="1402"/>
    <cellStyle name="Normal 2 5 4 4 4 2" xfId="3123"/>
    <cellStyle name="Normal 2 5 4 4 4 2 2" xfId="16668"/>
    <cellStyle name="Normal 2 5 4 4 4 2 2 2" xfId="26887"/>
    <cellStyle name="Normal 2 5 4 4 4 2 3" xfId="13090"/>
    <cellStyle name="Normal 2 5 4 4 4 2 4" xfId="7800"/>
    <cellStyle name="Normal 2 5 4 4 4 2 5" xfId="21880"/>
    <cellStyle name="Normal 2 5 4 4 4 3" xfId="4396"/>
    <cellStyle name="Normal 2 5 4 4 4 3 2" xfId="18041"/>
    <cellStyle name="Normal 2 5 4 4 4 3 2 2" xfId="28292"/>
    <cellStyle name="Normal 2 5 4 4 4 3 3" xfId="14462"/>
    <cellStyle name="Normal 2 5 4 4 4 3 4" xfId="9205"/>
    <cellStyle name="Normal 2 5 4 4 4 3 5" xfId="23285"/>
    <cellStyle name="Normal 2 5 4 4 4 4" xfId="6916"/>
    <cellStyle name="Normal 2 5 4 4 4 4 2" xfId="16000"/>
    <cellStyle name="Normal 2 5 4 4 4 4 3" xfId="26004"/>
    <cellStyle name="Normal 2 5 4 4 4 5" xfId="10659"/>
    <cellStyle name="Normal 2 5 4 4 4 5 2" xfId="19486"/>
    <cellStyle name="Normal 2 5 4 4 4 5 3" xfId="29737"/>
    <cellStyle name="Normal 2 5 4 4 4 6" xfId="12105"/>
    <cellStyle name="Normal 2 5 4 4 4 6 2" xfId="24486"/>
    <cellStyle name="Normal 2 5 4 4 4 7" xfId="5394"/>
    <cellStyle name="Normal 2 5 4 4 4 8" xfId="20997"/>
    <cellStyle name="Normal 2 5 4 4 5" xfId="1817"/>
    <cellStyle name="Normal 2 5 4 4 5 2" xfId="3423"/>
    <cellStyle name="Normal 2 5 4 4 5 2 2" xfId="16977"/>
    <cellStyle name="Normal 2 5 4 4 5 2 2 2" xfId="27196"/>
    <cellStyle name="Normal 2 5 4 4 5 2 3" xfId="13398"/>
    <cellStyle name="Normal 2 5 4 4 5 2 4" xfId="8109"/>
    <cellStyle name="Normal 2 5 4 4 5 2 5" xfId="22189"/>
    <cellStyle name="Normal 2 5 4 4 5 3" xfId="4636"/>
    <cellStyle name="Normal 2 5 4 4 5 3 2" xfId="18341"/>
    <cellStyle name="Normal 2 5 4 4 5 3 2 2" xfId="28592"/>
    <cellStyle name="Normal 2 5 4 4 5 3 3" xfId="14762"/>
    <cellStyle name="Normal 2 5 4 4 5 3 4" xfId="9505"/>
    <cellStyle name="Normal 2 5 4 4 5 3 5" xfId="23585"/>
    <cellStyle name="Normal 2 5 4 4 5 4" xfId="6402"/>
    <cellStyle name="Normal 2 5 4 4 5 4 2" xfId="15488"/>
    <cellStyle name="Normal 2 5 4 4 5 4 3" xfId="25492"/>
    <cellStyle name="Normal 2 5 4 4 5 5" xfId="10959"/>
    <cellStyle name="Normal 2 5 4 4 5 5 2" xfId="19786"/>
    <cellStyle name="Normal 2 5 4 4 5 5 3" xfId="30037"/>
    <cellStyle name="Normal 2 5 4 4 5 6" xfId="12405"/>
    <cellStyle name="Normal 2 5 4 4 5 6 2" xfId="24795"/>
    <cellStyle name="Normal 2 5 4 4 5 7" xfId="5703"/>
    <cellStyle name="Normal 2 5 4 4 5 8" xfId="20485"/>
    <cellStyle name="Normal 2 5 4 4 6" xfId="2380"/>
    <cellStyle name="Normal 2 5 4 4 6 2" xfId="16331"/>
    <cellStyle name="Normal 2 5 4 4 6 2 2" xfId="26375"/>
    <cellStyle name="Normal 2 5 4 4 6 3" xfId="12892"/>
    <cellStyle name="Normal 2 5 4 4 6 4" xfId="7288"/>
    <cellStyle name="Normal 2 5 4 4 6 5" xfId="21368"/>
    <cellStyle name="Normal 2 5 4 4 7" xfId="3799"/>
    <cellStyle name="Normal 2 5 4 4 7 2" xfId="17298"/>
    <cellStyle name="Normal 2 5 4 4 7 2 2" xfId="27549"/>
    <cellStyle name="Normal 2 5 4 4 7 3" xfId="13719"/>
    <cellStyle name="Normal 2 5 4 4 7 4" xfId="8462"/>
    <cellStyle name="Normal 2 5 4 4 7 5" xfId="22542"/>
    <cellStyle name="Normal 2 5 4 4 8" xfId="6023"/>
    <cellStyle name="Normal 2 5 4 4 8 2" xfId="15109"/>
    <cellStyle name="Normal 2 5 4 4 8 3" xfId="25113"/>
    <cellStyle name="Normal 2 5 4 4 9" xfId="9916"/>
    <cellStyle name="Normal 2 5 4 4 9 2" xfId="18743"/>
    <cellStyle name="Normal 2 5 4 4 9 3" xfId="28994"/>
    <cellStyle name="Normal 2 5 4 4_Degree data" xfId="1661"/>
    <cellStyle name="Normal 2 5 4 5" xfId="383"/>
    <cellStyle name="Normal 2 5 4 5 10" xfId="746"/>
    <cellStyle name="Normal 2 5 4 5 11" xfId="20206"/>
    <cellStyle name="Normal 2 5 4 5 2" xfId="1046"/>
    <cellStyle name="Normal 2 5 4 5 2 2" xfId="2777"/>
    <cellStyle name="Normal 2 5 4 5 2 2 2" xfId="16670"/>
    <cellStyle name="Normal 2 5 4 5 2 2 2 2" xfId="26889"/>
    <cellStyle name="Normal 2 5 4 5 2 2 3" xfId="13092"/>
    <cellStyle name="Normal 2 5 4 5 2 2 4" xfId="7802"/>
    <cellStyle name="Normal 2 5 4 5 2 2 5" xfId="21882"/>
    <cellStyle name="Normal 2 5 4 5 2 3" xfId="4049"/>
    <cellStyle name="Normal 2 5 4 5 2 3 2" xfId="17695"/>
    <cellStyle name="Normal 2 5 4 5 2 3 2 2" xfId="27946"/>
    <cellStyle name="Normal 2 5 4 5 2 3 3" xfId="14116"/>
    <cellStyle name="Normal 2 5 4 5 2 3 4" xfId="8859"/>
    <cellStyle name="Normal 2 5 4 5 2 3 5" xfId="22939"/>
    <cellStyle name="Normal 2 5 4 5 2 4" xfId="6918"/>
    <cellStyle name="Normal 2 5 4 5 2 4 2" xfId="16002"/>
    <cellStyle name="Normal 2 5 4 5 2 4 3" xfId="26006"/>
    <cellStyle name="Normal 2 5 4 5 2 5" xfId="10313"/>
    <cellStyle name="Normal 2 5 4 5 2 5 2" xfId="19140"/>
    <cellStyle name="Normal 2 5 4 5 2 5 3" xfId="29391"/>
    <cellStyle name="Normal 2 5 4 5 2 6" xfId="11757"/>
    <cellStyle name="Normal 2 5 4 5 2 6 2" xfId="24488"/>
    <cellStyle name="Normal 2 5 4 5 2 7" xfId="5396"/>
    <cellStyle name="Normal 2 5 4 5 2 8" xfId="20999"/>
    <cellStyle name="Normal 2 5 4 5 3" xfId="1404"/>
    <cellStyle name="Normal 2 5 4 5 3 2" xfId="3125"/>
    <cellStyle name="Normal 2 5 4 5 3 2 2" xfId="17077"/>
    <cellStyle name="Normal 2 5 4 5 3 2 2 2" xfId="27296"/>
    <cellStyle name="Normal 2 5 4 5 3 2 3" xfId="13498"/>
    <cellStyle name="Normal 2 5 4 5 3 2 4" xfId="8209"/>
    <cellStyle name="Normal 2 5 4 5 3 2 5" xfId="22289"/>
    <cellStyle name="Normal 2 5 4 5 3 3" xfId="4398"/>
    <cellStyle name="Normal 2 5 4 5 3 3 2" xfId="18043"/>
    <cellStyle name="Normal 2 5 4 5 3 3 2 2" xfId="28294"/>
    <cellStyle name="Normal 2 5 4 5 3 3 3" xfId="14464"/>
    <cellStyle name="Normal 2 5 4 5 3 3 4" xfId="9207"/>
    <cellStyle name="Normal 2 5 4 5 3 3 5" xfId="23287"/>
    <cellStyle name="Normal 2 5 4 5 3 4" xfId="6616"/>
    <cellStyle name="Normal 2 5 4 5 3 4 2" xfId="15700"/>
    <cellStyle name="Normal 2 5 4 5 3 4 3" xfId="25704"/>
    <cellStyle name="Normal 2 5 4 5 3 5" xfId="10661"/>
    <cellStyle name="Normal 2 5 4 5 3 5 2" xfId="19488"/>
    <cellStyle name="Normal 2 5 4 5 3 5 3" xfId="29739"/>
    <cellStyle name="Normal 2 5 4 5 3 6" xfId="12107"/>
    <cellStyle name="Normal 2 5 4 5 3 6 2" xfId="24895"/>
    <cellStyle name="Normal 2 5 4 5 3 7" xfId="5803"/>
    <cellStyle name="Normal 2 5 4 5 3 8" xfId="20697"/>
    <cellStyle name="Normal 2 5 4 5 4" xfId="1923"/>
    <cellStyle name="Normal 2 5 4 5 4 2" xfId="3523"/>
    <cellStyle name="Normal 2 5 4 5 4 2 2" xfId="18441"/>
    <cellStyle name="Normal 2 5 4 5 4 2 2 2" xfId="28692"/>
    <cellStyle name="Normal 2 5 4 5 4 2 3" xfId="14862"/>
    <cellStyle name="Normal 2 5 4 5 4 2 4" xfId="9605"/>
    <cellStyle name="Normal 2 5 4 5 4 2 5" xfId="23685"/>
    <cellStyle name="Normal 2 5 4 5 4 3" xfId="11059"/>
    <cellStyle name="Normal 2 5 4 5 4 3 2" xfId="19886"/>
    <cellStyle name="Normal 2 5 4 5 4 3 3" xfId="30137"/>
    <cellStyle name="Normal 2 5 4 5 4 4" xfId="12505"/>
    <cellStyle name="Normal 2 5 4 5 4 4 2" xfId="26587"/>
    <cellStyle name="Normal 2 5 4 5 4 5" xfId="7500"/>
    <cellStyle name="Normal 2 5 4 5 4 6" xfId="21580"/>
    <cellStyle name="Normal 2 5 4 5 5" xfId="2480"/>
    <cellStyle name="Normal 2 5 4 5 5 2" xfId="17398"/>
    <cellStyle name="Normal 2 5 4 5 5 2 2" xfId="27649"/>
    <cellStyle name="Normal 2 5 4 5 5 3" xfId="13819"/>
    <cellStyle name="Normal 2 5 4 5 5 4" xfId="8562"/>
    <cellStyle name="Normal 2 5 4 5 5 5" xfId="22642"/>
    <cellStyle name="Normal 2 5 4 5 6" xfId="6123"/>
    <cellStyle name="Normal 2 5 4 5 6 2" xfId="15209"/>
    <cellStyle name="Normal 2 5 4 5 6 3" xfId="25213"/>
    <cellStyle name="Normal 2 5 4 5 7" xfId="10016"/>
    <cellStyle name="Normal 2 5 4 5 7 2" xfId="18843"/>
    <cellStyle name="Normal 2 5 4 5 7 3" xfId="29094"/>
    <cellStyle name="Normal 2 5 4 5 8" xfId="11460"/>
    <cellStyle name="Normal 2 5 4 5 8 2" xfId="24186"/>
    <cellStyle name="Normal 2 5 4 5 9" xfId="5094"/>
    <cellStyle name="Normal 2 5 4 5_Degree data" xfId="1712"/>
    <cellStyle name="Normal 2 5 4 6" xfId="249"/>
    <cellStyle name="Normal 2 5 4 6 10" xfId="616"/>
    <cellStyle name="Normal 2 5 4 6 11" xfId="20573"/>
    <cellStyle name="Normal 2 5 4 6 2" xfId="1047"/>
    <cellStyle name="Normal 2 5 4 6 2 2" xfId="2778"/>
    <cellStyle name="Normal 2 5 4 6 2 2 2" xfId="16671"/>
    <cellStyle name="Normal 2 5 4 6 2 2 2 2" xfId="26890"/>
    <cellStyle name="Normal 2 5 4 6 2 2 3" xfId="13093"/>
    <cellStyle name="Normal 2 5 4 6 2 2 4" xfId="7803"/>
    <cellStyle name="Normal 2 5 4 6 2 2 5" xfId="21883"/>
    <cellStyle name="Normal 2 5 4 6 2 3" xfId="4050"/>
    <cellStyle name="Normal 2 5 4 6 2 3 2" xfId="17696"/>
    <cellStyle name="Normal 2 5 4 6 2 3 2 2" xfId="27947"/>
    <cellStyle name="Normal 2 5 4 6 2 3 3" xfId="14117"/>
    <cellStyle name="Normal 2 5 4 6 2 3 4" xfId="8860"/>
    <cellStyle name="Normal 2 5 4 6 2 3 5" xfId="22940"/>
    <cellStyle name="Normal 2 5 4 6 2 4" xfId="6919"/>
    <cellStyle name="Normal 2 5 4 6 2 4 2" xfId="16003"/>
    <cellStyle name="Normal 2 5 4 6 2 4 3" xfId="26007"/>
    <cellStyle name="Normal 2 5 4 6 2 5" xfId="10314"/>
    <cellStyle name="Normal 2 5 4 6 2 5 2" xfId="19141"/>
    <cellStyle name="Normal 2 5 4 6 2 5 3" xfId="29392"/>
    <cellStyle name="Normal 2 5 4 6 2 6" xfId="11758"/>
    <cellStyle name="Normal 2 5 4 6 2 6 2" xfId="24489"/>
    <cellStyle name="Normal 2 5 4 6 2 7" xfId="5397"/>
    <cellStyle name="Normal 2 5 4 6 2 8" xfId="21000"/>
    <cellStyle name="Normal 2 5 4 6 3" xfId="1405"/>
    <cellStyle name="Normal 2 5 4 6 3 2" xfId="3126"/>
    <cellStyle name="Normal 2 5 4 6 3 2 2" xfId="16953"/>
    <cellStyle name="Normal 2 5 4 6 3 2 2 2" xfId="27172"/>
    <cellStyle name="Normal 2 5 4 6 3 2 3" xfId="13374"/>
    <cellStyle name="Normal 2 5 4 6 3 2 4" xfId="8085"/>
    <cellStyle name="Normal 2 5 4 6 3 2 5" xfId="22165"/>
    <cellStyle name="Normal 2 5 4 6 3 3" xfId="4399"/>
    <cellStyle name="Normal 2 5 4 6 3 3 2" xfId="18044"/>
    <cellStyle name="Normal 2 5 4 6 3 3 2 2" xfId="28295"/>
    <cellStyle name="Normal 2 5 4 6 3 3 3" xfId="14465"/>
    <cellStyle name="Normal 2 5 4 6 3 3 4" xfId="9208"/>
    <cellStyle name="Normal 2 5 4 6 3 3 5" xfId="23288"/>
    <cellStyle name="Normal 2 5 4 6 3 4" xfId="7146"/>
    <cellStyle name="Normal 2 5 4 6 3 4 2" xfId="16229"/>
    <cellStyle name="Normal 2 5 4 6 3 4 3" xfId="26233"/>
    <cellStyle name="Normal 2 5 4 6 3 5" xfId="10662"/>
    <cellStyle name="Normal 2 5 4 6 3 5 2" xfId="19489"/>
    <cellStyle name="Normal 2 5 4 6 3 5 3" xfId="29740"/>
    <cellStyle name="Normal 2 5 4 6 3 6" xfId="12108"/>
    <cellStyle name="Normal 2 5 4 6 3 6 2" xfId="24771"/>
    <cellStyle name="Normal 2 5 4 6 3 7" xfId="5679"/>
    <cellStyle name="Normal 2 5 4 6 3 8" xfId="21226"/>
    <cellStyle name="Normal 2 5 4 6 4" xfId="1789"/>
    <cellStyle name="Normal 2 5 4 6 4 2" xfId="3399"/>
    <cellStyle name="Normal 2 5 4 6 4 2 2" xfId="18317"/>
    <cellStyle name="Normal 2 5 4 6 4 2 2 2" xfId="28568"/>
    <cellStyle name="Normal 2 5 4 6 4 2 3" xfId="14738"/>
    <cellStyle name="Normal 2 5 4 6 4 2 4" xfId="9481"/>
    <cellStyle name="Normal 2 5 4 6 4 2 5" xfId="23561"/>
    <cellStyle name="Normal 2 5 4 6 4 3" xfId="10935"/>
    <cellStyle name="Normal 2 5 4 6 4 3 2" xfId="19762"/>
    <cellStyle name="Normal 2 5 4 6 4 3 3" xfId="30013"/>
    <cellStyle name="Normal 2 5 4 6 4 4" xfId="12381"/>
    <cellStyle name="Normal 2 5 4 6 4 4 2" xfId="26463"/>
    <cellStyle name="Normal 2 5 4 6 4 5" xfId="7376"/>
    <cellStyle name="Normal 2 5 4 6 4 6" xfId="21456"/>
    <cellStyle name="Normal 2 5 4 6 5" xfId="2356"/>
    <cellStyle name="Normal 2 5 4 6 5 2" xfId="17272"/>
    <cellStyle name="Normal 2 5 4 6 5 2 2" xfId="27523"/>
    <cellStyle name="Normal 2 5 4 6 5 3" xfId="13693"/>
    <cellStyle name="Normal 2 5 4 6 5 4" xfId="8436"/>
    <cellStyle name="Normal 2 5 4 6 5 5" xfId="22516"/>
    <cellStyle name="Normal 2 5 4 6 6" xfId="6492"/>
    <cellStyle name="Normal 2 5 4 6 6 2" xfId="15576"/>
    <cellStyle name="Normal 2 5 4 6 6 3" xfId="25580"/>
    <cellStyle name="Normal 2 5 4 6 7" xfId="9892"/>
    <cellStyle name="Normal 2 5 4 6 7 2" xfId="18719"/>
    <cellStyle name="Normal 2 5 4 6 7 3" xfId="28970"/>
    <cellStyle name="Normal 2 5 4 6 8" xfId="11336"/>
    <cellStyle name="Normal 2 5 4 6 8 2" xfId="24062"/>
    <cellStyle name="Normal 2 5 4 6 9" xfId="4970"/>
    <cellStyle name="Normal 2 5 4 6_Degree data" xfId="1624"/>
    <cellStyle name="Normal 2 5 4 7" xfId="1038"/>
    <cellStyle name="Normal 2 5 4 7 2" xfId="2769"/>
    <cellStyle name="Normal 2 5 4 7 2 2" xfId="16662"/>
    <cellStyle name="Normal 2 5 4 7 2 2 2" xfId="26881"/>
    <cellStyle name="Normal 2 5 4 7 2 3" xfId="13084"/>
    <cellStyle name="Normal 2 5 4 7 2 4" xfId="7794"/>
    <cellStyle name="Normal 2 5 4 7 2 5" xfId="21874"/>
    <cellStyle name="Normal 2 5 4 7 3" xfId="4041"/>
    <cellStyle name="Normal 2 5 4 7 3 2" xfId="17687"/>
    <cellStyle name="Normal 2 5 4 7 3 2 2" xfId="27938"/>
    <cellStyle name="Normal 2 5 4 7 3 3" xfId="14108"/>
    <cellStyle name="Normal 2 5 4 7 3 4" xfId="8851"/>
    <cellStyle name="Normal 2 5 4 7 3 5" xfId="22931"/>
    <cellStyle name="Normal 2 5 4 7 4" xfId="6910"/>
    <cellStyle name="Normal 2 5 4 7 4 2" xfId="15994"/>
    <cellStyle name="Normal 2 5 4 7 4 3" xfId="25998"/>
    <cellStyle name="Normal 2 5 4 7 5" xfId="10305"/>
    <cellStyle name="Normal 2 5 4 7 5 2" xfId="19132"/>
    <cellStyle name="Normal 2 5 4 7 5 3" xfId="29383"/>
    <cellStyle name="Normal 2 5 4 7 6" xfId="11749"/>
    <cellStyle name="Normal 2 5 4 7 6 2" xfId="24480"/>
    <cellStyle name="Normal 2 5 4 7 7" xfId="5388"/>
    <cellStyle name="Normal 2 5 4 7 8" xfId="20991"/>
    <cellStyle name="Normal 2 5 4 8" xfId="1396"/>
    <cellStyle name="Normal 2 5 4 8 2" xfId="3117"/>
    <cellStyle name="Normal 2 5 4 8 2 2" xfId="16908"/>
    <cellStyle name="Normal 2 5 4 8 2 2 2" xfId="27127"/>
    <cellStyle name="Normal 2 5 4 8 2 3" xfId="13330"/>
    <cellStyle name="Normal 2 5 4 8 2 4" xfId="8040"/>
    <cellStyle name="Normal 2 5 4 8 2 5" xfId="22120"/>
    <cellStyle name="Normal 2 5 4 8 3" xfId="4390"/>
    <cellStyle name="Normal 2 5 4 8 3 2" xfId="18035"/>
    <cellStyle name="Normal 2 5 4 8 3 2 2" xfId="28286"/>
    <cellStyle name="Normal 2 5 4 8 3 3" xfId="14456"/>
    <cellStyle name="Normal 2 5 4 8 3 4" xfId="9199"/>
    <cellStyle name="Normal 2 5 4 8 3 5" xfId="23279"/>
    <cellStyle name="Normal 2 5 4 8 4" xfId="6296"/>
    <cellStyle name="Normal 2 5 4 8 4 2" xfId="15382"/>
    <cellStyle name="Normal 2 5 4 8 4 3" xfId="25386"/>
    <cellStyle name="Normal 2 5 4 8 5" xfId="10653"/>
    <cellStyle name="Normal 2 5 4 8 5 2" xfId="19480"/>
    <cellStyle name="Normal 2 5 4 8 5 3" xfId="29731"/>
    <cellStyle name="Normal 2 5 4 8 6" xfId="12099"/>
    <cellStyle name="Normal 2 5 4 8 6 2" xfId="24726"/>
    <cellStyle name="Normal 2 5 4 8 7" xfId="5634"/>
    <cellStyle name="Normal 2 5 4 8 8" xfId="20379"/>
    <cellStyle name="Normal 2 5 4 9" xfId="1740"/>
    <cellStyle name="Normal 2 5 4 9 2" xfId="3354"/>
    <cellStyle name="Normal 2 5 4 9 2 2" xfId="18272"/>
    <cellStyle name="Normal 2 5 4 9 2 2 2" xfId="28523"/>
    <cellStyle name="Normal 2 5 4 9 2 3" xfId="14693"/>
    <cellStyle name="Normal 2 5 4 9 2 4" xfId="9436"/>
    <cellStyle name="Normal 2 5 4 9 2 5" xfId="23516"/>
    <cellStyle name="Normal 2 5 4 9 3" xfId="10890"/>
    <cellStyle name="Normal 2 5 4 9 3 2" xfId="19717"/>
    <cellStyle name="Normal 2 5 4 9 3 3" xfId="29968"/>
    <cellStyle name="Normal 2 5 4 9 4" xfId="12336"/>
    <cellStyle name="Normal 2 5 4 9 4 2" xfId="26270"/>
    <cellStyle name="Normal 2 5 4 9 5" xfId="7183"/>
    <cellStyle name="Normal 2 5 4 9 6" xfId="21263"/>
    <cellStyle name="Normal 2 5 4_Degree data" xfId="1628"/>
    <cellStyle name="Normal 2 5 5" xfId="187"/>
    <cellStyle name="Normal 2 5 5 10" xfId="5969"/>
    <cellStyle name="Normal 2 5 5 10 2" xfId="15055"/>
    <cellStyle name="Normal 2 5 5 10 3" xfId="25059"/>
    <cellStyle name="Normal 2 5 5 11" xfId="9789"/>
    <cellStyle name="Normal 2 5 5 11 2" xfId="18616"/>
    <cellStyle name="Normal 2 5 5 11 3" xfId="28867"/>
    <cellStyle name="Normal 2 5 5 12" xfId="11229"/>
    <cellStyle name="Normal 2 5 5 12 2" xfId="23874"/>
    <cellStyle name="Normal 2 5 5 13" xfId="4782"/>
    <cellStyle name="Normal 2 5 5 14" xfId="586"/>
    <cellStyle name="Normal 2 5 5 15" xfId="20052"/>
    <cellStyle name="Normal 2 5 5 2" xfId="330"/>
    <cellStyle name="Normal 2 5 5 2 10" xfId="11408"/>
    <cellStyle name="Normal 2 5 5 2 10 2" xfId="23917"/>
    <cellStyle name="Normal 2 5 5 2 11" xfId="4825"/>
    <cellStyle name="Normal 2 5 5 2 12" xfId="694"/>
    <cellStyle name="Normal 2 5 5 2 13" xfId="20154"/>
    <cellStyle name="Normal 2 5 5 2 2" xfId="432"/>
    <cellStyle name="Normal 2 5 5 2 2 10" xfId="795"/>
    <cellStyle name="Normal 2 5 5 2 2 11" xfId="20254"/>
    <cellStyle name="Normal 2 5 5 2 2 2" xfId="1050"/>
    <cellStyle name="Normal 2 5 5 2 2 2 2" xfId="2781"/>
    <cellStyle name="Normal 2 5 5 2 2 2 2 2" xfId="16674"/>
    <cellStyle name="Normal 2 5 5 2 2 2 2 2 2" xfId="26893"/>
    <cellStyle name="Normal 2 5 5 2 2 2 2 3" xfId="13096"/>
    <cellStyle name="Normal 2 5 5 2 2 2 2 4" xfId="7806"/>
    <cellStyle name="Normal 2 5 5 2 2 2 2 5" xfId="21886"/>
    <cellStyle name="Normal 2 5 5 2 2 2 3" xfId="4053"/>
    <cellStyle name="Normal 2 5 5 2 2 2 3 2" xfId="17699"/>
    <cellStyle name="Normal 2 5 5 2 2 2 3 2 2" xfId="27950"/>
    <cellStyle name="Normal 2 5 5 2 2 2 3 3" xfId="14120"/>
    <cellStyle name="Normal 2 5 5 2 2 2 3 4" xfId="8863"/>
    <cellStyle name="Normal 2 5 5 2 2 2 3 5" xfId="22943"/>
    <cellStyle name="Normal 2 5 5 2 2 2 4" xfId="6922"/>
    <cellStyle name="Normal 2 5 5 2 2 2 4 2" xfId="16006"/>
    <cellStyle name="Normal 2 5 5 2 2 2 4 3" xfId="26010"/>
    <cellStyle name="Normal 2 5 5 2 2 2 5" xfId="10317"/>
    <cellStyle name="Normal 2 5 5 2 2 2 5 2" xfId="19144"/>
    <cellStyle name="Normal 2 5 5 2 2 2 5 3" xfId="29395"/>
    <cellStyle name="Normal 2 5 5 2 2 2 6" xfId="11761"/>
    <cellStyle name="Normal 2 5 5 2 2 2 6 2" xfId="24492"/>
    <cellStyle name="Normal 2 5 5 2 2 2 7" xfId="5400"/>
    <cellStyle name="Normal 2 5 5 2 2 2 8" xfId="21003"/>
    <cellStyle name="Normal 2 5 5 2 2 3" xfId="1408"/>
    <cellStyle name="Normal 2 5 5 2 2 3 2" xfId="3129"/>
    <cellStyle name="Normal 2 5 5 2 2 3 2 2" xfId="17125"/>
    <cellStyle name="Normal 2 5 5 2 2 3 2 2 2" xfId="27344"/>
    <cellStyle name="Normal 2 5 5 2 2 3 2 3" xfId="13546"/>
    <cellStyle name="Normal 2 5 5 2 2 3 2 4" xfId="8257"/>
    <cellStyle name="Normal 2 5 5 2 2 3 2 5" xfId="22337"/>
    <cellStyle name="Normal 2 5 5 2 2 3 3" xfId="4402"/>
    <cellStyle name="Normal 2 5 5 2 2 3 3 2" xfId="18047"/>
    <cellStyle name="Normal 2 5 5 2 2 3 3 2 2" xfId="28298"/>
    <cellStyle name="Normal 2 5 5 2 2 3 3 3" xfId="14468"/>
    <cellStyle name="Normal 2 5 5 2 2 3 3 4" xfId="9211"/>
    <cellStyle name="Normal 2 5 5 2 2 3 3 5" xfId="23291"/>
    <cellStyle name="Normal 2 5 5 2 2 3 4" xfId="6664"/>
    <cellStyle name="Normal 2 5 5 2 2 3 4 2" xfId="15748"/>
    <cellStyle name="Normal 2 5 5 2 2 3 4 3" xfId="25752"/>
    <cellStyle name="Normal 2 5 5 2 2 3 5" xfId="10665"/>
    <cellStyle name="Normal 2 5 5 2 2 3 5 2" xfId="19492"/>
    <cellStyle name="Normal 2 5 5 2 2 3 5 3" xfId="29743"/>
    <cellStyle name="Normal 2 5 5 2 2 3 6" xfId="12111"/>
    <cellStyle name="Normal 2 5 5 2 2 3 6 2" xfId="24943"/>
    <cellStyle name="Normal 2 5 5 2 2 3 7" xfId="5851"/>
    <cellStyle name="Normal 2 5 5 2 2 3 8" xfId="20745"/>
    <cellStyle name="Normal 2 5 5 2 2 4" xfId="1972"/>
    <cellStyle name="Normal 2 5 5 2 2 4 2" xfId="3571"/>
    <cellStyle name="Normal 2 5 5 2 2 4 2 2" xfId="18489"/>
    <cellStyle name="Normal 2 5 5 2 2 4 2 2 2" xfId="28740"/>
    <cellStyle name="Normal 2 5 5 2 2 4 2 3" xfId="14910"/>
    <cellStyle name="Normal 2 5 5 2 2 4 2 4" xfId="9653"/>
    <cellStyle name="Normal 2 5 5 2 2 4 2 5" xfId="23733"/>
    <cellStyle name="Normal 2 5 5 2 2 4 3" xfId="11107"/>
    <cellStyle name="Normal 2 5 5 2 2 4 3 2" xfId="19934"/>
    <cellStyle name="Normal 2 5 5 2 2 4 3 3" xfId="30185"/>
    <cellStyle name="Normal 2 5 5 2 2 4 4" xfId="12553"/>
    <cellStyle name="Normal 2 5 5 2 2 4 4 2" xfId="26635"/>
    <cellStyle name="Normal 2 5 5 2 2 4 5" xfId="7548"/>
    <cellStyle name="Normal 2 5 5 2 2 4 6" xfId="21628"/>
    <cellStyle name="Normal 2 5 5 2 2 5" xfId="2528"/>
    <cellStyle name="Normal 2 5 5 2 2 5 2" xfId="17446"/>
    <cellStyle name="Normal 2 5 5 2 2 5 2 2" xfId="27697"/>
    <cellStyle name="Normal 2 5 5 2 2 5 3" xfId="13867"/>
    <cellStyle name="Normal 2 5 5 2 2 5 4" xfId="8610"/>
    <cellStyle name="Normal 2 5 5 2 2 5 5" xfId="22690"/>
    <cellStyle name="Normal 2 5 5 2 2 6" xfId="6171"/>
    <cellStyle name="Normal 2 5 5 2 2 6 2" xfId="15257"/>
    <cellStyle name="Normal 2 5 5 2 2 6 3" xfId="25261"/>
    <cellStyle name="Normal 2 5 5 2 2 7" xfId="10064"/>
    <cellStyle name="Normal 2 5 5 2 2 7 2" xfId="18891"/>
    <cellStyle name="Normal 2 5 5 2 2 7 3" xfId="29142"/>
    <cellStyle name="Normal 2 5 5 2 2 8" xfId="11508"/>
    <cellStyle name="Normal 2 5 5 2 2 8 2" xfId="24234"/>
    <cellStyle name="Normal 2 5 5 2 2 9" xfId="5142"/>
    <cellStyle name="Normal 2 5 5 2 2_Degree data" xfId="1621"/>
    <cellStyle name="Normal 2 5 5 2 3" xfId="1049"/>
    <cellStyle name="Normal 2 5 5 2 3 2" xfId="2780"/>
    <cellStyle name="Normal 2 5 5 2 3 2 2" xfId="16462"/>
    <cellStyle name="Normal 2 5 5 2 3 2 2 2" xfId="26535"/>
    <cellStyle name="Normal 2 5 5 2 3 2 3" xfId="12728"/>
    <cellStyle name="Normal 2 5 5 2 3 2 4" xfId="7448"/>
    <cellStyle name="Normal 2 5 5 2 3 2 5" xfId="21528"/>
    <cellStyle name="Normal 2 5 5 2 3 3" xfId="4052"/>
    <cellStyle name="Normal 2 5 5 2 3 3 2" xfId="17698"/>
    <cellStyle name="Normal 2 5 5 2 3 3 2 2" xfId="27949"/>
    <cellStyle name="Normal 2 5 5 2 3 3 3" xfId="14119"/>
    <cellStyle name="Normal 2 5 5 2 3 3 4" xfId="8862"/>
    <cellStyle name="Normal 2 5 5 2 3 3 5" xfId="22942"/>
    <cellStyle name="Normal 2 5 5 2 3 4" xfId="6564"/>
    <cellStyle name="Normal 2 5 5 2 3 4 2" xfId="15648"/>
    <cellStyle name="Normal 2 5 5 2 3 4 3" xfId="25652"/>
    <cellStyle name="Normal 2 5 5 2 3 5" xfId="10316"/>
    <cellStyle name="Normal 2 5 5 2 3 5 2" xfId="19143"/>
    <cellStyle name="Normal 2 5 5 2 3 5 3" xfId="29394"/>
    <cellStyle name="Normal 2 5 5 2 3 6" xfId="11760"/>
    <cellStyle name="Normal 2 5 5 2 3 6 2" xfId="24134"/>
    <cellStyle name="Normal 2 5 5 2 3 7" xfId="5042"/>
    <cellStyle name="Normal 2 5 5 2 3 8" xfId="20645"/>
    <cellStyle name="Normal 2 5 5 2 4" xfId="1407"/>
    <cellStyle name="Normal 2 5 5 2 4 2" xfId="3128"/>
    <cellStyle name="Normal 2 5 5 2 4 2 2" xfId="16673"/>
    <cellStyle name="Normal 2 5 5 2 4 2 2 2" xfId="26892"/>
    <cellStyle name="Normal 2 5 5 2 4 2 3" xfId="13095"/>
    <cellStyle name="Normal 2 5 5 2 4 2 4" xfId="7805"/>
    <cellStyle name="Normal 2 5 5 2 4 2 5" xfId="21885"/>
    <cellStyle name="Normal 2 5 5 2 4 3" xfId="4401"/>
    <cellStyle name="Normal 2 5 5 2 4 3 2" xfId="18046"/>
    <cellStyle name="Normal 2 5 5 2 4 3 2 2" xfId="28297"/>
    <cellStyle name="Normal 2 5 5 2 4 3 3" xfId="14467"/>
    <cellStyle name="Normal 2 5 5 2 4 3 4" xfId="9210"/>
    <cellStyle name="Normal 2 5 5 2 4 3 5" xfId="23290"/>
    <cellStyle name="Normal 2 5 5 2 4 4" xfId="6921"/>
    <cellStyle name="Normal 2 5 5 2 4 4 2" xfId="16005"/>
    <cellStyle name="Normal 2 5 5 2 4 4 3" xfId="26009"/>
    <cellStyle name="Normal 2 5 5 2 4 5" xfId="10664"/>
    <cellStyle name="Normal 2 5 5 2 4 5 2" xfId="19491"/>
    <cellStyle name="Normal 2 5 5 2 4 5 3" xfId="29742"/>
    <cellStyle name="Normal 2 5 5 2 4 6" xfId="12110"/>
    <cellStyle name="Normal 2 5 5 2 4 6 2" xfId="24491"/>
    <cellStyle name="Normal 2 5 5 2 4 7" xfId="5399"/>
    <cellStyle name="Normal 2 5 5 2 4 8" xfId="21002"/>
    <cellStyle name="Normal 2 5 5 2 5" xfId="1870"/>
    <cellStyle name="Normal 2 5 5 2 5 2" xfId="3471"/>
    <cellStyle name="Normal 2 5 5 2 5 2 2" xfId="17025"/>
    <cellStyle name="Normal 2 5 5 2 5 2 2 2" xfId="27244"/>
    <cellStyle name="Normal 2 5 5 2 5 2 3" xfId="13446"/>
    <cellStyle name="Normal 2 5 5 2 5 2 4" xfId="8157"/>
    <cellStyle name="Normal 2 5 5 2 5 2 5" xfId="22237"/>
    <cellStyle name="Normal 2 5 5 2 5 3" xfId="4684"/>
    <cellStyle name="Normal 2 5 5 2 5 3 2" xfId="18389"/>
    <cellStyle name="Normal 2 5 5 2 5 3 2 2" xfId="28640"/>
    <cellStyle name="Normal 2 5 5 2 5 3 3" xfId="14810"/>
    <cellStyle name="Normal 2 5 5 2 5 3 4" xfId="9553"/>
    <cellStyle name="Normal 2 5 5 2 5 3 5" xfId="23633"/>
    <cellStyle name="Normal 2 5 5 2 5 4" xfId="6345"/>
    <cellStyle name="Normal 2 5 5 2 5 4 2" xfId="15431"/>
    <cellStyle name="Normal 2 5 5 2 5 4 3" xfId="25435"/>
    <cellStyle name="Normal 2 5 5 2 5 5" xfId="11007"/>
    <cellStyle name="Normal 2 5 5 2 5 5 2" xfId="19834"/>
    <cellStyle name="Normal 2 5 5 2 5 5 3" xfId="30085"/>
    <cellStyle name="Normal 2 5 5 2 5 6" xfId="12453"/>
    <cellStyle name="Normal 2 5 5 2 5 6 2" xfId="24843"/>
    <cellStyle name="Normal 2 5 5 2 5 7" xfId="5751"/>
    <cellStyle name="Normal 2 5 5 2 5 8" xfId="20428"/>
    <cellStyle name="Normal 2 5 5 2 6" xfId="2428"/>
    <cellStyle name="Normal 2 5 5 2 6 2" xfId="16274"/>
    <cellStyle name="Normal 2 5 5 2 6 2 2" xfId="26318"/>
    <cellStyle name="Normal 2 5 5 2 6 3" xfId="12773"/>
    <cellStyle name="Normal 2 5 5 2 6 4" xfId="7231"/>
    <cellStyle name="Normal 2 5 5 2 6 5" xfId="21311"/>
    <cellStyle name="Normal 2 5 5 2 7" xfId="3846"/>
    <cellStyle name="Normal 2 5 5 2 7 2" xfId="17346"/>
    <cellStyle name="Normal 2 5 5 2 7 2 2" xfId="27597"/>
    <cellStyle name="Normal 2 5 5 2 7 3" xfId="13767"/>
    <cellStyle name="Normal 2 5 5 2 7 4" xfId="8510"/>
    <cellStyle name="Normal 2 5 5 2 7 5" xfId="22590"/>
    <cellStyle name="Normal 2 5 5 2 8" xfId="6071"/>
    <cellStyle name="Normal 2 5 5 2 8 2" xfId="15157"/>
    <cellStyle name="Normal 2 5 5 2 8 3" xfId="25161"/>
    <cellStyle name="Normal 2 5 5 2 9" xfId="9964"/>
    <cellStyle name="Normal 2 5 5 2 9 2" xfId="18791"/>
    <cellStyle name="Normal 2 5 5 2 9 3" xfId="29042"/>
    <cellStyle name="Normal 2 5 5 2_Degree data" xfId="1622"/>
    <cellStyle name="Normal 2 5 5 3" xfId="285"/>
    <cellStyle name="Normal 2 5 5 3 10" xfId="11365"/>
    <cellStyle name="Normal 2 5 5 3 10 2" xfId="23979"/>
    <cellStyle name="Normal 2 5 5 3 11" xfId="4887"/>
    <cellStyle name="Normal 2 5 5 3 12" xfId="650"/>
    <cellStyle name="Normal 2 5 5 3 13" xfId="20111"/>
    <cellStyle name="Normal 2 5 5 3 2" xfId="496"/>
    <cellStyle name="Normal 2 5 5 3 2 10" xfId="858"/>
    <cellStyle name="Normal 2 5 5 3 2 11" xfId="20316"/>
    <cellStyle name="Normal 2 5 5 3 2 2" xfId="1052"/>
    <cellStyle name="Normal 2 5 5 3 2 2 2" xfId="2783"/>
    <cellStyle name="Normal 2 5 5 3 2 2 2 2" xfId="16676"/>
    <cellStyle name="Normal 2 5 5 3 2 2 2 2 2" xfId="26895"/>
    <cellStyle name="Normal 2 5 5 3 2 2 2 3" xfId="13098"/>
    <cellStyle name="Normal 2 5 5 3 2 2 2 4" xfId="7808"/>
    <cellStyle name="Normal 2 5 5 3 2 2 2 5" xfId="21888"/>
    <cellStyle name="Normal 2 5 5 3 2 2 3" xfId="4055"/>
    <cellStyle name="Normal 2 5 5 3 2 2 3 2" xfId="17701"/>
    <cellStyle name="Normal 2 5 5 3 2 2 3 2 2" xfId="27952"/>
    <cellStyle name="Normal 2 5 5 3 2 2 3 3" xfId="14122"/>
    <cellStyle name="Normal 2 5 5 3 2 2 3 4" xfId="8865"/>
    <cellStyle name="Normal 2 5 5 3 2 2 3 5" xfId="22945"/>
    <cellStyle name="Normal 2 5 5 3 2 2 4" xfId="6924"/>
    <cellStyle name="Normal 2 5 5 3 2 2 4 2" xfId="16008"/>
    <cellStyle name="Normal 2 5 5 3 2 2 4 3" xfId="26012"/>
    <cellStyle name="Normal 2 5 5 3 2 2 5" xfId="10319"/>
    <cellStyle name="Normal 2 5 5 3 2 2 5 2" xfId="19146"/>
    <cellStyle name="Normal 2 5 5 3 2 2 5 3" xfId="29397"/>
    <cellStyle name="Normal 2 5 5 3 2 2 6" xfId="11763"/>
    <cellStyle name="Normal 2 5 5 3 2 2 6 2" xfId="24494"/>
    <cellStyle name="Normal 2 5 5 3 2 2 7" xfId="5402"/>
    <cellStyle name="Normal 2 5 5 3 2 2 8" xfId="21005"/>
    <cellStyle name="Normal 2 5 5 3 2 3" xfId="1410"/>
    <cellStyle name="Normal 2 5 5 3 2 3 2" xfId="3131"/>
    <cellStyle name="Normal 2 5 5 3 2 3 2 2" xfId="17187"/>
    <cellStyle name="Normal 2 5 5 3 2 3 2 2 2" xfId="27406"/>
    <cellStyle name="Normal 2 5 5 3 2 3 2 3" xfId="13608"/>
    <cellStyle name="Normal 2 5 5 3 2 3 2 4" xfId="8319"/>
    <cellStyle name="Normal 2 5 5 3 2 3 2 5" xfId="22399"/>
    <cellStyle name="Normal 2 5 5 3 2 3 3" xfId="4404"/>
    <cellStyle name="Normal 2 5 5 3 2 3 3 2" xfId="18049"/>
    <cellStyle name="Normal 2 5 5 3 2 3 3 2 2" xfId="28300"/>
    <cellStyle name="Normal 2 5 5 3 2 3 3 3" xfId="14470"/>
    <cellStyle name="Normal 2 5 5 3 2 3 3 4" xfId="9213"/>
    <cellStyle name="Normal 2 5 5 3 2 3 3 5" xfId="23293"/>
    <cellStyle name="Normal 2 5 5 3 2 3 4" xfId="6726"/>
    <cellStyle name="Normal 2 5 5 3 2 3 4 2" xfId="15810"/>
    <cellStyle name="Normal 2 5 5 3 2 3 4 3" xfId="25814"/>
    <cellStyle name="Normal 2 5 5 3 2 3 5" xfId="10667"/>
    <cellStyle name="Normal 2 5 5 3 2 3 5 2" xfId="19494"/>
    <cellStyle name="Normal 2 5 5 3 2 3 5 3" xfId="29745"/>
    <cellStyle name="Normal 2 5 5 3 2 3 6" xfId="12113"/>
    <cellStyle name="Normal 2 5 5 3 2 3 6 2" xfId="25005"/>
    <cellStyle name="Normal 2 5 5 3 2 3 7" xfId="5913"/>
    <cellStyle name="Normal 2 5 5 3 2 3 8" xfId="20807"/>
    <cellStyle name="Normal 2 5 5 3 2 4" xfId="2036"/>
    <cellStyle name="Normal 2 5 5 3 2 4 2" xfId="3633"/>
    <cellStyle name="Normal 2 5 5 3 2 4 2 2" xfId="18551"/>
    <cellStyle name="Normal 2 5 5 3 2 4 2 2 2" xfId="28802"/>
    <cellStyle name="Normal 2 5 5 3 2 4 2 3" xfId="14972"/>
    <cellStyle name="Normal 2 5 5 3 2 4 2 4" xfId="9715"/>
    <cellStyle name="Normal 2 5 5 3 2 4 2 5" xfId="23795"/>
    <cellStyle name="Normal 2 5 5 3 2 4 3" xfId="11169"/>
    <cellStyle name="Normal 2 5 5 3 2 4 3 2" xfId="19996"/>
    <cellStyle name="Normal 2 5 5 3 2 4 3 3" xfId="30247"/>
    <cellStyle name="Normal 2 5 5 3 2 4 4" xfId="12615"/>
    <cellStyle name="Normal 2 5 5 3 2 4 4 2" xfId="26697"/>
    <cellStyle name="Normal 2 5 5 3 2 4 5" xfId="7610"/>
    <cellStyle name="Normal 2 5 5 3 2 4 6" xfId="21690"/>
    <cellStyle name="Normal 2 5 5 3 2 5" xfId="2590"/>
    <cellStyle name="Normal 2 5 5 3 2 5 2" xfId="17508"/>
    <cellStyle name="Normal 2 5 5 3 2 5 2 2" xfId="27759"/>
    <cellStyle name="Normal 2 5 5 3 2 5 3" xfId="13929"/>
    <cellStyle name="Normal 2 5 5 3 2 5 4" xfId="8672"/>
    <cellStyle name="Normal 2 5 5 3 2 5 5" xfId="22752"/>
    <cellStyle name="Normal 2 5 5 3 2 6" xfId="6233"/>
    <cellStyle name="Normal 2 5 5 3 2 6 2" xfId="15319"/>
    <cellStyle name="Normal 2 5 5 3 2 6 3" xfId="25323"/>
    <cellStyle name="Normal 2 5 5 3 2 7" xfId="10126"/>
    <cellStyle name="Normal 2 5 5 3 2 7 2" xfId="18953"/>
    <cellStyle name="Normal 2 5 5 3 2 7 3" xfId="29204"/>
    <cellStyle name="Normal 2 5 5 3 2 8" xfId="11570"/>
    <cellStyle name="Normal 2 5 5 3 2 8 2" xfId="24296"/>
    <cellStyle name="Normal 2 5 5 3 2 9" xfId="5204"/>
    <cellStyle name="Normal 2 5 5 3 2_Degree data" xfId="1619"/>
    <cellStyle name="Normal 2 5 5 3 3" xfId="1051"/>
    <cellStyle name="Normal 2 5 5 3 3 2" xfId="2782"/>
    <cellStyle name="Normal 2 5 5 3 3 2 2" xfId="16419"/>
    <cellStyle name="Normal 2 5 5 3 3 2 2 2" xfId="26492"/>
    <cellStyle name="Normal 2 5 5 3 3 2 3" xfId="12801"/>
    <cellStyle name="Normal 2 5 5 3 3 2 4" xfId="7405"/>
    <cellStyle name="Normal 2 5 5 3 3 2 5" xfId="21485"/>
    <cellStyle name="Normal 2 5 5 3 3 3" xfId="4054"/>
    <cellStyle name="Normal 2 5 5 3 3 3 2" xfId="17700"/>
    <cellStyle name="Normal 2 5 5 3 3 3 2 2" xfId="27951"/>
    <cellStyle name="Normal 2 5 5 3 3 3 3" xfId="14121"/>
    <cellStyle name="Normal 2 5 5 3 3 3 4" xfId="8864"/>
    <cellStyle name="Normal 2 5 5 3 3 3 5" xfId="22944"/>
    <cellStyle name="Normal 2 5 5 3 3 4" xfId="6521"/>
    <cellStyle name="Normal 2 5 5 3 3 4 2" xfId="15605"/>
    <cellStyle name="Normal 2 5 5 3 3 4 3" xfId="25609"/>
    <cellStyle name="Normal 2 5 5 3 3 5" xfId="10318"/>
    <cellStyle name="Normal 2 5 5 3 3 5 2" xfId="19145"/>
    <cellStyle name="Normal 2 5 5 3 3 5 3" xfId="29396"/>
    <cellStyle name="Normal 2 5 5 3 3 6" xfId="11762"/>
    <cellStyle name="Normal 2 5 5 3 3 6 2" xfId="24091"/>
    <cellStyle name="Normal 2 5 5 3 3 7" xfId="4999"/>
    <cellStyle name="Normal 2 5 5 3 3 8" xfId="20602"/>
    <cellStyle name="Normal 2 5 5 3 4" xfId="1409"/>
    <cellStyle name="Normal 2 5 5 3 4 2" xfId="3130"/>
    <cellStyle name="Normal 2 5 5 3 4 2 2" xfId="16675"/>
    <cellStyle name="Normal 2 5 5 3 4 2 2 2" xfId="26894"/>
    <cellStyle name="Normal 2 5 5 3 4 2 3" xfId="13097"/>
    <cellStyle name="Normal 2 5 5 3 4 2 4" xfId="7807"/>
    <cellStyle name="Normal 2 5 5 3 4 2 5" xfId="21887"/>
    <cellStyle name="Normal 2 5 5 3 4 3" xfId="4403"/>
    <cellStyle name="Normal 2 5 5 3 4 3 2" xfId="18048"/>
    <cellStyle name="Normal 2 5 5 3 4 3 2 2" xfId="28299"/>
    <cellStyle name="Normal 2 5 5 3 4 3 3" xfId="14469"/>
    <cellStyle name="Normal 2 5 5 3 4 3 4" xfId="9212"/>
    <cellStyle name="Normal 2 5 5 3 4 3 5" xfId="23292"/>
    <cellStyle name="Normal 2 5 5 3 4 4" xfId="6923"/>
    <cellStyle name="Normal 2 5 5 3 4 4 2" xfId="16007"/>
    <cellStyle name="Normal 2 5 5 3 4 4 3" xfId="26011"/>
    <cellStyle name="Normal 2 5 5 3 4 5" xfId="10666"/>
    <cellStyle name="Normal 2 5 5 3 4 5 2" xfId="19493"/>
    <cellStyle name="Normal 2 5 5 3 4 5 3" xfId="29744"/>
    <cellStyle name="Normal 2 5 5 3 4 6" xfId="12112"/>
    <cellStyle name="Normal 2 5 5 3 4 6 2" xfId="24493"/>
    <cellStyle name="Normal 2 5 5 3 4 7" xfId="5401"/>
    <cellStyle name="Normal 2 5 5 3 4 8" xfId="21004"/>
    <cellStyle name="Normal 2 5 5 3 5" xfId="1825"/>
    <cellStyle name="Normal 2 5 5 3 5 2" xfId="3428"/>
    <cellStyle name="Normal 2 5 5 3 5 2 2" xfId="16982"/>
    <cellStyle name="Normal 2 5 5 3 5 2 2 2" xfId="27201"/>
    <cellStyle name="Normal 2 5 5 3 5 2 3" xfId="13403"/>
    <cellStyle name="Normal 2 5 5 3 5 2 4" xfId="8114"/>
    <cellStyle name="Normal 2 5 5 3 5 2 5" xfId="22194"/>
    <cellStyle name="Normal 2 5 5 3 5 3" xfId="4641"/>
    <cellStyle name="Normal 2 5 5 3 5 3 2" xfId="18346"/>
    <cellStyle name="Normal 2 5 5 3 5 3 2 2" xfId="28597"/>
    <cellStyle name="Normal 2 5 5 3 5 3 3" xfId="14767"/>
    <cellStyle name="Normal 2 5 5 3 5 3 4" xfId="9510"/>
    <cellStyle name="Normal 2 5 5 3 5 3 5" xfId="23590"/>
    <cellStyle name="Normal 2 5 5 3 5 4" xfId="6407"/>
    <cellStyle name="Normal 2 5 5 3 5 4 2" xfId="15493"/>
    <cellStyle name="Normal 2 5 5 3 5 4 3" xfId="25497"/>
    <cellStyle name="Normal 2 5 5 3 5 5" xfId="10964"/>
    <cellStyle name="Normal 2 5 5 3 5 5 2" xfId="19791"/>
    <cellStyle name="Normal 2 5 5 3 5 5 3" xfId="30042"/>
    <cellStyle name="Normal 2 5 5 3 5 6" xfId="12410"/>
    <cellStyle name="Normal 2 5 5 3 5 6 2" xfId="24800"/>
    <cellStyle name="Normal 2 5 5 3 5 7" xfId="5708"/>
    <cellStyle name="Normal 2 5 5 3 5 8" xfId="20490"/>
    <cellStyle name="Normal 2 5 5 3 6" xfId="2385"/>
    <cellStyle name="Normal 2 5 5 3 6 2" xfId="16336"/>
    <cellStyle name="Normal 2 5 5 3 6 2 2" xfId="26380"/>
    <cellStyle name="Normal 2 5 5 3 6 3" xfId="12821"/>
    <cellStyle name="Normal 2 5 5 3 6 4" xfId="7293"/>
    <cellStyle name="Normal 2 5 5 3 6 5" xfId="21373"/>
    <cellStyle name="Normal 2 5 5 3 7" xfId="3804"/>
    <cellStyle name="Normal 2 5 5 3 7 2" xfId="17303"/>
    <cellStyle name="Normal 2 5 5 3 7 2 2" xfId="27554"/>
    <cellStyle name="Normal 2 5 5 3 7 3" xfId="13724"/>
    <cellStyle name="Normal 2 5 5 3 7 4" xfId="8467"/>
    <cellStyle name="Normal 2 5 5 3 7 5" xfId="22547"/>
    <cellStyle name="Normal 2 5 5 3 8" xfId="6028"/>
    <cellStyle name="Normal 2 5 5 3 8 2" xfId="15114"/>
    <cellStyle name="Normal 2 5 5 3 8 3" xfId="25118"/>
    <cellStyle name="Normal 2 5 5 3 9" xfId="9921"/>
    <cellStyle name="Normal 2 5 5 3 9 2" xfId="18748"/>
    <cellStyle name="Normal 2 5 5 3 9 3" xfId="28999"/>
    <cellStyle name="Normal 2 5 5 3_Degree data" xfId="1620"/>
    <cellStyle name="Normal 2 5 5 4" xfId="388"/>
    <cellStyle name="Normal 2 5 5 4 10" xfId="751"/>
    <cellStyle name="Normal 2 5 5 4 11" xfId="20211"/>
    <cellStyle name="Normal 2 5 5 4 2" xfId="1053"/>
    <cellStyle name="Normal 2 5 5 4 2 2" xfId="2784"/>
    <cellStyle name="Normal 2 5 5 4 2 2 2" xfId="16677"/>
    <cellStyle name="Normal 2 5 5 4 2 2 2 2" xfId="26896"/>
    <cellStyle name="Normal 2 5 5 4 2 2 3" xfId="13099"/>
    <cellStyle name="Normal 2 5 5 4 2 2 4" xfId="7809"/>
    <cellStyle name="Normal 2 5 5 4 2 2 5" xfId="21889"/>
    <cellStyle name="Normal 2 5 5 4 2 3" xfId="4056"/>
    <cellStyle name="Normal 2 5 5 4 2 3 2" xfId="17702"/>
    <cellStyle name="Normal 2 5 5 4 2 3 2 2" xfId="27953"/>
    <cellStyle name="Normal 2 5 5 4 2 3 3" xfId="14123"/>
    <cellStyle name="Normal 2 5 5 4 2 3 4" xfId="8866"/>
    <cellStyle name="Normal 2 5 5 4 2 3 5" xfId="22946"/>
    <cellStyle name="Normal 2 5 5 4 2 4" xfId="6925"/>
    <cellStyle name="Normal 2 5 5 4 2 4 2" xfId="16009"/>
    <cellStyle name="Normal 2 5 5 4 2 4 3" xfId="26013"/>
    <cellStyle name="Normal 2 5 5 4 2 5" xfId="10320"/>
    <cellStyle name="Normal 2 5 5 4 2 5 2" xfId="19147"/>
    <cellStyle name="Normal 2 5 5 4 2 5 3" xfId="29398"/>
    <cellStyle name="Normal 2 5 5 4 2 6" xfId="11764"/>
    <cellStyle name="Normal 2 5 5 4 2 6 2" xfId="24495"/>
    <cellStyle name="Normal 2 5 5 4 2 7" xfId="5403"/>
    <cellStyle name="Normal 2 5 5 4 2 8" xfId="21006"/>
    <cellStyle name="Normal 2 5 5 4 3" xfId="1411"/>
    <cellStyle name="Normal 2 5 5 4 3 2" xfId="3132"/>
    <cellStyle name="Normal 2 5 5 4 3 2 2" xfId="17082"/>
    <cellStyle name="Normal 2 5 5 4 3 2 2 2" xfId="27301"/>
    <cellStyle name="Normal 2 5 5 4 3 2 3" xfId="13503"/>
    <cellStyle name="Normal 2 5 5 4 3 2 4" xfId="8214"/>
    <cellStyle name="Normal 2 5 5 4 3 2 5" xfId="22294"/>
    <cellStyle name="Normal 2 5 5 4 3 3" xfId="4405"/>
    <cellStyle name="Normal 2 5 5 4 3 3 2" xfId="18050"/>
    <cellStyle name="Normal 2 5 5 4 3 3 2 2" xfId="28301"/>
    <cellStyle name="Normal 2 5 5 4 3 3 3" xfId="14471"/>
    <cellStyle name="Normal 2 5 5 4 3 3 4" xfId="9214"/>
    <cellStyle name="Normal 2 5 5 4 3 3 5" xfId="23294"/>
    <cellStyle name="Normal 2 5 5 4 3 4" xfId="6621"/>
    <cellStyle name="Normal 2 5 5 4 3 4 2" xfId="15705"/>
    <cellStyle name="Normal 2 5 5 4 3 4 3" xfId="25709"/>
    <cellStyle name="Normal 2 5 5 4 3 5" xfId="10668"/>
    <cellStyle name="Normal 2 5 5 4 3 5 2" xfId="19495"/>
    <cellStyle name="Normal 2 5 5 4 3 5 3" xfId="29746"/>
    <cellStyle name="Normal 2 5 5 4 3 6" xfId="12114"/>
    <cellStyle name="Normal 2 5 5 4 3 6 2" xfId="24900"/>
    <cellStyle name="Normal 2 5 5 4 3 7" xfId="5808"/>
    <cellStyle name="Normal 2 5 5 4 3 8" xfId="20702"/>
    <cellStyle name="Normal 2 5 5 4 4" xfId="1928"/>
    <cellStyle name="Normal 2 5 5 4 4 2" xfId="3528"/>
    <cellStyle name="Normal 2 5 5 4 4 2 2" xfId="18446"/>
    <cellStyle name="Normal 2 5 5 4 4 2 2 2" xfId="28697"/>
    <cellStyle name="Normal 2 5 5 4 4 2 3" xfId="14867"/>
    <cellStyle name="Normal 2 5 5 4 4 2 4" xfId="9610"/>
    <cellStyle name="Normal 2 5 5 4 4 2 5" xfId="23690"/>
    <cellStyle name="Normal 2 5 5 4 4 3" xfId="11064"/>
    <cellStyle name="Normal 2 5 5 4 4 3 2" xfId="19891"/>
    <cellStyle name="Normal 2 5 5 4 4 3 3" xfId="30142"/>
    <cellStyle name="Normal 2 5 5 4 4 4" xfId="12510"/>
    <cellStyle name="Normal 2 5 5 4 4 4 2" xfId="26592"/>
    <cellStyle name="Normal 2 5 5 4 4 5" xfId="7505"/>
    <cellStyle name="Normal 2 5 5 4 4 6" xfId="21585"/>
    <cellStyle name="Normal 2 5 5 4 5" xfId="2485"/>
    <cellStyle name="Normal 2 5 5 4 5 2" xfId="17403"/>
    <cellStyle name="Normal 2 5 5 4 5 2 2" xfId="27654"/>
    <cellStyle name="Normal 2 5 5 4 5 3" xfId="13824"/>
    <cellStyle name="Normal 2 5 5 4 5 4" xfId="8567"/>
    <cellStyle name="Normal 2 5 5 4 5 5" xfId="22647"/>
    <cellStyle name="Normal 2 5 5 4 6" xfId="6128"/>
    <cellStyle name="Normal 2 5 5 4 6 2" xfId="15214"/>
    <cellStyle name="Normal 2 5 5 4 6 3" xfId="25218"/>
    <cellStyle name="Normal 2 5 5 4 7" xfId="10021"/>
    <cellStyle name="Normal 2 5 5 4 7 2" xfId="18848"/>
    <cellStyle name="Normal 2 5 5 4 7 3" xfId="29099"/>
    <cellStyle name="Normal 2 5 5 4 8" xfId="11465"/>
    <cellStyle name="Normal 2 5 5 4 8 2" xfId="24191"/>
    <cellStyle name="Normal 2 5 5 4 9" xfId="5099"/>
    <cellStyle name="Normal 2 5 5 4_Degree data" xfId="1618"/>
    <cellStyle name="Normal 2 5 5 5" xfId="217"/>
    <cellStyle name="Normal 2 5 5 5 2" xfId="2779"/>
    <cellStyle name="Normal 2 5 5 5 2 2" xfId="16376"/>
    <cellStyle name="Normal 2 5 5 5 2 2 2" xfId="26433"/>
    <cellStyle name="Normal 2 5 5 5 2 3" xfId="12673"/>
    <cellStyle name="Normal 2 5 5 5 2 4" xfId="7346"/>
    <cellStyle name="Normal 2 5 5 5 2 5" xfId="21426"/>
    <cellStyle name="Normal 2 5 5 5 3" xfId="4051"/>
    <cellStyle name="Normal 2 5 5 5 3 2" xfId="17697"/>
    <cellStyle name="Normal 2 5 5 5 3 2 2" xfId="27948"/>
    <cellStyle name="Normal 2 5 5 5 3 3" xfId="14118"/>
    <cellStyle name="Normal 2 5 5 5 3 4" xfId="8861"/>
    <cellStyle name="Normal 2 5 5 5 3 5" xfId="22941"/>
    <cellStyle name="Normal 2 5 5 5 4" xfId="6462"/>
    <cellStyle name="Normal 2 5 5 5 4 2" xfId="15546"/>
    <cellStyle name="Normal 2 5 5 5 4 3" xfId="25550"/>
    <cellStyle name="Normal 2 5 5 5 5" xfId="10315"/>
    <cellStyle name="Normal 2 5 5 5 5 2" xfId="19142"/>
    <cellStyle name="Normal 2 5 5 5 5 3" xfId="29393"/>
    <cellStyle name="Normal 2 5 5 5 6" xfId="11759"/>
    <cellStyle name="Normal 2 5 5 5 6 2" xfId="24032"/>
    <cellStyle name="Normal 2 5 5 5 7" xfId="4940"/>
    <cellStyle name="Normal 2 5 5 5 8" xfId="1048"/>
    <cellStyle name="Normal 2 5 5 5 9" xfId="20543"/>
    <cellStyle name="Normal 2 5 5 6" xfId="1406"/>
    <cellStyle name="Normal 2 5 5 6 2" xfId="3127"/>
    <cellStyle name="Normal 2 5 5 6 2 2" xfId="16672"/>
    <cellStyle name="Normal 2 5 5 6 2 2 2" xfId="26891"/>
    <cellStyle name="Normal 2 5 5 6 2 3" xfId="13094"/>
    <cellStyle name="Normal 2 5 5 6 2 4" xfId="7804"/>
    <cellStyle name="Normal 2 5 5 6 2 5" xfId="21884"/>
    <cellStyle name="Normal 2 5 5 6 3" xfId="4400"/>
    <cellStyle name="Normal 2 5 5 6 3 2" xfId="18045"/>
    <cellStyle name="Normal 2 5 5 6 3 2 2" xfId="28296"/>
    <cellStyle name="Normal 2 5 5 6 3 3" xfId="14466"/>
    <cellStyle name="Normal 2 5 5 6 3 4" xfId="9209"/>
    <cellStyle name="Normal 2 5 5 6 3 5" xfId="23289"/>
    <cellStyle name="Normal 2 5 5 6 4" xfId="6920"/>
    <cellStyle name="Normal 2 5 5 6 4 2" xfId="16004"/>
    <cellStyle name="Normal 2 5 5 6 4 3" xfId="26008"/>
    <cellStyle name="Normal 2 5 5 6 5" xfId="10663"/>
    <cellStyle name="Normal 2 5 5 6 5 2" xfId="19490"/>
    <cellStyle name="Normal 2 5 5 6 5 3" xfId="29741"/>
    <cellStyle name="Normal 2 5 5 6 6" xfId="12109"/>
    <cellStyle name="Normal 2 5 5 6 6 2" xfId="24490"/>
    <cellStyle name="Normal 2 5 5 6 7" xfId="5398"/>
    <cellStyle name="Normal 2 5 5 6 8" xfId="21001"/>
    <cellStyle name="Normal 2 5 5 7" xfId="1757"/>
    <cellStyle name="Normal 2 5 5 7 2" xfId="3369"/>
    <cellStyle name="Normal 2 5 5 7 2 2" xfId="16923"/>
    <cellStyle name="Normal 2 5 5 7 2 2 2" xfId="27142"/>
    <cellStyle name="Normal 2 5 5 7 2 3" xfId="13345"/>
    <cellStyle name="Normal 2 5 5 7 2 4" xfId="8055"/>
    <cellStyle name="Normal 2 5 5 7 2 5" xfId="22135"/>
    <cellStyle name="Normal 2 5 5 7 3" xfId="4599"/>
    <cellStyle name="Normal 2 5 5 7 3 2" xfId="18287"/>
    <cellStyle name="Normal 2 5 5 7 3 2 2" xfId="28538"/>
    <cellStyle name="Normal 2 5 5 7 3 3" xfId="14708"/>
    <cellStyle name="Normal 2 5 5 7 3 4" xfId="9451"/>
    <cellStyle name="Normal 2 5 5 7 3 5" xfId="23531"/>
    <cellStyle name="Normal 2 5 5 7 4" xfId="6301"/>
    <cellStyle name="Normal 2 5 5 7 4 2" xfId="15387"/>
    <cellStyle name="Normal 2 5 5 7 4 3" xfId="25391"/>
    <cellStyle name="Normal 2 5 5 7 5" xfId="10905"/>
    <cellStyle name="Normal 2 5 5 7 5 2" xfId="19732"/>
    <cellStyle name="Normal 2 5 5 7 5 3" xfId="29983"/>
    <cellStyle name="Normal 2 5 5 7 6" xfId="12351"/>
    <cellStyle name="Normal 2 5 5 7 6 2" xfId="24741"/>
    <cellStyle name="Normal 2 5 5 7 7" xfId="5649"/>
    <cellStyle name="Normal 2 5 5 7 8" xfId="20384"/>
    <cellStyle name="Normal 2 5 5 8" xfId="2326"/>
    <cellStyle name="Normal 2 5 5 8 2" xfId="9862"/>
    <cellStyle name="Normal 2 5 5 8 2 2" xfId="18689"/>
    <cellStyle name="Normal 2 5 5 8 2 3" xfId="28940"/>
    <cellStyle name="Normal 2 5 5 8 3" xfId="11306"/>
    <cellStyle name="Normal 2 5 5 8 3 2" xfId="26275"/>
    <cellStyle name="Normal 2 5 5 8 4" xfId="7188"/>
    <cellStyle name="Normal 2 5 5 8 5" xfId="21268"/>
    <cellStyle name="Normal 2 5 5 9" xfId="2250"/>
    <cellStyle name="Normal 2 5 5 9 2" xfId="17242"/>
    <cellStyle name="Normal 2 5 5 9 2 2" xfId="27493"/>
    <cellStyle name="Normal 2 5 5 9 3" xfId="13663"/>
    <cellStyle name="Normal 2 5 5 9 4" xfId="8406"/>
    <cellStyle name="Normal 2 5 5 9 5" xfId="22486"/>
    <cellStyle name="Normal 2 5 5_Degree data" xfId="1623"/>
    <cellStyle name="Normal 2 5 6" xfId="190"/>
    <cellStyle name="Normal 2 5 6 10" xfId="11399"/>
    <cellStyle name="Normal 2 5 6 10 2" xfId="23908"/>
    <cellStyle name="Normal 2 5 6 11" xfId="4816"/>
    <cellStyle name="Normal 2 5 6 12" xfId="685"/>
    <cellStyle name="Normal 2 5 6 13" xfId="20145"/>
    <cellStyle name="Normal 2 5 6 2" xfId="423"/>
    <cellStyle name="Normal 2 5 6 2 10" xfId="786"/>
    <cellStyle name="Normal 2 5 6 2 11" xfId="20245"/>
    <cellStyle name="Normal 2 5 6 2 2" xfId="1055"/>
    <cellStyle name="Normal 2 5 6 2 2 2" xfId="2786"/>
    <cellStyle name="Normal 2 5 6 2 2 2 2" xfId="16679"/>
    <cellStyle name="Normal 2 5 6 2 2 2 2 2" xfId="26898"/>
    <cellStyle name="Normal 2 5 6 2 2 2 3" xfId="13101"/>
    <cellStyle name="Normal 2 5 6 2 2 2 4" xfId="7811"/>
    <cellStyle name="Normal 2 5 6 2 2 2 5" xfId="21891"/>
    <cellStyle name="Normal 2 5 6 2 2 3" xfId="4058"/>
    <cellStyle name="Normal 2 5 6 2 2 3 2" xfId="17704"/>
    <cellStyle name="Normal 2 5 6 2 2 3 2 2" xfId="27955"/>
    <cellStyle name="Normal 2 5 6 2 2 3 3" xfId="14125"/>
    <cellStyle name="Normal 2 5 6 2 2 3 4" xfId="8868"/>
    <cellStyle name="Normal 2 5 6 2 2 3 5" xfId="22948"/>
    <cellStyle name="Normal 2 5 6 2 2 4" xfId="6927"/>
    <cellStyle name="Normal 2 5 6 2 2 4 2" xfId="16011"/>
    <cellStyle name="Normal 2 5 6 2 2 4 3" xfId="26015"/>
    <cellStyle name="Normal 2 5 6 2 2 5" xfId="10322"/>
    <cellStyle name="Normal 2 5 6 2 2 5 2" xfId="19149"/>
    <cellStyle name="Normal 2 5 6 2 2 5 3" xfId="29400"/>
    <cellStyle name="Normal 2 5 6 2 2 6" xfId="11766"/>
    <cellStyle name="Normal 2 5 6 2 2 6 2" xfId="24497"/>
    <cellStyle name="Normal 2 5 6 2 2 7" xfId="5405"/>
    <cellStyle name="Normal 2 5 6 2 2 8" xfId="21008"/>
    <cellStyle name="Normal 2 5 6 2 3" xfId="1413"/>
    <cellStyle name="Normal 2 5 6 2 3 2" xfId="3134"/>
    <cellStyle name="Normal 2 5 6 2 3 2 2" xfId="17116"/>
    <cellStyle name="Normal 2 5 6 2 3 2 2 2" xfId="27335"/>
    <cellStyle name="Normal 2 5 6 2 3 2 3" xfId="13537"/>
    <cellStyle name="Normal 2 5 6 2 3 2 4" xfId="8248"/>
    <cellStyle name="Normal 2 5 6 2 3 2 5" xfId="22328"/>
    <cellStyle name="Normal 2 5 6 2 3 3" xfId="4407"/>
    <cellStyle name="Normal 2 5 6 2 3 3 2" xfId="18052"/>
    <cellStyle name="Normal 2 5 6 2 3 3 2 2" xfId="28303"/>
    <cellStyle name="Normal 2 5 6 2 3 3 3" xfId="14473"/>
    <cellStyle name="Normal 2 5 6 2 3 3 4" xfId="9216"/>
    <cellStyle name="Normal 2 5 6 2 3 3 5" xfId="23296"/>
    <cellStyle name="Normal 2 5 6 2 3 4" xfId="6655"/>
    <cellStyle name="Normal 2 5 6 2 3 4 2" xfId="15739"/>
    <cellStyle name="Normal 2 5 6 2 3 4 3" xfId="25743"/>
    <cellStyle name="Normal 2 5 6 2 3 5" xfId="10670"/>
    <cellStyle name="Normal 2 5 6 2 3 5 2" xfId="19497"/>
    <cellStyle name="Normal 2 5 6 2 3 5 3" xfId="29748"/>
    <cellStyle name="Normal 2 5 6 2 3 6" xfId="12116"/>
    <cellStyle name="Normal 2 5 6 2 3 6 2" xfId="24934"/>
    <cellStyle name="Normal 2 5 6 2 3 7" xfId="5842"/>
    <cellStyle name="Normal 2 5 6 2 3 8" xfId="20736"/>
    <cellStyle name="Normal 2 5 6 2 4" xfId="1963"/>
    <cellStyle name="Normal 2 5 6 2 4 2" xfId="3562"/>
    <cellStyle name="Normal 2 5 6 2 4 2 2" xfId="18480"/>
    <cellStyle name="Normal 2 5 6 2 4 2 2 2" xfId="28731"/>
    <cellStyle name="Normal 2 5 6 2 4 2 3" xfId="14901"/>
    <cellStyle name="Normal 2 5 6 2 4 2 4" xfId="9644"/>
    <cellStyle name="Normal 2 5 6 2 4 2 5" xfId="23724"/>
    <cellStyle name="Normal 2 5 6 2 4 3" xfId="11098"/>
    <cellStyle name="Normal 2 5 6 2 4 3 2" xfId="19925"/>
    <cellStyle name="Normal 2 5 6 2 4 3 3" xfId="30176"/>
    <cellStyle name="Normal 2 5 6 2 4 4" xfId="12544"/>
    <cellStyle name="Normal 2 5 6 2 4 4 2" xfId="26626"/>
    <cellStyle name="Normal 2 5 6 2 4 5" xfId="7539"/>
    <cellStyle name="Normal 2 5 6 2 4 6" xfId="21619"/>
    <cellStyle name="Normal 2 5 6 2 5" xfId="2519"/>
    <cellStyle name="Normal 2 5 6 2 5 2" xfId="17437"/>
    <cellStyle name="Normal 2 5 6 2 5 2 2" xfId="27688"/>
    <cellStyle name="Normal 2 5 6 2 5 3" xfId="13858"/>
    <cellStyle name="Normal 2 5 6 2 5 4" xfId="8601"/>
    <cellStyle name="Normal 2 5 6 2 5 5" xfId="22681"/>
    <cellStyle name="Normal 2 5 6 2 6" xfId="6162"/>
    <cellStyle name="Normal 2 5 6 2 6 2" xfId="15248"/>
    <cellStyle name="Normal 2 5 6 2 6 3" xfId="25252"/>
    <cellStyle name="Normal 2 5 6 2 7" xfId="10055"/>
    <cellStyle name="Normal 2 5 6 2 7 2" xfId="18882"/>
    <cellStyle name="Normal 2 5 6 2 7 3" xfId="29133"/>
    <cellStyle name="Normal 2 5 6 2 8" xfId="11499"/>
    <cellStyle name="Normal 2 5 6 2 8 2" xfId="24225"/>
    <cellStyle name="Normal 2 5 6 2 9" xfId="5133"/>
    <cellStyle name="Normal 2 5 6 2_Degree data" xfId="1702"/>
    <cellStyle name="Normal 2 5 6 3" xfId="321"/>
    <cellStyle name="Normal 2 5 6 3 2" xfId="2785"/>
    <cellStyle name="Normal 2 5 6 3 2 2" xfId="16453"/>
    <cellStyle name="Normal 2 5 6 3 2 2 2" xfId="26526"/>
    <cellStyle name="Normal 2 5 6 3 2 3" xfId="12792"/>
    <cellStyle name="Normal 2 5 6 3 2 4" xfId="7439"/>
    <cellStyle name="Normal 2 5 6 3 2 5" xfId="21519"/>
    <cellStyle name="Normal 2 5 6 3 3" xfId="4057"/>
    <cellStyle name="Normal 2 5 6 3 3 2" xfId="17703"/>
    <cellStyle name="Normal 2 5 6 3 3 2 2" xfId="27954"/>
    <cellStyle name="Normal 2 5 6 3 3 3" xfId="14124"/>
    <cellStyle name="Normal 2 5 6 3 3 4" xfId="8867"/>
    <cellStyle name="Normal 2 5 6 3 3 5" xfId="22947"/>
    <cellStyle name="Normal 2 5 6 3 4" xfId="6555"/>
    <cellStyle name="Normal 2 5 6 3 4 2" xfId="15639"/>
    <cellStyle name="Normal 2 5 6 3 4 3" xfId="25643"/>
    <cellStyle name="Normal 2 5 6 3 5" xfId="10321"/>
    <cellStyle name="Normal 2 5 6 3 5 2" xfId="19148"/>
    <cellStyle name="Normal 2 5 6 3 5 3" xfId="29399"/>
    <cellStyle name="Normal 2 5 6 3 6" xfId="11765"/>
    <cellStyle name="Normal 2 5 6 3 6 2" xfId="24125"/>
    <cellStyle name="Normal 2 5 6 3 7" xfId="5033"/>
    <cellStyle name="Normal 2 5 6 3 8" xfId="1054"/>
    <cellStyle name="Normal 2 5 6 3 9" xfId="20636"/>
    <cellStyle name="Normal 2 5 6 4" xfId="1412"/>
    <cellStyle name="Normal 2 5 6 4 2" xfId="3133"/>
    <cellStyle name="Normal 2 5 6 4 2 2" xfId="16678"/>
    <cellStyle name="Normal 2 5 6 4 2 2 2" xfId="26897"/>
    <cellStyle name="Normal 2 5 6 4 2 3" xfId="13100"/>
    <cellStyle name="Normal 2 5 6 4 2 4" xfId="7810"/>
    <cellStyle name="Normal 2 5 6 4 2 5" xfId="21890"/>
    <cellStyle name="Normal 2 5 6 4 3" xfId="4406"/>
    <cellStyle name="Normal 2 5 6 4 3 2" xfId="18051"/>
    <cellStyle name="Normal 2 5 6 4 3 2 2" xfId="28302"/>
    <cellStyle name="Normal 2 5 6 4 3 3" xfId="14472"/>
    <cellStyle name="Normal 2 5 6 4 3 4" xfId="9215"/>
    <cellStyle name="Normal 2 5 6 4 3 5" xfId="23295"/>
    <cellStyle name="Normal 2 5 6 4 4" xfId="6926"/>
    <cellStyle name="Normal 2 5 6 4 4 2" xfId="16010"/>
    <cellStyle name="Normal 2 5 6 4 4 3" xfId="26014"/>
    <cellStyle name="Normal 2 5 6 4 5" xfId="10669"/>
    <cellStyle name="Normal 2 5 6 4 5 2" xfId="19496"/>
    <cellStyle name="Normal 2 5 6 4 5 3" xfId="29747"/>
    <cellStyle name="Normal 2 5 6 4 6" xfId="12115"/>
    <cellStyle name="Normal 2 5 6 4 6 2" xfId="24496"/>
    <cellStyle name="Normal 2 5 6 4 7" xfId="5404"/>
    <cellStyle name="Normal 2 5 6 4 8" xfId="21007"/>
    <cellStyle name="Normal 2 5 6 5" xfId="1861"/>
    <cellStyle name="Normal 2 5 6 5 2" xfId="3462"/>
    <cellStyle name="Normal 2 5 6 5 2 2" xfId="17016"/>
    <cellStyle name="Normal 2 5 6 5 2 2 2" xfId="27235"/>
    <cellStyle name="Normal 2 5 6 5 2 3" xfId="13437"/>
    <cellStyle name="Normal 2 5 6 5 2 4" xfId="8148"/>
    <cellStyle name="Normal 2 5 6 5 2 5" xfId="22228"/>
    <cellStyle name="Normal 2 5 6 5 3" xfId="4675"/>
    <cellStyle name="Normal 2 5 6 5 3 2" xfId="18380"/>
    <cellStyle name="Normal 2 5 6 5 3 2 2" xfId="28631"/>
    <cellStyle name="Normal 2 5 6 5 3 3" xfId="14801"/>
    <cellStyle name="Normal 2 5 6 5 3 4" xfId="9544"/>
    <cellStyle name="Normal 2 5 6 5 3 5" xfId="23624"/>
    <cellStyle name="Normal 2 5 6 5 4" xfId="6336"/>
    <cellStyle name="Normal 2 5 6 5 4 2" xfId="15422"/>
    <cellStyle name="Normal 2 5 6 5 4 3" xfId="25426"/>
    <cellStyle name="Normal 2 5 6 5 5" xfId="10998"/>
    <cellStyle name="Normal 2 5 6 5 5 2" xfId="19825"/>
    <cellStyle name="Normal 2 5 6 5 5 3" xfId="30076"/>
    <cellStyle name="Normal 2 5 6 5 6" xfId="12444"/>
    <cellStyle name="Normal 2 5 6 5 6 2" xfId="24834"/>
    <cellStyle name="Normal 2 5 6 5 7" xfId="5742"/>
    <cellStyle name="Normal 2 5 6 5 8" xfId="20419"/>
    <cellStyle name="Normal 2 5 6 6" xfId="2419"/>
    <cellStyle name="Normal 2 5 6 6 2" xfId="16265"/>
    <cellStyle name="Normal 2 5 6 6 2 2" xfId="26309"/>
    <cellStyle name="Normal 2 5 6 6 3" xfId="12681"/>
    <cellStyle name="Normal 2 5 6 6 4" xfId="7222"/>
    <cellStyle name="Normal 2 5 6 6 5" xfId="21302"/>
    <cellStyle name="Normal 2 5 6 7" xfId="3837"/>
    <cellStyle name="Normal 2 5 6 7 2" xfId="17337"/>
    <cellStyle name="Normal 2 5 6 7 2 2" xfId="27588"/>
    <cellStyle name="Normal 2 5 6 7 3" xfId="13758"/>
    <cellStyle name="Normal 2 5 6 7 4" xfId="8501"/>
    <cellStyle name="Normal 2 5 6 7 5" xfId="22581"/>
    <cellStyle name="Normal 2 5 6 8" xfId="6062"/>
    <cellStyle name="Normal 2 5 6 8 2" xfId="15148"/>
    <cellStyle name="Normal 2 5 6 8 3" xfId="25152"/>
    <cellStyle name="Normal 2 5 6 9" xfId="9955"/>
    <cellStyle name="Normal 2 5 6 9 2" xfId="18782"/>
    <cellStyle name="Normal 2 5 6 9 3" xfId="29033"/>
    <cellStyle name="Normal 2 5 6_Degree data" xfId="1617"/>
    <cellStyle name="Normal 2 5 7" xfId="259"/>
    <cellStyle name="Normal 2 5 7 10" xfId="11342"/>
    <cellStyle name="Normal 2 5 7 10 2" xfId="23956"/>
    <cellStyle name="Normal 2 5 7 11" xfId="4864"/>
    <cellStyle name="Normal 2 5 7 12" xfId="624"/>
    <cellStyle name="Normal 2 5 7 13" xfId="20088"/>
    <cellStyle name="Normal 2 5 7 2" xfId="473"/>
    <cellStyle name="Normal 2 5 7 2 10" xfId="835"/>
    <cellStyle name="Normal 2 5 7 2 11" xfId="20293"/>
    <cellStyle name="Normal 2 5 7 2 2" xfId="1057"/>
    <cellStyle name="Normal 2 5 7 2 2 2" xfId="2788"/>
    <cellStyle name="Normal 2 5 7 2 2 2 2" xfId="16681"/>
    <cellStyle name="Normal 2 5 7 2 2 2 2 2" xfId="26900"/>
    <cellStyle name="Normal 2 5 7 2 2 2 3" xfId="13103"/>
    <cellStyle name="Normal 2 5 7 2 2 2 4" xfId="7813"/>
    <cellStyle name="Normal 2 5 7 2 2 2 5" xfId="21893"/>
    <cellStyle name="Normal 2 5 7 2 2 3" xfId="4060"/>
    <cellStyle name="Normal 2 5 7 2 2 3 2" xfId="17706"/>
    <cellStyle name="Normal 2 5 7 2 2 3 2 2" xfId="27957"/>
    <cellStyle name="Normal 2 5 7 2 2 3 3" xfId="14127"/>
    <cellStyle name="Normal 2 5 7 2 2 3 4" xfId="8870"/>
    <cellStyle name="Normal 2 5 7 2 2 3 5" xfId="22950"/>
    <cellStyle name="Normal 2 5 7 2 2 4" xfId="6929"/>
    <cellStyle name="Normal 2 5 7 2 2 4 2" xfId="16013"/>
    <cellStyle name="Normal 2 5 7 2 2 4 3" xfId="26017"/>
    <cellStyle name="Normal 2 5 7 2 2 5" xfId="10324"/>
    <cellStyle name="Normal 2 5 7 2 2 5 2" xfId="19151"/>
    <cellStyle name="Normal 2 5 7 2 2 5 3" xfId="29402"/>
    <cellStyle name="Normal 2 5 7 2 2 6" xfId="11768"/>
    <cellStyle name="Normal 2 5 7 2 2 6 2" xfId="24499"/>
    <cellStyle name="Normal 2 5 7 2 2 7" xfId="5407"/>
    <cellStyle name="Normal 2 5 7 2 2 8" xfId="21010"/>
    <cellStyle name="Normal 2 5 7 2 3" xfId="1415"/>
    <cellStyle name="Normal 2 5 7 2 3 2" xfId="3136"/>
    <cellStyle name="Normal 2 5 7 2 3 2 2" xfId="17164"/>
    <cellStyle name="Normal 2 5 7 2 3 2 2 2" xfId="27383"/>
    <cellStyle name="Normal 2 5 7 2 3 2 3" xfId="13585"/>
    <cellStyle name="Normal 2 5 7 2 3 2 4" xfId="8296"/>
    <cellStyle name="Normal 2 5 7 2 3 2 5" xfId="22376"/>
    <cellStyle name="Normal 2 5 7 2 3 3" xfId="4409"/>
    <cellStyle name="Normal 2 5 7 2 3 3 2" xfId="18054"/>
    <cellStyle name="Normal 2 5 7 2 3 3 2 2" xfId="28305"/>
    <cellStyle name="Normal 2 5 7 2 3 3 3" xfId="14475"/>
    <cellStyle name="Normal 2 5 7 2 3 3 4" xfId="9218"/>
    <cellStyle name="Normal 2 5 7 2 3 3 5" xfId="23298"/>
    <cellStyle name="Normal 2 5 7 2 3 4" xfId="6703"/>
    <cellStyle name="Normal 2 5 7 2 3 4 2" xfId="15787"/>
    <cellStyle name="Normal 2 5 7 2 3 4 3" xfId="25791"/>
    <cellStyle name="Normal 2 5 7 2 3 5" xfId="10672"/>
    <cellStyle name="Normal 2 5 7 2 3 5 2" xfId="19499"/>
    <cellStyle name="Normal 2 5 7 2 3 5 3" xfId="29750"/>
    <cellStyle name="Normal 2 5 7 2 3 6" xfId="12118"/>
    <cellStyle name="Normal 2 5 7 2 3 6 2" xfId="24982"/>
    <cellStyle name="Normal 2 5 7 2 3 7" xfId="5890"/>
    <cellStyle name="Normal 2 5 7 2 3 8" xfId="20784"/>
    <cellStyle name="Normal 2 5 7 2 4" xfId="2013"/>
    <cellStyle name="Normal 2 5 7 2 4 2" xfId="3610"/>
    <cellStyle name="Normal 2 5 7 2 4 2 2" xfId="18528"/>
    <cellStyle name="Normal 2 5 7 2 4 2 2 2" xfId="28779"/>
    <cellStyle name="Normal 2 5 7 2 4 2 3" xfId="14949"/>
    <cellStyle name="Normal 2 5 7 2 4 2 4" xfId="9692"/>
    <cellStyle name="Normal 2 5 7 2 4 2 5" xfId="23772"/>
    <cellStyle name="Normal 2 5 7 2 4 3" xfId="11146"/>
    <cellStyle name="Normal 2 5 7 2 4 3 2" xfId="19973"/>
    <cellStyle name="Normal 2 5 7 2 4 3 3" xfId="30224"/>
    <cellStyle name="Normal 2 5 7 2 4 4" xfId="12592"/>
    <cellStyle name="Normal 2 5 7 2 4 4 2" xfId="26674"/>
    <cellStyle name="Normal 2 5 7 2 4 5" xfId="7587"/>
    <cellStyle name="Normal 2 5 7 2 4 6" xfId="21667"/>
    <cellStyle name="Normal 2 5 7 2 5" xfId="2567"/>
    <cellStyle name="Normal 2 5 7 2 5 2" xfId="17485"/>
    <cellStyle name="Normal 2 5 7 2 5 2 2" xfId="27736"/>
    <cellStyle name="Normal 2 5 7 2 5 3" xfId="13906"/>
    <cellStyle name="Normal 2 5 7 2 5 4" xfId="8649"/>
    <cellStyle name="Normal 2 5 7 2 5 5" xfId="22729"/>
    <cellStyle name="Normal 2 5 7 2 6" xfId="6210"/>
    <cellStyle name="Normal 2 5 7 2 6 2" xfId="15296"/>
    <cellStyle name="Normal 2 5 7 2 6 3" xfId="25300"/>
    <cellStyle name="Normal 2 5 7 2 7" xfId="10103"/>
    <cellStyle name="Normal 2 5 7 2 7 2" xfId="18930"/>
    <cellStyle name="Normal 2 5 7 2 7 3" xfId="29181"/>
    <cellStyle name="Normal 2 5 7 2 8" xfId="11547"/>
    <cellStyle name="Normal 2 5 7 2 8 2" xfId="24273"/>
    <cellStyle name="Normal 2 5 7 2 9" xfId="5181"/>
    <cellStyle name="Normal 2 5 7 2_Degree data" xfId="1672"/>
    <cellStyle name="Normal 2 5 7 3" xfId="1056"/>
    <cellStyle name="Normal 2 5 7 3 2" xfId="2787"/>
    <cellStyle name="Normal 2 5 7 3 2 2" xfId="16396"/>
    <cellStyle name="Normal 2 5 7 3 2 2 2" xfId="26469"/>
    <cellStyle name="Normal 2 5 7 3 2 3" xfId="12686"/>
    <cellStyle name="Normal 2 5 7 3 2 4" xfId="7382"/>
    <cellStyle name="Normal 2 5 7 3 2 5" xfId="21462"/>
    <cellStyle name="Normal 2 5 7 3 3" xfId="4059"/>
    <cellStyle name="Normal 2 5 7 3 3 2" xfId="17705"/>
    <cellStyle name="Normal 2 5 7 3 3 2 2" xfId="27956"/>
    <cellStyle name="Normal 2 5 7 3 3 3" xfId="14126"/>
    <cellStyle name="Normal 2 5 7 3 3 4" xfId="8869"/>
    <cellStyle name="Normal 2 5 7 3 3 5" xfId="22949"/>
    <cellStyle name="Normal 2 5 7 3 4" xfId="6498"/>
    <cellStyle name="Normal 2 5 7 3 4 2" xfId="15582"/>
    <cellStyle name="Normal 2 5 7 3 4 3" xfId="25586"/>
    <cellStyle name="Normal 2 5 7 3 5" xfId="10323"/>
    <cellStyle name="Normal 2 5 7 3 5 2" xfId="19150"/>
    <cellStyle name="Normal 2 5 7 3 5 3" xfId="29401"/>
    <cellStyle name="Normal 2 5 7 3 6" xfId="11767"/>
    <cellStyle name="Normal 2 5 7 3 6 2" xfId="24068"/>
    <cellStyle name="Normal 2 5 7 3 7" xfId="4976"/>
    <cellStyle name="Normal 2 5 7 3 8" xfId="20579"/>
    <cellStyle name="Normal 2 5 7 4" xfId="1414"/>
    <cellStyle name="Normal 2 5 7 4 2" xfId="3135"/>
    <cellStyle name="Normal 2 5 7 4 2 2" xfId="16680"/>
    <cellStyle name="Normal 2 5 7 4 2 2 2" xfId="26899"/>
    <cellStyle name="Normal 2 5 7 4 2 3" xfId="13102"/>
    <cellStyle name="Normal 2 5 7 4 2 4" xfId="7812"/>
    <cellStyle name="Normal 2 5 7 4 2 5" xfId="21892"/>
    <cellStyle name="Normal 2 5 7 4 3" xfId="4408"/>
    <cellStyle name="Normal 2 5 7 4 3 2" xfId="18053"/>
    <cellStyle name="Normal 2 5 7 4 3 2 2" xfId="28304"/>
    <cellStyle name="Normal 2 5 7 4 3 3" xfId="14474"/>
    <cellStyle name="Normal 2 5 7 4 3 4" xfId="9217"/>
    <cellStyle name="Normal 2 5 7 4 3 5" xfId="23297"/>
    <cellStyle name="Normal 2 5 7 4 4" xfId="6928"/>
    <cellStyle name="Normal 2 5 7 4 4 2" xfId="16012"/>
    <cellStyle name="Normal 2 5 7 4 4 3" xfId="26016"/>
    <cellStyle name="Normal 2 5 7 4 5" xfId="10671"/>
    <cellStyle name="Normal 2 5 7 4 5 2" xfId="19498"/>
    <cellStyle name="Normal 2 5 7 4 5 3" xfId="29749"/>
    <cellStyle name="Normal 2 5 7 4 6" xfId="12117"/>
    <cellStyle name="Normal 2 5 7 4 6 2" xfId="24498"/>
    <cellStyle name="Normal 2 5 7 4 7" xfId="5406"/>
    <cellStyle name="Normal 2 5 7 4 8" xfId="21009"/>
    <cellStyle name="Normal 2 5 7 5" xfId="1799"/>
    <cellStyle name="Normal 2 5 7 5 2" xfId="3405"/>
    <cellStyle name="Normal 2 5 7 5 2 2" xfId="16959"/>
    <cellStyle name="Normal 2 5 7 5 2 2 2" xfId="27178"/>
    <cellStyle name="Normal 2 5 7 5 2 3" xfId="13380"/>
    <cellStyle name="Normal 2 5 7 5 2 4" xfId="8091"/>
    <cellStyle name="Normal 2 5 7 5 2 5" xfId="22171"/>
    <cellStyle name="Normal 2 5 7 5 3" xfId="4618"/>
    <cellStyle name="Normal 2 5 7 5 3 2" xfId="18323"/>
    <cellStyle name="Normal 2 5 7 5 3 2 2" xfId="28574"/>
    <cellStyle name="Normal 2 5 7 5 3 3" xfId="14744"/>
    <cellStyle name="Normal 2 5 7 5 3 4" xfId="9487"/>
    <cellStyle name="Normal 2 5 7 5 3 5" xfId="23567"/>
    <cellStyle name="Normal 2 5 7 5 4" xfId="6384"/>
    <cellStyle name="Normal 2 5 7 5 4 2" xfId="15470"/>
    <cellStyle name="Normal 2 5 7 5 4 3" xfId="25474"/>
    <cellStyle name="Normal 2 5 7 5 5" xfId="10941"/>
    <cellStyle name="Normal 2 5 7 5 5 2" xfId="19768"/>
    <cellStyle name="Normal 2 5 7 5 5 3" xfId="30019"/>
    <cellStyle name="Normal 2 5 7 5 6" xfId="12387"/>
    <cellStyle name="Normal 2 5 7 5 6 2" xfId="24777"/>
    <cellStyle name="Normal 2 5 7 5 7" xfId="5685"/>
    <cellStyle name="Normal 2 5 7 5 8" xfId="20467"/>
    <cellStyle name="Normal 2 5 7 6" xfId="2362"/>
    <cellStyle name="Normal 2 5 7 6 2" xfId="16313"/>
    <cellStyle name="Normal 2 5 7 6 2 2" xfId="26357"/>
    <cellStyle name="Normal 2 5 7 6 3" xfId="12825"/>
    <cellStyle name="Normal 2 5 7 6 4" xfId="7270"/>
    <cellStyle name="Normal 2 5 7 6 5" xfId="21350"/>
    <cellStyle name="Normal 2 5 7 7" xfId="3781"/>
    <cellStyle name="Normal 2 5 7 7 2" xfId="17280"/>
    <cellStyle name="Normal 2 5 7 7 2 2" xfId="27531"/>
    <cellStyle name="Normal 2 5 7 7 3" xfId="13701"/>
    <cellStyle name="Normal 2 5 7 7 4" xfId="8444"/>
    <cellStyle name="Normal 2 5 7 7 5" xfId="22524"/>
    <cellStyle name="Normal 2 5 7 8" xfId="6005"/>
    <cellStyle name="Normal 2 5 7 8 2" xfId="15091"/>
    <cellStyle name="Normal 2 5 7 8 3" xfId="25095"/>
    <cellStyle name="Normal 2 5 7 9" xfId="9898"/>
    <cellStyle name="Normal 2 5 7 9 2" xfId="18725"/>
    <cellStyle name="Normal 2 5 7 9 3" xfId="28976"/>
    <cellStyle name="Normal 2 5 7_Degree data" xfId="1725"/>
    <cellStyle name="Normal 2 5 8" xfId="529"/>
    <cellStyle name="Normal 2 5 8 10" xfId="4920"/>
    <cellStyle name="Normal 2 5 8 11" xfId="891"/>
    <cellStyle name="Normal 2 5 8 12" xfId="20349"/>
    <cellStyle name="Normal 2 5 8 2" xfId="1058"/>
    <cellStyle name="Normal 2 5 8 2 2" xfId="2789"/>
    <cellStyle name="Normal 2 5 8 2 2 2" xfId="16512"/>
    <cellStyle name="Normal 2 5 8 2 2 2 2" xfId="26730"/>
    <cellStyle name="Normal 2 5 8 2 2 3" xfId="12934"/>
    <cellStyle name="Normal 2 5 8 2 2 4" xfId="7643"/>
    <cellStyle name="Normal 2 5 8 2 2 5" xfId="21723"/>
    <cellStyle name="Normal 2 5 8 2 3" xfId="4061"/>
    <cellStyle name="Normal 2 5 8 2 3 2" xfId="17707"/>
    <cellStyle name="Normal 2 5 8 2 3 2 2" xfId="27958"/>
    <cellStyle name="Normal 2 5 8 2 3 3" xfId="14128"/>
    <cellStyle name="Normal 2 5 8 2 3 4" xfId="8871"/>
    <cellStyle name="Normal 2 5 8 2 3 5" xfId="22951"/>
    <cellStyle name="Normal 2 5 8 2 4" xfId="6759"/>
    <cellStyle name="Normal 2 5 8 2 4 2" xfId="15843"/>
    <cellStyle name="Normal 2 5 8 2 4 3" xfId="25847"/>
    <cellStyle name="Normal 2 5 8 2 5" xfId="10325"/>
    <cellStyle name="Normal 2 5 8 2 5 2" xfId="19152"/>
    <cellStyle name="Normal 2 5 8 2 5 3" xfId="29403"/>
    <cellStyle name="Normal 2 5 8 2 6" xfId="11769"/>
    <cellStyle name="Normal 2 5 8 2 6 2" xfId="24329"/>
    <cellStyle name="Normal 2 5 8 2 7" xfId="5237"/>
    <cellStyle name="Normal 2 5 8 2 8" xfId="20840"/>
    <cellStyle name="Normal 2 5 8 3" xfId="1416"/>
    <cellStyle name="Normal 2 5 8 3 2" xfId="3137"/>
    <cellStyle name="Normal 2 5 8 3 2 2" xfId="16682"/>
    <cellStyle name="Normal 2 5 8 3 2 2 2" xfId="26901"/>
    <cellStyle name="Normal 2 5 8 3 2 3" xfId="13104"/>
    <cellStyle name="Normal 2 5 8 3 2 4" xfId="7814"/>
    <cellStyle name="Normal 2 5 8 3 2 5" xfId="21894"/>
    <cellStyle name="Normal 2 5 8 3 3" xfId="4410"/>
    <cellStyle name="Normal 2 5 8 3 3 2" xfId="18055"/>
    <cellStyle name="Normal 2 5 8 3 3 2 2" xfId="28306"/>
    <cellStyle name="Normal 2 5 8 3 3 3" xfId="14476"/>
    <cellStyle name="Normal 2 5 8 3 3 4" xfId="9219"/>
    <cellStyle name="Normal 2 5 8 3 3 5" xfId="23299"/>
    <cellStyle name="Normal 2 5 8 3 4" xfId="6930"/>
    <cellStyle name="Normal 2 5 8 3 4 2" xfId="16014"/>
    <cellStyle name="Normal 2 5 8 3 4 3" xfId="26018"/>
    <cellStyle name="Normal 2 5 8 3 5" xfId="10673"/>
    <cellStyle name="Normal 2 5 8 3 5 2" xfId="19500"/>
    <cellStyle name="Normal 2 5 8 3 5 3" xfId="29751"/>
    <cellStyle name="Normal 2 5 8 3 6" xfId="12119"/>
    <cellStyle name="Normal 2 5 8 3 6 2" xfId="24500"/>
    <cellStyle name="Normal 2 5 8 3 7" xfId="5408"/>
    <cellStyle name="Normal 2 5 8 3 8" xfId="21011"/>
    <cellStyle name="Normal 2 5 8 4" xfId="2069"/>
    <cellStyle name="Normal 2 5 8 4 2" xfId="3666"/>
    <cellStyle name="Normal 2 5 8 4 2 2" xfId="17220"/>
    <cellStyle name="Normal 2 5 8 4 2 2 2" xfId="27439"/>
    <cellStyle name="Normal 2 5 8 4 2 3" xfId="13641"/>
    <cellStyle name="Normal 2 5 8 4 2 4" xfId="8352"/>
    <cellStyle name="Normal 2 5 8 4 2 5" xfId="22432"/>
    <cellStyle name="Normal 2 5 8 4 3" xfId="4734"/>
    <cellStyle name="Normal 2 5 8 4 3 2" xfId="18584"/>
    <cellStyle name="Normal 2 5 8 4 3 2 2" xfId="28835"/>
    <cellStyle name="Normal 2 5 8 4 3 3" xfId="15005"/>
    <cellStyle name="Normal 2 5 8 4 3 4" xfId="9748"/>
    <cellStyle name="Normal 2 5 8 4 3 5" xfId="23828"/>
    <cellStyle name="Normal 2 5 8 4 4" xfId="6440"/>
    <cellStyle name="Normal 2 5 8 4 4 2" xfId="15526"/>
    <cellStyle name="Normal 2 5 8 4 4 3" xfId="25530"/>
    <cellStyle name="Normal 2 5 8 4 5" xfId="11202"/>
    <cellStyle name="Normal 2 5 8 4 5 2" xfId="20029"/>
    <cellStyle name="Normal 2 5 8 4 5 3" xfId="30280"/>
    <cellStyle name="Normal 2 5 8 4 6" xfId="12648"/>
    <cellStyle name="Normal 2 5 8 4 6 2" xfId="25038"/>
    <cellStyle name="Normal 2 5 8 4 7" xfId="5946"/>
    <cellStyle name="Normal 2 5 8 4 8" xfId="20523"/>
    <cellStyle name="Normal 2 5 8 5" xfId="2623"/>
    <cellStyle name="Normal 2 5 8 5 2" xfId="16369"/>
    <cellStyle name="Normal 2 5 8 5 2 2" xfId="26413"/>
    <cellStyle name="Normal 2 5 8 5 3" xfId="12896"/>
    <cellStyle name="Normal 2 5 8 5 4" xfId="7326"/>
    <cellStyle name="Normal 2 5 8 5 5" xfId="21406"/>
    <cellStyle name="Normal 2 5 8 6" xfId="3896"/>
    <cellStyle name="Normal 2 5 8 6 2" xfId="17541"/>
    <cellStyle name="Normal 2 5 8 6 2 2" xfId="27792"/>
    <cellStyle name="Normal 2 5 8 6 3" xfId="13962"/>
    <cellStyle name="Normal 2 5 8 6 4" xfId="8705"/>
    <cellStyle name="Normal 2 5 8 6 5" xfId="22785"/>
    <cellStyle name="Normal 2 5 8 7" xfId="6266"/>
    <cellStyle name="Normal 2 5 8 7 2" xfId="15352"/>
    <cellStyle name="Normal 2 5 8 7 3" xfId="25356"/>
    <cellStyle name="Normal 2 5 8 8" xfId="10159"/>
    <cellStyle name="Normal 2 5 8 8 2" xfId="18986"/>
    <cellStyle name="Normal 2 5 8 8 3" xfId="29237"/>
    <cellStyle name="Normal 2 5 8 9" xfId="11603"/>
    <cellStyle name="Normal 2 5 8 9 2" xfId="24012"/>
    <cellStyle name="Normal 2 5 8_Degree data" xfId="1616"/>
    <cellStyle name="Normal 2 5 9" xfId="365"/>
    <cellStyle name="Normal 2 5 9 10" xfId="728"/>
    <cellStyle name="Normal 2 5 9 11" xfId="20188"/>
    <cellStyle name="Normal 2 5 9 2" xfId="1059"/>
    <cellStyle name="Normal 2 5 9 2 2" xfId="2790"/>
    <cellStyle name="Normal 2 5 9 2 2 2" xfId="16683"/>
    <cellStyle name="Normal 2 5 9 2 2 2 2" xfId="26902"/>
    <cellStyle name="Normal 2 5 9 2 2 3" xfId="13105"/>
    <cellStyle name="Normal 2 5 9 2 2 4" xfId="7815"/>
    <cellStyle name="Normal 2 5 9 2 2 5" xfId="21895"/>
    <cellStyle name="Normal 2 5 9 2 3" xfId="4062"/>
    <cellStyle name="Normal 2 5 9 2 3 2" xfId="17708"/>
    <cellStyle name="Normal 2 5 9 2 3 2 2" xfId="27959"/>
    <cellStyle name="Normal 2 5 9 2 3 3" xfId="14129"/>
    <cellStyle name="Normal 2 5 9 2 3 4" xfId="8872"/>
    <cellStyle name="Normal 2 5 9 2 3 5" xfId="22952"/>
    <cellStyle name="Normal 2 5 9 2 4" xfId="6931"/>
    <cellStyle name="Normal 2 5 9 2 4 2" xfId="16015"/>
    <cellStyle name="Normal 2 5 9 2 4 3" xfId="26019"/>
    <cellStyle name="Normal 2 5 9 2 5" xfId="10326"/>
    <cellStyle name="Normal 2 5 9 2 5 2" xfId="19153"/>
    <cellStyle name="Normal 2 5 9 2 5 3" xfId="29404"/>
    <cellStyle name="Normal 2 5 9 2 6" xfId="11770"/>
    <cellStyle name="Normal 2 5 9 2 6 2" xfId="24501"/>
    <cellStyle name="Normal 2 5 9 2 7" xfId="5409"/>
    <cellStyle name="Normal 2 5 9 2 8" xfId="21012"/>
    <cellStyle name="Normal 2 5 9 3" xfId="1417"/>
    <cellStyle name="Normal 2 5 9 3 2" xfId="3138"/>
    <cellStyle name="Normal 2 5 9 3 2 2" xfId="17059"/>
    <cellStyle name="Normal 2 5 9 3 2 2 2" xfId="27278"/>
    <cellStyle name="Normal 2 5 9 3 2 3" xfId="13480"/>
    <cellStyle name="Normal 2 5 9 3 2 4" xfId="8191"/>
    <cellStyle name="Normal 2 5 9 3 2 5" xfId="22271"/>
    <cellStyle name="Normal 2 5 9 3 3" xfId="4411"/>
    <cellStyle name="Normal 2 5 9 3 3 2" xfId="18056"/>
    <cellStyle name="Normal 2 5 9 3 3 2 2" xfId="28307"/>
    <cellStyle name="Normal 2 5 9 3 3 3" xfId="14477"/>
    <cellStyle name="Normal 2 5 9 3 3 4" xfId="9220"/>
    <cellStyle name="Normal 2 5 9 3 3 5" xfId="23300"/>
    <cellStyle name="Normal 2 5 9 3 4" xfId="6598"/>
    <cellStyle name="Normal 2 5 9 3 4 2" xfId="15682"/>
    <cellStyle name="Normal 2 5 9 3 4 3" xfId="25686"/>
    <cellStyle name="Normal 2 5 9 3 5" xfId="10674"/>
    <cellStyle name="Normal 2 5 9 3 5 2" xfId="19501"/>
    <cellStyle name="Normal 2 5 9 3 5 3" xfId="29752"/>
    <cellStyle name="Normal 2 5 9 3 6" xfId="12120"/>
    <cellStyle name="Normal 2 5 9 3 6 2" xfId="24877"/>
    <cellStyle name="Normal 2 5 9 3 7" xfId="5785"/>
    <cellStyle name="Normal 2 5 9 3 8" xfId="20679"/>
    <cellStyle name="Normal 2 5 9 4" xfId="1905"/>
    <cellStyle name="Normal 2 5 9 4 2" xfId="3505"/>
    <cellStyle name="Normal 2 5 9 4 2 2" xfId="18423"/>
    <cellStyle name="Normal 2 5 9 4 2 2 2" xfId="28674"/>
    <cellStyle name="Normal 2 5 9 4 2 3" xfId="14844"/>
    <cellStyle name="Normal 2 5 9 4 2 4" xfId="9587"/>
    <cellStyle name="Normal 2 5 9 4 2 5" xfId="23667"/>
    <cellStyle name="Normal 2 5 9 4 3" xfId="11041"/>
    <cellStyle name="Normal 2 5 9 4 3 2" xfId="19868"/>
    <cellStyle name="Normal 2 5 9 4 3 3" xfId="30119"/>
    <cellStyle name="Normal 2 5 9 4 4" xfId="12487"/>
    <cellStyle name="Normal 2 5 9 4 4 2" xfId="26569"/>
    <cellStyle name="Normal 2 5 9 4 5" xfId="7482"/>
    <cellStyle name="Normal 2 5 9 4 6" xfId="21562"/>
    <cellStyle name="Normal 2 5 9 5" xfId="2462"/>
    <cellStyle name="Normal 2 5 9 5 2" xfId="17380"/>
    <cellStyle name="Normal 2 5 9 5 2 2" xfId="27631"/>
    <cellStyle name="Normal 2 5 9 5 3" xfId="13801"/>
    <cellStyle name="Normal 2 5 9 5 4" xfId="8544"/>
    <cellStyle name="Normal 2 5 9 5 5" xfId="22624"/>
    <cellStyle name="Normal 2 5 9 6" xfId="6105"/>
    <cellStyle name="Normal 2 5 9 6 2" xfId="15191"/>
    <cellStyle name="Normal 2 5 9 6 3" xfId="25195"/>
    <cellStyle name="Normal 2 5 9 7" xfId="9998"/>
    <cellStyle name="Normal 2 5 9 7 2" xfId="18825"/>
    <cellStyle name="Normal 2 5 9 7 3" xfId="29076"/>
    <cellStyle name="Normal 2 5 9 8" xfId="11442"/>
    <cellStyle name="Normal 2 5 9 8 2" xfId="24168"/>
    <cellStyle name="Normal 2 5 9 9" xfId="5076"/>
    <cellStyle name="Normal 2 5 9_Degree data" xfId="1615"/>
    <cellStyle name="Normal 2 5_Degree data" xfId="1957"/>
    <cellStyle name="Normal 2 6" xfId="533"/>
    <cellStyle name="Normal 2 6 2" xfId="1060"/>
    <cellStyle name="Normal 2 6 3" xfId="3716"/>
    <cellStyle name="Normal 2 6 4" xfId="894"/>
    <cellStyle name="Normal 2 6_Degree data" xfId="1614"/>
    <cellStyle name="Normal 2 7" xfId="3748"/>
    <cellStyle name="Normal 20" xfId="58"/>
    <cellStyle name="Normal 20 2" xfId="119"/>
    <cellStyle name="Normal 21" xfId="120"/>
    <cellStyle name="Normal 22" xfId="121"/>
    <cellStyle name="Normal 23" xfId="122"/>
    <cellStyle name="Normal 24" xfId="158"/>
    <cellStyle name="Normal 25" xfId="123"/>
    <cellStyle name="Normal 26" xfId="124"/>
    <cellStyle name="Normal 27" xfId="96"/>
    <cellStyle name="Normal 28" xfId="97"/>
    <cellStyle name="Normal 29" xfId="98"/>
    <cellStyle name="Normal 3" xfId="49"/>
    <cellStyle name="Normal 3 10" xfId="20042"/>
    <cellStyle name="Normal 3 2" xfId="172"/>
    <cellStyle name="Normal 3 2 2" xfId="536"/>
    <cellStyle name="Normal 3 2 2 10" xfId="4924"/>
    <cellStyle name="Normal 3 2 2 11" xfId="896"/>
    <cellStyle name="Normal 3 2 2 12" xfId="20353"/>
    <cellStyle name="Normal 3 2 2 2" xfId="1061"/>
    <cellStyle name="Normal 3 2 2 2 2" xfId="2791"/>
    <cellStyle name="Normal 3 2 2 2 2 2" xfId="16516"/>
    <cellStyle name="Normal 3 2 2 2 2 2 2" xfId="26734"/>
    <cellStyle name="Normal 3 2 2 2 2 3" xfId="12938"/>
    <cellStyle name="Normal 3 2 2 2 2 4" xfId="7647"/>
    <cellStyle name="Normal 3 2 2 2 2 5" xfId="21727"/>
    <cellStyle name="Normal 3 2 2 2 3" xfId="4063"/>
    <cellStyle name="Normal 3 2 2 2 3 2" xfId="17709"/>
    <cellStyle name="Normal 3 2 2 2 3 2 2" xfId="27960"/>
    <cellStyle name="Normal 3 2 2 2 3 3" xfId="14130"/>
    <cellStyle name="Normal 3 2 2 2 3 4" xfId="8873"/>
    <cellStyle name="Normal 3 2 2 2 3 5" xfId="22953"/>
    <cellStyle name="Normal 3 2 2 2 4" xfId="6763"/>
    <cellStyle name="Normal 3 2 2 2 4 2" xfId="15847"/>
    <cellStyle name="Normal 3 2 2 2 4 3" xfId="25851"/>
    <cellStyle name="Normal 3 2 2 2 5" xfId="10327"/>
    <cellStyle name="Normal 3 2 2 2 5 2" xfId="19154"/>
    <cellStyle name="Normal 3 2 2 2 5 3" xfId="29405"/>
    <cellStyle name="Normal 3 2 2 2 6" xfId="11772"/>
    <cellStyle name="Normal 3 2 2 2 6 2" xfId="24333"/>
    <cellStyle name="Normal 3 2 2 2 7" xfId="5241"/>
    <cellStyle name="Normal 3 2 2 2 8" xfId="20844"/>
    <cellStyle name="Normal 3 2 2 3" xfId="1418"/>
    <cellStyle name="Normal 3 2 2 3 2" xfId="3139"/>
    <cellStyle name="Normal 3 2 2 3 2 2" xfId="16684"/>
    <cellStyle name="Normal 3 2 2 3 2 2 2" xfId="26903"/>
    <cellStyle name="Normal 3 2 2 3 2 3" xfId="13106"/>
    <cellStyle name="Normal 3 2 2 3 2 4" xfId="7816"/>
    <cellStyle name="Normal 3 2 2 3 2 5" xfId="21896"/>
    <cellStyle name="Normal 3 2 2 3 3" xfId="4412"/>
    <cellStyle name="Normal 3 2 2 3 3 2" xfId="18057"/>
    <cellStyle name="Normal 3 2 2 3 3 2 2" xfId="28308"/>
    <cellStyle name="Normal 3 2 2 3 3 3" xfId="14478"/>
    <cellStyle name="Normal 3 2 2 3 3 4" xfId="9221"/>
    <cellStyle name="Normal 3 2 2 3 3 5" xfId="23301"/>
    <cellStyle name="Normal 3 2 2 3 4" xfId="6932"/>
    <cellStyle name="Normal 3 2 2 3 4 2" xfId="16016"/>
    <cellStyle name="Normal 3 2 2 3 4 3" xfId="26020"/>
    <cellStyle name="Normal 3 2 2 3 5" xfId="10675"/>
    <cellStyle name="Normal 3 2 2 3 5 2" xfId="19502"/>
    <cellStyle name="Normal 3 2 2 3 5 3" xfId="29753"/>
    <cellStyle name="Normal 3 2 2 3 6" xfId="12121"/>
    <cellStyle name="Normal 3 2 2 3 6 2" xfId="24502"/>
    <cellStyle name="Normal 3 2 2 3 7" xfId="5410"/>
    <cellStyle name="Normal 3 2 2 3 8" xfId="21013"/>
    <cellStyle name="Normal 3 2 2 4" xfId="2076"/>
    <cellStyle name="Normal 3 2 2 4 2" xfId="3670"/>
    <cellStyle name="Normal 3 2 2 4 2 2" xfId="17224"/>
    <cellStyle name="Normal 3 2 2 4 2 2 2" xfId="27443"/>
    <cellStyle name="Normal 3 2 2 4 2 3" xfId="13645"/>
    <cellStyle name="Normal 3 2 2 4 2 4" xfId="8356"/>
    <cellStyle name="Normal 3 2 2 4 2 5" xfId="22436"/>
    <cellStyle name="Normal 3 2 2 4 3" xfId="4738"/>
    <cellStyle name="Normal 3 2 2 4 3 2" xfId="18588"/>
    <cellStyle name="Normal 3 2 2 4 3 2 2" xfId="28839"/>
    <cellStyle name="Normal 3 2 2 4 3 3" xfId="15009"/>
    <cellStyle name="Normal 3 2 2 4 3 4" xfId="9752"/>
    <cellStyle name="Normal 3 2 2 4 3 5" xfId="23832"/>
    <cellStyle name="Normal 3 2 2 4 4" xfId="6444"/>
    <cellStyle name="Normal 3 2 2 4 4 2" xfId="15530"/>
    <cellStyle name="Normal 3 2 2 4 4 3" xfId="25534"/>
    <cellStyle name="Normal 3 2 2 4 5" xfId="11206"/>
    <cellStyle name="Normal 3 2 2 4 5 2" xfId="20033"/>
    <cellStyle name="Normal 3 2 2 4 5 3" xfId="30284"/>
    <cellStyle name="Normal 3 2 2 4 6" xfId="12652"/>
    <cellStyle name="Normal 3 2 2 4 6 2" xfId="25042"/>
    <cellStyle name="Normal 3 2 2 4 7" xfId="5950"/>
    <cellStyle name="Normal 3 2 2 4 8" xfId="20527"/>
    <cellStyle name="Normal 3 2 2 5" xfId="2627"/>
    <cellStyle name="Normal 3 2 2 5 2" xfId="16373"/>
    <cellStyle name="Normal 3 2 2 5 2 2" xfId="26417"/>
    <cellStyle name="Normal 3 2 2 5 3" xfId="12679"/>
    <cellStyle name="Normal 3 2 2 5 4" xfId="7330"/>
    <cellStyle name="Normal 3 2 2 5 5" xfId="21410"/>
    <cellStyle name="Normal 3 2 2 6" xfId="3900"/>
    <cellStyle name="Normal 3 2 2 6 2" xfId="17545"/>
    <cellStyle name="Normal 3 2 2 6 2 2" xfId="27796"/>
    <cellStyle name="Normal 3 2 2 6 3" xfId="13966"/>
    <cellStyle name="Normal 3 2 2 6 4" xfId="8709"/>
    <cellStyle name="Normal 3 2 2 6 5" xfId="22789"/>
    <cellStyle name="Normal 3 2 2 7" xfId="6270"/>
    <cellStyle name="Normal 3 2 2 7 2" xfId="15356"/>
    <cellStyle name="Normal 3 2 2 7 3" xfId="25360"/>
    <cellStyle name="Normal 3 2 2 8" xfId="10163"/>
    <cellStyle name="Normal 3 2 2 8 2" xfId="18990"/>
    <cellStyle name="Normal 3 2 2 8 3" xfId="29241"/>
    <cellStyle name="Normal 3 2 2 9" xfId="11607"/>
    <cellStyle name="Normal 3 2 2 9 2" xfId="24016"/>
    <cellStyle name="Normal 3 2 2_Degree data" xfId="1642"/>
    <cellStyle name="Normal 3 2 3" xfId="540"/>
    <cellStyle name="Normal 3 3" xfId="149"/>
    <cellStyle name="Normal 3 4" xfId="539"/>
    <cellStyle name="Normal 3 4 2" xfId="3719"/>
    <cellStyle name="Normal 3 5" xfId="3767"/>
    <cellStyle name="Normal 3 6" xfId="3715"/>
    <cellStyle name="Normal 3 7" xfId="3727"/>
    <cellStyle name="Normal 3 8" xfId="3756"/>
    <cellStyle name="Normal 3 9" xfId="4753"/>
    <cellStyle name="Normal 30" xfId="99"/>
    <cellStyle name="Normal 31" xfId="100"/>
    <cellStyle name="Normal 32" xfId="101"/>
    <cellStyle name="Normal 33" xfId="102"/>
    <cellStyle name="Normal 34" xfId="103"/>
    <cellStyle name="Normal 35" xfId="104"/>
    <cellStyle name="Normal 36" xfId="105"/>
    <cellStyle name="Normal 37" xfId="106"/>
    <cellStyle name="Normal 38" xfId="159"/>
    <cellStyle name="Normal 39" xfId="107"/>
    <cellStyle name="Normal 393 2" xfId="30334"/>
    <cellStyle name="Normal 397 2" xfId="30333"/>
    <cellStyle name="Normal 4" xfId="59"/>
    <cellStyle name="Normal 4 2" xfId="178"/>
    <cellStyle name="Normal 4 2 2" xfId="535"/>
    <cellStyle name="Normal 4 3" xfId="73"/>
    <cellStyle name="Normal 4 4" xfId="530"/>
    <cellStyle name="Normal 4 4 10" xfId="4921"/>
    <cellStyle name="Normal 4 4 11" xfId="892"/>
    <cellStyle name="Normal 4 4 12" xfId="20350"/>
    <cellStyle name="Normal 4 4 2" xfId="1062"/>
    <cellStyle name="Normal 4 4 2 2" xfId="2792"/>
    <cellStyle name="Normal 4 4 2 2 2" xfId="16513"/>
    <cellStyle name="Normal 4 4 2 2 2 2" xfId="26731"/>
    <cellStyle name="Normal 4 4 2 2 3" xfId="12935"/>
    <cellStyle name="Normal 4 4 2 2 4" xfId="7644"/>
    <cellStyle name="Normal 4 4 2 2 5" xfId="21724"/>
    <cellStyle name="Normal 4 4 2 3" xfId="4064"/>
    <cellStyle name="Normal 4 4 2 3 2" xfId="17710"/>
    <cellStyle name="Normal 4 4 2 3 2 2" xfId="27961"/>
    <cellStyle name="Normal 4 4 2 3 3" xfId="14131"/>
    <cellStyle name="Normal 4 4 2 3 4" xfId="8874"/>
    <cellStyle name="Normal 4 4 2 3 5" xfId="22954"/>
    <cellStyle name="Normal 4 4 2 4" xfId="6760"/>
    <cellStyle name="Normal 4 4 2 4 2" xfId="15844"/>
    <cellStyle name="Normal 4 4 2 4 3" xfId="25848"/>
    <cellStyle name="Normal 4 4 2 5" xfId="10328"/>
    <cellStyle name="Normal 4 4 2 5 2" xfId="19155"/>
    <cellStyle name="Normal 4 4 2 5 3" xfId="29406"/>
    <cellStyle name="Normal 4 4 2 6" xfId="11773"/>
    <cellStyle name="Normal 4 4 2 6 2" xfId="24330"/>
    <cellStyle name="Normal 4 4 2 7" xfId="5238"/>
    <cellStyle name="Normal 4 4 2 8" xfId="20841"/>
    <cellStyle name="Normal 4 4 3" xfId="1419"/>
    <cellStyle name="Normal 4 4 3 2" xfId="3140"/>
    <cellStyle name="Normal 4 4 3 2 2" xfId="16685"/>
    <cellStyle name="Normal 4 4 3 2 2 2" xfId="26904"/>
    <cellStyle name="Normal 4 4 3 2 3" xfId="13107"/>
    <cellStyle name="Normal 4 4 3 2 4" xfId="7817"/>
    <cellStyle name="Normal 4 4 3 2 5" xfId="21897"/>
    <cellStyle name="Normal 4 4 3 3" xfId="4413"/>
    <cellStyle name="Normal 4 4 3 3 2" xfId="18058"/>
    <cellStyle name="Normal 4 4 3 3 2 2" xfId="28309"/>
    <cellStyle name="Normal 4 4 3 3 3" xfId="14479"/>
    <cellStyle name="Normal 4 4 3 3 4" xfId="9222"/>
    <cellStyle name="Normal 4 4 3 3 5" xfId="23302"/>
    <cellStyle name="Normal 4 4 3 4" xfId="6933"/>
    <cellStyle name="Normal 4 4 3 4 2" xfId="16017"/>
    <cellStyle name="Normal 4 4 3 4 3" xfId="26021"/>
    <cellStyle name="Normal 4 4 3 5" xfId="10676"/>
    <cellStyle name="Normal 4 4 3 5 2" xfId="19503"/>
    <cellStyle name="Normal 4 4 3 5 3" xfId="29754"/>
    <cellStyle name="Normal 4 4 3 6" xfId="12122"/>
    <cellStyle name="Normal 4 4 3 6 2" xfId="24503"/>
    <cellStyle name="Normal 4 4 3 7" xfId="5411"/>
    <cellStyle name="Normal 4 4 3 8" xfId="21014"/>
    <cellStyle name="Normal 4 4 4" xfId="2070"/>
    <cellStyle name="Normal 4 4 4 2" xfId="3667"/>
    <cellStyle name="Normal 4 4 4 2 2" xfId="17221"/>
    <cellStyle name="Normal 4 4 4 2 2 2" xfId="27440"/>
    <cellStyle name="Normal 4 4 4 2 3" xfId="13642"/>
    <cellStyle name="Normal 4 4 4 2 4" xfId="8353"/>
    <cellStyle name="Normal 4 4 4 2 5" xfId="22433"/>
    <cellStyle name="Normal 4 4 4 3" xfId="4735"/>
    <cellStyle name="Normal 4 4 4 3 2" xfId="18585"/>
    <cellStyle name="Normal 4 4 4 3 2 2" xfId="28836"/>
    <cellStyle name="Normal 4 4 4 3 3" xfId="15006"/>
    <cellStyle name="Normal 4 4 4 3 4" xfId="9749"/>
    <cellStyle name="Normal 4 4 4 3 5" xfId="23829"/>
    <cellStyle name="Normal 4 4 4 4" xfId="6441"/>
    <cellStyle name="Normal 4 4 4 4 2" xfId="15527"/>
    <cellStyle name="Normal 4 4 4 4 3" xfId="25531"/>
    <cellStyle name="Normal 4 4 4 5" xfId="11203"/>
    <cellStyle name="Normal 4 4 4 5 2" xfId="20030"/>
    <cellStyle name="Normal 4 4 4 5 3" xfId="30281"/>
    <cellStyle name="Normal 4 4 4 6" xfId="12649"/>
    <cellStyle name="Normal 4 4 4 6 2" xfId="25039"/>
    <cellStyle name="Normal 4 4 4 7" xfId="5947"/>
    <cellStyle name="Normal 4 4 4 8" xfId="20524"/>
    <cellStyle name="Normal 4 4 5" xfId="2624"/>
    <cellStyle name="Normal 4 4 5 2" xfId="16370"/>
    <cellStyle name="Normal 4 4 5 2 2" xfId="26414"/>
    <cellStyle name="Normal 4 4 5 3" xfId="12812"/>
    <cellStyle name="Normal 4 4 5 4" xfId="7327"/>
    <cellStyle name="Normal 4 4 5 5" xfId="21407"/>
    <cellStyle name="Normal 4 4 6" xfId="3897"/>
    <cellStyle name="Normal 4 4 6 2" xfId="17542"/>
    <cellStyle name="Normal 4 4 6 2 2" xfId="27793"/>
    <cellStyle name="Normal 4 4 6 3" xfId="13963"/>
    <cellStyle name="Normal 4 4 6 4" xfId="8706"/>
    <cellStyle name="Normal 4 4 6 5" xfId="22786"/>
    <cellStyle name="Normal 4 4 7" xfId="6267"/>
    <cellStyle name="Normal 4 4 7 2" xfId="15353"/>
    <cellStyle name="Normal 4 4 7 3" xfId="25357"/>
    <cellStyle name="Normal 4 4 8" xfId="10160"/>
    <cellStyle name="Normal 4 4 8 2" xfId="18987"/>
    <cellStyle name="Normal 4 4 8 3" xfId="29238"/>
    <cellStyle name="Normal 4 4 9" xfId="11604"/>
    <cellStyle name="Normal 4 4 9 2" xfId="24013"/>
    <cellStyle name="Normal 4 4_Degree data" xfId="1641"/>
    <cellStyle name="Normal 40" xfId="108"/>
    <cellStyle name="Normal 41" xfId="109"/>
    <cellStyle name="Normal 42" xfId="110"/>
    <cellStyle name="Normal 43" xfId="111"/>
    <cellStyle name="Normal 44" xfId="112"/>
    <cellStyle name="Normal 45" xfId="113"/>
    <cellStyle name="Normal 46" xfId="114"/>
    <cellStyle name="Normal 47" xfId="115"/>
    <cellStyle name="Normal 48" xfId="116"/>
    <cellStyle name="Normal 49" xfId="125"/>
    <cellStyle name="Normal 5" xfId="57"/>
    <cellStyle name="Normal 5 10" xfId="1420"/>
    <cellStyle name="Normal 5 10 2" xfId="3141"/>
    <cellStyle name="Normal 5 10 2 2" xfId="16881"/>
    <cellStyle name="Normal 5 10 2 2 2" xfId="27100"/>
    <cellStyle name="Normal 5 10 2 3" xfId="13303"/>
    <cellStyle name="Normal 5 10 2 4" xfId="8013"/>
    <cellStyle name="Normal 5 10 2 5" xfId="22093"/>
    <cellStyle name="Normal 5 10 3" xfId="4414"/>
    <cellStyle name="Normal 5 10 3 2" xfId="18059"/>
    <cellStyle name="Normal 5 10 3 2 2" xfId="28310"/>
    <cellStyle name="Normal 5 10 3 3" xfId="14480"/>
    <cellStyle name="Normal 5 10 3 4" xfId="9223"/>
    <cellStyle name="Normal 5 10 3 5" xfId="23303"/>
    <cellStyle name="Normal 5 10 4" xfId="7133"/>
    <cellStyle name="Normal 5 10 4 2" xfId="16216"/>
    <cellStyle name="Normal 5 10 4 3" xfId="26220"/>
    <cellStyle name="Normal 5 10 5" xfId="10677"/>
    <cellStyle name="Normal 5 10 5 2" xfId="19504"/>
    <cellStyle name="Normal 5 10 5 3" xfId="29755"/>
    <cellStyle name="Normal 5 10 6" xfId="12123"/>
    <cellStyle name="Normal 5 10 6 2" xfId="24699"/>
    <cellStyle name="Normal 5 10 7" xfId="5607"/>
    <cellStyle name="Normal 5 10 8" xfId="21213"/>
    <cellStyle name="Normal 5 11" xfId="1659"/>
    <cellStyle name="Normal 5 11 2" xfId="3327"/>
    <cellStyle name="Normal 5 11 2 2" xfId="18245"/>
    <cellStyle name="Normal 5 11 2 2 2" xfId="28496"/>
    <cellStyle name="Normal 5 11 2 3" xfId="14666"/>
    <cellStyle name="Normal 5 11 2 4" xfId="9409"/>
    <cellStyle name="Normal 5 11 2 5" xfId="23489"/>
    <cellStyle name="Normal 5 11 3" xfId="10863"/>
    <cellStyle name="Normal 5 11 3 2" xfId="19690"/>
    <cellStyle name="Normal 5 11 3 3" xfId="29941"/>
    <cellStyle name="Normal 5 11 4" xfId="12309"/>
    <cellStyle name="Normal 5 11 4 2" xfId="27446"/>
    <cellStyle name="Normal 5 11 5" xfId="8359"/>
    <cellStyle name="Normal 5 11 6" xfId="22439"/>
    <cellStyle name="Normal 5 12" xfId="2284"/>
    <cellStyle name="Normal 5 12 2" xfId="9820"/>
    <cellStyle name="Normal 5 12 2 2" xfId="18647"/>
    <cellStyle name="Normal 5 12 2 3" xfId="28898"/>
    <cellStyle name="Normal 5 12 3" xfId="11264"/>
    <cellStyle name="Normal 5 12 3 2" xfId="27450"/>
    <cellStyle name="Normal 5 12 4" xfId="8363"/>
    <cellStyle name="Normal 5 12 5" xfId="22443"/>
    <cellStyle name="Normal 5 13" xfId="2235"/>
    <cellStyle name="Normal 5 13 2" xfId="15045"/>
    <cellStyle name="Normal 5 13 3" xfId="5959"/>
    <cellStyle name="Normal 5 13 4" xfId="25049"/>
    <cellStyle name="Normal 5 14" xfId="9776"/>
    <cellStyle name="Normal 5 14 2" xfId="18603"/>
    <cellStyle name="Normal 5 14 3" xfId="28854"/>
    <cellStyle name="Normal 5 15" xfId="11214"/>
    <cellStyle name="Normal 5 16" xfId="543"/>
    <cellStyle name="Normal 5 17" xfId="20041"/>
    <cellStyle name="Normal 5 2" xfId="150"/>
    <cellStyle name="Normal 5 2 10" xfId="9780"/>
    <cellStyle name="Normal 5 2 10 2" xfId="18607"/>
    <cellStyle name="Normal 5 2 10 3" xfId="28858"/>
    <cellStyle name="Normal 5 2 11" xfId="11219"/>
    <cellStyle name="Normal 5 2 11 2" xfId="23857"/>
    <cellStyle name="Normal 5 2 12" xfId="4765"/>
    <cellStyle name="Normal 5 2 2" xfId="181"/>
    <cellStyle name="Normal 5 2 2 10" xfId="9811"/>
    <cellStyle name="Normal 5 2 2 10 2" xfId="18638"/>
    <cellStyle name="Normal 5 2 2 10 3" xfId="28889"/>
    <cellStyle name="Normal 5 2 2 11" xfId="11255"/>
    <cellStyle name="Normal 5 2 2 12" xfId="564"/>
    <cellStyle name="Normal 5 2 2 13" xfId="20076"/>
    <cellStyle name="Normal 5 2 2 2" xfId="231"/>
    <cellStyle name="Normal 5 2 2 2 10" xfId="9769"/>
    <cellStyle name="Normal 5 2 2 2 11" xfId="15025"/>
    <cellStyle name="Normal 5 2 2 2 11 2" xfId="23896"/>
    <cellStyle name="Normal 5 2 2 2 12" xfId="4804"/>
    <cellStyle name="Normal 5 2 2 2 2" xfId="308"/>
    <cellStyle name="Normal 5 2 2 2 2 10" xfId="11387"/>
    <cellStyle name="Normal 5 2 2 2 2 10 2" xfId="24000"/>
    <cellStyle name="Normal 5 2 2 2 2 11" xfId="4908"/>
    <cellStyle name="Normal 5 2 2 2 2 12" xfId="672"/>
    <cellStyle name="Normal 5 2 2 2 2 13" xfId="20133"/>
    <cellStyle name="Normal 5 2 2 2 2 2" xfId="517"/>
    <cellStyle name="Normal 5 2 2 2 2 2 10" xfId="879"/>
    <cellStyle name="Normal 5 2 2 2 2 2 11" xfId="20337"/>
    <cellStyle name="Normal 5 2 2 2 2 2 2" xfId="1066"/>
    <cellStyle name="Normal 5 2 2 2 2 2 2 2" xfId="2796"/>
    <cellStyle name="Normal 5 2 2 2 2 2 2 2 2" xfId="16689"/>
    <cellStyle name="Normal 5 2 2 2 2 2 2 2 2 2" xfId="26908"/>
    <cellStyle name="Normal 5 2 2 2 2 2 2 2 3" xfId="13111"/>
    <cellStyle name="Normal 5 2 2 2 2 2 2 2 4" xfId="7821"/>
    <cellStyle name="Normal 5 2 2 2 2 2 2 2 5" xfId="21901"/>
    <cellStyle name="Normal 5 2 2 2 2 2 2 3" xfId="4068"/>
    <cellStyle name="Normal 5 2 2 2 2 2 2 3 2" xfId="17714"/>
    <cellStyle name="Normal 5 2 2 2 2 2 2 3 2 2" xfId="27965"/>
    <cellStyle name="Normal 5 2 2 2 2 2 2 3 3" xfId="14135"/>
    <cellStyle name="Normal 5 2 2 2 2 2 2 3 4" xfId="8878"/>
    <cellStyle name="Normal 5 2 2 2 2 2 2 3 5" xfId="22958"/>
    <cellStyle name="Normal 5 2 2 2 2 2 2 4" xfId="6937"/>
    <cellStyle name="Normal 5 2 2 2 2 2 2 4 2" xfId="16021"/>
    <cellStyle name="Normal 5 2 2 2 2 2 2 4 3" xfId="26025"/>
    <cellStyle name="Normal 5 2 2 2 2 2 2 5" xfId="10332"/>
    <cellStyle name="Normal 5 2 2 2 2 2 2 5 2" xfId="19159"/>
    <cellStyle name="Normal 5 2 2 2 2 2 2 5 3" xfId="29410"/>
    <cellStyle name="Normal 5 2 2 2 2 2 2 6" xfId="11777"/>
    <cellStyle name="Normal 5 2 2 2 2 2 2 6 2" xfId="24507"/>
    <cellStyle name="Normal 5 2 2 2 2 2 2 7" xfId="5415"/>
    <cellStyle name="Normal 5 2 2 2 2 2 2 8" xfId="21018"/>
    <cellStyle name="Normal 5 2 2 2 2 2 3" xfId="1423"/>
    <cellStyle name="Normal 5 2 2 2 2 2 3 2" xfId="3144"/>
    <cellStyle name="Normal 5 2 2 2 2 2 3 2 2" xfId="17208"/>
    <cellStyle name="Normal 5 2 2 2 2 2 3 2 2 2" xfId="27427"/>
    <cellStyle name="Normal 5 2 2 2 2 2 3 2 3" xfId="13629"/>
    <cellStyle name="Normal 5 2 2 2 2 2 3 2 4" xfId="8340"/>
    <cellStyle name="Normal 5 2 2 2 2 2 3 2 5" xfId="22420"/>
    <cellStyle name="Normal 5 2 2 2 2 2 3 3" xfId="4417"/>
    <cellStyle name="Normal 5 2 2 2 2 2 3 3 2" xfId="18062"/>
    <cellStyle name="Normal 5 2 2 2 2 2 3 3 2 2" xfId="28313"/>
    <cellStyle name="Normal 5 2 2 2 2 2 3 3 3" xfId="14483"/>
    <cellStyle name="Normal 5 2 2 2 2 2 3 3 4" xfId="9226"/>
    <cellStyle name="Normal 5 2 2 2 2 2 3 3 5" xfId="23306"/>
    <cellStyle name="Normal 5 2 2 2 2 2 3 4" xfId="6747"/>
    <cellStyle name="Normal 5 2 2 2 2 2 3 4 2" xfId="15831"/>
    <cellStyle name="Normal 5 2 2 2 2 2 3 4 3" xfId="25835"/>
    <cellStyle name="Normal 5 2 2 2 2 2 3 5" xfId="10680"/>
    <cellStyle name="Normal 5 2 2 2 2 2 3 5 2" xfId="19507"/>
    <cellStyle name="Normal 5 2 2 2 2 2 3 5 3" xfId="29758"/>
    <cellStyle name="Normal 5 2 2 2 2 2 3 6" xfId="12126"/>
    <cellStyle name="Normal 5 2 2 2 2 2 3 6 2" xfId="25026"/>
    <cellStyle name="Normal 5 2 2 2 2 2 3 7" xfId="5934"/>
    <cellStyle name="Normal 5 2 2 2 2 2 3 8" xfId="20828"/>
    <cellStyle name="Normal 5 2 2 2 2 2 4" xfId="2057"/>
    <cellStyle name="Normal 5 2 2 2 2 2 4 2" xfId="3654"/>
    <cellStyle name="Normal 5 2 2 2 2 2 4 2 2" xfId="18572"/>
    <cellStyle name="Normal 5 2 2 2 2 2 4 2 2 2" xfId="28823"/>
    <cellStyle name="Normal 5 2 2 2 2 2 4 2 3" xfId="14993"/>
    <cellStyle name="Normal 5 2 2 2 2 2 4 2 4" xfId="9736"/>
    <cellStyle name="Normal 5 2 2 2 2 2 4 2 5" xfId="23816"/>
    <cellStyle name="Normal 5 2 2 2 2 2 4 3" xfId="11190"/>
    <cellStyle name="Normal 5 2 2 2 2 2 4 3 2" xfId="20017"/>
    <cellStyle name="Normal 5 2 2 2 2 2 4 3 3" xfId="30268"/>
    <cellStyle name="Normal 5 2 2 2 2 2 4 4" xfId="12636"/>
    <cellStyle name="Normal 5 2 2 2 2 2 4 4 2" xfId="26718"/>
    <cellStyle name="Normal 5 2 2 2 2 2 4 5" xfId="7631"/>
    <cellStyle name="Normal 5 2 2 2 2 2 4 6" xfId="21711"/>
    <cellStyle name="Normal 5 2 2 2 2 2 5" xfId="2611"/>
    <cellStyle name="Normal 5 2 2 2 2 2 5 2" xfId="17529"/>
    <cellStyle name="Normal 5 2 2 2 2 2 5 2 2" xfId="27780"/>
    <cellStyle name="Normal 5 2 2 2 2 2 5 3" xfId="13950"/>
    <cellStyle name="Normal 5 2 2 2 2 2 5 4" xfId="8693"/>
    <cellStyle name="Normal 5 2 2 2 2 2 5 5" xfId="22773"/>
    <cellStyle name="Normal 5 2 2 2 2 2 6" xfId="6254"/>
    <cellStyle name="Normal 5 2 2 2 2 2 6 2" xfId="15340"/>
    <cellStyle name="Normal 5 2 2 2 2 2 6 3" xfId="25344"/>
    <cellStyle name="Normal 5 2 2 2 2 2 7" xfId="10147"/>
    <cellStyle name="Normal 5 2 2 2 2 2 7 2" xfId="18974"/>
    <cellStyle name="Normal 5 2 2 2 2 2 7 3" xfId="29225"/>
    <cellStyle name="Normal 5 2 2 2 2 2 8" xfId="11591"/>
    <cellStyle name="Normal 5 2 2 2 2 2 8 2" xfId="24317"/>
    <cellStyle name="Normal 5 2 2 2 2 2 9" xfId="5225"/>
    <cellStyle name="Normal 5 2 2 2 2 2_Degree data" xfId="1638"/>
    <cellStyle name="Normal 5 2 2 2 2 3" xfId="1065"/>
    <cellStyle name="Normal 5 2 2 2 2 3 2" xfId="2795"/>
    <cellStyle name="Normal 5 2 2 2 2 3 2 2" xfId="16441"/>
    <cellStyle name="Normal 5 2 2 2 2 3 2 2 2" xfId="26514"/>
    <cellStyle name="Normal 5 2 2 2 2 3 2 3" xfId="12893"/>
    <cellStyle name="Normal 5 2 2 2 2 3 2 4" xfId="7427"/>
    <cellStyle name="Normal 5 2 2 2 2 3 2 5" xfId="21507"/>
    <cellStyle name="Normal 5 2 2 2 2 3 3" xfId="4067"/>
    <cellStyle name="Normal 5 2 2 2 2 3 3 2" xfId="17713"/>
    <cellStyle name="Normal 5 2 2 2 2 3 3 2 2" xfId="27964"/>
    <cellStyle name="Normal 5 2 2 2 2 3 3 3" xfId="14134"/>
    <cellStyle name="Normal 5 2 2 2 2 3 3 4" xfId="8877"/>
    <cellStyle name="Normal 5 2 2 2 2 3 3 5" xfId="22957"/>
    <cellStyle name="Normal 5 2 2 2 2 3 4" xfId="6543"/>
    <cellStyle name="Normal 5 2 2 2 2 3 4 2" xfId="15627"/>
    <cellStyle name="Normal 5 2 2 2 2 3 4 3" xfId="25631"/>
    <cellStyle name="Normal 5 2 2 2 2 3 5" xfId="10331"/>
    <cellStyle name="Normal 5 2 2 2 2 3 5 2" xfId="19158"/>
    <cellStyle name="Normal 5 2 2 2 2 3 5 3" xfId="29409"/>
    <cellStyle name="Normal 5 2 2 2 2 3 6" xfId="11776"/>
    <cellStyle name="Normal 5 2 2 2 2 3 6 2" xfId="24113"/>
    <cellStyle name="Normal 5 2 2 2 2 3 7" xfId="5021"/>
    <cellStyle name="Normal 5 2 2 2 2 3 8" xfId="20624"/>
    <cellStyle name="Normal 5 2 2 2 2 4" xfId="1422"/>
    <cellStyle name="Normal 5 2 2 2 2 4 2" xfId="3143"/>
    <cellStyle name="Normal 5 2 2 2 2 4 2 2" xfId="16688"/>
    <cellStyle name="Normal 5 2 2 2 2 4 2 2 2" xfId="26907"/>
    <cellStyle name="Normal 5 2 2 2 2 4 2 3" xfId="13110"/>
    <cellStyle name="Normal 5 2 2 2 2 4 2 4" xfId="7820"/>
    <cellStyle name="Normal 5 2 2 2 2 4 2 5" xfId="21900"/>
    <cellStyle name="Normal 5 2 2 2 2 4 3" xfId="4416"/>
    <cellStyle name="Normal 5 2 2 2 2 4 3 2" xfId="18061"/>
    <cellStyle name="Normal 5 2 2 2 2 4 3 2 2" xfId="28312"/>
    <cellStyle name="Normal 5 2 2 2 2 4 3 3" xfId="14482"/>
    <cellStyle name="Normal 5 2 2 2 2 4 3 4" xfId="9225"/>
    <cellStyle name="Normal 5 2 2 2 2 4 3 5" xfId="23305"/>
    <cellStyle name="Normal 5 2 2 2 2 4 4" xfId="6936"/>
    <cellStyle name="Normal 5 2 2 2 2 4 4 2" xfId="16020"/>
    <cellStyle name="Normal 5 2 2 2 2 4 4 3" xfId="26024"/>
    <cellStyle name="Normal 5 2 2 2 2 4 5" xfId="10679"/>
    <cellStyle name="Normal 5 2 2 2 2 4 5 2" xfId="19506"/>
    <cellStyle name="Normal 5 2 2 2 2 4 5 3" xfId="29757"/>
    <cellStyle name="Normal 5 2 2 2 2 4 6" xfId="12125"/>
    <cellStyle name="Normal 5 2 2 2 2 4 6 2" xfId="24506"/>
    <cellStyle name="Normal 5 2 2 2 2 4 7" xfId="5414"/>
    <cellStyle name="Normal 5 2 2 2 2 4 8" xfId="21017"/>
    <cellStyle name="Normal 5 2 2 2 2 5" xfId="1848"/>
    <cellStyle name="Normal 5 2 2 2 2 5 2" xfId="3450"/>
    <cellStyle name="Normal 5 2 2 2 2 5 2 2" xfId="17004"/>
    <cellStyle name="Normal 5 2 2 2 2 5 2 2 2" xfId="27223"/>
    <cellStyle name="Normal 5 2 2 2 2 5 2 3" xfId="13425"/>
    <cellStyle name="Normal 5 2 2 2 2 5 2 4" xfId="8136"/>
    <cellStyle name="Normal 5 2 2 2 2 5 2 5" xfId="22216"/>
    <cellStyle name="Normal 5 2 2 2 2 5 3" xfId="4663"/>
    <cellStyle name="Normal 5 2 2 2 2 5 3 2" xfId="18368"/>
    <cellStyle name="Normal 5 2 2 2 2 5 3 2 2" xfId="28619"/>
    <cellStyle name="Normal 5 2 2 2 2 5 3 3" xfId="14789"/>
    <cellStyle name="Normal 5 2 2 2 2 5 3 4" xfId="9532"/>
    <cellStyle name="Normal 5 2 2 2 2 5 3 5" xfId="23612"/>
    <cellStyle name="Normal 5 2 2 2 2 5 4" xfId="6428"/>
    <cellStyle name="Normal 5 2 2 2 2 5 4 2" xfId="15514"/>
    <cellStyle name="Normal 5 2 2 2 2 5 4 3" xfId="25518"/>
    <cellStyle name="Normal 5 2 2 2 2 5 5" xfId="10986"/>
    <cellStyle name="Normal 5 2 2 2 2 5 5 2" xfId="19813"/>
    <cellStyle name="Normal 5 2 2 2 2 5 5 3" xfId="30064"/>
    <cellStyle name="Normal 5 2 2 2 2 5 6" xfId="12432"/>
    <cellStyle name="Normal 5 2 2 2 2 5 6 2" xfId="24822"/>
    <cellStyle name="Normal 5 2 2 2 2 5 7" xfId="5730"/>
    <cellStyle name="Normal 5 2 2 2 2 5 8" xfId="20511"/>
    <cellStyle name="Normal 5 2 2 2 2 6" xfId="2407"/>
    <cellStyle name="Normal 5 2 2 2 2 6 2" xfId="16357"/>
    <cellStyle name="Normal 5 2 2 2 2 6 2 2" xfId="26401"/>
    <cellStyle name="Normal 5 2 2 2 2 6 3" xfId="12718"/>
    <cellStyle name="Normal 5 2 2 2 2 6 4" xfId="7314"/>
    <cellStyle name="Normal 5 2 2 2 2 6 5" xfId="21394"/>
    <cellStyle name="Normal 5 2 2 2 2 7" xfId="3825"/>
    <cellStyle name="Normal 5 2 2 2 2 7 2" xfId="17325"/>
    <cellStyle name="Normal 5 2 2 2 2 7 2 2" xfId="27576"/>
    <cellStyle name="Normal 5 2 2 2 2 7 3" xfId="13746"/>
    <cellStyle name="Normal 5 2 2 2 2 7 4" xfId="8489"/>
    <cellStyle name="Normal 5 2 2 2 2 7 5" xfId="22569"/>
    <cellStyle name="Normal 5 2 2 2 2 8" xfId="6050"/>
    <cellStyle name="Normal 5 2 2 2 2 8 2" xfId="15136"/>
    <cellStyle name="Normal 5 2 2 2 2 8 3" xfId="25140"/>
    <cellStyle name="Normal 5 2 2 2 2 9" xfId="9943"/>
    <cellStyle name="Normal 5 2 2 2 2 9 2" xfId="18770"/>
    <cellStyle name="Normal 5 2 2 2 2 9 3" xfId="29021"/>
    <cellStyle name="Normal 5 2 2 2 2_Degree data" xfId="1639"/>
    <cellStyle name="Normal 5 2 2 2 3" xfId="463"/>
    <cellStyle name="Normal 5 2 2 2 4" xfId="410"/>
    <cellStyle name="Normal 5 2 2 2 4 10" xfId="773"/>
    <cellStyle name="Normal 5 2 2 2 4 11" xfId="20233"/>
    <cellStyle name="Normal 5 2 2 2 4 2" xfId="1067"/>
    <cellStyle name="Normal 5 2 2 2 4 2 2" xfId="2797"/>
    <cellStyle name="Normal 5 2 2 2 4 2 2 2" xfId="16690"/>
    <cellStyle name="Normal 5 2 2 2 4 2 2 2 2" xfId="26909"/>
    <cellStyle name="Normal 5 2 2 2 4 2 2 3" xfId="13112"/>
    <cellStyle name="Normal 5 2 2 2 4 2 2 4" xfId="7822"/>
    <cellStyle name="Normal 5 2 2 2 4 2 2 5" xfId="21902"/>
    <cellStyle name="Normal 5 2 2 2 4 2 3" xfId="4069"/>
    <cellStyle name="Normal 5 2 2 2 4 2 3 2" xfId="17715"/>
    <cellStyle name="Normal 5 2 2 2 4 2 3 2 2" xfId="27966"/>
    <cellStyle name="Normal 5 2 2 2 4 2 3 3" xfId="14136"/>
    <cellStyle name="Normal 5 2 2 2 4 2 3 4" xfId="8879"/>
    <cellStyle name="Normal 5 2 2 2 4 2 3 5" xfId="22959"/>
    <cellStyle name="Normal 5 2 2 2 4 2 4" xfId="6938"/>
    <cellStyle name="Normal 5 2 2 2 4 2 4 2" xfId="16022"/>
    <cellStyle name="Normal 5 2 2 2 4 2 4 3" xfId="26026"/>
    <cellStyle name="Normal 5 2 2 2 4 2 5" xfId="10333"/>
    <cellStyle name="Normal 5 2 2 2 4 2 5 2" xfId="19160"/>
    <cellStyle name="Normal 5 2 2 2 4 2 5 3" xfId="29411"/>
    <cellStyle name="Normal 5 2 2 2 4 2 6" xfId="11778"/>
    <cellStyle name="Normal 5 2 2 2 4 2 6 2" xfId="24508"/>
    <cellStyle name="Normal 5 2 2 2 4 2 7" xfId="5416"/>
    <cellStyle name="Normal 5 2 2 2 4 2 8" xfId="21019"/>
    <cellStyle name="Normal 5 2 2 2 4 3" xfId="1424"/>
    <cellStyle name="Normal 5 2 2 2 4 3 2" xfId="3145"/>
    <cellStyle name="Normal 5 2 2 2 4 3 2 2" xfId="17104"/>
    <cellStyle name="Normal 5 2 2 2 4 3 2 2 2" xfId="27323"/>
    <cellStyle name="Normal 5 2 2 2 4 3 2 3" xfId="13525"/>
    <cellStyle name="Normal 5 2 2 2 4 3 2 4" xfId="8236"/>
    <cellStyle name="Normal 5 2 2 2 4 3 2 5" xfId="22316"/>
    <cellStyle name="Normal 5 2 2 2 4 3 3" xfId="4418"/>
    <cellStyle name="Normal 5 2 2 2 4 3 3 2" xfId="18063"/>
    <cellStyle name="Normal 5 2 2 2 4 3 3 2 2" xfId="28314"/>
    <cellStyle name="Normal 5 2 2 2 4 3 3 3" xfId="14484"/>
    <cellStyle name="Normal 5 2 2 2 4 3 3 4" xfId="9227"/>
    <cellStyle name="Normal 5 2 2 2 4 3 3 5" xfId="23307"/>
    <cellStyle name="Normal 5 2 2 2 4 3 4" xfId="6643"/>
    <cellStyle name="Normal 5 2 2 2 4 3 4 2" xfId="15727"/>
    <cellStyle name="Normal 5 2 2 2 4 3 4 3" xfId="25731"/>
    <cellStyle name="Normal 5 2 2 2 4 3 5" xfId="10681"/>
    <cellStyle name="Normal 5 2 2 2 4 3 5 2" xfId="19508"/>
    <cellStyle name="Normal 5 2 2 2 4 3 5 3" xfId="29759"/>
    <cellStyle name="Normal 5 2 2 2 4 3 6" xfId="12127"/>
    <cellStyle name="Normal 5 2 2 2 4 3 6 2" xfId="24922"/>
    <cellStyle name="Normal 5 2 2 2 4 3 7" xfId="5830"/>
    <cellStyle name="Normal 5 2 2 2 4 3 8" xfId="20724"/>
    <cellStyle name="Normal 5 2 2 2 4 4" xfId="1950"/>
    <cellStyle name="Normal 5 2 2 2 4 4 2" xfId="3550"/>
    <cellStyle name="Normal 5 2 2 2 4 4 2 2" xfId="18468"/>
    <cellStyle name="Normal 5 2 2 2 4 4 2 2 2" xfId="28719"/>
    <cellStyle name="Normal 5 2 2 2 4 4 2 3" xfId="14889"/>
    <cellStyle name="Normal 5 2 2 2 4 4 2 4" xfId="9632"/>
    <cellStyle name="Normal 5 2 2 2 4 4 2 5" xfId="23712"/>
    <cellStyle name="Normal 5 2 2 2 4 4 3" xfId="11086"/>
    <cellStyle name="Normal 5 2 2 2 4 4 3 2" xfId="19913"/>
    <cellStyle name="Normal 5 2 2 2 4 4 3 3" xfId="30164"/>
    <cellStyle name="Normal 5 2 2 2 4 4 4" xfId="12532"/>
    <cellStyle name="Normal 5 2 2 2 4 4 4 2" xfId="26614"/>
    <cellStyle name="Normal 5 2 2 2 4 4 5" xfId="7527"/>
    <cellStyle name="Normal 5 2 2 2 4 4 6" xfId="21607"/>
    <cellStyle name="Normal 5 2 2 2 4 5" xfId="2507"/>
    <cellStyle name="Normal 5 2 2 2 4 5 2" xfId="17425"/>
    <cellStyle name="Normal 5 2 2 2 4 5 2 2" xfId="27676"/>
    <cellStyle name="Normal 5 2 2 2 4 5 3" xfId="13846"/>
    <cellStyle name="Normal 5 2 2 2 4 5 4" xfId="8589"/>
    <cellStyle name="Normal 5 2 2 2 4 5 5" xfId="22669"/>
    <cellStyle name="Normal 5 2 2 2 4 6" xfId="6150"/>
    <cellStyle name="Normal 5 2 2 2 4 6 2" xfId="15236"/>
    <cellStyle name="Normal 5 2 2 2 4 6 3" xfId="25240"/>
    <cellStyle name="Normal 5 2 2 2 4 7" xfId="10043"/>
    <cellStyle name="Normal 5 2 2 2 4 7 2" xfId="18870"/>
    <cellStyle name="Normal 5 2 2 2 4 7 3" xfId="29121"/>
    <cellStyle name="Normal 5 2 2 2 4 8" xfId="11487"/>
    <cellStyle name="Normal 5 2 2 2 4 8 2" xfId="24213"/>
    <cellStyle name="Normal 5 2 2 2 4 9" xfId="5121"/>
    <cellStyle name="Normal 5 2 2 2 4_Degree data" xfId="1637"/>
    <cellStyle name="Normal 5 2 2 2 5" xfId="2232"/>
    <cellStyle name="Normal 5 2 2 2 5 2" xfId="15410"/>
    <cellStyle name="Normal 5 2 2 2 5 2 2" xfId="25414"/>
    <cellStyle name="Normal 5 2 2 2 5 3" xfId="12872"/>
    <cellStyle name="Normal 5 2 2 2 5 4" xfId="6324"/>
    <cellStyle name="Normal 5 2 2 2 5 5" xfId="20407"/>
    <cellStyle name="Normal 5 2 2 2 6" xfId="3721"/>
    <cellStyle name="Normal 5 2 2 2 6 2" xfId="16254"/>
    <cellStyle name="Normal 5 2 2 2 6 2 2" xfId="26297"/>
    <cellStyle name="Normal 5 2 2 2 6 3" xfId="12777"/>
    <cellStyle name="Normal 5 2 2 2 6 4" xfId="7210"/>
    <cellStyle name="Normal 5 2 2 2 6 5" xfId="21290"/>
    <cellStyle name="Normal 5 2 2 2 7" xfId="5954"/>
    <cellStyle name="Normal 5 2 2 2 8" xfId="9770"/>
    <cellStyle name="Normal 5 2 2 2 9" xfId="9768"/>
    <cellStyle name="Normal 5 2 2 3" xfId="353"/>
    <cellStyle name="Normal 5 2 2 3 10" xfId="11430"/>
    <cellStyle name="Normal 5 2 2 3 10 2" xfId="23939"/>
    <cellStyle name="Normal 5 2 2 3 11" xfId="4847"/>
    <cellStyle name="Normal 5 2 2 3 12" xfId="716"/>
    <cellStyle name="Normal 5 2 2 3 13" xfId="20176"/>
    <cellStyle name="Normal 5 2 2 3 2" xfId="455"/>
    <cellStyle name="Normal 5 2 2 3 2 10" xfId="818"/>
    <cellStyle name="Normal 5 2 2 3 2 11" xfId="20276"/>
    <cellStyle name="Normal 5 2 2 3 2 2" xfId="1069"/>
    <cellStyle name="Normal 5 2 2 3 2 2 2" xfId="2799"/>
    <cellStyle name="Normal 5 2 2 3 2 2 2 2" xfId="16692"/>
    <cellStyle name="Normal 5 2 2 3 2 2 2 2 2" xfId="26911"/>
    <cellStyle name="Normal 5 2 2 3 2 2 2 3" xfId="13114"/>
    <cellStyle name="Normal 5 2 2 3 2 2 2 4" xfId="7824"/>
    <cellStyle name="Normal 5 2 2 3 2 2 2 5" xfId="21904"/>
    <cellStyle name="Normal 5 2 2 3 2 2 3" xfId="4071"/>
    <cellStyle name="Normal 5 2 2 3 2 2 3 2" xfId="17717"/>
    <cellStyle name="Normal 5 2 2 3 2 2 3 2 2" xfId="27968"/>
    <cellStyle name="Normal 5 2 2 3 2 2 3 3" xfId="14138"/>
    <cellStyle name="Normal 5 2 2 3 2 2 3 4" xfId="8881"/>
    <cellStyle name="Normal 5 2 2 3 2 2 3 5" xfId="22961"/>
    <cellStyle name="Normal 5 2 2 3 2 2 4" xfId="6940"/>
    <cellStyle name="Normal 5 2 2 3 2 2 4 2" xfId="16024"/>
    <cellStyle name="Normal 5 2 2 3 2 2 4 3" xfId="26028"/>
    <cellStyle name="Normal 5 2 2 3 2 2 5" xfId="10335"/>
    <cellStyle name="Normal 5 2 2 3 2 2 5 2" xfId="19162"/>
    <cellStyle name="Normal 5 2 2 3 2 2 5 3" xfId="29413"/>
    <cellStyle name="Normal 5 2 2 3 2 2 6" xfId="11780"/>
    <cellStyle name="Normal 5 2 2 3 2 2 6 2" xfId="24510"/>
    <cellStyle name="Normal 5 2 2 3 2 2 7" xfId="5418"/>
    <cellStyle name="Normal 5 2 2 3 2 2 8" xfId="21021"/>
    <cellStyle name="Normal 5 2 2 3 2 3" xfId="1426"/>
    <cellStyle name="Normal 5 2 2 3 2 3 2" xfId="3147"/>
    <cellStyle name="Normal 5 2 2 3 2 3 2 2" xfId="17147"/>
    <cellStyle name="Normal 5 2 2 3 2 3 2 2 2" xfId="27366"/>
    <cellStyle name="Normal 5 2 2 3 2 3 2 3" xfId="13568"/>
    <cellStyle name="Normal 5 2 2 3 2 3 2 4" xfId="8279"/>
    <cellStyle name="Normal 5 2 2 3 2 3 2 5" xfId="22359"/>
    <cellStyle name="Normal 5 2 2 3 2 3 3" xfId="4420"/>
    <cellStyle name="Normal 5 2 2 3 2 3 3 2" xfId="18065"/>
    <cellStyle name="Normal 5 2 2 3 2 3 3 2 2" xfId="28316"/>
    <cellStyle name="Normal 5 2 2 3 2 3 3 3" xfId="14486"/>
    <cellStyle name="Normal 5 2 2 3 2 3 3 4" xfId="9229"/>
    <cellStyle name="Normal 5 2 2 3 2 3 3 5" xfId="23309"/>
    <cellStyle name="Normal 5 2 2 3 2 3 4" xfId="6686"/>
    <cellStyle name="Normal 5 2 2 3 2 3 4 2" xfId="15770"/>
    <cellStyle name="Normal 5 2 2 3 2 3 4 3" xfId="25774"/>
    <cellStyle name="Normal 5 2 2 3 2 3 5" xfId="10683"/>
    <cellStyle name="Normal 5 2 2 3 2 3 5 2" xfId="19510"/>
    <cellStyle name="Normal 5 2 2 3 2 3 5 3" xfId="29761"/>
    <cellStyle name="Normal 5 2 2 3 2 3 6" xfId="12129"/>
    <cellStyle name="Normal 5 2 2 3 2 3 6 2" xfId="24965"/>
    <cellStyle name="Normal 5 2 2 3 2 3 7" xfId="5873"/>
    <cellStyle name="Normal 5 2 2 3 2 3 8" xfId="20767"/>
    <cellStyle name="Normal 5 2 2 3 2 4" xfId="1995"/>
    <cellStyle name="Normal 5 2 2 3 2 4 2" xfId="3593"/>
    <cellStyle name="Normal 5 2 2 3 2 4 2 2" xfId="18511"/>
    <cellStyle name="Normal 5 2 2 3 2 4 2 2 2" xfId="28762"/>
    <cellStyle name="Normal 5 2 2 3 2 4 2 3" xfId="14932"/>
    <cellStyle name="Normal 5 2 2 3 2 4 2 4" xfId="9675"/>
    <cellStyle name="Normal 5 2 2 3 2 4 2 5" xfId="23755"/>
    <cellStyle name="Normal 5 2 2 3 2 4 3" xfId="11129"/>
    <cellStyle name="Normal 5 2 2 3 2 4 3 2" xfId="19956"/>
    <cellStyle name="Normal 5 2 2 3 2 4 3 3" xfId="30207"/>
    <cellStyle name="Normal 5 2 2 3 2 4 4" xfId="12575"/>
    <cellStyle name="Normal 5 2 2 3 2 4 4 2" xfId="26657"/>
    <cellStyle name="Normal 5 2 2 3 2 4 5" xfId="7570"/>
    <cellStyle name="Normal 5 2 2 3 2 4 6" xfId="21650"/>
    <cellStyle name="Normal 5 2 2 3 2 5" xfId="2550"/>
    <cellStyle name="Normal 5 2 2 3 2 5 2" xfId="17468"/>
    <cellStyle name="Normal 5 2 2 3 2 5 2 2" xfId="27719"/>
    <cellStyle name="Normal 5 2 2 3 2 5 3" xfId="13889"/>
    <cellStyle name="Normal 5 2 2 3 2 5 4" xfId="8632"/>
    <cellStyle name="Normal 5 2 2 3 2 5 5" xfId="22712"/>
    <cellStyle name="Normal 5 2 2 3 2 6" xfId="6193"/>
    <cellStyle name="Normal 5 2 2 3 2 6 2" xfId="15279"/>
    <cellStyle name="Normal 5 2 2 3 2 6 3" xfId="25283"/>
    <cellStyle name="Normal 5 2 2 3 2 7" xfId="10086"/>
    <cellStyle name="Normal 5 2 2 3 2 7 2" xfId="18913"/>
    <cellStyle name="Normal 5 2 2 3 2 7 3" xfId="29164"/>
    <cellStyle name="Normal 5 2 2 3 2 8" xfId="11530"/>
    <cellStyle name="Normal 5 2 2 3 2 8 2" xfId="24256"/>
    <cellStyle name="Normal 5 2 2 3 2 9" xfId="5164"/>
    <cellStyle name="Normal 5 2 2 3 2_Degree data" xfId="2071"/>
    <cellStyle name="Normal 5 2 2 3 3" xfId="1068"/>
    <cellStyle name="Normal 5 2 2 3 3 2" xfId="2798"/>
    <cellStyle name="Normal 5 2 2 3 3 2 2" xfId="16484"/>
    <cellStyle name="Normal 5 2 2 3 3 2 2 2" xfId="26557"/>
    <cellStyle name="Normal 5 2 2 3 3 2 3" xfId="12891"/>
    <cellStyle name="Normal 5 2 2 3 3 2 4" xfId="7470"/>
    <cellStyle name="Normal 5 2 2 3 3 2 5" xfId="21550"/>
    <cellStyle name="Normal 5 2 2 3 3 3" xfId="4070"/>
    <cellStyle name="Normal 5 2 2 3 3 3 2" xfId="17716"/>
    <cellStyle name="Normal 5 2 2 3 3 3 2 2" xfId="27967"/>
    <cellStyle name="Normal 5 2 2 3 3 3 3" xfId="14137"/>
    <cellStyle name="Normal 5 2 2 3 3 3 4" xfId="8880"/>
    <cellStyle name="Normal 5 2 2 3 3 3 5" xfId="22960"/>
    <cellStyle name="Normal 5 2 2 3 3 4" xfId="6586"/>
    <cellStyle name="Normal 5 2 2 3 3 4 2" xfId="15670"/>
    <cellStyle name="Normal 5 2 2 3 3 4 3" xfId="25674"/>
    <cellStyle name="Normal 5 2 2 3 3 5" xfId="10334"/>
    <cellStyle name="Normal 5 2 2 3 3 5 2" xfId="19161"/>
    <cellStyle name="Normal 5 2 2 3 3 5 3" xfId="29412"/>
    <cellStyle name="Normal 5 2 2 3 3 6" xfId="11779"/>
    <cellStyle name="Normal 5 2 2 3 3 6 2" xfId="24156"/>
    <cellStyle name="Normal 5 2 2 3 3 7" xfId="5064"/>
    <cellStyle name="Normal 5 2 2 3 3 8" xfId="20667"/>
    <cellStyle name="Normal 5 2 2 3 4" xfId="1425"/>
    <cellStyle name="Normal 5 2 2 3 4 2" xfId="3146"/>
    <cellStyle name="Normal 5 2 2 3 4 2 2" xfId="16691"/>
    <cellStyle name="Normal 5 2 2 3 4 2 2 2" xfId="26910"/>
    <cellStyle name="Normal 5 2 2 3 4 2 3" xfId="13113"/>
    <cellStyle name="Normal 5 2 2 3 4 2 4" xfId="7823"/>
    <cellStyle name="Normal 5 2 2 3 4 2 5" xfId="21903"/>
    <cellStyle name="Normal 5 2 2 3 4 3" xfId="4419"/>
    <cellStyle name="Normal 5 2 2 3 4 3 2" xfId="18064"/>
    <cellStyle name="Normal 5 2 2 3 4 3 2 2" xfId="28315"/>
    <cellStyle name="Normal 5 2 2 3 4 3 3" xfId="14485"/>
    <cellStyle name="Normal 5 2 2 3 4 3 4" xfId="9228"/>
    <cellStyle name="Normal 5 2 2 3 4 3 5" xfId="23308"/>
    <cellStyle name="Normal 5 2 2 3 4 4" xfId="6939"/>
    <cellStyle name="Normal 5 2 2 3 4 4 2" xfId="16023"/>
    <cellStyle name="Normal 5 2 2 3 4 4 3" xfId="26027"/>
    <cellStyle name="Normal 5 2 2 3 4 5" xfId="10682"/>
    <cellStyle name="Normal 5 2 2 3 4 5 2" xfId="19509"/>
    <cellStyle name="Normal 5 2 2 3 4 5 3" xfId="29760"/>
    <cellStyle name="Normal 5 2 2 3 4 6" xfId="12128"/>
    <cellStyle name="Normal 5 2 2 3 4 6 2" xfId="24509"/>
    <cellStyle name="Normal 5 2 2 3 4 7" xfId="5417"/>
    <cellStyle name="Normal 5 2 2 3 4 8" xfId="21020"/>
    <cellStyle name="Normal 5 2 2 3 5" xfId="1893"/>
    <cellStyle name="Normal 5 2 2 3 5 2" xfId="3493"/>
    <cellStyle name="Normal 5 2 2 3 5 2 2" xfId="17047"/>
    <cellStyle name="Normal 5 2 2 3 5 2 2 2" xfId="27266"/>
    <cellStyle name="Normal 5 2 2 3 5 2 3" xfId="13468"/>
    <cellStyle name="Normal 5 2 2 3 5 2 4" xfId="8179"/>
    <cellStyle name="Normal 5 2 2 3 5 2 5" xfId="22259"/>
    <cellStyle name="Normal 5 2 2 3 5 3" xfId="4706"/>
    <cellStyle name="Normal 5 2 2 3 5 3 2" xfId="18411"/>
    <cellStyle name="Normal 5 2 2 3 5 3 2 2" xfId="28662"/>
    <cellStyle name="Normal 5 2 2 3 5 3 3" xfId="14832"/>
    <cellStyle name="Normal 5 2 2 3 5 3 4" xfId="9575"/>
    <cellStyle name="Normal 5 2 2 3 5 3 5" xfId="23655"/>
    <cellStyle name="Normal 5 2 2 3 5 4" xfId="6367"/>
    <cellStyle name="Normal 5 2 2 3 5 4 2" xfId="15453"/>
    <cellStyle name="Normal 5 2 2 3 5 4 3" xfId="25457"/>
    <cellStyle name="Normal 5 2 2 3 5 5" xfId="11029"/>
    <cellStyle name="Normal 5 2 2 3 5 5 2" xfId="19856"/>
    <cellStyle name="Normal 5 2 2 3 5 5 3" xfId="30107"/>
    <cellStyle name="Normal 5 2 2 3 5 6" xfId="12475"/>
    <cellStyle name="Normal 5 2 2 3 5 6 2" xfId="24865"/>
    <cellStyle name="Normal 5 2 2 3 5 7" xfId="5773"/>
    <cellStyle name="Normal 5 2 2 3 5 8" xfId="20450"/>
    <cellStyle name="Normal 5 2 2 3 6" xfId="2450"/>
    <cellStyle name="Normal 5 2 2 3 6 2" xfId="16296"/>
    <cellStyle name="Normal 5 2 2 3 6 2 2" xfId="26340"/>
    <cellStyle name="Normal 5 2 2 3 6 3" xfId="11244"/>
    <cellStyle name="Normal 5 2 2 3 6 4" xfId="7253"/>
    <cellStyle name="Normal 5 2 2 3 6 5" xfId="21333"/>
    <cellStyle name="Normal 5 2 2 3 7" xfId="3868"/>
    <cellStyle name="Normal 5 2 2 3 7 2" xfId="17368"/>
    <cellStyle name="Normal 5 2 2 3 7 2 2" xfId="27619"/>
    <cellStyle name="Normal 5 2 2 3 7 3" xfId="13789"/>
    <cellStyle name="Normal 5 2 2 3 7 4" xfId="8532"/>
    <cellStyle name="Normal 5 2 2 3 7 5" xfId="22612"/>
    <cellStyle name="Normal 5 2 2 3 8" xfId="6093"/>
    <cellStyle name="Normal 5 2 2 3 8 2" xfId="15179"/>
    <cellStyle name="Normal 5 2 2 3 8 3" xfId="25183"/>
    <cellStyle name="Normal 5 2 2 3 9" xfId="9986"/>
    <cellStyle name="Normal 5 2 2 3 9 2" xfId="18813"/>
    <cellStyle name="Normal 5 2 2 3 9 3" xfId="29064"/>
    <cellStyle name="Normal 5 2 2 3_Degree data" xfId="2073"/>
    <cellStyle name="Normal 5 2 2 4" xfId="243"/>
    <cellStyle name="Normal 5 2 2 4 10" xfId="610"/>
    <cellStyle name="Normal 5 2 2 4 11" xfId="20567"/>
    <cellStyle name="Normal 5 2 2 4 2" xfId="1070"/>
    <cellStyle name="Normal 5 2 2 4 2 2" xfId="2800"/>
    <cellStyle name="Normal 5 2 2 4 2 2 2" xfId="16693"/>
    <cellStyle name="Normal 5 2 2 4 2 2 2 2" xfId="26912"/>
    <cellStyle name="Normal 5 2 2 4 2 2 3" xfId="13115"/>
    <cellStyle name="Normal 5 2 2 4 2 2 4" xfId="7825"/>
    <cellStyle name="Normal 5 2 2 4 2 2 5" xfId="21905"/>
    <cellStyle name="Normal 5 2 2 4 2 3" xfId="4072"/>
    <cellStyle name="Normal 5 2 2 4 2 3 2" xfId="17718"/>
    <cellStyle name="Normal 5 2 2 4 2 3 2 2" xfId="27969"/>
    <cellStyle name="Normal 5 2 2 4 2 3 3" xfId="14139"/>
    <cellStyle name="Normal 5 2 2 4 2 3 4" xfId="8882"/>
    <cellStyle name="Normal 5 2 2 4 2 3 5" xfId="22962"/>
    <cellStyle name="Normal 5 2 2 4 2 4" xfId="6941"/>
    <cellStyle name="Normal 5 2 2 4 2 4 2" xfId="16025"/>
    <cellStyle name="Normal 5 2 2 4 2 4 3" xfId="26029"/>
    <cellStyle name="Normal 5 2 2 4 2 5" xfId="10336"/>
    <cellStyle name="Normal 5 2 2 4 2 5 2" xfId="19163"/>
    <cellStyle name="Normal 5 2 2 4 2 5 3" xfId="29414"/>
    <cellStyle name="Normal 5 2 2 4 2 6" xfId="11781"/>
    <cellStyle name="Normal 5 2 2 4 2 6 2" xfId="24511"/>
    <cellStyle name="Normal 5 2 2 4 2 7" xfId="5419"/>
    <cellStyle name="Normal 5 2 2 4 2 8" xfId="21022"/>
    <cellStyle name="Normal 5 2 2 4 3" xfId="1427"/>
    <cellStyle name="Normal 5 2 2 4 3 2" xfId="3148"/>
    <cellStyle name="Normal 5 2 2 4 3 2 2" xfId="16947"/>
    <cellStyle name="Normal 5 2 2 4 3 2 2 2" xfId="27166"/>
    <cellStyle name="Normal 5 2 2 4 3 2 3" xfId="13368"/>
    <cellStyle name="Normal 5 2 2 4 3 2 4" xfId="8079"/>
    <cellStyle name="Normal 5 2 2 4 3 2 5" xfId="22159"/>
    <cellStyle name="Normal 5 2 2 4 3 3" xfId="4421"/>
    <cellStyle name="Normal 5 2 2 4 3 3 2" xfId="18066"/>
    <cellStyle name="Normal 5 2 2 4 3 3 2 2" xfId="28317"/>
    <cellStyle name="Normal 5 2 2 4 3 3 3" xfId="14487"/>
    <cellStyle name="Normal 5 2 2 4 3 3 4" xfId="9230"/>
    <cellStyle name="Normal 5 2 2 4 3 3 5" xfId="23310"/>
    <cellStyle name="Normal 5 2 2 4 3 4" xfId="7135"/>
    <cellStyle name="Normal 5 2 2 4 3 4 2" xfId="16218"/>
    <cellStyle name="Normal 5 2 2 4 3 4 3" xfId="26222"/>
    <cellStyle name="Normal 5 2 2 4 3 5" xfId="10684"/>
    <cellStyle name="Normal 5 2 2 4 3 5 2" xfId="19511"/>
    <cellStyle name="Normal 5 2 2 4 3 5 3" xfId="29762"/>
    <cellStyle name="Normal 5 2 2 4 3 6" xfId="12130"/>
    <cellStyle name="Normal 5 2 2 4 3 6 2" xfId="24765"/>
    <cellStyle name="Normal 5 2 2 4 3 7" xfId="5673"/>
    <cellStyle name="Normal 5 2 2 4 3 8" xfId="21215"/>
    <cellStyle name="Normal 5 2 2 4 4" xfId="1783"/>
    <cellStyle name="Normal 5 2 2 4 4 2" xfId="3393"/>
    <cellStyle name="Normal 5 2 2 4 4 2 2" xfId="18311"/>
    <cellStyle name="Normal 5 2 2 4 4 2 2 2" xfId="28562"/>
    <cellStyle name="Normal 5 2 2 4 4 2 3" xfId="14732"/>
    <cellStyle name="Normal 5 2 2 4 4 2 4" xfId="9475"/>
    <cellStyle name="Normal 5 2 2 4 4 2 5" xfId="23555"/>
    <cellStyle name="Normal 5 2 2 4 4 3" xfId="10929"/>
    <cellStyle name="Normal 5 2 2 4 4 3 2" xfId="19756"/>
    <cellStyle name="Normal 5 2 2 4 4 3 3" xfId="30007"/>
    <cellStyle name="Normal 5 2 2 4 4 4" xfId="12375"/>
    <cellStyle name="Normal 5 2 2 4 4 4 2" xfId="26457"/>
    <cellStyle name="Normal 5 2 2 4 4 5" xfId="7370"/>
    <cellStyle name="Normal 5 2 2 4 4 6" xfId="21450"/>
    <cellStyle name="Normal 5 2 2 4 5" xfId="2350"/>
    <cellStyle name="Normal 5 2 2 4 5 2" xfId="17266"/>
    <cellStyle name="Normal 5 2 2 4 5 2 2" xfId="27517"/>
    <cellStyle name="Normal 5 2 2 4 5 3" xfId="13687"/>
    <cellStyle name="Normal 5 2 2 4 5 4" xfId="8430"/>
    <cellStyle name="Normal 5 2 2 4 5 5" xfId="22510"/>
    <cellStyle name="Normal 5 2 2 4 6" xfId="6486"/>
    <cellStyle name="Normal 5 2 2 4 6 2" xfId="15570"/>
    <cellStyle name="Normal 5 2 2 4 6 3" xfId="25574"/>
    <cellStyle name="Normal 5 2 2 4 7" xfId="9886"/>
    <cellStyle name="Normal 5 2 2 4 7 2" xfId="18713"/>
    <cellStyle name="Normal 5 2 2 4 7 3" xfId="28964"/>
    <cellStyle name="Normal 5 2 2 4 8" xfId="11330"/>
    <cellStyle name="Normal 5 2 2 4 8 2" xfId="24056"/>
    <cellStyle name="Normal 5 2 2 4 9" xfId="4964"/>
    <cellStyle name="Normal 5 2 2 4_Degree data" xfId="1693"/>
    <cellStyle name="Normal 5 2 2 5" xfId="1064"/>
    <cellStyle name="Normal 5 2 2 5 2" xfId="2794"/>
    <cellStyle name="Normal 5 2 2 5 2 2" xfId="16687"/>
    <cellStyle name="Normal 5 2 2 5 2 2 2" xfId="26906"/>
    <cellStyle name="Normal 5 2 2 5 2 3" xfId="13109"/>
    <cellStyle name="Normal 5 2 2 5 2 4" xfId="7819"/>
    <cellStyle name="Normal 5 2 2 5 2 5" xfId="21899"/>
    <cellStyle name="Normal 5 2 2 5 3" xfId="4066"/>
    <cellStyle name="Normal 5 2 2 5 3 2" xfId="17712"/>
    <cellStyle name="Normal 5 2 2 5 3 2 2" xfId="27963"/>
    <cellStyle name="Normal 5 2 2 5 3 3" xfId="14133"/>
    <cellStyle name="Normal 5 2 2 5 3 4" xfId="8876"/>
    <cellStyle name="Normal 5 2 2 5 3 5" xfId="22956"/>
    <cellStyle name="Normal 5 2 2 5 4" xfId="6935"/>
    <cellStyle name="Normal 5 2 2 5 4 2" xfId="16019"/>
    <cellStyle name="Normal 5 2 2 5 4 3" xfId="26023"/>
    <cellStyle name="Normal 5 2 2 5 5" xfId="10330"/>
    <cellStyle name="Normal 5 2 2 5 5 2" xfId="19157"/>
    <cellStyle name="Normal 5 2 2 5 5 3" xfId="29408"/>
    <cellStyle name="Normal 5 2 2 5 6" xfId="11775"/>
    <cellStyle name="Normal 5 2 2 5 6 2" xfId="24505"/>
    <cellStyle name="Normal 5 2 2 5 7" xfId="5413"/>
    <cellStyle name="Normal 5 2 2 5 8" xfId="21016"/>
    <cellStyle name="Normal 5 2 2 6" xfId="1421"/>
    <cellStyle name="Normal 5 2 2 6 2" xfId="3142"/>
    <cellStyle name="Normal 5 2 2 6 2 2" xfId="16902"/>
    <cellStyle name="Normal 5 2 2 6 2 2 2" xfId="27121"/>
    <cellStyle name="Normal 5 2 2 6 2 3" xfId="13324"/>
    <cellStyle name="Normal 5 2 2 6 2 4" xfId="8034"/>
    <cellStyle name="Normal 5 2 2 6 2 5" xfId="22114"/>
    <cellStyle name="Normal 5 2 2 6 3" xfId="4415"/>
    <cellStyle name="Normal 5 2 2 6 3 2" xfId="18060"/>
    <cellStyle name="Normal 5 2 2 6 3 2 2" xfId="28311"/>
    <cellStyle name="Normal 5 2 2 6 3 3" xfId="14481"/>
    <cellStyle name="Normal 5 2 2 6 3 4" xfId="9224"/>
    <cellStyle name="Normal 5 2 2 6 3 5" xfId="23304"/>
    <cellStyle name="Normal 5 2 2 6 4" xfId="7143"/>
    <cellStyle name="Normal 5 2 2 6 4 2" xfId="16226"/>
    <cellStyle name="Normal 5 2 2 6 4 3" xfId="26230"/>
    <cellStyle name="Normal 5 2 2 6 5" xfId="10678"/>
    <cellStyle name="Normal 5 2 2 6 5 2" xfId="19505"/>
    <cellStyle name="Normal 5 2 2 6 5 3" xfId="29756"/>
    <cellStyle name="Normal 5 2 2 6 6" xfId="12124"/>
    <cellStyle name="Normal 5 2 2 6 6 2" xfId="24720"/>
    <cellStyle name="Normal 5 2 2 6 7" xfId="5628"/>
    <cellStyle name="Normal 5 2 2 6 8" xfId="21223"/>
    <cellStyle name="Normal 5 2 2 7" xfId="1734"/>
    <cellStyle name="Normal 5 2 2 7 2" xfId="3348"/>
    <cellStyle name="Normal 5 2 2 7 2 2" xfId="18266"/>
    <cellStyle name="Normal 5 2 2 7 2 2 2" xfId="28517"/>
    <cellStyle name="Normal 5 2 2 7 2 3" xfId="14687"/>
    <cellStyle name="Normal 5 2 2 7 2 4" xfId="9430"/>
    <cellStyle name="Normal 5 2 2 7 2 5" xfId="23510"/>
    <cellStyle name="Normal 5 2 2 7 3" xfId="10884"/>
    <cellStyle name="Normal 5 2 2 7 3 2" xfId="19711"/>
    <cellStyle name="Normal 5 2 2 7 3 3" xfId="29962"/>
    <cellStyle name="Normal 5 2 2 7 4" xfId="12330"/>
    <cellStyle name="Normal 5 2 2 7 4 2" xfId="26266"/>
    <cellStyle name="Normal 5 2 2 7 5" xfId="7179"/>
    <cellStyle name="Normal 5 2 2 7 6" xfId="21259"/>
    <cellStyle name="Normal 5 2 2 8" xfId="2305"/>
    <cellStyle name="Normal 5 2 2 8 2" xfId="9841"/>
    <cellStyle name="Normal 5 2 2 8 2 2" xfId="18668"/>
    <cellStyle name="Normal 5 2 2 8 2 3" xfId="28919"/>
    <cellStyle name="Normal 5 2 2 8 3" xfId="11285"/>
    <cellStyle name="Normal 5 2 2 8 3 2" xfId="27472"/>
    <cellStyle name="Normal 5 2 2 8 4" xfId="8385"/>
    <cellStyle name="Normal 5 2 2 8 5" xfId="22465"/>
    <cellStyle name="Normal 5 2 2 9" xfId="2275"/>
    <cellStyle name="Normal 5 2 2 9 2" xfId="15079"/>
    <cellStyle name="Normal 5 2 2 9 3" xfId="5993"/>
    <cellStyle name="Normal 5 2 2 9 4" xfId="25083"/>
    <cellStyle name="Normal 5 2 2_Degree data" xfId="1640"/>
    <cellStyle name="Normal 5 2 3" xfId="197"/>
    <cellStyle name="Normal 5 2 3 2" xfId="344"/>
    <cellStyle name="Normal 5 2 4" xfId="325"/>
    <cellStyle name="Normal 5 2 4 10" xfId="11403"/>
    <cellStyle name="Normal 5 2 4 10 2" xfId="23912"/>
    <cellStyle name="Normal 5 2 4 11" xfId="4820"/>
    <cellStyle name="Normal 5 2 4 12" xfId="689"/>
    <cellStyle name="Normal 5 2 4 13" xfId="20149"/>
    <cellStyle name="Normal 5 2 4 2" xfId="427"/>
    <cellStyle name="Normal 5 2 4 2 10" xfId="790"/>
    <cellStyle name="Normal 5 2 4 2 11" xfId="20249"/>
    <cellStyle name="Normal 5 2 4 2 2" xfId="1072"/>
    <cellStyle name="Normal 5 2 4 2 2 2" xfId="2802"/>
    <cellStyle name="Normal 5 2 4 2 2 2 2" xfId="16695"/>
    <cellStyle name="Normal 5 2 4 2 2 2 2 2" xfId="26914"/>
    <cellStyle name="Normal 5 2 4 2 2 2 3" xfId="13117"/>
    <cellStyle name="Normal 5 2 4 2 2 2 4" xfId="7827"/>
    <cellStyle name="Normal 5 2 4 2 2 2 5" xfId="21907"/>
    <cellStyle name="Normal 5 2 4 2 2 3" xfId="4074"/>
    <cellStyle name="Normal 5 2 4 2 2 3 2" xfId="17720"/>
    <cellStyle name="Normal 5 2 4 2 2 3 2 2" xfId="27971"/>
    <cellStyle name="Normal 5 2 4 2 2 3 3" xfId="14141"/>
    <cellStyle name="Normal 5 2 4 2 2 3 4" xfId="8884"/>
    <cellStyle name="Normal 5 2 4 2 2 3 5" xfId="22964"/>
    <cellStyle name="Normal 5 2 4 2 2 4" xfId="6943"/>
    <cellStyle name="Normal 5 2 4 2 2 4 2" xfId="16027"/>
    <cellStyle name="Normal 5 2 4 2 2 4 3" xfId="26031"/>
    <cellStyle name="Normal 5 2 4 2 2 5" xfId="10338"/>
    <cellStyle name="Normal 5 2 4 2 2 5 2" xfId="19165"/>
    <cellStyle name="Normal 5 2 4 2 2 5 3" xfId="29416"/>
    <cellStyle name="Normal 5 2 4 2 2 6" xfId="11783"/>
    <cellStyle name="Normal 5 2 4 2 2 6 2" xfId="24513"/>
    <cellStyle name="Normal 5 2 4 2 2 7" xfId="5421"/>
    <cellStyle name="Normal 5 2 4 2 2 8" xfId="21024"/>
    <cellStyle name="Normal 5 2 4 2 3" xfId="1429"/>
    <cellStyle name="Normal 5 2 4 2 3 2" xfId="3150"/>
    <cellStyle name="Normal 5 2 4 2 3 2 2" xfId="17120"/>
    <cellStyle name="Normal 5 2 4 2 3 2 2 2" xfId="27339"/>
    <cellStyle name="Normal 5 2 4 2 3 2 3" xfId="13541"/>
    <cellStyle name="Normal 5 2 4 2 3 2 4" xfId="8252"/>
    <cellStyle name="Normal 5 2 4 2 3 2 5" xfId="22332"/>
    <cellStyle name="Normal 5 2 4 2 3 3" xfId="4423"/>
    <cellStyle name="Normal 5 2 4 2 3 3 2" xfId="18068"/>
    <cellStyle name="Normal 5 2 4 2 3 3 2 2" xfId="28319"/>
    <cellStyle name="Normal 5 2 4 2 3 3 3" xfId="14489"/>
    <cellStyle name="Normal 5 2 4 2 3 3 4" xfId="9232"/>
    <cellStyle name="Normal 5 2 4 2 3 3 5" xfId="23312"/>
    <cellStyle name="Normal 5 2 4 2 3 4" xfId="6659"/>
    <cellStyle name="Normal 5 2 4 2 3 4 2" xfId="15743"/>
    <cellStyle name="Normal 5 2 4 2 3 4 3" xfId="25747"/>
    <cellStyle name="Normal 5 2 4 2 3 5" xfId="10686"/>
    <cellStyle name="Normal 5 2 4 2 3 5 2" xfId="19513"/>
    <cellStyle name="Normal 5 2 4 2 3 5 3" xfId="29764"/>
    <cellStyle name="Normal 5 2 4 2 3 6" xfId="12132"/>
    <cellStyle name="Normal 5 2 4 2 3 6 2" xfId="24938"/>
    <cellStyle name="Normal 5 2 4 2 3 7" xfId="5846"/>
    <cellStyle name="Normal 5 2 4 2 3 8" xfId="20740"/>
    <cellStyle name="Normal 5 2 4 2 4" xfId="1967"/>
    <cellStyle name="Normal 5 2 4 2 4 2" xfId="3566"/>
    <cellStyle name="Normal 5 2 4 2 4 2 2" xfId="18484"/>
    <cellStyle name="Normal 5 2 4 2 4 2 2 2" xfId="28735"/>
    <cellStyle name="Normal 5 2 4 2 4 2 3" xfId="14905"/>
    <cellStyle name="Normal 5 2 4 2 4 2 4" xfId="9648"/>
    <cellStyle name="Normal 5 2 4 2 4 2 5" xfId="23728"/>
    <cellStyle name="Normal 5 2 4 2 4 3" xfId="11102"/>
    <cellStyle name="Normal 5 2 4 2 4 3 2" xfId="19929"/>
    <cellStyle name="Normal 5 2 4 2 4 3 3" xfId="30180"/>
    <cellStyle name="Normal 5 2 4 2 4 4" xfId="12548"/>
    <cellStyle name="Normal 5 2 4 2 4 4 2" xfId="26630"/>
    <cellStyle name="Normal 5 2 4 2 4 5" xfId="7543"/>
    <cellStyle name="Normal 5 2 4 2 4 6" xfId="21623"/>
    <cellStyle name="Normal 5 2 4 2 5" xfId="2523"/>
    <cellStyle name="Normal 5 2 4 2 5 2" xfId="17441"/>
    <cellStyle name="Normal 5 2 4 2 5 2 2" xfId="27692"/>
    <cellStyle name="Normal 5 2 4 2 5 3" xfId="13862"/>
    <cellStyle name="Normal 5 2 4 2 5 4" xfId="8605"/>
    <cellStyle name="Normal 5 2 4 2 5 5" xfId="22685"/>
    <cellStyle name="Normal 5 2 4 2 6" xfId="6166"/>
    <cellStyle name="Normal 5 2 4 2 6 2" xfId="15252"/>
    <cellStyle name="Normal 5 2 4 2 6 3" xfId="25256"/>
    <cellStyle name="Normal 5 2 4 2 7" xfId="10059"/>
    <cellStyle name="Normal 5 2 4 2 7 2" xfId="18886"/>
    <cellStyle name="Normal 5 2 4 2 7 3" xfId="29137"/>
    <cellStyle name="Normal 5 2 4 2 8" xfId="11503"/>
    <cellStyle name="Normal 5 2 4 2 8 2" xfId="24229"/>
    <cellStyle name="Normal 5 2 4 2 9" xfId="5137"/>
    <cellStyle name="Normal 5 2 4 2_Degree data" xfId="1684"/>
    <cellStyle name="Normal 5 2 4 3" xfId="1071"/>
    <cellStyle name="Normal 5 2 4 3 2" xfId="2801"/>
    <cellStyle name="Normal 5 2 4 3 2 2" xfId="16457"/>
    <cellStyle name="Normal 5 2 4 3 2 2 2" xfId="26530"/>
    <cellStyle name="Normal 5 2 4 3 2 3" xfId="12791"/>
    <cellStyle name="Normal 5 2 4 3 2 4" xfId="7443"/>
    <cellStyle name="Normal 5 2 4 3 2 5" xfId="21523"/>
    <cellStyle name="Normal 5 2 4 3 3" xfId="4073"/>
    <cellStyle name="Normal 5 2 4 3 3 2" xfId="17719"/>
    <cellStyle name="Normal 5 2 4 3 3 2 2" xfId="27970"/>
    <cellStyle name="Normal 5 2 4 3 3 3" xfId="14140"/>
    <cellStyle name="Normal 5 2 4 3 3 4" xfId="8883"/>
    <cellStyle name="Normal 5 2 4 3 3 5" xfId="22963"/>
    <cellStyle name="Normal 5 2 4 3 4" xfId="6559"/>
    <cellStyle name="Normal 5 2 4 3 4 2" xfId="15643"/>
    <cellStyle name="Normal 5 2 4 3 4 3" xfId="25647"/>
    <cellStyle name="Normal 5 2 4 3 5" xfId="10337"/>
    <cellStyle name="Normal 5 2 4 3 5 2" xfId="19164"/>
    <cellStyle name="Normal 5 2 4 3 5 3" xfId="29415"/>
    <cellStyle name="Normal 5 2 4 3 6" xfId="11782"/>
    <cellStyle name="Normal 5 2 4 3 6 2" xfId="24129"/>
    <cellStyle name="Normal 5 2 4 3 7" xfId="5037"/>
    <cellStyle name="Normal 5 2 4 3 8" xfId="20640"/>
    <cellStyle name="Normal 5 2 4 4" xfId="1428"/>
    <cellStyle name="Normal 5 2 4 4 2" xfId="3149"/>
    <cellStyle name="Normal 5 2 4 4 2 2" xfId="16694"/>
    <cellStyle name="Normal 5 2 4 4 2 2 2" xfId="26913"/>
    <cellStyle name="Normal 5 2 4 4 2 3" xfId="13116"/>
    <cellStyle name="Normal 5 2 4 4 2 4" xfId="7826"/>
    <cellStyle name="Normal 5 2 4 4 2 5" xfId="21906"/>
    <cellStyle name="Normal 5 2 4 4 3" xfId="4422"/>
    <cellStyle name="Normal 5 2 4 4 3 2" xfId="18067"/>
    <cellStyle name="Normal 5 2 4 4 3 2 2" xfId="28318"/>
    <cellStyle name="Normal 5 2 4 4 3 3" xfId="14488"/>
    <cellStyle name="Normal 5 2 4 4 3 4" xfId="9231"/>
    <cellStyle name="Normal 5 2 4 4 3 5" xfId="23311"/>
    <cellStyle name="Normal 5 2 4 4 4" xfId="6942"/>
    <cellStyle name="Normal 5 2 4 4 4 2" xfId="16026"/>
    <cellStyle name="Normal 5 2 4 4 4 3" xfId="26030"/>
    <cellStyle name="Normal 5 2 4 4 5" xfId="10685"/>
    <cellStyle name="Normal 5 2 4 4 5 2" xfId="19512"/>
    <cellStyle name="Normal 5 2 4 4 5 3" xfId="29763"/>
    <cellStyle name="Normal 5 2 4 4 6" xfId="12131"/>
    <cellStyle name="Normal 5 2 4 4 6 2" xfId="24512"/>
    <cellStyle name="Normal 5 2 4 4 7" xfId="5420"/>
    <cellStyle name="Normal 5 2 4 4 8" xfId="21023"/>
    <cellStyle name="Normal 5 2 4 5" xfId="1865"/>
    <cellStyle name="Normal 5 2 4 5 2" xfId="3466"/>
    <cellStyle name="Normal 5 2 4 5 2 2" xfId="17020"/>
    <cellStyle name="Normal 5 2 4 5 2 2 2" xfId="27239"/>
    <cellStyle name="Normal 5 2 4 5 2 3" xfId="13441"/>
    <cellStyle name="Normal 5 2 4 5 2 4" xfId="8152"/>
    <cellStyle name="Normal 5 2 4 5 2 5" xfId="22232"/>
    <cellStyle name="Normal 5 2 4 5 3" xfId="4679"/>
    <cellStyle name="Normal 5 2 4 5 3 2" xfId="18384"/>
    <cellStyle name="Normal 5 2 4 5 3 2 2" xfId="28635"/>
    <cellStyle name="Normal 5 2 4 5 3 3" xfId="14805"/>
    <cellStyle name="Normal 5 2 4 5 3 4" xfId="9548"/>
    <cellStyle name="Normal 5 2 4 5 3 5" xfId="23628"/>
    <cellStyle name="Normal 5 2 4 5 4" xfId="6340"/>
    <cellStyle name="Normal 5 2 4 5 4 2" xfId="15426"/>
    <cellStyle name="Normal 5 2 4 5 4 3" xfId="25430"/>
    <cellStyle name="Normal 5 2 4 5 5" xfId="11002"/>
    <cellStyle name="Normal 5 2 4 5 5 2" xfId="19829"/>
    <cellStyle name="Normal 5 2 4 5 5 3" xfId="30080"/>
    <cellStyle name="Normal 5 2 4 5 6" xfId="12448"/>
    <cellStyle name="Normal 5 2 4 5 6 2" xfId="24838"/>
    <cellStyle name="Normal 5 2 4 5 7" xfId="5746"/>
    <cellStyle name="Normal 5 2 4 5 8" xfId="20423"/>
    <cellStyle name="Normal 5 2 4 6" xfId="2423"/>
    <cellStyle name="Normal 5 2 4 6 2" xfId="16269"/>
    <cellStyle name="Normal 5 2 4 6 2 2" xfId="26313"/>
    <cellStyle name="Normal 5 2 4 6 3" xfId="12829"/>
    <cellStyle name="Normal 5 2 4 6 4" xfId="7226"/>
    <cellStyle name="Normal 5 2 4 6 5" xfId="21306"/>
    <cellStyle name="Normal 5 2 4 7" xfId="3841"/>
    <cellStyle name="Normal 5 2 4 7 2" xfId="17341"/>
    <cellStyle name="Normal 5 2 4 7 2 2" xfId="27592"/>
    <cellStyle name="Normal 5 2 4 7 3" xfId="13762"/>
    <cellStyle name="Normal 5 2 4 7 4" xfId="8505"/>
    <cellStyle name="Normal 5 2 4 7 5" xfId="22585"/>
    <cellStyle name="Normal 5 2 4 8" xfId="6066"/>
    <cellStyle name="Normal 5 2 4 8 2" xfId="15152"/>
    <cellStyle name="Normal 5 2 4 8 3" xfId="25156"/>
    <cellStyle name="Normal 5 2 4 9" xfId="9959"/>
    <cellStyle name="Normal 5 2 4 9 2" xfId="18786"/>
    <cellStyle name="Normal 5 2 4 9 3" xfId="29037"/>
    <cellStyle name="Normal 5 2 4_Degree data" xfId="1685"/>
    <cellStyle name="Normal 5 2 5" xfId="265"/>
    <cellStyle name="Normal 5 2 5 10" xfId="11348"/>
    <cellStyle name="Normal 5 2 5 10 2" xfId="23962"/>
    <cellStyle name="Normal 5 2 5 11" xfId="4870"/>
    <cellStyle name="Normal 5 2 5 12" xfId="630"/>
    <cellStyle name="Normal 5 2 5 13" xfId="20094"/>
    <cellStyle name="Normal 5 2 5 2" xfId="479"/>
    <cellStyle name="Normal 5 2 5 2 10" xfId="841"/>
    <cellStyle name="Normal 5 2 5 2 11" xfId="20299"/>
    <cellStyle name="Normal 5 2 5 2 2" xfId="1074"/>
    <cellStyle name="Normal 5 2 5 2 2 2" xfId="2804"/>
    <cellStyle name="Normal 5 2 5 2 2 2 2" xfId="16697"/>
    <cellStyle name="Normal 5 2 5 2 2 2 2 2" xfId="26916"/>
    <cellStyle name="Normal 5 2 5 2 2 2 3" xfId="13119"/>
    <cellStyle name="Normal 5 2 5 2 2 2 4" xfId="7829"/>
    <cellStyle name="Normal 5 2 5 2 2 2 5" xfId="21909"/>
    <cellStyle name="Normal 5 2 5 2 2 3" xfId="4076"/>
    <cellStyle name="Normal 5 2 5 2 2 3 2" xfId="17722"/>
    <cellStyle name="Normal 5 2 5 2 2 3 2 2" xfId="27973"/>
    <cellStyle name="Normal 5 2 5 2 2 3 3" xfId="14143"/>
    <cellStyle name="Normal 5 2 5 2 2 3 4" xfId="8886"/>
    <cellStyle name="Normal 5 2 5 2 2 3 5" xfId="22966"/>
    <cellStyle name="Normal 5 2 5 2 2 4" xfId="6945"/>
    <cellStyle name="Normal 5 2 5 2 2 4 2" xfId="16029"/>
    <cellStyle name="Normal 5 2 5 2 2 4 3" xfId="26033"/>
    <cellStyle name="Normal 5 2 5 2 2 5" xfId="10340"/>
    <cellStyle name="Normal 5 2 5 2 2 5 2" xfId="19167"/>
    <cellStyle name="Normal 5 2 5 2 2 5 3" xfId="29418"/>
    <cellStyle name="Normal 5 2 5 2 2 6" xfId="11785"/>
    <cellStyle name="Normal 5 2 5 2 2 6 2" xfId="24515"/>
    <cellStyle name="Normal 5 2 5 2 2 7" xfId="5423"/>
    <cellStyle name="Normal 5 2 5 2 2 8" xfId="21026"/>
    <cellStyle name="Normal 5 2 5 2 3" xfId="1431"/>
    <cellStyle name="Normal 5 2 5 2 3 2" xfId="3152"/>
    <cellStyle name="Normal 5 2 5 2 3 2 2" xfId="17170"/>
    <cellStyle name="Normal 5 2 5 2 3 2 2 2" xfId="27389"/>
    <cellStyle name="Normal 5 2 5 2 3 2 3" xfId="13591"/>
    <cellStyle name="Normal 5 2 5 2 3 2 4" xfId="8302"/>
    <cellStyle name="Normal 5 2 5 2 3 2 5" xfId="22382"/>
    <cellStyle name="Normal 5 2 5 2 3 3" xfId="4425"/>
    <cellStyle name="Normal 5 2 5 2 3 3 2" xfId="18070"/>
    <cellStyle name="Normal 5 2 5 2 3 3 2 2" xfId="28321"/>
    <cellStyle name="Normal 5 2 5 2 3 3 3" xfId="14491"/>
    <cellStyle name="Normal 5 2 5 2 3 3 4" xfId="9234"/>
    <cellStyle name="Normal 5 2 5 2 3 3 5" xfId="23314"/>
    <cellStyle name="Normal 5 2 5 2 3 4" xfId="6709"/>
    <cellStyle name="Normal 5 2 5 2 3 4 2" xfId="15793"/>
    <cellStyle name="Normal 5 2 5 2 3 4 3" xfId="25797"/>
    <cellStyle name="Normal 5 2 5 2 3 5" xfId="10688"/>
    <cellStyle name="Normal 5 2 5 2 3 5 2" xfId="19515"/>
    <cellStyle name="Normal 5 2 5 2 3 5 3" xfId="29766"/>
    <cellStyle name="Normal 5 2 5 2 3 6" xfId="12134"/>
    <cellStyle name="Normal 5 2 5 2 3 6 2" xfId="24988"/>
    <cellStyle name="Normal 5 2 5 2 3 7" xfId="5896"/>
    <cellStyle name="Normal 5 2 5 2 3 8" xfId="20790"/>
    <cellStyle name="Normal 5 2 5 2 4" xfId="2019"/>
    <cellStyle name="Normal 5 2 5 2 4 2" xfId="3616"/>
    <cellStyle name="Normal 5 2 5 2 4 2 2" xfId="18534"/>
    <cellStyle name="Normal 5 2 5 2 4 2 2 2" xfId="28785"/>
    <cellStyle name="Normal 5 2 5 2 4 2 3" xfId="14955"/>
    <cellStyle name="Normal 5 2 5 2 4 2 4" xfId="9698"/>
    <cellStyle name="Normal 5 2 5 2 4 2 5" xfId="23778"/>
    <cellStyle name="Normal 5 2 5 2 4 3" xfId="11152"/>
    <cellStyle name="Normal 5 2 5 2 4 3 2" xfId="19979"/>
    <cellStyle name="Normal 5 2 5 2 4 3 3" xfId="30230"/>
    <cellStyle name="Normal 5 2 5 2 4 4" xfId="12598"/>
    <cellStyle name="Normal 5 2 5 2 4 4 2" xfId="26680"/>
    <cellStyle name="Normal 5 2 5 2 4 5" xfId="7593"/>
    <cellStyle name="Normal 5 2 5 2 4 6" xfId="21673"/>
    <cellStyle name="Normal 5 2 5 2 5" xfId="2573"/>
    <cellStyle name="Normal 5 2 5 2 5 2" xfId="17491"/>
    <cellStyle name="Normal 5 2 5 2 5 2 2" xfId="27742"/>
    <cellStyle name="Normal 5 2 5 2 5 3" xfId="13912"/>
    <cellStyle name="Normal 5 2 5 2 5 4" xfId="8655"/>
    <cellStyle name="Normal 5 2 5 2 5 5" xfId="22735"/>
    <cellStyle name="Normal 5 2 5 2 6" xfId="6216"/>
    <cellStyle name="Normal 5 2 5 2 6 2" xfId="15302"/>
    <cellStyle name="Normal 5 2 5 2 6 3" xfId="25306"/>
    <cellStyle name="Normal 5 2 5 2 7" xfId="10109"/>
    <cellStyle name="Normal 5 2 5 2 7 2" xfId="18936"/>
    <cellStyle name="Normal 5 2 5 2 7 3" xfId="29187"/>
    <cellStyle name="Normal 5 2 5 2 8" xfId="11553"/>
    <cellStyle name="Normal 5 2 5 2 8 2" xfId="24279"/>
    <cellStyle name="Normal 5 2 5 2 9" xfId="5187"/>
    <cellStyle name="Normal 5 2 5 2_Degree data" xfId="1654"/>
    <cellStyle name="Normal 5 2 5 3" xfId="1073"/>
    <cellStyle name="Normal 5 2 5 3 2" xfId="2803"/>
    <cellStyle name="Normal 5 2 5 3 2 2" xfId="16402"/>
    <cellStyle name="Normal 5 2 5 3 2 2 2" xfId="26475"/>
    <cellStyle name="Normal 5 2 5 3 2 3" xfId="12743"/>
    <cellStyle name="Normal 5 2 5 3 2 4" xfId="7388"/>
    <cellStyle name="Normal 5 2 5 3 2 5" xfId="21468"/>
    <cellStyle name="Normal 5 2 5 3 3" xfId="4075"/>
    <cellStyle name="Normal 5 2 5 3 3 2" xfId="17721"/>
    <cellStyle name="Normal 5 2 5 3 3 2 2" xfId="27972"/>
    <cellStyle name="Normal 5 2 5 3 3 3" xfId="14142"/>
    <cellStyle name="Normal 5 2 5 3 3 4" xfId="8885"/>
    <cellStyle name="Normal 5 2 5 3 3 5" xfId="22965"/>
    <cellStyle name="Normal 5 2 5 3 4" xfId="6504"/>
    <cellStyle name="Normal 5 2 5 3 4 2" xfId="15588"/>
    <cellStyle name="Normal 5 2 5 3 4 3" xfId="25592"/>
    <cellStyle name="Normal 5 2 5 3 5" xfId="10339"/>
    <cellStyle name="Normal 5 2 5 3 5 2" xfId="19166"/>
    <cellStyle name="Normal 5 2 5 3 5 3" xfId="29417"/>
    <cellStyle name="Normal 5 2 5 3 6" xfId="11784"/>
    <cellStyle name="Normal 5 2 5 3 6 2" xfId="24074"/>
    <cellStyle name="Normal 5 2 5 3 7" xfId="4982"/>
    <cellStyle name="Normal 5 2 5 3 8" xfId="20585"/>
    <cellStyle name="Normal 5 2 5 4" xfId="1430"/>
    <cellStyle name="Normal 5 2 5 4 2" xfId="3151"/>
    <cellStyle name="Normal 5 2 5 4 2 2" xfId="16696"/>
    <cellStyle name="Normal 5 2 5 4 2 2 2" xfId="26915"/>
    <cellStyle name="Normal 5 2 5 4 2 3" xfId="13118"/>
    <cellStyle name="Normal 5 2 5 4 2 4" xfId="7828"/>
    <cellStyle name="Normal 5 2 5 4 2 5" xfId="21908"/>
    <cellStyle name="Normal 5 2 5 4 3" xfId="4424"/>
    <cellStyle name="Normal 5 2 5 4 3 2" xfId="18069"/>
    <cellStyle name="Normal 5 2 5 4 3 2 2" xfId="28320"/>
    <cellStyle name="Normal 5 2 5 4 3 3" xfId="14490"/>
    <cellStyle name="Normal 5 2 5 4 3 4" xfId="9233"/>
    <cellStyle name="Normal 5 2 5 4 3 5" xfId="23313"/>
    <cellStyle name="Normal 5 2 5 4 4" xfId="6944"/>
    <cellStyle name="Normal 5 2 5 4 4 2" xfId="16028"/>
    <cellStyle name="Normal 5 2 5 4 4 3" xfId="26032"/>
    <cellStyle name="Normal 5 2 5 4 5" xfId="10687"/>
    <cellStyle name="Normal 5 2 5 4 5 2" xfId="19514"/>
    <cellStyle name="Normal 5 2 5 4 5 3" xfId="29765"/>
    <cellStyle name="Normal 5 2 5 4 6" xfId="12133"/>
    <cellStyle name="Normal 5 2 5 4 6 2" xfId="24514"/>
    <cellStyle name="Normal 5 2 5 4 7" xfId="5422"/>
    <cellStyle name="Normal 5 2 5 4 8" xfId="21025"/>
    <cellStyle name="Normal 5 2 5 5" xfId="1805"/>
    <cellStyle name="Normal 5 2 5 5 2" xfId="3411"/>
    <cellStyle name="Normal 5 2 5 5 2 2" xfId="16965"/>
    <cellStyle name="Normal 5 2 5 5 2 2 2" xfId="27184"/>
    <cellStyle name="Normal 5 2 5 5 2 3" xfId="13386"/>
    <cellStyle name="Normal 5 2 5 5 2 4" xfId="8097"/>
    <cellStyle name="Normal 5 2 5 5 2 5" xfId="22177"/>
    <cellStyle name="Normal 5 2 5 5 3" xfId="4624"/>
    <cellStyle name="Normal 5 2 5 5 3 2" xfId="18329"/>
    <cellStyle name="Normal 5 2 5 5 3 2 2" xfId="28580"/>
    <cellStyle name="Normal 5 2 5 5 3 3" xfId="14750"/>
    <cellStyle name="Normal 5 2 5 5 3 4" xfId="9493"/>
    <cellStyle name="Normal 5 2 5 5 3 5" xfId="23573"/>
    <cellStyle name="Normal 5 2 5 5 4" xfId="6390"/>
    <cellStyle name="Normal 5 2 5 5 4 2" xfId="15476"/>
    <cellStyle name="Normal 5 2 5 5 4 3" xfId="25480"/>
    <cellStyle name="Normal 5 2 5 5 5" xfId="10947"/>
    <cellStyle name="Normal 5 2 5 5 5 2" xfId="19774"/>
    <cellStyle name="Normal 5 2 5 5 5 3" xfId="30025"/>
    <cellStyle name="Normal 5 2 5 5 6" xfId="12393"/>
    <cellStyle name="Normal 5 2 5 5 6 2" xfId="24783"/>
    <cellStyle name="Normal 5 2 5 5 7" xfId="5691"/>
    <cellStyle name="Normal 5 2 5 5 8" xfId="20473"/>
    <cellStyle name="Normal 5 2 5 6" xfId="2368"/>
    <cellStyle name="Normal 5 2 5 6 2" xfId="16319"/>
    <cellStyle name="Normal 5 2 5 6 2 2" xfId="26363"/>
    <cellStyle name="Normal 5 2 5 6 3" xfId="12672"/>
    <cellStyle name="Normal 5 2 5 6 4" xfId="7276"/>
    <cellStyle name="Normal 5 2 5 6 5" xfId="21356"/>
    <cellStyle name="Normal 5 2 5 7" xfId="3787"/>
    <cellStyle name="Normal 5 2 5 7 2" xfId="17286"/>
    <cellStyle name="Normal 5 2 5 7 2 2" xfId="27537"/>
    <cellStyle name="Normal 5 2 5 7 3" xfId="13707"/>
    <cellStyle name="Normal 5 2 5 7 4" xfId="8450"/>
    <cellStyle name="Normal 5 2 5 7 5" xfId="22530"/>
    <cellStyle name="Normal 5 2 5 8" xfId="6011"/>
    <cellStyle name="Normal 5 2 5 8 2" xfId="15097"/>
    <cellStyle name="Normal 5 2 5 8 3" xfId="25101"/>
    <cellStyle name="Normal 5 2 5 9" xfId="9904"/>
    <cellStyle name="Normal 5 2 5 9 2" xfId="18731"/>
    <cellStyle name="Normal 5 2 5 9 3" xfId="28982"/>
    <cellStyle name="Normal 5 2 5_Degree data" xfId="1658"/>
    <cellStyle name="Normal 5 2 6" xfId="537"/>
    <cellStyle name="Normal 5 2 6 10" xfId="4925"/>
    <cellStyle name="Normal 5 2 6 11" xfId="897"/>
    <cellStyle name="Normal 5 2 6 12" xfId="20354"/>
    <cellStyle name="Normal 5 2 6 2" xfId="1075"/>
    <cellStyle name="Normal 5 2 6 2 2" xfId="2805"/>
    <cellStyle name="Normal 5 2 6 2 2 2" xfId="16517"/>
    <cellStyle name="Normal 5 2 6 2 2 2 2" xfId="26735"/>
    <cellStyle name="Normal 5 2 6 2 2 3" xfId="12939"/>
    <cellStyle name="Normal 5 2 6 2 2 4" xfId="7648"/>
    <cellStyle name="Normal 5 2 6 2 2 5" xfId="21728"/>
    <cellStyle name="Normal 5 2 6 2 3" xfId="4077"/>
    <cellStyle name="Normal 5 2 6 2 3 2" xfId="17723"/>
    <cellStyle name="Normal 5 2 6 2 3 2 2" xfId="27974"/>
    <cellStyle name="Normal 5 2 6 2 3 3" xfId="14144"/>
    <cellStyle name="Normal 5 2 6 2 3 4" xfId="8887"/>
    <cellStyle name="Normal 5 2 6 2 3 5" xfId="22967"/>
    <cellStyle name="Normal 5 2 6 2 4" xfId="6764"/>
    <cellStyle name="Normal 5 2 6 2 4 2" xfId="15848"/>
    <cellStyle name="Normal 5 2 6 2 4 3" xfId="25852"/>
    <cellStyle name="Normal 5 2 6 2 5" xfId="10341"/>
    <cellStyle name="Normal 5 2 6 2 5 2" xfId="19168"/>
    <cellStyle name="Normal 5 2 6 2 5 3" xfId="29419"/>
    <cellStyle name="Normal 5 2 6 2 6" xfId="11786"/>
    <cellStyle name="Normal 5 2 6 2 6 2" xfId="24334"/>
    <cellStyle name="Normal 5 2 6 2 7" xfId="5242"/>
    <cellStyle name="Normal 5 2 6 2 8" xfId="20845"/>
    <cellStyle name="Normal 5 2 6 3" xfId="1432"/>
    <cellStyle name="Normal 5 2 6 3 2" xfId="3153"/>
    <cellStyle name="Normal 5 2 6 3 2 2" xfId="16698"/>
    <cellStyle name="Normal 5 2 6 3 2 2 2" xfId="26917"/>
    <cellStyle name="Normal 5 2 6 3 2 3" xfId="13120"/>
    <cellStyle name="Normal 5 2 6 3 2 4" xfId="7830"/>
    <cellStyle name="Normal 5 2 6 3 2 5" xfId="21910"/>
    <cellStyle name="Normal 5 2 6 3 3" xfId="4426"/>
    <cellStyle name="Normal 5 2 6 3 3 2" xfId="18071"/>
    <cellStyle name="Normal 5 2 6 3 3 2 2" xfId="28322"/>
    <cellStyle name="Normal 5 2 6 3 3 3" xfId="14492"/>
    <cellStyle name="Normal 5 2 6 3 3 4" xfId="9235"/>
    <cellStyle name="Normal 5 2 6 3 3 5" xfId="23315"/>
    <cellStyle name="Normal 5 2 6 3 4" xfId="6946"/>
    <cellStyle name="Normal 5 2 6 3 4 2" xfId="16030"/>
    <cellStyle name="Normal 5 2 6 3 4 3" xfId="26034"/>
    <cellStyle name="Normal 5 2 6 3 5" xfId="10689"/>
    <cellStyle name="Normal 5 2 6 3 5 2" xfId="19516"/>
    <cellStyle name="Normal 5 2 6 3 5 3" xfId="29767"/>
    <cellStyle name="Normal 5 2 6 3 6" xfId="12135"/>
    <cellStyle name="Normal 5 2 6 3 6 2" xfId="24516"/>
    <cellStyle name="Normal 5 2 6 3 7" xfId="5424"/>
    <cellStyle name="Normal 5 2 6 3 8" xfId="21027"/>
    <cellStyle name="Normal 5 2 6 4" xfId="2077"/>
    <cellStyle name="Normal 5 2 6 4 2" xfId="3671"/>
    <cellStyle name="Normal 5 2 6 4 2 2" xfId="17225"/>
    <cellStyle name="Normal 5 2 6 4 2 2 2" xfId="27444"/>
    <cellStyle name="Normal 5 2 6 4 2 3" xfId="13646"/>
    <cellStyle name="Normal 5 2 6 4 2 4" xfId="8357"/>
    <cellStyle name="Normal 5 2 6 4 2 5" xfId="22437"/>
    <cellStyle name="Normal 5 2 6 4 3" xfId="4739"/>
    <cellStyle name="Normal 5 2 6 4 3 2" xfId="18589"/>
    <cellStyle name="Normal 5 2 6 4 3 2 2" xfId="28840"/>
    <cellStyle name="Normal 5 2 6 4 3 3" xfId="15010"/>
    <cellStyle name="Normal 5 2 6 4 3 4" xfId="9753"/>
    <cellStyle name="Normal 5 2 6 4 3 5" xfId="23833"/>
    <cellStyle name="Normal 5 2 6 4 4" xfId="6445"/>
    <cellStyle name="Normal 5 2 6 4 4 2" xfId="15531"/>
    <cellStyle name="Normal 5 2 6 4 4 3" xfId="25535"/>
    <cellStyle name="Normal 5 2 6 4 5" xfId="11207"/>
    <cellStyle name="Normal 5 2 6 4 5 2" xfId="20034"/>
    <cellStyle name="Normal 5 2 6 4 5 3" xfId="30285"/>
    <cellStyle name="Normal 5 2 6 4 6" xfId="12653"/>
    <cellStyle name="Normal 5 2 6 4 6 2" xfId="25043"/>
    <cellStyle name="Normal 5 2 6 4 7" xfId="5951"/>
    <cellStyle name="Normal 5 2 6 4 8" xfId="20528"/>
    <cellStyle name="Normal 5 2 6 5" xfId="2628"/>
    <cellStyle name="Normal 5 2 6 5 2" xfId="16374"/>
    <cellStyle name="Normal 5 2 6 5 2 2" xfId="26418"/>
    <cellStyle name="Normal 5 2 6 5 3" xfId="12662"/>
    <cellStyle name="Normal 5 2 6 5 4" xfId="7331"/>
    <cellStyle name="Normal 5 2 6 5 5" xfId="21411"/>
    <cellStyle name="Normal 5 2 6 6" xfId="3901"/>
    <cellStyle name="Normal 5 2 6 6 2" xfId="17546"/>
    <cellStyle name="Normal 5 2 6 6 2 2" xfId="27797"/>
    <cellStyle name="Normal 5 2 6 6 3" xfId="13967"/>
    <cellStyle name="Normal 5 2 6 6 4" xfId="8710"/>
    <cellStyle name="Normal 5 2 6 6 5" xfId="22790"/>
    <cellStyle name="Normal 5 2 6 7" xfId="6271"/>
    <cellStyle name="Normal 5 2 6 7 2" xfId="15357"/>
    <cellStyle name="Normal 5 2 6 7 3" xfId="25361"/>
    <cellStyle name="Normal 5 2 6 8" xfId="10164"/>
    <cellStyle name="Normal 5 2 6 8 2" xfId="18991"/>
    <cellStyle name="Normal 5 2 6 8 3" xfId="29242"/>
    <cellStyle name="Normal 5 2 6 9" xfId="11608"/>
    <cellStyle name="Normal 5 2 6 9 2" xfId="24017"/>
    <cellStyle name="Normal 5 2 6_Degree data" xfId="1646"/>
    <cellStyle name="Normal 5 2 7" xfId="371"/>
    <cellStyle name="Normal 5 2 7 10" xfId="734"/>
    <cellStyle name="Normal 5 2 7 11" xfId="20194"/>
    <cellStyle name="Normal 5 2 7 2" xfId="1076"/>
    <cellStyle name="Normal 5 2 7 2 2" xfId="2806"/>
    <cellStyle name="Normal 5 2 7 2 2 2" xfId="16699"/>
    <cellStyle name="Normal 5 2 7 2 2 2 2" xfId="26918"/>
    <cellStyle name="Normal 5 2 7 2 2 3" xfId="13121"/>
    <cellStyle name="Normal 5 2 7 2 2 4" xfId="7831"/>
    <cellStyle name="Normal 5 2 7 2 2 5" xfId="21911"/>
    <cellStyle name="Normal 5 2 7 2 3" xfId="4078"/>
    <cellStyle name="Normal 5 2 7 2 3 2" xfId="17724"/>
    <cellStyle name="Normal 5 2 7 2 3 2 2" xfId="27975"/>
    <cellStyle name="Normal 5 2 7 2 3 3" xfId="14145"/>
    <cellStyle name="Normal 5 2 7 2 3 4" xfId="8888"/>
    <cellStyle name="Normal 5 2 7 2 3 5" xfId="22968"/>
    <cellStyle name="Normal 5 2 7 2 4" xfId="6947"/>
    <cellStyle name="Normal 5 2 7 2 4 2" xfId="16031"/>
    <cellStyle name="Normal 5 2 7 2 4 3" xfId="26035"/>
    <cellStyle name="Normal 5 2 7 2 5" xfId="10342"/>
    <cellStyle name="Normal 5 2 7 2 5 2" xfId="19169"/>
    <cellStyle name="Normal 5 2 7 2 5 3" xfId="29420"/>
    <cellStyle name="Normal 5 2 7 2 6" xfId="11787"/>
    <cellStyle name="Normal 5 2 7 2 6 2" xfId="24517"/>
    <cellStyle name="Normal 5 2 7 2 7" xfId="5425"/>
    <cellStyle name="Normal 5 2 7 2 8" xfId="21028"/>
    <cellStyle name="Normal 5 2 7 3" xfId="1433"/>
    <cellStyle name="Normal 5 2 7 3 2" xfId="3154"/>
    <cellStyle name="Normal 5 2 7 3 2 2" xfId="17065"/>
    <cellStyle name="Normal 5 2 7 3 2 2 2" xfId="27284"/>
    <cellStyle name="Normal 5 2 7 3 2 3" xfId="13486"/>
    <cellStyle name="Normal 5 2 7 3 2 4" xfId="8197"/>
    <cellStyle name="Normal 5 2 7 3 2 5" xfId="22277"/>
    <cellStyle name="Normal 5 2 7 3 3" xfId="4427"/>
    <cellStyle name="Normal 5 2 7 3 3 2" xfId="18072"/>
    <cellStyle name="Normal 5 2 7 3 3 2 2" xfId="28323"/>
    <cellStyle name="Normal 5 2 7 3 3 3" xfId="14493"/>
    <cellStyle name="Normal 5 2 7 3 3 4" xfId="9236"/>
    <cellStyle name="Normal 5 2 7 3 3 5" xfId="23316"/>
    <cellStyle name="Normal 5 2 7 3 4" xfId="6604"/>
    <cellStyle name="Normal 5 2 7 3 4 2" xfId="15688"/>
    <cellStyle name="Normal 5 2 7 3 4 3" xfId="25692"/>
    <cellStyle name="Normal 5 2 7 3 5" xfId="10690"/>
    <cellStyle name="Normal 5 2 7 3 5 2" xfId="19517"/>
    <cellStyle name="Normal 5 2 7 3 5 3" xfId="29768"/>
    <cellStyle name="Normal 5 2 7 3 6" xfId="12136"/>
    <cellStyle name="Normal 5 2 7 3 6 2" xfId="24883"/>
    <cellStyle name="Normal 5 2 7 3 7" xfId="5791"/>
    <cellStyle name="Normal 5 2 7 3 8" xfId="20685"/>
    <cellStyle name="Normal 5 2 7 4" xfId="1911"/>
    <cellStyle name="Normal 5 2 7 4 2" xfId="3511"/>
    <cellStyle name="Normal 5 2 7 4 2 2" xfId="18429"/>
    <cellStyle name="Normal 5 2 7 4 2 2 2" xfId="28680"/>
    <cellStyle name="Normal 5 2 7 4 2 3" xfId="14850"/>
    <cellStyle name="Normal 5 2 7 4 2 4" xfId="9593"/>
    <cellStyle name="Normal 5 2 7 4 2 5" xfId="23673"/>
    <cellStyle name="Normal 5 2 7 4 3" xfId="11047"/>
    <cellStyle name="Normal 5 2 7 4 3 2" xfId="19874"/>
    <cellStyle name="Normal 5 2 7 4 3 3" xfId="30125"/>
    <cellStyle name="Normal 5 2 7 4 4" xfId="12493"/>
    <cellStyle name="Normal 5 2 7 4 4 2" xfId="26575"/>
    <cellStyle name="Normal 5 2 7 4 5" xfId="7488"/>
    <cellStyle name="Normal 5 2 7 4 6" xfId="21568"/>
    <cellStyle name="Normal 5 2 7 5" xfId="2468"/>
    <cellStyle name="Normal 5 2 7 5 2" xfId="17386"/>
    <cellStyle name="Normal 5 2 7 5 2 2" xfId="27637"/>
    <cellStyle name="Normal 5 2 7 5 3" xfId="13807"/>
    <cellStyle name="Normal 5 2 7 5 4" xfId="8550"/>
    <cellStyle name="Normal 5 2 7 5 5" xfId="22630"/>
    <cellStyle name="Normal 5 2 7 6" xfId="6111"/>
    <cellStyle name="Normal 5 2 7 6 2" xfId="15197"/>
    <cellStyle name="Normal 5 2 7 6 3" xfId="25201"/>
    <cellStyle name="Normal 5 2 7 7" xfId="10004"/>
    <cellStyle name="Normal 5 2 7 7 2" xfId="18831"/>
    <cellStyle name="Normal 5 2 7 7 3" xfId="29082"/>
    <cellStyle name="Normal 5 2 7 8" xfId="11448"/>
    <cellStyle name="Normal 5 2 7 8 2" xfId="24174"/>
    <cellStyle name="Normal 5 2 7 9" xfId="5082"/>
    <cellStyle name="Normal 5 2 7_Degree data" xfId="1700"/>
    <cellStyle name="Normal 5 2 8" xfId="2239"/>
    <cellStyle name="Normal 5 2 8 2" xfId="15370"/>
    <cellStyle name="Normal 5 2 8 2 2" xfId="25374"/>
    <cellStyle name="Normal 5 2 8 3" xfId="12713"/>
    <cellStyle name="Normal 5 2 8 4" xfId="6284"/>
    <cellStyle name="Normal 5 2 8 5" xfId="20367"/>
    <cellStyle name="Normal 5 2 9" xfId="3684"/>
    <cellStyle name="Normal 5 2 9 2" xfId="16243"/>
    <cellStyle name="Normal 5 2 9 2 2" xfId="26257"/>
    <cellStyle name="Normal 5 2 9 3" xfId="12866"/>
    <cellStyle name="Normal 5 2 9 4" xfId="7170"/>
    <cellStyle name="Normal 5 2 9 5" xfId="21250"/>
    <cellStyle name="Normal 5 3" xfId="167"/>
    <cellStyle name="Normal 5 3 10" xfId="2297"/>
    <cellStyle name="Normal 5 3 10 2" xfId="9833"/>
    <cellStyle name="Normal 5 3 10 2 2" xfId="18660"/>
    <cellStyle name="Normal 5 3 10 2 3" xfId="28911"/>
    <cellStyle name="Normal 5 3 10 3" xfId="11277"/>
    <cellStyle name="Normal 5 3 10 3 2" xfId="27464"/>
    <cellStyle name="Normal 5 3 10 4" xfId="8377"/>
    <cellStyle name="Normal 5 3 10 5" xfId="22457"/>
    <cellStyle name="Normal 5 3 11" xfId="2267"/>
    <cellStyle name="Normal 5 3 11 2" xfId="15046"/>
    <cellStyle name="Normal 5 3 11 3" xfId="5960"/>
    <cellStyle name="Normal 5 3 11 4" xfId="25050"/>
    <cellStyle name="Normal 5 3 12" xfId="9803"/>
    <cellStyle name="Normal 5 3 12 2" xfId="18630"/>
    <cellStyle name="Normal 5 3 12 3" xfId="28881"/>
    <cellStyle name="Normal 5 3 13" xfId="11247"/>
    <cellStyle name="Normal 5 3 13 2" xfId="23853"/>
    <cellStyle name="Normal 5 3 14" xfId="4761"/>
    <cellStyle name="Normal 5 3 15" xfId="556"/>
    <cellStyle name="Normal 5 3 16" xfId="20043"/>
    <cellStyle name="Normal 5 3 2" xfId="234"/>
    <cellStyle name="Normal 5 3 2 10" xfId="5985"/>
    <cellStyle name="Normal 5 3 2 10 2" xfId="15071"/>
    <cellStyle name="Normal 5 3 2 10 3" xfId="25075"/>
    <cellStyle name="Normal 5 3 2 11" xfId="9878"/>
    <cellStyle name="Normal 5 3 2 11 2" xfId="18705"/>
    <cellStyle name="Normal 5 3 2 11 3" xfId="28956"/>
    <cellStyle name="Normal 5 3 2 12" xfId="11322"/>
    <cellStyle name="Normal 5 3 2 12 2" xfId="23888"/>
    <cellStyle name="Normal 5 3 2 13" xfId="4796"/>
    <cellStyle name="Normal 5 3 2 14" xfId="602"/>
    <cellStyle name="Normal 5 3 2 15" xfId="20068"/>
    <cellStyle name="Normal 5 3 2 2" xfId="300"/>
    <cellStyle name="Normal 5 3 2 2 10" xfId="11379"/>
    <cellStyle name="Normal 5 3 2 2 10 2" xfId="23992"/>
    <cellStyle name="Normal 5 3 2 2 11" xfId="4900"/>
    <cellStyle name="Normal 5 3 2 2 12" xfId="664"/>
    <cellStyle name="Normal 5 3 2 2 13" xfId="20125"/>
    <cellStyle name="Normal 5 3 2 2 2" xfId="509"/>
    <cellStyle name="Normal 5 3 2 2 2 10" xfId="871"/>
    <cellStyle name="Normal 5 3 2 2 2 11" xfId="20329"/>
    <cellStyle name="Normal 5 3 2 2 2 2" xfId="1080"/>
    <cellStyle name="Normal 5 3 2 2 2 2 2" xfId="2810"/>
    <cellStyle name="Normal 5 3 2 2 2 2 2 2" xfId="16703"/>
    <cellStyle name="Normal 5 3 2 2 2 2 2 2 2" xfId="26922"/>
    <cellStyle name="Normal 5 3 2 2 2 2 2 3" xfId="13125"/>
    <cellStyle name="Normal 5 3 2 2 2 2 2 4" xfId="7835"/>
    <cellStyle name="Normal 5 3 2 2 2 2 2 5" xfId="21915"/>
    <cellStyle name="Normal 5 3 2 2 2 2 3" xfId="4082"/>
    <cellStyle name="Normal 5 3 2 2 2 2 3 2" xfId="17728"/>
    <cellStyle name="Normal 5 3 2 2 2 2 3 2 2" xfId="27979"/>
    <cellStyle name="Normal 5 3 2 2 2 2 3 3" xfId="14149"/>
    <cellStyle name="Normal 5 3 2 2 2 2 3 4" xfId="8892"/>
    <cellStyle name="Normal 5 3 2 2 2 2 3 5" xfId="22972"/>
    <cellStyle name="Normal 5 3 2 2 2 2 4" xfId="6951"/>
    <cellStyle name="Normal 5 3 2 2 2 2 4 2" xfId="16035"/>
    <cellStyle name="Normal 5 3 2 2 2 2 4 3" xfId="26039"/>
    <cellStyle name="Normal 5 3 2 2 2 2 5" xfId="10346"/>
    <cellStyle name="Normal 5 3 2 2 2 2 5 2" xfId="19173"/>
    <cellStyle name="Normal 5 3 2 2 2 2 5 3" xfId="29424"/>
    <cellStyle name="Normal 5 3 2 2 2 2 6" xfId="11791"/>
    <cellStyle name="Normal 5 3 2 2 2 2 6 2" xfId="24521"/>
    <cellStyle name="Normal 5 3 2 2 2 2 7" xfId="5429"/>
    <cellStyle name="Normal 5 3 2 2 2 2 8" xfId="21032"/>
    <cellStyle name="Normal 5 3 2 2 2 3" xfId="1437"/>
    <cellStyle name="Normal 5 3 2 2 2 3 2" xfId="3158"/>
    <cellStyle name="Normal 5 3 2 2 2 3 2 2" xfId="17200"/>
    <cellStyle name="Normal 5 3 2 2 2 3 2 2 2" xfId="27419"/>
    <cellStyle name="Normal 5 3 2 2 2 3 2 3" xfId="13621"/>
    <cellStyle name="Normal 5 3 2 2 2 3 2 4" xfId="8332"/>
    <cellStyle name="Normal 5 3 2 2 2 3 2 5" xfId="22412"/>
    <cellStyle name="Normal 5 3 2 2 2 3 3" xfId="4431"/>
    <cellStyle name="Normal 5 3 2 2 2 3 3 2" xfId="18076"/>
    <cellStyle name="Normal 5 3 2 2 2 3 3 2 2" xfId="28327"/>
    <cellStyle name="Normal 5 3 2 2 2 3 3 3" xfId="14497"/>
    <cellStyle name="Normal 5 3 2 2 2 3 3 4" xfId="9240"/>
    <cellStyle name="Normal 5 3 2 2 2 3 3 5" xfId="23320"/>
    <cellStyle name="Normal 5 3 2 2 2 3 4" xfId="6739"/>
    <cellStyle name="Normal 5 3 2 2 2 3 4 2" xfId="15823"/>
    <cellStyle name="Normal 5 3 2 2 2 3 4 3" xfId="25827"/>
    <cellStyle name="Normal 5 3 2 2 2 3 5" xfId="10694"/>
    <cellStyle name="Normal 5 3 2 2 2 3 5 2" xfId="19521"/>
    <cellStyle name="Normal 5 3 2 2 2 3 5 3" xfId="29772"/>
    <cellStyle name="Normal 5 3 2 2 2 3 6" xfId="12140"/>
    <cellStyle name="Normal 5 3 2 2 2 3 6 2" xfId="25018"/>
    <cellStyle name="Normal 5 3 2 2 2 3 7" xfId="5926"/>
    <cellStyle name="Normal 5 3 2 2 2 3 8" xfId="20820"/>
    <cellStyle name="Normal 5 3 2 2 2 4" xfId="2049"/>
    <cellStyle name="Normal 5 3 2 2 2 4 2" xfId="3646"/>
    <cellStyle name="Normal 5 3 2 2 2 4 2 2" xfId="18564"/>
    <cellStyle name="Normal 5 3 2 2 2 4 2 2 2" xfId="28815"/>
    <cellStyle name="Normal 5 3 2 2 2 4 2 3" xfId="14985"/>
    <cellStyle name="Normal 5 3 2 2 2 4 2 4" xfId="9728"/>
    <cellStyle name="Normal 5 3 2 2 2 4 2 5" xfId="23808"/>
    <cellStyle name="Normal 5 3 2 2 2 4 3" xfId="11182"/>
    <cellStyle name="Normal 5 3 2 2 2 4 3 2" xfId="20009"/>
    <cellStyle name="Normal 5 3 2 2 2 4 3 3" xfId="30260"/>
    <cellStyle name="Normal 5 3 2 2 2 4 4" xfId="12628"/>
    <cellStyle name="Normal 5 3 2 2 2 4 4 2" xfId="26710"/>
    <cellStyle name="Normal 5 3 2 2 2 4 5" xfId="7623"/>
    <cellStyle name="Normal 5 3 2 2 2 4 6" xfId="21703"/>
    <cellStyle name="Normal 5 3 2 2 2 5" xfId="2603"/>
    <cellStyle name="Normal 5 3 2 2 2 5 2" xfId="17521"/>
    <cellStyle name="Normal 5 3 2 2 2 5 2 2" xfId="27772"/>
    <cellStyle name="Normal 5 3 2 2 2 5 3" xfId="13942"/>
    <cellStyle name="Normal 5 3 2 2 2 5 4" xfId="8685"/>
    <cellStyle name="Normal 5 3 2 2 2 5 5" xfId="22765"/>
    <cellStyle name="Normal 5 3 2 2 2 6" xfId="6246"/>
    <cellStyle name="Normal 5 3 2 2 2 6 2" xfId="15332"/>
    <cellStyle name="Normal 5 3 2 2 2 6 3" xfId="25336"/>
    <cellStyle name="Normal 5 3 2 2 2 7" xfId="10139"/>
    <cellStyle name="Normal 5 3 2 2 2 7 2" xfId="18966"/>
    <cellStyle name="Normal 5 3 2 2 2 7 3" xfId="29217"/>
    <cellStyle name="Normal 5 3 2 2 2 8" xfId="11583"/>
    <cellStyle name="Normal 5 3 2 2 2 8 2" xfId="24309"/>
    <cellStyle name="Normal 5 3 2 2 2 9" xfId="5217"/>
    <cellStyle name="Normal 5 3 2 2 2_Degree data" xfId="1612"/>
    <cellStyle name="Normal 5 3 2 2 3" xfId="1079"/>
    <cellStyle name="Normal 5 3 2 2 3 2" xfId="2809"/>
    <cellStyle name="Normal 5 3 2 2 3 2 2" xfId="16433"/>
    <cellStyle name="Normal 5 3 2 2 3 2 2 2" xfId="26506"/>
    <cellStyle name="Normal 5 3 2 2 3 2 3" xfId="12901"/>
    <cellStyle name="Normal 5 3 2 2 3 2 4" xfId="7419"/>
    <cellStyle name="Normal 5 3 2 2 3 2 5" xfId="21499"/>
    <cellStyle name="Normal 5 3 2 2 3 3" xfId="4081"/>
    <cellStyle name="Normal 5 3 2 2 3 3 2" xfId="17727"/>
    <cellStyle name="Normal 5 3 2 2 3 3 2 2" xfId="27978"/>
    <cellStyle name="Normal 5 3 2 2 3 3 3" xfId="14148"/>
    <cellStyle name="Normal 5 3 2 2 3 3 4" xfId="8891"/>
    <cellStyle name="Normal 5 3 2 2 3 3 5" xfId="22971"/>
    <cellStyle name="Normal 5 3 2 2 3 4" xfId="6535"/>
    <cellStyle name="Normal 5 3 2 2 3 4 2" xfId="15619"/>
    <cellStyle name="Normal 5 3 2 2 3 4 3" xfId="25623"/>
    <cellStyle name="Normal 5 3 2 2 3 5" xfId="10345"/>
    <cellStyle name="Normal 5 3 2 2 3 5 2" xfId="19172"/>
    <cellStyle name="Normal 5 3 2 2 3 5 3" xfId="29423"/>
    <cellStyle name="Normal 5 3 2 2 3 6" xfId="11790"/>
    <cellStyle name="Normal 5 3 2 2 3 6 2" xfId="24105"/>
    <cellStyle name="Normal 5 3 2 2 3 7" xfId="5013"/>
    <cellStyle name="Normal 5 3 2 2 3 8" xfId="20616"/>
    <cellStyle name="Normal 5 3 2 2 4" xfId="1436"/>
    <cellStyle name="Normal 5 3 2 2 4 2" xfId="3157"/>
    <cellStyle name="Normal 5 3 2 2 4 2 2" xfId="16702"/>
    <cellStyle name="Normal 5 3 2 2 4 2 2 2" xfId="26921"/>
    <cellStyle name="Normal 5 3 2 2 4 2 3" xfId="13124"/>
    <cellStyle name="Normal 5 3 2 2 4 2 4" xfId="7834"/>
    <cellStyle name="Normal 5 3 2 2 4 2 5" xfId="21914"/>
    <cellStyle name="Normal 5 3 2 2 4 3" xfId="4430"/>
    <cellStyle name="Normal 5 3 2 2 4 3 2" xfId="18075"/>
    <cellStyle name="Normal 5 3 2 2 4 3 2 2" xfId="28326"/>
    <cellStyle name="Normal 5 3 2 2 4 3 3" xfId="14496"/>
    <cellStyle name="Normal 5 3 2 2 4 3 4" xfId="9239"/>
    <cellStyle name="Normal 5 3 2 2 4 3 5" xfId="23319"/>
    <cellStyle name="Normal 5 3 2 2 4 4" xfId="6950"/>
    <cellStyle name="Normal 5 3 2 2 4 4 2" xfId="16034"/>
    <cellStyle name="Normal 5 3 2 2 4 4 3" xfId="26038"/>
    <cellStyle name="Normal 5 3 2 2 4 5" xfId="10693"/>
    <cellStyle name="Normal 5 3 2 2 4 5 2" xfId="19520"/>
    <cellStyle name="Normal 5 3 2 2 4 5 3" xfId="29771"/>
    <cellStyle name="Normal 5 3 2 2 4 6" xfId="12139"/>
    <cellStyle name="Normal 5 3 2 2 4 6 2" xfId="24520"/>
    <cellStyle name="Normal 5 3 2 2 4 7" xfId="5428"/>
    <cellStyle name="Normal 5 3 2 2 4 8" xfId="21031"/>
    <cellStyle name="Normal 5 3 2 2 5" xfId="1840"/>
    <cellStyle name="Normal 5 3 2 2 5 2" xfId="3442"/>
    <cellStyle name="Normal 5 3 2 2 5 2 2" xfId="16996"/>
    <cellStyle name="Normal 5 3 2 2 5 2 2 2" xfId="27215"/>
    <cellStyle name="Normal 5 3 2 2 5 2 3" xfId="13417"/>
    <cellStyle name="Normal 5 3 2 2 5 2 4" xfId="8128"/>
    <cellStyle name="Normal 5 3 2 2 5 2 5" xfId="22208"/>
    <cellStyle name="Normal 5 3 2 2 5 3" xfId="4655"/>
    <cellStyle name="Normal 5 3 2 2 5 3 2" xfId="18360"/>
    <cellStyle name="Normal 5 3 2 2 5 3 2 2" xfId="28611"/>
    <cellStyle name="Normal 5 3 2 2 5 3 3" xfId="14781"/>
    <cellStyle name="Normal 5 3 2 2 5 3 4" xfId="9524"/>
    <cellStyle name="Normal 5 3 2 2 5 3 5" xfId="23604"/>
    <cellStyle name="Normal 5 3 2 2 5 4" xfId="6420"/>
    <cellStyle name="Normal 5 3 2 2 5 4 2" xfId="15506"/>
    <cellStyle name="Normal 5 3 2 2 5 4 3" xfId="25510"/>
    <cellStyle name="Normal 5 3 2 2 5 5" xfId="10978"/>
    <cellStyle name="Normal 5 3 2 2 5 5 2" xfId="19805"/>
    <cellStyle name="Normal 5 3 2 2 5 5 3" xfId="30056"/>
    <cellStyle name="Normal 5 3 2 2 5 6" xfId="12424"/>
    <cellStyle name="Normal 5 3 2 2 5 6 2" xfId="24814"/>
    <cellStyle name="Normal 5 3 2 2 5 7" xfId="5722"/>
    <cellStyle name="Normal 5 3 2 2 5 8" xfId="20503"/>
    <cellStyle name="Normal 5 3 2 2 6" xfId="2399"/>
    <cellStyle name="Normal 5 3 2 2 6 2" xfId="16349"/>
    <cellStyle name="Normal 5 3 2 2 6 2 2" xfId="26393"/>
    <cellStyle name="Normal 5 3 2 2 6 3" xfId="11216"/>
    <cellStyle name="Normal 5 3 2 2 6 4" xfId="7306"/>
    <cellStyle name="Normal 5 3 2 2 6 5" xfId="21386"/>
    <cellStyle name="Normal 5 3 2 2 7" xfId="3817"/>
    <cellStyle name="Normal 5 3 2 2 7 2" xfId="17317"/>
    <cellStyle name="Normal 5 3 2 2 7 2 2" xfId="27568"/>
    <cellStyle name="Normal 5 3 2 2 7 3" xfId="13738"/>
    <cellStyle name="Normal 5 3 2 2 7 4" xfId="8481"/>
    <cellStyle name="Normal 5 3 2 2 7 5" xfId="22561"/>
    <cellStyle name="Normal 5 3 2 2 8" xfId="6042"/>
    <cellStyle name="Normal 5 3 2 2 8 2" xfId="15128"/>
    <cellStyle name="Normal 5 3 2 2 8 3" xfId="25132"/>
    <cellStyle name="Normal 5 3 2 2 9" xfId="9935"/>
    <cellStyle name="Normal 5 3 2 2 9 2" xfId="18762"/>
    <cellStyle name="Normal 5 3 2 2 9 3" xfId="29013"/>
    <cellStyle name="Normal 5 3 2 2_Degree data" xfId="1613"/>
    <cellStyle name="Normal 5 3 2 3" xfId="466"/>
    <cellStyle name="Normal 5 3 2 3 10" xfId="4857"/>
    <cellStyle name="Normal 5 3 2 3 11" xfId="828"/>
    <cellStyle name="Normal 5 3 2 3 12" xfId="20286"/>
    <cellStyle name="Normal 5 3 2 3 2" xfId="1081"/>
    <cellStyle name="Normal 5 3 2 3 2 2" xfId="2811"/>
    <cellStyle name="Normal 5 3 2 3 2 2 2" xfId="16494"/>
    <cellStyle name="Normal 5 3 2 3 2 2 2 2" xfId="26667"/>
    <cellStyle name="Normal 5 3 2 3 2 2 3" xfId="12782"/>
    <cellStyle name="Normal 5 3 2 3 2 2 4" xfId="7580"/>
    <cellStyle name="Normal 5 3 2 3 2 2 5" xfId="21660"/>
    <cellStyle name="Normal 5 3 2 3 2 3" xfId="4083"/>
    <cellStyle name="Normal 5 3 2 3 2 3 2" xfId="17729"/>
    <cellStyle name="Normal 5 3 2 3 2 3 2 2" xfId="27980"/>
    <cellStyle name="Normal 5 3 2 3 2 3 3" xfId="14150"/>
    <cellStyle name="Normal 5 3 2 3 2 3 4" xfId="8893"/>
    <cellStyle name="Normal 5 3 2 3 2 3 5" xfId="22973"/>
    <cellStyle name="Normal 5 3 2 3 2 4" xfId="6696"/>
    <cellStyle name="Normal 5 3 2 3 2 4 2" xfId="15780"/>
    <cellStyle name="Normal 5 3 2 3 2 4 3" xfId="25784"/>
    <cellStyle name="Normal 5 3 2 3 2 5" xfId="10347"/>
    <cellStyle name="Normal 5 3 2 3 2 5 2" xfId="19174"/>
    <cellStyle name="Normal 5 3 2 3 2 5 3" xfId="29425"/>
    <cellStyle name="Normal 5 3 2 3 2 6" xfId="11792"/>
    <cellStyle name="Normal 5 3 2 3 2 6 2" xfId="24266"/>
    <cellStyle name="Normal 5 3 2 3 2 7" xfId="5174"/>
    <cellStyle name="Normal 5 3 2 3 2 8" xfId="20777"/>
    <cellStyle name="Normal 5 3 2 3 3" xfId="1438"/>
    <cellStyle name="Normal 5 3 2 3 3 2" xfId="3159"/>
    <cellStyle name="Normal 5 3 2 3 3 2 2" xfId="16704"/>
    <cellStyle name="Normal 5 3 2 3 3 2 2 2" xfId="26923"/>
    <cellStyle name="Normal 5 3 2 3 3 2 3" xfId="13126"/>
    <cellStyle name="Normal 5 3 2 3 3 2 4" xfId="7836"/>
    <cellStyle name="Normal 5 3 2 3 3 2 5" xfId="21916"/>
    <cellStyle name="Normal 5 3 2 3 3 3" xfId="4432"/>
    <cellStyle name="Normal 5 3 2 3 3 3 2" xfId="18077"/>
    <cellStyle name="Normal 5 3 2 3 3 3 2 2" xfId="28328"/>
    <cellStyle name="Normal 5 3 2 3 3 3 3" xfId="14498"/>
    <cellStyle name="Normal 5 3 2 3 3 3 4" xfId="9241"/>
    <cellStyle name="Normal 5 3 2 3 3 3 5" xfId="23321"/>
    <cellStyle name="Normal 5 3 2 3 3 4" xfId="6952"/>
    <cellStyle name="Normal 5 3 2 3 3 4 2" xfId="16036"/>
    <cellStyle name="Normal 5 3 2 3 3 4 3" xfId="26040"/>
    <cellStyle name="Normal 5 3 2 3 3 5" xfId="10695"/>
    <cellStyle name="Normal 5 3 2 3 3 5 2" xfId="19522"/>
    <cellStyle name="Normal 5 3 2 3 3 5 3" xfId="29773"/>
    <cellStyle name="Normal 5 3 2 3 3 6" xfId="12141"/>
    <cellStyle name="Normal 5 3 2 3 3 6 2" xfId="24522"/>
    <cellStyle name="Normal 5 3 2 3 3 7" xfId="5430"/>
    <cellStyle name="Normal 5 3 2 3 3 8" xfId="21033"/>
    <cellStyle name="Normal 5 3 2 3 4" xfId="2006"/>
    <cellStyle name="Normal 5 3 2 3 4 2" xfId="3603"/>
    <cellStyle name="Normal 5 3 2 3 4 2 2" xfId="17157"/>
    <cellStyle name="Normal 5 3 2 3 4 2 2 2" xfId="27376"/>
    <cellStyle name="Normal 5 3 2 3 4 2 3" xfId="13578"/>
    <cellStyle name="Normal 5 3 2 3 4 2 4" xfId="8289"/>
    <cellStyle name="Normal 5 3 2 3 4 2 5" xfId="22369"/>
    <cellStyle name="Normal 5 3 2 3 4 3" xfId="4716"/>
    <cellStyle name="Normal 5 3 2 3 4 3 2" xfId="18521"/>
    <cellStyle name="Normal 5 3 2 3 4 3 2 2" xfId="28772"/>
    <cellStyle name="Normal 5 3 2 3 4 3 3" xfId="14942"/>
    <cellStyle name="Normal 5 3 2 3 4 3 4" xfId="9685"/>
    <cellStyle name="Normal 5 3 2 3 4 3 5" xfId="23765"/>
    <cellStyle name="Normal 5 3 2 3 4 4" xfId="6377"/>
    <cellStyle name="Normal 5 3 2 3 4 4 2" xfId="15463"/>
    <cellStyle name="Normal 5 3 2 3 4 4 3" xfId="25467"/>
    <cellStyle name="Normal 5 3 2 3 4 5" xfId="11139"/>
    <cellStyle name="Normal 5 3 2 3 4 5 2" xfId="19966"/>
    <cellStyle name="Normal 5 3 2 3 4 5 3" xfId="30217"/>
    <cellStyle name="Normal 5 3 2 3 4 6" xfId="12585"/>
    <cellStyle name="Normal 5 3 2 3 4 6 2" xfId="24975"/>
    <cellStyle name="Normal 5 3 2 3 4 7" xfId="5883"/>
    <cellStyle name="Normal 5 3 2 3 4 8" xfId="20460"/>
    <cellStyle name="Normal 5 3 2 3 5" xfId="2560"/>
    <cellStyle name="Normal 5 3 2 3 5 2" xfId="16306"/>
    <cellStyle name="Normal 5 3 2 3 5 2 2" xfId="26350"/>
    <cellStyle name="Normal 5 3 2 3 5 3" xfId="12767"/>
    <cellStyle name="Normal 5 3 2 3 5 4" xfId="7263"/>
    <cellStyle name="Normal 5 3 2 3 5 5" xfId="21343"/>
    <cellStyle name="Normal 5 3 2 3 6" xfId="3878"/>
    <cellStyle name="Normal 5 3 2 3 6 2" xfId="17478"/>
    <cellStyle name="Normal 5 3 2 3 6 2 2" xfId="27729"/>
    <cellStyle name="Normal 5 3 2 3 6 3" xfId="13899"/>
    <cellStyle name="Normal 5 3 2 3 6 4" xfId="8642"/>
    <cellStyle name="Normal 5 3 2 3 6 5" xfId="22722"/>
    <cellStyle name="Normal 5 3 2 3 7" xfId="6203"/>
    <cellStyle name="Normal 5 3 2 3 7 2" xfId="15289"/>
    <cellStyle name="Normal 5 3 2 3 7 3" xfId="25293"/>
    <cellStyle name="Normal 5 3 2 3 8" xfId="10096"/>
    <cellStyle name="Normal 5 3 2 3 8 2" xfId="18923"/>
    <cellStyle name="Normal 5 3 2 3 8 3" xfId="29174"/>
    <cellStyle name="Normal 5 3 2 3 9" xfId="11540"/>
    <cellStyle name="Normal 5 3 2 3 9 2" xfId="23949"/>
    <cellStyle name="Normal 5 3 2 3_Degree data" xfId="1611"/>
    <cellStyle name="Normal 5 3 2 4" xfId="402"/>
    <cellStyle name="Normal 5 3 2 4 10" xfId="765"/>
    <cellStyle name="Normal 5 3 2 4 11" xfId="20225"/>
    <cellStyle name="Normal 5 3 2 4 2" xfId="1082"/>
    <cellStyle name="Normal 5 3 2 4 2 2" xfId="2812"/>
    <cellStyle name="Normal 5 3 2 4 2 2 2" xfId="16705"/>
    <cellStyle name="Normal 5 3 2 4 2 2 2 2" xfId="26924"/>
    <cellStyle name="Normal 5 3 2 4 2 2 3" xfId="13127"/>
    <cellStyle name="Normal 5 3 2 4 2 2 4" xfId="7837"/>
    <cellStyle name="Normal 5 3 2 4 2 2 5" xfId="21917"/>
    <cellStyle name="Normal 5 3 2 4 2 3" xfId="4084"/>
    <cellStyle name="Normal 5 3 2 4 2 3 2" xfId="17730"/>
    <cellStyle name="Normal 5 3 2 4 2 3 2 2" xfId="27981"/>
    <cellStyle name="Normal 5 3 2 4 2 3 3" xfId="14151"/>
    <cellStyle name="Normal 5 3 2 4 2 3 4" xfId="8894"/>
    <cellStyle name="Normal 5 3 2 4 2 3 5" xfId="22974"/>
    <cellStyle name="Normal 5 3 2 4 2 4" xfId="6953"/>
    <cellStyle name="Normal 5 3 2 4 2 4 2" xfId="16037"/>
    <cellStyle name="Normal 5 3 2 4 2 4 3" xfId="26041"/>
    <cellStyle name="Normal 5 3 2 4 2 5" xfId="10348"/>
    <cellStyle name="Normal 5 3 2 4 2 5 2" xfId="19175"/>
    <cellStyle name="Normal 5 3 2 4 2 5 3" xfId="29426"/>
    <cellStyle name="Normal 5 3 2 4 2 6" xfId="11793"/>
    <cellStyle name="Normal 5 3 2 4 2 6 2" xfId="24523"/>
    <cellStyle name="Normal 5 3 2 4 2 7" xfId="5431"/>
    <cellStyle name="Normal 5 3 2 4 2 8" xfId="21034"/>
    <cellStyle name="Normal 5 3 2 4 3" xfId="1439"/>
    <cellStyle name="Normal 5 3 2 4 3 2" xfId="3160"/>
    <cellStyle name="Normal 5 3 2 4 3 2 2" xfId="17096"/>
    <cellStyle name="Normal 5 3 2 4 3 2 2 2" xfId="27315"/>
    <cellStyle name="Normal 5 3 2 4 3 2 3" xfId="13517"/>
    <cellStyle name="Normal 5 3 2 4 3 2 4" xfId="8228"/>
    <cellStyle name="Normal 5 3 2 4 3 2 5" xfId="22308"/>
    <cellStyle name="Normal 5 3 2 4 3 3" xfId="4433"/>
    <cellStyle name="Normal 5 3 2 4 3 3 2" xfId="18078"/>
    <cellStyle name="Normal 5 3 2 4 3 3 2 2" xfId="28329"/>
    <cellStyle name="Normal 5 3 2 4 3 3 3" xfId="14499"/>
    <cellStyle name="Normal 5 3 2 4 3 3 4" xfId="9242"/>
    <cellStyle name="Normal 5 3 2 4 3 3 5" xfId="23322"/>
    <cellStyle name="Normal 5 3 2 4 3 4" xfId="6635"/>
    <cellStyle name="Normal 5 3 2 4 3 4 2" xfId="15719"/>
    <cellStyle name="Normal 5 3 2 4 3 4 3" xfId="25723"/>
    <cellStyle name="Normal 5 3 2 4 3 5" xfId="10696"/>
    <cellStyle name="Normal 5 3 2 4 3 5 2" xfId="19523"/>
    <cellStyle name="Normal 5 3 2 4 3 5 3" xfId="29774"/>
    <cellStyle name="Normal 5 3 2 4 3 6" xfId="12142"/>
    <cellStyle name="Normal 5 3 2 4 3 6 2" xfId="24914"/>
    <cellStyle name="Normal 5 3 2 4 3 7" xfId="5822"/>
    <cellStyle name="Normal 5 3 2 4 3 8" xfId="20716"/>
    <cellStyle name="Normal 5 3 2 4 4" xfId="1942"/>
    <cellStyle name="Normal 5 3 2 4 4 2" xfId="3542"/>
    <cellStyle name="Normal 5 3 2 4 4 2 2" xfId="18460"/>
    <cellStyle name="Normal 5 3 2 4 4 2 2 2" xfId="28711"/>
    <cellStyle name="Normal 5 3 2 4 4 2 3" xfId="14881"/>
    <cellStyle name="Normal 5 3 2 4 4 2 4" xfId="9624"/>
    <cellStyle name="Normal 5 3 2 4 4 2 5" xfId="23704"/>
    <cellStyle name="Normal 5 3 2 4 4 3" xfId="11078"/>
    <cellStyle name="Normal 5 3 2 4 4 3 2" xfId="19905"/>
    <cellStyle name="Normal 5 3 2 4 4 3 3" xfId="30156"/>
    <cellStyle name="Normal 5 3 2 4 4 4" xfId="12524"/>
    <cellStyle name="Normal 5 3 2 4 4 4 2" xfId="26606"/>
    <cellStyle name="Normal 5 3 2 4 4 5" xfId="7519"/>
    <cellStyle name="Normal 5 3 2 4 4 6" xfId="21599"/>
    <cellStyle name="Normal 5 3 2 4 5" xfId="2499"/>
    <cellStyle name="Normal 5 3 2 4 5 2" xfId="17417"/>
    <cellStyle name="Normal 5 3 2 4 5 2 2" xfId="27668"/>
    <cellStyle name="Normal 5 3 2 4 5 3" xfId="13838"/>
    <cellStyle name="Normal 5 3 2 4 5 4" xfId="8581"/>
    <cellStyle name="Normal 5 3 2 4 5 5" xfId="22661"/>
    <cellStyle name="Normal 5 3 2 4 6" xfId="6142"/>
    <cellStyle name="Normal 5 3 2 4 6 2" xfId="15228"/>
    <cellStyle name="Normal 5 3 2 4 6 3" xfId="25232"/>
    <cellStyle name="Normal 5 3 2 4 7" xfId="10035"/>
    <cellStyle name="Normal 5 3 2 4 7 2" xfId="18862"/>
    <cellStyle name="Normal 5 3 2 4 7 3" xfId="29113"/>
    <cellStyle name="Normal 5 3 2 4 8" xfId="11479"/>
    <cellStyle name="Normal 5 3 2 4 8 2" xfId="24205"/>
    <cellStyle name="Normal 5 3 2 4 9" xfId="5113"/>
    <cellStyle name="Normal 5 3 2 4_Degree data" xfId="1706"/>
    <cellStyle name="Normal 5 3 2 5" xfId="1078"/>
    <cellStyle name="Normal 5 3 2 5 2" xfId="2808"/>
    <cellStyle name="Normal 5 3 2 5 2 2" xfId="16388"/>
    <cellStyle name="Normal 5 3 2 5 2 2 2" xfId="26449"/>
    <cellStyle name="Normal 5 3 2 5 2 3" xfId="12668"/>
    <cellStyle name="Normal 5 3 2 5 2 4" xfId="7362"/>
    <cellStyle name="Normal 5 3 2 5 2 5" xfId="21442"/>
    <cellStyle name="Normal 5 3 2 5 3" xfId="4080"/>
    <cellStyle name="Normal 5 3 2 5 3 2" xfId="17726"/>
    <cellStyle name="Normal 5 3 2 5 3 2 2" xfId="27977"/>
    <cellStyle name="Normal 5 3 2 5 3 3" xfId="14147"/>
    <cellStyle name="Normal 5 3 2 5 3 4" xfId="8890"/>
    <cellStyle name="Normal 5 3 2 5 3 5" xfId="22970"/>
    <cellStyle name="Normal 5 3 2 5 4" xfId="6478"/>
    <cellStyle name="Normal 5 3 2 5 4 2" xfId="15562"/>
    <cellStyle name="Normal 5 3 2 5 4 3" xfId="25566"/>
    <cellStyle name="Normal 5 3 2 5 5" xfId="10344"/>
    <cellStyle name="Normal 5 3 2 5 5 2" xfId="19171"/>
    <cellStyle name="Normal 5 3 2 5 5 3" xfId="29422"/>
    <cellStyle name="Normal 5 3 2 5 6" xfId="11789"/>
    <cellStyle name="Normal 5 3 2 5 6 2" xfId="24048"/>
    <cellStyle name="Normal 5 3 2 5 7" xfId="4956"/>
    <cellStyle name="Normal 5 3 2 5 8" xfId="20559"/>
    <cellStyle name="Normal 5 3 2 6" xfId="1435"/>
    <cellStyle name="Normal 5 3 2 6 2" xfId="3156"/>
    <cellStyle name="Normal 5 3 2 6 2 2" xfId="16701"/>
    <cellStyle name="Normal 5 3 2 6 2 2 2" xfId="26920"/>
    <cellStyle name="Normal 5 3 2 6 2 3" xfId="13123"/>
    <cellStyle name="Normal 5 3 2 6 2 4" xfId="7833"/>
    <cellStyle name="Normal 5 3 2 6 2 5" xfId="21913"/>
    <cellStyle name="Normal 5 3 2 6 3" xfId="4429"/>
    <cellStyle name="Normal 5 3 2 6 3 2" xfId="18074"/>
    <cellStyle name="Normal 5 3 2 6 3 2 2" xfId="28325"/>
    <cellStyle name="Normal 5 3 2 6 3 3" xfId="14495"/>
    <cellStyle name="Normal 5 3 2 6 3 4" xfId="9238"/>
    <cellStyle name="Normal 5 3 2 6 3 5" xfId="23318"/>
    <cellStyle name="Normal 5 3 2 6 4" xfId="6949"/>
    <cellStyle name="Normal 5 3 2 6 4 2" xfId="16033"/>
    <cellStyle name="Normal 5 3 2 6 4 3" xfId="26037"/>
    <cellStyle name="Normal 5 3 2 6 5" xfId="10692"/>
    <cellStyle name="Normal 5 3 2 6 5 2" xfId="19519"/>
    <cellStyle name="Normal 5 3 2 6 5 3" xfId="29770"/>
    <cellStyle name="Normal 5 3 2 6 6" xfId="12138"/>
    <cellStyle name="Normal 5 3 2 6 6 2" xfId="24519"/>
    <cellStyle name="Normal 5 3 2 6 7" xfId="5427"/>
    <cellStyle name="Normal 5 3 2 6 8" xfId="21030"/>
    <cellStyle name="Normal 5 3 2 7" xfId="1774"/>
    <cellStyle name="Normal 5 3 2 7 2" xfId="3385"/>
    <cellStyle name="Normal 5 3 2 7 2 2" xfId="16939"/>
    <cellStyle name="Normal 5 3 2 7 2 2 2" xfId="27158"/>
    <cellStyle name="Normal 5 3 2 7 2 3" xfId="13360"/>
    <cellStyle name="Normal 5 3 2 7 2 4" xfId="8071"/>
    <cellStyle name="Normal 5 3 2 7 2 5" xfId="22151"/>
    <cellStyle name="Normal 5 3 2 7 3" xfId="4610"/>
    <cellStyle name="Normal 5 3 2 7 3 2" xfId="18303"/>
    <cellStyle name="Normal 5 3 2 7 3 2 2" xfId="28554"/>
    <cellStyle name="Normal 5 3 2 7 3 3" xfId="14724"/>
    <cellStyle name="Normal 5 3 2 7 3 4" xfId="9467"/>
    <cellStyle name="Normal 5 3 2 7 3 5" xfId="23547"/>
    <cellStyle name="Normal 5 3 2 7 4" xfId="6316"/>
    <cellStyle name="Normal 5 3 2 7 4 2" xfId="15402"/>
    <cellStyle name="Normal 5 3 2 7 4 3" xfId="25406"/>
    <cellStyle name="Normal 5 3 2 7 5" xfId="10921"/>
    <cellStyle name="Normal 5 3 2 7 5 2" xfId="19748"/>
    <cellStyle name="Normal 5 3 2 7 5 3" xfId="29999"/>
    <cellStyle name="Normal 5 3 2 7 6" xfId="12367"/>
    <cellStyle name="Normal 5 3 2 7 6 2" xfId="24757"/>
    <cellStyle name="Normal 5 3 2 7 7" xfId="5665"/>
    <cellStyle name="Normal 5 3 2 7 8" xfId="20399"/>
    <cellStyle name="Normal 5 3 2 8" xfId="2342"/>
    <cellStyle name="Normal 5 3 2 8 2" xfId="16249"/>
    <cellStyle name="Normal 5 3 2 8 2 2" xfId="26289"/>
    <cellStyle name="Normal 5 3 2 8 3" xfId="12689"/>
    <cellStyle name="Normal 5 3 2 8 4" xfId="7202"/>
    <cellStyle name="Normal 5 3 2 8 5" xfId="21282"/>
    <cellStyle name="Normal 5 3 2 9" xfId="3772"/>
    <cellStyle name="Normal 5 3 2 9 2" xfId="17258"/>
    <cellStyle name="Normal 5 3 2 9 2 2" xfId="27509"/>
    <cellStyle name="Normal 5 3 2 9 3" xfId="13679"/>
    <cellStyle name="Normal 5 3 2 9 4" xfId="8422"/>
    <cellStyle name="Normal 5 3 2 9 5" xfId="22502"/>
    <cellStyle name="Normal 5 3 2_Degree data" xfId="1636"/>
    <cellStyle name="Normal 5 3 3" xfId="345"/>
    <cellStyle name="Normal 5 3 3 10" xfId="11422"/>
    <cellStyle name="Normal 5 3 3 10 2" xfId="23931"/>
    <cellStyle name="Normal 5 3 3 11" xfId="4839"/>
    <cellStyle name="Normal 5 3 3 12" xfId="708"/>
    <cellStyle name="Normal 5 3 3 13" xfId="20168"/>
    <cellStyle name="Normal 5 3 3 2" xfId="447"/>
    <cellStyle name="Normal 5 3 3 2 10" xfId="810"/>
    <cellStyle name="Normal 5 3 3 2 11" xfId="20268"/>
    <cellStyle name="Normal 5 3 3 2 2" xfId="1084"/>
    <cellStyle name="Normal 5 3 3 2 2 2" xfId="2814"/>
    <cellStyle name="Normal 5 3 3 2 2 2 2" xfId="16707"/>
    <cellStyle name="Normal 5 3 3 2 2 2 2 2" xfId="26926"/>
    <cellStyle name="Normal 5 3 3 2 2 2 3" xfId="13129"/>
    <cellStyle name="Normal 5 3 3 2 2 2 4" xfId="7839"/>
    <cellStyle name="Normal 5 3 3 2 2 2 5" xfId="21919"/>
    <cellStyle name="Normal 5 3 3 2 2 3" xfId="4086"/>
    <cellStyle name="Normal 5 3 3 2 2 3 2" xfId="17732"/>
    <cellStyle name="Normal 5 3 3 2 2 3 2 2" xfId="27983"/>
    <cellStyle name="Normal 5 3 3 2 2 3 3" xfId="14153"/>
    <cellStyle name="Normal 5 3 3 2 2 3 4" xfId="8896"/>
    <cellStyle name="Normal 5 3 3 2 2 3 5" xfId="22976"/>
    <cellStyle name="Normal 5 3 3 2 2 4" xfId="6955"/>
    <cellStyle name="Normal 5 3 3 2 2 4 2" xfId="16039"/>
    <cellStyle name="Normal 5 3 3 2 2 4 3" xfId="26043"/>
    <cellStyle name="Normal 5 3 3 2 2 5" xfId="10350"/>
    <cellStyle name="Normal 5 3 3 2 2 5 2" xfId="19177"/>
    <cellStyle name="Normal 5 3 3 2 2 5 3" xfId="29428"/>
    <cellStyle name="Normal 5 3 3 2 2 6" xfId="11795"/>
    <cellStyle name="Normal 5 3 3 2 2 6 2" xfId="24525"/>
    <cellStyle name="Normal 5 3 3 2 2 7" xfId="5433"/>
    <cellStyle name="Normal 5 3 3 2 2 8" xfId="21036"/>
    <cellStyle name="Normal 5 3 3 2 3" xfId="1441"/>
    <cellStyle name="Normal 5 3 3 2 3 2" xfId="3162"/>
    <cellStyle name="Normal 5 3 3 2 3 2 2" xfId="17139"/>
    <cellStyle name="Normal 5 3 3 2 3 2 2 2" xfId="27358"/>
    <cellStyle name="Normal 5 3 3 2 3 2 3" xfId="13560"/>
    <cellStyle name="Normal 5 3 3 2 3 2 4" xfId="8271"/>
    <cellStyle name="Normal 5 3 3 2 3 2 5" xfId="22351"/>
    <cellStyle name="Normal 5 3 3 2 3 3" xfId="4435"/>
    <cellStyle name="Normal 5 3 3 2 3 3 2" xfId="18080"/>
    <cellStyle name="Normal 5 3 3 2 3 3 2 2" xfId="28331"/>
    <cellStyle name="Normal 5 3 3 2 3 3 3" xfId="14501"/>
    <cellStyle name="Normal 5 3 3 2 3 3 4" xfId="9244"/>
    <cellStyle name="Normal 5 3 3 2 3 3 5" xfId="23324"/>
    <cellStyle name="Normal 5 3 3 2 3 4" xfId="6678"/>
    <cellStyle name="Normal 5 3 3 2 3 4 2" xfId="15762"/>
    <cellStyle name="Normal 5 3 3 2 3 4 3" xfId="25766"/>
    <cellStyle name="Normal 5 3 3 2 3 5" xfId="10698"/>
    <cellStyle name="Normal 5 3 3 2 3 5 2" xfId="19525"/>
    <cellStyle name="Normal 5 3 3 2 3 5 3" xfId="29776"/>
    <cellStyle name="Normal 5 3 3 2 3 6" xfId="12144"/>
    <cellStyle name="Normal 5 3 3 2 3 6 2" xfId="24957"/>
    <cellStyle name="Normal 5 3 3 2 3 7" xfId="5865"/>
    <cellStyle name="Normal 5 3 3 2 3 8" xfId="20759"/>
    <cellStyle name="Normal 5 3 3 2 4" xfId="1987"/>
    <cellStyle name="Normal 5 3 3 2 4 2" xfId="3585"/>
    <cellStyle name="Normal 5 3 3 2 4 2 2" xfId="18503"/>
    <cellStyle name="Normal 5 3 3 2 4 2 2 2" xfId="28754"/>
    <cellStyle name="Normal 5 3 3 2 4 2 3" xfId="14924"/>
    <cellStyle name="Normal 5 3 3 2 4 2 4" xfId="9667"/>
    <cellStyle name="Normal 5 3 3 2 4 2 5" xfId="23747"/>
    <cellStyle name="Normal 5 3 3 2 4 3" xfId="11121"/>
    <cellStyle name="Normal 5 3 3 2 4 3 2" xfId="19948"/>
    <cellStyle name="Normal 5 3 3 2 4 3 3" xfId="30199"/>
    <cellStyle name="Normal 5 3 3 2 4 4" xfId="12567"/>
    <cellStyle name="Normal 5 3 3 2 4 4 2" xfId="26649"/>
    <cellStyle name="Normal 5 3 3 2 4 5" xfId="7562"/>
    <cellStyle name="Normal 5 3 3 2 4 6" xfId="21642"/>
    <cellStyle name="Normal 5 3 3 2 5" xfId="2542"/>
    <cellStyle name="Normal 5 3 3 2 5 2" xfId="17460"/>
    <cellStyle name="Normal 5 3 3 2 5 2 2" xfId="27711"/>
    <cellStyle name="Normal 5 3 3 2 5 3" xfId="13881"/>
    <cellStyle name="Normal 5 3 3 2 5 4" xfId="8624"/>
    <cellStyle name="Normal 5 3 3 2 5 5" xfId="22704"/>
    <cellStyle name="Normal 5 3 3 2 6" xfId="6185"/>
    <cellStyle name="Normal 5 3 3 2 6 2" xfId="15271"/>
    <cellStyle name="Normal 5 3 3 2 6 3" xfId="25275"/>
    <cellStyle name="Normal 5 3 3 2 7" xfId="10078"/>
    <cellStyle name="Normal 5 3 3 2 7 2" xfId="18905"/>
    <cellStyle name="Normal 5 3 3 2 7 3" xfId="29156"/>
    <cellStyle name="Normal 5 3 3 2 8" xfId="11522"/>
    <cellStyle name="Normal 5 3 3 2 8 2" xfId="24248"/>
    <cellStyle name="Normal 5 3 3 2 9" xfId="5156"/>
    <cellStyle name="Normal 5 3 3 2_Degree data" xfId="1723"/>
    <cellStyle name="Normal 5 3 3 3" xfId="1083"/>
    <cellStyle name="Normal 5 3 3 3 2" xfId="2813"/>
    <cellStyle name="Normal 5 3 3 3 2 2" xfId="16476"/>
    <cellStyle name="Normal 5 3 3 3 2 2 2" xfId="26549"/>
    <cellStyle name="Normal 5 3 3 3 2 3" xfId="12787"/>
    <cellStyle name="Normal 5 3 3 3 2 4" xfId="7462"/>
    <cellStyle name="Normal 5 3 3 3 2 5" xfId="21542"/>
    <cellStyle name="Normal 5 3 3 3 3" xfId="4085"/>
    <cellStyle name="Normal 5 3 3 3 3 2" xfId="17731"/>
    <cellStyle name="Normal 5 3 3 3 3 2 2" xfId="27982"/>
    <cellStyle name="Normal 5 3 3 3 3 3" xfId="14152"/>
    <cellStyle name="Normal 5 3 3 3 3 4" xfId="8895"/>
    <cellStyle name="Normal 5 3 3 3 3 5" xfId="22975"/>
    <cellStyle name="Normal 5 3 3 3 4" xfId="6578"/>
    <cellStyle name="Normal 5 3 3 3 4 2" xfId="15662"/>
    <cellStyle name="Normal 5 3 3 3 4 3" xfId="25666"/>
    <cellStyle name="Normal 5 3 3 3 5" xfId="10349"/>
    <cellStyle name="Normal 5 3 3 3 5 2" xfId="19176"/>
    <cellStyle name="Normal 5 3 3 3 5 3" xfId="29427"/>
    <cellStyle name="Normal 5 3 3 3 6" xfId="11794"/>
    <cellStyle name="Normal 5 3 3 3 6 2" xfId="24148"/>
    <cellStyle name="Normal 5 3 3 3 7" xfId="5056"/>
    <cellStyle name="Normal 5 3 3 3 8" xfId="20659"/>
    <cellStyle name="Normal 5 3 3 4" xfId="1440"/>
    <cellStyle name="Normal 5 3 3 4 2" xfId="3161"/>
    <cellStyle name="Normal 5 3 3 4 2 2" xfId="16706"/>
    <cellStyle name="Normal 5 3 3 4 2 2 2" xfId="26925"/>
    <cellStyle name="Normal 5 3 3 4 2 3" xfId="13128"/>
    <cellStyle name="Normal 5 3 3 4 2 4" xfId="7838"/>
    <cellStyle name="Normal 5 3 3 4 2 5" xfId="21918"/>
    <cellStyle name="Normal 5 3 3 4 3" xfId="4434"/>
    <cellStyle name="Normal 5 3 3 4 3 2" xfId="18079"/>
    <cellStyle name="Normal 5 3 3 4 3 2 2" xfId="28330"/>
    <cellStyle name="Normal 5 3 3 4 3 3" xfId="14500"/>
    <cellStyle name="Normal 5 3 3 4 3 4" xfId="9243"/>
    <cellStyle name="Normal 5 3 3 4 3 5" xfId="23323"/>
    <cellStyle name="Normal 5 3 3 4 4" xfId="6954"/>
    <cellStyle name="Normal 5 3 3 4 4 2" xfId="16038"/>
    <cellStyle name="Normal 5 3 3 4 4 3" xfId="26042"/>
    <cellStyle name="Normal 5 3 3 4 5" xfId="10697"/>
    <cellStyle name="Normal 5 3 3 4 5 2" xfId="19524"/>
    <cellStyle name="Normal 5 3 3 4 5 3" xfId="29775"/>
    <cellStyle name="Normal 5 3 3 4 6" xfId="12143"/>
    <cellStyle name="Normal 5 3 3 4 6 2" xfId="24524"/>
    <cellStyle name="Normal 5 3 3 4 7" xfId="5432"/>
    <cellStyle name="Normal 5 3 3 4 8" xfId="21035"/>
    <cellStyle name="Normal 5 3 3 5" xfId="1885"/>
    <cellStyle name="Normal 5 3 3 5 2" xfId="3485"/>
    <cellStyle name="Normal 5 3 3 5 2 2" xfId="17039"/>
    <cellStyle name="Normal 5 3 3 5 2 2 2" xfId="27258"/>
    <cellStyle name="Normal 5 3 3 5 2 3" xfId="13460"/>
    <cellStyle name="Normal 5 3 3 5 2 4" xfId="8171"/>
    <cellStyle name="Normal 5 3 3 5 2 5" xfId="22251"/>
    <cellStyle name="Normal 5 3 3 5 3" xfId="4698"/>
    <cellStyle name="Normal 5 3 3 5 3 2" xfId="18403"/>
    <cellStyle name="Normal 5 3 3 5 3 2 2" xfId="28654"/>
    <cellStyle name="Normal 5 3 3 5 3 3" xfId="14824"/>
    <cellStyle name="Normal 5 3 3 5 3 4" xfId="9567"/>
    <cellStyle name="Normal 5 3 3 5 3 5" xfId="23647"/>
    <cellStyle name="Normal 5 3 3 5 4" xfId="6359"/>
    <cellStyle name="Normal 5 3 3 5 4 2" xfId="15445"/>
    <cellStyle name="Normal 5 3 3 5 4 3" xfId="25449"/>
    <cellStyle name="Normal 5 3 3 5 5" xfId="11021"/>
    <cellStyle name="Normal 5 3 3 5 5 2" xfId="19848"/>
    <cellStyle name="Normal 5 3 3 5 5 3" xfId="30099"/>
    <cellStyle name="Normal 5 3 3 5 6" xfId="12467"/>
    <cellStyle name="Normal 5 3 3 5 6 2" xfId="24857"/>
    <cellStyle name="Normal 5 3 3 5 7" xfId="5765"/>
    <cellStyle name="Normal 5 3 3 5 8" xfId="20442"/>
    <cellStyle name="Normal 5 3 3 6" xfId="2442"/>
    <cellStyle name="Normal 5 3 3 6 2" xfId="16288"/>
    <cellStyle name="Normal 5 3 3 6 2 2" xfId="26332"/>
    <cellStyle name="Normal 5 3 3 6 3" xfId="12830"/>
    <cellStyle name="Normal 5 3 3 6 4" xfId="7245"/>
    <cellStyle name="Normal 5 3 3 6 5" xfId="21325"/>
    <cellStyle name="Normal 5 3 3 7" xfId="3860"/>
    <cellStyle name="Normal 5 3 3 7 2" xfId="17360"/>
    <cellStyle name="Normal 5 3 3 7 2 2" xfId="27611"/>
    <cellStyle name="Normal 5 3 3 7 3" xfId="13781"/>
    <cellStyle name="Normal 5 3 3 7 4" xfId="8524"/>
    <cellStyle name="Normal 5 3 3 7 5" xfId="22604"/>
    <cellStyle name="Normal 5 3 3 8" xfId="6085"/>
    <cellStyle name="Normal 5 3 3 8 2" xfId="15171"/>
    <cellStyle name="Normal 5 3 3 8 3" xfId="25175"/>
    <cellStyle name="Normal 5 3 3 9" xfId="9978"/>
    <cellStyle name="Normal 5 3 3 9 2" xfId="18805"/>
    <cellStyle name="Normal 5 3 3 9 3" xfId="29056"/>
    <cellStyle name="Normal 5 3 3_Degree data" xfId="1705"/>
    <cellStyle name="Normal 5 3 4" xfId="261"/>
    <cellStyle name="Normal 5 3 4 10" xfId="11344"/>
    <cellStyle name="Normal 5 3 4 10 2" xfId="23958"/>
    <cellStyle name="Normal 5 3 4 11" xfId="4866"/>
    <cellStyle name="Normal 5 3 4 12" xfId="626"/>
    <cellStyle name="Normal 5 3 4 13" xfId="20090"/>
    <cellStyle name="Normal 5 3 4 2" xfId="475"/>
    <cellStyle name="Normal 5 3 4 2 10" xfId="837"/>
    <cellStyle name="Normal 5 3 4 2 11" xfId="20295"/>
    <cellStyle name="Normal 5 3 4 2 2" xfId="1086"/>
    <cellStyle name="Normal 5 3 4 2 2 2" xfId="2816"/>
    <cellStyle name="Normal 5 3 4 2 2 2 2" xfId="16709"/>
    <cellStyle name="Normal 5 3 4 2 2 2 2 2" xfId="26928"/>
    <cellStyle name="Normal 5 3 4 2 2 2 3" xfId="13131"/>
    <cellStyle name="Normal 5 3 4 2 2 2 4" xfId="7841"/>
    <cellStyle name="Normal 5 3 4 2 2 2 5" xfId="21921"/>
    <cellStyle name="Normal 5 3 4 2 2 3" xfId="4088"/>
    <cellStyle name="Normal 5 3 4 2 2 3 2" xfId="17734"/>
    <cellStyle name="Normal 5 3 4 2 2 3 2 2" xfId="27985"/>
    <cellStyle name="Normal 5 3 4 2 2 3 3" xfId="14155"/>
    <cellStyle name="Normal 5 3 4 2 2 3 4" xfId="8898"/>
    <cellStyle name="Normal 5 3 4 2 2 3 5" xfId="22978"/>
    <cellStyle name="Normal 5 3 4 2 2 4" xfId="6957"/>
    <cellStyle name="Normal 5 3 4 2 2 4 2" xfId="16041"/>
    <cellStyle name="Normal 5 3 4 2 2 4 3" xfId="26045"/>
    <cellStyle name="Normal 5 3 4 2 2 5" xfId="10352"/>
    <cellStyle name="Normal 5 3 4 2 2 5 2" xfId="19179"/>
    <cellStyle name="Normal 5 3 4 2 2 5 3" xfId="29430"/>
    <cellStyle name="Normal 5 3 4 2 2 6" xfId="11797"/>
    <cellStyle name="Normal 5 3 4 2 2 6 2" xfId="24527"/>
    <cellStyle name="Normal 5 3 4 2 2 7" xfId="5435"/>
    <cellStyle name="Normal 5 3 4 2 2 8" xfId="21038"/>
    <cellStyle name="Normal 5 3 4 2 3" xfId="1443"/>
    <cellStyle name="Normal 5 3 4 2 3 2" xfId="3164"/>
    <cellStyle name="Normal 5 3 4 2 3 2 2" xfId="17166"/>
    <cellStyle name="Normal 5 3 4 2 3 2 2 2" xfId="27385"/>
    <cellStyle name="Normal 5 3 4 2 3 2 3" xfId="13587"/>
    <cellStyle name="Normal 5 3 4 2 3 2 4" xfId="8298"/>
    <cellStyle name="Normal 5 3 4 2 3 2 5" xfId="22378"/>
    <cellStyle name="Normal 5 3 4 2 3 3" xfId="4437"/>
    <cellStyle name="Normal 5 3 4 2 3 3 2" xfId="18082"/>
    <cellStyle name="Normal 5 3 4 2 3 3 2 2" xfId="28333"/>
    <cellStyle name="Normal 5 3 4 2 3 3 3" xfId="14503"/>
    <cellStyle name="Normal 5 3 4 2 3 3 4" xfId="9246"/>
    <cellStyle name="Normal 5 3 4 2 3 3 5" xfId="23326"/>
    <cellStyle name="Normal 5 3 4 2 3 4" xfId="6705"/>
    <cellStyle name="Normal 5 3 4 2 3 4 2" xfId="15789"/>
    <cellStyle name="Normal 5 3 4 2 3 4 3" xfId="25793"/>
    <cellStyle name="Normal 5 3 4 2 3 5" xfId="10700"/>
    <cellStyle name="Normal 5 3 4 2 3 5 2" xfId="19527"/>
    <cellStyle name="Normal 5 3 4 2 3 5 3" xfId="29778"/>
    <cellStyle name="Normal 5 3 4 2 3 6" xfId="12146"/>
    <cellStyle name="Normal 5 3 4 2 3 6 2" xfId="24984"/>
    <cellStyle name="Normal 5 3 4 2 3 7" xfId="5892"/>
    <cellStyle name="Normal 5 3 4 2 3 8" xfId="20786"/>
    <cellStyle name="Normal 5 3 4 2 4" xfId="2015"/>
    <cellStyle name="Normal 5 3 4 2 4 2" xfId="3612"/>
    <cellStyle name="Normal 5 3 4 2 4 2 2" xfId="18530"/>
    <cellStyle name="Normal 5 3 4 2 4 2 2 2" xfId="28781"/>
    <cellStyle name="Normal 5 3 4 2 4 2 3" xfId="14951"/>
    <cellStyle name="Normal 5 3 4 2 4 2 4" xfId="9694"/>
    <cellStyle name="Normal 5 3 4 2 4 2 5" xfId="23774"/>
    <cellStyle name="Normal 5 3 4 2 4 3" xfId="11148"/>
    <cellStyle name="Normal 5 3 4 2 4 3 2" xfId="19975"/>
    <cellStyle name="Normal 5 3 4 2 4 3 3" xfId="30226"/>
    <cellStyle name="Normal 5 3 4 2 4 4" xfId="12594"/>
    <cellStyle name="Normal 5 3 4 2 4 4 2" xfId="26676"/>
    <cellStyle name="Normal 5 3 4 2 4 5" xfId="7589"/>
    <cellStyle name="Normal 5 3 4 2 4 6" xfId="21669"/>
    <cellStyle name="Normal 5 3 4 2 5" xfId="2569"/>
    <cellStyle name="Normal 5 3 4 2 5 2" xfId="17487"/>
    <cellStyle name="Normal 5 3 4 2 5 2 2" xfId="27738"/>
    <cellStyle name="Normal 5 3 4 2 5 3" xfId="13908"/>
    <cellStyle name="Normal 5 3 4 2 5 4" xfId="8651"/>
    <cellStyle name="Normal 5 3 4 2 5 5" xfId="22731"/>
    <cellStyle name="Normal 5 3 4 2 6" xfId="6212"/>
    <cellStyle name="Normal 5 3 4 2 6 2" xfId="15298"/>
    <cellStyle name="Normal 5 3 4 2 6 3" xfId="25302"/>
    <cellStyle name="Normal 5 3 4 2 7" xfId="10105"/>
    <cellStyle name="Normal 5 3 4 2 7 2" xfId="18932"/>
    <cellStyle name="Normal 5 3 4 2 7 3" xfId="29183"/>
    <cellStyle name="Normal 5 3 4 2 8" xfId="11549"/>
    <cellStyle name="Normal 5 3 4 2 8 2" xfId="24275"/>
    <cellStyle name="Normal 5 3 4 2 9" xfId="5183"/>
    <cellStyle name="Normal 5 3 4 2_Degree data" xfId="1793"/>
    <cellStyle name="Normal 5 3 4 3" xfId="1085"/>
    <cellStyle name="Normal 5 3 4 3 2" xfId="2815"/>
    <cellStyle name="Normal 5 3 4 3 2 2" xfId="16398"/>
    <cellStyle name="Normal 5 3 4 3 2 2 2" xfId="26471"/>
    <cellStyle name="Normal 5 3 4 3 2 3" xfId="12803"/>
    <cellStyle name="Normal 5 3 4 3 2 4" xfId="7384"/>
    <cellStyle name="Normal 5 3 4 3 2 5" xfId="21464"/>
    <cellStyle name="Normal 5 3 4 3 3" xfId="4087"/>
    <cellStyle name="Normal 5 3 4 3 3 2" xfId="17733"/>
    <cellStyle name="Normal 5 3 4 3 3 2 2" xfId="27984"/>
    <cellStyle name="Normal 5 3 4 3 3 3" xfId="14154"/>
    <cellStyle name="Normal 5 3 4 3 3 4" xfId="8897"/>
    <cellStyle name="Normal 5 3 4 3 3 5" xfId="22977"/>
    <cellStyle name="Normal 5 3 4 3 4" xfId="6500"/>
    <cellStyle name="Normal 5 3 4 3 4 2" xfId="15584"/>
    <cellStyle name="Normal 5 3 4 3 4 3" xfId="25588"/>
    <cellStyle name="Normal 5 3 4 3 5" xfId="10351"/>
    <cellStyle name="Normal 5 3 4 3 5 2" xfId="19178"/>
    <cellStyle name="Normal 5 3 4 3 5 3" xfId="29429"/>
    <cellStyle name="Normal 5 3 4 3 6" xfId="11796"/>
    <cellStyle name="Normal 5 3 4 3 6 2" xfId="24070"/>
    <cellStyle name="Normal 5 3 4 3 7" xfId="4978"/>
    <cellStyle name="Normal 5 3 4 3 8" xfId="20581"/>
    <cellStyle name="Normal 5 3 4 4" xfId="1442"/>
    <cellStyle name="Normal 5 3 4 4 2" xfId="3163"/>
    <cellStyle name="Normal 5 3 4 4 2 2" xfId="16708"/>
    <cellStyle name="Normal 5 3 4 4 2 2 2" xfId="26927"/>
    <cellStyle name="Normal 5 3 4 4 2 3" xfId="13130"/>
    <cellStyle name="Normal 5 3 4 4 2 4" xfId="7840"/>
    <cellStyle name="Normal 5 3 4 4 2 5" xfId="21920"/>
    <cellStyle name="Normal 5 3 4 4 3" xfId="4436"/>
    <cellStyle name="Normal 5 3 4 4 3 2" xfId="18081"/>
    <cellStyle name="Normal 5 3 4 4 3 2 2" xfId="28332"/>
    <cellStyle name="Normal 5 3 4 4 3 3" xfId="14502"/>
    <cellStyle name="Normal 5 3 4 4 3 4" xfId="9245"/>
    <cellStyle name="Normal 5 3 4 4 3 5" xfId="23325"/>
    <cellStyle name="Normal 5 3 4 4 4" xfId="6956"/>
    <cellStyle name="Normal 5 3 4 4 4 2" xfId="16040"/>
    <cellStyle name="Normal 5 3 4 4 4 3" xfId="26044"/>
    <cellStyle name="Normal 5 3 4 4 5" xfId="10699"/>
    <cellStyle name="Normal 5 3 4 4 5 2" xfId="19526"/>
    <cellStyle name="Normal 5 3 4 4 5 3" xfId="29777"/>
    <cellStyle name="Normal 5 3 4 4 6" xfId="12145"/>
    <cellStyle name="Normal 5 3 4 4 6 2" xfId="24526"/>
    <cellStyle name="Normal 5 3 4 4 7" xfId="5434"/>
    <cellStyle name="Normal 5 3 4 4 8" xfId="21037"/>
    <cellStyle name="Normal 5 3 4 5" xfId="1801"/>
    <cellStyle name="Normal 5 3 4 5 2" xfId="3407"/>
    <cellStyle name="Normal 5 3 4 5 2 2" xfId="16961"/>
    <cellStyle name="Normal 5 3 4 5 2 2 2" xfId="27180"/>
    <cellStyle name="Normal 5 3 4 5 2 3" xfId="13382"/>
    <cellStyle name="Normal 5 3 4 5 2 4" xfId="8093"/>
    <cellStyle name="Normal 5 3 4 5 2 5" xfId="22173"/>
    <cellStyle name="Normal 5 3 4 5 3" xfId="4620"/>
    <cellStyle name="Normal 5 3 4 5 3 2" xfId="18325"/>
    <cellStyle name="Normal 5 3 4 5 3 2 2" xfId="28576"/>
    <cellStyle name="Normal 5 3 4 5 3 3" xfId="14746"/>
    <cellStyle name="Normal 5 3 4 5 3 4" xfId="9489"/>
    <cellStyle name="Normal 5 3 4 5 3 5" xfId="23569"/>
    <cellStyle name="Normal 5 3 4 5 4" xfId="6386"/>
    <cellStyle name="Normal 5 3 4 5 4 2" xfId="15472"/>
    <cellStyle name="Normal 5 3 4 5 4 3" xfId="25476"/>
    <cellStyle name="Normal 5 3 4 5 5" xfId="10943"/>
    <cellStyle name="Normal 5 3 4 5 5 2" xfId="19770"/>
    <cellStyle name="Normal 5 3 4 5 5 3" xfId="30021"/>
    <cellStyle name="Normal 5 3 4 5 6" xfId="12389"/>
    <cellStyle name="Normal 5 3 4 5 6 2" xfId="24779"/>
    <cellStyle name="Normal 5 3 4 5 7" xfId="5687"/>
    <cellStyle name="Normal 5 3 4 5 8" xfId="20469"/>
    <cellStyle name="Normal 5 3 4 6" xfId="2364"/>
    <cellStyle name="Normal 5 3 4 6 2" xfId="16315"/>
    <cellStyle name="Normal 5 3 4 6 2 2" xfId="26359"/>
    <cellStyle name="Normal 5 3 4 6 3" xfId="12910"/>
    <cellStyle name="Normal 5 3 4 6 4" xfId="7272"/>
    <cellStyle name="Normal 5 3 4 6 5" xfId="21352"/>
    <cellStyle name="Normal 5 3 4 7" xfId="3783"/>
    <cellStyle name="Normal 5 3 4 7 2" xfId="17282"/>
    <cellStyle name="Normal 5 3 4 7 2 2" xfId="27533"/>
    <cellStyle name="Normal 5 3 4 7 3" xfId="13703"/>
    <cellStyle name="Normal 5 3 4 7 4" xfId="8446"/>
    <cellStyle name="Normal 5 3 4 7 5" xfId="22526"/>
    <cellStyle name="Normal 5 3 4 8" xfId="6007"/>
    <cellStyle name="Normal 5 3 4 8 2" xfId="15093"/>
    <cellStyle name="Normal 5 3 4 8 3" xfId="25097"/>
    <cellStyle name="Normal 5 3 4 9" xfId="9900"/>
    <cellStyle name="Normal 5 3 4 9 2" xfId="18727"/>
    <cellStyle name="Normal 5 3 4 9 3" xfId="28978"/>
    <cellStyle name="Normal 5 3 4_Degree data" xfId="1668"/>
    <cellStyle name="Normal 5 3 5" xfId="367"/>
    <cellStyle name="Normal 5 3 5 10" xfId="730"/>
    <cellStyle name="Normal 5 3 5 11" xfId="20190"/>
    <cellStyle name="Normal 5 3 5 2" xfId="1087"/>
    <cellStyle name="Normal 5 3 5 2 2" xfId="2817"/>
    <cellStyle name="Normal 5 3 5 2 2 2" xfId="16710"/>
    <cellStyle name="Normal 5 3 5 2 2 2 2" xfId="26929"/>
    <cellStyle name="Normal 5 3 5 2 2 3" xfId="13132"/>
    <cellStyle name="Normal 5 3 5 2 2 4" xfId="7842"/>
    <cellStyle name="Normal 5 3 5 2 2 5" xfId="21922"/>
    <cellStyle name="Normal 5 3 5 2 3" xfId="4089"/>
    <cellStyle name="Normal 5 3 5 2 3 2" xfId="17735"/>
    <cellStyle name="Normal 5 3 5 2 3 2 2" xfId="27986"/>
    <cellStyle name="Normal 5 3 5 2 3 3" xfId="14156"/>
    <cellStyle name="Normal 5 3 5 2 3 4" xfId="8899"/>
    <cellStyle name="Normal 5 3 5 2 3 5" xfId="22979"/>
    <cellStyle name="Normal 5 3 5 2 4" xfId="6958"/>
    <cellStyle name="Normal 5 3 5 2 4 2" xfId="16042"/>
    <cellStyle name="Normal 5 3 5 2 4 3" xfId="26046"/>
    <cellStyle name="Normal 5 3 5 2 5" xfId="10353"/>
    <cellStyle name="Normal 5 3 5 2 5 2" xfId="19180"/>
    <cellStyle name="Normal 5 3 5 2 5 3" xfId="29431"/>
    <cellStyle name="Normal 5 3 5 2 6" xfId="11798"/>
    <cellStyle name="Normal 5 3 5 2 6 2" xfId="24528"/>
    <cellStyle name="Normal 5 3 5 2 7" xfId="5436"/>
    <cellStyle name="Normal 5 3 5 2 8" xfId="21039"/>
    <cellStyle name="Normal 5 3 5 3" xfId="1444"/>
    <cellStyle name="Normal 5 3 5 3 2" xfId="3165"/>
    <cellStyle name="Normal 5 3 5 3 2 2" xfId="17061"/>
    <cellStyle name="Normal 5 3 5 3 2 2 2" xfId="27280"/>
    <cellStyle name="Normal 5 3 5 3 2 3" xfId="13482"/>
    <cellStyle name="Normal 5 3 5 3 2 4" xfId="8193"/>
    <cellStyle name="Normal 5 3 5 3 2 5" xfId="22273"/>
    <cellStyle name="Normal 5 3 5 3 3" xfId="4438"/>
    <cellStyle name="Normal 5 3 5 3 3 2" xfId="18083"/>
    <cellStyle name="Normal 5 3 5 3 3 2 2" xfId="28334"/>
    <cellStyle name="Normal 5 3 5 3 3 3" xfId="14504"/>
    <cellStyle name="Normal 5 3 5 3 3 4" xfId="9247"/>
    <cellStyle name="Normal 5 3 5 3 3 5" xfId="23327"/>
    <cellStyle name="Normal 5 3 5 3 4" xfId="6600"/>
    <cellStyle name="Normal 5 3 5 3 4 2" xfId="15684"/>
    <cellStyle name="Normal 5 3 5 3 4 3" xfId="25688"/>
    <cellStyle name="Normal 5 3 5 3 5" xfId="10701"/>
    <cellStyle name="Normal 5 3 5 3 5 2" xfId="19528"/>
    <cellStyle name="Normal 5 3 5 3 5 3" xfId="29779"/>
    <cellStyle name="Normal 5 3 5 3 6" xfId="12147"/>
    <cellStyle name="Normal 5 3 5 3 6 2" xfId="24879"/>
    <cellStyle name="Normal 5 3 5 3 7" xfId="5787"/>
    <cellStyle name="Normal 5 3 5 3 8" xfId="20681"/>
    <cellStyle name="Normal 5 3 5 4" xfId="1907"/>
    <cellStyle name="Normal 5 3 5 4 2" xfId="3507"/>
    <cellStyle name="Normal 5 3 5 4 2 2" xfId="18425"/>
    <cellStyle name="Normal 5 3 5 4 2 2 2" xfId="28676"/>
    <cellStyle name="Normal 5 3 5 4 2 3" xfId="14846"/>
    <cellStyle name="Normal 5 3 5 4 2 4" xfId="9589"/>
    <cellStyle name="Normal 5 3 5 4 2 5" xfId="23669"/>
    <cellStyle name="Normal 5 3 5 4 3" xfId="11043"/>
    <cellStyle name="Normal 5 3 5 4 3 2" xfId="19870"/>
    <cellStyle name="Normal 5 3 5 4 3 3" xfId="30121"/>
    <cellStyle name="Normal 5 3 5 4 4" xfId="12489"/>
    <cellStyle name="Normal 5 3 5 4 4 2" xfId="26571"/>
    <cellStyle name="Normal 5 3 5 4 5" xfId="7484"/>
    <cellStyle name="Normal 5 3 5 4 6" xfId="21564"/>
    <cellStyle name="Normal 5 3 5 5" xfId="2464"/>
    <cellStyle name="Normal 5 3 5 5 2" xfId="17382"/>
    <cellStyle name="Normal 5 3 5 5 2 2" xfId="27633"/>
    <cellStyle name="Normal 5 3 5 5 3" xfId="13803"/>
    <cellStyle name="Normal 5 3 5 5 4" xfId="8546"/>
    <cellStyle name="Normal 5 3 5 5 5" xfId="22626"/>
    <cellStyle name="Normal 5 3 5 6" xfId="6107"/>
    <cellStyle name="Normal 5 3 5 6 2" xfId="15193"/>
    <cellStyle name="Normal 5 3 5 6 3" xfId="25197"/>
    <cellStyle name="Normal 5 3 5 7" xfId="10000"/>
    <cellStyle name="Normal 5 3 5 7 2" xfId="18827"/>
    <cellStyle name="Normal 5 3 5 7 3" xfId="29078"/>
    <cellStyle name="Normal 5 3 5 8" xfId="11444"/>
    <cellStyle name="Normal 5 3 5 8 2" xfId="24170"/>
    <cellStyle name="Normal 5 3 5 9" xfId="5078"/>
    <cellStyle name="Normal 5 3 5_Degree data" xfId="1755"/>
    <cellStyle name="Normal 5 3 6" xfId="206"/>
    <cellStyle name="Normal 5 3 6 10" xfId="576"/>
    <cellStyle name="Normal 5 3 6 11" xfId="20534"/>
    <cellStyle name="Normal 5 3 6 2" xfId="1088"/>
    <cellStyle name="Normal 5 3 6 2 2" xfId="2818"/>
    <cellStyle name="Normal 5 3 6 2 2 2" xfId="16711"/>
    <cellStyle name="Normal 5 3 6 2 2 2 2" xfId="26930"/>
    <cellStyle name="Normal 5 3 6 2 2 3" xfId="13133"/>
    <cellStyle name="Normal 5 3 6 2 2 4" xfId="7843"/>
    <cellStyle name="Normal 5 3 6 2 2 5" xfId="21923"/>
    <cellStyle name="Normal 5 3 6 2 3" xfId="4090"/>
    <cellStyle name="Normal 5 3 6 2 3 2" xfId="17736"/>
    <cellStyle name="Normal 5 3 6 2 3 2 2" xfId="27987"/>
    <cellStyle name="Normal 5 3 6 2 3 3" xfId="14157"/>
    <cellStyle name="Normal 5 3 6 2 3 4" xfId="8900"/>
    <cellStyle name="Normal 5 3 6 2 3 5" xfId="22980"/>
    <cellStyle name="Normal 5 3 6 2 4" xfId="6959"/>
    <cellStyle name="Normal 5 3 6 2 4 2" xfId="16043"/>
    <cellStyle name="Normal 5 3 6 2 4 3" xfId="26047"/>
    <cellStyle name="Normal 5 3 6 2 5" xfId="10354"/>
    <cellStyle name="Normal 5 3 6 2 5 2" xfId="19181"/>
    <cellStyle name="Normal 5 3 6 2 5 3" xfId="29432"/>
    <cellStyle name="Normal 5 3 6 2 6" xfId="11799"/>
    <cellStyle name="Normal 5 3 6 2 6 2" xfId="24529"/>
    <cellStyle name="Normal 5 3 6 2 7" xfId="5437"/>
    <cellStyle name="Normal 5 3 6 2 8" xfId="21040"/>
    <cellStyle name="Normal 5 3 6 3" xfId="1445"/>
    <cellStyle name="Normal 5 3 6 3 2" xfId="3166"/>
    <cellStyle name="Normal 5 3 6 3 2 2" xfId="16914"/>
    <cellStyle name="Normal 5 3 6 3 2 2 2" xfId="27133"/>
    <cellStyle name="Normal 5 3 6 3 2 3" xfId="13336"/>
    <cellStyle name="Normal 5 3 6 3 2 4" xfId="8046"/>
    <cellStyle name="Normal 5 3 6 3 2 5" xfId="22126"/>
    <cellStyle name="Normal 5 3 6 3 3" xfId="4439"/>
    <cellStyle name="Normal 5 3 6 3 3 2" xfId="18084"/>
    <cellStyle name="Normal 5 3 6 3 3 2 2" xfId="28335"/>
    <cellStyle name="Normal 5 3 6 3 3 3" xfId="14505"/>
    <cellStyle name="Normal 5 3 6 3 3 4" xfId="9248"/>
    <cellStyle name="Normal 5 3 6 3 3 5" xfId="23328"/>
    <cellStyle name="Normal 5 3 6 3 4" xfId="6273"/>
    <cellStyle name="Normal 5 3 6 3 4 2" xfId="15359"/>
    <cellStyle name="Normal 5 3 6 3 4 3" xfId="25363"/>
    <cellStyle name="Normal 5 3 6 3 5" xfId="10702"/>
    <cellStyle name="Normal 5 3 6 3 5 2" xfId="19529"/>
    <cellStyle name="Normal 5 3 6 3 5 3" xfId="29780"/>
    <cellStyle name="Normal 5 3 6 3 6" xfId="12148"/>
    <cellStyle name="Normal 5 3 6 3 6 2" xfId="24732"/>
    <cellStyle name="Normal 5 3 6 3 7" xfId="5640"/>
    <cellStyle name="Normal 5 3 6 3 8" xfId="20356"/>
    <cellStyle name="Normal 5 3 6 4" xfId="1746"/>
    <cellStyle name="Normal 5 3 6 4 2" xfId="3360"/>
    <cellStyle name="Normal 5 3 6 4 2 2" xfId="18278"/>
    <cellStyle name="Normal 5 3 6 4 2 2 2" xfId="28529"/>
    <cellStyle name="Normal 5 3 6 4 2 3" xfId="14699"/>
    <cellStyle name="Normal 5 3 6 4 2 4" xfId="9442"/>
    <cellStyle name="Normal 5 3 6 4 2 5" xfId="23522"/>
    <cellStyle name="Normal 5 3 6 4 3" xfId="10896"/>
    <cellStyle name="Normal 5 3 6 4 3 2" xfId="19723"/>
    <cellStyle name="Normal 5 3 6 4 3 3" xfId="29974"/>
    <cellStyle name="Normal 5 3 6 4 4" xfId="12342"/>
    <cellStyle name="Normal 5 3 6 4 4 2" xfId="26424"/>
    <cellStyle name="Normal 5 3 6 4 5" xfId="7337"/>
    <cellStyle name="Normal 5 3 6 4 6" xfId="21417"/>
    <cellStyle name="Normal 5 3 6 5" xfId="2317"/>
    <cellStyle name="Normal 5 3 6 5 2" xfId="17233"/>
    <cellStyle name="Normal 5 3 6 5 2 2" xfId="27484"/>
    <cellStyle name="Normal 5 3 6 5 3" xfId="13654"/>
    <cellStyle name="Normal 5 3 6 5 4" xfId="8397"/>
    <cellStyle name="Normal 5 3 6 5 5" xfId="22477"/>
    <cellStyle name="Normal 5 3 6 6" xfId="6453"/>
    <cellStyle name="Normal 5 3 6 6 2" xfId="15537"/>
    <cellStyle name="Normal 5 3 6 6 3" xfId="25541"/>
    <cellStyle name="Normal 5 3 6 7" xfId="9853"/>
    <cellStyle name="Normal 5 3 6 7 2" xfId="18680"/>
    <cellStyle name="Normal 5 3 6 7 3" xfId="28931"/>
    <cellStyle name="Normal 5 3 6 8" xfId="11297"/>
    <cellStyle name="Normal 5 3 6 8 2" xfId="24023"/>
    <cellStyle name="Normal 5 3 6 9" xfId="4931"/>
    <cellStyle name="Normal 5 3 6_Degree data" xfId="1718"/>
    <cellStyle name="Normal 5 3 7" xfId="1077"/>
    <cellStyle name="Normal 5 3 7 2" xfId="2807"/>
    <cellStyle name="Normal 5 3 7 2 2" xfId="16700"/>
    <cellStyle name="Normal 5 3 7 2 2 2" xfId="26919"/>
    <cellStyle name="Normal 5 3 7 2 3" xfId="13122"/>
    <cellStyle name="Normal 5 3 7 2 4" xfId="7832"/>
    <cellStyle name="Normal 5 3 7 2 5" xfId="21912"/>
    <cellStyle name="Normal 5 3 7 3" xfId="4079"/>
    <cellStyle name="Normal 5 3 7 3 2" xfId="17725"/>
    <cellStyle name="Normal 5 3 7 3 2 2" xfId="27976"/>
    <cellStyle name="Normal 5 3 7 3 3" xfId="14146"/>
    <cellStyle name="Normal 5 3 7 3 4" xfId="8889"/>
    <cellStyle name="Normal 5 3 7 3 5" xfId="22969"/>
    <cellStyle name="Normal 5 3 7 4" xfId="6948"/>
    <cellStyle name="Normal 5 3 7 4 2" xfId="16032"/>
    <cellStyle name="Normal 5 3 7 4 3" xfId="26036"/>
    <cellStyle name="Normal 5 3 7 5" xfId="10343"/>
    <cellStyle name="Normal 5 3 7 5 2" xfId="19170"/>
    <cellStyle name="Normal 5 3 7 5 3" xfId="29421"/>
    <cellStyle name="Normal 5 3 7 6" xfId="11788"/>
    <cellStyle name="Normal 5 3 7 6 2" xfId="24518"/>
    <cellStyle name="Normal 5 3 7 7" xfId="5426"/>
    <cellStyle name="Normal 5 3 7 8" xfId="21029"/>
    <cellStyle name="Normal 5 3 8" xfId="1434"/>
    <cellStyle name="Normal 5 3 8 2" xfId="3155"/>
    <cellStyle name="Normal 5 3 8 2 2" xfId="16894"/>
    <cellStyle name="Normal 5 3 8 2 2 2" xfId="27113"/>
    <cellStyle name="Normal 5 3 8 2 3" xfId="13316"/>
    <cellStyle name="Normal 5 3 8 2 4" xfId="8026"/>
    <cellStyle name="Normal 5 3 8 2 5" xfId="22106"/>
    <cellStyle name="Normal 5 3 8 3" xfId="4428"/>
    <cellStyle name="Normal 5 3 8 3 2" xfId="18073"/>
    <cellStyle name="Normal 5 3 8 3 2 2" xfId="28324"/>
    <cellStyle name="Normal 5 3 8 3 3" xfId="14494"/>
    <cellStyle name="Normal 5 3 8 3 4" xfId="9237"/>
    <cellStyle name="Normal 5 3 8 3 5" xfId="23317"/>
    <cellStyle name="Normal 5 3 8 4" xfId="6280"/>
    <cellStyle name="Normal 5 3 8 4 2" xfId="15366"/>
    <cellStyle name="Normal 5 3 8 4 3" xfId="25370"/>
    <cellStyle name="Normal 5 3 8 5" xfId="10691"/>
    <cellStyle name="Normal 5 3 8 5 2" xfId="19518"/>
    <cellStyle name="Normal 5 3 8 5 3" xfId="29769"/>
    <cellStyle name="Normal 5 3 8 6" xfId="12137"/>
    <cellStyle name="Normal 5 3 8 6 2" xfId="24712"/>
    <cellStyle name="Normal 5 3 8 7" xfId="5620"/>
    <cellStyle name="Normal 5 3 8 8" xfId="20363"/>
    <cellStyle name="Normal 5 3 9" xfId="1720"/>
    <cellStyle name="Normal 5 3 9 2" xfId="3340"/>
    <cellStyle name="Normal 5 3 9 2 2" xfId="18258"/>
    <cellStyle name="Normal 5 3 9 2 2 2" xfId="28509"/>
    <cellStyle name="Normal 5 3 9 2 3" xfId="14679"/>
    <cellStyle name="Normal 5 3 9 2 4" xfId="9422"/>
    <cellStyle name="Normal 5 3 9 2 5" xfId="23502"/>
    <cellStyle name="Normal 5 3 9 3" xfId="10876"/>
    <cellStyle name="Normal 5 3 9 3 2" xfId="19703"/>
    <cellStyle name="Normal 5 3 9 3 3" xfId="29954"/>
    <cellStyle name="Normal 5 3 9 4" xfId="12322"/>
    <cellStyle name="Normal 5 3 9 4 2" xfId="26253"/>
    <cellStyle name="Normal 5 3 9 5" xfId="7166"/>
    <cellStyle name="Normal 5 3 9 6" xfId="21246"/>
    <cellStyle name="Normal 5 3_Degree data" xfId="1732"/>
    <cellStyle name="Normal 5 4" xfId="146"/>
    <cellStyle name="Normal 5 4 10" xfId="2263"/>
    <cellStyle name="Normal 5 4 10 2" xfId="15068"/>
    <cellStyle name="Normal 5 4 10 3" xfId="5982"/>
    <cellStyle name="Normal 5 4 10 4" xfId="25072"/>
    <cellStyle name="Normal 5 4 11" xfId="9802"/>
    <cellStyle name="Normal 5 4 11 2" xfId="18629"/>
    <cellStyle name="Normal 5 4 11 3" xfId="28880"/>
    <cellStyle name="Normal 5 4 12" xfId="11243"/>
    <cellStyle name="Normal 5 4 12 2" xfId="23887"/>
    <cellStyle name="Normal 5 4 13" xfId="4795"/>
    <cellStyle name="Normal 5 4 14" xfId="555"/>
    <cellStyle name="Normal 5 4 15" xfId="20065"/>
    <cellStyle name="Normal 5 4 2" xfId="343"/>
    <cellStyle name="Normal 5 4 2 10" xfId="11421"/>
    <cellStyle name="Normal 5 4 2 10 2" xfId="23930"/>
    <cellStyle name="Normal 5 4 2 11" xfId="4838"/>
    <cellStyle name="Normal 5 4 2 12" xfId="707"/>
    <cellStyle name="Normal 5 4 2 13" xfId="20167"/>
    <cellStyle name="Normal 5 4 2 2" xfId="445"/>
    <cellStyle name="Normal 5 4 2 2 10" xfId="808"/>
    <cellStyle name="Normal 5 4 2 2 11" xfId="20267"/>
    <cellStyle name="Normal 5 4 2 2 2" xfId="1091"/>
    <cellStyle name="Normal 5 4 2 2 2 2" xfId="2821"/>
    <cellStyle name="Normal 5 4 2 2 2 2 2" xfId="16714"/>
    <cellStyle name="Normal 5 4 2 2 2 2 2 2" xfId="26933"/>
    <cellStyle name="Normal 5 4 2 2 2 2 3" xfId="13136"/>
    <cellStyle name="Normal 5 4 2 2 2 2 4" xfId="7846"/>
    <cellStyle name="Normal 5 4 2 2 2 2 5" xfId="21926"/>
    <cellStyle name="Normal 5 4 2 2 2 3" xfId="4093"/>
    <cellStyle name="Normal 5 4 2 2 2 3 2" xfId="17739"/>
    <cellStyle name="Normal 5 4 2 2 2 3 2 2" xfId="27990"/>
    <cellStyle name="Normal 5 4 2 2 2 3 3" xfId="14160"/>
    <cellStyle name="Normal 5 4 2 2 2 3 4" xfId="8903"/>
    <cellStyle name="Normal 5 4 2 2 2 3 5" xfId="22983"/>
    <cellStyle name="Normal 5 4 2 2 2 4" xfId="6962"/>
    <cellStyle name="Normal 5 4 2 2 2 4 2" xfId="16046"/>
    <cellStyle name="Normal 5 4 2 2 2 4 3" xfId="26050"/>
    <cellStyle name="Normal 5 4 2 2 2 5" xfId="10357"/>
    <cellStyle name="Normal 5 4 2 2 2 5 2" xfId="19184"/>
    <cellStyle name="Normal 5 4 2 2 2 5 3" xfId="29435"/>
    <cellStyle name="Normal 5 4 2 2 2 6" xfId="11802"/>
    <cellStyle name="Normal 5 4 2 2 2 6 2" xfId="24532"/>
    <cellStyle name="Normal 5 4 2 2 2 7" xfId="5440"/>
    <cellStyle name="Normal 5 4 2 2 2 8" xfId="21043"/>
    <cellStyle name="Normal 5 4 2 2 3" xfId="1448"/>
    <cellStyle name="Normal 5 4 2 2 3 2" xfId="3169"/>
    <cellStyle name="Normal 5 4 2 2 3 2 2" xfId="17138"/>
    <cellStyle name="Normal 5 4 2 2 3 2 2 2" xfId="27357"/>
    <cellStyle name="Normal 5 4 2 2 3 2 3" xfId="13559"/>
    <cellStyle name="Normal 5 4 2 2 3 2 4" xfId="8270"/>
    <cellStyle name="Normal 5 4 2 2 3 2 5" xfId="22350"/>
    <cellStyle name="Normal 5 4 2 2 3 3" xfId="4442"/>
    <cellStyle name="Normal 5 4 2 2 3 3 2" xfId="18087"/>
    <cellStyle name="Normal 5 4 2 2 3 3 2 2" xfId="28338"/>
    <cellStyle name="Normal 5 4 2 2 3 3 3" xfId="14508"/>
    <cellStyle name="Normal 5 4 2 2 3 3 4" xfId="9251"/>
    <cellStyle name="Normal 5 4 2 2 3 3 5" xfId="23331"/>
    <cellStyle name="Normal 5 4 2 2 3 4" xfId="6677"/>
    <cellStyle name="Normal 5 4 2 2 3 4 2" xfId="15761"/>
    <cellStyle name="Normal 5 4 2 2 3 4 3" xfId="25765"/>
    <cellStyle name="Normal 5 4 2 2 3 5" xfId="10705"/>
    <cellStyle name="Normal 5 4 2 2 3 5 2" xfId="19532"/>
    <cellStyle name="Normal 5 4 2 2 3 5 3" xfId="29783"/>
    <cellStyle name="Normal 5 4 2 2 3 6" xfId="12151"/>
    <cellStyle name="Normal 5 4 2 2 3 6 2" xfId="24956"/>
    <cellStyle name="Normal 5 4 2 2 3 7" xfId="5864"/>
    <cellStyle name="Normal 5 4 2 2 3 8" xfId="20758"/>
    <cellStyle name="Normal 5 4 2 2 4" xfId="1985"/>
    <cellStyle name="Normal 5 4 2 2 4 2" xfId="3584"/>
    <cellStyle name="Normal 5 4 2 2 4 2 2" xfId="18502"/>
    <cellStyle name="Normal 5 4 2 2 4 2 2 2" xfId="28753"/>
    <cellStyle name="Normal 5 4 2 2 4 2 3" xfId="14923"/>
    <cellStyle name="Normal 5 4 2 2 4 2 4" xfId="9666"/>
    <cellStyle name="Normal 5 4 2 2 4 2 5" xfId="23746"/>
    <cellStyle name="Normal 5 4 2 2 4 3" xfId="11120"/>
    <cellStyle name="Normal 5 4 2 2 4 3 2" xfId="19947"/>
    <cellStyle name="Normal 5 4 2 2 4 3 3" xfId="30198"/>
    <cellStyle name="Normal 5 4 2 2 4 4" xfId="12566"/>
    <cellStyle name="Normal 5 4 2 2 4 4 2" xfId="26648"/>
    <cellStyle name="Normal 5 4 2 2 4 5" xfId="7561"/>
    <cellStyle name="Normal 5 4 2 2 4 6" xfId="21641"/>
    <cellStyle name="Normal 5 4 2 2 5" xfId="2541"/>
    <cellStyle name="Normal 5 4 2 2 5 2" xfId="17459"/>
    <cellStyle name="Normal 5 4 2 2 5 2 2" xfId="27710"/>
    <cellStyle name="Normal 5 4 2 2 5 3" xfId="13880"/>
    <cellStyle name="Normal 5 4 2 2 5 4" xfId="8623"/>
    <cellStyle name="Normal 5 4 2 2 5 5" xfId="22703"/>
    <cellStyle name="Normal 5 4 2 2 6" xfId="6184"/>
    <cellStyle name="Normal 5 4 2 2 6 2" xfId="15270"/>
    <cellStyle name="Normal 5 4 2 2 6 3" xfId="25274"/>
    <cellStyle name="Normal 5 4 2 2 7" xfId="10077"/>
    <cellStyle name="Normal 5 4 2 2 7 2" xfId="18904"/>
    <cellStyle name="Normal 5 4 2 2 7 3" xfId="29155"/>
    <cellStyle name="Normal 5 4 2 2 8" xfId="11521"/>
    <cellStyle name="Normal 5 4 2 2 8 2" xfId="24247"/>
    <cellStyle name="Normal 5 4 2 2 9" xfId="5155"/>
    <cellStyle name="Normal 5 4 2 2_Degree data" xfId="1707"/>
    <cellStyle name="Normal 5 4 2 3" xfId="1090"/>
    <cellStyle name="Normal 5 4 2 3 2" xfId="2820"/>
    <cellStyle name="Normal 5 4 2 3 2 2" xfId="16475"/>
    <cellStyle name="Normal 5 4 2 3 2 2 2" xfId="26548"/>
    <cellStyle name="Normal 5 4 2 3 2 3" xfId="12897"/>
    <cellStyle name="Normal 5 4 2 3 2 4" xfId="7461"/>
    <cellStyle name="Normal 5 4 2 3 2 5" xfId="21541"/>
    <cellStyle name="Normal 5 4 2 3 3" xfId="4092"/>
    <cellStyle name="Normal 5 4 2 3 3 2" xfId="17738"/>
    <cellStyle name="Normal 5 4 2 3 3 2 2" xfId="27989"/>
    <cellStyle name="Normal 5 4 2 3 3 3" xfId="14159"/>
    <cellStyle name="Normal 5 4 2 3 3 4" xfId="8902"/>
    <cellStyle name="Normal 5 4 2 3 3 5" xfId="22982"/>
    <cellStyle name="Normal 5 4 2 3 4" xfId="6577"/>
    <cellStyle name="Normal 5 4 2 3 4 2" xfId="15661"/>
    <cellStyle name="Normal 5 4 2 3 4 3" xfId="25665"/>
    <cellStyle name="Normal 5 4 2 3 5" xfId="10356"/>
    <cellStyle name="Normal 5 4 2 3 5 2" xfId="19183"/>
    <cellStyle name="Normal 5 4 2 3 5 3" xfId="29434"/>
    <cellStyle name="Normal 5 4 2 3 6" xfId="11801"/>
    <cellStyle name="Normal 5 4 2 3 6 2" xfId="24147"/>
    <cellStyle name="Normal 5 4 2 3 7" xfId="5055"/>
    <cellStyle name="Normal 5 4 2 3 8" xfId="20658"/>
    <cellStyle name="Normal 5 4 2 4" xfId="1447"/>
    <cellStyle name="Normal 5 4 2 4 2" xfId="3168"/>
    <cellStyle name="Normal 5 4 2 4 2 2" xfId="16713"/>
    <cellStyle name="Normal 5 4 2 4 2 2 2" xfId="26932"/>
    <cellStyle name="Normal 5 4 2 4 2 3" xfId="13135"/>
    <cellStyle name="Normal 5 4 2 4 2 4" xfId="7845"/>
    <cellStyle name="Normal 5 4 2 4 2 5" xfId="21925"/>
    <cellStyle name="Normal 5 4 2 4 3" xfId="4441"/>
    <cellStyle name="Normal 5 4 2 4 3 2" xfId="18086"/>
    <cellStyle name="Normal 5 4 2 4 3 2 2" xfId="28337"/>
    <cellStyle name="Normal 5 4 2 4 3 3" xfId="14507"/>
    <cellStyle name="Normal 5 4 2 4 3 4" xfId="9250"/>
    <cellStyle name="Normal 5 4 2 4 3 5" xfId="23330"/>
    <cellStyle name="Normal 5 4 2 4 4" xfId="6961"/>
    <cellStyle name="Normal 5 4 2 4 4 2" xfId="16045"/>
    <cellStyle name="Normal 5 4 2 4 4 3" xfId="26049"/>
    <cellStyle name="Normal 5 4 2 4 5" xfId="10704"/>
    <cellStyle name="Normal 5 4 2 4 5 2" xfId="19531"/>
    <cellStyle name="Normal 5 4 2 4 5 3" xfId="29782"/>
    <cellStyle name="Normal 5 4 2 4 6" xfId="12150"/>
    <cellStyle name="Normal 5 4 2 4 6 2" xfId="24531"/>
    <cellStyle name="Normal 5 4 2 4 7" xfId="5439"/>
    <cellStyle name="Normal 5 4 2 4 8" xfId="21042"/>
    <cellStyle name="Normal 5 4 2 5" xfId="1883"/>
    <cellStyle name="Normal 5 4 2 5 2" xfId="3484"/>
    <cellStyle name="Normal 5 4 2 5 2 2" xfId="17038"/>
    <cellStyle name="Normal 5 4 2 5 2 2 2" xfId="27257"/>
    <cellStyle name="Normal 5 4 2 5 2 3" xfId="13459"/>
    <cellStyle name="Normal 5 4 2 5 2 4" xfId="8170"/>
    <cellStyle name="Normal 5 4 2 5 2 5" xfId="22250"/>
    <cellStyle name="Normal 5 4 2 5 3" xfId="4697"/>
    <cellStyle name="Normal 5 4 2 5 3 2" xfId="18402"/>
    <cellStyle name="Normal 5 4 2 5 3 2 2" xfId="28653"/>
    <cellStyle name="Normal 5 4 2 5 3 3" xfId="14823"/>
    <cellStyle name="Normal 5 4 2 5 3 4" xfId="9566"/>
    <cellStyle name="Normal 5 4 2 5 3 5" xfId="23646"/>
    <cellStyle name="Normal 5 4 2 5 4" xfId="6358"/>
    <cellStyle name="Normal 5 4 2 5 4 2" xfId="15444"/>
    <cellStyle name="Normal 5 4 2 5 4 3" xfId="25448"/>
    <cellStyle name="Normal 5 4 2 5 5" xfId="11020"/>
    <cellStyle name="Normal 5 4 2 5 5 2" xfId="19847"/>
    <cellStyle name="Normal 5 4 2 5 5 3" xfId="30098"/>
    <cellStyle name="Normal 5 4 2 5 6" xfId="12466"/>
    <cellStyle name="Normal 5 4 2 5 6 2" xfId="24856"/>
    <cellStyle name="Normal 5 4 2 5 7" xfId="5764"/>
    <cellStyle name="Normal 5 4 2 5 8" xfId="20441"/>
    <cellStyle name="Normal 5 4 2 6" xfId="2441"/>
    <cellStyle name="Normal 5 4 2 6 2" xfId="16287"/>
    <cellStyle name="Normal 5 4 2 6 2 2" xfId="26331"/>
    <cellStyle name="Normal 5 4 2 6 3" xfId="12885"/>
    <cellStyle name="Normal 5 4 2 6 4" xfId="7244"/>
    <cellStyle name="Normal 5 4 2 6 5" xfId="21324"/>
    <cellStyle name="Normal 5 4 2 7" xfId="3859"/>
    <cellStyle name="Normal 5 4 2 7 2" xfId="17359"/>
    <cellStyle name="Normal 5 4 2 7 2 2" xfId="27610"/>
    <cellStyle name="Normal 5 4 2 7 3" xfId="13780"/>
    <cellStyle name="Normal 5 4 2 7 4" xfId="8523"/>
    <cellStyle name="Normal 5 4 2 7 5" xfId="22603"/>
    <cellStyle name="Normal 5 4 2 8" xfId="6084"/>
    <cellStyle name="Normal 5 4 2 8 2" xfId="15170"/>
    <cellStyle name="Normal 5 4 2 8 3" xfId="25174"/>
    <cellStyle name="Normal 5 4 2 9" xfId="9977"/>
    <cellStyle name="Normal 5 4 2 9 2" xfId="18804"/>
    <cellStyle name="Normal 5 4 2 9 3" xfId="29055"/>
    <cellStyle name="Normal 5 4 2_Degree data" xfId="1610"/>
    <cellStyle name="Normal 5 4 3" xfId="298"/>
    <cellStyle name="Normal 5 4 3 10" xfId="11378"/>
    <cellStyle name="Normal 5 4 3 10 2" xfId="23991"/>
    <cellStyle name="Normal 5 4 3 11" xfId="4899"/>
    <cellStyle name="Normal 5 4 3 12" xfId="663"/>
    <cellStyle name="Normal 5 4 3 13" xfId="20124"/>
    <cellStyle name="Normal 5 4 3 2" xfId="508"/>
    <cellStyle name="Normal 5 4 3 2 10" xfId="870"/>
    <cellStyle name="Normal 5 4 3 2 11" xfId="20328"/>
    <cellStyle name="Normal 5 4 3 2 2" xfId="1093"/>
    <cellStyle name="Normal 5 4 3 2 2 2" xfId="2823"/>
    <cellStyle name="Normal 5 4 3 2 2 2 2" xfId="16716"/>
    <cellStyle name="Normal 5 4 3 2 2 2 2 2" xfId="26935"/>
    <cellStyle name="Normal 5 4 3 2 2 2 3" xfId="13138"/>
    <cellStyle name="Normal 5 4 3 2 2 2 4" xfId="7848"/>
    <cellStyle name="Normal 5 4 3 2 2 2 5" xfId="21928"/>
    <cellStyle name="Normal 5 4 3 2 2 3" xfId="4095"/>
    <cellStyle name="Normal 5 4 3 2 2 3 2" xfId="17741"/>
    <cellStyle name="Normal 5 4 3 2 2 3 2 2" xfId="27992"/>
    <cellStyle name="Normal 5 4 3 2 2 3 3" xfId="14162"/>
    <cellStyle name="Normal 5 4 3 2 2 3 4" xfId="8905"/>
    <cellStyle name="Normal 5 4 3 2 2 3 5" xfId="22985"/>
    <cellStyle name="Normal 5 4 3 2 2 4" xfId="6964"/>
    <cellStyle name="Normal 5 4 3 2 2 4 2" xfId="16048"/>
    <cellStyle name="Normal 5 4 3 2 2 4 3" xfId="26052"/>
    <cellStyle name="Normal 5 4 3 2 2 5" xfId="10359"/>
    <cellStyle name="Normal 5 4 3 2 2 5 2" xfId="19186"/>
    <cellStyle name="Normal 5 4 3 2 2 5 3" xfId="29437"/>
    <cellStyle name="Normal 5 4 3 2 2 6" xfId="11804"/>
    <cellStyle name="Normal 5 4 3 2 2 6 2" xfId="24534"/>
    <cellStyle name="Normal 5 4 3 2 2 7" xfId="5442"/>
    <cellStyle name="Normal 5 4 3 2 2 8" xfId="21045"/>
    <cellStyle name="Normal 5 4 3 2 3" xfId="1450"/>
    <cellStyle name="Normal 5 4 3 2 3 2" xfId="3171"/>
    <cellStyle name="Normal 5 4 3 2 3 2 2" xfId="17199"/>
    <cellStyle name="Normal 5 4 3 2 3 2 2 2" xfId="27418"/>
    <cellStyle name="Normal 5 4 3 2 3 2 3" xfId="13620"/>
    <cellStyle name="Normal 5 4 3 2 3 2 4" xfId="8331"/>
    <cellStyle name="Normal 5 4 3 2 3 2 5" xfId="22411"/>
    <cellStyle name="Normal 5 4 3 2 3 3" xfId="4444"/>
    <cellStyle name="Normal 5 4 3 2 3 3 2" xfId="18089"/>
    <cellStyle name="Normal 5 4 3 2 3 3 2 2" xfId="28340"/>
    <cellStyle name="Normal 5 4 3 2 3 3 3" xfId="14510"/>
    <cellStyle name="Normal 5 4 3 2 3 3 4" xfId="9253"/>
    <cellStyle name="Normal 5 4 3 2 3 3 5" xfId="23333"/>
    <cellStyle name="Normal 5 4 3 2 3 4" xfId="6738"/>
    <cellStyle name="Normal 5 4 3 2 3 4 2" xfId="15822"/>
    <cellStyle name="Normal 5 4 3 2 3 4 3" xfId="25826"/>
    <cellStyle name="Normal 5 4 3 2 3 5" xfId="10707"/>
    <cellStyle name="Normal 5 4 3 2 3 5 2" xfId="19534"/>
    <cellStyle name="Normal 5 4 3 2 3 5 3" xfId="29785"/>
    <cellStyle name="Normal 5 4 3 2 3 6" xfId="12153"/>
    <cellStyle name="Normal 5 4 3 2 3 6 2" xfId="25017"/>
    <cellStyle name="Normal 5 4 3 2 3 7" xfId="5925"/>
    <cellStyle name="Normal 5 4 3 2 3 8" xfId="20819"/>
    <cellStyle name="Normal 5 4 3 2 4" xfId="2048"/>
    <cellStyle name="Normal 5 4 3 2 4 2" xfId="3645"/>
    <cellStyle name="Normal 5 4 3 2 4 2 2" xfId="18563"/>
    <cellStyle name="Normal 5 4 3 2 4 2 2 2" xfId="28814"/>
    <cellStyle name="Normal 5 4 3 2 4 2 3" xfId="14984"/>
    <cellStyle name="Normal 5 4 3 2 4 2 4" xfId="9727"/>
    <cellStyle name="Normal 5 4 3 2 4 2 5" xfId="23807"/>
    <cellStyle name="Normal 5 4 3 2 4 3" xfId="11181"/>
    <cellStyle name="Normal 5 4 3 2 4 3 2" xfId="20008"/>
    <cellStyle name="Normal 5 4 3 2 4 3 3" xfId="30259"/>
    <cellStyle name="Normal 5 4 3 2 4 4" xfId="12627"/>
    <cellStyle name="Normal 5 4 3 2 4 4 2" xfId="26709"/>
    <cellStyle name="Normal 5 4 3 2 4 5" xfId="7622"/>
    <cellStyle name="Normal 5 4 3 2 4 6" xfId="21702"/>
    <cellStyle name="Normal 5 4 3 2 5" xfId="2602"/>
    <cellStyle name="Normal 5 4 3 2 5 2" xfId="17520"/>
    <cellStyle name="Normal 5 4 3 2 5 2 2" xfId="27771"/>
    <cellStyle name="Normal 5 4 3 2 5 3" xfId="13941"/>
    <cellStyle name="Normal 5 4 3 2 5 4" xfId="8684"/>
    <cellStyle name="Normal 5 4 3 2 5 5" xfId="22764"/>
    <cellStyle name="Normal 5 4 3 2 6" xfId="6245"/>
    <cellStyle name="Normal 5 4 3 2 6 2" xfId="15331"/>
    <cellStyle name="Normal 5 4 3 2 6 3" xfId="25335"/>
    <cellStyle name="Normal 5 4 3 2 7" xfId="10138"/>
    <cellStyle name="Normal 5 4 3 2 7 2" xfId="18965"/>
    <cellStyle name="Normal 5 4 3 2 7 3" xfId="29216"/>
    <cellStyle name="Normal 5 4 3 2 8" xfId="11582"/>
    <cellStyle name="Normal 5 4 3 2 8 2" xfId="24308"/>
    <cellStyle name="Normal 5 4 3 2 9" xfId="5216"/>
    <cellStyle name="Normal 5 4 3 2_Degree data" xfId="1669"/>
    <cellStyle name="Normal 5 4 3 3" xfId="1092"/>
    <cellStyle name="Normal 5 4 3 3 2" xfId="2822"/>
    <cellStyle name="Normal 5 4 3 3 2 2" xfId="16432"/>
    <cellStyle name="Normal 5 4 3 3 2 2 2" xfId="26505"/>
    <cellStyle name="Normal 5 4 3 3 2 3" xfId="12735"/>
    <cellStyle name="Normal 5 4 3 3 2 4" xfId="7418"/>
    <cellStyle name="Normal 5 4 3 3 2 5" xfId="21498"/>
    <cellStyle name="Normal 5 4 3 3 3" xfId="4094"/>
    <cellStyle name="Normal 5 4 3 3 3 2" xfId="17740"/>
    <cellStyle name="Normal 5 4 3 3 3 2 2" xfId="27991"/>
    <cellStyle name="Normal 5 4 3 3 3 3" xfId="14161"/>
    <cellStyle name="Normal 5 4 3 3 3 4" xfId="8904"/>
    <cellStyle name="Normal 5 4 3 3 3 5" xfId="22984"/>
    <cellStyle name="Normal 5 4 3 3 4" xfId="6534"/>
    <cellStyle name="Normal 5 4 3 3 4 2" xfId="15618"/>
    <cellStyle name="Normal 5 4 3 3 4 3" xfId="25622"/>
    <cellStyle name="Normal 5 4 3 3 5" xfId="10358"/>
    <cellStyle name="Normal 5 4 3 3 5 2" xfId="19185"/>
    <cellStyle name="Normal 5 4 3 3 5 3" xfId="29436"/>
    <cellStyle name="Normal 5 4 3 3 6" xfId="11803"/>
    <cellStyle name="Normal 5 4 3 3 6 2" xfId="24104"/>
    <cellStyle name="Normal 5 4 3 3 7" xfId="5012"/>
    <cellStyle name="Normal 5 4 3 3 8" xfId="20615"/>
    <cellStyle name="Normal 5 4 3 4" xfId="1449"/>
    <cellStyle name="Normal 5 4 3 4 2" xfId="3170"/>
    <cellStyle name="Normal 5 4 3 4 2 2" xfId="16715"/>
    <cellStyle name="Normal 5 4 3 4 2 2 2" xfId="26934"/>
    <cellStyle name="Normal 5 4 3 4 2 3" xfId="13137"/>
    <cellStyle name="Normal 5 4 3 4 2 4" xfId="7847"/>
    <cellStyle name="Normal 5 4 3 4 2 5" xfId="21927"/>
    <cellStyle name="Normal 5 4 3 4 3" xfId="4443"/>
    <cellStyle name="Normal 5 4 3 4 3 2" xfId="18088"/>
    <cellStyle name="Normal 5 4 3 4 3 2 2" xfId="28339"/>
    <cellStyle name="Normal 5 4 3 4 3 3" xfId="14509"/>
    <cellStyle name="Normal 5 4 3 4 3 4" xfId="9252"/>
    <cellStyle name="Normal 5 4 3 4 3 5" xfId="23332"/>
    <cellStyle name="Normal 5 4 3 4 4" xfId="6963"/>
    <cellStyle name="Normal 5 4 3 4 4 2" xfId="16047"/>
    <cellStyle name="Normal 5 4 3 4 4 3" xfId="26051"/>
    <cellStyle name="Normal 5 4 3 4 5" xfId="10706"/>
    <cellStyle name="Normal 5 4 3 4 5 2" xfId="19533"/>
    <cellStyle name="Normal 5 4 3 4 5 3" xfId="29784"/>
    <cellStyle name="Normal 5 4 3 4 6" xfId="12152"/>
    <cellStyle name="Normal 5 4 3 4 6 2" xfId="24533"/>
    <cellStyle name="Normal 5 4 3 4 7" xfId="5441"/>
    <cellStyle name="Normal 5 4 3 4 8" xfId="21044"/>
    <cellStyle name="Normal 5 4 3 5" xfId="1838"/>
    <cellStyle name="Normal 5 4 3 5 2" xfId="3441"/>
    <cellStyle name="Normal 5 4 3 5 2 2" xfId="16995"/>
    <cellStyle name="Normal 5 4 3 5 2 2 2" xfId="27214"/>
    <cellStyle name="Normal 5 4 3 5 2 3" xfId="13416"/>
    <cellStyle name="Normal 5 4 3 5 2 4" xfId="8127"/>
    <cellStyle name="Normal 5 4 3 5 2 5" xfId="22207"/>
    <cellStyle name="Normal 5 4 3 5 3" xfId="4654"/>
    <cellStyle name="Normal 5 4 3 5 3 2" xfId="18359"/>
    <cellStyle name="Normal 5 4 3 5 3 2 2" xfId="28610"/>
    <cellStyle name="Normal 5 4 3 5 3 3" xfId="14780"/>
    <cellStyle name="Normal 5 4 3 5 3 4" xfId="9523"/>
    <cellStyle name="Normal 5 4 3 5 3 5" xfId="23603"/>
    <cellStyle name="Normal 5 4 3 5 4" xfId="6419"/>
    <cellStyle name="Normal 5 4 3 5 4 2" xfId="15505"/>
    <cellStyle name="Normal 5 4 3 5 4 3" xfId="25509"/>
    <cellStyle name="Normal 5 4 3 5 5" xfId="10977"/>
    <cellStyle name="Normal 5 4 3 5 5 2" xfId="19804"/>
    <cellStyle name="Normal 5 4 3 5 5 3" xfId="30055"/>
    <cellStyle name="Normal 5 4 3 5 6" xfId="12423"/>
    <cellStyle name="Normal 5 4 3 5 6 2" xfId="24813"/>
    <cellStyle name="Normal 5 4 3 5 7" xfId="5721"/>
    <cellStyle name="Normal 5 4 3 5 8" xfId="20502"/>
    <cellStyle name="Normal 5 4 3 6" xfId="2398"/>
    <cellStyle name="Normal 5 4 3 6 2" xfId="16348"/>
    <cellStyle name="Normal 5 4 3 6 2 2" xfId="26392"/>
    <cellStyle name="Normal 5 4 3 6 3" xfId="12656"/>
    <cellStyle name="Normal 5 4 3 6 4" xfId="7305"/>
    <cellStyle name="Normal 5 4 3 6 5" xfId="21385"/>
    <cellStyle name="Normal 5 4 3 7" xfId="3816"/>
    <cellStyle name="Normal 5 4 3 7 2" xfId="17316"/>
    <cellStyle name="Normal 5 4 3 7 2 2" xfId="27567"/>
    <cellStyle name="Normal 5 4 3 7 3" xfId="13737"/>
    <cellStyle name="Normal 5 4 3 7 4" xfId="8480"/>
    <cellStyle name="Normal 5 4 3 7 5" xfId="22560"/>
    <cellStyle name="Normal 5 4 3 8" xfId="6041"/>
    <cellStyle name="Normal 5 4 3 8 2" xfId="15127"/>
    <cellStyle name="Normal 5 4 3 8 3" xfId="25131"/>
    <cellStyle name="Normal 5 4 3 9" xfId="9934"/>
    <cellStyle name="Normal 5 4 3 9 2" xfId="18761"/>
    <cellStyle name="Normal 5 4 3 9 3" xfId="29012"/>
    <cellStyle name="Normal 5 4 3_Degree data" xfId="1724"/>
    <cellStyle name="Normal 5 4 4" xfId="401"/>
    <cellStyle name="Normal 5 4 4 10" xfId="764"/>
    <cellStyle name="Normal 5 4 4 11" xfId="20224"/>
    <cellStyle name="Normal 5 4 4 2" xfId="1094"/>
    <cellStyle name="Normal 5 4 4 2 2" xfId="2824"/>
    <cellStyle name="Normal 5 4 4 2 2 2" xfId="16717"/>
    <cellStyle name="Normal 5 4 4 2 2 2 2" xfId="26936"/>
    <cellStyle name="Normal 5 4 4 2 2 3" xfId="13139"/>
    <cellStyle name="Normal 5 4 4 2 2 4" xfId="7849"/>
    <cellStyle name="Normal 5 4 4 2 2 5" xfId="21929"/>
    <cellStyle name="Normal 5 4 4 2 3" xfId="4096"/>
    <cellStyle name="Normal 5 4 4 2 3 2" xfId="17742"/>
    <cellStyle name="Normal 5 4 4 2 3 2 2" xfId="27993"/>
    <cellStyle name="Normal 5 4 4 2 3 3" xfId="14163"/>
    <cellStyle name="Normal 5 4 4 2 3 4" xfId="8906"/>
    <cellStyle name="Normal 5 4 4 2 3 5" xfId="22986"/>
    <cellStyle name="Normal 5 4 4 2 4" xfId="6965"/>
    <cellStyle name="Normal 5 4 4 2 4 2" xfId="16049"/>
    <cellStyle name="Normal 5 4 4 2 4 3" xfId="26053"/>
    <cellStyle name="Normal 5 4 4 2 5" xfId="10360"/>
    <cellStyle name="Normal 5 4 4 2 5 2" xfId="19187"/>
    <cellStyle name="Normal 5 4 4 2 5 3" xfId="29438"/>
    <cellStyle name="Normal 5 4 4 2 6" xfId="11805"/>
    <cellStyle name="Normal 5 4 4 2 6 2" xfId="24535"/>
    <cellStyle name="Normal 5 4 4 2 7" xfId="5443"/>
    <cellStyle name="Normal 5 4 4 2 8" xfId="21046"/>
    <cellStyle name="Normal 5 4 4 3" xfId="1451"/>
    <cellStyle name="Normal 5 4 4 3 2" xfId="3172"/>
    <cellStyle name="Normal 5 4 4 3 2 2" xfId="17095"/>
    <cellStyle name="Normal 5 4 4 3 2 2 2" xfId="27314"/>
    <cellStyle name="Normal 5 4 4 3 2 3" xfId="13516"/>
    <cellStyle name="Normal 5 4 4 3 2 4" xfId="8227"/>
    <cellStyle name="Normal 5 4 4 3 2 5" xfId="22307"/>
    <cellStyle name="Normal 5 4 4 3 3" xfId="4445"/>
    <cellStyle name="Normal 5 4 4 3 3 2" xfId="18090"/>
    <cellStyle name="Normal 5 4 4 3 3 2 2" xfId="28341"/>
    <cellStyle name="Normal 5 4 4 3 3 3" xfId="14511"/>
    <cellStyle name="Normal 5 4 4 3 3 4" xfId="9254"/>
    <cellStyle name="Normal 5 4 4 3 3 5" xfId="23334"/>
    <cellStyle name="Normal 5 4 4 3 4" xfId="6634"/>
    <cellStyle name="Normal 5 4 4 3 4 2" xfId="15718"/>
    <cellStyle name="Normal 5 4 4 3 4 3" xfId="25722"/>
    <cellStyle name="Normal 5 4 4 3 5" xfId="10708"/>
    <cellStyle name="Normal 5 4 4 3 5 2" xfId="19535"/>
    <cellStyle name="Normal 5 4 4 3 5 3" xfId="29786"/>
    <cellStyle name="Normal 5 4 4 3 6" xfId="12154"/>
    <cellStyle name="Normal 5 4 4 3 6 2" xfId="24913"/>
    <cellStyle name="Normal 5 4 4 3 7" xfId="5821"/>
    <cellStyle name="Normal 5 4 4 3 8" xfId="20715"/>
    <cellStyle name="Normal 5 4 4 4" xfId="1941"/>
    <cellStyle name="Normal 5 4 4 4 2" xfId="3541"/>
    <cellStyle name="Normal 5 4 4 4 2 2" xfId="18459"/>
    <cellStyle name="Normal 5 4 4 4 2 2 2" xfId="28710"/>
    <cellStyle name="Normal 5 4 4 4 2 3" xfId="14880"/>
    <cellStyle name="Normal 5 4 4 4 2 4" xfId="9623"/>
    <cellStyle name="Normal 5 4 4 4 2 5" xfId="23703"/>
    <cellStyle name="Normal 5 4 4 4 3" xfId="11077"/>
    <cellStyle name="Normal 5 4 4 4 3 2" xfId="19904"/>
    <cellStyle name="Normal 5 4 4 4 3 3" xfId="30155"/>
    <cellStyle name="Normal 5 4 4 4 4" xfId="12523"/>
    <cellStyle name="Normal 5 4 4 4 4 2" xfId="26605"/>
    <cellStyle name="Normal 5 4 4 4 5" xfId="7518"/>
    <cellStyle name="Normal 5 4 4 4 6" xfId="21598"/>
    <cellStyle name="Normal 5 4 4 5" xfId="2498"/>
    <cellStyle name="Normal 5 4 4 5 2" xfId="17416"/>
    <cellStyle name="Normal 5 4 4 5 2 2" xfId="27667"/>
    <cellStyle name="Normal 5 4 4 5 3" xfId="13837"/>
    <cellStyle name="Normal 5 4 4 5 4" xfId="8580"/>
    <cellStyle name="Normal 5 4 4 5 5" xfId="22660"/>
    <cellStyle name="Normal 5 4 4 6" xfId="6141"/>
    <cellStyle name="Normal 5 4 4 6 2" xfId="15227"/>
    <cellStyle name="Normal 5 4 4 6 3" xfId="25231"/>
    <cellStyle name="Normal 5 4 4 7" xfId="10034"/>
    <cellStyle name="Normal 5 4 4 7 2" xfId="18861"/>
    <cellStyle name="Normal 5 4 4 7 3" xfId="29112"/>
    <cellStyle name="Normal 5 4 4 8" xfId="11478"/>
    <cellStyle name="Normal 5 4 4 8 2" xfId="24204"/>
    <cellStyle name="Normal 5 4 4 9" xfId="5112"/>
    <cellStyle name="Normal 5 4 4_Degree data" xfId="1716"/>
    <cellStyle name="Normal 5 4 5" xfId="230"/>
    <cellStyle name="Normal 5 4 5 10" xfId="599"/>
    <cellStyle name="Normal 5 4 5 11" xfId="20556"/>
    <cellStyle name="Normal 5 4 5 2" xfId="1095"/>
    <cellStyle name="Normal 5 4 5 2 2" xfId="2825"/>
    <cellStyle name="Normal 5 4 5 2 2 2" xfId="16718"/>
    <cellStyle name="Normal 5 4 5 2 2 2 2" xfId="26937"/>
    <cellStyle name="Normal 5 4 5 2 2 3" xfId="13140"/>
    <cellStyle name="Normal 5 4 5 2 2 4" xfId="7850"/>
    <cellStyle name="Normal 5 4 5 2 2 5" xfId="21930"/>
    <cellStyle name="Normal 5 4 5 2 3" xfId="4097"/>
    <cellStyle name="Normal 5 4 5 2 3 2" xfId="17743"/>
    <cellStyle name="Normal 5 4 5 2 3 2 2" xfId="27994"/>
    <cellStyle name="Normal 5 4 5 2 3 3" xfId="14164"/>
    <cellStyle name="Normal 5 4 5 2 3 4" xfId="8907"/>
    <cellStyle name="Normal 5 4 5 2 3 5" xfId="22987"/>
    <cellStyle name="Normal 5 4 5 2 4" xfId="6966"/>
    <cellStyle name="Normal 5 4 5 2 4 2" xfId="16050"/>
    <cellStyle name="Normal 5 4 5 2 4 3" xfId="26054"/>
    <cellStyle name="Normal 5 4 5 2 5" xfId="10361"/>
    <cellStyle name="Normal 5 4 5 2 5 2" xfId="19188"/>
    <cellStyle name="Normal 5 4 5 2 5 3" xfId="29439"/>
    <cellStyle name="Normal 5 4 5 2 6" xfId="11806"/>
    <cellStyle name="Normal 5 4 5 2 6 2" xfId="24536"/>
    <cellStyle name="Normal 5 4 5 2 7" xfId="5444"/>
    <cellStyle name="Normal 5 4 5 2 8" xfId="21047"/>
    <cellStyle name="Normal 5 4 5 3" xfId="1452"/>
    <cellStyle name="Normal 5 4 5 3 2" xfId="3173"/>
    <cellStyle name="Normal 5 4 5 3 2 2" xfId="16936"/>
    <cellStyle name="Normal 5 4 5 3 2 2 2" xfId="27155"/>
    <cellStyle name="Normal 5 4 5 3 2 3" xfId="13358"/>
    <cellStyle name="Normal 5 4 5 3 2 4" xfId="8068"/>
    <cellStyle name="Normal 5 4 5 3 2 5" xfId="22148"/>
    <cellStyle name="Normal 5 4 5 3 3" xfId="4446"/>
    <cellStyle name="Normal 5 4 5 3 3 2" xfId="18091"/>
    <cellStyle name="Normal 5 4 5 3 3 2 2" xfId="28342"/>
    <cellStyle name="Normal 5 4 5 3 3 3" xfId="14512"/>
    <cellStyle name="Normal 5 4 5 3 3 4" xfId="9255"/>
    <cellStyle name="Normal 5 4 5 3 3 5" xfId="23335"/>
    <cellStyle name="Normal 5 4 5 3 4" xfId="7134"/>
    <cellStyle name="Normal 5 4 5 3 4 2" xfId="16217"/>
    <cellStyle name="Normal 5 4 5 3 4 3" xfId="26221"/>
    <cellStyle name="Normal 5 4 5 3 5" xfId="10709"/>
    <cellStyle name="Normal 5 4 5 3 5 2" xfId="19536"/>
    <cellStyle name="Normal 5 4 5 3 5 3" xfId="29787"/>
    <cellStyle name="Normal 5 4 5 3 6" xfId="12155"/>
    <cellStyle name="Normal 5 4 5 3 6 2" xfId="24754"/>
    <cellStyle name="Normal 5 4 5 3 7" xfId="5662"/>
    <cellStyle name="Normal 5 4 5 3 8" xfId="21214"/>
    <cellStyle name="Normal 5 4 5 4" xfId="1770"/>
    <cellStyle name="Normal 5 4 5 4 2" xfId="3382"/>
    <cellStyle name="Normal 5 4 5 4 2 2" xfId="18300"/>
    <cellStyle name="Normal 5 4 5 4 2 2 2" xfId="28551"/>
    <cellStyle name="Normal 5 4 5 4 2 3" xfId="14721"/>
    <cellStyle name="Normal 5 4 5 4 2 4" xfId="9464"/>
    <cellStyle name="Normal 5 4 5 4 2 5" xfId="23544"/>
    <cellStyle name="Normal 5 4 5 4 3" xfId="10918"/>
    <cellStyle name="Normal 5 4 5 4 3 2" xfId="19745"/>
    <cellStyle name="Normal 5 4 5 4 3 3" xfId="29996"/>
    <cellStyle name="Normal 5 4 5 4 4" xfId="12364"/>
    <cellStyle name="Normal 5 4 5 4 4 2" xfId="26446"/>
    <cellStyle name="Normal 5 4 5 4 5" xfId="7359"/>
    <cellStyle name="Normal 5 4 5 4 6" xfId="21439"/>
    <cellStyle name="Normal 5 4 5 5" xfId="2339"/>
    <cellStyle name="Normal 5 4 5 5 2" xfId="17255"/>
    <cellStyle name="Normal 5 4 5 5 2 2" xfId="27506"/>
    <cellStyle name="Normal 5 4 5 5 3" xfId="13676"/>
    <cellStyle name="Normal 5 4 5 5 4" xfId="8419"/>
    <cellStyle name="Normal 5 4 5 5 5" xfId="22499"/>
    <cellStyle name="Normal 5 4 5 6" xfId="6475"/>
    <cellStyle name="Normal 5 4 5 6 2" xfId="15559"/>
    <cellStyle name="Normal 5 4 5 6 3" xfId="25563"/>
    <cellStyle name="Normal 5 4 5 7" xfId="9875"/>
    <cellStyle name="Normal 5 4 5 7 2" xfId="18702"/>
    <cellStyle name="Normal 5 4 5 7 3" xfId="28953"/>
    <cellStyle name="Normal 5 4 5 8" xfId="11319"/>
    <cellStyle name="Normal 5 4 5 8 2" xfId="24045"/>
    <cellStyle name="Normal 5 4 5 9" xfId="4953"/>
    <cellStyle name="Normal 5 4 5_Degree data" xfId="1839"/>
    <cellStyle name="Normal 5 4 6" xfId="1089"/>
    <cellStyle name="Normal 5 4 6 2" xfId="2819"/>
    <cellStyle name="Normal 5 4 6 2 2" xfId="16712"/>
    <cellStyle name="Normal 5 4 6 2 2 2" xfId="26931"/>
    <cellStyle name="Normal 5 4 6 2 3" xfId="13134"/>
    <cellStyle name="Normal 5 4 6 2 4" xfId="7844"/>
    <cellStyle name="Normal 5 4 6 2 5" xfId="21924"/>
    <cellStyle name="Normal 5 4 6 3" xfId="4091"/>
    <cellStyle name="Normal 5 4 6 3 2" xfId="17737"/>
    <cellStyle name="Normal 5 4 6 3 2 2" xfId="27988"/>
    <cellStyle name="Normal 5 4 6 3 3" xfId="14158"/>
    <cellStyle name="Normal 5 4 6 3 4" xfId="8901"/>
    <cellStyle name="Normal 5 4 6 3 5" xfId="22981"/>
    <cellStyle name="Normal 5 4 6 4" xfId="6960"/>
    <cellStyle name="Normal 5 4 6 4 2" xfId="16044"/>
    <cellStyle name="Normal 5 4 6 4 3" xfId="26048"/>
    <cellStyle name="Normal 5 4 6 5" xfId="10355"/>
    <cellStyle name="Normal 5 4 6 5 2" xfId="19182"/>
    <cellStyle name="Normal 5 4 6 5 3" xfId="29433"/>
    <cellStyle name="Normal 5 4 6 6" xfId="11800"/>
    <cellStyle name="Normal 5 4 6 6 2" xfId="24530"/>
    <cellStyle name="Normal 5 4 6 7" xfId="5438"/>
    <cellStyle name="Normal 5 4 6 8" xfId="21041"/>
    <cellStyle name="Normal 5 4 7" xfId="1446"/>
    <cellStyle name="Normal 5 4 7 2" xfId="3167"/>
    <cellStyle name="Normal 5 4 7 2 2" xfId="16893"/>
    <cellStyle name="Normal 5 4 7 2 2 2" xfId="27112"/>
    <cellStyle name="Normal 5 4 7 2 3" xfId="13315"/>
    <cellStyle name="Normal 5 4 7 2 4" xfId="8025"/>
    <cellStyle name="Normal 5 4 7 2 5" xfId="22105"/>
    <cellStyle name="Normal 5 4 7 3" xfId="4440"/>
    <cellStyle name="Normal 5 4 7 3 2" xfId="18085"/>
    <cellStyle name="Normal 5 4 7 3 2 2" xfId="28336"/>
    <cellStyle name="Normal 5 4 7 3 3" xfId="14506"/>
    <cellStyle name="Normal 5 4 7 3 4" xfId="9249"/>
    <cellStyle name="Normal 5 4 7 3 5" xfId="23329"/>
    <cellStyle name="Normal 5 4 7 4" xfId="6314"/>
    <cellStyle name="Normal 5 4 7 4 2" xfId="15400"/>
    <cellStyle name="Normal 5 4 7 4 3" xfId="25404"/>
    <cellStyle name="Normal 5 4 7 5" xfId="10703"/>
    <cellStyle name="Normal 5 4 7 5 2" xfId="19530"/>
    <cellStyle name="Normal 5 4 7 5 3" xfId="29781"/>
    <cellStyle name="Normal 5 4 7 6" xfId="12149"/>
    <cellStyle name="Normal 5 4 7 6 2" xfId="24711"/>
    <cellStyle name="Normal 5 4 7 7" xfId="5619"/>
    <cellStyle name="Normal 5 4 7 8" xfId="20397"/>
    <cellStyle name="Normal 5 4 8" xfId="1699"/>
    <cellStyle name="Normal 5 4 8 2" xfId="3339"/>
    <cellStyle name="Normal 5 4 8 2 2" xfId="18257"/>
    <cellStyle name="Normal 5 4 8 2 2 2" xfId="28508"/>
    <cellStyle name="Normal 5 4 8 2 3" xfId="14678"/>
    <cellStyle name="Normal 5 4 8 2 4" xfId="9421"/>
    <cellStyle name="Normal 5 4 8 2 5" xfId="23501"/>
    <cellStyle name="Normal 5 4 8 3" xfId="10875"/>
    <cellStyle name="Normal 5 4 8 3 2" xfId="19702"/>
    <cellStyle name="Normal 5 4 8 3 3" xfId="29953"/>
    <cellStyle name="Normal 5 4 8 4" xfId="12321"/>
    <cellStyle name="Normal 5 4 8 4 2" xfId="26288"/>
    <cellStyle name="Normal 5 4 8 5" xfId="7201"/>
    <cellStyle name="Normal 5 4 8 6" xfId="21281"/>
    <cellStyle name="Normal 5 4 9" xfId="2296"/>
    <cellStyle name="Normal 5 4 9 2" xfId="9832"/>
    <cellStyle name="Normal 5 4 9 2 2" xfId="18659"/>
    <cellStyle name="Normal 5 4 9 2 3" xfId="28910"/>
    <cellStyle name="Normal 5 4 9 3" xfId="11276"/>
    <cellStyle name="Normal 5 4 9 3 2" xfId="27463"/>
    <cellStyle name="Normal 5 4 9 4" xfId="8376"/>
    <cellStyle name="Normal 5 4 9 5" xfId="22456"/>
    <cellStyle name="Normal 5 4_Degree data" xfId="1670"/>
    <cellStyle name="Normal 5 5" xfId="131"/>
    <cellStyle name="Normal 5 5 10" xfId="5970"/>
    <cellStyle name="Normal 5 5 10 2" xfId="15056"/>
    <cellStyle name="Normal 5 5 10 3" xfId="25060"/>
    <cellStyle name="Normal 5 5 11" xfId="9790"/>
    <cellStyle name="Normal 5 5 11 2" xfId="18617"/>
    <cellStyle name="Normal 5 5 11 3" xfId="28868"/>
    <cellStyle name="Normal 5 5 12" xfId="11230"/>
    <cellStyle name="Normal 5 5 12 2" xfId="23875"/>
    <cellStyle name="Normal 5 5 13" xfId="4783"/>
    <cellStyle name="Normal 5 5 14" xfId="587"/>
    <cellStyle name="Normal 5 5 15" xfId="20053"/>
    <cellStyle name="Normal 5 5 2" xfId="331"/>
    <cellStyle name="Normal 5 5 2 10" xfId="11409"/>
    <cellStyle name="Normal 5 5 2 10 2" xfId="23918"/>
    <cellStyle name="Normal 5 5 2 11" xfId="4826"/>
    <cellStyle name="Normal 5 5 2 12" xfId="695"/>
    <cellStyle name="Normal 5 5 2 13" xfId="20155"/>
    <cellStyle name="Normal 5 5 2 2" xfId="433"/>
    <cellStyle name="Normal 5 5 2 2 10" xfId="796"/>
    <cellStyle name="Normal 5 5 2 2 11" xfId="20255"/>
    <cellStyle name="Normal 5 5 2 2 2" xfId="1098"/>
    <cellStyle name="Normal 5 5 2 2 2 2" xfId="2828"/>
    <cellStyle name="Normal 5 5 2 2 2 2 2" xfId="16721"/>
    <cellStyle name="Normal 5 5 2 2 2 2 2 2" xfId="26940"/>
    <cellStyle name="Normal 5 5 2 2 2 2 3" xfId="13143"/>
    <cellStyle name="Normal 5 5 2 2 2 2 4" xfId="7853"/>
    <cellStyle name="Normal 5 5 2 2 2 2 5" xfId="21933"/>
    <cellStyle name="Normal 5 5 2 2 2 3" xfId="4100"/>
    <cellStyle name="Normal 5 5 2 2 2 3 2" xfId="17746"/>
    <cellStyle name="Normal 5 5 2 2 2 3 2 2" xfId="27997"/>
    <cellStyle name="Normal 5 5 2 2 2 3 3" xfId="14167"/>
    <cellStyle name="Normal 5 5 2 2 2 3 4" xfId="8910"/>
    <cellStyle name="Normal 5 5 2 2 2 3 5" xfId="22990"/>
    <cellStyle name="Normal 5 5 2 2 2 4" xfId="6969"/>
    <cellStyle name="Normal 5 5 2 2 2 4 2" xfId="16053"/>
    <cellStyle name="Normal 5 5 2 2 2 4 3" xfId="26057"/>
    <cellStyle name="Normal 5 5 2 2 2 5" xfId="10364"/>
    <cellStyle name="Normal 5 5 2 2 2 5 2" xfId="19191"/>
    <cellStyle name="Normal 5 5 2 2 2 5 3" xfId="29442"/>
    <cellStyle name="Normal 5 5 2 2 2 6" xfId="11809"/>
    <cellStyle name="Normal 5 5 2 2 2 6 2" xfId="24539"/>
    <cellStyle name="Normal 5 5 2 2 2 7" xfId="5447"/>
    <cellStyle name="Normal 5 5 2 2 2 8" xfId="21050"/>
    <cellStyle name="Normal 5 5 2 2 3" xfId="1455"/>
    <cellStyle name="Normal 5 5 2 2 3 2" xfId="3176"/>
    <cellStyle name="Normal 5 5 2 2 3 2 2" xfId="17126"/>
    <cellStyle name="Normal 5 5 2 2 3 2 2 2" xfId="27345"/>
    <cellStyle name="Normal 5 5 2 2 3 2 3" xfId="13547"/>
    <cellStyle name="Normal 5 5 2 2 3 2 4" xfId="8258"/>
    <cellStyle name="Normal 5 5 2 2 3 2 5" xfId="22338"/>
    <cellStyle name="Normal 5 5 2 2 3 3" xfId="4449"/>
    <cellStyle name="Normal 5 5 2 2 3 3 2" xfId="18094"/>
    <cellStyle name="Normal 5 5 2 2 3 3 2 2" xfId="28345"/>
    <cellStyle name="Normal 5 5 2 2 3 3 3" xfId="14515"/>
    <cellStyle name="Normal 5 5 2 2 3 3 4" xfId="9258"/>
    <cellStyle name="Normal 5 5 2 2 3 3 5" xfId="23338"/>
    <cellStyle name="Normal 5 5 2 2 3 4" xfId="6665"/>
    <cellStyle name="Normal 5 5 2 2 3 4 2" xfId="15749"/>
    <cellStyle name="Normal 5 5 2 2 3 4 3" xfId="25753"/>
    <cellStyle name="Normal 5 5 2 2 3 5" xfId="10712"/>
    <cellStyle name="Normal 5 5 2 2 3 5 2" xfId="19539"/>
    <cellStyle name="Normal 5 5 2 2 3 5 3" xfId="29790"/>
    <cellStyle name="Normal 5 5 2 2 3 6" xfId="12158"/>
    <cellStyle name="Normal 5 5 2 2 3 6 2" xfId="24944"/>
    <cellStyle name="Normal 5 5 2 2 3 7" xfId="5852"/>
    <cellStyle name="Normal 5 5 2 2 3 8" xfId="20746"/>
    <cellStyle name="Normal 5 5 2 2 4" xfId="1973"/>
    <cellStyle name="Normal 5 5 2 2 4 2" xfId="3572"/>
    <cellStyle name="Normal 5 5 2 2 4 2 2" xfId="18490"/>
    <cellStyle name="Normal 5 5 2 2 4 2 2 2" xfId="28741"/>
    <cellStyle name="Normal 5 5 2 2 4 2 3" xfId="14911"/>
    <cellStyle name="Normal 5 5 2 2 4 2 4" xfId="9654"/>
    <cellStyle name="Normal 5 5 2 2 4 2 5" xfId="23734"/>
    <cellStyle name="Normal 5 5 2 2 4 3" xfId="11108"/>
    <cellStyle name="Normal 5 5 2 2 4 3 2" xfId="19935"/>
    <cellStyle name="Normal 5 5 2 2 4 3 3" xfId="30186"/>
    <cellStyle name="Normal 5 5 2 2 4 4" xfId="12554"/>
    <cellStyle name="Normal 5 5 2 2 4 4 2" xfId="26636"/>
    <cellStyle name="Normal 5 5 2 2 4 5" xfId="7549"/>
    <cellStyle name="Normal 5 5 2 2 4 6" xfId="21629"/>
    <cellStyle name="Normal 5 5 2 2 5" xfId="2529"/>
    <cellStyle name="Normal 5 5 2 2 5 2" xfId="17447"/>
    <cellStyle name="Normal 5 5 2 2 5 2 2" xfId="27698"/>
    <cellStyle name="Normal 5 5 2 2 5 3" xfId="13868"/>
    <cellStyle name="Normal 5 5 2 2 5 4" xfId="8611"/>
    <cellStyle name="Normal 5 5 2 2 5 5" xfId="22691"/>
    <cellStyle name="Normal 5 5 2 2 6" xfId="6172"/>
    <cellStyle name="Normal 5 5 2 2 6 2" xfId="15258"/>
    <cellStyle name="Normal 5 5 2 2 6 3" xfId="25262"/>
    <cellStyle name="Normal 5 5 2 2 7" xfId="10065"/>
    <cellStyle name="Normal 5 5 2 2 7 2" xfId="18892"/>
    <cellStyle name="Normal 5 5 2 2 7 3" xfId="29143"/>
    <cellStyle name="Normal 5 5 2 2 8" xfId="11509"/>
    <cellStyle name="Normal 5 5 2 2 8 2" xfId="24235"/>
    <cellStyle name="Normal 5 5 2 2 9" xfId="5143"/>
    <cellStyle name="Normal 5 5 2 2_Degree data" xfId="1701"/>
    <cellStyle name="Normal 5 5 2 3" xfId="1097"/>
    <cellStyle name="Normal 5 5 2 3 2" xfId="2827"/>
    <cellStyle name="Normal 5 5 2 3 2 2" xfId="16463"/>
    <cellStyle name="Normal 5 5 2 3 2 2 2" xfId="26536"/>
    <cellStyle name="Normal 5 5 2 3 2 3" xfId="12719"/>
    <cellStyle name="Normal 5 5 2 3 2 4" xfId="7449"/>
    <cellStyle name="Normal 5 5 2 3 2 5" xfId="21529"/>
    <cellStyle name="Normal 5 5 2 3 3" xfId="4099"/>
    <cellStyle name="Normal 5 5 2 3 3 2" xfId="17745"/>
    <cellStyle name="Normal 5 5 2 3 3 2 2" xfId="27996"/>
    <cellStyle name="Normal 5 5 2 3 3 3" xfId="14166"/>
    <cellStyle name="Normal 5 5 2 3 3 4" xfId="8909"/>
    <cellStyle name="Normal 5 5 2 3 3 5" xfId="22989"/>
    <cellStyle name="Normal 5 5 2 3 4" xfId="6565"/>
    <cellStyle name="Normal 5 5 2 3 4 2" xfId="15649"/>
    <cellStyle name="Normal 5 5 2 3 4 3" xfId="25653"/>
    <cellStyle name="Normal 5 5 2 3 5" xfId="10363"/>
    <cellStyle name="Normal 5 5 2 3 5 2" xfId="19190"/>
    <cellStyle name="Normal 5 5 2 3 5 3" xfId="29441"/>
    <cellStyle name="Normal 5 5 2 3 6" xfId="11808"/>
    <cellStyle name="Normal 5 5 2 3 6 2" xfId="24135"/>
    <cellStyle name="Normal 5 5 2 3 7" xfId="5043"/>
    <cellStyle name="Normal 5 5 2 3 8" xfId="20646"/>
    <cellStyle name="Normal 5 5 2 4" xfId="1454"/>
    <cellStyle name="Normal 5 5 2 4 2" xfId="3175"/>
    <cellStyle name="Normal 5 5 2 4 2 2" xfId="16720"/>
    <cellStyle name="Normal 5 5 2 4 2 2 2" xfId="26939"/>
    <cellStyle name="Normal 5 5 2 4 2 3" xfId="13142"/>
    <cellStyle name="Normal 5 5 2 4 2 4" xfId="7852"/>
    <cellStyle name="Normal 5 5 2 4 2 5" xfId="21932"/>
    <cellStyle name="Normal 5 5 2 4 3" xfId="4448"/>
    <cellStyle name="Normal 5 5 2 4 3 2" xfId="18093"/>
    <cellStyle name="Normal 5 5 2 4 3 2 2" xfId="28344"/>
    <cellStyle name="Normal 5 5 2 4 3 3" xfId="14514"/>
    <cellStyle name="Normal 5 5 2 4 3 4" xfId="9257"/>
    <cellStyle name="Normal 5 5 2 4 3 5" xfId="23337"/>
    <cellStyle name="Normal 5 5 2 4 4" xfId="6968"/>
    <cellStyle name="Normal 5 5 2 4 4 2" xfId="16052"/>
    <cellStyle name="Normal 5 5 2 4 4 3" xfId="26056"/>
    <cellStyle name="Normal 5 5 2 4 5" xfId="10711"/>
    <cellStyle name="Normal 5 5 2 4 5 2" xfId="19538"/>
    <cellStyle name="Normal 5 5 2 4 5 3" xfId="29789"/>
    <cellStyle name="Normal 5 5 2 4 6" xfId="12157"/>
    <cellStyle name="Normal 5 5 2 4 6 2" xfId="24538"/>
    <cellStyle name="Normal 5 5 2 4 7" xfId="5446"/>
    <cellStyle name="Normal 5 5 2 4 8" xfId="21049"/>
    <cellStyle name="Normal 5 5 2 5" xfId="1871"/>
    <cellStyle name="Normal 5 5 2 5 2" xfId="3472"/>
    <cellStyle name="Normal 5 5 2 5 2 2" xfId="17026"/>
    <cellStyle name="Normal 5 5 2 5 2 2 2" xfId="27245"/>
    <cellStyle name="Normal 5 5 2 5 2 3" xfId="13447"/>
    <cellStyle name="Normal 5 5 2 5 2 4" xfId="8158"/>
    <cellStyle name="Normal 5 5 2 5 2 5" xfId="22238"/>
    <cellStyle name="Normal 5 5 2 5 3" xfId="4685"/>
    <cellStyle name="Normal 5 5 2 5 3 2" xfId="18390"/>
    <cellStyle name="Normal 5 5 2 5 3 2 2" xfId="28641"/>
    <cellStyle name="Normal 5 5 2 5 3 3" xfId="14811"/>
    <cellStyle name="Normal 5 5 2 5 3 4" xfId="9554"/>
    <cellStyle name="Normal 5 5 2 5 3 5" xfId="23634"/>
    <cellStyle name="Normal 5 5 2 5 4" xfId="6346"/>
    <cellStyle name="Normal 5 5 2 5 4 2" xfId="15432"/>
    <cellStyle name="Normal 5 5 2 5 4 3" xfId="25436"/>
    <cellStyle name="Normal 5 5 2 5 5" xfId="11008"/>
    <cellStyle name="Normal 5 5 2 5 5 2" xfId="19835"/>
    <cellStyle name="Normal 5 5 2 5 5 3" xfId="30086"/>
    <cellStyle name="Normal 5 5 2 5 6" xfId="12454"/>
    <cellStyle name="Normal 5 5 2 5 6 2" xfId="24844"/>
    <cellStyle name="Normal 5 5 2 5 7" xfId="5752"/>
    <cellStyle name="Normal 5 5 2 5 8" xfId="20429"/>
    <cellStyle name="Normal 5 5 2 6" xfId="2429"/>
    <cellStyle name="Normal 5 5 2 6 2" xfId="16275"/>
    <cellStyle name="Normal 5 5 2 6 2 2" xfId="26319"/>
    <cellStyle name="Normal 5 5 2 6 3" xfId="12695"/>
    <cellStyle name="Normal 5 5 2 6 4" xfId="7232"/>
    <cellStyle name="Normal 5 5 2 6 5" xfId="21312"/>
    <cellStyle name="Normal 5 5 2 7" xfId="3847"/>
    <cellStyle name="Normal 5 5 2 7 2" xfId="17347"/>
    <cellStyle name="Normal 5 5 2 7 2 2" xfId="27598"/>
    <cellStyle name="Normal 5 5 2 7 3" xfId="13768"/>
    <cellStyle name="Normal 5 5 2 7 4" xfId="8511"/>
    <cellStyle name="Normal 5 5 2 7 5" xfId="22591"/>
    <cellStyle name="Normal 5 5 2 8" xfId="6072"/>
    <cellStyle name="Normal 5 5 2 8 2" xfId="15158"/>
    <cellStyle name="Normal 5 5 2 8 3" xfId="25162"/>
    <cellStyle name="Normal 5 5 2 9" xfId="9965"/>
    <cellStyle name="Normal 5 5 2 9 2" xfId="18792"/>
    <cellStyle name="Normal 5 5 2 9 3" xfId="29043"/>
    <cellStyle name="Normal 5 5 2_Degree data" xfId="1604"/>
    <cellStyle name="Normal 5 5 3" xfId="286"/>
    <cellStyle name="Normal 5 5 3 10" xfId="11366"/>
    <cellStyle name="Normal 5 5 3 10 2" xfId="23980"/>
    <cellStyle name="Normal 5 5 3 11" xfId="4888"/>
    <cellStyle name="Normal 5 5 3 12" xfId="651"/>
    <cellStyle name="Normal 5 5 3 13" xfId="20112"/>
    <cellStyle name="Normal 5 5 3 2" xfId="497"/>
    <cellStyle name="Normal 5 5 3 2 10" xfId="859"/>
    <cellStyle name="Normal 5 5 3 2 11" xfId="20317"/>
    <cellStyle name="Normal 5 5 3 2 2" xfId="1100"/>
    <cellStyle name="Normal 5 5 3 2 2 2" xfId="2830"/>
    <cellStyle name="Normal 5 5 3 2 2 2 2" xfId="16723"/>
    <cellStyle name="Normal 5 5 3 2 2 2 2 2" xfId="26942"/>
    <cellStyle name="Normal 5 5 3 2 2 2 3" xfId="13145"/>
    <cellStyle name="Normal 5 5 3 2 2 2 4" xfId="7855"/>
    <cellStyle name="Normal 5 5 3 2 2 2 5" xfId="21935"/>
    <cellStyle name="Normal 5 5 3 2 2 3" xfId="4102"/>
    <cellStyle name="Normal 5 5 3 2 2 3 2" xfId="17748"/>
    <cellStyle name="Normal 5 5 3 2 2 3 2 2" xfId="27999"/>
    <cellStyle name="Normal 5 5 3 2 2 3 3" xfId="14169"/>
    <cellStyle name="Normal 5 5 3 2 2 3 4" xfId="8912"/>
    <cellStyle name="Normal 5 5 3 2 2 3 5" xfId="22992"/>
    <cellStyle name="Normal 5 5 3 2 2 4" xfId="6971"/>
    <cellStyle name="Normal 5 5 3 2 2 4 2" xfId="16055"/>
    <cellStyle name="Normal 5 5 3 2 2 4 3" xfId="26059"/>
    <cellStyle name="Normal 5 5 3 2 2 5" xfId="10366"/>
    <cellStyle name="Normal 5 5 3 2 2 5 2" xfId="19193"/>
    <cellStyle name="Normal 5 5 3 2 2 5 3" xfId="29444"/>
    <cellStyle name="Normal 5 5 3 2 2 6" xfId="11811"/>
    <cellStyle name="Normal 5 5 3 2 2 6 2" xfId="24541"/>
    <cellStyle name="Normal 5 5 3 2 2 7" xfId="5449"/>
    <cellStyle name="Normal 5 5 3 2 2 8" xfId="21052"/>
    <cellStyle name="Normal 5 5 3 2 3" xfId="1457"/>
    <cellStyle name="Normal 5 5 3 2 3 2" xfId="3178"/>
    <cellStyle name="Normal 5 5 3 2 3 2 2" xfId="17188"/>
    <cellStyle name="Normal 5 5 3 2 3 2 2 2" xfId="27407"/>
    <cellStyle name="Normal 5 5 3 2 3 2 3" xfId="13609"/>
    <cellStyle name="Normal 5 5 3 2 3 2 4" xfId="8320"/>
    <cellStyle name="Normal 5 5 3 2 3 2 5" xfId="22400"/>
    <cellStyle name="Normal 5 5 3 2 3 3" xfId="4451"/>
    <cellStyle name="Normal 5 5 3 2 3 3 2" xfId="18096"/>
    <cellStyle name="Normal 5 5 3 2 3 3 2 2" xfId="28347"/>
    <cellStyle name="Normal 5 5 3 2 3 3 3" xfId="14517"/>
    <cellStyle name="Normal 5 5 3 2 3 3 4" xfId="9260"/>
    <cellStyle name="Normal 5 5 3 2 3 3 5" xfId="23340"/>
    <cellStyle name="Normal 5 5 3 2 3 4" xfId="6727"/>
    <cellStyle name="Normal 5 5 3 2 3 4 2" xfId="15811"/>
    <cellStyle name="Normal 5 5 3 2 3 4 3" xfId="25815"/>
    <cellStyle name="Normal 5 5 3 2 3 5" xfId="10714"/>
    <cellStyle name="Normal 5 5 3 2 3 5 2" xfId="19541"/>
    <cellStyle name="Normal 5 5 3 2 3 5 3" xfId="29792"/>
    <cellStyle name="Normal 5 5 3 2 3 6" xfId="12160"/>
    <cellStyle name="Normal 5 5 3 2 3 6 2" xfId="25006"/>
    <cellStyle name="Normal 5 5 3 2 3 7" xfId="5914"/>
    <cellStyle name="Normal 5 5 3 2 3 8" xfId="20808"/>
    <cellStyle name="Normal 5 5 3 2 4" xfId="2037"/>
    <cellStyle name="Normal 5 5 3 2 4 2" xfId="3634"/>
    <cellStyle name="Normal 5 5 3 2 4 2 2" xfId="18552"/>
    <cellStyle name="Normal 5 5 3 2 4 2 2 2" xfId="28803"/>
    <cellStyle name="Normal 5 5 3 2 4 2 3" xfId="14973"/>
    <cellStyle name="Normal 5 5 3 2 4 2 4" xfId="9716"/>
    <cellStyle name="Normal 5 5 3 2 4 2 5" xfId="23796"/>
    <cellStyle name="Normal 5 5 3 2 4 3" xfId="11170"/>
    <cellStyle name="Normal 5 5 3 2 4 3 2" xfId="19997"/>
    <cellStyle name="Normal 5 5 3 2 4 3 3" xfId="30248"/>
    <cellStyle name="Normal 5 5 3 2 4 4" xfId="12616"/>
    <cellStyle name="Normal 5 5 3 2 4 4 2" xfId="26698"/>
    <cellStyle name="Normal 5 5 3 2 4 5" xfId="7611"/>
    <cellStyle name="Normal 5 5 3 2 4 6" xfId="21691"/>
    <cellStyle name="Normal 5 5 3 2 5" xfId="2591"/>
    <cellStyle name="Normal 5 5 3 2 5 2" xfId="17509"/>
    <cellStyle name="Normal 5 5 3 2 5 2 2" xfId="27760"/>
    <cellStyle name="Normal 5 5 3 2 5 3" xfId="13930"/>
    <cellStyle name="Normal 5 5 3 2 5 4" xfId="8673"/>
    <cellStyle name="Normal 5 5 3 2 5 5" xfId="22753"/>
    <cellStyle name="Normal 5 5 3 2 6" xfId="6234"/>
    <cellStyle name="Normal 5 5 3 2 6 2" xfId="15320"/>
    <cellStyle name="Normal 5 5 3 2 6 3" xfId="25324"/>
    <cellStyle name="Normal 5 5 3 2 7" xfId="10127"/>
    <cellStyle name="Normal 5 5 3 2 7 2" xfId="18954"/>
    <cellStyle name="Normal 5 5 3 2 7 3" xfId="29205"/>
    <cellStyle name="Normal 5 5 3 2 8" xfId="11571"/>
    <cellStyle name="Normal 5 5 3 2 8 2" xfId="24297"/>
    <cellStyle name="Normal 5 5 3 2 9" xfId="5205"/>
    <cellStyle name="Normal 5 5 3 2_Degree data" xfId="1649"/>
    <cellStyle name="Normal 5 5 3 3" xfId="1099"/>
    <cellStyle name="Normal 5 5 3 3 2" xfId="2829"/>
    <cellStyle name="Normal 5 5 3 3 2 2" xfId="16420"/>
    <cellStyle name="Normal 5 5 3 3 2 2 2" xfId="26493"/>
    <cellStyle name="Normal 5 5 3 3 2 3" xfId="12739"/>
    <cellStyle name="Normal 5 5 3 3 2 4" xfId="7406"/>
    <cellStyle name="Normal 5 5 3 3 2 5" xfId="21486"/>
    <cellStyle name="Normal 5 5 3 3 3" xfId="4101"/>
    <cellStyle name="Normal 5 5 3 3 3 2" xfId="17747"/>
    <cellStyle name="Normal 5 5 3 3 3 2 2" xfId="27998"/>
    <cellStyle name="Normal 5 5 3 3 3 3" xfId="14168"/>
    <cellStyle name="Normal 5 5 3 3 3 4" xfId="8911"/>
    <cellStyle name="Normal 5 5 3 3 3 5" xfId="22991"/>
    <cellStyle name="Normal 5 5 3 3 4" xfId="6522"/>
    <cellStyle name="Normal 5 5 3 3 4 2" xfId="15606"/>
    <cellStyle name="Normal 5 5 3 3 4 3" xfId="25610"/>
    <cellStyle name="Normal 5 5 3 3 5" xfId="10365"/>
    <cellStyle name="Normal 5 5 3 3 5 2" xfId="19192"/>
    <cellStyle name="Normal 5 5 3 3 5 3" xfId="29443"/>
    <cellStyle name="Normal 5 5 3 3 6" xfId="11810"/>
    <cellStyle name="Normal 5 5 3 3 6 2" xfId="24092"/>
    <cellStyle name="Normal 5 5 3 3 7" xfId="5000"/>
    <cellStyle name="Normal 5 5 3 3 8" xfId="20603"/>
    <cellStyle name="Normal 5 5 3 4" xfId="1456"/>
    <cellStyle name="Normal 5 5 3 4 2" xfId="3177"/>
    <cellStyle name="Normal 5 5 3 4 2 2" xfId="16722"/>
    <cellStyle name="Normal 5 5 3 4 2 2 2" xfId="26941"/>
    <cellStyle name="Normal 5 5 3 4 2 3" xfId="13144"/>
    <cellStyle name="Normal 5 5 3 4 2 4" xfId="7854"/>
    <cellStyle name="Normal 5 5 3 4 2 5" xfId="21934"/>
    <cellStyle name="Normal 5 5 3 4 3" xfId="4450"/>
    <cellStyle name="Normal 5 5 3 4 3 2" xfId="18095"/>
    <cellStyle name="Normal 5 5 3 4 3 2 2" xfId="28346"/>
    <cellStyle name="Normal 5 5 3 4 3 3" xfId="14516"/>
    <cellStyle name="Normal 5 5 3 4 3 4" xfId="9259"/>
    <cellStyle name="Normal 5 5 3 4 3 5" xfId="23339"/>
    <cellStyle name="Normal 5 5 3 4 4" xfId="6970"/>
    <cellStyle name="Normal 5 5 3 4 4 2" xfId="16054"/>
    <cellStyle name="Normal 5 5 3 4 4 3" xfId="26058"/>
    <cellStyle name="Normal 5 5 3 4 5" xfId="10713"/>
    <cellStyle name="Normal 5 5 3 4 5 2" xfId="19540"/>
    <cellStyle name="Normal 5 5 3 4 5 3" xfId="29791"/>
    <cellStyle name="Normal 5 5 3 4 6" xfId="12159"/>
    <cellStyle name="Normal 5 5 3 4 6 2" xfId="24540"/>
    <cellStyle name="Normal 5 5 3 4 7" xfId="5448"/>
    <cellStyle name="Normal 5 5 3 4 8" xfId="21051"/>
    <cellStyle name="Normal 5 5 3 5" xfId="1826"/>
    <cellStyle name="Normal 5 5 3 5 2" xfId="3429"/>
    <cellStyle name="Normal 5 5 3 5 2 2" xfId="16983"/>
    <cellStyle name="Normal 5 5 3 5 2 2 2" xfId="27202"/>
    <cellStyle name="Normal 5 5 3 5 2 3" xfId="13404"/>
    <cellStyle name="Normal 5 5 3 5 2 4" xfId="8115"/>
    <cellStyle name="Normal 5 5 3 5 2 5" xfId="22195"/>
    <cellStyle name="Normal 5 5 3 5 3" xfId="4642"/>
    <cellStyle name="Normal 5 5 3 5 3 2" xfId="18347"/>
    <cellStyle name="Normal 5 5 3 5 3 2 2" xfId="28598"/>
    <cellStyle name="Normal 5 5 3 5 3 3" xfId="14768"/>
    <cellStyle name="Normal 5 5 3 5 3 4" xfId="9511"/>
    <cellStyle name="Normal 5 5 3 5 3 5" xfId="23591"/>
    <cellStyle name="Normal 5 5 3 5 4" xfId="6408"/>
    <cellStyle name="Normal 5 5 3 5 4 2" xfId="15494"/>
    <cellStyle name="Normal 5 5 3 5 4 3" xfId="25498"/>
    <cellStyle name="Normal 5 5 3 5 5" xfId="10965"/>
    <cellStyle name="Normal 5 5 3 5 5 2" xfId="19792"/>
    <cellStyle name="Normal 5 5 3 5 5 3" xfId="30043"/>
    <cellStyle name="Normal 5 5 3 5 6" xfId="12411"/>
    <cellStyle name="Normal 5 5 3 5 6 2" xfId="24801"/>
    <cellStyle name="Normal 5 5 3 5 7" xfId="5709"/>
    <cellStyle name="Normal 5 5 3 5 8" xfId="20491"/>
    <cellStyle name="Normal 5 5 3 6" xfId="2386"/>
    <cellStyle name="Normal 5 5 3 6 2" xfId="16337"/>
    <cellStyle name="Normal 5 5 3 6 2 2" xfId="26381"/>
    <cellStyle name="Normal 5 5 3 6 3" xfId="12760"/>
    <cellStyle name="Normal 5 5 3 6 4" xfId="7294"/>
    <cellStyle name="Normal 5 5 3 6 5" xfId="21374"/>
    <cellStyle name="Normal 5 5 3 7" xfId="3805"/>
    <cellStyle name="Normal 5 5 3 7 2" xfId="17304"/>
    <cellStyle name="Normal 5 5 3 7 2 2" xfId="27555"/>
    <cellStyle name="Normal 5 5 3 7 3" xfId="13725"/>
    <cellStyle name="Normal 5 5 3 7 4" xfId="8468"/>
    <cellStyle name="Normal 5 5 3 7 5" xfId="22548"/>
    <cellStyle name="Normal 5 5 3 8" xfId="6029"/>
    <cellStyle name="Normal 5 5 3 8 2" xfId="15115"/>
    <cellStyle name="Normal 5 5 3 8 3" xfId="25119"/>
    <cellStyle name="Normal 5 5 3 9" xfId="9922"/>
    <cellStyle name="Normal 5 5 3 9 2" xfId="18749"/>
    <cellStyle name="Normal 5 5 3 9 3" xfId="29000"/>
    <cellStyle name="Normal 5 5 3_Degree data" xfId="1666"/>
    <cellStyle name="Normal 5 5 4" xfId="389"/>
    <cellStyle name="Normal 5 5 4 10" xfId="752"/>
    <cellStyle name="Normal 5 5 4 11" xfId="20212"/>
    <cellStyle name="Normal 5 5 4 2" xfId="1101"/>
    <cellStyle name="Normal 5 5 4 2 2" xfId="2831"/>
    <cellStyle name="Normal 5 5 4 2 2 2" xfId="16724"/>
    <cellStyle name="Normal 5 5 4 2 2 2 2" xfId="26943"/>
    <cellStyle name="Normal 5 5 4 2 2 3" xfId="13146"/>
    <cellStyle name="Normal 5 5 4 2 2 4" xfId="7856"/>
    <cellStyle name="Normal 5 5 4 2 2 5" xfId="21936"/>
    <cellStyle name="Normal 5 5 4 2 3" xfId="4103"/>
    <cellStyle name="Normal 5 5 4 2 3 2" xfId="17749"/>
    <cellStyle name="Normal 5 5 4 2 3 2 2" xfId="28000"/>
    <cellStyle name="Normal 5 5 4 2 3 3" xfId="14170"/>
    <cellStyle name="Normal 5 5 4 2 3 4" xfId="8913"/>
    <cellStyle name="Normal 5 5 4 2 3 5" xfId="22993"/>
    <cellStyle name="Normal 5 5 4 2 4" xfId="6972"/>
    <cellStyle name="Normal 5 5 4 2 4 2" xfId="16056"/>
    <cellStyle name="Normal 5 5 4 2 4 3" xfId="26060"/>
    <cellStyle name="Normal 5 5 4 2 5" xfId="10367"/>
    <cellStyle name="Normal 5 5 4 2 5 2" xfId="19194"/>
    <cellStyle name="Normal 5 5 4 2 5 3" xfId="29445"/>
    <cellStyle name="Normal 5 5 4 2 6" xfId="11812"/>
    <cellStyle name="Normal 5 5 4 2 6 2" xfId="24542"/>
    <cellStyle name="Normal 5 5 4 2 7" xfId="5450"/>
    <cellStyle name="Normal 5 5 4 2 8" xfId="21053"/>
    <cellStyle name="Normal 5 5 4 3" xfId="1458"/>
    <cellStyle name="Normal 5 5 4 3 2" xfId="3179"/>
    <cellStyle name="Normal 5 5 4 3 2 2" xfId="17083"/>
    <cellStyle name="Normal 5 5 4 3 2 2 2" xfId="27302"/>
    <cellStyle name="Normal 5 5 4 3 2 3" xfId="13504"/>
    <cellStyle name="Normal 5 5 4 3 2 4" xfId="8215"/>
    <cellStyle name="Normal 5 5 4 3 2 5" xfId="22295"/>
    <cellStyle name="Normal 5 5 4 3 3" xfId="4452"/>
    <cellStyle name="Normal 5 5 4 3 3 2" xfId="18097"/>
    <cellStyle name="Normal 5 5 4 3 3 2 2" xfId="28348"/>
    <cellStyle name="Normal 5 5 4 3 3 3" xfId="14518"/>
    <cellStyle name="Normal 5 5 4 3 3 4" xfId="9261"/>
    <cellStyle name="Normal 5 5 4 3 3 5" xfId="23341"/>
    <cellStyle name="Normal 5 5 4 3 4" xfId="6622"/>
    <cellStyle name="Normal 5 5 4 3 4 2" xfId="15706"/>
    <cellStyle name="Normal 5 5 4 3 4 3" xfId="25710"/>
    <cellStyle name="Normal 5 5 4 3 5" xfId="10715"/>
    <cellStyle name="Normal 5 5 4 3 5 2" xfId="19542"/>
    <cellStyle name="Normal 5 5 4 3 5 3" xfId="29793"/>
    <cellStyle name="Normal 5 5 4 3 6" xfId="12161"/>
    <cellStyle name="Normal 5 5 4 3 6 2" xfId="24901"/>
    <cellStyle name="Normal 5 5 4 3 7" xfId="5809"/>
    <cellStyle name="Normal 5 5 4 3 8" xfId="20703"/>
    <cellStyle name="Normal 5 5 4 4" xfId="1929"/>
    <cellStyle name="Normal 5 5 4 4 2" xfId="3529"/>
    <cellStyle name="Normal 5 5 4 4 2 2" xfId="18447"/>
    <cellStyle name="Normal 5 5 4 4 2 2 2" xfId="28698"/>
    <cellStyle name="Normal 5 5 4 4 2 3" xfId="14868"/>
    <cellStyle name="Normal 5 5 4 4 2 4" xfId="9611"/>
    <cellStyle name="Normal 5 5 4 4 2 5" xfId="23691"/>
    <cellStyle name="Normal 5 5 4 4 3" xfId="11065"/>
    <cellStyle name="Normal 5 5 4 4 3 2" xfId="19892"/>
    <cellStyle name="Normal 5 5 4 4 3 3" xfId="30143"/>
    <cellStyle name="Normal 5 5 4 4 4" xfId="12511"/>
    <cellStyle name="Normal 5 5 4 4 4 2" xfId="26593"/>
    <cellStyle name="Normal 5 5 4 4 5" xfId="7506"/>
    <cellStyle name="Normal 5 5 4 4 6" xfId="21586"/>
    <cellStyle name="Normal 5 5 4 5" xfId="2486"/>
    <cellStyle name="Normal 5 5 4 5 2" xfId="17404"/>
    <cellStyle name="Normal 5 5 4 5 2 2" xfId="27655"/>
    <cellStyle name="Normal 5 5 4 5 3" xfId="13825"/>
    <cellStyle name="Normal 5 5 4 5 4" xfId="8568"/>
    <cellStyle name="Normal 5 5 4 5 5" xfId="22648"/>
    <cellStyle name="Normal 5 5 4 6" xfId="6129"/>
    <cellStyle name="Normal 5 5 4 6 2" xfId="15215"/>
    <cellStyle name="Normal 5 5 4 6 3" xfId="25219"/>
    <cellStyle name="Normal 5 5 4 7" xfId="10022"/>
    <cellStyle name="Normal 5 5 4 7 2" xfId="18849"/>
    <cellStyle name="Normal 5 5 4 7 3" xfId="29100"/>
    <cellStyle name="Normal 5 5 4 8" xfId="11466"/>
    <cellStyle name="Normal 5 5 4 8 2" xfId="24192"/>
    <cellStyle name="Normal 5 5 4 9" xfId="5100"/>
    <cellStyle name="Normal 5 5 4_Degree data" xfId="1677"/>
    <cellStyle name="Normal 5 5 5" xfId="218"/>
    <cellStyle name="Normal 5 5 5 2" xfId="2826"/>
    <cellStyle name="Normal 5 5 5 2 2" xfId="16377"/>
    <cellStyle name="Normal 5 5 5 2 2 2" xfId="26434"/>
    <cellStyle name="Normal 5 5 5 2 3" xfId="12881"/>
    <cellStyle name="Normal 5 5 5 2 4" xfId="7347"/>
    <cellStyle name="Normal 5 5 5 2 5" xfId="21427"/>
    <cellStyle name="Normal 5 5 5 3" xfId="4098"/>
    <cellStyle name="Normal 5 5 5 3 2" xfId="17744"/>
    <cellStyle name="Normal 5 5 5 3 2 2" xfId="27995"/>
    <cellStyle name="Normal 5 5 5 3 3" xfId="14165"/>
    <cellStyle name="Normal 5 5 5 3 4" xfId="8908"/>
    <cellStyle name="Normal 5 5 5 3 5" xfId="22988"/>
    <cellStyle name="Normal 5 5 5 4" xfId="6463"/>
    <cellStyle name="Normal 5 5 5 4 2" xfId="15547"/>
    <cellStyle name="Normal 5 5 5 4 3" xfId="25551"/>
    <cellStyle name="Normal 5 5 5 5" xfId="10362"/>
    <cellStyle name="Normal 5 5 5 5 2" xfId="19189"/>
    <cellStyle name="Normal 5 5 5 5 3" xfId="29440"/>
    <cellStyle name="Normal 5 5 5 6" xfId="11807"/>
    <cellStyle name="Normal 5 5 5 6 2" xfId="24033"/>
    <cellStyle name="Normal 5 5 5 7" xfId="4941"/>
    <cellStyle name="Normal 5 5 5 8" xfId="1096"/>
    <cellStyle name="Normal 5 5 5 9" xfId="20544"/>
    <cellStyle name="Normal 5 5 6" xfId="1453"/>
    <cellStyle name="Normal 5 5 6 2" xfId="3174"/>
    <cellStyle name="Normal 5 5 6 2 2" xfId="16719"/>
    <cellStyle name="Normal 5 5 6 2 2 2" xfId="26938"/>
    <cellStyle name="Normal 5 5 6 2 3" xfId="13141"/>
    <cellStyle name="Normal 5 5 6 2 4" xfId="7851"/>
    <cellStyle name="Normal 5 5 6 2 5" xfId="21931"/>
    <cellStyle name="Normal 5 5 6 3" xfId="4447"/>
    <cellStyle name="Normal 5 5 6 3 2" xfId="18092"/>
    <cellStyle name="Normal 5 5 6 3 2 2" xfId="28343"/>
    <cellStyle name="Normal 5 5 6 3 3" xfId="14513"/>
    <cellStyle name="Normal 5 5 6 3 4" xfId="9256"/>
    <cellStyle name="Normal 5 5 6 3 5" xfId="23336"/>
    <cellStyle name="Normal 5 5 6 4" xfId="6967"/>
    <cellStyle name="Normal 5 5 6 4 2" xfId="16051"/>
    <cellStyle name="Normal 5 5 6 4 3" xfId="26055"/>
    <cellStyle name="Normal 5 5 6 5" xfId="10710"/>
    <cellStyle name="Normal 5 5 6 5 2" xfId="19537"/>
    <cellStyle name="Normal 5 5 6 5 3" xfId="29788"/>
    <cellStyle name="Normal 5 5 6 6" xfId="12156"/>
    <cellStyle name="Normal 5 5 6 6 2" xfId="24537"/>
    <cellStyle name="Normal 5 5 6 7" xfId="5445"/>
    <cellStyle name="Normal 5 5 6 8" xfId="21048"/>
    <cellStyle name="Normal 5 5 7" xfId="1758"/>
    <cellStyle name="Normal 5 5 7 2" xfId="3370"/>
    <cellStyle name="Normal 5 5 7 2 2" xfId="16924"/>
    <cellStyle name="Normal 5 5 7 2 2 2" xfId="27143"/>
    <cellStyle name="Normal 5 5 7 2 3" xfId="13346"/>
    <cellStyle name="Normal 5 5 7 2 4" xfId="8056"/>
    <cellStyle name="Normal 5 5 7 2 5" xfId="22136"/>
    <cellStyle name="Normal 5 5 7 3" xfId="4600"/>
    <cellStyle name="Normal 5 5 7 3 2" xfId="18288"/>
    <cellStyle name="Normal 5 5 7 3 2 2" xfId="28539"/>
    <cellStyle name="Normal 5 5 7 3 3" xfId="14709"/>
    <cellStyle name="Normal 5 5 7 3 4" xfId="9452"/>
    <cellStyle name="Normal 5 5 7 3 5" xfId="23532"/>
    <cellStyle name="Normal 5 5 7 4" xfId="6302"/>
    <cellStyle name="Normal 5 5 7 4 2" xfId="15388"/>
    <cellStyle name="Normal 5 5 7 4 3" xfId="25392"/>
    <cellStyle name="Normal 5 5 7 5" xfId="10906"/>
    <cellStyle name="Normal 5 5 7 5 2" xfId="19733"/>
    <cellStyle name="Normal 5 5 7 5 3" xfId="29984"/>
    <cellStyle name="Normal 5 5 7 6" xfId="12352"/>
    <cellStyle name="Normal 5 5 7 6 2" xfId="24742"/>
    <cellStyle name="Normal 5 5 7 7" xfId="5650"/>
    <cellStyle name="Normal 5 5 7 8" xfId="20385"/>
    <cellStyle name="Normal 5 5 8" xfId="2327"/>
    <cellStyle name="Normal 5 5 8 2" xfId="9863"/>
    <cellStyle name="Normal 5 5 8 2 2" xfId="18690"/>
    <cellStyle name="Normal 5 5 8 2 3" xfId="28941"/>
    <cellStyle name="Normal 5 5 8 3" xfId="11307"/>
    <cellStyle name="Normal 5 5 8 3 2" xfId="26276"/>
    <cellStyle name="Normal 5 5 8 4" xfId="7189"/>
    <cellStyle name="Normal 5 5 8 5" xfId="21269"/>
    <cellStyle name="Normal 5 5 9" xfId="2251"/>
    <cellStyle name="Normal 5 5 9 2" xfId="17243"/>
    <cellStyle name="Normal 5 5 9 2 2" xfId="27494"/>
    <cellStyle name="Normal 5 5 9 3" xfId="13664"/>
    <cellStyle name="Normal 5 5 9 4" xfId="8407"/>
    <cellStyle name="Normal 5 5 9 5" xfId="22487"/>
    <cellStyle name="Normal 5 5_Degree data" xfId="1715"/>
    <cellStyle name="Normal 5 6" xfId="194"/>
    <cellStyle name="Normal 5 6 10" xfId="11400"/>
    <cellStyle name="Normal 5 6 10 2" xfId="23909"/>
    <cellStyle name="Normal 5 6 11" xfId="4817"/>
    <cellStyle name="Normal 5 6 12" xfId="686"/>
    <cellStyle name="Normal 5 6 13" xfId="20146"/>
    <cellStyle name="Normal 5 6 2" xfId="424"/>
    <cellStyle name="Normal 5 6 2 10" xfId="787"/>
    <cellStyle name="Normal 5 6 2 11" xfId="20246"/>
    <cellStyle name="Normal 5 6 2 2" xfId="1103"/>
    <cellStyle name="Normal 5 6 2 2 2" xfId="2833"/>
    <cellStyle name="Normal 5 6 2 2 2 2" xfId="16726"/>
    <cellStyle name="Normal 5 6 2 2 2 2 2" xfId="26945"/>
    <cellStyle name="Normal 5 6 2 2 2 3" xfId="13148"/>
    <cellStyle name="Normal 5 6 2 2 2 4" xfId="7858"/>
    <cellStyle name="Normal 5 6 2 2 2 5" xfId="21938"/>
    <cellStyle name="Normal 5 6 2 2 3" xfId="4105"/>
    <cellStyle name="Normal 5 6 2 2 3 2" xfId="17751"/>
    <cellStyle name="Normal 5 6 2 2 3 2 2" xfId="28002"/>
    <cellStyle name="Normal 5 6 2 2 3 3" xfId="14172"/>
    <cellStyle name="Normal 5 6 2 2 3 4" xfId="8915"/>
    <cellStyle name="Normal 5 6 2 2 3 5" xfId="22995"/>
    <cellStyle name="Normal 5 6 2 2 4" xfId="6974"/>
    <cellStyle name="Normal 5 6 2 2 4 2" xfId="16058"/>
    <cellStyle name="Normal 5 6 2 2 4 3" xfId="26062"/>
    <cellStyle name="Normal 5 6 2 2 5" xfId="10369"/>
    <cellStyle name="Normal 5 6 2 2 5 2" xfId="19196"/>
    <cellStyle name="Normal 5 6 2 2 5 3" xfId="29447"/>
    <cellStyle name="Normal 5 6 2 2 6" xfId="11814"/>
    <cellStyle name="Normal 5 6 2 2 6 2" xfId="24544"/>
    <cellStyle name="Normal 5 6 2 2 7" xfId="5452"/>
    <cellStyle name="Normal 5 6 2 2 8" xfId="21055"/>
    <cellStyle name="Normal 5 6 2 3" xfId="1460"/>
    <cellStyle name="Normal 5 6 2 3 2" xfId="3181"/>
    <cellStyle name="Normal 5 6 2 3 2 2" xfId="17117"/>
    <cellStyle name="Normal 5 6 2 3 2 2 2" xfId="27336"/>
    <cellStyle name="Normal 5 6 2 3 2 3" xfId="13538"/>
    <cellStyle name="Normal 5 6 2 3 2 4" xfId="8249"/>
    <cellStyle name="Normal 5 6 2 3 2 5" xfId="22329"/>
    <cellStyle name="Normal 5 6 2 3 3" xfId="4454"/>
    <cellStyle name="Normal 5 6 2 3 3 2" xfId="18099"/>
    <cellStyle name="Normal 5 6 2 3 3 2 2" xfId="28350"/>
    <cellStyle name="Normal 5 6 2 3 3 3" xfId="14520"/>
    <cellStyle name="Normal 5 6 2 3 3 4" xfId="9263"/>
    <cellStyle name="Normal 5 6 2 3 3 5" xfId="23343"/>
    <cellStyle name="Normal 5 6 2 3 4" xfId="6656"/>
    <cellStyle name="Normal 5 6 2 3 4 2" xfId="15740"/>
    <cellStyle name="Normal 5 6 2 3 4 3" xfId="25744"/>
    <cellStyle name="Normal 5 6 2 3 5" xfId="10717"/>
    <cellStyle name="Normal 5 6 2 3 5 2" xfId="19544"/>
    <cellStyle name="Normal 5 6 2 3 5 3" xfId="29795"/>
    <cellStyle name="Normal 5 6 2 3 6" xfId="12163"/>
    <cellStyle name="Normal 5 6 2 3 6 2" xfId="24935"/>
    <cellStyle name="Normal 5 6 2 3 7" xfId="5843"/>
    <cellStyle name="Normal 5 6 2 3 8" xfId="20737"/>
    <cellStyle name="Normal 5 6 2 4" xfId="1964"/>
    <cellStyle name="Normal 5 6 2 4 2" xfId="3563"/>
    <cellStyle name="Normal 5 6 2 4 2 2" xfId="18481"/>
    <cellStyle name="Normal 5 6 2 4 2 2 2" xfId="28732"/>
    <cellStyle name="Normal 5 6 2 4 2 3" xfId="14902"/>
    <cellStyle name="Normal 5 6 2 4 2 4" xfId="9645"/>
    <cellStyle name="Normal 5 6 2 4 2 5" xfId="23725"/>
    <cellStyle name="Normal 5 6 2 4 3" xfId="11099"/>
    <cellStyle name="Normal 5 6 2 4 3 2" xfId="19926"/>
    <cellStyle name="Normal 5 6 2 4 3 3" xfId="30177"/>
    <cellStyle name="Normal 5 6 2 4 4" xfId="12545"/>
    <cellStyle name="Normal 5 6 2 4 4 2" xfId="26627"/>
    <cellStyle name="Normal 5 6 2 4 5" xfId="7540"/>
    <cellStyle name="Normal 5 6 2 4 6" xfId="21620"/>
    <cellStyle name="Normal 5 6 2 5" xfId="2520"/>
    <cellStyle name="Normal 5 6 2 5 2" xfId="17438"/>
    <cellStyle name="Normal 5 6 2 5 2 2" xfId="27689"/>
    <cellStyle name="Normal 5 6 2 5 3" xfId="13859"/>
    <cellStyle name="Normal 5 6 2 5 4" xfId="8602"/>
    <cellStyle name="Normal 5 6 2 5 5" xfId="22682"/>
    <cellStyle name="Normal 5 6 2 6" xfId="6163"/>
    <cellStyle name="Normal 5 6 2 6 2" xfId="15249"/>
    <cellStyle name="Normal 5 6 2 6 3" xfId="25253"/>
    <cellStyle name="Normal 5 6 2 7" xfId="10056"/>
    <cellStyle name="Normal 5 6 2 7 2" xfId="18883"/>
    <cellStyle name="Normal 5 6 2 7 3" xfId="29134"/>
    <cellStyle name="Normal 5 6 2 8" xfId="11500"/>
    <cellStyle name="Normal 5 6 2 8 2" xfId="24226"/>
    <cellStyle name="Normal 5 6 2 9" xfId="5134"/>
    <cellStyle name="Normal 5 6 2_Degree data" xfId="1717"/>
    <cellStyle name="Normal 5 6 3" xfId="322"/>
    <cellStyle name="Normal 5 6 3 2" xfId="2832"/>
    <cellStyle name="Normal 5 6 3 2 2" xfId="16454"/>
    <cellStyle name="Normal 5 6 3 2 2 2" xfId="26527"/>
    <cellStyle name="Normal 5 6 3 2 3" xfId="12730"/>
    <cellStyle name="Normal 5 6 3 2 4" xfId="7440"/>
    <cellStyle name="Normal 5 6 3 2 5" xfId="21520"/>
    <cellStyle name="Normal 5 6 3 3" xfId="4104"/>
    <cellStyle name="Normal 5 6 3 3 2" xfId="17750"/>
    <cellStyle name="Normal 5 6 3 3 2 2" xfId="28001"/>
    <cellStyle name="Normal 5 6 3 3 3" xfId="14171"/>
    <cellStyle name="Normal 5 6 3 3 4" xfId="8914"/>
    <cellStyle name="Normal 5 6 3 3 5" xfId="22994"/>
    <cellStyle name="Normal 5 6 3 4" xfId="6556"/>
    <cellStyle name="Normal 5 6 3 4 2" xfId="15640"/>
    <cellStyle name="Normal 5 6 3 4 3" xfId="25644"/>
    <cellStyle name="Normal 5 6 3 5" xfId="10368"/>
    <cellStyle name="Normal 5 6 3 5 2" xfId="19195"/>
    <cellStyle name="Normal 5 6 3 5 3" xfId="29446"/>
    <cellStyle name="Normal 5 6 3 6" xfId="11813"/>
    <cellStyle name="Normal 5 6 3 6 2" xfId="24126"/>
    <cellStyle name="Normal 5 6 3 7" xfId="5034"/>
    <cellStyle name="Normal 5 6 3 8" xfId="1102"/>
    <cellStyle name="Normal 5 6 3 9" xfId="20637"/>
    <cellStyle name="Normal 5 6 4" xfId="1459"/>
    <cellStyle name="Normal 5 6 4 2" xfId="3180"/>
    <cellStyle name="Normal 5 6 4 2 2" xfId="16725"/>
    <cellStyle name="Normal 5 6 4 2 2 2" xfId="26944"/>
    <cellStyle name="Normal 5 6 4 2 3" xfId="13147"/>
    <cellStyle name="Normal 5 6 4 2 4" xfId="7857"/>
    <cellStyle name="Normal 5 6 4 2 5" xfId="21937"/>
    <cellStyle name="Normal 5 6 4 3" xfId="4453"/>
    <cellStyle name="Normal 5 6 4 3 2" xfId="18098"/>
    <cellStyle name="Normal 5 6 4 3 2 2" xfId="28349"/>
    <cellStyle name="Normal 5 6 4 3 3" xfId="14519"/>
    <cellStyle name="Normal 5 6 4 3 4" xfId="9262"/>
    <cellStyle name="Normal 5 6 4 3 5" xfId="23342"/>
    <cellStyle name="Normal 5 6 4 4" xfId="6973"/>
    <cellStyle name="Normal 5 6 4 4 2" xfId="16057"/>
    <cellStyle name="Normal 5 6 4 4 3" xfId="26061"/>
    <cellStyle name="Normal 5 6 4 5" xfId="10716"/>
    <cellStyle name="Normal 5 6 4 5 2" xfId="19543"/>
    <cellStyle name="Normal 5 6 4 5 3" xfId="29794"/>
    <cellStyle name="Normal 5 6 4 6" xfId="12162"/>
    <cellStyle name="Normal 5 6 4 6 2" xfId="24543"/>
    <cellStyle name="Normal 5 6 4 7" xfId="5451"/>
    <cellStyle name="Normal 5 6 4 8" xfId="21054"/>
    <cellStyle name="Normal 5 6 5" xfId="1862"/>
    <cellStyle name="Normal 5 6 5 2" xfId="3463"/>
    <cellStyle name="Normal 5 6 5 2 2" xfId="17017"/>
    <cellStyle name="Normal 5 6 5 2 2 2" xfId="27236"/>
    <cellStyle name="Normal 5 6 5 2 3" xfId="13438"/>
    <cellStyle name="Normal 5 6 5 2 4" xfId="8149"/>
    <cellStyle name="Normal 5 6 5 2 5" xfId="22229"/>
    <cellStyle name="Normal 5 6 5 3" xfId="4676"/>
    <cellStyle name="Normal 5 6 5 3 2" xfId="18381"/>
    <cellStyle name="Normal 5 6 5 3 2 2" xfId="28632"/>
    <cellStyle name="Normal 5 6 5 3 3" xfId="14802"/>
    <cellStyle name="Normal 5 6 5 3 4" xfId="9545"/>
    <cellStyle name="Normal 5 6 5 3 5" xfId="23625"/>
    <cellStyle name="Normal 5 6 5 4" xfId="6337"/>
    <cellStyle name="Normal 5 6 5 4 2" xfId="15423"/>
    <cellStyle name="Normal 5 6 5 4 3" xfId="25427"/>
    <cellStyle name="Normal 5 6 5 5" xfId="10999"/>
    <cellStyle name="Normal 5 6 5 5 2" xfId="19826"/>
    <cellStyle name="Normal 5 6 5 5 3" xfId="30077"/>
    <cellStyle name="Normal 5 6 5 6" xfId="12445"/>
    <cellStyle name="Normal 5 6 5 6 2" xfId="24835"/>
    <cellStyle name="Normal 5 6 5 7" xfId="5743"/>
    <cellStyle name="Normal 5 6 5 8" xfId="20420"/>
    <cellStyle name="Normal 5 6 6" xfId="2420"/>
    <cellStyle name="Normal 5 6 6 2" xfId="16266"/>
    <cellStyle name="Normal 5 6 6 2 2" xfId="26310"/>
    <cellStyle name="Normal 5 6 6 3" xfId="12843"/>
    <cellStyle name="Normal 5 6 6 4" xfId="7223"/>
    <cellStyle name="Normal 5 6 6 5" xfId="21303"/>
    <cellStyle name="Normal 5 6 7" xfId="3838"/>
    <cellStyle name="Normal 5 6 7 2" xfId="17338"/>
    <cellStyle name="Normal 5 6 7 2 2" xfId="27589"/>
    <cellStyle name="Normal 5 6 7 3" xfId="13759"/>
    <cellStyle name="Normal 5 6 7 4" xfId="8502"/>
    <cellStyle name="Normal 5 6 7 5" xfId="22582"/>
    <cellStyle name="Normal 5 6 8" xfId="6063"/>
    <cellStyle name="Normal 5 6 8 2" xfId="15149"/>
    <cellStyle name="Normal 5 6 8 3" xfId="25153"/>
    <cellStyle name="Normal 5 6 9" xfId="9956"/>
    <cellStyle name="Normal 5 6 9 2" xfId="18783"/>
    <cellStyle name="Normal 5 6 9 3" xfId="29034"/>
    <cellStyle name="Normal 5 6_Degree data" xfId="1694"/>
    <cellStyle name="Normal 5 7" xfId="532"/>
    <cellStyle name="Normal 5 7 10" xfId="4922"/>
    <cellStyle name="Normal 5 7 11" xfId="893"/>
    <cellStyle name="Normal 5 7 12" xfId="20351"/>
    <cellStyle name="Normal 5 7 2" xfId="1104"/>
    <cellStyle name="Normal 5 7 2 2" xfId="2834"/>
    <cellStyle name="Normal 5 7 2 2 2" xfId="16514"/>
    <cellStyle name="Normal 5 7 2 2 2 2" xfId="26732"/>
    <cellStyle name="Normal 5 7 2 2 3" xfId="12936"/>
    <cellStyle name="Normal 5 7 2 2 4" xfId="7645"/>
    <cellStyle name="Normal 5 7 2 2 5" xfId="21725"/>
    <cellStyle name="Normal 5 7 2 3" xfId="4106"/>
    <cellStyle name="Normal 5 7 2 3 2" xfId="17752"/>
    <cellStyle name="Normal 5 7 2 3 2 2" xfId="28003"/>
    <cellStyle name="Normal 5 7 2 3 3" xfId="14173"/>
    <cellStyle name="Normal 5 7 2 3 4" xfId="8916"/>
    <cellStyle name="Normal 5 7 2 3 5" xfId="22996"/>
    <cellStyle name="Normal 5 7 2 4" xfId="6761"/>
    <cellStyle name="Normal 5 7 2 4 2" xfId="15845"/>
    <cellStyle name="Normal 5 7 2 4 3" xfId="25849"/>
    <cellStyle name="Normal 5 7 2 5" xfId="10370"/>
    <cellStyle name="Normal 5 7 2 5 2" xfId="19197"/>
    <cellStyle name="Normal 5 7 2 5 3" xfId="29448"/>
    <cellStyle name="Normal 5 7 2 6" xfId="11815"/>
    <cellStyle name="Normal 5 7 2 6 2" xfId="24331"/>
    <cellStyle name="Normal 5 7 2 7" xfId="5239"/>
    <cellStyle name="Normal 5 7 2 8" xfId="20842"/>
    <cellStyle name="Normal 5 7 3" xfId="1461"/>
    <cellStyle name="Normal 5 7 3 2" xfId="3182"/>
    <cellStyle name="Normal 5 7 3 2 2" xfId="16727"/>
    <cellStyle name="Normal 5 7 3 2 2 2" xfId="26946"/>
    <cellStyle name="Normal 5 7 3 2 3" xfId="13149"/>
    <cellStyle name="Normal 5 7 3 2 4" xfId="7859"/>
    <cellStyle name="Normal 5 7 3 2 5" xfId="21939"/>
    <cellStyle name="Normal 5 7 3 3" xfId="4455"/>
    <cellStyle name="Normal 5 7 3 3 2" xfId="18100"/>
    <cellStyle name="Normal 5 7 3 3 2 2" xfId="28351"/>
    <cellStyle name="Normal 5 7 3 3 3" xfId="14521"/>
    <cellStyle name="Normal 5 7 3 3 4" xfId="9264"/>
    <cellStyle name="Normal 5 7 3 3 5" xfId="23344"/>
    <cellStyle name="Normal 5 7 3 4" xfId="6975"/>
    <cellStyle name="Normal 5 7 3 4 2" xfId="16059"/>
    <cellStyle name="Normal 5 7 3 4 3" xfId="26063"/>
    <cellStyle name="Normal 5 7 3 5" xfId="10718"/>
    <cellStyle name="Normal 5 7 3 5 2" xfId="19545"/>
    <cellStyle name="Normal 5 7 3 5 3" xfId="29796"/>
    <cellStyle name="Normal 5 7 3 6" xfId="12164"/>
    <cellStyle name="Normal 5 7 3 6 2" xfId="24545"/>
    <cellStyle name="Normal 5 7 3 7" xfId="5453"/>
    <cellStyle name="Normal 5 7 3 8" xfId="21056"/>
    <cellStyle name="Normal 5 7 4" xfId="2072"/>
    <cellStyle name="Normal 5 7 4 2" xfId="3668"/>
    <cellStyle name="Normal 5 7 4 2 2" xfId="17222"/>
    <cellStyle name="Normal 5 7 4 2 2 2" xfId="27441"/>
    <cellStyle name="Normal 5 7 4 2 3" xfId="13643"/>
    <cellStyle name="Normal 5 7 4 2 4" xfId="8354"/>
    <cellStyle name="Normal 5 7 4 2 5" xfId="22434"/>
    <cellStyle name="Normal 5 7 4 3" xfId="4736"/>
    <cellStyle name="Normal 5 7 4 3 2" xfId="18586"/>
    <cellStyle name="Normal 5 7 4 3 2 2" xfId="28837"/>
    <cellStyle name="Normal 5 7 4 3 3" xfId="15007"/>
    <cellStyle name="Normal 5 7 4 3 4" xfId="9750"/>
    <cellStyle name="Normal 5 7 4 3 5" xfId="23830"/>
    <cellStyle name="Normal 5 7 4 4" xfId="6442"/>
    <cellStyle name="Normal 5 7 4 4 2" xfId="15528"/>
    <cellStyle name="Normal 5 7 4 4 3" xfId="25532"/>
    <cellStyle name="Normal 5 7 4 5" xfId="11204"/>
    <cellStyle name="Normal 5 7 4 5 2" xfId="20031"/>
    <cellStyle name="Normal 5 7 4 5 3" xfId="30282"/>
    <cellStyle name="Normal 5 7 4 6" xfId="12650"/>
    <cellStyle name="Normal 5 7 4 6 2" xfId="25040"/>
    <cellStyle name="Normal 5 7 4 7" xfId="5948"/>
    <cellStyle name="Normal 5 7 4 8" xfId="20525"/>
    <cellStyle name="Normal 5 7 5" xfId="2625"/>
    <cellStyle name="Normal 5 7 5 2" xfId="16371"/>
    <cellStyle name="Normal 5 7 5 2 2" xfId="26415"/>
    <cellStyle name="Normal 5 7 5 3" xfId="12751"/>
    <cellStyle name="Normal 5 7 5 4" xfId="7328"/>
    <cellStyle name="Normal 5 7 5 5" xfId="21408"/>
    <cellStyle name="Normal 5 7 6" xfId="3898"/>
    <cellStyle name="Normal 5 7 6 2" xfId="17543"/>
    <cellStyle name="Normal 5 7 6 2 2" xfId="27794"/>
    <cellStyle name="Normal 5 7 6 3" xfId="13964"/>
    <cellStyle name="Normal 5 7 6 4" xfId="8707"/>
    <cellStyle name="Normal 5 7 6 5" xfId="22787"/>
    <cellStyle name="Normal 5 7 7" xfId="6268"/>
    <cellStyle name="Normal 5 7 7 2" xfId="15354"/>
    <cellStyle name="Normal 5 7 7 3" xfId="25358"/>
    <cellStyle name="Normal 5 7 8" xfId="10161"/>
    <cellStyle name="Normal 5 7 8 2" xfId="18988"/>
    <cellStyle name="Normal 5 7 8 3" xfId="29239"/>
    <cellStyle name="Normal 5 7 9" xfId="11605"/>
    <cellStyle name="Normal 5 7 9 2" xfId="24014"/>
    <cellStyle name="Normal 5 7_Degree data" xfId="1648"/>
    <cellStyle name="Normal 5 8" xfId="205"/>
    <cellStyle name="Normal 5 8 10" xfId="575"/>
    <cellStyle name="Normal 5 8 11" xfId="20533"/>
    <cellStyle name="Normal 5 8 2" xfId="1105"/>
    <cellStyle name="Normal 5 8 2 2" xfId="2835"/>
    <cellStyle name="Normal 5 8 2 2 2" xfId="16728"/>
    <cellStyle name="Normal 5 8 2 2 2 2" xfId="26947"/>
    <cellStyle name="Normal 5 8 2 2 3" xfId="13150"/>
    <cellStyle name="Normal 5 8 2 2 4" xfId="7860"/>
    <cellStyle name="Normal 5 8 2 2 5" xfId="21940"/>
    <cellStyle name="Normal 5 8 2 3" xfId="4107"/>
    <cellStyle name="Normal 5 8 2 3 2" xfId="17753"/>
    <cellStyle name="Normal 5 8 2 3 2 2" xfId="28004"/>
    <cellStyle name="Normal 5 8 2 3 3" xfId="14174"/>
    <cellStyle name="Normal 5 8 2 3 4" xfId="8917"/>
    <cellStyle name="Normal 5 8 2 3 5" xfId="22997"/>
    <cellStyle name="Normal 5 8 2 4" xfId="6976"/>
    <cellStyle name="Normal 5 8 2 4 2" xfId="16060"/>
    <cellStyle name="Normal 5 8 2 4 3" xfId="26064"/>
    <cellStyle name="Normal 5 8 2 5" xfId="10371"/>
    <cellStyle name="Normal 5 8 2 5 2" xfId="19198"/>
    <cellStyle name="Normal 5 8 2 5 3" xfId="29449"/>
    <cellStyle name="Normal 5 8 2 6" xfId="11816"/>
    <cellStyle name="Normal 5 8 2 6 2" xfId="24546"/>
    <cellStyle name="Normal 5 8 2 7" xfId="5454"/>
    <cellStyle name="Normal 5 8 2 8" xfId="21057"/>
    <cellStyle name="Normal 5 8 3" xfId="1462"/>
    <cellStyle name="Normal 5 8 3 2" xfId="3183"/>
    <cellStyle name="Normal 5 8 3 2 2" xfId="16913"/>
    <cellStyle name="Normal 5 8 3 2 2 2" xfId="27132"/>
    <cellStyle name="Normal 5 8 3 2 3" xfId="13335"/>
    <cellStyle name="Normal 5 8 3 2 4" xfId="8045"/>
    <cellStyle name="Normal 5 8 3 2 5" xfId="22125"/>
    <cellStyle name="Normal 5 8 3 3" xfId="4456"/>
    <cellStyle name="Normal 5 8 3 3 2" xfId="18101"/>
    <cellStyle name="Normal 5 8 3 3 2 2" xfId="28352"/>
    <cellStyle name="Normal 5 8 3 3 3" xfId="14522"/>
    <cellStyle name="Normal 5 8 3 3 4" xfId="9265"/>
    <cellStyle name="Normal 5 8 3 3 5" xfId="23345"/>
    <cellStyle name="Normal 5 8 3 4" xfId="7138"/>
    <cellStyle name="Normal 5 8 3 4 2" xfId="16221"/>
    <cellStyle name="Normal 5 8 3 4 3" xfId="26225"/>
    <cellStyle name="Normal 5 8 3 5" xfId="10719"/>
    <cellStyle name="Normal 5 8 3 5 2" xfId="19546"/>
    <cellStyle name="Normal 5 8 3 5 3" xfId="29797"/>
    <cellStyle name="Normal 5 8 3 6" xfId="12165"/>
    <cellStyle name="Normal 5 8 3 6 2" xfId="24731"/>
    <cellStyle name="Normal 5 8 3 7" xfId="5639"/>
    <cellStyle name="Normal 5 8 3 8" xfId="21218"/>
    <cellStyle name="Normal 5 8 4" xfId="1745"/>
    <cellStyle name="Normal 5 8 4 2" xfId="3359"/>
    <cellStyle name="Normal 5 8 4 2 2" xfId="18277"/>
    <cellStyle name="Normal 5 8 4 2 2 2" xfId="28528"/>
    <cellStyle name="Normal 5 8 4 2 3" xfId="14698"/>
    <cellStyle name="Normal 5 8 4 2 4" xfId="9441"/>
    <cellStyle name="Normal 5 8 4 2 5" xfId="23521"/>
    <cellStyle name="Normal 5 8 4 3" xfId="10895"/>
    <cellStyle name="Normal 5 8 4 3 2" xfId="19722"/>
    <cellStyle name="Normal 5 8 4 3 3" xfId="29973"/>
    <cellStyle name="Normal 5 8 4 4" xfId="12341"/>
    <cellStyle name="Normal 5 8 4 4 2" xfId="26423"/>
    <cellStyle name="Normal 5 8 4 5" xfId="7336"/>
    <cellStyle name="Normal 5 8 4 6" xfId="21416"/>
    <cellStyle name="Normal 5 8 5" xfId="2316"/>
    <cellStyle name="Normal 5 8 5 2" xfId="17232"/>
    <cellStyle name="Normal 5 8 5 2 2" xfId="27483"/>
    <cellStyle name="Normal 5 8 5 3" xfId="13653"/>
    <cellStyle name="Normal 5 8 5 4" xfId="8396"/>
    <cellStyle name="Normal 5 8 5 5" xfId="22476"/>
    <cellStyle name="Normal 5 8 6" xfId="6452"/>
    <cellStyle name="Normal 5 8 6 2" xfId="15536"/>
    <cellStyle name="Normal 5 8 6 3" xfId="25540"/>
    <cellStyle name="Normal 5 8 7" xfId="9852"/>
    <cellStyle name="Normal 5 8 7 2" xfId="18679"/>
    <cellStyle name="Normal 5 8 7 3" xfId="28930"/>
    <cellStyle name="Normal 5 8 8" xfId="11296"/>
    <cellStyle name="Normal 5 8 8 2" xfId="24022"/>
    <cellStyle name="Normal 5 8 9" xfId="4930"/>
    <cellStyle name="Normal 5 8_Degree data" xfId="2079"/>
    <cellStyle name="Normal 5 9" xfId="1063"/>
    <cellStyle name="Normal 5 9 2" xfId="2793"/>
    <cellStyle name="Normal 5 9 2 2" xfId="16686"/>
    <cellStyle name="Normal 5 9 2 2 2" xfId="26905"/>
    <cellStyle name="Normal 5 9 2 3" xfId="13108"/>
    <cellStyle name="Normal 5 9 2 4" xfId="7818"/>
    <cellStyle name="Normal 5 9 2 5" xfId="21898"/>
    <cellStyle name="Normal 5 9 3" xfId="4065"/>
    <cellStyle name="Normal 5 9 3 2" xfId="17711"/>
    <cellStyle name="Normal 5 9 3 2 2" xfId="27962"/>
    <cellStyle name="Normal 5 9 3 3" xfId="14132"/>
    <cellStyle name="Normal 5 9 3 4" xfId="8875"/>
    <cellStyle name="Normal 5 9 3 5" xfId="22955"/>
    <cellStyle name="Normal 5 9 4" xfId="6934"/>
    <cellStyle name="Normal 5 9 4 2" xfId="16018"/>
    <cellStyle name="Normal 5 9 4 3" xfId="26022"/>
    <cellStyle name="Normal 5 9 5" xfId="10329"/>
    <cellStyle name="Normal 5 9 5 2" xfId="19156"/>
    <cellStyle name="Normal 5 9 5 3" xfId="29407"/>
    <cellStyle name="Normal 5 9 6" xfId="11774"/>
    <cellStyle name="Normal 5 9 6 2" xfId="24504"/>
    <cellStyle name="Normal 5 9 7" xfId="5412"/>
    <cellStyle name="Normal 5 9 8" xfId="21015"/>
    <cellStyle name="Normal 5_Degree data" xfId="1711"/>
    <cellStyle name="Normal 50" xfId="126"/>
    <cellStyle name="Normal 51" xfId="127"/>
    <cellStyle name="Normal 52" xfId="117"/>
    <cellStyle name="Normal 522" xfId="30344"/>
    <cellStyle name="Normal 523" xfId="30340"/>
    <cellStyle name="Normal 525" xfId="30341"/>
    <cellStyle name="Normal 526" xfId="30345"/>
    <cellStyle name="Normal 527" xfId="30342"/>
    <cellStyle name="Normal 529" xfId="30346"/>
    <cellStyle name="Normal 53" xfId="155"/>
    <cellStyle name="Normal 532" xfId="30347"/>
    <cellStyle name="Normal 539" xfId="30343"/>
    <cellStyle name="Normal 54" xfId="156"/>
    <cellStyle name="Normal 55" xfId="157"/>
    <cellStyle name="Normal 56" xfId="78"/>
    <cellStyle name="Normal 57" xfId="53"/>
    <cellStyle name="Normal 57 10" xfId="524"/>
    <cellStyle name="Normal 57 10 10" xfId="4915"/>
    <cellStyle name="Normal 57 10 11" xfId="886"/>
    <cellStyle name="Normal 57 10 12" xfId="20344"/>
    <cellStyle name="Normal 57 10 2" xfId="1107"/>
    <cellStyle name="Normal 57 10 2 2" xfId="2837"/>
    <cellStyle name="Normal 57 10 2 2 2" xfId="16507"/>
    <cellStyle name="Normal 57 10 2 2 2 2" xfId="26725"/>
    <cellStyle name="Normal 57 10 2 2 3" xfId="12929"/>
    <cellStyle name="Normal 57 10 2 2 4" xfId="7638"/>
    <cellStyle name="Normal 57 10 2 2 5" xfId="21718"/>
    <cellStyle name="Normal 57 10 2 3" xfId="4109"/>
    <cellStyle name="Normal 57 10 2 3 2" xfId="17755"/>
    <cellStyle name="Normal 57 10 2 3 2 2" xfId="28006"/>
    <cellStyle name="Normal 57 10 2 3 3" xfId="14176"/>
    <cellStyle name="Normal 57 10 2 3 4" xfId="8919"/>
    <cellStyle name="Normal 57 10 2 3 5" xfId="22999"/>
    <cellStyle name="Normal 57 10 2 4" xfId="6754"/>
    <cellStyle name="Normal 57 10 2 4 2" xfId="15838"/>
    <cellStyle name="Normal 57 10 2 4 3" xfId="25842"/>
    <cellStyle name="Normal 57 10 2 5" xfId="10373"/>
    <cellStyle name="Normal 57 10 2 5 2" xfId="19200"/>
    <cellStyle name="Normal 57 10 2 5 3" xfId="29451"/>
    <cellStyle name="Normal 57 10 2 6" xfId="11818"/>
    <cellStyle name="Normal 57 10 2 6 2" xfId="24324"/>
    <cellStyle name="Normal 57 10 2 7" xfId="5232"/>
    <cellStyle name="Normal 57 10 2 8" xfId="20835"/>
    <cellStyle name="Normal 57 10 3" xfId="1464"/>
    <cellStyle name="Normal 57 10 3 2" xfId="3185"/>
    <cellStyle name="Normal 57 10 3 2 2" xfId="16730"/>
    <cellStyle name="Normal 57 10 3 2 2 2" xfId="26949"/>
    <cellStyle name="Normal 57 10 3 2 3" xfId="13152"/>
    <cellStyle name="Normal 57 10 3 2 4" xfId="7862"/>
    <cellStyle name="Normal 57 10 3 2 5" xfId="21942"/>
    <cellStyle name="Normal 57 10 3 3" xfId="4458"/>
    <cellStyle name="Normal 57 10 3 3 2" xfId="18103"/>
    <cellStyle name="Normal 57 10 3 3 2 2" xfId="28354"/>
    <cellStyle name="Normal 57 10 3 3 3" xfId="14524"/>
    <cellStyle name="Normal 57 10 3 3 4" xfId="9267"/>
    <cellStyle name="Normal 57 10 3 3 5" xfId="23347"/>
    <cellStyle name="Normal 57 10 3 4" xfId="6978"/>
    <cellStyle name="Normal 57 10 3 4 2" xfId="16062"/>
    <cellStyle name="Normal 57 10 3 4 3" xfId="26066"/>
    <cellStyle name="Normal 57 10 3 5" xfId="10721"/>
    <cellStyle name="Normal 57 10 3 5 2" xfId="19548"/>
    <cellStyle name="Normal 57 10 3 5 3" xfId="29799"/>
    <cellStyle name="Normal 57 10 3 6" xfId="12167"/>
    <cellStyle name="Normal 57 10 3 6 2" xfId="24548"/>
    <cellStyle name="Normal 57 10 3 7" xfId="5456"/>
    <cellStyle name="Normal 57 10 3 8" xfId="21059"/>
    <cellStyle name="Normal 57 10 4" xfId="2064"/>
    <cellStyle name="Normal 57 10 4 2" xfId="3661"/>
    <cellStyle name="Normal 57 10 4 2 2" xfId="17215"/>
    <cellStyle name="Normal 57 10 4 2 2 2" xfId="27434"/>
    <cellStyle name="Normal 57 10 4 2 3" xfId="13636"/>
    <cellStyle name="Normal 57 10 4 2 4" xfId="8347"/>
    <cellStyle name="Normal 57 10 4 2 5" xfId="22427"/>
    <cellStyle name="Normal 57 10 4 3" xfId="4729"/>
    <cellStyle name="Normal 57 10 4 3 2" xfId="18579"/>
    <cellStyle name="Normal 57 10 4 3 2 2" xfId="28830"/>
    <cellStyle name="Normal 57 10 4 3 3" xfId="15000"/>
    <cellStyle name="Normal 57 10 4 3 4" xfId="9743"/>
    <cellStyle name="Normal 57 10 4 3 5" xfId="23823"/>
    <cellStyle name="Normal 57 10 4 4" xfId="6435"/>
    <cellStyle name="Normal 57 10 4 4 2" xfId="15521"/>
    <cellStyle name="Normal 57 10 4 4 3" xfId="25525"/>
    <cellStyle name="Normal 57 10 4 5" xfId="11197"/>
    <cellStyle name="Normal 57 10 4 5 2" xfId="20024"/>
    <cellStyle name="Normal 57 10 4 5 3" xfId="30275"/>
    <cellStyle name="Normal 57 10 4 6" xfId="12643"/>
    <cellStyle name="Normal 57 10 4 6 2" xfId="25033"/>
    <cellStyle name="Normal 57 10 4 7" xfId="5941"/>
    <cellStyle name="Normal 57 10 4 8" xfId="20518"/>
    <cellStyle name="Normal 57 10 5" xfId="2618"/>
    <cellStyle name="Normal 57 10 5 2" xfId="16364"/>
    <cellStyle name="Normal 57 10 5 2 2" xfId="26408"/>
    <cellStyle name="Normal 57 10 5 3" xfId="12706"/>
    <cellStyle name="Normal 57 10 5 4" xfId="7321"/>
    <cellStyle name="Normal 57 10 5 5" xfId="21401"/>
    <cellStyle name="Normal 57 10 6" xfId="3891"/>
    <cellStyle name="Normal 57 10 6 2" xfId="17536"/>
    <cellStyle name="Normal 57 10 6 2 2" xfId="27787"/>
    <cellStyle name="Normal 57 10 6 3" xfId="13957"/>
    <cellStyle name="Normal 57 10 6 4" xfId="8700"/>
    <cellStyle name="Normal 57 10 6 5" xfId="22780"/>
    <cellStyle name="Normal 57 10 7" xfId="6261"/>
    <cellStyle name="Normal 57 10 7 2" xfId="15347"/>
    <cellStyle name="Normal 57 10 7 3" xfId="25351"/>
    <cellStyle name="Normal 57 10 8" xfId="10154"/>
    <cellStyle name="Normal 57 10 8 2" xfId="18981"/>
    <cellStyle name="Normal 57 10 8 3" xfId="29232"/>
    <cellStyle name="Normal 57 10 9" xfId="11598"/>
    <cellStyle name="Normal 57 10 9 2" xfId="24007"/>
    <cellStyle name="Normal 57 10_Degree data" xfId="2081"/>
    <cellStyle name="Normal 57 11" xfId="360"/>
    <cellStyle name="Normal 57 11 10" xfId="723"/>
    <cellStyle name="Normal 57 11 11" xfId="20183"/>
    <cellStyle name="Normal 57 11 2" xfId="1108"/>
    <cellStyle name="Normal 57 11 2 2" xfId="2838"/>
    <cellStyle name="Normal 57 11 2 2 2" xfId="16731"/>
    <cellStyle name="Normal 57 11 2 2 2 2" xfId="26950"/>
    <cellStyle name="Normal 57 11 2 2 3" xfId="13153"/>
    <cellStyle name="Normal 57 11 2 2 4" xfId="7863"/>
    <cellStyle name="Normal 57 11 2 2 5" xfId="21943"/>
    <cellStyle name="Normal 57 11 2 3" xfId="4110"/>
    <cellStyle name="Normal 57 11 2 3 2" xfId="17756"/>
    <cellStyle name="Normal 57 11 2 3 2 2" xfId="28007"/>
    <cellStyle name="Normal 57 11 2 3 3" xfId="14177"/>
    <cellStyle name="Normal 57 11 2 3 4" xfId="8920"/>
    <cellStyle name="Normal 57 11 2 3 5" xfId="23000"/>
    <cellStyle name="Normal 57 11 2 4" xfId="6979"/>
    <cellStyle name="Normal 57 11 2 4 2" xfId="16063"/>
    <cellStyle name="Normal 57 11 2 4 3" xfId="26067"/>
    <cellStyle name="Normal 57 11 2 5" xfId="10374"/>
    <cellStyle name="Normal 57 11 2 5 2" xfId="19201"/>
    <cellStyle name="Normal 57 11 2 5 3" xfId="29452"/>
    <cellStyle name="Normal 57 11 2 6" xfId="11819"/>
    <cellStyle name="Normal 57 11 2 6 2" xfId="24549"/>
    <cellStyle name="Normal 57 11 2 7" xfId="5457"/>
    <cellStyle name="Normal 57 11 2 8" xfId="21060"/>
    <cellStyle name="Normal 57 11 3" xfId="1465"/>
    <cellStyle name="Normal 57 11 3 2" xfId="3186"/>
    <cellStyle name="Normal 57 11 3 2 2" xfId="17054"/>
    <cellStyle name="Normal 57 11 3 2 2 2" xfId="27273"/>
    <cellStyle name="Normal 57 11 3 2 3" xfId="13475"/>
    <cellStyle name="Normal 57 11 3 2 4" xfId="8186"/>
    <cellStyle name="Normal 57 11 3 2 5" xfId="22266"/>
    <cellStyle name="Normal 57 11 3 3" xfId="4459"/>
    <cellStyle name="Normal 57 11 3 3 2" xfId="18104"/>
    <cellStyle name="Normal 57 11 3 3 2 2" xfId="28355"/>
    <cellStyle name="Normal 57 11 3 3 3" xfId="14525"/>
    <cellStyle name="Normal 57 11 3 3 4" xfId="9268"/>
    <cellStyle name="Normal 57 11 3 3 5" xfId="23348"/>
    <cellStyle name="Normal 57 11 3 4" xfId="6593"/>
    <cellStyle name="Normal 57 11 3 4 2" xfId="15677"/>
    <cellStyle name="Normal 57 11 3 4 3" xfId="25681"/>
    <cellStyle name="Normal 57 11 3 5" xfId="10722"/>
    <cellStyle name="Normal 57 11 3 5 2" xfId="19549"/>
    <cellStyle name="Normal 57 11 3 5 3" xfId="29800"/>
    <cellStyle name="Normal 57 11 3 6" xfId="12168"/>
    <cellStyle name="Normal 57 11 3 6 2" xfId="24872"/>
    <cellStyle name="Normal 57 11 3 7" xfId="5780"/>
    <cellStyle name="Normal 57 11 3 8" xfId="20674"/>
    <cellStyle name="Normal 57 11 4" xfId="1900"/>
    <cellStyle name="Normal 57 11 4 2" xfId="3500"/>
    <cellStyle name="Normal 57 11 4 2 2" xfId="18418"/>
    <cellStyle name="Normal 57 11 4 2 2 2" xfId="28669"/>
    <cellStyle name="Normal 57 11 4 2 3" xfId="14839"/>
    <cellStyle name="Normal 57 11 4 2 4" xfId="9582"/>
    <cellStyle name="Normal 57 11 4 2 5" xfId="23662"/>
    <cellStyle name="Normal 57 11 4 3" xfId="11036"/>
    <cellStyle name="Normal 57 11 4 3 2" xfId="19863"/>
    <cellStyle name="Normal 57 11 4 3 3" xfId="30114"/>
    <cellStyle name="Normal 57 11 4 4" xfId="12482"/>
    <cellStyle name="Normal 57 11 4 4 2" xfId="26564"/>
    <cellStyle name="Normal 57 11 4 5" xfId="7477"/>
    <cellStyle name="Normal 57 11 4 6" xfId="21557"/>
    <cellStyle name="Normal 57 11 5" xfId="2457"/>
    <cellStyle name="Normal 57 11 5 2" xfId="17375"/>
    <cellStyle name="Normal 57 11 5 2 2" xfId="27626"/>
    <cellStyle name="Normal 57 11 5 3" xfId="13796"/>
    <cellStyle name="Normal 57 11 5 4" xfId="8539"/>
    <cellStyle name="Normal 57 11 5 5" xfId="22619"/>
    <cellStyle name="Normal 57 11 6" xfId="6100"/>
    <cellStyle name="Normal 57 11 6 2" xfId="15186"/>
    <cellStyle name="Normal 57 11 6 3" xfId="25190"/>
    <cellStyle name="Normal 57 11 7" xfId="9993"/>
    <cellStyle name="Normal 57 11 7 2" xfId="18820"/>
    <cellStyle name="Normal 57 11 7 3" xfId="29071"/>
    <cellStyle name="Normal 57 11 8" xfId="11437"/>
    <cellStyle name="Normal 57 11 8 2" xfId="24163"/>
    <cellStyle name="Normal 57 11 9" xfId="5071"/>
    <cellStyle name="Normal 57 11_Degree data" xfId="2082"/>
    <cellStyle name="Normal 57 12" xfId="201"/>
    <cellStyle name="Normal 57 12 10" xfId="571"/>
    <cellStyle name="Normal 57 12 11" xfId="20529"/>
    <cellStyle name="Normal 57 12 2" xfId="1109"/>
    <cellStyle name="Normal 57 12 2 2" xfId="2839"/>
    <cellStyle name="Normal 57 12 2 2 2" xfId="16732"/>
    <cellStyle name="Normal 57 12 2 2 2 2" xfId="26951"/>
    <cellStyle name="Normal 57 12 2 2 3" xfId="13154"/>
    <cellStyle name="Normal 57 12 2 2 4" xfId="7864"/>
    <cellStyle name="Normal 57 12 2 2 5" xfId="21944"/>
    <cellStyle name="Normal 57 12 2 3" xfId="4111"/>
    <cellStyle name="Normal 57 12 2 3 2" xfId="17757"/>
    <cellStyle name="Normal 57 12 2 3 2 2" xfId="28008"/>
    <cellStyle name="Normal 57 12 2 3 3" xfId="14178"/>
    <cellStyle name="Normal 57 12 2 3 4" xfId="8921"/>
    <cellStyle name="Normal 57 12 2 3 5" xfId="23001"/>
    <cellStyle name="Normal 57 12 2 4" xfId="6980"/>
    <cellStyle name="Normal 57 12 2 4 2" xfId="16064"/>
    <cellStyle name="Normal 57 12 2 4 3" xfId="26068"/>
    <cellStyle name="Normal 57 12 2 5" xfId="10375"/>
    <cellStyle name="Normal 57 12 2 5 2" xfId="19202"/>
    <cellStyle name="Normal 57 12 2 5 3" xfId="29453"/>
    <cellStyle name="Normal 57 12 2 6" xfId="11820"/>
    <cellStyle name="Normal 57 12 2 6 2" xfId="24550"/>
    <cellStyle name="Normal 57 12 2 7" xfId="5458"/>
    <cellStyle name="Normal 57 12 2 8" xfId="21061"/>
    <cellStyle name="Normal 57 12 3" xfId="1466"/>
    <cellStyle name="Normal 57 12 3 2" xfId="3187"/>
    <cellStyle name="Normal 57 12 3 2 2" xfId="16909"/>
    <cellStyle name="Normal 57 12 3 2 2 2" xfId="27128"/>
    <cellStyle name="Normal 57 12 3 2 3" xfId="13331"/>
    <cellStyle name="Normal 57 12 3 2 4" xfId="8041"/>
    <cellStyle name="Normal 57 12 3 2 5" xfId="22121"/>
    <cellStyle name="Normal 57 12 3 3" xfId="4460"/>
    <cellStyle name="Normal 57 12 3 3 2" xfId="18105"/>
    <cellStyle name="Normal 57 12 3 3 2 2" xfId="28356"/>
    <cellStyle name="Normal 57 12 3 3 3" xfId="14526"/>
    <cellStyle name="Normal 57 12 3 3 4" xfId="9269"/>
    <cellStyle name="Normal 57 12 3 3 5" xfId="23349"/>
    <cellStyle name="Normal 57 12 3 4" xfId="7132"/>
    <cellStyle name="Normal 57 12 3 4 2" xfId="16215"/>
    <cellStyle name="Normal 57 12 3 4 3" xfId="26219"/>
    <cellStyle name="Normal 57 12 3 5" xfId="10723"/>
    <cellStyle name="Normal 57 12 3 5 2" xfId="19550"/>
    <cellStyle name="Normal 57 12 3 5 3" xfId="29801"/>
    <cellStyle name="Normal 57 12 3 6" xfId="12169"/>
    <cellStyle name="Normal 57 12 3 6 2" xfId="24727"/>
    <cellStyle name="Normal 57 12 3 7" xfId="5635"/>
    <cellStyle name="Normal 57 12 3 8" xfId="21212"/>
    <cellStyle name="Normal 57 12 4" xfId="1741"/>
    <cellStyle name="Normal 57 12 4 2" xfId="3355"/>
    <cellStyle name="Normal 57 12 4 2 2" xfId="18273"/>
    <cellStyle name="Normal 57 12 4 2 2 2" xfId="28524"/>
    <cellStyle name="Normal 57 12 4 2 3" xfId="14694"/>
    <cellStyle name="Normal 57 12 4 2 4" xfId="9437"/>
    <cellStyle name="Normal 57 12 4 2 5" xfId="23517"/>
    <cellStyle name="Normal 57 12 4 3" xfId="10891"/>
    <cellStyle name="Normal 57 12 4 3 2" xfId="19718"/>
    <cellStyle name="Normal 57 12 4 3 3" xfId="29969"/>
    <cellStyle name="Normal 57 12 4 4" xfId="12337"/>
    <cellStyle name="Normal 57 12 4 4 2" xfId="26419"/>
    <cellStyle name="Normal 57 12 4 5" xfId="7332"/>
    <cellStyle name="Normal 57 12 4 6" xfId="21412"/>
    <cellStyle name="Normal 57 12 5" xfId="2312"/>
    <cellStyle name="Normal 57 12 5 2" xfId="17228"/>
    <cellStyle name="Normal 57 12 5 2 2" xfId="27479"/>
    <cellStyle name="Normal 57 12 5 3" xfId="13649"/>
    <cellStyle name="Normal 57 12 5 4" xfId="8392"/>
    <cellStyle name="Normal 57 12 5 5" xfId="22472"/>
    <cellStyle name="Normal 57 12 6" xfId="6448"/>
    <cellStyle name="Normal 57 12 6 2" xfId="15532"/>
    <cellStyle name="Normal 57 12 6 3" xfId="25536"/>
    <cellStyle name="Normal 57 12 7" xfId="9848"/>
    <cellStyle name="Normal 57 12 7 2" xfId="18675"/>
    <cellStyle name="Normal 57 12 7 3" xfId="28926"/>
    <cellStyle name="Normal 57 12 8" xfId="11292"/>
    <cellStyle name="Normal 57 12 8 2" xfId="24018"/>
    <cellStyle name="Normal 57 12 9" xfId="4926"/>
    <cellStyle name="Normal 57 12_Degree data" xfId="2083"/>
    <cellStyle name="Normal 57 13" xfId="1106"/>
    <cellStyle name="Normal 57 13 2" xfId="2836"/>
    <cellStyle name="Normal 57 13 2 2" xfId="16729"/>
    <cellStyle name="Normal 57 13 2 2 2" xfId="26948"/>
    <cellStyle name="Normal 57 13 2 3" xfId="13151"/>
    <cellStyle name="Normal 57 13 2 4" xfId="7861"/>
    <cellStyle name="Normal 57 13 2 5" xfId="21941"/>
    <cellStyle name="Normal 57 13 3" xfId="4108"/>
    <cellStyle name="Normal 57 13 3 2" xfId="17754"/>
    <cellStyle name="Normal 57 13 3 2 2" xfId="28005"/>
    <cellStyle name="Normal 57 13 3 3" xfId="14175"/>
    <cellStyle name="Normal 57 13 3 4" xfId="8918"/>
    <cellStyle name="Normal 57 13 3 5" xfId="22998"/>
    <cellStyle name="Normal 57 13 4" xfId="6977"/>
    <cellStyle name="Normal 57 13 4 2" xfId="16061"/>
    <cellStyle name="Normal 57 13 4 3" xfId="26065"/>
    <cellStyle name="Normal 57 13 5" xfId="10372"/>
    <cellStyle name="Normal 57 13 5 2" xfId="19199"/>
    <cellStyle name="Normal 57 13 5 3" xfId="29450"/>
    <cellStyle name="Normal 57 13 6" xfId="11817"/>
    <cellStyle name="Normal 57 13 6 2" xfId="24547"/>
    <cellStyle name="Normal 57 13 7" xfId="5455"/>
    <cellStyle name="Normal 57 13 8" xfId="21058"/>
    <cellStyle name="Normal 57 14" xfId="1463"/>
    <cellStyle name="Normal 57 14 2" xfId="3184"/>
    <cellStyle name="Normal 57 14 2 2" xfId="16879"/>
    <cellStyle name="Normal 57 14 2 2 2" xfId="27098"/>
    <cellStyle name="Normal 57 14 2 3" xfId="13301"/>
    <cellStyle name="Normal 57 14 2 4" xfId="8011"/>
    <cellStyle name="Normal 57 14 2 5" xfId="22091"/>
    <cellStyle name="Normal 57 14 3" xfId="4457"/>
    <cellStyle name="Normal 57 14 3 2" xfId="18102"/>
    <cellStyle name="Normal 57 14 3 2 2" xfId="28353"/>
    <cellStyle name="Normal 57 14 3 3" xfId="14523"/>
    <cellStyle name="Normal 57 14 3 4" xfId="9266"/>
    <cellStyle name="Normal 57 14 3 5" xfId="23346"/>
    <cellStyle name="Normal 57 14 4" xfId="6272"/>
    <cellStyle name="Normal 57 14 4 2" xfId="15358"/>
    <cellStyle name="Normal 57 14 4 3" xfId="25362"/>
    <cellStyle name="Normal 57 14 5" xfId="10720"/>
    <cellStyle name="Normal 57 14 5 2" xfId="19547"/>
    <cellStyle name="Normal 57 14 5 3" xfId="29798"/>
    <cellStyle name="Normal 57 14 6" xfId="12166"/>
    <cellStyle name="Normal 57 14 6 2" xfId="24697"/>
    <cellStyle name="Normal 57 14 7" xfId="5605"/>
    <cellStyle name="Normal 57 14 8" xfId="20355"/>
    <cellStyle name="Normal 57 15" xfId="1653"/>
    <cellStyle name="Normal 57 15 2" xfId="3325"/>
    <cellStyle name="Normal 57 15 2 2" xfId="18243"/>
    <cellStyle name="Normal 57 15 2 2 2" xfId="28494"/>
    <cellStyle name="Normal 57 15 2 3" xfId="14664"/>
    <cellStyle name="Normal 57 15 2 4" xfId="9407"/>
    <cellStyle name="Normal 57 15 2 5" xfId="23487"/>
    <cellStyle name="Normal 57 15 3" xfId="10861"/>
    <cellStyle name="Normal 57 15 3 2" xfId="19688"/>
    <cellStyle name="Normal 57 15 3 3" xfId="29939"/>
    <cellStyle name="Normal 57 15 4" xfId="12307"/>
    <cellStyle name="Normal 57 15 4 2" xfId="26246"/>
    <cellStyle name="Normal 57 15 5" xfId="7159"/>
    <cellStyle name="Normal 57 15 6" xfId="21239"/>
    <cellStyle name="Normal 57 16" xfId="2282"/>
    <cellStyle name="Normal 57 16 2" xfId="9818"/>
    <cellStyle name="Normal 57 16 2 2" xfId="18645"/>
    <cellStyle name="Normal 57 16 2 3" xfId="28896"/>
    <cellStyle name="Normal 57 16 3" xfId="11262"/>
    <cellStyle name="Normal 57 16 3 2" xfId="27448"/>
    <cellStyle name="Normal 57 16 4" xfId="8361"/>
    <cellStyle name="Normal 57 16 5" xfId="22441"/>
    <cellStyle name="Normal 57 17" xfId="2234"/>
    <cellStyle name="Normal 57 17 2" xfId="15041"/>
    <cellStyle name="Normal 57 17 3" xfId="5955"/>
    <cellStyle name="Normal 57 17 4" xfId="25045"/>
    <cellStyle name="Normal 57 18" xfId="9775"/>
    <cellStyle name="Normal 57 18 2" xfId="18602"/>
    <cellStyle name="Normal 57 18 3" xfId="28853"/>
    <cellStyle name="Normal 57 19" xfId="11213"/>
    <cellStyle name="Normal 57 19 2" xfId="23846"/>
    <cellStyle name="Normal 57 2" xfId="50"/>
    <cellStyle name="Normal 57 20" xfId="4754"/>
    <cellStyle name="Normal 57 21" xfId="541"/>
    <cellStyle name="Normal 57 22" xfId="20037"/>
    <cellStyle name="Normal 57 3" xfId="63"/>
    <cellStyle name="Normal 57 3 10" xfId="1663"/>
    <cellStyle name="Normal 57 3 10 2" xfId="3329"/>
    <cellStyle name="Normal 57 3 10 2 2" xfId="18247"/>
    <cellStyle name="Normal 57 3 10 2 2 2" xfId="28498"/>
    <cellStyle name="Normal 57 3 10 2 3" xfId="14668"/>
    <cellStyle name="Normal 57 3 10 2 4" xfId="9411"/>
    <cellStyle name="Normal 57 3 10 2 5" xfId="23491"/>
    <cellStyle name="Normal 57 3 10 3" xfId="10865"/>
    <cellStyle name="Normal 57 3 10 3 2" xfId="19692"/>
    <cellStyle name="Normal 57 3 10 3 3" xfId="29943"/>
    <cellStyle name="Normal 57 3 10 4" xfId="12311"/>
    <cellStyle name="Normal 57 3 10 4 2" xfId="26259"/>
    <cellStyle name="Normal 57 3 10 5" xfId="7172"/>
    <cellStyle name="Normal 57 3 10 6" xfId="21252"/>
    <cellStyle name="Normal 57 3 11" xfId="2286"/>
    <cellStyle name="Normal 57 3 11 2" xfId="9822"/>
    <cellStyle name="Normal 57 3 11 2 2" xfId="18649"/>
    <cellStyle name="Normal 57 3 11 2 3" xfId="28900"/>
    <cellStyle name="Normal 57 3 11 3" xfId="11266"/>
    <cellStyle name="Normal 57 3 11 3 2" xfId="27452"/>
    <cellStyle name="Normal 57 3 11 4" xfId="8365"/>
    <cellStyle name="Normal 57 3 11 5" xfId="22445"/>
    <cellStyle name="Normal 57 3 12" xfId="2241"/>
    <cellStyle name="Normal 57 3 12 2" xfId="15047"/>
    <cellStyle name="Normal 57 3 12 3" xfId="5961"/>
    <cellStyle name="Normal 57 3 12 4" xfId="25051"/>
    <cellStyle name="Normal 57 3 13" xfId="9782"/>
    <cellStyle name="Normal 57 3 13 2" xfId="18609"/>
    <cellStyle name="Normal 57 3 13 3" xfId="28860"/>
    <cellStyle name="Normal 57 3 14" xfId="11221"/>
    <cellStyle name="Normal 57 3 14 2" xfId="23859"/>
    <cellStyle name="Normal 57 3 15" xfId="4767"/>
    <cellStyle name="Normal 57 3 16" xfId="545"/>
    <cellStyle name="Normal 57 3 17" xfId="20044"/>
    <cellStyle name="Normal 57 3 2" xfId="168"/>
    <cellStyle name="Normal 57 3 2 10" xfId="2268"/>
    <cellStyle name="Normal 57 3 2 10 2" xfId="15072"/>
    <cellStyle name="Normal 57 3 2 10 3" xfId="5986"/>
    <cellStyle name="Normal 57 3 2 10 4" xfId="25076"/>
    <cellStyle name="Normal 57 3 2 11" xfId="9804"/>
    <cellStyle name="Normal 57 3 2 11 2" xfId="18631"/>
    <cellStyle name="Normal 57 3 2 11 3" xfId="28882"/>
    <cellStyle name="Normal 57 3 2 12" xfId="11248"/>
    <cellStyle name="Normal 57 3 2 12 2" xfId="23889"/>
    <cellStyle name="Normal 57 3 2 13" xfId="4797"/>
    <cellStyle name="Normal 57 3 2 14" xfId="557"/>
    <cellStyle name="Normal 57 3 2 15" xfId="20069"/>
    <cellStyle name="Normal 57 3 2 2" xfId="346"/>
    <cellStyle name="Normal 57 3 2 2 10" xfId="11423"/>
    <cellStyle name="Normal 57 3 2 2 10 2" xfId="23932"/>
    <cellStyle name="Normal 57 3 2 2 11" xfId="4840"/>
    <cellStyle name="Normal 57 3 2 2 12" xfId="709"/>
    <cellStyle name="Normal 57 3 2 2 13" xfId="20169"/>
    <cellStyle name="Normal 57 3 2 2 2" xfId="448"/>
    <cellStyle name="Normal 57 3 2 2 2 10" xfId="811"/>
    <cellStyle name="Normal 57 3 2 2 2 11" xfId="20269"/>
    <cellStyle name="Normal 57 3 2 2 2 2" xfId="1113"/>
    <cellStyle name="Normal 57 3 2 2 2 2 2" xfId="2843"/>
    <cellStyle name="Normal 57 3 2 2 2 2 2 2" xfId="16736"/>
    <cellStyle name="Normal 57 3 2 2 2 2 2 2 2" xfId="26955"/>
    <cellStyle name="Normal 57 3 2 2 2 2 2 3" xfId="13158"/>
    <cellStyle name="Normal 57 3 2 2 2 2 2 4" xfId="7868"/>
    <cellStyle name="Normal 57 3 2 2 2 2 2 5" xfId="21948"/>
    <cellStyle name="Normal 57 3 2 2 2 2 3" xfId="4115"/>
    <cellStyle name="Normal 57 3 2 2 2 2 3 2" xfId="17761"/>
    <cellStyle name="Normal 57 3 2 2 2 2 3 2 2" xfId="28012"/>
    <cellStyle name="Normal 57 3 2 2 2 2 3 3" xfId="14182"/>
    <cellStyle name="Normal 57 3 2 2 2 2 3 4" xfId="8925"/>
    <cellStyle name="Normal 57 3 2 2 2 2 3 5" xfId="23005"/>
    <cellStyle name="Normal 57 3 2 2 2 2 4" xfId="6984"/>
    <cellStyle name="Normal 57 3 2 2 2 2 4 2" xfId="16068"/>
    <cellStyle name="Normal 57 3 2 2 2 2 4 3" xfId="26072"/>
    <cellStyle name="Normal 57 3 2 2 2 2 5" xfId="10379"/>
    <cellStyle name="Normal 57 3 2 2 2 2 5 2" xfId="19206"/>
    <cellStyle name="Normal 57 3 2 2 2 2 5 3" xfId="29457"/>
    <cellStyle name="Normal 57 3 2 2 2 2 6" xfId="11824"/>
    <cellStyle name="Normal 57 3 2 2 2 2 6 2" xfId="24554"/>
    <cellStyle name="Normal 57 3 2 2 2 2 7" xfId="5462"/>
    <cellStyle name="Normal 57 3 2 2 2 2 8" xfId="21065"/>
    <cellStyle name="Normal 57 3 2 2 2 3" xfId="1470"/>
    <cellStyle name="Normal 57 3 2 2 2 3 2" xfId="3191"/>
    <cellStyle name="Normal 57 3 2 2 2 3 2 2" xfId="17140"/>
    <cellStyle name="Normal 57 3 2 2 2 3 2 2 2" xfId="27359"/>
    <cellStyle name="Normal 57 3 2 2 2 3 2 3" xfId="13561"/>
    <cellStyle name="Normal 57 3 2 2 2 3 2 4" xfId="8272"/>
    <cellStyle name="Normal 57 3 2 2 2 3 2 5" xfId="22352"/>
    <cellStyle name="Normal 57 3 2 2 2 3 3" xfId="4464"/>
    <cellStyle name="Normal 57 3 2 2 2 3 3 2" xfId="18109"/>
    <cellStyle name="Normal 57 3 2 2 2 3 3 2 2" xfId="28360"/>
    <cellStyle name="Normal 57 3 2 2 2 3 3 3" xfId="14530"/>
    <cellStyle name="Normal 57 3 2 2 2 3 3 4" xfId="9273"/>
    <cellStyle name="Normal 57 3 2 2 2 3 3 5" xfId="23353"/>
    <cellStyle name="Normal 57 3 2 2 2 3 4" xfId="6679"/>
    <cellStyle name="Normal 57 3 2 2 2 3 4 2" xfId="15763"/>
    <cellStyle name="Normal 57 3 2 2 2 3 4 3" xfId="25767"/>
    <cellStyle name="Normal 57 3 2 2 2 3 5" xfId="10727"/>
    <cellStyle name="Normal 57 3 2 2 2 3 5 2" xfId="19554"/>
    <cellStyle name="Normal 57 3 2 2 2 3 5 3" xfId="29805"/>
    <cellStyle name="Normal 57 3 2 2 2 3 6" xfId="12173"/>
    <cellStyle name="Normal 57 3 2 2 2 3 6 2" xfId="24958"/>
    <cellStyle name="Normal 57 3 2 2 2 3 7" xfId="5866"/>
    <cellStyle name="Normal 57 3 2 2 2 3 8" xfId="20760"/>
    <cellStyle name="Normal 57 3 2 2 2 4" xfId="1988"/>
    <cellStyle name="Normal 57 3 2 2 2 4 2" xfId="3586"/>
    <cellStyle name="Normal 57 3 2 2 2 4 2 2" xfId="18504"/>
    <cellStyle name="Normal 57 3 2 2 2 4 2 2 2" xfId="28755"/>
    <cellStyle name="Normal 57 3 2 2 2 4 2 3" xfId="14925"/>
    <cellStyle name="Normal 57 3 2 2 2 4 2 4" xfId="9668"/>
    <cellStyle name="Normal 57 3 2 2 2 4 2 5" xfId="23748"/>
    <cellStyle name="Normal 57 3 2 2 2 4 3" xfId="11122"/>
    <cellStyle name="Normal 57 3 2 2 2 4 3 2" xfId="19949"/>
    <cellStyle name="Normal 57 3 2 2 2 4 3 3" xfId="30200"/>
    <cellStyle name="Normal 57 3 2 2 2 4 4" xfId="12568"/>
    <cellStyle name="Normal 57 3 2 2 2 4 4 2" xfId="26650"/>
    <cellStyle name="Normal 57 3 2 2 2 4 5" xfId="7563"/>
    <cellStyle name="Normal 57 3 2 2 2 4 6" xfId="21643"/>
    <cellStyle name="Normal 57 3 2 2 2 5" xfId="2543"/>
    <cellStyle name="Normal 57 3 2 2 2 5 2" xfId="17461"/>
    <cellStyle name="Normal 57 3 2 2 2 5 2 2" xfId="27712"/>
    <cellStyle name="Normal 57 3 2 2 2 5 3" xfId="13882"/>
    <cellStyle name="Normal 57 3 2 2 2 5 4" xfId="8625"/>
    <cellStyle name="Normal 57 3 2 2 2 5 5" xfId="22705"/>
    <cellStyle name="Normal 57 3 2 2 2 6" xfId="6186"/>
    <cellStyle name="Normal 57 3 2 2 2 6 2" xfId="15272"/>
    <cellStyle name="Normal 57 3 2 2 2 6 3" xfId="25276"/>
    <cellStyle name="Normal 57 3 2 2 2 7" xfId="10079"/>
    <cellStyle name="Normal 57 3 2 2 2 7 2" xfId="18906"/>
    <cellStyle name="Normal 57 3 2 2 2 7 3" xfId="29157"/>
    <cellStyle name="Normal 57 3 2 2 2 8" xfId="11523"/>
    <cellStyle name="Normal 57 3 2 2 2 8 2" xfId="24249"/>
    <cellStyle name="Normal 57 3 2 2 2 9" xfId="5157"/>
    <cellStyle name="Normal 57 3 2 2 2_Degree data" xfId="2087"/>
    <cellStyle name="Normal 57 3 2 2 3" xfId="1112"/>
    <cellStyle name="Normal 57 3 2 2 3 2" xfId="2842"/>
    <cellStyle name="Normal 57 3 2 2 3 2 2" xfId="16477"/>
    <cellStyle name="Normal 57 3 2 2 3 2 2 2" xfId="26550"/>
    <cellStyle name="Normal 57 3 2 2 3 2 3" xfId="12725"/>
    <cellStyle name="Normal 57 3 2 2 3 2 4" xfId="7463"/>
    <cellStyle name="Normal 57 3 2 2 3 2 5" xfId="21543"/>
    <cellStyle name="Normal 57 3 2 2 3 3" xfId="4114"/>
    <cellStyle name="Normal 57 3 2 2 3 3 2" xfId="17760"/>
    <cellStyle name="Normal 57 3 2 2 3 3 2 2" xfId="28011"/>
    <cellStyle name="Normal 57 3 2 2 3 3 3" xfId="14181"/>
    <cellStyle name="Normal 57 3 2 2 3 3 4" xfId="8924"/>
    <cellStyle name="Normal 57 3 2 2 3 3 5" xfId="23004"/>
    <cellStyle name="Normal 57 3 2 2 3 4" xfId="6579"/>
    <cellStyle name="Normal 57 3 2 2 3 4 2" xfId="15663"/>
    <cellStyle name="Normal 57 3 2 2 3 4 3" xfId="25667"/>
    <cellStyle name="Normal 57 3 2 2 3 5" xfId="10378"/>
    <cellStyle name="Normal 57 3 2 2 3 5 2" xfId="19205"/>
    <cellStyle name="Normal 57 3 2 2 3 5 3" xfId="29456"/>
    <cellStyle name="Normal 57 3 2 2 3 6" xfId="11823"/>
    <cellStyle name="Normal 57 3 2 2 3 6 2" xfId="24149"/>
    <cellStyle name="Normal 57 3 2 2 3 7" xfId="5057"/>
    <cellStyle name="Normal 57 3 2 2 3 8" xfId="20660"/>
    <cellStyle name="Normal 57 3 2 2 4" xfId="1469"/>
    <cellStyle name="Normal 57 3 2 2 4 2" xfId="3190"/>
    <cellStyle name="Normal 57 3 2 2 4 2 2" xfId="16735"/>
    <cellStyle name="Normal 57 3 2 2 4 2 2 2" xfId="26954"/>
    <cellStyle name="Normal 57 3 2 2 4 2 3" xfId="13157"/>
    <cellStyle name="Normal 57 3 2 2 4 2 4" xfId="7867"/>
    <cellStyle name="Normal 57 3 2 2 4 2 5" xfId="21947"/>
    <cellStyle name="Normal 57 3 2 2 4 3" xfId="4463"/>
    <cellStyle name="Normal 57 3 2 2 4 3 2" xfId="18108"/>
    <cellStyle name="Normal 57 3 2 2 4 3 2 2" xfId="28359"/>
    <cellStyle name="Normal 57 3 2 2 4 3 3" xfId="14529"/>
    <cellStyle name="Normal 57 3 2 2 4 3 4" xfId="9272"/>
    <cellStyle name="Normal 57 3 2 2 4 3 5" xfId="23352"/>
    <cellStyle name="Normal 57 3 2 2 4 4" xfId="6983"/>
    <cellStyle name="Normal 57 3 2 2 4 4 2" xfId="16067"/>
    <cellStyle name="Normal 57 3 2 2 4 4 3" xfId="26071"/>
    <cellStyle name="Normal 57 3 2 2 4 5" xfId="10726"/>
    <cellStyle name="Normal 57 3 2 2 4 5 2" xfId="19553"/>
    <cellStyle name="Normal 57 3 2 2 4 5 3" xfId="29804"/>
    <cellStyle name="Normal 57 3 2 2 4 6" xfId="12172"/>
    <cellStyle name="Normal 57 3 2 2 4 6 2" xfId="24553"/>
    <cellStyle name="Normal 57 3 2 2 4 7" xfId="5461"/>
    <cellStyle name="Normal 57 3 2 2 4 8" xfId="21064"/>
    <cellStyle name="Normal 57 3 2 2 5" xfId="1886"/>
    <cellStyle name="Normal 57 3 2 2 5 2" xfId="3486"/>
    <cellStyle name="Normal 57 3 2 2 5 2 2" xfId="17040"/>
    <cellStyle name="Normal 57 3 2 2 5 2 2 2" xfId="27259"/>
    <cellStyle name="Normal 57 3 2 2 5 2 3" xfId="13461"/>
    <cellStyle name="Normal 57 3 2 2 5 2 4" xfId="8172"/>
    <cellStyle name="Normal 57 3 2 2 5 2 5" xfId="22252"/>
    <cellStyle name="Normal 57 3 2 2 5 3" xfId="4699"/>
    <cellStyle name="Normal 57 3 2 2 5 3 2" xfId="18404"/>
    <cellStyle name="Normal 57 3 2 2 5 3 2 2" xfId="28655"/>
    <cellStyle name="Normal 57 3 2 2 5 3 3" xfId="14825"/>
    <cellStyle name="Normal 57 3 2 2 5 3 4" xfId="9568"/>
    <cellStyle name="Normal 57 3 2 2 5 3 5" xfId="23648"/>
    <cellStyle name="Normal 57 3 2 2 5 4" xfId="6360"/>
    <cellStyle name="Normal 57 3 2 2 5 4 2" xfId="15446"/>
    <cellStyle name="Normal 57 3 2 2 5 4 3" xfId="25450"/>
    <cellStyle name="Normal 57 3 2 2 5 5" xfId="11022"/>
    <cellStyle name="Normal 57 3 2 2 5 5 2" xfId="19849"/>
    <cellStyle name="Normal 57 3 2 2 5 5 3" xfId="30100"/>
    <cellStyle name="Normal 57 3 2 2 5 6" xfId="12468"/>
    <cellStyle name="Normal 57 3 2 2 5 6 2" xfId="24858"/>
    <cellStyle name="Normal 57 3 2 2 5 7" xfId="5766"/>
    <cellStyle name="Normal 57 3 2 2 5 8" xfId="20443"/>
    <cellStyle name="Normal 57 3 2 2 6" xfId="2443"/>
    <cellStyle name="Normal 57 3 2 2 6 2" xfId="16289"/>
    <cellStyle name="Normal 57 3 2 2 6 2 2" xfId="26333"/>
    <cellStyle name="Normal 57 3 2 2 6 3" xfId="12769"/>
    <cellStyle name="Normal 57 3 2 2 6 4" xfId="7246"/>
    <cellStyle name="Normal 57 3 2 2 6 5" xfId="21326"/>
    <cellStyle name="Normal 57 3 2 2 7" xfId="3861"/>
    <cellStyle name="Normal 57 3 2 2 7 2" xfId="17361"/>
    <cellStyle name="Normal 57 3 2 2 7 2 2" xfId="27612"/>
    <cellStyle name="Normal 57 3 2 2 7 3" xfId="13782"/>
    <cellStyle name="Normal 57 3 2 2 7 4" xfId="8525"/>
    <cellStyle name="Normal 57 3 2 2 7 5" xfId="22605"/>
    <cellStyle name="Normal 57 3 2 2 8" xfId="6086"/>
    <cellStyle name="Normal 57 3 2 2 8 2" xfId="15172"/>
    <cellStyle name="Normal 57 3 2 2 8 3" xfId="25176"/>
    <cellStyle name="Normal 57 3 2 2 9" xfId="9979"/>
    <cellStyle name="Normal 57 3 2 2 9 2" xfId="18806"/>
    <cellStyle name="Normal 57 3 2 2 9 3" xfId="29057"/>
    <cellStyle name="Normal 57 3 2 2_Degree data" xfId="2086"/>
    <cellStyle name="Normal 57 3 2 3" xfId="301"/>
    <cellStyle name="Normal 57 3 2 3 10" xfId="11380"/>
    <cellStyle name="Normal 57 3 2 3 10 2" xfId="23993"/>
    <cellStyle name="Normal 57 3 2 3 11" xfId="4901"/>
    <cellStyle name="Normal 57 3 2 3 12" xfId="665"/>
    <cellStyle name="Normal 57 3 2 3 13" xfId="20126"/>
    <cellStyle name="Normal 57 3 2 3 2" xfId="510"/>
    <cellStyle name="Normal 57 3 2 3 2 10" xfId="872"/>
    <cellStyle name="Normal 57 3 2 3 2 11" xfId="20330"/>
    <cellStyle name="Normal 57 3 2 3 2 2" xfId="1115"/>
    <cellStyle name="Normal 57 3 2 3 2 2 2" xfId="2845"/>
    <cellStyle name="Normal 57 3 2 3 2 2 2 2" xfId="16738"/>
    <cellStyle name="Normal 57 3 2 3 2 2 2 2 2" xfId="26957"/>
    <cellStyle name="Normal 57 3 2 3 2 2 2 3" xfId="13160"/>
    <cellStyle name="Normal 57 3 2 3 2 2 2 4" xfId="7870"/>
    <cellStyle name="Normal 57 3 2 3 2 2 2 5" xfId="21950"/>
    <cellStyle name="Normal 57 3 2 3 2 2 3" xfId="4117"/>
    <cellStyle name="Normal 57 3 2 3 2 2 3 2" xfId="17763"/>
    <cellStyle name="Normal 57 3 2 3 2 2 3 2 2" xfId="28014"/>
    <cellStyle name="Normal 57 3 2 3 2 2 3 3" xfId="14184"/>
    <cellStyle name="Normal 57 3 2 3 2 2 3 4" xfId="8927"/>
    <cellStyle name="Normal 57 3 2 3 2 2 3 5" xfId="23007"/>
    <cellStyle name="Normal 57 3 2 3 2 2 4" xfId="6986"/>
    <cellStyle name="Normal 57 3 2 3 2 2 4 2" xfId="16070"/>
    <cellStyle name="Normal 57 3 2 3 2 2 4 3" xfId="26074"/>
    <cellStyle name="Normal 57 3 2 3 2 2 5" xfId="10381"/>
    <cellStyle name="Normal 57 3 2 3 2 2 5 2" xfId="19208"/>
    <cellStyle name="Normal 57 3 2 3 2 2 5 3" xfId="29459"/>
    <cellStyle name="Normal 57 3 2 3 2 2 6" xfId="11826"/>
    <cellStyle name="Normal 57 3 2 3 2 2 6 2" xfId="24556"/>
    <cellStyle name="Normal 57 3 2 3 2 2 7" xfId="5464"/>
    <cellStyle name="Normal 57 3 2 3 2 2 8" xfId="21067"/>
    <cellStyle name="Normal 57 3 2 3 2 3" xfId="1472"/>
    <cellStyle name="Normal 57 3 2 3 2 3 2" xfId="3193"/>
    <cellStyle name="Normal 57 3 2 3 2 3 2 2" xfId="17201"/>
    <cellStyle name="Normal 57 3 2 3 2 3 2 2 2" xfId="27420"/>
    <cellStyle name="Normal 57 3 2 3 2 3 2 3" xfId="13622"/>
    <cellStyle name="Normal 57 3 2 3 2 3 2 4" xfId="8333"/>
    <cellStyle name="Normal 57 3 2 3 2 3 2 5" xfId="22413"/>
    <cellStyle name="Normal 57 3 2 3 2 3 3" xfId="4466"/>
    <cellStyle name="Normal 57 3 2 3 2 3 3 2" xfId="18111"/>
    <cellStyle name="Normal 57 3 2 3 2 3 3 2 2" xfId="28362"/>
    <cellStyle name="Normal 57 3 2 3 2 3 3 3" xfId="14532"/>
    <cellStyle name="Normal 57 3 2 3 2 3 3 4" xfId="9275"/>
    <cellStyle name="Normal 57 3 2 3 2 3 3 5" xfId="23355"/>
    <cellStyle name="Normal 57 3 2 3 2 3 4" xfId="6740"/>
    <cellStyle name="Normal 57 3 2 3 2 3 4 2" xfId="15824"/>
    <cellStyle name="Normal 57 3 2 3 2 3 4 3" xfId="25828"/>
    <cellStyle name="Normal 57 3 2 3 2 3 5" xfId="10729"/>
    <cellStyle name="Normal 57 3 2 3 2 3 5 2" xfId="19556"/>
    <cellStyle name="Normal 57 3 2 3 2 3 5 3" xfId="29807"/>
    <cellStyle name="Normal 57 3 2 3 2 3 6" xfId="12175"/>
    <cellStyle name="Normal 57 3 2 3 2 3 6 2" xfId="25019"/>
    <cellStyle name="Normal 57 3 2 3 2 3 7" xfId="5927"/>
    <cellStyle name="Normal 57 3 2 3 2 3 8" xfId="20821"/>
    <cellStyle name="Normal 57 3 2 3 2 4" xfId="2050"/>
    <cellStyle name="Normal 57 3 2 3 2 4 2" xfId="3647"/>
    <cellStyle name="Normal 57 3 2 3 2 4 2 2" xfId="18565"/>
    <cellStyle name="Normal 57 3 2 3 2 4 2 2 2" xfId="28816"/>
    <cellStyle name="Normal 57 3 2 3 2 4 2 3" xfId="14986"/>
    <cellStyle name="Normal 57 3 2 3 2 4 2 4" xfId="9729"/>
    <cellStyle name="Normal 57 3 2 3 2 4 2 5" xfId="23809"/>
    <cellStyle name="Normal 57 3 2 3 2 4 3" xfId="11183"/>
    <cellStyle name="Normal 57 3 2 3 2 4 3 2" xfId="20010"/>
    <cellStyle name="Normal 57 3 2 3 2 4 3 3" xfId="30261"/>
    <cellStyle name="Normal 57 3 2 3 2 4 4" xfId="12629"/>
    <cellStyle name="Normal 57 3 2 3 2 4 4 2" xfId="26711"/>
    <cellStyle name="Normal 57 3 2 3 2 4 5" xfId="7624"/>
    <cellStyle name="Normal 57 3 2 3 2 4 6" xfId="21704"/>
    <cellStyle name="Normal 57 3 2 3 2 5" xfId="2604"/>
    <cellStyle name="Normal 57 3 2 3 2 5 2" xfId="17522"/>
    <cellStyle name="Normal 57 3 2 3 2 5 2 2" xfId="27773"/>
    <cellStyle name="Normal 57 3 2 3 2 5 3" xfId="13943"/>
    <cellStyle name="Normal 57 3 2 3 2 5 4" xfId="8686"/>
    <cellStyle name="Normal 57 3 2 3 2 5 5" xfId="22766"/>
    <cellStyle name="Normal 57 3 2 3 2 6" xfId="6247"/>
    <cellStyle name="Normal 57 3 2 3 2 6 2" xfId="15333"/>
    <cellStyle name="Normal 57 3 2 3 2 6 3" xfId="25337"/>
    <cellStyle name="Normal 57 3 2 3 2 7" xfId="10140"/>
    <cellStyle name="Normal 57 3 2 3 2 7 2" xfId="18967"/>
    <cellStyle name="Normal 57 3 2 3 2 7 3" xfId="29218"/>
    <cellStyle name="Normal 57 3 2 3 2 8" xfId="11584"/>
    <cellStyle name="Normal 57 3 2 3 2 8 2" xfId="24310"/>
    <cellStyle name="Normal 57 3 2 3 2 9" xfId="5218"/>
    <cellStyle name="Normal 57 3 2 3 2_Degree data" xfId="2089"/>
    <cellStyle name="Normal 57 3 2 3 3" xfId="1114"/>
    <cellStyle name="Normal 57 3 2 3 3 2" xfId="2844"/>
    <cellStyle name="Normal 57 3 2 3 3 2 2" xfId="16434"/>
    <cellStyle name="Normal 57 3 2 3 3 2 2 2" xfId="26507"/>
    <cellStyle name="Normal 57 3 2 3 3 2 3" xfId="12798"/>
    <cellStyle name="Normal 57 3 2 3 3 2 4" xfId="7420"/>
    <cellStyle name="Normal 57 3 2 3 3 2 5" xfId="21500"/>
    <cellStyle name="Normal 57 3 2 3 3 3" xfId="4116"/>
    <cellStyle name="Normal 57 3 2 3 3 3 2" xfId="17762"/>
    <cellStyle name="Normal 57 3 2 3 3 3 2 2" xfId="28013"/>
    <cellStyle name="Normal 57 3 2 3 3 3 3" xfId="14183"/>
    <cellStyle name="Normal 57 3 2 3 3 3 4" xfId="8926"/>
    <cellStyle name="Normal 57 3 2 3 3 3 5" xfId="23006"/>
    <cellStyle name="Normal 57 3 2 3 3 4" xfId="6536"/>
    <cellStyle name="Normal 57 3 2 3 3 4 2" xfId="15620"/>
    <cellStyle name="Normal 57 3 2 3 3 4 3" xfId="25624"/>
    <cellStyle name="Normal 57 3 2 3 3 5" xfId="10380"/>
    <cellStyle name="Normal 57 3 2 3 3 5 2" xfId="19207"/>
    <cellStyle name="Normal 57 3 2 3 3 5 3" xfId="29458"/>
    <cellStyle name="Normal 57 3 2 3 3 6" xfId="11825"/>
    <cellStyle name="Normal 57 3 2 3 3 6 2" xfId="24106"/>
    <cellStyle name="Normal 57 3 2 3 3 7" xfId="5014"/>
    <cellStyle name="Normal 57 3 2 3 3 8" xfId="20617"/>
    <cellStyle name="Normal 57 3 2 3 4" xfId="1471"/>
    <cellStyle name="Normal 57 3 2 3 4 2" xfId="3192"/>
    <cellStyle name="Normal 57 3 2 3 4 2 2" xfId="16737"/>
    <cellStyle name="Normal 57 3 2 3 4 2 2 2" xfId="26956"/>
    <cellStyle name="Normal 57 3 2 3 4 2 3" xfId="13159"/>
    <cellStyle name="Normal 57 3 2 3 4 2 4" xfId="7869"/>
    <cellStyle name="Normal 57 3 2 3 4 2 5" xfId="21949"/>
    <cellStyle name="Normal 57 3 2 3 4 3" xfId="4465"/>
    <cellStyle name="Normal 57 3 2 3 4 3 2" xfId="18110"/>
    <cellStyle name="Normal 57 3 2 3 4 3 2 2" xfId="28361"/>
    <cellStyle name="Normal 57 3 2 3 4 3 3" xfId="14531"/>
    <cellStyle name="Normal 57 3 2 3 4 3 4" xfId="9274"/>
    <cellStyle name="Normal 57 3 2 3 4 3 5" xfId="23354"/>
    <cellStyle name="Normal 57 3 2 3 4 4" xfId="6985"/>
    <cellStyle name="Normal 57 3 2 3 4 4 2" xfId="16069"/>
    <cellStyle name="Normal 57 3 2 3 4 4 3" xfId="26073"/>
    <cellStyle name="Normal 57 3 2 3 4 5" xfId="10728"/>
    <cellStyle name="Normal 57 3 2 3 4 5 2" xfId="19555"/>
    <cellStyle name="Normal 57 3 2 3 4 5 3" xfId="29806"/>
    <cellStyle name="Normal 57 3 2 3 4 6" xfId="12174"/>
    <cellStyle name="Normal 57 3 2 3 4 6 2" xfId="24555"/>
    <cellStyle name="Normal 57 3 2 3 4 7" xfId="5463"/>
    <cellStyle name="Normal 57 3 2 3 4 8" xfId="21066"/>
    <cellStyle name="Normal 57 3 2 3 5" xfId="1841"/>
    <cellStyle name="Normal 57 3 2 3 5 2" xfId="3443"/>
    <cellStyle name="Normal 57 3 2 3 5 2 2" xfId="16997"/>
    <cellStyle name="Normal 57 3 2 3 5 2 2 2" xfId="27216"/>
    <cellStyle name="Normal 57 3 2 3 5 2 3" xfId="13418"/>
    <cellStyle name="Normal 57 3 2 3 5 2 4" xfId="8129"/>
    <cellStyle name="Normal 57 3 2 3 5 2 5" xfId="22209"/>
    <cellStyle name="Normal 57 3 2 3 5 3" xfId="4656"/>
    <cellStyle name="Normal 57 3 2 3 5 3 2" xfId="18361"/>
    <cellStyle name="Normal 57 3 2 3 5 3 2 2" xfId="28612"/>
    <cellStyle name="Normal 57 3 2 3 5 3 3" xfId="14782"/>
    <cellStyle name="Normal 57 3 2 3 5 3 4" xfId="9525"/>
    <cellStyle name="Normal 57 3 2 3 5 3 5" xfId="23605"/>
    <cellStyle name="Normal 57 3 2 3 5 4" xfId="6421"/>
    <cellStyle name="Normal 57 3 2 3 5 4 2" xfId="15507"/>
    <cellStyle name="Normal 57 3 2 3 5 4 3" xfId="25511"/>
    <cellStyle name="Normal 57 3 2 3 5 5" xfId="10979"/>
    <cellStyle name="Normal 57 3 2 3 5 5 2" xfId="19806"/>
    <cellStyle name="Normal 57 3 2 3 5 5 3" xfId="30057"/>
    <cellStyle name="Normal 57 3 2 3 5 6" xfId="12425"/>
    <cellStyle name="Normal 57 3 2 3 5 6 2" xfId="24815"/>
    <cellStyle name="Normal 57 3 2 3 5 7" xfId="5723"/>
    <cellStyle name="Normal 57 3 2 3 5 8" xfId="20504"/>
    <cellStyle name="Normal 57 3 2 3 6" xfId="2400"/>
    <cellStyle name="Normal 57 3 2 3 6 2" xfId="16350"/>
    <cellStyle name="Normal 57 3 2 3 6 2 2" xfId="26394"/>
    <cellStyle name="Normal 57 3 2 3 6 3" xfId="12886"/>
    <cellStyle name="Normal 57 3 2 3 6 4" xfId="7307"/>
    <cellStyle name="Normal 57 3 2 3 6 5" xfId="21387"/>
    <cellStyle name="Normal 57 3 2 3 7" xfId="3818"/>
    <cellStyle name="Normal 57 3 2 3 7 2" xfId="17318"/>
    <cellStyle name="Normal 57 3 2 3 7 2 2" xfId="27569"/>
    <cellStyle name="Normal 57 3 2 3 7 3" xfId="13739"/>
    <cellStyle name="Normal 57 3 2 3 7 4" xfId="8482"/>
    <cellStyle name="Normal 57 3 2 3 7 5" xfId="22562"/>
    <cellStyle name="Normal 57 3 2 3 8" xfId="6043"/>
    <cellStyle name="Normal 57 3 2 3 8 2" xfId="15129"/>
    <cellStyle name="Normal 57 3 2 3 8 3" xfId="25133"/>
    <cellStyle name="Normal 57 3 2 3 9" xfId="9936"/>
    <cellStyle name="Normal 57 3 2 3 9 2" xfId="18763"/>
    <cellStyle name="Normal 57 3 2 3 9 3" xfId="29014"/>
    <cellStyle name="Normal 57 3 2 3_Degree data" xfId="2088"/>
    <cellStyle name="Normal 57 3 2 4" xfId="403"/>
    <cellStyle name="Normal 57 3 2 4 10" xfId="766"/>
    <cellStyle name="Normal 57 3 2 4 11" xfId="20226"/>
    <cellStyle name="Normal 57 3 2 4 2" xfId="1116"/>
    <cellStyle name="Normal 57 3 2 4 2 2" xfId="2846"/>
    <cellStyle name="Normal 57 3 2 4 2 2 2" xfId="16739"/>
    <cellStyle name="Normal 57 3 2 4 2 2 2 2" xfId="26958"/>
    <cellStyle name="Normal 57 3 2 4 2 2 3" xfId="13161"/>
    <cellStyle name="Normal 57 3 2 4 2 2 4" xfId="7871"/>
    <cellStyle name="Normal 57 3 2 4 2 2 5" xfId="21951"/>
    <cellStyle name="Normal 57 3 2 4 2 3" xfId="4118"/>
    <cellStyle name="Normal 57 3 2 4 2 3 2" xfId="17764"/>
    <cellStyle name="Normal 57 3 2 4 2 3 2 2" xfId="28015"/>
    <cellStyle name="Normal 57 3 2 4 2 3 3" xfId="14185"/>
    <cellStyle name="Normal 57 3 2 4 2 3 4" xfId="8928"/>
    <cellStyle name="Normal 57 3 2 4 2 3 5" xfId="23008"/>
    <cellStyle name="Normal 57 3 2 4 2 4" xfId="6987"/>
    <cellStyle name="Normal 57 3 2 4 2 4 2" xfId="16071"/>
    <cellStyle name="Normal 57 3 2 4 2 4 3" xfId="26075"/>
    <cellStyle name="Normal 57 3 2 4 2 5" xfId="10382"/>
    <cellStyle name="Normal 57 3 2 4 2 5 2" xfId="19209"/>
    <cellStyle name="Normal 57 3 2 4 2 5 3" xfId="29460"/>
    <cellStyle name="Normal 57 3 2 4 2 6" xfId="11827"/>
    <cellStyle name="Normal 57 3 2 4 2 6 2" xfId="24557"/>
    <cellStyle name="Normal 57 3 2 4 2 7" xfId="5465"/>
    <cellStyle name="Normal 57 3 2 4 2 8" xfId="21068"/>
    <cellStyle name="Normal 57 3 2 4 3" xfId="1473"/>
    <cellStyle name="Normal 57 3 2 4 3 2" xfId="3194"/>
    <cellStyle name="Normal 57 3 2 4 3 2 2" xfId="17097"/>
    <cellStyle name="Normal 57 3 2 4 3 2 2 2" xfId="27316"/>
    <cellStyle name="Normal 57 3 2 4 3 2 3" xfId="13518"/>
    <cellStyle name="Normal 57 3 2 4 3 2 4" xfId="8229"/>
    <cellStyle name="Normal 57 3 2 4 3 2 5" xfId="22309"/>
    <cellStyle name="Normal 57 3 2 4 3 3" xfId="4467"/>
    <cellStyle name="Normal 57 3 2 4 3 3 2" xfId="18112"/>
    <cellStyle name="Normal 57 3 2 4 3 3 2 2" xfId="28363"/>
    <cellStyle name="Normal 57 3 2 4 3 3 3" xfId="14533"/>
    <cellStyle name="Normal 57 3 2 4 3 3 4" xfId="9276"/>
    <cellStyle name="Normal 57 3 2 4 3 3 5" xfId="23356"/>
    <cellStyle name="Normal 57 3 2 4 3 4" xfId="6636"/>
    <cellStyle name="Normal 57 3 2 4 3 4 2" xfId="15720"/>
    <cellStyle name="Normal 57 3 2 4 3 4 3" xfId="25724"/>
    <cellStyle name="Normal 57 3 2 4 3 5" xfId="10730"/>
    <cellStyle name="Normal 57 3 2 4 3 5 2" xfId="19557"/>
    <cellStyle name="Normal 57 3 2 4 3 5 3" xfId="29808"/>
    <cellStyle name="Normal 57 3 2 4 3 6" xfId="12176"/>
    <cellStyle name="Normal 57 3 2 4 3 6 2" xfId="24915"/>
    <cellStyle name="Normal 57 3 2 4 3 7" xfId="5823"/>
    <cellStyle name="Normal 57 3 2 4 3 8" xfId="20717"/>
    <cellStyle name="Normal 57 3 2 4 4" xfId="1943"/>
    <cellStyle name="Normal 57 3 2 4 4 2" xfId="3543"/>
    <cellStyle name="Normal 57 3 2 4 4 2 2" xfId="18461"/>
    <cellStyle name="Normal 57 3 2 4 4 2 2 2" xfId="28712"/>
    <cellStyle name="Normal 57 3 2 4 4 2 3" xfId="14882"/>
    <cellStyle name="Normal 57 3 2 4 4 2 4" xfId="9625"/>
    <cellStyle name="Normal 57 3 2 4 4 2 5" xfId="23705"/>
    <cellStyle name="Normal 57 3 2 4 4 3" xfId="11079"/>
    <cellStyle name="Normal 57 3 2 4 4 3 2" xfId="19906"/>
    <cellStyle name="Normal 57 3 2 4 4 3 3" xfId="30157"/>
    <cellStyle name="Normal 57 3 2 4 4 4" xfId="12525"/>
    <cellStyle name="Normal 57 3 2 4 4 4 2" xfId="26607"/>
    <cellStyle name="Normal 57 3 2 4 4 5" xfId="7520"/>
    <cellStyle name="Normal 57 3 2 4 4 6" xfId="21600"/>
    <cellStyle name="Normal 57 3 2 4 5" xfId="2500"/>
    <cellStyle name="Normal 57 3 2 4 5 2" xfId="17418"/>
    <cellStyle name="Normal 57 3 2 4 5 2 2" xfId="27669"/>
    <cellStyle name="Normal 57 3 2 4 5 3" xfId="13839"/>
    <cellStyle name="Normal 57 3 2 4 5 4" xfId="8582"/>
    <cellStyle name="Normal 57 3 2 4 5 5" xfId="22662"/>
    <cellStyle name="Normal 57 3 2 4 6" xfId="6143"/>
    <cellStyle name="Normal 57 3 2 4 6 2" xfId="15229"/>
    <cellStyle name="Normal 57 3 2 4 6 3" xfId="25233"/>
    <cellStyle name="Normal 57 3 2 4 7" xfId="10036"/>
    <cellStyle name="Normal 57 3 2 4 7 2" xfId="18863"/>
    <cellStyle name="Normal 57 3 2 4 7 3" xfId="29114"/>
    <cellStyle name="Normal 57 3 2 4 8" xfId="11480"/>
    <cellStyle name="Normal 57 3 2 4 8 2" xfId="24206"/>
    <cellStyle name="Normal 57 3 2 4 9" xfId="5114"/>
    <cellStyle name="Normal 57 3 2 4_Degree data" xfId="2090"/>
    <cellStyle name="Normal 57 3 2 5" xfId="235"/>
    <cellStyle name="Normal 57 3 2 5 10" xfId="603"/>
    <cellStyle name="Normal 57 3 2 5 11" xfId="20560"/>
    <cellStyle name="Normal 57 3 2 5 2" xfId="1117"/>
    <cellStyle name="Normal 57 3 2 5 2 2" xfId="2847"/>
    <cellStyle name="Normal 57 3 2 5 2 2 2" xfId="16740"/>
    <cellStyle name="Normal 57 3 2 5 2 2 2 2" xfId="26959"/>
    <cellStyle name="Normal 57 3 2 5 2 2 3" xfId="13162"/>
    <cellStyle name="Normal 57 3 2 5 2 2 4" xfId="7872"/>
    <cellStyle name="Normal 57 3 2 5 2 2 5" xfId="21952"/>
    <cellStyle name="Normal 57 3 2 5 2 3" xfId="4119"/>
    <cellStyle name="Normal 57 3 2 5 2 3 2" xfId="17765"/>
    <cellStyle name="Normal 57 3 2 5 2 3 2 2" xfId="28016"/>
    <cellStyle name="Normal 57 3 2 5 2 3 3" xfId="14186"/>
    <cellStyle name="Normal 57 3 2 5 2 3 4" xfId="8929"/>
    <cellStyle name="Normal 57 3 2 5 2 3 5" xfId="23009"/>
    <cellStyle name="Normal 57 3 2 5 2 4" xfId="6988"/>
    <cellStyle name="Normal 57 3 2 5 2 4 2" xfId="16072"/>
    <cellStyle name="Normal 57 3 2 5 2 4 3" xfId="26076"/>
    <cellStyle name="Normal 57 3 2 5 2 5" xfId="10383"/>
    <cellStyle name="Normal 57 3 2 5 2 5 2" xfId="19210"/>
    <cellStyle name="Normal 57 3 2 5 2 5 3" xfId="29461"/>
    <cellStyle name="Normal 57 3 2 5 2 6" xfId="11828"/>
    <cellStyle name="Normal 57 3 2 5 2 6 2" xfId="24558"/>
    <cellStyle name="Normal 57 3 2 5 2 7" xfId="5466"/>
    <cellStyle name="Normal 57 3 2 5 2 8" xfId="21069"/>
    <cellStyle name="Normal 57 3 2 5 3" xfId="1474"/>
    <cellStyle name="Normal 57 3 2 5 3 2" xfId="3195"/>
    <cellStyle name="Normal 57 3 2 5 3 2 2" xfId="16940"/>
    <cellStyle name="Normal 57 3 2 5 3 2 2 2" xfId="27159"/>
    <cellStyle name="Normal 57 3 2 5 3 2 3" xfId="13361"/>
    <cellStyle name="Normal 57 3 2 5 3 2 4" xfId="8072"/>
    <cellStyle name="Normal 57 3 2 5 3 2 5" xfId="22152"/>
    <cellStyle name="Normal 57 3 2 5 3 3" xfId="4468"/>
    <cellStyle name="Normal 57 3 2 5 3 3 2" xfId="18113"/>
    <cellStyle name="Normal 57 3 2 5 3 3 2 2" xfId="28364"/>
    <cellStyle name="Normal 57 3 2 5 3 3 3" xfId="14534"/>
    <cellStyle name="Normal 57 3 2 5 3 3 4" xfId="9277"/>
    <cellStyle name="Normal 57 3 2 5 3 3 5" xfId="23357"/>
    <cellStyle name="Normal 57 3 2 5 3 4" xfId="7148"/>
    <cellStyle name="Normal 57 3 2 5 3 4 2" xfId="16231"/>
    <cellStyle name="Normal 57 3 2 5 3 4 3" xfId="26235"/>
    <cellStyle name="Normal 57 3 2 5 3 5" xfId="10731"/>
    <cellStyle name="Normal 57 3 2 5 3 5 2" xfId="19558"/>
    <cellStyle name="Normal 57 3 2 5 3 5 3" xfId="29809"/>
    <cellStyle name="Normal 57 3 2 5 3 6" xfId="12177"/>
    <cellStyle name="Normal 57 3 2 5 3 6 2" xfId="24758"/>
    <cellStyle name="Normal 57 3 2 5 3 7" xfId="5666"/>
    <cellStyle name="Normal 57 3 2 5 3 8" xfId="21228"/>
    <cellStyle name="Normal 57 3 2 5 4" xfId="1775"/>
    <cellStyle name="Normal 57 3 2 5 4 2" xfId="3386"/>
    <cellStyle name="Normal 57 3 2 5 4 2 2" xfId="18304"/>
    <cellStyle name="Normal 57 3 2 5 4 2 2 2" xfId="28555"/>
    <cellStyle name="Normal 57 3 2 5 4 2 3" xfId="14725"/>
    <cellStyle name="Normal 57 3 2 5 4 2 4" xfId="9468"/>
    <cellStyle name="Normal 57 3 2 5 4 2 5" xfId="23548"/>
    <cellStyle name="Normal 57 3 2 5 4 3" xfId="10922"/>
    <cellStyle name="Normal 57 3 2 5 4 3 2" xfId="19749"/>
    <cellStyle name="Normal 57 3 2 5 4 3 3" xfId="30000"/>
    <cellStyle name="Normal 57 3 2 5 4 4" xfId="12368"/>
    <cellStyle name="Normal 57 3 2 5 4 4 2" xfId="26450"/>
    <cellStyle name="Normal 57 3 2 5 4 5" xfId="7363"/>
    <cellStyle name="Normal 57 3 2 5 4 6" xfId="21443"/>
    <cellStyle name="Normal 57 3 2 5 5" xfId="2343"/>
    <cellStyle name="Normal 57 3 2 5 5 2" xfId="17259"/>
    <cellStyle name="Normal 57 3 2 5 5 2 2" xfId="27510"/>
    <cellStyle name="Normal 57 3 2 5 5 3" xfId="13680"/>
    <cellStyle name="Normal 57 3 2 5 5 4" xfId="8423"/>
    <cellStyle name="Normal 57 3 2 5 5 5" xfId="22503"/>
    <cellStyle name="Normal 57 3 2 5 6" xfId="6479"/>
    <cellStyle name="Normal 57 3 2 5 6 2" xfId="15563"/>
    <cellStyle name="Normal 57 3 2 5 6 3" xfId="25567"/>
    <cellStyle name="Normal 57 3 2 5 7" xfId="9879"/>
    <cellStyle name="Normal 57 3 2 5 7 2" xfId="18706"/>
    <cellStyle name="Normal 57 3 2 5 7 3" xfId="28957"/>
    <cellStyle name="Normal 57 3 2 5 8" xfId="11323"/>
    <cellStyle name="Normal 57 3 2 5 8 2" xfId="24049"/>
    <cellStyle name="Normal 57 3 2 5 9" xfId="4957"/>
    <cellStyle name="Normal 57 3 2 5_Degree data" xfId="2091"/>
    <cellStyle name="Normal 57 3 2 6" xfId="1111"/>
    <cellStyle name="Normal 57 3 2 6 2" xfId="2841"/>
    <cellStyle name="Normal 57 3 2 6 2 2" xfId="16734"/>
    <cellStyle name="Normal 57 3 2 6 2 2 2" xfId="26953"/>
    <cellStyle name="Normal 57 3 2 6 2 3" xfId="13156"/>
    <cellStyle name="Normal 57 3 2 6 2 4" xfId="7866"/>
    <cellStyle name="Normal 57 3 2 6 2 5" xfId="21946"/>
    <cellStyle name="Normal 57 3 2 6 3" xfId="4113"/>
    <cellStyle name="Normal 57 3 2 6 3 2" xfId="17759"/>
    <cellStyle name="Normal 57 3 2 6 3 2 2" xfId="28010"/>
    <cellStyle name="Normal 57 3 2 6 3 3" xfId="14180"/>
    <cellStyle name="Normal 57 3 2 6 3 4" xfId="8923"/>
    <cellStyle name="Normal 57 3 2 6 3 5" xfId="23003"/>
    <cellStyle name="Normal 57 3 2 6 4" xfId="6982"/>
    <cellStyle name="Normal 57 3 2 6 4 2" xfId="16066"/>
    <cellStyle name="Normal 57 3 2 6 4 3" xfId="26070"/>
    <cellStyle name="Normal 57 3 2 6 5" xfId="10377"/>
    <cellStyle name="Normal 57 3 2 6 5 2" xfId="19204"/>
    <cellStyle name="Normal 57 3 2 6 5 3" xfId="29455"/>
    <cellStyle name="Normal 57 3 2 6 6" xfId="11822"/>
    <cellStyle name="Normal 57 3 2 6 6 2" xfId="24552"/>
    <cellStyle name="Normal 57 3 2 6 7" xfId="5460"/>
    <cellStyle name="Normal 57 3 2 6 8" xfId="21063"/>
    <cellStyle name="Normal 57 3 2 7" xfId="1468"/>
    <cellStyle name="Normal 57 3 2 7 2" xfId="3189"/>
    <cellStyle name="Normal 57 3 2 7 2 2" xfId="16895"/>
    <cellStyle name="Normal 57 3 2 7 2 2 2" xfId="27114"/>
    <cellStyle name="Normal 57 3 2 7 2 3" xfId="13317"/>
    <cellStyle name="Normal 57 3 2 7 2 4" xfId="8027"/>
    <cellStyle name="Normal 57 3 2 7 2 5" xfId="22107"/>
    <cellStyle name="Normal 57 3 2 7 3" xfId="4462"/>
    <cellStyle name="Normal 57 3 2 7 3 2" xfId="18107"/>
    <cellStyle name="Normal 57 3 2 7 3 2 2" xfId="28358"/>
    <cellStyle name="Normal 57 3 2 7 3 3" xfId="14528"/>
    <cellStyle name="Normal 57 3 2 7 3 4" xfId="9271"/>
    <cellStyle name="Normal 57 3 2 7 3 5" xfId="23351"/>
    <cellStyle name="Normal 57 3 2 7 4" xfId="6317"/>
    <cellStyle name="Normal 57 3 2 7 4 2" xfId="15403"/>
    <cellStyle name="Normal 57 3 2 7 4 3" xfId="25407"/>
    <cellStyle name="Normal 57 3 2 7 5" xfId="10725"/>
    <cellStyle name="Normal 57 3 2 7 5 2" xfId="19552"/>
    <cellStyle name="Normal 57 3 2 7 5 3" xfId="29803"/>
    <cellStyle name="Normal 57 3 2 7 6" xfId="12171"/>
    <cellStyle name="Normal 57 3 2 7 6 2" xfId="24713"/>
    <cellStyle name="Normal 57 3 2 7 7" xfId="5621"/>
    <cellStyle name="Normal 57 3 2 7 8" xfId="20400"/>
    <cellStyle name="Normal 57 3 2 8" xfId="1721"/>
    <cellStyle name="Normal 57 3 2 8 2" xfId="3341"/>
    <cellStyle name="Normal 57 3 2 8 2 2" xfId="18259"/>
    <cellStyle name="Normal 57 3 2 8 2 2 2" xfId="28510"/>
    <cellStyle name="Normal 57 3 2 8 2 3" xfId="14680"/>
    <cellStyle name="Normal 57 3 2 8 2 4" xfId="9423"/>
    <cellStyle name="Normal 57 3 2 8 2 5" xfId="23503"/>
    <cellStyle name="Normal 57 3 2 8 3" xfId="10877"/>
    <cellStyle name="Normal 57 3 2 8 3 2" xfId="19704"/>
    <cellStyle name="Normal 57 3 2 8 3 3" xfId="29955"/>
    <cellStyle name="Normal 57 3 2 8 4" xfId="12323"/>
    <cellStyle name="Normal 57 3 2 8 4 2" xfId="26290"/>
    <cellStyle name="Normal 57 3 2 8 5" xfId="7203"/>
    <cellStyle name="Normal 57 3 2 8 6" xfId="21283"/>
    <cellStyle name="Normal 57 3 2 9" xfId="2298"/>
    <cellStyle name="Normal 57 3 2 9 2" xfId="9834"/>
    <cellStyle name="Normal 57 3 2 9 2 2" xfId="18661"/>
    <cellStyle name="Normal 57 3 2 9 2 3" xfId="28912"/>
    <cellStyle name="Normal 57 3 2 9 3" xfId="11278"/>
    <cellStyle name="Normal 57 3 2 9 3 2" xfId="27465"/>
    <cellStyle name="Normal 57 3 2 9 4" xfId="8378"/>
    <cellStyle name="Normal 57 3 2 9 5" xfId="22458"/>
    <cellStyle name="Normal 57 3 2_Degree data" xfId="2085"/>
    <cellStyle name="Normal 57 3 3" xfId="134"/>
    <cellStyle name="Normal 57 3 3 10" xfId="5972"/>
    <cellStyle name="Normal 57 3 3 10 2" xfId="15058"/>
    <cellStyle name="Normal 57 3 3 10 3" xfId="25062"/>
    <cellStyle name="Normal 57 3 3 11" xfId="9792"/>
    <cellStyle name="Normal 57 3 3 11 2" xfId="18619"/>
    <cellStyle name="Normal 57 3 3 11 3" xfId="28870"/>
    <cellStyle name="Normal 57 3 3 12" xfId="11232"/>
    <cellStyle name="Normal 57 3 3 12 2" xfId="23877"/>
    <cellStyle name="Normal 57 3 3 13" xfId="4785"/>
    <cellStyle name="Normal 57 3 3 14" xfId="589"/>
    <cellStyle name="Normal 57 3 3 15" xfId="20055"/>
    <cellStyle name="Normal 57 3 3 2" xfId="333"/>
    <cellStyle name="Normal 57 3 3 2 10" xfId="11411"/>
    <cellStyle name="Normal 57 3 3 2 10 2" xfId="23920"/>
    <cellStyle name="Normal 57 3 3 2 11" xfId="4828"/>
    <cellStyle name="Normal 57 3 3 2 12" xfId="697"/>
    <cellStyle name="Normal 57 3 3 2 13" xfId="20157"/>
    <cellStyle name="Normal 57 3 3 2 2" xfId="435"/>
    <cellStyle name="Normal 57 3 3 2 2 10" xfId="798"/>
    <cellStyle name="Normal 57 3 3 2 2 11" xfId="20257"/>
    <cellStyle name="Normal 57 3 3 2 2 2" xfId="1120"/>
    <cellStyle name="Normal 57 3 3 2 2 2 2" xfId="2850"/>
    <cellStyle name="Normal 57 3 3 2 2 2 2 2" xfId="16743"/>
    <cellStyle name="Normal 57 3 3 2 2 2 2 2 2" xfId="26962"/>
    <cellStyle name="Normal 57 3 3 2 2 2 2 3" xfId="13165"/>
    <cellStyle name="Normal 57 3 3 2 2 2 2 4" xfId="7875"/>
    <cellStyle name="Normal 57 3 3 2 2 2 2 5" xfId="21955"/>
    <cellStyle name="Normal 57 3 3 2 2 2 3" xfId="4122"/>
    <cellStyle name="Normal 57 3 3 2 2 2 3 2" xfId="17768"/>
    <cellStyle name="Normal 57 3 3 2 2 2 3 2 2" xfId="28019"/>
    <cellStyle name="Normal 57 3 3 2 2 2 3 3" xfId="14189"/>
    <cellStyle name="Normal 57 3 3 2 2 2 3 4" xfId="8932"/>
    <cellStyle name="Normal 57 3 3 2 2 2 3 5" xfId="23012"/>
    <cellStyle name="Normal 57 3 3 2 2 2 4" xfId="6991"/>
    <cellStyle name="Normal 57 3 3 2 2 2 4 2" xfId="16075"/>
    <cellStyle name="Normal 57 3 3 2 2 2 4 3" xfId="26079"/>
    <cellStyle name="Normal 57 3 3 2 2 2 5" xfId="10386"/>
    <cellStyle name="Normal 57 3 3 2 2 2 5 2" xfId="19213"/>
    <cellStyle name="Normal 57 3 3 2 2 2 5 3" xfId="29464"/>
    <cellStyle name="Normal 57 3 3 2 2 2 6" xfId="11831"/>
    <cellStyle name="Normal 57 3 3 2 2 2 6 2" xfId="24561"/>
    <cellStyle name="Normal 57 3 3 2 2 2 7" xfId="5469"/>
    <cellStyle name="Normal 57 3 3 2 2 2 8" xfId="21072"/>
    <cellStyle name="Normal 57 3 3 2 2 3" xfId="1477"/>
    <cellStyle name="Normal 57 3 3 2 2 3 2" xfId="3198"/>
    <cellStyle name="Normal 57 3 3 2 2 3 2 2" xfId="17128"/>
    <cellStyle name="Normal 57 3 3 2 2 3 2 2 2" xfId="27347"/>
    <cellStyle name="Normal 57 3 3 2 2 3 2 3" xfId="13549"/>
    <cellStyle name="Normal 57 3 3 2 2 3 2 4" xfId="8260"/>
    <cellStyle name="Normal 57 3 3 2 2 3 2 5" xfId="22340"/>
    <cellStyle name="Normal 57 3 3 2 2 3 3" xfId="4471"/>
    <cellStyle name="Normal 57 3 3 2 2 3 3 2" xfId="18116"/>
    <cellStyle name="Normal 57 3 3 2 2 3 3 2 2" xfId="28367"/>
    <cellStyle name="Normal 57 3 3 2 2 3 3 3" xfId="14537"/>
    <cellStyle name="Normal 57 3 3 2 2 3 3 4" xfId="9280"/>
    <cellStyle name="Normal 57 3 3 2 2 3 3 5" xfId="23360"/>
    <cellStyle name="Normal 57 3 3 2 2 3 4" xfId="6667"/>
    <cellStyle name="Normal 57 3 3 2 2 3 4 2" xfId="15751"/>
    <cellStyle name="Normal 57 3 3 2 2 3 4 3" xfId="25755"/>
    <cellStyle name="Normal 57 3 3 2 2 3 5" xfId="10734"/>
    <cellStyle name="Normal 57 3 3 2 2 3 5 2" xfId="19561"/>
    <cellStyle name="Normal 57 3 3 2 2 3 5 3" xfId="29812"/>
    <cellStyle name="Normal 57 3 3 2 2 3 6" xfId="12180"/>
    <cellStyle name="Normal 57 3 3 2 2 3 6 2" xfId="24946"/>
    <cellStyle name="Normal 57 3 3 2 2 3 7" xfId="5854"/>
    <cellStyle name="Normal 57 3 3 2 2 3 8" xfId="20748"/>
    <cellStyle name="Normal 57 3 3 2 2 4" xfId="1975"/>
    <cellStyle name="Normal 57 3 3 2 2 4 2" xfId="3574"/>
    <cellStyle name="Normal 57 3 3 2 2 4 2 2" xfId="18492"/>
    <cellStyle name="Normal 57 3 3 2 2 4 2 2 2" xfId="28743"/>
    <cellStyle name="Normal 57 3 3 2 2 4 2 3" xfId="14913"/>
    <cellStyle name="Normal 57 3 3 2 2 4 2 4" xfId="9656"/>
    <cellStyle name="Normal 57 3 3 2 2 4 2 5" xfId="23736"/>
    <cellStyle name="Normal 57 3 3 2 2 4 3" xfId="11110"/>
    <cellStyle name="Normal 57 3 3 2 2 4 3 2" xfId="19937"/>
    <cellStyle name="Normal 57 3 3 2 2 4 3 3" xfId="30188"/>
    <cellStyle name="Normal 57 3 3 2 2 4 4" xfId="12556"/>
    <cellStyle name="Normal 57 3 3 2 2 4 4 2" xfId="26638"/>
    <cellStyle name="Normal 57 3 3 2 2 4 5" xfId="7551"/>
    <cellStyle name="Normal 57 3 3 2 2 4 6" xfId="21631"/>
    <cellStyle name="Normal 57 3 3 2 2 5" xfId="2531"/>
    <cellStyle name="Normal 57 3 3 2 2 5 2" xfId="17449"/>
    <cellStyle name="Normal 57 3 3 2 2 5 2 2" xfId="27700"/>
    <cellStyle name="Normal 57 3 3 2 2 5 3" xfId="13870"/>
    <cellStyle name="Normal 57 3 3 2 2 5 4" xfId="8613"/>
    <cellStyle name="Normal 57 3 3 2 2 5 5" xfId="22693"/>
    <cellStyle name="Normal 57 3 3 2 2 6" xfId="6174"/>
    <cellStyle name="Normal 57 3 3 2 2 6 2" xfId="15260"/>
    <cellStyle name="Normal 57 3 3 2 2 6 3" xfId="25264"/>
    <cellStyle name="Normal 57 3 3 2 2 7" xfId="10067"/>
    <cellStyle name="Normal 57 3 3 2 2 7 2" xfId="18894"/>
    <cellStyle name="Normal 57 3 3 2 2 7 3" xfId="29145"/>
    <cellStyle name="Normal 57 3 3 2 2 8" xfId="11511"/>
    <cellStyle name="Normal 57 3 3 2 2 8 2" xfId="24237"/>
    <cellStyle name="Normal 57 3 3 2 2 9" xfId="5145"/>
    <cellStyle name="Normal 57 3 3 2 2_Degree data" xfId="2094"/>
    <cellStyle name="Normal 57 3 3 2 3" xfId="1119"/>
    <cellStyle name="Normal 57 3 3 2 3 2" xfId="2849"/>
    <cellStyle name="Normal 57 3 3 2 3 2 2" xfId="16465"/>
    <cellStyle name="Normal 57 3 3 2 3 2 2 2" xfId="26538"/>
    <cellStyle name="Normal 57 3 3 2 3 2 3" xfId="12788"/>
    <cellStyle name="Normal 57 3 3 2 3 2 4" xfId="7451"/>
    <cellStyle name="Normal 57 3 3 2 3 2 5" xfId="21531"/>
    <cellStyle name="Normal 57 3 3 2 3 3" xfId="4121"/>
    <cellStyle name="Normal 57 3 3 2 3 3 2" xfId="17767"/>
    <cellStyle name="Normal 57 3 3 2 3 3 2 2" xfId="28018"/>
    <cellStyle name="Normal 57 3 3 2 3 3 3" xfId="14188"/>
    <cellStyle name="Normal 57 3 3 2 3 3 4" xfId="8931"/>
    <cellStyle name="Normal 57 3 3 2 3 3 5" xfId="23011"/>
    <cellStyle name="Normal 57 3 3 2 3 4" xfId="6567"/>
    <cellStyle name="Normal 57 3 3 2 3 4 2" xfId="15651"/>
    <cellStyle name="Normal 57 3 3 2 3 4 3" xfId="25655"/>
    <cellStyle name="Normal 57 3 3 2 3 5" xfId="10385"/>
    <cellStyle name="Normal 57 3 3 2 3 5 2" xfId="19212"/>
    <cellStyle name="Normal 57 3 3 2 3 5 3" xfId="29463"/>
    <cellStyle name="Normal 57 3 3 2 3 6" xfId="11830"/>
    <cellStyle name="Normal 57 3 3 2 3 6 2" xfId="24137"/>
    <cellStyle name="Normal 57 3 3 2 3 7" xfId="5045"/>
    <cellStyle name="Normal 57 3 3 2 3 8" xfId="20648"/>
    <cellStyle name="Normal 57 3 3 2 4" xfId="1476"/>
    <cellStyle name="Normal 57 3 3 2 4 2" xfId="3197"/>
    <cellStyle name="Normal 57 3 3 2 4 2 2" xfId="16742"/>
    <cellStyle name="Normal 57 3 3 2 4 2 2 2" xfId="26961"/>
    <cellStyle name="Normal 57 3 3 2 4 2 3" xfId="13164"/>
    <cellStyle name="Normal 57 3 3 2 4 2 4" xfId="7874"/>
    <cellStyle name="Normal 57 3 3 2 4 2 5" xfId="21954"/>
    <cellStyle name="Normal 57 3 3 2 4 3" xfId="4470"/>
    <cellStyle name="Normal 57 3 3 2 4 3 2" xfId="18115"/>
    <cellStyle name="Normal 57 3 3 2 4 3 2 2" xfId="28366"/>
    <cellStyle name="Normal 57 3 3 2 4 3 3" xfId="14536"/>
    <cellStyle name="Normal 57 3 3 2 4 3 4" xfId="9279"/>
    <cellStyle name="Normal 57 3 3 2 4 3 5" xfId="23359"/>
    <cellStyle name="Normal 57 3 3 2 4 4" xfId="6990"/>
    <cellStyle name="Normal 57 3 3 2 4 4 2" xfId="16074"/>
    <cellStyle name="Normal 57 3 3 2 4 4 3" xfId="26078"/>
    <cellStyle name="Normal 57 3 3 2 4 5" xfId="10733"/>
    <cellStyle name="Normal 57 3 3 2 4 5 2" xfId="19560"/>
    <cellStyle name="Normal 57 3 3 2 4 5 3" xfId="29811"/>
    <cellStyle name="Normal 57 3 3 2 4 6" xfId="12179"/>
    <cellStyle name="Normal 57 3 3 2 4 6 2" xfId="24560"/>
    <cellStyle name="Normal 57 3 3 2 4 7" xfId="5468"/>
    <cellStyle name="Normal 57 3 3 2 4 8" xfId="21071"/>
    <cellStyle name="Normal 57 3 3 2 5" xfId="1873"/>
    <cellStyle name="Normal 57 3 3 2 5 2" xfId="3474"/>
    <cellStyle name="Normal 57 3 3 2 5 2 2" xfId="17028"/>
    <cellStyle name="Normal 57 3 3 2 5 2 2 2" xfId="27247"/>
    <cellStyle name="Normal 57 3 3 2 5 2 3" xfId="13449"/>
    <cellStyle name="Normal 57 3 3 2 5 2 4" xfId="8160"/>
    <cellStyle name="Normal 57 3 3 2 5 2 5" xfId="22240"/>
    <cellStyle name="Normal 57 3 3 2 5 3" xfId="4687"/>
    <cellStyle name="Normal 57 3 3 2 5 3 2" xfId="18392"/>
    <cellStyle name="Normal 57 3 3 2 5 3 2 2" xfId="28643"/>
    <cellStyle name="Normal 57 3 3 2 5 3 3" xfId="14813"/>
    <cellStyle name="Normal 57 3 3 2 5 3 4" xfId="9556"/>
    <cellStyle name="Normal 57 3 3 2 5 3 5" xfId="23636"/>
    <cellStyle name="Normal 57 3 3 2 5 4" xfId="6348"/>
    <cellStyle name="Normal 57 3 3 2 5 4 2" xfId="15434"/>
    <cellStyle name="Normal 57 3 3 2 5 4 3" xfId="25438"/>
    <cellStyle name="Normal 57 3 3 2 5 5" xfId="11010"/>
    <cellStyle name="Normal 57 3 3 2 5 5 2" xfId="19837"/>
    <cellStyle name="Normal 57 3 3 2 5 5 3" xfId="30088"/>
    <cellStyle name="Normal 57 3 3 2 5 6" xfId="12456"/>
    <cellStyle name="Normal 57 3 3 2 5 6 2" xfId="24846"/>
    <cellStyle name="Normal 57 3 3 2 5 7" xfId="5754"/>
    <cellStyle name="Normal 57 3 3 2 5 8" xfId="20431"/>
    <cellStyle name="Normal 57 3 3 2 6" xfId="2431"/>
    <cellStyle name="Normal 57 3 3 2 6 2" xfId="16277"/>
    <cellStyle name="Normal 57 3 3 2 6 2 2" xfId="26321"/>
    <cellStyle name="Normal 57 3 3 2 6 3" xfId="12876"/>
    <cellStyle name="Normal 57 3 3 2 6 4" xfId="7234"/>
    <cellStyle name="Normal 57 3 3 2 6 5" xfId="21314"/>
    <cellStyle name="Normal 57 3 3 2 7" xfId="3849"/>
    <cellStyle name="Normal 57 3 3 2 7 2" xfId="17349"/>
    <cellStyle name="Normal 57 3 3 2 7 2 2" xfId="27600"/>
    <cellStyle name="Normal 57 3 3 2 7 3" xfId="13770"/>
    <cellStyle name="Normal 57 3 3 2 7 4" xfId="8513"/>
    <cellStyle name="Normal 57 3 3 2 7 5" xfId="22593"/>
    <cellStyle name="Normal 57 3 3 2 8" xfId="6074"/>
    <cellStyle name="Normal 57 3 3 2 8 2" xfId="15160"/>
    <cellStyle name="Normal 57 3 3 2 8 3" xfId="25164"/>
    <cellStyle name="Normal 57 3 3 2 9" xfId="9967"/>
    <cellStyle name="Normal 57 3 3 2 9 2" xfId="18794"/>
    <cellStyle name="Normal 57 3 3 2 9 3" xfId="29045"/>
    <cellStyle name="Normal 57 3 3 2_Degree data" xfId="2093"/>
    <cellStyle name="Normal 57 3 3 3" xfId="288"/>
    <cellStyle name="Normal 57 3 3 3 10" xfId="11368"/>
    <cellStyle name="Normal 57 3 3 3 10 2" xfId="23982"/>
    <cellStyle name="Normal 57 3 3 3 11" xfId="4890"/>
    <cellStyle name="Normal 57 3 3 3 12" xfId="653"/>
    <cellStyle name="Normal 57 3 3 3 13" xfId="20114"/>
    <cellStyle name="Normal 57 3 3 3 2" xfId="499"/>
    <cellStyle name="Normal 57 3 3 3 2 10" xfId="861"/>
    <cellStyle name="Normal 57 3 3 3 2 11" xfId="20319"/>
    <cellStyle name="Normal 57 3 3 3 2 2" xfId="1122"/>
    <cellStyle name="Normal 57 3 3 3 2 2 2" xfId="2852"/>
    <cellStyle name="Normal 57 3 3 3 2 2 2 2" xfId="16745"/>
    <cellStyle name="Normal 57 3 3 3 2 2 2 2 2" xfId="26964"/>
    <cellStyle name="Normal 57 3 3 3 2 2 2 3" xfId="13167"/>
    <cellStyle name="Normal 57 3 3 3 2 2 2 4" xfId="7877"/>
    <cellStyle name="Normal 57 3 3 3 2 2 2 5" xfId="21957"/>
    <cellStyle name="Normal 57 3 3 3 2 2 3" xfId="4124"/>
    <cellStyle name="Normal 57 3 3 3 2 2 3 2" xfId="17770"/>
    <cellStyle name="Normal 57 3 3 3 2 2 3 2 2" xfId="28021"/>
    <cellStyle name="Normal 57 3 3 3 2 2 3 3" xfId="14191"/>
    <cellStyle name="Normal 57 3 3 3 2 2 3 4" xfId="8934"/>
    <cellStyle name="Normal 57 3 3 3 2 2 3 5" xfId="23014"/>
    <cellStyle name="Normal 57 3 3 3 2 2 4" xfId="6993"/>
    <cellStyle name="Normal 57 3 3 3 2 2 4 2" xfId="16077"/>
    <cellStyle name="Normal 57 3 3 3 2 2 4 3" xfId="26081"/>
    <cellStyle name="Normal 57 3 3 3 2 2 5" xfId="10388"/>
    <cellStyle name="Normal 57 3 3 3 2 2 5 2" xfId="19215"/>
    <cellStyle name="Normal 57 3 3 3 2 2 5 3" xfId="29466"/>
    <cellStyle name="Normal 57 3 3 3 2 2 6" xfId="11833"/>
    <cellStyle name="Normal 57 3 3 3 2 2 6 2" xfId="24563"/>
    <cellStyle name="Normal 57 3 3 3 2 2 7" xfId="5471"/>
    <cellStyle name="Normal 57 3 3 3 2 2 8" xfId="21074"/>
    <cellStyle name="Normal 57 3 3 3 2 3" xfId="1479"/>
    <cellStyle name="Normal 57 3 3 3 2 3 2" xfId="3200"/>
    <cellStyle name="Normal 57 3 3 3 2 3 2 2" xfId="17190"/>
    <cellStyle name="Normal 57 3 3 3 2 3 2 2 2" xfId="27409"/>
    <cellStyle name="Normal 57 3 3 3 2 3 2 3" xfId="13611"/>
    <cellStyle name="Normal 57 3 3 3 2 3 2 4" xfId="8322"/>
    <cellStyle name="Normal 57 3 3 3 2 3 2 5" xfId="22402"/>
    <cellStyle name="Normal 57 3 3 3 2 3 3" xfId="4473"/>
    <cellStyle name="Normal 57 3 3 3 2 3 3 2" xfId="18118"/>
    <cellStyle name="Normal 57 3 3 3 2 3 3 2 2" xfId="28369"/>
    <cellStyle name="Normal 57 3 3 3 2 3 3 3" xfId="14539"/>
    <cellStyle name="Normal 57 3 3 3 2 3 3 4" xfId="9282"/>
    <cellStyle name="Normal 57 3 3 3 2 3 3 5" xfId="23362"/>
    <cellStyle name="Normal 57 3 3 3 2 3 4" xfId="6729"/>
    <cellStyle name="Normal 57 3 3 3 2 3 4 2" xfId="15813"/>
    <cellStyle name="Normal 57 3 3 3 2 3 4 3" xfId="25817"/>
    <cellStyle name="Normal 57 3 3 3 2 3 5" xfId="10736"/>
    <cellStyle name="Normal 57 3 3 3 2 3 5 2" xfId="19563"/>
    <cellStyle name="Normal 57 3 3 3 2 3 5 3" xfId="29814"/>
    <cellStyle name="Normal 57 3 3 3 2 3 6" xfId="12182"/>
    <cellStyle name="Normal 57 3 3 3 2 3 6 2" xfId="25008"/>
    <cellStyle name="Normal 57 3 3 3 2 3 7" xfId="5916"/>
    <cellStyle name="Normal 57 3 3 3 2 3 8" xfId="20810"/>
    <cellStyle name="Normal 57 3 3 3 2 4" xfId="2039"/>
    <cellStyle name="Normal 57 3 3 3 2 4 2" xfId="3636"/>
    <cellStyle name="Normal 57 3 3 3 2 4 2 2" xfId="18554"/>
    <cellStyle name="Normal 57 3 3 3 2 4 2 2 2" xfId="28805"/>
    <cellStyle name="Normal 57 3 3 3 2 4 2 3" xfId="14975"/>
    <cellStyle name="Normal 57 3 3 3 2 4 2 4" xfId="9718"/>
    <cellStyle name="Normal 57 3 3 3 2 4 2 5" xfId="23798"/>
    <cellStyle name="Normal 57 3 3 3 2 4 3" xfId="11172"/>
    <cellStyle name="Normal 57 3 3 3 2 4 3 2" xfId="19999"/>
    <cellStyle name="Normal 57 3 3 3 2 4 3 3" xfId="30250"/>
    <cellStyle name="Normal 57 3 3 3 2 4 4" xfId="12618"/>
    <cellStyle name="Normal 57 3 3 3 2 4 4 2" xfId="26700"/>
    <cellStyle name="Normal 57 3 3 3 2 4 5" xfId="7613"/>
    <cellStyle name="Normal 57 3 3 3 2 4 6" xfId="21693"/>
    <cellStyle name="Normal 57 3 3 3 2 5" xfId="2593"/>
    <cellStyle name="Normal 57 3 3 3 2 5 2" xfId="17511"/>
    <cellStyle name="Normal 57 3 3 3 2 5 2 2" xfId="27762"/>
    <cellStyle name="Normal 57 3 3 3 2 5 3" xfId="13932"/>
    <cellStyle name="Normal 57 3 3 3 2 5 4" xfId="8675"/>
    <cellStyle name="Normal 57 3 3 3 2 5 5" xfId="22755"/>
    <cellStyle name="Normal 57 3 3 3 2 6" xfId="6236"/>
    <cellStyle name="Normal 57 3 3 3 2 6 2" xfId="15322"/>
    <cellStyle name="Normal 57 3 3 3 2 6 3" xfId="25326"/>
    <cellStyle name="Normal 57 3 3 3 2 7" xfId="10129"/>
    <cellStyle name="Normal 57 3 3 3 2 7 2" xfId="18956"/>
    <cellStyle name="Normal 57 3 3 3 2 7 3" xfId="29207"/>
    <cellStyle name="Normal 57 3 3 3 2 8" xfId="11573"/>
    <cellStyle name="Normal 57 3 3 3 2 8 2" xfId="24299"/>
    <cellStyle name="Normal 57 3 3 3 2 9" xfId="5207"/>
    <cellStyle name="Normal 57 3 3 3 2_Degree data" xfId="2096"/>
    <cellStyle name="Normal 57 3 3 3 3" xfId="1121"/>
    <cellStyle name="Normal 57 3 3 3 3 2" xfId="2851"/>
    <cellStyle name="Normal 57 3 3 3 3 2 2" xfId="16422"/>
    <cellStyle name="Normal 57 3 3 3 3 2 2 2" xfId="26495"/>
    <cellStyle name="Normal 57 3 3 3 3 2 3" xfId="12869"/>
    <cellStyle name="Normal 57 3 3 3 3 2 4" xfId="7408"/>
    <cellStyle name="Normal 57 3 3 3 3 2 5" xfId="21488"/>
    <cellStyle name="Normal 57 3 3 3 3 3" xfId="4123"/>
    <cellStyle name="Normal 57 3 3 3 3 3 2" xfId="17769"/>
    <cellStyle name="Normal 57 3 3 3 3 3 2 2" xfId="28020"/>
    <cellStyle name="Normal 57 3 3 3 3 3 3" xfId="14190"/>
    <cellStyle name="Normal 57 3 3 3 3 3 4" xfId="8933"/>
    <cellStyle name="Normal 57 3 3 3 3 3 5" xfId="23013"/>
    <cellStyle name="Normal 57 3 3 3 3 4" xfId="6524"/>
    <cellStyle name="Normal 57 3 3 3 3 4 2" xfId="15608"/>
    <cellStyle name="Normal 57 3 3 3 3 4 3" xfId="25612"/>
    <cellStyle name="Normal 57 3 3 3 3 5" xfId="10387"/>
    <cellStyle name="Normal 57 3 3 3 3 5 2" xfId="19214"/>
    <cellStyle name="Normal 57 3 3 3 3 5 3" xfId="29465"/>
    <cellStyle name="Normal 57 3 3 3 3 6" xfId="11832"/>
    <cellStyle name="Normal 57 3 3 3 3 6 2" xfId="24094"/>
    <cellStyle name="Normal 57 3 3 3 3 7" xfId="5002"/>
    <cellStyle name="Normal 57 3 3 3 3 8" xfId="20605"/>
    <cellStyle name="Normal 57 3 3 3 4" xfId="1478"/>
    <cellStyle name="Normal 57 3 3 3 4 2" xfId="3199"/>
    <cellStyle name="Normal 57 3 3 3 4 2 2" xfId="16744"/>
    <cellStyle name="Normal 57 3 3 3 4 2 2 2" xfId="26963"/>
    <cellStyle name="Normal 57 3 3 3 4 2 3" xfId="13166"/>
    <cellStyle name="Normal 57 3 3 3 4 2 4" xfId="7876"/>
    <cellStyle name="Normal 57 3 3 3 4 2 5" xfId="21956"/>
    <cellStyle name="Normal 57 3 3 3 4 3" xfId="4472"/>
    <cellStyle name="Normal 57 3 3 3 4 3 2" xfId="18117"/>
    <cellStyle name="Normal 57 3 3 3 4 3 2 2" xfId="28368"/>
    <cellStyle name="Normal 57 3 3 3 4 3 3" xfId="14538"/>
    <cellStyle name="Normal 57 3 3 3 4 3 4" xfId="9281"/>
    <cellStyle name="Normal 57 3 3 3 4 3 5" xfId="23361"/>
    <cellStyle name="Normal 57 3 3 3 4 4" xfId="6992"/>
    <cellStyle name="Normal 57 3 3 3 4 4 2" xfId="16076"/>
    <cellStyle name="Normal 57 3 3 3 4 4 3" xfId="26080"/>
    <cellStyle name="Normal 57 3 3 3 4 5" xfId="10735"/>
    <cellStyle name="Normal 57 3 3 3 4 5 2" xfId="19562"/>
    <cellStyle name="Normal 57 3 3 3 4 5 3" xfId="29813"/>
    <cellStyle name="Normal 57 3 3 3 4 6" xfId="12181"/>
    <cellStyle name="Normal 57 3 3 3 4 6 2" xfId="24562"/>
    <cellStyle name="Normal 57 3 3 3 4 7" xfId="5470"/>
    <cellStyle name="Normal 57 3 3 3 4 8" xfId="21073"/>
    <cellStyle name="Normal 57 3 3 3 5" xfId="1828"/>
    <cellStyle name="Normal 57 3 3 3 5 2" xfId="3431"/>
    <cellStyle name="Normal 57 3 3 3 5 2 2" xfId="16985"/>
    <cellStyle name="Normal 57 3 3 3 5 2 2 2" xfId="27204"/>
    <cellStyle name="Normal 57 3 3 3 5 2 3" xfId="13406"/>
    <cellStyle name="Normal 57 3 3 3 5 2 4" xfId="8117"/>
    <cellStyle name="Normal 57 3 3 3 5 2 5" xfId="22197"/>
    <cellStyle name="Normal 57 3 3 3 5 3" xfId="4644"/>
    <cellStyle name="Normal 57 3 3 3 5 3 2" xfId="18349"/>
    <cellStyle name="Normal 57 3 3 3 5 3 2 2" xfId="28600"/>
    <cellStyle name="Normal 57 3 3 3 5 3 3" xfId="14770"/>
    <cellStyle name="Normal 57 3 3 3 5 3 4" xfId="9513"/>
    <cellStyle name="Normal 57 3 3 3 5 3 5" xfId="23593"/>
    <cellStyle name="Normal 57 3 3 3 5 4" xfId="6410"/>
    <cellStyle name="Normal 57 3 3 3 5 4 2" xfId="15496"/>
    <cellStyle name="Normal 57 3 3 3 5 4 3" xfId="25500"/>
    <cellStyle name="Normal 57 3 3 3 5 5" xfId="10967"/>
    <cellStyle name="Normal 57 3 3 3 5 5 2" xfId="19794"/>
    <cellStyle name="Normal 57 3 3 3 5 5 3" xfId="30045"/>
    <cellStyle name="Normal 57 3 3 3 5 6" xfId="12413"/>
    <cellStyle name="Normal 57 3 3 3 5 6 2" xfId="24803"/>
    <cellStyle name="Normal 57 3 3 3 5 7" xfId="5711"/>
    <cellStyle name="Normal 57 3 3 3 5 8" xfId="20493"/>
    <cellStyle name="Normal 57 3 3 3 6" xfId="2388"/>
    <cellStyle name="Normal 57 3 3 3 6 2" xfId="16339"/>
    <cellStyle name="Normal 57 3 3 3 6 2 2" xfId="26383"/>
    <cellStyle name="Normal 57 3 3 3 6 3" xfId="12874"/>
    <cellStyle name="Normal 57 3 3 3 6 4" xfId="7296"/>
    <cellStyle name="Normal 57 3 3 3 6 5" xfId="21376"/>
    <cellStyle name="Normal 57 3 3 3 7" xfId="3807"/>
    <cellStyle name="Normal 57 3 3 3 7 2" xfId="17306"/>
    <cellStyle name="Normal 57 3 3 3 7 2 2" xfId="27557"/>
    <cellStyle name="Normal 57 3 3 3 7 3" xfId="13727"/>
    <cellStyle name="Normal 57 3 3 3 7 4" xfId="8470"/>
    <cellStyle name="Normal 57 3 3 3 7 5" xfId="22550"/>
    <cellStyle name="Normal 57 3 3 3 8" xfId="6031"/>
    <cellStyle name="Normal 57 3 3 3 8 2" xfId="15117"/>
    <cellStyle name="Normal 57 3 3 3 8 3" xfId="25121"/>
    <cellStyle name="Normal 57 3 3 3 9" xfId="9924"/>
    <cellStyle name="Normal 57 3 3 3 9 2" xfId="18751"/>
    <cellStyle name="Normal 57 3 3 3 9 3" xfId="29002"/>
    <cellStyle name="Normal 57 3 3 3_Degree data" xfId="2095"/>
    <cellStyle name="Normal 57 3 3 4" xfId="391"/>
    <cellStyle name="Normal 57 3 3 4 10" xfId="754"/>
    <cellStyle name="Normal 57 3 3 4 11" xfId="20214"/>
    <cellStyle name="Normal 57 3 3 4 2" xfId="1123"/>
    <cellStyle name="Normal 57 3 3 4 2 2" xfId="2853"/>
    <cellStyle name="Normal 57 3 3 4 2 2 2" xfId="16746"/>
    <cellStyle name="Normal 57 3 3 4 2 2 2 2" xfId="26965"/>
    <cellStyle name="Normal 57 3 3 4 2 2 3" xfId="13168"/>
    <cellStyle name="Normal 57 3 3 4 2 2 4" xfId="7878"/>
    <cellStyle name="Normal 57 3 3 4 2 2 5" xfId="21958"/>
    <cellStyle name="Normal 57 3 3 4 2 3" xfId="4125"/>
    <cellStyle name="Normal 57 3 3 4 2 3 2" xfId="17771"/>
    <cellStyle name="Normal 57 3 3 4 2 3 2 2" xfId="28022"/>
    <cellStyle name="Normal 57 3 3 4 2 3 3" xfId="14192"/>
    <cellStyle name="Normal 57 3 3 4 2 3 4" xfId="8935"/>
    <cellStyle name="Normal 57 3 3 4 2 3 5" xfId="23015"/>
    <cellStyle name="Normal 57 3 3 4 2 4" xfId="6994"/>
    <cellStyle name="Normal 57 3 3 4 2 4 2" xfId="16078"/>
    <cellStyle name="Normal 57 3 3 4 2 4 3" xfId="26082"/>
    <cellStyle name="Normal 57 3 3 4 2 5" xfId="10389"/>
    <cellStyle name="Normal 57 3 3 4 2 5 2" xfId="19216"/>
    <cellStyle name="Normal 57 3 3 4 2 5 3" xfId="29467"/>
    <cellStyle name="Normal 57 3 3 4 2 6" xfId="11834"/>
    <cellStyle name="Normal 57 3 3 4 2 6 2" xfId="24564"/>
    <cellStyle name="Normal 57 3 3 4 2 7" xfId="5472"/>
    <cellStyle name="Normal 57 3 3 4 2 8" xfId="21075"/>
    <cellStyle name="Normal 57 3 3 4 3" xfId="1480"/>
    <cellStyle name="Normal 57 3 3 4 3 2" xfId="3201"/>
    <cellStyle name="Normal 57 3 3 4 3 2 2" xfId="17085"/>
    <cellStyle name="Normal 57 3 3 4 3 2 2 2" xfId="27304"/>
    <cellStyle name="Normal 57 3 3 4 3 2 3" xfId="13506"/>
    <cellStyle name="Normal 57 3 3 4 3 2 4" xfId="8217"/>
    <cellStyle name="Normal 57 3 3 4 3 2 5" xfId="22297"/>
    <cellStyle name="Normal 57 3 3 4 3 3" xfId="4474"/>
    <cellStyle name="Normal 57 3 3 4 3 3 2" xfId="18119"/>
    <cellStyle name="Normal 57 3 3 4 3 3 2 2" xfId="28370"/>
    <cellStyle name="Normal 57 3 3 4 3 3 3" xfId="14540"/>
    <cellStyle name="Normal 57 3 3 4 3 3 4" xfId="9283"/>
    <cellStyle name="Normal 57 3 3 4 3 3 5" xfId="23363"/>
    <cellStyle name="Normal 57 3 3 4 3 4" xfId="6624"/>
    <cellStyle name="Normal 57 3 3 4 3 4 2" xfId="15708"/>
    <cellStyle name="Normal 57 3 3 4 3 4 3" xfId="25712"/>
    <cellStyle name="Normal 57 3 3 4 3 5" xfId="10737"/>
    <cellStyle name="Normal 57 3 3 4 3 5 2" xfId="19564"/>
    <cellStyle name="Normal 57 3 3 4 3 5 3" xfId="29815"/>
    <cellStyle name="Normal 57 3 3 4 3 6" xfId="12183"/>
    <cellStyle name="Normal 57 3 3 4 3 6 2" xfId="24903"/>
    <cellStyle name="Normal 57 3 3 4 3 7" xfId="5811"/>
    <cellStyle name="Normal 57 3 3 4 3 8" xfId="20705"/>
    <cellStyle name="Normal 57 3 3 4 4" xfId="1931"/>
    <cellStyle name="Normal 57 3 3 4 4 2" xfId="3531"/>
    <cellStyle name="Normal 57 3 3 4 4 2 2" xfId="18449"/>
    <cellStyle name="Normal 57 3 3 4 4 2 2 2" xfId="28700"/>
    <cellStyle name="Normal 57 3 3 4 4 2 3" xfId="14870"/>
    <cellStyle name="Normal 57 3 3 4 4 2 4" xfId="9613"/>
    <cellStyle name="Normal 57 3 3 4 4 2 5" xfId="23693"/>
    <cellStyle name="Normal 57 3 3 4 4 3" xfId="11067"/>
    <cellStyle name="Normal 57 3 3 4 4 3 2" xfId="19894"/>
    <cellStyle name="Normal 57 3 3 4 4 3 3" xfId="30145"/>
    <cellStyle name="Normal 57 3 3 4 4 4" xfId="12513"/>
    <cellStyle name="Normal 57 3 3 4 4 4 2" xfId="26595"/>
    <cellStyle name="Normal 57 3 3 4 4 5" xfId="7508"/>
    <cellStyle name="Normal 57 3 3 4 4 6" xfId="21588"/>
    <cellStyle name="Normal 57 3 3 4 5" xfId="2488"/>
    <cellStyle name="Normal 57 3 3 4 5 2" xfId="17406"/>
    <cellStyle name="Normal 57 3 3 4 5 2 2" xfId="27657"/>
    <cellStyle name="Normal 57 3 3 4 5 3" xfId="13827"/>
    <cellStyle name="Normal 57 3 3 4 5 4" xfId="8570"/>
    <cellStyle name="Normal 57 3 3 4 5 5" xfId="22650"/>
    <cellStyle name="Normal 57 3 3 4 6" xfId="6131"/>
    <cellStyle name="Normal 57 3 3 4 6 2" xfId="15217"/>
    <cellStyle name="Normal 57 3 3 4 6 3" xfId="25221"/>
    <cellStyle name="Normal 57 3 3 4 7" xfId="10024"/>
    <cellStyle name="Normal 57 3 3 4 7 2" xfId="18851"/>
    <cellStyle name="Normal 57 3 3 4 7 3" xfId="29102"/>
    <cellStyle name="Normal 57 3 3 4 8" xfId="11468"/>
    <cellStyle name="Normal 57 3 3 4 8 2" xfId="24194"/>
    <cellStyle name="Normal 57 3 3 4 9" xfId="5102"/>
    <cellStyle name="Normal 57 3 3 4_Degree data" xfId="2097"/>
    <cellStyle name="Normal 57 3 3 5" xfId="220"/>
    <cellStyle name="Normal 57 3 3 5 2" xfId="2848"/>
    <cellStyle name="Normal 57 3 3 5 2 2" xfId="16379"/>
    <cellStyle name="Normal 57 3 3 5 2 2 2" xfId="26436"/>
    <cellStyle name="Normal 57 3 3 5 2 3" xfId="12748"/>
    <cellStyle name="Normal 57 3 3 5 2 4" xfId="7349"/>
    <cellStyle name="Normal 57 3 3 5 2 5" xfId="21429"/>
    <cellStyle name="Normal 57 3 3 5 3" xfId="4120"/>
    <cellStyle name="Normal 57 3 3 5 3 2" xfId="17766"/>
    <cellStyle name="Normal 57 3 3 5 3 2 2" xfId="28017"/>
    <cellStyle name="Normal 57 3 3 5 3 3" xfId="14187"/>
    <cellStyle name="Normal 57 3 3 5 3 4" xfId="8930"/>
    <cellStyle name="Normal 57 3 3 5 3 5" xfId="23010"/>
    <cellStyle name="Normal 57 3 3 5 4" xfId="6465"/>
    <cellStyle name="Normal 57 3 3 5 4 2" xfId="15549"/>
    <cellStyle name="Normal 57 3 3 5 4 3" xfId="25553"/>
    <cellStyle name="Normal 57 3 3 5 5" xfId="10384"/>
    <cellStyle name="Normal 57 3 3 5 5 2" xfId="19211"/>
    <cellStyle name="Normal 57 3 3 5 5 3" xfId="29462"/>
    <cellStyle name="Normal 57 3 3 5 6" xfId="11829"/>
    <cellStyle name="Normal 57 3 3 5 6 2" xfId="24035"/>
    <cellStyle name="Normal 57 3 3 5 7" xfId="4943"/>
    <cellStyle name="Normal 57 3 3 5 8" xfId="1118"/>
    <cellStyle name="Normal 57 3 3 5 9" xfId="20546"/>
    <cellStyle name="Normal 57 3 3 6" xfId="1475"/>
    <cellStyle name="Normal 57 3 3 6 2" xfId="3196"/>
    <cellStyle name="Normal 57 3 3 6 2 2" xfId="16741"/>
    <cellStyle name="Normal 57 3 3 6 2 2 2" xfId="26960"/>
    <cellStyle name="Normal 57 3 3 6 2 3" xfId="13163"/>
    <cellStyle name="Normal 57 3 3 6 2 4" xfId="7873"/>
    <cellStyle name="Normal 57 3 3 6 2 5" xfId="21953"/>
    <cellStyle name="Normal 57 3 3 6 3" xfId="4469"/>
    <cellStyle name="Normal 57 3 3 6 3 2" xfId="18114"/>
    <cellStyle name="Normal 57 3 3 6 3 2 2" xfId="28365"/>
    <cellStyle name="Normal 57 3 3 6 3 3" xfId="14535"/>
    <cellStyle name="Normal 57 3 3 6 3 4" xfId="9278"/>
    <cellStyle name="Normal 57 3 3 6 3 5" xfId="23358"/>
    <cellStyle name="Normal 57 3 3 6 4" xfId="6989"/>
    <cellStyle name="Normal 57 3 3 6 4 2" xfId="16073"/>
    <cellStyle name="Normal 57 3 3 6 4 3" xfId="26077"/>
    <cellStyle name="Normal 57 3 3 6 5" xfId="10732"/>
    <cellStyle name="Normal 57 3 3 6 5 2" xfId="19559"/>
    <cellStyle name="Normal 57 3 3 6 5 3" xfId="29810"/>
    <cellStyle name="Normal 57 3 3 6 6" xfId="12178"/>
    <cellStyle name="Normal 57 3 3 6 6 2" xfId="24559"/>
    <cellStyle name="Normal 57 3 3 6 7" xfId="5467"/>
    <cellStyle name="Normal 57 3 3 6 8" xfId="21070"/>
    <cellStyle name="Normal 57 3 3 7" xfId="1760"/>
    <cellStyle name="Normal 57 3 3 7 2" xfId="3372"/>
    <cellStyle name="Normal 57 3 3 7 2 2" xfId="16926"/>
    <cellStyle name="Normal 57 3 3 7 2 2 2" xfId="27145"/>
    <cellStyle name="Normal 57 3 3 7 2 3" xfId="13348"/>
    <cellStyle name="Normal 57 3 3 7 2 4" xfId="8058"/>
    <cellStyle name="Normal 57 3 3 7 2 5" xfId="22138"/>
    <cellStyle name="Normal 57 3 3 7 3" xfId="4602"/>
    <cellStyle name="Normal 57 3 3 7 3 2" xfId="18290"/>
    <cellStyle name="Normal 57 3 3 7 3 2 2" xfId="28541"/>
    <cellStyle name="Normal 57 3 3 7 3 3" xfId="14711"/>
    <cellStyle name="Normal 57 3 3 7 3 4" xfId="9454"/>
    <cellStyle name="Normal 57 3 3 7 3 5" xfId="23534"/>
    <cellStyle name="Normal 57 3 3 7 4" xfId="6304"/>
    <cellStyle name="Normal 57 3 3 7 4 2" xfId="15390"/>
    <cellStyle name="Normal 57 3 3 7 4 3" xfId="25394"/>
    <cellStyle name="Normal 57 3 3 7 5" xfId="10908"/>
    <cellStyle name="Normal 57 3 3 7 5 2" xfId="19735"/>
    <cellStyle name="Normal 57 3 3 7 5 3" xfId="29986"/>
    <cellStyle name="Normal 57 3 3 7 6" xfId="12354"/>
    <cellStyle name="Normal 57 3 3 7 6 2" xfId="24744"/>
    <cellStyle name="Normal 57 3 3 7 7" xfId="5652"/>
    <cellStyle name="Normal 57 3 3 7 8" xfId="20387"/>
    <cellStyle name="Normal 57 3 3 8" xfId="2329"/>
    <cellStyle name="Normal 57 3 3 8 2" xfId="9865"/>
    <cellStyle name="Normal 57 3 3 8 2 2" xfId="18692"/>
    <cellStyle name="Normal 57 3 3 8 2 3" xfId="28943"/>
    <cellStyle name="Normal 57 3 3 8 3" xfId="11309"/>
    <cellStyle name="Normal 57 3 3 8 3 2" xfId="26278"/>
    <cellStyle name="Normal 57 3 3 8 4" xfId="7191"/>
    <cellStyle name="Normal 57 3 3 8 5" xfId="21271"/>
    <cellStyle name="Normal 57 3 3 9" xfId="2253"/>
    <cellStyle name="Normal 57 3 3 9 2" xfId="17245"/>
    <cellStyle name="Normal 57 3 3 9 2 2" xfId="27496"/>
    <cellStyle name="Normal 57 3 3 9 3" xfId="13666"/>
    <cellStyle name="Normal 57 3 3 9 4" xfId="8409"/>
    <cellStyle name="Normal 57 3 3 9 5" xfId="22489"/>
    <cellStyle name="Normal 57 3 3_Degree data" xfId="2092"/>
    <cellStyle name="Normal 57 3 4" xfId="199"/>
    <cellStyle name="Normal 57 3 4 10" xfId="11405"/>
    <cellStyle name="Normal 57 3 4 10 2" xfId="23914"/>
    <cellStyle name="Normal 57 3 4 11" xfId="4822"/>
    <cellStyle name="Normal 57 3 4 12" xfId="691"/>
    <cellStyle name="Normal 57 3 4 13" xfId="20151"/>
    <cellStyle name="Normal 57 3 4 2" xfId="429"/>
    <cellStyle name="Normal 57 3 4 2 10" xfId="792"/>
    <cellStyle name="Normal 57 3 4 2 11" xfId="20251"/>
    <cellStyle name="Normal 57 3 4 2 2" xfId="1125"/>
    <cellStyle name="Normal 57 3 4 2 2 2" xfId="2855"/>
    <cellStyle name="Normal 57 3 4 2 2 2 2" xfId="16748"/>
    <cellStyle name="Normal 57 3 4 2 2 2 2 2" xfId="26967"/>
    <cellStyle name="Normal 57 3 4 2 2 2 3" xfId="13170"/>
    <cellStyle name="Normal 57 3 4 2 2 2 4" xfId="7880"/>
    <cellStyle name="Normal 57 3 4 2 2 2 5" xfId="21960"/>
    <cellStyle name="Normal 57 3 4 2 2 3" xfId="4127"/>
    <cellStyle name="Normal 57 3 4 2 2 3 2" xfId="17773"/>
    <cellStyle name="Normal 57 3 4 2 2 3 2 2" xfId="28024"/>
    <cellStyle name="Normal 57 3 4 2 2 3 3" xfId="14194"/>
    <cellStyle name="Normal 57 3 4 2 2 3 4" xfId="8937"/>
    <cellStyle name="Normal 57 3 4 2 2 3 5" xfId="23017"/>
    <cellStyle name="Normal 57 3 4 2 2 4" xfId="6996"/>
    <cellStyle name="Normal 57 3 4 2 2 4 2" xfId="16080"/>
    <cellStyle name="Normal 57 3 4 2 2 4 3" xfId="26084"/>
    <cellStyle name="Normal 57 3 4 2 2 5" xfId="10391"/>
    <cellStyle name="Normal 57 3 4 2 2 5 2" xfId="19218"/>
    <cellStyle name="Normal 57 3 4 2 2 5 3" xfId="29469"/>
    <cellStyle name="Normal 57 3 4 2 2 6" xfId="11836"/>
    <cellStyle name="Normal 57 3 4 2 2 6 2" xfId="24566"/>
    <cellStyle name="Normal 57 3 4 2 2 7" xfId="5474"/>
    <cellStyle name="Normal 57 3 4 2 2 8" xfId="21077"/>
    <cellStyle name="Normal 57 3 4 2 3" xfId="1482"/>
    <cellStyle name="Normal 57 3 4 2 3 2" xfId="3203"/>
    <cellStyle name="Normal 57 3 4 2 3 2 2" xfId="17122"/>
    <cellStyle name="Normal 57 3 4 2 3 2 2 2" xfId="27341"/>
    <cellStyle name="Normal 57 3 4 2 3 2 3" xfId="13543"/>
    <cellStyle name="Normal 57 3 4 2 3 2 4" xfId="8254"/>
    <cellStyle name="Normal 57 3 4 2 3 2 5" xfId="22334"/>
    <cellStyle name="Normal 57 3 4 2 3 3" xfId="4476"/>
    <cellStyle name="Normal 57 3 4 2 3 3 2" xfId="18121"/>
    <cellStyle name="Normal 57 3 4 2 3 3 2 2" xfId="28372"/>
    <cellStyle name="Normal 57 3 4 2 3 3 3" xfId="14542"/>
    <cellStyle name="Normal 57 3 4 2 3 3 4" xfId="9285"/>
    <cellStyle name="Normal 57 3 4 2 3 3 5" xfId="23365"/>
    <cellStyle name="Normal 57 3 4 2 3 4" xfId="6661"/>
    <cellStyle name="Normal 57 3 4 2 3 4 2" xfId="15745"/>
    <cellStyle name="Normal 57 3 4 2 3 4 3" xfId="25749"/>
    <cellStyle name="Normal 57 3 4 2 3 5" xfId="10739"/>
    <cellStyle name="Normal 57 3 4 2 3 5 2" xfId="19566"/>
    <cellStyle name="Normal 57 3 4 2 3 5 3" xfId="29817"/>
    <cellStyle name="Normal 57 3 4 2 3 6" xfId="12185"/>
    <cellStyle name="Normal 57 3 4 2 3 6 2" xfId="24940"/>
    <cellStyle name="Normal 57 3 4 2 3 7" xfId="5848"/>
    <cellStyle name="Normal 57 3 4 2 3 8" xfId="20742"/>
    <cellStyle name="Normal 57 3 4 2 4" xfId="1969"/>
    <cellStyle name="Normal 57 3 4 2 4 2" xfId="3568"/>
    <cellStyle name="Normal 57 3 4 2 4 2 2" xfId="18486"/>
    <cellStyle name="Normal 57 3 4 2 4 2 2 2" xfId="28737"/>
    <cellStyle name="Normal 57 3 4 2 4 2 3" xfId="14907"/>
    <cellStyle name="Normal 57 3 4 2 4 2 4" xfId="9650"/>
    <cellStyle name="Normal 57 3 4 2 4 2 5" xfId="23730"/>
    <cellStyle name="Normal 57 3 4 2 4 3" xfId="11104"/>
    <cellStyle name="Normal 57 3 4 2 4 3 2" xfId="19931"/>
    <cellStyle name="Normal 57 3 4 2 4 3 3" xfId="30182"/>
    <cellStyle name="Normal 57 3 4 2 4 4" xfId="12550"/>
    <cellStyle name="Normal 57 3 4 2 4 4 2" xfId="26632"/>
    <cellStyle name="Normal 57 3 4 2 4 5" xfId="7545"/>
    <cellStyle name="Normal 57 3 4 2 4 6" xfId="21625"/>
    <cellStyle name="Normal 57 3 4 2 5" xfId="2525"/>
    <cellStyle name="Normal 57 3 4 2 5 2" xfId="17443"/>
    <cellStyle name="Normal 57 3 4 2 5 2 2" xfId="27694"/>
    <cellStyle name="Normal 57 3 4 2 5 3" xfId="13864"/>
    <cellStyle name="Normal 57 3 4 2 5 4" xfId="8607"/>
    <cellStyle name="Normal 57 3 4 2 5 5" xfId="22687"/>
    <cellStyle name="Normal 57 3 4 2 6" xfId="6168"/>
    <cellStyle name="Normal 57 3 4 2 6 2" xfId="15254"/>
    <cellStyle name="Normal 57 3 4 2 6 3" xfId="25258"/>
    <cellStyle name="Normal 57 3 4 2 7" xfId="10061"/>
    <cellStyle name="Normal 57 3 4 2 7 2" xfId="18888"/>
    <cellStyle name="Normal 57 3 4 2 7 3" xfId="29139"/>
    <cellStyle name="Normal 57 3 4 2 8" xfId="11505"/>
    <cellStyle name="Normal 57 3 4 2 8 2" xfId="24231"/>
    <cellStyle name="Normal 57 3 4 2 9" xfId="5139"/>
    <cellStyle name="Normal 57 3 4 2_Degree data" xfId="2099"/>
    <cellStyle name="Normal 57 3 4 3" xfId="327"/>
    <cellStyle name="Normal 57 3 4 3 2" xfId="2854"/>
    <cellStyle name="Normal 57 3 4 3 2 2" xfId="16459"/>
    <cellStyle name="Normal 57 3 4 3 2 2 2" xfId="26532"/>
    <cellStyle name="Normal 57 3 4 3 2 3" xfId="12688"/>
    <cellStyle name="Normal 57 3 4 3 2 4" xfId="7445"/>
    <cellStyle name="Normal 57 3 4 3 2 5" xfId="21525"/>
    <cellStyle name="Normal 57 3 4 3 3" xfId="4126"/>
    <cellStyle name="Normal 57 3 4 3 3 2" xfId="17772"/>
    <cellStyle name="Normal 57 3 4 3 3 2 2" xfId="28023"/>
    <cellStyle name="Normal 57 3 4 3 3 3" xfId="14193"/>
    <cellStyle name="Normal 57 3 4 3 3 4" xfId="8936"/>
    <cellStyle name="Normal 57 3 4 3 3 5" xfId="23016"/>
    <cellStyle name="Normal 57 3 4 3 4" xfId="6561"/>
    <cellStyle name="Normal 57 3 4 3 4 2" xfId="15645"/>
    <cellStyle name="Normal 57 3 4 3 4 3" xfId="25649"/>
    <cellStyle name="Normal 57 3 4 3 5" xfId="10390"/>
    <cellStyle name="Normal 57 3 4 3 5 2" xfId="19217"/>
    <cellStyle name="Normal 57 3 4 3 5 3" xfId="29468"/>
    <cellStyle name="Normal 57 3 4 3 6" xfId="11835"/>
    <cellStyle name="Normal 57 3 4 3 6 2" xfId="24131"/>
    <cellStyle name="Normal 57 3 4 3 7" xfId="5039"/>
    <cellStyle name="Normal 57 3 4 3 8" xfId="1124"/>
    <cellStyle name="Normal 57 3 4 3 9" xfId="20642"/>
    <cellStyle name="Normal 57 3 4 4" xfId="1481"/>
    <cellStyle name="Normal 57 3 4 4 2" xfId="3202"/>
    <cellStyle name="Normal 57 3 4 4 2 2" xfId="16747"/>
    <cellStyle name="Normal 57 3 4 4 2 2 2" xfId="26966"/>
    <cellStyle name="Normal 57 3 4 4 2 3" xfId="13169"/>
    <cellStyle name="Normal 57 3 4 4 2 4" xfId="7879"/>
    <cellStyle name="Normal 57 3 4 4 2 5" xfId="21959"/>
    <cellStyle name="Normal 57 3 4 4 3" xfId="4475"/>
    <cellStyle name="Normal 57 3 4 4 3 2" xfId="18120"/>
    <cellStyle name="Normal 57 3 4 4 3 2 2" xfId="28371"/>
    <cellStyle name="Normal 57 3 4 4 3 3" xfId="14541"/>
    <cellStyle name="Normal 57 3 4 4 3 4" xfId="9284"/>
    <cellStyle name="Normal 57 3 4 4 3 5" xfId="23364"/>
    <cellStyle name="Normal 57 3 4 4 4" xfId="6995"/>
    <cellStyle name="Normal 57 3 4 4 4 2" xfId="16079"/>
    <cellStyle name="Normal 57 3 4 4 4 3" xfId="26083"/>
    <cellStyle name="Normal 57 3 4 4 5" xfId="10738"/>
    <cellStyle name="Normal 57 3 4 4 5 2" xfId="19565"/>
    <cellStyle name="Normal 57 3 4 4 5 3" xfId="29816"/>
    <cellStyle name="Normal 57 3 4 4 6" xfId="12184"/>
    <cellStyle name="Normal 57 3 4 4 6 2" xfId="24565"/>
    <cellStyle name="Normal 57 3 4 4 7" xfId="5473"/>
    <cellStyle name="Normal 57 3 4 4 8" xfId="21076"/>
    <cellStyle name="Normal 57 3 4 5" xfId="1867"/>
    <cellStyle name="Normal 57 3 4 5 2" xfId="3468"/>
    <cellStyle name="Normal 57 3 4 5 2 2" xfId="17022"/>
    <cellStyle name="Normal 57 3 4 5 2 2 2" xfId="27241"/>
    <cellStyle name="Normal 57 3 4 5 2 3" xfId="13443"/>
    <cellStyle name="Normal 57 3 4 5 2 4" xfId="8154"/>
    <cellStyle name="Normal 57 3 4 5 2 5" xfId="22234"/>
    <cellStyle name="Normal 57 3 4 5 3" xfId="4681"/>
    <cellStyle name="Normal 57 3 4 5 3 2" xfId="18386"/>
    <cellStyle name="Normal 57 3 4 5 3 2 2" xfId="28637"/>
    <cellStyle name="Normal 57 3 4 5 3 3" xfId="14807"/>
    <cellStyle name="Normal 57 3 4 5 3 4" xfId="9550"/>
    <cellStyle name="Normal 57 3 4 5 3 5" xfId="23630"/>
    <cellStyle name="Normal 57 3 4 5 4" xfId="6342"/>
    <cellStyle name="Normal 57 3 4 5 4 2" xfId="15428"/>
    <cellStyle name="Normal 57 3 4 5 4 3" xfId="25432"/>
    <cellStyle name="Normal 57 3 4 5 5" xfId="11004"/>
    <cellStyle name="Normal 57 3 4 5 5 2" xfId="19831"/>
    <cellStyle name="Normal 57 3 4 5 5 3" xfId="30082"/>
    <cellStyle name="Normal 57 3 4 5 6" xfId="12450"/>
    <cellStyle name="Normal 57 3 4 5 6 2" xfId="24840"/>
    <cellStyle name="Normal 57 3 4 5 7" xfId="5748"/>
    <cellStyle name="Normal 57 3 4 5 8" xfId="20425"/>
    <cellStyle name="Normal 57 3 4 6" xfId="2425"/>
    <cellStyle name="Normal 57 3 4 6 2" xfId="16271"/>
    <cellStyle name="Normal 57 3 4 6 2 2" xfId="26315"/>
    <cellStyle name="Normal 57 3 4 6 3" xfId="12863"/>
    <cellStyle name="Normal 57 3 4 6 4" xfId="7228"/>
    <cellStyle name="Normal 57 3 4 6 5" xfId="21308"/>
    <cellStyle name="Normal 57 3 4 7" xfId="3843"/>
    <cellStyle name="Normal 57 3 4 7 2" xfId="17343"/>
    <cellStyle name="Normal 57 3 4 7 2 2" xfId="27594"/>
    <cellStyle name="Normal 57 3 4 7 3" xfId="13764"/>
    <cellStyle name="Normal 57 3 4 7 4" xfId="8507"/>
    <cellStyle name="Normal 57 3 4 7 5" xfId="22587"/>
    <cellStyle name="Normal 57 3 4 8" xfId="6068"/>
    <cellStyle name="Normal 57 3 4 8 2" xfId="15154"/>
    <cellStyle name="Normal 57 3 4 8 3" xfId="25158"/>
    <cellStyle name="Normal 57 3 4 9" xfId="9961"/>
    <cellStyle name="Normal 57 3 4 9 2" xfId="18788"/>
    <cellStyle name="Normal 57 3 4 9 3" xfId="29039"/>
    <cellStyle name="Normal 57 3 4_Degree data" xfId="2098"/>
    <cellStyle name="Normal 57 3 5" xfId="267"/>
    <cellStyle name="Normal 57 3 5 10" xfId="11350"/>
    <cellStyle name="Normal 57 3 5 10 2" xfId="23964"/>
    <cellStyle name="Normal 57 3 5 11" xfId="4872"/>
    <cellStyle name="Normal 57 3 5 12" xfId="632"/>
    <cellStyle name="Normal 57 3 5 13" xfId="20096"/>
    <cellStyle name="Normal 57 3 5 2" xfId="481"/>
    <cellStyle name="Normal 57 3 5 2 10" xfId="843"/>
    <cellStyle name="Normal 57 3 5 2 11" xfId="20301"/>
    <cellStyle name="Normal 57 3 5 2 2" xfId="1127"/>
    <cellStyle name="Normal 57 3 5 2 2 2" xfId="2857"/>
    <cellStyle name="Normal 57 3 5 2 2 2 2" xfId="16750"/>
    <cellStyle name="Normal 57 3 5 2 2 2 2 2" xfId="26969"/>
    <cellStyle name="Normal 57 3 5 2 2 2 3" xfId="13172"/>
    <cellStyle name="Normal 57 3 5 2 2 2 4" xfId="7882"/>
    <cellStyle name="Normal 57 3 5 2 2 2 5" xfId="21962"/>
    <cellStyle name="Normal 57 3 5 2 2 3" xfId="4129"/>
    <cellStyle name="Normal 57 3 5 2 2 3 2" xfId="17775"/>
    <cellStyle name="Normal 57 3 5 2 2 3 2 2" xfId="28026"/>
    <cellStyle name="Normal 57 3 5 2 2 3 3" xfId="14196"/>
    <cellStyle name="Normal 57 3 5 2 2 3 4" xfId="8939"/>
    <cellStyle name="Normal 57 3 5 2 2 3 5" xfId="23019"/>
    <cellStyle name="Normal 57 3 5 2 2 4" xfId="6998"/>
    <cellStyle name="Normal 57 3 5 2 2 4 2" xfId="16082"/>
    <cellStyle name="Normal 57 3 5 2 2 4 3" xfId="26086"/>
    <cellStyle name="Normal 57 3 5 2 2 5" xfId="10393"/>
    <cellStyle name="Normal 57 3 5 2 2 5 2" xfId="19220"/>
    <cellStyle name="Normal 57 3 5 2 2 5 3" xfId="29471"/>
    <cellStyle name="Normal 57 3 5 2 2 6" xfId="11838"/>
    <cellStyle name="Normal 57 3 5 2 2 6 2" xfId="24568"/>
    <cellStyle name="Normal 57 3 5 2 2 7" xfId="5476"/>
    <cellStyle name="Normal 57 3 5 2 2 8" xfId="21079"/>
    <cellStyle name="Normal 57 3 5 2 3" xfId="1484"/>
    <cellStyle name="Normal 57 3 5 2 3 2" xfId="3205"/>
    <cellStyle name="Normal 57 3 5 2 3 2 2" xfId="17172"/>
    <cellStyle name="Normal 57 3 5 2 3 2 2 2" xfId="27391"/>
    <cellStyle name="Normal 57 3 5 2 3 2 3" xfId="13593"/>
    <cellStyle name="Normal 57 3 5 2 3 2 4" xfId="8304"/>
    <cellStyle name="Normal 57 3 5 2 3 2 5" xfId="22384"/>
    <cellStyle name="Normal 57 3 5 2 3 3" xfId="4478"/>
    <cellStyle name="Normal 57 3 5 2 3 3 2" xfId="18123"/>
    <cellStyle name="Normal 57 3 5 2 3 3 2 2" xfId="28374"/>
    <cellStyle name="Normal 57 3 5 2 3 3 3" xfId="14544"/>
    <cellStyle name="Normal 57 3 5 2 3 3 4" xfId="9287"/>
    <cellStyle name="Normal 57 3 5 2 3 3 5" xfId="23367"/>
    <cellStyle name="Normal 57 3 5 2 3 4" xfId="6711"/>
    <cellStyle name="Normal 57 3 5 2 3 4 2" xfId="15795"/>
    <cellStyle name="Normal 57 3 5 2 3 4 3" xfId="25799"/>
    <cellStyle name="Normal 57 3 5 2 3 5" xfId="10741"/>
    <cellStyle name="Normal 57 3 5 2 3 5 2" xfId="19568"/>
    <cellStyle name="Normal 57 3 5 2 3 5 3" xfId="29819"/>
    <cellStyle name="Normal 57 3 5 2 3 6" xfId="12187"/>
    <cellStyle name="Normal 57 3 5 2 3 6 2" xfId="24990"/>
    <cellStyle name="Normal 57 3 5 2 3 7" xfId="5898"/>
    <cellStyle name="Normal 57 3 5 2 3 8" xfId="20792"/>
    <cellStyle name="Normal 57 3 5 2 4" xfId="2021"/>
    <cellStyle name="Normal 57 3 5 2 4 2" xfId="3618"/>
    <cellStyle name="Normal 57 3 5 2 4 2 2" xfId="18536"/>
    <cellStyle name="Normal 57 3 5 2 4 2 2 2" xfId="28787"/>
    <cellStyle name="Normal 57 3 5 2 4 2 3" xfId="14957"/>
    <cellStyle name="Normal 57 3 5 2 4 2 4" xfId="9700"/>
    <cellStyle name="Normal 57 3 5 2 4 2 5" xfId="23780"/>
    <cellStyle name="Normal 57 3 5 2 4 3" xfId="11154"/>
    <cellStyle name="Normal 57 3 5 2 4 3 2" xfId="19981"/>
    <cellStyle name="Normal 57 3 5 2 4 3 3" xfId="30232"/>
    <cellStyle name="Normal 57 3 5 2 4 4" xfId="12600"/>
    <cellStyle name="Normal 57 3 5 2 4 4 2" xfId="26682"/>
    <cellStyle name="Normal 57 3 5 2 4 5" xfId="7595"/>
    <cellStyle name="Normal 57 3 5 2 4 6" xfId="21675"/>
    <cellStyle name="Normal 57 3 5 2 5" xfId="2575"/>
    <cellStyle name="Normal 57 3 5 2 5 2" xfId="17493"/>
    <cellStyle name="Normal 57 3 5 2 5 2 2" xfId="27744"/>
    <cellStyle name="Normal 57 3 5 2 5 3" xfId="13914"/>
    <cellStyle name="Normal 57 3 5 2 5 4" xfId="8657"/>
    <cellStyle name="Normal 57 3 5 2 5 5" xfId="22737"/>
    <cellStyle name="Normal 57 3 5 2 6" xfId="6218"/>
    <cellStyle name="Normal 57 3 5 2 6 2" xfId="15304"/>
    <cellStyle name="Normal 57 3 5 2 6 3" xfId="25308"/>
    <cellStyle name="Normal 57 3 5 2 7" xfId="10111"/>
    <cellStyle name="Normal 57 3 5 2 7 2" xfId="18938"/>
    <cellStyle name="Normal 57 3 5 2 7 3" xfId="29189"/>
    <cellStyle name="Normal 57 3 5 2 8" xfId="11555"/>
    <cellStyle name="Normal 57 3 5 2 8 2" xfId="24281"/>
    <cellStyle name="Normal 57 3 5 2 9" xfId="5189"/>
    <cellStyle name="Normal 57 3 5 2_Degree data" xfId="2101"/>
    <cellStyle name="Normal 57 3 5 3" xfId="1126"/>
    <cellStyle name="Normal 57 3 5 3 2" xfId="2856"/>
    <cellStyle name="Normal 57 3 5 3 2 2" xfId="16404"/>
    <cellStyle name="Normal 57 3 5 3 2 2 2" xfId="26477"/>
    <cellStyle name="Normal 57 3 5 3 2 3" xfId="12915"/>
    <cellStyle name="Normal 57 3 5 3 2 4" xfId="7390"/>
    <cellStyle name="Normal 57 3 5 3 2 5" xfId="21470"/>
    <cellStyle name="Normal 57 3 5 3 3" xfId="4128"/>
    <cellStyle name="Normal 57 3 5 3 3 2" xfId="17774"/>
    <cellStyle name="Normal 57 3 5 3 3 2 2" xfId="28025"/>
    <cellStyle name="Normal 57 3 5 3 3 3" xfId="14195"/>
    <cellStyle name="Normal 57 3 5 3 3 4" xfId="8938"/>
    <cellStyle name="Normal 57 3 5 3 3 5" xfId="23018"/>
    <cellStyle name="Normal 57 3 5 3 4" xfId="6506"/>
    <cellStyle name="Normal 57 3 5 3 4 2" xfId="15590"/>
    <cellStyle name="Normal 57 3 5 3 4 3" xfId="25594"/>
    <cellStyle name="Normal 57 3 5 3 5" xfId="10392"/>
    <cellStyle name="Normal 57 3 5 3 5 2" xfId="19219"/>
    <cellStyle name="Normal 57 3 5 3 5 3" xfId="29470"/>
    <cellStyle name="Normal 57 3 5 3 6" xfId="11837"/>
    <cellStyle name="Normal 57 3 5 3 6 2" xfId="24076"/>
    <cellStyle name="Normal 57 3 5 3 7" xfId="4984"/>
    <cellStyle name="Normal 57 3 5 3 8" xfId="20587"/>
    <cellStyle name="Normal 57 3 5 4" xfId="1483"/>
    <cellStyle name="Normal 57 3 5 4 2" xfId="3204"/>
    <cellStyle name="Normal 57 3 5 4 2 2" xfId="16749"/>
    <cellStyle name="Normal 57 3 5 4 2 2 2" xfId="26968"/>
    <cellStyle name="Normal 57 3 5 4 2 3" xfId="13171"/>
    <cellStyle name="Normal 57 3 5 4 2 4" xfId="7881"/>
    <cellStyle name="Normal 57 3 5 4 2 5" xfId="21961"/>
    <cellStyle name="Normal 57 3 5 4 3" xfId="4477"/>
    <cellStyle name="Normal 57 3 5 4 3 2" xfId="18122"/>
    <cellStyle name="Normal 57 3 5 4 3 2 2" xfId="28373"/>
    <cellStyle name="Normal 57 3 5 4 3 3" xfId="14543"/>
    <cellStyle name="Normal 57 3 5 4 3 4" xfId="9286"/>
    <cellStyle name="Normal 57 3 5 4 3 5" xfId="23366"/>
    <cellStyle name="Normal 57 3 5 4 4" xfId="6997"/>
    <cellStyle name="Normal 57 3 5 4 4 2" xfId="16081"/>
    <cellStyle name="Normal 57 3 5 4 4 3" xfId="26085"/>
    <cellStyle name="Normal 57 3 5 4 5" xfId="10740"/>
    <cellStyle name="Normal 57 3 5 4 5 2" xfId="19567"/>
    <cellStyle name="Normal 57 3 5 4 5 3" xfId="29818"/>
    <cellStyle name="Normal 57 3 5 4 6" xfId="12186"/>
    <cellStyle name="Normal 57 3 5 4 6 2" xfId="24567"/>
    <cellStyle name="Normal 57 3 5 4 7" xfId="5475"/>
    <cellStyle name="Normal 57 3 5 4 8" xfId="21078"/>
    <cellStyle name="Normal 57 3 5 5" xfId="1807"/>
    <cellStyle name="Normal 57 3 5 5 2" xfId="3413"/>
    <cellStyle name="Normal 57 3 5 5 2 2" xfId="16967"/>
    <cellStyle name="Normal 57 3 5 5 2 2 2" xfId="27186"/>
    <cellStyle name="Normal 57 3 5 5 2 3" xfId="13388"/>
    <cellStyle name="Normal 57 3 5 5 2 4" xfId="8099"/>
    <cellStyle name="Normal 57 3 5 5 2 5" xfId="22179"/>
    <cellStyle name="Normal 57 3 5 5 3" xfId="4626"/>
    <cellStyle name="Normal 57 3 5 5 3 2" xfId="18331"/>
    <cellStyle name="Normal 57 3 5 5 3 2 2" xfId="28582"/>
    <cellStyle name="Normal 57 3 5 5 3 3" xfId="14752"/>
    <cellStyle name="Normal 57 3 5 5 3 4" xfId="9495"/>
    <cellStyle name="Normal 57 3 5 5 3 5" xfId="23575"/>
    <cellStyle name="Normal 57 3 5 5 4" xfId="6392"/>
    <cellStyle name="Normal 57 3 5 5 4 2" xfId="15478"/>
    <cellStyle name="Normal 57 3 5 5 4 3" xfId="25482"/>
    <cellStyle name="Normal 57 3 5 5 5" xfId="10949"/>
    <cellStyle name="Normal 57 3 5 5 5 2" xfId="19776"/>
    <cellStyle name="Normal 57 3 5 5 5 3" xfId="30027"/>
    <cellStyle name="Normal 57 3 5 5 6" xfId="12395"/>
    <cellStyle name="Normal 57 3 5 5 6 2" xfId="24785"/>
    <cellStyle name="Normal 57 3 5 5 7" xfId="5693"/>
    <cellStyle name="Normal 57 3 5 5 8" xfId="20475"/>
    <cellStyle name="Normal 57 3 5 6" xfId="2370"/>
    <cellStyle name="Normal 57 3 5 6 2" xfId="16321"/>
    <cellStyle name="Normal 57 3 5 6 2 2" xfId="26365"/>
    <cellStyle name="Normal 57 3 5 6 3" xfId="12823"/>
    <cellStyle name="Normal 57 3 5 6 4" xfId="7278"/>
    <cellStyle name="Normal 57 3 5 6 5" xfId="21358"/>
    <cellStyle name="Normal 57 3 5 7" xfId="3789"/>
    <cellStyle name="Normal 57 3 5 7 2" xfId="17288"/>
    <cellStyle name="Normal 57 3 5 7 2 2" xfId="27539"/>
    <cellStyle name="Normal 57 3 5 7 3" xfId="13709"/>
    <cellStyle name="Normal 57 3 5 7 4" xfId="8452"/>
    <cellStyle name="Normal 57 3 5 7 5" xfId="22532"/>
    <cellStyle name="Normal 57 3 5 8" xfId="6013"/>
    <cellStyle name="Normal 57 3 5 8 2" xfId="15099"/>
    <cellStyle name="Normal 57 3 5 8 3" xfId="25103"/>
    <cellStyle name="Normal 57 3 5 9" xfId="9906"/>
    <cellStyle name="Normal 57 3 5 9 2" xfId="18733"/>
    <cellStyle name="Normal 57 3 5 9 3" xfId="28984"/>
    <cellStyle name="Normal 57 3 5_Degree data" xfId="2100"/>
    <cellStyle name="Normal 57 3 6" xfId="373"/>
    <cellStyle name="Normal 57 3 6 10" xfId="736"/>
    <cellStyle name="Normal 57 3 6 11" xfId="20196"/>
    <cellStyle name="Normal 57 3 6 2" xfId="1128"/>
    <cellStyle name="Normal 57 3 6 2 2" xfId="2858"/>
    <cellStyle name="Normal 57 3 6 2 2 2" xfId="16751"/>
    <cellStyle name="Normal 57 3 6 2 2 2 2" xfId="26970"/>
    <cellStyle name="Normal 57 3 6 2 2 3" xfId="13173"/>
    <cellStyle name="Normal 57 3 6 2 2 4" xfId="7883"/>
    <cellStyle name="Normal 57 3 6 2 2 5" xfId="21963"/>
    <cellStyle name="Normal 57 3 6 2 3" xfId="4130"/>
    <cellStyle name="Normal 57 3 6 2 3 2" xfId="17776"/>
    <cellStyle name="Normal 57 3 6 2 3 2 2" xfId="28027"/>
    <cellStyle name="Normal 57 3 6 2 3 3" xfId="14197"/>
    <cellStyle name="Normal 57 3 6 2 3 4" xfId="8940"/>
    <cellStyle name="Normal 57 3 6 2 3 5" xfId="23020"/>
    <cellStyle name="Normal 57 3 6 2 4" xfId="6999"/>
    <cellStyle name="Normal 57 3 6 2 4 2" xfId="16083"/>
    <cellStyle name="Normal 57 3 6 2 4 3" xfId="26087"/>
    <cellStyle name="Normal 57 3 6 2 5" xfId="10394"/>
    <cellStyle name="Normal 57 3 6 2 5 2" xfId="19221"/>
    <cellStyle name="Normal 57 3 6 2 5 3" xfId="29472"/>
    <cellStyle name="Normal 57 3 6 2 6" xfId="11839"/>
    <cellStyle name="Normal 57 3 6 2 6 2" xfId="24569"/>
    <cellStyle name="Normal 57 3 6 2 7" xfId="5477"/>
    <cellStyle name="Normal 57 3 6 2 8" xfId="21080"/>
    <cellStyle name="Normal 57 3 6 3" xfId="1485"/>
    <cellStyle name="Normal 57 3 6 3 2" xfId="3206"/>
    <cellStyle name="Normal 57 3 6 3 2 2" xfId="17067"/>
    <cellStyle name="Normal 57 3 6 3 2 2 2" xfId="27286"/>
    <cellStyle name="Normal 57 3 6 3 2 3" xfId="13488"/>
    <cellStyle name="Normal 57 3 6 3 2 4" xfId="8199"/>
    <cellStyle name="Normal 57 3 6 3 2 5" xfId="22279"/>
    <cellStyle name="Normal 57 3 6 3 3" xfId="4479"/>
    <cellStyle name="Normal 57 3 6 3 3 2" xfId="18124"/>
    <cellStyle name="Normal 57 3 6 3 3 2 2" xfId="28375"/>
    <cellStyle name="Normal 57 3 6 3 3 3" xfId="14545"/>
    <cellStyle name="Normal 57 3 6 3 3 4" xfId="9288"/>
    <cellStyle name="Normal 57 3 6 3 3 5" xfId="23368"/>
    <cellStyle name="Normal 57 3 6 3 4" xfId="6606"/>
    <cellStyle name="Normal 57 3 6 3 4 2" xfId="15690"/>
    <cellStyle name="Normal 57 3 6 3 4 3" xfId="25694"/>
    <cellStyle name="Normal 57 3 6 3 5" xfId="10742"/>
    <cellStyle name="Normal 57 3 6 3 5 2" xfId="19569"/>
    <cellStyle name="Normal 57 3 6 3 5 3" xfId="29820"/>
    <cellStyle name="Normal 57 3 6 3 6" xfId="12188"/>
    <cellStyle name="Normal 57 3 6 3 6 2" xfId="24885"/>
    <cellStyle name="Normal 57 3 6 3 7" xfId="5793"/>
    <cellStyle name="Normal 57 3 6 3 8" xfId="20687"/>
    <cellStyle name="Normal 57 3 6 4" xfId="1913"/>
    <cellStyle name="Normal 57 3 6 4 2" xfId="3513"/>
    <cellStyle name="Normal 57 3 6 4 2 2" xfId="18431"/>
    <cellStyle name="Normal 57 3 6 4 2 2 2" xfId="28682"/>
    <cellStyle name="Normal 57 3 6 4 2 3" xfId="14852"/>
    <cellStyle name="Normal 57 3 6 4 2 4" xfId="9595"/>
    <cellStyle name="Normal 57 3 6 4 2 5" xfId="23675"/>
    <cellStyle name="Normal 57 3 6 4 3" xfId="11049"/>
    <cellStyle name="Normal 57 3 6 4 3 2" xfId="19876"/>
    <cellStyle name="Normal 57 3 6 4 3 3" xfId="30127"/>
    <cellStyle name="Normal 57 3 6 4 4" xfId="12495"/>
    <cellStyle name="Normal 57 3 6 4 4 2" xfId="26577"/>
    <cellStyle name="Normal 57 3 6 4 5" xfId="7490"/>
    <cellStyle name="Normal 57 3 6 4 6" xfId="21570"/>
    <cellStyle name="Normal 57 3 6 5" xfId="2470"/>
    <cellStyle name="Normal 57 3 6 5 2" xfId="17388"/>
    <cellStyle name="Normal 57 3 6 5 2 2" xfId="27639"/>
    <cellStyle name="Normal 57 3 6 5 3" xfId="13809"/>
    <cellStyle name="Normal 57 3 6 5 4" xfId="8552"/>
    <cellStyle name="Normal 57 3 6 5 5" xfId="22632"/>
    <cellStyle name="Normal 57 3 6 6" xfId="6113"/>
    <cellStyle name="Normal 57 3 6 6 2" xfId="15199"/>
    <cellStyle name="Normal 57 3 6 6 3" xfId="25203"/>
    <cellStyle name="Normal 57 3 6 7" xfId="10006"/>
    <cellStyle name="Normal 57 3 6 7 2" xfId="18833"/>
    <cellStyle name="Normal 57 3 6 7 3" xfId="29084"/>
    <cellStyle name="Normal 57 3 6 8" xfId="11450"/>
    <cellStyle name="Normal 57 3 6 8 2" xfId="24176"/>
    <cellStyle name="Normal 57 3 6 9" xfId="5084"/>
    <cellStyle name="Normal 57 3 6_Degree data" xfId="2102"/>
    <cellStyle name="Normal 57 3 7" xfId="207"/>
    <cellStyle name="Normal 57 3 7 10" xfId="577"/>
    <cellStyle name="Normal 57 3 7 11" xfId="20535"/>
    <cellStyle name="Normal 57 3 7 2" xfId="1129"/>
    <cellStyle name="Normal 57 3 7 2 2" xfId="2859"/>
    <cellStyle name="Normal 57 3 7 2 2 2" xfId="16752"/>
    <cellStyle name="Normal 57 3 7 2 2 2 2" xfId="26971"/>
    <cellStyle name="Normal 57 3 7 2 2 3" xfId="13174"/>
    <cellStyle name="Normal 57 3 7 2 2 4" xfId="7884"/>
    <cellStyle name="Normal 57 3 7 2 2 5" xfId="21964"/>
    <cellStyle name="Normal 57 3 7 2 3" xfId="4131"/>
    <cellStyle name="Normal 57 3 7 2 3 2" xfId="17777"/>
    <cellStyle name="Normal 57 3 7 2 3 2 2" xfId="28028"/>
    <cellStyle name="Normal 57 3 7 2 3 3" xfId="14198"/>
    <cellStyle name="Normal 57 3 7 2 3 4" xfId="8941"/>
    <cellStyle name="Normal 57 3 7 2 3 5" xfId="23021"/>
    <cellStyle name="Normal 57 3 7 2 4" xfId="7000"/>
    <cellStyle name="Normal 57 3 7 2 4 2" xfId="16084"/>
    <cellStyle name="Normal 57 3 7 2 4 3" xfId="26088"/>
    <cellStyle name="Normal 57 3 7 2 5" xfId="10395"/>
    <cellStyle name="Normal 57 3 7 2 5 2" xfId="19222"/>
    <cellStyle name="Normal 57 3 7 2 5 3" xfId="29473"/>
    <cellStyle name="Normal 57 3 7 2 6" xfId="11840"/>
    <cellStyle name="Normal 57 3 7 2 6 2" xfId="24570"/>
    <cellStyle name="Normal 57 3 7 2 7" xfId="5478"/>
    <cellStyle name="Normal 57 3 7 2 8" xfId="21081"/>
    <cellStyle name="Normal 57 3 7 3" xfId="1486"/>
    <cellStyle name="Normal 57 3 7 3 2" xfId="3207"/>
    <cellStyle name="Normal 57 3 7 3 2 2" xfId="16915"/>
    <cellStyle name="Normal 57 3 7 3 2 2 2" xfId="27134"/>
    <cellStyle name="Normal 57 3 7 3 2 3" xfId="13337"/>
    <cellStyle name="Normal 57 3 7 3 2 4" xfId="8047"/>
    <cellStyle name="Normal 57 3 7 3 2 5" xfId="22127"/>
    <cellStyle name="Normal 57 3 7 3 3" xfId="4480"/>
    <cellStyle name="Normal 57 3 7 3 3 2" xfId="18125"/>
    <cellStyle name="Normal 57 3 7 3 3 2 2" xfId="28376"/>
    <cellStyle name="Normal 57 3 7 3 3 3" xfId="14546"/>
    <cellStyle name="Normal 57 3 7 3 3 4" xfId="9289"/>
    <cellStyle name="Normal 57 3 7 3 3 5" xfId="23369"/>
    <cellStyle name="Normal 57 3 7 3 4" xfId="7149"/>
    <cellStyle name="Normal 57 3 7 3 4 2" xfId="16232"/>
    <cellStyle name="Normal 57 3 7 3 4 3" xfId="26236"/>
    <cellStyle name="Normal 57 3 7 3 5" xfId="10743"/>
    <cellStyle name="Normal 57 3 7 3 5 2" xfId="19570"/>
    <cellStyle name="Normal 57 3 7 3 5 3" xfId="29821"/>
    <cellStyle name="Normal 57 3 7 3 6" xfId="12189"/>
    <cellStyle name="Normal 57 3 7 3 6 2" xfId="24733"/>
    <cellStyle name="Normal 57 3 7 3 7" xfId="5641"/>
    <cellStyle name="Normal 57 3 7 3 8" xfId="21229"/>
    <cellStyle name="Normal 57 3 7 4" xfId="1747"/>
    <cellStyle name="Normal 57 3 7 4 2" xfId="3361"/>
    <cellStyle name="Normal 57 3 7 4 2 2" xfId="18279"/>
    <cellStyle name="Normal 57 3 7 4 2 2 2" xfId="28530"/>
    <cellStyle name="Normal 57 3 7 4 2 3" xfId="14700"/>
    <cellStyle name="Normal 57 3 7 4 2 4" xfId="9443"/>
    <cellStyle name="Normal 57 3 7 4 2 5" xfId="23523"/>
    <cellStyle name="Normal 57 3 7 4 3" xfId="10897"/>
    <cellStyle name="Normal 57 3 7 4 3 2" xfId="19724"/>
    <cellStyle name="Normal 57 3 7 4 3 3" xfId="29975"/>
    <cellStyle name="Normal 57 3 7 4 4" xfId="12343"/>
    <cellStyle name="Normal 57 3 7 4 4 2" xfId="26425"/>
    <cellStyle name="Normal 57 3 7 4 5" xfId="7338"/>
    <cellStyle name="Normal 57 3 7 4 6" xfId="21418"/>
    <cellStyle name="Normal 57 3 7 5" xfId="2318"/>
    <cellStyle name="Normal 57 3 7 5 2" xfId="17234"/>
    <cellStyle name="Normal 57 3 7 5 2 2" xfId="27485"/>
    <cellStyle name="Normal 57 3 7 5 3" xfId="13655"/>
    <cellStyle name="Normal 57 3 7 5 4" xfId="8398"/>
    <cellStyle name="Normal 57 3 7 5 5" xfId="22478"/>
    <cellStyle name="Normal 57 3 7 6" xfId="6454"/>
    <cellStyle name="Normal 57 3 7 6 2" xfId="15538"/>
    <cellStyle name="Normal 57 3 7 6 3" xfId="25542"/>
    <cellStyle name="Normal 57 3 7 7" xfId="9854"/>
    <cellStyle name="Normal 57 3 7 7 2" xfId="18681"/>
    <cellStyle name="Normal 57 3 7 7 3" xfId="28932"/>
    <cellStyle name="Normal 57 3 7 8" xfId="11298"/>
    <cellStyle name="Normal 57 3 7 8 2" xfId="24024"/>
    <cellStyle name="Normal 57 3 7 9" xfId="4932"/>
    <cellStyle name="Normal 57 3 7_Degree data" xfId="2103"/>
    <cellStyle name="Normal 57 3 8" xfId="1110"/>
    <cellStyle name="Normal 57 3 8 2" xfId="2840"/>
    <cellStyle name="Normal 57 3 8 2 2" xfId="16733"/>
    <cellStyle name="Normal 57 3 8 2 2 2" xfId="26952"/>
    <cellStyle name="Normal 57 3 8 2 3" xfId="13155"/>
    <cellStyle name="Normal 57 3 8 2 4" xfId="7865"/>
    <cellStyle name="Normal 57 3 8 2 5" xfId="21945"/>
    <cellStyle name="Normal 57 3 8 3" xfId="4112"/>
    <cellStyle name="Normal 57 3 8 3 2" xfId="17758"/>
    <cellStyle name="Normal 57 3 8 3 2 2" xfId="28009"/>
    <cellStyle name="Normal 57 3 8 3 3" xfId="14179"/>
    <cellStyle name="Normal 57 3 8 3 4" xfId="8922"/>
    <cellStyle name="Normal 57 3 8 3 5" xfId="23002"/>
    <cellStyle name="Normal 57 3 8 4" xfId="6981"/>
    <cellStyle name="Normal 57 3 8 4 2" xfId="16065"/>
    <cellStyle name="Normal 57 3 8 4 3" xfId="26069"/>
    <cellStyle name="Normal 57 3 8 5" xfId="10376"/>
    <cellStyle name="Normal 57 3 8 5 2" xfId="19203"/>
    <cellStyle name="Normal 57 3 8 5 3" xfId="29454"/>
    <cellStyle name="Normal 57 3 8 6" xfId="11821"/>
    <cellStyle name="Normal 57 3 8 6 2" xfId="24551"/>
    <cellStyle name="Normal 57 3 8 7" xfId="5459"/>
    <cellStyle name="Normal 57 3 8 8" xfId="21062"/>
    <cellStyle name="Normal 57 3 9" xfId="1467"/>
    <cellStyle name="Normal 57 3 9 2" xfId="3188"/>
    <cellStyle name="Normal 57 3 9 2 2" xfId="16883"/>
    <cellStyle name="Normal 57 3 9 2 2 2" xfId="27102"/>
    <cellStyle name="Normal 57 3 9 2 3" xfId="13305"/>
    <cellStyle name="Normal 57 3 9 2 4" xfId="8015"/>
    <cellStyle name="Normal 57 3 9 2 5" xfId="22095"/>
    <cellStyle name="Normal 57 3 9 3" xfId="4461"/>
    <cellStyle name="Normal 57 3 9 3 2" xfId="18106"/>
    <cellStyle name="Normal 57 3 9 3 2 2" xfId="28357"/>
    <cellStyle name="Normal 57 3 9 3 3" xfId="14527"/>
    <cellStyle name="Normal 57 3 9 3 4" xfId="9270"/>
    <cellStyle name="Normal 57 3 9 3 5" xfId="23350"/>
    <cellStyle name="Normal 57 3 9 4" xfId="6286"/>
    <cellStyle name="Normal 57 3 9 4 2" xfId="15372"/>
    <cellStyle name="Normal 57 3 9 4 3" xfId="25376"/>
    <cellStyle name="Normal 57 3 9 5" xfId="10724"/>
    <cellStyle name="Normal 57 3 9 5 2" xfId="19551"/>
    <cellStyle name="Normal 57 3 9 5 3" xfId="29802"/>
    <cellStyle name="Normal 57 3 9 6" xfId="12170"/>
    <cellStyle name="Normal 57 3 9 6 2" xfId="24701"/>
    <cellStyle name="Normal 57 3 9 7" xfId="5609"/>
    <cellStyle name="Normal 57 3 9 8" xfId="20369"/>
    <cellStyle name="Normal 57 3_Degree data" xfId="2084"/>
    <cellStyle name="Normal 57 4" xfId="142"/>
    <cellStyle name="Normal 57 4 10" xfId="2292"/>
    <cellStyle name="Normal 57 4 10 2" xfId="9828"/>
    <cellStyle name="Normal 57 4 10 2 2" xfId="18655"/>
    <cellStyle name="Normal 57 4 10 2 3" xfId="28906"/>
    <cellStyle name="Normal 57 4 10 3" xfId="11272"/>
    <cellStyle name="Normal 57 4 10 3 2" xfId="27459"/>
    <cellStyle name="Normal 57 4 10 4" xfId="8372"/>
    <cellStyle name="Normal 57 4 10 5" xfId="22452"/>
    <cellStyle name="Normal 57 4 11" xfId="2237"/>
    <cellStyle name="Normal 57 4 11 2" xfId="15064"/>
    <cellStyle name="Normal 57 4 11 3" xfId="5978"/>
    <cellStyle name="Normal 57 4 11 4" xfId="25068"/>
    <cellStyle name="Normal 57 4 12" xfId="9778"/>
    <cellStyle name="Normal 57 4 12 2" xfId="18605"/>
    <cellStyle name="Normal 57 4 12 3" xfId="28856"/>
    <cellStyle name="Normal 57 4 13" xfId="11217"/>
    <cellStyle name="Normal 57 4 13 2" xfId="23855"/>
    <cellStyle name="Normal 57 4 14" xfId="4763"/>
    <cellStyle name="Normal 57 4 15" xfId="551"/>
    <cellStyle name="Normal 57 4 16" xfId="20061"/>
    <cellStyle name="Normal 57 4 2" xfId="196"/>
    <cellStyle name="Normal 57 4 2 10" xfId="9798"/>
    <cellStyle name="Normal 57 4 2 10 2" xfId="18625"/>
    <cellStyle name="Normal 57 4 2 10 3" xfId="28876"/>
    <cellStyle name="Normal 57 4 2 11" xfId="11239"/>
    <cellStyle name="Normal 57 4 2 11 2" xfId="23883"/>
    <cellStyle name="Normal 57 4 2 12" xfId="4791"/>
    <cellStyle name="Normal 57 4 2 13" xfId="659"/>
    <cellStyle name="Normal 57 4 2 14" xfId="20120"/>
    <cellStyle name="Normal 57 4 2 2" xfId="339"/>
    <cellStyle name="Normal 57 4 2 2 10" xfId="11417"/>
    <cellStyle name="Normal 57 4 2 2 10 2" xfId="23926"/>
    <cellStyle name="Normal 57 4 2 2 11" xfId="4834"/>
    <cellStyle name="Normal 57 4 2 2 12" xfId="703"/>
    <cellStyle name="Normal 57 4 2 2 13" xfId="20163"/>
    <cellStyle name="Normal 57 4 2 2 2" xfId="441"/>
    <cellStyle name="Normal 57 4 2 2 2 10" xfId="804"/>
    <cellStyle name="Normal 57 4 2 2 2 11" xfId="20263"/>
    <cellStyle name="Normal 57 4 2 2 2 2" xfId="1133"/>
    <cellStyle name="Normal 57 4 2 2 2 2 2" xfId="2863"/>
    <cellStyle name="Normal 57 4 2 2 2 2 2 2" xfId="16756"/>
    <cellStyle name="Normal 57 4 2 2 2 2 2 2 2" xfId="26975"/>
    <cellStyle name="Normal 57 4 2 2 2 2 2 3" xfId="13178"/>
    <cellStyle name="Normal 57 4 2 2 2 2 2 4" xfId="7888"/>
    <cellStyle name="Normal 57 4 2 2 2 2 2 5" xfId="21968"/>
    <cellStyle name="Normal 57 4 2 2 2 2 3" xfId="4135"/>
    <cellStyle name="Normal 57 4 2 2 2 2 3 2" xfId="17781"/>
    <cellStyle name="Normal 57 4 2 2 2 2 3 2 2" xfId="28032"/>
    <cellStyle name="Normal 57 4 2 2 2 2 3 3" xfId="14202"/>
    <cellStyle name="Normal 57 4 2 2 2 2 3 4" xfId="8945"/>
    <cellStyle name="Normal 57 4 2 2 2 2 3 5" xfId="23025"/>
    <cellStyle name="Normal 57 4 2 2 2 2 4" xfId="7004"/>
    <cellStyle name="Normal 57 4 2 2 2 2 4 2" xfId="16088"/>
    <cellStyle name="Normal 57 4 2 2 2 2 4 3" xfId="26092"/>
    <cellStyle name="Normal 57 4 2 2 2 2 5" xfId="10399"/>
    <cellStyle name="Normal 57 4 2 2 2 2 5 2" xfId="19226"/>
    <cellStyle name="Normal 57 4 2 2 2 2 5 3" xfId="29477"/>
    <cellStyle name="Normal 57 4 2 2 2 2 6" xfId="11844"/>
    <cellStyle name="Normal 57 4 2 2 2 2 6 2" xfId="24574"/>
    <cellStyle name="Normal 57 4 2 2 2 2 7" xfId="5482"/>
    <cellStyle name="Normal 57 4 2 2 2 2 8" xfId="21085"/>
    <cellStyle name="Normal 57 4 2 2 2 3" xfId="1490"/>
    <cellStyle name="Normal 57 4 2 2 2 3 2" xfId="3211"/>
    <cellStyle name="Normal 57 4 2 2 2 3 2 2" xfId="17134"/>
    <cellStyle name="Normal 57 4 2 2 2 3 2 2 2" xfId="27353"/>
    <cellStyle name="Normal 57 4 2 2 2 3 2 3" xfId="13555"/>
    <cellStyle name="Normal 57 4 2 2 2 3 2 4" xfId="8266"/>
    <cellStyle name="Normal 57 4 2 2 2 3 2 5" xfId="22346"/>
    <cellStyle name="Normal 57 4 2 2 2 3 3" xfId="4484"/>
    <cellStyle name="Normal 57 4 2 2 2 3 3 2" xfId="18129"/>
    <cellStyle name="Normal 57 4 2 2 2 3 3 2 2" xfId="28380"/>
    <cellStyle name="Normal 57 4 2 2 2 3 3 3" xfId="14550"/>
    <cellStyle name="Normal 57 4 2 2 2 3 3 4" xfId="9293"/>
    <cellStyle name="Normal 57 4 2 2 2 3 3 5" xfId="23373"/>
    <cellStyle name="Normal 57 4 2 2 2 3 4" xfId="6673"/>
    <cellStyle name="Normal 57 4 2 2 2 3 4 2" xfId="15757"/>
    <cellStyle name="Normal 57 4 2 2 2 3 4 3" xfId="25761"/>
    <cellStyle name="Normal 57 4 2 2 2 3 5" xfId="10747"/>
    <cellStyle name="Normal 57 4 2 2 2 3 5 2" xfId="19574"/>
    <cellStyle name="Normal 57 4 2 2 2 3 5 3" xfId="29825"/>
    <cellStyle name="Normal 57 4 2 2 2 3 6" xfId="12193"/>
    <cellStyle name="Normal 57 4 2 2 2 3 6 2" xfId="24952"/>
    <cellStyle name="Normal 57 4 2 2 2 3 7" xfId="5860"/>
    <cellStyle name="Normal 57 4 2 2 2 3 8" xfId="20754"/>
    <cellStyle name="Normal 57 4 2 2 2 4" xfId="1981"/>
    <cellStyle name="Normal 57 4 2 2 2 4 2" xfId="3580"/>
    <cellStyle name="Normal 57 4 2 2 2 4 2 2" xfId="18498"/>
    <cellStyle name="Normal 57 4 2 2 2 4 2 2 2" xfId="28749"/>
    <cellStyle name="Normal 57 4 2 2 2 4 2 3" xfId="14919"/>
    <cellStyle name="Normal 57 4 2 2 2 4 2 4" xfId="9662"/>
    <cellStyle name="Normal 57 4 2 2 2 4 2 5" xfId="23742"/>
    <cellStyle name="Normal 57 4 2 2 2 4 3" xfId="11116"/>
    <cellStyle name="Normal 57 4 2 2 2 4 3 2" xfId="19943"/>
    <cellStyle name="Normal 57 4 2 2 2 4 3 3" xfId="30194"/>
    <cellStyle name="Normal 57 4 2 2 2 4 4" xfId="12562"/>
    <cellStyle name="Normal 57 4 2 2 2 4 4 2" xfId="26644"/>
    <cellStyle name="Normal 57 4 2 2 2 4 5" xfId="7557"/>
    <cellStyle name="Normal 57 4 2 2 2 4 6" xfId="21637"/>
    <cellStyle name="Normal 57 4 2 2 2 5" xfId="2537"/>
    <cellStyle name="Normal 57 4 2 2 2 5 2" xfId="17455"/>
    <cellStyle name="Normal 57 4 2 2 2 5 2 2" xfId="27706"/>
    <cellStyle name="Normal 57 4 2 2 2 5 3" xfId="13876"/>
    <cellStyle name="Normal 57 4 2 2 2 5 4" xfId="8619"/>
    <cellStyle name="Normal 57 4 2 2 2 5 5" xfId="22699"/>
    <cellStyle name="Normal 57 4 2 2 2 6" xfId="6180"/>
    <cellStyle name="Normal 57 4 2 2 2 6 2" xfId="15266"/>
    <cellStyle name="Normal 57 4 2 2 2 6 3" xfId="25270"/>
    <cellStyle name="Normal 57 4 2 2 2 7" xfId="10073"/>
    <cellStyle name="Normal 57 4 2 2 2 7 2" xfId="18900"/>
    <cellStyle name="Normal 57 4 2 2 2 7 3" xfId="29151"/>
    <cellStyle name="Normal 57 4 2 2 2 8" xfId="11517"/>
    <cellStyle name="Normal 57 4 2 2 2 8 2" xfId="24243"/>
    <cellStyle name="Normal 57 4 2 2 2 9" xfId="5151"/>
    <cellStyle name="Normal 57 4 2 2 2_Degree data" xfId="2107"/>
    <cellStyle name="Normal 57 4 2 2 3" xfId="1132"/>
    <cellStyle name="Normal 57 4 2 2 3 2" xfId="2862"/>
    <cellStyle name="Normal 57 4 2 2 3 2 2" xfId="16471"/>
    <cellStyle name="Normal 57 4 2 2 3 2 2 2" xfId="26544"/>
    <cellStyle name="Normal 57 4 2 2 3 2 3" xfId="12670"/>
    <cellStyle name="Normal 57 4 2 2 3 2 4" xfId="7457"/>
    <cellStyle name="Normal 57 4 2 2 3 2 5" xfId="21537"/>
    <cellStyle name="Normal 57 4 2 2 3 3" xfId="4134"/>
    <cellStyle name="Normal 57 4 2 2 3 3 2" xfId="17780"/>
    <cellStyle name="Normal 57 4 2 2 3 3 2 2" xfId="28031"/>
    <cellStyle name="Normal 57 4 2 2 3 3 3" xfId="14201"/>
    <cellStyle name="Normal 57 4 2 2 3 3 4" xfId="8944"/>
    <cellStyle name="Normal 57 4 2 2 3 3 5" xfId="23024"/>
    <cellStyle name="Normal 57 4 2 2 3 4" xfId="6573"/>
    <cellStyle name="Normal 57 4 2 2 3 4 2" xfId="15657"/>
    <cellStyle name="Normal 57 4 2 2 3 4 3" xfId="25661"/>
    <cellStyle name="Normal 57 4 2 2 3 5" xfId="10398"/>
    <cellStyle name="Normal 57 4 2 2 3 5 2" xfId="19225"/>
    <cellStyle name="Normal 57 4 2 2 3 5 3" xfId="29476"/>
    <cellStyle name="Normal 57 4 2 2 3 6" xfId="11843"/>
    <cellStyle name="Normal 57 4 2 2 3 6 2" xfId="24143"/>
    <cellStyle name="Normal 57 4 2 2 3 7" xfId="5051"/>
    <cellStyle name="Normal 57 4 2 2 3 8" xfId="20654"/>
    <cellStyle name="Normal 57 4 2 2 4" xfId="1489"/>
    <cellStyle name="Normal 57 4 2 2 4 2" xfId="3210"/>
    <cellStyle name="Normal 57 4 2 2 4 2 2" xfId="16755"/>
    <cellStyle name="Normal 57 4 2 2 4 2 2 2" xfId="26974"/>
    <cellStyle name="Normal 57 4 2 2 4 2 3" xfId="13177"/>
    <cellStyle name="Normal 57 4 2 2 4 2 4" xfId="7887"/>
    <cellStyle name="Normal 57 4 2 2 4 2 5" xfId="21967"/>
    <cellStyle name="Normal 57 4 2 2 4 3" xfId="4483"/>
    <cellStyle name="Normal 57 4 2 2 4 3 2" xfId="18128"/>
    <cellStyle name="Normal 57 4 2 2 4 3 2 2" xfId="28379"/>
    <cellStyle name="Normal 57 4 2 2 4 3 3" xfId="14549"/>
    <cellStyle name="Normal 57 4 2 2 4 3 4" xfId="9292"/>
    <cellStyle name="Normal 57 4 2 2 4 3 5" xfId="23372"/>
    <cellStyle name="Normal 57 4 2 2 4 4" xfId="7003"/>
    <cellStyle name="Normal 57 4 2 2 4 4 2" xfId="16087"/>
    <cellStyle name="Normal 57 4 2 2 4 4 3" xfId="26091"/>
    <cellStyle name="Normal 57 4 2 2 4 5" xfId="10746"/>
    <cellStyle name="Normal 57 4 2 2 4 5 2" xfId="19573"/>
    <cellStyle name="Normal 57 4 2 2 4 5 3" xfId="29824"/>
    <cellStyle name="Normal 57 4 2 2 4 6" xfId="12192"/>
    <cellStyle name="Normal 57 4 2 2 4 6 2" xfId="24573"/>
    <cellStyle name="Normal 57 4 2 2 4 7" xfId="5481"/>
    <cellStyle name="Normal 57 4 2 2 4 8" xfId="21084"/>
    <cellStyle name="Normal 57 4 2 2 5" xfId="1879"/>
    <cellStyle name="Normal 57 4 2 2 5 2" xfId="3480"/>
    <cellStyle name="Normal 57 4 2 2 5 2 2" xfId="17034"/>
    <cellStyle name="Normal 57 4 2 2 5 2 2 2" xfId="27253"/>
    <cellStyle name="Normal 57 4 2 2 5 2 3" xfId="13455"/>
    <cellStyle name="Normal 57 4 2 2 5 2 4" xfId="8166"/>
    <cellStyle name="Normal 57 4 2 2 5 2 5" xfId="22246"/>
    <cellStyle name="Normal 57 4 2 2 5 3" xfId="4693"/>
    <cellStyle name="Normal 57 4 2 2 5 3 2" xfId="18398"/>
    <cellStyle name="Normal 57 4 2 2 5 3 2 2" xfId="28649"/>
    <cellStyle name="Normal 57 4 2 2 5 3 3" xfId="14819"/>
    <cellStyle name="Normal 57 4 2 2 5 3 4" xfId="9562"/>
    <cellStyle name="Normal 57 4 2 2 5 3 5" xfId="23642"/>
    <cellStyle name="Normal 57 4 2 2 5 4" xfId="6354"/>
    <cellStyle name="Normal 57 4 2 2 5 4 2" xfId="15440"/>
    <cellStyle name="Normal 57 4 2 2 5 4 3" xfId="25444"/>
    <cellStyle name="Normal 57 4 2 2 5 5" xfId="11016"/>
    <cellStyle name="Normal 57 4 2 2 5 5 2" xfId="19843"/>
    <cellStyle name="Normal 57 4 2 2 5 5 3" xfId="30094"/>
    <cellStyle name="Normal 57 4 2 2 5 6" xfId="12462"/>
    <cellStyle name="Normal 57 4 2 2 5 6 2" xfId="24852"/>
    <cellStyle name="Normal 57 4 2 2 5 7" xfId="5760"/>
    <cellStyle name="Normal 57 4 2 2 5 8" xfId="20437"/>
    <cellStyle name="Normal 57 4 2 2 6" xfId="2437"/>
    <cellStyle name="Normal 57 4 2 2 6 2" xfId="16283"/>
    <cellStyle name="Normal 57 4 2 2 6 2 2" xfId="26327"/>
    <cellStyle name="Normal 57 4 2 2 6 3" xfId="12772"/>
    <cellStyle name="Normal 57 4 2 2 6 4" xfId="7240"/>
    <cellStyle name="Normal 57 4 2 2 6 5" xfId="21320"/>
    <cellStyle name="Normal 57 4 2 2 7" xfId="3855"/>
    <cellStyle name="Normal 57 4 2 2 7 2" xfId="17355"/>
    <cellStyle name="Normal 57 4 2 2 7 2 2" xfId="27606"/>
    <cellStyle name="Normal 57 4 2 2 7 3" xfId="13776"/>
    <cellStyle name="Normal 57 4 2 2 7 4" xfId="8519"/>
    <cellStyle name="Normal 57 4 2 2 7 5" xfId="22599"/>
    <cellStyle name="Normal 57 4 2 2 8" xfId="6080"/>
    <cellStyle name="Normal 57 4 2 2 8 2" xfId="15166"/>
    <cellStyle name="Normal 57 4 2 2 8 3" xfId="25170"/>
    <cellStyle name="Normal 57 4 2 2 9" xfId="9973"/>
    <cellStyle name="Normal 57 4 2 2 9 2" xfId="18800"/>
    <cellStyle name="Normal 57 4 2 2 9 3" xfId="29051"/>
    <cellStyle name="Normal 57 4 2 2_Degree data" xfId="2106"/>
    <cellStyle name="Normal 57 4 2 3" xfId="397"/>
    <cellStyle name="Normal 57 4 2 3 10" xfId="760"/>
    <cellStyle name="Normal 57 4 2 3 11" xfId="20220"/>
    <cellStyle name="Normal 57 4 2 3 2" xfId="1134"/>
    <cellStyle name="Normal 57 4 2 3 2 2" xfId="2864"/>
    <cellStyle name="Normal 57 4 2 3 2 2 2" xfId="16757"/>
    <cellStyle name="Normal 57 4 2 3 2 2 2 2" xfId="26976"/>
    <cellStyle name="Normal 57 4 2 3 2 2 3" xfId="13179"/>
    <cellStyle name="Normal 57 4 2 3 2 2 4" xfId="7889"/>
    <cellStyle name="Normal 57 4 2 3 2 2 5" xfId="21969"/>
    <cellStyle name="Normal 57 4 2 3 2 3" xfId="4136"/>
    <cellStyle name="Normal 57 4 2 3 2 3 2" xfId="17782"/>
    <cellStyle name="Normal 57 4 2 3 2 3 2 2" xfId="28033"/>
    <cellStyle name="Normal 57 4 2 3 2 3 3" xfId="14203"/>
    <cellStyle name="Normal 57 4 2 3 2 3 4" xfId="8946"/>
    <cellStyle name="Normal 57 4 2 3 2 3 5" xfId="23026"/>
    <cellStyle name="Normal 57 4 2 3 2 4" xfId="7005"/>
    <cellStyle name="Normal 57 4 2 3 2 4 2" xfId="16089"/>
    <cellStyle name="Normal 57 4 2 3 2 4 3" xfId="26093"/>
    <cellStyle name="Normal 57 4 2 3 2 5" xfId="10400"/>
    <cellStyle name="Normal 57 4 2 3 2 5 2" xfId="19227"/>
    <cellStyle name="Normal 57 4 2 3 2 5 3" xfId="29478"/>
    <cellStyle name="Normal 57 4 2 3 2 6" xfId="11845"/>
    <cellStyle name="Normal 57 4 2 3 2 6 2" xfId="24575"/>
    <cellStyle name="Normal 57 4 2 3 2 7" xfId="5483"/>
    <cellStyle name="Normal 57 4 2 3 2 8" xfId="21086"/>
    <cellStyle name="Normal 57 4 2 3 3" xfId="1491"/>
    <cellStyle name="Normal 57 4 2 3 3 2" xfId="3212"/>
    <cellStyle name="Normal 57 4 2 3 3 2 2" xfId="17091"/>
    <cellStyle name="Normal 57 4 2 3 3 2 2 2" xfId="27310"/>
    <cellStyle name="Normal 57 4 2 3 3 2 3" xfId="13512"/>
    <cellStyle name="Normal 57 4 2 3 3 2 4" xfId="8223"/>
    <cellStyle name="Normal 57 4 2 3 3 2 5" xfId="22303"/>
    <cellStyle name="Normal 57 4 2 3 3 3" xfId="4485"/>
    <cellStyle name="Normal 57 4 2 3 3 3 2" xfId="18130"/>
    <cellStyle name="Normal 57 4 2 3 3 3 2 2" xfId="28381"/>
    <cellStyle name="Normal 57 4 2 3 3 3 3" xfId="14551"/>
    <cellStyle name="Normal 57 4 2 3 3 3 4" xfId="9294"/>
    <cellStyle name="Normal 57 4 2 3 3 3 5" xfId="23374"/>
    <cellStyle name="Normal 57 4 2 3 3 4" xfId="6630"/>
    <cellStyle name="Normal 57 4 2 3 3 4 2" xfId="15714"/>
    <cellStyle name="Normal 57 4 2 3 3 4 3" xfId="25718"/>
    <cellStyle name="Normal 57 4 2 3 3 5" xfId="10748"/>
    <cellStyle name="Normal 57 4 2 3 3 5 2" xfId="19575"/>
    <cellStyle name="Normal 57 4 2 3 3 5 3" xfId="29826"/>
    <cellStyle name="Normal 57 4 2 3 3 6" xfId="12194"/>
    <cellStyle name="Normal 57 4 2 3 3 6 2" xfId="24909"/>
    <cellStyle name="Normal 57 4 2 3 3 7" xfId="5817"/>
    <cellStyle name="Normal 57 4 2 3 3 8" xfId="20711"/>
    <cellStyle name="Normal 57 4 2 3 4" xfId="1937"/>
    <cellStyle name="Normal 57 4 2 3 4 2" xfId="3537"/>
    <cellStyle name="Normal 57 4 2 3 4 2 2" xfId="18455"/>
    <cellStyle name="Normal 57 4 2 3 4 2 2 2" xfId="28706"/>
    <cellStyle name="Normal 57 4 2 3 4 2 3" xfId="14876"/>
    <cellStyle name="Normal 57 4 2 3 4 2 4" xfId="9619"/>
    <cellStyle name="Normal 57 4 2 3 4 2 5" xfId="23699"/>
    <cellStyle name="Normal 57 4 2 3 4 3" xfId="11073"/>
    <cellStyle name="Normal 57 4 2 3 4 3 2" xfId="19900"/>
    <cellStyle name="Normal 57 4 2 3 4 3 3" xfId="30151"/>
    <cellStyle name="Normal 57 4 2 3 4 4" xfId="12519"/>
    <cellStyle name="Normal 57 4 2 3 4 4 2" xfId="26601"/>
    <cellStyle name="Normal 57 4 2 3 4 5" xfId="7514"/>
    <cellStyle name="Normal 57 4 2 3 4 6" xfId="21594"/>
    <cellStyle name="Normal 57 4 2 3 5" xfId="2494"/>
    <cellStyle name="Normal 57 4 2 3 5 2" xfId="17412"/>
    <cellStyle name="Normal 57 4 2 3 5 2 2" xfId="27663"/>
    <cellStyle name="Normal 57 4 2 3 5 3" xfId="13833"/>
    <cellStyle name="Normal 57 4 2 3 5 4" xfId="8576"/>
    <cellStyle name="Normal 57 4 2 3 5 5" xfId="22656"/>
    <cellStyle name="Normal 57 4 2 3 6" xfId="6137"/>
    <cellStyle name="Normal 57 4 2 3 6 2" xfId="15223"/>
    <cellStyle name="Normal 57 4 2 3 6 3" xfId="25227"/>
    <cellStyle name="Normal 57 4 2 3 7" xfId="10030"/>
    <cellStyle name="Normal 57 4 2 3 7 2" xfId="18857"/>
    <cellStyle name="Normal 57 4 2 3 7 3" xfId="29108"/>
    <cellStyle name="Normal 57 4 2 3 8" xfId="11474"/>
    <cellStyle name="Normal 57 4 2 3 8 2" xfId="24200"/>
    <cellStyle name="Normal 57 4 2 3 9" xfId="5108"/>
    <cellStyle name="Normal 57 4 2 3_Degree data" xfId="2108"/>
    <cellStyle name="Normal 57 4 2 4" xfId="294"/>
    <cellStyle name="Normal 57 4 2 4 2" xfId="2861"/>
    <cellStyle name="Normal 57 4 2 4 2 2" xfId="16428"/>
    <cellStyle name="Normal 57 4 2 4 2 2 2" xfId="26501"/>
    <cellStyle name="Normal 57 4 2 4 2 3" xfId="12709"/>
    <cellStyle name="Normal 57 4 2 4 2 4" xfId="7414"/>
    <cellStyle name="Normal 57 4 2 4 2 5" xfId="21494"/>
    <cellStyle name="Normal 57 4 2 4 3" xfId="4133"/>
    <cellStyle name="Normal 57 4 2 4 3 2" xfId="17779"/>
    <cellStyle name="Normal 57 4 2 4 3 2 2" xfId="28030"/>
    <cellStyle name="Normal 57 4 2 4 3 3" xfId="14200"/>
    <cellStyle name="Normal 57 4 2 4 3 4" xfId="8943"/>
    <cellStyle name="Normal 57 4 2 4 3 5" xfId="23023"/>
    <cellStyle name="Normal 57 4 2 4 4" xfId="6530"/>
    <cellStyle name="Normal 57 4 2 4 4 2" xfId="15614"/>
    <cellStyle name="Normal 57 4 2 4 4 3" xfId="25618"/>
    <cellStyle name="Normal 57 4 2 4 5" xfId="10397"/>
    <cellStyle name="Normal 57 4 2 4 5 2" xfId="19224"/>
    <cellStyle name="Normal 57 4 2 4 5 3" xfId="29475"/>
    <cellStyle name="Normal 57 4 2 4 6" xfId="11842"/>
    <cellStyle name="Normal 57 4 2 4 6 2" xfId="24100"/>
    <cellStyle name="Normal 57 4 2 4 7" xfId="5008"/>
    <cellStyle name="Normal 57 4 2 4 8" xfId="1131"/>
    <cellStyle name="Normal 57 4 2 4 9" xfId="20611"/>
    <cellStyle name="Normal 57 4 2 5" xfId="1488"/>
    <cellStyle name="Normal 57 4 2 5 2" xfId="3209"/>
    <cellStyle name="Normal 57 4 2 5 2 2" xfId="16754"/>
    <cellStyle name="Normal 57 4 2 5 2 2 2" xfId="26973"/>
    <cellStyle name="Normal 57 4 2 5 2 3" xfId="13176"/>
    <cellStyle name="Normal 57 4 2 5 2 4" xfId="7886"/>
    <cellStyle name="Normal 57 4 2 5 2 5" xfId="21966"/>
    <cellStyle name="Normal 57 4 2 5 3" xfId="4482"/>
    <cellStyle name="Normal 57 4 2 5 3 2" xfId="18127"/>
    <cellStyle name="Normal 57 4 2 5 3 2 2" xfId="28378"/>
    <cellStyle name="Normal 57 4 2 5 3 3" xfId="14548"/>
    <cellStyle name="Normal 57 4 2 5 3 4" xfId="9291"/>
    <cellStyle name="Normal 57 4 2 5 3 5" xfId="23371"/>
    <cellStyle name="Normal 57 4 2 5 4" xfId="7002"/>
    <cellStyle name="Normal 57 4 2 5 4 2" xfId="16086"/>
    <cellStyle name="Normal 57 4 2 5 4 3" xfId="26090"/>
    <cellStyle name="Normal 57 4 2 5 5" xfId="10745"/>
    <cellStyle name="Normal 57 4 2 5 5 2" xfId="19572"/>
    <cellStyle name="Normal 57 4 2 5 5 3" xfId="29823"/>
    <cellStyle name="Normal 57 4 2 5 6" xfId="12191"/>
    <cellStyle name="Normal 57 4 2 5 6 2" xfId="24572"/>
    <cellStyle name="Normal 57 4 2 5 7" xfId="5480"/>
    <cellStyle name="Normal 57 4 2 5 8" xfId="21083"/>
    <cellStyle name="Normal 57 4 2 6" xfId="1834"/>
    <cellStyle name="Normal 57 4 2 6 2" xfId="3437"/>
    <cellStyle name="Normal 57 4 2 6 2 2" xfId="16991"/>
    <cellStyle name="Normal 57 4 2 6 2 2 2" xfId="27210"/>
    <cellStyle name="Normal 57 4 2 6 2 3" xfId="13412"/>
    <cellStyle name="Normal 57 4 2 6 2 4" xfId="8123"/>
    <cellStyle name="Normal 57 4 2 6 2 5" xfId="22203"/>
    <cellStyle name="Normal 57 4 2 6 3" xfId="4650"/>
    <cellStyle name="Normal 57 4 2 6 3 2" xfId="18355"/>
    <cellStyle name="Normal 57 4 2 6 3 2 2" xfId="28606"/>
    <cellStyle name="Normal 57 4 2 6 3 3" xfId="14776"/>
    <cellStyle name="Normal 57 4 2 6 3 4" xfId="9519"/>
    <cellStyle name="Normal 57 4 2 6 3 5" xfId="23599"/>
    <cellStyle name="Normal 57 4 2 6 4" xfId="6310"/>
    <cellStyle name="Normal 57 4 2 6 4 2" xfId="15396"/>
    <cellStyle name="Normal 57 4 2 6 4 3" xfId="25400"/>
    <cellStyle name="Normal 57 4 2 6 5" xfId="10973"/>
    <cellStyle name="Normal 57 4 2 6 5 2" xfId="19800"/>
    <cellStyle name="Normal 57 4 2 6 5 3" xfId="30051"/>
    <cellStyle name="Normal 57 4 2 6 6" xfId="12419"/>
    <cellStyle name="Normal 57 4 2 6 6 2" xfId="24809"/>
    <cellStyle name="Normal 57 4 2 6 7" xfId="5717"/>
    <cellStyle name="Normal 57 4 2 6 8" xfId="20393"/>
    <cellStyle name="Normal 57 4 2 7" xfId="2394"/>
    <cellStyle name="Normal 57 4 2 7 2" xfId="9930"/>
    <cellStyle name="Normal 57 4 2 7 2 2" xfId="18757"/>
    <cellStyle name="Normal 57 4 2 7 2 3" xfId="29008"/>
    <cellStyle name="Normal 57 4 2 7 3" xfId="11374"/>
    <cellStyle name="Normal 57 4 2 7 3 2" xfId="26284"/>
    <cellStyle name="Normal 57 4 2 7 4" xfId="7197"/>
    <cellStyle name="Normal 57 4 2 7 5" xfId="21277"/>
    <cellStyle name="Normal 57 4 2 8" xfId="2259"/>
    <cellStyle name="Normal 57 4 2 8 2" xfId="17312"/>
    <cellStyle name="Normal 57 4 2 8 2 2" xfId="27563"/>
    <cellStyle name="Normal 57 4 2 8 3" xfId="13733"/>
    <cellStyle name="Normal 57 4 2 8 4" xfId="8476"/>
    <cellStyle name="Normal 57 4 2 8 5" xfId="22556"/>
    <cellStyle name="Normal 57 4 2 9" xfId="6037"/>
    <cellStyle name="Normal 57 4 2 9 2" xfId="15123"/>
    <cellStyle name="Normal 57 4 2 9 3" xfId="25127"/>
    <cellStyle name="Normal 57 4 2_Degree data" xfId="2105"/>
    <cellStyle name="Normal 57 4 3" xfId="324"/>
    <cellStyle name="Normal 57 4 3 10" xfId="11402"/>
    <cellStyle name="Normal 57 4 3 10 2" xfId="23911"/>
    <cellStyle name="Normal 57 4 3 11" xfId="4819"/>
    <cellStyle name="Normal 57 4 3 12" xfId="688"/>
    <cellStyle name="Normal 57 4 3 13" xfId="20148"/>
    <cellStyle name="Normal 57 4 3 2" xfId="426"/>
    <cellStyle name="Normal 57 4 3 2 10" xfId="789"/>
    <cellStyle name="Normal 57 4 3 2 11" xfId="20248"/>
    <cellStyle name="Normal 57 4 3 2 2" xfId="1136"/>
    <cellStyle name="Normal 57 4 3 2 2 2" xfId="2866"/>
    <cellStyle name="Normal 57 4 3 2 2 2 2" xfId="16759"/>
    <cellStyle name="Normal 57 4 3 2 2 2 2 2" xfId="26978"/>
    <cellStyle name="Normal 57 4 3 2 2 2 3" xfId="13181"/>
    <cellStyle name="Normal 57 4 3 2 2 2 4" xfId="7891"/>
    <cellStyle name="Normal 57 4 3 2 2 2 5" xfId="21971"/>
    <cellStyle name="Normal 57 4 3 2 2 3" xfId="4138"/>
    <cellStyle name="Normal 57 4 3 2 2 3 2" xfId="17784"/>
    <cellStyle name="Normal 57 4 3 2 2 3 2 2" xfId="28035"/>
    <cellStyle name="Normal 57 4 3 2 2 3 3" xfId="14205"/>
    <cellStyle name="Normal 57 4 3 2 2 3 4" xfId="8948"/>
    <cellStyle name="Normal 57 4 3 2 2 3 5" xfId="23028"/>
    <cellStyle name="Normal 57 4 3 2 2 4" xfId="7007"/>
    <cellStyle name="Normal 57 4 3 2 2 4 2" xfId="16091"/>
    <cellStyle name="Normal 57 4 3 2 2 4 3" xfId="26095"/>
    <cellStyle name="Normal 57 4 3 2 2 5" xfId="10402"/>
    <cellStyle name="Normal 57 4 3 2 2 5 2" xfId="19229"/>
    <cellStyle name="Normal 57 4 3 2 2 5 3" xfId="29480"/>
    <cellStyle name="Normal 57 4 3 2 2 6" xfId="11847"/>
    <cellStyle name="Normal 57 4 3 2 2 6 2" xfId="24577"/>
    <cellStyle name="Normal 57 4 3 2 2 7" xfId="5485"/>
    <cellStyle name="Normal 57 4 3 2 2 8" xfId="21088"/>
    <cellStyle name="Normal 57 4 3 2 3" xfId="1493"/>
    <cellStyle name="Normal 57 4 3 2 3 2" xfId="3214"/>
    <cellStyle name="Normal 57 4 3 2 3 2 2" xfId="17119"/>
    <cellStyle name="Normal 57 4 3 2 3 2 2 2" xfId="27338"/>
    <cellStyle name="Normal 57 4 3 2 3 2 3" xfId="13540"/>
    <cellStyle name="Normal 57 4 3 2 3 2 4" xfId="8251"/>
    <cellStyle name="Normal 57 4 3 2 3 2 5" xfId="22331"/>
    <cellStyle name="Normal 57 4 3 2 3 3" xfId="4487"/>
    <cellStyle name="Normal 57 4 3 2 3 3 2" xfId="18132"/>
    <cellStyle name="Normal 57 4 3 2 3 3 2 2" xfId="28383"/>
    <cellStyle name="Normal 57 4 3 2 3 3 3" xfId="14553"/>
    <cellStyle name="Normal 57 4 3 2 3 3 4" xfId="9296"/>
    <cellStyle name="Normal 57 4 3 2 3 3 5" xfId="23376"/>
    <cellStyle name="Normal 57 4 3 2 3 4" xfId="6658"/>
    <cellStyle name="Normal 57 4 3 2 3 4 2" xfId="15742"/>
    <cellStyle name="Normal 57 4 3 2 3 4 3" xfId="25746"/>
    <cellStyle name="Normal 57 4 3 2 3 5" xfId="10750"/>
    <cellStyle name="Normal 57 4 3 2 3 5 2" xfId="19577"/>
    <cellStyle name="Normal 57 4 3 2 3 5 3" xfId="29828"/>
    <cellStyle name="Normal 57 4 3 2 3 6" xfId="12196"/>
    <cellStyle name="Normal 57 4 3 2 3 6 2" xfId="24937"/>
    <cellStyle name="Normal 57 4 3 2 3 7" xfId="5845"/>
    <cellStyle name="Normal 57 4 3 2 3 8" xfId="20739"/>
    <cellStyle name="Normal 57 4 3 2 4" xfId="1966"/>
    <cellStyle name="Normal 57 4 3 2 4 2" xfId="3565"/>
    <cellStyle name="Normal 57 4 3 2 4 2 2" xfId="18483"/>
    <cellStyle name="Normal 57 4 3 2 4 2 2 2" xfId="28734"/>
    <cellStyle name="Normal 57 4 3 2 4 2 3" xfId="14904"/>
    <cellStyle name="Normal 57 4 3 2 4 2 4" xfId="9647"/>
    <cellStyle name="Normal 57 4 3 2 4 2 5" xfId="23727"/>
    <cellStyle name="Normal 57 4 3 2 4 3" xfId="11101"/>
    <cellStyle name="Normal 57 4 3 2 4 3 2" xfId="19928"/>
    <cellStyle name="Normal 57 4 3 2 4 3 3" xfId="30179"/>
    <cellStyle name="Normal 57 4 3 2 4 4" xfId="12547"/>
    <cellStyle name="Normal 57 4 3 2 4 4 2" xfId="26629"/>
    <cellStyle name="Normal 57 4 3 2 4 5" xfId="7542"/>
    <cellStyle name="Normal 57 4 3 2 4 6" xfId="21622"/>
    <cellStyle name="Normal 57 4 3 2 5" xfId="2522"/>
    <cellStyle name="Normal 57 4 3 2 5 2" xfId="17440"/>
    <cellStyle name="Normal 57 4 3 2 5 2 2" xfId="27691"/>
    <cellStyle name="Normal 57 4 3 2 5 3" xfId="13861"/>
    <cellStyle name="Normal 57 4 3 2 5 4" xfId="8604"/>
    <cellStyle name="Normal 57 4 3 2 5 5" xfId="22684"/>
    <cellStyle name="Normal 57 4 3 2 6" xfId="6165"/>
    <cellStyle name="Normal 57 4 3 2 6 2" xfId="15251"/>
    <cellStyle name="Normal 57 4 3 2 6 3" xfId="25255"/>
    <cellStyle name="Normal 57 4 3 2 7" xfId="10058"/>
    <cellStyle name="Normal 57 4 3 2 7 2" xfId="18885"/>
    <cellStyle name="Normal 57 4 3 2 7 3" xfId="29136"/>
    <cellStyle name="Normal 57 4 3 2 8" xfId="11502"/>
    <cellStyle name="Normal 57 4 3 2 8 2" xfId="24228"/>
    <cellStyle name="Normal 57 4 3 2 9" xfId="5136"/>
    <cellStyle name="Normal 57 4 3 2_Degree data" xfId="2110"/>
    <cellStyle name="Normal 57 4 3 3" xfId="1135"/>
    <cellStyle name="Normal 57 4 3 3 2" xfId="2865"/>
    <cellStyle name="Normal 57 4 3 3 2 2" xfId="16456"/>
    <cellStyle name="Normal 57 4 3 3 2 2 2" xfId="26529"/>
    <cellStyle name="Normal 57 4 3 3 2 3" xfId="12887"/>
    <cellStyle name="Normal 57 4 3 3 2 4" xfId="7442"/>
    <cellStyle name="Normal 57 4 3 3 2 5" xfId="21522"/>
    <cellStyle name="Normal 57 4 3 3 3" xfId="4137"/>
    <cellStyle name="Normal 57 4 3 3 3 2" xfId="17783"/>
    <cellStyle name="Normal 57 4 3 3 3 2 2" xfId="28034"/>
    <cellStyle name="Normal 57 4 3 3 3 3" xfId="14204"/>
    <cellStyle name="Normal 57 4 3 3 3 4" xfId="8947"/>
    <cellStyle name="Normal 57 4 3 3 3 5" xfId="23027"/>
    <cellStyle name="Normal 57 4 3 3 4" xfId="6558"/>
    <cellStyle name="Normal 57 4 3 3 4 2" xfId="15642"/>
    <cellStyle name="Normal 57 4 3 3 4 3" xfId="25646"/>
    <cellStyle name="Normal 57 4 3 3 5" xfId="10401"/>
    <cellStyle name="Normal 57 4 3 3 5 2" xfId="19228"/>
    <cellStyle name="Normal 57 4 3 3 5 3" xfId="29479"/>
    <cellStyle name="Normal 57 4 3 3 6" xfId="11846"/>
    <cellStyle name="Normal 57 4 3 3 6 2" xfId="24128"/>
    <cellStyle name="Normal 57 4 3 3 7" xfId="5036"/>
    <cellStyle name="Normal 57 4 3 3 8" xfId="20639"/>
    <cellStyle name="Normal 57 4 3 4" xfId="1492"/>
    <cellStyle name="Normal 57 4 3 4 2" xfId="3213"/>
    <cellStyle name="Normal 57 4 3 4 2 2" xfId="16758"/>
    <cellStyle name="Normal 57 4 3 4 2 2 2" xfId="26977"/>
    <cellStyle name="Normal 57 4 3 4 2 3" xfId="13180"/>
    <cellStyle name="Normal 57 4 3 4 2 4" xfId="7890"/>
    <cellStyle name="Normal 57 4 3 4 2 5" xfId="21970"/>
    <cellStyle name="Normal 57 4 3 4 3" xfId="4486"/>
    <cellStyle name="Normal 57 4 3 4 3 2" xfId="18131"/>
    <cellStyle name="Normal 57 4 3 4 3 2 2" xfId="28382"/>
    <cellStyle name="Normal 57 4 3 4 3 3" xfId="14552"/>
    <cellStyle name="Normal 57 4 3 4 3 4" xfId="9295"/>
    <cellStyle name="Normal 57 4 3 4 3 5" xfId="23375"/>
    <cellStyle name="Normal 57 4 3 4 4" xfId="7006"/>
    <cellStyle name="Normal 57 4 3 4 4 2" xfId="16090"/>
    <cellStyle name="Normal 57 4 3 4 4 3" xfId="26094"/>
    <cellStyle name="Normal 57 4 3 4 5" xfId="10749"/>
    <cellStyle name="Normal 57 4 3 4 5 2" xfId="19576"/>
    <cellStyle name="Normal 57 4 3 4 5 3" xfId="29827"/>
    <cellStyle name="Normal 57 4 3 4 6" xfId="12195"/>
    <cellStyle name="Normal 57 4 3 4 6 2" xfId="24576"/>
    <cellStyle name="Normal 57 4 3 4 7" xfId="5484"/>
    <cellStyle name="Normal 57 4 3 4 8" xfId="21087"/>
    <cellStyle name="Normal 57 4 3 5" xfId="1864"/>
    <cellStyle name="Normal 57 4 3 5 2" xfId="3465"/>
    <cellStyle name="Normal 57 4 3 5 2 2" xfId="17019"/>
    <cellStyle name="Normal 57 4 3 5 2 2 2" xfId="27238"/>
    <cellStyle name="Normal 57 4 3 5 2 3" xfId="13440"/>
    <cellStyle name="Normal 57 4 3 5 2 4" xfId="8151"/>
    <cellStyle name="Normal 57 4 3 5 2 5" xfId="22231"/>
    <cellStyle name="Normal 57 4 3 5 3" xfId="4678"/>
    <cellStyle name="Normal 57 4 3 5 3 2" xfId="18383"/>
    <cellStyle name="Normal 57 4 3 5 3 2 2" xfId="28634"/>
    <cellStyle name="Normal 57 4 3 5 3 3" xfId="14804"/>
    <cellStyle name="Normal 57 4 3 5 3 4" xfId="9547"/>
    <cellStyle name="Normal 57 4 3 5 3 5" xfId="23627"/>
    <cellStyle name="Normal 57 4 3 5 4" xfId="6339"/>
    <cellStyle name="Normal 57 4 3 5 4 2" xfId="15425"/>
    <cellStyle name="Normal 57 4 3 5 4 3" xfId="25429"/>
    <cellStyle name="Normal 57 4 3 5 5" xfId="11001"/>
    <cellStyle name="Normal 57 4 3 5 5 2" xfId="19828"/>
    <cellStyle name="Normal 57 4 3 5 5 3" xfId="30079"/>
    <cellStyle name="Normal 57 4 3 5 6" xfId="12447"/>
    <cellStyle name="Normal 57 4 3 5 6 2" xfId="24837"/>
    <cellStyle name="Normal 57 4 3 5 7" xfId="5745"/>
    <cellStyle name="Normal 57 4 3 5 8" xfId="20422"/>
    <cellStyle name="Normal 57 4 3 6" xfId="2422"/>
    <cellStyle name="Normal 57 4 3 6 2" xfId="16268"/>
    <cellStyle name="Normal 57 4 3 6 2 2" xfId="26312"/>
    <cellStyle name="Normal 57 4 3 6 3" xfId="12862"/>
    <cellStyle name="Normal 57 4 3 6 4" xfId="7225"/>
    <cellStyle name="Normal 57 4 3 6 5" xfId="21305"/>
    <cellStyle name="Normal 57 4 3 7" xfId="3840"/>
    <cellStyle name="Normal 57 4 3 7 2" xfId="17340"/>
    <cellStyle name="Normal 57 4 3 7 2 2" xfId="27591"/>
    <cellStyle name="Normal 57 4 3 7 3" xfId="13761"/>
    <cellStyle name="Normal 57 4 3 7 4" xfId="8504"/>
    <cellStyle name="Normal 57 4 3 7 5" xfId="22584"/>
    <cellStyle name="Normal 57 4 3 8" xfId="6065"/>
    <cellStyle name="Normal 57 4 3 8 2" xfId="15151"/>
    <cellStyle name="Normal 57 4 3 8 3" xfId="25155"/>
    <cellStyle name="Normal 57 4 3 9" xfId="9958"/>
    <cellStyle name="Normal 57 4 3 9 2" xfId="18785"/>
    <cellStyle name="Normal 57 4 3 9 3" xfId="29036"/>
    <cellStyle name="Normal 57 4 3_Degree data" xfId="2109"/>
    <cellStyle name="Normal 57 4 4" xfId="263"/>
    <cellStyle name="Normal 57 4 4 10" xfId="11346"/>
    <cellStyle name="Normal 57 4 4 10 2" xfId="23960"/>
    <cellStyle name="Normal 57 4 4 11" xfId="4868"/>
    <cellStyle name="Normal 57 4 4 12" xfId="628"/>
    <cellStyle name="Normal 57 4 4 13" xfId="20092"/>
    <cellStyle name="Normal 57 4 4 2" xfId="477"/>
    <cellStyle name="Normal 57 4 4 2 10" xfId="839"/>
    <cellStyle name="Normal 57 4 4 2 11" xfId="20297"/>
    <cellStyle name="Normal 57 4 4 2 2" xfId="1138"/>
    <cellStyle name="Normal 57 4 4 2 2 2" xfId="2868"/>
    <cellStyle name="Normal 57 4 4 2 2 2 2" xfId="16761"/>
    <cellStyle name="Normal 57 4 4 2 2 2 2 2" xfId="26980"/>
    <cellStyle name="Normal 57 4 4 2 2 2 3" xfId="13183"/>
    <cellStyle name="Normal 57 4 4 2 2 2 4" xfId="7893"/>
    <cellStyle name="Normal 57 4 4 2 2 2 5" xfId="21973"/>
    <cellStyle name="Normal 57 4 4 2 2 3" xfId="4140"/>
    <cellStyle name="Normal 57 4 4 2 2 3 2" xfId="17786"/>
    <cellStyle name="Normal 57 4 4 2 2 3 2 2" xfId="28037"/>
    <cellStyle name="Normal 57 4 4 2 2 3 3" xfId="14207"/>
    <cellStyle name="Normal 57 4 4 2 2 3 4" xfId="8950"/>
    <cellStyle name="Normal 57 4 4 2 2 3 5" xfId="23030"/>
    <cellStyle name="Normal 57 4 4 2 2 4" xfId="7009"/>
    <cellStyle name="Normal 57 4 4 2 2 4 2" xfId="16093"/>
    <cellStyle name="Normal 57 4 4 2 2 4 3" xfId="26097"/>
    <cellStyle name="Normal 57 4 4 2 2 5" xfId="10404"/>
    <cellStyle name="Normal 57 4 4 2 2 5 2" xfId="19231"/>
    <cellStyle name="Normal 57 4 4 2 2 5 3" xfId="29482"/>
    <cellStyle name="Normal 57 4 4 2 2 6" xfId="11849"/>
    <cellStyle name="Normal 57 4 4 2 2 6 2" xfId="24579"/>
    <cellStyle name="Normal 57 4 4 2 2 7" xfId="5487"/>
    <cellStyle name="Normal 57 4 4 2 2 8" xfId="21090"/>
    <cellStyle name="Normal 57 4 4 2 3" xfId="1495"/>
    <cellStyle name="Normal 57 4 4 2 3 2" xfId="3216"/>
    <cellStyle name="Normal 57 4 4 2 3 2 2" xfId="17168"/>
    <cellStyle name="Normal 57 4 4 2 3 2 2 2" xfId="27387"/>
    <cellStyle name="Normal 57 4 4 2 3 2 3" xfId="13589"/>
    <cellStyle name="Normal 57 4 4 2 3 2 4" xfId="8300"/>
    <cellStyle name="Normal 57 4 4 2 3 2 5" xfId="22380"/>
    <cellStyle name="Normal 57 4 4 2 3 3" xfId="4489"/>
    <cellStyle name="Normal 57 4 4 2 3 3 2" xfId="18134"/>
    <cellStyle name="Normal 57 4 4 2 3 3 2 2" xfId="28385"/>
    <cellStyle name="Normal 57 4 4 2 3 3 3" xfId="14555"/>
    <cellStyle name="Normal 57 4 4 2 3 3 4" xfId="9298"/>
    <cellStyle name="Normal 57 4 4 2 3 3 5" xfId="23378"/>
    <cellStyle name="Normal 57 4 4 2 3 4" xfId="6707"/>
    <cellStyle name="Normal 57 4 4 2 3 4 2" xfId="15791"/>
    <cellStyle name="Normal 57 4 4 2 3 4 3" xfId="25795"/>
    <cellStyle name="Normal 57 4 4 2 3 5" xfId="10752"/>
    <cellStyle name="Normal 57 4 4 2 3 5 2" xfId="19579"/>
    <cellStyle name="Normal 57 4 4 2 3 5 3" xfId="29830"/>
    <cellStyle name="Normal 57 4 4 2 3 6" xfId="12198"/>
    <cellStyle name="Normal 57 4 4 2 3 6 2" xfId="24986"/>
    <cellStyle name="Normal 57 4 4 2 3 7" xfId="5894"/>
    <cellStyle name="Normal 57 4 4 2 3 8" xfId="20788"/>
    <cellStyle name="Normal 57 4 4 2 4" xfId="2017"/>
    <cellStyle name="Normal 57 4 4 2 4 2" xfId="3614"/>
    <cellStyle name="Normal 57 4 4 2 4 2 2" xfId="18532"/>
    <cellStyle name="Normal 57 4 4 2 4 2 2 2" xfId="28783"/>
    <cellStyle name="Normal 57 4 4 2 4 2 3" xfId="14953"/>
    <cellStyle name="Normal 57 4 4 2 4 2 4" xfId="9696"/>
    <cellStyle name="Normal 57 4 4 2 4 2 5" xfId="23776"/>
    <cellStyle name="Normal 57 4 4 2 4 3" xfId="11150"/>
    <cellStyle name="Normal 57 4 4 2 4 3 2" xfId="19977"/>
    <cellStyle name="Normal 57 4 4 2 4 3 3" xfId="30228"/>
    <cellStyle name="Normal 57 4 4 2 4 4" xfId="12596"/>
    <cellStyle name="Normal 57 4 4 2 4 4 2" xfId="26678"/>
    <cellStyle name="Normal 57 4 4 2 4 5" xfId="7591"/>
    <cellStyle name="Normal 57 4 4 2 4 6" xfId="21671"/>
    <cellStyle name="Normal 57 4 4 2 5" xfId="2571"/>
    <cellStyle name="Normal 57 4 4 2 5 2" xfId="17489"/>
    <cellStyle name="Normal 57 4 4 2 5 2 2" xfId="27740"/>
    <cellStyle name="Normal 57 4 4 2 5 3" xfId="13910"/>
    <cellStyle name="Normal 57 4 4 2 5 4" xfId="8653"/>
    <cellStyle name="Normal 57 4 4 2 5 5" xfId="22733"/>
    <cellStyle name="Normal 57 4 4 2 6" xfId="6214"/>
    <cellStyle name="Normal 57 4 4 2 6 2" xfId="15300"/>
    <cellStyle name="Normal 57 4 4 2 6 3" xfId="25304"/>
    <cellStyle name="Normal 57 4 4 2 7" xfId="10107"/>
    <cellStyle name="Normal 57 4 4 2 7 2" xfId="18934"/>
    <cellStyle name="Normal 57 4 4 2 7 3" xfId="29185"/>
    <cellStyle name="Normal 57 4 4 2 8" xfId="11551"/>
    <cellStyle name="Normal 57 4 4 2 8 2" xfId="24277"/>
    <cellStyle name="Normal 57 4 4 2 9" xfId="5185"/>
    <cellStyle name="Normal 57 4 4 2_Degree data" xfId="2112"/>
    <cellStyle name="Normal 57 4 4 3" xfId="1137"/>
    <cellStyle name="Normal 57 4 4 3 2" xfId="2867"/>
    <cellStyle name="Normal 57 4 4 3 2 2" xfId="16400"/>
    <cellStyle name="Normal 57 4 4 3 2 2 2" xfId="26473"/>
    <cellStyle name="Normal 57 4 4 3 2 3" xfId="12895"/>
    <cellStyle name="Normal 57 4 4 3 2 4" xfId="7386"/>
    <cellStyle name="Normal 57 4 4 3 2 5" xfId="21466"/>
    <cellStyle name="Normal 57 4 4 3 3" xfId="4139"/>
    <cellStyle name="Normal 57 4 4 3 3 2" xfId="17785"/>
    <cellStyle name="Normal 57 4 4 3 3 2 2" xfId="28036"/>
    <cellStyle name="Normal 57 4 4 3 3 3" xfId="14206"/>
    <cellStyle name="Normal 57 4 4 3 3 4" xfId="8949"/>
    <cellStyle name="Normal 57 4 4 3 3 5" xfId="23029"/>
    <cellStyle name="Normal 57 4 4 3 4" xfId="6502"/>
    <cellStyle name="Normal 57 4 4 3 4 2" xfId="15586"/>
    <cellStyle name="Normal 57 4 4 3 4 3" xfId="25590"/>
    <cellStyle name="Normal 57 4 4 3 5" xfId="10403"/>
    <cellStyle name="Normal 57 4 4 3 5 2" xfId="19230"/>
    <cellStyle name="Normal 57 4 4 3 5 3" xfId="29481"/>
    <cellStyle name="Normal 57 4 4 3 6" xfId="11848"/>
    <cellStyle name="Normal 57 4 4 3 6 2" xfId="24072"/>
    <cellStyle name="Normal 57 4 4 3 7" xfId="4980"/>
    <cellStyle name="Normal 57 4 4 3 8" xfId="20583"/>
    <cellStyle name="Normal 57 4 4 4" xfId="1494"/>
    <cellStyle name="Normal 57 4 4 4 2" xfId="3215"/>
    <cellStyle name="Normal 57 4 4 4 2 2" xfId="16760"/>
    <cellStyle name="Normal 57 4 4 4 2 2 2" xfId="26979"/>
    <cellStyle name="Normal 57 4 4 4 2 3" xfId="13182"/>
    <cellStyle name="Normal 57 4 4 4 2 4" xfId="7892"/>
    <cellStyle name="Normal 57 4 4 4 2 5" xfId="21972"/>
    <cellStyle name="Normal 57 4 4 4 3" xfId="4488"/>
    <cellStyle name="Normal 57 4 4 4 3 2" xfId="18133"/>
    <cellStyle name="Normal 57 4 4 4 3 2 2" xfId="28384"/>
    <cellStyle name="Normal 57 4 4 4 3 3" xfId="14554"/>
    <cellStyle name="Normal 57 4 4 4 3 4" xfId="9297"/>
    <cellStyle name="Normal 57 4 4 4 3 5" xfId="23377"/>
    <cellStyle name="Normal 57 4 4 4 4" xfId="7008"/>
    <cellStyle name="Normal 57 4 4 4 4 2" xfId="16092"/>
    <cellStyle name="Normal 57 4 4 4 4 3" xfId="26096"/>
    <cellStyle name="Normal 57 4 4 4 5" xfId="10751"/>
    <cellStyle name="Normal 57 4 4 4 5 2" xfId="19578"/>
    <cellStyle name="Normal 57 4 4 4 5 3" xfId="29829"/>
    <cellStyle name="Normal 57 4 4 4 6" xfId="12197"/>
    <cellStyle name="Normal 57 4 4 4 6 2" xfId="24578"/>
    <cellStyle name="Normal 57 4 4 4 7" xfId="5486"/>
    <cellStyle name="Normal 57 4 4 4 8" xfId="21089"/>
    <cellStyle name="Normal 57 4 4 5" xfId="1803"/>
    <cellStyle name="Normal 57 4 4 5 2" xfId="3409"/>
    <cellStyle name="Normal 57 4 4 5 2 2" xfId="16963"/>
    <cellStyle name="Normal 57 4 4 5 2 2 2" xfId="27182"/>
    <cellStyle name="Normal 57 4 4 5 2 3" xfId="13384"/>
    <cellStyle name="Normal 57 4 4 5 2 4" xfId="8095"/>
    <cellStyle name="Normal 57 4 4 5 2 5" xfId="22175"/>
    <cellStyle name="Normal 57 4 4 5 3" xfId="4622"/>
    <cellStyle name="Normal 57 4 4 5 3 2" xfId="18327"/>
    <cellStyle name="Normal 57 4 4 5 3 2 2" xfId="28578"/>
    <cellStyle name="Normal 57 4 4 5 3 3" xfId="14748"/>
    <cellStyle name="Normal 57 4 4 5 3 4" xfId="9491"/>
    <cellStyle name="Normal 57 4 4 5 3 5" xfId="23571"/>
    <cellStyle name="Normal 57 4 4 5 4" xfId="6388"/>
    <cellStyle name="Normal 57 4 4 5 4 2" xfId="15474"/>
    <cellStyle name="Normal 57 4 4 5 4 3" xfId="25478"/>
    <cellStyle name="Normal 57 4 4 5 5" xfId="10945"/>
    <cellStyle name="Normal 57 4 4 5 5 2" xfId="19772"/>
    <cellStyle name="Normal 57 4 4 5 5 3" xfId="30023"/>
    <cellStyle name="Normal 57 4 4 5 6" xfId="12391"/>
    <cellStyle name="Normal 57 4 4 5 6 2" xfId="24781"/>
    <cellStyle name="Normal 57 4 4 5 7" xfId="5689"/>
    <cellStyle name="Normal 57 4 4 5 8" xfId="20471"/>
    <cellStyle name="Normal 57 4 4 6" xfId="2366"/>
    <cellStyle name="Normal 57 4 4 6 2" xfId="16317"/>
    <cellStyle name="Normal 57 4 4 6 2 2" xfId="26361"/>
    <cellStyle name="Normal 57 4 4 6 3" xfId="12765"/>
    <cellStyle name="Normal 57 4 4 6 4" xfId="7274"/>
    <cellStyle name="Normal 57 4 4 6 5" xfId="21354"/>
    <cellStyle name="Normal 57 4 4 7" xfId="3785"/>
    <cellStyle name="Normal 57 4 4 7 2" xfId="17284"/>
    <cellStyle name="Normal 57 4 4 7 2 2" xfId="27535"/>
    <cellStyle name="Normal 57 4 4 7 3" xfId="13705"/>
    <cellStyle name="Normal 57 4 4 7 4" xfId="8448"/>
    <cellStyle name="Normal 57 4 4 7 5" xfId="22528"/>
    <cellStyle name="Normal 57 4 4 8" xfId="6009"/>
    <cellStyle name="Normal 57 4 4 8 2" xfId="15095"/>
    <cellStyle name="Normal 57 4 4 8 3" xfId="25099"/>
    <cellStyle name="Normal 57 4 4 9" xfId="9902"/>
    <cellStyle name="Normal 57 4 4 9 2" xfId="18729"/>
    <cellStyle name="Normal 57 4 4 9 3" xfId="28980"/>
    <cellStyle name="Normal 57 4 4_Degree data" xfId="2111"/>
    <cellStyle name="Normal 57 4 5" xfId="369"/>
    <cellStyle name="Normal 57 4 5 10" xfId="732"/>
    <cellStyle name="Normal 57 4 5 11" xfId="20192"/>
    <cellStyle name="Normal 57 4 5 2" xfId="1139"/>
    <cellStyle name="Normal 57 4 5 2 2" xfId="2869"/>
    <cellStyle name="Normal 57 4 5 2 2 2" xfId="16762"/>
    <cellStyle name="Normal 57 4 5 2 2 2 2" xfId="26981"/>
    <cellStyle name="Normal 57 4 5 2 2 3" xfId="13184"/>
    <cellStyle name="Normal 57 4 5 2 2 4" xfId="7894"/>
    <cellStyle name="Normal 57 4 5 2 2 5" xfId="21974"/>
    <cellStyle name="Normal 57 4 5 2 3" xfId="4141"/>
    <cellStyle name="Normal 57 4 5 2 3 2" xfId="17787"/>
    <cellStyle name="Normal 57 4 5 2 3 2 2" xfId="28038"/>
    <cellStyle name="Normal 57 4 5 2 3 3" xfId="14208"/>
    <cellStyle name="Normal 57 4 5 2 3 4" xfId="8951"/>
    <cellStyle name="Normal 57 4 5 2 3 5" xfId="23031"/>
    <cellStyle name="Normal 57 4 5 2 4" xfId="7010"/>
    <cellStyle name="Normal 57 4 5 2 4 2" xfId="16094"/>
    <cellStyle name="Normal 57 4 5 2 4 3" xfId="26098"/>
    <cellStyle name="Normal 57 4 5 2 5" xfId="10405"/>
    <cellStyle name="Normal 57 4 5 2 5 2" xfId="19232"/>
    <cellStyle name="Normal 57 4 5 2 5 3" xfId="29483"/>
    <cellStyle name="Normal 57 4 5 2 6" xfId="11850"/>
    <cellStyle name="Normal 57 4 5 2 6 2" xfId="24580"/>
    <cellStyle name="Normal 57 4 5 2 7" xfId="5488"/>
    <cellStyle name="Normal 57 4 5 2 8" xfId="21091"/>
    <cellStyle name="Normal 57 4 5 3" xfId="1496"/>
    <cellStyle name="Normal 57 4 5 3 2" xfId="3217"/>
    <cellStyle name="Normal 57 4 5 3 2 2" xfId="17063"/>
    <cellStyle name="Normal 57 4 5 3 2 2 2" xfId="27282"/>
    <cellStyle name="Normal 57 4 5 3 2 3" xfId="13484"/>
    <cellStyle name="Normal 57 4 5 3 2 4" xfId="8195"/>
    <cellStyle name="Normal 57 4 5 3 2 5" xfId="22275"/>
    <cellStyle name="Normal 57 4 5 3 3" xfId="4490"/>
    <cellStyle name="Normal 57 4 5 3 3 2" xfId="18135"/>
    <cellStyle name="Normal 57 4 5 3 3 2 2" xfId="28386"/>
    <cellStyle name="Normal 57 4 5 3 3 3" xfId="14556"/>
    <cellStyle name="Normal 57 4 5 3 3 4" xfId="9299"/>
    <cellStyle name="Normal 57 4 5 3 3 5" xfId="23379"/>
    <cellStyle name="Normal 57 4 5 3 4" xfId="6602"/>
    <cellStyle name="Normal 57 4 5 3 4 2" xfId="15686"/>
    <cellStyle name="Normal 57 4 5 3 4 3" xfId="25690"/>
    <cellStyle name="Normal 57 4 5 3 5" xfId="10753"/>
    <cellStyle name="Normal 57 4 5 3 5 2" xfId="19580"/>
    <cellStyle name="Normal 57 4 5 3 5 3" xfId="29831"/>
    <cellStyle name="Normal 57 4 5 3 6" xfId="12199"/>
    <cellStyle name="Normal 57 4 5 3 6 2" xfId="24881"/>
    <cellStyle name="Normal 57 4 5 3 7" xfId="5789"/>
    <cellStyle name="Normal 57 4 5 3 8" xfId="20683"/>
    <cellStyle name="Normal 57 4 5 4" xfId="1909"/>
    <cellStyle name="Normal 57 4 5 4 2" xfId="3509"/>
    <cellStyle name="Normal 57 4 5 4 2 2" xfId="18427"/>
    <cellStyle name="Normal 57 4 5 4 2 2 2" xfId="28678"/>
    <cellStyle name="Normal 57 4 5 4 2 3" xfId="14848"/>
    <cellStyle name="Normal 57 4 5 4 2 4" xfId="9591"/>
    <cellStyle name="Normal 57 4 5 4 2 5" xfId="23671"/>
    <cellStyle name="Normal 57 4 5 4 3" xfId="11045"/>
    <cellStyle name="Normal 57 4 5 4 3 2" xfId="19872"/>
    <cellStyle name="Normal 57 4 5 4 3 3" xfId="30123"/>
    <cellStyle name="Normal 57 4 5 4 4" xfId="12491"/>
    <cellStyle name="Normal 57 4 5 4 4 2" xfId="26573"/>
    <cellStyle name="Normal 57 4 5 4 5" xfId="7486"/>
    <cellStyle name="Normal 57 4 5 4 6" xfId="21566"/>
    <cellStyle name="Normal 57 4 5 5" xfId="2466"/>
    <cellStyle name="Normal 57 4 5 5 2" xfId="17384"/>
    <cellStyle name="Normal 57 4 5 5 2 2" xfId="27635"/>
    <cellStyle name="Normal 57 4 5 5 3" xfId="13805"/>
    <cellStyle name="Normal 57 4 5 5 4" xfId="8548"/>
    <cellStyle name="Normal 57 4 5 5 5" xfId="22628"/>
    <cellStyle name="Normal 57 4 5 6" xfId="6109"/>
    <cellStyle name="Normal 57 4 5 6 2" xfId="15195"/>
    <cellStyle name="Normal 57 4 5 6 3" xfId="25199"/>
    <cellStyle name="Normal 57 4 5 7" xfId="10002"/>
    <cellStyle name="Normal 57 4 5 7 2" xfId="18829"/>
    <cellStyle name="Normal 57 4 5 7 3" xfId="29080"/>
    <cellStyle name="Normal 57 4 5 8" xfId="11446"/>
    <cellStyle name="Normal 57 4 5 8 2" xfId="24172"/>
    <cellStyle name="Normal 57 4 5 9" xfId="5080"/>
    <cellStyle name="Normal 57 4 5_Degree data" xfId="2113"/>
    <cellStyle name="Normal 57 4 6" xfId="226"/>
    <cellStyle name="Normal 57 4 6 10" xfId="595"/>
    <cellStyle name="Normal 57 4 6 11" xfId="20552"/>
    <cellStyle name="Normal 57 4 6 2" xfId="1140"/>
    <cellStyle name="Normal 57 4 6 2 2" xfId="2870"/>
    <cellStyle name="Normal 57 4 6 2 2 2" xfId="16763"/>
    <cellStyle name="Normal 57 4 6 2 2 2 2" xfId="26982"/>
    <cellStyle name="Normal 57 4 6 2 2 3" xfId="13185"/>
    <cellStyle name="Normal 57 4 6 2 2 4" xfId="7895"/>
    <cellStyle name="Normal 57 4 6 2 2 5" xfId="21975"/>
    <cellStyle name="Normal 57 4 6 2 3" xfId="4142"/>
    <cellStyle name="Normal 57 4 6 2 3 2" xfId="17788"/>
    <cellStyle name="Normal 57 4 6 2 3 2 2" xfId="28039"/>
    <cellStyle name="Normal 57 4 6 2 3 3" xfId="14209"/>
    <cellStyle name="Normal 57 4 6 2 3 4" xfId="8952"/>
    <cellStyle name="Normal 57 4 6 2 3 5" xfId="23032"/>
    <cellStyle name="Normal 57 4 6 2 4" xfId="7011"/>
    <cellStyle name="Normal 57 4 6 2 4 2" xfId="16095"/>
    <cellStyle name="Normal 57 4 6 2 4 3" xfId="26099"/>
    <cellStyle name="Normal 57 4 6 2 5" xfId="10406"/>
    <cellStyle name="Normal 57 4 6 2 5 2" xfId="19233"/>
    <cellStyle name="Normal 57 4 6 2 5 3" xfId="29484"/>
    <cellStyle name="Normal 57 4 6 2 6" xfId="11851"/>
    <cellStyle name="Normal 57 4 6 2 6 2" xfId="24581"/>
    <cellStyle name="Normal 57 4 6 2 7" xfId="5489"/>
    <cellStyle name="Normal 57 4 6 2 8" xfId="21092"/>
    <cellStyle name="Normal 57 4 6 3" xfId="1497"/>
    <cellStyle name="Normal 57 4 6 3 2" xfId="3218"/>
    <cellStyle name="Normal 57 4 6 3 2 2" xfId="16932"/>
    <cellStyle name="Normal 57 4 6 3 2 2 2" xfId="27151"/>
    <cellStyle name="Normal 57 4 6 3 2 3" xfId="13354"/>
    <cellStyle name="Normal 57 4 6 3 2 4" xfId="8064"/>
    <cellStyle name="Normal 57 4 6 3 2 5" xfId="22144"/>
    <cellStyle name="Normal 57 4 6 3 3" xfId="4491"/>
    <cellStyle name="Normal 57 4 6 3 3 2" xfId="18136"/>
    <cellStyle name="Normal 57 4 6 3 3 2 2" xfId="28387"/>
    <cellStyle name="Normal 57 4 6 3 3 3" xfId="14557"/>
    <cellStyle name="Normal 57 4 6 3 3 4" xfId="9300"/>
    <cellStyle name="Normal 57 4 6 3 3 5" xfId="23380"/>
    <cellStyle name="Normal 57 4 6 3 4" xfId="7150"/>
    <cellStyle name="Normal 57 4 6 3 4 2" xfId="16233"/>
    <cellStyle name="Normal 57 4 6 3 4 3" xfId="26237"/>
    <cellStyle name="Normal 57 4 6 3 5" xfId="10754"/>
    <cellStyle name="Normal 57 4 6 3 5 2" xfId="19581"/>
    <cellStyle name="Normal 57 4 6 3 5 3" xfId="29832"/>
    <cellStyle name="Normal 57 4 6 3 6" xfId="12200"/>
    <cellStyle name="Normal 57 4 6 3 6 2" xfId="24750"/>
    <cellStyle name="Normal 57 4 6 3 7" xfId="5658"/>
    <cellStyle name="Normal 57 4 6 3 8" xfId="21230"/>
    <cellStyle name="Normal 57 4 6 4" xfId="1766"/>
    <cellStyle name="Normal 57 4 6 4 2" xfId="3378"/>
    <cellStyle name="Normal 57 4 6 4 2 2" xfId="18296"/>
    <cellStyle name="Normal 57 4 6 4 2 2 2" xfId="28547"/>
    <cellStyle name="Normal 57 4 6 4 2 3" xfId="14717"/>
    <cellStyle name="Normal 57 4 6 4 2 4" xfId="9460"/>
    <cellStyle name="Normal 57 4 6 4 2 5" xfId="23540"/>
    <cellStyle name="Normal 57 4 6 4 3" xfId="10914"/>
    <cellStyle name="Normal 57 4 6 4 3 2" xfId="19741"/>
    <cellStyle name="Normal 57 4 6 4 3 3" xfId="29992"/>
    <cellStyle name="Normal 57 4 6 4 4" xfId="12360"/>
    <cellStyle name="Normal 57 4 6 4 4 2" xfId="26442"/>
    <cellStyle name="Normal 57 4 6 4 5" xfId="7355"/>
    <cellStyle name="Normal 57 4 6 4 6" xfId="21435"/>
    <cellStyle name="Normal 57 4 6 5" xfId="2335"/>
    <cellStyle name="Normal 57 4 6 5 2" xfId="17251"/>
    <cellStyle name="Normal 57 4 6 5 2 2" xfId="27502"/>
    <cellStyle name="Normal 57 4 6 5 3" xfId="13672"/>
    <cellStyle name="Normal 57 4 6 5 4" xfId="8415"/>
    <cellStyle name="Normal 57 4 6 5 5" xfId="22495"/>
    <cellStyle name="Normal 57 4 6 6" xfId="6471"/>
    <cellStyle name="Normal 57 4 6 6 2" xfId="15555"/>
    <cellStyle name="Normal 57 4 6 6 3" xfId="25559"/>
    <cellStyle name="Normal 57 4 6 7" xfId="9871"/>
    <cellStyle name="Normal 57 4 6 7 2" xfId="18698"/>
    <cellStyle name="Normal 57 4 6 7 3" xfId="28949"/>
    <cellStyle name="Normal 57 4 6 8" xfId="11315"/>
    <cellStyle name="Normal 57 4 6 8 2" xfId="24041"/>
    <cellStyle name="Normal 57 4 6 9" xfId="4949"/>
    <cellStyle name="Normal 57 4 6_Degree data" xfId="2114"/>
    <cellStyle name="Normal 57 4 7" xfId="1130"/>
    <cellStyle name="Normal 57 4 7 2" xfId="2860"/>
    <cellStyle name="Normal 57 4 7 2 2" xfId="16753"/>
    <cellStyle name="Normal 57 4 7 2 2 2" xfId="26972"/>
    <cellStyle name="Normal 57 4 7 2 3" xfId="13175"/>
    <cellStyle name="Normal 57 4 7 2 4" xfId="7885"/>
    <cellStyle name="Normal 57 4 7 2 5" xfId="21965"/>
    <cellStyle name="Normal 57 4 7 3" xfId="4132"/>
    <cellStyle name="Normal 57 4 7 3 2" xfId="17778"/>
    <cellStyle name="Normal 57 4 7 3 2 2" xfId="28029"/>
    <cellStyle name="Normal 57 4 7 3 3" xfId="14199"/>
    <cellStyle name="Normal 57 4 7 3 4" xfId="8942"/>
    <cellStyle name="Normal 57 4 7 3 5" xfId="23022"/>
    <cellStyle name="Normal 57 4 7 4" xfId="7001"/>
    <cellStyle name="Normal 57 4 7 4 2" xfId="16085"/>
    <cellStyle name="Normal 57 4 7 4 3" xfId="26089"/>
    <cellStyle name="Normal 57 4 7 5" xfId="10396"/>
    <cellStyle name="Normal 57 4 7 5 2" xfId="19223"/>
    <cellStyle name="Normal 57 4 7 5 3" xfId="29474"/>
    <cellStyle name="Normal 57 4 7 6" xfId="11841"/>
    <cellStyle name="Normal 57 4 7 6 2" xfId="24571"/>
    <cellStyle name="Normal 57 4 7 7" xfId="5479"/>
    <cellStyle name="Normal 57 4 7 8" xfId="21082"/>
    <cellStyle name="Normal 57 4 8" xfId="1487"/>
    <cellStyle name="Normal 57 4 8 2" xfId="3208"/>
    <cellStyle name="Normal 57 4 8 2 2" xfId="16889"/>
    <cellStyle name="Normal 57 4 8 2 2 2" xfId="27108"/>
    <cellStyle name="Normal 57 4 8 2 3" xfId="13311"/>
    <cellStyle name="Normal 57 4 8 2 4" xfId="8021"/>
    <cellStyle name="Normal 57 4 8 2 5" xfId="22101"/>
    <cellStyle name="Normal 57 4 8 3" xfId="4481"/>
    <cellStyle name="Normal 57 4 8 3 2" xfId="18126"/>
    <cellStyle name="Normal 57 4 8 3 2 2" xfId="28377"/>
    <cellStyle name="Normal 57 4 8 3 3" xfId="14547"/>
    <cellStyle name="Normal 57 4 8 3 4" xfId="9290"/>
    <cellStyle name="Normal 57 4 8 3 5" xfId="23370"/>
    <cellStyle name="Normal 57 4 8 4" xfId="6282"/>
    <cellStyle name="Normal 57 4 8 4 2" xfId="15368"/>
    <cellStyle name="Normal 57 4 8 4 3" xfId="25372"/>
    <cellStyle name="Normal 57 4 8 5" xfId="10744"/>
    <cellStyle name="Normal 57 4 8 5 2" xfId="19571"/>
    <cellStyle name="Normal 57 4 8 5 3" xfId="29822"/>
    <cellStyle name="Normal 57 4 8 6" xfId="12190"/>
    <cellStyle name="Normal 57 4 8 6 2" xfId="24707"/>
    <cellStyle name="Normal 57 4 8 7" xfId="5615"/>
    <cellStyle name="Normal 57 4 8 8" xfId="20365"/>
    <cellStyle name="Normal 57 4 9" xfId="1695"/>
    <cellStyle name="Normal 57 4 9 2" xfId="3335"/>
    <cellStyle name="Normal 57 4 9 2 2" xfId="18253"/>
    <cellStyle name="Normal 57 4 9 2 2 2" xfId="28504"/>
    <cellStyle name="Normal 57 4 9 2 3" xfId="14674"/>
    <cellStyle name="Normal 57 4 9 2 4" xfId="9417"/>
    <cellStyle name="Normal 57 4 9 2 5" xfId="23497"/>
    <cellStyle name="Normal 57 4 9 3" xfId="10871"/>
    <cellStyle name="Normal 57 4 9 3 2" xfId="19698"/>
    <cellStyle name="Normal 57 4 9 3 3" xfId="29949"/>
    <cellStyle name="Normal 57 4 9 4" xfId="12317"/>
    <cellStyle name="Normal 57 4 9 4 2" xfId="26255"/>
    <cellStyle name="Normal 57 4 9 5" xfId="7168"/>
    <cellStyle name="Normal 57 4 9 6" xfId="21248"/>
    <cellStyle name="Normal 57 4_Degree data" xfId="2104"/>
    <cellStyle name="Normal 57 5" xfId="129"/>
    <cellStyle name="Normal 57 5 10" xfId="2306"/>
    <cellStyle name="Normal 57 5 10 2" xfId="9842"/>
    <cellStyle name="Normal 57 5 10 2 2" xfId="18669"/>
    <cellStyle name="Normal 57 5 10 2 3" xfId="28920"/>
    <cellStyle name="Normal 57 5 10 3" xfId="11286"/>
    <cellStyle name="Normal 57 5 10 3 2" xfId="27473"/>
    <cellStyle name="Normal 57 5 10 4" xfId="8386"/>
    <cellStyle name="Normal 57 5 10 5" xfId="22466"/>
    <cellStyle name="Normal 57 5 11" xfId="2276"/>
    <cellStyle name="Normal 57 5 11 2" xfId="15080"/>
    <cellStyle name="Normal 57 5 11 3" xfId="5994"/>
    <cellStyle name="Normal 57 5 11 4" xfId="25084"/>
    <cellStyle name="Normal 57 5 12" xfId="9812"/>
    <cellStyle name="Normal 57 5 12 2" xfId="18639"/>
    <cellStyle name="Normal 57 5 12 3" xfId="28890"/>
    <cellStyle name="Normal 57 5 13" xfId="11256"/>
    <cellStyle name="Normal 57 5 13 2" xfId="23852"/>
    <cellStyle name="Normal 57 5 14" xfId="4760"/>
    <cellStyle name="Normal 57 5 15" xfId="565"/>
    <cellStyle name="Normal 57 5 16" xfId="20077"/>
    <cellStyle name="Normal 57 5 2" xfId="309"/>
    <cellStyle name="Normal 57 5 2 10" xfId="9944"/>
    <cellStyle name="Normal 57 5 2 10 2" xfId="18771"/>
    <cellStyle name="Normal 57 5 2 10 3" xfId="29022"/>
    <cellStyle name="Normal 57 5 2 11" xfId="11388"/>
    <cellStyle name="Normal 57 5 2 11 2" xfId="23897"/>
    <cellStyle name="Normal 57 5 2 12" xfId="4805"/>
    <cellStyle name="Normal 57 5 2 13" xfId="673"/>
    <cellStyle name="Normal 57 5 2 14" xfId="20134"/>
    <cellStyle name="Normal 57 5 2 2" xfId="518"/>
    <cellStyle name="Normal 57 5 2 2 10" xfId="4909"/>
    <cellStyle name="Normal 57 5 2 2 11" xfId="880"/>
    <cellStyle name="Normal 57 5 2 2 12" xfId="20338"/>
    <cellStyle name="Normal 57 5 2 2 2" xfId="1143"/>
    <cellStyle name="Normal 57 5 2 2 2 2" xfId="2873"/>
    <cellStyle name="Normal 57 5 2 2 2 2 2" xfId="16502"/>
    <cellStyle name="Normal 57 5 2 2 2 2 2 2" xfId="26719"/>
    <cellStyle name="Normal 57 5 2 2 2 2 3" xfId="12924"/>
    <cellStyle name="Normal 57 5 2 2 2 2 4" xfId="7632"/>
    <cellStyle name="Normal 57 5 2 2 2 2 5" xfId="21712"/>
    <cellStyle name="Normal 57 5 2 2 2 3" xfId="4145"/>
    <cellStyle name="Normal 57 5 2 2 2 3 2" xfId="17791"/>
    <cellStyle name="Normal 57 5 2 2 2 3 2 2" xfId="28042"/>
    <cellStyle name="Normal 57 5 2 2 2 3 3" xfId="14212"/>
    <cellStyle name="Normal 57 5 2 2 2 3 4" xfId="8955"/>
    <cellStyle name="Normal 57 5 2 2 2 3 5" xfId="23035"/>
    <cellStyle name="Normal 57 5 2 2 2 4" xfId="6748"/>
    <cellStyle name="Normal 57 5 2 2 2 4 2" xfId="15832"/>
    <cellStyle name="Normal 57 5 2 2 2 4 3" xfId="25836"/>
    <cellStyle name="Normal 57 5 2 2 2 5" xfId="10409"/>
    <cellStyle name="Normal 57 5 2 2 2 5 2" xfId="19236"/>
    <cellStyle name="Normal 57 5 2 2 2 5 3" xfId="29487"/>
    <cellStyle name="Normal 57 5 2 2 2 6" xfId="11854"/>
    <cellStyle name="Normal 57 5 2 2 2 6 2" xfId="24318"/>
    <cellStyle name="Normal 57 5 2 2 2 7" xfId="5226"/>
    <cellStyle name="Normal 57 5 2 2 2 8" xfId="20829"/>
    <cellStyle name="Normal 57 5 2 2 3" xfId="1500"/>
    <cellStyle name="Normal 57 5 2 2 3 2" xfId="3221"/>
    <cellStyle name="Normal 57 5 2 2 3 2 2" xfId="16766"/>
    <cellStyle name="Normal 57 5 2 2 3 2 2 2" xfId="26985"/>
    <cellStyle name="Normal 57 5 2 2 3 2 3" xfId="13188"/>
    <cellStyle name="Normal 57 5 2 2 3 2 4" xfId="7898"/>
    <cellStyle name="Normal 57 5 2 2 3 2 5" xfId="21978"/>
    <cellStyle name="Normal 57 5 2 2 3 3" xfId="4494"/>
    <cellStyle name="Normal 57 5 2 2 3 3 2" xfId="18139"/>
    <cellStyle name="Normal 57 5 2 2 3 3 2 2" xfId="28390"/>
    <cellStyle name="Normal 57 5 2 2 3 3 3" xfId="14560"/>
    <cellStyle name="Normal 57 5 2 2 3 3 4" xfId="9303"/>
    <cellStyle name="Normal 57 5 2 2 3 3 5" xfId="23383"/>
    <cellStyle name="Normal 57 5 2 2 3 4" xfId="7014"/>
    <cellStyle name="Normal 57 5 2 2 3 4 2" xfId="16098"/>
    <cellStyle name="Normal 57 5 2 2 3 4 3" xfId="26102"/>
    <cellStyle name="Normal 57 5 2 2 3 5" xfId="10757"/>
    <cellStyle name="Normal 57 5 2 2 3 5 2" xfId="19584"/>
    <cellStyle name="Normal 57 5 2 2 3 5 3" xfId="29835"/>
    <cellStyle name="Normal 57 5 2 2 3 6" xfId="12203"/>
    <cellStyle name="Normal 57 5 2 2 3 6 2" xfId="24584"/>
    <cellStyle name="Normal 57 5 2 2 3 7" xfId="5492"/>
    <cellStyle name="Normal 57 5 2 2 3 8" xfId="21095"/>
    <cellStyle name="Normal 57 5 2 2 4" xfId="2058"/>
    <cellStyle name="Normal 57 5 2 2 4 2" xfId="3655"/>
    <cellStyle name="Normal 57 5 2 2 4 2 2" xfId="17209"/>
    <cellStyle name="Normal 57 5 2 2 4 2 2 2" xfId="27428"/>
    <cellStyle name="Normal 57 5 2 2 4 2 3" xfId="13630"/>
    <cellStyle name="Normal 57 5 2 2 4 2 4" xfId="8341"/>
    <cellStyle name="Normal 57 5 2 2 4 2 5" xfId="22421"/>
    <cellStyle name="Normal 57 5 2 2 4 3" xfId="4724"/>
    <cellStyle name="Normal 57 5 2 2 4 3 2" xfId="18573"/>
    <cellStyle name="Normal 57 5 2 2 4 3 2 2" xfId="28824"/>
    <cellStyle name="Normal 57 5 2 2 4 3 3" xfId="14994"/>
    <cellStyle name="Normal 57 5 2 2 4 3 4" xfId="9737"/>
    <cellStyle name="Normal 57 5 2 2 4 3 5" xfId="23817"/>
    <cellStyle name="Normal 57 5 2 2 4 4" xfId="6429"/>
    <cellStyle name="Normal 57 5 2 2 4 4 2" xfId="15515"/>
    <cellStyle name="Normal 57 5 2 2 4 4 3" xfId="25519"/>
    <cellStyle name="Normal 57 5 2 2 4 5" xfId="11191"/>
    <cellStyle name="Normal 57 5 2 2 4 5 2" xfId="20018"/>
    <cellStyle name="Normal 57 5 2 2 4 5 3" xfId="30269"/>
    <cellStyle name="Normal 57 5 2 2 4 6" xfId="12637"/>
    <cellStyle name="Normal 57 5 2 2 4 6 2" xfId="25027"/>
    <cellStyle name="Normal 57 5 2 2 4 7" xfId="5935"/>
    <cellStyle name="Normal 57 5 2 2 4 8" xfId="20512"/>
    <cellStyle name="Normal 57 5 2 2 5" xfId="2612"/>
    <cellStyle name="Normal 57 5 2 2 5 2" xfId="16358"/>
    <cellStyle name="Normal 57 5 2 2 5 2 2" xfId="26402"/>
    <cellStyle name="Normal 57 5 2 2 5 3" xfId="12864"/>
    <cellStyle name="Normal 57 5 2 2 5 4" xfId="7315"/>
    <cellStyle name="Normal 57 5 2 2 5 5" xfId="21395"/>
    <cellStyle name="Normal 57 5 2 2 6" xfId="3886"/>
    <cellStyle name="Normal 57 5 2 2 6 2" xfId="17530"/>
    <cellStyle name="Normal 57 5 2 2 6 2 2" xfId="27781"/>
    <cellStyle name="Normal 57 5 2 2 6 3" xfId="13951"/>
    <cellStyle name="Normal 57 5 2 2 6 4" xfId="8694"/>
    <cellStyle name="Normal 57 5 2 2 6 5" xfId="22774"/>
    <cellStyle name="Normal 57 5 2 2 7" xfId="6255"/>
    <cellStyle name="Normal 57 5 2 2 7 2" xfId="15341"/>
    <cellStyle name="Normal 57 5 2 2 7 3" xfId="25345"/>
    <cellStyle name="Normal 57 5 2 2 8" xfId="10148"/>
    <cellStyle name="Normal 57 5 2 2 8 2" xfId="18975"/>
    <cellStyle name="Normal 57 5 2 2 8 3" xfId="29226"/>
    <cellStyle name="Normal 57 5 2 2 9" xfId="11592"/>
    <cellStyle name="Normal 57 5 2 2 9 2" xfId="24001"/>
    <cellStyle name="Normal 57 5 2 2_Degree data" xfId="2117"/>
    <cellStyle name="Normal 57 5 2 3" xfId="411"/>
    <cellStyle name="Normal 57 5 2 3 10" xfId="774"/>
    <cellStyle name="Normal 57 5 2 3 11" xfId="20234"/>
    <cellStyle name="Normal 57 5 2 3 2" xfId="1144"/>
    <cellStyle name="Normal 57 5 2 3 2 2" xfId="2874"/>
    <cellStyle name="Normal 57 5 2 3 2 2 2" xfId="16767"/>
    <cellStyle name="Normal 57 5 2 3 2 2 2 2" xfId="26986"/>
    <cellStyle name="Normal 57 5 2 3 2 2 3" xfId="13189"/>
    <cellStyle name="Normal 57 5 2 3 2 2 4" xfId="7899"/>
    <cellStyle name="Normal 57 5 2 3 2 2 5" xfId="21979"/>
    <cellStyle name="Normal 57 5 2 3 2 3" xfId="4146"/>
    <cellStyle name="Normal 57 5 2 3 2 3 2" xfId="17792"/>
    <cellStyle name="Normal 57 5 2 3 2 3 2 2" xfId="28043"/>
    <cellStyle name="Normal 57 5 2 3 2 3 3" xfId="14213"/>
    <cellStyle name="Normal 57 5 2 3 2 3 4" xfId="8956"/>
    <cellStyle name="Normal 57 5 2 3 2 3 5" xfId="23036"/>
    <cellStyle name="Normal 57 5 2 3 2 4" xfId="7015"/>
    <cellStyle name="Normal 57 5 2 3 2 4 2" xfId="16099"/>
    <cellStyle name="Normal 57 5 2 3 2 4 3" xfId="26103"/>
    <cellStyle name="Normal 57 5 2 3 2 5" xfId="10410"/>
    <cellStyle name="Normal 57 5 2 3 2 5 2" xfId="19237"/>
    <cellStyle name="Normal 57 5 2 3 2 5 3" xfId="29488"/>
    <cellStyle name="Normal 57 5 2 3 2 6" xfId="11855"/>
    <cellStyle name="Normal 57 5 2 3 2 6 2" xfId="24585"/>
    <cellStyle name="Normal 57 5 2 3 2 7" xfId="5493"/>
    <cellStyle name="Normal 57 5 2 3 2 8" xfId="21096"/>
    <cellStyle name="Normal 57 5 2 3 3" xfId="1501"/>
    <cellStyle name="Normal 57 5 2 3 3 2" xfId="3222"/>
    <cellStyle name="Normal 57 5 2 3 3 2 2" xfId="17105"/>
    <cellStyle name="Normal 57 5 2 3 3 2 2 2" xfId="27324"/>
    <cellStyle name="Normal 57 5 2 3 3 2 3" xfId="13526"/>
    <cellStyle name="Normal 57 5 2 3 3 2 4" xfId="8237"/>
    <cellStyle name="Normal 57 5 2 3 3 2 5" xfId="22317"/>
    <cellStyle name="Normal 57 5 2 3 3 3" xfId="4495"/>
    <cellStyle name="Normal 57 5 2 3 3 3 2" xfId="18140"/>
    <cellStyle name="Normal 57 5 2 3 3 3 2 2" xfId="28391"/>
    <cellStyle name="Normal 57 5 2 3 3 3 3" xfId="14561"/>
    <cellStyle name="Normal 57 5 2 3 3 3 4" xfId="9304"/>
    <cellStyle name="Normal 57 5 2 3 3 3 5" xfId="23384"/>
    <cellStyle name="Normal 57 5 2 3 3 4" xfId="6644"/>
    <cellStyle name="Normal 57 5 2 3 3 4 2" xfId="15728"/>
    <cellStyle name="Normal 57 5 2 3 3 4 3" xfId="25732"/>
    <cellStyle name="Normal 57 5 2 3 3 5" xfId="10758"/>
    <cellStyle name="Normal 57 5 2 3 3 5 2" xfId="19585"/>
    <cellStyle name="Normal 57 5 2 3 3 5 3" xfId="29836"/>
    <cellStyle name="Normal 57 5 2 3 3 6" xfId="12204"/>
    <cellStyle name="Normal 57 5 2 3 3 6 2" xfId="24923"/>
    <cellStyle name="Normal 57 5 2 3 3 7" xfId="5831"/>
    <cellStyle name="Normal 57 5 2 3 3 8" xfId="20725"/>
    <cellStyle name="Normal 57 5 2 3 4" xfId="1951"/>
    <cellStyle name="Normal 57 5 2 3 4 2" xfId="3551"/>
    <cellStyle name="Normal 57 5 2 3 4 2 2" xfId="18469"/>
    <cellStyle name="Normal 57 5 2 3 4 2 2 2" xfId="28720"/>
    <cellStyle name="Normal 57 5 2 3 4 2 3" xfId="14890"/>
    <cellStyle name="Normal 57 5 2 3 4 2 4" xfId="9633"/>
    <cellStyle name="Normal 57 5 2 3 4 2 5" xfId="23713"/>
    <cellStyle name="Normal 57 5 2 3 4 3" xfId="11087"/>
    <cellStyle name="Normal 57 5 2 3 4 3 2" xfId="19914"/>
    <cellStyle name="Normal 57 5 2 3 4 3 3" xfId="30165"/>
    <cellStyle name="Normal 57 5 2 3 4 4" xfId="12533"/>
    <cellStyle name="Normal 57 5 2 3 4 4 2" xfId="26615"/>
    <cellStyle name="Normal 57 5 2 3 4 5" xfId="7528"/>
    <cellStyle name="Normal 57 5 2 3 4 6" xfId="21608"/>
    <cellStyle name="Normal 57 5 2 3 5" xfId="2508"/>
    <cellStyle name="Normal 57 5 2 3 5 2" xfId="17426"/>
    <cellStyle name="Normal 57 5 2 3 5 2 2" xfId="27677"/>
    <cellStyle name="Normal 57 5 2 3 5 3" xfId="13847"/>
    <cellStyle name="Normal 57 5 2 3 5 4" xfId="8590"/>
    <cellStyle name="Normal 57 5 2 3 5 5" xfId="22670"/>
    <cellStyle name="Normal 57 5 2 3 6" xfId="6151"/>
    <cellStyle name="Normal 57 5 2 3 6 2" xfId="15237"/>
    <cellStyle name="Normal 57 5 2 3 6 3" xfId="25241"/>
    <cellStyle name="Normal 57 5 2 3 7" xfId="10044"/>
    <cellStyle name="Normal 57 5 2 3 7 2" xfId="18871"/>
    <cellStyle name="Normal 57 5 2 3 7 3" xfId="29122"/>
    <cellStyle name="Normal 57 5 2 3 8" xfId="11488"/>
    <cellStyle name="Normal 57 5 2 3 8 2" xfId="24214"/>
    <cellStyle name="Normal 57 5 2 3 9" xfId="5122"/>
    <cellStyle name="Normal 57 5 2 3_Degree data" xfId="2118"/>
    <cellStyle name="Normal 57 5 2 4" xfId="1142"/>
    <cellStyle name="Normal 57 5 2 4 2" xfId="2872"/>
    <cellStyle name="Normal 57 5 2 4 2 2" xfId="16442"/>
    <cellStyle name="Normal 57 5 2 4 2 2 2" xfId="26515"/>
    <cellStyle name="Normal 57 5 2 4 2 3" xfId="12796"/>
    <cellStyle name="Normal 57 5 2 4 2 4" xfId="7428"/>
    <cellStyle name="Normal 57 5 2 4 2 5" xfId="21508"/>
    <cellStyle name="Normal 57 5 2 4 3" xfId="4144"/>
    <cellStyle name="Normal 57 5 2 4 3 2" xfId="17790"/>
    <cellStyle name="Normal 57 5 2 4 3 2 2" xfId="28041"/>
    <cellStyle name="Normal 57 5 2 4 3 3" xfId="14211"/>
    <cellStyle name="Normal 57 5 2 4 3 4" xfId="8954"/>
    <cellStyle name="Normal 57 5 2 4 3 5" xfId="23034"/>
    <cellStyle name="Normal 57 5 2 4 4" xfId="6544"/>
    <cellStyle name="Normal 57 5 2 4 4 2" xfId="15628"/>
    <cellStyle name="Normal 57 5 2 4 4 3" xfId="25632"/>
    <cellStyle name="Normal 57 5 2 4 5" xfId="10408"/>
    <cellStyle name="Normal 57 5 2 4 5 2" xfId="19235"/>
    <cellStyle name="Normal 57 5 2 4 5 3" xfId="29486"/>
    <cellStyle name="Normal 57 5 2 4 6" xfId="11853"/>
    <cellStyle name="Normal 57 5 2 4 6 2" xfId="24114"/>
    <cellStyle name="Normal 57 5 2 4 7" xfId="5022"/>
    <cellStyle name="Normal 57 5 2 4 8" xfId="20625"/>
    <cellStyle name="Normal 57 5 2 5" xfId="1499"/>
    <cellStyle name="Normal 57 5 2 5 2" xfId="3220"/>
    <cellStyle name="Normal 57 5 2 5 2 2" xfId="16765"/>
    <cellStyle name="Normal 57 5 2 5 2 2 2" xfId="26984"/>
    <cellStyle name="Normal 57 5 2 5 2 3" xfId="13187"/>
    <cellStyle name="Normal 57 5 2 5 2 4" xfId="7897"/>
    <cellStyle name="Normal 57 5 2 5 2 5" xfId="21977"/>
    <cellStyle name="Normal 57 5 2 5 3" xfId="4493"/>
    <cellStyle name="Normal 57 5 2 5 3 2" xfId="18138"/>
    <cellStyle name="Normal 57 5 2 5 3 2 2" xfId="28389"/>
    <cellStyle name="Normal 57 5 2 5 3 3" xfId="14559"/>
    <cellStyle name="Normal 57 5 2 5 3 4" xfId="9302"/>
    <cellStyle name="Normal 57 5 2 5 3 5" xfId="23382"/>
    <cellStyle name="Normal 57 5 2 5 4" xfId="7013"/>
    <cellStyle name="Normal 57 5 2 5 4 2" xfId="16097"/>
    <cellStyle name="Normal 57 5 2 5 4 3" xfId="26101"/>
    <cellStyle name="Normal 57 5 2 5 5" xfId="10756"/>
    <cellStyle name="Normal 57 5 2 5 5 2" xfId="19583"/>
    <cellStyle name="Normal 57 5 2 5 5 3" xfId="29834"/>
    <cellStyle name="Normal 57 5 2 5 6" xfId="12202"/>
    <cellStyle name="Normal 57 5 2 5 6 2" xfId="24583"/>
    <cellStyle name="Normal 57 5 2 5 7" xfId="5491"/>
    <cellStyle name="Normal 57 5 2 5 8" xfId="21094"/>
    <cellStyle name="Normal 57 5 2 6" xfId="1849"/>
    <cellStyle name="Normal 57 5 2 6 2" xfId="3451"/>
    <cellStyle name="Normal 57 5 2 6 2 2" xfId="17005"/>
    <cellStyle name="Normal 57 5 2 6 2 2 2" xfId="27224"/>
    <cellStyle name="Normal 57 5 2 6 2 3" xfId="13426"/>
    <cellStyle name="Normal 57 5 2 6 2 4" xfId="8137"/>
    <cellStyle name="Normal 57 5 2 6 2 5" xfId="22217"/>
    <cellStyle name="Normal 57 5 2 6 3" xfId="4664"/>
    <cellStyle name="Normal 57 5 2 6 3 2" xfId="18369"/>
    <cellStyle name="Normal 57 5 2 6 3 2 2" xfId="28620"/>
    <cellStyle name="Normal 57 5 2 6 3 3" xfId="14790"/>
    <cellStyle name="Normal 57 5 2 6 3 4" xfId="9533"/>
    <cellStyle name="Normal 57 5 2 6 3 5" xfId="23613"/>
    <cellStyle name="Normal 57 5 2 6 4" xfId="6325"/>
    <cellStyle name="Normal 57 5 2 6 4 2" xfId="15411"/>
    <cellStyle name="Normal 57 5 2 6 4 3" xfId="25415"/>
    <cellStyle name="Normal 57 5 2 6 5" xfId="10987"/>
    <cellStyle name="Normal 57 5 2 6 5 2" xfId="19814"/>
    <cellStyle name="Normal 57 5 2 6 5 3" xfId="30065"/>
    <cellStyle name="Normal 57 5 2 6 6" xfId="12433"/>
    <cellStyle name="Normal 57 5 2 6 6 2" xfId="24823"/>
    <cellStyle name="Normal 57 5 2 6 7" xfId="5731"/>
    <cellStyle name="Normal 57 5 2 6 8" xfId="20408"/>
    <cellStyle name="Normal 57 5 2 7" xfId="2408"/>
    <cellStyle name="Normal 57 5 2 7 2" xfId="16255"/>
    <cellStyle name="Normal 57 5 2 7 2 2" xfId="26298"/>
    <cellStyle name="Normal 57 5 2 7 3" xfId="12708"/>
    <cellStyle name="Normal 57 5 2 7 4" xfId="7211"/>
    <cellStyle name="Normal 57 5 2 7 5" xfId="21291"/>
    <cellStyle name="Normal 57 5 2 8" xfId="3826"/>
    <cellStyle name="Normal 57 5 2 8 2" xfId="17326"/>
    <cellStyle name="Normal 57 5 2 8 2 2" xfId="27577"/>
    <cellStyle name="Normal 57 5 2 8 3" xfId="13747"/>
    <cellStyle name="Normal 57 5 2 8 4" xfId="8490"/>
    <cellStyle name="Normal 57 5 2 8 5" xfId="22570"/>
    <cellStyle name="Normal 57 5 2 9" xfId="6051"/>
    <cellStyle name="Normal 57 5 2 9 2" xfId="15137"/>
    <cellStyle name="Normal 57 5 2 9 3" xfId="25141"/>
    <cellStyle name="Normal 57 5 2_Degree data" xfId="2116"/>
    <cellStyle name="Normal 57 5 3" xfId="354"/>
    <cellStyle name="Normal 57 5 3 10" xfId="11431"/>
    <cellStyle name="Normal 57 5 3 10 2" xfId="23940"/>
    <cellStyle name="Normal 57 5 3 11" xfId="4848"/>
    <cellStyle name="Normal 57 5 3 12" xfId="717"/>
    <cellStyle name="Normal 57 5 3 13" xfId="20177"/>
    <cellStyle name="Normal 57 5 3 2" xfId="456"/>
    <cellStyle name="Normal 57 5 3 2 10" xfId="819"/>
    <cellStyle name="Normal 57 5 3 2 11" xfId="20277"/>
    <cellStyle name="Normal 57 5 3 2 2" xfId="1146"/>
    <cellStyle name="Normal 57 5 3 2 2 2" xfId="2876"/>
    <cellStyle name="Normal 57 5 3 2 2 2 2" xfId="16769"/>
    <cellStyle name="Normal 57 5 3 2 2 2 2 2" xfId="26988"/>
    <cellStyle name="Normal 57 5 3 2 2 2 3" xfId="13191"/>
    <cellStyle name="Normal 57 5 3 2 2 2 4" xfId="7901"/>
    <cellStyle name="Normal 57 5 3 2 2 2 5" xfId="21981"/>
    <cellStyle name="Normal 57 5 3 2 2 3" xfId="4148"/>
    <cellStyle name="Normal 57 5 3 2 2 3 2" xfId="17794"/>
    <cellStyle name="Normal 57 5 3 2 2 3 2 2" xfId="28045"/>
    <cellStyle name="Normal 57 5 3 2 2 3 3" xfId="14215"/>
    <cellStyle name="Normal 57 5 3 2 2 3 4" xfId="8958"/>
    <cellStyle name="Normal 57 5 3 2 2 3 5" xfId="23038"/>
    <cellStyle name="Normal 57 5 3 2 2 4" xfId="7017"/>
    <cellStyle name="Normal 57 5 3 2 2 4 2" xfId="16101"/>
    <cellStyle name="Normal 57 5 3 2 2 4 3" xfId="26105"/>
    <cellStyle name="Normal 57 5 3 2 2 5" xfId="10412"/>
    <cellStyle name="Normal 57 5 3 2 2 5 2" xfId="19239"/>
    <cellStyle name="Normal 57 5 3 2 2 5 3" xfId="29490"/>
    <cellStyle name="Normal 57 5 3 2 2 6" xfId="11857"/>
    <cellStyle name="Normal 57 5 3 2 2 6 2" xfId="24587"/>
    <cellStyle name="Normal 57 5 3 2 2 7" xfId="5495"/>
    <cellStyle name="Normal 57 5 3 2 2 8" xfId="21098"/>
    <cellStyle name="Normal 57 5 3 2 3" xfId="1503"/>
    <cellStyle name="Normal 57 5 3 2 3 2" xfId="3224"/>
    <cellStyle name="Normal 57 5 3 2 3 2 2" xfId="17148"/>
    <cellStyle name="Normal 57 5 3 2 3 2 2 2" xfId="27367"/>
    <cellStyle name="Normal 57 5 3 2 3 2 3" xfId="13569"/>
    <cellStyle name="Normal 57 5 3 2 3 2 4" xfId="8280"/>
    <cellStyle name="Normal 57 5 3 2 3 2 5" xfId="22360"/>
    <cellStyle name="Normal 57 5 3 2 3 3" xfId="4497"/>
    <cellStyle name="Normal 57 5 3 2 3 3 2" xfId="18142"/>
    <cellStyle name="Normal 57 5 3 2 3 3 2 2" xfId="28393"/>
    <cellStyle name="Normal 57 5 3 2 3 3 3" xfId="14563"/>
    <cellStyle name="Normal 57 5 3 2 3 3 4" xfId="9306"/>
    <cellStyle name="Normal 57 5 3 2 3 3 5" xfId="23386"/>
    <cellStyle name="Normal 57 5 3 2 3 4" xfId="6687"/>
    <cellStyle name="Normal 57 5 3 2 3 4 2" xfId="15771"/>
    <cellStyle name="Normal 57 5 3 2 3 4 3" xfId="25775"/>
    <cellStyle name="Normal 57 5 3 2 3 5" xfId="10760"/>
    <cellStyle name="Normal 57 5 3 2 3 5 2" xfId="19587"/>
    <cellStyle name="Normal 57 5 3 2 3 5 3" xfId="29838"/>
    <cellStyle name="Normal 57 5 3 2 3 6" xfId="12206"/>
    <cellStyle name="Normal 57 5 3 2 3 6 2" xfId="24966"/>
    <cellStyle name="Normal 57 5 3 2 3 7" xfId="5874"/>
    <cellStyle name="Normal 57 5 3 2 3 8" xfId="20768"/>
    <cellStyle name="Normal 57 5 3 2 4" xfId="1996"/>
    <cellStyle name="Normal 57 5 3 2 4 2" xfId="3594"/>
    <cellStyle name="Normal 57 5 3 2 4 2 2" xfId="18512"/>
    <cellStyle name="Normal 57 5 3 2 4 2 2 2" xfId="28763"/>
    <cellStyle name="Normal 57 5 3 2 4 2 3" xfId="14933"/>
    <cellStyle name="Normal 57 5 3 2 4 2 4" xfId="9676"/>
    <cellStyle name="Normal 57 5 3 2 4 2 5" xfId="23756"/>
    <cellStyle name="Normal 57 5 3 2 4 3" xfId="11130"/>
    <cellStyle name="Normal 57 5 3 2 4 3 2" xfId="19957"/>
    <cellStyle name="Normal 57 5 3 2 4 3 3" xfId="30208"/>
    <cellStyle name="Normal 57 5 3 2 4 4" xfId="12576"/>
    <cellStyle name="Normal 57 5 3 2 4 4 2" xfId="26658"/>
    <cellStyle name="Normal 57 5 3 2 4 5" xfId="7571"/>
    <cellStyle name="Normal 57 5 3 2 4 6" xfId="21651"/>
    <cellStyle name="Normal 57 5 3 2 5" xfId="2551"/>
    <cellStyle name="Normal 57 5 3 2 5 2" xfId="17469"/>
    <cellStyle name="Normal 57 5 3 2 5 2 2" xfId="27720"/>
    <cellStyle name="Normal 57 5 3 2 5 3" xfId="13890"/>
    <cellStyle name="Normal 57 5 3 2 5 4" xfId="8633"/>
    <cellStyle name="Normal 57 5 3 2 5 5" xfId="22713"/>
    <cellStyle name="Normal 57 5 3 2 6" xfId="6194"/>
    <cellStyle name="Normal 57 5 3 2 6 2" xfId="15280"/>
    <cellStyle name="Normal 57 5 3 2 6 3" xfId="25284"/>
    <cellStyle name="Normal 57 5 3 2 7" xfId="10087"/>
    <cellStyle name="Normal 57 5 3 2 7 2" xfId="18914"/>
    <cellStyle name="Normal 57 5 3 2 7 3" xfId="29165"/>
    <cellStyle name="Normal 57 5 3 2 8" xfId="11531"/>
    <cellStyle name="Normal 57 5 3 2 8 2" xfId="24257"/>
    <cellStyle name="Normal 57 5 3 2 9" xfId="5165"/>
    <cellStyle name="Normal 57 5 3 2_Degree data" xfId="2120"/>
    <cellStyle name="Normal 57 5 3 3" xfId="1145"/>
    <cellStyle name="Normal 57 5 3 3 2" xfId="2875"/>
    <cellStyle name="Normal 57 5 3 3 2 2" xfId="16485"/>
    <cellStyle name="Normal 57 5 3 3 2 2 2" xfId="26558"/>
    <cellStyle name="Normal 57 5 3 3 2 3" xfId="12785"/>
    <cellStyle name="Normal 57 5 3 3 2 4" xfId="7471"/>
    <cellStyle name="Normal 57 5 3 3 2 5" xfId="21551"/>
    <cellStyle name="Normal 57 5 3 3 3" xfId="4147"/>
    <cellStyle name="Normal 57 5 3 3 3 2" xfId="17793"/>
    <cellStyle name="Normal 57 5 3 3 3 2 2" xfId="28044"/>
    <cellStyle name="Normal 57 5 3 3 3 3" xfId="14214"/>
    <cellStyle name="Normal 57 5 3 3 3 4" xfId="8957"/>
    <cellStyle name="Normal 57 5 3 3 3 5" xfId="23037"/>
    <cellStyle name="Normal 57 5 3 3 4" xfId="6587"/>
    <cellStyle name="Normal 57 5 3 3 4 2" xfId="15671"/>
    <cellStyle name="Normal 57 5 3 3 4 3" xfId="25675"/>
    <cellStyle name="Normal 57 5 3 3 5" xfId="10411"/>
    <cellStyle name="Normal 57 5 3 3 5 2" xfId="19238"/>
    <cellStyle name="Normal 57 5 3 3 5 3" xfId="29489"/>
    <cellStyle name="Normal 57 5 3 3 6" xfId="11856"/>
    <cellStyle name="Normal 57 5 3 3 6 2" xfId="24157"/>
    <cellStyle name="Normal 57 5 3 3 7" xfId="5065"/>
    <cellStyle name="Normal 57 5 3 3 8" xfId="20668"/>
    <cellStyle name="Normal 57 5 3 4" xfId="1502"/>
    <cellStyle name="Normal 57 5 3 4 2" xfId="3223"/>
    <cellStyle name="Normal 57 5 3 4 2 2" xfId="16768"/>
    <cellStyle name="Normal 57 5 3 4 2 2 2" xfId="26987"/>
    <cellStyle name="Normal 57 5 3 4 2 3" xfId="13190"/>
    <cellStyle name="Normal 57 5 3 4 2 4" xfId="7900"/>
    <cellStyle name="Normal 57 5 3 4 2 5" xfId="21980"/>
    <cellStyle name="Normal 57 5 3 4 3" xfId="4496"/>
    <cellStyle name="Normal 57 5 3 4 3 2" xfId="18141"/>
    <cellStyle name="Normal 57 5 3 4 3 2 2" xfId="28392"/>
    <cellStyle name="Normal 57 5 3 4 3 3" xfId="14562"/>
    <cellStyle name="Normal 57 5 3 4 3 4" xfId="9305"/>
    <cellStyle name="Normal 57 5 3 4 3 5" xfId="23385"/>
    <cellStyle name="Normal 57 5 3 4 4" xfId="7016"/>
    <cellStyle name="Normal 57 5 3 4 4 2" xfId="16100"/>
    <cellStyle name="Normal 57 5 3 4 4 3" xfId="26104"/>
    <cellStyle name="Normal 57 5 3 4 5" xfId="10759"/>
    <cellStyle name="Normal 57 5 3 4 5 2" xfId="19586"/>
    <cellStyle name="Normal 57 5 3 4 5 3" xfId="29837"/>
    <cellStyle name="Normal 57 5 3 4 6" xfId="12205"/>
    <cellStyle name="Normal 57 5 3 4 6 2" xfId="24586"/>
    <cellStyle name="Normal 57 5 3 4 7" xfId="5494"/>
    <cellStyle name="Normal 57 5 3 4 8" xfId="21097"/>
    <cellStyle name="Normal 57 5 3 5" xfId="1894"/>
    <cellStyle name="Normal 57 5 3 5 2" xfId="3494"/>
    <cellStyle name="Normal 57 5 3 5 2 2" xfId="17048"/>
    <cellStyle name="Normal 57 5 3 5 2 2 2" xfId="27267"/>
    <cellStyle name="Normal 57 5 3 5 2 3" xfId="13469"/>
    <cellStyle name="Normal 57 5 3 5 2 4" xfId="8180"/>
    <cellStyle name="Normal 57 5 3 5 2 5" xfId="22260"/>
    <cellStyle name="Normal 57 5 3 5 3" xfId="4707"/>
    <cellStyle name="Normal 57 5 3 5 3 2" xfId="18412"/>
    <cellStyle name="Normal 57 5 3 5 3 2 2" xfId="28663"/>
    <cellStyle name="Normal 57 5 3 5 3 3" xfId="14833"/>
    <cellStyle name="Normal 57 5 3 5 3 4" xfId="9576"/>
    <cellStyle name="Normal 57 5 3 5 3 5" xfId="23656"/>
    <cellStyle name="Normal 57 5 3 5 4" xfId="6368"/>
    <cellStyle name="Normal 57 5 3 5 4 2" xfId="15454"/>
    <cellStyle name="Normal 57 5 3 5 4 3" xfId="25458"/>
    <cellStyle name="Normal 57 5 3 5 5" xfId="11030"/>
    <cellStyle name="Normal 57 5 3 5 5 2" xfId="19857"/>
    <cellStyle name="Normal 57 5 3 5 5 3" xfId="30108"/>
    <cellStyle name="Normal 57 5 3 5 6" xfId="12476"/>
    <cellStyle name="Normal 57 5 3 5 6 2" xfId="24866"/>
    <cellStyle name="Normal 57 5 3 5 7" xfId="5774"/>
    <cellStyle name="Normal 57 5 3 5 8" xfId="20451"/>
    <cellStyle name="Normal 57 5 3 6" xfId="2451"/>
    <cellStyle name="Normal 57 5 3 6 2" xfId="16297"/>
    <cellStyle name="Normal 57 5 3 6 2 2" xfId="26341"/>
    <cellStyle name="Normal 57 5 3 6 3" xfId="12658"/>
    <cellStyle name="Normal 57 5 3 6 4" xfId="7254"/>
    <cellStyle name="Normal 57 5 3 6 5" xfId="21334"/>
    <cellStyle name="Normal 57 5 3 7" xfId="3869"/>
    <cellStyle name="Normal 57 5 3 7 2" xfId="17369"/>
    <cellStyle name="Normal 57 5 3 7 2 2" xfId="27620"/>
    <cellStyle name="Normal 57 5 3 7 3" xfId="13790"/>
    <cellStyle name="Normal 57 5 3 7 4" xfId="8533"/>
    <cellStyle name="Normal 57 5 3 7 5" xfId="22613"/>
    <cellStyle name="Normal 57 5 3 8" xfId="6094"/>
    <cellStyle name="Normal 57 5 3 8 2" xfId="15180"/>
    <cellStyle name="Normal 57 5 3 8 3" xfId="25184"/>
    <cellStyle name="Normal 57 5 3 9" xfId="9987"/>
    <cellStyle name="Normal 57 5 3 9 2" xfId="18814"/>
    <cellStyle name="Normal 57 5 3 9 3" xfId="29065"/>
    <cellStyle name="Normal 57 5 3_Degree data" xfId="2119"/>
    <cellStyle name="Normal 57 5 4" xfId="260"/>
    <cellStyle name="Normal 57 5 4 10" xfId="11343"/>
    <cellStyle name="Normal 57 5 4 10 2" xfId="23957"/>
    <cellStyle name="Normal 57 5 4 11" xfId="4865"/>
    <cellStyle name="Normal 57 5 4 12" xfId="625"/>
    <cellStyle name="Normal 57 5 4 13" xfId="20089"/>
    <cellStyle name="Normal 57 5 4 2" xfId="474"/>
    <cellStyle name="Normal 57 5 4 2 10" xfId="836"/>
    <cellStyle name="Normal 57 5 4 2 11" xfId="20294"/>
    <cellStyle name="Normal 57 5 4 2 2" xfId="1148"/>
    <cellStyle name="Normal 57 5 4 2 2 2" xfId="2878"/>
    <cellStyle name="Normal 57 5 4 2 2 2 2" xfId="16771"/>
    <cellStyle name="Normal 57 5 4 2 2 2 2 2" xfId="26990"/>
    <cellStyle name="Normal 57 5 4 2 2 2 3" xfId="13193"/>
    <cellStyle name="Normal 57 5 4 2 2 2 4" xfId="7903"/>
    <cellStyle name="Normal 57 5 4 2 2 2 5" xfId="21983"/>
    <cellStyle name="Normal 57 5 4 2 2 3" xfId="4150"/>
    <cellStyle name="Normal 57 5 4 2 2 3 2" xfId="17796"/>
    <cellStyle name="Normal 57 5 4 2 2 3 2 2" xfId="28047"/>
    <cellStyle name="Normal 57 5 4 2 2 3 3" xfId="14217"/>
    <cellStyle name="Normal 57 5 4 2 2 3 4" xfId="8960"/>
    <cellStyle name="Normal 57 5 4 2 2 3 5" xfId="23040"/>
    <cellStyle name="Normal 57 5 4 2 2 4" xfId="7019"/>
    <cellStyle name="Normal 57 5 4 2 2 4 2" xfId="16103"/>
    <cellStyle name="Normal 57 5 4 2 2 4 3" xfId="26107"/>
    <cellStyle name="Normal 57 5 4 2 2 5" xfId="10414"/>
    <cellStyle name="Normal 57 5 4 2 2 5 2" xfId="19241"/>
    <cellStyle name="Normal 57 5 4 2 2 5 3" xfId="29492"/>
    <cellStyle name="Normal 57 5 4 2 2 6" xfId="11859"/>
    <cellStyle name="Normal 57 5 4 2 2 6 2" xfId="24589"/>
    <cellStyle name="Normal 57 5 4 2 2 7" xfId="5497"/>
    <cellStyle name="Normal 57 5 4 2 2 8" xfId="21100"/>
    <cellStyle name="Normal 57 5 4 2 3" xfId="1505"/>
    <cellStyle name="Normal 57 5 4 2 3 2" xfId="3226"/>
    <cellStyle name="Normal 57 5 4 2 3 2 2" xfId="17165"/>
    <cellStyle name="Normal 57 5 4 2 3 2 2 2" xfId="27384"/>
    <cellStyle name="Normal 57 5 4 2 3 2 3" xfId="13586"/>
    <cellStyle name="Normal 57 5 4 2 3 2 4" xfId="8297"/>
    <cellStyle name="Normal 57 5 4 2 3 2 5" xfId="22377"/>
    <cellStyle name="Normal 57 5 4 2 3 3" xfId="4499"/>
    <cellStyle name="Normal 57 5 4 2 3 3 2" xfId="18144"/>
    <cellStyle name="Normal 57 5 4 2 3 3 2 2" xfId="28395"/>
    <cellStyle name="Normal 57 5 4 2 3 3 3" xfId="14565"/>
    <cellStyle name="Normal 57 5 4 2 3 3 4" xfId="9308"/>
    <cellStyle name="Normal 57 5 4 2 3 3 5" xfId="23388"/>
    <cellStyle name="Normal 57 5 4 2 3 4" xfId="6704"/>
    <cellStyle name="Normal 57 5 4 2 3 4 2" xfId="15788"/>
    <cellStyle name="Normal 57 5 4 2 3 4 3" xfId="25792"/>
    <cellStyle name="Normal 57 5 4 2 3 5" xfId="10762"/>
    <cellStyle name="Normal 57 5 4 2 3 5 2" xfId="19589"/>
    <cellStyle name="Normal 57 5 4 2 3 5 3" xfId="29840"/>
    <cellStyle name="Normal 57 5 4 2 3 6" xfId="12208"/>
    <cellStyle name="Normal 57 5 4 2 3 6 2" xfId="24983"/>
    <cellStyle name="Normal 57 5 4 2 3 7" xfId="5891"/>
    <cellStyle name="Normal 57 5 4 2 3 8" xfId="20785"/>
    <cellStyle name="Normal 57 5 4 2 4" xfId="2014"/>
    <cellStyle name="Normal 57 5 4 2 4 2" xfId="3611"/>
    <cellStyle name="Normal 57 5 4 2 4 2 2" xfId="18529"/>
    <cellStyle name="Normal 57 5 4 2 4 2 2 2" xfId="28780"/>
    <cellStyle name="Normal 57 5 4 2 4 2 3" xfId="14950"/>
    <cellStyle name="Normal 57 5 4 2 4 2 4" xfId="9693"/>
    <cellStyle name="Normal 57 5 4 2 4 2 5" xfId="23773"/>
    <cellStyle name="Normal 57 5 4 2 4 3" xfId="11147"/>
    <cellStyle name="Normal 57 5 4 2 4 3 2" xfId="19974"/>
    <cellStyle name="Normal 57 5 4 2 4 3 3" xfId="30225"/>
    <cellStyle name="Normal 57 5 4 2 4 4" xfId="12593"/>
    <cellStyle name="Normal 57 5 4 2 4 4 2" xfId="26675"/>
    <cellStyle name="Normal 57 5 4 2 4 5" xfId="7588"/>
    <cellStyle name="Normal 57 5 4 2 4 6" xfId="21668"/>
    <cellStyle name="Normal 57 5 4 2 5" xfId="2568"/>
    <cellStyle name="Normal 57 5 4 2 5 2" xfId="17486"/>
    <cellStyle name="Normal 57 5 4 2 5 2 2" xfId="27737"/>
    <cellStyle name="Normal 57 5 4 2 5 3" xfId="13907"/>
    <cellStyle name="Normal 57 5 4 2 5 4" xfId="8650"/>
    <cellStyle name="Normal 57 5 4 2 5 5" xfId="22730"/>
    <cellStyle name="Normal 57 5 4 2 6" xfId="6211"/>
    <cellStyle name="Normal 57 5 4 2 6 2" xfId="15297"/>
    <cellStyle name="Normal 57 5 4 2 6 3" xfId="25301"/>
    <cellStyle name="Normal 57 5 4 2 7" xfId="10104"/>
    <cellStyle name="Normal 57 5 4 2 7 2" xfId="18931"/>
    <cellStyle name="Normal 57 5 4 2 7 3" xfId="29182"/>
    <cellStyle name="Normal 57 5 4 2 8" xfId="11548"/>
    <cellStyle name="Normal 57 5 4 2 8 2" xfId="24274"/>
    <cellStyle name="Normal 57 5 4 2 9" xfId="5182"/>
    <cellStyle name="Normal 57 5 4 2_Degree data" xfId="2122"/>
    <cellStyle name="Normal 57 5 4 3" xfId="1147"/>
    <cellStyle name="Normal 57 5 4 3 2" xfId="2877"/>
    <cellStyle name="Normal 57 5 4 3 2 2" xfId="16397"/>
    <cellStyle name="Normal 57 5 4 3 2 2 2" xfId="26470"/>
    <cellStyle name="Normal 57 5 4 3 2 3" xfId="12877"/>
    <cellStyle name="Normal 57 5 4 3 2 4" xfId="7383"/>
    <cellStyle name="Normal 57 5 4 3 2 5" xfId="21463"/>
    <cellStyle name="Normal 57 5 4 3 3" xfId="4149"/>
    <cellStyle name="Normal 57 5 4 3 3 2" xfId="17795"/>
    <cellStyle name="Normal 57 5 4 3 3 2 2" xfId="28046"/>
    <cellStyle name="Normal 57 5 4 3 3 3" xfId="14216"/>
    <cellStyle name="Normal 57 5 4 3 3 4" xfId="8959"/>
    <cellStyle name="Normal 57 5 4 3 3 5" xfId="23039"/>
    <cellStyle name="Normal 57 5 4 3 4" xfId="6499"/>
    <cellStyle name="Normal 57 5 4 3 4 2" xfId="15583"/>
    <cellStyle name="Normal 57 5 4 3 4 3" xfId="25587"/>
    <cellStyle name="Normal 57 5 4 3 5" xfId="10413"/>
    <cellStyle name="Normal 57 5 4 3 5 2" xfId="19240"/>
    <cellStyle name="Normal 57 5 4 3 5 3" xfId="29491"/>
    <cellStyle name="Normal 57 5 4 3 6" xfId="11858"/>
    <cellStyle name="Normal 57 5 4 3 6 2" xfId="24069"/>
    <cellStyle name="Normal 57 5 4 3 7" xfId="4977"/>
    <cellStyle name="Normal 57 5 4 3 8" xfId="20580"/>
    <cellStyle name="Normal 57 5 4 4" xfId="1504"/>
    <cellStyle name="Normal 57 5 4 4 2" xfId="3225"/>
    <cellStyle name="Normal 57 5 4 4 2 2" xfId="16770"/>
    <cellStyle name="Normal 57 5 4 4 2 2 2" xfId="26989"/>
    <cellStyle name="Normal 57 5 4 4 2 3" xfId="13192"/>
    <cellStyle name="Normal 57 5 4 4 2 4" xfId="7902"/>
    <cellStyle name="Normal 57 5 4 4 2 5" xfId="21982"/>
    <cellStyle name="Normal 57 5 4 4 3" xfId="4498"/>
    <cellStyle name="Normal 57 5 4 4 3 2" xfId="18143"/>
    <cellStyle name="Normal 57 5 4 4 3 2 2" xfId="28394"/>
    <cellStyle name="Normal 57 5 4 4 3 3" xfId="14564"/>
    <cellStyle name="Normal 57 5 4 4 3 4" xfId="9307"/>
    <cellStyle name="Normal 57 5 4 4 3 5" xfId="23387"/>
    <cellStyle name="Normal 57 5 4 4 4" xfId="7018"/>
    <cellStyle name="Normal 57 5 4 4 4 2" xfId="16102"/>
    <cellStyle name="Normal 57 5 4 4 4 3" xfId="26106"/>
    <cellStyle name="Normal 57 5 4 4 5" xfId="10761"/>
    <cellStyle name="Normal 57 5 4 4 5 2" xfId="19588"/>
    <cellStyle name="Normal 57 5 4 4 5 3" xfId="29839"/>
    <cellStyle name="Normal 57 5 4 4 6" xfId="12207"/>
    <cellStyle name="Normal 57 5 4 4 6 2" xfId="24588"/>
    <cellStyle name="Normal 57 5 4 4 7" xfId="5496"/>
    <cellStyle name="Normal 57 5 4 4 8" xfId="21099"/>
    <cellStyle name="Normal 57 5 4 5" xfId="1800"/>
    <cellStyle name="Normal 57 5 4 5 2" xfId="3406"/>
    <cellStyle name="Normal 57 5 4 5 2 2" xfId="16960"/>
    <cellStyle name="Normal 57 5 4 5 2 2 2" xfId="27179"/>
    <cellStyle name="Normal 57 5 4 5 2 3" xfId="13381"/>
    <cellStyle name="Normal 57 5 4 5 2 4" xfId="8092"/>
    <cellStyle name="Normal 57 5 4 5 2 5" xfId="22172"/>
    <cellStyle name="Normal 57 5 4 5 3" xfId="4619"/>
    <cellStyle name="Normal 57 5 4 5 3 2" xfId="18324"/>
    <cellStyle name="Normal 57 5 4 5 3 2 2" xfId="28575"/>
    <cellStyle name="Normal 57 5 4 5 3 3" xfId="14745"/>
    <cellStyle name="Normal 57 5 4 5 3 4" xfId="9488"/>
    <cellStyle name="Normal 57 5 4 5 3 5" xfId="23568"/>
    <cellStyle name="Normal 57 5 4 5 4" xfId="6385"/>
    <cellStyle name="Normal 57 5 4 5 4 2" xfId="15471"/>
    <cellStyle name="Normal 57 5 4 5 4 3" xfId="25475"/>
    <cellStyle name="Normal 57 5 4 5 5" xfId="10942"/>
    <cellStyle name="Normal 57 5 4 5 5 2" xfId="19769"/>
    <cellStyle name="Normal 57 5 4 5 5 3" xfId="30020"/>
    <cellStyle name="Normal 57 5 4 5 6" xfId="12388"/>
    <cellStyle name="Normal 57 5 4 5 6 2" xfId="24778"/>
    <cellStyle name="Normal 57 5 4 5 7" xfId="5686"/>
    <cellStyle name="Normal 57 5 4 5 8" xfId="20468"/>
    <cellStyle name="Normal 57 5 4 6" xfId="2363"/>
    <cellStyle name="Normal 57 5 4 6 2" xfId="16314"/>
    <cellStyle name="Normal 57 5 4 6 2 2" xfId="26358"/>
    <cellStyle name="Normal 57 5 4 6 3" xfId="12764"/>
    <cellStyle name="Normal 57 5 4 6 4" xfId="7271"/>
    <cellStyle name="Normal 57 5 4 6 5" xfId="21351"/>
    <cellStyle name="Normal 57 5 4 7" xfId="3782"/>
    <cellStyle name="Normal 57 5 4 7 2" xfId="17281"/>
    <cellStyle name="Normal 57 5 4 7 2 2" xfId="27532"/>
    <cellStyle name="Normal 57 5 4 7 3" xfId="13702"/>
    <cellStyle name="Normal 57 5 4 7 4" xfId="8445"/>
    <cellStyle name="Normal 57 5 4 7 5" xfId="22525"/>
    <cellStyle name="Normal 57 5 4 8" xfId="6006"/>
    <cellStyle name="Normal 57 5 4 8 2" xfId="15092"/>
    <cellStyle name="Normal 57 5 4 8 3" xfId="25096"/>
    <cellStyle name="Normal 57 5 4 9" xfId="9899"/>
    <cellStyle name="Normal 57 5 4 9 2" xfId="18726"/>
    <cellStyle name="Normal 57 5 4 9 3" xfId="28977"/>
    <cellStyle name="Normal 57 5 4_Degree data" xfId="2121"/>
    <cellStyle name="Normal 57 5 5" xfId="366"/>
    <cellStyle name="Normal 57 5 5 10" xfId="729"/>
    <cellStyle name="Normal 57 5 5 11" xfId="20189"/>
    <cellStyle name="Normal 57 5 5 2" xfId="1149"/>
    <cellStyle name="Normal 57 5 5 2 2" xfId="2879"/>
    <cellStyle name="Normal 57 5 5 2 2 2" xfId="16772"/>
    <cellStyle name="Normal 57 5 5 2 2 2 2" xfId="26991"/>
    <cellStyle name="Normal 57 5 5 2 2 3" xfId="13194"/>
    <cellStyle name="Normal 57 5 5 2 2 4" xfId="7904"/>
    <cellStyle name="Normal 57 5 5 2 2 5" xfId="21984"/>
    <cellStyle name="Normal 57 5 5 2 3" xfId="4151"/>
    <cellStyle name="Normal 57 5 5 2 3 2" xfId="17797"/>
    <cellStyle name="Normal 57 5 5 2 3 2 2" xfId="28048"/>
    <cellStyle name="Normal 57 5 5 2 3 3" xfId="14218"/>
    <cellStyle name="Normal 57 5 5 2 3 4" xfId="8961"/>
    <cellStyle name="Normal 57 5 5 2 3 5" xfId="23041"/>
    <cellStyle name="Normal 57 5 5 2 4" xfId="7020"/>
    <cellStyle name="Normal 57 5 5 2 4 2" xfId="16104"/>
    <cellStyle name="Normal 57 5 5 2 4 3" xfId="26108"/>
    <cellStyle name="Normal 57 5 5 2 5" xfId="10415"/>
    <cellStyle name="Normal 57 5 5 2 5 2" xfId="19242"/>
    <cellStyle name="Normal 57 5 5 2 5 3" xfId="29493"/>
    <cellStyle name="Normal 57 5 5 2 6" xfId="11860"/>
    <cellStyle name="Normal 57 5 5 2 6 2" xfId="24590"/>
    <cellStyle name="Normal 57 5 5 2 7" xfId="5498"/>
    <cellStyle name="Normal 57 5 5 2 8" xfId="21101"/>
    <cellStyle name="Normal 57 5 5 3" xfId="1506"/>
    <cellStyle name="Normal 57 5 5 3 2" xfId="3227"/>
    <cellStyle name="Normal 57 5 5 3 2 2" xfId="17060"/>
    <cellStyle name="Normal 57 5 5 3 2 2 2" xfId="27279"/>
    <cellStyle name="Normal 57 5 5 3 2 3" xfId="13481"/>
    <cellStyle name="Normal 57 5 5 3 2 4" xfId="8192"/>
    <cellStyle name="Normal 57 5 5 3 2 5" xfId="22272"/>
    <cellStyle name="Normal 57 5 5 3 3" xfId="4500"/>
    <cellStyle name="Normal 57 5 5 3 3 2" xfId="18145"/>
    <cellStyle name="Normal 57 5 5 3 3 2 2" xfId="28396"/>
    <cellStyle name="Normal 57 5 5 3 3 3" xfId="14566"/>
    <cellStyle name="Normal 57 5 5 3 3 4" xfId="9309"/>
    <cellStyle name="Normal 57 5 5 3 3 5" xfId="23389"/>
    <cellStyle name="Normal 57 5 5 3 4" xfId="6599"/>
    <cellStyle name="Normal 57 5 5 3 4 2" xfId="15683"/>
    <cellStyle name="Normal 57 5 5 3 4 3" xfId="25687"/>
    <cellStyle name="Normal 57 5 5 3 5" xfId="10763"/>
    <cellStyle name="Normal 57 5 5 3 5 2" xfId="19590"/>
    <cellStyle name="Normal 57 5 5 3 5 3" xfId="29841"/>
    <cellStyle name="Normal 57 5 5 3 6" xfId="12209"/>
    <cellStyle name="Normal 57 5 5 3 6 2" xfId="24878"/>
    <cellStyle name="Normal 57 5 5 3 7" xfId="5786"/>
    <cellStyle name="Normal 57 5 5 3 8" xfId="20680"/>
    <cellStyle name="Normal 57 5 5 4" xfId="1906"/>
    <cellStyle name="Normal 57 5 5 4 2" xfId="3506"/>
    <cellStyle name="Normal 57 5 5 4 2 2" xfId="18424"/>
    <cellStyle name="Normal 57 5 5 4 2 2 2" xfId="28675"/>
    <cellStyle name="Normal 57 5 5 4 2 3" xfId="14845"/>
    <cellStyle name="Normal 57 5 5 4 2 4" xfId="9588"/>
    <cellStyle name="Normal 57 5 5 4 2 5" xfId="23668"/>
    <cellStyle name="Normal 57 5 5 4 3" xfId="11042"/>
    <cellStyle name="Normal 57 5 5 4 3 2" xfId="19869"/>
    <cellStyle name="Normal 57 5 5 4 3 3" xfId="30120"/>
    <cellStyle name="Normal 57 5 5 4 4" xfId="12488"/>
    <cellStyle name="Normal 57 5 5 4 4 2" xfId="26570"/>
    <cellStyle name="Normal 57 5 5 4 5" xfId="7483"/>
    <cellStyle name="Normal 57 5 5 4 6" xfId="21563"/>
    <cellStyle name="Normal 57 5 5 5" xfId="2463"/>
    <cellStyle name="Normal 57 5 5 5 2" xfId="17381"/>
    <cellStyle name="Normal 57 5 5 5 2 2" xfId="27632"/>
    <cellStyle name="Normal 57 5 5 5 3" xfId="13802"/>
    <cellStyle name="Normal 57 5 5 5 4" xfId="8545"/>
    <cellStyle name="Normal 57 5 5 5 5" xfId="22625"/>
    <cellStyle name="Normal 57 5 5 6" xfId="6106"/>
    <cellStyle name="Normal 57 5 5 6 2" xfId="15192"/>
    <cellStyle name="Normal 57 5 5 6 3" xfId="25196"/>
    <cellStyle name="Normal 57 5 5 7" xfId="9999"/>
    <cellStyle name="Normal 57 5 5 7 2" xfId="18826"/>
    <cellStyle name="Normal 57 5 5 7 3" xfId="29077"/>
    <cellStyle name="Normal 57 5 5 8" xfId="11443"/>
    <cellStyle name="Normal 57 5 5 8 2" xfId="24169"/>
    <cellStyle name="Normal 57 5 5 9" xfId="5077"/>
    <cellStyle name="Normal 57 5 5_Degree data" xfId="2123"/>
    <cellStyle name="Normal 57 5 6" xfId="244"/>
    <cellStyle name="Normal 57 5 6 10" xfId="611"/>
    <cellStyle name="Normal 57 5 6 11" xfId="20568"/>
    <cellStyle name="Normal 57 5 6 2" xfId="1150"/>
    <cellStyle name="Normal 57 5 6 2 2" xfId="2880"/>
    <cellStyle name="Normal 57 5 6 2 2 2" xfId="16773"/>
    <cellStyle name="Normal 57 5 6 2 2 2 2" xfId="26992"/>
    <cellStyle name="Normal 57 5 6 2 2 3" xfId="13195"/>
    <cellStyle name="Normal 57 5 6 2 2 4" xfId="7905"/>
    <cellStyle name="Normal 57 5 6 2 2 5" xfId="21985"/>
    <cellStyle name="Normal 57 5 6 2 3" xfId="4152"/>
    <cellStyle name="Normal 57 5 6 2 3 2" xfId="17798"/>
    <cellStyle name="Normal 57 5 6 2 3 2 2" xfId="28049"/>
    <cellStyle name="Normal 57 5 6 2 3 3" xfId="14219"/>
    <cellStyle name="Normal 57 5 6 2 3 4" xfId="8962"/>
    <cellStyle name="Normal 57 5 6 2 3 5" xfId="23042"/>
    <cellStyle name="Normal 57 5 6 2 4" xfId="7021"/>
    <cellStyle name="Normal 57 5 6 2 4 2" xfId="16105"/>
    <cellStyle name="Normal 57 5 6 2 4 3" xfId="26109"/>
    <cellStyle name="Normal 57 5 6 2 5" xfId="10416"/>
    <cellStyle name="Normal 57 5 6 2 5 2" xfId="19243"/>
    <cellStyle name="Normal 57 5 6 2 5 3" xfId="29494"/>
    <cellStyle name="Normal 57 5 6 2 6" xfId="11861"/>
    <cellStyle name="Normal 57 5 6 2 6 2" xfId="24591"/>
    <cellStyle name="Normal 57 5 6 2 7" xfId="5499"/>
    <cellStyle name="Normal 57 5 6 2 8" xfId="21102"/>
    <cellStyle name="Normal 57 5 6 3" xfId="1507"/>
    <cellStyle name="Normal 57 5 6 3 2" xfId="3228"/>
    <cellStyle name="Normal 57 5 6 3 2 2" xfId="16948"/>
    <cellStyle name="Normal 57 5 6 3 2 2 2" xfId="27167"/>
    <cellStyle name="Normal 57 5 6 3 2 3" xfId="13369"/>
    <cellStyle name="Normal 57 5 6 3 2 4" xfId="8080"/>
    <cellStyle name="Normal 57 5 6 3 2 5" xfId="22160"/>
    <cellStyle name="Normal 57 5 6 3 3" xfId="4501"/>
    <cellStyle name="Normal 57 5 6 3 3 2" xfId="18146"/>
    <cellStyle name="Normal 57 5 6 3 3 2 2" xfId="28397"/>
    <cellStyle name="Normal 57 5 6 3 3 3" xfId="14567"/>
    <cellStyle name="Normal 57 5 6 3 3 4" xfId="9310"/>
    <cellStyle name="Normal 57 5 6 3 3 5" xfId="23390"/>
    <cellStyle name="Normal 57 5 6 3 4" xfId="7151"/>
    <cellStyle name="Normal 57 5 6 3 4 2" xfId="16234"/>
    <cellStyle name="Normal 57 5 6 3 4 3" xfId="26238"/>
    <cellStyle name="Normal 57 5 6 3 5" xfId="10764"/>
    <cellStyle name="Normal 57 5 6 3 5 2" xfId="19591"/>
    <cellStyle name="Normal 57 5 6 3 5 3" xfId="29842"/>
    <cellStyle name="Normal 57 5 6 3 6" xfId="12210"/>
    <cellStyle name="Normal 57 5 6 3 6 2" xfId="24766"/>
    <cellStyle name="Normal 57 5 6 3 7" xfId="5674"/>
    <cellStyle name="Normal 57 5 6 3 8" xfId="21231"/>
    <cellStyle name="Normal 57 5 6 4" xfId="1784"/>
    <cellStyle name="Normal 57 5 6 4 2" xfId="3394"/>
    <cellStyle name="Normal 57 5 6 4 2 2" xfId="18312"/>
    <cellStyle name="Normal 57 5 6 4 2 2 2" xfId="28563"/>
    <cellStyle name="Normal 57 5 6 4 2 3" xfId="14733"/>
    <cellStyle name="Normal 57 5 6 4 2 4" xfId="9476"/>
    <cellStyle name="Normal 57 5 6 4 2 5" xfId="23556"/>
    <cellStyle name="Normal 57 5 6 4 3" xfId="10930"/>
    <cellStyle name="Normal 57 5 6 4 3 2" xfId="19757"/>
    <cellStyle name="Normal 57 5 6 4 3 3" xfId="30008"/>
    <cellStyle name="Normal 57 5 6 4 4" xfId="12376"/>
    <cellStyle name="Normal 57 5 6 4 4 2" xfId="26458"/>
    <cellStyle name="Normal 57 5 6 4 5" xfId="7371"/>
    <cellStyle name="Normal 57 5 6 4 6" xfId="21451"/>
    <cellStyle name="Normal 57 5 6 5" xfId="2351"/>
    <cellStyle name="Normal 57 5 6 5 2" xfId="17267"/>
    <cellStyle name="Normal 57 5 6 5 2 2" xfId="27518"/>
    <cellStyle name="Normal 57 5 6 5 3" xfId="13688"/>
    <cellStyle name="Normal 57 5 6 5 4" xfId="8431"/>
    <cellStyle name="Normal 57 5 6 5 5" xfId="22511"/>
    <cellStyle name="Normal 57 5 6 6" xfId="6487"/>
    <cellStyle name="Normal 57 5 6 6 2" xfId="15571"/>
    <cellStyle name="Normal 57 5 6 6 3" xfId="25575"/>
    <cellStyle name="Normal 57 5 6 7" xfId="9887"/>
    <cellStyle name="Normal 57 5 6 7 2" xfId="18714"/>
    <cellStyle name="Normal 57 5 6 7 3" xfId="28965"/>
    <cellStyle name="Normal 57 5 6 8" xfId="11331"/>
    <cellStyle name="Normal 57 5 6 8 2" xfId="24057"/>
    <cellStyle name="Normal 57 5 6 9" xfId="4965"/>
    <cellStyle name="Normal 57 5 6_Degree data" xfId="2124"/>
    <cellStyle name="Normal 57 5 7" xfId="1141"/>
    <cellStyle name="Normal 57 5 7 2" xfId="2871"/>
    <cellStyle name="Normal 57 5 7 2 2" xfId="16764"/>
    <cellStyle name="Normal 57 5 7 2 2 2" xfId="26983"/>
    <cellStyle name="Normal 57 5 7 2 3" xfId="13186"/>
    <cellStyle name="Normal 57 5 7 2 4" xfId="7896"/>
    <cellStyle name="Normal 57 5 7 2 5" xfId="21976"/>
    <cellStyle name="Normal 57 5 7 3" xfId="4143"/>
    <cellStyle name="Normal 57 5 7 3 2" xfId="17789"/>
    <cellStyle name="Normal 57 5 7 3 2 2" xfId="28040"/>
    <cellStyle name="Normal 57 5 7 3 3" xfId="14210"/>
    <cellStyle name="Normal 57 5 7 3 4" xfId="8953"/>
    <cellStyle name="Normal 57 5 7 3 5" xfId="23033"/>
    <cellStyle name="Normal 57 5 7 4" xfId="7012"/>
    <cellStyle name="Normal 57 5 7 4 2" xfId="16096"/>
    <cellStyle name="Normal 57 5 7 4 3" xfId="26100"/>
    <cellStyle name="Normal 57 5 7 5" xfId="10407"/>
    <cellStyle name="Normal 57 5 7 5 2" xfId="19234"/>
    <cellStyle name="Normal 57 5 7 5 3" xfId="29485"/>
    <cellStyle name="Normal 57 5 7 6" xfId="11852"/>
    <cellStyle name="Normal 57 5 7 6 2" xfId="24582"/>
    <cellStyle name="Normal 57 5 7 7" xfId="5490"/>
    <cellStyle name="Normal 57 5 7 8" xfId="21093"/>
    <cellStyle name="Normal 57 5 8" xfId="1498"/>
    <cellStyle name="Normal 57 5 8 2" xfId="3219"/>
    <cellStyle name="Normal 57 5 8 2 2" xfId="16903"/>
    <cellStyle name="Normal 57 5 8 2 2 2" xfId="27122"/>
    <cellStyle name="Normal 57 5 8 2 3" xfId="13325"/>
    <cellStyle name="Normal 57 5 8 2 4" xfId="8035"/>
    <cellStyle name="Normal 57 5 8 2 5" xfId="22115"/>
    <cellStyle name="Normal 57 5 8 3" xfId="4492"/>
    <cellStyle name="Normal 57 5 8 3 2" xfId="18137"/>
    <cellStyle name="Normal 57 5 8 3 2 2" xfId="28388"/>
    <cellStyle name="Normal 57 5 8 3 3" xfId="14558"/>
    <cellStyle name="Normal 57 5 8 3 4" xfId="9301"/>
    <cellStyle name="Normal 57 5 8 3 5" xfId="23381"/>
    <cellStyle name="Normal 57 5 8 4" xfId="6279"/>
    <cellStyle name="Normal 57 5 8 4 2" xfId="15365"/>
    <cellStyle name="Normal 57 5 8 4 3" xfId="25369"/>
    <cellStyle name="Normal 57 5 8 5" xfId="10755"/>
    <cellStyle name="Normal 57 5 8 5 2" xfId="19582"/>
    <cellStyle name="Normal 57 5 8 5 3" xfId="29833"/>
    <cellStyle name="Normal 57 5 8 6" xfId="12201"/>
    <cellStyle name="Normal 57 5 8 6 2" xfId="24721"/>
    <cellStyle name="Normal 57 5 8 7" xfId="5629"/>
    <cellStyle name="Normal 57 5 8 8" xfId="20362"/>
    <cellStyle name="Normal 57 5 9" xfId="1735"/>
    <cellStyle name="Normal 57 5 9 2" xfId="3349"/>
    <cellStyle name="Normal 57 5 9 2 2" xfId="18267"/>
    <cellStyle name="Normal 57 5 9 2 2 2" xfId="28518"/>
    <cellStyle name="Normal 57 5 9 2 3" xfId="14688"/>
    <cellStyle name="Normal 57 5 9 2 4" xfId="9431"/>
    <cellStyle name="Normal 57 5 9 2 5" xfId="23511"/>
    <cellStyle name="Normal 57 5 9 3" xfId="10885"/>
    <cellStyle name="Normal 57 5 9 3 2" xfId="19712"/>
    <cellStyle name="Normal 57 5 9 3 3" xfId="29963"/>
    <cellStyle name="Normal 57 5 9 4" xfId="12331"/>
    <cellStyle name="Normal 57 5 9 4 2" xfId="26252"/>
    <cellStyle name="Normal 57 5 9 5" xfId="7165"/>
    <cellStyle name="Normal 57 5 9 6" xfId="21245"/>
    <cellStyle name="Normal 57 5_Degree data" xfId="2115"/>
    <cellStyle name="Normal 57 6" xfId="182"/>
    <cellStyle name="Normal 57 6 10" xfId="5968"/>
    <cellStyle name="Normal 57 6 10 2" xfId="15054"/>
    <cellStyle name="Normal 57 6 10 3" xfId="25058"/>
    <cellStyle name="Normal 57 6 11" xfId="9788"/>
    <cellStyle name="Normal 57 6 11 2" xfId="18615"/>
    <cellStyle name="Normal 57 6 11 3" xfId="28866"/>
    <cellStyle name="Normal 57 6 12" xfId="11228"/>
    <cellStyle name="Normal 57 6 12 2" xfId="23870"/>
    <cellStyle name="Normal 57 6 13" xfId="4778"/>
    <cellStyle name="Normal 57 6 14" xfId="585"/>
    <cellStyle name="Normal 57 6 15" xfId="20051"/>
    <cellStyle name="Normal 57 6 2" xfId="329"/>
    <cellStyle name="Normal 57 6 2 10" xfId="11407"/>
    <cellStyle name="Normal 57 6 2 10 2" xfId="23916"/>
    <cellStyle name="Normal 57 6 2 11" xfId="4824"/>
    <cellStyle name="Normal 57 6 2 12" xfId="693"/>
    <cellStyle name="Normal 57 6 2 13" xfId="20153"/>
    <cellStyle name="Normal 57 6 2 2" xfId="431"/>
    <cellStyle name="Normal 57 6 2 2 10" xfId="794"/>
    <cellStyle name="Normal 57 6 2 2 11" xfId="20253"/>
    <cellStyle name="Normal 57 6 2 2 2" xfId="1153"/>
    <cellStyle name="Normal 57 6 2 2 2 2" xfId="2883"/>
    <cellStyle name="Normal 57 6 2 2 2 2 2" xfId="16776"/>
    <cellStyle name="Normal 57 6 2 2 2 2 2 2" xfId="26995"/>
    <cellStyle name="Normal 57 6 2 2 2 2 3" xfId="13198"/>
    <cellStyle name="Normal 57 6 2 2 2 2 4" xfId="7908"/>
    <cellStyle name="Normal 57 6 2 2 2 2 5" xfId="21988"/>
    <cellStyle name="Normal 57 6 2 2 2 3" xfId="4155"/>
    <cellStyle name="Normal 57 6 2 2 2 3 2" xfId="17801"/>
    <cellStyle name="Normal 57 6 2 2 2 3 2 2" xfId="28052"/>
    <cellStyle name="Normal 57 6 2 2 2 3 3" xfId="14222"/>
    <cellStyle name="Normal 57 6 2 2 2 3 4" xfId="8965"/>
    <cellStyle name="Normal 57 6 2 2 2 3 5" xfId="23045"/>
    <cellStyle name="Normal 57 6 2 2 2 4" xfId="7024"/>
    <cellStyle name="Normal 57 6 2 2 2 4 2" xfId="16108"/>
    <cellStyle name="Normal 57 6 2 2 2 4 3" xfId="26112"/>
    <cellStyle name="Normal 57 6 2 2 2 5" xfId="10419"/>
    <cellStyle name="Normal 57 6 2 2 2 5 2" xfId="19246"/>
    <cellStyle name="Normal 57 6 2 2 2 5 3" xfId="29497"/>
    <cellStyle name="Normal 57 6 2 2 2 6" xfId="11864"/>
    <cellStyle name="Normal 57 6 2 2 2 6 2" xfId="24594"/>
    <cellStyle name="Normal 57 6 2 2 2 7" xfId="5502"/>
    <cellStyle name="Normal 57 6 2 2 2 8" xfId="21105"/>
    <cellStyle name="Normal 57 6 2 2 3" xfId="1510"/>
    <cellStyle name="Normal 57 6 2 2 3 2" xfId="3231"/>
    <cellStyle name="Normal 57 6 2 2 3 2 2" xfId="17124"/>
    <cellStyle name="Normal 57 6 2 2 3 2 2 2" xfId="27343"/>
    <cellStyle name="Normal 57 6 2 2 3 2 3" xfId="13545"/>
    <cellStyle name="Normal 57 6 2 2 3 2 4" xfId="8256"/>
    <cellStyle name="Normal 57 6 2 2 3 2 5" xfId="22336"/>
    <cellStyle name="Normal 57 6 2 2 3 3" xfId="4504"/>
    <cellStyle name="Normal 57 6 2 2 3 3 2" xfId="18149"/>
    <cellStyle name="Normal 57 6 2 2 3 3 2 2" xfId="28400"/>
    <cellStyle name="Normal 57 6 2 2 3 3 3" xfId="14570"/>
    <cellStyle name="Normal 57 6 2 2 3 3 4" xfId="9313"/>
    <cellStyle name="Normal 57 6 2 2 3 3 5" xfId="23393"/>
    <cellStyle name="Normal 57 6 2 2 3 4" xfId="6663"/>
    <cellStyle name="Normal 57 6 2 2 3 4 2" xfId="15747"/>
    <cellStyle name="Normal 57 6 2 2 3 4 3" xfId="25751"/>
    <cellStyle name="Normal 57 6 2 2 3 5" xfId="10767"/>
    <cellStyle name="Normal 57 6 2 2 3 5 2" xfId="19594"/>
    <cellStyle name="Normal 57 6 2 2 3 5 3" xfId="29845"/>
    <cellStyle name="Normal 57 6 2 2 3 6" xfId="12213"/>
    <cellStyle name="Normal 57 6 2 2 3 6 2" xfId="24942"/>
    <cellStyle name="Normal 57 6 2 2 3 7" xfId="5850"/>
    <cellStyle name="Normal 57 6 2 2 3 8" xfId="20744"/>
    <cellStyle name="Normal 57 6 2 2 4" xfId="1971"/>
    <cellStyle name="Normal 57 6 2 2 4 2" xfId="3570"/>
    <cellStyle name="Normal 57 6 2 2 4 2 2" xfId="18488"/>
    <cellStyle name="Normal 57 6 2 2 4 2 2 2" xfId="28739"/>
    <cellStyle name="Normal 57 6 2 2 4 2 3" xfId="14909"/>
    <cellStyle name="Normal 57 6 2 2 4 2 4" xfId="9652"/>
    <cellStyle name="Normal 57 6 2 2 4 2 5" xfId="23732"/>
    <cellStyle name="Normal 57 6 2 2 4 3" xfId="11106"/>
    <cellStyle name="Normal 57 6 2 2 4 3 2" xfId="19933"/>
    <cellStyle name="Normal 57 6 2 2 4 3 3" xfId="30184"/>
    <cellStyle name="Normal 57 6 2 2 4 4" xfId="12552"/>
    <cellStyle name="Normal 57 6 2 2 4 4 2" xfId="26634"/>
    <cellStyle name="Normal 57 6 2 2 4 5" xfId="7547"/>
    <cellStyle name="Normal 57 6 2 2 4 6" xfId="21627"/>
    <cellStyle name="Normal 57 6 2 2 5" xfId="2527"/>
    <cellStyle name="Normal 57 6 2 2 5 2" xfId="17445"/>
    <cellStyle name="Normal 57 6 2 2 5 2 2" xfId="27696"/>
    <cellStyle name="Normal 57 6 2 2 5 3" xfId="13866"/>
    <cellStyle name="Normal 57 6 2 2 5 4" xfId="8609"/>
    <cellStyle name="Normal 57 6 2 2 5 5" xfId="22689"/>
    <cellStyle name="Normal 57 6 2 2 6" xfId="6170"/>
    <cellStyle name="Normal 57 6 2 2 6 2" xfId="15256"/>
    <cellStyle name="Normal 57 6 2 2 6 3" xfId="25260"/>
    <cellStyle name="Normal 57 6 2 2 7" xfId="10063"/>
    <cellStyle name="Normal 57 6 2 2 7 2" xfId="18890"/>
    <cellStyle name="Normal 57 6 2 2 7 3" xfId="29141"/>
    <cellStyle name="Normal 57 6 2 2 8" xfId="11507"/>
    <cellStyle name="Normal 57 6 2 2 8 2" xfId="24233"/>
    <cellStyle name="Normal 57 6 2 2 9" xfId="5141"/>
    <cellStyle name="Normal 57 6 2 2_Degree data" xfId="2127"/>
    <cellStyle name="Normal 57 6 2 3" xfId="1152"/>
    <cellStyle name="Normal 57 6 2 3 2" xfId="2882"/>
    <cellStyle name="Normal 57 6 2 3 2 2" xfId="16461"/>
    <cellStyle name="Normal 57 6 2 3 2 2 2" xfId="26534"/>
    <cellStyle name="Normal 57 6 2 3 2 3" xfId="12790"/>
    <cellStyle name="Normal 57 6 2 3 2 4" xfId="7447"/>
    <cellStyle name="Normal 57 6 2 3 2 5" xfId="21527"/>
    <cellStyle name="Normal 57 6 2 3 3" xfId="4154"/>
    <cellStyle name="Normal 57 6 2 3 3 2" xfId="17800"/>
    <cellStyle name="Normal 57 6 2 3 3 2 2" xfId="28051"/>
    <cellStyle name="Normal 57 6 2 3 3 3" xfId="14221"/>
    <cellStyle name="Normal 57 6 2 3 3 4" xfId="8964"/>
    <cellStyle name="Normal 57 6 2 3 3 5" xfId="23044"/>
    <cellStyle name="Normal 57 6 2 3 4" xfId="6563"/>
    <cellStyle name="Normal 57 6 2 3 4 2" xfId="15647"/>
    <cellStyle name="Normal 57 6 2 3 4 3" xfId="25651"/>
    <cellStyle name="Normal 57 6 2 3 5" xfId="10418"/>
    <cellStyle name="Normal 57 6 2 3 5 2" xfId="19245"/>
    <cellStyle name="Normal 57 6 2 3 5 3" xfId="29496"/>
    <cellStyle name="Normal 57 6 2 3 6" xfId="11863"/>
    <cellStyle name="Normal 57 6 2 3 6 2" xfId="24133"/>
    <cellStyle name="Normal 57 6 2 3 7" xfId="5041"/>
    <cellStyle name="Normal 57 6 2 3 8" xfId="20644"/>
    <cellStyle name="Normal 57 6 2 4" xfId="1509"/>
    <cellStyle name="Normal 57 6 2 4 2" xfId="3230"/>
    <cellStyle name="Normal 57 6 2 4 2 2" xfId="16775"/>
    <cellStyle name="Normal 57 6 2 4 2 2 2" xfId="26994"/>
    <cellStyle name="Normal 57 6 2 4 2 3" xfId="13197"/>
    <cellStyle name="Normal 57 6 2 4 2 4" xfId="7907"/>
    <cellStyle name="Normal 57 6 2 4 2 5" xfId="21987"/>
    <cellStyle name="Normal 57 6 2 4 3" xfId="4503"/>
    <cellStyle name="Normal 57 6 2 4 3 2" xfId="18148"/>
    <cellStyle name="Normal 57 6 2 4 3 2 2" xfId="28399"/>
    <cellStyle name="Normal 57 6 2 4 3 3" xfId="14569"/>
    <cellStyle name="Normal 57 6 2 4 3 4" xfId="9312"/>
    <cellStyle name="Normal 57 6 2 4 3 5" xfId="23392"/>
    <cellStyle name="Normal 57 6 2 4 4" xfId="7023"/>
    <cellStyle name="Normal 57 6 2 4 4 2" xfId="16107"/>
    <cellStyle name="Normal 57 6 2 4 4 3" xfId="26111"/>
    <cellStyle name="Normal 57 6 2 4 5" xfId="10766"/>
    <cellStyle name="Normal 57 6 2 4 5 2" xfId="19593"/>
    <cellStyle name="Normal 57 6 2 4 5 3" xfId="29844"/>
    <cellStyle name="Normal 57 6 2 4 6" xfId="12212"/>
    <cellStyle name="Normal 57 6 2 4 6 2" xfId="24593"/>
    <cellStyle name="Normal 57 6 2 4 7" xfId="5501"/>
    <cellStyle name="Normal 57 6 2 4 8" xfId="21104"/>
    <cellStyle name="Normal 57 6 2 5" xfId="1869"/>
    <cellStyle name="Normal 57 6 2 5 2" xfId="3470"/>
    <cellStyle name="Normal 57 6 2 5 2 2" xfId="17024"/>
    <cellStyle name="Normal 57 6 2 5 2 2 2" xfId="27243"/>
    <cellStyle name="Normal 57 6 2 5 2 3" xfId="13445"/>
    <cellStyle name="Normal 57 6 2 5 2 4" xfId="8156"/>
    <cellStyle name="Normal 57 6 2 5 2 5" xfId="22236"/>
    <cellStyle name="Normal 57 6 2 5 3" xfId="4683"/>
    <cellStyle name="Normal 57 6 2 5 3 2" xfId="18388"/>
    <cellStyle name="Normal 57 6 2 5 3 2 2" xfId="28639"/>
    <cellStyle name="Normal 57 6 2 5 3 3" xfId="14809"/>
    <cellStyle name="Normal 57 6 2 5 3 4" xfId="9552"/>
    <cellStyle name="Normal 57 6 2 5 3 5" xfId="23632"/>
    <cellStyle name="Normal 57 6 2 5 4" xfId="6344"/>
    <cellStyle name="Normal 57 6 2 5 4 2" xfId="15430"/>
    <cellStyle name="Normal 57 6 2 5 4 3" xfId="25434"/>
    <cellStyle name="Normal 57 6 2 5 5" xfId="11006"/>
    <cellStyle name="Normal 57 6 2 5 5 2" xfId="19833"/>
    <cellStyle name="Normal 57 6 2 5 5 3" xfId="30084"/>
    <cellStyle name="Normal 57 6 2 5 6" xfId="12452"/>
    <cellStyle name="Normal 57 6 2 5 6 2" xfId="24842"/>
    <cellStyle name="Normal 57 6 2 5 7" xfId="5750"/>
    <cellStyle name="Normal 57 6 2 5 8" xfId="20427"/>
    <cellStyle name="Normal 57 6 2 6" xfId="2427"/>
    <cellStyle name="Normal 57 6 2 6 2" xfId="16273"/>
    <cellStyle name="Normal 57 6 2 6 2 2" xfId="26317"/>
    <cellStyle name="Normal 57 6 2 6 3" xfId="12834"/>
    <cellStyle name="Normal 57 6 2 6 4" xfId="7230"/>
    <cellStyle name="Normal 57 6 2 6 5" xfId="21310"/>
    <cellStyle name="Normal 57 6 2 7" xfId="3845"/>
    <cellStyle name="Normal 57 6 2 7 2" xfId="17345"/>
    <cellStyle name="Normal 57 6 2 7 2 2" xfId="27596"/>
    <cellStyle name="Normal 57 6 2 7 3" xfId="13766"/>
    <cellStyle name="Normal 57 6 2 7 4" xfId="8509"/>
    <cellStyle name="Normal 57 6 2 7 5" xfId="22589"/>
    <cellStyle name="Normal 57 6 2 8" xfId="6070"/>
    <cellStyle name="Normal 57 6 2 8 2" xfId="15156"/>
    <cellStyle name="Normal 57 6 2 8 3" xfId="25160"/>
    <cellStyle name="Normal 57 6 2 9" xfId="9963"/>
    <cellStyle name="Normal 57 6 2 9 2" xfId="18790"/>
    <cellStyle name="Normal 57 6 2 9 3" xfId="29041"/>
    <cellStyle name="Normal 57 6 2_Degree data" xfId="2126"/>
    <cellStyle name="Normal 57 6 3" xfId="278"/>
    <cellStyle name="Normal 57 6 3 10" xfId="11361"/>
    <cellStyle name="Normal 57 6 3 10 2" xfId="23975"/>
    <cellStyle name="Normal 57 6 3 11" xfId="4883"/>
    <cellStyle name="Normal 57 6 3 12" xfId="643"/>
    <cellStyle name="Normal 57 6 3 13" xfId="20107"/>
    <cellStyle name="Normal 57 6 3 2" xfId="492"/>
    <cellStyle name="Normal 57 6 3 2 10" xfId="854"/>
    <cellStyle name="Normal 57 6 3 2 11" xfId="20312"/>
    <cellStyle name="Normal 57 6 3 2 2" xfId="1155"/>
    <cellStyle name="Normal 57 6 3 2 2 2" xfId="2885"/>
    <cellStyle name="Normal 57 6 3 2 2 2 2" xfId="16778"/>
    <cellStyle name="Normal 57 6 3 2 2 2 2 2" xfId="26997"/>
    <cellStyle name="Normal 57 6 3 2 2 2 3" xfId="13200"/>
    <cellStyle name="Normal 57 6 3 2 2 2 4" xfId="7910"/>
    <cellStyle name="Normal 57 6 3 2 2 2 5" xfId="21990"/>
    <cellStyle name="Normal 57 6 3 2 2 3" xfId="4157"/>
    <cellStyle name="Normal 57 6 3 2 2 3 2" xfId="17803"/>
    <cellStyle name="Normal 57 6 3 2 2 3 2 2" xfId="28054"/>
    <cellStyle name="Normal 57 6 3 2 2 3 3" xfId="14224"/>
    <cellStyle name="Normal 57 6 3 2 2 3 4" xfId="8967"/>
    <cellStyle name="Normal 57 6 3 2 2 3 5" xfId="23047"/>
    <cellStyle name="Normal 57 6 3 2 2 4" xfId="7026"/>
    <cellStyle name="Normal 57 6 3 2 2 4 2" xfId="16110"/>
    <cellStyle name="Normal 57 6 3 2 2 4 3" xfId="26114"/>
    <cellStyle name="Normal 57 6 3 2 2 5" xfId="10421"/>
    <cellStyle name="Normal 57 6 3 2 2 5 2" xfId="19248"/>
    <cellStyle name="Normal 57 6 3 2 2 5 3" xfId="29499"/>
    <cellStyle name="Normal 57 6 3 2 2 6" xfId="11866"/>
    <cellStyle name="Normal 57 6 3 2 2 6 2" xfId="24596"/>
    <cellStyle name="Normal 57 6 3 2 2 7" xfId="5504"/>
    <cellStyle name="Normal 57 6 3 2 2 8" xfId="21107"/>
    <cellStyle name="Normal 57 6 3 2 3" xfId="1512"/>
    <cellStyle name="Normal 57 6 3 2 3 2" xfId="3233"/>
    <cellStyle name="Normal 57 6 3 2 3 2 2" xfId="17183"/>
    <cellStyle name="Normal 57 6 3 2 3 2 2 2" xfId="27402"/>
    <cellStyle name="Normal 57 6 3 2 3 2 3" xfId="13604"/>
    <cellStyle name="Normal 57 6 3 2 3 2 4" xfId="8315"/>
    <cellStyle name="Normal 57 6 3 2 3 2 5" xfId="22395"/>
    <cellStyle name="Normal 57 6 3 2 3 3" xfId="4506"/>
    <cellStyle name="Normal 57 6 3 2 3 3 2" xfId="18151"/>
    <cellStyle name="Normal 57 6 3 2 3 3 2 2" xfId="28402"/>
    <cellStyle name="Normal 57 6 3 2 3 3 3" xfId="14572"/>
    <cellStyle name="Normal 57 6 3 2 3 3 4" xfId="9315"/>
    <cellStyle name="Normal 57 6 3 2 3 3 5" xfId="23395"/>
    <cellStyle name="Normal 57 6 3 2 3 4" xfId="6722"/>
    <cellStyle name="Normal 57 6 3 2 3 4 2" xfId="15806"/>
    <cellStyle name="Normal 57 6 3 2 3 4 3" xfId="25810"/>
    <cellStyle name="Normal 57 6 3 2 3 5" xfId="10769"/>
    <cellStyle name="Normal 57 6 3 2 3 5 2" xfId="19596"/>
    <cellStyle name="Normal 57 6 3 2 3 5 3" xfId="29847"/>
    <cellStyle name="Normal 57 6 3 2 3 6" xfId="12215"/>
    <cellStyle name="Normal 57 6 3 2 3 6 2" xfId="25001"/>
    <cellStyle name="Normal 57 6 3 2 3 7" xfId="5909"/>
    <cellStyle name="Normal 57 6 3 2 3 8" xfId="20803"/>
    <cellStyle name="Normal 57 6 3 2 4" xfId="2032"/>
    <cellStyle name="Normal 57 6 3 2 4 2" xfId="3629"/>
    <cellStyle name="Normal 57 6 3 2 4 2 2" xfId="18547"/>
    <cellStyle name="Normal 57 6 3 2 4 2 2 2" xfId="28798"/>
    <cellStyle name="Normal 57 6 3 2 4 2 3" xfId="14968"/>
    <cellStyle name="Normal 57 6 3 2 4 2 4" xfId="9711"/>
    <cellStyle name="Normal 57 6 3 2 4 2 5" xfId="23791"/>
    <cellStyle name="Normal 57 6 3 2 4 3" xfId="11165"/>
    <cellStyle name="Normal 57 6 3 2 4 3 2" xfId="19992"/>
    <cellStyle name="Normal 57 6 3 2 4 3 3" xfId="30243"/>
    <cellStyle name="Normal 57 6 3 2 4 4" xfId="12611"/>
    <cellStyle name="Normal 57 6 3 2 4 4 2" xfId="26693"/>
    <cellStyle name="Normal 57 6 3 2 4 5" xfId="7606"/>
    <cellStyle name="Normal 57 6 3 2 4 6" xfId="21686"/>
    <cellStyle name="Normal 57 6 3 2 5" xfId="2586"/>
    <cellStyle name="Normal 57 6 3 2 5 2" xfId="17504"/>
    <cellStyle name="Normal 57 6 3 2 5 2 2" xfId="27755"/>
    <cellStyle name="Normal 57 6 3 2 5 3" xfId="13925"/>
    <cellStyle name="Normal 57 6 3 2 5 4" xfId="8668"/>
    <cellStyle name="Normal 57 6 3 2 5 5" xfId="22748"/>
    <cellStyle name="Normal 57 6 3 2 6" xfId="6229"/>
    <cellStyle name="Normal 57 6 3 2 6 2" xfId="15315"/>
    <cellStyle name="Normal 57 6 3 2 6 3" xfId="25319"/>
    <cellStyle name="Normal 57 6 3 2 7" xfId="10122"/>
    <cellStyle name="Normal 57 6 3 2 7 2" xfId="18949"/>
    <cellStyle name="Normal 57 6 3 2 7 3" xfId="29200"/>
    <cellStyle name="Normal 57 6 3 2 8" xfId="11566"/>
    <cellStyle name="Normal 57 6 3 2 8 2" xfId="24292"/>
    <cellStyle name="Normal 57 6 3 2 9" xfId="5200"/>
    <cellStyle name="Normal 57 6 3 2_Degree data" xfId="2129"/>
    <cellStyle name="Normal 57 6 3 3" xfId="1154"/>
    <cellStyle name="Normal 57 6 3 3 2" xfId="2884"/>
    <cellStyle name="Normal 57 6 3 3 2 2" xfId="16415"/>
    <cellStyle name="Normal 57 6 3 3 2 2 2" xfId="26488"/>
    <cellStyle name="Normal 57 6 3 3 2 3" xfId="12802"/>
    <cellStyle name="Normal 57 6 3 3 2 4" xfId="7401"/>
    <cellStyle name="Normal 57 6 3 3 2 5" xfId="21481"/>
    <cellStyle name="Normal 57 6 3 3 3" xfId="4156"/>
    <cellStyle name="Normal 57 6 3 3 3 2" xfId="17802"/>
    <cellStyle name="Normal 57 6 3 3 3 2 2" xfId="28053"/>
    <cellStyle name="Normal 57 6 3 3 3 3" xfId="14223"/>
    <cellStyle name="Normal 57 6 3 3 3 4" xfId="8966"/>
    <cellStyle name="Normal 57 6 3 3 3 5" xfId="23046"/>
    <cellStyle name="Normal 57 6 3 3 4" xfId="6517"/>
    <cellStyle name="Normal 57 6 3 3 4 2" xfId="15601"/>
    <cellStyle name="Normal 57 6 3 3 4 3" xfId="25605"/>
    <cellStyle name="Normal 57 6 3 3 5" xfId="10420"/>
    <cellStyle name="Normal 57 6 3 3 5 2" xfId="19247"/>
    <cellStyle name="Normal 57 6 3 3 5 3" xfId="29498"/>
    <cellStyle name="Normal 57 6 3 3 6" xfId="11865"/>
    <cellStyle name="Normal 57 6 3 3 6 2" xfId="24087"/>
    <cellStyle name="Normal 57 6 3 3 7" xfId="4995"/>
    <cellStyle name="Normal 57 6 3 3 8" xfId="20598"/>
    <cellStyle name="Normal 57 6 3 4" xfId="1511"/>
    <cellStyle name="Normal 57 6 3 4 2" xfId="3232"/>
    <cellStyle name="Normal 57 6 3 4 2 2" xfId="16777"/>
    <cellStyle name="Normal 57 6 3 4 2 2 2" xfId="26996"/>
    <cellStyle name="Normal 57 6 3 4 2 3" xfId="13199"/>
    <cellStyle name="Normal 57 6 3 4 2 4" xfId="7909"/>
    <cellStyle name="Normal 57 6 3 4 2 5" xfId="21989"/>
    <cellStyle name="Normal 57 6 3 4 3" xfId="4505"/>
    <cellStyle name="Normal 57 6 3 4 3 2" xfId="18150"/>
    <cellStyle name="Normal 57 6 3 4 3 2 2" xfId="28401"/>
    <cellStyle name="Normal 57 6 3 4 3 3" xfId="14571"/>
    <cellStyle name="Normal 57 6 3 4 3 4" xfId="9314"/>
    <cellStyle name="Normal 57 6 3 4 3 5" xfId="23394"/>
    <cellStyle name="Normal 57 6 3 4 4" xfId="7025"/>
    <cellStyle name="Normal 57 6 3 4 4 2" xfId="16109"/>
    <cellStyle name="Normal 57 6 3 4 4 3" xfId="26113"/>
    <cellStyle name="Normal 57 6 3 4 5" xfId="10768"/>
    <cellStyle name="Normal 57 6 3 4 5 2" xfId="19595"/>
    <cellStyle name="Normal 57 6 3 4 5 3" xfId="29846"/>
    <cellStyle name="Normal 57 6 3 4 6" xfId="12214"/>
    <cellStyle name="Normal 57 6 3 4 6 2" xfId="24595"/>
    <cellStyle name="Normal 57 6 3 4 7" xfId="5503"/>
    <cellStyle name="Normal 57 6 3 4 8" xfId="21106"/>
    <cellStyle name="Normal 57 6 3 5" xfId="1818"/>
    <cellStyle name="Normal 57 6 3 5 2" xfId="3424"/>
    <cellStyle name="Normal 57 6 3 5 2 2" xfId="16978"/>
    <cellStyle name="Normal 57 6 3 5 2 2 2" xfId="27197"/>
    <cellStyle name="Normal 57 6 3 5 2 3" xfId="13399"/>
    <cellStyle name="Normal 57 6 3 5 2 4" xfId="8110"/>
    <cellStyle name="Normal 57 6 3 5 2 5" xfId="22190"/>
    <cellStyle name="Normal 57 6 3 5 3" xfId="4637"/>
    <cellStyle name="Normal 57 6 3 5 3 2" xfId="18342"/>
    <cellStyle name="Normal 57 6 3 5 3 2 2" xfId="28593"/>
    <cellStyle name="Normal 57 6 3 5 3 3" xfId="14763"/>
    <cellStyle name="Normal 57 6 3 5 3 4" xfId="9506"/>
    <cellStyle name="Normal 57 6 3 5 3 5" xfId="23586"/>
    <cellStyle name="Normal 57 6 3 5 4" xfId="6403"/>
    <cellStyle name="Normal 57 6 3 5 4 2" xfId="15489"/>
    <cellStyle name="Normal 57 6 3 5 4 3" xfId="25493"/>
    <cellStyle name="Normal 57 6 3 5 5" xfId="10960"/>
    <cellStyle name="Normal 57 6 3 5 5 2" xfId="19787"/>
    <cellStyle name="Normal 57 6 3 5 5 3" xfId="30038"/>
    <cellStyle name="Normal 57 6 3 5 6" xfId="12406"/>
    <cellStyle name="Normal 57 6 3 5 6 2" xfId="24796"/>
    <cellStyle name="Normal 57 6 3 5 7" xfId="5704"/>
    <cellStyle name="Normal 57 6 3 5 8" xfId="20486"/>
    <cellStyle name="Normal 57 6 3 6" xfId="2381"/>
    <cellStyle name="Normal 57 6 3 6 2" xfId="16332"/>
    <cellStyle name="Normal 57 6 3 6 2 2" xfId="26376"/>
    <cellStyle name="Normal 57 6 3 6 3" xfId="12822"/>
    <cellStyle name="Normal 57 6 3 6 4" xfId="7289"/>
    <cellStyle name="Normal 57 6 3 6 5" xfId="21369"/>
    <cellStyle name="Normal 57 6 3 7" xfId="3800"/>
    <cellStyle name="Normal 57 6 3 7 2" xfId="17299"/>
    <cellStyle name="Normal 57 6 3 7 2 2" xfId="27550"/>
    <cellStyle name="Normal 57 6 3 7 3" xfId="13720"/>
    <cellStyle name="Normal 57 6 3 7 4" xfId="8463"/>
    <cellStyle name="Normal 57 6 3 7 5" xfId="22543"/>
    <cellStyle name="Normal 57 6 3 8" xfId="6024"/>
    <cellStyle name="Normal 57 6 3 8 2" xfId="15110"/>
    <cellStyle name="Normal 57 6 3 8 3" xfId="25114"/>
    <cellStyle name="Normal 57 6 3 9" xfId="9917"/>
    <cellStyle name="Normal 57 6 3 9 2" xfId="18744"/>
    <cellStyle name="Normal 57 6 3 9 3" xfId="28995"/>
    <cellStyle name="Normal 57 6 3_Degree data" xfId="2128"/>
    <cellStyle name="Normal 57 6 4" xfId="384"/>
    <cellStyle name="Normal 57 6 4 10" xfId="747"/>
    <cellStyle name="Normal 57 6 4 11" xfId="20207"/>
    <cellStyle name="Normal 57 6 4 2" xfId="1156"/>
    <cellStyle name="Normal 57 6 4 2 2" xfId="2886"/>
    <cellStyle name="Normal 57 6 4 2 2 2" xfId="16779"/>
    <cellStyle name="Normal 57 6 4 2 2 2 2" xfId="26998"/>
    <cellStyle name="Normal 57 6 4 2 2 3" xfId="13201"/>
    <cellStyle name="Normal 57 6 4 2 2 4" xfId="7911"/>
    <cellStyle name="Normal 57 6 4 2 2 5" xfId="21991"/>
    <cellStyle name="Normal 57 6 4 2 3" xfId="4158"/>
    <cellStyle name="Normal 57 6 4 2 3 2" xfId="17804"/>
    <cellStyle name="Normal 57 6 4 2 3 2 2" xfId="28055"/>
    <cellStyle name="Normal 57 6 4 2 3 3" xfId="14225"/>
    <cellStyle name="Normal 57 6 4 2 3 4" xfId="8968"/>
    <cellStyle name="Normal 57 6 4 2 3 5" xfId="23048"/>
    <cellStyle name="Normal 57 6 4 2 4" xfId="7027"/>
    <cellStyle name="Normal 57 6 4 2 4 2" xfId="16111"/>
    <cellStyle name="Normal 57 6 4 2 4 3" xfId="26115"/>
    <cellStyle name="Normal 57 6 4 2 5" xfId="10422"/>
    <cellStyle name="Normal 57 6 4 2 5 2" xfId="19249"/>
    <cellStyle name="Normal 57 6 4 2 5 3" xfId="29500"/>
    <cellStyle name="Normal 57 6 4 2 6" xfId="11867"/>
    <cellStyle name="Normal 57 6 4 2 6 2" xfId="24597"/>
    <cellStyle name="Normal 57 6 4 2 7" xfId="5505"/>
    <cellStyle name="Normal 57 6 4 2 8" xfId="21108"/>
    <cellStyle name="Normal 57 6 4 3" xfId="1513"/>
    <cellStyle name="Normal 57 6 4 3 2" xfId="3234"/>
    <cellStyle name="Normal 57 6 4 3 2 2" xfId="17078"/>
    <cellStyle name="Normal 57 6 4 3 2 2 2" xfId="27297"/>
    <cellStyle name="Normal 57 6 4 3 2 3" xfId="13499"/>
    <cellStyle name="Normal 57 6 4 3 2 4" xfId="8210"/>
    <cellStyle name="Normal 57 6 4 3 2 5" xfId="22290"/>
    <cellStyle name="Normal 57 6 4 3 3" xfId="4507"/>
    <cellStyle name="Normal 57 6 4 3 3 2" xfId="18152"/>
    <cellStyle name="Normal 57 6 4 3 3 2 2" xfId="28403"/>
    <cellStyle name="Normal 57 6 4 3 3 3" xfId="14573"/>
    <cellStyle name="Normal 57 6 4 3 3 4" xfId="9316"/>
    <cellStyle name="Normal 57 6 4 3 3 5" xfId="23396"/>
    <cellStyle name="Normal 57 6 4 3 4" xfId="6617"/>
    <cellStyle name="Normal 57 6 4 3 4 2" xfId="15701"/>
    <cellStyle name="Normal 57 6 4 3 4 3" xfId="25705"/>
    <cellStyle name="Normal 57 6 4 3 5" xfId="10770"/>
    <cellStyle name="Normal 57 6 4 3 5 2" xfId="19597"/>
    <cellStyle name="Normal 57 6 4 3 5 3" xfId="29848"/>
    <cellStyle name="Normal 57 6 4 3 6" xfId="12216"/>
    <cellStyle name="Normal 57 6 4 3 6 2" xfId="24896"/>
    <cellStyle name="Normal 57 6 4 3 7" xfId="5804"/>
    <cellStyle name="Normal 57 6 4 3 8" xfId="20698"/>
    <cellStyle name="Normal 57 6 4 4" xfId="1924"/>
    <cellStyle name="Normal 57 6 4 4 2" xfId="3524"/>
    <cellStyle name="Normal 57 6 4 4 2 2" xfId="18442"/>
    <cellStyle name="Normal 57 6 4 4 2 2 2" xfId="28693"/>
    <cellStyle name="Normal 57 6 4 4 2 3" xfId="14863"/>
    <cellStyle name="Normal 57 6 4 4 2 4" xfId="9606"/>
    <cellStyle name="Normal 57 6 4 4 2 5" xfId="23686"/>
    <cellStyle name="Normal 57 6 4 4 3" xfId="11060"/>
    <cellStyle name="Normal 57 6 4 4 3 2" xfId="19887"/>
    <cellStyle name="Normal 57 6 4 4 3 3" xfId="30138"/>
    <cellStyle name="Normal 57 6 4 4 4" xfId="12506"/>
    <cellStyle name="Normal 57 6 4 4 4 2" xfId="26588"/>
    <cellStyle name="Normal 57 6 4 4 5" xfId="7501"/>
    <cellStyle name="Normal 57 6 4 4 6" xfId="21581"/>
    <cellStyle name="Normal 57 6 4 5" xfId="2481"/>
    <cellStyle name="Normal 57 6 4 5 2" xfId="17399"/>
    <cellStyle name="Normal 57 6 4 5 2 2" xfId="27650"/>
    <cellStyle name="Normal 57 6 4 5 3" xfId="13820"/>
    <cellStyle name="Normal 57 6 4 5 4" xfId="8563"/>
    <cellStyle name="Normal 57 6 4 5 5" xfId="22643"/>
    <cellStyle name="Normal 57 6 4 6" xfId="6124"/>
    <cellStyle name="Normal 57 6 4 6 2" xfId="15210"/>
    <cellStyle name="Normal 57 6 4 6 3" xfId="25214"/>
    <cellStyle name="Normal 57 6 4 7" xfId="10017"/>
    <cellStyle name="Normal 57 6 4 7 2" xfId="18844"/>
    <cellStyle name="Normal 57 6 4 7 3" xfId="29095"/>
    <cellStyle name="Normal 57 6 4 8" xfId="11461"/>
    <cellStyle name="Normal 57 6 4 8 2" xfId="24187"/>
    <cellStyle name="Normal 57 6 4 9" xfId="5095"/>
    <cellStyle name="Normal 57 6 4_Degree data" xfId="2130"/>
    <cellStyle name="Normal 57 6 5" xfId="216"/>
    <cellStyle name="Normal 57 6 5 2" xfId="2881"/>
    <cellStyle name="Normal 57 6 5 2 2" xfId="16375"/>
    <cellStyle name="Normal 57 6 5 2 2 2" xfId="26432"/>
    <cellStyle name="Normal 57 6 5 2 3" xfId="12711"/>
    <cellStyle name="Normal 57 6 5 2 4" xfId="7345"/>
    <cellStyle name="Normal 57 6 5 2 5" xfId="21425"/>
    <cellStyle name="Normal 57 6 5 3" xfId="4153"/>
    <cellStyle name="Normal 57 6 5 3 2" xfId="17799"/>
    <cellStyle name="Normal 57 6 5 3 2 2" xfId="28050"/>
    <cellStyle name="Normal 57 6 5 3 3" xfId="14220"/>
    <cellStyle name="Normal 57 6 5 3 4" xfId="8963"/>
    <cellStyle name="Normal 57 6 5 3 5" xfId="23043"/>
    <cellStyle name="Normal 57 6 5 4" xfId="6461"/>
    <cellStyle name="Normal 57 6 5 4 2" xfId="15545"/>
    <cellStyle name="Normal 57 6 5 4 3" xfId="25549"/>
    <cellStyle name="Normal 57 6 5 5" xfId="10417"/>
    <cellStyle name="Normal 57 6 5 5 2" xfId="19244"/>
    <cellStyle name="Normal 57 6 5 5 3" xfId="29495"/>
    <cellStyle name="Normal 57 6 5 6" xfId="11862"/>
    <cellStyle name="Normal 57 6 5 6 2" xfId="24031"/>
    <cellStyle name="Normal 57 6 5 7" xfId="4939"/>
    <cellStyle name="Normal 57 6 5 8" xfId="1151"/>
    <cellStyle name="Normal 57 6 5 9" xfId="20542"/>
    <cellStyle name="Normal 57 6 6" xfId="1508"/>
    <cellStyle name="Normal 57 6 6 2" xfId="3229"/>
    <cellStyle name="Normal 57 6 6 2 2" xfId="16774"/>
    <cellStyle name="Normal 57 6 6 2 2 2" xfId="26993"/>
    <cellStyle name="Normal 57 6 6 2 3" xfId="13196"/>
    <cellStyle name="Normal 57 6 6 2 4" xfId="7906"/>
    <cellStyle name="Normal 57 6 6 2 5" xfId="21986"/>
    <cellStyle name="Normal 57 6 6 3" xfId="4502"/>
    <cellStyle name="Normal 57 6 6 3 2" xfId="18147"/>
    <cellStyle name="Normal 57 6 6 3 2 2" xfId="28398"/>
    <cellStyle name="Normal 57 6 6 3 3" xfId="14568"/>
    <cellStyle name="Normal 57 6 6 3 4" xfId="9311"/>
    <cellStyle name="Normal 57 6 6 3 5" xfId="23391"/>
    <cellStyle name="Normal 57 6 6 4" xfId="7022"/>
    <cellStyle name="Normal 57 6 6 4 2" xfId="16106"/>
    <cellStyle name="Normal 57 6 6 4 3" xfId="26110"/>
    <cellStyle name="Normal 57 6 6 5" xfId="10765"/>
    <cellStyle name="Normal 57 6 6 5 2" xfId="19592"/>
    <cellStyle name="Normal 57 6 6 5 3" xfId="29843"/>
    <cellStyle name="Normal 57 6 6 6" xfId="12211"/>
    <cellStyle name="Normal 57 6 6 6 2" xfId="24592"/>
    <cellStyle name="Normal 57 6 6 7" xfId="5500"/>
    <cellStyle name="Normal 57 6 6 8" xfId="21103"/>
    <cellStyle name="Normal 57 6 7" xfId="1756"/>
    <cellStyle name="Normal 57 6 7 2" xfId="3368"/>
    <cellStyle name="Normal 57 6 7 2 2" xfId="16922"/>
    <cellStyle name="Normal 57 6 7 2 2 2" xfId="27141"/>
    <cellStyle name="Normal 57 6 7 2 3" xfId="13344"/>
    <cellStyle name="Normal 57 6 7 2 4" xfId="8054"/>
    <cellStyle name="Normal 57 6 7 2 5" xfId="22134"/>
    <cellStyle name="Normal 57 6 7 3" xfId="4598"/>
    <cellStyle name="Normal 57 6 7 3 2" xfId="18286"/>
    <cellStyle name="Normal 57 6 7 3 2 2" xfId="28537"/>
    <cellStyle name="Normal 57 6 7 3 3" xfId="14707"/>
    <cellStyle name="Normal 57 6 7 3 4" xfId="9450"/>
    <cellStyle name="Normal 57 6 7 3 5" xfId="23530"/>
    <cellStyle name="Normal 57 6 7 4" xfId="6297"/>
    <cellStyle name="Normal 57 6 7 4 2" xfId="15383"/>
    <cellStyle name="Normal 57 6 7 4 3" xfId="25387"/>
    <cellStyle name="Normal 57 6 7 5" xfId="10904"/>
    <cellStyle name="Normal 57 6 7 5 2" xfId="19731"/>
    <cellStyle name="Normal 57 6 7 5 3" xfId="29982"/>
    <cellStyle name="Normal 57 6 7 6" xfId="12350"/>
    <cellStyle name="Normal 57 6 7 6 2" xfId="24740"/>
    <cellStyle name="Normal 57 6 7 7" xfId="5648"/>
    <cellStyle name="Normal 57 6 7 8" xfId="20380"/>
    <cellStyle name="Normal 57 6 8" xfId="2325"/>
    <cellStyle name="Normal 57 6 8 2" xfId="9861"/>
    <cellStyle name="Normal 57 6 8 2 2" xfId="18688"/>
    <cellStyle name="Normal 57 6 8 2 3" xfId="28939"/>
    <cellStyle name="Normal 57 6 8 3" xfId="11305"/>
    <cellStyle name="Normal 57 6 8 3 2" xfId="26271"/>
    <cellStyle name="Normal 57 6 8 4" xfId="7184"/>
    <cellStyle name="Normal 57 6 8 5" xfId="21264"/>
    <cellStyle name="Normal 57 6 9" xfId="2249"/>
    <cellStyle name="Normal 57 6 9 2" xfId="17241"/>
    <cellStyle name="Normal 57 6 9 2 2" xfId="27492"/>
    <cellStyle name="Normal 57 6 9 3" xfId="13662"/>
    <cellStyle name="Normal 57 6 9 4" xfId="8405"/>
    <cellStyle name="Normal 57 6 9 5" xfId="22485"/>
    <cellStyle name="Normal 57 6_Degree data" xfId="2125"/>
    <cellStyle name="Normal 57 7" xfId="191"/>
    <cellStyle name="Normal 57 7 10" xfId="9920"/>
    <cellStyle name="Normal 57 7 10 2" xfId="18747"/>
    <cellStyle name="Normal 57 7 10 3" xfId="28998"/>
    <cellStyle name="Normal 57 7 11" xfId="11364"/>
    <cellStyle name="Normal 57 7 11 2" xfId="23873"/>
    <cellStyle name="Normal 57 7 12" xfId="4781"/>
    <cellStyle name="Normal 57 7 13" xfId="649"/>
    <cellStyle name="Normal 57 7 14" xfId="20110"/>
    <cellStyle name="Normal 57 7 2" xfId="495"/>
    <cellStyle name="Normal 57 7 2 10" xfId="4886"/>
    <cellStyle name="Normal 57 7 2 11" xfId="857"/>
    <cellStyle name="Normal 57 7 2 12" xfId="20315"/>
    <cellStyle name="Normal 57 7 2 2" xfId="1158"/>
    <cellStyle name="Normal 57 7 2 2 2" xfId="2888"/>
    <cellStyle name="Normal 57 7 2 2 2 2" xfId="16496"/>
    <cellStyle name="Normal 57 7 2 2 2 2 2" xfId="26696"/>
    <cellStyle name="Normal 57 7 2 2 2 3" xfId="12918"/>
    <cellStyle name="Normal 57 7 2 2 2 4" xfId="7609"/>
    <cellStyle name="Normal 57 7 2 2 2 5" xfId="21689"/>
    <cellStyle name="Normal 57 7 2 2 3" xfId="4160"/>
    <cellStyle name="Normal 57 7 2 2 3 2" xfId="17806"/>
    <cellStyle name="Normal 57 7 2 2 3 2 2" xfId="28057"/>
    <cellStyle name="Normal 57 7 2 2 3 3" xfId="14227"/>
    <cellStyle name="Normal 57 7 2 2 3 4" xfId="8970"/>
    <cellStyle name="Normal 57 7 2 2 3 5" xfId="23050"/>
    <cellStyle name="Normal 57 7 2 2 4" xfId="6725"/>
    <cellStyle name="Normal 57 7 2 2 4 2" xfId="15809"/>
    <cellStyle name="Normal 57 7 2 2 4 3" xfId="25813"/>
    <cellStyle name="Normal 57 7 2 2 5" xfId="10424"/>
    <cellStyle name="Normal 57 7 2 2 5 2" xfId="19251"/>
    <cellStyle name="Normal 57 7 2 2 5 3" xfId="29502"/>
    <cellStyle name="Normal 57 7 2 2 6" xfId="11869"/>
    <cellStyle name="Normal 57 7 2 2 6 2" xfId="24295"/>
    <cellStyle name="Normal 57 7 2 2 7" xfId="5203"/>
    <cellStyle name="Normal 57 7 2 2 8" xfId="20806"/>
    <cellStyle name="Normal 57 7 2 3" xfId="1515"/>
    <cellStyle name="Normal 57 7 2 3 2" xfId="3236"/>
    <cellStyle name="Normal 57 7 2 3 2 2" xfId="16781"/>
    <cellStyle name="Normal 57 7 2 3 2 2 2" xfId="27000"/>
    <cellStyle name="Normal 57 7 2 3 2 3" xfId="13203"/>
    <cellStyle name="Normal 57 7 2 3 2 4" xfId="7913"/>
    <cellStyle name="Normal 57 7 2 3 2 5" xfId="21993"/>
    <cellStyle name="Normal 57 7 2 3 3" xfId="4509"/>
    <cellStyle name="Normal 57 7 2 3 3 2" xfId="18154"/>
    <cellStyle name="Normal 57 7 2 3 3 2 2" xfId="28405"/>
    <cellStyle name="Normal 57 7 2 3 3 3" xfId="14575"/>
    <cellStyle name="Normal 57 7 2 3 3 4" xfId="9318"/>
    <cellStyle name="Normal 57 7 2 3 3 5" xfId="23398"/>
    <cellStyle name="Normal 57 7 2 3 4" xfId="7029"/>
    <cellStyle name="Normal 57 7 2 3 4 2" xfId="16113"/>
    <cellStyle name="Normal 57 7 2 3 4 3" xfId="26117"/>
    <cellStyle name="Normal 57 7 2 3 5" xfId="10772"/>
    <cellStyle name="Normal 57 7 2 3 5 2" xfId="19599"/>
    <cellStyle name="Normal 57 7 2 3 5 3" xfId="29850"/>
    <cellStyle name="Normal 57 7 2 3 6" xfId="12218"/>
    <cellStyle name="Normal 57 7 2 3 6 2" xfId="24599"/>
    <cellStyle name="Normal 57 7 2 3 7" xfId="5507"/>
    <cellStyle name="Normal 57 7 2 3 8" xfId="21110"/>
    <cellStyle name="Normal 57 7 2 4" xfId="2035"/>
    <cellStyle name="Normal 57 7 2 4 2" xfId="3632"/>
    <cellStyle name="Normal 57 7 2 4 2 2" xfId="17186"/>
    <cellStyle name="Normal 57 7 2 4 2 2 2" xfId="27405"/>
    <cellStyle name="Normal 57 7 2 4 2 3" xfId="13607"/>
    <cellStyle name="Normal 57 7 2 4 2 4" xfId="8318"/>
    <cellStyle name="Normal 57 7 2 4 2 5" xfId="22398"/>
    <cellStyle name="Normal 57 7 2 4 3" xfId="4718"/>
    <cellStyle name="Normal 57 7 2 4 3 2" xfId="18550"/>
    <cellStyle name="Normal 57 7 2 4 3 2 2" xfId="28801"/>
    <cellStyle name="Normal 57 7 2 4 3 3" xfId="14971"/>
    <cellStyle name="Normal 57 7 2 4 3 4" xfId="9714"/>
    <cellStyle name="Normal 57 7 2 4 3 5" xfId="23794"/>
    <cellStyle name="Normal 57 7 2 4 4" xfId="6406"/>
    <cellStyle name="Normal 57 7 2 4 4 2" xfId="15492"/>
    <cellStyle name="Normal 57 7 2 4 4 3" xfId="25496"/>
    <cellStyle name="Normal 57 7 2 4 5" xfId="11168"/>
    <cellStyle name="Normal 57 7 2 4 5 2" xfId="19995"/>
    <cellStyle name="Normal 57 7 2 4 5 3" xfId="30246"/>
    <cellStyle name="Normal 57 7 2 4 6" xfId="12614"/>
    <cellStyle name="Normal 57 7 2 4 6 2" xfId="25004"/>
    <cellStyle name="Normal 57 7 2 4 7" xfId="5912"/>
    <cellStyle name="Normal 57 7 2 4 8" xfId="20489"/>
    <cellStyle name="Normal 57 7 2 5" xfId="2589"/>
    <cellStyle name="Normal 57 7 2 5 2" xfId="16335"/>
    <cellStyle name="Normal 57 7 2 5 2 2" xfId="26379"/>
    <cellStyle name="Normal 57 7 2 5 3" xfId="12905"/>
    <cellStyle name="Normal 57 7 2 5 4" xfId="7292"/>
    <cellStyle name="Normal 57 7 2 5 5" xfId="21372"/>
    <cellStyle name="Normal 57 7 2 6" xfId="3880"/>
    <cellStyle name="Normal 57 7 2 6 2" xfId="17507"/>
    <cellStyle name="Normal 57 7 2 6 2 2" xfId="27758"/>
    <cellStyle name="Normal 57 7 2 6 3" xfId="13928"/>
    <cellStyle name="Normal 57 7 2 6 4" xfId="8671"/>
    <cellStyle name="Normal 57 7 2 6 5" xfId="22751"/>
    <cellStyle name="Normal 57 7 2 7" xfId="6232"/>
    <cellStyle name="Normal 57 7 2 7 2" xfId="15318"/>
    <cellStyle name="Normal 57 7 2 7 3" xfId="25322"/>
    <cellStyle name="Normal 57 7 2 8" xfId="10125"/>
    <cellStyle name="Normal 57 7 2 8 2" xfId="18952"/>
    <cellStyle name="Normal 57 7 2 8 3" xfId="29203"/>
    <cellStyle name="Normal 57 7 2 9" xfId="11569"/>
    <cellStyle name="Normal 57 7 2 9 2" xfId="23978"/>
    <cellStyle name="Normal 57 7 2_Degree data" xfId="2132"/>
    <cellStyle name="Normal 57 7 3" xfId="387"/>
    <cellStyle name="Normal 57 7 3 10" xfId="750"/>
    <cellStyle name="Normal 57 7 3 11" xfId="20210"/>
    <cellStyle name="Normal 57 7 3 2" xfId="1159"/>
    <cellStyle name="Normal 57 7 3 2 2" xfId="2889"/>
    <cellStyle name="Normal 57 7 3 2 2 2" xfId="16782"/>
    <cellStyle name="Normal 57 7 3 2 2 2 2" xfId="27001"/>
    <cellStyle name="Normal 57 7 3 2 2 3" xfId="13204"/>
    <cellStyle name="Normal 57 7 3 2 2 4" xfId="7914"/>
    <cellStyle name="Normal 57 7 3 2 2 5" xfId="21994"/>
    <cellStyle name="Normal 57 7 3 2 3" xfId="4161"/>
    <cellStyle name="Normal 57 7 3 2 3 2" xfId="17807"/>
    <cellStyle name="Normal 57 7 3 2 3 2 2" xfId="28058"/>
    <cellStyle name="Normal 57 7 3 2 3 3" xfId="14228"/>
    <cellStyle name="Normal 57 7 3 2 3 4" xfId="8971"/>
    <cellStyle name="Normal 57 7 3 2 3 5" xfId="23051"/>
    <cellStyle name="Normal 57 7 3 2 4" xfId="7030"/>
    <cellStyle name="Normal 57 7 3 2 4 2" xfId="16114"/>
    <cellStyle name="Normal 57 7 3 2 4 3" xfId="26118"/>
    <cellStyle name="Normal 57 7 3 2 5" xfId="10425"/>
    <cellStyle name="Normal 57 7 3 2 5 2" xfId="19252"/>
    <cellStyle name="Normal 57 7 3 2 5 3" xfId="29503"/>
    <cellStyle name="Normal 57 7 3 2 6" xfId="11870"/>
    <cellStyle name="Normal 57 7 3 2 6 2" xfId="24600"/>
    <cellStyle name="Normal 57 7 3 2 7" xfId="5508"/>
    <cellStyle name="Normal 57 7 3 2 8" xfId="21111"/>
    <cellStyle name="Normal 57 7 3 3" xfId="1516"/>
    <cellStyle name="Normal 57 7 3 3 2" xfId="3237"/>
    <cellStyle name="Normal 57 7 3 3 2 2" xfId="17081"/>
    <cellStyle name="Normal 57 7 3 3 2 2 2" xfId="27300"/>
    <cellStyle name="Normal 57 7 3 3 2 3" xfId="13502"/>
    <cellStyle name="Normal 57 7 3 3 2 4" xfId="8213"/>
    <cellStyle name="Normal 57 7 3 3 2 5" xfId="22293"/>
    <cellStyle name="Normal 57 7 3 3 3" xfId="4510"/>
    <cellStyle name="Normal 57 7 3 3 3 2" xfId="18155"/>
    <cellStyle name="Normal 57 7 3 3 3 2 2" xfId="28406"/>
    <cellStyle name="Normal 57 7 3 3 3 3" xfId="14576"/>
    <cellStyle name="Normal 57 7 3 3 3 4" xfId="9319"/>
    <cellStyle name="Normal 57 7 3 3 3 5" xfId="23399"/>
    <cellStyle name="Normal 57 7 3 3 4" xfId="6620"/>
    <cellStyle name="Normal 57 7 3 3 4 2" xfId="15704"/>
    <cellStyle name="Normal 57 7 3 3 4 3" xfId="25708"/>
    <cellStyle name="Normal 57 7 3 3 5" xfId="10773"/>
    <cellStyle name="Normal 57 7 3 3 5 2" xfId="19600"/>
    <cellStyle name="Normal 57 7 3 3 5 3" xfId="29851"/>
    <cellStyle name="Normal 57 7 3 3 6" xfId="12219"/>
    <cellStyle name="Normal 57 7 3 3 6 2" xfId="24899"/>
    <cellStyle name="Normal 57 7 3 3 7" xfId="5807"/>
    <cellStyle name="Normal 57 7 3 3 8" xfId="20701"/>
    <cellStyle name="Normal 57 7 3 4" xfId="1927"/>
    <cellStyle name="Normal 57 7 3 4 2" xfId="3527"/>
    <cellStyle name="Normal 57 7 3 4 2 2" xfId="18445"/>
    <cellStyle name="Normal 57 7 3 4 2 2 2" xfId="28696"/>
    <cellStyle name="Normal 57 7 3 4 2 3" xfId="14866"/>
    <cellStyle name="Normal 57 7 3 4 2 4" xfId="9609"/>
    <cellStyle name="Normal 57 7 3 4 2 5" xfId="23689"/>
    <cellStyle name="Normal 57 7 3 4 3" xfId="11063"/>
    <cellStyle name="Normal 57 7 3 4 3 2" xfId="19890"/>
    <cellStyle name="Normal 57 7 3 4 3 3" xfId="30141"/>
    <cellStyle name="Normal 57 7 3 4 4" xfId="12509"/>
    <cellStyle name="Normal 57 7 3 4 4 2" xfId="26591"/>
    <cellStyle name="Normal 57 7 3 4 5" xfId="7504"/>
    <cellStyle name="Normal 57 7 3 4 6" xfId="21584"/>
    <cellStyle name="Normal 57 7 3 5" xfId="2484"/>
    <cellStyle name="Normal 57 7 3 5 2" xfId="17402"/>
    <cellStyle name="Normal 57 7 3 5 2 2" xfId="27653"/>
    <cellStyle name="Normal 57 7 3 5 3" xfId="13823"/>
    <cellStyle name="Normal 57 7 3 5 4" xfId="8566"/>
    <cellStyle name="Normal 57 7 3 5 5" xfId="22646"/>
    <cellStyle name="Normal 57 7 3 6" xfId="6127"/>
    <cellStyle name="Normal 57 7 3 6 2" xfId="15213"/>
    <cellStyle name="Normal 57 7 3 6 3" xfId="25217"/>
    <cellStyle name="Normal 57 7 3 7" xfId="10020"/>
    <cellStyle name="Normal 57 7 3 7 2" xfId="18847"/>
    <cellStyle name="Normal 57 7 3 7 3" xfId="29098"/>
    <cellStyle name="Normal 57 7 3 8" xfId="11464"/>
    <cellStyle name="Normal 57 7 3 8 2" xfId="24190"/>
    <cellStyle name="Normal 57 7 3 9" xfId="5098"/>
    <cellStyle name="Normal 57 7 3_Degree data" xfId="2133"/>
    <cellStyle name="Normal 57 7 4" xfId="284"/>
    <cellStyle name="Normal 57 7 4 2" xfId="2887"/>
    <cellStyle name="Normal 57 7 4 2 2" xfId="16418"/>
    <cellStyle name="Normal 57 7 4 2 2 2" xfId="26491"/>
    <cellStyle name="Normal 57 7 4 2 3" xfId="12889"/>
    <cellStyle name="Normal 57 7 4 2 4" xfId="7404"/>
    <cellStyle name="Normal 57 7 4 2 5" xfId="21484"/>
    <cellStyle name="Normal 57 7 4 3" xfId="4159"/>
    <cellStyle name="Normal 57 7 4 3 2" xfId="17805"/>
    <cellStyle name="Normal 57 7 4 3 2 2" xfId="28056"/>
    <cellStyle name="Normal 57 7 4 3 3" xfId="14226"/>
    <cellStyle name="Normal 57 7 4 3 4" xfId="8969"/>
    <cellStyle name="Normal 57 7 4 3 5" xfId="23049"/>
    <cellStyle name="Normal 57 7 4 4" xfId="6520"/>
    <cellStyle name="Normal 57 7 4 4 2" xfId="15604"/>
    <cellStyle name="Normal 57 7 4 4 3" xfId="25608"/>
    <cellStyle name="Normal 57 7 4 5" xfId="10423"/>
    <cellStyle name="Normal 57 7 4 5 2" xfId="19250"/>
    <cellStyle name="Normal 57 7 4 5 3" xfId="29501"/>
    <cellStyle name="Normal 57 7 4 6" xfId="11868"/>
    <cellStyle name="Normal 57 7 4 6 2" xfId="24090"/>
    <cellStyle name="Normal 57 7 4 7" xfId="4998"/>
    <cellStyle name="Normal 57 7 4 8" xfId="1157"/>
    <cellStyle name="Normal 57 7 4 9" xfId="20601"/>
    <cellStyle name="Normal 57 7 5" xfId="1514"/>
    <cellStyle name="Normal 57 7 5 2" xfId="3235"/>
    <cellStyle name="Normal 57 7 5 2 2" xfId="16780"/>
    <cellStyle name="Normal 57 7 5 2 2 2" xfId="26999"/>
    <cellStyle name="Normal 57 7 5 2 3" xfId="13202"/>
    <cellStyle name="Normal 57 7 5 2 4" xfId="7912"/>
    <cellStyle name="Normal 57 7 5 2 5" xfId="21992"/>
    <cellStyle name="Normal 57 7 5 3" xfId="4508"/>
    <cellStyle name="Normal 57 7 5 3 2" xfId="18153"/>
    <cellStyle name="Normal 57 7 5 3 2 2" xfId="28404"/>
    <cellStyle name="Normal 57 7 5 3 3" xfId="14574"/>
    <cellStyle name="Normal 57 7 5 3 4" xfId="9317"/>
    <cellStyle name="Normal 57 7 5 3 5" xfId="23397"/>
    <cellStyle name="Normal 57 7 5 4" xfId="7028"/>
    <cellStyle name="Normal 57 7 5 4 2" xfId="16112"/>
    <cellStyle name="Normal 57 7 5 4 3" xfId="26116"/>
    <cellStyle name="Normal 57 7 5 5" xfId="10771"/>
    <cellStyle name="Normal 57 7 5 5 2" xfId="19598"/>
    <cellStyle name="Normal 57 7 5 5 3" xfId="29849"/>
    <cellStyle name="Normal 57 7 5 6" xfId="12217"/>
    <cellStyle name="Normal 57 7 5 6 2" xfId="24598"/>
    <cellStyle name="Normal 57 7 5 7" xfId="5506"/>
    <cellStyle name="Normal 57 7 5 8" xfId="21109"/>
    <cellStyle name="Normal 57 7 6" xfId="1824"/>
    <cellStyle name="Normal 57 7 6 2" xfId="3427"/>
    <cellStyle name="Normal 57 7 6 2 2" xfId="16981"/>
    <cellStyle name="Normal 57 7 6 2 2 2" xfId="27200"/>
    <cellStyle name="Normal 57 7 6 2 3" xfId="13402"/>
    <cellStyle name="Normal 57 7 6 2 4" xfId="8113"/>
    <cellStyle name="Normal 57 7 6 2 5" xfId="22193"/>
    <cellStyle name="Normal 57 7 6 3" xfId="4640"/>
    <cellStyle name="Normal 57 7 6 3 2" xfId="18345"/>
    <cellStyle name="Normal 57 7 6 3 2 2" xfId="28596"/>
    <cellStyle name="Normal 57 7 6 3 3" xfId="14766"/>
    <cellStyle name="Normal 57 7 6 3 4" xfId="9509"/>
    <cellStyle name="Normal 57 7 6 3 5" xfId="23589"/>
    <cellStyle name="Normal 57 7 6 4" xfId="6300"/>
    <cellStyle name="Normal 57 7 6 4 2" xfId="15386"/>
    <cellStyle name="Normal 57 7 6 4 3" xfId="25390"/>
    <cellStyle name="Normal 57 7 6 5" xfId="10963"/>
    <cellStyle name="Normal 57 7 6 5 2" xfId="19790"/>
    <cellStyle name="Normal 57 7 6 5 3" xfId="30041"/>
    <cellStyle name="Normal 57 7 6 6" xfId="12409"/>
    <cellStyle name="Normal 57 7 6 6 2" xfId="24799"/>
    <cellStyle name="Normal 57 7 6 7" xfId="5707"/>
    <cellStyle name="Normal 57 7 6 8" xfId="20383"/>
    <cellStyle name="Normal 57 7 7" xfId="2384"/>
    <cellStyle name="Normal 57 7 7 2" xfId="16245"/>
    <cellStyle name="Normal 57 7 7 2 2" xfId="26274"/>
    <cellStyle name="Normal 57 7 7 3" xfId="12665"/>
    <cellStyle name="Normal 57 7 7 4" xfId="7187"/>
    <cellStyle name="Normal 57 7 7 5" xfId="21267"/>
    <cellStyle name="Normal 57 7 8" xfId="3803"/>
    <cellStyle name="Normal 57 7 8 2" xfId="17302"/>
    <cellStyle name="Normal 57 7 8 2 2" xfId="27553"/>
    <cellStyle name="Normal 57 7 8 3" xfId="13723"/>
    <cellStyle name="Normal 57 7 8 4" xfId="8466"/>
    <cellStyle name="Normal 57 7 8 5" xfId="22546"/>
    <cellStyle name="Normal 57 7 9" xfId="6027"/>
    <cellStyle name="Normal 57 7 9 2" xfId="15113"/>
    <cellStyle name="Normal 57 7 9 3" xfId="25117"/>
    <cellStyle name="Normal 57 7_Degree data" xfId="2131"/>
    <cellStyle name="Normal 57 8" xfId="316"/>
    <cellStyle name="Normal 57 8 10" xfId="11394"/>
    <cellStyle name="Normal 57 8 10 2" xfId="23903"/>
    <cellStyle name="Normal 57 8 11" xfId="4811"/>
    <cellStyle name="Normal 57 8 12" xfId="680"/>
    <cellStyle name="Normal 57 8 13" xfId="20140"/>
    <cellStyle name="Normal 57 8 2" xfId="418"/>
    <cellStyle name="Normal 57 8 2 10" xfId="781"/>
    <cellStyle name="Normal 57 8 2 11" xfId="20240"/>
    <cellStyle name="Normal 57 8 2 2" xfId="1161"/>
    <cellStyle name="Normal 57 8 2 2 2" xfId="2891"/>
    <cellStyle name="Normal 57 8 2 2 2 2" xfId="16784"/>
    <cellStyle name="Normal 57 8 2 2 2 2 2" xfId="27003"/>
    <cellStyle name="Normal 57 8 2 2 2 3" xfId="13206"/>
    <cellStyle name="Normal 57 8 2 2 2 4" xfId="7916"/>
    <cellStyle name="Normal 57 8 2 2 2 5" xfId="21996"/>
    <cellStyle name="Normal 57 8 2 2 3" xfId="4163"/>
    <cellStyle name="Normal 57 8 2 2 3 2" xfId="17809"/>
    <cellStyle name="Normal 57 8 2 2 3 2 2" xfId="28060"/>
    <cellStyle name="Normal 57 8 2 2 3 3" xfId="14230"/>
    <cellStyle name="Normal 57 8 2 2 3 4" xfId="8973"/>
    <cellStyle name="Normal 57 8 2 2 3 5" xfId="23053"/>
    <cellStyle name="Normal 57 8 2 2 4" xfId="7032"/>
    <cellStyle name="Normal 57 8 2 2 4 2" xfId="16116"/>
    <cellStyle name="Normal 57 8 2 2 4 3" xfId="26120"/>
    <cellStyle name="Normal 57 8 2 2 5" xfId="10427"/>
    <cellStyle name="Normal 57 8 2 2 5 2" xfId="19254"/>
    <cellStyle name="Normal 57 8 2 2 5 3" xfId="29505"/>
    <cellStyle name="Normal 57 8 2 2 6" xfId="11872"/>
    <cellStyle name="Normal 57 8 2 2 6 2" xfId="24602"/>
    <cellStyle name="Normal 57 8 2 2 7" xfId="5510"/>
    <cellStyle name="Normal 57 8 2 2 8" xfId="21113"/>
    <cellStyle name="Normal 57 8 2 3" xfId="1518"/>
    <cellStyle name="Normal 57 8 2 3 2" xfId="3239"/>
    <cellStyle name="Normal 57 8 2 3 2 2" xfId="17111"/>
    <cellStyle name="Normal 57 8 2 3 2 2 2" xfId="27330"/>
    <cellStyle name="Normal 57 8 2 3 2 3" xfId="13532"/>
    <cellStyle name="Normal 57 8 2 3 2 4" xfId="8243"/>
    <cellStyle name="Normal 57 8 2 3 2 5" xfId="22323"/>
    <cellStyle name="Normal 57 8 2 3 3" xfId="4512"/>
    <cellStyle name="Normal 57 8 2 3 3 2" xfId="18157"/>
    <cellStyle name="Normal 57 8 2 3 3 2 2" xfId="28408"/>
    <cellStyle name="Normal 57 8 2 3 3 3" xfId="14578"/>
    <cellStyle name="Normal 57 8 2 3 3 4" xfId="9321"/>
    <cellStyle name="Normal 57 8 2 3 3 5" xfId="23401"/>
    <cellStyle name="Normal 57 8 2 3 4" xfId="6650"/>
    <cellStyle name="Normal 57 8 2 3 4 2" xfId="15734"/>
    <cellStyle name="Normal 57 8 2 3 4 3" xfId="25738"/>
    <cellStyle name="Normal 57 8 2 3 5" xfId="10775"/>
    <cellStyle name="Normal 57 8 2 3 5 2" xfId="19602"/>
    <cellStyle name="Normal 57 8 2 3 5 3" xfId="29853"/>
    <cellStyle name="Normal 57 8 2 3 6" xfId="12221"/>
    <cellStyle name="Normal 57 8 2 3 6 2" xfId="24929"/>
    <cellStyle name="Normal 57 8 2 3 7" xfId="5837"/>
    <cellStyle name="Normal 57 8 2 3 8" xfId="20731"/>
    <cellStyle name="Normal 57 8 2 4" xfId="1958"/>
    <cellStyle name="Normal 57 8 2 4 2" xfId="3557"/>
    <cellStyle name="Normal 57 8 2 4 2 2" xfId="18475"/>
    <cellStyle name="Normal 57 8 2 4 2 2 2" xfId="28726"/>
    <cellStyle name="Normal 57 8 2 4 2 3" xfId="14896"/>
    <cellStyle name="Normal 57 8 2 4 2 4" xfId="9639"/>
    <cellStyle name="Normal 57 8 2 4 2 5" xfId="23719"/>
    <cellStyle name="Normal 57 8 2 4 3" xfId="11093"/>
    <cellStyle name="Normal 57 8 2 4 3 2" xfId="19920"/>
    <cellStyle name="Normal 57 8 2 4 3 3" xfId="30171"/>
    <cellStyle name="Normal 57 8 2 4 4" xfId="12539"/>
    <cellStyle name="Normal 57 8 2 4 4 2" xfId="26621"/>
    <cellStyle name="Normal 57 8 2 4 5" xfId="7534"/>
    <cellStyle name="Normal 57 8 2 4 6" xfId="21614"/>
    <cellStyle name="Normal 57 8 2 5" xfId="2514"/>
    <cellStyle name="Normal 57 8 2 5 2" xfId="17432"/>
    <cellStyle name="Normal 57 8 2 5 2 2" xfId="27683"/>
    <cellStyle name="Normal 57 8 2 5 3" xfId="13853"/>
    <cellStyle name="Normal 57 8 2 5 4" xfId="8596"/>
    <cellStyle name="Normal 57 8 2 5 5" xfId="22676"/>
    <cellStyle name="Normal 57 8 2 6" xfId="6157"/>
    <cellStyle name="Normal 57 8 2 6 2" xfId="15243"/>
    <cellStyle name="Normal 57 8 2 6 3" xfId="25247"/>
    <cellStyle name="Normal 57 8 2 7" xfId="10050"/>
    <cellStyle name="Normal 57 8 2 7 2" xfId="18877"/>
    <cellStyle name="Normal 57 8 2 7 3" xfId="29128"/>
    <cellStyle name="Normal 57 8 2 8" xfId="11494"/>
    <cellStyle name="Normal 57 8 2 8 2" xfId="24220"/>
    <cellStyle name="Normal 57 8 2 9" xfId="5128"/>
    <cellStyle name="Normal 57 8 2_Degree data" xfId="2135"/>
    <cellStyle name="Normal 57 8 3" xfId="1160"/>
    <cellStyle name="Normal 57 8 3 2" xfId="2890"/>
    <cellStyle name="Normal 57 8 3 2 2" xfId="16448"/>
    <cellStyle name="Normal 57 8 3 2 2 2" xfId="26521"/>
    <cellStyle name="Normal 57 8 3 2 3" xfId="12714"/>
    <cellStyle name="Normal 57 8 3 2 4" xfId="7434"/>
    <cellStyle name="Normal 57 8 3 2 5" xfId="21514"/>
    <cellStyle name="Normal 57 8 3 3" xfId="4162"/>
    <cellStyle name="Normal 57 8 3 3 2" xfId="17808"/>
    <cellStyle name="Normal 57 8 3 3 2 2" xfId="28059"/>
    <cellStyle name="Normal 57 8 3 3 3" xfId="14229"/>
    <cellStyle name="Normal 57 8 3 3 4" xfId="8972"/>
    <cellStyle name="Normal 57 8 3 3 5" xfId="23052"/>
    <cellStyle name="Normal 57 8 3 4" xfId="6550"/>
    <cellStyle name="Normal 57 8 3 4 2" xfId="15634"/>
    <cellStyle name="Normal 57 8 3 4 3" xfId="25638"/>
    <cellStyle name="Normal 57 8 3 5" xfId="10426"/>
    <cellStyle name="Normal 57 8 3 5 2" xfId="19253"/>
    <cellStyle name="Normal 57 8 3 5 3" xfId="29504"/>
    <cellStyle name="Normal 57 8 3 6" xfId="11871"/>
    <cellStyle name="Normal 57 8 3 6 2" xfId="24120"/>
    <cellStyle name="Normal 57 8 3 7" xfId="5028"/>
    <cellStyle name="Normal 57 8 3 8" xfId="20631"/>
    <cellStyle name="Normal 57 8 4" xfId="1517"/>
    <cellStyle name="Normal 57 8 4 2" xfId="3238"/>
    <cellStyle name="Normal 57 8 4 2 2" xfId="16783"/>
    <cellStyle name="Normal 57 8 4 2 2 2" xfId="27002"/>
    <cellStyle name="Normal 57 8 4 2 3" xfId="13205"/>
    <cellStyle name="Normal 57 8 4 2 4" xfId="7915"/>
    <cellStyle name="Normal 57 8 4 2 5" xfId="21995"/>
    <cellStyle name="Normal 57 8 4 3" xfId="4511"/>
    <cellStyle name="Normal 57 8 4 3 2" xfId="18156"/>
    <cellStyle name="Normal 57 8 4 3 2 2" xfId="28407"/>
    <cellStyle name="Normal 57 8 4 3 3" xfId="14577"/>
    <cellStyle name="Normal 57 8 4 3 4" xfId="9320"/>
    <cellStyle name="Normal 57 8 4 3 5" xfId="23400"/>
    <cellStyle name="Normal 57 8 4 4" xfId="7031"/>
    <cellStyle name="Normal 57 8 4 4 2" xfId="16115"/>
    <cellStyle name="Normal 57 8 4 4 3" xfId="26119"/>
    <cellStyle name="Normal 57 8 4 5" xfId="10774"/>
    <cellStyle name="Normal 57 8 4 5 2" xfId="19601"/>
    <cellStyle name="Normal 57 8 4 5 3" xfId="29852"/>
    <cellStyle name="Normal 57 8 4 6" xfId="12220"/>
    <cellStyle name="Normal 57 8 4 6 2" xfId="24601"/>
    <cellStyle name="Normal 57 8 4 7" xfId="5509"/>
    <cellStyle name="Normal 57 8 4 8" xfId="21112"/>
    <cellStyle name="Normal 57 8 5" xfId="1856"/>
    <cellStyle name="Normal 57 8 5 2" xfId="3457"/>
    <cellStyle name="Normal 57 8 5 2 2" xfId="17011"/>
    <cellStyle name="Normal 57 8 5 2 2 2" xfId="27230"/>
    <cellStyle name="Normal 57 8 5 2 3" xfId="13432"/>
    <cellStyle name="Normal 57 8 5 2 4" xfId="8143"/>
    <cellStyle name="Normal 57 8 5 2 5" xfId="22223"/>
    <cellStyle name="Normal 57 8 5 3" xfId="4670"/>
    <cellStyle name="Normal 57 8 5 3 2" xfId="18375"/>
    <cellStyle name="Normal 57 8 5 3 2 2" xfId="28626"/>
    <cellStyle name="Normal 57 8 5 3 3" xfId="14796"/>
    <cellStyle name="Normal 57 8 5 3 4" xfId="9539"/>
    <cellStyle name="Normal 57 8 5 3 5" xfId="23619"/>
    <cellStyle name="Normal 57 8 5 4" xfId="6331"/>
    <cellStyle name="Normal 57 8 5 4 2" xfId="15417"/>
    <cellStyle name="Normal 57 8 5 4 3" xfId="25421"/>
    <cellStyle name="Normal 57 8 5 5" xfId="10993"/>
    <cellStyle name="Normal 57 8 5 5 2" xfId="19820"/>
    <cellStyle name="Normal 57 8 5 5 3" xfId="30071"/>
    <cellStyle name="Normal 57 8 5 6" xfId="12439"/>
    <cellStyle name="Normal 57 8 5 6 2" xfId="24829"/>
    <cellStyle name="Normal 57 8 5 7" xfId="5737"/>
    <cellStyle name="Normal 57 8 5 8" xfId="20414"/>
    <cellStyle name="Normal 57 8 6" xfId="2414"/>
    <cellStyle name="Normal 57 8 6 2" xfId="16260"/>
    <cellStyle name="Normal 57 8 6 2 2" xfId="26304"/>
    <cellStyle name="Normal 57 8 6 3" xfId="12844"/>
    <cellStyle name="Normal 57 8 6 4" xfId="7217"/>
    <cellStyle name="Normal 57 8 6 5" xfId="21297"/>
    <cellStyle name="Normal 57 8 7" xfId="3832"/>
    <cellStyle name="Normal 57 8 7 2" xfId="17332"/>
    <cellStyle name="Normal 57 8 7 2 2" xfId="27583"/>
    <cellStyle name="Normal 57 8 7 3" xfId="13753"/>
    <cellStyle name="Normal 57 8 7 4" xfId="8496"/>
    <cellStyle name="Normal 57 8 7 5" xfId="22576"/>
    <cellStyle name="Normal 57 8 8" xfId="6057"/>
    <cellStyle name="Normal 57 8 8 2" xfId="15143"/>
    <cellStyle name="Normal 57 8 8 3" xfId="25147"/>
    <cellStyle name="Normal 57 8 9" xfId="9950"/>
    <cellStyle name="Normal 57 8 9 2" xfId="18777"/>
    <cellStyle name="Normal 57 8 9 3" xfId="29028"/>
    <cellStyle name="Normal 57 8_Degree data" xfId="2134"/>
    <cellStyle name="Normal 57 9" xfId="254"/>
    <cellStyle name="Normal 57 9 10" xfId="11337"/>
    <cellStyle name="Normal 57 9 10 2" xfId="23951"/>
    <cellStyle name="Normal 57 9 11" xfId="4859"/>
    <cellStyle name="Normal 57 9 12" xfId="619"/>
    <cellStyle name="Normal 57 9 13" xfId="20083"/>
    <cellStyle name="Normal 57 9 2" xfId="468"/>
    <cellStyle name="Normal 57 9 2 10" xfId="830"/>
    <cellStyle name="Normal 57 9 2 11" xfId="20288"/>
    <cellStyle name="Normal 57 9 2 2" xfId="1163"/>
    <cellStyle name="Normal 57 9 2 2 2" xfId="2893"/>
    <cellStyle name="Normal 57 9 2 2 2 2" xfId="16786"/>
    <cellStyle name="Normal 57 9 2 2 2 2 2" xfId="27005"/>
    <cellStyle name="Normal 57 9 2 2 2 3" xfId="13208"/>
    <cellStyle name="Normal 57 9 2 2 2 4" xfId="7918"/>
    <cellStyle name="Normal 57 9 2 2 2 5" xfId="21998"/>
    <cellStyle name="Normal 57 9 2 2 3" xfId="4165"/>
    <cellStyle name="Normal 57 9 2 2 3 2" xfId="17811"/>
    <cellStyle name="Normal 57 9 2 2 3 2 2" xfId="28062"/>
    <cellStyle name="Normal 57 9 2 2 3 3" xfId="14232"/>
    <cellStyle name="Normal 57 9 2 2 3 4" xfId="8975"/>
    <cellStyle name="Normal 57 9 2 2 3 5" xfId="23055"/>
    <cellStyle name="Normal 57 9 2 2 4" xfId="7034"/>
    <cellStyle name="Normal 57 9 2 2 4 2" xfId="16118"/>
    <cellStyle name="Normal 57 9 2 2 4 3" xfId="26122"/>
    <cellStyle name="Normal 57 9 2 2 5" xfId="10429"/>
    <cellStyle name="Normal 57 9 2 2 5 2" xfId="19256"/>
    <cellStyle name="Normal 57 9 2 2 5 3" xfId="29507"/>
    <cellStyle name="Normal 57 9 2 2 6" xfId="11874"/>
    <cellStyle name="Normal 57 9 2 2 6 2" xfId="24604"/>
    <cellStyle name="Normal 57 9 2 2 7" xfId="5512"/>
    <cellStyle name="Normal 57 9 2 2 8" xfId="21115"/>
    <cellStyle name="Normal 57 9 2 3" xfId="1520"/>
    <cellStyle name="Normal 57 9 2 3 2" xfId="3241"/>
    <cellStyle name="Normal 57 9 2 3 2 2" xfId="17159"/>
    <cellStyle name="Normal 57 9 2 3 2 2 2" xfId="27378"/>
    <cellStyle name="Normal 57 9 2 3 2 3" xfId="13580"/>
    <cellStyle name="Normal 57 9 2 3 2 4" xfId="8291"/>
    <cellStyle name="Normal 57 9 2 3 2 5" xfId="22371"/>
    <cellStyle name="Normal 57 9 2 3 3" xfId="4514"/>
    <cellStyle name="Normal 57 9 2 3 3 2" xfId="18159"/>
    <cellStyle name="Normal 57 9 2 3 3 2 2" xfId="28410"/>
    <cellStyle name="Normal 57 9 2 3 3 3" xfId="14580"/>
    <cellStyle name="Normal 57 9 2 3 3 4" xfId="9323"/>
    <cellStyle name="Normal 57 9 2 3 3 5" xfId="23403"/>
    <cellStyle name="Normal 57 9 2 3 4" xfId="6698"/>
    <cellStyle name="Normal 57 9 2 3 4 2" xfId="15782"/>
    <cellStyle name="Normal 57 9 2 3 4 3" xfId="25786"/>
    <cellStyle name="Normal 57 9 2 3 5" xfId="10777"/>
    <cellStyle name="Normal 57 9 2 3 5 2" xfId="19604"/>
    <cellStyle name="Normal 57 9 2 3 5 3" xfId="29855"/>
    <cellStyle name="Normal 57 9 2 3 6" xfId="12223"/>
    <cellStyle name="Normal 57 9 2 3 6 2" xfId="24977"/>
    <cellStyle name="Normal 57 9 2 3 7" xfId="5885"/>
    <cellStyle name="Normal 57 9 2 3 8" xfId="20779"/>
    <cellStyle name="Normal 57 9 2 4" xfId="2008"/>
    <cellStyle name="Normal 57 9 2 4 2" xfId="3605"/>
    <cellStyle name="Normal 57 9 2 4 2 2" xfId="18523"/>
    <cellStyle name="Normal 57 9 2 4 2 2 2" xfId="28774"/>
    <cellStyle name="Normal 57 9 2 4 2 3" xfId="14944"/>
    <cellStyle name="Normal 57 9 2 4 2 4" xfId="9687"/>
    <cellStyle name="Normal 57 9 2 4 2 5" xfId="23767"/>
    <cellStyle name="Normal 57 9 2 4 3" xfId="11141"/>
    <cellStyle name="Normal 57 9 2 4 3 2" xfId="19968"/>
    <cellStyle name="Normal 57 9 2 4 3 3" xfId="30219"/>
    <cellStyle name="Normal 57 9 2 4 4" xfId="12587"/>
    <cellStyle name="Normal 57 9 2 4 4 2" xfId="26669"/>
    <cellStyle name="Normal 57 9 2 4 5" xfId="7582"/>
    <cellStyle name="Normal 57 9 2 4 6" xfId="21662"/>
    <cellStyle name="Normal 57 9 2 5" xfId="2562"/>
    <cellStyle name="Normal 57 9 2 5 2" xfId="17480"/>
    <cellStyle name="Normal 57 9 2 5 2 2" xfId="27731"/>
    <cellStyle name="Normal 57 9 2 5 3" xfId="13901"/>
    <cellStyle name="Normal 57 9 2 5 4" xfId="8644"/>
    <cellStyle name="Normal 57 9 2 5 5" xfId="22724"/>
    <cellStyle name="Normal 57 9 2 6" xfId="6205"/>
    <cellStyle name="Normal 57 9 2 6 2" xfId="15291"/>
    <cellStyle name="Normal 57 9 2 6 3" xfId="25295"/>
    <cellStyle name="Normal 57 9 2 7" xfId="10098"/>
    <cellStyle name="Normal 57 9 2 7 2" xfId="18925"/>
    <cellStyle name="Normal 57 9 2 7 3" xfId="29176"/>
    <cellStyle name="Normal 57 9 2 8" xfId="11542"/>
    <cellStyle name="Normal 57 9 2 8 2" xfId="24268"/>
    <cellStyle name="Normal 57 9 2 9" xfId="5176"/>
    <cellStyle name="Normal 57 9 2_Degree data" xfId="2137"/>
    <cellStyle name="Normal 57 9 3" xfId="1162"/>
    <cellStyle name="Normal 57 9 3 2" xfId="2892"/>
    <cellStyle name="Normal 57 9 3 2 2" xfId="16391"/>
    <cellStyle name="Normal 57 9 3 2 2 2" xfId="26464"/>
    <cellStyle name="Normal 57 9 3 2 3" xfId="12744"/>
    <cellStyle name="Normal 57 9 3 2 4" xfId="7377"/>
    <cellStyle name="Normal 57 9 3 2 5" xfId="21457"/>
    <cellStyle name="Normal 57 9 3 3" xfId="4164"/>
    <cellStyle name="Normal 57 9 3 3 2" xfId="17810"/>
    <cellStyle name="Normal 57 9 3 3 2 2" xfId="28061"/>
    <cellStyle name="Normal 57 9 3 3 3" xfId="14231"/>
    <cellStyle name="Normal 57 9 3 3 4" xfId="8974"/>
    <cellStyle name="Normal 57 9 3 3 5" xfId="23054"/>
    <cellStyle name="Normal 57 9 3 4" xfId="6493"/>
    <cellStyle name="Normal 57 9 3 4 2" xfId="15577"/>
    <cellStyle name="Normal 57 9 3 4 3" xfId="25581"/>
    <cellStyle name="Normal 57 9 3 5" xfId="10428"/>
    <cellStyle name="Normal 57 9 3 5 2" xfId="19255"/>
    <cellStyle name="Normal 57 9 3 5 3" xfId="29506"/>
    <cellStyle name="Normal 57 9 3 6" xfId="11873"/>
    <cellStyle name="Normal 57 9 3 6 2" xfId="24063"/>
    <cellStyle name="Normal 57 9 3 7" xfId="4971"/>
    <cellStyle name="Normal 57 9 3 8" xfId="20574"/>
    <cellStyle name="Normal 57 9 4" xfId="1519"/>
    <cellStyle name="Normal 57 9 4 2" xfId="3240"/>
    <cellStyle name="Normal 57 9 4 2 2" xfId="16785"/>
    <cellStyle name="Normal 57 9 4 2 2 2" xfId="27004"/>
    <cellStyle name="Normal 57 9 4 2 3" xfId="13207"/>
    <cellStyle name="Normal 57 9 4 2 4" xfId="7917"/>
    <cellStyle name="Normal 57 9 4 2 5" xfId="21997"/>
    <cellStyle name="Normal 57 9 4 3" xfId="4513"/>
    <cellStyle name="Normal 57 9 4 3 2" xfId="18158"/>
    <cellStyle name="Normal 57 9 4 3 2 2" xfId="28409"/>
    <cellStyle name="Normal 57 9 4 3 3" xfId="14579"/>
    <cellStyle name="Normal 57 9 4 3 4" xfId="9322"/>
    <cellStyle name="Normal 57 9 4 3 5" xfId="23402"/>
    <cellStyle name="Normal 57 9 4 4" xfId="7033"/>
    <cellStyle name="Normal 57 9 4 4 2" xfId="16117"/>
    <cellStyle name="Normal 57 9 4 4 3" xfId="26121"/>
    <cellStyle name="Normal 57 9 4 5" xfId="10776"/>
    <cellStyle name="Normal 57 9 4 5 2" xfId="19603"/>
    <cellStyle name="Normal 57 9 4 5 3" xfId="29854"/>
    <cellStyle name="Normal 57 9 4 6" xfId="12222"/>
    <cellStyle name="Normal 57 9 4 6 2" xfId="24603"/>
    <cellStyle name="Normal 57 9 4 7" xfId="5511"/>
    <cellStyle name="Normal 57 9 4 8" xfId="21114"/>
    <cellStyle name="Normal 57 9 5" xfId="1794"/>
    <cellStyle name="Normal 57 9 5 2" xfId="3400"/>
    <cellStyle name="Normal 57 9 5 2 2" xfId="16954"/>
    <cellStyle name="Normal 57 9 5 2 2 2" xfId="27173"/>
    <cellStyle name="Normal 57 9 5 2 3" xfId="13375"/>
    <cellStyle name="Normal 57 9 5 2 4" xfId="8086"/>
    <cellStyle name="Normal 57 9 5 2 5" xfId="22166"/>
    <cellStyle name="Normal 57 9 5 3" xfId="4613"/>
    <cellStyle name="Normal 57 9 5 3 2" xfId="18318"/>
    <cellStyle name="Normal 57 9 5 3 2 2" xfId="28569"/>
    <cellStyle name="Normal 57 9 5 3 3" xfId="14739"/>
    <cellStyle name="Normal 57 9 5 3 4" xfId="9482"/>
    <cellStyle name="Normal 57 9 5 3 5" xfId="23562"/>
    <cellStyle name="Normal 57 9 5 4" xfId="6379"/>
    <cellStyle name="Normal 57 9 5 4 2" xfId="15465"/>
    <cellStyle name="Normal 57 9 5 4 3" xfId="25469"/>
    <cellStyle name="Normal 57 9 5 5" xfId="10936"/>
    <cellStyle name="Normal 57 9 5 5 2" xfId="19763"/>
    <cellStyle name="Normal 57 9 5 5 3" xfId="30014"/>
    <cellStyle name="Normal 57 9 5 6" xfId="12382"/>
    <cellStyle name="Normal 57 9 5 6 2" xfId="24772"/>
    <cellStyle name="Normal 57 9 5 7" xfId="5680"/>
    <cellStyle name="Normal 57 9 5 8" xfId="20462"/>
    <cellStyle name="Normal 57 9 6" xfId="2357"/>
    <cellStyle name="Normal 57 9 6 2" xfId="16308"/>
    <cellStyle name="Normal 57 9 6 2 2" xfId="26352"/>
    <cellStyle name="Normal 57 9 6 3" xfId="12890"/>
    <cellStyle name="Normal 57 9 6 4" xfId="7265"/>
    <cellStyle name="Normal 57 9 6 5" xfId="21345"/>
    <cellStyle name="Normal 57 9 7" xfId="3776"/>
    <cellStyle name="Normal 57 9 7 2" xfId="17275"/>
    <cellStyle name="Normal 57 9 7 2 2" xfId="27526"/>
    <cellStyle name="Normal 57 9 7 3" xfId="13696"/>
    <cellStyle name="Normal 57 9 7 4" xfId="8439"/>
    <cellStyle name="Normal 57 9 7 5" xfId="22519"/>
    <cellStyle name="Normal 57 9 8" xfId="6000"/>
    <cellStyle name="Normal 57 9 8 2" xfId="15086"/>
    <cellStyle name="Normal 57 9 8 3" xfId="25090"/>
    <cellStyle name="Normal 57 9 9" xfId="9893"/>
    <cellStyle name="Normal 57 9 9 2" xfId="18720"/>
    <cellStyle name="Normal 57 9 9 3" xfId="28971"/>
    <cellStyle name="Normal 57 9_Degree data" xfId="2136"/>
    <cellStyle name="Normal 57_Degree data" xfId="2080"/>
    <cellStyle name="Normal 58" xfId="54"/>
    <cellStyle name="Normal 58 10" xfId="361"/>
    <cellStyle name="Normal 58 10 10" xfId="724"/>
    <cellStyle name="Normal 58 10 11" xfId="20184"/>
    <cellStyle name="Normal 58 10 2" xfId="1165"/>
    <cellStyle name="Normal 58 10 2 2" xfId="2895"/>
    <cellStyle name="Normal 58 10 2 2 2" xfId="16788"/>
    <cellStyle name="Normal 58 10 2 2 2 2" xfId="27007"/>
    <cellStyle name="Normal 58 10 2 2 3" xfId="13210"/>
    <cellStyle name="Normal 58 10 2 2 4" xfId="7920"/>
    <cellStyle name="Normal 58 10 2 2 5" xfId="22000"/>
    <cellStyle name="Normal 58 10 2 3" xfId="4167"/>
    <cellStyle name="Normal 58 10 2 3 2" xfId="17813"/>
    <cellStyle name="Normal 58 10 2 3 2 2" xfId="28064"/>
    <cellStyle name="Normal 58 10 2 3 3" xfId="14234"/>
    <cellStyle name="Normal 58 10 2 3 4" xfId="8977"/>
    <cellStyle name="Normal 58 10 2 3 5" xfId="23057"/>
    <cellStyle name="Normal 58 10 2 4" xfId="7036"/>
    <cellStyle name="Normal 58 10 2 4 2" xfId="16120"/>
    <cellStyle name="Normal 58 10 2 4 3" xfId="26124"/>
    <cellStyle name="Normal 58 10 2 5" xfId="10431"/>
    <cellStyle name="Normal 58 10 2 5 2" xfId="19258"/>
    <cellStyle name="Normal 58 10 2 5 3" xfId="29509"/>
    <cellStyle name="Normal 58 10 2 6" xfId="11876"/>
    <cellStyle name="Normal 58 10 2 6 2" xfId="24606"/>
    <cellStyle name="Normal 58 10 2 7" xfId="5514"/>
    <cellStyle name="Normal 58 10 2 8" xfId="21117"/>
    <cellStyle name="Normal 58 10 3" xfId="1522"/>
    <cellStyle name="Normal 58 10 3 2" xfId="3243"/>
    <cellStyle name="Normal 58 10 3 2 2" xfId="17055"/>
    <cellStyle name="Normal 58 10 3 2 2 2" xfId="27274"/>
    <cellStyle name="Normal 58 10 3 2 3" xfId="13476"/>
    <cellStyle name="Normal 58 10 3 2 4" xfId="8187"/>
    <cellStyle name="Normal 58 10 3 2 5" xfId="22267"/>
    <cellStyle name="Normal 58 10 3 3" xfId="4516"/>
    <cellStyle name="Normal 58 10 3 3 2" xfId="18161"/>
    <cellStyle name="Normal 58 10 3 3 2 2" xfId="28412"/>
    <cellStyle name="Normal 58 10 3 3 3" xfId="14582"/>
    <cellStyle name="Normal 58 10 3 3 4" xfId="9325"/>
    <cellStyle name="Normal 58 10 3 3 5" xfId="23405"/>
    <cellStyle name="Normal 58 10 3 4" xfId="6594"/>
    <cellStyle name="Normal 58 10 3 4 2" xfId="15678"/>
    <cellStyle name="Normal 58 10 3 4 3" xfId="25682"/>
    <cellStyle name="Normal 58 10 3 5" xfId="10779"/>
    <cellStyle name="Normal 58 10 3 5 2" xfId="19606"/>
    <cellStyle name="Normal 58 10 3 5 3" xfId="29857"/>
    <cellStyle name="Normal 58 10 3 6" xfId="12225"/>
    <cellStyle name="Normal 58 10 3 6 2" xfId="24873"/>
    <cellStyle name="Normal 58 10 3 7" xfId="5781"/>
    <cellStyle name="Normal 58 10 3 8" xfId="20675"/>
    <cellStyle name="Normal 58 10 4" xfId="1901"/>
    <cellStyle name="Normal 58 10 4 2" xfId="3501"/>
    <cellStyle name="Normal 58 10 4 2 2" xfId="18419"/>
    <cellStyle name="Normal 58 10 4 2 2 2" xfId="28670"/>
    <cellStyle name="Normal 58 10 4 2 3" xfId="14840"/>
    <cellStyle name="Normal 58 10 4 2 4" xfId="9583"/>
    <cellStyle name="Normal 58 10 4 2 5" xfId="23663"/>
    <cellStyle name="Normal 58 10 4 3" xfId="11037"/>
    <cellStyle name="Normal 58 10 4 3 2" xfId="19864"/>
    <cellStyle name="Normal 58 10 4 3 3" xfId="30115"/>
    <cellStyle name="Normal 58 10 4 4" xfId="12483"/>
    <cellStyle name="Normal 58 10 4 4 2" xfId="26565"/>
    <cellStyle name="Normal 58 10 4 5" xfId="7478"/>
    <cellStyle name="Normal 58 10 4 6" xfId="21558"/>
    <cellStyle name="Normal 58 10 5" xfId="2458"/>
    <cellStyle name="Normal 58 10 5 2" xfId="17376"/>
    <cellStyle name="Normal 58 10 5 2 2" xfId="27627"/>
    <cellStyle name="Normal 58 10 5 3" xfId="13797"/>
    <cellStyle name="Normal 58 10 5 4" xfId="8540"/>
    <cellStyle name="Normal 58 10 5 5" xfId="22620"/>
    <cellStyle name="Normal 58 10 6" xfId="6101"/>
    <cellStyle name="Normal 58 10 6 2" xfId="15187"/>
    <cellStyle name="Normal 58 10 6 3" xfId="25191"/>
    <cellStyle name="Normal 58 10 7" xfId="9994"/>
    <cellStyle name="Normal 58 10 7 2" xfId="18821"/>
    <cellStyle name="Normal 58 10 7 3" xfId="29072"/>
    <cellStyle name="Normal 58 10 8" xfId="11438"/>
    <cellStyle name="Normal 58 10 8 2" xfId="24164"/>
    <cellStyle name="Normal 58 10 9" xfId="5072"/>
    <cellStyle name="Normal 58 10_Degree data" xfId="2139"/>
    <cellStyle name="Normal 58 11" xfId="203"/>
    <cellStyle name="Normal 58 11 10" xfId="573"/>
    <cellStyle name="Normal 58 11 11" xfId="20531"/>
    <cellStyle name="Normal 58 11 2" xfId="1166"/>
    <cellStyle name="Normal 58 11 2 2" xfId="2896"/>
    <cellStyle name="Normal 58 11 2 2 2" xfId="16789"/>
    <cellStyle name="Normal 58 11 2 2 2 2" xfId="27008"/>
    <cellStyle name="Normal 58 11 2 2 3" xfId="13211"/>
    <cellStyle name="Normal 58 11 2 2 4" xfId="7921"/>
    <cellStyle name="Normal 58 11 2 2 5" xfId="22001"/>
    <cellStyle name="Normal 58 11 2 3" xfId="4168"/>
    <cellStyle name="Normal 58 11 2 3 2" xfId="17814"/>
    <cellStyle name="Normal 58 11 2 3 2 2" xfId="28065"/>
    <cellStyle name="Normal 58 11 2 3 3" xfId="14235"/>
    <cellStyle name="Normal 58 11 2 3 4" xfId="8978"/>
    <cellStyle name="Normal 58 11 2 3 5" xfId="23058"/>
    <cellStyle name="Normal 58 11 2 4" xfId="7037"/>
    <cellStyle name="Normal 58 11 2 4 2" xfId="16121"/>
    <cellStyle name="Normal 58 11 2 4 3" xfId="26125"/>
    <cellStyle name="Normal 58 11 2 5" xfId="10432"/>
    <cellStyle name="Normal 58 11 2 5 2" xfId="19259"/>
    <cellStyle name="Normal 58 11 2 5 3" xfId="29510"/>
    <cellStyle name="Normal 58 11 2 6" xfId="11877"/>
    <cellStyle name="Normal 58 11 2 6 2" xfId="24607"/>
    <cellStyle name="Normal 58 11 2 7" xfId="5515"/>
    <cellStyle name="Normal 58 11 2 8" xfId="21118"/>
    <cellStyle name="Normal 58 11 3" xfId="1523"/>
    <cellStyle name="Normal 58 11 3 2" xfId="3244"/>
    <cellStyle name="Normal 58 11 3 2 2" xfId="16911"/>
    <cellStyle name="Normal 58 11 3 2 2 2" xfId="27130"/>
    <cellStyle name="Normal 58 11 3 2 3" xfId="13333"/>
    <cellStyle name="Normal 58 11 3 2 4" xfId="8043"/>
    <cellStyle name="Normal 58 11 3 2 5" xfId="22123"/>
    <cellStyle name="Normal 58 11 3 3" xfId="4517"/>
    <cellStyle name="Normal 58 11 3 3 2" xfId="18162"/>
    <cellStyle name="Normal 58 11 3 3 2 2" xfId="28413"/>
    <cellStyle name="Normal 58 11 3 3 3" xfId="14583"/>
    <cellStyle name="Normal 58 11 3 3 4" xfId="9326"/>
    <cellStyle name="Normal 58 11 3 3 5" xfId="23406"/>
    <cellStyle name="Normal 58 11 3 4" xfId="7152"/>
    <cellStyle name="Normal 58 11 3 4 2" xfId="16235"/>
    <cellStyle name="Normal 58 11 3 4 3" xfId="26239"/>
    <cellStyle name="Normal 58 11 3 5" xfId="10780"/>
    <cellStyle name="Normal 58 11 3 5 2" xfId="19607"/>
    <cellStyle name="Normal 58 11 3 5 3" xfId="29858"/>
    <cellStyle name="Normal 58 11 3 6" xfId="12226"/>
    <cellStyle name="Normal 58 11 3 6 2" xfId="24729"/>
    <cellStyle name="Normal 58 11 3 7" xfId="5637"/>
    <cellStyle name="Normal 58 11 3 8" xfId="21232"/>
    <cellStyle name="Normal 58 11 4" xfId="1743"/>
    <cellStyle name="Normal 58 11 4 2" xfId="3357"/>
    <cellStyle name="Normal 58 11 4 2 2" xfId="18275"/>
    <cellStyle name="Normal 58 11 4 2 2 2" xfId="28526"/>
    <cellStyle name="Normal 58 11 4 2 3" xfId="14696"/>
    <cellStyle name="Normal 58 11 4 2 4" xfId="9439"/>
    <cellStyle name="Normal 58 11 4 2 5" xfId="23519"/>
    <cellStyle name="Normal 58 11 4 3" xfId="10893"/>
    <cellStyle name="Normal 58 11 4 3 2" xfId="19720"/>
    <cellStyle name="Normal 58 11 4 3 3" xfId="29971"/>
    <cellStyle name="Normal 58 11 4 4" xfId="12339"/>
    <cellStyle name="Normal 58 11 4 4 2" xfId="26421"/>
    <cellStyle name="Normal 58 11 4 5" xfId="7334"/>
    <cellStyle name="Normal 58 11 4 6" xfId="21414"/>
    <cellStyle name="Normal 58 11 5" xfId="2314"/>
    <cellStyle name="Normal 58 11 5 2" xfId="17230"/>
    <cellStyle name="Normal 58 11 5 2 2" xfId="27481"/>
    <cellStyle name="Normal 58 11 5 3" xfId="13651"/>
    <cellStyle name="Normal 58 11 5 4" xfId="8394"/>
    <cellStyle name="Normal 58 11 5 5" xfId="22474"/>
    <cellStyle name="Normal 58 11 6" xfId="6450"/>
    <cellStyle name="Normal 58 11 6 2" xfId="15534"/>
    <cellStyle name="Normal 58 11 6 3" xfId="25538"/>
    <cellStyle name="Normal 58 11 7" xfId="9850"/>
    <cellStyle name="Normal 58 11 7 2" xfId="18677"/>
    <cellStyle name="Normal 58 11 7 3" xfId="28928"/>
    <cellStyle name="Normal 58 11 8" xfId="11294"/>
    <cellStyle name="Normal 58 11 8 2" xfId="24020"/>
    <cellStyle name="Normal 58 11 9" xfId="4928"/>
    <cellStyle name="Normal 58 11_Degree data" xfId="2140"/>
    <cellStyle name="Normal 58 12" xfId="1164"/>
    <cellStyle name="Normal 58 12 2" xfId="2894"/>
    <cellStyle name="Normal 58 12 2 2" xfId="16787"/>
    <cellStyle name="Normal 58 12 2 2 2" xfId="27006"/>
    <cellStyle name="Normal 58 12 2 3" xfId="13209"/>
    <cellStyle name="Normal 58 12 2 4" xfId="7919"/>
    <cellStyle name="Normal 58 12 2 5" xfId="21999"/>
    <cellStyle name="Normal 58 12 3" xfId="4166"/>
    <cellStyle name="Normal 58 12 3 2" xfId="17812"/>
    <cellStyle name="Normal 58 12 3 2 2" xfId="28063"/>
    <cellStyle name="Normal 58 12 3 3" xfId="14233"/>
    <cellStyle name="Normal 58 12 3 4" xfId="8976"/>
    <cellStyle name="Normal 58 12 3 5" xfId="23056"/>
    <cellStyle name="Normal 58 12 4" xfId="7035"/>
    <cellStyle name="Normal 58 12 4 2" xfId="16119"/>
    <cellStyle name="Normal 58 12 4 3" xfId="26123"/>
    <cellStyle name="Normal 58 12 5" xfId="10430"/>
    <cellStyle name="Normal 58 12 5 2" xfId="19257"/>
    <cellStyle name="Normal 58 12 5 3" xfId="29508"/>
    <cellStyle name="Normal 58 12 6" xfId="11875"/>
    <cellStyle name="Normal 58 12 6 2" xfId="24605"/>
    <cellStyle name="Normal 58 12 7" xfId="5513"/>
    <cellStyle name="Normal 58 12 8" xfId="21116"/>
    <cellStyle name="Normal 58 13" xfId="1521"/>
    <cellStyle name="Normal 58 13 2" xfId="3242"/>
    <cellStyle name="Normal 58 13 2 2" xfId="16884"/>
    <cellStyle name="Normal 58 13 2 2 2" xfId="27103"/>
    <cellStyle name="Normal 58 13 2 3" xfId="13306"/>
    <cellStyle name="Normal 58 13 2 4" xfId="8016"/>
    <cellStyle name="Normal 58 13 2 5" xfId="22096"/>
    <cellStyle name="Normal 58 13 3" xfId="4515"/>
    <cellStyle name="Normal 58 13 3 2" xfId="18160"/>
    <cellStyle name="Normal 58 13 3 2 2" xfId="28411"/>
    <cellStyle name="Normal 58 13 3 3" xfId="14581"/>
    <cellStyle name="Normal 58 13 3 4" xfId="9324"/>
    <cellStyle name="Normal 58 13 3 5" xfId="23404"/>
    <cellStyle name="Normal 58 13 4" xfId="6274"/>
    <cellStyle name="Normal 58 13 4 2" xfId="15360"/>
    <cellStyle name="Normal 58 13 4 3" xfId="25364"/>
    <cellStyle name="Normal 58 13 5" xfId="10778"/>
    <cellStyle name="Normal 58 13 5 2" xfId="19605"/>
    <cellStyle name="Normal 58 13 5 3" xfId="29856"/>
    <cellStyle name="Normal 58 13 6" xfId="12224"/>
    <cellStyle name="Normal 58 13 6 2" xfId="24702"/>
    <cellStyle name="Normal 58 13 7" xfId="5610"/>
    <cellStyle name="Normal 58 13 8" xfId="20357"/>
    <cellStyle name="Normal 58 14" xfId="1675"/>
    <cellStyle name="Normal 58 14 2" xfId="3330"/>
    <cellStyle name="Normal 58 14 2 2" xfId="18248"/>
    <cellStyle name="Normal 58 14 2 2 2" xfId="28499"/>
    <cellStyle name="Normal 58 14 2 3" xfId="14669"/>
    <cellStyle name="Normal 58 14 2 4" xfId="9412"/>
    <cellStyle name="Normal 58 14 2 5" xfId="23492"/>
    <cellStyle name="Normal 58 14 3" xfId="10866"/>
    <cellStyle name="Normal 58 14 3 2" xfId="19693"/>
    <cellStyle name="Normal 58 14 3 3" xfId="29944"/>
    <cellStyle name="Normal 58 14 4" xfId="12312"/>
    <cellStyle name="Normal 58 14 4 2" xfId="26247"/>
    <cellStyle name="Normal 58 14 5" xfId="7160"/>
    <cellStyle name="Normal 58 14 6" xfId="21240"/>
    <cellStyle name="Normal 58 15" xfId="2287"/>
    <cellStyle name="Normal 58 15 2" xfId="9823"/>
    <cellStyle name="Normal 58 15 2 2" xfId="18650"/>
    <cellStyle name="Normal 58 15 2 3" xfId="28901"/>
    <cellStyle name="Normal 58 15 3" xfId="11267"/>
    <cellStyle name="Normal 58 15 3 2" xfId="27454"/>
    <cellStyle name="Normal 58 15 4" xfId="8367"/>
    <cellStyle name="Normal 58 15 5" xfId="22447"/>
    <cellStyle name="Normal 58 16" xfId="2244"/>
    <cellStyle name="Normal 58 16 2" xfId="15043"/>
    <cellStyle name="Normal 58 16 3" xfId="5957"/>
    <cellStyle name="Normal 58 16 4" xfId="25047"/>
    <cellStyle name="Normal 58 17" xfId="9783"/>
    <cellStyle name="Normal 58 17 2" xfId="18610"/>
    <cellStyle name="Normal 58 17 3" xfId="28861"/>
    <cellStyle name="Normal 58 18" xfId="11222"/>
    <cellStyle name="Normal 58 18 2" xfId="23847"/>
    <cellStyle name="Normal 58 19" xfId="4755"/>
    <cellStyle name="Normal 58 2" xfId="51"/>
    <cellStyle name="Normal 58 2 2" xfId="55"/>
    <cellStyle name="Normal 58 20" xfId="546"/>
    <cellStyle name="Normal 58 21" xfId="20039"/>
    <cellStyle name="Normal 58 3" xfId="72"/>
    <cellStyle name="Normal 58 3 10" xfId="2299"/>
    <cellStyle name="Normal 58 3 10 2" xfId="9835"/>
    <cellStyle name="Normal 58 3 10 2 2" xfId="18662"/>
    <cellStyle name="Normal 58 3 10 2 3" xfId="28913"/>
    <cellStyle name="Normal 58 3 10 3" xfId="11279"/>
    <cellStyle name="Normal 58 3 10 3 2" xfId="27466"/>
    <cellStyle name="Normal 58 3 10 4" xfId="8379"/>
    <cellStyle name="Normal 58 3 10 5" xfId="22459"/>
    <cellStyle name="Normal 58 3 11" xfId="2269"/>
    <cellStyle name="Normal 58 3 11 2" xfId="15048"/>
    <cellStyle name="Normal 58 3 11 3" xfId="5962"/>
    <cellStyle name="Normal 58 3 11 4" xfId="25052"/>
    <cellStyle name="Normal 58 3 12" xfId="9805"/>
    <cellStyle name="Normal 58 3 12 2" xfId="18632"/>
    <cellStyle name="Normal 58 3 12 3" xfId="28883"/>
    <cellStyle name="Normal 58 3 13" xfId="11249"/>
    <cellStyle name="Normal 58 3 13 2" xfId="23860"/>
    <cellStyle name="Normal 58 3 14" xfId="4768"/>
    <cellStyle name="Normal 58 3 15" xfId="558"/>
    <cellStyle name="Normal 58 3 16" xfId="20045"/>
    <cellStyle name="Normal 58 3 2" xfId="173"/>
    <cellStyle name="Normal 58 3 2 10" xfId="5987"/>
    <cellStyle name="Normal 58 3 2 10 2" xfId="15073"/>
    <cellStyle name="Normal 58 3 2 10 3" xfId="25077"/>
    <cellStyle name="Normal 58 3 2 11" xfId="9880"/>
    <cellStyle name="Normal 58 3 2 11 2" xfId="18707"/>
    <cellStyle name="Normal 58 3 2 11 3" xfId="28958"/>
    <cellStyle name="Normal 58 3 2 12" xfId="11324"/>
    <cellStyle name="Normal 58 3 2 12 2" xfId="23890"/>
    <cellStyle name="Normal 58 3 2 13" xfId="4798"/>
    <cellStyle name="Normal 58 3 2 14" xfId="604"/>
    <cellStyle name="Normal 58 3 2 15" xfId="20070"/>
    <cellStyle name="Normal 58 3 2 2" xfId="302"/>
    <cellStyle name="Normal 58 3 2 2 10" xfId="11381"/>
    <cellStyle name="Normal 58 3 2 2 10 2" xfId="23994"/>
    <cellStyle name="Normal 58 3 2 2 11" xfId="4902"/>
    <cellStyle name="Normal 58 3 2 2 12" xfId="666"/>
    <cellStyle name="Normal 58 3 2 2 13" xfId="20127"/>
    <cellStyle name="Normal 58 3 2 2 2" xfId="511"/>
    <cellStyle name="Normal 58 3 2 2 2 10" xfId="873"/>
    <cellStyle name="Normal 58 3 2 2 2 11" xfId="20331"/>
    <cellStyle name="Normal 58 3 2 2 2 2" xfId="1170"/>
    <cellStyle name="Normal 58 3 2 2 2 2 2" xfId="2900"/>
    <cellStyle name="Normal 58 3 2 2 2 2 2 2" xfId="16793"/>
    <cellStyle name="Normal 58 3 2 2 2 2 2 2 2" xfId="27012"/>
    <cellStyle name="Normal 58 3 2 2 2 2 2 3" xfId="13215"/>
    <cellStyle name="Normal 58 3 2 2 2 2 2 4" xfId="7925"/>
    <cellStyle name="Normal 58 3 2 2 2 2 2 5" xfId="22005"/>
    <cellStyle name="Normal 58 3 2 2 2 2 3" xfId="4172"/>
    <cellStyle name="Normal 58 3 2 2 2 2 3 2" xfId="17818"/>
    <cellStyle name="Normal 58 3 2 2 2 2 3 2 2" xfId="28069"/>
    <cellStyle name="Normal 58 3 2 2 2 2 3 3" xfId="14239"/>
    <cellStyle name="Normal 58 3 2 2 2 2 3 4" xfId="8982"/>
    <cellStyle name="Normal 58 3 2 2 2 2 3 5" xfId="23062"/>
    <cellStyle name="Normal 58 3 2 2 2 2 4" xfId="7041"/>
    <cellStyle name="Normal 58 3 2 2 2 2 4 2" xfId="16125"/>
    <cellStyle name="Normal 58 3 2 2 2 2 4 3" xfId="26129"/>
    <cellStyle name="Normal 58 3 2 2 2 2 5" xfId="10436"/>
    <cellStyle name="Normal 58 3 2 2 2 2 5 2" xfId="19263"/>
    <cellStyle name="Normal 58 3 2 2 2 2 5 3" xfId="29514"/>
    <cellStyle name="Normal 58 3 2 2 2 2 6" xfId="11881"/>
    <cellStyle name="Normal 58 3 2 2 2 2 6 2" xfId="24611"/>
    <cellStyle name="Normal 58 3 2 2 2 2 7" xfId="5519"/>
    <cellStyle name="Normal 58 3 2 2 2 2 8" xfId="21122"/>
    <cellStyle name="Normal 58 3 2 2 2 3" xfId="1527"/>
    <cellStyle name="Normal 58 3 2 2 2 3 2" xfId="3248"/>
    <cellStyle name="Normal 58 3 2 2 2 3 2 2" xfId="17202"/>
    <cellStyle name="Normal 58 3 2 2 2 3 2 2 2" xfId="27421"/>
    <cellStyle name="Normal 58 3 2 2 2 3 2 3" xfId="13623"/>
    <cellStyle name="Normal 58 3 2 2 2 3 2 4" xfId="8334"/>
    <cellStyle name="Normal 58 3 2 2 2 3 2 5" xfId="22414"/>
    <cellStyle name="Normal 58 3 2 2 2 3 3" xfId="4521"/>
    <cellStyle name="Normal 58 3 2 2 2 3 3 2" xfId="18166"/>
    <cellStyle name="Normal 58 3 2 2 2 3 3 2 2" xfId="28417"/>
    <cellStyle name="Normal 58 3 2 2 2 3 3 3" xfId="14587"/>
    <cellStyle name="Normal 58 3 2 2 2 3 3 4" xfId="9330"/>
    <cellStyle name="Normal 58 3 2 2 2 3 3 5" xfId="23410"/>
    <cellStyle name="Normal 58 3 2 2 2 3 4" xfId="6741"/>
    <cellStyle name="Normal 58 3 2 2 2 3 4 2" xfId="15825"/>
    <cellStyle name="Normal 58 3 2 2 2 3 4 3" xfId="25829"/>
    <cellStyle name="Normal 58 3 2 2 2 3 5" xfId="10784"/>
    <cellStyle name="Normal 58 3 2 2 2 3 5 2" xfId="19611"/>
    <cellStyle name="Normal 58 3 2 2 2 3 5 3" xfId="29862"/>
    <cellStyle name="Normal 58 3 2 2 2 3 6" xfId="12230"/>
    <cellStyle name="Normal 58 3 2 2 2 3 6 2" xfId="25020"/>
    <cellStyle name="Normal 58 3 2 2 2 3 7" xfId="5928"/>
    <cellStyle name="Normal 58 3 2 2 2 3 8" xfId="20822"/>
    <cellStyle name="Normal 58 3 2 2 2 4" xfId="2051"/>
    <cellStyle name="Normal 58 3 2 2 2 4 2" xfId="3648"/>
    <cellStyle name="Normal 58 3 2 2 2 4 2 2" xfId="18566"/>
    <cellStyle name="Normal 58 3 2 2 2 4 2 2 2" xfId="28817"/>
    <cellStyle name="Normal 58 3 2 2 2 4 2 3" xfId="14987"/>
    <cellStyle name="Normal 58 3 2 2 2 4 2 4" xfId="9730"/>
    <cellStyle name="Normal 58 3 2 2 2 4 2 5" xfId="23810"/>
    <cellStyle name="Normal 58 3 2 2 2 4 3" xfId="11184"/>
    <cellStyle name="Normal 58 3 2 2 2 4 3 2" xfId="20011"/>
    <cellStyle name="Normal 58 3 2 2 2 4 3 3" xfId="30262"/>
    <cellStyle name="Normal 58 3 2 2 2 4 4" xfId="12630"/>
    <cellStyle name="Normal 58 3 2 2 2 4 4 2" xfId="26712"/>
    <cellStyle name="Normal 58 3 2 2 2 4 5" xfId="7625"/>
    <cellStyle name="Normal 58 3 2 2 2 4 6" xfId="21705"/>
    <cellStyle name="Normal 58 3 2 2 2 5" xfId="2605"/>
    <cellStyle name="Normal 58 3 2 2 2 5 2" xfId="17523"/>
    <cellStyle name="Normal 58 3 2 2 2 5 2 2" xfId="27774"/>
    <cellStyle name="Normal 58 3 2 2 2 5 3" xfId="13944"/>
    <cellStyle name="Normal 58 3 2 2 2 5 4" xfId="8687"/>
    <cellStyle name="Normal 58 3 2 2 2 5 5" xfId="22767"/>
    <cellStyle name="Normal 58 3 2 2 2 6" xfId="6248"/>
    <cellStyle name="Normal 58 3 2 2 2 6 2" xfId="15334"/>
    <cellStyle name="Normal 58 3 2 2 2 6 3" xfId="25338"/>
    <cellStyle name="Normal 58 3 2 2 2 7" xfId="10141"/>
    <cellStyle name="Normal 58 3 2 2 2 7 2" xfId="18968"/>
    <cellStyle name="Normal 58 3 2 2 2 7 3" xfId="29219"/>
    <cellStyle name="Normal 58 3 2 2 2 8" xfId="11585"/>
    <cellStyle name="Normal 58 3 2 2 2 8 2" xfId="24311"/>
    <cellStyle name="Normal 58 3 2 2 2 9" xfId="5219"/>
    <cellStyle name="Normal 58 3 2 2 2_Degree data" xfId="2144"/>
    <cellStyle name="Normal 58 3 2 2 3" xfId="1169"/>
    <cellStyle name="Normal 58 3 2 2 3 2" xfId="2899"/>
    <cellStyle name="Normal 58 3 2 2 3 2 2" xfId="16435"/>
    <cellStyle name="Normal 58 3 2 2 3 2 2 2" xfId="26508"/>
    <cellStyle name="Normal 58 3 2 2 3 2 3" xfId="12736"/>
    <cellStyle name="Normal 58 3 2 2 3 2 4" xfId="7421"/>
    <cellStyle name="Normal 58 3 2 2 3 2 5" xfId="21501"/>
    <cellStyle name="Normal 58 3 2 2 3 3" xfId="4171"/>
    <cellStyle name="Normal 58 3 2 2 3 3 2" xfId="17817"/>
    <cellStyle name="Normal 58 3 2 2 3 3 2 2" xfId="28068"/>
    <cellStyle name="Normal 58 3 2 2 3 3 3" xfId="14238"/>
    <cellStyle name="Normal 58 3 2 2 3 3 4" xfId="8981"/>
    <cellStyle name="Normal 58 3 2 2 3 3 5" xfId="23061"/>
    <cellStyle name="Normal 58 3 2 2 3 4" xfId="6537"/>
    <cellStyle name="Normal 58 3 2 2 3 4 2" xfId="15621"/>
    <cellStyle name="Normal 58 3 2 2 3 4 3" xfId="25625"/>
    <cellStyle name="Normal 58 3 2 2 3 5" xfId="10435"/>
    <cellStyle name="Normal 58 3 2 2 3 5 2" xfId="19262"/>
    <cellStyle name="Normal 58 3 2 2 3 5 3" xfId="29513"/>
    <cellStyle name="Normal 58 3 2 2 3 6" xfId="11880"/>
    <cellStyle name="Normal 58 3 2 2 3 6 2" xfId="24107"/>
    <cellStyle name="Normal 58 3 2 2 3 7" xfId="5015"/>
    <cellStyle name="Normal 58 3 2 2 3 8" xfId="20618"/>
    <cellStyle name="Normal 58 3 2 2 4" xfId="1526"/>
    <cellStyle name="Normal 58 3 2 2 4 2" xfId="3247"/>
    <cellStyle name="Normal 58 3 2 2 4 2 2" xfId="16792"/>
    <cellStyle name="Normal 58 3 2 2 4 2 2 2" xfId="27011"/>
    <cellStyle name="Normal 58 3 2 2 4 2 3" xfId="13214"/>
    <cellStyle name="Normal 58 3 2 2 4 2 4" xfId="7924"/>
    <cellStyle name="Normal 58 3 2 2 4 2 5" xfId="22004"/>
    <cellStyle name="Normal 58 3 2 2 4 3" xfId="4520"/>
    <cellStyle name="Normal 58 3 2 2 4 3 2" xfId="18165"/>
    <cellStyle name="Normal 58 3 2 2 4 3 2 2" xfId="28416"/>
    <cellStyle name="Normal 58 3 2 2 4 3 3" xfId="14586"/>
    <cellStyle name="Normal 58 3 2 2 4 3 4" xfId="9329"/>
    <cellStyle name="Normal 58 3 2 2 4 3 5" xfId="23409"/>
    <cellStyle name="Normal 58 3 2 2 4 4" xfId="7040"/>
    <cellStyle name="Normal 58 3 2 2 4 4 2" xfId="16124"/>
    <cellStyle name="Normal 58 3 2 2 4 4 3" xfId="26128"/>
    <cellStyle name="Normal 58 3 2 2 4 5" xfId="10783"/>
    <cellStyle name="Normal 58 3 2 2 4 5 2" xfId="19610"/>
    <cellStyle name="Normal 58 3 2 2 4 5 3" xfId="29861"/>
    <cellStyle name="Normal 58 3 2 2 4 6" xfId="12229"/>
    <cellStyle name="Normal 58 3 2 2 4 6 2" xfId="24610"/>
    <cellStyle name="Normal 58 3 2 2 4 7" xfId="5518"/>
    <cellStyle name="Normal 58 3 2 2 4 8" xfId="21121"/>
    <cellStyle name="Normal 58 3 2 2 5" xfId="1842"/>
    <cellStyle name="Normal 58 3 2 2 5 2" xfId="3444"/>
    <cellStyle name="Normal 58 3 2 2 5 2 2" xfId="16998"/>
    <cellStyle name="Normal 58 3 2 2 5 2 2 2" xfId="27217"/>
    <cellStyle name="Normal 58 3 2 2 5 2 3" xfId="13419"/>
    <cellStyle name="Normal 58 3 2 2 5 2 4" xfId="8130"/>
    <cellStyle name="Normal 58 3 2 2 5 2 5" xfId="22210"/>
    <cellStyle name="Normal 58 3 2 2 5 3" xfId="4657"/>
    <cellStyle name="Normal 58 3 2 2 5 3 2" xfId="18362"/>
    <cellStyle name="Normal 58 3 2 2 5 3 2 2" xfId="28613"/>
    <cellStyle name="Normal 58 3 2 2 5 3 3" xfId="14783"/>
    <cellStyle name="Normal 58 3 2 2 5 3 4" xfId="9526"/>
    <cellStyle name="Normal 58 3 2 2 5 3 5" xfId="23606"/>
    <cellStyle name="Normal 58 3 2 2 5 4" xfId="6422"/>
    <cellStyle name="Normal 58 3 2 2 5 4 2" xfId="15508"/>
    <cellStyle name="Normal 58 3 2 2 5 4 3" xfId="25512"/>
    <cellStyle name="Normal 58 3 2 2 5 5" xfId="10980"/>
    <cellStyle name="Normal 58 3 2 2 5 5 2" xfId="19807"/>
    <cellStyle name="Normal 58 3 2 2 5 5 3" xfId="30058"/>
    <cellStyle name="Normal 58 3 2 2 5 6" xfId="12426"/>
    <cellStyle name="Normal 58 3 2 2 5 6 2" xfId="24816"/>
    <cellStyle name="Normal 58 3 2 2 5 7" xfId="5724"/>
    <cellStyle name="Normal 58 3 2 2 5 8" xfId="20505"/>
    <cellStyle name="Normal 58 3 2 2 6" xfId="2401"/>
    <cellStyle name="Normal 58 3 2 2 6 2" xfId="16351"/>
    <cellStyle name="Normal 58 3 2 2 6 2 2" xfId="26395"/>
    <cellStyle name="Normal 58 3 2 2 6 3" xfId="12816"/>
    <cellStyle name="Normal 58 3 2 2 6 4" xfId="7308"/>
    <cellStyle name="Normal 58 3 2 2 6 5" xfId="21388"/>
    <cellStyle name="Normal 58 3 2 2 7" xfId="3819"/>
    <cellStyle name="Normal 58 3 2 2 7 2" xfId="17319"/>
    <cellStyle name="Normal 58 3 2 2 7 2 2" xfId="27570"/>
    <cellStyle name="Normal 58 3 2 2 7 3" xfId="13740"/>
    <cellStyle name="Normal 58 3 2 2 7 4" xfId="8483"/>
    <cellStyle name="Normal 58 3 2 2 7 5" xfId="22563"/>
    <cellStyle name="Normal 58 3 2 2 8" xfId="6044"/>
    <cellStyle name="Normal 58 3 2 2 8 2" xfId="15130"/>
    <cellStyle name="Normal 58 3 2 2 8 3" xfId="25134"/>
    <cellStyle name="Normal 58 3 2 2 9" xfId="9937"/>
    <cellStyle name="Normal 58 3 2 2 9 2" xfId="18764"/>
    <cellStyle name="Normal 58 3 2 2 9 3" xfId="29015"/>
    <cellStyle name="Normal 58 3 2 2_Degree data" xfId="2143"/>
    <cellStyle name="Normal 58 3 2 3" xfId="467"/>
    <cellStyle name="Normal 58 3 2 3 10" xfId="4858"/>
    <cellStyle name="Normal 58 3 2 3 11" xfId="829"/>
    <cellStyle name="Normal 58 3 2 3 12" xfId="20287"/>
    <cellStyle name="Normal 58 3 2 3 2" xfId="1171"/>
    <cellStyle name="Normal 58 3 2 3 2 2" xfId="2901"/>
    <cellStyle name="Normal 58 3 2 3 2 2 2" xfId="16495"/>
    <cellStyle name="Normal 58 3 2 3 2 2 2 2" xfId="26668"/>
    <cellStyle name="Normal 58 3 2 3 2 2 3" xfId="12720"/>
    <cellStyle name="Normal 58 3 2 3 2 2 4" xfId="7581"/>
    <cellStyle name="Normal 58 3 2 3 2 2 5" xfId="21661"/>
    <cellStyle name="Normal 58 3 2 3 2 3" xfId="4173"/>
    <cellStyle name="Normal 58 3 2 3 2 3 2" xfId="17819"/>
    <cellStyle name="Normal 58 3 2 3 2 3 2 2" xfId="28070"/>
    <cellStyle name="Normal 58 3 2 3 2 3 3" xfId="14240"/>
    <cellStyle name="Normal 58 3 2 3 2 3 4" xfId="8983"/>
    <cellStyle name="Normal 58 3 2 3 2 3 5" xfId="23063"/>
    <cellStyle name="Normal 58 3 2 3 2 4" xfId="6697"/>
    <cellStyle name="Normal 58 3 2 3 2 4 2" xfId="15781"/>
    <cellStyle name="Normal 58 3 2 3 2 4 3" xfId="25785"/>
    <cellStyle name="Normal 58 3 2 3 2 5" xfId="10437"/>
    <cellStyle name="Normal 58 3 2 3 2 5 2" xfId="19264"/>
    <cellStyle name="Normal 58 3 2 3 2 5 3" xfId="29515"/>
    <cellStyle name="Normal 58 3 2 3 2 6" xfId="11882"/>
    <cellStyle name="Normal 58 3 2 3 2 6 2" xfId="24267"/>
    <cellStyle name="Normal 58 3 2 3 2 7" xfId="5175"/>
    <cellStyle name="Normal 58 3 2 3 2 8" xfId="20778"/>
    <cellStyle name="Normal 58 3 2 3 3" xfId="1528"/>
    <cellStyle name="Normal 58 3 2 3 3 2" xfId="3249"/>
    <cellStyle name="Normal 58 3 2 3 3 2 2" xfId="16794"/>
    <cellStyle name="Normal 58 3 2 3 3 2 2 2" xfId="27013"/>
    <cellStyle name="Normal 58 3 2 3 3 2 3" xfId="13216"/>
    <cellStyle name="Normal 58 3 2 3 3 2 4" xfId="7926"/>
    <cellStyle name="Normal 58 3 2 3 3 2 5" xfId="22006"/>
    <cellStyle name="Normal 58 3 2 3 3 3" xfId="4522"/>
    <cellStyle name="Normal 58 3 2 3 3 3 2" xfId="18167"/>
    <cellStyle name="Normal 58 3 2 3 3 3 2 2" xfId="28418"/>
    <cellStyle name="Normal 58 3 2 3 3 3 3" xfId="14588"/>
    <cellStyle name="Normal 58 3 2 3 3 3 4" xfId="9331"/>
    <cellStyle name="Normal 58 3 2 3 3 3 5" xfId="23411"/>
    <cellStyle name="Normal 58 3 2 3 3 4" xfId="7042"/>
    <cellStyle name="Normal 58 3 2 3 3 4 2" xfId="16126"/>
    <cellStyle name="Normal 58 3 2 3 3 4 3" xfId="26130"/>
    <cellStyle name="Normal 58 3 2 3 3 5" xfId="10785"/>
    <cellStyle name="Normal 58 3 2 3 3 5 2" xfId="19612"/>
    <cellStyle name="Normal 58 3 2 3 3 5 3" xfId="29863"/>
    <cellStyle name="Normal 58 3 2 3 3 6" xfId="12231"/>
    <cellStyle name="Normal 58 3 2 3 3 6 2" xfId="24612"/>
    <cellStyle name="Normal 58 3 2 3 3 7" xfId="5520"/>
    <cellStyle name="Normal 58 3 2 3 3 8" xfId="21123"/>
    <cellStyle name="Normal 58 3 2 3 4" xfId="2007"/>
    <cellStyle name="Normal 58 3 2 3 4 2" xfId="3604"/>
    <cellStyle name="Normal 58 3 2 3 4 2 2" xfId="17158"/>
    <cellStyle name="Normal 58 3 2 3 4 2 2 2" xfId="27377"/>
    <cellStyle name="Normal 58 3 2 3 4 2 3" xfId="13579"/>
    <cellStyle name="Normal 58 3 2 3 4 2 4" xfId="8290"/>
    <cellStyle name="Normal 58 3 2 3 4 2 5" xfId="22370"/>
    <cellStyle name="Normal 58 3 2 3 4 3" xfId="4717"/>
    <cellStyle name="Normal 58 3 2 3 4 3 2" xfId="18522"/>
    <cellStyle name="Normal 58 3 2 3 4 3 2 2" xfId="28773"/>
    <cellStyle name="Normal 58 3 2 3 4 3 3" xfId="14943"/>
    <cellStyle name="Normal 58 3 2 3 4 3 4" xfId="9686"/>
    <cellStyle name="Normal 58 3 2 3 4 3 5" xfId="23766"/>
    <cellStyle name="Normal 58 3 2 3 4 4" xfId="6378"/>
    <cellStyle name="Normal 58 3 2 3 4 4 2" xfId="15464"/>
    <cellStyle name="Normal 58 3 2 3 4 4 3" xfId="25468"/>
    <cellStyle name="Normal 58 3 2 3 4 5" xfId="11140"/>
    <cellStyle name="Normal 58 3 2 3 4 5 2" xfId="19967"/>
    <cellStyle name="Normal 58 3 2 3 4 5 3" xfId="30218"/>
    <cellStyle name="Normal 58 3 2 3 4 6" xfId="12586"/>
    <cellStyle name="Normal 58 3 2 3 4 6 2" xfId="24976"/>
    <cellStyle name="Normal 58 3 2 3 4 7" xfId="5884"/>
    <cellStyle name="Normal 58 3 2 3 4 8" xfId="20461"/>
    <cellStyle name="Normal 58 3 2 3 5" xfId="2561"/>
    <cellStyle name="Normal 58 3 2 3 5 2" xfId="16307"/>
    <cellStyle name="Normal 58 3 2 3 5 2 2" xfId="26351"/>
    <cellStyle name="Normal 58 3 2 3 5 3" xfId="12660"/>
    <cellStyle name="Normal 58 3 2 3 5 4" xfId="7264"/>
    <cellStyle name="Normal 58 3 2 3 5 5" xfId="21344"/>
    <cellStyle name="Normal 58 3 2 3 6" xfId="3879"/>
    <cellStyle name="Normal 58 3 2 3 6 2" xfId="17479"/>
    <cellStyle name="Normal 58 3 2 3 6 2 2" xfId="27730"/>
    <cellStyle name="Normal 58 3 2 3 6 3" xfId="13900"/>
    <cellStyle name="Normal 58 3 2 3 6 4" xfId="8643"/>
    <cellStyle name="Normal 58 3 2 3 6 5" xfId="22723"/>
    <cellStyle name="Normal 58 3 2 3 7" xfId="6204"/>
    <cellStyle name="Normal 58 3 2 3 7 2" xfId="15290"/>
    <cellStyle name="Normal 58 3 2 3 7 3" xfId="25294"/>
    <cellStyle name="Normal 58 3 2 3 8" xfId="10097"/>
    <cellStyle name="Normal 58 3 2 3 8 2" xfId="18924"/>
    <cellStyle name="Normal 58 3 2 3 8 3" xfId="29175"/>
    <cellStyle name="Normal 58 3 2 3 9" xfId="11541"/>
    <cellStyle name="Normal 58 3 2 3 9 2" xfId="23950"/>
    <cellStyle name="Normal 58 3 2 3_Degree data" xfId="2145"/>
    <cellStyle name="Normal 58 3 2 4" xfId="404"/>
    <cellStyle name="Normal 58 3 2 4 10" xfId="767"/>
    <cellStyle name="Normal 58 3 2 4 11" xfId="20227"/>
    <cellStyle name="Normal 58 3 2 4 2" xfId="1172"/>
    <cellStyle name="Normal 58 3 2 4 2 2" xfId="2902"/>
    <cellStyle name="Normal 58 3 2 4 2 2 2" xfId="16795"/>
    <cellStyle name="Normal 58 3 2 4 2 2 2 2" xfId="27014"/>
    <cellStyle name="Normal 58 3 2 4 2 2 3" xfId="13217"/>
    <cellStyle name="Normal 58 3 2 4 2 2 4" xfId="7927"/>
    <cellStyle name="Normal 58 3 2 4 2 2 5" xfId="22007"/>
    <cellStyle name="Normal 58 3 2 4 2 3" xfId="4174"/>
    <cellStyle name="Normal 58 3 2 4 2 3 2" xfId="17820"/>
    <cellStyle name="Normal 58 3 2 4 2 3 2 2" xfId="28071"/>
    <cellStyle name="Normal 58 3 2 4 2 3 3" xfId="14241"/>
    <cellStyle name="Normal 58 3 2 4 2 3 4" xfId="8984"/>
    <cellStyle name="Normal 58 3 2 4 2 3 5" xfId="23064"/>
    <cellStyle name="Normal 58 3 2 4 2 4" xfId="7043"/>
    <cellStyle name="Normal 58 3 2 4 2 4 2" xfId="16127"/>
    <cellStyle name="Normal 58 3 2 4 2 4 3" xfId="26131"/>
    <cellStyle name="Normal 58 3 2 4 2 5" xfId="10438"/>
    <cellStyle name="Normal 58 3 2 4 2 5 2" xfId="19265"/>
    <cellStyle name="Normal 58 3 2 4 2 5 3" xfId="29516"/>
    <cellStyle name="Normal 58 3 2 4 2 6" xfId="11883"/>
    <cellStyle name="Normal 58 3 2 4 2 6 2" xfId="24613"/>
    <cellStyle name="Normal 58 3 2 4 2 7" xfId="5521"/>
    <cellStyle name="Normal 58 3 2 4 2 8" xfId="21124"/>
    <cellStyle name="Normal 58 3 2 4 3" xfId="1529"/>
    <cellStyle name="Normal 58 3 2 4 3 2" xfId="3250"/>
    <cellStyle name="Normal 58 3 2 4 3 2 2" xfId="17098"/>
    <cellStyle name="Normal 58 3 2 4 3 2 2 2" xfId="27317"/>
    <cellStyle name="Normal 58 3 2 4 3 2 3" xfId="13519"/>
    <cellStyle name="Normal 58 3 2 4 3 2 4" xfId="8230"/>
    <cellStyle name="Normal 58 3 2 4 3 2 5" xfId="22310"/>
    <cellStyle name="Normal 58 3 2 4 3 3" xfId="4523"/>
    <cellStyle name="Normal 58 3 2 4 3 3 2" xfId="18168"/>
    <cellStyle name="Normal 58 3 2 4 3 3 2 2" xfId="28419"/>
    <cellStyle name="Normal 58 3 2 4 3 3 3" xfId="14589"/>
    <cellStyle name="Normal 58 3 2 4 3 3 4" xfId="9332"/>
    <cellStyle name="Normal 58 3 2 4 3 3 5" xfId="23412"/>
    <cellStyle name="Normal 58 3 2 4 3 4" xfId="6637"/>
    <cellStyle name="Normal 58 3 2 4 3 4 2" xfId="15721"/>
    <cellStyle name="Normal 58 3 2 4 3 4 3" xfId="25725"/>
    <cellStyle name="Normal 58 3 2 4 3 5" xfId="10786"/>
    <cellStyle name="Normal 58 3 2 4 3 5 2" xfId="19613"/>
    <cellStyle name="Normal 58 3 2 4 3 5 3" xfId="29864"/>
    <cellStyle name="Normal 58 3 2 4 3 6" xfId="12232"/>
    <cellStyle name="Normal 58 3 2 4 3 6 2" xfId="24916"/>
    <cellStyle name="Normal 58 3 2 4 3 7" xfId="5824"/>
    <cellStyle name="Normal 58 3 2 4 3 8" xfId="20718"/>
    <cellStyle name="Normal 58 3 2 4 4" xfId="1944"/>
    <cellStyle name="Normal 58 3 2 4 4 2" xfId="3544"/>
    <cellStyle name="Normal 58 3 2 4 4 2 2" xfId="18462"/>
    <cellStyle name="Normal 58 3 2 4 4 2 2 2" xfId="28713"/>
    <cellStyle name="Normal 58 3 2 4 4 2 3" xfId="14883"/>
    <cellStyle name="Normal 58 3 2 4 4 2 4" xfId="9626"/>
    <cellStyle name="Normal 58 3 2 4 4 2 5" xfId="23706"/>
    <cellStyle name="Normal 58 3 2 4 4 3" xfId="11080"/>
    <cellStyle name="Normal 58 3 2 4 4 3 2" xfId="19907"/>
    <cellStyle name="Normal 58 3 2 4 4 3 3" xfId="30158"/>
    <cellStyle name="Normal 58 3 2 4 4 4" xfId="12526"/>
    <cellStyle name="Normal 58 3 2 4 4 4 2" xfId="26608"/>
    <cellStyle name="Normal 58 3 2 4 4 5" xfId="7521"/>
    <cellStyle name="Normal 58 3 2 4 4 6" xfId="21601"/>
    <cellStyle name="Normal 58 3 2 4 5" xfId="2501"/>
    <cellStyle name="Normal 58 3 2 4 5 2" xfId="17419"/>
    <cellStyle name="Normal 58 3 2 4 5 2 2" xfId="27670"/>
    <cellStyle name="Normal 58 3 2 4 5 3" xfId="13840"/>
    <cellStyle name="Normal 58 3 2 4 5 4" xfId="8583"/>
    <cellStyle name="Normal 58 3 2 4 5 5" xfId="22663"/>
    <cellStyle name="Normal 58 3 2 4 6" xfId="6144"/>
    <cellStyle name="Normal 58 3 2 4 6 2" xfId="15230"/>
    <cellStyle name="Normal 58 3 2 4 6 3" xfId="25234"/>
    <cellStyle name="Normal 58 3 2 4 7" xfId="10037"/>
    <cellStyle name="Normal 58 3 2 4 7 2" xfId="18864"/>
    <cellStyle name="Normal 58 3 2 4 7 3" xfId="29115"/>
    <cellStyle name="Normal 58 3 2 4 8" xfId="11481"/>
    <cellStyle name="Normal 58 3 2 4 8 2" xfId="24207"/>
    <cellStyle name="Normal 58 3 2 4 9" xfId="5115"/>
    <cellStyle name="Normal 58 3 2 4_Degree data" xfId="2146"/>
    <cellStyle name="Normal 58 3 2 5" xfId="237"/>
    <cellStyle name="Normal 58 3 2 5 2" xfId="2898"/>
    <cellStyle name="Normal 58 3 2 5 2 2" xfId="16389"/>
    <cellStyle name="Normal 58 3 2 5 2 2 2" xfId="26451"/>
    <cellStyle name="Normal 58 3 2 5 2 3" xfId="12807"/>
    <cellStyle name="Normal 58 3 2 5 2 4" xfId="7364"/>
    <cellStyle name="Normal 58 3 2 5 2 5" xfId="21444"/>
    <cellStyle name="Normal 58 3 2 5 3" xfId="4170"/>
    <cellStyle name="Normal 58 3 2 5 3 2" xfId="17816"/>
    <cellStyle name="Normal 58 3 2 5 3 2 2" xfId="28067"/>
    <cellStyle name="Normal 58 3 2 5 3 3" xfId="14237"/>
    <cellStyle name="Normal 58 3 2 5 3 4" xfId="8980"/>
    <cellStyle name="Normal 58 3 2 5 3 5" xfId="23060"/>
    <cellStyle name="Normal 58 3 2 5 4" xfId="6480"/>
    <cellStyle name="Normal 58 3 2 5 4 2" xfId="15564"/>
    <cellStyle name="Normal 58 3 2 5 4 3" xfId="25568"/>
    <cellStyle name="Normal 58 3 2 5 5" xfId="10434"/>
    <cellStyle name="Normal 58 3 2 5 5 2" xfId="19261"/>
    <cellStyle name="Normal 58 3 2 5 5 3" xfId="29512"/>
    <cellStyle name="Normal 58 3 2 5 6" xfId="11879"/>
    <cellStyle name="Normal 58 3 2 5 6 2" xfId="24050"/>
    <cellStyle name="Normal 58 3 2 5 7" xfId="4958"/>
    <cellStyle name="Normal 58 3 2 5 8" xfId="1168"/>
    <cellStyle name="Normal 58 3 2 5 9" xfId="20561"/>
    <cellStyle name="Normal 58 3 2 6" xfId="1525"/>
    <cellStyle name="Normal 58 3 2 6 2" xfId="3246"/>
    <cellStyle name="Normal 58 3 2 6 2 2" xfId="16791"/>
    <cellStyle name="Normal 58 3 2 6 2 2 2" xfId="27010"/>
    <cellStyle name="Normal 58 3 2 6 2 3" xfId="13213"/>
    <cellStyle name="Normal 58 3 2 6 2 4" xfId="7923"/>
    <cellStyle name="Normal 58 3 2 6 2 5" xfId="22003"/>
    <cellStyle name="Normal 58 3 2 6 3" xfId="4519"/>
    <cellStyle name="Normal 58 3 2 6 3 2" xfId="18164"/>
    <cellStyle name="Normal 58 3 2 6 3 2 2" xfId="28415"/>
    <cellStyle name="Normal 58 3 2 6 3 3" xfId="14585"/>
    <cellStyle name="Normal 58 3 2 6 3 4" xfId="9328"/>
    <cellStyle name="Normal 58 3 2 6 3 5" xfId="23408"/>
    <cellStyle name="Normal 58 3 2 6 4" xfId="7039"/>
    <cellStyle name="Normal 58 3 2 6 4 2" xfId="16123"/>
    <cellStyle name="Normal 58 3 2 6 4 3" xfId="26127"/>
    <cellStyle name="Normal 58 3 2 6 5" xfId="10782"/>
    <cellStyle name="Normal 58 3 2 6 5 2" xfId="19609"/>
    <cellStyle name="Normal 58 3 2 6 5 3" xfId="29860"/>
    <cellStyle name="Normal 58 3 2 6 6" xfId="12228"/>
    <cellStyle name="Normal 58 3 2 6 6 2" xfId="24609"/>
    <cellStyle name="Normal 58 3 2 6 7" xfId="5517"/>
    <cellStyle name="Normal 58 3 2 6 8" xfId="21120"/>
    <cellStyle name="Normal 58 3 2 7" xfId="1777"/>
    <cellStyle name="Normal 58 3 2 7 2" xfId="3387"/>
    <cellStyle name="Normal 58 3 2 7 2 2" xfId="16941"/>
    <cellStyle name="Normal 58 3 2 7 2 2 2" xfId="27160"/>
    <cellStyle name="Normal 58 3 2 7 2 3" xfId="13362"/>
    <cellStyle name="Normal 58 3 2 7 2 4" xfId="8073"/>
    <cellStyle name="Normal 58 3 2 7 2 5" xfId="22153"/>
    <cellStyle name="Normal 58 3 2 7 3" xfId="4611"/>
    <cellStyle name="Normal 58 3 2 7 3 2" xfId="18305"/>
    <cellStyle name="Normal 58 3 2 7 3 2 2" xfId="28556"/>
    <cellStyle name="Normal 58 3 2 7 3 3" xfId="14726"/>
    <cellStyle name="Normal 58 3 2 7 3 4" xfId="9469"/>
    <cellStyle name="Normal 58 3 2 7 3 5" xfId="23549"/>
    <cellStyle name="Normal 58 3 2 7 4" xfId="6318"/>
    <cellStyle name="Normal 58 3 2 7 4 2" xfId="15404"/>
    <cellStyle name="Normal 58 3 2 7 4 3" xfId="25408"/>
    <cellStyle name="Normal 58 3 2 7 5" xfId="10923"/>
    <cellStyle name="Normal 58 3 2 7 5 2" xfId="19750"/>
    <cellStyle name="Normal 58 3 2 7 5 3" xfId="30001"/>
    <cellStyle name="Normal 58 3 2 7 6" xfId="12369"/>
    <cellStyle name="Normal 58 3 2 7 6 2" xfId="24759"/>
    <cellStyle name="Normal 58 3 2 7 7" xfId="5667"/>
    <cellStyle name="Normal 58 3 2 7 8" xfId="20401"/>
    <cellStyle name="Normal 58 3 2 8" xfId="2344"/>
    <cellStyle name="Normal 58 3 2 8 2" xfId="16250"/>
    <cellStyle name="Normal 58 3 2 8 2 2" xfId="26291"/>
    <cellStyle name="Normal 58 3 2 8 3" xfId="12868"/>
    <cellStyle name="Normal 58 3 2 8 4" xfId="7204"/>
    <cellStyle name="Normal 58 3 2 8 5" xfId="21284"/>
    <cellStyle name="Normal 58 3 2 9" xfId="3773"/>
    <cellStyle name="Normal 58 3 2 9 2" xfId="17260"/>
    <cellStyle name="Normal 58 3 2 9 2 2" xfId="27511"/>
    <cellStyle name="Normal 58 3 2 9 3" xfId="13681"/>
    <cellStyle name="Normal 58 3 2 9 4" xfId="8424"/>
    <cellStyle name="Normal 58 3 2 9 5" xfId="22504"/>
    <cellStyle name="Normal 58 3 2_Degree data" xfId="2142"/>
    <cellStyle name="Normal 58 3 3" xfId="347"/>
    <cellStyle name="Normal 58 3 3 10" xfId="11424"/>
    <cellStyle name="Normal 58 3 3 10 2" xfId="23933"/>
    <cellStyle name="Normal 58 3 3 11" xfId="4841"/>
    <cellStyle name="Normal 58 3 3 12" xfId="710"/>
    <cellStyle name="Normal 58 3 3 13" xfId="20170"/>
    <cellStyle name="Normal 58 3 3 2" xfId="449"/>
    <cellStyle name="Normal 58 3 3 2 10" xfId="812"/>
    <cellStyle name="Normal 58 3 3 2 11" xfId="20270"/>
    <cellStyle name="Normal 58 3 3 2 2" xfId="1174"/>
    <cellStyle name="Normal 58 3 3 2 2 2" xfId="2904"/>
    <cellStyle name="Normal 58 3 3 2 2 2 2" xfId="16797"/>
    <cellStyle name="Normal 58 3 3 2 2 2 2 2" xfId="27016"/>
    <cellStyle name="Normal 58 3 3 2 2 2 3" xfId="13219"/>
    <cellStyle name="Normal 58 3 3 2 2 2 4" xfId="7929"/>
    <cellStyle name="Normal 58 3 3 2 2 2 5" xfId="22009"/>
    <cellStyle name="Normal 58 3 3 2 2 3" xfId="4176"/>
    <cellStyle name="Normal 58 3 3 2 2 3 2" xfId="17822"/>
    <cellStyle name="Normal 58 3 3 2 2 3 2 2" xfId="28073"/>
    <cellStyle name="Normal 58 3 3 2 2 3 3" xfId="14243"/>
    <cellStyle name="Normal 58 3 3 2 2 3 4" xfId="8986"/>
    <cellStyle name="Normal 58 3 3 2 2 3 5" xfId="23066"/>
    <cellStyle name="Normal 58 3 3 2 2 4" xfId="7045"/>
    <cellStyle name="Normal 58 3 3 2 2 4 2" xfId="16129"/>
    <cellStyle name="Normal 58 3 3 2 2 4 3" xfId="26133"/>
    <cellStyle name="Normal 58 3 3 2 2 5" xfId="10440"/>
    <cellStyle name="Normal 58 3 3 2 2 5 2" xfId="19267"/>
    <cellStyle name="Normal 58 3 3 2 2 5 3" xfId="29518"/>
    <cellStyle name="Normal 58 3 3 2 2 6" xfId="11885"/>
    <cellStyle name="Normal 58 3 3 2 2 6 2" xfId="24615"/>
    <cellStyle name="Normal 58 3 3 2 2 7" xfId="5523"/>
    <cellStyle name="Normal 58 3 3 2 2 8" xfId="21126"/>
    <cellStyle name="Normal 58 3 3 2 3" xfId="1531"/>
    <cellStyle name="Normal 58 3 3 2 3 2" xfId="3252"/>
    <cellStyle name="Normal 58 3 3 2 3 2 2" xfId="17141"/>
    <cellStyle name="Normal 58 3 3 2 3 2 2 2" xfId="27360"/>
    <cellStyle name="Normal 58 3 3 2 3 2 3" xfId="13562"/>
    <cellStyle name="Normal 58 3 3 2 3 2 4" xfId="8273"/>
    <cellStyle name="Normal 58 3 3 2 3 2 5" xfId="22353"/>
    <cellStyle name="Normal 58 3 3 2 3 3" xfId="4525"/>
    <cellStyle name="Normal 58 3 3 2 3 3 2" xfId="18170"/>
    <cellStyle name="Normal 58 3 3 2 3 3 2 2" xfId="28421"/>
    <cellStyle name="Normal 58 3 3 2 3 3 3" xfId="14591"/>
    <cellStyle name="Normal 58 3 3 2 3 3 4" xfId="9334"/>
    <cellStyle name="Normal 58 3 3 2 3 3 5" xfId="23414"/>
    <cellStyle name="Normal 58 3 3 2 3 4" xfId="6680"/>
    <cellStyle name="Normal 58 3 3 2 3 4 2" xfId="15764"/>
    <cellStyle name="Normal 58 3 3 2 3 4 3" xfId="25768"/>
    <cellStyle name="Normal 58 3 3 2 3 5" xfId="10788"/>
    <cellStyle name="Normal 58 3 3 2 3 5 2" xfId="19615"/>
    <cellStyle name="Normal 58 3 3 2 3 5 3" xfId="29866"/>
    <cellStyle name="Normal 58 3 3 2 3 6" xfId="12234"/>
    <cellStyle name="Normal 58 3 3 2 3 6 2" xfId="24959"/>
    <cellStyle name="Normal 58 3 3 2 3 7" xfId="5867"/>
    <cellStyle name="Normal 58 3 3 2 3 8" xfId="20761"/>
    <cellStyle name="Normal 58 3 3 2 4" xfId="1989"/>
    <cellStyle name="Normal 58 3 3 2 4 2" xfId="3587"/>
    <cellStyle name="Normal 58 3 3 2 4 2 2" xfId="18505"/>
    <cellStyle name="Normal 58 3 3 2 4 2 2 2" xfId="28756"/>
    <cellStyle name="Normal 58 3 3 2 4 2 3" xfId="14926"/>
    <cellStyle name="Normal 58 3 3 2 4 2 4" xfId="9669"/>
    <cellStyle name="Normal 58 3 3 2 4 2 5" xfId="23749"/>
    <cellStyle name="Normal 58 3 3 2 4 3" xfId="11123"/>
    <cellStyle name="Normal 58 3 3 2 4 3 2" xfId="19950"/>
    <cellStyle name="Normal 58 3 3 2 4 3 3" xfId="30201"/>
    <cellStyle name="Normal 58 3 3 2 4 4" xfId="12569"/>
    <cellStyle name="Normal 58 3 3 2 4 4 2" xfId="26651"/>
    <cellStyle name="Normal 58 3 3 2 4 5" xfId="7564"/>
    <cellStyle name="Normal 58 3 3 2 4 6" xfId="21644"/>
    <cellStyle name="Normal 58 3 3 2 5" xfId="2544"/>
    <cellStyle name="Normal 58 3 3 2 5 2" xfId="17462"/>
    <cellStyle name="Normal 58 3 3 2 5 2 2" xfId="27713"/>
    <cellStyle name="Normal 58 3 3 2 5 3" xfId="13883"/>
    <cellStyle name="Normal 58 3 3 2 5 4" xfId="8626"/>
    <cellStyle name="Normal 58 3 3 2 5 5" xfId="22706"/>
    <cellStyle name="Normal 58 3 3 2 6" xfId="6187"/>
    <cellStyle name="Normal 58 3 3 2 6 2" xfId="15273"/>
    <cellStyle name="Normal 58 3 3 2 6 3" xfId="25277"/>
    <cellStyle name="Normal 58 3 3 2 7" xfId="10080"/>
    <cellStyle name="Normal 58 3 3 2 7 2" xfId="18907"/>
    <cellStyle name="Normal 58 3 3 2 7 3" xfId="29158"/>
    <cellStyle name="Normal 58 3 3 2 8" xfId="11524"/>
    <cellStyle name="Normal 58 3 3 2 8 2" xfId="24250"/>
    <cellStyle name="Normal 58 3 3 2 9" xfId="5158"/>
    <cellStyle name="Normal 58 3 3 2_Degree data" xfId="2148"/>
    <cellStyle name="Normal 58 3 3 3" xfId="1173"/>
    <cellStyle name="Normal 58 3 3 3 2" xfId="2903"/>
    <cellStyle name="Normal 58 3 3 3 2 2" xfId="16478"/>
    <cellStyle name="Normal 58 3 3 3 2 2 2" xfId="26551"/>
    <cellStyle name="Normal 58 3 3 3 2 3" xfId="12698"/>
    <cellStyle name="Normal 58 3 3 3 2 4" xfId="7464"/>
    <cellStyle name="Normal 58 3 3 3 2 5" xfId="21544"/>
    <cellStyle name="Normal 58 3 3 3 3" xfId="4175"/>
    <cellStyle name="Normal 58 3 3 3 3 2" xfId="17821"/>
    <cellStyle name="Normal 58 3 3 3 3 2 2" xfId="28072"/>
    <cellStyle name="Normal 58 3 3 3 3 3" xfId="14242"/>
    <cellStyle name="Normal 58 3 3 3 3 4" xfId="8985"/>
    <cellStyle name="Normal 58 3 3 3 3 5" xfId="23065"/>
    <cellStyle name="Normal 58 3 3 3 4" xfId="6580"/>
    <cellStyle name="Normal 58 3 3 3 4 2" xfId="15664"/>
    <cellStyle name="Normal 58 3 3 3 4 3" xfId="25668"/>
    <cellStyle name="Normal 58 3 3 3 5" xfId="10439"/>
    <cellStyle name="Normal 58 3 3 3 5 2" xfId="19266"/>
    <cellStyle name="Normal 58 3 3 3 5 3" xfId="29517"/>
    <cellStyle name="Normal 58 3 3 3 6" xfId="11884"/>
    <cellStyle name="Normal 58 3 3 3 6 2" xfId="24150"/>
    <cellStyle name="Normal 58 3 3 3 7" xfId="5058"/>
    <cellStyle name="Normal 58 3 3 3 8" xfId="20661"/>
    <cellStyle name="Normal 58 3 3 4" xfId="1530"/>
    <cellStyle name="Normal 58 3 3 4 2" xfId="3251"/>
    <cellStyle name="Normal 58 3 3 4 2 2" xfId="16796"/>
    <cellStyle name="Normal 58 3 3 4 2 2 2" xfId="27015"/>
    <cellStyle name="Normal 58 3 3 4 2 3" xfId="13218"/>
    <cellStyle name="Normal 58 3 3 4 2 4" xfId="7928"/>
    <cellStyle name="Normal 58 3 3 4 2 5" xfId="22008"/>
    <cellStyle name="Normal 58 3 3 4 3" xfId="4524"/>
    <cellStyle name="Normal 58 3 3 4 3 2" xfId="18169"/>
    <cellStyle name="Normal 58 3 3 4 3 2 2" xfId="28420"/>
    <cellStyle name="Normal 58 3 3 4 3 3" xfId="14590"/>
    <cellStyle name="Normal 58 3 3 4 3 4" xfId="9333"/>
    <cellStyle name="Normal 58 3 3 4 3 5" xfId="23413"/>
    <cellStyle name="Normal 58 3 3 4 4" xfId="7044"/>
    <cellStyle name="Normal 58 3 3 4 4 2" xfId="16128"/>
    <cellStyle name="Normal 58 3 3 4 4 3" xfId="26132"/>
    <cellStyle name="Normal 58 3 3 4 5" xfId="10787"/>
    <cellStyle name="Normal 58 3 3 4 5 2" xfId="19614"/>
    <cellStyle name="Normal 58 3 3 4 5 3" xfId="29865"/>
    <cellStyle name="Normal 58 3 3 4 6" xfId="12233"/>
    <cellStyle name="Normal 58 3 3 4 6 2" xfId="24614"/>
    <cellStyle name="Normal 58 3 3 4 7" xfId="5522"/>
    <cellStyle name="Normal 58 3 3 4 8" xfId="21125"/>
    <cellStyle name="Normal 58 3 3 5" xfId="1887"/>
    <cellStyle name="Normal 58 3 3 5 2" xfId="3487"/>
    <cellStyle name="Normal 58 3 3 5 2 2" xfId="17041"/>
    <cellStyle name="Normal 58 3 3 5 2 2 2" xfId="27260"/>
    <cellStyle name="Normal 58 3 3 5 2 3" xfId="13462"/>
    <cellStyle name="Normal 58 3 3 5 2 4" xfId="8173"/>
    <cellStyle name="Normal 58 3 3 5 2 5" xfId="22253"/>
    <cellStyle name="Normal 58 3 3 5 3" xfId="4700"/>
    <cellStyle name="Normal 58 3 3 5 3 2" xfId="18405"/>
    <cellStyle name="Normal 58 3 3 5 3 2 2" xfId="28656"/>
    <cellStyle name="Normal 58 3 3 5 3 3" xfId="14826"/>
    <cellStyle name="Normal 58 3 3 5 3 4" xfId="9569"/>
    <cellStyle name="Normal 58 3 3 5 3 5" xfId="23649"/>
    <cellStyle name="Normal 58 3 3 5 4" xfId="6361"/>
    <cellStyle name="Normal 58 3 3 5 4 2" xfId="15447"/>
    <cellStyle name="Normal 58 3 3 5 4 3" xfId="25451"/>
    <cellStyle name="Normal 58 3 3 5 5" xfId="11023"/>
    <cellStyle name="Normal 58 3 3 5 5 2" xfId="19850"/>
    <cellStyle name="Normal 58 3 3 5 5 3" xfId="30101"/>
    <cellStyle name="Normal 58 3 3 5 6" xfId="12469"/>
    <cellStyle name="Normal 58 3 3 5 6 2" xfId="24859"/>
    <cellStyle name="Normal 58 3 3 5 7" xfId="5767"/>
    <cellStyle name="Normal 58 3 3 5 8" xfId="20444"/>
    <cellStyle name="Normal 58 3 3 6" xfId="2444"/>
    <cellStyle name="Normal 58 3 3 6 2" xfId="16290"/>
    <cellStyle name="Normal 58 3 3 6 2 2" xfId="26334"/>
    <cellStyle name="Normal 58 3 3 6 3" xfId="12850"/>
    <cellStyle name="Normal 58 3 3 6 4" xfId="7247"/>
    <cellStyle name="Normal 58 3 3 6 5" xfId="21327"/>
    <cellStyle name="Normal 58 3 3 7" xfId="3862"/>
    <cellStyle name="Normal 58 3 3 7 2" xfId="17362"/>
    <cellStyle name="Normal 58 3 3 7 2 2" xfId="27613"/>
    <cellStyle name="Normal 58 3 3 7 3" xfId="13783"/>
    <cellStyle name="Normal 58 3 3 7 4" xfId="8526"/>
    <cellStyle name="Normal 58 3 3 7 5" xfId="22606"/>
    <cellStyle name="Normal 58 3 3 8" xfId="6087"/>
    <cellStyle name="Normal 58 3 3 8 2" xfId="15173"/>
    <cellStyle name="Normal 58 3 3 8 3" xfId="25177"/>
    <cellStyle name="Normal 58 3 3 9" xfId="9980"/>
    <cellStyle name="Normal 58 3 3 9 2" xfId="18807"/>
    <cellStyle name="Normal 58 3 3 9 3" xfId="29058"/>
    <cellStyle name="Normal 58 3 3_Degree data" xfId="2147"/>
    <cellStyle name="Normal 58 3 4" xfId="268"/>
    <cellStyle name="Normal 58 3 4 10" xfId="11351"/>
    <cellStyle name="Normal 58 3 4 10 2" xfId="23965"/>
    <cellStyle name="Normal 58 3 4 11" xfId="4873"/>
    <cellStyle name="Normal 58 3 4 12" xfId="633"/>
    <cellStyle name="Normal 58 3 4 13" xfId="20097"/>
    <cellStyle name="Normal 58 3 4 2" xfId="482"/>
    <cellStyle name="Normal 58 3 4 2 10" xfId="844"/>
    <cellStyle name="Normal 58 3 4 2 11" xfId="20302"/>
    <cellStyle name="Normal 58 3 4 2 2" xfId="1176"/>
    <cellStyle name="Normal 58 3 4 2 2 2" xfId="2906"/>
    <cellStyle name="Normal 58 3 4 2 2 2 2" xfId="16799"/>
    <cellStyle name="Normal 58 3 4 2 2 2 2 2" xfId="27018"/>
    <cellStyle name="Normal 58 3 4 2 2 2 3" xfId="13221"/>
    <cellStyle name="Normal 58 3 4 2 2 2 4" xfId="7931"/>
    <cellStyle name="Normal 58 3 4 2 2 2 5" xfId="22011"/>
    <cellStyle name="Normal 58 3 4 2 2 3" xfId="4178"/>
    <cellStyle name="Normal 58 3 4 2 2 3 2" xfId="17824"/>
    <cellStyle name="Normal 58 3 4 2 2 3 2 2" xfId="28075"/>
    <cellStyle name="Normal 58 3 4 2 2 3 3" xfId="14245"/>
    <cellStyle name="Normal 58 3 4 2 2 3 4" xfId="8988"/>
    <cellStyle name="Normal 58 3 4 2 2 3 5" xfId="23068"/>
    <cellStyle name="Normal 58 3 4 2 2 4" xfId="7047"/>
    <cellStyle name="Normal 58 3 4 2 2 4 2" xfId="16131"/>
    <cellStyle name="Normal 58 3 4 2 2 4 3" xfId="26135"/>
    <cellStyle name="Normal 58 3 4 2 2 5" xfId="10442"/>
    <cellStyle name="Normal 58 3 4 2 2 5 2" xfId="19269"/>
    <cellStyle name="Normal 58 3 4 2 2 5 3" xfId="29520"/>
    <cellStyle name="Normal 58 3 4 2 2 6" xfId="11887"/>
    <cellStyle name="Normal 58 3 4 2 2 6 2" xfId="24617"/>
    <cellStyle name="Normal 58 3 4 2 2 7" xfId="5525"/>
    <cellStyle name="Normal 58 3 4 2 2 8" xfId="21128"/>
    <cellStyle name="Normal 58 3 4 2 3" xfId="1533"/>
    <cellStyle name="Normal 58 3 4 2 3 2" xfId="3254"/>
    <cellStyle name="Normal 58 3 4 2 3 2 2" xfId="17173"/>
    <cellStyle name="Normal 58 3 4 2 3 2 2 2" xfId="27392"/>
    <cellStyle name="Normal 58 3 4 2 3 2 3" xfId="13594"/>
    <cellStyle name="Normal 58 3 4 2 3 2 4" xfId="8305"/>
    <cellStyle name="Normal 58 3 4 2 3 2 5" xfId="22385"/>
    <cellStyle name="Normal 58 3 4 2 3 3" xfId="4527"/>
    <cellStyle name="Normal 58 3 4 2 3 3 2" xfId="18172"/>
    <cellStyle name="Normal 58 3 4 2 3 3 2 2" xfId="28423"/>
    <cellStyle name="Normal 58 3 4 2 3 3 3" xfId="14593"/>
    <cellStyle name="Normal 58 3 4 2 3 3 4" xfId="9336"/>
    <cellStyle name="Normal 58 3 4 2 3 3 5" xfId="23416"/>
    <cellStyle name="Normal 58 3 4 2 3 4" xfId="6712"/>
    <cellStyle name="Normal 58 3 4 2 3 4 2" xfId="15796"/>
    <cellStyle name="Normal 58 3 4 2 3 4 3" xfId="25800"/>
    <cellStyle name="Normal 58 3 4 2 3 5" xfId="10790"/>
    <cellStyle name="Normal 58 3 4 2 3 5 2" xfId="19617"/>
    <cellStyle name="Normal 58 3 4 2 3 5 3" xfId="29868"/>
    <cellStyle name="Normal 58 3 4 2 3 6" xfId="12236"/>
    <cellStyle name="Normal 58 3 4 2 3 6 2" xfId="24991"/>
    <cellStyle name="Normal 58 3 4 2 3 7" xfId="5899"/>
    <cellStyle name="Normal 58 3 4 2 3 8" xfId="20793"/>
    <cellStyle name="Normal 58 3 4 2 4" xfId="2022"/>
    <cellStyle name="Normal 58 3 4 2 4 2" xfId="3619"/>
    <cellStyle name="Normal 58 3 4 2 4 2 2" xfId="18537"/>
    <cellStyle name="Normal 58 3 4 2 4 2 2 2" xfId="28788"/>
    <cellStyle name="Normal 58 3 4 2 4 2 3" xfId="14958"/>
    <cellStyle name="Normal 58 3 4 2 4 2 4" xfId="9701"/>
    <cellStyle name="Normal 58 3 4 2 4 2 5" xfId="23781"/>
    <cellStyle name="Normal 58 3 4 2 4 3" xfId="11155"/>
    <cellStyle name="Normal 58 3 4 2 4 3 2" xfId="19982"/>
    <cellStyle name="Normal 58 3 4 2 4 3 3" xfId="30233"/>
    <cellStyle name="Normal 58 3 4 2 4 4" xfId="12601"/>
    <cellStyle name="Normal 58 3 4 2 4 4 2" xfId="26683"/>
    <cellStyle name="Normal 58 3 4 2 4 5" xfId="7596"/>
    <cellStyle name="Normal 58 3 4 2 4 6" xfId="21676"/>
    <cellStyle name="Normal 58 3 4 2 5" xfId="2576"/>
    <cellStyle name="Normal 58 3 4 2 5 2" xfId="17494"/>
    <cellStyle name="Normal 58 3 4 2 5 2 2" xfId="27745"/>
    <cellStyle name="Normal 58 3 4 2 5 3" xfId="13915"/>
    <cellStyle name="Normal 58 3 4 2 5 4" xfId="8658"/>
    <cellStyle name="Normal 58 3 4 2 5 5" xfId="22738"/>
    <cellStyle name="Normal 58 3 4 2 6" xfId="6219"/>
    <cellStyle name="Normal 58 3 4 2 6 2" xfId="15305"/>
    <cellStyle name="Normal 58 3 4 2 6 3" xfId="25309"/>
    <cellStyle name="Normal 58 3 4 2 7" xfId="10112"/>
    <cellStyle name="Normal 58 3 4 2 7 2" xfId="18939"/>
    <cellStyle name="Normal 58 3 4 2 7 3" xfId="29190"/>
    <cellStyle name="Normal 58 3 4 2 8" xfId="11556"/>
    <cellStyle name="Normal 58 3 4 2 8 2" xfId="24282"/>
    <cellStyle name="Normal 58 3 4 2 9" xfId="5190"/>
    <cellStyle name="Normal 58 3 4 2_Degree data" xfId="2150"/>
    <cellStyle name="Normal 58 3 4 3" xfId="1175"/>
    <cellStyle name="Normal 58 3 4 3 2" xfId="2905"/>
    <cellStyle name="Normal 58 3 4 3 2 2" xfId="16405"/>
    <cellStyle name="Normal 58 3 4 3 2 2 2" xfId="26478"/>
    <cellStyle name="Normal 58 3 4 3 2 3" xfId="12804"/>
    <cellStyle name="Normal 58 3 4 3 2 4" xfId="7391"/>
    <cellStyle name="Normal 58 3 4 3 2 5" xfId="21471"/>
    <cellStyle name="Normal 58 3 4 3 3" xfId="4177"/>
    <cellStyle name="Normal 58 3 4 3 3 2" xfId="17823"/>
    <cellStyle name="Normal 58 3 4 3 3 2 2" xfId="28074"/>
    <cellStyle name="Normal 58 3 4 3 3 3" xfId="14244"/>
    <cellStyle name="Normal 58 3 4 3 3 4" xfId="8987"/>
    <cellStyle name="Normal 58 3 4 3 3 5" xfId="23067"/>
    <cellStyle name="Normal 58 3 4 3 4" xfId="6507"/>
    <cellStyle name="Normal 58 3 4 3 4 2" xfId="15591"/>
    <cellStyle name="Normal 58 3 4 3 4 3" xfId="25595"/>
    <cellStyle name="Normal 58 3 4 3 5" xfId="10441"/>
    <cellStyle name="Normal 58 3 4 3 5 2" xfId="19268"/>
    <cellStyle name="Normal 58 3 4 3 5 3" xfId="29519"/>
    <cellStyle name="Normal 58 3 4 3 6" xfId="11886"/>
    <cellStyle name="Normal 58 3 4 3 6 2" xfId="24077"/>
    <cellStyle name="Normal 58 3 4 3 7" xfId="4985"/>
    <cellStyle name="Normal 58 3 4 3 8" xfId="20588"/>
    <cellStyle name="Normal 58 3 4 4" xfId="1532"/>
    <cellStyle name="Normal 58 3 4 4 2" xfId="3253"/>
    <cellStyle name="Normal 58 3 4 4 2 2" xfId="16798"/>
    <cellStyle name="Normal 58 3 4 4 2 2 2" xfId="27017"/>
    <cellStyle name="Normal 58 3 4 4 2 3" xfId="13220"/>
    <cellStyle name="Normal 58 3 4 4 2 4" xfId="7930"/>
    <cellStyle name="Normal 58 3 4 4 2 5" xfId="22010"/>
    <cellStyle name="Normal 58 3 4 4 3" xfId="4526"/>
    <cellStyle name="Normal 58 3 4 4 3 2" xfId="18171"/>
    <cellStyle name="Normal 58 3 4 4 3 2 2" xfId="28422"/>
    <cellStyle name="Normal 58 3 4 4 3 3" xfId="14592"/>
    <cellStyle name="Normal 58 3 4 4 3 4" xfId="9335"/>
    <cellStyle name="Normal 58 3 4 4 3 5" xfId="23415"/>
    <cellStyle name="Normal 58 3 4 4 4" xfId="7046"/>
    <cellStyle name="Normal 58 3 4 4 4 2" xfId="16130"/>
    <cellStyle name="Normal 58 3 4 4 4 3" xfId="26134"/>
    <cellStyle name="Normal 58 3 4 4 5" xfId="10789"/>
    <cellStyle name="Normal 58 3 4 4 5 2" xfId="19616"/>
    <cellStyle name="Normal 58 3 4 4 5 3" xfId="29867"/>
    <cellStyle name="Normal 58 3 4 4 6" xfId="12235"/>
    <cellStyle name="Normal 58 3 4 4 6 2" xfId="24616"/>
    <cellStyle name="Normal 58 3 4 4 7" xfId="5524"/>
    <cellStyle name="Normal 58 3 4 4 8" xfId="21127"/>
    <cellStyle name="Normal 58 3 4 5" xfId="1808"/>
    <cellStyle name="Normal 58 3 4 5 2" xfId="3414"/>
    <cellStyle name="Normal 58 3 4 5 2 2" xfId="16968"/>
    <cellStyle name="Normal 58 3 4 5 2 2 2" xfId="27187"/>
    <cellStyle name="Normal 58 3 4 5 2 3" xfId="13389"/>
    <cellStyle name="Normal 58 3 4 5 2 4" xfId="8100"/>
    <cellStyle name="Normal 58 3 4 5 2 5" xfId="22180"/>
    <cellStyle name="Normal 58 3 4 5 3" xfId="4627"/>
    <cellStyle name="Normal 58 3 4 5 3 2" xfId="18332"/>
    <cellStyle name="Normal 58 3 4 5 3 2 2" xfId="28583"/>
    <cellStyle name="Normal 58 3 4 5 3 3" xfId="14753"/>
    <cellStyle name="Normal 58 3 4 5 3 4" xfId="9496"/>
    <cellStyle name="Normal 58 3 4 5 3 5" xfId="23576"/>
    <cellStyle name="Normal 58 3 4 5 4" xfId="6393"/>
    <cellStyle name="Normal 58 3 4 5 4 2" xfId="15479"/>
    <cellStyle name="Normal 58 3 4 5 4 3" xfId="25483"/>
    <cellStyle name="Normal 58 3 4 5 5" xfId="10950"/>
    <cellStyle name="Normal 58 3 4 5 5 2" xfId="19777"/>
    <cellStyle name="Normal 58 3 4 5 5 3" xfId="30028"/>
    <cellStyle name="Normal 58 3 4 5 6" xfId="12396"/>
    <cellStyle name="Normal 58 3 4 5 6 2" xfId="24786"/>
    <cellStyle name="Normal 58 3 4 5 7" xfId="5694"/>
    <cellStyle name="Normal 58 3 4 5 8" xfId="20476"/>
    <cellStyle name="Normal 58 3 4 6" xfId="2371"/>
    <cellStyle name="Normal 58 3 4 6 2" xfId="16322"/>
    <cellStyle name="Normal 58 3 4 6 2 2" xfId="26366"/>
    <cellStyle name="Normal 58 3 4 6 3" xfId="12762"/>
    <cellStyle name="Normal 58 3 4 6 4" xfId="7279"/>
    <cellStyle name="Normal 58 3 4 6 5" xfId="21359"/>
    <cellStyle name="Normal 58 3 4 7" xfId="3790"/>
    <cellStyle name="Normal 58 3 4 7 2" xfId="17289"/>
    <cellStyle name="Normal 58 3 4 7 2 2" xfId="27540"/>
    <cellStyle name="Normal 58 3 4 7 3" xfId="13710"/>
    <cellStyle name="Normal 58 3 4 7 4" xfId="8453"/>
    <cellStyle name="Normal 58 3 4 7 5" xfId="22533"/>
    <cellStyle name="Normal 58 3 4 8" xfId="6014"/>
    <cellStyle name="Normal 58 3 4 8 2" xfId="15100"/>
    <cellStyle name="Normal 58 3 4 8 3" xfId="25104"/>
    <cellStyle name="Normal 58 3 4 9" xfId="9907"/>
    <cellStyle name="Normal 58 3 4 9 2" xfId="18734"/>
    <cellStyle name="Normal 58 3 4 9 3" xfId="28985"/>
    <cellStyle name="Normal 58 3 4_Degree data" xfId="2149"/>
    <cellStyle name="Normal 58 3 5" xfId="374"/>
    <cellStyle name="Normal 58 3 5 10" xfId="737"/>
    <cellStyle name="Normal 58 3 5 11" xfId="20197"/>
    <cellStyle name="Normal 58 3 5 2" xfId="1177"/>
    <cellStyle name="Normal 58 3 5 2 2" xfId="2907"/>
    <cellStyle name="Normal 58 3 5 2 2 2" xfId="16800"/>
    <cellStyle name="Normal 58 3 5 2 2 2 2" xfId="27019"/>
    <cellStyle name="Normal 58 3 5 2 2 3" xfId="13222"/>
    <cellStyle name="Normal 58 3 5 2 2 4" xfId="7932"/>
    <cellStyle name="Normal 58 3 5 2 2 5" xfId="22012"/>
    <cellStyle name="Normal 58 3 5 2 3" xfId="4179"/>
    <cellStyle name="Normal 58 3 5 2 3 2" xfId="17825"/>
    <cellStyle name="Normal 58 3 5 2 3 2 2" xfId="28076"/>
    <cellStyle name="Normal 58 3 5 2 3 3" xfId="14246"/>
    <cellStyle name="Normal 58 3 5 2 3 4" xfId="8989"/>
    <cellStyle name="Normal 58 3 5 2 3 5" xfId="23069"/>
    <cellStyle name="Normal 58 3 5 2 4" xfId="7048"/>
    <cellStyle name="Normal 58 3 5 2 4 2" xfId="16132"/>
    <cellStyle name="Normal 58 3 5 2 4 3" xfId="26136"/>
    <cellStyle name="Normal 58 3 5 2 5" xfId="10443"/>
    <cellStyle name="Normal 58 3 5 2 5 2" xfId="19270"/>
    <cellStyle name="Normal 58 3 5 2 5 3" xfId="29521"/>
    <cellStyle name="Normal 58 3 5 2 6" xfId="11888"/>
    <cellStyle name="Normal 58 3 5 2 6 2" xfId="24618"/>
    <cellStyle name="Normal 58 3 5 2 7" xfId="5526"/>
    <cellStyle name="Normal 58 3 5 2 8" xfId="21129"/>
    <cellStyle name="Normal 58 3 5 3" xfId="1534"/>
    <cellStyle name="Normal 58 3 5 3 2" xfId="3255"/>
    <cellStyle name="Normal 58 3 5 3 2 2" xfId="17068"/>
    <cellStyle name="Normal 58 3 5 3 2 2 2" xfId="27287"/>
    <cellStyle name="Normal 58 3 5 3 2 3" xfId="13489"/>
    <cellStyle name="Normal 58 3 5 3 2 4" xfId="8200"/>
    <cellStyle name="Normal 58 3 5 3 2 5" xfId="22280"/>
    <cellStyle name="Normal 58 3 5 3 3" xfId="4528"/>
    <cellStyle name="Normal 58 3 5 3 3 2" xfId="18173"/>
    <cellStyle name="Normal 58 3 5 3 3 2 2" xfId="28424"/>
    <cellStyle name="Normal 58 3 5 3 3 3" xfId="14594"/>
    <cellStyle name="Normal 58 3 5 3 3 4" xfId="9337"/>
    <cellStyle name="Normal 58 3 5 3 3 5" xfId="23417"/>
    <cellStyle name="Normal 58 3 5 3 4" xfId="6607"/>
    <cellStyle name="Normal 58 3 5 3 4 2" xfId="15691"/>
    <cellStyle name="Normal 58 3 5 3 4 3" xfId="25695"/>
    <cellStyle name="Normal 58 3 5 3 5" xfId="10791"/>
    <cellStyle name="Normal 58 3 5 3 5 2" xfId="19618"/>
    <cellStyle name="Normal 58 3 5 3 5 3" xfId="29869"/>
    <cellStyle name="Normal 58 3 5 3 6" xfId="12237"/>
    <cellStyle name="Normal 58 3 5 3 6 2" xfId="24886"/>
    <cellStyle name="Normal 58 3 5 3 7" xfId="5794"/>
    <cellStyle name="Normal 58 3 5 3 8" xfId="20688"/>
    <cellStyle name="Normal 58 3 5 4" xfId="1914"/>
    <cellStyle name="Normal 58 3 5 4 2" xfId="3514"/>
    <cellStyle name="Normal 58 3 5 4 2 2" xfId="18432"/>
    <cellStyle name="Normal 58 3 5 4 2 2 2" xfId="28683"/>
    <cellStyle name="Normal 58 3 5 4 2 3" xfId="14853"/>
    <cellStyle name="Normal 58 3 5 4 2 4" xfId="9596"/>
    <cellStyle name="Normal 58 3 5 4 2 5" xfId="23676"/>
    <cellStyle name="Normal 58 3 5 4 3" xfId="11050"/>
    <cellStyle name="Normal 58 3 5 4 3 2" xfId="19877"/>
    <cellStyle name="Normal 58 3 5 4 3 3" xfId="30128"/>
    <cellStyle name="Normal 58 3 5 4 4" xfId="12496"/>
    <cellStyle name="Normal 58 3 5 4 4 2" xfId="26578"/>
    <cellStyle name="Normal 58 3 5 4 5" xfId="7491"/>
    <cellStyle name="Normal 58 3 5 4 6" xfId="21571"/>
    <cellStyle name="Normal 58 3 5 5" xfId="2471"/>
    <cellStyle name="Normal 58 3 5 5 2" xfId="17389"/>
    <cellStyle name="Normal 58 3 5 5 2 2" xfId="27640"/>
    <cellStyle name="Normal 58 3 5 5 3" xfId="13810"/>
    <cellStyle name="Normal 58 3 5 5 4" xfId="8553"/>
    <cellStyle name="Normal 58 3 5 5 5" xfId="22633"/>
    <cellStyle name="Normal 58 3 5 6" xfId="6114"/>
    <cellStyle name="Normal 58 3 5 6 2" xfId="15200"/>
    <cellStyle name="Normal 58 3 5 6 3" xfId="25204"/>
    <cellStyle name="Normal 58 3 5 7" xfId="10007"/>
    <cellStyle name="Normal 58 3 5 7 2" xfId="18834"/>
    <cellStyle name="Normal 58 3 5 7 3" xfId="29085"/>
    <cellStyle name="Normal 58 3 5 8" xfId="11451"/>
    <cellStyle name="Normal 58 3 5 8 2" xfId="24177"/>
    <cellStyle name="Normal 58 3 5 9" xfId="5085"/>
    <cellStyle name="Normal 58 3 5_Degree data" xfId="2151"/>
    <cellStyle name="Normal 58 3 6" xfId="208"/>
    <cellStyle name="Normal 58 3 6 10" xfId="578"/>
    <cellStyle name="Normal 58 3 6 11" xfId="20536"/>
    <cellStyle name="Normal 58 3 6 2" xfId="1178"/>
    <cellStyle name="Normal 58 3 6 2 2" xfId="2908"/>
    <cellStyle name="Normal 58 3 6 2 2 2" xfId="16801"/>
    <cellStyle name="Normal 58 3 6 2 2 2 2" xfId="27020"/>
    <cellStyle name="Normal 58 3 6 2 2 3" xfId="13223"/>
    <cellStyle name="Normal 58 3 6 2 2 4" xfId="7933"/>
    <cellStyle name="Normal 58 3 6 2 2 5" xfId="22013"/>
    <cellStyle name="Normal 58 3 6 2 3" xfId="4180"/>
    <cellStyle name="Normal 58 3 6 2 3 2" xfId="17826"/>
    <cellStyle name="Normal 58 3 6 2 3 2 2" xfId="28077"/>
    <cellStyle name="Normal 58 3 6 2 3 3" xfId="14247"/>
    <cellStyle name="Normal 58 3 6 2 3 4" xfId="8990"/>
    <cellStyle name="Normal 58 3 6 2 3 5" xfId="23070"/>
    <cellStyle name="Normal 58 3 6 2 4" xfId="7049"/>
    <cellStyle name="Normal 58 3 6 2 4 2" xfId="16133"/>
    <cellStyle name="Normal 58 3 6 2 4 3" xfId="26137"/>
    <cellStyle name="Normal 58 3 6 2 5" xfId="10444"/>
    <cellStyle name="Normal 58 3 6 2 5 2" xfId="19271"/>
    <cellStyle name="Normal 58 3 6 2 5 3" xfId="29522"/>
    <cellStyle name="Normal 58 3 6 2 6" xfId="11889"/>
    <cellStyle name="Normal 58 3 6 2 6 2" xfId="24619"/>
    <cellStyle name="Normal 58 3 6 2 7" xfId="5527"/>
    <cellStyle name="Normal 58 3 6 2 8" xfId="21130"/>
    <cellStyle name="Normal 58 3 6 3" xfId="1535"/>
    <cellStyle name="Normal 58 3 6 3 2" xfId="3256"/>
    <cellStyle name="Normal 58 3 6 3 2 2" xfId="16916"/>
    <cellStyle name="Normal 58 3 6 3 2 2 2" xfId="27135"/>
    <cellStyle name="Normal 58 3 6 3 2 3" xfId="13338"/>
    <cellStyle name="Normal 58 3 6 3 2 4" xfId="8048"/>
    <cellStyle name="Normal 58 3 6 3 2 5" xfId="22128"/>
    <cellStyle name="Normal 58 3 6 3 3" xfId="4529"/>
    <cellStyle name="Normal 58 3 6 3 3 2" xfId="18174"/>
    <cellStyle name="Normal 58 3 6 3 3 2 2" xfId="28425"/>
    <cellStyle name="Normal 58 3 6 3 3 3" xfId="14595"/>
    <cellStyle name="Normal 58 3 6 3 3 4" xfId="9338"/>
    <cellStyle name="Normal 58 3 6 3 3 5" xfId="23418"/>
    <cellStyle name="Normal 58 3 6 3 4" xfId="7153"/>
    <cellStyle name="Normal 58 3 6 3 4 2" xfId="16236"/>
    <cellStyle name="Normal 58 3 6 3 4 3" xfId="26240"/>
    <cellStyle name="Normal 58 3 6 3 5" xfId="10792"/>
    <cellStyle name="Normal 58 3 6 3 5 2" xfId="19619"/>
    <cellStyle name="Normal 58 3 6 3 5 3" xfId="29870"/>
    <cellStyle name="Normal 58 3 6 3 6" xfId="12238"/>
    <cellStyle name="Normal 58 3 6 3 6 2" xfId="24734"/>
    <cellStyle name="Normal 58 3 6 3 7" xfId="5642"/>
    <cellStyle name="Normal 58 3 6 3 8" xfId="21233"/>
    <cellStyle name="Normal 58 3 6 4" xfId="1748"/>
    <cellStyle name="Normal 58 3 6 4 2" xfId="3362"/>
    <cellStyle name="Normal 58 3 6 4 2 2" xfId="18280"/>
    <cellStyle name="Normal 58 3 6 4 2 2 2" xfId="28531"/>
    <cellStyle name="Normal 58 3 6 4 2 3" xfId="14701"/>
    <cellStyle name="Normal 58 3 6 4 2 4" xfId="9444"/>
    <cellStyle name="Normal 58 3 6 4 2 5" xfId="23524"/>
    <cellStyle name="Normal 58 3 6 4 3" xfId="10898"/>
    <cellStyle name="Normal 58 3 6 4 3 2" xfId="19725"/>
    <cellStyle name="Normal 58 3 6 4 3 3" xfId="29976"/>
    <cellStyle name="Normal 58 3 6 4 4" xfId="12344"/>
    <cellStyle name="Normal 58 3 6 4 4 2" xfId="26426"/>
    <cellStyle name="Normal 58 3 6 4 5" xfId="7339"/>
    <cellStyle name="Normal 58 3 6 4 6" xfId="21419"/>
    <cellStyle name="Normal 58 3 6 5" xfId="2319"/>
    <cellStyle name="Normal 58 3 6 5 2" xfId="17235"/>
    <cellStyle name="Normal 58 3 6 5 2 2" xfId="27486"/>
    <cellStyle name="Normal 58 3 6 5 3" xfId="13656"/>
    <cellStyle name="Normal 58 3 6 5 4" xfId="8399"/>
    <cellStyle name="Normal 58 3 6 5 5" xfId="22479"/>
    <cellStyle name="Normal 58 3 6 6" xfId="6455"/>
    <cellStyle name="Normal 58 3 6 6 2" xfId="15539"/>
    <cellStyle name="Normal 58 3 6 6 3" xfId="25543"/>
    <cellStyle name="Normal 58 3 6 7" xfId="9855"/>
    <cellStyle name="Normal 58 3 6 7 2" xfId="18682"/>
    <cellStyle name="Normal 58 3 6 7 3" xfId="28933"/>
    <cellStyle name="Normal 58 3 6 8" xfId="11299"/>
    <cellStyle name="Normal 58 3 6 8 2" xfId="24025"/>
    <cellStyle name="Normal 58 3 6 9" xfId="4933"/>
    <cellStyle name="Normal 58 3 6_Degree data" xfId="2152"/>
    <cellStyle name="Normal 58 3 7" xfId="1167"/>
    <cellStyle name="Normal 58 3 7 2" xfId="2897"/>
    <cellStyle name="Normal 58 3 7 2 2" xfId="16790"/>
    <cellStyle name="Normal 58 3 7 2 2 2" xfId="27009"/>
    <cellStyle name="Normal 58 3 7 2 3" xfId="13212"/>
    <cellStyle name="Normal 58 3 7 2 4" xfId="7922"/>
    <cellStyle name="Normal 58 3 7 2 5" xfId="22002"/>
    <cellStyle name="Normal 58 3 7 3" xfId="4169"/>
    <cellStyle name="Normal 58 3 7 3 2" xfId="17815"/>
    <cellStyle name="Normal 58 3 7 3 2 2" xfId="28066"/>
    <cellStyle name="Normal 58 3 7 3 3" xfId="14236"/>
    <cellStyle name="Normal 58 3 7 3 4" xfId="8979"/>
    <cellStyle name="Normal 58 3 7 3 5" xfId="23059"/>
    <cellStyle name="Normal 58 3 7 4" xfId="7038"/>
    <cellStyle name="Normal 58 3 7 4 2" xfId="16122"/>
    <cellStyle name="Normal 58 3 7 4 3" xfId="26126"/>
    <cellStyle name="Normal 58 3 7 5" xfId="10433"/>
    <cellStyle name="Normal 58 3 7 5 2" xfId="19260"/>
    <cellStyle name="Normal 58 3 7 5 3" xfId="29511"/>
    <cellStyle name="Normal 58 3 7 6" xfId="11878"/>
    <cellStyle name="Normal 58 3 7 6 2" xfId="24608"/>
    <cellStyle name="Normal 58 3 7 7" xfId="5516"/>
    <cellStyle name="Normal 58 3 7 8" xfId="21119"/>
    <cellStyle name="Normal 58 3 8" xfId="1524"/>
    <cellStyle name="Normal 58 3 8 2" xfId="3245"/>
    <cellStyle name="Normal 58 3 8 2 2" xfId="16896"/>
    <cellStyle name="Normal 58 3 8 2 2 2" xfId="27115"/>
    <cellStyle name="Normal 58 3 8 2 3" xfId="13318"/>
    <cellStyle name="Normal 58 3 8 2 4" xfId="8028"/>
    <cellStyle name="Normal 58 3 8 2 5" xfId="22108"/>
    <cellStyle name="Normal 58 3 8 3" xfId="4518"/>
    <cellStyle name="Normal 58 3 8 3 2" xfId="18163"/>
    <cellStyle name="Normal 58 3 8 3 2 2" xfId="28414"/>
    <cellStyle name="Normal 58 3 8 3 3" xfId="14584"/>
    <cellStyle name="Normal 58 3 8 3 4" xfId="9327"/>
    <cellStyle name="Normal 58 3 8 3 5" xfId="23407"/>
    <cellStyle name="Normal 58 3 8 4" xfId="6287"/>
    <cellStyle name="Normal 58 3 8 4 2" xfId="15373"/>
    <cellStyle name="Normal 58 3 8 4 3" xfId="25377"/>
    <cellStyle name="Normal 58 3 8 5" xfId="10781"/>
    <cellStyle name="Normal 58 3 8 5 2" xfId="19608"/>
    <cellStyle name="Normal 58 3 8 5 3" xfId="29859"/>
    <cellStyle name="Normal 58 3 8 6" xfId="12227"/>
    <cellStyle name="Normal 58 3 8 6 2" xfId="24714"/>
    <cellStyle name="Normal 58 3 8 7" xfId="5622"/>
    <cellStyle name="Normal 58 3 8 8" xfId="20370"/>
    <cellStyle name="Normal 58 3 9" xfId="1726"/>
    <cellStyle name="Normal 58 3 9 2" xfId="3342"/>
    <cellStyle name="Normal 58 3 9 2 2" xfId="18260"/>
    <cellStyle name="Normal 58 3 9 2 2 2" xfId="28511"/>
    <cellStyle name="Normal 58 3 9 2 3" xfId="14681"/>
    <cellStyle name="Normal 58 3 9 2 4" xfId="9424"/>
    <cellStyle name="Normal 58 3 9 2 5" xfId="23504"/>
    <cellStyle name="Normal 58 3 9 3" xfId="10878"/>
    <cellStyle name="Normal 58 3 9 3 2" xfId="19705"/>
    <cellStyle name="Normal 58 3 9 3 3" xfId="29956"/>
    <cellStyle name="Normal 58 3 9 4" xfId="12324"/>
    <cellStyle name="Normal 58 3 9 4 2" xfId="26260"/>
    <cellStyle name="Normal 58 3 9 5" xfId="7173"/>
    <cellStyle name="Normal 58 3 9 6" xfId="21253"/>
    <cellStyle name="Normal 58 3_Degree data" xfId="2141"/>
    <cellStyle name="Normal 58 4" xfId="144"/>
    <cellStyle name="Normal 58 4 10" xfId="2294"/>
    <cellStyle name="Normal 58 4 10 2" xfId="9830"/>
    <cellStyle name="Normal 58 4 10 2 2" xfId="18657"/>
    <cellStyle name="Normal 58 4 10 2 3" xfId="28908"/>
    <cellStyle name="Normal 58 4 10 3" xfId="11274"/>
    <cellStyle name="Normal 58 4 10 3 2" xfId="27461"/>
    <cellStyle name="Normal 58 4 10 4" xfId="8374"/>
    <cellStyle name="Normal 58 4 10 5" xfId="22454"/>
    <cellStyle name="Normal 58 4 11" xfId="2261"/>
    <cellStyle name="Normal 58 4 11 2" xfId="15066"/>
    <cellStyle name="Normal 58 4 11 3" xfId="5980"/>
    <cellStyle name="Normal 58 4 11 4" xfId="25070"/>
    <cellStyle name="Normal 58 4 12" xfId="9800"/>
    <cellStyle name="Normal 58 4 12 2" xfId="18627"/>
    <cellStyle name="Normal 58 4 12 3" xfId="28878"/>
    <cellStyle name="Normal 58 4 13" xfId="11241"/>
    <cellStyle name="Normal 58 4 13 2" xfId="23871"/>
    <cellStyle name="Normal 58 4 14" xfId="4779"/>
    <cellStyle name="Normal 58 4 15" xfId="553"/>
    <cellStyle name="Normal 58 4 16" xfId="20063"/>
    <cellStyle name="Normal 58 4 2" xfId="296"/>
    <cellStyle name="Normal 58 4 2 10" xfId="9932"/>
    <cellStyle name="Normal 58 4 2 10 2" xfId="18759"/>
    <cellStyle name="Normal 58 4 2 10 3" xfId="29010"/>
    <cellStyle name="Normal 58 4 2 11" xfId="11376"/>
    <cellStyle name="Normal 58 4 2 11 2" xfId="23885"/>
    <cellStyle name="Normal 58 4 2 12" xfId="4793"/>
    <cellStyle name="Normal 58 4 2 13" xfId="661"/>
    <cellStyle name="Normal 58 4 2 14" xfId="20122"/>
    <cellStyle name="Normal 58 4 2 2" xfId="506"/>
    <cellStyle name="Normal 58 4 2 2 10" xfId="4897"/>
    <cellStyle name="Normal 58 4 2 2 11" xfId="868"/>
    <cellStyle name="Normal 58 4 2 2 12" xfId="20326"/>
    <cellStyle name="Normal 58 4 2 2 2" xfId="1181"/>
    <cellStyle name="Normal 58 4 2 2 2 2" xfId="2911"/>
    <cellStyle name="Normal 58 4 2 2 2 2 2" xfId="16497"/>
    <cellStyle name="Normal 58 4 2 2 2 2 2 2" xfId="26707"/>
    <cellStyle name="Normal 58 4 2 2 2 2 3" xfId="12919"/>
    <cellStyle name="Normal 58 4 2 2 2 2 4" xfId="7620"/>
    <cellStyle name="Normal 58 4 2 2 2 2 5" xfId="21700"/>
    <cellStyle name="Normal 58 4 2 2 2 3" xfId="4183"/>
    <cellStyle name="Normal 58 4 2 2 2 3 2" xfId="17829"/>
    <cellStyle name="Normal 58 4 2 2 2 3 2 2" xfId="28080"/>
    <cellStyle name="Normal 58 4 2 2 2 3 3" xfId="14250"/>
    <cellStyle name="Normal 58 4 2 2 2 3 4" xfId="8993"/>
    <cellStyle name="Normal 58 4 2 2 2 3 5" xfId="23073"/>
    <cellStyle name="Normal 58 4 2 2 2 4" xfId="6736"/>
    <cellStyle name="Normal 58 4 2 2 2 4 2" xfId="15820"/>
    <cellStyle name="Normal 58 4 2 2 2 4 3" xfId="25824"/>
    <cellStyle name="Normal 58 4 2 2 2 5" xfId="10447"/>
    <cellStyle name="Normal 58 4 2 2 2 5 2" xfId="19274"/>
    <cellStyle name="Normal 58 4 2 2 2 5 3" xfId="29525"/>
    <cellStyle name="Normal 58 4 2 2 2 6" xfId="11892"/>
    <cellStyle name="Normal 58 4 2 2 2 6 2" xfId="24306"/>
    <cellStyle name="Normal 58 4 2 2 2 7" xfId="5214"/>
    <cellStyle name="Normal 58 4 2 2 2 8" xfId="20817"/>
    <cellStyle name="Normal 58 4 2 2 3" xfId="1538"/>
    <cellStyle name="Normal 58 4 2 2 3 2" xfId="3259"/>
    <cellStyle name="Normal 58 4 2 2 3 2 2" xfId="16804"/>
    <cellStyle name="Normal 58 4 2 2 3 2 2 2" xfId="27023"/>
    <cellStyle name="Normal 58 4 2 2 3 2 3" xfId="13226"/>
    <cellStyle name="Normal 58 4 2 2 3 2 4" xfId="7936"/>
    <cellStyle name="Normal 58 4 2 2 3 2 5" xfId="22016"/>
    <cellStyle name="Normal 58 4 2 2 3 3" xfId="4532"/>
    <cellStyle name="Normal 58 4 2 2 3 3 2" xfId="18177"/>
    <cellStyle name="Normal 58 4 2 2 3 3 2 2" xfId="28428"/>
    <cellStyle name="Normal 58 4 2 2 3 3 3" xfId="14598"/>
    <cellStyle name="Normal 58 4 2 2 3 3 4" xfId="9341"/>
    <cellStyle name="Normal 58 4 2 2 3 3 5" xfId="23421"/>
    <cellStyle name="Normal 58 4 2 2 3 4" xfId="7052"/>
    <cellStyle name="Normal 58 4 2 2 3 4 2" xfId="16136"/>
    <cellStyle name="Normal 58 4 2 2 3 4 3" xfId="26140"/>
    <cellStyle name="Normal 58 4 2 2 3 5" xfId="10795"/>
    <cellStyle name="Normal 58 4 2 2 3 5 2" xfId="19622"/>
    <cellStyle name="Normal 58 4 2 2 3 5 3" xfId="29873"/>
    <cellStyle name="Normal 58 4 2 2 3 6" xfId="12241"/>
    <cellStyle name="Normal 58 4 2 2 3 6 2" xfId="24622"/>
    <cellStyle name="Normal 58 4 2 2 3 7" xfId="5530"/>
    <cellStyle name="Normal 58 4 2 2 3 8" xfId="21133"/>
    <cellStyle name="Normal 58 4 2 2 4" xfId="2046"/>
    <cellStyle name="Normal 58 4 2 2 4 2" xfId="3643"/>
    <cellStyle name="Normal 58 4 2 2 4 2 2" xfId="17197"/>
    <cellStyle name="Normal 58 4 2 2 4 2 2 2" xfId="27416"/>
    <cellStyle name="Normal 58 4 2 2 4 2 3" xfId="13618"/>
    <cellStyle name="Normal 58 4 2 2 4 2 4" xfId="8329"/>
    <cellStyle name="Normal 58 4 2 2 4 2 5" xfId="22409"/>
    <cellStyle name="Normal 58 4 2 2 4 3" xfId="4719"/>
    <cellStyle name="Normal 58 4 2 2 4 3 2" xfId="18561"/>
    <cellStyle name="Normal 58 4 2 2 4 3 2 2" xfId="28812"/>
    <cellStyle name="Normal 58 4 2 2 4 3 3" xfId="14982"/>
    <cellStyle name="Normal 58 4 2 2 4 3 4" xfId="9725"/>
    <cellStyle name="Normal 58 4 2 2 4 3 5" xfId="23805"/>
    <cellStyle name="Normal 58 4 2 2 4 4" xfId="6417"/>
    <cellStyle name="Normal 58 4 2 2 4 4 2" xfId="15503"/>
    <cellStyle name="Normal 58 4 2 2 4 4 3" xfId="25507"/>
    <cellStyle name="Normal 58 4 2 2 4 5" xfId="11179"/>
    <cellStyle name="Normal 58 4 2 2 4 5 2" xfId="20006"/>
    <cellStyle name="Normal 58 4 2 2 4 5 3" xfId="30257"/>
    <cellStyle name="Normal 58 4 2 2 4 6" xfId="12625"/>
    <cellStyle name="Normal 58 4 2 2 4 6 2" xfId="25015"/>
    <cellStyle name="Normal 58 4 2 2 4 7" xfId="5923"/>
    <cellStyle name="Normal 58 4 2 2 4 8" xfId="20500"/>
    <cellStyle name="Normal 58 4 2 2 5" xfId="2600"/>
    <cellStyle name="Normal 58 4 2 2 5 2" xfId="16346"/>
    <cellStyle name="Normal 58 4 2 2 5 2 2" xfId="26390"/>
    <cellStyle name="Normal 58 4 2 2 5 3" xfId="12674"/>
    <cellStyle name="Normal 58 4 2 2 5 4" xfId="7303"/>
    <cellStyle name="Normal 58 4 2 2 5 5" xfId="21383"/>
    <cellStyle name="Normal 58 4 2 2 6" xfId="3881"/>
    <cellStyle name="Normal 58 4 2 2 6 2" xfId="17518"/>
    <cellStyle name="Normal 58 4 2 2 6 2 2" xfId="27769"/>
    <cellStyle name="Normal 58 4 2 2 6 3" xfId="13939"/>
    <cellStyle name="Normal 58 4 2 2 6 4" xfId="8682"/>
    <cellStyle name="Normal 58 4 2 2 6 5" xfId="22762"/>
    <cellStyle name="Normal 58 4 2 2 7" xfId="6243"/>
    <cellStyle name="Normal 58 4 2 2 7 2" xfId="15329"/>
    <cellStyle name="Normal 58 4 2 2 7 3" xfId="25333"/>
    <cellStyle name="Normal 58 4 2 2 8" xfId="10136"/>
    <cellStyle name="Normal 58 4 2 2 8 2" xfId="18963"/>
    <cellStyle name="Normal 58 4 2 2 8 3" xfId="29214"/>
    <cellStyle name="Normal 58 4 2 2 9" xfId="11580"/>
    <cellStyle name="Normal 58 4 2 2 9 2" xfId="23989"/>
    <cellStyle name="Normal 58 4 2 2_Degree data" xfId="2155"/>
    <cellStyle name="Normal 58 4 2 3" xfId="399"/>
    <cellStyle name="Normal 58 4 2 3 10" xfId="762"/>
    <cellStyle name="Normal 58 4 2 3 11" xfId="20222"/>
    <cellStyle name="Normal 58 4 2 3 2" xfId="1182"/>
    <cellStyle name="Normal 58 4 2 3 2 2" xfId="2912"/>
    <cellStyle name="Normal 58 4 2 3 2 2 2" xfId="16805"/>
    <cellStyle name="Normal 58 4 2 3 2 2 2 2" xfId="27024"/>
    <cellStyle name="Normal 58 4 2 3 2 2 3" xfId="13227"/>
    <cellStyle name="Normal 58 4 2 3 2 2 4" xfId="7937"/>
    <cellStyle name="Normal 58 4 2 3 2 2 5" xfId="22017"/>
    <cellStyle name="Normal 58 4 2 3 2 3" xfId="4184"/>
    <cellStyle name="Normal 58 4 2 3 2 3 2" xfId="17830"/>
    <cellStyle name="Normal 58 4 2 3 2 3 2 2" xfId="28081"/>
    <cellStyle name="Normal 58 4 2 3 2 3 3" xfId="14251"/>
    <cellStyle name="Normal 58 4 2 3 2 3 4" xfId="8994"/>
    <cellStyle name="Normal 58 4 2 3 2 3 5" xfId="23074"/>
    <cellStyle name="Normal 58 4 2 3 2 4" xfId="7053"/>
    <cellStyle name="Normal 58 4 2 3 2 4 2" xfId="16137"/>
    <cellStyle name="Normal 58 4 2 3 2 4 3" xfId="26141"/>
    <cellStyle name="Normal 58 4 2 3 2 5" xfId="10448"/>
    <cellStyle name="Normal 58 4 2 3 2 5 2" xfId="19275"/>
    <cellStyle name="Normal 58 4 2 3 2 5 3" xfId="29526"/>
    <cellStyle name="Normal 58 4 2 3 2 6" xfId="11893"/>
    <cellStyle name="Normal 58 4 2 3 2 6 2" xfId="24623"/>
    <cellStyle name="Normal 58 4 2 3 2 7" xfId="5531"/>
    <cellStyle name="Normal 58 4 2 3 2 8" xfId="21134"/>
    <cellStyle name="Normal 58 4 2 3 3" xfId="1539"/>
    <cellStyle name="Normal 58 4 2 3 3 2" xfId="3260"/>
    <cellStyle name="Normal 58 4 2 3 3 2 2" xfId="17093"/>
    <cellStyle name="Normal 58 4 2 3 3 2 2 2" xfId="27312"/>
    <cellStyle name="Normal 58 4 2 3 3 2 3" xfId="13514"/>
    <cellStyle name="Normal 58 4 2 3 3 2 4" xfId="8225"/>
    <cellStyle name="Normal 58 4 2 3 3 2 5" xfId="22305"/>
    <cellStyle name="Normal 58 4 2 3 3 3" xfId="4533"/>
    <cellStyle name="Normal 58 4 2 3 3 3 2" xfId="18178"/>
    <cellStyle name="Normal 58 4 2 3 3 3 2 2" xfId="28429"/>
    <cellStyle name="Normal 58 4 2 3 3 3 3" xfId="14599"/>
    <cellStyle name="Normal 58 4 2 3 3 3 4" xfId="9342"/>
    <cellStyle name="Normal 58 4 2 3 3 3 5" xfId="23422"/>
    <cellStyle name="Normal 58 4 2 3 3 4" xfId="6632"/>
    <cellStyle name="Normal 58 4 2 3 3 4 2" xfId="15716"/>
    <cellStyle name="Normal 58 4 2 3 3 4 3" xfId="25720"/>
    <cellStyle name="Normal 58 4 2 3 3 5" xfId="10796"/>
    <cellStyle name="Normal 58 4 2 3 3 5 2" xfId="19623"/>
    <cellStyle name="Normal 58 4 2 3 3 5 3" xfId="29874"/>
    <cellStyle name="Normal 58 4 2 3 3 6" xfId="12242"/>
    <cellStyle name="Normal 58 4 2 3 3 6 2" xfId="24911"/>
    <cellStyle name="Normal 58 4 2 3 3 7" xfId="5819"/>
    <cellStyle name="Normal 58 4 2 3 3 8" xfId="20713"/>
    <cellStyle name="Normal 58 4 2 3 4" xfId="1939"/>
    <cellStyle name="Normal 58 4 2 3 4 2" xfId="3539"/>
    <cellStyle name="Normal 58 4 2 3 4 2 2" xfId="18457"/>
    <cellStyle name="Normal 58 4 2 3 4 2 2 2" xfId="28708"/>
    <cellStyle name="Normal 58 4 2 3 4 2 3" xfId="14878"/>
    <cellStyle name="Normal 58 4 2 3 4 2 4" xfId="9621"/>
    <cellStyle name="Normal 58 4 2 3 4 2 5" xfId="23701"/>
    <cellStyle name="Normal 58 4 2 3 4 3" xfId="11075"/>
    <cellStyle name="Normal 58 4 2 3 4 3 2" xfId="19902"/>
    <cellStyle name="Normal 58 4 2 3 4 3 3" xfId="30153"/>
    <cellStyle name="Normal 58 4 2 3 4 4" xfId="12521"/>
    <cellStyle name="Normal 58 4 2 3 4 4 2" xfId="26603"/>
    <cellStyle name="Normal 58 4 2 3 4 5" xfId="7516"/>
    <cellStyle name="Normal 58 4 2 3 4 6" xfId="21596"/>
    <cellStyle name="Normal 58 4 2 3 5" xfId="2496"/>
    <cellStyle name="Normal 58 4 2 3 5 2" xfId="17414"/>
    <cellStyle name="Normal 58 4 2 3 5 2 2" xfId="27665"/>
    <cellStyle name="Normal 58 4 2 3 5 3" xfId="13835"/>
    <cellStyle name="Normal 58 4 2 3 5 4" xfId="8578"/>
    <cellStyle name="Normal 58 4 2 3 5 5" xfId="22658"/>
    <cellStyle name="Normal 58 4 2 3 6" xfId="6139"/>
    <cellStyle name="Normal 58 4 2 3 6 2" xfId="15225"/>
    <cellStyle name="Normal 58 4 2 3 6 3" xfId="25229"/>
    <cellStyle name="Normal 58 4 2 3 7" xfId="10032"/>
    <cellStyle name="Normal 58 4 2 3 7 2" xfId="18859"/>
    <cellStyle name="Normal 58 4 2 3 7 3" xfId="29110"/>
    <cellStyle name="Normal 58 4 2 3 8" xfId="11476"/>
    <cellStyle name="Normal 58 4 2 3 8 2" xfId="24202"/>
    <cellStyle name="Normal 58 4 2 3 9" xfId="5110"/>
    <cellStyle name="Normal 58 4 2 3_Degree data" xfId="2156"/>
    <cellStyle name="Normal 58 4 2 4" xfId="1180"/>
    <cellStyle name="Normal 58 4 2 4 2" xfId="2910"/>
    <cellStyle name="Normal 58 4 2 4 2 2" xfId="16430"/>
    <cellStyle name="Normal 58 4 2 4 2 2 2" xfId="26503"/>
    <cellStyle name="Normal 58 4 2 4 2 3" xfId="12883"/>
    <cellStyle name="Normal 58 4 2 4 2 4" xfId="7416"/>
    <cellStyle name="Normal 58 4 2 4 2 5" xfId="21496"/>
    <cellStyle name="Normal 58 4 2 4 3" xfId="4182"/>
    <cellStyle name="Normal 58 4 2 4 3 2" xfId="17828"/>
    <cellStyle name="Normal 58 4 2 4 3 2 2" xfId="28079"/>
    <cellStyle name="Normal 58 4 2 4 3 3" xfId="14249"/>
    <cellStyle name="Normal 58 4 2 4 3 4" xfId="8992"/>
    <cellStyle name="Normal 58 4 2 4 3 5" xfId="23072"/>
    <cellStyle name="Normal 58 4 2 4 4" xfId="6532"/>
    <cellStyle name="Normal 58 4 2 4 4 2" xfId="15616"/>
    <cellStyle name="Normal 58 4 2 4 4 3" xfId="25620"/>
    <cellStyle name="Normal 58 4 2 4 5" xfId="10446"/>
    <cellStyle name="Normal 58 4 2 4 5 2" xfId="19273"/>
    <cellStyle name="Normal 58 4 2 4 5 3" xfId="29524"/>
    <cellStyle name="Normal 58 4 2 4 6" xfId="11891"/>
    <cellStyle name="Normal 58 4 2 4 6 2" xfId="24102"/>
    <cellStyle name="Normal 58 4 2 4 7" xfId="5010"/>
    <cellStyle name="Normal 58 4 2 4 8" xfId="20613"/>
    <cellStyle name="Normal 58 4 2 5" xfId="1537"/>
    <cellStyle name="Normal 58 4 2 5 2" xfId="3258"/>
    <cellStyle name="Normal 58 4 2 5 2 2" xfId="16803"/>
    <cellStyle name="Normal 58 4 2 5 2 2 2" xfId="27022"/>
    <cellStyle name="Normal 58 4 2 5 2 3" xfId="13225"/>
    <cellStyle name="Normal 58 4 2 5 2 4" xfId="7935"/>
    <cellStyle name="Normal 58 4 2 5 2 5" xfId="22015"/>
    <cellStyle name="Normal 58 4 2 5 3" xfId="4531"/>
    <cellStyle name="Normal 58 4 2 5 3 2" xfId="18176"/>
    <cellStyle name="Normal 58 4 2 5 3 2 2" xfId="28427"/>
    <cellStyle name="Normal 58 4 2 5 3 3" xfId="14597"/>
    <cellStyle name="Normal 58 4 2 5 3 4" xfId="9340"/>
    <cellStyle name="Normal 58 4 2 5 3 5" xfId="23420"/>
    <cellStyle name="Normal 58 4 2 5 4" xfId="7051"/>
    <cellStyle name="Normal 58 4 2 5 4 2" xfId="16135"/>
    <cellStyle name="Normal 58 4 2 5 4 3" xfId="26139"/>
    <cellStyle name="Normal 58 4 2 5 5" xfId="10794"/>
    <cellStyle name="Normal 58 4 2 5 5 2" xfId="19621"/>
    <cellStyle name="Normal 58 4 2 5 5 3" xfId="29872"/>
    <cellStyle name="Normal 58 4 2 5 6" xfId="12240"/>
    <cellStyle name="Normal 58 4 2 5 6 2" xfId="24621"/>
    <cellStyle name="Normal 58 4 2 5 7" xfId="5529"/>
    <cellStyle name="Normal 58 4 2 5 8" xfId="21132"/>
    <cellStyle name="Normal 58 4 2 6" xfId="1836"/>
    <cellStyle name="Normal 58 4 2 6 2" xfId="3439"/>
    <cellStyle name="Normal 58 4 2 6 2 2" xfId="16993"/>
    <cellStyle name="Normal 58 4 2 6 2 2 2" xfId="27212"/>
    <cellStyle name="Normal 58 4 2 6 2 3" xfId="13414"/>
    <cellStyle name="Normal 58 4 2 6 2 4" xfId="8125"/>
    <cellStyle name="Normal 58 4 2 6 2 5" xfId="22205"/>
    <cellStyle name="Normal 58 4 2 6 3" xfId="4652"/>
    <cellStyle name="Normal 58 4 2 6 3 2" xfId="18357"/>
    <cellStyle name="Normal 58 4 2 6 3 2 2" xfId="28608"/>
    <cellStyle name="Normal 58 4 2 6 3 3" xfId="14778"/>
    <cellStyle name="Normal 58 4 2 6 3 4" xfId="9521"/>
    <cellStyle name="Normal 58 4 2 6 3 5" xfId="23601"/>
    <cellStyle name="Normal 58 4 2 6 4" xfId="6312"/>
    <cellStyle name="Normal 58 4 2 6 4 2" xfId="15398"/>
    <cellStyle name="Normal 58 4 2 6 4 3" xfId="25402"/>
    <cellStyle name="Normal 58 4 2 6 5" xfId="10975"/>
    <cellStyle name="Normal 58 4 2 6 5 2" xfId="19802"/>
    <cellStyle name="Normal 58 4 2 6 5 3" xfId="30053"/>
    <cellStyle name="Normal 58 4 2 6 6" xfId="12421"/>
    <cellStyle name="Normal 58 4 2 6 6 2" xfId="24811"/>
    <cellStyle name="Normal 58 4 2 6 7" xfId="5719"/>
    <cellStyle name="Normal 58 4 2 6 8" xfId="20395"/>
    <cellStyle name="Normal 58 4 2 7" xfId="2396"/>
    <cellStyle name="Normal 58 4 2 7 2" xfId="16247"/>
    <cellStyle name="Normal 58 4 2 7 2 2" xfId="26286"/>
    <cellStyle name="Normal 58 4 2 7 3" xfId="12888"/>
    <cellStyle name="Normal 58 4 2 7 4" xfId="7199"/>
    <cellStyle name="Normal 58 4 2 7 5" xfId="21279"/>
    <cellStyle name="Normal 58 4 2 8" xfId="3814"/>
    <cellStyle name="Normal 58 4 2 8 2" xfId="17314"/>
    <cellStyle name="Normal 58 4 2 8 2 2" xfId="27565"/>
    <cellStyle name="Normal 58 4 2 8 3" xfId="13735"/>
    <cellStyle name="Normal 58 4 2 8 4" xfId="8478"/>
    <cellStyle name="Normal 58 4 2 8 5" xfId="22558"/>
    <cellStyle name="Normal 58 4 2 9" xfId="6039"/>
    <cellStyle name="Normal 58 4 2 9 2" xfId="15125"/>
    <cellStyle name="Normal 58 4 2 9 3" xfId="25129"/>
    <cellStyle name="Normal 58 4 2_Degree data" xfId="2154"/>
    <cellStyle name="Normal 58 4 3" xfId="341"/>
    <cellStyle name="Normal 58 4 3 10" xfId="11419"/>
    <cellStyle name="Normal 58 4 3 10 2" xfId="23928"/>
    <cellStyle name="Normal 58 4 3 11" xfId="4836"/>
    <cellStyle name="Normal 58 4 3 12" xfId="705"/>
    <cellStyle name="Normal 58 4 3 13" xfId="20165"/>
    <cellStyle name="Normal 58 4 3 2" xfId="443"/>
    <cellStyle name="Normal 58 4 3 2 10" xfId="806"/>
    <cellStyle name="Normal 58 4 3 2 11" xfId="20265"/>
    <cellStyle name="Normal 58 4 3 2 2" xfId="1184"/>
    <cellStyle name="Normal 58 4 3 2 2 2" xfId="2914"/>
    <cellStyle name="Normal 58 4 3 2 2 2 2" xfId="16807"/>
    <cellStyle name="Normal 58 4 3 2 2 2 2 2" xfId="27026"/>
    <cellStyle name="Normal 58 4 3 2 2 2 3" xfId="13229"/>
    <cellStyle name="Normal 58 4 3 2 2 2 4" xfId="7939"/>
    <cellStyle name="Normal 58 4 3 2 2 2 5" xfId="22019"/>
    <cellStyle name="Normal 58 4 3 2 2 3" xfId="4186"/>
    <cellStyle name="Normal 58 4 3 2 2 3 2" xfId="17832"/>
    <cellStyle name="Normal 58 4 3 2 2 3 2 2" xfId="28083"/>
    <cellStyle name="Normal 58 4 3 2 2 3 3" xfId="14253"/>
    <cellStyle name="Normal 58 4 3 2 2 3 4" xfId="8996"/>
    <cellStyle name="Normal 58 4 3 2 2 3 5" xfId="23076"/>
    <cellStyle name="Normal 58 4 3 2 2 4" xfId="7055"/>
    <cellStyle name="Normal 58 4 3 2 2 4 2" xfId="16139"/>
    <cellStyle name="Normal 58 4 3 2 2 4 3" xfId="26143"/>
    <cellStyle name="Normal 58 4 3 2 2 5" xfId="10450"/>
    <cellStyle name="Normal 58 4 3 2 2 5 2" xfId="19277"/>
    <cellStyle name="Normal 58 4 3 2 2 5 3" xfId="29528"/>
    <cellStyle name="Normal 58 4 3 2 2 6" xfId="11895"/>
    <cellStyle name="Normal 58 4 3 2 2 6 2" xfId="24625"/>
    <cellStyle name="Normal 58 4 3 2 2 7" xfId="5533"/>
    <cellStyle name="Normal 58 4 3 2 2 8" xfId="21136"/>
    <cellStyle name="Normal 58 4 3 2 3" xfId="1541"/>
    <cellStyle name="Normal 58 4 3 2 3 2" xfId="3262"/>
    <cellStyle name="Normal 58 4 3 2 3 2 2" xfId="17136"/>
    <cellStyle name="Normal 58 4 3 2 3 2 2 2" xfId="27355"/>
    <cellStyle name="Normal 58 4 3 2 3 2 3" xfId="13557"/>
    <cellStyle name="Normal 58 4 3 2 3 2 4" xfId="8268"/>
    <cellStyle name="Normal 58 4 3 2 3 2 5" xfId="22348"/>
    <cellStyle name="Normal 58 4 3 2 3 3" xfId="4535"/>
    <cellStyle name="Normal 58 4 3 2 3 3 2" xfId="18180"/>
    <cellStyle name="Normal 58 4 3 2 3 3 2 2" xfId="28431"/>
    <cellStyle name="Normal 58 4 3 2 3 3 3" xfId="14601"/>
    <cellStyle name="Normal 58 4 3 2 3 3 4" xfId="9344"/>
    <cellStyle name="Normal 58 4 3 2 3 3 5" xfId="23424"/>
    <cellStyle name="Normal 58 4 3 2 3 4" xfId="6675"/>
    <cellStyle name="Normal 58 4 3 2 3 4 2" xfId="15759"/>
    <cellStyle name="Normal 58 4 3 2 3 4 3" xfId="25763"/>
    <cellStyle name="Normal 58 4 3 2 3 5" xfId="10798"/>
    <cellStyle name="Normal 58 4 3 2 3 5 2" xfId="19625"/>
    <cellStyle name="Normal 58 4 3 2 3 5 3" xfId="29876"/>
    <cellStyle name="Normal 58 4 3 2 3 6" xfId="12244"/>
    <cellStyle name="Normal 58 4 3 2 3 6 2" xfId="24954"/>
    <cellStyle name="Normal 58 4 3 2 3 7" xfId="5862"/>
    <cellStyle name="Normal 58 4 3 2 3 8" xfId="20756"/>
    <cellStyle name="Normal 58 4 3 2 4" xfId="1983"/>
    <cellStyle name="Normal 58 4 3 2 4 2" xfId="3582"/>
    <cellStyle name="Normal 58 4 3 2 4 2 2" xfId="18500"/>
    <cellStyle name="Normal 58 4 3 2 4 2 2 2" xfId="28751"/>
    <cellStyle name="Normal 58 4 3 2 4 2 3" xfId="14921"/>
    <cellStyle name="Normal 58 4 3 2 4 2 4" xfId="9664"/>
    <cellStyle name="Normal 58 4 3 2 4 2 5" xfId="23744"/>
    <cellStyle name="Normal 58 4 3 2 4 3" xfId="11118"/>
    <cellStyle name="Normal 58 4 3 2 4 3 2" xfId="19945"/>
    <cellStyle name="Normal 58 4 3 2 4 3 3" xfId="30196"/>
    <cellStyle name="Normal 58 4 3 2 4 4" xfId="12564"/>
    <cellStyle name="Normal 58 4 3 2 4 4 2" xfId="26646"/>
    <cellStyle name="Normal 58 4 3 2 4 5" xfId="7559"/>
    <cellStyle name="Normal 58 4 3 2 4 6" xfId="21639"/>
    <cellStyle name="Normal 58 4 3 2 5" xfId="2539"/>
    <cellStyle name="Normal 58 4 3 2 5 2" xfId="17457"/>
    <cellStyle name="Normal 58 4 3 2 5 2 2" xfId="27708"/>
    <cellStyle name="Normal 58 4 3 2 5 3" xfId="13878"/>
    <cellStyle name="Normal 58 4 3 2 5 4" xfId="8621"/>
    <cellStyle name="Normal 58 4 3 2 5 5" xfId="22701"/>
    <cellStyle name="Normal 58 4 3 2 6" xfId="6182"/>
    <cellStyle name="Normal 58 4 3 2 6 2" xfId="15268"/>
    <cellStyle name="Normal 58 4 3 2 6 3" xfId="25272"/>
    <cellStyle name="Normal 58 4 3 2 7" xfId="10075"/>
    <cellStyle name="Normal 58 4 3 2 7 2" xfId="18902"/>
    <cellStyle name="Normal 58 4 3 2 7 3" xfId="29153"/>
    <cellStyle name="Normal 58 4 3 2 8" xfId="11519"/>
    <cellStyle name="Normal 58 4 3 2 8 2" xfId="24245"/>
    <cellStyle name="Normal 58 4 3 2 9" xfId="5153"/>
    <cellStyle name="Normal 58 4 3 2_Degree data" xfId="2158"/>
    <cellStyle name="Normal 58 4 3 3" xfId="1183"/>
    <cellStyle name="Normal 58 4 3 3 2" xfId="2913"/>
    <cellStyle name="Normal 58 4 3 3 2 2" xfId="16473"/>
    <cellStyle name="Normal 58 4 3 3 2 2 2" xfId="26546"/>
    <cellStyle name="Normal 58 4 3 3 2 3" xfId="12786"/>
    <cellStyle name="Normal 58 4 3 3 2 4" xfId="7459"/>
    <cellStyle name="Normal 58 4 3 3 2 5" xfId="21539"/>
    <cellStyle name="Normal 58 4 3 3 3" xfId="4185"/>
    <cellStyle name="Normal 58 4 3 3 3 2" xfId="17831"/>
    <cellStyle name="Normal 58 4 3 3 3 2 2" xfId="28082"/>
    <cellStyle name="Normal 58 4 3 3 3 3" xfId="14252"/>
    <cellStyle name="Normal 58 4 3 3 3 4" xfId="8995"/>
    <cellStyle name="Normal 58 4 3 3 3 5" xfId="23075"/>
    <cellStyle name="Normal 58 4 3 3 4" xfId="6575"/>
    <cellStyle name="Normal 58 4 3 3 4 2" xfId="15659"/>
    <cellStyle name="Normal 58 4 3 3 4 3" xfId="25663"/>
    <cellStyle name="Normal 58 4 3 3 5" xfId="10449"/>
    <cellStyle name="Normal 58 4 3 3 5 2" xfId="19276"/>
    <cellStyle name="Normal 58 4 3 3 5 3" xfId="29527"/>
    <cellStyle name="Normal 58 4 3 3 6" xfId="11894"/>
    <cellStyle name="Normal 58 4 3 3 6 2" xfId="24145"/>
    <cellStyle name="Normal 58 4 3 3 7" xfId="5053"/>
    <cellStyle name="Normal 58 4 3 3 8" xfId="20656"/>
    <cellStyle name="Normal 58 4 3 4" xfId="1540"/>
    <cellStyle name="Normal 58 4 3 4 2" xfId="3261"/>
    <cellStyle name="Normal 58 4 3 4 2 2" xfId="16806"/>
    <cellStyle name="Normal 58 4 3 4 2 2 2" xfId="27025"/>
    <cellStyle name="Normal 58 4 3 4 2 3" xfId="13228"/>
    <cellStyle name="Normal 58 4 3 4 2 4" xfId="7938"/>
    <cellStyle name="Normal 58 4 3 4 2 5" xfId="22018"/>
    <cellStyle name="Normal 58 4 3 4 3" xfId="4534"/>
    <cellStyle name="Normal 58 4 3 4 3 2" xfId="18179"/>
    <cellStyle name="Normal 58 4 3 4 3 2 2" xfId="28430"/>
    <cellStyle name="Normal 58 4 3 4 3 3" xfId="14600"/>
    <cellStyle name="Normal 58 4 3 4 3 4" xfId="9343"/>
    <cellStyle name="Normal 58 4 3 4 3 5" xfId="23423"/>
    <cellStyle name="Normal 58 4 3 4 4" xfId="7054"/>
    <cellStyle name="Normal 58 4 3 4 4 2" xfId="16138"/>
    <cellStyle name="Normal 58 4 3 4 4 3" xfId="26142"/>
    <cellStyle name="Normal 58 4 3 4 5" xfId="10797"/>
    <cellStyle name="Normal 58 4 3 4 5 2" xfId="19624"/>
    <cellStyle name="Normal 58 4 3 4 5 3" xfId="29875"/>
    <cellStyle name="Normal 58 4 3 4 6" xfId="12243"/>
    <cellStyle name="Normal 58 4 3 4 6 2" xfId="24624"/>
    <cellStyle name="Normal 58 4 3 4 7" xfId="5532"/>
    <cellStyle name="Normal 58 4 3 4 8" xfId="21135"/>
    <cellStyle name="Normal 58 4 3 5" xfId="1881"/>
    <cellStyle name="Normal 58 4 3 5 2" xfId="3482"/>
    <cellStyle name="Normal 58 4 3 5 2 2" xfId="17036"/>
    <cellStyle name="Normal 58 4 3 5 2 2 2" xfId="27255"/>
    <cellStyle name="Normal 58 4 3 5 2 3" xfId="13457"/>
    <cellStyle name="Normal 58 4 3 5 2 4" xfId="8168"/>
    <cellStyle name="Normal 58 4 3 5 2 5" xfId="22248"/>
    <cellStyle name="Normal 58 4 3 5 3" xfId="4695"/>
    <cellStyle name="Normal 58 4 3 5 3 2" xfId="18400"/>
    <cellStyle name="Normal 58 4 3 5 3 2 2" xfId="28651"/>
    <cellStyle name="Normal 58 4 3 5 3 3" xfId="14821"/>
    <cellStyle name="Normal 58 4 3 5 3 4" xfId="9564"/>
    <cellStyle name="Normal 58 4 3 5 3 5" xfId="23644"/>
    <cellStyle name="Normal 58 4 3 5 4" xfId="6356"/>
    <cellStyle name="Normal 58 4 3 5 4 2" xfId="15442"/>
    <cellStyle name="Normal 58 4 3 5 4 3" xfId="25446"/>
    <cellStyle name="Normal 58 4 3 5 5" xfId="11018"/>
    <cellStyle name="Normal 58 4 3 5 5 2" xfId="19845"/>
    <cellStyle name="Normal 58 4 3 5 5 3" xfId="30096"/>
    <cellStyle name="Normal 58 4 3 5 6" xfId="12464"/>
    <cellStyle name="Normal 58 4 3 5 6 2" xfId="24854"/>
    <cellStyle name="Normal 58 4 3 5 7" xfId="5762"/>
    <cellStyle name="Normal 58 4 3 5 8" xfId="20439"/>
    <cellStyle name="Normal 58 4 3 6" xfId="2439"/>
    <cellStyle name="Normal 58 4 3 6 2" xfId="16285"/>
    <cellStyle name="Normal 58 4 3 6 2 2" xfId="26329"/>
    <cellStyle name="Normal 58 4 3 6 3" xfId="12677"/>
    <cellStyle name="Normal 58 4 3 6 4" xfId="7242"/>
    <cellStyle name="Normal 58 4 3 6 5" xfId="21322"/>
    <cellStyle name="Normal 58 4 3 7" xfId="3857"/>
    <cellStyle name="Normal 58 4 3 7 2" xfId="17357"/>
    <cellStyle name="Normal 58 4 3 7 2 2" xfId="27608"/>
    <cellStyle name="Normal 58 4 3 7 3" xfId="13778"/>
    <cellStyle name="Normal 58 4 3 7 4" xfId="8521"/>
    <cellStyle name="Normal 58 4 3 7 5" xfId="22601"/>
    <cellStyle name="Normal 58 4 3 8" xfId="6082"/>
    <cellStyle name="Normal 58 4 3 8 2" xfId="15168"/>
    <cellStyle name="Normal 58 4 3 8 3" xfId="25172"/>
    <cellStyle name="Normal 58 4 3 9" xfId="9975"/>
    <cellStyle name="Normal 58 4 3 9 2" xfId="18802"/>
    <cellStyle name="Normal 58 4 3 9 3" xfId="29053"/>
    <cellStyle name="Normal 58 4 3_Degree data" xfId="2157"/>
    <cellStyle name="Normal 58 4 4" xfId="279"/>
    <cellStyle name="Normal 58 4 4 10" xfId="11362"/>
    <cellStyle name="Normal 58 4 4 10 2" xfId="23976"/>
    <cellStyle name="Normal 58 4 4 11" xfId="4884"/>
    <cellStyle name="Normal 58 4 4 12" xfId="644"/>
    <cellStyle name="Normal 58 4 4 13" xfId="20108"/>
    <cellStyle name="Normal 58 4 4 2" xfId="493"/>
    <cellStyle name="Normal 58 4 4 2 10" xfId="855"/>
    <cellStyle name="Normal 58 4 4 2 11" xfId="20313"/>
    <cellStyle name="Normal 58 4 4 2 2" xfId="1186"/>
    <cellStyle name="Normal 58 4 4 2 2 2" xfId="2916"/>
    <cellStyle name="Normal 58 4 4 2 2 2 2" xfId="16809"/>
    <cellStyle name="Normal 58 4 4 2 2 2 2 2" xfId="27028"/>
    <cellStyle name="Normal 58 4 4 2 2 2 3" xfId="13231"/>
    <cellStyle name="Normal 58 4 4 2 2 2 4" xfId="7941"/>
    <cellStyle name="Normal 58 4 4 2 2 2 5" xfId="22021"/>
    <cellStyle name="Normal 58 4 4 2 2 3" xfId="4188"/>
    <cellStyle name="Normal 58 4 4 2 2 3 2" xfId="17834"/>
    <cellStyle name="Normal 58 4 4 2 2 3 2 2" xfId="28085"/>
    <cellStyle name="Normal 58 4 4 2 2 3 3" xfId="14255"/>
    <cellStyle name="Normal 58 4 4 2 2 3 4" xfId="8998"/>
    <cellStyle name="Normal 58 4 4 2 2 3 5" xfId="23078"/>
    <cellStyle name="Normal 58 4 4 2 2 4" xfId="7057"/>
    <cellStyle name="Normal 58 4 4 2 2 4 2" xfId="16141"/>
    <cellStyle name="Normal 58 4 4 2 2 4 3" xfId="26145"/>
    <cellStyle name="Normal 58 4 4 2 2 5" xfId="10452"/>
    <cellStyle name="Normal 58 4 4 2 2 5 2" xfId="19279"/>
    <cellStyle name="Normal 58 4 4 2 2 5 3" xfId="29530"/>
    <cellStyle name="Normal 58 4 4 2 2 6" xfId="11897"/>
    <cellStyle name="Normal 58 4 4 2 2 6 2" xfId="24627"/>
    <cellStyle name="Normal 58 4 4 2 2 7" xfId="5535"/>
    <cellStyle name="Normal 58 4 4 2 2 8" xfId="21138"/>
    <cellStyle name="Normal 58 4 4 2 3" xfId="1543"/>
    <cellStyle name="Normal 58 4 4 2 3 2" xfId="3264"/>
    <cellStyle name="Normal 58 4 4 2 3 2 2" xfId="17184"/>
    <cellStyle name="Normal 58 4 4 2 3 2 2 2" xfId="27403"/>
    <cellStyle name="Normal 58 4 4 2 3 2 3" xfId="13605"/>
    <cellStyle name="Normal 58 4 4 2 3 2 4" xfId="8316"/>
    <cellStyle name="Normal 58 4 4 2 3 2 5" xfId="22396"/>
    <cellStyle name="Normal 58 4 4 2 3 3" xfId="4537"/>
    <cellStyle name="Normal 58 4 4 2 3 3 2" xfId="18182"/>
    <cellStyle name="Normal 58 4 4 2 3 3 2 2" xfId="28433"/>
    <cellStyle name="Normal 58 4 4 2 3 3 3" xfId="14603"/>
    <cellStyle name="Normal 58 4 4 2 3 3 4" xfId="9346"/>
    <cellStyle name="Normal 58 4 4 2 3 3 5" xfId="23426"/>
    <cellStyle name="Normal 58 4 4 2 3 4" xfId="6723"/>
    <cellStyle name="Normal 58 4 4 2 3 4 2" xfId="15807"/>
    <cellStyle name="Normal 58 4 4 2 3 4 3" xfId="25811"/>
    <cellStyle name="Normal 58 4 4 2 3 5" xfId="10800"/>
    <cellStyle name="Normal 58 4 4 2 3 5 2" xfId="19627"/>
    <cellStyle name="Normal 58 4 4 2 3 5 3" xfId="29878"/>
    <cellStyle name="Normal 58 4 4 2 3 6" xfId="12246"/>
    <cellStyle name="Normal 58 4 4 2 3 6 2" xfId="25002"/>
    <cellStyle name="Normal 58 4 4 2 3 7" xfId="5910"/>
    <cellStyle name="Normal 58 4 4 2 3 8" xfId="20804"/>
    <cellStyle name="Normal 58 4 4 2 4" xfId="2033"/>
    <cellStyle name="Normal 58 4 4 2 4 2" xfId="3630"/>
    <cellStyle name="Normal 58 4 4 2 4 2 2" xfId="18548"/>
    <cellStyle name="Normal 58 4 4 2 4 2 2 2" xfId="28799"/>
    <cellStyle name="Normal 58 4 4 2 4 2 3" xfId="14969"/>
    <cellStyle name="Normal 58 4 4 2 4 2 4" xfId="9712"/>
    <cellStyle name="Normal 58 4 4 2 4 2 5" xfId="23792"/>
    <cellStyle name="Normal 58 4 4 2 4 3" xfId="11166"/>
    <cellStyle name="Normal 58 4 4 2 4 3 2" xfId="19993"/>
    <cellStyle name="Normal 58 4 4 2 4 3 3" xfId="30244"/>
    <cellStyle name="Normal 58 4 4 2 4 4" xfId="12612"/>
    <cellStyle name="Normal 58 4 4 2 4 4 2" xfId="26694"/>
    <cellStyle name="Normal 58 4 4 2 4 5" xfId="7607"/>
    <cellStyle name="Normal 58 4 4 2 4 6" xfId="21687"/>
    <cellStyle name="Normal 58 4 4 2 5" xfId="2587"/>
    <cellStyle name="Normal 58 4 4 2 5 2" xfId="17505"/>
    <cellStyle name="Normal 58 4 4 2 5 2 2" xfId="27756"/>
    <cellStyle name="Normal 58 4 4 2 5 3" xfId="13926"/>
    <cellStyle name="Normal 58 4 4 2 5 4" xfId="8669"/>
    <cellStyle name="Normal 58 4 4 2 5 5" xfId="22749"/>
    <cellStyle name="Normal 58 4 4 2 6" xfId="6230"/>
    <cellStyle name="Normal 58 4 4 2 6 2" xfId="15316"/>
    <cellStyle name="Normal 58 4 4 2 6 3" xfId="25320"/>
    <cellStyle name="Normal 58 4 4 2 7" xfId="10123"/>
    <cellStyle name="Normal 58 4 4 2 7 2" xfId="18950"/>
    <cellStyle name="Normal 58 4 4 2 7 3" xfId="29201"/>
    <cellStyle name="Normal 58 4 4 2 8" xfId="11567"/>
    <cellStyle name="Normal 58 4 4 2 8 2" xfId="24293"/>
    <cellStyle name="Normal 58 4 4 2 9" xfId="5201"/>
    <cellStyle name="Normal 58 4 4 2_Degree data" xfId="2160"/>
    <cellStyle name="Normal 58 4 4 3" xfId="1185"/>
    <cellStyle name="Normal 58 4 4 3 2" xfId="2915"/>
    <cellStyle name="Normal 58 4 4 3 2 2" xfId="16416"/>
    <cellStyle name="Normal 58 4 4 3 2 2 2" xfId="26489"/>
    <cellStyle name="Normal 58 4 4 3 2 3" xfId="12740"/>
    <cellStyle name="Normal 58 4 4 3 2 4" xfId="7402"/>
    <cellStyle name="Normal 58 4 4 3 2 5" xfId="21482"/>
    <cellStyle name="Normal 58 4 4 3 3" xfId="4187"/>
    <cellStyle name="Normal 58 4 4 3 3 2" xfId="17833"/>
    <cellStyle name="Normal 58 4 4 3 3 2 2" xfId="28084"/>
    <cellStyle name="Normal 58 4 4 3 3 3" xfId="14254"/>
    <cellStyle name="Normal 58 4 4 3 3 4" xfId="8997"/>
    <cellStyle name="Normal 58 4 4 3 3 5" xfId="23077"/>
    <cellStyle name="Normal 58 4 4 3 4" xfId="6518"/>
    <cellStyle name="Normal 58 4 4 3 4 2" xfId="15602"/>
    <cellStyle name="Normal 58 4 4 3 4 3" xfId="25606"/>
    <cellStyle name="Normal 58 4 4 3 5" xfId="10451"/>
    <cellStyle name="Normal 58 4 4 3 5 2" xfId="19278"/>
    <cellStyle name="Normal 58 4 4 3 5 3" xfId="29529"/>
    <cellStyle name="Normal 58 4 4 3 6" xfId="11896"/>
    <cellStyle name="Normal 58 4 4 3 6 2" xfId="24088"/>
    <cellStyle name="Normal 58 4 4 3 7" xfId="4996"/>
    <cellStyle name="Normal 58 4 4 3 8" xfId="20599"/>
    <cellStyle name="Normal 58 4 4 4" xfId="1542"/>
    <cellStyle name="Normal 58 4 4 4 2" xfId="3263"/>
    <cellStyle name="Normal 58 4 4 4 2 2" xfId="16808"/>
    <cellStyle name="Normal 58 4 4 4 2 2 2" xfId="27027"/>
    <cellStyle name="Normal 58 4 4 4 2 3" xfId="13230"/>
    <cellStyle name="Normal 58 4 4 4 2 4" xfId="7940"/>
    <cellStyle name="Normal 58 4 4 4 2 5" xfId="22020"/>
    <cellStyle name="Normal 58 4 4 4 3" xfId="4536"/>
    <cellStyle name="Normal 58 4 4 4 3 2" xfId="18181"/>
    <cellStyle name="Normal 58 4 4 4 3 2 2" xfId="28432"/>
    <cellStyle name="Normal 58 4 4 4 3 3" xfId="14602"/>
    <cellStyle name="Normal 58 4 4 4 3 4" xfId="9345"/>
    <cellStyle name="Normal 58 4 4 4 3 5" xfId="23425"/>
    <cellStyle name="Normal 58 4 4 4 4" xfId="7056"/>
    <cellStyle name="Normal 58 4 4 4 4 2" xfId="16140"/>
    <cellStyle name="Normal 58 4 4 4 4 3" xfId="26144"/>
    <cellStyle name="Normal 58 4 4 4 5" xfId="10799"/>
    <cellStyle name="Normal 58 4 4 4 5 2" xfId="19626"/>
    <cellStyle name="Normal 58 4 4 4 5 3" xfId="29877"/>
    <cellStyle name="Normal 58 4 4 4 6" xfId="12245"/>
    <cellStyle name="Normal 58 4 4 4 6 2" xfId="24626"/>
    <cellStyle name="Normal 58 4 4 4 7" xfId="5534"/>
    <cellStyle name="Normal 58 4 4 4 8" xfId="21137"/>
    <cellStyle name="Normal 58 4 4 5" xfId="1819"/>
    <cellStyle name="Normal 58 4 4 5 2" xfId="3425"/>
    <cellStyle name="Normal 58 4 4 5 2 2" xfId="16979"/>
    <cellStyle name="Normal 58 4 4 5 2 2 2" xfId="27198"/>
    <cellStyle name="Normal 58 4 4 5 2 3" xfId="13400"/>
    <cellStyle name="Normal 58 4 4 5 2 4" xfId="8111"/>
    <cellStyle name="Normal 58 4 4 5 2 5" xfId="22191"/>
    <cellStyle name="Normal 58 4 4 5 3" xfId="4638"/>
    <cellStyle name="Normal 58 4 4 5 3 2" xfId="18343"/>
    <cellStyle name="Normal 58 4 4 5 3 2 2" xfId="28594"/>
    <cellStyle name="Normal 58 4 4 5 3 3" xfId="14764"/>
    <cellStyle name="Normal 58 4 4 5 3 4" xfId="9507"/>
    <cellStyle name="Normal 58 4 4 5 3 5" xfId="23587"/>
    <cellStyle name="Normal 58 4 4 5 4" xfId="6404"/>
    <cellStyle name="Normal 58 4 4 5 4 2" xfId="15490"/>
    <cellStyle name="Normal 58 4 4 5 4 3" xfId="25494"/>
    <cellStyle name="Normal 58 4 4 5 5" xfId="10961"/>
    <cellStyle name="Normal 58 4 4 5 5 2" xfId="19788"/>
    <cellStyle name="Normal 58 4 4 5 5 3" xfId="30039"/>
    <cellStyle name="Normal 58 4 4 5 6" xfId="12407"/>
    <cellStyle name="Normal 58 4 4 5 6 2" xfId="24797"/>
    <cellStyle name="Normal 58 4 4 5 7" xfId="5705"/>
    <cellStyle name="Normal 58 4 4 5 8" xfId="20487"/>
    <cellStyle name="Normal 58 4 4 6" xfId="2382"/>
    <cellStyle name="Normal 58 4 4 6 2" xfId="16333"/>
    <cellStyle name="Normal 58 4 4 6 2 2" xfId="26377"/>
    <cellStyle name="Normal 58 4 4 6 3" xfId="12761"/>
    <cellStyle name="Normal 58 4 4 6 4" xfId="7290"/>
    <cellStyle name="Normal 58 4 4 6 5" xfId="21370"/>
    <cellStyle name="Normal 58 4 4 7" xfId="3801"/>
    <cellStyle name="Normal 58 4 4 7 2" xfId="17300"/>
    <cellStyle name="Normal 58 4 4 7 2 2" xfId="27551"/>
    <cellStyle name="Normal 58 4 4 7 3" xfId="13721"/>
    <cellStyle name="Normal 58 4 4 7 4" xfId="8464"/>
    <cellStyle name="Normal 58 4 4 7 5" xfId="22544"/>
    <cellStyle name="Normal 58 4 4 8" xfId="6025"/>
    <cellStyle name="Normal 58 4 4 8 2" xfId="15111"/>
    <cellStyle name="Normal 58 4 4 8 3" xfId="25115"/>
    <cellStyle name="Normal 58 4 4 9" xfId="9918"/>
    <cellStyle name="Normal 58 4 4 9 2" xfId="18745"/>
    <cellStyle name="Normal 58 4 4 9 3" xfId="28996"/>
    <cellStyle name="Normal 58 4 4_Degree data" xfId="2159"/>
    <cellStyle name="Normal 58 4 5" xfId="385"/>
    <cellStyle name="Normal 58 4 5 10" xfId="748"/>
    <cellStyle name="Normal 58 4 5 11" xfId="20208"/>
    <cellStyle name="Normal 58 4 5 2" xfId="1187"/>
    <cellStyle name="Normal 58 4 5 2 2" xfId="2917"/>
    <cellStyle name="Normal 58 4 5 2 2 2" xfId="16810"/>
    <cellStyle name="Normal 58 4 5 2 2 2 2" xfId="27029"/>
    <cellStyle name="Normal 58 4 5 2 2 3" xfId="13232"/>
    <cellStyle name="Normal 58 4 5 2 2 4" xfId="7942"/>
    <cellStyle name="Normal 58 4 5 2 2 5" xfId="22022"/>
    <cellStyle name="Normal 58 4 5 2 3" xfId="4189"/>
    <cellStyle name="Normal 58 4 5 2 3 2" xfId="17835"/>
    <cellStyle name="Normal 58 4 5 2 3 2 2" xfId="28086"/>
    <cellStyle name="Normal 58 4 5 2 3 3" xfId="14256"/>
    <cellStyle name="Normal 58 4 5 2 3 4" xfId="8999"/>
    <cellStyle name="Normal 58 4 5 2 3 5" xfId="23079"/>
    <cellStyle name="Normal 58 4 5 2 4" xfId="7058"/>
    <cellStyle name="Normal 58 4 5 2 4 2" xfId="16142"/>
    <cellStyle name="Normal 58 4 5 2 4 3" xfId="26146"/>
    <cellStyle name="Normal 58 4 5 2 5" xfId="10453"/>
    <cellStyle name="Normal 58 4 5 2 5 2" xfId="19280"/>
    <cellStyle name="Normal 58 4 5 2 5 3" xfId="29531"/>
    <cellStyle name="Normal 58 4 5 2 6" xfId="11898"/>
    <cellStyle name="Normal 58 4 5 2 6 2" xfId="24628"/>
    <cellStyle name="Normal 58 4 5 2 7" xfId="5536"/>
    <cellStyle name="Normal 58 4 5 2 8" xfId="21139"/>
    <cellStyle name="Normal 58 4 5 3" xfId="1544"/>
    <cellStyle name="Normal 58 4 5 3 2" xfId="3265"/>
    <cellStyle name="Normal 58 4 5 3 2 2" xfId="17079"/>
    <cellStyle name="Normal 58 4 5 3 2 2 2" xfId="27298"/>
    <cellStyle name="Normal 58 4 5 3 2 3" xfId="13500"/>
    <cellStyle name="Normal 58 4 5 3 2 4" xfId="8211"/>
    <cellStyle name="Normal 58 4 5 3 2 5" xfId="22291"/>
    <cellStyle name="Normal 58 4 5 3 3" xfId="4538"/>
    <cellStyle name="Normal 58 4 5 3 3 2" xfId="18183"/>
    <cellStyle name="Normal 58 4 5 3 3 2 2" xfId="28434"/>
    <cellStyle name="Normal 58 4 5 3 3 3" xfId="14604"/>
    <cellStyle name="Normal 58 4 5 3 3 4" xfId="9347"/>
    <cellStyle name="Normal 58 4 5 3 3 5" xfId="23427"/>
    <cellStyle name="Normal 58 4 5 3 4" xfId="6618"/>
    <cellStyle name="Normal 58 4 5 3 4 2" xfId="15702"/>
    <cellStyle name="Normal 58 4 5 3 4 3" xfId="25706"/>
    <cellStyle name="Normal 58 4 5 3 5" xfId="10801"/>
    <cellStyle name="Normal 58 4 5 3 5 2" xfId="19628"/>
    <cellStyle name="Normal 58 4 5 3 5 3" xfId="29879"/>
    <cellStyle name="Normal 58 4 5 3 6" xfId="12247"/>
    <cellStyle name="Normal 58 4 5 3 6 2" xfId="24897"/>
    <cellStyle name="Normal 58 4 5 3 7" xfId="5805"/>
    <cellStyle name="Normal 58 4 5 3 8" xfId="20699"/>
    <cellStyle name="Normal 58 4 5 4" xfId="1925"/>
    <cellStyle name="Normal 58 4 5 4 2" xfId="3525"/>
    <cellStyle name="Normal 58 4 5 4 2 2" xfId="18443"/>
    <cellStyle name="Normal 58 4 5 4 2 2 2" xfId="28694"/>
    <cellStyle name="Normal 58 4 5 4 2 3" xfId="14864"/>
    <cellStyle name="Normal 58 4 5 4 2 4" xfId="9607"/>
    <cellStyle name="Normal 58 4 5 4 2 5" xfId="23687"/>
    <cellStyle name="Normal 58 4 5 4 3" xfId="11061"/>
    <cellStyle name="Normal 58 4 5 4 3 2" xfId="19888"/>
    <cellStyle name="Normal 58 4 5 4 3 3" xfId="30139"/>
    <cellStyle name="Normal 58 4 5 4 4" xfId="12507"/>
    <cellStyle name="Normal 58 4 5 4 4 2" xfId="26589"/>
    <cellStyle name="Normal 58 4 5 4 5" xfId="7502"/>
    <cellStyle name="Normal 58 4 5 4 6" xfId="21582"/>
    <cellStyle name="Normal 58 4 5 5" xfId="2482"/>
    <cellStyle name="Normal 58 4 5 5 2" xfId="17400"/>
    <cellStyle name="Normal 58 4 5 5 2 2" xfId="27651"/>
    <cellStyle name="Normal 58 4 5 5 3" xfId="13821"/>
    <cellStyle name="Normal 58 4 5 5 4" xfId="8564"/>
    <cellStyle name="Normal 58 4 5 5 5" xfId="22644"/>
    <cellStyle name="Normal 58 4 5 6" xfId="6125"/>
    <cellStyle name="Normal 58 4 5 6 2" xfId="15211"/>
    <cellStyle name="Normal 58 4 5 6 3" xfId="25215"/>
    <cellStyle name="Normal 58 4 5 7" xfId="10018"/>
    <cellStyle name="Normal 58 4 5 7 2" xfId="18845"/>
    <cellStyle name="Normal 58 4 5 7 3" xfId="29096"/>
    <cellStyle name="Normal 58 4 5 8" xfId="11462"/>
    <cellStyle name="Normal 58 4 5 8 2" xfId="24188"/>
    <cellStyle name="Normal 58 4 5 9" xfId="5096"/>
    <cellStyle name="Normal 58 4 5_Degree data" xfId="2161"/>
    <cellStyle name="Normal 58 4 6" xfId="228"/>
    <cellStyle name="Normal 58 4 6 10" xfId="597"/>
    <cellStyle name="Normal 58 4 6 11" xfId="20554"/>
    <cellStyle name="Normal 58 4 6 2" xfId="1188"/>
    <cellStyle name="Normal 58 4 6 2 2" xfId="2918"/>
    <cellStyle name="Normal 58 4 6 2 2 2" xfId="16811"/>
    <cellStyle name="Normal 58 4 6 2 2 2 2" xfId="27030"/>
    <cellStyle name="Normal 58 4 6 2 2 3" xfId="13233"/>
    <cellStyle name="Normal 58 4 6 2 2 4" xfId="7943"/>
    <cellStyle name="Normal 58 4 6 2 2 5" xfId="22023"/>
    <cellStyle name="Normal 58 4 6 2 3" xfId="4190"/>
    <cellStyle name="Normal 58 4 6 2 3 2" xfId="17836"/>
    <cellStyle name="Normal 58 4 6 2 3 2 2" xfId="28087"/>
    <cellStyle name="Normal 58 4 6 2 3 3" xfId="14257"/>
    <cellStyle name="Normal 58 4 6 2 3 4" xfId="9000"/>
    <cellStyle name="Normal 58 4 6 2 3 5" xfId="23080"/>
    <cellStyle name="Normal 58 4 6 2 4" xfId="7059"/>
    <cellStyle name="Normal 58 4 6 2 4 2" xfId="16143"/>
    <cellStyle name="Normal 58 4 6 2 4 3" xfId="26147"/>
    <cellStyle name="Normal 58 4 6 2 5" xfId="10454"/>
    <cellStyle name="Normal 58 4 6 2 5 2" xfId="19281"/>
    <cellStyle name="Normal 58 4 6 2 5 3" xfId="29532"/>
    <cellStyle name="Normal 58 4 6 2 6" xfId="11899"/>
    <cellStyle name="Normal 58 4 6 2 6 2" xfId="24629"/>
    <cellStyle name="Normal 58 4 6 2 7" xfId="5537"/>
    <cellStyle name="Normal 58 4 6 2 8" xfId="21140"/>
    <cellStyle name="Normal 58 4 6 3" xfId="1545"/>
    <cellStyle name="Normal 58 4 6 3 2" xfId="3266"/>
    <cellStyle name="Normal 58 4 6 3 2 2" xfId="16934"/>
    <cellStyle name="Normal 58 4 6 3 2 2 2" xfId="27153"/>
    <cellStyle name="Normal 58 4 6 3 2 3" xfId="13356"/>
    <cellStyle name="Normal 58 4 6 3 2 4" xfId="8066"/>
    <cellStyle name="Normal 58 4 6 3 2 5" xfId="22146"/>
    <cellStyle name="Normal 58 4 6 3 3" xfId="4539"/>
    <cellStyle name="Normal 58 4 6 3 3 2" xfId="18184"/>
    <cellStyle name="Normal 58 4 6 3 3 2 2" xfId="28435"/>
    <cellStyle name="Normal 58 4 6 3 3 3" xfId="14605"/>
    <cellStyle name="Normal 58 4 6 3 3 4" xfId="9348"/>
    <cellStyle name="Normal 58 4 6 3 3 5" xfId="23428"/>
    <cellStyle name="Normal 58 4 6 3 4" xfId="7154"/>
    <cellStyle name="Normal 58 4 6 3 4 2" xfId="16237"/>
    <cellStyle name="Normal 58 4 6 3 4 3" xfId="26241"/>
    <cellStyle name="Normal 58 4 6 3 5" xfId="10802"/>
    <cellStyle name="Normal 58 4 6 3 5 2" xfId="19629"/>
    <cellStyle name="Normal 58 4 6 3 5 3" xfId="29880"/>
    <cellStyle name="Normal 58 4 6 3 6" xfId="12248"/>
    <cellStyle name="Normal 58 4 6 3 6 2" xfId="24752"/>
    <cellStyle name="Normal 58 4 6 3 7" xfId="5660"/>
    <cellStyle name="Normal 58 4 6 3 8" xfId="21234"/>
    <cellStyle name="Normal 58 4 6 4" xfId="1768"/>
    <cellStyle name="Normal 58 4 6 4 2" xfId="3380"/>
    <cellStyle name="Normal 58 4 6 4 2 2" xfId="18298"/>
    <cellStyle name="Normal 58 4 6 4 2 2 2" xfId="28549"/>
    <cellStyle name="Normal 58 4 6 4 2 3" xfId="14719"/>
    <cellStyle name="Normal 58 4 6 4 2 4" xfId="9462"/>
    <cellStyle name="Normal 58 4 6 4 2 5" xfId="23542"/>
    <cellStyle name="Normal 58 4 6 4 3" xfId="10916"/>
    <cellStyle name="Normal 58 4 6 4 3 2" xfId="19743"/>
    <cellStyle name="Normal 58 4 6 4 3 3" xfId="29994"/>
    <cellStyle name="Normal 58 4 6 4 4" xfId="12362"/>
    <cellStyle name="Normal 58 4 6 4 4 2" xfId="26444"/>
    <cellStyle name="Normal 58 4 6 4 5" xfId="7357"/>
    <cellStyle name="Normal 58 4 6 4 6" xfId="21437"/>
    <cellStyle name="Normal 58 4 6 5" xfId="2337"/>
    <cellStyle name="Normal 58 4 6 5 2" xfId="17253"/>
    <cellStyle name="Normal 58 4 6 5 2 2" xfId="27504"/>
    <cellStyle name="Normal 58 4 6 5 3" xfId="13674"/>
    <cellStyle name="Normal 58 4 6 5 4" xfId="8417"/>
    <cellStyle name="Normal 58 4 6 5 5" xfId="22497"/>
    <cellStyle name="Normal 58 4 6 6" xfId="6473"/>
    <cellStyle name="Normal 58 4 6 6 2" xfId="15557"/>
    <cellStyle name="Normal 58 4 6 6 3" xfId="25561"/>
    <cellStyle name="Normal 58 4 6 7" xfId="9873"/>
    <cellStyle name="Normal 58 4 6 7 2" xfId="18700"/>
    <cellStyle name="Normal 58 4 6 7 3" xfId="28951"/>
    <cellStyle name="Normal 58 4 6 8" xfId="11317"/>
    <cellStyle name="Normal 58 4 6 8 2" xfId="24043"/>
    <cellStyle name="Normal 58 4 6 9" xfId="4951"/>
    <cellStyle name="Normal 58 4 6_Degree data" xfId="2162"/>
    <cellStyle name="Normal 58 4 7" xfId="1179"/>
    <cellStyle name="Normal 58 4 7 2" xfId="2909"/>
    <cellStyle name="Normal 58 4 7 2 2" xfId="16802"/>
    <cellStyle name="Normal 58 4 7 2 2 2" xfId="27021"/>
    <cellStyle name="Normal 58 4 7 2 3" xfId="13224"/>
    <cellStyle name="Normal 58 4 7 2 4" xfId="7934"/>
    <cellStyle name="Normal 58 4 7 2 5" xfId="22014"/>
    <cellStyle name="Normal 58 4 7 3" xfId="4181"/>
    <cellStyle name="Normal 58 4 7 3 2" xfId="17827"/>
    <cellStyle name="Normal 58 4 7 3 2 2" xfId="28078"/>
    <cellStyle name="Normal 58 4 7 3 3" xfId="14248"/>
    <cellStyle name="Normal 58 4 7 3 4" xfId="8991"/>
    <cellStyle name="Normal 58 4 7 3 5" xfId="23071"/>
    <cellStyle name="Normal 58 4 7 4" xfId="7050"/>
    <cellStyle name="Normal 58 4 7 4 2" xfId="16134"/>
    <cellStyle name="Normal 58 4 7 4 3" xfId="26138"/>
    <cellStyle name="Normal 58 4 7 5" xfId="10445"/>
    <cellStyle name="Normal 58 4 7 5 2" xfId="19272"/>
    <cellStyle name="Normal 58 4 7 5 3" xfId="29523"/>
    <cellStyle name="Normal 58 4 7 6" xfId="11890"/>
    <cellStyle name="Normal 58 4 7 6 2" xfId="24620"/>
    <cellStyle name="Normal 58 4 7 7" xfId="5528"/>
    <cellStyle name="Normal 58 4 7 8" xfId="21131"/>
    <cellStyle name="Normal 58 4 8" xfId="1536"/>
    <cellStyle name="Normal 58 4 8 2" xfId="3257"/>
    <cellStyle name="Normal 58 4 8 2 2" xfId="16891"/>
    <cellStyle name="Normal 58 4 8 2 2 2" xfId="27110"/>
    <cellStyle name="Normal 58 4 8 2 3" xfId="13313"/>
    <cellStyle name="Normal 58 4 8 2 4" xfId="8023"/>
    <cellStyle name="Normal 58 4 8 2 5" xfId="22103"/>
    <cellStyle name="Normal 58 4 8 3" xfId="4530"/>
    <cellStyle name="Normal 58 4 8 3 2" xfId="18175"/>
    <cellStyle name="Normal 58 4 8 3 2 2" xfId="28426"/>
    <cellStyle name="Normal 58 4 8 3 3" xfId="14596"/>
    <cellStyle name="Normal 58 4 8 3 4" xfId="9339"/>
    <cellStyle name="Normal 58 4 8 3 5" xfId="23419"/>
    <cellStyle name="Normal 58 4 8 4" xfId="6298"/>
    <cellStyle name="Normal 58 4 8 4 2" xfId="15384"/>
    <cellStyle name="Normal 58 4 8 4 3" xfId="25388"/>
    <cellStyle name="Normal 58 4 8 5" xfId="10793"/>
    <cellStyle name="Normal 58 4 8 5 2" xfId="19620"/>
    <cellStyle name="Normal 58 4 8 5 3" xfId="29871"/>
    <cellStyle name="Normal 58 4 8 6" xfId="12239"/>
    <cellStyle name="Normal 58 4 8 6 2" xfId="24709"/>
    <cellStyle name="Normal 58 4 8 7" xfId="5617"/>
    <cellStyle name="Normal 58 4 8 8" xfId="20381"/>
    <cellStyle name="Normal 58 4 9" xfId="1697"/>
    <cellStyle name="Normal 58 4 9 2" xfId="3337"/>
    <cellStyle name="Normal 58 4 9 2 2" xfId="18255"/>
    <cellStyle name="Normal 58 4 9 2 2 2" xfId="28506"/>
    <cellStyle name="Normal 58 4 9 2 3" xfId="14676"/>
    <cellStyle name="Normal 58 4 9 2 4" xfId="9419"/>
    <cellStyle name="Normal 58 4 9 2 5" xfId="23499"/>
    <cellStyle name="Normal 58 4 9 3" xfId="10873"/>
    <cellStyle name="Normal 58 4 9 3 2" xfId="19700"/>
    <cellStyle name="Normal 58 4 9 3 3" xfId="29951"/>
    <cellStyle name="Normal 58 4 9 4" xfId="12319"/>
    <cellStyle name="Normal 58 4 9 4 2" xfId="26272"/>
    <cellStyle name="Normal 58 4 9 5" xfId="7185"/>
    <cellStyle name="Normal 58 4 9 6" xfId="21265"/>
    <cellStyle name="Normal 58 4_Degree data" xfId="2153"/>
    <cellStyle name="Normal 58 5" xfId="135"/>
    <cellStyle name="Normal 58 5 10" xfId="2277"/>
    <cellStyle name="Normal 58 5 10 2" xfId="15081"/>
    <cellStyle name="Normal 58 5 10 3" xfId="5995"/>
    <cellStyle name="Normal 58 5 10 4" xfId="25085"/>
    <cellStyle name="Normal 58 5 11" xfId="9813"/>
    <cellStyle name="Normal 58 5 11 2" xfId="18640"/>
    <cellStyle name="Normal 58 5 11 3" xfId="28891"/>
    <cellStyle name="Normal 58 5 12" xfId="11257"/>
    <cellStyle name="Normal 58 5 12 2" xfId="23898"/>
    <cellStyle name="Normal 58 5 13" xfId="4806"/>
    <cellStyle name="Normal 58 5 14" xfId="566"/>
    <cellStyle name="Normal 58 5 15" xfId="20078"/>
    <cellStyle name="Normal 58 5 2" xfId="355"/>
    <cellStyle name="Normal 58 5 2 10" xfId="11432"/>
    <cellStyle name="Normal 58 5 2 10 2" xfId="23941"/>
    <cellStyle name="Normal 58 5 2 11" xfId="4849"/>
    <cellStyle name="Normal 58 5 2 12" xfId="718"/>
    <cellStyle name="Normal 58 5 2 13" xfId="20178"/>
    <cellStyle name="Normal 58 5 2 2" xfId="457"/>
    <cellStyle name="Normal 58 5 2 2 10" xfId="820"/>
    <cellStyle name="Normal 58 5 2 2 11" xfId="20278"/>
    <cellStyle name="Normal 58 5 2 2 2" xfId="1191"/>
    <cellStyle name="Normal 58 5 2 2 2 2" xfId="2921"/>
    <cellStyle name="Normal 58 5 2 2 2 2 2" xfId="16814"/>
    <cellStyle name="Normal 58 5 2 2 2 2 2 2" xfId="27033"/>
    <cellStyle name="Normal 58 5 2 2 2 2 3" xfId="13236"/>
    <cellStyle name="Normal 58 5 2 2 2 2 4" xfId="7946"/>
    <cellStyle name="Normal 58 5 2 2 2 2 5" xfId="22026"/>
    <cellStyle name="Normal 58 5 2 2 2 3" xfId="4193"/>
    <cellStyle name="Normal 58 5 2 2 2 3 2" xfId="17839"/>
    <cellStyle name="Normal 58 5 2 2 2 3 2 2" xfId="28090"/>
    <cellStyle name="Normal 58 5 2 2 2 3 3" xfId="14260"/>
    <cellStyle name="Normal 58 5 2 2 2 3 4" xfId="9003"/>
    <cellStyle name="Normal 58 5 2 2 2 3 5" xfId="23083"/>
    <cellStyle name="Normal 58 5 2 2 2 4" xfId="7062"/>
    <cellStyle name="Normal 58 5 2 2 2 4 2" xfId="16146"/>
    <cellStyle name="Normal 58 5 2 2 2 4 3" xfId="26150"/>
    <cellStyle name="Normal 58 5 2 2 2 5" xfId="10457"/>
    <cellStyle name="Normal 58 5 2 2 2 5 2" xfId="19284"/>
    <cellStyle name="Normal 58 5 2 2 2 5 3" xfId="29535"/>
    <cellStyle name="Normal 58 5 2 2 2 6" xfId="11902"/>
    <cellStyle name="Normal 58 5 2 2 2 6 2" xfId="24632"/>
    <cellStyle name="Normal 58 5 2 2 2 7" xfId="5540"/>
    <cellStyle name="Normal 58 5 2 2 2 8" xfId="21143"/>
    <cellStyle name="Normal 58 5 2 2 3" xfId="1548"/>
    <cellStyle name="Normal 58 5 2 2 3 2" xfId="3269"/>
    <cellStyle name="Normal 58 5 2 2 3 2 2" xfId="17149"/>
    <cellStyle name="Normal 58 5 2 2 3 2 2 2" xfId="27368"/>
    <cellStyle name="Normal 58 5 2 2 3 2 3" xfId="13570"/>
    <cellStyle name="Normal 58 5 2 2 3 2 4" xfId="8281"/>
    <cellStyle name="Normal 58 5 2 2 3 2 5" xfId="22361"/>
    <cellStyle name="Normal 58 5 2 2 3 3" xfId="4542"/>
    <cellStyle name="Normal 58 5 2 2 3 3 2" xfId="18187"/>
    <cellStyle name="Normal 58 5 2 2 3 3 2 2" xfId="28438"/>
    <cellStyle name="Normal 58 5 2 2 3 3 3" xfId="14608"/>
    <cellStyle name="Normal 58 5 2 2 3 3 4" xfId="9351"/>
    <cellStyle name="Normal 58 5 2 2 3 3 5" xfId="23431"/>
    <cellStyle name="Normal 58 5 2 2 3 4" xfId="6688"/>
    <cellStyle name="Normal 58 5 2 2 3 4 2" xfId="15772"/>
    <cellStyle name="Normal 58 5 2 2 3 4 3" xfId="25776"/>
    <cellStyle name="Normal 58 5 2 2 3 5" xfId="10805"/>
    <cellStyle name="Normal 58 5 2 2 3 5 2" xfId="19632"/>
    <cellStyle name="Normal 58 5 2 2 3 5 3" xfId="29883"/>
    <cellStyle name="Normal 58 5 2 2 3 6" xfId="12251"/>
    <cellStyle name="Normal 58 5 2 2 3 6 2" xfId="24967"/>
    <cellStyle name="Normal 58 5 2 2 3 7" xfId="5875"/>
    <cellStyle name="Normal 58 5 2 2 3 8" xfId="20769"/>
    <cellStyle name="Normal 58 5 2 2 4" xfId="1997"/>
    <cellStyle name="Normal 58 5 2 2 4 2" xfId="3595"/>
    <cellStyle name="Normal 58 5 2 2 4 2 2" xfId="18513"/>
    <cellStyle name="Normal 58 5 2 2 4 2 2 2" xfId="28764"/>
    <cellStyle name="Normal 58 5 2 2 4 2 3" xfId="14934"/>
    <cellStyle name="Normal 58 5 2 2 4 2 4" xfId="9677"/>
    <cellStyle name="Normal 58 5 2 2 4 2 5" xfId="23757"/>
    <cellStyle name="Normal 58 5 2 2 4 3" xfId="11131"/>
    <cellStyle name="Normal 58 5 2 2 4 3 2" xfId="19958"/>
    <cellStyle name="Normal 58 5 2 2 4 3 3" xfId="30209"/>
    <cellStyle name="Normal 58 5 2 2 4 4" xfId="12577"/>
    <cellStyle name="Normal 58 5 2 2 4 4 2" xfId="26659"/>
    <cellStyle name="Normal 58 5 2 2 4 5" xfId="7572"/>
    <cellStyle name="Normal 58 5 2 2 4 6" xfId="21652"/>
    <cellStyle name="Normal 58 5 2 2 5" xfId="2552"/>
    <cellStyle name="Normal 58 5 2 2 5 2" xfId="17470"/>
    <cellStyle name="Normal 58 5 2 2 5 2 2" xfId="27721"/>
    <cellStyle name="Normal 58 5 2 2 5 3" xfId="13891"/>
    <cellStyle name="Normal 58 5 2 2 5 4" xfId="8634"/>
    <cellStyle name="Normal 58 5 2 2 5 5" xfId="22714"/>
    <cellStyle name="Normal 58 5 2 2 6" xfId="6195"/>
    <cellStyle name="Normal 58 5 2 2 6 2" xfId="15281"/>
    <cellStyle name="Normal 58 5 2 2 6 3" xfId="25285"/>
    <cellStyle name="Normal 58 5 2 2 7" xfId="10088"/>
    <cellStyle name="Normal 58 5 2 2 7 2" xfId="18915"/>
    <cellStyle name="Normal 58 5 2 2 7 3" xfId="29166"/>
    <cellStyle name="Normal 58 5 2 2 8" xfId="11532"/>
    <cellStyle name="Normal 58 5 2 2 8 2" xfId="24258"/>
    <cellStyle name="Normal 58 5 2 2 9" xfId="5166"/>
    <cellStyle name="Normal 58 5 2 2_Degree data" xfId="2165"/>
    <cellStyle name="Normal 58 5 2 3" xfId="1190"/>
    <cellStyle name="Normal 58 5 2 3 2" xfId="2920"/>
    <cellStyle name="Normal 58 5 2 3 2 2" xfId="16486"/>
    <cellStyle name="Normal 58 5 2 3 2 2 2" xfId="26559"/>
    <cellStyle name="Normal 58 5 2 3 2 3" xfId="12723"/>
    <cellStyle name="Normal 58 5 2 3 2 4" xfId="7472"/>
    <cellStyle name="Normal 58 5 2 3 2 5" xfId="21552"/>
    <cellStyle name="Normal 58 5 2 3 3" xfId="4192"/>
    <cellStyle name="Normal 58 5 2 3 3 2" xfId="17838"/>
    <cellStyle name="Normal 58 5 2 3 3 2 2" xfId="28089"/>
    <cellStyle name="Normal 58 5 2 3 3 3" xfId="14259"/>
    <cellStyle name="Normal 58 5 2 3 3 4" xfId="9002"/>
    <cellStyle name="Normal 58 5 2 3 3 5" xfId="23082"/>
    <cellStyle name="Normal 58 5 2 3 4" xfId="6588"/>
    <cellStyle name="Normal 58 5 2 3 4 2" xfId="15672"/>
    <cellStyle name="Normal 58 5 2 3 4 3" xfId="25676"/>
    <cellStyle name="Normal 58 5 2 3 5" xfId="10456"/>
    <cellStyle name="Normal 58 5 2 3 5 2" xfId="19283"/>
    <cellStyle name="Normal 58 5 2 3 5 3" xfId="29534"/>
    <cellStyle name="Normal 58 5 2 3 6" xfId="11901"/>
    <cellStyle name="Normal 58 5 2 3 6 2" xfId="24158"/>
    <cellStyle name="Normal 58 5 2 3 7" xfId="5066"/>
    <cellStyle name="Normal 58 5 2 3 8" xfId="20669"/>
    <cellStyle name="Normal 58 5 2 4" xfId="1547"/>
    <cellStyle name="Normal 58 5 2 4 2" xfId="3268"/>
    <cellStyle name="Normal 58 5 2 4 2 2" xfId="16813"/>
    <cellStyle name="Normal 58 5 2 4 2 2 2" xfId="27032"/>
    <cellStyle name="Normal 58 5 2 4 2 3" xfId="13235"/>
    <cellStyle name="Normal 58 5 2 4 2 4" xfId="7945"/>
    <cellStyle name="Normal 58 5 2 4 2 5" xfId="22025"/>
    <cellStyle name="Normal 58 5 2 4 3" xfId="4541"/>
    <cellStyle name="Normal 58 5 2 4 3 2" xfId="18186"/>
    <cellStyle name="Normal 58 5 2 4 3 2 2" xfId="28437"/>
    <cellStyle name="Normal 58 5 2 4 3 3" xfId="14607"/>
    <cellStyle name="Normal 58 5 2 4 3 4" xfId="9350"/>
    <cellStyle name="Normal 58 5 2 4 3 5" xfId="23430"/>
    <cellStyle name="Normal 58 5 2 4 4" xfId="7061"/>
    <cellStyle name="Normal 58 5 2 4 4 2" xfId="16145"/>
    <cellStyle name="Normal 58 5 2 4 4 3" xfId="26149"/>
    <cellStyle name="Normal 58 5 2 4 5" xfId="10804"/>
    <cellStyle name="Normal 58 5 2 4 5 2" xfId="19631"/>
    <cellStyle name="Normal 58 5 2 4 5 3" xfId="29882"/>
    <cellStyle name="Normal 58 5 2 4 6" xfId="12250"/>
    <cellStyle name="Normal 58 5 2 4 6 2" xfId="24631"/>
    <cellStyle name="Normal 58 5 2 4 7" xfId="5539"/>
    <cellStyle name="Normal 58 5 2 4 8" xfId="21142"/>
    <cellStyle name="Normal 58 5 2 5" xfId="1895"/>
    <cellStyle name="Normal 58 5 2 5 2" xfId="3495"/>
    <cellStyle name="Normal 58 5 2 5 2 2" xfId="17049"/>
    <cellStyle name="Normal 58 5 2 5 2 2 2" xfId="27268"/>
    <cellStyle name="Normal 58 5 2 5 2 3" xfId="13470"/>
    <cellStyle name="Normal 58 5 2 5 2 4" xfId="8181"/>
    <cellStyle name="Normal 58 5 2 5 2 5" xfId="22261"/>
    <cellStyle name="Normal 58 5 2 5 3" xfId="4708"/>
    <cellStyle name="Normal 58 5 2 5 3 2" xfId="18413"/>
    <cellStyle name="Normal 58 5 2 5 3 2 2" xfId="28664"/>
    <cellStyle name="Normal 58 5 2 5 3 3" xfId="14834"/>
    <cellStyle name="Normal 58 5 2 5 3 4" xfId="9577"/>
    <cellStyle name="Normal 58 5 2 5 3 5" xfId="23657"/>
    <cellStyle name="Normal 58 5 2 5 4" xfId="6369"/>
    <cellStyle name="Normal 58 5 2 5 4 2" xfId="15455"/>
    <cellStyle name="Normal 58 5 2 5 4 3" xfId="25459"/>
    <cellStyle name="Normal 58 5 2 5 5" xfId="11031"/>
    <cellStyle name="Normal 58 5 2 5 5 2" xfId="19858"/>
    <cellStyle name="Normal 58 5 2 5 5 3" xfId="30109"/>
    <cellStyle name="Normal 58 5 2 5 6" xfId="12477"/>
    <cellStyle name="Normal 58 5 2 5 6 2" xfId="24867"/>
    <cellStyle name="Normal 58 5 2 5 7" xfId="5775"/>
    <cellStyle name="Normal 58 5 2 5 8" xfId="20452"/>
    <cellStyle name="Normal 58 5 2 6" xfId="2452"/>
    <cellStyle name="Normal 58 5 2 6 2" xfId="16298"/>
    <cellStyle name="Normal 58 5 2 6 2 2" xfId="26342"/>
    <cellStyle name="Normal 58 5 2 6 3" xfId="11226"/>
    <cellStyle name="Normal 58 5 2 6 4" xfId="7255"/>
    <cellStyle name="Normal 58 5 2 6 5" xfId="21335"/>
    <cellStyle name="Normal 58 5 2 7" xfId="3870"/>
    <cellStyle name="Normal 58 5 2 7 2" xfId="17370"/>
    <cellStyle name="Normal 58 5 2 7 2 2" xfId="27621"/>
    <cellStyle name="Normal 58 5 2 7 3" xfId="13791"/>
    <cellStyle name="Normal 58 5 2 7 4" xfId="8534"/>
    <cellStyle name="Normal 58 5 2 7 5" xfId="22614"/>
    <cellStyle name="Normal 58 5 2 8" xfId="6095"/>
    <cellStyle name="Normal 58 5 2 8 2" xfId="15181"/>
    <cellStyle name="Normal 58 5 2 8 3" xfId="25185"/>
    <cellStyle name="Normal 58 5 2 9" xfId="9988"/>
    <cellStyle name="Normal 58 5 2 9 2" xfId="18815"/>
    <cellStyle name="Normal 58 5 2 9 3" xfId="29066"/>
    <cellStyle name="Normal 58 5 2_Degree data" xfId="2164"/>
    <cellStyle name="Normal 58 5 3" xfId="310"/>
    <cellStyle name="Normal 58 5 3 10" xfId="11389"/>
    <cellStyle name="Normal 58 5 3 10 2" xfId="24002"/>
    <cellStyle name="Normal 58 5 3 11" xfId="4910"/>
    <cellStyle name="Normal 58 5 3 12" xfId="674"/>
    <cellStyle name="Normal 58 5 3 13" xfId="20135"/>
    <cellStyle name="Normal 58 5 3 2" xfId="519"/>
    <cellStyle name="Normal 58 5 3 2 10" xfId="881"/>
    <cellStyle name="Normal 58 5 3 2 11" xfId="20339"/>
    <cellStyle name="Normal 58 5 3 2 2" xfId="1193"/>
    <cellStyle name="Normal 58 5 3 2 2 2" xfId="2923"/>
    <cellStyle name="Normal 58 5 3 2 2 2 2" xfId="16816"/>
    <cellStyle name="Normal 58 5 3 2 2 2 2 2" xfId="27035"/>
    <cellStyle name="Normal 58 5 3 2 2 2 3" xfId="13238"/>
    <cellStyle name="Normal 58 5 3 2 2 2 4" xfId="7948"/>
    <cellStyle name="Normal 58 5 3 2 2 2 5" xfId="22028"/>
    <cellStyle name="Normal 58 5 3 2 2 3" xfId="4195"/>
    <cellStyle name="Normal 58 5 3 2 2 3 2" xfId="17841"/>
    <cellStyle name="Normal 58 5 3 2 2 3 2 2" xfId="28092"/>
    <cellStyle name="Normal 58 5 3 2 2 3 3" xfId="14262"/>
    <cellStyle name="Normal 58 5 3 2 2 3 4" xfId="9005"/>
    <cellStyle name="Normal 58 5 3 2 2 3 5" xfId="23085"/>
    <cellStyle name="Normal 58 5 3 2 2 4" xfId="7064"/>
    <cellStyle name="Normal 58 5 3 2 2 4 2" xfId="16148"/>
    <cellStyle name="Normal 58 5 3 2 2 4 3" xfId="26152"/>
    <cellStyle name="Normal 58 5 3 2 2 5" xfId="10459"/>
    <cellStyle name="Normal 58 5 3 2 2 5 2" xfId="19286"/>
    <cellStyle name="Normal 58 5 3 2 2 5 3" xfId="29537"/>
    <cellStyle name="Normal 58 5 3 2 2 6" xfId="11904"/>
    <cellStyle name="Normal 58 5 3 2 2 6 2" xfId="24634"/>
    <cellStyle name="Normal 58 5 3 2 2 7" xfId="5542"/>
    <cellStyle name="Normal 58 5 3 2 2 8" xfId="21145"/>
    <cellStyle name="Normal 58 5 3 2 3" xfId="1550"/>
    <cellStyle name="Normal 58 5 3 2 3 2" xfId="3271"/>
    <cellStyle name="Normal 58 5 3 2 3 2 2" xfId="17210"/>
    <cellStyle name="Normal 58 5 3 2 3 2 2 2" xfId="27429"/>
    <cellStyle name="Normal 58 5 3 2 3 2 3" xfId="13631"/>
    <cellStyle name="Normal 58 5 3 2 3 2 4" xfId="8342"/>
    <cellStyle name="Normal 58 5 3 2 3 2 5" xfId="22422"/>
    <cellStyle name="Normal 58 5 3 2 3 3" xfId="4544"/>
    <cellStyle name="Normal 58 5 3 2 3 3 2" xfId="18189"/>
    <cellStyle name="Normal 58 5 3 2 3 3 2 2" xfId="28440"/>
    <cellStyle name="Normal 58 5 3 2 3 3 3" xfId="14610"/>
    <cellStyle name="Normal 58 5 3 2 3 3 4" xfId="9353"/>
    <cellStyle name="Normal 58 5 3 2 3 3 5" xfId="23433"/>
    <cellStyle name="Normal 58 5 3 2 3 4" xfId="6749"/>
    <cellStyle name="Normal 58 5 3 2 3 4 2" xfId="15833"/>
    <cellStyle name="Normal 58 5 3 2 3 4 3" xfId="25837"/>
    <cellStyle name="Normal 58 5 3 2 3 5" xfId="10807"/>
    <cellStyle name="Normal 58 5 3 2 3 5 2" xfId="19634"/>
    <cellStyle name="Normal 58 5 3 2 3 5 3" xfId="29885"/>
    <cellStyle name="Normal 58 5 3 2 3 6" xfId="12253"/>
    <cellStyle name="Normal 58 5 3 2 3 6 2" xfId="25028"/>
    <cellStyle name="Normal 58 5 3 2 3 7" xfId="5936"/>
    <cellStyle name="Normal 58 5 3 2 3 8" xfId="20830"/>
    <cellStyle name="Normal 58 5 3 2 4" xfId="2059"/>
    <cellStyle name="Normal 58 5 3 2 4 2" xfId="3656"/>
    <cellStyle name="Normal 58 5 3 2 4 2 2" xfId="18574"/>
    <cellStyle name="Normal 58 5 3 2 4 2 2 2" xfId="28825"/>
    <cellStyle name="Normal 58 5 3 2 4 2 3" xfId="14995"/>
    <cellStyle name="Normal 58 5 3 2 4 2 4" xfId="9738"/>
    <cellStyle name="Normal 58 5 3 2 4 2 5" xfId="23818"/>
    <cellStyle name="Normal 58 5 3 2 4 3" xfId="11192"/>
    <cellStyle name="Normal 58 5 3 2 4 3 2" xfId="20019"/>
    <cellStyle name="Normal 58 5 3 2 4 3 3" xfId="30270"/>
    <cellStyle name="Normal 58 5 3 2 4 4" xfId="12638"/>
    <cellStyle name="Normal 58 5 3 2 4 4 2" xfId="26720"/>
    <cellStyle name="Normal 58 5 3 2 4 5" xfId="7633"/>
    <cellStyle name="Normal 58 5 3 2 4 6" xfId="21713"/>
    <cellStyle name="Normal 58 5 3 2 5" xfId="2613"/>
    <cellStyle name="Normal 58 5 3 2 5 2" xfId="17531"/>
    <cellStyle name="Normal 58 5 3 2 5 2 2" xfId="27782"/>
    <cellStyle name="Normal 58 5 3 2 5 3" xfId="13952"/>
    <cellStyle name="Normal 58 5 3 2 5 4" xfId="8695"/>
    <cellStyle name="Normal 58 5 3 2 5 5" xfId="22775"/>
    <cellStyle name="Normal 58 5 3 2 6" xfId="6256"/>
    <cellStyle name="Normal 58 5 3 2 6 2" xfId="15342"/>
    <cellStyle name="Normal 58 5 3 2 6 3" xfId="25346"/>
    <cellStyle name="Normal 58 5 3 2 7" xfId="10149"/>
    <cellStyle name="Normal 58 5 3 2 7 2" xfId="18976"/>
    <cellStyle name="Normal 58 5 3 2 7 3" xfId="29227"/>
    <cellStyle name="Normal 58 5 3 2 8" xfId="11593"/>
    <cellStyle name="Normal 58 5 3 2 8 2" xfId="24319"/>
    <cellStyle name="Normal 58 5 3 2 9" xfId="5227"/>
    <cellStyle name="Normal 58 5 3 2_Degree data" xfId="2167"/>
    <cellStyle name="Normal 58 5 3 3" xfId="1192"/>
    <cellStyle name="Normal 58 5 3 3 2" xfId="2922"/>
    <cellStyle name="Normal 58 5 3 3 2 2" xfId="16443"/>
    <cellStyle name="Normal 58 5 3 3 2 2 2" xfId="26516"/>
    <cellStyle name="Normal 58 5 3 3 2 3" xfId="12734"/>
    <cellStyle name="Normal 58 5 3 3 2 4" xfId="7429"/>
    <cellStyle name="Normal 58 5 3 3 2 5" xfId="21509"/>
    <cellStyle name="Normal 58 5 3 3 3" xfId="4194"/>
    <cellStyle name="Normal 58 5 3 3 3 2" xfId="17840"/>
    <cellStyle name="Normal 58 5 3 3 3 2 2" xfId="28091"/>
    <cellStyle name="Normal 58 5 3 3 3 3" xfId="14261"/>
    <cellStyle name="Normal 58 5 3 3 3 4" xfId="9004"/>
    <cellStyle name="Normal 58 5 3 3 3 5" xfId="23084"/>
    <cellStyle name="Normal 58 5 3 3 4" xfId="6545"/>
    <cellStyle name="Normal 58 5 3 3 4 2" xfId="15629"/>
    <cellStyle name="Normal 58 5 3 3 4 3" xfId="25633"/>
    <cellStyle name="Normal 58 5 3 3 5" xfId="10458"/>
    <cellStyle name="Normal 58 5 3 3 5 2" xfId="19285"/>
    <cellStyle name="Normal 58 5 3 3 5 3" xfId="29536"/>
    <cellStyle name="Normal 58 5 3 3 6" xfId="11903"/>
    <cellStyle name="Normal 58 5 3 3 6 2" xfId="24115"/>
    <cellStyle name="Normal 58 5 3 3 7" xfId="5023"/>
    <cellStyle name="Normal 58 5 3 3 8" xfId="20626"/>
    <cellStyle name="Normal 58 5 3 4" xfId="1549"/>
    <cellStyle name="Normal 58 5 3 4 2" xfId="3270"/>
    <cellStyle name="Normal 58 5 3 4 2 2" xfId="16815"/>
    <cellStyle name="Normal 58 5 3 4 2 2 2" xfId="27034"/>
    <cellStyle name="Normal 58 5 3 4 2 3" xfId="13237"/>
    <cellStyle name="Normal 58 5 3 4 2 4" xfId="7947"/>
    <cellStyle name="Normal 58 5 3 4 2 5" xfId="22027"/>
    <cellStyle name="Normal 58 5 3 4 3" xfId="4543"/>
    <cellStyle name="Normal 58 5 3 4 3 2" xfId="18188"/>
    <cellStyle name="Normal 58 5 3 4 3 2 2" xfId="28439"/>
    <cellStyle name="Normal 58 5 3 4 3 3" xfId="14609"/>
    <cellStyle name="Normal 58 5 3 4 3 4" xfId="9352"/>
    <cellStyle name="Normal 58 5 3 4 3 5" xfId="23432"/>
    <cellStyle name="Normal 58 5 3 4 4" xfId="7063"/>
    <cellStyle name="Normal 58 5 3 4 4 2" xfId="16147"/>
    <cellStyle name="Normal 58 5 3 4 4 3" xfId="26151"/>
    <cellStyle name="Normal 58 5 3 4 5" xfId="10806"/>
    <cellStyle name="Normal 58 5 3 4 5 2" xfId="19633"/>
    <cellStyle name="Normal 58 5 3 4 5 3" xfId="29884"/>
    <cellStyle name="Normal 58 5 3 4 6" xfId="12252"/>
    <cellStyle name="Normal 58 5 3 4 6 2" xfId="24633"/>
    <cellStyle name="Normal 58 5 3 4 7" xfId="5541"/>
    <cellStyle name="Normal 58 5 3 4 8" xfId="21144"/>
    <cellStyle name="Normal 58 5 3 5" xfId="1850"/>
    <cellStyle name="Normal 58 5 3 5 2" xfId="3452"/>
    <cellStyle name="Normal 58 5 3 5 2 2" xfId="17006"/>
    <cellStyle name="Normal 58 5 3 5 2 2 2" xfId="27225"/>
    <cellStyle name="Normal 58 5 3 5 2 3" xfId="13427"/>
    <cellStyle name="Normal 58 5 3 5 2 4" xfId="8138"/>
    <cellStyle name="Normal 58 5 3 5 2 5" xfId="22218"/>
    <cellStyle name="Normal 58 5 3 5 3" xfId="4665"/>
    <cellStyle name="Normal 58 5 3 5 3 2" xfId="18370"/>
    <cellStyle name="Normal 58 5 3 5 3 2 2" xfId="28621"/>
    <cellStyle name="Normal 58 5 3 5 3 3" xfId="14791"/>
    <cellStyle name="Normal 58 5 3 5 3 4" xfId="9534"/>
    <cellStyle name="Normal 58 5 3 5 3 5" xfId="23614"/>
    <cellStyle name="Normal 58 5 3 5 4" xfId="6430"/>
    <cellStyle name="Normal 58 5 3 5 4 2" xfId="15516"/>
    <cellStyle name="Normal 58 5 3 5 4 3" xfId="25520"/>
    <cellStyle name="Normal 58 5 3 5 5" xfId="10988"/>
    <cellStyle name="Normal 58 5 3 5 5 2" xfId="19815"/>
    <cellStyle name="Normal 58 5 3 5 5 3" xfId="30066"/>
    <cellStyle name="Normal 58 5 3 5 6" xfId="12434"/>
    <cellStyle name="Normal 58 5 3 5 6 2" xfId="24824"/>
    <cellStyle name="Normal 58 5 3 5 7" xfId="5732"/>
    <cellStyle name="Normal 58 5 3 5 8" xfId="20513"/>
    <cellStyle name="Normal 58 5 3 6" xfId="2409"/>
    <cellStyle name="Normal 58 5 3 6 2" xfId="16359"/>
    <cellStyle name="Normal 58 5 3 6 2 2" xfId="26403"/>
    <cellStyle name="Normal 58 5 3 6 3" xfId="12813"/>
    <cellStyle name="Normal 58 5 3 6 4" xfId="7316"/>
    <cellStyle name="Normal 58 5 3 6 5" xfId="21396"/>
    <cellStyle name="Normal 58 5 3 7" xfId="3827"/>
    <cellStyle name="Normal 58 5 3 7 2" xfId="17327"/>
    <cellStyle name="Normal 58 5 3 7 2 2" xfId="27578"/>
    <cellStyle name="Normal 58 5 3 7 3" xfId="13748"/>
    <cellStyle name="Normal 58 5 3 7 4" xfId="8491"/>
    <cellStyle name="Normal 58 5 3 7 5" xfId="22571"/>
    <cellStyle name="Normal 58 5 3 8" xfId="6052"/>
    <cellStyle name="Normal 58 5 3 8 2" xfId="15138"/>
    <cellStyle name="Normal 58 5 3 8 3" xfId="25142"/>
    <cellStyle name="Normal 58 5 3 9" xfId="9945"/>
    <cellStyle name="Normal 58 5 3 9 2" xfId="18772"/>
    <cellStyle name="Normal 58 5 3 9 3" xfId="29023"/>
    <cellStyle name="Normal 58 5 3_Degree data" xfId="2166"/>
    <cellStyle name="Normal 58 5 4" xfId="412"/>
    <cellStyle name="Normal 58 5 4 10" xfId="775"/>
    <cellStyle name="Normal 58 5 4 11" xfId="20235"/>
    <cellStyle name="Normal 58 5 4 2" xfId="1194"/>
    <cellStyle name="Normal 58 5 4 2 2" xfId="2924"/>
    <cellStyle name="Normal 58 5 4 2 2 2" xfId="16817"/>
    <cellStyle name="Normal 58 5 4 2 2 2 2" xfId="27036"/>
    <cellStyle name="Normal 58 5 4 2 2 3" xfId="13239"/>
    <cellStyle name="Normal 58 5 4 2 2 4" xfId="7949"/>
    <cellStyle name="Normal 58 5 4 2 2 5" xfId="22029"/>
    <cellStyle name="Normal 58 5 4 2 3" xfId="4196"/>
    <cellStyle name="Normal 58 5 4 2 3 2" xfId="17842"/>
    <cellStyle name="Normal 58 5 4 2 3 2 2" xfId="28093"/>
    <cellStyle name="Normal 58 5 4 2 3 3" xfId="14263"/>
    <cellStyle name="Normal 58 5 4 2 3 4" xfId="9006"/>
    <cellStyle name="Normal 58 5 4 2 3 5" xfId="23086"/>
    <cellStyle name="Normal 58 5 4 2 4" xfId="7065"/>
    <cellStyle name="Normal 58 5 4 2 4 2" xfId="16149"/>
    <cellStyle name="Normal 58 5 4 2 4 3" xfId="26153"/>
    <cellStyle name="Normal 58 5 4 2 5" xfId="10460"/>
    <cellStyle name="Normal 58 5 4 2 5 2" xfId="19287"/>
    <cellStyle name="Normal 58 5 4 2 5 3" xfId="29538"/>
    <cellStyle name="Normal 58 5 4 2 6" xfId="11905"/>
    <cellStyle name="Normal 58 5 4 2 6 2" xfId="24635"/>
    <cellStyle name="Normal 58 5 4 2 7" xfId="5543"/>
    <cellStyle name="Normal 58 5 4 2 8" xfId="21146"/>
    <cellStyle name="Normal 58 5 4 3" xfId="1551"/>
    <cellStyle name="Normal 58 5 4 3 2" xfId="3272"/>
    <cellStyle name="Normal 58 5 4 3 2 2" xfId="17106"/>
    <cellStyle name="Normal 58 5 4 3 2 2 2" xfId="27325"/>
    <cellStyle name="Normal 58 5 4 3 2 3" xfId="13527"/>
    <cellStyle name="Normal 58 5 4 3 2 4" xfId="8238"/>
    <cellStyle name="Normal 58 5 4 3 2 5" xfId="22318"/>
    <cellStyle name="Normal 58 5 4 3 3" xfId="4545"/>
    <cellStyle name="Normal 58 5 4 3 3 2" xfId="18190"/>
    <cellStyle name="Normal 58 5 4 3 3 2 2" xfId="28441"/>
    <cellStyle name="Normal 58 5 4 3 3 3" xfId="14611"/>
    <cellStyle name="Normal 58 5 4 3 3 4" xfId="9354"/>
    <cellStyle name="Normal 58 5 4 3 3 5" xfId="23434"/>
    <cellStyle name="Normal 58 5 4 3 4" xfId="6645"/>
    <cellStyle name="Normal 58 5 4 3 4 2" xfId="15729"/>
    <cellStyle name="Normal 58 5 4 3 4 3" xfId="25733"/>
    <cellStyle name="Normal 58 5 4 3 5" xfId="10808"/>
    <cellStyle name="Normal 58 5 4 3 5 2" xfId="19635"/>
    <cellStyle name="Normal 58 5 4 3 5 3" xfId="29886"/>
    <cellStyle name="Normal 58 5 4 3 6" xfId="12254"/>
    <cellStyle name="Normal 58 5 4 3 6 2" xfId="24924"/>
    <cellStyle name="Normal 58 5 4 3 7" xfId="5832"/>
    <cellStyle name="Normal 58 5 4 3 8" xfId="20726"/>
    <cellStyle name="Normal 58 5 4 4" xfId="1952"/>
    <cellStyle name="Normal 58 5 4 4 2" xfId="3552"/>
    <cellStyle name="Normal 58 5 4 4 2 2" xfId="18470"/>
    <cellStyle name="Normal 58 5 4 4 2 2 2" xfId="28721"/>
    <cellStyle name="Normal 58 5 4 4 2 3" xfId="14891"/>
    <cellStyle name="Normal 58 5 4 4 2 4" xfId="9634"/>
    <cellStyle name="Normal 58 5 4 4 2 5" xfId="23714"/>
    <cellStyle name="Normal 58 5 4 4 3" xfId="11088"/>
    <cellStyle name="Normal 58 5 4 4 3 2" xfId="19915"/>
    <cellStyle name="Normal 58 5 4 4 3 3" xfId="30166"/>
    <cellStyle name="Normal 58 5 4 4 4" xfId="12534"/>
    <cellStyle name="Normal 58 5 4 4 4 2" xfId="26616"/>
    <cellStyle name="Normal 58 5 4 4 5" xfId="7529"/>
    <cellStyle name="Normal 58 5 4 4 6" xfId="21609"/>
    <cellStyle name="Normal 58 5 4 5" xfId="2509"/>
    <cellStyle name="Normal 58 5 4 5 2" xfId="17427"/>
    <cellStyle name="Normal 58 5 4 5 2 2" xfId="27678"/>
    <cellStyle name="Normal 58 5 4 5 3" xfId="13848"/>
    <cellStyle name="Normal 58 5 4 5 4" xfId="8591"/>
    <cellStyle name="Normal 58 5 4 5 5" xfId="22671"/>
    <cellStyle name="Normal 58 5 4 6" xfId="6152"/>
    <cellStyle name="Normal 58 5 4 6 2" xfId="15238"/>
    <cellStyle name="Normal 58 5 4 6 3" xfId="25242"/>
    <cellStyle name="Normal 58 5 4 7" xfId="10045"/>
    <cellStyle name="Normal 58 5 4 7 2" xfId="18872"/>
    <cellStyle name="Normal 58 5 4 7 3" xfId="29123"/>
    <cellStyle name="Normal 58 5 4 8" xfId="11489"/>
    <cellStyle name="Normal 58 5 4 8 2" xfId="24215"/>
    <cellStyle name="Normal 58 5 4 9" xfId="5123"/>
    <cellStyle name="Normal 58 5 4_Degree data" xfId="2168"/>
    <cellStyle name="Normal 58 5 5" xfId="245"/>
    <cellStyle name="Normal 58 5 5 10" xfId="612"/>
    <cellStyle name="Normal 58 5 5 11" xfId="20569"/>
    <cellStyle name="Normal 58 5 5 2" xfId="1195"/>
    <cellStyle name="Normal 58 5 5 2 2" xfId="2925"/>
    <cellStyle name="Normal 58 5 5 2 2 2" xfId="16818"/>
    <cellStyle name="Normal 58 5 5 2 2 2 2" xfId="27037"/>
    <cellStyle name="Normal 58 5 5 2 2 3" xfId="13240"/>
    <cellStyle name="Normal 58 5 5 2 2 4" xfId="7950"/>
    <cellStyle name="Normal 58 5 5 2 2 5" xfId="22030"/>
    <cellStyle name="Normal 58 5 5 2 3" xfId="4197"/>
    <cellStyle name="Normal 58 5 5 2 3 2" xfId="17843"/>
    <cellStyle name="Normal 58 5 5 2 3 2 2" xfId="28094"/>
    <cellStyle name="Normal 58 5 5 2 3 3" xfId="14264"/>
    <cellStyle name="Normal 58 5 5 2 3 4" xfId="9007"/>
    <cellStyle name="Normal 58 5 5 2 3 5" xfId="23087"/>
    <cellStyle name="Normal 58 5 5 2 4" xfId="7066"/>
    <cellStyle name="Normal 58 5 5 2 4 2" xfId="16150"/>
    <cellStyle name="Normal 58 5 5 2 4 3" xfId="26154"/>
    <cellStyle name="Normal 58 5 5 2 5" xfId="10461"/>
    <cellStyle name="Normal 58 5 5 2 5 2" xfId="19288"/>
    <cellStyle name="Normal 58 5 5 2 5 3" xfId="29539"/>
    <cellStyle name="Normal 58 5 5 2 6" xfId="11906"/>
    <cellStyle name="Normal 58 5 5 2 6 2" xfId="24636"/>
    <cellStyle name="Normal 58 5 5 2 7" xfId="5544"/>
    <cellStyle name="Normal 58 5 5 2 8" xfId="21147"/>
    <cellStyle name="Normal 58 5 5 3" xfId="1552"/>
    <cellStyle name="Normal 58 5 5 3 2" xfId="3273"/>
    <cellStyle name="Normal 58 5 5 3 2 2" xfId="16949"/>
    <cellStyle name="Normal 58 5 5 3 2 2 2" xfId="27168"/>
    <cellStyle name="Normal 58 5 5 3 2 3" xfId="13370"/>
    <cellStyle name="Normal 58 5 5 3 2 4" xfId="8081"/>
    <cellStyle name="Normal 58 5 5 3 2 5" xfId="22161"/>
    <cellStyle name="Normal 58 5 5 3 3" xfId="4546"/>
    <cellStyle name="Normal 58 5 5 3 3 2" xfId="18191"/>
    <cellStyle name="Normal 58 5 5 3 3 2 2" xfId="28442"/>
    <cellStyle name="Normal 58 5 5 3 3 3" xfId="14612"/>
    <cellStyle name="Normal 58 5 5 3 3 4" xfId="9355"/>
    <cellStyle name="Normal 58 5 5 3 3 5" xfId="23435"/>
    <cellStyle name="Normal 58 5 5 3 4" xfId="7155"/>
    <cellStyle name="Normal 58 5 5 3 4 2" xfId="16238"/>
    <cellStyle name="Normal 58 5 5 3 4 3" xfId="26242"/>
    <cellStyle name="Normal 58 5 5 3 5" xfId="10809"/>
    <cellStyle name="Normal 58 5 5 3 5 2" xfId="19636"/>
    <cellStyle name="Normal 58 5 5 3 5 3" xfId="29887"/>
    <cellStyle name="Normal 58 5 5 3 6" xfId="12255"/>
    <cellStyle name="Normal 58 5 5 3 6 2" xfId="24767"/>
    <cellStyle name="Normal 58 5 5 3 7" xfId="5675"/>
    <cellStyle name="Normal 58 5 5 3 8" xfId="21235"/>
    <cellStyle name="Normal 58 5 5 4" xfId="1785"/>
    <cellStyle name="Normal 58 5 5 4 2" xfId="3395"/>
    <cellStyle name="Normal 58 5 5 4 2 2" xfId="18313"/>
    <cellStyle name="Normal 58 5 5 4 2 2 2" xfId="28564"/>
    <cellStyle name="Normal 58 5 5 4 2 3" xfId="14734"/>
    <cellStyle name="Normal 58 5 5 4 2 4" xfId="9477"/>
    <cellStyle name="Normal 58 5 5 4 2 5" xfId="23557"/>
    <cellStyle name="Normal 58 5 5 4 3" xfId="10931"/>
    <cellStyle name="Normal 58 5 5 4 3 2" xfId="19758"/>
    <cellStyle name="Normal 58 5 5 4 3 3" xfId="30009"/>
    <cellStyle name="Normal 58 5 5 4 4" xfId="12377"/>
    <cellStyle name="Normal 58 5 5 4 4 2" xfId="26459"/>
    <cellStyle name="Normal 58 5 5 4 5" xfId="7372"/>
    <cellStyle name="Normal 58 5 5 4 6" xfId="21452"/>
    <cellStyle name="Normal 58 5 5 5" xfId="2352"/>
    <cellStyle name="Normal 58 5 5 5 2" xfId="17268"/>
    <cellStyle name="Normal 58 5 5 5 2 2" xfId="27519"/>
    <cellStyle name="Normal 58 5 5 5 3" xfId="13689"/>
    <cellStyle name="Normal 58 5 5 5 4" xfId="8432"/>
    <cellStyle name="Normal 58 5 5 5 5" xfId="22512"/>
    <cellStyle name="Normal 58 5 5 6" xfId="6488"/>
    <cellStyle name="Normal 58 5 5 6 2" xfId="15572"/>
    <cellStyle name="Normal 58 5 5 6 3" xfId="25576"/>
    <cellStyle name="Normal 58 5 5 7" xfId="9888"/>
    <cellStyle name="Normal 58 5 5 7 2" xfId="18715"/>
    <cellStyle name="Normal 58 5 5 7 3" xfId="28966"/>
    <cellStyle name="Normal 58 5 5 8" xfId="11332"/>
    <cellStyle name="Normal 58 5 5 8 2" xfId="24058"/>
    <cellStyle name="Normal 58 5 5 9" xfId="4966"/>
    <cellStyle name="Normal 58 5 5_Degree data" xfId="2169"/>
    <cellStyle name="Normal 58 5 6" xfId="1189"/>
    <cellStyle name="Normal 58 5 6 2" xfId="2919"/>
    <cellStyle name="Normal 58 5 6 2 2" xfId="16812"/>
    <cellStyle name="Normal 58 5 6 2 2 2" xfId="27031"/>
    <cellStyle name="Normal 58 5 6 2 3" xfId="13234"/>
    <cellStyle name="Normal 58 5 6 2 4" xfId="7944"/>
    <cellStyle name="Normal 58 5 6 2 5" xfId="22024"/>
    <cellStyle name="Normal 58 5 6 3" xfId="4191"/>
    <cellStyle name="Normal 58 5 6 3 2" xfId="17837"/>
    <cellStyle name="Normal 58 5 6 3 2 2" xfId="28088"/>
    <cellStyle name="Normal 58 5 6 3 3" xfId="14258"/>
    <cellStyle name="Normal 58 5 6 3 4" xfId="9001"/>
    <cellStyle name="Normal 58 5 6 3 5" xfId="23081"/>
    <cellStyle name="Normal 58 5 6 4" xfId="7060"/>
    <cellStyle name="Normal 58 5 6 4 2" xfId="16144"/>
    <cellStyle name="Normal 58 5 6 4 3" xfId="26148"/>
    <cellStyle name="Normal 58 5 6 5" xfId="10455"/>
    <cellStyle name="Normal 58 5 6 5 2" xfId="19282"/>
    <cellStyle name="Normal 58 5 6 5 3" xfId="29533"/>
    <cellStyle name="Normal 58 5 6 6" xfId="11900"/>
    <cellStyle name="Normal 58 5 6 6 2" xfId="24630"/>
    <cellStyle name="Normal 58 5 6 7" xfId="5538"/>
    <cellStyle name="Normal 58 5 6 8" xfId="21141"/>
    <cellStyle name="Normal 58 5 7" xfId="1546"/>
    <cellStyle name="Normal 58 5 7 2" xfId="3267"/>
    <cellStyle name="Normal 58 5 7 2 2" xfId="16904"/>
    <cellStyle name="Normal 58 5 7 2 2 2" xfId="27123"/>
    <cellStyle name="Normal 58 5 7 2 3" xfId="13326"/>
    <cellStyle name="Normal 58 5 7 2 4" xfId="8036"/>
    <cellStyle name="Normal 58 5 7 2 5" xfId="22116"/>
    <cellStyle name="Normal 58 5 7 3" xfId="4540"/>
    <cellStyle name="Normal 58 5 7 3 2" xfId="18185"/>
    <cellStyle name="Normal 58 5 7 3 2 2" xfId="28436"/>
    <cellStyle name="Normal 58 5 7 3 3" xfId="14606"/>
    <cellStyle name="Normal 58 5 7 3 4" xfId="9349"/>
    <cellStyle name="Normal 58 5 7 3 5" xfId="23429"/>
    <cellStyle name="Normal 58 5 7 4" xfId="6326"/>
    <cellStyle name="Normal 58 5 7 4 2" xfId="15412"/>
    <cellStyle name="Normal 58 5 7 4 3" xfId="25416"/>
    <cellStyle name="Normal 58 5 7 5" xfId="10803"/>
    <cellStyle name="Normal 58 5 7 5 2" xfId="19630"/>
    <cellStyle name="Normal 58 5 7 5 3" xfId="29881"/>
    <cellStyle name="Normal 58 5 7 6" xfId="12249"/>
    <cellStyle name="Normal 58 5 7 6 2" xfId="24722"/>
    <cellStyle name="Normal 58 5 7 7" xfId="5630"/>
    <cellStyle name="Normal 58 5 7 8" xfId="20409"/>
    <cellStyle name="Normal 58 5 8" xfId="1736"/>
    <cellStyle name="Normal 58 5 8 2" xfId="3350"/>
    <cellStyle name="Normal 58 5 8 2 2" xfId="18268"/>
    <cellStyle name="Normal 58 5 8 2 2 2" xfId="28519"/>
    <cellStyle name="Normal 58 5 8 2 3" xfId="14689"/>
    <cellStyle name="Normal 58 5 8 2 4" xfId="9432"/>
    <cellStyle name="Normal 58 5 8 2 5" xfId="23512"/>
    <cellStyle name="Normal 58 5 8 3" xfId="10886"/>
    <cellStyle name="Normal 58 5 8 3 2" xfId="19713"/>
    <cellStyle name="Normal 58 5 8 3 3" xfId="29964"/>
    <cellStyle name="Normal 58 5 8 4" xfId="12332"/>
    <cellStyle name="Normal 58 5 8 4 2" xfId="26299"/>
    <cellStyle name="Normal 58 5 8 5" xfId="7212"/>
    <cellStyle name="Normal 58 5 8 6" xfId="21292"/>
    <cellStyle name="Normal 58 5 9" xfId="2307"/>
    <cellStyle name="Normal 58 5 9 2" xfId="9843"/>
    <cellStyle name="Normal 58 5 9 2 2" xfId="18670"/>
    <cellStyle name="Normal 58 5 9 2 3" xfId="28921"/>
    <cellStyle name="Normal 58 5 9 3" xfId="11287"/>
    <cellStyle name="Normal 58 5 9 3 2" xfId="27474"/>
    <cellStyle name="Normal 58 5 9 4" xfId="8387"/>
    <cellStyle name="Normal 58 5 9 5" xfId="22467"/>
    <cellStyle name="Normal 58 5_Degree data" xfId="2163"/>
    <cellStyle name="Normal 58 6" xfId="183"/>
    <cellStyle name="Normal 58 6 10" xfId="5973"/>
    <cellStyle name="Normal 58 6 10 2" xfId="15059"/>
    <cellStyle name="Normal 58 6 10 3" xfId="25063"/>
    <cellStyle name="Normal 58 6 11" xfId="9793"/>
    <cellStyle name="Normal 58 6 11 2" xfId="18620"/>
    <cellStyle name="Normal 58 6 11 3" xfId="28871"/>
    <cellStyle name="Normal 58 6 12" xfId="11233"/>
    <cellStyle name="Normal 58 6 12 2" xfId="23878"/>
    <cellStyle name="Normal 58 6 13" xfId="4786"/>
    <cellStyle name="Normal 58 6 14" xfId="590"/>
    <cellStyle name="Normal 58 6 15" xfId="20056"/>
    <cellStyle name="Normal 58 6 2" xfId="334"/>
    <cellStyle name="Normal 58 6 2 10" xfId="11412"/>
    <cellStyle name="Normal 58 6 2 10 2" xfId="23921"/>
    <cellStyle name="Normal 58 6 2 11" xfId="4829"/>
    <cellStyle name="Normal 58 6 2 12" xfId="698"/>
    <cellStyle name="Normal 58 6 2 13" xfId="20158"/>
    <cellStyle name="Normal 58 6 2 2" xfId="436"/>
    <cellStyle name="Normal 58 6 2 2 10" xfId="799"/>
    <cellStyle name="Normal 58 6 2 2 11" xfId="20258"/>
    <cellStyle name="Normal 58 6 2 2 2" xfId="1198"/>
    <cellStyle name="Normal 58 6 2 2 2 2" xfId="2928"/>
    <cellStyle name="Normal 58 6 2 2 2 2 2" xfId="16821"/>
    <cellStyle name="Normal 58 6 2 2 2 2 2 2" xfId="27040"/>
    <cellStyle name="Normal 58 6 2 2 2 2 3" xfId="13243"/>
    <cellStyle name="Normal 58 6 2 2 2 2 4" xfId="7953"/>
    <cellStyle name="Normal 58 6 2 2 2 2 5" xfId="22033"/>
    <cellStyle name="Normal 58 6 2 2 2 3" xfId="4200"/>
    <cellStyle name="Normal 58 6 2 2 2 3 2" xfId="17846"/>
    <cellStyle name="Normal 58 6 2 2 2 3 2 2" xfId="28097"/>
    <cellStyle name="Normal 58 6 2 2 2 3 3" xfId="14267"/>
    <cellStyle name="Normal 58 6 2 2 2 3 4" xfId="9010"/>
    <cellStyle name="Normal 58 6 2 2 2 3 5" xfId="23090"/>
    <cellStyle name="Normal 58 6 2 2 2 4" xfId="7069"/>
    <cellStyle name="Normal 58 6 2 2 2 4 2" xfId="16153"/>
    <cellStyle name="Normal 58 6 2 2 2 4 3" xfId="26157"/>
    <cellStyle name="Normal 58 6 2 2 2 5" xfId="10464"/>
    <cellStyle name="Normal 58 6 2 2 2 5 2" xfId="19291"/>
    <cellStyle name="Normal 58 6 2 2 2 5 3" xfId="29542"/>
    <cellStyle name="Normal 58 6 2 2 2 6" xfId="11909"/>
    <cellStyle name="Normal 58 6 2 2 2 6 2" xfId="24639"/>
    <cellStyle name="Normal 58 6 2 2 2 7" xfId="5547"/>
    <cellStyle name="Normal 58 6 2 2 2 8" xfId="21150"/>
    <cellStyle name="Normal 58 6 2 2 3" xfId="1555"/>
    <cellStyle name="Normal 58 6 2 2 3 2" xfId="3276"/>
    <cellStyle name="Normal 58 6 2 2 3 2 2" xfId="17129"/>
    <cellStyle name="Normal 58 6 2 2 3 2 2 2" xfId="27348"/>
    <cellStyle name="Normal 58 6 2 2 3 2 3" xfId="13550"/>
    <cellStyle name="Normal 58 6 2 2 3 2 4" xfId="8261"/>
    <cellStyle name="Normal 58 6 2 2 3 2 5" xfId="22341"/>
    <cellStyle name="Normal 58 6 2 2 3 3" xfId="4549"/>
    <cellStyle name="Normal 58 6 2 2 3 3 2" xfId="18194"/>
    <cellStyle name="Normal 58 6 2 2 3 3 2 2" xfId="28445"/>
    <cellStyle name="Normal 58 6 2 2 3 3 3" xfId="14615"/>
    <cellStyle name="Normal 58 6 2 2 3 3 4" xfId="9358"/>
    <cellStyle name="Normal 58 6 2 2 3 3 5" xfId="23438"/>
    <cellStyle name="Normal 58 6 2 2 3 4" xfId="6668"/>
    <cellStyle name="Normal 58 6 2 2 3 4 2" xfId="15752"/>
    <cellStyle name="Normal 58 6 2 2 3 4 3" xfId="25756"/>
    <cellStyle name="Normal 58 6 2 2 3 5" xfId="10812"/>
    <cellStyle name="Normal 58 6 2 2 3 5 2" xfId="19639"/>
    <cellStyle name="Normal 58 6 2 2 3 5 3" xfId="29890"/>
    <cellStyle name="Normal 58 6 2 2 3 6" xfId="12258"/>
    <cellStyle name="Normal 58 6 2 2 3 6 2" xfId="24947"/>
    <cellStyle name="Normal 58 6 2 2 3 7" xfId="5855"/>
    <cellStyle name="Normal 58 6 2 2 3 8" xfId="20749"/>
    <cellStyle name="Normal 58 6 2 2 4" xfId="1976"/>
    <cellStyle name="Normal 58 6 2 2 4 2" xfId="3575"/>
    <cellStyle name="Normal 58 6 2 2 4 2 2" xfId="18493"/>
    <cellStyle name="Normal 58 6 2 2 4 2 2 2" xfId="28744"/>
    <cellStyle name="Normal 58 6 2 2 4 2 3" xfId="14914"/>
    <cellStyle name="Normal 58 6 2 2 4 2 4" xfId="9657"/>
    <cellStyle name="Normal 58 6 2 2 4 2 5" xfId="23737"/>
    <cellStyle name="Normal 58 6 2 2 4 3" xfId="11111"/>
    <cellStyle name="Normal 58 6 2 2 4 3 2" xfId="19938"/>
    <cellStyle name="Normal 58 6 2 2 4 3 3" xfId="30189"/>
    <cellStyle name="Normal 58 6 2 2 4 4" xfId="12557"/>
    <cellStyle name="Normal 58 6 2 2 4 4 2" xfId="26639"/>
    <cellStyle name="Normal 58 6 2 2 4 5" xfId="7552"/>
    <cellStyle name="Normal 58 6 2 2 4 6" xfId="21632"/>
    <cellStyle name="Normal 58 6 2 2 5" xfId="2532"/>
    <cellStyle name="Normal 58 6 2 2 5 2" xfId="17450"/>
    <cellStyle name="Normal 58 6 2 2 5 2 2" xfId="27701"/>
    <cellStyle name="Normal 58 6 2 2 5 3" xfId="13871"/>
    <cellStyle name="Normal 58 6 2 2 5 4" xfId="8614"/>
    <cellStyle name="Normal 58 6 2 2 5 5" xfId="22694"/>
    <cellStyle name="Normal 58 6 2 2 6" xfId="6175"/>
    <cellStyle name="Normal 58 6 2 2 6 2" xfId="15261"/>
    <cellStyle name="Normal 58 6 2 2 6 3" xfId="25265"/>
    <cellStyle name="Normal 58 6 2 2 7" xfId="10068"/>
    <cellStyle name="Normal 58 6 2 2 7 2" xfId="18895"/>
    <cellStyle name="Normal 58 6 2 2 7 3" xfId="29146"/>
    <cellStyle name="Normal 58 6 2 2 8" xfId="11512"/>
    <cellStyle name="Normal 58 6 2 2 8 2" xfId="24238"/>
    <cellStyle name="Normal 58 6 2 2 9" xfId="5146"/>
    <cellStyle name="Normal 58 6 2 2_Degree data" xfId="2172"/>
    <cellStyle name="Normal 58 6 2 3" xfId="1197"/>
    <cellStyle name="Normal 58 6 2 3 2" xfId="2927"/>
    <cellStyle name="Normal 58 6 2 3 2 2" xfId="16466"/>
    <cellStyle name="Normal 58 6 2 3 2 2 2" xfId="26539"/>
    <cellStyle name="Normal 58 6 2 3 2 3" xfId="12726"/>
    <cellStyle name="Normal 58 6 2 3 2 4" xfId="7452"/>
    <cellStyle name="Normal 58 6 2 3 2 5" xfId="21532"/>
    <cellStyle name="Normal 58 6 2 3 3" xfId="4199"/>
    <cellStyle name="Normal 58 6 2 3 3 2" xfId="17845"/>
    <cellStyle name="Normal 58 6 2 3 3 2 2" xfId="28096"/>
    <cellStyle name="Normal 58 6 2 3 3 3" xfId="14266"/>
    <cellStyle name="Normal 58 6 2 3 3 4" xfId="9009"/>
    <cellStyle name="Normal 58 6 2 3 3 5" xfId="23089"/>
    <cellStyle name="Normal 58 6 2 3 4" xfId="6568"/>
    <cellStyle name="Normal 58 6 2 3 4 2" xfId="15652"/>
    <cellStyle name="Normal 58 6 2 3 4 3" xfId="25656"/>
    <cellStyle name="Normal 58 6 2 3 5" xfId="10463"/>
    <cellStyle name="Normal 58 6 2 3 5 2" xfId="19290"/>
    <cellStyle name="Normal 58 6 2 3 5 3" xfId="29541"/>
    <cellStyle name="Normal 58 6 2 3 6" xfId="11908"/>
    <cellStyle name="Normal 58 6 2 3 6 2" xfId="24138"/>
    <cellStyle name="Normal 58 6 2 3 7" xfId="5046"/>
    <cellStyle name="Normal 58 6 2 3 8" xfId="20649"/>
    <cellStyle name="Normal 58 6 2 4" xfId="1554"/>
    <cellStyle name="Normal 58 6 2 4 2" xfId="3275"/>
    <cellStyle name="Normal 58 6 2 4 2 2" xfId="16820"/>
    <cellStyle name="Normal 58 6 2 4 2 2 2" xfId="27039"/>
    <cellStyle name="Normal 58 6 2 4 2 3" xfId="13242"/>
    <cellStyle name="Normal 58 6 2 4 2 4" xfId="7952"/>
    <cellStyle name="Normal 58 6 2 4 2 5" xfId="22032"/>
    <cellStyle name="Normal 58 6 2 4 3" xfId="4548"/>
    <cellStyle name="Normal 58 6 2 4 3 2" xfId="18193"/>
    <cellStyle name="Normal 58 6 2 4 3 2 2" xfId="28444"/>
    <cellStyle name="Normal 58 6 2 4 3 3" xfId="14614"/>
    <cellStyle name="Normal 58 6 2 4 3 4" xfId="9357"/>
    <cellStyle name="Normal 58 6 2 4 3 5" xfId="23437"/>
    <cellStyle name="Normal 58 6 2 4 4" xfId="7068"/>
    <cellStyle name="Normal 58 6 2 4 4 2" xfId="16152"/>
    <cellStyle name="Normal 58 6 2 4 4 3" xfId="26156"/>
    <cellStyle name="Normal 58 6 2 4 5" xfId="10811"/>
    <cellStyle name="Normal 58 6 2 4 5 2" xfId="19638"/>
    <cellStyle name="Normal 58 6 2 4 5 3" xfId="29889"/>
    <cellStyle name="Normal 58 6 2 4 6" xfId="12257"/>
    <cellStyle name="Normal 58 6 2 4 6 2" xfId="24638"/>
    <cellStyle name="Normal 58 6 2 4 7" xfId="5546"/>
    <cellStyle name="Normal 58 6 2 4 8" xfId="21149"/>
    <cellStyle name="Normal 58 6 2 5" xfId="1874"/>
    <cellStyle name="Normal 58 6 2 5 2" xfId="3475"/>
    <cellStyle name="Normal 58 6 2 5 2 2" xfId="17029"/>
    <cellStyle name="Normal 58 6 2 5 2 2 2" xfId="27248"/>
    <cellStyle name="Normal 58 6 2 5 2 3" xfId="13450"/>
    <cellStyle name="Normal 58 6 2 5 2 4" xfId="8161"/>
    <cellStyle name="Normal 58 6 2 5 2 5" xfId="22241"/>
    <cellStyle name="Normal 58 6 2 5 3" xfId="4688"/>
    <cellStyle name="Normal 58 6 2 5 3 2" xfId="18393"/>
    <cellStyle name="Normal 58 6 2 5 3 2 2" xfId="28644"/>
    <cellStyle name="Normal 58 6 2 5 3 3" xfId="14814"/>
    <cellStyle name="Normal 58 6 2 5 3 4" xfId="9557"/>
    <cellStyle name="Normal 58 6 2 5 3 5" xfId="23637"/>
    <cellStyle name="Normal 58 6 2 5 4" xfId="6349"/>
    <cellStyle name="Normal 58 6 2 5 4 2" xfId="15435"/>
    <cellStyle name="Normal 58 6 2 5 4 3" xfId="25439"/>
    <cellStyle name="Normal 58 6 2 5 5" xfId="11011"/>
    <cellStyle name="Normal 58 6 2 5 5 2" xfId="19838"/>
    <cellStyle name="Normal 58 6 2 5 5 3" xfId="30089"/>
    <cellStyle name="Normal 58 6 2 5 6" xfId="12457"/>
    <cellStyle name="Normal 58 6 2 5 6 2" xfId="24847"/>
    <cellStyle name="Normal 58 6 2 5 7" xfId="5755"/>
    <cellStyle name="Normal 58 6 2 5 8" xfId="20432"/>
    <cellStyle name="Normal 58 6 2 6" xfId="2432"/>
    <cellStyle name="Normal 58 6 2 6 2" xfId="16278"/>
    <cellStyle name="Normal 58 6 2 6 2 2" xfId="26322"/>
    <cellStyle name="Normal 58 6 2 6 3" xfId="12832"/>
    <cellStyle name="Normal 58 6 2 6 4" xfId="7235"/>
    <cellStyle name="Normal 58 6 2 6 5" xfId="21315"/>
    <cellStyle name="Normal 58 6 2 7" xfId="3850"/>
    <cellStyle name="Normal 58 6 2 7 2" xfId="17350"/>
    <cellStyle name="Normal 58 6 2 7 2 2" xfId="27601"/>
    <cellStyle name="Normal 58 6 2 7 3" xfId="13771"/>
    <cellStyle name="Normal 58 6 2 7 4" xfId="8514"/>
    <cellStyle name="Normal 58 6 2 7 5" xfId="22594"/>
    <cellStyle name="Normal 58 6 2 8" xfId="6075"/>
    <cellStyle name="Normal 58 6 2 8 2" xfId="15161"/>
    <cellStyle name="Normal 58 6 2 8 3" xfId="25165"/>
    <cellStyle name="Normal 58 6 2 9" xfId="9968"/>
    <cellStyle name="Normal 58 6 2 9 2" xfId="18795"/>
    <cellStyle name="Normal 58 6 2 9 3" xfId="29046"/>
    <cellStyle name="Normal 58 6 2_Degree data" xfId="2171"/>
    <cellStyle name="Normal 58 6 3" xfId="289"/>
    <cellStyle name="Normal 58 6 3 10" xfId="11369"/>
    <cellStyle name="Normal 58 6 3 10 2" xfId="23983"/>
    <cellStyle name="Normal 58 6 3 11" xfId="4891"/>
    <cellStyle name="Normal 58 6 3 12" xfId="654"/>
    <cellStyle name="Normal 58 6 3 13" xfId="20115"/>
    <cellStyle name="Normal 58 6 3 2" xfId="500"/>
    <cellStyle name="Normal 58 6 3 2 10" xfId="862"/>
    <cellStyle name="Normal 58 6 3 2 11" xfId="20320"/>
    <cellStyle name="Normal 58 6 3 2 2" xfId="1200"/>
    <cellStyle name="Normal 58 6 3 2 2 2" xfId="2930"/>
    <cellStyle name="Normal 58 6 3 2 2 2 2" xfId="16823"/>
    <cellStyle name="Normal 58 6 3 2 2 2 2 2" xfId="27042"/>
    <cellStyle name="Normal 58 6 3 2 2 2 3" xfId="13245"/>
    <cellStyle name="Normal 58 6 3 2 2 2 4" xfId="7955"/>
    <cellStyle name="Normal 58 6 3 2 2 2 5" xfId="22035"/>
    <cellStyle name="Normal 58 6 3 2 2 3" xfId="4202"/>
    <cellStyle name="Normal 58 6 3 2 2 3 2" xfId="17848"/>
    <cellStyle name="Normal 58 6 3 2 2 3 2 2" xfId="28099"/>
    <cellStyle name="Normal 58 6 3 2 2 3 3" xfId="14269"/>
    <cellStyle name="Normal 58 6 3 2 2 3 4" xfId="9012"/>
    <cellStyle name="Normal 58 6 3 2 2 3 5" xfId="23092"/>
    <cellStyle name="Normal 58 6 3 2 2 4" xfId="7071"/>
    <cellStyle name="Normal 58 6 3 2 2 4 2" xfId="16155"/>
    <cellStyle name="Normal 58 6 3 2 2 4 3" xfId="26159"/>
    <cellStyle name="Normal 58 6 3 2 2 5" xfId="10466"/>
    <cellStyle name="Normal 58 6 3 2 2 5 2" xfId="19293"/>
    <cellStyle name="Normal 58 6 3 2 2 5 3" xfId="29544"/>
    <cellStyle name="Normal 58 6 3 2 2 6" xfId="11911"/>
    <cellStyle name="Normal 58 6 3 2 2 6 2" xfId="24641"/>
    <cellStyle name="Normal 58 6 3 2 2 7" xfId="5549"/>
    <cellStyle name="Normal 58 6 3 2 2 8" xfId="21152"/>
    <cellStyle name="Normal 58 6 3 2 3" xfId="1557"/>
    <cellStyle name="Normal 58 6 3 2 3 2" xfId="3278"/>
    <cellStyle name="Normal 58 6 3 2 3 2 2" xfId="17191"/>
    <cellStyle name="Normal 58 6 3 2 3 2 2 2" xfId="27410"/>
    <cellStyle name="Normal 58 6 3 2 3 2 3" xfId="13612"/>
    <cellStyle name="Normal 58 6 3 2 3 2 4" xfId="8323"/>
    <cellStyle name="Normal 58 6 3 2 3 2 5" xfId="22403"/>
    <cellStyle name="Normal 58 6 3 2 3 3" xfId="4551"/>
    <cellStyle name="Normal 58 6 3 2 3 3 2" xfId="18196"/>
    <cellStyle name="Normal 58 6 3 2 3 3 2 2" xfId="28447"/>
    <cellStyle name="Normal 58 6 3 2 3 3 3" xfId="14617"/>
    <cellStyle name="Normal 58 6 3 2 3 3 4" xfId="9360"/>
    <cellStyle name="Normal 58 6 3 2 3 3 5" xfId="23440"/>
    <cellStyle name="Normal 58 6 3 2 3 4" xfId="6730"/>
    <cellStyle name="Normal 58 6 3 2 3 4 2" xfId="15814"/>
    <cellStyle name="Normal 58 6 3 2 3 4 3" xfId="25818"/>
    <cellStyle name="Normal 58 6 3 2 3 5" xfId="10814"/>
    <cellStyle name="Normal 58 6 3 2 3 5 2" xfId="19641"/>
    <cellStyle name="Normal 58 6 3 2 3 5 3" xfId="29892"/>
    <cellStyle name="Normal 58 6 3 2 3 6" xfId="12260"/>
    <cellStyle name="Normal 58 6 3 2 3 6 2" xfId="25009"/>
    <cellStyle name="Normal 58 6 3 2 3 7" xfId="5917"/>
    <cellStyle name="Normal 58 6 3 2 3 8" xfId="20811"/>
    <cellStyle name="Normal 58 6 3 2 4" xfId="2040"/>
    <cellStyle name="Normal 58 6 3 2 4 2" xfId="3637"/>
    <cellStyle name="Normal 58 6 3 2 4 2 2" xfId="18555"/>
    <cellStyle name="Normal 58 6 3 2 4 2 2 2" xfId="28806"/>
    <cellStyle name="Normal 58 6 3 2 4 2 3" xfId="14976"/>
    <cellStyle name="Normal 58 6 3 2 4 2 4" xfId="9719"/>
    <cellStyle name="Normal 58 6 3 2 4 2 5" xfId="23799"/>
    <cellStyle name="Normal 58 6 3 2 4 3" xfId="11173"/>
    <cellStyle name="Normal 58 6 3 2 4 3 2" xfId="20000"/>
    <cellStyle name="Normal 58 6 3 2 4 3 3" xfId="30251"/>
    <cellStyle name="Normal 58 6 3 2 4 4" xfId="12619"/>
    <cellStyle name="Normal 58 6 3 2 4 4 2" xfId="26701"/>
    <cellStyle name="Normal 58 6 3 2 4 5" xfId="7614"/>
    <cellStyle name="Normal 58 6 3 2 4 6" xfId="21694"/>
    <cellStyle name="Normal 58 6 3 2 5" xfId="2594"/>
    <cellStyle name="Normal 58 6 3 2 5 2" xfId="17512"/>
    <cellStyle name="Normal 58 6 3 2 5 2 2" xfId="27763"/>
    <cellStyle name="Normal 58 6 3 2 5 3" xfId="13933"/>
    <cellStyle name="Normal 58 6 3 2 5 4" xfId="8676"/>
    <cellStyle name="Normal 58 6 3 2 5 5" xfId="22756"/>
    <cellStyle name="Normal 58 6 3 2 6" xfId="6237"/>
    <cellStyle name="Normal 58 6 3 2 6 2" xfId="15323"/>
    <cellStyle name="Normal 58 6 3 2 6 3" xfId="25327"/>
    <cellStyle name="Normal 58 6 3 2 7" xfId="10130"/>
    <cellStyle name="Normal 58 6 3 2 7 2" xfId="18957"/>
    <cellStyle name="Normal 58 6 3 2 7 3" xfId="29208"/>
    <cellStyle name="Normal 58 6 3 2 8" xfId="11574"/>
    <cellStyle name="Normal 58 6 3 2 8 2" xfId="24300"/>
    <cellStyle name="Normal 58 6 3 2 9" xfId="5208"/>
    <cellStyle name="Normal 58 6 3 2_Degree data" xfId="2174"/>
    <cellStyle name="Normal 58 6 3 3" xfId="1199"/>
    <cellStyle name="Normal 58 6 3 3 2" xfId="2929"/>
    <cellStyle name="Normal 58 6 3 3 2 2" xfId="16423"/>
    <cellStyle name="Normal 58 6 3 3 2 2 2" xfId="26496"/>
    <cellStyle name="Normal 58 6 3 3 2 3" xfId="12799"/>
    <cellStyle name="Normal 58 6 3 3 2 4" xfId="7409"/>
    <cellStyle name="Normal 58 6 3 3 2 5" xfId="21489"/>
    <cellStyle name="Normal 58 6 3 3 3" xfId="4201"/>
    <cellStyle name="Normal 58 6 3 3 3 2" xfId="17847"/>
    <cellStyle name="Normal 58 6 3 3 3 2 2" xfId="28098"/>
    <cellStyle name="Normal 58 6 3 3 3 3" xfId="14268"/>
    <cellStyle name="Normal 58 6 3 3 3 4" xfId="9011"/>
    <cellStyle name="Normal 58 6 3 3 3 5" xfId="23091"/>
    <cellStyle name="Normal 58 6 3 3 4" xfId="6525"/>
    <cellStyle name="Normal 58 6 3 3 4 2" xfId="15609"/>
    <cellStyle name="Normal 58 6 3 3 4 3" xfId="25613"/>
    <cellStyle name="Normal 58 6 3 3 5" xfId="10465"/>
    <cellStyle name="Normal 58 6 3 3 5 2" xfId="19292"/>
    <cellStyle name="Normal 58 6 3 3 5 3" xfId="29543"/>
    <cellStyle name="Normal 58 6 3 3 6" xfId="11910"/>
    <cellStyle name="Normal 58 6 3 3 6 2" xfId="24095"/>
    <cellStyle name="Normal 58 6 3 3 7" xfId="5003"/>
    <cellStyle name="Normal 58 6 3 3 8" xfId="20606"/>
    <cellStyle name="Normal 58 6 3 4" xfId="1556"/>
    <cellStyle name="Normal 58 6 3 4 2" xfId="3277"/>
    <cellStyle name="Normal 58 6 3 4 2 2" xfId="16822"/>
    <cellStyle name="Normal 58 6 3 4 2 2 2" xfId="27041"/>
    <cellStyle name="Normal 58 6 3 4 2 3" xfId="13244"/>
    <cellStyle name="Normal 58 6 3 4 2 4" xfId="7954"/>
    <cellStyle name="Normal 58 6 3 4 2 5" xfId="22034"/>
    <cellStyle name="Normal 58 6 3 4 3" xfId="4550"/>
    <cellStyle name="Normal 58 6 3 4 3 2" xfId="18195"/>
    <cellStyle name="Normal 58 6 3 4 3 2 2" xfId="28446"/>
    <cellStyle name="Normal 58 6 3 4 3 3" xfId="14616"/>
    <cellStyle name="Normal 58 6 3 4 3 4" xfId="9359"/>
    <cellStyle name="Normal 58 6 3 4 3 5" xfId="23439"/>
    <cellStyle name="Normal 58 6 3 4 4" xfId="7070"/>
    <cellStyle name="Normal 58 6 3 4 4 2" xfId="16154"/>
    <cellStyle name="Normal 58 6 3 4 4 3" xfId="26158"/>
    <cellStyle name="Normal 58 6 3 4 5" xfId="10813"/>
    <cellStyle name="Normal 58 6 3 4 5 2" xfId="19640"/>
    <cellStyle name="Normal 58 6 3 4 5 3" xfId="29891"/>
    <cellStyle name="Normal 58 6 3 4 6" xfId="12259"/>
    <cellStyle name="Normal 58 6 3 4 6 2" xfId="24640"/>
    <cellStyle name="Normal 58 6 3 4 7" xfId="5548"/>
    <cellStyle name="Normal 58 6 3 4 8" xfId="21151"/>
    <cellStyle name="Normal 58 6 3 5" xfId="1829"/>
    <cellStyle name="Normal 58 6 3 5 2" xfId="3432"/>
    <cellStyle name="Normal 58 6 3 5 2 2" xfId="16986"/>
    <cellStyle name="Normal 58 6 3 5 2 2 2" xfId="27205"/>
    <cellStyle name="Normal 58 6 3 5 2 3" xfId="13407"/>
    <cellStyle name="Normal 58 6 3 5 2 4" xfId="8118"/>
    <cellStyle name="Normal 58 6 3 5 2 5" xfId="22198"/>
    <cellStyle name="Normal 58 6 3 5 3" xfId="4645"/>
    <cellStyle name="Normal 58 6 3 5 3 2" xfId="18350"/>
    <cellStyle name="Normal 58 6 3 5 3 2 2" xfId="28601"/>
    <cellStyle name="Normal 58 6 3 5 3 3" xfId="14771"/>
    <cellStyle name="Normal 58 6 3 5 3 4" xfId="9514"/>
    <cellStyle name="Normal 58 6 3 5 3 5" xfId="23594"/>
    <cellStyle name="Normal 58 6 3 5 4" xfId="6411"/>
    <cellStyle name="Normal 58 6 3 5 4 2" xfId="15497"/>
    <cellStyle name="Normal 58 6 3 5 4 3" xfId="25501"/>
    <cellStyle name="Normal 58 6 3 5 5" xfId="10968"/>
    <cellStyle name="Normal 58 6 3 5 5 2" xfId="19795"/>
    <cellStyle name="Normal 58 6 3 5 5 3" xfId="30046"/>
    <cellStyle name="Normal 58 6 3 5 6" xfId="12414"/>
    <cellStyle name="Normal 58 6 3 5 6 2" xfId="24804"/>
    <cellStyle name="Normal 58 6 3 5 7" xfId="5712"/>
    <cellStyle name="Normal 58 6 3 5 8" xfId="20494"/>
    <cellStyle name="Normal 58 6 3 6" xfId="2389"/>
    <cellStyle name="Normal 58 6 3 6 2" xfId="16340"/>
    <cellStyle name="Normal 58 6 3 6 2 2" xfId="26384"/>
    <cellStyle name="Normal 58 6 3 6 3" xfId="12819"/>
    <cellStyle name="Normal 58 6 3 6 4" xfId="7297"/>
    <cellStyle name="Normal 58 6 3 6 5" xfId="21377"/>
    <cellStyle name="Normal 58 6 3 7" xfId="3808"/>
    <cellStyle name="Normal 58 6 3 7 2" xfId="17307"/>
    <cellStyle name="Normal 58 6 3 7 2 2" xfId="27558"/>
    <cellStyle name="Normal 58 6 3 7 3" xfId="13728"/>
    <cellStyle name="Normal 58 6 3 7 4" xfId="8471"/>
    <cellStyle name="Normal 58 6 3 7 5" xfId="22551"/>
    <cellStyle name="Normal 58 6 3 8" xfId="6032"/>
    <cellStyle name="Normal 58 6 3 8 2" xfId="15118"/>
    <cellStyle name="Normal 58 6 3 8 3" xfId="25122"/>
    <cellStyle name="Normal 58 6 3 9" xfId="9925"/>
    <cellStyle name="Normal 58 6 3 9 2" xfId="18752"/>
    <cellStyle name="Normal 58 6 3 9 3" xfId="29003"/>
    <cellStyle name="Normal 58 6 3_Degree data" xfId="2173"/>
    <cellStyle name="Normal 58 6 4" xfId="392"/>
    <cellStyle name="Normal 58 6 4 10" xfId="755"/>
    <cellStyle name="Normal 58 6 4 11" xfId="20215"/>
    <cellStyle name="Normal 58 6 4 2" xfId="1201"/>
    <cellStyle name="Normal 58 6 4 2 2" xfId="2931"/>
    <cellStyle name="Normal 58 6 4 2 2 2" xfId="16824"/>
    <cellStyle name="Normal 58 6 4 2 2 2 2" xfId="27043"/>
    <cellStyle name="Normal 58 6 4 2 2 3" xfId="13246"/>
    <cellStyle name="Normal 58 6 4 2 2 4" xfId="7956"/>
    <cellStyle name="Normal 58 6 4 2 2 5" xfId="22036"/>
    <cellStyle name="Normal 58 6 4 2 3" xfId="4203"/>
    <cellStyle name="Normal 58 6 4 2 3 2" xfId="17849"/>
    <cellStyle name="Normal 58 6 4 2 3 2 2" xfId="28100"/>
    <cellStyle name="Normal 58 6 4 2 3 3" xfId="14270"/>
    <cellStyle name="Normal 58 6 4 2 3 4" xfId="9013"/>
    <cellStyle name="Normal 58 6 4 2 3 5" xfId="23093"/>
    <cellStyle name="Normal 58 6 4 2 4" xfId="7072"/>
    <cellStyle name="Normal 58 6 4 2 4 2" xfId="16156"/>
    <cellStyle name="Normal 58 6 4 2 4 3" xfId="26160"/>
    <cellStyle name="Normal 58 6 4 2 5" xfId="10467"/>
    <cellStyle name="Normal 58 6 4 2 5 2" xfId="19294"/>
    <cellStyle name="Normal 58 6 4 2 5 3" xfId="29545"/>
    <cellStyle name="Normal 58 6 4 2 6" xfId="11912"/>
    <cellStyle name="Normal 58 6 4 2 6 2" xfId="24642"/>
    <cellStyle name="Normal 58 6 4 2 7" xfId="5550"/>
    <cellStyle name="Normal 58 6 4 2 8" xfId="21153"/>
    <cellStyle name="Normal 58 6 4 3" xfId="1558"/>
    <cellStyle name="Normal 58 6 4 3 2" xfId="3279"/>
    <cellStyle name="Normal 58 6 4 3 2 2" xfId="17086"/>
    <cellStyle name="Normal 58 6 4 3 2 2 2" xfId="27305"/>
    <cellStyle name="Normal 58 6 4 3 2 3" xfId="13507"/>
    <cellStyle name="Normal 58 6 4 3 2 4" xfId="8218"/>
    <cellStyle name="Normal 58 6 4 3 2 5" xfId="22298"/>
    <cellStyle name="Normal 58 6 4 3 3" xfId="4552"/>
    <cellStyle name="Normal 58 6 4 3 3 2" xfId="18197"/>
    <cellStyle name="Normal 58 6 4 3 3 2 2" xfId="28448"/>
    <cellStyle name="Normal 58 6 4 3 3 3" xfId="14618"/>
    <cellStyle name="Normal 58 6 4 3 3 4" xfId="9361"/>
    <cellStyle name="Normal 58 6 4 3 3 5" xfId="23441"/>
    <cellStyle name="Normal 58 6 4 3 4" xfId="6625"/>
    <cellStyle name="Normal 58 6 4 3 4 2" xfId="15709"/>
    <cellStyle name="Normal 58 6 4 3 4 3" xfId="25713"/>
    <cellStyle name="Normal 58 6 4 3 5" xfId="10815"/>
    <cellStyle name="Normal 58 6 4 3 5 2" xfId="19642"/>
    <cellStyle name="Normal 58 6 4 3 5 3" xfId="29893"/>
    <cellStyle name="Normal 58 6 4 3 6" xfId="12261"/>
    <cellStyle name="Normal 58 6 4 3 6 2" xfId="24904"/>
    <cellStyle name="Normal 58 6 4 3 7" xfId="5812"/>
    <cellStyle name="Normal 58 6 4 3 8" xfId="20706"/>
    <cellStyle name="Normal 58 6 4 4" xfId="1932"/>
    <cellStyle name="Normal 58 6 4 4 2" xfId="3532"/>
    <cellStyle name="Normal 58 6 4 4 2 2" xfId="18450"/>
    <cellStyle name="Normal 58 6 4 4 2 2 2" xfId="28701"/>
    <cellStyle name="Normal 58 6 4 4 2 3" xfId="14871"/>
    <cellStyle name="Normal 58 6 4 4 2 4" xfId="9614"/>
    <cellStyle name="Normal 58 6 4 4 2 5" xfId="23694"/>
    <cellStyle name="Normal 58 6 4 4 3" xfId="11068"/>
    <cellStyle name="Normal 58 6 4 4 3 2" xfId="19895"/>
    <cellStyle name="Normal 58 6 4 4 3 3" xfId="30146"/>
    <cellStyle name="Normal 58 6 4 4 4" xfId="12514"/>
    <cellStyle name="Normal 58 6 4 4 4 2" xfId="26596"/>
    <cellStyle name="Normal 58 6 4 4 5" xfId="7509"/>
    <cellStyle name="Normal 58 6 4 4 6" xfId="21589"/>
    <cellStyle name="Normal 58 6 4 5" xfId="2489"/>
    <cellStyle name="Normal 58 6 4 5 2" xfId="17407"/>
    <cellStyle name="Normal 58 6 4 5 2 2" xfId="27658"/>
    <cellStyle name="Normal 58 6 4 5 3" xfId="13828"/>
    <cellStyle name="Normal 58 6 4 5 4" xfId="8571"/>
    <cellStyle name="Normal 58 6 4 5 5" xfId="22651"/>
    <cellStyle name="Normal 58 6 4 6" xfId="6132"/>
    <cellStyle name="Normal 58 6 4 6 2" xfId="15218"/>
    <cellStyle name="Normal 58 6 4 6 3" xfId="25222"/>
    <cellStyle name="Normal 58 6 4 7" xfId="10025"/>
    <cellStyle name="Normal 58 6 4 7 2" xfId="18852"/>
    <cellStyle name="Normal 58 6 4 7 3" xfId="29103"/>
    <cellStyle name="Normal 58 6 4 8" xfId="11469"/>
    <cellStyle name="Normal 58 6 4 8 2" xfId="24195"/>
    <cellStyle name="Normal 58 6 4 9" xfId="5103"/>
    <cellStyle name="Normal 58 6 4_Degree data" xfId="2175"/>
    <cellStyle name="Normal 58 6 5" xfId="221"/>
    <cellStyle name="Normal 58 6 5 2" xfId="2926"/>
    <cellStyle name="Normal 58 6 5 2 2" xfId="16380"/>
    <cellStyle name="Normal 58 6 5 2 2 2" xfId="26437"/>
    <cellStyle name="Normal 58 6 5 2 3" xfId="12899"/>
    <cellStyle name="Normal 58 6 5 2 4" xfId="7350"/>
    <cellStyle name="Normal 58 6 5 2 5" xfId="21430"/>
    <cellStyle name="Normal 58 6 5 3" xfId="4198"/>
    <cellStyle name="Normal 58 6 5 3 2" xfId="17844"/>
    <cellStyle name="Normal 58 6 5 3 2 2" xfId="28095"/>
    <cellStyle name="Normal 58 6 5 3 3" xfId="14265"/>
    <cellStyle name="Normal 58 6 5 3 4" xfId="9008"/>
    <cellStyle name="Normal 58 6 5 3 5" xfId="23088"/>
    <cellStyle name="Normal 58 6 5 4" xfId="6466"/>
    <cellStyle name="Normal 58 6 5 4 2" xfId="15550"/>
    <cellStyle name="Normal 58 6 5 4 3" xfId="25554"/>
    <cellStyle name="Normal 58 6 5 5" xfId="10462"/>
    <cellStyle name="Normal 58 6 5 5 2" xfId="19289"/>
    <cellStyle name="Normal 58 6 5 5 3" xfId="29540"/>
    <cellStyle name="Normal 58 6 5 6" xfId="11907"/>
    <cellStyle name="Normal 58 6 5 6 2" xfId="24036"/>
    <cellStyle name="Normal 58 6 5 7" xfId="4944"/>
    <cellStyle name="Normal 58 6 5 8" xfId="1196"/>
    <cellStyle name="Normal 58 6 5 9" xfId="20547"/>
    <cellStyle name="Normal 58 6 6" xfId="1553"/>
    <cellStyle name="Normal 58 6 6 2" xfId="3274"/>
    <cellStyle name="Normal 58 6 6 2 2" xfId="16819"/>
    <cellStyle name="Normal 58 6 6 2 2 2" xfId="27038"/>
    <cellStyle name="Normal 58 6 6 2 3" xfId="13241"/>
    <cellStyle name="Normal 58 6 6 2 4" xfId="7951"/>
    <cellStyle name="Normal 58 6 6 2 5" xfId="22031"/>
    <cellStyle name="Normal 58 6 6 3" xfId="4547"/>
    <cellStyle name="Normal 58 6 6 3 2" xfId="18192"/>
    <cellStyle name="Normal 58 6 6 3 2 2" xfId="28443"/>
    <cellStyle name="Normal 58 6 6 3 3" xfId="14613"/>
    <cellStyle name="Normal 58 6 6 3 4" xfId="9356"/>
    <cellStyle name="Normal 58 6 6 3 5" xfId="23436"/>
    <cellStyle name="Normal 58 6 6 4" xfId="7067"/>
    <cellStyle name="Normal 58 6 6 4 2" xfId="16151"/>
    <cellStyle name="Normal 58 6 6 4 3" xfId="26155"/>
    <cellStyle name="Normal 58 6 6 5" xfId="10810"/>
    <cellStyle name="Normal 58 6 6 5 2" xfId="19637"/>
    <cellStyle name="Normal 58 6 6 5 3" xfId="29888"/>
    <cellStyle name="Normal 58 6 6 6" xfId="12256"/>
    <cellStyle name="Normal 58 6 6 6 2" xfId="24637"/>
    <cellStyle name="Normal 58 6 6 7" xfId="5545"/>
    <cellStyle name="Normal 58 6 6 8" xfId="21148"/>
    <cellStyle name="Normal 58 6 7" xfId="1761"/>
    <cellStyle name="Normal 58 6 7 2" xfId="3373"/>
    <cellStyle name="Normal 58 6 7 2 2" xfId="16927"/>
    <cellStyle name="Normal 58 6 7 2 2 2" xfId="27146"/>
    <cellStyle name="Normal 58 6 7 2 3" xfId="13349"/>
    <cellStyle name="Normal 58 6 7 2 4" xfId="8059"/>
    <cellStyle name="Normal 58 6 7 2 5" xfId="22139"/>
    <cellStyle name="Normal 58 6 7 3" xfId="4603"/>
    <cellStyle name="Normal 58 6 7 3 2" xfId="18291"/>
    <cellStyle name="Normal 58 6 7 3 2 2" xfId="28542"/>
    <cellStyle name="Normal 58 6 7 3 3" xfId="14712"/>
    <cellStyle name="Normal 58 6 7 3 4" xfId="9455"/>
    <cellStyle name="Normal 58 6 7 3 5" xfId="23535"/>
    <cellStyle name="Normal 58 6 7 4" xfId="6305"/>
    <cellStyle name="Normal 58 6 7 4 2" xfId="15391"/>
    <cellStyle name="Normal 58 6 7 4 3" xfId="25395"/>
    <cellStyle name="Normal 58 6 7 5" xfId="10909"/>
    <cellStyle name="Normal 58 6 7 5 2" xfId="19736"/>
    <cellStyle name="Normal 58 6 7 5 3" xfId="29987"/>
    <cellStyle name="Normal 58 6 7 6" xfId="12355"/>
    <cellStyle name="Normal 58 6 7 6 2" xfId="24745"/>
    <cellStyle name="Normal 58 6 7 7" xfId="5653"/>
    <cellStyle name="Normal 58 6 7 8" xfId="20388"/>
    <cellStyle name="Normal 58 6 8" xfId="2330"/>
    <cellStyle name="Normal 58 6 8 2" xfId="9866"/>
    <cellStyle name="Normal 58 6 8 2 2" xfId="18693"/>
    <cellStyle name="Normal 58 6 8 2 3" xfId="28944"/>
    <cellStyle name="Normal 58 6 8 3" xfId="11310"/>
    <cellStyle name="Normal 58 6 8 3 2" xfId="26279"/>
    <cellStyle name="Normal 58 6 8 4" xfId="7192"/>
    <cellStyle name="Normal 58 6 8 5" xfId="21272"/>
    <cellStyle name="Normal 58 6 9" xfId="2254"/>
    <cellStyle name="Normal 58 6 9 2" xfId="17246"/>
    <cellStyle name="Normal 58 6 9 2 2" xfId="27497"/>
    <cellStyle name="Normal 58 6 9 3" xfId="13667"/>
    <cellStyle name="Normal 58 6 9 4" xfId="8410"/>
    <cellStyle name="Normal 58 6 9 5" xfId="22490"/>
    <cellStyle name="Normal 58 6_Degree data" xfId="2170"/>
    <cellStyle name="Normal 58 7" xfId="192"/>
    <cellStyle name="Normal 58 7 10" xfId="11395"/>
    <cellStyle name="Normal 58 7 10 2" xfId="23904"/>
    <cellStyle name="Normal 58 7 11" xfId="4812"/>
    <cellStyle name="Normal 58 7 12" xfId="681"/>
    <cellStyle name="Normal 58 7 13" xfId="20141"/>
    <cellStyle name="Normal 58 7 2" xfId="419"/>
    <cellStyle name="Normal 58 7 2 10" xfId="782"/>
    <cellStyle name="Normal 58 7 2 11" xfId="20241"/>
    <cellStyle name="Normal 58 7 2 2" xfId="1203"/>
    <cellStyle name="Normal 58 7 2 2 2" xfId="2933"/>
    <cellStyle name="Normal 58 7 2 2 2 2" xfId="16826"/>
    <cellStyle name="Normal 58 7 2 2 2 2 2" xfId="27045"/>
    <cellStyle name="Normal 58 7 2 2 2 3" xfId="13248"/>
    <cellStyle name="Normal 58 7 2 2 2 4" xfId="7958"/>
    <cellStyle name="Normal 58 7 2 2 2 5" xfId="22038"/>
    <cellStyle name="Normal 58 7 2 2 3" xfId="4205"/>
    <cellStyle name="Normal 58 7 2 2 3 2" xfId="17851"/>
    <cellStyle name="Normal 58 7 2 2 3 2 2" xfId="28102"/>
    <cellStyle name="Normal 58 7 2 2 3 3" xfId="14272"/>
    <cellStyle name="Normal 58 7 2 2 3 4" xfId="9015"/>
    <cellStyle name="Normal 58 7 2 2 3 5" xfId="23095"/>
    <cellStyle name="Normal 58 7 2 2 4" xfId="7074"/>
    <cellStyle name="Normal 58 7 2 2 4 2" xfId="16158"/>
    <cellStyle name="Normal 58 7 2 2 4 3" xfId="26162"/>
    <cellStyle name="Normal 58 7 2 2 5" xfId="10469"/>
    <cellStyle name="Normal 58 7 2 2 5 2" xfId="19296"/>
    <cellStyle name="Normal 58 7 2 2 5 3" xfId="29547"/>
    <cellStyle name="Normal 58 7 2 2 6" xfId="11914"/>
    <cellStyle name="Normal 58 7 2 2 6 2" xfId="24644"/>
    <cellStyle name="Normal 58 7 2 2 7" xfId="5552"/>
    <cellStyle name="Normal 58 7 2 2 8" xfId="21155"/>
    <cellStyle name="Normal 58 7 2 3" xfId="1560"/>
    <cellStyle name="Normal 58 7 2 3 2" xfId="3281"/>
    <cellStyle name="Normal 58 7 2 3 2 2" xfId="17112"/>
    <cellStyle name="Normal 58 7 2 3 2 2 2" xfId="27331"/>
    <cellStyle name="Normal 58 7 2 3 2 3" xfId="13533"/>
    <cellStyle name="Normal 58 7 2 3 2 4" xfId="8244"/>
    <cellStyle name="Normal 58 7 2 3 2 5" xfId="22324"/>
    <cellStyle name="Normal 58 7 2 3 3" xfId="4554"/>
    <cellStyle name="Normal 58 7 2 3 3 2" xfId="18199"/>
    <cellStyle name="Normal 58 7 2 3 3 2 2" xfId="28450"/>
    <cellStyle name="Normal 58 7 2 3 3 3" xfId="14620"/>
    <cellStyle name="Normal 58 7 2 3 3 4" xfId="9363"/>
    <cellStyle name="Normal 58 7 2 3 3 5" xfId="23443"/>
    <cellStyle name="Normal 58 7 2 3 4" xfId="6651"/>
    <cellStyle name="Normal 58 7 2 3 4 2" xfId="15735"/>
    <cellStyle name="Normal 58 7 2 3 4 3" xfId="25739"/>
    <cellStyle name="Normal 58 7 2 3 5" xfId="10817"/>
    <cellStyle name="Normal 58 7 2 3 5 2" xfId="19644"/>
    <cellStyle name="Normal 58 7 2 3 5 3" xfId="29895"/>
    <cellStyle name="Normal 58 7 2 3 6" xfId="12263"/>
    <cellStyle name="Normal 58 7 2 3 6 2" xfId="24930"/>
    <cellStyle name="Normal 58 7 2 3 7" xfId="5838"/>
    <cellStyle name="Normal 58 7 2 3 8" xfId="20732"/>
    <cellStyle name="Normal 58 7 2 4" xfId="1959"/>
    <cellStyle name="Normal 58 7 2 4 2" xfId="3558"/>
    <cellStyle name="Normal 58 7 2 4 2 2" xfId="18476"/>
    <cellStyle name="Normal 58 7 2 4 2 2 2" xfId="28727"/>
    <cellStyle name="Normal 58 7 2 4 2 3" xfId="14897"/>
    <cellStyle name="Normal 58 7 2 4 2 4" xfId="9640"/>
    <cellStyle name="Normal 58 7 2 4 2 5" xfId="23720"/>
    <cellStyle name="Normal 58 7 2 4 3" xfId="11094"/>
    <cellStyle name="Normal 58 7 2 4 3 2" xfId="19921"/>
    <cellStyle name="Normal 58 7 2 4 3 3" xfId="30172"/>
    <cellStyle name="Normal 58 7 2 4 4" xfId="12540"/>
    <cellStyle name="Normal 58 7 2 4 4 2" xfId="26622"/>
    <cellStyle name="Normal 58 7 2 4 5" xfId="7535"/>
    <cellStyle name="Normal 58 7 2 4 6" xfId="21615"/>
    <cellStyle name="Normal 58 7 2 5" xfId="2515"/>
    <cellStyle name="Normal 58 7 2 5 2" xfId="17433"/>
    <cellStyle name="Normal 58 7 2 5 2 2" xfId="27684"/>
    <cellStyle name="Normal 58 7 2 5 3" xfId="13854"/>
    <cellStyle name="Normal 58 7 2 5 4" xfId="8597"/>
    <cellStyle name="Normal 58 7 2 5 5" xfId="22677"/>
    <cellStyle name="Normal 58 7 2 6" xfId="6158"/>
    <cellStyle name="Normal 58 7 2 6 2" xfId="15244"/>
    <cellStyle name="Normal 58 7 2 6 3" xfId="25248"/>
    <cellStyle name="Normal 58 7 2 7" xfId="10051"/>
    <cellStyle name="Normal 58 7 2 7 2" xfId="18878"/>
    <cellStyle name="Normal 58 7 2 7 3" xfId="29129"/>
    <cellStyle name="Normal 58 7 2 8" xfId="11495"/>
    <cellStyle name="Normal 58 7 2 8 2" xfId="24221"/>
    <cellStyle name="Normal 58 7 2 9" xfId="5129"/>
    <cellStyle name="Normal 58 7 2_Degree data" xfId="2177"/>
    <cellStyle name="Normal 58 7 3" xfId="317"/>
    <cellStyle name="Normal 58 7 3 2" xfId="2932"/>
    <cellStyle name="Normal 58 7 3 2 2" xfId="16449"/>
    <cellStyle name="Normal 58 7 3 2 2 2" xfId="26522"/>
    <cellStyle name="Normal 58 7 3 2 3" xfId="12675"/>
    <cellStyle name="Normal 58 7 3 2 4" xfId="7435"/>
    <cellStyle name="Normal 58 7 3 2 5" xfId="21515"/>
    <cellStyle name="Normal 58 7 3 3" xfId="4204"/>
    <cellStyle name="Normal 58 7 3 3 2" xfId="17850"/>
    <cellStyle name="Normal 58 7 3 3 2 2" xfId="28101"/>
    <cellStyle name="Normal 58 7 3 3 3" xfId="14271"/>
    <cellStyle name="Normal 58 7 3 3 4" xfId="9014"/>
    <cellStyle name="Normal 58 7 3 3 5" xfId="23094"/>
    <cellStyle name="Normal 58 7 3 4" xfId="6551"/>
    <cellStyle name="Normal 58 7 3 4 2" xfId="15635"/>
    <cellStyle name="Normal 58 7 3 4 3" xfId="25639"/>
    <cellStyle name="Normal 58 7 3 5" xfId="10468"/>
    <cellStyle name="Normal 58 7 3 5 2" xfId="19295"/>
    <cellStyle name="Normal 58 7 3 5 3" xfId="29546"/>
    <cellStyle name="Normal 58 7 3 6" xfId="11913"/>
    <cellStyle name="Normal 58 7 3 6 2" xfId="24121"/>
    <cellStyle name="Normal 58 7 3 7" xfId="5029"/>
    <cellStyle name="Normal 58 7 3 8" xfId="1202"/>
    <cellStyle name="Normal 58 7 3 9" xfId="20632"/>
    <cellStyle name="Normal 58 7 4" xfId="1559"/>
    <cellStyle name="Normal 58 7 4 2" xfId="3280"/>
    <cellStyle name="Normal 58 7 4 2 2" xfId="16825"/>
    <cellStyle name="Normal 58 7 4 2 2 2" xfId="27044"/>
    <cellStyle name="Normal 58 7 4 2 3" xfId="13247"/>
    <cellStyle name="Normal 58 7 4 2 4" xfId="7957"/>
    <cellStyle name="Normal 58 7 4 2 5" xfId="22037"/>
    <cellStyle name="Normal 58 7 4 3" xfId="4553"/>
    <cellStyle name="Normal 58 7 4 3 2" xfId="18198"/>
    <cellStyle name="Normal 58 7 4 3 2 2" xfId="28449"/>
    <cellStyle name="Normal 58 7 4 3 3" xfId="14619"/>
    <cellStyle name="Normal 58 7 4 3 4" xfId="9362"/>
    <cellStyle name="Normal 58 7 4 3 5" xfId="23442"/>
    <cellStyle name="Normal 58 7 4 4" xfId="7073"/>
    <cellStyle name="Normal 58 7 4 4 2" xfId="16157"/>
    <cellStyle name="Normal 58 7 4 4 3" xfId="26161"/>
    <cellStyle name="Normal 58 7 4 5" xfId="10816"/>
    <cellStyle name="Normal 58 7 4 5 2" xfId="19643"/>
    <cellStyle name="Normal 58 7 4 5 3" xfId="29894"/>
    <cellStyle name="Normal 58 7 4 6" xfId="12262"/>
    <cellStyle name="Normal 58 7 4 6 2" xfId="24643"/>
    <cellStyle name="Normal 58 7 4 7" xfId="5551"/>
    <cellStyle name="Normal 58 7 4 8" xfId="21154"/>
    <cellStyle name="Normal 58 7 5" xfId="1857"/>
    <cellStyle name="Normal 58 7 5 2" xfId="3458"/>
    <cellStyle name="Normal 58 7 5 2 2" xfId="17012"/>
    <cellStyle name="Normal 58 7 5 2 2 2" xfId="27231"/>
    <cellStyle name="Normal 58 7 5 2 3" xfId="13433"/>
    <cellStyle name="Normal 58 7 5 2 4" xfId="8144"/>
    <cellStyle name="Normal 58 7 5 2 5" xfId="22224"/>
    <cellStyle name="Normal 58 7 5 3" xfId="4671"/>
    <cellStyle name="Normal 58 7 5 3 2" xfId="18376"/>
    <cellStyle name="Normal 58 7 5 3 2 2" xfId="28627"/>
    <cellStyle name="Normal 58 7 5 3 3" xfId="14797"/>
    <cellStyle name="Normal 58 7 5 3 4" xfId="9540"/>
    <cellStyle name="Normal 58 7 5 3 5" xfId="23620"/>
    <cellStyle name="Normal 58 7 5 4" xfId="6332"/>
    <cellStyle name="Normal 58 7 5 4 2" xfId="15418"/>
    <cellStyle name="Normal 58 7 5 4 3" xfId="25422"/>
    <cellStyle name="Normal 58 7 5 5" xfId="10994"/>
    <cellStyle name="Normal 58 7 5 5 2" xfId="19821"/>
    <cellStyle name="Normal 58 7 5 5 3" xfId="30072"/>
    <cellStyle name="Normal 58 7 5 6" xfId="12440"/>
    <cellStyle name="Normal 58 7 5 6 2" xfId="24830"/>
    <cellStyle name="Normal 58 7 5 7" xfId="5738"/>
    <cellStyle name="Normal 58 7 5 8" xfId="20415"/>
    <cellStyle name="Normal 58 7 6" xfId="2415"/>
    <cellStyle name="Normal 58 7 6 2" xfId="16261"/>
    <cellStyle name="Normal 58 7 6 2 2" xfId="26305"/>
    <cellStyle name="Normal 58 7 6 3" xfId="12898"/>
    <cellStyle name="Normal 58 7 6 4" xfId="7218"/>
    <cellStyle name="Normal 58 7 6 5" xfId="21298"/>
    <cellStyle name="Normal 58 7 7" xfId="3833"/>
    <cellStyle name="Normal 58 7 7 2" xfId="17333"/>
    <cellStyle name="Normal 58 7 7 2 2" xfId="27584"/>
    <cellStyle name="Normal 58 7 7 3" xfId="13754"/>
    <cellStyle name="Normal 58 7 7 4" xfId="8497"/>
    <cellStyle name="Normal 58 7 7 5" xfId="22577"/>
    <cellStyle name="Normal 58 7 8" xfId="6058"/>
    <cellStyle name="Normal 58 7 8 2" xfId="15144"/>
    <cellStyle name="Normal 58 7 8 3" xfId="25148"/>
    <cellStyle name="Normal 58 7 9" xfId="9951"/>
    <cellStyle name="Normal 58 7 9 2" xfId="18778"/>
    <cellStyle name="Normal 58 7 9 3" xfId="29029"/>
    <cellStyle name="Normal 58 7_Degree data" xfId="2176"/>
    <cellStyle name="Normal 58 8" xfId="255"/>
    <cellStyle name="Normal 58 8 10" xfId="11338"/>
    <cellStyle name="Normal 58 8 10 2" xfId="23952"/>
    <cellStyle name="Normal 58 8 11" xfId="4860"/>
    <cellStyle name="Normal 58 8 12" xfId="620"/>
    <cellStyle name="Normal 58 8 13" xfId="20084"/>
    <cellStyle name="Normal 58 8 2" xfId="469"/>
    <cellStyle name="Normal 58 8 2 10" xfId="831"/>
    <cellStyle name="Normal 58 8 2 11" xfId="20289"/>
    <cellStyle name="Normal 58 8 2 2" xfId="1205"/>
    <cellStyle name="Normal 58 8 2 2 2" xfId="2935"/>
    <cellStyle name="Normal 58 8 2 2 2 2" xfId="16828"/>
    <cellStyle name="Normal 58 8 2 2 2 2 2" xfId="27047"/>
    <cellStyle name="Normal 58 8 2 2 2 3" xfId="13250"/>
    <cellStyle name="Normal 58 8 2 2 2 4" xfId="7960"/>
    <cellStyle name="Normal 58 8 2 2 2 5" xfId="22040"/>
    <cellStyle name="Normal 58 8 2 2 3" xfId="4207"/>
    <cellStyle name="Normal 58 8 2 2 3 2" xfId="17853"/>
    <cellStyle name="Normal 58 8 2 2 3 2 2" xfId="28104"/>
    <cellStyle name="Normal 58 8 2 2 3 3" xfId="14274"/>
    <cellStyle name="Normal 58 8 2 2 3 4" xfId="9017"/>
    <cellStyle name="Normal 58 8 2 2 3 5" xfId="23097"/>
    <cellStyle name="Normal 58 8 2 2 4" xfId="7076"/>
    <cellStyle name="Normal 58 8 2 2 4 2" xfId="16160"/>
    <cellStyle name="Normal 58 8 2 2 4 3" xfId="26164"/>
    <cellStyle name="Normal 58 8 2 2 5" xfId="10471"/>
    <cellStyle name="Normal 58 8 2 2 5 2" xfId="19298"/>
    <cellStyle name="Normal 58 8 2 2 5 3" xfId="29549"/>
    <cellStyle name="Normal 58 8 2 2 6" xfId="11916"/>
    <cellStyle name="Normal 58 8 2 2 6 2" xfId="24646"/>
    <cellStyle name="Normal 58 8 2 2 7" xfId="5554"/>
    <cellStyle name="Normal 58 8 2 2 8" xfId="21157"/>
    <cellStyle name="Normal 58 8 2 3" xfId="1562"/>
    <cellStyle name="Normal 58 8 2 3 2" xfId="3283"/>
    <cellStyle name="Normal 58 8 2 3 2 2" xfId="17160"/>
    <cellStyle name="Normal 58 8 2 3 2 2 2" xfId="27379"/>
    <cellStyle name="Normal 58 8 2 3 2 3" xfId="13581"/>
    <cellStyle name="Normal 58 8 2 3 2 4" xfId="8292"/>
    <cellStyle name="Normal 58 8 2 3 2 5" xfId="22372"/>
    <cellStyle name="Normal 58 8 2 3 3" xfId="4556"/>
    <cellStyle name="Normal 58 8 2 3 3 2" xfId="18201"/>
    <cellStyle name="Normal 58 8 2 3 3 2 2" xfId="28452"/>
    <cellStyle name="Normal 58 8 2 3 3 3" xfId="14622"/>
    <cellStyle name="Normal 58 8 2 3 3 4" xfId="9365"/>
    <cellStyle name="Normal 58 8 2 3 3 5" xfId="23445"/>
    <cellStyle name="Normal 58 8 2 3 4" xfId="6699"/>
    <cellStyle name="Normal 58 8 2 3 4 2" xfId="15783"/>
    <cellStyle name="Normal 58 8 2 3 4 3" xfId="25787"/>
    <cellStyle name="Normal 58 8 2 3 5" xfId="10819"/>
    <cellStyle name="Normal 58 8 2 3 5 2" xfId="19646"/>
    <cellStyle name="Normal 58 8 2 3 5 3" xfId="29897"/>
    <cellStyle name="Normal 58 8 2 3 6" xfId="12265"/>
    <cellStyle name="Normal 58 8 2 3 6 2" xfId="24978"/>
    <cellStyle name="Normal 58 8 2 3 7" xfId="5886"/>
    <cellStyle name="Normal 58 8 2 3 8" xfId="20780"/>
    <cellStyle name="Normal 58 8 2 4" xfId="2009"/>
    <cellStyle name="Normal 58 8 2 4 2" xfId="3606"/>
    <cellStyle name="Normal 58 8 2 4 2 2" xfId="18524"/>
    <cellStyle name="Normal 58 8 2 4 2 2 2" xfId="28775"/>
    <cellStyle name="Normal 58 8 2 4 2 3" xfId="14945"/>
    <cellStyle name="Normal 58 8 2 4 2 4" xfId="9688"/>
    <cellStyle name="Normal 58 8 2 4 2 5" xfId="23768"/>
    <cellStyle name="Normal 58 8 2 4 3" xfId="11142"/>
    <cellStyle name="Normal 58 8 2 4 3 2" xfId="19969"/>
    <cellStyle name="Normal 58 8 2 4 3 3" xfId="30220"/>
    <cellStyle name="Normal 58 8 2 4 4" xfId="12588"/>
    <cellStyle name="Normal 58 8 2 4 4 2" xfId="26670"/>
    <cellStyle name="Normal 58 8 2 4 5" xfId="7583"/>
    <cellStyle name="Normal 58 8 2 4 6" xfId="21663"/>
    <cellStyle name="Normal 58 8 2 5" xfId="2563"/>
    <cellStyle name="Normal 58 8 2 5 2" xfId="17481"/>
    <cellStyle name="Normal 58 8 2 5 2 2" xfId="27732"/>
    <cellStyle name="Normal 58 8 2 5 3" xfId="13902"/>
    <cellStyle name="Normal 58 8 2 5 4" xfId="8645"/>
    <cellStyle name="Normal 58 8 2 5 5" xfId="22725"/>
    <cellStyle name="Normal 58 8 2 6" xfId="6206"/>
    <cellStyle name="Normal 58 8 2 6 2" xfId="15292"/>
    <cellStyle name="Normal 58 8 2 6 3" xfId="25296"/>
    <cellStyle name="Normal 58 8 2 7" xfId="10099"/>
    <cellStyle name="Normal 58 8 2 7 2" xfId="18926"/>
    <cellStyle name="Normal 58 8 2 7 3" xfId="29177"/>
    <cellStyle name="Normal 58 8 2 8" xfId="11543"/>
    <cellStyle name="Normal 58 8 2 8 2" xfId="24269"/>
    <cellStyle name="Normal 58 8 2 9" xfId="5177"/>
    <cellStyle name="Normal 58 8 2_Degree data" xfId="2179"/>
    <cellStyle name="Normal 58 8 3" xfId="1204"/>
    <cellStyle name="Normal 58 8 3 2" xfId="2934"/>
    <cellStyle name="Normal 58 8 3 2 2" xfId="16392"/>
    <cellStyle name="Normal 58 8 3 2 2 2" xfId="26465"/>
    <cellStyle name="Normal 58 8 3 2 3" xfId="12904"/>
    <cellStyle name="Normal 58 8 3 2 4" xfId="7378"/>
    <cellStyle name="Normal 58 8 3 2 5" xfId="21458"/>
    <cellStyle name="Normal 58 8 3 3" xfId="4206"/>
    <cellStyle name="Normal 58 8 3 3 2" xfId="17852"/>
    <cellStyle name="Normal 58 8 3 3 2 2" xfId="28103"/>
    <cellStyle name="Normal 58 8 3 3 3" xfId="14273"/>
    <cellStyle name="Normal 58 8 3 3 4" xfId="9016"/>
    <cellStyle name="Normal 58 8 3 3 5" xfId="23096"/>
    <cellStyle name="Normal 58 8 3 4" xfId="6494"/>
    <cellStyle name="Normal 58 8 3 4 2" xfId="15578"/>
    <cellStyle name="Normal 58 8 3 4 3" xfId="25582"/>
    <cellStyle name="Normal 58 8 3 5" xfId="10470"/>
    <cellStyle name="Normal 58 8 3 5 2" xfId="19297"/>
    <cellStyle name="Normal 58 8 3 5 3" xfId="29548"/>
    <cellStyle name="Normal 58 8 3 6" xfId="11915"/>
    <cellStyle name="Normal 58 8 3 6 2" xfId="24064"/>
    <cellStyle name="Normal 58 8 3 7" xfId="4972"/>
    <cellStyle name="Normal 58 8 3 8" xfId="20575"/>
    <cellStyle name="Normal 58 8 4" xfId="1561"/>
    <cellStyle name="Normal 58 8 4 2" xfId="3282"/>
    <cellStyle name="Normal 58 8 4 2 2" xfId="16827"/>
    <cellStyle name="Normal 58 8 4 2 2 2" xfId="27046"/>
    <cellStyle name="Normal 58 8 4 2 3" xfId="13249"/>
    <cellStyle name="Normal 58 8 4 2 4" xfId="7959"/>
    <cellStyle name="Normal 58 8 4 2 5" xfId="22039"/>
    <cellStyle name="Normal 58 8 4 3" xfId="4555"/>
    <cellStyle name="Normal 58 8 4 3 2" xfId="18200"/>
    <cellStyle name="Normal 58 8 4 3 2 2" xfId="28451"/>
    <cellStyle name="Normal 58 8 4 3 3" xfId="14621"/>
    <cellStyle name="Normal 58 8 4 3 4" xfId="9364"/>
    <cellStyle name="Normal 58 8 4 3 5" xfId="23444"/>
    <cellStyle name="Normal 58 8 4 4" xfId="7075"/>
    <cellStyle name="Normal 58 8 4 4 2" xfId="16159"/>
    <cellStyle name="Normal 58 8 4 4 3" xfId="26163"/>
    <cellStyle name="Normal 58 8 4 5" xfId="10818"/>
    <cellStyle name="Normal 58 8 4 5 2" xfId="19645"/>
    <cellStyle name="Normal 58 8 4 5 3" xfId="29896"/>
    <cellStyle name="Normal 58 8 4 6" xfId="12264"/>
    <cellStyle name="Normal 58 8 4 6 2" xfId="24645"/>
    <cellStyle name="Normal 58 8 4 7" xfId="5553"/>
    <cellStyle name="Normal 58 8 4 8" xfId="21156"/>
    <cellStyle name="Normal 58 8 5" xfId="1795"/>
    <cellStyle name="Normal 58 8 5 2" xfId="3401"/>
    <cellStyle name="Normal 58 8 5 2 2" xfId="16955"/>
    <cellStyle name="Normal 58 8 5 2 2 2" xfId="27174"/>
    <cellStyle name="Normal 58 8 5 2 3" xfId="13376"/>
    <cellStyle name="Normal 58 8 5 2 4" xfId="8087"/>
    <cellStyle name="Normal 58 8 5 2 5" xfId="22167"/>
    <cellStyle name="Normal 58 8 5 3" xfId="4614"/>
    <cellStyle name="Normal 58 8 5 3 2" xfId="18319"/>
    <cellStyle name="Normal 58 8 5 3 2 2" xfId="28570"/>
    <cellStyle name="Normal 58 8 5 3 3" xfId="14740"/>
    <cellStyle name="Normal 58 8 5 3 4" xfId="9483"/>
    <cellStyle name="Normal 58 8 5 3 5" xfId="23563"/>
    <cellStyle name="Normal 58 8 5 4" xfId="6380"/>
    <cellStyle name="Normal 58 8 5 4 2" xfId="15466"/>
    <cellStyle name="Normal 58 8 5 4 3" xfId="25470"/>
    <cellStyle name="Normal 58 8 5 5" xfId="10937"/>
    <cellStyle name="Normal 58 8 5 5 2" xfId="19764"/>
    <cellStyle name="Normal 58 8 5 5 3" xfId="30015"/>
    <cellStyle name="Normal 58 8 5 6" xfId="12383"/>
    <cellStyle name="Normal 58 8 5 6 2" xfId="24773"/>
    <cellStyle name="Normal 58 8 5 7" xfId="5681"/>
    <cellStyle name="Normal 58 8 5 8" xfId="20463"/>
    <cellStyle name="Normal 58 8 6" xfId="2358"/>
    <cellStyle name="Normal 58 8 6 2" xfId="16309"/>
    <cellStyle name="Normal 58 8 6 2 2" xfId="26353"/>
    <cellStyle name="Normal 58 8 6 3" xfId="12827"/>
    <cellStyle name="Normal 58 8 6 4" xfId="7266"/>
    <cellStyle name="Normal 58 8 6 5" xfId="21346"/>
    <cellStyle name="Normal 58 8 7" xfId="3777"/>
    <cellStyle name="Normal 58 8 7 2" xfId="17276"/>
    <cellStyle name="Normal 58 8 7 2 2" xfId="27527"/>
    <cellStyle name="Normal 58 8 7 3" xfId="13697"/>
    <cellStyle name="Normal 58 8 7 4" xfId="8440"/>
    <cellStyle name="Normal 58 8 7 5" xfId="22520"/>
    <cellStyle name="Normal 58 8 8" xfId="6001"/>
    <cellStyle name="Normal 58 8 8 2" xfId="15087"/>
    <cellStyle name="Normal 58 8 8 3" xfId="25091"/>
    <cellStyle name="Normal 58 8 9" xfId="9894"/>
    <cellStyle name="Normal 58 8 9 2" xfId="18721"/>
    <cellStyle name="Normal 58 8 9 3" xfId="28972"/>
    <cellStyle name="Normal 58 8_Degree data" xfId="2178"/>
    <cellStyle name="Normal 58 9" xfId="525"/>
    <cellStyle name="Normal 58 9 10" xfId="4916"/>
    <cellStyle name="Normal 58 9 11" xfId="887"/>
    <cellStyle name="Normal 58 9 12" xfId="20345"/>
    <cellStyle name="Normal 58 9 2" xfId="1206"/>
    <cellStyle name="Normal 58 9 2 2" xfId="2936"/>
    <cellStyle name="Normal 58 9 2 2 2" xfId="16508"/>
    <cellStyle name="Normal 58 9 2 2 2 2" xfId="26726"/>
    <cellStyle name="Normal 58 9 2 2 3" xfId="12930"/>
    <cellStyle name="Normal 58 9 2 2 4" xfId="7639"/>
    <cellStyle name="Normal 58 9 2 2 5" xfId="21719"/>
    <cellStyle name="Normal 58 9 2 3" xfId="4208"/>
    <cellStyle name="Normal 58 9 2 3 2" xfId="17854"/>
    <cellStyle name="Normal 58 9 2 3 2 2" xfId="28105"/>
    <cellStyle name="Normal 58 9 2 3 3" xfId="14275"/>
    <cellStyle name="Normal 58 9 2 3 4" xfId="9018"/>
    <cellStyle name="Normal 58 9 2 3 5" xfId="23098"/>
    <cellStyle name="Normal 58 9 2 4" xfId="6755"/>
    <cellStyle name="Normal 58 9 2 4 2" xfId="15839"/>
    <cellStyle name="Normal 58 9 2 4 3" xfId="25843"/>
    <cellStyle name="Normal 58 9 2 5" xfId="10472"/>
    <cellStyle name="Normal 58 9 2 5 2" xfId="19299"/>
    <cellStyle name="Normal 58 9 2 5 3" xfId="29550"/>
    <cellStyle name="Normal 58 9 2 6" xfId="11917"/>
    <cellStyle name="Normal 58 9 2 6 2" xfId="24325"/>
    <cellStyle name="Normal 58 9 2 7" xfId="5233"/>
    <cellStyle name="Normal 58 9 2 8" xfId="20836"/>
    <cellStyle name="Normal 58 9 3" xfId="1563"/>
    <cellStyle name="Normal 58 9 3 2" xfId="3284"/>
    <cellStyle name="Normal 58 9 3 2 2" xfId="16829"/>
    <cellStyle name="Normal 58 9 3 2 2 2" xfId="27048"/>
    <cellStyle name="Normal 58 9 3 2 3" xfId="13251"/>
    <cellStyle name="Normal 58 9 3 2 4" xfId="7961"/>
    <cellStyle name="Normal 58 9 3 2 5" xfId="22041"/>
    <cellStyle name="Normal 58 9 3 3" xfId="4557"/>
    <cellStyle name="Normal 58 9 3 3 2" xfId="18202"/>
    <cellStyle name="Normal 58 9 3 3 2 2" xfId="28453"/>
    <cellStyle name="Normal 58 9 3 3 3" xfId="14623"/>
    <cellStyle name="Normal 58 9 3 3 4" xfId="9366"/>
    <cellStyle name="Normal 58 9 3 3 5" xfId="23446"/>
    <cellStyle name="Normal 58 9 3 4" xfId="7077"/>
    <cellStyle name="Normal 58 9 3 4 2" xfId="16161"/>
    <cellStyle name="Normal 58 9 3 4 3" xfId="26165"/>
    <cellStyle name="Normal 58 9 3 5" xfId="10820"/>
    <cellStyle name="Normal 58 9 3 5 2" xfId="19647"/>
    <cellStyle name="Normal 58 9 3 5 3" xfId="29898"/>
    <cellStyle name="Normal 58 9 3 6" xfId="12266"/>
    <cellStyle name="Normal 58 9 3 6 2" xfId="24647"/>
    <cellStyle name="Normal 58 9 3 7" xfId="5555"/>
    <cellStyle name="Normal 58 9 3 8" xfId="21158"/>
    <cellStyle name="Normal 58 9 4" xfId="2065"/>
    <cellStyle name="Normal 58 9 4 2" xfId="3662"/>
    <cellStyle name="Normal 58 9 4 2 2" xfId="17216"/>
    <cellStyle name="Normal 58 9 4 2 2 2" xfId="27435"/>
    <cellStyle name="Normal 58 9 4 2 3" xfId="13637"/>
    <cellStyle name="Normal 58 9 4 2 4" xfId="8348"/>
    <cellStyle name="Normal 58 9 4 2 5" xfId="22428"/>
    <cellStyle name="Normal 58 9 4 3" xfId="4730"/>
    <cellStyle name="Normal 58 9 4 3 2" xfId="18580"/>
    <cellStyle name="Normal 58 9 4 3 2 2" xfId="28831"/>
    <cellStyle name="Normal 58 9 4 3 3" xfId="15001"/>
    <cellStyle name="Normal 58 9 4 3 4" xfId="9744"/>
    <cellStyle name="Normal 58 9 4 3 5" xfId="23824"/>
    <cellStyle name="Normal 58 9 4 4" xfId="6436"/>
    <cellStyle name="Normal 58 9 4 4 2" xfId="15522"/>
    <cellStyle name="Normal 58 9 4 4 3" xfId="25526"/>
    <cellStyle name="Normal 58 9 4 5" xfId="11198"/>
    <cellStyle name="Normal 58 9 4 5 2" xfId="20025"/>
    <cellStyle name="Normal 58 9 4 5 3" xfId="30276"/>
    <cellStyle name="Normal 58 9 4 6" xfId="12644"/>
    <cellStyle name="Normal 58 9 4 6 2" xfId="25034"/>
    <cellStyle name="Normal 58 9 4 7" xfId="5942"/>
    <cellStyle name="Normal 58 9 4 8" xfId="20519"/>
    <cellStyle name="Normal 58 9 5" xfId="2619"/>
    <cellStyle name="Normal 58 9 5 2" xfId="16365"/>
    <cellStyle name="Normal 58 9 5 2 2" xfId="26409"/>
    <cellStyle name="Normal 58 9 5 3" xfId="12669"/>
    <cellStyle name="Normal 58 9 5 4" xfId="7322"/>
    <cellStyle name="Normal 58 9 5 5" xfId="21402"/>
    <cellStyle name="Normal 58 9 6" xfId="3892"/>
    <cellStyle name="Normal 58 9 6 2" xfId="17537"/>
    <cellStyle name="Normal 58 9 6 2 2" xfId="27788"/>
    <cellStyle name="Normal 58 9 6 3" xfId="13958"/>
    <cellStyle name="Normal 58 9 6 4" xfId="8701"/>
    <cellStyle name="Normal 58 9 6 5" xfId="22781"/>
    <cellStyle name="Normal 58 9 7" xfId="6262"/>
    <cellStyle name="Normal 58 9 7 2" xfId="15348"/>
    <cellStyle name="Normal 58 9 7 3" xfId="25352"/>
    <cellStyle name="Normal 58 9 8" xfId="10155"/>
    <cellStyle name="Normal 58 9 8 2" xfId="18982"/>
    <cellStyle name="Normal 58 9 8 3" xfId="29233"/>
    <cellStyle name="Normal 58 9 9" xfId="11599"/>
    <cellStyle name="Normal 58 9 9 2" xfId="24008"/>
    <cellStyle name="Normal 58 9_Degree data" xfId="2180"/>
    <cellStyle name="Normal 58_Degree data" xfId="2138"/>
    <cellStyle name="Normal 59" xfId="80"/>
    <cellStyle name="Normal 6" xfId="64"/>
    <cellStyle name="Normal 6 2 2" xfId="79"/>
    <cellStyle name="Normal 6_sreb progression tab 2 redo" xfId="71"/>
    <cellStyle name="Normal 60" xfId="252"/>
    <cellStyle name="Normal 60 2" xfId="1207"/>
    <cellStyle name="Normal 60 3" xfId="3710"/>
    <cellStyle name="Normal 60 4" xfId="618"/>
    <cellStyle name="Normal 60_Degree data" xfId="2181"/>
    <cellStyle name="Normal 61" xfId="250"/>
    <cellStyle name="Normal 61 2" xfId="1208"/>
    <cellStyle name="Normal 61 3" xfId="3696"/>
    <cellStyle name="Normal 61 4" xfId="617"/>
    <cellStyle name="Normal 61_Degree data" xfId="2182"/>
    <cellStyle name="Normal 62" xfId="214"/>
    <cellStyle name="Normal 62 2" xfId="1209"/>
    <cellStyle name="Normal 62 3" xfId="3739"/>
    <cellStyle name="Normal 62 4" xfId="584"/>
    <cellStyle name="Normal 62_Degree data" xfId="2183"/>
    <cellStyle name="Normal 63" xfId="233"/>
    <cellStyle name="Normal 63 10" xfId="5984"/>
    <cellStyle name="Normal 63 10 2" xfId="15070"/>
    <cellStyle name="Normal 63 10 3" xfId="25074"/>
    <cellStyle name="Normal 63 11" xfId="9877"/>
    <cellStyle name="Normal 63 11 2" xfId="18704"/>
    <cellStyle name="Normal 63 11 3" xfId="28955"/>
    <cellStyle name="Normal 63 12" xfId="11321"/>
    <cellStyle name="Normal 63 12 2" xfId="23866"/>
    <cellStyle name="Normal 63 13" xfId="4774"/>
    <cellStyle name="Normal 63 14" xfId="601"/>
    <cellStyle name="Normal 63 15" xfId="20067"/>
    <cellStyle name="Normal 63 2" xfId="274"/>
    <cellStyle name="Normal 63 2 10" xfId="11357"/>
    <cellStyle name="Normal 63 2 10 2" xfId="23971"/>
    <cellStyle name="Normal 63 2 11" xfId="4879"/>
    <cellStyle name="Normal 63 2 12" xfId="639"/>
    <cellStyle name="Normal 63 2 13" xfId="20103"/>
    <cellStyle name="Normal 63 2 2" xfId="488"/>
    <cellStyle name="Normal 63 2 2 10" xfId="850"/>
    <cellStyle name="Normal 63 2 2 11" xfId="20308"/>
    <cellStyle name="Normal 63 2 2 2" xfId="1212"/>
    <cellStyle name="Normal 63 2 2 2 2" xfId="2939"/>
    <cellStyle name="Normal 63 2 2 2 2 2" xfId="16832"/>
    <cellStyle name="Normal 63 2 2 2 2 2 2" xfId="27051"/>
    <cellStyle name="Normal 63 2 2 2 2 3" xfId="13254"/>
    <cellStyle name="Normal 63 2 2 2 2 4" xfId="7964"/>
    <cellStyle name="Normal 63 2 2 2 2 5" xfId="22044"/>
    <cellStyle name="Normal 63 2 2 2 3" xfId="4211"/>
    <cellStyle name="Normal 63 2 2 2 3 2" xfId="17857"/>
    <cellStyle name="Normal 63 2 2 2 3 2 2" xfId="28108"/>
    <cellStyle name="Normal 63 2 2 2 3 3" xfId="14278"/>
    <cellStyle name="Normal 63 2 2 2 3 4" xfId="9021"/>
    <cellStyle name="Normal 63 2 2 2 3 5" xfId="23101"/>
    <cellStyle name="Normal 63 2 2 2 4" xfId="7080"/>
    <cellStyle name="Normal 63 2 2 2 4 2" xfId="16164"/>
    <cellStyle name="Normal 63 2 2 2 4 3" xfId="26168"/>
    <cellStyle name="Normal 63 2 2 2 5" xfId="10475"/>
    <cellStyle name="Normal 63 2 2 2 5 2" xfId="19302"/>
    <cellStyle name="Normal 63 2 2 2 5 3" xfId="29553"/>
    <cellStyle name="Normal 63 2 2 2 6" xfId="11921"/>
    <cellStyle name="Normal 63 2 2 2 6 2" xfId="24650"/>
    <cellStyle name="Normal 63 2 2 2 7" xfId="5558"/>
    <cellStyle name="Normal 63 2 2 2 8" xfId="21161"/>
    <cellStyle name="Normal 63 2 2 3" xfId="1566"/>
    <cellStyle name="Normal 63 2 2 3 2" xfId="3287"/>
    <cellStyle name="Normal 63 2 2 3 2 2" xfId="17179"/>
    <cellStyle name="Normal 63 2 2 3 2 2 2" xfId="27398"/>
    <cellStyle name="Normal 63 2 2 3 2 3" xfId="13600"/>
    <cellStyle name="Normal 63 2 2 3 2 4" xfId="8311"/>
    <cellStyle name="Normal 63 2 2 3 2 5" xfId="22391"/>
    <cellStyle name="Normal 63 2 2 3 3" xfId="4560"/>
    <cellStyle name="Normal 63 2 2 3 3 2" xfId="18205"/>
    <cellStyle name="Normal 63 2 2 3 3 2 2" xfId="28456"/>
    <cellStyle name="Normal 63 2 2 3 3 3" xfId="14626"/>
    <cellStyle name="Normal 63 2 2 3 3 4" xfId="9369"/>
    <cellStyle name="Normal 63 2 2 3 3 5" xfId="23449"/>
    <cellStyle name="Normal 63 2 2 3 4" xfId="6718"/>
    <cellStyle name="Normal 63 2 2 3 4 2" xfId="15802"/>
    <cellStyle name="Normal 63 2 2 3 4 3" xfId="25806"/>
    <cellStyle name="Normal 63 2 2 3 5" xfId="10823"/>
    <cellStyle name="Normal 63 2 2 3 5 2" xfId="19650"/>
    <cellStyle name="Normal 63 2 2 3 5 3" xfId="29901"/>
    <cellStyle name="Normal 63 2 2 3 6" xfId="12269"/>
    <cellStyle name="Normal 63 2 2 3 6 2" xfId="24997"/>
    <cellStyle name="Normal 63 2 2 3 7" xfId="5905"/>
    <cellStyle name="Normal 63 2 2 3 8" xfId="20799"/>
    <cellStyle name="Normal 63 2 2 4" xfId="2028"/>
    <cellStyle name="Normal 63 2 2 4 2" xfId="3625"/>
    <cellStyle name="Normal 63 2 2 4 2 2" xfId="18543"/>
    <cellStyle name="Normal 63 2 2 4 2 2 2" xfId="28794"/>
    <cellStyle name="Normal 63 2 2 4 2 3" xfId="14964"/>
    <cellStyle name="Normal 63 2 2 4 2 4" xfId="9707"/>
    <cellStyle name="Normal 63 2 2 4 2 5" xfId="23787"/>
    <cellStyle name="Normal 63 2 2 4 3" xfId="11161"/>
    <cellStyle name="Normal 63 2 2 4 3 2" xfId="19988"/>
    <cellStyle name="Normal 63 2 2 4 3 3" xfId="30239"/>
    <cellStyle name="Normal 63 2 2 4 4" xfId="12607"/>
    <cellStyle name="Normal 63 2 2 4 4 2" xfId="26689"/>
    <cellStyle name="Normal 63 2 2 4 5" xfId="7602"/>
    <cellStyle name="Normal 63 2 2 4 6" xfId="21682"/>
    <cellStyle name="Normal 63 2 2 5" xfId="2582"/>
    <cellStyle name="Normal 63 2 2 5 2" xfId="17500"/>
    <cellStyle name="Normal 63 2 2 5 2 2" xfId="27751"/>
    <cellStyle name="Normal 63 2 2 5 3" xfId="13921"/>
    <cellStyle name="Normal 63 2 2 5 4" xfId="8664"/>
    <cellStyle name="Normal 63 2 2 5 5" xfId="22744"/>
    <cellStyle name="Normal 63 2 2 6" xfId="6225"/>
    <cellStyle name="Normal 63 2 2 6 2" xfId="15311"/>
    <cellStyle name="Normal 63 2 2 6 3" xfId="25315"/>
    <cellStyle name="Normal 63 2 2 7" xfId="10118"/>
    <cellStyle name="Normal 63 2 2 7 2" xfId="18945"/>
    <cellStyle name="Normal 63 2 2 7 3" xfId="29196"/>
    <cellStyle name="Normal 63 2 2 8" xfId="11562"/>
    <cellStyle name="Normal 63 2 2 8 2" xfId="24288"/>
    <cellStyle name="Normal 63 2 2 9" xfId="5196"/>
    <cellStyle name="Normal 63 2 2_Degree data" xfId="2186"/>
    <cellStyle name="Normal 63 2 3" xfId="1211"/>
    <cellStyle name="Normal 63 2 3 2" xfId="2938"/>
    <cellStyle name="Normal 63 2 3 2 2" xfId="16411"/>
    <cellStyle name="Normal 63 2 3 2 2 2" xfId="26484"/>
    <cellStyle name="Normal 63 2 3 2 3" xfId="12854"/>
    <cellStyle name="Normal 63 2 3 2 4" xfId="7397"/>
    <cellStyle name="Normal 63 2 3 2 5" xfId="21477"/>
    <cellStyle name="Normal 63 2 3 3" xfId="4210"/>
    <cellStyle name="Normal 63 2 3 3 2" xfId="17856"/>
    <cellStyle name="Normal 63 2 3 3 2 2" xfId="28107"/>
    <cellStyle name="Normal 63 2 3 3 3" xfId="14277"/>
    <cellStyle name="Normal 63 2 3 3 4" xfId="9020"/>
    <cellStyle name="Normal 63 2 3 3 5" xfId="23100"/>
    <cellStyle name="Normal 63 2 3 4" xfId="6513"/>
    <cellStyle name="Normal 63 2 3 4 2" xfId="15597"/>
    <cellStyle name="Normal 63 2 3 4 3" xfId="25601"/>
    <cellStyle name="Normal 63 2 3 5" xfId="10474"/>
    <cellStyle name="Normal 63 2 3 5 2" xfId="19301"/>
    <cellStyle name="Normal 63 2 3 5 3" xfId="29552"/>
    <cellStyle name="Normal 63 2 3 6" xfId="11920"/>
    <cellStyle name="Normal 63 2 3 6 2" xfId="24083"/>
    <cellStyle name="Normal 63 2 3 7" xfId="4991"/>
    <cellStyle name="Normal 63 2 3 8" xfId="20594"/>
    <cellStyle name="Normal 63 2 4" xfId="1565"/>
    <cellStyle name="Normal 63 2 4 2" xfId="3286"/>
    <cellStyle name="Normal 63 2 4 2 2" xfId="16831"/>
    <cellStyle name="Normal 63 2 4 2 2 2" xfId="27050"/>
    <cellStyle name="Normal 63 2 4 2 3" xfId="13253"/>
    <cellStyle name="Normal 63 2 4 2 4" xfId="7963"/>
    <cellStyle name="Normal 63 2 4 2 5" xfId="22043"/>
    <cellStyle name="Normal 63 2 4 3" xfId="4559"/>
    <cellStyle name="Normal 63 2 4 3 2" xfId="18204"/>
    <cellStyle name="Normal 63 2 4 3 2 2" xfId="28455"/>
    <cellStyle name="Normal 63 2 4 3 3" xfId="14625"/>
    <cellStyle name="Normal 63 2 4 3 4" xfId="9368"/>
    <cellStyle name="Normal 63 2 4 3 5" xfId="23448"/>
    <cellStyle name="Normal 63 2 4 4" xfId="7079"/>
    <cellStyle name="Normal 63 2 4 4 2" xfId="16163"/>
    <cellStyle name="Normal 63 2 4 4 3" xfId="26167"/>
    <cellStyle name="Normal 63 2 4 5" xfId="10822"/>
    <cellStyle name="Normal 63 2 4 5 2" xfId="19649"/>
    <cellStyle name="Normal 63 2 4 5 3" xfId="29900"/>
    <cellStyle name="Normal 63 2 4 6" xfId="12268"/>
    <cellStyle name="Normal 63 2 4 6 2" xfId="24649"/>
    <cellStyle name="Normal 63 2 4 7" xfId="5557"/>
    <cellStyle name="Normal 63 2 4 8" xfId="21160"/>
    <cellStyle name="Normal 63 2 5" xfId="1814"/>
    <cellStyle name="Normal 63 2 5 2" xfId="3420"/>
    <cellStyle name="Normal 63 2 5 2 2" xfId="16974"/>
    <cellStyle name="Normal 63 2 5 2 2 2" xfId="27193"/>
    <cellStyle name="Normal 63 2 5 2 3" xfId="13395"/>
    <cellStyle name="Normal 63 2 5 2 4" xfId="8106"/>
    <cellStyle name="Normal 63 2 5 2 5" xfId="22186"/>
    <cellStyle name="Normal 63 2 5 3" xfId="4633"/>
    <cellStyle name="Normal 63 2 5 3 2" xfId="18338"/>
    <cellStyle name="Normal 63 2 5 3 2 2" xfId="28589"/>
    <cellStyle name="Normal 63 2 5 3 3" xfId="14759"/>
    <cellStyle name="Normal 63 2 5 3 4" xfId="9502"/>
    <cellStyle name="Normal 63 2 5 3 5" xfId="23582"/>
    <cellStyle name="Normal 63 2 5 4" xfId="6399"/>
    <cellStyle name="Normal 63 2 5 4 2" xfId="15485"/>
    <cellStyle name="Normal 63 2 5 4 3" xfId="25489"/>
    <cellStyle name="Normal 63 2 5 5" xfId="10956"/>
    <cellStyle name="Normal 63 2 5 5 2" xfId="19783"/>
    <cellStyle name="Normal 63 2 5 5 3" xfId="30034"/>
    <cellStyle name="Normal 63 2 5 6" xfId="12402"/>
    <cellStyle name="Normal 63 2 5 6 2" xfId="24792"/>
    <cellStyle name="Normal 63 2 5 7" xfId="5700"/>
    <cellStyle name="Normal 63 2 5 8" xfId="20482"/>
    <cellStyle name="Normal 63 2 6" xfId="2377"/>
    <cellStyle name="Normal 63 2 6 2" xfId="16328"/>
    <cellStyle name="Normal 63 2 6 2 2" xfId="26372"/>
    <cellStyle name="Normal 63 2 6 3" xfId="12859"/>
    <cellStyle name="Normal 63 2 6 4" xfId="7285"/>
    <cellStyle name="Normal 63 2 6 5" xfId="21365"/>
    <cellStyle name="Normal 63 2 7" xfId="3796"/>
    <cellStyle name="Normal 63 2 7 2" xfId="17295"/>
    <cellStyle name="Normal 63 2 7 2 2" xfId="27546"/>
    <cellStyle name="Normal 63 2 7 3" xfId="13716"/>
    <cellStyle name="Normal 63 2 7 4" xfId="8459"/>
    <cellStyle name="Normal 63 2 7 5" xfId="22539"/>
    <cellStyle name="Normal 63 2 8" xfId="6020"/>
    <cellStyle name="Normal 63 2 8 2" xfId="15106"/>
    <cellStyle name="Normal 63 2 8 3" xfId="25110"/>
    <cellStyle name="Normal 63 2 9" xfId="9913"/>
    <cellStyle name="Normal 63 2 9 2" xfId="18740"/>
    <cellStyle name="Normal 63 2 9 3" xfId="28991"/>
    <cellStyle name="Normal 63 2_Degree data" xfId="2185"/>
    <cellStyle name="Normal 63 3" xfId="465"/>
    <cellStyle name="Normal 63 3 10" xfId="4856"/>
    <cellStyle name="Normal 63 3 11" xfId="827"/>
    <cellStyle name="Normal 63 3 12" xfId="20285"/>
    <cellStyle name="Normal 63 3 2" xfId="1213"/>
    <cellStyle name="Normal 63 3 2 2" xfId="2940"/>
    <cellStyle name="Normal 63 3 2 2 2" xfId="16493"/>
    <cellStyle name="Normal 63 3 2 2 2 2" xfId="26666"/>
    <cellStyle name="Normal 63 3 2 2 3" xfId="12851"/>
    <cellStyle name="Normal 63 3 2 2 4" xfId="7579"/>
    <cellStyle name="Normal 63 3 2 2 5" xfId="21659"/>
    <cellStyle name="Normal 63 3 2 3" xfId="4212"/>
    <cellStyle name="Normal 63 3 2 3 2" xfId="17858"/>
    <cellStyle name="Normal 63 3 2 3 2 2" xfId="28109"/>
    <cellStyle name="Normal 63 3 2 3 3" xfId="14279"/>
    <cellStyle name="Normal 63 3 2 3 4" xfId="9022"/>
    <cellStyle name="Normal 63 3 2 3 5" xfId="23102"/>
    <cellStyle name="Normal 63 3 2 4" xfId="6695"/>
    <cellStyle name="Normal 63 3 2 4 2" xfId="15779"/>
    <cellStyle name="Normal 63 3 2 4 3" xfId="25783"/>
    <cellStyle name="Normal 63 3 2 5" xfId="10476"/>
    <cellStyle name="Normal 63 3 2 5 2" xfId="19303"/>
    <cellStyle name="Normal 63 3 2 5 3" xfId="29554"/>
    <cellStyle name="Normal 63 3 2 6" xfId="11922"/>
    <cellStyle name="Normal 63 3 2 6 2" xfId="24265"/>
    <cellStyle name="Normal 63 3 2 7" xfId="5173"/>
    <cellStyle name="Normal 63 3 2 8" xfId="20776"/>
    <cellStyle name="Normal 63 3 3" xfId="1567"/>
    <cellStyle name="Normal 63 3 3 2" xfId="3288"/>
    <cellStyle name="Normal 63 3 3 2 2" xfId="16833"/>
    <cellStyle name="Normal 63 3 3 2 2 2" xfId="27052"/>
    <cellStyle name="Normal 63 3 3 2 3" xfId="13255"/>
    <cellStyle name="Normal 63 3 3 2 4" xfId="7965"/>
    <cellStyle name="Normal 63 3 3 2 5" xfId="22045"/>
    <cellStyle name="Normal 63 3 3 3" xfId="4561"/>
    <cellStyle name="Normal 63 3 3 3 2" xfId="18206"/>
    <cellStyle name="Normal 63 3 3 3 2 2" xfId="28457"/>
    <cellStyle name="Normal 63 3 3 3 3" xfId="14627"/>
    <cellStyle name="Normal 63 3 3 3 4" xfId="9370"/>
    <cellStyle name="Normal 63 3 3 3 5" xfId="23450"/>
    <cellStyle name="Normal 63 3 3 4" xfId="7081"/>
    <cellStyle name="Normal 63 3 3 4 2" xfId="16165"/>
    <cellStyle name="Normal 63 3 3 4 3" xfId="26169"/>
    <cellStyle name="Normal 63 3 3 5" xfId="10824"/>
    <cellStyle name="Normal 63 3 3 5 2" xfId="19651"/>
    <cellStyle name="Normal 63 3 3 5 3" xfId="29902"/>
    <cellStyle name="Normal 63 3 3 6" xfId="12270"/>
    <cellStyle name="Normal 63 3 3 6 2" xfId="24651"/>
    <cellStyle name="Normal 63 3 3 7" xfId="5559"/>
    <cellStyle name="Normal 63 3 3 8" xfId="21162"/>
    <cellStyle name="Normal 63 3 4" xfId="2005"/>
    <cellStyle name="Normal 63 3 4 2" xfId="3602"/>
    <cellStyle name="Normal 63 3 4 2 2" xfId="17156"/>
    <cellStyle name="Normal 63 3 4 2 2 2" xfId="27375"/>
    <cellStyle name="Normal 63 3 4 2 3" xfId="13577"/>
    <cellStyle name="Normal 63 3 4 2 4" xfId="8288"/>
    <cellStyle name="Normal 63 3 4 2 5" xfId="22368"/>
    <cellStyle name="Normal 63 3 4 3" xfId="4715"/>
    <cellStyle name="Normal 63 3 4 3 2" xfId="18520"/>
    <cellStyle name="Normal 63 3 4 3 2 2" xfId="28771"/>
    <cellStyle name="Normal 63 3 4 3 3" xfId="14941"/>
    <cellStyle name="Normal 63 3 4 3 4" xfId="9684"/>
    <cellStyle name="Normal 63 3 4 3 5" xfId="23764"/>
    <cellStyle name="Normal 63 3 4 4" xfId="6376"/>
    <cellStyle name="Normal 63 3 4 4 2" xfId="15462"/>
    <cellStyle name="Normal 63 3 4 4 3" xfId="25466"/>
    <cellStyle name="Normal 63 3 4 5" xfId="11138"/>
    <cellStyle name="Normal 63 3 4 5 2" xfId="19965"/>
    <cellStyle name="Normal 63 3 4 5 3" xfId="30216"/>
    <cellStyle name="Normal 63 3 4 6" xfId="12584"/>
    <cellStyle name="Normal 63 3 4 6 2" xfId="24974"/>
    <cellStyle name="Normal 63 3 4 7" xfId="5882"/>
    <cellStyle name="Normal 63 3 4 8" xfId="20459"/>
    <cellStyle name="Normal 63 3 5" xfId="2559"/>
    <cellStyle name="Normal 63 3 5 2" xfId="16305"/>
    <cellStyle name="Normal 63 3 5 2 2" xfId="26349"/>
    <cellStyle name="Normal 63 3 5 3" xfId="12828"/>
    <cellStyle name="Normal 63 3 5 4" xfId="7262"/>
    <cellStyle name="Normal 63 3 5 5" xfId="21342"/>
    <cellStyle name="Normal 63 3 6" xfId="3877"/>
    <cellStyle name="Normal 63 3 6 2" xfId="17477"/>
    <cellStyle name="Normal 63 3 6 2 2" xfId="27728"/>
    <cellStyle name="Normal 63 3 6 3" xfId="13898"/>
    <cellStyle name="Normal 63 3 6 4" xfId="8641"/>
    <cellStyle name="Normal 63 3 6 5" xfId="22721"/>
    <cellStyle name="Normal 63 3 7" xfId="6202"/>
    <cellStyle name="Normal 63 3 7 2" xfId="15288"/>
    <cellStyle name="Normal 63 3 7 3" xfId="25292"/>
    <cellStyle name="Normal 63 3 8" xfId="10095"/>
    <cellStyle name="Normal 63 3 8 2" xfId="18922"/>
    <cellStyle name="Normal 63 3 8 3" xfId="29173"/>
    <cellStyle name="Normal 63 3 9" xfId="11539"/>
    <cellStyle name="Normal 63 3 9 2" xfId="23948"/>
    <cellStyle name="Normal 63 3_Degree data" xfId="2187"/>
    <cellStyle name="Normal 63 4" xfId="380"/>
    <cellStyle name="Normal 63 4 10" xfId="743"/>
    <cellStyle name="Normal 63 4 11" xfId="20203"/>
    <cellStyle name="Normal 63 4 2" xfId="1214"/>
    <cellStyle name="Normal 63 4 2 2" xfId="2941"/>
    <cellStyle name="Normal 63 4 2 2 2" xfId="16834"/>
    <cellStyle name="Normal 63 4 2 2 2 2" xfId="27053"/>
    <cellStyle name="Normal 63 4 2 2 3" xfId="13256"/>
    <cellStyle name="Normal 63 4 2 2 4" xfId="7966"/>
    <cellStyle name="Normal 63 4 2 2 5" xfId="22046"/>
    <cellStyle name="Normal 63 4 2 3" xfId="4213"/>
    <cellStyle name="Normal 63 4 2 3 2" xfId="17859"/>
    <cellStyle name="Normal 63 4 2 3 2 2" xfId="28110"/>
    <cellStyle name="Normal 63 4 2 3 3" xfId="14280"/>
    <cellStyle name="Normal 63 4 2 3 4" xfId="9023"/>
    <cellStyle name="Normal 63 4 2 3 5" xfId="23103"/>
    <cellStyle name="Normal 63 4 2 4" xfId="7082"/>
    <cellStyle name="Normal 63 4 2 4 2" xfId="16166"/>
    <cellStyle name="Normal 63 4 2 4 3" xfId="26170"/>
    <cellStyle name="Normal 63 4 2 5" xfId="10477"/>
    <cellStyle name="Normal 63 4 2 5 2" xfId="19304"/>
    <cellStyle name="Normal 63 4 2 5 3" xfId="29555"/>
    <cellStyle name="Normal 63 4 2 6" xfId="11923"/>
    <cellStyle name="Normal 63 4 2 6 2" xfId="24652"/>
    <cellStyle name="Normal 63 4 2 7" xfId="5560"/>
    <cellStyle name="Normal 63 4 2 8" xfId="21163"/>
    <cellStyle name="Normal 63 4 3" xfId="1568"/>
    <cellStyle name="Normal 63 4 3 2" xfId="3289"/>
    <cellStyle name="Normal 63 4 3 2 2" xfId="17074"/>
    <cellStyle name="Normal 63 4 3 2 2 2" xfId="27293"/>
    <cellStyle name="Normal 63 4 3 2 3" xfId="13495"/>
    <cellStyle name="Normal 63 4 3 2 4" xfId="8206"/>
    <cellStyle name="Normal 63 4 3 2 5" xfId="22286"/>
    <cellStyle name="Normal 63 4 3 3" xfId="4562"/>
    <cellStyle name="Normal 63 4 3 3 2" xfId="18207"/>
    <cellStyle name="Normal 63 4 3 3 2 2" xfId="28458"/>
    <cellStyle name="Normal 63 4 3 3 3" xfId="14628"/>
    <cellStyle name="Normal 63 4 3 3 4" xfId="9371"/>
    <cellStyle name="Normal 63 4 3 3 5" xfId="23451"/>
    <cellStyle name="Normal 63 4 3 4" xfId="6613"/>
    <cellStyle name="Normal 63 4 3 4 2" xfId="15697"/>
    <cellStyle name="Normal 63 4 3 4 3" xfId="25701"/>
    <cellStyle name="Normal 63 4 3 5" xfId="10825"/>
    <cellStyle name="Normal 63 4 3 5 2" xfId="19652"/>
    <cellStyle name="Normal 63 4 3 5 3" xfId="29903"/>
    <cellStyle name="Normal 63 4 3 6" xfId="12271"/>
    <cellStyle name="Normal 63 4 3 6 2" xfId="24892"/>
    <cellStyle name="Normal 63 4 3 7" xfId="5800"/>
    <cellStyle name="Normal 63 4 3 8" xfId="20694"/>
    <cellStyle name="Normal 63 4 4" xfId="1920"/>
    <cellStyle name="Normal 63 4 4 2" xfId="3520"/>
    <cellStyle name="Normal 63 4 4 2 2" xfId="18438"/>
    <cellStyle name="Normal 63 4 4 2 2 2" xfId="28689"/>
    <cellStyle name="Normal 63 4 4 2 3" xfId="14859"/>
    <cellStyle name="Normal 63 4 4 2 4" xfId="9602"/>
    <cellStyle name="Normal 63 4 4 2 5" xfId="23682"/>
    <cellStyle name="Normal 63 4 4 3" xfId="11056"/>
    <cellStyle name="Normal 63 4 4 3 2" xfId="19883"/>
    <cellStyle name="Normal 63 4 4 3 3" xfId="30134"/>
    <cellStyle name="Normal 63 4 4 4" xfId="12502"/>
    <cellStyle name="Normal 63 4 4 4 2" xfId="26584"/>
    <cellStyle name="Normal 63 4 4 5" xfId="7497"/>
    <cellStyle name="Normal 63 4 4 6" xfId="21577"/>
    <cellStyle name="Normal 63 4 5" xfId="2477"/>
    <cellStyle name="Normal 63 4 5 2" xfId="17395"/>
    <cellStyle name="Normal 63 4 5 2 2" xfId="27646"/>
    <cellStyle name="Normal 63 4 5 3" xfId="13816"/>
    <cellStyle name="Normal 63 4 5 4" xfId="8559"/>
    <cellStyle name="Normal 63 4 5 5" xfId="22639"/>
    <cellStyle name="Normal 63 4 6" xfId="6120"/>
    <cellStyle name="Normal 63 4 6 2" xfId="15206"/>
    <cellStyle name="Normal 63 4 6 3" xfId="25210"/>
    <cellStyle name="Normal 63 4 7" xfId="10013"/>
    <cellStyle name="Normal 63 4 7 2" xfId="18840"/>
    <cellStyle name="Normal 63 4 7 3" xfId="29091"/>
    <cellStyle name="Normal 63 4 8" xfId="11457"/>
    <cellStyle name="Normal 63 4 8 2" xfId="24183"/>
    <cellStyle name="Normal 63 4 9" xfId="5091"/>
    <cellStyle name="Normal 63 4_Degree data" xfId="2188"/>
    <cellStyle name="Normal 63 5" xfId="1210"/>
    <cellStyle name="Normal 63 5 2" xfId="2937"/>
    <cellStyle name="Normal 63 5 2 2" xfId="16387"/>
    <cellStyle name="Normal 63 5 2 2 2" xfId="26448"/>
    <cellStyle name="Normal 63 5 2 3" xfId="12747"/>
    <cellStyle name="Normal 63 5 2 4" xfId="7361"/>
    <cellStyle name="Normal 63 5 2 5" xfId="21441"/>
    <cellStyle name="Normal 63 5 3" xfId="4209"/>
    <cellStyle name="Normal 63 5 3 2" xfId="17855"/>
    <cellStyle name="Normal 63 5 3 2 2" xfId="28106"/>
    <cellStyle name="Normal 63 5 3 3" xfId="14276"/>
    <cellStyle name="Normal 63 5 3 4" xfId="9019"/>
    <cellStyle name="Normal 63 5 3 5" xfId="23099"/>
    <cellStyle name="Normal 63 5 4" xfId="6477"/>
    <cellStyle name="Normal 63 5 4 2" xfId="15561"/>
    <cellStyle name="Normal 63 5 4 3" xfId="25565"/>
    <cellStyle name="Normal 63 5 5" xfId="10473"/>
    <cellStyle name="Normal 63 5 5 2" xfId="19300"/>
    <cellStyle name="Normal 63 5 5 3" xfId="29551"/>
    <cellStyle name="Normal 63 5 6" xfId="11919"/>
    <cellStyle name="Normal 63 5 6 2" xfId="24047"/>
    <cellStyle name="Normal 63 5 7" xfId="4955"/>
    <cellStyle name="Normal 63 5 8" xfId="20558"/>
    <cellStyle name="Normal 63 6" xfId="1564"/>
    <cellStyle name="Normal 63 6 2" xfId="3285"/>
    <cellStyle name="Normal 63 6 2 2" xfId="16830"/>
    <cellStyle name="Normal 63 6 2 2 2" xfId="27049"/>
    <cellStyle name="Normal 63 6 2 3" xfId="13252"/>
    <cellStyle name="Normal 63 6 2 4" xfId="7962"/>
    <cellStyle name="Normal 63 6 2 5" xfId="22042"/>
    <cellStyle name="Normal 63 6 3" xfId="4558"/>
    <cellStyle name="Normal 63 6 3 2" xfId="18203"/>
    <cellStyle name="Normal 63 6 3 2 2" xfId="28454"/>
    <cellStyle name="Normal 63 6 3 3" xfId="14624"/>
    <cellStyle name="Normal 63 6 3 4" xfId="9367"/>
    <cellStyle name="Normal 63 6 3 5" xfId="23447"/>
    <cellStyle name="Normal 63 6 4" xfId="7078"/>
    <cellStyle name="Normal 63 6 4 2" xfId="16162"/>
    <cellStyle name="Normal 63 6 4 3" xfId="26166"/>
    <cellStyle name="Normal 63 6 5" xfId="10821"/>
    <cellStyle name="Normal 63 6 5 2" xfId="19648"/>
    <cellStyle name="Normal 63 6 5 3" xfId="29899"/>
    <cellStyle name="Normal 63 6 6" xfId="12267"/>
    <cellStyle name="Normal 63 6 6 2" xfId="24648"/>
    <cellStyle name="Normal 63 6 7" xfId="5556"/>
    <cellStyle name="Normal 63 6 8" xfId="21159"/>
    <cellStyle name="Normal 63 7" xfId="1773"/>
    <cellStyle name="Normal 63 7 2" xfId="3384"/>
    <cellStyle name="Normal 63 7 2 2" xfId="16938"/>
    <cellStyle name="Normal 63 7 2 2 2" xfId="27157"/>
    <cellStyle name="Normal 63 7 2 3" xfId="13359"/>
    <cellStyle name="Normal 63 7 2 4" xfId="8070"/>
    <cellStyle name="Normal 63 7 2 5" xfId="22150"/>
    <cellStyle name="Normal 63 7 3" xfId="4609"/>
    <cellStyle name="Normal 63 7 3 2" xfId="18302"/>
    <cellStyle name="Normal 63 7 3 2 2" xfId="28553"/>
    <cellStyle name="Normal 63 7 3 3" xfId="14723"/>
    <cellStyle name="Normal 63 7 3 4" xfId="9466"/>
    <cellStyle name="Normal 63 7 3 5" xfId="23546"/>
    <cellStyle name="Normal 63 7 4" xfId="6293"/>
    <cellStyle name="Normal 63 7 4 2" xfId="15379"/>
    <cellStyle name="Normal 63 7 4 3" xfId="25383"/>
    <cellStyle name="Normal 63 7 5" xfId="10920"/>
    <cellStyle name="Normal 63 7 5 2" xfId="19747"/>
    <cellStyle name="Normal 63 7 5 3" xfId="29998"/>
    <cellStyle name="Normal 63 7 6" xfId="12366"/>
    <cellStyle name="Normal 63 7 6 2" xfId="24756"/>
    <cellStyle name="Normal 63 7 7" xfId="5664"/>
    <cellStyle name="Normal 63 7 8" xfId="20376"/>
    <cellStyle name="Normal 63 8" xfId="2341"/>
    <cellStyle name="Normal 63 8 2" xfId="16244"/>
    <cellStyle name="Normal 63 8 2 2" xfId="26267"/>
    <cellStyle name="Normal 63 8 3" xfId="12839"/>
    <cellStyle name="Normal 63 8 4" xfId="7180"/>
    <cellStyle name="Normal 63 8 5" xfId="21260"/>
    <cellStyle name="Normal 63 9" xfId="3771"/>
    <cellStyle name="Normal 63 9 2" xfId="17257"/>
    <cellStyle name="Normal 63 9 2 2" xfId="27508"/>
    <cellStyle name="Normal 63 9 3" xfId="13678"/>
    <cellStyle name="Normal 63 9 4" xfId="8421"/>
    <cellStyle name="Normal 63 9 5" xfId="22501"/>
    <cellStyle name="Normal 63_Degree data" xfId="2184"/>
    <cellStyle name="Normal 64" xfId="281"/>
    <cellStyle name="Normal 64 2" xfId="1215"/>
    <cellStyle name="Normal 64 3" xfId="3674"/>
    <cellStyle name="Normal 64 4" xfId="646"/>
    <cellStyle name="Normal 64_Degree data" xfId="2189"/>
    <cellStyle name="Normal 65" xfId="283"/>
    <cellStyle name="Normal 65 2" xfId="1216"/>
    <cellStyle name="Normal 65 3" xfId="2230"/>
    <cellStyle name="Normal 65 4" xfId="648"/>
    <cellStyle name="Normal 65_Degree data" xfId="2190"/>
    <cellStyle name="Normal 66" xfId="282"/>
    <cellStyle name="Normal 66 2" xfId="1217"/>
    <cellStyle name="Normal 66 3" xfId="3730"/>
    <cellStyle name="Normal 66 4" xfId="647"/>
    <cellStyle name="Normal 66_Degree data" xfId="2191"/>
    <cellStyle name="Normal 67" xfId="315"/>
    <cellStyle name="Normal 67 2" xfId="1218"/>
    <cellStyle name="Normal 67 3" xfId="3735"/>
    <cellStyle name="Normal 67 4" xfId="679"/>
    <cellStyle name="Normal 67_Degree data" xfId="2192"/>
    <cellStyle name="Normal 68" xfId="417"/>
    <cellStyle name="Normal 68 2" xfId="1219"/>
    <cellStyle name="Normal 68 3" xfId="3711"/>
    <cellStyle name="Normal 68 4" xfId="780"/>
    <cellStyle name="Normal 68_Degree data" xfId="2193"/>
    <cellStyle name="Normal 69" xfId="446"/>
    <cellStyle name="Normal 69 2" xfId="1220"/>
    <cellStyle name="Normal 69 3" xfId="3673"/>
    <cellStyle name="Normal 69 4" xfId="809"/>
    <cellStyle name="Normal 69_Degree data" xfId="2194"/>
    <cellStyle name="Normal 7" xfId="77"/>
    <cellStyle name="Normal 7 10" xfId="1221"/>
    <cellStyle name="Normal 7 10 2" xfId="2942"/>
    <cellStyle name="Normal 7 10 2 2" xfId="16835"/>
    <cellStyle name="Normal 7 10 2 2 2" xfId="27054"/>
    <cellStyle name="Normal 7 10 2 3" xfId="13257"/>
    <cellStyle name="Normal 7 10 2 4" xfId="7967"/>
    <cellStyle name="Normal 7 10 2 5" xfId="22047"/>
    <cellStyle name="Normal 7 10 3" xfId="4215"/>
    <cellStyle name="Normal 7 10 3 2" xfId="17860"/>
    <cellStyle name="Normal 7 10 3 2 2" xfId="28111"/>
    <cellStyle name="Normal 7 10 3 3" xfId="14281"/>
    <cellStyle name="Normal 7 10 3 4" xfId="9024"/>
    <cellStyle name="Normal 7 10 3 5" xfId="23104"/>
    <cellStyle name="Normal 7 10 4" xfId="7083"/>
    <cellStyle name="Normal 7 10 4 2" xfId="16167"/>
    <cellStyle name="Normal 7 10 4 3" xfId="26171"/>
    <cellStyle name="Normal 7 10 5" xfId="10478"/>
    <cellStyle name="Normal 7 10 5 2" xfId="19305"/>
    <cellStyle name="Normal 7 10 5 3" xfId="29556"/>
    <cellStyle name="Normal 7 10 6" xfId="11924"/>
    <cellStyle name="Normal 7 10 6 2" xfId="24653"/>
    <cellStyle name="Normal 7 10 7" xfId="5561"/>
    <cellStyle name="Normal 7 10 8" xfId="21164"/>
    <cellStyle name="Normal 7 11" xfId="1569"/>
    <cellStyle name="Normal 7 11 2" xfId="3290"/>
    <cellStyle name="Normal 7 11 2 2" xfId="16887"/>
    <cellStyle name="Normal 7 11 2 2 2" xfId="27106"/>
    <cellStyle name="Normal 7 11 2 3" xfId="13309"/>
    <cellStyle name="Normal 7 11 2 4" xfId="8019"/>
    <cellStyle name="Normal 7 11 2 5" xfId="22099"/>
    <cellStyle name="Normal 7 11 3" xfId="4563"/>
    <cellStyle name="Normal 7 11 3 2" xfId="18208"/>
    <cellStyle name="Normal 7 11 3 2 2" xfId="28459"/>
    <cellStyle name="Normal 7 11 3 3" xfId="14629"/>
    <cellStyle name="Normal 7 11 3 4" xfId="9372"/>
    <cellStyle name="Normal 7 11 3 5" xfId="23452"/>
    <cellStyle name="Normal 7 11 4" xfId="6277"/>
    <cellStyle name="Normal 7 11 4 2" xfId="15363"/>
    <cellStyle name="Normal 7 11 4 3" xfId="25367"/>
    <cellStyle name="Normal 7 11 5" xfId="10826"/>
    <cellStyle name="Normal 7 11 5 2" xfId="19653"/>
    <cellStyle name="Normal 7 11 5 3" xfId="29904"/>
    <cellStyle name="Normal 7 11 6" xfId="12272"/>
    <cellStyle name="Normal 7 11 6 2" xfId="24705"/>
    <cellStyle name="Normal 7 11 7" xfId="5613"/>
    <cellStyle name="Normal 7 11 8" xfId="20360"/>
    <cellStyle name="Normal 7 12" xfId="1680"/>
    <cellStyle name="Normal 7 12 2" xfId="3333"/>
    <cellStyle name="Normal 7 12 2 2" xfId="18251"/>
    <cellStyle name="Normal 7 12 2 2 2" xfId="28502"/>
    <cellStyle name="Normal 7 12 2 3" xfId="14672"/>
    <cellStyle name="Normal 7 12 2 4" xfId="9415"/>
    <cellStyle name="Normal 7 12 2 5" xfId="23495"/>
    <cellStyle name="Normal 7 12 3" xfId="10869"/>
    <cellStyle name="Normal 7 12 3 2" xfId="19696"/>
    <cellStyle name="Normal 7 12 3 3" xfId="29947"/>
    <cellStyle name="Normal 7 12 4" xfId="12315"/>
    <cellStyle name="Normal 7 12 4 2" xfId="26250"/>
    <cellStyle name="Normal 7 12 5" xfId="7163"/>
    <cellStyle name="Normal 7 12 6" xfId="21243"/>
    <cellStyle name="Normal 7 13" xfId="2290"/>
    <cellStyle name="Normal 7 13 2" xfId="9826"/>
    <cellStyle name="Normal 7 13 2 2" xfId="18653"/>
    <cellStyle name="Normal 7 13 2 3" xfId="28904"/>
    <cellStyle name="Normal 7 13 3" xfId="11270"/>
    <cellStyle name="Normal 7 13 3 2" xfId="27457"/>
    <cellStyle name="Normal 7 13 4" xfId="8370"/>
    <cellStyle name="Normal 7 13 5" xfId="22450"/>
    <cellStyle name="Normal 7 14" xfId="2247"/>
    <cellStyle name="Normal 7 14 2" xfId="15051"/>
    <cellStyle name="Normal 7 14 3" xfId="5965"/>
    <cellStyle name="Normal 7 14 4" xfId="25055"/>
    <cellStyle name="Normal 7 15" xfId="9786"/>
    <cellStyle name="Normal 7 15 2" xfId="18613"/>
    <cellStyle name="Normal 7 15 3" xfId="28864"/>
    <cellStyle name="Normal 7 16" xfId="11225"/>
    <cellStyle name="Normal 7 16 2" xfId="23850"/>
    <cellStyle name="Normal 7 17" xfId="4758"/>
    <cellStyle name="Normal 7 18" xfId="549"/>
    <cellStyle name="Normal 7 19" xfId="20048"/>
    <cellStyle name="Normal 7 2" xfId="176"/>
    <cellStyle name="Normal 7 2 10" xfId="2302"/>
    <cellStyle name="Normal 7 2 10 2" xfId="9838"/>
    <cellStyle name="Normal 7 2 10 2 2" xfId="18665"/>
    <cellStyle name="Normal 7 2 10 2 3" xfId="28916"/>
    <cellStyle name="Normal 7 2 10 3" xfId="11282"/>
    <cellStyle name="Normal 7 2 10 3 2" xfId="27469"/>
    <cellStyle name="Normal 7 2 10 4" xfId="8382"/>
    <cellStyle name="Normal 7 2 10 5" xfId="22462"/>
    <cellStyle name="Normal 7 2 11" xfId="2272"/>
    <cellStyle name="Normal 7 2 11 2" xfId="15076"/>
    <cellStyle name="Normal 7 2 11 3" xfId="5990"/>
    <cellStyle name="Normal 7 2 11 4" xfId="25080"/>
    <cellStyle name="Normal 7 2 12" xfId="9808"/>
    <cellStyle name="Normal 7 2 12 2" xfId="18635"/>
    <cellStyle name="Normal 7 2 12 3" xfId="28886"/>
    <cellStyle name="Normal 7 2 13" xfId="11252"/>
    <cellStyle name="Normal 7 2 13 2" xfId="23863"/>
    <cellStyle name="Normal 7 2 14" xfId="4771"/>
    <cellStyle name="Normal 7 2 15" xfId="561"/>
    <cellStyle name="Normal 7 2 16" xfId="20073"/>
    <cellStyle name="Normal 7 2 2" xfId="305"/>
    <cellStyle name="Normal 7 2 2 10" xfId="9940"/>
    <cellStyle name="Normal 7 2 2 10 2" xfId="18767"/>
    <cellStyle name="Normal 7 2 2 10 3" xfId="29018"/>
    <cellStyle name="Normal 7 2 2 11" xfId="11384"/>
    <cellStyle name="Normal 7 2 2 11 2" xfId="23893"/>
    <cellStyle name="Normal 7 2 2 12" xfId="4801"/>
    <cellStyle name="Normal 7 2 2 13" xfId="669"/>
    <cellStyle name="Normal 7 2 2 14" xfId="20130"/>
    <cellStyle name="Normal 7 2 2 2" xfId="514"/>
    <cellStyle name="Normal 7 2 2 2 10" xfId="4905"/>
    <cellStyle name="Normal 7 2 2 2 11" xfId="876"/>
    <cellStyle name="Normal 7 2 2 2 12" xfId="20334"/>
    <cellStyle name="Normal 7 2 2 2 2" xfId="1224"/>
    <cellStyle name="Normal 7 2 2 2 2 2" xfId="2945"/>
    <cellStyle name="Normal 7 2 2 2 2 2 2" xfId="16501"/>
    <cellStyle name="Normal 7 2 2 2 2 2 2 2" xfId="26715"/>
    <cellStyle name="Normal 7 2 2 2 2 2 3" xfId="12923"/>
    <cellStyle name="Normal 7 2 2 2 2 2 4" xfId="7628"/>
    <cellStyle name="Normal 7 2 2 2 2 2 5" xfId="21708"/>
    <cellStyle name="Normal 7 2 2 2 2 3" xfId="4218"/>
    <cellStyle name="Normal 7 2 2 2 2 3 2" xfId="17863"/>
    <cellStyle name="Normal 7 2 2 2 2 3 2 2" xfId="28114"/>
    <cellStyle name="Normal 7 2 2 2 2 3 3" xfId="14284"/>
    <cellStyle name="Normal 7 2 2 2 2 3 4" xfId="9027"/>
    <cellStyle name="Normal 7 2 2 2 2 3 5" xfId="23107"/>
    <cellStyle name="Normal 7 2 2 2 2 4" xfId="6744"/>
    <cellStyle name="Normal 7 2 2 2 2 4 2" xfId="15828"/>
    <cellStyle name="Normal 7 2 2 2 2 4 3" xfId="25832"/>
    <cellStyle name="Normal 7 2 2 2 2 5" xfId="10481"/>
    <cellStyle name="Normal 7 2 2 2 2 5 2" xfId="19308"/>
    <cellStyle name="Normal 7 2 2 2 2 5 3" xfId="29559"/>
    <cellStyle name="Normal 7 2 2 2 2 6" xfId="11927"/>
    <cellStyle name="Normal 7 2 2 2 2 6 2" xfId="24314"/>
    <cellStyle name="Normal 7 2 2 2 2 7" xfId="5222"/>
    <cellStyle name="Normal 7 2 2 2 2 8" xfId="20825"/>
    <cellStyle name="Normal 7 2 2 2 3" xfId="1572"/>
    <cellStyle name="Normal 7 2 2 2 3 2" xfId="3293"/>
    <cellStyle name="Normal 7 2 2 2 3 2 2" xfId="16838"/>
    <cellStyle name="Normal 7 2 2 2 3 2 2 2" xfId="27057"/>
    <cellStyle name="Normal 7 2 2 2 3 2 3" xfId="13260"/>
    <cellStyle name="Normal 7 2 2 2 3 2 4" xfId="7970"/>
    <cellStyle name="Normal 7 2 2 2 3 2 5" xfId="22050"/>
    <cellStyle name="Normal 7 2 2 2 3 3" xfId="4566"/>
    <cellStyle name="Normal 7 2 2 2 3 3 2" xfId="18211"/>
    <cellStyle name="Normal 7 2 2 2 3 3 2 2" xfId="28462"/>
    <cellStyle name="Normal 7 2 2 2 3 3 3" xfId="14632"/>
    <cellStyle name="Normal 7 2 2 2 3 3 4" xfId="9375"/>
    <cellStyle name="Normal 7 2 2 2 3 3 5" xfId="23455"/>
    <cellStyle name="Normal 7 2 2 2 3 4" xfId="7086"/>
    <cellStyle name="Normal 7 2 2 2 3 4 2" xfId="16170"/>
    <cellStyle name="Normal 7 2 2 2 3 4 3" xfId="26174"/>
    <cellStyle name="Normal 7 2 2 2 3 5" xfId="10829"/>
    <cellStyle name="Normal 7 2 2 2 3 5 2" xfId="19656"/>
    <cellStyle name="Normal 7 2 2 2 3 5 3" xfId="29907"/>
    <cellStyle name="Normal 7 2 2 2 3 6" xfId="12275"/>
    <cellStyle name="Normal 7 2 2 2 3 6 2" xfId="24656"/>
    <cellStyle name="Normal 7 2 2 2 3 7" xfId="5564"/>
    <cellStyle name="Normal 7 2 2 2 3 8" xfId="21167"/>
    <cellStyle name="Normal 7 2 2 2 4" xfId="2054"/>
    <cellStyle name="Normal 7 2 2 2 4 2" xfId="3651"/>
    <cellStyle name="Normal 7 2 2 2 4 2 2" xfId="17205"/>
    <cellStyle name="Normal 7 2 2 2 4 2 2 2" xfId="27424"/>
    <cellStyle name="Normal 7 2 2 2 4 2 3" xfId="13626"/>
    <cellStyle name="Normal 7 2 2 2 4 2 4" xfId="8337"/>
    <cellStyle name="Normal 7 2 2 2 4 2 5" xfId="22417"/>
    <cellStyle name="Normal 7 2 2 2 4 3" xfId="4723"/>
    <cellStyle name="Normal 7 2 2 2 4 3 2" xfId="18569"/>
    <cellStyle name="Normal 7 2 2 2 4 3 2 2" xfId="28820"/>
    <cellStyle name="Normal 7 2 2 2 4 3 3" xfId="14990"/>
    <cellStyle name="Normal 7 2 2 2 4 3 4" xfId="9733"/>
    <cellStyle name="Normal 7 2 2 2 4 3 5" xfId="23813"/>
    <cellStyle name="Normal 7 2 2 2 4 4" xfId="6425"/>
    <cellStyle name="Normal 7 2 2 2 4 4 2" xfId="15511"/>
    <cellStyle name="Normal 7 2 2 2 4 4 3" xfId="25515"/>
    <cellStyle name="Normal 7 2 2 2 4 5" xfId="11187"/>
    <cellStyle name="Normal 7 2 2 2 4 5 2" xfId="20014"/>
    <cellStyle name="Normal 7 2 2 2 4 5 3" xfId="30265"/>
    <cellStyle name="Normal 7 2 2 2 4 6" xfId="12633"/>
    <cellStyle name="Normal 7 2 2 2 4 6 2" xfId="25023"/>
    <cellStyle name="Normal 7 2 2 2 4 7" xfId="5931"/>
    <cellStyle name="Normal 7 2 2 2 4 8" xfId="20508"/>
    <cellStyle name="Normal 7 2 2 2 5" xfId="2608"/>
    <cellStyle name="Normal 7 2 2 2 5 2" xfId="16354"/>
    <cellStyle name="Normal 7 2 2 2 5 2 2" xfId="26398"/>
    <cellStyle name="Normal 7 2 2 2 5 3" xfId="12916"/>
    <cellStyle name="Normal 7 2 2 2 5 4" xfId="7311"/>
    <cellStyle name="Normal 7 2 2 2 5 5" xfId="21391"/>
    <cellStyle name="Normal 7 2 2 2 6" xfId="3885"/>
    <cellStyle name="Normal 7 2 2 2 6 2" xfId="17526"/>
    <cellStyle name="Normal 7 2 2 2 6 2 2" xfId="27777"/>
    <cellStyle name="Normal 7 2 2 2 6 3" xfId="13947"/>
    <cellStyle name="Normal 7 2 2 2 6 4" xfId="8690"/>
    <cellStyle name="Normal 7 2 2 2 6 5" xfId="22770"/>
    <cellStyle name="Normal 7 2 2 2 7" xfId="6251"/>
    <cellStyle name="Normal 7 2 2 2 7 2" xfId="15337"/>
    <cellStyle name="Normal 7 2 2 2 7 3" xfId="25341"/>
    <cellStyle name="Normal 7 2 2 2 8" xfId="10144"/>
    <cellStyle name="Normal 7 2 2 2 8 2" xfId="18971"/>
    <cellStyle name="Normal 7 2 2 2 8 3" xfId="29222"/>
    <cellStyle name="Normal 7 2 2 2 9" xfId="11588"/>
    <cellStyle name="Normal 7 2 2 2 9 2" xfId="23997"/>
    <cellStyle name="Normal 7 2 2 2_Degree data" xfId="2198"/>
    <cellStyle name="Normal 7 2 2 3" xfId="407"/>
    <cellStyle name="Normal 7 2 2 3 10" xfId="770"/>
    <cellStyle name="Normal 7 2 2 3 11" xfId="20230"/>
    <cellStyle name="Normal 7 2 2 3 2" xfId="1225"/>
    <cellStyle name="Normal 7 2 2 3 2 2" xfId="2946"/>
    <cellStyle name="Normal 7 2 2 3 2 2 2" xfId="16839"/>
    <cellStyle name="Normal 7 2 2 3 2 2 2 2" xfId="27058"/>
    <cellStyle name="Normal 7 2 2 3 2 2 3" xfId="13261"/>
    <cellStyle name="Normal 7 2 2 3 2 2 4" xfId="7971"/>
    <cellStyle name="Normal 7 2 2 3 2 2 5" xfId="22051"/>
    <cellStyle name="Normal 7 2 2 3 2 3" xfId="4219"/>
    <cellStyle name="Normal 7 2 2 3 2 3 2" xfId="17864"/>
    <cellStyle name="Normal 7 2 2 3 2 3 2 2" xfId="28115"/>
    <cellStyle name="Normal 7 2 2 3 2 3 3" xfId="14285"/>
    <cellStyle name="Normal 7 2 2 3 2 3 4" xfId="9028"/>
    <cellStyle name="Normal 7 2 2 3 2 3 5" xfId="23108"/>
    <cellStyle name="Normal 7 2 2 3 2 4" xfId="7087"/>
    <cellStyle name="Normal 7 2 2 3 2 4 2" xfId="16171"/>
    <cellStyle name="Normal 7 2 2 3 2 4 3" xfId="26175"/>
    <cellStyle name="Normal 7 2 2 3 2 5" xfId="10482"/>
    <cellStyle name="Normal 7 2 2 3 2 5 2" xfId="19309"/>
    <cellStyle name="Normal 7 2 2 3 2 5 3" xfId="29560"/>
    <cellStyle name="Normal 7 2 2 3 2 6" xfId="11928"/>
    <cellStyle name="Normal 7 2 2 3 2 6 2" xfId="24657"/>
    <cellStyle name="Normal 7 2 2 3 2 7" xfId="5565"/>
    <cellStyle name="Normal 7 2 2 3 2 8" xfId="21168"/>
    <cellStyle name="Normal 7 2 2 3 3" xfId="1573"/>
    <cellStyle name="Normal 7 2 2 3 3 2" xfId="3294"/>
    <cellStyle name="Normal 7 2 2 3 3 2 2" xfId="17101"/>
    <cellStyle name="Normal 7 2 2 3 3 2 2 2" xfId="27320"/>
    <cellStyle name="Normal 7 2 2 3 3 2 3" xfId="13522"/>
    <cellStyle name="Normal 7 2 2 3 3 2 4" xfId="8233"/>
    <cellStyle name="Normal 7 2 2 3 3 2 5" xfId="22313"/>
    <cellStyle name="Normal 7 2 2 3 3 3" xfId="4567"/>
    <cellStyle name="Normal 7 2 2 3 3 3 2" xfId="18212"/>
    <cellStyle name="Normal 7 2 2 3 3 3 2 2" xfId="28463"/>
    <cellStyle name="Normal 7 2 2 3 3 3 3" xfId="14633"/>
    <cellStyle name="Normal 7 2 2 3 3 3 4" xfId="9376"/>
    <cellStyle name="Normal 7 2 2 3 3 3 5" xfId="23456"/>
    <cellStyle name="Normal 7 2 2 3 3 4" xfId="6640"/>
    <cellStyle name="Normal 7 2 2 3 3 4 2" xfId="15724"/>
    <cellStyle name="Normal 7 2 2 3 3 4 3" xfId="25728"/>
    <cellStyle name="Normal 7 2 2 3 3 5" xfId="10830"/>
    <cellStyle name="Normal 7 2 2 3 3 5 2" xfId="19657"/>
    <cellStyle name="Normal 7 2 2 3 3 5 3" xfId="29908"/>
    <cellStyle name="Normal 7 2 2 3 3 6" xfId="12276"/>
    <cellStyle name="Normal 7 2 2 3 3 6 2" xfId="24919"/>
    <cellStyle name="Normal 7 2 2 3 3 7" xfId="5827"/>
    <cellStyle name="Normal 7 2 2 3 3 8" xfId="20721"/>
    <cellStyle name="Normal 7 2 2 3 4" xfId="1947"/>
    <cellStyle name="Normal 7 2 2 3 4 2" xfId="3547"/>
    <cellStyle name="Normal 7 2 2 3 4 2 2" xfId="18465"/>
    <cellStyle name="Normal 7 2 2 3 4 2 2 2" xfId="28716"/>
    <cellStyle name="Normal 7 2 2 3 4 2 3" xfId="14886"/>
    <cellStyle name="Normal 7 2 2 3 4 2 4" xfId="9629"/>
    <cellStyle name="Normal 7 2 2 3 4 2 5" xfId="23709"/>
    <cellStyle name="Normal 7 2 2 3 4 3" xfId="11083"/>
    <cellStyle name="Normal 7 2 2 3 4 3 2" xfId="19910"/>
    <cellStyle name="Normal 7 2 2 3 4 3 3" xfId="30161"/>
    <cellStyle name="Normal 7 2 2 3 4 4" xfId="12529"/>
    <cellStyle name="Normal 7 2 2 3 4 4 2" xfId="26611"/>
    <cellStyle name="Normal 7 2 2 3 4 5" xfId="7524"/>
    <cellStyle name="Normal 7 2 2 3 4 6" xfId="21604"/>
    <cellStyle name="Normal 7 2 2 3 5" xfId="2504"/>
    <cellStyle name="Normal 7 2 2 3 5 2" xfId="17422"/>
    <cellStyle name="Normal 7 2 2 3 5 2 2" xfId="27673"/>
    <cellStyle name="Normal 7 2 2 3 5 3" xfId="13843"/>
    <cellStyle name="Normal 7 2 2 3 5 4" xfId="8586"/>
    <cellStyle name="Normal 7 2 2 3 5 5" xfId="22666"/>
    <cellStyle name="Normal 7 2 2 3 6" xfId="6147"/>
    <cellStyle name="Normal 7 2 2 3 6 2" xfId="15233"/>
    <cellStyle name="Normal 7 2 2 3 6 3" xfId="25237"/>
    <cellStyle name="Normal 7 2 2 3 7" xfId="10040"/>
    <cellStyle name="Normal 7 2 2 3 7 2" xfId="18867"/>
    <cellStyle name="Normal 7 2 2 3 7 3" xfId="29118"/>
    <cellStyle name="Normal 7 2 2 3 8" xfId="11484"/>
    <cellStyle name="Normal 7 2 2 3 8 2" xfId="24210"/>
    <cellStyle name="Normal 7 2 2 3 9" xfId="5118"/>
    <cellStyle name="Normal 7 2 2 3_Degree data" xfId="2199"/>
    <cellStyle name="Normal 7 2 2 4" xfId="1223"/>
    <cellStyle name="Normal 7 2 2 4 2" xfId="2944"/>
    <cellStyle name="Normal 7 2 2 4 2 2" xfId="16438"/>
    <cellStyle name="Normal 7 2 2 4 2 2 2" xfId="26511"/>
    <cellStyle name="Normal 7 2 2 4 2 3" xfId="12875"/>
    <cellStyle name="Normal 7 2 2 4 2 4" xfId="7424"/>
    <cellStyle name="Normal 7 2 2 4 2 5" xfId="21504"/>
    <cellStyle name="Normal 7 2 2 4 3" xfId="4217"/>
    <cellStyle name="Normal 7 2 2 4 3 2" xfId="17862"/>
    <cellStyle name="Normal 7 2 2 4 3 2 2" xfId="28113"/>
    <cellStyle name="Normal 7 2 2 4 3 3" xfId="14283"/>
    <cellStyle name="Normal 7 2 2 4 3 4" xfId="9026"/>
    <cellStyle name="Normal 7 2 2 4 3 5" xfId="23106"/>
    <cellStyle name="Normal 7 2 2 4 4" xfId="6540"/>
    <cellStyle name="Normal 7 2 2 4 4 2" xfId="15624"/>
    <cellStyle name="Normal 7 2 2 4 4 3" xfId="25628"/>
    <cellStyle name="Normal 7 2 2 4 5" xfId="10480"/>
    <cellStyle name="Normal 7 2 2 4 5 2" xfId="19307"/>
    <cellStyle name="Normal 7 2 2 4 5 3" xfId="29558"/>
    <cellStyle name="Normal 7 2 2 4 6" xfId="11926"/>
    <cellStyle name="Normal 7 2 2 4 6 2" xfId="24110"/>
    <cellStyle name="Normal 7 2 2 4 7" xfId="5018"/>
    <cellStyle name="Normal 7 2 2 4 8" xfId="20621"/>
    <cellStyle name="Normal 7 2 2 5" xfId="1571"/>
    <cellStyle name="Normal 7 2 2 5 2" xfId="3292"/>
    <cellStyle name="Normal 7 2 2 5 2 2" xfId="16837"/>
    <cellStyle name="Normal 7 2 2 5 2 2 2" xfId="27056"/>
    <cellStyle name="Normal 7 2 2 5 2 3" xfId="13259"/>
    <cellStyle name="Normal 7 2 2 5 2 4" xfId="7969"/>
    <cellStyle name="Normal 7 2 2 5 2 5" xfId="22049"/>
    <cellStyle name="Normal 7 2 2 5 3" xfId="4565"/>
    <cellStyle name="Normal 7 2 2 5 3 2" xfId="18210"/>
    <cellStyle name="Normal 7 2 2 5 3 2 2" xfId="28461"/>
    <cellStyle name="Normal 7 2 2 5 3 3" xfId="14631"/>
    <cellStyle name="Normal 7 2 2 5 3 4" xfId="9374"/>
    <cellStyle name="Normal 7 2 2 5 3 5" xfId="23454"/>
    <cellStyle name="Normal 7 2 2 5 4" xfId="7085"/>
    <cellStyle name="Normal 7 2 2 5 4 2" xfId="16169"/>
    <cellStyle name="Normal 7 2 2 5 4 3" xfId="26173"/>
    <cellStyle name="Normal 7 2 2 5 5" xfId="10828"/>
    <cellStyle name="Normal 7 2 2 5 5 2" xfId="19655"/>
    <cellStyle name="Normal 7 2 2 5 5 3" xfId="29906"/>
    <cellStyle name="Normal 7 2 2 5 6" xfId="12274"/>
    <cellStyle name="Normal 7 2 2 5 6 2" xfId="24655"/>
    <cellStyle name="Normal 7 2 2 5 7" xfId="5563"/>
    <cellStyle name="Normal 7 2 2 5 8" xfId="21166"/>
    <cellStyle name="Normal 7 2 2 6" xfId="1845"/>
    <cellStyle name="Normal 7 2 2 6 2" xfId="3447"/>
    <cellStyle name="Normal 7 2 2 6 2 2" xfId="17001"/>
    <cellStyle name="Normal 7 2 2 6 2 2 2" xfId="27220"/>
    <cellStyle name="Normal 7 2 2 6 2 3" xfId="13422"/>
    <cellStyle name="Normal 7 2 2 6 2 4" xfId="8133"/>
    <cellStyle name="Normal 7 2 2 6 2 5" xfId="22213"/>
    <cellStyle name="Normal 7 2 2 6 3" xfId="4660"/>
    <cellStyle name="Normal 7 2 2 6 3 2" xfId="18365"/>
    <cellStyle name="Normal 7 2 2 6 3 2 2" xfId="28616"/>
    <cellStyle name="Normal 7 2 2 6 3 3" xfId="14786"/>
    <cellStyle name="Normal 7 2 2 6 3 4" xfId="9529"/>
    <cellStyle name="Normal 7 2 2 6 3 5" xfId="23609"/>
    <cellStyle name="Normal 7 2 2 6 4" xfId="6321"/>
    <cellStyle name="Normal 7 2 2 6 4 2" xfId="15407"/>
    <cellStyle name="Normal 7 2 2 6 4 3" xfId="25411"/>
    <cellStyle name="Normal 7 2 2 6 5" xfId="10983"/>
    <cellStyle name="Normal 7 2 2 6 5 2" xfId="19810"/>
    <cellStyle name="Normal 7 2 2 6 5 3" xfId="30061"/>
    <cellStyle name="Normal 7 2 2 6 6" xfId="12429"/>
    <cellStyle name="Normal 7 2 2 6 6 2" xfId="24819"/>
    <cellStyle name="Normal 7 2 2 6 7" xfId="5727"/>
    <cellStyle name="Normal 7 2 2 6 8" xfId="20404"/>
    <cellStyle name="Normal 7 2 2 7" xfId="2404"/>
    <cellStyle name="Normal 7 2 2 7 2" xfId="16253"/>
    <cellStyle name="Normal 7 2 2 7 2 2" xfId="26294"/>
    <cellStyle name="Normal 7 2 2 7 3" xfId="12846"/>
    <cellStyle name="Normal 7 2 2 7 4" xfId="7207"/>
    <cellStyle name="Normal 7 2 2 7 5" xfId="21287"/>
    <cellStyle name="Normal 7 2 2 8" xfId="3822"/>
    <cellStyle name="Normal 7 2 2 8 2" xfId="17322"/>
    <cellStyle name="Normal 7 2 2 8 2 2" xfId="27573"/>
    <cellStyle name="Normal 7 2 2 8 3" xfId="13743"/>
    <cellStyle name="Normal 7 2 2 8 4" xfId="8486"/>
    <cellStyle name="Normal 7 2 2 8 5" xfId="22566"/>
    <cellStyle name="Normal 7 2 2 9" xfId="6047"/>
    <cellStyle name="Normal 7 2 2 9 2" xfId="15133"/>
    <cellStyle name="Normal 7 2 2 9 3" xfId="25137"/>
    <cellStyle name="Normal 7 2 2_Degree data" xfId="2197"/>
    <cellStyle name="Normal 7 2 3" xfId="350"/>
    <cellStyle name="Normal 7 2 3 10" xfId="11427"/>
    <cellStyle name="Normal 7 2 3 10 2" xfId="23936"/>
    <cellStyle name="Normal 7 2 3 11" xfId="4844"/>
    <cellStyle name="Normal 7 2 3 12" xfId="713"/>
    <cellStyle name="Normal 7 2 3 13" xfId="20173"/>
    <cellStyle name="Normal 7 2 3 2" xfId="452"/>
    <cellStyle name="Normal 7 2 3 2 10" xfId="815"/>
    <cellStyle name="Normal 7 2 3 2 11" xfId="20273"/>
    <cellStyle name="Normal 7 2 3 2 2" xfId="1227"/>
    <cellStyle name="Normal 7 2 3 2 2 2" xfId="2948"/>
    <cellStyle name="Normal 7 2 3 2 2 2 2" xfId="16841"/>
    <cellStyle name="Normal 7 2 3 2 2 2 2 2" xfId="27060"/>
    <cellStyle name="Normal 7 2 3 2 2 2 3" xfId="13263"/>
    <cellStyle name="Normal 7 2 3 2 2 2 4" xfId="7973"/>
    <cellStyle name="Normal 7 2 3 2 2 2 5" xfId="22053"/>
    <cellStyle name="Normal 7 2 3 2 2 3" xfId="4221"/>
    <cellStyle name="Normal 7 2 3 2 2 3 2" xfId="17866"/>
    <cellStyle name="Normal 7 2 3 2 2 3 2 2" xfId="28117"/>
    <cellStyle name="Normal 7 2 3 2 2 3 3" xfId="14287"/>
    <cellStyle name="Normal 7 2 3 2 2 3 4" xfId="9030"/>
    <cellStyle name="Normal 7 2 3 2 2 3 5" xfId="23110"/>
    <cellStyle name="Normal 7 2 3 2 2 4" xfId="7089"/>
    <cellStyle name="Normal 7 2 3 2 2 4 2" xfId="16173"/>
    <cellStyle name="Normal 7 2 3 2 2 4 3" xfId="26177"/>
    <cellStyle name="Normal 7 2 3 2 2 5" xfId="10484"/>
    <cellStyle name="Normal 7 2 3 2 2 5 2" xfId="19311"/>
    <cellStyle name="Normal 7 2 3 2 2 5 3" xfId="29562"/>
    <cellStyle name="Normal 7 2 3 2 2 6" xfId="11930"/>
    <cellStyle name="Normal 7 2 3 2 2 6 2" xfId="24659"/>
    <cellStyle name="Normal 7 2 3 2 2 7" xfId="5567"/>
    <cellStyle name="Normal 7 2 3 2 2 8" xfId="21170"/>
    <cellStyle name="Normal 7 2 3 2 3" xfId="1575"/>
    <cellStyle name="Normal 7 2 3 2 3 2" xfId="3296"/>
    <cellStyle name="Normal 7 2 3 2 3 2 2" xfId="17144"/>
    <cellStyle name="Normal 7 2 3 2 3 2 2 2" xfId="27363"/>
    <cellStyle name="Normal 7 2 3 2 3 2 3" xfId="13565"/>
    <cellStyle name="Normal 7 2 3 2 3 2 4" xfId="8276"/>
    <cellStyle name="Normal 7 2 3 2 3 2 5" xfId="22356"/>
    <cellStyle name="Normal 7 2 3 2 3 3" xfId="4569"/>
    <cellStyle name="Normal 7 2 3 2 3 3 2" xfId="18214"/>
    <cellStyle name="Normal 7 2 3 2 3 3 2 2" xfId="28465"/>
    <cellStyle name="Normal 7 2 3 2 3 3 3" xfId="14635"/>
    <cellStyle name="Normal 7 2 3 2 3 3 4" xfId="9378"/>
    <cellStyle name="Normal 7 2 3 2 3 3 5" xfId="23458"/>
    <cellStyle name="Normal 7 2 3 2 3 4" xfId="6683"/>
    <cellStyle name="Normal 7 2 3 2 3 4 2" xfId="15767"/>
    <cellStyle name="Normal 7 2 3 2 3 4 3" xfId="25771"/>
    <cellStyle name="Normal 7 2 3 2 3 5" xfId="10832"/>
    <cellStyle name="Normal 7 2 3 2 3 5 2" xfId="19659"/>
    <cellStyle name="Normal 7 2 3 2 3 5 3" xfId="29910"/>
    <cellStyle name="Normal 7 2 3 2 3 6" xfId="12278"/>
    <cellStyle name="Normal 7 2 3 2 3 6 2" xfId="24962"/>
    <cellStyle name="Normal 7 2 3 2 3 7" xfId="5870"/>
    <cellStyle name="Normal 7 2 3 2 3 8" xfId="20764"/>
    <cellStyle name="Normal 7 2 3 2 4" xfId="1992"/>
    <cellStyle name="Normal 7 2 3 2 4 2" xfId="3590"/>
    <cellStyle name="Normal 7 2 3 2 4 2 2" xfId="18508"/>
    <cellStyle name="Normal 7 2 3 2 4 2 2 2" xfId="28759"/>
    <cellStyle name="Normal 7 2 3 2 4 2 3" xfId="14929"/>
    <cellStyle name="Normal 7 2 3 2 4 2 4" xfId="9672"/>
    <cellStyle name="Normal 7 2 3 2 4 2 5" xfId="23752"/>
    <cellStyle name="Normal 7 2 3 2 4 3" xfId="11126"/>
    <cellStyle name="Normal 7 2 3 2 4 3 2" xfId="19953"/>
    <cellStyle name="Normal 7 2 3 2 4 3 3" xfId="30204"/>
    <cellStyle name="Normal 7 2 3 2 4 4" xfId="12572"/>
    <cellStyle name="Normal 7 2 3 2 4 4 2" xfId="26654"/>
    <cellStyle name="Normal 7 2 3 2 4 5" xfId="7567"/>
    <cellStyle name="Normal 7 2 3 2 4 6" xfId="21647"/>
    <cellStyle name="Normal 7 2 3 2 5" xfId="2547"/>
    <cellStyle name="Normal 7 2 3 2 5 2" xfId="17465"/>
    <cellStyle name="Normal 7 2 3 2 5 2 2" xfId="27716"/>
    <cellStyle name="Normal 7 2 3 2 5 3" xfId="13886"/>
    <cellStyle name="Normal 7 2 3 2 5 4" xfId="8629"/>
    <cellStyle name="Normal 7 2 3 2 5 5" xfId="22709"/>
    <cellStyle name="Normal 7 2 3 2 6" xfId="6190"/>
    <cellStyle name="Normal 7 2 3 2 6 2" xfId="15276"/>
    <cellStyle name="Normal 7 2 3 2 6 3" xfId="25280"/>
    <cellStyle name="Normal 7 2 3 2 7" xfId="10083"/>
    <cellStyle name="Normal 7 2 3 2 7 2" xfId="18910"/>
    <cellStyle name="Normal 7 2 3 2 7 3" xfId="29161"/>
    <cellStyle name="Normal 7 2 3 2 8" xfId="11527"/>
    <cellStyle name="Normal 7 2 3 2 8 2" xfId="24253"/>
    <cellStyle name="Normal 7 2 3 2 9" xfId="5161"/>
    <cellStyle name="Normal 7 2 3 2_Degree data" xfId="2201"/>
    <cellStyle name="Normal 7 2 3 3" xfId="1226"/>
    <cellStyle name="Normal 7 2 3 3 2" xfId="2947"/>
    <cellStyle name="Normal 7 2 3 3 2 2" xfId="16481"/>
    <cellStyle name="Normal 7 2 3 3 2 2 2" xfId="26554"/>
    <cellStyle name="Normal 7 2 3 3 2 3" xfId="12858"/>
    <cellStyle name="Normal 7 2 3 3 2 4" xfId="7467"/>
    <cellStyle name="Normal 7 2 3 3 2 5" xfId="21547"/>
    <cellStyle name="Normal 7 2 3 3 3" xfId="4220"/>
    <cellStyle name="Normal 7 2 3 3 3 2" xfId="17865"/>
    <cellStyle name="Normal 7 2 3 3 3 2 2" xfId="28116"/>
    <cellStyle name="Normal 7 2 3 3 3 3" xfId="14286"/>
    <cellStyle name="Normal 7 2 3 3 3 4" xfId="9029"/>
    <cellStyle name="Normal 7 2 3 3 3 5" xfId="23109"/>
    <cellStyle name="Normal 7 2 3 3 4" xfId="6583"/>
    <cellStyle name="Normal 7 2 3 3 4 2" xfId="15667"/>
    <cellStyle name="Normal 7 2 3 3 4 3" xfId="25671"/>
    <cellStyle name="Normal 7 2 3 3 5" xfId="10483"/>
    <cellStyle name="Normal 7 2 3 3 5 2" xfId="19310"/>
    <cellStyle name="Normal 7 2 3 3 5 3" xfId="29561"/>
    <cellStyle name="Normal 7 2 3 3 6" xfId="11929"/>
    <cellStyle name="Normal 7 2 3 3 6 2" xfId="24153"/>
    <cellStyle name="Normal 7 2 3 3 7" xfId="5061"/>
    <cellStyle name="Normal 7 2 3 3 8" xfId="20664"/>
    <cellStyle name="Normal 7 2 3 4" xfId="1574"/>
    <cellStyle name="Normal 7 2 3 4 2" xfId="3295"/>
    <cellStyle name="Normal 7 2 3 4 2 2" xfId="16840"/>
    <cellStyle name="Normal 7 2 3 4 2 2 2" xfId="27059"/>
    <cellStyle name="Normal 7 2 3 4 2 3" xfId="13262"/>
    <cellStyle name="Normal 7 2 3 4 2 4" xfId="7972"/>
    <cellStyle name="Normal 7 2 3 4 2 5" xfId="22052"/>
    <cellStyle name="Normal 7 2 3 4 3" xfId="4568"/>
    <cellStyle name="Normal 7 2 3 4 3 2" xfId="18213"/>
    <cellStyle name="Normal 7 2 3 4 3 2 2" xfId="28464"/>
    <cellStyle name="Normal 7 2 3 4 3 3" xfId="14634"/>
    <cellStyle name="Normal 7 2 3 4 3 4" xfId="9377"/>
    <cellStyle name="Normal 7 2 3 4 3 5" xfId="23457"/>
    <cellStyle name="Normal 7 2 3 4 4" xfId="7088"/>
    <cellStyle name="Normal 7 2 3 4 4 2" xfId="16172"/>
    <cellStyle name="Normal 7 2 3 4 4 3" xfId="26176"/>
    <cellStyle name="Normal 7 2 3 4 5" xfId="10831"/>
    <cellStyle name="Normal 7 2 3 4 5 2" xfId="19658"/>
    <cellStyle name="Normal 7 2 3 4 5 3" xfId="29909"/>
    <cellStyle name="Normal 7 2 3 4 6" xfId="12277"/>
    <cellStyle name="Normal 7 2 3 4 6 2" xfId="24658"/>
    <cellStyle name="Normal 7 2 3 4 7" xfId="5566"/>
    <cellStyle name="Normal 7 2 3 4 8" xfId="21169"/>
    <cellStyle name="Normal 7 2 3 5" xfId="1890"/>
    <cellStyle name="Normal 7 2 3 5 2" xfId="3490"/>
    <cellStyle name="Normal 7 2 3 5 2 2" xfId="17044"/>
    <cellStyle name="Normal 7 2 3 5 2 2 2" xfId="27263"/>
    <cellStyle name="Normal 7 2 3 5 2 3" xfId="13465"/>
    <cellStyle name="Normal 7 2 3 5 2 4" xfId="8176"/>
    <cellStyle name="Normal 7 2 3 5 2 5" xfId="22256"/>
    <cellStyle name="Normal 7 2 3 5 3" xfId="4703"/>
    <cellStyle name="Normal 7 2 3 5 3 2" xfId="18408"/>
    <cellStyle name="Normal 7 2 3 5 3 2 2" xfId="28659"/>
    <cellStyle name="Normal 7 2 3 5 3 3" xfId="14829"/>
    <cellStyle name="Normal 7 2 3 5 3 4" xfId="9572"/>
    <cellStyle name="Normal 7 2 3 5 3 5" xfId="23652"/>
    <cellStyle name="Normal 7 2 3 5 4" xfId="6364"/>
    <cellStyle name="Normal 7 2 3 5 4 2" xfId="15450"/>
    <cellStyle name="Normal 7 2 3 5 4 3" xfId="25454"/>
    <cellStyle name="Normal 7 2 3 5 5" xfId="11026"/>
    <cellStyle name="Normal 7 2 3 5 5 2" xfId="19853"/>
    <cellStyle name="Normal 7 2 3 5 5 3" xfId="30104"/>
    <cellStyle name="Normal 7 2 3 5 6" xfId="12472"/>
    <cellStyle name="Normal 7 2 3 5 6 2" xfId="24862"/>
    <cellStyle name="Normal 7 2 3 5 7" xfId="5770"/>
    <cellStyle name="Normal 7 2 3 5 8" xfId="20447"/>
    <cellStyle name="Normal 7 2 3 6" xfId="2447"/>
    <cellStyle name="Normal 7 2 3 6 2" xfId="16293"/>
    <cellStyle name="Normal 7 2 3 6 2 2" xfId="26337"/>
    <cellStyle name="Normal 7 2 3 6 3" xfId="12770"/>
    <cellStyle name="Normal 7 2 3 6 4" xfId="7250"/>
    <cellStyle name="Normal 7 2 3 6 5" xfId="21330"/>
    <cellStyle name="Normal 7 2 3 7" xfId="3865"/>
    <cellStyle name="Normal 7 2 3 7 2" xfId="17365"/>
    <cellStyle name="Normal 7 2 3 7 2 2" xfId="27616"/>
    <cellStyle name="Normal 7 2 3 7 3" xfId="13786"/>
    <cellStyle name="Normal 7 2 3 7 4" xfId="8529"/>
    <cellStyle name="Normal 7 2 3 7 5" xfId="22609"/>
    <cellStyle name="Normal 7 2 3 8" xfId="6090"/>
    <cellStyle name="Normal 7 2 3 8 2" xfId="15176"/>
    <cellStyle name="Normal 7 2 3 8 3" xfId="25180"/>
    <cellStyle name="Normal 7 2 3 9" xfId="9983"/>
    <cellStyle name="Normal 7 2 3 9 2" xfId="18810"/>
    <cellStyle name="Normal 7 2 3 9 3" xfId="29061"/>
    <cellStyle name="Normal 7 2 3_Degree data" xfId="2200"/>
    <cellStyle name="Normal 7 2 4" xfId="271"/>
    <cellStyle name="Normal 7 2 4 10" xfId="11354"/>
    <cellStyle name="Normal 7 2 4 10 2" xfId="23968"/>
    <cellStyle name="Normal 7 2 4 11" xfId="4876"/>
    <cellStyle name="Normal 7 2 4 12" xfId="636"/>
    <cellStyle name="Normal 7 2 4 13" xfId="20100"/>
    <cellStyle name="Normal 7 2 4 2" xfId="485"/>
    <cellStyle name="Normal 7 2 4 2 10" xfId="847"/>
    <cellStyle name="Normal 7 2 4 2 11" xfId="20305"/>
    <cellStyle name="Normal 7 2 4 2 2" xfId="1229"/>
    <cellStyle name="Normal 7 2 4 2 2 2" xfId="2950"/>
    <cellStyle name="Normal 7 2 4 2 2 2 2" xfId="16843"/>
    <cellStyle name="Normal 7 2 4 2 2 2 2 2" xfId="27062"/>
    <cellStyle name="Normal 7 2 4 2 2 2 3" xfId="13265"/>
    <cellStyle name="Normal 7 2 4 2 2 2 4" xfId="7975"/>
    <cellStyle name="Normal 7 2 4 2 2 2 5" xfId="22055"/>
    <cellStyle name="Normal 7 2 4 2 2 3" xfId="4223"/>
    <cellStyle name="Normal 7 2 4 2 2 3 2" xfId="17868"/>
    <cellStyle name="Normal 7 2 4 2 2 3 2 2" xfId="28119"/>
    <cellStyle name="Normal 7 2 4 2 2 3 3" xfId="14289"/>
    <cellStyle name="Normal 7 2 4 2 2 3 4" xfId="9032"/>
    <cellStyle name="Normal 7 2 4 2 2 3 5" xfId="23112"/>
    <cellStyle name="Normal 7 2 4 2 2 4" xfId="7091"/>
    <cellStyle name="Normal 7 2 4 2 2 4 2" xfId="16175"/>
    <cellStyle name="Normal 7 2 4 2 2 4 3" xfId="26179"/>
    <cellStyle name="Normal 7 2 4 2 2 5" xfId="10486"/>
    <cellStyle name="Normal 7 2 4 2 2 5 2" xfId="19313"/>
    <cellStyle name="Normal 7 2 4 2 2 5 3" xfId="29564"/>
    <cellStyle name="Normal 7 2 4 2 2 6" xfId="11932"/>
    <cellStyle name="Normal 7 2 4 2 2 6 2" xfId="24661"/>
    <cellStyle name="Normal 7 2 4 2 2 7" xfId="5569"/>
    <cellStyle name="Normal 7 2 4 2 2 8" xfId="21172"/>
    <cellStyle name="Normal 7 2 4 2 3" xfId="1577"/>
    <cellStyle name="Normal 7 2 4 2 3 2" xfId="3298"/>
    <cellStyle name="Normal 7 2 4 2 3 2 2" xfId="17176"/>
    <cellStyle name="Normal 7 2 4 2 3 2 2 2" xfId="27395"/>
    <cellStyle name="Normal 7 2 4 2 3 2 3" xfId="13597"/>
    <cellStyle name="Normal 7 2 4 2 3 2 4" xfId="8308"/>
    <cellStyle name="Normal 7 2 4 2 3 2 5" xfId="22388"/>
    <cellStyle name="Normal 7 2 4 2 3 3" xfId="4571"/>
    <cellStyle name="Normal 7 2 4 2 3 3 2" xfId="18216"/>
    <cellStyle name="Normal 7 2 4 2 3 3 2 2" xfId="28467"/>
    <cellStyle name="Normal 7 2 4 2 3 3 3" xfId="14637"/>
    <cellStyle name="Normal 7 2 4 2 3 3 4" xfId="9380"/>
    <cellStyle name="Normal 7 2 4 2 3 3 5" xfId="23460"/>
    <cellStyle name="Normal 7 2 4 2 3 4" xfId="6715"/>
    <cellStyle name="Normal 7 2 4 2 3 4 2" xfId="15799"/>
    <cellStyle name="Normal 7 2 4 2 3 4 3" xfId="25803"/>
    <cellStyle name="Normal 7 2 4 2 3 5" xfId="10834"/>
    <cellStyle name="Normal 7 2 4 2 3 5 2" xfId="19661"/>
    <cellStyle name="Normal 7 2 4 2 3 5 3" xfId="29912"/>
    <cellStyle name="Normal 7 2 4 2 3 6" xfId="12280"/>
    <cellStyle name="Normal 7 2 4 2 3 6 2" xfId="24994"/>
    <cellStyle name="Normal 7 2 4 2 3 7" xfId="5902"/>
    <cellStyle name="Normal 7 2 4 2 3 8" xfId="20796"/>
    <cellStyle name="Normal 7 2 4 2 4" xfId="2025"/>
    <cellStyle name="Normal 7 2 4 2 4 2" xfId="3622"/>
    <cellStyle name="Normal 7 2 4 2 4 2 2" xfId="18540"/>
    <cellStyle name="Normal 7 2 4 2 4 2 2 2" xfId="28791"/>
    <cellStyle name="Normal 7 2 4 2 4 2 3" xfId="14961"/>
    <cellStyle name="Normal 7 2 4 2 4 2 4" xfId="9704"/>
    <cellStyle name="Normal 7 2 4 2 4 2 5" xfId="23784"/>
    <cellStyle name="Normal 7 2 4 2 4 3" xfId="11158"/>
    <cellStyle name="Normal 7 2 4 2 4 3 2" xfId="19985"/>
    <cellStyle name="Normal 7 2 4 2 4 3 3" xfId="30236"/>
    <cellStyle name="Normal 7 2 4 2 4 4" xfId="12604"/>
    <cellStyle name="Normal 7 2 4 2 4 4 2" xfId="26686"/>
    <cellStyle name="Normal 7 2 4 2 4 5" xfId="7599"/>
    <cellStyle name="Normal 7 2 4 2 4 6" xfId="21679"/>
    <cellStyle name="Normal 7 2 4 2 5" xfId="2579"/>
    <cellStyle name="Normal 7 2 4 2 5 2" xfId="17497"/>
    <cellStyle name="Normal 7 2 4 2 5 2 2" xfId="27748"/>
    <cellStyle name="Normal 7 2 4 2 5 3" xfId="13918"/>
    <cellStyle name="Normal 7 2 4 2 5 4" xfId="8661"/>
    <cellStyle name="Normal 7 2 4 2 5 5" xfId="22741"/>
    <cellStyle name="Normal 7 2 4 2 6" xfId="6222"/>
    <cellStyle name="Normal 7 2 4 2 6 2" xfId="15308"/>
    <cellStyle name="Normal 7 2 4 2 6 3" xfId="25312"/>
    <cellStyle name="Normal 7 2 4 2 7" xfId="10115"/>
    <cellStyle name="Normal 7 2 4 2 7 2" xfId="18942"/>
    <cellStyle name="Normal 7 2 4 2 7 3" xfId="29193"/>
    <cellStyle name="Normal 7 2 4 2 8" xfId="11559"/>
    <cellStyle name="Normal 7 2 4 2 8 2" xfId="24285"/>
    <cellStyle name="Normal 7 2 4 2 9" xfId="5193"/>
    <cellStyle name="Normal 7 2 4 2_Degree data" xfId="2203"/>
    <cellStyle name="Normal 7 2 4 3" xfId="1228"/>
    <cellStyle name="Normal 7 2 4 3 2" xfId="2949"/>
    <cellStyle name="Normal 7 2 4 3 2 2" xfId="16408"/>
    <cellStyle name="Normal 7 2 4 3 2 2 2" xfId="26481"/>
    <cellStyle name="Normal 7 2 4 3 2 3" xfId="12678"/>
    <cellStyle name="Normal 7 2 4 3 2 4" xfId="7394"/>
    <cellStyle name="Normal 7 2 4 3 2 5" xfId="21474"/>
    <cellStyle name="Normal 7 2 4 3 3" xfId="4222"/>
    <cellStyle name="Normal 7 2 4 3 3 2" xfId="17867"/>
    <cellStyle name="Normal 7 2 4 3 3 2 2" xfId="28118"/>
    <cellStyle name="Normal 7 2 4 3 3 3" xfId="14288"/>
    <cellStyle name="Normal 7 2 4 3 3 4" xfId="9031"/>
    <cellStyle name="Normal 7 2 4 3 3 5" xfId="23111"/>
    <cellStyle name="Normal 7 2 4 3 4" xfId="6510"/>
    <cellStyle name="Normal 7 2 4 3 4 2" xfId="15594"/>
    <cellStyle name="Normal 7 2 4 3 4 3" xfId="25598"/>
    <cellStyle name="Normal 7 2 4 3 5" xfId="10485"/>
    <cellStyle name="Normal 7 2 4 3 5 2" xfId="19312"/>
    <cellStyle name="Normal 7 2 4 3 5 3" xfId="29563"/>
    <cellStyle name="Normal 7 2 4 3 6" xfId="11931"/>
    <cellStyle name="Normal 7 2 4 3 6 2" xfId="24080"/>
    <cellStyle name="Normal 7 2 4 3 7" xfId="4988"/>
    <cellStyle name="Normal 7 2 4 3 8" xfId="20591"/>
    <cellStyle name="Normal 7 2 4 4" xfId="1576"/>
    <cellStyle name="Normal 7 2 4 4 2" xfId="3297"/>
    <cellStyle name="Normal 7 2 4 4 2 2" xfId="16842"/>
    <cellStyle name="Normal 7 2 4 4 2 2 2" xfId="27061"/>
    <cellStyle name="Normal 7 2 4 4 2 3" xfId="13264"/>
    <cellStyle name="Normal 7 2 4 4 2 4" xfId="7974"/>
    <cellStyle name="Normal 7 2 4 4 2 5" xfId="22054"/>
    <cellStyle name="Normal 7 2 4 4 3" xfId="4570"/>
    <cellStyle name="Normal 7 2 4 4 3 2" xfId="18215"/>
    <cellStyle name="Normal 7 2 4 4 3 2 2" xfId="28466"/>
    <cellStyle name="Normal 7 2 4 4 3 3" xfId="14636"/>
    <cellStyle name="Normal 7 2 4 4 3 4" xfId="9379"/>
    <cellStyle name="Normal 7 2 4 4 3 5" xfId="23459"/>
    <cellStyle name="Normal 7 2 4 4 4" xfId="7090"/>
    <cellStyle name="Normal 7 2 4 4 4 2" xfId="16174"/>
    <cellStyle name="Normal 7 2 4 4 4 3" xfId="26178"/>
    <cellStyle name="Normal 7 2 4 4 5" xfId="10833"/>
    <cellStyle name="Normal 7 2 4 4 5 2" xfId="19660"/>
    <cellStyle name="Normal 7 2 4 4 5 3" xfId="29911"/>
    <cellStyle name="Normal 7 2 4 4 6" xfId="12279"/>
    <cellStyle name="Normal 7 2 4 4 6 2" xfId="24660"/>
    <cellStyle name="Normal 7 2 4 4 7" xfId="5568"/>
    <cellStyle name="Normal 7 2 4 4 8" xfId="21171"/>
    <cellStyle name="Normal 7 2 4 5" xfId="1811"/>
    <cellStyle name="Normal 7 2 4 5 2" xfId="3417"/>
    <cellStyle name="Normal 7 2 4 5 2 2" xfId="16971"/>
    <cellStyle name="Normal 7 2 4 5 2 2 2" xfId="27190"/>
    <cellStyle name="Normal 7 2 4 5 2 3" xfId="13392"/>
    <cellStyle name="Normal 7 2 4 5 2 4" xfId="8103"/>
    <cellStyle name="Normal 7 2 4 5 2 5" xfId="22183"/>
    <cellStyle name="Normal 7 2 4 5 3" xfId="4630"/>
    <cellStyle name="Normal 7 2 4 5 3 2" xfId="18335"/>
    <cellStyle name="Normal 7 2 4 5 3 2 2" xfId="28586"/>
    <cellStyle name="Normal 7 2 4 5 3 3" xfId="14756"/>
    <cellStyle name="Normal 7 2 4 5 3 4" xfId="9499"/>
    <cellStyle name="Normal 7 2 4 5 3 5" xfId="23579"/>
    <cellStyle name="Normal 7 2 4 5 4" xfId="6396"/>
    <cellStyle name="Normal 7 2 4 5 4 2" xfId="15482"/>
    <cellStyle name="Normal 7 2 4 5 4 3" xfId="25486"/>
    <cellStyle name="Normal 7 2 4 5 5" xfId="10953"/>
    <cellStyle name="Normal 7 2 4 5 5 2" xfId="19780"/>
    <cellStyle name="Normal 7 2 4 5 5 3" xfId="30031"/>
    <cellStyle name="Normal 7 2 4 5 6" xfId="12399"/>
    <cellStyle name="Normal 7 2 4 5 6 2" xfId="24789"/>
    <cellStyle name="Normal 7 2 4 5 7" xfId="5697"/>
    <cellStyle name="Normal 7 2 4 5 8" xfId="20479"/>
    <cellStyle name="Normal 7 2 4 6" xfId="2374"/>
    <cellStyle name="Normal 7 2 4 6 2" xfId="16325"/>
    <cellStyle name="Normal 7 2 4 6 2 2" xfId="26369"/>
    <cellStyle name="Normal 7 2 4 6 3" xfId="12763"/>
    <cellStyle name="Normal 7 2 4 6 4" xfId="7282"/>
    <cellStyle name="Normal 7 2 4 6 5" xfId="21362"/>
    <cellStyle name="Normal 7 2 4 7" xfId="3793"/>
    <cellStyle name="Normal 7 2 4 7 2" xfId="17292"/>
    <cellStyle name="Normal 7 2 4 7 2 2" xfId="27543"/>
    <cellStyle name="Normal 7 2 4 7 3" xfId="13713"/>
    <cellStyle name="Normal 7 2 4 7 4" xfId="8456"/>
    <cellStyle name="Normal 7 2 4 7 5" xfId="22536"/>
    <cellStyle name="Normal 7 2 4 8" xfId="6017"/>
    <cellStyle name="Normal 7 2 4 8 2" xfId="15103"/>
    <cellStyle name="Normal 7 2 4 8 3" xfId="25107"/>
    <cellStyle name="Normal 7 2 4 9" xfId="9910"/>
    <cellStyle name="Normal 7 2 4 9 2" xfId="18737"/>
    <cellStyle name="Normal 7 2 4 9 3" xfId="28988"/>
    <cellStyle name="Normal 7 2 4_Degree data" xfId="2202"/>
    <cellStyle name="Normal 7 2 5" xfId="377"/>
    <cellStyle name="Normal 7 2 5 10" xfId="740"/>
    <cellStyle name="Normal 7 2 5 11" xfId="20200"/>
    <cellStyle name="Normal 7 2 5 2" xfId="1230"/>
    <cellStyle name="Normal 7 2 5 2 2" xfId="2951"/>
    <cellStyle name="Normal 7 2 5 2 2 2" xfId="16844"/>
    <cellStyle name="Normal 7 2 5 2 2 2 2" xfId="27063"/>
    <cellStyle name="Normal 7 2 5 2 2 3" xfId="13266"/>
    <cellStyle name="Normal 7 2 5 2 2 4" xfId="7976"/>
    <cellStyle name="Normal 7 2 5 2 2 5" xfId="22056"/>
    <cellStyle name="Normal 7 2 5 2 3" xfId="4224"/>
    <cellStyle name="Normal 7 2 5 2 3 2" xfId="17869"/>
    <cellStyle name="Normal 7 2 5 2 3 2 2" xfId="28120"/>
    <cellStyle name="Normal 7 2 5 2 3 3" xfId="14290"/>
    <cellStyle name="Normal 7 2 5 2 3 4" xfId="9033"/>
    <cellStyle name="Normal 7 2 5 2 3 5" xfId="23113"/>
    <cellStyle name="Normal 7 2 5 2 4" xfId="7092"/>
    <cellStyle name="Normal 7 2 5 2 4 2" xfId="16176"/>
    <cellStyle name="Normal 7 2 5 2 4 3" xfId="26180"/>
    <cellStyle name="Normal 7 2 5 2 5" xfId="10487"/>
    <cellStyle name="Normal 7 2 5 2 5 2" xfId="19314"/>
    <cellStyle name="Normal 7 2 5 2 5 3" xfId="29565"/>
    <cellStyle name="Normal 7 2 5 2 6" xfId="11933"/>
    <cellStyle name="Normal 7 2 5 2 6 2" xfId="24662"/>
    <cellStyle name="Normal 7 2 5 2 7" xfId="5570"/>
    <cellStyle name="Normal 7 2 5 2 8" xfId="21173"/>
    <cellStyle name="Normal 7 2 5 3" xfId="1578"/>
    <cellStyle name="Normal 7 2 5 3 2" xfId="3299"/>
    <cellStyle name="Normal 7 2 5 3 2 2" xfId="17071"/>
    <cellStyle name="Normal 7 2 5 3 2 2 2" xfId="27290"/>
    <cellStyle name="Normal 7 2 5 3 2 3" xfId="13492"/>
    <cellStyle name="Normal 7 2 5 3 2 4" xfId="8203"/>
    <cellStyle name="Normal 7 2 5 3 2 5" xfId="22283"/>
    <cellStyle name="Normal 7 2 5 3 3" xfId="4572"/>
    <cellStyle name="Normal 7 2 5 3 3 2" xfId="18217"/>
    <cellStyle name="Normal 7 2 5 3 3 2 2" xfId="28468"/>
    <cellStyle name="Normal 7 2 5 3 3 3" xfId="14638"/>
    <cellStyle name="Normal 7 2 5 3 3 4" xfId="9381"/>
    <cellStyle name="Normal 7 2 5 3 3 5" xfId="23461"/>
    <cellStyle name="Normal 7 2 5 3 4" xfId="6610"/>
    <cellStyle name="Normal 7 2 5 3 4 2" xfId="15694"/>
    <cellStyle name="Normal 7 2 5 3 4 3" xfId="25698"/>
    <cellStyle name="Normal 7 2 5 3 5" xfId="10835"/>
    <cellStyle name="Normal 7 2 5 3 5 2" xfId="19662"/>
    <cellStyle name="Normal 7 2 5 3 5 3" xfId="29913"/>
    <cellStyle name="Normal 7 2 5 3 6" xfId="12281"/>
    <cellStyle name="Normal 7 2 5 3 6 2" xfId="24889"/>
    <cellStyle name="Normal 7 2 5 3 7" xfId="5797"/>
    <cellStyle name="Normal 7 2 5 3 8" xfId="20691"/>
    <cellStyle name="Normal 7 2 5 4" xfId="1917"/>
    <cellStyle name="Normal 7 2 5 4 2" xfId="3517"/>
    <cellStyle name="Normal 7 2 5 4 2 2" xfId="18435"/>
    <cellStyle name="Normal 7 2 5 4 2 2 2" xfId="28686"/>
    <cellStyle name="Normal 7 2 5 4 2 3" xfId="14856"/>
    <cellStyle name="Normal 7 2 5 4 2 4" xfId="9599"/>
    <cellStyle name="Normal 7 2 5 4 2 5" xfId="23679"/>
    <cellStyle name="Normal 7 2 5 4 3" xfId="11053"/>
    <cellStyle name="Normal 7 2 5 4 3 2" xfId="19880"/>
    <cellStyle name="Normal 7 2 5 4 3 3" xfId="30131"/>
    <cellStyle name="Normal 7 2 5 4 4" xfId="12499"/>
    <cellStyle name="Normal 7 2 5 4 4 2" xfId="26581"/>
    <cellStyle name="Normal 7 2 5 4 5" xfId="7494"/>
    <cellStyle name="Normal 7 2 5 4 6" xfId="21574"/>
    <cellStyle name="Normal 7 2 5 5" xfId="2474"/>
    <cellStyle name="Normal 7 2 5 5 2" xfId="17392"/>
    <cellStyle name="Normal 7 2 5 5 2 2" xfId="27643"/>
    <cellStyle name="Normal 7 2 5 5 3" xfId="13813"/>
    <cellStyle name="Normal 7 2 5 5 4" xfId="8556"/>
    <cellStyle name="Normal 7 2 5 5 5" xfId="22636"/>
    <cellStyle name="Normal 7 2 5 6" xfId="6117"/>
    <cellStyle name="Normal 7 2 5 6 2" xfId="15203"/>
    <cellStyle name="Normal 7 2 5 6 3" xfId="25207"/>
    <cellStyle name="Normal 7 2 5 7" xfId="10010"/>
    <cellStyle name="Normal 7 2 5 7 2" xfId="18837"/>
    <cellStyle name="Normal 7 2 5 7 3" xfId="29088"/>
    <cellStyle name="Normal 7 2 5 8" xfId="11454"/>
    <cellStyle name="Normal 7 2 5 8 2" xfId="24180"/>
    <cellStyle name="Normal 7 2 5 9" xfId="5088"/>
    <cellStyle name="Normal 7 2 5_Degree data" xfId="2204"/>
    <cellStyle name="Normal 7 2 6" xfId="240"/>
    <cellStyle name="Normal 7 2 6 10" xfId="607"/>
    <cellStyle name="Normal 7 2 6 11" xfId="20564"/>
    <cellStyle name="Normal 7 2 6 2" xfId="1231"/>
    <cellStyle name="Normal 7 2 6 2 2" xfId="2952"/>
    <cellStyle name="Normal 7 2 6 2 2 2" xfId="16845"/>
    <cellStyle name="Normal 7 2 6 2 2 2 2" xfId="27064"/>
    <cellStyle name="Normal 7 2 6 2 2 3" xfId="13267"/>
    <cellStyle name="Normal 7 2 6 2 2 4" xfId="7977"/>
    <cellStyle name="Normal 7 2 6 2 2 5" xfId="22057"/>
    <cellStyle name="Normal 7 2 6 2 3" xfId="4225"/>
    <cellStyle name="Normal 7 2 6 2 3 2" xfId="17870"/>
    <cellStyle name="Normal 7 2 6 2 3 2 2" xfId="28121"/>
    <cellStyle name="Normal 7 2 6 2 3 3" xfId="14291"/>
    <cellStyle name="Normal 7 2 6 2 3 4" xfId="9034"/>
    <cellStyle name="Normal 7 2 6 2 3 5" xfId="23114"/>
    <cellStyle name="Normal 7 2 6 2 4" xfId="7093"/>
    <cellStyle name="Normal 7 2 6 2 4 2" xfId="16177"/>
    <cellStyle name="Normal 7 2 6 2 4 3" xfId="26181"/>
    <cellStyle name="Normal 7 2 6 2 5" xfId="10488"/>
    <cellStyle name="Normal 7 2 6 2 5 2" xfId="19315"/>
    <cellStyle name="Normal 7 2 6 2 5 3" xfId="29566"/>
    <cellStyle name="Normal 7 2 6 2 6" xfId="11934"/>
    <cellStyle name="Normal 7 2 6 2 6 2" xfId="24663"/>
    <cellStyle name="Normal 7 2 6 2 7" xfId="5571"/>
    <cellStyle name="Normal 7 2 6 2 8" xfId="21174"/>
    <cellStyle name="Normal 7 2 6 3" xfId="1579"/>
    <cellStyle name="Normal 7 2 6 3 2" xfId="3300"/>
    <cellStyle name="Normal 7 2 6 3 2 2" xfId="16944"/>
    <cellStyle name="Normal 7 2 6 3 2 2 2" xfId="27163"/>
    <cellStyle name="Normal 7 2 6 3 2 3" xfId="13365"/>
    <cellStyle name="Normal 7 2 6 3 2 4" xfId="8076"/>
    <cellStyle name="Normal 7 2 6 3 2 5" xfId="22156"/>
    <cellStyle name="Normal 7 2 6 3 3" xfId="4573"/>
    <cellStyle name="Normal 7 2 6 3 3 2" xfId="18218"/>
    <cellStyle name="Normal 7 2 6 3 3 2 2" xfId="28469"/>
    <cellStyle name="Normal 7 2 6 3 3 3" xfId="14639"/>
    <cellStyle name="Normal 7 2 6 3 3 4" xfId="9382"/>
    <cellStyle name="Normal 7 2 6 3 3 5" xfId="23462"/>
    <cellStyle name="Normal 7 2 6 3 4" xfId="7156"/>
    <cellStyle name="Normal 7 2 6 3 4 2" xfId="16239"/>
    <cellStyle name="Normal 7 2 6 3 4 3" xfId="26243"/>
    <cellStyle name="Normal 7 2 6 3 5" xfId="10836"/>
    <cellStyle name="Normal 7 2 6 3 5 2" xfId="19663"/>
    <cellStyle name="Normal 7 2 6 3 5 3" xfId="29914"/>
    <cellStyle name="Normal 7 2 6 3 6" xfId="12282"/>
    <cellStyle name="Normal 7 2 6 3 6 2" xfId="24762"/>
    <cellStyle name="Normal 7 2 6 3 7" xfId="5670"/>
    <cellStyle name="Normal 7 2 6 3 8" xfId="21236"/>
    <cellStyle name="Normal 7 2 6 4" xfId="1780"/>
    <cellStyle name="Normal 7 2 6 4 2" xfId="3390"/>
    <cellStyle name="Normal 7 2 6 4 2 2" xfId="18308"/>
    <cellStyle name="Normal 7 2 6 4 2 2 2" xfId="28559"/>
    <cellStyle name="Normal 7 2 6 4 2 3" xfId="14729"/>
    <cellStyle name="Normal 7 2 6 4 2 4" xfId="9472"/>
    <cellStyle name="Normal 7 2 6 4 2 5" xfId="23552"/>
    <cellStyle name="Normal 7 2 6 4 3" xfId="10926"/>
    <cellStyle name="Normal 7 2 6 4 3 2" xfId="19753"/>
    <cellStyle name="Normal 7 2 6 4 3 3" xfId="30004"/>
    <cellStyle name="Normal 7 2 6 4 4" xfId="12372"/>
    <cellStyle name="Normal 7 2 6 4 4 2" xfId="26454"/>
    <cellStyle name="Normal 7 2 6 4 5" xfId="7367"/>
    <cellStyle name="Normal 7 2 6 4 6" xfId="21447"/>
    <cellStyle name="Normal 7 2 6 5" xfId="2347"/>
    <cellStyle name="Normal 7 2 6 5 2" xfId="17263"/>
    <cellStyle name="Normal 7 2 6 5 2 2" xfId="27514"/>
    <cellStyle name="Normal 7 2 6 5 3" xfId="13684"/>
    <cellStyle name="Normal 7 2 6 5 4" xfId="8427"/>
    <cellStyle name="Normal 7 2 6 5 5" xfId="22507"/>
    <cellStyle name="Normal 7 2 6 6" xfId="6483"/>
    <cellStyle name="Normal 7 2 6 6 2" xfId="15567"/>
    <cellStyle name="Normal 7 2 6 6 3" xfId="25571"/>
    <cellStyle name="Normal 7 2 6 7" xfId="9883"/>
    <cellStyle name="Normal 7 2 6 7 2" xfId="18710"/>
    <cellStyle name="Normal 7 2 6 7 3" xfId="28961"/>
    <cellStyle name="Normal 7 2 6 8" xfId="11327"/>
    <cellStyle name="Normal 7 2 6 8 2" xfId="24053"/>
    <cellStyle name="Normal 7 2 6 9" xfId="4961"/>
    <cellStyle name="Normal 7 2 6_Degree data" xfId="2205"/>
    <cellStyle name="Normal 7 2 7" xfId="1222"/>
    <cellStyle name="Normal 7 2 7 2" xfId="2943"/>
    <cellStyle name="Normal 7 2 7 2 2" xfId="16836"/>
    <cellStyle name="Normal 7 2 7 2 2 2" xfId="27055"/>
    <cellStyle name="Normal 7 2 7 2 3" xfId="13258"/>
    <cellStyle name="Normal 7 2 7 2 4" xfId="7968"/>
    <cellStyle name="Normal 7 2 7 2 5" xfId="22048"/>
    <cellStyle name="Normal 7 2 7 3" xfId="4216"/>
    <cellStyle name="Normal 7 2 7 3 2" xfId="17861"/>
    <cellStyle name="Normal 7 2 7 3 2 2" xfId="28112"/>
    <cellStyle name="Normal 7 2 7 3 3" xfId="14282"/>
    <cellStyle name="Normal 7 2 7 3 4" xfId="9025"/>
    <cellStyle name="Normal 7 2 7 3 5" xfId="23105"/>
    <cellStyle name="Normal 7 2 7 4" xfId="7084"/>
    <cellStyle name="Normal 7 2 7 4 2" xfId="16168"/>
    <cellStyle name="Normal 7 2 7 4 3" xfId="26172"/>
    <cellStyle name="Normal 7 2 7 5" xfId="10479"/>
    <cellStyle name="Normal 7 2 7 5 2" xfId="19306"/>
    <cellStyle name="Normal 7 2 7 5 3" xfId="29557"/>
    <cellStyle name="Normal 7 2 7 6" xfId="11925"/>
    <cellStyle name="Normal 7 2 7 6 2" xfId="24654"/>
    <cellStyle name="Normal 7 2 7 7" xfId="5562"/>
    <cellStyle name="Normal 7 2 7 8" xfId="21165"/>
    <cellStyle name="Normal 7 2 8" xfId="1570"/>
    <cellStyle name="Normal 7 2 8 2" xfId="3291"/>
    <cellStyle name="Normal 7 2 8 2 2" xfId="16899"/>
    <cellStyle name="Normal 7 2 8 2 2 2" xfId="27118"/>
    <cellStyle name="Normal 7 2 8 2 3" xfId="13321"/>
    <cellStyle name="Normal 7 2 8 2 4" xfId="8031"/>
    <cellStyle name="Normal 7 2 8 2 5" xfId="22111"/>
    <cellStyle name="Normal 7 2 8 3" xfId="4564"/>
    <cellStyle name="Normal 7 2 8 3 2" xfId="18209"/>
    <cellStyle name="Normal 7 2 8 3 2 2" xfId="28460"/>
    <cellStyle name="Normal 7 2 8 3 3" xfId="14630"/>
    <cellStyle name="Normal 7 2 8 3 4" xfId="9373"/>
    <cellStyle name="Normal 7 2 8 3 5" xfId="23453"/>
    <cellStyle name="Normal 7 2 8 4" xfId="6290"/>
    <cellStyle name="Normal 7 2 8 4 2" xfId="15376"/>
    <cellStyle name="Normal 7 2 8 4 3" xfId="25380"/>
    <cellStyle name="Normal 7 2 8 5" xfId="10827"/>
    <cellStyle name="Normal 7 2 8 5 2" xfId="19654"/>
    <cellStyle name="Normal 7 2 8 5 3" xfId="29905"/>
    <cellStyle name="Normal 7 2 8 6" xfId="12273"/>
    <cellStyle name="Normal 7 2 8 6 2" xfId="24717"/>
    <cellStyle name="Normal 7 2 8 7" xfId="5625"/>
    <cellStyle name="Normal 7 2 8 8" xfId="20373"/>
    <cellStyle name="Normal 7 2 9" xfId="1729"/>
    <cellStyle name="Normal 7 2 9 2" xfId="3345"/>
    <cellStyle name="Normal 7 2 9 2 2" xfId="18263"/>
    <cellStyle name="Normal 7 2 9 2 2 2" xfId="28514"/>
    <cellStyle name="Normal 7 2 9 2 3" xfId="14684"/>
    <cellStyle name="Normal 7 2 9 2 4" xfId="9427"/>
    <cellStyle name="Normal 7 2 9 2 5" xfId="23507"/>
    <cellStyle name="Normal 7 2 9 3" xfId="10881"/>
    <cellStyle name="Normal 7 2 9 3 2" xfId="19708"/>
    <cellStyle name="Normal 7 2 9 3 3" xfId="29959"/>
    <cellStyle name="Normal 7 2 9 4" xfId="12327"/>
    <cellStyle name="Normal 7 2 9 4 2" xfId="26263"/>
    <cellStyle name="Normal 7 2 9 5" xfId="7176"/>
    <cellStyle name="Normal 7 2 9 6" xfId="21256"/>
    <cellStyle name="Normal 7 2_Degree data" xfId="2196"/>
    <cellStyle name="Normal 7 3" xfId="138"/>
    <cellStyle name="Normal 7 3 10" xfId="2310"/>
    <cellStyle name="Normal 7 3 10 2" xfId="9846"/>
    <cellStyle name="Normal 7 3 10 2 2" xfId="18673"/>
    <cellStyle name="Normal 7 3 10 2 3" xfId="28924"/>
    <cellStyle name="Normal 7 3 10 3" xfId="11290"/>
    <cellStyle name="Normal 7 3 10 3 2" xfId="27477"/>
    <cellStyle name="Normal 7 3 10 4" xfId="8390"/>
    <cellStyle name="Normal 7 3 10 5" xfId="22470"/>
    <cellStyle name="Normal 7 3 11" xfId="2280"/>
    <cellStyle name="Normal 7 3 11 2" xfId="15084"/>
    <cellStyle name="Normal 7 3 11 3" xfId="5998"/>
    <cellStyle name="Normal 7 3 11 4" xfId="25088"/>
    <cellStyle name="Normal 7 3 12" xfId="9816"/>
    <cellStyle name="Normal 7 3 12 2" xfId="18643"/>
    <cellStyle name="Normal 7 3 12 3" xfId="28894"/>
    <cellStyle name="Normal 7 3 13" xfId="11260"/>
    <cellStyle name="Normal 7 3 13 2" xfId="23872"/>
    <cellStyle name="Normal 7 3 14" xfId="4780"/>
    <cellStyle name="Normal 7 3 15" xfId="569"/>
    <cellStyle name="Normal 7 3 16" xfId="20081"/>
    <cellStyle name="Normal 7 3 2" xfId="313"/>
    <cellStyle name="Normal 7 3 2 10" xfId="9948"/>
    <cellStyle name="Normal 7 3 2 10 2" xfId="18775"/>
    <cellStyle name="Normal 7 3 2 10 3" xfId="29026"/>
    <cellStyle name="Normal 7 3 2 11" xfId="11392"/>
    <cellStyle name="Normal 7 3 2 11 2" xfId="23901"/>
    <cellStyle name="Normal 7 3 2 12" xfId="4809"/>
    <cellStyle name="Normal 7 3 2 13" xfId="677"/>
    <cellStyle name="Normal 7 3 2 14" xfId="20138"/>
    <cellStyle name="Normal 7 3 2 2" xfId="522"/>
    <cellStyle name="Normal 7 3 2 2 10" xfId="4913"/>
    <cellStyle name="Normal 7 3 2 2 11" xfId="884"/>
    <cellStyle name="Normal 7 3 2 2 12" xfId="20342"/>
    <cellStyle name="Normal 7 3 2 2 2" xfId="1234"/>
    <cellStyle name="Normal 7 3 2 2 2 2" xfId="2955"/>
    <cellStyle name="Normal 7 3 2 2 2 2 2" xfId="16505"/>
    <cellStyle name="Normal 7 3 2 2 2 2 2 2" xfId="26723"/>
    <cellStyle name="Normal 7 3 2 2 2 2 3" xfId="12927"/>
    <cellStyle name="Normal 7 3 2 2 2 2 4" xfId="7636"/>
    <cellStyle name="Normal 7 3 2 2 2 2 5" xfId="21716"/>
    <cellStyle name="Normal 7 3 2 2 2 3" xfId="4228"/>
    <cellStyle name="Normal 7 3 2 2 2 3 2" xfId="17873"/>
    <cellStyle name="Normal 7 3 2 2 2 3 2 2" xfId="28124"/>
    <cellStyle name="Normal 7 3 2 2 2 3 3" xfId="14294"/>
    <cellStyle name="Normal 7 3 2 2 2 3 4" xfId="9037"/>
    <cellStyle name="Normal 7 3 2 2 2 3 5" xfId="23117"/>
    <cellStyle name="Normal 7 3 2 2 2 4" xfId="6752"/>
    <cellStyle name="Normal 7 3 2 2 2 4 2" xfId="15836"/>
    <cellStyle name="Normal 7 3 2 2 2 4 3" xfId="25840"/>
    <cellStyle name="Normal 7 3 2 2 2 5" xfId="10491"/>
    <cellStyle name="Normal 7 3 2 2 2 5 2" xfId="19318"/>
    <cellStyle name="Normal 7 3 2 2 2 5 3" xfId="29569"/>
    <cellStyle name="Normal 7 3 2 2 2 6" xfId="11937"/>
    <cellStyle name="Normal 7 3 2 2 2 6 2" xfId="24322"/>
    <cellStyle name="Normal 7 3 2 2 2 7" xfId="5230"/>
    <cellStyle name="Normal 7 3 2 2 2 8" xfId="20833"/>
    <cellStyle name="Normal 7 3 2 2 3" xfId="1582"/>
    <cellStyle name="Normal 7 3 2 2 3 2" xfId="3303"/>
    <cellStyle name="Normal 7 3 2 2 3 2 2" xfId="16848"/>
    <cellStyle name="Normal 7 3 2 2 3 2 2 2" xfId="27067"/>
    <cellStyle name="Normal 7 3 2 2 3 2 3" xfId="13270"/>
    <cellStyle name="Normal 7 3 2 2 3 2 4" xfId="7980"/>
    <cellStyle name="Normal 7 3 2 2 3 2 5" xfId="22060"/>
    <cellStyle name="Normal 7 3 2 2 3 3" xfId="4576"/>
    <cellStyle name="Normal 7 3 2 2 3 3 2" xfId="18221"/>
    <cellStyle name="Normal 7 3 2 2 3 3 2 2" xfId="28472"/>
    <cellStyle name="Normal 7 3 2 2 3 3 3" xfId="14642"/>
    <cellStyle name="Normal 7 3 2 2 3 3 4" xfId="9385"/>
    <cellStyle name="Normal 7 3 2 2 3 3 5" xfId="23465"/>
    <cellStyle name="Normal 7 3 2 2 3 4" xfId="7096"/>
    <cellStyle name="Normal 7 3 2 2 3 4 2" xfId="16180"/>
    <cellStyle name="Normal 7 3 2 2 3 4 3" xfId="26184"/>
    <cellStyle name="Normal 7 3 2 2 3 5" xfId="10839"/>
    <cellStyle name="Normal 7 3 2 2 3 5 2" xfId="19666"/>
    <cellStyle name="Normal 7 3 2 2 3 5 3" xfId="29917"/>
    <cellStyle name="Normal 7 3 2 2 3 6" xfId="12285"/>
    <cellStyle name="Normal 7 3 2 2 3 6 2" xfId="24666"/>
    <cellStyle name="Normal 7 3 2 2 3 7" xfId="5574"/>
    <cellStyle name="Normal 7 3 2 2 3 8" xfId="21177"/>
    <cellStyle name="Normal 7 3 2 2 4" xfId="2062"/>
    <cellStyle name="Normal 7 3 2 2 4 2" xfId="3659"/>
    <cellStyle name="Normal 7 3 2 2 4 2 2" xfId="17213"/>
    <cellStyle name="Normal 7 3 2 2 4 2 2 2" xfId="27432"/>
    <cellStyle name="Normal 7 3 2 2 4 2 3" xfId="13634"/>
    <cellStyle name="Normal 7 3 2 2 4 2 4" xfId="8345"/>
    <cellStyle name="Normal 7 3 2 2 4 2 5" xfId="22425"/>
    <cellStyle name="Normal 7 3 2 2 4 3" xfId="4727"/>
    <cellStyle name="Normal 7 3 2 2 4 3 2" xfId="18577"/>
    <cellStyle name="Normal 7 3 2 2 4 3 2 2" xfId="28828"/>
    <cellStyle name="Normal 7 3 2 2 4 3 3" xfId="14998"/>
    <cellStyle name="Normal 7 3 2 2 4 3 4" xfId="9741"/>
    <cellStyle name="Normal 7 3 2 2 4 3 5" xfId="23821"/>
    <cellStyle name="Normal 7 3 2 2 4 4" xfId="6433"/>
    <cellStyle name="Normal 7 3 2 2 4 4 2" xfId="15519"/>
    <cellStyle name="Normal 7 3 2 2 4 4 3" xfId="25523"/>
    <cellStyle name="Normal 7 3 2 2 4 5" xfId="11195"/>
    <cellStyle name="Normal 7 3 2 2 4 5 2" xfId="20022"/>
    <cellStyle name="Normal 7 3 2 2 4 5 3" xfId="30273"/>
    <cellStyle name="Normal 7 3 2 2 4 6" xfId="12641"/>
    <cellStyle name="Normal 7 3 2 2 4 6 2" xfId="25031"/>
    <cellStyle name="Normal 7 3 2 2 4 7" xfId="5939"/>
    <cellStyle name="Normal 7 3 2 2 4 8" xfId="20516"/>
    <cellStyle name="Normal 7 3 2 2 5" xfId="2616"/>
    <cellStyle name="Normal 7 3 2 2 5 2" xfId="16362"/>
    <cellStyle name="Normal 7 3 2 2 5 2 2" xfId="26406"/>
    <cellStyle name="Normal 7 3 2 2 5 3" xfId="12814"/>
    <cellStyle name="Normal 7 3 2 2 5 4" xfId="7319"/>
    <cellStyle name="Normal 7 3 2 2 5 5" xfId="21399"/>
    <cellStyle name="Normal 7 3 2 2 6" xfId="3889"/>
    <cellStyle name="Normal 7 3 2 2 6 2" xfId="17534"/>
    <cellStyle name="Normal 7 3 2 2 6 2 2" xfId="27785"/>
    <cellStyle name="Normal 7 3 2 2 6 3" xfId="13955"/>
    <cellStyle name="Normal 7 3 2 2 6 4" xfId="8698"/>
    <cellStyle name="Normal 7 3 2 2 6 5" xfId="22778"/>
    <cellStyle name="Normal 7 3 2 2 7" xfId="6259"/>
    <cellStyle name="Normal 7 3 2 2 7 2" xfId="15345"/>
    <cellStyle name="Normal 7 3 2 2 7 3" xfId="25349"/>
    <cellStyle name="Normal 7 3 2 2 8" xfId="10152"/>
    <cellStyle name="Normal 7 3 2 2 8 2" xfId="18979"/>
    <cellStyle name="Normal 7 3 2 2 8 3" xfId="29230"/>
    <cellStyle name="Normal 7 3 2 2 9" xfId="11596"/>
    <cellStyle name="Normal 7 3 2 2 9 2" xfId="24005"/>
    <cellStyle name="Normal 7 3 2 2_Degree data" xfId="2208"/>
    <cellStyle name="Normal 7 3 2 3" xfId="415"/>
    <cellStyle name="Normal 7 3 2 3 10" xfId="778"/>
    <cellStyle name="Normal 7 3 2 3 11" xfId="20238"/>
    <cellStyle name="Normal 7 3 2 3 2" xfId="1235"/>
    <cellStyle name="Normal 7 3 2 3 2 2" xfId="2956"/>
    <cellStyle name="Normal 7 3 2 3 2 2 2" xfId="16849"/>
    <cellStyle name="Normal 7 3 2 3 2 2 2 2" xfId="27068"/>
    <cellStyle name="Normal 7 3 2 3 2 2 3" xfId="13271"/>
    <cellStyle name="Normal 7 3 2 3 2 2 4" xfId="7981"/>
    <cellStyle name="Normal 7 3 2 3 2 2 5" xfId="22061"/>
    <cellStyle name="Normal 7 3 2 3 2 3" xfId="4229"/>
    <cellStyle name="Normal 7 3 2 3 2 3 2" xfId="17874"/>
    <cellStyle name="Normal 7 3 2 3 2 3 2 2" xfId="28125"/>
    <cellStyle name="Normal 7 3 2 3 2 3 3" xfId="14295"/>
    <cellStyle name="Normal 7 3 2 3 2 3 4" xfId="9038"/>
    <cellStyle name="Normal 7 3 2 3 2 3 5" xfId="23118"/>
    <cellStyle name="Normal 7 3 2 3 2 4" xfId="7097"/>
    <cellStyle name="Normal 7 3 2 3 2 4 2" xfId="16181"/>
    <cellStyle name="Normal 7 3 2 3 2 4 3" xfId="26185"/>
    <cellStyle name="Normal 7 3 2 3 2 5" xfId="10492"/>
    <cellStyle name="Normal 7 3 2 3 2 5 2" xfId="19319"/>
    <cellStyle name="Normal 7 3 2 3 2 5 3" xfId="29570"/>
    <cellStyle name="Normal 7 3 2 3 2 6" xfId="11938"/>
    <cellStyle name="Normal 7 3 2 3 2 6 2" xfId="24667"/>
    <cellStyle name="Normal 7 3 2 3 2 7" xfId="5575"/>
    <cellStyle name="Normal 7 3 2 3 2 8" xfId="21178"/>
    <cellStyle name="Normal 7 3 2 3 3" xfId="1583"/>
    <cellStyle name="Normal 7 3 2 3 3 2" xfId="3304"/>
    <cellStyle name="Normal 7 3 2 3 3 2 2" xfId="17109"/>
    <cellStyle name="Normal 7 3 2 3 3 2 2 2" xfId="27328"/>
    <cellStyle name="Normal 7 3 2 3 3 2 3" xfId="13530"/>
    <cellStyle name="Normal 7 3 2 3 3 2 4" xfId="8241"/>
    <cellStyle name="Normal 7 3 2 3 3 2 5" xfId="22321"/>
    <cellStyle name="Normal 7 3 2 3 3 3" xfId="4577"/>
    <cellStyle name="Normal 7 3 2 3 3 3 2" xfId="18222"/>
    <cellStyle name="Normal 7 3 2 3 3 3 2 2" xfId="28473"/>
    <cellStyle name="Normal 7 3 2 3 3 3 3" xfId="14643"/>
    <cellStyle name="Normal 7 3 2 3 3 3 4" xfId="9386"/>
    <cellStyle name="Normal 7 3 2 3 3 3 5" xfId="23466"/>
    <cellStyle name="Normal 7 3 2 3 3 4" xfId="6648"/>
    <cellStyle name="Normal 7 3 2 3 3 4 2" xfId="15732"/>
    <cellStyle name="Normal 7 3 2 3 3 4 3" xfId="25736"/>
    <cellStyle name="Normal 7 3 2 3 3 5" xfId="10840"/>
    <cellStyle name="Normal 7 3 2 3 3 5 2" xfId="19667"/>
    <cellStyle name="Normal 7 3 2 3 3 5 3" xfId="29918"/>
    <cellStyle name="Normal 7 3 2 3 3 6" xfId="12286"/>
    <cellStyle name="Normal 7 3 2 3 3 6 2" xfId="24927"/>
    <cellStyle name="Normal 7 3 2 3 3 7" xfId="5835"/>
    <cellStyle name="Normal 7 3 2 3 3 8" xfId="20729"/>
    <cellStyle name="Normal 7 3 2 3 4" xfId="1955"/>
    <cellStyle name="Normal 7 3 2 3 4 2" xfId="3555"/>
    <cellStyle name="Normal 7 3 2 3 4 2 2" xfId="18473"/>
    <cellStyle name="Normal 7 3 2 3 4 2 2 2" xfId="28724"/>
    <cellStyle name="Normal 7 3 2 3 4 2 3" xfId="14894"/>
    <cellStyle name="Normal 7 3 2 3 4 2 4" xfId="9637"/>
    <cellStyle name="Normal 7 3 2 3 4 2 5" xfId="23717"/>
    <cellStyle name="Normal 7 3 2 3 4 3" xfId="11091"/>
    <cellStyle name="Normal 7 3 2 3 4 3 2" xfId="19918"/>
    <cellStyle name="Normal 7 3 2 3 4 3 3" xfId="30169"/>
    <cellStyle name="Normal 7 3 2 3 4 4" xfId="12537"/>
    <cellStyle name="Normal 7 3 2 3 4 4 2" xfId="26619"/>
    <cellStyle name="Normal 7 3 2 3 4 5" xfId="7532"/>
    <cellStyle name="Normal 7 3 2 3 4 6" xfId="21612"/>
    <cellStyle name="Normal 7 3 2 3 5" xfId="2512"/>
    <cellStyle name="Normal 7 3 2 3 5 2" xfId="17430"/>
    <cellStyle name="Normal 7 3 2 3 5 2 2" xfId="27681"/>
    <cellStyle name="Normal 7 3 2 3 5 3" xfId="13851"/>
    <cellStyle name="Normal 7 3 2 3 5 4" xfId="8594"/>
    <cellStyle name="Normal 7 3 2 3 5 5" xfId="22674"/>
    <cellStyle name="Normal 7 3 2 3 6" xfId="6155"/>
    <cellStyle name="Normal 7 3 2 3 6 2" xfId="15241"/>
    <cellStyle name="Normal 7 3 2 3 6 3" xfId="25245"/>
    <cellStyle name="Normal 7 3 2 3 7" xfId="10048"/>
    <cellStyle name="Normal 7 3 2 3 7 2" xfId="18875"/>
    <cellStyle name="Normal 7 3 2 3 7 3" xfId="29126"/>
    <cellStyle name="Normal 7 3 2 3 8" xfId="11492"/>
    <cellStyle name="Normal 7 3 2 3 8 2" xfId="24218"/>
    <cellStyle name="Normal 7 3 2 3 9" xfId="5126"/>
    <cellStyle name="Normal 7 3 2 3_Degree data" xfId="2209"/>
    <cellStyle name="Normal 7 3 2 4" xfId="1233"/>
    <cellStyle name="Normal 7 3 2 4 2" xfId="2954"/>
    <cellStyle name="Normal 7 3 2 4 2 2" xfId="16446"/>
    <cellStyle name="Normal 7 3 2 4 2 2 2" xfId="26519"/>
    <cellStyle name="Normal 7 3 2 4 2 3" xfId="12795"/>
    <cellStyle name="Normal 7 3 2 4 2 4" xfId="7432"/>
    <cellStyle name="Normal 7 3 2 4 2 5" xfId="21512"/>
    <cellStyle name="Normal 7 3 2 4 3" xfId="4227"/>
    <cellStyle name="Normal 7 3 2 4 3 2" xfId="17872"/>
    <cellStyle name="Normal 7 3 2 4 3 2 2" xfId="28123"/>
    <cellStyle name="Normal 7 3 2 4 3 3" xfId="14293"/>
    <cellStyle name="Normal 7 3 2 4 3 4" xfId="9036"/>
    <cellStyle name="Normal 7 3 2 4 3 5" xfId="23116"/>
    <cellStyle name="Normal 7 3 2 4 4" xfId="6548"/>
    <cellStyle name="Normal 7 3 2 4 4 2" xfId="15632"/>
    <cellStyle name="Normal 7 3 2 4 4 3" xfId="25636"/>
    <cellStyle name="Normal 7 3 2 4 5" xfId="10490"/>
    <cellStyle name="Normal 7 3 2 4 5 2" xfId="19317"/>
    <cellStyle name="Normal 7 3 2 4 5 3" xfId="29568"/>
    <cellStyle name="Normal 7 3 2 4 6" xfId="11936"/>
    <cellStyle name="Normal 7 3 2 4 6 2" xfId="24118"/>
    <cellStyle name="Normal 7 3 2 4 7" xfId="5026"/>
    <cellStyle name="Normal 7 3 2 4 8" xfId="20629"/>
    <cellStyle name="Normal 7 3 2 5" xfId="1581"/>
    <cellStyle name="Normal 7 3 2 5 2" xfId="3302"/>
    <cellStyle name="Normal 7 3 2 5 2 2" xfId="16847"/>
    <cellStyle name="Normal 7 3 2 5 2 2 2" xfId="27066"/>
    <cellStyle name="Normal 7 3 2 5 2 3" xfId="13269"/>
    <cellStyle name="Normal 7 3 2 5 2 4" xfId="7979"/>
    <cellStyle name="Normal 7 3 2 5 2 5" xfId="22059"/>
    <cellStyle name="Normal 7 3 2 5 3" xfId="4575"/>
    <cellStyle name="Normal 7 3 2 5 3 2" xfId="18220"/>
    <cellStyle name="Normal 7 3 2 5 3 2 2" xfId="28471"/>
    <cellStyle name="Normal 7 3 2 5 3 3" xfId="14641"/>
    <cellStyle name="Normal 7 3 2 5 3 4" xfId="9384"/>
    <cellStyle name="Normal 7 3 2 5 3 5" xfId="23464"/>
    <cellStyle name="Normal 7 3 2 5 4" xfId="7095"/>
    <cellStyle name="Normal 7 3 2 5 4 2" xfId="16179"/>
    <cellStyle name="Normal 7 3 2 5 4 3" xfId="26183"/>
    <cellStyle name="Normal 7 3 2 5 5" xfId="10838"/>
    <cellStyle name="Normal 7 3 2 5 5 2" xfId="19665"/>
    <cellStyle name="Normal 7 3 2 5 5 3" xfId="29916"/>
    <cellStyle name="Normal 7 3 2 5 6" xfId="12284"/>
    <cellStyle name="Normal 7 3 2 5 6 2" xfId="24665"/>
    <cellStyle name="Normal 7 3 2 5 7" xfId="5573"/>
    <cellStyle name="Normal 7 3 2 5 8" xfId="21176"/>
    <cellStyle name="Normal 7 3 2 6" xfId="1853"/>
    <cellStyle name="Normal 7 3 2 6 2" xfId="3455"/>
    <cellStyle name="Normal 7 3 2 6 2 2" xfId="17009"/>
    <cellStyle name="Normal 7 3 2 6 2 2 2" xfId="27228"/>
    <cellStyle name="Normal 7 3 2 6 2 3" xfId="13430"/>
    <cellStyle name="Normal 7 3 2 6 2 4" xfId="8141"/>
    <cellStyle name="Normal 7 3 2 6 2 5" xfId="22221"/>
    <cellStyle name="Normal 7 3 2 6 3" xfId="4668"/>
    <cellStyle name="Normal 7 3 2 6 3 2" xfId="18373"/>
    <cellStyle name="Normal 7 3 2 6 3 2 2" xfId="28624"/>
    <cellStyle name="Normal 7 3 2 6 3 3" xfId="14794"/>
    <cellStyle name="Normal 7 3 2 6 3 4" xfId="9537"/>
    <cellStyle name="Normal 7 3 2 6 3 5" xfId="23617"/>
    <cellStyle name="Normal 7 3 2 6 4" xfId="6329"/>
    <cellStyle name="Normal 7 3 2 6 4 2" xfId="15415"/>
    <cellStyle name="Normal 7 3 2 6 4 3" xfId="25419"/>
    <cellStyle name="Normal 7 3 2 6 5" xfId="10991"/>
    <cellStyle name="Normal 7 3 2 6 5 2" xfId="19818"/>
    <cellStyle name="Normal 7 3 2 6 5 3" xfId="30069"/>
    <cellStyle name="Normal 7 3 2 6 6" xfId="12437"/>
    <cellStyle name="Normal 7 3 2 6 6 2" xfId="24827"/>
    <cellStyle name="Normal 7 3 2 6 7" xfId="5735"/>
    <cellStyle name="Normal 7 3 2 6 8" xfId="20412"/>
    <cellStyle name="Normal 7 3 2 7" xfId="2412"/>
    <cellStyle name="Normal 7 3 2 7 2" xfId="16258"/>
    <cellStyle name="Normal 7 3 2 7 2 2" xfId="26302"/>
    <cellStyle name="Normal 7 3 2 7 3" xfId="12835"/>
    <cellStyle name="Normal 7 3 2 7 4" xfId="7215"/>
    <cellStyle name="Normal 7 3 2 7 5" xfId="21295"/>
    <cellStyle name="Normal 7 3 2 8" xfId="3830"/>
    <cellStyle name="Normal 7 3 2 8 2" xfId="17330"/>
    <cellStyle name="Normal 7 3 2 8 2 2" xfId="27581"/>
    <cellStyle name="Normal 7 3 2 8 3" xfId="13751"/>
    <cellStyle name="Normal 7 3 2 8 4" xfId="8494"/>
    <cellStyle name="Normal 7 3 2 8 5" xfId="22574"/>
    <cellStyle name="Normal 7 3 2 9" xfId="6055"/>
    <cellStyle name="Normal 7 3 2 9 2" xfId="15141"/>
    <cellStyle name="Normal 7 3 2 9 3" xfId="25145"/>
    <cellStyle name="Normal 7 3 2_Degree data" xfId="2207"/>
    <cellStyle name="Normal 7 3 3" xfId="358"/>
    <cellStyle name="Normal 7 3 3 10" xfId="11435"/>
    <cellStyle name="Normal 7 3 3 10 2" xfId="23944"/>
    <cellStyle name="Normal 7 3 3 11" xfId="4852"/>
    <cellStyle name="Normal 7 3 3 12" xfId="721"/>
    <cellStyle name="Normal 7 3 3 13" xfId="20181"/>
    <cellStyle name="Normal 7 3 3 2" xfId="460"/>
    <cellStyle name="Normal 7 3 3 2 10" xfId="823"/>
    <cellStyle name="Normal 7 3 3 2 11" xfId="20281"/>
    <cellStyle name="Normal 7 3 3 2 2" xfId="1237"/>
    <cellStyle name="Normal 7 3 3 2 2 2" xfId="2958"/>
    <cellStyle name="Normal 7 3 3 2 2 2 2" xfId="16851"/>
    <cellStyle name="Normal 7 3 3 2 2 2 2 2" xfId="27070"/>
    <cellStyle name="Normal 7 3 3 2 2 2 3" xfId="13273"/>
    <cellStyle name="Normal 7 3 3 2 2 2 4" xfId="7983"/>
    <cellStyle name="Normal 7 3 3 2 2 2 5" xfId="22063"/>
    <cellStyle name="Normal 7 3 3 2 2 3" xfId="4231"/>
    <cellStyle name="Normal 7 3 3 2 2 3 2" xfId="17876"/>
    <cellStyle name="Normal 7 3 3 2 2 3 2 2" xfId="28127"/>
    <cellStyle name="Normal 7 3 3 2 2 3 3" xfId="14297"/>
    <cellStyle name="Normal 7 3 3 2 2 3 4" xfId="9040"/>
    <cellStyle name="Normal 7 3 3 2 2 3 5" xfId="23120"/>
    <cellStyle name="Normal 7 3 3 2 2 4" xfId="7099"/>
    <cellStyle name="Normal 7 3 3 2 2 4 2" xfId="16183"/>
    <cellStyle name="Normal 7 3 3 2 2 4 3" xfId="26187"/>
    <cellStyle name="Normal 7 3 3 2 2 5" xfId="10494"/>
    <cellStyle name="Normal 7 3 3 2 2 5 2" xfId="19321"/>
    <cellStyle name="Normal 7 3 3 2 2 5 3" xfId="29572"/>
    <cellStyle name="Normal 7 3 3 2 2 6" xfId="11940"/>
    <cellStyle name="Normal 7 3 3 2 2 6 2" xfId="24669"/>
    <cellStyle name="Normal 7 3 3 2 2 7" xfId="5577"/>
    <cellStyle name="Normal 7 3 3 2 2 8" xfId="21180"/>
    <cellStyle name="Normal 7 3 3 2 3" xfId="1585"/>
    <cellStyle name="Normal 7 3 3 2 3 2" xfId="3306"/>
    <cellStyle name="Normal 7 3 3 2 3 2 2" xfId="17152"/>
    <cellStyle name="Normal 7 3 3 2 3 2 2 2" xfId="27371"/>
    <cellStyle name="Normal 7 3 3 2 3 2 3" xfId="13573"/>
    <cellStyle name="Normal 7 3 3 2 3 2 4" xfId="8284"/>
    <cellStyle name="Normal 7 3 3 2 3 2 5" xfId="22364"/>
    <cellStyle name="Normal 7 3 3 2 3 3" xfId="4579"/>
    <cellStyle name="Normal 7 3 3 2 3 3 2" xfId="18224"/>
    <cellStyle name="Normal 7 3 3 2 3 3 2 2" xfId="28475"/>
    <cellStyle name="Normal 7 3 3 2 3 3 3" xfId="14645"/>
    <cellStyle name="Normal 7 3 3 2 3 3 4" xfId="9388"/>
    <cellStyle name="Normal 7 3 3 2 3 3 5" xfId="23468"/>
    <cellStyle name="Normal 7 3 3 2 3 4" xfId="6691"/>
    <cellStyle name="Normal 7 3 3 2 3 4 2" xfId="15775"/>
    <cellStyle name="Normal 7 3 3 2 3 4 3" xfId="25779"/>
    <cellStyle name="Normal 7 3 3 2 3 5" xfId="10842"/>
    <cellStyle name="Normal 7 3 3 2 3 5 2" xfId="19669"/>
    <cellStyle name="Normal 7 3 3 2 3 5 3" xfId="29920"/>
    <cellStyle name="Normal 7 3 3 2 3 6" xfId="12288"/>
    <cellStyle name="Normal 7 3 3 2 3 6 2" xfId="24970"/>
    <cellStyle name="Normal 7 3 3 2 3 7" xfId="5878"/>
    <cellStyle name="Normal 7 3 3 2 3 8" xfId="20772"/>
    <cellStyle name="Normal 7 3 3 2 4" xfId="2000"/>
    <cellStyle name="Normal 7 3 3 2 4 2" xfId="3598"/>
    <cellStyle name="Normal 7 3 3 2 4 2 2" xfId="18516"/>
    <cellStyle name="Normal 7 3 3 2 4 2 2 2" xfId="28767"/>
    <cellStyle name="Normal 7 3 3 2 4 2 3" xfId="14937"/>
    <cellStyle name="Normal 7 3 3 2 4 2 4" xfId="9680"/>
    <cellStyle name="Normal 7 3 3 2 4 2 5" xfId="23760"/>
    <cellStyle name="Normal 7 3 3 2 4 3" xfId="11134"/>
    <cellStyle name="Normal 7 3 3 2 4 3 2" xfId="19961"/>
    <cellStyle name="Normal 7 3 3 2 4 3 3" xfId="30212"/>
    <cellStyle name="Normal 7 3 3 2 4 4" xfId="12580"/>
    <cellStyle name="Normal 7 3 3 2 4 4 2" xfId="26662"/>
    <cellStyle name="Normal 7 3 3 2 4 5" xfId="7575"/>
    <cellStyle name="Normal 7 3 3 2 4 6" xfId="21655"/>
    <cellStyle name="Normal 7 3 3 2 5" xfId="2555"/>
    <cellStyle name="Normal 7 3 3 2 5 2" xfId="17473"/>
    <cellStyle name="Normal 7 3 3 2 5 2 2" xfId="27724"/>
    <cellStyle name="Normal 7 3 3 2 5 3" xfId="13894"/>
    <cellStyle name="Normal 7 3 3 2 5 4" xfId="8637"/>
    <cellStyle name="Normal 7 3 3 2 5 5" xfId="22717"/>
    <cellStyle name="Normal 7 3 3 2 6" xfId="6198"/>
    <cellStyle name="Normal 7 3 3 2 6 2" xfId="15284"/>
    <cellStyle name="Normal 7 3 3 2 6 3" xfId="25288"/>
    <cellStyle name="Normal 7 3 3 2 7" xfId="10091"/>
    <cellStyle name="Normal 7 3 3 2 7 2" xfId="18918"/>
    <cellStyle name="Normal 7 3 3 2 7 3" xfId="29169"/>
    <cellStyle name="Normal 7 3 3 2 8" xfId="11535"/>
    <cellStyle name="Normal 7 3 3 2 8 2" xfId="24261"/>
    <cellStyle name="Normal 7 3 3 2 9" xfId="5169"/>
    <cellStyle name="Normal 7 3 3 2_Degree data" xfId="2211"/>
    <cellStyle name="Normal 7 3 3 3" xfId="1236"/>
    <cellStyle name="Normal 7 3 3 3 2" xfId="2957"/>
    <cellStyle name="Normal 7 3 3 3 2 2" xfId="16489"/>
    <cellStyle name="Normal 7 3 3 3 2 2 2" xfId="26562"/>
    <cellStyle name="Normal 7 3 3 3 2 3" xfId="12784"/>
    <cellStyle name="Normal 7 3 3 3 2 4" xfId="7475"/>
    <cellStyle name="Normal 7 3 3 3 2 5" xfId="21555"/>
    <cellStyle name="Normal 7 3 3 3 3" xfId="4230"/>
    <cellStyle name="Normal 7 3 3 3 3 2" xfId="17875"/>
    <cellStyle name="Normal 7 3 3 3 3 2 2" xfId="28126"/>
    <cellStyle name="Normal 7 3 3 3 3 3" xfId="14296"/>
    <cellStyle name="Normal 7 3 3 3 3 4" xfId="9039"/>
    <cellStyle name="Normal 7 3 3 3 3 5" xfId="23119"/>
    <cellStyle name="Normal 7 3 3 3 4" xfId="6591"/>
    <cellStyle name="Normal 7 3 3 3 4 2" xfId="15675"/>
    <cellStyle name="Normal 7 3 3 3 4 3" xfId="25679"/>
    <cellStyle name="Normal 7 3 3 3 5" xfId="10493"/>
    <cellStyle name="Normal 7 3 3 3 5 2" xfId="19320"/>
    <cellStyle name="Normal 7 3 3 3 5 3" xfId="29571"/>
    <cellStyle name="Normal 7 3 3 3 6" xfId="11939"/>
    <cellStyle name="Normal 7 3 3 3 6 2" xfId="24161"/>
    <cellStyle name="Normal 7 3 3 3 7" xfId="5069"/>
    <cellStyle name="Normal 7 3 3 3 8" xfId="20672"/>
    <cellStyle name="Normal 7 3 3 4" xfId="1584"/>
    <cellStyle name="Normal 7 3 3 4 2" xfId="3305"/>
    <cellStyle name="Normal 7 3 3 4 2 2" xfId="16850"/>
    <cellStyle name="Normal 7 3 3 4 2 2 2" xfId="27069"/>
    <cellStyle name="Normal 7 3 3 4 2 3" xfId="13272"/>
    <cellStyle name="Normal 7 3 3 4 2 4" xfId="7982"/>
    <cellStyle name="Normal 7 3 3 4 2 5" xfId="22062"/>
    <cellStyle name="Normal 7 3 3 4 3" xfId="4578"/>
    <cellStyle name="Normal 7 3 3 4 3 2" xfId="18223"/>
    <cellStyle name="Normal 7 3 3 4 3 2 2" xfId="28474"/>
    <cellStyle name="Normal 7 3 3 4 3 3" xfId="14644"/>
    <cellStyle name="Normal 7 3 3 4 3 4" xfId="9387"/>
    <cellStyle name="Normal 7 3 3 4 3 5" xfId="23467"/>
    <cellStyle name="Normal 7 3 3 4 4" xfId="7098"/>
    <cellStyle name="Normal 7 3 3 4 4 2" xfId="16182"/>
    <cellStyle name="Normal 7 3 3 4 4 3" xfId="26186"/>
    <cellStyle name="Normal 7 3 3 4 5" xfId="10841"/>
    <cellStyle name="Normal 7 3 3 4 5 2" xfId="19668"/>
    <cellStyle name="Normal 7 3 3 4 5 3" xfId="29919"/>
    <cellStyle name="Normal 7 3 3 4 6" xfId="12287"/>
    <cellStyle name="Normal 7 3 3 4 6 2" xfId="24668"/>
    <cellStyle name="Normal 7 3 3 4 7" xfId="5576"/>
    <cellStyle name="Normal 7 3 3 4 8" xfId="21179"/>
    <cellStyle name="Normal 7 3 3 5" xfId="1898"/>
    <cellStyle name="Normal 7 3 3 5 2" xfId="3498"/>
    <cellStyle name="Normal 7 3 3 5 2 2" xfId="17052"/>
    <cellStyle name="Normal 7 3 3 5 2 2 2" xfId="27271"/>
    <cellStyle name="Normal 7 3 3 5 2 3" xfId="13473"/>
    <cellStyle name="Normal 7 3 3 5 2 4" xfId="8184"/>
    <cellStyle name="Normal 7 3 3 5 2 5" xfId="22264"/>
    <cellStyle name="Normal 7 3 3 5 3" xfId="4711"/>
    <cellStyle name="Normal 7 3 3 5 3 2" xfId="18416"/>
    <cellStyle name="Normal 7 3 3 5 3 2 2" xfId="28667"/>
    <cellStyle name="Normal 7 3 3 5 3 3" xfId="14837"/>
    <cellStyle name="Normal 7 3 3 5 3 4" xfId="9580"/>
    <cellStyle name="Normal 7 3 3 5 3 5" xfId="23660"/>
    <cellStyle name="Normal 7 3 3 5 4" xfId="6372"/>
    <cellStyle name="Normal 7 3 3 5 4 2" xfId="15458"/>
    <cellStyle name="Normal 7 3 3 5 4 3" xfId="25462"/>
    <cellStyle name="Normal 7 3 3 5 5" xfId="11034"/>
    <cellStyle name="Normal 7 3 3 5 5 2" xfId="19861"/>
    <cellStyle name="Normal 7 3 3 5 5 3" xfId="30112"/>
    <cellStyle name="Normal 7 3 3 5 6" xfId="12480"/>
    <cellStyle name="Normal 7 3 3 5 6 2" xfId="24870"/>
    <cellStyle name="Normal 7 3 3 5 7" xfId="5778"/>
    <cellStyle name="Normal 7 3 3 5 8" xfId="20455"/>
    <cellStyle name="Normal 7 3 3 6" xfId="2455"/>
    <cellStyle name="Normal 7 3 3 6 2" xfId="16301"/>
    <cellStyle name="Normal 7 3 3 6 2 2" xfId="26345"/>
    <cellStyle name="Normal 7 3 3 6 3" xfId="12852"/>
    <cellStyle name="Normal 7 3 3 6 4" xfId="7258"/>
    <cellStyle name="Normal 7 3 3 6 5" xfId="21338"/>
    <cellStyle name="Normal 7 3 3 7" xfId="3873"/>
    <cellStyle name="Normal 7 3 3 7 2" xfId="17373"/>
    <cellStyle name="Normal 7 3 3 7 2 2" xfId="27624"/>
    <cellStyle name="Normal 7 3 3 7 3" xfId="13794"/>
    <cellStyle name="Normal 7 3 3 7 4" xfId="8537"/>
    <cellStyle name="Normal 7 3 3 7 5" xfId="22617"/>
    <cellStyle name="Normal 7 3 3 8" xfId="6098"/>
    <cellStyle name="Normal 7 3 3 8 2" xfId="15184"/>
    <cellStyle name="Normal 7 3 3 8 3" xfId="25188"/>
    <cellStyle name="Normal 7 3 3 9" xfId="9991"/>
    <cellStyle name="Normal 7 3 3 9 2" xfId="18818"/>
    <cellStyle name="Normal 7 3 3 9 3" xfId="29069"/>
    <cellStyle name="Normal 7 3 3_Degree data" xfId="2210"/>
    <cellStyle name="Normal 7 3 4" xfId="280"/>
    <cellStyle name="Normal 7 3 4 10" xfId="11363"/>
    <cellStyle name="Normal 7 3 4 10 2" xfId="23977"/>
    <cellStyle name="Normal 7 3 4 11" xfId="4885"/>
    <cellStyle name="Normal 7 3 4 12" xfId="645"/>
    <cellStyle name="Normal 7 3 4 13" xfId="20109"/>
    <cellStyle name="Normal 7 3 4 2" xfId="494"/>
    <cellStyle name="Normal 7 3 4 2 10" xfId="856"/>
    <cellStyle name="Normal 7 3 4 2 11" xfId="20314"/>
    <cellStyle name="Normal 7 3 4 2 2" xfId="1239"/>
    <cellStyle name="Normal 7 3 4 2 2 2" xfId="2960"/>
    <cellStyle name="Normal 7 3 4 2 2 2 2" xfId="16853"/>
    <cellStyle name="Normal 7 3 4 2 2 2 2 2" xfId="27072"/>
    <cellStyle name="Normal 7 3 4 2 2 2 3" xfId="13275"/>
    <cellStyle name="Normal 7 3 4 2 2 2 4" xfId="7985"/>
    <cellStyle name="Normal 7 3 4 2 2 2 5" xfId="22065"/>
    <cellStyle name="Normal 7 3 4 2 2 3" xfId="4233"/>
    <cellStyle name="Normal 7 3 4 2 2 3 2" xfId="17878"/>
    <cellStyle name="Normal 7 3 4 2 2 3 2 2" xfId="28129"/>
    <cellStyle name="Normal 7 3 4 2 2 3 3" xfId="14299"/>
    <cellStyle name="Normal 7 3 4 2 2 3 4" xfId="9042"/>
    <cellStyle name="Normal 7 3 4 2 2 3 5" xfId="23122"/>
    <cellStyle name="Normal 7 3 4 2 2 4" xfId="7101"/>
    <cellStyle name="Normal 7 3 4 2 2 4 2" xfId="16185"/>
    <cellStyle name="Normal 7 3 4 2 2 4 3" xfId="26189"/>
    <cellStyle name="Normal 7 3 4 2 2 5" xfId="10496"/>
    <cellStyle name="Normal 7 3 4 2 2 5 2" xfId="19323"/>
    <cellStyle name="Normal 7 3 4 2 2 5 3" xfId="29574"/>
    <cellStyle name="Normal 7 3 4 2 2 6" xfId="11942"/>
    <cellStyle name="Normal 7 3 4 2 2 6 2" xfId="24671"/>
    <cellStyle name="Normal 7 3 4 2 2 7" xfId="5579"/>
    <cellStyle name="Normal 7 3 4 2 2 8" xfId="21182"/>
    <cellStyle name="Normal 7 3 4 2 3" xfId="1587"/>
    <cellStyle name="Normal 7 3 4 2 3 2" xfId="3308"/>
    <cellStyle name="Normal 7 3 4 2 3 2 2" xfId="17185"/>
    <cellStyle name="Normal 7 3 4 2 3 2 2 2" xfId="27404"/>
    <cellStyle name="Normal 7 3 4 2 3 2 3" xfId="13606"/>
    <cellStyle name="Normal 7 3 4 2 3 2 4" xfId="8317"/>
    <cellStyle name="Normal 7 3 4 2 3 2 5" xfId="22397"/>
    <cellStyle name="Normal 7 3 4 2 3 3" xfId="4581"/>
    <cellStyle name="Normal 7 3 4 2 3 3 2" xfId="18226"/>
    <cellStyle name="Normal 7 3 4 2 3 3 2 2" xfId="28477"/>
    <cellStyle name="Normal 7 3 4 2 3 3 3" xfId="14647"/>
    <cellStyle name="Normal 7 3 4 2 3 3 4" xfId="9390"/>
    <cellStyle name="Normal 7 3 4 2 3 3 5" xfId="23470"/>
    <cellStyle name="Normal 7 3 4 2 3 4" xfId="6724"/>
    <cellStyle name="Normal 7 3 4 2 3 4 2" xfId="15808"/>
    <cellStyle name="Normal 7 3 4 2 3 4 3" xfId="25812"/>
    <cellStyle name="Normal 7 3 4 2 3 5" xfId="10844"/>
    <cellStyle name="Normal 7 3 4 2 3 5 2" xfId="19671"/>
    <cellStyle name="Normal 7 3 4 2 3 5 3" xfId="29922"/>
    <cellStyle name="Normal 7 3 4 2 3 6" xfId="12290"/>
    <cellStyle name="Normal 7 3 4 2 3 6 2" xfId="25003"/>
    <cellStyle name="Normal 7 3 4 2 3 7" xfId="5911"/>
    <cellStyle name="Normal 7 3 4 2 3 8" xfId="20805"/>
    <cellStyle name="Normal 7 3 4 2 4" xfId="2034"/>
    <cellStyle name="Normal 7 3 4 2 4 2" xfId="3631"/>
    <cellStyle name="Normal 7 3 4 2 4 2 2" xfId="18549"/>
    <cellStyle name="Normal 7 3 4 2 4 2 2 2" xfId="28800"/>
    <cellStyle name="Normal 7 3 4 2 4 2 3" xfId="14970"/>
    <cellStyle name="Normal 7 3 4 2 4 2 4" xfId="9713"/>
    <cellStyle name="Normal 7 3 4 2 4 2 5" xfId="23793"/>
    <cellStyle name="Normal 7 3 4 2 4 3" xfId="11167"/>
    <cellStyle name="Normal 7 3 4 2 4 3 2" xfId="19994"/>
    <cellStyle name="Normal 7 3 4 2 4 3 3" xfId="30245"/>
    <cellStyle name="Normal 7 3 4 2 4 4" xfId="12613"/>
    <cellStyle name="Normal 7 3 4 2 4 4 2" xfId="26695"/>
    <cellStyle name="Normal 7 3 4 2 4 5" xfId="7608"/>
    <cellStyle name="Normal 7 3 4 2 4 6" xfId="21688"/>
    <cellStyle name="Normal 7 3 4 2 5" xfId="2588"/>
    <cellStyle name="Normal 7 3 4 2 5 2" xfId="17506"/>
    <cellStyle name="Normal 7 3 4 2 5 2 2" xfId="27757"/>
    <cellStyle name="Normal 7 3 4 2 5 3" xfId="13927"/>
    <cellStyle name="Normal 7 3 4 2 5 4" xfId="8670"/>
    <cellStyle name="Normal 7 3 4 2 5 5" xfId="22750"/>
    <cellStyle name="Normal 7 3 4 2 6" xfId="6231"/>
    <cellStyle name="Normal 7 3 4 2 6 2" xfId="15317"/>
    <cellStyle name="Normal 7 3 4 2 6 3" xfId="25321"/>
    <cellStyle name="Normal 7 3 4 2 7" xfId="10124"/>
    <cellStyle name="Normal 7 3 4 2 7 2" xfId="18951"/>
    <cellStyle name="Normal 7 3 4 2 7 3" xfId="29202"/>
    <cellStyle name="Normal 7 3 4 2 8" xfId="11568"/>
    <cellStyle name="Normal 7 3 4 2 8 2" xfId="24294"/>
    <cellStyle name="Normal 7 3 4 2 9" xfId="5202"/>
    <cellStyle name="Normal 7 3 4 2_Degree data" xfId="2213"/>
    <cellStyle name="Normal 7 3 4 3" xfId="1238"/>
    <cellStyle name="Normal 7 3 4 3 2" xfId="2959"/>
    <cellStyle name="Normal 7 3 4 3 2 2" xfId="16417"/>
    <cellStyle name="Normal 7 3 4 3 2 2 2" xfId="26490"/>
    <cellStyle name="Normal 7 3 4 3 2 3" xfId="12666"/>
    <cellStyle name="Normal 7 3 4 3 2 4" xfId="7403"/>
    <cellStyle name="Normal 7 3 4 3 2 5" xfId="21483"/>
    <cellStyle name="Normal 7 3 4 3 3" xfId="4232"/>
    <cellStyle name="Normal 7 3 4 3 3 2" xfId="17877"/>
    <cellStyle name="Normal 7 3 4 3 3 2 2" xfId="28128"/>
    <cellStyle name="Normal 7 3 4 3 3 3" xfId="14298"/>
    <cellStyle name="Normal 7 3 4 3 3 4" xfId="9041"/>
    <cellStyle name="Normal 7 3 4 3 3 5" xfId="23121"/>
    <cellStyle name="Normal 7 3 4 3 4" xfId="6519"/>
    <cellStyle name="Normal 7 3 4 3 4 2" xfId="15603"/>
    <cellStyle name="Normal 7 3 4 3 4 3" xfId="25607"/>
    <cellStyle name="Normal 7 3 4 3 5" xfId="10495"/>
    <cellStyle name="Normal 7 3 4 3 5 2" xfId="19322"/>
    <cellStyle name="Normal 7 3 4 3 5 3" xfId="29573"/>
    <cellStyle name="Normal 7 3 4 3 6" xfId="11941"/>
    <cellStyle name="Normal 7 3 4 3 6 2" xfId="24089"/>
    <cellStyle name="Normal 7 3 4 3 7" xfId="4997"/>
    <cellStyle name="Normal 7 3 4 3 8" xfId="20600"/>
    <cellStyle name="Normal 7 3 4 4" xfId="1586"/>
    <cellStyle name="Normal 7 3 4 4 2" xfId="3307"/>
    <cellStyle name="Normal 7 3 4 4 2 2" xfId="16852"/>
    <cellStyle name="Normal 7 3 4 4 2 2 2" xfId="27071"/>
    <cellStyle name="Normal 7 3 4 4 2 3" xfId="13274"/>
    <cellStyle name="Normal 7 3 4 4 2 4" xfId="7984"/>
    <cellStyle name="Normal 7 3 4 4 2 5" xfId="22064"/>
    <cellStyle name="Normal 7 3 4 4 3" xfId="4580"/>
    <cellStyle name="Normal 7 3 4 4 3 2" xfId="18225"/>
    <cellStyle name="Normal 7 3 4 4 3 2 2" xfId="28476"/>
    <cellStyle name="Normal 7 3 4 4 3 3" xfId="14646"/>
    <cellStyle name="Normal 7 3 4 4 3 4" xfId="9389"/>
    <cellStyle name="Normal 7 3 4 4 3 5" xfId="23469"/>
    <cellStyle name="Normal 7 3 4 4 4" xfId="7100"/>
    <cellStyle name="Normal 7 3 4 4 4 2" xfId="16184"/>
    <cellStyle name="Normal 7 3 4 4 4 3" xfId="26188"/>
    <cellStyle name="Normal 7 3 4 4 5" xfId="10843"/>
    <cellStyle name="Normal 7 3 4 4 5 2" xfId="19670"/>
    <cellStyle name="Normal 7 3 4 4 5 3" xfId="29921"/>
    <cellStyle name="Normal 7 3 4 4 6" xfId="12289"/>
    <cellStyle name="Normal 7 3 4 4 6 2" xfId="24670"/>
    <cellStyle name="Normal 7 3 4 4 7" xfId="5578"/>
    <cellStyle name="Normal 7 3 4 4 8" xfId="21181"/>
    <cellStyle name="Normal 7 3 4 5" xfId="1820"/>
    <cellStyle name="Normal 7 3 4 5 2" xfId="3426"/>
    <cellStyle name="Normal 7 3 4 5 2 2" xfId="16980"/>
    <cellStyle name="Normal 7 3 4 5 2 2 2" xfId="27199"/>
    <cellStyle name="Normal 7 3 4 5 2 3" xfId="13401"/>
    <cellStyle name="Normal 7 3 4 5 2 4" xfId="8112"/>
    <cellStyle name="Normal 7 3 4 5 2 5" xfId="22192"/>
    <cellStyle name="Normal 7 3 4 5 3" xfId="4639"/>
    <cellStyle name="Normal 7 3 4 5 3 2" xfId="18344"/>
    <cellStyle name="Normal 7 3 4 5 3 2 2" xfId="28595"/>
    <cellStyle name="Normal 7 3 4 5 3 3" xfId="14765"/>
    <cellStyle name="Normal 7 3 4 5 3 4" xfId="9508"/>
    <cellStyle name="Normal 7 3 4 5 3 5" xfId="23588"/>
    <cellStyle name="Normal 7 3 4 5 4" xfId="6405"/>
    <cellStyle name="Normal 7 3 4 5 4 2" xfId="15491"/>
    <cellStyle name="Normal 7 3 4 5 4 3" xfId="25495"/>
    <cellStyle name="Normal 7 3 4 5 5" xfId="10962"/>
    <cellStyle name="Normal 7 3 4 5 5 2" xfId="19789"/>
    <cellStyle name="Normal 7 3 4 5 5 3" xfId="30040"/>
    <cellStyle name="Normal 7 3 4 5 6" xfId="12408"/>
    <cellStyle name="Normal 7 3 4 5 6 2" xfId="24798"/>
    <cellStyle name="Normal 7 3 4 5 7" xfId="5706"/>
    <cellStyle name="Normal 7 3 4 5 8" xfId="20488"/>
    <cellStyle name="Normal 7 3 4 6" xfId="2383"/>
    <cellStyle name="Normal 7 3 4 6 2" xfId="16334"/>
    <cellStyle name="Normal 7 3 4 6 2 2" xfId="26378"/>
    <cellStyle name="Normal 7 3 4 6 3" xfId="12693"/>
    <cellStyle name="Normal 7 3 4 6 4" xfId="7291"/>
    <cellStyle name="Normal 7 3 4 6 5" xfId="21371"/>
    <cellStyle name="Normal 7 3 4 7" xfId="3802"/>
    <cellStyle name="Normal 7 3 4 7 2" xfId="17301"/>
    <cellStyle name="Normal 7 3 4 7 2 2" xfId="27552"/>
    <cellStyle name="Normal 7 3 4 7 3" xfId="13722"/>
    <cellStyle name="Normal 7 3 4 7 4" xfId="8465"/>
    <cellStyle name="Normal 7 3 4 7 5" xfId="22545"/>
    <cellStyle name="Normal 7 3 4 8" xfId="6026"/>
    <cellStyle name="Normal 7 3 4 8 2" xfId="15112"/>
    <cellStyle name="Normal 7 3 4 8 3" xfId="25116"/>
    <cellStyle name="Normal 7 3 4 9" xfId="9919"/>
    <cellStyle name="Normal 7 3 4 9 2" xfId="18746"/>
    <cellStyle name="Normal 7 3 4 9 3" xfId="28997"/>
    <cellStyle name="Normal 7 3 4_Degree data" xfId="2212"/>
    <cellStyle name="Normal 7 3 5" xfId="386"/>
    <cellStyle name="Normal 7 3 5 10" xfId="749"/>
    <cellStyle name="Normal 7 3 5 11" xfId="20209"/>
    <cellStyle name="Normal 7 3 5 2" xfId="1240"/>
    <cellStyle name="Normal 7 3 5 2 2" xfId="2961"/>
    <cellStyle name="Normal 7 3 5 2 2 2" xfId="16854"/>
    <cellStyle name="Normal 7 3 5 2 2 2 2" xfId="27073"/>
    <cellStyle name="Normal 7 3 5 2 2 3" xfId="13276"/>
    <cellStyle name="Normal 7 3 5 2 2 4" xfId="7986"/>
    <cellStyle name="Normal 7 3 5 2 2 5" xfId="22066"/>
    <cellStyle name="Normal 7 3 5 2 3" xfId="4234"/>
    <cellStyle name="Normal 7 3 5 2 3 2" xfId="17879"/>
    <cellStyle name="Normal 7 3 5 2 3 2 2" xfId="28130"/>
    <cellStyle name="Normal 7 3 5 2 3 3" xfId="14300"/>
    <cellStyle name="Normal 7 3 5 2 3 4" xfId="9043"/>
    <cellStyle name="Normal 7 3 5 2 3 5" xfId="23123"/>
    <cellStyle name="Normal 7 3 5 2 4" xfId="7102"/>
    <cellStyle name="Normal 7 3 5 2 4 2" xfId="16186"/>
    <cellStyle name="Normal 7 3 5 2 4 3" xfId="26190"/>
    <cellStyle name="Normal 7 3 5 2 5" xfId="10497"/>
    <cellStyle name="Normal 7 3 5 2 5 2" xfId="19324"/>
    <cellStyle name="Normal 7 3 5 2 5 3" xfId="29575"/>
    <cellStyle name="Normal 7 3 5 2 6" xfId="11943"/>
    <cellStyle name="Normal 7 3 5 2 6 2" xfId="24672"/>
    <cellStyle name="Normal 7 3 5 2 7" xfId="5580"/>
    <cellStyle name="Normal 7 3 5 2 8" xfId="21183"/>
    <cellStyle name="Normal 7 3 5 3" xfId="1588"/>
    <cellStyle name="Normal 7 3 5 3 2" xfId="3309"/>
    <cellStyle name="Normal 7 3 5 3 2 2" xfId="17080"/>
    <cellStyle name="Normal 7 3 5 3 2 2 2" xfId="27299"/>
    <cellStyle name="Normal 7 3 5 3 2 3" xfId="13501"/>
    <cellStyle name="Normal 7 3 5 3 2 4" xfId="8212"/>
    <cellStyle name="Normal 7 3 5 3 2 5" xfId="22292"/>
    <cellStyle name="Normal 7 3 5 3 3" xfId="4582"/>
    <cellStyle name="Normal 7 3 5 3 3 2" xfId="18227"/>
    <cellStyle name="Normal 7 3 5 3 3 2 2" xfId="28478"/>
    <cellStyle name="Normal 7 3 5 3 3 3" xfId="14648"/>
    <cellStyle name="Normal 7 3 5 3 3 4" xfId="9391"/>
    <cellStyle name="Normal 7 3 5 3 3 5" xfId="23471"/>
    <cellStyle name="Normal 7 3 5 3 4" xfId="6619"/>
    <cellStyle name="Normal 7 3 5 3 4 2" xfId="15703"/>
    <cellStyle name="Normal 7 3 5 3 4 3" xfId="25707"/>
    <cellStyle name="Normal 7 3 5 3 5" xfId="10845"/>
    <cellStyle name="Normal 7 3 5 3 5 2" xfId="19672"/>
    <cellStyle name="Normal 7 3 5 3 5 3" xfId="29923"/>
    <cellStyle name="Normal 7 3 5 3 6" xfId="12291"/>
    <cellStyle name="Normal 7 3 5 3 6 2" xfId="24898"/>
    <cellStyle name="Normal 7 3 5 3 7" xfId="5806"/>
    <cellStyle name="Normal 7 3 5 3 8" xfId="20700"/>
    <cellStyle name="Normal 7 3 5 4" xfId="1926"/>
    <cellStyle name="Normal 7 3 5 4 2" xfId="3526"/>
    <cellStyle name="Normal 7 3 5 4 2 2" xfId="18444"/>
    <cellStyle name="Normal 7 3 5 4 2 2 2" xfId="28695"/>
    <cellStyle name="Normal 7 3 5 4 2 3" xfId="14865"/>
    <cellStyle name="Normal 7 3 5 4 2 4" xfId="9608"/>
    <cellStyle name="Normal 7 3 5 4 2 5" xfId="23688"/>
    <cellStyle name="Normal 7 3 5 4 3" xfId="11062"/>
    <cellStyle name="Normal 7 3 5 4 3 2" xfId="19889"/>
    <cellStyle name="Normal 7 3 5 4 3 3" xfId="30140"/>
    <cellStyle name="Normal 7 3 5 4 4" xfId="12508"/>
    <cellStyle name="Normal 7 3 5 4 4 2" xfId="26590"/>
    <cellStyle name="Normal 7 3 5 4 5" xfId="7503"/>
    <cellStyle name="Normal 7 3 5 4 6" xfId="21583"/>
    <cellStyle name="Normal 7 3 5 5" xfId="2483"/>
    <cellStyle name="Normal 7 3 5 5 2" xfId="17401"/>
    <cellStyle name="Normal 7 3 5 5 2 2" xfId="27652"/>
    <cellStyle name="Normal 7 3 5 5 3" xfId="13822"/>
    <cellStyle name="Normal 7 3 5 5 4" xfId="8565"/>
    <cellStyle name="Normal 7 3 5 5 5" xfId="22645"/>
    <cellStyle name="Normal 7 3 5 6" xfId="6126"/>
    <cellStyle name="Normal 7 3 5 6 2" xfId="15212"/>
    <cellStyle name="Normal 7 3 5 6 3" xfId="25216"/>
    <cellStyle name="Normal 7 3 5 7" xfId="10019"/>
    <cellStyle name="Normal 7 3 5 7 2" xfId="18846"/>
    <cellStyle name="Normal 7 3 5 7 3" xfId="29097"/>
    <cellStyle name="Normal 7 3 5 8" xfId="11463"/>
    <cellStyle name="Normal 7 3 5 8 2" xfId="24189"/>
    <cellStyle name="Normal 7 3 5 9" xfId="5097"/>
    <cellStyle name="Normal 7 3 5_Degree data" xfId="2214"/>
    <cellStyle name="Normal 7 3 6" xfId="248"/>
    <cellStyle name="Normal 7 3 6 10" xfId="615"/>
    <cellStyle name="Normal 7 3 6 11" xfId="20572"/>
    <cellStyle name="Normal 7 3 6 2" xfId="1241"/>
    <cellStyle name="Normal 7 3 6 2 2" xfId="2962"/>
    <cellStyle name="Normal 7 3 6 2 2 2" xfId="16855"/>
    <cellStyle name="Normal 7 3 6 2 2 2 2" xfId="27074"/>
    <cellStyle name="Normal 7 3 6 2 2 3" xfId="13277"/>
    <cellStyle name="Normal 7 3 6 2 2 4" xfId="7987"/>
    <cellStyle name="Normal 7 3 6 2 2 5" xfId="22067"/>
    <cellStyle name="Normal 7 3 6 2 3" xfId="4235"/>
    <cellStyle name="Normal 7 3 6 2 3 2" xfId="17880"/>
    <cellStyle name="Normal 7 3 6 2 3 2 2" xfId="28131"/>
    <cellStyle name="Normal 7 3 6 2 3 3" xfId="14301"/>
    <cellStyle name="Normal 7 3 6 2 3 4" xfId="9044"/>
    <cellStyle name="Normal 7 3 6 2 3 5" xfId="23124"/>
    <cellStyle name="Normal 7 3 6 2 4" xfId="7103"/>
    <cellStyle name="Normal 7 3 6 2 4 2" xfId="16187"/>
    <cellStyle name="Normal 7 3 6 2 4 3" xfId="26191"/>
    <cellStyle name="Normal 7 3 6 2 5" xfId="10498"/>
    <cellStyle name="Normal 7 3 6 2 5 2" xfId="19325"/>
    <cellStyle name="Normal 7 3 6 2 5 3" xfId="29576"/>
    <cellStyle name="Normal 7 3 6 2 6" xfId="11944"/>
    <cellStyle name="Normal 7 3 6 2 6 2" xfId="24673"/>
    <cellStyle name="Normal 7 3 6 2 7" xfId="5581"/>
    <cellStyle name="Normal 7 3 6 2 8" xfId="21184"/>
    <cellStyle name="Normal 7 3 6 3" xfId="1589"/>
    <cellStyle name="Normal 7 3 6 3 2" xfId="3310"/>
    <cellStyle name="Normal 7 3 6 3 2 2" xfId="16952"/>
    <cellStyle name="Normal 7 3 6 3 2 2 2" xfId="27171"/>
    <cellStyle name="Normal 7 3 6 3 2 3" xfId="13373"/>
    <cellStyle name="Normal 7 3 6 3 2 4" xfId="8084"/>
    <cellStyle name="Normal 7 3 6 3 2 5" xfId="22164"/>
    <cellStyle name="Normal 7 3 6 3 3" xfId="4583"/>
    <cellStyle name="Normal 7 3 6 3 3 2" xfId="18228"/>
    <cellStyle name="Normal 7 3 6 3 3 2 2" xfId="28479"/>
    <cellStyle name="Normal 7 3 6 3 3 3" xfId="14649"/>
    <cellStyle name="Normal 7 3 6 3 3 4" xfId="9392"/>
    <cellStyle name="Normal 7 3 6 3 3 5" xfId="23472"/>
    <cellStyle name="Normal 7 3 6 3 4" xfId="7157"/>
    <cellStyle name="Normal 7 3 6 3 4 2" xfId="16240"/>
    <cellStyle name="Normal 7 3 6 3 4 3" xfId="26244"/>
    <cellStyle name="Normal 7 3 6 3 5" xfId="10846"/>
    <cellStyle name="Normal 7 3 6 3 5 2" xfId="19673"/>
    <cellStyle name="Normal 7 3 6 3 5 3" xfId="29924"/>
    <cellStyle name="Normal 7 3 6 3 6" xfId="12292"/>
    <cellStyle name="Normal 7 3 6 3 6 2" xfId="24770"/>
    <cellStyle name="Normal 7 3 6 3 7" xfId="5678"/>
    <cellStyle name="Normal 7 3 6 3 8" xfId="21237"/>
    <cellStyle name="Normal 7 3 6 4" xfId="1788"/>
    <cellStyle name="Normal 7 3 6 4 2" xfId="3398"/>
    <cellStyle name="Normal 7 3 6 4 2 2" xfId="18316"/>
    <cellStyle name="Normal 7 3 6 4 2 2 2" xfId="28567"/>
    <cellStyle name="Normal 7 3 6 4 2 3" xfId="14737"/>
    <cellStyle name="Normal 7 3 6 4 2 4" xfId="9480"/>
    <cellStyle name="Normal 7 3 6 4 2 5" xfId="23560"/>
    <cellStyle name="Normal 7 3 6 4 3" xfId="10934"/>
    <cellStyle name="Normal 7 3 6 4 3 2" xfId="19761"/>
    <cellStyle name="Normal 7 3 6 4 3 3" xfId="30012"/>
    <cellStyle name="Normal 7 3 6 4 4" xfId="12380"/>
    <cellStyle name="Normal 7 3 6 4 4 2" xfId="26462"/>
    <cellStyle name="Normal 7 3 6 4 5" xfId="7375"/>
    <cellStyle name="Normal 7 3 6 4 6" xfId="21455"/>
    <cellStyle name="Normal 7 3 6 5" xfId="2355"/>
    <cellStyle name="Normal 7 3 6 5 2" xfId="17271"/>
    <cellStyle name="Normal 7 3 6 5 2 2" xfId="27522"/>
    <cellStyle name="Normal 7 3 6 5 3" xfId="13692"/>
    <cellStyle name="Normal 7 3 6 5 4" xfId="8435"/>
    <cellStyle name="Normal 7 3 6 5 5" xfId="22515"/>
    <cellStyle name="Normal 7 3 6 6" xfId="6491"/>
    <cellStyle name="Normal 7 3 6 6 2" xfId="15575"/>
    <cellStyle name="Normal 7 3 6 6 3" xfId="25579"/>
    <cellStyle name="Normal 7 3 6 7" xfId="9891"/>
    <cellStyle name="Normal 7 3 6 7 2" xfId="18718"/>
    <cellStyle name="Normal 7 3 6 7 3" xfId="28969"/>
    <cellStyle name="Normal 7 3 6 8" xfId="11335"/>
    <cellStyle name="Normal 7 3 6 8 2" xfId="24061"/>
    <cellStyle name="Normal 7 3 6 9" xfId="4969"/>
    <cellStyle name="Normal 7 3 6_Degree data" xfId="2215"/>
    <cellStyle name="Normal 7 3 7" xfId="1232"/>
    <cellStyle name="Normal 7 3 7 2" xfId="2953"/>
    <cellStyle name="Normal 7 3 7 2 2" xfId="16846"/>
    <cellStyle name="Normal 7 3 7 2 2 2" xfId="27065"/>
    <cellStyle name="Normal 7 3 7 2 3" xfId="13268"/>
    <cellStyle name="Normal 7 3 7 2 4" xfId="7978"/>
    <cellStyle name="Normal 7 3 7 2 5" xfId="22058"/>
    <cellStyle name="Normal 7 3 7 3" xfId="4226"/>
    <cellStyle name="Normal 7 3 7 3 2" xfId="17871"/>
    <cellStyle name="Normal 7 3 7 3 2 2" xfId="28122"/>
    <cellStyle name="Normal 7 3 7 3 3" xfId="14292"/>
    <cellStyle name="Normal 7 3 7 3 4" xfId="9035"/>
    <cellStyle name="Normal 7 3 7 3 5" xfId="23115"/>
    <cellStyle name="Normal 7 3 7 4" xfId="7094"/>
    <cellStyle name="Normal 7 3 7 4 2" xfId="16178"/>
    <cellStyle name="Normal 7 3 7 4 3" xfId="26182"/>
    <cellStyle name="Normal 7 3 7 5" xfId="10489"/>
    <cellStyle name="Normal 7 3 7 5 2" xfId="19316"/>
    <cellStyle name="Normal 7 3 7 5 3" xfId="29567"/>
    <cellStyle name="Normal 7 3 7 6" xfId="11935"/>
    <cellStyle name="Normal 7 3 7 6 2" xfId="24664"/>
    <cellStyle name="Normal 7 3 7 7" xfId="5572"/>
    <cellStyle name="Normal 7 3 7 8" xfId="21175"/>
    <cellStyle name="Normal 7 3 8" xfId="1580"/>
    <cellStyle name="Normal 7 3 8 2" xfId="3301"/>
    <cellStyle name="Normal 7 3 8 2 2" xfId="16907"/>
    <cellStyle name="Normal 7 3 8 2 2 2" xfId="27126"/>
    <cellStyle name="Normal 7 3 8 2 3" xfId="13329"/>
    <cellStyle name="Normal 7 3 8 2 4" xfId="8039"/>
    <cellStyle name="Normal 7 3 8 2 5" xfId="22119"/>
    <cellStyle name="Normal 7 3 8 3" xfId="4574"/>
    <cellStyle name="Normal 7 3 8 3 2" xfId="18219"/>
    <cellStyle name="Normal 7 3 8 3 2 2" xfId="28470"/>
    <cellStyle name="Normal 7 3 8 3 3" xfId="14640"/>
    <cellStyle name="Normal 7 3 8 3 4" xfId="9383"/>
    <cellStyle name="Normal 7 3 8 3 5" xfId="23463"/>
    <cellStyle name="Normal 7 3 8 4" xfId="6299"/>
    <cellStyle name="Normal 7 3 8 4 2" xfId="15385"/>
    <cellStyle name="Normal 7 3 8 4 3" xfId="25389"/>
    <cellStyle name="Normal 7 3 8 5" xfId="10837"/>
    <cellStyle name="Normal 7 3 8 5 2" xfId="19664"/>
    <cellStyle name="Normal 7 3 8 5 3" xfId="29915"/>
    <cellStyle name="Normal 7 3 8 6" xfId="12283"/>
    <cellStyle name="Normal 7 3 8 6 2" xfId="24725"/>
    <cellStyle name="Normal 7 3 8 7" xfId="5633"/>
    <cellStyle name="Normal 7 3 8 8" xfId="20382"/>
    <cellStyle name="Normal 7 3 9" xfId="1739"/>
    <cellStyle name="Normal 7 3 9 2" xfId="3353"/>
    <cellStyle name="Normal 7 3 9 2 2" xfId="18271"/>
    <cellStyle name="Normal 7 3 9 2 2 2" xfId="28522"/>
    <cellStyle name="Normal 7 3 9 2 3" xfId="14692"/>
    <cellStyle name="Normal 7 3 9 2 4" xfId="9435"/>
    <cellStyle name="Normal 7 3 9 2 5" xfId="23515"/>
    <cellStyle name="Normal 7 3 9 3" xfId="10889"/>
    <cellStyle name="Normal 7 3 9 3 2" xfId="19716"/>
    <cellStyle name="Normal 7 3 9 3 3" xfId="29967"/>
    <cellStyle name="Normal 7 3 9 4" xfId="12335"/>
    <cellStyle name="Normal 7 3 9 4 2" xfId="26273"/>
    <cellStyle name="Normal 7 3 9 5" xfId="7186"/>
    <cellStyle name="Normal 7 3 9 6" xfId="21266"/>
    <cellStyle name="Normal 7 3_Degree data" xfId="2206"/>
    <cellStyle name="Normal 7 4" xfId="186"/>
    <cellStyle name="Normal 7 4 10" xfId="5976"/>
    <cellStyle name="Normal 7 4 10 2" xfId="15062"/>
    <cellStyle name="Normal 7 4 10 3" xfId="25066"/>
    <cellStyle name="Normal 7 4 11" xfId="9796"/>
    <cellStyle name="Normal 7 4 11 2" xfId="18623"/>
    <cellStyle name="Normal 7 4 11 3" xfId="28874"/>
    <cellStyle name="Normal 7 4 12" xfId="11236"/>
    <cellStyle name="Normal 7 4 12 2" xfId="23881"/>
    <cellStyle name="Normal 7 4 13" xfId="4789"/>
    <cellStyle name="Normal 7 4 14" xfId="593"/>
    <cellStyle name="Normal 7 4 15" xfId="20059"/>
    <cellStyle name="Normal 7 4 2" xfId="337"/>
    <cellStyle name="Normal 7 4 2 10" xfId="11415"/>
    <cellStyle name="Normal 7 4 2 10 2" xfId="23924"/>
    <cellStyle name="Normal 7 4 2 11" xfId="4832"/>
    <cellStyle name="Normal 7 4 2 12" xfId="701"/>
    <cellStyle name="Normal 7 4 2 13" xfId="20161"/>
    <cellStyle name="Normal 7 4 2 2" xfId="439"/>
    <cellStyle name="Normal 7 4 2 2 10" xfId="802"/>
    <cellStyle name="Normal 7 4 2 2 11" xfId="20261"/>
    <cellStyle name="Normal 7 4 2 2 2" xfId="1244"/>
    <cellStyle name="Normal 7 4 2 2 2 2" xfId="2965"/>
    <cellStyle name="Normal 7 4 2 2 2 2 2" xfId="16858"/>
    <cellStyle name="Normal 7 4 2 2 2 2 2 2" xfId="27077"/>
    <cellStyle name="Normal 7 4 2 2 2 2 3" xfId="13280"/>
    <cellStyle name="Normal 7 4 2 2 2 2 4" xfId="7990"/>
    <cellStyle name="Normal 7 4 2 2 2 2 5" xfId="22070"/>
    <cellStyle name="Normal 7 4 2 2 2 3" xfId="4238"/>
    <cellStyle name="Normal 7 4 2 2 2 3 2" xfId="17883"/>
    <cellStyle name="Normal 7 4 2 2 2 3 2 2" xfId="28134"/>
    <cellStyle name="Normal 7 4 2 2 2 3 3" xfId="14304"/>
    <cellStyle name="Normal 7 4 2 2 2 3 4" xfId="9047"/>
    <cellStyle name="Normal 7 4 2 2 2 3 5" xfId="23127"/>
    <cellStyle name="Normal 7 4 2 2 2 4" xfId="7106"/>
    <cellStyle name="Normal 7 4 2 2 2 4 2" xfId="16190"/>
    <cellStyle name="Normal 7 4 2 2 2 4 3" xfId="26194"/>
    <cellStyle name="Normal 7 4 2 2 2 5" xfId="10501"/>
    <cellStyle name="Normal 7 4 2 2 2 5 2" xfId="19328"/>
    <cellStyle name="Normal 7 4 2 2 2 5 3" xfId="29579"/>
    <cellStyle name="Normal 7 4 2 2 2 6" xfId="11947"/>
    <cellStyle name="Normal 7 4 2 2 2 6 2" xfId="24676"/>
    <cellStyle name="Normal 7 4 2 2 2 7" xfId="5584"/>
    <cellStyle name="Normal 7 4 2 2 2 8" xfId="21187"/>
    <cellStyle name="Normal 7 4 2 2 3" xfId="1592"/>
    <cellStyle name="Normal 7 4 2 2 3 2" xfId="3313"/>
    <cellStyle name="Normal 7 4 2 2 3 2 2" xfId="17132"/>
    <cellStyle name="Normal 7 4 2 2 3 2 2 2" xfId="27351"/>
    <cellStyle name="Normal 7 4 2 2 3 2 3" xfId="13553"/>
    <cellStyle name="Normal 7 4 2 2 3 2 4" xfId="8264"/>
    <cellStyle name="Normal 7 4 2 2 3 2 5" xfId="22344"/>
    <cellStyle name="Normal 7 4 2 2 3 3" xfId="4586"/>
    <cellStyle name="Normal 7 4 2 2 3 3 2" xfId="18231"/>
    <cellStyle name="Normal 7 4 2 2 3 3 2 2" xfId="28482"/>
    <cellStyle name="Normal 7 4 2 2 3 3 3" xfId="14652"/>
    <cellStyle name="Normal 7 4 2 2 3 3 4" xfId="9395"/>
    <cellStyle name="Normal 7 4 2 2 3 3 5" xfId="23475"/>
    <cellStyle name="Normal 7 4 2 2 3 4" xfId="6671"/>
    <cellStyle name="Normal 7 4 2 2 3 4 2" xfId="15755"/>
    <cellStyle name="Normal 7 4 2 2 3 4 3" xfId="25759"/>
    <cellStyle name="Normal 7 4 2 2 3 5" xfId="10849"/>
    <cellStyle name="Normal 7 4 2 2 3 5 2" xfId="19676"/>
    <cellStyle name="Normal 7 4 2 2 3 5 3" xfId="29927"/>
    <cellStyle name="Normal 7 4 2 2 3 6" xfId="12295"/>
    <cellStyle name="Normal 7 4 2 2 3 6 2" xfId="24950"/>
    <cellStyle name="Normal 7 4 2 2 3 7" xfId="5858"/>
    <cellStyle name="Normal 7 4 2 2 3 8" xfId="20752"/>
    <cellStyle name="Normal 7 4 2 2 4" xfId="1979"/>
    <cellStyle name="Normal 7 4 2 2 4 2" xfId="3578"/>
    <cellStyle name="Normal 7 4 2 2 4 2 2" xfId="18496"/>
    <cellStyle name="Normal 7 4 2 2 4 2 2 2" xfId="28747"/>
    <cellStyle name="Normal 7 4 2 2 4 2 3" xfId="14917"/>
    <cellStyle name="Normal 7 4 2 2 4 2 4" xfId="9660"/>
    <cellStyle name="Normal 7 4 2 2 4 2 5" xfId="23740"/>
    <cellStyle name="Normal 7 4 2 2 4 3" xfId="11114"/>
    <cellStyle name="Normal 7 4 2 2 4 3 2" xfId="19941"/>
    <cellStyle name="Normal 7 4 2 2 4 3 3" xfId="30192"/>
    <cellStyle name="Normal 7 4 2 2 4 4" xfId="12560"/>
    <cellStyle name="Normal 7 4 2 2 4 4 2" xfId="26642"/>
    <cellStyle name="Normal 7 4 2 2 4 5" xfId="7555"/>
    <cellStyle name="Normal 7 4 2 2 4 6" xfId="21635"/>
    <cellStyle name="Normal 7 4 2 2 5" xfId="2535"/>
    <cellStyle name="Normal 7 4 2 2 5 2" xfId="17453"/>
    <cellStyle name="Normal 7 4 2 2 5 2 2" xfId="27704"/>
    <cellStyle name="Normal 7 4 2 2 5 3" xfId="13874"/>
    <cellStyle name="Normal 7 4 2 2 5 4" xfId="8617"/>
    <cellStyle name="Normal 7 4 2 2 5 5" xfId="22697"/>
    <cellStyle name="Normal 7 4 2 2 6" xfId="6178"/>
    <cellStyle name="Normal 7 4 2 2 6 2" xfId="15264"/>
    <cellStyle name="Normal 7 4 2 2 6 3" xfId="25268"/>
    <cellStyle name="Normal 7 4 2 2 7" xfId="10071"/>
    <cellStyle name="Normal 7 4 2 2 7 2" xfId="18898"/>
    <cellStyle name="Normal 7 4 2 2 7 3" xfId="29149"/>
    <cellStyle name="Normal 7 4 2 2 8" xfId="11515"/>
    <cellStyle name="Normal 7 4 2 2 8 2" xfId="24241"/>
    <cellStyle name="Normal 7 4 2 2 9" xfId="5149"/>
    <cellStyle name="Normal 7 4 2 2_Degree data" xfId="2218"/>
    <cellStyle name="Normal 7 4 2 3" xfId="1243"/>
    <cellStyle name="Normal 7 4 2 3 2" xfId="2964"/>
    <cellStyle name="Normal 7 4 2 3 2 2" xfId="16469"/>
    <cellStyle name="Normal 7 4 2 3 2 2 2" xfId="26542"/>
    <cellStyle name="Normal 7 4 2 3 2 3" xfId="12727"/>
    <cellStyle name="Normal 7 4 2 3 2 4" xfId="7455"/>
    <cellStyle name="Normal 7 4 2 3 2 5" xfId="21535"/>
    <cellStyle name="Normal 7 4 2 3 3" xfId="4237"/>
    <cellStyle name="Normal 7 4 2 3 3 2" xfId="17882"/>
    <cellStyle name="Normal 7 4 2 3 3 2 2" xfId="28133"/>
    <cellStyle name="Normal 7 4 2 3 3 3" xfId="14303"/>
    <cellStyle name="Normal 7 4 2 3 3 4" xfId="9046"/>
    <cellStyle name="Normal 7 4 2 3 3 5" xfId="23126"/>
    <cellStyle name="Normal 7 4 2 3 4" xfId="6571"/>
    <cellStyle name="Normal 7 4 2 3 4 2" xfId="15655"/>
    <cellStyle name="Normal 7 4 2 3 4 3" xfId="25659"/>
    <cellStyle name="Normal 7 4 2 3 5" xfId="10500"/>
    <cellStyle name="Normal 7 4 2 3 5 2" xfId="19327"/>
    <cellStyle name="Normal 7 4 2 3 5 3" xfId="29578"/>
    <cellStyle name="Normal 7 4 2 3 6" xfId="11946"/>
    <cellStyle name="Normal 7 4 2 3 6 2" xfId="24141"/>
    <cellStyle name="Normal 7 4 2 3 7" xfId="5049"/>
    <cellStyle name="Normal 7 4 2 3 8" xfId="20652"/>
    <cellStyle name="Normal 7 4 2 4" xfId="1591"/>
    <cellStyle name="Normal 7 4 2 4 2" xfId="3312"/>
    <cellStyle name="Normal 7 4 2 4 2 2" xfId="16857"/>
    <cellStyle name="Normal 7 4 2 4 2 2 2" xfId="27076"/>
    <cellStyle name="Normal 7 4 2 4 2 3" xfId="13279"/>
    <cellStyle name="Normal 7 4 2 4 2 4" xfId="7989"/>
    <cellStyle name="Normal 7 4 2 4 2 5" xfId="22069"/>
    <cellStyle name="Normal 7 4 2 4 3" xfId="4585"/>
    <cellStyle name="Normal 7 4 2 4 3 2" xfId="18230"/>
    <cellStyle name="Normal 7 4 2 4 3 2 2" xfId="28481"/>
    <cellStyle name="Normal 7 4 2 4 3 3" xfId="14651"/>
    <cellStyle name="Normal 7 4 2 4 3 4" xfId="9394"/>
    <cellStyle name="Normal 7 4 2 4 3 5" xfId="23474"/>
    <cellStyle name="Normal 7 4 2 4 4" xfId="7105"/>
    <cellStyle name="Normal 7 4 2 4 4 2" xfId="16189"/>
    <cellStyle name="Normal 7 4 2 4 4 3" xfId="26193"/>
    <cellStyle name="Normal 7 4 2 4 5" xfId="10848"/>
    <cellStyle name="Normal 7 4 2 4 5 2" xfId="19675"/>
    <cellStyle name="Normal 7 4 2 4 5 3" xfId="29926"/>
    <cellStyle name="Normal 7 4 2 4 6" xfId="12294"/>
    <cellStyle name="Normal 7 4 2 4 6 2" xfId="24675"/>
    <cellStyle name="Normal 7 4 2 4 7" xfId="5583"/>
    <cellStyle name="Normal 7 4 2 4 8" xfId="21186"/>
    <cellStyle name="Normal 7 4 2 5" xfId="1877"/>
    <cellStyle name="Normal 7 4 2 5 2" xfId="3478"/>
    <cellStyle name="Normal 7 4 2 5 2 2" xfId="17032"/>
    <cellStyle name="Normal 7 4 2 5 2 2 2" xfId="27251"/>
    <cellStyle name="Normal 7 4 2 5 2 3" xfId="13453"/>
    <cellStyle name="Normal 7 4 2 5 2 4" xfId="8164"/>
    <cellStyle name="Normal 7 4 2 5 2 5" xfId="22244"/>
    <cellStyle name="Normal 7 4 2 5 3" xfId="4691"/>
    <cellStyle name="Normal 7 4 2 5 3 2" xfId="18396"/>
    <cellStyle name="Normal 7 4 2 5 3 2 2" xfId="28647"/>
    <cellStyle name="Normal 7 4 2 5 3 3" xfId="14817"/>
    <cellStyle name="Normal 7 4 2 5 3 4" xfId="9560"/>
    <cellStyle name="Normal 7 4 2 5 3 5" xfId="23640"/>
    <cellStyle name="Normal 7 4 2 5 4" xfId="6352"/>
    <cellStyle name="Normal 7 4 2 5 4 2" xfId="15438"/>
    <cellStyle name="Normal 7 4 2 5 4 3" xfId="25442"/>
    <cellStyle name="Normal 7 4 2 5 5" xfId="11014"/>
    <cellStyle name="Normal 7 4 2 5 5 2" xfId="19841"/>
    <cellStyle name="Normal 7 4 2 5 5 3" xfId="30092"/>
    <cellStyle name="Normal 7 4 2 5 6" xfId="12460"/>
    <cellStyle name="Normal 7 4 2 5 6 2" xfId="24850"/>
    <cellStyle name="Normal 7 4 2 5 7" xfId="5758"/>
    <cellStyle name="Normal 7 4 2 5 8" xfId="20435"/>
    <cellStyle name="Normal 7 4 2 6" xfId="2435"/>
    <cellStyle name="Normal 7 4 2 6 2" xfId="16281"/>
    <cellStyle name="Normal 7 4 2 6 2 2" xfId="26325"/>
    <cellStyle name="Normal 7 4 2 6 3" xfId="12914"/>
    <cellStyle name="Normal 7 4 2 6 4" xfId="7238"/>
    <cellStyle name="Normal 7 4 2 6 5" xfId="21318"/>
    <cellStyle name="Normal 7 4 2 7" xfId="3853"/>
    <cellStyle name="Normal 7 4 2 7 2" xfId="17353"/>
    <cellStyle name="Normal 7 4 2 7 2 2" xfId="27604"/>
    <cellStyle name="Normal 7 4 2 7 3" xfId="13774"/>
    <cellStyle name="Normal 7 4 2 7 4" xfId="8517"/>
    <cellStyle name="Normal 7 4 2 7 5" xfId="22597"/>
    <cellStyle name="Normal 7 4 2 8" xfId="6078"/>
    <cellStyle name="Normal 7 4 2 8 2" xfId="15164"/>
    <cellStyle name="Normal 7 4 2 8 3" xfId="25168"/>
    <cellStyle name="Normal 7 4 2 9" xfId="9971"/>
    <cellStyle name="Normal 7 4 2 9 2" xfId="18798"/>
    <cellStyle name="Normal 7 4 2 9 3" xfId="29049"/>
    <cellStyle name="Normal 7 4 2_Degree data" xfId="2217"/>
    <cellStyle name="Normal 7 4 3" xfId="292"/>
    <cellStyle name="Normal 7 4 3 10" xfId="11372"/>
    <cellStyle name="Normal 7 4 3 10 2" xfId="23986"/>
    <cellStyle name="Normal 7 4 3 11" xfId="4894"/>
    <cellStyle name="Normal 7 4 3 12" xfId="657"/>
    <cellStyle name="Normal 7 4 3 13" xfId="20118"/>
    <cellStyle name="Normal 7 4 3 2" xfId="503"/>
    <cellStyle name="Normal 7 4 3 2 10" xfId="865"/>
    <cellStyle name="Normal 7 4 3 2 11" xfId="20323"/>
    <cellStyle name="Normal 7 4 3 2 2" xfId="1246"/>
    <cellStyle name="Normal 7 4 3 2 2 2" xfId="2967"/>
    <cellStyle name="Normal 7 4 3 2 2 2 2" xfId="16860"/>
    <cellStyle name="Normal 7 4 3 2 2 2 2 2" xfId="27079"/>
    <cellStyle name="Normal 7 4 3 2 2 2 3" xfId="13282"/>
    <cellStyle name="Normal 7 4 3 2 2 2 4" xfId="7992"/>
    <cellStyle name="Normal 7 4 3 2 2 2 5" xfId="22072"/>
    <cellStyle name="Normal 7 4 3 2 2 3" xfId="4240"/>
    <cellStyle name="Normal 7 4 3 2 2 3 2" xfId="17885"/>
    <cellStyle name="Normal 7 4 3 2 2 3 2 2" xfId="28136"/>
    <cellStyle name="Normal 7 4 3 2 2 3 3" xfId="14306"/>
    <cellStyle name="Normal 7 4 3 2 2 3 4" xfId="9049"/>
    <cellStyle name="Normal 7 4 3 2 2 3 5" xfId="23129"/>
    <cellStyle name="Normal 7 4 3 2 2 4" xfId="7108"/>
    <cellStyle name="Normal 7 4 3 2 2 4 2" xfId="16192"/>
    <cellStyle name="Normal 7 4 3 2 2 4 3" xfId="26196"/>
    <cellStyle name="Normal 7 4 3 2 2 5" xfId="10503"/>
    <cellStyle name="Normal 7 4 3 2 2 5 2" xfId="19330"/>
    <cellStyle name="Normal 7 4 3 2 2 5 3" xfId="29581"/>
    <cellStyle name="Normal 7 4 3 2 2 6" xfId="11949"/>
    <cellStyle name="Normal 7 4 3 2 2 6 2" xfId="24678"/>
    <cellStyle name="Normal 7 4 3 2 2 7" xfId="5586"/>
    <cellStyle name="Normal 7 4 3 2 2 8" xfId="21189"/>
    <cellStyle name="Normal 7 4 3 2 3" xfId="1594"/>
    <cellStyle name="Normal 7 4 3 2 3 2" xfId="3315"/>
    <cellStyle name="Normal 7 4 3 2 3 2 2" xfId="17194"/>
    <cellStyle name="Normal 7 4 3 2 3 2 2 2" xfId="27413"/>
    <cellStyle name="Normal 7 4 3 2 3 2 3" xfId="13615"/>
    <cellStyle name="Normal 7 4 3 2 3 2 4" xfId="8326"/>
    <cellStyle name="Normal 7 4 3 2 3 2 5" xfId="22406"/>
    <cellStyle name="Normal 7 4 3 2 3 3" xfId="4588"/>
    <cellStyle name="Normal 7 4 3 2 3 3 2" xfId="18233"/>
    <cellStyle name="Normal 7 4 3 2 3 3 2 2" xfId="28484"/>
    <cellStyle name="Normal 7 4 3 2 3 3 3" xfId="14654"/>
    <cellStyle name="Normal 7 4 3 2 3 3 4" xfId="9397"/>
    <cellStyle name="Normal 7 4 3 2 3 3 5" xfId="23477"/>
    <cellStyle name="Normal 7 4 3 2 3 4" xfId="6733"/>
    <cellStyle name="Normal 7 4 3 2 3 4 2" xfId="15817"/>
    <cellStyle name="Normal 7 4 3 2 3 4 3" xfId="25821"/>
    <cellStyle name="Normal 7 4 3 2 3 5" xfId="10851"/>
    <cellStyle name="Normal 7 4 3 2 3 5 2" xfId="19678"/>
    <cellStyle name="Normal 7 4 3 2 3 5 3" xfId="29929"/>
    <cellStyle name="Normal 7 4 3 2 3 6" xfId="12297"/>
    <cellStyle name="Normal 7 4 3 2 3 6 2" xfId="25012"/>
    <cellStyle name="Normal 7 4 3 2 3 7" xfId="5920"/>
    <cellStyle name="Normal 7 4 3 2 3 8" xfId="20814"/>
    <cellStyle name="Normal 7 4 3 2 4" xfId="2043"/>
    <cellStyle name="Normal 7 4 3 2 4 2" xfId="3640"/>
    <cellStyle name="Normal 7 4 3 2 4 2 2" xfId="18558"/>
    <cellStyle name="Normal 7 4 3 2 4 2 2 2" xfId="28809"/>
    <cellStyle name="Normal 7 4 3 2 4 2 3" xfId="14979"/>
    <cellStyle name="Normal 7 4 3 2 4 2 4" xfId="9722"/>
    <cellStyle name="Normal 7 4 3 2 4 2 5" xfId="23802"/>
    <cellStyle name="Normal 7 4 3 2 4 3" xfId="11176"/>
    <cellStyle name="Normal 7 4 3 2 4 3 2" xfId="20003"/>
    <cellStyle name="Normal 7 4 3 2 4 3 3" xfId="30254"/>
    <cellStyle name="Normal 7 4 3 2 4 4" xfId="12622"/>
    <cellStyle name="Normal 7 4 3 2 4 4 2" xfId="26704"/>
    <cellStyle name="Normal 7 4 3 2 4 5" xfId="7617"/>
    <cellStyle name="Normal 7 4 3 2 4 6" xfId="21697"/>
    <cellStyle name="Normal 7 4 3 2 5" xfId="2597"/>
    <cellStyle name="Normal 7 4 3 2 5 2" xfId="17515"/>
    <cellStyle name="Normal 7 4 3 2 5 2 2" xfId="27766"/>
    <cellStyle name="Normal 7 4 3 2 5 3" xfId="13936"/>
    <cellStyle name="Normal 7 4 3 2 5 4" xfId="8679"/>
    <cellStyle name="Normal 7 4 3 2 5 5" xfId="22759"/>
    <cellStyle name="Normal 7 4 3 2 6" xfId="6240"/>
    <cellStyle name="Normal 7 4 3 2 6 2" xfId="15326"/>
    <cellStyle name="Normal 7 4 3 2 6 3" xfId="25330"/>
    <cellStyle name="Normal 7 4 3 2 7" xfId="10133"/>
    <cellStyle name="Normal 7 4 3 2 7 2" xfId="18960"/>
    <cellStyle name="Normal 7 4 3 2 7 3" xfId="29211"/>
    <cellStyle name="Normal 7 4 3 2 8" xfId="11577"/>
    <cellStyle name="Normal 7 4 3 2 8 2" xfId="24303"/>
    <cellStyle name="Normal 7 4 3 2 9" xfId="5211"/>
    <cellStyle name="Normal 7 4 3 2_Degree data" xfId="2220"/>
    <cellStyle name="Normal 7 4 3 3" xfId="1245"/>
    <cellStyle name="Normal 7 4 3 3 2" xfId="2966"/>
    <cellStyle name="Normal 7 4 3 3 2 2" xfId="16426"/>
    <cellStyle name="Normal 7 4 3 3 2 2 2" xfId="26499"/>
    <cellStyle name="Normal 7 4 3 3 2 3" xfId="12800"/>
    <cellStyle name="Normal 7 4 3 3 2 4" xfId="7412"/>
    <cellStyle name="Normal 7 4 3 3 2 5" xfId="21492"/>
    <cellStyle name="Normal 7 4 3 3 3" xfId="4239"/>
    <cellStyle name="Normal 7 4 3 3 3 2" xfId="17884"/>
    <cellStyle name="Normal 7 4 3 3 3 2 2" xfId="28135"/>
    <cellStyle name="Normal 7 4 3 3 3 3" xfId="14305"/>
    <cellStyle name="Normal 7 4 3 3 3 4" xfId="9048"/>
    <cellStyle name="Normal 7 4 3 3 3 5" xfId="23128"/>
    <cellStyle name="Normal 7 4 3 3 4" xfId="6528"/>
    <cellStyle name="Normal 7 4 3 3 4 2" xfId="15612"/>
    <cellStyle name="Normal 7 4 3 3 4 3" xfId="25616"/>
    <cellStyle name="Normal 7 4 3 3 5" xfId="10502"/>
    <cellStyle name="Normal 7 4 3 3 5 2" xfId="19329"/>
    <cellStyle name="Normal 7 4 3 3 5 3" xfId="29580"/>
    <cellStyle name="Normal 7 4 3 3 6" xfId="11948"/>
    <cellStyle name="Normal 7 4 3 3 6 2" xfId="24098"/>
    <cellStyle name="Normal 7 4 3 3 7" xfId="5006"/>
    <cellStyle name="Normal 7 4 3 3 8" xfId="20609"/>
    <cellStyle name="Normal 7 4 3 4" xfId="1593"/>
    <cellStyle name="Normal 7 4 3 4 2" xfId="3314"/>
    <cellStyle name="Normal 7 4 3 4 2 2" xfId="16859"/>
    <cellStyle name="Normal 7 4 3 4 2 2 2" xfId="27078"/>
    <cellStyle name="Normal 7 4 3 4 2 3" xfId="13281"/>
    <cellStyle name="Normal 7 4 3 4 2 4" xfId="7991"/>
    <cellStyle name="Normal 7 4 3 4 2 5" xfId="22071"/>
    <cellStyle name="Normal 7 4 3 4 3" xfId="4587"/>
    <cellStyle name="Normal 7 4 3 4 3 2" xfId="18232"/>
    <cellStyle name="Normal 7 4 3 4 3 2 2" xfId="28483"/>
    <cellStyle name="Normal 7 4 3 4 3 3" xfId="14653"/>
    <cellStyle name="Normal 7 4 3 4 3 4" xfId="9396"/>
    <cellStyle name="Normal 7 4 3 4 3 5" xfId="23476"/>
    <cellStyle name="Normal 7 4 3 4 4" xfId="7107"/>
    <cellStyle name="Normal 7 4 3 4 4 2" xfId="16191"/>
    <cellStyle name="Normal 7 4 3 4 4 3" xfId="26195"/>
    <cellStyle name="Normal 7 4 3 4 5" xfId="10850"/>
    <cellStyle name="Normal 7 4 3 4 5 2" xfId="19677"/>
    <cellStyle name="Normal 7 4 3 4 5 3" xfId="29928"/>
    <cellStyle name="Normal 7 4 3 4 6" xfId="12296"/>
    <cellStyle name="Normal 7 4 3 4 6 2" xfId="24677"/>
    <cellStyle name="Normal 7 4 3 4 7" xfId="5585"/>
    <cellStyle name="Normal 7 4 3 4 8" xfId="21188"/>
    <cellStyle name="Normal 7 4 3 5" xfId="1832"/>
    <cellStyle name="Normal 7 4 3 5 2" xfId="3435"/>
    <cellStyle name="Normal 7 4 3 5 2 2" xfId="16989"/>
    <cellStyle name="Normal 7 4 3 5 2 2 2" xfId="27208"/>
    <cellStyle name="Normal 7 4 3 5 2 3" xfId="13410"/>
    <cellStyle name="Normal 7 4 3 5 2 4" xfId="8121"/>
    <cellStyle name="Normal 7 4 3 5 2 5" xfId="22201"/>
    <cellStyle name="Normal 7 4 3 5 3" xfId="4648"/>
    <cellStyle name="Normal 7 4 3 5 3 2" xfId="18353"/>
    <cellStyle name="Normal 7 4 3 5 3 2 2" xfId="28604"/>
    <cellStyle name="Normal 7 4 3 5 3 3" xfId="14774"/>
    <cellStyle name="Normal 7 4 3 5 3 4" xfId="9517"/>
    <cellStyle name="Normal 7 4 3 5 3 5" xfId="23597"/>
    <cellStyle name="Normal 7 4 3 5 4" xfId="6414"/>
    <cellStyle name="Normal 7 4 3 5 4 2" xfId="15500"/>
    <cellStyle name="Normal 7 4 3 5 4 3" xfId="25504"/>
    <cellStyle name="Normal 7 4 3 5 5" xfId="10971"/>
    <cellStyle name="Normal 7 4 3 5 5 2" xfId="19798"/>
    <cellStyle name="Normal 7 4 3 5 5 3" xfId="30049"/>
    <cellStyle name="Normal 7 4 3 5 6" xfId="12417"/>
    <cellStyle name="Normal 7 4 3 5 6 2" xfId="24807"/>
    <cellStyle name="Normal 7 4 3 5 7" xfId="5715"/>
    <cellStyle name="Normal 7 4 3 5 8" xfId="20497"/>
    <cellStyle name="Normal 7 4 3 6" xfId="2392"/>
    <cellStyle name="Normal 7 4 3 6 2" xfId="16343"/>
    <cellStyle name="Normal 7 4 3 6 2 2" xfId="26387"/>
    <cellStyle name="Normal 7 4 3 6 3" xfId="12820"/>
    <cellStyle name="Normal 7 4 3 6 4" xfId="7300"/>
    <cellStyle name="Normal 7 4 3 6 5" xfId="21380"/>
    <cellStyle name="Normal 7 4 3 7" xfId="3811"/>
    <cellStyle name="Normal 7 4 3 7 2" xfId="17310"/>
    <cellStyle name="Normal 7 4 3 7 2 2" xfId="27561"/>
    <cellStyle name="Normal 7 4 3 7 3" xfId="13731"/>
    <cellStyle name="Normal 7 4 3 7 4" xfId="8474"/>
    <cellStyle name="Normal 7 4 3 7 5" xfId="22554"/>
    <cellStyle name="Normal 7 4 3 8" xfId="6035"/>
    <cellStyle name="Normal 7 4 3 8 2" xfId="15121"/>
    <cellStyle name="Normal 7 4 3 8 3" xfId="25125"/>
    <cellStyle name="Normal 7 4 3 9" xfId="9928"/>
    <cellStyle name="Normal 7 4 3 9 2" xfId="18755"/>
    <cellStyle name="Normal 7 4 3 9 3" xfId="29006"/>
    <cellStyle name="Normal 7 4 3_Degree data" xfId="2219"/>
    <cellStyle name="Normal 7 4 4" xfId="395"/>
    <cellStyle name="Normal 7 4 4 10" xfId="758"/>
    <cellStyle name="Normal 7 4 4 11" xfId="20218"/>
    <cellStyle name="Normal 7 4 4 2" xfId="1247"/>
    <cellStyle name="Normal 7 4 4 2 2" xfId="2968"/>
    <cellStyle name="Normal 7 4 4 2 2 2" xfId="16861"/>
    <cellStyle name="Normal 7 4 4 2 2 2 2" xfId="27080"/>
    <cellStyle name="Normal 7 4 4 2 2 3" xfId="13283"/>
    <cellStyle name="Normal 7 4 4 2 2 4" xfId="7993"/>
    <cellStyle name="Normal 7 4 4 2 2 5" xfId="22073"/>
    <cellStyle name="Normal 7 4 4 2 3" xfId="4241"/>
    <cellStyle name="Normal 7 4 4 2 3 2" xfId="17886"/>
    <cellStyle name="Normal 7 4 4 2 3 2 2" xfId="28137"/>
    <cellStyle name="Normal 7 4 4 2 3 3" xfId="14307"/>
    <cellStyle name="Normal 7 4 4 2 3 4" xfId="9050"/>
    <cellStyle name="Normal 7 4 4 2 3 5" xfId="23130"/>
    <cellStyle name="Normal 7 4 4 2 4" xfId="7109"/>
    <cellStyle name="Normal 7 4 4 2 4 2" xfId="16193"/>
    <cellStyle name="Normal 7 4 4 2 4 3" xfId="26197"/>
    <cellStyle name="Normal 7 4 4 2 5" xfId="10504"/>
    <cellStyle name="Normal 7 4 4 2 5 2" xfId="19331"/>
    <cellStyle name="Normal 7 4 4 2 5 3" xfId="29582"/>
    <cellStyle name="Normal 7 4 4 2 6" xfId="11950"/>
    <cellStyle name="Normal 7 4 4 2 6 2" xfId="24679"/>
    <cellStyle name="Normal 7 4 4 2 7" xfId="5587"/>
    <cellStyle name="Normal 7 4 4 2 8" xfId="21190"/>
    <cellStyle name="Normal 7 4 4 3" xfId="1595"/>
    <cellStyle name="Normal 7 4 4 3 2" xfId="3316"/>
    <cellStyle name="Normal 7 4 4 3 2 2" xfId="17089"/>
    <cellStyle name="Normal 7 4 4 3 2 2 2" xfId="27308"/>
    <cellStyle name="Normal 7 4 4 3 2 3" xfId="13510"/>
    <cellStyle name="Normal 7 4 4 3 2 4" xfId="8221"/>
    <cellStyle name="Normal 7 4 4 3 2 5" xfId="22301"/>
    <cellStyle name="Normal 7 4 4 3 3" xfId="4589"/>
    <cellStyle name="Normal 7 4 4 3 3 2" xfId="18234"/>
    <cellStyle name="Normal 7 4 4 3 3 2 2" xfId="28485"/>
    <cellStyle name="Normal 7 4 4 3 3 3" xfId="14655"/>
    <cellStyle name="Normal 7 4 4 3 3 4" xfId="9398"/>
    <cellStyle name="Normal 7 4 4 3 3 5" xfId="23478"/>
    <cellStyle name="Normal 7 4 4 3 4" xfId="6628"/>
    <cellStyle name="Normal 7 4 4 3 4 2" xfId="15712"/>
    <cellStyle name="Normal 7 4 4 3 4 3" xfId="25716"/>
    <cellStyle name="Normal 7 4 4 3 5" xfId="10852"/>
    <cellStyle name="Normal 7 4 4 3 5 2" xfId="19679"/>
    <cellStyle name="Normal 7 4 4 3 5 3" xfId="29930"/>
    <cellStyle name="Normal 7 4 4 3 6" xfId="12298"/>
    <cellStyle name="Normal 7 4 4 3 6 2" xfId="24907"/>
    <cellStyle name="Normal 7 4 4 3 7" xfId="5815"/>
    <cellStyle name="Normal 7 4 4 3 8" xfId="20709"/>
    <cellStyle name="Normal 7 4 4 4" xfId="1935"/>
    <cellStyle name="Normal 7 4 4 4 2" xfId="3535"/>
    <cellStyle name="Normal 7 4 4 4 2 2" xfId="18453"/>
    <cellStyle name="Normal 7 4 4 4 2 2 2" xfId="28704"/>
    <cellStyle name="Normal 7 4 4 4 2 3" xfId="14874"/>
    <cellStyle name="Normal 7 4 4 4 2 4" xfId="9617"/>
    <cellStyle name="Normal 7 4 4 4 2 5" xfId="23697"/>
    <cellStyle name="Normal 7 4 4 4 3" xfId="11071"/>
    <cellStyle name="Normal 7 4 4 4 3 2" xfId="19898"/>
    <cellStyle name="Normal 7 4 4 4 3 3" xfId="30149"/>
    <cellStyle name="Normal 7 4 4 4 4" xfId="12517"/>
    <cellStyle name="Normal 7 4 4 4 4 2" xfId="26599"/>
    <cellStyle name="Normal 7 4 4 4 5" xfId="7512"/>
    <cellStyle name="Normal 7 4 4 4 6" xfId="21592"/>
    <cellStyle name="Normal 7 4 4 5" xfId="2492"/>
    <cellStyle name="Normal 7 4 4 5 2" xfId="17410"/>
    <cellStyle name="Normal 7 4 4 5 2 2" xfId="27661"/>
    <cellStyle name="Normal 7 4 4 5 3" xfId="13831"/>
    <cellStyle name="Normal 7 4 4 5 4" xfId="8574"/>
    <cellStyle name="Normal 7 4 4 5 5" xfId="22654"/>
    <cellStyle name="Normal 7 4 4 6" xfId="6135"/>
    <cellStyle name="Normal 7 4 4 6 2" xfId="15221"/>
    <cellStyle name="Normal 7 4 4 6 3" xfId="25225"/>
    <cellStyle name="Normal 7 4 4 7" xfId="10028"/>
    <cellStyle name="Normal 7 4 4 7 2" xfId="18855"/>
    <cellStyle name="Normal 7 4 4 7 3" xfId="29106"/>
    <cellStyle name="Normal 7 4 4 8" xfId="11472"/>
    <cellStyle name="Normal 7 4 4 8 2" xfId="24198"/>
    <cellStyle name="Normal 7 4 4 9" xfId="5106"/>
    <cellStyle name="Normal 7 4 4_Degree data" xfId="2221"/>
    <cellStyle name="Normal 7 4 5" xfId="224"/>
    <cellStyle name="Normal 7 4 5 2" xfId="2963"/>
    <cellStyle name="Normal 7 4 5 2 2" xfId="16383"/>
    <cellStyle name="Normal 7 4 5 2 2 2" xfId="26440"/>
    <cellStyle name="Normal 7 4 5 2 3" xfId="12700"/>
    <cellStyle name="Normal 7 4 5 2 4" xfId="7353"/>
    <cellStyle name="Normal 7 4 5 2 5" xfId="21433"/>
    <cellStyle name="Normal 7 4 5 3" xfId="4236"/>
    <cellStyle name="Normal 7 4 5 3 2" xfId="17881"/>
    <cellStyle name="Normal 7 4 5 3 2 2" xfId="28132"/>
    <cellStyle name="Normal 7 4 5 3 3" xfId="14302"/>
    <cellStyle name="Normal 7 4 5 3 4" xfId="9045"/>
    <cellStyle name="Normal 7 4 5 3 5" xfId="23125"/>
    <cellStyle name="Normal 7 4 5 4" xfId="6469"/>
    <cellStyle name="Normal 7 4 5 4 2" xfId="15553"/>
    <cellStyle name="Normal 7 4 5 4 3" xfId="25557"/>
    <cellStyle name="Normal 7 4 5 5" xfId="10499"/>
    <cellStyle name="Normal 7 4 5 5 2" xfId="19326"/>
    <cellStyle name="Normal 7 4 5 5 3" xfId="29577"/>
    <cellStyle name="Normal 7 4 5 6" xfId="11945"/>
    <cellStyle name="Normal 7 4 5 6 2" xfId="24039"/>
    <cellStyle name="Normal 7 4 5 7" xfId="4947"/>
    <cellStyle name="Normal 7 4 5 8" xfId="1242"/>
    <cellStyle name="Normal 7 4 5 9" xfId="20550"/>
    <cellStyle name="Normal 7 4 6" xfId="1590"/>
    <cellStyle name="Normal 7 4 6 2" xfId="3311"/>
    <cellStyle name="Normal 7 4 6 2 2" xfId="16856"/>
    <cellStyle name="Normal 7 4 6 2 2 2" xfId="27075"/>
    <cellStyle name="Normal 7 4 6 2 3" xfId="13278"/>
    <cellStyle name="Normal 7 4 6 2 4" xfId="7988"/>
    <cellStyle name="Normal 7 4 6 2 5" xfId="22068"/>
    <cellStyle name="Normal 7 4 6 3" xfId="4584"/>
    <cellStyle name="Normal 7 4 6 3 2" xfId="18229"/>
    <cellStyle name="Normal 7 4 6 3 2 2" xfId="28480"/>
    <cellStyle name="Normal 7 4 6 3 3" xfId="14650"/>
    <cellStyle name="Normal 7 4 6 3 4" xfId="9393"/>
    <cellStyle name="Normal 7 4 6 3 5" xfId="23473"/>
    <cellStyle name="Normal 7 4 6 4" xfId="7104"/>
    <cellStyle name="Normal 7 4 6 4 2" xfId="16188"/>
    <cellStyle name="Normal 7 4 6 4 3" xfId="26192"/>
    <cellStyle name="Normal 7 4 6 5" xfId="10847"/>
    <cellStyle name="Normal 7 4 6 5 2" xfId="19674"/>
    <cellStyle name="Normal 7 4 6 5 3" xfId="29925"/>
    <cellStyle name="Normal 7 4 6 6" xfId="12293"/>
    <cellStyle name="Normal 7 4 6 6 2" xfId="24674"/>
    <cellStyle name="Normal 7 4 6 7" xfId="5582"/>
    <cellStyle name="Normal 7 4 6 8" xfId="21185"/>
    <cellStyle name="Normal 7 4 7" xfId="1764"/>
    <cellStyle name="Normal 7 4 7 2" xfId="3376"/>
    <cellStyle name="Normal 7 4 7 2 2" xfId="16930"/>
    <cellStyle name="Normal 7 4 7 2 2 2" xfId="27149"/>
    <cellStyle name="Normal 7 4 7 2 3" xfId="13352"/>
    <cellStyle name="Normal 7 4 7 2 4" xfId="8062"/>
    <cellStyle name="Normal 7 4 7 2 5" xfId="22142"/>
    <cellStyle name="Normal 7 4 7 3" xfId="4606"/>
    <cellStyle name="Normal 7 4 7 3 2" xfId="18294"/>
    <cellStyle name="Normal 7 4 7 3 2 2" xfId="28545"/>
    <cellStyle name="Normal 7 4 7 3 3" xfId="14715"/>
    <cellStyle name="Normal 7 4 7 3 4" xfId="9458"/>
    <cellStyle name="Normal 7 4 7 3 5" xfId="23538"/>
    <cellStyle name="Normal 7 4 7 4" xfId="6308"/>
    <cellStyle name="Normal 7 4 7 4 2" xfId="15394"/>
    <cellStyle name="Normal 7 4 7 4 3" xfId="25398"/>
    <cellStyle name="Normal 7 4 7 5" xfId="10912"/>
    <cellStyle name="Normal 7 4 7 5 2" xfId="19739"/>
    <cellStyle name="Normal 7 4 7 5 3" xfId="29990"/>
    <cellStyle name="Normal 7 4 7 6" xfId="12358"/>
    <cellStyle name="Normal 7 4 7 6 2" xfId="24748"/>
    <cellStyle name="Normal 7 4 7 7" xfId="5656"/>
    <cellStyle name="Normal 7 4 7 8" xfId="20391"/>
    <cellStyle name="Normal 7 4 8" xfId="2333"/>
    <cellStyle name="Normal 7 4 8 2" xfId="9869"/>
    <cellStyle name="Normal 7 4 8 2 2" xfId="18696"/>
    <cellStyle name="Normal 7 4 8 2 3" xfId="28947"/>
    <cellStyle name="Normal 7 4 8 3" xfId="11313"/>
    <cellStyle name="Normal 7 4 8 3 2" xfId="26282"/>
    <cellStyle name="Normal 7 4 8 4" xfId="7195"/>
    <cellStyle name="Normal 7 4 8 5" xfId="21275"/>
    <cellStyle name="Normal 7 4 9" xfId="2257"/>
    <cellStyle name="Normal 7 4 9 2" xfId="17249"/>
    <cellStyle name="Normal 7 4 9 2 2" xfId="27500"/>
    <cellStyle name="Normal 7 4 9 3" xfId="13670"/>
    <cellStyle name="Normal 7 4 9 4" xfId="8413"/>
    <cellStyle name="Normal 7 4 9 5" xfId="22493"/>
    <cellStyle name="Normal 7 4_Degree data" xfId="2216"/>
    <cellStyle name="Normal 7 5" xfId="193"/>
    <cellStyle name="Normal 7 5 10" xfId="11398"/>
    <cellStyle name="Normal 7 5 10 2" xfId="23907"/>
    <cellStyle name="Normal 7 5 11" xfId="4815"/>
    <cellStyle name="Normal 7 5 12" xfId="684"/>
    <cellStyle name="Normal 7 5 13" xfId="20144"/>
    <cellStyle name="Normal 7 5 2" xfId="422"/>
    <cellStyle name="Normal 7 5 2 10" xfId="785"/>
    <cellStyle name="Normal 7 5 2 11" xfId="20244"/>
    <cellStyle name="Normal 7 5 2 2" xfId="1249"/>
    <cellStyle name="Normal 7 5 2 2 2" xfId="2970"/>
    <cellStyle name="Normal 7 5 2 2 2 2" xfId="16863"/>
    <cellStyle name="Normal 7 5 2 2 2 2 2" xfId="27082"/>
    <cellStyle name="Normal 7 5 2 2 2 3" xfId="13285"/>
    <cellStyle name="Normal 7 5 2 2 2 4" xfId="7995"/>
    <cellStyle name="Normal 7 5 2 2 2 5" xfId="22075"/>
    <cellStyle name="Normal 7 5 2 2 3" xfId="4243"/>
    <cellStyle name="Normal 7 5 2 2 3 2" xfId="17888"/>
    <cellStyle name="Normal 7 5 2 2 3 2 2" xfId="28139"/>
    <cellStyle name="Normal 7 5 2 2 3 3" xfId="14309"/>
    <cellStyle name="Normal 7 5 2 2 3 4" xfId="9052"/>
    <cellStyle name="Normal 7 5 2 2 3 5" xfId="23132"/>
    <cellStyle name="Normal 7 5 2 2 4" xfId="7111"/>
    <cellStyle name="Normal 7 5 2 2 4 2" xfId="16195"/>
    <cellStyle name="Normal 7 5 2 2 4 3" xfId="26199"/>
    <cellStyle name="Normal 7 5 2 2 5" xfId="10506"/>
    <cellStyle name="Normal 7 5 2 2 5 2" xfId="19333"/>
    <cellStyle name="Normal 7 5 2 2 5 3" xfId="29584"/>
    <cellStyle name="Normal 7 5 2 2 6" xfId="11952"/>
    <cellStyle name="Normal 7 5 2 2 6 2" xfId="24681"/>
    <cellStyle name="Normal 7 5 2 2 7" xfId="5589"/>
    <cellStyle name="Normal 7 5 2 2 8" xfId="21192"/>
    <cellStyle name="Normal 7 5 2 3" xfId="1597"/>
    <cellStyle name="Normal 7 5 2 3 2" xfId="3318"/>
    <cellStyle name="Normal 7 5 2 3 2 2" xfId="17115"/>
    <cellStyle name="Normal 7 5 2 3 2 2 2" xfId="27334"/>
    <cellStyle name="Normal 7 5 2 3 2 3" xfId="13536"/>
    <cellStyle name="Normal 7 5 2 3 2 4" xfId="8247"/>
    <cellStyle name="Normal 7 5 2 3 2 5" xfId="22327"/>
    <cellStyle name="Normal 7 5 2 3 3" xfId="4591"/>
    <cellStyle name="Normal 7 5 2 3 3 2" xfId="18236"/>
    <cellStyle name="Normal 7 5 2 3 3 2 2" xfId="28487"/>
    <cellStyle name="Normal 7 5 2 3 3 3" xfId="14657"/>
    <cellStyle name="Normal 7 5 2 3 3 4" xfId="9400"/>
    <cellStyle name="Normal 7 5 2 3 3 5" xfId="23480"/>
    <cellStyle name="Normal 7 5 2 3 4" xfId="6654"/>
    <cellStyle name="Normal 7 5 2 3 4 2" xfId="15738"/>
    <cellStyle name="Normal 7 5 2 3 4 3" xfId="25742"/>
    <cellStyle name="Normal 7 5 2 3 5" xfId="10854"/>
    <cellStyle name="Normal 7 5 2 3 5 2" xfId="19681"/>
    <cellStyle name="Normal 7 5 2 3 5 3" xfId="29932"/>
    <cellStyle name="Normal 7 5 2 3 6" xfId="12300"/>
    <cellStyle name="Normal 7 5 2 3 6 2" xfId="24933"/>
    <cellStyle name="Normal 7 5 2 3 7" xfId="5841"/>
    <cellStyle name="Normal 7 5 2 3 8" xfId="20735"/>
    <cellStyle name="Normal 7 5 2 4" xfId="1962"/>
    <cellStyle name="Normal 7 5 2 4 2" xfId="3561"/>
    <cellStyle name="Normal 7 5 2 4 2 2" xfId="18479"/>
    <cellStyle name="Normal 7 5 2 4 2 2 2" xfId="28730"/>
    <cellStyle name="Normal 7 5 2 4 2 3" xfId="14900"/>
    <cellStyle name="Normal 7 5 2 4 2 4" xfId="9643"/>
    <cellStyle name="Normal 7 5 2 4 2 5" xfId="23723"/>
    <cellStyle name="Normal 7 5 2 4 3" xfId="11097"/>
    <cellStyle name="Normal 7 5 2 4 3 2" xfId="19924"/>
    <cellStyle name="Normal 7 5 2 4 3 3" xfId="30175"/>
    <cellStyle name="Normal 7 5 2 4 4" xfId="12543"/>
    <cellStyle name="Normal 7 5 2 4 4 2" xfId="26625"/>
    <cellStyle name="Normal 7 5 2 4 5" xfId="7538"/>
    <cellStyle name="Normal 7 5 2 4 6" xfId="21618"/>
    <cellStyle name="Normal 7 5 2 5" xfId="2518"/>
    <cellStyle name="Normal 7 5 2 5 2" xfId="17436"/>
    <cellStyle name="Normal 7 5 2 5 2 2" xfId="27687"/>
    <cellStyle name="Normal 7 5 2 5 3" xfId="13857"/>
    <cellStyle name="Normal 7 5 2 5 4" xfId="8600"/>
    <cellStyle name="Normal 7 5 2 5 5" xfId="22680"/>
    <cellStyle name="Normal 7 5 2 6" xfId="6161"/>
    <cellStyle name="Normal 7 5 2 6 2" xfId="15247"/>
    <cellStyle name="Normal 7 5 2 6 3" xfId="25251"/>
    <cellStyle name="Normal 7 5 2 7" xfId="10054"/>
    <cellStyle name="Normal 7 5 2 7 2" xfId="18881"/>
    <cellStyle name="Normal 7 5 2 7 3" xfId="29132"/>
    <cellStyle name="Normal 7 5 2 8" xfId="11498"/>
    <cellStyle name="Normal 7 5 2 8 2" xfId="24224"/>
    <cellStyle name="Normal 7 5 2 9" xfId="5132"/>
    <cellStyle name="Normal 7 5 2_Degree data" xfId="2223"/>
    <cellStyle name="Normal 7 5 3" xfId="320"/>
    <cellStyle name="Normal 7 5 3 2" xfId="2969"/>
    <cellStyle name="Normal 7 5 3 2 2" xfId="16452"/>
    <cellStyle name="Normal 7 5 3 2 2 2" xfId="26525"/>
    <cellStyle name="Normal 7 5 3 2 3" xfId="12857"/>
    <cellStyle name="Normal 7 5 3 2 4" xfId="7438"/>
    <cellStyle name="Normal 7 5 3 2 5" xfId="21518"/>
    <cellStyle name="Normal 7 5 3 3" xfId="4242"/>
    <cellStyle name="Normal 7 5 3 3 2" xfId="17887"/>
    <cellStyle name="Normal 7 5 3 3 2 2" xfId="28138"/>
    <cellStyle name="Normal 7 5 3 3 3" xfId="14308"/>
    <cellStyle name="Normal 7 5 3 3 4" xfId="9051"/>
    <cellStyle name="Normal 7 5 3 3 5" xfId="23131"/>
    <cellStyle name="Normal 7 5 3 4" xfId="6554"/>
    <cellStyle name="Normal 7 5 3 4 2" xfId="15638"/>
    <cellStyle name="Normal 7 5 3 4 3" xfId="25642"/>
    <cellStyle name="Normal 7 5 3 5" xfId="10505"/>
    <cellStyle name="Normal 7 5 3 5 2" xfId="19332"/>
    <cellStyle name="Normal 7 5 3 5 3" xfId="29583"/>
    <cellStyle name="Normal 7 5 3 6" xfId="11951"/>
    <cellStyle name="Normal 7 5 3 6 2" xfId="24124"/>
    <cellStyle name="Normal 7 5 3 7" xfId="5032"/>
    <cellStyle name="Normal 7 5 3 8" xfId="1248"/>
    <cellStyle name="Normal 7 5 3 9" xfId="20635"/>
    <cellStyle name="Normal 7 5 4" xfId="1596"/>
    <cellStyle name="Normal 7 5 4 2" xfId="3317"/>
    <cellStyle name="Normal 7 5 4 2 2" xfId="16862"/>
    <cellStyle name="Normal 7 5 4 2 2 2" xfId="27081"/>
    <cellStyle name="Normal 7 5 4 2 3" xfId="13284"/>
    <cellStyle name="Normal 7 5 4 2 4" xfId="7994"/>
    <cellStyle name="Normal 7 5 4 2 5" xfId="22074"/>
    <cellStyle name="Normal 7 5 4 3" xfId="4590"/>
    <cellStyle name="Normal 7 5 4 3 2" xfId="18235"/>
    <cellStyle name="Normal 7 5 4 3 2 2" xfId="28486"/>
    <cellStyle name="Normal 7 5 4 3 3" xfId="14656"/>
    <cellStyle name="Normal 7 5 4 3 4" xfId="9399"/>
    <cellStyle name="Normal 7 5 4 3 5" xfId="23479"/>
    <cellStyle name="Normal 7 5 4 4" xfId="7110"/>
    <cellStyle name="Normal 7 5 4 4 2" xfId="16194"/>
    <cellStyle name="Normal 7 5 4 4 3" xfId="26198"/>
    <cellStyle name="Normal 7 5 4 5" xfId="10853"/>
    <cellStyle name="Normal 7 5 4 5 2" xfId="19680"/>
    <cellStyle name="Normal 7 5 4 5 3" xfId="29931"/>
    <cellStyle name="Normal 7 5 4 6" xfId="12299"/>
    <cellStyle name="Normal 7 5 4 6 2" xfId="24680"/>
    <cellStyle name="Normal 7 5 4 7" xfId="5588"/>
    <cellStyle name="Normal 7 5 4 8" xfId="21191"/>
    <cellStyle name="Normal 7 5 5" xfId="1860"/>
    <cellStyle name="Normal 7 5 5 2" xfId="3461"/>
    <cellStyle name="Normal 7 5 5 2 2" xfId="17015"/>
    <cellStyle name="Normal 7 5 5 2 2 2" xfId="27234"/>
    <cellStyle name="Normal 7 5 5 2 3" xfId="13436"/>
    <cellStyle name="Normal 7 5 5 2 4" xfId="8147"/>
    <cellStyle name="Normal 7 5 5 2 5" xfId="22227"/>
    <cellStyle name="Normal 7 5 5 3" xfId="4674"/>
    <cellStyle name="Normal 7 5 5 3 2" xfId="18379"/>
    <cellStyle name="Normal 7 5 5 3 2 2" xfId="28630"/>
    <cellStyle name="Normal 7 5 5 3 3" xfId="14800"/>
    <cellStyle name="Normal 7 5 5 3 4" xfId="9543"/>
    <cellStyle name="Normal 7 5 5 3 5" xfId="23623"/>
    <cellStyle name="Normal 7 5 5 4" xfId="6335"/>
    <cellStyle name="Normal 7 5 5 4 2" xfId="15421"/>
    <cellStyle name="Normal 7 5 5 4 3" xfId="25425"/>
    <cellStyle name="Normal 7 5 5 5" xfId="10997"/>
    <cellStyle name="Normal 7 5 5 5 2" xfId="19824"/>
    <cellStyle name="Normal 7 5 5 5 3" xfId="30075"/>
    <cellStyle name="Normal 7 5 5 6" xfId="12443"/>
    <cellStyle name="Normal 7 5 5 6 2" xfId="24833"/>
    <cellStyle name="Normal 7 5 5 7" xfId="5741"/>
    <cellStyle name="Normal 7 5 5 8" xfId="20418"/>
    <cellStyle name="Normal 7 5 6" xfId="2418"/>
    <cellStyle name="Normal 7 5 6 2" xfId="16264"/>
    <cellStyle name="Normal 7 5 6 2 2" xfId="26308"/>
    <cellStyle name="Normal 7 5 6 3" xfId="12699"/>
    <cellStyle name="Normal 7 5 6 4" xfId="7221"/>
    <cellStyle name="Normal 7 5 6 5" xfId="21301"/>
    <cellStyle name="Normal 7 5 7" xfId="3836"/>
    <cellStyle name="Normal 7 5 7 2" xfId="17336"/>
    <cellStyle name="Normal 7 5 7 2 2" xfId="27587"/>
    <cellStyle name="Normal 7 5 7 3" xfId="13757"/>
    <cellStyle name="Normal 7 5 7 4" xfId="8500"/>
    <cellStyle name="Normal 7 5 7 5" xfId="22580"/>
    <cellStyle name="Normal 7 5 8" xfId="6061"/>
    <cellStyle name="Normal 7 5 8 2" xfId="15147"/>
    <cellStyle name="Normal 7 5 8 3" xfId="25151"/>
    <cellStyle name="Normal 7 5 9" xfId="9954"/>
    <cellStyle name="Normal 7 5 9 2" xfId="18781"/>
    <cellStyle name="Normal 7 5 9 3" xfId="29032"/>
    <cellStyle name="Normal 7 5_Degree data" xfId="2222"/>
    <cellStyle name="Normal 7 6" xfId="258"/>
    <cellStyle name="Normal 7 6 10" xfId="11341"/>
    <cellStyle name="Normal 7 6 10 2" xfId="23955"/>
    <cellStyle name="Normal 7 6 11" xfId="4863"/>
    <cellStyle name="Normal 7 6 12" xfId="623"/>
    <cellStyle name="Normal 7 6 13" xfId="20087"/>
    <cellStyle name="Normal 7 6 2" xfId="472"/>
    <cellStyle name="Normal 7 6 2 10" xfId="834"/>
    <cellStyle name="Normal 7 6 2 11" xfId="20292"/>
    <cellStyle name="Normal 7 6 2 2" xfId="1251"/>
    <cellStyle name="Normal 7 6 2 2 2" xfId="2972"/>
    <cellStyle name="Normal 7 6 2 2 2 2" xfId="16865"/>
    <cellStyle name="Normal 7 6 2 2 2 2 2" xfId="27084"/>
    <cellStyle name="Normal 7 6 2 2 2 3" xfId="13287"/>
    <cellStyle name="Normal 7 6 2 2 2 4" xfId="7997"/>
    <cellStyle name="Normal 7 6 2 2 2 5" xfId="22077"/>
    <cellStyle name="Normal 7 6 2 2 3" xfId="4245"/>
    <cellStyle name="Normal 7 6 2 2 3 2" xfId="17890"/>
    <cellStyle name="Normal 7 6 2 2 3 2 2" xfId="28141"/>
    <cellStyle name="Normal 7 6 2 2 3 3" xfId="14311"/>
    <cellStyle name="Normal 7 6 2 2 3 4" xfId="9054"/>
    <cellStyle name="Normal 7 6 2 2 3 5" xfId="23134"/>
    <cellStyle name="Normal 7 6 2 2 4" xfId="7113"/>
    <cellStyle name="Normal 7 6 2 2 4 2" xfId="16197"/>
    <cellStyle name="Normal 7 6 2 2 4 3" xfId="26201"/>
    <cellStyle name="Normal 7 6 2 2 5" xfId="10508"/>
    <cellStyle name="Normal 7 6 2 2 5 2" xfId="19335"/>
    <cellStyle name="Normal 7 6 2 2 5 3" xfId="29586"/>
    <cellStyle name="Normal 7 6 2 2 6" xfId="11954"/>
    <cellStyle name="Normal 7 6 2 2 6 2" xfId="24683"/>
    <cellStyle name="Normal 7 6 2 2 7" xfId="5591"/>
    <cellStyle name="Normal 7 6 2 2 8" xfId="21194"/>
    <cellStyle name="Normal 7 6 2 3" xfId="1599"/>
    <cellStyle name="Normal 7 6 2 3 2" xfId="3320"/>
    <cellStyle name="Normal 7 6 2 3 2 2" xfId="17163"/>
    <cellStyle name="Normal 7 6 2 3 2 2 2" xfId="27382"/>
    <cellStyle name="Normal 7 6 2 3 2 3" xfId="13584"/>
    <cellStyle name="Normal 7 6 2 3 2 4" xfId="8295"/>
    <cellStyle name="Normal 7 6 2 3 2 5" xfId="22375"/>
    <cellStyle name="Normal 7 6 2 3 3" xfId="4593"/>
    <cellStyle name="Normal 7 6 2 3 3 2" xfId="18238"/>
    <cellStyle name="Normal 7 6 2 3 3 2 2" xfId="28489"/>
    <cellStyle name="Normal 7 6 2 3 3 3" xfId="14659"/>
    <cellStyle name="Normal 7 6 2 3 3 4" xfId="9402"/>
    <cellStyle name="Normal 7 6 2 3 3 5" xfId="23482"/>
    <cellStyle name="Normal 7 6 2 3 4" xfId="6702"/>
    <cellStyle name="Normal 7 6 2 3 4 2" xfId="15786"/>
    <cellStyle name="Normal 7 6 2 3 4 3" xfId="25790"/>
    <cellStyle name="Normal 7 6 2 3 5" xfId="10856"/>
    <cellStyle name="Normal 7 6 2 3 5 2" xfId="19683"/>
    <cellStyle name="Normal 7 6 2 3 5 3" xfId="29934"/>
    <cellStyle name="Normal 7 6 2 3 6" xfId="12302"/>
    <cellStyle name="Normal 7 6 2 3 6 2" xfId="24981"/>
    <cellStyle name="Normal 7 6 2 3 7" xfId="5889"/>
    <cellStyle name="Normal 7 6 2 3 8" xfId="20783"/>
    <cellStyle name="Normal 7 6 2 4" xfId="2012"/>
    <cellStyle name="Normal 7 6 2 4 2" xfId="3609"/>
    <cellStyle name="Normal 7 6 2 4 2 2" xfId="18527"/>
    <cellStyle name="Normal 7 6 2 4 2 2 2" xfId="28778"/>
    <cellStyle name="Normal 7 6 2 4 2 3" xfId="14948"/>
    <cellStyle name="Normal 7 6 2 4 2 4" xfId="9691"/>
    <cellStyle name="Normal 7 6 2 4 2 5" xfId="23771"/>
    <cellStyle name="Normal 7 6 2 4 3" xfId="11145"/>
    <cellStyle name="Normal 7 6 2 4 3 2" xfId="19972"/>
    <cellStyle name="Normal 7 6 2 4 3 3" xfId="30223"/>
    <cellStyle name="Normal 7 6 2 4 4" xfId="12591"/>
    <cellStyle name="Normal 7 6 2 4 4 2" xfId="26673"/>
    <cellStyle name="Normal 7 6 2 4 5" xfId="7586"/>
    <cellStyle name="Normal 7 6 2 4 6" xfId="21666"/>
    <cellStyle name="Normal 7 6 2 5" xfId="2566"/>
    <cellStyle name="Normal 7 6 2 5 2" xfId="17484"/>
    <cellStyle name="Normal 7 6 2 5 2 2" xfId="27735"/>
    <cellStyle name="Normal 7 6 2 5 3" xfId="13905"/>
    <cellStyle name="Normal 7 6 2 5 4" xfId="8648"/>
    <cellStyle name="Normal 7 6 2 5 5" xfId="22728"/>
    <cellStyle name="Normal 7 6 2 6" xfId="6209"/>
    <cellStyle name="Normal 7 6 2 6 2" xfId="15295"/>
    <cellStyle name="Normal 7 6 2 6 3" xfId="25299"/>
    <cellStyle name="Normal 7 6 2 7" xfId="10102"/>
    <cellStyle name="Normal 7 6 2 7 2" xfId="18929"/>
    <cellStyle name="Normal 7 6 2 7 3" xfId="29180"/>
    <cellStyle name="Normal 7 6 2 8" xfId="11546"/>
    <cellStyle name="Normal 7 6 2 8 2" xfId="24272"/>
    <cellStyle name="Normal 7 6 2 9" xfId="5180"/>
    <cellStyle name="Normal 7 6 2_Degree data" xfId="2225"/>
    <cellStyle name="Normal 7 6 3" xfId="1250"/>
    <cellStyle name="Normal 7 6 3 2" xfId="2971"/>
    <cellStyle name="Normal 7 6 3 2 2" xfId="16395"/>
    <cellStyle name="Normal 7 6 3 2 2 2" xfId="26468"/>
    <cellStyle name="Normal 7 6 3 2 3" xfId="12704"/>
    <cellStyle name="Normal 7 6 3 2 4" xfId="7381"/>
    <cellStyle name="Normal 7 6 3 2 5" xfId="21461"/>
    <cellStyle name="Normal 7 6 3 3" xfId="4244"/>
    <cellStyle name="Normal 7 6 3 3 2" xfId="17889"/>
    <cellStyle name="Normal 7 6 3 3 2 2" xfId="28140"/>
    <cellStyle name="Normal 7 6 3 3 3" xfId="14310"/>
    <cellStyle name="Normal 7 6 3 3 4" xfId="9053"/>
    <cellStyle name="Normal 7 6 3 3 5" xfId="23133"/>
    <cellStyle name="Normal 7 6 3 4" xfId="6497"/>
    <cellStyle name="Normal 7 6 3 4 2" xfId="15581"/>
    <cellStyle name="Normal 7 6 3 4 3" xfId="25585"/>
    <cellStyle name="Normal 7 6 3 5" xfId="10507"/>
    <cellStyle name="Normal 7 6 3 5 2" xfId="19334"/>
    <cellStyle name="Normal 7 6 3 5 3" xfId="29585"/>
    <cellStyle name="Normal 7 6 3 6" xfId="11953"/>
    <cellStyle name="Normal 7 6 3 6 2" xfId="24067"/>
    <cellStyle name="Normal 7 6 3 7" xfId="4975"/>
    <cellStyle name="Normal 7 6 3 8" xfId="20578"/>
    <cellStyle name="Normal 7 6 4" xfId="1598"/>
    <cellStyle name="Normal 7 6 4 2" xfId="3319"/>
    <cellStyle name="Normal 7 6 4 2 2" xfId="16864"/>
    <cellStyle name="Normal 7 6 4 2 2 2" xfId="27083"/>
    <cellStyle name="Normal 7 6 4 2 3" xfId="13286"/>
    <cellStyle name="Normal 7 6 4 2 4" xfId="7996"/>
    <cellStyle name="Normal 7 6 4 2 5" xfId="22076"/>
    <cellStyle name="Normal 7 6 4 3" xfId="4592"/>
    <cellStyle name="Normal 7 6 4 3 2" xfId="18237"/>
    <cellStyle name="Normal 7 6 4 3 2 2" xfId="28488"/>
    <cellStyle name="Normal 7 6 4 3 3" xfId="14658"/>
    <cellStyle name="Normal 7 6 4 3 4" xfId="9401"/>
    <cellStyle name="Normal 7 6 4 3 5" xfId="23481"/>
    <cellStyle name="Normal 7 6 4 4" xfId="7112"/>
    <cellStyle name="Normal 7 6 4 4 2" xfId="16196"/>
    <cellStyle name="Normal 7 6 4 4 3" xfId="26200"/>
    <cellStyle name="Normal 7 6 4 5" xfId="10855"/>
    <cellStyle name="Normal 7 6 4 5 2" xfId="19682"/>
    <cellStyle name="Normal 7 6 4 5 3" xfId="29933"/>
    <cellStyle name="Normal 7 6 4 6" xfId="12301"/>
    <cellStyle name="Normal 7 6 4 6 2" xfId="24682"/>
    <cellStyle name="Normal 7 6 4 7" xfId="5590"/>
    <cellStyle name="Normal 7 6 4 8" xfId="21193"/>
    <cellStyle name="Normal 7 6 5" xfId="1798"/>
    <cellStyle name="Normal 7 6 5 2" xfId="3404"/>
    <cellStyle name="Normal 7 6 5 2 2" xfId="16958"/>
    <cellStyle name="Normal 7 6 5 2 2 2" xfId="27177"/>
    <cellStyle name="Normal 7 6 5 2 3" xfId="13379"/>
    <cellStyle name="Normal 7 6 5 2 4" xfId="8090"/>
    <cellStyle name="Normal 7 6 5 2 5" xfId="22170"/>
    <cellStyle name="Normal 7 6 5 3" xfId="4617"/>
    <cellStyle name="Normal 7 6 5 3 2" xfId="18322"/>
    <cellStyle name="Normal 7 6 5 3 2 2" xfId="28573"/>
    <cellStyle name="Normal 7 6 5 3 3" xfId="14743"/>
    <cellStyle name="Normal 7 6 5 3 4" xfId="9486"/>
    <cellStyle name="Normal 7 6 5 3 5" xfId="23566"/>
    <cellStyle name="Normal 7 6 5 4" xfId="6383"/>
    <cellStyle name="Normal 7 6 5 4 2" xfId="15469"/>
    <cellStyle name="Normal 7 6 5 4 3" xfId="25473"/>
    <cellStyle name="Normal 7 6 5 5" xfId="10940"/>
    <cellStyle name="Normal 7 6 5 5 2" xfId="19767"/>
    <cellStyle name="Normal 7 6 5 5 3" xfId="30018"/>
    <cellStyle name="Normal 7 6 5 6" xfId="12386"/>
    <cellStyle name="Normal 7 6 5 6 2" xfId="24776"/>
    <cellStyle name="Normal 7 6 5 7" xfId="5684"/>
    <cellStyle name="Normal 7 6 5 8" xfId="20466"/>
    <cellStyle name="Normal 7 6 6" xfId="2361"/>
    <cellStyle name="Normal 7 6 6 2" xfId="16312"/>
    <cellStyle name="Normal 7 6 6 2 2" xfId="26356"/>
    <cellStyle name="Normal 7 6 6 3" xfId="12870"/>
    <cellStyle name="Normal 7 6 6 4" xfId="7269"/>
    <cellStyle name="Normal 7 6 6 5" xfId="21349"/>
    <cellStyle name="Normal 7 6 7" xfId="3780"/>
    <cellStyle name="Normal 7 6 7 2" xfId="17279"/>
    <cellStyle name="Normal 7 6 7 2 2" xfId="27530"/>
    <cellStyle name="Normal 7 6 7 3" xfId="13700"/>
    <cellStyle name="Normal 7 6 7 4" xfId="8443"/>
    <cellStyle name="Normal 7 6 7 5" xfId="22523"/>
    <cellStyle name="Normal 7 6 8" xfId="6004"/>
    <cellStyle name="Normal 7 6 8 2" xfId="15090"/>
    <cellStyle name="Normal 7 6 8 3" xfId="25094"/>
    <cellStyle name="Normal 7 6 9" xfId="9897"/>
    <cellStyle name="Normal 7 6 9 2" xfId="18724"/>
    <cellStyle name="Normal 7 6 9 3" xfId="28975"/>
    <cellStyle name="Normal 7 6_Degree data" xfId="2224"/>
    <cellStyle name="Normal 7 7" xfId="528"/>
    <cellStyle name="Normal 7 7 10" xfId="4919"/>
    <cellStyle name="Normal 7 7 11" xfId="890"/>
    <cellStyle name="Normal 7 7 12" xfId="20348"/>
    <cellStyle name="Normal 7 7 2" xfId="1252"/>
    <cellStyle name="Normal 7 7 2 2" xfId="2973"/>
    <cellStyle name="Normal 7 7 2 2 2" xfId="16511"/>
    <cellStyle name="Normal 7 7 2 2 2 2" xfId="26729"/>
    <cellStyle name="Normal 7 7 2 2 3" xfId="12933"/>
    <cellStyle name="Normal 7 7 2 2 4" xfId="7642"/>
    <cellStyle name="Normal 7 7 2 2 5" xfId="21722"/>
    <cellStyle name="Normal 7 7 2 3" xfId="4246"/>
    <cellStyle name="Normal 7 7 2 3 2" xfId="17891"/>
    <cellStyle name="Normal 7 7 2 3 2 2" xfId="28142"/>
    <cellStyle name="Normal 7 7 2 3 3" xfId="14312"/>
    <cellStyle name="Normal 7 7 2 3 4" xfId="9055"/>
    <cellStyle name="Normal 7 7 2 3 5" xfId="23135"/>
    <cellStyle name="Normal 7 7 2 4" xfId="6758"/>
    <cellStyle name="Normal 7 7 2 4 2" xfId="15842"/>
    <cellStyle name="Normal 7 7 2 4 3" xfId="25846"/>
    <cellStyle name="Normal 7 7 2 5" xfId="10509"/>
    <cellStyle name="Normal 7 7 2 5 2" xfId="19336"/>
    <cellStyle name="Normal 7 7 2 5 3" xfId="29587"/>
    <cellStyle name="Normal 7 7 2 6" xfId="11955"/>
    <cellStyle name="Normal 7 7 2 6 2" xfId="24328"/>
    <cellStyle name="Normal 7 7 2 7" xfId="5236"/>
    <cellStyle name="Normal 7 7 2 8" xfId="20839"/>
    <cellStyle name="Normal 7 7 3" xfId="1600"/>
    <cellStyle name="Normal 7 7 3 2" xfId="3321"/>
    <cellStyle name="Normal 7 7 3 2 2" xfId="16866"/>
    <cellStyle name="Normal 7 7 3 2 2 2" xfId="27085"/>
    <cellStyle name="Normal 7 7 3 2 3" xfId="13288"/>
    <cellStyle name="Normal 7 7 3 2 4" xfId="7998"/>
    <cellStyle name="Normal 7 7 3 2 5" xfId="22078"/>
    <cellStyle name="Normal 7 7 3 3" xfId="4594"/>
    <cellStyle name="Normal 7 7 3 3 2" xfId="18239"/>
    <cellStyle name="Normal 7 7 3 3 2 2" xfId="28490"/>
    <cellStyle name="Normal 7 7 3 3 3" xfId="14660"/>
    <cellStyle name="Normal 7 7 3 3 4" xfId="9403"/>
    <cellStyle name="Normal 7 7 3 3 5" xfId="23483"/>
    <cellStyle name="Normal 7 7 3 4" xfId="7114"/>
    <cellStyle name="Normal 7 7 3 4 2" xfId="16198"/>
    <cellStyle name="Normal 7 7 3 4 3" xfId="26202"/>
    <cellStyle name="Normal 7 7 3 5" xfId="10857"/>
    <cellStyle name="Normal 7 7 3 5 2" xfId="19684"/>
    <cellStyle name="Normal 7 7 3 5 3" xfId="29935"/>
    <cellStyle name="Normal 7 7 3 6" xfId="12303"/>
    <cellStyle name="Normal 7 7 3 6 2" xfId="24684"/>
    <cellStyle name="Normal 7 7 3 7" xfId="5592"/>
    <cellStyle name="Normal 7 7 3 8" xfId="21195"/>
    <cellStyle name="Normal 7 7 4" xfId="2068"/>
    <cellStyle name="Normal 7 7 4 2" xfId="3665"/>
    <cellStyle name="Normal 7 7 4 2 2" xfId="17219"/>
    <cellStyle name="Normal 7 7 4 2 2 2" xfId="27438"/>
    <cellStyle name="Normal 7 7 4 2 3" xfId="13640"/>
    <cellStyle name="Normal 7 7 4 2 4" xfId="8351"/>
    <cellStyle name="Normal 7 7 4 2 5" xfId="22431"/>
    <cellStyle name="Normal 7 7 4 3" xfId="4733"/>
    <cellStyle name="Normal 7 7 4 3 2" xfId="18583"/>
    <cellStyle name="Normal 7 7 4 3 2 2" xfId="28834"/>
    <cellStyle name="Normal 7 7 4 3 3" xfId="15004"/>
    <cellStyle name="Normal 7 7 4 3 4" xfId="9747"/>
    <cellStyle name="Normal 7 7 4 3 5" xfId="23827"/>
    <cellStyle name="Normal 7 7 4 4" xfId="6439"/>
    <cellStyle name="Normal 7 7 4 4 2" xfId="15525"/>
    <cellStyle name="Normal 7 7 4 4 3" xfId="25529"/>
    <cellStyle name="Normal 7 7 4 5" xfId="11201"/>
    <cellStyle name="Normal 7 7 4 5 2" xfId="20028"/>
    <cellStyle name="Normal 7 7 4 5 3" xfId="30279"/>
    <cellStyle name="Normal 7 7 4 6" xfId="12647"/>
    <cellStyle name="Normal 7 7 4 6 2" xfId="25037"/>
    <cellStyle name="Normal 7 7 4 7" xfId="5945"/>
    <cellStyle name="Normal 7 7 4 8" xfId="20522"/>
    <cellStyle name="Normal 7 7 5" xfId="2622"/>
    <cellStyle name="Normal 7 7 5 2" xfId="16368"/>
    <cellStyle name="Normal 7 7 5 2 2" xfId="26412"/>
    <cellStyle name="Normal 7 7 5 3" xfId="12750"/>
    <cellStyle name="Normal 7 7 5 4" xfId="7325"/>
    <cellStyle name="Normal 7 7 5 5" xfId="21405"/>
    <cellStyle name="Normal 7 7 6" xfId="3895"/>
    <cellStyle name="Normal 7 7 6 2" xfId="17540"/>
    <cellStyle name="Normal 7 7 6 2 2" xfId="27791"/>
    <cellStyle name="Normal 7 7 6 3" xfId="13961"/>
    <cellStyle name="Normal 7 7 6 4" xfId="8704"/>
    <cellStyle name="Normal 7 7 6 5" xfId="22784"/>
    <cellStyle name="Normal 7 7 7" xfId="6265"/>
    <cellStyle name="Normal 7 7 7 2" xfId="15351"/>
    <cellStyle name="Normal 7 7 7 3" xfId="25355"/>
    <cellStyle name="Normal 7 7 8" xfId="10158"/>
    <cellStyle name="Normal 7 7 8 2" xfId="18985"/>
    <cellStyle name="Normal 7 7 8 3" xfId="29236"/>
    <cellStyle name="Normal 7 7 9" xfId="11602"/>
    <cellStyle name="Normal 7 7 9 2" xfId="24011"/>
    <cellStyle name="Normal 7 7_Degree data" xfId="2226"/>
    <cellStyle name="Normal 7 8" xfId="364"/>
    <cellStyle name="Normal 7 8 10" xfId="727"/>
    <cellStyle name="Normal 7 8 11" xfId="20187"/>
    <cellStyle name="Normal 7 8 2" xfId="1253"/>
    <cellStyle name="Normal 7 8 2 2" xfId="2974"/>
    <cellStyle name="Normal 7 8 2 2 2" xfId="16867"/>
    <cellStyle name="Normal 7 8 2 2 2 2" xfId="27086"/>
    <cellStyle name="Normal 7 8 2 2 3" xfId="13289"/>
    <cellStyle name="Normal 7 8 2 2 4" xfId="7999"/>
    <cellStyle name="Normal 7 8 2 2 5" xfId="22079"/>
    <cellStyle name="Normal 7 8 2 3" xfId="4247"/>
    <cellStyle name="Normal 7 8 2 3 2" xfId="17892"/>
    <cellStyle name="Normal 7 8 2 3 2 2" xfId="28143"/>
    <cellStyle name="Normal 7 8 2 3 3" xfId="14313"/>
    <cellStyle name="Normal 7 8 2 3 4" xfId="9056"/>
    <cellStyle name="Normal 7 8 2 3 5" xfId="23136"/>
    <cellStyle name="Normal 7 8 2 4" xfId="7115"/>
    <cellStyle name="Normal 7 8 2 4 2" xfId="16199"/>
    <cellStyle name="Normal 7 8 2 4 3" xfId="26203"/>
    <cellStyle name="Normal 7 8 2 5" xfId="10510"/>
    <cellStyle name="Normal 7 8 2 5 2" xfId="19337"/>
    <cellStyle name="Normal 7 8 2 5 3" xfId="29588"/>
    <cellStyle name="Normal 7 8 2 6" xfId="11956"/>
    <cellStyle name="Normal 7 8 2 6 2" xfId="24685"/>
    <cellStyle name="Normal 7 8 2 7" xfId="5593"/>
    <cellStyle name="Normal 7 8 2 8" xfId="21196"/>
    <cellStyle name="Normal 7 8 3" xfId="1601"/>
    <cellStyle name="Normal 7 8 3 2" xfId="3322"/>
    <cellStyle name="Normal 7 8 3 2 2" xfId="17058"/>
    <cellStyle name="Normal 7 8 3 2 2 2" xfId="27277"/>
    <cellStyle name="Normal 7 8 3 2 3" xfId="13479"/>
    <cellStyle name="Normal 7 8 3 2 4" xfId="8190"/>
    <cellStyle name="Normal 7 8 3 2 5" xfId="22270"/>
    <cellStyle name="Normal 7 8 3 3" xfId="4595"/>
    <cellStyle name="Normal 7 8 3 3 2" xfId="18240"/>
    <cellStyle name="Normal 7 8 3 3 2 2" xfId="28491"/>
    <cellStyle name="Normal 7 8 3 3 3" xfId="14661"/>
    <cellStyle name="Normal 7 8 3 3 4" xfId="9404"/>
    <cellStyle name="Normal 7 8 3 3 5" xfId="23484"/>
    <cellStyle name="Normal 7 8 3 4" xfId="6597"/>
    <cellStyle name="Normal 7 8 3 4 2" xfId="15681"/>
    <cellStyle name="Normal 7 8 3 4 3" xfId="25685"/>
    <cellStyle name="Normal 7 8 3 5" xfId="10858"/>
    <cellStyle name="Normal 7 8 3 5 2" xfId="19685"/>
    <cellStyle name="Normal 7 8 3 5 3" xfId="29936"/>
    <cellStyle name="Normal 7 8 3 6" xfId="12304"/>
    <cellStyle name="Normal 7 8 3 6 2" xfId="24876"/>
    <cellStyle name="Normal 7 8 3 7" xfId="5784"/>
    <cellStyle name="Normal 7 8 3 8" xfId="20678"/>
    <cellStyle name="Normal 7 8 4" xfId="1904"/>
    <cellStyle name="Normal 7 8 4 2" xfId="3504"/>
    <cellStyle name="Normal 7 8 4 2 2" xfId="18422"/>
    <cellStyle name="Normal 7 8 4 2 2 2" xfId="28673"/>
    <cellStyle name="Normal 7 8 4 2 3" xfId="14843"/>
    <cellStyle name="Normal 7 8 4 2 4" xfId="9586"/>
    <cellStyle name="Normal 7 8 4 2 5" xfId="23666"/>
    <cellStyle name="Normal 7 8 4 3" xfId="11040"/>
    <cellStyle name="Normal 7 8 4 3 2" xfId="19867"/>
    <cellStyle name="Normal 7 8 4 3 3" xfId="30118"/>
    <cellStyle name="Normal 7 8 4 4" xfId="12486"/>
    <cellStyle name="Normal 7 8 4 4 2" xfId="26568"/>
    <cellStyle name="Normal 7 8 4 5" xfId="7481"/>
    <cellStyle name="Normal 7 8 4 6" xfId="21561"/>
    <cellStyle name="Normal 7 8 5" xfId="2461"/>
    <cellStyle name="Normal 7 8 5 2" xfId="17379"/>
    <cellStyle name="Normal 7 8 5 2 2" xfId="27630"/>
    <cellStyle name="Normal 7 8 5 3" xfId="13800"/>
    <cellStyle name="Normal 7 8 5 4" xfId="8543"/>
    <cellStyle name="Normal 7 8 5 5" xfId="22623"/>
    <cellStyle name="Normal 7 8 6" xfId="6104"/>
    <cellStyle name="Normal 7 8 6 2" xfId="15190"/>
    <cellStyle name="Normal 7 8 6 3" xfId="25194"/>
    <cellStyle name="Normal 7 8 7" xfId="9997"/>
    <cellStyle name="Normal 7 8 7 2" xfId="18824"/>
    <cellStyle name="Normal 7 8 7 3" xfId="29075"/>
    <cellStyle name="Normal 7 8 8" xfId="11441"/>
    <cellStyle name="Normal 7 8 8 2" xfId="24167"/>
    <cellStyle name="Normal 7 8 9" xfId="5075"/>
    <cellStyle name="Normal 7 8_Degree data" xfId="2227"/>
    <cellStyle name="Normal 7 9" xfId="211"/>
    <cellStyle name="Normal 7 9 10" xfId="581"/>
    <cellStyle name="Normal 7 9 11" xfId="20539"/>
    <cellStyle name="Normal 7 9 2" xfId="1254"/>
    <cellStyle name="Normal 7 9 2 2" xfId="2975"/>
    <cellStyle name="Normal 7 9 2 2 2" xfId="16868"/>
    <cellStyle name="Normal 7 9 2 2 2 2" xfId="27087"/>
    <cellStyle name="Normal 7 9 2 2 3" xfId="13290"/>
    <cellStyle name="Normal 7 9 2 2 4" xfId="8000"/>
    <cellStyle name="Normal 7 9 2 2 5" xfId="22080"/>
    <cellStyle name="Normal 7 9 2 3" xfId="4248"/>
    <cellStyle name="Normal 7 9 2 3 2" xfId="17893"/>
    <cellStyle name="Normal 7 9 2 3 2 2" xfId="28144"/>
    <cellStyle name="Normal 7 9 2 3 3" xfId="14314"/>
    <cellStyle name="Normal 7 9 2 3 4" xfId="9057"/>
    <cellStyle name="Normal 7 9 2 3 5" xfId="23137"/>
    <cellStyle name="Normal 7 9 2 4" xfId="7116"/>
    <cellStyle name="Normal 7 9 2 4 2" xfId="16200"/>
    <cellStyle name="Normal 7 9 2 4 3" xfId="26204"/>
    <cellStyle name="Normal 7 9 2 5" xfId="10511"/>
    <cellStyle name="Normal 7 9 2 5 2" xfId="19338"/>
    <cellStyle name="Normal 7 9 2 5 3" xfId="29589"/>
    <cellStyle name="Normal 7 9 2 6" xfId="11957"/>
    <cellStyle name="Normal 7 9 2 6 2" xfId="24686"/>
    <cellStyle name="Normal 7 9 2 7" xfId="5594"/>
    <cellStyle name="Normal 7 9 2 8" xfId="21197"/>
    <cellStyle name="Normal 7 9 3" xfId="1602"/>
    <cellStyle name="Normal 7 9 3 2" xfId="3323"/>
    <cellStyle name="Normal 7 9 3 2 2" xfId="16919"/>
    <cellStyle name="Normal 7 9 3 2 2 2" xfId="27138"/>
    <cellStyle name="Normal 7 9 3 2 3" xfId="13341"/>
    <cellStyle name="Normal 7 9 3 2 4" xfId="8051"/>
    <cellStyle name="Normal 7 9 3 2 5" xfId="22131"/>
    <cellStyle name="Normal 7 9 3 3" xfId="4596"/>
    <cellStyle name="Normal 7 9 3 3 2" xfId="18241"/>
    <cellStyle name="Normal 7 9 3 3 2 2" xfId="28492"/>
    <cellStyle name="Normal 7 9 3 3 3" xfId="14662"/>
    <cellStyle name="Normal 7 9 3 3 4" xfId="9405"/>
    <cellStyle name="Normal 7 9 3 3 5" xfId="23485"/>
    <cellStyle name="Normal 7 9 3 4" xfId="7158"/>
    <cellStyle name="Normal 7 9 3 4 2" xfId="16241"/>
    <cellStyle name="Normal 7 9 3 4 3" xfId="26245"/>
    <cellStyle name="Normal 7 9 3 5" xfId="10859"/>
    <cellStyle name="Normal 7 9 3 5 2" xfId="19686"/>
    <cellStyle name="Normal 7 9 3 5 3" xfId="29937"/>
    <cellStyle name="Normal 7 9 3 6" xfId="12305"/>
    <cellStyle name="Normal 7 9 3 6 2" xfId="24737"/>
    <cellStyle name="Normal 7 9 3 7" xfId="5645"/>
    <cellStyle name="Normal 7 9 3 8" xfId="21238"/>
    <cellStyle name="Normal 7 9 4" xfId="1751"/>
    <cellStyle name="Normal 7 9 4 2" xfId="3365"/>
    <cellStyle name="Normal 7 9 4 2 2" xfId="18283"/>
    <cellStyle name="Normal 7 9 4 2 2 2" xfId="28534"/>
    <cellStyle name="Normal 7 9 4 2 3" xfId="14704"/>
    <cellStyle name="Normal 7 9 4 2 4" xfId="9447"/>
    <cellStyle name="Normal 7 9 4 2 5" xfId="23527"/>
    <cellStyle name="Normal 7 9 4 3" xfId="10901"/>
    <cellStyle name="Normal 7 9 4 3 2" xfId="19728"/>
    <cellStyle name="Normal 7 9 4 3 3" xfId="29979"/>
    <cellStyle name="Normal 7 9 4 4" xfId="12347"/>
    <cellStyle name="Normal 7 9 4 4 2" xfId="26429"/>
    <cellStyle name="Normal 7 9 4 5" xfId="7342"/>
    <cellStyle name="Normal 7 9 4 6" xfId="21422"/>
    <cellStyle name="Normal 7 9 5" xfId="2322"/>
    <cellStyle name="Normal 7 9 5 2" xfId="17238"/>
    <cellStyle name="Normal 7 9 5 2 2" xfId="27489"/>
    <cellStyle name="Normal 7 9 5 3" xfId="13659"/>
    <cellStyle name="Normal 7 9 5 4" xfId="8402"/>
    <cellStyle name="Normal 7 9 5 5" xfId="22482"/>
    <cellStyle name="Normal 7 9 6" xfId="6458"/>
    <cellStyle name="Normal 7 9 6 2" xfId="15542"/>
    <cellStyle name="Normal 7 9 6 3" xfId="25546"/>
    <cellStyle name="Normal 7 9 7" xfId="9858"/>
    <cellStyle name="Normal 7 9 7 2" xfId="18685"/>
    <cellStyle name="Normal 7 9 7 3" xfId="28936"/>
    <cellStyle name="Normal 7 9 8" xfId="11302"/>
    <cellStyle name="Normal 7 9 8 2" xfId="24028"/>
    <cellStyle name="Normal 7 9 9" xfId="4936"/>
    <cellStyle name="Normal 7 9_Degree data" xfId="2228"/>
    <cellStyle name="Normal 7_Degree data" xfId="2195"/>
    <cellStyle name="Normal 70" xfId="538"/>
    <cellStyle name="Normal 70 2" xfId="3682"/>
    <cellStyle name="Normal 70 2 2" xfId="3757"/>
    <cellStyle name="Normal 70 2 2 2" xfId="16869"/>
    <cellStyle name="Normal 70 2 2 2 2" xfId="27088"/>
    <cellStyle name="Normal 70 2 2 3" xfId="13291"/>
    <cellStyle name="Normal 70 2 2 4" xfId="8001"/>
    <cellStyle name="Normal 70 2 2 5" xfId="22081"/>
    <cellStyle name="Normal 70 2 3" xfId="4748"/>
    <cellStyle name="Normal 70 2 3 2" xfId="18598"/>
    <cellStyle name="Normal 70 2 3 2 2" xfId="28849"/>
    <cellStyle name="Normal 70 2 3 3" xfId="15019"/>
    <cellStyle name="Normal 70 2 3 4" xfId="9762"/>
    <cellStyle name="Normal 70 2 3 5" xfId="23842"/>
    <cellStyle name="Normal 70 2 4" xfId="7117"/>
    <cellStyle name="Normal 70 2 4 2" xfId="16201"/>
    <cellStyle name="Normal 70 2 4 3" xfId="26205"/>
    <cellStyle name="Normal 70 2 5" xfId="15031"/>
    <cellStyle name="Normal 70 2 5 2" xfId="24687"/>
    <cellStyle name="Normal 70 2 6" xfId="12841"/>
    <cellStyle name="Normal 70 2 7" xfId="5595"/>
    <cellStyle name="Normal 70 2 8" xfId="21198"/>
    <cellStyle name="Normal 70 3" xfId="6446"/>
    <cellStyle name="Normal 70 4" xfId="3698"/>
    <cellStyle name="Normal 70 4 2" xfId="30288"/>
    <cellStyle name="Normal 71" xfId="85"/>
    <cellStyle name="Normal 72" xfId="86"/>
    <cellStyle name="Normal 73" xfId="3701"/>
    <cellStyle name="Normal 73 2" xfId="3720"/>
    <cellStyle name="Normal 73 2 2" xfId="3758"/>
    <cellStyle name="Normal 73 2 2 2" xfId="16870"/>
    <cellStyle name="Normal 73 2 2 2 2" xfId="27089"/>
    <cellStyle name="Normal 73 2 2 3" xfId="13292"/>
    <cellStyle name="Normal 73 2 2 4" xfId="8002"/>
    <cellStyle name="Normal 73 2 2 5" xfId="22082"/>
    <cellStyle name="Normal 73 2 3" xfId="4746"/>
    <cellStyle name="Normal 73 2 3 2" xfId="18596"/>
    <cellStyle name="Normal 73 2 3 2 2" xfId="28847"/>
    <cellStyle name="Normal 73 2 3 3" xfId="15017"/>
    <cellStyle name="Normal 73 2 3 4" xfId="9760"/>
    <cellStyle name="Normal 73 2 3 5" xfId="23840"/>
    <cellStyle name="Normal 73 2 4" xfId="7118"/>
    <cellStyle name="Normal 73 2 4 2" xfId="16202"/>
    <cellStyle name="Normal 73 2 4 3" xfId="26206"/>
    <cellStyle name="Normal 73 2 5" xfId="15032"/>
    <cellStyle name="Normal 73 2 5 2" xfId="24688"/>
    <cellStyle name="Normal 73 2 6" xfId="12780"/>
    <cellStyle name="Normal 73 2 7" xfId="5596"/>
    <cellStyle name="Normal 73 2 8" xfId="21199"/>
    <cellStyle name="Normal 73 3" xfId="6447"/>
    <cellStyle name="Normal 74" xfId="3678"/>
    <cellStyle name="Normal 74 2" xfId="3759"/>
    <cellStyle name="Normal 74 2 2" xfId="16871"/>
    <cellStyle name="Normal 74 2 2 2" xfId="27090"/>
    <cellStyle name="Normal 74 2 3" xfId="13293"/>
    <cellStyle name="Normal 74 2 4" xfId="8003"/>
    <cellStyle name="Normal 74 2 5" xfId="22083"/>
    <cellStyle name="Normal 74 3" xfId="4744"/>
    <cellStyle name="Normal 74 3 2" xfId="18595"/>
    <cellStyle name="Normal 74 3 2 2" xfId="28846"/>
    <cellStyle name="Normal 74 3 3" xfId="15016"/>
    <cellStyle name="Normal 74 3 4" xfId="9759"/>
    <cellStyle name="Normal 74 3 5" xfId="23839"/>
    <cellStyle name="Normal 74 4" xfId="7119"/>
    <cellStyle name="Normal 74 4 2" xfId="16203"/>
    <cellStyle name="Normal 74 4 3" xfId="26207"/>
    <cellStyle name="Normal 74 5" xfId="15033"/>
    <cellStyle name="Normal 74 5 2" xfId="24689"/>
    <cellStyle name="Normal 74 6" xfId="12715"/>
    <cellStyle name="Normal 74 7" xfId="5597"/>
    <cellStyle name="Normal 74 8" xfId="21200"/>
    <cellStyle name="Normal 75" xfId="3703"/>
    <cellStyle name="Normal 75 2" xfId="3760"/>
    <cellStyle name="Normal 75 2 2" xfId="16872"/>
    <cellStyle name="Normal 75 2 2 2" xfId="27091"/>
    <cellStyle name="Normal 75 2 3" xfId="13294"/>
    <cellStyle name="Normal 75 2 4" xfId="8004"/>
    <cellStyle name="Normal 75 2 5" xfId="22084"/>
    <cellStyle name="Normal 75 3" xfId="4741"/>
    <cellStyle name="Normal 75 3 2" xfId="18592"/>
    <cellStyle name="Normal 75 3 2 2" xfId="28843"/>
    <cellStyle name="Normal 75 3 3" xfId="15013"/>
    <cellStyle name="Normal 75 3 4" xfId="9756"/>
    <cellStyle name="Normal 75 3 5" xfId="23836"/>
    <cellStyle name="Normal 75 4" xfId="7120"/>
    <cellStyle name="Normal 75 4 2" xfId="16204"/>
    <cellStyle name="Normal 75 4 3" xfId="26208"/>
    <cellStyle name="Normal 75 5" xfId="15034"/>
    <cellStyle name="Normal 75 5 2" xfId="24690"/>
    <cellStyle name="Normal 75 6" xfId="12676"/>
    <cellStyle name="Normal 75 7" xfId="5598"/>
    <cellStyle name="Normal 75 8" xfId="21201"/>
    <cellStyle name="Normal 75 9 2" xfId="30295"/>
    <cellStyle name="Normal 76" xfId="3689"/>
    <cellStyle name="Normal 76 2" xfId="3761"/>
    <cellStyle name="Normal 76 2 2" xfId="16873"/>
    <cellStyle name="Normal 76 2 2 2" xfId="27092"/>
    <cellStyle name="Normal 76 2 3" xfId="13295"/>
    <cellStyle name="Normal 76 2 4" xfId="8005"/>
    <cellStyle name="Normal 76 2 5" xfId="22085"/>
    <cellStyle name="Normal 76 3" xfId="4740"/>
    <cellStyle name="Normal 76 3 2" xfId="18591"/>
    <cellStyle name="Normal 76 3 2 2" xfId="28842"/>
    <cellStyle name="Normal 76 3 3" xfId="15012"/>
    <cellStyle name="Normal 76 3 4" xfId="9755"/>
    <cellStyle name="Normal 76 3 5" xfId="23835"/>
    <cellStyle name="Normal 76 4" xfId="7121"/>
    <cellStyle name="Normal 76 4 2" xfId="16205"/>
    <cellStyle name="Normal 76 4 3" xfId="26209"/>
    <cellStyle name="Normal 76 5" xfId="15035"/>
    <cellStyle name="Normal 76 5 2" xfId="24691"/>
    <cellStyle name="Normal 76 6" xfId="12871"/>
    <cellStyle name="Normal 76 7" xfId="5599"/>
    <cellStyle name="Normal 76 8" xfId="21202"/>
    <cellStyle name="Normal 77" xfId="2266"/>
    <cellStyle name="Normal 77 2" xfId="3752"/>
    <cellStyle name="Normal 77 2 2" xfId="16519"/>
    <cellStyle name="Normal 77 2 2 2" xfId="26737"/>
    <cellStyle name="Normal 77 2 3" xfId="12941"/>
    <cellStyle name="Normal 77 2 4" xfId="7650"/>
    <cellStyle name="Normal 77 2 5" xfId="21730"/>
    <cellStyle name="Normal 77 3" xfId="4749"/>
    <cellStyle name="Normal 77 3 2" xfId="18599"/>
    <cellStyle name="Normal 77 3 2 2" xfId="28850"/>
    <cellStyle name="Normal 77 3 3" xfId="15020"/>
    <cellStyle name="Normal 77 3 4" xfId="9763"/>
    <cellStyle name="Normal 77 3 5" xfId="23843"/>
    <cellStyle name="Normal 77 4" xfId="6766"/>
    <cellStyle name="Normal 77 4 2" xfId="15850"/>
    <cellStyle name="Normal 77 4 3" xfId="25854"/>
    <cellStyle name="Normal 77 5" xfId="15027"/>
    <cellStyle name="Normal 77 5 2" xfId="24336"/>
    <cellStyle name="Normal 77 6" xfId="12842"/>
    <cellStyle name="Normal 77 7" xfId="5244"/>
    <cellStyle name="Normal 77 8" xfId="20847"/>
    <cellStyle name="Normal 77 9 2" xfId="30290"/>
    <cellStyle name="Normal 78" xfId="2242"/>
    <cellStyle name="Normal 78 2" xfId="3762"/>
    <cellStyle name="Normal 78 2 2" xfId="16874"/>
    <cellStyle name="Normal 78 2 2 2" xfId="27093"/>
    <cellStyle name="Normal 78 2 3" xfId="13296"/>
    <cellStyle name="Normal 78 2 4" xfId="8006"/>
    <cellStyle name="Normal 78 2 5" xfId="22086"/>
    <cellStyle name="Normal 78 3" xfId="3775"/>
    <cellStyle name="Normal 78 3 2" xfId="17274"/>
    <cellStyle name="Normal 78 3 2 2" xfId="27525"/>
    <cellStyle name="Normal 78 3 3" xfId="13695"/>
    <cellStyle name="Normal 78 3 4" xfId="8438"/>
    <cellStyle name="Normal 78 3 5" xfId="22518"/>
    <cellStyle name="Normal 78 4" xfId="7122"/>
    <cellStyle name="Normal 78 4 2" xfId="16206"/>
    <cellStyle name="Normal 78 4 3" xfId="26210"/>
    <cellStyle name="Normal 78 5" xfId="15036"/>
    <cellStyle name="Normal 78 5 2" xfId="24692"/>
    <cellStyle name="Normal 78 6" xfId="12884"/>
    <cellStyle name="Normal 78 7" xfId="5600"/>
    <cellStyle name="Normal 78 8" xfId="21203"/>
    <cellStyle name="Normal 78 9 2" xfId="30291"/>
    <cellStyle name="Normal 79" xfId="3742"/>
    <cellStyle name="Normal 79 2" xfId="3753"/>
    <cellStyle name="Normal 79 2 2" xfId="16520"/>
    <cellStyle name="Normal 79 2 2 2" xfId="26738"/>
    <cellStyle name="Normal 79 2 3" xfId="12942"/>
    <cellStyle name="Normal 79 2 4" xfId="7651"/>
    <cellStyle name="Normal 79 2 5" xfId="21731"/>
    <cellStyle name="Normal 79 3" xfId="4747"/>
    <cellStyle name="Normal 79 3 2" xfId="18597"/>
    <cellStyle name="Normal 79 3 2 2" xfId="28848"/>
    <cellStyle name="Normal 79 3 3" xfId="15018"/>
    <cellStyle name="Normal 79 3 4" xfId="9761"/>
    <cellStyle name="Normal 79 3 5" xfId="23841"/>
    <cellStyle name="Normal 79 4" xfId="6767"/>
    <cellStyle name="Normal 79 4 2" xfId="15851"/>
    <cellStyle name="Normal 79 4 3" xfId="25855"/>
    <cellStyle name="Normal 79 5" xfId="15028"/>
    <cellStyle name="Normal 79 5 2" xfId="24337"/>
    <cellStyle name="Normal 79 6" xfId="12781"/>
    <cellStyle name="Normal 79 7" xfId="5245"/>
    <cellStyle name="Normal 79 8" xfId="20848"/>
    <cellStyle name="Normal 79 9 2" xfId="30292"/>
    <cellStyle name="Normal 8" xfId="67"/>
    <cellStyle name="Normal 8 2" xfId="169"/>
    <cellStyle name="Normal 8 3" xfId="160"/>
    <cellStyle name="Normal 80" xfId="3714"/>
    <cellStyle name="Normal 80 2" xfId="3754"/>
    <cellStyle name="Normal 80 2 2" xfId="16521"/>
    <cellStyle name="Normal 80 2 2 2" xfId="26739"/>
    <cellStyle name="Normal 80 2 3" xfId="12943"/>
    <cellStyle name="Normal 80 2 4" xfId="7652"/>
    <cellStyle name="Normal 80 2 5" xfId="21732"/>
    <cellStyle name="Normal 80 3" xfId="4743"/>
    <cellStyle name="Normal 80 3 2" xfId="18594"/>
    <cellStyle name="Normal 80 3 2 2" xfId="28845"/>
    <cellStyle name="Normal 80 3 3" xfId="15015"/>
    <cellStyle name="Normal 80 3 4" xfId="9758"/>
    <cellStyle name="Normal 80 3 5" xfId="23838"/>
    <cellStyle name="Normal 80 4" xfId="6768"/>
    <cellStyle name="Normal 80 4 2" xfId="15852"/>
    <cellStyle name="Normal 80 4 3" xfId="25856"/>
    <cellStyle name="Normal 80 5" xfId="15029"/>
    <cellStyle name="Normal 80 5 2" xfId="24338"/>
    <cellStyle name="Normal 80 6" xfId="12847"/>
    <cellStyle name="Normal 80 7" xfId="5246"/>
    <cellStyle name="Normal 80 8" xfId="20849"/>
    <cellStyle name="Normal 80 9 2" xfId="30293"/>
    <cellStyle name="Normal 81" xfId="3718"/>
    <cellStyle name="Normal 81 2" xfId="3763"/>
    <cellStyle name="Normal 81 2 2" xfId="16875"/>
    <cellStyle name="Normal 81 2 2 2" xfId="27094"/>
    <cellStyle name="Normal 81 2 3" xfId="13297"/>
    <cellStyle name="Normal 81 2 4" xfId="8007"/>
    <cellStyle name="Normal 81 2 5" xfId="22087"/>
    <cellStyle name="Normal 81 3" xfId="3769"/>
    <cellStyle name="Normal 81 3 2" xfId="17227"/>
    <cellStyle name="Normal 81 3 2 2" xfId="27453"/>
    <cellStyle name="Normal 81 3 3" xfId="13648"/>
    <cellStyle name="Normal 81 3 4" xfId="8366"/>
    <cellStyle name="Normal 81 3 5" xfId="22446"/>
    <cellStyle name="Normal 81 4" xfId="7123"/>
    <cellStyle name="Normal 81 4 2" xfId="16207"/>
    <cellStyle name="Normal 81 4 3" xfId="26211"/>
    <cellStyle name="Normal 81 5" xfId="15037"/>
    <cellStyle name="Normal 81 5 2" xfId="24693"/>
    <cellStyle name="Normal 81 6" xfId="12840"/>
    <cellStyle name="Normal 81 7" xfId="5601"/>
    <cellStyle name="Normal 81 8" xfId="21204"/>
    <cellStyle name="Normal 82" xfId="3702"/>
    <cellStyle name="Normal 82 2" xfId="3764"/>
    <cellStyle name="Normal 82 2 2" xfId="16876"/>
    <cellStyle name="Normal 82 2 2 2" xfId="27095"/>
    <cellStyle name="Normal 82 2 3" xfId="13298"/>
    <cellStyle name="Normal 82 2 4" xfId="8008"/>
    <cellStyle name="Normal 82 2 5" xfId="22088"/>
    <cellStyle name="Normal 82 3" xfId="4750"/>
    <cellStyle name="Normal 82 3 2" xfId="18600"/>
    <cellStyle name="Normal 82 3 2 2" xfId="28851"/>
    <cellStyle name="Normal 82 3 3" xfId="15021"/>
    <cellStyle name="Normal 82 3 4" xfId="9764"/>
    <cellStyle name="Normal 82 3 5" xfId="23844"/>
    <cellStyle name="Normal 82 4" xfId="7124"/>
    <cellStyle name="Normal 82 4 2" xfId="16208"/>
    <cellStyle name="Normal 82 4 3" xfId="26212"/>
    <cellStyle name="Normal 82 5" xfId="15038"/>
    <cellStyle name="Normal 82 5 2" xfId="24694"/>
    <cellStyle name="Normal 82 6" xfId="12779"/>
    <cellStyle name="Normal 82 7" xfId="5602"/>
    <cellStyle name="Normal 82 8" xfId="21205"/>
    <cellStyle name="Normal 82 9 2" xfId="30294"/>
    <cellStyle name="Normal 83" xfId="87"/>
    <cellStyle name="Normal 84" xfId="88"/>
    <cellStyle name="Normal 85" xfId="3683"/>
    <cellStyle name="Normal 85 2" xfId="3755"/>
    <cellStyle name="Normal 85 2 2" xfId="16522"/>
    <cellStyle name="Normal 85 2 2 2" xfId="26740"/>
    <cellStyle name="Normal 85 2 3" xfId="12944"/>
    <cellStyle name="Normal 85 2 4" xfId="7653"/>
    <cellStyle name="Normal 85 2 5" xfId="21733"/>
    <cellStyle name="Normal 85 3" xfId="4742"/>
    <cellStyle name="Normal 85 3 2" xfId="18593"/>
    <cellStyle name="Normal 85 3 2 2" xfId="28844"/>
    <cellStyle name="Normal 85 3 3" xfId="15014"/>
    <cellStyle name="Normal 85 3 4" xfId="9757"/>
    <cellStyle name="Normal 85 3 5" xfId="23837"/>
    <cellStyle name="Normal 85 4" xfId="6769"/>
    <cellStyle name="Normal 85 4 2" xfId="15853"/>
    <cellStyle name="Normal 85 4 3" xfId="25857"/>
    <cellStyle name="Normal 85 5" xfId="15030"/>
    <cellStyle name="Normal 85 5 2" xfId="24339"/>
    <cellStyle name="Normal 85 6" xfId="12908"/>
    <cellStyle name="Normal 85 7" xfId="5247"/>
    <cellStyle name="Normal 85 8" xfId="20850"/>
    <cellStyle name="Normal 85 9 2" xfId="30297"/>
    <cellStyle name="Normal 86" xfId="89"/>
    <cellStyle name="Normal 87" xfId="3713"/>
    <cellStyle name="Normal 87 2" xfId="3751"/>
    <cellStyle name="Normal 87 2 2" xfId="16518"/>
    <cellStyle name="Normal 87 2 2 2" xfId="26736"/>
    <cellStyle name="Normal 87 2 3" xfId="12940"/>
    <cellStyle name="Normal 87 2 4" xfId="7649"/>
    <cellStyle name="Normal 87 2 5" xfId="21729"/>
    <cellStyle name="Normal 87 3" xfId="4751"/>
    <cellStyle name="Normal 87 3 2" xfId="18601"/>
    <cellStyle name="Normal 87 3 2 2" xfId="28852"/>
    <cellStyle name="Normal 87 3 3" xfId="15022"/>
    <cellStyle name="Normal 87 3 4" xfId="9765"/>
    <cellStyle name="Normal 87 3 5" xfId="23845"/>
    <cellStyle name="Normal 87 4" xfId="6765"/>
    <cellStyle name="Normal 87 4 2" xfId="15849"/>
    <cellStyle name="Normal 87 4 3" xfId="25853"/>
    <cellStyle name="Normal 87 5" xfId="15026"/>
    <cellStyle name="Normal 87 5 2" xfId="24335"/>
    <cellStyle name="Normal 87 6" xfId="12867"/>
    <cellStyle name="Normal 87 7" xfId="5243"/>
    <cellStyle name="Normal 87 8" xfId="20846"/>
    <cellStyle name="Normal 87 9 2" xfId="30298"/>
    <cellStyle name="Normal 88" xfId="3766"/>
    <cellStyle name="Normal 89" xfId="3768"/>
    <cellStyle name="Normal 9" xfId="161"/>
    <cellStyle name="Normal 9 2" xfId="534"/>
    <cellStyle name="Normal 9 2 10" xfId="4923"/>
    <cellStyle name="Normal 9 2 11" xfId="895"/>
    <cellStyle name="Normal 9 2 12" xfId="20352"/>
    <cellStyle name="Normal 9 2 2" xfId="1255"/>
    <cellStyle name="Normal 9 2 2 2" xfId="2976"/>
    <cellStyle name="Normal 9 2 2 2 2" xfId="16515"/>
    <cellStyle name="Normal 9 2 2 2 2 2" xfId="26733"/>
    <cellStyle name="Normal 9 2 2 2 3" xfId="12937"/>
    <cellStyle name="Normal 9 2 2 2 4" xfId="7646"/>
    <cellStyle name="Normal 9 2 2 2 5" xfId="21726"/>
    <cellStyle name="Normal 9 2 2 3" xfId="4249"/>
    <cellStyle name="Normal 9 2 2 3 2" xfId="17894"/>
    <cellStyle name="Normal 9 2 2 3 2 2" xfId="28145"/>
    <cellStyle name="Normal 9 2 2 3 3" xfId="14315"/>
    <cellStyle name="Normal 9 2 2 3 4" xfId="9058"/>
    <cellStyle name="Normal 9 2 2 3 5" xfId="23138"/>
    <cellStyle name="Normal 9 2 2 4" xfId="6762"/>
    <cellStyle name="Normal 9 2 2 4 2" xfId="15846"/>
    <cellStyle name="Normal 9 2 2 4 3" xfId="25850"/>
    <cellStyle name="Normal 9 2 2 5" xfId="10512"/>
    <cellStyle name="Normal 9 2 2 5 2" xfId="19339"/>
    <cellStyle name="Normal 9 2 2 5 3" xfId="29590"/>
    <cellStyle name="Normal 9 2 2 6" xfId="11958"/>
    <cellStyle name="Normal 9 2 2 6 2" xfId="24332"/>
    <cellStyle name="Normal 9 2 2 7" xfId="5240"/>
    <cellStyle name="Normal 9 2 2 8" xfId="20843"/>
    <cellStyle name="Normal 9 2 3" xfId="1603"/>
    <cellStyle name="Normal 9 2 3 2" xfId="3324"/>
    <cellStyle name="Normal 9 2 3 2 2" xfId="16877"/>
    <cellStyle name="Normal 9 2 3 2 2 2" xfId="27096"/>
    <cellStyle name="Normal 9 2 3 2 3" xfId="13299"/>
    <cellStyle name="Normal 9 2 3 2 4" xfId="8009"/>
    <cellStyle name="Normal 9 2 3 2 5" xfId="22089"/>
    <cellStyle name="Normal 9 2 3 3" xfId="4597"/>
    <cellStyle name="Normal 9 2 3 3 2" xfId="18242"/>
    <cellStyle name="Normal 9 2 3 3 2 2" xfId="28493"/>
    <cellStyle name="Normal 9 2 3 3 3" xfId="14663"/>
    <cellStyle name="Normal 9 2 3 3 4" xfId="9406"/>
    <cellStyle name="Normal 9 2 3 3 5" xfId="23486"/>
    <cellStyle name="Normal 9 2 3 4" xfId="7125"/>
    <cellStyle name="Normal 9 2 3 4 2" xfId="16209"/>
    <cellStyle name="Normal 9 2 3 4 3" xfId="26213"/>
    <cellStyle name="Normal 9 2 3 5" xfId="10860"/>
    <cellStyle name="Normal 9 2 3 5 2" xfId="19687"/>
    <cellStyle name="Normal 9 2 3 5 3" xfId="29938"/>
    <cellStyle name="Normal 9 2 3 6" xfId="12306"/>
    <cellStyle name="Normal 9 2 3 6 2" xfId="24695"/>
    <cellStyle name="Normal 9 2 3 7" xfId="5603"/>
    <cellStyle name="Normal 9 2 3 8" xfId="21206"/>
    <cellStyle name="Normal 9 2 4" xfId="2074"/>
    <cellStyle name="Normal 9 2 4 2" xfId="3669"/>
    <cellStyle name="Normal 9 2 4 2 2" xfId="17223"/>
    <cellStyle name="Normal 9 2 4 2 2 2" xfId="27442"/>
    <cellStyle name="Normal 9 2 4 2 3" xfId="13644"/>
    <cellStyle name="Normal 9 2 4 2 4" xfId="8355"/>
    <cellStyle name="Normal 9 2 4 2 5" xfId="22435"/>
    <cellStyle name="Normal 9 2 4 3" xfId="4737"/>
    <cellStyle name="Normal 9 2 4 3 2" xfId="18587"/>
    <cellStyle name="Normal 9 2 4 3 2 2" xfId="28838"/>
    <cellStyle name="Normal 9 2 4 3 3" xfId="15008"/>
    <cellStyle name="Normal 9 2 4 3 4" xfId="9751"/>
    <cellStyle name="Normal 9 2 4 3 5" xfId="23831"/>
    <cellStyle name="Normal 9 2 4 4" xfId="6443"/>
    <cellStyle name="Normal 9 2 4 4 2" xfId="15529"/>
    <cellStyle name="Normal 9 2 4 4 3" xfId="25533"/>
    <cellStyle name="Normal 9 2 4 5" xfId="11205"/>
    <cellStyle name="Normal 9 2 4 5 2" xfId="20032"/>
    <cellStyle name="Normal 9 2 4 5 3" xfId="30283"/>
    <cellStyle name="Normal 9 2 4 6" xfId="12651"/>
    <cellStyle name="Normal 9 2 4 6 2" xfId="25041"/>
    <cellStyle name="Normal 9 2 4 7" xfId="5949"/>
    <cellStyle name="Normal 9 2 4 8" xfId="20526"/>
    <cellStyle name="Normal 9 2 5" xfId="2626"/>
    <cellStyle name="Normal 9 2 5 2" xfId="16372"/>
    <cellStyle name="Normal 9 2 5 2 2" xfId="26416"/>
    <cellStyle name="Normal 9 2 5 3" xfId="12697"/>
    <cellStyle name="Normal 9 2 5 4" xfId="7329"/>
    <cellStyle name="Normal 9 2 5 5" xfId="21409"/>
    <cellStyle name="Normal 9 2 6" xfId="3899"/>
    <cellStyle name="Normal 9 2 6 2" xfId="17544"/>
    <cellStyle name="Normal 9 2 6 2 2" xfId="27795"/>
    <cellStyle name="Normal 9 2 6 3" xfId="13965"/>
    <cellStyle name="Normal 9 2 6 4" xfId="8708"/>
    <cellStyle name="Normal 9 2 6 5" xfId="22788"/>
    <cellStyle name="Normal 9 2 7" xfId="6269"/>
    <cellStyle name="Normal 9 2 7 2" xfId="15355"/>
    <cellStyle name="Normal 9 2 7 3" xfId="25359"/>
    <cellStyle name="Normal 9 2 8" xfId="10162"/>
    <cellStyle name="Normal 9 2 8 2" xfId="18989"/>
    <cellStyle name="Normal 9 2 8 3" xfId="29240"/>
    <cellStyle name="Normal 9 2 9" xfId="11606"/>
    <cellStyle name="Normal 9 2 9 2" xfId="24015"/>
    <cellStyle name="Normal 9 2_Degree data" xfId="2229"/>
    <cellStyle name="Normal 90" xfId="4214"/>
    <cellStyle name="Normal 91" xfId="4745"/>
    <cellStyle name="Normal 92" xfId="5953"/>
    <cellStyle name="Normal 93" xfId="7127"/>
    <cellStyle name="Normal 93 2" xfId="30296"/>
    <cellStyle name="Normal 94" xfId="9767"/>
    <cellStyle name="Normal 95" xfId="9766"/>
    <cellStyle name="Normal 95 2" xfId="30300"/>
    <cellStyle name="Normal 96" xfId="9771"/>
    <cellStyle name="Normal 96 2" xfId="30299"/>
    <cellStyle name="Normal 97" xfId="9772"/>
    <cellStyle name="Normal 98" xfId="90"/>
    <cellStyle name="Normal 99" xfId="9774"/>
    <cellStyle name="Normal 99 2" xfId="30301"/>
    <cellStyle name="Normal_03TTA09mastersurvey" xfId="38"/>
    <cellStyle name="Normal_Degree02 Form 2" xfId="47"/>
    <cellStyle name="Normal_Degree02 Form 3" xfId="30335"/>
    <cellStyle name="Normal_Degrees02 Form 2" xfId="30339"/>
    <cellStyle name="Normal_Degrees02 Form 3" xfId="30338"/>
    <cellStyle name="Normal_Funding02 Form" xfId="30351"/>
    <cellStyle name="Normal_SCH&amp;FTE02 Form" xfId="30336"/>
    <cellStyle name="Normal_StProg01B 2" xfId="30350"/>
    <cellStyle name="Normal_StProg02 Form" xfId="30337"/>
    <cellStyle name="Note" xfId="39" builtinId="10" customBuiltin="1"/>
    <cellStyle name="Note 2" xfId="3729"/>
    <cellStyle name="Note 2 10" xfId="21207"/>
    <cellStyle name="Note 2 2" xfId="3686"/>
    <cellStyle name="Note 2 3" xfId="3709"/>
    <cellStyle name="Note 2 4" xfId="3765"/>
    <cellStyle name="Note 2 4 2" xfId="16878"/>
    <cellStyle name="Note 2 4 2 2" xfId="27097"/>
    <cellStyle name="Note 2 4 3" xfId="13300"/>
    <cellStyle name="Note 2 4 4" xfId="8010"/>
    <cellStyle name="Note 2 4 5" xfId="22090"/>
    <cellStyle name="Note 2 5" xfId="3774"/>
    <cellStyle name="Note 2 5 2" xfId="17273"/>
    <cellStyle name="Note 2 5 2 2" xfId="27524"/>
    <cellStyle name="Note 2 5 3" xfId="13694"/>
    <cellStyle name="Note 2 5 4" xfId="8437"/>
    <cellStyle name="Note 2 5 5" xfId="22517"/>
    <cellStyle name="Note 2 6" xfId="7126"/>
    <cellStyle name="Note 2 6 2" xfId="16210"/>
    <cellStyle name="Note 2 6 3" xfId="26214"/>
    <cellStyle name="Note 2 7" xfId="15039"/>
    <cellStyle name="Note 2 7 2" xfId="24696"/>
    <cellStyle name="Note 2 8" xfId="12902"/>
    <cellStyle name="Note 2 9" xfId="5604"/>
    <cellStyle name="Note 3" xfId="3725"/>
    <cellStyle name="Note 4" xfId="3692"/>
    <cellStyle name="Output" xfId="40" builtinId="21" customBuiltin="1"/>
    <cellStyle name="Output 2" xfId="3741"/>
    <cellStyle name="Output 3" xfId="3693"/>
    <cellStyle name="Percent" xfId="41" builtinId="5"/>
    <cellStyle name="Percent 2" xfId="60"/>
    <cellStyle name="Percent 2 2" xfId="166"/>
    <cellStyle name="Percent 2 2 2" xfId="251"/>
    <cellStyle name="Percent 2 2 3" xfId="236"/>
    <cellStyle name="Percent 2 3" xfId="128"/>
    <cellStyle name="Percent 2 3 2" xfId="3688"/>
    <cellStyle name="Percent 3" xfId="61"/>
    <cellStyle name="Percent 4" xfId="65"/>
    <cellStyle name="Percent 5" xfId="133"/>
    <cellStyle name="Percent 6" xfId="3680"/>
    <cellStyle name="questionable" xfId="42"/>
    <cellStyle name="questionable 2" xfId="151"/>
    <cellStyle name="questionable 3" xfId="91"/>
    <cellStyle name="review" xfId="43"/>
    <cellStyle name="Title" xfId="44" builtinId="15" customBuiltin="1"/>
    <cellStyle name="Title 2" xfId="3677"/>
    <cellStyle name="Total" xfId="45" builtinId="25" customBuiltin="1"/>
    <cellStyle name="Total 2" xfId="3687"/>
    <cellStyle name="Total 3" xfId="3738"/>
    <cellStyle name="Warning Text" xfId="46" builtinId="11" customBuiltin="1"/>
    <cellStyle name="Warning Text 2" xfId="3737"/>
  </cellStyles>
  <dxfs count="4891">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color rgb="FFC00000"/>
      </font>
    </dxf>
    <dxf>
      <font>
        <b/>
        <i val="0"/>
        <color rgb="FFC00000"/>
      </font>
    </dxf>
    <dxf>
      <font>
        <b/>
        <i val="0"/>
        <strike val="0"/>
        <color rgb="FFFF0000"/>
      </font>
    </dxf>
    <dxf>
      <font>
        <b/>
        <i val="0"/>
        <color rgb="FFFF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strike val="0"/>
        <color rgb="FFFF0000"/>
      </font>
    </dxf>
    <dxf>
      <font>
        <b/>
        <i val="0"/>
        <color rgb="FFFF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strike val="0"/>
        <color rgb="FFFF0000"/>
      </font>
    </dxf>
    <dxf>
      <font>
        <b/>
        <i val="0"/>
        <color rgb="FFFF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color rgb="FFC00000"/>
      </font>
    </dxf>
    <dxf>
      <font>
        <b/>
        <i val="0"/>
        <color rgb="FFC00000"/>
      </font>
    </dxf>
    <dxf>
      <font>
        <b/>
        <i val="0"/>
        <color rgb="FFC00000"/>
      </font>
    </dxf>
    <dxf>
      <font>
        <b/>
        <i val="0"/>
        <color rgb="FFC0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color rgb="FFC00000"/>
      </font>
    </dxf>
    <dxf>
      <font>
        <b/>
        <i val="0"/>
        <color rgb="FFC00000"/>
      </font>
    </dxf>
    <dxf>
      <font>
        <b/>
        <i val="0"/>
        <strike val="0"/>
        <color rgb="FFFF0000"/>
      </font>
    </dxf>
    <dxf>
      <font>
        <b/>
        <i val="0"/>
        <color rgb="FFFF0000"/>
      </font>
    </dxf>
    <dxf>
      <font>
        <b/>
        <i val="0"/>
        <strike val="0"/>
        <color rgb="FFFF0000"/>
      </font>
    </dxf>
    <dxf>
      <font>
        <b/>
        <i val="0"/>
        <color rgb="FFFF0000"/>
      </font>
    </dxf>
    <dxf>
      <font>
        <b/>
        <i val="0"/>
        <strike val="0"/>
        <color rgb="FFFF0000"/>
      </font>
    </dxf>
    <dxf>
      <font>
        <b/>
        <i val="0"/>
        <color rgb="FFFF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condense val="0"/>
        <extend val="0"/>
        <color indexed="10"/>
      </font>
    </dxf>
    <dxf>
      <font>
        <condense val="0"/>
        <extend val="0"/>
        <color indexed="10"/>
      </font>
    </dxf>
    <dxf>
      <font>
        <condense val="0"/>
        <extend val="0"/>
        <color indexed="10"/>
      </font>
    </dxf>
    <dxf>
      <font>
        <b/>
        <i val="0"/>
        <color rgb="FFC00000"/>
      </font>
    </dxf>
    <dxf>
      <font>
        <b/>
        <i val="0"/>
        <color rgb="FFC00000"/>
      </font>
    </dxf>
    <dxf>
      <font>
        <b/>
        <i val="0"/>
        <color rgb="FFC00000"/>
      </font>
    </dxf>
    <dxf>
      <font>
        <b/>
        <i val="0"/>
        <color rgb="FFC0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numFmt numFmtId="166" formatCode="_(* #,##0_);_(* \(#,##0\);_(* &quot;-&quot;??_);_(@_)"/>
    </dxf>
    <dxf>
      <fill>
        <patternFill patternType="none">
          <bgColor auto="1"/>
        </patternFill>
      </fill>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border>
        <right/>
      </border>
    </dxf>
    <dxf>
      <border>
        <right/>
      </border>
    </dxf>
    <dxf>
      <border>
        <righ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fill>
        <patternFill patternType="none"/>
      </fill>
    </dxf>
    <dxf>
      <fill>
        <patternFill patternType="none"/>
      </fill>
    </dxf>
    <dxf>
      <fill>
        <patternFill patternType="none"/>
      </fill>
    </dxf>
    <dxf>
      <fill>
        <patternFill patternType="solid">
          <fgColor indexed="11"/>
          <bgColor indexed="64"/>
        </patternFill>
      </fill>
    </dxf>
    <dxf>
      <font>
        <name val="Arial"/>
        <scheme val="none"/>
      </font>
    </dxf>
    <dxf>
      <font>
        <sz val="1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border>
        <top style="thick">
          <color indexed="8"/>
        </top>
        <bottom style="thick">
          <color indexed="8"/>
        </bottom>
      </border>
    </dxf>
    <dxf>
      <border>
        <top style="thick">
          <color indexed="8"/>
        </top>
        <bottom style="thick">
          <color indexed="8"/>
        </bottom>
      </border>
    </dxf>
    <dxf>
      <font>
        <b/>
      </font>
    </dxf>
    <dxf>
      <font>
        <b/>
      </font>
    </dxf>
    <dxf>
      <border>
        <top style="thick">
          <color indexed="8"/>
        </top>
        <bottom style="thick">
          <color indexed="8"/>
        </bottom>
      </border>
    </dxf>
    <dxf>
      <border>
        <top style="thick">
          <color indexed="8"/>
        </top>
        <bottom style="thick">
          <color indexed="8"/>
        </bottom>
      </border>
    </dxf>
    <dxf>
      <border>
        <top/>
      </border>
    </dxf>
    <dxf>
      <font>
        <b/>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sz val="10"/>
      </font>
    </dxf>
    <dxf>
      <font>
        <name val="Arial"/>
        <scheme val="none"/>
      </font>
    </dxf>
    <dxf>
      <fill>
        <patternFill patternType="none">
          <bgColor auto="1"/>
        </patternFill>
      </fill>
    </dxf>
    <dxf>
      <border>
        <bottom style="thin">
          <color indexed="64"/>
        </bottom>
      </border>
    </dxf>
    <dxf>
      <fill>
        <patternFill patternType="none">
          <bgColor auto="1"/>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right/>
      </border>
    </dxf>
    <dxf>
      <border>
        <right/>
      </border>
    </dxf>
    <dxf>
      <border>
        <right/>
      </border>
    </dxf>
    <dxf>
      <alignment wrapText="1" readingOrder="0"/>
    </dxf>
    <dxf>
      <alignment wrapText="1" readingOrder="0"/>
    </dxf>
    <dxf>
      <alignment wrapText="1" readingOrder="0"/>
    </dxf>
    <dxf>
      <font>
        <color rgb="FF0000FF"/>
      </font>
    </dxf>
    <dxf>
      <fill>
        <patternFill patternType="solid">
          <bgColor theme="9" tint="0.59999389629810485"/>
        </patternFill>
      </fill>
    </dxf>
    <dxf>
      <fill>
        <patternFill patternType="solid">
          <bgColor theme="9" tint="0.5999938962981048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numFmt numFmtId="165" formatCode="_(* #,##0.0_);_(* \(#,##0.0\);_(* &quot;-&quot;??_);_(@_)"/>
    </dxf>
    <dxf>
      <fill>
        <patternFill patternType="none"/>
      </fill>
    </dxf>
    <dxf>
      <fill>
        <patternFill patternType="none"/>
      </fill>
    </dxf>
    <dxf>
      <fill>
        <patternFill patternType="none"/>
      </fill>
    </dxf>
    <dxf>
      <fill>
        <patternFill patternType="solid">
          <fgColor indexed="11"/>
          <bgColor indexed="64"/>
        </patternFill>
      </fill>
    </dxf>
    <dxf>
      <font>
        <name val="Arial"/>
        <scheme val="none"/>
      </font>
    </dxf>
    <dxf>
      <font>
        <sz val="1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border>
        <right style="thin">
          <color indexed="64"/>
        </right>
      </border>
    </dxf>
    <dxf>
      <alignment horizontal="center" wrapText="1" readingOrder="0"/>
    </dxf>
    <dxf>
      <alignment horizontal="center" readingOrder="0"/>
    </dxf>
    <dxf>
      <alignment wrapText="1" readingOrder="0"/>
    </dxf>
    <dxf>
      <alignment horizontal="center" wrapText="1" readingOrder="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font>
    </dxf>
    <dxf>
      <font>
        <b/>
      </font>
    </dxf>
    <dxf>
      <font>
        <b/>
      </font>
    </dxf>
    <dxf>
      <font>
        <b/>
      </font>
    </dxf>
    <dxf>
      <font>
        <b/>
      </font>
    </dxf>
    <dxf>
      <font>
        <b/>
      </font>
    </dxf>
    <dxf>
      <font>
        <b/>
      </font>
    </dxf>
    <dxf>
      <font>
        <b/>
      </font>
    </dxf>
    <dxf>
      <font>
        <b/>
      </font>
    </dxf>
    <dxf>
      <font>
        <b/>
      </font>
    </dxf>
    <dxf>
      <font>
        <b/>
      </font>
    </dxf>
    <dxf>
      <font>
        <b/>
      </font>
    </dxf>
    <dxf>
      <border>
        <bottom style="thin">
          <color indexed="64"/>
        </bottom>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numFmt numFmtId="166" formatCode="_(* #,##0_);_(* \(#,##0\);_(* &quot;-&quot;??_);_(@_)"/>
    </dxf>
    <dxf>
      <font>
        <name val="Arial"/>
        <scheme val="none"/>
      </font>
    </dxf>
    <dxf>
      <font>
        <sz val="1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s>
  <tableStyles count="0" defaultTableStyle="TableStyleMedium9" defaultPivotStyle="PivotStyleLight16"/>
  <colors>
    <mruColors>
      <color rgb="FFE6B8B7"/>
      <color rgb="FF0000FF"/>
      <color rgb="FF00FFFF"/>
      <color rgb="FF00FF00"/>
      <color rgb="FF800000"/>
      <color rgb="FFC0E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ataExchange/DE2001-02/Check%20Lists%20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taExchange/DE2011-12/Summary%20Data/Survey%20and%20Review%20Admin/Returns/AR%20DHE%201-11%20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ponse History"/>
      <sheetName val="Surveys In"/>
      <sheetName val="Classification Poll"/>
      <sheetName val="Retention Data Poll"/>
      <sheetName val="Faculty Data Poll"/>
      <sheetName val="followup tracking"/>
      <sheetName val="Grad rate review"/>
    </sheetNames>
    <sheetDataSet>
      <sheetData sheetId="0"/>
      <sheetData sheetId="1">
        <row r="2">
          <cell r="C2" t="str">
            <v>SREB-State Data Exchange</v>
          </cell>
        </row>
        <row r="3">
          <cell r="A3" t="str">
            <v xml:space="preserve"> </v>
          </cell>
          <cell r="C3" t="str">
            <v xml:space="preserve">   32 Years and Still Counting</v>
          </cell>
        </row>
        <row r="4">
          <cell r="C4" t="str">
            <v>Progress Report</v>
          </cell>
        </row>
        <row r="5">
          <cell r="C5" t="str">
            <v>To:</v>
          </cell>
          <cell r="D5" t="str">
            <v>Data Exchange Coordinators, Agency Heads, Finance Officers and Staff</v>
          </cell>
        </row>
        <row r="6">
          <cell r="C6" t="str">
            <v>From:</v>
          </cell>
          <cell r="D6" t="str">
            <v>Joe Marks, Director of Education Data Services</v>
          </cell>
        </row>
        <row r="7">
          <cell r="C7" t="str">
            <v>Date:</v>
          </cell>
          <cell r="D7">
            <v>37421</v>
          </cell>
        </row>
        <row r="8">
          <cell r="C8" t="str">
            <v>As can be seen in the charts, we're in the fourth quarter of this year's Data Exchange game. Entire surveys from five agencies are still due. Not counting Part 2, partial surveys are due from three agencies. Part 2 submissions are due from eight agencies.</v>
          </cell>
          <cell r="AA8" t="str">
            <v>Four-Year</v>
          </cell>
          <cell r="AB8" t="str">
            <v>Two- Year 1</v>
          </cell>
          <cell r="AC8" t="str">
            <v>Two- Year 2</v>
          </cell>
        </row>
        <row r="9">
          <cell r="C9" t="str">
            <v>Delaware, South Carolina, Tennessee and Texas also need to register their feedback on the proposed two-year college categories. Tennessee and Texas need to provide final verification or revisions for the 2000-01 student progression data.</v>
          </cell>
          <cell r="V9" t="str">
            <v>In</v>
          </cell>
        </row>
        <row r="10">
          <cell r="D10" t="str">
            <v>Survey Sections Received</v>
          </cell>
          <cell r="AA10">
            <v>0.91666666666666663</v>
          </cell>
          <cell r="AB10">
            <v>0.91666666666666663</v>
          </cell>
          <cell r="AC10">
            <v>0.54320987654320985</v>
          </cell>
        </row>
        <row r="11">
          <cell r="C11" t="str">
            <v>Agency</v>
          </cell>
          <cell r="D11" t="str">
            <v>1. Completions</v>
          </cell>
          <cell r="E11" t="str">
            <v>2. Student Progression</v>
          </cell>
          <cell r="F11" t="str">
            <v>3. Student Credit Hours</v>
          </cell>
          <cell r="G11" t="str">
            <v>4. Public Funds</v>
          </cell>
          <cell r="H11" t="str">
            <v>5. Tuition &amp; Fees Data</v>
          </cell>
          <cell r="I11" t="str">
            <v>6. Tuition &amp; Fees Policies</v>
          </cell>
          <cell r="J11" t="str">
            <v>7. Faculty Salaries</v>
          </cell>
          <cell r="K11" t="str">
            <v>8. Faculty Benefits</v>
          </cell>
          <cell r="L11" t="str">
            <v>9. Benefits Descriptions</v>
          </cell>
        </row>
        <row r="12">
          <cell r="C12" t="str">
            <v>due dates</v>
          </cell>
          <cell r="D12" t="str">
            <v>ASAP</v>
          </cell>
          <cell r="E12">
            <v>37406</v>
          </cell>
          <cell r="F12">
            <v>37316</v>
          </cell>
          <cell r="G12">
            <v>37316</v>
          </cell>
          <cell r="H12">
            <v>37316</v>
          </cell>
          <cell r="I12">
            <v>37316</v>
          </cell>
          <cell r="J12">
            <v>37316</v>
          </cell>
          <cell r="K12">
            <v>37316</v>
          </cell>
          <cell r="L12">
            <v>37316</v>
          </cell>
        </row>
        <row r="13">
          <cell r="C13" t="str">
            <v>AL: CHE</v>
          </cell>
          <cell r="D13" t="str">
            <v>******</v>
          </cell>
          <cell r="E13" t="str">
            <v>******</v>
          </cell>
          <cell r="F13" t="str">
            <v>******</v>
          </cell>
          <cell r="G13" t="str">
            <v>******</v>
          </cell>
          <cell r="H13" t="str">
            <v>******</v>
          </cell>
          <cell r="I13" t="str">
            <v>******</v>
          </cell>
          <cell r="J13" t="str">
            <v>******</v>
          </cell>
          <cell r="K13" t="str">
            <v>******</v>
          </cell>
          <cell r="L13" t="str">
            <v>******</v>
          </cell>
        </row>
        <row r="14">
          <cell r="C14" t="str">
            <v>AR: HECB</v>
          </cell>
          <cell r="D14" t="str">
            <v>****</v>
          </cell>
          <cell r="E14" t="str">
            <v>******</v>
          </cell>
          <cell r="F14" t="str">
            <v>******</v>
          </cell>
          <cell r="G14" t="str">
            <v>******</v>
          </cell>
          <cell r="H14" t="str">
            <v>******</v>
          </cell>
          <cell r="I14" t="str">
            <v>******</v>
          </cell>
          <cell r="J14" t="str">
            <v>******</v>
          </cell>
          <cell r="K14" t="str">
            <v>******</v>
          </cell>
          <cell r="L14" t="str">
            <v>******</v>
          </cell>
          <cell r="M14" t="str">
            <v xml:space="preserve"> </v>
          </cell>
        </row>
        <row r="15">
          <cell r="C15" t="str">
            <v xml:space="preserve">  DWE</v>
          </cell>
          <cell r="D15" t="str">
            <v>Cannot respond this year. Data system in development.</v>
          </cell>
        </row>
        <row r="16">
          <cell r="C16" t="str">
            <v>DE: HEC</v>
          </cell>
        </row>
        <row r="17">
          <cell r="C17" t="str">
            <v>FL: BOR</v>
          </cell>
          <cell r="D17" t="str">
            <v>****</v>
          </cell>
          <cell r="E17" t="str">
            <v>******</v>
          </cell>
          <cell r="F17" t="str">
            <v>******</v>
          </cell>
          <cell r="G17" t="str">
            <v>******</v>
          </cell>
          <cell r="H17" t="str">
            <v>******</v>
          </cell>
          <cell r="I17" t="str">
            <v>******</v>
          </cell>
          <cell r="J17" t="str">
            <v>******</v>
          </cell>
          <cell r="K17" t="str">
            <v>******</v>
          </cell>
          <cell r="L17" t="str">
            <v>******</v>
          </cell>
          <cell r="M17" t="str">
            <v xml:space="preserve"> </v>
          </cell>
        </row>
        <row r="18">
          <cell r="C18" t="str">
            <v xml:space="preserve">   CCS</v>
          </cell>
          <cell r="D18" t="str">
            <v>****</v>
          </cell>
          <cell r="E18" t="str">
            <v>******</v>
          </cell>
          <cell r="F18" t="str">
            <v>******</v>
          </cell>
          <cell r="G18" t="str">
            <v>******</v>
          </cell>
          <cell r="H18" t="str">
            <v>******</v>
          </cell>
          <cell r="I18" t="str">
            <v>******</v>
          </cell>
          <cell r="J18" t="str">
            <v>******</v>
          </cell>
          <cell r="K18" t="str">
            <v>******</v>
          </cell>
          <cell r="L18" t="str">
            <v>******</v>
          </cell>
        </row>
        <row r="19">
          <cell r="C19" t="str">
            <v xml:space="preserve">     DE</v>
          </cell>
        </row>
        <row r="20">
          <cell r="C20" t="str">
            <v>GA: BOR</v>
          </cell>
          <cell r="D20" t="str">
            <v>****</v>
          </cell>
          <cell r="E20" t="str">
            <v>******</v>
          </cell>
          <cell r="F20" t="str">
            <v>******</v>
          </cell>
          <cell r="G20" t="str">
            <v>******</v>
          </cell>
          <cell r="H20" t="str">
            <v>******</v>
          </cell>
          <cell r="I20" t="str">
            <v>******</v>
          </cell>
          <cell r="J20" t="str">
            <v>******</v>
          </cell>
          <cell r="K20" t="str">
            <v>******</v>
          </cell>
          <cell r="L20" t="str">
            <v>******</v>
          </cell>
          <cell r="M20" t="str">
            <v xml:space="preserve"> </v>
          </cell>
        </row>
        <row r="21">
          <cell r="C21" t="str">
            <v xml:space="preserve">       DTAE</v>
          </cell>
          <cell r="D21" t="str">
            <v>****</v>
          </cell>
          <cell r="E21" t="str">
            <v>******</v>
          </cell>
          <cell r="F21" t="str">
            <v>******</v>
          </cell>
          <cell r="G21" t="str">
            <v>******</v>
          </cell>
          <cell r="H21" t="str">
            <v>******</v>
          </cell>
          <cell r="I21" t="str">
            <v>******</v>
          </cell>
          <cell r="J21" t="str">
            <v>****</v>
          </cell>
          <cell r="K21" t="str">
            <v>****</v>
          </cell>
          <cell r="L21" t="str">
            <v>****</v>
          </cell>
          <cell r="M21" t="str">
            <v xml:space="preserve"> </v>
          </cell>
        </row>
        <row r="22">
          <cell r="C22" t="str">
            <v>KY: CPE</v>
          </cell>
          <cell r="D22" t="str">
            <v>****</v>
          </cell>
          <cell r="E22" t="str">
            <v>******</v>
          </cell>
          <cell r="F22" t="str">
            <v>******</v>
          </cell>
          <cell r="G22" t="str">
            <v>******</v>
          </cell>
          <cell r="H22" t="str">
            <v>******</v>
          </cell>
          <cell r="I22" t="str">
            <v>******</v>
          </cell>
          <cell r="J22" t="str">
            <v>******</v>
          </cell>
          <cell r="K22" t="str">
            <v>******</v>
          </cell>
          <cell r="L22" t="str">
            <v>******</v>
          </cell>
          <cell r="M22" t="str">
            <v xml:space="preserve"> </v>
          </cell>
        </row>
        <row r="23">
          <cell r="C23" t="str">
            <v>LA: BOR</v>
          </cell>
          <cell r="D23" t="str">
            <v>****</v>
          </cell>
          <cell r="E23" t="str">
            <v>******</v>
          </cell>
          <cell r="F23" t="str">
            <v>******</v>
          </cell>
          <cell r="G23" t="str">
            <v>******</v>
          </cell>
          <cell r="H23" t="str">
            <v>******</v>
          </cell>
          <cell r="I23" t="str">
            <v>******</v>
          </cell>
          <cell r="J23" t="str">
            <v>******</v>
          </cell>
          <cell r="K23" t="str">
            <v>******</v>
          </cell>
          <cell r="L23" t="str">
            <v>******</v>
          </cell>
          <cell r="M23" t="str">
            <v xml:space="preserve"> </v>
          </cell>
        </row>
        <row r="24">
          <cell r="C24" t="str">
            <v>MD: HEC</v>
          </cell>
          <cell r="D24" t="str">
            <v>****</v>
          </cell>
          <cell r="E24" t="str">
            <v>******</v>
          </cell>
          <cell r="F24" t="str">
            <v>******</v>
          </cell>
          <cell r="G24" t="str">
            <v>******</v>
          </cell>
          <cell r="H24" t="str">
            <v>******</v>
          </cell>
          <cell r="I24" t="str">
            <v>******</v>
          </cell>
          <cell r="J24" t="str">
            <v>******</v>
          </cell>
          <cell r="K24" t="str">
            <v>******</v>
          </cell>
          <cell r="L24" t="str">
            <v>******</v>
          </cell>
          <cell r="M24" t="str">
            <v xml:space="preserve"> </v>
          </cell>
        </row>
        <row r="25">
          <cell r="C25" t="str">
            <v>MS:IHL</v>
          </cell>
          <cell r="D25" t="str">
            <v>****</v>
          </cell>
          <cell r="E25" t="str">
            <v>******</v>
          </cell>
          <cell r="F25" t="str">
            <v>******</v>
          </cell>
          <cell r="G25" t="str">
            <v>******</v>
          </cell>
          <cell r="H25" t="str">
            <v>******</v>
          </cell>
          <cell r="I25" t="str">
            <v>******</v>
          </cell>
          <cell r="J25" t="str">
            <v>******</v>
          </cell>
          <cell r="K25" t="str">
            <v>******</v>
          </cell>
          <cell r="L25" t="str">
            <v>******</v>
          </cell>
          <cell r="M25" t="str">
            <v xml:space="preserve"> </v>
          </cell>
        </row>
        <row r="26">
          <cell r="C26" t="str">
            <v xml:space="preserve">       SBCJC</v>
          </cell>
          <cell r="D26" t="str">
            <v>****</v>
          </cell>
          <cell r="E26" t="str">
            <v>******</v>
          </cell>
          <cell r="F26" t="str">
            <v>******</v>
          </cell>
          <cell r="G26" t="str">
            <v>******</v>
          </cell>
          <cell r="H26" t="str">
            <v>******</v>
          </cell>
          <cell r="I26" t="str">
            <v>******</v>
          </cell>
          <cell r="J26" t="str">
            <v>******</v>
          </cell>
          <cell r="K26" t="str">
            <v>******</v>
          </cell>
          <cell r="L26" t="str">
            <v>******</v>
          </cell>
          <cell r="M26" t="str">
            <v xml:space="preserve"> </v>
          </cell>
        </row>
        <row r="27">
          <cell r="C27" t="str">
            <v>NC: UNCGA</v>
          </cell>
          <cell r="D27" t="str">
            <v>****</v>
          </cell>
          <cell r="E27" t="str">
            <v>******</v>
          </cell>
          <cell r="F27" t="str">
            <v>******</v>
          </cell>
          <cell r="G27" t="str">
            <v>******</v>
          </cell>
          <cell r="H27" t="str">
            <v>******</v>
          </cell>
          <cell r="I27" t="str">
            <v>******</v>
          </cell>
          <cell r="J27" t="str">
            <v>******</v>
          </cell>
          <cell r="K27" t="str">
            <v>******</v>
          </cell>
          <cell r="L27" t="str">
            <v>******</v>
          </cell>
          <cell r="M27" t="str">
            <v xml:space="preserve"> </v>
          </cell>
        </row>
        <row r="28">
          <cell r="C28" t="str">
            <v xml:space="preserve">        CCS</v>
          </cell>
          <cell r="D28" t="str">
            <v>******</v>
          </cell>
          <cell r="E28" t="str">
            <v>******</v>
          </cell>
          <cell r="F28" t="str">
            <v>******</v>
          </cell>
          <cell r="G28" t="str">
            <v>******</v>
          </cell>
          <cell r="H28" t="str">
            <v>******</v>
          </cell>
          <cell r="I28" t="str">
            <v>******</v>
          </cell>
          <cell r="J28" t="str">
            <v>******</v>
          </cell>
          <cell r="K28" t="str">
            <v>******</v>
          </cell>
          <cell r="L28" t="str">
            <v>******</v>
          </cell>
        </row>
        <row r="29">
          <cell r="A29" t="str">
            <v>early Aug.</v>
          </cell>
          <cell r="C29" t="str">
            <v>OK: HE</v>
          </cell>
          <cell r="D29" t="str">
            <v>****</v>
          </cell>
          <cell r="E29" t="str">
            <v>******</v>
          </cell>
          <cell r="F29" t="str">
            <v>******</v>
          </cell>
          <cell r="G29" t="str">
            <v>******</v>
          </cell>
          <cell r="H29" t="str">
            <v>****</v>
          </cell>
          <cell r="I29" t="str">
            <v>****</v>
          </cell>
          <cell r="J29" t="str">
            <v>****</v>
          </cell>
          <cell r="K29" t="str">
            <v>****</v>
          </cell>
          <cell r="L29" t="str">
            <v>****</v>
          </cell>
        </row>
        <row r="30">
          <cell r="C30" t="str">
            <v xml:space="preserve">   DCTE</v>
          </cell>
          <cell r="D30" t="str">
            <v>****</v>
          </cell>
          <cell r="E30" t="str">
            <v>****</v>
          </cell>
          <cell r="G30" t="str">
            <v>****</v>
          </cell>
        </row>
        <row r="31">
          <cell r="C31" t="str">
            <v>SC: CHE</v>
          </cell>
          <cell r="D31" t="str">
            <v>****</v>
          </cell>
          <cell r="E31" t="str">
            <v>******</v>
          </cell>
          <cell r="F31" t="str">
            <v>******</v>
          </cell>
          <cell r="G31" t="str">
            <v>******</v>
          </cell>
          <cell r="H31" t="str">
            <v>******</v>
          </cell>
          <cell r="I31" t="str">
            <v>******</v>
          </cell>
          <cell r="J31" t="str">
            <v>******</v>
          </cell>
          <cell r="K31" t="str">
            <v>******</v>
          </cell>
          <cell r="L31" t="str">
            <v>******</v>
          </cell>
        </row>
        <row r="32">
          <cell r="C32" t="str">
            <v>TN: HEC</v>
          </cell>
          <cell r="D32" t="str">
            <v>****</v>
          </cell>
          <cell r="E32" t="str">
            <v>****</v>
          </cell>
          <cell r="F32" t="str">
            <v>****</v>
          </cell>
          <cell r="G32" t="str">
            <v>******</v>
          </cell>
          <cell r="H32" t="str">
            <v>******</v>
          </cell>
          <cell r="I32" t="str">
            <v>******</v>
          </cell>
          <cell r="J32" t="str">
            <v>******</v>
          </cell>
          <cell r="K32" t="str">
            <v>******</v>
          </cell>
          <cell r="L32" t="str">
            <v>******</v>
          </cell>
        </row>
        <row r="33">
          <cell r="C33" t="str">
            <v>TX: HECB</v>
          </cell>
          <cell r="D33" t="str">
            <v>****</v>
          </cell>
          <cell r="E33" t="str">
            <v>****</v>
          </cell>
          <cell r="F33" t="str">
            <v>****</v>
          </cell>
          <cell r="G33" t="str">
            <v>******</v>
          </cell>
          <cell r="H33" t="str">
            <v>******</v>
          </cell>
          <cell r="I33" t="str">
            <v>****</v>
          </cell>
          <cell r="J33" t="str">
            <v>******</v>
          </cell>
          <cell r="K33" t="str">
            <v>******</v>
          </cell>
          <cell r="L33" t="str">
            <v>******</v>
          </cell>
        </row>
        <row r="34">
          <cell r="C34" t="str">
            <v>VA: SCHEV</v>
          </cell>
          <cell r="D34" t="str">
            <v>******</v>
          </cell>
          <cell r="E34" t="str">
            <v>******</v>
          </cell>
          <cell r="F34" t="str">
            <v>******</v>
          </cell>
          <cell r="G34" t="str">
            <v>******</v>
          </cell>
          <cell r="H34" t="str">
            <v>******</v>
          </cell>
          <cell r="I34" t="str">
            <v>******</v>
          </cell>
          <cell r="J34" t="str">
            <v>******</v>
          </cell>
          <cell r="K34" t="str">
            <v>******</v>
          </cell>
          <cell r="L34" t="str">
            <v>******</v>
          </cell>
          <cell r="M34" t="str">
            <v xml:space="preserve"> </v>
          </cell>
        </row>
        <row r="35">
          <cell r="C35" t="str">
            <v>WV: HEPC</v>
          </cell>
          <cell r="D35" t="str">
            <v>****</v>
          </cell>
          <cell r="E35" t="str">
            <v>******</v>
          </cell>
          <cell r="F35" t="str">
            <v>******</v>
          </cell>
          <cell r="G35" t="str">
            <v>******</v>
          </cell>
          <cell r="H35" t="str">
            <v>******</v>
          </cell>
          <cell r="I35" t="str">
            <v>******</v>
          </cell>
          <cell r="J35" t="str">
            <v>******</v>
          </cell>
          <cell r="K35" t="str">
            <v>******</v>
          </cell>
          <cell r="L35" t="str">
            <v>******</v>
          </cell>
          <cell r="M35" t="str">
            <v xml:space="preserve"> </v>
          </cell>
        </row>
        <row r="36">
          <cell r="C36" t="str">
            <v xml:space="preserve">    DE</v>
          </cell>
        </row>
        <row r="38">
          <cell r="C38" t="str">
            <v>KEY:</v>
          </cell>
          <cell r="D38" t="str">
            <v>****</v>
          </cell>
          <cell r="E38" t="str">
            <v>= received</v>
          </cell>
          <cell r="G38" t="str">
            <v>****</v>
          </cell>
          <cell r="H38" t="str">
            <v>= review package sent</v>
          </cell>
          <cell r="L38" t="str">
            <v>****</v>
          </cell>
          <cell r="M38" t="str">
            <v xml:space="preserve"> = verified/revised</v>
          </cell>
        </row>
        <row r="39">
          <cell r="D39" t="str">
            <v>****</v>
          </cell>
          <cell r="E39" t="str">
            <v>= entered</v>
          </cell>
        </row>
      </sheetData>
      <sheetData sheetId="2"/>
      <sheetData sheetId="3"/>
      <sheetData sheetId="4"/>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Introduction &amp; Due Dates "/>
      <sheetName val="Definitions of Categories"/>
      <sheetName val="Instructions"/>
      <sheetName val="1 Degree data"/>
      <sheetName val="2 Progression Data"/>
      <sheetName val="3 TTA Data"/>
      <sheetName val="4 SCH Data"/>
      <sheetName val="5 Instruction Types Data"/>
      <sheetName val="6 Funding Data"/>
      <sheetName val="7 Tuition &amp; Fees Data"/>
      <sheetName val="8a Tuition &amp; Fees Policies A"/>
      <sheetName val="8b Tuition &amp; Fees Policies B"/>
      <sheetName val="8c Tuit-Fee Mid-Year Increa"/>
      <sheetName val="9 Faculty Salary Data"/>
      <sheetName val="10 Benefits Data"/>
      <sheetName val="11a Benefits Descriptions A"/>
      <sheetName val="11b Benefits Descriptions B"/>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Lisa Cowan" refreshedDate="42695.657877314814" createdVersion="6" refreshedVersion="6" minRefreshableVersion="3" recordCount="459">
  <cacheSource type="worksheet">
    <worksheetSource ref="A7:HM465" sheet="Time to Degree Data"/>
  </cacheSource>
  <cacheFields count="286">
    <cacheField name="State" numFmtId="0">
      <sharedItems count="16">
        <s v="AL"/>
        <s v="AR"/>
        <s v="DE"/>
        <s v="FL"/>
        <s v="GA"/>
        <s v="KY"/>
        <s v="LA"/>
        <s v="MD"/>
        <s v="MS"/>
        <s v="NC"/>
        <s v="OK"/>
        <s v="SC"/>
        <s v="TN"/>
        <s v="TX"/>
        <s v="VA"/>
        <s v="WV"/>
      </sharedItems>
    </cacheField>
    <cacheField name="Name" numFmtId="0">
      <sharedItems containsBlank="1"/>
    </cacheField>
    <cacheField name="Note" numFmtId="0">
      <sharedItems containsBlank="1"/>
    </cacheField>
    <cacheField name="ID" numFmtId="0">
      <sharedItems containsBlank="1" containsMixedTypes="1" containsNumber="1" containsInteger="1" minValue="106245" maxValue="870501"/>
    </cacheField>
    <cacheField name="Type" numFmtId="0">
      <sharedItems containsString="0" containsBlank="1" containsNumber="1" containsInteger="1" minValue="1" maxValue="99" count="16">
        <m/>
        <n v="1"/>
        <n v="2"/>
        <n v="3"/>
        <n v="4"/>
        <n v="5"/>
        <n v="6"/>
        <n v="8"/>
        <n v="9"/>
        <n v="10"/>
        <n v="7"/>
        <n v="99"/>
        <n v="13" u="1"/>
        <n v="14" u="1"/>
        <n v="15" u="1"/>
        <n v="12" u="1"/>
      </sharedItems>
      <fieldGroup par="221"/>
    </cacheField>
    <cacheField name="AW-tot" numFmtId="3">
      <sharedItems containsString="0" containsBlank="1" containsNumber="1" containsInteger="1" minValue="9" maxValue="12372"/>
    </cacheField>
    <cacheField name="New-AW-tot" numFmtId="0">
      <sharedItems containsString="0" containsBlank="1" containsNumber="1" containsInteger="1" minValue="11" maxValue="12629"/>
    </cacheField>
    <cacheField name="subtot-2maj" numFmtId="3">
      <sharedItems containsString="0" containsBlank="1" containsNumber="1" containsInteger="1" minValue="0" maxValue="864"/>
    </cacheField>
    <cacheField name="New-subtot-2maj" numFmtId="0">
      <sharedItems containsString="0" containsBlank="1" containsNumber="1" containsInteger="1" minValue="0" maxValue="978"/>
    </cacheField>
    <cacheField name="Undup-num-awards" numFmtId="3">
      <sharedItems containsSemiMixedTypes="0" containsString="0" containsNumber="1" containsInteger="1" minValue="0" maxValue="12129"/>
    </cacheField>
    <cacheField name="New-Undup-num-awards" numFmtId="3">
      <sharedItems containsSemiMixedTypes="0" containsString="0" containsNumber="1" containsInteger="1" minValue="0" maxValue="12401"/>
    </cacheField>
    <cacheField name="Old-HrsRqrd" numFmtId="3">
      <sharedItems containsBlank="1" containsMixedTypes="1" containsNumber="1" containsInteger="1" minValue="60" maxValue="120"/>
    </cacheField>
    <cacheField name="New-HrsRqrd" numFmtId="0">
      <sharedItems containsBlank="1" containsMixedTypes="1" containsNumber="1" containsInteger="1" minValue="60" maxValue="120"/>
    </cacheField>
    <cacheField name="subtot" numFmtId="3">
      <sharedItems containsSemiMixedTypes="0" containsString="0" containsNumber="1" containsInteger="1" minValue="0" maxValue="12129"/>
    </cacheField>
    <cacheField name="New-subtot" numFmtId="3">
      <sharedItems containsSemiMixedTypes="0" containsString="0" containsNumber="1" containsInteger="1" minValue="0" maxValue="12401"/>
    </cacheField>
    <cacheField name="subtot2" numFmtId="3">
      <sharedItems containsSemiMixedTypes="0" containsString="0" containsNumber="1" containsInteger="1" minValue="0" maxValue="9308"/>
    </cacheField>
    <cacheField name="New-subtot2" numFmtId="3">
      <sharedItems containsSemiMixedTypes="0" containsString="0" containsNumber="1" containsInteger="1" minValue="0" maxValue="9640"/>
    </cacheField>
    <cacheField name="HS1stT-FT-subtot" numFmtId="3">
      <sharedItems containsString="0" containsBlank="1" containsNumber="1" containsInteger="1" minValue="0" maxValue="2972"/>
    </cacheField>
    <cacheField name="New-HS1stT-FT-subtot" numFmtId="0">
      <sharedItems containsString="0" containsBlank="1" containsNumber="1" containsInteger="1" minValue="0" maxValue="3302"/>
    </cacheField>
    <cacheField name="HS1stT-FT-subtot2" numFmtId="3">
      <sharedItems containsSemiMixedTypes="0" containsString="0" containsNumber="1" containsInteger="1" minValue="0" maxValue="2953"/>
    </cacheField>
    <cacheField name="New-HS1stT-FT-subtot2" numFmtId="3">
      <sharedItems containsSemiMixedTypes="0" containsString="0" containsNumber="1" containsInteger="1" minValue="0" maxValue="3073"/>
    </cacheField>
    <cacheField name="HS1stT-PT-subtot" numFmtId="3">
      <sharedItems containsString="0" containsBlank="1" containsNumber="1" containsInteger="1" minValue="0" maxValue="408"/>
    </cacheField>
    <cacheField name="New-HS1stT-PT-subtot" numFmtId="0">
      <sharedItems containsString="0" containsBlank="1" containsNumber="1" containsInteger="1" minValue="0" maxValue="397"/>
    </cacheField>
    <cacheField name="HS1stT-PT-subtot2" numFmtId="3">
      <sharedItems containsSemiMixedTypes="0" containsString="0" containsNumber="1" containsInteger="1" minValue="0" maxValue="408"/>
    </cacheField>
    <cacheField name="New-HS1stT-PT-subtot2" numFmtId="3">
      <sharedItems containsSemiMixedTypes="0" containsString="0" containsNumber="1" containsInteger="1" minValue="0" maxValue="397"/>
    </cacheField>
    <cacheField name="HS1stT-UNK-subtot" numFmtId="3">
      <sharedItems containsString="0" containsBlank="1" containsNumber="1" containsInteger="1" minValue="0" maxValue="271"/>
    </cacheField>
    <cacheField name="New-HS1stT-UNK-subtot" numFmtId="0">
      <sharedItems containsString="0" containsBlank="1" containsNumber="1" containsInteger="1" minValue="0" maxValue="330"/>
    </cacheField>
    <cacheField name="HS1stT-UNK-subtot2" numFmtId="3">
      <sharedItems containsSemiMixedTypes="0" containsString="0" containsNumber="1" containsInteger="1" minValue="0" maxValue="271"/>
    </cacheField>
    <cacheField name="New-HS1stT-UNK-subtot2" numFmtId="3">
      <sharedItems containsSemiMixedTypes="0" containsString="0" containsNumber="1" containsInteger="1" minValue="0" maxValue="330"/>
    </cacheField>
    <cacheField name="HS1stT-subtot" numFmtId="3">
      <sharedItems containsSemiMixedTypes="0" containsString="0" containsNumber="1" containsInteger="1" minValue="0" maxValue="3361"/>
    </cacheField>
    <cacheField name="New-HS1stT-subtot" numFmtId="3">
      <sharedItems containsSemiMixedTypes="0" containsString="0" containsNumber="1" containsInteger="1" minValue="0" maxValue="3452"/>
    </cacheField>
    <cacheField name="HS1stT-subtot2" numFmtId="3">
      <sharedItems containsSemiMixedTypes="0" containsString="0" containsNumber="1" containsInteger="1" minValue="0" maxValue="3361"/>
    </cacheField>
    <cacheField name="New-HS1stT-subtot2" numFmtId="3">
      <sharedItems containsSemiMixedTypes="0" containsString="0" containsNumber="1" containsInteger="1" minValue="0" maxValue="3452"/>
    </cacheField>
    <cacheField name="HSav-TTA-1stT-FT" numFmtId="169">
      <sharedItems containsString="0" containsBlank="1" containsNumber="1" minValue="0" maxValue="8.6999999999999993"/>
    </cacheField>
    <cacheField name="New-HSav-TTA-1stT-FT" numFmtId="0">
      <sharedItems containsBlank="1" containsMixedTypes="1" containsNumber="1" minValue="0" maxValue="10.65"/>
    </cacheField>
    <cacheField name="HS1stT-FT-TTA*" numFmtId="3">
      <sharedItems containsSemiMixedTypes="0" containsString="0" containsNumber="1" minValue="0" maxValue="13730.64"/>
    </cacheField>
    <cacheField name="New-HS1stT-FT-TTA*" numFmtId="3">
      <sharedItems containsSemiMixedTypes="0" containsString="0" containsNumber="1" minValue="0" maxValue="15344.394"/>
    </cacheField>
    <cacheField name="HSav-TTA-1stT-PT" numFmtId="169">
      <sharedItems containsString="0" containsBlank="1" containsNumber="1" minValue="0" maxValue="15.34"/>
    </cacheField>
    <cacheField name="New-HSav-TTA-1stT-PT" numFmtId="0">
      <sharedItems containsBlank="1" containsMixedTypes="1" containsNumber="1" minValue="0" maxValue="15.33"/>
    </cacheField>
    <cacheField name="HS1stT-PT-TTA*" numFmtId="3">
      <sharedItems containsSemiMixedTypes="0" containsString="0" containsNumber="1" minValue="0" maxValue="1795.2"/>
    </cacheField>
    <cacheField name="New-HS1stT-PT-TTA*" numFmtId="3">
      <sharedItems containsSemiMixedTypes="0" containsString="0" containsNumber="1" minValue="0" maxValue="1896.9"/>
    </cacheField>
    <cacheField name="HSav-TTA-1stT-UNK" numFmtId="169">
      <sharedItems containsString="0" containsBlank="1" containsNumber="1" minValue="0" maxValue="14"/>
    </cacheField>
    <cacheField name="New-HSav-TTA-1stT-UNK" numFmtId="0">
      <sharedItems containsString="0" containsBlank="1" containsNumber="1" minValue="0" maxValue="13.25"/>
    </cacheField>
    <cacheField name="HS1stT-UNK-TTA*" numFmtId="3">
      <sharedItems containsSemiMixedTypes="0" containsString="0" containsNumber="1" minValue="0" maxValue="191.00880000000001"/>
    </cacheField>
    <cacheField name="New-HS1stT-UNK-TTA*" numFmtId="3">
      <sharedItems containsSemiMixedTypes="0" containsString="0" containsNumber="1" minValue="0" maxValue="174.00299999999999"/>
    </cacheField>
    <cacheField name="HS1stT-wtd-av-TTA" numFmtId="169">
      <sharedItems containsSemiMixedTypes="0" containsString="0" containsNumber="1" minValue="0" maxValue="8.6999999999999993"/>
    </cacheField>
    <cacheField name="New-HS1stT-wtd-av-TTA" numFmtId="169">
      <sharedItems containsSemiMixedTypes="0" containsString="0" containsNumber="1" minValue="0" maxValue="6.84"/>
    </cacheField>
    <cacheField name="HS1stT-TTA*" numFmtId="3">
      <sharedItems containsSemiMixedTypes="0" containsString="0" containsNumber="1" minValue="0" maxValue="14493.100000000002"/>
    </cacheField>
    <cacheField name="New-HS1stT-TTA*" numFmtId="3">
      <sharedItems containsSemiMixedTypes="0" containsString="0" containsNumber="1" minValue="0" maxValue="15704.908000000001"/>
    </cacheField>
    <cacheField name="HSav-CTA-1stT-FT" numFmtId="3">
      <sharedItems containsString="0" containsBlank="1" containsNumber="1" minValue="0" maxValue="180.59379999999999"/>
    </cacheField>
    <cacheField name="New-HSav-CTA-1stT-FT" numFmtId="0">
      <sharedItems containsBlank="1" containsMixedTypes="1" containsNumber="1" minValue="0" maxValue="237"/>
    </cacheField>
    <cacheField name="HS1stT-FT-CTA*" numFmtId="3">
      <sharedItems containsSemiMixedTypes="0" containsString="0" containsNumber="1" minValue="0" maxValue="344615.10000000003"/>
    </cacheField>
    <cacheField name="New-HS1stT-FT-CTA*" numFmtId="3">
      <sharedItems containsSemiMixedTypes="0" containsString="0" containsNumber="1" minValue="0" maxValue="358619.10000000003"/>
    </cacheField>
    <cacheField name="HSav-CTA-1stT-PT" numFmtId="3">
      <sharedItems containsString="0" containsBlank="1" containsNumber="1" minValue="0" maxValue="182.5"/>
    </cacheField>
    <cacheField name="New-HSav-CTA-1stT-PT" numFmtId="0">
      <sharedItems containsBlank="1" containsMixedTypes="1" containsNumber="1" minValue="0" maxValue="181"/>
    </cacheField>
    <cacheField name="HS1stT-PT-CTA*" numFmtId="3">
      <sharedItems containsSemiMixedTypes="0" containsString="0" containsNumber="1" minValue="0" maxValue="42595.200000000004"/>
    </cacheField>
    <cacheField name="New-HS1stT-PT-CTA*" numFmtId="3">
      <sharedItems containsSemiMixedTypes="0" containsString="0" containsNumber="1" minValue="0" maxValue="39719.199999999997"/>
    </cacheField>
    <cacheField name="HSav-CTA-1stT-UNK" numFmtId="3">
      <sharedItems containsString="0" containsBlank="1" containsNumber="1" minValue="0" maxValue="135"/>
    </cacheField>
    <cacheField name="New-HSav-CTA-1stT-UNK" numFmtId="0">
      <sharedItems containsString="0" containsBlank="1" containsNumber="1" minValue="0" maxValue="78.3506"/>
    </cacheField>
    <cacheField name="HS1stT-UNK-CTA*" numFmtId="3">
      <sharedItems containsSemiMixedTypes="0" containsString="0" containsNumber="1" minValue="0" maxValue="17470.990599999997"/>
    </cacheField>
    <cacheField name="New-HS1stT-UNK-CTA*" numFmtId="3">
      <sharedItems containsSemiMixedTypes="0" containsString="0" containsNumber="1" minValue="0" maxValue="21277.014000000003"/>
    </cacheField>
    <cacheField name="HS1stT-wtd-av-CTA" numFmtId="3">
      <sharedItems containsSemiMixedTypes="0" containsString="0" containsNumber="1" minValue="0" maxValue="180.59379999999999"/>
    </cacheField>
    <cacheField name="New-HS1stT-wtd-av-CTA" numFmtId="3">
      <sharedItems containsSemiMixedTypes="0" containsString="0" containsNumber="1" minValue="0" maxValue="237"/>
    </cacheField>
    <cacheField name="HS1stT-CTA*" numFmtId="3">
      <sharedItems containsSemiMixedTypes="0" containsString="0" containsNumber="1" minValue="0" maxValue="387210.30000000005"/>
    </cacheField>
    <cacheField name="New-HS1stT-CTA*" numFmtId="3">
      <sharedItems containsSemiMixedTypes="0" containsString="0" containsNumber="1" minValue="0" maxValue="398338.30000000005"/>
    </cacheField>
    <cacheField name="1stT-FT-subtot" numFmtId="3">
      <sharedItems containsString="0" containsBlank="1" containsNumber="1" containsInteger="1" minValue="0" maxValue="4797"/>
    </cacheField>
    <cacheField name="New-1stT-FT-subtot" numFmtId="0">
      <sharedItems containsString="0" containsBlank="1" containsNumber="1" containsInteger="1" minValue="0" maxValue="5034"/>
    </cacheField>
    <cacheField name="1stT-FT-subtot2" numFmtId="3">
      <sharedItems containsSemiMixedTypes="0" containsString="0" containsNumber="1" containsInteger="1" minValue="0" maxValue="4797"/>
    </cacheField>
    <cacheField name="New-1stT-FT-subtot2" numFmtId="3">
      <sharedItems containsSemiMixedTypes="0" containsString="0" containsNumber="1" containsInteger="1" minValue="0" maxValue="5034"/>
    </cacheField>
    <cacheField name="1stT-PT-subtot" numFmtId="3">
      <sharedItems containsString="0" containsBlank="1" containsNumber="1" containsInteger="1" minValue="0" maxValue="1789"/>
    </cacheField>
    <cacheField name="New-1stT-PT-subtot" numFmtId="0">
      <sharedItems containsString="0" containsBlank="1" containsNumber="1" containsInteger="1" minValue="0" maxValue="1736"/>
    </cacheField>
    <cacheField name="1stT-PT-subtot2" numFmtId="3">
      <sharedItems containsSemiMixedTypes="0" containsString="0" containsNumber="1" containsInteger="1" minValue="0" maxValue="1789"/>
    </cacheField>
    <cacheField name="New-1stT-PT-subtot2" numFmtId="3">
      <sharedItems containsSemiMixedTypes="0" containsString="0" containsNumber="1" containsInteger="1" minValue="0" maxValue="1736"/>
    </cacheField>
    <cacheField name="1stT-UNK-subtot" numFmtId="3">
      <sharedItems containsString="0" containsBlank="1" containsNumber="1" containsInteger="1" minValue="0" maxValue="30"/>
    </cacheField>
    <cacheField name="New-1stT-UNK-subtot" numFmtId="0">
      <sharedItems containsString="0" containsBlank="1" containsNumber="1" containsInteger="1" minValue="0" maxValue="12"/>
    </cacheField>
    <cacheField name="1stT-UNK-subtot2" numFmtId="3">
      <sharedItems containsSemiMixedTypes="0" containsString="0" containsNumber="1" containsInteger="1" minValue="0" maxValue="8"/>
    </cacheField>
    <cacheField name="New-1stT-UNK-subtot2" numFmtId="3">
      <sharedItems containsSemiMixedTypes="0" containsString="0" containsNumber="1" containsInteger="1" minValue="0" maxValue="8"/>
    </cacheField>
    <cacheField name="1stT-subtot" numFmtId="3">
      <sharedItems containsSemiMixedTypes="0" containsString="0" containsNumber="1" containsInteger="1" minValue="0" maxValue="5594"/>
    </cacheField>
    <cacheField name="New-1stT-subtot" numFmtId="3">
      <sharedItems containsSemiMixedTypes="0" containsString="0" containsNumber="1" containsInteger="1" minValue="0" maxValue="5734"/>
    </cacheField>
    <cacheField name="1stT-subtot2" numFmtId="3">
      <sharedItems containsSemiMixedTypes="0" containsString="0" containsNumber="1" containsInteger="1" minValue="0" maxValue="5594"/>
    </cacheField>
    <cacheField name="New-1stT-subtot2" numFmtId="3">
      <sharedItems containsSemiMixedTypes="0" containsString="0" containsNumber="1" containsInteger="1" minValue="0" maxValue="5734"/>
    </cacheField>
    <cacheField name="av-TTA-1stT-FT" numFmtId="169">
      <sharedItems containsString="0" containsBlank="1" containsNumber="1" minValue="0" maxValue="13.49"/>
    </cacheField>
    <cacheField name="New-av-TTA-1stT-FT" numFmtId="0">
      <sharedItems containsString="0" containsBlank="1" containsNumber="1" minValue="0" maxValue="9.26"/>
    </cacheField>
    <cacheField name="1stT-FT-TTA*" numFmtId="3">
      <sharedItems containsSemiMixedTypes="0" containsString="0" containsNumber="1" minValue="0" maxValue="21358.498589999999"/>
    </cacheField>
    <cacheField name="New-1stT-FT-TTA*" numFmtId="3">
      <sharedItems containsSemiMixedTypes="0" containsString="0" containsNumber="1" minValue="0" maxValue="22274"/>
    </cacheField>
    <cacheField name="av-TTA-1stT-PT" numFmtId="169">
      <sharedItems containsString="0" containsBlank="1" containsNumber="1" minValue="0" maxValue="21.01"/>
    </cacheField>
    <cacheField name="New-av-TTA-1stT-PT" numFmtId="0">
      <sharedItems containsBlank="1" containsMixedTypes="1" containsNumber="1" minValue="0" maxValue="17.940000000000001"/>
    </cacheField>
    <cacheField name="1stT-PT-TTA*" numFmtId="3">
      <sharedItems containsSemiMixedTypes="0" containsString="0" containsNumber="1" minValue="0" maxValue="9696.9968000000008"/>
    </cacheField>
    <cacheField name="New-1stT-PT-TTA*" numFmtId="3">
      <sharedItems containsSemiMixedTypes="0" containsString="0" containsNumber="1" minValue="0" maxValue="9969.4709999999995"/>
    </cacheField>
    <cacheField name="av-TTA-1stT-UNK" numFmtId="169">
      <sharedItems containsString="0" containsBlank="1" containsNumber="1" minValue="0" maxValue="13.125"/>
    </cacheField>
    <cacheField name="New-av-TTA-1stT-UNK" numFmtId="0">
      <sharedItems containsString="0" containsBlank="1" containsNumber="1" minValue="0" maxValue="21.5"/>
    </cacheField>
    <cacheField name="1stT-UNK-TTA*" numFmtId="3">
      <sharedItems containsSemiMixedTypes="0" containsString="0" containsNumber="1" minValue="0" maxValue="361.2"/>
    </cacheField>
    <cacheField name="New-1stT-UNK-TTA*" numFmtId="3">
      <sharedItems containsSemiMixedTypes="0" containsString="0" containsNumber="1" minValue="0" maxValue="182.49600000000001"/>
    </cacheField>
    <cacheField name="1stT-wtd-av-TTA" numFmtId="3">
      <sharedItems containsSemiMixedTypes="0" containsString="0" containsNumber="1" minValue="0" maxValue="11.700457516339869"/>
    </cacheField>
    <cacheField name="New-1stT-wtd-av-TTA" numFmtId="169">
      <sharedItems containsSemiMixedTypes="0" containsString="0" containsNumber="1" minValue="0" maxValue="9.14"/>
    </cacheField>
    <cacheField name="1stT-TTA*" numFmtId="3">
      <sharedItems containsSemiMixedTypes="0" containsString="0" containsNumber="1" minValue="0" maxValue="27018.358400000005"/>
    </cacheField>
    <cacheField name="New-1stT-TTA*" numFmtId="3">
      <sharedItems containsSemiMixedTypes="0" containsString="0" containsNumber="1" minValue="0" maxValue="28362.053500000002"/>
    </cacheField>
    <cacheField name="av-CTA-1stT-FT" numFmtId="0">
      <sharedItems containsString="0" containsBlank="1" containsNumber="1" minValue="0" maxValue="161"/>
    </cacheField>
    <cacheField name="New-av-CTA-1stT-FT" numFmtId="0">
      <sharedItems containsString="0" containsBlank="1" containsNumber="1" minValue="0" maxValue="156"/>
    </cacheField>
    <cacheField name="1stT-FT-CTA*" numFmtId="3">
      <sharedItems containsSemiMixedTypes="0" containsString="0" containsNumber="1" minValue="0" maxValue="722989.92869999993"/>
    </cacheField>
    <cacheField name="New-1stT-FT-CTA*" numFmtId="3">
      <sharedItems containsSemiMixedTypes="0" containsString="0" containsNumber="1" minValue="0" maxValue="759985.99999999837"/>
    </cacheField>
    <cacheField name="av-CTA-1stT-PT" numFmtId="3">
      <sharedItems containsString="0" containsBlank="1" containsNumber="1" minValue="0" maxValue="188"/>
    </cacheField>
    <cacheField name="New-av-CTA-1stT-PT" numFmtId="0">
      <sharedItems containsBlank="1" containsMixedTypes="1" containsNumber="1" minValue="0" maxValue="174.6"/>
    </cacheField>
    <cacheField name="1stT-PT-CTA*" numFmtId="3">
      <sharedItems containsSemiMixedTypes="0" containsString="0" containsNumber="1" minValue="0" maxValue="148542.15487"/>
    </cacheField>
    <cacheField name="New-1stT-PT-CTA*" numFmtId="3">
      <sharedItems containsSemiMixedTypes="0" containsString="0" containsNumber="1" minValue="0" maxValue="150591.00000000003"/>
    </cacheField>
    <cacheField name="av-CTA-1stT-UNK" numFmtId="3">
      <sharedItems containsString="0" containsBlank="1" containsNumber="1" containsInteger="1" minValue="0" maxValue="198"/>
    </cacheField>
    <cacheField name="New-av-CTA-1stT-UNK" numFmtId="0">
      <sharedItems containsString="0" containsBlank="1" containsNumber="1" containsInteger="1" minValue="0" maxValue="180"/>
    </cacheField>
    <cacheField name="1stT-UNK-CTA*" numFmtId="3">
      <sharedItems containsSemiMixedTypes="0" containsString="0" containsNumber="1" containsInteger="1" minValue="0" maxValue="1064"/>
    </cacheField>
    <cacheField name="New-1stT-UNK-CTA*" numFmtId="3">
      <sharedItems containsSemiMixedTypes="0" containsString="0" containsNumber="1" containsInteger="1" minValue="0" maxValue="1440"/>
    </cacheField>
    <cacheField name="1stT-wtd-av-CTA" numFmtId="3">
      <sharedItems containsSemiMixedTypes="0" containsString="0" containsNumber="1" minValue="0" maxValue="160.85365853658536"/>
    </cacheField>
    <cacheField name="New-1stT-wtd-av-CTA" numFmtId="3">
      <sharedItems containsSemiMixedTypes="0" containsString="0" containsNumber="1" minValue="0" maxValue="156"/>
    </cacheField>
    <cacheField name="1stT-CTA*" numFmtId="3">
      <sharedItems containsSemiMixedTypes="0" containsString="0" containsNumber="1" minValue="0" maxValue="724157.92889999994"/>
    </cacheField>
    <cacheField name="New-1stT-CTA*" numFmtId="3">
      <sharedItems containsSemiMixedTypes="0" containsString="0" containsNumber="1" minValue="0" maxValue="760310.99999999837"/>
    </cacheField>
    <cacheField name="FTIC-TTAsub-tot" numFmtId="3">
      <sharedItems containsSemiMixedTypes="0" containsString="0" containsNumber="1" containsInteger="1" minValue="0" maxValue="6205"/>
    </cacheField>
    <cacheField name="New-FTIC-TTAsub-tot" numFmtId="3">
      <sharedItems containsSemiMixedTypes="0" containsString="0" containsNumber="1" containsInteger="1" minValue="0" maxValue="6329"/>
    </cacheField>
    <cacheField name="FTIC-TTAsub-tot2" numFmtId="3">
      <sharedItems containsSemiMixedTypes="0" containsString="0" containsNumber="1" containsInteger="1" minValue="0" maxValue="6205"/>
    </cacheField>
    <cacheField name="New-FTIC-TTAsub-tot2" numFmtId="3">
      <sharedItems containsSemiMixedTypes="0" containsString="0" containsNumber="1" containsInteger="1" minValue="0" maxValue="6329"/>
    </cacheField>
    <cacheField name="FTIC-wtd-av-TTA" numFmtId="169">
      <sharedItems containsSemiMixedTypes="0" containsString="0" containsNumber="1" minValue="0" maxValue="10.79251461988304"/>
    </cacheField>
    <cacheField name="New-FTIC-wtd-av-TTA" numFmtId="169">
      <sharedItems containsSemiMixedTypes="0" containsString="0" containsNumber="1" minValue="0" maxValue="8.3559595959595967"/>
    </cacheField>
    <cacheField name="FTIC-TTA*" numFmtId="3">
      <sharedItems containsSemiMixedTypes="0" containsString="0" containsNumber="1" minValue="0" maxValue="27794.844300000004"/>
    </cacheField>
    <cacheField name="New-FTIC-TTA*" numFmtId="3">
      <sharedItems containsSemiMixedTypes="0" containsString="0" containsNumber="1" minValue="0" maxValue="29179.051900000002"/>
    </cacheField>
    <cacheField name="FTIC-wtd-av-CTA" numFmtId="3">
      <sharedItems containsSemiMixedTypes="0" containsString="0" containsNumber="1" minValue="0" maxValue="160.08000000000001"/>
    </cacheField>
    <cacheField name="New-FTIC-wtd-av-CTA" numFmtId="3">
      <sharedItems containsSemiMixedTypes="0" containsString="0" containsNumber="1" minValue="0" maxValue="156.39393939393941"/>
    </cacheField>
    <cacheField name="FTIC-CTA*" numFmtId="3">
      <sharedItems containsSemiMixedTypes="0" containsString="0" containsNumber="1" minValue="0" maxValue="741893.10000000009"/>
    </cacheField>
    <cacheField name="New-FTIC-CTA*" numFmtId="3">
      <sharedItems containsSemiMixedTypes="0" containsString="0" containsNumber="1" minValue="0" maxValue="760310.99999999837"/>
    </cacheField>
    <cacheField name="TRF-FT-subtot" numFmtId="3">
      <sharedItems containsString="0" containsBlank="1" containsNumber="1" containsInteger="1" minValue="0" maxValue="4744"/>
    </cacheField>
    <cacheField name="New-TRF-FT-subtot" numFmtId="0">
      <sharedItems containsString="0" containsBlank="1" containsNumber="1" containsInteger="1" minValue="0" maxValue="4648"/>
    </cacheField>
    <cacheField name="TRF-FT-subtot2" numFmtId="3">
      <sharedItems containsSemiMixedTypes="0" containsString="0" containsNumber="1" containsInteger="1" minValue="0" maxValue="2810"/>
    </cacheField>
    <cacheField name="New-TRF-FT-subtot2" numFmtId="3">
      <sharedItems containsSemiMixedTypes="0" containsString="0" containsNumber="1" containsInteger="1" minValue="0" maxValue="2806"/>
    </cacheField>
    <cacheField name="TRF-PT-subtot" numFmtId="3">
      <sharedItems containsString="0" containsBlank="1" containsNumber="1" containsInteger="1" minValue="0" maxValue="2499"/>
    </cacheField>
    <cacheField name="New-TRF-PT-subtot" numFmtId="0">
      <sharedItems containsString="0" containsBlank="1" containsNumber="1" containsInteger="1" minValue="0" maxValue="2774"/>
    </cacheField>
    <cacheField name="TRF-PT-subtot2" numFmtId="3">
      <sharedItems containsSemiMixedTypes="0" containsString="0" containsNumber="1" containsInteger="1" minValue="0" maxValue="2069"/>
    </cacheField>
    <cacheField name="New-TRF-PT-subtot2" numFmtId="3">
      <sharedItems containsSemiMixedTypes="0" containsString="0" containsNumber="1" containsInteger="1" minValue="0" maxValue="2311"/>
    </cacheField>
    <cacheField name="TRF-UNK-subtot" numFmtId="3">
      <sharedItems containsString="0" containsBlank="1" containsNumber="1" containsInteger="1" minValue="0" maxValue="106"/>
    </cacheField>
    <cacheField name="New-TRF-UNK-subtot" numFmtId="0">
      <sharedItems containsString="0" containsBlank="1" containsNumber="1" containsInteger="1" minValue="0" maxValue="114"/>
    </cacheField>
    <cacheField name="TRF-UNK-subtot2" numFmtId="3">
      <sharedItems containsSemiMixedTypes="0" containsString="0" containsNumber="1" containsInteger="1" minValue="0" maxValue="106"/>
    </cacheField>
    <cacheField name="New-TRF-UNK-subtot2" numFmtId="3">
      <sharedItems containsSemiMixedTypes="0" containsString="0" containsNumber="1" containsInteger="1" minValue="0" maxValue="114"/>
    </cacheField>
    <cacheField name="TRF-subtot" numFmtId="3">
      <sharedItems containsSemiMixedTypes="0" containsString="0" containsNumber="1" containsInteger="1" minValue="0" maxValue="7245"/>
    </cacheField>
    <cacheField name="New-TRF-subtot" numFmtId="3">
      <sharedItems containsSemiMixedTypes="0" containsString="0" containsNumber="1" containsInteger="1" minValue="0" maxValue="7422"/>
    </cacheField>
    <cacheField name="TRF-subtot2" numFmtId="3">
      <sharedItems containsSemiMixedTypes="0" containsString="0" containsNumber="1" containsInteger="1" minValue="0" maxValue="4372"/>
    </cacheField>
    <cacheField name="New-TRF-subtot2" numFmtId="3">
      <sharedItems containsSemiMixedTypes="0" containsString="0" containsNumber="1" containsInteger="1" minValue="0" maxValue="4527"/>
    </cacheField>
    <cacheField name="av-TTA-TRF-FT" numFmtId="169">
      <sharedItems containsString="0" containsBlank="1" containsNumber="1" minValue="0" maxValue="8.35"/>
    </cacheField>
    <cacheField name="New-av-TTA-TRF-FT" numFmtId="0">
      <sharedItems containsString="0" containsBlank="1" containsNumber="1" minValue="0" maxValue="7.89"/>
    </cacheField>
    <cacheField name="TRF-FT-TTA*" numFmtId="3">
      <sharedItems containsSemiMixedTypes="0" containsString="0" containsNumber="1" minValue="0" maxValue="15285.499999352"/>
    </cacheField>
    <cacheField name="New-TRF-FT-TTA*" numFmtId="3">
      <sharedItems containsSemiMixedTypes="0" containsString="0" containsNumber="1" minValue="0" maxValue="15519.672"/>
    </cacheField>
    <cacheField name="av-TTA-TRF-PT" numFmtId="169">
      <sharedItems containsString="0" containsBlank="1" containsNumber="1" minValue="0" maxValue="12.48"/>
    </cacheField>
    <cacheField name="New-av-TTA-TRF-PT" numFmtId="0">
      <sharedItems containsString="0" containsBlank="1" containsNumber="1" minValue="0" maxValue="18"/>
    </cacheField>
    <cacheField name="TRF-PT-TTA*" numFmtId="3">
      <sharedItems containsSemiMixedTypes="0" containsString="0" containsNumber="1" minValue="0" maxValue="8835.5000007540002"/>
    </cacheField>
    <cacheField name="New-TRF-PT-TTA*" numFmtId="3">
      <sharedItems containsSemiMixedTypes="0" containsString="0" containsNumber="1" minValue="0" maxValue="9950.3379999999997"/>
    </cacheField>
    <cacheField name="av-TTA-TRF-UNK" numFmtId="169">
      <sharedItems containsString="0" containsBlank="1" containsNumber="1" minValue="0" maxValue="22.5"/>
    </cacheField>
    <cacheField name="New-av-TTA-TRF-UNK" numFmtId="0">
      <sharedItems containsString="0" containsBlank="1" containsNumber="1" minValue="0" maxValue="16.332999999999998"/>
    </cacheField>
    <cacheField name="TRF-UNK-TTA*" numFmtId="3">
      <sharedItems containsSemiMixedTypes="0" containsString="0" containsNumber="1" minValue="0" maxValue="148.39999999999998"/>
    </cacheField>
    <cacheField name="New-TRF-UNK-TTA*" numFmtId="3">
      <sharedItems containsSemiMixedTypes="0" containsString="0" containsNumber="1" minValue="0" maxValue="182.4"/>
    </cacheField>
    <cacheField name="TRF-wtd-av-TTA" numFmtId="169">
      <sharedItems containsSemiMixedTypes="0" containsString="0" containsNumber="1" minValue="0" maxValue="11.432307692307692"/>
    </cacheField>
    <cacheField name="New-TRF-wtd-av-TTA" numFmtId="169">
      <sharedItems containsSemiMixedTypes="0" containsString="0" containsNumber="1" minValue="0" maxValue="12.62"/>
    </cacheField>
    <cacheField name="TRF-TTA*" numFmtId="3">
      <sharedItems containsSemiMixedTypes="0" containsString="0" containsNumber="1" minValue="0" maxValue="24166.000000106"/>
    </cacheField>
    <cacheField name="New-TRF-TTA*" numFmtId="3">
      <sharedItems containsSemiMixedTypes="0" containsString="0" containsNumber="1" minValue="0" maxValue="25470.010000000002"/>
    </cacheField>
    <cacheField name="av-CTA-TRF-FT" numFmtId="3">
      <sharedItems containsString="0" containsBlank="1" containsNumber="1" minValue="0" maxValue="126"/>
    </cacheField>
    <cacheField name="New-av-CTA-TRF-FT" numFmtId="0">
      <sharedItems containsString="0" containsBlank="1" containsNumber="1" minValue="0" maxValue="134"/>
    </cacheField>
    <cacheField name="TRF-FT-CTA*" numFmtId="3">
      <sharedItems containsSemiMixedTypes="0" containsString="0" containsNumber="1" minValue="0" maxValue="246718"/>
    </cacheField>
    <cacheField name="New-TRF-FT-CTA*" numFmtId="3">
      <sharedItems containsSemiMixedTypes="0" containsString="0" containsNumber="1" minValue="0" maxValue="246366.8"/>
    </cacheField>
    <cacheField name="av-CTA-TRF-PT" numFmtId="3">
      <sharedItems containsString="0" containsBlank="1" containsNumber="1" minValue="0" maxValue="121"/>
    </cacheField>
    <cacheField name="New-av-CTA-TRF-PT" numFmtId="0">
      <sharedItems containsString="0" containsBlank="1" containsNumber="1" minValue="0" maxValue="124"/>
    </cacheField>
    <cacheField name="TRF-PT-CTA*" numFmtId="3">
      <sharedItems containsSemiMixedTypes="0" containsString="0" containsNumber="1" minValue="0" maxValue="106346.59999999999"/>
    </cacheField>
    <cacheField name="New-TRF-PT-CTA*" numFmtId="3">
      <sharedItems containsSemiMixedTypes="0" containsString="0" containsNumber="1" minValue="0" maxValue="114856.70000000001"/>
    </cacheField>
    <cacheField name="av-CTA-TRF-UNK" numFmtId="3">
      <sharedItems containsString="0" containsBlank="1" containsNumber="1" containsInteger="1" minValue="0" maxValue="163"/>
    </cacheField>
    <cacheField name="New-av-CTA-TRF-UNK" numFmtId="0">
      <sharedItems containsBlank="1" containsMixedTypes="1" containsNumber="1" containsInteger="1" minValue="0" maxValue="1004"/>
    </cacheField>
    <cacheField name="TRF-UNK-CTA*" numFmtId="3">
      <sharedItems containsSemiMixedTypes="0" containsString="0" containsNumber="1" containsInteger="1" minValue="0" maxValue="6148"/>
    </cacheField>
    <cacheField name="New-TRF-UNK-CTA*" numFmtId="3">
      <sharedItems containsSemiMixedTypes="0" containsString="0" containsNumber="1" containsInteger="1" minValue="0" maxValue="6612"/>
    </cacheField>
    <cacheField name="TRF-wtd-av-CTA" numFmtId="3">
      <sharedItems containsSemiMixedTypes="0" containsString="0" containsNumber="1" minValue="0" maxValue="125.68620974401321"/>
    </cacheField>
    <cacheField name="New-TRF-wtd-av-CTA" numFmtId="3">
      <sharedItems containsSemiMixedTypes="0" containsString="0" containsNumber="1" minValue="0" maxValue="127.67057902973396"/>
    </cacheField>
    <cacheField name="TRF-CTA*" numFmtId="3">
      <sharedItems containsSemiMixedTypes="0" containsString="0" containsNumber="1" minValue="0" maxValue="344661.5"/>
    </cacheField>
    <cacheField name="New-TRF-CTA*" numFmtId="3">
      <sharedItems containsSemiMixedTypes="0" containsString="0" containsNumber="1" minValue="0" maxValue="349074.8"/>
    </cacheField>
    <cacheField name="UNK-subtot" numFmtId="3">
      <sharedItems containsString="0" containsBlank="1" containsNumber="1" containsInteger="1" minValue="0" maxValue="1270"/>
    </cacheField>
    <cacheField name="New-UNK-subtot" numFmtId="3">
      <sharedItems containsString="0" containsBlank="1" containsNumber="1" containsInteger="1" minValue="0" maxValue="1684"/>
    </cacheField>
    <cacheField name="UNK-subtot2" numFmtId="3">
      <sharedItems containsSemiMixedTypes="0" containsString="0" containsNumber="1" containsInteger="1" minValue="0" maxValue="1270"/>
    </cacheField>
    <cacheField name="New-UNK-subtot2" numFmtId="3">
      <sharedItems containsSemiMixedTypes="0" containsString="0" containsNumber="1" containsInteger="1" minValue="0" maxValue="1684"/>
    </cacheField>
    <cacheField name="av-TTA-UNK" numFmtId="0">
      <sharedItems containsString="0" containsBlank="1" containsNumber="1" minValue="1.7" maxValue="19"/>
    </cacheField>
    <cacheField name="New-av-TTA-UNK" numFmtId="0">
      <sharedItems containsString="0" containsBlank="1" containsNumber="1" minValue="0.5" maxValue="11.5714285714286"/>
    </cacheField>
    <cacheField name="UNK-TTA*" numFmtId="3">
      <sharedItems containsSemiMixedTypes="0" containsString="0" containsNumber="1" minValue="0" maxValue="6720.9998700000006"/>
    </cacheField>
    <cacheField name="New-UNK-TTA*" numFmtId="3">
      <sharedItems containsSemiMixedTypes="0" containsString="0" containsNumber="1" minValue="0" maxValue="9262"/>
    </cacheField>
    <cacheField name="av-CTA-UNK" numFmtId="0">
      <sharedItems containsString="0" containsBlank="1" containsNumber="1" minValue="0" maxValue="169.99"/>
    </cacheField>
    <cacheField name="New-av-CTA-UNK" numFmtId="0">
      <sharedItems containsString="0" containsBlank="1" containsNumber="1" minValue="2.1" maxValue="158"/>
    </cacheField>
    <cacheField name="UNK-CTA*" numFmtId="3">
      <sharedItems containsSemiMixedTypes="0" containsString="0" containsNumber="1" minValue="0" maxValue="91468.994699999996"/>
    </cacheField>
    <cacheField name="New-UNK-CTA*" numFmtId="3">
      <sharedItems containsSemiMixedTypes="0" containsString="0" containsNumber="1" minValue="0" maxValue="95819.599999999991"/>
    </cacheField>
    <cacheField name="FT-subtot" numFmtId="3">
      <sharedItems containsSemiMixedTypes="0" containsString="0" containsNumber="1" containsInteger="1" minValue="0" maxValue="9418"/>
    </cacheField>
    <cacheField name="New-FT-subtot" numFmtId="3">
      <sharedItems containsSemiMixedTypes="0" containsString="0" containsNumber="1" containsInteger="1" minValue="0" maxValue="9419"/>
    </cacheField>
    <cacheField name="FT-subtot2" numFmtId="3">
      <sharedItems containsSemiMixedTypes="0" containsString="0" containsNumber="1" containsInteger="1" minValue="0" maxValue="8255"/>
    </cacheField>
    <cacheField name="New-FT-subtot2" numFmtId="3">
      <sharedItems containsSemiMixedTypes="0" containsString="0" containsNumber="1" containsInteger="1" minValue="0" maxValue="8472"/>
    </cacheField>
    <cacheField name="FT-TTA*" numFmtId="3">
      <sharedItems containsMixedTypes="1" containsNumber="1" minValue="8.5" maxValue="38547.339999352"/>
    </cacheField>
    <cacheField name="New-FT-TTA*" numFmtId="3">
      <sharedItems containsMixedTypes="1" containsNumber="1" minValue="7.6" maxValue="39021.423000000003"/>
    </cacheField>
    <cacheField name="FT-CTA*" numFmtId="3">
      <sharedItems containsMixedTypes="1" containsNumber="1" minValue="179" maxValue="911677.6"/>
    </cacheField>
    <cacheField name="New-FT-CTA*" numFmtId="3">
      <sharedItems containsMixedTypes="1" containsNumber="1" minValue="99" maxValue="921990.10000000009"/>
    </cacheField>
    <cacheField name="PT-subtot" numFmtId="3">
      <sharedItems containsSemiMixedTypes="0" containsString="0" containsNumber="1" containsInteger="1" minValue="0" maxValue="2751"/>
    </cacheField>
    <cacheField name="New-PT-subtot" numFmtId="3">
      <sharedItems containsSemiMixedTypes="0" containsString="0" containsNumber="1" containsInteger="1" minValue="0" maxValue="3206"/>
    </cacheField>
    <cacheField name="PT-subtot2" numFmtId="3">
      <sharedItems containsSemiMixedTypes="0" containsString="0" containsNumber="1" containsInteger="1" minValue="0" maxValue="2751"/>
    </cacheField>
    <cacheField name="New-PT-subtot2" numFmtId="3">
      <sharedItems containsSemiMixedTypes="0" containsString="0" containsNumber="1" containsInteger="1" minValue="0" maxValue="3206"/>
    </cacheField>
    <cacheField name="PT-TTA*" numFmtId="3">
      <sharedItems containsSemiMixedTypes="0" containsString="0" containsNumber="1" minValue="0" maxValue="14065.017286999999"/>
    </cacheField>
    <cacheField name="New-PT-TTA*" numFmtId="3">
      <sharedItems containsSemiMixedTypes="0" containsString="0" containsNumber="1" minValue="0" maxValue="13870.2"/>
    </cacheField>
    <cacheField name="PT-CTA*" numFmtId="3">
      <sharedItems containsSemiMixedTypes="0" containsString="0" containsNumber="1" minValue="0" maxValue="214730.15823"/>
    </cacheField>
    <cacheField name="New-PT-CTA*" numFmtId="3">
      <sharedItems containsSemiMixedTypes="0" containsString="0" containsNumber="1" minValue="0" maxValue="227148.79999999999"/>
    </cacheField>
    <cacheField name="FTPT-subtot" numFmtId="3">
      <sharedItems containsSemiMixedTypes="0" containsString="0" containsNumber="1" containsInteger="1" minValue="0" maxValue="12049"/>
    </cacheField>
    <cacheField name="New-FTPT-subtot" numFmtId="3">
      <sharedItems containsSemiMixedTypes="0" containsString="0" containsNumber="1" containsInteger="1" minValue="0" maxValue="12331"/>
    </cacheField>
    <cacheField name="FTPT-subtot2" numFmtId="3">
      <sharedItems containsSemiMixedTypes="0" containsString="0" containsNumber="1" containsInteger="1" minValue="0" maxValue="9242"/>
    </cacheField>
    <cacheField name="New-FTPT-subtot2" numFmtId="3">
      <sharedItems containsSemiMixedTypes="0" containsString="0" containsNumber="1" containsInteger="1" minValue="0" maxValue="9577"/>
    </cacheField>
    <cacheField name="FTPT-TTA*" numFmtId="3">
      <sharedItems containsMixedTypes="1" containsNumber="1" minValue="24.5" maxValue="48119.815200106001"/>
    </cacheField>
    <cacheField name="New-FTPT-TTA*" numFmtId="3">
      <sharedItems containsMixedTypes="1" containsNumber="1" minValue="31.799999999999997" maxValue="49707.791000000005"/>
    </cacheField>
    <cacheField name="FTPT-CTA*" numFmtId="3">
      <sharedItems containsMixedTypes="1" containsNumber="1" minValue="485" maxValue="1005692"/>
    </cacheField>
    <cacheField name="New-FTPT-CTA*" numFmtId="3">
      <sharedItems containsMixedTypes="1" containsNumber="1" minValue="370.2" maxValue="1028525.0000000001"/>
    </cacheField>
    <cacheField name="UNK-subtot3" numFmtId="3">
      <sharedItems containsSemiMixedTypes="0" containsString="0" containsNumber="1" containsInteger="1" minValue="0" maxValue="271"/>
    </cacheField>
    <cacheField name="New-UNK-subtot3" numFmtId="3">
      <sharedItems containsSemiMixedTypes="0" containsString="0" containsNumber="1" containsInteger="1" minValue="0" maxValue="330"/>
    </cacheField>
    <cacheField name="UNK-subtot22" numFmtId="3">
      <sharedItems containsSemiMixedTypes="0" containsString="0" containsNumber="1" containsInteger="1" minValue="0" maxValue="271"/>
    </cacheField>
    <cacheField name="New-UNK-subtot22" numFmtId="3">
      <sharedItems containsSemiMixedTypes="0" containsString="0" containsNumber="1" containsInteger="1" minValue="0" maxValue="330"/>
    </cacheField>
    <cacheField name="UNK-TTA*2" numFmtId="3">
      <sharedItems containsMixedTypes="1" containsNumber="1" minValue="0" maxValue="361.2"/>
    </cacheField>
    <cacheField name="New-UNK-TTA*2" numFmtId="3">
      <sharedItems containsMixedTypes="1" containsNumber="1" minValue="0" maxValue="231.495"/>
    </cacheField>
    <cacheField name="UNK-CTA*2" numFmtId="3">
      <sharedItems containsMixedTypes="1" containsNumber="1" minValue="62" maxValue="17470.990599999997"/>
    </cacheField>
    <cacheField name="New-UNK-CTA*2" numFmtId="3">
      <sharedItems containsMixedTypes="1" containsNumber="1" minValue="47" maxValue="21277.014000000003"/>
    </cacheField>
    <cacheField name="TTA*" numFmtId="3">
      <sharedItems containsMixedTypes="1" containsNumber="1" minValue="33.5" maxValue="48648.237200105992"/>
    </cacheField>
    <cacheField name="New-TTA*" numFmtId="3">
      <sharedItems containsMixedTypes="1" containsNumber="1" minValue="52.8" maxValue="50229.209000000003"/>
    </cacheField>
    <cacheField name="CTA*" numFmtId="3">
      <sharedItems containsMixedTypes="1" containsNumber="1" minValue="578" maxValue="1009817"/>
    </cacheField>
    <cacheField name="New-CTA*" numFmtId="3">
      <sharedItems containsMixedTypes="1" containsNumber="1" minValue="556.20000000000005" maxValue="1032361.7"/>
    </cacheField>
    <cacheField name="Type2" numFmtId="0" databaseField="0">
      <fieldGroup base="4">
        <discretePr count="16">
          <x v="5"/>
          <x v="1"/>
          <x v="1"/>
          <x v="1"/>
          <x v="1"/>
          <x v="1"/>
          <x v="1"/>
          <x v="2"/>
          <x v="2"/>
          <x v="2"/>
          <x v="2"/>
          <x v="4"/>
          <x v="3"/>
          <x v="3"/>
          <x v="0"/>
          <x v="3"/>
        </discretePr>
        <groupItems count="6">
          <n v="15"/>
          <s v="Group1"/>
          <s v="Group2"/>
          <s v="Group3"/>
          <n v="99"/>
          <m/>
        </groupItems>
      </fieldGroup>
    </cacheField>
    <cacheField name="Av1stT-FT-TTA" numFmtId="0" formula="IF('1stT-FT-subtot'&gt;0,'1stT-FT-TTA*'/'1stT-FT-subtot',)" databaseField="0"/>
    <cacheField name="Av1stT-PT-TTA" numFmtId="0" formula="IF('1stT-PT-subtot'&gt;0,'1stT-PT-TTA*'/'1stT-PT-subtot',)" databaseField="0"/>
    <cacheField name="Av1stT-UNK-TTA" numFmtId="0" formula="IF('1stT-UNK-subtot'&gt;0,'1stT-UNK-TTA*'/'1stT-UNK-subtot',)" databaseField="0"/>
    <cacheField name="Av1stT-TTA" numFmtId="0" formula="IF('1stT-subtot'&gt;0,'1stT-TTA*'/'1stT-subtot',)" databaseField="0"/>
    <cacheField name="AvTRF-FT-TTA" numFmtId="0" formula="IF('TRF-FT-subtot'&gt;0,'TRF-FT-TTA*'/'TRF-FT-subtot',)" databaseField="0"/>
    <cacheField name="AvTRF-PT-TTA" numFmtId="0" formula="IF('TRF-PT-subtot'&gt;0,'TRF-PT-TTA*'/'TRF-PT-subtot',)" databaseField="0"/>
    <cacheField name="AvTRF-UNK-TTA" numFmtId="0" formula="IF('TRF-UNK-subtot'&gt;0,'TRF-UNK-TTA*'/'TRF-UNK-subtot',)" databaseField="0"/>
    <cacheField name="AvTRF-TTA" numFmtId="0" formula="IF('TRF-subtot'&gt;0,'TRF-TTA*'/'TRF-subtot',)" databaseField="0"/>
    <cacheField name="AvUNK-TTA" numFmtId="0" formula="IF('UNK-subtot'&gt;0,'UNK-TTA*'/'UNK-subtot',)" databaseField="0"/>
    <cacheField name="Av FT-TTA" numFmtId="0" formula="IF('FT-subtot'&gt;0,'FT-TTA*'/'FT-subtot',)" databaseField="0"/>
    <cacheField name="Av PT-TTA" numFmtId="0" formula="IF('PT-subtot'&gt;0,'PT-TTA*'/'PT-subtot',)" databaseField="0"/>
    <cacheField name="Av FT-CTA" numFmtId="0" formula="IF('FT-subtot2'&gt;0,'FT-CTA*'/'FT-subtot2',)" databaseField="0"/>
    <cacheField name="Av PT-CTA" numFmtId="0" formula="IF('PT-subtot2'&gt;0,'PT-CTA*'/'PT-subtot2',)" databaseField="0"/>
    <cacheField name="Av UNK-CTA" numFmtId="0" formula="IF('UNK-subtot2'&gt;0,'UNK-CTA*'/'UNK-subtot2',)" databaseField="0"/>
    <cacheField name="Av1stT-FT-CTA" numFmtId="0" formula="IF('1stT-FT-subtot2'&gt;0,'1stT-FT-CTA*'/'1stT-FT-subtot2',)" databaseField="0"/>
    <cacheField name="Av1stT-PT-CTA" numFmtId="0" formula="IF('1stT-PT-subtot2'&gt;0,'1stT-PT-CTA*'/'1stT-PT-subtot2',)" databaseField="0"/>
    <cacheField name="Av1stT-UNK-CTA" numFmtId="0" formula="IF('1stT-UNK-subtot2'&gt;0,'1stT-UNK-CTA*'/'1stT-UNK-subtot2',)" databaseField="0"/>
    <cacheField name="Av1stT-CTA" numFmtId="0" formula="IF('1stT-subtot2'&gt;0,'1stT-CTA*'/'1stT-subtot2',)" databaseField="0"/>
    <cacheField name="AvTRF-FT-CTA" numFmtId="0" formula="IF('TRF-FT-subtot2'&gt;0,'TRF-FT-CTA*'/'TRF-FT-subtot2',)" databaseField="0"/>
    <cacheField name="AvTRF-PT-CTA" numFmtId="0" formula="IF('TRF-PT-subtot2'&gt;0,'TRF-PT-CTA*'/'TRF-PT-subtot2',)" databaseField="0"/>
    <cacheField name="AvTRF-UNK-CTA" numFmtId="0" formula="IF('TRF-UNK-subtot2'&gt;0,'TRF-UNK-CTA*'/'TRF-UNK-subtot2',)" databaseField="0"/>
    <cacheField name="AvTRF-CTA" numFmtId="0" formula="IF('TRF-subtot2'&gt;0,'TRF-CTA*'/'TRF-subtot2',)" databaseField="0"/>
    <cacheField name="Av FTPT-TTA" numFmtId="0" formula="IF('FTPT-subtot'&gt;0,'FTPT-TTA*'/'FTPT-subtot',)" databaseField="0"/>
    <cacheField name="Av FTPT-cTA" numFmtId="0" formula="IF('FTPT-subtot2'&gt;0,'FTPT-CTA*'/'FTPT-subtot2',)" databaseField="0"/>
    <cacheField name="AvHS1stT-FT-TTA" numFmtId="0" formula="IF('HS1stT-FT-subtot'&gt;0,'HS1stT-FT-TTA*'/'HS1stT-FT-subtot',)" databaseField="0"/>
    <cacheField name="AvHS1stT-PT-TTA" numFmtId="0" formula="IF('HS1stT-PT-subtot'&gt;0,'HS1stT-PT-TTA*'/'HS1stT-PT-subtot',)" databaseField="0"/>
    <cacheField name="AvHS1stT-UNK-TTA" numFmtId="0" formula="IF('HS1stT-UNK-subtot'&gt;0,'HS1stT-UNK-TTA*'/'HS1stT-UNK-subtot',)" databaseField="0"/>
    <cacheField name="AvHS1stT-TTA" numFmtId="0" formula="IF('HS1stT-subtot'&gt;0,'HS1stT-TTA*'/'HS1stT-subtot',)" databaseField="0"/>
    <cacheField name="AvHS1stT-FT-CTA" numFmtId="0" formula="IF('HS1stT-FT-subtot2'&gt;0,'HS1stT-FT-CTA*'/'HS1stT-FT-subtot2',)" databaseField="0"/>
    <cacheField name="AvHS1stT-PT-CTA" numFmtId="0" formula="IF('HS1stT-PT-subtot2'&gt;0,'HS1stT-PT-CTA*'/'HS1stT-PT-subtot2',)" databaseField="0"/>
    <cacheField name="AvHS1stT-UNK-CTA" numFmtId="0" formula="IF('HS1stT-UNK-subtot2'&gt;0,'HS1stT-UNK-CTA*'/'HS1stT-UNK-subtot2',)" databaseField="0"/>
    <cacheField name="AvHS1stT-CTA" numFmtId="0" formula="IF('HS1stT-subtot2'&gt;0,'HS1stT-CTA*'/'HS1stT-subtot2',)" databaseField="0"/>
    <cacheField name="AvNew-1stT-FT-TTA" numFmtId="0" formula="IF('New-1stT-FT-subtot'&gt;0,'New-1stT-FT-TTA*'/'New-1stT-FT-subtot',)" databaseField="0"/>
    <cacheField name="AvNew-1stT-PT-TTA" numFmtId="0" formula="IF('New-1stT-PT-subtot'&gt;0,'New-1stT-PT-TTA*'/'New-1stT-PT-subtot',)" databaseField="0"/>
    <cacheField name="AvNew-1stT-UNK-TTA" numFmtId="0" formula="IF('New-1stT-UNK-subtot'&gt;0,'New-1stT-UNK-TTA*'/'New-1stT-UNK-subtot',)" databaseField="0"/>
    <cacheField name="AvNew-1stT-TTA" numFmtId="0" formula="IF('New-1stT-subtot'&gt;0,'New-1stT-TTA*'/'New-1stT-subtot',)" databaseField="0"/>
    <cacheField name="AvNew-TRF-FT-TTA" numFmtId="0" formula="IF('New-TRF-FT-subtot'&gt;0,'New-TRF-FT-TTA*'/'New-TRF-FT-subtot',)" databaseField="0"/>
    <cacheField name="AvNew-TRF-PT-TTA" numFmtId="0" formula="IF('New-TRF-PT-subtot'&gt;0,'New-TRF-PT-TTA*'/'New-TRF-PT-subtot',)" databaseField="0"/>
    <cacheField name="AvNew-TRF-UNK-TTA" numFmtId="0" formula="IF('New-TRF-UNK-subtot'&gt;0,'New-TRF-UNK-TTA*'/'New-TRF-UNK-subtot',)" databaseField="0"/>
    <cacheField name="AvNew-TRF-TTA" numFmtId="0" formula="IF('New-TRF-subtot'&gt;0,'New-TRF-TTA*'/'New-TRF-subtot',)" databaseField="0"/>
    <cacheField name="AvNew-UNK-TTA" numFmtId="0" formula="IF('New-UNK-subtot'&gt;0,'New-UNK-TTA*'/'New-UNK-subtot',)" databaseField="0"/>
    <cacheField name="AvNew- FT-TTA" numFmtId="0" formula="IF('New-FT-subtot'&gt;0,'New-FT-TTA*'/'New-FT-subtot',)" databaseField="0"/>
    <cacheField name="AvNew- PT-TTA" numFmtId="0" formula="IF('New-PT-subtot'&gt;0,'New-PT-TTA*'/'New-PT-subtot',)" databaseField="0"/>
    <cacheField name="AvNew- FTPT-TTA" numFmtId="0" formula="IF('New-FTPT-subtot'&gt;0,'New-FTPT-TTA*'/'New-FTPT-subtot',)" databaseField="0"/>
    <cacheField name="AvNew-HS1stT-FT-TTA" numFmtId="0" formula="IF('New-HS1stT-FT-subtot'&gt;0,'New-HS1stT-FT-TTA*'/'New-HS1stT-FT-subtot',)" databaseField="0"/>
    <cacheField name="AvNew-HS1stT-PT-TTA" numFmtId="0" formula="IF('New-HS1stT-PT-subtot'&gt;0,'New-HS1stT-PT-TTA*'/'New-HS1stT-PT-subtot',)" databaseField="0"/>
    <cacheField name="AvNew-HS1stT-UNK-TTA" numFmtId="0" formula="IF('New-HS1stT-UNK-subtot'&gt;0,'New-HS1stT-UNK-TTA*'/'New-HS1stT-UNK-subtot',)" databaseField="0"/>
    <cacheField name="AvNew-HS1stT-TTA" numFmtId="0" formula="IF('New-HS1stT-subtot'&gt;0,'New-HS1stT-TTA*'/'New-HS1stT-subtot',)" databaseField="0"/>
    <cacheField name="AvNew- FT-CTA" numFmtId="0" formula="IF('New-FT-subtot2'&gt;0,'New-FT-CTA*'/'New-FT-subtot2',)" databaseField="0"/>
    <cacheField name="AvNew- PT-CTA" numFmtId="0" formula="IF('New-PT-subtot2'&gt;0,'New-PT-CTA*'/'New-PT-subtot2',)" databaseField="0"/>
    <cacheField name="AvNew- UNK-CTA" numFmtId="0" formula="IF('New-UNK-subtot2'&gt;0,'New-UNK-CTA*'/'New-UNK-subtot2',)" databaseField="0"/>
    <cacheField name="AvNew-1stT-FT-CTA" numFmtId="0" formula="IF('New-1stT-FT-subtot2'&gt;0,'New-1stT-FT-CTA*'/'New-1stT-FT-subtot2',)" databaseField="0"/>
    <cacheField name="AvNew-1stT-PT-CTA" numFmtId="0" formula="IF('New-1stT-PT-subtot2'&gt;0,'New-1stT-PT-CTA*'/'New-1stT-PT-subtot2',)" databaseField="0"/>
    <cacheField name="AvNew-1stT-UNK-CTA" numFmtId="0" formula="IF('New-1stT-UNK-subtot2'&gt;0,'New-1stT-UNK-CTA*'/'New-1stT-UNK-subtot2',)" databaseField="0"/>
    <cacheField name="AvNew-1stT-CTA" numFmtId="0" formula="IF('New-1stT-subtot2'&gt;0,'New-1stT-CTA*'/'New-1stT-subtot2',)" databaseField="0"/>
    <cacheField name="AvNew-TRF-FT-CTA" numFmtId="0" formula="IF('New-TRF-FT-subtot2'&gt;0,'New-TRF-FT-CTA*'/'New-TRF-FT-subtot2',)" databaseField="0"/>
    <cacheField name="AvNew-TRF-PT-CTA" numFmtId="0" formula="IF('New-TRF-PT-subtot2'&gt;0,'New-TRF-PT-CTA*'/'New-TRF-PT-subtot2',)" databaseField="0"/>
    <cacheField name="AvNew-TRF-UNK-CTA" numFmtId="0" formula="IF('New-TRF-UNK-subtot2'&gt;0,'New-TRF-UNK-CTA*'/'New-TRF-UNK-subtot2',)" databaseField="0"/>
    <cacheField name="AvNew-TRF-CTA" numFmtId="0" formula="IF('New-TRF-subtot2'&gt;0,'New-TRF-CTA*'/'New-TRF-subtot2',)" databaseField="0"/>
    <cacheField name="AvNew- FTPT-CTA" numFmtId="0" formula="IF('New-FTPT-subtot2'&gt;0,'New-FTPT-CTA*'/'New-FTPT-subtot2',)" databaseField="0"/>
    <cacheField name="AvNew-HS1stT-CTA" numFmtId="0" formula="IF('New-HS1stT-subtot2'&gt;0,'New-HS1stT-CTA*'/'New-HS1stT-subtot2',)" databaseField="0"/>
    <cacheField name="AvNew-HS1stT-FT-CTA" numFmtId="0" formula="IF('New-HS1stT-FT-subtot2'&gt;0,'New-HS1stT-FT-CTA*'/'New-HS1stT-FT-subtot2',)" databaseField="0"/>
    <cacheField name="AvNew-HS1stT-PT-CTA" numFmtId="0" formula="IF('New-HS1stT-PT-subtot2'&gt;0,'New-HS1stT-PT-CTA*'/'New-HS1stT-PT-subtot2',)" databaseField="0"/>
    <cacheField name="AvNew-HS1stT-UNK-CTA" numFmtId="0" formula="IF('New-HS1stT-UNK-subtot2'&gt;0,'New-HS1stT-UNK-CTA*'/'New-HS1stT-UNK-subtot2',)"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59">
  <r>
    <x v="0"/>
    <m/>
    <m/>
    <m/>
    <x v="0"/>
    <m/>
    <m/>
    <m/>
    <m/>
    <n v="0"/>
    <n v="0"/>
    <m/>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1"/>
    <s v="University of Arkansas, Fayetteville"/>
    <m/>
    <n v="106397"/>
    <x v="1"/>
    <n v="3906"/>
    <n v="4206"/>
    <n v="44"/>
    <n v="54"/>
    <n v="3862"/>
    <n v="4152"/>
    <n v="120"/>
    <n v="120"/>
    <n v="3862"/>
    <n v="4152"/>
    <n v="3862"/>
    <n v="4152"/>
    <n v="671"/>
    <n v="697"/>
    <n v="671"/>
    <n v="697"/>
    <n v="35"/>
    <n v="47"/>
    <n v="35"/>
    <n v="47"/>
    <m/>
    <m/>
    <n v="0"/>
    <n v="0"/>
    <n v="706"/>
    <n v="744"/>
    <n v="706"/>
    <n v="744"/>
    <n v="4.32"/>
    <n v="4.32"/>
    <n v="2898.7200000000003"/>
    <n v="3011.0400000000004"/>
    <n v="5.17"/>
    <n v="4.55"/>
    <n v="180.95"/>
    <n v="213.85"/>
    <m/>
    <m/>
    <n v="0"/>
    <n v="0"/>
    <n v="4.3621388101983003"/>
    <n v="4.3345295698924735"/>
    <n v="3079.67"/>
    <n v="3224.8900000000003"/>
    <n v="131.30000000000001"/>
    <n v="131.4"/>
    <n v="88102.3"/>
    <n v="91585.8"/>
    <n v="133.80000000000001"/>
    <n v="135.6"/>
    <n v="4683"/>
    <n v="6373.2"/>
    <m/>
    <m/>
    <n v="0"/>
    <n v="0"/>
    <n v="131.42393767705383"/>
    <n v="131.66532258064515"/>
    <n v="92785.3"/>
    <n v="97959"/>
    <n v="1804"/>
    <n v="2071"/>
    <n v="1804"/>
    <n v="2071"/>
    <n v="151"/>
    <n v="134"/>
    <n v="151"/>
    <n v="134"/>
    <m/>
    <m/>
    <n v="0"/>
    <n v="0"/>
    <n v="1955"/>
    <n v="2205"/>
    <n v="1955"/>
    <n v="2205"/>
    <n v="4.9400000000000004"/>
    <n v="4.66"/>
    <n v="8911.76"/>
    <n v="9650.86"/>
    <n v="7.58"/>
    <n v="6.44"/>
    <n v="1144.58"/>
    <n v="862.96"/>
    <m/>
    <m/>
    <n v="0"/>
    <n v="0"/>
    <n v="5.1439079283887468"/>
    <n v="4.7681723356009069"/>
    <n v="10056.34"/>
    <n v="10513.82"/>
    <n v="129.30000000000001"/>
    <n v="130.9"/>
    <n v="233257.2"/>
    <n v="271093.90000000002"/>
    <n v="123.7"/>
    <n v="130.19999999999999"/>
    <n v="18678.7"/>
    <n v="17446.8"/>
    <m/>
    <m/>
    <n v="0"/>
    <n v="0"/>
    <n v="128.86746803069056"/>
    <n v="130.85746031746032"/>
    <n v="251935.90000000005"/>
    <n v="288540.7"/>
    <n v="2661"/>
    <n v="2949"/>
    <n v="2661"/>
    <n v="2949"/>
    <n v="4.9364937993235625"/>
    <n v="4.6587690742624615"/>
    <n v="13136.01"/>
    <n v="13738.71"/>
    <n v="129.54573468620822"/>
    <n v="131.06127500847745"/>
    <n v="344721.20000000007"/>
    <n v="386499.7"/>
    <n v="847"/>
    <n v="837"/>
    <n v="847"/>
    <n v="837"/>
    <n v="354"/>
    <n v="366"/>
    <n v="354"/>
    <n v="366"/>
    <m/>
    <m/>
    <n v="0"/>
    <n v="0"/>
    <n v="1201"/>
    <n v="1203"/>
    <n v="1201"/>
    <n v="1203"/>
    <n v="3.21"/>
    <n v="3.21"/>
    <n v="2718.87"/>
    <n v="2686.77"/>
    <n v="3.78"/>
    <n v="3.66"/>
    <n v="1338.12"/>
    <n v="1339.56"/>
    <m/>
    <m/>
    <n v="0"/>
    <n v="0"/>
    <n v="3.3780099916736051"/>
    <n v="3.3469077306733168"/>
    <n v="4056.99"/>
    <n v="4026.33"/>
    <n v="91"/>
    <n v="91.1"/>
    <n v="77077"/>
    <n v="76250.7"/>
    <n v="83.6"/>
    <n v="85.2"/>
    <n v="29594.399999999998"/>
    <n v="31183.200000000001"/>
    <m/>
    <m/>
    <n v="0"/>
    <n v="0"/>
    <n v="88.818817651956692"/>
    <n v="89.30498753117206"/>
    <n v="106671.4"/>
    <n v="107433.9"/>
    <n v="0"/>
    <n v="0"/>
    <n v="0"/>
    <n v="0"/>
    <m/>
    <m/>
    <n v="0"/>
    <n v="0"/>
    <m/>
    <m/>
    <n v="0"/>
    <n v="0"/>
    <n v="3322"/>
    <n v="3605"/>
    <n v="3322"/>
    <n v="3605"/>
    <n v="14529.349999999999"/>
    <n v="15348.670000000002"/>
    <n v="398436.5"/>
    <n v="438930.4"/>
    <n v="540"/>
    <n v="547"/>
    <n v="540"/>
    <n v="547"/>
    <n v="2663.6499999999996"/>
    <n v="2416.37"/>
    <n v="52956.1"/>
    <n v="55003.199999999997"/>
    <n v="3862"/>
    <n v="4152"/>
    <n v="3862"/>
    <n v="4152"/>
    <n v="17193"/>
    <n v="17765.04"/>
    <n v="451392.6"/>
    <n v="493933.60000000003"/>
    <n v="0"/>
    <n v="0"/>
    <n v="0"/>
    <n v="0"/>
    <s v=""/>
    <s v=""/>
    <s v=""/>
    <s v=""/>
    <n v="17193"/>
    <n v="17765.04"/>
    <n v="451392.60000000009"/>
    <n v="493933.6"/>
  </r>
  <r>
    <x v="1"/>
    <s v="University of Arkansas at Little Rock"/>
    <m/>
    <n v="106245"/>
    <x v="2"/>
    <n v="1427"/>
    <n v="1418"/>
    <n v="61"/>
    <n v="53"/>
    <n v="1366"/>
    <n v="1365"/>
    <n v="120"/>
    <n v="120"/>
    <n v="1366"/>
    <n v="1365"/>
    <n v="1308"/>
    <n v="1303"/>
    <n v="70"/>
    <n v="74"/>
    <n v="70"/>
    <n v="74"/>
    <n v="32"/>
    <n v="35"/>
    <n v="32"/>
    <n v="35"/>
    <m/>
    <m/>
    <n v="0"/>
    <n v="0"/>
    <n v="102"/>
    <n v="109"/>
    <n v="102"/>
    <n v="109"/>
    <n v="4.63"/>
    <n v="4.2300000000000004"/>
    <n v="324.09999999999997"/>
    <n v="313.02000000000004"/>
    <n v="4.91"/>
    <n v="5.29"/>
    <n v="157.12"/>
    <n v="185.15"/>
    <m/>
    <m/>
    <n v="0"/>
    <n v="0"/>
    <n v="4.7178431372549019"/>
    <n v="4.570366972477065"/>
    <n v="481.21999999999997"/>
    <n v="498.17000000000007"/>
    <n v="134.4"/>
    <n v="136.4"/>
    <n v="9408"/>
    <n v="10093.6"/>
    <n v="124.6"/>
    <n v="136"/>
    <n v="3987.2"/>
    <n v="4760"/>
    <m/>
    <m/>
    <n v="0"/>
    <n v="0"/>
    <n v="131.32549019607845"/>
    <n v="136.27155963302752"/>
    <n v="13395.200000000003"/>
    <n v="14853.6"/>
    <n v="230"/>
    <n v="263"/>
    <n v="230"/>
    <n v="263"/>
    <n v="212"/>
    <n v="166"/>
    <n v="212"/>
    <n v="166"/>
    <m/>
    <m/>
    <n v="0"/>
    <n v="0"/>
    <n v="442"/>
    <n v="429"/>
    <n v="442"/>
    <n v="429"/>
    <n v="6.51"/>
    <n v="5.78"/>
    <n v="1497.3"/>
    <n v="1520.14"/>
    <n v="10.76"/>
    <n v="10.5"/>
    <n v="2281.12"/>
    <n v="1743"/>
    <m/>
    <m/>
    <n v="0"/>
    <n v="0"/>
    <n v="8.5484615384615381"/>
    <n v="7.6063869463869471"/>
    <n v="3778.42"/>
    <n v="3263.1400000000003"/>
    <n v="124.9"/>
    <n v="125.5"/>
    <n v="28727"/>
    <n v="33006.5"/>
    <n v="119.3"/>
    <n v="112"/>
    <n v="25291.599999999999"/>
    <n v="18592"/>
    <m/>
    <m/>
    <n v="0"/>
    <n v="0"/>
    <n v="122.21402714932127"/>
    <n v="120.27622377622377"/>
    <n v="54018.6"/>
    <n v="51598.5"/>
    <n v="544"/>
    <n v="538"/>
    <n v="544"/>
    <n v="538"/>
    <n v="7.8302205882352949"/>
    <n v="6.991282527881042"/>
    <n v="4259.6400000000003"/>
    <n v="3761.3100000000004"/>
    <n v="123.92242647058823"/>
    <n v="123.51691449814128"/>
    <n v="67413.8"/>
    <n v="66452.100000000006"/>
    <n v="379"/>
    <n v="405"/>
    <n v="379"/>
    <n v="405"/>
    <n v="385"/>
    <n v="360"/>
    <n v="385"/>
    <n v="360"/>
    <m/>
    <m/>
    <n v="0"/>
    <n v="0"/>
    <n v="764"/>
    <n v="765"/>
    <n v="764"/>
    <n v="765"/>
    <n v="3.61"/>
    <n v="3.97"/>
    <n v="1368.19"/>
    <n v="1607.8500000000001"/>
    <n v="5.61"/>
    <n v="5.92"/>
    <n v="2159.85"/>
    <n v="2131.1999999999998"/>
    <m/>
    <m/>
    <n v="0"/>
    <n v="0"/>
    <n v="4.6178534031413614"/>
    <n v="4.8876470588235295"/>
    <n v="3528.04"/>
    <n v="3739.05"/>
    <n v="92.7"/>
    <n v="95.6"/>
    <n v="35133.300000000003"/>
    <n v="38718"/>
    <n v="88.2"/>
    <n v="88.9"/>
    <n v="33957"/>
    <n v="32004.000000000004"/>
    <m/>
    <m/>
    <n v="0"/>
    <n v="0"/>
    <n v="90.432329842931935"/>
    <n v="92.447058823529417"/>
    <n v="69090.3"/>
    <n v="70722"/>
    <n v="58"/>
    <n v="62"/>
    <n v="0"/>
    <n v="0"/>
    <m/>
    <m/>
    <n v="0"/>
    <n v="0"/>
    <m/>
    <m/>
    <n v="0"/>
    <n v="0"/>
    <n v="679"/>
    <n v="742"/>
    <n v="679"/>
    <n v="742"/>
    <n v="3189.59"/>
    <n v="3441.01"/>
    <n v="73268.3"/>
    <n v="81818.100000000006"/>
    <n v="629"/>
    <n v="561"/>
    <n v="629"/>
    <n v="561"/>
    <n v="4598.09"/>
    <n v="4059.35"/>
    <n v="63235.8"/>
    <n v="55356"/>
    <n v="1308"/>
    <n v="1303"/>
    <n v="1308"/>
    <n v="1303"/>
    <n v="7787.68"/>
    <n v="7500.3600000000006"/>
    <n v="136504.1"/>
    <n v="137174.1"/>
    <n v="0"/>
    <n v="0"/>
    <n v="0"/>
    <n v="0"/>
    <s v=""/>
    <s v=""/>
    <s v=""/>
    <s v=""/>
    <n v="7787.68"/>
    <n v="7500.3600000000006"/>
    <n v="136504.1"/>
    <n v="137174.1"/>
  </r>
  <r>
    <x v="1"/>
    <s v="Arkansas State University"/>
    <m/>
    <n v="106458"/>
    <x v="3"/>
    <n v="1824"/>
    <n v="1766"/>
    <n v="14"/>
    <n v="15"/>
    <n v="1810"/>
    <n v="1751"/>
    <n v="120"/>
    <n v="120"/>
    <n v="1810"/>
    <n v="1751"/>
    <n v="1810"/>
    <n v="1751"/>
    <n v="442"/>
    <n v="435"/>
    <n v="442"/>
    <n v="435"/>
    <n v="4"/>
    <n v="5"/>
    <n v="4"/>
    <n v="5"/>
    <m/>
    <m/>
    <n v="0"/>
    <n v="0"/>
    <n v="446"/>
    <n v="440"/>
    <n v="446"/>
    <n v="440"/>
    <n v="4.54"/>
    <n v="4.51"/>
    <n v="2006.68"/>
    <n v="1961.85"/>
    <n v="7.63"/>
    <n v="4.83"/>
    <n v="30.52"/>
    <n v="24.15"/>
    <m/>
    <m/>
    <n v="0"/>
    <n v="0"/>
    <n v="4.5677130044843048"/>
    <n v="4.5136363636363637"/>
    <n v="2037.2"/>
    <n v="1986"/>
    <n v="140.30000000000001"/>
    <n v="139.80000000000001"/>
    <n v="62012.600000000006"/>
    <n v="60813.000000000007"/>
    <n v="123.5"/>
    <n v="129.19999999999999"/>
    <n v="494"/>
    <n v="646"/>
    <m/>
    <m/>
    <n v="0"/>
    <n v="0"/>
    <n v="140.14932735426009"/>
    <n v="139.67954545454546"/>
    <n v="62506.600000000006"/>
    <n v="61459"/>
    <n v="510"/>
    <n v="495"/>
    <n v="510"/>
    <n v="495"/>
    <n v="26"/>
    <n v="36"/>
    <n v="26"/>
    <n v="36"/>
    <m/>
    <m/>
    <n v="0"/>
    <n v="0"/>
    <n v="536"/>
    <n v="531"/>
    <n v="536"/>
    <n v="531"/>
    <n v="6.03"/>
    <n v="6.33"/>
    <n v="3075.3"/>
    <n v="3133.35"/>
    <n v="8.93"/>
    <n v="7.88"/>
    <n v="232.18"/>
    <n v="283.68"/>
    <m/>
    <m/>
    <n v="0"/>
    <n v="0"/>
    <n v="6.1706716417910448"/>
    <n v="6.4350847457627109"/>
    <n v="3307.48"/>
    <n v="3417.0299999999993"/>
    <n v="134.6"/>
    <n v="133.19999999999999"/>
    <n v="68646"/>
    <n v="65934"/>
    <n v="100.5"/>
    <n v="123.1"/>
    <n v="2613"/>
    <n v="4431.5999999999995"/>
    <m/>
    <m/>
    <n v="0"/>
    <n v="0"/>
    <n v="132.94589552238807"/>
    <n v="132.51525423728813"/>
    <n v="71259"/>
    <n v="70365.599999999991"/>
    <n v="982"/>
    <n v="971"/>
    <n v="982"/>
    <n v="971"/>
    <n v="5.4426476578411407"/>
    <n v="5.564397528321317"/>
    <n v="5344.68"/>
    <n v="5403.0299999999988"/>
    <n v="136.21751527494908"/>
    <n v="135.76168898043252"/>
    <n v="133765.6"/>
    <n v="131824.59999999998"/>
    <n v="588"/>
    <n v="560"/>
    <n v="588"/>
    <n v="560"/>
    <n v="240"/>
    <n v="220"/>
    <n v="240"/>
    <n v="220"/>
    <m/>
    <m/>
    <n v="0"/>
    <n v="0"/>
    <n v="828"/>
    <n v="780"/>
    <n v="828"/>
    <n v="780"/>
    <n v="3.28"/>
    <n v="3.27"/>
    <n v="1928.6399999999999"/>
    <n v="1831.2"/>
    <n v="3.43"/>
    <n v="3.5"/>
    <n v="823.2"/>
    <n v="770"/>
    <m/>
    <m/>
    <n v="0"/>
    <n v="0"/>
    <n v="3.3234782608695652"/>
    <n v="3.3348717948717947"/>
    <n v="2751.84"/>
    <n v="2601.1999999999998"/>
    <n v="83.5"/>
    <n v="84.8"/>
    <n v="49098"/>
    <n v="47488"/>
    <n v="66.900000000000006"/>
    <n v="69.099999999999994"/>
    <n v="16056.000000000002"/>
    <n v="15201.999999999998"/>
    <m/>
    <m/>
    <n v="0"/>
    <n v="0"/>
    <n v="78.688405797101453"/>
    <n v="80.371794871794876"/>
    <n v="65154"/>
    <n v="62690"/>
    <n v="0"/>
    <n v="0"/>
    <n v="0"/>
    <n v="0"/>
    <m/>
    <m/>
    <n v="0"/>
    <n v="0"/>
    <m/>
    <m/>
    <n v="0"/>
    <n v="0"/>
    <n v="1540"/>
    <n v="1490"/>
    <n v="1540"/>
    <n v="1490"/>
    <n v="7010.6200000000008"/>
    <n v="6926.4"/>
    <n v="179756.6"/>
    <n v="174235"/>
    <n v="270"/>
    <n v="261"/>
    <n v="270"/>
    <n v="261"/>
    <n v="1085.9000000000001"/>
    <n v="1077.83"/>
    <n v="19163"/>
    <n v="20279.599999999999"/>
    <n v="1810"/>
    <n v="1751"/>
    <n v="1810"/>
    <n v="1751"/>
    <n v="8096.52"/>
    <n v="8004.23"/>
    <n v="198919.6"/>
    <n v="194514.6"/>
    <n v="0"/>
    <n v="0"/>
    <n v="0"/>
    <n v="0"/>
    <s v=""/>
    <s v=""/>
    <s v=""/>
    <s v=""/>
    <n v="8096.52"/>
    <n v="8004.2299999999987"/>
    <n v="198919.6"/>
    <n v="194514.59999999998"/>
  </r>
  <r>
    <x v="1"/>
    <s v="Arkansas Tech University"/>
    <m/>
    <n v="106467"/>
    <x v="3"/>
    <n v="1347"/>
    <n v="1408"/>
    <n v="62"/>
    <n v="50"/>
    <n v="1285"/>
    <n v="1358"/>
    <n v="120"/>
    <n v="120"/>
    <n v="1285"/>
    <n v="1358"/>
    <n v="1285"/>
    <n v="1358"/>
    <n v="251"/>
    <n v="311"/>
    <n v="251"/>
    <n v="311"/>
    <n v="3"/>
    <n v="6"/>
    <n v="3"/>
    <n v="6"/>
    <m/>
    <m/>
    <n v="0"/>
    <n v="0"/>
    <n v="254"/>
    <n v="317"/>
    <n v="254"/>
    <n v="317"/>
    <n v="4.38"/>
    <n v="4.16"/>
    <n v="1099.3799999999999"/>
    <n v="1293.76"/>
    <n v="6.03"/>
    <n v="6.28"/>
    <n v="18.09"/>
    <n v="37.68"/>
    <m/>
    <m/>
    <n v="0"/>
    <n v="0"/>
    <n v="4.3994881889763775"/>
    <n v="4.2001261829652998"/>
    <n v="1117.4699999999998"/>
    <n v="1331.44"/>
    <n v="139"/>
    <n v="136.19999999999999"/>
    <n v="34889"/>
    <n v="42358.2"/>
    <n v="168.3"/>
    <n v="149.80000000000001"/>
    <n v="504.90000000000003"/>
    <n v="898.80000000000007"/>
    <m/>
    <m/>
    <n v="0"/>
    <n v="0"/>
    <n v="139.34606299212598"/>
    <n v="136.45741324921136"/>
    <n v="35393.9"/>
    <n v="43257"/>
    <n v="423"/>
    <n v="425"/>
    <n v="423"/>
    <n v="425"/>
    <n v="25"/>
    <n v="23"/>
    <n v="25"/>
    <n v="23"/>
    <m/>
    <m/>
    <n v="0"/>
    <n v="0"/>
    <n v="448"/>
    <n v="448"/>
    <n v="448"/>
    <n v="448"/>
    <n v="5.59"/>
    <n v="5.57"/>
    <n v="2364.5700000000002"/>
    <n v="2367.25"/>
    <n v="5.85"/>
    <n v="7.22"/>
    <n v="146.25"/>
    <n v="166.06"/>
    <m/>
    <m/>
    <n v="0"/>
    <n v="0"/>
    <n v="5.6045089285714287"/>
    <n v="5.6547098214285709"/>
    <n v="2510.8200000000002"/>
    <n v="2533.31"/>
    <n v="139"/>
    <n v="137.1"/>
    <n v="58797"/>
    <n v="58267.5"/>
    <n v="133"/>
    <n v="147.69999999999999"/>
    <n v="3325"/>
    <n v="3397.1"/>
    <m/>
    <m/>
    <n v="0"/>
    <n v="0"/>
    <n v="138.66517857142858"/>
    <n v="137.64419642857143"/>
    <n v="62122.000000000007"/>
    <n v="61664.600000000006"/>
    <n v="702"/>
    <n v="765"/>
    <n v="702"/>
    <n v="765"/>
    <n v="5.1685042735042739"/>
    <n v="5.0519607843137253"/>
    <n v="3628.2900000000004"/>
    <n v="3864.75"/>
    <n v="138.91153846153847"/>
    <n v="137.15241830065361"/>
    <n v="97515.900000000009"/>
    <n v="104921.60000000001"/>
    <n v="368"/>
    <n v="354"/>
    <n v="368"/>
    <n v="354"/>
    <n v="215"/>
    <n v="239"/>
    <n v="215"/>
    <n v="239"/>
    <m/>
    <m/>
    <n v="0"/>
    <n v="0"/>
    <n v="583"/>
    <n v="593"/>
    <n v="583"/>
    <n v="593"/>
    <n v="2.74"/>
    <n v="3.18"/>
    <n v="1008.32"/>
    <n v="1125.72"/>
    <n v="2.92"/>
    <n v="2.86"/>
    <n v="627.79999999999995"/>
    <n v="683.54"/>
    <m/>
    <m/>
    <n v="0"/>
    <n v="0"/>
    <n v="2.8063807890222985"/>
    <n v="3.0510286677908938"/>
    <n v="1636.1200000000001"/>
    <n v="1809.26"/>
    <n v="80.8"/>
    <n v="83.5"/>
    <n v="29734.399999999998"/>
    <n v="29559"/>
    <n v="57.5"/>
    <n v="56"/>
    <n v="12362.5"/>
    <n v="13384"/>
    <m/>
    <m/>
    <n v="0"/>
    <n v="0"/>
    <n v="72.207375643224694"/>
    <n v="72.416526138279934"/>
    <n v="42096.899999999994"/>
    <n v="42943"/>
    <n v="0"/>
    <n v="0"/>
    <n v="0"/>
    <n v="0"/>
    <m/>
    <m/>
    <n v="0"/>
    <n v="0"/>
    <m/>
    <m/>
    <n v="0"/>
    <n v="0"/>
    <n v="1042"/>
    <n v="1090"/>
    <n v="1042"/>
    <n v="1090"/>
    <n v="4472.2699999999995"/>
    <n v="4786.7300000000005"/>
    <n v="123420.4"/>
    <n v="130184.7"/>
    <n v="243"/>
    <n v="268"/>
    <n v="243"/>
    <n v="268"/>
    <n v="792.14"/>
    <n v="887.28"/>
    <n v="16192.4"/>
    <n v="17679.900000000001"/>
    <n v="1285"/>
    <n v="1358"/>
    <n v="1285"/>
    <n v="1358"/>
    <n v="5264.41"/>
    <n v="5674.01"/>
    <n v="139612.79999999999"/>
    <n v="147864.6"/>
    <n v="0"/>
    <n v="0"/>
    <n v="0"/>
    <n v="0"/>
    <s v=""/>
    <s v=""/>
    <s v=""/>
    <s v=""/>
    <n v="5264.4100000000008"/>
    <n v="5674.01"/>
    <n v="139612.79999999999"/>
    <n v="147864.6"/>
  </r>
  <r>
    <x v="1"/>
    <s v="University of Central Arkansas "/>
    <m/>
    <n v="106704"/>
    <x v="3"/>
    <n v="1517"/>
    <n v="1420"/>
    <n v="7"/>
    <n v="3"/>
    <n v="1510"/>
    <n v="1417"/>
    <n v="120"/>
    <n v="120"/>
    <n v="1510"/>
    <n v="1417"/>
    <n v="1450"/>
    <n v="1357"/>
    <n v="421"/>
    <n v="355"/>
    <n v="421"/>
    <n v="355"/>
    <n v="4"/>
    <n v="6"/>
    <n v="4"/>
    <n v="6"/>
    <m/>
    <m/>
    <n v="0"/>
    <n v="0"/>
    <n v="425"/>
    <n v="361"/>
    <n v="425"/>
    <n v="361"/>
    <n v="4.33"/>
    <n v="4.3"/>
    <n v="1822.93"/>
    <n v="1526.5"/>
    <n v="6"/>
    <n v="5.19"/>
    <n v="24"/>
    <n v="31.14"/>
    <m/>
    <m/>
    <n v="0"/>
    <n v="0"/>
    <n v="4.3457176470588239"/>
    <n v="4.3147922437673136"/>
    <n v="1846.93"/>
    <n v="1557.6400000000003"/>
    <n v="139.5"/>
    <n v="139.1"/>
    <n v="58729.5"/>
    <n v="49380.5"/>
    <n v="140"/>
    <n v="143.69999999999999"/>
    <n v="560"/>
    <n v="862.19999999999993"/>
    <m/>
    <m/>
    <n v="0"/>
    <n v="0"/>
    <n v="139.50470588235294"/>
    <n v="139.17645429362881"/>
    <n v="59289.5"/>
    <n v="50242.7"/>
    <n v="591"/>
    <n v="512"/>
    <n v="591"/>
    <n v="512"/>
    <n v="22"/>
    <n v="12"/>
    <n v="22"/>
    <n v="12"/>
    <m/>
    <m/>
    <n v="0"/>
    <n v="0"/>
    <n v="613"/>
    <n v="524"/>
    <n v="613"/>
    <n v="524"/>
    <n v="5.16"/>
    <n v="5.24"/>
    <n v="3049.56"/>
    <n v="2682.88"/>
    <n v="6.01"/>
    <n v="5.49"/>
    <n v="132.22"/>
    <n v="65.88"/>
    <m/>
    <m/>
    <n v="0"/>
    <n v="0"/>
    <n v="5.1905057096247953"/>
    <n v="5.2457251908396954"/>
    <n v="3181.7799999999993"/>
    <n v="2748.76"/>
    <n v="143.6"/>
    <n v="140.5"/>
    <n v="84867.599999999991"/>
    <n v="71936"/>
    <n v="128"/>
    <n v="131.6"/>
    <n v="2816"/>
    <n v="1579.1999999999998"/>
    <m/>
    <m/>
    <n v="0"/>
    <n v="0"/>
    <n v="143.04013050570961"/>
    <n v="140.29618320610686"/>
    <n v="87683.599999999991"/>
    <n v="73515.199999999997"/>
    <n v="1038"/>
    <n v="885"/>
    <n v="1038"/>
    <n v="885"/>
    <n v="4.8446146435452784"/>
    <n v="4.865988700564972"/>
    <n v="5028.7099999999991"/>
    <n v="4306.4000000000005"/>
    <n v="141.5925818882466"/>
    <n v="139.83943502824857"/>
    <n v="146973.09999999998"/>
    <n v="123757.9"/>
    <n v="342"/>
    <n v="410"/>
    <n v="342"/>
    <n v="410"/>
    <n v="70"/>
    <n v="62"/>
    <n v="70"/>
    <n v="62"/>
    <m/>
    <m/>
    <n v="0"/>
    <n v="0"/>
    <n v="412"/>
    <n v="472"/>
    <n v="412"/>
    <n v="472"/>
    <n v="3.35"/>
    <n v="3.39"/>
    <n v="1145.7"/>
    <n v="1389.9"/>
    <n v="4.03"/>
    <n v="3.69"/>
    <n v="282.10000000000002"/>
    <n v="228.78"/>
    <m/>
    <m/>
    <n v="0"/>
    <n v="0"/>
    <n v="3.4655339805825247"/>
    <n v="3.4294067796610173"/>
    <n v="1427.8000000000002"/>
    <n v="1618.68"/>
    <n v="95.5"/>
    <n v="93.5"/>
    <n v="32661"/>
    <n v="38335"/>
    <n v="83.3"/>
    <n v="87.1"/>
    <n v="5831"/>
    <n v="5400.2"/>
    <m/>
    <m/>
    <n v="0"/>
    <n v="0"/>
    <n v="93.427184466019412"/>
    <n v="92.659322033898306"/>
    <n v="38492"/>
    <n v="43735.199999999997"/>
    <n v="60"/>
    <n v="60"/>
    <n v="0"/>
    <n v="0"/>
    <m/>
    <m/>
    <n v="0"/>
    <n v="0"/>
    <m/>
    <m/>
    <n v="0"/>
    <n v="0"/>
    <n v="1354"/>
    <n v="1277"/>
    <n v="1354"/>
    <n v="1277"/>
    <n v="6018.19"/>
    <n v="5599.2800000000007"/>
    <n v="176258.09999999998"/>
    <n v="159651.5"/>
    <n v="96"/>
    <n v="80"/>
    <n v="96"/>
    <n v="80"/>
    <n v="438.32000000000005"/>
    <n v="325.8"/>
    <n v="9207"/>
    <n v="7841.5999999999995"/>
    <n v="1450"/>
    <n v="1357"/>
    <n v="1450"/>
    <n v="1357"/>
    <n v="6456.5099999999993"/>
    <n v="5925.0800000000008"/>
    <n v="185465.09999999998"/>
    <n v="167493.1"/>
    <n v="0"/>
    <n v="0"/>
    <n v="0"/>
    <n v="0"/>
    <s v=""/>
    <s v=""/>
    <s v=""/>
    <s v=""/>
    <n v="6456.5099999999993"/>
    <n v="5925.0800000000008"/>
    <n v="185465.09999999998"/>
    <n v="167493.09999999998"/>
  </r>
  <r>
    <x v="1"/>
    <s v="Henderson State University"/>
    <m/>
    <n v="107071"/>
    <x v="4"/>
    <n v="505"/>
    <n v="547"/>
    <n v="0"/>
    <n v="0"/>
    <n v="505"/>
    <n v="547"/>
    <n v="120"/>
    <n v="120"/>
    <n v="505"/>
    <n v="547"/>
    <n v="505"/>
    <n v="547"/>
    <n v="129"/>
    <n v="147"/>
    <n v="129"/>
    <n v="147"/>
    <n v="0"/>
    <n v="1"/>
    <n v="0"/>
    <n v="1"/>
    <m/>
    <m/>
    <n v="0"/>
    <n v="0"/>
    <n v="129"/>
    <n v="148"/>
    <n v="129"/>
    <n v="148"/>
    <n v="4.5"/>
    <n v="4.3099999999999996"/>
    <n v="580.5"/>
    <n v="633.56999999999994"/>
    <n v="0"/>
    <n v="15.33"/>
    <n v="0"/>
    <n v="15.33"/>
    <m/>
    <m/>
    <n v="0"/>
    <n v="0"/>
    <n v="4.5"/>
    <n v="4.3844594594594595"/>
    <n v="580.5"/>
    <n v="648.9"/>
    <n v="134.1"/>
    <n v="136.19999999999999"/>
    <n v="17298.899999999998"/>
    <n v="20021.399999999998"/>
    <n v="0"/>
    <n v="106"/>
    <n v="0"/>
    <n v="106"/>
    <m/>
    <m/>
    <n v="0"/>
    <n v="0"/>
    <n v="134.1"/>
    <n v="135.99594594594592"/>
    <n v="17298.899999999998"/>
    <n v="20127.399999999998"/>
    <n v="156"/>
    <n v="179"/>
    <n v="156"/>
    <n v="179"/>
    <n v="5"/>
    <n v="2"/>
    <n v="5"/>
    <n v="2"/>
    <m/>
    <m/>
    <n v="0"/>
    <n v="0"/>
    <n v="161"/>
    <n v="181"/>
    <n v="161"/>
    <n v="181"/>
    <n v="5.59"/>
    <n v="5.09"/>
    <n v="872.04"/>
    <n v="911.11"/>
    <n v="9.68"/>
    <n v="3.92"/>
    <n v="48.4"/>
    <n v="7.84"/>
    <m/>
    <m/>
    <n v="0"/>
    <n v="0"/>
    <n v="5.7170186335403725"/>
    <n v="5.0770718232044203"/>
    <n v="920.43999999999994"/>
    <n v="918.95"/>
    <n v="141.30000000000001"/>
    <n v="141.9"/>
    <n v="22042.800000000003"/>
    <n v="25400.100000000002"/>
    <n v="129.80000000000001"/>
    <n v="136"/>
    <n v="649"/>
    <n v="272"/>
    <m/>
    <m/>
    <n v="0"/>
    <n v="0"/>
    <n v="140.94285714285715"/>
    <n v="141.83480662983428"/>
    <n v="22691.800000000003"/>
    <n v="25672.100000000002"/>
    <n v="290"/>
    <n v="329"/>
    <n v="290"/>
    <n v="329"/>
    <n v="5.1756551724137934"/>
    <n v="4.7655015197568389"/>
    <n v="1500.94"/>
    <n v="1567.85"/>
    <n v="137.89896551724138"/>
    <n v="139.20820668693008"/>
    <n v="39990.699999999997"/>
    <n v="45799.5"/>
    <n v="202"/>
    <n v="195"/>
    <n v="202"/>
    <n v="195"/>
    <n v="13"/>
    <n v="23"/>
    <n v="13"/>
    <n v="23"/>
    <m/>
    <m/>
    <n v="0"/>
    <n v="0"/>
    <n v="215"/>
    <n v="218"/>
    <n v="215"/>
    <n v="218"/>
    <n v="3.33"/>
    <n v="3.55"/>
    <n v="672.66"/>
    <n v="692.25"/>
    <n v="3.72"/>
    <n v="2.95"/>
    <n v="48.36"/>
    <n v="67.850000000000009"/>
    <m/>
    <m/>
    <n v="0"/>
    <n v="0"/>
    <n v="3.3535813953488369"/>
    <n v="3.486697247706422"/>
    <n v="721.02"/>
    <n v="760.1"/>
    <n v="90.7"/>
    <n v="91"/>
    <n v="18321.400000000001"/>
    <n v="17745"/>
    <n v="99.1"/>
    <n v="75.599999999999994"/>
    <n v="1288.3"/>
    <n v="1738.8"/>
    <m/>
    <m/>
    <n v="0"/>
    <n v="0"/>
    <n v="91.207906976744184"/>
    <n v="89.375229357798162"/>
    <n v="19609.7"/>
    <n v="19483.8"/>
    <n v="0"/>
    <n v="0"/>
    <n v="0"/>
    <n v="0"/>
    <m/>
    <m/>
    <n v="0"/>
    <n v="0"/>
    <m/>
    <m/>
    <n v="0"/>
    <n v="0"/>
    <n v="487"/>
    <n v="521"/>
    <n v="487"/>
    <n v="521"/>
    <n v="2125.1999999999998"/>
    <n v="2236.9299999999998"/>
    <n v="57663.1"/>
    <n v="63166.5"/>
    <n v="18"/>
    <n v="26"/>
    <n v="18"/>
    <n v="26"/>
    <n v="96.759999999999991"/>
    <n v="91.02000000000001"/>
    <n v="1937.3"/>
    <n v="2116.8000000000002"/>
    <n v="505"/>
    <n v="547"/>
    <n v="505"/>
    <n v="547"/>
    <n v="2221.96"/>
    <n v="2327.9499999999998"/>
    <n v="59600.4"/>
    <n v="65283.3"/>
    <n v="0"/>
    <n v="0"/>
    <n v="0"/>
    <n v="0"/>
    <s v=""/>
    <s v=""/>
    <s v=""/>
    <s v=""/>
    <n v="2221.96"/>
    <n v="2327.9499999999998"/>
    <n v="59600.399999999994"/>
    <n v="65283.3"/>
  </r>
  <r>
    <x v="1"/>
    <s v="Southern Arkansas University"/>
    <m/>
    <n v="107983"/>
    <x v="4"/>
    <n v="439"/>
    <n v="440"/>
    <n v="3"/>
    <n v="1"/>
    <n v="436"/>
    <n v="439"/>
    <n v="120"/>
    <n v="120"/>
    <n v="436"/>
    <n v="439"/>
    <n v="435"/>
    <n v="438"/>
    <n v="107"/>
    <n v="130"/>
    <n v="107"/>
    <n v="130"/>
    <n v="5"/>
    <n v="0"/>
    <n v="5"/>
    <n v="0"/>
    <m/>
    <m/>
    <n v="0"/>
    <n v="0"/>
    <n v="112"/>
    <n v="130"/>
    <n v="112"/>
    <n v="130"/>
    <n v="4.21"/>
    <n v="4.42"/>
    <n v="450.46999999999997"/>
    <n v="574.6"/>
    <n v="7.03"/>
    <n v="0"/>
    <n v="35.15"/>
    <n v="0"/>
    <m/>
    <m/>
    <n v="0"/>
    <n v="0"/>
    <n v="4.3358928571428565"/>
    <n v="4.42"/>
    <n v="485.61999999999995"/>
    <n v="574.6"/>
    <n v="137"/>
    <n v="138.69999999999999"/>
    <n v="14659"/>
    <n v="18031"/>
    <n v="128.4"/>
    <n v="0"/>
    <n v="642"/>
    <n v="0"/>
    <m/>
    <m/>
    <n v="0"/>
    <n v="0"/>
    <n v="136.61607142857142"/>
    <n v="138.69999999999999"/>
    <n v="15300.999999999998"/>
    <n v="18031"/>
    <n v="142"/>
    <n v="153"/>
    <n v="142"/>
    <n v="153"/>
    <n v="9"/>
    <n v="3"/>
    <n v="9"/>
    <n v="3"/>
    <m/>
    <m/>
    <n v="0"/>
    <n v="0"/>
    <n v="151"/>
    <n v="156"/>
    <n v="151"/>
    <n v="156"/>
    <n v="6.01"/>
    <n v="4.8899999999999997"/>
    <n v="853.42"/>
    <n v="748.17"/>
    <n v="21.01"/>
    <n v="17.940000000000001"/>
    <n v="189.09"/>
    <n v="53.820000000000007"/>
    <m/>
    <m/>
    <n v="0"/>
    <n v="0"/>
    <n v="6.9040397350993379"/>
    <n v="5.1409615384615384"/>
    <n v="1042.51"/>
    <n v="801.99"/>
    <n v="137.19999999999999"/>
    <n v="139.19999999999999"/>
    <n v="19482.399999999998"/>
    <n v="21297.599999999999"/>
    <n v="109.8"/>
    <n v="120.7"/>
    <n v="988.19999999999993"/>
    <n v="362.1"/>
    <m/>
    <m/>
    <n v="0"/>
    <n v="0"/>
    <n v="135.56688741721854"/>
    <n v="138.84423076923076"/>
    <n v="20470.599999999999"/>
    <n v="21659.699999999997"/>
    <n v="263"/>
    <n v="286"/>
    <n v="263"/>
    <n v="286"/>
    <n v="5.8103802281368813"/>
    <n v="4.8132517482517487"/>
    <n v="1528.1299999999999"/>
    <n v="1376.5900000000001"/>
    <n v="136.01368821292775"/>
    <n v="138.77867132867132"/>
    <n v="35771.599999999999"/>
    <n v="39690.699999999997"/>
    <n v="155"/>
    <n v="143"/>
    <n v="155"/>
    <n v="143"/>
    <n v="17"/>
    <n v="9"/>
    <n v="17"/>
    <n v="9"/>
    <m/>
    <m/>
    <n v="0"/>
    <n v="0"/>
    <n v="172"/>
    <n v="152"/>
    <n v="172"/>
    <n v="152"/>
    <n v="3.63"/>
    <n v="3.46"/>
    <n v="562.65"/>
    <n v="494.78"/>
    <n v="3.9"/>
    <n v="3.99"/>
    <n v="66.3"/>
    <n v="35.910000000000004"/>
    <m/>
    <m/>
    <n v="0"/>
    <n v="0"/>
    <n v="3.6566860465116275"/>
    <n v="3.4913815789473679"/>
    <n v="628.94999999999993"/>
    <n v="530.68999999999994"/>
    <n v="86.3"/>
    <n v="85.9"/>
    <n v="13376.5"/>
    <n v="12283.7"/>
    <n v="81.8"/>
    <n v="72.900000000000006"/>
    <n v="1390.6"/>
    <n v="656.1"/>
    <m/>
    <m/>
    <n v="0"/>
    <n v="0"/>
    <n v="85.855232558139534"/>
    <n v="85.130263157894746"/>
    <n v="14767.1"/>
    <n v="12939.800000000001"/>
    <n v="1"/>
    <n v="1"/>
    <n v="0"/>
    <n v="0"/>
    <m/>
    <m/>
    <n v="0"/>
    <n v="0"/>
    <m/>
    <m/>
    <n v="0"/>
    <n v="0"/>
    <n v="404"/>
    <n v="426"/>
    <n v="404"/>
    <n v="426"/>
    <n v="1866.54"/>
    <n v="1817.55"/>
    <n v="47517.899999999994"/>
    <n v="51612.3"/>
    <n v="31"/>
    <n v="12"/>
    <n v="31"/>
    <n v="12"/>
    <n v="290.54000000000002"/>
    <n v="89.730000000000018"/>
    <n v="3020.7999999999997"/>
    <n v="1018.2"/>
    <n v="435"/>
    <n v="438"/>
    <n v="435"/>
    <n v="438"/>
    <n v="2157.08"/>
    <n v="1907.28"/>
    <n v="50538.7"/>
    <n v="52630.5"/>
    <n v="0"/>
    <n v="0"/>
    <n v="0"/>
    <n v="0"/>
    <s v=""/>
    <s v=""/>
    <s v=""/>
    <s v=""/>
    <n v="2157.08"/>
    <n v="1907.2800000000002"/>
    <n v="50538.7"/>
    <n v="52630.5"/>
  </r>
  <r>
    <x v="1"/>
    <s v="University of Arkansas at Monticello"/>
    <m/>
    <n v="106485"/>
    <x v="5"/>
    <n v="335"/>
    <n v="325"/>
    <n v="4"/>
    <n v="0"/>
    <n v="331"/>
    <n v="325"/>
    <n v="120"/>
    <n v="120"/>
    <n v="331"/>
    <n v="325"/>
    <n v="329"/>
    <n v="325"/>
    <n v="45"/>
    <n v="25"/>
    <n v="45"/>
    <n v="25"/>
    <n v="51"/>
    <n v="51"/>
    <n v="51"/>
    <n v="51"/>
    <m/>
    <m/>
    <n v="0"/>
    <n v="0"/>
    <n v="96"/>
    <n v="76"/>
    <n v="96"/>
    <n v="76"/>
    <n v="4.47"/>
    <n v="4.83"/>
    <n v="201.14999999999998"/>
    <n v="120.75"/>
    <n v="4.96"/>
    <n v="4.79"/>
    <n v="252.96"/>
    <n v="244.29"/>
    <m/>
    <m/>
    <n v="0"/>
    <n v="0"/>
    <n v="4.7303125000000001"/>
    <n v="4.8031578947368416"/>
    <n v="454.11"/>
    <n v="365.03999999999996"/>
    <n v="137.5"/>
    <n v="135.1"/>
    <n v="6187.5"/>
    <n v="3377.5"/>
    <n v="132.19999999999999"/>
    <n v="140.80000000000001"/>
    <n v="6742.2"/>
    <n v="7180.8"/>
    <m/>
    <m/>
    <n v="0"/>
    <n v="0"/>
    <n v="134.68437500000002"/>
    <n v="138.92499999999998"/>
    <n v="12929.7"/>
    <n v="10558.3"/>
    <n v="95"/>
    <n v="99"/>
    <n v="95"/>
    <n v="99"/>
    <n v="23"/>
    <n v="41"/>
    <n v="23"/>
    <n v="41"/>
    <m/>
    <m/>
    <n v="0"/>
    <n v="0"/>
    <n v="118"/>
    <n v="140"/>
    <n v="118"/>
    <n v="140"/>
    <n v="5.67"/>
    <n v="6.05"/>
    <n v="538.65"/>
    <n v="598.94999999999993"/>
    <n v="7.84"/>
    <n v="4.7"/>
    <n v="180.32"/>
    <n v="192.70000000000002"/>
    <m/>
    <m/>
    <n v="0"/>
    <n v="0"/>
    <n v="6.0929661016949153"/>
    <n v="5.6546428571428571"/>
    <n v="718.97"/>
    <n v="791.65"/>
    <n v="133.80000000000001"/>
    <n v="136.69999999999999"/>
    <n v="12711.000000000002"/>
    <n v="13533.3"/>
    <n v="135.6"/>
    <n v="121.2"/>
    <n v="3118.7999999999997"/>
    <n v="4969.2"/>
    <m/>
    <m/>
    <n v="0"/>
    <n v="0"/>
    <n v="134.15084745762712"/>
    <n v="132.16071428571428"/>
    <n v="15829.800000000001"/>
    <n v="18502.5"/>
    <n v="214"/>
    <n v="216"/>
    <n v="214"/>
    <n v="216"/>
    <n v="5.4816822429906535"/>
    <n v="5.3550462962962966"/>
    <n v="1173.08"/>
    <n v="1156.69"/>
    <n v="134.39018691588785"/>
    <n v="134.54074074074074"/>
    <n v="28759.5"/>
    <n v="29060.799999999999"/>
    <n v="87"/>
    <n v="68"/>
    <n v="87"/>
    <n v="68"/>
    <n v="28"/>
    <n v="41"/>
    <n v="28"/>
    <n v="41"/>
    <m/>
    <m/>
    <n v="0"/>
    <n v="0"/>
    <n v="115"/>
    <n v="109"/>
    <n v="115"/>
    <n v="109"/>
    <n v="3.32"/>
    <n v="4.29"/>
    <n v="288.83999999999997"/>
    <n v="291.72000000000003"/>
    <n v="3.67"/>
    <n v="3.91"/>
    <n v="102.75999999999999"/>
    <n v="160.31"/>
    <m/>
    <m/>
    <n v="0"/>
    <n v="0"/>
    <n v="3.4052173913043475"/>
    <n v="4.1470642201834869"/>
    <n v="391.59999999999997"/>
    <n v="452.03000000000009"/>
    <n v="91.1"/>
    <n v="91.2"/>
    <n v="7925.7"/>
    <n v="6201.6"/>
    <n v="91.2"/>
    <n v="90.7"/>
    <n v="2553.6"/>
    <n v="3718.7000000000003"/>
    <m/>
    <m/>
    <n v="0"/>
    <n v="0"/>
    <n v="91.124347826086947"/>
    <n v="91.011926605504598"/>
    <n v="10479.299999999999"/>
    <n v="9920.3000000000011"/>
    <n v="2"/>
    <n v="0"/>
    <n v="0"/>
    <n v="0"/>
    <m/>
    <m/>
    <n v="0"/>
    <n v="0"/>
    <m/>
    <m/>
    <n v="0"/>
    <n v="0"/>
    <n v="227"/>
    <n v="192"/>
    <n v="227"/>
    <n v="192"/>
    <n v="1028.6399999999999"/>
    <n v="1011.42"/>
    <n v="26824.2"/>
    <n v="23112.400000000001"/>
    <n v="102"/>
    <n v="133"/>
    <n v="102"/>
    <n v="133"/>
    <n v="536.04"/>
    <n v="597.29999999999995"/>
    <n v="12414.6"/>
    <n v="15868.7"/>
    <n v="329"/>
    <n v="325"/>
    <n v="329"/>
    <n v="325"/>
    <n v="1564.6799999999998"/>
    <n v="1608.7199999999998"/>
    <n v="39238.800000000003"/>
    <n v="38981.100000000006"/>
    <n v="0"/>
    <n v="0"/>
    <n v="0"/>
    <n v="0"/>
    <s v=""/>
    <s v=""/>
    <s v=""/>
    <s v=""/>
    <n v="1564.6799999999998"/>
    <n v="1608.7200000000003"/>
    <n v="39238.800000000003"/>
    <n v="38981.1"/>
  </r>
  <r>
    <x v="1"/>
    <s v="University of Arkansas at Fort Smith"/>
    <m/>
    <n v="108092"/>
    <x v="6"/>
    <n v="670"/>
    <n v="784"/>
    <n v="1"/>
    <n v="0"/>
    <n v="669"/>
    <n v="784"/>
    <n v="120"/>
    <n v="120"/>
    <n v="669"/>
    <n v="784"/>
    <n v="669"/>
    <n v="784"/>
    <n v="101"/>
    <n v="125"/>
    <n v="101"/>
    <n v="125"/>
    <n v="23"/>
    <n v="10"/>
    <n v="23"/>
    <n v="10"/>
    <m/>
    <m/>
    <n v="0"/>
    <n v="0"/>
    <n v="124"/>
    <n v="135"/>
    <n v="124"/>
    <n v="135"/>
    <n v="4.68"/>
    <n v="4.91"/>
    <n v="472.67999999999995"/>
    <n v="613.75"/>
    <n v="6.52"/>
    <n v="6.79"/>
    <n v="149.95999999999998"/>
    <n v="67.900000000000006"/>
    <m/>
    <m/>
    <n v="0"/>
    <n v="0"/>
    <n v="5.0212903225806444"/>
    <n v="5.0492592592592587"/>
    <n v="622.63999999999987"/>
    <n v="681.64999999999986"/>
    <n v="144.5"/>
    <n v="144.5"/>
    <n v="14594.5"/>
    <n v="18062.5"/>
    <n v="156.80000000000001"/>
    <n v="164.9"/>
    <n v="3606.4"/>
    <n v="1649"/>
    <m/>
    <m/>
    <n v="0"/>
    <n v="0"/>
    <n v="146.78145161290323"/>
    <n v="146.01111111111112"/>
    <n v="18200.900000000001"/>
    <n v="19711.5"/>
    <n v="250"/>
    <n v="320"/>
    <n v="250"/>
    <n v="320"/>
    <n v="96"/>
    <n v="86"/>
    <n v="96"/>
    <n v="86"/>
    <m/>
    <m/>
    <n v="0"/>
    <n v="0"/>
    <n v="346"/>
    <n v="406"/>
    <n v="346"/>
    <n v="406"/>
    <n v="6.64"/>
    <n v="6.5"/>
    <n v="1660"/>
    <n v="2080"/>
    <n v="9.91"/>
    <n v="10.82"/>
    <n v="951.36"/>
    <n v="930.52"/>
    <m/>
    <m/>
    <n v="0"/>
    <n v="0"/>
    <n v="7.54728323699422"/>
    <n v="7.4150738916256156"/>
    <n v="2611.36"/>
    <n v="3010.52"/>
    <n v="141.6"/>
    <n v="141.5"/>
    <n v="35400"/>
    <n v="45280"/>
    <n v="139"/>
    <n v="139.30000000000001"/>
    <n v="13344"/>
    <n v="11979.800000000001"/>
    <m/>
    <m/>
    <n v="0"/>
    <n v="0"/>
    <n v="140.878612716763"/>
    <n v="141.03399014778327"/>
    <n v="48744"/>
    <n v="57259.80000000001"/>
    <n v="470"/>
    <n v="541"/>
    <n v="470"/>
    <n v="541"/>
    <n v="6.8808510638297875"/>
    <n v="6.8247134935304992"/>
    <n v="3234"/>
    <n v="3692.17"/>
    <n v="142.43595744680849"/>
    <n v="142.27597042513867"/>
    <n v="66944.899999999994"/>
    <n v="76971.300000000017"/>
    <n v="148"/>
    <n v="162"/>
    <n v="148"/>
    <n v="162"/>
    <n v="51"/>
    <n v="81"/>
    <n v="51"/>
    <n v="81"/>
    <m/>
    <m/>
    <n v="0"/>
    <n v="0"/>
    <n v="199"/>
    <n v="243"/>
    <n v="199"/>
    <n v="243"/>
    <n v="4.3"/>
    <n v="3.97"/>
    <n v="636.4"/>
    <n v="643.14"/>
    <n v="4.8"/>
    <n v="4.47"/>
    <n v="244.79999999999998"/>
    <n v="362.07"/>
    <m/>
    <m/>
    <n v="0"/>
    <n v="0"/>
    <n v="4.4281407035175873"/>
    <n v="4.1366666666666667"/>
    <n v="881.19999999999982"/>
    <n v="1005.21"/>
    <n v="106.8"/>
    <n v="105.3"/>
    <n v="15806.4"/>
    <n v="17058.599999999999"/>
    <n v="96.3"/>
    <n v="83.1"/>
    <n v="4911.3"/>
    <n v="6731.0999999999995"/>
    <m/>
    <m/>
    <n v="0"/>
    <n v="0"/>
    <n v="104.10904522613066"/>
    <n v="97.899999999999991"/>
    <n v="20717.7"/>
    <n v="23789.699999999997"/>
    <n v="0"/>
    <n v="0"/>
    <n v="0"/>
    <n v="0"/>
    <m/>
    <m/>
    <n v="0"/>
    <n v="0"/>
    <m/>
    <m/>
    <n v="0"/>
    <n v="0"/>
    <n v="499"/>
    <n v="607"/>
    <n v="499"/>
    <n v="607"/>
    <n v="2769.08"/>
    <n v="3336.89"/>
    <n v="65800.899999999994"/>
    <n v="80401.100000000006"/>
    <n v="170"/>
    <n v="177"/>
    <n v="170"/>
    <n v="177"/>
    <n v="1346.12"/>
    <n v="1360.49"/>
    <n v="21861.7"/>
    <n v="20359.900000000001"/>
    <n v="669"/>
    <n v="784"/>
    <n v="669"/>
    <n v="784"/>
    <n v="4115.2"/>
    <n v="4697.38"/>
    <n v="87662.599999999991"/>
    <n v="100761"/>
    <n v="0"/>
    <n v="0"/>
    <n v="0"/>
    <n v="0"/>
    <s v=""/>
    <s v=""/>
    <s v=""/>
    <s v=""/>
    <n v="4115.2"/>
    <n v="4697.38"/>
    <n v="87662.599999999991"/>
    <n v="100761.00000000001"/>
  </r>
  <r>
    <x v="1"/>
    <s v="University of Arkansas at Pine Bluff"/>
    <m/>
    <n v="106412"/>
    <x v="6"/>
    <n v="429"/>
    <n v="359"/>
    <n v="0"/>
    <n v="0"/>
    <n v="429"/>
    <n v="359"/>
    <n v="120"/>
    <n v="120"/>
    <n v="429"/>
    <n v="359"/>
    <n v="429"/>
    <n v="359"/>
    <n v="39"/>
    <n v="33"/>
    <n v="39"/>
    <n v="33"/>
    <n v="0"/>
    <n v="0"/>
    <n v="0"/>
    <n v="0"/>
    <m/>
    <m/>
    <n v="0"/>
    <n v="0"/>
    <n v="39"/>
    <n v="33"/>
    <n v="39"/>
    <n v="33"/>
    <n v="4.6900000000000004"/>
    <n v="4.03"/>
    <n v="182.91000000000003"/>
    <n v="132.99"/>
    <n v="0"/>
    <n v="0"/>
    <n v="0"/>
    <n v="0"/>
    <m/>
    <m/>
    <n v="0"/>
    <n v="0"/>
    <n v="4.6900000000000004"/>
    <n v="4.03"/>
    <n v="182.91000000000003"/>
    <n v="132.99"/>
    <n v="143.80000000000001"/>
    <n v="138.30000000000001"/>
    <n v="5608.2000000000007"/>
    <n v="4563.9000000000005"/>
    <n v="0"/>
    <n v="0"/>
    <n v="0"/>
    <n v="0"/>
    <m/>
    <m/>
    <n v="0"/>
    <n v="0"/>
    <n v="143.80000000000001"/>
    <n v="138.30000000000001"/>
    <n v="5608.2000000000007"/>
    <n v="4563.9000000000005"/>
    <n v="272"/>
    <n v="198"/>
    <n v="272"/>
    <n v="198"/>
    <n v="11"/>
    <n v="21"/>
    <n v="11"/>
    <n v="21"/>
    <m/>
    <m/>
    <n v="0"/>
    <n v="0"/>
    <n v="283"/>
    <n v="219"/>
    <n v="283"/>
    <n v="219"/>
    <n v="5.75"/>
    <n v="6.38"/>
    <n v="1564"/>
    <n v="1263.24"/>
    <n v="16.170000000000002"/>
    <n v="15.77"/>
    <n v="177.87"/>
    <n v="331.17"/>
    <m/>
    <m/>
    <n v="0"/>
    <n v="0"/>
    <n v="6.1550176678445228"/>
    <n v="7.2804109589041097"/>
    <n v="1741.87"/>
    <n v="1594.41"/>
    <n v="153.30000000000001"/>
    <n v="148.69999999999999"/>
    <n v="41697.600000000006"/>
    <n v="29442.6"/>
    <n v="123.6"/>
    <n v="125.9"/>
    <n v="1359.6"/>
    <n v="2643.9"/>
    <m/>
    <m/>
    <n v="0"/>
    <n v="0"/>
    <n v="152.14558303886926"/>
    <n v="146.51369863013699"/>
    <n v="43057.200000000004"/>
    <n v="32086.5"/>
    <n v="322"/>
    <n v="252"/>
    <n v="322"/>
    <n v="252"/>
    <n v="5.9775776397515523"/>
    <n v="6.8547619047619053"/>
    <n v="1924.7799999999997"/>
    <n v="1727.4"/>
    <n v="151.13478260869567"/>
    <n v="145.43809523809526"/>
    <n v="48665.400000000009"/>
    <n v="36650.400000000001"/>
    <n v="97"/>
    <n v="90"/>
    <n v="97"/>
    <n v="90"/>
    <n v="10"/>
    <n v="17"/>
    <n v="10"/>
    <n v="17"/>
    <m/>
    <m/>
    <n v="0"/>
    <n v="0"/>
    <n v="107"/>
    <n v="107"/>
    <n v="107"/>
    <n v="107"/>
    <n v="4.46"/>
    <n v="3.91"/>
    <n v="432.62"/>
    <n v="351.90000000000003"/>
    <n v="7.93"/>
    <n v="5.51"/>
    <n v="79.3"/>
    <n v="93.67"/>
    <m/>
    <m/>
    <n v="0"/>
    <n v="0"/>
    <n v="4.7842990654205613"/>
    <n v="4.164205607476636"/>
    <n v="511.92000000000007"/>
    <n v="445.57000000000005"/>
    <n v="102.6"/>
    <n v="95.4"/>
    <n v="9952.1999999999989"/>
    <n v="8586"/>
    <n v="107.5"/>
    <n v="86.1"/>
    <n v="1075"/>
    <n v="1463.6999999999998"/>
    <m/>
    <m/>
    <n v="0"/>
    <n v="0"/>
    <n v="103.05794392523363"/>
    <n v="93.922429906542064"/>
    <n v="11027.199999999999"/>
    <n v="10049.700000000001"/>
    <n v="0"/>
    <n v="0"/>
    <n v="0"/>
    <n v="0"/>
    <m/>
    <m/>
    <n v="0"/>
    <n v="0"/>
    <m/>
    <m/>
    <n v="0"/>
    <n v="0"/>
    <n v="408"/>
    <n v="321"/>
    <n v="408"/>
    <n v="321"/>
    <n v="2179.5300000000002"/>
    <n v="1748.13"/>
    <n v="57258"/>
    <n v="42592.5"/>
    <n v="21"/>
    <n v="38"/>
    <n v="21"/>
    <n v="38"/>
    <n v="257.17"/>
    <n v="424.84000000000003"/>
    <n v="2434.6"/>
    <n v="4107.6000000000004"/>
    <n v="429"/>
    <n v="359"/>
    <n v="429"/>
    <n v="359"/>
    <n v="2436.7000000000003"/>
    <n v="2172.9700000000003"/>
    <n v="59692.6"/>
    <n v="46700.1"/>
    <n v="0"/>
    <n v="0"/>
    <n v="0"/>
    <n v="0"/>
    <s v=""/>
    <s v=""/>
    <s v=""/>
    <s v=""/>
    <n v="2436.6999999999998"/>
    <n v="2172.9700000000003"/>
    <n v="59692.600000000006"/>
    <n v="46700.100000000006"/>
  </r>
  <r>
    <x v="1"/>
    <s v="Northwest Arkansas Community College "/>
    <s v="Met the criteria for Two-Year 2 in 2015-16. "/>
    <n v="367459"/>
    <x v="7"/>
    <n v="774"/>
    <n v="780"/>
    <n v="44"/>
    <n v="37"/>
    <n v="730"/>
    <n v="743"/>
    <n v="60"/>
    <n v="60"/>
    <n v="730"/>
    <n v="743"/>
    <n v="730"/>
    <n v="743"/>
    <n v="44"/>
    <n v="41"/>
    <n v="44"/>
    <n v="41"/>
    <n v="16"/>
    <n v="20"/>
    <n v="16"/>
    <n v="20"/>
    <m/>
    <m/>
    <n v="0"/>
    <n v="0"/>
    <n v="60"/>
    <n v="61"/>
    <n v="60"/>
    <n v="61"/>
    <n v="4.97"/>
    <n v="4.5199999999999996"/>
    <n v="218.67999999999998"/>
    <n v="185.32"/>
    <n v="6.74"/>
    <n v="7.92"/>
    <n v="107.84"/>
    <n v="158.4"/>
    <m/>
    <m/>
    <n v="0"/>
    <n v="0"/>
    <n v="5.4419999999999993"/>
    <n v="5.6347540983606565"/>
    <n v="326.52"/>
    <n v="343.72"/>
    <n v="74"/>
    <n v="79.5"/>
    <n v="3256"/>
    <n v="3259.5"/>
    <n v="78.099999999999994"/>
    <n v="78.3"/>
    <n v="1249.5999999999999"/>
    <n v="1566"/>
    <m/>
    <m/>
    <n v="0"/>
    <n v="0"/>
    <n v="75.093333333333334"/>
    <n v="79.106557377049185"/>
    <n v="4505.6000000000004"/>
    <n v="4825.5"/>
    <n v="229"/>
    <n v="264"/>
    <n v="229"/>
    <n v="264"/>
    <n v="155"/>
    <n v="173"/>
    <n v="155"/>
    <n v="173"/>
    <m/>
    <m/>
    <n v="0"/>
    <n v="0"/>
    <n v="384"/>
    <n v="437"/>
    <n v="384"/>
    <n v="437"/>
    <n v="4.32"/>
    <n v="4.3899999999999997"/>
    <n v="989.28000000000009"/>
    <n v="1158.9599999999998"/>
    <n v="7.67"/>
    <n v="7.54"/>
    <n v="1188.8499999999999"/>
    <n v="1304.42"/>
    <m/>
    <m/>
    <n v="0"/>
    <n v="0"/>
    <n v="5.6722135416666672"/>
    <n v="5.6370251716247139"/>
    <n v="2178.13"/>
    <n v="2463.38"/>
    <n v="82.9"/>
    <n v="81.5"/>
    <n v="18984.100000000002"/>
    <n v="21516"/>
    <n v="78.3"/>
    <n v="84.1"/>
    <n v="12136.5"/>
    <n v="14549.3"/>
    <m/>
    <m/>
    <n v="0"/>
    <n v="0"/>
    <n v="81.043229166666677"/>
    <n v="82.529290617848972"/>
    <n v="31120.600000000006"/>
    <n v="36065.300000000003"/>
    <n v="444"/>
    <n v="498"/>
    <n v="444"/>
    <n v="498"/>
    <n v="5.6411036036036037"/>
    <n v="5.636746987951808"/>
    <n v="2504.65"/>
    <n v="2807.1000000000004"/>
    <n v="80.239189189189204"/>
    <n v="82.110040160642569"/>
    <n v="35626.200000000004"/>
    <n v="40890.800000000003"/>
    <n v="143"/>
    <n v="120"/>
    <n v="143"/>
    <n v="120"/>
    <n v="143"/>
    <n v="125"/>
    <n v="143"/>
    <n v="125"/>
    <m/>
    <m/>
    <n v="0"/>
    <n v="0"/>
    <n v="286"/>
    <n v="245"/>
    <n v="286"/>
    <n v="245"/>
    <n v="3.94"/>
    <n v="3.81"/>
    <n v="563.41999999999996"/>
    <n v="457.2"/>
    <n v="4.93"/>
    <n v="5.75"/>
    <n v="704.99"/>
    <n v="718.75"/>
    <m/>
    <m/>
    <n v="0"/>
    <n v="0"/>
    <n v="4.4349999999999996"/>
    <n v="4.7997959183673471"/>
    <n v="1268.4099999999999"/>
    <n v="1175.95"/>
    <n v="71.8"/>
    <n v="68.2"/>
    <n v="10267.4"/>
    <n v="8184"/>
    <n v="62.5"/>
    <n v="65.099999999999994"/>
    <n v="8937.5"/>
    <n v="8137.4999999999991"/>
    <m/>
    <m/>
    <n v="0"/>
    <n v="0"/>
    <n v="67.150000000000006"/>
    <n v="66.618367346938768"/>
    <n v="19204.900000000001"/>
    <n v="16321.499999999998"/>
    <n v="0"/>
    <n v="0"/>
    <n v="0"/>
    <n v="0"/>
    <m/>
    <m/>
    <n v="0"/>
    <n v="0"/>
    <m/>
    <m/>
    <n v="0"/>
    <n v="0"/>
    <n v="416"/>
    <n v="425"/>
    <n v="416"/>
    <n v="425"/>
    <n v="1771.38"/>
    <n v="1801.4799999999998"/>
    <n v="32507.5"/>
    <n v="32959.5"/>
    <n v="314"/>
    <n v="318"/>
    <n v="314"/>
    <n v="318"/>
    <n v="2001.6799999999998"/>
    <n v="2181.5700000000002"/>
    <n v="22323.599999999999"/>
    <n v="24252.799999999999"/>
    <n v="730"/>
    <n v="743"/>
    <n v="730"/>
    <n v="743"/>
    <n v="3773.06"/>
    <n v="3983.05"/>
    <n v="54831.1"/>
    <n v="57212.3"/>
    <n v="0"/>
    <n v="0"/>
    <n v="0"/>
    <n v="0"/>
    <s v=""/>
    <s v=""/>
    <s v=""/>
    <s v=""/>
    <n v="3773.06"/>
    <n v="3983.05"/>
    <n v="54831.100000000006"/>
    <n v="57212.3"/>
  </r>
  <r>
    <x v="1"/>
    <s v="Pulaski Technical College"/>
    <m/>
    <n v="107664"/>
    <x v="7"/>
    <n v="1086"/>
    <n v="1197"/>
    <n v="166"/>
    <n v="130"/>
    <n v="920"/>
    <n v="1067"/>
    <n v="60"/>
    <n v="60"/>
    <n v="920"/>
    <n v="1067"/>
    <n v="908"/>
    <n v="1051"/>
    <n v="35"/>
    <n v="55"/>
    <n v="35"/>
    <n v="55"/>
    <n v="9"/>
    <n v="14"/>
    <n v="9"/>
    <n v="14"/>
    <m/>
    <m/>
    <n v="0"/>
    <n v="0"/>
    <n v="44"/>
    <n v="69"/>
    <n v="44"/>
    <n v="69"/>
    <n v="3.19"/>
    <n v="3.22"/>
    <n v="111.64999999999999"/>
    <n v="177.10000000000002"/>
    <n v="3.42"/>
    <n v="4.01"/>
    <n v="30.78"/>
    <n v="56.14"/>
    <m/>
    <m/>
    <n v="0"/>
    <n v="0"/>
    <n v="3.2370454545454548"/>
    <n v="3.3802898550724638"/>
    <n v="142.43"/>
    <n v="233.24"/>
    <n v="76.599999999999994"/>
    <n v="77.3"/>
    <n v="2681"/>
    <n v="4251.5"/>
    <n v="70.8"/>
    <n v="87.5"/>
    <n v="637.19999999999993"/>
    <n v="1225"/>
    <m/>
    <m/>
    <n v="0"/>
    <n v="0"/>
    <n v="75.413636363636357"/>
    <n v="79.369565217391298"/>
    <n v="3318.2"/>
    <n v="5476.4999999999991"/>
    <n v="372"/>
    <n v="457"/>
    <n v="372"/>
    <n v="457"/>
    <n v="135"/>
    <n v="157"/>
    <n v="135"/>
    <n v="157"/>
    <m/>
    <m/>
    <n v="0"/>
    <n v="0"/>
    <n v="507"/>
    <n v="614"/>
    <n v="507"/>
    <n v="614"/>
    <n v="3.56"/>
    <n v="4.03"/>
    <n v="1324.32"/>
    <n v="1841.71"/>
    <n v="4.04"/>
    <n v="5.24"/>
    <n v="545.4"/>
    <n v="822.68000000000006"/>
    <m/>
    <m/>
    <n v="0"/>
    <n v="0"/>
    <n v="3.6878106508875734"/>
    <n v="4.3393973941368085"/>
    <n v="1869.7199999999998"/>
    <n v="2664.3900000000003"/>
    <n v="90.9"/>
    <n v="89.4"/>
    <n v="33814.800000000003"/>
    <n v="40855.800000000003"/>
    <n v="85.1"/>
    <n v="86.7"/>
    <n v="11488.5"/>
    <n v="13611.9"/>
    <m/>
    <m/>
    <n v="0"/>
    <n v="0"/>
    <n v="89.355621301775159"/>
    <n v="88.709609120521179"/>
    <n v="45303.3"/>
    <n v="54467.700000000004"/>
    <n v="551"/>
    <n v="683"/>
    <n v="551"/>
    <n v="683"/>
    <n v="3.6518148820326677"/>
    <n v="4.2425036603221082"/>
    <n v="2012.1499999999999"/>
    <n v="2897.63"/>
    <n v="88.242286751361164"/>
    <n v="87.766032210834567"/>
    <n v="48621.5"/>
    <n v="59944.200000000012"/>
    <n v="214"/>
    <n v="234"/>
    <n v="214"/>
    <n v="234"/>
    <n v="143"/>
    <n v="134"/>
    <n v="143"/>
    <n v="134"/>
    <m/>
    <m/>
    <n v="0"/>
    <n v="0"/>
    <n v="357"/>
    <n v="368"/>
    <n v="357"/>
    <n v="368"/>
    <n v="2.83"/>
    <n v="3.17"/>
    <n v="605.62"/>
    <n v="741.78"/>
    <n v="3.27"/>
    <n v="3.86"/>
    <n v="467.61"/>
    <n v="517.24"/>
    <m/>
    <m/>
    <n v="0"/>
    <n v="0"/>
    <n v="3.0062464985994399"/>
    <n v="3.4212500000000001"/>
    <n v="1073.23"/>
    <n v="1259.02"/>
    <n v="74.400000000000006"/>
    <n v="72.7"/>
    <n v="15921.6"/>
    <n v="17011.8"/>
    <n v="64.099999999999994"/>
    <n v="64.3"/>
    <n v="9166.2999999999993"/>
    <n v="8616.1999999999989"/>
    <m/>
    <m/>
    <n v="0"/>
    <n v="0"/>
    <n v="70.274229691876755"/>
    <n v="69.641304347826093"/>
    <n v="25087.9"/>
    <n v="25628.000000000004"/>
    <n v="12"/>
    <n v="16"/>
    <n v="0"/>
    <n v="0"/>
    <m/>
    <m/>
    <n v="0"/>
    <n v="0"/>
    <m/>
    <m/>
    <n v="0"/>
    <n v="0"/>
    <n v="621"/>
    <n v="746"/>
    <n v="621"/>
    <n v="746"/>
    <n v="2041.5900000000001"/>
    <n v="2760.59"/>
    <n v="52417.4"/>
    <n v="62119.100000000006"/>
    <n v="287"/>
    <n v="305"/>
    <n v="287"/>
    <n v="305"/>
    <n v="1043.79"/>
    <n v="1396.06"/>
    <n v="21292"/>
    <n v="23453.1"/>
    <n v="908"/>
    <n v="1051"/>
    <n v="908"/>
    <n v="1051"/>
    <n v="3085.38"/>
    <n v="4156.6499999999996"/>
    <n v="73709.399999999994"/>
    <n v="85572.200000000012"/>
    <n v="0"/>
    <n v="0"/>
    <n v="0"/>
    <n v="0"/>
    <s v=""/>
    <s v=""/>
    <s v=""/>
    <s v=""/>
    <n v="3085.38"/>
    <n v="4156.6499999999996"/>
    <n v="73709.399999999994"/>
    <n v="85572.200000000012"/>
  </r>
  <r>
    <x v="1"/>
    <s v="Arkansas State University-Beebe"/>
    <m/>
    <n v="106449"/>
    <x v="8"/>
    <n v="659"/>
    <n v="672"/>
    <n v="67"/>
    <n v="83"/>
    <n v="592"/>
    <n v="589"/>
    <n v="60"/>
    <n v="60"/>
    <n v="592"/>
    <n v="589"/>
    <n v="592"/>
    <n v="589"/>
    <n v="114"/>
    <n v="140"/>
    <n v="114"/>
    <n v="140"/>
    <n v="10"/>
    <n v="6"/>
    <n v="10"/>
    <n v="6"/>
    <m/>
    <m/>
    <n v="0"/>
    <n v="0"/>
    <n v="124"/>
    <n v="146"/>
    <n v="124"/>
    <n v="146"/>
    <n v="2.77"/>
    <n v="2.64"/>
    <n v="315.78000000000003"/>
    <n v="369.6"/>
    <n v="3.05"/>
    <n v="3.6"/>
    <n v="30.5"/>
    <n v="21.6"/>
    <m/>
    <m/>
    <n v="0"/>
    <n v="0"/>
    <n v="2.7925806451612907"/>
    <n v="2.6794520547945209"/>
    <n v="346.28000000000003"/>
    <n v="391.20000000000005"/>
    <n v="75.400000000000006"/>
    <n v="79.2"/>
    <n v="8595.6"/>
    <n v="11088"/>
    <n v="77.2"/>
    <n v="89"/>
    <n v="772"/>
    <n v="534"/>
    <m/>
    <m/>
    <n v="0"/>
    <n v="0"/>
    <n v="75.545161290322582"/>
    <n v="79.602739726027394"/>
    <n v="9367.6"/>
    <n v="11622"/>
    <n v="246"/>
    <n v="243"/>
    <n v="246"/>
    <n v="243"/>
    <n v="54"/>
    <n v="45"/>
    <n v="54"/>
    <n v="45"/>
    <m/>
    <m/>
    <n v="0"/>
    <n v="0"/>
    <n v="300"/>
    <n v="288"/>
    <n v="300"/>
    <n v="288"/>
    <n v="3.88"/>
    <n v="3.79"/>
    <n v="954.48"/>
    <n v="920.97"/>
    <n v="7.12"/>
    <n v="8.61"/>
    <n v="384.48"/>
    <n v="387.45"/>
    <m/>
    <m/>
    <n v="0"/>
    <n v="0"/>
    <n v="4.4632000000000005"/>
    <n v="4.5431249999999999"/>
    <n v="1338.96"/>
    <n v="1308.42"/>
    <n v="80.5"/>
    <n v="76.3"/>
    <n v="19803"/>
    <n v="18540.899999999998"/>
    <n v="72.7"/>
    <n v="69.8"/>
    <n v="3925.8"/>
    <n v="3141"/>
    <m/>
    <m/>
    <n v="0"/>
    <n v="0"/>
    <n v="79.096000000000004"/>
    <n v="75.284374999999997"/>
    <n v="23728.800000000003"/>
    <n v="21681.899999999998"/>
    <n v="424"/>
    <n v="434"/>
    <n v="424"/>
    <n v="434"/>
    <n v="3.9746226415094341"/>
    <n v="3.9161751152073734"/>
    <n v="1685.24"/>
    <n v="1699.6200000000001"/>
    <n v="78.057547169811329"/>
    <n v="76.737096774193532"/>
    <n v="33096.400000000001"/>
    <n v="33303.899999999994"/>
    <n v="101"/>
    <n v="89"/>
    <n v="101"/>
    <n v="89"/>
    <n v="67"/>
    <n v="66"/>
    <n v="67"/>
    <n v="66"/>
    <m/>
    <m/>
    <n v="0"/>
    <n v="0"/>
    <n v="168"/>
    <n v="155"/>
    <n v="168"/>
    <n v="155"/>
    <n v="2.76"/>
    <n v="3"/>
    <n v="278.76"/>
    <n v="267"/>
    <n v="3.61"/>
    <n v="3.95"/>
    <n v="241.87"/>
    <n v="260.7"/>
    <m/>
    <m/>
    <n v="0"/>
    <n v="0"/>
    <n v="3.098988095238095"/>
    <n v="3.4045161290322583"/>
    <n v="520.63"/>
    <n v="527.70000000000005"/>
    <n v="62.8"/>
    <n v="62.5"/>
    <n v="6342.7999999999993"/>
    <n v="5562.5"/>
    <n v="54"/>
    <n v="55.9"/>
    <n v="3618"/>
    <n v="3689.4"/>
    <m/>
    <m/>
    <n v="0"/>
    <n v="0"/>
    <n v="59.290476190476184"/>
    <n v="59.689677419354837"/>
    <n v="9960.7999999999993"/>
    <n v="9251.9"/>
    <n v="0"/>
    <n v="0"/>
    <n v="0"/>
    <n v="0"/>
    <m/>
    <m/>
    <n v="0"/>
    <n v="0"/>
    <m/>
    <m/>
    <n v="0"/>
    <n v="0"/>
    <n v="461"/>
    <n v="472"/>
    <n v="461"/>
    <n v="472"/>
    <n v="1549.02"/>
    <n v="1557.5700000000002"/>
    <n v="34741.399999999994"/>
    <n v="35191.399999999994"/>
    <n v="131"/>
    <n v="117"/>
    <n v="131"/>
    <n v="117"/>
    <n v="656.85"/>
    <n v="669.75"/>
    <n v="8315.7999999999993"/>
    <n v="7364.4"/>
    <n v="592"/>
    <n v="589"/>
    <n v="592"/>
    <n v="589"/>
    <n v="2205.87"/>
    <n v="2227.3200000000002"/>
    <n v="43057.2"/>
    <n v="42555.799999999996"/>
    <n v="0"/>
    <n v="0"/>
    <n v="0"/>
    <n v="0"/>
    <s v=""/>
    <s v=""/>
    <s v=""/>
    <s v=""/>
    <n v="2205.87"/>
    <n v="2227.3200000000002"/>
    <n v="43057.2"/>
    <n v="42555.799999999996"/>
  </r>
  <r>
    <x v="1"/>
    <s v="National Park Community College"/>
    <s v="Met the criteria for Two-Year 3 in 2015-16. "/>
    <n v="106980"/>
    <x v="8"/>
    <n v="382"/>
    <n v="441"/>
    <n v="19"/>
    <n v="65"/>
    <n v="363"/>
    <n v="376"/>
    <n v="60"/>
    <n v="60"/>
    <n v="363"/>
    <n v="376"/>
    <n v="363"/>
    <n v="376"/>
    <n v="21"/>
    <n v="50"/>
    <n v="21"/>
    <n v="50"/>
    <n v="65"/>
    <n v="17"/>
    <n v="65"/>
    <n v="17"/>
    <m/>
    <m/>
    <n v="0"/>
    <n v="0"/>
    <n v="86"/>
    <n v="67"/>
    <n v="86"/>
    <n v="67"/>
    <n v="3.51"/>
    <n v="4.91"/>
    <n v="73.709999999999994"/>
    <n v="245.5"/>
    <n v="5.53"/>
    <n v="6.19"/>
    <n v="359.45"/>
    <n v="105.23"/>
    <m/>
    <m/>
    <n v="0"/>
    <n v="0"/>
    <n v="5.0367441860465112"/>
    <n v="5.2347761194029854"/>
    <n v="433.15999999999997"/>
    <n v="350.73"/>
    <n v="84.7"/>
    <n v="85"/>
    <n v="1778.7"/>
    <n v="4250"/>
    <n v="78"/>
    <n v="82.9"/>
    <n v="5070"/>
    <n v="1409.3000000000002"/>
    <m/>
    <m/>
    <n v="0"/>
    <n v="0"/>
    <n v="79.63604651162791"/>
    <n v="84.467164179104486"/>
    <n v="6848.7000000000007"/>
    <n v="5659.3"/>
    <n v="129"/>
    <n v="160"/>
    <n v="129"/>
    <n v="160"/>
    <n v="59"/>
    <n v="59"/>
    <n v="59"/>
    <n v="59"/>
    <m/>
    <m/>
    <n v="0"/>
    <n v="0"/>
    <n v="188"/>
    <n v="219"/>
    <n v="188"/>
    <n v="219"/>
    <n v="5.76"/>
    <n v="5.05"/>
    <n v="743.04"/>
    <n v="808"/>
    <n v="10.6"/>
    <n v="5.72"/>
    <n v="625.4"/>
    <n v="337.47999999999996"/>
    <m/>
    <m/>
    <n v="0"/>
    <n v="0"/>
    <n v="7.2789361702127664"/>
    <n v="5.2305022831050225"/>
    <n v="1368.44"/>
    <n v="1145.48"/>
    <n v="84.1"/>
    <n v="88"/>
    <n v="10848.9"/>
    <n v="14080"/>
    <n v="91.3"/>
    <n v="69.3"/>
    <n v="5386.7"/>
    <n v="4088.7"/>
    <m/>
    <m/>
    <n v="0"/>
    <n v="0"/>
    <n v="86.3595744680851"/>
    <n v="82.962100456621002"/>
    <n v="16235.599999999999"/>
    <n v="18168.7"/>
    <n v="274"/>
    <n v="286"/>
    <n v="274"/>
    <n v="286"/>
    <n v="6.5751824817518241"/>
    <n v="5.231503496503497"/>
    <n v="1801.6"/>
    <n v="1496.21"/>
    <n v="84.249270072992701"/>
    <n v="83.31468531468532"/>
    <n v="23084.3"/>
    <n v="23828"/>
    <n v="59"/>
    <n v="58"/>
    <n v="59"/>
    <n v="58"/>
    <n v="30"/>
    <n v="32"/>
    <n v="30"/>
    <n v="32"/>
    <m/>
    <m/>
    <n v="0"/>
    <n v="0"/>
    <n v="89"/>
    <n v="90"/>
    <n v="89"/>
    <n v="90"/>
    <n v="3.96"/>
    <n v="3.61"/>
    <n v="233.64"/>
    <n v="209.38"/>
    <n v="5.19"/>
    <n v="3.83"/>
    <n v="155.70000000000002"/>
    <n v="122.56"/>
    <m/>
    <m/>
    <n v="0"/>
    <n v="0"/>
    <n v="4.3746067415730341"/>
    <n v="3.6882222222222221"/>
    <n v="389.34000000000003"/>
    <n v="331.94"/>
    <n v="63.3"/>
    <n v="70.400000000000006"/>
    <n v="3734.7"/>
    <n v="4083.2000000000003"/>
    <n v="61.6"/>
    <n v="57.5"/>
    <n v="1848"/>
    <n v="1840"/>
    <m/>
    <m/>
    <n v="0"/>
    <n v="0"/>
    <n v="62.726966292134833"/>
    <n v="65.813333333333347"/>
    <n v="5582.7"/>
    <n v="5923.2000000000016"/>
    <n v="0"/>
    <n v="0"/>
    <n v="0"/>
    <n v="0"/>
    <m/>
    <m/>
    <n v="0"/>
    <n v="0"/>
    <m/>
    <m/>
    <n v="0"/>
    <n v="0"/>
    <n v="209"/>
    <n v="268"/>
    <n v="209"/>
    <n v="268"/>
    <n v="1050.3899999999999"/>
    <n v="1262.8800000000001"/>
    <n v="16362.3"/>
    <n v="22413.200000000001"/>
    <n v="154"/>
    <n v="108"/>
    <n v="154"/>
    <n v="108"/>
    <n v="1140.55"/>
    <n v="565.27"/>
    <n v="12304.7"/>
    <n v="7338"/>
    <n v="363"/>
    <n v="376"/>
    <n v="363"/>
    <n v="376"/>
    <n v="2190.9399999999996"/>
    <n v="1828.15"/>
    <n v="28667"/>
    <n v="29751.200000000001"/>
    <n v="0"/>
    <n v="0"/>
    <n v="0"/>
    <n v="0"/>
    <s v=""/>
    <s v=""/>
    <s v=""/>
    <s v=""/>
    <n v="2190.94"/>
    <n v="1828.15"/>
    <n v="28667"/>
    <n v="29751.200000000001"/>
  </r>
  <r>
    <x v="1"/>
    <s v="Arkansas Northeastern College"/>
    <m/>
    <n v="107327"/>
    <x v="9"/>
    <n v="152"/>
    <n v="126"/>
    <n v="1"/>
    <n v="0"/>
    <n v="151"/>
    <n v="126"/>
    <n v="60"/>
    <n v="60"/>
    <n v="151"/>
    <n v="126"/>
    <n v="151"/>
    <n v="123"/>
    <n v="15"/>
    <n v="4"/>
    <n v="15"/>
    <n v="4"/>
    <n v="12"/>
    <n v="26"/>
    <n v="12"/>
    <n v="26"/>
    <m/>
    <m/>
    <n v="0"/>
    <n v="0"/>
    <n v="27"/>
    <n v="30"/>
    <n v="27"/>
    <n v="30"/>
    <n v="5.84"/>
    <n v="3.88"/>
    <n v="87.6"/>
    <n v="15.52"/>
    <n v="6.33"/>
    <n v="5.33"/>
    <n v="75.960000000000008"/>
    <n v="138.58000000000001"/>
    <m/>
    <m/>
    <n v="0"/>
    <n v="0"/>
    <n v="6.0577777777777779"/>
    <n v="5.1366666666666676"/>
    <n v="163.56"/>
    <n v="154.10000000000002"/>
    <n v="81.7"/>
    <n v="81.5"/>
    <n v="1225.5"/>
    <n v="326"/>
    <n v="91.1"/>
    <n v="75.5"/>
    <n v="1093.1999999999998"/>
    <n v="1963"/>
    <m/>
    <m/>
    <n v="0"/>
    <n v="0"/>
    <n v="85.877777777777766"/>
    <n v="76.3"/>
    <n v="2318.6999999999998"/>
    <n v="2289"/>
    <n v="42"/>
    <n v="54"/>
    <n v="42"/>
    <n v="54"/>
    <n v="69"/>
    <n v="21"/>
    <n v="69"/>
    <n v="21"/>
    <m/>
    <m/>
    <n v="0"/>
    <n v="0"/>
    <n v="111"/>
    <n v="75"/>
    <n v="111"/>
    <n v="75"/>
    <n v="4.8"/>
    <n v="6.35"/>
    <n v="201.6"/>
    <n v="342.9"/>
    <n v="6.65"/>
    <n v="5.6"/>
    <n v="458.85"/>
    <n v="117.6"/>
    <m/>
    <m/>
    <n v="0"/>
    <n v="0"/>
    <n v="5.95"/>
    <n v="6.14"/>
    <n v="660.45"/>
    <n v="460.5"/>
    <n v="76"/>
    <n v="78.400000000000006"/>
    <n v="3192"/>
    <n v="4233.6000000000004"/>
    <n v="66.400000000000006"/>
    <n v="63.7"/>
    <n v="4581.6000000000004"/>
    <n v="1337.7"/>
    <m/>
    <m/>
    <n v="0"/>
    <n v="0"/>
    <n v="70.032432432432429"/>
    <n v="74.284000000000006"/>
    <n v="7773.5999999999995"/>
    <n v="5571.3"/>
    <n v="138"/>
    <n v="105"/>
    <n v="138"/>
    <n v="105"/>
    <n v="5.9710869565217388"/>
    <n v="5.8533333333333335"/>
    <n v="824.01"/>
    <n v="614.6"/>
    <n v="73.132608695652166"/>
    <n v="74.86"/>
    <n v="10092.299999999999"/>
    <n v="7860.3"/>
    <n v="3"/>
    <n v="9"/>
    <n v="3"/>
    <n v="9"/>
    <n v="10"/>
    <n v="9"/>
    <n v="10"/>
    <n v="9"/>
    <m/>
    <m/>
    <n v="0"/>
    <n v="0"/>
    <n v="13"/>
    <n v="18"/>
    <n v="13"/>
    <n v="18"/>
    <n v="7.94"/>
    <n v="5.17"/>
    <n v="23.82"/>
    <n v="46.53"/>
    <n v="12.48"/>
    <n v="4.26"/>
    <n v="124.80000000000001"/>
    <n v="38.339999999999996"/>
    <m/>
    <m/>
    <n v="0"/>
    <n v="0"/>
    <n v="11.432307692307692"/>
    <n v="4.7149999999999999"/>
    <n v="148.62"/>
    <n v="84.87"/>
    <n v="67"/>
    <n v="61.2"/>
    <n v="201"/>
    <n v="550.80000000000007"/>
    <n v="63.7"/>
    <n v="56.8"/>
    <n v="637"/>
    <n v="511.2"/>
    <m/>
    <m/>
    <n v="0"/>
    <n v="0"/>
    <n v="64.461538461538467"/>
    <n v="59"/>
    <n v="838.00000000000011"/>
    <n v="1062"/>
    <n v="0"/>
    <n v="3"/>
    <n v="0"/>
    <n v="0"/>
    <m/>
    <m/>
    <n v="0"/>
    <n v="0"/>
    <m/>
    <m/>
    <n v="0"/>
    <n v="0"/>
    <n v="60"/>
    <n v="67"/>
    <n v="60"/>
    <n v="67"/>
    <n v="313.02"/>
    <n v="404.94999999999993"/>
    <n v="4618.5"/>
    <n v="5110.4000000000005"/>
    <n v="91"/>
    <n v="56"/>
    <n v="91"/>
    <n v="56"/>
    <n v="659.61000000000013"/>
    <n v="294.52"/>
    <n v="6311.8"/>
    <n v="3811.8999999999996"/>
    <n v="151"/>
    <n v="123"/>
    <n v="151"/>
    <n v="123"/>
    <n v="972.63000000000011"/>
    <n v="699.46999999999991"/>
    <n v="10930.3"/>
    <n v="8922.2999999999993"/>
    <n v="0"/>
    <n v="0"/>
    <n v="0"/>
    <n v="0"/>
    <s v=""/>
    <s v=""/>
    <s v=""/>
    <s v=""/>
    <n v="972.63"/>
    <n v="699.47"/>
    <n v="10930.3"/>
    <n v="8922.2999999999993"/>
  </r>
  <r>
    <x v="1"/>
    <s v="Arkansas State University Mountain Home"/>
    <m/>
    <n v="420538"/>
    <x v="9"/>
    <n v="249"/>
    <n v="272"/>
    <n v="17"/>
    <n v="19"/>
    <n v="232"/>
    <n v="253"/>
    <n v="60"/>
    <n v="60"/>
    <n v="232"/>
    <n v="253"/>
    <n v="232"/>
    <n v="253"/>
    <n v="7"/>
    <n v="15"/>
    <n v="7"/>
    <n v="15"/>
    <n v="5"/>
    <n v="8"/>
    <n v="5"/>
    <n v="8"/>
    <m/>
    <m/>
    <n v="0"/>
    <n v="0"/>
    <n v="12"/>
    <n v="23"/>
    <n v="12"/>
    <n v="23"/>
    <n v="3.43"/>
    <n v="4.18"/>
    <n v="24.01"/>
    <n v="62.699999999999996"/>
    <n v="6.9"/>
    <n v="6.33"/>
    <n v="34.5"/>
    <n v="50.64"/>
    <m/>
    <m/>
    <n v="0"/>
    <n v="0"/>
    <n v="4.8758333333333335"/>
    <n v="4.9278260869565216"/>
    <n v="58.510000000000005"/>
    <n v="113.34"/>
    <n v="84.6"/>
    <n v="75.900000000000006"/>
    <n v="592.19999999999993"/>
    <n v="1138.5"/>
    <n v="83"/>
    <n v="73.099999999999994"/>
    <n v="415"/>
    <n v="584.79999999999995"/>
    <m/>
    <m/>
    <n v="0"/>
    <n v="0"/>
    <n v="83.933333333333323"/>
    <n v="74.926086956521743"/>
    <n v="1007.1999999999998"/>
    <n v="1723.3000000000002"/>
    <n v="110"/>
    <n v="109"/>
    <n v="110"/>
    <n v="109"/>
    <n v="12"/>
    <n v="16"/>
    <n v="12"/>
    <n v="16"/>
    <m/>
    <m/>
    <n v="0"/>
    <n v="0"/>
    <n v="122"/>
    <n v="125"/>
    <n v="122"/>
    <n v="125"/>
    <n v="4.54"/>
    <n v="3.67"/>
    <n v="499.4"/>
    <n v="400.03"/>
    <n v="9.26"/>
    <n v="5.49"/>
    <n v="111.12"/>
    <n v="87.84"/>
    <m/>
    <m/>
    <n v="0"/>
    <n v="0"/>
    <n v="5.0042622950819666"/>
    <n v="3.9029600000000002"/>
    <n v="610.52"/>
    <n v="487.87"/>
    <n v="83.1"/>
    <n v="82.7"/>
    <n v="9141"/>
    <n v="9014.3000000000011"/>
    <n v="92.9"/>
    <n v="79.900000000000006"/>
    <n v="1114.8000000000002"/>
    <n v="1278.4000000000001"/>
    <m/>
    <m/>
    <n v="0"/>
    <n v="0"/>
    <n v="84.063934426229508"/>
    <n v="82.3416"/>
    <n v="10255.799999999999"/>
    <n v="10292.700000000001"/>
    <n v="134"/>
    <n v="148"/>
    <n v="134"/>
    <n v="148"/>
    <n v="4.9927611940298506"/>
    <n v="4.0622297297297303"/>
    <n v="669.03"/>
    <n v="601.21"/>
    <n v="84.052238805970148"/>
    <n v="81.189189189189193"/>
    <n v="11263"/>
    <n v="12016"/>
    <n v="76"/>
    <n v="79"/>
    <n v="76"/>
    <n v="79"/>
    <n v="22"/>
    <n v="26"/>
    <n v="22"/>
    <n v="26"/>
    <m/>
    <m/>
    <n v="0"/>
    <n v="0"/>
    <n v="98"/>
    <n v="105"/>
    <n v="98"/>
    <n v="105"/>
    <n v="3.72"/>
    <n v="3.52"/>
    <n v="282.72000000000003"/>
    <n v="278.08"/>
    <n v="6.49"/>
    <n v="3.44"/>
    <n v="142.78"/>
    <n v="89.44"/>
    <m/>
    <m/>
    <n v="0"/>
    <n v="0"/>
    <n v="4.341836734693878"/>
    <n v="3.5001904761904759"/>
    <n v="425.50000000000006"/>
    <n v="367.52"/>
    <n v="65.5"/>
    <n v="66.3"/>
    <n v="4978"/>
    <n v="5237.7"/>
    <n v="54.9"/>
    <n v="51.4"/>
    <n v="1207.8"/>
    <n v="1336.3999999999999"/>
    <m/>
    <m/>
    <n v="0"/>
    <n v="0"/>
    <n v="63.12040816326531"/>
    <n v="62.610476190476184"/>
    <n v="6185.8"/>
    <n v="6574.0999999999995"/>
    <n v="0"/>
    <n v="0"/>
    <n v="0"/>
    <n v="0"/>
    <m/>
    <m/>
    <n v="0"/>
    <n v="0"/>
    <m/>
    <m/>
    <n v="0"/>
    <n v="0"/>
    <n v="193"/>
    <n v="203"/>
    <n v="193"/>
    <n v="203"/>
    <n v="806.13"/>
    <n v="740.81"/>
    <n v="14711.2"/>
    <n v="15390.5"/>
    <n v="39"/>
    <n v="50"/>
    <n v="39"/>
    <n v="50"/>
    <n v="288.39999999999998"/>
    <n v="227.92000000000002"/>
    <n v="2737.6000000000004"/>
    <n v="3199.6"/>
    <n v="232"/>
    <n v="253"/>
    <n v="232"/>
    <n v="253"/>
    <n v="1094.53"/>
    <n v="968.73"/>
    <n v="17448.800000000003"/>
    <n v="18590.099999999999"/>
    <n v="0"/>
    <n v="0"/>
    <n v="0"/>
    <n v="0"/>
    <s v=""/>
    <s v=""/>
    <s v=""/>
    <s v=""/>
    <n v="1094.53"/>
    <n v="968.73"/>
    <n v="17448.8"/>
    <n v="18590.099999999999"/>
  </r>
  <r>
    <x v="1"/>
    <s v="Arkansas State University-Newport"/>
    <m/>
    <n v="440402"/>
    <x v="9"/>
    <n v="181"/>
    <n v="202"/>
    <n v="2"/>
    <n v="1"/>
    <n v="179"/>
    <n v="201"/>
    <n v="60"/>
    <n v="60"/>
    <n v="179"/>
    <n v="201"/>
    <n v="179"/>
    <n v="201"/>
    <n v="14"/>
    <n v="25"/>
    <n v="14"/>
    <n v="25"/>
    <n v="5"/>
    <n v="9"/>
    <n v="5"/>
    <n v="9"/>
    <m/>
    <m/>
    <n v="0"/>
    <n v="0"/>
    <n v="19"/>
    <n v="34"/>
    <n v="19"/>
    <n v="34"/>
    <n v="3.94"/>
    <n v="2.0499999999999998"/>
    <n v="55.16"/>
    <n v="51.249999999999993"/>
    <n v="5.92"/>
    <n v="5.36"/>
    <n v="29.6"/>
    <n v="48.24"/>
    <m/>
    <m/>
    <n v="0"/>
    <n v="0"/>
    <n v="4.4610526315789469"/>
    <n v="2.9261764705882349"/>
    <n v="84.759999999999991"/>
    <n v="99.489999999999981"/>
    <n v="77.900000000000006"/>
    <n v="73.7"/>
    <n v="1090.6000000000001"/>
    <n v="1842.5"/>
    <n v="103.4"/>
    <n v="81.400000000000006"/>
    <n v="517"/>
    <n v="732.6"/>
    <m/>
    <m/>
    <n v="0"/>
    <n v="0"/>
    <n v="84.610526315789485"/>
    <n v="75.738235294117644"/>
    <n v="1607.6000000000001"/>
    <n v="2575.1"/>
    <n v="70"/>
    <n v="67"/>
    <n v="70"/>
    <n v="67"/>
    <n v="15"/>
    <n v="14"/>
    <n v="15"/>
    <n v="14"/>
    <m/>
    <m/>
    <n v="0"/>
    <n v="0"/>
    <n v="85"/>
    <n v="81"/>
    <n v="85"/>
    <n v="81"/>
    <n v="2.98"/>
    <n v="3.52"/>
    <n v="208.6"/>
    <n v="235.84"/>
    <n v="5.78"/>
    <n v="5.17"/>
    <n v="86.7"/>
    <n v="72.38"/>
    <m/>
    <m/>
    <n v="0"/>
    <n v="0"/>
    <n v="3.4741176470588235"/>
    <n v="3.8051851851851857"/>
    <n v="295.3"/>
    <n v="308.22000000000003"/>
    <n v="74.2"/>
    <n v="75.5"/>
    <n v="5194"/>
    <n v="5058.5"/>
    <n v="65.599999999999994"/>
    <n v="67.599999999999994"/>
    <n v="983.99999999999989"/>
    <n v="946.39999999999986"/>
    <m/>
    <m/>
    <n v="0"/>
    <n v="0"/>
    <n v="72.682352941176475"/>
    <n v="74.134567901234561"/>
    <n v="6178"/>
    <n v="6004.9"/>
    <n v="104"/>
    <n v="115"/>
    <n v="104"/>
    <n v="115"/>
    <n v="3.6544230769230768"/>
    <n v="3.5453043478260873"/>
    <n v="380.06"/>
    <n v="407.71000000000004"/>
    <n v="74.861538461538458"/>
    <n v="74.608695652173907"/>
    <n v="7785.5999999999995"/>
    <n v="8580"/>
    <n v="49"/>
    <n v="55"/>
    <n v="49"/>
    <n v="55"/>
    <n v="26"/>
    <n v="31"/>
    <n v="26"/>
    <n v="31"/>
    <m/>
    <m/>
    <n v="0"/>
    <n v="0"/>
    <n v="75"/>
    <n v="86"/>
    <n v="75"/>
    <n v="86"/>
    <n v="2.72"/>
    <n v="2.6"/>
    <n v="133.28"/>
    <n v="143"/>
    <n v="3.23"/>
    <n v="2.69"/>
    <n v="83.98"/>
    <n v="83.39"/>
    <m/>
    <m/>
    <n v="0"/>
    <n v="0"/>
    <n v="2.8967999999999998"/>
    <n v="2.6324418604651161"/>
    <n v="217.26"/>
    <n v="226.39"/>
    <n v="54.1"/>
    <n v="59.9"/>
    <n v="2650.9"/>
    <n v="3294.5"/>
    <n v="47.7"/>
    <n v="46.2"/>
    <n v="1240.2"/>
    <n v="1432.2"/>
    <m/>
    <m/>
    <n v="0"/>
    <n v="0"/>
    <n v="51.881333333333338"/>
    <n v="54.961627906976744"/>
    <n v="3891.1000000000004"/>
    <n v="4726.7"/>
    <n v="0"/>
    <n v="0"/>
    <n v="0"/>
    <n v="0"/>
    <m/>
    <m/>
    <n v="0"/>
    <n v="0"/>
    <m/>
    <m/>
    <n v="0"/>
    <n v="0"/>
    <n v="133"/>
    <n v="147"/>
    <n v="133"/>
    <n v="147"/>
    <n v="397.03999999999996"/>
    <n v="430.09"/>
    <n v="8935.5"/>
    <n v="10195.5"/>
    <n v="46"/>
    <n v="54"/>
    <n v="46"/>
    <n v="54"/>
    <n v="200.28000000000003"/>
    <n v="204.01"/>
    <n v="2741.2"/>
    <n v="3111.2"/>
    <n v="179"/>
    <n v="201"/>
    <n v="179"/>
    <n v="201"/>
    <n v="597.31999999999994"/>
    <n v="634.09999999999991"/>
    <n v="11676.7"/>
    <n v="13306.7"/>
    <n v="0"/>
    <n v="0"/>
    <n v="0"/>
    <n v="0"/>
    <s v=""/>
    <s v=""/>
    <s v=""/>
    <s v=""/>
    <n v="597.31999999999994"/>
    <n v="634.1"/>
    <n v="11676.7"/>
    <n v="13306.7"/>
  </r>
  <r>
    <x v="1"/>
    <s v="Black River Technical College"/>
    <m/>
    <n v="106625"/>
    <x v="9"/>
    <n v="324"/>
    <n v="272"/>
    <n v="20"/>
    <n v="5"/>
    <n v="304"/>
    <n v="267"/>
    <n v="60"/>
    <n v="60"/>
    <n v="304"/>
    <n v="267"/>
    <n v="304"/>
    <n v="267"/>
    <n v="9"/>
    <n v="8"/>
    <n v="9"/>
    <n v="8"/>
    <n v="9"/>
    <n v="6"/>
    <n v="9"/>
    <n v="6"/>
    <m/>
    <m/>
    <n v="0"/>
    <n v="0"/>
    <n v="18"/>
    <n v="14"/>
    <n v="18"/>
    <n v="14"/>
    <n v="2.84"/>
    <n v="3.52"/>
    <n v="25.56"/>
    <n v="28.16"/>
    <n v="3.31"/>
    <n v="4.1500000000000004"/>
    <n v="29.79"/>
    <n v="24.900000000000002"/>
    <m/>
    <m/>
    <n v="0"/>
    <n v="0"/>
    <n v="3.0749999999999997"/>
    <n v="3.79"/>
    <n v="55.349999999999994"/>
    <n v="53.06"/>
    <n v="100.9"/>
    <n v="86.6"/>
    <n v="908.1"/>
    <n v="692.8"/>
    <n v="77.8"/>
    <n v="81.2"/>
    <n v="700.19999999999993"/>
    <n v="487.20000000000005"/>
    <m/>
    <m/>
    <n v="0"/>
    <n v="0"/>
    <n v="89.35"/>
    <n v="84.285714285714292"/>
    <n v="1608.3"/>
    <n v="1180"/>
    <n v="116"/>
    <n v="106"/>
    <n v="116"/>
    <n v="106"/>
    <n v="37"/>
    <n v="23"/>
    <n v="37"/>
    <n v="23"/>
    <m/>
    <m/>
    <n v="0"/>
    <n v="0"/>
    <n v="153"/>
    <n v="129"/>
    <n v="153"/>
    <n v="129"/>
    <n v="13.49"/>
    <n v="4.18"/>
    <n v="1564.84"/>
    <n v="443.08"/>
    <n v="6.09"/>
    <n v="6.69"/>
    <n v="225.32999999999998"/>
    <n v="153.87"/>
    <m/>
    <m/>
    <n v="0"/>
    <n v="0"/>
    <n v="11.700457516339869"/>
    <n v="4.6275193798449612"/>
    <n v="1790.1699999999998"/>
    <n v="596.95000000000005"/>
    <n v="84.2"/>
    <n v="86.3"/>
    <n v="9767.2000000000007"/>
    <n v="9147.7999999999993"/>
    <n v="85.8"/>
    <n v="102.1"/>
    <n v="3174.6"/>
    <n v="2348.2999999999997"/>
    <m/>
    <m/>
    <n v="0"/>
    <n v="0"/>
    <n v="84.586928104575165"/>
    <n v="89.117054263565876"/>
    <n v="12941.800000000001"/>
    <n v="11496.099999999999"/>
    <n v="171"/>
    <n v="143"/>
    <n v="171"/>
    <n v="143"/>
    <n v="10.79251461988304"/>
    <n v="4.5455244755244752"/>
    <n v="1845.5199999999998"/>
    <n v="650.01"/>
    <n v="85.08830409356726"/>
    <n v="88.644055944055935"/>
    <n v="14550.100000000002"/>
    <n v="12676.099999999999"/>
    <n v="70"/>
    <n v="59"/>
    <n v="70"/>
    <n v="59"/>
    <n v="63"/>
    <n v="65"/>
    <n v="63"/>
    <n v="65"/>
    <m/>
    <m/>
    <n v="0"/>
    <n v="0"/>
    <n v="133"/>
    <n v="124"/>
    <n v="133"/>
    <n v="124"/>
    <n v="5.54"/>
    <n v="3.97"/>
    <n v="387.8"/>
    <n v="234.23000000000002"/>
    <n v="6.27"/>
    <n v="6.18"/>
    <n v="395.01"/>
    <n v="401.7"/>
    <m/>
    <m/>
    <n v="0"/>
    <n v="0"/>
    <n v="5.88578947368421"/>
    <n v="5.1284677419354843"/>
    <n v="782.81"/>
    <n v="635.93000000000006"/>
    <n v="81.599999999999994"/>
    <n v="80.8"/>
    <n v="5712"/>
    <n v="4767.2"/>
    <n v="76.3"/>
    <n v="84"/>
    <n v="4806.8999999999996"/>
    <n v="5460"/>
    <m/>
    <m/>
    <n v="0"/>
    <n v="0"/>
    <n v="79.089473684210517"/>
    <n v="82.477419354838716"/>
    <n v="10518.9"/>
    <n v="10227.200000000001"/>
    <n v="0"/>
    <n v="0"/>
    <n v="0"/>
    <n v="0"/>
    <m/>
    <m/>
    <n v="0"/>
    <n v="0"/>
    <m/>
    <m/>
    <n v="0"/>
    <n v="0"/>
    <n v="195"/>
    <n v="173"/>
    <n v="195"/>
    <n v="173"/>
    <n v="1978.1999999999998"/>
    <n v="705.47"/>
    <n v="16387.300000000003"/>
    <n v="14607.8"/>
    <n v="109"/>
    <n v="94"/>
    <n v="109"/>
    <n v="94"/>
    <n v="650.13"/>
    <n v="580.47"/>
    <n v="8681.6999999999989"/>
    <n v="8295.5"/>
    <n v="304"/>
    <n v="267"/>
    <n v="304"/>
    <n v="267"/>
    <n v="2628.33"/>
    <n v="1285.94"/>
    <n v="25069"/>
    <n v="22903.3"/>
    <n v="0"/>
    <n v="0"/>
    <n v="0"/>
    <n v="0"/>
    <s v=""/>
    <s v=""/>
    <s v=""/>
    <s v=""/>
    <n v="2628.33"/>
    <n v="1285.94"/>
    <n v="25069"/>
    <n v="22903.3"/>
  </r>
  <r>
    <x v="1"/>
    <s v="College of the Ouachitas"/>
    <m/>
    <n v="107521"/>
    <x v="9"/>
    <n v="166"/>
    <n v="152"/>
    <n v="7"/>
    <n v="6"/>
    <n v="159"/>
    <n v="146"/>
    <n v="60"/>
    <n v="60"/>
    <n v="159"/>
    <n v="146"/>
    <n v="152"/>
    <n v="144"/>
    <n v="16"/>
    <n v="23"/>
    <n v="16"/>
    <n v="23"/>
    <n v="1"/>
    <n v="4"/>
    <n v="1"/>
    <n v="4"/>
    <m/>
    <m/>
    <n v="0"/>
    <n v="0"/>
    <n v="17"/>
    <n v="27"/>
    <n v="17"/>
    <n v="27"/>
    <n v="3.08"/>
    <n v="3.39"/>
    <n v="49.28"/>
    <n v="77.97"/>
    <n v="6.75"/>
    <n v="10.35"/>
    <n v="6.75"/>
    <n v="41.4"/>
    <m/>
    <m/>
    <n v="0"/>
    <n v="0"/>
    <n v="3.2958823529411765"/>
    <n v="4.4211111111111112"/>
    <n v="56.03"/>
    <n v="119.37"/>
    <n v="90.6"/>
    <n v="96"/>
    <n v="1449.6"/>
    <n v="2208"/>
    <n v="95"/>
    <n v="89.8"/>
    <n v="95"/>
    <n v="359.2"/>
    <m/>
    <m/>
    <n v="0"/>
    <n v="0"/>
    <n v="90.858823529411765"/>
    <n v="95.081481481481475"/>
    <n v="1544.6"/>
    <n v="2567.1999999999998"/>
    <n v="38"/>
    <n v="37"/>
    <n v="38"/>
    <n v="37"/>
    <n v="8"/>
    <n v="9"/>
    <n v="8"/>
    <n v="9"/>
    <m/>
    <m/>
    <n v="0"/>
    <n v="0"/>
    <n v="46"/>
    <n v="46"/>
    <n v="46"/>
    <n v="46"/>
    <n v="4.71"/>
    <n v="5.94"/>
    <n v="178.98"/>
    <n v="219.78"/>
    <n v="10.67"/>
    <n v="11.09"/>
    <n v="85.36"/>
    <n v="99.81"/>
    <m/>
    <m/>
    <n v="0"/>
    <n v="0"/>
    <n v="5.7465217391304346"/>
    <n v="6.9476086956521748"/>
    <n v="264.33999999999997"/>
    <n v="319.59000000000003"/>
    <n v="97"/>
    <n v="85.4"/>
    <n v="3686"/>
    <n v="3159.8"/>
    <n v="60.5"/>
    <n v="81.3"/>
    <n v="484"/>
    <n v="731.69999999999993"/>
    <m/>
    <m/>
    <n v="0"/>
    <n v="0"/>
    <n v="90.652173913043484"/>
    <n v="84.597826086956516"/>
    <n v="4170"/>
    <n v="3891.4999999999995"/>
    <n v="63"/>
    <n v="73"/>
    <n v="63"/>
    <n v="73"/>
    <n v="5.0852380952380951"/>
    <n v="6.0131506849315075"/>
    <n v="320.37"/>
    <n v="438.96000000000004"/>
    <n v="90.707936507936509"/>
    <n v="88.475342465753414"/>
    <n v="5714.6"/>
    <n v="6458.6999999999989"/>
    <n v="61"/>
    <n v="36"/>
    <n v="61"/>
    <n v="36"/>
    <n v="28"/>
    <n v="35"/>
    <n v="28"/>
    <n v="35"/>
    <m/>
    <m/>
    <n v="0"/>
    <n v="0"/>
    <n v="89"/>
    <n v="71"/>
    <n v="89"/>
    <n v="71"/>
    <n v="2.4700000000000002"/>
    <n v="4.05"/>
    <n v="150.67000000000002"/>
    <n v="145.79999999999998"/>
    <n v="4.05"/>
    <n v="2.78"/>
    <n v="113.39999999999999"/>
    <n v="97.3"/>
    <m/>
    <m/>
    <n v="0"/>
    <n v="0"/>
    <n v="2.9670786516853931"/>
    <n v="3.4239436619718306"/>
    <n v="264.07"/>
    <n v="243.09999999999997"/>
    <n v="62.2"/>
    <n v="73.900000000000006"/>
    <n v="3794.2000000000003"/>
    <n v="2660.4"/>
    <n v="60.9"/>
    <n v="47.3"/>
    <n v="1705.2"/>
    <n v="1655.5"/>
    <m/>
    <m/>
    <n v="0"/>
    <n v="0"/>
    <n v="61.791011235955061"/>
    <n v="60.787323943661967"/>
    <n v="5499.4000000000005"/>
    <n v="4315.8999999999996"/>
    <n v="7"/>
    <n v="2"/>
    <n v="0"/>
    <n v="0"/>
    <m/>
    <m/>
    <n v="0"/>
    <n v="0"/>
    <m/>
    <m/>
    <n v="0"/>
    <n v="0"/>
    <n v="115"/>
    <n v="96"/>
    <n v="115"/>
    <n v="96"/>
    <n v="378.93"/>
    <n v="443.54999999999995"/>
    <n v="8929.8000000000011"/>
    <n v="8028.2000000000007"/>
    <n v="37"/>
    <n v="48"/>
    <n v="37"/>
    <n v="48"/>
    <n v="205.51"/>
    <n v="238.51"/>
    <n v="2284.1999999999998"/>
    <n v="2746.3999999999996"/>
    <n v="152"/>
    <n v="144"/>
    <n v="152"/>
    <n v="144"/>
    <n v="584.44000000000005"/>
    <n v="682.06"/>
    <n v="11214"/>
    <n v="10774.6"/>
    <n v="0"/>
    <n v="0"/>
    <n v="0"/>
    <n v="0"/>
    <s v=""/>
    <s v=""/>
    <s v=""/>
    <s v=""/>
    <n v="584.44000000000005"/>
    <n v="682.06"/>
    <n v="11214"/>
    <n v="10774.599999999999"/>
  </r>
  <r>
    <x v="1"/>
    <s v="Cossatot Community College of the University of Arkansas"/>
    <m/>
    <n v="106795"/>
    <x v="9"/>
    <n v="140"/>
    <n v="188"/>
    <n v="4"/>
    <n v="7"/>
    <n v="136"/>
    <n v="181"/>
    <n v="60"/>
    <n v="60"/>
    <n v="136"/>
    <n v="181"/>
    <n v="136"/>
    <n v="181"/>
    <n v="2"/>
    <n v="9"/>
    <n v="2"/>
    <n v="9"/>
    <n v="26"/>
    <n v="62"/>
    <n v="26"/>
    <n v="62"/>
    <m/>
    <m/>
    <n v="0"/>
    <n v="0"/>
    <n v="28"/>
    <n v="71"/>
    <n v="28"/>
    <n v="71"/>
    <n v="4.63"/>
    <n v="6.17"/>
    <n v="9.26"/>
    <n v="55.53"/>
    <n v="4.2300000000000004"/>
    <n v="5.98"/>
    <n v="109.98000000000002"/>
    <n v="370.76000000000005"/>
    <m/>
    <m/>
    <n v="0"/>
    <n v="0"/>
    <n v="4.2585714285714298"/>
    <n v="6.004084507042255"/>
    <n v="119.24000000000004"/>
    <n v="426.29000000000013"/>
    <n v="113"/>
    <n v="94.7"/>
    <n v="226"/>
    <n v="852.30000000000007"/>
    <n v="80.7"/>
    <n v="74.7"/>
    <n v="2098.2000000000003"/>
    <n v="4631.4000000000005"/>
    <m/>
    <m/>
    <n v="0"/>
    <n v="0"/>
    <n v="83.007142857142867"/>
    <n v="77.235211267605649"/>
    <n v="2324.2000000000003"/>
    <n v="5483.7000000000007"/>
    <n v="39"/>
    <n v="46"/>
    <n v="39"/>
    <n v="46"/>
    <n v="16"/>
    <n v="16"/>
    <n v="16"/>
    <n v="16"/>
    <m/>
    <m/>
    <n v="0"/>
    <n v="0"/>
    <n v="55"/>
    <n v="62"/>
    <n v="55"/>
    <n v="62"/>
    <n v="6.77"/>
    <n v="6.02"/>
    <n v="264.02999999999997"/>
    <n v="276.91999999999996"/>
    <n v="7.2"/>
    <n v="9.7200000000000006"/>
    <n v="115.2"/>
    <n v="155.52000000000001"/>
    <m/>
    <m/>
    <n v="0"/>
    <n v="0"/>
    <n v="6.895090909090908"/>
    <n v="6.9748387096774183"/>
    <n v="379.22999999999996"/>
    <n v="432.43999999999994"/>
    <n v="88.8"/>
    <n v="78.5"/>
    <n v="3463.2"/>
    <n v="3611"/>
    <n v="83.2"/>
    <n v="79.099999999999994"/>
    <n v="1331.2"/>
    <n v="1265.5999999999999"/>
    <m/>
    <m/>
    <n v="0"/>
    <n v="0"/>
    <n v="87.170909090909078"/>
    <n v="78.654838709677421"/>
    <n v="4794.3999999999996"/>
    <n v="4876.6000000000004"/>
    <n v="83"/>
    <n v="133"/>
    <n v="83"/>
    <n v="133"/>
    <n v="6.0056626506024102"/>
    <n v="6.4566165413533838"/>
    <n v="498.47"/>
    <n v="858.73"/>
    <n v="85.766265060240968"/>
    <n v="77.896992481203014"/>
    <n v="7118.6"/>
    <n v="10360.300000000001"/>
    <n v="28"/>
    <n v="34"/>
    <n v="28"/>
    <n v="34"/>
    <n v="25"/>
    <n v="14"/>
    <n v="25"/>
    <n v="14"/>
    <m/>
    <m/>
    <n v="0"/>
    <n v="0"/>
    <n v="53"/>
    <n v="48"/>
    <n v="53"/>
    <n v="48"/>
    <n v="4.91"/>
    <n v="5.86"/>
    <n v="137.48000000000002"/>
    <n v="199.24"/>
    <n v="6.6"/>
    <n v="5.73"/>
    <n v="165"/>
    <n v="80.22"/>
    <m/>
    <m/>
    <n v="0"/>
    <n v="0"/>
    <n v="5.707169811320755"/>
    <n v="5.8220833333333344"/>
    <n v="302.48"/>
    <n v="279.46000000000004"/>
    <n v="65.8"/>
    <n v="63.9"/>
    <n v="1842.3999999999999"/>
    <n v="2172.6"/>
    <n v="81"/>
    <n v="63.2"/>
    <n v="2025"/>
    <n v="884.80000000000007"/>
    <m/>
    <m/>
    <n v="0"/>
    <n v="0"/>
    <n v="72.969811320754715"/>
    <n v="63.695833333333333"/>
    <n v="3867.4"/>
    <n v="3057.4"/>
    <n v="0"/>
    <n v="0"/>
    <n v="0"/>
    <n v="0"/>
    <m/>
    <m/>
    <n v="0"/>
    <n v="0"/>
    <m/>
    <m/>
    <n v="0"/>
    <n v="0"/>
    <n v="69"/>
    <n v="89"/>
    <n v="69"/>
    <n v="89"/>
    <n v="410.77"/>
    <n v="531.68999999999994"/>
    <n v="5531.5999999999995"/>
    <n v="6635.9"/>
    <n v="67"/>
    <n v="92"/>
    <n v="67"/>
    <n v="92"/>
    <n v="390.18"/>
    <n v="606.50000000000011"/>
    <n v="5454.4000000000005"/>
    <n v="6781.8"/>
    <n v="136"/>
    <n v="181"/>
    <n v="136"/>
    <n v="181"/>
    <n v="800.95"/>
    <n v="1138.19"/>
    <n v="10986"/>
    <n v="13417.7"/>
    <n v="0"/>
    <n v="0"/>
    <n v="0"/>
    <n v="0"/>
    <s v=""/>
    <s v=""/>
    <s v=""/>
    <s v=""/>
    <n v="800.95"/>
    <n v="1138.19"/>
    <n v="10986"/>
    <n v="13417.7"/>
  </r>
  <r>
    <x v="1"/>
    <s v="East Arkansas Community College "/>
    <m/>
    <n v="106883"/>
    <x v="9"/>
    <n v="113"/>
    <n v="95"/>
    <n v="2"/>
    <n v="2"/>
    <n v="111"/>
    <n v="93"/>
    <n v="60"/>
    <n v="60"/>
    <n v="111"/>
    <n v="93"/>
    <n v="111"/>
    <n v="93"/>
    <n v="7"/>
    <n v="16"/>
    <n v="7"/>
    <n v="16"/>
    <n v="12"/>
    <n v="9"/>
    <n v="12"/>
    <n v="9"/>
    <m/>
    <m/>
    <n v="0"/>
    <n v="0"/>
    <n v="19"/>
    <n v="25"/>
    <n v="19"/>
    <n v="25"/>
    <n v="3.11"/>
    <n v="4.4800000000000004"/>
    <n v="21.77"/>
    <n v="71.680000000000007"/>
    <n v="4.53"/>
    <n v="3.22"/>
    <n v="54.36"/>
    <n v="28.98"/>
    <m/>
    <m/>
    <n v="0"/>
    <n v="0"/>
    <n v="4.006842105263158"/>
    <n v="4.0264000000000006"/>
    <n v="76.13"/>
    <n v="100.66000000000001"/>
    <n v="66.599999999999994"/>
    <n v="90.4"/>
    <n v="466.19999999999993"/>
    <n v="1446.4"/>
    <n v="98.3"/>
    <n v="90"/>
    <n v="1179.5999999999999"/>
    <n v="810"/>
    <m/>
    <m/>
    <n v="0"/>
    <n v="0"/>
    <n v="86.621052631578934"/>
    <n v="90.256"/>
    <n v="1645.7999999999997"/>
    <n v="2256.4"/>
    <n v="38"/>
    <n v="46"/>
    <n v="38"/>
    <n v="46"/>
    <n v="27"/>
    <n v="4"/>
    <n v="27"/>
    <n v="4"/>
    <m/>
    <m/>
    <n v="0"/>
    <n v="0"/>
    <n v="65"/>
    <n v="50"/>
    <n v="65"/>
    <n v="50"/>
    <n v="6.86"/>
    <n v="7.43"/>
    <n v="260.68"/>
    <n v="341.78"/>
    <n v="10.65"/>
    <n v="2.65"/>
    <n v="287.55"/>
    <n v="10.6"/>
    <m/>
    <m/>
    <n v="0"/>
    <n v="0"/>
    <n v="8.4343076923076925"/>
    <n v="7.0476000000000001"/>
    <n v="548.23"/>
    <n v="352.38"/>
    <n v="82.9"/>
    <n v="82.7"/>
    <n v="3150.2000000000003"/>
    <n v="3804.2000000000003"/>
    <n v="81.7"/>
    <n v="82.3"/>
    <n v="2205.9"/>
    <n v="329.2"/>
    <m/>
    <m/>
    <n v="0"/>
    <n v="0"/>
    <n v="82.401538461538465"/>
    <n v="82.668000000000006"/>
    <n v="5356.1"/>
    <n v="4133.4000000000005"/>
    <n v="84"/>
    <n v="75"/>
    <n v="84"/>
    <n v="75"/>
    <n v="7.4328571428571433"/>
    <n v="6.0405333333333333"/>
    <n v="624.36"/>
    <n v="453.04"/>
    <n v="83.355952380952374"/>
    <n v="85.197333333333347"/>
    <n v="7001.9"/>
    <n v="6389.8000000000011"/>
    <n v="12"/>
    <n v="14"/>
    <n v="12"/>
    <n v="14"/>
    <n v="15"/>
    <n v="4"/>
    <n v="15"/>
    <n v="4"/>
    <m/>
    <m/>
    <n v="0"/>
    <n v="0"/>
    <n v="27"/>
    <n v="18"/>
    <n v="27"/>
    <n v="18"/>
    <n v="8.35"/>
    <n v="2.92"/>
    <n v="100.19999999999999"/>
    <n v="40.879999999999995"/>
    <n v="2.5099999999999998"/>
    <n v="2.96"/>
    <n v="37.65"/>
    <n v="11.84"/>
    <m/>
    <m/>
    <n v="0"/>
    <n v="0"/>
    <n v="5.1055555555555552"/>
    <n v="2.9288888888888889"/>
    <n v="137.85"/>
    <n v="52.72"/>
    <n v="63.4"/>
    <n v="59.4"/>
    <n v="760.8"/>
    <n v="831.6"/>
    <n v="56.3"/>
    <n v="76.5"/>
    <n v="844.5"/>
    <n v="306"/>
    <m/>
    <m/>
    <n v="0"/>
    <n v="0"/>
    <n v="59.455555555555556"/>
    <n v="63.199999999999996"/>
    <n v="1605.3"/>
    <n v="1137.5999999999999"/>
    <n v="0"/>
    <n v="0"/>
    <n v="0"/>
    <n v="0"/>
    <m/>
    <m/>
    <n v="0"/>
    <n v="0"/>
    <m/>
    <m/>
    <n v="0"/>
    <n v="0"/>
    <n v="57"/>
    <n v="76"/>
    <n v="57"/>
    <n v="76"/>
    <n v="382.65"/>
    <n v="454.34"/>
    <n v="4377.2"/>
    <n v="6082.2000000000007"/>
    <n v="54"/>
    <n v="17"/>
    <n v="54"/>
    <n v="17"/>
    <n v="379.56"/>
    <n v="51.42"/>
    <n v="4230"/>
    <n v="1445.2"/>
    <n v="111"/>
    <n v="93"/>
    <n v="111"/>
    <n v="93"/>
    <n v="762.21"/>
    <n v="505.76"/>
    <n v="8607.2000000000007"/>
    <n v="7527.4000000000005"/>
    <n v="0"/>
    <n v="0"/>
    <n v="0"/>
    <n v="0"/>
    <s v=""/>
    <s v=""/>
    <s v=""/>
    <s v=""/>
    <n v="762.21"/>
    <n v="505.76"/>
    <n v="8607.1999999999989"/>
    <n v="7527.4000000000015"/>
  </r>
  <r>
    <x v="1"/>
    <s v="Mid-South Community College "/>
    <m/>
    <n v="107318"/>
    <x v="9"/>
    <n v="140"/>
    <n v="160"/>
    <n v="3"/>
    <n v="10"/>
    <n v="137"/>
    <n v="150"/>
    <n v="60"/>
    <n v="60"/>
    <n v="137"/>
    <n v="150"/>
    <n v="136"/>
    <n v="149"/>
    <n v="4"/>
    <n v="4"/>
    <n v="4"/>
    <n v="4"/>
    <n v="20"/>
    <n v="27"/>
    <n v="20"/>
    <n v="27"/>
    <m/>
    <m/>
    <n v="0"/>
    <n v="0"/>
    <n v="24"/>
    <n v="31"/>
    <n v="24"/>
    <n v="31"/>
    <n v="5.44"/>
    <n v="10.65"/>
    <n v="21.76"/>
    <n v="42.6"/>
    <n v="3.95"/>
    <n v="4.41"/>
    <n v="79"/>
    <n v="119.07000000000001"/>
    <m/>
    <m/>
    <n v="0"/>
    <n v="0"/>
    <n v="4.1983333333333333"/>
    <n v="5.2151612903225812"/>
    <n v="100.75999999999999"/>
    <n v="161.67000000000002"/>
    <n v="75.5"/>
    <n v="75.8"/>
    <n v="302"/>
    <n v="303.2"/>
    <n v="91.6"/>
    <n v="79.2"/>
    <n v="1832"/>
    <n v="2138.4"/>
    <m/>
    <m/>
    <n v="0"/>
    <n v="0"/>
    <n v="88.916666666666671"/>
    <n v="78.761290322580649"/>
    <n v="2134"/>
    <n v="2441.6"/>
    <n v="31"/>
    <n v="54"/>
    <n v="31"/>
    <n v="54"/>
    <n v="25"/>
    <n v="26"/>
    <n v="25"/>
    <n v="26"/>
    <m/>
    <m/>
    <n v="0"/>
    <n v="0"/>
    <n v="56"/>
    <n v="80"/>
    <n v="56"/>
    <n v="80"/>
    <n v="4.16"/>
    <n v="4.84"/>
    <n v="128.96"/>
    <n v="261.36"/>
    <n v="7.47"/>
    <n v="5.65"/>
    <n v="186.75"/>
    <n v="146.9"/>
    <m/>
    <m/>
    <n v="0"/>
    <n v="0"/>
    <n v="5.6376785714285722"/>
    <n v="5.1032500000000001"/>
    <n v="315.71000000000004"/>
    <n v="408.26"/>
    <n v="89.7"/>
    <n v="86.6"/>
    <n v="2780.7000000000003"/>
    <n v="4676.3999999999996"/>
    <n v="88"/>
    <n v="80.3"/>
    <n v="2200"/>
    <n v="2087.7999999999997"/>
    <m/>
    <m/>
    <n v="0"/>
    <n v="0"/>
    <n v="88.941071428571448"/>
    <n v="84.552499999999981"/>
    <n v="4980.7000000000007"/>
    <n v="6764.1999999999989"/>
    <n v="80"/>
    <n v="111"/>
    <n v="80"/>
    <n v="111"/>
    <n v="5.2058750000000007"/>
    <n v="5.1345045045045055"/>
    <n v="416.47"/>
    <n v="569.93000000000006"/>
    <n v="88.933750000000003"/>
    <n v="82.935135135135127"/>
    <n v="7114.7000000000007"/>
    <n v="9205.7999999999993"/>
    <n v="31"/>
    <n v="23"/>
    <n v="31"/>
    <n v="23"/>
    <n v="25"/>
    <n v="15"/>
    <n v="25"/>
    <n v="15"/>
    <m/>
    <m/>
    <n v="0"/>
    <n v="0"/>
    <n v="56"/>
    <n v="38"/>
    <n v="56"/>
    <n v="38"/>
    <n v="4.1100000000000003"/>
    <n v="3.87"/>
    <n v="127.41000000000001"/>
    <n v="89.01"/>
    <n v="3.81"/>
    <n v="5.74"/>
    <n v="95.25"/>
    <n v="86.100000000000009"/>
    <m/>
    <m/>
    <n v="0"/>
    <n v="0"/>
    <n v="3.9760714285714291"/>
    <n v="4.6081578947368422"/>
    <n v="222.66000000000003"/>
    <n v="175.11"/>
    <n v="73.2"/>
    <n v="67.400000000000006"/>
    <n v="2269.2000000000003"/>
    <n v="1550.2"/>
    <n v="70.8"/>
    <n v="56.8"/>
    <n v="1770"/>
    <n v="852"/>
    <m/>
    <m/>
    <n v="0"/>
    <n v="0"/>
    <n v="72.128571428571433"/>
    <n v="63.215789473684204"/>
    <n v="4039.2000000000003"/>
    <n v="2402.1999999999998"/>
    <n v="1"/>
    <n v="1"/>
    <n v="0"/>
    <n v="0"/>
    <m/>
    <m/>
    <n v="0"/>
    <n v="0"/>
    <m/>
    <m/>
    <n v="0"/>
    <n v="0"/>
    <n v="66"/>
    <n v="81"/>
    <n v="66"/>
    <n v="81"/>
    <n v="278.13"/>
    <n v="392.97"/>
    <n v="5351.9000000000005"/>
    <n v="6529.7999999999993"/>
    <n v="70"/>
    <n v="68"/>
    <n v="70"/>
    <n v="68"/>
    <n v="361"/>
    <n v="352.07000000000005"/>
    <n v="5802"/>
    <n v="5078.2"/>
    <n v="136"/>
    <n v="149"/>
    <n v="136"/>
    <n v="149"/>
    <n v="639.13"/>
    <n v="745.04000000000008"/>
    <n v="11153.900000000001"/>
    <n v="11608"/>
    <n v="0"/>
    <n v="0"/>
    <n v="0"/>
    <n v="0"/>
    <s v=""/>
    <s v=""/>
    <s v=""/>
    <s v=""/>
    <n v="639.13000000000011"/>
    <n v="745.04000000000008"/>
    <n v="11153.900000000001"/>
    <n v="11608"/>
  </r>
  <r>
    <x v="1"/>
    <s v="North Arkansas College"/>
    <m/>
    <n v="107460"/>
    <x v="9"/>
    <n v="339"/>
    <n v="348"/>
    <n v="21"/>
    <n v="14"/>
    <n v="318"/>
    <n v="334"/>
    <n v="60"/>
    <n v="60"/>
    <n v="318"/>
    <n v="334"/>
    <n v="317"/>
    <n v="333"/>
    <n v="31"/>
    <n v="47"/>
    <n v="31"/>
    <n v="47"/>
    <n v="3"/>
    <n v="7"/>
    <n v="3"/>
    <n v="7"/>
    <m/>
    <m/>
    <n v="0"/>
    <n v="0"/>
    <n v="34"/>
    <n v="54"/>
    <n v="34"/>
    <n v="54"/>
    <n v="4.01"/>
    <n v="3.71"/>
    <n v="124.30999999999999"/>
    <n v="174.37"/>
    <n v="11.54"/>
    <n v="8.27"/>
    <n v="34.619999999999997"/>
    <n v="57.89"/>
    <m/>
    <m/>
    <n v="0"/>
    <n v="0"/>
    <n v="4.6744117647058818"/>
    <n v="4.3011111111111111"/>
    <n v="158.92999999999998"/>
    <n v="232.26"/>
    <n v="91.3"/>
    <n v="80.3"/>
    <n v="2830.2999999999997"/>
    <n v="3774.1"/>
    <n v="66"/>
    <n v="70"/>
    <n v="198"/>
    <n v="490"/>
    <m/>
    <m/>
    <n v="0"/>
    <n v="0"/>
    <n v="89.067647058823525"/>
    <n v="78.964814814814815"/>
    <n v="3028.2999999999997"/>
    <n v="4264.1000000000004"/>
    <n v="147"/>
    <n v="130"/>
    <n v="147"/>
    <n v="130"/>
    <n v="37"/>
    <n v="40"/>
    <n v="37"/>
    <n v="40"/>
    <m/>
    <m/>
    <n v="0"/>
    <n v="0"/>
    <n v="184"/>
    <n v="170"/>
    <n v="184"/>
    <n v="170"/>
    <n v="5.6"/>
    <n v="6.51"/>
    <n v="823.19999999999993"/>
    <n v="846.3"/>
    <n v="12.44"/>
    <n v="11.63"/>
    <n v="460.28"/>
    <n v="465.20000000000005"/>
    <m/>
    <m/>
    <n v="0"/>
    <n v="0"/>
    <n v="6.975434782608696"/>
    <n v="7.7147058823529413"/>
    <n v="1283.48"/>
    <n v="1311.5"/>
    <n v="85.3"/>
    <n v="83.3"/>
    <n v="12539.1"/>
    <n v="10829"/>
    <n v="79.7"/>
    <n v="86.6"/>
    <n v="2948.9"/>
    <n v="3464"/>
    <m/>
    <m/>
    <n v="0"/>
    <n v="0"/>
    <n v="84.173913043478265"/>
    <n v="84.076470588235296"/>
    <n v="15488"/>
    <n v="14293"/>
    <n v="218"/>
    <n v="224"/>
    <n v="218"/>
    <n v="224"/>
    <n v="6.6165596330275234"/>
    <n v="6.8917857142857146"/>
    <n v="1442.41"/>
    <n v="1543.76"/>
    <n v="84.937155963302743"/>
    <n v="82.844196428571422"/>
    <n v="18516.3"/>
    <n v="18557.099999999999"/>
    <n v="58"/>
    <n v="65"/>
    <n v="58"/>
    <n v="65"/>
    <n v="41"/>
    <n v="44"/>
    <n v="41"/>
    <n v="44"/>
    <m/>
    <m/>
    <n v="0"/>
    <n v="0"/>
    <n v="99"/>
    <n v="109"/>
    <n v="99"/>
    <n v="109"/>
    <n v="3.86"/>
    <n v="4.1500000000000004"/>
    <n v="223.88"/>
    <n v="269.75"/>
    <n v="4.3499999999999996"/>
    <n v="7.75"/>
    <n v="178.35"/>
    <n v="341"/>
    <m/>
    <m/>
    <n v="0"/>
    <n v="0"/>
    <n v="4.0629292929292928"/>
    <n v="5.6032110091743119"/>
    <n v="402.23"/>
    <n v="610.75"/>
    <n v="73.599999999999994"/>
    <n v="58"/>
    <n v="4268.7999999999993"/>
    <n v="3770"/>
    <n v="52.5"/>
    <n v="55.3"/>
    <n v="2152.5"/>
    <n v="2433.1999999999998"/>
    <m/>
    <m/>
    <n v="0"/>
    <n v="0"/>
    <n v="64.861616161616155"/>
    <n v="56.910091743119267"/>
    <n v="6421.2999999999993"/>
    <n v="6203.2"/>
    <n v="1"/>
    <n v="1"/>
    <n v="0"/>
    <n v="0"/>
    <m/>
    <m/>
    <n v="0"/>
    <n v="0"/>
    <m/>
    <m/>
    <n v="0"/>
    <n v="0"/>
    <n v="236"/>
    <n v="242"/>
    <n v="236"/>
    <n v="242"/>
    <n v="1171.3899999999999"/>
    <n v="1290.42"/>
    <n v="19638.199999999997"/>
    <n v="18373.099999999999"/>
    <n v="81"/>
    <n v="91"/>
    <n v="81"/>
    <n v="91"/>
    <n v="673.25"/>
    <n v="864.09"/>
    <n v="5299.4"/>
    <n v="6387.2"/>
    <n v="317"/>
    <n v="333"/>
    <n v="317"/>
    <n v="333"/>
    <n v="1844.6399999999999"/>
    <n v="2154.5100000000002"/>
    <n v="24937.599999999999"/>
    <n v="24760.3"/>
    <n v="0"/>
    <n v="0"/>
    <n v="0"/>
    <n v="0"/>
    <s v=""/>
    <s v=""/>
    <s v=""/>
    <s v=""/>
    <n v="1844.64"/>
    <n v="2154.5100000000002"/>
    <n v="24937.599999999999"/>
    <n v="24760.3"/>
  </r>
  <r>
    <x v="1"/>
    <s v="Ozarka College "/>
    <m/>
    <n v="107549"/>
    <x v="9"/>
    <n v="204"/>
    <n v="226"/>
    <n v="13"/>
    <n v="27"/>
    <n v="191"/>
    <n v="199"/>
    <n v="60"/>
    <n v="60"/>
    <n v="191"/>
    <n v="199"/>
    <n v="191"/>
    <n v="199"/>
    <n v="36"/>
    <n v="37"/>
    <n v="36"/>
    <n v="37"/>
    <n v="0"/>
    <n v="0"/>
    <n v="0"/>
    <n v="0"/>
    <m/>
    <m/>
    <n v="0"/>
    <n v="0"/>
    <n v="36"/>
    <n v="37"/>
    <n v="36"/>
    <n v="37"/>
    <n v="5.38"/>
    <n v="4.6100000000000003"/>
    <n v="193.68"/>
    <n v="170.57000000000002"/>
    <n v="0"/>
    <n v="0"/>
    <n v="0"/>
    <n v="0"/>
    <m/>
    <m/>
    <n v="0"/>
    <n v="0"/>
    <n v="5.38"/>
    <n v="4.6100000000000003"/>
    <n v="193.68"/>
    <n v="170.57000000000002"/>
    <n v="82.8"/>
    <n v="77"/>
    <n v="2980.7999999999997"/>
    <n v="2849"/>
    <n v="0"/>
    <n v="0"/>
    <n v="0"/>
    <n v="0"/>
    <m/>
    <m/>
    <n v="0"/>
    <n v="0"/>
    <n v="82.8"/>
    <n v="77"/>
    <n v="2980.7999999999997"/>
    <n v="2849"/>
    <n v="155"/>
    <n v="162"/>
    <n v="155"/>
    <n v="162"/>
    <n v="0"/>
    <n v="0"/>
    <n v="0"/>
    <n v="0"/>
    <m/>
    <m/>
    <n v="0"/>
    <n v="0"/>
    <n v="155"/>
    <n v="162"/>
    <n v="155"/>
    <n v="162"/>
    <n v="5.09"/>
    <n v="4.5"/>
    <n v="788.94999999999993"/>
    <n v="729"/>
    <n v="0"/>
    <n v="0"/>
    <n v="0"/>
    <n v="0"/>
    <m/>
    <m/>
    <n v="0"/>
    <n v="0"/>
    <n v="5.09"/>
    <n v="4.5"/>
    <n v="788.94999999999993"/>
    <n v="729"/>
    <n v="84.7"/>
    <n v="79.2"/>
    <n v="13128.5"/>
    <n v="12830.4"/>
    <n v="0"/>
    <n v="0"/>
    <n v="0"/>
    <n v="0"/>
    <m/>
    <m/>
    <n v="0"/>
    <n v="0"/>
    <n v="84.7"/>
    <n v="79.2"/>
    <n v="13128.5"/>
    <n v="12830.4"/>
    <n v="191"/>
    <n v="199"/>
    <n v="191"/>
    <n v="199"/>
    <n v="5.144659685863874"/>
    <n v="4.5204522613065325"/>
    <n v="982.62999999999988"/>
    <n v="899.56999999999994"/>
    <n v="84.341884816753918"/>
    <n v="78.790954773869345"/>
    <n v="16109.3"/>
    <n v="15679.4"/>
    <n v="0"/>
    <n v="0"/>
    <n v="0"/>
    <n v="0"/>
    <n v="0"/>
    <n v="0"/>
    <n v="0"/>
    <n v="0"/>
    <m/>
    <m/>
    <n v="0"/>
    <n v="0"/>
    <n v="0"/>
    <n v="0"/>
    <n v="0"/>
    <n v="0"/>
    <n v="0"/>
    <n v="0"/>
    <n v="0"/>
    <n v="0"/>
    <n v="0"/>
    <n v="0"/>
    <n v="0"/>
    <n v="0"/>
    <m/>
    <m/>
    <n v="0"/>
    <n v="0"/>
    <n v="0"/>
    <n v="0"/>
    <n v="0"/>
    <n v="0"/>
    <n v="0"/>
    <n v="0"/>
    <n v="0"/>
    <n v="0"/>
    <n v="0"/>
    <n v="0"/>
    <n v="0"/>
    <n v="0"/>
    <m/>
    <m/>
    <n v="0"/>
    <n v="0"/>
    <n v="0"/>
    <n v="0"/>
    <n v="0"/>
    <n v="0"/>
    <n v="0"/>
    <n v="0"/>
    <n v="0"/>
    <n v="0"/>
    <m/>
    <m/>
    <n v="0"/>
    <n v="0"/>
    <m/>
    <m/>
    <n v="0"/>
    <n v="0"/>
    <n v="191"/>
    <n v="199"/>
    <n v="191"/>
    <n v="199"/>
    <n v="982.62999999999988"/>
    <n v="899.57"/>
    <n v="16109.3"/>
    <n v="15679.4"/>
    <n v="0"/>
    <n v="0"/>
    <n v="0"/>
    <n v="0"/>
    <n v="0"/>
    <n v="0"/>
    <n v="0"/>
    <n v="0"/>
    <n v="191"/>
    <n v="199"/>
    <n v="191"/>
    <n v="199"/>
    <n v="982.62999999999988"/>
    <n v="899.57"/>
    <n v="16109.3"/>
    <n v="15679.4"/>
    <n v="0"/>
    <n v="0"/>
    <n v="0"/>
    <n v="0"/>
    <s v=""/>
    <s v=""/>
    <s v=""/>
    <s v=""/>
    <n v="982.62999999999988"/>
    <n v="899.56999999999994"/>
    <n v="16109.3"/>
    <n v="15679.4"/>
  </r>
  <r>
    <x v="1"/>
    <s v="Phillips Community College of the Univ of Arkansas"/>
    <m/>
    <n v="107619"/>
    <x v="9"/>
    <n v="121"/>
    <n v="167"/>
    <n v="2"/>
    <n v="3"/>
    <n v="119"/>
    <n v="164"/>
    <n v="60"/>
    <n v="60"/>
    <n v="119"/>
    <n v="164"/>
    <n v="119"/>
    <n v="164"/>
    <n v="0"/>
    <n v="0"/>
    <n v="0"/>
    <n v="0"/>
    <n v="41"/>
    <n v="55"/>
    <n v="41"/>
    <n v="55"/>
    <m/>
    <m/>
    <n v="0"/>
    <n v="0"/>
    <n v="41"/>
    <n v="55"/>
    <n v="41"/>
    <n v="55"/>
    <n v="0"/>
    <n v="0"/>
    <n v="0"/>
    <n v="0"/>
    <n v="7.48"/>
    <n v="6.84"/>
    <n v="306.68"/>
    <n v="376.2"/>
    <m/>
    <m/>
    <n v="0"/>
    <n v="0"/>
    <n v="7.48"/>
    <n v="6.84"/>
    <n v="306.68"/>
    <n v="376.2"/>
    <n v="0"/>
    <n v="0"/>
    <n v="0"/>
    <n v="0"/>
    <n v="103.3"/>
    <n v="100.1"/>
    <n v="4235.3"/>
    <n v="5505.5"/>
    <m/>
    <m/>
    <n v="0"/>
    <n v="0"/>
    <n v="103.30000000000001"/>
    <n v="100.1"/>
    <n v="4235.3"/>
    <n v="5505.5"/>
    <n v="12"/>
    <n v="22"/>
    <n v="12"/>
    <n v="22"/>
    <n v="28"/>
    <n v="33"/>
    <n v="28"/>
    <n v="33"/>
    <m/>
    <m/>
    <n v="0"/>
    <n v="0"/>
    <n v="40"/>
    <n v="55"/>
    <n v="40"/>
    <n v="55"/>
    <n v="12.73"/>
    <n v="9.26"/>
    <n v="152.76"/>
    <n v="203.72"/>
    <n v="9.1999999999999993"/>
    <n v="9.06"/>
    <n v="257.59999999999997"/>
    <n v="298.98"/>
    <m/>
    <m/>
    <n v="0"/>
    <n v="0"/>
    <n v="10.258999999999999"/>
    <n v="9.14"/>
    <n v="410.35999999999996"/>
    <n v="502.70000000000005"/>
    <n v="92.3"/>
    <n v="79.599999999999994"/>
    <n v="1107.5999999999999"/>
    <n v="1751.1999999999998"/>
    <n v="96.3"/>
    <n v="100.2"/>
    <n v="2696.4"/>
    <n v="3306.6"/>
    <m/>
    <m/>
    <n v="0"/>
    <n v="0"/>
    <n v="95.1"/>
    <n v="91.96"/>
    <n v="3804"/>
    <n v="5057.7999999999993"/>
    <n v="81"/>
    <n v="110"/>
    <n v="81"/>
    <n v="110"/>
    <n v="8.8523456790123447"/>
    <n v="7.9900000000000011"/>
    <n v="717.04"/>
    <n v="878.90000000000009"/>
    <n v="99.250617283950618"/>
    <n v="96.029999999999987"/>
    <n v="8039.3"/>
    <n v="10563.3"/>
    <n v="11"/>
    <n v="10"/>
    <n v="11"/>
    <n v="10"/>
    <n v="27"/>
    <n v="44"/>
    <n v="27"/>
    <n v="44"/>
    <m/>
    <m/>
    <n v="0"/>
    <n v="0"/>
    <n v="38"/>
    <n v="54"/>
    <n v="38"/>
    <n v="54"/>
    <n v="3.34"/>
    <n v="6.04"/>
    <n v="36.739999999999995"/>
    <n v="60.4"/>
    <n v="7.56"/>
    <n v="6.91"/>
    <n v="204.11999999999998"/>
    <n v="304.04000000000002"/>
    <m/>
    <m/>
    <n v="0"/>
    <n v="0"/>
    <n v="6.3384210526315776"/>
    <n v="6.7488888888888887"/>
    <n v="240.85999999999996"/>
    <n v="364.44"/>
    <n v="72.900000000000006"/>
    <n v="53.8"/>
    <n v="801.90000000000009"/>
    <n v="538"/>
    <n v="73.2"/>
    <n v="68.5"/>
    <n v="1976.4"/>
    <n v="3014"/>
    <m/>
    <m/>
    <n v="0"/>
    <n v="0"/>
    <n v="73.113157894736844"/>
    <n v="65.777777777777771"/>
    <n v="2778.3"/>
    <n v="3551.9999999999995"/>
    <n v="0"/>
    <n v="0"/>
    <n v="0"/>
    <n v="0"/>
    <m/>
    <m/>
    <n v="0"/>
    <n v="0"/>
    <m/>
    <m/>
    <n v="0"/>
    <n v="0"/>
    <n v="23"/>
    <n v="32"/>
    <n v="23"/>
    <n v="32"/>
    <n v="189.5"/>
    <n v="264.12"/>
    <n v="1909.5"/>
    <n v="2289.1999999999998"/>
    <n v="96"/>
    <n v="132"/>
    <n v="96"/>
    <n v="132"/>
    <n v="768.4"/>
    <n v="979.22"/>
    <n v="8908.1"/>
    <n v="11826.1"/>
    <n v="119"/>
    <n v="164"/>
    <n v="119"/>
    <n v="164"/>
    <n v="957.9"/>
    <n v="1243.3400000000001"/>
    <n v="10817.6"/>
    <n v="14115.3"/>
    <n v="0"/>
    <n v="0"/>
    <n v="0"/>
    <n v="0"/>
    <s v=""/>
    <s v=""/>
    <s v=""/>
    <s v=""/>
    <n v="957.89999999999986"/>
    <n v="1243.3400000000001"/>
    <n v="10817.6"/>
    <n v="14115.3"/>
  </r>
  <r>
    <x v="1"/>
    <s v="Rich Mountain Community College "/>
    <m/>
    <n v="107743"/>
    <x v="9"/>
    <n v="118"/>
    <n v="88"/>
    <n v="1"/>
    <n v="8"/>
    <n v="117"/>
    <n v="80"/>
    <n v="60"/>
    <n v="60"/>
    <n v="117"/>
    <n v="80"/>
    <n v="117"/>
    <n v="80"/>
    <n v="34"/>
    <n v="16"/>
    <n v="34"/>
    <n v="16"/>
    <n v="8"/>
    <n v="10"/>
    <n v="8"/>
    <n v="10"/>
    <m/>
    <m/>
    <n v="0"/>
    <n v="0"/>
    <n v="42"/>
    <n v="26"/>
    <n v="42"/>
    <n v="26"/>
    <n v="2.56"/>
    <n v="2.89"/>
    <n v="87.04"/>
    <n v="46.24"/>
    <n v="5.66"/>
    <n v="6.19"/>
    <n v="45.28"/>
    <n v="61.900000000000006"/>
    <m/>
    <m/>
    <n v="0"/>
    <n v="0"/>
    <n v="3.1504761904761902"/>
    <n v="4.1592307692307697"/>
    <n v="132.32"/>
    <n v="108.14000000000001"/>
    <n v="80.599999999999994"/>
    <n v="82"/>
    <n v="2740.3999999999996"/>
    <n v="1312"/>
    <n v="71.3"/>
    <n v="69.599999999999994"/>
    <n v="570.4"/>
    <n v="696"/>
    <m/>
    <m/>
    <n v="0"/>
    <n v="0"/>
    <n v="78.828571428571422"/>
    <n v="77.230769230769226"/>
    <n v="3310.7999999999997"/>
    <n v="2008"/>
    <n v="33"/>
    <n v="27"/>
    <n v="33"/>
    <n v="27"/>
    <n v="14"/>
    <n v="10"/>
    <n v="14"/>
    <n v="10"/>
    <m/>
    <m/>
    <n v="0"/>
    <n v="0"/>
    <n v="47"/>
    <n v="37"/>
    <n v="47"/>
    <n v="37"/>
    <n v="4.1500000000000004"/>
    <n v="3.82"/>
    <n v="136.95000000000002"/>
    <n v="103.14"/>
    <n v="7.07"/>
    <n v="7.63"/>
    <n v="98.98"/>
    <n v="76.3"/>
    <m/>
    <m/>
    <n v="0"/>
    <n v="0"/>
    <n v="5.0197872340425533"/>
    <n v="4.8497297297297299"/>
    <n v="235.93"/>
    <n v="179.44"/>
    <n v="79.8"/>
    <n v="74.099999999999994"/>
    <n v="2633.4"/>
    <n v="2000.6999999999998"/>
    <n v="59.7"/>
    <n v="61.3"/>
    <n v="835.80000000000007"/>
    <n v="613"/>
    <m/>
    <m/>
    <n v="0"/>
    <n v="0"/>
    <n v="73.812765957446814"/>
    <n v="70.640540540540542"/>
    <n v="3469.2000000000003"/>
    <n v="2613.6999999999998"/>
    <n v="89"/>
    <n v="63"/>
    <n v="89"/>
    <n v="63"/>
    <n v="4.1376404494382024"/>
    <n v="4.5647619047619052"/>
    <n v="368.25"/>
    <n v="287.58000000000004"/>
    <n v="76.17977528089888"/>
    <n v="73.360317460317461"/>
    <n v="6780"/>
    <n v="4621.7"/>
    <n v="19"/>
    <n v="9"/>
    <n v="19"/>
    <n v="9"/>
    <n v="9"/>
    <n v="8"/>
    <n v="9"/>
    <n v="8"/>
    <m/>
    <m/>
    <n v="0"/>
    <n v="0"/>
    <n v="28"/>
    <n v="17"/>
    <n v="28"/>
    <n v="17"/>
    <n v="2.74"/>
    <n v="3.1"/>
    <n v="52.06"/>
    <n v="27.900000000000002"/>
    <n v="4.43"/>
    <n v="10.62"/>
    <n v="39.869999999999997"/>
    <n v="84.96"/>
    <m/>
    <m/>
    <n v="0"/>
    <n v="0"/>
    <n v="3.2832142857142861"/>
    <n v="6.6388235294117646"/>
    <n v="91.93"/>
    <n v="112.86"/>
    <n v="73.599999999999994"/>
    <n v="72.599999999999994"/>
    <n v="1398.3999999999999"/>
    <n v="653.4"/>
    <n v="73.8"/>
    <n v="76.599999999999994"/>
    <n v="664.19999999999993"/>
    <n v="612.79999999999995"/>
    <m/>
    <m/>
    <n v="0"/>
    <n v="0"/>
    <n v="73.664285714285711"/>
    <n v="74.482352941176458"/>
    <n v="2062.6"/>
    <n v="1266.1999999999998"/>
    <n v="0"/>
    <n v="0"/>
    <n v="0"/>
    <n v="0"/>
    <m/>
    <m/>
    <n v="0"/>
    <n v="0"/>
    <m/>
    <m/>
    <n v="0"/>
    <n v="0"/>
    <n v="86"/>
    <n v="52"/>
    <n v="86"/>
    <n v="52"/>
    <n v="276.05"/>
    <n v="177.28"/>
    <n v="6772.1999999999989"/>
    <n v="3966.1"/>
    <n v="31"/>
    <n v="28"/>
    <n v="31"/>
    <n v="28"/>
    <n v="184.13"/>
    <n v="223.15999999999997"/>
    <n v="2070.4"/>
    <n v="1921.8"/>
    <n v="117"/>
    <n v="80"/>
    <n v="117"/>
    <n v="80"/>
    <n v="460.18"/>
    <n v="400.43999999999994"/>
    <n v="8842.5999999999985"/>
    <n v="5887.9"/>
    <n v="0"/>
    <n v="0"/>
    <n v="0"/>
    <n v="0"/>
    <s v=""/>
    <s v=""/>
    <s v=""/>
    <s v=""/>
    <n v="460.18"/>
    <n v="400.44000000000005"/>
    <n v="8842.6"/>
    <n v="5887.9"/>
  </r>
  <r>
    <x v="1"/>
    <s v="South Arkansas Community College"/>
    <m/>
    <n v="107974"/>
    <x v="9"/>
    <n v="161"/>
    <n v="168"/>
    <n v="6"/>
    <n v="1"/>
    <n v="155"/>
    <n v="167"/>
    <n v="60"/>
    <n v="60"/>
    <n v="155"/>
    <n v="168"/>
    <n v="155"/>
    <n v="168"/>
    <n v="4"/>
    <n v="7"/>
    <n v="4"/>
    <n v="7"/>
    <n v="16"/>
    <n v="19"/>
    <n v="16"/>
    <n v="19"/>
    <m/>
    <m/>
    <n v="0"/>
    <n v="0"/>
    <n v="20"/>
    <n v="26"/>
    <n v="20"/>
    <n v="26"/>
    <n v="7.04"/>
    <n v="3.96"/>
    <n v="28.16"/>
    <n v="27.72"/>
    <n v="5.74"/>
    <n v="6.37"/>
    <n v="91.84"/>
    <n v="121.03"/>
    <m/>
    <m/>
    <n v="0"/>
    <n v="0"/>
    <n v="6"/>
    <n v="5.7211538461538458"/>
    <n v="120"/>
    <n v="148.75"/>
    <n v="104.3"/>
    <n v="99.6"/>
    <n v="417.2"/>
    <n v="697.19999999999993"/>
    <n v="94.5"/>
    <n v="101.5"/>
    <n v="1512"/>
    <n v="1928.5"/>
    <m/>
    <m/>
    <n v="0"/>
    <n v="0"/>
    <n v="96.460000000000008"/>
    <n v="100.98846153846154"/>
    <n v="1929.2000000000003"/>
    <n v="2625.7"/>
    <n v="43"/>
    <n v="43"/>
    <n v="43"/>
    <n v="43"/>
    <n v="25"/>
    <n v="26"/>
    <n v="25"/>
    <n v="26"/>
    <m/>
    <m/>
    <n v="0"/>
    <n v="0"/>
    <n v="68"/>
    <n v="69"/>
    <n v="68"/>
    <n v="69"/>
    <n v="7.12"/>
    <n v="7.31"/>
    <n v="306.16000000000003"/>
    <n v="314.33"/>
    <n v="8.9"/>
    <n v="10.32"/>
    <n v="222.5"/>
    <n v="268.32"/>
    <m/>
    <m/>
    <n v="0"/>
    <n v="0"/>
    <n v="7.7744117647058832"/>
    <n v="8.4442028985507243"/>
    <n v="528.66000000000008"/>
    <n v="582.65"/>
    <n v="98.3"/>
    <n v="100.9"/>
    <n v="4226.8999999999996"/>
    <n v="4338.7"/>
    <n v="99.8"/>
    <n v="82"/>
    <n v="2495"/>
    <n v="2132"/>
    <m/>
    <m/>
    <n v="0"/>
    <n v="0"/>
    <n v="98.851470588235287"/>
    <n v="93.778260869565216"/>
    <n v="6721.9"/>
    <n v="6470.7"/>
    <n v="88"/>
    <n v="95"/>
    <n v="88"/>
    <n v="95"/>
    <n v="7.3711363636363645"/>
    <n v="7.6989473684210523"/>
    <n v="648.66000000000008"/>
    <n v="731.4"/>
    <n v="98.30795454545455"/>
    <n v="95.751578947368415"/>
    <n v="8651.1"/>
    <n v="9096.4"/>
    <n v="23"/>
    <n v="32"/>
    <n v="23"/>
    <n v="32"/>
    <n v="44"/>
    <n v="41"/>
    <n v="44"/>
    <n v="41"/>
    <m/>
    <m/>
    <n v="0"/>
    <n v="0"/>
    <n v="67"/>
    <n v="73"/>
    <n v="67"/>
    <n v="73"/>
    <n v="3.77"/>
    <n v="4"/>
    <n v="86.71"/>
    <n v="128"/>
    <n v="3.58"/>
    <n v="4.21"/>
    <n v="157.52000000000001"/>
    <n v="172.60999999999999"/>
    <m/>
    <m/>
    <n v="0"/>
    <n v="0"/>
    <n v="3.6452238805970154"/>
    <n v="4.1179452054794519"/>
    <n v="244.23000000000002"/>
    <n v="300.61"/>
    <n v="86.3"/>
    <n v="80.5"/>
    <n v="1984.8999999999999"/>
    <n v="2576"/>
    <n v="67"/>
    <n v="66.900000000000006"/>
    <n v="2948"/>
    <n v="2742.9"/>
    <m/>
    <m/>
    <n v="0"/>
    <n v="0"/>
    <n v="73.625373134328356"/>
    <n v="72.861643835616434"/>
    <n v="4932.8999999999996"/>
    <n v="5318.9"/>
    <n v="0"/>
    <n v="0"/>
    <n v="0"/>
    <n v="0"/>
    <m/>
    <m/>
    <n v="0"/>
    <n v="0"/>
    <m/>
    <m/>
    <n v="0"/>
    <n v="0"/>
    <n v="70"/>
    <n v="82"/>
    <n v="70"/>
    <n v="82"/>
    <n v="421.03000000000003"/>
    <n v="470.04999999999995"/>
    <n v="6628.9999999999991"/>
    <n v="7611.9"/>
    <n v="85"/>
    <n v="86"/>
    <n v="85"/>
    <n v="86"/>
    <n v="471.86"/>
    <n v="561.96"/>
    <n v="6955"/>
    <n v="6803.4"/>
    <n v="155"/>
    <n v="168"/>
    <n v="155"/>
    <n v="168"/>
    <n v="892.8900000000001"/>
    <n v="1032.01"/>
    <n v="13584"/>
    <n v="14415.3"/>
    <n v="0"/>
    <n v="0"/>
    <n v="0"/>
    <n v="0"/>
    <s v=""/>
    <s v=""/>
    <s v=""/>
    <s v=""/>
    <n v="892.8900000000001"/>
    <n v="1032.01"/>
    <n v="13584"/>
    <n v="14415.3"/>
  </r>
  <r>
    <x v="1"/>
    <s v="Southeast Arkansas College"/>
    <m/>
    <n v="107637"/>
    <x v="9"/>
    <n v="252"/>
    <n v="128"/>
    <n v="36"/>
    <n v="1"/>
    <n v="216"/>
    <n v="127"/>
    <n v="60"/>
    <n v="60"/>
    <n v="216"/>
    <n v="127"/>
    <n v="216"/>
    <n v="127"/>
    <n v="7"/>
    <n v="4"/>
    <n v="7"/>
    <n v="4"/>
    <n v="17"/>
    <n v="15"/>
    <n v="17"/>
    <n v="15"/>
    <m/>
    <m/>
    <n v="0"/>
    <n v="0"/>
    <n v="24"/>
    <n v="19"/>
    <n v="24"/>
    <n v="19"/>
    <n v="3.27"/>
    <n v="1.48"/>
    <n v="22.89"/>
    <n v="5.92"/>
    <n v="6.29"/>
    <n v="6.63"/>
    <n v="106.93"/>
    <n v="99.45"/>
    <m/>
    <m/>
    <n v="0"/>
    <n v="0"/>
    <n v="5.4091666666666667"/>
    <n v="5.545789473684211"/>
    <n v="129.82"/>
    <n v="105.37"/>
    <n v="76.599999999999994"/>
    <n v="57.5"/>
    <n v="536.19999999999993"/>
    <n v="230"/>
    <n v="92.1"/>
    <n v="87"/>
    <n v="1565.6999999999998"/>
    <n v="1305"/>
    <m/>
    <m/>
    <n v="0"/>
    <n v="0"/>
    <n v="87.579166666666652"/>
    <n v="80.78947368421052"/>
    <n v="2101.8999999999996"/>
    <n v="1535"/>
    <n v="43"/>
    <n v="26"/>
    <n v="43"/>
    <n v="26"/>
    <n v="144"/>
    <n v="77"/>
    <n v="144"/>
    <n v="77"/>
    <m/>
    <m/>
    <n v="0"/>
    <n v="0"/>
    <n v="187"/>
    <n v="103"/>
    <n v="187"/>
    <n v="103"/>
    <n v="6.01"/>
    <n v="6.35"/>
    <n v="258.43"/>
    <n v="165.1"/>
    <n v="6.4"/>
    <n v="6.26"/>
    <n v="921.6"/>
    <n v="482.02"/>
    <m/>
    <m/>
    <n v="0"/>
    <n v="0"/>
    <n v="6.3103208556149735"/>
    <n v="6.2827184466019421"/>
    <n v="1180.03"/>
    <n v="647.12"/>
    <n v="79.3"/>
    <n v="81.3"/>
    <n v="3409.9"/>
    <n v="2113.7999999999997"/>
    <n v="82.2"/>
    <n v="90.9"/>
    <n v="11836.800000000001"/>
    <n v="6999.3"/>
    <m/>
    <m/>
    <n v="0"/>
    <n v="0"/>
    <n v="81.533155080213902"/>
    <n v="88.476699029126223"/>
    <n v="15246.699999999999"/>
    <n v="9113.1"/>
    <n v="211"/>
    <n v="122"/>
    <n v="211"/>
    <n v="122"/>
    <n v="6.2078199052132694"/>
    <n v="6.1679508196721313"/>
    <n v="1309.8499999999999"/>
    <n v="752.49"/>
    <n v="82.220853080568716"/>
    <n v="87.279508196721309"/>
    <n v="17348.599999999999"/>
    <n v="10648.1"/>
    <n v="0"/>
    <n v="0"/>
    <n v="0"/>
    <n v="0"/>
    <n v="5"/>
    <n v="5"/>
    <n v="5"/>
    <n v="5"/>
    <m/>
    <m/>
    <n v="0"/>
    <n v="0"/>
    <n v="5"/>
    <n v="5"/>
    <n v="5"/>
    <n v="5"/>
    <n v="0"/>
    <n v="0"/>
    <n v="0"/>
    <n v="0"/>
    <n v="8.08"/>
    <n v="12.62"/>
    <n v="40.4"/>
    <n v="63.099999999999994"/>
    <m/>
    <m/>
    <n v="0"/>
    <n v="0"/>
    <n v="8.08"/>
    <n v="12.62"/>
    <n v="40.4"/>
    <n v="63.099999999999994"/>
    <n v="0"/>
    <n v="0"/>
    <n v="0"/>
    <n v="0"/>
    <n v="74.2"/>
    <n v="74.8"/>
    <n v="371"/>
    <n v="374"/>
    <m/>
    <m/>
    <n v="0"/>
    <n v="0"/>
    <n v="74.2"/>
    <n v="74.8"/>
    <n v="371"/>
    <n v="374"/>
    <n v="0"/>
    <n v="0"/>
    <n v="0"/>
    <n v="0"/>
    <m/>
    <m/>
    <n v="0"/>
    <n v="0"/>
    <m/>
    <m/>
    <n v="0"/>
    <n v="0"/>
    <n v="50"/>
    <n v="30"/>
    <n v="50"/>
    <n v="30"/>
    <n v="281.32"/>
    <n v="171.01999999999998"/>
    <n v="3946.1"/>
    <n v="2343.7999999999997"/>
    <n v="166"/>
    <n v="97"/>
    <n v="166"/>
    <n v="97"/>
    <n v="1068.93"/>
    <n v="644.57000000000005"/>
    <n v="13773.5"/>
    <n v="8678.2999999999993"/>
    <n v="216"/>
    <n v="127"/>
    <n v="216"/>
    <n v="127"/>
    <n v="1350.25"/>
    <n v="815.59"/>
    <n v="17719.599999999999"/>
    <n v="11022.099999999999"/>
    <n v="0"/>
    <n v="0"/>
    <n v="0"/>
    <n v="0"/>
    <s v=""/>
    <s v=""/>
    <s v=""/>
    <s v=""/>
    <n v="1350.25"/>
    <n v="815.59"/>
    <n v="17719.599999999999"/>
    <n v="11022.1"/>
  </r>
  <r>
    <x v="1"/>
    <s v="Southern Arkansas University Tech"/>
    <m/>
    <n v="107992"/>
    <x v="9"/>
    <n v="183"/>
    <n v="147"/>
    <n v="9"/>
    <n v="6"/>
    <n v="174"/>
    <n v="141"/>
    <n v="60"/>
    <n v="60"/>
    <n v="174"/>
    <n v="141"/>
    <n v="174"/>
    <n v="141"/>
    <n v="39"/>
    <n v="34"/>
    <n v="39"/>
    <n v="34"/>
    <n v="22"/>
    <n v="11"/>
    <n v="22"/>
    <n v="11"/>
    <m/>
    <m/>
    <n v="0"/>
    <n v="0"/>
    <n v="61"/>
    <n v="45"/>
    <n v="61"/>
    <n v="45"/>
    <n v="2.1800000000000002"/>
    <n v="3.4"/>
    <n v="85.02000000000001"/>
    <n v="115.6"/>
    <n v="7.25"/>
    <n v="5.92"/>
    <n v="159.5"/>
    <n v="65.12"/>
    <m/>
    <m/>
    <n v="0"/>
    <n v="0"/>
    <n v="4.008524590163935"/>
    <n v="4.016"/>
    <n v="244.52000000000004"/>
    <n v="180.72"/>
    <n v="80.8"/>
    <n v="85.6"/>
    <n v="3151.2"/>
    <n v="2910.3999999999996"/>
    <n v="66.5"/>
    <n v="63.6"/>
    <n v="1463"/>
    <n v="699.6"/>
    <m/>
    <m/>
    <n v="0"/>
    <n v="0"/>
    <n v="75.642622950819671"/>
    <n v="80.222222222222214"/>
    <n v="4614.2"/>
    <n v="3609.9999999999995"/>
    <n v="45"/>
    <n v="30"/>
    <n v="45"/>
    <n v="30"/>
    <n v="15"/>
    <n v="19"/>
    <n v="15"/>
    <n v="19"/>
    <m/>
    <m/>
    <n v="0"/>
    <n v="0"/>
    <n v="60"/>
    <n v="49"/>
    <n v="60"/>
    <n v="49"/>
    <n v="7.26"/>
    <n v="6.05"/>
    <n v="326.7"/>
    <n v="181.5"/>
    <n v="7.57"/>
    <n v="10.37"/>
    <n v="113.55000000000001"/>
    <n v="197.02999999999997"/>
    <m/>
    <m/>
    <n v="0"/>
    <n v="0"/>
    <n v="7.3375000000000004"/>
    <n v="7.725102040816326"/>
    <n v="440.25"/>
    <n v="378.53"/>
    <n v="74.2"/>
    <n v="79.099999999999994"/>
    <n v="3339"/>
    <n v="2373"/>
    <n v="78.2"/>
    <n v="73.7"/>
    <n v="1173"/>
    <n v="1400.3"/>
    <m/>
    <m/>
    <n v="0"/>
    <n v="0"/>
    <n v="75.2"/>
    <n v="77.006122448979596"/>
    <n v="4512"/>
    <n v="3773.3"/>
    <n v="121"/>
    <n v="94"/>
    <n v="121"/>
    <n v="94"/>
    <n v="5.6592561983471077"/>
    <n v="5.9494680851063828"/>
    <n v="684.77"/>
    <n v="559.25"/>
    <n v="75.42314049586777"/>
    <n v="78.545744680851058"/>
    <n v="9126.2000000000007"/>
    <n v="7383.2999999999993"/>
    <n v="34"/>
    <n v="21"/>
    <n v="34"/>
    <n v="21"/>
    <n v="19"/>
    <n v="26"/>
    <n v="19"/>
    <n v="26"/>
    <m/>
    <m/>
    <n v="0"/>
    <n v="0"/>
    <n v="53"/>
    <n v="47"/>
    <n v="53"/>
    <n v="47"/>
    <n v="3.84"/>
    <n v="2.88"/>
    <n v="130.56"/>
    <n v="60.48"/>
    <n v="4.67"/>
    <n v="5.71"/>
    <n v="88.73"/>
    <n v="148.46"/>
    <m/>
    <m/>
    <n v="0"/>
    <n v="0"/>
    <n v="4.1375471698113211"/>
    <n v="4.4455319148936168"/>
    <n v="219.29000000000002"/>
    <n v="208.94"/>
    <n v="56.2"/>
    <n v="57.2"/>
    <n v="1910.8000000000002"/>
    <n v="1201.2"/>
    <n v="57.6"/>
    <n v="53.6"/>
    <n v="1094.4000000000001"/>
    <n v="1393.6000000000001"/>
    <m/>
    <m/>
    <n v="0"/>
    <n v="0"/>
    <n v="56.701886792452832"/>
    <n v="55.208510638297874"/>
    <n v="3005.2000000000003"/>
    <n v="2594.8000000000002"/>
    <n v="0"/>
    <n v="0"/>
    <n v="0"/>
    <n v="0"/>
    <m/>
    <m/>
    <n v="0"/>
    <n v="0"/>
    <m/>
    <m/>
    <n v="0"/>
    <n v="0"/>
    <n v="118"/>
    <n v="85"/>
    <n v="118"/>
    <n v="85"/>
    <n v="542.28"/>
    <n v="357.58000000000004"/>
    <n v="8401"/>
    <n v="6484.5999999999995"/>
    <n v="56"/>
    <n v="56"/>
    <n v="56"/>
    <n v="56"/>
    <n v="361.78000000000003"/>
    <n v="410.61"/>
    <n v="3730.4"/>
    <n v="3493.5"/>
    <n v="174"/>
    <n v="141"/>
    <n v="174"/>
    <n v="141"/>
    <n v="904.06"/>
    <n v="768.19"/>
    <n v="12131.4"/>
    <n v="9978.0999999999985"/>
    <n v="0"/>
    <n v="0"/>
    <n v="0"/>
    <n v="0"/>
    <s v=""/>
    <s v=""/>
    <s v=""/>
    <s v=""/>
    <n v="904.06"/>
    <n v="768.19"/>
    <n v="12131.400000000001"/>
    <n v="9978.0999999999985"/>
  </r>
  <r>
    <x v="1"/>
    <s v="University of Arkansas Community College at Batesville"/>
    <m/>
    <n v="106999"/>
    <x v="9"/>
    <n v="179"/>
    <n v="209"/>
    <n v="0"/>
    <n v="0"/>
    <n v="179"/>
    <n v="209"/>
    <n v="60"/>
    <n v="60"/>
    <n v="179"/>
    <n v="209"/>
    <n v="179"/>
    <n v="209"/>
    <n v="27"/>
    <n v="28"/>
    <n v="27"/>
    <n v="28"/>
    <n v="6"/>
    <n v="3"/>
    <n v="6"/>
    <n v="3"/>
    <m/>
    <m/>
    <n v="0"/>
    <n v="0"/>
    <n v="33"/>
    <n v="31"/>
    <n v="33"/>
    <n v="31"/>
    <n v="2.68"/>
    <n v="2.19"/>
    <n v="72.36"/>
    <n v="61.32"/>
    <n v="5.67"/>
    <n v="6.39"/>
    <n v="34.019999999999996"/>
    <n v="19.169999999999998"/>
    <m/>
    <m/>
    <n v="0"/>
    <n v="0"/>
    <n v="3.2236363636363636"/>
    <n v="2.5964516129032256"/>
    <n v="106.38"/>
    <n v="80.489999999999995"/>
    <n v="75.900000000000006"/>
    <n v="70.5"/>
    <n v="2049.3000000000002"/>
    <n v="1974"/>
    <n v="84.2"/>
    <n v="67.3"/>
    <n v="505.20000000000005"/>
    <n v="201.89999999999998"/>
    <m/>
    <m/>
    <n v="0"/>
    <n v="0"/>
    <n v="77.409090909090907"/>
    <n v="70.190322580645159"/>
    <n v="2554.5"/>
    <n v="2175.9"/>
    <n v="48"/>
    <n v="76"/>
    <n v="48"/>
    <n v="76"/>
    <n v="11"/>
    <n v="26"/>
    <n v="11"/>
    <n v="26"/>
    <m/>
    <m/>
    <n v="0"/>
    <n v="0"/>
    <n v="59"/>
    <n v="102"/>
    <n v="59"/>
    <n v="102"/>
    <n v="3.64"/>
    <n v="4.3600000000000003"/>
    <n v="174.72"/>
    <n v="331.36"/>
    <n v="7.63"/>
    <n v="8.14"/>
    <n v="83.929999999999993"/>
    <n v="211.64000000000001"/>
    <m/>
    <m/>
    <n v="0"/>
    <n v="0"/>
    <n v="4.3838983050847453"/>
    <n v="5.3235294117647056"/>
    <n v="258.64999999999998"/>
    <n v="543"/>
    <n v="91.6"/>
    <n v="88.2"/>
    <n v="4396.7999999999993"/>
    <n v="6703.2"/>
    <n v="88.2"/>
    <n v="80.7"/>
    <n v="970.2"/>
    <n v="2098.2000000000003"/>
    <m/>
    <m/>
    <n v="0"/>
    <n v="0"/>
    <n v="90.966101694915238"/>
    <n v="86.288235294117641"/>
    <n v="5366.9999999999991"/>
    <n v="8801.4"/>
    <n v="92"/>
    <n v="133"/>
    <n v="92"/>
    <n v="133"/>
    <n v="3.9677173913043475"/>
    <n v="4.6878947368421056"/>
    <n v="365.03"/>
    <n v="623.49"/>
    <n v="86.103260869565204"/>
    <n v="82.53609022556391"/>
    <n v="7921.4999999999991"/>
    <n v="10977.3"/>
    <n v="63"/>
    <n v="49"/>
    <n v="63"/>
    <n v="49"/>
    <n v="24"/>
    <n v="27"/>
    <n v="24"/>
    <n v="27"/>
    <m/>
    <m/>
    <n v="0"/>
    <n v="0"/>
    <n v="87"/>
    <n v="76"/>
    <n v="87"/>
    <n v="76"/>
    <n v="3.5"/>
    <n v="2.69"/>
    <n v="220.5"/>
    <n v="131.81"/>
    <n v="3.58"/>
    <n v="4.43"/>
    <n v="85.92"/>
    <n v="119.60999999999999"/>
    <m/>
    <m/>
    <n v="0"/>
    <n v="0"/>
    <n v="3.5220689655172417"/>
    <n v="3.308157894736842"/>
    <n v="306.42"/>
    <n v="251.42"/>
    <n v="63.2"/>
    <n v="59.6"/>
    <n v="3981.6000000000004"/>
    <n v="2920.4"/>
    <n v="60.3"/>
    <n v="53.6"/>
    <n v="1447.1999999999998"/>
    <n v="1447.2"/>
    <m/>
    <m/>
    <n v="0"/>
    <n v="0"/>
    <n v="62.4"/>
    <n v="57.468421052631584"/>
    <n v="5428.8"/>
    <n v="4367.6000000000004"/>
    <n v="0"/>
    <n v="0"/>
    <n v="0"/>
    <n v="0"/>
    <m/>
    <m/>
    <n v="0"/>
    <n v="0"/>
    <m/>
    <m/>
    <n v="0"/>
    <n v="0"/>
    <n v="138"/>
    <n v="153"/>
    <n v="138"/>
    <n v="153"/>
    <n v="467.58"/>
    <n v="524.49"/>
    <n v="10427.700000000001"/>
    <n v="11597.6"/>
    <n v="41"/>
    <n v="56"/>
    <n v="41"/>
    <n v="56"/>
    <n v="203.87"/>
    <n v="350.41999999999996"/>
    <n v="2922.6"/>
    <n v="3747.3"/>
    <n v="179"/>
    <n v="209"/>
    <n v="179"/>
    <n v="209"/>
    <n v="671.45"/>
    <n v="874.91"/>
    <n v="13350.300000000001"/>
    <n v="15344.900000000001"/>
    <n v="0"/>
    <n v="0"/>
    <n v="0"/>
    <n v="0"/>
    <s v=""/>
    <s v=""/>
    <s v=""/>
    <s v=""/>
    <n v="671.45"/>
    <n v="874.91"/>
    <n v="13350.3"/>
    <n v="15344.9"/>
  </r>
  <r>
    <x v="1"/>
    <s v="University of Arkansas Community College at Hope"/>
    <m/>
    <n v="107725"/>
    <x v="9"/>
    <n v="134"/>
    <n v="204"/>
    <n v="1"/>
    <n v="8"/>
    <n v="133"/>
    <n v="196"/>
    <n v="60"/>
    <n v="60"/>
    <n v="133"/>
    <n v="196"/>
    <n v="132"/>
    <n v="195"/>
    <n v="13"/>
    <n v="14"/>
    <n v="13"/>
    <n v="14"/>
    <n v="14"/>
    <n v="23"/>
    <n v="14"/>
    <n v="23"/>
    <m/>
    <m/>
    <n v="0"/>
    <n v="0"/>
    <n v="27"/>
    <n v="37"/>
    <n v="27"/>
    <n v="37"/>
    <n v="3.71"/>
    <n v="6.42"/>
    <n v="48.23"/>
    <n v="89.88"/>
    <n v="6.23"/>
    <n v="5.2"/>
    <n v="87.22"/>
    <n v="119.60000000000001"/>
    <m/>
    <m/>
    <n v="0"/>
    <n v="0"/>
    <n v="5.0166666666666666"/>
    <n v="5.661621621621622"/>
    <n v="135.44999999999999"/>
    <n v="209.48000000000002"/>
    <n v="77.400000000000006"/>
    <n v="69.7"/>
    <n v="1006.2"/>
    <n v="975.80000000000007"/>
    <n v="87.9"/>
    <n v="80.900000000000006"/>
    <n v="1230.6000000000001"/>
    <n v="1860.7"/>
    <m/>
    <m/>
    <n v="0"/>
    <n v="0"/>
    <n v="82.844444444444449"/>
    <n v="76.662162162162161"/>
    <n v="2236.8000000000002"/>
    <n v="2836.5"/>
    <n v="22"/>
    <n v="32"/>
    <n v="22"/>
    <n v="32"/>
    <n v="39"/>
    <n v="60"/>
    <n v="39"/>
    <n v="60"/>
    <m/>
    <m/>
    <n v="0"/>
    <n v="0"/>
    <n v="61"/>
    <n v="92"/>
    <n v="61"/>
    <n v="92"/>
    <n v="7.51"/>
    <n v="6.93"/>
    <n v="165.22"/>
    <n v="221.76"/>
    <n v="6.87"/>
    <n v="7.46"/>
    <n v="267.93"/>
    <n v="447.6"/>
    <m/>
    <m/>
    <n v="0"/>
    <n v="0"/>
    <n v="7.1008196721311467"/>
    <n v="7.275652173913044"/>
    <n v="433.15"/>
    <n v="669.36"/>
    <n v="73.8"/>
    <n v="71.400000000000006"/>
    <n v="1623.6"/>
    <n v="2284.8000000000002"/>
    <n v="92.1"/>
    <n v="86.2"/>
    <n v="3591.8999999999996"/>
    <n v="5172"/>
    <m/>
    <m/>
    <n v="0"/>
    <n v="0"/>
    <n v="85.5"/>
    <n v="81.052173913043475"/>
    <n v="5215.5"/>
    <n v="7456.7999999999993"/>
    <n v="88"/>
    <n v="129"/>
    <n v="88"/>
    <n v="129"/>
    <n v="6.4613636363636351"/>
    <n v="6.8127131782945742"/>
    <n v="568.59999999999991"/>
    <n v="878.84"/>
    <n v="84.685227272727275"/>
    <n v="79.793023255813949"/>
    <n v="7452.3"/>
    <n v="10293.299999999999"/>
    <n v="18"/>
    <n v="14"/>
    <n v="18"/>
    <n v="14"/>
    <n v="26"/>
    <n v="52"/>
    <n v="26"/>
    <n v="52"/>
    <m/>
    <m/>
    <n v="0"/>
    <n v="0"/>
    <n v="44"/>
    <n v="66"/>
    <n v="44"/>
    <n v="66"/>
    <n v="1.75"/>
    <n v="3.32"/>
    <n v="31.5"/>
    <n v="46.48"/>
    <n v="4.99"/>
    <n v="3.04"/>
    <n v="129.74"/>
    <n v="158.08000000000001"/>
    <m/>
    <m/>
    <n v="0"/>
    <n v="0"/>
    <n v="3.6645454545454546"/>
    <n v="3.0993939393939396"/>
    <n v="161.24"/>
    <n v="204.56"/>
    <n v="43.6"/>
    <n v="57.6"/>
    <n v="784.80000000000007"/>
    <n v="806.4"/>
    <n v="53"/>
    <n v="54.1"/>
    <n v="1378"/>
    <n v="2813.2000000000003"/>
    <m/>
    <m/>
    <n v="0"/>
    <n v="0"/>
    <n v="49.154545454545456"/>
    <n v="54.842424242424251"/>
    <n v="2162.8000000000002"/>
    <n v="3619.6000000000004"/>
    <n v="1"/>
    <n v="1"/>
    <n v="0"/>
    <n v="0"/>
    <m/>
    <m/>
    <n v="0"/>
    <n v="0"/>
    <m/>
    <m/>
    <n v="0"/>
    <n v="0"/>
    <n v="53"/>
    <n v="60"/>
    <n v="53"/>
    <n v="60"/>
    <n v="244.95"/>
    <n v="358.12"/>
    <n v="3414.6000000000004"/>
    <n v="4067.0000000000005"/>
    <n v="79"/>
    <n v="135"/>
    <n v="79"/>
    <n v="135"/>
    <n v="484.89"/>
    <n v="725.28000000000009"/>
    <n v="6200.5"/>
    <n v="9845.9"/>
    <n v="132"/>
    <n v="195"/>
    <n v="132"/>
    <n v="195"/>
    <n v="729.83999999999992"/>
    <n v="1083.4000000000001"/>
    <n v="9615.1"/>
    <n v="13912.9"/>
    <n v="0"/>
    <n v="0"/>
    <n v="0"/>
    <n v="0"/>
    <s v=""/>
    <s v=""/>
    <s v=""/>
    <s v=""/>
    <n v="729.83999999999992"/>
    <n v="1083.4000000000001"/>
    <n v="9615.1"/>
    <n v="13912.9"/>
  </r>
  <r>
    <x v="1"/>
    <s v="University of Arkansas Community College at Morrilton"/>
    <m/>
    <n v="107585"/>
    <x v="9"/>
    <n v="397"/>
    <n v="426"/>
    <n v="13"/>
    <n v="10"/>
    <n v="384"/>
    <n v="416"/>
    <n v="60"/>
    <n v="60"/>
    <n v="384"/>
    <n v="416"/>
    <n v="377"/>
    <n v="406"/>
    <n v="31"/>
    <n v="50"/>
    <n v="31"/>
    <n v="50"/>
    <n v="3"/>
    <n v="4"/>
    <n v="3"/>
    <n v="4"/>
    <m/>
    <m/>
    <n v="0"/>
    <n v="0"/>
    <n v="34"/>
    <n v="54"/>
    <n v="34"/>
    <n v="54"/>
    <n v="2.95"/>
    <n v="3.07"/>
    <n v="91.45"/>
    <n v="153.5"/>
    <n v="3.67"/>
    <n v="0"/>
    <n v="11.01"/>
    <n v="0"/>
    <m/>
    <m/>
    <n v="0"/>
    <n v="0"/>
    <n v="3.013529411764706"/>
    <n v="2.8425925925925926"/>
    <n v="102.46000000000001"/>
    <n v="153.5"/>
    <n v="75.599999999999994"/>
    <n v="68.8"/>
    <n v="2343.6"/>
    <n v="3440"/>
    <n v="93.7"/>
    <n v="80"/>
    <n v="281.10000000000002"/>
    <n v="320"/>
    <m/>
    <m/>
    <n v="0"/>
    <n v="0"/>
    <n v="77.197058823529403"/>
    <n v="69.629629629629633"/>
    <n v="2624.7"/>
    <n v="3760"/>
    <n v="184"/>
    <n v="171"/>
    <n v="184"/>
    <n v="171"/>
    <n v="34"/>
    <n v="22"/>
    <n v="34"/>
    <n v="22"/>
    <m/>
    <m/>
    <n v="0"/>
    <n v="0"/>
    <n v="218"/>
    <n v="193"/>
    <n v="218"/>
    <n v="193"/>
    <n v="4.22"/>
    <n v="3.83"/>
    <n v="776.4799999999999"/>
    <n v="654.93000000000006"/>
    <n v="6.08"/>
    <n v="6.05"/>
    <n v="206.72"/>
    <n v="133.1"/>
    <m/>
    <m/>
    <n v="0"/>
    <n v="0"/>
    <n v="4.5100917431192658"/>
    <n v="4.0830569948186533"/>
    <n v="983.19999999999993"/>
    <n v="788.03000000000009"/>
    <n v="79.8"/>
    <n v="79.599999999999994"/>
    <n v="14683.199999999999"/>
    <n v="13611.599999999999"/>
    <n v="81.8"/>
    <n v="80.099999999999994"/>
    <n v="2781.2"/>
    <n v="1762.1999999999998"/>
    <m/>
    <m/>
    <n v="0"/>
    <n v="0"/>
    <n v="80.111926605504578"/>
    <n v="79.656994818652848"/>
    <n v="17464.399999999998"/>
    <n v="15373.8"/>
    <n v="252"/>
    <n v="247"/>
    <n v="252"/>
    <n v="247"/>
    <n v="4.3081746031746029"/>
    <n v="3.811862348178138"/>
    <n v="1085.6599999999999"/>
    <n v="941.53000000000009"/>
    <n v="79.718650793650781"/>
    <n v="77.464777327935224"/>
    <n v="20089.099999999999"/>
    <n v="19133.8"/>
    <n v="80"/>
    <n v="101"/>
    <n v="80"/>
    <n v="101"/>
    <n v="45"/>
    <n v="58"/>
    <n v="45"/>
    <n v="58"/>
    <m/>
    <m/>
    <n v="0"/>
    <n v="0"/>
    <n v="125"/>
    <n v="159"/>
    <n v="125"/>
    <n v="159"/>
    <n v="3.05"/>
    <n v="3.41"/>
    <n v="244"/>
    <n v="344.41"/>
    <n v="4.46"/>
    <n v="4.7"/>
    <n v="200.7"/>
    <n v="272.60000000000002"/>
    <m/>
    <m/>
    <n v="0"/>
    <n v="0"/>
    <n v="3.5575999999999999"/>
    <n v="3.8805660377358491"/>
    <n v="444.7"/>
    <n v="617.01"/>
    <n v="64.900000000000006"/>
    <n v="63"/>
    <n v="5192"/>
    <n v="6363"/>
    <n v="61.6"/>
    <n v="60.7"/>
    <n v="2772"/>
    <n v="3520.6000000000004"/>
    <m/>
    <m/>
    <n v="0"/>
    <n v="0"/>
    <n v="63.712000000000003"/>
    <n v="62.161006289308176"/>
    <n v="7964"/>
    <n v="9883.6"/>
    <n v="7"/>
    <n v="10"/>
    <n v="0"/>
    <n v="0"/>
    <m/>
    <m/>
    <n v="0"/>
    <n v="0"/>
    <m/>
    <m/>
    <n v="0"/>
    <n v="0"/>
    <n v="295"/>
    <n v="322"/>
    <n v="295"/>
    <n v="322"/>
    <n v="1111.9299999999998"/>
    <n v="1152.8400000000001"/>
    <n v="22218.799999999999"/>
    <n v="23414.6"/>
    <n v="82"/>
    <n v="84"/>
    <n v="82"/>
    <n v="84"/>
    <n v="418.42999999999995"/>
    <n v="405.70000000000005"/>
    <n v="5834.2999999999993"/>
    <n v="5602.8"/>
    <n v="377"/>
    <n v="406"/>
    <n v="377"/>
    <n v="406"/>
    <n v="1530.3599999999997"/>
    <n v="1558.5400000000002"/>
    <n v="28053.1"/>
    <n v="29017.399999999998"/>
    <n v="0"/>
    <n v="0"/>
    <n v="0"/>
    <n v="0"/>
    <s v=""/>
    <s v=""/>
    <s v=""/>
    <s v=""/>
    <n v="1530.36"/>
    <n v="1558.54"/>
    <n v="28053.1"/>
    <n v="29017.4"/>
  </r>
  <r>
    <x v="2"/>
    <m/>
    <m/>
    <m/>
    <x v="0"/>
    <m/>
    <m/>
    <m/>
    <m/>
    <n v="0"/>
    <n v="0"/>
    <m/>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3"/>
    <s v="Florida Atlantic University "/>
    <m/>
    <n v="133669"/>
    <x v="1"/>
    <n v="5017"/>
    <n v="5473"/>
    <n v="115"/>
    <n v="113"/>
    <n v="4902"/>
    <n v="5360"/>
    <n v="120"/>
    <n v="120"/>
    <n v="4902"/>
    <n v="5360"/>
    <n v="0"/>
    <n v="0"/>
    <n v="581"/>
    <n v="775"/>
    <n v="0"/>
    <n v="0"/>
    <n v="63"/>
    <n v="59"/>
    <n v="0"/>
    <n v="0"/>
    <n v="4"/>
    <m/>
    <n v="0"/>
    <n v="0"/>
    <n v="648"/>
    <n v="834"/>
    <n v="0"/>
    <n v="0"/>
    <n v="4.8485370049999998"/>
    <n v="4.6859999999999999"/>
    <n v="2816.9999999050001"/>
    <n v="3631.65"/>
    <n v="5.9063174600000004"/>
    <n v="6.0419999999999998"/>
    <n v="372.09799998"/>
    <n v="356.47800000000001"/>
    <n v="12"/>
    <m/>
    <n v="48"/>
    <n v="0"/>
    <n v="4.9955216047608033"/>
    <n v="4.7819280575539569"/>
    <n v="3237.0979998850007"/>
    <n v="3988.1280000000002"/>
    <m/>
    <m/>
    <n v="0"/>
    <n v="0"/>
    <m/>
    <m/>
    <n v="0"/>
    <n v="0"/>
    <m/>
    <m/>
    <n v="0"/>
    <n v="0"/>
    <n v="0"/>
    <n v="0"/>
    <n v="0"/>
    <n v="0"/>
    <n v="887"/>
    <n v="902"/>
    <n v="0"/>
    <n v="0"/>
    <n v="38"/>
    <n v="47"/>
    <n v="0"/>
    <n v="0"/>
    <n v="1"/>
    <n v="1"/>
    <n v="0"/>
    <n v="0"/>
    <n v="926"/>
    <n v="950"/>
    <n v="0"/>
    <n v="0"/>
    <n v="6"/>
    <n v="5.8860000000000001"/>
    <n v="5322"/>
    <n v="5309.1720000000005"/>
    <n v="6.4736842000000001"/>
    <n v="6.617"/>
    <n v="245.9999996"/>
    <n v="310.99900000000002"/>
    <n v="12"/>
    <n v="16"/>
    <n v="12"/>
    <n v="16"/>
    <n v="6.0259179261339089"/>
    <n v="5.9328115789473683"/>
    <n v="5579.9999995999997"/>
    <n v="5636.1710000000003"/>
    <m/>
    <m/>
    <n v="0"/>
    <n v="0"/>
    <m/>
    <m/>
    <n v="0"/>
    <n v="0"/>
    <m/>
    <m/>
    <n v="0"/>
    <n v="0"/>
    <n v="0"/>
    <n v="0"/>
    <n v="0"/>
    <n v="0"/>
    <n v="1574"/>
    <n v="1784"/>
    <n v="0"/>
    <n v="0"/>
    <n v="5.6017141038659473"/>
    <n v="5.3947864349775791"/>
    <n v="8817.0979994850004"/>
    <n v="9624.2990000000009"/>
    <n v="0"/>
    <n v="0"/>
    <n v="0"/>
    <n v="0"/>
    <n v="1645"/>
    <n v="1839"/>
    <n v="0"/>
    <n v="0"/>
    <n v="1315"/>
    <n v="1584"/>
    <n v="0"/>
    <n v="0"/>
    <m/>
    <m/>
    <n v="0"/>
    <n v="0"/>
    <n v="2960"/>
    <n v="3423"/>
    <n v="0"/>
    <n v="0"/>
    <n v="3.6306990880000001"/>
    <n v="3.67"/>
    <n v="5972.4999997599998"/>
    <n v="6749.13"/>
    <n v="3.8513307989999999"/>
    <n v="3.8490000000000002"/>
    <n v="5064.5000006849996"/>
    <n v="6096.8160000000007"/>
    <m/>
    <m/>
    <n v="0"/>
    <n v="0"/>
    <n v="3.7287162163665539"/>
    <n v="3.7528326029798422"/>
    <n v="11037.000000444999"/>
    <n v="12845.946"/>
    <m/>
    <m/>
    <n v="0"/>
    <n v="0"/>
    <m/>
    <m/>
    <n v="0"/>
    <n v="0"/>
    <m/>
    <m/>
    <n v="0"/>
    <n v="0"/>
    <n v="0"/>
    <n v="0"/>
    <n v="0"/>
    <n v="0"/>
    <n v="368"/>
    <n v="153"/>
    <n v="0"/>
    <n v="0"/>
    <n v="5.7530000000000001"/>
    <n v="8.4779999999999998"/>
    <n v="2117.1040000000003"/>
    <n v="1297.134"/>
    <m/>
    <m/>
    <n v="0"/>
    <n v="0"/>
    <n v="3113"/>
    <n v="3516"/>
    <n v="0"/>
    <n v="0"/>
    <n v="14111.499999665"/>
    <n v="15689.952000000001"/>
    <s v=""/>
    <s v=""/>
    <n v="1416"/>
    <n v="1690"/>
    <n v="0"/>
    <n v="0"/>
    <n v="5682.5980002649994"/>
    <n v="6764.2930000000006"/>
    <n v="0"/>
    <n v="0"/>
    <n v="4529"/>
    <n v="5206"/>
    <n v="0"/>
    <n v="0"/>
    <n v="19794.09799993"/>
    <n v="22454.245000000003"/>
    <s v=""/>
    <s v=""/>
    <n v="5"/>
    <n v="1"/>
    <n v="0"/>
    <n v="0"/>
    <n v="60"/>
    <n v="16"/>
    <s v=""/>
    <s v=""/>
    <n v="21971.201999929999"/>
    <n v="23767.379000000001"/>
    <s v=""/>
    <s v=""/>
  </r>
  <r>
    <x v="3"/>
    <s v="Florida International University"/>
    <m/>
    <n v="133951"/>
    <x v="1"/>
    <n v="8067"/>
    <n v="8494"/>
    <n v="154"/>
    <n v="129"/>
    <n v="7913"/>
    <n v="8365"/>
    <n v="120"/>
    <n v="120"/>
    <n v="7913"/>
    <n v="8365"/>
    <n v="0"/>
    <n v="0"/>
    <n v="891"/>
    <n v="967"/>
    <n v="0"/>
    <n v="0"/>
    <n v="202"/>
    <n v="300"/>
    <n v="0"/>
    <n v="0"/>
    <n v="1"/>
    <m/>
    <n v="0"/>
    <n v="0"/>
    <n v="1094"/>
    <n v="1267"/>
    <n v="0"/>
    <n v="0"/>
    <n v="4.9539999999999997"/>
    <n v="4.8730000000000002"/>
    <n v="4414.0140000000001"/>
    <n v="4712.1909999999998"/>
    <n v="6.4669999999999996"/>
    <n v="6.3230000000000004"/>
    <n v="1306.3339999999998"/>
    <n v="1896.9"/>
    <n v="11"/>
    <m/>
    <n v="11"/>
    <n v="0"/>
    <n v="5.2388921389396712"/>
    <n v="5.2163307024467249"/>
    <n v="5731.348"/>
    <n v="6609.0910000000003"/>
    <m/>
    <m/>
    <n v="0"/>
    <n v="0"/>
    <m/>
    <m/>
    <n v="0"/>
    <n v="0"/>
    <m/>
    <m/>
    <n v="0"/>
    <n v="0"/>
    <n v="0"/>
    <n v="0"/>
    <n v="0"/>
    <n v="0"/>
    <n v="1300"/>
    <n v="1350"/>
    <n v="0"/>
    <n v="0"/>
    <n v="86"/>
    <n v="86"/>
    <n v="0"/>
    <n v="0"/>
    <n v="16"/>
    <n v="12"/>
    <n v="0"/>
    <n v="0"/>
    <n v="1402"/>
    <n v="1448"/>
    <n v="0"/>
    <n v="0"/>
    <n v="6.3"/>
    <n v="6.1130000000000004"/>
    <n v="8190"/>
    <n v="8252.5500000000011"/>
    <n v="7.1859999999999999"/>
    <n v="7.11"/>
    <n v="617.99599999999998"/>
    <n v="611.46"/>
    <n v="13.125"/>
    <n v="15.208"/>
    <n v="210"/>
    <n v="182.49600000000001"/>
    <n v="6.4322368045649068"/>
    <n v="6.2475870165745864"/>
    <n v="9017.9959999999992"/>
    <n v="9046.5060000000012"/>
    <m/>
    <m/>
    <n v="0"/>
    <n v="0"/>
    <m/>
    <m/>
    <n v="0"/>
    <n v="0"/>
    <m/>
    <m/>
    <n v="0"/>
    <n v="0"/>
    <n v="0"/>
    <n v="0"/>
    <n v="0"/>
    <n v="0"/>
    <n v="2496"/>
    <n v="2715"/>
    <n v="0"/>
    <n v="0"/>
    <n v="5.9091923076923072"/>
    <n v="5.7663340699815846"/>
    <n v="14749.343999999999"/>
    <n v="15655.597000000002"/>
    <n v="0"/>
    <n v="0"/>
    <n v="0"/>
    <n v="0"/>
    <n v="3191"/>
    <n v="3405"/>
    <n v="0"/>
    <n v="0"/>
    <n v="1885"/>
    <n v="1941"/>
    <n v="0"/>
    <n v="0"/>
    <n v="4"/>
    <n v="3"/>
    <n v="0"/>
    <n v="0"/>
    <n v="5080"/>
    <n v="5349"/>
    <n v="0"/>
    <n v="0"/>
    <n v="3.5131620180000001"/>
    <n v="3.5209999999999999"/>
    <n v="11210.499999438"/>
    <n v="11989.004999999999"/>
    <n v="3.9538461539999998"/>
    <n v="4.0380000000000003"/>
    <n v="7453.0000002899997"/>
    <n v="7837.7580000000007"/>
    <n v="14.5"/>
    <n v="16.332999999999998"/>
    <n v="58"/>
    <n v="48.998999999999995"/>
    <n v="3.6853346456157481"/>
    <n v="3.7157902411665731"/>
    <n v="18721.499999727999"/>
    <n v="19875.761999999999"/>
    <m/>
    <m/>
    <n v="0"/>
    <n v="0"/>
    <m/>
    <m/>
    <n v="0"/>
    <n v="0"/>
    <m/>
    <m/>
    <n v="0"/>
    <n v="0"/>
    <n v="0"/>
    <n v="0"/>
    <n v="0"/>
    <n v="0"/>
    <n v="337"/>
    <n v="301"/>
    <n v="0"/>
    <n v="0"/>
    <n v="8.5"/>
    <n v="7.7629999999999999"/>
    <n v="2864.5"/>
    <n v="2336.663"/>
    <m/>
    <m/>
    <n v="0"/>
    <n v="0"/>
    <n v="5382"/>
    <n v="5722"/>
    <n v="0"/>
    <n v="0"/>
    <n v="23814.513999438001"/>
    <n v="24953.745999999999"/>
    <s v=""/>
    <s v=""/>
    <n v="2173"/>
    <n v="2327"/>
    <n v="0"/>
    <n v="0"/>
    <n v="9377.3300002899996"/>
    <n v="10346.118"/>
    <n v="0"/>
    <n v="0"/>
    <n v="7555"/>
    <n v="8049"/>
    <n v="0"/>
    <n v="0"/>
    <n v="33191.843999728"/>
    <n v="35299.864000000001"/>
    <s v=""/>
    <s v=""/>
    <n v="21"/>
    <n v="15"/>
    <n v="0"/>
    <n v="0"/>
    <n v="279"/>
    <n v="231.495"/>
    <s v=""/>
    <s v=""/>
    <n v="36335.343999728"/>
    <n v="37868.021999999997"/>
    <s v=""/>
    <s v=""/>
  </r>
  <r>
    <x v="3"/>
    <s v="Florida State University "/>
    <m/>
    <n v="134097"/>
    <x v="1"/>
    <n v="8103"/>
    <n v="8420"/>
    <n v="261"/>
    <n v="287"/>
    <n v="7842"/>
    <n v="8133"/>
    <n v="120"/>
    <n v="120"/>
    <n v="7842"/>
    <n v="8133"/>
    <n v="0"/>
    <n v="0"/>
    <n v="1405"/>
    <n v="1615"/>
    <n v="0"/>
    <n v="0"/>
    <n v="9"/>
    <n v="15"/>
    <n v="0"/>
    <n v="0"/>
    <n v="1"/>
    <n v="2"/>
    <n v="0"/>
    <n v="0"/>
    <n v="1415"/>
    <n v="1632"/>
    <n v="0"/>
    <n v="0"/>
    <n v="4.2460000000000004"/>
    <n v="4.2480000000000002"/>
    <n v="5965.630000000001"/>
    <n v="6860.52"/>
    <n v="5"/>
    <n v="5.2670000000000003"/>
    <n v="45"/>
    <n v="79.00500000000001"/>
    <n v="12.5"/>
    <n v="13.25"/>
    <n v="12.5"/>
    <n v="26.5"/>
    <n v="4.2566289752650182"/>
    <n v="4.2683976715686276"/>
    <n v="6023.130000000001"/>
    <n v="6966.0250000000005"/>
    <m/>
    <m/>
    <n v="0"/>
    <n v="0"/>
    <m/>
    <m/>
    <n v="0"/>
    <n v="0"/>
    <m/>
    <m/>
    <n v="0"/>
    <n v="0"/>
    <n v="0"/>
    <n v="0"/>
    <n v="0"/>
    <n v="0"/>
    <n v="3427"/>
    <n v="3452"/>
    <n v="0"/>
    <n v="0"/>
    <n v="10"/>
    <n v="9"/>
    <n v="0"/>
    <n v="0"/>
    <m/>
    <n v="1"/>
    <n v="0"/>
    <n v="0"/>
    <n v="3437"/>
    <n v="3462"/>
    <n v="0"/>
    <n v="0"/>
    <n v="4.5999999999999996"/>
    <n v="4.5460000000000003"/>
    <n v="15764.199999999999"/>
    <n v="15692.792000000001"/>
    <n v="5.3"/>
    <n v="4.556"/>
    <n v="53"/>
    <n v="41.003999999999998"/>
    <m/>
    <n v="21.5"/>
    <n v="0"/>
    <n v="21.5"/>
    <n v="4.6020366598778004"/>
    <n v="4.5509231658001159"/>
    <n v="15817.2"/>
    <n v="15755.296000000002"/>
    <m/>
    <m/>
    <n v="0"/>
    <n v="0"/>
    <m/>
    <m/>
    <n v="0"/>
    <n v="0"/>
    <m/>
    <m/>
    <n v="0"/>
    <n v="0"/>
    <n v="0"/>
    <n v="0"/>
    <n v="0"/>
    <n v="0"/>
    <n v="4852"/>
    <n v="5094"/>
    <n v="0"/>
    <n v="0"/>
    <n v="4.5013046166529271"/>
    <n v="4.4604085198272481"/>
    <n v="21840.33"/>
    <n v="22721.321"/>
    <n v="0"/>
    <n v="0"/>
    <n v="0"/>
    <n v="0"/>
    <n v="2383"/>
    <n v="2391"/>
    <n v="0"/>
    <n v="0"/>
    <n v="330"/>
    <n v="393"/>
    <n v="0"/>
    <n v="0"/>
    <m/>
    <m/>
    <n v="0"/>
    <n v="0"/>
    <n v="2713"/>
    <n v="2784"/>
    <n v="0"/>
    <n v="0"/>
    <n v="3.1657500000000001"/>
    <n v="3.1070000000000002"/>
    <n v="7543.98225"/>
    <n v="7428.8370000000004"/>
    <n v="3.5303030299999998"/>
    <n v="3.573"/>
    <n v="1164.9999998999999"/>
    <n v="1404.1890000000001"/>
    <m/>
    <m/>
    <n v="0"/>
    <n v="0"/>
    <n v="3.210092978215997"/>
    <n v="3.1727823275862068"/>
    <n v="8708.9822499000002"/>
    <n v="8833.0259999999998"/>
    <m/>
    <m/>
    <n v="0"/>
    <n v="0"/>
    <m/>
    <m/>
    <n v="0"/>
    <n v="0"/>
    <m/>
    <m/>
    <n v="0"/>
    <n v="0"/>
    <n v="0"/>
    <n v="0"/>
    <n v="0"/>
    <n v="0"/>
    <n v="277"/>
    <n v="255"/>
    <n v="0"/>
    <n v="0"/>
    <n v="5.31"/>
    <n v="5.4089999999999998"/>
    <n v="1470.87"/>
    <n v="1379.2949999999998"/>
    <m/>
    <m/>
    <n v="0"/>
    <n v="0"/>
    <n v="7215"/>
    <n v="7458"/>
    <n v="0"/>
    <n v="0"/>
    <n v="29273.812250000003"/>
    <n v="29982.149000000001"/>
    <s v=""/>
    <s v=""/>
    <n v="349"/>
    <n v="417"/>
    <n v="0"/>
    <n v="0"/>
    <n v="1262.9999998999999"/>
    <n v="1524.1980000000001"/>
    <n v="0"/>
    <n v="0"/>
    <n v="7564"/>
    <n v="7875"/>
    <n v="0"/>
    <n v="0"/>
    <n v="30536.812249900002"/>
    <n v="31506.347000000002"/>
    <s v=""/>
    <s v=""/>
    <n v="1"/>
    <n v="3"/>
    <n v="0"/>
    <n v="0"/>
    <n v="12.5"/>
    <n v="48"/>
    <s v=""/>
    <s v=""/>
    <n v="32020.182249900001"/>
    <n v="32933.642"/>
    <s v=""/>
    <s v=""/>
  </r>
  <r>
    <x v="3"/>
    <s v="University of Central Florida "/>
    <m/>
    <n v="132903"/>
    <x v="1"/>
    <n v="12372"/>
    <n v="12629"/>
    <n v="243"/>
    <n v="228"/>
    <n v="12129"/>
    <n v="12401"/>
    <n v="120"/>
    <n v="120"/>
    <n v="12129"/>
    <n v="12401"/>
    <n v="0"/>
    <n v="0"/>
    <n v="2972"/>
    <n v="3302"/>
    <n v="0"/>
    <n v="0"/>
    <n v="64"/>
    <n v="77"/>
    <n v="0"/>
    <n v="0"/>
    <n v="1"/>
    <m/>
    <n v="0"/>
    <n v="0"/>
    <n v="3037"/>
    <n v="3379"/>
    <n v="0"/>
    <n v="0"/>
    <n v="4.62"/>
    <n v="4.6470000000000002"/>
    <n v="13730.64"/>
    <n v="15344.394"/>
    <n v="4.82"/>
    <n v="4.6820000000000004"/>
    <n v="308.48"/>
    <n v="360.51400000000001"/>
    <n v="14"/>
    <m/>
    <n v="14"/>
    <n v="0"/>
    <n v="4.627303259795851"/>
    <n v="4.6477975732465229"/>
    <n v="14053.119999999999"/>
    <n v="15704.908000000001"/>
    <m/>
    <m/>
    <n v="0"/>
    <n v="0"/>
    <m/>
    <m/>
    <n v="0"/>
    <n v="0"/>
    <m/>
    <m/>
    <n v="0"/>
    <n v="0"/>
    <n v="0"/>
    <n v="0"/>
    <n v="0"/>
    <n v="0"/>
    <n v="1702"/>
    <n v="1469"/>
    <n v="0"/>
    <n v="0"/>
    <n v="68"/>
    <n v="61"/>
    <n v="0"/>
    <n v="0"/>
    <n v="1"/>
    <n v="4"/>
    <n v="0"/>
    <n v="0"/>
    <n v="1771"/>
    <n v="1534"/>
    <n v="0"/>
    <n v="0"/>
    <n v="5.6"/>
    <n v="5.5529999999999999"/>
    <n v="9531.1999999999989"/>
    <n v="8157.357"/>
    <n v="6.3014000000000001"/>
    <n v="6.1559999999999997"/>
    <n v="428.49520000000001"/>
    <n v="375.51599999999996"/>
    <n v="13.08"/>
    <n v="16.125"/>
    <n v="13.08"/>
    <n v="64.5"/>
    <n v="5.6311548277809136"/>
    <n v="5.6045456323337675"/>
    <n v="9972.7751999999982"/>
    <n v="8597.3729999999996"/>
    <m/>
    <m/>
    <n v="0"/>
    <n v="0"/>
    <m/>
    <m/>
    <n v="0"/>
    <n v="0"/>
    <m/>
    <m/>
    <n v="0"/>
    <n v="0"/>
    <n v="0"/>
    <n v="0"/>
    <n v="0"/>
    <n v="0"/>
    <n v="4808"/>
    <n v="4913"/>
    <n v="0"/>
    <n v="0"/>
    <n v="4.9970663893510814"/>
    <n v="4.9465257480154694"/>
    <n v="24025.895199999999"/>
    <n v="24302.281000000003"/>
    <n v="0"/>
    <n v="0"/>
    <n v="0"/>
    <n v="0"/>
    <n v="4744"/>
    <n v="4648"/>
    <n v="0"/>
    <n v="0"/>
    <n v="2499"/>
    <n v="2774"/>
    <n v="0"/>
    <n v="0"/>
    <n v="2"/>
    <m/>
    <n v="0"/>
    <n v="0"/>
    <n v="7245"/>
    <n v="7422"/>
    <n v="0"/>
    <n v="0"/>
    <n v="3.2220699829999999"/>
    <n v="3.339"/>
    <n v="15285.499999352"/>
    <n v="15519.672"/>
    <n v="3.5356142460000002"/>
    <n v="3.5870000000000002"/>
    <n v="8835.5000007540002"/>
    <n v="9950.3379999999997"/>
    <n v="22.5"/>
    <m/>
    <n v="45"/>
    <n v="0"/>
    <n v="3.3355417529476878"/>
    <n v="3.4316909188897875"/>
    <n v="24166.000000106"/>
    <n v="25470.010000000002"/>
    <m/>
    <m/>
    <n v="0"/>
    <n v="0"/>
    <m/>
    <m/>
    <n v="0"/>
    <n v="0"/>
    <m/>
    <m/>
    <n v="0"/>
    <n v="0"/>
    <n v="0"/>
    <n v="0"/>
    <n v="0"/>
    <n v="0"/>
    <n v="76"/>
    <n v="66"/>
    <n v="0"/>
    <n v="0"/>
    <n v="6.0045000000000002"/>
    <n v="6.923"/>
    <n v="456.34199999999998"/>
    <n v="456.91800000000001"/>
    <m/>
    <m/>
    <n v="0"/>
    <n v="0"/>
    <n v="9418"/>
    <n v="9419"/>
    <n v="0"/>
    <n v="0"/>
    <n v="38547.339999352"/>
    <n v="39021.423000000003"/>
    <s v=""/>
    <s v=""/>
    <n v="2631"/>
    <n v="2912"/>
    <n v="0"/>
    <n v="0"/>
    <n v="9572.475200754001"/>
    <n v="10686.368"/>
    <n v="0"/>
    <n v="0"/>
    <n v="12049"/>
    <n v="12331"/>
    <n v="0"/>
    <n v="0"/>
    <n v="48119.815200106001"/>
    <n v="49707.791000000005"/>
    <s v=""/>
    <s v=""/>
    <n v="4"/>
    <n v="4"/>
    <n v="0"/>
    <n v="0"/>
    <n v="72.08"/>
    <n v="64.5"/>
    <s v=""/>
    <s v=""/>
    <n v="48648.237200105992"/>
    <n v="50229.209000000003"/>
    <s v=""/>
    <s v=""/>
  </r>
  <r>
    <x v="3"/>
    <s v="University of Florida"/>
    <m/>
    <n v="134130"/>
    <x v="1"/>
    <n v="8515"/>
    <n v="8604"/>
    <n v="323"/>
    <n v="388"/>
    <n v="8192"/>
    <n v="8216"/>
    <n v="120"/>
    <n v="120"/>
    <n v="8192"/>
    <n v="8216"/>
    <n v="0"/>
    <n v="0"/>
    <n v="1816"/>
    <n v="2176"/>
    <n v="0"/>
    <n v="0"/>
    <n v="19"/>
    <n v="24"/>
    <n v="0"/>
    <n v="0"/>
    <n v="1"/>
    <m/>
    <n v="0"/>
    <n v="0"/>
    <n v="1836"/>
    <n v="2200"/>
    <n v="0"/>
    <n v="0"/>
    <n v="4.2050999999999998"/>
    <n v="4.1879999999999997"/>
    <n v="7636.4615999999996"/>
    <n v="9113.0879999999997"/>
    <n v="5.9729999999999999"/>
    <n v="5.75"/>
    <n v="113.48699999999999"/>
    <n v="138"/>
    <n v="11"/>
    <m/>
    <n v="11"/>
    <n v="0"/>
    <n v="4.2270961873638342"/>
    <n v="4.2050399999999994"/>
    <n v="7760.9485999999997"/>
    <n v="9251.0879999999979"/>
    <m/>
    <m/>
    <n v="0"/>
    <n v="0"/>
    <m/>
    <m/>
    <n v="0"/>
    <n v="0"/>
    <m/>
    <m/>
    <n v="0"/>
    <n v="0"/>
    <n v="0"/>
    <n v="0"/>
    <n v="0"/>
    <n v="0"/>
    <n v="4002"/>
    <n v="3708"/>
    <n v="0"/>
    <n v="0"/>
    <n v="33"/>
    <n v="33"/>
    <n v="0"/>
    <n v="0"/>
    <m/>
    <m/>
    <n v="0"/>
    <n v="0"/>
    <n v="4035"/>
    <n v="3741"/>
    <n v="0"/>
    <n v="0"/>
    <n v="4.5"/>
    <n v="4.5220000000000002"/>
    <n v="18009"/>
    <n v="16767.576000000001"/>
    <n v="5.0909089999999999"/>
    <n v="5.03"/>
    <n v="167.99999700000001"/>
    <n v="165.99"/>
    <m/>
    <m/>
    <n v="0"/>
    <n v="0"/>
    <n v="4.5048327130111518"/>
    <n v="4.5264811547714521"/>
    <n v="18176.999996999999"/>
    <n v="16933.566000000003"/>
    <m/>
    <m/>
    <n v="0"/>
    <n v="0"/>
    <m/>
    <m/>
    <n v="0"/>
    <n v="0"/>
    <m/>
    <m/>
    <n v="0"/>
    <n v="0"/>
    <n v="0"/>
    <n v="0"/>
    <n v="0"/>
    <n v="0"/>
    <n v="5871"/>
    <n v="5941"/>
    <n v="0"/>
    <n v="0"/>
    <n v="4.4179779589507744"/>
    <n v="4.4074489143241884"/>
    <n v="25937.948596999995"/>
    <n v="26184.654000000002"/>
    <n v="0"/>
    <n v="0"/>
    <n v="0"/>
    <n v="0"/>
    <n v="1963"/>
    <n v="1923"/>
    <n v="0"/>
    <n v="0"/>
    <n v="216"/>
    <n v="224"/>
    <n v="0"/>
    <n v="0"/>
    <m/>
    <m/>
    <n v="0"/>
    <n v="0"/>
    <n v="2179"/>
    <n v="2147"/>
    <n v="0"/>
    <n v="0"/>
    <n v="2.8841059599999999"/>
    <n v="2.9489999999999998"/>
    <n v="5661.49999948"/>
    <n v="5670.9269999999997"/>
    <n v="3.5069444000000001"/>
    <n v="3.6880000000000002"/>
    <n v="757.4999904"/>
    <n v="826.11200000000008"/>
    <m/>
    <m/>
    <n v="0"/>
    <n v="0"/>
    <n v="2.9458467140339604"/>
    <n v="3.026101071262226"/>
    <n v="6418.9999898799997"/>
    <n v="6497.0389999999998"/>
    <m/>
    <m/>
    <n v="0"/>
    <n v="0"/>
    <m/>
    <m/>
    <n v="0"/>
    <n v="0"/>
    <m/>
    <m/>
    <n v="0"/>
    <n v="0"/>
    <n v="0"/>
    <n v="0"/>
    <n v="0"/>
    <n v="0"/>
    <n v="142"/>
    <n v="128"/>
    <n v="0"/>
    <n v="0"/>
    <n v="6.29"/>
    <n v="5.8369999999999997"/>
    <n v="893.18"/>
    <n v="747.13599999999997"/>
    <m/>
    <m/>
    <n v="0"/>
    <n v="0"/>
    <n v="7781"/>
    <n v="7807"/>
    <n v="0"/>
    <n v="0"/>
    <n v="31306.961599479997"/>
    <n v="31551.591"/>
    <s v=""/>
    <s v=""/>
    <n v="268"/>
    <n v="281"/>
    <n v="0"/>
    <n v="0"/>
    <n v="1038.9869874000001"/>
    <n v="1130.1020000000001"/>
    <n v="0"/>
    <n v="0"/>
    <n v="8049"/>
    <n v="8088"/>
    <n v="0"/>
    <n v="0"/>
    <n v="32345.948586879997"/>
    <n v="32681.692999999999"/>
    <s v=""/>
    <s v=""/>
    <n v="1"/>
    <n v="0"/>
    <n v="0"/>
    <n v="0"/>
    <n v="11"/>
    <s v=""/>
    <s v=""/>
    <s v=""/>
    <n v="33250.128586879997"/>
    <n v="33428.829000000005"/>
    <s v=""/>
    <s v=""/>
  </r>
  <r>
    <x v="3"/>
    <s v="University of South Florida "/>
    <m/>
    <n v="137351"/>
    <x v="1"/>
    <n v="9389"/>
    <n v="9290"/>
    <n v="238"/>
    <n v="244"/>
    <n v="9151"/>
    <n v="9046"/>
    <n v="120"/>
    <n v="120"/>
    <n v="9151"/>
    <n v="9046"/>
    <n v="0"/>
    <n v="0"/>
    <n v="2265"/>
    <n v="2290"/>
    <n v="0"/>
    <n v="0"/>
    <n v="27"/>
    <n v="22"/>
    <n v="0"/>
    <n v="0"/>
    <m/>
    <m/>
    <n v="0"/>
    <n v="0"/>
    <n v="2292"/>
    <n v="2312"/>
    <n v="0"/>
    <n v="0"/>
    <n v="4.650963"/>
    <n v="4.3280000000000003"/>
    <n v="10534.431194999999"/>
    <n v="9911.1200000000008"/>
    <n v="5.413462"/>
    <n v="5.6390000000000002"/>
    <n v="146.16347400000001"/>
    <n v="124.05800000000001"/>
    <m/>
    <m/>
    <n v="0"/>
    <n v="0"/>
    <n v="4.6599453180628272"/>
    <n v="4.3404749134948108"/>
    <n v="10680.594669"/>
    <n v="10035.178000000004"/>
    <m/>
    <m/>
    <n v="0"/>
    <n v="0"/>
    <m/>
    <m/>
    <n v="0"/>
    <n v="0"/>
    <m/>
    <m/>
    <n v="0"/>
    <n v="0"/>
    <n v="0"/>
    <n v="0"/>
    <n v="0"/>
    <n v="0"/>
    <n v="1339"/>
    <n v="1109"/>
    <n v="0"/>
    <n v="0"/>
    <n v="28"/>
    <n v="22"/>
    <n v="0"/>
    <n v="0"/>
    <n v="30"/>
    <n v="5"/>
    <n v="0"/>
    <n v="0"/>
    <n v="1397"/>
    <n v="1136"/>
    <n v="0"/>
    <n v="0"/>
    <n v="5.5806639999999996"/>
    <n v="5.5810000000000004"/>
    <n v="7472.5090959999998"/>
    <n v="6189.3290000000006"/>
    <n v="6.7222220000000004"/>
    <n v="6.4379999999999997"/>
    <n v="188.222216"/>
    <n v="141.636"/>
    <n v="12.04"/>
    <n v="13.75"/>
    <n v="361.2"/>
    <n v="68.75"/>
    <n v="5.7422557709377235"/>
    <n v="5.6335519366197193"/>
    <n v="8021.9313119999997"/>
    <n v="6399.7150000000011"/>
    <m/>
    <m/>
    <n v="0"/>
    <n v="0"/>
    <m/>
    <m/>
    <n v="0"/>
    <n v="0"/>
    <m/>
    <m/>
    <n v="0"/>
    <n v="0"/>
    <n v="0"/>
    <n v="0"/>
    <n v="0"/>
    <n v="0"/>
    <n v="3689"/>
    <n v="3448"/>
    <n v="0"/>
    <n v="0"/>
    <n v="5.0698091572241797"/>
    <n v="4.7665002900232025"/>
    <n v="18702.525980999999"/>
    <n v="16434.893000000004"/>
    <n v="0"/>
    <n v="0"/>
    <n v="0"/>
    <n v="0"/>
    <n v="3126"/>
    <n v="3603"/>
    <n v="0"/>
    <n v="0"/>
    <n v="1150"/>
    <n v="1401"/>
    <n v="0"/>
    <n v="0"/>
    <m/>
    <m/>
    <n v="0"/>
    <n v="0"/>
    <n v="4276"/>
    <n v="5004"/>
    <n v="0"/>
    <n v="0"/>
    <n v="3.0465719999999998"/>
    <n v="3.09"/>
    <n v="9523.5840719999997"/>
    <n v="11133.269999999999"/>
    <n v="3.7"/>
    <n v="3.6749999999999998"/>
    <n v="4255"/>
    <n v="5148.6750000000002"/>
    <m/>
    <m/>
    <n v="0"/>
    <n v="0"/>
    <n v="3.2223068456501403"/>
    <n v="3.2537859712230217"/>
    <n v="13778.584072"/>
    <n v="16281.945000000002"/>
    <m/>
    <m/>
    <n v="0"/>
    <n v="0"/>
    <m/>
    <m/>
    <n v="0"/>
    <n v="0"/>
    <m/>
    <m/>
    <n v="0"/>
    <n v="0"/>
    <n v="0"/>
    <n v="0"/>
    <n v="0"/>
    <n v="0"/>
    <n v="1186"/>
    <n v="594"/>
    <n v="0"/>
    <n v="0"/>
    <n v="5.42"/>
    <n v="5.3689999999999998"/>
    <n v="6428.12"/>
    <n v="3189.1859999999997"/>
    <m/>
    <m/>
    <n v="0"/>
    <n v="0"/>
    <n v="6730"/>
    <n v="7002"/>
    <n v="0"/>
    <n v="0"/>
    <n v="27530.524362999997"/>
    <n v="27233.718999999997"/>
    <s v=""/>
    <s v=""/>
    <n v="1205"/>
    <n v="1445"/>
    <n v="0"/>
    <n v="0"/>
    <n v="4589.3856900000001"/>
    <n v="5414.3690000000006"/>
    <n v="0"/>
    <n v="0"/>
    <n v="7935"/>
    <n v="8447"/>
    <n v="0"/>
    <n v="0"/>
    <n v="32119.910052999996"/>
    <n v="32648.087999999996"/>
    <s v=""/>
    <s v=""/>
    <n v="30"/>
    <n v="5"/>
    <n v="0"/>
    <n v="0"/>
    <n v="361.2"/>
    <n v="68.75"/>
    <s v=""/>
    <s v=""/>
    <n v="38909.230052999999"/>
    <n v="35906.024000000005"/>
    <s v=""/>
    <s v=""/>
  </r>
  <r>
    <x v="3"/>
    <s v="Florida Agricultural &amp; Mechanical University "/>
    <s v="Met the criteria for Four-Year 2 in 2015-16."/>
    <n v="133650"/>
    <x v="3"/>
    <n v="1560"/>
    <n v="1507"/>
    <n v="13"/>
    <n v="10"/>
    <n v="1547"/>
    <n v="1497"/>
    <n v="120"/>
    <n v="120"/>
    <n v="1547"/>
    <n v="1497"/>
    <n v="0"/>
    <n v="0"/>
    <n v="62"/>
    <n v="68"/>
    <n v="0"/>
    <n v="0"/>
    <m/>
    <m/>
    <n v="0"/>
    <n v="0"/>
    <m/>
    <m/>
    <n v="0"/>
    <n v="0"/>
    <n v="62"/>
    <n v="68"/>
    <n v="0"/>
    <n v="0"/>
    <n v="4.6290322579999996"/>
    <n v="4.7869999999999999"/>
    <n v="286.99999999599999"/>
    <n v="325.51600000000002"/>
    <m/>
    <m/>
    <n v="0"/>
    <n v="0"/>
    <m/>
    <m/>
    <n v="0"/>
    <n v="0"/>
    <n v="4.6290322579999996"/>
    <n v="4.7869999999999999"/>
    <n v="286.99999999599999"/>
    <n v="325.51600000000002"/>
    <m/>
    <m/>
    <n v="0"/>
    <n v="0"/>
    <m/>
    <m/>
    <n v="0"/>
    <n v="0"/>
    <m/>
    <m/>
    <n v="0"/>
    <n v="0"/>
    <n v="0"/>
    <n v="0"/>
    <n v="0"/>
    <n v="0"/>
    <n v="994"/>
    <n v="984"/>
    <n v="0"/>
    <n v="0"/>
    <n v="3"/>
    <n v="7"/>
    <n v="0"/>
    <n v="0"/>
    <n v="26"/>
    <n v="2"/>
    <n v="0"/>
    <n v="0"/>
    <n v="1023"/>
    <n v="993"/>
    <n v="0"/>
    <n v="0"/>
    <n v="5.8"/>
    <n v="5.7539999999999996"/>
    <n v="5765.2"/>
    <n v="5661.9359999999997"/>
    <n v="5.8330000000000002"/>
    <n v="5.2859999999999996"/>
    <n v="17.499000000000002"/>
    <n v="37.001999999999995"/>
    <n v="11.692299999999999"/>
    <n v="13.5"/>
    <n v="303.99979999999999"/>
    <n v="27"/>
    <n v="5.9498521994134892"/>
    <n v="5.7663021148036258"/>
    <n v="6086.6987999999992"/>
    <n v="5725.9380000000001"/>
    <m/>
    <m/>
    <n v="0"/>
    <n v="0"/>
    <m/>
    <m/>
    <n v="0"/>
    <n v="0"/>
    <m/>
    <m/>
    <n v="0"/>
    <n v="0"/>
    <n v="0"/>
    <n v="0"/>
    <n v="0"/>
    <n v="0"/>
    <n v="1085"/>
    <n v="1061"/>
    <n v="0"/>
    <n v="0"/>
    <n v="5.8743767741898614"/>
    <n v="5.7035381715362865"/>
    <n v="6373.6987999959993"/>
    <n v="6051.4539999999997"/>
    <n v="0"/>
    <n v="0"/>
    <n v="0"/>
    <n v="0"/>
    <n v="345"/>
    <n v="330"/>
    <n v="0"/>
    <n v="0"/>
    <n v="33"/>
    <n v="31"/>
    <n v="0"/>
    <n v="0"/>
    <m/>
    <n v="2"/>
    <n v="0"/>
    <n v="0"/>
    <n v="378"/>
    <n v="363"/>
    <n v="0"/>
    <n v="0"/>
    <n v="3.8463768119999999"/>
    <n v="3.9889999999999999"/>
    <n v="1327.0000001399999"/>
    <n v="1316.37"/>
    <n v="5.5606060609999997"/>
    <n v="4.3869999999999996"/>
    <n v="183.50000001299998"/>
    <n v="135.99699999999999"/>
    <m/>
    <n v="15"/>
    <n v="0"/>
    <n v="30"/>
    <n v="3.9960317464365072"/>
    <n v="4.08365564738292"/>
    <n v="1510.5000001529997"/>
    <n v="1482.367"/>
    <m/>
    <m/>
    <n v="0"/>
    <n v="0"/>
    <m/>
    <m/>
    <n v="0"/>
    <n v="0"/>
    <m/>
    <m/>
    <n v="0"/>
    <n v="0"/>
    <n v="0"/>
    <n v="0"/>
    <n v="0"/>
    <n v="0"/>
    <n v="84"/>
    <n v="73"/>
    <n v="0"/>
    <n v="0"/>
    <n v="6.2"/>
    <n v="6.2270000000000003"/>
    <n v="520.80000000000007"/>
    <n v="454.57100000000003"/>
    <m/>
    <m/>
    <n v="0"/>
    <n v="0"/>
    <n v="1401"/>
    <n v="1382"/>
    <n v="0"/>
    <n v="0"/>
    <n v="7379.2000001359993"/>
    <n v="7303.8219999999992"/>
    <s v=""/>
    <s v=""/>
    <n v="36"/>
    <n v="38"/>
    <n v="0"/>
    <n v="0"/>
    <n v="200.99900001299997"/>
    <n v="172.99899999999997"/>
    <n v="0"/>
    <n v="0"/>
    <n v="1437"/>
    <n v="1420"/>
    <n v="0"/>
    <n v="0"/>
    <n v="7580.1990001489994"/>
    <n v="7476.820999999999"/>
    <s v=""/>
    <s v=""/>
    <n v="26"/>
    <n v="4"/>
    <n v="0"/>
    <n v="0"/>
    <n v="303.99979999999999"/>
    <n v="57"/>
    <s v=""/>
    <s v=""/>
    <n v="8404.9988001489983"/>
    <n v="7988.3919999999998"/>
    <s v=""/>
    <s v=""/>
  </r>
  <r>
    <x v="3"/>
    <s v="University of North Florida"/>
    <m/>
    <n v="136172"/>
    <x v="3"/>
    <n v="3177"/>
    <n v="3207"/>
    <n v="19"/>
    <n v="25"/>
    <n v="3158"/>
    <n v="3182"/>
    <n v="120"/>
    <n v="120"/>
    <n v="3158"/>
    <n v="3182"/>
    <n v="0"/>
    <n v="0"/>
    <n v="620"/>
    <n v="684"/>
    <n v="0"/>
    <n v="0"/>
    <n v="36"/>
    <n v="28"/>
    <n v="0"/>
    <n v="0"/>
    <n v="2"/>
    <n v="1"/>
    <n v="0"/>
    <n v="0"/>
    <n v="658"/>
    <n v="713"/>
    <n v="0"/>
    <n v="0"/>
    <n v="4.8411290320000004"/>
    <n v="4.7640000000000002"/>
    <n v="3001.4999998400003"/>
    <n v="3258.576"/>
    <n v="6.1660000000000004"/>
    <n v="5.7140000000000004"/>
    <n v="221.976"/>
    <n v="159.99200000000002"/>
    <n v="12"/>
    <n v="13"/>
    <n v="24"/>
    <n v="13"/>
    <n v="4.9353738599392107"/>
    <n v="4.8128583450210378"/>
    <n v="3247.4759998400004"/>
    <n v="3431.5679999999998"/>
    <m/>
    <m/>
    <n v="0"/>
    <n v="0"/>
    <m/>
    <m/>
    <n v="0"/>
    <n v="0"/>
    <m/>
    <m/>
    <n v="0"/>
    <n v="0"/>
    <n v="0"/>
    <n v="0"/>
    <n v="0"/>
    <n v="0"/>
    <n v="606"/>
    <n v="512"/>
    <n v="0"/>
    <n v="0"/>
    <n v="65"/>
    <n v="42"/>
    <n v="0"/>
    <n v="0"/>
    <m/>
    <m/>
    <n v="0"/>
    <n v="0"/>
    <n v="671"/>
    <n v="554"/>
    <n v="0"/>
    <n v="0"/>
    <n v="5.8"/>
    <n v="5.8959999999999999"/>
    <n v="3514.7999999999997"/>
    <n v="3018.752"/>
    <n v="5.6383999999999999"/>
    <n v="6.2140000000000004"/>
    <n v="366.49599999999998"/>
    <n v="260.988"/>
    <m/>
    <m/>
    <n v="0"/>
    <n v="0"/>
    <n v="5.7843457526080471"/>
    <n v="5.9201083032490969"/>
    <n v="3881.2959999999994"/>
    <n v="3279.74"/>
    <m/>
    <m/>
    <n v="0"/>
    <n v="0"/>
    <m/>
    <m/>
    <n v="0"/>
    <n v="0"/>
    <m/>
    <m/>
    <n v="0"/>
    <n v="0"/>
    <n v="0"/>
    <n v="0"/>
    <n v="0"/>
    <n v="0"/>
    <n v="1329"/>
    <n v="1267"/>
    <n v="0"/>
    <n v="0"/>
    <n v="5.3640120390067718"/>
    <n v="5.2970071033938426"/>
    <n v="7128.7719998399998"/>
    <n v="6711.3079999999982"/>
    <n v="0"/>
    <n v="0"/>
    <n v="0"/>
    <n v="0"/>
    <n v="1279"/>
    <n v="1311"/>
    <n v="0"/>
    <n v="0"/>
    <n v="515"/>
    <n v="556"/>
    <n v="0"/>
    <n v="0"/>
    <m/>
    <m/>
    <n v="0"/>
    <n v="0"/>
    <n v="1794"/>
    <n v="1867"/>
    <n v="0"/>
    <n v="0"/>
    <n v="3.2130570760000001"/>
    <n v="3.24"/>
    <n v="4109.5000002040006"/>
    <n v="4247.6400000000003"/>
    <n v="3.6291262139999998"/>
    <n v="3.5950000000000002"/>
    <n v="1869.0000002099998"/>
    <n v="1998.8200000000002"/>
    <m/>
    <m/>
    <n v="0"/>
    <n v="0"/>
    <n v="3.3324972131627648"/>
    <n v="3.3457204070701665"/>
    <n v="5978.5000004140002"/>
    <n v="6246.4600000000009"/>
    <m/>
    <m/>
    <n v="0"/>
    <n v="0"/>
    <m/>
    <m/>
    <n v="0"/>
    <n v="0"/>
    <m/>
    <m/>
    <n v="0"/>
    <n v="0"/>
    <n v="0"/>
    <n v="0"/>
    <n v="0"/>
    <n v="0"/>
    <n v="35"/>
    <n v="48"/>
    <n v="0"/>
    <n v="0"/>
    <n v="10.29"/>
    <n v="8.2750000000000004"/>
    <n v="360.15"/>
    <n v="397.20000000000005"/>
    <m/>
    <m/>
    <n v="0"/>
    <n v="0"/>
    <n v="2505"/>
    <n v="2507"/>
    <n v="0"/>
    <n v="0"/>
    <n v="10625.800000044001"/>
    <n v="10524.968000000001"/>
    <s v=""/>
    <s v=""/>
    <n v="616"/>
    <n v="626"/>
    <n v="0"/>
    <n v="0"/>
    <n v="2457.4720002099998"/>
    <n v="2419.8000000000002"/>
    <n v="0"/>
    <n v="0"/>
    <n v="3121"/>
    <n v="3133"/>
    <n v="0"/>
    <n v="0"/>
    <n v="13083.272000254001"/>
    <n v="12944.768"/>
    <s v=""/>
    <s v=""/>
    <n v="2"/>
    <n v="1"/>
    <n v="0"/>
    <n v="0"/>
    <n v="24"/>
    <n v="13"/>
    <s v=""/>
    <s v=""/>
    <n v="13467.422000254001"/>
    <n v="13354.968000000001"/>
    <s v=""/>
    <s v=""/>
  </r>
  <r>
    <x v="3"/>
    <s v="University of West Florida"/>
    <m/>
    <n v="138354"/>
    <x v="3"/>
    <n v="1924"/>
    <n v="1926"/>
    <n v="20"/>
    <n v="9"/>
    <n v="1904"/>
    <n v="1917"/>
    <n v="120"/>
    <n v="120"/>
    <n v="1904"/>
    <n v="1917"/>
    <n v="0"/>
    <n v="0"/>
    <n v="282"/>
    <n v="259"/>
    <n v="0"/>
    <n v="0"/>
    <n v="10"/>
    <n v="10"/>
    <n v="0"/>
    <n v="0"/>
    <m/>
    <m/>
    <n v="0"/>
    <n v="0"/>
    <n v="292"/>
    <n v="269"/>
    <n v="0"/>
    <n v="0"/>
    <n v="4.5301418440000001"/>
    <n v="4.4690000000000003"/>
    <n v="1277.5000000079999"/>
    <n v="1157.471"/>
    <n v="5.5"/>
    <n v="5.7"/>
    <n v="55"/>
    <n v="57"/>
    <m/>
    <m/>
    <n v="0"/>
    <n v="0"/>
    <n v="4.5633561644109584"/>
    <n v="4.5147620817843865"/>
    <n v="1332.5000000079999"/>
    <n v="1214.471"/>
    <m/>
    <m/>
    <n v="0"/>
    <n v="0"/>
    <m/>
    <m/>
    <n v="0"/>
    <n v="0"/>
    <m/>
    <m/>
    <n v="0"/>
    <n v="0"/>
    <n v="0"/>
    <n v="0"/>
    <n v="0"/>
    <n v="0"/>
    <n v="387"/>
    <n v="377"/>
    <n v="0"/>
    <n v="0"/>
    <n v="26"/>
    <n v="33"/>
    <n v="0"/>
    <n v="0"/>
    <m/>
    <n v="1"/>
    <n v="0"/>
    <n v="0"/>
    <n v="413"/>
    <n v="411"/>
    <n v="0"/>
    <n v="0"/>
    <n v="5.7"/>
    <n v="5.8419999999999996"/>
    <n v="2205.9"/>
    <n v="2202.4339999999997"/>
    <n v="5.6730700000000001"/>
    <n v="5.5759999999999996"/>
    <n v="147.49982"/>
    <n v="184.00799999999998"/>
    <m/>
    <n v="16.5"/>
    <n v="0"/>
    <n v="16.5"/>
    <n v="5.6983046489104119"/>
    <n v="5.8465742092457411"/>
    <n v="2353.3998200000001"/>
    <n v="2402.9419999999996"/>
    <m/>
    <m/>
    <n v="0"/>
    <n v="0"/>
    <m/>
    <m/>
    <n v="0"/>
    <n v="0"/>
    <m/>
    <m/>
    <n v="0"/>
    <n v="0"/>
    <n v="0"/>
    <n v="0"/>
    <n v="0"/>
    <n v="0"/>
    <n v="705"/>
    <n v="680"/>
    <n v="0"/>
    <n v="0"/>
    <n v="5.2282266950468088"/>
    <n v="5.3197249999999991"/>
    <n v="3685.899820008"/>
    <n v="3617.4129999999996"/>
    <n v="0"/>
    <n v="0"/>
    <n v="0"/>
    <n v="0"/>
    <n v="870"/>
    <n v="917"/>
    <n v="0"/>
    <n v="0"/>
    <n v="312"/>
    <n v="298"/>
    <n v="0"/>
    <n v="0"/>
    <m/>
    <m/>
    <n v="0"/>
    <n v="0"/>
    <n v="1182"/>
    <n v="1215"/>
    <n v="0"/>
    <n v="0"/>
    <n v="3.75"/>
    <n v="3.5510000000000002"/>
    <n v="3262.5"/>
    <n v="3256.2670000000003"/>
    <n v="3.6025641030000002"/>
    <n v="3.9550000000000001"/>
    <n v="1124.0000001360002"/>
    <n v="1178.5899999999999"/>
    <m/>
    <m/>
    <n v="0"/>
    <n v="0"/>
    <n v="3.7110829104365486"/>
    <n v="3.6500880658436214"/>
    <n v="4386.5000001360004"/>
    <n v="4434.857"/>
    <m/>
    <m/>
    <n v="0"/>
    <n v="0"/>
    <m/>
    <m/>
    <n v="0"/>
    <n v="0"/>
    <m/>
    <m/>
    <n v="0"/>
    <n v="0"/>
    <n v="0"/>
    <n v="0"/>
    <n v="0"/>
    <n v="0"/>
    <n v="17"/>
    <n v="22"/>
    <n v="0"/>
    <n v="0"/>
    <n v="19"/>
    <n v="11.353999999999999"/>
    <n v="323"/>
    <n v="249.78799999999998"/>
    <m/>
    <m/>
    <n v="0"/>
    <n v="0"/>
    <n v="1539"/>
    <n v="1553"/>
    <n v="0"/>
    <n v="0"/>
    <n v="6745.9000000079996"/>
    <n v="6616.1720000000005"/>
    <s v=""/>
    <s v=""/>
    <n v="348"/>
    <n v="341"/>
    <n v="0"/>
    <n v="0"/>
    <n v="1326.4998201360002"/>
    <n v="1419.598"/>
    <n v="0"/>
    <n v="0"/>
    <n v="1887"/>
    <n v="1894"/>
    <n v="0"/>
    <n v="0"/>
    <n v="8072.3998201439999"/>
    <n v="8035.77"/>
    <s v=""/>
    <s v=""/>
    <n v="0"/>
    <n v="1"/>
    <n v="0"/>
    <n v="0"/>
    <s v=""/>
    <n v="16.5"/>
    <s v=""/>
    <s v=""/>
    <n v="8395.3998201440008"/>
    <n v="8302.0579999999991"/>
    <s v=""/>
    <s v=""/>
  </r>
  <r>
    <x v="3"/>
    <s v="Florida Gulf Coast University"/>
    <m/>
    <n v="433660"/>
    <x v="4"/>
    <n v="1864"/>
    <n v="2062"/>
    <n v="19"/>
    <n v="23"/>
    <n v="1845"/>
    <n v="2039"/>
    <n v="120"/>
    <n v="120"/>
    <n v="1845"/>
    <n v="2039"/>
    <n v="0"/>
    <n v="0"/>
    <n v="430"/>
    <n v="493"/>
    <n v="0"/>
    <n v="0"/>
    <n v="17"/>
    <n v="14"/>
    <n v="0"/>
    <n v="0"/>
    <m/>
    <m/>
    <n v="0"/>
    <n v="0"/>
    <n v="447"/>
    <n v="507"/>
    <n v="0"/>
    <n v="0"/>
    <n v="4.6313953489999999"/>
    <n v="4.556"/>
    <n v="1991.5000000699999"/>
    <n v="2246.1080000000002"/>
    <n v="6.1470000000000002"/>
    <n v="6.1790000000000003"/>
    <n v="104.49900000000001"/>
    <n v="86.506"/>
    <m/>
    <m/>
    <n v="0"/>
    <n v="0"/>
    <n v="4.6890357943400449"/>
    <n v="4.6008165680473372"/>
    <n v="2095.99900007"/>
    <n v="2332.614"/>
    <m/>
    <m/>
    <n v="0"/>
    <n v="0"/>
    <m/>
    <m/>
    <n v="0"/>
    <n v="0"/>
    <m/>
    <m/>
    <n v="0"/>
    <n v="0"/>
    <n v="0"/>
    <n v="0"/>
    <n v="0"/>
    <n v="0"/>
    <n v="526"/>
    <n v="616"/>
    <n v="0"/>
    <n v="0"/>
    <n v="14"/>
    <n v="5"/>
    <n v="0"/>
    <n v="0"/>
    <n v="1"/>
    <n v="1"/>
    <n v="0"/>
    <n v="0"/>
    <n v="541"/>
    <n v="622"/>
    <n v="0"/>
    <n v="0"/>
    <n v="5.2"/>
    <n v="5.2629999999999999"/>
    <n v="2735.2000000000003"/>
    <n v="3242.0079999999998"/>
    <n v="6.5714285710000002"/>
    <n v="5.2"/>
    <n v="91.999999994000007"/>
    <n v="26"/>
    <n v="13"/>
    <n v="13"/>
    <n v="13"/>
    <n v="13"/>
    <n v="5.2499075785471359"/>
    <n v="5.2749324758842437"/>
    <n v="2840.1999999940003"/>
    <n v="3281.0079999999998"/>
    <m/>
    <m/>
    <n v="0"/>
    <n v="0"/>
    <m/>
    <m/>
    <n v="0"/>
    <n v="0"/>
    <m/>
    <m/>
    <n v="0"/>
    <n v="0"/>
    <n v="0"/>
    <n v="0"/>
    <n v="0"/>
    <n v="0"/>
    <n v="988"/>
    <n v="1129"/>
    <n v="0"/>
    <n v="0"/>
    <n v="4.9961528340728742"/>
    <n v="4.9722072630646581"/>
    <n v="4936.1990000639998"/>
    <n v="5613.6219999999994"/>
    <n v="0"/>
    <n v="0"/>
    <n v="0"/>
    <n v="0"/>
    <n v="667"/>
    <n v="636"/>
    <n v="0"/>
    <n v="0"/>
    <n v="165"/>
    <n v="254"/>
    <n v="0"/>
    <n v="0"/>
    <m/>
    <m/>
    <n v="0"/>
    <n v="0"/>
    <n v="832"/>
    <n v="890"/>
    <n v="0"/>
    <n v="0"/>
    <n v="3.3515742130000001"/>
    <n v="3.5049999999999999"/>
    <n v="2235.5000000710002"/>
    <n v="2229.1799999999998"/>
    <n v="4.0393939000000003"/>
    <n v="4.0449999999999999"/>
    <n v="666.49999350000007"/>
    <n v="1027.43"/>
    <m/>
    <m/>
    <n v="0"/>
    <n v="0"/>
    <n v="3.4879807615036063"/>
    <n v="3.6591123595505612"/>
    <n v="2901.9999935710002"/>
    <n v="3256.6099999999997"/>
    <m/>
    <m/>
    <n v="0"/>
    <n v="0"/>
    <m/>
    <m/>
    <n v="0"/>
    <n v="0"/>
    <m/>
    <m/>
    <n v="0"/>
    <n v="0"/>
    <n v="0"/>
    <n v="0"/>
    <n v="0"/>
    <n v="0"/>
    <n v="25"/>
    <n v="20"/>
    <n v="0"/>
    <n v="0"/>
    <n v="4.6399999999999997"/>
    <n v="5.3440000000000003"/>
    <n v="115.99999999999999"/>
    <n v="106.88000000000001"/>
    <m/>
    <m/>
    <n v="0"/>
    <n v="0"/>
    <n v="1623"/>
    <n v="1745"/>
    <n v="0"/>
    <n v="0"/>
    <n v="6962.2000001409997"/>
    <n v="7717.2960000000003"/>
    <s v=""/>
    <s v=""/>
    <n v="196"/>
    <n v="273"/>
    <n v="0"/>
    <n v="0"/>
    <n v="862.99899349400016"/>
    <n v="1139.9360000000001"/>
    <n v="0"/>
    <n v="0"/>
    <n v="1819"/>
    <n v="2018"/>
    <n v="0"/>
    <n v="0"/>
    <n v="7825.1989936350001"/>
    <n v="8857.232"/>
    <s v=""/>
    <s v=""/>
    <n v="1"/>
    <n v="1"/>
    <n v="0"/>
    <n v="0"/>
    <n v="13"/>
    <n v="13"/>
    <s v=""/>
    <s v=""/>
    <n v="7954.1989936350001"/>
    <n v="8977.1119999999992"/>
    <s v=""/>
    <s v=""/>
  </r>
  <r>
    <x v="3"/>
    <s v="New College of Florida"/>
    <m/>
    <n v="262129"/>
    <x v="6"/>
    <n v="144"/>
    <n v="177"/>
    <m/>
    <m/>
    <n v="144"/>
    <n v="177"/>
    <m/>
    <m/>
    <n v="144"/>
    <n v="177"/>
    <n v="0"/>
    <n v="0"/>
    <n v="9"/>
    <n v="18"/>
    <n v="0"/>
    <n v="0"/>
    <m/>
    <m/>
    <n v="0"/>
    <n v="0"/>
    <m/>
    <m/>
    <n v="0"/>
    <n v="0"/>
    <n v="9"/>
    <n v="18"/>
    <n v="0"/>
    <n v="0"/>
    <n v="3.66"/>
    <n v="4.056"/>
    <n v="32.94"/>
    <n v="73.007999999999996"/>
    <m/>
    <m/>
    <n v="0"/>
    <n v="0"/>
    <m/>
    <m/>
    <n v="0"/>
    <n v="0"/>
    <n v="3.6599999999999997"/>
    <n v="4.056"/>
    <n v="32.94"/>
    <n v="73.007999999999996"/>
    <m/>
    <m/>
    <n v="0"/>
    <n v="0"/>
    <m/>
    <m/>
    <n v="0"/>
    <n v="0"/>
    <m/>
    <m/>
    <n v="0"/>
    <n v="0"/>
    <n v="0"/>
    <n v="0"/>
    <n v="0"/>
    <n v="0"/>
    <n v="111"/>
    <n v="137"/>
    <n v="0"/>
    <n v="0"/>
    <m/>
    <m/>
    <n v="0"/>
    <n v="0"/>
    <m/>
    <m/>
    <n v="0"/>
    <n v="0"/>
    <n v="111"/>
    <n v="137"/>
    <n v="0"/>
    <n v="0"/>
    <n v="4.3"/>
    <n v="4.1970000000000001"/>
    <n v="477.29999999999995"/>
    <n v="574.98900000000003"/>
    <m/>
    <m/>
    <n v="0"/>
    <n v="0"/>
    <m/>
    <m/>
    <n v="0"/>
    <n v="0"/>
    <n v="4.3"/>
    <n v="4.1970000000000001"/>
    <n v="477.29999999999995"/>
    <n v="574.98900000000003"/>
    <m/>
    <m/>
    <n v="0"/>
    <n v="0"/>
    <m/>
    <m/>
    <n v="0"/>
    <n v="0"/>
    <m/>
    <m/>
    <n v="0"/>
    <n v="0"/>
    <n v="0"/>
    <n v="0"/>
    <n v="0"/>
    <n v="0"/>
    <n v="120"/>
    <n v="155"/>
    <n v="0"/>
    <n v="0"/>
    <n v="4.2519999999999998"/>
    <n v="4.1806258064516131"/>
    <n v="510.23999999999995"/>
    <n v="647.99700000000007"/>
    <n v="0"/>
    <n v="0"/>
    <n v="0"/>
    <n v="0"/>
    <n v="24"/>
    <n v="21"/>
    <n v="0"/>
    <n v="0"/>
    <m/>
    <n v="1"/>
    <n v="0"/>
    <n v="0"/>
    <m/>
    <m/>
    <n v="0"/>
    <n v="0"/>
    <n v="24"/>
    <n v="22"/>
    <n v="0"/>
    <n v="0"/>
    <n v="3.3125"/>
    <n v="3.6190000000000002"/>
    <n v="79.5"/>
    <n v="75.999000000000009"/>
    <m/>
    <n v="18"/>
    <n v="0"/>
    <n v="18"/>
    <m/>
    <m/>
    <n v="0"/>
    <n v="0"/>
    <n v="3.3125"/>
    <n v="4.2726818181818187"/>
    <n v="79.5"/>
    <n v="93.999000000000009"/>
    <m/>
    <m/>
    <n v="0"/>
    <n v="0"/>
    <m/>
    <m/>
    <n v="0"/>
    <n v="0"/>
    <m/>
    <m/>
    <n v="0"/>
    <n v="0"/>
    <n v="0"/>
    <n v="0"/>
    <n v="0"/>
    <n v="0"/>
    <m/>
    <m/>
    <n v="0"/>
    <n v="0"/>
    <m/>
    <m/>
    <n v="0"/>
    <n v="0"/>
    <m/>
    <m/>
    <n v="0"/>
    <n v="0"/>
    <n v="144"/>
    <n v="176"/>
    <n v="0"/>
    <n v="0"/>
    <n v="589.74"/>
    <n v="723.99600000000009"/>
    <s v=""/>
    <s v=""/>
    <n v="0"/>
    <n v="1"/>
    <n v="0"/>
    <n v="0"/>
    <n v="0"/>
    <n v="18"/>
    <n v="0"/>
    <n v="0"/>
    <n v="144"/>
    <n v="177"/>
    <n v="0"/>
    <n v="0"/>
    <n v="589.74"/>
    <n v="741.99600000000009"/>
    <s v=""/>
    <s v=""/>
    <n v="0"/>
    <n v="0"/>
    <n v="0"/>
    <n v="0"/>
    <s v=""/>
    <s v=""/>
    <s v=""/>
    <s v=""/>
    <n v="589.74"/>
    <n v="741.99600000000009"/>
    <s v=""/>
    <s v=""/>
  </r>
  <r>
    <x v="3"/>
    <s v="Broward College "/>
    <m/>
    <n v="132709"/>
    <x v="10"/>
    <n v="4389"/>
    <n v="4515"/>
    <n v="38"/>
    <n v="32"/>
    <n v="4351"/>
    <n v="4483"/>
    <n v="60"/>
    <n v="60"/>
    <n v="4351"/>
    <n v="4483"/>
    <n v="4351"/>
    <n v="4483"/>
    <n v="159"/>
    <n v="165"/>
    <n v="159"/>
    <n v="165"/>
    <n v="73"/>
    <n v="61"/>
    <n v="73"/>
    <n v="61"/>
    <n v="44"/>
    <n v="140"/>
    <n v="44"/>
    <n v="140"/>
    <n v="276"/>
    <n v="366"/>
    <n v="276"/>
    <n v="366"/>
    <n v="2.5629"/>
    <n v="2.7303000000000002"/>
    <n v="407.50110000000001"/>
    <n v="450.49950000000001"/>
    <n v="2.7877000000000001"/>
    <n v="2.8197000000000001"/>
    <n v="203.50210000000001"/>
    <n v="172.0017"/>
    <n v="0.98860000000000003"/>
    <n v="0.98929999999999996"/>
    <n v="43.498400000000004"/>
    <n v="138.50199999999998"/>
    <n v="2.3713826086956522"/>
    <n v="2.0792437158469945"/>
    <n v="654.50160000000005"/>
    <n v="761.00319999999999"/>
    <n v="66.383600000000001"/>
    <n v="67.715199999999996"/>
    <n v="10554.992400000001"/>
    <n v="11173.008"/>
    <n v="63.863"/>
    <n v="60.508200000000002"/>
    <n v="4661.9989999999998"/>
    <n v="3691.0001999999999"/>
    <n v="75.204499999999996"/>
    <n v="69.257099999999994"/>
    <n v="3308.9979999999996"/>
    <n v="9695.9939999999988"/>
    <n v="67.123149999999995"/>
    <n v="67.103831147540987"/>
    <n v="18525.989399999999"/>
    <n v="24560.002200000003"/>
    <n v="1597"/>
    <n v="1579"/>
    <n v="1597"/>
    <n v="1579"/>
    <n v="1001"/>
    <n v="1161"/>
    <n v="1001"/>
    <n v="1161"/>
    <n v="0"/>
    <n v="0"/>
    <n v="0"/>
    <n v="0"/>
    <n v="2598"/>
    <n v="2740"/>
    <n v="2598"/>
    <n v="2740"/>
    <n v="4.3879000000000001"/>
    <n v="4.5212000000000003"/>
    <n v="7007.4763000000003"/>
    <n v="7138.9748000000009"/>
    <n v="5.6858000000000004"/>
    <n v="5.5711000000000004"/>
    <n v="5691.4858000000004"/>
    <n v="6468.0471000000007"/>
    <n v="0"/>
    <n v="0"/>
    <n v="0"/>
    <n v="0"/>
    <n v="4.8879761739799852"/>
    <n v="4.9660663868613142"/>
    <n v="12698.962100000001"/>
    <n v="13607.021900000002"/>
    <n v="76.4953"/>
    <n v="76.0381"/>
    <n v="122162.9941"/>
    <n v="120064.1599"/>
    <n v="76.876099999999994"/>
    <n v="75.029499999999999"/>
    <n v="76952.9761"/>
    <n v="87109.249500000005"/>
    <n v="0"/>
    <n v="0"/>
    <n v="0"/>
    <n v="0"/>
    <n v="76.64202086220169"/>
    <n v="75.61073335766423"/>
    <n v="199115.97019999998"/>
    <n v="207173.4094"/>
    <n v="2874"/>
    <n v="3106"/>
    <n v="2874"/>
    <n v="3106"/>
    <n v="4.6462991301322196"/>
    <n v="4.6258934642627176"/>
    <n v="13353.463699999998"/>
    <n v="14368.025100000001"/>
    <n v="75.727891301322188"/>
    <n v="74.608310238248549"/>
    <n v="217641.95959999997"/>
    <n v="231733.41159999999"/>
    <n v="348"/>
    <n v="326"/>
    <n v="348"/>
    <n v="326"/>
    <n v="609"/>
    <n v="564"/>
    <n v="609"/>
    <n v="564"/>
    <n v="0"/>
    <n v="0"/>
    <n v="0"/>
    <n v="0"/>
    <n v="957"/>
    <n v="890"/>
    <n v="957"/>
    <n v="890"/>
    <n v="3.1177999999999999"/>
    <n v="3.3037000000000001"/>
    <n v="1084.9944"/>
    <n v="1077.0062"/>
    <n v="4.3472999999999997"/>
    <n v="4.2313999999999998"/>
    <n v="2647.5056999999997"/>
    <n v="2386.5095999999999"/>
    <n v="0"/>
    <n v="0"/>
    <n v="0"/>
    <n v="0"/>
    <n v="3.9002090909090907"/>
    <n v="3.8915907865168542"/>
    <n v="3732.5000999999997"/>
    <n v="3463.5158000000001"/>
    <n v="54.592500000000001"/>
    <n v="52.536799999999999"/>
    <n v="18998.189999999999"/>
    <n v="17126.996800000001"/>
    <n v="50.277799999999999"/>
    <n v="48.406700000000001"/>
    <n v="30619.180199999999"/>
    <n v="27301.378799999999"/>
    <n v="0"/>
    <n v="0"/>
    <n v="0"/>
    <n v="0"/>
    <n v="51.846781818181817"/>
    <n v="49.919523146067412"/>
    <n v="49617.370199999998"/>
    <n v="44428.375599999999"/>
    <n v="520"/>
    <n v="487"/>
    <n v="520"/>
    <n v="487"/>
    <n v="3.85"/>
    <n v="3.8275000000000001"/>
    <n v="2002"/>
    <n v="1863.9925000000001"/>
    <n v="63.909599999999998"/>
    <n v="64.647400000000005"/>
    <n v="33232.991999999998"/>
    <n v="31483.283800000001"/>
    <n v="2104"/>
    <n v="2070"/>
    <n v="2104"/>
    <n v="2070"/>
    <n v="8499.9718000000012"/>
    <n v="8666.4805000000015"/>
    <n v="151716.1765"/>
    <n v="148364.16469999999"/>
    <n v="1683"/>
    <n v="1786"/>
    <n v="1683"/>
    <n v="1786"/>
    <n v="8542.4935999999998"/>
    <n v="9026.5583999999999"/>
    <n v="112234.1553"/>
    <n v="118101.62849999999"/>
    <n v="3787"/>
    <n v="3856"/>
    <n v="3787"/>
    <n v="3856"/>
    <n v="17042.465400000001"/>
    <n v="17693.0389"/>
    <n v="263950.33179999999"/>
    <n v="266465.79319999996"/>
    <n v="44"/>
    <n v="140"/>
    <n v="44"/>
    <n v="140"/>
    <n v="43.498400000000004"/>
    <n v="138.50199999999998"/>
    <n v="3308.9979999999996"/>
    <n v="9695.9939999999988"/>
    <n v="19087.963799999998"/>
    <n v="19695.5334"/>
    <n v="300492.32179999992"/>
    <n v="307645.071"/>
  </r>
  <r>
    <x v="3"/>
    <s v="Chipola College "/>
    <m/>
    <n v="133021"/>
    <x v="10"/>
    <n v="266"/>
    <n v="219"/>
    <n v="3"/>
    <n v="4"/>
    <n v="263"/>
    <n v="215"/>
    <n v="60"/>
    <n v="60"/>
    <n v="263"/>
    <n v="215"/>
    <n v="263"/>
    <n v="215"/>
    <n v="82"/>
    <n v="82"/>
    <n v="82"/>
    <n v="82"/>
    <n v="15"/>
    <n v="9"/>
    <n v="15"/>
    <n v="9"/>
    <n v="1"/>
    <n v="4"/>
    <n v="1"/>
    <n v="4"/>
    <n v="98"/>
    <n v="95"/>
    <n v="98"/>
    <n v="95"/>
    <n v="2.5305"/>
    <n v="2.7073"/>
    <n v="207.501"/>
    <n v="221.99860000000001"/>
    <n v="2.1667000000000001"/>
    <n v="2"/>
    <n v="32.500500000000002"/>
    <n v="18"/>
    <n v="0.5"/>
    <n v="0.875"/>
    <n v="0.5"/>
    <n v="3.5"/>
    <n v="2.4540969387755105"/>
    <n v="2.563143157894737"/>
    <n v="240.50150000000002"/>
    <n v="243.49860000000001"/>
    <n v="72.0732"/>
    <n v="73.085400000000007"/>
    <n v="5910.0024000000003"/>
    <n v="5993.0028000000002"/>
    <n v="57"/>
    <n v="77.222200000000001"/>
    <n v="855"/>
    <n v="694.99980000000005"/>
    <n v="62"/>
    <n v="65.75"/>
    <n v="62"/>
    <n v="263"/>
    <n v="69.663289795918374"/>
    <n v="73.168448421052631"/>
    <n v="6827.0024000000003"/>
    <n v="6951.0025999999998"/>
    <n v="88"/>
    <n v="59"/>
    <n v="88"/>
    <n v="59"/>
    <n v="11"/>
    <n v="11"/>
    <n v="11"/>
    <n v="11"/>
    <n v="0"/>
    <n v="0"/>
    <n v="0"/>
    <n v="0"/>
    <n v="99"/>
    <n v="70"/>
    <n v="99"/>
    <n v="70"/>
    <n v="4.2670000000000003"/>
    <n v="4.5339"/>
    <n v="375.49600000000004"/>
    <n v="267.50009999999997"/>
    <n v="6.1364000000000001"/>
    <n v="5.8635999999999999"/>
    <n v="67.500399999999999"/>
    <n v="64.499600000000001"/>
    <n v="0"/>
    <n v="0"/>
    <n v="0"/>
    <n v="0"/>
    <n v="4.4747111111111115"/>
    <n v="4.7428528571428563"/>
    <n v="442.99640000000005"/>
    <n v="331.99969999999996"/>
    <n v="74.375"/>
    <n v="75.491500000000002"/>
    <n v="6545"/>
    <n v="4453.9984999999997"/>
    <n v="71.454499999999996"/>
    <n v="70"/>
    <n v="785.9994999999999"/>
    <n v="770"/>
    <n v="0"/>
    <n v="0"/>
    <n v="0"/>
    <n v="0"/>
    <n v="74.0505"/>
    <n v="74.62854999999999"/>
    <n v="7330.9994999999999"/>
    <n v="5223.9984999999997"/>
    <n v="197"/>
    <n v="165"/>
    <n v="197"/>
    <n v="165"/>
    <n v="3.4695324873096451"/>
    <n v="3.4878684848484847"/>
    <n v="683.49790000000007"/>
    <n v="575.49829999999997"/>
    <n v="71.868029949238576"/>
    <n v="73.787885454545446"/>
    <n v="14158.001899999999"/>
    <n v="12175.001099999998"/>
    <n v="29"/>
    <n v="26"/>
    <n v="29"/>
    <n v="26"/>
    <n v="18"/>
    <n v="12"/>
    <n v="18"/>
    <n v="12"/>
    <n v="0"/>
    <n v="0"/>
    <n v="0"/>
    <n v="0"/>
    <n v="47"/>
    <n v="38"/>
    <n v="47"/>
    <n v="38"/>
    <n v="2.5"/>
    <n v="2.5962000000000001"/>
    <n v="72.5"/>
    <n v="67.501199999999997"/>
    <n v="4.4443999999999999"/>
    <n v="3.4582999999999999"/>
    <n v="79.999200000000002"/>
    <n v="41.499600000000001"/>
    <n v="0"/>
    <n v="0"/>
    <n v="0"/>
    <n v="0"/>
    <n v="3.2446638297872341"/>
    <n v="2.8684421052631577"/>
    <n v="152.4992"/>
    <n v="109.0008"/>
    <n v="50.2759"/>
    <n v="49.384599999999999"/>
    <n v="1458.0011"/>
    <n v="1283.9995999999999"/>
    <n v="52.222200000000001"/>
    <n v="39.75"/>
    <n v="939.99959999999999"/>
    <n v="477"/>
    <n v="0"/>
    <n v="0"/>
    <n v="0"/>
    <n v="0"/>
    <n v="51.021291489361701"/>
    <n v="46.3420947368421"/>
    <n v="2398.0007000000001"/>
    <n v="1760.9995999999999"/>
    <n v="19"/>
    <n v="12"/>
    <n v="19"/>
    <n v="12"/>
    <n v="6.6315999999999997"/>
    <n v="4.125"/>
    <n v="126.0004"/>
    <n v="49.5"/>
    <n v="80.526300000000006"/>
    <n v="60.333300000000001"/>
    <n v="1529.9997000000001"/>
    <n v="723.99959999999999"/>
    <n v="199"/>
    <n v="167"/>
    <n v="199"/>
    <n v="167"/>
    <n v="655.49700000000007"/>
    <n v="556.99990000000003"/>
    <n v="13913.003500000001"/>
    <n v="11731.000899999999"/>
    <n v="44"/>
    <n v="32"/>
    <n v="44"/>
    <n v="32"/>
    <n v="180.0001"/>
    <n v="123.9992"/>
    <n v="2580.9991"/>
    <n v="1941.9998000000001"/>
    <n v="243"/>
    <n v="199"/>
    <n v="243"/>
    <n v="199"/>
    <n v="835.49710000000005"/>
    <n v="680.9991"/>
    <n v="16494.0026"/>
    <n v="13673.000699999999"/>
    <n v="1"/>
    <n v="4"/>
    <n v="1"/>
    <n v="4"/>
    <n v="0.5"/>
    <n v="3.5"/>
    <n v="62"/>
    <n v="263"/>
    <n v="961.99750000000006"/>
    <n v="733.9991"/>
    <n v="18086.0023"/>
    <n v="14660.000299999996"/>
  </r>
  <r>
    <x v="3"/>
    <s v="Daytona State College "/>
    <m/>
    <n v="133386"/>
    <x v="10"/>
    <n v="1534"/>
    <n v="1523"/>
    <n v="16"/>
    <n v="22"/>
    <n v="1518"/>
    <n v="1501"/>
    <n v="60"/>
    <n v="60"/>
    <n v="1518"/>
    <n v="1501"/>
    <n v="1518"/>
    <n v="1501"/>
    <n v="188"/>
    <n v="193"/>
    <n v="188"/>
    <n v="193"/>
    <n v="103"/>
    <n v="101"/>
    <n v="103"/>
    <n v="101"/>
    <n v="108"/>
    <n v="53"/>
    <n v="108"/>
    <n v="53"/>
    <n v="399"/>
    <n v="347"/>
    <n v="399"/>
    <n v="347"/>
    <n v="2.6621999999999999"/>
    <n v="2.7927"/>
    <n v="500.49359999999996"/>
    <n v="538.99109999999996"/>
    <n v="2.6358999999999999"/>
    <n v="2.8662999999999998"/>
    <n v="271.49770000000001"/>
    <n v="289.49629999999996"/>
    <n v="0.56020000000000003"/>
    <n v="0.59430000000000005"/>
    <n v="60.501600000000003"/>
    <n v="31.497900000000001"/>
    <n v="2.0864483709273181"/>
    <n v="2.4783438040345818"/>
    <n v="832.49289999999985"/>
    <n v="859.98529999999982"/>
    <n v="70.263800000000003"/>
    <n v="70.864800000000002"/>
    <n v="13209.5944"/>
    <n v="13676.9064"/>
    <n v="67.873800000000003"/>
    <n v="69.188100000000006"/>
    <n v="6991.0014000000001"/>
    <n v="6987.9981000000007"/>
    <n v="61.324100000000001"/>
    <n v="63.056600000000003"/>
    <n v="6623.0028000000002"/>
    <n v="3341.9998000000001"/>
    <n v="67.227064160401"/>
    <n v="69.184162247838628"/>
    <n v="26823.598599999998"/>
    <n v="24006.904300000006"/>
    <n v="424"/>
    <n v="431"/>
    <n v="424"/>
    <n v="431"/>
    <n v="190"/>
    <n v="158"/>
    <n v="190"/>
    <n v="158"/>
    <n v="1"/>
    <n v="1"/>
    <n v="1"/>
    <n v="1"/>
    <n v="615"/>
    <n v="590"/>
    <n v="615"/>
    <n v="590"/>
    <n v="4.3066000000000004"/>
    <n v="4.0452000000000004"/>
    <n v="1825.9984000000002"/>
    <n v="1743.4812000000002"/>
    <n v="5.8947000000000003"/>
    <n v="5.7626999999999997"/>
    <n v="1119.9929999999999"/>
    <n v="910.50659999999993"/>
    <n v="8.5"/>
    <n v="9.5"/>
    <n v="8.5"/>
    <n v="9.5"/>
    <n v="4.804051056910569"/>
    <n v="4.5143861016949147"/>
    <n v="2954.4913999999999"/>
    <n v="2663.4877999999999"/>
    <n v="76.031800000000004"/>
    <n v="74.1768"/>
    <n v="32237.483200000002"/>
    <n v="31970.200799999999"/>
    <n v="74.4358"/>
    <n v="77.427199999999999"/>
    <n v="14142.802"/>
    <n v="12233.497600000001"/>
    <n v="79"/>
    <n v="79"/>
    <n v="79"/>
    <n v="79"/>
    <n v="75.543553170731698"/>
    <n v="75.055421016949154"/>
    <n v="46459.285199999991"/>
    <n v="44282.698400000001"/>
    <n v="1014"/>
    <n v="937"/>
    <n v="1014"/>
    <n v="937"/>
    <n v="3.7346985207100589"/>
    <n v="3.7603768409818565"/>
    <n v="3786.9842999999996"/>
    <n v="3523.4730999999997"/>
    <n v="72.271088560157779"/>
    <n v="72.881112806830316"/>
    <n v="73282.883799999981"/>
    <n v="68289.602700000003"/>
    <n v="202"/>
    <n v="216"/>
    <n v="202"/>
    <n v="216"/>
    <n v="164"/>
    <n v="187"/>
    <n v="164"/>
    <n v="187"/>
    <n v="0"/>
    <n v="0"/>
    <n v="0"/>
    <n v="0"/>
    <n v="366"/>
    <n v="403"/>
    <n v="366"/>
    <n v="403"/>
    <n v="2.9083999999999999"/>
    <n v="2.7199"/>
    <n v="587.49680000000001"/>
    <n v="587.49839999999995"/>
    <n v="3.8597999999999999"/>
    <n v="3.8769999999999998"/>
    <n v="633.00720000000001"/>
    <n v="724.99899999999991"/>
    <n v="0"/>
    <n v="0"/>
    <n v="0"/>
    <n v="0"/>
    <n v="3.334710382513661"/>
    <n v="3.2568173697270466"/>
    <n v="1220.5039999999999"/>
    <n v="1312.4973999999997"/>
    <n v="53.8322"/>
    <n v="49.226900000000001"/>
    <n v="10874.1044"/>
    <n v="10633.010399999999"/>
    <n v="48.561599999999999"/>
    <n v="50.475900000000003"/>
    <n v="7964.1023999999998"/>
    <n v="9438.9933000000001"/>
    <n v="0"/>
    <n v="0"/>
    <n v="0"/>
    <n v="0"/>
    <n v="51.470510382513659"/>
    <n v="49.806460794044668"/>
    <n v="18838.2068"/>
    <n v="20072.003700000001"/>
    <n v="138"/>
    <n v="161"/>
    <n v="138"/>
    <n v="161"/>
    <n v="5.2390999999999996"/>
    <n v="4.9161000000000001"/>
    <n v="722.99579999999992"/>
    <n v="791.49210000000005"/>
    <n v="67.615200000000002"/>
    <n v="68.013000000000005"/>
    <n v="9330.8976000000002"/>
    <n v="10950.093000000001"/>
    <n v="814"/>
    <n v="840"/>
    <n v="814"/>
    <n v="840"/>
    <n v="2913.9888000000001"/>
    <n v="2869.9707000000003"/>
    <n v="56321.182000000001"/>
    <n v="56280.117599999998"/>
    <n v="457"/>
    <n v="446"/>
    <n v="457"/>
    <n v="446"/>
    <n v="2024.4978999999998"/>
    <n v="1925.0018999999998"/>
    <n v="29097.9058"/>
    <n v="28660.489000000001"/>
    <n v="1271"/>
    <n v="1286"/>
    <n v="1271"/>
    <n v="1286"/>
    <n v="4938.4866999999995"/>
    <n v="4794.9726000000001"/>
    <n v="85419.087800000008"/>
    <n v="84940.606599999999"/>
    <n v="109"/>
    <n v="54"/>
    <n v="109"/>
    <n v="54"/>
    <n v="69.001599999999996"/>
    <n v="40.997900000000001"/>
    <n v="6702.0028000000002"/>
    <n v="3420.9998000000001"/>
    <n v="5730.4840999999988"/>
    <n v="5627.4625999999998"/>
    <n v="101451.98819999998"/>
    <n v="99311.699400000012"/>
  </r>
  <r>
    <x v="3"/>
    <s v="Florida SouthWestern State College"/>
    <m/>
    <n v="133508"/>
    <x v="10"/>
    <n v="1614"/>
    <n v="1422"/>
    <n v="55"/>
    <n v="43"/>
    <n v="1559"/>
    <n v="1379"/>
    <n v="60"/>
    <n v="60"/>
    <n v="1559"/>
    <n v="1379"/>
    <n v="1559"/>
    <n v="1379"/>
    <n v="157"/>
    <n v="130"/>
    <n v="157"/>
    <n v="130"/>
    <n v="48"/>
    <n v="64"/>
    <n v="48"/>
    <n v="64"/>
    <n v="13"/>
    <n v="109"/>
    <n v="13"/>
    <n v="109"/>
    <n v="218"/>
    <n v="303"/>
    <n v="218"/>
    <n v="303"/>
    <n v="3.1560999999999999"/>
    <n v="2.9691999999999998"/>
    <n v="495.5077"/>
    <n v="385.99599999999998"/>
    <n v="3.4687999999999999"/>
    <n v="2.9765999999999999"/>
    <n v="166.50239999999999"/>
    <n v="190.50239999999999"/>
    <n v="0.61539999999999995"/>
    <n v="0.51829999999999998"/>
    <n v="8.0001999999999995"/>
    <n v="56.494699999999995"/>
    <n v="3.0734417431192655"/>
    <n v="2.0890861386138613"/>
    <n v="670.01029999999992"/>
    <n v="632.99309999999991"/>
    <n v="72.458600000000004"/>
    <n v="69.9846"/>
    <n v="11376.0002"/>
    <n v="9097.9979999999996"/>
    <n v="67.1875"/>
    <n v="66.031300000000002"/>
    <n v="3225"/>
    <n v="4226.0032000000001"/>
    <n v="63.384599999999999"/>
    <n v="62.972499999999997"/>
    <n v="823.99979999999994"/>
    <n v="6864.0024999999996"/>
    <n v="70.756880733944953"/>
    <n v="66.62707491749174"/>
    <n v="15425"/>
    <n v="20188.003699999997"/>
    <n v="556"/>
    <n v="465"/>
    <n v="556"/>
    <n v="465"/>
    <n v="311"/>
    <n v="245"/>
    <n v="311"/>
    <n v="245"/>
    <n v="0"/>
    <n v="0"/>
    <n v="0"/>
    <n v="0"/>
    <n v="867"/>
    <n v="710"/>
    <n v="867"/>
    <n v="710"/>
    <n v="4.3857999999999997"/>
    <n v="4.3042999999999996"/>
    <n v="2438.5047999999997"/>
    <n v="2001.4994999999999"/>
    <n v="5.1140999999999996"/>
    <n v="5.2735000000000003"/>
    <n v="1590.4850999999999"/>
    <n v="1292.0075000000002"/>
    <n v="0"/>
    <n v="0"/>
    <n v="0"/>
    <n v="0"/>
    <n v="4.6470471741637827"/>
    <n v="4.6387422535211265"/>
    <n v="4028.9898999999996"/>
    <n v="3293.5069999999996"/>
    <n v="75.1601"/>
    <n v="75.152699999999996"/>
    <n v="41789.015599999999"/>
    <n v="34946.005499999999"/>
    <n v="72.852099999999993"/>
    <n v="73.126499999999993"/>
    <n v="22657.003099999998"/>
    <n v="17915.992499999997"/>
    <n v="0"/>
    <n v="0"/>
    <n v="0"/>
    <n v="0"/>
    <n v="74.332201499423306"/>
    <n v="74.453518309859149"/>
    <n v="64446.018700000008"/>
    <n v="52861.997999999992"/>
    <n v="1085"/>
    <n v="1013"/>
    <n v="1085"/>
    <n v="1013"/>
    <n v="4.330875760368663"/>
    <n v="3.8761106614017762"/>
    <n v="4699.0001999999995"/>
    <n v="3926.5000999999993"/>
    <n v="73.613842119815686"/>
    <n v="72.112538696939779"/>
    <n v="79871.018700000015"/>
    <n v="73050.001699999993"/>
    <n v="165"/>
    <n v="127"/>
    <n v="165"/>
    <n v="127"/>
    <n v="208"/>
    <n v="165"/>
    <n v="208"/>
    <n v="165"/>
    <n v="0"/>
    <n v="0"/>
    <n v="0"/>
    <n v="0"/>
    <n v="373"/>
    <n v="292"/>
    <n v="373"/>
    <n v="292"/>
    <n v="3.3241999999999998"/>
    <n v="3.0905999999999998"/>
    <n v="548.49299999999994"/>
    <n v="392.50619999999998"/>
    <n v="4.5119999999999996"/>
    <n v="4.1909000000000001"/>
    <n v="938.49599999999987"/>
    <n v="691.49850000000004"/>
    <n v="0"/>
    <n v="0"/>
    <n v="0"/>
    <n v="0"/>
    <n v="3.9865656836461119"/>
    <n v="3.7123448630136986"/>
    <n v="1486.9889999999998"/>
    <n v="1084.0047"/>
    <n v="52.466700000000003"/>
    <n v="52.417299999999997"/>
    <n v="8657.0055000000011"/>
    <n v="6656.9970999999996"/>
    <n v="50.993299999999998"/>
    <n v="51.260599999999997"/>
    <n v="10606.606399999999"/>
    <n v="8457.9989999999998"/>
    <n v="0"/>
    <n v="0"/>
    <n v="0"/>
    <n v="0"/>
    <n v="51.645072117962464"/>
    <n v="51.763685273972605"/>
    <n v="19263.6119"/>
    <n v="15114.9961"/>
    <n v="101"/>
    <n v="74"/>
    <n v="101"/>
    <n v="74"/>
    <n v="5.4901"/>
    <n v="5.6418999999999997"/>
    <n v="554.50009999999997"/>
    <n v="417.50059999999996"/>
    <n v="67.410899999999998"/>
    <n v="70.312200000000004"/>
    <n v="6808.5009"/>
    <n v="5203.1028000000006"/>
    <n v="878"/>
    <n v="722"/>
    <n v="878"/>
    <n v="722"/>
    <n v="3482.5054999999998"/>
    <n v="2780.0016999999998"/>
    <n v="61822.0213"/>
    <n v="50701.000599999999"/>
    <n v="567"/>
    <n v="474"/>
    <n v="567"/>
    <n v="474"/>
    <n v="2695.4834999999998"/>
    <n v="2174.0084000000002"/>
    <n v="36488.609499999999"/>
    <n v="30599.994699999996"/>
    <n v="1445"/>
    <n v="1196"/>
    <n v="1445"/>
    <n v="1196"/>
    <n v="6177.9889999999996"/>
    <n v="4954.0100999999995"/>
    <n v="98310.630799999999"/>
    <n v="81300.995299999995"/>
    <n v="13"/>
    <n v="109"/>
    <n v="13"/>
    <n v="109"/>
    <n v="8.0001999999999995"/>
    <n v="56.494699999999995"/>
    <n v="823.99979999999994"/>
    <n v="6864.0024999999996"/>
    <n v="6740.4892999999993"/>
    <n v="5428.0053999999991"/>
    <n v="105943.13150000002"/>
    <n v="93368.100600000005"/>
  </r>
  <r>
    <x v="3"/>
    <s v="Florida State College at Jacksonville"/>
    <m/>
    <n v="133702"/>
    <x v="10"/>
    <n v="3296"/>
    <n v="3225"/>
    <n v="36"/>
    <n v="33"/>
    <n v="3260"/>
    <n v="3192"/>
    <n v="60"/>
    <n v="60"/>
    <n v="3260"/>
    <n v="3192"/>
    <n v="3260"/>
    <n v="3192"/>
    <n v="209"/>
    <n v="258"/>
    <n v="209"/>
    <n v="258"/>
    <n v="159"/>
    <n v="164"/>
    <n v="159"/>
    <n v="164"/>
    <n v="126"/>
    <n v="91"/>
    <n v="126"/>
    <n v="91"/>
    <n v="494"/>
    <n v="513"/>
    <n v="494"/>
    <n v="513"/>
    <n v="2.7799"/>
    <n v="2.8469000000000002"/>
    <n v="580.9991"/>
    <n v="734.50020000000006"/>
    <n v="3.5"/>
    <n v="3.4207000000000001"/>
    <n v="556.5"/>
    <n v="560.99480000000005"/>
    <n v="0.88890000000000002"/>
    <n v="1"/>
    <n v="112.0014"/>
    <n v="91"/>
    <n v="2.5293532388663968"/>
    <n v="2.7027192982456141"/>
    <n v="1249.5005000000001"/>
    <n v="1386.4950000000001"/>
    <n v="69.224900000000005"/>
    <n v="67.806200000000004"/>
    <n v="14468.004100000002"/>
    <n v="17493.999600000003"/>
    <n v="67.805000000000007"/>
    <n v="67.859800000000007"/>
    <n v="10780.995000000001"/>
    <n v="11129.007200000002"/>
    <n v="64.436499999999995"/>
    <n v="64.604399999999998"/>
    <n v="8118.9989999999998"/>
    <n v="5879.0003999999999"/>
    <n v="67.546554858299586"/>
    <n v="67.2553746588694"/>
    <n v="33367.998099999997"/>
    <n v="34502.0072"/>
    <n v="695"/>
    <n v="663"/>
    <n v="695"/>
    <n v="663"/>
    <n v="821"/>
    <n v="768"/>
    <n v="821"/>
    <n v="768"/>
    <n v="0"/>
    <n v="0"/>
    <n v="0"/>
    <n v="0"/>
    <n v="1516"/>
    <n v="1431"/>
    <n v="1516"/>
    <n v="1431"/>
    <n v="4.5179999999999998"/>
    <n v="4.2881"/>
    <n v="3140.0099999999998"/>
    <n v="2843.0102999999999"/>
    <n v="5.6570999999999998"/>
    <n v="5.7858000000000001"/>
    <n v="4644.4790999999996"/>
    <n v="4443.4943999999996"/>
    <n v="0"/>
    <n v="0"/>
    <n v="0"/>
    <n v="0"/>
    <n v="5.1348872691292868"/>
    <n v="5.0918970649895172"/>
    <n v="7784.4890999999989"/>
    <n v="7286.5046999999995"/>
    <n v="75.125200000000007"/>
    <n v="71.152299999999997"/>
    <n v="52212.014000000003"/>
    <n v="47173.974900000001"/>
    <n v="72.851399999999998"/>
    <n v="72.644499999999994"/>
    <n v="59810.999400000001"/>
    <n v="55790.975999999995"/>
    <n v="0"/>
    <n v="0"/>
    <n v="0"/>
    <n v="0"/>
    <n v="73.893808311345637"/>
    <n v="71.95314528301887"/>
    <n v="112023.01339999998"/>
    <n v="102964.9509"/>
    <n v="2010"/>
    <n v="1944"/>
    <n v="2010"/>
    <n v="1944"/>
    <n v="4.4945221890547256"/>
    <n v="4.4614195987654321"/>
    <n v="9033.989599999999"/>
    <n v="8672.9997000000003"/>
    <n v="72.333836567164155"/>
    <n v="70.713455812757189"/>
    <n v="145391.01149999996"/>
    <n v="137466.95809999999"/>
    <n v="375"/>
    <n v="397"/>
    <n v="375"/>
    <n v="397"/>
    <n v="569"/>
    <n v="569"/>
    <n v="569"/>
    <n v="569"/>
    <n v="0"/>
    <n v="0"/>
    <n v="0"/>
    <n v="0"/>
    <n v="944"/>
    <n v="966"/>
    <n v="944"/>
    <n v="966"/>
    <n v="2.7267000000000001"/>
    <n v="2.8035000000000001"/>
    <n v="1022.5125"/>
    <n v="1112.9895000000001"/>
    <n v="4.0438999999999998"/>
    <n v="3.7978999999999998"/>
    <n v="2300.9791"/>
    <n v="2161.0050999999999"/>
    <n v="0"/>
    <n v="0"/>
    <n v="0"/>
    <n v="0"/>
    <n v="3.5206478813559325"/>
    <n v="3.389228364389234"/>
    <n v="3323.4916000000003"/>
    <n v="3273.9946"/>
    <n v="50.802700000000002"/>
    <n v="49.856699999999996"/>
    <n v="19051.012500000001"/>
    <n v="19793.109899999999"/>
    <n v="49.005299999999998"/>
    <n v="44.664499999999997"/>
    <n v="27884.0157"/>
    <n v="25414.100499999997"/>
    <n v="0"/>
    <n v="0"/>
    <n v="0"/>
    <n v="0"/>
    <n v="49.719309533898304"/>
    <n v="46.798354451345752"/>
    <n v="46935.028200000001"/>
    <n v="45207.210399999996"/>
    <n v="306"/>
    <n v="282"/>
    <n v="306"/>
    <n v="282"/>
    <n v="5.1502999999999997"/>
    <n v="4.9520999999999997"/>
    <n v="1575.9917999999998"/>
    <n v="1396.4921999999999"/>
    <n v="70.578400000000002"/>
    <n v="70.503500000000003"/>
    <n v="21596.990400000002"/>
    <n v="19881.987000000001"/>
    <n v="1279"/>
    <n v="1318"/>
    <n v="1279"/>
    <n v="1318"/>
    <n v="4743.5216"/>
    <n v="4690.5"/>
    <n v="85731.030599999998"/>
    <n v="84461.084400000007"/>
    <n v="1549"/>
    <n v="1501"/>
    <n v="1549"/>
    <n v="1501"/>
    <n v="7501.9581999999991"/>
    <n v="7165.4943000000003"/>
    <n v="98476.0101"/>
    <n v="92334.083700000003"/>
    <n v="2828"/>
    <n v="2819"/>
    <n v="2828"/>
    <n v="2819"/>
    <n v="12245.479799999999"/>
    <n v="11855.9943"/>
    <n v="184207.04070000001"/>
    <n v="176795.16810000001"/>
    <n v="126"/>
    <n v="91"/>
    <n v="126"/>
    <n v="91"/>
    <n v="112.0014"/>
    <n v="91"/>
    <n v="8118.9989999999998"/>
    <n v="5879.0003999999999"/>
    <n v="13933.472999999998"/>
    <n v="13343.486500000001"/>
    <n v="213923.03009999997"/>
    <n v="202556.15549999996"/>
  </r>
  <r>
    <x v="3"/>
    <s v="Gulf Coast State College "/>
    <m/>
    <n v="134343"/>
    <x v="10"/>
    <n v="598"/>
    <n v="565"/>
    <n v="11"/>
    <n v="11"/>
    <n v="587"/>
    <n v="554"/>
    <n v="60"/>
    <n v="60"/>
    <n v="587"/>
    <n v="554"/>
    <n v="587"/>
    <n v="554"/>
    <n v="212"/>
    <n v="195"/>
    <n v="212"/>
    <n v="195"/>
    <n v="39"/>
    <n v="53"/>
    <n v="39"/>
    <n v="53"/>
    <n v="6"/>
    <n v="11"/>
    <n v="6"/>
    <n v="11"/>
    <n v="257"/>
    <n v="259"/>
    <n v="257"/>
    <n v="259"/>
    <n v="3.9763999999999999"/>
    <n v="3.2896999999999998"/>
    <n v="842.99680000000001"/>
    <n v="641.49149999999997"/>
    <n v="5.2564000000000002"/>
    <n v="4.8113000000000001"/>
    <n v="204.99960000000002"/>
    <n v="254.99890000000002"/>
    <n v="0.58330000000000004"/>
    <n v="0.77270000000000005"/>
    <n v="3.4998000000000005"/>
    <n v="8.4997000000000007"/>
    <n v="4.0914249027237357"/>
    <n v="3.4941702702702702"/>
    <n v="1051.4962"/>
    <n v="904.99009999999998"/>
    <n v="81.952799999999996"/>
    <n v="79.861500000000007"/>
    <n v="17373.993599999998"/>
    <n v="15572.992500000002"/>
    <n v="81.564099999999996"/>
    <n v="79.981099999999998"/>
    <n v="3180.9998999999998"/>
    <n v="4238.9983000000002"/>
    <n v="57"/>
    <n v="51.545499999999997"/>
    <n v="342"/>
    <n v="567.00049999999999"/>
    <n v="81.3112587548638"/>
    <n v="78.683364092664092"/>
    <n v="20896.993499999997"/>
    <n v="20378.991300000002"/>
    <n v="98"/>
    <n v="91"/>
    <n v="98"/>
    <n v="91"/>
    <n v="56"/>
    <n v="35"/>
    <n v="56"/>
    <n v="35"/>
    <n v="0"/>
    <n v="0"/>
    <n v="0"/>
    <n v="0"/>
    <n v="154"/>
    <n v="126"/>
    <n v="154"/>
    <n v="126"/>
    <n v="3.4337"/>
    <n v="3.8077000000000001"/>
    <n v="336.50259999999997"/>
    <n v="346.50069999999999"/>
    <n v="6.0446"/>
    <n v="6.0286"/>
    <n v="338.49759999999998"/>
    <n v="211.001"/>
    <n v="0"/>
    <n v="0"/>
    <n v="0"/>
    <n v="0"/>
    <n v="4.3831181818181815"/>
    <n v="4.4246166666666671"/>
    <n v="675.00019999999995"/>
    <n v="557.50170000000003"/>
    <n v="72.265299999999996"/>
    <n v="73.516499999999994"/>
    <n v="7081.9993999999997"/>
    <n v="6690.0014999999994"/>
    <n v="74.696399999999997"/>
    <n v="85.257099999999994"/>
    <n v="4182.9983999999995"/>
    <n v="2983.9984999999997"/>
    <n v="0"/>
    <n v="0"/>
    <n v="0"/>
    <n v="0"/>
    <n v="73.149336363636365"/>
    <n v="76.777777777777771"/>
    <n v="11264.997800000001"/>
    <n v="9674"/>
    <n v="411"/>
    <n v="385"/>
    <n v="411"/>
    <n v="385"/>
    <n v="4.2007211678832119"/>
    <n v="3.7986800000000001"/>
    <n v="1726.4964"/>
    <n v="1462.4918"/>
    <n v="78.253020194647192"/>
    <n v="78.059717662337661"/>
    <n v="32161.991299999994"/>
    <n v="30052.991299999998"/>
    <n v="78"/>
    <n v="82"/>
    <n v="78"/>
    <n v="82"/>
    <n v="75"/>
    <n v="51"/>
    <n v="75"/>
    <n v="51"/>
    <n v="0"/>
    <n v="0"/>
    <n v="0"/>
    <n v="0"/>
    <n v="153"/>
    <n v="133"/>
    <n v="153"/>
    <n v="133"/>
    <n v="3.0769000000000002"/>
    <n v="3.0061"/>
    <n v="239.99820000000003"/>
    <n v="246.50020000000001"/>
    <n v="4.2933000000000003"/>
    <n v="3.9607999999999999"/>
    <n v="321.9975"/>
    <n v="202.0008"/>
    <n v="0"/>
    <n v="0"/>
    <n v="0"/>
    <n v="0"/>
    <n v="3.6731745098039221"/>
    <n v="3.3721879699248118"/>
    <n v="561.99570000000006"/>
    <n v="448.50099999999998"/>
    <n v="53.384599999999999"/>
    <n v="54.439"/>
    <n v="4163.9988000000003"/>
    <n v="4463.9979999999996"/>
    <n v="53.493299999999998"/>
    <n v="50.803899999999999"/>
    <n v="4011.9974999999999"/>
    <n v="2590.9989"/>
    <n v="0"/>
    <n v="0"/>
    <n v="0"/>
    <n v="0"/>
    <n v="53.437884313725498"/>
    <n v="53.045089473684214"/>
    <n v="8175.9963000000007"/>
    <n v="7054.9969000000001"/>
    <n v="23"/>
    <n v="36"/>
    <n v="23"/>
    <n v="36"/>
    <n v="6.0869999999999997"/>
    <n v="4.75"/>
    <n v="140.001"/>
    <n v="171"/>
    <n v="86.347800000000007"/>
    <n v="66.138900000000007"/>
    <n v="1985.9994000000002"/>
    <n v="2381.0004000000004"/>
    <n v="388"/>
    <n v="368"/>
    <n v="388"/>
    <n v="368"/>
    <n v="1419.4975999999999"/>
    <n v="1234.4923999999999"/>
    <n v="28619.9918"/>
    <n v="26726.992000000002"/>
    <n v="170"/>
    <n v="139"/>
    <n v="170"/>
    <n v="139"/>
    <n v="865.49469999999997"/>
    <n v="668.00070000000005"/>
    <n v="11375.995799999999"/>
    <n v="9813.9956999999995"/>
    <n v="558"/>
    <n v="507"/>
    <n v="558"/>
    <n v="507"/>
    <n v="2284.9922999999999"/>
    <n v="1902.4930999999999"/>
    <n v="39995.9876"/>
    <n v="36540.987699999998"/>
    <n v="6"/>
    <n v="11"/>
    <n v="6"/>
    <n v="11"/>
    <n v="3.4998000000000005"/>
    <n v="8.4997000000000007"/>
    <n v="342"/>
    <n v="567.00049999999999"/>
    <n v="2428.4931000000001"/>
    <n v="2081.9928"/>
    <n v="42323.986999999994"/>
    <n v="39488.988599999997"/>
  </r>
  <r>
    <x v="3"/>
    <s v="Indian River State College "/>
    <m/>
    <n v="134608"/>
    <x v="10"/>
    <n v="1613"/>
    <n v="1593"/>
    <n v="7"/>
    <n v="7"/>
    <n v="1606"/>
    <n v="1586"/>
    <n v="60"/>
    <n v="60"/>
    <n v="1606"/>
    <n v="1586"/>
    <n v="1606"/>
    <n v="1586"/>
    <n v="257"/>
    <n v="249"/>
    <n v="257"/>
    <n v="249"/>
    <n v="136"/>
    <n v="130"/>
    <n v="136"/>
    <n v="130"/>
    <n v="173"/>
    <n v="227"/>
    <n v="173"/>
    <n v="227"/>
    <n v="566"/>
    <n v="606"/>
    <n v="566"/>
    <n v="606"/>
    <n v="2.9026999999999998"/>
    <n v="2.5261"/>
    <n v="745.99389999999994"/>
    <n v="628.99890000000005"/>
    <n v="2.9300999999999999"/>
    <n v="2.7808000000000002"/>
    <n v="398.49360000000001"/>
    <n v="361.50400000000002"/>
    <n v="0.60980000000000001"/>
    <n v="0.59470000000000001"/>
    <n v="105.4954"/>
    <n v="134.99690000000001"/>
    <n v="2.2084503533568904"/>
    <n v="1.8572603960396041"/>
    <n v="1249.9829"/>
    <n v="1125.4998000000001"/>
    <n v="70.186800000000005"/>
    <n v="70.174700000000001"/>
    <n v="18038.007600000001"/>
    <n v="17473.5003"/>
    <n v="71.088200000000001"/>
    <n v="69.530799999999999"/>
    <n v="9667.9951999999994"/>
    <n v="9039.0040000000008"/>
    <n v="66.991299999999995"/>
    <n v="66.881100000000004"/>
    <n v="11589.4949"/>
    <n v="15182.009700000001"/>
    <n v="69.426674381625446"/>
    <n v="68.802828382838285"/>
    <n v="39295.4977"/>
    <n v="41694.514000000003"/>
    <n v="428"/>
    <n v="359"/>
    <n v="428"/>
    <n v="359"/>
    <n v="161"/>
    <n v="174"/>
    <n v="161"/>
    <n v="174"/>
    <n v="0"/>
    <n v="0"/>
    <n v="0"/>
    <n v="0"/>
    <n v="589"/>
    <n v="533"/>
    <n v="589"/>
    <n v="533"/>
    <n v="4.1086"/>
    <n v="4.2159000000000004"/>
    <n v="1758.4808"/>
    <n v="1513.5081000000002"/>
    <n v="5.9130000000000003"/>
    <n v="5.7126000000000001"/>
    <n v="951.99300000000005"/>
    <n v="993.99239999999998"/>
    <n v="0"/>
    <n v="0"/>
    <n v="0"/>
    <n v="0"/>
    <n v="4.6018230899830224"/>
    <n v="4.7045037523452162"/>
    <n v="2710.4738000000002"/>
    <n v="2507.5005000000001"/>
    <n v="73.442800000000005"/>
    <n v="73.427599999999998"/>
    <n v="31433.518400000001"/>
    <n v="26360.508399999999"/>
    <n v="68.962699999999998"/>
    <n v="70.968400000000003"/>
    <n v="11102.994699999999"/>
    <n v="12348.5016"/>
    <n v="0"/>
    <n v="0"/>
    <n v="0"/>
    <n v="0"/>
    <n v="72.218188624787771"/>
    <n v="72.624784240150078"/>
    <n v="42536.513099999996"/>
    <n v="38709.009999999995"/>
    <n v="1155"/>
    <n v="1139"/>
    <n v="1155"/>
    <n v="1139"/>
    <n v="3.42896683982684"/>
    <n v="3.189640298507463"/>
    <n v="3960.4567000000002"/>
    <n v="3633.0003000000002"/>
    <n v="70.850225800865786"/>
    <n v="70.591329236172086"/>
    <n v="81832.010799999989"/>
    <n v="80403.524000000005"/>
    <n v="110"/>
    <n v="108"/>
    <n v="110"/>
    <n v="108"/>
    <n v="129"/>
    <n v="110"/>
    <n v="129"/>
    <n v="110"/>
    <n v="0"/>
    <n v="0"/>
    <n v="0"/>
    <n v="0"/>
    <n v="239"/>
    <n v="218"/>
    <n v="239"/>
    <n v="218"/>
    <n v="2.7181999999999999"/>
    <n v="2.7778"/>
    <n v="299.00200000000001"/>
    <n v="300.00240000000002"/>
    <n v="4.3022999999999998"/>
    <n v="4.3499999999999996"/>
    <n v="554.99669999999992"/>
    <n v="478.49999999999994"/>
    <n v="0"/>
    <n v="0"/>
    <n v="0"/>
    <n v="0"/>
    <n v="3.5732163179916312"/>
    <n v="3.5711119266055045"/>
    <n v="853.99869999999987"/>
    <n v="778.50239999999997"/>
    <n v="47.5364"/>
    <n v="46.416699999999999"/>
    <n v="5229.0039999999999"/>
    <n v="5013.0036"/>
    <n v="42.193800000000003"/>
    <n v="44.927300000000002"/>
    <n v="5443.0002000000004"/>
    <n v="4942.0030000000006"/>
    <n v="0"/>
    <n v="0"/>
    <n v="0"/>
    <n v="0"/>
    <n v="44.652737238493721"/>
    <n v="45.665167889908261"/>
    <n v="10672.004199999999"/>
    <n v="9955.0066000000006"/>
    <n v="212"/>
    <n v="229"/>
    <n v="212"/>
    <n v="229"/>
    <n v="4.5330000000000004"/>
    <n v="4.1658999999999997"/>
    <n v="960.99600000000009"/>
    <n v="953.99109999999996"/>
    <n v="67.714600000000004"/>
    <n v="64.777299999999997"/>
    <n v="14355.495200000001"/>
    <n v="14834.001699999999"/>
    <n v="795"/>
    <n v="716"/>
    <n v="795"/>
    <n v="716"/>
    <n v="2803.4766999999997"/>
    <n v="2442.5094000000004"/>
    <n v="54700.53"/>
    <n v="48847.012300000002"/>
    <n v="426"/>
    <n v="414"/>
    <n v="426"/>
    <n v="414"/>
    <n v="1905.4833000000001"/>
    <n v="1833.9964"/>
    <n v="26213.990100000003"/>
    <n v="26329.508600000001"/>
    <n v="1221"/>
    <n v="1130"/>
    <n v="1221"/>
    <n v="1130"/>
    <n v="4708.96"/>
    <n v="4276.5058000000008"/>
    <n v="80914.520099999994"/>
    <n v="75176.520900000003"/>
    <n v="173"/>
    <n v="227"/>
    <n v="173"/>
    <n v="227"/>
    <n v="105.4954"/>
    <n v="134.99690000000001"/>
    <n v="11589.4949"/>
    <n v="15182.009700000001"/>
    <n v="5775.4513999999999"/>
    <n v="5365.4938000000002"/>
    <n v="106859.51019999999"/>
    <n v="105192.53229999999"/>
  </r>
  <r>
    <x v="3"/>
    <s v="Miami Dade College "/>
    <m/>
    <n v="135717"/>
    <x v="10"/>
    <n v="8240"/>
    <n v="8645"/>
    <n v="82"/>
    <n v="72"/>
    <n v="8158"/>
    <n v="8573"/>
    <n v="60"/>
    <n v="60"/>
    <n v="8158"/>
    <n v="8573"/>
    <n v="8158"/>
    <n v="8573"/>
    <n v="147"/>
    <n v="199"/>
    <n v="147"/>
    <n v="199"/>
    <n v="75"/>
    <n v="66"/>
    <n v="75"/>
    <n v="66"/>
    <n v="190"/>
    <n v="186"/>
    <n v="190"/>
    <n v="186"/>
    <n v="412"/>
    <n v="451"/>
    <n v="412"/>
    <n v="451"/>
    <n v="2.8536999999999999"/>
    <n v="2.5049999999999999"/>
    <n v="419.4939"/>
    <n v="498.495"/>
    <n v="2.2599999999999998"/>
    <n v="2.1894"/>
    <n v="169.49999999999997"/>
    <n v="144.50040000000001"/>
    <n v="0.98680000000000001"/>
    <n v="0.9355"/>
    <n v="187.49199999999999"/>
    <n v="174.00299999999999"/>
    <n v="1.8846745145631065"/>
    <n v="1.8115263858093125"/>
    <n v="776.4858999999999"/>
    <n v="816.99839999999995"/>
    <n v="72.353700000000003"/>
    <n v="69.618099999999998"/>
    <n v="10635.993900000001"/>
    <n v="13854.001899999999"/>
    <n v="62.653300000000002"/>
    <n v="60.742400000000004"/>
    <n v="4698.9975000000004"/>
    <n v="4008.9984000000004"/>
    <n v="57.773699999999998"/>
    <n v="55.698900000000002"/>
    <n v="10977.002999999999"/>
    <n v="10359.9954"/>
    <n v="63.864064077669909"/>
    <n v="62.578704434589802"/>
    <n v="26311.994400000003"/>
    <n v="28222.995699999999"/>
    <n v="3946"/>
    <n v="4049"/>
    <n v="3946"/>
    <n v="4049"/>
    <n v="1648"/>
    <n v="1685"/>
    <n v="1648"/>
    <n v="1685"/>
    <n v="0"/>
    <n v="0"/>
    <n v="0"/>
    <n v="0"/>
    <n v="5594"/>
    <n v="5734"/>
    <n v="5594"/>
    <n v="5734"/>
    <n v="4.3895999999999997"/>
    <n v="4.5425000000000004"/>
    <n v="17321.3616"/>
    <n v="18392.5825"/>
    <n v="5.8841000000000001"/>
    <n v="5.9165999999999999"/>
    <n v="9696.9968000000008"/>
    <n v="9969.4709999999995"/>
    <n v="0"/>
    <n v="0"/>
    <n v="0"/>
    <n v="0"/>
    <n v="4.8298817304254564"/>
    <n v="4.946294645971399"/>
    <n v="27018.358400000005"/>
    <n v="28362.053500000002"/>
    <n v="81.357799999999997"/>
    <n v="80.935299999999998"/>
    <n v="321037.87880000001"/>
    <n v="327707.02970000001"/>
    <n v="81.795500000000004"/>
    <n v="80.691400000000002"/>
    <n v="134798.984"/>
    <n v="135965.00899999999"/>
    <n v="0"/>
    <n v="0"/>
    <n v="0"/>
    <n v="0"/>
    <n v="81.486747014658562"/>
    <n v="80.863627258458322"/>
    <n v="455836.8628"/>
    <n v="463672.03870000003"/>
    <n v="6006"/>
    <n v="6185"/>
    <n v="6006"/>
    <n v="6185"/>
    <n v="4.6278462037962047"/>
    <n v="4.7177125141471308"/>
    <n v="27794.844300000004"/>
    <n v="29179.051900000002"/>
    <n v="80.277865001665006"/>
    <n v="79.530320840743741"/>
    <n v="482148.85720000003"/>
    <n v="491895.03440000006"/>
    <n v="581"/>
    <n v="626"/>
    <n v="581"/>
    <n v="626"/>
    <n v="507"/>
    <n v="613"/>
    <n v="507"/>
    <n v="613"/>
    <n v="0"/>
    <n v="0"/>
    <n v="0"/>
    <n v="0"/>
    <n v="1088"/>
    <n v="1239"/>
    <n v="1088"/>
    <n v="1239"/>
    <n v="3.3029000000000002"/>
    <n v="3.226"/>
    <n v="1918.9849000000002"/>
    <n v="2019.4759999999999"/>
    <n v="4.4752999999999998"/>
    <n v="4.5961999999999996"/>
    <n v="2268.9771000000001"/>
    <n v="2817.4705999999996"/>
    <n v="0"/>
    <n v="0"/>
    <n v="0"/>
    <n v="0"/>
    <n v="3.8492297794117651"/>
    <n v="3.9039117029862789"/>
    <n v="4187.9620000000004"/>
    <n v="4836.9465999999993"/>
    <n v="59.077500000000001"/>
    <n v="56.4696"/>
    <n v="34324.027500000004"/>
    <n v="35349.969599999997"/>
    <n v="54.286000000000001"/>
    <n v="55.619900000000001"/>
    <n v="27523.002"/>
    <n v="34094.998700000004"/>
    <n v="0"/>
    <n v="0"/>
    <n v="0"/>
    <n v="0"/>
    <n v="56.844696231617654"/>
    <n v="56.049207667473773"/>
    <n v="61847.029500000004"/>
    <n v="69444.968300000008"/>
    <n v="1064"/>
    <n v="1149"/>
    <n v="1064"/>
    <n v="1149"/>
    <n v="4.3102"/>
    <n v="4.0952999999999999"/>
    <n v="4586.0528000000004"/>
    <n v="4705.4997000000003"/>
    <n v="75.784800000000004"/>
    <n v="73.652699999999996"/>
    <n v="80635.027200000011"/>
    <n v="84626.95229999999"/>
    <n v="4674"/>
    <n v="4874"/>
    <n v="4674"/>
    <n v="4874"/>
    <n v="19659.840400000001"/>
    <n v="20910.553499999998"/>
    <n v="365997.90020000003"/>
    <n v="376911.0012"/>
    <n v="2230"/>
    <n v="2364"/>
    <n v="2230"/>
    <n v="2364"/>
    <n v="12135.473900000001"/>
    <n v="12931.441999999999"/>
    <n v="167020.9835"/>
    <n v="174069.0061"/>
    <n v="6904"/>
    <n v="7238"/>
    <n v="6904"/>
    <n v="7238"/>
    <n v="31795.314300000002"/>
    <n v="33841.995499999997"/>
    <n v="533018.88370000001"/>
    <n v="550980.00729999994"/>
    <n v="190"/>
    <n v="186"/>
    <n v="190"/>
    <n v="186"/>
    <n v="187.49199999999999"/>
    <n v="174.00299999999999"/>
    <n v="10977.002999999999"/>
    <n v="10359.9954"/>
    <n v="36568.859100000001"/>
    <n v="38721.498200000002"/>
    <n v="624630.91390000004"/>
    <n v="645966.95500000007"/>
  </r>
  <r>
    <x v="3"/>
    <s v="Northwest Florida State College"/>
    <m/>
    <n v="136233"/>
    <x v="10"/>
    <n v="806"/>
    <n v="891"/>
    <n v="16"/>
    <n v="15"/>
    <n v="790"/>
    <n v="876"/>
    <n v="60"/>
    <n v="60"/>
    <n v="790"/>
    <n v="876"/>
    <n v="790"/>
    <n v="876"/>
    <n v="62"/>
    <n v="71"/>
    <n v="62"/>
    <n v="71"/>
    <n v="23"/>
    <n v="31"/>
    <n v="23"/>
    <n v="31"/>
    <n v="74"/>
    <n v="154"/>
    <n v="74"/>
    <n v="154"/>
    <n v="159"/>
    <n v="256"/>
    <n v="159"/>
    <n v="256"/>
    <n v="2.7581000000000002"/>
    <n v="2.9788999999999999"/>
    <n v="171.00220000000002"/>
    <n v="211.50189999999998"/>
    <n v="3.6957"/>
    <n v="3.3871000000000002"/>
    <n v="85.001099999999994"/>
    <n v="105.0001"/>
    <n v="0.87160000000000004"/>
    <n v="0.65910000000000002"/>
    <n v="64.498400000000004"/>
    <n v="101.5014"/>
    <n v="2.015733962264151"/>
    <n v="1.6328257812499998"/>
    <n v="320.50170000000003"/>
    <n v="418.00339999999994"/>
    <n v="69.725800000000007"/>
    <n v="69.436599999999999"/>
    <n v="4322.9996000000001"/>
    <n v="4929.9985999999999"/>
    <n v="70.652199999999993"/>
    <n v="69.258099999999999"/>
    <n v="1625.0005999999998"/>
    <n v="2147.0011"/>
    <n v="80.378399999999999"/>
    <n v="78.3506"/>
    <n v="5948.0015999999996"/>
    <n v="12065.992399999999"/>
    <n v="74.817621383647804"/>
    <n v="74.777312890624998"/>
    <n v="11896.0018"/>
    <n v="19142.992099999999"/>
    <n v="223"/>
    <n v="197"/>
    <n v="223"/>
    <n v="197"/>
    <n v="108"/>
    <n v="97"/>
    <n v="108"/>
    <n v="97"/>
    <n v="0"/>
    <n v="0"/>
    <n v="0"/>
    <n v="0"/>
    <n v="331"/>
    <n v="294"/>
    <n v="331"/>
    <n v="294"/>
    <n v="4.2960000000000003"/>
    <n v="4.2107000000000001"/>
    <n v="958.00800000000004"/>
    <n v="829.50790000000006"/>
    <n v="6.5416999999999996"/>
    <n v="6.1856"/>
    <n v="706.50360000000001"/>
    <n v="600.00319999999999"/>
    <n v="0"/>
    <n v="0"/>
    <n v="0"/>
    <n v="0"/>
    <n v="5.0287359516616315"/>
    <n v="4.8622826530612251"/>
    <n v="1664.5116"/>
    <n v="1429.5111000000002"/>
    <n v="73.201800000000006"/>
    <n v="73.4619"/>
    <n v="16324.001400000001"/>
    <n v="14471.9943"/>
    <n v="76.537000000000006"/>
    <n v="74.886600000000001"/>
    <n v="8265.996000000001"/>
    <n v="7264.0002000000004"/>
    <n v="0"/>
    <n v="0"/>
    <n v="0"/>
    <n v="0"/>
    <n v="74.29002235649547"/>
    <n v="73.931954081632654"/>
    <n v="24589.9974"/>
    <n v="21735.994500000001"/>
    <n v="490"/>
    <n v="550"/>
    <n v="490"/>
    <n v="550"/>
    <n v="4.0510475510204085"/>
    <n v="3.3591172727272731"/>
    <n v="1985.0133000000001"/>
    <n v="1847.5145000000002"/>
    <n v="74.461222857142857"/>
    <n v="74.325430181818191"/>
    <n v="36485.999199999998"/>
    <n v="40878.986600000004"/>
    <n v="79"/>
    <n v="110"/>
    <n v="79"/>
    <n v="110"/>
    <n v="94"/>
    <n v="103"/>
    <n v="94"/>
    <n v="103"/>
    <n v="0"/>
    <n v="0"/>
    <n v="0"/>
    <n v="0"/>
    <n v="173"/>
    <n v="213"/>
    <n v="173"/>
    <n v="213"/>
    <n v="2.6646000000000001"/>
    <n v="2.5773000000000001"/>
    <n v="210.5034"/>
    <n v="283.50300000000004"/>
    <n v="3.9733999999999998"/>
    <n v="4.3544"/>
    <n v="373.49959999999999"/>
    <n v="448.50319999999999"/>
    <n v="0"/>
    <n v="0"/>
    <n v="0"/>
    <n v="0"/>
    <n v="3.3757398843930631"/>
    <n v="3.4366488262910799"/>
    <n v="584.00299999999993"/>
    <n v="732.00620000000004"/>
    <n v="46.797499999999999"/>
    <n v="46.236400000000003"/>
    <n v="3697.0025000000001"/>
    <n v="5086.0040000000008"/>
    <n v="45.521299999999997"/>
    <n v="44.038800000000002"/>
    <n v="4279.0021999999999"/>
    <n v="4535.9964"/>
    <n v="0"/>
    <n v="0"/>
    <n v="0"/>
    <n v="0"/>
    <n v="46.104073410404624"/>
    <n v="45.173710798122066"/>
    <n v="7976.0046999999995"/>
    <n v="9622.0004000000008"/>
    <n v="127"/>
    <n v="113"/>
    <n v="127"/>
    <n v="113"/>
    <n v="4.1654"/>
    <n v="4.0530999999999997"/>
    <n v="529.00580000000002"/>
    <n v="458.00029999999998"/>
    <n v="65.543300000000002"/>
    <n v="63.283200000000001"/>
    <n v="8323.9991000000009"/>
    <n v="7151.0016000000005"/>
    <n v="364"/>
    <n v="378"/>
    <n v="364"/>
    <n v="378"/>
    <n v="1339.5136000000002"/>
    <n v="1324.5128"/>
    <n v="24344.003499999999"/>
    <n v="24487.996900000002"/>
    <n v="225"/>
    <n v="231"/>
    <n v="225"/>
    <n v="231"/>
    <n v="1165.0043000000001"/>
    <n v="1153.5065"/>
    <n v="14169.998800000001"/>
    <n v="13946.9977"/>
    <n v="589"/>
    <n v="609"/>
    <n v="589"/>
    <n v="609"/>
    <n v="2504.5179000000003"/>
    <n v="2478.0192999999999"/>
    <n v="38514.0023"/>
    <n v="38434.994600000005"/>
    <n v="74"/>
    <n v="154"/>
    <n v="74"/>
    <n v="154"/>
    <n v="64.498400000000004"/>
    <n v="101.5014"/>
    <n v="5948.0015999999996"/>
    <n v="12065.992399999999"/>
    <n v="3098.0221000000001"/>
    <n v="3037.5210000000002"/>
    <n v="52786.002999999997"/>
    <n v="57651.988600000012"/>
  </r>
  <r>
    <x v="3"/>
    <s v="Palm Beach State College "/>
    <m/>
    <n v="136358"/>
    <x v="10"/>
    <n v="3440"/>
    <n v="3298"/>
    <n v="42"/>
    <n v="40"/>
    <n v="3398"/>
    <n v="3258"/>
    <n v="60"/>
    <n v="60"/>
    <n v="3398"/>
    <n v="3258"/>
    <n v="3398"/>
    <n v="3258"/>
    <n v="279"/>
    <n v="212"/>
    <n v="279"/>
    <n v="212"/>
    <n v="96"/>
    <n v="87"/>
    <n v="96"/>
    <n v="87"/>
    <n v="43"/>
    <n v="26"/>
    <n v="43"/>
    <n v="26"/>
    <n v="418"/>
    <n v="325"/>
    <n v="418"/>
    <n v="325"/>
    <n v="2.819"/>
    <n v="3.0684"/>
    <n v="786.50099999999998"/>
    <n v="650.50080000000003"/>
    <n v="3.7395999999999998"/>
    <n v="3.6206999999999998"/>
    <n v="359.0016"/>
    <n v="315.0009"/>
    <n v="0.8488"/>
    <n v="0.92310000000000003"/>
    <n v="36.498399999999997"/>
    <n v="24.000600000000002"/>
    <n v="2.8277535885167464"/>
    <n v="3.0446224615384616"/>
    <n v="1182.001"/>
    <n v="989.50229999999999"/>
    <n v="67.706100000000006"/>
    <n v="68.297200000000004"/>
    <n v="18890.001900000003"/>
    <n v="14479.0064"/>
    <n v="67.864599999999996"/>
    <n v="65.344800000000006"/>
    <n v="6515.0015999999996"/>
    <n v="5684.9976000000006"/>
    <n v="67.534899999999993"/>
    <n v="64.5"/>
    <n v="2904.0006999999996"/>
    <n v="1677"/>
    <n v="67.724890430622011"/>
    <n v="67.203089230769237"/>
    <n v="28309.004199999999"/>
    <n v="21841.004000000001"/>
    <n v="1071"/>
    <n v="1110"/>
    <n v="1071"/>
    <n v="1110"/>
    <n v="742"/>
    <n v="722"/>
    <n v="742"/>
    <n v="722"/>
    <n v="0"/>
    <n v="0"/>
    <n v="0"/>
    <n v="0"/>
    <n v="1813"/>
    <n v="1832"/>
    <n v="1813"/>
    <n v="1832"/>
    <n v="4.2801"/>
    <n v="4.1050000000000004"/>
    <n v="4583.9871000000003"/>
    <n v="4556.55"/>
    <n v="5.4306000000000001"/>
    <n v="5.3089000000000004"/>
    <n v="4029.5052000000001"/>
    <n v="3833.0258000000003"/>
    <n v="0"/>
    <n v="0"/>
    <n v="0"/>
    <n v="0"/>
    <n v="4.7509610038610042"/>
    <n v="4.5794627729257646"/>
    <n v="8613.4922999999999"/>
    <n v="8389.5758000000005"/>
    <n v="74.017700000000005"/>
    <n v="73.974800000000002"/>
    <n v="79272.95670000001"/>
    <n v="82112.028000000006"/>
    <n v="73.596999999999994"/>
    <n v="73.990300000000005"/>
    <n v="54608.973999999995"/>
    <n v="53420.996600000006"/>
    <n v="0"/>
    <n v="0"/>
    <n v="0"/>
    <n v="0"/>
    <n v="73.845521621621614"/>
    <n v="73.980908624454145"/>
    <n v="133881.9307"/>
    <n v="135533.0246"/>
    <n v="2231"/>
    <n v="2157"/>
    <n v="2231"/>
    <n v="2157"/>
    <n v="4.3906290004482296"/>
    <n v="4.3482049605934172"/>
    <n v="9795.4933000000001"/>
    <n v="9379.0781000000006"/>
    <n v="72.698760600627523"/>
    <n v="72.959679462216044"/>
    <n v="162190.93489999999"/>
    <n v="157374.02860000002"/>
    <n v="379"/>
    <n v="360"/>
    <n v="379"/>
    <n v="360"/>
    <n v="448"/>
    <n v="407"/>
    <n v="448"/>
    <n v="407"/>
    <n v="0"/>
    <n v="0"/>
    <n v="0"/>
    <n v="0"/>
    <n v="827"/>
    <n v="767"/>
    <n v="827"/>
    <n v="767"/>
    <n v="2.8719999999999999"/>
    <n v="2.8653"/>
    <n v="1088.4880000000001"/>
    <n v="1031.508"/>
    <n v="4.0848000000000004"/>
    <n v="3.9459"/>
    <n v="1829.9904000000001"/>
    <n v="1605.9812999999999"/>
    <n v="0"/>
    <n v="0"/>
    <n v="0"/>
    <n v="0"/>
    <n v="3.5289944377267228"/>
    <n v="3.4387083441981749"/>
    <n v="2918.4784"/>
    <n v="2637.4893000000002"/>
    <n v="49.2639"/>
    <n v="50.186100000000003"/>
    <n v="18671.018100000001"/>
    <n v="18066.996000000003"/>
    <n v="47.183"/>
    <n v="46.194099999999999"/>
    <n v="21137.984"/>
    <n v="18800.9987"/>
    <n v="0"/>
    <n v="0"/>
    <n v="0"/>
    <n v="0"/>
    <n v="48.136640991535671"/>
    <n v="48.067789700130383"/>
    <n v="39809.002099999998"/>
    <n v="36867.994700000003"/>
    <n v="340"/>
    <n v="334"/>
    <n v="340"/>
    <n v="334"/>
    <n v="4.05"/>
    <n v="3.7993999999999999"/>
    <n v="1377"/>
    <n v="1268.9995999999999"/>
    <n v="65.405900000000003"/>
    <n v="65.026899999999998"/>
    <n v="22238.006000000001"/>
    <n v="21718.9846"/>
    <n v="1729"/>
    <n v="1682"/>
    <n v="1729"/>
    <n v="1682"/>
    <n v="6458.9761000000008"/>
    <n v="6238.5587999999998"/>
    <n v="116833.97670000001"/>
    <n v="114658.0304"/>
    <n v="1286"/>
    <n v="1216"/>
    <n v="1286"/>
    <n v="1216"/>
    <n v="6218.4971999999998"/>
    <n v="5754.0079999999998"/>
    <n v="82261.959599999987"/>
    <n v="77906.992900000012"/>
    <n v="3015"/>
    <n v="2898"/>
    <n v="3015"/>
    <n v="2898"/>
    <n v="12677.473300000001"/>
    <n v="11992.566800000001"/>
    <n v="199095.9363"/>
    <n v="192565.0233"/>
    <n v="43"/>
    <n v="26"/>
    <n v="43"/>
    <n v="26"/>
    <n v="36.498399999999997"/>
    <n v="24.000600000000002"/>
    <n v="2904.0006999999996"/>
    <n v="1677"/>
    <n v="14090.9717"/>
    <n v="13285.566999999999"/>
    <n v="224237.94299999997"/>
    <n v="215961.00790000003"/>
  </r>
  <r>
    <x v="3"/>
    <s v="Pensacola State College "/>
    <m/>
    <n v="136473"/>
    <x v="10"/>
    <n v="1069"/>
    <n v="963"/>
    <n v="14"/>
    <n v="7"/>
    <n v="1055"/>
    <n v="956"/>
    <n v="60"/>
    <n v="60"/>
    <n v="1055"/>
    <n v="956"/>
    <n v="1055"/>
    <n v="956"/>
    <n v="157"/>
    <n v="153"/>
    <n v="157"/>
    <n v="153"/>
    <n v="46"/>
    <n v="58"/>
    <n v="46"/>
    <n v="58"/>
    <n v="50"/>
    <n v="34"/>
    <n v="50"/>
    <n v="34"/>
    <n v="253"/>
    <n v="245"/>
    <n v="253"/>
    <n v="245"/>
    <n v="2.8567"/>
    <n v="2.8039000000000001"/>
    <n v="448.50189999999998"/>
    <n v="428.99670000000003"/>
    <n v="3.1629999999999998"/>
    <n v="2.7241"/>
    <n v="145.49799999999999"/>
    <n v="157.99779999999998"/>
    <n v="0.52"/>
    <n v="0.54410000000000003"/>
    <n v="26"/>
    <n v="18.499400000000001"/>
    <n v="2.4505924901185772"/>
    <n v="2.4714036734693878"/>
    <n v="619.99990000000003"/>
    <n v="605.49390000000005"/>
    <n v="73.350300000000004"/>
    <n v="73.731999999999999"/>
    <n v="11515.997100000001"/>
    <n v="11280.995999999999"/>
    <n v="70.347800000000007"/>
    <n v="69.379300000000001"/>
    <n v="3235.9988000000003"/>
    <n v="4023.9994000000002"/>
    <n v="65.06"/>
    <n v="62.823500000000003"/>
    <n v="3253"/>
    <n v="2135.9990000000003"/>
    <n v="71.165991699604746"/>
    <n v="71.187732244897958"/>
    <n v="18004.995900000002"/>
    <n v="17440.9944"/>
    <n v="311"/>
    <n v="302"/>
    <n v="311"/>
    <n v="302"/>
    <n v="139"/>
    <n v="116"/>
    <n v="139"/>
    <n v="116"/>
    <n v="0"/>
    <n v="0"/>
    <n v="0"/>
    <n v="0"/>
    <n v="450"/>
    <n v="418"/>
    <n v="450"/>
    <n v="418"/>
    <n v="4.5594999999999999"/>
    <n v="4.7666000000000004"/>
    <n v="1418.0045"/>
    <n v="1439.5132000000001"/>
    <n v="5.6043000000000003"/>
    <n v="6.1292999999999997"/>
    <n v="778.99770000000001"/>
    <n v="710.99879999999996"/>
    <n v="0"/>
    <n v="0"/>
    <n v="0"/>
    <n v="0"/>
    <n v="4.8822271111111109"/>
    <n v="5.1447655502392351"/>
    <n v="2197.0021999999999"/>
    <n v="2150.5120000000002"/>
    <n v="74.980699999999999"/>
    <n v="74.976799999999997"/>
    <n v="23318.9977"/>
    <n v="22642.993599999998"/>
    <n v="70.949600000000004"/>
    <n v="74.680999999999997"/>
    <n v="9861.9944000000014"/>
    <n v="8662.9959999999992"/>
    <n v="0"/>
    <n v="0"/>
    <n v="0"/>
    <n v="0"/>
    <n v="73.735538000000005"/>
    <n v="74.894711961722479"/>
    <n v="33180.992100000003"/>
    <n v="31305.989599999997"/>
    <n v="703"/>
    <n v="663"/>
    <n v="703"/>
    <n v="663"/>
    <n v="4.0071153627311515"/>
    <n v="4.1568716440422326"/>
    <n v="2817.0020999999997"/>
    <n v="2756.0059000000001"/>
    <n v="72.810793741109535"/>
    <n v="73.524862745098034"/>
    <n v="51185.988000000005"/>
    <n v="48746.983999999997"/>
    <n v="157"/>
    <n v="129"/>
    <n v="157"/>
    <n v="129"/>
    <n v="147"/>
    <n v="114"/>
    <n v="147"/>
    <n v="114"/>
    <n v="0"/>
    <n v="0"/>
    <n v="0"/>
    <n v="0"/>
    <n v="304"/>
    <n v="243"/>
    <n v="304"/>
    <n v="243"/>
    <n v="2.8279999999999998"/>
    <n v="3.0891000000000002"/>
    <n v="443.99599999999998"/>
    <n v="398.4939"/>
    <n v="3.6223999999999998"/>
    <n v="3.5569999999999999"/>
    <n v="532.49279999999999"/>
    <n v="405.49799999999999"/>
    <n v="0"/>
    <n v="0"/>
    <n v="0"/>
    <n v="0"/>
    <n v="3.2121342105263158"/>
    <n v="3.3086086419753085"/>
    <n v="976.48879999999997"/>
    <n v="803.99189999999999"/>
    <n v="55.560499999999998"/>
    <n v="55.410899999999998"/>
    <n v="8722.9984999999997"/>
    <n v="7148.0060999999996"/>
    <n v="44.183700000000002"/>
    <n v="46.280700000000003"/>
    <n v="6495.0039000000006"/>
    <n v="5275.9998000000005"/>
    <n v="0"/>
    <n v="0"/>
    <n v="0"/>
    <n v="0"/>
    <n v="50.059218421052634"/>
    <n v="51.127596296296296"/>
    <n v="15218.002400000001"/>
    <n v="12424.0059"/>
    <n v="48"/>
    <n v="50"/>
    <n v="48"/>
    <n v="50"/>
    <n v="5.8958000000000004"/>
    <n v="6"/>
    <n v="282.9984"/>
    <n v="300"/>
    <n v="75.583299999999994"/>
    <n v="85.62"/>
    <n v="3627.9983999999995"/>
    <n v="4281"/>
    <n v="625"/>
    <n v="584"/>
    <n v="625"/>
    <n v="584"/>
    <n v="2310.5023999999999"/>
    <n v="2267.0038"/>
    <n v="43557.993300000002"/>
    <n v="41071.995699999999"/>
    <n v="332"/>
    <n v="288"/>
    <n v="332"/>
    <n v="288"/>
    <n v="1456.9884999999999"/>
    <n v="1274.4946"/>
    <n v="19592.997100000001"/>
    <n v="17962.995200000001"/>
    <n v="957"/>
    <n v="872"/>
    <n v="957"/>
    <n v="872"/>
    <n v="3767.4908999999998"/>
    <n v="3541.4983999999999"/>
    <n v="63150.990400000002"/>
    <n v="59034.990900000004"/>
    <n v="50"/>
    <n v="34"/>
    <n v="50"/>
    <n v="34"/>
    <n v="26"/>
    <n v="18.499400000000001"/>
    <n v="3253"/>
    <n v="2135.9990000000003"/>
    <n v="4076.4892999999997"/>
    <n v="3859.9978000000001"/>
    <n v="70031.988800000006"/>
    <n v="65451.9899"/>
  </r>
  <r>
    <x v="3"/>
    <s v="Polk State College "/>
    <m/>
    <n v="136516"/>
    <x v="10"/>
    <n v="1197"/>
    <n v="1100"/>
    <n v="12"/>
    <n v="10"/>
    <n v="1185"/>
    <n v="1090"/>
    <n v="60"/>
    <n v="60"/>
    <n v="1185"/>
    <n v="1090"/>
    <n v="1185"/>
    <n v="1090"/>
    <n v="135"/>
    <n v="132"/>
    <n v="135"/>
    <n v="132"/>
    <n v="68"/>
    <n v="55"/>
    <n v="68"/>
    <n v="55"/>
    <n v="110"/>
    <n v="161"/>
    <n v="110"/>
    <n v="161"/>
    <n v="313"/>
    <n v="348"/>
    <n v="313"/>
    <n v="348"/>
    <n v="2.9443999999999999"/>
    <n v="2.5038"/>
    <n v="397.49399999999997"/>
    <n v="330.5016"/>
    <n v="2.9779"/>
    <n v="2.9363999999999999"/>
    <n v="202.49719999999999"/>
    <n v="161.50199999999998"/>
    <n v="0.58640000000000003"/>
    <n v="0.56210000000000004"/>
    <n v="64.504000000000005"/>
    <n v="90.498100000000008"/>
    <n v="2.1229878594249199"/>
    <n v="1.673855459770115"/>
    <n v="664.49519999999995"/>
    <n v="582.50170000000003"/>
    <n v="76.748099999999994"/>
    <n v="71.5227"/>
    <n v="10360.993499999999"/>
    <n v="9440.9964"/>
    <n v="71.323499999999996"/>
    <n v="70.545500000000004"/>
    <n v="4849.9979999999996"/>
    <n v="3880.0025000000001"/>
    <n v="65.281800000000004"/>
    <n v="65.975200000000001"/>
    <n v="7180.9980000000005"/>
    <n v="10622.0072"/>
    <n v="71.539902555910544"/>
    <n v="68.801741666666658"/>
    <n v="22391.9895"/>
    <n v="23943.006099999999"/>
    <n v="336"/>
    <n v="271"/>
    <n v="336"/>
    <n v="271"/>
    <n v="168"/>
    <n v="155"/>
    <n v="168"/>
    <n v="155"/>
    <n v="0"/>
    <n v="0"/>
    <n v="0"/>
    <n v="0"/>
    <n v="504"/>
    <n v="426"/>
    <n v="504"/>
    <n v="426"/>
    <n v="4.7484999999999999"/>
    <n v="4.5609000000000002"/>
    <n v="1595.4960000000001"/>
    <n v="1236.0039000000002"/>
    <n v="6.1219999999999999"/>
    <n v="5.9484000000000004"/>
    <n v="1028.4960000000001"/>
    <n v="922.00200000000007"/>
    <n v="0"/>
    <n v="0"/>
    <n v="0"/>
    <n v="0"/>
    <n v="5.2063333333333341"/>
    <n v="5.0657415492957751"/>
    <n v="2623.9920000000002"/>
    <n v="2158.0059000000001"/>
    <n v="78.616100000000003"/>
    <n v="76.944599999999994"/>
    <n v="26415.009600000001"/>
    <n v="20851.9866"/>
    <n v="75.279799999999994"/>
    <n v="76.567700000000002"/>
    <n v="12647.006399999998"/>
    <n v="11867.9935"/>
    <n v="0"/>
    <n v="0"/>
    <n v="0"/>
    <n v="0"/>
    <n v="77.504000000000005"/>
    <n v="76.80746502347418"/>
    <n v="39062.016000000003"/>
    <n v="32719.980100000001"/>
    <n v="817"/>
    <n v="774"/>
    <n v="817"/>
    <n v="774"/>
    <n v="4.0250761321909421"/>
    <n v="3.5407074935400518"/>
    <n v="3288.4871999999996"/>
    <n v="2740.5075999999999"/>
    <n v="75.219100979192163"/>
    <n v="73.207992506459945"/>
    <n v="61454.005499999999"/>
    <n v="56662.986199999999"/>
    <n v="94"/>
    <n v="79"/>
    <n v="94"/>
    <n v="79"/>
    <n v="101"/>
    <n v="88"/>
    <n v="101"/>
    <n v="88"/>
    <n v="0"/>
    <n v="0"/>
    <n v="0"/>
    <n v="0"/>
    <n v="195"/>
    <n v="167"/>
    <n v="195"/>
    <n v="167"/>
    <n v="3.2233999999999998"/>
    <n v="2.8671000000000002"/>
    <n v="302.99959999999999"/>
    <n v="226.50090000000003"/>
    <n v="5.1683000000000003"/>
    <n v="4.4715999999999996"/>
    <n v="521.99830000000009"/>
    <n v="393.50079999999997"/>
    <n v="0"/>
    <n v="0"/>
    <n v="0"/>
    <n v="0"/>
    <n v="4.2307584615384615"/>
    <n v="3.71258502994012"/>
    <n v="824.99789999999996"/>
    <n v="620.00170000000003"/>
    <n v="54.095700000000001"/>
    <n v="49.0886"/>
    <n v="5084.9957999999997"/>
    <n v="3877.9994000000002"/>
    <n v="53.396000000000001"/>
    <n v="48.95"/>
    <n v="5392.9960000000001"/>
    <n v="4307.6000000000004"/>
    <n v="0"/>
    <n v="0"/>
    <n v="0"/>
    <n v="0"/>
    <n v="53.733291282051283"/>
    <n v="49.015565269461085"/>
    <n v="10477.9918"/>
    <n v="8185.599400000001"/>
    <n v="173"/>
    <n v="149"/>
    <n v="173"/>
    <n v="149"/>
    <n v="3.5230999999999999"/>
    <n v="3.5"/>
    <n v="609.49630000000002"/>
    <n v="521.5"/>
    <n v="66.728300000000004"/>
    <n v="62.268500000000003"/>
    <n v="11543.9959"/>
    <n v="9278.0065000000013"/>
    <n v="565"/>
    <n v="482"/>
    <n v="565"/>
    <n v="482"/>
    <n v="2295.9895999999999"/>
    <n v="1793.0064000000002"/>
    <n v="41860.998899999999"/>
    <n v="34170.982400000001"/>
    <n v="337"/>
    <n v="298"/>
    <n v="337"/>
    <n v="298"/>
    <n v="1752.9915000000001"/>
    <n v="1477.0048000000002"/>
    <n v="22890.000399999997"/>
    <n v="20055.596000000001"/>
    <n v="902"/>
    <n v="780"/>
    <n v="902"/>
    <n v="780"/>
    <n v="4048.9811"/>
    <n v="3270.0112000000004"/>
    <n v="64750.999299999996"/>
    <n v="54226.578399999999"/>
    <n v="110"/>
    <n v="161"/>
    <n v="110"/>
    <n v="161"/>
    <n v="64.504000000000005"/>
    <n v="90.498100000000008"/>
    <n v="7180.9980000000005"/>
    <n v="10622.0072"/>
    <n v="4722.9813999999997"/>
    <n v="3882.0092999999997"/>
    <n v="83475.993199999997"/>
    <n v="74126.592099999994"/>
  </r>
  <r>
    <x v="3"/>
    <s v="Santa Fe College "/>
    <m/>
    <n v="137096"/>
    <x v="10"/>
    <n v="2210"/>
    <n v="2442"/>
    <n v="29"/>
    <n v="25"/>
    <n v="2181"/>
    <n v="2417"/>
    <n v="60"/>
    <n v="60"/>
    <n v="2181"/>
    <n v="2417"/>
    <n v="2181"/>
    <n v="2417"/>
    <n v="156"/>
    <n v="163"/>
    <n v="156"/>
    <n v="163"/>
    <n v="68"/>
    <n v="102"/>
    <n v="68"/>
    <n v="102"/>
    <n v="12"/>
    <n v="19"/>
    <n v="12"/>
    <n v="19"/>
    <n v="236"/>
    <n v="284"/>
    <n v="236"/>
    <n v="284"/>
    <n v="3.234"/>
    <n v="2.8344"/>
    <n v="504.50400000000002"/>
    <n v="462.00720000000001"/>
    <n v="3.9117999999999999"/>
    <n v="3.3039000000000001"/>
    <n v="266.00240000000002"/>
    <n v="336.99779999999998"/>
    <n v="1"/>
    <n v="1"/>
    <n v="12"/>
    <n v="19"/>
    <n v="3.3157050847457628"/>
    <n v="2.8802992957746478"/>
    <n v="782.50639999999999"/>
    <n v="818.005"/>
    <n v="81.320499999999996"/>
    <n v="82"/>
    <n v="12685.998"/>
    <n v="13366"/>
    <n v="82.779399999999995"/>
    <n v="78.058800000000005"/>
    <n v="5628.9991999999993"/>
    <n v="7961.9976000000006"/>
    <n v="66.833299999999994"/>
    <n v="67.1053"/>
    <n v="801.99959999999987"/>
    <n v="1275.0007000000001"/>
    <n v="81.004223728813542"/>
    <n v="79.588022183098602"/>
    <n v="19116.996799999997"/>
    <n v="22602.998300000003"/>
    <n v="578"/>
    <n v="629"/>
    <n v="578"/>
    <n v="629"/>
    <n v="370"/>
    <n v="391"/>
    <n v="370"/>
    <n v="391"/>
    <n v="0"/>
    <n v="0"/>
    <n v="0"/>
    <n v="0"/>
    <n v="948"/>
    <n v="1020"/>
    <n v="948"/>
    <n v="1020"/>
    <n v="3.7145000000000001"/>
    <n v="3.6629999999999998"/>
    <n v="2146.9810000000002"/>
    <n v="2304.027"/>
    <n v="4.6284000000000001"/>
    <n v="4.6509"/>
    <n v="1712.508"/>
    <n v="1818.5019"/>
    <n v="0"/>
    <n v="0"/>
    <n v="0"/>
    <n v="0"/>
    <n v="4.0711909282700427"/>
    <n v="4.0416949999999998"/>
    <n v="3859.4890000000005"/>
    <n v="4122.5289000000002"/>
    <n v="74.372"/>
    <n v="73.278199999999998"/>
    <n v="42987.016000000003"/>
    <n v="46091.987799999995"/>
    <n v="80.6892"/>
    <n v="79.132999999999996"/>
    <n v="29855.004000000001"/>
    <n v="30941.002999999997"/>
    <n v="0"/>
    <n v="0"/>
    <n v="0"/>
    <n v="0"/>
    <n v="76.837573839662454"/>
    <n v="75.522540000000006"/>
    <n v="72842.02"/>
    <n v="77032.9908"/>
    <n v="1184"/>
    <n v="1304"/>
    <n v="1184"/>
    <n v="1304"/>
    <n v="3.9206042229729734"/>
    <n v="3.7887529907975463"/>
    <n v="4641.9954000000007"/>
    <n v="4940.5339000000004"/>
    <n v="77.66808851351351"/>
    <n v="76.407967101227001"/>
    <n v="91959.016799999998"/>
    <n v="99635.989100000006"/>
    <n v="568"/>
    <n v="659"/>
    <n v="568"/>
    <n v="659"/>
    <n v="331"/>
    <n v="373"/>
    <n v="331"/>
    <n v="373"/>
    <n v="0"/>
    <n v="0"/>
    <n v="0"/>
    <n v="0"/>
    <n v="899"/>
    <n v="1032"/>
    <n v="899"/>
    <n v="1032"/>
    <n v="2.3864000000000001"/>
    <n v="2.4218999999999999"/>
    <n v="1355.4752000000001"/>
    <n v="1596.0320999999999"/>
    <n v="3.3429000000000002"/>
    <n v="3.5670000000000002"/>
    <n v="1106.4999"/>
    <n v="1330.491"/>
    <n v="0"/>
    <n v="0"/>
    <n v="0"/>
    <n v="0"/>
    <n v="2.7385707452725252"/>
    <n v="2.8357781976744185"/>
    <n v="2461.9751000000001"/>
    <n v="2926.5230999999999"/>
    <n v="48.767600000000002"/>
    <n v="48.6631"/>
    <n v="27699.996800000001"/>
    <n v="32068.982899999999"/>
    <n v="50.111800000000002"/>
    <n v="51.238599999999998"/>
    <n v="16587.005799999999"/>
    <n v="19111.997800000001"/>
    <n v="0"/>
    <n v="0"/>
    <n v="0"/>
    <n v="0"/>
    <n v="49.262516796440487"/>
    <n v="49.593973546511627"/>
    <n v="44287.0026"/>
    <n v="51180.9807"/>
    <n v="98"/>
    <n v="81"/>
    <n v="98"/>
    <n v="81"/>
    <n v="5.9744999999999999"/>
    <n v="6.2222"/>
    <n v="585.50099999999998"/>
    <n v="503.9982"/>
    <n v="87.020399999999995"/>
    <n v="85.296300000000002"/>
    <n v="8527.9992000000002"/>
    <n v="6909.0003000000006"/>
    <n v="1302"/>
    <n v="1451"/>
    <n v="1302"/>
    <n v="1451"/>
    <n v="4006.9602000000004"/>
    <n v="4362.0663000000004"/>
    <n v="83373.010800000004"/>
    <n v="91526.970699999991"/>
    <n v="769"/>
    <n v="866"/>
    <n v="769"/>
    <n v="866"/>
    <n v="3085.0102999999999"/>
    <n v="3485.9906999999998"/>
    <n v="52071.008999999998"/>
    <n v="58014.998399999997"/>
    <n v="2071"/>
    <n v="2317"/>
    <n v="2071"/>
    <n v="2317"/>
    <n v="7091.9705000000004"/>
    <n v="7848.0570000000007"/>
    <n v="135444.01980000001"/>
    <n v="149541.96909999999"/>
    <n v="12"/>
    <n v="19"/>
    <n v="12"/>
    <n v="19"/>
    <n v="12"/>
    <n v="19"/>
    <n v="801.99959999999987"/>
    <n v="1275.0007000000001"/>
    <n v="7689.4715000000015"/>
    <n v="8371.0552000000007"/>
    <n v="144774.01859999998"/>
    <n v="157725.97010000004"/>
  </r>
  <r>
    <x v="3"/>
    <s v="Seminole State College of Florida"/>
    <m/>
    <n v="137209"/>
    <x v="10"/>
    <n v="1422"/>
    <n v="1472"/>
    <n v="9"/>
    <n v="8"/>
    <n v="1413"/>
    <n v="1464"/>
    <n v="60"/>
    <n v="60"/>
    <n v="1413"/>
    <n v="1464"/>
    <n v="1413"/>
    <n v="1464"/>
    <n v="64"/>
    <n v="56"/>
    <n v="64"/>
    <n v="56"/>
    <n v="13"/>
    <n v="16"/>
    <n v="13"/>
    <n v="16"/>
    <n v="0"/>
    <n v="1"/>
    <n v="0"/>
    <n v="1"/>
    <n v="77"/>
    <n v="73"/>
    <n v="77"/>
    <n v="73"/>
    <n v="2.8203"/>
    <n v="2.6785999999999999"/>
    <n v="180.4992"/>
    <n v="150.0016"/>
    <n v="3.1537999999999999"/>
    <n v="3.9375"/>
    <n v="40.999400000000001"/>
    <n v="63"/>
    <n v="0"/>
    <n v="1"/>
    <n v="0"/>
    <n v="1"/>
    <n v="2.8766051948051947"/>
    <n v="2.9315287671232877"/>
    <n v="221.49859999999998"/>
    <n v="214.0016"/>
    <n v="69.296899999999994"/>
    <n v="73.553600000000003"/>
    <n v="4435.0015999999996"/>
    <n v="4119.0016000000005"/>
    <n v="69.307699999999997"/>
    <n v="71.6875"/>
    <n v="901.00009999999997"/>
    <n v="1147"/>
    <n v="0"/>
    <n v="47"/>
    <n v="0"/>
    <n v="47"/>
    <n v="69.298723376623371"/>
    <n v="72.780843835616452"/>
    <n v="5336.0016999999998"/>
    <n v="5313.0016000000014"/>
    <n v="563"/>
    <n v="592"/>
    <n v="563"/>
    <n v="592"/>
    <n v="196"/>
    <n v="222"/>
    <n v="196"/>
    <n v="222"/>
    <n v="0"/>
    <n v="0"/>
    <n v="0"/>
    <n v="0"/>
    <n v="759"/>
    <n v="814"/>
    <n v="759"/>
    <n v="814"/>
    <n v="3.8801000000000001"/>
    <n v="3.9274"/>
    <n v="2184.4963000000002"/>
    <n v="2325.0207999999998"/>
    <n v="5.4847000000000001"/>
    <n v="4.8851000000000004"/>
    <n v="1075.0011999999999"/>
    <n v="1084.4922000000001"/>
    <n v="0"/>
    <n v="0"/>
    <n v="0"/>
    <n v="0"/>
    <n v="4.2944631093544139"/>
    <n v="4.1885909090909088"/>
    <n v="3259.4974999999999"/>
    <n v="3409.5129999999999"/>
    <n v="69.488500000000002"/>
    <n v="73.557400000000001"/>
    <n v="39122.025500000003"/>
    <n v="43545.980799999998"/>
    <n v="70.520399999999995"/>
    <n v="74.770300000000006"/>
    <n v="13821.998399999999"/>
    <n v="16599.006600000001"/>
    <n v="0"/>
    <n v="0"/>
    <n v="0"/>
    <n v="0"/>
    <n v="69.754972200263509"/>
    <n v="73.888190909090909"/>
    <n v="52944.0239"/>
    <n v="60144.987399999998"/>
    <n v="836"/>
    <n v="887"/>
    <n v="836"/>
    <n v="887"/>
    <n v="4.163870933014354"/>
    <n v="4.0851348365276214"/>
    <n v="3480.9960999999998"/>
    <n v="3623.5146000000004"/>
    <n v="69.712949282296648"/>
    <n v="73.797056369785793"/>
    <n v="58280.025600000001"/>
    <n v="65457.989000000001"/>
    <n v="240"/>
    <n v="240"/>
    <n v="240"/>
    <n v="240"/>
    <n v="257"/>
    <n v="271"/>
    <n v="257"/>
    <n v="271"/>
    <n v="0"/>
    <n v="0"/>
    <n v="0"/>
    <n v="0"/>
    <n v="497"/>
    <n v="511"/>
    <n v="497"/>
    <n v="511"/>
    <n v="2.4645999999999999"/>
    <n v="2.8374999999999999"/>
    <n v="591.50400000000002"/>
    <n v="681"/>
    <n v="3.5331000000000001"/>
    <n v="3.4390999999999998"/>
    <n v="908.00670000000002"/>
    <n v="931.99609999999996"/>
    <n v="0"/>
    <n v="0"/>
    <n v="0"/>
    <n v="0"/>
    <n v="3.0171241448692152"/>
    <n v="3.1565481409001954"/>
    <n v="1499.5107"/>
    <n v="1612.9960999999998"/>
    <n v="43.5792"/>
    <n v="48.970799999999997"/>
    <n v="10459.008"/>
    <n v="11752.991999999998"/>
    <n v="40.5486"/>
    <n v="43.383800000000001"/>
    <n v="10420.9902"/>
    <n v="11757.0098"/>
    <n v="0"/>
    <n v="0"/>
    <n v="0"/>
    <n v="0"/>
    <n v="42.012068812877267"/>
    <n v="46.007831311154597"/>
    <n v="20879.998200000002"/>
    <n v="23510.001799999998"/>
    <n v="80"/>
    <n v="66"/>
    <n v="80"/>
    <n v="66"/>
    <n v="5.2"/>
    <n v="4.4470000000000001"/>
    <n v="416"/>
    <n v="293.50200000000001"/>
    <n v="62.987499999999997"/>
    <n v="65.7273"/>
    <n v="5039"/>
    <n v="4338.0018"/>
    <n v="867"/>
    <n v="888"/>
    <n v="867"/>
    <n v="888"/>
    <n v="2956.4995000000004"/>
    <n v="3156.0223999999998"/>
    <n v="54016.035100000008"/>
    <n v="59417.974399999999"/>
    <n v="466"/>
    <n v="509"/>
    <n v="466"/>
    <n v="509"/>
    <n v="2024.0072999999998"/>
    <n v="2079.4883"/>
    <n v="25143.988699999998"/>
    <n v="29503.0164"/>
    <n v="1333"/>
    <n v="1397"/>
    <n v="1333"/>
    <n v="1397"/>
    <n v="4980.5068000000001"/>
    <n v="5235.5106999999998"/>
    <n v="79160.02380000001"/>
    <n v="88920.9908"/>
    <n v="0"/>
    <n v="1"/>
    <n v="0"/>
    <n v="1"/>
    <s v=""/>
    <n v="1"/>
    <s v=""/>
    <n v="47"/>
    <n v="5396.5068000000001"/>
    <n v="5530.0127000000011"/>
    <n v="84199.023799999995"/>
    <n v="93305.992599999998"/>
  </r>
  <r>
    <x v="3"/>
    <s v="St. Johns River State College "/>
    <m/>
    <n v="137281"/>
    <x v="10"/>
    <n v="681"/>
    <n v="641"/>
    <n v="19"/>
    <n v="22"/>
    <n v="662"/>
    <n v="619"/>
    <n v="60"/>
    <n v="60"/>
    <n v="662"/>
    <n v="619"/>
    <n v="662"/>
    <n v="619"/>
    <n v="124"/>
    <n v="104"/>
    <n v="124"/>
    <n v="104"/>
    <n v="32"/>
    <n v="27"/>
    <n v="32"/>
    <n v="27"/>
    <n v="11"/>
    <n v="12"/>
    <n v="11"/>
    <n v="12"/>
    <n v="167"/>
    <n v="143"/>
    <n v="167"/>
    <n v="143"/>
    <n v="2.8065000000000002"/>
    <n v="3.0817000000000001"/>
    <n v="348.00600000000003"/>
    <n v="320.49680000000001"/>
    <n v="3.9062999999999999"/>
    <n v="2.8704000000000001"/>
    <n v="125.0016"/>
    <n v="77.500799999999998"/>
    <n v="0.86360000000000003"/>
    <n v="1"/>
    <n v="9.4996000000000009"/>
    <n v="12"/>
    <n v="2.8892646706586826"/>
    <n v="2.8671160839160841"/>
    <n v="482.50720000000001"/>
    <n v="409.99760000000003"/>
    <n v="70.701599999999999"/>
    <n v="72.192300000000003"/>
    <n v="8766.9984000000004"/>
    <n v="7507.9992000000002"/>
    <n v="66.968800000000002"/>
    <n v="64.333299999999994"/>
    <n v="2143.0016000000001"/>
    <n v="1736.9990999999998"/>
    <n v="63.636400000000002"/>
    <n v="62.25"/>
    <n v="700.00040000000001"/>
    <n v="747"/>
    <n v="69.520960479041918"/>
    <n v="69.874113986013981"/>
    <n v="11610.000400000001"/>
    <n v="9991.9982999999993"/>
    <n v="195"/>
    <n v="200"/>
    <n v="195"/>
    <n v="200"/>
    <n v="65"/>
    <n v="63"/>
    <n v="65"/>
    <n v="63"/>
    <n v="0"/>
    <n v="0"/>
    <n v="0"/>
    <n v="0"/>
    <n v="260"/>
    <n v="263"/>
    <n v="260"/>
    <n v="263"/>
    <n v="4.0179"/>
    <n v="4.1375000000000002"/>
    <n v="783.4905"/>
    <n v="827.5"/>
    <n v="5.3922999999999996"/>
    <n v="5.2698"/>
    <n v="350.49949999999995"/>
    <n v="331.99740000000003"/>
    <n v="0"/>
    <n v="0"/>
    <n v="0"/>
    <n v="0"/>
    <n v="4.3615000000000004"/>
    <n v="4.4087353612167295"/>
    <n v="1133.99"/>
    <n v="1159.4973999999997"/>
    <n v="73.364099999999993"/>
    <n v="74.34"/>
    <n v="14305.999499999998"/>
    <n v="14868"/>
    <n v="74.707700000000003"/>
    <n v="70.873000000000005"/>
    <n v="4856.0005000000001"/>
    <n v="4464.9990000000007"/>
    <n v="0"/>
    <n v="0"/>
    <n v="0"/>
    <n v="0"/>
    <n v="73.7"/>
    <n v="73.509501901140681"/>
    <n v="19162"/>
    <n v="19332.999"/>
    <n v="427"/>
    <n v="406"/>
    <n v="427"/>
    <n v="406"/>
    <n v="3.7857077283372367"/>
    <n v="3.8657512315270934"/>
    <n v="1616.4972"/>
    <n v="1569.4949999999999"/>
    <n v="72.065574707259955"/>
    <n v="72.229057389162563"/>
    <n v="30772.000400000001"/>
    <n v="29324.997299999999"/>
    <n v="103"/>
    <n v="66"/>
    <n v="103"/>
    <n v="66"/>
    <n v="81"/>
    <n v="92"/>
    <n v="81"/>
    <n v="92"/>
    <n v="0"/>
    <n v="0"/>
    <n v="0"/>
    <n v="0"/>
    <n v="184"/>
    <n v="158"/>
    <n v="184"/>
    <n v="158"/>
    <n v="2.7086999999999999"/>
    <n v="2.75"/>
    <n v="278.99610000000001"/>
    <n v="181.5"/>
    <n v="3.7963"/>
    <n v="3.9022000000000001"/>
    <n v="307.50029999999998"/>
    <n v="359.00240000000002"/>
    <n v="0"/>
    <n v="0"/>
    <n v="0"/>
    <n v="0"/>
    <n v="3.1874804347826085"/>
    <n v="3.4209012658227853"/>
    <n v="586.49639999999999"/>
    <n v="540.50240000000008"/>
    <n v="55.009700000000002"/>
    <n v="52.802999999999997"/>
    <n v="5665.9991"/>
    <n v="3484.9979999999996"/>
    <n v="50.135800000000003"/>
    <n v="49.054299999999998"/>
    <n v="4060.9998000000001"/>
    <n v="4512.9956000000002"/>
    <n v="0"/>
    <n v="0"/>
    <n v="0"/>
    <n v="0"/>
    <n v="52.864124456521743"/>
    <n v="50.62021265822785"/>
    <n v="9726.9989000000005"/>
    <n v="7997.9935999999998"/>
    <n v="51"/>
    <n v="55"/>
    <n v="51"/>
    <n v="55"/>
    <n v="4.5784000000000002"/>
    <n v="4.0909000000000004"/>
    <n v="233.4984"/>
    <n v="224.99950000000001"/>
    <n v="72.666700000000006"/>
    <n v="68.836399999999998"/>
    <n v="3706.0017000000003"/>
    <n v="3786.002"/>
    <n v="422"/>
    <n v="370"/>
    <n v="422"/>
    <n v="370"/>
    <n v="1410.4926"/>
    <n v="1329.4967999999999"/>
    <n v="28738.996999999999"/>
    <n v="25860.997199999998"/>
    <n v="178"/>
    <n v="182"/>
    <n v="178"/>
    <n v="182"/>
    <n v="783.00139999999988"/>
    <n v="768.50060000000008"/>
    <n v="11060.001899999999"/>
    <n v="10714.993700000001"/>
    <n v="600"/>
    <n v="552"/>
    <n v="600"/>
    <n v="552"/>
    <n v="2193.4939999999997"/>
    <n v="2097.9974000000002"/>
    <n v="39798.998899999999"/>
    <n v="36575.990899999997"/>
    <n v="11"/>
    <n v="12"/>
    <n v="11"/>
    <n v="12"/>
    <n v="9.4996000000000009"/>
    <n v="12"/>
    <n v="700.00040000000001"/>
    <n v="747"/>
    <n v="2436.4919999999997"/>
    <n v="2334.9969000000001"/>
    <n v="44205.001000000004"/>
    <n v="41108.992899999997"/>
  </r>
  <r>
    <x v="3"/>
    <s v="St. Petersburg College "/>
    <m/>
    <n v="137078"/>
    <x v="10"/>
    <n v="2594"/>
    <n v="2501"/>
    <n v="72"/>
    <n v="87"/>
    <n v="2522"/>
    <n v="2414"/>
    <n v="60"/>
    <n v="60"/>
    <n v="2522"/>
    <n v="2414"/>
    <n v="2522"/>
    <n v="2414"/>
    <n v="184"/>
    <n v="201"/>
    <n v="184"/>
    <n v="201"/>
    <n v="104"/>
    <n v="107"/>
    <n v="104"/>
    <n v="107"/>
    <n v="216"/>
    <n v="24"/>
    <n v="216"/>
    <n v="24"/>
    <n v="504"/>
    <n v="332"/>
    <n v="504"/>
    <n v="332"/>
    <n v="3.4809999999999999"/>
    <n v="3.4975000000000001"/>
    <n v="640.50400000000002"/>
    <n v="702.99750000000006"/>
    <n v="4.0048000000000004"/>
    <n v="3.528"/>
    <n v="416.49920000000003"/>
    <n v="377.49599999999998"/>
    <n v="0.88429999999999997"/>
    <n v="0.8125"/>
    <n v="191.00880000000001"/>
    <n v="19.5"/>
    <n v="2.4762142857142861"/>
    <n v="3.3132334337349398"/>
    <n v="1248.0120000000002"/>
    <n v="1099.9935"/>
    <n v="79.467399999999998"/>
    <n v="78.343299999999999"/>
    <n v="14622.0016"/>
    <n v="15747.0033"/>
    <n v="76.269199999999998"/>
    <n v="76.140199999999993"/>
    <n v="7931.9967999999999"/>
    <n v="8147.0013999999992"/>
    <n v="67.041700000000006"/>
    <n v="67.25"/>
    <n v="14481.007200000002"/>
    <n v="1614"/>
    <n v="73.482153968253982"/>
    <n v="76.831339457831319"/>
    <n v="37035.005600000004"/>
    <n v="25508.004699999998"/>
    <n v="827"/>
    <n v="813"/>
    <n v="827"/>
    <n v="813"/>
    <n v="468"/>
    <n v="542"/>
    <n v="468"/>
    <n v="542"/>
    <n v="0"/>
    <n v="0"/>
    <n v="0"/>
    <n v="0"/>
    <n v="1295"/>
    <n v="1355"/>
    <n v="1295"/>
    <n v="1355"/>
    <n v="4.6288"/>
    <n v="4.7840999999999996"/>
    <n v="3828.0176000000001"/>
    <n v="3889.4732999999997"/>
    <n v="6.2233000000000001"/>
    <n v="6.0054999999999996"/>
    <n v="2912.5043999999998"/>
    <n v="3254.9809999999998"/>
    <n v="0"/>
    <n v="0"/>
    <n v="0"/>
    <n v="0"/>
    <n v="5.2050362934362937"/>
    <n v="5.2726599999999992"/>
    <n v="6740.5219999999999"/>
    <n v="7144.4542999999985"/>
    <n v="80.778700000000001"/>
    <n v="80.896699999999996"/>
    <n v="66803.984899999996"/>
    <n v="65769.017099999997"/>
    <n v="81.431600000000003"/>
    <n v="79.876400000000004"/>
    <n v="38109.988799999999"/>
    <n v="43293.008800000003"/>
    <n v="0"/>
    <n v="0"/>
    <n v="0"/>
    <n v="0"/>
    <n v="81.014651505791505"/>
    <n v="80.488579999999999"/>
    <n v="104913.9737"/>
    <n v="109062.02589999999"/>
    <n v="1799"/>
    <n v="1687"/>
    <n v="1799"/>
    <n v="1687"/>
    <n v="4.4405414118954969"/>
    <n v="4.8870467101363353"/>
    <n v="7988.5339999999987"/>
    <n v="8244.4477999999981"/>
    <n v="78.904379822123403"/>
    <n v="79.768838529934797"/>
    <n v="141948.97930000001"/>
    <n v="134570.0306"/>
    <n v="297"/>
    <n v="275"/>
    <n v="297"/>
    <n v="275"/>
    <n v="290"/>
    <n v="314"/>
    <n v="290"/>
    <n v="314"/>
    <n v="0"/>
    <n v="0"/>
    <n v="0"/>
    <n v="0"/>
    <n v="587"/>
    <n v="589"/>
    <n v="587"/>
    <n v="589"/>
    <n v="3.0657000000000001"/>
    <n v="2.9344999999999999"/>
    <n v="910.51290000000006"/>
    <n v="806.98749999999995"/>
    <n v="4.6292999999999997"/>
    <n v="4.4172000000000002"/>
    <n v="1342.4969999999998"/>
    <n v="1387.0008"/>
    <n v="0"/>
    <n v="0"/>
    <n v="0"/>
    <n v="0"/>
    <n v="3.8381770017035777"/>
    <n v="3.7249376910016978"/>
    <n v="2253.0099"/>
    <n v="2193.9883"/>
    <n v="56.306399999999996"/>
    <n v="55.12"/>
    <n v="16723.000799999998"/>
    <n v="15158"/>
    <n v="57.8"/>
    <n v="53.398099999999999"/>
    <n v="16762"/>
    <n v="16767.003400000001"/>
    <n v="0"/>
    <n v="0"/>
    <n v="0"/>
    <n v="0"/>
    <n v="57.044294378194195"/>
    <n v="54.202043123938878"/>
    <n v="33485.000799999994"/>
    <n v="31925.003399999998"/>
    <n v="136"/>
    <n v="138"/>
    <n v="136"/>
    <n v="138"/>
    <n v="5.0918999999999999"/>
    <n v="5.2645"/>
    <n v="692.49839999999995"/>
    <n v="726.50099999999998"/>
    <n v="84.25"/>
    <n v="87.826099999999997"/>
    <n v="11458"/>
    <n v="12120.0018"/>
    <n v="1308"/>
    <n v="1289"/>
    <n v="1308"/>
    <n v="1289"/>
    <n v="5379.0344999999998"/>
    <n v="5399.4583000000002"/>
    <n v="98148.987299999993"/>
    <n v="96674.020399999994"/>
    <n v="862"/>
    <n v="963"/>
    <n v="862"/>
    <n v="963"/>
    <n v="4671.5005999999994"/>
    <n v="5019.4777999999997"/>
    <n v="62803.9856"/>
    <n v="68207.013600000006"/>
    <n v="2170"/>
    <n v="2252"/>
    <n v="2170"/>
    <n v="2252"/>
    <n v="10050.535099999999"/>
    <n v="10418.936099999999"/>
    <n v="160952.97289999999"/>
    <n v="164881.03399999999"/>
    <n v="216"/>
    <n v="24"/>
    <n v="216"/>
    <n v="24"/>
    <n v="191.00880000000001"/>
    <n v="19.5"/>
    <n v="14481.007200000002"/>
    <n v="1614"/>
    <n v="10934.042299999999"/>
    <n v="11164.937099999999"/>
    <n v="186891.98009999999"/>
    <n v="178615.03579999998"/>
  </r>
  <r>
    <x v="3"/>
    <s v="State College of Florida, Manatee-Sarasota"/>
    <m/>
    <n v="135391"/>
    <x v="10"/>
    <n v="1148"/>
    <n v="1099"/>
    <n v="14"/>
    <n v="11"/>
    <n v="1134"/>
    <n v="1088"/>
    <n v="60"/>
    <n v="60"/>
    <n v="1134"/>
    <n v="1088"/>
    <n v="1134"/>
    <n v="1088"/>
    <n v="151"/>
    <n v="168"/>
    <n v="151"/>
    <n v="168"/>
    <n v="40"/>
    <n v="42"/>
    <n v="40"/>
    <n v="42"/>
    <n v="10"/>
    <n v="13"/>
    <n v="10"/>
    <n v="13"/>
    <n v="201"/>
    <n v="223"/>
    <n v="201"/>
    <n v="223"/>
    <n v="2.702"/>
    <n v="2.7827000000000002"/>
    <n v="408.00200000000001"/>
    <n v="467.49360000000001"/>
    <n v="3.2749999999999999"/>
    <n v="3.7618999999999998"/>
    <n v="131"/>
    <n v="157.99979999999999"/>
    <n v="1"/>
    <n v="0.92310000000000003"/>
    <n v="10"/>
    <n v="12.000300000000001"/>
    <n v="2.7313532338308457"/>
    <n v="2.8587161434977584"/>
    <n v="549.00199999999995"/>
    <n v="637.4937000000001"/>
    <n v="71.960300000000004"/>
    <n v="72.660700000000006"/>
    <n v="10866.005300000001"/>
    <n v="12206.997600000001"/>
    <n v="71.325000000000003"/>
    <n v="74.6905"/>
    <n v="2853"/>
    <n v="3137.0010000000002"/>
    <n v="60.6"/>
    <n v="62.461500000000001"/>
    <n v="606"/>
    <n v="811.99950000000001"/>
    <n v="71.26868308457712"/>
    <n v="72.44842197309417"/>
    <n v="14325.005300000001"/>
    <n v="16155.998100000001"/>
    <n v="396"/>
    <n v="338"/>
    <n v="396"/>
    <n v="338"/>
    <n v="137"/>
    <n v="137"/>
    <n v="137"/>
    <n v="137"/>
    <n v="0"/>
    <n v="0"/>
    <n v="0"/>
    <n v="0"/>
    <n v="533"/>
    <n v="475"/>
    <n v="533"/>
    <n v="475"/>
    <n v="4.3648999999999996"/>
    <n v="4.2988"/>
    <n v="1728.5003999999999"/>
    <n v="1452.9944"/>
    <n v="5.4634999999999998"/>
    <n v="5.3941999999999997"/>
    <n v="748.49950000000001"/>
    <n v="739.00540000000001"/>
    <n v="0"/>
    <n v="0"/>
    <n v="0"/>
    <n v="0"/>
    <n v="4.6472793621013126"/>
    <n v="4.6147364210526316"/>
    <n v="2476.9998999999998"/>
    <n v="2191.9998000000001"/>
    <n v="85.691900000000004"/>
    <n v="81.686400000000006"/>
    <n v="33933.992400000003"/>
    <n v="27610.003200000003"/>
    <n v="85.160600000000002"/>
    <n v="83.715299999999999"/>
    <n v="11667.002200000001"/>
    <n v="11468.9961"/>
    <n v="0"/>
    <n v="0"/>
    <n v="0"/>
    <n v="0"/>
    <n v="85.555336960600386"/>
    <n v="82.271577473684218"/>
    <n v="45600.994600000005"/>
    <n v="39078.999300000003"/>
    <n v="734"/>
    <n v="698"/>
    <n v="734"/>
    <n v="698"/>
    <n v="4.1226183923705717"/>
    <n v="4.053715616045845"/>
    <n v="3026.0018999999998"/>
    <n v="2829.4934999999996"/>
    <n v="81.643051634877395"/>
    <n v="79.133234097421209"/>
    <n v="59925.99990000001"/>
    <n v="55234.9974"/>
    <n v="140"/>
    <n v="128"/>
    <n v="140"/>
    <n v="128"/>
    <n v="100"/>
    <n v="106"/>
    <n v="100"/>
    <n v="106"/>
    <n v="0"/>
    <n v="0"/>
    <n v="0"/>
    <n v="0"/>
    <n v="240"/>
    <n v="234"/>
    <n v="240"/>
    <n v="234"/>
    <n v="2.7606999999999999"/>
    <n v="3.2656000000000001"/>
    <n v="386.49799999999999"/>
    <n v="417.99680000000001"/>
    <n v="3.9"/>
    <n v="3.8868"/>
    <n v="390"/>
    <n v="412.00080000000003"/>
    <n v="0"/>
    <n v="0"/>
    <n v="0"/>
    <n v="0"/>
    <n v="3.2354083333333334"/>
    <n v="3.5469982905982906"/>
    <n v="776.49800000000005"/>
    <n v="829.99760000000003"/>
    <n v="58.914299999999997"/>
    <n v="57.273400000000002"/>
    <n v="8248.0020000000004"/>
    <n v="7330.9952000000003"/>
    <n v="54.89"/>
    <n v="51.660400000000003"/>
    <n v="5489"/>
    <n v="5476.0024000000003"/>
    <n v="0"/>
    <n v="0"/>
    <n v="0"/>
    <n v="0"/>
    <n v="57.237508333333338"/>
    <n v="54.730758974358977"/>
    <n v="13737.002"/>
    <n v="12806.997600000001"/>
    <n v="160"/>
    <n v="156"/>
    <n v="160"/>
    <n v="156"/>
    <n v="4.3155999999999999"/>
    <n v="4.2691999999999997"/>
    <n v="690.49599999999998"/>
    <n v="665.99519999999995"/>
    <n v="84.287499999999994"/>
    <n v="78.974400000000003"/>
    <n v="13486"/>
    <n v="12320.0064"/>
    <n v="687"/>
    <n v="634"/>
    <n v="687"/>
    <n v="634"/>
    <n v="2523.0003999999999"/>
    <n v="2338.4848000000002"/>
    <n v="53047.999700000008"/>
    <n v="47147.995999999999"/>
    <n v="277"/>
    <n v="285"/>
    <n v="277"/>
    <n v="285"/>
    <n v="1269.4994999999999"/>
    <n v="1309.0060000000001"/>
    <n v="20009.002200000003"/>
    <n v="20081.999500000002"/>
    <n v="964"/>
    <n v="919"/>
    <n v="964"/>
    <n v="919"/>
    <n v="3792.4998999999998"/>
    <n v="3647.4908000000005"/>
    <n v="73057.001900000003"/>
    <n v="67229.995500000005"/>
    <n v="10"/>
    <n v="13"/>
    <n v="10"/>
    <n v="13"/>
    <n v="10"/>
    <n v="12.000300000000001"/>
    <n v="606"/>
    <n v="811.99950000000001"/>
    <n v="4492.9958999999999"/>
    <n v="4325.4862999999996"/>
    <n v="87149.001900000003"/>
    <n v="80362.001399999994"/>
  </r>
  <r>
    <x v="3"/>
    <s v="College of Central Florida"/>
    <s v="Reclassified: Met the criteria for Two-Year with Bachelor's in 2013-14, 2014-15, and 2015-16."/>
    <n v="132851"/>
    <x v="10"/>
    <n v="916"/>
    <n v="901"/>
    <n v="20"/>
    <n v="10"/>
    <n v="896"/>
    <n v="891"/>
    <n v="60"/>
    <n v="60"/>
    <n v="896"/>
    <n v="891"/>
    <n v="896"/>
    <n v="891"/>
    <n v="107"/>
    <n v="93"/>
    <n v="107"/>
    <n v="93"/>
    <n v="39"/>
    <n v="38"/>
    <n v="39"/>
    <n v="38"/>
    <n v="38"/>
    <n v="49"/>
    <n v="38"/>
    <n v="49"/>
    <n v="184"/>
    <n v="180"/>
    <n v="184"/>
    <n v="180"/>
    <n v="2.9112"/>
    <n v="2.7418999999999998"/>
    <n v="311.4984"/>
    <n v="254.99669999999998"/>
    <n v="2.3462000000000001"/>
    <n v="2.6183999999999998"/>
    <n v="91.501800000000003"/>
    <n v="99.499199999999988"/>
    <n v="0.98680000000000001"/>
    <n v="1"/>
    <n v="37.498400000000004"/>
    <n v="49"/>
    <n v="2.3940141304347828"/>
    <n v="2.2416438888888885"/>
    <n v="440.49860000000007"/>
    <n v="403.49589999999995"/>
    <n v="77.728999999999999"/>
    <n v="77.591399999999993"/>
    <n v="8317.0030000000006"/>
    <n v="7216.0001999999995"/>
    <n v="78.051299999999998"/>
    <n v="72.631600000000006"/>
    <n v="3044.0007000000001"/>
    <n v="2760.0008000000003"/>
    <n v="65.315799999999996"/>
    <n v="63.4694"/>
    <n v="2482.0003999999999"/>
    <n v="3110.0005999999998"/>
    <n v="75.233717934782618"/>
    <n v="72.700008888888888"/>
    <n v="13843.004100000002"/>
    <n v="13086.0016"/>
    <n v="216"/>
    <n v="224"/>
    <n v="216"/>
    <n v="224"/>
    <n v="128"/>
    <n v="133"/>
    <n v="128"/>
    <n v="133"/>
    <n v="1"/>
    <n v="0"/>
    <n v="1"/>
    <n v="0"/>
    <n v="345"/>
    <n v="357"/>
    <n v="345"/>
    <n v="357"/>
    <n v="4.7986000000000004"/>
    <n v="4.6116000000000001"/>
    <n v="1036.4976000000001"/>
    <n v="1032.9983999999999"/>
    <n v="5.4843999999999999"/>
    <n v="5.718"/>
    <n v="702.00319999999999"/>
    <n v="760.49400000000003"/>
    <n v="6.5"/>
    <n v="0"/>
    <n v="6.5"/>
    <n v="0"/>
    <n v="5.0579733333333339"/>
    <n v="5.0237882352941181"/>
    <n v="1745.0008000000003"/>
    <n v="1793.4924000000001"/>
    <n v="89.282399999999996"/>
    <n v="86.895099999999999"/>
    <n v="19284.9984"/>
    <n v="19464.502400000001"/>
    <n v="88.308599999999998"/>
    <n v="89.067700000000002"/>
    <n v="11303.5008"/>
    <n v="11846.0041"/>
    <n v="71"/>
    <n v="0"/>
    <n v="71"/>
    <n v="0"/>
    <n v="88.868113623188407"/>
    <n v="87.70450000000001"/>
    <n v="30659.499200000002"/>
    <n v="31310.506500000003"/>
    <n v="529"/>
    <n v="537"/>
    <n v="529"/>
    <n v="537"/>
    <n v="4.1313788279773158"/>
    <n v="4.0912258845437615"/>
    <n v="2185.4994000000002"/>
    <n v="2196.9883"/>
    <n v="84.125715122873359"/>
    <n v="82.675061638733723"/>
    <n v="44502.503300000004"/>
    <n v="44396.508100000006"/>
    <n v="96"/>
    <n v="82"/>
    <n v="96"/>
    <n v="82"/>
    <n v="112"/>
    <n v="101"/>
    <n v="112"/>
    <n v="101"/>
    <n v="3"/>
    <n v="2"/>
    <n v="3"/>
    <n v="2"/>
    <n v="211"/>
    <n v="185"/>
    <n v="211"/>
    <n v="185"/>
    <n v="3.1145999999999998"/>
    <n v="2.5609999999999999"/>
    <n v="299.0016"/>
    <n v="210.00200000000001"/>
    <n v="4.2008999999999999"/>
    <n v="4.1436000000000002"/>
    <n v="470.50079999999997"/>
    <n v="418.50360000000001"/>
    <n v="3.3332999999999999"/>
    <n v="4"/>
    <n v="9.9999000000000002"/>
    <n v="8"/>
    <n v="3.6943236966824644"/>
    <n v="3.4405708108108106"/>
    <n v="779.50229999999999"/>
    <n v="636.50559999999996"/>
    <n v="64.150999999999996"/>
    <n v="58.280500000000004"/>
    <n v="6158.4959999999992"/>
    <n v="4779.0010000000002"/>
    <n v="67.575900000000004"/>
    <n v="57.257399999999997"/>
    <n v="7568.5008000000007"/>
    <n v="5782.9973999999993"/>
    <n v="64"/>
    <n v="42"/>
    <n v="192"/>
    <n v="84"/>
    <n v="65.966809478672985"/>
    <n v="57.5459372972973"/>
    <n v="13918.996800000001"/>
    <n v="10645.9984"/>
    <n v="156"/>
    <n v="169"/>
    <n v="156"/>
    <n v="169"/>
    <n v="4.4519000000000002"/>
    <n v="4.6833999999999998"/>
    <n v="694.49639999999999"/>
    <n v="791.49459999999999"/>
    <n v="82.586500000000001"/>
    <n v="83.828400000000002"/>
    <n v="12883.494000000001"/>
    <n v="14166.999600000001"/>
    <n v="419"/>
    <n v="399"/>
    <n v="419"/>
    <n v="399"/>
    <n v="1646.9976000000001"/>
    <n v="1497.9970999999998"/>
    <n v="33760.4974"/>
    <n v="31459.5036"/>
    <n v="279"/>
    <n v="272"/>
    <n v="279"/>
    <n v="272"/>
    <n v="1264.0057999999999"/>
    <n v="1278.4967999999999"/>
    <n v="21916.0023"/>
    <n v="20389.0023"/>
    <n v="698"/>
    <n v="671"/>
    <n v="698"/>
    <n v="671"/>
    <n v="2911.0034000000001"/>
    <n v="2776.4938999999995"/>
    <n v="55676.4997"/>
    <n v="51848.505900000004"/>
    <n v="42"/>
    <n v="51"/>
    <n v="42"/>
    <n v="51"/>
    <n v="53.9983"/>
    <n v="57"/>
    <n v="2745.0003999999999"/>
    <n v="3194.0005999999998"/>
    <n v="3659.4981000000002"/>
    <n v="3624.9884999999999"/>
    <n v="71304.994100000011"/>
    <n v="69209.506099999999"/>
  </r>
  <r>
    <x v="3"/>
    <s v="Eastern Florida State College"/>
    <s v="Met the criteria for Two-Year with Bachelor's in 2015-16. "/>
    <n v="132693"/>
    <x v="7"/>
    <n v="2219"/>
    <n v="2221"/>
    <n v="20"/>
    <n v="25"/>
    <n v="2199"/>
    <n v="2196"/>
    <n v="60"/>
    <n v="60"/>
    <n v="2199"/>
    <n v="2196"/>
    <n v="2199"/>
    <n v="2196"/>
    <n v="406"/>
    <n v="406"/>
    <n v="406"/>
    <n v="406"/>
    <n v="176"/>
    <n v="156"/>
    <n v="176"/>
    <n v="156"/>
    <n v="271"/>
    <n v="330"/>
    <n v="271"/>
    <n v="330"/>
    <n v="853"/>
    <n v="892"/>
    <n v="853"/>
    <n v="892"/>
    <n v="3.048"/>
    <n v="3.0529999999999999"/>
    <n v="1237.4880000000001"/>
    <n v="1239.518"/>
    <n v="3.0455000000000001"/>
    <n v="3.1635"/>
    <n v="536.00800000000004"/>
    <n v="493.50599999999997"/>
    <n v="0.5111"/>
    <n v="0.5091"/>
    <n v="138.50810000000001"/>
    <n v="168.00299999999999"/>
    <n v="2.2415053927315358"/>
    <n v="2.131196188340807"/>
    <n v="1912.0041000000001"/>
    <n v="1901.0269999999998"/>
    <n v="73.078800000000001"/>
    <n v="72.150199999999998"/>
    <n v="29669.9928"/>
    <n v="29292.981199999998"/>
    <n v="70.051100000000005"/>
    <n v="71.314099999999996"/>
    <n v="12328.993600000002"/>
    <n v="11124.999599999999"/>
    <n v="64.468599999999995"/>
    <n v="64.475800000000007"/>
    <n v="17470.990599999997"/>
    <n v="21277.014000000003"/>
    <n v="69.718613130128958"/>
    <n v="69.164792376681618"/>
    <n v="59469.976999999999"/>
    <n v="61694.9948"/>
    <n v="548"/>
    <n v="530"/>
    <n v="548"/>
    <n v="530"/>
    <n v="196"/>
    <n v="185"/>
    <n v="196"/>
    <n v="185"/>
    <n v="0"/>
    <n v="0"/>
    <n v="0"/>
    <n v="0"/>
    <n v="744"/>
    <n v="715"/>
    <n v="744"/>
    <n v="715"/>
    <n v="4.2882999999999996"/>
    <n v="4.4943"/>
    <n v="2349.9883999999997"/>
    <n v="2381.9789999999998"/>
    <n v="5.7628000000000004"/>
    <n v="5.7161999999999997"/>
    <n v="1129.5088000000001"/>
    <n v="1057.4969999999998"/>
    <n v="0"/>
    <n v="0"/>
    <n v="0"/>
    <n v="0"/>
    <n v="4.6767435483870967"/>
    <n v="4.8104559440559438"/>
    <n v="3479.4971999999998"/>
    <n v="3439.4759999999997"/>
    <n v="75.023700000000005"/>
    <n v="75.339600000000004"/>
    <n v="41112.9876"/>
    <n v="39929.988000000005"/>
    <n v="75.030600000000007"/>
    <n v="74.686499999999995"/>
    <n v="14705.997600000001"/>
    <n v="13817.002499999999"/>
    <n v="0"/>
    <n v="0"/>
    <n v="0"/>
    <n v="0"/>
    <n v="75.025517741935488"/>
    <n v="75.170616083916087"/>
    <n v="55818.985200000003"/>
    <n v="53746.9905"/>
    <n v="1597"/>
    <n v="1607"/>
    <n v="1597"/>
    <n v="1607"/>
    <n v="3.3760183469004383"/>
    <n v="3.323275046670815"/>
    <n v="5391.5012999999999"/>
    <n v="5340.5029999999997"/>
    <n v="72.19095942391985"/>
    <n v="71.836954138145614"/>
    <n v="115288.96219999999"/>
    <n v="115441.9853"/>
    <n v="223"/>
    <n v="235"/>
    <n v="223"/>
    <n v="235"/>
    <n v="188"/>
    <n v="193"/>
    <n v="188"/>
    <n v="193"/>
    <n v="0"/>
    <n v="0"/>
    <n v="0"/>
    <n v="0"/>
    <n v="411"/>
    <n v="428"/>
    <n v="411"/>
    <n v="428"/>
    <n v="2.7130000000000001"/>
    <n v="2.8020999999999998"/>
    <n v="604.99900000000002"/>
    <n v="658.49349999999993"/>
    <n v="3.984"/>
    <n v="4.0621999999999998"/>
    <n v="748.99199999999996"/>
    <n v="784.00459999999998"/>
    <n v="0"/>
    <n v="0"/>
    <n v="0"/>
    <n v="0"/>
    <n v="3.2943819951338198"/>
    <n v="3.3703226635514012"/>
    <n v="1353.991"/>
    <n v="1442.4980999999998"/>
    <n v="48.197299999999998"/>
    <n v="53.063800000000001"/>
    <n v="10747.9979"/>
    <n v="12469.993"/>
    <n v="46.606400000000001"/>
    <n v="45.606200000000001"/>
    <n v="8762.003200000001"/>
    <n v="8801.9966000000004"/>
    <n v="0"/>
    <n v="0"/>
    <n v="0"/>
    <n v="0"/>
    <n v="47.469589051094893"/>
    <n v="49.700910280373833"/>
    <n v="19510.001100000001"/>
    <n v="21271.989600000001"/>
    <n v="191"/>
    <n v="161"/>
    <n v="191"/>
    <n v="161"/>
    <n v="4.4973999999999998"/>
    <n v="4.3323"/>
    <n v="859.00339999999994"/>
    <n v="697.50030000000004"/>
    <n v="72.900499999999994"/>
    <n v="70.409899999999993"/>
    <n v="13923.995499999999"/>
    <n v="11335.993899999999"/>
    <n v="1177"/>
    <n v="1171"/>
    <n v="1177"/>
    <n v="1171"/>
    <n v="4192.4753999999994"/>
    <n v="4279.9904999999999"/>
    <n v="81530.978300000002"/>
    <n v="81692.962200000009"/>
    <n v="560"/>
    <n v="534"/>
    <n v="560"/>
    <n v="534"/>
    <n v="2414.5088000000001"/>
    <n v="2335.0075999999999"/>
    <n v="35796.994400000003"/>
    <n v="33743.998699999996"/>
    <n v="1737"/>
    <n v="1705"/>
    <n v="1737"/>
    <n v="1705"/>
    <n v="6606.984199999999"/>
    <n v="6614.9980999999998"/>
    <n v="117327.97270000001"/>
    <n v="115436.96090000001"/>
    <n v="271"/>
    <n v="330"/>
    <n v="271"/>
    <n v="330"/>
    <n v="138.50810000000001"/>
    <n v="168.00299999999999"/>
    <n v="17470.990599999997"/>
    <n v="21277.014000000003"/>
    <n v="7604.4956999999995"/>
    <n v="7480.5013999999992"/>
    <n v="148722.95879999999"/>
    <n v="148049.9688"/>
  </r>
  <r>
    <x v="3"/>
    <s v="Hillsborough Community College "/>
    <m/>
    <n v="134495"/>
    <x v="7"/>
    <n v="2629"/>
    <n v="2940"/>
    <n v="17"/>
    <n v="28"/>
    <n v="2612"/>
    <n v="2912"/>
    <n v="60"/>
    <n v="60"/>
    <n v="2612"/>
    <n v="2912"/>
    <n v="2612"/>
    <n v="2912"/>
    <n v="127"/>
    <n v="154"/>
    <n v="127"/>
    <n v="154"/>
    <n v="42"/>
    <n v="56"/>
    <n v="42"/>
    <n v="56"/>
    <n v="5"/>
    <n v="8"/>
    <n v="5"/>
    <n v="8"/>
    <n v="174"/>
    <n v="218"/>
    <n v="174"/>
    <n v="218"/>
    <n v="2.8307000000000002"/>
    <n v="3.0065"/>
    <n v="359.49890000000005"/>
    <n v="463.00099999999998"/>
    <n v="3.9167000000000001"/>
    <n v="5.0892999999999997"/>
    <n v="164.50139999999999"/>
    <n v="285.00079999999997"/>
    <n v="0.5"/>
    <n v="0.625"/>
    <n v="2.5"/>
    <n v="5"/>
    <n v="3.0258637931034484"/>
    <n v="3.4541366972477063"/>
    <n v="526.50030000000004"/>
    <n v="753.0018"/>
    <n v="70.007900000000006"/>
    <n v="72.688299999999998"/>
    <n v="8891.0033000000003"/>
    <n v="11193.9982"/>
    <n v="68.285700000000006"/>
    <n v="71.714299999999994"/>
    <n v="2867.9994000000002"/>
    <n v="4016.0007999999998"/>
    <n v="59"/>
    <n v="56.625"/>
    <n v="295"/>
    <n v="453"/>
    <n v="69.275877586206903"/>
    <n v="71.848619266055039"/>
    <n v="12054.002700000001"/>
    <n v="15662.998999999998"/>
    <n v="1050"/>
    <n v="1064"/>
    <n v="1050"/>
    <n v="1064"/>
    <n v="418"/>
    <n v="444"/>
    <n v="418"/>
    <n v="444"/>
    <n v="0"/>
    <n v="0"/>
    <n v="0"/>
    <n v="0"/>
    <n v="1468"/>
    <n v="1508"/>
    <n v="1468"/>
    <n v="1508"/>
    <n v="4.0486000000000004"/>
    <n v="4.1029"/>
    <n v="4251.0300000000007"/>
    <n v="4365.4856"/>
    <n v="5.5682"/>
    <n v="5.8547000000000002"/>
    <n v="2327.5075999999999"/>
    <n v="2599.4868000000001"/>
    <n v="0"/>
    <n v="0"/>
    <n v="0"/>
    <n v="0"/>
    <n v="4.4812926430517717"/>
    <n v="4.6186819628647218"/>
    <n v="6578.5376000000006"/>
    <n v="6964.9724000000006"/>
    <n v="77.644800000000004"/>
    <n v="78.218000000000004"/>
    <n v="81527.040000000008"/>
    <n v="83223.952000000005"/>
    <n v="79.492800000000003"/>
    <n v="79.324299999999994"/>
    <n v="33227.990400000002"/>
    <n v="35219.989199999996"/>
    <n v="0"/>
    <n v="0"/>
    <n v="0"/>
    <n v="0"/>
    <n v="78.171001634877399"/>
    <n v="78.543727586206899"/>
    <n v="114755.03040000002"/>
    <n v="118443.9412"/>
    <n v="1642"/>
    <n v="1726"/>
    <n v="1642"/>
    <n v="1726"/>
    <n v="4.3270632764920833"/>
    <n v="4.4715957126303598"/>
    <n v="7105.0379000000012"/>
    <n v="7717.9742000000015"/>
    <n v="77.228400182704036"/>
    <n v="77.698111355735819"/>
    <n v="126809.03310000003"/>
    <n v="134106.94020000001"/>
    <n v="301"/>
    <n v="445"/>
    <n v="301"/>
    <n v="445"/>
    <n v="232"/>
    <n v="314"/>
    <n v="232"/>
    <n v="314"/>
    <n v="0"/>
    <n v="0"/>
    <n v="0"/>
    <n v="0"/>
    <n v="533"/>
    <n v="759"/>
    <n v="533"/>
    <n v="759"/>
    <n v="2.7740999999999998"/>
    <n v="2.6156999999999999"/>
    <n v="835.00409999999988"/>
    <n v="1163.9865"/>
    <n v="4.2542999999999997"/>
    <n v="3.9729000000000001"/>
    <n v="986.99759999999992"/>
    <n v="1247.4906000000001"/>
    <n v="0"/>
    <n v="0"/>
    <n v="0"/>
    <n v="0"/>
    <n v="3.4183896810506562"/>
    <n v="3.1771766798418972"/>
    <n v="1822.0016999999998"/>
    <n v="2411.4771000000001"/>
    <n v="51.475099999999998"/>
    <n v="52.128100000000003"/>
    <n v="15494.005099999998"/>
    <n v="23197.004500000003"/>
    <n v="55.950400000000002"/>
    <n v="48.606400000000001"/>
    <n v="12980.4928"/>
    <n v="15262.409600000001"/>
    <n v="0"/>
    <n v="0"/>
    <n v="0"/>
    <n v="0"/>
    <n v="53.423072983114444"/>
    <n v="50.671164822134386"/>
    <n v="28474.497899999998"/>
    <n v="38459.414100000002"/>
    <n v="437"/>
    <n v="427"/>
    <n v="437"/>
    <n v="427"/>
    <n v="5.0766999999999998"/>
    <n v="5.0819999999999999"/>
    <n v="2218.5178999999998"/>
    <n v="2170.0140000000001"/>
    <n v="72.338899999999995"/>
    <n v="74.403700000000001"/>
    <n v="31612.099299999998"/>
    <n v="31770.3799"/>
    <n v="1478"/>
    <n v="1663"/>
    <n v="1478"/>
    <n v="1663"/>
    <n v="5445.5330000000013"/>
    <n v="5992.4731000000002"/>
    <n v="105912.0484"/>
    <n v="117614.9547"/>
    <n v="692"/>
    <n v="814"/>
    <n v="692"/>
    <n v="814"/>
    <n v="3479.0065999999997"/>
    <n v="4131.9781999999996"/>
    <n v="49076.482600000003"/>
    <n v="54498.399599999997"/>
    <n v="2170"/>
    <n v="2477"/>
    <n v="2170"/>
    <n v="2477"/>
    <n v="8924.5396000000001"/>
    <n v="10124.451300000001"/>
    <n v="154988.53100000002"/>
    <n v="172113.35430000001"/>
    <n v="5"/>
    <n v="8"/>
    <n v="5"/>
    <n v="8"/>
    <n v="2.5"/>
    <n v="5"/>
    <n v="295"/>
    <n v="453"/>
    <n v="11145.557499999999"/>
    <n v="12299.4653"/>
    <n v="186895.63030000002"/>
    <n v="204336.73420000001"/>
  </r>
  <r>
    <x v="3"/>
    <s v="Pasco-Hernando State College "/>
    <m/>
    <n v="136400"/>
    <x v="7"/>
    <n v="1113"/>
    <n v="1249"/>
    <n v="15"/>
    <n v="15"/>
    <n v="1098"/>
    <n v="1234"/>
    <n v="60"/>
    <n v="60"/>
    <n v="1098"/>
    <n v="1234"/>
    <n v="1098"/>
    <n v="1234"/>
    <n v="199"/>
    <n v="232"/>
    <n v="199"/>
    <n v="232"/>
    <n v="50"/>
    <n v="69"/>
    <n v="50"/>
    <n v="69"/>
    <n v="46"/>
    <n v="48"/>
    <n v="46"/>
    <n v="48"/>
    <n v="295"/>
    <n v="349"/>
    <n v="295"/>
    <n v="349"/>
    <n v="2.4196"/>
    <n v="2.6227999999999998"/>
    <n v="481.50040000000001"/>
    <n v="608.4896"/>
    <n v="2.99"/>
    <n v="2.3986000000000001"/>
    <n v="149.5"/>
    <n v="165.5034"/>
    <n v="0.98909999999999998"/>
    <n v="0.9375"/>
    <n v="45.498599999999996"/>
    <n v="45"/>
    <n v="2.2932169491525425"/>
    <n v="2.3466848137535816"/>
    <n v="676.49900000000002"/>
    <n v="818.99299999999994"/>
    <n v="66.532700000000006"/>
    <n v="66.112099999999998"/>
    <n v="13240.007300000001"/>
    <n v="15338.0072"/>
    <n v="61.79"/>
    <n v="63.492800000000003"/>
    <n v="3089.5"/>
    <n v="4381.0032000000001"/>
    <n v="60.152200000000001"/>
    <n v="57.791699999999999"/>
    <n v="2767.0012000000002"/>
    <n v="2774.0016000000001"/>
    <n v="64.733927118644061"/>
    <n v="64.449891117478501"/>
    <n v="19096.508499999996"/>
    <n v="22493.011999999995"/>
    <n v="417"/>
    <n v="469"/>
    <n v="417"/>
    <n v="469"/>
    <n v="156"/>
    <n v="181"/>
    <n v="156"/>
    <n v="181"/>
    <n v="0"/>
    <n v="0"/>
    <n v="0"/>
    <n v="0"/>
    <n v="573"/>
    <n v="650"/>
    <n v="573"/>
    <n v="650"/>
    <n v="3.8813"/>
    <n v="3.9691000000000001"/>
    <n v="1618.5020999999999"/>
    <n v="1861.5079000000001"/>
    <n v="5.2724000000000002"/>
    <n v="5.5"/>
    <n v="822.49440000000004"/>
    <n v="995.5"/>
    <n v="0"/>
    <n v="0"/>
    <n v="0"/>
    <n v="0"/>
    <n v="4.2600287958115191"/>
    <n v="4.3953967692307696"/>
    <n v="2440.9965000000002"/>
    <n v="2857.0079000000001"/>
    <n v="68.329700000000003"/>
    <n v="68.092799999999997"/>
    <n v="28493.484899999999"/>
    <n v="31935.5232"/>
    <n v="66.246799999999993"/>
    <n v="66.933700000000002"/>
    <n v="10334.5008"/>
    <n v="12114.9997"/>
    <n v="0"/>
    <n v="0"/>
    <n v="0"/>
    <n v="0"/>
    <n v="67.762627748691088"/>
    <n v="67.770035230769224"/>
    <n v="38827.98569999999"/>
    <n v="44050.522899999996"/>
    <n v="868"/>
    <n v="999"/>
    <n v="868"/>
    <n v="999"/>
    <n v="3.5915846774193549"/>
    <n v="3.6796805805805808"/>
    <n v="3117.4955"/>
    <n v="3676.0009"/>
    <n v="66.733288248847913"/>
    <n v="66.610145045045044"/>
    <n v="57924.494199999986"/>
    <n v="66543.534899999999"/>
    <n v="105"/>
    <n v="103"/>
    <n v="105"/>
    <n v="103"/>
    <n v="92"/>
    <n v="100"/>
    <n v="92"/>
    <n v="100"/>
    <n v="0"/>
    <n v="0"/>
    <n v="0"/>
    <n v="0"/>
    <n v="197"/>
    <n v="203"/>
    <n v="197"/>
    <n v="203"/>
    <n v="2.8429000000000002"/>
    <n v="2.5583"/>
    <n v="298.50450000000001"/>
    <n v="263.50490000000002"/>
    <n v="3.7174"/>
    <n v="3.57"/>
    <n v="342.00080000000003"/>
    <n v="357"/>
    <n v="0"/>
    <n v="0"/>
    <n v="0"/>
    <n v="0"/>
    <n v="3.2512959390862948"/>
    <n v="3.0566743842364534"/>
    <n v="640.50530000000003"/>
    <n v="620.50490000000002"/>
    <n v="47.014299999999999"/>
    <n v="44.932000000000002"/>
    <n v="4936.5015000000003"/>
    <n v="4627.9960000000001"/>
    <n v="40.271700000000003"/>
    <n v="42.854999999999997"/>
    <n v="3704.9964000000004"/>
    <n v="4285.5"/>
    <n v="0"/>
    <n v="0"/>
    <n v="0"/>
    <n v="0"/>
    <n v="43.865471573604061"/>
    <n v="43.908847290640388"/>
    <n v="8641.4979000000003"/>
    <n v="8913.4959999999992"/>
    <n v="33"/>
    <n v="32"/>
    <n v="33"/>
    <n v="32"/>
    <n v="4.8788"/>
    <n v="5.6093999999999999"/>
    <n v="161.00040000000001"/>
    <n v="179.5008"/>
    <n v="57.242400000000004"/>
    <n v="62"/>
    <n v="1888.9992000000002"/>
    <n v="1984"/>
    <n v="721"/>
    <n v="804"/>
    <n v="721"/>
    <n v="804"/>
    <n v="2398.5070000000001"/>
    <n v="2733.5023999999999"/>
    <n v="46669.993699999999"/>
    <n v="51901.526400000002"/>
    <n v="298"/>
    <n v="350"/>
    <n v="298"/>
    <n v="350"/>
    <n v="1313.9952000000001"/>
    <n v="1518.0034000000001"/>
    <n v="17128.997200000002"/>
    <n v="20781.502899999999"/>
    <n v="1019"/>
    <n v="1154"/>
    <n v="1019"/>
    <n v="1154"/>
    <n v="3712.5021999999999"/>
    <n v="4251.5057999999999"/>
    <n v="63798.990900000004"/>
    <n v="72683.029299999995"/>
    <n v="46"/>
    <n v="48"/>
    <n v="46"/>
    <n v="48"/>
    <n v="45.498599999999996"/>
    <n v="45"/>
    <n v="2767.0012000000002"/>
    <n v="2774.0016000000001"/>
    <n v="3919.0011999999997"/>
    <n v="4476.0065999999997"/>
    <n v="68454.991299999994"/>
    <n v="77441.030899999998"/>
  </r>
  <r>
    <x v="3"/>
    <s v="Tallahassee Community College "/>
    <m/>
    <n v="137759"/>
    <x v="7"/>
    <n v="2239"/>
    <n v="2237"/>
    <n v="13"/>
    <n v="12"/>
    <n v="2226"/>
    <n v="2225"/>
    <n v="60"/>
    <n v="60"/>
    <n v="2226"/>
    <n v="2225"/>
    <n v="2226"/>
    <n v="2225"/>
    <n v="162"/>
    <n v="153"/>
    <n v="162"/>
    <n v="153"/>
    <n v="49"/>
    <n v="57"/>
    <n v="49"/>
    <n v="57"/>
    <n v="2"/>
    <n v="1"/>
    <n v="2"/>
    <n v="1"/>
    <n v="213"/>
    <n v="211"/>
    <n v="213"/>
    <n v="211"/>
    <n v="3.0863999999999998"/>
    <n v="2.9967000000000001"/>
    <n v="499.99679999999995"/>
    <n v="458.49510000000004"/>
    <n v="3.5"/>
    <n v="3.6579000000000002"/>
    <n v="171.5"/>
    <n v="208.50030000000001"/>
    <n v="1"/>
    <n v="1"/>
    <n v="2"/>
    <n v="1"/>
    <n v="3.1619568075117366"/>
    <n v="3.1658549763033177"/>
    <n v="673.49679999999989"/>
    <n v="667.99540000000002"/>
    <n v="69.364199999999997"/>
    <n v="69.346400000000003"/>
    <n v="11237.000399999999"/>
    <n v="10609.9992"/>
    <n v="70.285700000000006"/>
    <n v="67.649100000000004"/>
    <n v="3443.9993000000004"/>
    <n v="3855.9987000000001"/>
    <n v="60.5"/>
    <n v="64"/>
    <n v="121"/>
    <n v="64"/>
    <n v="69.492956338028165"/>
    <n v="68.862549289099533"/>
    <n v="14801.999699999998"/>
    <n v="14529.997900000002"/>
    <n v="785"/>
    <n v="737"/>
    <n v="785"/>
    <n v="737"/>
    <n v="213"/>
    <n v="258"/>
    <n v="213"/>
    <n v="258"/>
    <n v="0"/>
    <n v="0"/>
    <n v="0"/>
    <n v="0"/>
    <n v="998"/>
    <n v="995"/>
    <n v="998"/>
    <n v="995"/>
    <n v="4.1242000000000001"/>
    <n v="4.0019999999999998"/>
    <n v="3237.4969999999998"/>
    <n v="2949.4739999999997"/>
    <n v="5.8615000000000004"/>
    <n v="5.5620000000000003"/>
    <n v="1248.4995000000001"/>
    <n v="1434.9960000000001"/>
    <n v="0"/>
    <n v="0"/>
    <n v="0"/>
    <n v="0"/>
    <n v="4.4949864729458922"/>
    <n v="4.4065025125628132"/>
    <n v="4485.9965000000002"/>
    <n v="4384.4699999999993"/>
    <n v="76.761799999999994"/>
    <n v="74.754400000000004"/>
    <n v="60258.012999999992"/>
    <n v="55093.9928"/>
    <n v="79.342699999999994"/>
    <n v="77.007800000000003"/>
    <n v="16899.9951"/>
    <n v="19868.0124"/>
    <n v="0"/>
    <n v="0"/>
    <n v="0"/>
    <n v="0"/>
    <n v="77.312633366733465"/>
    <n v="75.338698693467336"/>
    <n v="77158.008099999992"/>
    <n v="74962.0052"/>
    <n v="1211"/>
    <n v="1206"/>
    <n v="1211"/>
    <n v="1206"/>
    <n v="4.2605229562345173"/>
    <n v="4.1894406301824203"/>
    <n v="5159.4933000000001"/>
    <n v="5052.4653999999991"/>
    <n v="75.937248389760526"/>
    <n v="74.205641044776115"/>
    <n v="91960.007799999992"/>
    <n v="89492.003100000002"/>
    <n v="501"/>
    <n v="504"/>
    <n v="501"/>
    <n v="504"/>
    <n v="264"/>
    <n v="225"/>
    <n v="264"/>
    <n v="225"/>
    <n v="0"/>
    <n v="0"/>
    <n v="0"/>
    <n v="0"/>
    <n v="765"/>
    <n v="729"/>
    <n v="765"/>
    <n v="729"/>
    <n v="2.4980000000000002"/>
    <n v="2.3075000000000001"/>
    <n v="1251.498"/>
    <n v="1162.98"/>
    <n v="3.1496"/>
    <n v="3.2711000000000001"/>
    <n v="831.49440000000004"/>
    <n v="735.99750000000006"/>
    <n v="0"/>
    <n v="0"/>
    <n v="0"/>
    <n v="0"/>
    <n v="2.7228658823529415"/>
    <n v="2.6049074074074072"/>
    <n v="2082.9924000000001"/>
    <n v="1898.9775"/>
    <n v="46.117800000000003"/>
    <n v="45.081299999999999"/>
    <n v="23105.017800000001"/>
    <n v="22720.975200000001"/>
    <n v="42.738599999999998"/>
    <n v="46.44"/>
    <n v="11282.990399999999"/>
    <n v="10449"/>
    <n v="0"/>
    <n v="0"/>
    <n v="0"/>
    <n v="0"/>
    <n v="44.951644705882352"/>
    <n v="45.500651851851856"/>
    <n v="34388.008199999997"/>
    <n v="33169.975200000001"/>
    <n v="250"/>
    <n v="290"/>
    <n v="250"/>
    <n v="290"/>
    <n v="3.67"/>
    <n v="3.6793"/>
    <n v="917.5"/>
    <n v="1066.9970000000001"/>
    <n v="62.356000000000002"/>
    <n v="61.831000000000003"/>
    <n v="15589"/>
    <n v="17930.990000000002"/>
    <n v="1448"/>
    <n v="1394"/>
    <n v="1448"/>
    <n v="1394"/>
    <n v="4988.9917999999998"/>
    <n v="4570.9490999999998"/>
    <n v="94600.031199999998"/>
    <n v="88424.967199999999"/>
    <n v="526"/>
    <n v="540"/>
    <n v="526"/>
    <n v="540"/>
    <n v="2251.4939000000004"/>
    <n v="2379.4938000000002"/>
    <n v="31626.984799999998"/>
    <n v="34173.011100000003"/>
    <n v="1974"/>
    <n v="1934"/>
    <n v="1974"/>
    <n v="1934"/>
    <n v="7240.4857000000002"/>
    <n v="6950.4429"/>
    <n v="126227.016"/>
    <n v="122597.9783"/>
    <n v="2"/>
    <n v="1"/>
    <n v="2"/>
    <n v="1"/>
    <n v="2"/>
    <n v="1"/>
    <n v="121"/>
    <n v="64"/>
    <n v="8159.9857000000002"/>
    <n v="8018.4398999999994"/>
    <n v="141937.016"/>
    <n v="140592.96830000001"/>
  </r>
  <r>
    <x v="3"/>
    <s v="Valencia College "/>
    <s v="Reclassified: Met the criteria for Two-Year with Bachelor's in 2013-14, 2014-15, and 2015-16."/>
    <n v="138187"/>
    <x v="10"/>
    <n v="6050"/>
    <n v="6169"/>
    <n v="133"/>
    <n v="118"/>
    <n v="5917"/>
    <n v="6051"/>
    <n v="60"/>
    <n v="60"/>
    <n v="5917"/>
    <n v="6051"/>
    <n v="5917"/>
    <n v="6051"/>
    <n v="387"/>
    <n v="382"/>
    <n v="387"/>
    <n v="382"/>
    <n v="173"/>
    <n v="204"/>
    <n v="173"/>
    <n v="204"/>
    <n v="66"/>
    <n v="30"/>
    <n v="66"/>
    <n v="30"/>
    <n v="626"/>
    <n v="616"/>
    <n v="626"/>
    <n v="616"/>
    <n v="2.7623000000000002"/>
    <n v="2.7330000000000001"/>
    <n v="1069.0101"/>
    <n v="1044.0060000000001"/>
    <n v="2.9912999999999998"/>
    <n v="2.8799000000000001"/>
    <n v="517.49490000000003"/>
    <n v="587.49959999999999"/>
    <n v="0.99239999999999995"/>
    <n v="1"/>
    <n v="65.498400000000004"/>
    <n v="30"/>
    <n v="2.638983067092652"/>
    <n v="2.6972493506493507"/>
    <n v="1652.0034000000001"/>
    <n v="1661.5056"/>
    <n v="71.428899999999999"/>
    <n v="69.994799999999998"/>
    <n v="27642.9843"/>
    <n v="26738.013599999998"/>
    <n v="68.127200000000002"/>
    <n v="68.073499999999996"/>
    <n v="11786.0056"/>
    <n v="13886.993999999999"/>
    <n v="60.181800000000003"/>
    <n v="53.966700000000003"/>
    <n v="3971.9988000000003"/>
    <n v="1619.0010000000002"/>
    <n v="69.330652875399366"/>
    <n v="68.577936038961042"/>
    <n v="43400.988700000002"/>
    <n v="42244.008600000001"/>
    <n v="2378"/>
    <n v="2490"/>
    <n v="2378"/>
    <n v="2490"/>
    <n v="736"/>
    <n v="857"/>
    <n v="736"/>
    <n v="857"/>
    <n v="0"/>
    <n v="0"/>
    <n v="0"/>
    <n v="0"/>
    <n v="3114"/>
    <n v="3347"/>
    <n v="3114"/>
    <n v="3347"/>
    <n v="3.9758"/>
    <n v="3.9218999999999999"/>
    <n v="9454.4524000000001"/>
    <n v="9765.530999999999"/>
    <n v="5.3505000000000003"/>
    <n v="5.1855000000000002"/>
    <n v="3937.9680000000003"/>
    <n v="4443.9735000000001"/>
    <n v="0"/>
    <n v="0"/>
    <n v="0"/>
    <n v="0"/>
    <n v="4.3007130378933853"/>
    <n v="4.2454450253958766"/>
    <n v="13392.420400000003"/>
    <n v="14209.504499999999"/>
    <n v="74.8583"/>
    <n v="73.562200000000004"/>
    <n v="178013.0374"/>
    <n v="183169.878"/>
    <n v="76.827399999999997"/>
    <n v="74.965000000000003"/>
    <n v="56544.966399999998"/>
    <n v="64245.005000000005"/>
    <n v="0"/>
    <n v="0"/>
    <n v="0"/>
    <n v="0"/>
    <n v="75.323700642260761"/>
    <n v="73.921387212429039"/>
    <n v="234558.00380000001"/>
    <n v="247414.883"/>
    <n v="3740"/>
    <n v="3963"/>
    <n v="3740"/>
    <n v="3963"/>
    <n v="4.0225732085561505"/>
    <n v="4.0047968962906886"/>
    <n v="15044.423800000002"/>
    <n v="15871.0101"/>
    <n v="74.320586229946528"/>
    <n v="73.090812919505424"/>
    <n v="277958.99249999999"/>
    <n v="289658.89159999997"/>
    <n v="1051"/>
    <n v="956"/>
    <n v="1051"/>
    <n v="956"/>
    <n v="812"/>
    <n v="845"/>
    <n v="812"/>
    <n v="845"/>
    <n v="0"/>
    <n v="0"/>
    <n v="0"/>
    <n v="0"/>
    <n v="1863"/>
    <n v="1801"/>
    <n v="1863"/>
    <n v="1801"/>
    <n v="2.7406999999999999"/>
    <n v="2.6516999999999999"/>
    <n v="2880.4757"/>
    <n v="2535.0252"/>
    <n v="3.6095999999999999"/>
    <n v="3.5444"/>
    <n v="2930.9951999999998"/>
    <n v="2995.018"/>
    <n v="0"/>
    <n v="0"/>
    <n v="0"/>
    <n v="0"/>
    <n v="3.1194154052603329"/>
    <n v="3.0705403664630762"/>
    <n v="5811.4709000000003"/>
    <n v="5530.0432000000001"/>
    <n v="48.107500000000002"/>
    <n v="47.918399999999998"/>
    <n v="50560.982499999998"/>
    <n v="45809.990399999995"/>
    <n v="45.151499999999999"/>
    <n v="44.939599999999999"/>
    <n v="36663.017999999996"/>
    <n v="37973.962"/>
    <n v="0"/>
    <n v="0"/>
    <n v="0"/>
    <n v="0"/>
    <n v="46.819109232420821"/>
    <n v="46.520795335924483"/>
    <n v="87224.000499999995"/>
    <n v="83783.952399999995"/>
    <n v="314"/>
    <n v="287"/>
    <n v="314"/>
    <n v="287"/>
    <n v="4.7373000000000003"/>
    <n v="4.5313999999999997"/>
    <n v="1487.5122000000001"/>
    <n v="1300.5118"/>
    <n v="70.700599999999994"/>
    <n v="66.693399999999997"/>
    <n v="22199.988399999998"/>
    <n v="19141.005799999999"/>
    <n v="3816"/>
    <n v="3828"/>
    <n v="3816"/>
    <n v="3828"/>
    <n v="13403.938200000001"/>
    <n v="13344.562199999998"/>
    <n v="256217.00420000002"/>
    <n v="255717.88199999998"/>
    <n v="1721"/>
    <n v="1906"/>
    <n v="1721"/>
    <n v="1906"/>
    <n v="7386.4580999999998"/>
    <n v="8026.4911000000002"/>
    <n v="104993.98999999999"/>
    <n v="116105.96100000001"/>
    <n v="5537"/>
    <n v="5734"/>
    <n v="5537"/>
    <n v="5734"/>
    <n v="20790.3963"/>
    <n v="21371.0533"/>
    <n v="361210.99420000002"/>
    <n v="371823.84299999999"/>
    <n v="66"/>
    <n v="30"/>
    <n v="66"/>
    <n v="30"/>
    <n v="65.498400000000004"/>
    <n v="30"/>
    <n v="3971.9988000000003"/>
    <n v="1619.0010000000002"/>
    <n v="22343.406900000005"/>
    <n v="22701.5651"/>
    <n v="387382.98139999999"/>
    <n v="392583.84979999997"/>
  </r>
  <r>
    <x v="3"/>
    <s v="Florida Gateway College"/>
    <s v="Met the criteria for Two-Year with Bachelor's in 2014-15 and 2015-16."/>
    <n v="135160"/>
    <x v="8"/>
    <n v="264"/>
    <n v="286"/>
    <n v="5"/>
    <n v="7"/>
    <n v="259"/>
    <n v="279"/>
    <n v="60"/>
    <n v="60"/>
    <n v="259"/>
    <n v="279"/>
    <n v="259"/>
    <n v="279"/>
    <n v="69"/>
    <n v="82"/>
    <n v="69"/>
    <n v="82"/>
    <n v="15"/>
    <n v="27"/>
    <n v="15"/>
    <n v="27"/>
    <n v="37"/>
    <n v="39"/>
    <n v="37"/>
    <n v="39"/>
    <n v="121"/>
    <n v="148"/>
    <n v="121"/>
    <n v="148"/>
    <n v="2.5724999999999998"/>
    <n v="2.3902000000000001"/>
    <n v="177.5025"/>
    <n v="195.99639999999999"/>
    <n v="1.7"/>
    <n v="2.0556000000000001"/>
    <n v="25.5"/>
    <n v="55.501200000000004"/>
    <n v="0.56759999999999999"/>
    <n v="0.56410000000000005"/>
    <n v="21.001200000000001"/>
    <n v="21.9999"/>
    <n v="1.8512702479338843"/>
    <n v="1.8479560810810811"/>
    <n v="224.00370000000001"/>
    <n v="273.4975"/>
    <n v="72.014499999999998"/>
    <n v="70.670699999999997"/>
    <n v="4969.0005000000001"/>
    <n v="5794.9973999999993"/>
    <n v="69.466700000000003"/>
    <n v="74.185199999999995"/>
    <n v="1042.0005000000001"/>
    <n v="2003.0003999999999"/>
    <n v="68.675700000000006"/>
    <n v="66.333299999999994"/>
    <n v="2541.0009"/>
    <n v="2586.9986999999996"/>
    <n v="70.677701652892551"/>
    <n v="70.168895270270269"/>
    <n v="8552.0018999999993"/>
    <n v="10384.996499999999"/>
    <n v="55"/>
    <n v="60"/>
    <n v="55"/>
    <n v="60"/>
    <n v="29"/>
    <n v="27"/>
    <n v="29"/>
    <n v="27"/>
    <n v="0"/>
    <n v="0"/>
    <n v="0"/>
    <n v="0"/>
    <n v="84"/>
    <n v="87"/>
    <n v="84"/>
    <n v="87"/>
    <n v="4.3727"/>
    <n v="4.3417000000000003"/>
    <n v="240.49850000000001"/>
    <n v="260.50200000000001"/>
    <n v="6.2759"/>
    <n v="5.3888999999999996"/>
    <n v="182.00110000000001"/>
    <n v="145.50029999999998"/>
    <n v="0"/>
    <n v="0"/>
    <n v="0"/>
    <n v="0"/>
    <n v="5.029757142857143"/>
    <n v="4.6666931034482761"/>
    <n v="422.49959999999999"/>
    <n v="406.00230000000005"/>
    <n v="74.618200000000002"/>
    <n v="75.816699999999997"/>
    <n v="4104.0010000000002"/>
    <n v="4549.0019999999995"/>
    <n v="75.482799999999997"/>
    <n v="77.777799999999999"/>
    <n v="2189.0011999999997"/>
    <n v="2100.0005999999998"/>
    <n v="0"/>
    <n v="0"/>
    <n v="0"/>
    <n v="0"/>
    <n v="74.916692857142863"/>
    <n v="76.425317241379304"/>
    <n v="6293.0022000000008"/>
    <n v="6649.0025999999998"/>
    <n v="205"/>
    <n v="235"/>
    <n v="205"/>
    <n v="235"/>
    <n v="3.1536746341463413"/>
    <n v="2.8914885106382981"/>
    <n v="646.50329999999997"/>
    <n v="679.49980000000005"/>
    <n v="72.414654146341462"/>
    <n v="72.485102553191496"/>
    <n v="14845.0041"/>
    <n v="17033.999100000001"/>
    <n v="27"/>
    <n v="16"/>
    <n v="27"/>
    <n v="16"/>
    <n v="15"/>
    <n v="16"/>
    <n v="15"/>
    <n v="16"/>
    <n v="0"/>
    <n v="0"/>
    <n v="0"/>
    <n v="0"/>
    <n v="42"/>
    <n v="32"/>
    <n v="42"/>
    <n v="32"/>
    <n v="3.5185"/>
    <n v="2.875"/>
    <n v="94.999499999999998"/>
    <n v="46"/>
    <n v="3.4666999999999999"/>
    <n v="3.3437999999999999"/>
    <n v="52.000499999999995"/>
    <n v="53.500799999999998"/>
    <n v="0"/>
    <n v="0"/>
    <n v="0"/>
    <n v="0"/>
    <n v="3.5"/>
    <n v="3.1093999999999999"/>
    <n v="147"/>
    <n v="99.500799999999998"/>
    <n v="58.555599999999998"/>
    <n v="51.4375"/>
    <n v="1581.0011999999999"/>
    <n v="823"/>
    <n v="54.2"/>
    <n v="51.125"/>
    <n v="813"/>
    <n v="818"/>
    <n v="0"/>
    <n v="0"/>
    <n v="0"/>
    <n v="0"/>
    <n v="57.000028571428565"/>
    <n v="51.28125"/>
    <n v="2394.0011999999997"/>
    <n v="1641"/>
    <n v="12"/>
    <n v="12"/>
    <n v="12"/>
    <n v="12"/>
    <n v="7.4583000000000004"/>
    <n v="7.1666999999999996"/>
    <n v="89.499600000000001"/>
    <n v="86.000399999999999"/>
    <n v="78.416700000000006"/>
    <n v="75.833299999999994"/>
    <n v="941.00040000000013"/>
    <n v="909.99959999999987"/>
    <n v="151"/>
    <n v="158"/>
    <n v="151"/>
    <n v="158"/>
    <n v="513.00049999999999"/>
    <n v="502.4984"/>
    <n v="10654.002700000001"/>
    <n v="11166.999399999999"/>
    <n v="59"/>
    <n v="70"/>
    <n v="59"/>
    <n v="70"/>
    <n v="259.5016"/>
    <n v="254.50229999999999"/>
    <n v="4044.0016999999998"/>
    <n v="4921.0010000000002"/>
    <n v="210"/>
    <n v="228"/>
    <n v="210"/>
    <n v="228"/>
    <n v="772.50209999999993"/>
    <n v="757.00070000000005"/>
    <n v="14698.004400000002"/>
    <n v="16088.000399999999"/>
    <n v="37"/>
    <n v="39"/>
    <n v="37"/>
    <n v="39"/>
    <n v="21.001200000000001"/>
    <n v="21.9999"/>
    <n v="2541.0009"/>
    <n v="2586.9986999999996"/>
    <n v="883.00289999999995"/>
    <n v="865.00100000000009"/>
    <n v="18180.005700000002"/>
    <n v="19584.9987"/>
  </r>
  <r>
    <x v="3"/>
    <s v="Lake-Sumter State College "/>
    <s v="Met the criteria for Two-Year with Bachelor's in 2015-16. "/>
    <n v="135188"/>
    <x v="8"/>
    <n v="524"/>
    <n v="525"/>
    <n v="9"/>
    <n v="10"/>
    <n v="515"/>
    <n v="515"/>
    <n v="60"/>
    <n v="60"/>
    <n v="515"/>
    <n v="515"/>
    <n v="515"/>
    <n v="515"/>
    <n v="104"/>
    <n v="93"/>
    <n v="104"/>
    <n v="93"/>
    <n v="41"/>
    <n v="36"/>
    <n v="41"/>
    <n v="36"/>
    <n v="17"/>
    <n v="2"/>
    <n v="17"/>
    <n v="2"/>
    <n v="162"/>
    <n v="131"/>
    <n v="162"/>
    <n v="131"/>
    <n v="2.6154000000000002"/>
    <n v="2.4462000000000002"/>
    <n v="272.0016"/>
    <n v="227.4966"/>
    <n v="2.5366"/>
    <n v="3.2082999999999999"/>
    <n v="104.00059999999999"/>
    <n v="115.4988"/>
    <n v="1"/>
    <n v="0.75"/>
    <n v="17"/>
    <n v="1.5"/>
    <n v="2.4259395061728397"/>
    <n v="2.6297358778625957"/>
    <n v="393.00220000000002"/>
    <n v="344.49540000000002"/>
    <n v="68.096199999999996"/>
    <n v="68.956999999999994"/>
    <n v="7082.0047999999997"/>
    <n v="6413.0009999999993"/>
    <n v="72.829300000000003"/>
    <n v="70.361099999999993"/>
    <n v="2986.0013000000004"/>
    <n v="2532.9995999999996"/>
    <n v="64.352900000000005"/>
    <n v="63.5"/>
    <n v="1093.9993000000002"/>
    <n v="127"/>
    <n v="68.901267901234561"/>
    <n v="69.259546564885497"/>
    <n v="11162.005399999998"/>
    <n v="9073.0005999999994"/>
    <n v="132"/>
    <n v="150"/>
    <n v="132"/>
    <n v="150"/>
    <n v="75"/>
    <n v="90"/>
    <n v="75"/>
    <n v="90"/>
    <n v="0"/>
    <n v="0"/>
    <n v="0"/>
    <n v="0"/>
    <n v="207"/>
    <n v="240"/>
    <n v="207"/>
    <n v="240"/>
    <n v="3.8788"/>
    <n v="4.1266999999999996"/>
    <n v="512.00160000000005"/>
    <n v="619.00499999999988"/>
    <n v="4.72"/>
    <n v="5.45"/>
    <n v="354"/>
    <n v="490.5"/>
    <n v="0"/>
    <n v="0"/>
    <n v="0"/>
    <n v="0"/>
    <n v="4.1835826086956525"/>
    <n v="4.6229374999999999"/>
    <n v="866.00160000000005"/>
    <n v="1109.5049999999999"/>
    <n v="76.416700000000006"/>
    <n v="74.86"/>
    <n v="10087.004400000002"/>
    <n v="11229"/>
    <n v="77.599999999999994"/>
    <n v="79.255600000000001"/>
    <n v="5820"/>
    <n v="7133.0039999999999"/>
    <n v="0"/>
    <n v="0"/>
    <n v="0"/>
    <n v="0"/>
    <n v="76.845431884057973"/>
    <n v="76.508350000000007"/>
    <n v="15907.0044"/>
    <n v="18362.004000000001"/>
    <n v="369"/>
    <n v="371"/>
    <n v="369"/>
    <n v="371"/>
    <n v="3.4119344173441735"/>
    <n v="3.9191385444743934"/>
    <n v="1259.0038"/>
    <n v="1454.0003999999999"/>
    <n v="73.357750135501348"/>
    <n v="73.948799460916447"/>
    <n v="27069.009799999996"/>
    <n v="27435.0046"/>
    <n v="58"/>
    <n v="42"/>
    <n v="58"/>
    <n v="42"/>
    <n v="46"/>
    <n v="60"/>
    <n v="46"/>
    <n v="60"/>
    <n v="0"/>
    <n v="0"/>
    <n v="0"/>
    <n v="0"/>
    <n v="104"/>
    <n v="102"/>
    <n v="104"/>
    <n v="102"/>
    <n v="2.3620999999999999"/>
    <n v="2.5356999999999998"/>
    <n v="137.0018"/>
    <n v="106.49939999999999"/>
    <n v="3.7717000000000001"/>
    <n v="3.5916999999999999"/>
    <n v="173.4982"/>
    <n v="215.50199999999998"/>
    <n v="0"/>
    <n v="0"/>
    <n v="0"/>
    <n v="0"/>
    <n v="2.9855769230769229"/>
    <n v="3.1568764705882351"/>
    <n v="310.5"/>
    <n v="322.00139999999999"/>
    <n v="48.620699999999999"/>
    <n v="48.476199999999999"/>
    <n v="2820.0005999999998"/>
    <n v="2036.0003999999999"/>
    <n v="45.282600000000002"/>
    <n v="48.7"/>
    <n v="2082.9996000000001"/>
    <n v="2922"/>
    <n v="0"/>
    <n v="0"/>
    <n v="0"/>
    <n v="0"/>
    <n v="47.144232692307696"/>
    <n v="48.607847058823531"/>
    <n v="4903.0002000000004"/>
    <n v="4958.0003999999999"/>
    <n v="42"/>
    <n v="42"/>
    <n v="42"/>
    <n v="42"/>
    <n v="4.2142999999999997"/>
    <n v="5.7262000000000004"/>
    <n v="177.00059999999999"/>
    <n v="240.50040000000001"/>
    <n v="71.285700000000006"/>
    <n v="71.595200000000006"/>
    <n v="2993.9994000000002"/>
    <n v="3006.9984000000004"/>
    <n v="294"/>
    <n v="285"/>
    <n v="294"/>
    <n v="285"/>
    <n v="921.00500000000011"/>
    <n v="953.00099999999986"/>
    <n v="19989.0098"/>
    <n v="19678.001400000001"/>
    <n v="162"/>
    <n v="186"/>
    <n v="162"/>
    <n v="186"/>
    <n v="631.49879999999996"/>
    <n v="821.50079999999991"/>
    <n v="10889.000899999999"/>
    <n v="12588.0036"/>
    <n v="456"/>
    <n v="471"/>
    <n v="456"/>
    <n v="471"/>
    <n v="1552.5038"/>
    <n v="1774.5017999999998"/>
    <n v="30878.010699999999"/>
    <n v="32266.005000000001"/>
    <n v="17"/>
    <n v="2"/>
    <n v="17"/>
    <n v="2"/>
    <n v="17"/>
    <n v="1.5"/>
    <n v="1093.9993000000002"/>
    <n v="127"/>
    <n v="1746.5044"/>
    <n v="2016.5021999999999"/>
    <n v="34966.009399999995"/>
    <n v="35400.003400000001"/>
  </r>
  <r>
    <x v="3"/>
    <s v="South Florida State College "/>
    <s v="Met the criteria for Two-Year with Bachelor's in 2015-16. "/>
    <n v="137315"/>
    <x v="8"/>
    <n v="245"/>
    <n v="330"/>
    <n v="1"/>
    <n v="2"/>
    <n v="244"/>
    <n v="328"/>
    <n v="60"/>
    <n v="60"/>
    <n v="244"/>
    <n v="328"/>
    <n v="244"/>
    <n v="328"/>
    <n v="76"/>
    <n v="99"/>
    <n v="76"/>
    <n v="99"/>
    <n v="19"/>
    <n v="28"/>
    <n v="19"/>
    <n v="28"/>
    <n v="0"/>
    <n v="0"/>
    <n v="0"/>
    <n v="0"/>
    <n v="95"/>
    <n v="127"/>
    <n v="95"/>
    <n v="127"/>
    <n v="2.6381999999999999"/>
    <n v="2.9293"/>
    <n v="200.50319999999999"/>
    <n v="290.00069999999999"/>
    <n v="3.5526"/>
    <n v="3.9821"/>
    <n v="67.499399999999994"/>
    <n v="111.4988"/>
    <n v="0"/>
    <n v="0"/>
    <n v="0"/>
    <n v="0"/>
    <n v="2.8210799999999998"/>
    <n v="3.1614133858267719"/>
    <n v="268.00259999999997"/>
    <n v="401.49950000000001"/>
    <n v="44.447400000000002"/>
    <n v="48.686900000000001"/>
    <n v="3378.0024000000003"/>
    <n v="4820.0030999999999"/>
    <n v="39.263199999999998"/>
    <n v="39.821399999999997"/>
    <n v="746.00079999999991"/>
    <n v="1114.9992"/>
    <n v="0"/>
    <n v="0"/>
    <n v="0"/>
    <n v="0"/>
    <n v="43.410560000000004"/>
    <n v="46.732301574803152"/>
    <n v="4124.0032000000001"/>
    <n v="5935.0023000000001"/>
    <n v="64"/>
    <n v="82"/>
    <n v="64"/>
    <n v="82"/>
    <n v="25"/>
    <n v="48"/>
    <n v="25"/>
    <n v="48"/>
    <n v="0"/>
    <n v="0"/>
    <n v="0"/>
    <n v="0"/>
    <n v="89"/>
    <n v="130"/>
    <n v="89"/>
    <n v="130"/>
    <n v="4.0547000000000004"/>
    <n v="3.6158999999999999"/>
    <n v="259.50080000000003"/>
    <n v="296.50380000000001"/>
    <n v="4.84"/>
    <n v="5.8958000000000004"/>
    <n v="121"/>
    <n v="282.9984"/>
    <n v="0"/>
    <n v="0"/>
    <n v="0"/>
    <n v="0"/>
    <n v="4.2752898876404499"/>
    <n v="4.4577092307692308"/>
    <n v="380.50080000000003"/>
    <n v="579.50220000000002"/>
    <n v="64.093800000000002"/>
    <n v="64.963399999999993"/>
    <n v="4102.0032000000001"/>
    <n v="5326.9987999999994"/>
    <n v="65.959999999999994"/>
    <n v="66.291700000000006"/>
    <n v="1648.9999999999998"/>
    <n v="3182.0016000000005"/>
    <n v="0"/>
    <n v="0"/>
    <n v="0"/>
    <n v="0"/>
    <n v="64.618013483146072"/>
    <n v="65.453849230769237"/>
    <n v="5751.0032000000001"/>
    <n v="8509.0004000000008"/>
    <n v="184"/>
    <n v="257"/>
    <n v="184"/>
    <n v="257"/>
    <n v="3.5244750000000002"/>
    <n v="3.8171272373540859"/>
    <n v="648.50340000000006"/>
    <n v="981.00170000000003"/>
    <n v="53.668513043478264"/>
    <n v="56.202345136186771"/>
    <n v="9875.0064000000002"/>
    <n v="14444.002700000001"/>
    <n v="5"/>
    <n v="9"/>
    <n v="5"/>
    <n v="9"/>
    <n v="13"/>
    <n v="14"/>
    <n v="13"/>
    <n v="14"/>
    <n v="0"/>
    <n v="0"/>
    <n v="0"/>
    <n v="0"/>
    <n v="18"/>
    <n v="23"/>
    <n v="18"/>
    <n v="23"/>
    <n v="3.6"/>
    <n v="2"/>
    <n v="18"/>
    <n v="18"/>
    <n v="4.8845999999999998"/>
    <n v="4.1786000000000003"/>
    <n v="63.4998"/>
    <n v="58.500400000000006"/>
    <n v="0"/>
    <n v="0"/>
    <n v="0"/>
    <n v="0"/>
    <n v="4.5277666666666665"/>
    <n v="3.3261043478260874"/>
    <n v="81.499799999999993"/>
    <n v="76.500400000000013"/>
    <n v="32.4"/>
    <n v="33.333300000000001"/>
    <n v="162"/>
    <n v="299.99970000000002"/>
    <n v="29.384599999999999"/>
    <n v="33.428600000000003"/>
    <n v="381.99979999999999"/>
    <n v="468.00040000000001"/>
    <n v="0"/>
    <n v="0"/>
    <n v="0"/>
    <n v="0"/>
    <n v="30.222211111111115"/>
    <n v="33.391308695652171"/>
    <n v="543.99980000000005"/>
    <n v="768.00009999999997"/>
    <n v="42"/>
    <n v="48"/>
    <n v="42"/>
    <n v="48"/>
    <n v="3.6071"/>
    <n v="4.6875"/>
    <n v="151.4982"/>
    <n v="225"/>
    <n v="46.047600000000003"/>
    <n v="51.541699999999999"/>
    <n v="1933.9992000000002"/>
    <n v="2474.0016000000001"/>
    <n v="145"/>
    <n v="190"/>
    <n v="145"/>
    <n v="190"/>
    <n v="478.00400000000002"/>
    <n v="604.50450000000001"/>
    <n v="7642.0056000000004"/>
    <n v="10447.0016"/>
    <n v="57"/>
    <n v="90"/>
    <n v="57"/>
    <n v="90"/>
    <n v="251.99919999999997"/>
    <n v="452.99760000000003"/>
    <n v="2777.0005999999998"/>
    <n v="4765.0012000000006"/>
    <n v="202"/>
    <n v="280"/>
    <n v="202"/>
    <n v="280"/>
    <n v="730.00319999999999"/>
    <n v="1057.5021000000002"/>
    <n v="10419.0062"/>
    <n v="15212.0028"/>
    <n v="0"/>
    <n v="0"/>
    <n v="0"/>
    <n v="0"/>
    <s v=""/>
    <s v=""/>
    <s v=""/>
    <s v=""/>
    <n v="881.5014000000001"/>
    <n v="1282.5021000000002"/>
    <n v="12353.0054"/>
    <n v="17686.004400000002"/>
  </r>
  <r>
    <x v="3"/>
    <s v="Florida Keys Community College "/>
    <m/>
    <n v="133960"/>
    <x v="9"/>
    <n v="108"/>
    <n v="100"/>
    <n v="3"/>
    <n v="4"/>
    <n v="105"/>
    <n v="96"/>
    <n v="60"/>
    <n v="60"/>
    <n v="105"/>
    <n v="96"/>
    <n v="105"/>
    <n v="96"/>
    <n v="8"/>
    <n v="12"/>
    <n v="8"/>
    <n v="12"/>
    <n v="5"/>
    <n v="6"/>
    <n v="5"/>
    <n v="6"/>
    <n v="1"/>
    <n v="1"/>
    <n v="1"/>
    <n v="1"/>
    <n v="14"/>
    <n v="19"/>
    <n v="14"/>
    <n v="19"/>
    <n v="2.375"/>
    <n v="2.6667000000000001"/>
    <n v="19"/>
    <n v="32.000399999999999"/>
    <n v="4"/>
    <n v="2.1667000000000001"/>
    <n v="20"/>
    <n v="13.0002"/>
    <n v="0.5"/>
    <n v="1"/>
    <n v="0.5"/>
    <n v="1"/>
    <n v="2.8214285714285716"/>
    <n v="2.4210842105263155"/>
    <n v="39.5"/>
    <n v="46.000599999999991"/>
    <n v="57.875"/>
    <n v="65.5"/>
    <n v="463"/>
    <n v="786"/>
    <n v="69.599999999999994"/>
    <n v="56.833300000000001"/>
    <n v="348"/>
    <n v="340.99979999999999"/>
    <n v="82"/>
    <n v="55"/>
    <n v="82"/>
    <n v="55"/>
    <n v="63.785714285714285"/>
    <n v="62.210515789473689"/>
    <n v="893"/>
    <n v="1181.9998000000001"/>
    <n v="26"/>
    <n v="27"/>
    <n v="26"/>
    <n v="27"/>
    <n v="13"/>
    <n v="10"/>
    <n v="13"/>
    <n v="10"/>
    <n v="0"/>
    <n v="0"/>
    <n v="0"/>
    <n v="0"/>
    <n v="39"/>
    <n v="37"/>
    <n v="39"/>
    <n v="37"/>
    <n v="3.2692000000000001"/>
    <n v="4.1666999999999996"/>
    <n v="84.999200000000002"/>
    <n v="112.50089999999999"/>
    <n v="6.8076999999999996"/>
    <n v="6.75"/>
    <n v="88.500099999999989"/>
    <n v="67.5"/>
    <n v="0"/>
    <n v="0"/>
    <n v="0"/>
    <n v="0"/>
    <n v="4.4487000000000005"/>
    <n v="4.8648891891891894"/>
    <n v="173.49930000000003"/>
    <n v="180.0009"/>
    <n v="66.115399999999994"/>
    <n v="68.407399999999996"/>
    <n v="1719.0003999999999"/>
    <n v="1846.9997999999998"/>
    <n v="63.615400000000001"/>
    <n v="66.8"/>
    <n v="827.00020000000006"/>
    <n v="668"/>
    <n v="0"/>
    <n v="0"/>
    <n v="0"/>
    <n v="0"/>
    <n v="65.282066666666665"/>
    <n v="67.972967567567551"/>
    <n v="2546.0005999999998"/>
    <n v="2514.9997999999996"/>
    <n v="53"/>
    <n v="56"/>
    <n v="53"/>
    <n v="56"/>
    <n v="4.0188547169811324"/>
    <n v="4.0357410714285713"/>
    <n v="212.99930000000001"/>
    <n v="226.00149999999999"/>
    <n v="64.886803773584901"/>
    <n v="66.017849999999996"/>
    <n v="3439.0005999999998"/>
    <n v="3696.9995999999996"/>
    <n v="22"/>
    <n v="16"/>
    <n v="22"/>
    <n v="16"/>
    <n v="22"/>
    <n v="18"/>
    <n v="22"/>
    <n v="18"/>
    <n v="0"/>
    <n v="0"/>
    <n v="0"/>
    <n v="0"/>
    <n v="44"/>
    <n v="34"/>
    <n v="44"/>
    <n v="34"/>
    <n v="2.1591"/>
    <n v="3.3125"/>
    <n v="47.5002"/>
    <n v="53"/>
    <n v="3.8409"/>
    <n v="4.6388999999999996"/>
    <n v="84.499799999999993"/>
    <n v="83.500199999999992"/>
    <n v="0"/>
    <n v="0"/>
    <n v="0"/>
    <n v="0"/>
    <n v="3"/>
    <n v="4.0147117647058828"/>
    <n v="132"/>
    <n v="136.50020000000001"/>
    <n v="50.363599999999998"/>
    <n v="55.8125"/>
    <n v="1107.9992"/>
    <n v="893"/>
    <n v="40.818199999999997"/>
    <n v="50.3889"/>
    <n v="898.0003999999999"/>
    <n v="907.00019999999995"/>
    <n v="0"/>
    <n v="0"/>
    <n v="0"/>
    <n v="0"/>
    <n v="45.590899999999998"/>
    <n v="52.941182352941176"/>
    <n v="2005.9995999999999"/>
    <n v="1800.0001999999999"/>
    <n v="8"/>
    <n v="6"/>
    <n v="8"/>
    <n v="6"/>
    <n v="4.8125"/>
    <n v="6.25"/>
    <n v="38.5"/>
    <n v="37.5"/>
    <n v="63"/>
    <n v="65.166700000000006"/>
    <n v="504"/>
    <n v="391.00020000000006"/>
    <n v="56"/>
    <n v="55"/>
    <n v="56"/>
    <n v="55"/>
    <n v="151.49940000000001"/>
    <n v="197.50129999999999"/>
    <n v="3289.9996000000001"/>
    <n v="3525.9997999999996"/>
    <n v="40"/>
    <n v="34"/>
    <n v="40"/>
    <n v="34"/>
    <n v="192.99989999999997"/>
    <n v="164.00040000000001"/>
    <n v="2073.0005999999998"/>
    <n v="1916"/>
    <n v="96"/>
    <n v="89"/>
    <n v="96"/>
    <n v="89"/>
    <n v="344.49929999999995"/>
    <n v="361.50170000000003"/>
    <n v="5363.0002000000004"/>
    <n v="5441.9997999999996"/>
    <n v="1"/>
    <n v="1"/>
    <n v="1"/>
    <n v="1"/>
    <n v="0.5"/>
    <n v="1"/>
    <n v="82"/>
    <n v="55"/>
    <n v="383.49930000000001"/>
    <n v="400.00170000000003"/>
    <n v="5949.0001999999995"/>
    <n v="5888"/>
  </r>
  <r>
    <x v="3"/>
    <s v="North Florida Community College "/>
    <m/>
    <n v="136145"/>
    <x v="9"/>
    <n v="137"/>
    <n v="144"/>
    <n v="1"/>
    <n v="2"/>
    <n v="136"/>
    <n v="142"/>
    <n v="60"/>
    <n v="60"/>
    <n v="136"/>
    <n v="142"/>
    <n v="136"/>
    <n v="142"/>
    <n v="37"/>
    <n v="33"/>
    <n v="37"/>
    <n v="33"/>
    <n v="12"/>
    <n v="11"/>
    <n v="12"/>
    <n v="11"/>
    <n v="5"/>
    <n v="4"/>
    <n v="5"/>
    <n v="4"/>
    <n v="54"/>
    <n v="48"/>
    <n v="54"/>
    <n v="48"/>
    <n v="3"/>
    <n v="3.3635999999999999"/>
    <n v="111"/>
    <n v="110.9988"/>
    <n v="2.5832999999999999"/>
    <n v="2.5909"/>
    <n v="30.999600000000001"/>
    <n v="28.4999"/>
    <n v="0.6"/>
    <n v="0.5"/>
    <n v="3"/>
    <n v="2"/>
    <n v="2.6851777777777777"/>
    <n v="2.9478895833333336"/>
    <n v="144.99959999999999"/>
    <n v="141.49870000000001"/>
    <n v="72.4054"/>
    <n v="71.454499999999996"/>
    <n v="2678.9998000000001"/>
    <n v="2357.9984999999997"/>
    <n v="73.583299999999994"/>
    <n v="73.454499999999996"/>
    <n v="882.99959999999987"/>
    <n v="807.9994999999999"/>
    <n v="64.2"/>
    <n v="63.5"/>
    <n v="321"/>
    <n v="254"/>
    <n v="71.907396296296284"/>
    <n v="71.249958333333325"/>
    <n v="3882.9993999999992"/>
    <n v="3419.9979999999996"/>
    <n v="39"/>
    <n v="44"/>
    <n v="39"/>
    <n v="44"/>
    <n v="8"/>
    <n v="11"/>
    <n v="8"/>
    <n v="11"/>
    <n v="0"/>
    <n v="0"/>
    <n v="0"/>
    <n v="0"/>
    <n v="47"/>
    <n v="55"/>
    <n v="47"/>
    <n v="55"/>
    <n v="4.0640999999999998"/>
    <n v="4.375"/>
    <n v="158.4999"/>
    <n v="192.5"/>
    <n v="5.3125"/>
    <n v="5.6818"/>
    <n v="42.5"/>
    <n v="62.4998"/>
    <n v="0"/>
    <n v="0"/>
    <n v="0"/>
    <n v="0"/>
    <n v="4.2765936170212768"/>
    <n v="4.6363599999999998"/>
    <n v="200.99990000000003"/>
    <n v="254.99979999999999"/>
    <n v="74.051299999999998"/>
    <n v="72.1477"/>
    <n v="2888.0007000000001"/>
    <n v="3174.4987999999998"/>
    <n v="61.875"/>
    <n v="73.545500000000004"/>
    <n v="495"/>
    <n v="809.0005000000001"/>
    <n v="0"/>
    <n v="0"/>
    <n v="0"/>
    <n v="0"/>
    <n v="71.97873829787234"/>
    <n v="72.427260000000004"/>
    <n v="3383.0007000000001"/>
    <n v="3983.4993000000004"/>
    <n v="101"/>
    <n v="103"/>
    <n v="101"/>
    <n v="103"/>
    <n v="3.4257376237623762"/>
    <n v="3.8495000000000004"/>
    <n v="345.99950000000001"/>
    <n v="396.49850000000004"/>
    <n v="71.94059504950495"/>
    <n v="71.878614563106794"/>
    <n v="7266.0001000000002"/>
    <n v="7403.4973"/>
    <n v="17"/>
    <n v="14"/>
    <n v="17"/>
    <n v="14"/>
    <n v="9"/>
    <n v="14"/>
    <n v="9"/>
    <n v="14"/>
    <n v="0"/>
    <n v="0"/>
    <n v="0"/>
    <n v="0"/>
    <n v="26"/>
    <n v="28"/>
    <n v="26"/>
    <n v="28"/>
    <n v="3.1175999999999999"/>
    <n v="4.1071"/>
    <n v="52.999200000000002"/>
    <n v="57.499400000000001"/>
    <n v="3.4443999999999999"/>
    <n v="4.3213999999999997"/>
    <n v="30.999600000000001"/>
    <n v="60.499599999999994"/>
    <n v="0"/>
    <n v="0"/>
    <n v="0"/>
    <n v="0"/>
    <n v="3.230723076923077"/>
    <n v="4.2142499999999998"/>
    <n v="83.998800000000003"/>
    <n v="117.999"/>
    <n v="62.882399999999997"/>
    <n v="50.857100000000003"/>
    <n v="1069.0008"/>
    <n v="711.99940000000004"/>
    <n v="49.8889"/>
    <n v="41.928600000000003"/>
    <n v="449.00009999999997"/>
    <n v="587.00040000000001"/>
    <n v="0"/>
    <n v="0"/>
    <n v="0"/>
    <n v="0"/>
    <n v="58.384650000000001"/>
    <n v="46.392850000000003"/>
    <n v="1518.0009"/>
    <n v="1298.9998000000001"/>
    <n v="9"/>
    <n v="11"/>
    <n v="9"/>
    <n v="11"/>
    <n v="6.1666999999999996"/>
    <n v="5.5454999999999997"/>
    <n v="55.500299999999996"/>
    <n v="61.000499999999995"/>
    <n v="68"/>
    <n v="78.545500000000004"/>
    <n v="612"/>
    <n v="864.0005000000001"/>
    <n v="93"/>
    <n v="91"/>
    <n v="93"/>
    <n v="91"/>
    <n v="322.4991"/>
    <n v="360.9982"/>
    <n v="6636.0012999999999"/>
    <n v="6244.4966999999988"/>
    <n v="29"/>
    <n v="36"/>
    <n v="29"/>
    <n v="36"/>
    <n v="104.4992"/>
    <n v="151.49930000000001"/>
    <n v="1826.9996999999998"/>
    <n v="2204.0003999999999"/>
    <n v="122"/>
    <n v="127"/>
    <n v="122"/>
    <n v="127"/>
    <n v="426.99829999999997"/>
    <n v="512.49749999999995"/>
    <n v="8463.0010000000002"/>
    <n v="8448.4970999999987"/>
    <n v="5"/>
    <n v="4"/>
    <n v="5"/>
    <n v="4"/>
    <n v="3"/>
    <n v="2"/>
    <n v="321"/>
    <n v="254"/>
    <n v="485.49860000000001"/>
    <n v="575.49800000000005"/>
    <n v="9396.0010000000002"/>
    <n v="9566.4976000000006"/>
  </r>
  <r>
    <x v="4"/>
    <s v="Georgia State University "/>
    <m/>
    <n v="139940"/>
    <x v="1"/>
    <n v="4743"/>
    <n v="4773"/>
    <n v="148"/>
    <n v="156"/>
    <n v="4595"/>
    <n v="4617"/>
    <n v="120"/>
    <m/>
    <n v="4595"/>
    <n v="4617"/>
    <n v="4595"/>
    <n v="4617"/>
    <n v="24"/>
    <n v="32"/>
    <n v="24"/>
    <n v="32"/>
    <n v="4"/>
    <n v="4"/>
    <n v="4"/>
    <n v="4"/>
    <m/>
    <m/>
    <n v="0"/>
    <n v="0"/>
    <n v="28"/>
    <n v="36"/>
    <n v="28"/>
    <n v="36"/>
    <n v="4.9000000000000004"/>
    <n v="5.67"/>
    <n v="117.60000000000001"/>
    <n v="181.44"/>
    <n v="5.75"/>
    <n v="4"/>
    <n v="23"/>
    <n v="16"/>
    <m/>
    <m/>
    <n v="0"/>
    <n v="0"/>
    <n v="5.0214285714285722"/>
    <n v="5.4844444444444447"/>
    <n v="140.60000000000002"/>
    <n v="197.44"/>
    <n v="130.66666666666666"/>
    <n v="139.72"/>
    <n v="3136"/>
    <n v="4471.04"/>
    <n v="133.25"/>
    <n v="125.25"/>
    <n v="533"/>
    <n v="501"/>
    <m/>
    <m/>
    <n v="0"/>
    <n v="0"/>
    <n v="131.03571428571428"/>
    <n v="138.11222222222221"/>
    <n v="3669"/>
    <n v="4972.04"/>
    <n v="1681"/>
    <n v="1696"/>
    <n v="1681"/>
    <n v="1696"/>
    <n v="103"/>
    <n v="95"/>
    <n v="103"/>
    <n v="95"/>
    <m/>
    <m/>
    <n v="0"/>
    <n v="0"/>
    <n v="1784"/>
    <n v="1791"/>
    <n v="1784"/>
    <n v="1791"/>
    <n v="5.34"/>
    <n v="5.38"/>
    <n v="8976.5399999999991"/>
    <n v="9124.48"/>
    <n v="6.34"/>
    <n v="6.35"/>
    <n v="653.02"/>
    <n v="603.25"/>
    <m/>
    <m/>
    <n v="0"/>
    <n v="0"/>
    <n v="5.3977354260089685"/>
    <n v="5.4314517029592402"/>
    <n v="9629.56"/>
    <n v="9727.73"/>
    <n v="138.89311719214754"/>
    <n v="138.5"/>
    <n v="233479.33000000002"/>
    <n v="234896"/>
    <n v="155.76019417475729"/>
    <n v="149.18"/>
    <n v="16043.300000000001"/>
    <n v="14172.1"/>
    <m/>
    <m/>
    <n v="0"/>
    <n v="0"/>
    <n v="139.86694506726457"/>
    <n v="139.06649916247906"/>
    <n v="249522.62999999998"/>
    <n v="249068.1"/>
    <n v="1812"/>
    <n v="1827"/>
    <n v="1812"/>
    <n v="1827"/>
    <n v="5.3919205298013244"/>
    <n v="5.432495894909688"/>
    <n v="9770.16"/>
    <n v="9925.17"/>
    <n v="139.73048013245031"/>
    <n v="139.04769567597154"/>
    <n v="253191.62999999998"/>
    <n v="254040.14"/>
    <n v="1937"/>
    <n v="1880"/>
    <n v="1937"/>
    <n v="1880"/>
    <n v="842"/>
    <n v="899"/>
    <n v="842"/>
    <n v="899"/>
    <m/>
    <m/>
    <n v="0"/>
    <n v="0"/>
    <n v="2779"/>
    <n v="2779"/>
    <n v="2779"/>
    <n v="2779"/>
    <n v="3.7"/>
    <n v="3.62"/>
    <n v="7166.9000000000005"/>
    <n v="6805.6"/>
    <n v="4.0999999999999996"/>
    <n v="4.04"/>
    <n v="3452.2"/>
    <n v="3631.96"/>
    <m/>
    <m/>
    <n v="0"/>
    <n v="0"/>
    <n v="3.821194674343289"/>
    <n v="3.7558690176322425"/>
    <n v="10619.1"/>
    <n v="10437.560000000001"/>
    <n v="88.699101703665463"/>
    <n v="89.56"/>
    <n v="171810.16"/>
    <n v="168372.80000000002"/>
    <n v="83.899619952494064"/>
    <n v="85.1"/>
    <n v="70643.48"/>
    <n v="76504.899999999994"/>
    <m/>
    <m/>
    <n v="0"/>
    <n v="0"/>
    <n v="87.244922634041032"/>
    <n v="88.117200431810005"/>
    <n v="242453.64"/>
    <n v="244877.7"/>
    <n v="4"/>
    <n v="11"/>
    <n v="4"/>
    <n v="11"/>
    <m/>
    <m/>
    <n v="0"/>
    <n v="0"/>
    <n v="159.29"/>
    <n v="144.13"/>
    <n v="637.16"/>
    <n v="1585.4299999999998"/>
    <n v="3642"/>
    <n v="3608"/>
    <n v="3642"/>
    <n v="3608"/>
    <n v="16261.04"/>
    <n v="16111.52"/>
    <n v="408425.49"/>
    <n v="407739.84"/>
    <n v="949"/>
    <n v="998"/>
    <n v="949"/>
    <n v="998"/>
    <n v="4128.2199999999993"/>
    <n v="4251.21"/>
    <n v="87219.78"/>
    <n v="91178"/>
    <n v="4591"/>
    <n v="4606"/>
    <n v="4591"/>
    <n v="4606"/>
    <n v="20389.260000000002"/>
    <n v="20362.73"/>
    <n v="495645.27"/>
    <n v="498917.84"/>
    <n v="0"/>
    <n v="0"/>
    <n v="0"/>
    <n v="0"/>
    <s v=""/>
    <s v=""/>
    <s v=""/>
    <s v=""/>
    <n v="20389.260000000002"/>
    <n v="20362.730000000003"/>
    <n v="496282.43"/>
    <n v="500503.27"/>
  </r>
  <r>
    <x v="4"/>
    <s v="University of Georgia"/>
    <m/>
    <n v="139959"/>
    <x v="1"/>
    <n v="7009"/>
    <n v="7363"/>
    <n v="864"/>
    <n v="978"/>
    <n v="6145"/>
    <n v="6385"/>
    <n v="120"/>
    <m/>
    <n v="6145"/>
    <n v="6385"/>
    <n v="6145"/>
    <n v="6385"/>
    <n v="60"/>
    <n v="83"/>
    <n v="60"/>
    <n v="83"/>
    <n v="13"/>
    <n v="11"/>
    <n v="13"/>
    <n v="11"/>
    <m/>
    <m/>
    <n v="0"/>
    <n v="0"/>
    <n v="73"/>
    <n v="94"/>
    <n v="73"/>
    <n v="94"/>
    <n v="4.42"/>
    <n v="4.62"/>
    <n v="265.2"/>
    <n v="383.46000000000004"/>
    <n v="4.3099999999999996"/>
    <n v="4.91"/>
    <n v="56.029999999999994"/>
    <n v="54.010000000000005"/>
    <m/>
    <m/>
    <n v="0"/>
    <n v="0"/>
    <n v="4.4004109589041089"/>
    <n v="4.6539361702127664"/>
    <n v="321.22999999999996"/>
    <n v="437.47"/>
    <n v="108.63333333333334"/>
    <n v="121.22"/>
    <n v="6518"/>
    <n v="10061.26"/>
    <n v="116.07692307692309"/>
    <n v="129"/>
    <n v="1509.0000000000002"/>
    <n v="1419"/>
    <m/>
    <m/>
    <n v="0"/>
    <n v="0"/>
    <n v="109.95890410958904"/>
    <n v="122.1304255319149"/>
    <n v="8027"/>
    <n v="11480.26"/>
    <n v="3347"/>
    <n v="3575"/>
    <n v="3347"/>
    <n v="3575"/>
    <n v="281"/>
    <n v="269"/>
    <n v="281"/>
    <n v="269"/>
    <m/>
    <m/>
    <n v="0"/>
    <n v="0"/>
    <n v="3628"/>
    <n v="3844"/>
    <n v="3628"/>
    <n v="3844"/>
    <n v="4.53"/>
    <n v="4.45"/>
    <n v="15161.910000000002"/>
    <n v="15908.75"/>
    <n v="4.74"/>
    <n v="4.71"/>
    <n v="1331.94"/>
    <n v="1266.99"/>
    <m/>
    <m/>
    <n v="0"/>
    <n v="0"/>
    <n v="4.546265159867696"/>
    <n v="4.4681945889698236"/>
    <n v="16493.850000000002"/>
    <n v="17175.740000000002"/>
    <n v="115.80522856289214"/>
    <n v="120.54"/>
    <n v="387600.1"/>
    <n v="430930.5"/>
    <n v="122.54626334519573"/>
    <n v="125.13"/>
    <n v="34435.5"/>
    <n v="33659.97"/>
    <m/>
    <m/>
    <n v="0"/>
    <n v="0"/>
    <n v="116.32734288864387"/>
    <n v="120.86120447450571"/>
    <n v="422035.6"/>
    <n v="464590.47"/>
    <n v="3701"/>
    <n v="3938"/>
    <n v="3701"/>
    <n v="3938"/>
    <n v="4.5433882734396116"/>
    <n v="4.4726282376841047"/>
    <n v="16815.080000000002"/>
    <n v="17613.210000000003"/>
    <n v="116.20172926236151"/>
    <n v="120.89150076180802"/>
    <n v="430062.6"/>
    <n v="476070.73"/>
    <n v="2061"/>
    <n v="2101"/>
    <n v="2061"/>
    <n v="2101"/>
    <n v="371"/>
    <n v="341"/>
    <n v="371"/>
    <n v="341"/>
    <m/>
    <m/>
    <n v="0"/>
    <n v="0"/>
    <n v="2432"/>
    <n v="2442"/>
    <n v="2432"/>
    <n v="2442"/>
    <n v="3.47"/>
    <n v="3.44"/>
    <n v="7151.67"/>
    <n v="7227.44"/>
    <n v="3.39"/>
    <n v="3.37"/>
    <n v="1257.69"/>
    <n v="1149.17"/>
    <m/>
    <m/>
    <n v="0"/>
    <n v="0"/>
    <n v="3.4577960526315792"/>
    <n v="3.4302252252252257"/>
    <n v="8409.36"/>
    <n v="8376.61"/>
    <n v="83.454342552159147"/>
    <n v="86.36"/>
    <n v="171999.4"/>
    <n v="181442.36"/>
    <n v="74.799730458221021"/>
    <n v="77.430000000000007"/>
    <n v="27750.699999999997"/>
    <n v="26403.63"/>
    <m/>
    <m/>
    <n v="0"/>
    <n v="0"/>
    <n v="82.134087171052627"/>
    <n v="85.11301801801801"/>
    <n v="199750.09999999998"/>
    <n v="207845.99"/>
    <n v="12"/>
    <n v="5"/>
    <n v="12"/>
    <n v="5"/>
    <m/>
    <m/>
    <n v="0"/>
    <n v="0"/>
    <n v="130.15"/>
    <n v="158"/>
    <n v="1561.8000000000002"/>
    <n v="790"/>
    <n v="5468"/>
    <n v="5759"/>
    <n v="5468"/>
    <n v="5759"/>
    <n v="22578.780000000002"/>
    <n v="23519.649999999998"/>
    <n v="566117.5"/>
    <n v="622434.12"/>
    <n v="665"/>
    <n v="621"/>
    <n v="665"/>
    <n v="621"/>
    <n v="2645.66"/>
    <n v="2470.17"/>
    <n v="63695.199999999997"/>
    <n v="61482.600000000006"/>
    <n v="6133"/>
    <n v="6380"/>
    <n v="6133"/>
    <n v="6380"/>
    <n v="25224.440000000002"/>
    <n v="25989.82"/>
    <n v="629812.69999999995"/>
    <n v="683916.72"/>
    <n v="0"/>
    <n v="0"/>
    <n v="0"/>
    <n v="0"/>
    <s v=""/>
    <s v=""/>
    <s v=""/>
    <s v=""/>
    <n v="25224.440000000002"/>
    <n v="25989.820000000003"/>
    <n v="631374.5"/>
    <n v="684706.72"/>
  </r>
  <r>
    <x v="4"/>
    <s v="Georgia Institute of Technology"/>
    <m/>
    <n v="139755"/>
    <x v="2"/>
    <n v="3263"/>
    <n v="3274"/>
    <n v="43"/>
    <n v="45"/>
    <n v="3220"/>
    <n v="3229"/>
    <n v="120"/>
    <m/>
    <n v="3220"/>
    <n v="3229"/>
    <n v="3220"/>
    <n v="3229"/>
    <n v="98"/>
    <n v="123"/>
    <n v="98"/>
    <n v="123"/>
    <n v="11"/>
    <n v="12"/>
    <n v="11"/>
    <n v="12"/>
    <m/>
    <m/>
    <n v="0"/>
    <n v="0"/>
    <n v="109"/>
    <n v="135"/>
    <n v="109"/>
    <n v="135"/>
    <n v="4.3"/>
    <n v="4.46"/>
    <n v="421.4"/>
    <n v="548.58000000000004"/>
    <n v="5.45"/>
    <n v="4.67"/>
    <n v="59.95"/>
    <n v="56.04"/>
    <m/>
    <m/>
    <n v="0"/>
    <n v="0"/>
    <n v="4.4160550458715591"/>
    <n v="4.4786666666666664"/>
    <n v="481.34999999999991"/>
    <n v="604.62"/>
    <n v="136.24489795918367"/>
    <n v="134.44"/>
    <n v="13352"/>
    <n v="16536.12"/>
    <n v="160.09090909090909"/>
    <n v="140.33000000000001"/>
    <n v="1761"/>
    <n v="1683.96"/>
    <m/>
    <m/>
    <n v="0"/>
    <n v="0"/>
    <n v="138.651376146789"/>
    <n v="134.96355555555553"/>
    <n v="15113.000000000002"/>
    <n v="18220.079999999998"/>
    <n v="1777"/>
    <n v="1702"/>
    <n v="1777"/>
    <n v="1702"/>
    <n v="219"/>
    <n v="215"/>
    <n v="219"/>
    <n v="215"/>
    <m/>
    <m/>
    <n v="0"/>
    <n v="0"/>
    <n v="1996"/>
    <n v="1917"/>
    <n v="1996"/>
    <n v="1917"/>
    <n v="4.8"/>
    <n v="4.83"/>
    <n v="8529.6"/>
    <n v="8220.66"/>
    <n v="4.8"/>
    <n v="4.8099999999999996"/>
    <n v="1051.2"/>
    <n v="1034.1499999999999"/>
    <m/>
    <m/>
    <n v="0"/>
    <n v="0"/>
    <n v="4.8000000000000007"/>
    <n v="4.8277569118414183"/>
    <n v="9580.8000000000011"/>
    <n v="9254.81"/>
    <n v="146.27161508159818"/>
    <n v="145.6"/>
    <n v="259924.65999999997"/>
    <n v="247811.19999999998"/>
    <n v="148.01369863013699"/>
    <n v="148.19999999999999"/>
    <n v="32415"/>
    <n v="31862.999999999996"/>
    <m/>
    <m/>
    <n v="0"/>
    <n v="0"/>
    <n v="146.46275551102204"/>
    <n v="145.89160146061553"/>
    <n v="292339.65999999997"/>
    <n v="279674.19999999995"/>
    <n v="2105"/>
    <n v="2052"/>
    <n v="2105"/>
    <n v="2052"/>
    <n v="4.7801187648456063"/>
    <n v="4.8047904483430797"/>
    <n v="10062.150000000001"/>
    <n v="9859.43"/>
    <n v="146.05827078384797"/>
    <n v="145.17265107212475"/>
    <n v="307452.65999999997"/>
    <n v="297894.27999999997"/>
    <n v="977"/>
    <n v="1034"/>
    <n v="977"/>
    <n v="1034"/>
    <n v="130"/>
    <n v="132"/>
    <n v="130"/>
    <n v="132"/>
    <m/>
    <m/>
    <n v="0"/>
    <n v="0"/>
    <n v="1107"/>
    <n v="1166"/>
    <n v="1107"/>
    <n v="1166"/>
    <n v="3.6"/>
    <n v="3.65"/>
    <n v="3517.2000000000003"/>
    <n v="3774.1"/>
    <n v="3.5"/>
    <n v="3.59"/>
    <n v="455"/>
    <n v="473.88"/>
    <m/>
    <m/>
    <n v="0"/>
    <n v="0"/>
    <n v="3.5882565492321592"/>
    <n v="3.6432075471698111"/>
    <n v="3972.2000000000003"/>
    <n v="4247.9799999999996"/>
    <n v="104.6775844421699"/>
    <n v="105.86"/>
    <n v="102270"/>
    <n v="109459.24"/>
    <n v="92.469230769230762"/>
    <n v="99.18"/>
    <n v="12021"/>
    <n v="13091.76"/>
    <m/>
    <m/>
    <n v="0"/>
    <n v="0"/>
    <n v="103.2439024390244"/>
    <n v="105.10377358490567"/>
    <n v="114291"/>
    <n v="122551.00000000001"/>
    <n v="8"/>
    <n v="11"/>
    <n v="8"/>
    <n v="11"/>
    <m/>
    <m/>
    <n v="0"/>
    <n v="0"/>
    <n v="147.75"/>
    <n v="135.91"/>
    <n v="1182"/>
    <n v="1495.01"/>
    <n v="2852"/>
    <n v="2859"/>
    <n v="2852"/>
    <n v="2859"/>
    <n v="12468.2"/>
    <n v="12543.34"/>
    <n v="375546.66"/>
    <n v="373806.56"/>
    <n v="360"/>
    <n v="359"/>
    <n v="360"/>
    <n v="359"/>
    <n v="1566.15"/>
    <n v="1564.0699999999997"/>
    <n v="46197"/>
    <n v="46638.720000000001"/>
    <n v="3212"/>
    <n v="3218"/>
    <n v="3212"/>
    <n v="3218"/>
    <n v="14034.35"/>
    <n v="14107.41"/>
    <n v="421743.66"/>
    <n v="420445.28"/>
    <n v="0"/>
    <n v="0"/>
    <n v="0"/>
    <n v="0"/>
    <s v=""/>
    <s v=""/>
    <s v=""/>
    <s v=""/>
    <n v="14034.350000000002"/>
    <n v="14107.41"/>
    <n v="422925.66"/>
    <n v="421940.29"/>
  </r>
  <r>
    <x v="4"/>
    <s v="Georgia Southern University"/>
    <m/>
    <n v="139931"/>
    <x v="3"/>
    <n v="3051"/>
    <n v="3295"/>
    <n v="114"/>
    <n v="111"/>
    <n v="2937"/>
    <n v="3184"/>
    <n v="120"/>
    <m/>
    <n v="2937"/>
    <n v="3184"/>
    <n v="2937"/>
    <n v="3184"/>
    <n v="35"/>
    <n v="41"/>
    <n v="35"/>
    <n v="41"/>
    <n v="11"/>
    <n v="14"/>
    <n v="11"/>
    <n v="14"/>
    <m/>
    <m/>
    <n v="0"/>
    <n v="0"/>
    <n v="46"/>
    <n v="55"/>
    <n v="46"/>
    <n v="55"/>
    <n v="4.4400000000000004"/>
    <n v="5.15"/>
    <n v="155.4"/>
    <n v="211.15"/>
    <n v="4.55"/>
    <n v="4"/>
    <n v="50.05"/>
    <n v="56"/>
    <m/>
    <m/>
    <n v="0"/>
    <n v="0"/>
    <n v="4.4663043478260871"/>
    <n v="4.8572727272727265"/>
    <n v="205.45000000000002"/>
    <n v="267.14999999999998"/>
    <n v="131.65714285714287"/>
    <n v="145.61000000000001"/>
    <n v="4608.0000000000009"/>
    <n v="5970.01"/>
    <n v="143.90909090909091"/>
    <n v="137.13999999999999"/>
    <n v="1583"/>
    <n v="1919.9599999999998"/>
    <m/>
    <m/>
    <n v="0"/>
    <n v="0"/>
    <n v="134.58695652173915"/>
    <n v="143.45400000000001"/>
    <n v="6191.0000000000009"/>
    <n v="7889.97"/>
    <n v="1449"/>
    <n v="1558"/>
    <n v="1449"/>
    <n v="1558"/>
    <n v="276"/>
    <n v="332"/>
    <n v="276"/>
    <n v="332"/>
    <m/>
    <m/>
    <n v="0"/>
    <n v="0"/>
    <n v="1725"/>
    <n v="1890"/>
    <n v="1725"/>
    <n v="1890"/>
    <n v="5.0599999999999996"/>
    <n v="5.09"/>
    <n v="7331.94"/>
    <n v="7930.2199999999993"/>
    <n v="5.3"/>
    <n v="5.38"/>
    <n v="1462.8"/>
    <n v="1786.1599999999999"/>
    <m/>
    <m/>
    <n v="0"/>
    <n v="0"/>
    <n v="5.0983999999999998"/>
    <n v="5.1409417989417987"/>
    <n v="8794.74"/>
    <n v="9716.3799999999992"/>
    <n v="143.13501035196688"/>
    <n v="142.55000000000001"/>
    <n v="207402.63"/>
    <n v="222092.90000000002"/>
    <n v="148.44789855072463"/>
    <n v="147.96"/>
    <n v="40971.619999999995"/>
    <n v="49122.720000000001"/>
    <m/>
    <m/>
    <n v="0"/>
    <n v="0"/>
    <n v="143.98507246376812"/>
    <n v="143.50032804232805"/>
    <n v="248374.25"/>
    <n v="271215.62"/>
    <n v="1771"/>
    <n v="1945"/>
    <n v="1771"/>
    <n v="1945"/>
    <n v="5.0819819311123666"/>
    <n v="5.13292030848329"/>
    <n v="9000.19"/>
    <n v="9983.5299999999988"/>
    <n v="143.74096555618294"/>
    <n v="143.4990179948586"/>
    <n v="254565.25"/>
    <n v="279105.58999999997"/>
    <n v="1013"/>
    <n v="1068"/>
    <n v="1013"/>
    <n v="1068"/>
    <n v="152"/>
    <n v="169"/>
    <n v="152"/>
    <n v="169"/>
    <m/>
    <m/>
    <n v="0"/>
    <n v="0"/>
    <n v="1165"/>
    <n v="1237"/>
    <n v="1165"/>
    <n v="1237"/>
    <n v="3.8"/>
    <n v="3.92"/>
    <n v="3849.3999999999996"/>
    <n v="4186.5599999999995"/>
    <n v="3.7"/>
    <n v="3.83"/>
    <n v="562.4"/>
    <n v="647.27"/>
    <m/>
    <m/>
    <n v="0"/>
    <n v="0"/>
    <n v="3.7869527896995701"/>
    <n v="3.9077041228779303"/>
    <n v="4411.7999999999993"/>
    <n v="4833.83"/>
    <n v="101.29318854886476"/>
    <n v="103.03"/>
    <n v="102610"/>
    <n v="110036.04000000001"/>
    <n v="76.71052631578948"/>
    <n v="81.56"/>
    <n v="11660"/>
    <n v="13783.640000000001"/>
    <m/>
    <m/>
    <n v="0"/>
    <n v="0"/>
    <n v="98.085836909871247"/>
    <n v="100.09675020210186"/>
    <n v="114270"/>
    <n v="123819.68"/>
    <n v="1"/>
    <n v="2"/>
    <n v="1"/>
    <n v="2"/>
    <m/>
    <m/>
    <n v="0"/>
    <n v="0"/>
    <n v="151.33000000000001"/>
    <n v="144.5"/>
    <n v="151.33000000000001"/>
    <n v="289"/>
    <n v="2497"/>
    <n v="2667"/>
    <n v="2497"/>
    <n v="2667"/>
    <n v="11336.739999999998"/>
    <n v="12327.929999999998"/>
    <n v="314620.63"/>
    <n v="338098.95000000007"/>
    <n v="439"/>
    <n v="515"/>
    <n v="439"/>
    <n v="515"/>
    <n v="2075.25"/>
    <n v="2489.4299999999998"/>
    <n v="54214.619999999995"/>
    <n v="64826.32"/>
    <n v="2936"/>
    <n v="3182"/>
    <n v="2936"/>
    <n v="3182"/>
    <n v="13411.989999999998"/>
    <n v="14817.359999999999"/>
    <n v="368835.25"/>
    <n v="402925.27000000008"/>
    <n v="0"/>
    <n v="0"/>
    <n v="0"/>
    <n v="0"/>
    <s v=""/>
    <s v=""/>
    <s v=""/>
    <s v=""/>
    <n v="13411.99"/>
    <n v="14817.359999999999"/>
    <n v="368986.58"/>
    <n v="403214.26999999996"/>
  </r>
  <r>
    <x v="4"/>
    <s v="Kennesaw State University"/>
    <m/>
    <n v="140164"/>
    <x v="3"/>
    <n v="3599"/>
    <n v="4378"/>
    <n v="31"/>
    <n v="31"/>
    <n v="3568"/>
    <n v="4347"/>
    <n v="120"/>
    <m/>
    <n v="3568"/>
    <n v="4343"/>
    <n v="3568"/>
    <n v="4343"/>
    <n v="24"/>
    <n v="25"/>
    <n v="24"/>
    <n v="25"/>
    <n v="5"/>
    <n v="7"/>
    <n v="5"/>
    <n v="7"/>
    <m/>
    <m/>
    <n v="0"/>
    <n v="0"/>
    <n v="29"/>
    <n v="32"/>
    <n v="29"/>
    <n v="32"/>
    <n v="4.67"/>
    <n v="4.82"/>
    <n v="112.08"/>
    <n v="120.5"/>
    <n v="3.8"/>
    <n v="4.29"/>
    <n v="19"/>
    <n v="30.03"/>
    <m/>
    <m/>
    <n v="0"/>
    <n v="0"/>
    <n v="4.5199999999999996"/>
    <n v="4.7040625"/>
    <n v="131.07999999999998"/>
    <n v="150.53"/>
    <n v="140.625"/>
    <n v="136.80000000000001"/>
    <n v="3375"/>
    <n v="3420.0000000000005"/>
    <n v="116.60000000000001"/>
    <n v="125"/>
    <n v="583"/>
    <n v="875"/>
    <m/>
    <m/>
    <n v="0"/>
    <n v="0"/>
    <n v="136.48275862068965"/>
    <n v="134.21875"/>
    <n v="3958"/>
    <n v="4295"/>
    <n v="1394"/>
    <n v="1588"/>
    <n v="1394"/>
    <n v="1588"/>
    <n v="144"/>
    <n v="148"/>
    <n v="144"/>
    <n v="148"/>
    <m/>
    <m/>
    <n v="0"/>
    <n v="0"/>
    <n v="1538"/>
    <n v="1736"/>
    <n v="1538"/>
    <n v="1736"/>
    <n v="5.55"/>
    <n v="5.65"/>
    <n v="7736.7"/>
    <n v="8972.2000000000007"/>
    <n v="6.98"/>
    <n v="6.6"/>
    <n v="1005.1200000000001"/>
    <n v="976.8"/>
    <m/>
    <m/>
    <n v="0"/>
    <n v="0"/>
    <n v="5.6838881664499352"/>
    <n v="5.7309907834101379"/>
    <n v="8741.82"/>
    <n v="9949"/>
    <n v="142.28164275466284"/>
    <n v="138.5"/>
    <n v="198340.61"/>
    <n v="219938"/>
    <n v="146.60791666666665"/>
    <n v="137.97999999999999"/>
    <n v="21111.539999999997"/>
    <n v="20421.039999999997"/>
    <m/>
    <m/>
    <n v="0"/>
    <n v="0"/>
    <n v="142.68670351105331"/>
    <n v="138.45566820276497"/>
    <n v="219452.15"/>
    <n v="240359.03999999998"/>
    <n v="1567"/>
    <n v="1768"/>
    <n v="1567"/>
    <n v="1768"/>
    <n v="5.6623484365028718"/>
    <n v="5.7124038461538467"/>
    <n v="8872.9"/>
    <n v="10099.530000000001"/>
    <n v="142.57188895979579"/>
    <n v="138.37898190045249"/>
    <n v="223410.15"/>
    <n v="244654.04"/>
    <n v="1439"/>
    <n v="1841"/>
    <n v="1439"/>
    <n v="1841"/>
    <n v="557"/>
    <n v="730"/>
    <n v="557"/>
    <n v="730"/>
    <m/>
    <m/>
    <n v="0"/>
    <n v="0"/>
    <n v="1996"/>
    <n v="2571"/>
    <n v="1996"/>
    <n v="2571"/>
    <n v="3.9"/>
    <n v="3.93"/>
    <n v="5612.0999999999995"/>
    <n v="7235.13"/>
    <n v="4.5"/>
    <n v="4.45"/>
    <n v="2506.5"/>
    <n v="3248.5"/>
    <m/>
    <m/>
    <n v="0"/>
    <n v="0"/>
    <n v="4.0674348697394791"/>
    <n v="4.0776468300272271"/>
    <n v="8118.6"/>
    <n v="10483.630000000001"/>
    <n v="96.98354412786658"/>
    <n v="93.12"/>
    <n v="139559.32"/>
    <n v="171433.92"/>
    <n v="94.393087971274696"/>
    <n v="90.78"/>
    <n v="52576.950000000004"/>
    <n v="66269.399999999994"/>
    <m/>
    <m/>
    <n v="0"/>
    <n v="0"/>
    <n v="96.260656312625258"/>
    <n v="92.455589264877489"/>
    <n v="192136.27000000002"/>
    <n v="237703.32000000004"/>
    <n v="5"/>
    <n v="4"/>
    <n v="5"/>
    <n v="4"/>
    <m/>
    <m/>
    <n v="0"/>
    <n v="0"/>
    <n v="150.80000000000001"/>
    <n v="140.75"/>
    <n v="754"/>
    <n v="563"/>
    <n v="2857"/>
    <n v="3454"/>
    <n v="2857"/>
    <n v="3454"/>
    <n v="13460.88"/>
    <n v="16327.830000000002"/>
    <n v="341274.93"/>
    <n v="394791.92000000004"/>
    <n v="706"/>
    <n v="885"/>
    <n v="706"/>
    <n v="885"/>
    <n v="3530.62"/>
    <n v="4255.33"/>
    <n v="74271.490000000005"/>
    <n v="87565.439999999988"/>
    <n v="3563"/>
    <n v="4339"/>
    <n v="3563"/>
    <n v="4339"/>
    <n v="16991.5"/>
    <n v="20583.160000000003"/>
    <n v="415546.42"/>
    <n v="482357.36000000004"/>
    <n v="0"/>
    <n v="0"/>
    <n v="0"/>
    <n v="0"/>
    <s v=""/>
    <s v=""/>
    <s v=""/>
    <s v=""/>
    <n v="16991.5"/>
    <n v="20583.160000000003"/>
    <n v="416300.42000000004"/>
    <n v="482920.36000000004"/>
  </r>
  <r>
    <x v="4"/>
    <s v="University of West Georgia"/>
    <m/>
    <n v="141334"/>
    <x v="3"/>
    <n v="1718"/>
    <n v="1651"/>
    <n v="69"/>
    <n v="71"/>
    <n v="1649"/>
    <n v="1580"/>
    <n v="120"/>
    <m/>
    <n v="1649"/>
    <n v="1580"/>
    <n v="1649"/>
    <n v="1580"/>
    <n v="8"/>
    <n v="14"/>
    <n v="8"/>
    <n v="14"/>
    <n v="6"/>
    <n v="0"/>
    <n v="6"/>
    <n v="0"/>
    <m/>
    <m/>
    <n v="0"/>
    <n v="0"/>
    <n v="14"/>
    <n v="14"/>
    <n v="14"/>
    <n v="14"/>
    <n v="4.0599999999999996"/>
    <n v="5.54"/>
    <n v="32.479999999999997"/>
    <n v="77.56"/>
    <n v="3.5"/>
    <n v="0"/>
    <n v="21"/>
    <n v="0"/>
    <m/>
    <m/>
    <n v="0"/>
    <n v="0"/>
    <n v="3.82"/>
    <n v="5.54"/>
    <n v="53.48"/>
    <n v="77.56"/>
    <n v="137"/>
    <n v="136.93"/>
    <n v="1096"/>
    <n v="1917.02"/>
    <n v="145.16666666666666"/>
    <n v="0"/>
    <n v="871"/>
    <n v="0"/>
    <m/>
    <m/>
    <n v="0"/>
    <n v="0"/>
    <n v="140.5"/>
    <n v="136.93"/>
    <n v="1967"/>
    <n v="1917.02"/>
    <n v="863"/>
    <n v="820"/>
    <n v="863"/>
    <n v="820"/>
    <n v="60"/>
    <n v="50"/>
    <n v="60"/>
    <n v="50"/>
    <m/>
    <m/>
    <n v="0"/>
    <n v="0"/>
    <n v="923"/>
    <n v="870"/>
    <n v="923"/>
    <n v="870"/>
    <n v="5.33"/>
    <n v="5.47"/>
    <n v="4599.79"/>
    <n v="4485.3999999999996"/>
    <n v="6.68"/>
    <n v="6.56"/>
    <n v="400.79999999999995"/>
    <n v="328"/>
    <m/>
    <m/>
    <n v="0"/>
    <n v="0"/>
    <n v="5.4177573131094263"/>
    <n v="5.5326436781609187"/>
    <n v="5000.59"/>
    <n v="4813.3999999999996"/>
    <n v="143.28310544611819"/>
    <n v="143.18"/>
    <n v="123653.31999999999"/>
    <n v="117407.6"/>
    <n v="143.36016666666666"/>
    <n v="152.53"/>
    <n v="8601.6099999999988"/>
    <n v="7626.5"/>
    <m/>
    <m/>
    <n v="0"/>
    <n v="0"/>
    <n v="143.28811484290358"/>
    <n v="143.71735632183908"/>
    <n v="132254.93"/>
    <n v="125034.09999999999"/>
    <n v="937"/>
    <n v="884"/>
    <n v="937"/>
    <n v="884"/>
    <n v="5.3938847385272144"/>
    <n v="5.5327601809954752"/>
    <n v="5054.07"/>
    <n v="4890.96"/>
    <n v="143.2464567769477"/>
    <n v="143.60986425339365"/>
    <n v="134221.93"/>
    <n v="126951.12"/>
    <n v="467"/>
    <n v="504"/>
    <n v="467"/>
    <n v="504"/>
    <n v="244"/>
    <n v="192"/>
    <n v="244"/>
    <n v="192"/>
    <m/>
    <m/>
    <n v="0"/>
    <n v="0"/>
    <n v="711"/>
    <n v="696"/>
    <n v="711"/>
    <n v="696"/>
    <n v="3.7"/>
    <n v="3.65"/>
    <n v="1727.9"/>
    <n v="1839.6"/>
    <n v="3.7"/>
    <n v="3.57"/>
    <n v="902.80000000000007"/>
    <n v="685.43999999999994"/>
    <m/>
    <m/>
    <n v="0"/>
    <n v="0"/>
    <n v="3.7"/>
    <n v="3.6279310344827587"/>
    <n v="2630.7000000000003"/>
    <n v="2525.04"/>
    <n v="96.384710920770885"/>
    <n v="93.34"/>
    <n v="45011.66"/>
    <n v="47043.360000000001"/>
    <n v="73.983483606557371"/>
    <n v="72.510000000000005"/>
    <n v="18051.969999999998"/>
    <n v="13921.920000000002"/>
    <m/>
    <m/>
    <n v="0"/>
    <n v="0"/>
    <n v="88.697088607594949"/>
    <n v="87.593793103448277"/>
    <n v="63063.630000000012"/>
    <n v="60965.279999999999"/>
    <n v="1"/>
    <n v="0"/>
    <n v="1"/>
    <n v="0"/>
    <m/>
    <m/>
    <n v="0"/>
    <n v="0"/>
    <n v="151"/>
    <m/>
    <n v="151"/>
    <n v="0"/>
    <n v="1338"/>
    <n v="1338"/>
    <n v="1338"/>
    <n v="1338"/>
    <n v="6360.17"/>
    <n v="6402.5599999999995"/>
    <n v="169760.97999999998"/>
    <n v="166367.98000000001"/>
    <n v="310"/>
    <n v="242"/>
    <n v="310"/>
    <n v="242"/>
    <n v="1324.6"/>
    <n v="1013.4399999999999"/>
    <n v="27524.579999999994"/>
    <n v="21548.420000000002"/>
    <n v="1648"/>
    <n v="1580"/>
    <n v="1648"/>
    <n v="1580"/>
    <n v="7684.77"/>
    <n v="7415.9999999999991"/>
    <n v="197285.55999999997"/>
    <n v="187916.40000000002"/>
    <n v="0"/>
    <n v="0"/>
    <n v="0"/>
    <n v="0"/>
    <s v=""/>
    <s v=""/>
    <s v=""/>
    <s v=""/>
    <n v="7684.77"/>
    <n v="7416"/>
    <n v="197436.56"/>
    <n v="187916.4"/>
  </r>
  <r>
    <x v="4"/>
    <s v="Valdosta State University "/>
    <m/>
    <n v="141264"/>
    <x v="3"/>
    <n v="1742"/>
    <n v="1682"/>
    <n v="31"/>
    <n v="35"/>
    <n v="1711"/>
    <n v="1647"/>
    <n v="120"/>
    <m/>
    <n v="1711"/>
    <n v="1647"/>
    <n v="1711"/>
    <n v="1647"/>
    <n v="11"/>
    <n v="13"/>
    <n v="11"/>
    <n v="13"/>
    <n v="2"/>
    <n v="1"/>
    <n v="2"/>
    <n v="1"/>
    <m/>
    <m/>
    <n v="0"/>
    <n v="0"/>
    <n v="13"/>
    <n v="14"/>
    <n v="13"/>
    <n v="14"/>
    <n v="5.18"/>
    <n v="5.27"/>
    <n v="56.98"/>
    <n v="68.509999999999991"/>
    <n v="4.25"/>
    <n v="3"/>
    <n v="8.5"/>
    <n v="3"/>
    <m/>
    <m/>
    <n v="0"/>
    <n v="0"/>
    <n v="5.0369230769230757"/>
    <n v="5.1078571428571422"/>
    <n v="65.47999999999999"/>
    <n v="71.509999999999991"/>
    <n v="128.54545454545453"/>
    <n v="139.91999999999999"/>
    <n v="1413.9999999999998"/>
    <n v="1818.9599999999998"/>
    <n v="116.5"/>
    <n v="119"/>
    <n v="233"/>
    <n v="119"/>
    <m/>
    <m/>
    <n v="0"/>
    <n v="0"/>
    <n v="126.69230769230768"/>
    <n v="138.42571428571426"/>
    <n v="1646.9999999999998"/>
    <n v="1937.9599999999996"/>
    <n v="936"/>
    <n v="865"/>
    <n v="936"/>
    <n v="865"/>
    <n v="54"/>
    <n v="43"/>
    <n v="54"/>
    <n v="43"/>
    <m/>
    <m/>
    <n v="0"/>
    <n v="0"/>
    <n v="990"/>
    <n v="908"/>
    <n v="990"/>
    <n v="908"/>
    <n v="5.1100000000000003"/>
    <n v="5.21"/>
    <n v="4782.96"/>
    <n v="4506.6499999999996"/>
    <n v="6.44"/>
    <n v="6.59"/>
    <n v="347.76000000000005"/>
    <n v="283.37"/>
    <m/>
    <m/>
    <n v="0"/>
    <n v="0"/>
    <n v="5.1825454545454548"/>
    <n v="5.2753524229074884"/>
    <n v="5130.72"/>
    <n v="4790.0199999999995"/>
    <n v="138.96294871794871"/>
    <n v="138.06"/>
    <n v="130069.31999999999"/>
    <n v="119421.90000000001"/>
    <n v="135.64111111111112"/>
    <n v="140.29"/>
    <n v="7324.62"/>
    <n v="6032.4699999999993"/>
    <m/>
    <m/>
    <n v="0"/>
    <n v="0"/>
    <n v="138.78175757575758"/>
    <n v="138.16560572687226"/>
    <n v="137393.94"/>
    <n v="125454.37000000001"/>
    <n v="1003"/>
    <n v="922"/>
    <n v="1003"/>
    <n v="922"/>
    <n v="5.1806580259222335"/>
    <n v="5.2728091106290673"/>
    <n v="5196.2"/>
    <n v="4861.53"/>
    <n v="138.62506480558326"/>
    <n v="138.16955531453365"/>
    <n v="139040.94"/>
    <n v="127392.33000000003"/>
    <n v="543"/>
    <n v="545"/>
    <n v="543"/>
    <n v="545"/>
    <n v="154"/>
    <n v="176"/>
    <n v="154"/>
    <n v="176"/>
    <m/>
    <m/>
    <n v="0"/>
    <n v="0"/>
    <n v="697"/>
    <n v="721"/>
    <n v="697"/>
    <n v="721"/>
    <n v="3.8"/>
    <n v="3.86"/>
    <n v="2063.4"/>
    <n v="2103.6999999999998"/>
    <n v="3.8"/>
    <n v="3.71"/>
    <n v="585.19999999999993"/>
    <n v="652.96"/>
    <m/>
    <m/>
    <n v="0"/>
    <n v="0"/>
    <n v="3.8"/>
    <n v="3.8233841886269069"/>
    <n v="2648.6"/>
    <n v="2756.66"/>
    <n v="92.101896869244939"/>
    <n v="94.47"/>
    <n v="50011.33"/>
    <n v="51486.15"/>
    <n v="80.097272727272738"/>
    <n v="81.03"/>
    <n v="12334.980000000001"/>
    <n v="14261.28"/>
    <m/>
    <m/>
    <n v="0"/>
    <n v="0"/>
    <n v="89.449512195121955"/>
    <n v="91.18922330097088"/>
    <n v="62346.310000000005"/>
    <n v="65747.430000000008"/>
    <n v="11"/>
    <n v="4"/>
    <n v="11"/>
    <n v="4"/>
    <m/>
    <m/>
    <n v="0"/>
    <n v="0"/>
    <n v="135.03"/>
    <n v="149"/>
    <n v="1485.33"/>
    <n v="596"/>
    <n v="1490"/>
    <n v="1423"/>
    <n v="1490"/>
    <n v="1423"/>
    <n v="6903.34"/>
    <n v="6678.86"/>
    <n v="181494.64999999997"/>
    <n v="172727.01"/>
    <n v="210"/>
    <n v="220"/>
    <n v="210"/>
    <n v="220"/>
    <n v="941.46"/>
    <n v="939.33"/>
    <n v="19892.600000000002"/>
    <n v="20412.75"/>
    <n v="1700"/>
    <n v="1643"/>
    <n v="1700"/>
    <n v="1643"/>
    <n v="7844.8"/>
    <n v="7618.19"/>
    <n v="201387.24999999997"/>
    <n v="193139.76"/>
    <n v="0"/>
    <n v="0"/>
    <n v="0"/>
    <n v="0"/>
    <s v=""/>
    <s v=""/>
    <s v=""/>
    <s v=""/>
    <n v="7844.7999999999993"/>
    <n v="7618.19"/>
    <n v="202872.58"/>
    <n v="193735.76000000004"/>
  </r>
  <r>
    <x v="4"/>
    <s v="Albany State University "/>
    <m/>
    <n v="138716"/>
    <x v="4"/>
    <n v="506"/>
    <n v="543"/>
    <n v="14"/>
    <n v="11"/>
    <n v="492"/>
    <n v="532"/>
    <n v="120"/>
    <m/>
    <n v="492"/>
    <n v="532"/>
    <n v="492"/>
    <n v="532"/>
    <n v="5"/>
    <n v="2"/>
    <n v="5"/>
    <n v="2"/>
    <n v="0"/>
    <n v="0"/>
    <n v="0"/>
    <n v="0"/>
    <m/>
    <m/>
    <n v="0"/>
    <n v="0"/>
    <n v="5"/>
    <n v="2"/>
    <n v="5"/>
    <n v="2"/>
    <n v="4.5999999999999996"/>
    <n v="4.5"/>
    <n v="23"/>
    <n v="9"/>
    <n v="0"/>
    <n v="0"/>
    <n v="0"/>
    <n v="0"/>
    <m/>
    <m/>
    <n v="0"/>
    <n v="0"/>
    <n v="4.5999999999999996"/>
    <n v="4.5"/>
    <n v="23"/>
    <n v="9"/>
    <n v="115.2"/>
    <n v="149"/>
    <n v="576"/>
    <n v="298"/>
    <n v="0"/>
    <n v="0"/>
    <n v="0"/>
    <n v="0"/>
    <m/>
    <m/>
    <n v="0"/>
    <n v="0"/>
    <n v="115.2"/>
    <n v="149"/>
    <n v="576"/>
    <n v="298"/>
    <n v="278"/>
    <n v="305"/>
    <n v="278"/>
    <n v="305"/>
    <n v="26"/>
    <n v="16"/>
    <n v="26"/>
    <n v="16"/>
    <m/>
    <m/>
    <n v="0"/>
    <n v="0"/>
    <n v="304"/>
    <n v="321"/>
    <n v="304"/>
    <n v="321"/>
    <n v="5.45"/>
    <n v="5.33"/>
    <n v="1515.1000000000001"/>
    <n v="1625.65"/>
    <n v="6.29"/>
    <n v="5.63"/>
    <n v="163.54"/>
    <n v="90.08"/>
    <m/>
    <m/>
    <n v="0"/>
    <n v="0"/>
    <n v="5.5218421052631586"/>
    <n v="5.3449532710280376"/>
    <n v="1678.64"/>
    <n v="1715.73"/>
    <n v="146.7541366906475"/>
    <n v="147.22"/>
    <n v="40797.65"/>
    <n v="44902.1"/>
    <n v="149.97307692307692"/>
    <n v="160.72999999999999"/>
    <n v="3899.2999999999997"/>
    <n v="2571.6799999999998"/>
    <m/>
    <m/>
    <n v="0"/>
    <n v="0"/>
    <n v="147.02944078947371"/>
    <n v="147.89339563862927"/>
    <n v="44696.950000000012"/>
    <n v="47473.78"/>
    <n v="309"/>
    <n v="323"/>
    <n v="309"/>
    <n v="323"/>
    <n v="5.5069255663430425"/>
    <n v="5.3397213622291027"/>
    <n v="1701.64"/>
    <n v="1724.7300000000002"/>
    <n v="146.51440129449841"/>
    <n v="147.90024767801856"/>
    <n v="45272.950000000012"/>
    <n v="47771.779999999992"/>
    <n v="134"/>
    <n v="150"/>
    <n v="134"/>
    <n v="150"/>
    <n v="47"/>
    <n v="59"/>
    <n v="47"/>
    <n v="59"/>
    <m/>
    <m/>
    <n v="0"/>
    <n v="0"/>
    <n v="181"/>
    <n v="209"/>
    <n v="181"/>
    <n v="209"/>
    <n v="4.0999999999999996"/>
    <n v="4.03"/>
    <n v="549.4"/>
    <n v="604.5"/>
    <n v="4.5999999999999996"/>
    <n v="4.2"/>
    <n v="216.2"/>
    <n v="247.8"/>
    <m/>
    <m/>
    <n v="0"/>
    <n v="0"/>
    <n v="4.229834254143646"/>
    <n v="4.0779904306220089"/>
    <n v="765.59999999999991"/>
    <n v="852.29999999999984"/>
    <n v="96.318358208955232"/>
    <n v="94.77"/>
    <n v="12906.660000000002"/>
    <n v="14215.5"/>
    <n v="77.928936170212765"/>
    <n v="78.28"/>
    <n v="3662.66"/>
    <n v="4618.5200000000004"/>
    <m/>
    <m/>
    <n v="0"/>
    <n v="0"/>
    <n v="91.543204419889506"/>
    <n v="90.114928229665068"/>
    <n v="16569.32"/>
    <n v="18834.02"/>
    <n v="2"/>
    <n v="0"/>
    <n v="2"/>
    <n v="0"/>
    <m/>
    <m/>
    <n v="0"/>
    <n v="0"/>
    <n v="126.8"/>
    <m/>
    <n v="253.6"/>
    <n v="0"/>
    <n v="417"/>
    <n v="457"/>
    <n v="417"/>
    <n v="457"/>
    <n v="2087.5"/>
    <n v="2239.15"/>
    <n v="54280.310000000005"/>
    <n v="59415.6"/>
    <n v="73"/>
    <n v="75"/>
    <n v="73"/>
    <n v="75"/>
    <n v="379.74"/>
    <n v="337.88"/>
    <n v="7561.9599999999991"/>
    <n v="7190.2000000000007"/>
    <n v="490"/>
    <n v="532"/>
    <n v="490"/>
    <n v="532"/>
    <n v="2467.2399999999998"/>
    <n v="2577.0300000000002"/>
    <n v="61842.270000000004"/>
    <n v="66605.8"/>
    <n v="0"/>
    <n v="0"/>
    <n v="0"/>
    <n v="0"/>
    <s v=""/>
    <s v=""/>
    <s v=""/>
    <s v=""/>
    <n v="2467.2399999999998"/>
    <n v="2577.0300000000002"/>
    <n v="62095.87000000001"/>
    <n v="66605.799999999988"/>
  </r>
  <r>
    <x v="4"/>
    <s v="Armstrong State University"/>
    <m/>
    <n v="138789"/>
    <x v="4"/>
    <n v="1026"/>
    <n v="1018"/>
    <n v="7"/>
    <n v="9"/>
    <n v="1019"/>
    <n v="1009"/>
    <n v="120"/>
    <m/>
    <n v="1019"/>
    <n v="1009"/>
    <n v="1019"/>
    <n v="1009"/>
    <n v="15"/>
    <n v="8"/>
    <n v="15"/>
    <n v="8"/>
    <n v="1"/>
    <n v="4"/>
    <n v="1"/>
    <n v="4"/>
    <m/>
    <m/>
    <n v="0"/>
    <n v="0"/>
    <n v="16"/>
    <n v="12"/>
    <n v="16"/>
    <n v="12"/>
    <n v="4.0999999999999996"/>
    <n v="5"/>
    <n v="61.499999999999993"/>
    <n v="40"/>
    <n v="5"/>
    <n v="5.25"/>
    <n v="5"/>
    <n v="21"/>
    <m/>
    <m/>
    <n v="0"/>
    <n v="0"/>
    <n v="4.15625"/>
    <n v="5.083333333333333"/>
    <n v="66.5"/>
    <n v="61"/>
    <n v="132.26666666666665"/>
    <n v="131.5"/>
    <n v="1983.9999999999998"/>
    <n v="1052"/>
    <n v="108"/>
    <n v="162.75"/>
    <n v="108"/>
    <n v="651"/>
    <m/>
    <m/>
    <n v="0"/>
    <n v="0"/>
    <n v="130.75"/>
    <n v="141.91666666666666"/>
    <n v="2092"/>
    <n v="1703"/>
    <n v="360"/>
    <n v="386"/>
    <n v="360"/>
    <n v="386"/>
    <n v="90"/>
    <n v="51"/>
    <n v="90"/>
    <n v="51"/>
    <m/>
    <m/>
    <n v="0"/>
    <n v="0"/>
    <n v="450"/>
    <n v="437"/>
    <n v="450"/>
    <n v="437"/>
    <n v="5.3"/>
    <n v="5.49"/>
    <n v="1908"/>
    <n v="2119.14"/>
    <n v="6.4"/>
    <n v="6.24"/>
    <n v="576"/>
    <n v="318.24"/>
    <m/>
    <m/>
    <n v="0"/>
    <n v="0"/>
    <n v="5.52"/>
    <n v="5.5775286041189931"/>
    <n v="2484"/>
    <n v="2437.38"/>
    <n v="141.26850000000002"/>
    <n v="142.18"/>
    <n v="50856.66"/>
    <n v="54881.48"/>
    <n v="135.62166666666667"/>
    <n v="140.41"/>
    <n v="12205.95"/>
    <n v="7160.91"/>
    <m/>
    <m/>
    <n v="0"/>
    <n v="0"/>
    <n v="140.13913333333335"/>
    <n v="141.97343249427917"/>
    <n v="63062.610000000008"/>
    <n v="62042.389999999992"/>
    <n v="466"/>
    <n v="449"/>
    <n v="466"/>
    <n v="449"/>
    <n v="5.4731759656652361"/>
    <n v="5.5643207126948777"/>
    <n v="2550.5"/>
    <n v="2498.38"/>
    <n v="139.81675965665238"/>
    <n v="141.97191536748329"/>
    <n v="65154.610000000008"/>
    <n v="63745.39"/>
    <n v="374"/>
    <n v="387"/>
    <n v="374"/>
    <n v="387"/>
    <n v="174"/>
    <n v="172"/>
    <n v="174"/>
    <n v="172"/>
    <m/>
    <m/>
    <n v="0"/>
    <n v="0"/>
    <n v="548"/>
    <n v="559"/>
    <n v="548"/>
    <n v="559"/>
    <n v="3.7"/>
    <n v="3.52"/>
    <n v="1383.8"/>
    <n v="1362.24"/>
    <n v="4.5"/>
    <n v="4.13"/>
    <n v="783"/>
    <n v="710.36"/>
    <m/>
    <m/>
    <n v="0"/>
    <n v="0"/>
    <n v="3.9540145985401463"/>
    <n v="3.7076923076923074"/>
    <n v="2166.8000000000002"/>
    <n v="2072.6"/>
    <n v="93.965213903743319"/>
    <n v="93.72"/>
    <n v="35142.99"/>
    <n v="36269.64"/>
    <n v="94.321781609195412"/>
    <n v="94.15"/>
    <n v="16411.990000000002"/>
    <n v="16193.800000000001"/>
    <m/>
    <m/>
    <n v="0"/>
    <n v="0"/>
    <n v="94.078430656934302"/>
    <n v="93.85230769230769"/>
    <n v="51554.979999999996"/>
    <n v="52463.44"/>
    <n v="5"/>
    <n v="1"/>
    <n v="5"/>
    <n v="1"/>
    <m/>
    <m/>
    <n v="0"/>
    <n v="0"/>
    <n v="149.27000000000001"/>
    <n v="137"/>
    <n v="746.35"/>
    <n v="137"/>
    <n v="749"/>
    <n v="781"/>
    <n v="749"/>
    <n v="781"/>
    <n v="3353.3"/>
    <n v="3521.38"/>
    <n v="87983.65"/>
    <n v="92203.12"/>
    <n v="265"/>
    <n v="227"/>
    <n v="265"/>
    <n v="227"/>
    <n v="1364"/>
    <n v="1049.5999999999999"/>
    <n v="28725.940000000002"/>
    <n v="24005.71"/>
    <n v="1014"/>
    <n v="1008"/>
    <n v="1014"/>
    <n v="1008"/>
    <n v="4717.3"/>
    <n v="4570.9799999999996"/>
    <n v="116709.59"/>
    <n v="116208.82999999999"/>
    <n v="0"/>
    <n v="0"/>
    <n v="0"/>
    <n v="0"/>
    <s v=""/>
    <s v=""/>
    <s v=""/>
    <s v=""/>
    <n v="4717.3"/>
    <n v="4570.9799999999996"/>
    <n v="117455.94"/>
    <n v="116345.83"/>
  </r>
  <r>
    <x v="4"/>
    <s v="Clayton State University"/>
    <m/>
    <n v="139311"/>
    <x v="4"/>
    <n v="1044"/>
    <n v="1028"/>
    <n v="4"/>
    <n v="5"/>
    <n v="1040"/>
    <n v="1023"/>
    <n v="120"/>
    <m/>
    <n v="1040"/>
    <n v="1023"/>
    <n v="1040"/>
    <n v="1023"/>
    <n v="10"/>
    <n v="13"/>
    <n v="10"/>
    <n v="13"/>
    <n v="1"/>
    <n v="2"/>
    <n v="1"/>
    <n v="2"/>
    <m/>
    <m/>
    <n v="0"/>
    <n v="0"/>
    <n v="11"/>
    <n v="15"/>
    <n v="11"/>
    <n v="15"/>
    <n v="3.6"/>
    <n v="4.3499999999999996"/>
    <n v="36"/>
    <n v="56.55"/>
    <n v="4"/>
    <n v="7.75"/>
    <n v="4"/>
    <n v="15.5"/>
    <m/>
    <m/>
    <n v="0"/>
    <n v="0"/>
    <n v="3.6363636363636362"/>
    <n v="4.8033333333333328"/>
    <n v="40"/>
    <n v="72.05"/>
    <n v="139.80000000000001"/>
    <n v="149.77000000000001"/>
    <n v="1398"/>
    <n v="1947.0100000000002"/>
    <n v="128"/>
    <n v="137"/>
    <n v="128"/>
    <n v="274"/>
    <m/>
    <m/>
    <n v="0"/>
    <n v="0"/>
    <n v="138.72727272727272"/>
    <n v="148.06733333333335"/>
    <n v="1526"/>
    <n v="2221.0100000000002"/>
    <n v="182"/>
    <n v="179"/>
    <n v="182"/>
    <n v="179"/>
    <n v="86"/>
    <n v="103"/>
    <n v="86"/>
    <n v="103"/>
    <m/>
    <m/>
    <n v="0"/>
    <n v="0"/>
    <n v="268"/>
    <n v="282"/>
    <n v="268"/>
    <n v="282"/>
    <n v="5.68"/>
    <n v="6.23"/>
    <n v="1033.76"/>
    <n v="1115.17"/>
    <n v="6.12"/>
    <n v="6.84"/>
    <n v="526.32000000000005"/>
    <n v="704.52"/>
    <m/>
    <m/>
    <n v="0"/>
    <n v="0"/>
    <n v="5.8211940298507461"/>
    <n v="6.4528014184397167"/>
    <n v="1560.08"/>
    <n v="1819.69"/>
    <n v="137.55489010989012"/>
    <n v="142.01"/>
    <n v="25034.99"/>
    <n v="25419.789999999997"/>
    <n v="132.76697674418605"/>
    <n v="134.96"/>
    <n v="11417.960000000001"/>
    <n v="13900.880000000001"/>
    <m/>
    <m/>
    <n v="0"/>
    <n v="0"/>
    <n v="136.01847014925374"/>
    <n v="139.435"/>
    <n v="36452.950000000004"/>
    <n v="39320.67"/>
    <n v="279"/>
    <n v="297"/>
    <n v="279"/>
    <n v="297"/>
    <n v="5.7350537634408596"/>
    <n v="6.3694949494949498"/>
    <n v="1600.08"/>
    <n v="1891.74"/>
    <n v="136.12526881720433"/>
    <n v="139.87097643097644"/>
    <n v="37978.950000000004"/>
    <n v="41541.68"/>
    <n v="403"/>
    <n v="388"/>
    <n v="403"/>
    <n v="388"/>
    <n v="357"/>
    <n v="338"/>
    <n v="357"/>
    <n v="338"/>
    <m/>
    <m/>
    <n v="0"/>
    <n v="0"/>
    <n v="760"/>
    <n v="726"/>
    <n v="760"/>
    <n v="726"/>
    <n v="3.8"/>
    <n v="3.63"/>
    <n v="1531.3999999999999"/>
    <n v="1408.44"/>
    <n v="4.4000000000000004"/>
    <n v="4.43"/>
    <n v="1570.8000000000002"/>
    <n v="1497.34"/>
    <m/>
    <m/>
    <n v="0"/>
    <n v="0"/>
    <n v="4.0818421052631573"/>
    <n v="4.0024517906336081"/>
    <n v="3102.1999999999994"/>
    <n v="2905.7799999999993"/>
    <n v="88.691464019851125"/>
    <n v="87.25"/>
    <n v="35742.660000000003"/>
    <n v="33853"/>
    <n v="83.551764705882363"/>
    <n v="79.760000000000005"/>
    <n v="29827.980000000003"/>
    <n v="26958.880000000001"/>
    <m/>
    <m/>
    <n v="0"/>
    <n v="0"/>
    <n v="86.27715789473686"/>
    <n v="83.762920110192837"/>
    <n v="65570.640000000014"/>
    <n v="60811.88"/>
    <n v="1"/>
    <n v="0"/>
    <n v="1"/>
    <n v="0"/>
    <m/>
    <m/>
    <n v="0"/>
    <n v="0"/>
    <n v="135"/>
    <m/>
    <n v="135"/>
    <n v="0"/>
    <n v="595"/>
    <n v="580"/>
    <n v="595"/>
    <n v="580"/>
    <n v="2601.16"/>
    <n v="2580.16"/>
    <n v="62175.650000000009"/>
    <n v="61219.799999999996"/>
    <n v="444"/>
    <n v="443"/>
    <n v="444"/>
    <n v="443"/>
    <n v="2101.1200000000003"/>
    <n v="2217.3599999999997"/>
    <n v="41373.94"/>
    <n v="41133.760000000002"/>
    <n v="1039"/>
    <n v="1023"/>
    <n v="1039"/>
    <n v="1023"/>
    <n v="4702.2800000000007"/>
    <n v="4797.5199999999995"/>
    <n v="103549.59000000001"/>
    <n v="102353.56"/>
    <n v="0"/>
    <n v="0"/>
    <n v="0"/>
    <n v="0"/>
    <s v=""/>
    <s v=""/>
    <s v=""/>
    <s v=""/>
    <n v="4702.2799999999988"/>
    <n v="4797.5199999999995"/>
    <n v="103684.59000000003"/>
    <n v="102353.56"/>
  </r>
  <r>
    <x v="4"/>
    <s v="Columbus State University"/>
    <s v="Met the criteria for Four-Year 3 in 2015-16."/>
    <n v="139366"/>
    <x v="4"/>
    <n v="988"/>
    <n v="972"/>
    <n v="21"/>
    <n v="14"/>
    <n v="967"/>
    <n v="958"/>
    <n v="120"/>
    <m/>
    <n v="967"/>
    <n v="957"/>
    <n v="967"/>
    <n v="957"/>
    <n v="9"/>
    <n v="13"/>
    <n v="9"/>
    <n v="13"/>
    <n v="2"/>
    <n v="2"/>
    <n v="2"/>
    <n v="2"/>
    <m/>
    <m/>
    <n v="0"/>
    <n v="0"/>
    <n v="11"/>
    <n v="15"/>
    <n v="11"/>
    <n v="15"/>
    <n v="5.83"/>
    <n v="4.7300000000000004"/>
    <n v="52.47"/>
    <n v="61.490000000000009"/>
    <n v="4.5"/>
    <n v="4"/>
    <n v="9"/>
    <n v="8"/>
    <m/>
    <m/>
    <n v="0"/>
    <n v="0"/>
    <n v="5.5881818181818179"/>
    <n v="4.6326666666666672"/>
    <n v="61.47"/>
    <n v="69.490000000000009"/>
    <n v="161"/>
    <n v="130.38"/>
    <n v="1449"/>
    <n v="1694.94"/>
    <n v="135.5"/>
    <n v="124.5"/>
    <n v="271"/>
    <n v="249"/>
    <m/>
    <m/>
    <n v="0"/>
    <n v="0"/>
    <n v="156.36363636363637"/>
    <n v="129.596"/>
    <n v="1720"/>
    <n v="1943.94"/>
    <n v="419"/>
    <n v="415"/>
    <n v="419"/>
    <n v="415"/>
    <n v="51"/>
    <n v="70"/>
    <n v="51"/>
    <n v="70"/>
    <m/>
    <m/>
    <n v="0"/>
    <n v="0"/>
    <n v="470"/>
    <n v="485"/>
    <n v="470"/>
    <n v="485"/>
    <n v="5.66"/>
    <n v="5.57"/>
    <n v="2371.54"/>
    <n v="2311.5500000000002"/>
    <n v="6.4"/>
    <n v="6.41"/>
    <n v="326.40000000000003"/>
    <n v="448.7"/>
    <m/>
    <m/>
    <n v="0"/>
    <n v="0"/>
    <n v="5.7402978723404257"/>
    <n v="5.6912371134020621"/>
    <n v="2697.94"/>
    <n v="2760.25"/>
    <n v="144.57675417661099"/>
    <n v="142.6"/>
    <n v="60577.66"/>
    <n v="59179"/>
    <n v="145.99862745098039"/>
    <n v="140.86000000000001"/>
    <n v="7445.93"/>
    <n v="9860.2000000000007"/>
    <m/>
    <m/>
    <n v="0"/>
    <n v="0"/>
    <n v="144.73104255319149"/>
    <n v="142.34886597938143"/>
    <n v="68023.59"/>
    <n v="69039.199999999997"/>
    <n v="481"/>
    <n v="500"/>
    <n v="481"/>
    <n v="500"/>
    <n v="5.7368191268191264"/>
    <n v="5.6594799999999994"/>
    <n v="2759.41"/>
    <n v="2829.74"/>
    <n v="144.9970686070686"/>
    <n v="141.96628000000001"/>
    <n v="69743.59"/>
    <n v="70983.14"/>
    <n v="287"/>
    <n v="283"/>
    <n v="287"/>
    <n v="283"/>
    <n v="198"/>
    <n v="174"/>
    <n v="198"/>
    <n v="174"/>
    <m/>
    <m/>
    <n v="0"/>
    <n v="0"/>
    <n v="485"/>
    <n v="457"/>
    <n v="485"/>
    <n v="457"/>
    <n v="3.9"/>
    <n v="3.96"/>
    <n v="1119.3"/>
    <n v="1120.68"/>
    <n v="3.7"/>
    <n v="3.45"/>
    <n v="732.6"/>
    <n v="600.30000000000007"/>
    <m/>
    <m/>
    <n v="0"/>
    <n v="0"/>
    <n v="3.8183505154639179"/>
    <n v="3.7658205689277899"/>
    <n v="1851.9"/>
    <n v="1720.98"/>
    <n v="99.047560975609755"/>
    <n v="98.32"/>
    <n v="28426.65"/>
    <n v="27824.559999999998"/>
    <n v="77.398838383838381"/>
    <n v="70.77"/>
    <n v="15324.97"/>
    <n v="12313.98"/>
    <m/>
    <m/>
    <n v="0"/>
    <n v="0"/>
    <n v="90.209525773195878"/>
    <n v="87.8305032822757"/>
    <n v="43751.62"/>
    <n v="40138.539999999994"/>
    <n v="1"/>
    <n v="0"/>
    <n v="1"/>
    <n v="0"/>
    <m/>
    <m/>
    <n v="0"/>
    <n v="0"/>
    <n v="169.99"/>
    <m/>
    <n v="169.99"/>
    <n v="0"/>
    <n v="715"/>
    <n v="711"/>
    <n v="715"/>
    <n v="711"/>
    <n v="3543.3099999999995"/>
    <n v="3493.7200000000003"/>
    <n v="90453.31"/>
    <n v="88698.5"/>
    <n v="251"/>
    <n v="246"/>
    <n v="251"/>
    <n v="246"/>
    <n v="1068"/>
    <n v="1057"/>
    <n v="23041.9"/>
    <n v="22423.18"/>
    <n v="966"/>
    <n v="957"/>
    <n v="966"/>
    <n v="957"/>
    <n v="4611.3099999999995"/>
    <n v="4550.72"/>
    <n v="113495.20999999999"/>
    <n v="111121.68"/>
    <n v="0"/>
    <n v="0"/>
    <n v="0"/>
    <n v="0"/>
    <s v=""/>
    <s v=""/>
    <s v=""/>
    <s v=""/>
    <n v="4611.3099999999995"/>
    <n v="4550.7199999999993"/>
    <n v="113665.2"/>
    <n v="111121.68"/>
  </r>
  <r>
    <x v="4"/>
    <s v="Georgia College and State University"/>
    <m/>
    <n v="139861"/>
    <x v="4"/>
    <n v="1166"/>
    <n v="1273"/>
    <n v="41"/>
    <n v="35"/>
    <n v="1125"/>
    <n v="1238"/>
    <n v="120"/>
    <m/>
    <n v="1125"/>
    <n v="1238"/>
    <n v="1125"/>
    <n v="1238"/>
    <n v="13"/>
    <n v="12"/>
    <n v="13"/>
    <n v="12"/>
    <n v="2"/>
    <n v="2"/>
    <n v="2"/>
    <n v="2"/>
    <m/>
    <m/>
    <n v="0"/>
    <n v="0"/>
    <n v="15"/>
    <n v="14"/>
    <n v="15"/>
    <n v="14"/>
    <n v="4.92"/>
    <n v="4.33"/>
    <n v="63.96"/>
    <n v="51.96"/>
    <n v="6.5"/>
    <n v="4"/>
    <n v="13"/>
    <n v="8"/>
    <m/>
    <m/>
    <n v="0"/>
    <n v="0"/>
    <n v="5.1306666666666674"/>
    <n v="4.2828571428571429"/>
    <n v="76.960000000000008"/>
    <n v="59.96"/>
    <n v="138.11538461538461"/>
    <n v="132.58000000000001"/>
    <n v="1795.5"/>
    <n v="1590.96"/>
    <n v="72.5"/>
    <n v="131"/>
    <n v="145"/>
    <n v="262"/>
    <m/>
    <m/>
    <n v="0"/>
    <n v="0"/>
    <n v="129.36666666666667"/>
    <n v="132.35428571428571"/>
    <n v="1940.5"/>
    <n v="1852.96"/>
    <n v="624"/>
    <n v="717"/>
    <n v="624"/>
    <n v="717"/>
    <n v="63"/>
    <n v="81"/>
    <n v="63"/>
    <n v="81"/>
    <m/>
    <m/>
    <n v="0"/>
    <n v="0"/>
    <n v="687"/>
    <n v="798"/>
    <n v="687"/>
    <n v="798"/>
    <n v="4.76"/>
    <n v="4.72"/>
    <n v="2970.24"/>
    <n v="3384.24"/>
    <n v="5.0599999999999996"/>
    <n v="4.63"/>
    <n v="318.77999999999997"/>
    <n v="375.03"/>
    <m/>
    <m/>
    <n v="0"/>
    <n v="0"/>
    <n v="4.7875109170305672"/>
    <n v="4.710864661654135"/>
    <n v="3289.0199999999995"/>
    <n v="3759.2699999999995"/>
    <n v="129.78285256410257"/>
    <n v="129.74"/>
    <n v="80984.5"/>
    <n v="93023.58"/>
    <n v="140.16396825396825"/>
    <n v="137.93"/>
    <n v="8830.33"/>
    <n v="11172.33"/>
    <m/>
    <m/>
    <n v="0"/>
    <n v="0"/>
    <n v="130.7348326055313"/>
    <n v="130.57131578947369"/>
    <n v="89814.83"/>
    <n v="104195.91"/>
    <n v="702"/>
    <n v="812"/>
    <n v="702"/>
    <n v="812"/>
    <n v="4.7948433048433046"/>
    <n v="4.7034852216748764"/>
    <n v="3365.98"/>
    <n v="3819.2299999999996"/>
    <n v="130.70559829059829"/>
    <n v="130.60205665024631"/>
    <n v="91755.33"/>
    <n v="106048.87000000001"/>
    <n v="346"/>
    <n v="347"/>
    <n v="346"/>
    <n v="347"/>
    <n v="77"/>
    <n v="77"/>
    <n v="77"/>
    <n v="77"/>
    <m/>
    <m/>
    <n v="0"/>
    <n v="0"/>
    <n v="423"/>
    <n v="424"/>
    <n v="423"/>
    <n v="424"/>
    <n v="3.7"/>
    <n v="3.68"/>
    <n v="1280.2"/>
    <n v="1276.96"/>
    <n v="3.6"/>
    <n v="2.97"/>
    <n v="277.2"/>
    <n v="228.69000000000003"/>
    <m/>
    <m/>
    <n v="0"/>
    <n v="0"/>
    <n v="3.6817966903073289"/>
    <n v="3.5510613207547173"/>
    <n v="1557.4"/>
    <n v="1505.65"/>
    <n v="93.59728323699423"/>
    <n v="94.57"/>
    <n v="32384.660000000003"/>
    <n v="32815.79"/>
    <n v="79.891688311688313"/>
    <n v="71.959999999999994"/>
    <n v="6151.66"/>
    <n v="5540.9199999999992"/>
    <m/>
    <m/>
    <n v="0"/>
    <n v="0"/>
    <n v="91.102411347517744"/>
    <n v="90.463938679245274"/>
    <n v="38536.320000000007"/>
    <n v="38356.71"/>
    <n v="0"/>
    <n v="2"/>
    <n v="0"/>
    <n v="2"/>
    <m/>
    <m/>
    <n v="0"/>
    <n v="0"/>
    <n v="0"/>
    <n v="131"/>
    <n v="0"/>
    <n v="262"/>
    <n v="983"/>
    <n v="1076"/>
    <n v="983"/>
    <n v="1076"/>
    <n v="4314.3999999999996"/>
    <n v="4713.16"/>
    <n v="115164.66"/>
    <n v="127430.33000000002"/>
    <n v="142"/>
    <n v="160"/>
    <n v="142"/>
    <n v="160"/>
    <n v="608.98"/>
    <n v="611.72"/>
    <n v="15126.99"/>
    <n v="16975.25"/>
    <n v="1125"/>
    <n v="1236"/>
    <n v="1125"/>
    <n v="1236"/>
    <n v="4923.3799999999992"/>
    <n v="5324.88"/>
    <n v="130291.65000000001"/>
    <n v="144405.58000000002"/>
    <n v="0"/>
    <n v="0"/>
    <n v="0"/>
    <n v="0"/>
    <s v=""/>
    <s v=""/>
    <s v=""/>
    <s v=""/>
    <n v="4923.38"/>
    <n v="5324.8799999999992"/>
    <n v="130291.65000000001"/>
    <n v="144667.58000000002"/>
  </r>
  <r>
    <x v="4"/>
    <s v="Georgia Regents University"/>
    <m/>
    <n v="482149"/>
    <x v="4"/>
    <n v="1011"/>
    <n v="1019"/>
    <n v="23"/>
    <n v="24"/>
    <n v="988"/>
    <n v="995"/>
    <n v="120"/>
    <m/>
    <n v="988"/>
    <n v="995"/>
    <n v="988"/>
    <n v="995"/>
    <n v="6"/>
    <n v="9"/>
    <n v="6"/>
    <n v="9"/>
    <n v="5"/>
    <n v="3"/>
    <n v="5"/>
    <n v="3"/>
    <m/>
    <m/>
    <n v="0"/>
    <n v="0"/>
    <n v="11"/>
    <n v="12"/>
    <n v="11"/>
    <n v="12"/>
    <n v="5.67"/>
    <n v="5.1100000000000003"/>
    <n v="34.019999999999996"/>
    <n v="45.99"/>
    <n v="5.8"/>
    <n v="4.67"/>
    <n v="29"/>
    <n v="14.01"/>
    <m/>
    <m/>
    <n v="0"/>
    <n v="0"/>
    <n v="5.7290909090909086"/>
    <n v="5"/>
    <n v="63.019999999999996"/>
    <n v="60"/>
    <n v="157.16666666666666"/>
    <n v="146.56"/>
    <n v="943"/>
    <n v="1319.04"/>
    <n v="157.6"/>
    <n v="149.33000000000001"/>
    <n v="788"/>
    <n v="447.99"/>
    <m/>
    <m/>
    <n v="0"/>
    <n v="0"/>
    <n v="157.36363636363637"/>
    <n v="147.2525"/>
    <n v="1731"/>
    <n v="1767.03"/>
    <n v="375"/>
    <n v="373"/>
    <n v="375"/>
    <n v="373"/>
    <n v="60"/>
    <n v="49"/>
    <n v="60"/>
    <n v="49"/>
    <m/>
    <m/>
    <n v="0"/>
    <n v="0"/>
    <n v="435"/>
    <n v="422"/>
    <n v="435"/>
    <n v="422"/>
    <n v="5.93"/>
    <n v="6.05"/>
    <n v="2223.75"/>
    <n v="2256.65"/>
    <n v="6.77"/>
    <n v="7.38"/>
    <n v="406.2"/>
    <n v="361.62"/>
    <m/>
    <m/>
    <n v="0"/>
    <n v="0"/>
    <n v="6.0458620689655165"/>
    <n v="6.2044312796208532"/>
    <n v="2629.95"/>
    <n v="2618.27"/>
    <n v="144.53421333333333"/>
    <n v="147.83000000000001"/>
    <n v="54200.329999999994"/>
    <n v="55140.590000000004"/>
    <n v="153.50483333333335"/>
    <n v="150.88"/>
    <n v="9210.2900000000009"/>
    <n v="7393.12"/>
    <m/>
    <m/>
    <n v="0"/>
    <n v="0"/>
    <n v="145.77154022988503"/>
    <n v="148.1841469194313"/>
    <n v="63410.619999999988"/>
    <n v="62533.710000000006"/>
    <n v="446"/>
    <n v="434"/>
    <n v="446"/>
    <n v="434"/>
    <n v="6.0380493273542593"/>
    <n v="6.1711290322580643"/>
    <n v="2692.97"/>
    <n v="2678.27"/>
    <n v="146.0574439461883"/>
    <n v="148.15838709677419"/>
    <n v="65141.619999999981"/>
    <n v="64300.74"/>
    <n v="337"/>
    <n v="461"/>
    <n v="337"/>
    <n v="461"/>
    <n v="202"/>
    <n v="99"/>
    <n v="202"/>
    <n v="99"/>
    <m/>
    <m/>
    <n v="0"/>
    <n v="0"/>
    <n v="539"/>
    <n v="560"/>
    <n v="539"/>
    <n v="560"/>
    <n v="3.9"/>
    <n v="3.33"/>
    <n v="1314.3"/>
    <n v="1535.13"/>
    <n v="3.6"/>
    <n v="4.7"/>
    <n v="727.2"/>
    <n v="465.3"/>
    <m/>
    <m/>
    <n v="0"/>
    <n v="0"/>
    <n v="3.787569573283859"/>
    <n v="3.5721964285714285"/>
    <n v="2041.5"/>
    <n v="2000.43"/>
    <n v="94.98513353115726"/>
    <n v="86.41"/>
    <n v="32009.989999999998"/>
    <n v="39835.01"/>
    <n v="86.204455445544554"/>
    <n v="94.74"/>
    <n v="17413.3"/>
    <n v="9379.26"/>
    <m/>
    <m/>
    <n v="0"/>
    <n v="0"/>
    <n v="91.694415584415566"/>
    <n v="87.882625000000004"/>
    <n v="49423.289999999994"/>
    <n v="49214.270000000004"/>
    <n v="3"/>
    <n v="1"/>
    <n v="3"/>
    <n v="1"/>
    <m/>
    <m/>
    <n v="0"/>
    <n v="0"/>
    <n v="132.66"/>
    <n v="126"/>
    <n v="397.98"/>
    <n v="126"/>
    <n v="718"/>
    <n v="843"/>
    <n v="718"/>
    <n v="843"/>
    <n v="3572.0699999999997"/>
    <n v="3837.77"/>
    <n v="87153.319999999992"/>
    <n v="96294.640000000014"/>
    <n v="267"/>
    <n v="151"/>
    <n v="267"/>
    <n v="151"/>
    <n v="1162.4000000000001"/>
    <n v="840.93000000000006"/>
    <n v="27411.59"/>
    <n v="17220.37"/>
    <n v="985"/>
    <n v="994"/>
    <n v="985"/>
    <n v="994"/>
    <n v="4734.4699999999993"/>
    <n v="4678.7"/>
    <n v="114564.90999999999"/>
    <n v="113515.01000000001"/>
    <n v="0"/>
    <n v="0"/>
    <n v="0"/>
    <n v="0"/>
    <s v=""/>
    <s v=""/>
    <s v=""/>
    <s v=""/>
    <n v="4734.4699999999993"/>
    <n v="4678.7"/>
    <n v="114962.88999999997"/>
    <n v="113641.01000000001"/>
  </r>
  <r>
    <x v="4"/>
    <s v="University of North Georgia"/>
    <m/>
    <n v="482680"/>
    <x v="4"/>
    <n v="1246"/>
    <n v="1403"/>
    <n v="114"/>
    <n v="116"/>
    <n v="1132"/>
    <n v="1287"/>
    <n v="120"/>
    <m/>
    <n v="1132"/>
    <n v="1287"/>
    <n v="1132"/>
    <n v="1287"/>
    <n v="11"/>
    <n v="8"/>
    <n v="11"/>
    <n v="8"/>
    <n v="4"/>
    <n v="2"/>
    <n v="4"/>
    <n v="2"/>
    <m/>
    <m/>
    <n v="0"/>
    <n v="0"/>
    <n v="15"/>
    <n v="10"/>
    <n v="15"/>
    <n v="10"/>
    <n v="4.82"/>
    <n v="4.38"/>
    <n v="53.02"/>
    <n v="35.04"/>
    <n v="4.75"/>
    <n v="4"/>
    <n v="19"/>
    <n v="8"/>
    <m/>
    <m/>
    <n v="0"/>
    <n v="0"/>
    <n v="4.8013333333333339"/>
    <n v="4.3040000000000003"/>
    <n v="72.02000000000001"/>
    <n v="43.040000000000006"/>
    <n v="137.18181818181819"/>
    <n v="111"/>
    <n v="1509"/>
    <n v="888"/>
    <n v="131"/>
    <n v="133.5"/>
    <n v="524"/>
    <n v="267"/>
    <m/>
    <m/>
    <n v="0"/>
    <n v="0"/>
    <n v="135.53333333333333"/>
    <n v="115.5"/>
    <n v="2033"/>
    <n v="1155"/>
    <n v="653"/>
    <n v="737"/>
    <n v="653"/>
    <n v="737"/>
    <n v="93"/>
    <n v="98"/>
    <n v="93"/>
    <n v="98"/>
    <m/>
    <m/>
    <n v="0"/>
    <n v="0"/>
    <n v="746"/>
    <n v="835"/>
    <n v="746"/>
    <n v="835"/>
    <n v="5.24"/>
    <n v="5.47"/>
    <n v="3421.7200000000003"/>
    <n v="4031.39"/>
    <n v="6.03"/>
    <n v="6.16"/>
    <n v="560.79000000000008"/>
    <n v="603.68000000000006"/>
    <m/>
    <m/>
    <n v="0"/>
    <n v="0"/>
    <n v="5.3384852546916894"/>
    <n v="5.5509820359281434"/>
    <n v="3982.51"/>
    <n v="4635.07"/>
    <n v="136.86624808575803"/>
    <n v="139.08000000000001"/>
    <n v="89373.659999999989"/>
    <n v="102501.96"/>
    <n v="140.32236559139784"/>
    <n v="141.4"/>
    <n v="13049.98"/>
    <n v="13857.2"/>
    <m/>
    <m/>
    <n v="0"/>
    <n v="0"/>
    <n v="137.29710455764072"/>
    <n v="139.35228742514971"/>
    <n v="102423.63999999998"/>
    <n v="116359.16"/>
    <n v="761"/>
    <n v="845"/>
    <n v="761"/>
    <n v="845"/>
    <n v="5.3278975032851514"/>
    <n v="5.5362248520710056"/>
    <n v="4054.53"/>
    <n v="4678.1099999999997"/>
    <n v="137.26233902759526"/>
    <n v="139.07001183431953"/>
    <n v="104456.64"/>
    <n v="117514.16"/>
    <n v="278"/>
    <n v="333"/>
    <n v="278"/>
    <n v="333"/>
    <n v="92"/>
    <n v="108"/>
    <n v="92"/>
    <n v="108"/>
    <m/>
    <m/>
    <n v="0"/>
    <n v="0"/>
    <n v="370"/>
    <n v="441"/>
    <n v="370"/>
    <n v="441"/>
    <n v="3.9"/>
    <n v="4.17"/>
    <n v="1084.2"/>
    <n v="1388.61"/>
    <n v="5"/>
    <n v="5.1100000000000003"/>
    <n v="460"/>
    <n v="551.88"/>
    <m/>
    <m/>
    <n v="0"/>
    <n v="0"/>
    <n v="4.1735135135135133"/>
    <n v="4.4002040816326522"/>
    <n v="1544.1999999999998"/>
    <n v="1940.4899999999996"/>
    <n v="103.36449640287771"/>
    <n v="105.99"/>
    <n v="28735.33"/>
    <n v="35294.67"/>
    <n v="94"/>
    <n v="95.71"/>
    <n v="8648"/>
    <n v="10336.679999999998"/>
    <m/>
    <m/>
    <n v="0"/>
    <n v="0"/>
    <n v="101.03602702702703"/>
    <n v="103.47244897959183"/>
    <n v="37383.33"/>
    <n v="45631.35"/>
    <n v="1"/>
    <n v="1"/>
    <n v="1"/>
    <n v="1"/>
    <m/>
    <m/>
    <n v="0"/>
    <n v="0"/>
    <n v="133"/>
    <n v="124"/>
    <n v="133"/>
    <n v="124"/>
    <n v="942"/>
    <n v="1078"/>
    <n v="942"/>
    <n v="1078"/>
    <n v="4558.9400000000005"/>
    <n v="5455.04"/>
    <n v="119617.98999999999"/>
    <n v="138684.63"/>
    <n v="189"/>
    <n v="208"/>
    <n v="189"/>
    <n v="208"/>
    <n v="1039.79"/>
    <n v="1163.56"/>
    <n v="22221.98"/>
    <n v="24460.879999999997"/>
    <n v="1131"/>
    <n v="1286"/>
    <n v="1131"/>
    <n v="1286"/>
    <n v="5598.7300000000005"/>
    <n v="6618.6"/>
    <n v="141839.97"/>
    <n v="163145.51"/>
    <n v="0"/>
    <n v="0"/>
    <n v="0"/>
    <n v="0"/>
    <s v=""/>
    <s v=""/>
    <s v=""/>
    <s v=""/>
    <n v="5598.73"/>
    <n v="6618.5999999999995"/>
    <n v="141972.97"/>
    <n v="163269.51"/>
  </r>
  <r>
    <x v="4"/>
    <s v="Fort Valley State University"/>
    <s v="Reclassified: Met the criteria for Four-Year 4 in 2013-14, 2014-15, and 2015-16."/>
    <n v="139719"/>
    <x v="4"/>
    <n v="431"/>
    <n v="443"/>
    <n v="1"/>
    <n v="0"/>
    <n v="430"/>
    <n v="443"/>
    <n v="120"/>
    <m/>
    <n v="430"/>
    <n v="443"/>
    <n v="430"/>
    <n v="443"/>
    <n v="3"/>
    <n v="4"/>
    <n v="3"/>
    <n v="4"/>
    <n v="0"/>
    <n v="0"/>
    <n v="0"/>
    <n v="0"/>
    <m/>
    <m/>
    <n v="0"/>
    <n v="0"/>
    <n v="3"/>
    <n v="4"/>
    <n v="3"/>
    <n v="4"/>
    <n v="3"/>
    <n v="3.75"/>
    <n v="9"/>
    <n v="15"/>
    <n v="0"/>
    <n v="0"/>
    <n v="0"/>
    <n v="0"/>
    <m/>
    <m/>
    <n v="0"/>
    <n v="0"/>
    <n v="3"/>
    <n v="3.75"/>
    <n v="9"/>
    <n v="15"/>
    <n v="129.33333333333334"/>
    <n v="137.75"/>
    <n v="388"/>
    <n v="551"/>
    <n v="0"/>
    <n v="0"/>
    <n v="0"/>
    <n v="0"/>
    <m/>
    <m/>
    <n v="0"/>
    <n v="0"/>
    <n v="129.33333333333334"/>
    <n v="137.75"/>
    <n v="388"/>
    <n v="551"/>
    <n v="292"/>
    <n v="289"/>
    <n v="292"/>
    <n v="289"/>
    <n v="12"/>
    <n v="14"/>
    <n v="12"/>
    <n v="14"/>
    <m/>
    <m/>
    <n v="0"/>
    <n v="0"/>
    <n v="304"/>
    <n v="303"/>
    <n v="304"/>
    <n v="303"/>
    <n v="5.36"/>
    <n v="5.41"/>
    <n v="1565.1200000000001"/>
    <n v="1563.49"/>
    <n v="5.08"/>
    <n v="6.21"/>
    <n v="60.96"/>
    <n v="86.94"/>
    <m/>
    <m/>
    <n v="0"/>
    <n v="0"/>
    <n v="5.3489473684210536"/>
    <n v="5.4469636963696368"/>
    <n v="1626.0800000000004"/>
    <n v="1650.43"/>
    <n v="152.9120890410959"/>
    <n v="148.85"/>
    <n v="44650.33"/>
    <n v="43017.65"/>
    <n v="142.16583333333335"/>
    <n v="169.05"/>
    <n v="1705.9900000000002"/>
    <n v="2366.7000000000003"/>
    <m/>
    <m/>
    <n v="0"/>
    <n v="0"/>
    <n v="152.48789473684209"/>
    <n v="149.78333333333333"/>
    <n v="46356.32"/>
    <n v="45384.35"/>
    <n v="307"/>
    <n v="307"/>
    <n v="307"/>
    <n v="307"/>
    <n v="5.3259934853420212"/>
    <n v="5.4248534201954399"/>
    <n v="1635.0800000000006"/>
    <n v="1665.43"/>
    <n v="152.26162866449511"/>
    <n v="149.62654723127037"/>
    <n v="46744.32"/>
    <n v="45935.35"/>
    <n v="94"/>
    <n v="109"/>
    <n v="94"/>
    <n v="109"/>
    <n v="29"/>
    <n v="26"/>
    <n v="29"/>
    <n v="26"/>
    <m/>
    <m/>
    <n v="0"/>
    <n v="0"/>
    <n v="123"/>
    <n v="135"/>
    <n v="123"/>
    <n v="135"/>
    <n v="4"/>
    <n v="3.72"/>
    <n v="376"/>
    <n v="405.48"/>
    <n v="4"/>
    <n v="5.08"/>
    <n v="116"/>
    <n v="132.08000000000001"/>
    <m/>
    <m/>
    <n v="0"/>
    <n v="0"/>
    <n v="4"/>
    <n v="3.9819259259259265"/>
    <n v="492"/>
    <n v="537.56000000000006"/>
    <n v="102.71276595744681"/>
    <n v="99.16"/>
    <n v="9655"/>
    <n v="10808.44"/>
    <n v="84"/>
    <n v="87.91"/>
    <n v="2436"/>
    <n v="2285.66"/>
    <m/>
    <m/>
    <n v="0"/>
    <n v="0"/>
    <n v="98.300813008130078"/>
    <n v="96.993333333333339"/>
    <n v="12091"/>
    <n v="13094.1"/>
    <n v="0"/>
    <n v="1"/>
    <n v="0"/>
    <n v="1"/>
    <m/>
    <m/>
    <n v="0"/>
    <n v="0"/>
    <n v="0"/>
    <n v="128.66"/>
    <n v="0"/>
    <n v="128.66"/>
    <n v="389"/>
    <n v="402"/>
    <n v="389"/>
    <n v="402"/>
    <n v="1950.1200000000001"/>
    <n v="1983.97"/>
    <n v="54693.33"/>
    <n v="54377.090000000004"/>
    <n v="41"/>
    <n v="40"/>
    <n v="41"/>
    <n v="40"/>
    <n v="176.96"/>
    <n v="219.02"/>
    <n v="4141.99"/>
    <n v="4652.3600000000006"/>
    <n v="430"/>
    <n v="442"/>
    <n v="430"/>
    <n v="442"/>
    <n v="2127.08"/>
    <n v="2202.9900000000002"/>
    <n v="58835.32"/>
    <n v="59029.450000000004"/>
    <n v="0"/>
    <n v="0"/>
    <n v="0"/>
    <n v="0"/>
    <s v=""/>
    <s v=""/>
    <s v=""/>
    <s v=""/>
    <n v="2127.0800000000008"/>
    <n v="2202.9900000000002"/>
    <n v="58835.32"/>
    <n v="59158.11"/>
  </r>
  <r>
    <x v="4"/>
    <s v="Georgia Southwestern State University"/>
    <s v="Met the criteria for Four-Year 4 in 2015-16."/>
    <n v="139764"/>
    <x v="5"/>
    <n v="544"/>
    <n v="526"/>
    <n v="5"/>
    <n v="9"/>
    <n v="539"/>
    <n v="517"/>
    <n v="120"/>
    <m/>
    <n v="539"/>
    <n v="517"/>
    <n v="539"/>
    <n v="517"/>
    <n v="10"/>
    <n v="5"/>
    <n v="10"/>
    <n v="5"/>
    <n v="2"/>
    <n v="2"/>
    <n v="2"/>
    <n v="2"/>
    <m/>
    <m/>
    <n v="0"/>
    <n v="0"/>
    <n v="12"/>
    <n v="7"/>
    <n v="12"/>
    <n v="7"/>
    <n v="5"/>
    <n v="6"/>
    <n v="50"/>
    <n v="30"/>
    <n v="4"/>
    <n v="4.5"/>
    <n v="8"/>
    <n v="9"/>
    <m/>
    <m/>
    <n v="0"/>
    <n v="0"/>
    <n v="4.833333333333333"/>
    <n v="5.5714285714285712"/>
    <n v="58"/>
    <n v="39"/>
    <n v="140.5"/>
    <n v="147.6"/>
    <n v="1405"/>
    <n v="738"/>
    <n v="153"/>
    <n v="149.5"/>
    <n v="306"/>
    <n v="299"/>
    <m/>
    <m/>
    <n v="0"/>
    <n v="0"/>
    <n v="142.58333333333334"/>
    <n v="148.14285714285714"/>
    <n v="1711"/>
    <n v="1037"/>
    <n v="165"/>
    <n v="154"/>
    <n v="165"/>
    <n v="154"/>
    <n v="16"/>
    <n v="18"/>
    <n v="16"/>
    <n v="18"/>
    <m/>
    <m/>
    <n v="0"/>
    <n v="0"/>
    <n v="181"/>
    <n v="172"/>
    <n v="181"/>
    <n v="172"/>
    <n v="5.29"/>
    <n v="5.41"/>
    <n v="872.85"/>
    <n v="833.14"/>
    <n v="6.22"/>
    <n v="5.83"/>
    <n v="99.52"/>
    <n v="104.94"/>
    <m/>
    <m/>
    <n v="0"/>
    <n v="0"/>
    <n v="5.3722099447513809"/>
    <n v="5.4539534883720924"/>
    <n v="972.36999999999989"/>
    <n v="938.07999999999993"/>
    <n v="146.5898787878788"/>
    <n v="150.84"/>
    <n v="24187.33"/>
    <n v="23229.360000000001"/>
    <n v="145.644375"/>
    <n v="116.54"/>
    <n v="2330.31"/>
    <n v="2097.7200000000003"/>
    <m/>
    <m/>
    <n v="0"/>
    <n v="0"/>
    <n v="146.50629834254144"/>
    <n v="147.25046511627909"/>
    <n v="26517.64"/>
    <n v="25327.08"/>
    <n v="193"/>
    <n v="179"/>
    <n v="193"/>
    <n v="179"/>
    <n v="5.3387046632124351"/>
    <n v="5.4585474860335195"/>
    <n v="1030.3699999999999"/>
    <n v="977.08"/>
    <n v="146.26238341968912"/>
    <n v="147.28536312849164"/>
    <n v="28228.639999999999"/>
    <n v="26364.080000000002"/>
    <n v="218"/>
    <n v="219"/>
    <n v="218"/>
    <n v="219"/>
    <n v="128"/>
    <n v="119"/>
    <n v="128"/>
    <n v="119"/>
    <m/>
    <m/>
    <n v="0"/>
    <n v="0"/>
    <n v="346"/>
    <n v="338"/>
    <n v="346"/>
    <n v="338"/>
    <n v="3.1"/>
    <n v="3.39"/>
    <n v="675.80000000000007"/>
    <n v="742.41000000000008"/>
    <n v="3"/>
    <n v="3.43"/>
    <n v="384"/>
    <n v="408.17"/>
    <m/>
    <m/>
    <n v="0"/>
    <n v="0"/>
    <n v="3.0630057803468214"/>
    <n v="3.4040828402366867"/>
    <n v="1059.8000000000002"/>
    <n v="1150.5800000000002"/>
    <n v="80.2094495412844"/>
    <n v="83.88"/>
    <n v="17485.66"/>
    <n v="18369.719999999998"/>
    <n v="55.973906249999999"/>
    <n v="64.34"/>
    <n v="7164.66"/>
    <n v="7656.46"/>
    <m/>
    <m/>
    <n v="0"/>
    <n v="0"/>
    <n v="71.243699421965317"/>
    <n v="77.000532544378686"/>
    <n v="24650.32"/>
    <n v="26026.179999999997"/>
    <n v="0"/>
    <n v="0"/>
    <n v="0"/>
    <n v="0"/>
    <m/>
    <m/>
    <n v="0"/>
    <n v="0"/>
    <n v="0"/>
    <m/>
    <n v="0"/>
    <n v="0"/>
    <n v="393"/>
    <n v="378"/>
    <n v="393"/>
    <n v="378"/>
    <n v="1598.65"/>
    <n v="1605.5500000000002"/>
    <n v="43077.990000000005"/>
    <n v="42337.08"/>
    <n v="146"/>
    <n v="139"/>
    <n v="146"/>
    <n v="139"/>
    <n v="491.52"/>
    <n v="522.11"/>
    <n v="9800.9699999999993"/>
    <n v="10053.18"/>
    <n v="539"/>
    <n v="517"/>
    <n v="539"/>
    <n v="517"/>
    <n v="2090.17"/>
    <n v="2127.6600000000003"/>
    <n v="52878.960000000006"/>
    <n v="52390.26"/>
    <n v="0"/>
    <n v="0"/>
    <n v="0"/>
    <n v="0"/>
    <s v=""/>
    <s v=""/>
    <s v=""/>
    <s v=""/>
    <n v="2090.17"/>
    <n v="2127.6600000000003"/>
    <n v="52878.96"/>
    <n v="52390.259999999995"/>
  </r>
  <r>
    <x v="4"/>
    <s v="Savannah State University"/>
    <m/>
    <n v="140960"/>
    <x v="5"/>
    <n v="443"/>
    <n v="492"/>
    <n v="1"/>
    <n v="5"/>
    <n v="442"/>
    <n v="487"/>
    <n v="120"/>
    <m/>
    <n v="442"/>
    <n v="487"/>
    <n v="442"/>
    <n v="487"/>
    <n v="1"/>
    <n v="2"/>
    <n v="1"/>
    <n v="2"/>
    <n v="1"/>
    <n v="1"/>
    <n v="1"/>
    <n v="1"/>
    <m/>
    <m/>
    <n v="0"/>
    <n v="0"/>
    <n v="2"/>
    <n v="3"/>
    <n v="2"/>
    <n v="3"/>
    <n v="5"/>
    <n v="3"/>
    <n v="5"/>
    <n v="6"/>
    <n v="5"/>
    <n v="5"/>
    <n v="5"/>
    <n v="5"/>
    <m/>
    <m/>
    <n v="0"/>
    <n v="0"/>
    <n v="5"/>
    <n v="3.6666666666666665"/>
    <n v="10"/>
    <n v="11"/>
    <n v="158"/>
    <n v="135.5"/>
    <n v="158"/>
    <n v="271"/>
    <n v="149"/>
    <n v="174"/>
    <n v="149"/>
    <n v="174"/>
    <m/>
    <m/>
    <n v="0"/>
    <n v="0"/>
    <n v="153.5"/>
    <n v="148.33333333333334"/>
    <n v="307"/>
    <n v="445"/>
    <n v="287"/>
    <n v="331"/>
    <n v="287"/>
    <n v="331"/>
    <n v="21"/>
    <n v="25"/>
    <n v="21"/>
    <n v="25"/>
    <m/>
    <m/>
    <n v="0"/>
    <n v="0"/>
    <n v="308"/>
    <n v="356"/>
    <n v="308"/>
    <n v="356"/>
    <n v="5.3"/>
    <n v="5.32"/>
    <n v="1521.1"/>
    <n v="1760.92"/>
    <n v="6"/>
    <n v="5.86"/>
    <n v="126"/>
    <n v="146.5"/>
    <m/>
    <m/>
    <n v="0"/>
    <n v="0"/>
    <n v="5.3477272727272727"/>
    <n v="5.3579213483146066"/>
    <n v="1647.1"/>
    <n v="1907.42"/>
    <n v="149.03714285714287"/>
    <n v="152.91999999999999"/>
    <n v="42773.66"/>
    <n v="50616.52"/>
    <n v="140.52380952380952"/>
    <n v="169.13"/>
    <n v="2951"/>
    <n v="4228.25"/>
    <m/>
    <m/>
    <n v="0"/>
    <n v="0"/>
    <n v="148.45668831168831"/>
    <n v="154.05834269662921"/>
    <n v="45724.659999999996"/>
    <n v="54844.77"/>
    <n v="310"/>
    <n v="359"/>
    <n v="310"/>
    <n v="359"/>
    <n v="5.3454838709677412"/>
    <n v="5.343788300835655"/>
    <n v="1657.0999999999997"/>
    <n v="1918.42"/>
    <n v="148.4892258064516"/>
    <n v="154.01050139275765"/>
    <n v="46031.659999999996"/>
    <n v="55289.77"/>
    <n v="107"/>
    <n v="105"/>
    <n v="107"/>
    <n v="105"/>
    <n v="22"/>
    <n v="23"/>
    <n v="22"/>
    <n v="23"/>
    <m/>
    <m/>
    <n v="0"/>
    <n v="0"/>
    <n v="129"/>
    <n v="128"/>
    <n v="129"/>
    <n v="128"/>
    <n v="3.8"/>
    <n v="3.87"/>
    <n v="406.59999999999997"/>
    <n v="406.35"/>
    <n v="4.5999999999999996"/>
    <n v="4.33"/>
    <n v="101.19999999999999"/>
    <n v="99.59"/>
    <m/>
    <m/>
    <n v="0"/>
    <n v="0"/>
    <n v="3.9364341085271315"/>
    <n v="3.9526562500000004"/>
    <n v="507.79999999999995"/>
    <n v="505.94000000000005"/>
    <n v="102.27102803738319"/>
    <n v="103.58"/>
    <n v="10943.000000000002"/>
    <n v="10875.9"/>
    <n v="107.90909090909091"/>
    <n v="103.13"/>
    <n v="2374"/>
    <n v="2371.9899999999998"/>
    <m/>
    <m/>
    <n v="0"/>
    <n v="0"/>
    <n v="103.2325581395349"/>
    <n v="103.499140625"/>
    <n v="13317.000000000002"/>
    <n v="13247.89"/>
    <n v="3"/>
    <n v="0"/>
    <n v="3"/>
    <n v="0"/>
    <m/>
    <m/>
    <n v="0"/>
    <n v="0"/>
    <n v="146.33000000000001"/>
    <m/>
    <n v="438.99"/>
    <n v="0"/>
    <n v="395"/>
    <n v="438"/>
    <n v="395"/>
    <n v="438"/>
    <n v="1932.6999999999998"/>
    <n v="2173.27"/>
    <n v="53874.66"/>
    <n v="61763.42"/>
    <n v="44"/>
    <n v="49"/>
    <n v="44"/>
    <n v="49"/>
    <n v="232.2"/>
    <n v="251.09"/>
    <n v="5474"/>
    <n v="6774.24"/>
    <n v="439"/>
    <n v="487"/>
    <n v="439"/>
    <n v="487"/>
    <n v="2164.8999999999996"/>
    <n v="2424.36"/>
    <n v="59348.66"/>
    <n v="68537.66"/>
    <n v="0"/>
    <n v="0"/>
    <n v="0"/>
    <n v="0"/>
    <s v=""/>
    <s v=""/>
    <s v=""/>
    <s v=""/>
    <n v="2164.8999999999996"/>
    <n v="2424.36"/>
    <n v="59787.649999999994"/>
    <n v="68537.66"/>
  </r>
  <r>
    <x v="4"/>
    <s v="Dalton State College "/>
    <m/>
    <n v="139463"/>
    <x v="6"/>
    <n v="286"/>
    <n v="367"/>
    <n v="0"/>
    <n v="2"/>
    <n v="286"/>
    <n v="365"/>
    <n v="120"/>
    <m/>
    <n v="286"/>
    <n v="365"/>
    <n v="286"/>
    <n v="365"/>
    <n v="5"/>
    <n v="6"/>
    <n v="5"/>
    <n v="6"/>
    <n v="5"/>
    <n v="8"/>
    <n v="5"/>
    <n v="8"/>
    <m/>
    <m/>
    <n v="0"/>
    <n v="0"/>
    <n v="10"/>
    <n v="14"/>
    <n v="10"/>
    <n v="14"/>
    <n v="4.8"/>
    <n v="6.42"/>
    <n v="24"/>
    <n v="38.519999999999996"/>
    <n v="5.8"/>
    <n v="6.5"/>
    <n v="29"/>
    <n v="52"/>
    <m/>
    <m/>
    <n v="0"/>
    <n v="0"/>
    <n v="5.3"/>
    <n v="6.4657142857142853"/>
    <n v="53"/>
    <n v="90.52"/>
    <n v="138"/>
    <n v="159.66999999999999"/>
    <n v="690"/>
    <n v="958.02"/>
    <n v="126"/>
    <n v="127.5"/>
    <n v="630"/>
    <n v="1020"/>
    <m/>
    <m/>
    <n v="0"/>
    <n v="0"/>
    <n v="132"/>
    <n v="141.28714285714287"/>
    <n v="1320"/>
    <n v="1978.0200000000002"/>
    <n v="124"/>
    <n v="188"/>
    <n v="124"/>
    <n v="188"/>
    <n v="48"/>
    <n v="51"/>
    <n v="48"/>
    <n v="51"/>
    <m/>
    <m/>
    <n v="0"/>
    <n v="0"/>
    <n v="172"/>
    <n v="239"/>
    <n v="172"/>
    <n v="239"/>
    <n v="5.79"/>
    <n v="5.98"/>
    <n v="717.96"/>
    <n v="1124.24"/>
    <n v="7.4"/>
    <n v="7.65"/>
    <n v="355.20000000000005"/>
    <n v="390.15000000000003"/>
    <m/>
    <m/>
    <n v="0"/>
    <n v="0"/>
    <n v="6.239302325581396"/>
    <n v="6.336359832635984"/>
    <n v="1073.1600000000001"/>
    <n v="1514.39"/>
    <n v="143.59935483870967"/>
    <n v="142.27000000000001"/>
    <n v="17806.32"/>
    <n v="26746.760000000002"/>
    <n v="151.74229166666666"/>
    <n v="147.88"/>
    <n v="7283.6299999999992"/>
    <n v="7541.88"/>
    <m/>
    <m/>
    <n v="0"/>
    <n v="0"/>
    <n v="145.87180232558137"/>
    <n v="143.4671129707113"/>
    <n v="25089.949999999997"/>
    <n v="34288.639999999999"/>
    <n v="182"/>
    <n v="253"/>
    <n v="182"/>
    <n v="253"/>
    <n v="6.1876923076923083"/>
    <n v="6.3435177865612653"/>
    <n v="1126.1600000000001"/>
    <n v="1604.91"/>
    <n v="145.10961538461538"/>
    <n v="143.34648221343872"/>
    <n v="26409.95"/>
    <n v="36266.659999999996"/>
    <n v="71"/>
    <n v="62"/>
    <n v="71"/>
    <n v="62"/>
    <n v="33"/>
    <n v="50"/>
    <n v="33"/>
    <n v="50"/>
    <m/>
    <m/>
    <n v="0"/>
    <n v="0"/>
    <n v="104"/>
    <n v="112"/>
    <n v="104"/>
    <n v="112"/>
    <n v="4.3"/>
    <n v="4.9000000000000004"/>
    <n v="305.3"/>
    <n v="303.8"/>
    <n v="5.5"/>
    <n v="4.79"/>
    <n v="181.5"/>
    <n v="239.5"/>
    <m/>
    <m/>
    <n v="0"/>
    <n v="0"/>
    <n v="4.680769230769231"/>
    <n v="4.8508928571428571"/>
    <n v="486.8"/>
    <n v="543.29999999999995"/>
    <n v="112.1830985915493"/>
    <n v="106.96"/>
    <n v="7965"/>
    <n v="6631.5199999999995"/>
    <n v="119.1109090909091"/>
    <n v="102.01"/>
    <n v="3930.6600000000003"/>
    <n v="5100.5"/>
    <m/>
    <m/>
    <n v="0"/>
    <n v="0"/>
    <n v="114.38134615384615"/>
    <n v="104.75017857142858"/>
    <n v="11895.66"/>
    <n v="11732.02"/>
    <n v="0"/>
    <n v="0"/>
    <n v="0"/>
    <n v="0"/>
    <m/>
    <m/>
    <n v="0"/>
    <n v="0"/>
    <n v="0"/>
    <m/>
    <n v="0"/>
    <n v="0"/>
    <n v="200"/>
    <n v="256"/>
    <n v="200"/>
    <n v="256"/>
    <n v="1047.26"/>
    <n v="1466.56"/>
    <n v="26461.32"/>
    <n v="34336.300000000003"/>
    <n v="86"/>
    <n v="109"/>
    <n v="86"/>
    <n v="109"/>
    <n v="565.70000000000005"/>
    <n v="681.65000000000009"/>
    <n v="11844.289999999999"/>
    <n v="13662.380000000001"/>
    <n v="286"/>
    <n v="365"/>
    <n v="286"/>
    <n v="365"/>
    <n v="1612.96"/>
    <n v="2148.21"/>
    <n v="38305.61"/>
    <n v="47998.680000000008"/>
    <n v="0"/>
    <n v="0"/>
    <n v="0"/>
    <n v="0"/>
    <s v=""/>
    <s v=""/>
    <s v=""/>
    <s v=""/>
    <n v="1612.96"/>
    <n v="2148.21"/>
    <n v="38305.61"/>
    <n v="47998.679999999993"/>
  </r>
  <r>
    <x v="4"/>
    <s v="Georgia Gwinnett College"/>
    <m/>
    <n v="447689"/>
    <x v="6"/>
    <n v="640"/>
    <n v="814"/>
    <n v="3"/>
    <n v="2"/>
    <n v="637"/>
    <n v="812"/>
    <n v="120"/>
    <m/>
    <n v="637"/>
    <n v="812"/>
    <n v="637"/>
    <n v="812"/>
    <n v="2"/>
    <n v="5"/>
    <n v="2"/>
    <n v="5"/>
    <n v="0"/>
    <n v="2"/>
    <n v="0"/>
    <n v="2"/>
    <m/>
    <m/>
    <n v="0"/>
    <n v="0"/>
    <n v="2"/>
    <n v="7"/>
    <n v="2"/>
    <n v="7"/>
    <n v="3.5"/>
    <n v="3.5"/>
    <n v="7"/>
    <n v="17.5"/>
    <n v="0"/>
    <n v="4.5"/>
    <n v="0"/>
    <n v="9"/>
    <m/>
    <m/>
    <n v="0"/>
    <n v="0"/>
    <n v="3.5"/>
    <n v="3.7857142857142856"/>
    <n v="7"/>
    <n v="26.5"/>
    <n v="125.5"/>
    <n v="128"/>
    <n v="251"/>
    <n v="640"/>
    <n v="0"/>
    <n v="146"/>
    <n v="0"/>
    <n v="292"/>
    <m/>
    <m/>
    <n v="0"/>
    <n v="0"/>
    <n v="125.5"/>
    <n v="133.14285714285714"/>
    <n v="251"/>
    <n v="932"/>
    <n v="138"/>
    <n v="220"/>
    <n v="138"/>
    <n v="220"/>
    <n v="20"/>
    <n v="38"/>
    <n v="20"/>
    <n v="38"/>
    <m/>
    <m/>
    <n v="0"/>
    <n v="0"/>
    <n v="158"/>
    <n v="258"/>
    <n v="158"/>
    <n v="258"/>
    <n v="5"/>
    <n v="5.22"/>
    <n v="690"/>
    <n v="1148.3999999999999"/>
    <n v="5.18"/>
    <n v="5.34"/>
    <n v="103.6"/>
    <n v="202.92"/>
    <m/>
    <m/>
    <n v="0"/>
    <n v="0"/>
    <n v="5.0227848101265824"/>
    <n v="5.2376744186046507"/>
    <n v="793.6"/>
    <n v="1351.32"/>
    <n v="135.18115942028987"/>
    <n v="139"/>
    <n v="18655.000000000004"/>
    <n v="30580"/>
    <n v="135.15"/>
    <n v="136.82"/>
    <n v="2703"/>
    <n v="5199.16"/>
    <m/>
    <m/>
    <n v="0"/>
    <n v="0"/>
    <n v="135.17721518987344"/>
    <n v="138.67891472868217"/>
    <n v="21358.000000000004"/>
    <n v="35779.160000000003"/>
    <n v="160"/>
    <n v="265"/>
    <n v="160"/>
    <n v="265"/>
    <n v="5.0037500000000001"/>
    <n v="5.1993207547169806"/>
    <n v="800.6"/>
    <n v="1377.82"/>
    <n v="135.05625000000003"/>
    <n v="138.53267924528302"/>
    <n v="21609.000000000007"/>
    <n v="36711.160000000003"/>
    <n v="284"/>
    <n v="317"/>
    <n v="284"/>
    <n v="317"/>
    <n v="191"/>
    <n v="230"/>
    <n v="191"/>
    <n v="230"/>
    <m/>
    <m/>
    <n v="0"/>
    <n v="0"/>
    <n v="475"/>
    <n v="547"/>
    <n v="475"/>
    <n v="547"/>
    <n v="3.5"/>
    <n v="3.73"/>
    <n v="994"/>
    <n v="1182.4100000000001"/>
    <n v="4"/>
    <n v="4.0999999999999996"/>
    <n v="764"/>
    <n v="942.99999999999989"/>
    <m/>
    <m/>
    <n v="0"/>
    <n v="0"/>
    <n v="3.7010526315789471"/>
    <n v="3.8855758683729431"/>
    <n v="1758"/>
    <n v="2125.41"/>
    <n v="93.693661971830991"/>
    <n v="97.71"/>
    <n v="26609"/>
    <n v="30974.07"/>
    <n v="89.947643979057588"/>
    <n v="91.32"/>
    <n v="17180"/>
    <n v="21003.599999999999"/>
    <m/>
    <m/>
    <n v="0"/>
    <n v="0"/>
    <n v="92.187368421052625"/>
    <n v="95.023162705667275"/>
    <n v="43789"/>
    <n v="51977.67"/>
    <n v="2"/>
    <n v="0"/>
    <n v="2"/>
    <n v="0"/>
    <m/>
    <m/>
    <n v="0"/>
    <n v="0"/>
    <n v="126.5"/>
    <m/>
    <n v="253"/>
    <n v="0"/>
    <n v="424"/>
    <n v="542"/>
    <n v="424"/>
    <n v="542"/>
    <n v="1691"/>
    <n v="2348.31"/>
    <n v="45515"/>
    <n v="62194.07"/>
    <n v="211"/>
    <n v="270"/>
    <n v="211"/>
    <n v="270"/>
    <n v="867.6"/>
    <n v="1154.9199999999998"/>
    <n v="19883"/>
    <n v="26494.76"/>
    <n v="635"/>
    <n v="812"/>
    <n v="635"/>
    <n v="812"/>
    <n v="2558.6"/>
    <n v="3503.2299999999996"/>
    <n v="65398"/>
    <n v="88688.83"/>
    <n v="0"/>
    <n v="0"/>
    <n v="0"/>
    <n v="0"/>
    <s v=""/>
    <s v=""/>
    <s v=""/>
    <s v=""/>
    <n v="2558.6"/>
    <n v="3503.2299999999996"/>
    <n v="65651"/>
    <n v="88688.83"/>
  </r>
  <r>
    <x v="4"/>
    <s v="Middle Georgia State College"/>
    <m/>
    <n v="482158"/>
    <x v="6"/>
    <n v="618"/>
    <n v="670"/>
    <n v="0"/>
    <n v="0"/>
    <n v="618"/>
    <n v="670"/>
    <n v="120"/>
    <m/>
    <n v="618"/>
    <n v="670"/>
    <n v="618"/>
    <n v="670"/>
    <n v="15"/>
    <n v="8"/>
    <n v="15"/>
    <n v="8"/>
    <n v="1"/>
    <n v="2"/>
    <n v="1"/>
    <n v="2"/>
    <m/>
    <m/>
    <n v="0"/>
    <n v="0"/>
    <n v="16"/>
    <n v="10"/>
    <n v="16"/>
    <n v="10"/>
    <n v="5.27"/>
    <n v="4.5"/>
    <n v="79.05"/>
    <n v="36"/>
    <n v="8"/>
    <n v="6.5"/>
    <n v="8"/>
    <n v="13"/>
    <m/>
    <m/>
    <n v="0"/>
    <n v="0"/>
    <n v="5.4406249999999998"/>
    <n v="4.9000000000000004"/>
    <n v="87.05"/>
    <n v="49"/>
    <n v="131.26666666666665"/>
    <n v="139.5"/>
    <n v="1968.9999999999998"/>
    <n v="1116"/>
    <n v="112"/>
    <n v="132.5"/>
    <n v="112"/>
    <n v="265"/>
    <m/>
    <m/>
    <n v="0"/>
    <n v="0"/>
    <n v="130.0625"/>
    <n v="138.1"/>
    <n v="2081"/>
    <n v="1381"/>
    <n v="201"/>
    <n v="254"/>
    <n v="201"/>
    <n v="254"/>
    <n v="84"/>
    <n v="79"/>
    <n v="84"/>
    <n v="79"/>
    <m/>
    <m/>
    <n v="0"/>
    <n v="0"/>
    <n v="285"/>
    <n v="333"/>
    <n v="285"/>
    <n v="333"/>
    <n v="6.13"/>
    <n v="6.21"/>
    <n v="1232.1299999999999"/>
    <n v="1577.34"/>
    <n v="7.49"/>
    <n v="7.41"/>
    <n v="629.16"/>
    <n v="585.39"/>
    <m/>
    <m/>
    <n v="0"/>
    <n v="0"/>
    <n v="6.530842105263158"/>
    <n v="6.4946846846846844"/>
    <n v="1861.29"/>
    <n v="2162.73"/>
    <n v="143.20039800995025"/>
    <n v="146.41999999999999"/>
    <n v="28783.279999999999"/>
    <n v="37190.68"/>
    <n v="153.9675"/>
    <n v="156.33000000000001"/>
    <n v="12933.27"/>
    <n v="12350.070000000002"/>
    <m/>
    <m/>
    <n v="0"/>
    <n v="0"/>
    <n v="146.37385964912281"/>
    <n v="148.77102102102103"/>
    <n v="41716.550000000003"/>
    <n v="49540.75"/>
    <n v="301"/>
    <n v="343"/>
    <n v="301"/>
    <n v="343"/>
    <n v="6.4728903654485048"/>
    <n v="6.4481924198250731"/>
    <n v="1948.34"/>
    <n v="2211.73"/>
    <n v="145.50681063122926"/>
    <n v="148.45991253644314"/>
    <n v="43797.55"/>
    <n v="50921.75"/>
    <n v="163"/>
    <n v="180"/>
    <n v="163"/>
    <n v="180"/>
    <n v="154"/>
    <n v="147"/>
    <n v="154"/>
    <n v="147"/>
    <m/>
    <m/>
    <n v="0"/>
    <n v="0"/>
    <n v="317"/>
    <n v="327"/>
    <n v="317"/>
    <n v="327"/>
    <n v="3.8"/>
    <n v="4.0599999999999996"/>
    <n v="619.4"/>
    <n v="730.8"/>
    <n v="4.8"/>
    <n v="4.82"/>
    <n v="739.19999999999993"/>
    <n v="708.54000000000008"/>
    <m/>
    <m/>
    <n v="0"/>
    <n v="0"/>
    <n v="4.285804416403785"/>
    <n v="4.4016513761467895"/>
    <n v="1358.6"/>
    <n v="1439.3400000000001"/>
    <n v="99.390552147239276"/>
    <n v="101.99"/>
    <n v="16200.660000000002"/>
    <n v="18358.2"/>
    <n v="98.629675324675318"/>
    <n v="99.51"/>
    <n v="15188.97"/>
    <n v="14627.970000000001"/>
    <m/>
    <m/>
    <n v="0"/>
    <n v="0"/>
    <n v="99.020914826498426"/>
    <n v="100.87513761467889"/>
    <n v="31389.63"/>
    <n v="32986.17"/>
    <n v="0"/>
    <n v="0"/>
    <n v="0"/>
    <n v="0"/>
    <m/>
    <m/>
    <n v="0"/>
    <n v="0"/>
    <n v="0"/>
    <m/>
    <n v="0"/>
    <n v="0"/>
    <n v="379"/>
    <n v="442"/>
    <n v="379"/>
    <n v="442"/>
    <n v="1930.58"/>
    <n v="2344.14"/>
    <n v="46952.94"/>
    <n v="56664.880000000005"/>
    <n v="239"/>
    <n v="228"/>
    <n v="239"/>
    <n v="228"/>
    <n v="1376.36"/>
    <n v="1306.93"/>
    <n v="28234.239999999998"/>
    <n v="27243.040000000001"/>
    <n v="618"/>
    <n v="670"/>
    <n v="618"/>
    <n v="670"/>
    <n v="3306.9399999999996"/>
    <n v="3651.0699999999997"/>
    <n v="75187.179999999993"/>
    <n v="83907.920000000013"/>
    <n v="0"/>
    <n v="0"/>
    <n v="0"/>
    <n v="0"/>
    <s v=""/>
    <s v=""/>
    <s v=""/>
    <s v=""/>
    <n v="3306.9399999999996"/>
    <n v="3651.07"/>
    <n v="75187.180000000008"/>
    <n v="83907.92"/>
  </r>
  <r>
    <x v="4"/>
    <s v="Abraham Baldwin Agricultural College "/>
    <m/>
    <n v="138558"/>
    <x v="10"/>
    <n v="470"/>
    <n v="474"/>
    <n v="5"/>
    <n v="7"/>
    <n v="465"/>
    <n v="467"/>
    <n v="64"/>
    <m/>
    <n v="465"/>
    <n v="467"/>
    <n v="465"/>
    <n v="467"/>
    <n v="8"/>
    <n v="15"/>
    <n v="8"/>
    <n v="15"/>
    <n v="2"/>
    <n v="2"/>
    <n v="2"/>
    <n v="2"/>
    <m/>
    <m/>
    <n v="0"/>
    <n v="0"/>
    <n v="10"/>
    <n v="17"/>
    <n v="10"/>
    <n v="17"/>
    <n v="2.2999999999999998"/>
    <n v="2.67"/>
    <n v="18.399999999999999"/>
    <n v="40.049999999999997"/>
    <n v="3"/>
    <n v="2.5"/>
    <n v="6"/>
    <n v="5"/>
    <m/>
    <m/>
    <n v="0"/>
    <n v="0"/>
    <n v="2.44"/>
    <n v="2.65"/>
    <n v="24.4"/>
    <n v="45.05"/>
    <n v="67.625"/>
    <n v="71.069999999999993"/>
    <n v="541"/>
    <n v="1066.05"/>
    <n v="34.5"/>
    <n v="66"/>
    <n v="69"/>
    <n v="132"/>
    <m/>
    <m/>
    <n v="0"/>
    <n v="0"/>
    <n v="61"/>
    <n v="70.473529411764702"/>
    <n v="610"/>
    <n v="1198.05"/>
    <n v="241"/>
    <n v="272"/>
    <n v="241"/>
    <n v="272"/>
    <n v="40"/>
    <n v="33"/>
    <n v="40"/>
    <n v="33"/>
    <m/>
    <m/>
    <n v="0"/>
    <n v="0"/>
    <n v="281"/>
    <n v="305"/>
    <n v="281"/>
    <n v="305"/>
    <n v="4"/>
    <n v="3.91"/>
    <n v="964"/>
    <n v="1063.52"/>
    <n v="5.4"/>
    <n v="5.41"/>
    <n v="216"/>
    <n v="178.53"/>
    <m/>
    <m/>
    <n v="0"/>
    <n v="0"/>
    <n v="4.1992882562277583"/>
    <n v="4.072295081967213"/>
    <n v="1180"/>
    <n v="1242.05"/>
    <n v="85.001369294605809"/>
    <n v="82.23"/>
    <n v="20485.329999999998"/>
    <n v="22366.560000000001"/>
    <n v="86.240750000000006"/>
    <n v="84.67"/>
    <n v="3449.63"/>
    <n v="2794.11"/>
    <m/>
    <m/>
    <n v="0"/>
    <n v="0"/>
    <n v="85.177793594306053"/>
    <n v="82.494"/>
    <n v="23934.959999999999"/>
    <n v="25160.67"/>
    <n v="291"/>
    <n v="322"/>
    <n v="291"/>
    <n v="322"/>
    <n v="4.1388316151202753"/>
    <n v="3.9972049689440992"/>
    <n v="1204.4000000000001"/>
    <n v="1287.0999999999999"/>
    <n v="84.34694158075601"/>
    <n v="81.859378881987567"/>
    <n v="24544.959999999999"/>
    <n v="26358.719999999998"/>
    <n v="73"/>
    <n v="76"/>
    <n v="73"/>
    <n v="76"/>
    <n v="97"/>
    <n v="68"/>
    <n v="97"/>
    <n v="68"/>
    <m/>
    <m/>
    <n v="0"/>
    <n v="0"/>
    <n v="170"/>
    <n v="144"/>
    <n v="170"/>
    <n v="144"/>
    <n v="3"/>
    <n v="2.91"/>
    <n v="219"/>
    <n v="221.16000000000003"/>
    <n v="2.8"/>
    <n v="2.73"/>
    <n v="271.59999999999997"/>
    <n v="185.64"/>
    <m/>
    <m/>
    <n v="0"/>
    <n v="0"/>
    <n v="2.8858823529411763"/>
    <n v="2.8250000000000002"/>
    <n v="490.59999999999997"/>
    <n v="406.8"/>
    <n v="68.246575342465761"/>
    <n v="65.209999999999994"/>
    <n v="4982.0000000000009"/>
    <n v="4955.9599999999991"/>
    <n v="44.39515463917526"/>
    <n v="43.79"/>
    <n v="4306.33"/>
    <n v="2977.72"/>
    <m/>
    <m/>
    <n v="0"/>
    <n v="0"/>
    <n v="54.637235294117659"/>
    <n v="55.094999999999992"/>
    <n v="9288.3300000000017"/>
    <n v="7933.6799999999985"/>
    <n v="4"/>
    <n v="1"/>
    <n v="4"/>
    <n v="1"/>
    <m/>
    <m/>
    <n v="0"/>
    <n v="0"/>
    <n v="91.5"/>
    <n v="99.99"/>
    <n v="366"/>
    <n v="99.99"/>
    <n v="322"/>
    <n v="363"/>
    <n v="322"/>
    <n v="363"/>
    <n v="1201.4000000000001"/>
    <n v="1324.73"/>
    <n v="26008.329999999998"/>
    <n v="28388.57"/>
    <n v="139"/>
    <n v="103"/>
    <n v="139"/>
    <n v="103"/>
    <n v="493.59999999999997"/>
    <n v="369.16999999999996"/>
    <n v="7824.96"/>
    <n v="5903.83"/>
    <n v="461"/>
    <n v="466"/>
    <n v="461"/>
    <n v="466"/>
    <n v="1695"/>
    <n v="1693.9"/>
    <n v="33833.29"/>
    <n v="34292.400000000001"/>
    <n v="0"/>
    <n v="0"/>
    <n v="0"/>
    <n v="0"/>
    <s v=""/>
    <s v=""/>
    <s v=""/>
    <s v=""/>
    <n v="1695"/>
    <n v="1693.8999999999999"/>
    <n v="34199.29"/>
    <n v="34392.389999999992"/>
  </r>
  <r>
    <x v="4"/>
    <s v="College of Coastal Georgia "/>
    <s v="Met the criteria for Four-Year 6 in 2014-15 and 2015-16. "/>
    <n v="139250"/>
    <x v="10"/>
    <n v="209"/>
    <n v="218"/>
    <n v="2"/>
    <n v="0"/>
    <n v="207"/>
    <n v="218"/>
    <n v="64"/>
    <m/>
    <n v="207"/>
    <n v="218"/>
    <n v="207"/>
    <n v="218"/>
    <n v="7"/>
    <n v="5"/>
    <n v="7"/>
    <n v="5"/>
    <n v="1"/>
    <n v="3"/>
    <n v="1"/>
    <n v="3"/>
    <m/>
    <m/>
    <n v="0"/>
    <n v="0"/>
    <n v="8"/>
    <n v="8"/>
    <n v="8"/>
    <n v="8"/>
    <n v="2.6"/>
    <n v="3.1"/>
    <n v="18.2"/>
    <n v="15.5"/>
    <n v="2"/>
    <n v="3.83"/>
    <n v="2"/>
    <n v="11.49"/>
    <m/>
    <m/>
    <n v="0"/>
    <n v="0"/>
    <n v="2.5249999999999999"/>
    <n v="3.3737500000000002"/>
    <n v="20.2"/>
    <n v="26.990000000000002"/>
    <n v="72.142857142857153"/>
    <n v="87"/>
    <n v="505.00000000000006"/>
    <n v="435"/>
    <n v="65"/>
    <n v="51"/>
    <n v="65"/>
    <n v="153"/>
    <m/>
    <m/>
    <n v="0"/>
    <n v="0"/>
    <n v="71.25"/>
    <n v="73.5"/>
    <n v="570"/>
    <n v="588"/>
    <n v="71"/>
    <n v="82"/>
    <n v="71"/>
    <n v="82"/>
    <n v="50"/>
    <n v="51"/>
    <n v="50"/>
    <n v="51"/>
    <m/>
    <m/>
    <n v="0"/>
    <n v="0"/>
    <n v="121"/>
    <n v="133"/>
    <n v="121"/>
    <n v="133"/>
    <n v="4.5"/>
    <n v="4.38"/>
    <n v="319.5"/>
    <n v="359.15999999999997"/>
    <n v="5.6"/>
    <n v="6.6"/>
    <n v="280"/>
    <n v="336.59999999999997"/>
    <m/>
    <m/>
    <n v="0"/>
    <n v="0"/>
    <n v="4.9545454545454541"/>
    <n v="5.2312781954887217"/>
    <n v="599.5"/>
    <n v="695.76"/>
    <n v="92.816901408450704"/>
    <n v="88.62"/>
    <n v="6590"/>
    <n v="7266.84"/>
    <n v="94.865800000000007"/>
    <n v="87.7"/>
    <n v="4743.29"/>
    <n v="4472.7"/>
    <m/>
    <m/>
    <n v="0"/>
    <n v="0"/>
    <n v="93.663553719008277"/>
    <n v="88.267218045112784"/>
    <n v="11333.29"/>
    <n v="11739.54"/>
    <n v="129"/>
    <n v="141"/>
    <n v="129"/>
    <n v="141"/>
    <n v="4.8038759689922488"/>
    <n v="5.125886524822695"/>
    <n v="619.70000000000005"/>
    <n v="722.75"/>
    <n v="92.27356589147287"/>
    <n v="87.429361702127665"/>
    <n v="11903.29"/>
    <n v="12327.54"/>
    <n v="33"/>
    <n v="38"/>
    <n v="33"/>
    <n v="38"/>
    <n v="45"/>
    <n v="38"/>
    <n v="45"/>
    <n v="38"/>
    <m/>
    <m/>
    <n v="0"/>
    <n v="0"/>
    <n v="78"/>
    <n v="76"/>
    <n v="78"/>
    <n v="76"/>
    <n v="2.9"/>
    <n v="2.97"/>
    <n v="95.7"/>
    <n v="112.86000000000001"/>
    <n v="3.2"/>
    <n v="3.8"/>
    <n v="144"/>
    <n v="144.4"/>
    <m/>
    <m/>
    <n v="0"/>
    <n v="0"/>
    <n v="3.0730769230769228"/>
    <n v="3.3849999999999998"/>
    <n v="239.7"/>
    <n v="257.26"/>
    <n v="62.696969696969703"/>
    <n v="66.680000000000007"/>
    <n v="2069"/>
    <n v="2533.84"/>
    <n v="53.011111111111113"/>
    <n v="65.41"/>
    <n v="2385.5"/>
    <n v="2485.58"/>
    <m/>
    <m/>
    <n v="0"/>
    <n v="0"/>
    <n v="57.108974358974358"/>
    <n v="66.045000000000002"/>
    <n v="4454.5"/>
    <n v="5019.42"/>
    <n v="0"/>
    <n v="1"/>
    <n v="0"/>
    <n v="1"/>
    <m/>
    <m/>
    <n v="0"/>
    <n v="0"/>
    <n v="0"/>
    <n v="70"/>
    <n v="0"/>
    <n v="70"/>
    <n v="111"/>
    <n v="125"/>
    <n v="111"/>
    <n v="125"/>
    <n v="433.4"/>
    <n v="487.52"/>
    <n v="9164"/>
    <n v="10235.68"/>
    <n v="96"/>
    <n v="92"/>
    <n v="96"/>
    <n v="92"/>
    <n v="426"/>
    <n v="492.49"/>
    <n v="7193.79"/>
    <n v="7111.28"/>
    <n v="207"/>
    <n v="217"/>
    <n v="207"/>
    <n v="217"/>
    <n v="859.4"/>
    <n v="980.01"/>
    <n v="16357.79"/>
    <n v="17346.96"/>
    <n v="0"/>
    <n v="0"/>
    <n v="0"/>
    <n v="0"/>
    <s v=""/>
    <s v=""/>
    <s v=""/>
    <s v=""/>
    <n v="859.40000000000009"/>
    <n v="980.01"/>
    <n v="16357.79"/>
    <n v="17416.96"/>
  </r>
  <r>
    <x v="4"/>
    <s v="Gordon State College "/>
    <s v="Met the criteria for Four-Year 6 in 2015-16. "/>
    <n v="139968"/>
    <x v="10"/>
    <n v="443"/>
    <n v="400"/>
    <n v="10"/>
    <n v="5"/>
    <n v="433"/>
    <n v="395"/>
    <n v="64"/>
    <m/>
    <n v="433"/>
    <n v="395"/>
    <n v="433"/>
    <n v="395"/>
    <n v="5"/>
    <n v="8"/>
    <n v="5"/>
    <n v="8"/>
    <n v="1"/>
    <n v="3"/>
    <n v="1"/>
    <n v="3"/>
    <m/>
    <m/>
    <n v="0"/>
    <n v="0"/>
    <n v="6"/>
    <n v="11"/>
    <n v="6"/>
    <n v="11"/>
    <n v="3"/>
    <n v="2.63"/>
    <n v="15"/>
    <n v="21.04"/>
    <n v="10"/>
    <n v="3"/>
    <n v="10"/>
    <n v="9"/>
    <m/>
    <m/>
    <n v="0"/>
    <n v="0"/>
    <n v="4.166666666666667"/>
    <n v="2.730909090909091"/>
    <n v="25"/>
    <n v="30.04"/>
    <n v="82.2"/>
    <n v="76.88"/>
    <n v="411"/>
    <n v="615.04"/>
    <n v="144"/>
    <n v="98.33"/>
    <n v="144"/>
    <n v="294.99"/>
    <m/>
    <m/>
    <n v="0"/>
    <n v="0"/>
    <n v="92.5"/>
    <n v="82.73"/>
    <n v="555"/>
    <n v="910.03000000000009"/>
    <n v="267"/>
    <n v="236"/>
    <n v="267"/>
    <n v="236"/>
    <n v="37"/>
    <n v="27"/>
    <n v="37"/>
    <n v="27"/>
    <m/>
    <m/>
    <n v="0"/>
    <n v="0"/>
    <n v="304"/>
    <n v="263"/>
    <n v="304"/>
    <n v="263"/>
    <n v="4"/>
    <n v="4.0199999999999996"/>
    <n v="1068"/>
    <n v="948.71999999999991"/>
    <n v="5"/>
    <n v="5.59"/>
    <n v="185"/>
    <n v="150.93"/>
    <m/>
    <m/>
    <n v="0"/>
    <n v="0"/>
    <n v="4.1217105263157894"/>
    <n v="4.1811787072243343"/>
    <n v="1253"/>
    <n v="1099.6499999999999"/>
    <n v="80.682883895131098"/>
    <n v="85.58"/>
    <n v="21542.33"/>
    <n v="20196.88"/>
    <n v="88.413783783783785"/>
    <n v="85.79"/>
    <n v="3271.31"/>
    <n v="2316.3300000000004"/>
    <m/>
    <m/>
    <n v="0"/>
    <n v="0"/>
    <n v="81.623815789473696"/>
    <n v="85.601558935361226"/>
    <n v="24813.640000000003"/>
    <n v="22513.210000000003"/>
    <n v="310"/>
    <n v="274"/>
    <n v="310"/>
    <n v="274"/>
    <n v="4.1225806451612907"/>
    <n v="4.1229562043795616"/>
    <n v="1278.0000000000002"/>
    <n v="1129.6899999999998"/>
    <n v="81.834322580645164"/>
    <n v="85.486277372262776"/>
    <n v="25368.639999999999"/>
    <n v="23423.24"/>
    <n v="66"/>
    <n v="55"/>
    <n v="66"/>
    <n v="55"/>
    <n v="57"/>
    <n v="65"/>
    <n v="57"/>
    <n v="65"/>
    <m/>
    <m/>
    <n v="0"/>
    <n v="0"/>
    <n v="123"/>
    <n v="120"/>
    <n v="123"/>
    <n v="120"/>
    <n v="3.3"/>
    <n v="3.5"/>
    <n v="217.79999999999998"/>
    <n v="192.5"/>
    <n v="3.7"/>
    <n v="3.19"/>
    <n v="210.9"/>
    <n v="207.35"/>
    <m/>
    <m/>
    <n v="0"/>
    <n v="0"/>
    <n v="3.4853658536585366"/>
    <n v="3.3320833333333337"/>
    <n v="428.7"/>
    <n v="399.85"/>
    <n v="69"/>
    <n v="64.42"/>
    <n v="4554"/>
    <n v="3543.1"/>
    <n v="63.339122807017546"/>
    <n v="57.35"/>
    <n v="3610.33"/>
    <n v="3727.75"/>
    <m/>
    <m/>
    <n v="0"/>
    <n v="0"/>
    <n v="66.376666666666665"/>
    <n v="60.59041666666667"/>
    <n v="8164.33"/>
    <n v="7270.85"/>
    <n v="0"/>
    <n v="1"/>
    <n v="0"/>
    <n v="1"/>
    <m/>
    <m/>
    <n v="0"/>
    <n v="0"/>
    <n v="0"/>
    <n v="64"/>
    <n v="0"/>
    <n v="64"/>
    <n v="338"/>
    <n v="299"/>
    <n v="338"/>
    <n v="299"/>
    <n v="1300.8"/>
    <n v="1162.2599999999998"/>
    <n v="26507.33"/>
    <n v="24355.02"/>
    <n v="95"/>
    <n v="95"/>
    <n v="95"/>
    <n v="95"/>
    <n v="405.9"/>
    <n v="367.28"/>
    <n v="7025.6399999999994"/>
    <n v="6339.0700000000006"/>
    <n v="433"/>
    <n v="394"/>
    <n v="433"/>
    <n v="394"/>
    <n v="1706.6999999999998"/>
    <n v="1529.5399999999997"/>
    <n v="33532.97"/>
    <n v="30694.09"/>
    <n v="0"/>
    <n v="0"/>
    <n v="0"/>
    <n v="0"/>
    <s v=""/>
    <s v=""/>
    <s v=""/>
    <s v=""/>
    <n v="1706.7000000000003"/>
    <n v="1529.54"/>
    <n v="33532.97"/>
    <n v="30758.090000000004"/>
  </r>
  <r>
    <x v="4"/>
    <s v="Georgia Perimeter College "/>
    <m/>
    <n v="244437"/>
    <x v="7"/>
    <n v="1885"/>
    <n v="1838"/>
    <n v="6"/>
    <n v="11"/>
    <n v="1879"/>
    <n v="1827"/>
    <n v="64"/>
    <m/>
    <n v="1879"/>
    <n v="1827"/>
    <n v="1879"/>
    <n v="1827"/>
    <n v="13"/>
    <n v="21"/>
    <n v="13"/>
    <n v="21"/>
    <n v="8"/>
    <n v="11"/>
    <n v="8"/>
    <n v="11"/>
    <m/>
    <m/>
    <n v="0"/>
    <n v="0"/>
    <n v="21"/>
    <n v="32"/>
    <n v="21"/>
    <n v="32"/>
    <n v="2.1"/>
    <n v="2.33"/>
    <n v="27.3"/>
    <n v="48.93"/>
    <n v="1.8"/>
    <n v="1.95"/>
    <n v="14.4"/>
    <n v="21.45"/>
    <m/>
    <m/>
    <n v="0"/>
    <n v="0"/>
    <n v="1.9857142857142858"/>
    <n v="2.1993749999999999"/>
    <n v="41.7"/>
    <n v="70.38"/>
    <n v="76.92307692307692"/>
    <n v="73.569999999999993"/>
    <n v="1000"/>
    <n v="1544.9699999999998"/>
    <n v="69.875"/>
    <n v="86.82"/>
    <n v="559"/>
    <n v="955.02"/>
    <m/>
    <m/>
    <n v="0"/>
    <n v="0"/>
    <n v="74.238095238095241"/>
    <n v="78.124687499999993"/>
    <n v="1559"/>
    <n v="2499.9899999999998"/>
    <n v="617"/>
    <n v="576"/>
    <n v="617"/>
    <n v="576"/>
    <n v="362"/>
    <n v="383"/>
    <n v="362"/>
    <n v="383"/>
    <m/>
    <m/>
    <n v="0"/>
    <n v="0"/>
    <n v="979"/>
    <n v="959"/>
    <n v="979"/>
    <n v="959"/>
    <n v="4.5"/>
    <n v="4.58"/>
    <n v="2776.5"/>
    <n v="2638.08"/>
    <n v="5.6"/>
    <n v="5.13"/>
    <n v="2027.1999999999998"/>
    <n v="1964.79"/>
    <m/>
    <m/>
    <n v="0"/>
    <n v="0"/>
    <n v="4.9067415730337078"/>
    <n v="4.7996558915537015"/>
    <n v="4803.7"/>
    <n v="4602.87"/>
    <n v="85.301458670988652"/>
    <n v="85.11"/>
    <n v="52631"/>
    <n v="49023.360000000001"/>
    <n v="83.400883977900563"/>
    <n v="83.81"/>
    <n v="30191.120000000003"/>
    <n v="32099.23"/>
    <m/>
    <m/>
    <n v="0"/>
    <n v="0"/>
    <n v="84.598692543411644"/>
    <n v="84.590813347236704"/>
    <n v="82822.12"/>
    <n v="81122.59"/>
    <n v="1000"/>
    <n v="991"/>
    <n v="1000"/>
    <n v="991"/>
    <n v="4.8453999999999997"/>
    <n v="4.7156912209888997"/>
    <n v="4845.3999999999996"/>
    <n v="4673.25"/>
    <n v="84.381119999999996"/>
    <n v="84.382018163471244"/>
    <n v="84381.119999999995"/>
    <n v="83622.58"/>
    <n v="369"/>
    <n v="358"/>
    <n v="369"/>
    <n v="358"/>
    <n v="489"/>
    <n v="456"/>
    <n v="489"/>
    <n v="456"/>
    <m/>
    <m/>
    <n v="0"/>
    <n v="0"/>
    <n v="858"/>
    <n v="814"/>
    <n v="858"/>
    <n v="814"/>
    <n v="3.6"/>
    <n v="3.75"/>
    <n v="1328.4"/>
    <n v="1342.5"/>
    <n v="4.0999999999999996"/>
    <n v="4.4000000000000004"/>
    <n v="2004.8999999999999"/>
    <n v="2006.4"/>
    <m/>
    <m/>
    <n v="0"/>
    <n v="0"/>
    <n v="3.8849650349650351"/>
    <n v="4.1141277641277645"/>
    <n v="3333.3"/>
    <n v="3348.9"/>
    <n v="67.458888888888893"/>
    <n v="68.12"/>
    <n v="24892.33"/>
    <n v="24386.960000000003"/>
    <n v="62.606666666666669"/>
    <n v="61.18"/>
    <n v="30614.66"/>
    <n v="27898.079999999998"/>
    <m/>
    <m/>
    <n v="0"/>
    <n v="0"/>
    <n v="64.693461538461548"/>
    <n v="64.232235872235876"/>
    <n v="55506.990000000005"/>
    <n v="52285.04"/>
    <n v="21"/>
    <n v="22"/>
    <n v="21"/>
    <n v="22"/>
    <m/>
    <m/>
    <n v="0"/>
    <n v="0"/>
    <n v="71.13"/>
    <n v="68"/>
    <n v="1493.73"/>
    <n v="1496"/>
    <n v="999"/>
    <n v="955"/>
    <n v="999"/>
    <n v="955"/>
    <n v="4132.2000000000007"/>
    <n v="4029.5099999999998"/>
    <n v="78523.33"/>
    <n v="74955.290000000008"/>
    <n v="859"/>
    <n v="850"/>
    <n v="859"/>
    <n v="850"/>
    <n v="4046.5"/>
    <n v="3992.6400000000003"/>
    <n v="61364.78"/>
    <n v="60952.33"/>
    <n v="1858"/>
    <n v="1805"/>
    <n v="1858"/>
    <n v="1805"/>
    <n v="8178.7000000000007"/>
    <n v="8022.15"/>
    <n v="139888.10999999999"/>
    <n v="135907.62"/>
    <n v="0"/>
    <n v="0"/>
    <n v="0"/>
    <n v="0"/>
    <s v=""/>
    <s v=""/>
    <s v=""/>
    <s v=""/>
    <n v="8178.7"/>
    <n v="8022.15"/>
    <n v="141381.84"/>
    <n v="137403.62"/>
  </r>
  <r>
    <x v="4"/>
    <s v="Atlanta Metropolitan State College"/>
    <s v="Met the criteria for Two-Year with Bachelor's in 2014-15 and 2015-16. "/>
    <n v="138901"/>
    <x v="8"/>
    <n v="301"/>
    <n v="327"/>
    <n v="1"/>
    <n v="0"/>
    <n v="300"/>
    <n v="327"/>
    <n v="64"/>
    <m/>
    <n v="300"/>
    <n v="327"/>
    <n v="300"/>
    <n v="327"/>
    <n v="1"/>
    <n v="0"/>
    <n v="1"/>
    <n v="0"/>
    <n v="0"/>
    <n v="0"/>
    <n v="0"/>
    <n v="0"/>
    <m/>
    <m/>
    <n v="0"/>
    <n v="0"/>
    <n v="1"/>
    <n v="0"/>
    <n v="1"/>
    <n v="0"/>
    <n v="2"/>
    <m/>
    <n v="2"/>
    <n v="0"/>
    <n v="0"/>
    <m/>
    <n v="0"/>
    <n v="0"/>
    <m/>
    <m/>
    <n v="0"/>
    <n v="0"/>
    <n v="2"/>
    <n v="0"/>
    <n v="2"/>
    <n v="0"/>
    <n v="69"/>
    <m/>
    <n v="69"/>
    <n v="0"/>
    <n v="0"/>
    <m/>
    <n v="0"/>
    <n v="0"/>
    <m/>
    <m/>
    <n v="0"/>
    <n v="0"/>
    <n v="69"/>
    <n v="0"/>
    <n v="69"/>
    <n v="0"/>
    <n v="97"/>
    <n v="101"/>
    <n v="97"/>
    <n v="101"/>
    <n v="45"/>
    <n v="38"/>
    <n v="45"/>
    <n v="38"/>
    <m/>
    <m/>
    <n v="0"/>
    <n v="0"/>
    <n v="142"/>
    <n v="139"/>
    <n v="142"/>
    <n v="139"/>
    <n v="4.0999999999999996"/>
    <n v="3.64"/>
    <n v="397.7"/>
    <n v="367.64"/>
    <n v="5.0999999999999996"/>
    <n v="4.95"/>
    <n v="229.49999999999997"/>
    <n v="188.1"/>
    <m/>
    <m/>
    <n v="0"/>
    <n v="0"/>
    <n v="4.4169014084507037"/>
    <n v="3.998129496402878"/>
    <n v="627.19999999999993"/>
    <n v="555.74"/>
    <n v="77.041134020618557"/>
    <n v="77.02"/>
    <n v="7472.99"/>
    <n v="7779.0199999999995"/>
    <n v="76.510666666666665"/>
    <n v="78.650000000000006"/>
    <n v="3442.98"/>
    <n v="2988.7000000000003"/>
    <m/>
    <m/>
    <n v="0"/>
    <n v="0"/>
    <n v="76.873028169014077"/>
    <n v="77.465611510791362"/>
    <n v="10915.97"/>
    <n v="10767.72"/>
    <n v="143"/>
    <n v="139"/>
    <n v="143"/>
    <n v="139"/>
    <n v="4.3999999999999995"/>
    <n v="3.998129496402878"/>
    <n v="629.19999999999993"/>
    <n v="555.74"/>
    <n v="76.817972027972019"/>
    <n v="77.465611510791362"/>
    <n v="10984.97"/>
    <n v="10767.72"/>
    <n v="102"/>
    <n v="125"/>
    <n v="102"/>
    <n v="125"/>
    <n v="55"/>
    <n v="62"/>
    <n v="55"/>
    <n v="62"/>
    <m/>
    <m/>
    <n v="0"/>
    <n v="0"/>
    <n v="157"/>
    <n v="187"/>
    <n v="157"/>
    <n v="187"/>
    <n v="3.3"/>
    <n v="2.98"/>
    <n v="336.59999999999997"/>
    <n v="372.5"/>
    <n v="3.7"/>
    <n v="3.97"/>
    <n v="203.5"/>
    <n v="246.14000000000001"/>
    <m/>
    <m/>
    <n v="0"/>
    <n v="0"/>
    <n v="3.4401273885350312"/>
    <n v="3.3082352941176469"/>
    <n v="540.09999999999991"/>
    <n v="618.64"/>
    <n v="61.607843137254903"/>
    <n v="62.26"/>
    <n v="6284"/>
    <n v="7782.5"/>
    <n v="53.508909090909093"/>
    <n v="61.68"/>
    <n v="2942.9900000000002"/>
    <n v="3824.16"/>
    <m/>
    <m/>
    <n v="0"/>
    <n v="0"/>
    <n v="58.770636942675161"/>
    <n v="62.067700534759361"/>
    <n v="9226.99"/>
    <n v="11606.66"/>
    <n v="0"/>
    <n v="1"/>
    <n v="0"/>
    <n v="1"/>
    <m/>
    <m/>
    <n v="0"/>
    <n v="0"/>
    <n v="0"/>
    <n v="92.33"/>
    <n v="0"/>
    <n v="92.33"/>
    <n v="200"/>
    <n v="226"/>
    <n v="200"/>
    <n v="226"/>
    <n v="736.3"/>
    <n v="740.14"/>
    <n v="13825.99"/>
    <n v="15561.52"/>
    <n v="100"/>
    <n v="100"/>
    <n v="100"/>
    <n v="100"/>
    <n v="433"/>
    <n v="434.24"/>
    <n v="6385.97"/>
    <n v="6812.8600000000006"/>
    <n v="300"/>
    <n v="326"/>
    <n v="300"/>
    <n v="326"/>
    <n v="1169.3"/>
    <n v="1174.3800000000001"/>
    <n v="20211.96"/>
    <n v="22374.38"/>
    <n v="0"/>
    <n v="0"/>
    <n v="0"/>
    <n v="0"/>
    <s v=""/>
    <s v=""/>
    <s v=""/>
    <s v=""/>
    <n v="1169.2999999999997"/>
    <n v="1174.3800000000001"/>
    <n v="20211.96"/>
    <n v="22466.71"/>
  </r>
  <r>
    <x v="4"/>
    <s v="Bainbridge State College "/>
    <s v="Met the criteria for Two-Year 3 in 2014-15 and 2015-16."/>
    <n v="139010"/>
    <x v="8"/>
    <n v="249"/>
    <n v="218"/>
    <n v="3"/>
    <n v="8"/>
    <n v="246"/>
    <n v="210"/>
    <n v="64"/>
    <m/>
    <n v="246"/>
    <n v="210"/>
    <n v="246"/>
    <n v="210"/>
    <n v="11"/>
    <n v="12"/>
    <n v="11"/>
    <n v="12"/>
    <n v="8"/>
    <n v="5"/>
    <n v="8"/>
    <n v="5"/>
    <m/>
    <m/>
    <n v="0"/>
    <n v="0"/>
    <n v="19"/>
    <n v="17"/>
    <n v="19"/>
    <n v="17"/>
    <n v="4.4000000000000004"/>
    <n v="5.5"/>
    <n v="48.400000000000006"/>
    <n v="66"/>
    <n v="5.8"/>
    <n v="6.3"/>
    <n v="46.4"/>
    <n v="31.5"/>
    <m/>
    <m/>
    <n v="0"/>
    <n v="0"/>
    <n v="4.9894736842105267"/>
    <n v="5.7352941176470589"/>
    <n v="94.800000000000011"/>
    <n v="97.5"/>
    <n v="97.090909090909108"/>
    <n v="97.08"/>
    <n v="1068.0000000000002"/>
    <n v="1164.96"/>
    <n v="91.625"/>
    <n v="85.4"/>
    <n v="733"/>
    <n v="427"/>
    <m/>
    <m/>
    <n v="0"/>
    <n v="0"/>
    <n v="94.789473684210535"/>
    <n v="93.644705882352937"/>
    <n v="1801.0000000000002"/>
    <n v="1591.96"/>
    <n v="83"/>
    <n v="59"/>
    <n v="83"/>
    <n v="59"/>
    <n v="62"/>
    <n v="60"/>
    <n v="62"/>
    <n v="60"/>
    <m/>
    <m/>
    <n v="0"/>
    <n v="0"/>
    <n v="145"/>
    <n v="119"/>
    <n v="145"/>
    <n v="119"/>
    <n v="5"/>
    <n v="4.97"/>
    <n v="415"/>
    <n v="293.22999999999996"/>
    <n v="6.1"/>
    <n v="7.13"/>
    <n v="378.2"/>
    <n v="427.8"/>
    <m/>
    <m/>
    <n v="0"/>
    <n v="0"/>
    <n v="5.4703448275862074"/>
    <n v="6.0590756302521003"/>
    <n v="793.2"/>
    <n v="721.03"/>
    <n v="98.196506024096379"/>
    <n v="94.43"/>
    <n v="8150.3099999999995"/>
    <n v="5571.3700000000008"/>
    <n v="105.33790322580646"/>
    <n v="102.63"/>
    <n v="6530.9500000000007"/>
    <n v="6157.7999999999993"/>
    <m/>
    <m/>
    <n v="0"/>
    <n v="0"/>
    <n v="101.25006896551724"/>
    <n v="98.564453781512611"/>
    <n v="14681.26"/>
    <n v="11729.17"/>
    <n v="164"/>
    <n v="136"/>
    <n v="164"/>
    <n v="136"/>
    <n v="5.4146341463414638"/>
    <n v="6.0186029411764705"/>
    <n v="888.00000000000011"/>
    <n v="818.53"/>
    <n v="100.50158536585367"/>
    <n v="97.94948529411765"/>
    <n v="16482.260000000002"/>
    <n v="13321.130000000001"/>
    <n v="41"/>
    <n v="37"/>
    <n v="41"/>
    <n v="37"/>
    <n v="41"/>
    <n v="37"/>
    <n v="41"/>
    <n v="37"/>
    <m/>
    <m/>
    <n v="0"/>
    <n v="0"/>
    <n v="82"/>
    <n v="74"/>
    <n v="82"/>
    <n v="74"/>
    <n v="4"/>
    <n v="4.16"/>
    <n v="164"/>
    <n v="153.92000000000002"/>
    <n v="3.9"/>
    <n v="4.47"/>
    <n v="159.9"/>
    <n v="165.39"/>
    <m/>
    <m/>
    <n v="0"/>
    <n v="0"/>
    <n v="3.9499999999999997"/>
    <n v="4.3150000000000004"/>
    <n v="323.89999999999998"/>
    <n v="319.31"/>
    <n v="81.292682926829272"/>
    <n v="78.540000000000006"/>
    <n v="3333"/>
    <n v="2905.98"/>
    <n v="67.804878048780481"/>
    <n v="74.3"/>
    <n v="2779.9999999999995"/>
    <n v="2749.1"/>
    <m/>
    <m/>
    <n v="0"/>
    <n v="0"/>
    <n v="74.548780487804876"/>
    <n v="76.42"/>
    <n v="6113"/>
    <n v="5655.08"/>
    <n v="0"/>
    <n v="0"/>
    <n v="0"/>
    <n v="0"/>
    <m/>
    <m/>
    <n v="0"/>
    <n v="0"/>
    <n v="0"/>
    <m/>
    <n v="0"/>
    <n v="0"/>
    <n v="135"/>
    <n v="108"/>
    <n v="135"/>
    <n v="108"/>
    <n v="627.4"/>
    <n v="513.15"/>
    <n v="12551.31"/>
    <n v="9642.3100000000013"/>
    <n v="111"/>
    <n v="102"/>
    <n v="111"/>
    <n v="102"/>
    <n v="584.5"/>
    <n v="624.69000000000005"/>
    <n v="10043.950000000001"/>
    <n v="9333.9"/>
    <n v="246"/>
    <n v="210"/>
    <n v="246"/>
    <n v="210"/>
    <n v="1211.9000000000001"/>
    <n v="1137.8400000000001"/>
    <n v="22595.260000000002"/>
    <n v="18976.21"/>
    <n v="0"/>
    <n v="0"/>
    <n v="0"/>
    <n v="0"/>
    <s v=""/>
    <s v=""/>
    <s v=""/>
    <s v=""/>
    <n v="1211.9000000000001"/>
    <n v="1137.8399999999999"/>
    <n v="22595.260000000002"/>
    <n v="18976.21"/>
  </r>
  <r>
    <x v="4"/>
    <s v="Darton State College "/>
    <s v="Met the criteria for Two-Year with Bachelor's in 2014-15 and 2015-16. "/>
    <n v="138691"/>
    <x v="8"/>
    <n v="795"/>
    <n v="814"/>
    <n v="4"/>
    <n v="2"/>
    <n v="791"/>
    <n v="812"/>
    <n v="64"/>
    <m/>
    <n v="791"/>
    <n v="802"/>
    <n v="791"/>
    <n v="802"/>
    <n v="11"/>
    <n v="10"/>
    <n v="11"/>
    <n v="10"/>
    <n v="2"/>
    <n v="5"/>
    <n v="2"/>
    <n v="5"/>
    <m/>
    <m/>
    <n v="0"/>
    <n v="0"/>
    <n v="13"/>
    <n v="15"/>
    <n v="13"/>
    <n v="15"/>
    <n v="3.2"/>
    <n v="3.3"/>
    <n v="35.200000000000003"/>
    <n v="33"/>
    <n v="1.5"/>
    <n v="2.8"/>
    <n v="3"/>
    <n v="14"/>
    <m/>
    <m/>
    <n v="0"/>
    <n v="0"/>
    <n v="2.9384615384615387"/>
    <n v="3.1333333333333333"/>
    <n v="38.200000000000003"/>
    <n v="47"/>
    <n v="80.045454545454547"/>
    <n v="83.3"/>
    <n v="880.5"/>
    <n v="833"/>
    <n v="79.5"/>
    <n v="50.2"/>
    <n v="159"/>
    <n v="251"/>
    <m/>
    <m/>
    <n v="0"/>
    <n v="0"/>
    <n v="79.961538461538467"/>
    <n v="72.266666666666666"/>
    <n v="1039.5"/>
    <n v="1084"/>
    <n v="244"/>
    <n v="273"/>
    <n v="244"/>
    <n v="273"/>
    <n v="95"/>
    <n v="92"/>
    <n v="95"/>
    <n v="92"/>
    <m/>
    <m/>
    <n v="0"/>
    <n v="0"/>
    <n v="339"/>
    <n v="365"/>
    <n v="339"/>
    <n v="365"/>
    <n v="4.5"/>
    <n v="4.7"/>
    <n v="1098"/>
    <n v="1283.1000000000001"/>
    <n v="6.3"/>
    <n v="6.42"/>
    <n v="598.5"/>
    <n v="590.64"/>
    <m/>
    <m/>
    <n v="0"/>
    <n v="0"/>
    <n v="5.0044247787610621"/>
    <n v="5.1335342465753433"/>
    <n v="1696.5"/>
    <n v="1873.7400000000002"/>
    <n v="87.54090163934427"/>
    <n v="85.98"/>
    <n v="21359.980000000003"/>
    <n v="23472.54"/>
    <n v="85.806421052631578"/>
    <n v="91.38"/>
    <n v="8151.61"/>
    <n v="8406.9599999999991"/>
    <m/>
    <m/>
    <n v="0"/>
    <n v="0"/>
    <n v="87.0548377581121"/>
    <n v="87.341095890410955"/>
    <n v="29511.590000000004"/>
    <n v="31879.5"/>
    <n v="352"/>
    <n v="380"/>
    <n v="352"/>
    <n v="380"/>
    <n v="4.9281250000000005"/>
    <n v="5.0545789473684213"/>
    <n v="1734.7000000000003"/>
    <n v="1920.74"/>
    <n v="86.792869318181829"/>
    <n v="86.746052631578948"/>
    <n v="30551.090000000004"/>
    <n v="32963.5"/>
    <n v="139"/>
    <n v="134"/>
    <n v="139"/>
    <n v="134"/>
    <n v="296"/>
    <n v="283"/>
    <n v="296"/>
    <n v="283"/>
    <m/>
    <m/>
    <n v="0"/>
    <n v="0"/>
    <n v="435"/>
    <n v="417"/>
    <n v="435"/>
    <n v="417"/>
    <n v="3"/>
    <n v="3.39"/>
    <n v="417"/>
    <n v="454.26"/>
    <n v="3.1"/>
    <n v="3.16"/>
    <n v="917.6"/>
    <n v="894.28000000000009"/>
    <m/>
    <m/>
    <n v="0"/>
    <n v="0"/>
    <n v="3.0680459770114941"/>
    <n v="3.2339088729016785"/>
    <n v="1334.6"/>
    <n v="1348.54"/>
    <n v="63.435251798561147"/>
    <n v="61.26"/>
    <n v="8817.5"/>
    <n v="8208.84"/>
    <n v="49.331047297297303"/>
    <n v="51.03"/>
    <n v="14601.990000000002"/>
    <n v="14441.49"/>
    <m/>
    <m/>
    <n v="0"/>
    <n v="0"/>
    <n v="53.837908045977017"/>
    <n v="54.317338129496406"/>
    <n v="23419.49"/>
    <n v="22650.33"/>
    <n v="4"/>
    <n v="5"/>
    <n v="4"/>
    <n v="5"/>
    <m/>
    <m/>
    <n v="0"/>
    <n v="0"/>
    <n v="79.25"/>
    <n v="69.8"/>
    <n v="317"/>
    <n v="349"/>
    <n v="394"/>
    <n v="417"/>
    <n v="394"/>
    <n v="417"/>
    <n v="1550.2"/>
    <n v="1770.3600000000001"/>
    <n v="31057.980000000003"/>
    <n v="32514.38"/>
    <n v="393"/>
    <n v="380"/>
    <n v="393"/>
    <n v="380"/>
    <n v="1519.1"/>
    <n v="1498.92"/>
    <n v="22912.600000000002"/>
    <n v="23099.449999999997"/>
    <n v="787"/>
    <n v="797"/>
    <n v="787"/>
    <n v="797"/>
    <n v="3069.3"/>
    <n v="3269.28"/>
    <n v="53970.58"/>
    <n v="55613.83"/>
    <n v="0"/>
    <n v="0"/>
    <n v="0"/>
    <n v="0"/>
    <s v=""/>
    <s v=""/>
    <s v=""/>
    <s v=""/>
    <n v="3069.3"/>
    <n v="3269.2799999999997"/>
    <n v="54287.58"/>
    <n v="55962.83"/>
  </r>
  <r>
    <x v="4"/>
    <s v="East Georgia State College"/>
    <s v="Met the criteria for Two-Year with Bachelor's in 2014-15 and 2015-16. "/>
    <n v="139621"/>
    <x v="8"/>
    <n v="211"/>
    <n v="241"/>
    <n v="1"/>
    <n v="1"/>
    <n v="210"/>
    <n v="240"/>
    <n v="64"/>
    <m/>
    <n v="210"/>
    <n v="240"/>
    <n v="210"/>
    <n v="240"/>
    <n v="7"/>
    <n v="6"/>
    <n v="7"/>
    <n v="6"/>
    <n v="0"/>
    <n v="2"/>
    <n v="0"/>
    <n v="2"/>
    <m/>
    <m/>
    <n v="0"/>
    <n v="0"/>
    <n v="7"/>
    <n v="8"/>
    <n v="7"/>
    <n v="8"/>
    <n v="3"/>
    <n v="3.75"/>
    <n v="21"/>
    <n v="22.5"/>
    <n v="0"/>
    <n v="2.5"/>
    <n v="0"/>
    <n v="5"/>
    <m/>
    <m/>
    <n v="0"/>
    <n v="0"/>
    <n v="3"/>
    <n v="3.4375"/>
    <n v="21"/>
    <n v="27.5"/>
    <n v="76.571428571428569"/>
    <n v="77.67"/>
    <n v="536"/>
    <n v="466.02"/>
    <n v="0"/>
    <n v="68"/>
    <n v="0"/>
    <n v="136"/>
    <m/>
    <m/>
    <n v="0"/>
    <n v="0"/>
    <n v="76.571428571428569"/>
    <n v="75.252499999999998"/>
    <n v="536"/>
    <n v="602.02"/>
    <n v="148"/>
    <n v="169"/>
    <n v="148"/>
    <n v="169"/>
    <n v="29"/>
    <n v="25"/>
    <n v="29"/>
    <n v="25"/>
    <m/>
    <m/>
    <n v="0"/>
    <n v="0"/>
    <n v="177"/>
    <n v="194"/>
    <n v="177"/>
    <n v="194"/>
    <n v="3.5"/>
    <n v="3.54"/>
    <n v="518"/>
    <n v="598.26"/>
    <n v="4.5"/>
    <n v="4.62"/>
    <n v="130.5"/>
    <n v="115.5"/>
    <m/>
    <m/>
    <n v="0"/>
    <n v="0"/>
    <n v="3.6638418079096047"/>
    <n v="3.6791752577319587"/>
    <n v="648.5"/>
    <n v="713.76"/>
    <n v="75"/>
    <n v="74.739999999999995"/>
    <n v="11100"/>
    <n v="12631.06"/>
    <n v="74.65517241379311"/>
    <n v="70.599999999999994"/>
    <n v="2165"/>
    <n v="1764.9999999999998"/>
    <m/>
    <m/>
    <n v="0"/>
    <n v="0"/>
    <n v="74.943502824858754"/>
    <n v="74.206494845360822"/>
    <n v="13265"/>
    <n v="14396.06"/>
    <n v="184"/>
    <n v="202"/>
    <n v="184"/>
    <n v="202"/>
    <n v="3.6385869565217392"/>
    <n v="3.6696039603960395"/>
    <n v="669.5"/>
    <n v="741.26"/>
    <n v="75.005434782608702"/>
    <n v="74.247920792079213"/>
    <n v="13801.000000000002"/>
    <n v="14998.080000000002"/>
    <n v="21"/>
    <n v="27"/>
    <n v="21"/>
    <n v="27"/>
    <n v="5"/>
    <n v="9"/>
    <n v="5"/>
    <n v="9"/>
    <m/>
    <m/>
    <n v="0"/>
    <n v="0"/>
    <n v="26"/>
    <n v="36"/>
    <n v="26"/>
    <n v="36"/>
    <n v="3.5"/>
    <n v="2.15"/>
    <n v="73.5"/>
    <n v="58.05"/>
    <n v="4.9000000000000004"/>
    <n v="2.94"/>
    <n v="24.5"/>
    <n v="26.46"/>
    <m/>
    <m/>
    <n v="0"/>
    <n v="0"/>
    <n v="3.7692307692307692"/>
    <n v="2.3474999999999997"/>
    <n v="98"/>
    <n v="84.509999999999991"/>
    <n v="57.666666666666671"/>
    <n v="53.44"/>
    <n v="1211"/>
    <n v="1442.8799999999999"/>
    <n v="63.800000000000004"/>
    <n v="51.22"/>
    <n v="319"/>
    <n v="460.98"/>
    <m/>
    <m/>
    <n v="0"/>
    <n v="0"/>
    <n v="58.846153846153847"/>
    <n v="52.884999999999998"/>
    <n v="1530"/>
    <n v="1903.86"/>
    <n v="0"/>
    <n v="2"/>
    <n v="0"/>
    <n v="2"/>
    <m/>
    <m/>
    <n v="0"/>
    <n v="0"/>
    <n v="0"/>
    <n v="75.5"/>
    <n v="0"/>
    <n v="151"/>
    <n v="176"/>
    <n v="202"/>
    <n v="176"/>
    <n v="202"/>
    <n v="612.5"/>
    <n v="678.81"/>
    <n v="12847"/>
    <n v="14539.96"/>
    <n v="34"/>
    <n v="36"/>
    <n v="34"/>
    <n v="36"/>
    <n v="155"/>
    <n v="146.96"/>
    <n v="2484"/>
    <n v="2361.9799999999996"/>
    <n v="210"/>
    <n v="238"/>
    <n v="210"/>
    <n v="238"/>
    <n v="767.5"/>
    <n v="825.77"/>
    <n v="15331"/>
    <n v="16901.939999999999"/>
    <n v="0"/>
    <n v="0"/>
    <n v="0"/>
    <n v="0"/>
    <s v=""/>
    <s v=""/>
    <s v=""/>
    <s v=""/>
    <n v="767.5"/>
    <n v="825.77"/>
    <n v="15331.000000000002"/>
    <n v="17052.940000000002"/>
  </r>
  <r>
    <x v="4"/>
    <s v="Georgia Highlands College"/>
    <s v="Met the criteria for Two-Year with Bachelor's in 2015-16. "/>
    <n v="139700"/>
    <x v="8"/>
    <n v="585"/>
    <n v="617"/>
    <n v="4"/>
    <n v="6"/>
    <n v="581"/>
    <n v="611"/>
    <n v="64"/>
    <m/>
    <n v="581"/>
    <n v="611"/>
    <n v="581"/>
    <n v="611"/>
    <n v="2"/>
    <n v="3"/>
    <n v="2"/>
    <n v="3"/>
    <n v="2"/>
    <n v="2"/>
    <n v="2"/>
    <n v="2"/>
    <m/>
    <m/>
    <n v="0"/>
    <n v="0"/>
    <n v="4"/>
    <n v="5"/>
    <n v="4"/>
    <n v="5"/>
    <n v="3.5"/>
    <n v="3.33"/>
    <n v="7"/>
    <n v="9.99"/>
    <n v="5"/>
    <n v="4"/>
    <n v="10"/>
    <n v="8"/>
    <m/>
    <m/>
    <n v="0"/>
    <n v="0"/>
    <n v="4.25"/>
    <n v="3.5980000000000003"/>
    <n v="17"/>
    <n v="17.990000000000002"/>
    <n v="99"/>
    <n v="84.33"/>
    <n v="198"/>
    <n v="252.99"/>
    <n v="46"/>
    <n v="63.5"/>
    <n v="92"/>
    <n v="127"/>
    <m/>
    <m/>
    <n v="0"/>
    <n v="0"/>
    <n v="72.5"/>
    <n v="75.998000000000005"/>
    <n v="290"/>
    <n v="379.99"/>
    <n v="226"/>
    <n v="282"/>
    <n v="226"/>
    <n v="282"/>
    <n v="61"/>
    <n v="63"/>
    <n v="61"/>
    <n v="63"/>
    <m/>
    <m/>
    <n v="0"/>
    <n v="0"/>
    <n v="287"/>
    <n v="345"/>
    <n v="287"/>
    <n v="345"/>
    <n v="4.5"/>
    <n v="4.4800000000000004"/>
    <n v="1017"/>
    <n v="1263.3600000000001"/>
    <n v="5.5"/>
    <n v="5.28"/>
    <n v="335.5"/>
    <n v="332.64000000000004"/>
    <m/>
    <m/>
    <n v="0"/>
    <n v="0"/>
    <n v="4.7125435540069684"/>
    <n v="4.62608695652174"/>
    <n v="1352.5"/>
    <n v="1596.0000000000002"/>
    <n v="77.668141592920364"/>
    <n v="80.540000000000006"/>
    <n v="17553.000000000004"/>
    <n v="22712.280000000002"/>
    <n v="77.365737704918033"/>
    <n v="81.13"/>
    <n v="4719.3100000000004"/>
    <n v="5111.1899999999996"/>
    <m/>
    <m/>
    <n v="0"/>
    <n v="0"/>
    <n v="77.603867595818826"/>
    <n v="80.647739130434786"/>
    <n v="22272.310000000005"/>
    <n v="27823.47"/>
    <n v="291"/>
    <n v="350"/>
    <n v="291"/>
    <n v="350"/>
    <n v="4.7061855670103094"/>
    <n v="4.6114000000000006"/>
    <n v="1369.5"/>
    <n v="1613.9900000000002"/>
    <n v="77.533711340206196"/>
    <n v="80.581314285714299"/>
    <n v="22562.31"/>
    <n v="28203.460000000006"/>
    <n v="121"/>
    <n v="109"/>
    <n v="121"/>
    <n v="109"/>
    <n v="169"/>
    <n v="152"/>
    <n v="169"/>
    <n v="152"/>
    <m/>
    <m/>
    <n v="0"/>
    <n v="0"/>
    <n v="290"/>
    <n v="261"/>
    <n v="290"/>
    <n v="261"/>
    <n v="3.5"/>
    <n v="3.57"/>
    <n v="423.5"/>
    <n v="389.13"/>
    <n v="3.1"/>
    <n v="3.27"/>
    <n v="523.9"/>
    <n v="497.04"/>
    <m/>
    <m/>
    <n v="0"/>
    <n v="0"/>
    <n v="3.266896551724138"/>
    <n v="3.3952873563218393"/>
    <n v="947.4"/>
    <n v="886.17000000000007"/>
    <n v="64.214876033057848"/>
    <n v="67.5"/>
    <n v="7770"/>
    <n v="7357.5"/>
    <n v="53.633076923076928"/>
    <n v="59.16"/>
    <n v="9063.9900000000016"/>
    <n v="8992.32"/>
    <m/>
    <m/>
    <n v="0"/>
    <n v="0"/>
    <n v="58.048241379310348"/>
    <n v="62.642988505747127"/>
    <n v="16833.990000000002"/>
    <n v="16349.82"/>
    <n v="0"/>
    <n v="0"/>
    <n v="0"/>
    <n v="0"/>
    <m/>
    <m/>
    <n v="0"/>
    <n v="0"/>
    <n v="0"/>
    <m/>
    <n v="0"/>
    <n v="0"/>
    <n v="349"/>
    <n v="394"/>
    <n v="349"/>
    <n v="394"/>
    <n v="1447.5"/>
    <n v="1662.48"/>
    <n v="25521.000000000004"/>
    <n v="30322.770000000004"/>
    <n v="232"/>
    <n v="217"/>
    <n v="232"/>
    <n v="217"/>
    <n v="869.4"/>
    <n v="837.68000000000006"/>
    <n v="13875.300000000003"/>
    <n v="14230.509999999998"/>
    <n v="581"/>
    <n v="611"/>
    <n v="581"/>
    <n v="611"/>
    <n v="2316.9"/>
    <n v="2500.16"/>
    <n v="39396.300000000003"/>
    <n v="44553.279999999999"/>
    <n v="0"/>
    <n v="0"/>
    <n v="0"/>
    <n v="0"/>
    <s v=""/>
    <s v=""/>
    <s v=""/>
    <s v=""/>
    <n v="2316.9"/>
    <n v="2500.1600000000003"/>
    <n v="39396.300000000003"/>
    <n v="44553.280000000006"/>
  </r>
  <r>
    <x v="4"/>
    <s v="South Georgia State College"/>
    <s v="Met the criteria for Two-Year with Bachelor's in 2014-15 and 2015-16. "/>
    <n v="482699"/>
    <x v="8"/>
    <n v="244"/>
    <n v="309"/>
    <n v="5"/>
    <n v="4"/>
    <n v="239"/>
    <n v="305"/>
    <n v="64"/>
    <m/>
    <n v="239"/>
    <n v="305"/>
    <n v="239"/>
    <n v="305"/>
    <n v="7"/>
    <n v="15"/>
    <n v="7"/>
    <n v="15"/>
    <n v="7"/>
    <n v="8"/>
    <n v="7"/>
    <n v="8"/>
    <m/>
    <m/>
    <n v="0"/>
    <n v="0"/>
    <n v="14"/>
    <n v="23"/>
    <n v="14"/>
    <n v="23"/>
    <n v="2.2999999999999998"/>
    <n v="3.37"/>
    <n v="16.099999999999998"/>
    <n v="50.550000000000004"/>
    <n v="2"/>
    <n v="2.75"/>
    <n v="14"/>
    <n v="22"/>
    <m/>
    <m/>
    <n v="0"/>
    <n v="0"/>
    <n v="2.15"/>
    <n v="3.1543478260869571"/>
    <n v="30.099999999999998"/>
    <n v="72.550000000000011"/>
    <n v="61.285714285714285"/>
    <n v="74.400000000000006"/>
    <n v="429"/>
    <n v="1116"/>
    <n v="100.85714285714286"/>
    <n v="78.75"/>
    <n v="706"/>
    <n v="630"/>
    <m/>
    <m/>
    <n v="0"/>
    <n v="0"/>
    <n v="81.071428571428569"/>
    <n v="75.913043478260875"/>
    <n v="1135"/>
    <n v="1746"/>
    <n v="148"/>
    <n v="180"/>
    <n v="148"/>
    <n v="180"/>
    <n v="35"/>
    <n v="44"/>
    <n v="35"/>
    <n v="44"/>
    <m/>
    <m/>
    <n v="0"/>
    <n v="0"/>
    <n v="183"/>
    <n v="224"/>
    <n v="183"/>
    <n v="224"/>
    <n v="3.9"/>
    <n v="4.1399999999999997"/>
    <n v="577.19999999999993"/>
    <n v="745.19999999999993"/>
    <n v="5.0999999999999996"/>
    <n v="5.39"/>
    <n v="178.5"/>
    <n v="237.16"/>
    <m/>
    <m/>
    <n v="0"/>
    <n v="0"/>
    <n v="4.1295081967213108"/>
    <n v="4.3855357142857141"/>
    <n v="755.69999999999982"/>
    <n v="982.3599999999999"/>
    <n v="108.44587837837838"/>
    <n v="79.44"/>
    <n v="16049.99"/>
    <n v="14299.199999999999"/>
    <n v="110.17114285714285"/>
    <n v="92.81"/>
    <n v="3855.99"/>
    <n v="4083.6400000000003"/>
    <m/>
    <m/>
    <n v="0"/>
    <n v="0"/>
    <n v="108.77584699453551"/>
    <n v="82.066249999999997"/>
    <n v="19905.98"/>
    <n v="18382.84"/>
    <n v="197"/>
    <n v="247"/>
    <n v="197"/>
    <n v="247"/>
    <n v="3.9888324873096437"/>
    <n v="4.2708906882591089"/>
    <n v="785.79999999999984"/>
    <n v="1054.9099999999999"/>
    <n v="106.80700507614213"/>
    <n v="81.493279352226722"/>
    <n v="21040.98"/>
    <n v="20128.84"/>
    <n v="15"/>
    <n v="31"/>
    <n v="15"/>
    <n v="31"/>
    <n v="23"/>
    <n v="23"/>
    <n v="23"/>
    <n v="23"/>
    <m/>
    <m/>
    <n v="0"/>
    <n v="0"/>
    <n v="38"/>
    <n v="54"/>
    <n v="38"/>
    <n v="54"/>
    <n v="2.7"/>
    <n v="3.34"/>
    <n v="40.5"/>
    <n v="103.53999999999999"/>
    <n v="3.2"/>
    <n v="3.5"/>
    <n v="73.600000000000009"/>
    <n v="80.5"/>
    <m/>
    <m/>
    <n v="0"/>
    <n v="0"/>
    <n v="3.0026315789473688"/>
    <n v="3.4081481481481481"/>
    <n v="114.10000000000001"/>
    <n v="184.04"/>
    <n v="84.600000000000009"/>
    <n v="69.05"/>
    <n v="1269.0000000000002"/>
    <n v="2140.5499999999997"/>
    <n v="83.91304347826086"/>
    <n v="54.48"/>
    <n v="1929.9999999999998"/>
    <n v="1253.04"/>
    <m/>
    <m/>
    <n v="0"/>
    <n v="0"/>
    <n v="84.184210526315795"/>
    <n v="62.844259259259253"/>
    <n v="3199"/>
    <n v="3393.5899999999997"/>
    <n v="4"/>
    <n v="4"/>
    <n v="4"/>
    <n v="4"/>
    <m/>
    <m/>
    <n v="0"/>
    <n v="0"/>
    <n v="66.5"/>
    <n v="85"/>
    <n v="266"/>
    <n v="340"/>
    <n v="170"/>
    <n v="226"/>
    <n v="170"/>
    <n v="226"/>
    <n v="633.79999999999995"/>
    <n v="899.28999999999985"/>
    <n v="17747.989999999998"/>
    <n v="17555.75"/>
    <n v="65"/>
    <n v="75"/>
    <n v="65"/>
    <n v="75"/>
    <n v="266.10000000000002"/>
    <n v="339.65999999999997"/>
    <n v="6491.99"/>
    <n v="5966.68"/>
    <n v="235"/>
    <n v="301"/>
    <n v="235"/>
    <n v="301"/>
    <n v="899.9"/>
    <n v="1238.9499999999998"/>
    <n v="24239.979999999996"/>
    <n v="23522.43"/>
    <n v="0"/>
    <n v="0"/>
    <n v="0"/>
    <n v="0"/>
    <s v=""/>
    <s v=""/>
    <s v=""/>
    <s v=""/>
    <n v="899.89999999999986"/>
    <n v="1238.9499999999998"/>
    <n v="24505.98"/>
    <n v="23862.43"/>
  </r>
  <r>
    <x v="5"/>
    <s v="University of Kentucky"/>
    <m/>
    <n v="157085"/>
    <x v="1"/>
    <n v="3988"/>
    <n v="4238"/>
    <m/>
    <m/>
    <n v="3988"/>
    <n v="4238"/>
    <m/>
    <m/>
    <n v="3976"/>
    <n v="4096"/>
    <n v="3976"/>
    <n v="4096"/>
    <n v="750"/>
    <n v="717"/>
    <n v="750"/>
    <n v="717"/>
    <n v="6"/>
    <n v="11"/>
    <n v="6"/>
    <n v="11"/>
    <m/>
    <m/>
    <n v="0"/>
    <n v="0"/>
    <n v="756"/>
    <n v="728"/>
    <n v="756"/>
    <n v="728"/>
    <n v="4.5999999999999996"/>
    <n v="4.5999999999999996"/>
    <n v="3449.9999999999995"/>
    <n v="3298.2"/>
    <n v="4.8"/>
    <n v="5.0999999999999996"/>
    <n v="28.799999999999997"/>
    <n v="56.099999999999994"/>
    <m/>
    <m/>
    <n v="0"/>
    <n v="0"/>
    <n v="4.6015873015873012"/>
    <n v="4.6075549450549449"/>
    <n v="3478.7999999999997"/>
    <n v="3354.2999999999997"/>
    <n v="139.9"/>
    <n v="133.80000000000001"/>
    <n v="104925"/>
    <n v="95934.6"/>
    <n v="141.19999999999999"/>
    <n v="121.3"/>
    <n v="847.19999999999993"/>
    <n v="1334.3"/>
    <m/>
    <m/>
    <n v="0"/>
    <n v="0"/>
    <n v="139.91031746031746"/>
    <n v="133.61112637362638"/>
    <n v="105772.2"/>
    <n v="97268.900000000009"/>
    <n v="1958"/>
    <n v="2077"/>
    <n v="1958"/>
    <n v="2077"/>
    <n v="70"/>
    <n v="53"/>
    <n v="70"/>
    <n v="53"/>
    <m/>
    <m/>
    <n v="0"/>
    <n v="0"/>
    <n v="2028"/>
    <n v="2130"/>
    <n v="2028"/>
    <n v="2130"/>
    <n v="4.8"/>
    <n v="4.8"/>
    <n v="9398.4"/>
    <n v="9969.6"/>
    <n v="5.0999999999999996"/>
    <n v="5.4"/>
    <n v="357"/>
    <n v="286.20000000000005"/>
    <m/>
    <m/>
    <n v="0"/>
    <n v="0"/>
    <n v="4.8103550295857991"/>
    <n v="4.8149295774647891"/>
    <n v="9755.4"/>
    <n v="10255.800000000001"/>
    <n v="143.69999999999999"/>
    <n v="137.1"/>
    <n v="281364.59999999998"/>
    <n v="284756.7"/>
    <n v="144"/>
    <n v="143"/>
    <n v="10080"/>
    <n v="7579"/>
    <m/>
    <m/>
    <n v="0"/>
    <n v="0"/>
    <n v="143.7103550295858"/>
    <n v="137.2468075117371"/>
    <n v="291444.59999999998"/>
    <n v="292335.7"/>
    <n v="2784"/>
    <n v="2858"/>
    <n v="2784"/>
    <n v="2858"/>
    <n v="4.7536637931034482"/>
    <n v="4.7621063680895732"/>
    <n v="13234.2"/>
    <n v="13610.1"/>
    <n v="142.67844827586205"/>
    <n v="136.32071378586426"/>
    <n v="397216.79999999993"/>
    <n v="389604.60000000003"/>
    <n v="861"/>
    <n v="891"/>
    <n v="861"/>
    <n v="891"/>
    <n v="273"/>
    <n v="245"/>
    <n v="273"/>
    <n v="245"/>
    <m/>
    <m/>
    <n v="0"/>
    <n v="0"/>
    <n v="1134"/>
    <n v="1136"/>
    <n v="1134"/>
    <n v="1136"/>
    <n v="5.5"/>
    <n v="5.5"/>
    <n v="4735.5"/>
    <n v="4900.5"/>
    <n v="5.5"/>
    <n v="6"/>
    <n v="1501.5"/>
    <n v="1470"/>
    <m/>
    <m/>
    <n v="0"/>
    <n v="0"/>
    <n v="5.5"/>
    <n v="5.6078345070422539"/>
    <n v="6237"/>
    <n v="6370.5000000000009"/>
    <n v="98.3"/>
    <n v="95.3"/>
    <n v="84636.3"/>
    <n v="84912.3"/>
    <n v="111.5"/>
    <n v="100.1"/>
    <n v="30439.5"/>
    <n v="24524.5"/>
    <m/>
    <m/>
    <n v="0"/>
    <n v="0"/>
    <n v="101.47777777777777"/>
    <n v="96.335211267605629"/>
    <n v="115075.8"/>
    <n v="109436.79999999999"/>
    <n v="58"/>
    <n v="102"/>
    <n v="58"/>
    <n v="102"/>
    <n v="7.2"/>
    <n v="7.4"/>
    <n v="417.6"/>
    <n v="754.80000000000007"/>
    <n v="102"/>
    <n v="98.1"/>
    <n v="5916"/>
    <n v="10006.199999999999"/>
    <n v="3569"/>
    <n v="3685"/>
    <n v="3569"/>
    <n v="3685"/>
    <n v="17583.900000000001"/>
    <n v="18168.3"/>
    <n v="470925.89999999997"/>
    <n v="465603.60000000003"/>
    <n v="349"/>
    <n v="309"/>
    <n v="349"/>
    <n v="309"/>
    <n v="1887.3"/>
    <n v="1812.3000000000002"/>
    <n v="41366.699999999997"/>
    <n v="33437.800000000003"/>
    <n v="3918"/>
    <n v="3994"/>
    <n v="3918"/>
    <n v="3994"/>
    <n v="19471.2"/>
    <n v="19980.599999999999"/>
    <n v="512292.6"/>
    <n v="499041.4"/>
    <n v="0"/>
    <n v="0"/>
    <n v="0"/>
    <n v="0"/>
    <s v=""/>
    <s v=""/>
    <s v=""/>
    <s v=""/>
    <n v="19888.8"/>
    <n v="20735.400000000001"/>
    <n v="518208.59999999992"/>
    <n v="509047.60000000003"/>
  </r>
  <r>
    <x v="5"/>
    <s v="University of Louisville"/>
    <m/>
    <n v="157289"/>
    <x v="1"/>
    <n v="2821"/>
    <n v="2832"/>
    <m/>
    <m/>
    <n v="2821"/>
    <n v="2832"/>
    <m/>
    <m/>
    <n v="2841"/>
    <n v="2787"/>
    <n v="2841"/>
    <n v="2787"/>
    <n v="369"/>
    <n v="437"/>
    <n v="369"/>
    <n v="437"/>
    <n v="10"/>
    <n v="7"/>
    <n v="10"/>
    <n v="7"/>
    <m/>
    <m/>
    <n v="0"/>
    <n v="0"/>
    <n v="379"/>
    <n v="444"/>
    <n v="379"/>
    <n v="444"/>
    <n v="4.8"/>
    <n v="4.7"/>
    <n v="1771.2"/>
    <n v="2053.9"/>
    <n v="5.4"/>
    <n v="4.0999999999999996"/>
    <n v="54"/>
    <n v="28.699999999999996"/>
    <m/>
    <m/>
    <n v="0"/>
    <n v="0"/>
    <n v="4.8158311345646441"/>
    <n v="4.6905405405405407"/>
    <n v="1825.2"/>
    <n v="2082.6"/>
    <n v="143.69999999999999"/>
    <n v="135.19999999999999"/>
    <n v="53025.299999999996"/>
    <n v="59082.399999999994"/>
    <n v="122.6"/>
    <n v="128.4"/>
    <n v="1226"/>
    <n v="898.80000000000007"/>
    <m/>
    <m/>
    <n v="0"/>
    <n v="0"/>
    <n v="143.14327176781001"/>
    <n v="135.09279279279278"/>
    <n v="54251.299999999996"/>
    <n v="59981.2"/>
    <n v="1113"/>
    <n v="1131"/>
    <n v="1113"/>
    <n v="1131"/>
    <n v="78"/>
    <n v="47"/>
    <n v="78"/>
    <n v="47"/>
    <m/>
    <m/>
    <n v="0"/>
    <n v="0"/>
    <n v="1191"/>
    <n v="1178"/>
    <n v="1191"/>
    <n v="1178"/>
    <n v="5.3"/>
    <n v="5.2"/>
    <n v="5898.9"/>
    <n v="5881.2"/>
    <n v="5.3"/>
    <n v="4.7"/>
    <n v="413.4"/>
    <n v="220.9"/>
    <m/>
    <m/>
    <n v="0"/>
    <n v="0"/>
    <n v="5.3"/>
    <n v="5.1800509337860774"/>
    <n v="6312.3"/>
    <n v="6102.0999999999995"/>
    <n v="149.19999999999999"/>
    <n v="140.69999999999999"/>
    <n v="166059.59999999998"/>
    <n v="159131.69999999998"/>
    <n v="139.30000000000001"/>
    <n v="136.69999999999999"/>
    <n v="10865.400000000001"/>
    <n v="6424.9"/>
    <m/>
    <m/>
    <n v="0"/>
    <n v="0"/>
    <n v="148.55163727959695"/>
    <n v="140.54040747028861"/>
    <n v="176924.99999999997"/>
    <n v="165556.59999999998"/>
    <n v="1570"/>
    <n v="1622"/>
    <n v="1570"/>
    <n v="1622"/>
    <n v="5.1831210191082802"/>
    <n v="5.046054254007398"/>
    <n v="8137.5"/>
    <n v="8184.7"/>
    <n v="147.24605095541398"/>
    <n v="139.04919852034524"/>
    <n v="231176.29999999996"/>
    <n v="225537.8"/>
    <n v="835"/>
    <n v="750"/>
    <n v="835"/>
    <n v="750"/>
    <n v="312"/>
    <n v="287"/>
    <n v="312"/>
    <n v="287"/>
    <m/>
    <m/>
    <n v="0"/>
    <n v="0"/>
    <n v="1147"/>
    <n v="1037"/>
    <n v="1147"/>
    <n v="1037"/>
    <n v="6.1"/>
    <n v="6"/>
    <n v="5093.5"/>
    <n v="4500"/>
    <n v="6.5"/>
    <n v="6"/>
    <n v="2028"/>
    <n v="1722"/>
    <m/>
    <m/>
    <n v="0"/>
    <n v="0"/>
    <n v="6.2088055797733217"/>
    <n v="6"/>
    <n v="7121.5"/>
    <n v="6222"/>
    <n v="93.8"/>
    <n v="91.2"/>
    <n v="78323"/>
    <n v="68400"/>
    <n v="90.1"/>
    <n v="78.900000000000006"/>
    <n v="28111.199999999997"/>
    <n v="22644.300000000003"/>
    <m/>
    <m/>
    <n v="0"/>
    <n v="0"/>
    <n v="92.793548387096777"/>
    <n v="87.795853423336553"/>
    <n v="106434.2"/>
    <n v="91044.3"/>
    <n v="124"/>
    <n v="128"/>
    <n v="124"/>
    <n v="128"/>
    <n v="7.3"/>
    <n v="7.5"/>
    <n v="905.19999999999993"/>
    <n v="960"/>
    <n v="83.5"/>
    <n v="95.6"/>
    <n v="10354"/>
    <n v="12236.8"/>
    <n v="2317"/>
    <n v="2318"/>
    <n v="2317"/>
    <n v="2318"/>
    <n v="12763.599999999999"/>
    <n v="12435.1"/>
    <n v="297407.89999999997"/>
    <n v="286614.09999999998"/>
    <n v="400"/>
    <n v="341"/>
    <n v="400"/>
    <n v="341"/>
    <n v="2495.4"/>
    <n v="1971.6"/>
    <n v="40202.6"/>
    <n v="29968.000000000004"/>
    <n v="2717"/>
    <n v="2659"/>
    <n v="2717"/>
    <n v="2659"/>
    <n v="15258.999999999998"/>
    <n v="14406.7"/>
    <n v="337610.49999999994"/>
    <n v="316582.09999999998"/>
    <n v="0"/>
    <n v="0"/>
    <n v="0"/>
    <n v="0"/>
    <s v=""/>
    <s v=""/>
    <s v=""/>
    <s v=""/>
    <n v="16164.2"/>
    <n v="15366.7"/>
    <n v="347964.49999999994"/>
    <n v="328818.89999999997"/>
  </r>
  <r>
    <x v="5"/>
    <s v="Eastern Kentucky University "/>
    <m/>
    <n v="156620"/>
    <x v="3"/>
    <n v="2508"/>
    <n v="2532"/>
    <m/>
    <m/>
    <n v="2508"/>
    <n v="2532"/>
    <m/>
    <m/>
    <n v="2505"/>
    <n v="2476"/>
    <n v="2505"/>
    <n v="2476"/>
    <n v="363"/>
    <n v="366"/>
    <n v="363"/>
    <n v="366"/>
    <n v="8"/>
    <n v="13"/>
    <n v="8"/>
    <n v="13"/>
    <m/>
    <m/>
    <n v="0"/>
    <n v="0"/>
    <n v="371"/>
    <n v="379"/>
    <n v="371"/>
    <n v="379"/>
    <n v="4.9000000000000004"/>
    <n v="5"/>
    <n v="1778.7"/>
    <n v="1830"/>
    <n v="5.4"/>
    <n v="5.7"/>
    <n v="43.2"/>
    <n v="74.100000000000009"/>
    <m/>
    <m/>
    <n v="0"/>
    <n v="0"/>
    <n v="4.9107816711590297"/>
    <n v="5.0240105540897098"/>
    <n v="1821.9"/>
    <n v="1904.1"/>
    <n v="143.80000000000001"/>
    <n v="133.30000000000001"/>
    <n v="52199.4"/>
    <n v="48787.8"/>
    <n v="130.4"/>
    <n v="140.19999999999999"/>
    <n v="1043.2"/>
    <n v="1822.6"/>
    <m/>
    <m/>
    <n v="0"/>
    <n v="0"/>
    <n v="143.51105121293801"/>
    <n v="133.53667546174142"/>
    <n v="53242.600000000006"/>
    <n v="50610.400000000001"/>
    <n v="868"/>
    <n v="845"/>
    <n v="868"/>
    <n v="845"/>
    <n v="49"/>
    <n v="29"/>
    <n v="49"/>
    <n v="29"/>
    <m/>
    <m/>
    <n v="0"/>
    <n v="0"/>
    <n v="917"/>
    <n v="874"/>
    <n v="917"/>
    <n v="874"/>
    <n v="5.4"/>
    <n v="5.3"/>
    <n v="4687.2000000000007"/>
    <n v="4478.5"/>
    <n v="7.7"/>
    <n v="5.7"/>
    <n v="377.3"/>
    <n v="165.3"/>
    <m/>
    <m/>
    <n v="0"/>
    <n v="0"/>
    <n v="5.5229007633587797"/>
    <n v="5.3132723112128151"/>
    <n v="5064.5000000000009"/>
    <n v="4643.8"/>
    <n v="151.5"/>
    <n v="138.69999999999999"/>
    <n v="131502"/>
    <n v="117201.49999999999"/>
    <n v="142.19999999999999"/>
    <n v="138"/>
    <n v="6967.7999999999993"/>
    <n v="4002"/>
    <m/>
    <m/>
    <n v="0"/>
    <n v="0"/>
    <n v="151.00305343511448"/>
    <n v="138.67677345537757"/>
    <n v="138469.79999999999"/>
    <n v="121203.5"/>
    <n v="1288"/>
    <n v="1253"/>
    <n v="1288"/>
    <n v="1253"/>
    <n v="5.3465838509316779"/>
    <n v="5.2257781324820431"/>
    <n v="6886.4000000000015"/>
    <n v="6547.9"/>
    <n v="148.84503105590062"/>
    <n v="137.1220271348763"/>
    <n v="191712.4"/>
    <n v="171813.90000000002"/>
    <n v="849"/>
    <n v="794"/>
    <n v="849"/>
    <n v="794"/>
    <n v="240"/>
    <n v="284"/>
    <n v="240"/>
    <n v="284"/>
    <m/>
    <m/>
    <n v="0"/>
    <n v="0"/>
    <n v="1089"/>
    <n v="1078"/>
    <n v="1089"/>
    <n v="1078"/>
    <n v="6.2"/>
    <n v="6.2"/>
    <n v="5263.8"/>
    <n v="4922.8"/>
    <n v="6.5"/>
    <n v="6.3"/>
    <n v="1560"/>
    <n v="1789.2"/>
    <m/>
    <m/>
    <n v="0"/>
    <n v="0"/>
    <n v="6.2661157024793388"/>
    <n v="6.2263450834879404"/>
    <n v="6823.8"/>
    <n v="6712"/>
    <n v="86.8"/>
    <n v="88.4"/>
    <n v="73693.2"/>
    <n v="70189.600000000006"/>
    <n v="82.8"/>
    <n v="74.8"/>
    <n v="19872"/>
    <n v="21243.200000000001"/>
    <m/>
    <m/>
    <n v="0"/>
    <n v="0"/>
    <n v="85.918457300275477"/>
    <n v="84.817068645640077"/>
    <n v="93565.2"/>
    <n v="91432.8"/>
    <n v="128"/>
    <n v="145"/>
    <n v="128"/>
    <n v="145"/>
    <n v="6.5"/>
    <n v="6.5"/>
    <n v="832"/>
    <n v="942.5"/>
    <n v="97.8"/>
    <n v="90"/>
    <n v="12518.4"/>
    <n v="13050"/>
    <n v="2080"/>
    <n v="2005"/>
    <n v="2080"/>
    <n v="2005"/>
    <n v="11729.7"/>
    <n v="11231.3"/>
    <n v="257394.59999999998"/>
    <n v="236178.9"/>
    <n v="297"/>
    <n v="326"/>
    <n v="297"/>
    <n v="326"/>
    <n v="1980.5"/>
    <n v="2028.6000000000001"/>
    <n v="27883"/>
    <n v="27067.800000000003"/>
    <n v="2377"/>
    <n v="2331"/>
    <n v="2377"/>
    <n v="2331"/>
    <n v="13710.2"/>
    <n v="13259.9"/>
    <n v="285277.59999999998"/>
    <n v="263246.7"/>
    <n v="0"/>
    <n v="0"/>
    <n v="0"/>
    <n v="0"/>
    <s v=""/>
    <s v=""/>
    <s v=""/>
    <s v=""/>
    <n v="14542.2"/>
    <n v="14202.4"/>
    <n v="297796"/>
    <n v="276296.7"/>
  </r>
  <r>
    <x v="5"/>
    <s v="Morehead State University "/>
    <m/>
    <n v="157386"/>
    <x v="3"/>
    <n v="1144"/>
    <n v="1166"/>
    <m/>
    <m/>
    <n v="1144"/>
    <n v="1166"/>
    <m/>
    <m/>
    <n v="1142"/>
    <n v="1158"/>
    <n v="1142"/>
    <n v="1158"/>
    <n v="238"/>
    <n v="263"/>
    <n v="238"/>
    <n v="263"/>
    <n v="12"/>
    <n v="15"/>
    <n v="12"/>
    <n v="15"/>
    <m/>
    <m/>
    <n v="0"/>
    <n v="0"/>
    <n v="250"/>
    <n v="278"/>
    <n v="250"/>
    <n v="278"/>
    <n v="4.9000000000000004"/>
    <n v="4.9000000000000004"/>
    <n v="1166.2"/>
    <n v="1288.7"/>
    <n v="5.3"/>
    <n v="5.0999999999999996"/>
    <n v="63.599999999999994"/>
    <n v="76.5"/>
    <m/>
    <m/>
    <n v="0"/>
    <n v="0"/>
    <n v="4.9192"/>
    <n v="4.9107913669064747"/>
    <n v="1229.8"/>
    <n v="1365.2"/>
    <n v="133.9"/>
    <n v="130.9"/>
    <n v="31868.2"/>
    <n v="34426.700000000004"/>
    <n v="147.30000000000001"/>
    <n v="134.69999999999999"/>
    <n v="1767.6000000000001"/>
    <n v="2020.4999999999998"/>
    <m/>
    <m/>
    <n v="0"/>
    <n v="0"/>
    <n v="134.54320000000001"/>
    <n v="131.10503597122303"/>
    <n v="33635.800000000003"/>
    <n v="36447.200000000004"/>
    <n v="373"/>
    <n v="315"/>
    <n v="373"/>
    <n v="315"/>
    <n v="26"/>
    <n v="12"/>
    <n v="26"/>
    <n v="12"/>
    <m/>
    <m/>
    <n v="0"/>
    <n v="0"/>
    <n v="399"/>
    <n v="327"/>
    <n v="399"/>
    <n v="327"/>
    <n v="5.4"/>
    <n v="5.3"/>
    <n v="2014.2"/>
    <n v="1669.5"/>
    <n v="5.5"/>
    <n v="5.2"/>
    <n v="143"/>
    <n v="62.400000000000006"/>
    <m/>
    <m/>
    <n v="0"/>
    <n v="0"/>
    <n v="5.4065162907268167"/>
    <n v="5.2963302752293577"/>
    <n v="2157.1999999999998"/>
    <n v="1731.9"/>
    <n v="141.80000000000001"/>
    <n v="137"/>
    <n v="52891.4"/>
    <n v="43155"/>
    <n v="144.1"/>
    <n v="149.80000000000001"/>
    <n v="3746.6"/>
    <n v="1797.6000000000001"/>
    <m/>
    <m/>
    <n v="0"/>
    <n v="0"/>
    <n v="141.94987468671678"/>
    <n v="137.46972477064219"/>
    <n v="56637.999999999993"/>
    <n v="44952.6"/>
    <n v="649"/>
    <n v="605"/>
    <n v="649"/>
    <n v="605"/>
    <n v="5.2187981510015407"/>
    <n v="5.1191735537190093"/>
    <n v="3387"/>
    <n v="3097.1000000000008"/>
    <n v="139.09676425269643"/>
    <n v="134.54512396694216"/>
    <n v="90273.799999999988"/>
    <n v="81399.8"/>
    <n v="321"/>
    <n v="357"/>
    <n v="321"/>
    <n v="357"/>
    <n v="130"/>
    <n v="137"/>
    <n v="130"/>
    <n v="137"/>
    <m/>
    <m/>
    <n v="0"/>
    <n v="0"/>
    <n v="451"/>
    <n v="494"/>
    <n v="451"/>
    <n v="494"/>
    <n v="6.4"/>
    <n v="6.7"/>
    <n v="2054.4"/>
    <n v="2391.9"/>
    <n v="7"/>
    <n v="7"/>
    <n v="910"/>
    <n v="959"/>
    <m/>
    <m/>
    <n v="0"/>
    <n v="0"/>
    <n v="6.5729490022172952"/>
    <n v="6.7831983805668017"/>
    <n v="2964.4"/>
    <n v="3350.9"/>
    <n v="76.2"/>
    <n v="77.7"/>
    <n v="24460.2"/>
    <n v="27738.9"/>
    <n v="67.900000000000006"/>
    <n v="68.8"/>
    <n v="8827"/>
    <n v="9425.6"/>
    <m/>
    <m/>
    <n v="0"/>
    <n v="0"/>
    <n v="73.807538802660744"/>
    <n v="75.231781376518214"/>
    <n v="33287.199999999997"/>
    <n v="37164.5"/>
    <n v="42"/>
    <n v="59"/>
    <n v="42"/>
    <n v="59"/>
    <n v="7.5"/>
    <n v="7.7"/>
    <n v="315"/>
    <n v="454.3"/>
    <n v="88.9"/>
    <n v="84.3"/>
    <n v="3733.8"/>
    <n v="4973.7"/>
    <n v="932"/>
    <n v="935"/>
    <n v="932"/>
    <n v="935"/>
    <n v="5234.8"/>
    <n v="5350.1"/>
    <n v="109219.8"/>
    <n v="105320.6"/>
    <n v="168"/>
    <n v="164"/>
    <n v="168"/>
    <n v="164"/>
    <n v="1116.5999999999999"/>
    <n v="1097.9000000000001"/>
    <n v="14341.2"/>
    <n v="13243.7"/>
    <n v="1100"/>
    <n v="1099"/>
    <n v="1100"/>
    <n v="1099"/>
    <n v="6351.4"/>
    <n v="6448"/>
    <n v="123561"/>
    <n v="118564.3"/>
    <n v="0"/>
    <n v="0"/>
    <n v="0"/>
    <n v="0"/>
    <s v=""/>
    <s v=""/>
    <s v=""/>
    <s v=""/>
    <n v="6666.4"/>
    <n v="6902.3000000000011"/>
    <n v="127294.79999999999"/>
    <n v="123538"/>
  </r>
  <r>
    <x v="5"/>
    <s v="Murray State University "/>
    <m/>
    <n v="157401"/>
    <x v="3"/>
    <n v="1469"/>
    <n v="1512"/>
    <m/>
    <m/>
    <n v="1469"/>
    <n v="1512"/>
    <m/>
    <m/>
    <n v="1469"/>
    <n v="1504"/>
    <n v="1469"/>
    <n v="1504"/>
    <n v="274"/>
    <n v="249"/>
    <n v="274"/>
    <n v="249"/>
    <n v="8"/>
    <n v="12"/>
    <n v="8"/>
    <n v="12"/>
    <m/>
    <m/>
    <n v="0"/>
    <n v="0"/>
    <n v="282"/>
    <n v="261"/>
    <n v="282"/>
    <n v="261"/>
    <n v="4.8"/>
    <n v="4.8"/>
    <n v="1315.2"/>
    <n v="1195.2"/>
    <n v="5.4"/>
    <n v="4.4000000000000004"/>
    <n v="43.2"/>
    <n v="52.800000000000004"/>
    <m/>
    <m/>
    <n v="0"/>
    <n v="0"/>
    <n v="4.817021276595745"/>
    <n v="4.7816091954022992"/>
    <n v="1358.4"/>
    <n v="1248"/>
    <n v="135.6"/>
    <n v="136.69999999999999"/>
    <n v="37154.400000000001"/>
    <n v="34038.299999999996"/>
    <n v="144.5"/>
    <n v="128.5"/>
    <n v="1156"/>
    <n v="1542"/>
    <m/>
    <m/>
    <n v="0"/>
    <n v="0"/>
    <n v="135.85248226950355"/>
    <n v="136.32298850574711"/>
    <n v="38310.400000000001"/>
    <n v="35580.299999999996"/>
    <n v="460"/>
    <n v="501"/>
    <n v="460"/>
    <n v="501"/>
    <n v="20"/>
    <n v="23"/>
    <n v="20"/>
    <n v="23"/>
    <m/>
    <m/>
    <n v="0"/>
    <n v="0"/>
    <n v="480"/>
    <n v="524"/>
    <n v="480"/>
    <n v="524"/>
    <n v="5.2"/>
    <n v="5"/>
    <n v="2392"/>
    <n v="2505"/>
    <n v="6.1"/>
    <n v="5.3"/>
    <n v="122"/>
    <n v="121.89999999999999"/>
    <m/>
    <m/>
    <n v="0"/>
    <n v="0"/>
    <n v="5.2374999999999998"/>
    <n v="5.0131679389312982"/>
    <n v="2514"/>
    <n v="2626.9"/>
    <n v="144.69999999999999"/>
    <n v="139.6"/>
    <n v="66562"/>
    <n v="69939.599999999991"/>
    <n v="138.30000000000001"/>
    <n v="139.5"/>
    <n v="2766"/>
    <n v="3208.5"/>
    <m/>
    <m/>
    <n v="0"/>
    <n v="0"/>
    <n v="144.43333333333334"/>
    <n v="139.59561068702288"/>
    <n v="69328"/>
    <n v="73148.099999999991"/>
    <n v="762"/>
    <n v="785"/>
    <n v="762"/>
    <n v="785"/>
    <n v="5.0818897637795279"/>
    <n v="4.9361783439490443"/>
    <n v="3872.4"/>
    <n v="3874.8999999999996"/>
    <n v="141.25774278215223"/>
    <n v="138.50751592356687"/>
    <n v="107638.40000000001"/>
    <n v="108728.4"/>
    <n v="467"/>
    <n v="473"/>
    <n v="467"/>
    <n v="473"/>
    <n v="174"/>
    <n v="170"/>
    <n v="174"/>
    <n v="170"/>
    <m/>
    <m/>
    <n v="0"/>
    <n v="0"/>
    <n v="641"/>
    <n v="643"/>
    <n v="641"/>
    <n v="643"/>
    <n v="5.5"/>
    <n v="5.6"/>
    <n v="2568.5"/>
    <n v="2648.7999999999997"/>
    <n v="6.6"/>
    <n v="6.2"/>
    <n v="1148.3999999999999"/>
    <n v="1054"/>
    <m/>
    <m/>
    <n v="0"/>
    <n v="0"/>
    <n v="5.7985959438377526"/>
    <n v="5.7586314152410569"/>
    <n v="3716.8999999999992"/>
    <n v="3702.7999999999997"/>
    <n v="85.7"/>
    <n v="82.8"/>
    <n v="40021.9"/>
    <n v="39164.400000000001"/>
    <n v="71.599999999999994"/>
    <n v="70.5"/>
    <n v="12458.4"/>
    <n v="11985"/>
    <m/>
    <m/>
    <n v="0"/>
    <n v="0"/>
    <n v="81.872542901716074"/>
    <n v="79.548055987558328"/>
    <n v="52480.3"/>
    <n v="51149.4"/>
    <n v="66"/>
    <n v="76"/>
    <n v="66"/>
    <n v="76"/>
    <n v="5.8"/>
    <n v="6.4"/>
    <n v="382.8"/>
    <n v="486.40000000000003"/>
    <n v="97.4"/>
    <n v="97.3"/>
    <n v="6428.4000000000005"/>
    <n v="7394.8"/>
    <n v="1201"/>
    <n v="1223"/>
    <n v="1201"/>
    <n v="1223"/>
    <n v="6275.7"/>
    <n v="6349"/>
    <n v="143738.29999999999"/>
    <n v="143142.29999999999"/>
    <n v="202"/>
    <n v="205"/>
    <n v="202"/>
    <n v="205"/>
    <n v="1313.6"/>
    <n v="1228.7"/>
    <n v="16380.4"/>
    <n v="16735.5"/>
    <n v="1403"/>
    <n v="1428"/>
    <n v="1403"/>
    <n v="1428"/>
    <n v="7589.2999999999993"/>
    <n v="7577.7"/>
    <n v="160118.69999999998"/>
    <n v="159877.79999999999"/>
    <n v="0"/>
    <n v="0"/>
    <n v="0"/>
    <n v="0"/>
    <s v=""/>
    <s v=""/>
    <s v=""/>
    <s v=""/>
    <n v="7972.0999999999995"/>
    <n v="8064.0999999999985"/>
    <n v="166547.1"/>
    <n v="167272.59999999998"/>
  </r>
  <r>
    <x v="5"/>
    <s v="Northern Kentucky University "/>
    <m/>
    <n v="157447"/>
    <x v="3"/>
    <n v="2143"/>
    <n v="2214"/>
    <m/>
    <m/>
    <n v="2143"/>
    <n v="2214"/>
    <m/>
    <m/>
    <n v="2143"/>
    <n v="2153"/>
    <n v="2143"/>
    <n v="2153"/>
    <n v="170"/>
    <n v="163"/>
    <n v="170"/>
    <n v="163"/>
    <n v="7"/>
    <n v="4"/>
    <n v="7"/>
    <n v="4"/>
    <m/>
    <m/>
    <n v="0"/>
    <n v="0"/>
    <n v="177"/>
    <n v="167"/>
    <n v="177"/>
    <n v="167"/>
    <n v="4.9000000000000004"/>
    <n v="4.8"/>
    <n v="833.00000000000011"/>
    <n v="782.4"/>
    <n v="6.4"/>
    <n v="4.3"/>
    <n v="44.800000000000004"/>
    <n v="17.2"/>
    <m/>
    <m/>
    <n v="0"/>
    <n v="0"/>
    <n v="4.9593220338983057"/>
    <n v="4.7880239520958083"/>
    <n v="877.80000000000007"/>
    <n v="799.6"/>
    <n v="143.6"/>
    <n v="129.5"/>
    <n v="24412"/>
    <n v="21108.5"/>
    <n v="134.6"/>
    <n v="120.5"/>
    <n v="942.19999999999993"/>
    <n v="482"/>
    <m/>
    <m/>
    <n v="0"/>
    <n v="0"/>
    <n v="143.24406779661018"/>
    <n v="129.28443113772454"/>
    <n v="25354.2"/>
    <n v="21590.499999999996"/>
    <n v="841"/>
    <n v="849"/>
    <n v="841"/>
    <n v="849"/>
    <n v="66"/>
    <n v="49"/>
    <n v="66"/>
    <n v="49"/>
    <m/>
    <m/>
    <n v="0"/>
    <n v="0"/>
    <n v="907"/>
    <n v="898"/>
    <n v="907"/>
    <n v="898"/>
    <n v="5.6"/>
    <n v="5.4"/>
    <n v="4709.5999999999995"/>
    <n v="4584.6000000000004"/>
    <n v="7.4"/>
    <n v="6.2"/>
    <n v="488.40000000000003"/>
    <n v="303.8"/>
    <m/>
    <m/>
    <n v="0"/>
    <n v="0"/>
    <n v="5.730981256890848"/>
    <n v="5.4436525612472169"/>
    <n v="5197.9999999999991"/>
    <n v="4888.4000000000005"/>
    <n v="151.19999999999999"/>
    <n v="139.30000000000001"/>
    <n v="127159.2"/>
    <n v="118265.70000000001"/>
    <n v="133.80000000000001"/>
    <n v="143.1"/>
    <n v="8830.8000000000011"/>
    <n v="7011.9"/>
    <m/>
    <m/>
    <n v="0"/>
    <n v="0"/>
    <n v="149.93384785005512"/>
    <n v="139.50734966592429"/>
    <n v="135990"/>
    <n v="125277.60000000002"/>
    <n v="1084"/>
    <n v="1065"/>
    <n v="1084"/>
    <n v="1065"/>
    <n v="5.6049815498154976"/>
    <n v="5.3408450704225361"/>
    <n v="6075.7999999999993"/>
    <n v="5688.0000000000009"/>
    <n v="148.84151291512916"/>
    <n v="137.90431924882628"/>
    <n v="161344.20000000001"/>
    <n v="146868.1"/>
    <n v="599"/>
    <n v="630"/>
    <n v="599"/>
    <n v="630"/>
    <n v="229"/>
    <n v="221"/>
    <n v="229"/>
    <n v="221"/>
    <m/>
    <m/>
    <n v="0"/>
    <n v="0"/>
    <n v="828"/>
    <n v="851"/>
    <n v="828"/>
    <n v="851"/>
    <n v="5.2"/>
    <n v="5.0999999999999996"/>
    <n v="3114.8"/>
    <n v="3213"/>
    <n v="5.2"/>
    <n v="5.4"/>
    <n v="1190.8"/>
    <n v="1193.4000000000001"/>
    <m/>
    <m/>
    <n v="0"/>
    <n v="0"/>
    <n v="5.2"/>
    <n v="5.1779083431257336"/>
    <n v="4305.6000000000004"/>
    <n v="4406.3999999999996"/>
    <n v="102.1"/>
    <n v="90.3"/>
    <n v="61157.899999999994"/>
    <n v="56889"/>
    <n v="81.2"/>
    <n v="77.900000000000006"/>
    <n v="18594.8"/>
    <n v="17215.900000000001"/>
    <m/>
    <m/>
    <n v="0"/>
    <n v="0"/>
    <n v="96.319685990338158"/>
    <n v="87.079788484136301"/>
    <n v="79752.7"/>
    <n v="74104.899999999994"/>
    <n v="231"/>
    <n v="237"/>
    <n v="231"/>
    <n v="237"/>
    <n v="5.4"/>
    <n v="6"/>
    <n v="1247.4000000000001"/>
    <n v="1422"/>
    <n v="88.6"/>
    <n v="94.8"/>
    <n v="20466.599999999999"/>
    <n v="22467.599999999999"/>
    <n v="1610"/>
    <n v="1642"/>
    <n v="1610"/>
    <n v="1642"/>
    <n v="8657.4"/>
    <n v="8580"/>
    <n v="212729.1"/>
    <n v="196263.2"/>
    <n v="302"/>
    <n v="274"/>
    <n v="302"/>
    <n v="274"/>
    <n v="1724"/>
    <n v="1514.4"/>
    <n v="28367.800000000003"/>
    <n v="24709.800000000003"/>
    <n v="1912"/>
    <n v="1916"/>
    <n v="1912"/>
    <n v="1916"/>
    <n v="10381.4"/>
    <n v="10094.4"/>
    <n v="241096.90000000002"/>
    <n v="220973"/>
    <n v="0"/>
    <n v="0"/>
    <n v="0"/>
    <n v="0"/>
    <s v=""/>
    <s v=""/>
    <s v=""/>
    <s v=""/>
    <n v="11628.8"/>
    <n v="11516.400000000001"/>
    <n v="261563.50000000003"/>
    <n v="243440.6"/>
  </r>
  <r>
    <x v="5"/>
    <s v="Western Kentucky University "/>
    <m/>
    <n v="157951"/>
    <x v="3"/>
    <n v="2751"/>
    <n v="2704"/>
    <m/>
    <m/>
    <n v="2751"/>
    <n v="2704"/>
    <m/>
    <m/>
    <n v="2772"/>
    <n v="2661"/>
    <n v="2772"/>
    <n v="2661"/>
    <n v="631"/>
    <n v="588"/>
    <n v="631"/>
    <n v="588"/>
    <n v="13"/>
    <n v="15"/>
    <n v="13"/>
    <n v="15"/>
    <m/>
    <m/>
    <n v="0"/>
    <n v="0"/>
    <n v="644"/>
    <n v="603"/>
    <n v="644"/>
    <n v="603"/>
    <n v="4.9000000000000004"/>
    <n v="4.9000000000000004"/>
    <n v="3091.9"/>
    <n v="2881.2000000000003"/>
    <n v="4.9000000000000004"/>
    <n v="4.9000000000000004"/>
    <n v="63.7"/>
    <n v="73.5"/>
    <m/>
    <m/>
    <n v="0"/>
    <n v="0"/>
    <n v="4.8999999999999995"/>
    <n v="4.9000000000000004"/>
    <n v="3155.5999999999995"/>
    <n v="2954.7000000000003"/>
    <n v="135"/>
    <n v="133.30000000000001"/>
    <n v="85185"/>
    <n v="78380.400000000009"/>
    <n v="130.1"/>
    <n v="138.19999999999999"/>
    <n v="1691.3"/>
    <n v="2073"/>
    <m/>
    <m/>
    <n v="0"/>
    <n v="0"/>
    <n v="134.90108695652174"/>
    <n v="133.4218905472637"/>
    <n v="86876.3"/>
    <n v="80453.400000000009"/>
    <n v="972"/>
    <n v="927"/>
    <n v="972"/>
    <n v="927"/>
    <n v="76"/>
    <n v="43"/>
    <n v="76"/>
    <n v="43"/>
    <m/>
    <m/>
    <n v="0"/>
    <n v="0"/>
    <n v="1048"/>
    <n v="970"/>
    <n v="1048"/>
    <n v="970"/>
    <n v="5.4"/>
    <n v="5.2"/>
    <n v="5248.8"/>
    <n v="4820.4000000000005"/>
    <n v="6.4"/>
    <n v="6"/>
    <n v="486.40000000000003"/>
    <n v="258"/>
    <m/>
    <m/>
    <n v="0"/>
    <n v="0"/>
    <n v="5.4725190839694653"/>
    <n v="5.2354639175257738"/>
    <n v="5735.2"/>
    <n v="5078.4000000000005"/>
    <n v="142.5"/>
    <n v="138.6"/>
    <n v="138510"/>
    <n v="128482.2"/>
    <n v="141"/>
    <n v="141.80000000000001"/>
    <n v="10716"/>
    <n v="6097.4000000000005"/>
    <m/>
    <m/>
    <n v="0"/>
    <n v="0"/>
    <n v="142.39122137404581"/>
    <n v="138.74185567010309"/>
    <n v="149226"/>
    <n v="134579.6"/>
    <n v="1692"/>
    <n v="1573"/>
    <n v="1692"/>
    <n v="1573"/>
    <n v="5.2546099290780139"/>
    <n v="5.1068658614113165"/>
    <n v="8890.7999999999993"/>
    <n v="8033.1000000000013"/>
    <n v="139.54036643026004"/>
    <n v="136.70247933884298"/>
    <n v="236102.3"/>
    <n v="215033"/>
    <n v="726"/>
    <n v="707"/>
    <n v="726"/>
    <n v="707"/>
    <n v="246"/>
    <n v="243"/>
    <n v="246"/>
    <n v="243"/>
    <m/>
    <m/>
    <n v="0"/>
    <n v="0"/>
    <n v="972"/>
    <n v="950"/>
    <n v="972"/>
    <n v="950"/>
    <n v="5.9"/>
    <n v="5.7"/>
    <n v="4283.4000000000005"/>
    <n v="4029.9"/>
    <n v="6.6"/>
    <n v="6.8"/>
    <n v="1623.6"/>
    <n v="1652.3999999999999"/>
    <m/>
    <m/>
    <n v="0"/>
    <n v="0"/>
    <n v="6.0771604938271606"/>
    <n v="5.9813684210526317"/>
    <n v="5907"/>
    <n v="5682.3"/>
    <n v="86"/>
    <n v="84"/>
    <n v="62436"/>
    <n v="59388"/>
    <n v="75.900000000000006"/>
    <n v="78.599999999999994"/>
    <n v="18671.400000000001"/>
    <n v="19099.8"/>
    <m/>
    <m/>
    <n v="0"/>
    <n v="0"/>
    <n v="83.443827160493825"/>
    <n v="82.618736842105264"/>
    <n v="81107.399999999994"/>
    <n v="78487.8"/>
    <n v="108"/>
    <n v="138"/>
    <n v="108"/>
    <n v="138"/>
    <n v="7"/>
    <n v="6.9"/>
    <n v="756"/>
    <n v="952.2"/>
    <n v="85.5"/>
    <n v="102.5"/>
    <n v="9234"/>
    <n v="14145"/>
    <n v="2329"/>
    <n v="2222"/>
    <n v="2329"/>
    <n v="2222"/>
    <n v="12624.100000000002"/>
    <n v="11731.5"/>
    <n v="286131"/>
    <n v="266250.59999999998"/>
    <n v="335"/>
    <n v="301"/>
    <n v="335"/>
    <n v="301"/>
    <n v="2173.6999999999998"/>
    <n v="1983.8999999999999"/>
    <n v="31078.7"/>
    <n v="27270.2"/>
    <n v="2664"/>
    <n v="2523"/>
    <n v="2664"/>
    <n v="2523"/>
    <n v="14797.800000000003"/>
    <n v="13715.4"/>
    <n v="317209.7"/>
    <n v="293520.8"/>
    <n v="0"/>
    <n v="0"/>
    <n v="0"/>
    <n v="0"/>
    <s v=""/>
    <s v=""/>
    <s v=""/>
    <s v=""/>
    <n v="15553.8"/>
    <n v="14667.600000000002"/>
    <n v="326443.69999999995"/>
    <n v="307665.8"/>
  </r>
  <r>
    <x v="5"/>
    <s v="Kentucky State University "/>
    <m/>
    <n v="157058"/>
    <x v="4"/>
    <n v="272"/>
    <n v="270"/>
    <m/>
    <m/>
    <n v="272"/>
    <n v="270"/>
    <m/>
    <m/>
    <n v="267"/>
    <n v="265"/>
    <n v="267"/>
    <n v="265"/>
    <n v="8"/>
    <n v="11"/>
    <n v="8"/>
    <n v="11"/>
    <n v="1"/>
    <m/>
    <n v="1"/>
    <n v="0"/>
    <m/>
    <m/>
    <n v="0"/>
    <n v="0"/>
    <n v="9"/>
    <n v="11"/>
    <n v="9"/>
    <n v="11"/>
    <n v="5.0999999999999996"/>
    <n v="5"/>
    <n v="40.799999999999997"/>
    <n v="55"/>
    <n v="5"/>
    <m/>
    <n v="5"/>
    <n v="0"/>
    <m/>
    <m/>
    <n v="0"/>
    <n v="0"/>
    <n v="5.0888888888888886"/>
    <n v="5"/>
    <n v="45.8"/>
    <n v="55"/>
    <n v="151.1"/>
    <n v="141.1"/>
    <n v="1208.8"/>
    <n v="1552.1"/>
    <n v="108"/>
    <m/>
    <n v="108"/>
    <n v="0"/>
    <m/>
    <m/>
    <n v="0"/>
    <n v="0"/>
    <n v="146.3111111111111"/>
    <n v="141.1"/>
    <n v="1316.8"/>
    <n v="1552.1"/>
    <n v="158"/>
    <n v="111"/>
    <n v="158"/>
    <n v="111"/>
    <n v="4"/>
    <m/>
    <n v="4"/>
    <n v="0"/>
    <m/>
    <m/>
    <n v="0"/>
    <n v="0"/>
    <n v="162"/>
    <n v="111"/>
    <n v="162"/>
    <n v="111"/>
    <n v="5.6"/>
    <n v="5.5"/>
    <n v="884.8"/>
    <n v="610.5"/>
    <n v="6.8"/>
    <m/>
    <n v="27.2"/>
    <n v="0"/>
    <m/>
    <m/>
    <n v="0"/>
    <n v="0"/>
    <n v="5.6296296296296298"/>
    <n v="5.5"/>
    <n v="912"/>
    <n v="610.5"/>
    <n v="154.4"/>
    <n v="150.19999999999999"/>
    <n v="24395.200000000001"/>
    <n v="16672.199999999997"/>
    <n v="117.3"/>
    <m/>
    <n v="469.2"/>
    <n v="0"/>
    <m/>
    <m/>
    <n v="0"/>
    <n v="0"/>
    <n v="153.48395061728397"/>
    <n v="150.19999999999996"/>
    <n v="24864.400000000001"/>
    <n v="16672.199999999997"/>
    <n v="171"/>
    <n v="122"/>
    <n v="171"/>
    <n v="122"/>
    <n v="5.6011695906432744"/>
    <n v="5.4549180327868854"/>
    <n v="957.8"/>
    <n v="665.5"/>
    <n v="153.10643274853803"/>
    <n v="149.37950819672128"/>
    <n v="26181.200000000001"/>
    <n v="18224.299999999996"/>
    <n v="58"/>
    <n v="68"/>
    <n v="58"/>
    <n v="68"/>
    <n v="21"/>
    <n v="34"/>
    <n v="21"/>
    <n v="34"/>
    <m/>
    <m/>
    <n v="0"/>
    <n v="0"/>
    <n v="79"/>
    <n v="102"/>
    <n v="79"/>
    <n v="102"/>
    <n v="5.6"/>
    <n v="6.4"/>
    <n v="324.79999999999995"/>
    <n v="435.20000000000005"/>
    <n v="7.4"/>
    <n v="7"/>
    <n v="155.4"/>
    <n v="238"/>
    <m/>
    <m/>
    <n v="0"/>
    <n v="0"/>
    <n v="6.0784810126582274"/>
    <n v="6.6000000000000005"/>
    <n v="480.2"/>
    <n v="673.2"/>
    <n v="93.5"/>
    <n v="91"/>
    <n v="5423"/>
    <n v="6188"/>
    <n v="75.3"/>
    <n v="75.900000000000006"/>
    <n v="1581.3"/>
    <n v="2580.6000000000004"/>
    <m/>
    <m/>
    <n v="0"/>
    <n v="0"/>
    <n v="88.662025316455697"/>
    <n v="85.966666666666669"/>
    <n v="7004.3"/>
    <n v="8768.6"/>
    <n v="17"/>
    <n v="41"/>
    <n v="17"/>
    <n v="41"/>
    <n v="7.8"/>
    <n v="7.1"/>
    <n v="132.6"/>
    <n v="291.09999999999997"/>
    <n v="81.400000000000006"/>
    <n v="115"/>
    <n v="1383.8000000000002"/>
    <n v="4715"/>
    <n v="224"/>
    <n v="190"/>
    <n v="224"/>
    <n v="190"/>
    <n v="1250.3999999999999"/>
    <n v="1100.7"/>
    <n v="31027"/>
    <n v="24412.299999999996"/>
    <n v="26"/>
    <n v="34"/>
    <n v="26"/>
    <n v="34"/>
    <n v="187.60000000000002"/>
    <n v="238"/>
    <n v="2158.5"/>
    <n v="2580.6000000000004"/>
    <n v="250"/>
    <n v="224"/>
    <n v="250"/>
    <n v="224"/>
    <n v="1438"/>
    <n v="1338.7"/>
    <n v="33185.5"/>
    <n v="26992.899999999994"/>
    <n v="0"/>
    <n v="0"/>
    <n v="0"/>
    <n v="0"/>
    <s v=""/>
    <s v=""/>
    <s v=""/>
    <s v=""/>
    <n v="1570.6"/>
    <n v="1629.8"/>
    <n v="34569.300000000003"/>
    <n v="31707.899999999994"/>
  </r>
  <r>
    <x v="5"/>
    <s v="Bluegrass Community and Technical College"/>
    <m/>
    <n v="157173"/>
    <x v="7"/>
    <n v="1348"/>
    <n v="1287"/>
    <m/>
    <m/>
    <n v="1348"/>
    <n v="1287"/>
    <m/>
    <m/>
    <n v="1347"/>
    <n v="1183"/>
    <n v="1347"/>
    <n v="1183"/>
    <n v="115"/>
    <n v="95"/>
    <n v="115"/>
    <n v="95"/>
    <n v="24"/>
    <n v="16"/>
    <n v="24"/>
    <n v="16"/>
    <m/>
    <m/>
    <n v="0"/>
    <n v="0"/>
    <n v="139"/>
    <n v="111"/>
    <n v="139"/>
    <n v="111"/>
    <n v="3.6"/>
    <n v="4.0999999999999996"/>
    <n v="414"/>
    <n v="389.49999999999994"/>
    <n v="5"/>
    <n v="4.7"/>
    <n v="120"/>
    <n v="75.2"/>
    <m/>
    <m/>
    <n v="0"/>
    <n v="0"/>
    <n v="3.8417266187050361"/>
    <n v="4.1864864864864861"/>
    <n v="534"/>
    <n v="464.7"/>
    <n v="77.599999999999994"/>
    <n v="76.599999999999994"/>
    <n v="8924"/>
    <n v="7276.9999999999991"/>
    <n v="84.5"/>
    <n v="79.3"/>
    <n v="2028"/>
    <n v="1268.8"/>
    <m/>
    <m/>
    <n v="0"/>
    <n v="0"/>
    <n v="78.791366906474821"/>
    <n v="76.989189189189176"/>
    <n v="10952"/>
    <n v="8545.7999999999993"/>
    <n v="420"/>
    <n v="312"/>
    <n v="420"/>
    <n v="312"/>
    <n v="220"/>
    <n v="130"/>
    <n v="220"/>
    <n v="130"/>
    <m/>
    <m/>
    <n v="0"/>
    <n v="0"/>
    <n v="640"/>
    <n v="442"/>
    <n v="640"/>
    <n v="442"/>
    <n v="5"/>
    <n v="4.5999999999999996"/>
    <n v="2100"/>
    <n v="1435.1999999999998"/>
    <n v="5.8"/>
    <n v="5.6"/>
    <n v="1276"/>
    <n v="728"/>
    <m/>
    <m/>
    <n v="0"/>
    <n v="0"/>
    <n v="5.2750000000000004"/>
    <n v="4.894117647058823"/>
    <n v="3376"/>
    <n v="2163.1999999999998"/>
    <n v="91.7"/>
    <n v="83.4"/>
    <n v="38514"/>
    <n v="26020.800000000003"/>
    <n v="87.7"/>
    <n v="88.3"/>
    <n v="19294"/>
    <n v="11479"/>
    <m/>
    <m/>
    <n v="0"/>
    <n v="0"/>
    <n v="90.325000000000003"/>
    <n v="84.841176470588238"/>
    <n v="57808"/>
    <n v="37499.800000000003"/>
    <n v="779"/>
    <n v="553"/>
    <n v="779"/>
    <n v="553"/>
    <n v="5.019255455712452"/>
    <n v="4.7520795660036157"/>
    <n v="3910"/>
    <n v="2627.8999999999996"/>
    <n v="88.267008985879329"/>
    <n v="83.265099457504533"/>
    <n v="68760"/>
    <n v="46045.600000000006"/>
    <n v="373"/>
    <n v="348"/>
    <n v="373"/>
    <n v="348"/>
    <n v="130"/>
    <n v="114"/>
    <n v="130"/>
    <n v="114"/>
    <m/>
    <m/>
    <n v="0"/>
    <n v="0"/>
    <n v="503"/>
    <n v="462"/>
    <n v="503"/>
    <n v="462"/>
    <n v="6.1"/>
    <n v="6.4"/>
    <n v="2275.2999999999997"/>
    <n v="2227.2000000000003"/>
    <n v="5.9"/>
    <n v="5.4"/>
    <n v="767"/>
    <n v="615.6"/>
    <m/>
    <m/>
    <n v="0"/>
    <n v="0"/>
    <n v="6.0483101391650091"/>
    <n v="6.1532467532467541"/>
    <n v="3042.2999999999997"/>
    <n v="2842.8"/>
    <n v="63.8"/>
    <n v="59.7"/>
    <n v="23797.399999999998"/>
    <n v="20775.600000000002"/>
    <n v="63.2"/>
    <n v="58.7"/>
    <n v="8216"/>
    <n v="6691.8"/>
    <m/>
    <m/>
    <n v="0"/>
    <n v="0"/>
    <n v="63.644930417495026"/>
    <n v="59.453246753246759"/>
    <n v="32013.399999999998"/>
    <n v="27467.4"/>
    <n v="65"/>
    <n v="168"/>
    <n v="65"/>
    <n v="168"/>
    <n v="7.3"/>
    <n v="6.4"/>
    <n v="474.5"/>
    <n v="1075.2"/>
    <n v="72"/>
    <n v="79.8"/>
    <n v="4680"/>
    <n v="13406.4"/>
    <n v="908"/>
    <n v="755"/>
    <n v="908"/>
    <n v="755"/>
    <n v="4789.2999999999993"/>
    <n v="4051.9"/>
    <n v="71235.399999999994"/>
    <n v="54073.400000000009"/>
    <n v="374"/>
    <n v="260"/>
    <n v="374"/>
    <n v="260"/>
    <n v="2163"/>
    <n v="1418.8000000000002"/>
    <n v="29538"/>
    <n v="19439.599999999999"/>
    <n v="1282"/>
    <n v="1015"/>
    <n v="1282"/>
    <n v="1015"/>
    <n v="6952.2999999999993"/>
    <n v="5470.7000000000007"/>
    <n v="100773.4"/>
    <n v="73513"/>
    <n v="0"/>
    <n v="0"/>
    <n v="0"/>
    <n v="0"/>
    <s v=""/>
    <s v=""/>
    <s v=""/>
    <s v=""/>
    <n v="7426.7999999999993"/>
    <n v="6545.9"/>
    <n v="105453.4"/>
    <n v="86919.4"/>
  </r>
  <r>
    <x v="5"/>
    <s v="Jefferson Community and Technical College "/>
    <m/>
    <n v="156921"/>
    <x v="7"/>
    <n v="1334"/>
    <n v="1398"/>
    <m/>
    <m/>
    <n v="1334"/>
    <n v="1398"/>
    <m/>
    <m/>
    <n v="1333"/>
    <n v="1215"/>
    <n v="1333"/>
    <n v="1215"/>
    <n v="81"/>
    <n v="42"/>
    <n v="81"/>
    <n v="42"/>
    <n v="30"/>
    <n v="25"/>
    <n v="30"/>
    <n v="25"/>
    <m/>
    <m/>
    <n v="0"/>
    <n v="0"/>
    <n v="111"/>
    <n v="67"/>
    <n v="111"/>
    <n v="67"/>
    <n v="4.5999999999999996"/>
    <n v="5"/>
    <n v="372.59999999999997"/>
    <n v="210"/>
    <n v="5.8"/>
    <n v="5.0999999999999996"/>
    <n v="174"/>
    <n v="127.49999999999999"/>
    <m/>
    <m/>
    <n v="0"/>
    <n v="0"/>
    <n v="4.9243243243243233"/>
    <n v="5.0373134328358207"/>
    <n v="546.59999999999991"/>
    <n v="337.5"/>
    <n v="80.900000000000006"/>
    <n v="78.099999999999994"/>
    <n v="6552.9000000000005"/>
    <n v="3280.2"/>
    <n v="86.7"/>
    <n v="82.4"/>
    <n v="2601"/>
    <n v="2060"/>
    <m/>
    <m/>
    <n v="0"/>
    <n v="0"/>
    <n v="82.467567567567585"/>
    <n v="79.704477611940291"/>
    <n v="9153.9000000000015"/>
    <n v="5340.2"/>
    <n v="373"/>
    <n v="214"/>
    <n v="373"/>
    <n v="214"/>
    <n v="262"/>
    <n v="127"/>
    <n v="262"/>
    <n v="127"/>
    <m/>
    <m/>
    <n v="0"/>
    <n v="0"/>
    <n v="635"/>
    <n v="341"/>
    <n v="635"/>
    <n v="341"/>
    <n v="5.6"/>
    <n v="5.0999999999999996"/>
    <n v="2088.7999999999997"/>
    <n v="1091.3999999999999"/>
    <n v="6"/>
    <n v="5.6"/>
    <n v="1572"/>
    <n v="711.19999999999993"/>
    <m/>
    <m/>
    <n v="0"/>
    <n v="0"/>
    <n v="5.7650393700787399"/>
    <n v="5.2862170087976539"/>
    <n v="3660.7999999999997"/>
    <n v="1802.6"/>
    <n v="87.9"/>
    <n v="84.4"/>
    <n v="32786.700000000004"/>
    <n v="18061.600000000002"/>
    <n v="81.3"/>
    <n v="86.9"/>
    <n v="21300.6"/>
    <n v="11036.300000000001"/>
    <m/>
    <m/>
    <n v="0"/>
    <n v="0"/>
    <n v="85.176850393700789"/>
    <n v="85.331085043988267"/>
    <n v="54087.3"/>
    <n v="29097.899999999998"/>
    <n v="746"/>
    <n v="408"/>
    <n v="746"/>
    <n v="408"/>
    <n v="5.63994638069705"/>
    <n v="5.2453431372549018"/>
    <n v="4207.3999999999996"/>
    <n v="2140.1"/>
    <n v="84.773726541554964"/>
    <n v="84.407107843137254"/>
    <n v="63241.200000000004"/>
    <n v="34438.1"/>
    <n v="366"/>
    <n v="325"/>
    <n v="366"/>
    <n v="325"/>
    <n v="188"/>
    <n v="208"/>
    <n v="188"/>
    <n v="208"/>
    <m/>
    <m/>
    <n v="0"/>
    <n v="0"/>
    <n v="554"/>
    <n v="533"/>
    <n v="554"/>
    <n v="533"/>
    <n v="6.4"/>
    <n v="6.7"/>
    <n v="2342.4"/>
    <n v="2177.5"/>
    <n v="5.8"/>
    <n v="5.8"/>
    <n v="1090.3999999999999"/>
    <n v="1206.3999999999999"/>
    <m/>
    <m/>
    <n v="0"/>
    <n v="0"/>
    <n v="6.196389891696751"/>
    <n v="6.348780487804877"/>
    <n v="3432.8"/>
    <n v="3383.8999999999996"/>
    <n v="55.6"/>
    <n v="57.3"/>
    <n v="20349.600000000002"/>
    <n v="18622.5"/>
    <n v="56"/>
    <n v="51"/>
    <n v="10528"/>
    <n v="10608"/>
    <m/>
    <m/>
    <n v="0"/>
    <n v="0"/>
    <n v="55.735740072202169"/>
    <n v="54.841463414634148"/>
    <n v="30877.600000000002"/>
    <n v="29230.5"/>
    <n v="33"/>
    <n v="274"/>
    <n v="33"/>
    <n v="274"/>
    <n v="6.2"/>
    <n v="6.6"/>
    <n v="204.6"/>
    <n v="1808.3999999999999"/>
    <n v="53"/>
    <n v="78.7"/>
    <n v="1749"/>
    <n v="21563.8"/>
    <n v="820"/>
    <n v="581"/>
    <n v="820"/>
    <n v="581"/>
    <n v="4803.7999999999993"/>
    <n v="3478.8999999999996"/>
    <n v="59689.200000000012"/>
    <n v="39964.300000000003"/>
    <n v="480"/>
    <n v="360"/>
    <n v="480"/>
    <n v="360"/>
    <n v="2836.3999999999996"/>
    <n v="2045.1"/>
    <n v="34429.599999999999"/>
    <n v="23704.300000000003"/>
    <n v="1300"/>
    <n v="941"/>
    <n v="1300"/>
    <n v="941"/>
    <n v="7640.1999999999989"/>
    <n v="5524"/>
    <n v="94118.800000000017"/>
    <n v="63668.600000000006"/>
    <n v="0"/>
    <n v="0"/>
    <n v="0"/>
    <n v="0"/>
    <s v=""/>
    <s v=""/>
    <s v=""/>
    <s v=""/>
    <n v="7844.8"/>
    <n v="7332.4"/>
    <n v="95867.8"/>
    <n v="85232.4"/>
  </r>
  <r>
    <x v="5"/>
    <s v="Ashland Community and Technical College"/>
    <m/>
    <n v="156231"/>
    <x v="8"/>
    <n v="382"/>
    <n v="373"/>
    <m/>
    <m/>
    <n v="382"/>
    <n v="373"/>
    <m/>
    <m/>
    <n v="380"/>
    <n v="347"/>
    <n v="380"/>
    <n v="347"/>
    <n v="69"/>
    <n v="51"/>
    <n v="69"/>
    <n v="51"/>
    <n v="11"/>
    <n v="6"/>
    <n v="11"/>
    <n v="6"/>
    <m/>
    <m/>
    <n v="0"/>
    <n v="0"/>
    <n v="80"/>
    <n v="57"/>
    <n v="80"/>
    <n v="57"/>
    <n v="4"/>
    <n v="3.4"/>
    <n v="276"/>
    <n v="173.4"/>
    <n v="3.3"/>
    <n v="4.5"/>
    <n v="36.299999999999997"/>
    <n v="27"/>
    <m/>
    <m/>
    <n v="0"/>
    <n v="0"/>
    <n v="3.9037500000000001"/>
    <n v="3.5157894736842108"/>
    <n v="312.3"/>
    <n v="200.4"/>
    <n v="79.400000000000006"/>
    <n v="75.099999999999994"/>
    <n v="5478.6"/>
    <n v="3830.1"/>
    <n v="70.099999999999994"/>
    <n v="69.8"/>
    <n v="771.09999999999991"/>
    <n v="418.79999999999995"/>
    <m/>
    <m/>
    <n v="0"/>
    <n v="0"/>
    <n v="78.121250000000003"/>
    <n v="74.542105263157893"/>
    <n v="6249.7000000000007"/>
    <n v="4248.8999999999996"/>
    <n v="140"/>
    <n v="75"/>
    <n v="140"/>
    <n v="75"/>
    <n v="44"/>
    <n v="24"/>
    <n v="44"/>
    <n v="24"/>
    <m/>
    <m/>
    <n v="0"/>
    <n v="0"/>
    <n v="184"/>
    <n v="99"/>
    <n v="184"/>
    <n v="99"/>
    <n v="4.2"/>
    <n v="5.0999999999999996"/>
    <n v="588"/>
    <n v="382.5"/>
    <n v="6.2"/>
    <n v="6"/>
    <n v="272.8"/>
    <n v="144"/>
    <m/>
    <m/>
    <n v="0"/>
    <n v="0"/>
    <n v="4.678260869565217"/>
    <n v="5.3181818181818183"/>
    <n v="860.8"/>
    <n v="526.5"/>
    <n v="84.5"/>
    <n v="91.8"/>
    <n v="11830"/>
    <n v="6885"/>
    <n v="83"/>
    <n v="83.6"/>
    <n v="3652"/>
    <n v="2006.3999999999999"/>
    <m/>
    <m/>
    <n v="0"/>
    <n v="0"/>
    <n v="84.141304347826093"/>
    <n v="89.812121212121212"/>
    <n v="15482.000000000002"/>
    <n v="8891.4"/>
    <n v="264"/>
    <n v="156"/>
    <n v="264"/>
    <n v="156"/>
    <n v="4.4435606060606059"/>
    <n v="4.6596153846153845"/>
    <n v="1173.0999999999999"/>
    <n v="726.9"/>
    <n v="82.317045454545465"/>
    <n v="84.232692307692304"/>
    <n v="21731.700000000004"/>
    <n v="13140.3"/>
    <n v="80"/>
    <n v="69"/>
    <n v="80"/>
    <n v="69"/>
    <n v="18"/>
    <n v="21"/>
    <n v="18"/>
    <n v="21"/>
    <m/>
    <m/>
    <n v="0"/>
    <n v="0"/>
    <n v="98"/>
    <n v="90"/>
    <n v="98"/>
    <n v="90"/>
    <n v="4.9000000000000004"/>
    <n v="5.0999999999999996"/>
    <n v="392"/>
    <n v="351.9"/>
    <n v="5.8"/>
    <n v="5.0999999999999996"/>
    <n v="104.39999999999999"/>
    <n v="107.1"/>
    <m/>
    <m/>
    <n v="0"/>
    <n v="0"/>
    <n v="5.0653061224489795"/>
    <n v="5.0999999999999996"/>
    <n v="496.4"/>
    <n v="458.99999999999994"/>
    <n v="61.3"/>
    <n v="63.9"/>
    <n v="4904"/>
    <n v="4409.0999999999995"/>
    <n v="59.9"/>
    <n v="56.5"/>
    <n v="1078.2"/>
    <n v="1186.5"/>
    <m/>
    <m/>
    <n v="0"/>
    <n v="0"/>
    <n v="61.042857142857144"/>
    <n v="62.173333333333325"/>
    <n v="5982.2"/>
    <n v="5595.5999999999995"/>
    <n v="18"/>
    <n v="101"/>
    <n v="18"/>
    <n v="101"/>
    <n v="5"/>
    <n v="5"/>
    <n v="90"/>
    <n v="505"/>
    <n v="57.3"/>
    <n v="74.2"/>
    <n v="1031.3999999999999"/>
    <n v="7494.2000000000007"/>
    <n v="289"/>
    <n v="195"/>
    <n v="289"/>
    <n v="195"/>
    <n v="1256"/>
    <n v="907.8"/>
    <n v="22212.6"/>
    <n v="15124.2"/>
    <n v="73"/>
    <n v="51"/>
    <n v="73"/>
    <n v="51"/>
    <n v="413.5"/>
    <n v="278.10000000000002"/>
    <n v="5501.3"/>
    <n v="3611.7"/>
    <n v="362"/>
    <n v="246"/>
    <n v="362"/>
    <n v="246"/>
    <n v="1669.5"/>
    <n v="1185.9000000000001"/>
    <n v="27713.899999999998"/>
    <n v="18735.900000000001"/>
    <n v="0"/>
    <n v="0"/>
    <n v="0"/>
    <n v="0"/>
    <s v=""/>
    <s v=""/>
    <s v=""/>
    <s v=""/>
    <n v="1759.5"/>
    <n v="1690.8999999999999"/>
    <n v="28745.300000000007"/>
    <n v="26230.1"/>
  </r>
  <r>
    <x v="5"/>
    <s v="Big Sandy Community and Technical College "/>
    <m/>
    <n v="157553"/>
    <x v="8"/>
    <n v="445"/>
    <n v="506"/>
    <m/>
    <m/>
    <n v="445"/>
    <n v="506"/>
    <m/>
    <m/>
    <n v="438"/>
    <n v="454"/>
    <n v="438"/>
    <n v="454"/>
    <n v="103"/>
    <n v="30"/>
    <n v="103"/>
    <n v="30"/>
    <n v="7"/>
    <n v="4"/>
    <n v="7"/>
    <n v="4"/>
    <m/>
    <m/>
    <n v="0"/>
    <n v="0"/>
    <n v="110"/>
    <n v="34"/>
    <n v="110"/>
    <n v="34"/>
    <n v="3.7"/>
    <n v="3.1"/>
    <n v="381.1"/>
    <n v="93"/>
    <n v="4.5999999999999996"/>
    <n v="3.4"/>
    <n v="32.199999999999996"/>
    <n v="13.6"/>
    <m/>
    <m/>
    <n v="0"/>
    <n v="0"/>
    <n v="3.7572727272727273"/>
    <n v="3.1352941176470588"/>
    <n v="413.3"/>
    <n v="106.6"/>
    <n v="82.8"/>
    <n v="73.2"/>
    <n v="8528.4"/>
    <n v="2196"/>
    <n v="94.6"/>
    <n v="65.8"/>
    <n v="662.19999999999993"/>
    <n v="263.2"/>
    <m/>
    <m/>
    <n v="0"/>
    <n v="0"/>
    <n v="83.550909090909087"/>
    <n v="72.329411764705881"/>
    <n v="9190.6"/>
    <n v="2459.1999999999998"/>
    <n v="189"/>
    <n v="110"/>
    <n v="189"/>
    <n v="110"/>
    <n v="31"/>
    <n v="23"/>
    <n v="31"/>
    <n v="23"/>
    <m/>
    <m/>
    <n v="0"/>
    <n v="0"/>
    <n v="220"/>
    <n v="133"/>
    <n v="220"/>
    <n v="133"/>
    <n v="5.2"/>
    <n v="5.0999999999999996"/>
    <n v="982.80000000000007"/>
    <n v="561"/>
    <n v="5.8"/>
    <n v="5.2"/>
    <n v="179.79999999999998"/>
    <n v="119.60000000000001"/>
    <m/>
    <m/>
    <n v="0"/>
    <n v="0"/>
    <n v="5.2845454545454551"/>
    <n v="5.117293233082707"/>
    <n v="1162.6000000000001"/>
    <n v="680.6"/>
    <n v="94.5"/>
    <n v="93"/>
    <n v="17860.5"/>
    <n v="10230"/>
    <n v="85"/>
    <n v="90.9"/>
    <n v="2635"/>
    <n v="2090.7000000000003"/>
    <m/>
    <m/>
    <n v="0"/>
    <n v="0"/>
    <n v="93.161363636363632"/>
    <n v="92.63684210526317"/>
    <n v="20495.5"/>
    <n v="12320.700000000003"/>
    <n v="330"/>
    <n v="167"/>
    <n v="330"/>
    <n v="167"/>
    <n v="4.7754545454545454"/>
    <n v="4.7137724550898206"/>
    <n v="1575.9"/>
    <n v="787.2"/>
    <n v="89.957878787878784"/>
    <n v="88.502395209580854"/>
    <n v="29686.1"/>
    <n v="14779.900000000003"/>
    <n v="75"/>
    <n v="78"/>
    <n v="75"/>
    <n v="78"/>
    <n v="9"/>
    <n v="14"/>
    <n v="9"/>
    <n v="14"/>
    <m/>
    <m/>
    <n v="0"/>
    <n v="0"/>
    <n v="84"/>
    <n v="92"/>
    <n v="84"/>
    <n v="92"/>
    <n v="6.5"/>
    <n v="6.3"/>
    <n v="487.5"/>
    <n v="491.4"/>
    <n v="5.9"/>
    <n v="7.8"/>
    <n v="53.1"/>
    <n v="109.2"/>
    <m/>
    <m/>
    <n v="0"/>
    <n v="0"/>
    <n v="6.4357142857142859"/>
    <n v="6.5282608695652176"/>
    <n v="540.6"/>
    <n v="600.6"/>
    <n v="63"/>
    <n v="60.7"/>
    <n v="4725"/>
    <n v="4734.6000000000004"/>
    <n v="52.8"/>
    <n v="49.1"/>
    <n v="475.2"/>
    <n v="687.4"/>
    <m/>
    <m/>
    <n v="0"/>
    <n v="0"/>
    <n v="61.907142857142858"/>
    <n v="58.934782608695649"/>
    <n v="5200.2"/>
    <n v="5422"/>
    <n v="24"/>
    <n v="195"/>
    <n v="24"/>
    <n v="195"/>
    <n v="6.4"/>
    <n v="4.9000000000000004"/>
    <n v="153.60000000000002"/>
    <n v="955.50000000000011"/>
    <n v="59.1"/>
    <n v="83.1"/>
    <n v="1418.4"/>
    <n v="16204.499999999998"/>
    <n v="367"/>
    <n v="218"/>
    <n v="367"/>
    <n v="218"/>
    <n v="1851.4"/>
    <n v="1145.4000000000001"/>
    <n v="31113.9"/>
    <n v="17160.599999999999"/>
    <n v="47"/>
    <n v="41"/>
    <n v="47"/>
    <n v="41"/>
    <n v="265.09999999999997"/>
    <n v="242.40000000000003"/>
    <n v="3772.3999999999996"/>
    <n v="3041.3"/>
    <n v="414"/>
    <n v="259"/>
    <n v="414"/>
    <n v="259"/>
    <n v="2116.5"/>
    <n v="1387.8000000000002"/>
    <n v="34886.300000000003"/>
    <n v="20201.899999999998"/>
    <n v="0"/>
    <n v="0"/>
    <n v="0"/>
    <n v="0"/>
    <s v=""/>
    <s v=""/>
    <s v=""/>
    <s v=""/>
    <n v="2270.1"/>
    <n v="2343.3000000000002"/>
    <n v="36304.699999999997"/>
    <n v="36406.400000000001"/>
  </r>
  <r>
    <x v="5"/>
    <s v="Elizabethtown Community and Technical College "/>
    <m/>
    <n v="156648"/>
    <x v="8"/>
    <n v="836"/>
    <n v="894"/>
    <m/>
    <m/>
    <n v="836"/>
    <n v="894"/>
    <m/>
    <m/>
    <n v="833"/>
    <n v="819"/>
    <n v="833"/>
    <n v="819"/>
    <n v="83"/>
    <n v="73"/>
    <n v="83"/>
    <n v="73"/>
    <n v="13"/>
    <n v="15"/>
    <n v="13"/>
    <n v="15"/>
    <m/>
    <m/>
    <n v="0"/>
    <n v="0"/>
    <n v="96"/>
    <n v="88"/>
    <n v="96"/>
    <n v="88"/>
    <n v="3.1"/>
    <n v="3.3"/>
    <n v="257.3"/>
    <n v="240.89999999999998"/>
    <n v="3.3"/>
    <n v="4.2"/>
    <n v="42.9"/>
    <n v="63"/>
    <m/>
    <m/>
    <n v="0"/>
    <n v="0"/>
    <n v="3.1270833333333332"/>
    <n v="3.4534090909090907"/>
    <n v="300.2"/>
    <n v="303.89999999999998"/>
    <n v="68.5"/>
    <n v="69.8"/>
    <n v="5685.5"/>
    <n v="5095.3999999999996"/>
    <n v="67.5"/>
    <n v="80.900000000000006"/>
    <n v="877.5"/>
    <n v="1213.5"/>
    <m/>
    <m/>
    <n v="0"/>
    <n v="0"/>
    <n v="68.364583333333329"/>
    <n v="71.69204545454545"/>
    <n v="6563"/>
    <n v="6308.9"/>
    <n v="283"/>
    <n v="235"/>
    <n v="283"/>
    <n v="235"/>
    <n v="144"/>
    <n v="111"/>
    <n v="144"/>
    <n v="111"/>
    <m/>
    <m/>
    <n v="0"/>
    <n v="0"/>
    <n v="427"/>
    <n v="346"/>
    <n v="427"/>
    <n v="346"/>
    <n v="5.0999999999999996"/>
    <n v="4.7"/>
    <n v="1443.3"/>
    <n v="1104.5"/>
    <n v="5.6"/>
    <n v="5.3"/>
    <n v="806.4"/>
    <n v="588.29999999999995"/>
    <m/>
    <m/>
    <n v="0"/>
    <n v="0"/>
    <n v="5.2686182669789225"/>
    <n v="4.8924855491329478"/>
    <n v="2249.6999999999998"/>
    <n v="1692.8"/>
    <n v="87.7"/>
    <n v="85.2"/>
    <n v="24819.100000000002"/>
    <n v="20022"/>
    <n v="84.1"/>
    <n v="82.6"/>
    <n v="12110.4"/>
    <n v="9168.5999999999985"/>
    <m/>
    <m/>
    <n v="0"/>
    <n v="0"/>
    <n v="86.485948477751762"/>
    <n v="84.365895953757217"/>
    <n v="36929.5"/>
    <n v="29190.6"/>
    <n v="523"/>
    <n v="434"/>
    <n v="523"/>
    <n v="434"/>
    <n v="4.875525812619502"/>
    <n v="4.6006912442396306"/>
    <n v="2549.8999999999996"/>
    <n v="1996.6999999999996"/>
    <n v="83.159655831739968"/>
    <n v="81.796082949308754"/>
    <n v="43492.5"/>
    <n v="35499.5"/>
    <n v="156"/>
    <n v="145"/>
    <n v="156"/>
    <n v="145"/>
    <n v="107"/>
    <n v="110"/>
    <n v="107"/>
    <n v="110"/>
    <m/>
    <m/>
    <n v="0"/>
    <n v="0"/>
    <n v="263"/>
    <n v="255"/>
    <n v="263"/>
    <n v="255"/>
    <n v="5.5"/>
    <n v="4.9000000000000004"/>
    <n v="858"/>
    <n v="710.5"/>
    <n v="5.0999999999999996"/>
    <n v="5.0999999999999996"/>
    <n v="545.69999999999993"/>
    <n v="561"/>
    <m/>
    <m/>
    <n v="0"/>
    <n v="0"/>
    <n v="5.3372623574144482"/>
    <n v="4.9862745098039216"/>
    <n v="1403.6999999999998"/>
    <n v="1271.5"/>
    <n v="58.2"/>
    <n v="58.3"/>
    <n v="9079.2000000000007"/>
    <n v="8453.5"/>
    <n v="57.2"/>
    <n v="55.2"/>
    <n v="6120.4000000000005"/>
    <n v="6072"/>
    <m/>
    <m/>
    <n v="0"/>
    <n v="0"/>
    <n v="57.793155893536131"/>
    <n v="56.962745098039214"/>
    <n v="15199.600000000002"/>
    <n v="14525.5"/>
    <n v="47"/>
    <n v="130"/>
    <n v="47"/>
    <n v="130"/>
    <n v="5.3"/>
    <n v="6.5"/>
    <n v="249.1"/>
    <n v="845"/>
    <n v="62.5"/>
    <n v="73.5"/>
    <n v="2937.5"/>
    <n v="9555"/>
    <n v="522"/>
    <n v="453"/>
    <n v="522"/>
    <n v="453"/>
    <n v="2558.6"/>
    <n v="2055.9"/>
    <n v="39583.800000000003"/>
    <n v="33570.9"/>
    <n v="264"/>
    <n v="236"/>
    <n v="264"/>
    <n v="236"/>
    <n v="1395"/>
    <n v="1212.3"/>
    <n v="19108.3"/>
    <n v="16454.099999999999"/>
    <n v="786"/>
    <n v="689"/>
    <n v="786"/>
    <n v="689"/>
    <n v="3953.6"/>
    <n v="3268.2"/>
    <n v="58692.100000000006"/>
    <n v="50025"/>
    <n v="0"/>
    <n v="0"/>
    <n v="0"/>
    <n v="0"/>
    <s v=""/>
    <s v=""/>
    <s v=""/>
    <s v=""/>
    <n v="4202.7"/>
    <n v="4113.2"/>
    <n v="61629.600000000006"/>
    <n v="59580"/>
  </r>
  <r>
    <x v="5"/>
    <s v="Hazard Community and Technical College"/>
    <s v="Met the criteria for Two-Year 3 in 2014-15 and 2015-16."/>
    <n v="156790"/>
    <x v="8"/>
    <n v="432"/>
    <n v="352"/>
    <m/>
    <m/>
    <n v="432"/>
    <n v="352"/>
    <m/>
    <m/>
    <n v="432"/>
    <n v="306"/>
    <n v="432"/>
    <n v="306"/>
    <n v="123"/>
    <n v="59"/>
    <n v="123"/>
    <n v="59"/>
    <n v="15"/>
    <n v="14"/>
    <n v="15"/>
    <n v="14"/>
    <m/>
    <m/>
    <n v="0"/>
    <n v="0"/>
    <n v="138"/>
    <n v="73"/>
    <n v="138"/>
    <n v="73"/>
    <n v="4.9000000000000004"/>
    <n v="4.3"/>
    <n v="602.70000000000005"/>
    <n v="253.7"/>
    <n v="4.3"/>
    <n v="3"/>
    <n v="64.5"/>
    <n v="42"/>
    <m/>
    <m/>
    <n v="0"/>
    <n v="0"/>
    <n v="4.8347826086956527"/>
    <n v="4.0506849315068489"/>
    <n v="667.2"/>
    <n v="295.7"/>
    <n v="99.7"/>
    <n v="93.6"/>
    <n v="12263.1"/>
    <n v="5522.4"/>
    <n v="104.7"/>
    <n v="70.900000000000006"/>
    <n v="1570.5"/>
    <n v="992.60000000000014"/>
    <m/>
    <m/>
    <n v="0"/>
    <n v="0"/>
    <n v="100.24347826086957"/>
    <n v="89.246575342465746"/>
    <n v="13833.6"/>
    <n v="6514.9999999999991"/>
    <n v="119"/>
    <n v="64"/>
    <n v="119"/>
    <n v="64"/>
    <n v="33"/>
    <n v="19"/>
    <n v="33"/>
    <n v="19"/>
    <m/>
    <m/>
    <n v="0"/>
    <n v="0"/>
    <n v="152"/>
    <n v="83"/>
    <n v="152"/>
    <n v="83"/>
    <n v="5.7"/>
    <n v="4.9000000000000004"/>
    <n v="678.30000000000007"/>
    <n v="313.60000000000002"/>
    <n v="6"/>
    <n v="6.7"/>
    <n v="198"/>
    <n v="127.3"/>
    <m/>
    <m/>
    <n v="0"/>
    <n v="0"/>
    <n v="5.7651315789473685"/>
    <n v="5.3120481927710843"/>
    <n v="876.3"/>
    <n v="440.9"/>
    <n v="98.4"/>
    <n v="94.4"/>
    <n v="11709.6"/>
    <n v="6041.6"/>
    <n v="82.6"/>
    <n v="85.6"/>
    <n v="2725.7999999999997"/>
    <n v="1626.3999999999999"/>
    <m/>
    <m/>
    <n v="0"/>
    <n v="0"/>
    <n v="94.969736842105263"/>
    <n v="92.385542168674704"/>
    <n v="14435.4"/>
    <n v="7668"/>
    <n v="290"/>
    <n v="156"/>
    <n v="290"/>
    <n v="156"/>
    <n v="5.3224137931034479"/>
    <n v="4.721794871794871"/>
    <n v="1543.4999999999998"/>
    <n v="736.59999999999991"/>
    <n v="97.479310344827582"/>
    <n v="90.916666666666671"/>
    <n v="28269"/>
    <n v="14183"/>
    <n v="87"/>
    <n v="67"/>
    <n v="87"/>
    <n v="67"/>
    <n v="18"/>
    <n v="14"/>
    <n v="18"/>
    <n v="14"/>
    <m/>
    <m/>
    <n v="0"/>
    <n v="0"/>
    <n v="105"/>
    <n v="81"/>
    <n v="105"/>
    <n v="81"/>
    <n v="6.3"/>
    <n v="5.8"/>
    <n v="548.1"/>
    <n v="388.59999999999997"/>
    <n v="7.6"/>
    <n v="6.3"/>
    <n v="136.79999999999998"/>
    <n v="88.2"/>
    <m/>
    <m/>
    <n v="0"/>
    <n v="0"/>
    <n v="6.5228571428571422"/>
    <n v="5.8864197530864191"/>
    <n v="684.9"/>
    <n v="476.79999999999995"/>
    <n v="66.099999999999994"/>
    <n v="62.6"/>
    <n v="5750.7"/>
    <n v="4194.2"/>
    <n v="37.9"/>
    <n v="57.7"/>
    <n v="682.19999999999993"/>
    <n v="807.80000000000007"/>
    <m/>
    <m/>
    <n v="0"/>
    <n v="0"/>
    <n v="61.265714285714282"/>
    <n v="61.753086419753089"/>
    <n v="6432.9"/>
    <n v="5002"/>
    <n v="37"/>
    <n v="69"/>
    <n v="37"/>
    <n v="69"/>
    <n v="7.9"/>
    <n v="7.6"/>
    <n v="292.3"/>
    <n v="524.4"/>
    <n v="78.2"/>
    <n v="86.6"/>
    <n v="2893.4"/>
    <n v="5975.4"/>
    <n v="329"/>
    <n v="190"/>
    <n v="329"/>
    <n v="190"/>
    <n v="1829.1"/>
    <n v="955.89999999999986"/>
    <n v="29723.4"/>
    <n v="15758.2"/>
    <n v="66"/>
    <n v="47"/>
    <n v="66"/>
    <n v="47"/>
    <n v="399.29999999999995"/>
    <n v="257.5"/>
    <n v="4978.4999999999991"/>
    <n v="3426.8"/>
    <n v="395"/>
    <n v="237"/>
    <n v="395"/>
    <n v="237"/>
    <n v="2228.3999999999996"/>
    <n v="1213.3999999999999"/>
    <n v="34701.9"/>
    <n v="19185"/>
    <n v="0"/>
    <n v="0"/>
    <n v="0"/>
    <n v="0"/>
    <s v=""/>
    <s v=""/>
    <s v=""/>
    <s v=""/>
    <n v="2520.6999999999998"/>
    <n v="1737.7999999999997"/>
    <n v="37595.300000000003"/>
    <n v="25160.400000000001"/>
  </r>
  <r>
    <x v="5"/>
    <s v="Hopkinsville Community College "/>
    <s v="Met the criteria for Two-Year 3 in 2015-16."/>
    <n v="156860"/>
    <x v="8"/>
    <n v="523"/>
    <n v="536"/>
    <m/>
    <m/>
    <n v="523"/>
    <n v="536"/>
    <m/>
    <m/>
    <n v="520"/>
    <n v="451"/>
    <n v="520"/>
    <n v="451"/>
    <n v="43"/>
    <n v="46"/>
    <n v="43"/>
    <n v="46"/>
    <n v="5"/>
    <n v="6"/>
    <n v="5"/>
    <n v="6"/>
    <m/>
    <m/>
    <n v="0"/>
    <n v="0"/>
    <n v="48"/>
    <n v="52"/>
    <n v="48"/>
    <n v="52"/>
    <n v="3"/>
    <n v="2.7"/>
    <n v="129"/>
    <n v="124.2"/>
    <n v="2.8"/>
    <n v="3.2"/>
    <n v="14"/>
    <n v="19.200000000000003"/>
    <m/>
    <m/>
    <n v="0"/>
    <n v="0"/>
    <n v="2.9791666666666665"/>
    <n v="2.7576923076923077"/>
    <n v="143"/>
    <n v="143.4"/>
    <n v="65.900000000000006"/>
    <n v="65"/>
    <n v="2833.7000000000003"/>
    <n v="2990"/>
    <n v="63.8"/>
    <n v="58.4"/>
    <n v="319"/>
    <n v="350.4"/>
    <m/>
    <m/>
    <n v="0"/>
    <n v="0"/>
    <n v="65.681250000000006"/>
    <n v="64.238461538461536"/>
    <n v="3152.7000000000003"/>
    <n v="3340.3999999999996"/>
    <n v="134"/>
    <n v="91"/>
    <n v="134"/>
    <n v="91"/>
    <n v="101"/>
    <n v="50"/>
    <n v="101"/>
    <n v="50"/>
    <m/>
    <m/>
    <n v="0"/>
    <n v="0"/>
    <n v="235"/>
    <n v="141"/>
    <n v="235"/>
    <n v="141"/>
    <n v="4.7"/>
    <n v="4.3"/>
    <n v="629.80000000000007"/>
    <n v="391.3"/>
    <n v="5.2"/>
    <n v="4.5999999999999996"/>
    <n v="525.20000000000005"/>
    <n v="229.99999999999997"/>
    <m/>
    <m/>
    <n v="0"/>
    <n v="0"/>
    <n v="4.9148936170212769"/>
    <n v="4.4063829787234043"/>
    <n v="1155"/>
    <n v="621.30000000000007"/>
    <n v="82.5"/>
    <n v="85"/>
    <n v="11055"/>
    <n v="7735"/>
    <n v="76.099999999999994"/>
    <n v="80.8"/>
    <n v="7686.0999999999995"/>
    <n v="4040"/>
    <m/>
    <m/>
    <n v="0"/>
    <n v="0"/>
    <n v="79.749361702127658"/>
    <n v="83.510638297872347"/>
    <n v="18741.099999999999"/>
    <n v="11775.000000000002"/>
    <n v="283"/>
    <n v="193"/>
    <n v="283"/>
    <n v="193"/>
    <n v="4.5865724381625439"/>
    <n v="3.9621761658031089"/>
    <n v="1298"/>
    <n v="764.7"/>
    <n v="77.363250883392226"/>
    <n v="78.31813471502592"/>
    <n v="21893.8"/>
    <n v="15115.400000000003"/>
    <n v="111"/>
    <n v="87"/>
    <n v="111"/>
    <n v="87"/>
    <n v="109"/>
    <n v="91"/>
    <n v="109"/>
    <n v="91"/>
    <m/>
    <m/>
    <n v="0"/>
    <n v="0"/>
    <n v="220"/>
    <n v="178"/>
    <n v="220"/>
    <n v="178"/>
    <n v="4.3"/>
    <n v="3.7"/>
    <n v="477.29999999999995"/>
    <n v="321.90000000000003"/>
    <n v="3.7"/>
    <n v="3.8"/>
    <n v="403.3"/>
    <n v="345.8"/>
    <m/>
    <m/>
    <n v="0"/>
    <n v="0"/>
    <n v="4.002727272727272"/>
    <n v="3.7511235955056184"/>
    <n v="880.5999999999998"/>
    <n v="667.7"/>
    <n v="57.8"/>
    <n v="59"/>
    <n v="6415.7999999999993"/>
    <n v="5133"/>
    <n v="57.4"/>
    <n v="55.8"/>
    <n v="6256.5999999999995"/>
    <n v="5077.8"/>
    <m/>
    <m/>
    <n v="0"/>
    <n v="0"/>
    <n v="57.601818181818174"/>
    <n v="57.364044943820218"/>
    <n v="12672.399999999998"/>
    <n v="10210.799999999999"/>
    <n v="17"/>
    <n v="80"/>
    <n v="17"/>
    <n v="80"/>
    <n v="6.1"/>
    <n v="5.5"/>
    <n v="103.69999999999999"/>
    <n v="440"/>
    <n v="68.099999999999994"/>
    <n v="73.5"/>
    <n v="1157.6999999999998"/>
    <n v="5880"/>
    <n v="288"/>
    <n v="224"/>
    <n v="288"/>
    <n v="224"/>
    <n v="1236.0999999999999"/>
    <n v="837.40000000000009"/>
    <n v="20304.5"/>
    <n v="15858"/>
    <n v="215"/>
    <n v="147"/>
    <n v="215"/>
    <n v="147"/>
    <n v="942.5"/>
    <n v="595"/>
    <n v="14261.699999999999"/>
    <n v="9468.2000000000007"/>
    <n v="503"/>
    <n v="371"/>
    <n v="503"/>
    <n v="371"/>
    <n v="2178.6"/>
    <n v="1432.4"/>
    <n v="34566.199999999997"/>
    <n v="25326.2"/>
    <n v="0"/>
    <n v="0"/>
    <n v="0"/>
    <n v="0"/>
    <s v=""/>
    <s v=""/>
    <s v=""/>
    <s v=""/>
    <n v="2282.2999999999997"/>
    <n v="1872.4"/>
    <n v="35723.899999999994"/>
    <n v="31206.200000000004"/>
  </r>
  <r>
    <x v="5"/>
    <s v="Madisonville Community College"/>
    <s v="Met the criteria for Two-Year 3 in 2015-16."/>
    <n v="157304"/>
    <x v="8"/>
    <n v="419"/>
    <n v="412"/>
    <m/>
    <m/>
    <n v="419"/>
    <n v="412"/>
    <m/>
    <m/>
    <n v="418"/>
    <n v="395"/>
    <n v="418"/>
    <n v="395"/>
    <n v="81"/>
    <n v="63"/>
    <n v="81"/>
    <n v="63"/>
    <n v="14"/>
    <n v="15"/>
    <n v="14"/>
    <n v="15"/>
    <m/>
    <m/>
    <n v="0"/>
    <n v="0"/>
    <n v="95"/>
    <n v="78"/>
    <n v="95"/>
    <n v="78"/>
    <n v="3.8"/>
    <n v="3.7"/>
    <n v="307.8"/>
    <n v="233.10000000000002"/>
    <n v="4"/>
    <n v="3.7"/>
    <n v="56"/>
    <n v="55.5"/>
    <m/>
    <m/>
    <n v="0"/>
    <n v="0"/>
    <n v="3.8294736842105266"/>
    <n v="3.7"/>
    <n v="363.8"/>
    <n v="288.60000000000002"/>
    <n v="82.5"/>
    <n v="76.400000000000006"/>
    <n v="6682.5"/>
    <n v="4813.2000000000007"/>
    <n v="76.900000000000006"/>
    <n v="78.3"/>
    <n v="1076.6000000000001"/>
    <n v="1174.5"/>
    <m/>
    <m/>
    <n v="0"/>
    <n v="0"/>
    <n v="81.674736842105261"/>
    <n v="76.765384615384619"/>
    <n v="7759.0999999999995"/>
    <n v="5987.7000000000007"/>
    <n v="103"/>
    <n v="75"/>
    <n v="103"/>
    <n v="75"/>
    <n v="54"/>
    <n v="24"/>
    <n v="54"/>
    <n v="24"/>
    <m/>
    <m/>
    <n v="0"/>
    <n v="0"/>
    <n v="157"/>
    <n v="99"/>
    <n v="157"/>
    <n v="99"/>
    <n v="5.3"/>
    <n v="5"/>
    <n v="545.9"/>
    <n v="375"/>
    <n v="6.5"/>
    <n v="5.6"/>
    <n v="351"/>
    <n v="134.39999999999998"/>
    <m/>
    <m/>
    <n v="0"/>
    <n v="0"/>
    <n v="5.7127388535031844"/>
    <n v="5.1454545454545455"/>
    <n v="896.9"/>
    <n v="509.4"/>
    <n v="90.6"/>
    <n v="87.3"/>
    <n v="9331.7999999999993"/>
    <n v="6547.5"/>
    <n v="77.3"/>
    <n v="85.6"/>
    <n v="4174.2"/>
    <n v="2054.3999999999996"/>
    <m/>
    <m/>
    <n v="0"/>
    <n v="0"/>
    <n v="86.025477707006374"/>
    <n v="86.88787878787879"/>
    <n v="13506"/>
    <n v="8601.9"/>
    <n v="252"/>
    <n v="177"/>
    <n v="252"/>
    <n v="177"/>
    <n v="5.0027777777777782"/>
    <n v="4.5084745762711869"/>
    <n v="1260.7"/>
    <n v="798.00000000000011"/>
    <n v="84.385317460317452"/>
    <n v="82.427118644067804"/>
    <n v="21265.1"/>
    <n v="14589.6"/>
    <n v="90"/>
    <n v="86"/>
    <n v="90"/>
    <n v="86"/>
    <n v="57"/>
    <n v="32"/>
    <n v="57"/>
    <n v="32"/>
    <m/>
    <m/>
    <n v="0"/>
    <n v="0"/>
    <n v="147"/>
    <n v="118"/>
    <n v="147"/>
    <n v="118"/>
    <n v="6.4"/>
    <n v="6.5"/>
    <n v="576"/>
    <n v="559"/>
    <n v="6.3"/>
    <n v="5.6"/>
    <n v="359.09999999999997"/>
    <n v="179.2"/>
    <m/>
    <m/>
    <n v="0"/>
    <n v="0"/>
    <n v="6.3612244897959176"/>
    <n v="6.2559322033898308"/>
    <n v="935.09999999999991"/>
    <n v="738.2"/>
    <n v="53.7"/>
    <n v="58.3"/>
    <n v="4833"/>
    <n v="5013.8"/>
    <n v="53.8"/>
    <n v="45.6"/>
    <n v="3066.6"/>
    <n v="1459.2"/>
    <m/>
    <m/>
    <n v="0"/>
    <n v="0"/>
    <n v="53.738775510204086"/>
    <n v="54.855932203389834"/>
    <n v="7899.6"/>
    <n v="6473"/>
    <n v="19"/>
    <n v="100"/>
    <n v="19"/>
    <n v="100"/>
    <n v="6.6"/>
    <n v="5.8"/>
    <n v="125.39999999999999"/>
    <n v="580"/>
    <n v="64.599999999999994"/>
    <n v="79.2"/>
    <n v="1227.3999999999999"/>
    <n v="7920"/>
    <n v="274"/>
    <n v="224"/>
    <n v="274"/>
    <n v="224"/>
    <n v="1429.7"/>
    <n v="1167.0999999999999"/>
    <n v="20847.3"/>
    <n v="16374.5"/>
    <n v="125"/>
    <n v="71"/>
    <n v="125"/>
    <n v="71"/>
    <n v="766.09999999999991"/>
    <n v="369.09999999999997"/>
    <n v="8317.4"/>
    <n v="4688.0999999999995"/>
    <n v="399"/>
    <n v="295"/>
    <n v="399"/>
    <n v="295"/>
    <n v="2195.8000000000002"/>
    <n v="1536.1999999999998"/>
    <n v="29164.699999999997"/>
    <n v="21062.6"/>
    <n v="0"/>
    <n v="0"/>
    <n v="0"/>
    <n v="0"/>
    <s v=""/>
    <s v=""/>
    <s v=""/>
    <s v=""/>
    <n v="2321.2000000000003"/>
    <n v="2116.2000000000003"/>
    <n v="30392.1"/>
    <n v="28982.6"/>
  </r>
  <r>
    <x v="5"/>
    <s v="Maysville Community and Technical College "/>
    <m/>
    <n v="157331"/>
    <x v="8"/>
    <n v="376"/>
    <n v="331"/>
    <m/>
    <m/>
    <n v="376"/>
    <n v="331"/>
    <m/>
    <m/>
    <n v="376"/>
    <n v="320"/>
    <n v="376"/>
    <n v="320"/>
    <n v="55"/>
    <n v="47"/>
    <n v="55"/>
    <n v="47"/>
    <n v="10"/>
    <n v="7"/>
    <n v="10"/>
    <n v="7"/>
    <m/>
    <m/>
    <n v="0"/>
    <n v="0"/>
    <n v="65"/>
    <n v="54"/>
    <n v="65"/>
    <n v="54"/>
    <n v="3.8"/>
    <n v="3.5"/>
    <n v="209"/>
    <n v="164.5"/>
    <n v="5"/>
    <n v="4.4000000000000004"/>
    <n v="50"/>
    <n v="30.800000000000004"/>
    <m/>
    <m/>
    <n v="0"/>
    <n v="0"/>
    <n v="3.9846153846153847"/>
    <n v="3.6166666666666667"/>
    <n v="259"/>
    <n v="195.3"/>
    <n v="81.8"/>
    <n v="76.8"/>
    <n v="4499"/>
    <n v="3609.6"/>
    <n v="80.2"/>
    <n v="90.5"/>
    <n v="802"/>
    <n v="633.5"/>
    <m/>
    <m/>
    <n v="0"/>
    <n v="0"/>
    <n v="81.553846153846152"/>
    <n v="78.57592592592593"/>
    <n v="5301"/>
    <n v="4243.1000000000004"/>
    <n v="117"/>
    <n v="69"/>
    <n v="117"/>
    <n v="69"/>
    <n v="62"/>
    <n v="30"/>
    <n v="62"/>
    <n v="30"/>
    <m/>
    <m/>
    <n v="0"/>
    <n v="0"/>
    <n v="179"/>
    <n v="99"/>
    <n v="179"/>
    <n v="99"/>
    <n v="4.5999999999999996"/>
    <n v="4.8"/>
    <n v="538.19999999999993"/>
    <n v="331.2"/>
    <n v="4.7"/>
    <n v="5.7"/>
    <n v="291.40000000000003"/>
    <n v="171"/>
    <m/>
    <m/>
    <n v="0"/>
    <n v="0"/>
    <n v="4.6346368715083797"/>
    <n v="5.0727272727272723"/>
    <n v="829.59999999999991"/>
    <n v="502.19999999999993"/>
    <n v="89.7"/>
    <n v="92"/>
    <n v="10494.9"/>
    <n v="6348"/>
    <n v="80.2"/>
    <n v="88.8"/>
    <n v="4972.4000000000005"/>
    <n v="2664"/>
    <m/>
    <m/>
    <n v="0"/>
    <n v="0"/>
    <n v="86.409497206703904"/>
    <n v="91.030303030303031"/>
    <n v="15467.3"/>
    <n v="9012"/>
    <n v="244"/>
    <n v="153"/>
    <n v="244"/>
    <n v="153"/>
    <n v="4.4614754098360656"/>
    <n v="4.5588235294117645"/>
    <n v="1088.5999999999999"/>
    <n v="697.5"/>
    <n v="85.115983606557378"/>
    <n v="86.634640522875813"/>
    <n v="20768.3"/>
    <n v="13255.099999999999"/>
    <n v="83"/>
    <n v="69"/>
    <n v="83"/>
    <n v="69"/>
    <n v="29"/>
    <n v="35"/>
    <n v="29"/>
    <n v="35"/>
    <m/>
    <m/>
    <n v="0"/>
    <n v="0"/>
    <n v="112"/>
    <n v="104"/>
    <n v="112"/>
    <n v="104"/>
    <n v="6.1"/>
    <n v="6"/>
    <n v="506.29999999999995"/>
    <n v="414"/>
    <n v="6.4"/>
    <n v="6"/>
    <n v="185.60000000000002"/>
    <n v="210"/>
    <m/>
    <m/>
    <n v="0"/>
    <n v="0"/>
    <n v="6.1776785714285714"/>
    <n v="6"/>
    <n v="691.9"/>
    <n v="624"/>
    <n v="66.099999999999994"/>
    <n v="58.3"/>
    <n v="5486.2999999999993"/>
    <n v="4022.7"/>
    <n v="67.7"/>
    <n v="53.6"/>
    <n v="1963.3000000000002"/>
    <n v="1876"/>
    <m/>
    <m/>
    <n v="0"/>
    <n v="0"/>
    <n v="66.514285714285705"/>
    <n v="56.718269230769231"/>
    <n v="7449.5999999999985"/>
    <n v="5898.7"/>
    <n v="20"/>
    <n v="63"/>
    <n v="20"/>
    <n v="63"/>
    <n v="6.6"/>
    <n v="6"/>
    <n v="132"/>
    <n v="378"/>
    <n v="70.599999999999994"/>
    <n v="79.3"/>
    <n v="1412"/>
    <n v="4995.8999999999996"/>
    <n v="255"/>
    <n v="185"/>
    <n v="255"/>
    <n v="185"/>
    <n v="1253.5"/>
    <n v="909.7"/>
    <n v="20480.199999999997"/>
    <n v="13980.3"/>
    <n v="101"/>
    <n v="72"/>
    <n v="101"/>
    <n v="72"/>
    <n v="527"/>
    <n v="411.8"/>
    <n v="7737.7000000000007"/>
    <n v="5173.5"/>
    <n v="356"/>
    <n v="257"/>
    <n v="356"/>
    <n v="257"/>
    <n v="1780.5"/>
    <n v="1321.5"/>
    <n v="28217.899999999998"/>
    <n v="19153.8"/>
    <n v="0"/>
    <n v="0"/>
    <n v="0"/>
    <n v="0"/>
    <s v=""/>
    <s v=""/>
    <s v=""/>
    <s v=""/>
    <n v="1912.5"/>
    <n v="1699.5"/>
    <n v="29629.899999999998"/>
    <n v="24149.699999999997"/>
  </r>
  <r>
    <x v="5"/>
    <s v="Owensboro Community and Technical College "/>
    <m/>
    <n v="247940"/>
    <x v="8"/>
    <n v="586"/>
    <n v="551"/>
    <m/>
    <m/>
    <n v="586"/>
    <n v="551"/>
    <m/>
    <m/>
    <n v="583"/>
    <n v="500"/>
    <n v="583"/>
    <n v="500"/>
    <n v="180"/>
    <n v="147"/>
    <n v="180"/>
    <n v="147"/>
    <n v="23"/>
    <n v="23"/>
    <n v="23"/>
    <n v="23"/>
    <m/>
    <m/>
    <n v="0"/>
    <n v="0"/>
    <n v="203"/>
    <n v="170"/>
    <n v="203"/>
    <n v="170"/>
    <n v="3.7"/>
    <n v="3.8"/>
    <n v="666"/>
    <n v="558.6"/>
    <n v="4.2"/>
    <n v="3.7"/>
    <n v="96.600000000000009"/>
    <n v="85.100000000000009"/>
    <m/>
    <m/>
    <n v="0"/>
    <n v="0"/>
    <n v="3.7566502463054188"/>
    <n v="3.7864705882352943"/>
    <n v="762.6"/>
    <n v="643.70000000000005"/>
    <n v="79.5"/>
    <n v="78.5"/>
    <n v="14310"/>
    <n v="11539.5"/>
    <n v="75.8"/>
    <n v="72.099999999999994"/>
    <n v="1743.3999999999999"/>
    <n v="1658.3"/>
    <m/>
    <m/>
    <n v="0"/>
    <n v="0"/>
    <n v="79.080788177339898"/>
    <n v="77.634117647058815"/>
    <n v="16053.4"/>
    <n v="13197.8"/>
    <n v="102"/>
    <n v="66"/>
    <n v="102"/>
    <n v="66"/>
    <n v="64"/>
    <n v="31"/>
    <n v="64"/>
    <n v="31"/>
    <m/>
    <m/>
    <n v="0"/>
    <n v="0"/>
    <n v="166"/>
    <n v="97"/>
    <n v="166"/>
    <n v="97"/>
    <n v="5.2"/>
    <n v="4.2"/>
    <n v="530.4"/>
    <n v="277.2"/>
    <n v="6.4"/>
    <n v="5.3"/>
    <n v="409.6"/>
    <n v="164.29999999999998"/>
    <m/>
    <m/>
    <n v="0"/>
    <n v="0"/>
    <n v="5.6626506024096388"/>
    <n v="4.5515463917525771"/>
    <n v="940"/>
    <n v="441.5"/>
    <n v="88.8"/>
    <n v="86.8"/>
    <n v="9057.6"/>
    <n v="5728.8"/>
    <n v="79.099999999999994"/>
    <n v="78"/>
    <n v="5062.3999999999996"/>
    <n v="2418"/>
    <m/>
    <m/>
    <n v="0"/>
    <n v="0"/>
    <n v="85.060240963855421"/>
    <n v="83.987628865979389"/>
    <n v="14120"/>
    <n v="8146.8000000000011"/>
    <n v="369"/>
    <n v="267"/>
    <n v="369"/>
    <n v="267"/>
    <n v="4.6140921409214091"/>
    <n v="4.0644194756554306"/>
    <n v="1702.6"/>
    <n v="1085.2"/>
    <n v="81.770731707317083"/>
    <n v="79.942322097378266"/>
    <n v="30173.400000000005"/>
    <n v="21344.6"/>
    <n v="127"/>
    <n v="112"/>
    <n v="127"/>
    <n v="112"/>
    <n v="36"/>
    <n v="27"/>
    <n v="36"/>
    <n v="27"/>
    <m/>
    <m/>
    <n v="0"/>
    <n v="0"/>
    <n v="163"/>
    <n v="139"/>
    <n v="163"/>
    <n v="139"/>
    <n v="6.1"/>
    <n v="5.4"/>
    <n v="774.69999999999993"/>
    <n v="604.80000000000007"/>
    <n v="5.9"/>
    <n v="5.4"/>
    <n v="212.4"/>
    <n v="145.80000000000001"/>
    <m/>
    <m/>
    <n v="0"/>
    <n v="0"/>
    <n v="6.0558282208588947"/>
    <n v="5.4000000000000012"/>
    <n v="987.0999999999998"/>
    <n v="750.60000000000014"/>
    <n v="61.8"/>
    <n v="56.1"/>
    <n v="7848.5999999999995"/>
    <n v="6283.2"/>
    <n v="49.7"/>
    <n v="49.7"/>
    <n v="1789.2"/>
    <n v="1341.9"/>
    <m/>
    <m/>
    <n v="0"/>
    <n v="0"/>
    <n v="59.127607361963186"/>
    <n v="54.856834532374101"/>
    <n v="9637.7999999999993"/>
    <n v="7625.1"/>
    <n v="51"/>
    <n v="94"/>
    <n v="51"/>
    <n v="94"/>
    <n v="7.3"/>
    <n v="6.7"/>
    <n v="372.3"/>
    <n v="629.80000000000007"/>
    <n v="71.5"/>
    <n v="75.7"/>
    <n v="3646.5"/>
    <n v="7115.8"/>
    <n v="409"/>
    <n v="325"/>
    <n v="409"/>
    <n v="325"/>
    <n v="1971.1"/>
    <n v="1440.6"/>
    <n v="31216.199999999997"/>
    <n v="23551.5"/>
    <n v="123"/>
    <n v="81"/>
    <n v="123"/>
    <n v="81"/>
    <n v="718.6"/>
    <n v="395.2"/>
    <n v="8595"/>
    <n v="5418.2000000000007"/>
    <n v="532"/>
    <n v="406"/>
    <n v="532"/>
    <n v="406"/>
    <n v="2689.7"/>
    <n v="1835.8"/>
    <n v="39811.199999999997"/>
    <n v="28969.7"/>
    <n v="0"/>
    <n v="0"/>
    <n v="0"/>
    <n v="0"/>
    <s v=""/>
    <s v=""/>
    <s v=""/>
    <s v=""/>
    <n v="3062"/>
    <n v="2465.6000000000004"/>
    <n v="43457.700000000004"/>
    <n v="36085.5"/>
  </r>
  <r>
    <x v="5"/>
    <s v="Somerset Community and Technical College "/>
    <m/>
    <n v="157711"/>
    <x v="8"/>
    <n v="780"/>
    <n v="752"/>
    <m/>
    <m/>
    <n v="780"/>
    <n v="752"/>
    <m/>
    <m/>
    <n v="779"/>
    <n v="702"/>
    <n v="779"/>
    <n v="702"/>
    <n v="133"/>
    <n v="79"/>
    <n v="133"/>
    <n v="79"/>
    <n v="16"/>
    <n v="16"/>
    <n v="16"/>
    <n v="16"/>
    <m/>
    <m/>
    <n v="0"/>
    <n v="0"/>
    <n v="149"/>
    <n v="95"/>
    <n v="149"/>
    <n v="95"/>
    <n v="3.8"/>
    <n v="3.7"/>
    <n v="505.4"/>
    <n v="292.3"/>
    <n v="3.7"/>
    <n v="4.2"/>
    <n v="59.2"/>
    <n v="67.2"/>
    <m/>
    <m/>
    <n v="0"/>
    <n v="0"/>
    <n v="3.789261744966443"/>
    <n v="3.7842105263157895"/>
    <n v="564.6"/>
    <n v="359.5"/>
    <n v="82.8"/>
    <n v="79.099999999999994"/>
    <n v="11012.4"/>
    <n v="6248.9"/>
    <n v="74.7"/>
    <n v="75.8"/>
    <n v="1195.2"/>
    <n v="1212.8"/>
    <m/>
    <m/>
    <n v="0"/>
    <n v="0"/>
    <n v="81.930201342281876"/>
    <n v="78.544210526315794"/>
    <n v="12207.6"/>
    <n v="7461.7000000000007"/>
    <n v="280"/>
    <n v="226"/>
    <n v="280"/>
    <n v="226"/>
    <n v="98"/>
    <n v="69"/>
    <n v="98"/>
    <n v="69"/>
    <m/>
    <m/>
    <n v="0"/>
    <n v="0"/>
    <n v="378"/>
    <n v="295"/>
    <n v="378"/>
    <n v="295"/>
    <n v="5.0999999999999996"/>
    <n v="4.5999999999999996"/>
    <n v="1428"/>
    <n v="1039.5999999999999"/>
    <n v="5.4"/>
    <n v="5.0999999999999996"/>
    <n v="529.20000000000005"/>
    <n v="351.9"/>
    <m/>
    <m/>
    <n v="0"/>
    <n v="0"/>
    <n v="5.177777777777778"/>
    <n v="4.716949152542373"/>
    <n v="1957.2"/>
    <n v="1391.5"/>
    <n v="93.9"/>
    <n v="89.8"/>
    <n v="26292"/>
    <n v="20294.8"/>
    <n v="87.4"/>
    <n v="88.3"/>
    <n v="8565.2000000000007"/>
    <n v="6092.7"/>
    <m/>
    <m/>
    <n v="0"/>
    <n v="0"/>
    <n v="92.214814814814801"/>
    <n v="89.449152542372886"/>
    <n v="34857.199999999997"/>
    <n v="26387.5"/>
    <n v="527"/>
    <n v="390"/>
    <n v="527"/>
    <n v="390"/>
    <n v="4.7851992409867172"/>
    <n v="4.4897435897435898"/>
    <n v="2521.8000000000002"/>
    <n v="1751"/>
    <n v="89.307020872865266"/>
    <n v="86.792820512820512"/>
    <n v="47064.799999999996"/>
    <n v="33849.199999999997"/>
    <n v="162"/>
    <n v="137"/>
    <n v="162"/>
    <n v="137"/>
    <n v="51"/>
    <n v="54"/>
    <n v="51"/>
    <n v="54"/>
    <m/>
    <m/>
    <n v="0"/>
    <n v="0"/>
    <n v="213"/>
    <n v="191"/>
    <n v="213"/>
    <n v="191"/>
    <n v="5.8"/>
    <n v="5.7"/>
    <n v="939.6"/>
    <n v="780.9"/>
    <n v="6.9"/>
    <n v="5.6"/>
    <n v="351.90000000000003"/>
    <n v="302.39999999999998"/>
    <m/>
    <m/>
    <n v="0"/>
    <n v="0"/>
    <n v="6.063380281690141"/>
    <n v="5.6717277486910991"/>
    <n v="1291.5"/>
    <n v="1083.3"/>
    <n v="70"/>
    <n v="68.2"/>
    <n v="11340"/>
    <n v="9343.4"/>
    <n v="72.400000000000006"/>
    <n v="70.599999999999994"/>
    <n v="3692.4"/>
    <n v="3812.3999999999996"/>
    <m/>
    <m/>
    <n v="0"/>
    <n v="0"/>
    <n v="70.574647887323948"/>
    <n v="68.878534031413608"/>
    <n v="15032.400000000001"/>
    <n v="13155.8"/>
    <n v="39"/>
    <n v="121"/>
    <n v="39"/>
    <n v="121"/>
    <n v="6.1"/>
    <n v="6.2"/>
    <n v="237.89999999999998"/>
    <n v="750.2"/>
    <n v="79.5"/>
    <n v="84.1"/>
    <n v="3100.5"/>
    <n v="10176.099999999999"/>
    <n v="575"/>
    <n v="442"/>
    <n v="575"/>
    <n v="442"/>
    <n v="2873"/>
    <n v="2112.7999999999997"/>
    <n v="48644.4"/>
    <n v="35887.1"/>
    <n v="165"/>
    <n v="139"/>
    <n v="165"/>
    <n v="139"/>
    <n v="940.30000000000018"/>
    <n v="721.5"/>
    <n v="13452.800000000001"/>
    <n v="11117.9"/>
    <n v="740"/>
    <n v="581"/>
    <n v="740"/>
    <n v="581"/>
    <n v="3813.3"/>
    <n v="2834.2999999999997"/>
    <n v="62097.200000000004"/>
    <n v="47005"/>
    <n v="0"/>
    <n v="0"/>
    <n v="0"/>
    <n v="0"/>
    <s v=""/>
    <s v=""/>
    <s v=""/>
    <s v=""/>
    <n v="4051.2000000000003"/>
    <n v="3584.5"/>
    <n v="65197.7"/>
    <n v="57181.1"/>
  </r>
  <r>
    <x v="5"/>
    <s v="Southeast Kentucky Community and Technical College"/>
    <s v="Met the criteria for Two-Year 3 in 2015-16."/>
    <n v="157739"/>
    <x v="8"/>
    <n v="368"/>
    <n v="447"/>
    <m/>
    <m/>
    <n v="368"/>
    <n v="447"/>
    <m/>
    <m/>
    <n v="367"/>
    <n v="376"/>
    <n v="367"/>
    <n v="376"/>
    <n v="97"/>
    <n v="48"/>
    <n v="97"/>
    <n v="48"/>
    <n v="14"/>
    <n v="5"/>
    <n v="14"/>
    <n v="5"/>
    <m/>
    <m/>
    <n v="0"/>
    <n v="0"/>
    <n v="111"/>
    <n v="53"/>
    <n v="111"/>
    <n v="53"/>
    <n v="3.4"/>
    <n v="3.7"/>
    <n v="329.8"/>
    <n v="177.60000000000002"/>
    <n v="3.6"/>
    <n v="3.9"/>
    <n v="50.4"/>
    <n v="19.5"/>
    <m/>
    <m/>
    <n v="0"/>
    <n v="0"/>
    <n v="3.4252252252252253"/>
    <n v="3.7188679245283023"/>
    <n v="380.2"/>
    <n v="197.10000000000002"/>
    <n v="81.400000000000006"/>
    <n v="80.7"/>
    <n v="7895.8"/>
    <n v="3873.6000000000004"/>
    <n v="88.3"/>
    <n v="77"/>
    <n v="1236.2"/>
    <n v="385"/>
    <m/>
    <m/>
    <n v="0"/>
    <n v="0"/>
    <n v="82.270270270270274"/>
    <n v="80.350943396226427"/>
    <n v="9132"/>
    <n v="4258.6000000000004"/>
    <n v="118"/>
    <n v="55"/>
    <n v="118"/>
    <n v="55"/>
    <n v="27"/>
    <n v="22"/>
    <n v="27"/>
    <n v="22"/>
    <m/>
    <m/>
    <n v="0"/>
    <n v="0"/>
    <n v="145"/>
    <n v="77"/>
    <n v="145"/>
    <n v="77"/>
    <n v="5"/>
    <n v="4.8"/>
    <n v="590"/>
    <n v="264"/>
    <n v="6"/>
    <n v="4.5999999999999996"/>
    <n v="162"/>
    <n v="101.19999999999999"/>
    <m/>
    <m/>
    <n v="0"/>
    <n v="0"/>
    <n v="5.1862068965517238"/>
    <n v="4.7428571428571429"/>
    <n v="752"/>
    <n v="365.2"/>
    <n v="92.7"/>
    <n v="90.4"/>
    <n v="10938.6"/>
    <n v="4972"/>
    <n v="70.5"/>
    <n v="90.5"/>
    <n v="1903.5"/>
    <n v="1991"/>
    <m/>
    <m/>
    <n v="0"/>
    <n v="0"/>
    <n v="88.566206896551734"/>
    <n v="90.428571428571431"/>
    <n v="12842.100000000002"/>
    <n v="6963"/>
    <n v="256"/>
    <n v="130"/>
    <n v="256"/>
    <n v="130"/>
    <n v="4.4226562500000002"/>
    <n v="4.3253846153846149"/>
    <n v="1132.2"/>
    <n v="562.29999999999995"/>
    <n v="85.836328125000009"/>
    <n v="86.320000000000007"/>
    <n v="21974.100000000002"/>
    <n v="11221.6"/>
    <n v="74"/>
    <n v="79"/>
    <n v="74"/>
    <n v="79"/>
    <n v="17"/>
    <n v="12"/>
    <n v="17"/>
    <n v="12"/>
    <m/>
    <m/>
    <n v="0"/>
    <n v="0"/>
    <n v="91"/>
    <n v="91"/>
    <n v="91"/>
    <n v="91"/>
    <n v="5.5"/>
    <n v="5.7"/>
    <n v="407"/>
    <n v="450.3"/>
    <n v="6"/>
    <n v="4.9000000000000004"/>
    <n v="102"/>
    <n v="58.800000000000004"/>
    <m/>
    <m/>
    <n v="0"/>
    <n v="0"/>
    <n v="5.5934065934065931"/>
    <n v="5.5945054945054951"/>
    <n v="508.99999999999994"/>
    <n v="509.1"/>
    <n v="60.6"/>
    <n v="65.099999999999994"/>
    <n v="4484.4000000000005"/>
    <n v="5142.8999999999996"/>
    <n v="63.1"/>
    <n v="61.4"/>
    <n v="1072.7"/>
    <n v="736.8"/>
    <m/>
    <m/>
    <n v="0"/>
    <n v="0"/>
    <n v="61.067032967032972"/>
    <n v="64.612087912087915"/>
    <n v="5557.1"/>
    <n v="5879.7000000000007"/>
    <n v="20"/>
    <n v="155"/>
    <n v="20"/>
    <n v="155"/>
    <n v="7.1"/>
    <n v="4.9000000000000004"/>
    <n v="142"/>
    <n v="759.5"/>
    <n v="73.099999999999994"/>
    <n v="80.3"/>
    <n v="1462"/>
    <n v="12446.5"/>
    <n v="289"/>
    <n v="182"/>
    <n v="289"/>
    <n v="182"/>
    <n v="1326.8"/>
    <n v="891.90000000000009"/>
    <n v="23318.800000000003"/>
    <n v="13988.5"/>
    <n v="58"/>
    <n v="39"/>
    <n v="58"/>
    <n v="39"/>
    <n v="314.39999999999998"/>
    <n v="179.5"/>
    <n v="4212.3999999999996"/>
    <n v="3112.8"/>
    <n v="347"/>
    <n v="221"/>
    <n v="347"/>
    <n v="221"/>
    <n v="1641.1999999999998"/>
    <n v="1071.4000000000001"/>
    <n v="27531.200000000004"/>
    <n v="17101.3"/>
    <n v="0"/>
    <n v="0"/>
    <n v="0"/>
    <n v="0"/>
    <s v=""/>
    <s v=""/>
    <s v=""/>
    <s v=""/>
    <n v="1783.2"/>
    <n v="1830.9"/>
    <n v="28993.200000000004"/>
    <n v="29547.800000000003"/>
  </r>
  <r>
    <x v="5"/>
    <s v="West Kentucky Community and Technical College"/>
    <m/>
    <n v="157483"/>
    <x v="8"/>
    <n v="740"/>
    <n v="690"/>
    <m/>
    <m/>
    <n v="740"/>
    <n v="690"/>
    <m/>
    <m/>
    <n v="721"/>
    <n v="662"/>
    <n v="721"/>
    <n v="662"/>
    <n v="154"/>
    <n v="119"/>
    <n v="154"/>
    <n v="119"/>
    <n v="53"/>
    <n v="55"/>
    <n v="53"/>
    <n v="55"/>
    <m/>
    <m/>
    <n v="0"/>
    <n v="0"/>
    <n v="207"/>
    <n v="174"/>
    <n v="207"/>
    <n v="174"/>
    <n v="3.5"/>
    <n v="3.6"/>
    <n v="539"/>
    <n v="428.40000000000003"/>
    <n v="3.3"/>
    <n v="3.8"/>
    <n v="174.89999999999998"/>
    <n v="209"/>
    <m/>
    <m/>
    <n v="0"/>
    <n v="0"/>
    <n v="3.4487922705314009"/>
    <n v="3.6632183908045981"/>
    <n v="713.9"/>
    <n v="637.40000000000009"/>
    <n v="74.900000000000006"/>
    <n v="72.599999999999994"/>
    <n v="11534.6"/>
    <n v="8639.4"/>
    <n v="78.3"/>
    <n v="77.099999999999994"/>
    <n v="4149.8999999999996"/>
    <n v="4240.5"/>
    <m/>
    <m/>
    <n v="0"/>
    <n v="0"/>
    <n v="75.770531400966178"/>
    <n v="74.022413793103439"/>
    <n v="15684.499999999998"/>
    <n v="12879.899999999998"/>
    <n v="170"/>
    <n v="100"/>
    <n v="170"/>
    <n v="100"/>
    <n v="96"/>
    <n v="62"/>
    <n v="96"/>
    <n v="62"/>
    <m/>
    <m/>
    <n v="0"/>
    <n v="0"/>
    <n v="266"/>
    <n v="162"/>
    <n v="266"/>
    <n v="162"/>
    <n v="5.4"/>
    <n v="4"/>
    <n v="918.00000000000011"/>
    <n v="400"/>
    <n v="5.6"/>
    <n v="5.3"/>
    <n v="537.59999999999991"/>
    <n v="328.59999999999997"/>
    <m/>
    <m/>
    <n v="0"/>
    <n v="0"/>
    <n v="5.4721804511278194"/>
    <n v="4.4975308641975307"/>
    <n v="1455.6"/>
    <n v="728.6"/>
    <n v="91.5"/>
    <n v="81"/>
    <n v="15555"/>
    <n v="8100"/>
    <n v="82.3"/>
    <n v="79"/>
    <n v="7900.7999999999993"/>
    <n v="4898"/>
    <m/>
    <m/>
    <n v="0"/>
    <n v="0"/>
    <n v="88.179699248120301"/>
    <n v="80.23456790123457"/>
    <n v="23455.8"/>
    <n v="12998"/>
    <n v="473"/>
    <n v="336"/>
    <n v="473"/>
    <n v="336"/>
    <n v="4.5866807610993661"/>
    <n v="4.0654761904761907"/>
    <n v="2169.5"/>
    <n v="1366"/>
    <n v="82.749048625792796"/>
    <n v="77.017559523809524"/>
    <n v="39140.299999999996"/>
    <n v="25877.9"/>
    <n v="137"/>
    <n v="117"/>
    <n v="137"/>
    <n v="117"/>
    <n v="66"/>
    <n v="72"/>
    <n v="66"/>
    <n v="72"/>
    <m/>
    <m/>
    <n v="0"/>
    <n v="0"/>
    <n v="203"/>
    <n v="189"/>
    <n v="203"/>
    <n v="189"/>
    <n v="6"/>
    <n v="6.2"/>
    <n v="822"/>
    <n v="725.4"/>
    <n v="5.4"/>
    <n v="4.5"/>
    <n v="356.40000000000003"/>
    <n v="324"/>
    <m/>
    <m/>
    <n v="0"/>
    <n v="0"/>
    <n v="5.8049261083743851"/>
    <n v="5.5523809523809531"/>
    <n v="1178.4000000000001"/>
    <n v="1049.4000000000001"/>
    <n v="66.400000000000006"/>
    <n v="62.2"/>
    <n v="9096.8000000000011"/>
    <n v="7277.4000000000005"/>
    <n v="61.1"/>
    <n v="58.8"/>
    <n v="4032.6"/>
    <n v="4233.5999999999995"/>
    <m/>
    <m/>
    <n v="0"/>
    <n v="0"/>
    <n v="64.676847290640396"/>
    <n v="60.904761904761905"/>
    <n v="13129.4"/>
    <n v="11511"/>
    <n v="45"/>
    <n v="137"/>
    <n v="45"/>
    <n v="137"/>
    <n v="6.5"/>
    <n v="5.7"/>
    <n v="292.5"/>
    <n v="780.9"/>
    <n v="71.8"/>
    <n v="80"/>
    <n v="3231"/>
    <n v="10960"/>
    <n v="461"/>
    <n v="336"/>
    <n v="461"/>
    <n v="336"/>
    <n v="2279"/>
    <n v="1553.8000000000002"/>
    <n v="36186.400000000001"/>
    <n v="24016.800000000003"/>
    <n v="215"/>
    <n v="189"/>
    <n v="215"/>
    <n v="189"/>
    <n v="1068.8999999999999"/>
    <n v="861.59999999999991"/>
    <n v="16083.3"/>
    <n v="13372.099999999999"/>
    <n v="676"/>
    <n v="525"/>
    <n v="676"/>
    <n v="525"/>
    <n v="3347.8999999999996"/>
    <n v="2415.4"/>
    <n v="52269.7"/>
    <n v="37388.9"/>
    <n v="0"/>
    <n v="0"/>
    <n v="0"/>
    <n v="0"/>
    <s v=""/>
    <s v=""/>
    <s v=""/>
    <s v=""/>
    <n v="3640.4"/>
    <n v="3196.3"/>
    <n v="55500.7"/>
    <n v="48348.9"/>
  </r>
  <r>
    <x v="5"/>
    <s v="Henderson Community College "/>
    <m/>
    <n v="156851"/>
    <x v="9"/>
    <n v="216"/>
    <n v="199"/>
    <m/>
    <m/>
    <n v="216"/>
    <n v="199"/>
    <m/>
    <m/>
    <n v="216"/>
    <n v="190"/>
    <n v="216"/>
    <n v="190"/>
    <n v="27"/>
    <n v="17"/>
    <n v="27"/>
    <n v="17"/>
    <n v="6"/>
    <n v="3"/>
    <n v="6"/>
    <n v="3"/>
    <m/>
    <m/>
    <n v="0"/>
    <n v="0"/>
    <n v="33"/>
    <n v="20"/>
    <n v="33"/>
    <n v="20"/>
    <n v="4.5"/>
    <n v="4.2"/>
    <n v="121.5"/>
    <n v="71.400000000000006"/>
    <n v="5.5"/>
    <n v="4.7"/>
    <n v="33"/>
    <n v="14.100000000000001"/>
    <m/>
    <m/>
    <n v="0"/>
    <n v="0"/>
    <n v="4.6818181818181817"/>
    <n v="4.2750000000000004"/>
    <n v="154.5"/>
    <n v="85.5"/>
    <n v="79.099999999999994"/>
    <n v="74.099999999999994"/>
    <n v="2135.6999999999998"/>
    <n v="1259.6999999999998"/>
    <n v="73.599999999999994"/>
    <n v="80"/>
    <n v="441.59999999999997"/>
    <n v="240"/>
    <m/>
    <m/>
    <n v="0"/>
    <n v="0"/>
    <n v="78.099999999999994"/>
    <n v="74.984999999999985"/>
    <n v="2577.2999999999997"/>
    <n v="1499.6999999999998"/>
    <n v="57"/>
    <n v="34"/>
    <n v="57"/>
    <n v="34"/>
    <n v="31"/>
    <n v="16"/>
    <n v="31"/>
    <n v="16"/>
    <m/>
    <m/>
    <n v="0"/>
    <n v="0"/>
    <n v="88"/>
    <n v="50"/>
    <n v="88"/>
    <n v="50"/>
    <n v="5.3"/>
    <n v="5.6"/>
    <n v="302.09999999999997"/>
    <n v="190.39999999999998"/>
    <n v="5.8"/>
    <n v="6.6"/>
    <n v="179.79999999999998"/>
    <n v="105.6"/>
    <m/>
    <m/>
    <n v="0"/>
    <n v="0"/>
    <n v="5.4761363636363631"/>
    <n v="5.92"/>
    <n v="481.9"/>
    <n v="296"/>
    <n v="86.8"/>
    <n v="93.7"/>
    <n v="4947.5999999999995"/>
    <n v="3185.8"/>
    <n v="81.400000000000006"/>
    <n v="90.9"/>
    <n v="2523.4"/>
    <n v="1454.4"/>
    <m/>
    <m/>
    <n v="0"/>
    <n v="0"/>
    <n v="84.897727272727266"/>
    <n v="92.804000000000016"/>
    <n v="7470.9999999999991"/>
    <n v="4640.2000000000007"/>
    <n v="121"/>
    <n v="70"/>
    <n v="121"/>
    <n v="70"/>
    <n v="5.2595041322314051"/>
    <n v="5.45"/>
    <n v="636.4"/>
    <n v="381.5"/>
    <n v="83.043801652892554"/>
    <n v="87.712857142857146"/>
    <n v="10048.299999999999"/>
    <n v="6139.9000000000005"/>
    <n v="44"/>
    <n v="40"/>
    <n v="44"/>
    <n v="40"/>
    <n v="42"/>
    <n v="36"/>
    <n v="42"/>
    <n v="36"/>
    <m/>
    <m/>
    <n v="0"/>
    <n v="0"/>
    <n v="86"/>
    <n v="76"/>
    <n v="86"/>
    <n v="76"/>
    <n v="6.4"/>
    <n v="5.3"/>
    <n v="281.60000000000002"/>
    <n v="212"/>
    <n v="5"/>
    <n v="4.9000000000000004"/>
    <n v="210"/>
    <n v="176.4"/>
    <m/>
    <m/>
    <n v="0"/>
    <n v="0"/>
    <n v="5.7162790697674417"/>
    <n v="5.1105263157894738"/>
    <n v="491.59999999999997"/>
    <n v="388.40000000000003"/>
    <n v="59.5"/>
    <n v="54"/>
    <n v="2618"/>
    <n v="2160"/>
    <n v="56.5"/>
    <n v="60.1"/>
    <n v="2373"/>
    <n v="2163.6"/>
    <m/>
    <m/>
    <n v="0"/>
    <n v="0"/>
    <n v="58.034883720930232"/>
    <n v="56.889473684210529"/>
    <n v="4991"/>
    <n v="4323.6000000000004"/>
    <n v="9"/>
    <n v="44"/>
    <n v="9"/>
    <n v="44"/>
    <n v="8.3000000000000007"/>
    <n v="6.8"/>
    <n v="74.7"/>
    <n v="299.2"/>
    <n v="56.9"/>
    <n v="81.8"/>
    <n v="512.1"/>
    <n v="3599.2"/>
    <n v="128"/>
    <n v="91"/>
    <n v="128"/>
    <n v="91"/>
    <n v="705.2"/>
    <n v="473.79999999999995"/>
    <n v="9701.2999999999993"/>
    <n v="6605.5"/>
    <n v="79"/>
    <n v="55"/>
    <n v="79"/>
    <n v="55"/>
    <n v="422.79999999999995"/>
    <n v="296.10000000000002"/>
    <n v="5338"/>
    <n v="3858"/>
    <n v="207"/>
    <n v="146"/>
    <n v="207"/>
    <n v="146"/>
    <n v="1128"/>
    <n v="769.9"/>
    <n v="15039.3"/>
    <n v="10463.5"/>
    <n v="0"/>
    <n v="0"/>
    <n v="0"/>
    <n v="0"/>
    <s v=""/>
    <s v=""/>
    <s v=""/>
    <s v=""/>
    <n v="1202.7"/>
    <n v="1069.1000000000001"/>
    <n v="15551.4"/>
    <n v="14062.7"/>
  </r>
  <r>
    <x v="6"/>
    <s v="Louisiana State University and A&amp;M College"/>
    <m/>
    <n v="159391"/>
    <x v="1"/>
    <n v="4692"/>
    <n v="4649"/>
    <n v="99"/>
    <n v="82"/>
    <n v="4593"/>
    <n v="4567"/>
    <n v="120"/>
    <n v="120"/>
    <n v="4593"/>
    <n v="4568"/>
    <n v="0"/>
    <n v="0"/>
    <n v="649"/>
    <n v="813"/>
    <n v="0"/>
    <n v="0"/>
    <n v="1"/>
    <n v="2"/>
    <n v="0"/>
    <n v="0"/>
    <m/>
    <m/>
    <n v="0"/>
    <n v="0"/>
    <n v="650"/>
    <n v="815"/>
    <n v="0"/>
    <n v="0"/>
    <n v="4.0560708782742676"/>
    <n v="4.0359778597785976"/>
    <n v="2632.39"/>
    <n v="3281.25"/>
    <n v="3.33"/>
    <n v="4.3600000000000003"/>
    <n v="3.33"/>
    <n v="8.7200000000000006"/>
    <m/>
    <m/>
    <n v="0"/>
    <n v="0"/>
    <n v="4.0549538461538459"/>
    <n v="4.0367730061349691"/>
    <n v="2635.72"/>
    <n v="3289.97"/>
    <m/>
    <m/>
    <n v="0"/>
    <n v="0"/>
    <m/>
    <m/>
    <n v="0"/>
    <n v="0"/>
    <m/>
    <m/>
    <n v="0"/>
    <n v="0"/>
    <n v="0"/>
    <n v="0"/>
    <n v="0"/>
    <n v="0"/>
    <n v="3022"/>
    <n v="2838"/>
    <n v="0"/>
    <n v="0"/>
    <n v="8"/>
    <n v="6"/>
    <n v="0"/>
    <n v="0"/>
    <m/>
    <m/>
    <n v="0"/>
    <n v="0"/>
    <n v="3030"/>
    <n v="2844"/>
    <n v="0"/>
    <n v="0"/>
    <n v="4.4693414956982132"/>
    <n v="4.5410465116279068"/>
    <n v="13506.35"/>
    <n v="12887.49"/>
    <n v="7.9512499999999999"/>
    <n v="12.461666666666666"/>
    <n v="63.61"/>
    <n v="74.77"/>
    <m/>
    <m/>
    <n v="0"/>
    <n v="0"/>
    <n v="4.4785346534653465"/>
    <n v="4.5577566807313641"/>
    <n v="13569.96"/>
    <n v="12962.26"/>
    <m/>
    <m/>
    <n v="0"/>
    <n v="0"/>
    <m/>
    <m/>
    <n v="0"/>
    <n v="0"/>
    <m/>
    <m/>
    <n v="0"/>
    <n v="0"/>
    <n v="0"/>
    <n v="0"/>
    <n v="0"/>
    <n v="0"/>
    <n v="3680"/>
    <n v="3659"/>
    <n v="0"/>
    <n v="0"/>
    <n v="4.4037173913043475"/>
    <n v="4.4417135829461598"/>
    <n v="16205.679999999998"/>
    <n v="16252.23"/>
    <n v="0"/>
    <n v="0"/>
    <n v="0"/>
    <n v="0"/>
    <n v="831"/>
    <n v="846"/>
    <n v="0"/>
    <n v="0"/>
    <n v="80"/>
    <n v="63"/>
    <n v="0"/>
    <n v="0"/>
    <n v="2"/>
    <n v="0"/>
    <n v="0"/>
    <n v="0"/>
    <n v="913"/>
    <n v="909"/>
    <n v="0"/>
    <n v="0"/>
    <n v="3.3032731648616127"/>
    <n v="3.4698699763593379"/>
    <n v="2745.02"/>
    <n v="2935.5099999999998"/>
    <n v="5.630374999999999"/>
    <n v="4.7561904761904756"/>
    <n v="450.42999999999995"/>
    <n v="299.64"/>
    <m/>
    <m/>
    <n v="0"/>
    <n v="0"/>
    <n v="3.4999452354874041"/>
    <n v="3.5590209020902086"/>
    <n v="3195.45"/>
    <n v="3235.1499999999996"/>
    <m/>
    <m/>
    <n v="0"/>
    <n v="0"/>
    <m/>
    <m/>
    <n v="0"/>
    <n v="0"/>
    <m/>
    <m/>
    <n v="0"/>
    <n v="0"/>
    <n v="0"/>
    <n v="0"/>
    <n v="0"/>
    <n v="0"/>
    <m/>
    <m/>
    <n v="0"/>
    <n v="0"/>
    <m/>
    <m/>
    <n v="0"/>
    <n v="0"/>
    <m/>
    <m/>
    <n v="0"/>
    <n v="0"/>
    <n v="4502"/>
    <n v="4497"/>
    <n v="0"/>
    <n v="0"/>
    <n v="18883.759999999998"/>
    <n v="19104.25"/>
    <s v=""/>
    <s v=""/>
    <n v="89"/>
    <n v="71"/>
    <n v="0"/>
    <n v="0"/>
    <n v="517.36999999999989"/>
    <n v="383.13"/>
    <n v="0"/>
    <n v="0"/>
    <n v="4591"/>
    <n v="4568"/>
    <n v="0"/>
    <n v="0"/>
    <n v="19401.129999999997"/>
    <n v="19487.38"/>
    <s v=""/>
    <s v=""/>
    <n v="2"/>
    <n v="0"/>
    <n v="0"/>
    <n v="0"/>
    <n v="0"/>
    <s v=""/>
    <s v=""/>
    <s v=""/>
    <n v="19401.129999999997"/>
    <n v="19487.379999999997"/>
    <s v=""/>
    <s v=""/>
  </r>
  <r>
    <x v="6"/>
    <s v="Louisiana Tech University "/>
    <m/>
    <n v="159647"/>
    <x v="2"/>
    <n v="1322"/>
    <n v="1235"/>
    <n v="16"/>
    <n v="13"/>
    <n v="1306"/>
    <n v="1222"/>
    <n v="120"/>
    <n v="120"/>
    <n v="1306"/>
    <n v="1222"/>
    <n v="0"/>
    <n v="0"/>
    <n v="408"/>
    <n v="433"/>
    <n v="0"/>
    <n v="0"/>
    <n v="0"/>
    <n v="1"/>
    <n v="0"/>
    <n v="0"/>
    <m/>
    <m/>
    <n v="0"/>
    <n v="0"/>
    <n v="408"/>
    <n v="434"/>
    <n v="0"/>
    <n v="0"/>
    <n v="3.9826715686274512"/>
    <n v="4.0512471131639725"/>
    <n v="1624.93"/>
    <n v="1754.19"/>
    <m/>
    <n v="4.71"/>
    <n v="0"/>
    <n v="4.71"/>
    <m/>
    <m/>
    <n v="0"/>
    <n v="0"/>
    <n v="3.9826715686274512"/>
    <n v="4.0527649769585254"/>
    <n v="1624.93"/>
    <n v="1758.9"/>
    <m/>
    <m/>
    <n v="0"/>
    <n v="0"/>
    <m/>
    <m/>
    <n v="0"/>
    <n v="0"/>
    <m/>
    <m/>
    <n v="0"/>
    <n v="0"/>
    <n v="0"/>
    <n v="0"/>
    <n v="0"/>
    <n v="0"/>
    <n v="525"/>
    <n v="440"/>
    <n v="0"/>
    <n v="0"/>
    <n v="6"/>
    <n v="7"/>
    <n v="0"/>
    <n v="0"/>
    <m/>
    <m/>
    <n v="0"/>
    <n v="0"/>
    <n v="531"/>
    <n v="447"/>
    <n v="0"/>
    <n v="0"/>
    <n v="4.8899809523809523"/>
    <n v="5.0159090909090915"/>
    <n v="2567.2399999999998"/>
    <n v="2207.0000000000005"/>
    <n v="7.7133333333333338"/>
    <n v="12.507142857142856"/>
    <n v="46.28"/>
    <n v="87.55"/>
    <m/>
    <m/>
    <n v="0"/>
    <n v="0"/>
    <n v="4.9218832391713745"/>
    <n v="5.1332214765100685"/>
    <n v="2613.52"/>
    <n v="2294.5500000000006"/>
    <m/>
    <m/>
    <n v="0"/>
    <n v="0"/>
    <m/>
    <m/>
    <n v="0"/>
    <n v="0"/>
    <m/>
    <m/>
    <n v="0"/>
    <n v="0"/>
    <n v="0"/>
    <n v="0"/>
    <n v="0"/>
    <n v="0"/>
    <n v="939"/>
    <n v="881"/>
    <n v="0"/>
    <n v="0"/>
    <n v="4.5137912673056437"/>
    <n v="4.6009648127128271"/>
    <n v="4238.45"/>
    <n v="4053.4500000000007"/>
    <n v="0"/>
    <n v="0"/>
    <n v="0"/>
    <n v="0"/>
    <n v="321"/>
    <n v="311"/>
    <n v="0"/>
    <n v="0"/>
    <n v="45"/>
    <n v="30"/>
    <n v="0"/>
    <n v="0"/>
    <n v="1"/>
    <n v="0"/>
    <n v="0"/>
    <n v="0"/>
    <n v="367"/>
    <n v="341"/>
    <n v="0"/>
    <n v="0"/>
    <n v="3.3844859813084116"/>
    <n v="3.3117684887459808"/>
    <n v="1086.42"/>
    <n v="1029.96"/>
    <n v="4.6148888888888893"/>
    <n v="4.2876666666666665"/>
    <n v="207.67000000000002"/>
    <n v="128.63"/>
    <m/>
    <m/>
    <n v="0"/>
    <n v="0"/>
    <n v="3.5261307901907362"/>
    <n v="3.3976246334310853"/>
    <n v="1294.0900000000001"/>
    <n v="1158.5900000000001"/>
    <m/>
    <m/>
    <n v="0"/>
    <n v="0"/>
    <m/>
    <m/>
    <n v="0"/>
    <n v="0"/>
    <m/>
    <m/>
    <n v="0"/>
    <n v="0"/>
    <n v="0"/>
    <n v="0"/>
    <n v="0"/>
    <n v="0"/>
    <m/>
    <m/>
    <n v="0"/>
    <n v="0"/>
    <m/>
    <m/>
    <n v="0"/>
    <n v="0"/>
    <m/>
    <m/>
    <n v="0"/>
    <n v="0"/>
    <n v="1254"/>
    <n v="1184"/>
    <n v="0"/>
    <n v="0"/>
    <n v="5278.59"/>
    <n v="4991.1500000000005"/>
    <s v=""/>
    <s v=""/>
    <n v="51"/>
    <n v="38"/>
    <n v="0"/>
    <n v="0"/>
    <n v="253.95000000000002"/>
    <n v="220.89"/>
    <n v="0"/>
    <n v="0"/>
    <n v="1305"/>
    <n v="1222"/>
    <n v="0"/>
    <n v="0"/>
    <n v="5532.54"/>
    <n v="5212.0400000000009"/>
    <s v=""/>
    <s v=""/>
    <n v="1"/>
    <n v="0"/>
    <n v="0"/>
    <n v="0"/>
    <n v="0"/>
    <s v=""/>
    <s v=""/>
    <s v=""/>
    <n v="5532.54"/>
    <n v="5212.0400000000009"/>
    <s v=""/>
    <s v=""/>
  </r>
  <r>
    <x v="6"/>
    <s v="University of Louisiana at Lafayette"/>
    <m/>
    <n v="160658"/>
    <x v="2"/>
    <n v="2493"/>
    <n v="2542"/>
    <n v="10"/>
    <n v="25"/>
    <n v="2483"/>
    <n v="2517"/>
    <n v="120"/>
    <n v="120"/>
    <n v="2483"/>
    <n v="2517"/>
    <n v="0"/>
    <n v="0"/>
    <n v="409"/>
    <n v="487"/>
    <n v="0"/>
    <n v="0"/>
    <n v="3"/>
    <n v="8"/>
    <n v="0"/>
    <n v="0"/>
    <m/>
    <m/>
    <n v="0"/>
    <n v="0"/>
    <n v="412"/>
    <n v="495"/>
    <n v="0"/>
    <n v="0"/>
    <n v="4.3580929095354524"/>
    <n v="4.3579466119096502"/>
    <n v="1782.46"/>
    <n v="2122.3199999999997"/>
    <n v="4.3500000000000005"/>
    <n v="5.8587499999999997"/>
    <n v="13.05"/>
    <n v="46.87"/>
    <m/>
    <m/>
    <n v="0"/>
    <n v="0"/>
    <n v="4.3580339805825243"/>
    <n v="4.3822020202020191"/>
    <n v="1795.51"/>
    <n v="2169.1899999999996"/>
    <m/>
    <m/>
    <n v="0"/>
    <n v="0"/>
    <m/>
    <m/>
    <n v="0"/>
    <n v="0"/>
    <m/>
    <m/>
    <n v="0"/>
    <n v="0"/>
    <n v="0"/>
    <n v="0"/>
    <n v="0"/>
    <n v="0"/>
    <n v="1201"/>
    <n v="1038"/>
    <n v="0"/>
    <n v="0"/>
    <n v="48"/>
    <n v="35"/>
    <n v="0"/>
    <n v="0"/>
    <m/>
    <m/>
    <n v="0"/>
    <n v="0"/>
    <n v="1249"/>
    <n v="1073"/>
    <n v="0"/>
    <n v="0"/>
    <n v="5.7348209825145711"/>
    <n v="5.7155202312138718"/>
    <n v="6887.5199999999995"/>
    <n v="5932.7099999999991"/>
    <n v="8.7320833333333336"/>
    <n v="6.8771428571428572"/>
    <n v="419.14"/>
    <n v="240.7"/>
    <m/>
    <m/>
    <n v="0"/>
    <n v="0"/>
    <n v="5.8500080064051243"/>
    <n v="5.7534109972040994"/>
    <n v="7306.66"/>
    <n v="6173.4099999999989"/>
    <m/>
    <m/>
    <n v="0"/>
    <n v="0"/>
    <m/>
    <m/>
    <n v="0"/>
    <n v="0"/>
    <m/>
    <m/>
    <n v="0"/>
    <n v="0"/>
    <n v="0"/>
    <n v="0"/>
    <n v="0"/>
    <n v="0"/>
    <n v="1661"/>
    <n v="1568"/>
    <n v="0"/>
    <n v="0"/>
    <n v="5.4799337748344374"/>
    <n v="5.3205357142857137"/>
    <n v="9102.17"/>
    <n v="8342.5999999999985"/>
    <n v="0"/>
    <n v="0"/>
    <n v="0"/>
    <n v="0"/>
    <n v="655"/>
    <n v="597"/>
    <n v="0"/>
    <n v="0"/>
    <n v="167"/>
    <n v="351"/>
    <n v="0"/>
    <n v="0"/>
    <n v="0"/>
    <n v="1"/>
    <n v="0"/>
    <n v="0"/>
    <n v="822"/>
    <n v="949"/>
    <n v="0"/>
    <n v="0"/>
    <n v="4.068900763358779"/>
    <n v="3.9873869346733666"/>
    <n v="2665.13"/>
    <n v="2380.4699999999998"/>
    <n v="3.6221556886227542"/>
    <n v="2.3055555555555554"/>
    <n v="604.9"/>
    <n v="809.24999999999989"/>
    <m/>
    <m/>
    <n v="0"/>
    <n v="0"/>
    <n v="3.9781386861313872"/>
    <n v="3.3611380400421496"/>
    <n v="3270.03"/>
    <n v="3189.72"/>
    <m/>
    <m/>
    <n v="0"/>
    <n v="0"/>
    <m/>
    <m/>
    <n v="0"/>
    <n v="0"/>
    <m/>
    <m/>
    <n v="0"/>
    <n v="0"/>
    <n v="0"/>
    <n v="0"/>
    <n v="0"/>
    <n v="0"/>
    <m/>
    <m/>
    <n v="0"/>
    <n v="0"/>
    <m/>
    <m/>
    <n v="0"/>
    <n v="0"/>
    <m/>
    <m/>
    <n v="0"/>
    <n v="0"/>
    <n v="2265"/>
    <n v="2122"/>
    <n v="0"/>
    <n v="0"/>
    <n v="11335.11"/>
    <n v="10435.499999999998"/>
    <s v=""/>
    <s v=""/>
    <n v="218"/>
    <n v="394"/>
    <n v="0"/>
    <n v="0"/>
    <n v="1037.0899999999999"/>
    <n v="1096.82"/>
    <n v="0"/>
    <n v="0"/>
    <n v="2483"/>
    <n v="2516"/>
    <n v="0"/>
    <n v="0"/>
    <n v="12372.2"/>
    <n v="11532.319999999998"/>
    <s v=""/>
    <s v=""/>
    <n v="0"/>
    <n v="1"/>
    <n v="0"/>
    <n v="0"/>
    <s v=""/>
    <n v="0"/>
    <s v=""/>
    <s v=""/>
    <n v="12372.2"/>
    <n v="11532.319999999998"/>
    <s v=""/>
    <s v=""/>
  </r>
  <r>
    <x v="6"/>
    <s v="University of New Orleans"/>
    <m/>
    <n v="159939"/>
    <x v="2"/>
    <n v="1430"/>
    <n v="1248"/>
    <n v="44"/>
    <n v="23"/>
    <n v="1386"/>
    <n v="1225"/>
    <n v="120"/>
    <n v="120"/>
    <n v="1386"/>
    <n v="1226"/>
    <n v="0"/>
    <n v="0"/>
    <n v="52"/>
    <n v="98"/>
    <n v="0"/>
    <n v="0"/>
    <n v="1"/>
    <n v="0"/>
    <n v="0"/>
    <n v="0"/>
    <m/>
    <m/>
    <n v="0"/>
    <n v="0"/>
    <n v="53"/>
    <n v="98"/>
    <n v="0"/>
    <n v="0"/>
    <n v="4.5007692307692304"/>
    <n v="4.2245918367346942"/>
    <n v="234.04"/>
    <n v="414.01000000000005"/>
    <n v="15.34"/>
    <m/>
    <n v="15.34"/>
    <n v="0"/>
    <m/>
    <m/>
    <n v="0"/>
    <n v="0"/>
    <n v="4.7052830188679247"/>
    <n v="4.2245918367346942"/>
    <n v="249.38"/>
    <n v="414.01000000000005"/>
    <m/>
    <m/>
    <n v="0"/>
    <n v="0"/>
    <m/>
    <m/>
    <n v="0"/>
    <n v="0"/>
    <m/>
    <m/>
    <n v="0"/>
    <n v="0"/>
    <n v="0"/>
    <n v="0"/>
    <n v="0"/>
    <n v="0"/>
    <n v="499"/>
    <n v="388"/>
    <n v="0"/>
    <n v="0"/>
    <n v="26"/>
    <n v="15"/>
    <n v="0"/>
    <n v="0"/>
    <m/>
    <m/>
    <n v="0"/>
    <n v="0"/>
    <n v="525"/>
    <n v="403"/>
    <n v="0"/>
    <n v="0"/>
    <n v="5.9443286573146299"/>
    <n v="6.3582216494845367"/>
    <n v="2966.2200000000003"/>
    <n v="2466.9900000000002"/>
    <n v="10.76923076923077"/>
    <n v="9.6126666666666658"/>
    <n v="280"/>
    <n v="144.19"/>
    <m/>
    <m/>
    <n v="0"/>
    <n v="0"/>
    <n v="6.1832761904761906"/>
    <n v="6.4793548387096784"/>
    <n v="3246.2200000000003"/>
    <n v="2611.1800000000003"/>
    <m/>
    <m/>
    <n v="0"/>
    <n v="0"/>
    <m/>
    <m/>
    <n v="0"/>
    <n v="0"/>
    <m/>
    <m/>
    <n v="0"/>
    <n v="0"/>
    <n v="0"/>
    <n v="0"/>
    <n v="0"/>
    <n v="0"/>
    <n v="578"/>
    <n v="501"/>
    <n v="0"/>
    <n v="0"/>
    <n v="6.0477508650519036"/>
    <n v="6.0383033932135737"/>
    <n v="3495.6000000000004"/>
    <n v="3025.1900000000005"/>
    <n v="0"/>
    <n v="0"/>
    <n v="0"/>
    <n v="0"/>
    <n v="672"/>
    <n v="609"/>
    <n v="0"/>
    <n v="0"/>
    <n v="135"/>
    <n v="116"/>
    <n v="0"/>
    <n v="0"/>
    <n v="1"/>
    <n v="0"/>
    <n v="0"/>
    <n v="0"/>
    <n v="808"/>
    <n v="725"/>
    <n v="0"/>
    <n v="0"/>
    <n v="3.7733630952380954"/>
    <n v="3.5923316912972085"/>
    <n v="2535.7000000000003"/>
    <n v="2187.73"/>
    <n v="5.3781481481481475"/>
    <n v="5.7370689655172438"/>
    <n v="726.05"/>
    <n v="665.50000000000023"/>
    <m/>
    <m/>
    <n v="0"/>
    <n v="0"/>
    <n v="4.0368193069306928"/>
    <n v="3.9354896551724146"/>
    <n v="3261.75"/>
    <n v="2853.2300000000005"/>
    <m/>
    <m/>
    <n v="0"/>
    <n v="0"/>
    <m/>
    <m/>
    <n v="0"/>
    <n v="0"/>
    <m/>
    <m/>
    <n v="0"/>
    <n v="0"/>
    <n v="0"/>
    <n v="0"/>
    <n v="0"/>
    <n v="0"/>
    <m/>
    <m/>
    <n v="0"/>
    <n v="0"/>
    <m/>
    <m/>
    <n v="0"/>
    <n v="0"/>
    <m/>
    <m/>
    <n v="0"/>
    <n v="0"/>
    <n v="1223"/>
    <n v="1095"/>
    <n v="0"/>
    <n v="0"/>
    <n v="5735.9600000000009"/>
    <n v="5068.7300000000005"/>
    <s v=""/>
    <s v=""/>
    <n v="162"/>
    <n v="131"/>
    <n v="0"/>
    <n v="0"/>
    <n v="1021.3899999999999"/>
    <n v="809.69000000000028"/>
    <n v="0"/>
    <n v="0"/>
    <n v="1385"/>
    <n v="1226"/>
    <n v="0"/>
    <n v="0"/>
    <n v="6757.35"/>
    <n v="5878.420000000001"/>
    <s v=""/>
    <s v=""/>
    <n v="1"/>
    <n v="0"/>
    <n v="0"/>
    <n v="0"/>
    <n v="0"/>
    <s v=""/>
    <s v=""/>
    <s v=""/>
    <n v="6757.35"/>
    <n v="5878.420000000001"/>
    <s v=""/>
    <s v=""/>
  </r>
  <r>
    <x v="6"/>
    <s v="Southeastern Louisiana University "/>
    <m/>
    <n v="160612"/>
    <x v="3"/>
    <n v="1976"/>
    <n v="1933"/>
    <n v="17"/>
    <n v="9"/>
    <n v="1959"/>
    <n v="1924"/>
    <n v="120"/>
    <n v="120"/>
    <n v="1959"/>
    <n v="1924"/>
    <n v="0"/>
    <n v="0"/>
    <n v="285"/>
    <n v="358"/>
    <n v="0"/>
    <n v="0"/>
    <n v="5"/>
    <n v="6"/>
    <n v="0"/>
    <n v="0"/>
    <m/>
    <m/>
    <n v="0"/>
    <n v="0"/>
    <n v="290"/>
    <n v="364"/>
    <n v="0"/>
    <n v="0"/>
    <n v="4.3336842105263154"/>
    <n v="4.2881284916201112"/>
    <n v="1235.0999999999999"/>
    <n v="1535.1499999999999"/>
    <n v="4.93"/>
    <n v="5.1033333333333326"/>
    <n v="24.65"/>
    <n v="30.619999999999997"/>
    <m/>
    <m/>
    <n v="0"/>
    <n v="0"/>
    <n v="4.3439655172413794"/>
    <n v="4.3015659340659331"/>
    <n v="1259.75"/>
    <n v="1565.7699999999998"/>
    <m/>
    <m/>
    <n v="0"/>
    <n v="0"/>
    <m/>
    <m/>
    <n v="0"/>
    <n v="0"/>
    <m/>
    <m/>
    <n v="0"/>
    <n v="0"/>
    <n v="0"/>
    <n v="0"/>
    <n v="0"/>
    <n v="0"/>
    <n v="991"/>
    <n v="869"/>
    <n v="0"/>
    <n v="0"/>
    <n v="61"/>
    <n v="33"/>
    <n v="0"/>
    <n v="0"/>
    <m/>
    <m/>
    <n v="0"/>
    <n v="0"/>
    <n v="1052"/>
    <n v="902"/>
    <n v="0"/>
    <n v="0"/>
    <n v="5.7376084762865798"/>
    <n v="5.8342692750287668"/>
    <n v="5685.97"/>
    <n v="5069.9799999999987"/>
    <n v="7.1711475409836059"/>
    <n v="8.6884848484848494"/>
    <n v="437.43999999999994"/>
    <n v="286.72000000000003"/>
    <m/>
    <m/>
    <n v="0"/>
    <n v="0"/>
    <n v="5.8207319391634984"/>
    <n v="5.9386917960088681"/>
    <n v="6123.4100000000008"/>
    <n v="5356.6999999999989"/>
    <m/>
    <m/>
    <n v="0"/>
    <n v="0"/>
    <m/>
    <m/>
    <n v="0"/>
    <n v="0"/>
    <m/>
    <m/>
    <n v="0"/>
    <n v="0"/>
    <n v="0"/>
    <n v="0"/>
    <n v="0"/>
    <n v="0"/>
    <n v="1342"/>
    <n v="1266"/>
    <n v="0"/>
    <n v="0"/>
    <n v="5.501609538002981"/>
    <n v="5.46798578199052"/>
    <n v="7383.1600000000008"/>
    <n v="6922.4699999999984"/>
    <n v="0"/>
    <n v="0"/>
    <n v="0"/>
    <n v="0"/>
    <n v="528"/>
    <n v="552"/>
    <n v="0"/>
    <n v="0"/>
    <n v="89"/>
    <n v="103"/>
    <n v="0"/>
    <n v="0"/>
    <n v="0"/>
    <n v="3"/>
    <n v="0"/>
    <n v="0"/>
    <n v="617"/>
    <n v="658"/>
    <n v="0"/>
    <n v="0"/>
    <n v="3.9511931818181818"/>
    <n v="3.9402173913043463"/>
    <n v="2086.23"/>
    <n v="2174.9999999999991"/>
    <n v="5.7046067415730342"/>
    <n v="4.9377669902912622"/>
    <n v="507.71000000000004"/>
    <n v="508.59000000000003"/>
    <m/>
    <m/>
    <n v="0"/>
    <n v="0"/>
    <n v="4.2041166936790928"/>
    <n v="4.078404255319148"/>
    <n v="2593.94"/>
    <n v="2683.5899999999992"/>
    <m/>
    <m/>
    <n v="0"/>
    <n v="0"/>
    <m/>
    <m/>
    <n v="0"/>
    <n v="0"/>
    <m/>
    <m/>
    <n v="0"/>
    <n v="0"/>
    <n v="0"/>
    <n v="0"/>
    <n v="0"/>
    <n v="0"/>
    <m/>
    <m/>
    <n v="0"/>
    <n v="0"/>
    <m/>
    <m/>
    <n v="0"/>
    <n v="0"/>
    <m/>
    <m/>
    <n v="0"/>
    <n v="0"/>
    <n v="1804"/>
    <n v="1779"/>
    <n v="0"/>
    <n v="0"/>
    <n v="9007.2999999999993"/>
    <n v="8780.1299999999974"/>
    <s v=""/>
    <s v=""/>
    <n v="155"/>
    <n v="142"/>
    <n v="0"/>
    <n v="0"/>
    <n v="969.8"/>
    <n v="825.93000000000006"/>
    <n v="0"/>
    <n v="0"/>
    <n v="1959"/>
    <n v="1921"/>
    <n v="0"/>
    <n v="0"/>
    <n v="9977.0999999999985"/>
    <n v="9606.0599999999977"/>
    <s v=""/>
    <s v=""/>
    <n v="0"/>
    <n v="3"/>
    <n v="0"/>
    <n v="0"/>
    <s v=""/>
    <n v="0"/>
    <s v=""/>
    <s v=""/>
    <n v="9977.1"/>
    <n v="9606.0599999999977"/>
    <s v=""/>
    <s v=""/>
  </r>
  <r>
    <x v="6"/>
    <s v="Southern University and A&amp;M College at Baton Rouge "/>
    <m/>
    <n v="160621"/>
    <x v="3"/>
    <n v="764"/>
    <n v="652"/>
    <n v="0"/>
    <n v="0"/>
    <n v="764"/>
    <n v="652"/>
    <n v="120"/>
    <n v="120"/>
    <n v="764"/>
    <n v="652"/>
    <n v="0"/>
    <n v="0"/>
    <n v="85"/>
    <n v="88"/>
    <n v="0"/>
    <n v="0"/>
    <n v="0"/>
    <n v="0"/>
    <n v="0"/>
    <n v="0"/>
    <m/>
    <m/>
    <n v="0"/>
    <n v="0"/>
    <n v="85"/>
    <n v="88"/>
    <n v="0"/>
    <n v="0"/>
    <n v="4.6647058823529415"/>
    <n v="5.1713636363636359"/>
    <n v="396.5"/>
    <n v="455.08"/>
    <m/>
    <m/>
    <n v="0"/>
    <n v="0"/>
    <m/>
    <m/>
    <n v="0"/>
    <n v="0"/>
    <n v="4.6647058823529415"/>
    <n v="5.1713636363636359"/>
    <n v="396.5"/>
    <n v="455.08"/>
    <m/>
    <m/>
    <n v="0"/>
    <n v="0"/>
    <m/>
    <m/>
    <n v="0"/>
    <n v="0"/>
    <m/>
    <m/>
    <n v="0"/>
    <n v="0"/>
    <n v="0"/>
    <n v="0"/>
    <n v="0"/>
    <n v="0"/>
    <n v="383"/>
    <n v="335"/>
    <n v="0"/>
    <n v="0"/>
    <n v="3"/>
    <n v="9"/>
    <n v="0"/>
    <n v="0"/>
    <m/>
    <m/>
    <n v="0"/>
    <n v="0"/>
    <n v="386"/>
    <n v="344"/>
    <n v="0"/>
    <n v="0"/>
    <n v="6.4891122715404697"/>
    <n v="6.6068955223880597"/>
    <n v="2485.33"/>
    <n v="2213.31"/>
    <n v="7.1433333333333335"/>
    <n v="6.4477777777777776"/>
    <n v="21.43"/>
    <n v="58.03"/>
    <m/>
    <m/>
    <n v="0"/>
    <n v="0"/>
    <n v="6.4941968911917094"/>
    <n v="6.6027325581395351"/>
    <n v="2506.7599999999998"/>
    <n v="2271.34"/>
    <m/>
    <m/>
    <n v="0"/>
    <n v="0"/>
    <m/>
    <m/>
    <n v="0"/>
    <n v="0"/>
    <m/>
    <m/>
    <n v="0"/>
    <n v="0"/>
    <n v="0"/>
    <n v="0"/>
    <n v="0"/>
    <n v="0"/>
    <n v="471"/>
    <n v="432"/>
    <n v="0"/>
    <n v="0"/>
    <n v="6.1640339702760079"/>
    <n v="6.3111574074074079"/>
    <n v="2903.2599999999998"/>
    <n v="2726.42"/>
    <n v="0"/>
    <n v="0"/>
    <n v="0"/>
    <n v="0"/>
    <n v="252"/>
    <n v="196"/>
    <n v="0"/>
    <n v="0"/>
    <n v="41"/>
    <n v="24"/>
    <n v="0"/>
    <n v="0"/>
    <n v="0"/>
    <n v="0"/>
    <n v="0"/>
    <n v="0"/>
    <n v="293"/>
    <n v="220"/>
    <n v="0"/>
    <n v="0"/>
    <n v="5.3620634920634913"/>
    <n v="5.1028061224489791"/>
    <n v="1351.2399999999998"/>
    <n v="1000.1499999999999"/>
    <n v="6.7941463414634136"/>
    <n v="5.2937500000000002"/>
    <n v="278.55999999999995"/>
    <n v="127.05000000000001"/>
    <m/>
    <m/>
    <n v="0"/>
    <n v="0"/>
    <n v="5.5624573378839584"/>
    <n v="5.1236363636363631"/>
    <n v="1629.7999999999997"/>
    <n v="1127.1999999999998"/>
    <m/>
    <m/>
    <n v="0"/>
    <n v="0"/>
    <m/>
    <m/>
    <n v="0"/>
    <n v="0"/>
    <m/>
    <m/>
    <n v="0"/>
    <n v="0"/>
    <n v="0"/>
    <n v="0"/>
    <n v="0"/>
    <n v="0"/>
    <m/>
    <m/>
    <n v="0"/>
    <n v="0"/>
    <m/>
    <m/>
    <n v="0"/>
    <n v="0"/>
    <m/>
    <m/>
    <n v="0"/>
    <n v="0"/>
    <n v="720"/>
    <n v="619"/>
    <n v="0"/>
    <n v="0"/>
    <n v="4233.07"/>
    <n v="3668.54"/>
    <s v=""/>
    <s v=""/>
    <n v="44"/>
    <n v="33"/>
    <n v="0"/>
    <n v="0"/>
    <n v="299.98999999999995"/>
    <n v="185.08"/>
    <n v="0"/>
    <n v="0"/>
    <n v="764"/>
    <n v="652"/>
    <n v="0"/>
    <n v="0"/>
    <n v="4533.0599999999995"/>
    <n v="3853.62"/>
    <s v=""/>
    <s v=""/>
    <n v="0"/>
    <n v="0"/>
    <n v="0"/>
    <n v="0"/>
    <s v=""/>
    <s v=""/>
    <s v=""/>
    <s v=""/>
    <n v="4533.0599999999995"/>
    <n v="3853.62"/>
    <s v=""/>
    <s v=""/>
  </r>
  <r>
    <x v="6"/>
    <s v="University of Louisiana at Monroe"/>
    <m/>
    <n v="159993"/>
    <x v="3"/>
    <n v="942"/>
    <n v="1005"/>
    <n v="2"/>
    <n v="6"/>
    <n v="940"/>
    <n v="999"/>
    <n v="120"/>
    <n v="120"/>
    <n v="940"/>
    <n v="999"/>
    <n v="0"/>
    <n v="0"/>
    <n v="271"/>
    <n v="233"/>
    <n v="0"/>
    <n v="0"/>
    <n v="0"/>
    <n v="0"/>
    <n v="0"/>
    <n v="0"/>
    <m/>
    <m/>
    <n v="0"/>
    <n v="0"/>
    <n v="271"/>
    <n v="233"/>
    <n v="0"/>
    <n v="0"/>
    <n v="4.2914391143911441"/>
    <n v="4.3281115879828329"/>
    <n v="1162.98"/>
    <n v="1008.45"/>
    <m/>
    <m/>
    <n v="0"/>
    <n v="0"/>
    <m/>
    <m/>
    <n v="0"/>
    <n v="0"/>
    <n v="4.2914391143911441"/>
    <n v="4.3281115879828329"/>
    <n v="1162.98"/>
    <n v="1008.45"/>
    <m/>
    <m/>
    <n v="0"/>
    <n v="0"/>
    <m/>
    <m/>
    <n v="0"/>
    <n v="0"/>
    <m/>
    <m/>
    <n v="0"/>
    <n v="0"/>
    <n v="0"/>
    <n v="0"/>
    <n v="0"/>
    <n v="0"/>
    <n v="327"/>
    <n v="360"/>
    <n v="0"/>
    <n v="0"/>
    <n v="10"/>
    <n v="6"/>
    <n v="0"/>
    <n v="0"/>
    <m/>
    <m/>
    <n v="0"/>
    <n v="0"/>
    <n v="337"/>
    <n v="366"/>
    <n v="0"/>
    <n v="0"/>
    <n v="6.7907951070336399"/>
    <n v="6.4947500000000007"/>
    <n v="2220.59"/>
    <n v="2338.11"/>
    <n v="12.565"/>
    <n v="15.546666666666667"/>
    <n v="125.64999999999999"/>
    <n v="93.28"/>
    <m/>
    <m/>
    <n v="0"/>
    <n v="0"/>
    <n v="6.9621364985163208"/>
    <n v="6.6431420765027331"/>
    <n v="2346.2400000000002"/>
    <n v="2431.3900000000003"/>
    <m/>
    <m/>
    <n v="0"/>
    <n v="0"/>
    <m/>
    <m/>
    <n v="0"/>
    <n v="0"/>
    <m/>
    <m/>
    <n v="0"/>
    <n v="0"/>
    <n v="0"/>
    <n v="0"/>
    <n v="0"/>
    <n v="0"/>
    <n v="608"/>
    <n v="599"/>
    <n v="0"/>
    <n v="0"/>
    <n v="5.7717434210526317"/>
    <n v="5.7426377295492488"/>
    <n v="3509.2200000000003"/>
    <n v="3439.84"/>
    <n v="0"/>
    <n v="0"/>
    <n v="0"/>
    <n v="0"/>
    <n v="271"/>
    <n v="345"/>
    <n v="0"/>
    <n v="0"/>
    <n v="59"/>
    <n v="55"/>
    <n v="0"/>
    <n v="0"/>
    <n v="2"/>
    <n v="0"/>
    <n v="0"/>
    <n v="0"/>
    <n v="332"/>
    <n v="400"/>
    <n v="0"/>
    <n v="0"/>
    <n v="3.7873431734317347"/>
    <n v="3.3952463768115946"/>
    <n v="1026.3700000000001"/>
    <n v="1171.3600000000001"/>
    <n v="4.0222033898305085"/>
    <n v="4.7136363636363638"/>
    <n v="237.31"/>
    <n v="259.25"/>
    <m/>
    <m/>
    <n v="0"/>
    <n v="0"/>
    <n v="3.806265060240964"/>
    <n v="3.5765250000000002"/>
    <n v="1263.68"/>
    <n v="1430.6100000000001"/>
    <m/>
    <m/>
    <n v="0"/>
    <n v="0"/>
    <m/>
    <m/>
    <n v="0"/>
    <n v="0"/>
    <m/>
    <m/>
    <n v="0"/>
    <n v="0"/>
    <n v="0"/>
    <n v="0"/>
    <n v="0"/>
    <n v="0"/>
    <m/>
    <m/>
    <n v="0"/>
    <n v="0"/>
    <m/>
    <m/>
    <n v="0"/>
    <n v="0"/>
    <m/>
    <m/>
    <n v="0"/>
    <n v="0"/>
    <n v="869"/>
    <n v="938"/>
    <n v="0"/>
    <n v="0"/>
    <n v="4409.9400000000005"/>
    <n v="4517.92"/>
    <s v=""/>
    <s v=""/>
    <n v="69"/>
    <n v="61"/>
    <n v="0"/>
    <n v="0"/>
    <n v="362.96"/>
    <n v="352.53"/>
    <n v="0"/>
    <n v="0"/>
    <n v="938"/>
    <n v="999"/>
    <n v="0"/>
    <n v="0"/>
    <n v="4772.9000000000005"/>
    <n v="4870.45"/>
    <s v=""/>
    <s v=""/>
    <n v="2"/>
    <n v="0"/>
    <n v="0"/>
    <n v="0"/>
    <n v="0"/>
    <s v=""/>
    <s v=""/>
    <s v=""/>
    <n v="4772.9000000000005"/>
    <n v="4870.4500000000007"/>
    <s v=""/>
    <s v=""/>
  </r>
  <r>
    <x v="6"/>
    <s v="Grambling State University"/>
    <m/>
    <n v="159009"/>
    <x v="4"/>
    <n v="697"/>
    <n v="592"/>
    <n v="25"/>
    <n v="11"/>
    <n v="672"/>
    <n v="581"/>
    <n v="120"/>
    <n v="120"/>
    <n v="672"/>
    <n v="581"/>
    <n v="0"/>
    <n v="0"/>
    <n v="61"/>
    <n v="55"/>
    <n v="0"/>
    <n v="0"/>
    <n v="1"/>
    <n v="1"/>
    <n v="0"/>
    <n v="0"/>
    <m/>
    <m/>
    <n v="0"/>
    <n v="0"/>
    <n v="62"/>
    <n v="56"/>
    <n v="0"/>
    <n v="0"/>
    <n v="4.5072131147540979"/>
    <n v="4.4709090909090907"/>
    <n v="274.94"/>
    <n v="245.89999999999998"/>
    <n v="4.74"/>
    <n v="4.74"/>
    <n v="4.74"/>
    <n v="4.74"/>
    <m/>
    <m/>
    <n v="0"/>
    <n v="0"/>
    <n v="4.5109677419354837"/>
    <n v="4.4757142857142851"/>
    <n v="279.68"/>
    <n v="250.63999999999996"/>
    <m/>
    <m/>
    <n v="0"/>
    <n v="0"/>
    <m/>
    <m/>
    <n v="0"/>
    <n v="0"/>
    <m/>
    <m/>
    <n v="0"/>
    <n v="0"/>
    <n v="0"/>
    <n v="0"/>
    <n v="0"/>
    <n v="0"/>
    <n v="403"/>
    <n v="334"/>
    <n v="0"/>
    <n v="0"/>
    <n v="5"/>
    <n v="8"/>
    <n v="0"/>
    <n v="0"/>
    <m/>
    <m/>
    <n v="0"/>
    <n v="0"/>
    <n v="408"/>
    <n v="342"/>
    <n v="0"/>
    <n v="0"/>
    <n v="5.5356823821339942"/>
    <n v="5.5503293413173651"/>
    <n v="2230.8799999999997"/>
    <n v="1853.81"/>
    <n v="6.5060000000000002"/>
    <n v="8.0924999999999994"/>
    <n v="32.53"/>
    <n v="64.739999999999995"/>
    <m/>
    <m/>
    <n v="0"/>
    <n v="0"/>
    <n v="5.5475735294117641"/>
    <n v="5.609795321637427"/>
    <n v="2263.41"/>
    <n v="1918.55"/>
    <m/>
    <m/>
    <n v="0"/>
    <n v="0"/>
    <m/>
    <m/>
    <n v="0"/>
    <n v="0"/>
    <m/>
    <m/>
    <n v="0"/>
    <n v="0"/>
    <n v="0"/>
    <n v="0"/>
    <n v="0"/>
    <n v="0"/>
    <n v="470"/>
    <n v="398"/>
    <n v="0"/>
    <n v="0"/>
    <n v="5.4108297872340421"/>
    <n v="5.4502261306532667"/>
    <n v="2543.0899999999997"/>
    <n v="2169.19"/>
    <n v="0"/>
    <n v="0"/>
    <n v="0"/>
    <n v="0"/>
    <n v="188"/>
    <n v="165"/>
    <n v="0"/>
    <n v="0"/>
    <n v="13"/>
    <n v="14"/>
    <n v="0"/>
    <n v="0"/>
    <n v="1"/>
    <n v="4"/>
    <n v="0"/>
    <n v="0"/>
    <n v="202"/>
    <n v="183"/>
    <n v="0"/>
    <n v="0"/>
    <n v="3.7401595744680858"/>
    <n v="3.8833333333333342"/>
    <n v="703.15000000000009"/>
    <n v="640.75000000000011"/>
    <n v="3.525384615384616"/>
    <n v="6.2592857142857152"/>
    <n v="45.830000000000005"/>
    <n v="87.63000000000001"/>
    <m/>
    <m/>
    <n v="0"/>
    <n v="0"/>
    <n v="3.7078217821782187"/>
    <n v="3.9802185792349731"/>
    <n v="748.98000000000013"/>
    <n v="728.38000000000011"/>
    <m/>
    <m/>
    <n v="0"/>
    <n v="0"/>
    <m/>
    <m/>
    <n v="0"/>
    <n v="0"/>
    <m/>
    <m/>
    <n v="0"/>
    <n v="0"/>
    <n v="0"/>
    <n v="0"/>
    <n v="0"/>
    <n v="0"/>
    <m/>
    <m/>
    <n v="0"/>
    <n v="0"/>
    <m/>
    <m/>
    <n v="0"/>
    <n v="0"/>
    <m/>
    <m/>
    <n v="0"/>
    <n v="0"/>
    <n v="652"/>
    <n v="554"/>
    <n v="0"/>
    <n v="0"/>
    <n v="3208.97"/>
    <n v="2740.46"/>
    <s v=""/>
    <s v=""/>
    <n v="19"/>
    <n v="23"/>
    <n v="0"/>
    <n v="0"/>
    <n v="83.100000000000009"/>
    <n v="157.11000000000001"/>
    <n v="0"/>
    <n v="0"/>
    <n v="671"/>
    <n v="577"/>
    <n v="0"/>
    <n v="0"/>
    <n v="3292.0699999999997"/>
    <n v="2897.57"/>
    <s v=""/>
    <s v=""/>
    <n v="1"/>
    <n v="4"/>
    <n v="0"/>
    <n v="0"/>
    <n v="0"/>
    <n v="0"/>
    <s v=""/>
    <s v=""/>
    <n v="3292.0699999999997"/>
    <n v="2897.57"/>
    <s v=""/>
    <s v=""/>
  </r>
  <r>
    <x v="6"/>
    <s v="Louisiana State University in Shreveport"/>
    <m/>
    <n v="159416"/>
    <x v="4"/>
    <n v="448"/>
    <n v="455"/>
    <n v="2"/>
    <n v="3"/>
    <n v="446"/>
    <n v="452"/>
    <n v="120"/>
    <n v="120"/>
    <n v="446"/>
    <n v="452"/>
    <n v="0"/>
    <n v="0"/>
    <n v="76"/>
    <n v="65"/>
    <n v="0"/>
    <n v="0"/>
    <n v="0"/>
    <n v="0"/>
    <n v="0"/>
    <n v="0"/>
    <m/>
    <m/>
    <n v="0"/>
    <n v="0"/>
    <n v="76"/>
    <n v="65"/>
    <n v="0"/>
    <n v="0"/>
    <n v="4.2544736842105264"/>
    <n v="4.307384615384616"/>
    <n v="323.34000000000003"/>
    <n v="279.98"/>
    <m/>
    <m/>
    <n v="0"/>
    <n v="0"/>
    <m/>
    <m/>
    <n v="0"/>
    <n v="0"/>
    <n v="4.2544736842105264"/>
    <n v="4.307384615384616"/>
    <n v="323.34000000000003"/>
    <n v="279.98"/>
    <m/>
    <m/>
    <n v="0"/>
    <n v="0"/>
    <m/>
    <m/>
    <n v="0"/>
    <n v="0"/>
    <m/>
    <m/>
    <n v="0"/>
    <n v="0"/>
    <n v="0"/>
    <n v="0"/>
    <n v="0"/>
    <n v="0"/>
    <n v="110"/>
    <n v="93"/>
    <n v="0"/>
    <n v="0"/>
    <n v="6"/>
    <n v="8"/>
    <n v="0"/>
    <n v="0"/>
    <m/>
    <m/>
    <n v="0"/>
    <n v="0"/>
    <n v="116"/>
    <n v="101"/>
    <n v="0"/>
    <n v="0"/>
    <n v="6.1977272727272723"/>
    <n v="7.3552688172043021"/>
    <n v="681.75"/>
    <n v="684.04000000000008"/>
    <n v="9.1216666666666679"/>
    <n v="7.0225"/>
    <n v="54.730000000000004"/>
    <n v="56.18"/>
    <m/>
    <m/>
    <n v="0"/>
    <n v="0"/>
    <n v="6.3489655172413793"/>
    <n v="7.3289108910891088"/>
    <n v="736.48"/>
    <n v="740.22"/>
    <m/>
    <m/>
    <n v="0"/>
    <n v="0"/>
    <m/>
    <m/>
    <n v="0"/>
    <n v="0"/>
    <m/>
    <m/>
    <n v="0"/>
    <n v="0"/>
    <n v="0"/>
    <n v="0"/>
    <n v="0"/>
    <n v="0"/>
    <n v="192"/>
    <n v="166"/>
    <n v="0"/>
    <n v="0"/>
    <n v="5.5198958333333339"/>
    <n v="6.1457831325301209"/>
    <n v="1059.8200000000002"/>
    <n v="1020.2"/>
    <n v="0"/>
    <n v="0"/>
    <n v="0"/>
    <n v="0"/>
    <n v="212"/>
    <n v="233"/>
    <n v="0"/>
    <n v="0"/>
    <n v="40"/>
    <n v="51"/>
    <n v="0"/>
    <n v="0"/>
    <n v="2"/>
    <n v="2"/>
    <n v="0"/>
    <n v="0"/>
    <n v="254"/>
    <n v="286"/>
    <n v="0"/>
    <n v="0"/>
    <n v="3.7406132075471699"/>
    <n v="3.656394849785408"/>
    <n v="793.01"/>
    <n v="851.94"/>
    <n v="6.2292500000000004"/>
    <n v="4.9784313725490188"/>
    <n v="249.17000000000002"/>
    <n v="253.89999999999995"/>
    <m/>
    <m/>
    <n v="0"/>
    <n v="0"/>
    <n v="4.1030708661417323"/>
    <n v="3.8665734265734262"/>
    <n v="1042.18"/>
    <n v="1105.8399999999999"/>
    <m/>
    <m/>
    <n v="0"/>
    <n v="0"/>
    <m/>
    <m/>
    <n v="0"/>
    <n v="0"/>
    <m/>
    <m/>
    <n v="0"/>
    <n v="0"/>
    <n v="0"/>
    <n v="0"/>
    <n v="0"/>
    <n v="0"/>
    <m/>
    <m/>
    <n v="0"/>
    <n v="0"/>
    <m/>
    <m/>
    <n v="0"/>
    <n v="0"/>
    <m/>
    <m/>
    <n v="0"/>
    <n v="0"/>
    <n v="398"/>
    <n v="391"/>
    <n v="0"/>
    <n v="0"/>
    <n v="1798.1"/>
    <n v="1815.96"/>
    <s v=""/>
    <s v=""/>
    <n v="46"/>
    <n v="59"/>
    <n v="0"/>
    <n v="0"/>
    <n v="303.90000000000003"/>
    <n v="310.07999999999993"/>
    <n v="0"/>
    <n v="0"/>
    <n v="444"/>
    <n v="450"/>
    <n v="0"/>
    <n v="0"/>
    <n v="2102"/>
    <n v="2126.04"/>
    <s v=""/>
    <s v=""/>
    <n v="2"/>
    <n v="2"/>
    <n v="0"/>
    <n v="0"/>
    <n v="0"/>
    <n v="0"/>
    <s v=""/>
    <s v=""/>
    <n v="2102"/>
    <n v="2126.04"/>
    <s v=""/>
    <s v=""/>
  </r>
  <r>
    <x v="6"/>
    <s v="McNeese State University"/>
    <s v="Met the criteria for Four-Year 3 in 2015-16."/>
    <n v="159717"/>
    <x v="4"/>
    <n v="1150"/>
    <n v="1081"/>
    <n v="19"/>
    <n v="18"/>
    <n v="1131"/>
    <n v="1063"/>
    <n v="120"/>
    <n v="120"/>
    <n v="1131"/>
    <n v="1063"/>
    <n v="0"/>
    <n v="0"/>
    <n v="216"/>
    <n v="243"/>
    <n v="0"/>
    <n v="0"/>
    <n v="0"/>
    <n v="1"/>
    <n v="0"/>
    <n v="0"/>
    <m/>
    <m/>
    <n v="0"/>
    <n v="0"/>
    <n v="216"/>
    <n v="244"/>
    <n v="0"/>
    <n v="0"/>
    <n v="4.1675925925925927"/>
    <n v="4.2394238683127572"/>
    <n v="900.2"/>
    <n v="1030.18"/>
    <m/>
    <n v="5.33"/>
    <n v="0"/>
    <n v="5.33"/>
    <m/>
    <m/>
    <n v="0"/>
    <n v="0"/>
    <n v="4.1675925925925927"/>
    <n v="4.2438934426229507"/>
    <n v="900.2"/>
    <n v="1035.51"/>
    <m/>
    <m/>
    <n v="0"/>
    <n v="0"/>
    <m/>
    <m/>
    <n v="0"/>
    <n v="0"/>
    <m/>
    <m/>
    <n v="0"/>
    <n v="0"/>
    <n v="0"/>
    <n v="0"/>
    <n v="0"/>
    <n v="0"/>
    <n v="520"/>
    <n v="474"/>
    <n v="0"/>
    <n v="0"/>
    <n v="18"/>
    <n v="22"/>
    <n v="0"/>
    <n v="0"/>
    <m/>
    <m/>
    <n v="0"/>
    <n v="0"/>
    <n v="538"/>
    <n v="496"/>
    <n v="0"/>
    <n v="0"/>
    <n v="6.412576923076923"/>
    <n v="6.6267721518987326"/>
    <n v="3334.54"/>
    <n v="3141.0899999999992"/>
    <n v="7.4761111111111109"/>
    <n v="9.5563636363636348"/>
    <n v="134.57"/>
    <n v="210.23999999999995"/>
    <m/>
    <m/>
    <n v="0"/>
    <n v="0"/>
    <n v="6.4481598513011154"/>
    <n v="6.7567137096774177"/>
    <n v="3469.11"/>
    <n v="3351.329999999999"/>
    <m/>
    <m/>
    <n v="0"/>
    <n v="0"/>
    <m/>
    <m/>
    <n v="0"/>
    <n v="0"/>
    <m/>
    <m/>
    <n v="0"/>
    <n v="0"/>
    <n v="0"/>
    <n v="0"/>
    <n v="0"/>
    <n v="0"/>
    <n v="754"/>
    <n v="740"/>
    <n v="0"/>
    <n v="0"/>
    <n v="5.7948408488063663"/>
    <n v="5.9281621621621614"/>
    <n v="4369.3100000000004"/>
    <n v="4386.8399999999992"/>
    <n v="0"/>
    <n v="0"/>
    <n v="0"/>
    <n v="0"/>
    <n v="335"/>
    <n v="280"/>
    <n v="0"/>
    <n v="0"/>
    <n v="42"/>
    <n v="43"/>
    <n v="0"/>
    <n v="0"/>
    <n v="0"/>
    <n v="0"/>
    <n v="0"/>
    <n v="0"/>
    <n v="377"/>
    <n v="323"/>
    <n v="0"/>
    <n v="0"/>
    <n v="4.2414328358208948"/>
    <n v="4.3795714285714293"/>
    <n v="1420.8799999999997"/>
    <n v="1226.2800000000002"/>
    <n v="5.5864285714285717"/>
    <n v="5.4148837209302325"/>
    <n v="234.63000000000002"/>
    <n v="232.84"/>
    <m/>
    <m/>
    <n v="0"/>
    <n v="0"/>
    <n v="4.3912732095490714"/>
    <n v="4.517399380804954"/>
    <n v="1655.51"/>
    <n v="1459.1200000000001"/>
    <m/>
    <m/>
    <n v="0"/>
    <n v="0"/>
    <m/>
    <m/>
    <n v="0"/>
    <n v="0"/>
    <m/>
    <m/>
    <n v="0"/>
    <n v="0"/>
    <n v="0"/>
    <n v="0"/>
    <n v="0"/>
    <n v="0"/>
    <m/>
    <m/>
    <n v="0"/>
    <n v="0"/>
    <m/>
    <m/>
    <n v="0"/>
    <n v="0"/>
    <m/>
    <m/>
    <n v="0"/>
    <n v="0"/>
    <n v="1071"/>
    <n v="997"/>
    <n v="0"/>
    <n v="0"/>
    <n v="5655.619999999999"/>
    <n v="5397.5499999999993"/>
    <s v=""/>
    <s v=""/>
    <n v="60"/>
    <n v="66"/>
    <n v="0"/>
    <n v="0"/>
    <n v="369.20000000000005"/>
    <n v="448.40999999999997"/>
    <n v="0"/>
    <n v="0"/>
    <n v="1131"/>
    <n v="1063"/>
    <n v="0"/>
    <n v="0"/>
    <n v="6024.8199999999988"/>
    <n v="5845.9599999999991"/>
    <s v=""/>
    <s v=""/>
    <n v="0"/>
    <n v="0"/>
    <n v="0"/>
    <n v="0"/>
    <s v=""/>
    <s v=""/>
    <s v=""/>
    <s v=""/>
    <n v="6024.8200000000006"/>
    <n v="5845.9599999999991"/>
    <s v=""/>
    <s v=""/>
  </r>
  <r>
    <x v="6"/>
    <s v="Nicholls State University "/>
    <m/>
    <n v="159966"/>
    <x v="4"/>
    <n v="967"/>
    <n v="958"/>
    <n v="10"/>
    <n v="19"/>
    <n v="957"/>
    <n v="939"/>
    <n v="120"/>
    <n v="120"/>
    <n v="957"/>
    <n v="939"/>
    <n v="0"/>
    <n v="0"/>
    <n v="122"/>
    <n v="176"/>
    <n v="0"/>
    <n v="0"/>
    <n v="1"/>
    <n v="6"/>
    <n v="0"/>
    <n v="0"/>
    <m/>
    <m/>
    <n v="0"/>
    <n v="0"/>
    <n v="123"/>
    <n v="182"/>
    <n v="0"/>
    <n v="0"/>
    <n v="4.1465573770491799"/>
    <n v="4.2777272727272724"/>
    <n v="505.87999999999994"/>
    <n v="752.87999999999988"/>
    <n v="6.36"/>
    <n v="5.8"/>
    <n v="6.36"/>
    <n v="34.799999999999997"/>
    <m/>
    <m/>
    <n v="0"/>
    <n v="0"/>
    <n v="4.1645528455284548"/>
    <n v="4.3279120879120869"/>
    <n v="512.2399999999999"/>
    <n v="787.67999999999984"/>
    <m/>
    <m/>
    <n v="0"/>
    <n v="0"/>
    <m/>
    <m/>
    <n v="0"/>
    <n v="0"/>
    <m/>
    <m/>
    <n v="0"/>
    <n v="0"/>
    <n v="0"/>
    <n v="0"/>
    <n v="0"/>
    <n v="0"/>
    <n v="536"/>
    <n v="489"/>
    <n v="0"/>
    <n v="0"/>
    <n v="21"/>
    <n v="22"/>
    <n v="0"/>
    <n v="0"/>
    <m/>
    <m/>
    <n v="0"/>
    <n v="0"/>
    <n v="557"/>
    <n v="511"/>
    <n v="0"/>
    <n v="0"/>
    <n v="5.7275373134328351"/>
    <n v="5.7402249488752561"/>
    <n v="3069.9599999999996"/>
    <n v="2806.9700000000003"/>
    <n v="7.9604761904761911"/>
    <n v="7.5477272727272728"/>
    <n v="167.17000000000002"/>
    <n v="166.05"/>
    <m/>
    <m/>
    <n v="0"/>
    <n v="0"/>
    <n v="5.8117235188509868"/>
    <n v="5.8180430528375746"/>
    <n v="3237.1299999999997"/>
    <n v="2973.0200000000004"/>
    <m/>
    <m/>
    <n v="0"/>
    <n v="0"/>
    <m/>
    <m/>
    <n v="0"/>
    <n v="0"/>
    <m/>
    <m/>
    <n v="0"/>
    <n v="0"/>
    <n v="0"/>
    <n v="0"/>
    <n v="0"/>
    <n v="0"/>
    <n v="680"/>
    <n v="693"/>
    <n v="0"/>
    <n v="0"/>
    <n v="5.5137794117647054"/>
    <n v="5.4266955266955268"/>
    <n v="3749.37"/>
    <n v="3760.7000000000003"/>
    <n v="0"/>
    <n v="0"/>
    <n v="0"/>
    <n v="0"/>
    <n v="224"/>
    <n v="210"/>
    <n v="0"/>
    <n v="0"/>
    <n v="53"/>
    <n v="34"/>
    <n v="0"/>
    <n v="0"/>
    <n v="0"/>
    <n v="2"/>
    <n v="0"/>
    <n v="0"/>
    <n v="277"/>
    <n v="246"/>
    <n v="0"/>
    <n v="0"/>
    <n v="4.6259375"/>
    <n v="4.0604761904761908"/>
    <n v="1036.21"/>
    <n v="852.7"/>
    <n v="4.7005660377358494"/>
    <n v="4.6491176470588229"/>
    <n v="249.13000000000002"/>
    <n v="158.07"/>
    <m/>
    <m/>
    <n v="0"/>
    <n v="0"/>
    <n v="4.6402166064981953"/>
    <n v="4.1088211382113817"/>
    <n v="1285.3400000000001"/>
    <n v="1010.7699999999999"/>
    <m/>
    <m/>
    <n v="0"/>
    <n v="0"/>
    <m/>
    <m/>
    <n v="0"/>
    <n v="0"/>
    <m/>
    <m/>
    <n v="0"/>
    <n v="0"/>
    <n v="0"/>
    <n v="0"/>
    <n v="0"/>
    <n v="0"/>
    <m/>
    <m/>
    <n v="0"/>
    <n v="0"/>
    <m/>
    <m/>
    <n v="0"/>
    <n v="0"/>
    <m/>
    <m/>
    <n v="0"/>
    <n v="0"/>
    <n v="882"/>
    <n v="875"/>
    <n v="0"/>
    <n v="0"/>
    <n v="4612.0499999999993"/>
    <n v="4412.55"/>
    <s v=""/>
    <s v=""/>
    <n v="75"/>
    <n v="62"/>
    <n v="0"/>
    <n v="0"/>
    <n v="422.66000000000008"/>
    <n v="358.92"/>
    <n v="0"/>
    <n v="0"/>
    <n v="957"/>
    <n v="937"/>
    <n v="0"/>
    <n v="0"/>
    <n v="5034.7099999999991"/>
    <n v="4771.47"/>
    <s v=""/>
    <s v=""/>
    <n v="0"/>
    <n v="2"/>
    <n v="0"/>
    <n v="0"/>
    <s v=""/>
    <n v="0"/>
    <s v=""/>
    <s v=""/>
    <n v="5034.71"/>
    <n v="4771.47"/>
    <s v=""/>
    <s v=""/>
  </r>
  <r>
    <x v="6"/>
    <s v="Northwestern State University"/>
    <m/>
    <n v="160038"/>
    <x v="4"/>
    <n v="1052"/>
    <n v="1069"/>
    <n v="18"/>
    <n v="12"/>
    <n v="1034"/>
    <n v="1057"/>
    <n v="120"/>
    <n v="120"/>
    <n v="1034"/>
    <n v="1057"/>
    <n v="0"/>
    <n v="0"/>
    <n v="198"/>
    <n v="212"/>
    <n v="0"/>
    <n v="0"/>
    <n v="3"/>
    <n v="3"/>
    <n v="0"/>
    <n v="0"/>
    <m/>
    <m/>
    <n v="0"/>
    <n v="0"/>
    <n v="201"/>
    <n v="215"/>
    <n v="0"/>
    <n v="0"/>
    <n v="4.1280808080808082"/>
    <n v="4.1519339622641507"/>
    <n v="817.36"/>
    <n v="880.20999999999992"/>
    <n v="6.9966666666666661"/>
    <n v="3.81"/>
    <n v="20.99"/>
    <n v="11.43"/>
    <m/>
    <m/>
    <n v="0"/>
    <n v="0"/>
    <n v="4.1708955223880597"/>
    <n v="4.1471627906976742"/>
    <n v="838.35"/>
    <n v="891.64"/>
    <m/>
    <m/>
    <n v="0"/>
    <n v="0"/>
    <m/>
    <m/>
    <n v="0"/>
    <n v="0"/>
    <m/>
    <m/>
    <n v="0"/>
    <n v="0"/>
    <n v="0"/>
    <n v="0"/>
    <n v="0"/>
    <n v="0"/>
    <n v="345"/>
    <n v="332"/>
    <n v="0"/>
    <n v="0"/>
    <n v="15"/>
    <n v="20"/>
    <n v="0"/>
    <n v="0"/>
    <m/>
    <m/>
    <n v="0"/>
    <n v="0"/>
    <n v="360"/>
    <n v="352"/>
    <n v="0"/>
    <n v="0"/>
    <n v="6.0210724637681148"/>
    <n v="6.1093072289156636"/>
    <n v="2077.2699999999995"/>
    <n v="2028.2900000000004"/>
    <n v="8.9866666666666664"/>
    <n v="7.9794999999999998"/>
    <n v="134.79999999999998"/>
    <n v="159.59"/>
    <m/>
    <m/>
    <n v="0"/>
    <n v="0"/>
    <n v="6.1446388888888883"/>
    <n v="6.2155681818181838"/>
    <n v="2212.0699999999997"/>
    <n v="2187.8800000000006"/>
    <m/>
    <m/>
    <n v="0"/>
    <n v="0"/>
    <m/>
    <m/>
    <n v="0"/>
    <n v="0"/>
    <m/>
    <m/>
    <n v="0"/>
    <n v="0"/>
    <n v="0"/>
    <n v="0"/>
    <n v="0"/>
    <n v="0"/>
    <n v="561"/>
    <n v="567"/>
    <n v="0"/>
    <n v="0"/>
    <n v="5.437468805704099"/>
    <n v="5.4312522045855385"/>
    <n v="3050.4199999999996"/>
    <n v="3079.5200000000004"/>
    <n v="0"/>
    <n v="0"/>
    <n v="0"/>
    <n v="0"/>
    <n v="312"/>
    <n v="315"/>
    <n v="0"/>
    <n v="0"/>
    <n v="161"/>
    <n v="174"/>
    <n v="0"/>
    <n v="0"/>
    <n v="0"/>
    <n v="1"/>
    <n v="0"/>
    <n v="0"/>
    <n v="473"/>
    <n v="490"/>
    <n v="0"/>
    <n v="0"/>
    <n v="3.8329166666666663"/>
    <n v="4.0866031746031757"/>
    <n v="1195.8699999999999"/>
    <n v="1287.2800000000004"/>
    <n v="4.0777018633540374"/>
    <n v="4.1363793103448279"/>
    <n v="656.51"/>
    <n v="719.73"/>
    <m/>
    <m/>
    <n v="0"/>
    <n v="0"/>
    <n v="3.9162367864693444"/>
    <n v="4.0959387755102048"/>
    <n v="1852.3799999999999"/>
    <n v="2007.0100000000004"/>
    <m/>
    <m/>
    <n v="0"/>
    <n v="0"/>
    <m/>
    <m/>
    <n v="0"/>
    <n v="0"/>
    <m/>
    <m/>
    <n v="0"/>
    <n v="0"/>
    <n v="0"/>
    <n v="0"/>
    <n v="0"/>
    <n v="0"/>
    <m/>
    <m/>
    <n v="0"/>
    <n v="0"/>
    <m/>
    <m/>
    <n v="0"/>
    <n v="0"/>
    <m/>
    <m/>
    <n v="0"/>
    <n v="0"/>
    <n v="855"/>
    <n v="859"/>
    <n v="0"/>
    <n v="0"/>
    <n v="4090.4999999999995"/>
    <n v="4195.7800000000007"/>
    <s v=""/>
    <s v=""/>
    <n v="179"/>
    <n v="197"/>
    <n v="0"/>
    <n v="0"/>
    <n v="812.3"/>
    <n v="890.75"/>
    <n v="0"/>
    <n v="0"/>
    <n v="1034"/>
    <n v="1056"/>
    <n v="0"/>
    <n v="0"/>
    <n v="4902.7999999999993"/>
    <n v="5086.5300000000007"/>
    <s v=""/>
    <s v=""/>
    <n v="0"/>
    <n v="1"/>
    <n v="0"/>
    <n v="0"/>
    <s v=""/>
    <n v="0"/>
    <s v=""/>
    <s v=""/>
    <n v="4902.7999999999993"/>
    <n v="5086.5300000000007"/>
    <s v=""/>
    <s v=""/>
  </r>
  <r>
    <x v="6"/>
    <s v="Southern University at New Orleans"/>
    <m/>
    <n v="160630"/>
    <x v="5"/>
    <n v="303"/>
    <n v="306"/>
    <n v="5"/>
    <n v="1"/>
    <n v="298"/>
    <n v="305"/>
    <n v="120"/>
    <n v="120"/>
    <n v="298"/>
    <n v="214"/>
    <n v="0"/>
    <n v="0"/>
    <n v="10"/>
    <n v="33"/>
    <n v="0"/>
    <n v="0"/>
    <n v="1"/>
    <n v="1"/>
    <n v="0"/>
    <n v="0"/>
    <m/>
    <m/>
    <n v="0"/>
    <n v="0"/>
    <n v="11"/>
    <n v="34"/>
    <n v="0"/>
    <n v="0"/>
    <n v="6.7010000000000005"/>
    <n v="4.327272727272728"/>
    <n v="67.010000000000005"/>
    <n v="142.80000000000001"/>
    <n v="5.74"/>
    <n v="3.33"/>
    <n v="5.74"/>
    <n v="3.33"/>
    <m/>
    <m/>
    <n v="0"/>
    <n v="0"/>
    <n v="6.6136363636363633"/>
    <n v="4.297941176470589"/>
    <n v="72.75"/>
    <n v="146.13000000000002"/>
    <m/>
    <m/>
    <n v="0"/>
    <n v="0"/>
    <m/>
    <m/>
    <n v="0"/>
    <n v="0"/>
    <m/>
    <m/>
    <n v="0"/>
    <n v="0"/>
    <n v="0"/>
    <n v="0"/>
    <n v="0"/>
    <n v="0"/>
    <n v="67"/>
    <n v="56"/>
    <n v="0"/>
    <n v="0"/>
    <n v="8"/>
    <n v="17"/>
    <n v="0"/>
    <n v="0"/>
    <m/>
    <m/>
    <n v="0"/>
    <n v="0"/>
    <n v="75"/>
    <n v="73"/>
    <n v="0"/>
    <n v="0"/>
    <n v="7.1644776119402991"/>
    <n v="6.875"/>
    <n v="480.02000000000004"/>
    <n v="385"/>
    <n v="4.8425000000000002"/>
    <n v="11.471764705882352"/>
    <n v="38.74"/>
    <n v="195.01999999999998"/>
    <m/>
    <m/>
    <n v="0"/>
    <n v="0"/>
    <n v="6.9168000000000003"/>
    <n v="7.9454794520547942"/>
    <n v="518.76"/>
    <n v="580.02"/>
    <m/>
    <m/>
    <n v="0"/>
    <n v="0"/>
    <m/>
    <m/>
    <n v="0"/>
    <n v="0"/>
    <m/>
    <m/>
    <n v="0"/>
    <n v="0"/>
    <n v="0"/>
    <n v="0"/>
    <n v="0"/>
    <n v="0"/>
    <n v="86"/>
    <n v="107"/>
    <n v="0"/>
    <n v="0"/>
    <n v="6.8780232558139538"/>
    <n v="6.7864485981308409"/>
    <n v="591.51"/>
    <n v="726.15"/>
    <n v="0"/>
    <n v="0"/>
    <n v="0"/>
    <n v="0"/>
    <n v="175"/>
    <n v="81"/>
    <n v="0"/>
    <n v="0"/>
    <n v="37"/>
    <n v="26"/>
    <n v="0"/>
    <n v="0"/>
    <n v="0"/>
    <n v="0"/>
    <n v="0"/>
    <n v="0"/>
    <n v="212"/>
    <n v="107"/>
    <n v="0"/>
    <n v="0"/>
    <n v="6.1872000000000016"/>
    <n v="4.2120987654320992"/>
    <n v="1082.7600000000002"/>
    <n v="341.18"/>
    <n v="5.7024324324324338"/>
    <n v="4.8115384615384622"/>
    <n v="210.99000000000004"/>
    <n v="125.10000000000002"/>
    <m/>
    <m/>
    <n v="0"/>
    <n v="0"/>
    <n v="6.1025943396226427"/>
    <n v="4.3577570093457947"/>
    <n v="1293.7500000000002"/>
    <n v="466.28000000000003"/>
    <m/>
    <m/>
    <n v="0"/>
    <n v="0"/>
    <m/>
    <m/>
    <n v="0"/>
    <n v="0"/>
    <m/>
    <m/>
    <n v="0"/>
    <n v="0"/>
    <n v="0"/>
    <n v="0"/>
    <n v="0"/>
    <n v="0"/>
    <m/>
    <m/>
    <n v="0"/>
    <n v="0"/>
    <m/>
    <m/>
    <n v="0"/>
    <n v="0"/>
    <m/>
    <m/>
    <n v="0"/>
    <n v="0"/>
    <n v="252"/>
    <n v="170"/>
    <n v="0"/>
    <n v="0"/>
    <n v="1629.7900000000004"/>
    <n v="868.98"/>
    <s v=""/>
    <s v=""/>
    <n v="46"/>
    <n v="44"/>
    <n v="0"/>
    <n v="0"/>
    <n v="255.47000000000003"/>
    <n v="323.45000000000005"/>
    <n v="0"/>
    <n v="0"/>
    <n v="298"/>
    <n v="214"/>
    <n v="0"/>
    <n v="0"/>
    <n v="1885.2600000000004"/>
    <n v="1192.43"/>
    <s v=""/>
    <s v=""/>
    <n v="0"/>
    <n v="0"/>
    <n v="0"/>
    <n v="0"/>
    <s v=""/>
    <s v=""/>
    <s v=""/>
    <s v=""/>
    <n v="1885.2600000000002"/>
    <n v="1192.43"/>
    <s v=""/>
    <s v=""/>
  </r>
  <r>
    <x v="6"/>
    <s v="Louisiana State University at Alexandria"/>
    <m/>
    <n v="159382"/>
    <x v="6"/>
    <n v="190"/>
    <n v="215"/>
    <n v="0"/>
    <n v="1"/>
    <n v="190"/>
    <n v="214"/>
    <n v="60"/>
    <n v="60"/>
    <n v="190"/>
    <n v="305"/>
    <n v="0"/>
    <n v="0"/>
    <n v="39"/>
    <n v="10"/>
    <n v="0"/>
    <n v="0"/>
    <n v="0"/>
    <n v="2"/>
    <n v="0"/>
    <n v="0"/>
    <m/>
    <m/>
    <n v="0"/>
    <n v="0"/>
    <n v="39"/>
    <n v="12"/>
    <n v="0"/>
    <n v="0"/>
    <n v="4.2402564102564115"/>
    <n v="6.7610000000000001"/>
    <n v="165.37000000000006"/>
    <n v="67.61"/>
    <m/>
    <n v="4.74"/>
    <n v="0"/>
    <n v="9.48"/>
    <m/>
    <m/>
    <n v="0"/>
    <n v="0"/>
    <n v="4.2402564102564115"/>
    <n v="6.4241666666666672"/>
    <n v="165.37000000000006"/>
    <n v="77.09"/>
    <m/>
    <m/>
    <n v="0"/>
    <n v="0"/>
    <m/>
    <m/>
    <n v="0"/>
    <n v="0"/>
    <m/>
    <m/>
    <n v="0"/>
    <n v="0"/>
    <n v="0"/>
    <n v="0"/>
    <n v="0"/>
    <n v="0"/>
    <n v="50"/>
    <n v="78"/>
    <n v="0"/>
    <n v="0"/>
    <n v="15"/>
    <n v="9"/>
    <n v="0"/>
    <n v="0"/>
    <m/>
    <m/>
    <n v="0"/>
    <n v="0"/>
    <n v="65"/>
    <n v="87"/>
    <n v="0"/>
    <n v="0"/>
    <n v="6.8364000000000011"/>
    <n v="8.4907692307692297"/>
    <n v="341.82000000000005"/>
    <n v="662.28"/>
    <n v="13.064666666666666"/>
    <n v="9.7633333333333336"/>
    <n v="195.97"/>
    <n v="87.87"/>
    <m/>
    <m/>
    <n v="0"/>
    <n v="0"/>
    <n v="8.2736923076923095"/>
    <n v="8.6224137931034477"/>
    <n v="537.79000000000008"/>
    <n v="750.15"/>
    <m/>
    <m/>
    <n v="0"/>
    <n v="0"/>
    <m/>
    <m/>
    <n v="0"/>
    <n v="0"/>
    <m/>
    <m/>
    <n v="0"/>
    <n v="0"/>
    <n v="0"/>
    <n v="0"/>
    <n v="0"/>
    <n v="0"/>
    <n v="104"/>
    <n v="99"/>
    <n v="0"/>
    <n v="0"/>
    <n v="6.7611538461538467"/>
    <n v="8.3559595959595967"/>
    <n v="703.16000000000008"/>
    <n v="827.24000000000012"/>
    <n v="0"/>
    <n v="0"/>
    <n v="0"/>
    <n v="0"/>
    <n v="63"/>
    <n v="153"/>
    <n v="0"/>
    <n v="0"/>
    <n v="23"/>
    <n v="52"/>
    <n v="0"/>
    <n v="0"/>
    <n v="0"/>
    <n v="1"/>
    <n v="0"/>
    <n v="0"/>
    <n v="86"/>
    <n v="206"/>
    <n v="0"/>
    <n v="0"/>
    <n v="6.1195238095238089"/>
    <n v="4.2333986928104581"/>
    <n v="385.53"/>
    <n v="647.71"/>
    <n v="7.4639130434782599"/>
    <n v="5.6132692307692302"/>
    <n v="171.67"/>
    <n v="291.89"/>
    <m/>
    <m/>
    <n v="0"/>
    <n v="0"/>
    <n v="6.4790697674418594"/>
    <n v="4.5611650485436899"/>
    <n v="557.19999999999993"/>
    <n v="939.60000000000014"/>
    <m/>
    <m/>
    <n v="0"/>
    <n v="0"/>
    <m/>
    <m/>
    <n v="0"/>
    <n v="0"/>
    <m/>
    <m/>
    <n v="0"/>
    <n v="0"/>
    <n v="0"/>
    <n v="0"/>
    <n v="0"/>
    <n v="0"/>
    <m/>
    <m/>
    <n v="0"/>
    <n v="0"/>
    <m/>
    <m/>
    <n v="0"/>
    <n v="0"/>
    <m/>
    <m/>
    <n v="0"/>
    <n v="0"/>
    <n v="152"/>
    <n v="241"/>
    <n v="0"/>
    <n v="0"/>
    <n v="892.72"/>
    <n v="1377.6"/>
    <s v=""/>
    <s v=""/>
    <n v="38"/>
    <n v="63"/>
    <n v="0"/>
    <n v="0"/>
    <n v="367.64"/>
    <n v="389.24"/>
    <n v="0"/>
    <n v="0"/>
    <n v="190"/>
    <n v="304"/>
    <n v="0"/>
    <n v="0"/>
    <n v="1260.3600000000001"/>
    <n v="1766.84"/>
    <s v=""/>
    <s v=""/>
    <n v="0"/>
    <n v="1"/>
    <n v="0"/>
    <n v="0"/>
    <s v=""/>
    <n v="0"/>
    <s v=""/>
    <s v=""/>
    <n v="1260.3600000000001"/>
    <n v="1766.8400000000001"/>
    <s v=""/>
    <s v=""/>
  </r>
  <r>
    <x v="6"/>
    <s v="Baton Rouge Community College"/>
    <m/>
    <n v="437103"/>
    <x v="7"/>
    <n v="409"/>
    <n v="436"/>
    <n v="6"/>
    <n v="19"/>
    <n v="403"/>
    <n v="417"/>
    <n v="60"/>
    <n v="60"/>
    <n v="403"/>
    <n v="418"/>
    <n v="0"/>
    <n v="0"/>
    <n v="18"/>
    <n v="26"/>
    <n v="0"/>
    <n v="0"/>
    <n v="1"/>
    <n v="2"/>
    <n v="0"/>
    <n v="0"/>
    <m/>
    <m/>
    <n v="0"/>
    <n v="0"/>
    <n v="19"/>
    <n v="28"/>
    <n v="0"/>
    <n v="0"/>
    <n v="3.2883333333333336"/>
    <n v="3.5919230769230768"/>
    <n v="59.190000000000005"/>
    <n v="93.39"/>
    <n v="4.33"/>
    <n v="4.0350000000000001"/>
    <n v="4.33"/>
    <n v="8.07"/>
    <m/>
    <m/>
    <n v="0"/>
    <n v="0"/>
    <n v="3.3431578947368421"/>
    <n v="3.6235714285714287"/>
    <n v="63.52"/>
    <n v="101.46000000000001"/>
    <m/>
    <m/>
    <n v="0"/>
    <n v="0"/>
    <m/>
    <m/>
    <n v="0"/>
    <n v="0"/>
    <m/>
    <m/>
    <n v="0"/>
    <n v="0"/>
    <n v="0"/>
    <n v="0"/>
    <n v="0"/>
    <n v="0"/>
    <n v="121"/>
    <n v="120"/>
    <n v="0"/>
    <n v="0"/>
    <n v="38"/>
    <n v="37"/>
    <n v="0"/>
    <n v="0"/>
    <m/>
    <m/>
    <n v="0"/>
    <n v="0"/>
    <n v="159"/>
    <n v="157"/>
    <n v="0"/>
    <n v="0"/>
    <n v="4.4377685950413222"/>
    <n v="5.3409166666666668"/>
    <n v="536.97"/>
    <n v="640.91"/>
    <n v="6.0973684210526322"/>
    <n v="7.6443243243243248"/>
    <n v="231.70000000000002"/>
    <n v="282.84000000000003"/>
    <m/>
    <m/>
    <n v="0"/>
    <n v="0"/>
    <n v="4.8344025157232711"/>
    <n v="5.8837579617834397"/>
    <n v="768.67000000000007"/>
    <n v="923.75"/>
    <m/>
    <m/>
    <n v="0"/>
    <n v="0"/>
    <m/>
    <m/>
    <n v="0"/>
    <n v="0"/>
    <m/>
    <m/>
    <n v="0"/>
    <n v="0"/>
    <n v="0"/>
    <n v="0"/>
    <n v="0"/>
    <n v="0"/>
    <n v="178"/>
    <n v="185"/>
    <n v="0"/>
    <n v="0"/>
    <n v="4.6752247191011236"/>
    <n v="5.541675675675676"/>
    <n v="832.19"/>
    <n v="1025.21"/>
    <n v="0"/>
    <n v="0"/>
    <n v="0"/>
    <n v="0"/>
    <n v="132"/>
    <n v="139"/>
    <n v="0"/>
    <n v="0"/>
    <n v="90"/>
    <n v="94"/>
    <n v="0"/>
    <n v="0"/>
    <n v="3"/>
    <n v="0"/>
    <n v="0"/>
    <n v="0"/>
    <n v="225"/>
    <n v="233"/>
    <n v="0"/>
    <n v="0"/>
    <n v="4.2889208633093521"/>
    <n v="3.993381294964029"/>
    <n v="566.13755395683449"/>
    <n v="555.08000000000004"/>
    <n v="6.0520512820512824"/>
    <n v="4.5745744680851059"/>
    <n v="544.68461538461543"/>
    <n v="430.00999999999993"/>
    <m/>
    <m/>
    <n v="0"/>
    <n v="0"/>
    <n v="4.9369874192953329"/>
    <n v="4.2278540772532187"/>
    <n v="1110.8221693414498"/>
    <n v="985.08999999999992"/>
    <m/>
    <m/>
    <n v="0"/>
    <n v="0"/>
    <m/>
    <m/>
    <n v="0"/>
    <n v="0"/>
    <m/>
    <m/>
    <n v="0"/>
    <n v="0"/>
    <n v="0"/>
    <n v="0"/>
    <n v="0"/>
    <n v="0"/>
    <m/>
    <m/>
    <n v="0"/>
    <n v="0"/>
    <m/>
    <m/>
    <n v="0"/>
    <n v="0"/>
    <m/>
    <m/>
    <n v="0"/>
    <n v="0"/>
    <n v="271"/>
    <n v="285"/>
    <n v="0"/>
    <n v="0"/>
    <n v="1162.2975539568347"/>
    <n v="1289.3800000000001"/>
    <s v=""/>
    <s v=""/>
    <n v="129"/>
    <n v="133"/>
    <n v="0"/>
    <n v="0"/>
    <n v="780.7146153846154"/>
    <n v="720.92"/>
    <n v="0"/>
    <n v="0"/>
    <n v="400"/>
    <n v="418"/>
    <n v="0"/>
    <n v="0"/>
    <n v="1943.0121693414501"/>
    <n v="2010.3000000000002"/>
    <s v=""/>
    <s v=""/>
    <n v="3"/>
    <n v="0"/>
    <n v="0"/>
    <n v="0"/>
    <n v="0"/>
    <s v=""/>
    <s v=""/>
    <s v=""/>
    <n v="1943.0121693414499"/>
    <n v="2010.3"/>
    <s v=""/>
    <s v=""/>
  </r>
  <r>
    <x v="6"/>
    <s v="Bossier Parish Community College"/>
    <m/>
    <n v="158431"/>
    <x v="7"/>
    <n v="719"/>
    <n v="713"/>
    <n v="2"/>
    <n v="1"/>
    <n v="717"/>
    <n v="712"/>
    <n v="60"/>
    <n v="60"/>
    <n v="717"/>
    <n v="712"/>
    <n v="0"/>
    <n v="0"/>
    <n v="43"/>
    <n v="43"/>
    <n v="0"/>
    <n v="0"/>
    <n v="2"/>
    <n v="4"/>
    <n v="0"/>
    <n v="0"/>
    <m/>
    <m/>
    <n v="0"/>
    <n v="0"/>
    <n v="45"/>
    <n v="47"/>
    <n v="0"/>
    <n v="0"/>
    <n v="2.9679069767441857"/>
    <n v="3.1616279069767441"/>
    <n v="127.61999999999999"/>
    <n v="135.94999999999999"/>
    <n v="2.86"/>
    <n v="4.2850000000000001"/>
    <n v="5.72"/>
    <n v="17.14"/>
    <m/>
    <m/>
    <n v="0"/>
    <n v="0"/>
    <n v="2.963111111111111"/>
    <n v="3.2572340425531912"/>
    <n v="133.34"/>
    <n v="153.08999999999997"/>
    <m/>
    <m/>
    <n v="0"/>
    <n v="0"/>
    <m/>
    <m/>
    <n v="0"/>
    <n v="0"/>
    <m/>
    <m/>
    <n v="0"/>
    <n v="0"/>
    <n v="0"/>
    <n v="0"/>
    <n v="0"/>
    <n v="0"/>
    <n v="224"/>
    <n v="227"/>
    <n v="0"/>
    <n v="0"/>
    <n v="55"/>
    <n v="55"/>
    <n v="0"/>
    <n v="0"/>
    <m/>
    <m/>
    <n v="0"/>
    <n v="0"/>
    <n v="279"/>
    <n v="282"/>
    <n v="0"/>
    <n v="0"/>
    <n v="4.6007589285714285"/>
    <n v="4.7677092511013219"/>
    <n v="1030.57"/>
    <n v="1082.27"/>
    <n v="5.9207272727272722"/>
    <n v="5.6194545454545457"/>
    <n v="325.64"/>
    <n v="309.07"/>
    <m/>
    <m/>
    <n v="0"/>
    <n v="0"/>
    <n v="4.8609677419354842"/>
    <n v="4.9338297872340426"/>
    <n v="1356.21"/>
    <n v="1391.34"/>
    <m/>
    <m/>
    <n v="0"/>
    <n v="0"/>
    <m/>
    <m/>
    <n v="0"/>
    <n v="0"/>
    <m/>
    <m/>
    <n v="0"/>
    <n v="0"/>
    <n v="0"/>
    <n v="0"/>
    <n v="0"/>
    <n v="0"/>
    <n v="324"/>
    <n v="329"/>
    <n v="0"/>
    <n v="0"/>
    <n v="4.5973765432098768"/>
    <n v="4.6943161094224921"/>
    <n v="1489.5500000000002"/>
    <n v="1544.4299999999998"/>
    <n v="0"/>
    <n v="0"/>
    <n v="0"/>
    <n v="0"/>
    <n v="255"/>
    <n v="248"/>
    <n v="0"/>
    <n v="0"/>
    <n v="136"/>
    <n v="133"/>
    <n v="0"/>
    <n v="0"/>
    <n v="2"/>
    <n v="2"/>
    <n v="0"/>
    <n v="0"/>
    <n v="393"/>
    <n v="383"/>
    <n v="0"/>
    <n v="0"/>
    <n v="4.3377902621722839"/>
    <n v="3.2713709677419356"/>
    <n v="1106.1365168539323"/>
    <n v="811.30000000000007"/>
    <n v="5.8133333333333335"/>
    <n v="4.6182706766917292"/>
    <n v="790.61333333333334"/>
    <n v="614.23"/>
    <m/>
    <m/>
    <n v="0"/>
    <n v="0"/>
    <n v="4.8263354966597092"/>
    <n v="3.7220104438642303"/>
    <n v="1896.7498501872658"/>
    <n v="1425.5300000000002"/>
    <m/>
    <m/>
    <n v="0"/>
    <n v="0"/>
    <m/>
    <m/>
    <n v="0"/>
    <n v="0"/>
    <m/>
    <m/>
    <n v="0"/>
    <n v="0"/>
    <n v="0"/>
    <n v="0"/>
    <n v="0"/>
    <n v="0"/>
    <m/>
    <m/>
    <n v="0"/>
    <n v="0"/>
    <m/>
    <m/>
    <n v="0"/>
    <n v="0"/>
    <m/>
    <m/>
    <n v="0"/>
    <n v="0"/>
    <n v="522"/>
    <n v="518"/>
    <n v="0"/>
    <n v="0"/>
    <n v="2264.3265168539319"/>
    <n v="2029.52"/>
    <s v=""/>
    <s v=""/>
    <n v="193"/>
    <n v="192"/>
    <n v="0"/>
    <n v="0"/>
    <n v="1121.9733333333334"/>
    <n v="940.44"/>
    <n v="0"/>
    <n v="0"/>
    <n v="715"/>
    <n v="710"/>
    <n v="0"/>
    <n v="0"/>
    <n v="3386.2998501872653"/>
    <n v="2969.96"/>
    <s v=""/>
    <s v=""/>
    <n v="2"/>
    <n v="2"/>
    <n v="0"/>
    <n v="0"/>
    <n v="0"/>
    <n v="0"/>
    <s v=""/>
    <s v=""/>
    <n v="3386.2998501872662"/>
    <n v="2969.96"/>
    <s v=""/>
    <s v=""/>
  </r>
  <r>
    <x v="6"/>
    <s v="Delgado Community College "/>
    <m/>
    <n v="158662"/>
    <x v="7"/>
    <n v="1368"/>
    <n v="1344"/>
    <n v="11"/>
    <n v="11"/>
    <n v="1357"/>
    <n v="1333"/>
    <n v="60"/>
    <n v="60"/>
    <n v="1357"/>
    <n v="1333"/>
    <n v="0"/>
    <n v="0"/>
    <n v="36"/>
    <n v="57"/>
    <n v="0"/>
    <n v="0"/>
    <n v="3"/>
    <n v="7"/>
    <n v="0"/>
    <n v="0"/>
    <m/>
    <m/>
    <n v="0"/>
    <n v="0"/>
    <n v="39"/>
    <n v="64"/>
    <n v="0"/>
    <n v="0"/>
    <n v="4.2772222222222229"/>
    <n v="4.3075438596491225"/>
    <n v="153.98000000000002"/>
    <n v="245.52999999999997"/>
    <n v="6.1333333333333329"/>
    <n v="5.8242857142857147"/>
    <n v="18.399999999999999"/>
    <n v="40.770000000000003"/>
    <m/>
    <m/>
    <n v="0"/>
    <n v="0"/>
    <n v="4.4200000000000008"/>
    <n v="4.4734374999999993"/>
    <n v="172.38000000000002"/>
    <n v="286.29999999999995"/>
    <m/>
    <m/>
    <n v="0"/>
    <n v="0"/>
    <m/>
    <m/>
    <n v="0"/>
    <n v="0"/>
    <m/>
    <m/>
    <n v="0"/>
    <n v="0"/>
    <n v="0"/>
    <n v="0"/>
    <n v="0"/>
    <n v="0"/>
    <n v="388"/>
    <n v="371"/>
    <n v="0"/>
    <n v="0"/>
    <n v="139"/>
    <n v="145"/>
    <n v="0"/>
    <n v="0"/>
    <m/>
    <m/>
    <n v="0"/>
    <n v="0"/>
    <n v="527"/>
    <n v="516"/>
    <n v="0"/>
    <n v="0"/>
    <n v="6.2517268041237113"/>
    <n v="6.6387061994609162"/>
    <n v="2425.67"/>
    <n v="2462.96"/>
    <n v="7.9222302158273381"/>
    <n v="8.740275862068966"/>
    <n v="1101.19"/>
    <n v="1267.3400000000001"/>
    <m/>
    <m/>
    <n v="0"/>
    <n v="0"/>
    <n v="6.6923339658444023"/>
    <n v="7.2292635658914728"/>
    <n v="3526.86"/>
    <n v="3730.3"/>
    <m/>
    <m/>
    <n v="0"/>
    <n v="0"/>
    <m/>
    <m/>
    <n v="0"/>
    <n v="0"/>
    <m/>
    <m/>
    <n v="0"/>
    <n v="0"/>
    <n v="0"/>
    <n v="0"/>
    <n v="0"/>
    <n v="0"/>
    <n v="566"/>
    <n v="580"/>
    <n v="0"/>
    <n v="0"/>
    <n v="6.5357597173144883"/>
    <n v="6.9251724137931037"/>
    <n v="3699.2400000000002"/>
    <n v="4016.6"/>
    <n v="0"/>
    <n v="0"/>
    <n v="0"/>
    <n v="0"/>
    <n v="380"/>
    <n v="363"/>
    <n v="0"/>
    <n v="0"/>
    <n v="409"/>
    <n v="389"/>
    <n v="0"/>
    <n v="0"/>
    <n v="2"/>
    <n v="1"/>
    <n v="0"/>
    <n v="0"/>
    <n v="791"/>
    <n v="753"/>
    <n v="0"/>
    <n v="0"/>
    <n v="6.0840801886792466"/>
    <n v="4.8323691460055107"/>
    <n v="2311.9504716981137"/>
    <n v="1754.1500000000003"/>
    <n v="7.8844366197183122"/>
    <n v="5.8536503856041131"/>
    <n v="3224.7345774647897"/>
    <n v="2277.0700000000002"/>
    <m/>
    <m/>
    <n v="0"/>
    <n v="0"/>
    <n v="6.9996018320643527"/>
    <n v="5.3535458167330683"/>
    <n v="5536.6850491629029"/>
    <n v="4031.2200000000003"/>
    <m/>
    <m/>
    <n v="0"/>
    <n v="0"/>
    <m/>
    <m/>
    <n v="0"/>
    <n v="0"/>
    <m/>
    <m/>
    <n v="0"/>
    <n v="0"/>
    <n v="0"/>
    <n v="0"/>
    <n v="0"/>
    <n v="0"/>
    <m/>
    <m/>
    <n v="0"/>
    <n v="0"/>
    <m/>
    <m/>
    <n v="0"/>
    <n v="0"/>
    <m/>
    <m/>
    <n v="0"/>
    <n v="0"/>
    <n v="804"/>
    <n v="791"/>
    <n v="0"/>
    <n v="0"/>
    <n v="4891.6004716981133"/>
    <n v="4462.6400000000003"/>
    <s v=""/>
    <s v=""/>
    <n v="551"/>
    <n v="541"/>
    <n v="0"/>
    <n v="0"/>
    <n v="4344.3245774647894"/>
    <n v="3585.1800000000003"/>
    <n v="0"/>
    <n v="0"/>
    <n v="1355"/>
    <n v="1332"/>
    <n v="0"/>
    <n v="0"/>
    <n v="9235.9250491629027"/>
    <n v="8047.8200000000006"/>
    <s v=""/>
    <s v=""/>
    <n v="2"/>
    <n v="1"/>
    <n v="0"/>
    <n v="0"/>
    <n v="0"/>
    <n v="0"/>
    <s v=""/>
    <s v=""/>
    <n v="9235.9250491629027"/>
    <n v="8047.82"/>
    <s v=""/>
    <s v=""/>
  </r>
  <r>
    <x v="6"/>
    <s v="Louisiana Delta Community College"/>
    <m/>
    <n v="440624"/>
    <x v="8"/>
    <n v="221"/>
    <n v="211"/>
    <n v="0"/>
    <n v="1"/>
    <n v="221"/>
    <n v="210"/>
    <n v="60"/>
    <n v="60"/>
    <n v="221"/>
    <n v="210"/>
    <n v="0"/>
    <n v="0"/>
    <n v="9"/>
    <n v="16"/>
    <n v="0"/>
    <n v="0"/>
    <n v="5"/>
    <n v="2"/>
    <n v="0"/>
    <n v="0"/>
    <m/>
    <m/>
    <n v="0"/>
    <n v="0"/>
    <n v="14"/>
    <n v="18"/>
    <n v="0"/>
    <n v="0"/>
    <n v="3.3222222222222224"/>
    <n v="3.7837500000000004"/>
    <n v="29.900000000000002"/>
    <n v="60.540000000000006"/>
    <n v="4.47"/>
    <n v="3.33"/>
    <n v="22.349999999999998"/>
    <n v="6.66"/>
    <m/>
    <m/>
    <n v="0"/>
    <n v="0"/>
    <n v="3.7321428571428572"/>
    <n v="3.7333333333333334"/>
    <n v="52.25"/>
    <n v="67.2"/>
    <m/>
    <m/>
    <n v="0"/>
    <n v="0"/>
    <m/>
    <m/>
    <n v="0"/>
    <n v="0"/>
    <m/>
    <m/>
    <n v="0"/>
    <n v="0"/>
    <n v="0"/>
    <n v="0"/>
    <n v="0"/>
    <n v="0"/>
    <n v="66"/>
    <n v="71"/>
    <n v="0"/>
    <n v="0"/>
    <n v="29"/>
    <n v="11"/>
    <n v="0"/>
    <n v="0"/>
    <m/>
    <m/>
    <n v="0"/>
    <n v="0"/>
    <n v="95"/>
    <n v="82"/>
    <n v="0"/>
    <n v="0"/>
    <n v="3.9509090909090907"/>
    <n v="4.1481690140845071"/>
    <n v="260.76"/>
    <n v="294.52"/>
    <n v="5.2744827586206897"/>
    <n v="4.0172727272727267"/>
    <n v="152.96"/>
    <n v="44.189999999999991"/>
    <m/>
    <m/>
    <n v="0"/>
    <n v="0"/>
    <n v="4.3549473684210529"/>
    <n v="4.1306097560975603"/>
    <n v="413.72"/>
    <n v="338.70999999999992"/>
    <m/>
    <m/>
    <n v="0"/>
    <n v="0"/>
    <m/>
    <m/>
    <n v="0"/>
    <n v="0"/>
    <m/>
    <m/>
    <n v="0"/>
    <n v="0"/>
    <n v="0"/>
    <n v="0"/>
    <n v="0"/>
    <n v="0"/>
    <n v="109"/>
    <n v="100"/>
    <n v="0"/>
    <n v="0"/>
    <n v="4.2749541284403669"/>
    <n v="4.059099999999999"/>
    <n v="465.96999999999997"/>
    <n v="405.90999999999991"/>
    <n v="0"/>
    <n v="0"/>
    <n v="0"/>
    <n v="0"/>
    <n v="73"/>
    <n v="65"/>
    <n v="0"/>
    <n v="0"/>
    <n v="39"/>
    <n v="45"/>
    <n v="0"/>
    <n v="0"/>
    <n v="0"/>
    <n v="0"/>
    <n v="0"/>
    <n v="0"/>
    <n v="112"/>
    <n v="110"/>
    <n v="0"/>
    <n v="0"/>
    <n v="3.8754666666666671"/>
    <n v="3.1430769230769231"/>
    <n v="282.90906666666672"/>
    <n v="204.3"/>
    <n v="5.1561764705882354"/>
    <n v="4.1595555555555555"/>
    <n v="201.09088235294118"/>
    <n v="187.18"/>
    <m/>
    <m/>
    <n v="0"/>
    <n v="0"/>
    <n v="4.3214281162464996"/>
    <n v="3.5589090909090912"/>
    <n v="483.99994901960793"/>
    <n v="391.48"/>
    <m/>
    <m/>
    <n v="0"/>
    <n v="0"/>
    <m/>
    <m/>
    <n v="0"/>
    <n v="0"/>
    <m/>
    <m/>
    <n v="0"/>
    <n v="0"/>
    <n v="0"/>
    <n v="0"/>
    <n v="0"/>
    <n v="0"/>
    <m/>
    <m/>
    <n v="0"/>
    <n v="0"/>
    <m/>
    <m/>
    <n v="0"/>
    <n v="0"/>
    <m/>
    <m/>
    <n v="0"/>
    <n v="0"/>
    <n v="148"/>
    <n v="152"/>
    <n v="0"/>
    <n v="0"/>
    <n v="573.56906666666669"/>
    <n v="559.36"/>
    <s v=""/>
    <s v=""/>
    <n v="73"/>
    <n v="58"/>
    <n v="0"/>
    <n v="0"/>
    <n v="376.40088235294115"/>
    <n v="238.03"/>
    <n v="0"/>
    <n v="0"/>
    <n v="221"/>
    <n v="210"/>
    <n v="0"/>
    <n v="0"/>
    <n v="949.96994901960784"/>
    <n v="797.39"/>
    <s v=""/>
    <s v=""/>
    <n v="0"/>
    <n v="0"/>
    <n v="0"/>
    <n v="0"/>
    <s v=""/>
    <s v=""/>
    <s v=""/>
    <s v=""/>
    <n v="949.96994901960784"/>
    <n v="797.38999999999987"/>
    <s v=""/>
    <s v=""/>
  </r>
  <r>
    <x v="6"/>
    <s v="Louisiana State University at Eunice"/>
    <s v="Reclassified: Met the criteria for Two-Year 3 in 2013-14, 2014-15, and 2015-16. "/>
    <n v="159407"/>
    <x v="9"/>
    <n v="323"/>
    <n v="296"/>
    <n v="3"/>
    <n v="1"/>
    <n v="320"/>
    <n v="295"/>
    <n v="60"/>
    <n v="60"/>
    <n v="320"/>
    <n v="295"/>
    <n v="0"/>
    <n v="0"/>
    <n v="57"/>
    <n v="50"/>
    <n v="0"/>
    <n v="0"/>
    <n v="0"/>
    <n v="5"/>
    <n v="0"/>
    <n v="0"/>
    <m/>
    <m/>
    <n v="0"/>
    <n v="0"/>
    <n v="57"/>
    <n v="55"/>
    <n v="0"/>
    <n v="0"/>
    <n v="3.0021052631578953"/>
    <n v="2.8304"/>
    <n v="171.12000000000003"/>
    <n v="141.52000000000001"/>
    <m/>
    <n v="3.8259999999999996"/>
    <n v="0"/>
    <n v="19.13"/>
    <m/>
    <m/>
    <n v="0"/>
    <n v="0"/>
    <n v="3.0021052631578953"/>
    <n v="2.9209090909090909"/>
    <n v="171.12000000000003"/>
    <n v="160.65"/>
    <m/>
    <m/>
    <n v="0"/>
    <n v="0"/>
    <m/>
    <m/>
    <n v="0"/>
    <n v="0"/>
    <m/>
    <m/>
    <n v="0"/>
    <n v="0"/>
    <n v="0"/>
    <n v="0"/>
    <n v="0"/>
    <n v="0"/>
    <n v="110"/>
    <n v="99"/>
    <n v="0"/>
    <n v="0"/>
    <n v="23"/>
    <n v="23"/>
    <n v="0"/>
    <n v="0"/>
    <m/>
    <m/>
    <n v="0"/>
    <n v="0"/>
    <n v="133"/>
    <n v="122"/>
    <n v="0"/>
    <n v="0"/>
    <n v="4.8295454545454559"/>
    <n v="4.8624242424242423"/>
    <n v="531.25000000000011"/>
    <n v="481.38"/>
    <n v="6.2099999999999991"/>
    <n v="6.3839130434782598"/>
    <n v="142.82999999999998"/>
    <n v="146.82999999999998"/>
    <m/>
    <m/>
    <n v="0"/>
    <n v="0"/>
    <n v="5.0682706766917303"/>
    <n v="5.1492622950819671"/>
    <n v="674.08000000000015"/>
    <n v="628.21"/>
    <m/>
    <m/>
    <n v="0"/>
    <n v="0"/>
    <m/>
    <m/>
    <n v="0"/>
    <n v="0"/>
    <m/>
    <m/>
    <n v="0"/>
    <n v="0"/>
    <n v="0"/>
    <n v="0"/>
    <n v="0"/>
    <n v="0"/>
    <n v="190"/>
    <n v="177"/>
    <n v="0"/>
    <n v="0"/>
    <n v="4.4484210526315797"/>
    <n v="4.4568361581920906"/>
    <n v="845.20000000000016"/>
    <n v="788.86"/>
    <n v="0"/>
    <n v="0"/>
    <n v="0"/>
    <n v="0"/>
    <n v="70"/>
    <n v="62"/>
    <n v="0"/>
    <n v="0"/>
    <n v="60"/>
    <n v="56"/>
    <n v="0"/>
    <n v="0"/>
    <n v="0"/>
    <n v="0"/>
    <n v="0"/>
    <n v="0"/>
    <n v="130"/>
    <n v="118"/>
    <n v="0"/>
    <n v="0"/>
    <n v="4.205808383233534"/>
    <n v="3.6406451612903221"/>
    <n v="294.40658682634739"/>
    <n v="225.71999999999997"/>
    <n v="6.2099999999999991"/>
    <n v="3.3378571428571431"/>
    <n v="372.59999999999997"/>
    <n v="186.92000000000002"/>
    <m/>
    <m/>
    <n v="0"/>
    <n v="0"/>
    <n v="5.1308198986642104"/>
    <n v="3.4969491525423728"/>
    <n v="667.0065868263473"/>
    <n v="412.64"/>
    <m/>
    <m/>
    <n v="0"/>
    <n v="0"/>
    <m/>
    <m/>
    <n v="0"/>
    <n v="0"/>
    <m/>
    <m/>
    <n v="0"/>
    <n v="0"/>
    <n v="0"/>
    <n v="0"/>
    <n v="0"/>
    <n v="0"/>
    <m/>
    <m/>
    <n v="0"/>
    <n v="0"/>
    <m/>
    <m/>
    <n v="0"/>
    <n v="0"/>
    <m/>
    <m/>
    <n v="0"/>
    <n v="0"/>
    <n v="237"/>
    <n v="211"/>
    <n v="0"/>
    <n v="0"/>
    <n v="996.77658682634751"/>
    <n v="848.61999999999989"/>
    <s v=""/>
    <s v=""/>
    <n v="83"/>
    <n v="84"/>
    <n v="0"/>
    <n v="0"/>
    <n v="515.42999999999995"/>
    <n v="352.88"/>
    <n v="0"/>
    <n v="0"/>
    <n v="320"/>
    <n v="295"/>
    <n v="0"/>
    <n v="0"/>
    <n v="1512.2065868263476"/>
    <n v="1201.5"/>
    <s v=""/>
    <s v=""/>
    <n v="0"/>
    <n v="0"/>
    <n v="0"/>
    <n v="0"/>
    <s v=""/>
    <s v=""/>
    <s v=""/>
    <s v=""/>
    <n v="1512.2065868263476"/>
    <n v="1201.5"/>
    <s v=""/>
    <s v=""/>
  </r>
  <r>
    <x v="6"/>
    <s v="South Louisiana Community College"/>
    <m/>
    <n v="434061"/>
    <x v="8"/>
    <n v="428"/>
    <n v="376"/>
    <n v="1"/>
    <n v="2"/>
    <n v="427"/>
    <n v="374"/>
    <n v="60"/>
    <n v="60"/>
    <n v="427"/>
    <n v="374"/>
    <n v="0"/>
    <n v="0"/>
    <n v="25"/>
    <n v="31"/>
    <n v="0"/>
    <n v="0"/>
    <n v="5"/>
    <n v="42"/>
    <n v="0"/>
    <n v="0"/>
    <m/>
    <m/>
    <n v="0"/>
    <n v="0"/>
    <n v="30"/>
    <n v="73"/>
    <n v="0"/>
    <n v="0"/>
    <n v="2.6891999999999996"/>
    <n v="2.5683870967741935"/>
    <n v="67.22999999999999"/>
    <n v="79.62"/>
    <n v="2.7839999999999998"/>
    <n v="0.50857142857142856"/>
    <n v="13.919999999999998"/>
    <n v="21.36"/>
    <m/>
    <m/>
    <n v="0"/>
    <n v="0"/>
    <n v="2.7049999999999996"/>
    <n v="1.3832876712328768"/>
    <n v="81.149999999999991"/>
    <n v="100.98"/>
    <m/>
    <m/>
    <n v="0"/>
    <n v="0"/>
    <m/>
    <m/>
    <n v="0"/>
    <n v="0"/>
    <m/>
    <m/>
    <n v="0"/>
    <n v="0"/>
    <n v="0"/>
    <n v="0"/>
    <n v="0"/>
    <n v="0"/>
    <n v="162"/>
    <n v="120"/>
    <n v="0"/>
    <n v="0"/>
    <n v="51"/>
    <n v="31"/>
    <n v="0"/>
    <n v="0"/>
    <m/>
    <m/>
    <n v="0"/>
    <n v="0"/>
    <n v="213"/>
    <n v="151"/>
    <n v="0"/>
    <n v="0"/>
    <n v="3.722777777777778"/>
    <n v="3.5669166666666667"/>
    <n v="603.09"/>
    <n v="428.03000000000003"/>
    <n v="5.1598039215686278"/>
    <n v="4.4209677419354829"/>
    <n v="263.15000000000003"/>
    <n v="137.04999999999998"/>
    <m/>
    <m/>
    <n v="0"/>
    <n v="0"/>
    <n v="4.0668544600938965"/>
    <n v="3.7422516556291394"/>
    <n v="866.24"/>
    <n v="565.08000000000004"/>
    <m/>
    <m/>
    <n v="0"/>
    <n v="0"/>
    <m/>
    <m/>
    <n v="0"/>
    <n v="0"/>
    <m/>
    <m/>
    <n v="0"/>
    <n v="0"/>
    <n v="0"/>
    <n v="0"/>
    <n v="0"/>
    <n v="0"/>
    <n v="243"/>
    <n v="224"/>
    <n v="0"/>
    <n v="0"/>
    <n v="3.8987242798353909"/>
    <n v="2.9734821428571432"/>
    <n v="947.39"/>
    <n v="666.06000000000006"/>
    <n v="0"/>
    <n v="0"/>
    <n v="0"/>
    <n v="0"/>
    <n v="96"/>
    <n v="97"/>
    <n v="0"/>
    <n v="0"/>
    <n v="58"/>
    <n v="50"/>
    <n v="0"/>
    <n v="0"/>
    <n v="30"/>
    <n v="3"/>
    <n v="0"/>
    <n v="0"/>
    <n v="184"/>
    <n v="150"/>
    <n v="0"/>
    <n v="0"/>
    <n v="3.5845989304812838"/>
    <n v="2.9210309278350515"/>
    <n v="344.12149732620321"/>
    <n v="283.33999999999997"/>
    <n v="4.9476785714285709"/>
    <n v="4.0933999999999999"/>
    <n v="286.9653571428571"/>
    <n v="204.67"/>
    <m/>
    <m/>
    <n v="0"/>
    <n v="0"/>
    <n v="3.4298198612448929"/>
    <n v="3.2534000000000001"/>
    <n v="631.08685446906031"/>
    <n v="488.01"/>
    <m/>
    <m/>
    <n v="0"/>
    <n v="0"/>
    <m/>
    <m/>
    <n v="0"/>
    <n v="0"/>
    <m/>
    <m/>
    <n v="0"/>
    <n v="0"/>
    <n v="0"/>
    <n v="0"/>
    <n v="0"/>
    <n v="0"/>
    <m/>
    <m/>
    <n v="0"/>
    <n v="0"/>
    <m/>
    <m/>
    <n v="0"/>
    <n v="0"/>
    <m/>
    <m/>
    <n v="0"/>
    <n v="0"/>
    <n v="283"/>
    <n v="248"/>
    <n v="0"/>
    <n v="0"/>
    <n v="1014.4414973262033"/>
    <n v="790.99"/>
    <s v=""/>
    <s v=""/>
    <n v="114"/>
    <n v="123"/>
    <n v="0"/>
    <n v="0"/>
    <n v="564.03535714285715"/>
    <n v="363.07999999999993"/>
    <n v="0"/>
    <n v="0"/>
    <n v="397"/>
    <n v="371"/>
    <n v="0"/>
    <n v="0"/>
    <n v="1578.4768544690605"/>
    <n v="1154.07"/>
    <s v=""/>
    <s v=""/>
    <n v="30"/>
    <n v="3"/>
    <n v="0"/>
    <n v="0"/>
    <n v="0"/>
    <n v="0"/>
    <s v=""/>
    <s v=""/>
    <n v="1578.4768544690603"/>
    <n v="1154.0700000000002"/>
    <s v=""/>
    <s v=""/>
  </r>
  <r>
    <x v="6"/>
    <s v="Southern University in Shreveport"/>
    <m/>
    <n v="160649"/>
    <x v="8"/>
    <n v="273"/>
    <n v="260"/>
    <n v="6"/>
    <n v="1"/>
    <n v="267"/>
    <n v="259"/>
    <n v="60"/>
    <n v="60"/>
    <n v="267"/>
    <n v="259"/>
    <n v="0"/>
    <n v="0"/>
    <n v="11"/>
    <n v="18"/>
    <n v="0"/>
    <n v="0"/>
    <n v="0"/>
    <n v="0"/>
    <n v="0"/>
    <n v="0"/>
    <m/>
    <m/>
    <n v="0"/>
    <n v="0"/>
    <n v="11"/>
    <n v="18"/>
    <n v="0"/>
    <n v="0"/>
    <n v="3.2063636363636365"/>
    <n v="4.9444444444444446"/>
    <n v="35.270000000000003"/>
    <n v="89"/>
    <m/>
    <m/>
    <n v="0"/>
    <n v="0"/>
    <m/>
    <m/>
    <n v="0"/>
    <n v="0"/>
    <n v="3.2063636363636365"/>
    <n v="4.9444444444444446"/>
    <n v="35.270000000000003"/>
    <n v="89"/>
    <m/>
    <m/>
    <n v="0"/>
    <n v="0"/>
    <m/>
    <m/>
    <n v="0"/>
    <n v="0"/>
    <m/>
    <m/>
    <n v="0"/>
    <n v="0"/>
    <n v="0"/>
    <n v="0"/>
    <n v="0"/>
    <n v="0"/>
    <n v="88"/>
    <n v="78"/>
    <n v="0"/>
    <n v="0"/>
    <n v="6"/>
    <n v="11"/>
    <n v="0"/>
    <n v="0"/>
    <m/>
    <m/>
    <n v="0"/>
    <n v="0"/>
    <n v="94"/>
    <n v="89"/>
    <n v="0"/>
    <n v="0"/>
    <n v="5.1467045454545453"/>
    <n v="5.4542307692307688"/>
    <n v="452.90999999999997"/>
    <n v="425.42999999999995"/>
    <n v="4.208333333333333"/>
    <n v="6.4527272727272731"/>
    <n v="25.25"/>
    <n v="70.98"/>
    <m/>
    <m/>
    <n v="0"/>
    <n v="0"/>
    <n v="5.0868085106382974"/>
    <n v="5.5776404494382019"/>
    <n v="478.15999999999997"/>
    <n v="496.40999999999997"/>
    <m/>
    <m/>
    <n v="0"/>
    <n v="0"/>
    <m/>
    <m/>
    <n v="0"/>
    <n v="0"/>
    <m/>
    <m/>
    <n v="0"/>
    <n v="0"/>
    <n v="0"/>
    <n v="0"/>
    <n v="0"/>
    <n v="0"/>
    <n v="105"/>
    <n v="107"/>
    <n v="0"/>
    <n v="0"/>
    <n v="4.8898095238095234"/>
    <n v="5.4711214953271021"/>
    <n v="513.42999999999995"/>
    <n v="585.41"/>
    <n v="0"/>
    <n v="0"/>
    <n v="0"/>
    <n v="0"/>
    <n v="114"/>
    <n v="110"/>
    <n v="0"/>
    <n v="0"/>
    <n v="48"/>
    <n v="41"/>
    <n v="0"/>
    <n v="0"/>
    <n v="0"/>
    <n v="1"/>
    <n v="0"/>
    <n v="0"/>
    <n v="162"/>
    <n v="152"/>
    <n v="0"/>
    <n v="0"/>
    <n v="4.931111111111111"/>
    <n v="4.580636363636363"/>
    <n v="562.14666666666665"/>
    <n v="503.86999999999995"/>
    <n v="4.208333333333333"/>
    <n v="6.260487804878049"/>
    <n v="202"/>
    <n v="256.68"/>
    <m/>
    <m/>
    <n v="0"/>
    <n v="0"/>
    <n v="4.7169547325102883"/>
    <n v="5.0036184210526313"/>
    <n v="764.14666666666676"/>
    <n v="760.55"/>
    <m/>
    <m/>
    <n v="0"/>
    <n v="0"/>
    <m/>
    <m/>
    <n v="0"/>
    <n v="0"/>
    <m/>
    <m/>
    <n v="0"/>
    <n v="0"/>
    <n v="0"/>
    <n v="0"/>
    <n v="0"/>
    <n v="0"/>
    <m/>
    <m/>
    <n v="0"/>
    <n v="0"/>
    <m/>
    <m/>
    <n v="0"/>
    <n v="0"/>
    <m/>
    <m/>
    <n v="0"/>
    <n v="0"/>
    <n v="213"/>
    <n v="206"/>
    <n v="0"/>
    <n v="0"/>
    <n v="1050.3266666666666"/>
    <n v="1018.3"/>
    <s v=""/>
    <s v=""/>
    <n v="54"/>
    <n v="52"/>
    <n v="0"/>
    <n v="0"/>
    <n v="227.25"/>
    <n v="327.66000000000003"/>
    <n v="0"/>
    <n v="0"/>
    <n v="267"/>
    <n v="258"/>
    <n v="0"/>
    <n v="0"/>
    <n v="1277.5766666666666"/>
    <n v="1345.96"/>
    <s v=""/>
    <s v=""/>
    <n v="0"/>
    <n v="1"/>
    <n v="0"/>
    <n v="0"/>
    <s v=""/>
    <n v="0"/>
    <s v=""/>
    <s v=""/>
    <n v="1277.5766666666668"/>
    <n v="1345.96"/>
    <s v=""/>
    <s v=""/>
  </r>
  <r>
    <x v="6"/>
    <s v="Nunez Community College"/>
    <m/>
    <n v="158884"/>
    <x v="9"/>
    <n v="198"/>
    <n v="229"/>
    <n v="6"/>
    <n v="5"/>
    <n v="192"/>
    <n v="224"/>
    <n v="60"/>
    <n v="60"/>
    <n v="192"/>
    <n v="224"/>
    <n v="0"/>
    <n v="0"/>
    <n v="17"/>
    <n v="9"/>
    <n v="0"/>
    <n v="0"/>
    <n v="4"/>
    <n v="2"/>
    <n v="0"/>
    <n v="0"/>
    <m/>
    <m/>
    <n v="0"/>
    <n v="0"/>
    <n v="21"/>
    <n v="11"/>
    <n v="0"/>
    <n v="0"/>
    <n v="3.3052941176470592"/>
    <n v="3.1588888888888889"/>
    <n v="56.190000000000005"/>
    <n v="28.43"/>
    <n v="4.8875000000000002"/>
    <n v="5.0350000000000001"/>
    <n v="19.55"/>
    <n v="10.07"/>
    <m/>
    <m/>
    <n v="0"/>
    <n v="0"/>
    <n v="3.6066666666666669"/>
    <n v="3.5"/>
    <n v="75.740000000000009"/>
    <n v="38.5"/>
    <m/>
    <m/>
    <n v="0"/>
    <n v="0"/>
    <m/>
    <m/>
    <n v="0"/>
    <n v="0"/>
    <m/>
    <m/>
    <n v="0"/>
    <n v="0"/>
    <n v="0"/>
    <n v="0"/>
    <n v="0"/>
    <n v="0"/>
    <n v="48"/>
    <n v="37"/>
    <n v="0"/>
    <n v="0"/>
    <n v="12"/>
    <n v="12"/>
    <n v="0"/>
    <n v="0"/>
    <m/>
    <m/>
    <n v="0"/>
    <n v="0"/>
    <n v="60"/>
    <n v="49"/>
    <n v="0"/>
    <n v="0"/>
    <n v="5.9272916666666662"/>
    <n v="4.7383783783783784"/>
    <n v="284.51"/>
    <n v="175.32"/>
    <n v="9.7958333333333343"/>
    <n v="7.9641666666666664"/>
    <n v="117.55000000000001"/>
    <n v="95.57"/>
    <m/>
    <m/>
    <n v="0"/>
    <n v="0"/>
    <n v="6.7009999999999996"/>
    <n v="5.5283673469387749"/>
    <n v="402.06"/>
    <n v="270.89"/>
    <m/>
    <m/>
    <n v="0"/>
    <n v="0"/>
    <m/>
    <m/>
    <n v="0"/>
    <n v="0"/>
    <m/>
    <m/>
    <n v="0"/>
    <n v="0"/>
    <n v="0"/>
    <n v="0"/>
    <n v="0"/>
    <n v="0"/>
    <n v="81"/>
    <n v="60"/>
    <n v="0"/>
    <n v="0"/>
    <n v="5.8987654320987657"/>
    <n v="5.1564999999999994"/>
    <n v="477.8"/>
    <n v="309.39"/>
    <n v="0"/>
    <n v="0"/>
    <n v="0"/>
    <n v="0"/>
    <n v="79"/>
    <n v="107"/>
    <n v="0"/>
    <n v="0"/>
    <n v="32"/>
    <n v="57"/>
    <n v="0"/>
    <n v="0"/>
    <n v="0"/>
    <n v="0"/>
    <n v="0"/>
    <n v="0"/>
    <n v="111"/>
    <n v="164"/>
    <n v="0"/>
    <n v="0"/>
    <n v="5.2415384615384619"/>
    <n v="2.8998130841121497"/>
    <n v="414.08153846153851"/>
    <n v="310.28000000000003"/>
    <n v="8.5687500000000014"/>
    <n v="3.6328070175438598"/>
    <n v="274.20000000000005"/>
    <n v="207.07000000000002"/>
    <m/>
    <m/>
    <n v="0"/>
    <n v="0"/>
    <n v="6.2007345807345811"/>
    <n v="3.1545731707317075"/>
    <n v="688.2815384615385"/>
    <n v="517.35"/>
    <m/>
    <m/>
    <n v="0"/>
    <n v="0"/>
    <m/>
    <m/>
    <n v="0"/>
    <n v="0"/>
    <m/>
    <m/>
    <n v="0"/>
    <n v="0"/>
    <n v="0"/>
    <n v="0"/>
    <n v="0"/>
    <n v="0"/>
    <m/>
    <m/>
    <n v="0"/>
    <n v="0"/>
    <m/>
    <m/>
    <n v="0"/>
    <n v="0"/>
    <m/>
    <m/>
    <n v="0"/>
    <n v="0"/>
    <n v="144"/>
    <n v="153"/>
    <n v="0"/>
    <n v="0"/>
    <n v="754.7815384615385"/>
    <n v="514.03"/>
    <s v=""/>
    <s v=""/>
    <n v="48"/>
    <n v="71"/>
    <n v="0"/>
    <n v="0"/>
    <n v="411.30000000000007"/>
    <n v="312.71000000000004"/>
    <n v="0"/>
    <n v="0"/>
    <n v="192"/>
    <n v="224"/>
    <n v="0"/>
    <n v="0"/>
    <n v="1166.0815384615385"/>
    <n v="826.74"/>
    <s v=""/>
    <s v=""/>
    <n v="0"/>
    <n v="0"/>
    <n v="0"/>
    <n v="0"/>
    <s v=""/>
    <s v=""/>
    <s v=""/>
    <s v=""/>
    <n v="1166.0815384615385"/>
    <n v="826.74"/>
    <s v=""/>
    <s v=""/>
  </r>
  <r>
    <x v="6"/>
    <s v="River Parishes Community College"/>
    <m/>
    <n v="436304"/>
    <x v="9"/>
    <n v="163"/>
    <n v="201"/>
    <n v="1"/>
    <n v="2"/>
    <n v="162"/>
    <n v="199"/>
    <n v="60"/>
    <n v="60"/>
    <n v="162"/>
    <n v="199"/>
    <n v="0"/>
    <n v="0"/>
    <n v="21"/>
    <n v="23"/>
    <n v="0"/>
    <n v="0"/>
    <n v="0"/>
    <n v="3"/>
    <n v="0"/>
    <n v="0"/>
    <m/>
    <m/>
    <n v="0"/>
    <n v="0"/>
    <n v="21"/>
    <n v="26"/>
    <n v="0"/>
    <n v="0"/>
    <n v="2.4976190476190476"/>
    <n v="2.4730434782608697"/>
    <n v="52.45"/>
    <n v="56.88"/>
    <m/>
    <n v="2.6633333333333336"/>
    <n v="0"/>
    <n v="7.99"/>
    <m/>
    <m/>
    <n v="0"/>
    <n v="0"/>
    <n v="2.4976190476190476"/>
    <n v="2.4950000000000001"/>
    <n v="52.45"/>
    <n v="64.87"/>
    <m/>
    <m/>
    <n v="0"/>
    <n v="0"/>
    <m/>
    <m/>
    <n v="0"/>
    <n v="0"/>
    <m/>
    <m/>
    <n v="0"/>
    <n v="0"/>
    <n v="0"/>
    <n v="0"/>
    <n v="0"/>
    <n v="0"/>
    <n v="49"/>
    <n v="46"/>
    <n v="0"/>
    <n v="0"/>
    <n v="28"/>
    <n v="37"/>
    <n v="0"/>
    <n v="0"/>
    <m/>
    <m/>
    <n v="0"/>
    <n v="0"/>
    <n v="77"/>
    <n v="83"/>
    <n v="0"/>
    <n v="0"/>
    <n v="3.7718367346938773"/>
    <n v="3.9154347826086955"/>
    <n v="184.82"/>
    <n v="180.10999999999999"/>
    <n v="4.3864285714285716"/>
    <n v="3.6751351351351356"/>
    <n v="122.82000000000001"/>
    <n v="135.98000000000002"/>
    <m/>
    <m/>
    <n v="0"/>
    <n v="0"/>
    <n v="3.9953246753246749"/>
    <n v="3.8083132530120487"/>
    <n v="307.64"/>
    <n v="316.09000000000003"/>
    <m/>
    <m/>
    <n v="0"/>
    <n v="0"/>
    <m/>
    <m/>
    <n v="0"/>
    <n v="0"/>
    <m/>
    <m/>
    <n v="0"/>
    <n v="0"/>
    <n v="0"/>
    <n v="0"/>
    <n v="0"/>
    <n v="0"/>
    <n v="98"/>
    <n v="109"/>
    <n v="0"/>
    <n v="0"/>
    <n v="3.6743877551020407"/>
    <n v="3.4950458715596335"/>
    <n v="360.09"/>
    <n v="380.96000000000004"/>
    <n v="0"/>
    <n v="0"/>
    <n v="0"/>
    <n v="0"/>
    <n v="43"/>
    <n v="55"/>
    <n v="0"/>
    <n v="0"/>
    <n v="20"/>
    <n v="35"/>
    <n v="0"/>
    <n v="0"/>
    <n v="1"/>
    <n v="0"/>
    <n v="0"/>
    <n v="0"/>
    <n v="64"/>
    <n v="90"/>
    <n v="0"/>
    <n v="0"/>
    <n v="3.3895714285714287"/>
    <n v="2.1950909090909092"/>
    <n v="145.75157142857142"/>
    <n v="120.73"/>
    <n v="4.3864285714285716"/>
    <n v="3.1277142857142857"/>
    <n v="87.728571428571428"/>
    <n v="109.47"/>
    <m/>
    <m/>
    <n v="0"/>
    <n v="0"/>
    <n v="3.6481272321428571"/>
    <n v="2.5577777777777775"/>
    <n v="233.48014285714285"/>
    <n v="230.19999999999996"/>
    <m/>
    <m/>
    <n v="0"/>
    <n v="0"/>
    <m/>
    <m/>
    <n v="0"/>
    <n v="0"/>
    <m/>
    <m/>
    <n v="0"/>
    <n v="0"/>
    <n v="0"/>
    <n v="0"/>
    <n v="0"/>
    <n v="0"/>
    <m/>
    <m/>
    <n v="0"/>
    <n v="0"/>
    <m/>
    <m/>
    <n v="0"/>
    <n v="0"/>
    <m/>
    <m/>
    <n v="0"/>
    <n v="0"/>
    <n v="113"/>
    <n v="124"/>
    <n v="0"/>
    <n v="0"/>
    <n v="383.02157142857141"/>
    <n v="357.71999999999997"/>
    <s v=""/>
    <s v=""/>
    <n v="48"/>
    <n v="75"/>
    <n v="0"/>
    <n v="0"/>
    <n v="210.54857142857145"/>
    <n v="253.44000000000003"/>
    <n v="0"/>
    <n v="0"/>
    <n v="161"/>
    <n v="199"/>
    <n v="0"/>
    <n v="0"/>
    <n v="593.57014285714286"/>
    <n v="611.16"/>
    <s v=""/>
    <s v=""/>
    <n v="1"/>
    <n v="0"/>
    <n v="0"/>
    <n v="0"/>
    <n v="0"/>
    <s v=""/>
    <s v=""/>
    <s v=""/>
    <n v="593.57014285714286"/>
    <n v="611.16"/>
    <s v=""/>
    <s v=""/>
  </r>
  <r>
    <x v="7"/>
    <m/>
    <m/>
    <m/>
    <x v="0"/>
    <m/>
    <m/>
    <m/>
    <m/>
    <n v="0"/>
    <n v="0"/>
    <m/>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8"/>
    <s v="Mississippi State University"/>
    <m/>
    <n v="176080"/>
    <x v="1"/>
    <n v="3255"/>
    <n v="3211"/>
    <n v="50"/>
    <n v="58"/>
    <n v="3205"/>
    <n v="3153"/>
    <n v="120"/>
    <n v="120"/>
    <n v="3205"/>
    <n v="3154"/>
    <n v="0"/>
    <n v="0"/>
    <n v="394"/>
    <n v="397"/>
    <n v="0"/>
    <n v="0"/>
    <n v="11"/>
    <n v="10"/>
    <n v="0"/>
    <n v="0"/>
    <m/>
    <m/>
    <n v="0"/>
    <n v="0"/>
    <n v="405"/>
    <n v="407"/>
    <n v="0"/>
    <n v="0"/>
    <n v="4.8"/>
    <n v="4.67"/>
    <n v="1891.1999999999998"/>
    <n v="1853.99"/>
    <n v="4.7300000000000004"/>
    <n v="4.8499999999999996"/>
    <n v="52.03"/>
    <n v="48.5"/>
    <m/>
    <m/>
    <n v="0"/>
    <n v="0"/>
    <n v="4.7980987654320986"/>
    <n v="4.6744226044226043"/>
    <n v="1943.23"/>
    <n v="1902.49"/>
    <m/>
    <m/>
    <n v="0"/>
    <n v="0"/>
    <m/>
    <m/>
    <n v="0"/>
    <n v="0"/>
    <m/>
    <m/>
    <n v="0"/>
    <n v="0"/>
    <n v="0"/>
    <n v="0"/>
    <n v="0"/>
    <n v="0"/>
    <n v="1193"/>
    <n v="1262"/>
    <n v="0"/>
    <n v="0"/>
    <n v="54"/>
    <n v="32"/>
    <n v="0"/>
    <n v="0"/>
    <m/>
    <m/>
    <n v="0"/>
    <n v="0"/>
    <n v="1247"/>
    <n v="1294"/>
    <n v="0"/>
    <n v="0"/>
    <n v="4.99"/>
    <n v="4.9400000000000004"/>
    <n v="5953.0700000000006"/>
    <n v="6234.2800000000007"/>
    <n v="5.71"/>
    <n v="5.53"/>
    <n v="308.33999999999997"/>
    <n v="176.96"/>
    <m/>
    <m/>
    <n v="0"/>
    <n v="0"/>
    <n v="5.021178829190057"/>
    <n v="4.9545904173106647"/>
    <n v="6261.4100000000008"/>
    <n v="6411.24"/>
    <m/>
    <m/>
    <n v="0"/>
    <n v="0"/>
    <m/>
    <m/>
    <n v="0"/>
    <n v="0"/>
    <m/>
    <m/>
    <n v="0"/>
    <n v="0"/>
    <n v="0"/>
    <n v="0"/>
    <n v="0"/>
    <n v="0"/>
    <n v="1652"/>
    <n v="1701"/>
    <n v="0"/>
    <n v="0"/>
    <n v="4.9664891041162234"/>
    <n v="4.8875543797766019"/>
    <n v="8204.6400000000012"/>
    <n v="8313.73"/>
    <n v="0"/>
    <n v="0"/>
    <n v="0"/>
    <n v="0"/>
    <n v="1321"/>
    <n v="1238"/>
    <n v="0"/>
    <n v="0"/>
    <n v="144"/>
    <n v="126"/>
    <n v="0"/>
    <n v="0"/>
    <m/>
    <m/>
    <n v="0"/>
    <n v="0"/>
    <n v="1465"/>
    <n v="1364"/>
    <n v="0"/>
    <n v="0"/>
    <n v="3.55"/>
    <n v="3.5"/>
    <n v="4689.55"/>
    <n v="4333"/>
    <n v="3.88"/>
    <n v="4.47"/>
    <n v="558.72"/>
    <n v="563.21999999999991"/>
    <m/>
    <m/>
    <n v="0"/>
    <n v="0"/>
    <n v="3.5824368600682597"/>
    <n v="3.5896041055718477"/>
    <n v="5248.27"/>
    <n v="4896.22"/>
    <m/>
    <m/>
    <n v="0"/>
    <n v="0"/>
    <m/>
    <m/>
    <n v="0"/>
    <n v="0"/>
    <m/>
    <m/>
    <n v="0"/>
    <n v="0"/>
    <n v="0"/>
    <n v="0"/>
    <n v="0"/>
    <n v="0"/>
    <n v="88"/>
    <n v="89"/>
    <n v="0"/>
    <n v="0"/>
    <n v="3.87"/>
    <n v="3.78"/>
    <n v="340.56"/>
    <n v="336.41999999999996"/>
    <m/>
    <m/>
    <n v="0"/>
    <n v="0"/>
    <n v="2908"/>
    <n v="2897"/>
    <n v="0"/>
    <n v="0"/>
    <n v="12533.82"/>
    <n v="12421.27"/>
    <s v=""/>
    <s v=""/>
    <n v="209"/>
    <n v="168"/>
    <n v="0"/>
    <n v="0"/>
    <n v="919.09"/>
    <n v="788.68"/>
    <n v="0"/>
    <n v="0"/>
    <n v="3117"/>
    <n v="3065"/>
    <n v="0"/>
    <n v="0"/>
    <n v="13452.91"/>
    <n v="13209.95"/>
    <s v=""/>
    <s v=""/>
    <n v="0"/>
    <n v="0"/>
    <n v="0"/>
    <n v="0"/>
    <s v=""/>
    <s v=""/>
    <s v=""/>
    <s v=""/>
    <n v="13793.470000000001"/>
    <n v="13546.37"/>
    <s v=""/>
    <s v=""/>
  </r>
  <r>
    <x v="8"/>
    <s v="University of Southern Mississippi"/>
    <m/>
    <n v="176372"/>
    <x v="1"/>
    <n v="2425"/>
    <n v="2352"/>
    <n v="19"/>
    <n v="21"/>
    <n v="2406"/>
    <n v="2331"/>
    <n v="120"/>
    <n v="120"/>
    <n v="2406"/>
    <n v="2331"/>
    <n v="0"/>
    <n v="0"/>
    <n v="199"/>
    <n v="178"/>
    <n v="0"/>
    <n v="0"/>
    <n v="3"/>
    <n v="3"/>
    <n v="0"/>
    <n v="0"/>
    <m/>
    <m/>
    <n v="0"/>
    <n v="0"/>
    <n v="202"/>
    <n v="181"/>
    <n v="0"/>
    <n v="0"/>
    <n v="4.68"/>
    <n v="4.88"/>
    <n v="931.31999999999994"/>
    <n v="868.64"/>
    <n v="6.33"/>
    <n v="6.33"/>
    <n v="18.990000000000002"/>
    <n v="18.990000000000002"/>
    <m/>
    <m/>
    <n v="0"/>
    <n v="0"/>
    <n v="4.7045049504950489"/>
    <n v="4.904033149171271"/>
    <n v="950.30999999999983"/>
    <n v="887.63"/>
    <m/>
    <m/>
    <n v="0"/>
    <n v="0"/>
    <m/>
    <m/>
    <n v="0"/>
    <n v="0"/>
    <m/>
    <m/>
    <n v="0"/>
    <n v="0"/>
    <n v="0"/>
    <n v="0"/>
    <n v="0"/>
    <n v="0"/>
    <n v="631"/>
    <n v="664"/>
    <n v="0"/>
    <n v="0"/>
    <n v="26"/>
    <n v="31"/>
    <n v="0"/>
    <n v="0"/>
    <m/>
    <m/>
    <n v="0"/>
    <n v="0"/>
    <n v="657"/>
    <n v="695"/>
    <n v="0"/>
    <n v="0"/>
    <n v="5.25"/>
    <n v="5.07"/>
    <n v="3312.75"/>
    <n v="3366.48"/>
    <n v="5.21"/>
    <n v="6.02"/>
    <n v="135.46"/>
    <n v="186.61999999999998"/>
    <m/>
    <m/>
    <n v="0"/>
    <n v="0"/>
    <n v="5.2484170471841702"/>
    <n v="5.1123741007194239"/>
    <n v="3448.21"/>
    <n v="3553.0999999999995"/>
    <m/>
    <m/>
    <n v="0"/>
    <n v="0"/>
    <m/>
    <m/>
    <n v="0"/>
    <n v="0"/>
    <m/>
    <m/>
    <n v="0"/>
    <n v="0"/>
    <n v="0"/>
    <n v="0"/>
    <n v="0"/>
    <n v="0"/>
    <n v="859"/>
    <n v="876"/>
    <n v="0"/>
    <n v="0"/>
    <n v="5.120512223515715"/>
    <n v="5.0693264840182639"/>
    <n v="4398.5199999999995"/>
    <n v="4440.7299999999996"/>
    <n v="0"/>
    <n v="0"/>
    <n v="0"/>
    <n v="0"/>
    <n v="1223"/>
    <n v="1167"/>
    <n v="0"/>
    <n v="0"/>
    <n v="215"/>
    <n v="203"/>
    <n v="0"/>
    <n v="0"/>
    <m/>
    <m/>
    <n v="0"/>
    <n v="0"/>
    <n v="1438"/>
    <n v="1370"/>
    <n v="0"/>
    <n v="0"/>
    <n v="3.77"/>
    <n v="3.61"/>
    <n v="4610.71"/>
    <n v="4212.87"/>
    <n v="4.05"/>
    <n v="4.0599999999999996"/>
    <n v="870.75"/>
    <n v="824.18"/>
    <m/>
    <m/>
    <n v="0"/>
    <n v="0"/>
    <n v="3.8118636995827537"/>
    <n v="3.6766788321167883"/>
    <n v="5481.46"/>
    <n v="5037.05"/>
    <m/>
    <m/>
    <n v="0"/>
    <n v="0"/>
    <m/>
    <m/>
    <n v="0"/>
    <n v="0"/>
    <m/>
    <m/>
    <n v="0"/>
    <n v="0"/>
    <n v="0"/>
    <n v="0"/>
    <n v="0"/>
    <n v="0"/>
    <n v="109"/>
    <n v="85"/>
    <n v="0"/>
    <n v="0"/>
    <n v="5.04"/>
    <n v="5.43"/>
    <n v="549.36"/>
    <n v="461.54999999999995"/>
    <m/>
    <m/>
    <n v="0"/>
    <n v="0"/>
    <n v="2053"/>
    <n v="2009"/>
    <n v="0"/>
    <n v="0"/>
    <n v="8854.7799999999988"/>
    <n v="8447.99"/>
    <s v=""/>
    <s v=""/>
    <n v="244"/>
    <n v="237"/>
    <n v="0"/>
    <n v="0"/>
    <n v="1025.2"/>
    <n v="1029.79"/>
    <n v="0"/>
    <n v="0"/>
    <n v="2297"/>
    <n v="2246"/>
    <n v="0"/>
    <n v="0"/>
    <n v="9879.98"/>
    <n v="9477.7799999999988"/>
    <s v=""/>
    <s v=""/>
    <n v="0"/>
    <n v="0"/>
    <n v="0"/>
    <n v="0"/>
    <s v=""/>
    <s v=""/>
    <s v=""/>
    <s v=""/>
    <n v="10429.34"/>
    <n v="9939.3299999999981"/>
    <s v=""/>
    <s v=""/>
  </r>
  <r>
    <x v="8"/>
    <s v="Jackson State University "/>
    <m/>
    <n v="175856"/>
    <x v="2"/>
    <n v="1093"/>
    <n v="989"/>
    <n v="2"/>
    <n v="5"/>
    <n v="1091"/>
    <n v="984"/>
    <n v="120"/>
    <n v="120"/>
    <n v="1091"/>
    <n v="984"/>
    <n v="0"/>
    <n v="0"/>
    <n v="45"/>
    <n v="48"/>
    <n v="0"/>
    <n v="0"/>
    <n v="22"/>
    <n v="60"/>
    <n v="0"/>
    <n v="0"/>
    <m/>
    <m/>
    <n v="0"/>
    <n v="0"/>
    <n v="67"/>
    <n v="108"/>
    <n v="0"/>
    <n v="0"/>
    <n v="4.8099999999999996"/>
    <n v="5.0199999999999996"/>
    <n v="216.45"/>
    <n v="240.95999999999998"/>
    <n v="4.6399999999999997"/>
    <n v="4.72"/>
    <n v="102.08"/>
    <n v="283.2"/>
    <m/>
    <m/>
    <n v="0"/>
    <n v="0"/>
    <n v="4.7541791044776112"/>
    <n v="4.8533333333333326"/>
    <n v="318.52999999999997"/>
    <n v="524.16"/>
    <m/>
    <m/>
    <n v="0"/>
    <n v="0"/>
    <m/>
    <m/>
    <n v="0"/>
    <n v="0"/>
    <m/>
    <m/>
    <n v="0"/>
    <n v="0"/>
    <n v="0"/>
    <n v="0"/>
    <n v="0"/>
    <n v="0"/>
    <n v="387"/>
    <n v="312"/>
    <n v="0"/>
    <n v="0"/>
    <n v="21"/>
    <n v="8"/>
    <n v="0"/>
    <n v="0"/>
    <m/>
    <m/>
    <n v="0"/>
    <n v="0"/>
    <n v="408"/>
    <n v="320"/>
    <n v="0"/>
    <n v="0"/>
    <n v="5.69"/>
    <n v="5.69"/>
    <n v="2202.0300000000002"/>
    <n v="1775.2800000000002"/>
    <n v="5.5"/>
    <n v="7.19"/>
    <n v="115.5"/>
    <n v="57.52"/>
    <m/>
    <m/>
    <n v="0"/>
    <n v="0"/>
    <n v="5.6802205882352945"/>
    <n v="5.7275000000000009"/>
    <n v="2317.5300000000002"/>
    <n v="1832.8000000000002"/>
    <m/>
    <m/>
    <n v="0"/>
    <n v="0"/>
    <m/>
    <m/>
    <n v="0"/>
    <n v="0"/>
    <m/>
    <m/>
    <n v="0"/>
    <n v="0"/>
    <n v="0"/>
    <n v="0"/>
    <n v="0"/>
    <n v="0"/>
    <n v="475"/>
    <n v="428"/>
    <n v="0"/>
    <n v="0"/>
    <n v="5.5496000000000008"/>
    <n v="5.5069158878504672"/>
    <n v="2636.0600000000004"/>
    <n v="2356.96"/>
    <n v="0"/>
    <n v="0"/>
    <n v="0"/>
    <n v="0"/>
    <n v="366"/>
    <n v="372"/>
    <n v="0"/>
    <n v="0"/>
    <n v="126"/>
    <n v="92"/>
    <n v="0"/>
    <n v="0"/>
    <m/>
    <m/>
    <n v="0"/>
    <n v="0"/>
    <n v="492"/>
    <n v="464"/>
    <n v="0"/>
    <n v="0"/>
    <n v="3.79"/>
    <n v="3.82"/>
    <n v="1387.14"/>
    <n v="1421.04"/>
    <n v="4.04"/>
    <n v="4.92"/>
    <n v="509.04"/>
    <n v="452.64"/>
    <m/>
    <m/>
    <n v="0"/>
    <n v="0"/>
    <n v="3.8540243902439024"/>
    <n v="4.0381034482758613"/>
    <n v="1896.18"/>
    <n v="1873.6799999999996"/>
    <m/>
    <m/>
    <n v="0"/>
    <n v="0"/>
    <m/>
    <m/>
    <n v="0"/>
    <n v="0"/>
    <m/>
    <m/>
    <n v="0"/>
    <n v="0"/>
    <n v="0"/>
    <n v="0"/>
    <n v="0"/>
    <n v="0"/>
    <n v="124"/>
    <n v="92"/>
    <n v="0"/>
    <n v="0"/>
    <n v="5.54"/>
    <n v="5.64"/>
    <n v="686.96"/>
    <n v="518.88"/>
    <m/>
    <m/>
    <n v="0"/>
    <n v="0"/>
    <n v="798"/>
    <n v="732"/>
    <n v="0"/>
    <n v="0"/>
    <n v="3805.62"/>
    <n v="3437.28"/>
    <s v=""/>
    <s v=""/>
    <n v="169"/>
    <n v="160"/>
    <n v="0"/>
    <n v="0"/>
    <n v="726.62"/>
    <n v="793.3599999999999"/>
    <n v="0"/>
    <n v="0"/>
    <n v="967"/>
    <n v="892"/>
    <n v="0"/>
    <n v="0"/>
    <n v="4532.24"/>
    <n v="4230.6400000000003"/>
    <s v=""/>
    <s v=""/>
    <n v="0"/>
    <n v="0"/>
    <n v="0"/>
    <n v="0"/>
    <s v=""/>
    <s v=""/>
    <s v=""/>
    <s v=""/>
    <n v="5219.2000000000007"/>
    <n v="4749.5199999999995"/>
    <s v=""/>
    <s v=""/>
  </r>
  <r>
    <x v="8"/>
    <s v="University of Mississippi"/>
    <s v="Met the criteria for Four-Year 1 in 2015-16."/>
    <n v="176017"/>
    <x v="2"/>
    <n v="3395"/>
    <n v="3659"/>
    <n v="46"/>
    <n v="35"/>
    <n v="3349"/>
    <n v="3624"/>
    <n v="120"/>
    <n v="120"/>
    <n v="3349"/>
    <n v="3624"/>
    <n v="0"/>
    <n v="0"/>
    <n v="318"/>
    <n v="392"/>
    <n v="0"/>
    <n v="0"/>
    <n v="29"/>
    <n v="27"/>
    <n v="0"/>
    <n v="0"/>
    <m/>
    <m/>
    <n v="0"/>
    <n v="0"/>
    <n v="347"/>
    <n v="419"/>
    <n v="0"/>
    <n v="0"/>
    <n v="4.66"/>
    <n v="4.6500000000000004"/>
    <n v="1481.88"/>
    <n v="1822.8000000000002"/>
    <n v="4.62"/>
    <n v="4.8099999999999996"/>
    <n v="133.97999999999999"/>
    <n v="129.86999999999998"/>
    <m/>
    <m/>
    <n v="0"/>
    <n v="0"/>
    <n v="4.6566570605187323"/>
    <n v="4.6603102625298334"/>
    <n v="1615.8600000000001"/>
    <n v="1952.67"/>
    <m/>
    <m/>
    <n v="0"/>
    <n v="0"/>
    <m/>
    <m/>
    <n v="0"/>
    <n v="0"/>
    <m/>
    <m/>
    <n v="0"/>
    <n v="0"/>
    <n v="0"/>
    <n v="0"/>
    <n v="0"/>
    <n v="0"/>
    <n v="1270"/>
    <n v="1428"/>
    <n v="0"/>
    <n v="0"/>
    <n v="113"/>
    <n v="132"/>
    <n v="0"/>
    <n v="0"/>
    <m/>
    <m/>
    <n v="0"/>
    <n v="0"/>
    <n v="1383"/>
    <n v="1560"/>
    <n v="0"/>
    <n v="0"/>
    <n v="4.96"/>
    <n v="4.9000000000000004"/>
    <n v="6299.2"/>
    <n v="6997.2000000000007"/>
    <n v="5.42"/>
    <n v="5.27"/>
    <n v="612.46"/>
    <n v="695.64"/>
    <m/>
    <m/>
    <n v="0"/>
    <n v="0"/>
    <n v="4.9975849602313813"/>
    <n v="4.9313076923076933"/>
    <n v="6911.6600000000008"/>
    <n v="7692.840000000002"/>
    <m/>
    <m/>
    <n v="0"/>
    <n v="0"/>
    <m/>
    <m/>
    <n v="0"/>
    <n v="0"/>
    <m/>
    <m/>
    <n v="0"/>
    <n v="0"/>
    <n v="0"/>
    <n v="0"/>
    <n v="0"/>
    <n v="0"/>
    <n v="1730"/>
    <n v="1979"/>
    <n v="0"/>
    <n v="0"/>
    <n v="4.9292023121387283"/>
    <n v="4.8739312784234476"/>
    <n v="8527.52"/>
    <n v="9645.510000000002"/>
    <n v="0"/>
    <n v="0"/>
    <n v="0"/>
    <n v="0"/>
    <n v="1040"/>
    <n v="1017"/>
    <n v="0"/>
    <n v="0"/>
    <n v="352"/>
    <n v="339"/>
    <n v="0"/>
    <n v="0"/>
    <n v="2"/>
    <m/>
    <n v="0"/>
    <n v="0"/>
    <n v="1394"/>
    <n v="1356"/>
    <n v="0"/>
    <n v="0"/>
    <n v="3.51"/>
    <n v="3.41"/>
    <n v="3650.3999999999996"/>
    <n v="3467.9700000000003"/>
    <n v="2.5299999999999998"/>
    <n v="2.56"/>
    <n v="890.56"/>
    <n v="867.84"/>
    <n v="6"/>
    <m/>
    <n v="12"/>
    <n v="0"/>
    <n v="3.2661119081779049"/>
    <n v="3.1975000000000002"/>
    <n v="4552.9599999999991"/>
    <n v="4335.8100000000004"/>
    <m/>
    <m/>
    <n v="0"/>
    <n v="0"/>
    <m/>
    <m/>
    <n v="0"/>
    <n v="0"/>
    <m/>
    <m/>
    <n v="0"/>
    <n v="0"/>
    <n v="0"/>
    <n v="0"/>
    <n v="0"/>
    <n v="0"/>
    <n v="225"/>
    <n v="289"/>
    <n v="0"/>
    <n v="0"/>
    <n v="3.95"/>
    <n v="3.82"/>
    <n v="888.75"/>
    <n v="1103.98"/>
    <m/>
    <m/>
    <n v="0"/>
    <n v="0"/>
    <n v="2628"/>
    <n v="2837"/>
    <n v="0"/>
    <n v="0"/>
    <n v="11431.48"/>
    <n v="12287.970000000001"/>
    <s v=""/>
    <s v=""/>
    <n v="494"/>
    <n v="498"/>
    <n v="0"/>
    <n v="0"/>
    <n v="1637"/>
    <n v="1693.35"/>
    <n v="0"/>
    <n v="0"/>
    <n v="3122"/>
    <n v="3335"/>
    <n v="0"/>
    <n v="0"/>
    <n v="13068.48"/>
    <n v="13981.320000000002"/>
    <s v=""/>
    <s v=""/>
    <n v="2"/>
    <n v="0"/>
    <n v="0"/>
    <n v="0"/>
    <n v="12"/>
    <s v=""/>
    <s v=""/>
    <s v=""/>
    <n v="13969.23"/>
    <n v="15085.300000000003"/>
    <s v=""/>
    <s v=""/>
  </r>
  <r>
    <x v="8"/>
    <s v="Alcorn State University"/>
    <m/>
    <n v="175342"/>
    <x v="4"/>
    <n v="404"/>
    <n v="348"/>
    <n v="1"/>
    <n v="1"/>
    <n v="403"/>
    <n v="347"/>
    <n v="120"/>
    <n v="120"/>
    <n v="403"/>
    <n v="347"/>
    <n v="0"/>
    <n v="0"/>
    <n v="33"/>
    <n v="26"/>
    <n v="0"/>
    <n v="0"/>
    <n v="3"/>
    <n v="4"/>
    <n v="0"/>
    <n v="0"/>
    <m/>
    <m/>
    <n v="0"/>
    <n v="0"/>
    <n v="36"/>
    <n v="30"/>
    <n v="0"/>
    <n v="0"/>
    <n v="5.73"/>
    <n v="5.35"/>
    <n v="189.09"/>
    <n v="139.1"/>
    <n v="5"/>
    <n v="5.25"/>
    <n v="15"/>
    <n v="21"/>
    <m/>
    <m/>
    <n v="0"/>
    <n v="0"/>
    <n v="5.6691666666666665"/>
    <n v="5.3366666666666669"/>
    <n v="204.09"/>
    <n v="160.1"/>
    <m/>
    <m/>
    <n v="0"/>
    <n v="0"/>
    <m/>
    <m/>
    <n v="0"/>
    <n v="0"/>
    <m/>
    <m/>
    <n v="0"/>
    <n v="0"/>
    <n v="0"/>
    <n v="0"/>
    <n v="0"/>
    <n v="0"/>
    <n v="141"/>
    <n v="153"/>
    <n v="0"/>
    <n v="0"/>
    <n v="4"/>
    <n v="1"/>
    <n v="0"/>
    <n v="0"/>
    <m/>
    <m/>
    <n v="0"/>
    <n v="0"/>
    <n v="145"/>
    <n v="154"/>
    <n v="0"/>
    <n v="0"/>
    <n v="5.37"/>
    <n v="5.27"/>
    <n v="757.17"/>
    <n v="806.31"/>
    <n v="10"/>
    <n v="10"/>
    <n v="40"/>
    <n v="10"/>
    <m/>
    <m/>
    <n v="0"/>
    <n v="0"/>
    <n v="5.4977241379310344"/>
    <n v="5.3007142857142853"/>
    <n v="797.17"/>
    <n v="816.31"/>
    <m/>
    <m/>
    <n v="0"/>
    <n v="0"/>
    <m/>
    <m/>
    <n v="0"/>
    <n v="0"/>
    <m/>
    <m/>
    <n v="0"/>
    <n v="0"/>
    <n v="0"/>
    <n v="0"/>
    <n v="0"/>
    <n v="0"/>
    <n v="181"/>
    <n v="184"/>
    <n v="0"/>
    <n v="0"/>
    <n v="5.5318232044198892"/>
    <n v="5.3065760869565217"/>
    <n v="1001.26"/>
    <n v="976.41"/>
    <n v="0"/>
    <n v="0"/>
    <n v="0"/>
    <n v="0"/>
    <n v="112"/>
    <n v="87"/>
    <n v="0"/>
    <n v="0"/>
    <n v="16"/>
    <n v="11"/>
    <n v="0"/>
    <n v="0"/>
    <m/>
    <m/>
    <n v="0"/>
    <n v="0"/>
    <n v="128"/>
    <n v="98"/>
    <n v="0"/>
    <n v="0"/>
    <n v="4.08"/>
    <n v="4.0599999999999996"/>
    <n v="456.96000000000004"/>
    <n v="353.21999999999997"/>
    <n v="4.8099999999999996"/>
    <n v="4.1399999999999997"/>
    <n v="76.959999999999994"/>
    <n v="45.54"/>
    <m/>
    <m/>
    <n v="0"/>
    <n v="0"/>
    <n v="4.1712500000000006"/>
    <n v="4.0689795918367349"/>
    <n v="533.92000000000007"/>
    <n v="398.76"/>
    <m/>
    <m/>
    <n v="0"/>
    <n v="0"/>
    <m/>
    <m/>
    <n v="0"/>
    <n v="0"/>
    <m/>
    <m/>
    <n v="0"/>
    <n v="0"/>
    <n v="0"/>
    <n v="0"/>
    <n v="0"/>
    <n v="0"/>
    <n v="94"/>
    <n v="65"/>
    <n v="0"/>
    <n v="0"/>
    <n v="5.25"/>
    <n v="4.92"/>
    <n v="493.5"/>
    <n v="319.8"/>
    <m/>
    <m/>
    <n v="0"/>
    <n v="0"/>
    <n v="286"/>
    <n v="266"/>
    <n v="0"/>
    <n v="0"/>
    <n v="1403.22"/>
    <n v="1298.6299999999999"/>
    <s v=""/>
    <s v=""/>
    <n v="23"/>
    <n v="16"/>
    <n v="0"/>
    <n v="0"/>
    <n v="131.95999999999998"/>
    <n v="76.539999999999992"/>
    <n v="0"/>
    <n v="0"/>
    <n v="309"/>
    <n v="282"/>
    <n v="0"/>
    <n v="0"/>
    <n v="1535.18"/>
    <n v="1375.1699999999998"/>
    <s v=""/>
    <s v=""/>
    <n v="0"/>
    <n v="0"/>
    <n v="0"/>
    <n v="0"/>
    <s v=""/>
    <s v=""/>
    <s v=""/>
    <s v=""/>
    <n v="2028.68"/>
    <n v="1694.97"/>
    <s v=""/>
    <s v=""/>
  </r>
  <r>
    <x v="8"/>
    <s v="Delta State University"/>
    <s v="Met the criteria for Four-Year 3 in 2015-16."/>
    <n v="175616"/>
    <x v="4"/>
    <n v="438"/>
    <n v="452"/>
    <n v="1"/>
    <n v="2"/>
    <n v="437"/>
    <n v="450"/>
    <n v="120"/>
    <n v="120"/>
    <n v="437"/>
    <n v="450"/>
    <n v="0"/>
    <n v="0"/>
    <n v="56"/>
    <n v="49"/>
    <n v="0"/>
    <n v="0"/>
    <n v="2"/>
    <n v="0"/>
    <n v="0"/>
    <n v="0"/>
    <m/>
    <m/>
    <n v="0"/>
    <n v="0"/>
    <n v="58"/>
    <n v="49"/>
    <n v="0"/>
    <n v="0"/>
    <n v="4.93"/>
    <n v="5.16"/>
    <n v="276.08"/>
    <n v="252.84"/>
    <n v="10"/>
    <n v="0"/>
    <n v="20"/>
    <n v="0"/>
    <m/>
    <m/>
    <n v="0"/>
    <n v="0"/>
    <n v="5.1048275862068966"/>
    <n v="5.16"/>
    <n v="296.08"/>
    <n v="252.84"/>
    <m/>
    <m/>
    <n v="0"/>
    <n v="0"/>
    <m/>
    <m/>
    <n v="0"/>
    <n v="0"/>
    <m/>
    <m/>
    <n v="0"/>
    <n v="0"/>
    <n v="0"/>
    <n v="0"/>
    <n v="0"/>
    <n v="0"/>
    <n v="82"/>
    <n v="95"/>
    <n v="0"/>
    <n v="0"/>
    <n v="4"/>
    <n v="3"/>
    <n v="0"/>
    <n v="0"/>
    <m/>
    <m/>
    <n v="0"/>
    <n v="0"/>
    <n v="86"/>
    <n v="98"/>
    <n v="0"/>
    <n v="0"/>
    <n v="5.13"/>
    <n v="5.38"/>
    <n v="420.65999999999997"/>
    <n v="511.09999999999997"/>
    <n v="5.75"/>
    <n v="7"/>
    <n v="23"/>
    <n v="21"/>
    <m/>
    <m/>
    <n v="0"/>
    <n v="0"/>
    <n v="5.1588372093023249"/>
    <n v="5.4295918367346934"/>
    <n v="443.65999999999997"/>
    <n v="532.09999999999991"/>
    <m/>
    <m/>
    <n v="0"/>
    <n v="0"/>
    <m/>
    <m/>
    <n v="0"/>
    <n v="0"/>
    <m/>
    <m/>
    <n v="0"/>
    <n v="0"/>
    <n v="0"/>
    <n v="0"/>
    <n v="0"/>
    <n v="0"/>
    <n v="144"/>
    <n v="147"/>
    <n v="0"/>
    <n v="0"/>
    <n v="5.137083333333333"/>
    <n v="5.3397278911564623"/>
    <n v="739.74"/>
    <n v="784.93999999999994"/>
    <n v="0"/>
    <n v="0"/>
    <n v="0"/>
    <n v="0"/>
    <n v="243"/>
    <n v="254"/>
    <n v="0"/>
    <n v="0"/>
    <n v="30"/>
    <n v="29"/>
    <n v="0"/>
    <n v="0"/>
    <m/>
    <m/>
    <n v="0"/>
    <n v="0"/>
    <n v="273"/>
    <n v="283"/>
    <n v="0"/>
    <n v="0"/>
    <n v="3.4"/>
    <n v="3.33"/>
    <n v="826.19999999999993"/>
    <n v="845.82"/>
    <n v="3.12"/>
    <n v="4.9000000000000004"/>
    <n v="93.600000000000009"/>
    <n v="142.10000000000002"/>
    <m/>
    <m/>
    <n v="0"/>
    <n v="0"/>
    <n v="3.3692307692307693"/>
    <n v="3.4908833922261486"/>
    <n v="919.8"/>
    <n v="987.92000000000007"/>
    <m/>
    <m/>
    <n v="0"/>
    <n v="0"/>
    <m/>
    <m/>
    <n v="0"/>
    <n v="0"/>
    <m/>
    <m/>
    <n v="0"/>
    <n v="0"/>
    <n v="0"/>
    <n v="0"/>
    <n v="0"/>
    <n v="0"/>
    <n v="20"/>
    <n v="20"/>
    <n v="0"/>
    <n v="0"/>
    <n v="3.95"/>
    <n v="4.16"/>
    <n v="79"/>
    <n v="83.2"/>
    <m/>
    <m/>
    <n v="0"/>
    <n v="0"/>
    <n v="381"/>
    <n v="398"/>
    <n v="0"/>
    <n v="0"/>
    <n v="1522.94"/>
    <n v="1609.76"/>
    <s v=""/>
    <s v=""/>
    <n v="36"/>
    <n v="32"/>
    <n v="0"/>
    <n v="0"/>
    <n v="136.60000000000002"/>
    <n v="163.10000000000002"/>
    <n v="0"/>
    <n v="0"/>
    <n v="417"/>
    <n v="430"/>
    <n v="0"/>
    <n v="0"/>
    <n v="1659.54"/>
    <n v="1772.8600000000001"/>
    <s v=""/>
    <s v=""/>
    <n v="0"/>
    <n v="0"/>
    <n v="0"/>
    <n v="0"/>
    <s v=""/>
    <s v=""/>
    <s v=""/>
    <s v=""/>
    <n v="1738.54"/>
    <n v="1856.0600000000002"/>
    <s v=""/>
    <s v=""/>
  </r>
  <r>
    <x v="8"/>
    <s v="Mississippi Valley State University"/>
    <m/>
    <n v="176044"/>
    <x v="4"/>
    <n v="386"/>
    <n v="324"/>
    <n v="11"/>
    <n v="5"/>
    <n v="375"/>
    <n v="319"/>
    <n v="120"/>
    <n v="120"/>
    <n v="375"/>
    <n v="319"/>
    <n v="0"/>
    <n v="0"/>
    <n v="17"/>
    <n v="23"/>
    <n v="0"/>
    <n v="0"/>
    <n v="13"/>
    <n v="11"/>
    <n v="0"/>
    <n v="0"/>
    <m/>
    <m/>
    <n v="0"/>
    <n v="0"/>
    <n v="30"/>
    <n v="34"/>
    <n v="0"/>
    <n v="0"/>
    <n v="4.82"/>
    <n v="4.25"/>
    <n v="81.94"/>
    <n v="97.75"/>
    <n v="4.87"/>
    <n v="5.36"/>
    <n v="63.31"/>
    <n v="58.96"/>
    <m/>
    <m/>
    <n v="0"/>
    <n v="0"/>
    <n v="4.8416666666666668"/>
    <n v="4.6091176470588238"/>
    <n v="145.25"/>
    <n v="156.71"/>
    <m/>
    <m/>
    <n v="0"/>
    <n v="0"/>
    <m/>
    <m/>
    <n v="0"/>
    <n v="0"/>
    <m/>
    <m/>
    <n v="0"/>
    <n v="0"/>
    <n v="0"/>
    <n v="0"/>
    <n v="0"/>
    <n v="0"/>
    <n v="126"/>
    <n v="80"/>
    <n v="0"/>
    <n v="0"/>
    <n v="2"/>
    <n v="1"/>
    <n v="0"/>
    <n v="0"/>
    <m/>
    <m/>
    <n v="0"/>
    <n v="0"/>
    <n v="128"/>
    <n v="81"/>
    <n v="0"/>
    <n v="0"/>
    <n v="5.32"/>
    <n v="5.27"/>
    <n v="670.32"/>
    <n v="421.59999999999997"/>
    <n v="8"/>
    <n v="10"/>
    <n v="16"/>
    <n v="10"/>
    <m/>
    <m/>
    <n v="0"/>
    <n v="0"/>
    <n v="5.3618750000000004"/>
    <n v="5.3283950617283944"/>
    <n v="686.32"/>
    <n v="431.59999999999997"/>
    <m/>
    <m/>
    <n v="0"/>
    <n v="0"/>
    <m/>
    <m/>
    <n v="0"/>
    <n v="0"/>
    <m/>
    <m/>
    <n v="0"/>
    <n v="0"/>
    <n v="0"/>
    <n v="0"/>
    <n v="0"/>
    <n v="0"/>
    <n v="158"/>
    <n v="115"/>
    <n v="0"/>
    <n v="0"/>
    <n v="5.2631012658227849"/>
    <n v="5.1157391304347826"/>
    <n v="831.57"/>
    <n v="588.30999999999995"/>
    <n v="0"/>
    <n v="0"/>
    <n v="0"/>
    <n v="0"/>
    <n v="142"/>
    <n v="151"/>
    <n v="0"/>
    <n v="0"/>
    <n v="33"/>
    <n v="14"/>
    <n v="0"/>
    <n v="0"/>
    <m/>
    <m/>
    <n v="0"/>
    <n v="0"/>
    <n v="175"/>
    <n v="165"/>
    <n v="0"/>
    <n v="0"/>
    <n v="3.21"/>
    <n v="3.4"/>
    <n v="455.82"/>
    <n v="513.4"/>
    <n v="3.18"/>
    <n v="3.96"/>
    <n v="104.94000000000001"/>
    <n v="55.44"/>
    <m/>
    <m/>
    <n v="0"/>
    <n v="0"/>
    <n v="3.2043428571428572"/>
    <n v="3.4475151515151512"/>
    <n v="560.76"/>
    <n v="568.83999999999992"/>
    <m/>
    <m/>
    <n v="0"/>
    <n v="0"/>
    <m/>
    <m/>
    <n v="0"/>
    <n v="0"/>
    <m/>
    <m/>
    <n v="0"/>
    <n v="0"/>
    <n v="0"/>
    <n v="0"/>
    <n v="0"/>
    <n v="0"/>
    <n v="42"/>
    <n v="39"/>
    <n v="0"/>
    <n v="0"/>
    <n v="4.54"/>
    <n v="6.21"/>
    <n v="190.68"/>
    <n v="242.19"/>
    <m/>
    <m/>
    <n v="0"/>
    <n v="0"/>
    <n v="285"/>
    <n v="254"/>
    <n v="0"/>
    <n v="0"/>
    <n v="1208.08"/>
    <n v="1032.75"/>
    <s v=""/>
    <s v=""/>
    <n v="48"/>
    <n v="26"/>
    <n v="0"/>
    <n v="0"/>
    <n v="184.25"/>
    <n v="124.4"/>
    <n v="0"/>
    <n v="0"/>
    <n v="333"/>
    <n v="280"/>
    <n v="0"/>
    <n v="0"/>
    <n v="1392.33"/>
    <n v="1157.1500000000001"/>
    <s v=""/>
    <s v=""/>
    <n v="0"/>
    <n v="0"/>
    <n v="0"/>
    <n v="0"/>
    <s v=""/>
    <s v=""/>
    <s v=""/>
    <s v=""/>
    <n v="1583.01"/>
    <n v="1399.34"/>
    <s v=""/>
    <s v=""/>
  </r>
  <r>
    <x v="8"/>
    <s v="Mississippi University for Women"/>
    <m/>
    <n v="176035"/>
    <x v="5"/>
    <n v="616"/>
    <n v="731"/>
    <m/>
    <m/>
    <n v="616"/>
    <n v="731"/>
    <n v="120"/>
    <n v="120"/>
    <n v="616"/>
    <n v="731"/>
    <n v="0"/>
    <n v="0"/>
    <n v="45"/>
    <n v="52"/>
    <n v="0"/>
    <n v="0"/>
    <n v="5"/>
    <n v="4"/>
    <n v="0"/>
    <n v="0"/>
    <m/>
    <m/>
    <n v="0"/>
    <n v="0"/>
    <n v="50"/>
    <n v="56"/>
    <n v="0"/>
    <n v="0"/>
    <n v="5.29"/>
    <n v="4.67"/>
    <n v="238.05"/>
    <n v="242.84"/>
    <n v="7.4"/>
    <n v="5.25"/>
    <n v="37"/>
    <n v="21"/>
    <m/>
    <m/>
    <n v="0"/>
    <n v="0"/>
    <n v="5.5010000000000003"/>
    <n v="4.7114285714285717"/>
    <n v="275.05"/>
    <n v="263.84000000000003"/>
    <m/>
    <m/>
    <n v="0"/>
    <n v="0"/>
    <m/>
    <m/>
    <n v="0"/>
    <n v="0"/>
    <m/>
    <m/>
    <n v="0"/>
    <n v="0"/>
    <n v="0"/>
    <n v="0"/>
    <n v="0"/>
    <n v="0"/>
    <n v="85"/>
    <n v="53"/>
    <n v="0"/>
    <n v="0"/>
    <n v="2"/>
    <n v="3"/>
    <n v="0"/>
    <n v="0"/>
    <m/>
    <m/>
    <n v="0"/>
    <n v="0"/>
    <n v="87"/>
    <n v="56"/>
    <n v="0"/>
    <n v="0"/>
    <n v="5.73"/>
    <n v="6.35"/>
    <n v="487.05"/>
    <n v="336.54999999999995"/>
    <n v="10"/>
    <n v="8.67"/>
    <n v="20"/>
    <n v="26.009999999999998"/>
    <m/>
    <m/>
    <n v="0"/>
    <n v="0"/>
    <n v="5.8281609195402302"/>
    <n v="6.4742857142857133"/>
    <n v="507.05"/>
    <n v="362.55999999999995"/>
    <m/>
    <m/>
    <n v="0"/>
    <n v="0"/>
    <m/>
    <m/>
    <n v="0"/>
    <n v="0"/>
    <m/>
    <m/>
    <n v="0"/>
    <n v="0"/>
    <n v="0"/>
    <n v="0"/>
    <n v="0"/>
    <n v="0"/>
    <n v="137"/>
    <n v="112"/>
    <n v="0"/>
    <n v="0"/>
    <n v="5.7087591240875915"/>
    <n v="5.5928571428571425"/>
    <n v="782.1"/>
    <n v="626.4"/>
    <n v="0"/>
    <n v="0"/>
    <n v="0"/>
    <n v="0"/>
    <n v="374"/>
    <n v="494"/>
    <n v="0"/>
    <n v="0"/>
    <n v="81"/>
    <n v="101"/>
    <n v="0"/>
    <n v="0"/>
    <m/>
    <m/>
    <n v="0"/>
    <n v="0"/>
    <n v="455"/>
    <n v="595"/>
    <n v="0"/>
    <n v="0"/>
    <n v="2.99"/>
    <n v="2.82"/>
    <n v="1118.26"/>
    <n v="1393.08"/>
    <n v="3.7"/>
    <n v="3.46"/>
    <n v="299.7"/>
    <n v="349.46"/>
    <m/>
    <m/>
    <n v="0"/>
    <n v="0"/>
    <n v="3.1163956043956045"/>
    <n v="2.9286386554621848"/>
    <n v="1417.96"/>
    <n v="1742.54"/>
    <m/>
    <m/>
    <n v="0"/>
    <n v="0"/>
    <m/>
    <m/>
    <n v="0"/>
    <n v="0"/>
    <m/>
    <m/>
    <n v="0"/>
    <n v="0"/>
    <n v="0"/>
    <n v="0"/>
    <n v="0"/>
    <n v="0"/>
    <n v="24"/>
    <n v="24"/>
    <n v="0"/>
    <n v="0"/>
    <n v="4.5"/>
    <n v="4.58"/>
    <n v="108"/>
    <n v="109.92"/>
    <m/>
    <m/>
    <n v="0"/>
    <n v="0"/>
    <n v="504"/>
    <n v="599"/>
    <n v="0"/>
    <n v="0"/>
    <n v="1843.3600000000001"/>
    <n v="1972.4699999999998"/>
    <s v=""/>
    <s v=""/>
    <n v="88"/>
    <n v="108"/>
    <n v="0"/>
    <n v="0"/>
    <n v="356.7"/>
    <n v="396.46999999999997"/>
    <n v="0"/>
    <n v="0"/>
    <n v="592"/>
    <n v="707"/>
    <n v="0"/>
    <n v="0"/>
    <n v="2200.06"/>
    <n v="2368.9399999999996"/>
    <s v=""/>
    <s v=""/>
    <n v="0"/>
    <n v="0"/>
    <n v="0"/>
    <n v="0"/>
    <s v=""/>
    <s v=""/>
    <s v=""/>
    <s v=""/>
    <n v="2308.06"/>
    <n v="2478.86"/>
    <s v=""/>
    <s v=""/>
  </r>
  <r>
    <x v="8"/>
    <s v="Hinds Community College "/>
    <m/>
    <n v="175786"/>
    <x v="7"/>
    <n v="1526"/>
    <n v="1674"/>
    <n v="25"/>
    <n v="34"/>
    <n v="1501"/>
    <n v="1640"/>
    <n v="64"/>
    <n v="64"/>
    <n v="1501"/>
    <n v="1640"/>
    <n v="0"/>
    <n v="0"/>
    <n v="0"/>
    <n v="6"/>
    <n v="0"/>
    <n v="0"/>
    <n v="0"/>
    <n v="53"/>
    <n v="0"/>
    <n v="0"/>
    <m/>
    <m/>
    <n v="0"/>
    <n v="0"/>
    <n v="0"/>
    <n v="59"/>
    <n v="0"/>
    <n v="0"/>
    <n v="0"/>
    <n v="2.92"/>
    <n v="0"/>
    <n v="17.52"/>
    <n v="0"/>
    <n v="3.14"/>
    <n v="0"/>
    <n v="166.42000000000002"/>
    <m/>
    <m/>
    <n v="0"/>
    <n v="0"/>
    <n v="0"/>
    <n v="3.1176271186440681"/>
    <n v="0"/>
    <n v="183.94000000000003"/>
    <m/>
    <m/>
    <n v="0"/>
    <n v="0"/>
    <m/>
    <m/>
    <n v="0"/>
    <n v="0"/>
    <m/>
    <m/>
    <n v="0"/>
    <n v="0"/>
    <n v="0"/>
    <n v="0"/>
    <n v="0"/>
    <n v="0"/>
    <n v="128"/>
    <n v="380"/>
    <n v="0"/>
    <n v="0"/>
    <n v="7"/>
    <n v="21"/>
    <n v="0"/>
    <n v="0"/>
    <m/>
    <m/>
    <n v="0"/>
    <n v="0"/>
    <n v="135"/>
    <n v="401"/>
    <n v="0"/>
    <n v="0"/>
    <n v="2.48"/>
    <n v="2.77"/>
    <n v="317.44"/>
    <n v="1052.5999999999999"/>
    <n v="3.07"/>
    <n v="2.52"/>
    <n v="21.49"/>
    <n v="52.92"/>
    <m/>
    <m/>
    <n v="0"/>
    <n v="0"/>
    <n v="2.5105925925925927"/>
    <n v="2.7569077306733165"/>
    <n v="338.93"/>
    <n v="1105.52"/>
    <m/>
    <m/>
    <n v="0"/>
    <n v="0"/>
    <m/>
    <m/>
    <n v="0"/>
    <n v="0"/>
    <m/>
    <m/>
    <n v="0"/>
    <n v="0"/>
    <n v="0"/>
    <n v="0"/>
    <n v="0"/>
    <n v="0"/>
    <n v="135"/>
    <n v="460"/>
    <n v="0"/>
    <n v="0"/>
    <n v="2.5105925925925927"/>
    <n v="2.8031739130434783"/>
    <n v="338.93"/>
    <n v="1289.46"/>
    <n v="0"/>
    <n v="0"/>
    <n v="0"/>
    <n v="0"/>
    <n v="403"/>
    <n v="397"/>
    <n v="0"/>
    <n v="0"/>
    <n v="206"/>
    <n v="211"/>
    <n v="0"/>
    <n v="0"/>
    <m/>
    <m/>
    <n v="0"/>
    <n v="0"/>
    <n v="609"/>
    <n v="608"/>
    <n v="0"/>
    <n v="0"/>
    <n v="3.69"/>
    <n v="4.07"/>
    <n v="1487.07"/>
    <n v="1615.7900000000002"/>
    <n v="4.9800000000000004"/>
    <n v="5.37"/>
    <n v="1025.8800000000001"/>
    <n v="1133.07"/>
    <m/>
    <m/>
    <n v="0"/>
    <n v="0"/>
    <n v="4.1263546798029553"/>
    <n v="4.5211513157894743"/>
    <n v="2512.9499999999998"/>
    <n v="2748.8600000000006"/>
    <m/>
    <m/>
    <n v="0"/>
    <n v="0"/>
    <m/>
    <m/>
    <n v="0"/>
    <n v="0"/>
    <m/>
    <m/>
    <n v="0"/>
    <n v="0"/>
    <n v="0"/>
    <n v="0"/>
    <n v="0"/>
    <n v="0"/>
    <n v="757"/>
    <n v="572"/>
    <n v="0"/>
    <n v="0"/>
    <n v="4.93"/>
    <n v="6.06"/>
    <n v="3732.0099999999998"/>
    <n v="3466.3199999999997"/>
    <m/>
    <m/>
    <n v="0"/>
    <n v="0"/>
    <n v="531"/>
    <n v="783"/>
    <n v="0"/>
    <n v="0"/>
    <n v="1804.51"/>
    <n v="2685.91"/>
    <s v=""/>
    <s v=""/>
    <n v="213"/>
    <n v="285"/>
    <n v="0"/>
    <n v="0"/>
    <n v="1047.3700000000001"/>
    <n v="1352.4099999999999"/>
    <n v="0"/>
    <n v="0"/>
    <n v="744"/>
    <n v="1068"/>
    <n v="0"/>
    <n v="0"/>
    <n v="2851.88"/>
    <n v="4038.3199999999997"/>
    <s v=""/>
    <s v=""/>
    <n v="0"/>
    <n v="0"/>
    <n v="0"/>
    <n v="0"/>
    <s v=""/>
    <s v=""/>
    <s v=""/>
    <s v=""/>
    <n v="6583.8899999999994"/>
    <n v="7504.64"/>
    <s v=""/>
    <s v=""/>
  </r>
  <r>
    <x v="8"/>
    <s v="Itawamba Community College "/>
    <m/>
    <n v="175829"/>
    <x v="7"/>
    <n v="1173"/>
    <n v="1222"/>
    <n v="14"/>
    <n v="10"/>
    <n v="1159"/>
    <n v="1212"/>
    <n v="63"/>
    <n v="63"/>
    <n v="1159"/>
    <n v="1212"/>
    <n v="0"/>
    <n v="0"/>
    <n v="1"/>
    <n v="1"/>
    <n v="0"/>
    <n v="0"/>
    <n v="44"/>
    <n v="44"/>
    <n v="0"/>
    <n v="0"/>
    <m/>
    <m/>
    <n v="0"/>
    <n v="0"/>
    <n v="45"/>
    <n v="45"/>
    <n v="0"/>
    <n v="0"/>
    <n v="3"/>
    <n v="3"/>
    <n v="3"/>
    <n v="3"/>
    <n v="4.38"/>
    <n v="4.07"/>
    <n v="192.72"/>
    <n v="179.08"/>
    <m/>
    <m/>
    <n v="0"/>
    <n v="0"/>
    <n v="4.3493333333333331"/>
    <n v="4.0462222222222222"/>
    <n v="195.72"/>
    <n v="182.07999999999998"/>
    <m/>
    <m/>
    <n v="0"/>
    <n v="0"/>
    <m/>
    <m/>
    <n v="0"/>
    <n v="0"/>
    <m/>
    <m/>
    <n v="0"/>
    <n v="0"/>
    <n v="0"/>
    <n v="0"/>
    <n v="0"/>
    <n v="0"/>
    <n v="432"/>
    <n v="666"/>
    <n v="0"/>
    <n v="0"/>
    <n v="68"/>
    <n v="62"/>
    <n v="0"/>
    <n v="0"/>
    <m/>
    <m/>
    <n v="0"/>
    <n v="0"/>
    <n v="500"/>
    <n v="728"/>
    <n v="0"/>
    <n v="0"/>
    <n v="3.73"/>
    <n v="3.15"/>
    <n v="1611.36"/>
    <n v="2097.9"/>
    <n v="4.45"/>
    <n v="4.7"/>
    <n v="302.60000000000002"/>
    <n v="291.40000000000003"/>
    <m/>
    <m/>
    <n v="0"/>
    <n v="0"/>
    <n v="3.8279200000000002"/>
    <n v="3.2820054945054946"/>
    <n v="1913.96"/>
    <n v="2389.3000000000002"/>
    <m/>
    <m/>
    <n v="0"/>
    <n v="0"/>
    <m/>
    <m/>
    <n v="0"/>
    <n v="0"/>
    <m/>
    <m/>
    <n v="0"/>
    <n v="0"/>
    <n v="0"/>
    <n v="0"/>
    <n v="0"/>
    <n v="0"/>
    <n v="545"/>
    <n v="773"/>
    <n v="0"/>
    <n v="0"/>
    <n v="3.8709724770642198"/>
    <n v="3.3264941785252264"/>
    <n v="2109.6799999999998"/>
    <n v="2571.38"/>
    <n v="0"/>
    <n v="0"/>
    <n v="0"/>
    <n v="0"/>
    <n v="182"/>
    <n v="153"/>
    <n v="0"/>
    <n v="0"/>
    <n v="98"/>
    <n v="91"/>
    <n v="0"/>
    <n v="0"/>
    <m/>
    <m/>
    <n v="0"/>
    <n v="0"/>
    <n v="280"/>
    <n v="244"/>
    <n v="0"/>
    <n v="0"/>
    <n v="4.55"/>
    <n v="4.05"/>
    <n v="828.1"/>
    <n v="619.65"/>
    <n v="6.84"/>
    <n v="6.73"/>
    <n v="670.31999999999994"/>
    <n v="612.43000000000006"/>
    <m/>
    <m/>
    <n v="0"/>
    <n v="0"/>
    <n v="5.3515000000000006"/>
    <n v="5.0495081967213116"/>
    <n v="1498.42"/>
    <n v="1232.08"/>
    <m/>
    <m/>
    <n v="0"/>
    <n v="0"/>
    <m/>
    <m/>
    <n v="0"/>
    <n v="0"/>
    <m/>
    <m/>
    <n v="0"/>
    <n v="0"/>
    <n v="0"/>
    <n v="0"/>
    <n v="0"/>
    <n v="0"/>
    <n v="334"/>
    <n v="195"/>
    <n v="0"/>
    <n v="0"/>
    <n v="4.3899999999999997"/>
    <n v="5.69"/>
    <n v="1466.26"/>
    <n v="1109.5500000000002"/>
    <m/>
    <m/>
    <n v="0"/>
    <n v="0"/>
    <n v="615"/>
    <n v="820"/>
    <n v="0"/>
    <n v="0"/>
    <n v="2442.46"/>
    <n v="2720.55"/>
    <s v=""/>
    <s v=""/>
    <n v="210"/>
    <n v="197"/>
    <n v="0"/>
    <n v="0"/>
    <n v="1165.6399999999999"/>
    <n v="1082.9100000000001"/>
    <n v="0"/>
    <n v="0"/>
    <n v="825"/>
    <n v="1017"/>
    <n v="0"/>
    <n v="0"/>
    <n v="3608.1"/>
    <n v="3803.46"/>
    <s v=""/>
    <s v=""/>
    <n v="0"/>
    <n v="0"/>
    <n v="0"/>
    <n v="0"/>
    <s v=""/>
    <s v=""/>
    <s v=""/>
    <s v=""/>
    <n v="5074.3599999999997"/>
    <n v="4913.01"/>
    <s v=""/>
    <s v=""/>
  </r>
  <r>
    <x v="8"/>
    <s v="Mississippi Gulf Coast Community College "/>
    <m/>
    <n v="176071"/>
    <x v="7"/>
    <n v="2435"/>
    <n v="2704"/>
    <n v="554"/>
    <n v="634"/>
    <n v="1881"/>
    <n v="2070"/>
    <n v="64"/>
    <n v="64"/>
    <n v="1881"/>
    <n v="2070"/>
    <n v="0"/>
    <n v="0"/>
    <n v="1"/>
    <n v="3"/>
    <n v="0"/>
    <n v="0"/>
    <n v="79"/>
    <n v="129"/>
    <n v="0"/>
    <n v="0"/>
    <m/>
    <m/>
    <n v="0"/>
    <n v="0"/>
    <n v="80"/>
    <n v="132"/>
    <n v="0"/>
    <n v="0"/>
    <n v="2"/>
    <n v="2.67"/>
    <n v="2"/>
    <n v="8.01"/>
    <n v="3.51"/>
    <n v="3.8"/>
    <n v="277.28999999999996"/>
    <n v="490.2"/>
    <m/>
    <m/>
    <n v="0"/>
    <n v="0"/>
    <n v="3.4911249999999994"/>
    <n v="3.7743181818181815"/>
    <n v="279.28999999999996"/>
    <n v="498.21"/>
    <m/>
    <m/>
    <n v="0"/>
    <n v="0"/>
    <m/>
    <m/>
    <n v="0"/>
    <n v="0"/>
    <m/>
    <m/>
    <n v="0"/>
    <n v="0"/>
    <n v="0"/>
    <n v="0"/>
    <n v="0"/>
    <n v="0"/>
    <n v="426"/>
    <n v="644"/>
    <n v="0"/>
    <n v="0"/>
    <n v="40"/>
    <n v="56"/>
    <n v="0"/>
    <n v="0"/>
    <m/>
    <m/>
    <n v="0"/>
    <n v="0"/>
    <n v="466"/>
    <n v="700"/>
    <n v="0"/>
    <n v="0"/>
    <n v="3.39"/>
    <n v="3.08"/>
    <n v="1444.14"/>
    <n v="1983.52"/>
    <n v="3.19"/>
    <n v="3.36"/>
    <n v="127.6"/>
    <n v="188.16"/>
    <m/>
    <m/>
    <n v="0"/>
    <n v="0"/>
    <n v="3.3728326180257513"/>
    <n v="3.1023999999999998"/>
    <n v="1571.74"/>
    <n v="2171.6799999999998"/>
    <m/>
    <m/>
    <n v="0"/>
    <n v="0"/>
    <m/>
    <m/>
    <n v="0"/>
    <n v="0"/>
    <m/>
    <m/>
    <n v="0"/>
    <n v="0"/>
    <n v="0"/>
    <n v="0"/>
    <n v="0"/>
    <n v="0"/>
    <n v="546"/>
    <n v="832"/>
    <n v="0"/>
    <n v="0"/>
    <n v="3.390164835164835"/>
    <n v="3.2090024038461538"/>
    <n v="1851.03"/>
    <n v="2669.89"/>
    <n v="0"/>
    <n v="0"/>
    <n v="0"/>
    <n v="0"/>
    <n v="377"/>
    <n v="357"/>
    <n v="0"/>
    <n v="0"/>
    <n v="175"/>
    <n v="202"/>
    <n v="0"/>
    <n v="0"/>
    <m/>
    <m/>
    <n v="0"/>
    <n v="0"/>
    <n v="552"/>
    <n v="559"/>
    <n v="0"/>
    <n v="0"/>
    <n v="3.92"/>
    <n v="4.08"/>
    <n v="1477.84"/>
    <n v="1456.56"/>
    <n v="5.71"/>
    <n v="5.64"/>
    <n v="999.25"/>
    <n v="1139.28"/>
    <m/>
    <m/>
    <n v="0"/>
    <n v="0"/>
    <n v="4.4874818840579715"/>
    <n v="4.6437209302325586"/>
    <n v="2477.09"/>
    <n v="2595.84"/>
    <m/>
    <m/>
    <n v="0"/>
    <n v="0"/>
    <m/>
    <m/>
    <n v="0"/>
    <n v="0"/>
    <m/>
    <m/>
    <n v="0"/>
    <n v="0"/>
    <n v="0"/>
    <n v="0"/>
    <n v="0"/>
    <n v="0"/>
    <n v="783"/>
    <n v="679"/>
    <n v="0"/>
    <n v="0"/>
    <n v="5.04"/>
    <n v="6.02"/>
    <n v="3946.32"/>
    <n v="4087.58"/>
    <m/>
    <m/>
    <n v="0"/>
    <n v="0"/>
    <n v="804"/>
    <n v="1004"/>
    <n v="0"/>
    <n v="0"/>
    <n v="2923.98"/>
    <n v="3448.09"/>
    <s v=""/>
    <s v=""/>
    <n v="294"/>
    <n v="387"/>
    <n v="0"/>
    <n v="0"/>
    <n v="1404.1399999999999"/>
    <n v="1817.6399999999999"/>
    <n v="0"/>
    <n v="0"/>
    <n v="1098"/>
    <n v="1391"/>
    <n v="0"/>
    <n v="0"/>
    <n v="4328.12"/>
    <n v="5265.73"/>
    <s v=""/>
    <s v=""/>
    <n v="0"/>
    <n v="0"/>
    <n v="0"/>
    <n v="0"/>
    <s v=""/>
    <s v=""/>
    <s v=""/>
    <s v=""/>
    <n v="8274.44"/>
    <n v="9353.31"/>
    <s v=""/>
    <s v=""/>
  </r>
  <r>
    <x v="8"/>
    <s v="Northwest Mississippi Community College "/>
    <m/>
    <n v="176178"/>
    <x v="7"/>
    <n v="944"/>
    <n v="971"/>
    <n v="20"/>
    <n v="6"/>
    <n v="924"/>
    <n v="965"/>
    <n v="64"/>
    <n v="64"/>
    <n v="924"/>
    <n v="965"/>
    <n v="0"/>
    <n v="0"/>
    <n v="3"/>
    <n v="1"/>
    <n v="0"/>
    <n v="0"/>
    <n v="35"/>
    <n v="47"/>
    <n v="0"/>
    <n v="0"/>
    <m/>
    <m/>
    <n v="0"/>
    <n v="0"/>
    <n v="38"/>
    <n v="48"/>
    <n v="0"/>
    <n v="0"/>
    <n v="3"/>
    <n v="4"/>
    <n v="9"/>
    <n v="4"/>
    <n v="3.73"/>
    <n v="4.2"/>
    <n v="130.55000000000001"/>
    <n v="197.4"/>
    <m/>
    <m/>
    <n v="0"/>
    <n v="0"/>
    <n v="3.6723684210526319"/>
    <n v="4.1958333333333337"/>
    <n v="139.55000000000001"/>
    <n v="201.40000000000003"/>
    <m/>
    <m/>
    <n v="0"/>
    <n v="0"/>
    <m/>
    <m/>
    <n v="0"/>
    <n v="0"/>
    <m/>
    <m/>
    <n v="0"/>
    <n v="0"/>
    <n v="0"/>
    <n v="0"/>
    <n v="0"/>
    <n v="0"/>
    <n v="427"/>
    <n v="465"/>
    <n v="0"/>
    <n v="0"/>
    <n v="21"/>
    <n v="13"/>
    <n v="0"/>
    <n v="0"/>
    <m/>
    <m/>
    <n v="0"/>
    <n v="0"/>
    <n v="448"/>
    <n v="478"/>
    <n v="0"/>
    <n v="0"/>
    <n v="3.88"/>
    <n v="3.82"/>
    <n v="1656.76"/>
    <n v="1776.3"/>
    <n v="4.57"/>
    <n v="5.85"/>
    <n v="95.97"/>
    <n v="76.05"/>
    <m/>
    <m/>
    <n v="0"/>
    <n v="0"/>
    <n v="3.9123437500000002"/>
    <n v="3.8752092050209201"/>
    <n v="1752.73"/>
    <n v="1852.35"/>
    <m/>
    <m/>
    <n v="0"/>
    <n v="0"/>
    <m/>
    <m/>
    <n v="0"/>
    <n v="0"/>
    <m/>
    <m/>
    <n v="0"/>
    <n v="0"/>
    <n v="0"/>
    <n v="0"/>
    <n v="0"/>
    <n v="0"/>
    <n v="486"/>
    <n v="526"/>
    <n v="0"/>
    <n v="0"/>
    <n v="3.8935802469135803"/>
    <n v="3.9044676806083651"/>
    <n v="1892.28"/>
    <n v="2053.75"/>
    <n v="0"/>
    <n v="0"/>
    <n v="0"/>
    <n v="0"/>
    <n v="93"/>
    <n v="82"/>
    <n v="0"/>
    <n v="0"/>
    <n v="46"/>
    <n v="44"/>
    <n v="0"/>
    <n v="0"/>
    <m/>
    <m/>
    <n v="0"/>
    <n v="0"/>
    <n v="139"/>
    <n v="126"/>
    <n v="0"/>
    <n v="0"/>
    <n v="3.89"/>
    <n v="3.53"/>
    <n v="361.77000000000004"/>
    <n v="289.45999999999998"/>
    <n v="5.12"/>
    <n v="5.14"/>
    <n v="235.52"/>
    <n v="226.16"/>
    <m/>
    <m/>
    <n v="0"/>
    <n v="0"/>
    <n v="4.2970503597122311"/>
    <n v="4.0922222222222224"/>
    <n v="597.29000000000008"/>
    <n v="515.62"/>
    <m/>
    <m/>
    <n v="0"/>
    <n v="0"/>
    <m/>
    <m/>
    <n v="0"/>
    <n v="0"/>
    <m/>
    <m/>
    <n v="0"/>
    <n v="0"/>
    <n v="0"/>
    <n v="0"/>
    <n v="0"/>
    <n v="0"/>
    <n v="299"/>
    <n v="313"/>
    <n v="0"/>
    <n v="0"/>
    <n v="5.46"/>
    <n v="5.24"/>
    <n v="1632.54"/>
    <n v="1640.1200000000001"/>
    <m/>
    <m/>
    <n v="0"/>
    <n v="0"/>
    <n v="523"/>
    <n v="548"/>
    <n v="0"/>
    <n v="0"/>
    <n v="2027.53"/>
    <n v="2069.7599999999998"/>
    <s v=""/>
    <s v=""/>
    <n v="102"/>
    <n v="104"/>
    <n v="0"/>
    <n v="0"/>
    <n v="462.04"/>
    <n v="499.61"/>
    <n v="0"/>
    <n v="0"/>
    <n v="625"/>
    <n v="652"/>
    <n v="0"/>
    <n v="0"/>
    <n v="2489.5700000000002"/>
    <n v="2569.37"/>
    <s v=""/>
    <s v=""/>
    <n v="0"/>
    <n v="0"/>
    <n v="0"/>
    <n v="0"/>
    <s v=""/>
    <s v=""/>
    <s v=""/>
    <s v=""/>
    <n v="4122.1100000000006"/>
    <n v="4209.49"/>
    <s v=""/>
    <s v=""/>
  </r>
  <r>
    <x v="8"/>
    <s v="Copiah-Lincoln Community College "/>
    <m/>
    <n v="175573"/>
    <x v="8"/>
    <n v="663"/>
    <n v="606"/>
    <n v="4"/>
    <n v="3"/>
    <n v="659"/>
    <n v="603"/>
    <n v="64"/>
    <n v="64"/>
    <n v="659"/>
    <n v="603"/>
    <n v="0"/>
    <n v="0"/>
    <n v="0"/>
    <n v="1"/>
    <n v="0"/>
    <n v="0"/>
    <n v="78"/>
    <n v="73"/>
    <n v="0"/>
    <n v="0"/>
    <m/>
    <m/>
    <n v="0"/>
    <n v="0"/>
    <n v="78"/>
    <n v="74"/>
    <n v="0"/>
    <n v="0"/>
    <n v="0"/>
    <n v="2"/>
    <n v="0"/>
    <n v="2"/>
    <n v="3.79"/>
    <n v="3.71"/>
    <n v="295.62"/>
    <n v="270.83"/>
    <m/>
    <m/>
    <n v="0"/>
    <n v="0"/>
    <n v="3.79"/>
    <n v="3.6868918918918916"/>
    <n v="295.62"/>
    <n v="272.83"/>
    <m/>
    <m/>
    <n v="0"/>
    <n v="0"/>
    <m/>
    <m/>
    <n v="0"/>
    <n v="0"/>
    <m/>
    <m/>
    <n v="0"/>
    <n v="0"/>
    <n v="0"/>
    <n v="0"/>
    <n v="0"/>
    <n v="0"/>
    <n v="300"/>
    <n v="264"/>
    <n v="0"/>
    <n v="0"/>
    <n v="21"/>
    <n v="24"/>
    <n v="0"/>
    <n v="0"/>
    <m/>
    <m/>
    <n v="0"/>
    <n v="0"/>
    <n v="321"/>
    <n v="288"/>
    <n v="0"/>
    <n v="0"/>
    <n v="2.98"/>
    <n v="3.03"/>
    <n v="894"/>
    <n v="799.92"/>
    <n v="3.12"/>
    <n v="3.6"/>
    <n v="65.52"/>
    <n v="86.4"/>
    <m/>
    <m/>
    <n v="0"/>
    <n v="0"/>
    <n v="2.9891588785046728"/>
    <n v="3.0774999999999997"/>
    <n v="959.52"/>
    <n v="886.31999999999994"/>
    <m/>
    <m/>
    <n v="0"/>
    <n v="0"/>
    <m/>
    <m/>
    <n v="0"/>
    <n v="0"/>
    <m/>
    <m/>
    <n v="0"/>
    <n v="0"/>
    <n v="0"/>
    <n v="0"/>
    <n v="0"/>
    <n v="0"/>
    <n v="399"/>
    <n v="362"/>
    <n v="0"/>
    <n v="0"/>
    <n v="3.1457142857142855"/>
    <n v="3.2020718232044194"/>
    <n v="1255.1399999999999"/>
    <n v="1159.1499999999999"/>
    <n v="0"/>
    <n v="0"/>
    <n v="0"/>
    <n v="0"/>
    <n v="78"/>
    <n v="98"/>
    <n v="0"/>
    <n v="0"/>
    <n v="20"/>
    <n v="17"/>
    <n v="0"/>
    <n v="0"/>
    <m/>
    <m/>
    <n v="0"/>
    <n v="0"/>
    <n v="98"/>
    <n v="115"/>
    <n v="0"/>
    <n v="0"/>
    <n v="3.76"/>
    <n v="3.11"/>
    <n v="293.27999999999997"/>
    <n v="304.77999999999997"/>
    <n v="4.83"/>
    <n v="4.41"/>
    <n v="96.6"/>
    <n v="74.97"/>
    <m/>
    <m/>
    <n v="0"/>
    <n v="0"/>
    <n v="3.9783673469387755"/>
    <n v="3.3021739130434784"/>
    <n v="389.88"/>
    <n v="379.75"/>
    <m/>
    <m/>
    <n v="0"/>
    <n v="0"/>
    <m/>
    <m/>
    <n v="0"/>
    <n v="0"/>
    <m/>
    <m/>
    <n v="0"/>
    <n v="0"/>
    <n v="0"/>
    <n v="0"/>
    <n v="0"/>
    <n v="0"/>
    <n v="162"/>
    <n v="126"/>
    <n v="0"/>
    <n v="0"/>
    <n v="6.09"/>
    <n v="5.85"/>
    <n v="986.57999999999993"/>
    <n v="737.09999999999991"/>
    <m/>
    <m/>
    <n v="0"/>
    <n v="0"/>
    <n v="378"/>
    <n v="363"/>
    <n v="0"/>
    <n v="0"/>
    <n v="1187.28"/>
    <n v="1106.6999999999998"/>
    <s v=""/>
    <s v=""/>
    <n v="119"/>
    <n v="114"/>
    <n v="0"/>
    <n v="0"/>
    <n v="457.74"/>
    <n v="432.20000000000005"/>
    <n v="0"/>
    <n v="0"/>
    <n v="497"/>
    <n v="477"/>
    <n v="0"/>
    <n v="0"/>
    <n v="1645.02"/>
    <n v="1538.8999999999999"/>
    <s v=""/>
    <s v=""/>
    <n v="0"/>
    <n v="0"/>
    <n v="0"/>
    <n v="0"/>
    <s v=""/>
    <s v=""/>
    <s v=""/>
    <s v=""/>
    <n v="2631.6"/>
    <n v="2276"/>
    <s v=""/>
    <s v=""/>
  </r>
  <r>
    <x v="8"/>
    <s v="East Central Community College "/>
    <m/>
    <n v="175643"/>
    <x v="8"/>
    <n v="343"/>
    <n v="481"/>
    <n v="0"/>
    <n v="4"/>
    <n v="343"/>
    <n v="477"/>
    <n v="64"/>
    <n v="64"/>
    <n v="343"/>
    <n v="477"/>
    <n v="0"/>
    <n v="0"/>
    <n v="0"/>
    <n v="3"/>
    <n v="0"/>
    <n v="0"/>
    <n v="30"/>
    <n v="65"/>
    <n v="0"/>
    <n v="0"/>
    <m/>
    <m/>
    <n v="0"/>
    <n v="0"/>
    <n v="30"/>
    <n v="68"/>
    <n v="0"/>
    <n v="0"/>
    <n v="0"/>
    <n v="4.83"/>
    <n v="0"/>
    <n v="14.49"/>
    <n v="4.07"/>
    <n v="2.71"/>
    <n v="122.10000000000001"/>
    <n v="176.15"/>
    <m/>
    <m/>
    <n v="0"/>
    <n v="0"/>
    <n v="4.07"/>
    <n v="2.803529411764706"/>
    <n v="122.10000000000001"/>
    <n v="190.64000000000001"/>
    <m/>
    <m/>
    <n v="0"/>
    <n v="0"/>
    <m/>
    <m/>
    <n v="0"/>
    <n v="0"/>
    <m/>
    <m/>
    <n v="0"/>
    <n v="0"/>
    <n v="0"/>
    <n v="0"/>
    <n v="0"/>
    <n v="0"/>
    <n v="90"/>
    <n v="183"/>
    <n v="0"/>
    <n v="0"/>
    <n v="6"/>
    <n v="12"/>
    <n v="0"/>
    <n v="0"/>
    <m/>
    <m/>
    <n v="0"/>
    <n v="0"/>
    <n v="96"/>
    <n v="195"/>
    <n v="0"/>
    <n v="0"/>
    <n v="1.32"/>
    <n v="2.0499999999999998"/>
    <n v="118.80000000000001"/>
    <n v="375.15"/>
    <n v="3.75"/>
    <n v="3.63"/>
    <n v="22.5"/>
    <n v="43.56"/>
    <m/>
    <m/>
    <n v="0"/>
    <n v="0"/>
    <n v="1.471875"/>
    <n v="2.1472307692307693"/>
    <n v="141.30000000000001"/>
    <n v="418.71000000000004"/>
    <m/>
    <m/>
    <n v="0"/>
    <n v="0"/>
    <m/>
    <m/>
    <n v="0"/>
    <n v="0"/>
    <m/>
    <m/>
    <n v="0"/>
    <n v="0"/>
    <n v="0"/>
    <n v="0"/>
    <n v="0"/>
    <n v="0"/>
    <n v="126"/>
    <n v="263"/>
    <n v="0"/>
    <n v="0"/>
    <n v="2.0904761904761906"/>
    <n v="2.3169201520912548"/>
    <n v="263.40000000000003"/>
    <n v="609.35"/>
    <n v="0"/>
    <n v="0"/>
    <n v="0"/>
    <n v="0"/>
    <n v="36"/>
    <n v="44"/>
    <n v="0"/>
    <n v="0"/>
    <n v="7"/>
    <n v="16"/>
    <n v="0"/>
    <n v="0"/>
    <m/>
    <m/>
    <n v="0"/>
    <n v="0"/>
    <n v="43"/>
    <n v="60"/>
    <n v="0"/>
    <n v="0"/>
    <n v="2.86"/>
    <n v="2.85"/>
    <n v="102.96"/>
    <n v="125.4"/>
    <n v="4.1399999999999997"/>
    <n v="4.47"/>
    <n v="28.979999999999997"/>
    <n v="71.52"/>
    <m/>
    <m/>
    <n v="0"/>
    <n v="0"/>
    <n v="3.0683720930232559"/>
    <n v="3.2820000000000005"/>
    <n v="131.94"/>
    <n v="196.92000000000002"/>
    <m/>
    <m/>
    <n v="0"/>
    <n v="0"/>
    <m/>
    <m/>
    <n v="0"/>
    <n v="0"/>
    <m/>
    <m/>
    <n v="0"/>
    <n v="0"/>
    <n v="0"/>
    <n v="0"/>
    <n v="0"/>
    <n v="0"/>
    <n v="174"/>
    <n v="154"/>
    <n v="0"/>
    <n v="0"/>
    <n v="5.2"/>
    <n v="6.86"/>
    <n v="904.80000000000007"/>
    <n v="1056.44"/>
    <m/>
    <m/>
    <n v="0"/>
    <n v="0"/>
    <n v="126"/>
    <n v="230"/>
    <n v="0"/>
    <n v="0"/>
    <n v="221.76"/>
    <n v="515.04"/>
    <s v=""/>
    <s v=""/>
    <n v="43"/>
    <n v="93"/>
    <n v="0"/>
    <n v="0"/>
    <n v="173.58"/>
    <n v="291.23"/>
    <n v="0"/>
    <n v="0"/>
    <n v="169"/>
    <n v="323"/>
    <n v="0"/>
    <n v="0"/>
    <n v="395.34000000000003"/>
    <n v="806.27"/>
    <s v=""/>
    <s v=""/>
    <n v="0"/>
    <n v="0"/>
    <n v="0"/>
    <n v="0"/>
    <s v=""/>
    <s v=""/>
    <s v=""/>
    <s v=""/>
    <n v="1300.1400000000001"/>
    <n v="1862.71"/>
    <s v=""/>
    <s v=""/>
  </r>
  <r>
    <x v="8"/>
    <s v="East Mississippi Community College "/>
    <m/>
    <n v="175652"/>
    <x v="8"/>
    <n v="694"/>
    <n v="739"/>
    <n v="16"/>
    <n v="6"/>
    <n v="678"/>
    <n v="733"/>
    <n v="64"/>
    <n v="64"/>
    <n v="678"/>
    <n v="733"/>
    <n v="0"/>
    <n v="0"/>
    <n v="2"/>
    <n v="5"/>
    <n v="0"/>
    <n v="0"/>
    <n v="16"/>
    <n v="30"/>
    <n v="0"/>
    <n v="0"/>
    <m/>
    <m/>
    <n v="0"/>
    <n v="0"/>
    <n v="18"/>
    <n v="35"/>
    <n v="0"/>
    <n v="0"/>
    <n v="2.25"/>
    <n v="2.6"/>
    <n v="4.5"/>
    <n v="13"/>
    <n v="2.97"/>
    <n v="3.38"/>
    <n v="47.52"/>
    <n v="101.39999999999999"/>
    <m/>
    <m/>
    <n v="0"/>
    <n v="0"/>
    <n v="2.89"/>
    <n v="3.2685714285714282"/>
    <n v="52.02"/>
    <n v="114.39999999999999"/>
    <m/>
    <m/>
    <n v="0"/>
    <n v="0"/>
    <m/>
    <m/>
    <n v="0"/>
    <n v="0"/>
    <m/>
    <m/>
    <n v="0"/>
    <n v="0"/>
    <n v="0"/>
    <n v="0"/>
    <n v="0"/>
    <n v="0"/>
    <n v="210"/>
    <n v="291"/>
    <n v="0"/>
    <n v="0"/>
    <n v="37"/>
    <n v="40"/>
    <n v="0"/>
    <n v="0"/>
    <m/>
    <m/>
    <n v="0"/>
    <n v="0"/>
    <n v="247"/>
    <n v="331"/>
    <n v="0"/>
    <n v="0"/>
    <n v="3.21"/>
    <n v="3.28"/>
    <n v="674.1"/>
    <n v="954.4799999999999"/>
    <n v="4.3"/>
    <n v="4.5999999999999996"/>
    <n v="159.1"/>
    <n v="184"/>
    <m/>
    <m/>
    <n v="0"/>
    <n v="0"/>
    <n v="3.3732793522267208"/>
    <n v="3.4395166163141995"/>
    <n v="833.2"/>
    <n v="1138.48"/>
    <m/>
    <m/>
    <n v="0"/>
    <n v="0"/>
    <m/>
    <m/>
    <n v="0"/>
    <n v="0"/>
    <m/>
    <m/>
    <n v="0"/>
    <n v="0"/>
    <n v="0"/>
    <n v="0"/>
    <n v="0"/>
    <n v="0"/>
    <n v="265"/>
    <n v="366"/>
    <n v="0"/>
    <n v="0"/>
    <n v="3.3404528301886796"/>
    <n v="3.4231693989071039"/>
    <n v="885.22"/>
    <n v="1252.8800000000001"/>
    <n v="0"/>
    <n v="0"/>
    <n v="0"/>
    <n v="0"/>
    <n v="164"/>
    <n v="200"/>
    <n v="0"/>
    <n v="0"/>
    <n v="61"/>
    <n v="40"/>
    <n v="0"/>
    <n v="0"/>
    <m/>
    <m/>
    <n v="0"/>
    <n v="0"/>
    <n v="225"/>
    <n v="240"/>
    <n v="0"/>
    <n v="0"/>
    <n v="3.59"/>
    <n v="3.2"/>
    <n v="588.76"/>
    <n v="640"/>
    <n v="6.16"/>
    <n v="5.88"/>
    <n v="375.76"/>
    <n v="235.2"/>
    <m/>
    <m/>
    <n v="0"/>
    <n v="0"/>
    <n v="4.2867555555555557"/>
    <n v="3.6466666666666669"/>
    <n v="964.52"/>
    <n v="875.2"/>
    <m/>
    <m/>
    <n v="0"/>
    <n v="0"/>
    <m/>
    <m/>
    <n v="0"/>
    <n v="0"/>
    <m/>
    <m/>
    <n v="0"/>
    <n v="0"/>
    <n v="0"/>
    <n v="0"/>
    <n v="0"/>
    <n v="0"/>
    <n v="188"/>
    <n v="127"/>
    <n v="0"/>
    <n v="0"/>
    <n v="5.46"/>
    <n v="6.53"/>
    <n v="1026.48"/>
    <n v="829.31000000000006"/>
    <m/>
    <m/>
    <n v="0"/>
    <n v="0"/>
    <n v="376"/>
    <n v="496"/>
    <n v="0"/>
    <n v="0"/>
    <n v="1267.3600000000001"/>
    <n v="1607.48"/>
    <s v=""/>
    <s v=""/>
    <n v="114"/>
    <n v="110"/>
    <n v="0"/>
    <n v="0"/>
    <n v="582.38"/>
    <n v="520.59999999999991"/>
    <n v="0"/>
    <n v="0"/>
    <n v="490"/>
    <n v="606"/>
    <n v="0"/>
    <n v="0"/>
    <n v="1849.7400000000002"/>
    <n v="2128.08"/>
    <s v=""/>
    <s v=""/>
    <n v="0"/>
    <n v="0"/>
    <n v="0"/>
    <n v="0"/>
    <s v=""/>
    <s v=""/>
    <s v=""/>
    <s v=""/>
    <n v="2876.2200000000003"/>
    <n v="2957.39"/>
    <s v=""/>
    <s v=""/>
  </r>
  <r>
    <x v="8"/>
    <s v="Holmes Community College "/>
    <s v="Met the criteria for Two-Year 1 in 2015-16."/>
    <n v="175810"/>
    <x v="8"/>
    <n v="977"/>
    <n v="1083"/>
    <n v="12"/>
    <n v="4"/>
    <n v="965"/>
    <n v="1079"/>
    <n v="64"/>
    <n v="64"/>
    <n v="965"/>
    <n v="1079"/>
    <n v="0"/>
    <n v="0"/>
    <n v="2"/>
    <n v="2"/>
    <n v="0"/>
    <n v="0"/>
    <n v="34"/>
    <n v="49"/>
    <n v="0"/>
    <n v="0"/>
    <m/>
    <m/>
    <n v="0"/>
    <n v="0"/>
    <n v="36"/>
    <n v="51"/>
    <n v="0"/>
    <n v="0"/>
    <n v="3.5"/>
    <n v="3"/>
    <n v="7"/>
    <n v="6"/>
    <n v="3.99"/>
    <n v="4.08"/>
    <n v="135.66"/>
    <n v="199.92000000000002"/>
    <m/>
    <m/>
    <n v="0"/>
    <n v="0"/>
    <n v="3.9627777777777777"/>
    <n v="4.0376470588235298"/>
    <n v="142.66"/>
    <n v="205.92000000000002"/>
    <m/>
    <m/>
    <n v="0"/>
    <n v="0"/>
    <m/>
    <m/>
    <n v="0"/>
    <n v="0"/>
    <m/>
    <m/>
    <n v="0"/>
    <n v="0"/>
    <n v="0"/>
    <n v="0"/>
    <n v="0"/>
    <n v="0"/>
    <n v="317"/>
    <n v="418"/>
    <n v="0"/>
    <n v="0"/>
    <n v="64"/>
    <n v="68"/>
    <n v="0"/>
    <n v="0"/>
    <m/>
    <m/>
    <n v="0"/>
    <n v="0"/>
    <n v="381"/>
    <n v="486"/>
    <n v="0"/>
    <n v="0"/>
    <n v="3"/>
    <n v="3.17"/>
    <n v="951"/>
    <n v="1325.06"/>
    <n v="3.33"/>
    <n v="3.38"/>
    <n v="213.12"/>
    <n v="229.84"/>
    <m/>
    <m/>
    <n v="0"/>
    <n v="0"/>
    <n v="3.0554330708661412"/>
    <n v="3.1993827160493824"/>
    <n v="1164.1199999999999"/>
    <n v="1554.8999999999999"/>
    <m/>
    <m/>
    <n v="0"/>
    <n v="0"/>
    <m/>
    <m/>
    <n v="0"/>
    <n v="0"/>
    <m/>
    <m/>
    <n v="0"/>
    <n v="0"/>
    <n v="0"/>
    <n v="0"/>
    <n v="0"/>
    <n v="0"/>
    <n v="417"/>
    <n v="537"/>
    <n v="0"/>
    <n v="0"/>
    <n v="3.1337649880095921"/>
    <n v="3.2789944134078213"/>
    <n v="1306.78"/>
    <n v="1760.82"/>
    <n v="0"/>
    <n v="0"/>
    <n v="0"/>
    <n v="0"/>
    <n v="263"/>
    <n v="312"/>
    <n v="0"/>
    <n v="0"/>
    <n v="97"/>
    <n v="98"/>
    <n v="0"/>
    <n v="0"/>
    <m/>
    <m/>
    <n v="0"/>
    <n v="0"/>
    <n v="360"/>
    <n v="410"/>
    <n v="0"/>
    <n v="0"/>
    <n v="2.78"/>
    <n v="2.94"/>
    <n v="731.14"/>
    <n v="917.28"/>
    <n v="3.89"/>
    <n v="4.74"/>
    <n v="377.33"/>
    <n v="464.52000000000004"/>
    <m/>
    <m/>
    <n v="0"/>
    <n v="0"/>
    <n v="3.0790833333333336"/>
    <n v="3.3702439024390243"/>
    <n v="1108.47"/>
    <n v="1381.8"/>
    <m/>
    <m/>
    <n v="0"/>
    <n v="0"/>
    <m/>
    <m/>
    <n v="0"/>
    <n v="0"/>
    <m/>
    <m/>
    <n v="0"/>
    <n v="0"/>
    <n v="0"/>
    <n v="0"/>
    <n v="0"/>
    <n v="0"/>
    <n v="188"/>
    <n v="132"/>
    <n v="0"/>
    <n v="0"/>
    <n v="7.55"/>
    <n v="8.19"/>
    <n v="1419.3999999999999"/>
    <n v="1081.08"/>
    <m/>
    <m/>
    <n v="0"/>
    <n v="0"/>
    <n v="582"/>
    <n v="732"/>
    <n v="0"/>
    <n v="0"/>
    <n v="1689.1399999999999"/>
    <n v="2248.34"/>
    <s v=""/>
    <s v=""/>
    <n v="195"/>
    <n v="215"/>
    <n v="0"/>
    <n v="0"/>
    <n v="726.1099999999999"/>
    <n v="894.28"/>
    <n v="0"/>
    <n v="0"/>
    <n v="777"/>
    <n v="947"/>
    <n v="0"/>
    <n v="0"/>
    <n v="2415.25"/>
    <n v="3142.62"/>
    <s v=""/>
    <s v=""/>
    <n v="0"/>
    <n v="0"/>
    <n v="0"/>
    <n v="0"/>
    <s v=""/>
    <s v=""/>
    <s v=""/>
    <s v=""/>
    <n v="3834.6499999999996"/>
    <n v="4223.7"/>
    <s v=""/>
    <s v=""/>
  </r>
  <r>
    <x v="8"/>
    <s v="Jones County Junior College "/>
    <m/>
    <n v="175883"/>
    <x v="8"/>
    <n v="744"/>
    <n v="780"/>
    <n v="14"/>
    <n v="6"/>
    <n v="730"/>
    <n v="774"/>
    <n v="64"/>
    <n v="64"/>
    <n v="730"/>
    <n v="774"/>
    <n v="0"/>
    <n v="0"/>
    <n v="1"/>
    <n v="7"/>
    <n v="0"/>
    <n v="0"/>
    <n v="90"/>
    <n v="95"/>
    <n v="0"/>
    <n v="0"/>
    <m/>
    <m/>
    <n v="0"/>
    <n v="0"/>
    <n v="91"/>
    <n v="102"/>
    <n v="0"/>
    <n v="0"/>
    <n v="3"/>
    <n v="3.36"/>
    <n v="3"/>
    <n v="23.52"/>
    <n v="3.55"/>
    <n v="3.5"/>
    <n v="319.5"/>
    <n v="332.5"/>
    <m/>
    <m/>
    <n v="0"/>
    <n v="0"/>
    <n v="3.5439560439560438"/>
    <n v="3.490392156862745"/>
    <n v="322.5"/>
    <n v="356.02"/>
    <m/>
    <m/>
    <n v="0"/>
    <n v="0"/>
    <m/>
    <m/>
    <n v="0"/>
    <n v="0"/>
    <m/>
    <m/>
    <n v="0"/>
    <n v="0"/>
    <n v="0"/>
    <n v="0"/>
    <n v="0"/>
    <n v="0"/>
    <n v="393"/>
    <n v="422"/>
    <n v="0"/>
    <n v="0"/>
    <n v="65"/>
    <n v="38"/>
    <n v="0"/>
    <n v="0"/>
    <m/>
    <m/>
    <n v="0"/>
    <n v="0"/>
    <n v="458"/>
    <n v="460"/>
    <n v="0"/>
    <n v="0"/>
    <n v="3.45"/>
    <n v="3.36"/>
    <n v="1355.8500000000001"/>
    <n v="1417.9199999999998"/>
    <n v="3.75"/>
    <n v="3.49"/>
    <n v="243.75"/>
    <n v="132.62"/>
    <m/>
    <m/>
    <n v="0"/>
    <n v="0"/>
    <n v="3.4925764192139739"/>
    <n v="3.3707391304347825"/>
    <n v="1599.6000000000001"/>
    <n v="1550.54"/>
    <m/>
    <m/>
    <n v="0"/>
    <n v="0"/>
    <m/>
    <m/>
    <n v="0"/>
    <n v="0"/>
    <m/>
    <m/>
    <n v="0"/>
    <n v="0"/>
    <n v="0"/>
    <n v="0"/>
    <n v="0"/>
    <n v="0"/>
    <n v="549"/>
    <n v="562"/>
    <n v="0"/>
    <n v="0"/>
    <n v="3.5010928961748635"/>
    <n v="3.3924555160142349"/>
    <n v="1922.1000000000001"/>
    <n v="1906.56"/>
    <n v="0"/>
    <n v="0"/>
    <n v="0"/>
    <n v="0"/>
    <n v="103"/>
    <n v="138"/>
    <n v="0"/>
    <n v="0"/>
    <n v="30"/>
    <n v="21"/>
    <n v="0"/>
    <n v="0"/>
    <m/>
    <m/>
    <n v="0"/>
    <n v="0"/>
    <n v="133"/>
    <n v="159"/>
    <n v="0"/>
    <n v="0"/>
    <n v="3.02"/>
    <n v="3.03"/>
    <n v="311.06"/>
    <n v="418.14"/>
    <n v="5.15"/>
    <n v="6.5"/>
    <n v="154.5"/>
    <n v="136.5"/>
    <m/>
    <m/>
    <n v="0"/>
    <n v="0"/>
    <n v="3.5004511278195487"/>
    <n v="3.4883018867924527"/>
    <n v="465.56"/>
    <n v="554.64"/>
    <m/>
    <m/>
    <n v="0"/>
    <n v="0"/>
    <m/>
    <m/>
    <n v="0"/>
    <n v="0"/>
    <m/>
    <m/>
    <n v="0"/>
    <n v="0"/>
    <n v="0"/>
    <n v="0"/>
    <n v="0"/>
    <n v="0"/>
    <n v="48"/>
    <n v="53"/>
    <n v="0"/>
    <n v="0"/>
    <n v="5.72"/>
    <n v="5.45"/>
    <n v="274.56"/>
    <n v="288.85000000000002"/>
    <m/>
    <m/>
    <n v="0"/>
    <n v="0"/>
    <n v="497"/>
    <n v="567"/>
    <n v="0"/>
    <n v="0"/>
    <n v="1669.91"/>
    <n v="1859.58"/>
    <s v=""/>
    <s v=""/>
    <n v="185"/>
    <n v="154"/>
    <n v="0"/>
    <n v="0"/>
    <n v="717.75"/>
    <n v="601.62"/>
    <n v="0"/>
    <n v="0"/>
    <n v="682"/>
    <n v="721"/>
    <n v="0"/>
    <n v="0"/>
    <n v="2387.66"/>
    <n v="2461.1999999999998"/>
    <s v=""/>
    <s v=""/>
    <n v="0"/>
    <n v="0"/>
    <n v="0"/>
    <n v="0"/>
    <s v=""/>
    <s v=""/>
    <s v=""/>
    <s v=""/>
    <n v="2662.2200000000003"/>
    <n v="2750.0499999999997"/>
    <s v=""/>
    <s v=""/>
  </r>
  <r>
    <x v="8"/>
    <s v="Meridian Community College "/>
    <m/>
    <n v="175935"/>
    <x v="8"/>
    <n v="593"/>
    <n v="523"/>
    <n v="10"/>
    <n v="3"/>
    <n v="583"/>
    <n v="520"/>
    <n v="62"/>
    <n v="62"/>
    <n v="583"/>
    <n v="520"/>
    <n v="0"/>
    <n v="0"/>
    <n v="1"/>
    <n v="0"/>
    <n v="0"/>
    <n v="0"/>
    <n v="40"/>
    <n v="40"/>
    <n v="0"/>
    <n v="0"/>
    <m/>
    <m/>
    <n v="0"/>
    <n v="0"/>
    <n v="41"/>
    <n v="40"/>
    <n v="0"/>
    <n v="0"/>
    <n v="6"/>
    <n v="0"/>
    <n v="6"/>
    <n v="0"/>
    <n v="4.71"/>
    <n v="4.7"/>
    <n v="188.4"/>
    <n v="188"/>
    <m/>
    <m/>
    <n v="0"/>
    <n v="0"/>
    <n v="4.7414634146341461"/>
    <n v="4.7"/>
    <n v="194.39999999999998"/>
    <n v="188"/>
    <m/>
    <m/>
    <n v="0"/>
    <n v="0"/>
    <m/>
    <m/>
    <n v="0"/>
    <n v="0"/>
    <m/>
    <m/>
    <n v="0"/>
    <n v="0"/>
    <n v="0"/>
    <n v="0"/>
    <n v="0"/>
    <n v="0"/>
    <n v="172"/>
    <n v="182"/>
    <n v="0"/>
    <n v="0"/>
    <n v="24"/>
    <n v="31"/>
    <n v="0"/>
    <n v="0"/>
    <m/>
    <m/>
    <n v="0"/>
    <n v="0"/>
    <n v="196"/>
    <n v="213"/>
    <n v="0"/>
    <n v="0"/>
    <n v="4.37"/>
    <n v="3.85"/>
    <n v="751.64"/>
    <n v="700.7"/>
    <n v="5.0599999999999996"/>
    <n v="4.34"/>
    <n v="121.44"/>
    <n v="134.54"/>
    <m/>
    <m/>
    <n v="0"/>
    <n v="0"/>
    <n v="4.4544897959183674"/>
    <n v="3.9213145539906105"/>
    <n v="873.08"/>
    <n v="835.24"/>
    <m/>
    <m/>
    <n v="0"/>
    <n v="0"/>
    <m/>
    <m/>
    <n v="0"/>
    <n v="0"/>
    <m/>
    <m/>
    <n v="0"/>
    <n v="0"/>
    <n v="0"/>
    <n v="0"/>
    <n v="0"/>
    <n v="0"/>
    <n v="237"/>
    <n v="253"/>
    <n v="0"/>
    <n v="0"/>
    <n v="4.5041350210970466"/>
    <n v="4.0444268774703556"/>
    <n v="1067.48"/>
    <n v="1023.24"/>
    <n v="0"/>
    <n v="0"/>
    <n v="0"/>
    <n v="0"/>
    <n v="48"/>
    <n v="47"/>
    <n v="0"/>
    <n v="0"/>
    <n v="25"/>
    <n v="9"/>
    <n v="0"/>
    <n v="0"/>
    <m/>
    <m/>
    <n v="0"/>
    <n v="0"/>
    <n v="73"/>
    <n v="56"/>
    <n v="0"/>
    <n v="0"/>
    <n v="3.33"/>
    <n v="3.44"/>
    <n v="159.84"/>
    <n v="161.68"/>
    <n v="4.46"/>
    <n v="5.67"/>
    <n v="111.5"/>
    <n v="51.03"/>
    <m/>
    <m/>
    <n v="0"/>
    <n v="0"/>
    <n v="3.7169863013698636"/>
    <n v="3.7983928571428573"/>
    <n v="271.34000000000003"/>
    <n v="212.71"/>
    <m/>
    <m/>
    <n v="0"/>
    <n v="0"/>
    <m/>
    <m/>
    <n v="0"/>
    <n v="0"/>
    <m/>
    <m/>
    <n v="0"/>
    <n v="0"/>
    <n v="0"/>
    <n v="0"/>
    <n v="0"/>
    <n v="0"/>
    <n v="273"/>
    <n v="211"/>
    <n v="0"/>
    <n v="0"/>
    <n v="5.23"/>
    <n v="5"/>
    <n v="1427.7900000000002"/>
    <n v="1055"/>
    <m/>
    <m/>
    <n v="0"/>
    <n v="0"/>
    <n v="221"/>
    <n v="229"/>
    <n v="0"/>
    <n v="0"/>
    <n v="917.48"/>
    <n v="862.38000000000011"/>
    <s v=""/>
    <s v=""/>
    <n v="89"/>
    <n v="80"/>
    <n v="0"/>
    <n v="0"/>
    <n v="421.34000000000003"/>
    <n v="373.56999999999994"/>
    <n v="0"/>
    <n v="0"/>
    <n v="310"/>
    <n v="309"/>
    <n v="0"/>
    <n v="0"/>
    <n v="1338.8200000000002"/>
    <n v="1235.95"/>
    <s v=""/>
    <s v=""/>
    <n v="0"/>
    <n v="0"/>
    <n v="0"/>
    <n v="0"/>
    <s v=""/>
    <s v=""/>
    <s v=""/>
    <s v=""/>
    <n v="2766.6100000000006"/>
    <n v="2290.9499999999998"/>
    <s v=""/>
    <s v=""/>
  </r>
  <r>
    <x v="8"/>
    <s v="Mississippi Delta Community College "/>
    <m/>
    <n v="176008"/>
    <x v="8"/>
    <n v="424"/>
    <n v="405"/>
    <n v="16"/>
    <n v="7"/>
    <n v="408"/>
    <n v="398"/>
    <n v="62"/>
    <n v="62"/>
    <n v="408"/>
    <n v="398"/>
    <n v="0"/>
    <n v="0"/>
    <n v="1"/>
    <n v="0"/>
    <n v="0"/>
    <n v="0"/>
    <n v="10"/>
    <n v="24"/>
    <n v="0"/>
    <n v="0"/>
    <m/>
    <m/>
    <n v="0"/>
    <n v="0"/>
    <n v="11"/>
    <n v="24"/>
    <n v="0"/>
    <n v="0"/>
    <n v="5"/>
    <n v="0"/>
    <n v="5"/>
    <n v="0"/>
    <n v="2.75"/>
    <n v="3.31"/>
    <n v="27.5"/>
    <n v="79.44"/>
    <m/>
    <m/>
    <n v="0"/>
    <n v="0"/>
    <n v="2.9545454545454546"/>
    <n v="3.31"/>
    <n v="32.5"/>
    <n v="79.44"/>
    <m/>
    <m/>
    <n v="0"/>
    <n v="0"/>
    <m/>
    <m/>
    <n v="0"/>
    <n v="0"/>
    <m/>
    <m/>
    <n v="0"/>
    <n v="0"/>
    <n v="0"/>
    <n v="0"/>
    <n v="0"/>
    <n v="0"/>
    <n v="83"/>
    <n v="79"/>
    <n v="0"/>
    <n v="0"/>
    <n v="4"/>
    <n v="10"/>
    <n v="0"/>
    <n v="0"/>
    <m/>
    <m/>
    <n v="0"/>
    <n v="0"/>
    <n v="87"/>
    <n v="89"/>
    <n v="0"/>
    <n v="0"/>
    <n v="2.69"/>
    <n v="3.2"/>
    <n v="223.26999999999998"/>
    <n v="252.8"/>
    <n v="2.25"/>
    <n v="3.1"/>
    <n v="9"/>
    <n v="31"/>
    <m/>
    <m/>
    <n v="0"/>
    <n v="0"/>
    <n v="2.6697701149425286"/>
    <n v="3.1887640449438202"/>
    <n v="232.26999999999998"/>
    <n v="283.8"/>
    <m/>
    <m/>
    <n v="0"/>
    <n v="0"/>
    <m/>
    <m/>
    <n v="0"/>
    <n v="0"/>
    <m/>
    <m/>
    <n v="0"/>
    <n v="0"/>
    <n v="0"/>
    <n v="0"/>
    <n v="0"/>
    <n v="0"/>
    <n v="98"/>
    <n v="113"/>
    <n v="0"/>
    <n v="0"/>
    <n v="2.7017346938775511"/>
    <n v="3.2145132743362832"/>
    <n v="264.77"/>
    <n v="363.24"/>
    <n v="0"/>
    <n v="0"/>
    <n v="0"/>
    <n v="0"/>
    <n v="11"/>
    <n v="56"/>
    <n v="0"/>
    <n v="0"/>
    <n v="2"/>
    <n v="5"/>
    <n v="0"/>
    <n v="0"/>
    <m/>
    <m/>
    <n v="0"/>
    <n v="0"/>
    <n v="13"/>
    <n v="61"/>
    <n v="0"/>
    <n v="0"/>
    <n v="2.91"/>
    <n v="2.63"/>
    <n v="32.010000000000005"/>
    <n v="147.28"/>
    <n v="8"/>
    <n v="6.2"/>
    <n v="16"/>
    <n v="31"/>
    <m/>
    <m/>
    <n v="0"/>
    <n v="0"/>
    <n v="3.6930769230769234"/>
    <n v="2.9226229508196719"/>
    <n v="48.010000000000005"/>
    <n v="178.28"/>
    <m/>
    <m/>
    <n v="0"/>
    <n v="0"/>
    <m/>
    <m/>
    <n v="0"/>
    <n v="0"/>
    <m/>
    <m/>
    <n v="0"/>
    <n v="0"/>
    <n v="0"/>
    <n v="0"/>
    <n v="0"/>
    <n v="0"/>
    <n v="297"/>
    <n v="224"/>
    <n v="0"/>
    <n v="0"/>
    <n v="4.9800000000000004"/>
    <n v="4.58"/>
    <n v="1479.0600000000002"/>
    <n v="1025.92"/>
    <m/>
    <m/>
    <n v="0"/>
    <n v="0"/>
    <n v="95"/>
    <n v="135"/>
    <n v="0"/>
    <n v="0"/>
    <n v="260.27999999999997"/>
    <n v="400.08000000000004"/>
    <s v=""/>
    <s v=""/>
    <n v="16"/>
    <n v="39"/>
    <n v="0"/>
    <n v="0"/>
    <n v="52.5"/>
    <n v="141.44"/>
    <n v="0"/>
    <n v="0"/>
    <n v="111"/>
    <n v="174"/>
    <n v="0"/>
    <n v="0"/>
    <n v="312.77999999999997"/>
    <n v="541.52"/>
    <s v=""/>
    <s v=""/>
    <n v="0"/>
    <n v="0"/>
    <n v="0"/>
    <n v="0"/>
    <s v=""/>
    <s v=""/>
    <s v=""/>
    <s v=""/>
    <n v="1791.8400000000001"/>
    <n v="1567.44"/>
    <s v=""/>
    <s v=""/>
  </r>
  <r>
    <x v="8"/>
    <s v="Northeast Mississippi Community College "/>
    <m/>
    <n v="176169"/>
    <x v="8"/>
    <n v="552"/>
    <n v="623"/>
    <n v="5"/>
    <n v="16"/>
    <n v="547"/>
    <n v="607"/>
    <n v="63"/>
    <n v="63"/>
    <n v="547"/>
    <n v="607"/>
    <n v="0"/>
    <n v="0"/>
    <n v="0"/>
    <n v="0"/>
    <n v="0"/>
    <n v="0"/>
    <n v="25"/>
    <n v="33"/>
    <n v="0"/>
    <n v="0"/>
    <m/>
    <m/>
    <n v="0"/>
    <n v="0"/>
    <n v="25"/>
    <n v="33"/>
    <n v="0"/>
    <n v="0"/>
    <n v="0"/>
    <n v="0"/>
    <n v="0"/>
    <n v="0"/>
    <n v="3.36"/>
    <n v="3.89"/>
    <n v="84"/>
    <n v="128.37"/>
    <m/>
    <m/>
    <n v="0"/>
    <n v="0"/>
    <n v="3.36"/>
    <n v="3.89"/>
    <n v="84"/>
    <n v="128.37"/>
    <m/>
    <m/>
    <n v="0"/>
    <n v="0"/>
    <m/>
    <m/>
    <n v="0"/>
    <n v="0"/>
    <m/>
    <m/>
    <n v="0"/>
    <n v="0"/>
    <n v="0"/>
    <n v="0"/>
    <n v="0"/>
    <n v="0"/>
    <n v="332"/>
    <n v="396"/>
    <n v="0"/>
    <n v="0"/>
    <n v="22"/>
    <n v="23"/>
    <n v="0"/>
    <n v="0"/>
    <m/>
    <m/>
    <n v="0"/>
    <n v="0"/>
    <n v="354"/>
    <n v="419"/>
    <n v="0"/>
    <n v="0"/>
    <n v="2.98"/>
    <n v="3.13"/>
    <n v="989.36"/>
    <n v="1239.48"/>
    <n v="3.36"/>
    <n v="3.78"/>
    <n v="73.92"/>
    <n v="86.94"/>
    <m/>
    <m/>
    <n v="0"/>
    <n v="0"/>
    <n v="3.0036158192090396"/>
    <n v="3.1656801909307877"/>
    <n v="1063.28"/>
    <n v="1326.42"/>
    <m/>
    <m/>
    <n v="0"/>
    <n v="0"/>
    <m/>
    <m/>
    <n v="0"/>
    <n v="0"/>
    <m/>
    <m/>
    <n v="0"/>
    <n v="0"/>
    <n v="0"/>
    <n v="0"/>
    <n v="0"/>
    <n v="0"/>
    <n v="379"/>
    <n v="452"/>
    <n v="0"/>
    <n v="0"/>
    <n v="3.0271240105540898"/>
    <n v="3.2185619469026547"/>
    <n v="1147.28"/>
    <n v="1454.79"/>
    <n v="0"/>
    <n v="0"/>
    <n v="0"/>
    <n v="0"/>
    <n v="51"/>
    <n v="70"/>
    <n v="0"/>
    <n v="0"/>
    <n v="25"/>
    <n v="26"/>
    <n v="0"/>
    <n v="0"/>
    <m/>
    <m/>
    <n v="0"/>
    <n v="0"/>
    <n v="76"/>
    <n v="96"/>
    <n v="0"/>
    <n v="0"/>
    <n v="2.37"/>
    <n v="3.34"/>
    <n v="120.87"/>
    <n v="233.79999999999998"/>
    <n v="3.96"/>
    <n v="4.62"/>
    <n v="99"/>
    <n v="120.12"/>
    <m/>
    <m/>
    <n v="0"/>
    <n v="0"/>
    <n v="2.8930263157894736"/>
    <n v="3.6866666666666661"/>
    <n v="219.87"/>
    <n v="353.91999999999996"/>
    <m/>
    <m/>
    <n v="0"/>
    <n v="0"/>
    <m/>
    <m/>
    <n v="0"/>
    <n v="0"/>
    <m/>
    <m/>
    <n v="0"/>
    <n v="0"/>
    <n v="0"/>
    <n v="0"/>
    <n v="0"/>
    <n v="0"/>
    <n v="92"/>
    <n v="59"/>
    <n v="0"/>
    <n v="0"/>
    <n v="8.76"/>
    <n v="9.11"/>
    <n v="805.92"/>
    <n v="537.49"/>
    <m/>
    <m/>
    <n v="0"/>
    <n v="0"/>
    <n v="383"/>
    <n v="466"/>
    <n v="0"/>
    <n v="0"/>
    <n v="1110.23"/>
    <n v="1473.28"/>
    <s v=""/>
    <s v=""/>
    <n v="72"/>
    <n v="82"/>
    <n v="0"/>
    <n v="0"/>
    <n v="256.92"/>
    <n v="335.43"/>
    <n v="0"/>
    <n v="0"/>
    <n v="455"/>
    <n v="548"/>
    <n v="0"/>
    <n v="0"/>
    <n v="1367.15"/>
    <n v="1808.71"/>
    <s v=""/>
    <s v=""/>
    <n v="0"/>
    <n v="0"/>
    <n v="0"/>
    <n v="0"/>
    <s v=""/>
    <s v=""/>
    <s v=""/>
    <s v=""/>
    <n v="2173.0700000000002"/>
    <n v="2346.1999999999998"/>
    <s v=""/>
    <s v=""/>
  </r>
  <r>
    <x v="8"/>
    <s v="Pearl River Community College "/>
    <m/>
    <n v="176239"/>
    <x v="8"/>
    <n v="715"/>
    <n v="696"/>
    <n v="1"/>
    <n v="3"/>
    <n v="714"/>
    <n v="693"/>
    <n v="64"/>
    <n v="64"/>
    <n v="714"/>
    <n v="693"/>
    <n v="0"/>
    <n v="0"/>
    <n v="0"/>
    <n v="1"/>
    <n v="0"/>
    <n v="0"/>
    <n v="29"/>
    <n v="61"/>
    <n v="0"/>
    <n v="0"/>
    <m/>
    <m/>
    <n v="0"/>
    <n v="0"/>
    <n v="29"/>
    <n v="62"/>
    <n v="0"/>
    <n v="0"/>
    <n v="0"/>
    <n v="2.5"/>
    <n v="0"/>
    <n v="2.5"/>
    <n v="4.53"/>
    <n v="4.1100000000000003"/>
    <n v="131.37"/>
    <n v="250.71"/>
    <m/>
    <m/>
    <n v="0"/>
    <n v="0"/>
    <n v="4.53"/>
    <n v="4.0840322580645161"/>
    <n v="131.37"/>
    <n v="253.21"/>
    <m/>
    <m/>
    <n v="0"/>
    <n v="0"/>
    <m/>
    <m/>
    <n v="0"/>
    <n v="0"/>
    <m/>
    <m/>
    <n v="0"/>
    <n v="0"/>
    <n v="0"/>
    <n v="0"/>
    <n v="0"/>
    <n v="0"/>
    <n v="286"/>
    <n v="296"/>
    <n v="0"/>
    <n v="0"/>
    <n v="62"/>
    <n v="30"/>
    <n v="0"/>
    <n v="0"/>
    <m/>
    <m/>
    <n v="0"/>
    <n v="0"/>
    <n v="348"/>
    <n v="326"/>
    <n v="0"/>
    <n v="0"/>
    <n v="3.71"/>
    <n v="3.77"/>
    <n v="1061.06"/>
    <n v="1115.92"/>
    <n v="4.4400000000000004"/>
    <n v="4.95"/>
    <n v="275.28000000000003"/>
    <n v="148.5"/>
    <m/>
    <m/>
    <n v="0"/>
    <n v="0"/>
    <n v="3.8400574712643674"/>
    <n v="3.8785889570552148"/>
    <n v="1336.34"/>
    <n v="1264.42"/>
    <m/>
    <m/>
    <n v="0"/>
    <n v="0"/>
    <m/>
    <m/>
    <n v="0"/>
    <n v="0"/>
    <m/>
    <m/>
    <n v="0"/>
    <n v="0"/>
    <n v="0"/>
    <n v="0"/>
    <n v="0"/>
    <n v="0"/>
    <n v="377"/>
    <n v="388"/>
    <n v="0"/>
    <n v="0"/>
    <n v="3.8931299734748013"/>
    <n v="3.9114175257731962"/>
    <n v="1467.71"/>
    <n v="1517.63"/>
    <n v="0"/>
    <n v="0"/>
    <n v="0"/>
    <n v="0"/>
    <n v="233"/>
    <n v="177"/>
    <n v="0"/>
    <n v="0"/>
    <n v="43"/>
    <n v="57"/>
    <n v="0"/>
    <n v="0"/>
    <m/>
    <m/>
    <n v="0"/>
    <n v="0"/>
    <n v="276"/>
    <n v="234"/>
    <n v="0"/>
    <n v="0"/>
    <n v="3.14"/>
    <n v="3.09"/>
    <n v="731.62"/>
    <n v="546.92999999999995"/>
    <n v="4.5999999999999996"/>
    <n v="5.37"/>
    <n v="197.79999999999998"/>
    <n v="306.09000000000003"/>
    <m/>
    <m/>
    <n v="0"/>
    <n v="0"/>
    <n v="3.3674637681159418"/>
    <n v="3.6453846153846152"/>
    <n v="929.42"/>
    <n v="853.02"/>
    <m/>
    <m/>
    <n v="0"/>
    <n v="0"/>
    <m/>
    <m/>
    <n v="0"/>
    <n v="0"/>
    <m/>
    <m/>
    <n v="0"/>
    <n v="0"/>
    <n v="0"/>
    <n v="0"/>
    <n v="0"/>
    <n v="0"/>
    <n v="61"/>
    <n v="71"/>
    <n v="0"/>
    <n v="0"/>
    <n v="7.16"/>
    <n v="8.1300000000000008"/>
    <n v="436.76"/>
    <n v="577.23"/>
    <m/>
    <m/>
    <n v="0"/>
    <n v="0"/>
    <n v="519"/>
    <n v="474"/>
    <n v="0"/>
    <n v="0"/>
    <n v="1792.6799999999998"/>
    <n v="1665.35"/>
    <s v=""/>
    <s v=""/>
    <n v="134"/>
    <n v="148"/>
    <n v="0"/>
    <n v="0"/>
    <n v="604.45000000000005"/>
    <n v="705.30000000000007"/>
    <n v="0"/>
    <n v="0"/>
    <n v="653"/>
    <n v="622"/>
    <n v="0"/>
    <n v="0"/>
    <n v="2397.13"/>
    <n v="2370.65"/>
    <s v=""/>
    <s v=""/>
    <n v="0"/>
    <n v="0"/>
    <n v="0"/>
    <n v="0"/>
    <s v=""/>
    <s v=""/>
    <s v=""/>
    <s v=""/>
    <n v="2833.8900000000003"/>
    <n v="2947.88"/>
    <s v=""/>
    <s v=""/>
  </r>
  <r>
    <x v="8"/>
    <s v="Coahoma Community College "/>
    <m/>
    <n v="175519"/>
    <x v="9"/>
    <n v="259"/>
    <n v="272"/>
    <n v="2"/>
    <n v="10"/>
    <n v="257"/>
    <n v="262"/>
    <n v="65"/>
    <n v="65"/>
    <n v="257"/>
    <n v="262"/>
    <n v="0"/>
    <n v="0"/>
    <n v="0"/>
    <n v="0"/>
    <n v="0"/>
    <n v="0"/>
    <n v="20"/>
    <n v="19"/>
    <n v="0"/>
    <n v="0"/>
    <m/>
    <m/>
    <n v="0"/>
    <n v="0"/>
    <n v="20"/>
    <n v="19"/>
    <n v="0"/>
    <n v="0"/>
    <n v="0"/>
    <n v="0"/>
    <n v="0"/>
    <n v="0"/>
    <n v="4.63"/>
    <n v="5.24"/>
    <n v="92.6"/>
    <n v="99.56"/>
    <m/>
    <m/>
    <n v="0"/>
    <n v="0"/>
    <n v="4.63"/>
    <n v="5.24"/>
    <n v="92.6"/>
    <n v="99.56"/>
    <m/>
    <m/>
    <n v="0"/>
    <n v="0"/>
    <m/>
    <m/>
    <n v="0"/>
    <n v="0"/>
    <m/>
    <m/>
    <n v="0"/>
    <n v="0"/>
    <n v="0"/>
    <n v="0"/>
    <n v="0"/>
    <n v="0"/>
    <n v="79"/>
    <n v="99"/>
    <n v="0"/>
    <n v="0"/>
    <n v="11"/>
    <n v="11"/>
    <n v="0"/>
    <n v="0"/>
    <m/>
    <m/>
    <n v="0"/>
    <n v="0"/>
    <n v="90"/>
    <n v="110"/>
    <n v="0"/>
    <n v="0"/>
    <n v="4.17"/>
    <n v="4.17"/>
    <n v="329.43"/>
    <n v="412.83"/>
    <n v="4.55"/>
    <n v="4.6399999999999997"/>
    <n v="50.05"/>
    <n v="51.04"/>
    <m/>
    <m/>
    <n v="0"/>
    <n v="0"/>
    <n v="4.2164444444444449"/>
    <n v="4.2169999999999996"/>
    <n v="379.48"/>
    <n v="463.86999999999995"/>
    <m/>
    <m/>
    <n v="0"/>
    <n v="0"/>
    <m/>
    <m/>
    <n v="0"/>
    <n v="0"/>
    <m/>
    <m/>
    <n v="0"/>
    <n v="0"/>
    <n v="0"/>
    <n v="0"/>
    <n v="0"/>
    <n v="0"/>
    <n v="110"/>
    <n v="129"/>
    <n v="0"/>
    <n v="0"/>
    <n v="4.2916363636363641"/>
    <n v="4.3676744186046506"/>
    <n v="472.08000000000004"/>
    <n v="563.42999999999995"/>
    <n v="0"/>
    <n v="0"/>
    <n v="0"/>
    <n v="0"/>
    <n v="29"/>
    <n v="21"/>
    <n v="0"/>
    <n v="0"/>
    <n v="5"/>
    <n v="8"/>
    <n v="0"/>
    <n v="0"/>
    <m/>
    <m/>
    <n v="0"/>
    <n v="0"/>
    <n v="34"/>
    <n v="29"/>
    <n v="0"/>
    <n v="0"/>
    <n v="3.5"/>
    <n v="4.07"/>
    <n v="101.5"/>
    <n v="85.47"/>
    <n v="4.3"/>
    <n v="4.75"/>
    <n v="21.5"/>
    <n v="38"/>
    <m/>
    <m/>
    <n v="0"/>
    <n v="0"/>
    <n v="3.6176470588235294"/>
    <n v="4.2575862068965513"/>
    <n v="123"/>
    <n v="123.46999999999998"/>
    <m/>
    <m/>
    <n v="0"/>
    <n v="0"/>
    <m/>
    <m/>
    <n v="0"/>
    <n v="0"/>
    <m/>
    <m/>
    <n v="0"/>
    <n v="0"/>
    <n v="0"/>
    <n v="0"/>
    <n v="0"/>
    <n v="0"/>
    <n v="113"/>
    <n v="104"/>
    <n v="0"/>
    <n v="0"/>
    <n v="5.41"/>
    <n v="6.68"/>
    <n v="611.33000000000004"/>
    <n v="694.72"/>
    <m/>
    <m/>
    <n v="0"/>
    <n v="0"/>
    <n v="108"/>
    <n v="120"/>
    <n v="0"/>
    <n v="0"/>
    <n v="430.93"/>
    <n v="498.29999999999995"/>
    <s v=""/>
    <s v=""/>
    <n v="36"/>
    <n v="38"/>
    <n v="0"/>
    <n v="0"/>
    <n v="164.14999999999998"/>
    <n v="188.6"/>
    <n v="0"/>
    <n v="0"/>
    <n v="144"/>
    <n v="158"/>
    <n v="0"/>
    <n v="0"/>
    <n v="595.07999999999993"/>
    <n v="686.9"/>
    <s v=""/>
    <s v=""/>
    <n v="0"/>
    <n v="0"/>
    <n v="0"/>
    <n v="0"/>
    <s v=""/>
    <s v=""/>
    <s v=""/>
    <s v=""/>
    <n v="1206.4100000000001"/>
    <n v="1381.62"/>
    <s v=""/>
    <s v=""/>
  </r>
  <r>
    <x v="8"/>
    <s v="Southwest Mississippi Community College"/>
    <m/>
    <n v="176354"/>
    <x v="9"/>
    <n v="337"/>
    <n v="403"/>
    <n v="4"/>
    <n v="5"/>
    <n v="333"/>
    <n v="398"/>
    <n v="64"/>
    <n v="64"/>
    <n v="333"/>
    <n v="398"/>
    <n v="0"/>
    <n v="0"/>
    <n v="0"/>
    <n v="4"/>
    <n v="0"/>
    <n v="0"/>
    <n v="33"/>
    <n v="41"/>
    <n v="0"/>
    <n v="0"/>
    <m/>
    <m/>
    <n v="0"/>
    <n v="0"/>
    <n v="33"/>
    <n v="45"/>
    <n v="0"/>
    <n v="0"/>
    <n v="0"/>
    <n v="3"/>
    <n v="0"/>
    <n v="12"/>
    <n v="3.58"/>
    <n v="3.85"/>
    <n v="118.14"/>
    <n v="157.85"/>
    <m/>
    <m/>
    <n v="0"/>
    <n v="0"/>
    <n v="3.58"/>
    <n v="3.7744444444444443"/>
    <n v="118.14"/>
    <n v="169.85"/>
    <m/>
    <m/>
    <n v="0"/>
    <n v="0"/>
    <m/>
    <m/>
    <n v="0"/>
    <n v="0"/>
    <m/>
    <m/>
    <n v="0"/>
    <n v="0"/>
    <n v="0"/>
    <n v="0"/>
    <n v="0"/>
    <n v="0"/>
    <n v="152"/>
    <n v="203"/>
    <n v="0"/>
    <n v="0"/>
    <n v="9"/>
    <n v="16"/>
    <n v="0"/>
    <n v="0"/>
    <m/>
    <m/>
    <n v="0"/>
    <n v="0"/>
    <n v="161"/>
    <n v="219"/>
    <n v="0"/>
    <n v="0"/>
    <n v="3.04"/>
    <n v="3.1"/>
    <n v="462.08"/>
    <n v="629.30000000000007"/>
    <n v="4.22"/>
    <n v="3.19"/>
    <n v="37.979999999999997"/>
    <n v="51.04"/>
    <m/>
    <m/>
    <n v="0"/>
    <n v="0"/>
    <n v="3.1059627329192545"/>
    <n v="3.1065753424657534"/>
    <n v="500.06"/>
    <n v="680.34"/>
    <m/>
    <m/>
    <n v="0"/>
    <n v="0"/>
    <m/>
    <m/>
    <n v="0"/>
    <n v="0"/>
    <m/>
    <m/>
    <n v="0"/>
    <n v="0"/>
    <n v="0"/>
    <n v="0"/>
    <n v="0"/>
    <n v="0"/>
    <n v="194"/>
    <n v="264"/>
    <n v="0"/>
    <n v="0"/>
    <n v="3.1865979381443301"/>
    <n v="3.2204166666666669"/>
    <n v="618.20000000000005"/>
    <n v="850.19"/>
    <n v="0"/>
    <n v="0"/>
    <n v="0"/>
    <n v="0"/>
    <n v="67"/>
    <n v="82"/>
    <n v="0"/>
    <n v="0"/>
    <n v="21"/>
    <n v="24"/>
    <n v="0"/>
    <n v="0"/>
    <m/>
    <m/>
    <n v="0"/>
    <n v="0"/>
    <n v="88"/>
    <n v="106"/>
    <n v="0"/>
    <n v="0"/>
    <n v="3.28"/>
    <n v="3.18"/>
    <n v="219.76"/>
    <n v="260.76"/>
    <n v="4.3600000000000003"/>
    <n v="5.42"/>
    <n v="91.56"/>
    <n v="130.07999999999998"/>
    <m/>
    <m/>
    <n v="0"/>
    <n v="0"/>
    <n v="3.5377272727272726"/>
    <n v="3.6871698113207545"/>
    <n v="311.32"/>
    <n v="390.84"/>
    <m/>
    <m/>
    <n v="0"/>
    <n v="0"/>
    <m/>
    <m/>
    <n v="0"/>
    <n v="0"/>
    <m/>
    <m/>
    <n v="0"/>
    <n v="0"/>
    <n v="0"/>
    <n v="0"/>
    <n v="0"/>
    <n v="0"/>
    <n v="51"/>
    <n v="28"/>
    <n v="0"/>
    <n v="0"/>
    <n v="7.32"/>
    <n v="7.86"/>
    <n v="373.32"/>
    <n v="220.08"/>
    <m/>
    <m/>
    <n v="0"/>
    <n v="0"/>
    <n v="219"/>
    <n v="289"/>
    <n v="0"/>
    <n v="0"/>
    <n v="681.83999999999992"/>
    <n v="902.06000000000006"/>
    <s v=""/>
    <s v=""/>
    <n v="63"/>
    <n v="81"/>
    <n v="0"/>
    <n v="0"/>
    <n v="247.68"/>
    <n v="338.96999999999997"/>
    <n v="0"/>
    <n v="0"/>
    <n v="282"/>
    <n v="370"/>
    <n v="0"/>
    <n v="0"/>
    <n v="929.52"/>
    <n v="1241.03"/>
    <s v=""/>
    <s v=""/>
    <n v="0"/>
    <n v="0"/>
    <n v="0"/>
    <n v="0"/>
    <s v=""/>
    <s v=""/>
    <s v=""/>
    <s v=""/>
    <n v="1302.8399999999999"/>
    <n v="1461.11"/>
    <s v=""/>
    <s v=""/>
  </r>
  <r>
    <x v="9"/>
    <s v="North Carolina State University "/>
    <m/>
    <n v="199193"/>
    <x v="1"/>
    <n v="5541"/>
    <n v="5555"/>
    <n v="368"/>
    <n v="361"/>
    <n v="5173"/>
    <n v="5194"/>
    <s v="120-128"/>
    <s v="120-128"/>
    <n v="5173"/>
    <n v="5194"/>
    <n v="5173"/>
    <n v="5194"/>
    <n v="23"/>
    <n v="31"/>
    <n v="23"/>
    <n v="31"/>
    <n v="0"/>
    <n v="0"/>
    <n v="0"/>
    <n v="0"/>
    <n v="0"/>
    <n v="0"/>
    <n v="0"/>
    <n v="0"/>
    <n v="23"/>
    <n v="31"/>
    <n v="23"/>
    <n v="31"/>
    <n v="4.5"/>
    <n v="4.5999999999999996"/>
    <n v="103.5"/>
    <n v="142.6"/>
    <n v="0"/>
    <n v="0"/>
    <n v="0"/>
    <n v="0"/>
    <n v="0"/>
    <n v="0"/>
    <n v="0"/>
    <n v="0"/>
    <n v="4.5"/>
    <n v="4.5999999999999996"/>
    <n v="103.5"/>
    <n v="142.6"/>
    <n v="137"/>
    <n v="133"/>
    <n v="3151"/>
    <n v="4123"/>
    <n v="0"/>
    <n v="0"/>
    <n v="0"/>
    <n v="0"/>
    <n v="0"/>
    <n v="0"/>
    <n v="0"/>
    <n v="0"/>
    <n v="137"/>
    <n v="133"/>
    <n v="3151"/>
    <n v="4123"/>
    <n v="3836"/>
    <n v="3819"/>
    <n v="3836"/>
    <n v="3819"/>
    <n v="7"/>
    <n v="10"/>
    <n v="7"/>
    <n v="10"/>
    <n v="8"/>
    <n v="2"/>
    <n v="8"/>
    <n v="2"/>
    <n v="3851"/>
    <n v="3831"/>
    <n v="3851"/>
    <n v="3831"/>
    <n v="4.7"/>
    <n v="4.7"/>
    <n v="18029.2"/>
    <n v="17949.3"/>
    <n v="6.1"/>
    <n v="5.4"/>
    <n v="42.699999999999996"/>
    <n v="54"/>
    <n v="4"/>
    <n v="5"/>
    <n v="32"/>
    <n v="10"/>
    <n v="4.701090625811478"/>
    <n v="4.7019838162359697"/>
    <n v="18103.900000000001"/>
    <n v="18013.3"/>
    <n v="132"/>
    <n v="131"/>
    <n v="506352"/>
    <n v="500289"/>
    <n v="125"/>
    <n v="130"/>
    <n v="875"/>
    <n v="1300"/>
    <n v="133"/>
    <n v="137"/>
    <n v="1064"/>
    <n v="274"/>
    <n v="131.98935341469749"/>
    <n v="131.0005220569042"/>
    <n v="508291.00000000006"/>
    <n v="501863"/>
    <n v="3874"/>
    <n v="3862"/>
    <n v="3874"/>
    <n v="3862"/>
    <n v="4.6998967475477542"/>
    <n v="4.7011651993785595"/>
    <n v="18207.400000000001"/>
    <n v="18155.899999999998"/>
    <n v="132.01910170366548"/>
    <n v="131.01657172449509"/>
    <n v="511442.00000000006"/>
    <n v="505986.00000000006"/>
    <n v="1111"/>
    <n v="1178"/>
    <n v="1111"/>
    <n v="1178"/>
    <n v="90"/>
    <n v="99"/>
    <n v="90"/>
    <n v="99"/>
    <n v="10"/>
    <n v="1"/>
    <n v="10"/>
    <n v="1"/>
    <n v="1211"/>
    <n v="1278"/>
    <n v="1211"/>
    <n v="1278"/>
    <n v="3.3"/>
    <n v="3.3"/>
    <n v="3666.2999999999997"/>
    <n v="3887.3999999999996"/>
    <n v="4.5999999999999996"/>
    <n v="3.8"/>
    <n v="413.99999999999994"/>
    <n v="376.2"/>
    <n v="4"/>
    <n v="5"/>
    <n v="40"/>
    <n v="5"/>
    <n v="3.4023947151114777"/>
    <n v="3.3400625978090761"/>
    <n v="4120.2999999999993"/>
    <n v="4268.5999999999995"/>
    <n v="126"/>
    <n v="128"/>
    <n v="139986"/>
    <n v="150784"/>
    <n v="121"/>
    <n v="124"/>
    <n v="10890"/>
    <n v="12276"/>
    <n v="133"/>
    <n v="103"/>
    <n v="1330"/>
    <n v="103"/>
    <n v="125.68620974401321"/>
    <n v="127.67057902973396"/>
    <n v="152206"/>
    <n v="163163"/>
    <n v="88"/>
    <n v="54"/>
    <n v="88"/>
    <n v="54"/>
    <n v="3.3"/>
    <n v="4.2"/>
    <n v="290.39999999999998"/>
    <n v="226.8"/>
    <n v="126"/>
    <n v="132"/>
    <n v="11088"/>
    <n v="7128"/>
    <n v="4970"/>
    <n v="5028"/>
    <n v="4970"/>
    <n v="5028"/>
    <n v="21799"/>
    <n v="21979.299999999996"/>
    <n v="649489"/>
    <n v="655196"/>
    <n v="97"/>
    <n v="109"/>
    <n v="97"/>
    <n v="109"/>
    <n v="456.69999999999993"/>
    <n v="430.2"/>
    <n v="11765"/>
    <n v="13576"/>
    <n v="5067"/>
    <n v="5137"/>
    <n v="5067"/>
    <n v="5137"/>
    <n v="22255.7"/>
    <n v="22409.499999999996"/>
    <n v="661254"/>
    <n v="668772"/>
    <n v="18"/>
    <n v="3"/>
    <n v="18"/>
    <n v="3"/>
    <n v="72"/>
    <n v="15"/>
    <n v="2394"/>
    <n v="377"/>
    <n v="22618.100000000002"/>
    <n v="22651.299999999996"/>
    <n v="674736"/>
    <n v="676277"/>
  </r>
  <r>
    <x v="9"/>
    <s v="University of North Carolina at Chapel Hill "/>
    <m/>
    <n v="199120"/>
    <x v="1"/>
    <n v="4566"/>
    <n v="4624"/>
    <n v="0"/>
    <n v="0"/>
    <n v="4566"/>
    <n v="4624"/>
    <s v="120-128"/>
    <s v="120-128"/>
    <n v="4566"/>
    <n v="4624"/>
    <n v="4566"/>
    <n v="4624"/>
    <n v="16"/>
    <n v="17"/>
    <n v="16"/>
    <n v="17"/>
    <n v="0"/>
    <n v="0"/>
    <n v="0"/>
    <n v="0"/>
    <n v="0"/>
    <n v="0"/>
    <n v="0"/>
    <n v="0"/>
    <n v="16"/>
    <n v="17"/>
    <n v="16"/>
    <n v="17"/>
    <n v="4.3"/>
    <n v="4"/>
    <n v="68.8"/>
    <n v="68"/>
    <n v="0"/>
    <n v="0"/>
    <n v="0"/>
    <n v="0"/>
    <n v="0"/>
    <n v="0"/>
    <n v="0"/>
    <n v="0"/>
    <n v="4.3"/>
    <n v="4"/>
    <n v="68.8"/>
    <n v="68"/>
    <n v="130"/>
    <n v="120"/>
    <n v="2080"/>
    <n v="2040"/>
    <n v="0"/>
    <n v="0"/>
    <n v="0"/>
    <n v="0"/>
    <n v="0"/>
    <n v="0"/>
    <n v="0"/>
    <n v="0"/>
    <n v="130"/>
    <n v="120"/>
    <n v="2080"/>
    <n v="2040"/>
    <n v="3719"/>
    <n v="3741"/>
    <n v="3719"/>
    <n v="3741"/>
    <n v="10"/>
    <n v="3"/>
    <n v="10"/>
    <n v="3"/>
    <n v="0"/>
    <n v="0"/>
    <n v="0"/>
    <n v="0"/>
    <n v="3729"/>
    <n v="3744"/>
    <n v="3729"/>
    <n v="3744"/>
    <n v="4.3"/>
    <n v="4.3"/>
    <n v="15991.699999999999"/>
    <n v="16086.3"/>
    <n v="4.9000000000000004"/>
    <n v="4.7"/>
    <n v="49"/>
    <n v="14.100000000000001"/>
    <n v="0"/>
    <n v="0"/>
    <n v="0"/>
    <n v="0"/>
    <n v="4.3016090104585674"/>
    <n v="4.3003205128205124"/>
    <n v="16040.699999999997"/>
    <n v="16100.399999999998"/>
    <n v="124"/>
    <n v="124"/>
    <n v="461156"/>
    <n v="463884"/>
    <n v="132"/>
    <n v="130"/>
    <n v="1320"/>
    <n v="390"/>
    <n v="0"/>
    <n v="0"/>
    <n v="0"/>
    <n v="0"/>
    <n v="124.02145347278091"/>
    <n v="124.00480769230769"/>
    <n v="462476"/>
    <n v="464274"/>
    <n v="3745"/>
    <n v="3761"/>
    <n v="3745"/>
    <n v="3761"/>
    <n v="4.3016021361815744"/>
    <n v="4.2989630417442166"/>
    <n v="16109.499999999996"/>
    <n v="16168.399999999998"/>
    <n v="124.04699599465954"/>
    <n v="123.9867056633874"/>
    <n v="464556"/>
    <n v="466314"/>
    <n v="747"/>
    <n v="806"/>
    <n v="747"/>
    <n v="806"/>
    <n v="13"/>
    <n v="13"/>
    <n v="13"/>
    <n v="13"/>
    <n v="1"/>
    <n v="1"/>
    <n v="1"/>
    <n v="1"/>
    <n v="761"/>
    <n v="820"/>
    <n v="761"/>
    <n v="820"/>
    <n v="2.9"/>
    <n v="2.9"/>
    <n v="2166.2999999999997"/>
    <n v="2337.4"/>
    <n v="4.5999999999999996"/>
    <n v="3.8"/>
    <n v="59.8"/>
    <n v="49.4"/>
    <n v="3"/>
    <n v="3"/>
    <n v="3"/>
    <n v="3"/>
    <n v="2.9291721419185279"/>
    <n v="2.9143902439024392"/>
    <n v="2229.1"/>
    <n v="2389.8000000000002"/>
    <n v="80"/>
    <n v="79"/>
    <n v="59760"/>
    <n v="63674"/>
    <n v="59"/>
    <n v="76"/>
    <n v="767"/>
    <n v="988"/>
    <n v="66"/>
    <n v="58"/>
    <n v="66"/>
    <n v="58"/>
    <n v="79.62286465177398"/>
    <n v="78.926829268292678"/>
    <n v="60593"/>
    <n v="64719.999999999993"/>
    <n v="60"/>
    <n v="43"/>
    <n v="60"/>
    <n v="43"/>
    <n v="3.7"/>
    <n v="4.2"/>
    <n v="222"/>
    <n v="180.6"/>
    <n v="104"/>
    <n v="101"/>
    <n v="6240"/>
    <n v="4343"/>
    <n v="4482"/>
    <n v="4564"/>
    <n v="4482"/>
    <n v="4564"/>
    <n v="18226.8"/>
    <n v="18491.7"/>
    <n v="522996"/>
    <n v="529598"/>
    <n v="23"/>
    <n v="16"/>
    <n v="23"/>
    <n v="16"/>
    <n v="108.8"/>
    <n v="63.5"/>
    <n v="2087"/>
    <n v="1378"/>
    <n v="4505"/>
    <n v="4580"/>
    <n v="4505"/>
    <n v="4580"/>
    <n v="18335.599999999999"/>
    <n v="18555.2"/>
    <n v="525083"/>
    <n v="530976"/>
    <n v="1"/>
    <n v="1"/>
    <n v="1"/>
    <n v="1"/>
    <n v="3"/>
    <n v="3"/>
    <n v="66"/>
    <n v="58"/>
    <n v="18560.599999999995"/>
    <n v="18738.799999999996"/>
    <n v="531389"/>
    <n v="535377"/>
  </r>
  <r>
    <x v="9"/>
    <s v="University of North Carolina at Charlotte"/>
    <m/>
    <n v="199139"/>
    <x v="1"/>
    <n v="4362"/>
    <n v="4513"/>
    <n v="172"/>
    <n v="171"/>
    <n v="4190"/>
    <n v="4342"/>
    <s v="120-128"/>
    <s v="120-128"/>
    <n v="4190"/>
    <n v="4342"/>
    <n v="4190"/>
    <n v="4342"/>
    <n v="11"/>
    <n v="8"/>
    <n v="11"/>
    <n v="8"/>
    <n v="0"/>
    <n v="1"/>
    <n v="0"/>
    <n v="1"/>
    <n v="0"/>
    <n v="0"/>
    <n v="0"/>
    <n v="0"/>
    <n v="11"/>
    <n v="9"/>
    <n v="11"/>
    <n v="9"/>
    <n v="4.2"/>
    <n v="4.5"/>
    <n v="46.2"/>
    <n v="36"/>
    <n v="0"/>
    <n v="5"/>
    <n v="0"/>
    <n v="5"/>
    <n v="0"/>
    <n v="0"/>
    <n v="0"/>
    <n v="0"/>
    <n v="4.2"/>
    <n v="4.5555555555555554"/>
    <n v="46.2"/>
    <n v="41"/>
    <n v="140"/>
    <n v="142"/>
    <n v="1540"/>
    <n v="1136"/>
    <n v="0"/>
    <n v="111"/>
    <n v="0"/>
    <n v="111"/>
    <n v="0"/>
    <n v="0"/>
    <n v="0"/>
    <n v="0"/>
    <n v="140"/>
    <n v="138.55555555555554"/>
    <n v="1540"/>
    <n v="1247"/>
    <n v="2003"/>
    <n v="2022"/>
    <n v="2003"/>
    <n v="2022"/>
    <n v="14"/>
    <n v="11"/>
    <n v="14"/>
    <n v="11"/>
    <n v="0"/>
    <n v="1"/>
    <n v="0"/>
    <n v="1"/>
    <n v="2017"/>
    <n v="2034"/>
    <n v="2017"/>
    <n v="2034"/>
    <n v="5.0999999999999996"/>
    <n v="5"/>
    <n v="10215.299999999999"/>
    <n v="10110"/>
    <n v="7.8"/>
    <n v="6.5"/>
    <n v="109.2"/>
    <n v="71.5"/>
    <n v="0"/>
    <n v="10"/>
    <n v="0"/>
    <n v="10"/>
    <n v="5.118740704015865"/>
    <n v="5.0105703048180921"/>
    <n v="10324.5"/>
    <n v="10191.5"/>
    <n v="137"/>
    <n v="135"/>
    <n v="274411"/>
    <n v="272970"/>
    <n v="132"/>
    <n v="135"/>
    <n v="1848"/>
    <n v="1485"/>
    <n v="0"/>
    <n v="82"/>
    <n v="0"/>
    <n v="82"/>
    <n v="136.9652949925632"/>
    <n v="134.97394296951819"/>
    <n v="276259"/>
    <n v="274537"/>
    <n v="2028"/>
    <n v="2043"/>
    <n v="2028"/>
    <n v="2043"/>
    <n v="5.1137573964497047"/>
    <n v="5.0085658345570243"/>
    <n v="10370.700000000001"/>
    <n v="10232.5"/>
    <n v="136.98175542406312"/>
    <n v="134.98972099853157"/>
    <n v="277799"/>
    <n v="275784"/>
    <n v="1684"/>
    <n v="1807"/>
    <n v="1684"/>
    <n v="1807"/>
    <n v="449"/>
    <n v="479"/>
    <n v="449"/>
    <n v="479"/>
    <n v="8"/>
    <n v="5"/>
    <n v="8"/>
    <n v="5"/>
    <n v="2141"/>
    <n v="2291"/>
    <n v="2141"/>
    <n v="2291"/>
    <n v="3.7"/>
    <n v="3.7"/>
    <n v="6230.8"/>
    <n v="6685.9000000000005"/>
    <n v="4"/>
    <n v="3.7"/>
    <n v="1796"/>
    <n v="1772.3000000000002"/>
    <n v="4.0999999999999996"/>
    <n v="4.5999999999999996"/>
    <n v="32.799999999999997"/>
    <n v="23"/>
    <n v="3.7644091546006542"/>
    <n v="3.7019642077695334"/>
    <n v="8059.6"/>
    <n v="8481.2000000000007"/>
    <n v="93"/>
    <n v="91"/>
    <n v="156612"/>
    <n v="164437"/>
    <n v="69"/>
    <n v="65"/>
    <n v="30981"/>
    <n v="31135"/>
    <n v="75"/>
    <n v="98"/>
    <n v="600"/>
    <n v="490"/>
    <n v="87.899579635684262"/>
    <n v="85.579223046704499"/>
    <n v="188193"/>
    <n v="196062"/>
    <n v="21"/>
    <n v="8"/>
    <n v="21"/>
    <n v="8"/>
    <n v="5.4"/>
    <n v="7.4"/>
    <n v="113.4"/>
    <n v="59.2"/>
    <n v="104"/>
    <n v="104"/>
    <n v="2184"/>
    <n v="832"/>
    <n v="3698"/>
    <n v="3837"/>
    <n v="3698"/>
    <n v="3837"/>
    <n v="16492.3"/>
    <n v="16831.900000000001"/>
    <n v="432563"/>
    <n v="438543"/>
    <n v="463"/>
    <n v="491"/>
    <n v="463"/>
    <n v="491"/>
    <n v="1905.2"/>
    <n v="1848.8000000000002"/>
    <n v="32829"/>
    <n v="32731"/>
    <n v="4161"/>
    <n v="4328"/>
    <n v="4161"/>
    <n v="4328"/>
    <n v="18397.5"/>
    <n v="18680.7"/>
    <n v="465392"/>
    <n v="471274"/>
    <n v="8"/>
    <n v="6"/>
    <n v="8"/>
    <n v="6"/>
    <n v="32.799999999999997"/>
    <n v="33"/>
    <n v="600"/>
    <n v="572"/>
    <n v="18543.700000000004"/>
    <n v="18772.900000000001"/>
    <n v="468176"/>
    <n v="472678"/>
  </r>
  <r>
    <x v="9"/>
    <s v="University of North Carolina at Greensboro"/>
    <m/>
    <n v="199148"/>
    <x v="1"/>
    <n v="3037"/>
    <n v="2832"/>
    <n v="53"/>
    <n v="34"/>
    <n v="2984"/>
    <n v="2798"/>
    <s v="120-128"/>
    <s v="120-128"/>
    <n v="2984"/>
    <n v="2798"/>
    <n v="2984"/>
    <n v="2798"/>
    <n v="56"/>
    <n v="71"/>
    <n v="56"/>
    <n v="71"/>
    <n v="0"/>
    <n v="3"/>
    <n v="0"/>
    <n v="3"/>
    <n v="3"/>
    <n v="0"/>
    <n v="3"/>
    <n v="0"/>
    <n v="59"/>
    <n v="74"/>
    <n v="59"/>
    <n v="74"/>
    <n v="4.2"/>
    <n v="4.7"/>
    <n v="235.20000000000002"/>
    <n v="333.7"/>
    <n v="0"/>
    <n v="5"/>
    <n v="0"/>
    <n v="15"/>
    <n v="4"/>
    <n v="0"/>
    <n v="12"/>
    <n v="0"/>
    <n v="4.1898305084745768"/>
    <n v="4.7121621621621621"/>
    <n v="247.20000000000005"/>
    <n v="348.7"/>
    <n v="127"/>
    <n v="134"/>
    <n v="7112"/>
    <n v="9514"/>
    <n v="0"/>
    <n v="139"/>
    <n v="0"/>
    <n v="417"/>
    <n v="135"/>
    <n v="0"/>
    <n v="405"/>
    <n v="0"/>
    <n v="127.40677966101696"/>
    <n v="134.20270270270271"/>
    <n v="7517"/>
    <n v="9931"/>
    <n v="1530"/>
    <n v="1375"/>
    <n v="1530"/>
    <n v="1375"/>
    <n v="10"/>
    <n v="5"/>
    <n v="10"/>
    <n v="5"/>
    <n v="7"/>
    <n v="2"/>
    <n v="7"/>
    <n v="2"/>
    <n v="1547"/>
    <n v="1382"/>
    <n v="1547"/>
    <n v="1382"/>
    <n v="5"/>
    <n v="5"/>
    <n v="7650"/>
    <n v="6875"/>
    <n v="5.2"/>
    <n v="6.2"/>
    <n v="52"/>
    <n v="31"/>
    <n v="5.3"/>
    <n v="4.5"/>
    <n v="37.1"/>
    <n v="9"/>
    <n v="5.002650290885585"/>
    <n v="5.0036179450072362"/>
    <n v="7739.1"/>
    <n v="6915.0000000000009"/>
    <n v="131"/>
    <n v="130"/>
    <n v="200430"/>
    <n v="178750"/>
    <n v="121"/>
    <n v="117"/>
    <n v="1210"/>
    <n v="585"/>
    <n v="132"/>
    <n v="112"/>
    <n v="924"/>
    <n v="224"/>
    <n v="130.939883645766"/>
    <n v="129.92691751085383"/>
    <n v="202564"/>
    <n v="179559"/>
    <n v="1606"/>
    <n v="1456"/>
    <n v="1606"/>
    <n v="1456"/>
    <n v="4.9727895392278958"/>
    <n v="4.9888049450549454"/>
    <n v="7986.3000000000011"/>
    <n v="7263.7000000000007"/>
    <n v="130.81008717310087"/>
    <n v="130.14423076923077"/>
    <n v="210081"/>
    <n v="189490"/>
    <n v="1050"/>
    <n v="1078"/>
    <n v="1050"/>
    <n v="1078"/>
    <n v="219"/>
    <n v="204"/>
    <n v="219"/>
    <n v="204"/>
    <n v="31"/>
    <n v="11"/>
    <n v="31"/>
    <n v="11"/>
    <n v="1300"/>
    <n v="1293"/>
    <n v="1300"/>
    <n v="1293"/>
    <n v="3.7"/>
    <n v="3.6"/>
    <n v="3885"/>
    <n v="3880.8"/>
    <n v="4.2"/>
    <n v="4.0999999999999996"/>
    <n v="919.80000000000007"/>
    <n v="836.4"/>
    <n v="3.6"/>
    <n v="5.5"/>
    <n v="111.60000000000001"/>
    <n v="60.5"/>
    <n v="3.7818461538461543"/>
    <n v="3.6950502706883217"/>
    <n v="4916.4000000000005"/>
    <n v="4777.7"/>
    <n v="86"/>
    <n v="87"/>
    <n v="90300"/>
    <n v="93786"/>
    <n v="73"/>
    <n v="73"/>
    <n v="15987"/>
    <n v="14892"/>
    <n v="91"/>
    <n v="78"/>
    <n v="2821"/>
    <n v="858"/>
    <n v="83.92923076923077"/>
    <n v="84.714617169373554"/>
    <n v="109108"/>
    <n v="109536"/>
    <n v="78"/>
    <n v="49"/>
    <n v="78"/>
    <n v="49"/>
    <n v="5.4"/>
    <n v="5.6"/>
    <n v="421.20000000000005"/>
    <n v="274.39999999999998"/>
    <n v="116"/>
    <n v="115"/>
    <n v="9048"/>
    <n v="5635"/>
    <n v="2636"/>
    <n v="2524"/>
    <n v="2636"/>
    <n v="2524"/>
    <n v="11770.2"/>
    <n v="11089.5"/>
    <n v="297842"/>
    <n v="282050"/>
    <n v="229"/>
    <n v="212"/>
    <n v="229"/>
    <n v="212"/>
    <n v="971.80000000000007"/>
    <n v="882.4"/>
    <n v="17197"/>
    <n v="15894"/>
    <n v="2865"/>
    <n v="2736"/>
    <n v="2865"/>
    <n v="2736"/>
    <n v="12742"/>
    <n v="11971.9"/>
    <n v="315039"/>
    <n v="297944"/>
    <n v="41"/>
    <n v="13"/>
    <n v="41"/>
    <n v="13"/>
    <n v="160.70000000000002"/>
    <n v="69.5"/>
    <n v="4150"/>
    <n v="1082"/>
    <n v="13323.900000000001"/>
    <n v="12315.800000000001"/>
    <n v="328237"/>
    <n v="304661"/>
  </r>
  <r>
    <x v="9"/>
    <s v="East Carolina University "/>
    <m/>
    <n v="198464"/>
    <x v="2"/>
    <n v="4137"/>
    <n v="4287"/>
    <n v="41"/>
    <n v="51"/>
    <n v="4096"/>
    <n v="4236"/>
    <s v="120-128"/>
    <s v="120-128"/>
    <n v="4096"/>
    <n v="4236"/>
    <n v="4096"/>
    <n v="4236"/>
    <n v="5"/>
    <n v="9"/>
    <n v="5"/>
    <n v="9"/>
    <n v="0"/>
    <n v="0"/>
    <n v="0"/>
    <n v="0"/>
    <n v="0"/>
    <n v="0"/>
    <n v="0"/>
    <n v="0"/>
    <n v="5"/>
    <n v="9"/>
    <n v="5"/>
    <n v="9"/>
    <n v="3.8"/>
    <n v="4"/>
    <n v="19"/>
    <n v="36"/>
    <n v="0"/>
    <n v="0"/>
    <n v="0"/>
    <n v="0"/>
    <n v="0"/>
    <n v="0"/>
    <n v="0"/>
    <n v="0"/>
    <n v="3.8"/>
    <n v="4"/>
    <n v="19"/>
    <n v="36"/>
    <n v="134"/>
    <n v="143"/>
    <n v="670"/>
    <n v="1287"/>
    <n v="0"/>
    <n v="0"/>
    <n v="0"/>
    <n v="0"/>
    <n v="0"/>
    <n v="0"/>
    <n v="0"/>
    <n v="0"/>
    <n v="134"/>
    <n v="143"/>
    <n v="670"/>
    <n v="1287"/>
    <n v="2679"/>
    <n v="2821"/>
    <n v="2679"/>
    <n v="2821"/>
    <n v="5"/>
    <n v="7"/>
    <n v="5"/>
    <n v="7"/>
    <n v="0"/>
    <n v="1"/>
    <n v="0"/>
    <n v="1"/>
    <n v="2684"/>
    <n v="2829"/>
    <n v="2684"/>
    <n v="2829"/>
    <n v="4.9000000000000004"/>
    <n v="4.9000000000000004"/>
    <n v="13127.1"/>
    <n v="13822.900000000001"/>
    <n v="8.4"/>
    <n v="5.4"/>
    <n v="42"/>
    <n v="37.800000000000004"/>
    <n v="0"/>
    <n v="10"/>
    <n v="0"/>
    <n v="10"/>
    <n v="4.9065201192250374"/>
    <n v="4.9030399434429128"/>
    <n v="13169.1"/>
    <n v="13870.7"/>
    <n v="137"/>
    <n v="137"/>
    <n v="367023"/>
    <n v="386477"/>
    <n v="166"/>
    <n v="119"/>
    <n v="830"/>
    <n v="833"/>
    <n v="0"/>
    <n v="134"/>
    <n v="0"/>
    <n v="134"/>
    <n v="137.05402384500746"/>
    <n v="136.9544008483563"/>
    <n v="367853.00000000006"/>
    <n v="387444"/>
    <n v="2689"/>
    <n v="2838"/>
    <n v="2689"/>
    <n v="2838"/>
    <n v="4.9044626255113428"/>
    <n v="4.9001761804087387"/>
    <n v="13188.1"/>
    <n v="13906.7"/>
    <n v="137.04834510970622"/>
    <n v="136.97357293868922"/>
    <n v="368523"/>
    <n v="388731"/>
    <n v="1046"/>
    <n v="1000"/>
    <n v="1046"/>
    <n v="1000"/>
    <n v="312"/>
    <n v="372"/>
    <n v="312"/>
    <n v="372"/>
    <n v="6"/>
    <n v="7"/>
    <n v="6"/>
    <n v="7"/>
    <n v="1364"/>
    <n v="1379"/>
    <n v="1364"/>
    <n v="1379"/>
    <n v="3.5"/>
    <n v="3.6"/>
    <n v="3661"/>
    <n v="3600"/>
    <n v="4.2"/>
    <n v="4"/>
    <n v="1310.4000000000001"/>
    <n v="1488"/>
    <n v="3.5"/>
    <n v="5.7"/>
    <n v="21"/>
    <n v="39.9"/>
    <n v="3.6601173020527855"/>
    <n v="3.718564176939811"/>
    <n v="4992.3999999999996"/>
    <n v="5127.8999999999996"/>
    <n v="90"/>
    <n v="91"/>
    <n v="94140"/>
    <n v="91000"/>
    <n v="70"/>
    <n v="64"/>
    <n v="21840"/>
    <n v="23808"/>
    <n v="79"/>
    <n v="69"/>
    <n v="474"/>
    <n v="483"/>
    <n v="85.376832844574778"/>
    <n v="83.604786076867299"/>
    <n v="116454"/>
    <n v="115291"/>
    <n v="43"/>
    <n v="19"/>
    <n v="43"/>
    <n v="19"/>
    <n v="3.8"/>
    <n v="5.2"/>
    <n v="163.4"/>
    <n v="98.8"/>
    <n v="123"/>
    <n v="110"/>
    <n v="5289"/>
    <n v="2090"/>
    <n v="3730"/>
    <n v="3830"/>
    <n v="3730"/>
    <n v="3830"/>
    <n v="16807.099999999999"/>
    <n v="17458.900000000001"/>
    <n v="461833"/>
    <n v="478764"/>
    <n v="317"/>
    <n v="379"/>
    <n v="317"/>
    <n v="379"/>
    <n v="1352.4"/>
    <n v="1525.8"/>
    <n v="22670"/>
    <n v="24641"/>
    <n v="4047"/>
    <n v="4209"/>
    <n v="4047"/>
    <n v="4209"/>
    <n v="18159.5"/>
    <n v="18984.7"/>
    <n v="484503"/>
    <n v="503405"/>
    <n v="6"/>
    <n v="8"/>
    <n v="6"/>
    <n v="8"/>
    <n v="21"/>
    <n v="49.9"/>
    <n v="474"/>
    <n v="617"/>
    <n v="18343.900000000001"/>
    <n v="19133.399999999998"/>
    <n v="490266"/>
    <n v="506112"/>
  </r>
  <r>
    <x v="9"/>
    <s v="Appalachian State University "/>
    <m/>
    <n v="197869"/>
    <x v="3"/>
    <n v="3378"/>
    <n v="3713"/>
    <n v="45"/>
    <n v="51"/>
    <n v="3333"/>
    <n v="3662"/>
    <s v="120-128"/>
    <s v="120-128"/>
    <n v="3333"/>
    <n v="3662"/>
    <n v="3333"/>
    <n v="3662"/>
    <n v="3"/>
    <n v="4"/>
    <n v="3"/>
    <n v="4"/>
    <n v="0"/>
    <n v="0"/>
    <n v="0"/>
    <n v="0"/>
    <n v="0"/>
    <n v="0"/>
    <n v="0"/>
    <n v="0"/>
    <n v="3"/>
    <n v="4"/>
    <n v="3"/>
    <n v="4"/>
    <n v="8.6999999999999993"/>
    <n v="5.6"/>
    <n v="26.099999999999998"/>
    <n v="22.4"/>
    <n v="0"/>
    <n v="0"/>
    <n v="0"/>
    <n v="0"/>
    <n v="0"/>
    <n v="0"/>
    <n v="0"/>
    <n v="0"/>
    <n v="8.6999999999999993"/>
    <n v="5.6"/>
    <n v="26.099999999999998"/>
    <n v="22.4"/>
    <n v="159"/>
    <n v="237"/>
    <n v="477"/>
    <n v="948"/>
    <n v="0"/>
    <n v="0"/>
    <n v="0"/>
    <n v="0"/>
    <n v="0"/>
    <n v="0"/>
    <n v="0"/>
    <n v="0"/>
    <n v="159"/>
    <n v="237"/>
    <n v="477"/>
    <n v="948"/>
    <n v="2285"/>
    <n v="2444"/>
    <n v="2285"/>
    <n v="2444"/>
    <n v="3"/>
    <n v="4"/>
    <n v="3"/>
    <n v="4"/>
    <n v="2"/>
    <n v="0"/>
    <n v="2"/>
    <n v="0"/>
    <n v="2290"/>
    <n v="2448"/>
    <n v="2290"/>
    <n v="2448"/>
    <n v="4.7"/>
    <n v="4.7"/>
    <n v="10739.5"/>
    <n v="11486.800000000001"/>
    <n v="5.3"/>
    <n v="7.1"/>
    <n v="15.899999999999999"/>
    <n v="28.4"/>
    <n v="7.5"/>
    <n v="0"/>
    <n v="15"/>
    <n v="0"/>
    <n v="4.7032314410480351"/>
    <n v="4.7039215686274511"/>
    <n v="10770.4"/>
    <n v="11515.2"/>
    <n v="137"/>
    <n v="135"/>
    <n v="313045"/>
    <n v="329940"/>
    <n v="135"/>
    <n v="138"/>
    <n v="405"/>
    <n v="552"/>
    <n v="126"/>
    <n v="0"/>
    <n v="252"/>
    <n v="0"/>
    <n v="136.9877729257642"/>
    <n v="135.00490196078431"/>
    <n v="313702"/>
    <n v="330492"/>
    <n v="2293"/>
    <n v="2452"/>
    <n v="2293"/>
    <n v="2452"/>
    <n v="4.7084605320540778"/>
    <n v="4.7053833605220232"/>
    <n v="10796.5"/>
    <n v="11537.6"/>
    <n v="137.01657217618839"/>
    <n v="135.17128874388254"/>
    <n v="314179"/>
    <n v="331440"/>
    <n v="930"/>
    <n v="1055"/>
    <n v="930"/>
    <n v="1055"/>
    <n v="104"/>
    <n v="150"/>
    <n v="104"/>
    <n v="150"/>
    <n v="2"/>
    <n v="0"/>
    <n v="2"/>
    <n v="0"/>
    <n v="1036"/>
    <n v="1205"/>
    <n v="1036"/>
    <n v="1205"/>
    <n v="3.5"/>
    <n v="3.4"/>
    <n v="3255"/>
    <n v="3587"/>
    <n v="3.4"/>
    <n v="3"/>
    <n v="353.59999999999997"/>
    <n v="450"/>
    <n v="3"/>
    <n v="0"/>
    <n v="6"/>
    <n v="0"/>
    <n v="3.4889961389961388"/>
    <n v="3.3502074688796681"/>
    <n v="3614.6"/>
    <n v="4037"/>
    <n v="93"/>
    <n v="91"/>
    <n v="86490"/>
    <n v="96005"/>
    <n v="51"/>
    <n v="53"/>
    <n v="5304"/>
    <n v="7950"/>
    <n v="84"/>
    <n v="0"/>
    <n v="168"/>
    <n v="0"/>
    <n v="88.766409266409269"/>
    <n v="86.269709543568467"/>
    <n v="91962"/>
    <n v="103955"/>
    <n v="4"/>
    <n v="5"/>
    <n v="4"/>
    <n v="5"/>
    <n v="4.5"/>
    <n v="7.9"/>
    <n v="18"/>
    <n v="39.5"/>
    <n v="104"/>
    <n v="116"/>
    <n v="416"/>
    <n v="580"/>
    <n v="3218"/>
    <n v="3503"/>
    <n v="3218"/>
    <n v="3503"/>
    <n v="14020.6"/>
    <n v="15096.2"/>
    <n v="400012"/>
    <n v="426893"/>
    <n v="107"/>
    <n v="154"/>
    <n v="107"/>
    <n v="154"/>
    <n v="369.49999999999994"/>
    <n v="478.4"/>
    <n v="5709"/>
    <n v="8502"/>
    <n v="3325"/>
    <n v="3657"/>
    <n v="3325"/>
    <n v="3657"/>
    <n v="14390.1"/>
    <n v="15574.6"/>
    <n v="405721"/>
    <n v="435395"/>
    <n v="4"/>
    <n v="0"/>
    <n v="4"/>
    <n v="0"/>
    <n v="21"/>
    <s v=""/>
    <n v="420"/>
    <s v=""/>
    <n v="14429.1"/>
    <n v="15614.1"/>
    <n v="406557"/>
    <n v="435975"/>
  </r>
  <r>
    <x v="9"/>
    <s v="North Carolina A&amp;T State University"/>
    <m/>
    <n v="199102"/>
    <x v="3"/>
    <n v="1394"/>
    <n v="1293"/>
    <n v="0"/>
    <n v="0"/>
    <n v="1394"/>
    <n v="1293"/>
    <s v="120-128"/>
    <s v="120-128"/>
    <n v="1394"/>
    <n v="1293"/>
    <n v="1394"/>
    <n v="1293"/>
    <n v="64"/>
    <n v="85"/>
    <n v="64"/>
    <n v="85"/>
    <n v="0"/>
    <n v="1"/>
    <n v="0"/>
    <n v="1"/>
    <n v="0"/>
    <n v="0"/>
    <n v="0"/>
    <n v="0"/>
    <n v="64"/>
    <n v="86"/>
    <n v="64"/>
    <n v="86"/>
    <n v="4.8"/>
    <n v="4.8"/>
    <n v="307.2"/>
    <n v="408"/>
    <n v="0"/>
    <n v="5"/>
    <n v="0"/>
    <n v="5"/>
    <n v="0"/>
    <n v="0"/>
    <n v="0"/>
    <n v="0"/>
    <n v="4.8"/>
    <n v="4.8023255813953485"/>
    <n v="307.2"/>
    <n v="412.99999999999994"/>
    <n v="153"/>
    <n v="145"/>
    <n v="9792"/>
    <n v="12325"/>
    <n v="0"/>
    <n v="181"/>
    <n v="0"/>
    <n v="181"/>
    <n v="0"/>
    <n v="0"/>
    <n v="0"/>
    <n v="0"/>
    <n v="153"/>
    <n v="145.41860465116278"/>
    <n v="9792"/>
    <n v="12506"/>
    <n v="933"/>
    <n v="835"/>
    <n v="933"/>
    <n v="835"/>
    <n v="7"/>
    <n v="6"/>
    <n v="7"/>
    <n v="6"/>
    <n v="0"/>
    <n v="0"/>
    <n v="0"/>
    <n v="0"/>
    <n v="940"/>
    <n v="841"/>
    <n v="940"/>
    <n v="841"/>
    <n v="5.3"/>
    <n v="5.2"/>
    <n v="4944.8999999999996"/>
    <n v="4342"/>
    <n v="6.7"/>
    <n v="6.8"/>
    <n v="46.9"/>
    <n v="40.799999999999997"/>
    <n v="0"/>
    <n v="0"/>
    <n v="0"/>
    <n v="0"/>
    <n v="5.310425531914893"/>
    <n v="5.2114149821640909"/>
    <n v="4991.7999999999993"/>
    <n v="4382.8"/>
    <n v="154"/>
    <n v="151"/>
    <n v="143682"/>
    <n v="126085"/>
    <n v="148"/>
    <n v="153"/>
    <n v="1036"/>
    <n v="918"/>
    <n v="0"/>
    <n v="0"/>
    <n v="0"/>
    <n v="0"/>
    <n v="153.95531914893618"/>
    <n v="151.01426872770512"/>
    <n v="144718"/>
    <n v="127003"/>
    <n v="1004"/>
    <n v="927"/>
    <n v="1004"/>
    <n v="927"/>
    <n v="5.2778884462151385"/>
    <n v="5.1734627831715212"/>
    <n v="5298.9999999999991"/>
    <n v="4795.8"/>
    <n v="153.89442231075697"/>
    <n v="150.49514563106797"/>
    <n v="154510"/>
    <n v="139509"/>
    <n v="312"/>
    <n v="291"/>
    <n v="312"/>
    <n v="291"/>
    <n v="41"/>
    <n v="19"/>
    <n v="41"/>
    <n v="19"/>
    <n v="0"/>
    <n v="0"/>
    <n v="0"/>
    <n v="0"/>
    <n v="353"/>
    <n v="310"/>
    <n v="353"/>
    <n v="310"/>
    <n v="4"/>
    <n v="3.8"/>
    <n v="1248"/>
    <n v="1105.8"/>
    <n v="5.4"/>
    <n v="5.3"/>
    <n v="221.4"/>
    <n v="100.7"/>
    <n v="0"/>
    <n v="0"/>
    <n v="0"/>
    <n v="0"/>
    <n v="4.1626062322946176"/>
    <n v="3.8919354838709679"/>
    <n v="1469.4"/>
    <n v="1206.5"/>
    <n v="108"/>
    <n v="105"/>
    <n v="33696"/>
    <n v="30555"/>
    <n v="98"/>
    <n v="98"/>
    <n v="4018"/>
    <n v="1862"/>
    <n v="0"/>
    <n v="0"/>
    <n v="0"/>
    <n v="0"/>
    <n v="106.83852691218131"/>
    <n v="104.57096774193549"/>
    <n v="37714"/>
    <n v="32417.000000000004"/>
    <n v="37"/>
    <n v="56"/>
    <n v="37"/>
    <n v="56"/>
    <n v="5"/>
    <n v="4.2"/>
    <n v="185"/>
    <n v="235.20000000000002"/>
    <n v="131"/>
    <n v="136"/>
    <n v="4847"/>
    <n v="7616"/>
    <n v="1309"/>
    <n v="1211"/>
    <n v="1309"/>
    <n v="1211"/>
    <n v="6500.0999999999995"/>
    <n v="5855.8"/>
    <n v="187170"/>
    <n v="168965"/>
    <n v="48"/>
    <n v="26"/>
    <n v="48"/>
    <n v="26"/>
    <n v="268.3"/>
    <n v="146.5"/>
    <n v="5054"/>
    <n v="2961"/>
    <n v="1357"/>
    <n v="1237"/>
    <n v="1357"/>
    <n v="1237"/>
    <n v="6768.4"/>
    <n v="6002.3"/>
    <n v="192224"/>
    <n v="171926"/>
    <n v="0"/>
    <n v="0"/>
    <n v="0"/>
    <n v="0"/>
    <s v=""/>
    <s v=""/>
    <s v=""/>
    <s v=""/>
    <n v="6953.4"/>
    <n v="6237.5"/>
    <n v="197071"/>
    <n v="179542"/>
  </r>
  <r>
    <x v="9"/>
    <s v="North Carolina Central University "/>
    <m/>
    <n v="199157"/>
    <x v="3"/>
    <n v="1054"/>
    <n v="1065"/>
    <n v="3"/>
    <n v="0"/>
    <n v="1051"/>
    <n v="1065"/>
    <s v="120-128"/>
    <s v="120-128"/>
    <n v="1051"/>
    <n v="1065"/>
    <n v="1051"/>
    <n v="1065"/>
    <n v="20"/>
    <n v="26"/>
    <n v="20"/>
    <n v="26"/>
    <n v="0"/>
    <n v="0"/>
    <n v="0"/>
    <n v="0"/>
    <n v="0"/>
    <n v="0"/>
    <n v="0"/>
    <n v="0"/>
    <n v="20"/>
    <n v="26"/>
    <n v="20"/>
    <n v="26"/>
    <n v="3.7"/>
    <n v="4.7"/>
    <n v="74"/>
    <n v="122.2"/>
    <n v="0"/>
    <n v="0"/>
    <n v="0"/>
    <n v="0"/>
    <n v="0"/>
    <n v="0"/>
    <n v="0"/>
    <n v="0"/>
    <n v="3.7"/>
    <n v="4.7"/>
    <n v="74"/>
    <n v="122.2"/>
    <n v="152"/>
    <n v="161"/>
    <n v="3040"/>
    <n v="4186"/>
    <n v="0"/>
    <n v="0"/>
    <n v="0"/>
    <n v="0"/>
    <n v="0"/>
    <n v="0"/>
    <n v="0"/>
    <n v="0"/>
    <n v="152"/>
    <n v="161"/>
    <n v="3040"/>
    <n v="4186"/>
    <n v="612"/>
    <n v="610"/>
    <n v="612"/>
    <n v="610"/>
    <n v="8"/>
    <n v="9"/>
    <n v="8"/>
    <n v="9"/>
    <n v="2"/>
    <n v="8"/>
    <n v="2"/>
    <n v="8"/>
    <n v="622"/>
    <n v="627"/>
    <n v="622"/>
    <n v="627"/>
    <n v="5.0999999999999996"/>
    <n v="5.0999999999999996"/>
    <n v="3121.2"/>
    <n v="3111"/>
    <n v="7.4"/>
    <n v="7.8"/>
    <n v="59.2"/>
    <n v="70.2"/>
    <n v="7.5"/>
    <n v="7.4"/>
    <n v="15"/>
    <n v="59.2"/>
    <n v="5.1372990353697743"/>
    <n v="5.1681020733652305"/>
    <n v="3195.3999999999996"/>
    <n v="3240.3999999999996"/>
    <n v="153"/>
    <n v="151"/>
    <n v="93636"/>
    <n v="92110"/>
    <n v="188"/>
    <n v="159"/>
    <n v="1504"/>
    <n v="1431"/>
    <n v="163"/>
    <n v="180"/>
    <n v="326"/>
    <n v="1440"/>
    <n v="153.48231511254019"/>
    <n v="151.4848484848485"/>
    <n v="95466"/>
    <n v="94981.000000000015"/>
    <n v="642"/>
    <n v="653"/>
    <n v="642"/>
    <n v="653"/>
    <n v="5.0925233644859809"/>
    <n v="5.1494640122511477"/>
    <n v="3269.3999999999996"/>
    <n v="3362.5999999999995"/>
    <n v="153.4361370716511"/>
    <n v="151.86370597243493"/>
    <n v="98506.000000000015"/>
    <n v="99167.000000000015"/>
    <n v="307"/>
    <n v="321"/>
    <n v="307"/>
    <n v="321"/>
    <n v="70"/>
    <n v="68"/>
    <n v="70"/>
    <n v="68"/>
    <n v="14"/>
    <n v="9"/>
    <n v="14"/>
    <n v="9"/>
    <n v="391"/>
    <n v="398"/>
    <n v="391"/>
    <n v="398"/>
    <n v="3.6"/>
    <n v="3.6"/>
    <n v="1105.2"/>
    <n v="1155.6000000000001"/>
    <n v="4.0999999999999996"/>
    <n v="3.6"/>
    <n v="287"/>
    <n v="244.8"/>
    <n v="6"/>
    <n v="5.8"/>
    <n v="84"/>
    <n v="52.199999999999996"/>
    <n v="3.775447570332481"/>
    <n v="3.6497487437185931"/>
    <n v="1476.2"/>
    <n v="1452.6000000000001"/>
    <n v="99"/>
    <n v="101"/>
    <n v="30393"/>
    <n v="32421"/>
    <n v="85"/>
    <n v="78"/>
    <n v="5950"/>
    <n v="5304"/>
    <n v="132"/>
    <n v="91"/>
    <n v="1848"/>
    <n v="819"/>
    <n v="97.675191815856778"/>
    <n v="96.844221105527637"/>
    <n v="38191"/>
    <n v="38544"/>
    <n v="18"/>
    <n v="14"/>
    <n v="18"/>
    <n v="14"/>
    <n v="6"/>
    <n v="4.3"/>
    <n v="108"/>
    <n v="60.199999999999996"/>
    <n v="126"/>
    <n v="110"/>
    <n v="2268"/>
    <n v="1540"/>
    <n v="939"/>
    <n v="957"/>
    <n v="939"/>
    <n v="957"/>
    <n v="4300.3999999999996"/>
    <n v="4388.8"/>
    <n v="127069"/>
    <n v="128717"/>
    <n v="78"/>
    <n v="77"/>
    <n v="78"/>
    <n v="77"/>
    <n v="346.2"/>
    <n v="315"/>
    <n v="7454"/>
    <n v="6735"/>
    <n v="1017"/>
    <n v="1034"/>
    <n v="1017"/>
    <n v="1034"/>
    <n v="4646.5999999999995"/>
    <n v="4703.8"/>
    <n v="134523"/>
    <n v="135452"/>
    <n v="16"/>
    <n v="17"/>
    <n v="16"/>
    <n v="17"/>
    <n v="99"/>
    <n v="111.4"/>
    <n v="2174"/>
    <n v="2259"/>
    <n v="4853.5999999999995"/>
    <n v="4875.3999999999996"/>
    <n v="138965"/>
    <n v="139251"/>
  </r>
  <r>
    <x v="9"/>
    <s v="University of North Carolina at Wilmington"/>
    <m/>
    <n v="199218"/>
    <x v="3"/>
    <n v="2878"/>
    <n v="2948"/>
    <n v="5"/>
    <n v="54"/>
    <n v="2873"/>
    <n v="2894"/>
    <s v="120-128"/>
    <s v="120-128"/>
    <n v="2873"/>
    <n v="2894"/>
    <n v="2873"/>
    <n v="2894"/>
    <n v="10"/>
    <n v="11"/>
    <n v="10"/>
    <n v="11"/>
    <n v="0"/>
    <n v="0"/>
    <n v="0"/>
    <n v="0"/>
    <n v="0"/>
    <n v="0"/>
    <n v="0"/>
    <n v="0"/>
    <n v="10"/>
    <n v="11"/>
    <n v="10"/>
    <n v="11"/>
    <n v="3.8"/>
    <n v="3.7"/>
    <n v="38"/>
    <n v="40.700000000000003"/>
    <n v="0"/>
    <n v="0"/>
    <n v="0"/>
    <n v="0"/>
    <n v="0"/>
    <n v="0"/>
    <n v="0"/>
    <n v="0"/>
    <n v="3.8"/>
    <n v="3.7"/>
    <n v="38"/>
    <n v="40.700000000000003"/>
    <n v="141"/>
    <n v="136"/>
    <n v="1410"/>
    <n v="1496"/>
    <n v="0"/>
    <n v="0"/>
    <n v="0"/>
    <n v="0"/>
    <n v="0"/>
    <n v="0"/>
    <n v="0"/>
    <n v="0"/>
    <n v="141"/>
    <n v="136"/>
    <n v="1410"/>
    <n v="1496"/>
    <n v="1596"/>
    <n v="1584"/>
    <n v="1596"/>
    <n v="1584"/>
    <n v="1"/>
    <n v="3"/>
    <n v="1"/>
    <n v="3"/>
    <n v="0"/>
    <n v="0"/>
    <n v="0"/>
    <n v="0"/>
    <n v="1597"/>
    <n v="1587"/>
    <n v="1597"/>
    <n v="1587"/>
    <n v="4.5"/>
    <n v="4.5"/>
    <n v="7182"/>
    <n v="7128"/>
    <n v="5"/>
    <n v="6.3"/>
    <n v="5"/>
    <n v="18.899999999999999"/>
    <n v="0"/>
    <n v="0"/>
    <n v="0"/>
    <n v="0"/>
    <n v="4.5003130870381964"/>
    <n v="4.5034026465028356"/>
    <n v="7187"/>
    <n v="7146.9000000000005"/>
    <n v="129"/>
    <n v="128"/>
    <n v="205884"/>
    <n v="202752"/>
    <n v="115"/>
    <n v="143"/>
    <n v="115"/>
    <n v="429"/>
    <n v="0"/>
    <n v="0"/>
    <n v="0"/>
    <n v="0"/>
    <n v="128.99123356293049"/>
    <n v="128.02835538752362"/>
    <n v="205999"/>
    <n v="203180.99999999997"/>
    <n v="1607"/>
    <n v="1598"/>
    <n v="1607"/>
    <n v="1598"/>
    <n v="4.495955196017424"/>
    <n v="4.4978723404255323"/>
    <n v="7225"/>
    <n v="7187.6"/>
    <n v="129.0659614187928"/>
    <n v="128.08322903629536"/>
    <n v="207409.00000000003"/>
    <n v="204677"/>
    <n v="1082"/>
    <n v="1097"/>
    <n v="1082"/>
    <n v="1097"/>
    <n v="143"/>
    <n v="119"/>
    <n v="143"/>
    <n v="119"/>
    <n v="2"/>
    <n v="3"/>
    <n v="2"/>
    <n v="3"/>
    <n v="1227"/>
    <n v="1219"/>
    <n v="1227"/>
    <n v="1219"/>
    <n v="3.1"/>
    <n v="3.2"/>
    <n v="3354.2000000000003"/>
    <n v="3510.4"/>
    <n v="3.8"/>
    <n v="3.7"/>
    <n v="543.4"/>
    <n v="440.3"/>
    <n v="3.5"/>
    <n v="4.7"/>
    <n v="7"/>
    <n v="14.100000000000001"/>
    <n v="3.1822330888345562"/>
    <n v="3.252502050861362"/>
    <n v="3904.6000000000004"/>
    <n v="3964.8"/>
    <n v="83"/>
    <n v="84"/>
    <n v="89806"/>
    <n v="92148"/>
    <n v="67"/>
    <n v="70"/>
    <n v="9581"/>
    <n v="8330"/>
    <n v="53"/>
    <n v="74"/>
    <n v="106"/>
    <n v="222"/>
    <n v="81.086389568052155"/>
    <n v="82.608695652173907"/>
    <n v="99493"/>
    <n v="100699.99999999999"/>
    <n v="39"/>
    <n v="77"/>
    <n v="39"/>
    <n v="77"/>
    <n v="2.1"/>
    <n v="2.6"/>
    <n v="81.900000000000006"/>
    <n v="200.20000000000002"/>
    <n v="86"/>
    <n v="79"/>
    <n v="3354"/>
    <n v="6083"/>
    <n v="2688"/>
    <n v="2692"/>
    <n v="2688"/>
    <n v="2692"/>
    <n v="10574.2"/>
    <n v="10679.1"/>
    <n v="297100"/>
    <n v="296396"/>
    <n v="144"/>
    <n v="122"/>
    <n v="144"/>
    <n v="122"/>
    <n v="548.4"/>
    <n v="459.2"/>
    <n v="9696"/>
    <n v="8759"/>
    <n v="2832"/>
    <n v="2814"/>
    <n v="2832"/>
    <n v="2814"/>
    <n v="11122.6"/>
    <n v="11138.300000000001"/>
    <n v="306796"/>
    <n v="305155"/>
    <n v="2"/>
    <n v="3"/>
    <n v="2"/>
    <n v="3"/>
    <n v="7"/>
    <n v="14.100000000000001"/>
    <n v="106"/>
    <n v="222"/>
    <n v="11211.5"/>
    <n v="11352.600000000002"/>
    <n v="310256"/>
    <n v="311460"/>
  </r>
  <r>
    <x v="9"/>
    <s v="Western Carolina University "/>
    <m/>
    <n v="200004"/>
    <x v="3"/>
    <n v="1901"/>
    <n v="2077"/>
    <n v="161"/>
    <n v="163"/>
    <n v="1740"/>
    <n v="1914"/>
    <s v="120-128"/>
    <s v="120-128"/>
    <n v="1740"/>
    <n v="1914"/>
    <n v="1740"/>
    <n v="1914"/>
    <n v="9"/>
    <n v="10"/>
    <n v="9"/>
    <n v="10"/>
    <n v="0"/>
    <n v="0"/>
    <n v="0"/>
    <n v="0"/>
    <n v="0"/>
    <n v="0"/>
    <n v="0"/>
    <n v="0"/>
    <n v="9"/>
    <n v="10"/>
    <n v="9"/>
    <n v="10"/>
    <n v="4.9000000000000004"/>
    <n v="4.5999999999999996"/>
    <n v="44.1"/>
    <n v="46"/>
    <n v="0"/>
    <n v="0"/>
    <n v="0"/>
    <n v="0"/>
    <n v="0"/>
    <n v="0"/>
    <n v="0"/>
    <n v="0"/>
    <n v="4.9000000000000004"/>
    <n v="4.5999999999999996"/>
    <n v="44.1"/>
    <n v="46"/>
    <n v="126"/>
    <n v="129"/>
    <n v="1134"/>
    <n v="1290"/>
    <n v="0"/>
    <n v="0"/>
    <n v="0"/>
    <n v="0"/>
    <n v="0"/>
    <n v="0"/>
    <n v="0"/>
    <n v="0"/>
    <n v="126"/>
    <n v="129"/>
    <n v="1134"/>
    <n v="1290"/>
    <n v="894"/>
    <n v="952"/>
    <n v="894"/>
    <n v="952"/>
    <n v="3"/>
    <n v="2"/>
    <n v="3"/>
    <n v="2"/>
    <n v="1"/>
    <n v="0"/>
    <n v="1"/>
    <n v="0"/>
    <n v="898"/>
    <n v="954"/>
    <n v="898"/>
    <n v="954"/>
    <n v="4.7"/>
    <n v="4.7"/>
    <n v="4201.8"/>
    <n v="4474.4000000000005"/>
    <n v="3.3"/>
    <n v="3.5"/>
    <n v="9.8999999999999986"/>
    <n v="7"/>
    <n v="7"/>
    <n v="0"/>
    <n v="7"/>
    <n v="0"/>
    <n v="4.6978841870824048"/>
    <n v="4.6974842767295604"/>
    <n v="4218.7"/>
    <n v="4481.4000000000005"/>
    <n v="134"/>
    <n v="133"/>
    <n v="119796"/>
    <n v="126616"/>
    <n v="50"/>
    <n v="99"/>
    <n v="150"/>
    <n v="198"/>
    <n v="140"/>
    <n v="0"/>
    <n v="140"/>
    <n v="0"/>
    <n v="133.72605790645881"/>
    <n v="132.92872117400418"/>
    <n v="120086.00000000001"/>
    <n v="126813.99999999999"/>
    <n v="907"/>
    <n v="964"/>
    <n v="907"/>
    <n v="964"/>
    <n v="4.6998897464167584"/>
    <n v="4.6964730290456433"/>
    <n v="4262.8"/>
    <n v="4527.4000000000005"/>
    <n v="133.64939360529218"/>
    <n v="132.88796680497924"/>
    <n v="121220"/>
    <n v="128103.99999999999"/>
    <n v="571"/>
    <n v="567"/>
    <n v="571"/>
    <n v="567"/>
    <n v="252"/>
    <n v="301"/>
    <n v="252"/>
    <n v="301"/>
    <n v="5"/>
    <n v="38"/>
    <n v="5"/>
    <n v="38"/>
    <n v="828"/>
    <n v="906"/>
    <n v="828"/>
    <n v="906"/>
    <n v="3.3"/>
    <n v="3.3"/>
    <n v="1884.3"/>
    <n v="1871.1"/>
    <n v="3.3"/>
    <n v="3.4"/>
    <n v="831.59999999999991"/>
    <n v="1023.4"/>
    <n v="5.4"/>
    <n v="2.9"/>
    <n v="27"/>
    <n v="110.2"/>
    <n v="3.3126811594202894"/>
    <n v="3.3164459161147901"/>
    <n v="2742.8999999999996"/>
    <n v="3004.7"/>
    <n v="86"/>
    <n v="85"/>
    <n v="49106"/>
    <n v="48195"/>
    <n v="50"/>
    <n v="50"/>
    <n v="12600"/>
    <n v="15050"/>
    <n v="72"/>
    <n v="45"/>
    <n v="360"/>
    <n v="1710"/>
    <n v="74.95893719806763"/>
    <n v="71.694260485651213"/>
    <n v="62066"/>
    <n v="64955"/>
    <n v="5"/>
    <n v="44"/>
    <n v="5"/>
    <n v="44"/>
    <n v="4.4000000000000004"/>
    <n v="3.7"/>
    <n v="22"/>
    <n v="162.80000000000001"/>
    <n v="96"/>
    <n v="45"/>
    <n v="480"/>
    <n v="1980"/>
    <n v="1474"/>
    <n v="1529"/>
    <n v="1474"/>
    <n v="1529"/>
    <n v="6130.2000000000007"/>
    <n v="6391.5"/>
    <n v="170036"/>
    <n v="176101"/>
    <n v="255"/>
    <n v="303"/>
    <n v="255"/>
    <n v="303"/>
    <n v="841.49999999999989"/>
    <n v="1030.4000000000001"/>
    <n v="12750"/>
    <n v="15248"/>
    <n v="1729"/>
    <n v="1832"/>
    <n v="1729"/>
    <n v="1832"/>
    <n v="6971.7000000000007"/>
    <n v="7421.9"/>
    <n v="182786"/>
    <n v="191349"/>
    <n v="6"/>
    <n v="38"/>
    <n v="6"/>
    <n v="38"/>
    <n v="34"/>
    <n v="110.2"/>
    <n v="500"/>
    <n v="1710"/>
    <n v="7027.7"/>
    <n v="7694.9000000000005"/>
    <n v="183766"/>
    <n v="195039"/>
  </r>
  <r>
    <x v="9"/>
    <s v="Fayetteville State University "/>
    <m/>
    <n v="198543"/>
    <x v="4"/>
    <n v="965"/>
    <n v="911"/>
    <n v="17"/>
    <n v="4"/>
    <n v="948"/>
    <n v="907"/>
    <s v="120-128"/>
    <s v="120-128"/>
    <n v="948"/>
    <n v="907"/>
    <n v="948"/>
    <n v="907"/>
    <n v="13"/>
    <n v="16"/>
    <n v="13"/>
    <n v="16"/>
    <n v="0"/>
    <n v="0"/>
    <n v="0"/>
    <n v="0"/>
    <n v="0"/>
    <n v="0"/>
    <n v="0"/>
    <n v="0"/>
    <n v="13"/>
    <n v="16"/>
    <n v="13"/>
    <n v="16"/>
    <n v="3.6"/>
    <n v="3.4"/>
    <n v="46.800000000000004"/>
    <n v="54.4"/>
    <n v="0"/>
    <n v="0"/>
    <n v="0"/>
    <n v="0"/>
    <n v="0"/>
    <n v="0"/>
    <n v="0"/>
    <n v="0"/>
    <n v="3.6000000000000005"/>
    <n v="3.4"/>
    <n v="46.800000000000004"/>
    <n v="54.4"/>
    <n v="152"/>
    <n v="157"/>
    <n v="1976"/>
    <n v="2512"/>
    <n v="0"/>
    <n v="0"/>
    <n v="0"/>
    <n v="0"/>
    <n v="0"/>
    <n v="0"/>
    <n v="0"/>
    <n v="0"/>
    <n v="152"/>
    <n v="157"/>
    <n v="1976"/>
    <n v="2512"/>
    <n v="267"/>
    <n v="246"/>
    <n v="267"/>
    <n v="246"/>
    <n v="1"/>
    <n v="2"/>
    <n v="1"/>
    <n v="2"/>
    <n v="0"/>
    <n v="1"/>
    <n v="0"/>
    <n v="1"/>
    <n v="268"/>
    <n v="249"/>
    <n v="268"/>
    <n v="249"/>
    <n v="5.7"/>
    <n v="5.5"/>
    <n v="1521.9"/>
    <n v="1353"/>
    <n v="3.5"/>
    <n v="8"/>
    <n v="3.5"/>
    <n v="16"/>
    <n v="0"/>
    <n v="10"/>
    <n v="0"/>
    <n v="10"/>
    <n v="5.69179104477612"/>
    <n v="5.5381526104417667"/>
    <n v="1525.4"/>
    <n v="1379"/>
    <n v="155"/>
    <n v="152"/>
    <n v="41385"/>
    <n v="37392"/>
    <n v="124"/>
    <n v="144"/>
    <n v="124"/>
    <n v="288"/>
    <n v="0"/>
    <n v="108"/>
    <n v="0"/>
    <n v="108"/>
    <n v="154.88432835820896"/>
    <n v="151.75903614457832"/>
    <n v="41509"/>
    <n v="37788"/>
    <n v="281"/>
    <n v="265"/>
    <n v="281"/>
    <n v="265"/>
    <n v="5.5950177935943062"/>
    <n v="5.4090566037735854"/>
    <n v="1572.2"/>
    <n v="1433.4"/>
    <n v="154.7508896797153"/>
    <n v="152.0754716981132"/>
    <n v="43485"/>
    <n v="40300"/>
    <n v="410"/>
    <n v="361"/>
    <n v="410"/>
    <n v="361"/>
    <n v="184"/>
    <n v="176"/>
    <n v="184"/>
    <n v="176"/>
    <n v="2"/>
    <n v="17"/>
    <n v="2"/>
    <n v="17"/>
    <n v="596"/>
    <n v="554"/>
    <n v="596"/>
    <n v="554"/>
    <n v="3.4"/>
    <n v="3.2"/>
    <n v="1394"/>
    <n v="1155.2"/>
    <n v="3.9"/>
    <n v="3.5"/>
    <n v="717.6"/>
    <n v="616"/>
    <n v="9.5"/>
    <n v="1.6"/>
    <n v="19"/>
    <n v="27.200000000000003"/>
    <n v="3.5748322147651006"/>
    <n v="3.2462093862815884"/>
    <n v="2130.6"/>
    <n v="1798.3999999999999"/>
    <n v="87"/>
    <n v="80"/>
    <n v="35670"/>
    <n v="28880"/>
    <n v="62"/>
    <n v="62"/>
    <n v="11408"/>
    <n v="10912"/>
    <n v="140"/>
    <n v="60"/>
    <n v="280"/>
    <n v="1020"/>
    <n v="79.459731543624159"/>
    <n v="73.667870036101078"/>
    <n v="47358"/>
    <n v="40812"/>
    <n v="71"/>
    <n v="88"/>
    <n v="71"/>
    <n v="88"/>
    <n v="4"/>
    <n v="3.2"/>
    <n v="284"/>
    <n v="281.60000000000002"/>
    <n v="84"/>
    <n v="88"/>
    <n v="5964"/>
    <n v="7744"/>
    <n v="690"/>
    <n v="623"/>
    <n v="690"/>
    <n v="623"/>
    <n v="2962.7"/>
    <n v="2562.6000000000004"/>
    <n v="79031"/>
    <n v="68784"/>
    <n v="185"/>
    <n v="178"/>
    <n v="185"/>
    <n v="178"/>
    <n v="721.1"/>
    <n v="632"/>
    <n v="11532"/>
    <n v="11200"/>
    <n v="875"/>
    <n v="801"/>
    <n v="875"/>
    <n v="801"/>
    <n v="3683.7999999999997"/>
    <n v="3194.6000000000004"/>
    <n v="90563"/>
    <n v="79984"/>
    <n v="2"/>
    <n v="18"/>
    <n v="2"/>
    <n v="18"/>
    <n v="19"/>
    <n v="37.200000000000003"/>
    <n v="280"/>
    <n v="1128"/>
    <n v="3986.8"/>
    <n v="3513.4"/>
    <n v="96807"/>
    <n v="88856"/>
  </r>
  <r>
    <x v="9"/>
    <s v="University of North Carolina at Pembroke"/>
    <m/>
    <n v="199281"/>
    <x v="5"/>
    <n v="1011"/>
    <n v="907"/>
    <n v="4"/>
    <n v="0"/>
    <n v="1007"/>
    <n v="907"/>
    <s v="120-128"/>
    <s v="120-128"/>
    <n v="1007"/>
    <n v="907"/>
    <n v="1007"/>
    <n v="907"/>
    <n v="1"/>
    <n v="0"/>
    <n v="1"/>
    <n v="0"/>
    <n v="0"/>
    <n v="0"/>
    <n v="0"/>
    <n v="0"/>
    <n v="0"/>
    <n v="0"/>
    <n v="0"/>
    <n v="0"/>
    <n v="1"/>
    <n v="0"/>
    <n v="1"/>
    <n v="0"/>
    <n v="8"/>
    <n v="0"/>
    <n v="8"/>
    <n v="0"/>
    <n v="0"/>
    <n v="0"/>
    <n v="0"/>
    <n v="0"/>
    <n v="0"/>
    <n v="0"/>
    <n v="0"/>
    <n v="0"/>
    <n v="8"/>
    <n v="0"/>
    <n v="8"/>
    <n v="0"/>
    <n v="166"/>
    <n v="0"/>
    <n v="166"/>
    <n v="0"/>
    <n v="0"/>
    <n v="0"/>
    <n v="0"/>
    <n v="0"/>
    <n v="0"/>
    <n v="0"/>
    <n v="0"/>
    <n v="0"/>
    <n v="166"/>
    <n v="0"/>
    <n v="166"/>
    <n v="0"/>
    <n v="515"/>
    <n v="460"/>
    <n v="515"/>
    <n v="460"/>
    <n v="5"/>
    <n v="4"/>
    <n v="5"/>
    <n v="4"/>
    <n v="0"/>
    <n v="1"/>
    <n v="0"/>
    <n v="1"/>
    <n v="520"/>
    <n v="465"/>
    <n v="520"/>
    <n v="465"/>
    <n v="5.0999999999999996"/>
    <n v="5"/>
    <n v="2626.5"/>
    <n v="2300"/>
    <n v="7"/>
    <n v="5.9"/>
    <n v="35"/>
    <n v="23.6"/>
    <n v="0"/>
    <n v="6"/>
    <n v="0"/>
    <n v="6"/>
    <n v="5.118269230769231"/>
    <n v="5.0098924731182795"/>
    <n v="2661.5"/>
    <n v="2329.6"/>
    <n v="143"/>
    <n v="141"/>
    <n v="73645"/>
    <n v="64860"/>
    <n v="142"/>
    <n v="122"/>
    <n v="710"/>
    <n v="488"/>
    <n v="0"/>
    <n v="132"/>
    <n v="0"/>
    <n v="132"/>
    <n v="142.99038461538461"/>
    <n v="140.81720430107526"/>
    <n v="74355"/>
    <n v="65480"/>
    <n v="521"/>
    <n v="465"/>
    <n v="521"/>
    <n v="465"/>
    <n v="5.1238003838771595"/>
    <n v="5.0098924731182795"/>
    <n v="2669.5"/>
    <n v="2329.6"/>
    <n v="143.03454894433781"/>
    <n v="140.81720430107526"/>
    <n v="74521"/>
    <n v="65480"/>
    <n v="333"/>
    <n v="305"/>
    <n v="333"/>
    <n v="305"/>
    <n v="121"/>
    <n v="118"/>
    <n v="121"/>
    <n v="118"/>
    <n v="2"/>
    <n v="0"/>
    <n v="2"/>
    <n v="0"/>
    <n v="456"/>
    <n v="423"/>
    <n v="456"/>
    <n v="423"/>
    <n v="3.6"/>
    <n v="3.6"/>
    <n v="1198.8"/>
    <n v="1098"/>
    <n v="4.4000000000000004"/>
    <n v="5"/>
    <n v="532.40000000000009"/>
    <n v="590"/>
    <n v="4.5"/>
    <n v="0"/>
    <n v="9"/>
    <n v="0"/>
    <n v="3.8162280701754385"/>
    <n v="3.9905437352245863"/>
    <n v="1740.2"/>
    <n v="1688"/>
    <n v="96"/>
    <n v="94"/>
    <n v="31968"/>
    <n v="28670"/>
    <n v="82"/>
    <n v="83"/>
    <n v="9922"/>
    <n v="9794"/>
    <n v="59"/>
    <n v="0"/>
    <n v="118"/>
    <n v="0"/>
    <n v="92.122807017543863"/>
    <n v="90.931442080378247"/>
    <n v="42008"/>
    <n v="38464"/>
    <n v="30"/>
    <n v="19"/>
    <n v="30"/>
    <n v="19"/>
    <n v="3.1"/>
    <n v="4"/>
    <n v="93"/>
    <n v="76"/>
    <n v="91"/>
    <n v="89"/>
    <n v="2730"/>
    <n v="1691"/>
    <n v="849"/>
    <n v="765"/>
    <n v="849"/>
    <n v="765"/>
    <n v="3833.3"/>
    <n v="3398"/>
    <n v="105779"/>
    <n v="93530"/>
    <n v="126"/>
    <n v="122"/>
    <n v="126"/>
    <n v="122"/>
    <n v="567.40000000000009"/>
    <n v="613.6"/>
    <n v="10632"/>
    <n v="10282"/>
    <n v="975"/>
    <n v="887"/>
    <n v="975"/>
    <n v="887"/>
    <n v="4400.7000000000007"/>
    <n v="4011.6"/>
    <n v="116411"/>
    <n v="103812"/>
    <n v="2"/>
    <n v="1"/>
    <n v="2"/>
    <n v="1"/>
    <n v="9"/>
    <n v="6"/>
    <n v="118"/>
    <n v="132"/>
    <n v="4502.7"/>
    <n v="4093.6"/>
    <n v="119259"/>
    <n v="105635"/>
  </r>
  <r>
    <x v="9"/>
    <s v="Winston-Salem State University "/>
    <m/>
    <n v="199999"/>
    <x v="5"/>
    <n v="1371"/>
    <n v="1291"/>
    <n v="0"/>
    <n v="0"/>
    <n v="1371"/>
    <n v="1291"/>
    <s v="120-128"/>
    <s v="120-128"/>
    <n v="1371"/>
    <n v="1291"/>
    <n v="1371"/>
    <n v="1291"/>
    <n v="0"/>
    <n v="0"/>
    <n v="0"/>
    <n v="0"/>
    <n v="0"/>
    <n v="0"/>
    <n v="0"/>
    <n v="0"/>
    <n v="0"/>
    <n v="0"/>
    <n v="0"/>
    <n v="0"/>
    <n v="0"/>
    <n v="0"/>
    <n v="0"/>
    <n v="0"/>
    <n v="0"/>
    <n v="0"/>
    <n v="0"/>
    <n v="0"/>
    <n v="0"/>
    <n v="0"/>
    <n v="0"/>
    <n v="0"/>
    <n v="0"/>
    <n v="0"/>
    <n v="0"/>
    <n v="0"/>
    <n v="0"/>
    <n v="0"/>
    <n v="0"/>
    <n v="0"/>
    <n v="0"/>
    <n v="0"/>
    <n v="0"/>
    <n v="0"/>
    <n v="0"/>
    <n v="0"/>
    <n v="0"/>
    <n v="0"/>
    <n v="0"/>
    <n v="0"/>
    <n v="0"/>
    <n v="0"/>
    <n v="0"/>
    <n v="0"/>
    <n v="0"/>
    <n v="0"/>
    <n v="475"/>
    <n v="425"/>
    <n v="475"/>
    <n v="425"/>
    <n v="1"/>
    <n v="3"/>
    <n v="1"/>
    <n v="3"/>
    <n v="1"/>
    <n v="2"/>
    <n v="1"/>
    <n v="2"/>
    <n v="477"/>
    <n v="430"/>
    <n v="477"/>
    <n v="430"/>
    <n v="5.4"/>
    <n v="5.2"/>
    <n v="2565"/>
    <n v="2210"/>
    <n v="10"/>
    <n v="6.8"/>
    <n v="10"/>
    <n v="20.399999999999999"/>
    <n v="7"/>
    <n v="4"/>
    <n v="7"/>
    <n v="8"/>
    <n v="5.4129979035639417"/>
    <n v="5.2055813953488377"/>
    <n v="2582"/>
    <n v="2238.4"/>
    <n v="150"/>
    <n v="146"/>
    <n v="71250"/>
    <n v="62050"/>
    <n v="167"/>
    <n v="120"/>
    <n v="167"/>
    <n v="360"/>
    <n v="198"/>
    <n v="136"/>
    <n v="198"/>
    <n v="272"/>
    <n v="150.13626834381552"/>
    <n v="145.77209302325582"/>
    <n v="71615"/>
    <n v="62682"/>
    <n v="477"/>
    <n v="430"/>
    <n v="477"/>
    <n v="430"/>
    <n v="5.4129979035639417"/>
    <n v="5.2055813953488377"/>
    <n v="2582"/>
    <n v="2238.4"/>
    <n v="150.13626834381552"/>
    <n v="145.77209302325582"/>
    <n v="71615"/>
    <n v="62682"/>
    <n v="466"/>
    <n v="304"/>
    <n v="466"/>
    <n v="304"/>
    <n v="306"/>
    <n v="425"/>
    <n v="306"/>
    <n v="425"/>
    <n v="106"/>
    <n v="114"/>
    <n v="106"/>
    <n v="114"/>
    <n v="878"/>
    <n v="843"/>
    <n v="878"/>
    <n v="843"/>
    <n v="2.8"/>
    <n v="3.3"/>
    <n v="1304.8"/>
    <n v="1003.1999999999999"/>
    <n v="2.2999999999999998"/>
    <n v="1.9"/>
    <n v="703.8"/>
    <n v="807.5"/>
    <n v="1.4"/>
    <n v="1.6"/>
    <n v="148.39999999999998"/>
    <n v="182.4"/>
    <n v="2.4567198177676537"/>
    <n v="2.3642941874258598"/>
    <n v="2157"/>
    <n v="1993.1"/>
    <n v="79"/>
    <n v="88"/>
    <n v="36814"/>
    <n v="26752"/>
    <n v="53"/>
    <n v="45"/>
    <n v="16218"/>
    <n v="19125"/>
    <n v="58"/>
    <n v="58"/>
    <n v="6148"/>
    <n v="6612"/>
    <n v="67.403189066059227"/>
    <n v="62.264531435349937"/>
    <n v="59180"/>
    <n v="52489"/>
    <n v="16"/>
    <n v="18"/>
    <n v="16"/>
    <n v="18"/>
    <n v="5"/>
    <n v="3.2"/>
    <n v="80"/>
    <n v="57.6"/>
    <n v="115"/>
    <n v="87"/>
    <n v="1840"/>
    <n v="1566"/>
    <n v="941"/>
    <n v="729"/>
    <n v="941"/>
    <n v="729"/>
    <n v="3869.8"/>
    <n v="3213.2"/>
    <n v="108064"/>
    <n v="88802"/>
    <n v="307"/>
    <n v="428"/>
    <n v="307"/>
    <n v="428"/>
    <n v="713.8"/>
    <n v="827.9"/>
    <n v="16385"/>
    <n v="19485"/>
    <n v="1248"/>
    <n v="1157"/>
    <n v="1248"/>
    <n v="1157"/>
    <n v="4583.6000000000004"/>
    <n v="4041.1"/>
    <n v="124449"/>
    <n v="108287"/>
    <n v="107"/>
    <n v="116"/>
    <n v="107"/>
    <n v="116"/>
    <n v="155.39999999999998"/>
    <n v="190.4"/>
    <n v="6346"/>
    <n v="6884"/>
    <n v="4819"/>
    <n v="4289.1000000000004"/>
    <n v="132635"/>
    <n v="116737"/>
  </r>
  <r>
    <x v="9"/>
    <s v="Elizabeth City State University "/>
    <m/>
    <n v="198507"/>
    <x v="6"/>
    <n v="488"/>
    <n v="422"/>
    <n v="0"/>
    <n v="0"/>
    <n v="488"/>
    <n v="422"/>
    <s v="120-128"/>
    <s v="120-128"/>
    <n v="488"/>
    <n v="422"/>
    <n v="488"/>
    <n v="422"/>
    <n v="13"/>
    <n v="13"/>
    <n v="13"/>
    <n v="13"/>
    <n v="0"/>
    <n v="0"/>
    <n v="0"/>
    <n v="0"/>
    <n v="0"/>
    <n v="0"/>
    <n v="0"/>
    <n v="0"/>
    <n v="13"/>
    <n v="13"/>
    <n v="13"/>
    <n v="13"/>
    <n v="4"/>
    <n v="4.9000000000000004"/>
    <n v="52"/>
    <n v="63.7"/>
    <n v="0"/>
    <n v="0"/>
    <n v="0"/>
    <n v="0"/>
    <n v="0"/>
    <n v="0"/>
    <n v="0"/>
    <n v="0"/>
    <n v="4"/>
    <n v="4.9000000000000004"/>
    <n v="52"/>
    <n v="63.7"/>
    <n v="143"/>
    <n v="164"/>
    <n v="1859"/>
    <n v="2132"/>
    <n v="0"/>
    <n v="0"/>
    <n v="0"/>
    <n v="0"/>
    <n v="0"/>
    <n v="0"/>
    <n v="0"/>
    <n v="0"/>
    <n v="143"/>
    <n v="164"/>
    <n v="1859"/>
    <n v="2132"/>
    <n v="284"/>
    <n v="251"/>
    <n v="284"/>
    <n v="251"/>
    <n v="3"/>
    <n v="0"/>
    <n v="3"/>
    <n v="0"/>
    <n v="0"/>
    <n v="0"/>
    <n v="0"/>
    <n v="0"/>
    <n v="287"/>
    <n v="251"/>
    <n v="287"/>
    <n v="251"/>
    <n v="5.2"/>
    <n v="5"/>
    <n v="1476.8"/>
    <n v="1255"/>
    <n v="6.3"/>
    <n v="0"/>
    <n v="18.899999999999999"/>
    <n v="0"/>
    <n v="0"/>
    <n v="0"/>
    <n v="0"/>
    <n v="0"/>
    <n v="5.2114982578397218"/>
    <n v="5"/>
    <n v="1495.7"/>
    <n v="1255"/>
    <n v="161"/>
    <n v="156"/>
    <n v="45724"/>
    <n v="39156"/>
    <n v="147"/>
    <n v="0"/>
    <n v="441"/>
    <n v="0"/>
    <n v="0"/>
    <n v="0"/>
    <n v="0"/>
    <n v="0"/>
    <n v="160.85365853658536"/>
    <n v="156"/>
    <n v="46165"/>
    <n v="39156"/>
    <n v="300"/>
    <n v="264"/>
    <n v="300"/>
    <n v="264"/>
    <n v="5.1589999999999998"/>
    <n v="4.9950757575757576"/>
    <n v="1547.7"/>
    <n v="1318.7"/>
    <n v="160.08000000000001"/>
    <n v="156.39393939393941"/>
    <n v="48024.000000000007"/>
    <n v="41288"/>
    <n v="152"/>
    <n v="131"/>
    <n v="152"/>
    <n v="131"/>
    <n v="14"/>
    <n v="11"/>
    <n v="14"/>
    <n v="11"/>
    <n v="1"/>
    <n v="1"/>
    <n v="1"/>
    <n v="1"/>
    <n v="167"/>
    <n v="143"/>
    <n v="167"/>
    <n v="143"/>
    <n v="3.8"/>
    <n v="3.6"/>
    <n v="577.6"/>
    <n v="471.6"/>
    <n v="4.7"/>
    <n v="5.5"/>
    <n v="65.8"/>
    <n v="60.5"/>
    <n v="7"/>
    <n v="2"/>
    <n v="7"/>
    <n v="2"/>
    <n v="3.8946107784431137"/>
    <n v="3.7349650349650352"/>
    <n v="650.4"/>
    <n v="534.1"/>
    <n v="112"/>
    <n v="110"/>
    <n v="17024"/>
    <n v="14410"/>
    <n v="99"/>
    <n v="103"/>
    <n v="1386"/>
    <n v="1133"/>
    <n v="163"/>
    <n v="66"/>
    <n v="163"/>
    <n v="66"/>
    <n v="111.21556886227545"/>
    <n v="109.15384615384616"/>
    <n v="18573"/>
    <n v="15609.000000000002"/>
    <n v="21"/>
    <n v="15"/>
    <n v="21"/>
    <n v="15"/>
    <n v="4"/>
    <n v="4.0999999999999996"/>
    <n v="84"/>
    <n v="61.499999999999993"/>
    <n v="142"/>
    <n v="131"/>
    <n v="2982"/>
    <n v="1965"/>
    <n v="449"/>
    <n v="395"/>
    <n v="449"/>
    <n v="395"/>
    <n v="2106.4"/>
    <n v="1790.3000000000002"/>
    <n v="64607"/>
    <n v="55698"/>
    <n v="17"/>
    <n v="11"/>
    <n v="17"/>
    <n v="11"/>
    <n v="84.699999999999989"/>
    <n v="60.5"/>
    <n v="1827"/>
    <n v="1133"/>
    <n v="466"/>
    <n v="406"/>
    <n v="466"/>
    <n v="406"/>
    <n v="2191.1"/>
    <n v="1850.8000000000002"/>
    <n v="66434"/>
    <n v="56831"/>
    <n v="1"/>
    <n v="1"/>
    <n v="1"/>
    <n v="1"/>
    <n v="7"/>
    <n v="2"/>
    <n v="163"/>
    <n v="66"/>
    <n v="2282.1"/>
    <n v="1914.3000000000002"/>
    <n v="69579"/>
    <n v="58862"/>
  </r>
  <r>
    <x v="9"/>
    <s v="University of North Carolina at Asheville"/>
    <m/>
    <n v="199111"/>
    <x v="6"/>
    <n v="750"/>
    <n v="746"/>
    <n v="0"/>
    <n v="0"/>
    <n v="750"/>
    <n v="746"/>
    <s v="120-128"/>
    <s v="120-128"/>
    <n v="750"/>
    <n v="746"/>
    <n v="750"/>
    <n v="746"/>
    <n v="4"/>
    <n v="0"/>
    <n v="4"/>
    <n v="0"/>
    <n v="0"/>
    <n v="0"/>
    <n v="0"/>
    <n v="0"/>
    <n v="0"/>
    <n v="0"/>
    <n v="0"/>
    <n v="0"/>
    <n v="4"/>
    <n v="0"/>
    <n v="4"/>
    <n v="0"/>
    <n v="6"/>
    <n v="0"/>
    <n v="24"/>
    <n v="0"/>
    <n v="0"/>
    <n v="0"/>
    <n v="0"/>
    <n v="0"/>
    <n v="0"/>
    <n v="0"/>
    <n v="0"/>
    <n v="0"/>
    <n v="6"/>
    <n v="0"/>
    <n v="24"/>
    <n v="0"/>
    <n v="146"/>
    <n v="0"/>
    <n v="584"/>
    <n v="0"/>
    <n v="0"/>
    <n v="0"/>
    <n v="0"/>
    <n v="0"/>
    <n v="0"/>
    <n v="0"/>
    <n v="0"/>
    <n v="0"/>
    <n v="146"/>
    <n v="0"/>
    <n v="584"/>
    <n v="0"/>
    <n v="401"/>
    <n v="396"/>
    <n v="401"/>
    <n v="396"/>
    <n v="0"/>
    <n v="0"/>
    <n v="0"/>
    <n v="0"/>
    <n v="0"/>
    <n v="0"/>
    <n v="0"/>
    <n v="0"/>
    <n v="401"/>
    <n v="396"/>
    <n v="401"/>
    <n v="396"/>
    <n v="4.5999999999999996"/>
    <n v="4.5999999999999996"/>
    <n v="1844.6"/>
    <n v="1821.6"/>
    <n v="0"/>
    <n v="0"/>
    <n v="0"/>
    <n v="0"/>
    <n v="0"/>
    <n v="0"/>
    <n v="0"/>
    <n v="0"/>
    <n v="4.5999999999999996"/>
    <n v="4.5999999999999996"/>
    <n v="1844.6"/>
    <n v="1821.6"/>
    <n v="129"/>
    <n v="128"/>
    <n v="51729"/>
    <n v="50688"/>
    <n v="0"/>
    <n v="0"/>
    <n v="0"/>
    <n v="0"/>
    <n v="0"/>
    <n v="0"/>
    <n v="0"/>
    <n v="0"/>
    <n v="129"/>
    <n v="128"/>
    <n v="51729"/>
    <n v="50688"/>
    <n v="405"/>
    <n v="396"/>
    <n v="405"/>
    <n v="396"/>
    <n v="4.6138271604938268"/>
    <n v="4.5999999999999996"/>
    <n v="1868.6"/>
    <n v="1821.6"/>
    <n v="129.16790123456789"/>
    <n v="128"/>
    <n v="52313"/>
    <n v="50688"/>
    <n v="312"/>
    <n v="306"/>
    <n v="312"/>
    <n v="306"/>
    <n v="25"/>
    <n v="35"/>
    <n v="25"/>
    <n v="35"/>
    <n v="0"/>
    <n v="0"/>
    <n v="0"/>
    <n v="0"/>
    <n v="337"/>
    <n v="341"/>
    <n v="337"/>
    <n v="341"/>
    <n v="3.6"/>
    <n v="3.3"/>
    <n v="1123.2"/>
    <n v="1009.8"/>
    <n v="4.2"/>
    <n v="4.3"/>
    <n v="105"/>
    <n v="150.5"/>
    <n v="0"/>
    <n v="0"/>
    <n v="0"/>
    <n v="0"/>
    <n v="3.6445103857566767"/>
    <n v="3.402639296187683"/>
    <n v="1228.2"/>
    <n v="1160.3"/>
    <n v="90"/>
    <n v="86"/>
    <n v="28080"/>
    <n v="26316"/>
    <n v="83"/>
    <n v="78"/>
    <n v="2075"/>
    <n v="2730"/>
    <n v="0"/>
    <n v="0"/>
    <n v="0"/>
    <n v="0"/>
    <n v="89.480712166172111"/>
    <n v="85.178885630498527"/>
    <n v="30155"/>
    <n v="29045.999999999996"/>
    <n v="8"/>
    <n v="9"/>
    <n v="8"/>
    <n v="9"/>
    <n v="3.8"/>
    <n v="3.8"/>
    <n v="30.4"/>
    <n v="34.199999999999996"/>
    <n v="92"/>
    <n v="116"/>
    <n v="736"/>
    <n v="1044"/>
    <n v="717"/>
    <n v="702"/>
    <n v="717"/>
    <n v="702"/>
    <n v="2991.8"/>
    <n v="2831.3999999999996"/>
    <n v="80393"/>
    <n v="77004"/>
    <n v="25"/>
    <n v="35"/>
    <n v="25"/>
    <n v="35"/>
    <n v="105"/>
    <n v="150.5"/>
    <n v="2075"/>
    <n v="2730"/>
    <n v="742"/>
    <n v="737"/>
    <n v="742"/>
    <n v="737"/>
    <n v="3096.8"/>
    <n v="2981.8999999999996"/>
    <n v="82468"/>
    <n v="79734"/>
    <n v="0"/>
    <n v="0"/>
    <n v="0"/>
    <n v="0"/>
    <s v=""/>
    <s v=""/>
    <s v=""/>
    <s v=""/>
    <n v="3127.2000000000003"/>
    <n v="3016.0999999999995"/>
    <n v="83204"/>
    <n v="80778"/>
  </r>
  <r>
    <x v="9"/>
    <s v="Asheville-Buncombe Technical Community College"/>
    <m/>
    <n v="197887"/>
    <x v="7"/>
    <n v="890"/>
    <n v="898"/>
    <n v="26"/>
    <n v="13"/>
    <n v="864"/>
    <n v="885"/>
    <m/>
    <m/>
    <n v="864"/>
    <n v="898"/>
    <n v="864"/>
    <n v="898"/>
    <n v="37"/>
    <n v="21"/>
    <n v="37"/>
    <n v="21"/>
    <n v="178"/>
    <n v="202"/>
    <n v="178"/>
    <n v="202"/>
    <m/>
    <m/>
    <n v="0"/>
    <n v="0"/>
    <n v="215"/>
    <n v="223"/>
    <n v="215"/>
    <n v="223"/>
    <n v="2.64"/>
    <n v="3.62"/>
    <n v="97.68"/>
    <n v="76.02"/>
    <n v="5.8"/>
    <n v="5.57"/>
    <n v="1032.3999999999999"/>
    <n v="1125.1400000000001"/>
    <m/>
    <m/>
    <n v="0"/>
    <n v="0"/>
    <n v="5.2561860465116279"/>
    <n v="5.3863677130044847"/>
    <n v="1130.08"/>
    <n v="1201.1600000000001"/>
    <n v="69"/>
    <n v="76"/>
    <n v="2553"/>
    <n v="1596"/>
    <n v="95"/>
    <n v="91"/>
    <n v="16910"/>
    <n v="18382"/>
    <m/>
    <m/>
    <n v="0"/>
    <n v="0"/>
    <n v="90.525581395348837"/>
    <n v="89.587443946188344"/>
    <n v="19463"/>
    <n v="19978"/>
    <n v="294"/>
    <n v="301"/>
    <n v="294"/>
    <n v="301"/>
    <n v="257"/>
    <n v="273"/>
    <n v="257"/>
    <n v="273"/>
    <m/>
    <m/>
    <n v="0"/>
    <n v="0"/>
    <n v="551"/>
    <n v="574"/>
    <n v="551"/>
    <n v="574"/>
    <n v="3.64"/>
    <n v="3.74"/>
    <n v="1070.1600000000001"/>
    <n v="1125.74"/>
    <n v="4.67"/>
    <n v="4.7699999999999996"/>
    <n v="1200.19"/>
    <n v="1302.2099999999998"/>
    <m/>
    <m/>
    <n v="0"/>
    <n v="0"/>
    <n v="4.1204174228675141"/>
    <n v="4.2298780487804875"/>
    <n v="2270.3500000000004"/>
    <n v="2427.9499999999998"/>
    <n v="89"/>
    <n v="89"/>
    <n v="26166"/>
    <n v="26789"/>
    <n v="82"/>
    <n v="82"/>
    <n v="21074"/>
    <n v="22386"/>
    <m/>
    <m/>
    <n v="0"/>
    <n v="0"/>
    <n v="85.735027223230489"/>
    <n v="85.670731707317074"/>
    <n v="47240"/>
    <n v="49175"/>
    <n v="766"/>
    <n v="797"/>
    <n v="766"/>
    <n v="797"/>
    <n v="4.4392036553524807"/>
    <n v="4.5534629861982427"/>
    <n v="3400.4300000000003"/>
    <n v="3629.1099999999997"/>
    <n v="87.079634464751962"/>
    <n v="86.76662484316185"/>
    <n v="66703"/>
    <n v="69153"/>
    <n v="47"/>
    <n v="48"/>
    <n v="47"/>
    <n v="48"/>
    <n v="51"/>
    <n v="53"/>
    <n v="51"/>
    <n v="53"/>
    <m/>
    <m/>
    <n v="0"/>
    <n v="0"/>
    <n v="98"/>
    <n v="101"/>
    <n v="98"/>
    <n v="101"/>
    <n v="3.01"/>
    <n v="2.31"/>
    <n v="141.47"/>
    <n v="110.88"/>
    <n v="3.48"/>
    <n v="3.5"/>
    <n v="177.48"/>
    <n v="185.5"/>
    <m/>
    <m/>
    <n v="0"/>
    <n v="0"/>
    <n v="3.2545918367346935"/>
    <n v="2.9344554455445544"/>
    <n v="318.95"/>
    <n v="296.38"/>
    <n v="76"/>
    <n v="68"/>
    <n v="3572"/>
    <n v="3264"/>
    <n v="66"/>
    <n v="68"/>
    <n v="3366"/>
    <n v="3604"/>
    <m/>
    <m/>
    <n v="0"/>
    <n v="0"/>
    <n v="70.795918367346943"/>
    <n v="68"/>
    <n v="6938"/>
    <n v="6868"/>
    <m/>
    <m/>
    <n v="0"/>
    <n v="0"/>
    <m/>
    <m/>
    <n v="0"/>
    <n v="0"/>
    <m/>
    <m/>
    <n v="0"/>
    <n v="0"/>
    <n v="378"/>
    <n v="370"/>
    <n v="378"/>
    <n v="370"/>
    <n v="1309.3100000000002"/>
    <n v="1312.6399999999999"/>
    <n v="32291"/>
    <n v="31649"/>
    <n v="486"/>
    <n v="528"/>
    <n v="486"/>
    <n v="528"/>
    <n v="2410.0700000000002"/>
    <n v="2612.85"/>
    <n v="41350"/>
    <n v="44372"/>
    <n v="864"/>
    <n v="898"/>
    <n v="864"/>
    <n v="898"/>
    <n v="3719.38"/>
    <n v="3925.49"/>
    <n v="73641"/>
    <n v="76021"/>
    <n v="0"/>
    <n v="0"/>
    <n v="0"/>
    <n v="0"/>
    <s v=""/>
    <s v=""/>
    <s v=""/>
    <s v=""/>
    <n v="3719.38"/>
    <n v="3925.49"/>
    <n v="73641"/>
    <n v="76021"/>
  </r>
  <r>
    <x v="9"/>
    <s v="Cape Fear Community College"/>
    <m/>
    <n v="198154"/>
    <x v="7"/>
    <n v="1200"/>
    <n v="1189"/>
    <n v="94"/>
    <n v="76"/>
    <n v="1106"/>
    <n v="1113"/>
    <m/>
    <m/>
    <n v="1106"/>
    <n v="1189"/>
    <n v="1106"/>
    <n v="1189"/>
    <n v="64"/>
    <n v="54"/>
    <n v="64"/>
    <n v="54"/>
    <n v="111"/>
    <n v="107"/>
    <n v="111"/>
    <n v="107"/>
    <m/>
    <m/>
    <n v="0"/>
    <n v="0"/>
    <n v="175"/>
    <n v="161"/>
    <n v="175"/>
    <n v="161"/>
    <n v="3.1"/>
    <n v="2.84"/>
    <n v="198.4"/>
    <n v="153.35999999999999"/>
    <n v="4.8099999999999996"/>
    <n v="5"/>
    <n v="533.91"/>
    <n v="535"/>
    <m/>
    <m/>
    <n v="0"/>
    <n v="0"/>
    <n v="4.1846285714285711"/>
    <n v="4.2755279503105594"/>
    <n v="732.31"/>
    <n v="688.36"/>
    <n v="74"/>
    <n v="75"/>
    <n v="4736"/>
    <n v="4050"/>
    <n v="82"/>
    <n v="89"/>
    <n v="9102"/>
    <n v="9523"/>
    <m/>
    <m/>
    <n v="0"/>
    <n v="0"/>
    <n v="79.074285714285708"/>
    <n v="84.304347826086953"/>
    <n v="13837.999999999998"/>
    <n v="13573"/>
    <n v="500"/>
    <n v="535"/>
    <n v="500"/>
    <n v="535"/>
    <n v="274"/>
    <n v="295"/>
    <n v="274"/>
    <n v="295"/>
    <m/>
    <m/>
    <n v="0"/>
    <n v="0"/>
    <n v="774"/>
    <n v="830"/>
    <n v="774"/>
    <n v="830"/>
    <n v="3.47"/>
    <n v="3.64"/>
    <n v="1735"/>
    <n v="1947.4"/>
    <n v="4.37"/>
    <n v="4.74"/>
    <n v="1197.3800000000001"/>
    <n v="1398.3"/>
    <m/>
    <m/>
    <n v="0"/>
    <n v="0"/>
    <n v="3.7886046511627907"/>
    <n v="4.0309638554216862"/>
    <n v="2932.38"/>
    <n v="3345.6999999999994"/>
    <n v="86"/>
    <n v="88"/>
    <n v="43000"/>
    <n v="47080"/>
    <n v="79"/>
    <n v="81"/>
    <n v="21646"/>
    <n v="23895"/>
    <m/>
    <m/>
    <n v="0"/>
    <n v="0"/>
    <n v="83.521963824289401"/>
    <n v="85.51204819277109"/>
    <n v="64645.999999999993"/>
    <n v="70975"/>
    <n v="949"/>
    <n v="991"/>
    <n v="949"/>
    <n v="991"/>
    <n v="3.8616332982086408"/>
    <n v="4.0706962663975776"/>
    <n v="3664.69"/>
    <n v="4034.0599999999995"/>
    <n v="82.701791359325597"/>
    <n v="85.31584258324925"/>
    <n v="78483.999999999985"/>
    <n v="84548"/>
    <n v="97"/>
    <n v="121"/>
    <n v="97"/>
    <n v="121"/>
    <n v="60"/>
    <n v="77"/>
    <n v="60"/>
    <n v="77"/>
    <m/>
    <m/>
    <n v="0"/>
    <n v="0"/>
    <n v="157"/>
    <n v="198"/>
    <n v="157"/>
    <n v="198"/>
    <n v="2.68"/>
    <n v="2.58"/>
    <n v="259.96000000000004"/>
    <n v="312.18"/>
    <n v="2.68"/>
    <n v="2.97"/>
    <n v="160.80000000000001"/>
    <n v="228.69000000000003"/>
    <m/>
    <m/>
    <n v="0"/>
    <n v="0"/>
    <n v="2.68"/>
    <n v="2.7316666666666669"/>
    <n v="420.76000000000005"/>
    <n v="540.87"/>
    <n v="69"/>
    <n v="68"/>
    <n v="6693"/>
    <n v="8228"/>
    <n v="61"/>
    <n v="63"/>
    <n v="3660"/>
    <n v="4851"/>
    <m/>
    <m/>
    <n v="0"/>
    <n v="0"/>
    <n v="65.942675159235662"/>
    <n v="66.055555555555557"/>
    <n v="10352.999999999998"/>
    <n v="13079"/>
    <m/>
    <m/>
    <n v="0"/>
    <n v="0"/>
    <m/>
    <m/>
    <n v="0"/>
    <n v="0"/>
    <m/>
    <m/>
    <n v="0"/>
    <n v="0"/>
    <n v="661"/>
    <n v="710"/>
    <n v="661"/>
    <n v="710"/>
    <n v="2193.36"/>
    <n v="2412.94"/>
    <n v="54429"/>
    <n v="59358"/>
    <n v="445"/>
    <n v="479"/>
    <n v="445"/>
    <n v="479"/>
    <n v="1892.09"/>
    <n v="2161.9899999999998"/>
    <n v="34408"/>
    <n v="38269"/>
    <n v="1106"/>
    <n v="1189"/>
    <n v="1106"/>
    <n v="1189"/>
    <n v="4085.45"/>
    <n v="4574.93"/>
    <n v="88837"/>
    <n v="97627"/>
    <n v="0"/>
    <n v="0"/>
    <n v="0"/>
    <n v="0"/>
    <s v=""/>
    <s v=""/>
    <s v=""/>
    <s v=""/>
    <n v="4085.4500000000003"/>
    <n v="4574.9299999999994"/>
    <n v="88836.999999999985"/>
    <n v="97627"/>
  </r>
  <r>
    <x v="9"/>
    <s v="Central Piedmont Community College "/>
    <m/>
    <n v="198260"/>
    <x v="7"/>
    <n v="1780"/>
    <n v="1706"/>
    <n v="34"/>
    <n v="16"/>
    <n v="1746"/>
    <n v="1690"/>
    <m/>
    <m/>
    <n v="1746"/>
    <n v="1706"/>
    <n v="1746"/>
    <n v="1706"/>
    <n v="26"/>
    <n v="26"/>
    <n v="26"/>
    <n v="26"/>
    <n v="84"/>
    <n v="87"/>
    <n v="84"/>
    <n v="87"/>
    <m/>
    <m/>
    <n v="0"/>
    <n v="0"/>
    <n v="110"/>
    <n v="113"/>
    <n v="110"/>
    <n v="113"/>
    <n v="2.63"/>
    <n v="2.5"/>
    <n v="68.38"/>
    <n v="65"/>
    <n v="4.79"/>
    <n v="4.43"/>
    <n v="402.36"/>
    <n v="385.40999999999997"/>
    <m/>
    <m/>
    <n v="0"/>
    <n v="0"/>
    <n v="4.2794545454545458"/>
    <n v="3.9859292035398228"/>
    <n v="470.74000000000007"/>
    <n v="450.40999999999997"/>
    <n v="58"/>
    <n v="63"/>
    <n v="1508"/>
    <n v="1638"/>
    <n v="81"/>
    <n v="77"/>
    <n v="6804"/>
    <n v="6699"/>
    <m/>
    <m/>
    <n v="0"/>
    <n v="0"/>
    <n v="75.563636363636363"/>
    <n v="73.778761061946909"/>
    <n v="8312"/>
    <n v="8337"/>
    <n v="618"/>
    <n v="608"/>
    <n v="618"/>
    <n v="608"/>
    <n v="844"/>
    <n v="835"/>
    <n v="844"/>
    <n v="835"/>
    <m/>
    <m/>
    <n v="0"/>
    <n v="0"/>
    <n v="1462"/>
    <n v="1443"/>
    <n v="1462"/>
    <n v="1443"/>
    <n v="3.55"/>
    <n v="3.51"/>
    <n v="2193.9"/>
    <n v="2134.08"/>
    <n v="4.7"/>
    <n v="4.87"/>
    <n v="3966.8"/>
    <n v="4066.4500000000003"/>
    <m/>
    <m/>
    <n v="0"/>
    <n v="0"/>
    <n v="4.2138850889192891"/>
    <n v="4.296971586971587"/>
    <n v="6160.7000000000007"/>
    <n v="6200.53"/>
    <n v="82"/>
    <n v="80"/>
    <n v="50676"/>
    <n v="48640"/>
    <n v="77"/>
    <n v="78"/>
    <n v="64988"/>
    <n v="65130"/>
    <m/>
    <m/>
    <n v="0"/>
    <n v="0"/>
    <n v="79.113543091655274"/>
    <n v="78.842688842688844"/>
    <n v="115664.00000000001"/>
    <n v="113770"/>
    <n v="1572"/>
    <n v="1556"/>
    <n v="1572"/>
    <n v="1556"/>
    <n v="4.2184732824427487"/>
    <n v="4.2743830334190225"/>
    <n v="6631.4400000000005"/>
    <n v="6650.9399999999987"/>
    <n v="78.86513994910942"/>
    <n v="78.474935732647822"/>
    <n v="123976.00000000001"/>
    <n v="122107.00000000001"/>
    <n v="65"/>
    <n v="59"/>
    <n v="65"/>
    <n v="59"/>
    <n v="109"/>
    <n v="91"/>
    <n v="109"/>
    <n v="91"/>
    <m/>
    <m/>
    <n v="0"/>
    <n v="0"/>
    <n v="174"/>
    <n v="150"/>
    <n v="174"/>
    <n v="150"/>
    <n v="2.7"/>
    <n v="2.29"/>
    <n v="175.5"/>
    <n v="135.11000000000001"/>
    <n v="2.97"/>
    <n v="3.01"/>
    <n v="323.73"/>
    <n v="273.90999999999997"/>
    <m/>
    <m/>
    <n v="0"/>
    <n v="0"/>
    <n v="2.8691379310344827"/>
    <n v="2.7267999999999999"/>
    <n v="499.22999999999996"/>
    <n v="409.02"/>
    <n v="66"/>
    <n v="67"/>
    <n v="4290"/>
    <n v="3953"/>
    <n v="58"/>
    <n v="61"/>
    <n v="6322"/>
    <n v="5551"/>
    <m/>
    <m/>
    <n v="0"/>
    <n v="0"/>
    <n v="60.988505747126439"/>
    <n v="63.36"/>
    <n v="10612"/>
    <n v="9504"/>
    <m/>
    <m/>
    <n v="0"/>
    <n v="0"/>
    <m/>
    <m/>
    <n v="0"/>
    <n v="0"/>
    <m/>
    <m/>
    <n v="0"/>
    <n v="0"/>
    <n v="709"/>
    <n v="693"/>
    <n v="709"/>
    <n v="693"/>
    <n v="2437.7800000000002"/>
    <n v="2334.19"/>
    <n v="56474"/>
    <n v="54231"/>
    <n v="1037"/>
    <n v="1013"/>
    <n v="1037"/>
    <n v="1013"/>
    <n v="4692.8899999999994"/>
    <n v="4725.7700000000004"/>
    <n v="78114"/>
    <n v="77380"/>
    <n v="1746"/>
    <n v="1706"/>
    <n v="1746"/>
    <n v="1706"/>
    <n v="7130.67"/>
    <n v="7059.9600000000009"/>
    <n v="134588"/>
    <n v="131611"/>
    <n v="0"/>
    <n v="0"/>
    <n v="0"/>
    <n v="0"/>
    <s v=""/>
    <s v=""/>
    <s v=""/>
    <s v=""/>
    <n v="7130.67"/>
    <n v="7059.9599999999991"/>
    <n v="134588"/>
    <n v="131611"/>
  </r>
  <r>
    <x v="9"/>
    <s v="Fayetteville Technical Community College"/>
    <m/>
    <n v="198534"/>
    <x v="7"/>
    <n v="1256"/>
    <n v="1514"/>
    <n v="43"/>
    <n v="54"/>
    <n v="1213"/>
    <n v="1460"/>
    <m/>
    <m/>
    <n v="1213"/>
    <n v="1514"/>
    <n v="1213"/>
    <n v="1514"/>
    <n v="12"/>
    <n v="16"/>
    <n v="12"/>
    <n v="16"/>
    <n v="47"/>
    <n v="80"/>
    <n v="47"/>
    <n v="80"/>
    <m/>
    <m/>
    <n v="0"/>
    <n v="0"/>
    <n v="59"/>
    <n v="96"/>
    <n v="59"/>
    <n v="96"/>
    <n v="2.67"/>
    <n v="2.94"/>
    <n v="32.04"/>
    <n v="47.04"/>
    <n v="5.55"/>
    <n v="5.83"/>
    <n v="260.84999999999997"/>
    <n v="466.4"/>
    <m/>
    <m/>
    <n v="0"/>
    <n v="0"/>
    <n v="4.9642372881355934"/>
    <n v="5.3483333333333327"/>
    <n v="292.89"/>
    <n v="513.43999999999994"/>
    <n v="78"/>
    <n v="70"/>
    <n v="936"/>
    <n v="1120"/>
    <n v="91"/>
    <n v="83"/>
    <n v="4277"/>
    <n v="6640"/>
    <m/>
    <m/>
    <n v="0"/>
    <n v="0"/>
    <n v="88.355932203389827"/>
    <n v="80.833333333333329"/>
    <n v="5213"/>
    <n v="7760"/>
    <n v="429"/>
    <n v="555"/>
    <n v="429"/>
    <n v="555"/>
    <n v="622"/>
    <n v="727"/>
    <n v="622"/>
    <n v="727"/>
    <m/>
    <m/>
    <n v="0"/>
    <n v="0"/>
    <n v="1051"/>
    <n v="1282"/>
    <n v="1051"/>
    <n v="1282"/>
    <n v="3.44"/>
    <n v="4.03"/>
    <n v="1475.76"/>
    <n v="2236.65"/>
    <n v="3.8"/>
    <n v="4.22"/>
    <n v="2363.6"/>
    <n v="3067.9399999999996"/>
    <m/>
    <m/>
    <n v="0"/>
    <n v="0"/>
    <n v="3.6530542340627972"/>
    <n v="4.1377457098283932"/>
    <n v="3839.3599999999997"/>
    <n v="5304.59"/>
    <n v="81"/>
    <n v="85"/>
    <n v="34749"/>
    <n v="47175"/>
    <n v="54"/>
    <n v="60"/>
    <n v="33588"/>
    <n v="43620"/>
    <m/>
    <m/>
    <n v="0"/>
    <n v="0"/>
    <n v="65.0209324452902"/>
    <n v="70.822932917316692"/>
    <n v="68337"/>
    <n v="90795"/>
    <n v="1110"/>
    <n v="1378"/>
    <n v="1110"/>
    <n v="1378"/>
    <n v="3.7227477477477477"/>
    <n v="4.222082728592162"/>
    <n v="4132.25"/>
    <n v="5818.03"/>
    <n v="66.261261261261268"/>
    <n v="71.520319303338169"/>
    <n v="73550.000000000015"/>
    <n v="98555"/>
    <n v="42"/>
    <n v="64"/>
    <n v="42"/>
    <n v="64"/>
    <n v="61"/>
    <n v="72"/>
    <n v="61"/>
    <n v="72"/>
    <m/>
    <m/>
    <n v="0"/>
    <n v="0"/>
    <n v="103"/>
    <n v="136"/>
    <n v="103"/>
    <n v="136"/>
    <n v="3.05"/>
    <n v="3.02"/>
    <n v="128.1"/>
    <n v="193.28"/>
    <n v="3.16"/>
    <n v="3.61"/>
    <n v="192.76000000000002"/>
    <n v="259.92"/>
    <m/>
    <m/>
    <n v="0"/>
    <n v="0"/>
    <n v="3.1151456310679615"/>
    <n v="3.3323529411764707"/>
    <n v="320.86"/>
    <n v="453.20000000000005"/>
    <n v="68"/>
    <n v="75"/>
    <n v="2856"/>
    <n v="4800"/>
    <n v="58"/>
    <n v="62"/>
    <n v="3538"/>
    <n v="4464"/>
    <m/>
    <m/>
    <n v="0"/>
    <n v="0"/>
    <n v="62.077669902912625"/>
    <n v="68.117647058823536"/>
    <n v="6394"/>
    <n v="9264"/>
    <m/>
    <m/>
    <n v="0"/>
    <n v="0"/>
    <m/>
    <m/>
    <n v="0"/>
    <n v="0"/>
    <m/>
    <m/>
    <n v="0"/>
    <n v="0"/>
    <n v="483"/>
    <n v="635"/>
    <n v="483"/>
    <n v="635"/>
    <n v="1635.8999999999999"/>
    <n v="2476.9700000000003"/>
    <n v="38541"/>
    <n v="53095"/>
    <n v="730"/>
    <n v="879"/>
    <n v="730"/>
    <n v="879"/>
    <n v="2817.21"/>
    <n v="3794.2599999999998"/>
    <n v="41403"/>
    <n v="54724"/>
    <n v="1213"/>
    <n v="1514"/>
    <n v="1213"/>
    <n v="1514"/>
    <n v="4453.1099999999997"/>
    <n v="6271.23"/>
    <n v="79944"/>
    <n v="107819"/>
    <n v="0"/>
    <n v="0"/>
    <n v="0"/>
    <n v="0"/>
    <s v=""/>
    <s v=""/>
    <s v=""/>
    <s v=""/>
    <n v="4453.1099999999997"/>
    <n v="6271.23"/>
    <n v="79944.000000000015"/>
    <n v="107819"/>
  </r>
  <r>
    <x v="9"/>
    <s v="Forsyth Technical Community College"/>
    <m/>
    <n v="198552"/>
    <x v="7"/>
    <n v="1003"/>
    <n v="1023"/>
    <n v="18"/>
    <n v="21"/>
    <n v="985"/>
    <n v="1002"/>
    <m/>
    <m/>
    <n v="985"/>
    <n v="1023"/>
    <n v="985"/>
    <n v="1023"/>
    <n v="15"/>
    <n v="22"/>
    <n v="15"/>
    <n v="22"/>
    <n v="112"/>
    <n v="137"/>
    <n v="112"/>
    <n v="137"/>
    <m/>
    <m/>
    <n v="0"/>
    <n v="0"/>
    <n v="127"/>
    <n v="159"/>
    <n v="127"/>
    <n v="159"/>
    <n v="4.07"/>
    <n v="3.82"/>
    <n v="61.050000000000004"/>
    <n v="84.039999999999992"/>
    <n v="4.4800000000000004"/>
    <n v="4.49"/>
    <n v="501.76000000000005"/>
    <n v="615.13"/>
    <m/>
    <m/>
    <n v="0"/>
    <n v="0"/>
    <n v="4.4315748031496067"/>
    <n v="4.3972955974842769"/>
    <n v="562.81000000000006"/>
    <n v="699.17000000000007"/>
    <n v="82"/>
    <n v="87"/>
    <n v="1230"/>
    <n v="1914"/>
    <n v="88"/>
    <n v="83"/>
    <n v="9856"/>
    <n v="11371"/>
    <m/>
    <m/>
    <n v="0"/>
    <n v="0"/>
    <n v="87.29133858267717"/>
    <n v="83.55345911949685"/>
    <n v="11086"/>
    <n v="13285"/>
    <n v="414"/>
    <n v="415"/>
    <n v="414"/>
    <n v="415"/>
    <n v="278"/>
    <n v="281"/>
    <n v="278"/>
    <n v="281"/>
    <m/>
    <m/>
    <n v="0"/>
    <n v="0"/>
    <n v="692"/>
    <n v="696"/>
    <n v="692"/>
    <n v="696"/>
    <n v="3.66"/>
    <n v="3.57"/>
    <n v="1515.24"/>
    <n v="1481.55"/>
    <n v="5.16"/>
    <n v="5.38"/>
    <n v="1434.48"/>
    <n v="1511.78"/>
    <m/>
    <m/>
    <n v="0"/>
    <n v="0"/>
    <n v="4.2626011560693646"/>
    <n v="4.3007614942528738"/>
    <n v="2949.7200000000003"/>
    <n v="2993.3300000000004"/>
    <n v="93"/>
    <n v="92"/>
    <n v="38502"/>
    <n v="38180"/>
    <n v="87"/>
    <n v="85"/>
    <n v="24186"/>
    <n v="23885"/>
    <m/>
    <m/>
    <n v="0"/>
    <n v="0"/>
    <n v="90.589595375722539"/>
    <n v="89.173850574712645"/>
    <n v="62688"/>
    <n v="62065"/>
    <n v="819"/>
    <n v="855"/>
    <n v="819"/>
    <n v="855"/>
    <n v="4.2888034188034192"/>
    <n v="4.3187134502923978"/>
    <n v="3512.53"/>
    <n v="3692.5"/>
    <n v="90.078144078144078"/>
    <n v="88.128654970760238"/>
    <n v="73774"/>
    <n v="75350"/>
    <n v="56"/>
    <n v="66"/>
    <n v="56"/>
    <n v="66"/>
    <n v="110"/>
    <n v="102"/>
    <n v="110"/>
    <n v="102"/>
    <m/>
    <m/>
    <n v="0"/>
    <n v="0"/>
    <n v="166"/>
    <n v="168"/>
    <n v="166"/>
    <n v="168"/>
    <n v="2.74"/>
    <n v="3.08"/>
    <n v="153.44"/>
    <n v="203.28"/>
    <n v="3.07"/>
    <n v="2.81"/>
    <n v="337.7"/>
    <n v="286.62"/>
    <m/>
    <m/>
    <n v="0"/>
    <n v="0"/>
    <n v="2.9586746987951806"/>
    <n v="2.9160714285714286"/>
    <n v="491.14"/>
    <n v="489.90000000000003"/>
    <n v="73"/>
    <n v="75"/>
    <n v="4088"/>
    <n v="4950"/>
    <n v="65"/>
    <n v="58"/>
    <n v="7150"/>
    <n v="5916"/>
    <m/>
    <m/>
    <n v="0"/>
    <n v="0"/>
    <n v="67.698795180722897"/>
    <n v="64.678571428571431"/>
    <n v="11238"/>
    <n v="10866"/>
    <m/>
    <m/>
    <n v="0"/>
    <n v="0"/>
    <m/>
    <m/>
    <n v="0"/>
    <n v="0"/>
    <m/>
    <m/>
    <n v="0"/>
    <n v="0"/>
    <n v="485"/>
    <n v="503"/>
    <n v="485"/>
    <n v="503"/>
    <n v="1729.73"/>
    <n v="1768.87"/>
    <n v="43820"/>
    <n v="45044"/>
    <n v="500"/>
    <n v="520"/>
    <n v="500"/>
    <n v="520"/>
    <n v="2273.94"/>
    <n v="2413.5299999999997"/>
    <n v="41192"/>
    <n v="41172"/>
    <n v="985"/>
    <n v="1023"/>
    <n v="985"/>
    <n v="1023"/>
    <n v="4003.67"/>
    <n v="4182.3999999999996"/>
    <n v="85012"/>
    <n v="86216"/>
    <n v="0"/>
    <n v="0"/>
    <n v="0"/>
    <n v="0"/>
    <s v=""/>
    <s v=""/>
    <s v=""/>
    <s v=""/>
    <n v="4003.67"/>
    <n v="4182.3999999999996"/>
    <n v="85012"/>
    <n v="86216"/>
  </r>
  <r>
    <x v="9"/>
    <s v="Guilford Technical Community College"/>
    <m/>
    <n v="198622"/>
    <x v="7"/>
    <n v="2579"/>
    <n v="2041"/>
    <n v="175"/>
    <n v="79"/>
    <n v="2404"/>
    <n v="1962"/>
    <m/>
    <m/>
    <n v="2404"/>
    <n v="2041"/>
    <n v="2404"/>
    <n v="2041"/>
    <n v="61"/>
    <n v="50"/>
    <n v="61"/>
    <n v="50"/>
    <n v="89"/>
    <n v="97"/>
    <n v="89"/>
    <n v="97"/>
    <m/>
    <m/>
    <n v="0"/>
    <n v="0"/>
    <n v="150"/>
    <n v="147"/>
    <n v="150"/>
    <n v="147"/>
    <n v="2.95"/>
    <n v="3.12"/>
    <n v="179.95000000000002"/>
    <n v="156"/>
    <n v="4.16"/>
    <n v="3.76"/>
    <n v="370.24"/>
    <n v="364.71999999999997"/>
    <m/>
    <m/>
    <n v="0"/>
    <n v="0"/>
    <n v="3.6679333333333335"/>
    <n v="3.542312925170068"/>
    <n v="550.19000000000005"/>
    <n v="520.72"/>
    <n v="71"/>
    <n v="76"/>
    <n v="4331"/>
    <n v="3800"/>
    <n v="70"/>
    <n v="64"/>
    <n v="6230"/>
    <n v="6208"/>
    <m/>
    <m/>
    <n v="0"/>
    <n v="0"/>
    <n v="70.406666666666666"/>
    <n v="68.08163265306122"/>
    <n v="10561"/>
    <n v="10008"/>
    <n v="1083"/>
    <n v="945"/>
    <n v="1083"/>
    <n v="945"/>
    <n v="844"/>
    <n v="650"/>
    <n v="844"/>
    <n v="650"/>
    <m/>
    <m/>
    <n v="0"/>
    <n v="0"/>
    <n v="1927"/>
    <n v="1595"/>
    <n v="1927"/>
    <n v="1595"/>
    <n v="3.31"/>
    <n v="3.56"/>
    <n v="3584.73"/>
    <n v="3364.2000000000003"/>
    <n v="4.7300000000000004"/>
    <n v="4.8600000000000003"/>
    <n v="3992.1200000000003"/>
    <n v="3159"/>
    <m/>
    <m/>
    <n v="0"/>
    <n v="0"/>
    <n v="3.9319408406850029"/>
    <n v="4.0897805642633234"/>
    <n v="7576.85"/>
    <n v="6523.2000000000007"/>
    <n v="85"/>
    <n v="84"/>
    <n v="92055"/>
    <n v="79380"/>
    <n v="80"/>
    <n v="79"/>
    <n v="67520"/>
    <n v="51350"/>
    <m/>
    <m/>
    <n v="0"/>
    <n v="0"/>
    <n v="82.81006746237675"/>
    <n v="81.96238244514106"/>
    <n v="159575"/>
    <n v="130729.99999999999"/>
    <n v="2077"/>
    <n v="1742"/>
    <n v="2077"/>
    <n v="1742"/>
    <n v="3.9128743379874824"/>
    <n v="4.0435820895522392"/>
    <n v="8127.0400000000009"/>
    <n v="7043.920000000001"/>
    <n v="81.914299470389992"/>
    <n v="80.791044776119406"/>
    <n v="170136"/>
    <n v="140738"/>
    <n v="185"/>
    <n v="163"/>
    <n v="185"/>
    <n v="163"/>
    <n v="142"/>
    <n v="136"/>
    <n v="142"/>
    <n v="136"/>
    <m/>
    <m/>
    <n v="0"/>
    <n v="0"/>
    <n v="327"/>
    <n v="299"/>
    <n v="327"/>
    <n v="299"/>
    <n v="2.65"/>
    <n v="2.78"/>
    <n v="490.25"/>
    <n v="453.14"/>
    <n v="3.36"/>
    <n v="3.32"/>
    <n v="477.12"/>
    <n v="451.52"/>
    <m/>
    <m/>
    <n v="0"/>
    <n v="0"/>
    <n v="2.9583180428134557"/>
    <n v="3.02561872909699"/>
    <n v="967.37"/>
    <n v="904.66"/>
    <n v="73"/>
    <n v="74"/>
    <n v="13505"/>
    <n v="12062"/>
    <n v="66"/>
    <n v="65"/>
    <n v="9372"/>
    <n v="8840"/>
    <m/>
    <m/>
    <n v="0"/>
    <n v="0"/>
    <n v="69.960244648318039"/>
    <n v="69.906354515050168"/>
    <n v="22877"/>
    <n v="20902"/>
    <m/>
    <m/>
    <n v="0"/>
    <n v="0"/>
    <m/>
    <m/>
    <n v="0"/>
    <n v="0"/>
    <m/>
    <m/>
    <n v="0"/>
    <n v="0"/>
    <n v="1329"/>
    <n v="1158"/>
    <n v="1329"/>
    <n v="1158"/>
    <n v="4254.93"/>
    <n v="3973.34"/>
    <n v="109891"/>
    <n v="95242"/>
    <n v="1075"/>
    <n v="883"/>
    <n v="1075"/>
    <n v="883"/>
    <n v="4839.4800000000005"/>
    <n v="3975.24"/>
    <n v="83122"/>
    <n v="66398"/>
    <n v="2404"/>
    <n v="2041"/>
    <n v="2404"/>
    <n v="2041"/>
    <n v="9094.41"/>
    <n v="7948.58"/>
    <n v="193013"/>
    <n v="161640"/>
    <n v="0"/>
    <n v="0"/>
    <n v="0"/>
    <n v="0"/>
    <s v=""/>
    <s v=""/>
    <s v=""/>
    <s v=""/>
    <n v="9094.4100000000017"/>
    <n v="7948.5800000000008"/>
    <n v="193013"/>
    <n v="161640"/>
  </r>
  <r>
    <x v="9"/>
    <s v="Pitt Community College"/>
    <m/>
    <n v="199333"/>
    <x v="7"/>
    <n v="997"/>
    <n v="988"/>
    <n v="130"/>
    <n v="40"/>
    <n v="867"/>
    <n v="948"/>
    <m/>
    <m/>
    <n v="867"/>
    <n v="988"/>
    <n v="867"/>
    <n v="988"/>
    <n v="49"/>
    <n v="65"/>
    <n v="49"/>
    <n v="65"/>
    <n v="93"/>
    <n v="113"/>
    <n v="93"/>
    <n v="113"/>
    <m/>
    <m/>
    <n v="0"/>
    <n v="0"/>
    <n v="142"/>
    <n v="178"/>
    <n v="142"/>
    <n v="178"/>
    <n v="3.12"/>
    <n v="3.25"/>
    <n v="152.88"/>
    <n v="211.25"/>
    <n v="4.54"/>
    <n v="5.23"/>
    <n v="422.22"/>
    <n v="590.99"/>
    <m/>
    <m/>
    <n v="0"/>
    <n v="0"/>
    <n v="4.05"/>
    <n v="4.5069662921348312"/>
    <n v="575.1"/>
    <n v="802.24"/>
    <n v="87"/>
    <n v="82"/>
    <n v="4263"/>
    <n v="5330"/>
    <n v="93"/>
    <n v="97"/>
    <n v="8649"/>
    <n v="10961"/>
    <m/>
    <m/>
    <n v="0"/>
    <n v="0"/>
    <n v="90.929577464788736"/>
    <n v="91.522471910112358"/>
    <n v="12912"/>
    <n v="16291"/>
    <n v="361"/>
    <n v="392"/>
    <n v="361"/>
    <n v="392"/>
    <n v="192"/>
    <n v="223"/>
    <n v="192"/>
    <n v="223"/>
    <m/>
    <m/>
    <n v="0"/>
    <n v="0"/>
    <n v="553"/>
    <n v="615"/>
    <n v="553"/>
    <n v="615"/>
    <n v="4.0999999999999996"/>
    <n v="4.0199999999999996"/>
    <n v="1480.1"/>
    <n v="1575.84"/>
    <n v="5.3"/>
    <n v="5.13"/>
    <n v="1017.5999999999999"/>
    <n v="1143.99"/>
    <m/>
    <m/>
    <n v="0"/>
    <n v="0"/>
    <n v="4.5166365280289327"/>
    <n v="4.4224878048780489"/>
    <n v="2497.6999999999998"/>
    <n v="2719.83"/>
    <n v="102"/>
    <n v="98"/>
    <n v="36822"/>
    <n v="38416"/>
    <n v="92"/>
    <n v="84"/>
    <n v="17664"/>
    <n v="18732"/>
    <m/>
    <m/>
    <n v="0"/>
    <n v="0"/>
    <n v="98.52802893309223"/>
    <n v="92.923577235772356"/>
    <n v="54486"/>
    <n v="57148"/>
    <n v="695"/>
    <n v="793"/>
    <n v="695"/>
    <n v="793"/>
    <n v="4.4212949640287764"/>
    <n v="4.4414501891551073"/>
    <n v="3072.7999999999997"/>
    <n v="3522.07"/>
    <n v="96.975539568345326"/>
    <n v="92.609079445145014"/>
    <n v="67398"/>
    <n v="73439"/>
    <n v="91"/>
    <n v="113"/>
    <n v="91"/>
    <n v="113"/>
    <n v="81"/>
    <n v="82"/>
    <n v="81"/>
    <n v="82"/>
    <m/>
    <m/>
    <n v="0"/>
    <n v="0"/>
    <n v="172"/>
    <n v="195"/>
    <n v="172"/>
    <n v="195"/>
    <n v="2.81"/>
    <n v="2.87"/>
    <n v="255.71"/>
    <n v="324.31"/>
    <n v="2.73"/>
    <n v="3.55"/>
    <n v="221.13"/>
    <n v="291.09999999999997"/>
    <m/>
    <m/>
    <n v="0"/>
    <n v="0"/>
    <n v="2.7723255813953491"/>
    <n v="3.1559487179487178"/>
    <n v="476.84000000000003"/>
    <n v="615.41"/>
    <n v="81"/>
    <n v="73"/>
    <n v="7371"/>
    <n v="8249"/>
    <n v="66"/>
    <n v="71"/>
    <n v="5346"/>
    <n v="5822"/>
    <m/>
    <m/>
    <n v="0"/>
    <n v="0"/>
    <n v="73.936046511627907"/>
    <n v="72.158974358974362"/>
    <n v="12717"/>
    <n v="14071"/>
    <m/>
    <m/>
    <n v="0"/>
    <n v="0"/>
    <m/>
    <m/>
    <n v="0"/>
    <n v="0"/>
    <m/>
    <m/>
    <n v="0"/>
    <n v="0"/>
    <n v="501"/>
    <n v="570"/>
    <n v="501"/>
    <n v="570"/>
    <n v="1888.69"/>
    <n v="2111.4"/>
    <n v="48456"/>
    <n v="51995"/>
    <n v="366"/>
    <n v="418"/>
    <n v="366"/>
    <n v="418"/>
    <n v="1660.9499999999998"/>
    <n v="2026.08"/>
    <n v="31659"/>
    <n v="35515"/>
    <n v="867"/>
    <n v="988"/>
    <n v="867"/>
    <n v="988"/>
    <n v="3549.64"/>
    <n v="4137.4799999999996"/>
    <n v="80115"/>
    <n v="87510"/>
    <n v="0"/>
    <n v="0"/>
    <n v="0"/>
    <n v="0"/>
    <s v=""/>
    <s v=""/>
    <s v=""/>
    <s v=""/>
    <n v="3549.64"/>
    <n v="4137.4800000000005"/>
    <n v="80115"/>
    <n v="87510"/>
  </r>
  <r>
    <x v="9"/>
    <s v="Rowan-Cabarrus Community College"/>
    <m/>
    <n v="199494"/>
    <x v="7"/>
    <n v="652"/>
    <n v="786"/>
    <n v="45"/>
    <n v="71"/>
    <n v="607"/>
    <n v="715"/>
    <m/>
    <m/>
    <n v="607"/>
    <n v="786"/>
    <n v="607"/>
    <n v="786"/>
    <n v="7"/>
    <n v="10"/>
    <n v="7"/>
    <n v="10"/>
    <n v="103"/>
    <n v="111"/>
    <n v="103"/>
    <n v="111"/>
    <m/>
    <m/>
    <n v="0"/>
    <n v="0"/>
    <n v="110"/>
    <n v="121"/>
    <n v="110"/>
    <n v="121"/>
    <n v="2.79"/>
    <n v="2.7"/>
    <n v="19.53"/>
    <n v="27"/>
    <n v="4.2"/>
    <n v="4.07"/>
    <n v="432.6"/>
    <n v="451.77000000000004"/>
    <m/>
    <m/>
    <n v="0"/>
    <n v="0"/>
    <n v="4.1102727272727275"/>
    <n v="3.9567768595041324"/>
    <n v="452.13000000000005"/>
    <n v="478.77000000000004"/>
    <n v="71"/>
    <n v="69"/>
    <n v="497"/>
    <n v="690"/>
    <n v="79"/>
    <n v="75"/>
    <n v="8137"/>
    <n v="8325"/>
    <m/>
    <m/>
    <n v="0"/>
    <n v="0"/>
    <n v="78.490909090909085"/>
    <n v="74.504132231404952"/>
    <n v="8634"/>
    <n v="9015"/>
    <n v="263"/>
    <n v="397"/>
    <n v="263"/>
    <n v="397"/>
    <n v="166"/>
    <n v="180"/>
    <n v="166"/>
    <n v="180"/>
    <m/>
    <m/>
    <n v="0"/>
    <n v="0"/>
    <n v="429"/>
    <n v="577"/>
    <n v="429"/>
    <n v="577"/>
    <n v="3.95"/>
    <n v="4.13"/>
    <n v="1038.8500000000001"/>
    <n v="1639.61"/>
    <n v="5.26"/>
    <n v="5.39"/>
    <n v="873.16"/>
    <n v="970.19999999999993"/>
    <m/>
    <m/>
    <n v="0"/>
    <n v="0"/>
    <n v="4.4568997668997676"/>
    <n v="4.5230675909878686"/>
    <n v="1912.0100000000002"/>
    <n v="2609.8100000000004"/>
    <n v="96"/>
    <n v="92"/>
    <n v="25248"/>
    <n v="36524"/>
    <n v="94"/>
    <n v="88"/>
    <n v="15604"/>
    <n v="15840"/>
    <m/>
    <m/>
    <n v="0"/>
    <n v="0"/>
    <n v="95.226107226107231"/>
    <n v="90.752166377816295"/>
    <n v="40852"/>
    <n v="52364"/>
    <n v="539"/>
    <n v="698"/>
    <n v="539"/>
    <n v="698"/>
    <n v="4.386159554730984"/>
    <n v="4.4248997134670489"/>
    <n v="2364.1400000000003"/>
    <n v="3088.58"/>
    <n v="91.810760667903523"/>
    <n v="87.935530085959883"/>
    <n v="49486"/>
    <n v="61379"/>
    <n v="37"/>
    <n v="50"/>
    <n v="37"/>
    <n v="50"/>
    <n v="31"/>
    <n v="38"/>
    <n v="31"/>
    <n v="38"/>
    <m/>
    <m/>
    <n v="0"/>
    <n v="0"/>
    <n v="68"/>
    <n v="88"/>
    <n v="68"/>
    <n v="88"/>
    <n v="2.74"/>
    <n v="2.5"/>
    <n v="101.38000000000001"/>
    <n v="125"/>
    <n v="3.26"/>
    <n v="3.82"/>
    <n v="101.05999999999999"/>
    <n v="145.16"/>
    <m/>
    <m/>
    <n v="0"/>
    <n v="0"/>
    <n v="2.9770588235294118"/>
    <n v="3.07"/>
    <n v="202.44"/>
    <n v="270.15999999999997"/>
    <n v="73"/>
    <n v="68"/>
    <n v="2701"/>
    <n v="3400"/>
    <n v="68"/>
    <n v="67"/>
    <n v="2108"/>
    <n v="2546"/>
    <m/>
    <m/>
    <n v="0"/>
    <n v="0"/>
    <n v="70.720588235294116"/>
    <n v="67.568181818181813"/>
    <n v="4809"/>
    <n v="5946"/>
    <m/>
    <m/>
    <n v="0"/>
    <n v="0"/>
    <m/>
    <m/>
    <n v="0"/>
    <n v="0"/>
    <m/>
    <m/>
    <n v="0"/>
    <n v="0"/>
    <n v="307"/>
    <n v="457"/>
    <n v="307"/>
    <n v="457"/>
    <n v="1159.7600000000002"/>
    <n v="1791.61"/>
    <n v="28446"/>
    <n v="40614"/>
    <n v="300"/>
    <n v="329"/>
    <n v="300"/>
    <n v="329"/>
    <n v="1406.82"/>
    <n v="1567.13"/>
    <n v="25849"/>
    <n v="26711"/>
    <n v="607"/>
    <n v="786"/>
    <n v="607"/>
    <n v="786"/>
    <n v="2566.58"/>
    <n v="3358.74"/>
    <n v="54295"/>
    <n v="67325"/>
    <n v="0"/>
    <n v="0"/>
    <n v="0"/>
    <n v="0"/>
    <s v=""/>
    <s v=""/>
    <s v=""/>
    <s v=""/>
    <n v="2566.5800000000004"/>
    <n v="3358.74"/>
    <n v="54295"/>
    <n v="67325"/>
  </r>
  <r>
    <x v="9"/>
    <s v="Wake Technical Community College"/>
    <m/>
    <n v="199856"/>
    <x v="7"/>
    <n v="1776"/>
    <n v="1847"/>
    <n v="62"/>
    <n v="65"/>
    <n v="1714"/>
    <n v="1782"/>
    <m/>
    <m/>
    <n v="1714"/>
    <n v="1847"/>
    <n v="1714"/>
    <n v="1847"/>
    <n v="43"/>
    <n v="53"/>
    <n v="43"/>
    <n v="53"/>
    <n v="77"/>
    <n v="80"/>
    <n v="77"/>
    <n v="80"/>
    <m/>
    <m/>
    <n v="0"/>
    <n v="0"/>
    <n v="120"/>
    <n v="133"/>
    <n v="120"/>
    <n v="133"/>
    <n v="2.59"/>
    <n v="2.87"/>
    <n v="111.36999999999999"/>
    <n v="152.11000000000001"/>
    <n v="3.74"/>
    <n v="4.17"/>
    <n v="287.98"/>
    <n v="333.6"/>
    <m/>
    <m/>
    <n v="0"/>
    <n v="0"/>
    <n v="3.3279166666666669"/>
    <n v="3.6519548872180452"/>
    <n v="399.35"/>
    <n v="485.71000000000004"/>
    <n v="71"/>
    <n v="74"/>
    <n v="3053"/>
    <n v="3922"/>
    <n v="72"/>
    <n v="81"/>
    <n v="5544"/>
    <n v="6480"/>
    <m/>
    <m/>
    <n v="0"/>
    <n v="0"/>
    <n v="71.641666666666666"/>
    <n v="78.21052631578948"/>
    <n v="8597"/>
    <n v="10402"/>
    <n v="711"/>
    <n v="807"/>
    <n v="711"/>
    <n v="807"/>
    <n v="658"/>
    <n v="655"/>
    <n v="658"/>
    <n v="655"/>
    <m/>
    <m/>
    <n v="0"/>
    <n v="0"/>
    <n v="1369"/>
    <n v="1462"/>
    <n v="1369"/>
    <n v="1462"/>
    <n v="3.34"/>
    <n v="3.39"/>
    <n v="2374.7399999999998"/>
    <n v="2735.73"/>
    <n v="4.7300000000000004"/>
    <n v="4.6900000000000004"/>
    <n v="3112.34"/>
    <n v="3071.9500000000003"/>
    <m/>
    <m/>
    <n v="0"/>
    <n v="0"/>
    <n v="4.0080934989043095"/>
    <n v="3.9724213406292752"/>
    <n v="5487.08"/>
    <n v="5807.68"/>
    <n v="85"/>
    <n v="88"/>
    <n v="60435"/>
    <n v="71016"/>
    <n v="80"/>
    <n v="81"/>
    <n v="52640"/>
    <n v="53055"/>
    <m/>
    <m/>
    <n v="0"/>
    <n v="0"/>
    <n v="82.596785975164352"/>
    <n v="84.86388508891929"/>
    <n v="113075"/>
    <n v="124071"/>
    <n v="1489"/>
    <n v="1595"/>
    <n v="1489"/>
    <n v="1595"/>
    <n v="3.9532773673606449"/>
    <n v="3.9456990595611288"/>
    <n v="5886.43"/>
    <n v="6293.39"/>
    <n v="81.713901947615852"/>
    <n v="84.309090909090912"/>
    <n v="121672"/>
    <n v="134473"/>
    <n v="87"/>
    <n v="97"/>
    <n v="87"/>
    <n v="97"/>
    <n v="138"/>
    <n v="155"/>
    <n v="138"/>
    <n v="155"/>
    <m/>
    <m/>
    <n v="0"/>
    <n v="0"/>
    <n v="225"/>
    <n v="252"/>
    <n v="225"/>
    <n v="252"/>
    <n v="2.68"/>
    <n v="2.4500000000000002"/>
    <n v="233.16000000000003"/>
    <n v="237.65"/>
    <n v="3.25"/>
    <n v="3.09"/>
    <n v="448.5"/>
    <n v="478.95"/>
    <m/>
    <m/>
    <n v="0"/>
    <n v="0"/>
    <n v="3.0296000000000003"/>
    <n v="2.8436507936507938"/>
    <n v="681.66000000000008"/>
    <n v="716.6"/>
    <n v="68"/>
    <n v="68"/>
    <n v="5916"/>
    <n v="6596"/>
    <n v="63"/>
    <n v="62"/>
    <n v="8694"/>
    <n v="9610"/>
    <m/>
    <m/>
    <n v="0"/>
    <n v="0"/>
    <n v="64.933333333333337"/>
    <n v="64.30952380952381"/>
    <n v="14610"/>
    <n v="16206"/>
    <m/>
    <m/>
    <n v="0"/>
    <n v="0"/>
    <m/>
    <m/>
    <n v="0"/>
    <n v="0"/>
    <m/>
    <m/>
    <n v="0"/>
    <n v="0"/>
    <n v="841"/>
    <n v="957"/>
    <n v="841"/>
    <n v="957"/>
    <n v="2719.2699999999995"/>
    <n v="3125.4900000000002"/>
    <n v="69404"/>
    <n v="81534"/>
    <n v="873"/>
    <n v="890"/>
    <n v="873"/>
    <n v="890"/>
    <n v="3848.82"/>
    <n v="3884.5"/>
    <n v="66878"/>
    <n v="69145"/>
    <n v="1714"/>
    <n v="1847"/>
    <n v="1714"/>
    <n v="1847"/>
    <n v="6568.09"/>
    <n v="7009.99"/>
    <n v="136282"/>
    <n v="150679"/>
    <n v="0"/>
    <n v="0"/>
    <n v="0"/>
    <n v="0"/>
    <s v=""/>
    <s v=""/>
    <s v=""/>
    <s v=""/>
    <n v="6568.09"/>
    <n v="7009.9900000000007"/>
    <n v="136282"/>
    <n v="150679"/>
  </r>
  <r>
    <x v="9"/>
    <s v="Alamance Community College"/>
    <m/>
    <n v="199786"/>
    <x v="8"/>
    <n v="487"/>
    <n v="502"/>
    <n v="11"/>
    <n v="18"/>
    <n v="476"/>
    <n v="484"/>
    <m/>
    <m/>
    <n v="476"/>
    <n v="502"/>
    <n v="476"/>
    <n v="502"/>
    <n v="18"/>
    <n v="25"/>
    <n v="18"/>
    <n v="25"/>
    <n v="49"/>
    <n v="50"/>
    <n v="49"/>
    <n v="50"/>
    <m/>
    <m/>
    <n v="0"/>
    <n v="0"/>
    <n v="67"/>
    <n v="75"/>
    <n v="67"/>
    <n v="75"/>
    <n v="3.08"/>
    <n v="2.96"/>
    <n v="55.44"/>
    <n v="74"/>
    <n v="6.54"/>
    <n v="6.32"/>
    <n v="320.45999999999998"/>
    <n v="316"/>
    <m/>
    <m/>
    <n v="0"/>
    <n v="0"/>
    <n v="5.6104477611940293"/>
    <n v="5.2"/>
    <n v="375.9"/>
    <n v="390"/>
    <n v="87"/>
    <n v="76"/>
    <n v="1566"/>
    <n v="1900"/>
    <n v="102"/>
    <n v="101"/>
    <n v="4998"/>
    <n v="5050"/>
    <m/>
    <m/>
    <n v="0"/>
    <n v="0"/>
    <n v="97.97014925373135"/>
    <n v="92.666666666666671"/>
    <n v="6564"/>
    <n v="6950"/>
    <n v="219"/>
    <n v="222"/>
    <n v="219"/>
    <n v="222"/>
    <n v="132"/>
    <n v="144"/>
    <n v="132"/>
    <n v="144"/>
    <m/>
    <m/>
    <n v="0"/>
    <n v="0"/>
    <n v="351"/>
    <n v="366"/>
    <n v="351"/>
    <n v="366"/>
    <n v="3.92"/>
    <n v="3.54"/>
    <n v="858.48"/>
    <n v="785.88"/>
    <n v="5.8"/>
    <n v="5.27"/>
    <n v="765.6"/>
    <n v="758.87999999999988"/>
    <m/>
    <m/>
    <n v="0"/>
    <n v="0"/>
    <n v="4.6270085470085469"/>
    <n v="4.2206557377049174"/>
    <n v="1624.08"/>
    <n v="1544.7599999999998"/>
    <n v="93"/>
    <n v="88"/>
    <n v="20367"/>
    <n v="19536"/>
    <n v="90"/>
    <n v="88"/>
    <n v="11880"/>
    <n v="12672"/>
    <m/>
    <m/>
    <n v="0"/>
    <n v="0"/>
    <n v="91.871794871794876"/>
    <n v="88"/>
    <n v="32247"/>
    <n v="32208"/>
    <n v="418"/>
    <n v="441"/>
    <n v="418"/>
    <n v="441"/>
    <n v="4.7846411483253588"/>
    <n v="4.387210884353741"/>
    <n v="1999.98"/>
    <n v="1934.7599999999998"/>
    <n v="92.849282296650713"/>
    <n v="88.793650793650798"/>
    <n v="38811"/>
    <n v="39158"/>
    <n v="29"/>
    <n v="31"/>
    <n v="29"/>
    <n v="31"/>
    <n v="29"/>
    <n v="30"/>
    <n v="29"/>
    <n v="30"/>
    <m/>
    <m/>
    <n v="0"/>
    <n v="0"/>
    <n v="58"/>
    <n v="61"/>
    <n v="58"/>
    <n v="61"/>
    <n v="3.22"/>
    <n v="2.66"/>
    <n v="93.38000000000001"/>
    <n v="82.460000000000008"/>
    <n v="3.66"/>
    <n v="3.57"/>
    <n v="106.14"/>
    <n v="107.1"/>
    <m/>
    <m/>
    <n v="0"/>
    <n v="0"/>
    <n v="3.4400000000000004"/>
    <n v="3.1075409836065573"/>
    <n v="199.52"/>
    <n v="189.56"/>
    <n v="75"/>
    <n v="73"/>
    <n v="2175"/>
    <n v="2263"/>
    <n v="67"/>
    <n v="66"/>
    <n v="1943"/>
    <n v="1980"/>
    <m/>
    <m/>
    <n v="0"/>
    <n v="0"/>
    <n v="71"/>
    <n v="69.557377049180332"/>
    <n v="4118"/>
    <n v="4243"/>
    <m/>
    <m/>
    <n v="0"/>
    <n v="0"/>
    <m/>
    <m/>
    <n v="0"/>
    <n v="0"/>
    <m/>
    <m/>
    <n v="0"/>
    <n v="0"/>
    <n v="266"/>
    <n v="278"/>
    <n v="266"/>
    <n v="278"/>
    <n v="1007.3000000000001"/>
    <n v="942.34"/>
    <n v="24108"/>
    <n v="23699"/>
    <n v="210"/>
    <n v="224"/>
    <n v="210"/>
    <n v="224"/>
    <n v="1192.2"/>
    <n v="1181.9799999999998"/>
    <n v="18821"/>
    <n v="19702"/>
    <n v="476"/>
    <n v="502"/>
    <n v="476"/>
    <n v="502"/>
    <n v="2199.5"/>
    <n v="2124.3199999999997"/>
    <n v="42929"/>
    <n v="43401"/>
    <n v="0"/>
    <n v="0"/>
    <n v="0"/>
    <n v="0"/>
    <s v=""/>
    <s v=""/>
    <s v=""/>
    <s v=""/>
    <n v="2199.5"/>
    <n v="2124.3199999999997"/>
    <n v="42929"/>
    <n v="43401"/>
  </r>
  <r>
    <x v="9"/>
    <s v="Caldwell Community College &amp; Technical Institute"/>
    <m/>
    <n v="198118"/>
    <x v="8"/>
    <n v="503"/>
    <n v="480"/>
    <n v="44"/>
    <n v="52"/>
    <n v="459"/>
    <n v="428"/>
    <m/>
    <m/>
    <n v="459"/>
    <n v="480"/>
    <n v="459"/>
    <n v="480"/>
    <n v="13"/>
    <n v="26"/>
    <n v="13"/>
    <n v="26"/>
    <n v="62"/>
    <n v="60"/>
    <n v="62"/>
    <n v="60"/>
    <m/>
    <m/>
    <n v="0"/>
    <n v="0"/>
    <n v="75"/>
    <n v="86"/>
    <n v="75"/>
    <n v="86"/>
    <n v="3.23"/>
    <n v="3.17"/>
    <n v="41.99"/>
    <n v="82.42"/>
    <n v="5.94"/>
    <n v="5.51"/>
    <n v="368.28000000000003"/>
    <n v="330.59999999999997"/>
    <m/>
    <m/>
    <n v="0"/>
    <n v="0"/>
    <n v="5.4702666666666673"/>
    <n v="4.8025581395348835"/>
    <n v="410.27000000000004"/>
    <n v="413.02"/>
    <n v="76"/>
    <n v="72"/>
    <n v="988"/>
    <n v="1872"/>
    <n v="95"/>
    <n v="88"/>
    <n v="5890"/>
    <n v="5280"/>
    <m/>
    <m/>
    <n v="0"/>
    <n v="0"/>
    <n v="91.706666666666663"/>
    <n v="83.162790697674424"/>
    <n v="6878"/>
    <n v="7152.0000000000009"/>
    <n v="191"/>
    <n v="202"/>
    <n v="191"/>
    <n v="202"/>
    <n v="102"/>
    <n v="115"/>
    <n v="102"/>
    <n v="115"/>
    <m/>
    <m/>
    <n v="0"/>
    <n v="0"/>
    <n v="293"/>
    <n v="317"/>
    <n v="293"/>
    <n v="317"/>
    <n v="3.68"/>
    <n v="4.1100000000000003"/>
    <n v="702.88"/>
    <n v="830.22"/>
    <n v="5.18"/>
    <n v="5"/>
    <n v="528.36"/>
    <n v="575"/>
    <m/>
    <m/>
    <n v="0"/>
    <n v="0"/>
    <n v="4.2021843003412966"/>
    <n v="4.4328706624605676"/>
    <n v="1231.24"/>
    <n v="1405.22"/>
    <n v="89"/>
    <n v="91"/>
    <n v="16999"/>
    <n v="18382"/>
    <n v="84"/>
    <n v="83"/>
    <n v="8568"/>
    <n v="9545"/>
    <m/>
    <m/>
    <n v="0"/>
    <n v="0"/>
    <n v="87.25938566552901"/>
    <n v="88.097791798107252"/>
    <n v="25567"/>
    <n v="27927"/>
    <n v="368"/>
    <n v="403"/>
    <n v="368"/>
    <n v="403"/>
    <n v="4.4606250000000003"/>
    <n v="4.5117617866004966"/>
    <n v="1641.5100000000002"/>
    <n v="1818.2400000000002"/>
    <n v="88.165760869565219"/>
    <n v="87.044665012406952"/>
    <n v="32445"/>
    <n v="35079"/>
    <n v="43"/>
    <n v="40"/>
    <n v="43"/>
    <n v="40"/>
    <n v="48"/>
    <n v="37"/>
    <n v="48"/>
    <n v="37"/>
    <m/>
    <m/>
    <n v="0"/>
    <n v="0"/>
    <n v="91"/>
    <n v="77"/>
    <n v="91"/>
    <n v="77"/>
    <n v="2.37"/>
    <n v="2.4500000000000002"/>
    <n v="101.91000000000001"/>
    <n v="98"/>
    <n v="2.64"/>
    <n v="2.84"/>
    <n v="126.72"/>
    <n v="105.08"/>
    <m/>
    <m/>
    <n v="0"/>
    <n v="0"/>
    <n v="2.5124175824175823"/>
    <n v="2.6374025974025974"/>
    <n v="228.63"/>
    <n v="203.08"/>
    <n v="70"/>
    <n v="62"/>
    <n v="3010"/>
    <n v="2480"/>
    <n v="58"/>
    <n v="70"/>
    <n v="2784"/>
    <n v="2590"/>
    <m/>
    <m/>
    <n v="0"/>
    <n v="0"/>
    <n v="63.670329670329672"/>
    <n v="65.84415584415585"/>
    <n v="5794"/>
    <n v="5070"/>
    <m/>
    <m/>
    <n v="0"/>
    <n v="0"/>
    <m/>
    <m/>
    <n v="0"/>
    <n v="0"/>
    <m/>
    <m/>
    <n v="0"/>
    <n v="0"/>
    <n v="247"/>
    <n v="268"/>
    <n v="247"/>
    <n v="268"/>
    <n v="846.78"/>
    <n v="1010.64"/>
    <n v="20997"/>
    <n v="22734"/>
    <n v="212"/>
    <n v="212"/>
    <n v="212"/>
    <n v="212"/>
    <n v="1023.3600000000001"/>
    <n v="1010.68"/>
    <n v="17242"/>
    <n v="17415"/>
    <n v="459"/>
    <n v="480"/>
    <n v="459"/>
    <n v="480"/>
    <n v="1870.14"/>
    <n v="2021.32"/>
    <n v="38239"/>
    <n v="40149"/>
    <n v="0"/>
    <n v="0"/>
    <n v="0"/>
    <n v="0"/>
    <s v=""/>
    <s v=""/>
    <s v=""/>
    <s v=""/>
    <n v="1870.1400000000003"/>
    <n v="2021.3200000000002"/>
    <n v="38239"/>
    <n v="40149"/>
  </r>
  <r>
    <x v="9"/>
    <s v="Catawba Valley Community College"/>
    <m/>
    <n v="198233"/>
    <x v="8"/>
    <n v="574"/>
    <n v="704"/>
    <n v="11"/>
    <n v="7"/>
    <n v="563"/>
    <n v="697"/>
    <m/>
    <m/>
    <n v="563"/>
    <n v="704"/>
    <n v="563"/>
    <n v="704"/>
    <n v="12"/>
    <n v="19"/>
    <n v="12"/>
    <n v="19"/>
    <n v="115"/>
    <n v="138"/>
    <n v="115"/>
    <n v="138"/>
    <m/>
    <m/>
    <n v="0"/>
    <n v="0"/>
    <n v="127"/>
    <n v="157"/>
    <n v="127"/>
    <n v="157"/>
    <n v="2.54"/>
    <n v="2.63"/>
    <n v="30.48"/>
    <n v="49.97"/>
    <n v="4.17"/>
    <n v="4.07"/>
    <n v="479.55"/>
    <n v="561.66000000000008"/>
    <m/>
    <m/>
    <n v="0"/>
    <n v="0"/>
    <n v="4.0159842519685043"/>
    <n v="3.8957324840764338"/>
    <n v="510.03000000000003"/>
    <n v="611.63000000000011"/>
    <n v="69"/>
    <n v="64"/>
    <n v="828"/>
    <n v="1216"/>
    <n v="77"/>
    <n v="77"/>
    <n v="8855"/>
    <n v="10626"/>
    <m/>
    <m/>
    <n v="0"/>
    <n v="0"/>
    <n v="76.244094488188978"/>
    <n v="75.426751592356695"/>
    <n v="9683"/>
    <n v="11842.000000000002"/>
    <n v="201"/>
    <n v="298"/>
    <n v="201"/>
    <n v="298"/>
    <n v="156"/>
    <n v="165"/>
    <n v="156"/>
    <n v="165"/>
    <m/>
    <m/>
    <n v="0"/>
    <n v="0"/>
    <n v="357"/>
    <n v="463"/>
    <n v="357"/>
    <n v="463"/>
    <n v="3.53"/>
    <n v="3.72"/>
    <n v="709.53"/>
    <n v="1108.56"/>
    <n v="4.9800000000000004"/>
    <n v="5.04"/>
    <n v="776.88000000000011"/>
    <n v="831.6"/>
    <m/>
    <m/>
    <n v="0"/>
    <n v="0"/>
    <n v="4.1636134453781519"/>
    <n v="4.1904103671706263"/>
    <n v="1486.4100000000003"/>
    <n v="1940.16"/>
    <n v="90"/>
    <n v="90"/>
    <n v="18090"/>
    <n v="26820"/>
    <n v="81"/>
    <n v="82"/>
    <n v="12636"/>
    <n v="13530"/>
    <m/>
    <m/>
    <n v="0"/>
    <n v="0"/>
    <n v="86.067226890756302"/>
    <n v="87.149028077753783"/>
    <n v="30726"/>
    <n v="40350"/>
    <n v="484"/>
    <n v="620"/>
    <n v="484"/>
    <n v="620"/>
    <n v="4.124876033057852"/>
    <n v="4.1157903225806454"/>
    <n v="1996.4400000000003"/>
    <n v="2551.79"/>
    <n v="83.489669421487605"/>
    <n v="84.180645161290329"/>
    <n v="40409"/>
    <n v="52192.000000000007"/>
    <n v="40"/>
    <n v="31"/>
    <n v="40"/>
    <n v="31"/>
    <n v="39"/>
    <n v="53"/>
    <n v="39"/>
    <n v="53"/>
    <m/>
    <m/>
    <n v="0"/>
    <n v="0"/>
    <n v="79"/>
    <n v="84"/>
    <n v="79"/>
    <n v="84"/>
    <n v="2.64"/>
    <n v="2.4"/>
    <n v="105.60000000000001"/>
    <n v="74.399999999999991"/>
    <n v="3.59"/>
    <n v="3.2"/>
    <n v="140.01"/>
    <n v="169.60000000000002"/>
    <m/>
    <m/>
    <n v="0"/>
    <n v="0"/>
    <n v="3.1089873417721519"/>
    <n v="2.9047619047619047"/>
    <n v="245.60999999999999"/>
    <n v="244"/>
    <n v="63"/>
    <n v="67"/>
    <n v="2520"/>
    <n v="2077"/>
    <n v="59"/>
    <n v="64"/>
    <n v="2301"/>
    <n v="3392"/>
    <m/>
    <m/>
    <n v="0"/>
    <n v="0"/>
    <n v="61.025316455696199"/>
    <n v="65.107142857142861"/>
    <n v="4821"/>
    <n v="5469"/>
    <m/>
    <m/>
    <n v="0"/>
    <n v="0"/>
    <m/>
    <m/>
    <n v="0"/>
    <n v="0"/>
    <m/>
    <m/>
    <n v="0"/>
    <n v="0"/>
    <n v="253"/>
    <n v="348"/>
    <n v="253"/>
    <n v="348"/>
    <n v="845.61"/>
    <n v="1232.93"/>
    <n v="21438"/>
    <n v="30113"/>
    <n v="310"/>
    <n v="356"/>
    <n v="310"/>
    <n v="356"/>
    <n v="1396.44"/>
    <n v="1562.8600000000001"/>
    <n v="23792"/>
    <n v="27548"/>
    <n v="563"/>
    <n v="704"/>
    <n v="563"/>
    <n v="704"/>
    <n v="2242.0500000000002"/>
    <n v="2795.79"/>
    <n v="45230"/>
    <n v="57661"/>
    <n v="0"/>
    <n v="0"/>
    <n v="0"/>
    <n v="0"/>
    <s v=""/>
    <s v=""/>
    <s v=""/>
    <s v=""/>
    <n v="2242.0500000000002"/>
    <n v="2795.79"/>
    <n v="45230"/>
    <n v="57661.000000000007"/>
  </r>
  <r>
    <x v="9"/>
    <s v="Central Carolina Commuity College"/>
    <m/>
    <n v="198251"/>
    <x v="8"/>
    <n v="467"/>
    <n v="544"/>
    <n v="17"/>
    <n v="10"/>
    <n v="450"/>
    <n v="534"/>
    <m/>
    <m/>
    <n v="450"/>
    <n v="544"/>
    <n v="450"/>
    <n v="544"/>
    <n v="14"/>
    <n v="25"/>
    <n v="14"/>
    <n v="25"/>
    <n v="75"/>
    <n v="92"/>
    <n v="75"/>
    <n v="92"/>
    <m/>
    <m/>
    <n v="0"/>
    <n v="0"/>
    <n v="89"/>
    <n v="117"/>
    <n v="89"/>
    <n v="117"/>
    <n v="1.61"/>
    <n v="2.16"/>
    <n v="22.540000000000003"/>
    <n v="54"/>
    <n v="5.73"/>
    <n v="5.29"/>
    <n v="429.75000000000006"/>
    <n v="486.68"/>
    <m/>
    <m/>
    <n v="0"/>
    <n v="0"/>
    <n v="5.0819101123595516"/>
    <n v="4.6211965811965818"/>
    <n v="452.29000000000008"/>
    <n v="540.68000000000006"/>
    <n v="56"/>
    <n v="64"/>
    <n v="784"/>
    <n v="1600"/>
    <n v="95"/>
    <n v="90"/>
    <n v="7125"/>
    <n v="8280"/>
    <m/>
    <m/>
    <n v="0"/>
    <n v="0"/>
    <n v="88.865168539325836"/>
    <n v="84.444444444444443"/>
    <n v="7908.9999999999991"/>
    <n v="9880"/>
    <n v="167"/>
    <n v="203"/>
    <n v="167"/>
    <n v="203"/>
    <n v="109"/>
    <n v="134"/>
    <n v="109"/>
    <n v="134"/>
    <m/>
    <m/>
    <n v="0"/>
    <n v="0"/>
    <n v="276"/>
    <n v="337"/>
    <n v="276"/>
    <n v="337"/>
    <n v="3.51"/>
    <n v="3.71"/>
    <n v="586.16999999999996"/>
    <n v="753.13"/>
    <n v="4.96"/>
    <n v="5.0199999999999996"/>
    <n v="540.64"/>
    <n v="672.68"/>
    <m/>
    <m/>
    <n v="0"/>
    <n v="0"/>
    <n v="4.082644927536232"/>
    <n v="4.2308902077151336"/>
    <n v="1126.81"/>
    <n v="1425.81"/>
    <n v="88"/>
    <n v="87"/>
    <n v="14696"/>
    <n v="17661"/>
    <n v="78"/>
    <n v="81"/>
    <n v="8502"/>
    <n v="10854"/>
    <m/>
    <m/>
    <n v="0"/>
    <n v="0"/>
    <n v="84.050724637681157"/>
    <n v="84.614243323442139"/>
    <n v="23198"/>
    <n v="28515"/>
    <n v="365"/>
    <n v="454"/>
    <n v="365"/>
    <n v="454"/>
    <n v="4.3263013698630131"/>
    <n v="4.3314757709251097"/>
    <n v="1579.0999999999997"/>
    <n v="1966.4899999999998"/>
    <n v="85.224657534246575"/>
    <n v="84.570484581497794"/>
    <n v="31107"/>
    <n v="38395"/>
    <n v="52"/>
    <n v="42"/>
    <n v="52"/>
    <n v="42"/>
    <n v="33"/>
    <n v="48"/>
    <n v="33"/>
    <n v="48"/>
    <m/>
    <m/>
    <n v="0"/>
    <n v="0"/>
    <n v="85"/>
    <n v="90"/>
    <n v="85"/>
    <n v="90"/>
    <n v="2.23"/>
    <n v="2.42"/>
    <n v="115.96"/>
    <n v="101.64"/>
    <n v="3.21"/>
    <n v="2.95"/>
    <n v="105.92999999999999"/>
    <n v="141.60000000000002"/>
    <m/>
    <m/>
    <n v="0"/>
    <n v="0"/>
    <n v="2.6104705882352941"/>
    <n v="2.7026666666666666"/>
    <n v="221.89"/>
    <n v="243.23999999999998"/>
    <n v="67"/>
    <n v="70"/>
    <n v="3484"/>
    <n v="2940"/>
    <n v="63"/>
    <n v="65"/>
    <n v="2079"/>
    <n v="3120"/>
    <m/>
    <m/>
    <n v="0"/>
    <n v="0"/>
    <n v="65.447058823529417"/>
    <n v="67.333333333333329"/>
    <n v="5563.0000000000009"/>
    <n v="6060"/>
    <m/>
    <m/>
    <n v="0"/>
    <n v="0"/>
    <m/>
    <m/>
    <n v="0"/>
    <n v="0"/>
    <m/>
    <m/>
    <n v="0"/>
    <n v="0"/>
    <n v="233"/>
    <n v="270"/>
    <n v="233"/>
    <n v="270"/>
    <n v="724.67"/>
    <n v="908.77"/>
    <n v="18964"/>
    <n v="22201"/>
    <n v="217"/>
    <n v="274"/>
    <n v="217"/>
    <n v="274"/>
    <n v="1076.3200000000002"/>
    <n v="1300.96"/>
    <n v="17706"/>
    <n v="22254"/>
    <n v="450"/>
    <n v="544"/>
    <n v="450"/>
    <n v="544"/>
    <n v="1800.9900000000002"/>
    <n v="2209.73"/>
    <n v="36670"/>
    <n v="44455"/>
    <n v="0"/>
    <n v="0"/>
    <n v="0"/>
    <n v="0"/>
    <s v=""/>
    <s v=""/>
    <s v=""/>
    <s v=""/>
    <n v="1800.9899999999998"/>
    <n v="2209.7299999999996"/>
    <n v="36670"/>
    <n v="44455"/>
  </r>
  <r>
    <x v="9"/>
    <s v="Cleveland Community College"/>
    <m/>
    <n v="198321"/>
    <x v="8"/>
    <n v="324"/>
    <n v="297"/>
    <n v="28"/>
    <n v="28"/>
    <n v="296"/>
    <n v="269"/>
    <m/>
    <m/>
    <n v="296"/>
    <n v="297"/>
    <n v="296"/>
    <n v="297"/>
    <n v="12"/>
    <n v="7"/>
    <n v="12"/>
    <n v="7"/>
    <n v="109"/>
    <n v="127"/>
    <n v="109"/>
    <n v="127"/>
    <m/>
    <m/>
    <n v="0"/>
    <n v="0"/>
    <n v="121"/>
    <n v="134"/>
    <n v="121"/>
    <n v="134"/>
    <n v="6"/>
    <n v="4.8600000000000003"/>
    <n v="72"/>
    <n v="34.020000000000003"/>
    <n v="4.91"/>
    <n v="5.1100000000000003"/>
    <n v="535.19000000000005"/>
    <n v="648.97"/>
    <m/>
    <m/>
    <n v="0"/>
    <n v="0"/>
    <n v="5.0180991735537193"/>
    <n v="5.0969402985074623"/>
    <n v="607.19000000000005"/>
    <n v="682.99"/>
    <n v="102"/>
    <n v="88"/>
    <n v="1224"/>
    <n v="616"/>
    <n v="95"/>
    <n v="89"/>
    <n v="10355"/>
    <n v="11303"/>
    <m/>
    <m/>
    <n v="0"/>
    <n v="0"/>
    <n v="95.694214876033058"/>
    <n v="88.947761194029852"/>
    <n v="11579"/>
    <n v="11919"/>
    <n v="91"/>
    <n v="81"/>
    <n v="91"/>
    <n v="81"/>
    <n v="57"/>
    <n v="56"/>
    <n v="57"/>
    <n v="56"/>
    <m/>
    <m/>
    <n v="0"/>
    <n v="0"/>
    <n v="148"/>
    <n v="137"/>
    <n v="148"/>
    <n v="137"/>
    <n v="4.3499999999999996"/>
    <n v="4.53"/>
    <n v="395.84999999999997"/>
    <n v="366.93"/>
    <n v="6.53"/>
    <n v="5.15"/>
    <n v="372.21000000000004"/>
    <n v="288.40000000000003"/>
    <m/>
    <m/>
    <n v="0"/>
    <n v="0"/>
    <n v="5.1895945945945945"/>
    <n v="4.783430656934307"/>
    <n v="768.06"/>
    <n v="655.33000000000004"/>
    <n v="108"/>
    <n v="102"/>
    <n v="9828"/>
    <n v="8262"/>
    <n v="94"/>
    <n v="81"/>
    <n v="5358"/>
    <n v="4536"/>
    <m/>
    <m/>
    <n v="0"/>
    <n v="0"/>
    <n v="102.60810810810811"/>
    <n v="93.416058394160586"/>
    <n v="15186"/>
    <n v="12798"/>
    <n v="269"/>
    <n v="271"/>
    <n v="269"/>
    <n v="271"/>
    <n v="5.1124535315985131"/>
    <n v="4.9384501845018454"/>
    <n v="1375.25"/>
    <n v="1338.3200000000002"/>
    <n v="99.498141263940525"/>
    <n v="91.20664206642067"/>
    <n v="26765"/>
    <n v="24717"/>
    <n v="13"/>
    <n v="10"/>
    <n v="13"/>
    <n v="10"/>
    <n v="14"/>
    <n v="16"/>
    <n v="14"/>
    <n v="16"/>
    <m/>
    <m/>
    <n v="0"/>
    <n v="0"/>
    <n v="27"/>
    <n v="26"/>
    <n v="27"/>
    <n v="26"/>
    <n v="3.19"/>
    <n v="3.95"/>
    <n v="41.47"/>
    <n v="39.5"/>
    <n v="2.21"/>
    <n v="3.03"/>
    <n v="30.939999999999998"/>
    <n v="48.48"/>
    <m/>
    <m/>
    <n v="0"/>
    <n v="0"/>
    <n v="2.6818518518518517"/>
    <n v="3.3838461538461533"/>
    <n v="72.41"/>
    <n v="87.97999999999999"/>
    <n v="67"/>
    <n v="76"/>
    <n v="871"/>
    <n v="760"/>
    <n v="52"/>
    <n v="61"/>
    <n v="728"/>
    <n v="976"/>
    <m/>
    <m/>
    <n v="0"/>
    <n v="0"/>
    <n v="59.222222222222221"/>
    <n v="66.769230769230774"/>
    <n v="1599"/>
    <n v="1736"/>
    <m/>
    <m/>
    <n v="0"/>
    <n v="0"/>
    <m/>
    <m/>
    <n v="0"/>
    <n v="0"/>
    <m/>
    <m/>
    <n v="0"/>
    <n v="0"/>
    <n v="116"/>
    <n v="98"/>
    <n v="116"/>
    <n v="98"/>
    <n v="509.31999999999994"/>
    <n v="440.45"/>
    <n v="11923"/>
    <n v="9638"/>
    <n v="180"/>
    <n v="199"/>
    <n v="180"/>
    <n v="199"/>
    <n v="938.34000000000015"/>
    <n v="985.85000000000014"/>
    <n v="16441"/>
    <n v="16815"/>
    <n v="296"/>
    <n v="297"/>
    <n v="296"/>
    <n v="297"/>
    <n v="1447.66"/>
    <n v="1426.3000000000002"/>
    <n v="28364"/>
    <n v="26453"/>
    <n v="0"/>
    <n v="0"/>
    <n v="0"/>
    <n v="0"/>
    <s v=""/>
    <s v=""/>
    <s v=""/>
    <s v=""/>
    <n v="1447.66"/>
    <n v="1426.3000000000002"/>
    <n v="28364"/>
    <n v="26453"/>
  </r>
  <r>
    <x v="9"/>
    <s v="Coastal Carolina Community College "/>
    <m/>
    <n v="198330"/>
    <x v="8"/>
    <n v="545"/>
    <n v="625"/>
    <n v="23"/>
    <n v="8"/>
    <n v="522"/>
    <n v="617"/>
    <m/>
    <m/>
    <n v="522"/>
    <n v="625"/>
    <n v="522"/>
    <n v="625"/>
    <n v="6"/>
    <n v="12"/>
    <n v="6"/>
    <n v="12"/>
    <n v="23"/>
    <n v="30"/>
    <n v="23"/>
    <n v="30"/>
    <m/>
    <m/>
    <n v="0"/>
    <n v="0"/>
    <n v="29"/>
    <n v="42"/>
    <n v="29"/>
    <n v="42"/>
    <n v="4.67"/>
    <n v="2.21"/>
    <n v="28.02"/>
    <n v="26.52"/>
    <n v="4.41"/>
    <n v="4.7300000000000004"/>
    <n v="101.43"/>
    <n v="141.9"/>
    <m/>
    <m/>
    <n v="0"/>
    <n v="0"/>
    <n v="4.4637931034482765"/>
    <n v="4.0100000000000007"/>
    <n v="129.45000000000002"/>
    <n v="168.42000000000002"/>
    <n v="92"/>
    <n v="67"/>
    <n v="552"/>
    <n v="804"/>
    <n v="69"/>
    <n v="85"/>
    <n v="1587"/>
    <n v="2550"/>
    <m/>
    <m/>
    <n v="0"/>
    <n v="0"/>
    <n v="73.758620689655174"/>
    <n v="79.857142857142861"/>
    <n v="2139"/>
    <n v="3354"/>
    <n v="247"/>
    <n v="304"/>
    <n v="247"/>
    <n v="304"/>
    <n v="213"/>
    <n v="237"/>
    <n v="213"/>
    <n v="237"/>
    <m/>
    <m/>
    <n v="0"/>
    <n v="0"/>
    <n v="460"/>
    <n v="541"/>
    <n v="460"/>
    <n v="541"/>
    <n v="3.01"/>
    <n v="2.94"/>
    <n v="743.46999999999991"/>
    <n v="893.76"/>
    <n v="3.79"/>
    <n v="3.57"/>
    <n v="807.27"/>
    <n v="846.08999999999992"/>
    <m/>
    <m/>
    <n v="0"/>
    <n v="0"/>
    <n v="3.3711739130434779"/>
    <n v="3.2159889094269869"/>
    <n v="1550.7399999999998"/>
    <n v="1739.85"/>
    <n v="81"/>
    <n v="79"/>
    <n v="20007"/>
    <n v="24016"/>
    <n v="74"/>
    <n v="71"/>
    <n v="15762"/>
    <n v="16827"/>
    <m/>
    <m/>
    <n v="0"/>
    <n v="0"/>
    <n v="77.758695652173913"/>
    <n v="75.495378927911275"/>
    <n v="35769"/>
    <n v="40843"/>
    <n v="489"/>
    <n v="583"/>
    <n v="489"/>
    <n v="583"/>
    <n v="3.4359713701431489"/>
    <n v="3.2731903945111491"/>
    <n v="1680.1899999999998"/>
    <n v="1908.27"/>
    <n v="77.521472392638032"/>
    <n v="75.809605488850778"/>
    <n v="37908"/>
    <n v="44197"/>
    <n v="16"/>
    <n v="21"/>
    <n v="16"/>
    <n v="21"/>
    <n v="17"/>
    <n v="21"/>
    <n v="17"/>
    <n v="21"/>
    <m/>
    <m/>
    <n v="0"/>
    <n v="0"/>
    <n v="33"/>
    <n v="42"/>
    <n v="33"/>
    <n v="42"/>
    <n v="2.88"/>
    <n v="1.69"/>
    <n v="46.08"/>
    <n v="35.49"/>
    <n v="3.5"/>
    <n v="4.1399999999999997"/>
    <n v="59.5"/>
    <n v="86.94"/>
    <m/>
    <m/>
    <n v="0"/>
    <n v="0"/>
    <n v="3.1993939393939392"/>
    <n v="2.915"/>
    <n v="105.58"/>
    <n v="122.43"/>
    <n v="71"/>
    <n v="61"/>
    <n v="1136"/>
    <n v="1281"/>
    <n v="59"/>
    <n v="61"/>
    <n v="1003"/>
    <n v="1281"/>
    <m/>
    <m/>
    <n v="0"/>
    <n v="0"/>
    <n v="64.818181818181813"/>
    <n v="61"/>
    <n v="2139"/>
    <n v="2562"/>
    <m/>
    <m/>
    <n v="0"/>
    <n v="0"/>
    <m/>
    <m/>
    <n v="0"/>
    <n v="0"/>
    <m/>
    <m/>
    <n v="0"/>
    <n v="0"/>
    <n v="269"/>
    <n v="337"/>
    <n v="269"/>
    <n v="337"/>
    <n v="817.56999999999994"/>
    <n v="955.77"/>
    <n v="21695"/>
    <n v="26101"/>
    <n v="253"/>
    <n v="288"/>
    <n v="253"/>
    <n v="288"/>
    <n v="968.2"/>
    <n v="1074.9299999999998"/>
    <n v="18352"/>
    <n v="20658"/>
    <n v="522"/>
    <n v="625"/>
    <n v="522"/>
    <n v="625"/>
    <n v="1785.77"/>
    <n v="2030.6999999999998"/>
    <n v="40047"/>
    <n v="46759"/>
    <n v="0"/>
    <n v="0"/>
    <n v="0"/>
    <n v="0"/>
    <s v=""/>
    <s v=""/>
    <s v=""/>
    <s v=""/>
    <n v="1785.7699999999998"/>
    <n v="2030.7"/>
    <n v="40047"/>
    <n v="46759"/>
  </r>
  <r>
    <x v="9"/>
    <s v="Craven Community College "/>
    <m/>
    <n v="198367"/>
    <x v="8"/>
    <n v="428"/>
    <n v="386"/>
    <n v="94"/>
    <n v="60"/>
    <n v="334"/>
    <n v="326"/>
    <m/>
    <m/>
    <n v="334"/>
    <n v="386"/>
    <n v="334"/>
    <n v="386"/>
    <n v="9"/>
    <n v="7"/>
    <n v="9"/>
    <n v="7"/>
    <n v="21"/>
    <n v="49"/>
    <n v="21"/>
    <n v="49"/>
    <m/>
    <m/>
    <n v="0"/>
    <n v="0"/>
    <n v="30"/>
    <n v="56"/>
    <n v="30"/>
    <n v="56"/>
    <n v="3.5"/>
    <n v="2.79"/>
    <n v="31.5"/>
    <n v="19.53"/>
    <n v="3.86"/>
    <n v="4.6100000000000003"/>
    <n v="81.06"/>
    <n v="225.89000000000001"/>
    <m/>
    <m/>
    <n v="0"/>
    <n v="0"/>
    <n v="3.7520000000000002"/>
    <n v="4.3825000000000003"/>
    <n v="112.56"/>
    <n v="245.42000000000002"/>
    <n v="74"/>
    <n v="77"/>
    <n v="666"/>
    <n v="539"/>
    <n v="83"/>
    <n v="86"/>
    <n v="1743"/>
    <n v="4214"/>
    <m/>
    <m/>
    <n v="0"/>
    <n v="0"/>
    <n v="80.3"/>
    <n v="84.875"/>
    <n v="2409"/>
    <n v="4753"/>
    <n v="130"/>
    <n v="131"/>
    <n v="130"/>
    <n v="131"/>
    <n v="119"/>
    <n v="148"/>
    <n v="119"/>
    <n v="148"/>
    <m/>
    <m/>
    <n v="0"/>
    <n v="0"/>
    <n v="249"/>
    <n v="279"/>
    <n v="249"/>
    <n v="279"/>
    <n v="3.75"/>
    <n v="3.52"/>
    <n v="487.5"/>
    <n v="461.12"/>
    <n v="4.25"/>
    <n v="4.42"/>
    <n v="505.75"/>
    <n v="654.16"/>
    <m/>
    <m/>
    <n v="0"/>
    <n v="0"/>
    <n v="3.9889558232931726"/>
    <n v="3.9974193548387094"/>
    <n v="993.25"/>
    <n v="1115.28"/>
    <n v="86"/>
    <n v="86"/>
    <n v="11180"/>
    <n v="11266"/>
    <n v="75"/>
    <n v="79"/>
    <n v="8925"/>
    <n v="11692"/>
    <m/>
    <m/>
    <n v="0"/>
    <n v="0"/>
    <n v="80.742971887550198"/>
    <n v="82.286738351254485"/>
    <n v="20105"/>
    <n v="22958"/>
    <n v="279"/>
    <n v="335"/>
    <n v="279"/>
    <n v="335"/>
    <n v="3.9634767025089603"/>
    <n v="4.0617910447761192"/>
    <n v="1105.81"/>
    <n v="1360.6999999999998"/>
    <n v="80.695340501792117"/>
    <n v="82.719402985074623"/>
    <n v="22514"/>
    <n v="27711"/>
    <n v="24"/>
    <n v="19"/>
    <n v="24"/>
    <n v="19"/>
    <n v="31"/>
    <n v="32"/>
    <n v="31"/>
    <n v="32"/>
    <m/>
    <m/>
    <n v="0"/>
    <n v="0"/>
    <n v="55"/>
    <n v="51"/>
    <n v="55"/>
    <n v="51"/>
    <n v="2.44"/>
    <n v="2.11"/>
    <n v="58.56"/>
    <n v="40.089999999999996"/>
    <n v="3.77"/>
    <n v="2.4500000000000002"/>
    <n v="116.87"/>
    <n v="78.400000000000006"/>
    <m/>
    <m/>
    <n v="0"/>
    <n v="0"/>
    <n v="3.1896363636363638"/>
    <n v="2.3233333333333337"/>
    <n v="175.43"/>
    <n v="118.49000000000002"/>
    <n v="63"/>
    <n v="60"/>
    <n v="1512"/>
    <n v="1140"/>
    <n v="59"/>
    <n v="53"/>
    <n v="1829"/>
    <n v="1696"/>
    <m/>
    <m/>
    <n v="0"/>
    <n v="0"/>
    <n v="60.745454545454542"/>
    <n v="55.607843137254903"/>
    <n v="3341"/>
    <n v="2836"/>
    <m/>
    <m/>
    <n v="0"/>
    <n v="0"/>
    <m/>
    <m/>
    <n v="0"/>
    <n v="0"/>
    <m/>
    <m/>
    <n v="0"/>
    <n v="0"/>
    <n v="163"/>
    <n v="157"/>
    <n v="163"/>
    <n v="157"/>
    <n v="577.55999999999995"/>
    <n v="520.74"/>
    <n v="13358"/>
    <n v="12945"/>
    <n v="171"/>
    <n v="229"/>
    <n v="171"/>
    <n v="229"/>
    <n v="703.68"/>
    <n v="958.44999999999993"/>
    <n v="12497"/>
    <n v="17602"/>
    <n v="334"/>
    <n v="386"/>
    <n v="334"/>
    <n v="386"/>
    <n v="1281.2399999999998"/>
    <n v="1479.19"/>
    <n v="25855"/>
    <n v="30547"/>
    <n v="0"/>
    <n v="0"/>
    <n v="0"/>
    <n v="0"/>
    <s v=""/>
    <s v=""/>
    <s v=""/>
    <s v=""/>
    <n v="1281.24"/>
    <n v="1479.1899999999998"/>
    <n v="25855"/>
    <n v="30547"/>
  </r>
  <r>
    <x v="9"/>
    <s v="Davidson County Community College "/>
    <m/>
    <n v="198376"/>
    <x v="8"/>
    <n v="513"/>
    <n v="502"/>
    <n v="14"/>
    <n v="28"/>
    <n v="499"/>
    <n v="474"/>
    <m/>
    <m/>
    <n v="499"/>
    <n v="502"/>
    <n v="499"/>
    <n v="502"/>
    <n v="6"/>
    <n v="6"/>
    <n v="6"/>
    <n v="6"/>
    <n v="88"/>
    <n v="85"/>
    <n v="88"/>
    <n v="85"/>
    <m/>
    <m/>
    <n v="0"/>
    <n v="0"/>
    <n v="94"/>
    <n v="91"/>
    <n v="94"/>
    <n v="91"/>
    <n v="3.33"/>
    <n v="2.17"/>
    <n v="19.98"/>
    <n v="13.02"/>
    <n v="4.24"/>
    <n v="3.78"/>
    <n v="373.12"/>
    <n v="321.3"/>
    <m/>
    <m/>
    <n v="0"/>
    <n v="0"/>
    <n v="4.1819148936170212"/>
    <n v="3.6738461538461538"/>
    <n v="393.09999999999997"/>
    <n v="334.32"/>
    <n v="61"/>
    <n v="65"/>
    <n v="366"/>
    <n v="390"/>
    <n v="70"/>
    <n v="69"/>
    <n v="6160"/>
    <n v="5865"/>
    <m/>
    <m/>
    <n v="0"/>
    <n v="0"/>
    <n v="69.425531914893611"/>
    <n v="68.736263736263737"/>
    <n v="6525.9999999999991"/>
    <n v="6255"/>
    <n v="166"/>
    <n v="187"/>
    <n v="166"/>
    <n v="187"/>
    <n v="140"/>
    <n v="132"/>
    <n v="140"/>
    <n v="132"/>
    <m/>
    <m/>
    <n v="0"/>
    <n v="0"/>
    <n v="306"/>
    <n v="319"/>
    <n v="306"/>
    <n v="319"/>
    <n v="3.54"/>
    <n v="3.63"/>
    <n v="587.64"/>
    <n v="678.81"/>
    <n v="4.3099999999999996"/>
    <n v="4.87"/>
    <n v="603.4"/>
    <n v="642.84"/>
    <m/>
    <m/>
    <n v="0"/>
    <n v="0"/>
    <n v="3.8922875816993461"/>
    <n v="4.1431034482758626"/>
    <n v="1191.04"/>
    <n v="1321.65"/>
    <n v="83"/>
    <n v="83"/>
    <n v="13778"/>
    <n v="15521"/>
    <n v="75"/>
    <n v="82"/>
    <n v="10500"/>
    <n v="10824"/>
    <m/>
    <m/>
    <n v="0"/>
    <n v="0"/>
    <n v="79.33986928104575"/>
    <n v="82.58620689655173"/>
    <n v="24278"/>
    <n v="26345"/>
    <n v="400"/>
    <n v="410"/>
    <n v="400"/>
    <n v="410"/>
    <n v="3.9603499999999996"/>
    <n v="4.038951219512195"/>
    <n v="1584.1399999999999"/>
    <n v="1655.97"/>
    <n v="77.010000000000005"/>
    <n v="79.512195121951223"/>
    <n v="30804.000000000004"/>
    <n v="32600"/>
    <n v="38"/>
    <n v="43"/>
    <n v="38"/>
    <n v="43"/>
    <n v="61"/>
    <n v="49"/>
    <n v="61"/>
    <n v="49"/>
    <m/>
    <m/>
    <n v="0"/>
    <n v="0"/>
    <n v="99"/>
    <n v="92"/>
    <n v="99"/>
    <n v="92"/>
    <n v="2.5299999999999998"/>
    <n v="2.34"/>
    <n v="96.139999999999986"/>
    <n v="100.61999999999999"/>
    <n v="2.67"/>
    <n v="2.84"/>
    <n v="162.87"/>
    <n v="139.16"/>
    <m/>
    <m/>
    <n v="0"/>
    <n v="0"/>
    <n v="2.6162626262626261"/>
    <n v="2.6063043478260868"/>
    <n v="259.01"/>
    <n v="239.77999999999997"/>
    <n v="68"/>
    <n v="70"/>
    <n v="2584"/>
    <n v="3010"/>
    <n v="48"/>
    <n v="50"/>
    <n v="2928"/>
    <n v="2450"/>
    <m/>
    <m/>
    <n v="0"/>
    <n v="0"/>
    <n v="55.676767676767675"/>
    <n v="59.347826086956523"/>
    <n v="5512"/>
    <n v="5460"/>
    <m/>
    <m/>
    <n v="0"/>
    <n v="0"/>
    <m/>
    <m/>
    <n v="0"/>
    <n v="0"/>
    <m/>
    <m/>
    <n v="0"/>
    <n v="0"/>
    <n v="210"/>
    <n v="236"/>
    <n v="210"/>
    <n v="236"/>
    <n v="703.76"/>
    <n v="792.44999999999993"/>
    <n v="16728"/>
    <n v="18921"/>
    <n v="289"/>
    <n v="266"/>
    <n v="289"/>
    <n v="266"/>
    <n v="1139.3899999999999"/>
    <n v="1103.3000000000002"/>
    <n v="19588"/>
    <n v="19139"/>
    <n v="499"/>
    <n v="502"/>
    <n v="499"/>
    <n v="502"/>
    <n v="1843.1499999999999"/>
    <n v="1895.75"/>
    <n v="36316"/>
    <n v="38060"/>
    <n v="0"/>
    <n v="0"/>
    <n v="0"/>
    <n v="0"/>
    <s v=""/>
    <s v=""/>
    <s v=""/>
    <s v=""/>
    <n v="1843.1499999999999"/>
    <n v="1895.75"/>
    <n v="36316"/>
    <n v="38060"/>
  </r>
  <r>
    <x v="9"/>
    <s v="Durham Technical Community College"/>
    <m/>
    <n v="198455"/>
    <x v="8"/>
    <n v="418"/>
    <n v="449"/>
    <n v="4"/>
    <n v="2"/>
    <n v="414"/>
    <n v="447"/>
    <m/>
    <m/>
    <n v="414"/>
    <n v="449"/>
    <n v="414"/>
    <n v="449"/>
    <n v="7"/>
    <n v="4"/>
    <n v="7"/>
    <n v="4"/>
    <n v="10"/>
    <n v="21"/>
    <n v="10"/>
    <n v="21"/>
    <m/>
    <m/>
    <n v="0"/>
    <n v="0"/>
    <n v="17"/>
    <n v="25"/>
    <n v="17"/>
    <n v="25"/>
    <n v="4.5"/>
    <n v="2.25"/>
    <n v="31.5"/>
    <n v="9"/>
    <n v="4.2"/>
    <n v="3.98"/>
    <n v="42"/>
    <n v="83.58"/>
    <m/>
    <m/>
    <n v="0"/>
    <n v="0"/>
    <n v="4.3235294117647056"/>
    <n v="3.7031999999999998"/>
    <n v="73.5"/>
    <n v="92.58"/>
    <n v="101"/>
    <n v="81"/>
    <n v="707"/>
    <n v="324"/>
    <n v="86"/>
    <n v="75"/>
    <n v="860"/>
    <n v="1575"/>
    <m/>
    <m/>
    <n v="0"/>
    <n v="0"/>
    <n v="92.17647058823529"/>
    <n v="75.959999999999994"/>
    <n v="1567"/>
    <n v="1898.9999999999998"/>
    <n v="137"/>
    <n v="165"/>
    <n v="137"/>
    <n v="165"/>
    <n v="189"/>
    <n v="193"/>
    <n v="189"/>
    <n v="193"/>
    <m/>
    <m/>
    <n v="0"/>
    <n v="0"/>
    <n v="326"/>
    <n v="358"/>
    <n v="326"/>
    <n v="358"/>
    <n v="3.88"/>
    <n v="3.23"/>
    <n v="531.55999999999995"/>
    <n v="532.95000000000005"/>
    <n v="5.05"/>
    <n v="4.54"/>
    <n v="954.44999999999993"/>
    <n v="876.22"/>
    <m/>
    <m/>
    <n v="0"/>
    <n v="0"/>
    <n v="4.5583128834355824"/>
    <n v="3.93622905027933"/>
    <n v="1486.0099999999998"/>
    <n v="1409.17"/>
    <n v="92"/>
    <n v="85"/>
    <n v="12604"/>
    <n v="14025"/>
    <n v="83"/>
    <n v="76"/>
    <n v="15687"/>
    <n v="14668"/>
    <m/>
    <m/>
    <n v="0"/>
    <n v="0"/>
    <n v="86.782208588957062"/>
    <n v="80.148044692737429"/>
    <n v="28291.000000000004"/>
    <n v="28693"/>
    <n v="343"/>
    <n v="383"/>
    <n v="343"/>
    <n v="383"/>
    <n v="4.5466763848396496"/>
    <n v="3.921018276762402"/>
    <n v="1559.5099999999998"/>
    <n v="1501.75"/>
    <n v="87.04956268221575"/>
    <n v="79.874673629242821"/>
    <n v="29858.000000000004"/>
    <n v="30592"/>
    <n v="19"/>
    <n v="13"/>
    <n v="19"/>
    <n v="13"/>
    <n v="52"/>
    <n v="53"/>
    <n v="52"/>
    <n v="53"/>
    <m/>
    <m/>
    <n v="0"/>
    <n v="0"/>
    <n v="71"/>
    <n v="66"/>
    <n v="71"/>
    <n v="66"/>
    <n v="2.2599999999999998"/>
    <n v="2.85"/>
    <n v="42.94"/>
    <n v="37.050000000000004"/>
    <n v="3.59"/>
    <n v="3.32"/>
    <n v="186.68"/>
    <n v="175.95999999999998"/>
    <m/>
    <m/>
    <n v="0"/>
    <n v="0"/>
    <n v="3.2340845070422537"/>
    <n v="3.2274242424242421"/>
    <n v="229.62"/>
    <n v="213.01"/>
    <n v="72"/>
    <n v="68"/>
    <n v="1368"/>
    <n v="884"/>
    <n v="62"/>
    <n v="63"/>
    <n v="3224"/>
    <n v="3339"/>
    <m/>
    <m/>
    <n v="0"/>
    <n v="0"/>
    <n v="64.676056338028175"/>
    <n v="63.984848484848484"/>
    <n v="4592"/>
    <n v="4223"/>
    <m/>
    <m/>
    <n v="0"/>
    <n v="0"/>
    <m/>
    <m/>
    <n v="0"/>
    <n v="0"/>
    <m/>
    <m/>
    <n v="0"/>
    <n v="0"/>
    <n v="163"/>
    <n v="182"/>
    <n v="163"/>
    <n v="182"/>
    <n v="606"/>
    <n v="579"/>
    <n v="14679"/>
    <n v="15233"/>
    <n v="251"/>
    <n v="267"/>
    <n v="251"/>
    <n v="267"/>
    <n v="1183.1299999999999"/>
    <n v="1135.76"/>
    <n v="19771"/>
    <n v="19582"/>
    <n v="414"/>
    <n v="449"/>
    <n v="414"/>
    <n v="449"/>
    <n v="1789.1299999999999"/>
    <n v="1714.76"/>
    <n v="34450"/>
    <n v="34815"/>
    <n v="0"/>
    <n v="0"/>
    <n v="0"/>
    <n v="0"/>
    <s v=""/>
    <s v=""/>
    <s v=""/>
    <s v=""/>
    <n v="1789.1299999999997"/>
    <n v="1714.76"/>
    <n v="34450"/>
    <n v="34815"/>
  </r>
  <r>
    <x v="9"/>
    <s v="Edgecombe Community College"/>
    <m/>
    <n v="198491"/>
    <x v="8"/>
    <n v="250"/>
    <n v="280"/>
    <n v="12"/>
    <n v="22"/>
    <n v="238"/>
    <n v="258"/>
    <m/>
    <m/>
    <n v="238"/>
    <n v="280"/>
    <n v="238"/>
    <n v="280"/>
    <n v="5"/>
    <n v="7"/>
    <n v="5"/>
    <n v="7"/>
    <n v="38"/>
    <n v="52"/>
    <n v="38"/>
    <n v="52"/>
    <m/>
    <m/>
    <n v="0"/>
    <n v="0"/>
    <n v="43"/>
    <n v="59"/>
    <n v="43"/>
    <n v="59"/>
    <n v="3.2"/>
    <n v="5.71"/>
    <n v="16"/>
    <n v="39.97"/>
    <n v="3.97"/>
    <n v="4.8600000000000003"/>
    <n v="150.86000000000001"/>
    <n v="252.72000000000003"/>
    <m/>
    <m/>
    <n v="0"/>
    <n v="0"/>
    <n v="3.88046511627907"/>
    <n v="4.9608474576271195"/>
    <n v="166.86"/>
    <n v="292.69000000000005"/>
    <n v="78"/>
    <n v="121"/>
    <n v="390"/>
    <n v="847"/>
    <n v="80"/>
    <n v="82"/>
    <n v="3040"/>
    <n v="4264"/>
    <m/>
    <m/>
    <n v="0"/>
    <n v="0"/>
    <n v="79.767441860465112"/>
    <n v="86.627118644067792"/>
    <n v="3430"/>
    <n v="5111"/>
    <n v="63"/>
    <n v="88"/>
    <n v="63"/>
    <n v="88"/>
    <n v="61"/>
    <n v="56"/>
    <n v="61"/>
    <n v="56"/>
    <m/>
    <m/>
    <n v="0"/>
    <n v="0"/>
    <n v="124"/>
    <n v="144"/>
    <n v="124"/>
    <n v="144"/>
    <n v="3.83"/>
    <n v="4.09"/>
    <n v="241.29"/>
    <n v="359.91999999999996"/>
    <n v="5.7"/>
    <n v="5.94"/>
    <n v="347.7"/>
    <n v="332.64000000000004"/>
    <m/>
    <m/>
    <n v="0"/>
    <n v="0"/>
    <n v="4.7499193548387098"/>
    <n v="4.809444444444444"/>
    <n v="588.99"/>
    <n v="692.56"/>
    <n v="98"/>
    <n v="104"/>
    <n v="6174"/>
    <n v="9152"/>
    <n v="91"/>
    <n v="98"/>
    <n v="5551"/>
    <n v="5488"/>
    <m/>
    <m/>
    <n v="0"/>
    <n v="0"/>
    <n v="94.556451612903231"/>
    <n v="101.66666666666667"/>
    <n v="11725"/>
    <n v="14640"/>
    <n v="167"/>
    <n v="203"/>
    <n v="167"/>
    <n v="203"/>
    <n v="4.5260479041916168"/>
    <n v="4.8534482758620694"/>
    <n v="755.85"/>
    <n v="985.25000000000011"/>
    <n v="90.748502994011972"/>
    <n v="97.29556650246306"/>
    <n v="15155"/>
    <n v="19751"/>
    <n v="35"/>
    <n v="38"/>
    <n v="35"/>
    <n v="38"/>
    <n v="36"/>
    <n v="39"/>
    <n v="36"/>
    <n v="39"/>
    <m/>
    <m/>
    <n v="0"/>
    <n v="0"/>
    <n v="71"/>
    <n v="77"/>
    <n v="71"/>
    <n v="77"/>
    <n v="3.19"/>
    <n v="2.59"/>
    <n v="111.64999999999999"/>
    <n v="98.419999999999987"/>
    <n v="3.31"/>
    <n v="3.59"/>
    <n v="119.16"/>
    <n v="140.01"/>
    <m/>
    <m/>
    <n v="0"/>
    <n v="0"/>
    <n v="3.2508450704225353"/>
    <n v="3.0964935064935064"/>
    <n v="230.81"/>
    <n v="238.43"/>
    <n v="83"/>
    <n v="82"/>
    <n v="2905"/>
    <n v="3116"/>
    <n v="73"/>
    <n v="73"/>
    <n v="2628"/>
    <n v="2847"/>
    <m/>
    <m/>
    <n v="0"/>
    <n v="0"/>
    <n v="77.929577464788736"/>
    <n v="77.441558441558442"/>
    <n v="5533"/>
    <n v="5963"/>
    <m/>
    <m/>
    <n v="0"/>
    <n v="0"/>
    <m/>
    <m/>
    <n v="0"/>
    <n v="0"/>
    <m/>
    <m/>
    <n v="0"/>
    <n v="0"/>
    <n v="103"/>
    <n v="133"/>
    <n v="103"/>
    <n v="133"/>
    <n v="368.93999999999994"/>
    <n v="498.30999999999995"/>
    <n v="9469"/>
    <n v="13115"/>
    <n v="135"/>
    <n v="147"/>
    <n v="135"/>
    <n v="147"/>
    <n v="617.72"/>
    <n v="725.37000000000012"/>
    <n v="11219"/>
    <n v="12599"/>
    <n v="238"/>
    <n v="280"/>
    <n v="238"/>
    <n v="280"/>
    <n v="986.66"/>
    <n v="1223.68"/>
    <n v="20688"/>
    <n v="25714"/>
    <n v="0"/>
    <n v="0"/>
    <n v="0"/>
    <n v="0"/>
    <s v=""/>
    <s v=""/>
    <s v=""/>
    <s v=""/>
    <n v="986.66000000000008"/>
    <n v="1223.68"/>
    <n v="20688"/>
    <n v="25714"/>
  </r>
  <r>
    <x v="9"/>
    <s v="Gaston College "/>
    <m/>
    <n v="198570"/>
    <x v="8"/>
    <n v="640"/>
    <n v="698"/>
    <n v="39"/>
    <n v="16"/>
    <n v="601"/>
    <n v="682"/>
    <m/>
    <m/>
    <n v="601"/>
    <n v="698"/>
    <n v="601"/>
    <n v="698"/>
    <n v="23"/>
    <n v="21"/>
    <n v="23"/>
    <n v="21"/>
    <n v="66"/>
    <n v="64"/>
    <n v="66"/>
    <n v="64"/>
    <m/>
    <m/>
    <n v="0"/>
    <n v="0"/>
    <n v="89"/>
    <n v="85"/>
    <n v="89"/>
    <n v="85"/>
    <n v="2.96"/>
    <n v="3.33"/>
    <n v="68.08"/>
    <n v="69.930000000000007"/>
    <n v="5.64"/>
    <n v="5.52"/>
    <n v="372.23999999999995"/>
    <n v="353.28"/>
    <m/>
    <m/>
    <n v="0"/>
    <n v="0"/>
    <n v="4.9474157303370783"/>
    <n v="4.9789411764705882"/>
    <n v="440.32"/>
    <n v="423.21"/>
    <n v="73"/>
    <n v="71"/>
    <n v="1679"/>
    <n v="1491"/>
    <n v="90"/>
    <n v="87"/>
    <n v="5940"/>
    <n v="5568"/>
    <m/>
    <m/>
    <n v="0"/>
    <n v="0"/>
    <n v="85.606741573033702"/>
    <n v="83.047058823529412"/>
    <n v="7618.9999999999991"/>
    <n v="7059"/>
    <n v="270"/>
    <n v="367"/>
    <n v="270"/>
    <n v="367"/>
    <n v="171"/>
    <n v="162"/>
    <n v="171"/>
    <n v="162"/>
    <m/>
    <m/>
    <n v="0"/>
    <n v="0"/>
    <n v="441"/>
    <n v="529"/>
    <n v="441"/>
    <n v="529"/>
    <n v="3.76"/>
    <n v="3.79"/>
    <n v="1015.1999999999999"/>
    <n v="1390.93"/>
    <n v="5.15"/>
    <n v="5.39"/>
    <n v="880.65000000000009"/>
    <n v="873.18"/>
    <m/>
    <m/>
    <n v="0"/>
    <n v="0"/>
    <n v="4.2989795918367344"/>
    <n v="4.279981096408318"/>
    <n v="1895.85"/>
    <n v="2264.11"/>
    <n v="92"/>
    <n v="86"/>
    <n v="24840"/>
    <n v="31562"/>
    <n v="83"/>
    <n v="85"/>
    <n v="14193"/>
    <n v="13770"/>
    <m/>
    <m/>
    <n v="0"/>
    <n v="0"/>
    <n v="88.510204081632651"/>
    <n v="85.693761814744803"/>
    <n v="39033"/>
    <n v="45332"/>
    <n v="530"/>
    <n v="614"/>
    <n v="530"/>
    <n v="614"/>
    <n v="4.4078679245283023"/>
    <n v="4.3767426710097723"/>
    <n v="2336.17"/>
    <n v="2687.32"/>
    <n v="88.022641509433967"/>
    <n v="85.327361563517911"/>
    <n v="46652"/>
    <n v="52391"/>
    <n v="31"/>
    <n v="34"/>
    <n v="31"/>
    <n v="34"/>
    <n v="40"/>
    <n v="50"/>
    <n v="40"/>
    <n v="50"/>
    <m/>
    <m/>
    <n v="0"/>
    <n v="0"/>
    <n v="71"/>
    <n v="84"/>
    <n v="71"/>
    <n v="84"/>
    <n v="2.9"/>
    <n v="2.15"/>
    <n v="89.899999999999991"/>
    <n v="73.099999999999994"/>
    <n v="3.75"/>
    <n v="2.85"/>
    <n v="150"/>
    <n v="142.5"/>
    <m/>
    <m/>
    <n v="0"/>
    <n v="0"/>
    <n v="3.3788732394366194"/>
    <n v="2.5666666666666664"/>
    <n v="239.89999999999998"/>
    <n v="215.59999999999997"/>
    <n v="77"/>
    <n v="63"/>
    <n v="2387"/>
    <n v="2142"/>
    <n v="59"/>
    <n v="58"/>
    <n v="2360"/>
    <n v="2900"/>
    <m/>
    <m/>
    <n v="0"/>
    <n v="0"/>
    <n v="66.859154929577471"/>
    <n v="60.023809523809526"/>
    <n v="4747"/>
    <n v="5042"/>
    <m/>
    <m/>
    <n v="0"/>
    <n v="0"/>
    <m/>
    <m/>
    <n v="0"/>
    <n v="0"/>
    <m/>
    <m/>
    <n v="0"/>
    <n v="0"/>
    <n v="324"/>
    <n v="422"/>
    <n v="324"/>
    <n v="422"/>
    <n v="1173.18"/>
    <n v="1533.96"/>
    <n v="28906"/>
    <n v="35195"/>
    <n v="277"/>
    <n v="276"/>
    <n v="277"/>
    <n v="276"/>
    <n v="1402.89"/>
    <n v="1368.96"/>
    <n v="22493"/>
    <n v="22238"/>
    <n v="601"/>
    <n v="698"/>
    <n v="601"/>
    <n v="698"/>
    <n v="2576.0700000000002"/>
    <n v="2902.92"/>
    <n v="51399"/>
    <n v="57433"/>
    <n v="0"/>
    <n v="0"/>
    <n v="0"/>
    <n v="0"/>
    <s v=""/>
    <s v=""/>
    <s v=""/>
    <s v=""/>
    <n v="2576.0700000000002"/>
    <n v="2902.92"/>
    <n v="51399"/>
    <n v="57433"/>
  </r>
  <r>
    <x v="9"/>
    <s v="Johnston Community College"/>
    <m/>
    <n v="198774"/>
    <x v="8"/>
    <n v="478"/>
    <n v="517"/>
    <n v="19"/>
    <n v="23"/>
    <n v="459"/>
    <n v="494"/>
    <m/>
    <m/>
    <n v="459"/>
    <n v="517"/>
    <n v="459"/>
    <n v="517"/>
    <n v="9"/>
    <n v="21"/>
    <n v="9"/>
    <n v="21"/>
    <n v="97"/>
    <n v="114"/>
    <n v="97"/>
    <n v="114"/>
    <m/>
    <m/>
    <n v="0"/>
    <n v="0"/>
    <n v="106"/>
    <n v="135"/>
    <n v="106"/>
    <n v="135"/>
    <n v="4.78"/>
    <n v="2.4300000000000002"/>
    <n v="43.02"/>
    <n v="51.03"/>
    <n v="6.02"/>
    <n v="5.67"/>
    <n v="583.93999999999994"/>
    <n v="646.38"/>
    <m/>
    <m/>
    <n v="0"/>
    <n v="0"/>
    <n v="5.9147169811320746"/>
    <n v="5.1659999999999995"/>
    <n v="626.95999999999992"/>
    <n v="697.41"/>
    <n v="120"/>
    <n v="72"/>
    <n v="1080"/>
    <n v="1512"/>
    <n v="98"/>
    <n v="87"/>
    <n v="9506"/>
    <n v="9918"/>
    <m/>
    <m/>
    <n v="0"/>
    <n v="0"/>
    <n v="99.867924528301884"/>
    <n v="84.666666666666671"/>
    <n v="10586"/>
    <n v="11430"/>
    <n v="181"/>
    <n v="204"/>
    <n v="181"/>
    <n v="204"/>
    <n v="96"/>
    <n v="99"/>
    <n v="96"/>
    <n v="99"/>
    <m/>
    <m/>
    <n v="0"/>
    <n v="0"/>
    <n v="277"/>
    <n v="303"/>
    <n v="277"/>
    <n v="303"/>
    <n v="3.33"/>
    <n v="3.03"/>
    <n v="602.73"/>
    <n v="618.12"/>
    <n v="4.8600000000000003"/>
    <n v="5.21"/>
    <n v="466.56000000000006"/>
    <n v="515.79"/>
    <m/>
    <m/>
    <n v="0"/>
    <n v="0"/>
    <n v="3.8602527075812274"/>
    <n v="3.7422772277227718"/>
    <n v="1069.29"/>
    <n v="1133.9099999999999"/>
    <n v="88"/>
    <n v="81"/>
    <n v="15928"/>
    <n v="16524"/>
    <n v="82"/>
    <n v="79"/>
    <n v="7872"/>
    <n v="7821"/>
    <m/>
    <m/>
    <n v="0"/>
    <n v="0"/>
    <n v="85.920577617328519"/>
    <n v="80.346534653465341"/>
    <n v="23800"/>
    <n v="24345"/>
    <n v="383"/>
    <n v="438"/>
    <n v="383"/>
    <n v="438"/>
    <n v="4.4288511749347261"/>
    <n v="4.1810958904109583"/>
    <n v="1696.25"/>
    <n v="1831.3199999999997"/>
    <n v="89.78067885117494"/>
    <n v="81.678082191780817"/>
    <n v="34386"/>
    <n v="35775"/>
    <n v="41"/>
    <n v="40"/>
    <n v="41"/>
    <n v="40"/>
    <n v="35"/>
    <n v="39"/>
    <n v="35"/>
    <n v="39"/>
    <m/>
    <m/>
    <n v="0"/>
    <n v="0"/>
    <n v="76"/>
    <n v="79"/>
    <n v="76"/>
    <n v="79"/>
    <n v="2.39"/>
    <n v="3.15"/>
    <n v="97.990000000000009"/>
    <n v="126"/>
    <n v="3.06"/>
    <n v="3.28"/>
    <n v="107.10000000000001"/>
    <n v="127.91999999999999"/>
    <m/>
    <m/>
    <n v="0"/>
    <n v="0"/>
    <n v="2.6985526315789476"/>
    <n v="3.2141772151898733"/>
    <n v="205.09000000000003"/>
    <n v="253.92"/>
    <n v="66"/>
    <n v="74"/>
    <n v="2706"/>
    <n v="2960"/>
    <n v="66"/>
    <n v="65"/>
    <n v="2310"/>
    <n v="2535"/>
    <m/>
    <m/>
    <n v="0"/>
    <n v="0"/>
    <n v="66"/>
    <n v="69.556962025316452"/>
    <n v="5016"/>
    <n v="5495"/>
    <m/>
    <m/>
    <n v="0"/>
    <n v="0"/>
    <m/>
    <m/>
    <n v="0"/>
    <n v="0"/>
    <m/>
    <m/>
    <n v="0"/>
    <n v="0"/>
    <n v="231"/>
    <n v="265"/>
    <n v="231"/>
    <n v="265"/>
    <n v="743.74"/>
    <n v="795.15"/>
    <n v="19714"/>
    <n v="20996"/>
    <n v="228"/>
    <n v="252"/>
    <n v="228"/>
    <n v="252"/>
    <n v="1157.5999999999999"/>
    <n v="1290.0900000000001"/>
    <n v="19688"/>
    <n v="20274"/>
    <n v="459"/>
    <n v="517"/>
    <n v="459"/>
    <n v="517"/>
    <n v="1901.34"/>
    <n v="2085.2400000000002"/>
    <n v="39402"/>
    <n v="41270"/>
    <n v="0"/>
    <n v="0"/>
    <n v="0"/>
    <n v="0"/>
    <s v=""/>
    <s v=""/>
    <s v=""/>
    <s v=""/>
    <n v="1901.3400000000001"/>
    <n v="2085.2399999999998"/>
    <n v="39402"/>
    <n v="41270"/>
  </r>
  <r>
    <x v="9"/>
    <s v="Lenoir Community College "/>
    <m/>
    <n v="198817"/>
    <x v="8"/>
    <n v="282"/>
    <n v="240"/>
    <n v="31"/>
    <n v="12"/>
    <n v="251"/>
    <n v="228"/>
    <m/>
    <m/>
    <n v="251"/>
    <n v="240"/>
    <n v="251"/>
    <n v="240"/>
    <n v="10"/>
    <n v="12"/>
    <n v="10"/>
    <n v="12"/>
    <n v="51"/>
    <n v="38"/>
    <n v="51"/>
    <n v="38"/>
    <m/>
    <m/>
    <n v="0"/>
    <n v="0"/>
    <n v="61"/>
    <n v="50"/>
    <n v="61"/>
    <n v="50"/>
    <n v="2.4500000000000002"/>
    <n v="3.21"/>
    <n v="24.5"/>
    <n v="38.519999999999996"/>
    <n v="4.3"/>
    <n v="4.18"/>
    <n v="219.29999999999998"/>
    <n v="158.83999999999997"/>
    <m/>
    <m/>
    <n v="0"/>
    <n v="0"/>
    <n v="3.9967213114754094"/>
    <n v="3.9471999999999992"/>
    <n v="243.79999999999998"/>
    <n v="197.35999999999996"/>
    <n v="68"/>
    <n v="73"/>
    <n v="680"/>
    <n v="876"/>
    <n v="84"/>
    <n v="90"/>
    <n v="4284"/>
    <n v="3420"/>
    <m/>
    <m/>
    <n v="0"/>
    <n v="0"/>
    <n v="81.377049180327873"/>
    <n v="85.92"/>
    <n v="4964"/>
    <n v="4296"/>
    <n v="103"/>
    <n v="102"/>
    <n v="103"/>
    <n v="102"/>
    <n v="43"/>
    <n v="45"/>
    <n v="43"/>
    <n v="45"/>
    <m/>
    <m/>
    <n v="0"/>
    <n v="0"/>
    <n v="146"/>
    <n v="147"/>
    <n v="146"/>
    <n v="147"/>
    <n v="3.43"/>
    <n v="3.12"/>
    <n v="353.29"/>
    <n v="318.24"/>
    <n v="4.58"/>
    <n v="4.72"/>
    <n v="196.94"/>
    <n v="212.39999999999998"/>
    <m/>
    <m/>
    <n v="0"/>
    <n v="0"/>
    <n v="3.7686986301369862"/>
    <n v="3.6097959183673467"/>
    <n v="550.23"/>
    <n v="530.64"/>
    <n v="88"/>
    <n v="87"/>
    <n v="9064"/>
    <n v="8874"/>
    <n v="67"/>
    <n v="76"/>
    <n v="2881"/>
    <n v="3420"/>
    <m/>
    <m/>
    <n v="0"/>
    <n v="0"/>
    <n v="81.81506849315069"/>
    <n v="83.632653061224488"/>
    <n v="11945"/>
    <n v="12294"/>
    <n v="207"/>
    <n v="197"/>
    <n v="207"/>
    <n v="197"/>
    <n v="3.8358937198067631"/>
    <n v="3.6954314720812182"/>
    <n v="794.03"/>
    <n v="728"/>
    <n v="81.685990338164245"/>
    <n v="84.213197969543145"/>
    <n v="16909"/>
    <n v="16590"/>
    <n v="26"/>
    <n v="27"/>
    <n v="26"/>
    <n v="27"/>
    <n v="18"/>
    <n v="16"/>
    <n v="18"/>
    <n v="16"/>
    <m/>
    <m/>
    <n v="0"/>
    <n v="0"/>
    <n v="44"/>
    <n v="43"/>
    <n v="44"/>
    <n v="43"/>
    <n v="2.15"/>
    <n v="2.19"/>
    <n v="55.9"/>
    <n v="59.129999999999995"/>
    <n v="3.06"/>
    <n v="2.2200000000000002"/>
    <n v="55.08"/>
    <n v="35.520000000000003"/>
    <m/>
    <m/>
    <n v="0"/>
    <n v="0"/>
    <n v="2.522272727272727"/>
    <n v="2.2011627906976745"/>
    <n v="110.97999999999999"/>
    <n v="94.65"/>
    <n v="59"/>
    <n v="62"/>
    <n v="1534"/>
    <n v="1674"/>
    <n v="50"/>
    <n v="61"/>
    <n v="900"/>
    <n v="976"/>
    <m/>
    <m/>
    <n v="0"/>
    <n v="0"/>
    <n v="55.31818181818182"/>
    <n v="61.627906976744185"/>
    <n v="2434"/>
    <n v="2650"/>
    <m/>
    <m/>
    <n v="0"/>
    <n v="0"/>
    <m/>
    <m/>
    <n v="0"/>
    <n v="0"/>
    <m/>
    <m/>
    <n v="0"/>
    <n v="0"/>
    <n v="139"/>
    <n v="141"/>
    <n v="139"/>
    <n v="141"/>
    <n v="433.69"/>
    <n v="415.89"/>
    <n v="11278"/>
    <n v="11424"/>
    <n v="112"/>
    <n v="99"/>
    <n v="112"/>
    <n v="99"/>
    <n v="471.32"/>
    <n v="406.75999999999993"/>
    <n v="8065"/>
    <n v="7816"/>
    <n v="251"/>
    <n v="240"/>
    <n v="251"/>
    <n v="240"/>
    <n v="905.01"/>
    <n v="822.64999999999986"/>
    <n v="19343"/>
    <n v="19240"/>
    <n v="0"/>
    <n v="0"/>
    <n v="0"/>
    <n v="0"/>
    <s v=""/>
    <s v=""/>
    <s v=""/>
    <s v=""/>
    <n v="905.01"/>
    <n v="822.65"/>
    <n v="19343"/>
    <n v="19240"/>
  </r>
  <r>
    <x v="9"/>
    <s v="Mitchell Community College "/>
    <m/>
    <n v="198987"/>
    <x v="8"/>
    <n v="392"/>
    <n v="390"/>
    <n v="23"/>
    <n v="14"/>
    <n v="369"/>
    <n v="376"/>
    <m/>
    <m/>
    <n v="369"/>
    <n v="390"/>
    <n v="369"/>
    <n v="390"/>
    <n v="3"/>
    <n v="4"/>
    <n v="3"/>
    <n v="4"/>
    <n v="81"/>
    <n v="117"/>
    <n v="81"/>
    <n v="117"/>
    <m/>
    <m/>
    <n v="0"/>
    <n v="0"/>
    <n v="84"/>
    <n v="121"/>
    <n v="84"/>
    <n v="121"/>
    <n v="2.5"/>
    <n v="1.75"/>
    <n v="7.5"/>
    <n v="7"/>
    <n v="4.2"/>
    <n v="4.49"/>
    <n v="340.2"/>
    <n v="525.33000000000004"/>
    <m/>
    <m/>
    <n v="0"/>
    <n v="0"/>
    <n v="4.1392857142857142"/>
    <n v="4.3994214876033064"/>
    <n v="347.7"/>
    <n v="532.33000000000004"/>
    <n v="64"/>
    <n v="67"/>
    <n v="192"/>
    <n v="268"/>
    <n v="81"/>
    <n v="78"/>
    <n v="6561"/>
    <n v="9126"/>
    <m/>
    <m/>
    <n v="0"/>
    <n v="0"/>
    <n v="80.392857142857139"/>
    <n v="77.63636363636364"/>
    <n v="6753"/>
    <n v="9394"/>
    <n v="146"/>
    <n v="155"/>
    <n v="146"/>
    <n v="155"/>
    <n v="106"/>
    <n v="79"/>
    <n v="106"/>
    <n v="79"/>
    <m/>
    <m/>
    <n v="0"/>
    <n v="0"/>
    <n v="252"/>
    <n v="234"/>
    <n v="252"/>
    <n v="234"/>
    <n v="3.67"/>
    <n v="3.66"/>
    <n v="535.81999999999994"/>
    <n v="567.30000000000007"/>
    <n v="4.37"/>
    <n v="4.4400000000000004"/>
    <n v="463.22"/>
    <n v="350.76000000000005"/>
    <m/>
    <m/>
    <n v="0"/>
    <n v="0"/>
    <n v="3.9644444444444442"/>
    <n v="3.9233333333333342"/>
    <n v="999.04"/>
    <n v="918.06000000000017"/>
    <n v="87"/>
    <n v="82"/>
    <n v="12702"/>
    <n v="12710"/>
    <n v="77"/>
    <n v="75"/>
    <n v="8162"/>
    <n v="5925"/>
    <m/>
    <m/>
    <n v="0"/>
    <n v="0"/>
    <n v="82.793650793650798"/>
    <n v="79.636752136752136"/>
    <n v="20864"/>
    <n v="18635"/>
    <n v="336"/>
    <n v="355"/>
    <n v="336"/>
    <n v="355"/>
    <n v="4.0081547619047617"/>
    <n v="4.0856056338028175"/>
    <n v="1346.74"/>
    <n v="1450.39"/>
    <n v="82.19345238095238"/>
    <n v="78.954929577464782"/>
    <n v="27617"/>
    <n v="28028.999999999996"/>
    <n v="15"/>
    <n v="18"/>
    <n v="15"/>
    <n v="18"/>
    <n v="18"/>
    <n v="17"/>
    <n v="18"/>
    <n v="17"/>
    <m/>
    <m/>
    <n v="0"/>
    <n v="0"/>
    <n v="33"/>
    <n v="35"/>
    <n v="33"/>
    <n v="35"/>
    <n v="2.57"/>
    <n v="2.69"/>
    <n v="38.549999999999997"/>
    <n v="48.42"/>
    <n v="3.25"/>
    <n v="2.2599999999999998"/>
    <n v="58.5"/>
    <n v="38.419999999999995"/>
    <m/>
    <m/>
    <n v="0"/>
    <n v="0"/>
    <n v="2.9409090909090909"/>
    <n v="2.4811428571428573"/>
    <n v="97.05"/>
    <n v="86.84"/>
    <n v="64"/>
    <n v="70"/>
    <n v="960"/>
    <n v="1260"/>
    <n v="61"/>
    <n v="52"/>
    <n v="1098"/>
    <n v="884"/>
    <m/>
    <m/>
    <n v="0"/>
    <n v="0"/>
    <n v="62.363636363636367"/>
    <n v="61.25714285714286"/>
    <n v="2058"/>
    <n v="2144"/>
    <m/>
    <m/>
    <n v="0"/>
    <n v="0"/>
    <m/>
    <m/>
    <n v="0"/>
    <n v="0"/>
    <m/>
    <m/>
    <n v="0"/>
    <n v="0"/>
    <n v="164"/>
    <n v="177"/>
    <n v="164"/>
    <n v="177"/>
    <n v="581.86999999999989"/>
    <n v="622.72"/>
    <n v="13854"/>
    <n v="14238"/>
    <n v="205"/>
    <n v="213"/>
    <n v="205"/>
    <n v="213"/>
    <n v="861.92000000000007"/>
    <n v="914.5100000000001"/>
    <n v="15821"/>
    <n v="15935"/>
    <n v="369"/>
    <n v="390"/>
    <n v="369"/>
    <n v="390"/>
    <n v="1443.79"/>
    <n v="1537.23"/>
    <n v="29675"/>
    <n v="30173"/>
    <n v="0"/>
    <n v="0"/>
    <n v="0"/>
    <n v="0"/>
    <s v=""/>
    <s v=""/>
    <s v=""/>
    <s v=""/>
    <n v="1443.79"/>
    <n v="1537.23"/>
    <n v="29675"/>
    <n v="30172.999999999996"/>
  </r>
  <r>
    <x v="9"/>
    <s v="Nash Community College"/>
    <m/>
    <n v="199087"/>
    <x v="8"/>
    <n v="323"/>
    <n v="377"/>
    <n v="14"/>
    <n v="20"/>
    <n v="309"/>
    <n v="357"/>
    <m/>
    <m/>
    <n v="309"/>
    <n v="377"/>
    <n v="309"/>
    <n v="377"/>
    <n v="14"/>
    <n v="18"/>
    <n v="14"/>
    <n v="18"/>
    <n v="49"/>
    <n v="74"/>
    <n v="49"/>
    <n v="74"/>
    <m/>
    <m/>
    <n v="0"/>
    <n v="0"/>
    <n v="63"/>
    <n v="92"/>
    <n v="63"/>
    <n v="92"/>
    <n v="3.36"/>
    <n v="3.53"/>
    <n v="47.04"/>
    <n v="63.54"/>
    <n v="4.7699999999999996"/>
    <n v="4.9800000000000004"/>
    <n v="233.73"/>
    <n v="368.52000000000004"/>
    <m/>
    <m/>
    <n v="0"/>
    <n v="0"/>
    <n v="4.4566666666666661"/>
    <n v="4.6963043478260875"/>
    <n v="280.77"/>
    <n v="432.06000000000006"/>
    <n v="90"/>
    <n v="86"/>
    <n v="1260"/>
    <n v="1548"/>
    <n v="86"/>
    <n v="82"/>
    <n v="4214"/>
    <n v="6068"/>
    <m/>
    <m/>
    <n v="0"/>
    <n v="0"/>
    <n v="86.888888888888886"/>
    <n v="82.782608695652172"/>
    <n v="5474"/>
    <n v="7616"/>
    <n v="116"/>
    <n v="145"/>
    <n v="116"/>
    <n v="145"/>
    <n v="71"/>
    <n v="71"/>
    <n v="71"/>
    <n v="71"/>
    <m/>
    <m/>
    <n v="0"/>
    <n v="0"/>
    <n v="187"/>
    <n v="216"/>
    <n v="187"/>
    <n v="216"/>
    <n v="4.09"/>
    <n v="3.57"/>
    <n v="474.44"/>
    <n v="517.65"/>
    <n v="5.58"/>
    <n v="5.44"/>
    <n v="396.18"/>
    <n v="386.24"/>
    <m/>
    <m/>
    <n v="0"/>
    <n v="0"/>
    <n v="4.6557219251336894"/>
    <n v="4.1846759259259256"/>
    <n v="870.61999999999989"/>
    <n v="903.89"/>
    <n v="94"/>
    <n v="88"/>
    <n v="10904"/>
    <n v="12760"/>
    <n v="81"/>
    <n v="83"/>
    <n v="5751"/>
    <n v="5893"/>
    <m/>
    <m/>
    <n v="0"/>
    <n v="0"/>
    <n v="89.064171122994651"/>
    <n v="86.356481481481481"/>
    <n v="16655"/>
    <n v="18653"/>
    <n v="250"/>
    <n v="308"/>
    <n v="250"/>
    <n v="308"/>
    <n v="4.6055599999999997"/>
    <n v="4.3375000000000004"/>
    <n v="1151.3899999999999"/>
    <n v="1335.95"/>
    <n v="88.516000000000005"/>
    <n v="85.288961038961034"/>
    <n v="22129"/>
    <n v="26269"/>
    <n v="24"/>
    <n v="43"/>
    <n v="24"/>
    <n v="43"/>
    <n v="35"/>
    <n v="26"/>
    <n v="35"/>
    <n v="26"/>
    <m/>
    <m/>
    <n v="0"/>
    <n v="0"/>
    <n v="59"/>
    <n v="69"/>
    <n v="59"/>
    <n v="69"/>
    <n v="2.85"/>
    <n v="2.66"/>
    <n v="68.400000000000006"/>
    <n v="114.38000000000001"/>
    <n v="2.96"/>
    <n v="3.02"/>
    <n v="103.6"/>
    <n v="78.52"/>
    <m/>
    <m/>
    <n v="0"/>
    <n v="0"/>
    <n v="2.9152542372881354"/>
    <n v="2.7956521739130435"/>
    <n v="172"/>
    <n v="192.9"/>
    <n v="74"/>
    <n v="72"/>
    <n v="1776"/>
    <n v="3096"/>
    <n v="51"/>
    <n v="61"/>
    <n v="1785"/>
    <n v="1586"/>
    <m/>
    <m/>
    <n v="0"/>
    <n v="0"/>
    <n v="60.355932203389834"/>
    <n v="67.85507246376811"/>
    <n v="3561"/>
    <n v="4682"/>
    <m/>
    <m/>
    <n v="0"/>
    <n v="0"/>
    <m/>
    <m/>
    <n v="0"/>
    <n v="0"/>
    <m/>
    <m/>
    <n v="0"/>
    <n v="0"/>
    <n v="154"/>
    <n v="206"/>
    <n v="154"/>
    <n v="206"/>
    <n v="589.88"/>
    <n v="695.56999999999994"/>
    <n v="13940"/>
    <n v="17404"/>
    <n v="155"/>
    <n v="171"/>
    <n v="155"/>
    <n v="171"/>
    <n v="733.51"/>
    <n v="833.28"/>
    <n v="11750"/>
    <n v="13547"/>
    <n v="309"/>
    <n v="377"/>
    <n v="309"/>
    <n v="377"/>
    <n v="1323.3899999999999"/>
    <n v="1528.85"/>
    <n v="25690"/>
    <n v="30951"/>
    <n v="0"/>
    <n v="0"/>
    <n v="0"/>
    <n v="0"/>
    <s v=""/>
    <s v=""/>
    <s v=""/>
    <s v=""/>
    <n v="1323.3899999999999"/>
    <n v="1528.8500000000001"/>
    <n v="25690"/>
    <n v="30951"/>
  </r>
  <r>
    <x v="9"/>
    <s v="Randolph Community College"/>
    <m/>
    <n v="199421"/>
    <x v="8"/>
    <n v="339"/>
    <n v="364"/>
    <n v="15"/>
    <n v="28"/>
    <n v="324"/>
    <n v="336"/>
    <m/>
    <m/>
    <n v="324"/>
    <n v="364"/>
    <n v="324"/>
    <n v="364"/>
    <n v="7"/>
    <n v="6"/>
    <n v="7"/>
    <n v="6"/>
    <n v="77"/>
    <n v="82"/>
    <n v="77"/>
    <n v="82"/>
    <m/>
    <m/>
    <n v="0"/>
    <n v="0"/>
    <n v="84"/>
    <n v="88"/>
    <n v="84"/>
    <n v="88"/>
    <n v="1.36"/>
    <n v="1.75"/>
    <n v="9.5200000000000014"/>
    <n v="10.5"/>
    <n v="4.42"/>
    <n v="4.9800000000000004"/>
    <n v="340.34"/>
    <n v="408.36"/>
    <m/>
    <m/>
    <n v="0"/>
    <n v="0"/>
    <n v="4.1649999999999991"/>
    <n v="4.7597727272727273"/>
    <n v="349.8599999999999"/>
    <n v="418.86"/>
    <n v="60"/>
    <n v="56"/>
    <n v="420"/>
    <n v="336"/>
    <n v="81"/>
    <n v="81"/>
    <n v="6237"/>
    <n v="6642"/>
    <m/>
    <m/>
    <n v="0"/>
    <n v="0"/>
    <n v="79.25"/>
    <n v="79.295454545454547"/>
    <n v="6657"/>
    <n v="6978"/>
    <n v="141"/>
    <n v="152"/>
    <n v="141"/>
    <n v="152"/>
    <n v="61"/>
    <n v="69"/>
    <n v="61"/>
    <n v="69"/>
    <m/>
    <m/>
    <n v="0"/>
    <n v="0"/>
    <n v="202"/>
    <n v="221"/>
    <n v="202"/>
    <n v="221"/>
    <n v="3.08"/>
    <n v="2.78"/>
    <n v="434.28000000000003"/>
    <n v="422.55999999999995"/>
    <n v="3.85"/>
    <n v="4.8"/>
    <n v="234.85"/>
    <n v="331.2"/>
    <m/>
    <m/>
    <n v="0"/>
    <n v="0"/>
    <n v="3.3125247524752477"/>
    <n v="3.4106787330316743"/>
    <n v="669.13"/>
    <n v="753.76"/>
    <n v="86"/>
    <n v="85"/>
    <n v="12126"/>
    <n v="12920"/>
    <n v="81"/>
    <n v="88"/>
    <n v="4941"/>
    <n v="6072"/>
    <m/>
    <m/>
    <n v="0"/>
    <n v="0"/>
    <n v="84.490099009900987"/>
    <n v="85.9366515837104"/>
    <n v="17067"/>
    <n v="18992"/>
    <n v="286"/>
    <n v="309"/>
    <n v="286"/>
    <n v="309"/>
    <n v="3.5629020979020973"/>
    <n v="3.7948867313915855"/>
    <n v="1018.9899999999998"/>
    <n v="1172.6199999999999"/>
    <n v="82.951048951048946"/>
    <n v="84.045307443365701"/>
    <n v="23724"/>
    <n v="25970"/>
    <n v="16"/>
    <n v="29"/>
    <n v="16"/>
    <n v="29"/>
    <n v="22"/>
    <n v="26"/>
    <n v="22"/>
    <n v="26"/>
    <m/>
    <m/>
    <n v="0"/>
    <n v="0"/>
    <n v="38"/>
    <n v="55"/>
    <n v="38"/>
    <n v="55"/>
    <n v="2.13"/>
    <n v="2.5299999999999998"/>
    <n v="34.08"/>
    <n v="73.36999999999999"/>
    <n v="3.16"/>
    <n v="2.81"/>
    <n v="69.52000000000001"/>
    <n v="73.06"/>
    <m/>
    <m/>
    <n v="0"/>
    <n v="0"/>
    <n v="2.7263157894736842"/>
    <n v="2.6623636363636365"/>
    <n v="103.6"/>
    <n v="146.43"/>
    <n v="74"/>
    <n v="72"/>
    <n v="1184"/>
    <n v="2088"/>
    <n v="67"/>
    <n v="61"/>
    <n v="1474"/>
    <n v="1586"/>
    <m/>
    <m/>
    <n v="0"/>
    <n v="0"/>
    <n v="69.94736842105263"/>
    <n v="66.8"/>
    <n v="2658"/>
    <n v="3674"/>
    <m/>
    <m/>
    <n v="0"/>
    <n v="0"/>
    <m/>
    <m/>
    <n v="0"/>
    <n v="0"/>
    <m/>
    <m/>
    <n v="0"/>
    <n v="0"/>
    <n v="164"/>
    <n v="187"/>
    <n v="164"/>
    <n v="187"/>
    <n v="477.88"/>
    <n v="506.42999999999995"/>
    <n v="13730"/>
    <n v="15344"/>
    <n v="160"/>
    <n v="177"/>
    <n v="160"/>
    <n v="177"/>
    <n v="644.70999999999992"/>
    <n v="812.61999999999989"/>
    <n v="12652"/>
    <n v="14300"/>
    <n v="324"/>
    <n v="364"/>
    <n v="324"/>
    <n v="364"/>
    <n v="1122.5899999999999"/>
    <n v="1319.0499999999997"/>
    <n v="26382"/>
    <n v="29644"/>
    <n v="0"/>
    <n v="0"/>
    <n v="0"/>
    <n v="0"/>
    <s v=""/>
    <s v=""/>
    <s v=""/>
    <s v=""/>
    <n v="1122.5899999999997"/>
    <n v="1319.05"/>
    <n v="26382"/>
    <n v="29644"/>
  </r>
  <r>
    <x v="9"/>
    <s v="Richmond Community College"/>
    <m/>
    <n v="199449"/>
    <x v="8"/>
    <n v="215"/>
    <n v="300"/>
    <n v="4"/>
    <n v="3"/>
    <n v="211"/>
    <n v="297"/>
    <m/>
    <m/>
    <n v="211"/>
    <n v="300"/>
    <n v="211"/>
    <n v="300"/>
    <n v="4"/>
    <n v="2"/>
    <n v="4"/>
    <n v="2"/>
    <n v="45"/>
    <n v="94"/>
    <n v="45"/>
    <n v="94"/>
    <m/>
    <m/>
    <n v="0"/>
    <n v="0"/>
    <n v="49"/>
    <n v="96"/>
    <n v="49"/>
    <n v="96"/>
    <n v="1.63"/>
    <n v="1"/>
    <n v="6.52"/>
    <n v="2"/>
    <n v="4.7699999999999996"/>
    <n v="4.25"/>
    <n v="214.64999999999998"/>
    <n v="399.5"/>
    <m/>
    <m/>
    <n v="0"/>
    <n v="0"/>
    <n v="4.5136734693877552"/>
    <n v="4.182291666666667"/>
    <n v="221.17000000000002"/>
    <n v="401.5"/>
    <n v="60"/>
    <n v="45"/>
    <n v="240"/>
    <n v="90"/>
    <n v="85"/>
    <n v="82"/>
    <n v="3825"/>
    <n v="7708"/>
    <m/>
    <m/>
    <n v="0"/>
    <n v="0"/>
    <n v="82.959183673469383"/>
    <n v="81.229166666666671"/>
    <n v="4064.9999999999995"/>
    <n v="7798"/>
    <n v="76"/>
    <n v="101"/>
    <n v="76"/>
    <n v="101"/>
    <n v="46"/>
    <n v="63"/>
    <n v="46"/>
    <n v="63"/>
    <m/>
    <m/>
    <n v="0"/>
    <n v="0"/>
    <n v="122"/>
    <n v="164"/>
    <n v="122"/>
    <n v="164"/>
    <n v="4.59"/>
    <n v="4.24"/>
    <n v="348.84"/>
    <n v="428.24"/>
    <n v="5.34"/>
    <n v="4.68"/>
    <n v="245.64"/>
    <n v="294.83999999999997"/>
    <m/>
    <m/>
    <n v="0"/>
    <n v="0"/>
    <n v="4.872786885245902"/>
    <n v="4.4090243902439017"/>
    <n v="594.48"/>
    <n v="723.07999999999993"/>
    <n v="97"/>
    <n v="95"/>
    <n v="7372"/>
    <n v="9595"/>
    <n v="93"/>
    <n v="92"/>
    <n v="4278"/>
    <n v="5796"/>
    <m/>
    <m/>
    <n v="0"/>
    <n v="0"/>
    <n v="95.491803278688522"/>
    <n v="93.847560975609753"/>
    <n v="11650"/>
    <n v="15391"/>
    <n v="171"/>
    <n v="260"/>
    <n v="171"/>
    <n v="260"/>
    <n v="4.7698830409356727"/>
    <n v="4.3253076923076916"/>
    <n v="815.65000000000009"/>
    <n v="1124.58"/>
    <n v="91.900584795321635"/>
    <n v="89.188461538461539"/>
    <n v="15715"/>
    <n v="23189"/>
    <n v="20"/>
    <n v="19"/>
    <n v="20"/>
    <n v="19"/>
    <n v="20"/>
    <n v="21"/>
    <n v="20"/>
    <n v="21"/>
    <m/>
    <m/>
    <n v="0"/>
    <n v="0"/>
    <n v="40"/>
    <n v="40"/>
    <n v="40"/>
    <n v="40"/>
    <n v="2.68"/>
    <n v="2.5299999999999998"/>
    <n v="53.6"/>
    <n v="48.069999999999993"/>
    <n v="3.43"/>
    <n v="3.74"/>
    <n v="68.600000000000009"/>
    <n v="78.540000000000006"/>
    <m/>
    <m/>
    <n v="0"/>
    <n v="0"/>
    <n v="3.0550000000000006"/>
    <n v="3.1652499999999999"/>
    <n v="122.20000000000002"/>
    <n v="126.61"/>
    <n v="78"/>
    <n v="75"/>
    <n v="1560"/>
    <n v="1425"/>
    <n v="64"/>
    <n v="78"/>
    <n v="1280"/>
    <n v="1638"/>
    <m/>
    <m/>
    <n v="0"/>
    <n v="0"/>
    <n v="71"/>
    <n v="76.575000000000003"/>
    <n v="2840"/>
    <n v="3063"/>
    <m/>
    <m/>
    <n v="0"/>
    <n v="0"/>
    <m/>
    <m/>
    <n v="0"/>
    <n v="0"/>
    <m/>
    <m/>
    <n v="0"/>
    <n v="0"/>
    <n v="100"/>
    <n v="122"/>
    <n v="100"/>
    <n v="122"/>
    <n v="408.96"/>
    <n v="478.31"/>
    <n v="9172"/>
    <n v="11110"/>
    <n v="111"/>
    <n v="178"/>
    <n v="111"/>
    <n v="178"/>
    <n v="528.89"/>
    <n v="772.87999999999988"/>
    <n v="9383"/>
    <n v="15142"/>
    <n v="211"/>
    <n v="300"/>
    <n v="211"/>
    <n v="300"/>
    <n v="937.84999999999991"/>
    <n v="1251.1899999999998"/>
    <n v="18555"/>
    <n v="26252"/>
    <n v="0"/>
    <n v="0"/>
    <n v="0"/>
    <n v="0"/>
    <s v=""/>
    <s v=""/>
    <s v=""/>
    <s v=""/>
    <n v="937.85000000000014"/>
    <n v="1251.1899999999998"/>
    <n v="18555"/>
    <n v="26252"/>
  </r>
  <r>
    <x v="9"/>
    <s v="Robeson Community College"/>
    <m/>
    <n v="199476"/>
    <x v="8"/>
    <n v="227"/>
    <n v="168"/>
    <n v="1"/>
    <n v="0"/>
    <n v="226"/>
    <n v="168"/>
    <m/>
    <m/>
    <n v="226"/>
    <n v="168"/>
    <n v="226"/>
    <n v="168"/>
    <n v="6"/>
    <n v="2"/>
    <n v="6"/>
    <n v="2"/>
    <n v="29"/>
    <n v="21"/>
    <n v="29"/>
    <n v="21"/>
    <m/>
    <m/>
    <n v="0"/>
    <n v="0"/>
    <n v="35"/>
    <n v="23"/>
    <n v="35"/>
    <n v="23"/>
    <n v="1.42"/>
    <n v="5.25"/>
    <n v="8.52"/>
    <n v="10.5"/>
    <n v="3.4"/>
    <n v="3.69"/>
    <n v="98.6"/>
    <n v="77.489999999999995"/>
    <m/>
    <m/>
    <n v="0"/>
    <n v="0"/>
    <n v="3.0605714285714285"/>
    <n v="3.8256521739130434"/>
    <n v="107.12"/>
    <n v="87.99"/>
    <n v="41"/>
    <n v="93"/>
    <n v="246"/>
    <n v="186"/>
    <n v="75"/>
    <n v="80"/>
    <n v="2175"/>
    <n v="1680"/>
    <m/>
    <m/>
    <n v="0"/>
    <n v="0"/>
    <n v="69.171428571428578"/>
    <n v="81.130434782608702"/>
    <n v="2421"/>
    <n v="1866.0000000000002"/>
    <n v="110"/>
    <n v="91"/>
    <n v="110"/>
    <n v="91"/>
    <n v="50"/>
    <n v="40"/>
    <n v="50"/>
    <n v="40"/>
    <m/>
    <m/>
    <n v="0"/>
    <n v="0"/>
    <n v="160"/>
    <n v="131"/>
    <n v="160"/>
    <n v="131"/>
    <n v="4.1399999999999997"/>
    <n v="4.8600000000000003"/>
    <n v="455.4"/>
    <n v="442.26000000000005"/>
    <n v="5.3"/>
    <n v="5.18"/>
    <n v="265"/>
    <n v="207.2"/>
    <m/>
    <m/>
    <n v="0"/>
    <n v="0"/>
    <n v="4.5024999999999995"/>
    <n v="4.9577099236641224"/>
    <n v="720.39999999999986"/>
    <n v="649.46"/>
    <n v="85"/>
    <n v="102"/>
    <n v="9350"/>
    <n v="9282"/>
    <n v="84"/>
    <n v="92"/>
    <n v="4200"/>
    <n v="3680"/>
    <m/>
    <m/>
    <n v="0"/>
    <n v="0"/>
    <n v="84.6875"/>
    <n v="98.946564885496187"/>
    <n v="13550"/>
    <n v="12962"/>
    <n v="195"/>
    <n v="154"/>
    <n v="195"/>
    <n v="154"/>
    <n v="4.2436923076923074"/>
    <n v="4.788636363636364"/>
    <n v="827.52"/>
    <n v="737.45"/>
    <n v="81.902564102564099"/>
    <n v="96.285714285714292"/>
    <n v="15971"/>
    <n v="14828.000000000002"/>
    <n v="15"/>
    <n v="7"/>
    <n v="15"/>
    <n v="7"/>
    <n v="16"/>
    <n v="7"/>
    <n v="16"/>
    <n v="7"/>
    <m/>
    <m/>
    <n v="0"/>
    <n v="0"/>
    <n v="31"/>
    <n v="14"/>
    <n v="31"/>
    <n v="14"/>
    <n v="1.8"/>
    <n v="3.29"/>
    <n v="27"/>
    <n v="23.03"/>
    <n v="3.63"/>
    <n v="3.71"/>
    <n v="58.08"/>
    <n v="25.97"/>
    <m/>
    <m/>
    <n v="0"/>
    <n v="0"/>
    <n v="2.7445161290322582"/>
    <n v="3.5"/>
    <n v="85.08"/>
    <n v="49"/>
    <n v="50"/>
    <n v="76"/>
    <n v="750"/>
    <n v="532"/>
    <n v="67"/>
    <n v="82"/>
    <n v="1072"/>
    <n v="574"/>
    <m/>
    <m/>
    <n v="0"/>
    <n v="0"/>
    <n v="58.774193548387096"/>
    <n v="79"/>
    <n v="1822"/>
    <n v="1106"/>
    <m/>
    <m/>
    <n v="0"/>
    <n v="0"/>
    <m/>
    <m/>
    <n v="0"/>
    <n v="0"/>
    <m/>
    <m/>
    <n v="0"/>
    <n v="0"/>
    <n v="131"/>
    <n v="100"/>
    <n v="131"/>
    <n v="100"/>
    <n v="490.91999999999996"/>
    <n v="475.79000000000008"/>
    <n v="10346"/>
    <n v="10000"/>
    <n v="95"/>
    <n v="68"/>
    <n v="95"/>
    <n v="68"/>
    <n v="421.68"/>
    <n v="310.65999999999997"/>
    <n v="7447"/>
    <n v="5934"/>
    <n v="226"/>
    <n v="168"/>
    <n v="226"/>
    <n v="168"/>
    <n v="912.59999999999991"/>
    <n v="786.45"/>
    <n v="17793"/>
    <n v="15934"/>
    <n v="0"/>
    <n v="0"/>
    <n v="0"/>
    <n v="0"/>
    <s v=""/>
    <s v=""/>
    <s v=""/>
    <s v=""/>
    <n v="912.6"/>
    <n v="786.45"/>
    <n v="17793"/>
    <n v="15934.000000000002"/>
  </r>
  <r>
    <x v="9"/>
    <s v="Sandhills Community College "/>
    <m/>
    <n v="199634"/>
    <x v="8"/>
    <n v="549"/>
    <n v="555"/>
    <n v="24"/>
    <n v="26"/>
    <n v="525"/>
    <n v="529"/>
    <m/>
    <m/>
    <n v="525"/>
    <n v="555"/>
    <n v="525"/>
    <n v="555"/>
    <n v="16"/>
    <n v="28"/>
    <n v="16"/>
    <n v="28"/>
    <n v="116"/>
    <n v="104"/>
    <n v="116"/>
    <n v="104"/>
    <m/>
    <m/>
    <n v="0"/>
    <n v="0"/>
    <n v="132"/>
    <n v="132"/>
    <n v="132"/>
    <n v="132"/>
    <n v="2.72"/>
    <n v="3.63"/>
    <n v="43.52"/>
    <n v="101.64"/>
    <n v="4.41"/>
    <n v="4.87"/>
    <n v="511.56"/>
    <n v="506.48"/>
    <m/>
    <m/>
    <n v="0"/>
    <n v="0"/>
    <n v="4.2051515151515151"/>
    <n v="4.6069696969696974"/>
    <n v="555.08000000000004"/>
    <n v="608.12"/>
    <n v="73"/>
    <n v="84"/>
    <n v="1168"/>
    <n v="2352"/>
    <n v="81"/>
    <n v="88"/>
    <n v="9396"/>
    <n v="9152"/>
    <m/>
    <m/>
    <n v="0"/>
    <n v="0"/>
    <n v="80.030303030303031"/>
    <n v="87.151515151515156"/>
    <n v="10564"/>
    <n v="11504"/>
    <n v="189"/>
    <n v="195"/>
    <n v="189"/>
    <n v="195"/>
    <n v="127"/>
    <n v="142"/>
    <n v="127"/>
    <n v="142"/>
    <m/>
    <m/>
    <n v="0"/>
    <n v="0"/>
    <n v="316"/>
    <n v="337"/>
    <n v="316"/>
    <n v="337"/>
    <n v="3.68"/>
    <n v="3.78"/>
    <n v="695.52"/>
    <n v="737.09999999999991"/>
    <n v="4.6500000000000004"/>
    <n v="4.37"/>
    <n v="590.55000000000007"/>
    <n v="620.54"/>
    <m/>
    <m/>
    <n v="0"/>
    <n v="0"/>
    <n v="4.0698417721518991"/>
    <n v="4.0286053412462905"/>
    <n v="1286.0700000000002"/>
    <n v="1357.6399999999999"/>
    <n v="84"/>
    <n v="87"/>
    <n v="15876"/>
    <n v="16965"/>
    <n v="79"/>
    <n v="80"/>
    <n v="10033"/>
    <n v="11360"/>
    <m/>
    <m/>
    <n v="0"/>
    <n v="0"/>
    <n v="81.990506329113927"/>
    <n v="84.05044510385757"/>
    <n v="25909"/>
    <n v="28325"/>
    <n v="448"/>
    <n v="469"/>
    <n v="448"/>
    <n v="469"/>
    <n v="4.1097098214285719"/>
    <n v="4.1913859275053298"/>
    <n v="1841.15"/>
    <n v="1965.7599999999998"/>
    <n v="81.412946428571431"/>
    <n v="84.923240938166316"/>
    <n v="36473"/>
    <n v="39829"/>
    <n v="30"/>
    <n v="43"/>
    <n v="30"/>
    <n v="43"/>
    <n v="47"/>
    <n v="43"/>
    <n v="47"/>
    <n v="43"/>
    <m/>
    <m/>
    <n v="0"/>
    <n v="0"/>
    <n v="77"/>
    <n v="86"/>
    <n v="77"/>
    <n v="86"/>
    <n v="3.58"/>
    <n v="3.01"/>
    <n v="107.4"/>
    <n v="129.42999999999998"/>
    <n v="2.4700000000000002"/>
    <n v="2.88"/>
    <n v="116.09"/>
    <n v="123.83999999999999"/>
    <m/>
    <m/>
    <n v="0"/>
    <n v="0"/>
    <n v="2.9024675324675324"/>
    <n v="2.9449999999999998"/>
    <n v="223.49"/>
    <n v="253.26999999999998"/>
    <n v="82"/>
    <n v="76"/>
    <n v="2460"/>
    <n v="3268"/>
    <n v="62"/>
    <n v="58"/>
    <n v="2914"/>
    <n v="2494"/>
    <m/>
    <m/>
    <n v="0"/>
    <n v="0"/>
    <n v="69.79220779220779"/>
    <n v="67"/>
    <n v="5374"/>
    <n v="5762"/>
    <m/>
    <m/>
    <n v="0"/>
    <n v="0"/>
    <m/>
    <m/>
    <n v="0"/>
    <n v="0"/>
    <m/>
    <m/>
    <n v="0"/>
    <n v="0"/>
    <n v="235"/>
    <n v="266"/>
    <n v="235"/>
    <n v="266"/>
    <n v="846.43999999999994"/>
    <n v="968.16999999999985"/>
    <n v="19504"/>
    <n v="22585"/>
    <n v="290"/>
    <n v="289"/>
    <n v="290"/>
    <n v="289"/>
    <n v="1218.2"/>
    <n v="1250.8599999999999"/>
    <n v="22343"/>
    <n v="23006"/>
    <n v="525"/>
    <n v="555"/>
    <n v="525"/>
    <n v="555"/>
    <n v="2064.64"/>
    <n v="2219.0299999999997"/>
    <n v="41847"/>
    <n v="45591"/>
    <n v="0"/>
    <n v="0"/>
    <n v="0"/>
    <n v="0"/>
    <s v=""/>
    <s v=""/>
    <s v=""/>
    <s v=""/>
    <n v="2064.6400000000003"/>
    <n v="2219.0299999999997"/>
    <n v="41847"/>
    <n v="45591"/>
  </r>
  <r>
    <x v="9"/>
    <s v="Stanly Community College"/>
    <m/>
    <n v="199740"/>
    <x v="8"/>
    <n v="367"/>
    <n v="410"/>
    <n v="12"/>
    <n v="12"/>
    <n v="355"/>
    <n v="398"/>
    <m/>
    <m/>
    <n v="355"/>
    <n v="410"/>
    <n v="355"/>
    <n v="410"/>
    <n v="7"/>
    <n v="7"/>
    <n v="7"/>
    <n v="7"/>
    <n v="50"/>
    <n v="72"/>
    <n v="50"/>
    <n v="72"/>
    <m/>
    <m/>
    <n v="0"/>
    <n v="0"/>
    <n v="57"/>
    <n v="79"/>
    <n v="57"/>
    <n v="79"/>
    <n v="2.5"/>
    <n v="1.71"/>
    <n v="17.5"/>
    <n v="11.969999999999999"/>
    <n v="4.9400000000000004"/>
    <n v="4.3499999999999996"/>
    <n v="247.00000000000003"/>
    <n v="313.2"/>
    <m/>
    <m/>
    <n v="0"/>
    <n v="0"/>
    <n v="4.6403508771929829"/>
    <n v="4.1160759493670884"/>
    <n v="264.5"/>
    <n v="325.16999999999996"/>
    <n v="84"/>
    <n v="63"/>
    <n v="588"/>
    <n v="441"/>
    <n v="77"/>
    <n v="77"/>
    <n v="3850"/>
    <n v="5544"/>
    <m/>
    <m/>
    <n v="0"/>
    <n v="0"/>
    <n v="77.859649122807014"/>
    <n v="75.759493670886073"/>
    <n v="4438"/>
    <n v="5985"/>
    <n v="126"/>
    <n v="153"/>
    <n v="126"/>
    <n v="153"/>
    <n v="82"/>
    <n v="72"/>
    <n v="82"/>
    <n v="72"/>
    <m/>
    <m/>
    <n v="0"/>
    <n v="0"/>
    <n v="208"/>
    <n v="225"/>
    <n v="208"/>
    <n v="225"/>
    <n v="3.99"/>
    <n v="3.39"/>
    <n v="502.74"/>
    <n v="518.67000000000007"/>
    <n v="4.84"/>
    <n v="4.7300000000000004"/>
    <n v="396.88"/>
    <n v="340.56000000000006"/>
    <m/>
    <m/>
    <n v="0"/>
    <n v="0"/>
    <n v="4.3250961538461539"/>
    <n v="3.8188000000000004"/>
    <n v="899.62"/>
    <n v="859.23000000000013"/>
    <n v="90"/>
    <n v="86"/>
    <n v="11340"/>
    <n v="13158"/>
    <n v="77"/>
    <n v="80"/>
    <n v="6314"/>
    <n v="5760"/>
    <m/>
    <m/>
    <n v="0"/>
    <n v="0"/>
    <n v="84.875"/>
    <n v="84.08"/>
    <n v="17654"/>
    <n v="18918"/>
    <n v="265"/>
    <n v="304"/>
    <n v="265"/>
    <n v="304"/>
    <n v="4.392905660377358"/>
    <n v="3.8960526315789479"/>
    <n v="1164.1199999999999"/>
    <n v="1184.4000000000001"/>
    <n v="83.366037735849062"/>
    <n v="81.91776315789474"/>
    <n v="22092"/>
    <n v="24903"/>
    <n v="31"/>
    <n v="41"/>
    <n v="31"/>
    <n v="41"/>
    <n v="59"/>
    <n v="65"/>
    <n v="59"/>
    <n v="65"/>
    <m/>
    <m/>
    <n v="0"/>
    <n v="0"/>
    <n v="90"/>
    <n v="106"/>
    <n v="90"/>
    <n v="106"/>
    <n v="2.02"/>
    <n v="2.62"/>
    <n v="62.62"/>
    <n v="107.42"/>
    <n v="3.73"/>
    <n v="3.35"/>
    <n v="220.07"/>
    <n v="217.75"/>
    <m/>
    <m/>
    <n v="0"/>
    <n v="0"/>
    <n v="3.141"/>
    <n v="3.0676415094339626"/>
    <n v="282.69"/>
    <n v="325.17"/>
    <n v="61"/>
    <n v="68"/>
    <n v="1891"/>
    <n v="2788"/>
    <n v="57"/>
    <n v="54"/>
    <n v="3363"/>
    <n v="3510"/>
    <m/>
    <m/>
    <n v="0"/>
    <n v="0"/>
    <n v="58.37777777777778"/>
    <n v="59.415094339622641"/>
    <n v="5254"/>
    <n v="6298"/>
    <m/>
    <m/>
    <n v="0"/>
    <n v="0"/>
    <m/>
    <m/>
    <n v="0"/>
    <n v="0"/>
    <m/>
    <m/>
    <n v="0"/>
    <n v="0"/>
    <n v="164"/>
    <n v="201"/>
    <n v="164"/>
    <n v="201"/>
    <n v="582.86"/>
    <n v="638.06000000000006"/>
    <n v="13819"/>
    <n v="16387"/>
    <n v="191"/>
    <n v="209"/>
    <n v="191"/>
    <n v="209"/>
    <n v="863.95"/>
    <n v="871.51"/>
    <n v="13527"/>
    <n v="14814"/>
    <n v="355"/>
    <n v="410"/>
    <n v="355"/>
    <n v="410"/>
    <n v="1446.81"/>
    <n v="1509.5700000000002"/>
    <n v="27346"/>
    <n v="31201"/>
    <n v="0"/>
    <n v="0"/>
    <n v="0"/>
    <n v="0"/>
    <s v=""/>
    <s v=""/>
    <s v=""/>
    <s v=""/>
    <n v="1446.81"/>
    <n v="1509.5700000000002"/>
    <n v="27346"/>
    <n v="31201"/>
  </r>
  <r>
    <x v="9"/>
    <s v="Surry Community College "/>
    <m/>
    <n v="199768"/>
    <x v="8"/>
    <n v="443"/>
    <n v="433"/>
    <n v="35"/>
    <n v="37"/>
    <n v="408"/>
    <n v="396"/>
    <m/>
    <m/>
    <n v="408"/>
    <n v="433"/>
    <n v="408"/>
    <n v="433"/>
    <n v="19"/>
    <n v="19"/>
    <n v="19"/>
    <n v="19"/>
    <n v="86"/>
    <n v="79"/>
    <n v="86"/>
    <n v="79"/>
    <m/>
    <m/>
    <n v="0"/>
    <n v="0"/>
    <n v="105"/>
    <n v="98"/>
    <n v="105"/>
    <n v="98"/>
    <n v="2"/>
    <n v="2.87"/>
    <n v="38"/>
    <n v="54.53"/>
    <n v="4.21"/>
    <n v="4.9400000000000004"/>
    <n v="362.06"/>
    <n v="390.26000000000005"/>
    <m/>
    <m/>
    <n v="0"/>
    <n v="0"/>
    <n v="3.8100952380952382"/>
    <n v="4.5386734693877555"/>
    <n v="400.06"/>
    <n v="444.79"/>
    <n v="51"/>
    <n v="72"/>
    <n v="969"/>
    <n v="1368"/>
    <n v="87"/>
    <n v="87"/>
    <n v="7482"/>
    <n v="6873"/>
    <m/>
    <m/>
    <n v="0"/>
    <n v="0"/>
    <n v="80.48571428571428"/>
    <n v="84.091836734693871"/>
    <n v="8451"/>
    <n v="8241"/>
    <n v="186"/>
    <n v="217"/>
    <n v="186"/>
    <n v="217"/>
    <n v="77"/>
    <n v="87"/>
    <n v="77"/>
    <n v="87"/>
    <m/>
    <m/>
    <n v="0"/>
    <n v="0"/>
    <n v="263"/>
    <n v="304"/>
    <n v="263"/>
    <n v="304"/>
    <n v="2.99"/>
    <n v="3.26"/>
    <n v="556.14"/>
    <n v="707.42"/>
    <n v="5.01"/>
    <n v="4.82"/>
    <n v="385.77"/>
    <n v="419.34000000000003"/>
    <m/>
    <m/>
    <n v="0"/>
    <n v="0"/>
    <n v="3.5814068441064637"/>
    <n v="3.7064473684210526"/>
    <n v="941.91"/>
    <n v="1126.76"/>
    <n v="77"/>
    <n v="83"/>
    <n v="14322"/>
    <n v="18011"/>
    <n v="76"/>
    <n v="80"/>
    <n v="5852"/>
    <n v="6960"/>
    <m/>
    <m/>
    <n v="0"/>
    <n v="0"/>
    <n v="76.707224334600767"/>
    <n v="82.141447368421055"/>
    <n v="20174"/>
    <n v="24971"/>
    <n v="368"/>
    <n v="402"/>
    <n v="368"/>
    <n v="402"/>
    <n v="3.6466576086956524"/>
    <n v="3.9093283582089553"/>
    <n v="1341.97"/>
    <n v="1571.55"/>
    <n v="77.785326086956516"/>
    <n v="82.616915422885569"/>
    <n v="28624.999999999996"/>
    <n v="33212"/>
    <n v="24"/>
    <n v="11"/>
    <n v="24"/>
    <n v="11"/>
    <n v="16"/>
    <n v="20"/>
    <n v="16"/>
    <n v="20"/>
    <m/>
    <m/>
    <n v="0"/>
    <n v="0"/>
    <n v="40"/>
    <n v="31"/>
    <n v="40"/>
    <n v="31"/>
    <n v="2.48"/>
    <n v="2.41"/>
    <n v="59.519999999999996"/>
    <n v="26.51"/>
    <n v="1.56"/>
    <n v="2.58"/>
    <n v="24.96"/>
    <n v="51.6"/>
    <m/>
    <m/>
    <n v="0"/>
    <n v="0"/>
    <n v="2.1119999999999997"/>
    <n v="2.5196774193548386"/>
    <n v="84.47999999999999"/>
    <n v="78.11"/>
    <n v="58"/>
    <n v="63"/>
    <n v="1392"/>
    <n v="693"/>
    <n v="38"/>
    <n v="48"/>
    <n v="608"/>
    <n v="960"/>
    <m/>
    <m/>
    <n v="0"/>
    <n v="0"/>
    <n v="50"/>
    <n v="53.322580645161288"/>
    <n v="2000"/>
    <n v="1653"/>
    <m/>
    <m/>
    <n v="0"/>
    <n v="0"/>
    <m/>
    <m/>
    <n v="0"/>
    <n v="0"/>
    <m/>
    <m/>
    <n v="0"/>
    <n v="0"/>
    <n v="229"/>
    <n v="247"/>
    <n v="229"/>
    <n v="247"/>
    <n v="653.66"/>
    <n v="788.45999999999992"/>
    <n v="16683"/>
    <n v="20072"/>
    <n v="179"/>
    <n v="186"/>
    <n v="179"/>
    <n v="186"/>
    <n v="772.79"/>
    <n v="861.20000000000016"/>
    <n v="13942"/>
    <n v="14793"/>
    <n v="408"/>
    <n v="433"/>
    <n v="408"/>
    <n v="433"/>
    <n v="1426.4499999999998"/>
    <n v="1649.66"/>
    <n v="30625"/>
    <n v="34865"/>
    <n v="0"/>
    <n v="0"/>
    <n v="0"/>
    <n v="0"/>
    <s v=""/>
    <s v=""/>
    <s v=""/>
    <s v=""/>
    <n v="1426.45"/>
    <n v="1649.6599999999999"/>
    <n v="30624.999999999996"/>
    <n v="34865"/>
  </r>
  <r>
    <x v="9"/>
    <s v="Vance-Granville Community College "/>
    <m/>
    <n v="199838"/>
    <x v="8"/>
    <n v="389"/>
    <n v="452"/>
    <n v="8"/>
    <n v="35"/>
    <n v="381"/>
    <n v="417"/>
    <m/>
    <m/>
    <n v="381"/>
    <n v="452"/>
    <n v="381"/>
    <n v="452"/>
    <n v="4"/>
    <n v="4"/>
    <n v="4"/>
    <n v="4"/>
    <n v="72"/>
    <n v="115"/>
    <n v="72"/>
    <n v="115"/>
    <m/>
    <m/>
    <n v="0"/>
    <n v="0"/>
    <n v="76"/>
    <n v="119"/>
    <n v="76"/>
    <n v="119"/>
    <n v="3.75"/>
    <n v="3"/>
    <n v="15"/>
    <n v="12"/>
    <n v="4.88"/>
    <n v="4.6399999999999997"/>
    <n v="351.36"/>
    <n v="533.59999999999991"/>
    <m/>
    <m/>
    <n v="0"/>
    <n v="0"/>
    <n v="4.8205263157894738"/>
    <n v="4.5848739495798307"/>
    <n v="366.36"/>
    <n v="545.59999999999991"/>
    <n v="73"/>
    <n v="71"/>
    <n v="292"/>
    <n v="284"/>
    <n v="83"/>
    <n v="82"/>
    <n v="5976"/>
    <n v="9430"/>
    <m/>
    <m/>
    <n v="0"/>
    <n v="0"/>
    <n v="82.473684210526315"/>
    <n v="81.630252100840337"/>
    <n v="6268"/>
    <n v="9714"/>
    <n v="160"/>
    <n v="171"/>
    <n v="160"/>
    <n v="171"/>
    <n v="99"/>
    <n v="113"/>
    <n v="99"/>
    <n v="113"/>
    <m/>
    <m/>
    <n v="0"/>
    <n v="0"/>
    <n v="259"/>
    <n v="284"/>
    <n v="259"/>
    <n v="284"/>
    <n v="4.16"/>
    <n v="3.58"/>
    <n v="665.6"/>
    <n v="612.18000000000006"/>
    <n v="5.54"/>
    <n v="5.4"/>
    <n v="548.46"/>
    <n v="610.20000000000005"/>
    <m/>
    <m/>
    <n v="0"/>
    <n v="0"/>
    <n v="4.6874903474903471"/>
    <n v="4.3041549295774653"/>
    <n v="1214.06"/>
    <n v="1222.3800000000001"/>
    <n v="90"/>
    <n v="86"/>
    <n v="14400"/>
    <n v="14706"/>
    <n v="86"/>
    <n v="92"/>
    <n v="8514"/>
    <n v="10396"/>
    <m/>
    <m/>
    <n v="0"/>
    <n v="0"/>
    <n v="88.471042471042466"/>
    <n v="88.387323943661968"/>
    <n v="22914"/>
    <n v="25102"/>
    <n v="335"/>
    <n v="403"/>
    <n v="335"/>
    <n v="403"/>
    <n v="4.7176716417910454"/>
    <n v="4.3870471464019856"/>
    <n v="1580.4200000000003"/>
    <n v="1767.9800000000002"/>
    <n v="87.110447761194024"/>
    <n v="86.392059553349881"/>
    <n v="29181.999999999996"/>
    <n v="34816"/>
    <n v="15"/>
    <n v="19"/>
    <n v="15"/>
    <n v="19"/>
    <n v="31"/>
    <n v="30"/>
    <n v="31"/>
    <n v="30"/>
    <m/>
    <m/>
    <n v="0"/>
    <n v="0"/>
    <n v="46"/>
    <n v="49"/>
    <n v="46"/>
    <n v="49"/>
    <n v="2.8"/>
    <n v="2.79"/>
    <n v="42"/>
    <n v="53.01"/>
    <n v="2.95"/>
    <n v="2.7"/>
    <n v="91.45"/>
    <n v="81"/>
    <m/>
    <m/>
    <n v="0"/>
    <n v="0"/>
    <n v="2.901086956521739"/>
    <n v="2.7348979591836731"/>
    <n v="133.44999999999999"/>
    <n v="134.01"/>
    <n v="68"/>
    <n v="68"/>
    <n v="1020"/>
    <n v="1292"/>
    <n v="60"/>
    <n v="54"/>
    <n v="1860"/>
    <n v="1620"/>
    <m/>
    <m/>
    <n v="0"/>
    <n v="0"/>
    <n v="62.608695652173914"/>
    <n v="59.428571428571431"/>
    <n v="2880"/>
    <n v="2912"/>
    <m/>
    <m/>
    <n v="0"/>
    <n v="0"/>
    <m/>
    <m/>
    <n v="0"/>
    <n v="0"/>
    <m/>
    <m/>
    <n v="0"/>
    <n v="0"/>
    <n v="179"/>
    <n v="194"/>
    <n v="179"/>
    <n v="194"/>
    <n v="722.6"/>
    <n v="677.19"/>
    <n v="15712"/>
    <n v="16282"/>
    <n v="202"/>
    <n v="258"/>
    <n v="202"/>
    <n v="258"/>
    <n v="991.2700000000001"/>
    <n v="1224.8"/>
    <n v="16350"/>
    <n v="21446"/>
    <n v="381"/>
    <n v="452"/>
    <n v="381"/>
    <n v="452"/>
    <n v="1713.8700000000001"/>
    <n v="1901.99"/>
    <n v="32062"/>
    <n v="37728"/>
    <n v="0"/>
    <n v="0"/>
    <n v="0"/>
    <n v="0"/>
    <s v=""/>
    <s v=""/>
    <s v=""/>
    <s v=""/>
    <n v="1713.8700000000003"/>
    <n v="1901.9900000000002"/>
    <n v="32061.999999999996"/>
    <n v="37728"/>
  </r>
  <r>
    <x v="9"/>
    <s v="Wayne Community College"/>
    <m/>
    <n v="199892"/>
    <x v="8"/>
    <n v="503"/>
    <n v="530"/>
    <n v="21"/>
    <n v="28"/>
    <n v="482"/>
    <n v="502"/>
    <m/>
    <m/>
    <n v="482"/>
    <n v="530"/>
    <n v="482"/>
    <n v="530"/>
    <n v="27"/>
    <n v="36"/>
    <n v="27"/>
    <n v="36"/>
    <n v="97"/>
    <n v="108"/>
    <n v="97"/>
    <n v="108"/>
    <m/>
    <m/>
    <n v="0"/>
    <n v="0"/>
    <n v="124"/>
    <n v="144"/>
    <n v="124"/>
    <n v="144"/>
    <n v="2.37"/>
    <n v="3.03"/>
    <n v="63.99"/>
    <n v="109.08"/>
    <n v="4.4800000000000004"/>
    <n v="4.3"/>
    <n v="434.56000000000006"/>
    <n v="464.4"/>
    <m/>
    <m/>
    <n v="0"/>
    <n v="0"/>
    <n v="4.0205645161290331"/>
    <n v="3.9824999999999999"/>
    <n v="498.55000000000013"/>
    <n v="573.48"/>
    <n v="74"/>
    <n v="75"/>
    <n v="1998"/>
    <n v="2700"/>
    <n v="84"/>
    <n v="81"/>
    <n v="8148"/>
    <n v="8748"/>
    <m/>
    <m/>
    <n v="0"/>
    <n v="0"/>
    <n v="81.822580645161295"/>
    <n v="79.5"/>
    <n v="10146"/>
    <n v="11448"/>
    <n v="202"/>
    <n v="225"/>
    <n v="202"/>
    <n v="225"/>
    <n v="99"/>
    <n v="101"/>
    <n v="99"/>
    <n v="101"/>
    <m/>
    <m/>
    <n v="0"/>
    <n v="0"/>
    <n v="301"/>
    <n v="326"/>
    <n v="301"/>
    <n v="326"/>
    <n v="3.54"/>
    <n v="3.21"/>
    <n v="715.08"/>
    <n v="722.25"/>
    <n v="5.25"/>
    <n v="4.74"/>
    <n v="519.75"/>
    <n v="478.74"/>
    <m/>
    <m/>
    <n v="0"/>
    <n v="0"/>
    <n v="4.1024252491694346"/>
    <n v="3.6840184049079756"/>
    <n v="1234.83"/>
    <n v="1200.99"/>
    <n v="88"/>
    <n v="85"/>
    <n v="17776"/>
    <n v="19125"/>
    <n v="81"/>
    <n v="82"/>
    <n v="8019"/>
    <n v="8282"/>
    <m/>
    <m/>
    <n v="0"/>
    <n v="0"/>
    <n v="85.697674418604649"/>
    <n v="84.070552147239269"/>
    <n v="25795"/>
    <n v="27407"/>
    <n v="425"/>
    <n v="470"/>
    <n v="425"/>
    <n v="470"/>
    <n v="4.0785411764705888"/>
    <n v="3.7754680851063829"/>
    <n v="1733.3800000000003"/>
    <n v="1774.47"/>
    <n v="84.567058823529408"/>
    <n v="82.670212765957444"/>
    <n v="35941"/>
    <n v="38855"/>
    <n v="30"/>
    <n v="41"/>
    <n v="30"/>
    <n v="41"/>
    <n v="27"/>
    <n v="19"/>
    <n v="27"/>
    <n v="19"/>
    <m/>
    <m/>
    <n v="0"/>
    <n v="0"/>
    <n v="57"/>
    <n v="60"/>
    <n v="57"/>
    <n v="60"/>
    <n v="2.58"/>
    <n v="2.68"/>
    <n v="77.400000000000006"/>
    <n v="109.88000000000001"/>
    <n v="3.09"/>
    <n v="2.74"/>
    <n v="83.429999999999993"/>
    <n v="52.06"/>
    <m/>
    <m/>
    <n v="0"/>
    <n v="0"/>
    <n v="2.8215789473684207"/>
    <n v="2.6989999999999998"/>
    <n v="160.82999999999998"/>
    <n v="161.94"/>
    <n v="72"/>
    <n v="75"/>
    <n v="2160"/>
    <n v="3075"/>
    <n v="66"/>
    <n v="51"/>
    <n v="1782"/>
    <n v="969"/>
    <m/>
    <m/>
    <n v="0"/>
    <n v="0"/>
    <n v="69.15789473684211"/>
    <n v="67.400000000000006"/>
    <n v="3942.0000000000005"/>
    <n v="4044.0000000000005"/>
    <m/>
    <m/>
    <n v="0"/>
    <n v="0"/>
    <m/>
    <m/>
    <n v="0"/>
    <n v="0"/>
    <m/>
    <m/>
    <n v="0"/>
    <n v="0"/>
    <n v="259"/>
    <n v="302"/>
    <n v="259"/>
    <n v="302"/>
    <n v="856.47"/>
    <n v="941.21"/>
    <n v="21934"/>
    <n v="24900"/>
    <n v="223"/>
    <n v="228"/>
    <n v="223"/>
    <n v="228"/>
    <n v="1037.74"/>
    <n v="995.2"/>
    <n v="17949"/>
    <n v="17999"/>
    <n v="482"/>
    <n v="530"/>
    <n v="482"/>
    <n v="530"/>
    <n v="1894.21"/>
    <n v="1936.41"/>
    <n v="39883"/>
    <n v="42899"/>
    <n v="0"/>
    <n v="0"/>
    <n v="0"/>
    <n v="0"/>
    <s v=""/>
    <s v=""/>
    <s v=""/>
    <s v=""/>
    <n v="1894.2100000000003"/>
    <n v="1936.41"/>
    <n v="39883"/>
    <n v="42899"/>
  </r>
  <r>
    <x v="9"/>
    <s v="Western Piedmont Community College "/>
    <s v="Met the criteria for Two-Year 3 in 2015-16."/>
    <n v="199908"/>
    <x v="8"/>
    <n v="377"/>
    <n v="302"/>
    <n v="14"/>
    <n v="15"/>
    <n v="363"/>
    <n v="287"/>
    <m/>
    <m/>
    <n v="363"/>
    <n v="302"/>
    <n v="363"/>
    <n v="302"/>
    <n v="24"/>
    <n v="13"/>
    <n v="24"/>
    <n v="13"/>
    <n v="84"/>
    <n v="61"/>
    <n v="84"/>
    <n v="61"/>
    <m/>
    <m/>
    <n v="0"/>
    <n v="0"/>
    <n v="108"/>
    <n v="74"/>
    <n v="108"/>
    <n v="74"/>
    <n v="2.33"/>
    <n v="2.27"/>
    <n v="55.92"/>
    <n v="29.51"/>
    <n v="3.52"/>
    <n v="2.88"/>
    <n v="295.68"/>
    <n v="175.68"/>
    <m/>
    <m/>
    <n v="0"/>
    <n v="0"/>
    <n v="3.255555555555556"/>
    <n v="2.7728378378378378"/>
    <n v="351.6"/>
    <n v="205.19"/>
    <n v="73"/>
    <n v="74"/>
    <n v="1752"/>
    <n v="962"/>
    <n v="83"/>
    <n v="79"/>
    <n v="6972"/>
    <n v="4819"/>
    <m/>
    <m/>
    <n v="0"/>
    <n v="0"/>
    <n v="80.777777777777771"/>
    <n v="78.121621621621628"/>
    <n v="8724"/>
    <n v="5781.0000000000009"/>
    <n v="144"/>
    <n v="146"/>
    <n v="144"/>
    <n v="146"/>
    <n v="68"/>
    <n v="47"/>
    <n v="68"/>
    <n v="47"/>
    <m/>
    <m/>
    <n v="0"/>
    <n v="0"/>
    <n v="212"/>
    <n v="193"/>
    <n v="212"/>
    <n v="193"/>
    <n v="3.77"/>
    <n v="3.53"/>
    <n v="542.88"/>
    <n v="515.38"/>
    <n v="5.33"/>
    <n v="4.79"/>
    <n v="362.44"/>
    <n v="225.13"/>
    <m/>
    <m/>
    <n v="0"/>
    <n v="0"/>
    <n v="4.270377358490566"/>
    <n v="3.8368393782383419"/>
    <n v="905.31999999999994"/>
    <n v="740.51"/>
    <n v="97"/>
    <n v="93"/>
    <n v="13968"/>
    <n v="13578"/>
    <n v="91"/>
    <n v="92"/>
    <n v="6188"/>
    <n v="4324"/>
    <m/>
    <m/>
    <n v="0"/>
    <n v="0"/>
    <n v="95.075471698113205"/>
    <n v="92.756476683937819"/>
    <n v="20156"/>
    <n v="17902"/>
    <n v="320"/>
    <n v="267"/>
    <n v="320"/>
    <n v="267"/>
    <n v="3.9278750000000002"/>
    <n v="3.5419475655430714"/>
    <n v="1256.92"/>
    <n v="945.7"/>
    <n v="90.25"/>
    <n v="88.700374531835209"/>
    <n v="28880"/>
    <n v="23683"/>
    <n v="22"/>
    <n v="20"/>
    <n v="22"/>
    <n v="20"/>
    <n v="21"/>
    <n v="15"/>
    <n v="21"/>
    <n v="15"/>
    <m/>
    <m/>
    <n v="0"/>
    <n v="0"/>
    <n v="43"/>
    <n v="35"/>
    <n v="43"/>
    <n v="35"/>
    <n v="2.59"/>
    <n v="3.2"/>
    <n v="56.98"/>
    <n v="64"/>
    <n v="4.29"/>
    <n v="3.63"/>
    <n v="90.09"/>
    <n v="54.449999999999996"/>
    <m/>
    <m/>
    <n v="0"/>
    <n v="0"/>
    <n v="3.4202325581395345"/>
    <n v="3.3842857142857139"/>
    <n v="147.07"/>
    <n v="118.44999999999999"/>
    <n v="83"/>
    <n v="84"/>
    <n v="1826"/>
    <n v="1680"/>
    <n v="75"/>
    <n v="68"/>
    <n v="1575"/>
    <n v="1020"/>
    <m/>
    <m/>
    <n v="0"/>
    <n v="0"/>
    <n v="79.093023255813947"/>
    <n v="77.142857142857139"/>
    <n v="3400.9999999999995"/>
    <n v="2700"/>
    <m/>
    <m/>
    <n v="0"/>
    <n v="0"/>
    <m/>
    <m/>
    <n v="0"/>
    <n v="0"/>
    <m/>
    <m/>
    <n v="0"/>
    <n v="0"/>
    <n v="190"/>
    <n v="179"/>
    <n v="190"/>
    <n v="179"/>
    <n v="655.78"/>
    <n v="608.89"/>
    <n v="17546"/>
    <n v="16220"/>
    <n v="173"/>
    <n v="123"/>
    <n v="173"/>
    <n v="123"/>
    <n v="748.21"/>
    <n v="455.26"/>
    <n v="14735"/>
    <n v="10163"/>
    <n v="363"/>
    <n v="302"/>
    <n v="363"/>
    <n v="302"/>
    <n v="1403.99"/>
    <n v="1064.1500000000001"/>
    <n v="32281"/>
    <n v="26383"/>
    <n v="0"/>
    <n v="0"/>
    <n v="0"/>
    <n v="0"/>
    <s v=""/>
    <s v=""/>
    <s v=""/>
    <s v=""/>
    <n v="1403.99"/>
    <n v="1064.1500000000001"/>
    <n v="32281"/>
    <n v="26383"/>
  </r>
  <r>
    <x v="9"/>
    <s v="Wilkes Community College "/>
    <m/>
    <n v="199926"/>
    <x v="8"/>
    <n v="304"/>
    <n v="380"/>
    <n v="8"/>
    <n v="21"/>
    <n v="296"/>
    <n v="359"/>
    <m/>
    <m/>
    <n v="296"/>
    <n v="380"/>
    <n v="296"/>
    <n v="380"/>
    <n v="10"/>
    <n v="7"/>
    <n v="10"/>
    <n v="7"/>
    <n v="50"/>
    <n v="73"/>
    <n v="50"/>
    <n v="73"/>
    <m/>
    <m/>
    <n v="0"/>
    <n v="0"/>
    <n v="60"/>
    <n v="80"/>
    <n v="60"/>
    <n v="80"/>
    <n v="2.85"/>
    <n v="3.36"/>
    <n v="28.5"/>
    <n v="23.52"/>
    <n v="5.4"/>
    <n v="5.01"/>
    <n v="270"/>
    <n v="365.72999999999996"/>
    <m/>
    <m/>
    <n v="0"/>
    <n v="0"/>
    <n v="4.9749999999999996"/>
    <n v="4.8656249999999996"/>
    <n v="298.5"/>
    <n v="389.25"/>
    <n v="85"/>
    <n v="86"/>
    <n v="850"/>
    <n v="602"/>
    <n v="93"/>
    <n v="94"/>
    <n v="4650"/>
    <n v="6862"/>
    <m/>
    <m/>
    <n v="0"/>
    <n v="0"/>
    <n v="91.666666666666671"/>
    <n v="93.3"/>
    <n v="5500"/>
    <n v="7464"/>
    <n v="158"/>
    <n v="200"/>
    <n v="158"/>
    <n v="200"/>
    <n v="57"/>
    <n v="70"/>
    <n v="57"/>
    <n v="70"/>
    <m/>
    <m/>
    <n v="0"/>
    <n v="0"/>
    <n v="215"/>
    <n v="270"/>
    <n v="215"/>
    <n v="270"/>
    <n v="3.38"/>
    <n v="3.42"/>
    <n v="534.04"/>
    <n v="684"/>
    <n v="4.8099999999999996"/>
    <n v="4.88"/>
    <n v="274.16999999999996"/>
    <n v="341.59999999999997"/>
    <m/>
    <m/>
    <n v="0"/>
    <n v="0"/>
    <n v="3.759116279069767"/>
    <n v="3.798518518518518"/>
    <n v="808.20999999999992"/>
    <n v="1025.5999999999999"/>
    <n v="91"/>
    <n v="90"/>
    <n v="14378"/>
    <n v="18000"/>
    <n v="89"/>
    <n v="88"/>
    <n v="5073"/>
    <n v="6160"/>
    <m/>
    <m/>
    <n v="0"/>
    <n v="0"/>
    <n v="90.469767441860469"/>
    <n v="89.481481481481481"/>
    <n v="19451"/>
    <n v="24160"/>
    <n v="275"/>
    <n v="350"/>
    <n v="275"/>
    <n v="350"/>
    <n v="4.0244"/>
    <n v="4.0424285714285713"/>
    <n v="1106.71"/>
    <n v="1414.85"/>
    <n v="90.730909090909094"/>
    <n v="90.354285714285709"/>
    <n v="24951"/>
    <n v="31623.999999999996"/>
    <n v="16"/>
    <n v="23"/>
    <n v="16"/>
    <n v="23"/>
    <n v="5"/>
    <n v="7"/>
    <n v="5"/>
    <n v="7"/>
    <m/>
    <m/>
    <n v="0"/>
    <n v="0"/>
    <n v="21"/>
    <n v="30"/>
    <n v="21"/>
    <n v="30"/>
    <n v="2.06"/>
    <n v="2.0699999999999998"/>
    <n v="32.96"/>
    <n v="47.61"/>
    <n v="2.7"/>
    <n v="3.64"/>
    <n v="13.5"/>
    <n v="25.48"/>
    <m/>
    <m/>
    <n v="0"/>
    <n v="0"/>
    <n v="2.2123809523809523"/>
    <n v="2.4363333333333332"/>
    <n v="46.46"/>
    <n v="73.09"/>
    <n v="68"/>
    <n v="76"/>
    <n v="1088"/>
    <n v="1748"/>
    <n v="69"/>
    <n v="68"/>
    <n v="345"/>
    <n v="476"/>
    <m/>
    <m/>
    <n v="0"/>
    <n v="0"/>
    <n v="68.238095238095241"/>
    <n v="74.13333333333334"/>
    <n v="1433"/>
    <n v="2224"/>
    <m/>
    <m/>
    <n v="0"/>
    <n v="0"/>
    <m/>
    <m/>
    <n v="0"/>
    <n v="0"/>
    <m/>
    <m/>
    <n v="0"/>
    <n v="0"/>
    <n v="184"/>
    <n v="230"/>
    <n v="184"/>
    <n v="230"/>
    <n v="595.5"/>
    <n v="755.13"/>
    <n v="16316"/>
    <n v="20350"/>
    <n v="112"/>
    <n v="150"/>
    <n v="112"/>
    <n v="150"/>
    <n v="557.66999999999996"/>
    <n v="732.81"/>
    <n v="10068"/>
    <n v="13498"/>
    <n v="296"/>
    <n v="380"/>
    <n v="296"/>
    <n v="380"/>
    <n v="1153.17"/>
    <n v="1487.94"/>
    <n v="26384"/>
    <n v="33848"/>
    <n v="0"/>
    <n v="0"/>
    <n v="0"/>
    <n v="0"/>
    <s v=""/>
    <s v=""/>
    <s v=""/>
    <s v=""/>
    <n v="1153.17"/>
    <n v="1487.9399999999998"/>
    <n v="26384"/>
    <n v="33848"/>
  </r>
  <r>
    <x v="9"/>
    <s v="Beaufort County Community College "/>
    <m/>
    <n v="197966"/>
    <x v="9"/>
    <n v="217"/>
    <n v="227"/>
    <n v="15"/>
    <n v="17"/>
    <n v="202"/>
    <n v="210"/>
    <m/>
    <m/>
    <n v="202"/>
    <n v="227"/>
    <n v="202"/>
    <n v="227"/>
    <n v="5"/>
    <n v="9"/>
    <n v="5"/>
    <n v="9"/>
    <n v="37"/>
    <n v="54"/>
    <n v="37"/>
    <n v="54"/>
    <m/>
    <m/>
    <n v="0"/>
    <n v="0"/>
    <n v="42"/>
    <n v="63"/>
    <n v="42"/>
    <n v="63"/>
    <n v="2.7"/>
    <n v="1.83"/>
    <n v="13.5"/>
    <n v="16.47"/>
    <n v="5.08"/>
    <n v="4.58"/>
    <n v="187.96"/>
    <n v="247.32"/>
    <m/>
    <m/>
    <n v="0"/>
    <n v="0"/>
    <n v="4.7966666666666669"/>
    <n v="4.1871428571428568"/>
    <n v="201.46"/>
    <n v="263.78999999999996"/>
    <n v="75"/>
    <n v="63"/>
    <n v="375"/>
    <n v="567"/>
    <n v="89"/>
    <n v="81"/>
    <n v="3293"/>
    <n v="4374"/>
    <m/>
    <m/>
    <n v="0"/>
    <n v="0"/>
    <n v="87.333333333333329"/>
    <n v="78.428571428571431"/>
    <n v="3668"/>
    <n v="4941"/>
    <n v="66"/>
    <n v="81"/>
    <n v="66"/>
    <n v="81"/>
    <n v="54"/>
    <n v="43"/>
    <n v="54"/>
    <n v="43"/>
    <m/>
    <m/>
    <n v="0"/>
    <n v="0"/>
    <n v="120"/>
    <n v="124"/>
    <n v="120"/>
    <n v="124"/>
    <n v="3.81"/>
    <n v="4.5999999999999996"/>
    <n v="251.46"/>
    <n v="372.59999999999997"/>
    <n v="6.06"/>
    <n v="5.79"/>
    <n v="327.23999999999995"/>
    <n v="248.97"/>
    <m/>
    <m/>
    <n v="0"/>
    <n v="0"/>
    <n v="4.8224999999999998"/>
    <n v="5.0126612903225798"/>
    <n v="578.69999999999993"/>
    <n v="621.56999999999994"/>
    <n v="99"/>
    <n v="103"/>
    <n v="6534"/>
    <n v="8343"/>
    <n v="93"/>
    <n v="94"/>
    <n v="5022"/>
    <n v="4042"/>
    <m/>
    <m/>
    <n v="0"/>
    <n v="0"/>
    <n v="96.3"/>
    <n v="99.879032258064512"/>
    <n v="11556"/>
    <n v="12385"/>
    <n v="162"/>
    <n v="187"/>
    <n v="162"/>
    <n v="187"/>
    <n v="4.8158024691358019"/>
    <n v="4.7345454545454544"/>
    <n v="780.15999999999985"/>
    <n v="885.36"/>
    <n v="93.975308641975303"/>
    <n v="92.652406417112303"/>
    <n v="15224"/>
    <n v="17326"/>
    <n v="27"/>
    <n v="18"/>
    <n v="27"/>
    <n v="18"/>
    <n v="13"/>
    <n v="22"/>
    <n v="13"/>
    <n v="22"/>
    <m/>
    <m/>
    <n v="0"/>
    <n v="0"/>
    <n v="40"/>
    <n v="40"/>
    <n v="40"/>
    <n v="40"/>
    <n v="3.02"/>
    <n v="3.67"/>
    <n v="81.540000000000006"/>
    <n v="66.06"/>
    <n v="3.58"/>
    <n v="3.68"/>
    <n v="46.54"/>
    <n v="80.960000000000008"/>
    <m/>
    <m/>
    <n v="0"/>
    <n v="0"/>
    <n v="3.2020000000000004"/>
    <n v="3.6755000000000004"/>
    <n v="128.08000000000001"/>
    <n v="147.02000000000001"/>
    <n v="79"/>
    <n v="82"/>
    <n v="2133"/>
    <n v="1476"/>
    <n v="67"/>
    <n v="71"/>
    <n v="871"/>
    <n v="1562"/>
    <m/>
    <m/>
    <n v="0"/>
    <n v="0"/>
    <n v="75.099999999999994"/>
    <n v="75.95"/>
    <n v="3004"/>
    <n v="3038"/>
    <m/>
    <m/>
    <n v="0"/>
    <n v="0"/>
    <m/>
    <m/>
    <n v="0"/>
    <n v="0"/>
    <m/>
    <m/>
    <n v="0"/>
    <n v="0"/>
    <n v="98"/>
    <n v="108"/>
    <n v="98"/>
    <n v="108"/>
    <n v="346.50000000000006"/>
    <n v="455.12999999999994"/>
    <n v="9042"/>
    <n v="10386"/>
    <n v="104"/>
    <n v="119"/>
    <n v="104"/>
    <n v="119"/>
    <n v="561.7399999999999"/>
    <n v="577.25"/>
    <n v="9186"/>
    <n v="9978"/>
    <n v="202"/>
    <n v="227"/>
    <n v="202"/>
    <n v="227"/>
    <n v="908.24"/>
    <n v="1032.3799999999999"/>
    <n v="18228"/>
    <n v="20364"/>
    <n v="0"/>
    <n v="0"/>
    <n v="0"/>
    <n v="0"/>
    <s v=""/>
    <s v=""/>
    <s v=""/>
    <s v=""/>
    <n v="908.2399999999999"/>
    <n v="1032.3800000000001"/>
    <n v="18228"/>
    <n v="20364"/>
  </r>
  <r>
    <x v="9"/>
    <s v="Bladen Community College"/>
    <m/>
    <n v="198011"/>
    <x v="9"/>
    <n v="80"/>
    <n v="105"/>
    <n v="7"/>
    <n v="9"/>
    <n v="73"/>
    <n v="96"/>
    <m/>
    <m/>
    <n v="73"/>
    <n v="105"/>
    <n v="73"/>
    <n v="105"/>
    <n v="3"/>
    <n v="3"/>
    <n v="3"/>
    <n v="3"/>
    <n v="6"/>
    <n v="10"/>
    <n v="6"/>
    <n v="10"/>
    <m/>
    <m/>
    <n v="0"/>
    <n v="0"/>
    <n v="9"/>
    <n v="13"/>
    <n v="9"/>
    <n v="13"/>
    <n v="4.17"/>
    <n v="4.5"/>
    <n v="12.51"/>
    <n v="13.5"/>
    <n v="3.67"/>
    <n v="4.25"/>
    <n v="22.02"/>
    <n v="42.5"/>
    <m/>
    <m/>
    <n v="0"/>
    <n v="0"/>
    <n v="3.8366666666666669"/>
    <n v="4.3076923076923075"/>
    <n v="34.53"/>
    <n v="56"/>
    <n v="88"/>
    <n v="105"/>
    <n v="264"/>
    <n v="315"/>
    <n v="72"/>
    <n v="77"/>
    <n v="432"/>
    <n v="770"/>
    <m/>
    <m/>
    <n v="0"/>
    <n v="0"/>
    <n v="77.333333333333329"/>
    <n v="83.461538461538467"/>
    <n v="696"/>
    <n v="1085"/>
    <n v="29"/>
    <n v="50"/>
    <n v="29"/>
    <n v="50"/>
    <n v="19"/>
    <n v="19"/>
    <n v="19"/>
    <n v="19"/>
    <m/>
    <m/>
    <n v="0"/>
    <n v="0"/>
    <n v="48"/>
    <n v="69"/>
    <n v="48"/>
    <n v="69"/>
    <n v="4.45"/>
    <n v="4.51"/>
    <n v="129.05000000000001"/>
    <n v="225.5"/>
    <n v="6.05"/>
    <n v="4.45"/>
    <n v="114.95"/>
    <n v="84.55"/>
    <m/>
    <m/>
    <n v="0"/>
    <n v="0"/>
    <n v="5.083333333333333"/>
    <n v="4.4934782608695656"/>
    <n v="244"/>
    <n v="310.05"/>
    <n v="102"/>
    <n v="97"/>
    <n v="2958"/>
    <n v="4850"/>
    <n v="91"/>
    <n v="76"/>
    <n v="1729"/>
    <n v="1444"/>
    <m/>
    <m/>
    <n v="0"/>
    <n v="0"/>
    <n v="97.645833333333329"/>
    <n v="91.217391304347828"/>
    <n v="4687"/>
    <n v="6294"/>
    <n v="57"/>
    <n v="82"/>
    <n v="57"/>
    <n v="82"/>
    <n v="4.8864912280701747"/>
    <n v="4.4640243902439023"/>
    <n v="278.52999999999997"/>
    <n v="366.05"/>
    <n v="94.438596491228068"/>
    <n v="89.987804878048777"/>
    <n v="5383"/>
    <n v="7379"/>
    <n v="10"/>
    <n v="14"/>
    <n v="10"/>
    <n v="14"/>
    <n v="6"/>
    <n v="9"/>
    <n v="6"/>
    <n v="9"/>
    <m/>
    <m/>
    <n v="0"/>
    <n v="0"/>
    <n v="16"/>
    <n v="23"/>
    <n v="16"/>
    <n v="23"/>
    <n v="3.45"/>
    <n v="3.68"/>
    <n v="34.5"/>
    <n v="51.52"/>
    <n v="5"/>
    <n v="2.83"/>
    <n v="30"/>
    <n v="25.47"/>
    <m/>
    <m/>
    <n v="0"/>
    <n v="0"/>
    <n v="4.03125"/>
    <n v="3.3473913043478265"/>
    <n v="64.5"/>
    <n v="76.990000000000009"/>
    <n v="86"/>
    <n v="66"/>
    <n v="860"/>
    <n v="924"/>
    <n v="68"/>
    <n v="54"/>
    <n v="408"/>
    <n v="486"/>
    <m/>
    <m/>
    <n v="0"/>
    <n v="0"/>
    <n v="79.25"/>
    <n v="61.304347826086953"/>
    <n v="1268"/>
    <n v="1410"/>
    <m/>
    <m/>
    <n v="0"/>
    <n v="0"/>
    <m/>
    <m/>
    <n v="0"/>
    <n v="0"/>
    <m/>
    <m/>
    <n v="0"/>
    <n v="0"/>
    <n v="42"/>
    <n v="67"/>
    <n v="42"/>
    <n v="67"/>
    <n v="176.06"/>
    <n v="290.52"/>
    <n v="4082"/>
    <n v="6089"/>
    <n v="31"/>
    <n v="38"/>
    <n v="31"/>
    <n v="38"/>
    <n v="166.97"/>
    <n v="152.51999999999998"/>
    <n v="2569"/>
    <n v="2700"/>
    <n v="73"/>
    <n v="105"/>
    <n v="73"/>
    <n v="105"/>
    <n v="343.03"/>
    <n v="443.03999999999996"/>
    <n v="6651"/>
    <n v="8789"/>
    <n v="0"/>
    <n v="0"/>
    <n v="0"/>
    <n v="0"/>
    <s v=""/>
    <s v=""/>
    <s v=""/>
    <s v=""/>
    <n v="343.03"/>
    <n v="443.04"/>
    <n v="6651"/>
    <n v="8789"/>
  </r>
  <r>
    <x v="9"/>
    <s v="Blue Ridge Community College"/>
    <m/>
    <n v="198039"/>
    <x v="9"/>
    <n v="204"/>
    <n v="235"/>
    <n v="3"/>
    <n v="6"/>
    <n v="201"/>
    <n v="229"/>
    <m/>
    <m/>
    <n v="201"/>
    <n v="235"/>
    <n v="201"/>
    <n v="235"/>
    <n v="7"/>
    <n v="6"/>
    <n v="7"/>
    <n v="6"/>
    <n v="20"/>
    <n v="27"/>
    <n v="20"/>
    <n v="27"/>
    <m/>
    <m/>
    <n v="0"/>
    <n v="0"/>
    <n v="27"/>
    <n v="33"/>
    <n v="27"/>
    <n v="33"/>
    <n v="3.71"/>
    <n v="1.83"/>
    <n v="25.97"/>
    <n v="10.98"/>
    <n v="5.15"/>
    <n v="4.17"/>
    <n v="103"/>
    <n v="112.59"/>
    <m/>
    <m/>
    <n v="0"/>
    <n v="0"/>
    <n v="4.7766666666666664"/>
    <n v="3.7445454545454546"/>
    <n v="128.97"/>
    <n v="123.57000000000001"/>
    <n v="84"/>
    <n v="61"/>
    <n v="588"/>
    <n v="366"/>
    <n v="91"/>
    <n v="72"/>
    <n v="1820"/>
    <n v="1944"/>
    <m/>
    <m/>
    <n v="0"/>
    <n v="0"/>
    <n v="89.18518518518519"/>
    <n v="70"/>
    <n v="2408"/>
    <n v="2310"/>
    <n v="82"/>
    <n v="87"/>
    <n v="82"/>
    <n v="87"/>
    <n v="66"/>
    <n v="90"/>
    <n v="66"/>
    <n v="90"/>
    <m/>
    <m/>
    <n v="0"/>
    <n v="0"/>
    <n v="148"/>
    <n v="177"/>
    <n v="148"/>
    <n v="177"/>
    <n v="3.31"/>
    <n v="3.84"/>
    <n v="271.42"/>
    <n v="334.08"/>
    <n v="4.8"/>
    <n v="5.14"/>
    <n v="316.8"/>
    <n v="462.59999999999997"/>
    <m/>
    <m/>
    <n v="0"/>
    <n v="0"/>
    <n v="3.9744594594594598"/>
    <n v="4.5010169491525422"/>
    <n v="588.22"/>
    <n v="796.68"/>
    <n v="81"/>
    <n v="83"/>
    <n v="6642"/>
    <n v="7221"/>
    <n v="82"/>
    <n v="78"/>
    <n v="5412"/>
    <n v="7020"/>
    <m/>
    <m/>
    <n v="0"/>
    <n v="0"/>
    <n v="81.445945945945951"/>
    <n v="80.457627118644069"/>
    <n v="12054"/>
    <n v="14241"/>
    <n v="175"/>
    <n v="210"/>
    <n v="175"/>
    <n v="210"/>
    <n v="4.0982285714285718"/>
    <n v="4.3821428571428571"/>
    <n v="717.19"/>
    <n v="920.25"/>
    <n v="82.64"/>
    <n v="78.814285714285717"/>
    <n v="14462"/>
    <n v="16551"/>
    <n v="11"/>
    <n v="9"/>
    <n v="11"/>
    <n v="9"/>
    <n v="15"/>
    <n v="16"/>
    <n v="15"/>
    <n v="16"/>
    <m/>
    <m/>
    <n v="0"/>
    <n v="0"/>
    <n v="26"/>
    <n v="25"/>
    <n v="26"/>
    <n v="25"/>
    <n v="2.91"/>
    <n v="2.33"/>
    <n v="32.010000000000005"/>
    <n v="20.97"/>
    <n v="2.17"/>
    <n v="3.97"/>
    <n v="32.549999999999997"/>
    <n v="63.52"/>
    <m/>
    <m/>
    <n v="0"/>
    <n v="0"/>
    <n v="2.483076923076923"/>
    <n v="3.3796000000000004"/>
    <n v="64.56"/>
    <n v="84.490000000000009"/>
    <n v="77"/>
    <n v="64"/>
    <n v="847"/>
    <n v="576"/>
    <n v="63"/>
    <n v="66"/>
    <n v="945"/>
    <n v="1056"/>
    <m/>
    <m/>
    <n v="0"/>
    <n v="0"/>
    <n v="68.92307692307692"/>
    <n v="65.28"/>
    <n v="1792"/>
    <n v="1632"/>
    <m/>
    <m/>
    <n v="0"/>
    <n v="0"/>
    <m/>
    <m/>
    <n v="0"/>
    <n v="0"/>
    <m/>
    <m/>
    <n v="0"/>
    <n v="0"/>
    <n v="100"/>
    <n v="102"/>
    <n v="100"/>
    <n v="102"/>
    <n v="329.4"/>
    <n v="366.03"/>
    <n v="8077"/>
    <n v="8163"/>
    <n v="101"/>
    <n v="133"/>
    <n v="101"/>
    <n v="133"/>
    <n v="452.35"/>
    <n v="638.70999999999992"/>
    <n v="8177"/>
    <n v="10020"/>
    <n v="201"/>
    <n v="235"/>
    <n v="201"/>
    <n v="235"/>
    <n v="781.75"/>
    <n v="1004.7399999999999"/>
    <n v="16254"/>
    <n v="18183"/>
    <n v="0"/>
    <n v="0"/>
    <n v="0"/>
    <n v="0"/>
    <s v=""/>
    <s v=""/>
    <s v=""/>
    <s v=""/>
    <n v="781.75"/>
    <n v="1004.74"/>
    <n v="16254"/>
    <n v="18183"/>
  </r>
  <r>
    <x v="9"/>
    <s v="Brunswick Community College"/>
    <m/>
    <n v="198084"/>
    <x v="9"/>
    <n v="176"/>
    <n v="230"/>
    <n v="17"/>
    <n v="31"/>
    <n v="159"/>
    <n v="199"/>
    <m/>
    <m/>
    <n v="159"/>
    <n v="230"/>
    <n v="159"/>
    <n v="230"/>
    <n v="2"/>
    <n v="6"/>
    <n v="2"/>
    <n v="6"/>
    <n v="10"/>
    <n v="61"/>
    <n v="10"/>
    <n v="61"/>
    <m/>
    <m/>
    <n v="0"/>
    <n v="0"/>
    <n v="12"/>
    <n v="67"/>
    <n v="12"/>
    <n v="67"/>
    <n v="1.25"/>
    <n v="1.42"/>
    <n v="2.5"/>
    <n v="8.52"/>
    <n v="3.9"/>
    <n v="3.85"/>
    <n v="39"/>
    <n v="234.85"/>
    <m/>
    <m/>
    <n v="0"/>
    <n v="0"/>
    <n v="3.4583333333333335"/>
    <n v="3.6323880597014928"/>
    <n v="41.5"/>
    <n v="243.37"/>
    <n v="58"/>
    <n v="52"/>
    <n v="116"/>
    <n v="312"/>
    <n v="83"/>
    <n v="73"/>
    <n v="830"/>
    <n v="4453"/>
    <m/>
    <m/>
    <n v="0"/>
    <n v="0"/>
    <n v="78.833333333333329"/>
    <n v="71.119402985074629"/>
    <n v="946"/>
    <n v="4765"/>
    <n v="74"/>
    <n v="87"/>
    <n v="74"/>
    <n v="87"/>
    <n v="49"/>
    <n v="42"/>
    <n v="49"/>
    <n v="42"/>
    <m/>
    <m/>
    <n v="0"/>
    <n v="0"/>
    <n v="123"/>
    <n v="129"/>
    <n v="123"/>
    <n v="129"/>
    <n v="2.82"/>
    <n v="2.86"/>
    <n v="208.67999999999998"/>
    <n v="248.82"/>
    <n v="3.81"/>
    <n v="3.86"/>
    <n v="186.69"/>
    <n v="162.12"/>
    <m/>
    <m/>
    <n v="0"/>
    <n v="0"/>
    <n v="3.214390243902439"/>
    <n v="3.1855813953488372"/>
    <n v="395.37"/>
    <n v="410.94"/>
    <n v="83"/>
    <n v="83"/>
    <n v="6142"/>
    <n v="7221"/>
    <n v="76"/>
    <n v="77"/>
    <n v="3724"/>
    <n v="3234"/>
    <m/>
    <m/>
    <n v="0"/>
    <n v="0"/>
    <n v="80.211382113821145"/>
    <n v="81.04651162790698"/>
    <n v="9866"/>
    <n v="10455"/>
    <n v="135"/>
    <n v="196"/>
    <n v="135"/>
    <n v="196"/>
    <n v="3.2360740740740743"/>
    <n v="3.3383163265306122"/>
    <n v="436.87000000000006"/>
    <n v="654.30999999999995"/>
    <n v="80.088888888888889"/>
    <n v="77.65306122448979"/>
    <n v="10812"/>
    <n v="15219.999999999998"/>
    <n v="12"/>
    <n v="13"/>
    <n v="12"/>
    <n v="13"/>
    <n v="12"/>
    <n v="21"/>
    <n v="12"/>
    <n v="21"/>
    <m/>
    <m/>
    <n v="0"/>
    <n v="0"/>
    <n v="24"/>
    <n v="34"/>
    <n v="24"/>
    <n v="34"/>
    <n v="1.83"/>
    <n v="1.85"/>
    <n v="21.96"/>
    <n v="24.05"/>
    <n v="3.42"/>
    <n v="2.64"/>
    <n v="41.04"/>
    <n v="55.440000000000005"/>
    <m/>
    <m/>
    <n v="0"/>
    <n v="0"/>
    <n v="2.625"/>
    <n v="2.3379411764705886"/>
    <n v="63"/>
    <n v="79.490000000000009"/>
    <n v="66"/>
    <n v="59"/>
    <n v="792"/>
    <n v="767"/>
    <n v="49"/>
    <n v="60"/>
    <n v="588"/>
    <n v="1260"/>
    <m/>
    <m/>
    <n v="0"/>
    <n v="0"/>
    <n v="57.5"/>
    <n v="59.617647058823529"/>
    <n v="1380"/>
    <n v="2027"/>
    <m/>
    <m/>
    <n v="0"/>
    <n v="0"/>
    <m/>
    <m/>
    <n v="0"/>
    <n v="0"/>
    <m/>
    <m/>
    <n v="0"/>
    <n v="0"/>
    <n v="88"/>
    <n v="106"/>
    <n v="88"/>
    <n v="106"/>
    <n v="233.14"/>
    <n v="281.39"/>
    <n v="7050"/>
    <n v="8300"/>
    <n v="71"/>
    <n v="124"/>
    <n v="71"/>
    <n v="124"/>
    <n v="266.73"/>
    <n v="452.41"/>
    <n v="5142"/>
    <n v="8947"/>
    <n v="159"/>
    <n v="230"/>
    <n v="159"/>
    <n v="230"/>
    <n v="499.87"/>
    <n v="733.8"/>
    <n v="12192"/>
    <n v="17247"/>
    <n v="0"/>
    <n v="0"/>
    <n v="0"/>
    <n v="0"/>
    <s v=""/>
    <s v=""/>
    <s v=""/>
    <s v=""/>
    <n v="499.87000000000006"/>
    <n v="733.8"/>
    <n v="12192"/>
    <n v="17247"/>
  </r>
  <r>
    <x v="9"/>
    <s v="Carteret Community College"/>
    <m/>
    <n v="198206"/>
    <x v="9"/>
    <n v="170"/>
    <n v="202"/>
    <n v="3"/>
    <n v="5"/>
    <n v="167"/>
    <n v="197"/>
    <m/>
    <m/>
    <n v="167"/>
    <n v="202"/>
    <n v="167"/>
    <n v="202"/>
    <n v="1"/>
    <n v="5"/>
    <n v="1"/>
    <n v="5"/>
    <n v="18"/>
    <n v="17"/>
    <n v="18"/>
    <n v="17"/>
    <m/>
    <m/>
    <n v="0"/>
    <n v="0"/>
    <n v="19"/>
    <n v="22"/>
    <n v="19"/>
    <n v="22"/>
    <n v="1.5"/>
    <n v="3.7"/>
    <n v="1.5"/>
    <n v="18.5"/>
    <n v="4.83"/>
    <n v="5.12"/>
    <n v="86.94"/>
    <n v="87.04"/>
    <m/>
    <m/>
    <n v="0"/>
    <n v="0"/>
    <n v="4.6547368421052626"/>
    <n v="4.7972727272727278"/>
    <n v="88.439999999999984"/>
    <n v="105.54"/>
    <n v="59"/>
    <n v="75"/>
    <n v="59"/>
    <n v="375"/>
    <n v="76"/>
    <n v="83"/>
    <n v="1368"/>
    <n v="1411"/>
    <m/>
    <m/>
    <n v="0"/>
    <n v="0"/>
    <n v="75.10526315789474"/>
    <n v="81.181818181818187"/>
    <n v="1427"/>
    <n v="1786"/>
    <n v="57"/>
    <n v="80"/>
    <n v="57"/>
    <n v="80"/>
    <n v="54"/>
    <n v="67"/>
    <n v="54"/>
    <n v="67"/>
    <m/>
    <m/>
    <n v="0"/>
    <n v="0"/>
    <n v="111"/>
    <n v="147"/>
    <n v="111"/>
    <n v="147"/>
    <n v="3.6"/>
    <n v="3.51"/>
    <n v="205.20000000000002"/>
    <n v="280.79999999999995"/>
    <n v="5.0999999999999996"/>
    <n v="4.84"/>
    <n v="275.39999999999998"/>
    <n v="324.27999999999997"/>
    <m/>
    <m/>
    <n v="0"/>
    <n v="0"/>
    <n v="4.3297297297297304"/>
    <n v="4.116190476190476"/>
    <n v="480.60000000000008"/>
    <n v="605.07999999999993"/>
    <n v="82"/>
    <n v="84"/>
    <n v="4674"/>
    <n v="6720"/>
    <n v="84"/>
    <n v="82"/>
    <n v="4536"/>
    <n v="5494"/>
    <m/>
    <m/>
    <n v="0"/>
    <n v="0"/>
    <n v="82.972972972972968"/>
    <n v="83.088435374149654"/>
    <n v="9210"/>
    <n v="12214"/>
    <n v="130"/>
    <n v="169"/>
    <n v="130"/>
    <n v="169"/>
    <n v="4.3772307692307697"/>
    <n v="4.2048520710059165"/>
    <n v="569.04000000000008"/>
    <n v="710.61999999999989"/>
    <n v="81.823076923076925"/>
    <n v="82.840236686390526"/>
    <n v="10637"/>
    <n v="13999.999999999998"/>
    <n v="14"/>
    <n v="15"/>
    <n v="14"/>
    <n v="15"/>
    <n v="23"/>
    <n v="18"/>
    <n v="23"/>
    <n v="18"/>
    <m/>
    <m/>
    <n v="0"/>
    <n v="0"/>
    <n v="37"/>
    <n v="33"/>
    <n v="37"/>
    <n v="33"/>
    <n v="3.11"/>
    <n v="3.07"/>
    <n v="43.54"/>
    <n v="46.05"/>
    <n v="2.4300000000000002"/>
    <n v="3.61"/>
    <n v="55.89"/>
    <n v="64.98"/>
    <m/>
    <m/>
    <n v="0"/>
    <n v="0"/>
    <n v="2.6872972972972975"/>
    <n v="3.3645454545454547"/>
    <n v="99.43"/>
    <n v="111.03"/>
    <n v="76"/>
    <n v="69"/>
    <n v="1064"/>
    <n v="1035"/>
    <n v="56"/>
    <n v="57"/>
    <n v="1288"/>
    <n v="1026"/>
    <m/>
    <m/>
    <n v="0"/>
    <n v="0"/>
    <n v="63.567567567567565"/>
    <n v="62.454545454545453"/>
    <n v="2352"/>
    <n v="2061"/>
    <m/>
    <m/>
    <n v="0"/>
    <n v="0"/>
    <m/>
    <m/>
    <n v="0"/>
    <n v="0"/>
    <m/>
    <m/>
    <n v="0"/>
    <n v="0"/>
    <n v="72"/>
    <n v="100"/>
    <n v="72"/>
    <n v="100"/>
    <n v="250.24"/>
    <n v="345.34999999999997"/>
    <n v="5797"/>
    <n v="8130"/>
    <n v="95"/>
    <n v="102"/>
    <n v="95"/>
    <n v="102"/>
    <n v="418.22999999999996"/>
    <n v="476.3"/>
    <n v="7192"/>
    <n v="7931"/>
    <n v="167"/>
    <n v="202"/>
    <n v="167"/>
    <n v="202"/>
    <n v="668.47"/>
    <n v="821.65"/>
    <n v="12989"/>
    <n v="16061"/>
    <n v="0"/>
    <n v="0"/>
    <n v="0"/>
    <n v="0"/>
    <s v=""/>
    <s v=""/>
    <s v=""/>
    <s v=""/>
    <n v="668.47"/>
    <n v="821.64999999999986"/>
    <n v="12989"/>
    <n v="16060.999999999998"/>
  </r>
  <r>
    <x v="9"/>
    <s v="College of the Albemarle"/>
    <m/>
    <n v="197814"/>
    <x v="9"/>
    <n v="268"/>
    <n v="245"/>
    <n v="27"/>
    <n v="12"/>
    <n v="241"/>
    <n v="233"/>
    <m/>
    <m/>
    <n v="241"/>
    <n v="245"/>
    <n v="241"/>
    <n v="245"/>
    <n v="4"/>
    <n v="2"/>
    <n v="4"/>
    <n v="2"/>
    <n v="43"/>
    <n v="62"/>
    <n v="43"/>
    <n v="62"/>
    <m/>
    <m/>
    <n v="0"/>
    <n v="0"/>
    <n v="47"/>
    <n v="64"/>
    <n v="47"/>
    <n v="64"/>
    <n v="2.63"/>
    <n v="1.5"/>
    <n v="10.52"/>
    <n v="3"/>
    <n v="4.72"/>
    <n v="4.32"/>
    <n v="202.95999999999998"/>
    <n v="267.84000000000003"/>
    <m/>
    <m/>
    <n v="0"/>
    <n v="0"/>
    <n v="4.5421276595744677"/>
    <n v="4.2318750000000005"/>
    <n v="213.48"/>
    <n v="270.84000000000003"/>
    <n v="80"/>
    <n v="55"/>
    <n v="320"/>
    <n v="110"/>
    <n v="82"/>
    <n v="77"/>
    <n v="3526"/>
    <n v="4774"/>
    <m/>
    <m/>
    <n v="0"/>
    <n v="0"/>
    <n v="81.829787234042556"/>
    <n v="76.3125"/>
    <n v="3846"/>
    <n v="4884"/>
    <n v="94"/>
    <n v="95"/>
    <n v="94"/>
    <n v="95"/>
    <n v="92"/>
    <n v="75"/>
    <n v="92"/>
    <n v="75"/>
    <m/>
    <m/>
    <n v="0"/>
    <n v="0"/>
    <n v="186"/>
    <n v="170"/>
    <n v="186"/>
    <n v="170"/>
    <n v="3.7"/>
    <n v="3.23"/>
    <n v="347.8"/>
    <n v="306.85000000000002"/>
    <n v="4.42"/>
    <n v="4.43"/>
    <n v="406.64"/>
    <n v="332.25"/>
    <m/>
    <m/>
    <n v="0"/>
    <n v="0"/>
    <n v="4.056129032258065"/>
    <n v="3.7594117647058827"/>
    <n v="754.44"/>
    <n v="639.1"/>
    <n v="87"/>
    <n v="80"/>
    <n v="8178"/>
    <n v="7600"/>
    <n v="83"/>
    <n v="78"/>
    <n v="7636"/>
    <n v="5850"/>
    <m/>
    <m/>
    <n v="0"/>
    <n v="0"/>
    <n v="85.021505376344081"/>
    <n v="79.117647058823536"/>
    <n v="15813.999999999998"/>
    <n v="13450.000000000002"/>
    <n v="233"/>
    <n v="234"/>
    <n v="233"/>
    <n v="234"/>
    <n v="4.1541630901287556"/>
    <n v="3.8886324786324789"/>
    <n v="967.92000000000007"/>
    <n v="909.94"/>
    <n v="84.377682403433482"/>
    <n v="78.350427350427353"/>
    <n v="19660"/>
    <n v="18334"/>
    <n v="6"/>
    <n v="7"/>
    <n v="6"/>
    <n v="7"/>
    <n v="2"/>
    <n v="4"/>
    <n v="2"/>
    <n v="4"/>
    <m/>
    <m/>
    <n v="0"/>
    <n v="0"/>
    <n v="8"/>
    <n v="11"/>
    <n v="8"/>
    <n v="11"/>
    <n v="2.92"/>
    <n v="2.64"/>
    <n v="17.52"/>
    <n v="18.48"/>
    <n v="3.25"/>
    <n v="3.75"/>
    <n v="6.5"/>
    <n v="15"/>
    <m/>
    <m/>
    <n v="0"/>
    <n v="0"/>
    <n v="3.0024999999999999"/>
    <n v="3.0436363636363639"/>
    <n v="24.02"/>
    <n v="33.480000000000004"/>
    <n v="59"/>
    <n v="64"/>
    <n v="354"/>
    <n v="448"/>
    <n v="85"/>
    <n v="62"/>
    <n v="170"/>
    <n v="248"/>
    <m/>
    <m/>
    <n v="0"/>
    <n v="0"/>
    <n v="65.5"/>
    <n v="63.272727272727273"/>
    <n v="524"/>
    <n v="696"/>
    <m/>
    <m/>
    <n v="0"/>
    <n v="0"/>
    <m/>
    <m/>
    <n v="0"/>
    <n v="0"/>
    <m/>
    <m/>
    <n v="0"/>
    <n v="0"/>
    <n v="104"/>
    <n v="104"/>
    <n v="104"/>
    <n v="104"/>
    <n v="375.84"/>
    <n v="328.33000000000004"/>
    <n v="8852"/>
    <n v="8158"/>
    <n v="137"/>
    <n v="141"/>
    <n v="137"/>
    <n v="141"/>
    <n v="616.09999999999991"/>
    <n v="615.09"/>
    <n v="11332"/>
    <n v="10872"/>
    <n v="241"/>
    <n v="245"/>
    <n v="241"/>
    <n v="245"/>
    <n v="991.93999999999983"/>
    <n v="943.42000000000007"/>
    <n v="20184"/>
    <n v="19030"/>
    <n v="0"/>
    <n v="0"/>
    <n v="0"/>
    <n v="0"/>
    <s v=""/>
    <s v=""/>
    <s v=""/>
    <s v=""/>
    <n v="991.94"/>
    <n v="943.42000000000007"/>
    <n v="20184"/>
    <n v="19030"/>
  </r>
  <r>
    <x v="9"/>
    <s v="Halifax Community College "/>
    <m/>
    <n v="198640"/>
    <x v="9"/>
    <n v="136"/>
    <n v="149"/>
    <n v="2"/>
    <n v="4"/>
    <n v="134"/>
    <n v="145"/>
    <m/>
    <m/>
    <n v="134"/>
    <n v="149"/>
    <n v="134"/>
    <n v="149"/>
    <n v="2"/>
    <n v="7"/>
    <n v="2"/>
    <n v="7"/>
    <n v="26"/>
    <n v="19"/>
    <n v="26"/>
    <n v="19"/>
    <m/>
    <m/>
    <n v="0"/>
    <n v="0"/>
    <n v="28"/>
    <n v="26"/>
    <n v="28"/>
    <n v="26"/>
    <n v="2"/>
    <n v="2.71"/>
    <n v="4"/>
    <n v="18.97"/>
    <n v="3.6"/>
    <n v="4.37"/>
    <n v="93.600000000000009"/>
    <n v="83.03"/>
    <m/>
    <m/>
    <n v="0"/>
    <n v="0"/>
    <n v="3.4857142857142862"/>
    <n v="3.9230769230769229"/>
    <n v="97.600000000000009"/>
    <n v="102"/>
    <n v="68"/>
    <n v="81"/>
    <n v="136"/>
    <n v="567"/>
    <n v="80"/>
    <n v="77"/>
    <n v="2080"/>
    <n v="1463"/>
    <m/>
    <m/>
    <n v="0"/>
    <n v="0"/>
    <n v="79.142857142857139"/>
    <n v="78.07692307692308"/>
    <n v="2216"/>
    <n v="2030"/>
    <n v="56"/>
    <n v="72"/>
    <n v="56"/>
    <n v="72"/>
    <n v="32"/>
    <n v="24"/>
    <n v="32"/>
    <n v="24"/>
    <m/>
    <m/>
    <n v="0"/>
    <n v="0"/>
    <n v="88"/>
    <n v="96"/>
    <n v="88"/>
    <n v="96"/>
    <n v="4.13"/>
    <n v="3.87"/>
    <n v="231.28"/>
    <n v="278.64"/>
    <n v="5.2"/>
    <n v="5.69"/>
    <n v="166.4"/>
    <n v="136.56"/>
    <m/>
    <m/>
    <n v="0"/>
    <n v="0"/>
    <n v="4.5190909090909095"/>
    <n v="4.3250000000000002"/>
    <n v="397.68000000000006"/>
    <n v="415.20000000000005"/>
    <n v="92"/>
    <n v="89"/>
    <n v="5152"/>
    <n v="6408"/>
    <n v="86"/>
    <n v="77"/>
    <n v="2752"/>
    <n v="1848"/>
    <m/>
    <m/>
    <n v="0"/>
    <n v="0"/>
    <n v="89.818181818181813"/>
    <n v="86"/>
    <n v="7904"/>
    <n v="8256"/>
    <n v="116"/>
    <n v="122"/>
    <n v="116"/>
    <n v="122"/>
    <n v="4.2696551724137937"/>
    <n v="4.2393442622950825"/>
    <n v="495.28000000000009"/>
    <n v="517.20000000000005"/>
    <n v="87.241379310344826"/>
    <n v="84.311475409836063"/>
    <n v="10120"/>
    <n v="10286"/>
    <n v="9"/>
    <n v="15"/>
    <n v="9"/>
    <n v="15"/>
    <n v="9"/>
    <n v="12"/>
    <n v="9"/>
    <n v="12"/>
    <m/>
    <m/>
    <n v="0"/>
    <n v="0"/>
    <n v="18"/>
    <n v="27"/>
    <n v="18"/>
    <n v="27"/>
    <n v="3.17"/>
    <n v="2.33"/>
    <n v="28.53"/>
    <n v="34.950000000000003"/>
    <n v="3.06"/>
    <n v="2.71"/>
    <n v="27.54"/>
    <n v="32.519999999999996"/>
    <m/>
    <m/>
    <n v="0"/>
    <n v="0"/>
    <n v="3.1150000000000002"/>
    <n v="2.4988888888888887"/>
    <n v="56.070000000000007"/>
    <n v="67.47"/>
    <n v="73"/>
    <n v="62"/>
    <n v="657"/>
    <n v="930"/>
    <n v="47"/>
    <n v="46"/>
    <n v="423"/>
    <n v="552"/>
    <m/>
    <m/>
    <n v="0"/>
    <n v="0"/>
    <n v="60"/>
    <n v="54.888888888888886"/>
    <n v="1080"/>
    <n v="1482"/>
    <m/>
    <m/>
    <n v="0"/>
    <n v="0"/>
    <m/>
    <m/>
    <n v="0"/>
    <n v="0"/>
    <m/>
    <m/>
    <n v="0"/>
    <n v="0"/>
    <n v="67"/>
    <n v="94"/>
    <n v="67"/>
    <n v="94"/>
    <n v="263.81"/>
    <n v="332.56"/>
    <n v="5945"/>
    <n v="7905"/>
    <n v="67"/>
    <n v="55"/>
    <n v="67"/>
    <n v="55"/>
    <n v="287.54000000000002"/>
    <n v="252.11"/>
    <n v="5255"/>
    <n v="3863"/>
    <n v="134"/>
    <n v="149"/>
    <n v="134"/>
    <n v="149"/>
    <n v="551.35"/>
    <n v="584.67000000000007"/>
    <n v="11200"/>
    <n v="11768"/>
    <n v="0"/>
    <n v="0"/>
    <n v="0"/>
    <n v="0"/>
    <s v=""/>
    <s v=""/>
    <s v=""/>
    <s v=""/>
    <n v="551.35000000000014"/>
    <n v="584.67000000000007"/>
    <n v="11200"/>
    <n v="11768"/>
  </r>
  <r>
    <x v="9"/>
    <s v="Haywood Community College"/>
    <m/>
    <n v="198668"/>
    <x v="9"/>
    <n v="277"/>
    <n v="254"/>
    <n v="6"/>
    <n v="2"/>
    <n v="271"/>
    <n v="252"/>
    <m/>
    <m/>
    <n v="271"/>
    <n v="254"/>
    <n v="271"/>
    <n v="254"/>
    <n v="7"/>
    <n v="9"/>
    <n v="7"/>
    <n v="9"/>
    <n v="50"/>
    <n v="52"/>
    <n v="50"/>
    <n v="52"/>
    <m/>
    <m/>
    <n v="0"/>
    <n v="0"/>
    <n v="57"/>
    <n v="61"/>
    <n v="57"/>
    <n v="61"/>
    <n v="3"/>
    <n v="3.5"/>
    <n v="21"/>
    <n v="31.5"/>
    <n v="5.67"/>
    <n v="5.19"/>
    <n v="283.5"/>
    <n v="269.88"/>
    <m/>
    <m/>
    <n v="0"/>
    <n v="0"/>
    <n v="5.3421052631578947"/>
    <n v="4.9406557377049181"/>
    <n v="304.5"/>
    <n v="301.38"/>
    <n v="61"/>
    <n v="82"/>
    <n v="427"/>
    <n v="738"/>
    <n v="97"/>
    <n v="85"/>
    <n v="4850"/>
    <n v="4420"/>
    <m/>
    <m/>
    <n v="0"/>
    <n v="0"/>
    <n v="92.578947368421055"/>
    <n v="84.557377049180332"/>
    <n v="5277"/>
    <n v="5158"/>
    <n v="86"/>
    <n v="82"/>
    <n v="86"/>
    <n v="82"/>
    <n v="60"/>
    <n v="39"/>
    <n v="60"/>
    <n v="39"/>
    <m/>
    <m/>
    <n v="0"/>
    <n v="0"/>
    <n v="146"/>
    <n v="121"/>
    <n v="146"/>
    <n v="121"/>
    <n v="3.44"/>
    <n v="4.01"/>
    <n v="295.83999999999997"/>
    <n v="328.82"/>
    <n v="4.3499999999999996"/>
    <n v="3.55"/>
    <n v="261"/>
    <n v="138.44999999999999"/>
    <m/>
    <m/>
    <n v="0"/>
    <n v="0"/>
    <n v="3.8139726027397254"/>
    <n v="3.8617355371900826"/>
    <n v="556.83999999999992"/>
    <n v="467.27"/>
    <n v="86"/>
    <n v="86"/>
    <n v="7396"/>
    <n v="7052"/>
    <n v="70"/>
    <n v="69"/>
    <n v="4200"/>
    <n v="2691"/>
    <m/>
    <m/>
    <n v="0"/>
    <n v="0"/>
    <n v="79.424657534246577"/>
    <n v="80.52066115702479"/>
    <n v="11596"/>
    <n v="9743"/>
    <n v="203"/>
    <n v="182"/>
    <n v="203"/>
    <n v="182"/>
    <n v="4.2430541871921177"/>
    <n v="4.223351648351648"/>
    <n v="861.33999999999992"/>
    <n v="768.65"/>
    <n v="83.118226600985224"/>
    <n v="81.873626373626379"/>
    <n v="16873"/>
    <n v="14901.000000000002"/>
    <n v="21"/>
    <n v="26"/>
    <n v="21"/>
    <n v="26"/>
    <n v="47"/>
    <n v="46"/>
    <n v="47"/>
    <n v="46"/>
    <m/>
    <m/>
    <n v="0"/>
    <n v="0"/>
    <n v="68"/>
    <n v="72"/>
    <n v="68"/>
    <n v="72"/>
    <n v="2.57"/>
    <n v="2.63"/>
    <n v="53.97"/>
    <n v="68.38"/>
    <n v="2.46"/>
    <n v="2.84"/>
    <n v="115.62"/>
    <n v="130.63999999999999"/>
    <m/>
    <m/>
    <n v="0"/>
    <n v="0"/>
    <n v="2.4939705882352943"/>
    <n v="2.7641666666666662"/>
    <n v="169.59"/>
    <n v="199.01999999999998"/>
    <n v="67"/>
    <n v="63"/>
    <n v="1407"/>
    <n v="1638"/>
    <n v="46"/>
    <n v="48"/>
    <n v="2162"/>
    <n v="2208"/>
    <m/>
    <m/>
    <n v="0"/>
    <n v="0"/>
    <n v="52.485294117647058"/>
    <n v="53.416666666666664"/>
    <n v="3569"/>
    <n v="3846"/>
    <m/>
    <m/>
    <n v="0"/>
    <n v="0"/>
    <m/>
    <m/>
    <n v="0"/>
    <n v="0"/>
    <m/>
    <m/>
    <n v="0"/>
    <n v="0"/>
    <n v="114"/>
    <n v="117"/>
    <n v="114"/>
    <n v="117"/>
    <n v="370.80999999999995"/>
    <n v="428.7"/>
    <n v="9230"/>
    <n v="9428"/>
    <n v="157"/>
    <n v="137"/>
    <n v="157"/>
    <n v="137"/>
    <n v="660.12"/>
    <n v="538.97"/>
    <n v="11212"/>
    <n v="9319"/>
    <n v="271"/>
    <n v="254"/>
    <n v="271"/>
    <n v="254"/>
    <n v="1030.9299999999998"/>
    <n v="967.67000000000007"/>
    <n v="20442"/>
    <n v="18747"/>
    <n v="0"/>
    <n v="0"/>
    <n v="0"/>
    <n v="0"/>
    <s v=""/>
    <s v=""/>
    <s v=""/>
    <s v=""/>
    <n v="1030.9299999999998"/>
    <n v="967.67"/>
    <n v="20442"/>
    <n v="18747"/>
  </r>
  <r>
    <x v="9"/>
    <s v="Isothermal Community College "/>
    <m/>
    <n v="198710"/>
    <x v="9"/>
    <n v="249"/>
    <n v="210"/>
    <n v="18"/>
    <n v="14"/>
    <n v="231"/>
    <n v="196"/>
    <m/>
    <m/>
    <n v="231"/>
    <n v="210"/>
    <n v="231"/>
    <n v="210"/>
    <n v="5"/>
    <n v="10"/>
    <n v="5"/>
    <n v="10"/>
    <n v="69"/>
    <n v="81"/>
    <n v="69"/>
    <n v="81"/>
    <m/>
    <m/>
    <n v="0"/>
    <n v="0"/>
    <n v="74"/>
    <n v="91"/>
    <n v="74"/>
    <n v="91"/>
    <n v="2.8"/>
    <n v="4.3"/>
    <n v="14"/>
    <n v="43"/>
    <n v="4.7699999999999996"/>
    <n v="4.28"/>
    <n v="329.13"/>
    <n v="346.68"/>
    <m/>
    <m/>
    <n v="0"/>
    <n v="0"/>
    <n v="4.6368918918918922"/>
    <n v="4.2821978021978024"/>
    <n v="343.13"/>
    <n v="389.68"/>
    <n v="89"/>
    <n v="90"/>
    <n v="445"/>
    <n v="900"/>
    <n v="87"/>
    <n v="79"/>
    <n v="6003"/>
    <n v="6399"/>
    <m/>
    <m/>
    <n v="0"/>
    <n v="0"/>
    <n v="87.13513513513513"/>
    <n v="80.208791208791212"/>
    <n v="6448"/>
    <n v="7299"/>
    <n v="85"/>
    <n v="55"/>
    <n v="85"/>
    <n v="55"/>
    <n v="61"/>
    <n v="49"/>
    <n v="61"/>
    <n v="49"/>
    <m/>
    <m/>
    <n v="0"/>
    <n v="0"/>
    <n v="146"/>
    <n v="104"/>
    <n v="146"/>
    <n v="104"/>
    <n v="3.37"/>
    <n v="3.55"/>
    <n v="286.45"/>
    <n v="195.25"/>
    <n v="6.78"/>
    <n v="6.46"/>
    <n v="413.58000000000004"/>
    <n v="316.54000000000002"/>
    <m/>
    <m/>
    <n v="0"/>
    <n v="0"/>
    <n v="4.7947260273972603"/>
    <n v="4.9210576923076923"/>
    <n v="700.03"/>
    <n v="511.79"/>
    <n v="95"/>
    <n v="89"/>
    <n v="8075"/>
    <n v="4895"/>
    <n v="88"/>
    <n v="84"/>
    <n v="5368"/>
    <n v="4116"/>
    <m/>
    <m/>
    <n v="0"/>
    <n v="0"/>
    <n v="92.075342465753423"/>
    <n v="86.644230769230774"/>
    <n v="13443"/>
    <n v="9011"/>
    <n v="220"/>
    <n v="195"/>
    <n v="220"/>
    <n v="195"/>
    <n v="4.7416363636363625"/>
    <n v="4.6229230769230769"/>
    <n v="1043.1599999999999"/>
    <n v="901.47"/>
    <n v="90.413636363636357"/>
    <n v="83.641025641025635"/>
    <n v="19891"/>
    <n v="16309.999999999998"/>
    <n v="6"/>
    <n v="7"/>
    <n v="6"/>
    <n v="7"/>
    <n v="5"/>
    <n v="8"/>
    <n v="5"/>
    <n v="8"/>
    <m/>
    <m/>
    <n v="0"/>
    <n v="0"/>
    <n v="11"/>
    <n v="15"/>
    <n v="11"/>
    <n v="15"/>
    <n v="3.42"/>
    <n v="3.5"/>
    <n v="20.52"/>
    <n v="24.5"/>
    <n v="5.5"/>
    <n v="4"/>
    <n v="27.5"/>
    <n v="32"/>
    <m/>
    <m/>
    <n v="0"/>
    <n v="0"/>
    <n v="4.3654545454545453"/>
    <n v="3.7666666666666666"/>
    <n v="48.019999999999996"/>
    <n v="56.5"/>
    <n v="113"/>
    <n v="60"/>
    <n v="678"/>
    <n v="420"/>
    <n v="48"/>
    <n v="85"/>
    <n v="240"/>
    <n v="680"/>
    <m/>
    <m/>
    <n v="0"/>
    <n v="0"/>
    <n v="83.454545454545453"/>
    <n v="73.333333333333329"/>
    <n v="918"/>
    <n v="1100"/>
    <m/>
    <m/>
    <n v="0"/>
    <n v="0"/>
    <m/>
    <m/>
    <n v="0"/>
    <n v="0"/>
    <m/>
    <m/>
    <n v="0"/>
    <n v="0"/>
    <n v="96"/>
    <n v="72"/>
    <n v="96"/>
    <n v="72"/>
    <n v="320.96999999999997"/>
    <n v="262.75"/>
    <n v="9198"/>
    <n v="6215"/>
    <n v="135"/>
    <n v="138"/>
    <n v="135"/>
    <n v="138"/>
    <n v="770.21"/>
    <n v="695.22"/>
    <n v="11611"/>
    <n v="11195"/>
    <n v="231"/>
    <n v="210"/>
    <n v="231"/>
    <n v="210"/>
    <n v="1091.18"/>
    <n v="957.97"/>
    <n v="20809"/>
    <n v="17410"/>
    <n v="0"/>
    <n v="0"/>
    <n v="0"/>
    <n v="0"/>
    <s v=""/>
    <s v=""/>
    <s v=""/>
    <s v=""/>
    <n v="1091.1799999999998"/>
    <n v="957.97"/>
    <n v="20809"/>
    <n v="17410"/>
  </r>
  <r>
    <x v="9"/>
    <s v="James Sprunt Community College"/>
    <m/>
    <n v="198729"/>
    <x v="9"/>
    <n v="175"/>
    <n v="156"/>
    <n v="17"/>
    <n v="16"/>
    <n v="158"/>
    <n v="140"/>
    <m/>
    <m/>
    <n v="158"/>
    <n v="156"/>
    <n v="158"/>
    <n v="156"/>
    <n v="5"/>
    <n v="5"/>
    <n v="5"/>
    <n v="5"/>
    <n v="43"/>
    <n v="48"/>
    <n v="43"/>
    <n v="48"/>
    <m/>
    <m/>
    <n v="0"/>
    <n v="0"/>
    <n v="48"/>
    <n v="53"/>
    <n v="48"/>
    <n v="53"/>
    <n v="3.8"/>
    <n v="5.0999999999999996"/>
    <n v="19"/>
    <n v="25.5"/>
    <n v="5.19"/>
    <n v="4.78"/>
    <n v="223.17000000000002"/>
    <n v="229.44"/>
    <m/>
    <m/>
    <n v="0"/>
    <n v="0"/>
    <n v="5.045208333333334"/>
    <n v="4.8101886792452833"/>
    <n v="242.17000000000002"/>
    <n v="254.94000000000003"/>
    <n v="76"/>
    <n v="95"/>
    <n v="380"/>
    <n v="475"/>
    <n v="81"/>
    <n v="79"/>
    <n v="3483"/>
    <n v="3792"/>
    <m/>
    <m/>
    <n v="0"/>
    <n v="0"/>
    <n v="80.479166666666671"/>
    <n v="80.509433962264154"/>
    <n v="3863"/>
    <n v="4267"/>
    <n v="61"/>
    <n v="62"/>
    <n v="61"/>
    <n v="62"/>
    <n v="17"/>
    <n v="19"/>
    <n v="17"/>
    <n v="19"/>
    <m/>
    <m/>
    <n v="0"/>
    <n v="0"/>
    <n v="78"/>
    <n v="81"/>
    <n v="78"/>
    <n v="81"/>
    <n v="4.7699999999999996"/>
    <n v="3.97"/>
    <n v="290.96999999999997"/>
    <n v="246.14000000000001"/>
    <n v="5.44"/>
    <n v="5.89"/>
    <n v="92.48"/>
    <n v="111.91"/>
    <m/>
    <m/>
    <n v="0"/>
    <n v="0"/>
    <n v="4.9160256410256409"/>
    <n v="4.4203703703703709"/>
    <n v="383.45"/>
    <n v="358.05000000000007"/>
    <n v="105"/>
    <n v="97"/>
    <n v="6405"/>
    <n v="6014"/>
    <n v="95"/>
    <n v="102"/>
    <n v="1615"/>
    <n v="1938"/>
    <m/>
    <m/>
    <n v="0"/>
    <n v="0"/>
    <n v="102.82051282051282"/>
    <n v="98.172839506172835"/>
    <n v="8020"/>
    <n v="7952"/>
    <n v="126"/>
    <n v="134"/>
    <n v="126"/>
    <n v="134"/>
    <n v="4.965238095238095"/>
    <n v="4.5745522388059712"/>
    <n v="625.62"/>
    <n v="612.99000000000012"/>
    <n v="94.30952380952381"/>
    <n v="91.18656716417911"/>
    <n v="11883"/>
    <n v="12219"/>
    <n v="17"/>
    <n v="13"/>
    <n v="17"/>
    <n v="13"/>
    <n v="15"/>
    <n v="9"/>
    <n v="15"/>
    <n v="9"/>
    <m/>
    <m/>
    <n v="0"/>
    <n v="0"/>
    <n v="32"/>
    <n v="22"/>
    <n v="32"/>
    <n v="22"/>
    <n v="4.09"/>
    <n v="3.04"/>
    <n v="69.53"/>
    <n v="39.520000000000003"/>
    <n v="2.7"/>
    <n v="2.5"/>
    <n v="40.5"/>
    <n v="22.5"/>
    <m/>
    <m/>
    <n v="0"/>
    <n v="0"/>
    <n v="3.4384375"/>
    <n v="2.8190909090909093"/>
    <n v="110.03"/>
    <n v="62.02"/>
    <n v="94"/>
    <n v="83"/>
    <n v="1598"/>
    <n v="1079"/>
    <n v="64"/>
    <n v="66"/>
    <n v="960"/>
    <n v="594"/>
    <m/>
    <m/>
    <n v="0"/>
    <n v="0"/>
    <n v="79.9375"/>
    <n v="76.045454545454547"/>
    <n v="2558"/>
    <n v="1673"/>
    <m/>
    <m/>
    <n v="0"/>
    <n v="0"/>
    <m/>
    <m/>
    <n v="0"/>
    <n v="0"/>
    <m/>
    <m/>
    <n v="0"/>
    <n v="0"/>
    <n v="83"/>
    <n v="80"/>
    <n v="83"/>
    <n v="80"/>
    <n v="379.5"/>
    <n v="311.15999999999997"/>
    <n v="8383"/>
    <n v="7568"/>
    <n v="75"/>
    <n v="76"/>
    <n v="75"/>
    <n v="76"/>
    <n v="356.15000000000003"/>
    <n v="363.85"/>
    <n v="6058"/>
    <n v="6324"/>
    <n v="158"/>
    <n v="156"/>
    <n v="158"/>
    <n v="156"/>
    <n v="735.65000000000009"/>
    <n v="675.01"/>
    <n v="14441"/>
    <n v="13892"/>
    <n v="0"/>
    <n v="0"/>
    <n v="0"/>
    <n v="0"/>
    <s v=""/>
    <s v=""/>
    <s v=""/>
    <s v=""/>
    <n v="735.65"/>
    <n v="675.0100000000001"/>
    <n v="14441"/>
    <n v="13892"/>
  </r>
  <r>
    <x v="9"/>
    <s v="Martin Community College "/>
    <m/>
    <n v="198905"/>
    <x v="9"/>
    <n v="97"/>
    <n v="73"/>
    <n v="4"/>
    <n v="4"/>
    <n v="93"/>
    <n v="69"/>
    <m/>
    <m/>
    <n v="93"/>
    <n v="73"/>
    <n v="93"/>
    <n v="73"/>
    <n v="5"/>
    <n v="8"/>
    <n v="5"/>
    <n v="8"/>
    <n v="15"/>
    <n v="19"/>
    <n v="15"/>
    <n v="19"/>
    <m/>
    <m/>
    <n v="0"/>
    <n v="0"/>
    <n v="20"/>
    <n v="27"/>
    <n v="20"/>
    <n v="27"/>
    <n v="2.8"/>
    <n v="1.63"/>
    <n v="14"/>
    <n v="13.04"/>
    <n v="4.7300000000000004"/>
    <n v="5.58"/>
    <n v="70.95"/>
    <n v="106.02"/>
    <m/>
    <m/>
    <n v="0"/>
    <n v="0"/>
    <n v="4.2475000000000005"/>
    <n v="4.40962962962963"/>
    <n v="84.950000000000017"/>
    <n v="119.06000000000002"/>
    <n v="75"/>
    <n v="64"/>
    <n v="375"/>
    <n v="512"/>
    <n v="76"/>
    <n v="74"/>
    <n v="1140"/>
    <n v="1406"/>
    <m/>
    <m/>
    <n v="0"/>
    <n v="0"/>
    <n v="75.75"/>
    <n v="71.037037037037038"/>
    <n v="1515"/>
    <n v="1918"/>
    <n v="31"/>
    <n v="24"/>
    <n v="31"/>
    <n v="24"/>
    <n v="15"/>
    <n v="10"/>
    <n v="15"/>
    <n v="10"/>
    <m/>
    <m/>
    <n v="0"/>
    <n v="0"/>
    <n v="46"/>
    <n v="34"/>
    <n v="46"/>
    <n v="34"/>
    <n v="4.05"/>
    <n v="3.63"/>
    <n v="125.55"/>
    <n v="87.12"/>
    <n v="7.17"/>
    <n v="5.0999999999999996"/>
    <n v="107.55"/>
    <n v="51"/>
    <m/>
    <m/>
    <n v="0"/>
    <n v="0"/>
    <n v="5.0673913043478258"/>
    <n v="4.0623529411764707"/>
    <n v="233.1"/>
    <n v="138.12"/>
    <n v="90"/>
    <n v="91"/>
    <n v="2790"/>
    <n v="2184"/>
    <n v="95"/>
    <n v="90"/>
    <n v="1425"/>
    <n v="900"/>
    <m/>
    <m/>
    <n v="0"/>
    <n v="0"/>
    <n v="91.630434782608702"/>
    <n v="90.705882352941174"/>
    <n v="4215"/>
    <n v="3084"/>
    <n v="66"/>
    <n v="61"/>
    <n v="66"/>
    <n v="61"/>
    <n v="4.8189393939393943"/>
    <n v="4.216065573770492"/>
    <n v="318.05"/>
    <n v="257.18"/>
    <n v="86.818181818181813"/>
    <n v="82"/>
    <n v="5730"/>
    <n v="5002"/>
    <n v="18"/>
    <n v="9"/>
    <n v="18"/>
    <n v="9"/>
    <n v="9"/>
    <n v="3"/>
    <n v="9"/>
    <n v="3"/>
    <m/>
    <m/>
    <n v="0"/>
    <n v="0"/>
    <n v="27"/>
    <n v="12"/>
    <n v="27"/>
    <n v="12"/>
    <n v="2.61"/>
    <n v="2.06"/>
    <n v="46.98"/>
    <n v="18.54"/>
    <n v="2.72"/>
    <n v="2.33"/>
    <n v="24.48"/>
    <n v="6.99"/>
    <m/>
    <m/>
    <n v="0"/>
    <n v="0"/>
    <n v="2.6466666666666665"/>
    <n v="2.1274999999999999"/>
    <n v="71.459999999999994"/>
    <n v="25.53"/>
    <n v="73"/>
    <n v="65"/>
    <n v="1314"/>
    <n v="585"/>
    <n v="52"/>
    <n v="55"/>
    <n v="468"/>
    <n v="165"/>
    <m/>
    <m/>
    <n v="0"/>
    <n v="0"/>
    <n v="66"/>
    <n v="62.5"/>
    <n v="1782"/>
    <n v="750"/>
    <m/>
    <m/>
    <n v="0"/>
    <n v="0"/>
    <m/>
    <m/>
    <n v="0"/>
    <n v="0"/>
    <m/>
    <m/>
    <n v="0"/>
    <n v="0"/>
    <n v="54"/>
    <n v="41"/>
    <n v="54"/>
    <n v="41"/>
    <n v="186.53"/>
    <n v="118.69999999999999"/>
    <n v="4479"/>
    <n v="3281"/>
    <n v="39"/>
    <n v="32"/>
    <n v="39"/>
    <n v="32"/>
    <n v="202.98"/>
    <n v="164.01"/>
    <n v="3033"/>
    <n v="2471"/>
    <n v="93"/>
    <n v="73"/>
    <n v="93"/>
    <n v="73"/>
    <n v="389.51"/>
    <n v="282.70999999999998"/>
    <n v="7512"/>
    <n v="5752"/>
    <n v="0"/>
    <n v="0"/>
    <n v="0"/>
    <n v="0"/>
    <s v=""/>
    <s v=""/>
    <s v=""/>
    <s v=""/>
    <n v="389.51"/>
    <n v="282.71000000000004"/>
    <n v="7512"/>
    <n v="5752"/>
  </r>
  <r>
    <x v="9"/>
    <s v="Mayland Community College"/>
    <m/>
    <n v="198914"/>
    <x v="9"/>
    <n v="111"/>
    <n v="127"/>
    <m/>
    <n v="7"/>
    <n v="111"/>
    <n v="120"/>
    <m/>
    <m/>
    <n v="111"/>
    <n v="127"/>
    <n v="111"/>
    <n v="126"/>
    <n v="3"/>
    <n v="2"/>
    <n v="3"/>
    <n v="2"/>
    <n v="52"/>
    <n v="56"/>
    <n v="52"/>
    <n v="56"/>
    <m/>
    <m/>
    <n v="0"/>
    <n v="0"/>
    <n v="55"/>
    <n v="58"/>
    <n v="55"/>
    <n v="58"/>
    <n v="5.67"/>
    <n v="7.75"/>
    <n v="17.009999999999998"/>
    <n v="15.5"/>
    <n v="5.38"/>
    <n v="6.18"/>
    <n v="279.76"/>
    <n v="346.08"/>
    <m/>
    <m/>
    <n v="0"/>
    <n v="0"/>
    <n v="5.3958181818181812"/>
    <n v="6.2341379310344829"/>
    <n v="296.77"/>
    <n v="361.58"/>
    <n v="81"/>
    <n v="78"/>
    <n v="243"/>
    <n v="156"/>
    <n v="80"/>
    <n v="89"/>
    <n v="4160"/>
    <n v="4984"/>
    <m/>
    <m/>
    <n v="0"/>
    <n v="0"/>
    <n v="80.054545454545448"/>
    <n v="88.620689655172413"/>
    <n v="4403"/>
    <n v="5140"/>
    <n v="25"/>
    <n v="41"/>
    <n v="25"/>
    <n v="41"/>
    <n v="25"/>
    <n v="24"/>
    <n v="25"/>
    <n v="24"/>
    <m/>
    <m/>
    <n v="0"/>
    <n v="0"/>
    <n v="50"/>
    <n v="65"/>
    <n v="50"/>
    <n v="65"/>
    <n v="3.08"/>
    <n v="3.27"/>
    <n v="77"/>
    <n v="134.07"/>
    <n v="5.36"/>
    <n v="5.04"/>
    <n v="134"/>
    <n v="120.96000000000001"/>
    <m/>
    <m/>
    <n v="0"/>
    <n v="0"/>
    <n v="4.22"/>
    <n v="3.9235384615384614"/>
    <n v="211"/>
    <n v="255.03"/>
    <n v="69"/>
    <n v="78"/>
    <n v="1725"/>
    <n v="3198"/>
    <n v="79"/>
    <n v="76"/>
    <n v="1975"/>
    <n v="1824"/>
    <m/>
    <m/>
    <n v="0"/>
    <n v="0"/>
    <n v="74"/>
    <n v="77.261538461538464"/>
    <n v="3700"/>
    <n v="5022"/>
    <n v="105"/>
    <n v="123"/>
    <n v="105"/>
    <n v="123"/>
    <n v="4.8359047619047617"/>
    <n v="5.0130894308943095"/>
    <n v="507.77"/>
    <n v="616.61"/>
    <n v="77.171428571428578"/>
    <n v="82.617886178861795"/>
    <n v="8103.0000000000009"/>
    <n v="10162"/>
    <n v="1"/>
    <n v="3"/>
    <n v="1"/>
    <n v="3"/>
    <n v="5"/>
    <n v="1"/>
    <n v="5"/>
    <n v="0"/>
    <m/>
    <m/>
    <n v="0"/>
    <n v="0"/>
    <n v="6"/>
    <n v="4"/>
    <n v="6"/>
    <n v="4"/>
    <n v="2.5"/>
    <n v="2.17"/>
    <n v="2.5"/>
    <n v="6.51"/>
    <n v="4.2"/>
    <n v="5.5"/>
    <n v="21"/>
    <n v="5.5"/>
    <m/>
    <m/>
    <n v="0"/>
    <n v="0"/>
    <n v="3.9166666666666665"/>
    <n v="3.0024999999999999"/>
    <n v="23.5"/>
    <n v="12.01"/>
    <n v="85"/>
    <n v="68"/>
    <n v="85"/>
    <n v="204"/>
    <n v="69"/>
    <n v="0"/>
    <n v="345"/>
    <n v="0"/>
    <m/>
    <m/>
    <n v="0"/>
    <n v="0"/>
    <n v="71.666666666666671"/>
    <n v="51"/>
    <n v="430"/>
    <n v="204"/>
    <m/>
    <m/>
    <n v="0"/>
    <n v="0"/>
    <m/>
    <m/>
    <n v="0"/>
    <n v="0"/>
    <m/>
    <m/>
    <n v="0"/>
    <n v="0"/>
    <n v="29"/>
    <n v="46"/>
    <n v="29"/>
    <n v="46"/>
    <n v="96.509999999999991"/>
    <n v="156.07999999999998"/>
    <n v="2053"/>
    <n v="3558"/>
    <n v="82"/>
    <n v="81"/>
    <n v="82"/>
    <n v="80"/>
    <n v="434.76"/>
    <n v="472.53999999999996"/>
    <n v="6480"/>
    <n v="6808"/>
    <n v="111"/>
    <n v="127"/>
    <n v="111"/>
    <n v="126"/>
    <n v="531.27"/>
    <n v="628.61999999999989"/>
    <n v="8533"/>
    <n v="10366"/>
    <n v="0"/>
    <n v="0"/>
    <n v="0"/>
    <n v="0"/>
    <s v=""/>
    <s v=""/>
    <s v=""/>
    <s v=""/>
    <n v="531.27"/>
    <n v="628.62"/>
    <n v="8533"/>
    <n v="10366"/>
  </r>
  <r>
    <x v="9"/>
    <s v="McDowell Technical Community College"/>
    <m/>
    <n v="198923"/>
    <x v="9"/>
    <n v="120"/>
    <n v="116"/>
    <n v="1"/>
    <n v="2"/>
    <n v="119"/>
    <n v="114"/>
    <m/>
    <m/>
    <n v="119"/>
    <n v="116"/>
    <n v="119"/>
    <n v="116"/>
    <n v="1"/>
    <n v="3"/>
    <n v="1"/>
    <n v="3"/>
    <n v="48"/>
    <n v="43"/>
    <n v="48"/>
    <n v="43"/>
    <m/>
    <m/>
    <n v="0"/>
    <n v="0"/>
    <n v="49"/>
    <n v="46"/>
    <n v="49"/>
    <n v="46"/>
    <n v="4.5"/>
    <n v="5.33"/>
    <n v="4.5"/>
    <n v="15.99"/>
    <n v="4.43"/>
    <n v="4.49"/>
    <n v="212.64"/>
    <n v="193.07000000000002"/>
    <m/>
    <m/>
    <n v="0"/>
    <n v="0"/>
    <n v="4.4314285714285715"/>
    <n v="4.5447826086956526"/>
    <n v="217.14000000000001"/>
    <n v="209.06000000000003"/>
    <n v="119"/>
    <n v="86"/>
    <n v="119"/>
    <n v="258"/>
    <n v="79"/>
    <n v="77"/>
    <n v="3792"/>
    <n v="3311"/>
    <m/>
    <m/>
    <n v="0"/>
    <n v="0"/>
    <n v="79.816326530612244"/>
    <n v="77.586956521739125"/>
    <n v="3911"/>
    <n v="3569"/>
    <n v="34"/>
    <n v="37"/>
    <n v="34"/>
    <n v="37"/>
    <n v="18"/>
    <n v="22"/>
    <n v="18"/>
    <n v="22"/>
    <m/>
    <m/>
    <n v="0"/>
    <n v="0"/>
    <n v="52"/>
    <n v="59"/>
    <n v="52"/>
    <n v="59"/>
    <n v="3.62"/>
    <n v="3.58"/>
    <n v="123.08"/>
    <n v="132.46"/>
    <n v="6.75"/>
    <n v="4.05"/>
    <n v="121.5"/>
    <n v="89.1"/>
    <m/>
    <m/>
    <n v="0"/>
    <n v="0"/>
    <n v="4.7034615384615384"/>
    <n v="3.7552542372881357"/>
    <n v="244.57999999999998"/>
    <n v="221.56"/>
    <n v="95"/>
    <n v="89"/>
    <n v="3230"/>
    <n v="3293"/>
    <n v="82"/>
    <n v="79"/>
    <n v="1476"/>
    <n v="1738"/>
    <m/>
    <m/>
    <n v="0"/>
    <n v="0"/>
    <n v="90.5"/>
    <n v="85.271186440677965"/>
    <n v="4706"/>
    <n v="5031"/>
    <n v="101"/>
    <n v="105"/>
    <n v="101"/>
    <n v="105"/>
    <n v="4.571485148514852"/>
    <n v="4.1011428571428574"/>
    <n v="461.72"/>
    <n v="430.62"/>
    <n v="85.316831683168317"/>
    <n v="81.904761904761898"/>
    <n v="8617"/>
    <n v="8600"/>
    <n v="7"/>
    <n v="7"/>
    <n v="7"/>
    <n v="7"/>
    <n v="11"/>
    <n v="4"/>
    <n v="11"/>
    <n v="4"/>
    <m/>
    <m/>
    <n v="0"/>
    <n v="0"/>
    <n v="18"/>
    <n v="11"/>
    <n v="18"/>
    <n v="11"/>
    <n v="2"/>
    <n v="3.14"/>
    <n v="14"/>
    <n v="21.98"/>
    <n v="3.27"/>
    <n v="4.38"/>
    <n v="35.97"/>
    <n v="17.52"/>
    <m/>
    <m/>
    <n v="0"/>
    <n v="0"/>
    <n v="2.7761111111111112"/>
    <n v="3.5909090909090908"/>
    <n v="49.97"/>
    <n v="39.5"/>
    <n v="64"/>
    <n v="98"/>
    <n v="448"/>
    <n v="686"/>
    <n v="57"/>
    <n v="65"/>
    <n v="627"/>
    <n v="260"/>
    <m/>
    <m/>
    <n v="0"/>
    <n v="0"/>
    <n v="59.722222222222221"/>
    <n v="86"/>
    <n v="1075"/>
    <n v="946"/>
    <m/>
    <m/>
    <n v="0"/>
    <n v="0"/>
    <m/>
    <m/>
    <n v="0"/>
    <n v="0"/>
    <m/>
    <m/>
    <n v="0"/>
    <n v="0"/>
    <n v="42"/>
    <n v="47"/>
    <n v="42"/>
    <n v="47"/>
    <n v="141.57999999999998"/>
    <n v="170.43"/>
    <n v="3797"/>
    <n v="4237"/>
    <n v="77"/>
    <n v="69"/>
    <n v="77"/>
    <n v="69"/>
    <n v="370.11"/>
    <n v="299.69"/>
    <n v="5895"/>
    <n v="5309"/>
    <n v="119"/>
    <n v="116"/>
    <n v="119"/>
    <n v="116"/>
    <n v="511.69"/>
    <n v="470.12"/>
    <n v="9692"/>
    <n v="9546"/>
    <n v="0"/>
    <n v="0"/>
    <n v="0"/>
    <n v="0"/>
    <s v=""/>
    <s v=""/>
    <s v=""/>
    <s v=""/>
    <n v="511.69000000000005"/>
    <n v="470.12"/>
    <n v="9692"/>
    <n v="9546"/>
  </r>
  <r>
    <x v="9"/>
    <s v="Montgomery Community College"/>
    <m/>
    <n v="199023"/>
    <x v="9"/>
    <n v="63"/>
    <n v="71"/>
    <m/>
    <n v="4"/>
    <n v="63"/>
    <n v="67"/>
    <m/>
    <m/>
    <n v="63"/>
    <n v="71"/>
    <n v="63"/>
    <n v="71"/>
    <n v="4"/>
    <n v="8"/>
    <n v="4"/>
    <n v="8"/>
    <n v="9"/>
    <n v="9"/>
    <n v="9"/>
    <n v="9"/>
    <m/>
    <m/>
    <n v="0"/>
    <n v="0"/>
    <n v="13"/>
    <n v="17"/>
    <n v="13"/>
    <n v="17"/>
    <n v="1.75"/>
    <n v="2.31"/>
    <n v="7"/>
    <n v="18.48"/>
    <n v="5.83"/>
    <n v="4.0599999999999996"/>
    <n v="52.47"/>
    <n v="36.54"/>
    <m/>
    <m/>
    <n v="0"/>
    <n v="0"/>
    <n v="4.5746153846153845"/>
    <n v="3.236470588235294"/>
    <n v="59.47"/>
    <n v="55.019999999999996"/>
    <n v="68"/>
    <n v="94"/>
    <n v="272"/>
    <n v="752"/>
    <n v="82"/>
    <n v="88"/>
    <n v="738"/>
    <n v="792"/>
    <m/>
    <m/>
    <n v="0"/>
    <n v="0"/>
    <n v="77.692307692307693"/>
    <n v="90.82352941176471"/>
    <n v="1010"/>
    <n v="1544"/>
    <n v="26"/>
    <n v="22"/>
    <n v="26"/>
    <n v="22"/>
    <n v="12"/>
    <n v="15"/>
    <n v="12"/>
    <n v="15"/>
    <m/>
    <m/>
    <n v="0"/>
    <n v="0"/>
    <n v="38"/>
    <n v="37"/>
    <n v="38"/>
    <n v="37"/>
    <n v="2.9"/>
    <n v="3.57"/>
    <n v="75.399999999999991"/>
    <n v="78.539999999999992"/>
    <n v="4.13"/>
    <n v="5.83"/>
    <n v="49.56"/>
    <n v="87.45"/>
    <m/>
    <m/>
    <n v="0"/>
    <n v="0"/>
    <n v="3.2884210526315787"/>
    <n v="4.4862162162162162"/>
    <n v="124.96"/>
    <n v="165.99"/>
    <n v="85"/>
    <n v="86"/>
    <n v="2210"/>
    <n v="1892"/>
    <n v="87"/>
    <n v="94"/>
    <n v="1044"/>
    <n v="1410"/>
    <m/>
    <m/>
    <n v="0"/>
    <n v="0"/>
    <n v="85.631578947368425"/>
    <n v="89.243243243243242"/>
    <n v="3254"/>
    <n v="3302"/>
    <n v="51"/>
    <n v="54"/>
    <n v="51"/>
    <n v="54"/>
    <n v="3.6162745098039215"/>
    <n v="4.0927777777777772"/>
    <n v="184.43"/>
    <n v="221.00999999999996"/>
    <n v="83.607843137254903"/>
    <n v="89.740740740740748"/>
    <n v="4264"/>
    <n v="4846"/>
    <n v="7"/>
    <n v="11"/>
    <n v="7"/>
    <n v="11"/>
    <n v="5"/>
    <n v="6"/>
    <n v="5"/>
    <n v="6"/>
    <m/>
    <m/>
    <n v="0"/>
    <n v="0"/>
    <n v="12"/>
    <n v="17"/>
    <n v="12"/>
    <n v="17"/>
    <n v="2"/>
    <n v="2.73"/>
    <n v="14"/>
    <n v="30.03"/>
    <n v="5.0999999999999996"/>
    <n v="2"/>
    <n v="25.5"/>
    <n v="12"/>
    <m/>
    <m/>
    <n v="0"/>
    <n v="0"/>
    <n v="3.2916666666666665"/>
    <n v="2.4723529411764709"/>
    <n v="39.5"/>
    <n v="42.03"/>
    <n v="72"/>
    <n v="76"/>
    <n v="504"/>
    <n v="836"/>
    <n v="66"/>
    <n v="71"/>
    <n v="330"/>
    <n v="426"/>
    <m/>
    <m/>
    <n v="0"/>
    <n v="0"/>
    <n v="69.5"/>
    <n v="74.235294117647058"/>
    <n v="834"/>
    <n v="1262"/>
    <m/>
    <m/>
    <n v="0"/>
    <n v="0"/>
    <m/>
    <m/>
    <n v="0"/>
    <n v="0"/>
    <m/>
    <m/>
    <n v="0"/>
    <n v="0"/>
    <n v="37"/>
    <n v="41"/>
    <n v="37"/>
    <n v="41"/>
    <n v="96.399999999999991"/>
    <n v="127.05"/>
    <n v="2986"/>
    <n v="3480"/>
    <n v="26"/>
    <n v="30"/>
    <n v="26"/>
    <n v="30"/>
    <n v="127.53"/>
    <n v="135.99"/>
    <n v="2112"/>
    <n v="2628"/>
    <n v="63"/>
    <n v="71"/>
    <n v="63"/>
    <n v="71"/>
    <n v="223.93"/>
    <n v="263.04000000000002"/>
    <n v="5098"/>
    <n v="6108"/>
    <n v="0"/>
    <n v="0"/>
    <n v="0"/>
    <n v="0"/>
    <s v=""/>
    <s v=""/>
    <s v=""/>
    <s v=""/>
    <n v="223.93"/>
    <n v="263.03999999999996"/>
    <n v="5098"/>
    <n v="6108"/>
  </r>
  <r>
    <x v="9"/>
    <s v="Pamlico Community College"/>
    <m/>
    <n v="199263"/>
    <x v="9"/>
    <n v="38"/>
    <n v="26"/>
    <n v="3"/>
    <n v="2"/>
    <n v="35"/>
    <n v="24"/>
    <m/>
    <m/>
    <n v="35"/>
    <n v="26"/>
    <n v="35"/>
    <n v="26"/>
    <n v="3"/>
    <n v="0"/>
    <n v="3"/>
    <n v="0"/>
    <n v="4"/>
    <n v="5"/>
    <n v="4"/>
    <n v="5"/>
    <m/>
    <m/>
    <n v="0"/>
    <n v="0"/>
    <n v="7"/>
    <n v="5"/>
    <n v="7"/>
    <n v="5"/>
    <n v="3.33"/>
    <n v="0"/>
    <n v="9.99"/>
    <n v="0"/>
    <n v="5"/>
    <n v="4.5"/>
    <n v="20"/>
    <n v="22.5"/>
    <m/>
    <m/>
    <n v="0"/>
    <n v="0"/>
    <n v="4.2842857142857147"/>
    <n v="4.5"/>
    <n v="29.990000000000002"/>
    <n v="22.5"/>
    <n v="45"/>
    <n v="0"/>
    <n v="135"/>
    <n v="0"/>
    <n v="75"/>
    <n v="66"/>
    <n v="300"/>
    <n v="330"/>
    <m/>
    <m/>
    <n v="0"/>
    <n v="0"/>
    <n v="62.142857142857146"/>
    <n v="66"/>
    <n v="435"/>
    <n v="330"/>
    <n v="10"/>
    <n v="9"/>
    <n v="10"/>
    <n v="9"/>
    <n v="9"/>
    <n v="5"/>
    <n v="9"/>
    <n v="5"/>
    <m/>
    <m/>
    <n v="0"/>
    <n v="0"/>
    <n v="19"/>
    <n v="14"/>
    <n v="19"/>
    <n v="14"/>
    <n v="3.6"/>
    <n v="4.17"/>
    <n v="36"/>
    <n v="37.53"/>
    <n v="5.83"/>
    <n v="5.4"/>
    <n v="52.47"/>
    <n v="27"/>
    <m/>
    <m/>
    <n v="0"/>
    <n v="0"/>
    <n v="4.656315789473684"/>
    <n v="4.609285714285714"/>
    <n v="88.47"/>
    <n v="64.53"/>
    <n v="85"/>
    <n v="75"/>
    <n v="850"/>
    <n v="675"/>
    <n v="78"/>
    <n v="77"/>
    <n v="702"/>
    <n v="385"/>
    <m/>
    <m/>
    <n v="0"/>
    <n v="0"/>
    <n v="81.684210526315795"/>
    <n v="75.714285714285708"/>
    <n v="1552"/>
    <n v="1060"/>
    <n v="26"/>
    <n v="19"/>
    <n v="26"/>
    <n v="19"/>
    <n v="4.5561538461538467"/>
    <n v="4.5805263157894736"/>
    <n v="118.46000000000001"/>
    <n v="87.03"/>
    <n v="76.42307692307692"/>
    <n v="73.15789473684211"/>
    <n v="1987"/>
    <n v="1390"/>
    <n v="3"/>
    <n v="1"/>
    <n v="3"/>
    <n v="1"/>
    <n v="6"/>
    <n v="6"/>
    <n v="6"/>
    <n v="6"/>
    <m/>
    <m/>
    <n v="0"/>
    <n v="0"/>
    <n v="9"/>
    <n v="7"/>
    <n v="9"/>
    <n v="7"/>
    <n v="1.5"/>
    <n v="3.5"/>
    <n v="4.5"/>
    <n v="3.5"/>
    <n v="3.17"/>
    <n v="2.17"/>
    <n v="19.02"/>
    <n v="13.02"/>
    <m/>
    <m/>
    <n v="0"/>
    <n v="0"/>
    <n v="2.6133333333333333"/>
    <n v="2.36"/>
    <n v="23.52"/>
    <n v="16.52"/>
    <n v="47"/>
    <n v="76"/>
    <n v="141"/>
    <n v="76"/>
    <n v="59"/>
    <n v="45"/>
    <n v="354"/>
    <n v="270"/>
    <m/>
    <m/>
    <n v="0"/>
    <n v="0"/>
    <n v="55"/>
    <n v="49.428571428571431"/>
    <n v="495"/>
    <n v="346"/>
    <m/>
    <m/>
    <n v="0"/>
    <n v="0"/>
    <m/>
    <m/>
    <n v="0"/>
    <n v="0"/>
    <m/>
    <m/>
    <n v="0"/>
    <n v="0"/>
    <n v="16"/>
    <n v="10"/>
    <n v="16"/>
    <n v="10"/>
    <n v="50.49"/>
    <n v="41.03"/>
    <n v="1126"/>
    <n v="751"/>
    <n v="19"/>
    <n v="16"/>
    <n v="19"/>
    <n v="16"/>
    <n v="91.49"/>
    <n v="62.519999999999996"/>
    <n v="1356"/>
    <n v="985"/>
    <n v="35"/>
    <n v="26"/>
    <n v="35"/>
    <n v="26"/>
    <n v="141.97999999999999"/>
    <n v="103.55"/>
    <n v="2482"/>
    <n v="1736"/>
    <n v="0"/>
    <n v="0"/>
    <n v="0"/>
    <n v="0"/>
    <s v=""/>
    <s v=""/>
    <s v=""/>
    <s v=""/>
    <n v="141.98000000000002"/>
    <n v="103.55"/>
    <n v="2482"/>
    <n v="1736"/>
  </r>
  <r>
    <x v="9"/>
    <s v="Piedmont Community College"/>
    <m/>
    <n v="199324"/>
    <x v="9"/>
    <n v="178"/>
    <n v="145"/>
    <n v="14"/>
    <n v="6"/>
    <n v="164"/>
    <n v="139"/>
    <m/>
    <m/>
    <n v="164"/>
    <n v="145"/>
    <n v="164"/>
    <n v="145"/>
    <n v="3"/>
    <n v="2"/>
    <n v="3"/>
    <n v="2"/>
    <n v="37"/>
    <n v="38"/>
    <n v="37"/>
    <n v="38"/>
    <m/>
    <m/>
    <n v="0"/>
    <n v="0"/>
    <n v="40"/>
    <n v="40"/>
    <n v="40"/>
    <n v="40"/>
    <n v="3.67"/>
    <n v="4.75"/>
    <n v="11.01"/>
    <n v="9.5"/>
    <n v="6.39"/>
    <n v="5.72"/>
    <n v="236.42999999999998"/>
    <n v="217.35999999999999"/>
    <m/>
    <m/>
    <n v="0"/>
    <n v="0"/>
    <n v="6.1859999999999991"/>
    <n v="5.6715"/>
    <n v="247.43999999999997"/>
    <n v="226.86"/>
    <n v="94"/>
    <n v="119"/>
    <n v="282"/>
    <n v="238"/>
    <n v="118"/>
    <n v="101"/>
    <n v="4366"/>
    <n v="3838"/>
    <m/>
    <m/>
    <n v="0"/>
    <n v="0"/>
    <n v="116.2"/>
    <n v="101.9"/>
    <n v="4648"/>
    <n v="4076"/>
    <n v="59"/>
    <n v="60"/>
    <n v="59"/>
    <n v="60"/>
    <n v="44"/>
    <n v="34"/>
    <n v="44"/>
    <n v="34"/>
    <m/>
    <m/>
    <n v="0"/>
    <n v="0"/>
    <n v="103"/>
    <n v="94"/>
    <n v="103"/>
    <n v="94"/>
    <n v="4.22"/>
    <n v="4.07"/>
    <n v="248.98"/>
    <n v="244.20000000000002"/>
    <n v="5.81"/>
    <n v="4.99"/>
    <n v="255.64"/>
    <n v="169.66"/>
    <m/>
    <m/>
    <n v="0"/>
    <n v="0"/>
    <n v="4.8992233009708741"/>
    <n v="4.4027659574468085"/>
    <n v="504.62"/>
    <n v="413.86"/>
    <n v="97"/>
    <n v="99"/>
    <n v="5723"/>
    <n v="5940"/>
    <n v="93"/>
    <n v="81"/>
    <n v="4092"/>
    <n v="2754"/>
    <m/>
    <m/>
    <n v="0"/>
    <n v="0"/>
    <n v="95.291262135922324"/>
    <n v="92.489361702127653"/>
    <n v="9815"/>
    <n v="8694"/>
    <n v="143"/>
    <n v="134"/>
    <n v="143"/>
    <n v="134"/>
    <n v="5.2591608391608391"/>
    <n v="4.7814925373134329"/>
    <n v="752.06"/>
    <n v="640.72"/>
    <n v="101.13986013986013"/>
    <n v="95.298507462686572"/>
    <n v="14462.999999999998"/>
    <n v="12770"/>
    <n v="8"/>
    <n v="3"/>
    <n v="8"/>
    <n v="3"/>
    <n v="13"/>
    <n v="8"/>
    <n v="13"/>
    <n v="8"/>
    <m/>
    <m/>
    <n v="0"/>
    <n v="0"/>
    <n v="21"/>
    <n v="11"/>
    <n v="21"/>
    <n v="11"/>
    <n v="3.38"/>
    <n v="2.67"/>
    <n v="27.04"/>
    <n v="8.01"/>
    <n v="2.77"/>
    <n v="2.13"/>
    <n v="36.01"/>
    <n v="17.04"/>
    <m/>
    <m/>
    <n v="0"/>
    <n v="0"/>
    <n v="3.0023809523809524"/>
    <n v="2.2772727272727269"/>
    <n v="63.05"/>
    <n v="25.049999999999997"/>
    <n v="78"/>
    <n v="80"/>
    <n v="624"/>
    <n v="240"/>
    <n v="61"/>
    <n v="63"/>
    <n v="793"/>
    <n v="504"/>
    <m/>
    <m/>
    <n v="0"/>
    <n v="0"/>
    <n v="67.476190476190482"/>
    <n v="67.63636363636364"/>
    <n v="1417"/>
    <n v="744"/>
    <m/>
    <m/>
    <n v="0"/>
    <n v="0"/>
    <m/>
    <m/>
    <n v="0"/>
    <n v="0"/>
    <m/>
    <m/>
    <n v="0"/>
    <n v="0"/>
    <n v="70"/>
    <n v="65"/>
    <n v="70"/>
    <n v="65"/>
    <n v="287.03000000000003"/>
    <n v="261.71000000000004"/>
    <n v="6629"/>
    <n v="6418"/>
    <n v="94"/>
    <n v="80"/>
    <n v="94"/>
    <n v="80"/>
    <n v="528.07999999999993"/>
    <n v="404.06"/>
    <n v="9251"/>
    <n v="7096"/>
    <n v="164"/>
    <n v="145"/>
    <n v="164"/>
    <n v="145"/>
    <n v="815.1099999999999"/>
    <n v="665.77"/>
    <n v="15880"/>
    <n v="13514"/>
    <n v="0"/>
    <n v="0"/>
    <n v="0"/>
    <n v="0"/>
    <s v=""/>
    <s v=""/>
    <s v=""/>
    <s v=""/>
    <n v="815.1099999999999"/>
    <n v="665.77"/>
    <n v="15879.999999999998"/>
    <n v="13514"/>
  </r>
  <r>
    <x v="9"/>
    <s v="Roanoke-Chowan Community College"/>
    <m/>
    <n v="199467"/>
    <x v="9"/>
    <n v="76"/>
    <n v="76"/>
    <n v="1"/>
    <n v="1"/>
    <n v="75"/>
    <n v="75"/>
    <m/>
    <m/>
    <n v="75"/>
    <n v="76"/>
    <n v="75"/>
    <n v="76"/>
    <n v="3"/>
    <n v="3"/>
    <n v="3"/>
    <n v="3"/>
    <n v="24"/>
    <n v="23"/>
    <n v="24"/>
    <n v="23"/>
    <m/>
    <m/>
    <n v="0"/>
    <n v="0"/>
    <n v="27"/>
    <n v="26"/>
    <n v="27"/>
    <n v="26"/>
    <n v="3"/>
    <n v="6.83"/>
    <n v="9"/>
    <n v="20.490000000000002"/>
    <n v="3.79"/>
    <n v="4.78"/>
    <n v="90.960000000000008"/>
    <n v="109.94000000000001"/>
    <m/>
    <m/>
    <n v="0"/>
    <n v="0"/>
    <n v="3.7022222222222223"/>
    <n v="5.0165384615384614"/>
    <n v="99.960000000000008"/>
    <n v="130.43"/>
    <n v="77"/>
    <n v="125"/>
    <n v="231"/>
    <n v="375"/>
    <n v="70"/>
    <n v="79"/>
    <n v="1680"/>
    <n v="1817"/>
    <m/>
    <m/>
    <n v="0"/>
    <n v="0"/>
    <n v="70.777777777777771"/>
    <n v="84.307692307692307"/>
    <n v="1910.9999999999998"/>
    <n v="2192"/>
    <n v="34"/>
    <n v="31"/>
    <n v="34"/>
    <n v="31"/>
    <n v="9"/>
    <n v="12"/>
    <n v="9"/>
    <n v="12"/>
    <m/>
    <m/>
    <n v="0"/>
    <n v="0"/>
    <n v="43"/>
    <n v="43"/>
    <n v="43"/>
    <n v="43"/>
    <n v="5.78"/>
    <n v="4.8899999999999997"/>
    <n v="196.52"/>
    <n v="151.59"/>
    <n v="6.83"/>
    <n v="5.75"/>
    <n v="61.47"/>
    <n v="69"/>
    <m/>
    <m/>
    <n v="0"/>
    <n v="0"/>
    <n v="5.999767441860465"/>
    <n v="5.13"/>
    <n v="257.99"/>
    <n v="220.59"/>
    <n v="108"/>
    <n v="98"/>
    <n v="3672"/>
    <n v="3038"/>
    <n v="97"/>
    <n v="84"/>
    <n v="873"/>
    <n v="1008"/>
    <m/>
    <m/>
    <n v="0"/>
    <n v="0"/>
    <n v="105.69767441860465"/>
    <n v="94.093023255813947"/>
    <n v="4545"/>
    <n v="4045.9999999999995"/>
    <n v="70"/>
    <n v="69"/>
    <n v="70"/>
    <n v="69"/>
    <n v="5.1135714285714293"/>
    <n v="5.0872463768115939"/>
    <n v="357.95000000000005"/>
    <n v="351.02"/>
    <n v="92.228571428571428"/>
    <n v="90.405797101449281"/>
    <n v="6456"/>
    <n v="6238"/>
    <n v="2"/>
    <n v="2"/>
    <n v="2"/>
    <n v="2"/>
    <n v="3"/>
    <n v="5"/>
    <n v="3"/>
    <n v="5"/>
    <m/>
    <m/>
    <n v="0"/>
    <n v="0"/>
    <n v="5"/>
    <n v="7"/>
    <n v="5"/>
    <n v="7"/>
    <n v="3.25"/>
    <n v="3.5"/>
    <n v="6.5"/>
    <n v="7"/>
    <n v="2.5"/>
    <n v="3.2"/>
    <n v="7.5"/>
    <n v="16"/>
    <m/>
    <m/>
    <n v="0"/>
    <n v="0"/>
    <n v="2.8"/>
    <n v="3.2857142857142856"/>
    <n v="14"/>
    <n v="23"/>
    <n v="80"/>
    <n v="94"/>
    <n v="160"/>
    <n v="188"/>
    <n v="55"/>
    <n v="51"/>
    <n v="165"/>
    <n v="255"/>
    <m/>
    <m/>
    <n v="0"/>
    <n v="0"/>
    <n v="65"/>
    <n v="63.285714285714285"/>
    <n v="325"/>
    <n v="443"/>
    <m/>
    <m/>
    <n v="0"/>
    <n v="0"/>
    <m/>
    <m/>
    <n v="0"/>
    <n v="0"/>
    <m/>
    <m/>
    <n v="0"/>
    <n v="0"/>
    <n v="39"/>
    <n v="36"/>
    <n v="39"/>
    <n v="36"/>
    <n v="212.02"/>
    <n v="179.08"/>
    <n v="4063"/>
    <n v="3601"/>
    <n v="36"/>
    <n v="40"/>
    <n v="36"/>
    <n v="40"/>
    <n v="159.93"/>
    <n v="194.94"/>
    <n v="2718"/>
    <n v="3080"/>
    <n v="75"/>
    <n v="76"/>
    <n v="75"/>
    <n v="76"/>
    <n v="371.95000000000005"/>
    <n v="374.02"/>
    <n v="6781"/>
    <n v="6681"/>
    <n v="0"/>
    <n v="0"/>
    <n v="0"/>
    <n v="0"/>
    <s v=""/>
    <s v=""/>
    <s v=""/>
    <s v=""/>
    <n v="371.95000000000005"/>
    <n v="374.02"/>
    <n v="6781"/>
    <n v="6681"/>
  </r>
  <r>
    <x v="9"/>
    <s v="Rockingham Community College "/>
    <m/>
    <n v="199485"/>
    <x v="9"/>
    <n v="227"/>
    <n v="221"/>
    <n v="4"/>
    <n v="1"/>
    <n v="223"/>
    <n v="220"/>
    <m/>
    <m/>
    <n v="223"/>
    <n v="221"/>
    <n v="223"/>
    <n v="221"/>
    <n v="0"/>
    <n v="7"/>
    <n v="0"/>
    <n v="7"/>
    <n v="47"/>
    <n v="49"/>
    <n v="47"/>
    <n v="49"/>
    <m/>
    <m/>
    <n v="0"/>
    <n v="0"/>
    <n v="47"/>
    <n v="56"/>
    <n v="47"/>
    <n v="56"/>
    <n v="0"/>
    <n v="1.43"/>
    <n v="0"/>
    <n v="10.01"/>
    <n v="4.47"/>
    <n v="4.8499999999999996"/>
    <n v="210.08999999999997"/>
    <n v="237.64999999999998"/>
    <m/>
    <m/>
    <n v="0"/>
    <n v="0"/>
    <n v="4.47"/>
    <n v="4.4224999999999994"/>
    <n v="210.08999999999997"/>
    <n v="247.65999999999997"/>
    <n v="0"/>
    <n v="51"/>
    <n v="0"/>
    <n v="357"/>
    <n v="73"/>
    <n v="81"/>
    <n v="3431"/>
    <n v="3969"/>
    <m/>
    <m/>
    <n v="0"/>
    <n v="0"/>
    <n v="73"/>
    <n v="77.25"/>
    <n v="3431"/>
    <n v="4326"/>
    <n v="100"/>
    <n v="98"/>
    <n v="100"/>
    <n v="98"/>
    <n v="53"/>
    <n v="45"/>
    <n v="53"/>
    <n v="45"/>
    <m/>
    <m/>
    <n v="0"/>
    <n v="0"/>
    <n v="153"/>
    <n v="143"/>
    <n v="153"/>
    <n v="143"/>
    <n v="4.16"/>
    <n v="3.26"/>
    <n v="416"/>
    <n v="319.47999999999996"/>
    <n v="5.08"/>
    <n v="4.92"/>
    <n v="269.24"/>
    <n v="221.4"/>
    <m/>
    <m/>
    <n v="0"/>
    <n v="0"/>
    <n v="4.4786928104575168"/>
    <n v="3.7823776223776222"/>
    <n v="685.24"/>
    <n v="540.88"/>
    <n v="92"/>
    <n v="87"/>
    <n v="9200"/>
    <n v="8526"/>
    <n v="85"/>
    <n v="85"/>
    <n v="4505"/>
    <n v="3825"/>
    <m/>
    <m/>
    <n v="0"/>
    <n v="0"/>
    <n v="89.575163398692808"/>
    <n v="86.370629370629374"/>
    <n v="13705"/>
    <n v="12351"/>
    <n v="200"/>
    <n v="199"/>
    <n v="200"/>
    <n v="199"/>
    <n v="4.4766499999999994"/>
    <n v="3.9625125628140703"/>
    <n v="895.32999999999993"/>
    <n v="788.54"/>
    <n v="85.68"/>
    <n v="83.804020100502512"/>
    <n v="17136"/>
    <n v="16677"/>
    <n v="2"/>
    <n v="7"/>
    <n v="2"/>
    <n v="7"/>
    <n v="21"/>
    <n v="15"/>
    <n v="21"/>
    <n v="15"/>
    <m/>
    <m/>
    <n v="0"/>
    <n v="0"/>
    <n v="23"/>
    <n v="22"/>
    <n v="23"/>
    <n v="22"/>
    <n v="5.25"/>
    <n v="2.14"/>
    <n v="10.5"/>
    <n v="14.98"/>
    <n v="1.1399999999999999"/>
    <n v="1.4"/>
    <n v="23.939999999999998"/>
    <n v="21"/>
    <m/>
    <m/>
    <n v="0"/>
    <n v="0"/>
    <n v="1.497391304347826"/>
    <n v="1.6354545454545457"/>
    <n v="34.44"/>
    <n v="35.980000000000004"/>
    <n v="118"/>
    <n v="59"/>
    <n v="236"/>
    <n v="413"/>
    <n v="52"/>
    <n v="60"/>
    <n v="1092"/>
    <n v="900"/>
    <m/>
    <m/>
    <n v="0"/>
    <n v="0"/>
    <n v="57.739130434782609"/>
    <n v="59.68181818181818"/>
    <n v="1328"/>
    <n v="1313"/>
    <m/>
    <m/>
    <n v="0"/>
    <n v="0"/>
    <m/>
    <m/>
    <n v="0"/>
    <n v="0"/>
    <m/>
    <m/>
    <n v="0"/>
    <n v="0"/>
    <n v="102"/>
    <n v="112"/>
    <n v="102"/>
    <n v="112"/>
    <n v="426.5"/>
    <n v="344.46999999999997"/>
    <n v="9436"/>
    <n v="9296"/>
    <n v="121"/>
    <n v="109"/>
    <n v="121"/>
    <n v="109"/>
    <n v="503.27"/>
    <n v="480.04999999999995"/>
    <n v="9028"/>
    <n v="8694"/>
    <n v="223"/>
    <n v="221"/>
    <n v="223"/>
    <n v="221"/>
    <n v="929.77"/>
    <n v="824.52"/>
    <n v="18464"/>
    <n v="17990"/>
    <n v="0"/>
    <n v="0"/>
    <n v="0"/>
    <n v="0"/>
    <s v=""/>
    <s v=""/>
    <s v=""/>
    <s v=""/>
    <n v="929.77"/>
    <n v="824.52"/>
    <n v="18464"/>
    <n v="17990"/>
  </r>
  <r>
    <x v="9"/>
    <s v="Sampson Community College"/>
    <m/>
    <n v="199625"/>
    <x v="9"/>
    <n v="168"/>
    <n v="171"/>
    <n v="18"/>
    <n v="25"/>
    <n v="150"/>
    <n v="146"/>
    <m/>
    <m/>
    <n v="150"/>
    <n v="171"/>
    <n v="150"/>
    <n v="171"/>
    <n v="5"/>
    <n v="5"/>
    <n v="5"/>
    <n v="5"/>
    <n v="49"/>
    <n v="56"/>
    <n v="49"/>
    <n v="56"/>
    <m/>
    <m/>
    <n v="0"/>
    <n v="0"/>
    <n v="54"/>
    <n v="61"/>
    <n v="54"/>
    <n v="61"/>
    <n v="2.5"/>
    <n v="1.9"/>
    <n v="12.5"/>
    <n v="9.5"/>
    <n v="4.8600000000000003"/>
    <n v="4.8"/>
    <n v="238.14000000000001"/>
    <n v="268.8"/>
    <m/>
    <m/>
    <n v="0"/>
    <n v="0"/>
    <n v="4.641481481481482"/>
    <n v="4.5622950819672132"/>
    <n v="250.64000000000001"/>
    <n v="278.3"/>
    <n v="49"/>
    <n v="49"/>
    <n v="245"/>
    <n v="245"/>
    <n v="85"/>
    <n v="83"/>
    <n v="4165"/>
    <n v="4648"/>
    <m/>
    <m/>
    <n v="0"/>
    <n v="0"/>
    <n v="81.666666666666671"/>
    <n v="80.213114754098356"/>
    <n v="4410"/>
    <n v="4893"/>
    <n v="52"/>
    <n v="70"/>
    <n v="52"/>
    <n v="70"/>
    <n v="24"/>
    <n v="13"/>
    <n v="24"/>
    <n v="13"/>
    <m/>
    <m/>
    <n v="0"/>
    <n v="0"/>
    <n v="76"/>
    <n v="83"/>
    <n v="76"/>
    <n v="83"/>
    <n v="4.2699999999999996"/>
    <n v="4.13"/>
    <n v="222.03999999999996"/>
    <n v="289.09999999999997"/>
    <n v="6.19"/>
    <n v="5.69"/>
    <n v="148.56"/>
    <n v="73.97"/>
    <m/>
    <m/>
    <n v="0"/>
    <n v="0"/>
    <n v="4.8763157894736837"/>
    <n v="4.3743373493975897"/>
    <n v="370.59999999999997"/>
    <n v="363.06999999999994"/>
    <n v="95"/>
    <n v="93"/>
    <n v="4940"/>
    <n v="6510"/>
    <n v="90"/>
    <n v="84"/>
    <n v="2160"/>
    <n v="1092"/>
    <m/>
    <m/>
    <n v="0"/>
    <n v="0"/>
    <n v="93.421052631578945"/>
    <n v="91.590361445783131"/>
    <n v="7100"/>
    <n v="7602"/>
    <n v="130"/>
    <n v="144"/>
    <n v="130"/>
    <n v="144"/>
    <n v="4.7787692307692309"/>
    <n v="4.4539583333333326"/>
    <n v="621.24"/>
    <n v="641.36999999999989"/>
    <n v="88.538461538461533"/>
    <n v="86.770833333333329"/>
    <n v="11510"/>
    <n v="12495"/>
    <n v="8"/>
    <n v="9"/>
    <n v="8"/>
    <n v="9"/>
    <n v="12"/>
    <n v="18"/>
    <n v="12"/>
    <n v="18"/>
    <m/>
    <m/>
    <n v="0"/>
    <n v="0"/>
    <n v="20"/>
    <n v="27"/>
    <n v="20"/>
    <n v="27"/>
    <n v="4.88"/>
    <n v="3.94"/>
    <n v="39.04"/>
    <n v="35.46"/>
    <n v="2"/>
    <n v="2.5"/>
    <n v="24"/>
    <n v="45"/>
    <m/>
    <m/>
    <n v="0"/>
    <n v="0"/>
    <n v="3.1520000000000001"/>
    <n v="2.9800000000000004"/>
    <n v="63.040000000000006"/>
    <n v="80.460000000000008"/>
    <n v="88"/>
    <n v="86"/>
    <n v="704"/>
    <n v="774"/>
    <n v="45"/>
    <n v="49"/>
    <n v="540"/>
    <n v="882"/>
    <m/>
    <m/>
    <n v="0"/>
    <n v="0"/>
    <n v="62.2"/>
    <n v="61.333333333333336"/>
    <n v="1244"/>
    <n v="1656"/>
    <m/>
    <m/>
    <n v="0"/>
    <n v="0"/>
    <m/>
    <m/>
    <n v="0"/>
    <n v="0"/>
    <m/>
    <m/>
    <n v="0"/>
    <n v="0"/>
    <n v="65"/>
    <n v="84"/>
    <n v="65"/>
    <n v="84"/>
    <n v="273.58"/>
    <n v="334.05999999999995"/>
    <n v="5889"/>
    <n v="7529"/>
    <n v="85"/>
    <n v="87"/>
    <n v="85"/>
    <n v="87"/>
    <n v="410.70000000000005"/>
    <n v="387.77"/>
    <n v="6865"/>
    <n v="6622"/>
    <n v="150"/>
    <n v="171"/>
    <n v="150"/>
    <n v="171"/>
    <n v="684.28"/>
    <n v="721.82999999999993"/>
    <n v="12754"/>
    <n v="14151"/>
    <n v="0"/>
    <n v="0"/>
    <n v="0"/>
    <n v="0"/>
    <s v=""/>
    <s v=""/>
    <s v=""/>
    <s v=""/>
    <n v="684.28"/>
    <n v="721.82999999999993"/>
    <n v="12754"/>
    <n v="14151"/>
  </r>
  <r>
    <x v="9"/>
    <s v="South Piedmont Community College"/>
    <m/>
    <n v="197850"/>
    <x v="9"/>
    <n v="250"/>
    <n v="231"/>
    <n v="5"/>
    <n v="4"/>
    <n v="245"/>
    <n v="227"/>
    <m/>
    <m/>
    <n v="245"/>
    <n v="231"/>
    <n v="245"/>
    <n v="231"/>
    <n v="3"/>
    <n v="7"/>
    <n v="3"/>
    <n v="7"/>
    <n v="55"/>
    <n v="67"/>
    <n v="55"/>
    <n v="67"/>
    <m/>
    <m/>
    <n v="0"/>
    <n v="0"/>
    <n v="58"/>
    <n v="74"/>
    <n v="58"/>
    <n v="74"/>
    <n v="2.17"/>
    <n v="1.21"/>
    <n v="6.51"/>
    <n v="8.4699999999999989"/>
    <n v="4.1500000000000004"/>
    <n v="3.84"/>
    <n v="228.25000000000003"/>
    <n v="257.27999999999997"/>
    <m/>
    <m/>
    <n v="0"/>
    <n v="0"/>
    <n v="4.0475862068965522"/>
    <n v="3.5912162162162162"/>
    <n v="234.76000000000002"/>
    <n v="265.75"/>
    <n v="67"/>
    <n v="23"/>
    <n v="201"/>
    <n v="161"/>
    <n v="74"/>
    <n v="72"/>
    <n v="4070"/>
    <n v="4824"/>
    <m/>
    <m/>
    <n v="0"/>
    <n v="0"/>
    <n v="73.637931034482762"/>
    <n v="67.36486486486487"/>
    <n v="4271"/>
    <n v="4985"/>
    <n v="88"/>
    <n v="53"/>
    <n v="88"/>
    <n v="53"/>
    <n v="71"/>
    <n v="72"/>
    <n v="71"/>
    <n v="72"/>
    <m/>
    <m/>
    <n v="0"/>
    <n v="0"/>
    <n v="159"/>
    <n v="125"/>
    <n v="159"/>
    <n v="125"/>
    <n v="3.83"/>
    <n v="3.06"/>
    <n v="337.04"/>
    <n v="162.18"/>
    <n v="4.1500000000000004"/>
    <n v="4.91"/>
    <n v="294.65000000000003"/>
    <n v="353.52"/>
    <m/>
    <m/>
    <n v="0"/>
    <n v="0"/>
    <n v="3.9728930817610064"/>
    <n v="4.1256000000000004"/>
    <n v="631.69000000000005"/>
    <n v="515.70000000000005"/>
    <n v="84"/>
    <n v="80"/>
    <n v="7392"/>
    <n v="4240"/>
    <n v="83"/>
    <n v="81"/>
    <n v="5893"/>
    <n v="5832"/>
    <m/>
    <m/>
    <n v="0"/>
    <n v="0"/>
    <n v="83.55345911949685"/>
    <n v="80.575999999999993"/>
    <n v="13285"/>
    <n v="10072"/>
    <n v="217"/>
    <n v="199"/>
    <n v="217"/>
    <n v="199"/>
    <n v="3.9928571428571429"/>
    <n v="3.926884422110553"/>
    <n v="866.45"/>
    <n v="781.45"/>
    <n v="80.903225806451616"/>
    <n v="75.663316582914575"/>
    <n v="17556"/>
    <n v="15057"/>
    <n v="9"/>
    <n v="14"/>
    <n v="9"/>
    <n v="14"/>
    <n v="19"/>
    <n v="18"/>
    <n v="19"/>
    <n v="18"/>
    <m/>
    <m/>
    <n v="0"/>
    <n v="0"/>
    <n v="28"/>
    <n v="32"/>
    <n v="28"/>
    <n v="32"/>
    <n v="1.94"/>
    <n v="2.68"/>
    <n v="17.46"/>
    <n v="37.520000000000003"/>
    <n v="3.42"/>
    <n v="2.75"/>
    <n v="64.98"/>
    <n v="49.5"/>
    <m/>
    <m/>
    <n v="0"/>
    <n v="0"/>
    <n v="2.9442857142857144"/>
    <n v="2.7193750000000003"/>
    <n v="82.44"/>
    <n v="87.02000000000001"/>
    <n v="64"/>
    <n v="70"/>
    <n v="576"/>
    <n v="980"/>
    <n v="69"/>
    <n v="62"/>
    <n v="1311"/>
    <n v="1116"/>
    <m/>
    <m/>
    <n v="0"/>
    <n v="0"/>
    <n v="67.392857142857139"/>
    <n v="65.5"/>
    <n v="1887"/>
    <n v="2096"/>
    <m/>
    <m/>
    <n v="0"/>
    <n v="0"/>
    <m/>
    <m/>
    <n v="0"/>
    <n v="0"/>
    <m/>
    <m/>
    <n v="0"/>
    <n v="0"/>
    <n v="100"/>
    <n v="74"/>
    <n v="100"/>
    <n v="74"/>
    <n v="361.01"/>
    <n v="208.17000000000002"/>
    <n v="8169"/>
    <n v="5381"/>
    <n v="145"/>
    <n v="157"/>
    <n v="145"/>
    <n v="157"/>
    <n v="587.88000000000011"/>
    <n v="660.3"/>
    <n v="11274"/>
    <n v="11772"/>
    <n v="245"/>
    <n v="231"/>
    <n v="245"/>
    <n v="231"/>
    <n v="948.8900000000001"/>
    <n v="868.47"/>
    <n v="19443"/>
    <n v="17153"/>
    <n v="0"/>
    <n v="0"/>
    <n v="0"/>
    <n v="0"/>
    <s v=""/>
    <s v=""/>
    <s v=""/>
    <s v=""/>
    <n v="948.8900000000001"/>
    <n v="868.47"/>
    <n v="19443"/>
    <n v="17153"/>
  </r>
  <r>
    <x v="9"/>
    <s v="Southeastern Community College "/>
    <m/>
    <n v="199722"/>
    <x v="9"/>
    <n v="135"/>
    <n v="136"/>
    <n v="8"/>
    <n v="6"/>
    <n v="127"/>
    <n v="130"/>
    <m/>
    <m/>
    <n v="127"/>
    <n v="136"/>
    <n v="127"/>
    <n v="136"/>
    <n v="3"/>
    <n v="3"/>
    <n v="3"/>
    <n v="3"/>
    <n v="39"/>
    <n v="40"/>
    <n v="39"/>
    <n v="40"/>
    <m/>
    <m/>
    <n v="0"/>
    <n v="0"/>
    <n v="42"/>
    <n v="43"/>
    <n v="42"/>
    <n v="43"/>
    <n v="2.17"/>
    <n v="1.83"/>
    <n v="6.51"/>
    <n v="5.49"/>
    <n v="5.95"/>
    <n v="4.9400000000000004"/>
    <n v="232.05"/>
    <n v="197.60000000000002"/>
    <m/>
    <m/>
    <n v="0"/>
    <n v="0"/>
    <n v="5.68"/>
    <n v="4.7230232558139544"/>
    <n v="238.56"/>
    <n v="203.09000000000003"/>
    <n v="70"/>
    <n v="64"/>
    <n v="210"/>
    <n v="192"/>
    <n v="105"/>
    <n v="95"/>
    <n v="4095"/>
    <n v="3800"/>
    <m/>
    <m/>
    <n v="0"/>
    <n v="0"/>
    <n v="102.5"/>
    <n v="92.837209302325576"/>
    <n v="4305"/>
    <n v="3991.9999999999995"/>
    <n v="48"/>
    <n v="64"/>
    <n v="48"/>
    <n v="64"/>
    <n v="26"/>
    <n v="11"/>
    <n v="26"/>
    <n v="11"/>
    <m/>
    <m/>
    <n v="0"/>
    <n v="0"/>
    <n v="74"/>
    <n v="75"/>
    <n v="74"/>
    <n v="75"/>
    <n v="4.67"/>
    <n v="3.84"/>
    <n v="224.16"/>
    <n v="245.76"/>
    <n v="5.13"/>
    <n v="4.05"/>
    <n v="133.38"/>
    <n v="44.55"/>
    <m/>
    <m/>
    <n v="0"/>
    <n v="0"/>
    <n v="4.831621621621621"/>
    <n v="3.8708"/>
    <n v="357.53999999999996"/>
    <n v="290.31"/>
    <n v="108"/>
    <n v="102"/>
    <n v="5184"/>
    <n v="6528"/>
    <n v="99"/>
    <n v="95"/>
    <n v="2574"/>
    <n v="1045"/>
    <m/>
    <m/>
    <n v="0"/>
    <n v="0"/>
    <n v="104.83783783783784"/>
    <n v="100.97333333333333"/>
    <n v="7758"/>
    <n v="7573"/>
    <n v="116"/>
    <n v="118"/>
    <n v="116"/>
    <n v="118"/>
    <n v="5.1387931034482754"/>
    <n v="4.18135593220339"/>
    <n v="596.09999999999991"/>
    <n v="493.40000000000003"/>
    <n v="103.99137931034483"/>
    <n v="98.008474576271183"/>
    <n v="12063"/>
    <n v="11565"/>
    <n v="5"/>
    <n v="7"/>
    <n v="5"/>
    <n v="7"/>
    <n v="6"/>
    <n v="11"/>
    <n v="6"/>
    <n v="11"/>
    <m/>
    <m/>
    <n v="0"/>
    <n v="0"/>
    <n v="11"/>
    <n v="18"/>
    <n v="11"/>
    <n v="18"/>
    <n v="3.8"/>
    <n v="3.71"/>
    <n v="19"/>
    <n v="25.97"/>
    <n v="2.75"/>
    <n v="2.5"/>
    <n v="16.5"/>
    <n v="27.5"/>
    <m/>
    <m/>
    <n v="0"/>
    <n v="0"/>
    <n v="3.2272727272727271"/>
    <n v="2.9705555555555554"/>
    <n v="35.5"/>
    <n v="53.47"/>
    <n v="86"/>
    <n v="98"/>
    <n v="430"/>
    <n v="686"/>
    <n v="68"/>
    <n v="57"/>
    <n v="408"/>
    <n v="627"/>
    <m/>
    <m/>
    <n v="0"/>
    <n v="0"/>
    <n v="76.181818181818187"/>
    <n v="72.944444444444443"/>
    <n v="838"/>
    <n v="1313"/>
    <m/>
    <m/>
    <n v="0"/>
    <n v="0"/>
    <m/>
    <m/>
    <n v="0"/>
    <n v="0"/>
    <m/>
    <m/>
    <n v="0"/>
    <n v="0"/>
    <n v="56"/>
    <n v="74"/>
    <n v="56"/>
    <n v="74"/>
    <n v="249.67"/>
    <n v="277.22000000000003"/>
    <n v="5824"/>
    <n v="7406"/>
    <n v="71"/>
    <n v="62"/>
    <n v="71"/>
    <n v="62"/>
    <n v="381.93"/>
    <n v="269.65000000000003"/>
    <n v="7077"/>
    <n v="5472"/>
    <n v="127"/>
    <n v="136"/>
    <n v="127"/>
    <n v="136"/>
    <n v="631.6"/>
    <n v="546.87000000000012"/>
    <n v="12901"/>
    <n v="12878"/>
    <n v="0"/>
    <n v="0"/>
    <n v="0"/>
    <n v="0"/>
    <s v=""/>
    <s v=""/>
    <s v=""/>
    <s v=""/>
    <n v="631.59999999999991"/>
    <n v="546.87"/>
    <n v="12901"/>
    <n v="12878"/>
  </r>
  <r>
    <x v="9"/>
    <s v="Southwestern Community College "/>
    <m/>
    <n v="199731"/>
    <x v="9"/>
    <n v="362"/>
    <n v="370"/>
    <n v="12"/>
    <n v="12"/>
    <n v="350"/>
    <n v="358"/>
    <m/>
    <m/>
    <n v="350"/>
    <n v="370"/>
    <n v="350"/>
    <n v="370"/>
    <n v="9"/>
    <n v="19"/>
    <n v="9"/>
    <n v="19"/>
    <n v="84"/>
    <n v="87"/>
    <n v="84"/>
    <n v="87"/>
    <m/>
    <m/>
    <n v="0"/>
    <n v="0"/>
    <n v="93"/>
    <n v="106"/>
    <n v="93"/>
    <n v="106"/>
    <n v="3.06"/>
    <n v="2.4700000000000002"/>
    <n v="27.54"/>
    <n v="46.930000000000007"/>
    <n v="5.1100000000000003"/>
    <n v="4.3899999999999997"/>
    <n v="429.24"/>
    <n v="381.92999999999995"/>
    <m/>
    <m/>
    <n v="0"/>
    <n v="0"/>
    <n v="4.9116129032258069"/>
    <n v="4.0458490566037728"/>
    <n v="456.78000000000003"/>
    <n v="428.8599999999999"/>
    <n v="73"/>
    <n v="74"/>
    <n v="657"/>
    <n v="1406"/>
    <n v="92"/>
    <n v="82"/>
    <n v="7728"/>
    <n v="7134"/>
    <m/>
    <m/>
    <n v="0"/>
    <n v="0"/>
    <n v="90.161290322580641"/>
    <n v="80.566037735849051"/>
    <n v="8385"/>
    <n v="8540"/>
    <n v="130"/>
    <n v="135"/>
    <n v="130"/>
    <n v="135"/>
    <n v="83"/>
    <n v="88"/>
    <n v="83"/>
    <n v="88"/>
    <m/>
    <m/>
    <n v="0"/>
    <n v="0"/>
    <n v="213"/>
    <n v="223"/>
    <n v="213"/>
    <n v="223"/>
    <n v="3.72"/>
    <n v="3.49"/>
    <n v="483.6"/>
    <n v="471.15000000000003"/>
    <n v="5.16"/>
    <n v="4.95"/>
    <n v="428.28000000000003"/>
    <n v="435.6"/>
    <m/>
    <m/>
    <n v="0"/>
    <n v="0"/>
    <n v="4.2811267605633807"/>
    <n v="4.0661434977578477"/>
    <n v="911.88000000000011"/>
    <n v="906.75"/>
    <n v="91"/>
    <n v="89"/>
    <n v="11830"/>
    <n v="12015"/>
    <n v="83"/>
    <n v="84"/>
    <n v="6889"/>
    <n v="7392"/>
    <m/>
    <m/>
    <n v="0"/>
    <n v="0"/>
    <n v="87.882629107981217"/>
    <n v="87.026905829596416"/>
    <n v="18719"/>
    <n v="19407"/>
    <n v="306"/>
    <n v="329"/>
    <n v="306"/>
    <n v="329"/>
    <n v="4.4727450980392156"/>
    <n v="4.0596048632218844"/>
    <n v="1368.66"/>
    <n v="1335.61"/>
    <n v="88.575163398692808"/>
    <n v="84.945288753799389"/>
    <n v="27104"/>
    <n v="27947"/>
    <n v="21"/>
    <n v="23"/>
    <n v="21"/>
    <n v="23"/>
    <n v="23"/>
    <n v="18"/>
    <n v="23"/>
    <n v="18"/>
    <m/>
    <m/>
    <n v="0"/>
    <n v="0"/>
    <n v="44"/>
    <n v="41"/>
    <n v="44"/>
    <n v="41"/>
    <n v="2.17"/>
    <n v="2.74"/>
    <n v="45.57"/>
    <n v="63.02"/>
    <n v="2.61"/>
    <n v="3.39"/>
    <n v="60.029999999999994"/>
    <n v="61.02"/>
    <m/>
    <m/>
    <n v="0"/>
    <n v="0"/>
    <n v="2.4"/>
    <n v="3.0253658536585366"/>
    <n v="105.6"/>
    <n v="124.04"/>
    <n v="63"/>
    <n v="73"/>
    <n v="1323"/>
    <n v="1679"/>
    <n v="59"/>
    <n v="57"/>
    <n v="1357"/>
    <n v="1026"/>
    <m/>
    <m/>
    <n v="0"/>
    <n v="0"/>
    <n v="60.909090909090907"/>
    <n v="65.975609756097555"/>
    <n v="2680"/>
    <n v="2704.9999999999995"/>
    <m/>
    <m/>
    <n v="0"/>
    <n v="0"/>
    <m/>
    <m/>
    <n v="0"/>
    <n v="0"/>
    <m/>
    <m/>
    <n v="0"/>
    <n v="0"/>
    <n v="160"/>
    <n v="177"/>
    <n v="160"/>
    <n v="177"/>
    <n v="556.71"/>
    <n v="581.1"/>
    <n v="13810"/>
    <n v="15100"/>
    <n v="190"/>
    <n v="193"/>
    <n v="190"/>
    <n v="193"/>
    <n v="917.55"/>
    <n v="878.55"/>
    <n v="15974"/>
    <n v="15552"/>
    <n v="350"/>
    <n v="370"/>
    <n v="350"/>
    <n v="370"/>
    <n v="1474.26"/>
    <n v="1459.65"/>
    <n v="29784"/>
    <n v="30652"/>
    <n v="0"/>
    <n v="0"/>
    <n v="0"/>
    <n v="0"/>
    <s v=""/>
    <s v=""/>
    <s v=""/>
    <s v=""/>
    <n v="1474.26"/>
    <n v="1459.6499999999999"/>
    <n v="29784"/>
    <n v="30652"/>
  </r>
  <r>
    <x v="9"/>
    <s v="Tri-County Community College "/>
    <m/>
    <n v="199795"/>
    <x v="9"/>
    <n v="153"/>
    <n v="145"/>
    <n v="11"/>
    <n v="12"/>
    <n v="142"/>
    <n v="133"/>
    <m/>
    <m/>
    <n v="142"/>
    <n v="145"/>
    <n v="142"/>
    <n v="145"/>
    <n v="3"/>
    <n v="3"/>
    <n v="3"/>
    <n v="3"/>
    <n v="45"/>
    <n v="58"/>
    <n v="45"/>
    <n v="58"/>
    <m/>
    <m/>
    <n v="0"/>
    <n v="0"/>
    <n v="48"/>
    <n v="61"/>
    <n v="48"/>
    <n v="61"/>
    <n v="4.5"/>
    <n v="2.5"/>
    <n v="13.5"/>
    <n v="7.5"/>
    <n v="4.8899999999999997"/>
    <n v="5.31"/>
    <n v="220.04999999999998"/>
    <n v="307.97999999999996"/>
    <m/>
    <m/>
    <n v="0"/>
    <n v="0"/>
    <n v="4.8656249999999996"/>
    <n v="5.1718032786885235"/>
    <n v="233.54999999999998"/>
    <n v="315.47999999999996"/>
    <n v="77"/>
    <n v="73"/>
    <n v="231"/>
    <n v="219"/>
    <n v="91"/>
    <n v="90"/>
    <n v="4095"/>
    <n v="5220"/>
    <m/>
    <m/>
    <n v="0"/>
    <n v="0"/>
    <n v="90.125"/>
    <n v="89.163934426229503"/>
    <n v="4326"/>
    <n v="5439"/>
    <n v="46"/>
    <n v="40"/>
    <n v="46"/>
    <n v="40"/>
    <n v="42"/>
    <n v="41"/>
    <n v="42"/>
    <n v="41"/>
    <m/>
    <m/>
    <n v="0"/>
    <n v="0"/>
    <n v="88"/>
    <n v="81"/>
    <n v="88"/>
    <n v="81"/>
    <n v="4.26"/>
    <n v="3.8"/>
    <n v="195.95999999999998"/>
    <n v="152"/>
    <n v="5.12"/>
    <n v="5.4"/>
    <n v="215.04"/>
    <n v="221.4"/>
    <m/>
    <m/>
    <n v="0"/>
    <n v="0"/>
    <n v="4.6704545454545459"/>
    <n v="4.6098765432098761"/>
    <n v="411.00000000000006"/>
    <n v="373.4"/>
    <n v="95"/>
    <n v="92"/>
    <n v="4370"/>
    <n v="3680"/>
    <n v="88"/>
    <n v="90"/>
    <n v="3696"/>
    <n v="3690"/>
    <m/>
    <m/>
    <n v="0"/>
    <n v="0"/>
    <n v="91.659090909090907"/>
    <n v="90.987654320987659"/>
    <n v="8066"/>
    <n v="7370"/>
    <n v="136"/>
    <n v="142"/>
    <n v="136"/>
    <n v="142"/>
    <n v="4.7393382352941185"/>
    <n v="4.8512676056338018"/>
    <n v="644.55000000000007"/>
    <n v="688.87999999999988"/>
    <n v="91.117647058823536"/>
    <n v="90.204225352112672"/>
    <n v="12392"/>
    <n v="12809"/>
    <n v="3"/>
    <n v="0"/>
    <n v="3"/>
    <n v="0"/>
    <n v="3"/>
    <n v="3"/>
    <n v="3"/>
    <n v="3"/>
    <m/>
    <m/>
    <n v="0"/>
    <n v="0"/>
    <n v="6"/>
    <n v="3"/>
    <n v="6"/>
    <n v="3"/>
    <n v="1.83"/>
    <n v="0"/>
    <n v="5.49"/>
    <n v="0"/>
    <n v="2.5"/>
    <n v="2.17"/>
    <n v="7.5"/>
    <n v="6.51"/>
    <m/>
    <m/>
    <n v="0"/>
    <n v="0"/>
    <n v="2.165"/>
    <n v="2.17"/>
    <n v="12.99"/>
    <n v="6.51"/>
    <n v="63"/>
    <n v="0"/>
    <n v="189"/>
    <n v="0"/>
    <n v="37"/>
    <n v="63"/>
    <n v="111"/>
    <n v="189"/>
    <m/>
    <m/>
    <n v="0"/>
    <n v="0"/>
    <n v="50"/>
    <n v="63"/>
    <n v="300"/>
    <n v="189"/>
    <m/>
    <m/>
    <n v="0"/>
    <n v="0"/>
    <m/>
    <m/>
    <n v="0"/>
    <n v="0"/>
    <m/>
    <m/>
    <n v="0"/>
    <n v="0"/>
    <n v="52"/>
    <n v="43"/>
    <n v="52"/>
    <n v="43"/>
    <n v="214.95"/>
    <n v="159.5"/>
    <n v="4790"/>
    <n v="3899"/>
    <n v="90"/>
    <n v="102"/>
    <n v="90"/>
    <n v="102"/>
    <n v="442.59"/>
    <n v="535.89"/>
    <n v="7902"/>
    <n v="9099"/>
    <n v="142"/>
    <n v="145"/>
    <n v="142"/>
    <n v="145"/>
    <n v="657.54"/>
    <n v="695.39"/>
    <n v="12692"/>
    <n v="12998"/>
    <n v="0"/>
    <n v="0"/>
    <n v="0"/>
    <n v="0"/>
    <s v=""/>
    <s v=""/>
    <s v=""/>
    <s v=""/>
    <n v="657.54000000000008"/>
    <n v="695.38999999999987"/>
    <n v="12692"/>
    <n v="12998"/>
  </r>
  <r>
    <x v="9"/>
    <s v="Wilson Community College"/>
    <m/>
    <n v="199953"/>
    <x v="9"/>
    <n v="217"/>
    <n v="227"/>
    <n v="11"/>
    <n v="10"/>
    <n v="206"/>
    <n v="217"/>
    <m/>
    <m/>
    <n v="206"/>
    <n v="227"/>
    <n v="206"/>
    <n v="227"/>
    <n v="4"/>
    <n v="8"/>
    <n v="4"/>
    <n v="8"/>
    <n v="30"/>
    <n v="31"/>
    <n v="30"/>
    <n v="31"/>
    <m/>
    <m/>
    <n v="0"/>
    <n v="0"/>
    <n v="34"/>
    <n v="39"/>
    <n v="34"/>
    <n v="39"/>
    <n v="3.88"/>
    <n v="2.38"/>
    <n v="15.52"/>
    <n v="19.04"/>
    <n v="4.07"/>
    <n v="3.94"/>
    <n v="122.10000000000001"/>
    <n v="122.14"/>
    <m/>
    <m/>
    <n v="0"/>
    <n v="0"/>
    <n v="4.0476470588235296"/>
    <n v="3.62"/>
    <n v="137.62"/>
    <n v="141.18"/>
    <n v="69"/>
    <n v="68"/>
    <n v="276"/>
    <n v="544"/>
    <n v="78"/>
    <n v="73"/>
    <n v="2340"/>
    <n v="2263"/>
    <m/>
    <m/>
    <n v="0"/>
    <n v="0"/>
    <n v="76.941176470588232"/>
    <n v="71.974358974358978"/>
    <n v="2616"/>
    <n v="2807"/>
    <n v="84"/>
    <n v="104"/>
    <n v="84"/>
    <n v="104"/>
    <n v="46"/>
    <n v="35"/>
    <n v="46"/>
    <n v="35"/>
    <m/>
    <m/>
    <n v="0"/>
    <n v="0"/>
    <n v="130"/>
    <n v="139"/>
    <n v="130"/>
    <n v="139"/>
    <n v="4.57"/>
    <n v="3.52"/>
    <n v="383.88"/>
    <n v="366.08"/>
    <n v="5.62"/>
    <n v="5.71"/>
    <n v="258.52"/>
    <n v="199.85"/>
    <m/>
    <m/>
    <n v="0"/>
    <n v="0"/>
    <n v="4.9415384615384612"/>
    <n v="4.0714388489208631"/>
    <n v="642.4"/>
    <n v="565.92999999999995"/>
    <n v="102"/>
    <n v="91"/>
    <n v="8568"/>
    <n v="9464"/>
    <n v="88"/>
    <n v="87"/>
    <n v="4048"/>
    <n v="3045"/>
    <m/>
    <m/>
    <n v="0"/>
    <n v="0"/>
    <n v="97.046153846153842"/>
    <n v="89.992805755395679"/>
    <n v="12616"/>
    <n v="12509"/>
    <n v="164"/>
    <n v="178"/>
    <n v="164"/>
    <n v="178"/>
    <n v="4.7562195121951216"/>
    <n v="3.9725280898876401"/>
    <n v="780.02"/>
    <n v="707.1099999999999"/>
    <n v="92.878048780487802"/>
    <n v="86.044943820224717"/>
    <n v="15232"/>
    <n v="15316"/>
    <n v="22"/>
    <n v="21"/>
    <n v="22"/>
    <n v="21"/>
    <n v="20"/>
    <n v="28"/>
    <n v="20"/>
    <n v="28"/>
    <m/>
    <m/>
    <n v="0"/>
    <n v="0"/>
    <n v="42"/>
    <n v="49"/>
    <n v="42"/>
    <n v="49"/>
    <n v="1.68"/>
    <n v="2.12"/>
    <n v="36.96"/>
    <n v="44.52"/>
    <n v="3.93"/>
    <n v="2.0499999999999998"/>
    <n v="78.600000000000009"/>
    <n v="57.399999999999991"/>
    <m/>
    <m/>
    <n v="0"/>
    <n v="0"/>
    <n v="2.7514285714285713"/>
    <n v="2.0799999999999996"/>
    <n v="115.56"/>
    <n v="101.91999999999999"/>
    <n v="61"/>
    <n v="65"/>
    <n v="1342"/>
    <n v="1365"/>
    <n v="59"/>
    <n v="56"/>
    <n v="1180"/>
    <n v="1568"/>
    <m/>
    <m/>
    <n v="0"/>
    <n v="0"/>
    <n v="60.047619047619051"/>
    <n v="59.857142857142854"/>
    <n v="2522"/>
    <n v="2933"/>
    <m/>
    <m/>
    <n v="0"/>
    <n v="0"/>
    <m/>
    <m/>
    <n v="0"/>
    <n v="0"/>
    <m/>
    <m/>
    <n v="0"/>
    <n v="0"/>
    <n v="110"/>
    <n v="133"/>
    <n v="110"/>
    <n v="133"/>
    <n v="436.35999999999996"/>
    <n v="429.64"/>
    <n v="10186"/>
    <n v="11373"/>
    <n v="96"/>
    <n v="94"/>
    <n v="96"/>
    <n v="94"/>
    <n v="459.22"/>
    <n v="379.39"/>
    <n v="7568"/>
    <n v="6876"/>
    <n v="206"/>
    <n v="227"/>
    <n v="206"/>
    <n v="227"/>
    <n v="895.57999999999993"/>
    <n v="809.03"/>
    <n v="17754"/>
    <n v="18249"/>
    <n v="0"/>
    <n v="0"/>
    <n v="0"/>
    <n v="0"/>
    <s v=""/>
    <s v=""/>
    <s v=""/>
    <s v=""/>
    <n v="895.57999999999993"/>
    <n v="809.02999999999986"/>
    <n v="17754"/>
    <n v="18249"/>
  </r>
  <r>
    <x v="10"/>
    <s v="Oklahoma State University Main Campus"/>
    <m/>
    <n v="207388"/>
    <x v="1"/>
    <n v="4102"/>
    <n v="4162"/>
    <n v="81"/>
    <n v="109"/>
    <n v="4021"/>
    <n v="4053"/>
    <n v="120"/>
    <n v="120"/>
    <n v="4021"/>
    <n v="4053"/>
    <n v="0"/>
    <n v="0"/>
    <n v="794"/>
    <n v="764"/>
    <n v="0"/>
    <n v="0"/>
    <n v="108"/>
    <n v="109"/>
    <n v="0"/>
    <n v="0"/>
    <m/>
    <m/>
    <n v="0"/>
    <n v="0"/>
    <n v="902"/>
    <n v="873"/>
    <n v="0"/>
    <n v="0"/>
    <n v="4.37"/>
    <n v="4.38"/>
    <n v="3469.78"/>
    <n v="3346.3199999999997"/>
    <n v="3.95"/>
    <n v="4.2300000000000004"/>
    <n v="426.6"/>
    <n v="461.07000000000005"/>
    <m/>
    <m/>
    <n v="0"/>
    <n v="0"/>
    <n v="4.3197117516629717"/>
    <n v="4.3612714776632302"/>
    <n v="3896.3800000000006"/>
    <n v="3807.39"/>
    <m/>
    <m/>
    <n v="0"/>
    <n v="0"/>
    <m/>
    <m/>
    <n v="0"/>
    <n v="0"/>
    <m/>
    <m/>
    <n v="0"/>
    <n v="0"/>
    <n v="0"/>
    <n v="0"/>
    <n v="0"/>
    <n v="0"/>
    <n v="1615"/>
    <n v="1742"/>
    <n v="0"/>
    <n v="0"/>
    <n v="65"/>
    <n v="62"/>
    <n v="0"/>
    <n v="0"/>
    <m/>
    <m/>
    <n v="0"/>
    <n v="0"/>
    <n v="1680"/>
    <n v="1804"/>
    <n v="0"/>
    <n v="0"/>
    <n v="4.8899999999999997"/>
    <n v="4.76"/>
    <n v="7897.3499999999995"/>
    <n v="8291.92"/>
    <n v="5.99"/>
    <n v="4.9000000000000004"/>
    <n v="389.35"/>
    <n v="303.8"/>
    <m/>
    <m/>
    <n v="0"/>
    <n v="0"/>
    <n v="4.9325595238095232"/>
    <n v="4.764811529933481"/>
    <n v="8286.6999999999989"/>
    <n v="8595.7199999999993"/>
    <m/>
    <m/>
    <n v="0"/>
    <n v="0"/>
    <m/>
    <m/>
    <n v="0"/>
    <n v="0"/>
    <m/>
    <m/>
    <n v="0"/>
    <n v="0"/>
    <n v="0"/>
    <n v="0"/>
    <n v="0"/>
    <n v="0"/>
    <n v="2582"/>
    <n v="2677"/>
    <n v="0"/>
    <n v="0"/>
    <n v="4.7184663051897751"/>
    <n v="4.6332125513634663"/>
    <n v="12183.08"/>
    <n v="12403.109999999999"/>
    <n v="0"/>
    <n v="0"/>
    <n v="0"/>
    <n v="0"/>
    <n v="864"/>
    <n v="827"/>
    <n v="0"/>
    <n v="0"/>
    <n v="481"/>
    <n v="459"/>
    <n v="0"/>
    <n v="0"/>
    <m/>
    <m/>
    <n v="0"/>
    <n v="0"/>
    <n v="1345"/>
    <n v="1286"/>
    <n v="0"/>
    <n v="0"/>
    <n v="3.61"/>
    <n v="3.42"/>
    <n v="3119.04"/>
    <n v="2828.34"/>
    <n v="4.67"/>
    <n v="4.4800000000000004"/>
    <n v="2246.27"/>
    <n v="2056.3200000000002"/>
    <m/>
    <m/>
    <n v="0"/>
    <n v="0"/>
    <n v="3.9890780669144976"/>
    <n v="3.7983359253499223"/>
    <n v="5365.3099999999995"/>
    <n v="4884.66"/>
    <m/>
    <m/>
    <n v="0"/>
    <n v="0"/>
    <m/>
    <m/>
    <n v="0"/>
    <n v="0"/>
    <m/>
    <m/>
    <n v="0"/>
    <n v="0"/>
    <n v="0"/>
    <n v="0"/>
    <n v="0"/>
    <n v="0"/>
    <n v="94"/>
    <n v="90"/>
    <n v="0"/>
    <n v="0"/>
    <m/>
    <m/>
    <n v="0"/>
    <n v="0"/>
    <m/>
    <m/>
    <n v="0"/>
    <n v="0"/>
    <n v="3273"/>
    <n v="3333"/>
    <n v="0"/>
    <n v="0"/>
    <n v="14486.169999999998"/>
    <n v="14466.58"/>
    <s v=""/>
    <s v=""/>
    <n v="654"/>
    <n v="630"/>
    <n v="0"/>
    <n v="0"/>
    <n v="3062.2200000000003"/>
    <n v="2821.1900000000005"/>
    <n v="0"/>
    <n v="0"/>
    <n v="3927"/>
    <n v="3963"/>
    <n v="0"/>
    <n v="0"/>
    <n v="17548.39"/>
    <n v="17287.77"/>
    <s v=""/>
    <s v=""/>
    <n v="0"/>
    <n v="0"/>
    <n v="0"/>
    <n v="0"/>
    <s v=""/>
    <s v=""/>
    <s v=""/>
    <s v=""/>
    <n v="17548.39"/>
    <n v="17287.769999999997"/>
    <s v=""/>
    <s v=""/>
  </r>
  <r>
    <x v="10"/>
    <s v="University of Oklahoma Norman Campus"/>
    <m/>
    <n v="207500"/>
    <x v="1"/>
    <n v="4167"/>
    <n v="4547"/>
    <n v="89"/>
    <n v="74"/>
    <n v="4078"/>
    <n v="4473"/>
    <n v="120"/>
    <n v="120"/>
    <n v="4078"/>
    <n v="4473"/>
    <n v="0"/>
    <n v="0"/>
    <n v="599"/>
    <n v="600"/>
    <n v="0"/>
    <n v="0"/>
    <n v="80"/>
    <n v="74"/>
    <n v="0"/>
    <n v="0"/>
    <m/>
    <m/>
    <n v="0"/>
    <n v="0"/>
    <n v="679"/>
    <n v="674"/>
    <n v="0"/>
    <n v="0"/>
    <n v="4.22"/>
    <n v="4.49"/>
    <n v="2527.7799999999997"/>
    <n v="2694"/>
    <n v="4.4000000000000004"/>
    <n v="3.8"/>
    <n v="352"/>
    <n v="281.2"/>
    <m/>
    <m/>
    <n v="0"/>
    <n v="0"/>
    <n v="4.2412076583210601"/>
    <n v="4.4142433234421361"/>
    <n v="2879.7799999999997"/>
    <n v="2975.2"/>
    <m/>
    <m/>
    <n v="0"/>
    <n v="0"/>
    <m/>
    <m/>
    <n v="0"/>
    <n v="0"/>
    <m/>
    <m/>
    <n v="0"/>
    <n v="0"/>
    <n v="0"/>
    <n v="0"/>
    <n v="0"/>
    <n v="0"/>
    <n v="1925"/>
    <n v="2191"/>
    <n v="0"/>
    <n v="0"/>
    <n v="67"/>
    <n v="43"/>
    <n v="0"/>
    <n v="0"/>
    <m/>
    <m/>
    <n v="0"/>
    <n v="0"/>
    <n v="1992"/>
    <n v="2234"/>
    <n v="0"/>
    <n v="0"/>
    <n v="4.76"/>
    <n v="4.7699999999999996"/>
    <n v="9163"/>
    <n v="10451.07"/>
    <n v="4.8099999999999996"/>
    <n v="5.16"/>
    <n v="322.27"/>
    <n v="221.88"/>
    <m/>
    <m/>
    <n v="0"/>
    <n v="0"/>
    <n v="4.7616817269076304"/>
    <n v="4.7775067144136072"/>
    <n v="9485.27"/>
    <n v="10672.949999999999"/>
    <m/>
    <m/>
    <n v="0"/>
    <n v="0"/>
    <m/>
    <m/>
    <n v="0"/>
    <n v="0"/>
    <m/>
    <m/>
    <n v="0"/>
    <n v="0"/>
    <n v="0"/>
    <n v="0"/>
    <n v="0"/>
    <n v="0"/>
    <n v="2671"/>
    <n v="2908"/>
    <n v="0"/>
    <n v="0"/>
    <n v="4.6293710220891047"/>
    <n v="4.6933115543328743"/>
    <n v="12365.05"/>
    <n v="13648.149999999998"/>
    <n v="0"/>
    <n v="0"/>
    <n v="0"/>
    <n v="0"/>
    <n v="972"/>
    <n v="1037"/>
    <n v="0"/>
    <n v="0"/>
    <n v="411"/>
    <n v="479"/>
    <n v="0"/>
    <n v="0"/>
    <m/>
    <m/>
    <n v="0"/>
    <n v="0"/>
    <n v="1383"/>
    <n v="1516"/>
    <n v="0"/>
    <n v="0"/>
    <n v="3.32"/>
    <n v="3.47"/>
    <n v="3227.04"/>
    <n v="3598.3900000000003"/>
    <n v="4.21"/>
    <n v="4.37"/>
    <n v="1730.31"/>
    <n v="2093.23"/>
    <m/>
    <m/>
    <n v="0"/>
    <n v="0"/>
    <n v="3.5844902386117141"/>
    <n v="3.7543667546174149"/>
    <n v="4957.3500000000004"/>
    <n v="5691.6200000000008"/>
    <m/>
    <m/>
    <n v="0"/>
    <n v="0"/>
    <m/>
    <m/>
    <n v="0"/>
    <n v="0"/>
    <m/>
    <m/>
    <n v="0"/>
    <n v="0"/>
    <n v="0"/>
    <n v="0"/>
    <n v="0"/>
    <n v="0"/>
    <n v="24"/>
    <n v="49"/>
    <n v="0"/>
    <n v="0"/>
    <m/>
    <m/>
    <n v="0"/>
    <n v="0"/>
    <m/>
    <m/>
    <n v="0"/>
    <n v="0"/>
    <n v="3496"/>
    <n v="3828"/>
    <n v="0"/>
    <n v="0"/>
    <n v="14917.82"/>
    <n v="16743.46"/>
    <s v=""/>
    <s v=""/>
    <n v="558"/>
    <n v="596"/>
    <n v="0"/>
    <n v="0"/>
    <n v="2404.58"/>
    <n v="2596.31"/>
    <n v="0"/>
    <n v="0"/>
    <n v="4054"/>
    <n v="4424"/>
    <n v="0"/>
    <n v="0"/>
    <n v="17322.400000000001"/>
    <n v="19339.77"/>
    <s v=""/>
    <s v=""/>
    <n v="0"/>
    <n v="0"/>
    <n v="0"/>
    <n v="0"/>
    <s v=""/>
    <s v=""/>
    <s v=""/>
    <s v=""/>
    <n v="17322.400000000001"/>
    <n v="19339.769999999997"/>
    <s v=""/>
    <s v=""/>
  </r>
  <r>
    <x v="10"/>
    <s v="Northeastern State University"/>
    <m/>
    <n v="207263"/>
    <x v="3"/>
    <n v="1546"/>
    <n v="1378"/>
    <n v="15"/>
    <n v="12"/>
    <n v="1531"/>
    <n v="1366"/>
    <n v="120"/>
    <n v="120"/>
    <n v="1531"/>
    <n v="1366"/>
    <n v="0"/>
    <n v="0"/>
    <n v="162"/>
    <n v="183"/>
    <n v="0"/>
    <n v="0"/>
    <n v="57"/>
    <n v="51"/>
    <n v="0"/>
    <n v="0"/>
    <m/>
    <m/>
    <n v="0"/>
    <n v="0"/>
    <n v="219"/>
    <n v="234"/>
    <n v="0"/>
    <n v="0"/>
    <n v="3.75"/>
    <n v="3.91"/>
    <n v="607.5"/>
    <n v="715.53"/>
    <n v="3.38"/>
    <n v="3.25"/>
    <n v="192.66"/>
    <n v="165.75"/>
    <m/>
    <m/>
    <n v="0"/>
    <n v="0"/>
    <n v="3.653698630136986"/>
    <n v="3.7661538461538462"/>
    <n v="800.16"/>
    <n v="881.28"/>
    <m/>
    <m/>
    <n v="0"/>
    <n v="0"/>
    <m/>
    <m/>
    <n v="0"/>
    <n v="0"/>
    <m/>
    <m/>
    <n v="0"/>
    <n v="0"/>
    <n v="0"/>
    <n v="0"/>
    <n v="0"/>
    <n v="0"/>
    <n v="313"/>
    <n v="309"/>
    <n v="0"/>
    <n v="0"/>
    <n v="19"/>
    <n v="15"/>
    <n v="0"/>
    <n v="0"/>
    <m/>
    <m/>
    <n v="0"/>
    <n v="0"/>
    <n v="332"/>
    <n v="324"/>
    <n v="0"/>
    <n v="0"/>
    <n v="6"/>
    <n v="6.19"/>
    <n v="1878"/>
    <n v="1912.71"/>
    <n v="7.63"/>
    <n v="5.67"/>
    <n v="144.97"/>
    <n v="85.05"/>
    <m/>
    <m/>
    <n v="0"/>
    <n v="0"/>
    <n v="6.0932831325301207"/>
    <n v="6.1659259259259258"/>
    <n v="2022.97"/>
    <n v="1997.76"/>
    <m/>
    <m/>
    <n v="0"/>
    <n v="0"/>
    <m/>
    <m/>
    <n v="0"/>
    <n v="0"/>
    <m/>
    <m/>
    <n v="0"/>
    <n v="0"/>
    <n v="0"/>
    <n v="0"/>
    <n v="0"/>
    <n v="0"/>
    <n v="551"/>
    <n v="558"/>
    <n v="0"/>
    <n v="0"/>
    <n v="5.1236479128856622"/>
    <n v="5.1595698924731179"/>
    <n v="2823.13"/>
    <n v="2879.04"/>
    <n v="0"/>
    <n v="0"/>
    <n v="0"/>
    <n v="0"/>
    <n v="561"/>
    <n v="483"/>
    <n v="0"/>
    <n v="0"/>
    <n v="390"/>
    <n v="299"/>
    <n v="0"/>
    <n v="0"/>
    <m/>
    <m/>
    <n v="0"/>
    <n v="0"/>
    <n v="951"/>
    <n v="782"/>
    <n v="0"/>
    <n v="0"/>
    <n v="3.55"/>
    <n v="3.64"/>
    <n v="1991.55"/>
    <n v="1758.1200000000001"/>
    <n v="4.46"/>
    <n v="4.25"/>
    <n v="1739.4"/>
    <n v="1270.75"/>
    <m/>
    <m/>
    <n v="0"/>
    <n v="0"/>
    <n v="3.9231861198738169"/>
    <n v="3.8732352941176469"/>
    <n v="3730.95"/>
    <n v="3028.87"/>
    <m/>
    <m/>
    <n v="0"/>
    <n v="0"/>
    <m/>
    <m/>
    <n v="0"/>
    <n v="0"/>
    <m/>
    <m/>
    <n v="0"/>
    <n v="0"/>
    <n v="0"/>
    <n v="0"/>
    <n v="0"/>
    <n v="0"/>
    <n v="29"/>
    <n v="26"/>
    <n v="0"/>
    <n v="0"/>
    <m/>
    <m/>
    <n v="0"/>
    <n v="0"/>
    <m/>
    <m/>
    <n v="0"/>
    <n v="0"/>
    <n v="1036"/>
    <n v="975"/>
    <n v="0"/>
    <n v="0"/>
    <n v="4477.05"/>
    <n v="4386.3599999999997"/>
    <s v=""/>
    <s v=""/>
    <n v="466"/>
    <n v="365"/>
    <n v="0"/>
    <n v="0"/>
    <n v="2077.0300000000002"/>
    <n v="1521.55"/>
    <n v="0"/>
    <n v="0"/>
    <n v="1502"/>
    <n v="1340"/>
    <n v="0"/>
    <n v="0"/>
    <n v="6554.08"/>
    <n v="5907.91"/>
    <s v=""/>
    <s v=""/>
    <n v="0"/>
    <n v="0"/>
    <n v="0"/>
    <n v="0"/>
    <s v=""/>
    <s v=""/>
    <s v=""/>
    <s v=""/>
    <n v="6554.08"/>
    <n v="5907.91"/>
    <s v=""/>
    <s v=""/>
  </r>
  <r>
    <x v="10"/>
    <s v="University of Central Oklahoma"/>
    <m/>
    <n v="206941"/>
    <x v="3"/>
    <n v="2528"/>
    <n v="2578"/>
    <n v="89"/>
    <n v="76"/>
    <n v="2439"/>
    <n v="2502"/>
    <n v="120"/>
    <n v="120"/>
    <n v="2439"/>
    <n v="2502"/>
    <n v="0"/>
    <n v="0"/>
    <n v="297"/>
    <n v="310"/>
    <n v="0"/>
    <n v="0"/>
    <n v="99"/>
    <n v="107"/>
    <n v="0"/>
    <n v="0"/>
    <m/>
    <m/>
    <n v="0"/>
    <n v="0"/>
    <n v="396"/>
    <n v="417"/>
    <n v="0"/>
    <n v="0"/>
    <n v="4.43"/>
    <n v="4.55"/>
    <n v="1315.7099999999998"/>
    <n v="1410.5"/>
    <n v="4.3499999999999996"/>
    <n v="4.59"/>
    <n v="430.65"/>
    <n v="491.13"/>
    <m/>
    <m/>
    <n v="0"/>
    <n v="0"/>
    <n v="4.4099999999999993"/>
    <n v="4.5602637889688253"/>
    <n v="1746.3599999999997"/>
    <n v="1901.63"/>
    <m/>
    <m/>
    <n v="0"/>
    <n v="0"/>
    <m/>
    <m/>
    <n v="0"/>
    <n v="0"/>
    <m/>
    <m/>
    <n v="0"/>
    <n v="0"/>
    <n v="0"/>
    <n v="0"/>
    <n v="0"/>
    <n v="0"/>
    <n v="653"/>
    <n v="709"/>
    <n v="0"/>
    <n v="0"/>
    <n v="163"/>
    <n v="160"/>
    <n v="0"/>
    <n v="0"/>
    <m/>
    <m/>
    <n v="0"/>
    <n v="0"/>
    <n v="816"/>
    <n v="869"/>
    <n v="0"/>
    <n v="0"/>
    <n v="5.59"/>
    <n v="5.58"/>
    <n v="3650.27"/>
    <n v="3956.2200000000003"/>
    <n v="5.92"/>
    <n v="6.14"/>
    <n v="964.96"/>
    <n v="982.4"/>
    <m/>
    <m/>
    <n v="0"/>
    <n v="0"/>
    <n v="5.6559191176470582"/>
    <n v="5.6831070195627156"/>
    <n v="4615.2299999999996"/>
    <n v="4938.62"/>
    <m/>
    <m/>
    <n v="0"/>
    <n v="0"/>
    <m/>
    <m/>
    <n v="0"/>
    <n v="0"/>
    <m/>
    <m/>
    <n v="0"/>
    <n v="0"/>
    <n v="0"/>
    <n v="0"/>
    <n v="0"/>
    <n v="0"/>
    <n v="1212"/>
    <n v="1286"/>
    <n v="0"/>
    <n v="0"/>
    <n v="5.2488366336633661"/>
    <n v="5.3190124416796269"/>
    <n v="6361.5899999999992"/>
    <n v="6840.25"/>
    <n v="0"/>
    <n v="0"/>
    <n v="0"/>
    <n v="0"/>
    <n v="683"/>
    <n v="624"/>
    <n v="0"/>
    <n v="0"/>
    <n v="495"/>
    <n v="540"/>
    <n v="0"/>
    <n v="0"/>
    <m/>
    <m/>
    <n v="0"/>
    <n v="0"/>
    <n v="1178"/>
    <n v="1164"/>
    <n v="0"/>
    <n v="0"/>
    <n v="3.86"/>
    <n v="4.04"/>
    <n v="2636.38"/>
    <n v="2520.96"/>
    <n v="4.8499999999999996"/>
    <n v="5.03"/>
    <n v="2400.75"/>
    <n v="2716.2000000000003"/>
    <m/>
    <m/>
    <n v="0"/>
    <n v="0"/>
    <n v="4.2760016977928696"/>
    <n v="4.4992783505154641"/>
    <n v="5037.13"/>
    <n v="5237.16"/>
    <m/>
    <m/>
    <n v="0"/>
    <n v="0"/>
    <m/>
    <m/>
    <n v="0"/>
    <n v="0"/>
    <m/>
    <m/>
    <n v="0"/>
    <n v="0"/>
    <n v="0"/>
    <n v="0"/>
    <n v="0"/>
    <n v="0"/>
    <n v="49"/>
    <n v="52"/>
    <n v="0"/>
    <n v="0"/>
    <m/>
    <m/>
    <n v="0"/>
    <n v="0"/>
    <m/>
    <m/>
    <n v="0"/>
    <n v="0"/>
    <n v="1633"/>
    <n v="1643"/>
    <n v="0"/>
    <n v="0"/>
    <n v="7602.36"/>
    <n v="7887.68"/>
    <s v=""/>
    <s v=""/>
    <n v="757"/>
    <n v="807"/>
    <n v="0"/>
    <n v="0"/>
    <n v="3796.36"/>
    <n v="4189.7300000000005"/>
    <n v="0"/>
    <n v="0"/>
    <n v="2390"/>
    <n v="2450"/>
    <n v="0"/>
    <n v="0"/>
    <n v="11398.72"/>
    <n v="12077.41"/>
    <s v=""/>
    <s v=""/>
    <n v="0"/>
    <n v="0"/>
    <n v="0"/>
    <n v="0"/>
    <s v=""/>
    <s v=""/>
    <s v=""/>
    <s v=""/>
    <n v="11398.72"/>
    <n v="12077.41"/>
    <s v=""/>
    <s v=""/>
  </r>
  <r>
    <x v="10"/>
    <s v="Southeastern Oklahoma State University "/>
    <m/>
    <n v="207847"/>
    <x v="4"/>
    <n v="668"/>
    <n v="655"/>
    <n v="4"/>
    <n v="5"/>
    <n v="664"/>
    <n v="650"/>
    <n v="120"/>
    <n v="120"/>
    <n v="664"/>
    <n v="650"/>
    <n v="0"/>
    <n v="0"/>
    <n v="108"/>
    <n v="95"/>
    <n v="0"/>
    <n v="0"/>
    <n v="16"/>
    <n v="15"/>
    <n v="0"/>
    <n v="0"/>
    <m/>
    <m/>
    <n v="0"/>
    <n v="0"/>
    <n v="124"/>
    <n v="110"/>
    <n v="0"/>
    <n v="0"/>
    <n v="4.6900000000000004"/>
    <n v="4.1100000000000003"/>
    <n v="506.52000000000004"/>
    <n v="390.45000000000005"/>
    <n v="4.25"/>
    <n v="3.4"/>
    <n v="68"/>
    <n v="51"/>
    <m/>
    <m/>
    <n v="0"/>
    <n v="0"/>
    <n v="4.6332258064516125"/>
    <n v="4.0131818181818186"/>
    <n v="574.52"/>
    <n v="441.45000000000005"/>
    <m/>
    <m/>
    <n v="0"/>
    <n v="0"/>
    <m/>
    <m/>
    <n v="0"/>
    <n v="0"/>
    <m/>
    <m/>
    <n v="0"/>
    <n v="0"/>
    <n v="0"/>
    <n v="0"/>
    <n v="0"/>
    <n v="0"/>
    <n v="186"/>
    <n v="195"/>
    <n v="0"/>
    <n v="0"/>
    <n v="10"/>
    <n v="13"/>
    <n v="0"/>
    <n v="0"/>
    <m/>
    <m/>
    <n v="0"/>
    <n v="0"/>
    <n v="196"/>
    <n v="208"/>
    <n v="0"/>
    <n v="0"/>
    <n v="5.59"/>
    <n v="5.87"/>
    <n v="1039.74"/>
    <n v="1144.6500000000001"/>
    <n v="5.85"/>
    <n v="7.65"/>
    <n v="58.5"/>
    <n v="99.45"/>
    <m/>
    <m/>
    <n v="0"/>
    <n v="0"/>
    <n v="5.6032653061224487"/>
    <n v="5.9812500000000011"/>
    <n v="1098.24"/>
    <n v="1244.1000000000001"/>
    <m/>
    <m/>
    <n v="0"/>
    <n v="0"/>
    <m/>
    <m/>
    <n v="0"/>
    <n v="0"/>
    <m/>
    <m/>
    <n v="0"/>
    <n v="0"/>
    <n v="0"/>
    <n v="0"/>
    <n v="0"/>
    <n v="0"/>
    <n v="320"/>
    <n v="318"/>
    <n v="0"/>
    <n v="0"/>
    <n v="5.2273750000000003"/>
    <n v="5.3004716981132081"/>
    <n v="1672.7600000000002"/>
    <n v="1685.5500000000002"/>
    <n v="0"/>
    <n v="0"/>
    <n v="0"/>
    <n v="0"/>
    <n v="242"/>
    <n v="241"/>
    <n v="0"/>
    <n v="0"/>
    <n v="96"/>
    <n v="84"/>
    <n v="0"/>
    <n v="0"/>
    <m/>
    <m/>
    <n v="0"/>
    <n v="0"/>
    <n v="338"/>
    <n v="325"/>
    <n v="0"/>
    <n v="0"/>
    <n v="3.94"/>
    <n v="3.62"/>
    <n v="953.48"/>
    <n v="872.42000000000007"/>
    <n v="4.46"/>
    <n v="4.75"/>
    <n v="428.15999999999997"/>
    <n v="399"/>
    <m/>
    <m/>
    <n v="0"/>
    <n v="0"/>
    <n v="4.0876923076923077"/>
    <n v="3.9120615384615385"/>
    <n v="1381.64"/>
    <n v="1271.42"/>
    <m/>
    <m/>
    <n v="0"/>
    <n v="0"/>
    <m/>
    <m/>
    <n v="0"/>
    <n v="0"/>
    <m/>
    <m/>
    <n v="0"/>
    <n v="0"/>
    <n v="0"/>
    <n v="0"/>
    <n v="0"/>
    <n v="0"/>
    <n v="6"/>
    <n v="7"/>
    <n v="0"/>
    <n v="0"/>
    <m/>
    <m/>
    <n v="0"/>
    <n v="0"/>
    <m/>
    <m/>
    <n v="0"/>
    <n v="0"/>
    <n v="536"/>
    <n v="531"/>
    <n v="0"/>
    <n v="0"/>
    <n v="2499.7399999999998"/>
    <n v="2407.5200000000004"/>
    <s v=""/>
    <s v=""/>
    <n v="122"/>
    <n v="112"/>
    <n v="0"/>
    <n v="0"/>
    <n v="554.66"/>
    <n v="549.45000000000005"/>
    <n v="0"/>
    <n v="0"/>
    <n v="658"/>
    <n v="643"/>
    <n v="0"/>
    <n v="0"/>
    <n v="3054.3999999999996"/>
    <n v="2956.9700000000003"/>
    <s v=""/>
    <s v=""/>
    <n v="0"/>
    <n v="0"/>
    <n v="0"/>
    <n v="0"/>
    <s v=""/>
    <s v=""/>
    <s v=""/>
    <s v=""/>
    <n v="3054.4000000000005"/>
    <n v="2956.9700000000003"/>
    <s v=""/>
    <s v=""/>
  </r>
  <r>
    <x v="10"/>
    <s v="Cameron University "/>
    <m/>
    <n v="206914"/>
    <x v="5"/>
    <n v="570"/>
    <n v="529"/>
    <n v="3"/>
    <n v="6"/>
    <n v="567"/>
    <n v="523"/>
    <n v="120"/>
    <n v="120"/>
    <n v="567"/>
    <n v="523"/>
    <n v="0"/>
    <n v="0"/>
    <n v="50"/>
    <n v="50"/>
    <n v="0"/>
    <n v="0"/>
    <n v="25"/>
    <n v="21"/>
    <n v="0"/>
    <n v="0"/>
    <m/>
    <m/>
    <n v="0"/>
    <n v="0"/>
    <n v="75"/>
    <n v="71"/>
    <n v="0"/>
    <n v="0"/>
    <n v="3.49"/>
    <n v="4.26"/>
    <n v="174.5"/>
    <n v="213"/>
    <n v="3.02"/>
    <n v="3.14"/>
    <n v="75.5"/>
    <n v="65.94"/>
    <m/>
    <m/>
    <n v="0"/>
    <n v="0"/>
    <n v="3.3333333333333335"/>
    <n v="3.9287323943661971"/>
    <n v="250"/>
    <n v="278.94"/>
    <m/>
    <m/>
    <n v="0"/>
    <n v="0"/>
    <m/>
    <m/>
    <n v="0"/>
    <n v="0"/>
    <m/>
    <m/>
    <n v="0"/>
    <n v="0"/>
    <n v="0"/>
    <n v="0"/>
    <n v="0"/>
    <n v="0"/>
    <n v="243"/>
    <n v="227"/>
    <n v="0"/>
    <n v="0"/>
    <n v="49"/>
    <n v="33"/>
    <n v="0"/>
    <n v="0"/>
    <m/>
    <m/>
    <n v="0"/>
    <n v="0"/>
    <n v="292"/>
    <n v="260"/>
    <n v="0"/>
    <n v="0"/>
    <n v="5.97"/>
    <n v="6.23"/>
    <n v="1450.71"/>
    <n v="1414.21"/>
    <n v="7.09"/>
    <n v="7.45"/>
    <n v="347.40999999999997"/>
    <n v="245.85"/>
    <m/>
    <m/>
    <n v="0"/>
    <n v="0"/>
    <n v="6.1579452054794519"/>
    <n v="6.3848461538461541"/>
    <n v="1798.12"/>
    <n v="1660.06"/>
    <m/>
    <m/>
    <n v="0"/>
    <n v="0"/>
    <m/>
    <m/>
    <n v="0"/>
    <n v="0"/>
    <m/>
    <m/>
    <n v="0"/>
    <n v="0"/>
    <n v="0"/>
    <n v="0"/>
    <n v="0"/>
    <n v="0"/>
    <n v="367"/>
    <n v="331"/>
    <n v="0"/>
    <n v="0"/>
    <n v="5.5807084468664847"/>
    <n v="5.8580060422960729"/>
    <n v="2048.12"/>
    <n v="1939.0000000000002"/>
    <n v="0"/>
    <n v="0"/>
    <n v="0"/>
    <n v="0"/>
    <n v="117"/>
    <n v="133"/>
    <n v="0"/>
    <n v="0"/>
    <n v="82"/>
    <n v="59"/>
    <n v="0"/>
    <n v="0"/>
    <m/>
    <m/>
    <n v="0"/>
    <n v="0"/>
    <n v="199"/>
    <n v="192"/>
    <n v="0"/>
    <n v="0"/>
    <n v="4.1100000000000003"/>
    <n v="3.96"/>
    <n v="480.87000000000006"/>
    <n v="526.67999999999995"/>
    <n v="5.51"/>
    <n v="5.89"/>
    <n v="451.82"/>
    <n v="347.51"/>
    <m/>
    <m/>
    <n v="0"/>
    <n v="0"/>
    <n v="4.6868844221105528"/>
    <n v="4.5530729166666664"/>
    <n v="932.69"/>
    <n v="874.18999999999994"/>
    <m/>
    <m/>
    <n v="0"/>
    <n v="0"/>
    <m/>
    <m/>
    <n v="0"/>
    <n v="0"/>
    <m/>
    <m/>
    <n v="0"/>
    <n v="0"/>
    <n v="0"/>
    <n v="0"/>
    <n v="0"/>
    <n v="0"/>
    <n v="1"/>
    <n v="0"/>
    <n v="0"/>
    <n v="0"/>
    <m/>
    <m/>
    <n v="0"/>
    <n v="0"/>
    <m/>
    <m/>
    <n v="0"/>
    <n v="0"/>
    <n v="410"/>
    <n v="410"/>
    <n v="0"/>
    <n v="0"/>
    <n v="2106.08"/>
    <n v="2153.89"/>
    <s v=""/>
    <s v=""/>
    <n v="156"/>
    <n v="113"/>
    <n v="0"/>
    <n v="0"/>
    <n v="874.73"/>
    <n v="659.3"/>
    <n v="0"/>
    <n v="0"/>
    <n v="566"/>
    <n v="523"/>
    <n v="0"/>
    <n v="0"/>
    <n v="2980.81"/>
    <n v="2813.1899999999996"/>
    <s v=""/>
    <s v=""/>
    <n v="0"/>
    <n v="0"/>
    <n v="0"/>
    <n v="0"/>
    <s v=""/>
    <s v=""/>
    <s v=""/>
    <s v=""/>
    <n v="2980.81"/>
    <n v="2813.19"/>
    <s v=""/>
    <s v=""/>
  </r>
  <r>
    <x v="10"/>
    <s v="East Central University "/>
    <m/>
    <n v="207041"/>
    <x v="5"/>
    <n v="686"/>
    <n v="724"/>
    <n v="4"/>
    <n v="6"/>
    <n v="682"/>
    <n v="718"/>
    <n v="120"/>
    <n v="120"/>
    <n v="682"/>
    <n v="718"/>
    <n v="0"/>
    <n v="0"/>
    <n v="124"/>
    <n v="130"/>
    <n v="0"/>
    <n v="0"/>
    <n v="12"/>
    <n v="20"/>
    <n v="0"/>
    <n v="0"/>
    <m/>
    <m/>
    <n v="0"/>
    <n v="0"/>
    <n v="136"/>
    <n v="150"/>
    <n v="0"/>
    <n v="0"/>
    <n v="3.3"/>
    <n v="3.42"/>
    <n v="409.2"/>
    <n v="444.59999999999997"/>
    <n v="3.92"/>
    <n v="3.68"/>
    <n v="47.04"/>
    <n v="73.600000000000009"/>
    <m/>
    <m/>
    <n v="0"/>
    <n v="0"/>
    <n v="3.3547058823529414"/>
    <n v="3.4546666666666663"/>
    <n v="456.24"/>
    <n v="518.19999999999993"/>
    <m/>
    <m/>
    <n v="0"/>
    <n v="0"/>
    <m/>
    <m/>
    <n v="0"/>
    <n v="0"/>
    <m/>
    <m/>
    <n v="0"/>
    <n v="0"/>
    <n v="0"/>
    <n v="0"/>
    <n v="0"/>
    <n v="0"/>
    <n v="226"/>
    <n v="248"/>
    <n v="0"/>
    <n v="0"/>
    <n v="21"/>
    <n v="23"/>
    <n v="0"/>
    <n v="0"/>
    <m/>
    <m/>
    <n v="0"/>
    <n v="0"/>
    <n v="247"/>
    <n v="271"/>
    <n v="0"/>
    <n v="0"/>
    <n v="5.15"/>
    <n v="5.2"/>
    <n v="1163.9000000000001"/>
    <n v="1289.6000000000001"/>
    <n v="6.24"/>
    <n v="5.28"/>
    <n v="131.04"/>
    <n v="121.44000000000001"/>
    <m/>
    <m/>
    <n v="0"/>
    <n v="0"/>
    <n v="5.2426720647773282"/>
    <n v="5.2067896678966799"/>
    <n v="1294.94"/>
    <n v="1411.0400000000002"/>
    <m/>
    <m/>
    <n v="0"/>
    <n v="0"/>
    <m/>
    <m/>
    <n v="0"/>
    <n v="0"/>
    <m/>
    <m/>
    <n v="0"/>
    <n v="0"/>
    <n v="0"/>
    <n v="0"/>
    <n v="0"/>
    <n v="0"/>
    <n v="383"/>
    <n v="421"/>
    <n v="0"/>
    <n v="0"/>
    <n v="4.5722715404699743"/>
    <n v="4.5825178147268417"/>
    <n v="1751.18"/>
    <n v="1929.2400000000005"/>
    <n v="0"/>
    <n v="0"/>
    <n v="0"/>
    <n v="0"/>
    <n v="222"/>
    <n v="231"/>
    <n v="0"/>
    <n v="0"/>
    <n v="75"/>
    <n v="65"/>
    <n v="0"/>
    <n v="0"/>
    <m/>
    <m/>
    <n v="0"/>
    <n v="0"/>
    <n v="297"/>
    <n v="296"/>
    <n v="0"/>
    <n v="0"/>
    <n v="3.42"/>
    <n v="3.58"/>
    <n v="759.24"/>
    <n v="826.98"/>
    <n v="4.8899999999999997"/>
    <n v="4.92"/>
    <n v="366.75"/>
    <n v="319.8"/>
    <m/>
    <m/>
    <n v="0"/>
    <n v="0"/>
    <n v="3.791212121212121"/>
    <n v="3.8742567567567567"/>
    <n v="1125.99"/>
    <n v="1146.78"/>
    <m/>
    <m/>
    <n v="0"/>
    <n v="0"/>
    <m/>
    <m/>
    <n v="0"/>
    <n v="0"/>
    <m/>
    <m/>
    <n v="0"/>
    <n v="0"/>
    <n v="0"/>
    <n v="0"/>
    <n v="0"/>
    <n v="0"/>
    <n v="2"/>
    <n v="1"/>
    <n v="0"/>
    <n v="0"/>
    <m/>
    <m/>
    <n v="0"/>
    <n v="0"/>
    <m/>
    <m/>
    <n v="0"/>
    <n v="0"/>
    <n v="572"/>
    <n v="609"/>
    <n v="0"/>
    <n v="0"/>
    <n v="2332.34"/>
    <n v="2561.1800000000003"/>
    <s v=""/>
    <s v=""/>
    <n v="108"/>
    <n v="108"/>
    <n v="0"/>
    <n v="0"/>
    <n v="544.82999999999993"/>
    <n v="514.84"/>
    <n v="0"/>
    <n v="0"/>
    <n v="680"/>
    <n v="717"/>
    <n v="0"/>
    <n v="0"/>
    <n v="2877.17"/>
    <n v="3076.0200000000004"/>
    <s v=""/>
    <s v=""/>
    <n v="0"/>
    <n v="0"/>
    <n v="0"/>
    <n v="0"/>
    <s v=""/>
    <s v=""/>
    <s v=""/>
    <s v=""/>
    <n v="2877.17"/>
    <n v="3076.0200000000004"/>
    <s v=""/>
    <s v=""/>
  </r>
  <r>
    <x v="10"/>
    <s v="Langston University"/>
    <m/>
    <n v="207209"/>
    <x v="5"/>
    <n v="287"/>
    <n v="276"/>
    <n v="2"/>
    <m/>
    <n v="285"/>
    <n v="276"/>
    <n v="120"/>
    <n v="120"/>
    <n v="285"/>
    <n v="276"/>
    <n v="0"/>
    <n v="0"/>
    <n v="13"/>
    <n v="19"/>
    <n v="0"/>
    <n v="0"/>
    <n v="5"/>
    <n v="2"/>
    <n v="0"/>
    <n v="0"/>
    <m/>
    <m/>
    <n v="0"/>
    <n v="0"/>
    <n v="18"/>
    <n v="21"/>
    <n v="0"/>
    <n v="0"/>
    <n v="3.65"/>
    <n v="3.97"/>
    <n v="47.449999999999996"/>
    <n v="75.430000000000007"/>
    <n v="3.9"/>
    <n v="3"/>
    <n v="19.5"/>
    <n v="6"/>
    <m/>
    <m/>
    <n v="0"/>
    <n v="0"/>
    <n v="3.7194444444444437"/>
    <n v="3.877619047619048"/>
    <n v="66.949999999999989"/>
    <n v="81.430000000000007"/>
    <m/>
    <m/>
    <n v="0"/>
    <n v="0"/>
    <m/>
    <m/>
    <n v="0"/>
    <n v="0"/>
    <m/>
    <m/>
    <n v="0"/>
    <n v="0"/>
    <n v="0"/>
    <n v="0"/>
    <n v="0"/>
    <n v="0"/>
    <n v="114"/>
    <n v="89"/>
    <n v="0"/>
    <n v="0"/>
    <n v="3"/>
    <n v="2"/>
    <n v="0"/>
    <n v="0"/>
    <m/>
    <m/>
    <n v="0"/>
    <n v="0"/>
    <n v="117"/>
    <n v="91"/>
    <n v="0"/>
    <n v="0"/>
    <n v="6.53"/>
    <n v="6.52"/>
    <n v="744.42000000000007"/>
    <n v="580.28"/>
    <n v="5.17"/>
    <n v="7.5"/>
    <n v="15.51"/>
    <n v="15"/>
    <m/>
    <m/>
    <n v="0"/>
    <n v="0"/>
    <n v="6.4951282051282053"/>
    <n v="6.5415384615384609"/>
    <n v="759.93000000000006"/>
    <n v="595.28"/>
    <m/>
    <m/>
    <n v="0"/>
    <n v="0"/>
    <m/>
    <m/>
    <n v="0"/>
    <n v="0"/>
    <m/>
    <m/>
    <n v="0"/>
    <n v="0"/>
    <n v="0"/>
    <n v="0"/>
    <n v="0"/>
    <n v="0"/>
    <n v="135"/>
    <n v="112"/>
    <n v="0"/>
    <n v="0"/>
    <n v="6.1250370370370382"/>
    <n v="6.0420535714285721"/>
    <n v="826.88000000000011"/>
    <n v="676.71"/>
    <n v="0"/>
    <n v="0"/>
    <n v="0"/>
    <n v="0"/>
    <n v="97"/>
    <n v="120"/>
    <n v="0"/>
    <n v="0"/>
    <n v="42"/>
    <n v="41"/>
    <n v="0"/>
    <n v="0"/>
    <m/>
    <m/>
    <n v="0"/>
    <n v="0"/>
    <n v="139"/>
    <n v="161"/>
    <n v="0"/>
    <n v="0"/>
    <n v="3.17"/>
    <n v="3.31"/>
    <n v="307.49"/>
    <n v="397.2"/>
    <n v="4.8899999999999997"/>
    <n v="3.99"/>
    <n v="205.38"/>
    <n v="163.59"/>
    <m/>
    <m/>
    <n v="0"/>
    <n v="0"/>
    <n v="3.6897122302158274"/>
    <n v="3.483167701863354"/>
    <n v="512.87"/>
    <n v="560.79"/>
    <m/>
    <m/>
    <n v="0"/>
    <n v="0"/>
    <m/>
    <m/>
    <n v="0"/>
    <n v="0"/>
    <m/>
    <m/>
    <n v="0"/>
    <n v="0"/>
    <n v="0"/>
    <n v="0"/>
    <n v="0"/>
    <n v="0"/>
    <n v="11"/>
    <n v="3"/>
    <n v="0"/>
    <n v="0"/>
    <m/>
    <m/>
    <n v="0"/>
    <n v="0"/>
    <m/>
    <m/>
    <n v="0"/>
    <n v="0"/>
    <n v="224"/>
    <n v="228"/>
    <n v="0"/>
    <n v="0"/>
    <n v="1099.3600000000001"/>
    <n v="1052.9100000000001"/>
    <s v=""/>
    <s v=""/>
    <n v="50"/>
    <n v="45"/>
    <n v="0"/>
    <n v="0"/>
    <n v="240.39"/>
    <n v="184.59"/>
    <n v="0"/>
    <n v="0"/>
    <n v="274"/>
    <n v="273"/>
    <n v="0"/>
    <n v="0"/>
    <n v="1339.75"/>
    <n v="1237.5"/>
    <s v=""/>
    <s v=""/>
    <n v="0"/>
    <n v="0"/>
    <n v="0"/>
    <n v="0"/>
    <s v=""/>
    <s v=""/>
    <s v=""/>
    <s v=""/>
    <n v="1339.75"/>
    <n v="1237.5"/>
    <s v=""/>
    <s v=""/>
  </r>
  <r>
    <x v="10"/>
    <s v="Northwestern Oklahoma State University "/>
    <m/>
    <n v="207306"/>
    <x v="5"/>
    <n v="326"/>
    <n v="310"/>
    <n v="8"/>
    <n v="5"/>
    <n v="318"/>
    <n v="305"/>
    <n v="120"/>
    <n v="120"/>
    <n v="318"/>
    <n v="305"/>
    <n v="0"/>
    <n v="0"/>
    <n v="49"/>
    <n v="60"/>
    <n v="0"/>
    <n v="0"/>
    <n v="16"/>
    <n v="11"/>
    <n v="0"/>
    <n v="0"/>
    <m/>
    <m/>
    <n v="0"/>
    <n v="0"/>
    <n v="65"/>
    <n v="71"/>
    <n v="0"/>
    <n v="0"/>
    <n v="4.1399999999999997"/>
    <n v="3.45"/>
    <n v="202.85999999999999"/>
    <n v="207"/>
    <n v="3.53"/>
    <n v="3.41"/>
    <n v="56.48"/>
    <n v="37.510000000000005"/>
    <m/>
    <m/>
    <n v="0"/>
    <n v="0"/>
    <n v="3.9898461538461536"/>
    <n v="3.4438028169014081"/>
    <n v="259.33999999999997"/>
    <n v="244.50999999999996"/>
    <m/>
    <m/>
    <n v="0"/>
    <n v="0"/>
    <m/>
    <m/>
    <n v="0"/>
    <n v="0"/>
    <m/>
    <m/>
    <n v="0"/>
    <n v="0"/>
    <n v="0"/>
    <n v="0"/>
    <n v="0"/>
    <n v="0"/>
    <n v="90"/>
    <n v="76"/>
    <n v="0"/>
    <n v="0"/>
    <n v="5"/>
    <n v="8"/>
    <n v="0"/>
    <n v="0"/>
    <m/>
    <m/>
    <n v="0"/>
    <n v="0"/>
    <n v="95"/>
    <n v="84"/>
    <n v="0"/>
    <n v="0"/>
    <n v="5.26"/>
    <n v="5.25"/>
    <n v="473.4"/>
    <n v="399"/>
    <n v="6.9"/>
    <n v="7.06"/>
    <n v="34.5"/>
    <n v="56.48"/>
    <m/>
    <m/>
    <n v="0"/>
    <n v="0"/>
    <n v="5.3463157894736844"/>
    <n v="5.4223809523809523"/>
    <n v="507.90000000000003"/>
    <n v="455.48"/>
    <m/>
    <m/>
    <n v="0"/>
    <n v="0"/>
    <m/>
    <m/>
    <n v="0"/>
    <n v="0"/>
    <m/>
    <m/>
    <n v="0"/>
    <n v="0"/>
    <n v="0"/>
    <n v="0"/>
    <n v="0"/>
    <n v="0"/>
    <n v="160"/>
    <n v="155"/>
    <n v="0"/>
    <n v="0"/>
    <n v="4.7952500000000002"/>
    <n v="4.516064516129032"/>
    <n v="767.24"/>
    <n v="699.99"/>
    <n v="0"/>
    <n v="0"/>
    <n v="0"/>
    <n v="0"/>
    <n v="113"/>
    <n v="107"/>
    <n v="0"/>
    <n v="0"/>
    <n v="42"/>
    <n v="39"/>
    <n v="0"/>
    <n v="0"/>
    <m/>
    <m/>
    <n v="0"/>
    <n v="0"/>
    <n v="155"/>
    <n v="146"/>
    <n v="0"/>
    <n v="0"/>
    <n v="3.59"/>
    <n v="3.38"/>
    <n v="405.66999999999996"/>
    <n v="361.65999999999997"/>
    <n v="4.7300000000000004"/>
    <n v="5.15"/>
    <n v="198.66000000000003"/>
    <n v="200.85000000000002"/>
    <m/>
    <m/>
    <n v="0"/>
    <n v="0"/>
    <n v="3.8989032258064511"/>
    <n v="3.8528082191780819"/>
    <n v="604.32999999999993"/>
    <n v="562.51"/>
    <m/>
    <m/>
    <n v="0"/>
    <n v="0"/>
    <m/>
    <m/>
    <n v="0"/>
    <n v="0"/>
    <m/>
    <m/>
    <n v="0"/>
    <n v="0"/>
    <n v="0"/>
    <n v="0"/>
    <n v="0"/>
    <n v="0"/>
    <n v="3"/>
    <n v="4"/>
    <n v="0"/>
    <n v="0"/>
    <m/>
    <m/>
    <n v="0"/>
    <n v="0"/>
    <m/>
    <m/>
    <n v="0"/>
    <n v="0"/>
    <n v="252"/>
    <n v="243"/>
    <n v="0"/>
    <n v="0"/>
    <n v="1081.9299999999998"/>
    <n v="967.66"/>
    <s v=""/>
    <s v=""/>
    <n v="63"/>
    <n v="58"/>
    <n v="0"/>
    <n v="0"/>
    <n v="289.64"/>
    <n v="294.84000000000003"/>
    <n v="0"/>
    <n v="0"/>
    <n v="315"/>
    <n v="301"/>
    <n v="0"/>
    <n v="0"/>
    <n v="1371.5699999999997"/>
    <n v="1262.5"/>
    <s v=""/>
    <s v=""/>
    <n v="0"/>
    <n v="0"/>
    <n v="0"/>
    <n v="0"/>
    <s v=""/>
    <s v=""/>
    <s v=""/>
    <s v=""/>
    <n v="1371.57"/>
    <n v="1262.5"/>
    <s v=""/>
    <s v=""/>
  </r>
  <r>
    <x v="10"/>
    <s v="Southwestern Oklahoma State University"/>
    <s v="Met the criteria for Four-Year 4 in 2015-16."/>
    <n v="207865"/>
    <x v="5"/>
    <n v="612"/>
    <n v="626"/>
    <n v="10"/>
    <n v="14"/>
    <n v="602"/>
    <n v="612"/>
    <n v="120"/>
    <n v="120"/>
    <n v="602"/>
    <n v="612"/>
    <n v="0"/>
    <n v="0"/>
    <n v="147"/>
    <n v="158"/>
    <n v="0"/>
    <n v="0"/>
    <n v="20"/>
    <n v="28"/>
    <n v="0"/>
    <n v="0"/>
    <m/>
    <m/>
    <n v="0"/>
    <n v="0"/>
    <n v="167"/>
    <n v="186"/>
    <n v="0"/>
    <n v="0"/>
    <n v="4.0599999999999996"/>
    <n v="4.46"/>
    <n v="596.81999999999994"/>
    <n v="704.68"/>
    <n v="3.2"/>
    <n v="3.66"/>
    <n v="64"/>
    <n v="102.48"/>
    <m/>
    <m/>
    <n v="0"/>
    <n v="0"/>
    <n v="3.9570059880239516"/>
    <n v="4.3395698924731185"/>
    <n v="660.81999999999994"/>
    <n v="807.16000000000008"/>
    <m/>
    <m/>
    <n v="0"/>
    <n v="0"/>
    <m/>
    <m/>
    <n v="0"/>
    <n v="0"/>
    <m/>
    <m/>
    <n v="0"/>
    <n v="0"/>
    <n v="0"/>
    <n v="0"/>
    <n v="0"/>
    <n v="0"/>
    <n v="196"/>
    <n v="168"/>
    <n v="0"/>
    <n v="0"/>
    <n v="9"/>
    <n v="12"/>
    <n v="0"/>
    <n v="0"/>
    <m/>
    <m/>
    <n v="0"/>
    <n v="0"/>
    <n v="205"/>
    <n v="180"/>
    <n v="0"/>
    <n v="0"/>
    <n v="5.63"/>
    <n v="5.61"/>
    <n v="1103.48"/>
    <n v="942.48"/>
    <n v="5.61"/>
    <n v="6.08"/>
    <n v="50.49"/>
    <n v="72.960000000000008"/>
    <m/>
    <m/>
    <n v="0"/>
    <n v="0"/>
    <n v="5.6291219512195125"/>
    <n v="5.6413333333333338"/>
    <n v="1153.97"/>
    <n v="1015.44"/>
    <m/>
    <m/>
    <n v="0"/>
    <n v="0"/>
    <m/>
    <m/>
    <n v="0"/>
    <n v="0"/>
    <m/>
    <m/>
    <n v="0"/>
    <n v="0"/>
    <n v="0"/>
    <n v="0"/>
    <n v="0"/>
    <n v="0"/>
    <n v="372"/>
    <n v="366"/>
    <n v="0"/>
    <n v="0"/>
    <n v="4.8784677419354834"/>
    <n v="4.9797814207650273"/>
    <n v="1814.7899999999997"/>
    <n v="1822.6"/>
    <n v="0"/>
    <n v="0"/>
    <n v="0"/>
    <n v="0"/>
    <n v="127"/>
    <n v="141"/>
    <n v="0"/>
    <n v="0"/>
    <n v="98"/>
    <n v="98"/>
    <n v="0"/>
    <n v="0"/>
    <m/>
    <m/>
    <n v="0"/>
    <n v="0"/>
    <n v="225"/>
    <n v="239"/>
    <n v="0"/>
    <n v="0"/>
    <n v="3.67"/>
    <n v="3.8"/>
    <n v="466.09"/>
    <n v="535.79999999999995"/>
    <n v="3.48"/>
    <n v="3.33"/>
    <n v="341.04"/>
    <n v="326.34000000000003"/>
    <m/>
    <m/>
    <n v="0"/>
    <n v="0"/>
    <n v="3.5872444444444445"/>
    <n v="3.6072803347280336"/>
    <n v="807.13"/>
    <n v="862.14"/>
    <m/>
    <m/>
    <n v="0"/>
    <n v="0"/>
    <m/>
    <m/>
    <n v="0"/>
    <n v="0"/>
    <m/>
    <m/>
    <n v="0"/>
    <n v="0"/>
    <n v="0"/>
    <n v="0"/>
    <n v="0"/>
    <n v="0"/>
    <n v="5"/>
    <n v="7"/>
    <n v="0"/>
    <n v="0"/>
    <m/>
    <m/>
    <n v="0"/>
    <n v="0"/>
    <m/>
    <m/>
    <n v="0"/>
    <n v="0"/>
    <n v="470"/>
    <n v="467"/>
    <n v="0"/>
    <n v="0"/>
    <n v="2166.39"/>
    <n v="2182.96"/>
    <s v=""/>
    <s v=""/>
    <n v="127"/>
    <n v="138"/>
    <n v="0"/>
    <n v="0"/>
    <n v="455.53000000000003"/>
    <n v="501.78000000000003"/>
    <n v="0"/>
    <n v="0"/>
    <n v="597"/>
    <n v="605"/>
    <n v="0"/>
    <n v="0"/>
    <n v="2621.92"/>
    <n v="2684.7400000000002"/>
    <s v=""/>
    <s v=""/>
    <n v="0"/>
    <n v="0"/>
    <n v="0"/>
    <n v="0"/>
    <s v=""/>
    <s v=""/>
    <s v=""/>
    <s v=""/>
    <n v="2621.9199999999996"/>
    <n v="2684.74"/>
    <s v=""/>
    <s v=""/>
  </r>
  <r>
    <x v="10"/>
    <s v="Oklahoma Panhandle State University "/>
    <m/>
    <n v="207351"/>
    <x v="6"/>
    <n v="226"/>
    <n v="236"/>
    <n v="14"/>
    <n v="11"/>
    <n v="212"/>
    <n v="225"/>
    <n v="120"/>
    <n v="120"/>
    <n v="212"/>
    <n v="225"/>
    <n v="0"/>
    <n v="0"/>
    <n v="14"/>
    <n v="23"/>
    <n v="0"/>
    <n v="0"/>
    <n v="3"/>
    <n v="3"/>
    <n v="0"/>
    <n v="0"/>
    <m/>
    <m/>
    <n v="0"/>
    <n v="0"/>
    <n v="17"/>
    <n v="26"/>
    <n v="0"/>
    <n v="0"/>
    <n v="3.61"/>
    <n v="2.83"/>
    <n v="50.54"/>
    <n v="65.09"/>
    <n v="2.33"/>
    <n v="3"/>
    <n v="6.99"/>
    <n v="9"/>
    <m/>
    <m/>
    <n v="0"/>
    <n v="0"/>
    <n v="3.3841176470588237"/>
    <n v="2.8496153846153849"/>
    <n v="57.53"/>
    <n v="74.09"/>
    <m/>
    <m/>
    <n v="0"/>
    <n v="0"/>
    <m/>
    <m/>
    <n v="0"/>
    <n v="0"/>
    <m/>
    <m/>
    <n v="0"/>
    <n v="0"/>
    <n v="0"/>
    <n v="0"/>
    <n v="0"/>
    <n v="0"/>
    <n v="74"/>
    <n v="69"/>
    <n v="0"/>
    <n v="0"/>
    <n v="4"/>
    <n v="9"/>
    <n v="0"/>
    <n v="0"/>
    <m/>
    <m/>
    <n v="0"/>
    <n v="0"/>
    <n v="78"/>
    <n v="78"/>
    <n v="0"/>
    <n v="0"/>
    <n v="4.95"/>
    <n v="5.27"/>
    <n v="366.3"/>
    <n v="363.63"/>
    <n v="6.5"/>
    <n v="6"/>
    <n v="26"/>
    <n v="54"/>
    <m/>
    <m/>
    <n v="0"/>
    <n v="0"/>
    <n v="5.0294871794871794"/>
    <n v="5.3542307692307691"/>
    <n v="392.3"/>
    <n v="417.63"/>
    <m/>
    <m/>
    <n v="0"/>
    <n v="0"/>
    <m/>
    <m/>
    <n v="0"/>
    <n v="0"/>
    <m/>
    <m/>
    <n v="0"/>
    <n v="0"/>
    <n v="0"/>
    <n v="0"/>
    <n v="0"/>
    <n v="0"/>
    <n v="95"/>
    <n v="104"/>
    <n v="0"/>
    <n v="0"/>
    <n v="4.7350526315789478"/>
    <n v="4.7280769230769231"/>
    <n v="449.83000000000004"/>
    <n v="491.72"/>
    <n v="0"/>
    <n v="0"/>
    <n v="0"/>
    <n v="0"/>
    <n v="95"/>
    <n v="90"/>
    <n v="0"/>
    <n v="0"/>
    <n v="19"/>
    <n v="31"/>
    <n v="0"/>
    <n v="0"/>
    <m/>
    <m/>
    <n v="0"/>
    <n v="0"/>
    <n v="114"/>
    <n v="121"/>
    <n v="0"/>
    <n v="0"/>
    <n v="3.12"/>
    <n v="3.2"/>
    <n v="296.40000000000003"/>
    <n v="288"/>
    <n v="3.82"/>
    <n v="3.61"/>
    <n v="72.58"/>
    <n v="111.91"/>
    <m/>
    <m/>
    <n v="0"/>
    <n v="0"/>
    <n v="3.2366666666666668"/>
    <n v="3.3050413223140493"/>
    <n v="368.98"/>
    <n v="399.90999999999997"/>
    <m/>
    <m/>
    <n v="0"/>
    <n v="0"/>
    <m/>
    <m/>
    <n v="0"/>
    <n v="0"/>
    <m/>
    <m/>
    <n v="0"/>
    <n v="0"/>
    <n v="0"/>
    <n v="0"/>
    <n v="0"/>
    <n v="0"/>
    <n v="3"/>
    <n v="0"/>
    <n v="0"/>
    <n v="0"/>
    <m/>
    <m/>
    <n v="0"/>
    <n v="0"/>
    <m/>
    <m/>
    <n v="0"/>
    <n v="0"/>
    <n v="183"/>
    <n v="182"/>
    <n v="0"/>
    <n v="0"/>
    <n v="713.24"/>
    <n v="716.72"/>
    <s v=""/>
    <s v=""/>
    <n v="26"/>
    <n v="43"/>
    <n v="0"/>
    <n v="0"/>
    <n v="105.57"/>
    <n v="174.91"/>
    <n v="0"/>
    <n v="0"/>
    <n v="209"/>
    <n v="225"/>
    <n v="0"/>
    <n v="0"/>
    <n v="818.81"/>
    <n v="891.63"/>
    <s v=""/>
    <s v=""/>
    <n v="0"/>
    <n v="0"/>
    <n v="0"/>
    <n v="0"/>
    <s v=""/>
    <s v=""/>
    <s v=""/>
    <s v=""/>
    <n v="818.81000000000006"/>
    <n v="891.63"/>
    <s v=""/>
    <s v=""/>
  </r>
  <r>
    <x v="10"/>
    <s v="Rogers State University"/>
    <m/>
    <n v="207661"/>
    <x v="6"/>
    <n v="341"/>
    <n v="324"/>
    <n v="0"/>
    <m/>
    <n v="341"/>
    <n v="324"/>
    <n v="120"/>
    <n v="120"/>
    <n v="341"/>
    <n v="324"/>
    <n v="0"/>
    <n v="0"/>
    <n v="50"/>
    <n v="47"/>
    <n v="0"/>
    <n v="0"/>
    <n v="13"/>
    <n v="13"/>
    <n v="0"/>
    <n v="0"/>
    <m/>
    <m/>
    <n v="0"/>
    <n v="0"/>
    <n v="63"/>
    <n v="60"/>
    <n v="0"/>
    <n v="0"/>
    <n v="4.5999999999999996"/>
    <n v="5.04"/>
    <n v="229.99999999999997"/>
    <n v="236.88"/>
    <n v="3.85"/>
    <n v="3.5"/>
    <n v="50.050000000000004"/>
    <n v="45.5"/>
    <m/>
    <m/>
    <n v="0"/>
    <n v="0"/>
    <n v="4.4452380952380945"/>
    <n v="4.7063333333333333"/>
    <n v="280.04999999999995"/>
    <n v="282.38"/>
    <m/>
    <m/>
    <n v="0"/>
    <n v="0"/>
    <m/>
    <m/>
    <n v="0"/>
    <n v="0"/>
    <m/>
    <m/>
    <n v="0"/>
    <n v="0"/>
    <n v="0"/>
    <n v="0"/>
    <n v="0"/>
    <n v="0"/>
    <n v="120"/>
    <n v="98"/>
    <n v="0"/>
    <n v="0"/>
    <n v="23"/>
    <n v="17"/>
    <n v="0"/>
    <n v="0"/>
    <m/>
    <m/>
    <n v="0"/>
    <n v="0"/>
    <n v="143"/>
    <n v="115"/>
    <n v="0"/>
    <n v="0"/>
    <n v="6.21"/>
    <n v="6.51"/>
    <n v="745.2"/>
    <n v="637.98"/>
    <n v="8.11"/>
    <n v="7.65"/>
    <n v="186.52999999999997"/>
    <n v="130.05000000000001"/>
    <m/>
    <m/>
    <n v="0"/>
    <n v="0"/>
    <n v="6.5155944055944053"/>
    <n v="6.6785217391304341"/>
    <n v="931.7299999999999"/>
    <n v="768.03"/>
    <m/>
    <m/>
    <n v="0"/>
    <n v="0"/>
    <m/>
    <m/>
    <n v="0"/>
    <n v="0"/>
    <m/>
    <m/>
    <n v="0"/>
    <n v="0"/>
    <n v="0"/>
    <n v="0"/>
    <n v="0"/>
    <n v="0"/>
    <n v="206"/>
    <n v="175"/>
    <n v="0"/>
    <n v="0"/>
    <n v="5.8824271844660183"/>
    <n v="6.0023428571428559"/>
    <n v="1211.7799999999997"/>
    <n v="1050.4099999999999"/>
    <n v="0"/>
    <n v="0"/>
    <n v="0"/>
    <n v="0"/>
    <n v="67"/>
    <n v="81"/>
    <n v="0"/>
    <n v="0"/>
    <n v="67"/>
    <n v="68"/>
    <n v="0"/>
    <n v="0"/>
    <m/>
    <m/>
    <n v="0"/>
    <n v="0"/>
    <n v="134"/>
    <n v="149"/>
    <n v="0"/>
    <n v="0"/>
    <n v="4.26"/>
    <n v="4.13"/>
    <n v="285.41999999999996"/>
    <n v="334.53"/>
    <n v="4.96"/>
    <n v="5.26"/>
    <n v="332.32"/>
    <n v="357.68"/>
    <m/>
    <m/>
    <n v="0"/>
    <n v="0"/>
    <n v="4.6100000000000003"/>
    <n v="4.6457046979865773"/>
    <n v="617.74"/>
    <n v="692.21"/>
    <m/>
    <m/>
    <n v="0"/>
    <n v="0"/>
    <m/>
    <m/>
    <n v="0"/>
    <n v="0"/>
    <m/>
    <m/>
    <n v="0"/>
    <n v="0"/>
    <n v="0"/>
    <n v="0"/>
    <n v="0"/>
    <n v="0"/>
    <n v="1"/>
    <n v="0"/>
    <n v="0"/>
    <n v="0"/>
    <m/>
    <m/>
    <n v="0"/>
    <n v="0"/>
    <m/>
    <m/>
    <n v="0"/>
    <n v="0"/>
    <n v="237"/>
    <n v="226"/>
    <n v="0"/>
    <n v="0"/>
    <n v="1260.6199999999999"/>
    <n v="1209.3899999999999"/>
    <s v=""/>
    <s v=""/>
    <n v="103"/>
    <n v="98"/>
    <n v="0"/>
    <n v="0"/>
    <n v="568.9"/>
    <n v="533.23"/>
    <n v="0"/>
    <n v="0"/>
    <n v="340"/>
    <n v="324"/>
    <n v="0"/>
    <n v="0"/>
    <n v="1829.52"/>
    <n v="1742.62"/>
    <s v=""/>
    <s v=""/>
    <n v="0"/>
    <n v="0"/>
    <n v="0"/>
    <n v="0"/>
    <s v=""/>
    <s v=""/>
    <s v=""/>
    <s v=""/>
    <n v="1829.5199999999998"/>
    <n v="1742.62"/>
    <s v=""/>
    <s v=""/>
  </r>
  <r>
    <x v="10"/>
    <s v="University of Science and Arts of Oklahoma"/>
    <m/>
    <n v="207722"/>
    <x v="6"/>
    <n v="182"/>
    <n v="171"/>
    <n v="1"/>
    <m/>
    <n v="181"/>
    <n v="171"/>
    <n v="120"/>
    <n v="120"/>
    <n v="181"/>
    <n v="171"/>
    <n v="0"/>
    <n v="0"/>
    <n v="30"/>
    <n v="29"/>
    <n v="0"/>
    <n v="0"/>
    <n v="7"/>
    <n v="1"/>
    <n v="0"/>
    <n v="0"/>
    <m/>
    <m/>
    <n v="0"/>
    <n v="0"/>
    <n v="37"/>
    <n v="30"/>
    <n v="0"/>
    <n v="0"/>
    <n v="4.28"/>
    <n v="3.72"/>
    <n v="128.4"/>
    <n v="107.88000000000001"/>
    <n v="2.71"/>
    <n v="0"/>
    <n v="18.97"/>
    <n v="0"/>
    <m/>
    <m/>
    <n v="0"/>
    <n v="0"/>
    <n v="3.982972972972973"/>
    <n v="3.5960000000000005"/>
    <n v="147.37"/>
    <n v="107.88000000000001"/>
    <m/>
    <m/>
    <n v="0"/>
    <n v="0"/>
    <m/>
    <m/>
    <n v="0"/>
    <n v="0"/>
    <m/>
    <m/>
    <n v="0"/>
    <n v="0"/>
    <n v="0"/>
    <n v="0"/>
    <n v="0"/>
    <n v="0"/>
    <n v="60"/>
    <n v="55"/>
    <n v="0"/>
    <n v="0"/>
    <n v="1"/>
    <n v="4"/>
    <n v="0"/>
    <n v="0"/>
    <m/>
    <m/>
    <n v="0"/>
    <n v="0"/>
    <n v="61"/>
    <n v="59"/>
    <n v="0"/>
    <n v="0"/>
    <n v="5.27"/>
    <n v="5.09"/>
    <n v="316.2"/>
    <n v="279.95"/>
    <n v="5.5"/>
    <n v="5.5"/>
    <n v="5.5"/>
    <n v="22"/>
    <m/>
    <m/>
    <n v="0"/>
    <n v="0"/>
    <n v="5.2737704918032788"/>
    <n v="5.1177966101694912"/>
    <n v="321.7"/>
    <n v="301.95"/>
    <m/>
    <m/>
    <n v="0"/>
    <n v="0"/>
    <m/>
    <m/>
    <n v="0"/>
    <n v="0"/>
    <m/>
    <m/>
    <n v="0"/>
    <n v="0"/>
    <n v="0"/>
    <n v="0"/>
    <n v="0"/>
    <n v="0"/>
    <n v="98"/>
    <n v="89"/>
    <n v="0"/>
    <n v="0"/>
    <n v="4.786428571428571"/>
    <n v="4.6048314606741574"/>
    <n v="469.06999999999994"/>
    <n v="409.83"/>
    <n v="0"/>
    <n v="0"/>
    <n v="0"/>
    <n v="0"/>
    <n v="67"/>
    <n v="68"/>
    <n v="0"/>
    <n v="0"/>
    <n v="16"/>
    <n v="10"/>
    <n v="0"/>
    <n v="0"/>
    <m/>
    <m/>
    <n v="0"/>
    <n v="0"/>
    <n v="83"/>
    <n v="78"/>
    <n v="0"/>
    <n v="0"/>
    <n v="3.37"/>
    <n v="3.49"/>
    <n v="225.79000000000002"/>
    <n v="237.32000000000002"/>
    <n v="3.69"/>
    <n v="4.6500000000000004"/>
    <n v="59.04"/>
    <n v="46.5"/>
    <m/>
    <m/>
    <n v="0"/>
    <n v="0"/>
    <n v="3.4316867469879524"/>
    <n v="3.6387179487179493"/>
    <n v="284.83000000000004"/>
    <n v="283.82000000000005"/>
    <m/>
    <m/>
    <n v="0"/>
    <n v="0"/>
    <m/>
    <m/>
    <n v="0"/>
    <n v="0"/>
    <m/>
    <m/>
    <n v="0"/>
    <n v="0"/>
    <n v="0"/>
    <n v="0"/>
    <n v="0"/>
    <n v="0"/>
    <m/>
    <n v="4"/>
    <n v="0"/>
    <n v="0"/>
    <m/>
    <m/>
    <n v="0"/>
    <n v="0"/>
    <m/>
    <m/>
    <n v="0"/>
    <n v="0"/>
    <n v="157"/>
    <n v="152"/>
    <n v="0"/>
    <n v="0"/>
    <n v="670.3900000000001"/>
    <n v="625.15"/>
    <s v=""/>
    <s v=""/>
    <n v="24"/>
    <n v="15"/>
    <n v="0"/>
    <n v="0"/>
    <n v="83.509999999999991"/>
    <n v="68.5"/>
    <n v="0"/>
    <n v="0"/>
    <n v="181"/>
    <n v="167"/>
    <n v="0"/>
    <n v="0"/>
    <n v="753.90000000000009"/>
    <n v="693.65"/>
    <s v=""/>
    <s v=""/>
    <n v="0"/>
    <n v="0"/>
    <n v="0"/>
    <n v="0"/>
    <s v=""/>
    <s v=""/>
    <s v=""/>
    <s v=""/>
    <n v="753.9"/>
    <n v="693.65000000000009"/>
    <s v=""/>
    <s v=""/>
  </r>
  <r>
    <x v="10"/>
    <s v="Oklahoma State University Technical Branch-Okmulgee "/>
    <m/>
    <n v="207564"/>
    <x v="10"/>
    <n v="654"/>
    <n v="673"/>
    <n v="34"/>
    <n v="23"/>
    <n v="620"/>
    <n v="650"/>
    <n v="60"/>
    <n v="60"/>
    <n v="620"/>
    <n v="650"/>
    <n v="0"/>
    <n v="0"/>
    <n v="74"/>
    <n v="112"/>
    <n v="0"/>
    <n v="0"/>
    <n v="26"/>
    <n v="34"/>
    <n v="0"/>
    <n v="0"/>
    <m/>
    <m/>
    <n v="0"/>
    <n v="0"/>
    <n v="100"/>
    <n v="146"/>
    <n v="0"/>
    <n v="0"/>
    <n v="2.7"/>
    <n v="2.59"/>
    <n v="199.8"/>
    <n v="290.08"/>
    <n v="3.23"/>
    <n v="3.18"/>
    <n v="83.98"/>
    <n v="108.12"/>
    <m/>
    <m/>
    <n v="0"/>
    <n v="0"/>
    <n v="2.8378000000000001"/>
    <n v="2.7273972602739724"/>
    <n v="283.78000000000003"/>
    <n v="398.2"/>
    <m/>
    <m/>
    <n v="0"/>
    <n v="0"/>
    <m/>
    <m/>
    <n v="0"/>
    <n v="0"/>
    <m/>
    <m/>
    <n v="0"/>
    <n v="0"/>
    <n v="0"/>
    <n v="0"/>
    <n v="0"/>
    <n v="0"/>
    <n v="267"/>
    <n v="259"/>
    <n v="0"/>
    <n v="0"/>
    <n v="48"/>
    <n v="30"/>
    <n v="0"/>
    <n v="0"/>
    <m/>
    <m/>
    <n v="0"/>
    <n v="0"/>
    <n v="315"/>
    <n v="289"/>
    <n v="0"/>
    <n v="0"/>
    <n v="3.88"/>
    <n v="3.84"/>
    <n v="1035.96"/>
    <n v="994.56"/>
    <n v="5.34"/>
    <n v="5.25"/>
    <n v="256.32"/>
    <n v="157.5"/>
    <m/>
    <m/>
    <n v="0"/>
    <n v="0"/>
    <n v="4.1024761904761906"/>
    <n v="3.9863667820069204"/>
    <n v="1292.28"/>
    <n v="1152.06"/>
    <m/>
    <m/>
    <n v="0"/>
    <n v="0"/>
    <m/>
    <m/>
    <n v="0"/>
    <n v="0"/>
    <m/>
    <m/>
    <n v="0"/>
    <n v="0"/>
    <n v="0"/>
    <n v="0"/>
    <n v="0"/>
    <n v="0"/>
    <n v="415"/>
    <n v="435"/>
    <n v="0"/>
    <n v="0"/>
    <n v="3.7977349397590361"/>
    <n v="3.5638160919540232"/>
    <n v="1576.06"/>
    <n v="1550.26"/>
    <n v="0"/>
    <n v="0"/>
    <n v="0"/>
    <n v="0"/>
    <n v="151"/>
    <n v="168"/>
    <n v="0"/>
    <n v="0"/>
    <n v="52"/>
    <n v="47"/>
    <n v="0"/>
    <n v="0"/>
    <m/>
    <m/>
    <n v="0"/>
    <n v="0"/>
    <n v="203"/>
    <n v="215"/>
    <n v="0"/>
    <n v="0"/>
    <n v="2.92"/>
    <n v="2.93"/>
    <n v="440.92"/>
    <n v="492.24"/>
    <n v="3.04"/>
    <n v="3.68"/>
    <n v="158.08000000000001"/>
    <n v="172.96"/>
    <m/>
    <m/>
    <n v="0"/>
    <n v="0"/>
    <n v="2.9507389162561575"/>
    <n v="3.0939534883720934"/>
    <n v="599"/>
    <n v="665.2"/>
    <m/>
    <m/>
    <n v="0"/>
    <n v="0"/>
    <m/>
    <m/>
    <n v="0"/>
    <n v="0"/>
    <m/>
    <m/>
    <n v="0"/>
    <n v="0"/>
    <n v="0"/>
    <n v="0"/>
    <n v="0"/>
    <n v="0"/>
    <n v="2"/>
    <n v="0"/>
    <n v="0"/>
    <n v="0"/>
    <m/>
    <m/>
    <n v="0"/>
    <n v="0"/>
    <m/>
    <m/>
    <n v="0"/>
    <n v="0"/>
    <n v="492"/>
    <n v="539"/>
    <n v="0"/>
    <n v="0"/>
    <n v="1676.68"/>
    <n v="1776.8799999999999"/>
    <s v=""/>
    <s v=""/>
    <n v="126"/>
    <n v="111"/>
    <n v="0"/>
    <n v="0"/>
    <n v="498.38"/>
    <n v="438.58000000000004"/>
    <n v="0"/>
    <n v="0"/>
    <n v="618"/>
    <n v="650"/>
    <n v="0"/>
    <n v="0"/>
    <n v="2175.06"/>
    <n v="2215.46"/>
    <s v=""/>
    <s v=""/>
    <n v="0"/>
    <n v="0"/>
    <n v="0"/>
    <n v="0"/>
    <s v=""/>
    <s v=""/>
    <s v=""/>
    <s v=""/>
    <n v="2175.06"/>
    <n v="2215.46"/>
    <s v=""/>
    <s v=""/>
  </r>
  <r>
    <x v="10"/>
    <s v="Oklahoma State University-Oklahoma City"/>
    <m/>
    <n v="207397"/>
    <x v="10"/>
    <n v="904"/>
    <n v="936"/>
    <n v="45"/>
    <n v="37"/>
    <n v="859"/>
    <n v="899"/>
    <n v="60"/>
    <n v="60"/>
    <n v="859"/>
    <n v="899"/>
    <n v="0"/>
    <n v="0"/>
    <n v="45"/>
    <n v="49"/>
    <n v="0"/>
    <n v="0"/>
    <n v="36"/>
    <n v="38"/>
    <n v="0"/>
    <n v="0"/>
    <m/>
    <m/>
    <n v="0"/>
    <n v="0"/>
    <n v="81"/>
    <n v="87"/>
    <n v="0"/>
    <n v="0"/>
    <n v="3.86"/>
    <n v="3.04"/>
    <n v="173.7"/>
    <n v="148.96"/>
    <n v="4.5999999999999996"/>
    <n v="3.2"/>
    <n v="165.6"/>
    <n v="121.60000000000001"/>
    <m/>
    <m/>
    <n v="0"/>
    <n v="0"/>
    <n v="4.1888888888888882"/>
    <n v="3.1098850574712644"/>
    <n v="339.29999999999995"/>
    <n v="270.56"/>
    <m/>
    <m/>
    <n v="0"/>
    <n v="0"/>
    <m/>
    <m/>
    <n v="0"/>
    <n v="0"/>
    <m/>
    <m/>
    <n v="0"/>
    <n v="0"/>
    <n v="0"/>
    <n v="0"/>
    <n v="0"/>
    <n v="0"/>
    <n v="176"/>
    <n v="184"/>
    <n v="0"/>
    <n v="0"/>
    <n v="133"/>
    <n v="138"/>
    <n v="0"/>
    <n v="0"/>
    <m/>
    <m/>
    <n v="0"/>
    <n v="0"/>
    <n v="309"/>
    <n v="322"/>
    <n v="0"/>
    <n v="0"/>
    <n v="5.34"/>
    <n v="4.96"/>
    <n v="939.83999999999992"/>
    <n v="912.64"/>
    <n v="6.44"/>
    <n v="6.56"/>
    <n v="856.5200000000001"/>
    <n v="905.28"/>
    <m/>
    <m/>
    <n v="0"/>
    <n v="0"/>
    <n v="5.8134627831715218"/>
    <n v="5.6457142857142859"/>
    <n v="1796.3600000000001"/>
    <n v="1817.92"/>
    <m/>
    <m/>
    <n v="0"/>
    <n v="0"/>
    <m/>
    <m/>
    <n v="0"/>
    <n v="0"/>
    <m/>
    <m/>
    <n v="0"/>
    <n v="0"/>
    <n v="0"/>
    <n v="0"/>
    <n v="0"/>
    <n v="0"/>
    <n v="390"/>
    <n v="409"/>
    <n v="0"/>
    <n v="0"/>
    <n v="5.4760512820512819"/>
    <n v="5.1063080684596578"/>
    <n v="2135.66"/>
    <n v="2088.48"/>
    <n v="0"/>
    <n v="0"/>
    <n v="0"/>
    <n v="0"/>
    <n v="207"/>
    <n v="174"/>
    <n v="0"/>
    <n v="0"/>
    <n v="254"/>
    <n v="308"/>
    <n v="0"/>
    <n v="0"/>
    <m/>
    <m/>
    <n v="0"/>
    <n v="0"/>
    <n v="461"/>
    <n v="482"/>
    <n v="0"/>
    <n v="0"/>
    <n v="3.79"/>
    <n v="3.26"/>
    <n v="784.53"/>
    <n v="567.24"/>
    <n v="4.05"/>
    <n v="4.34"/>
    <n v="1028.7"/>
    <n v="1336.72"/>
    <m/>
    <m/>
    <n v="0"/>
    <n v="0"/>
    <n v="3.9332537960954448"/>
    <n v="3.9501244813278009"/>
    <n v="1813.23"/>
    <n v="1903.96"/>
    <m/>
    <m/>
    <n v="0"/>
    <n v="0"/>
    <m/>
    <m/>
    <n v="0"/>
    <n v="0"/>
    <m/>
    <m/>
    <n v="0"/>
    <n v="0"/>
    <n v="0"/>
    <n v="0"/>
    <n v="0"/>
    <n v="0"/>
    <n v="8"/>
    <n v="8"/>
    <n v="0"/>
    <n v="0"/>
    <m/>
    <m/>
    <n v="0"/>
    <n v="0"/>
    <m/>
    <m/>
    <n v="0"/>
    <n v="0"/>
    <n v="428"/>
    <n v="407"/>
    <n v="0"/>
    <n v="0"/>
    <n v="1898.07"/>
    <n v="1628.84"/>
    <s v=""/>
    <s v=""/>
    <n v="423"/>
    <n v="484"/>
    <n v="0"/>
    <n v="0"/>
    <n v="2050.8200000000002"/>
    <n v="2363.6"/>
    <n v="0"/>
    <n v="0"/>
    <n v="851"/>
    <n v="891"/>
    <n v="0"/>
    <n v="0"/>
    <n v="3948.8900000000003"/>
    <n v="3992.4399999999996"/>
    <s v=""/>
    <s v=""/>
    <n v="0"/>
    <n v="0"/>
    <n v="0"/>
    <n v="0"/>
    <s v=""/>
    <s v=""/>
    <s v=""/>
    <s v=""/>
    <n v="3948.89"/>
    <n v="3992.44"/>
    <s v=""/>
    <s v=""/>
  </r>
  <r>
    <x v="10"/>
    <s v="Oklahoma City Community College "/>
    <m/>
    <n v="207449"/>
    <x v="7"/>
    <n v="1540"/>
    <n v="1860"/>
    <n v="63"/>
    <n v="64"/>
    <n v="1477"/>
    <n v="1796"/>
    <n v="60"/>
    <n v="60"/>
    <n v="1477"/>
    <n v="1796"/>
    <n v="0"/>
    <n v="0"/>
    <n v="90"/>
    <n v="116"/>
    <n v="0"/>
    <n v="0"/>
    <n v="105"/>
    <n v="158"/>
    <n v="0"/>
    <n v="0"/>
    <m/>
    <m/>
    <n v="0"/>
    <n v="0"/>
    <n v="195"/>
    <n v="274"/>
    <n v="0"/>
    <n v="0"/>
    <n v="2.33"/>
    <n v="2.78"/>
    <n v="209.70000000000002"/>
    <n v="322.47999999999996"/>
    <n v="3.3"/>
    <n v="2.89"/>
    <n v="346.5"/>
    <n v="456.62"/>
    <m/>
    <m/>
    <n v="0"/>
    <n v="0"/>
    <n v="2.8523076923076927"/>
    <n v="2.8434306569343062"/>
    <n v="556.20000000000005"/>
    <n v="779.09999999999991"/>
    <m/>
    <m/>
    <n v="0"/>
    <n v="0"/>
    <m/>
    <m/>
    <n v="0"/>
    <n v="0"/>
    <m/>
    <m/>
    <n v="0"/>
    <n v="0"/>
    <n v="0"/>
    <n v="0"/>
    <n v="0"/>
    <n v="0"/>
    <n v="445"/>
    <n v="466"/>
    <n v="0"/>
    <n v="0"/>
    <n v="246"/>
    <n v="290"/>
    <n v="0"/>
    <n v="0"/>
    <m/>
    <m/>
    <n v="0"/>
    <n v="0"/>
    <n v="691"/>
    <n v="756"/>
    <n v="0"/>
    <n v="0"/>
    <n v="5.05"/>
    <n v="5.4"/>
    <n v="2247.25"/>
    <n v="2516.4"/>
    <n v="6.17"/>
    <n v="6.57"/>
    <n v="1517.82"/>
    <n v="1905.3000000000002"/>
    <m/>
    <m/>
    <n v="0"/>
    <n v="0"/>
    <n v="5.4487264833574525"/>
    <n v="5.8488095238095248"/>
    <n v="3765.0699999999997"/>
    <n v="4421.7000000000007"/>
    <m/>
    <m/>
    <n v="0"/>
    <n v="0"/>
    <m/>
    <m/>
    <n v="0"/>
    <n v="0"/>
    <m/>
    <m/>
    <n v="0"/>
    <n v="0"/>
    <n v="0"/>
    <n v="0"/>
    <n v="0"/>
    <n v="0"/>
    <n v="886"/>
    <n v="1030"/>
    <n v="0"/>
    <n v="0"/>
    <n v="4.8772799097065453"/>
    <n v="5.0493203883495159"/>
    <n v="4321.2699999999995"/>
    <n v="5200.8000000000011"/>
    <n v="0"/>
    <n v="0"/>
    <n v="0"/>
    <n v="0"/>
    <n v="199"/>
    <n v="275"/>
    <n v="0"/>
    <n v="0"/>
    <n v="387"/>
    <n v="480"/>
    <n v="0"/>
    <n v="0"/>
    <m/>
    <m/>
    <n v="0"/>
    <n v="0"/>
    <n v="586"/>
    <n v="755"/>
    <n v="0"/>
    <n v="0"/>
    <n v="3.81"/>
    <n v="4.03"/>
    <n v="758.19"/>
    <n v="1108.25"/>
    <n v="4.57"/>
    <n v="4.87"/>
    <n v="1768.5900000000001"/>
    <n v="2337.6"/>
    <m/>
    <m/>
    <n v="0"/>
    <n v="0"/>
    <n v="4.3119112627986356"/>
    <n v="4.564039735099338"/>
    <n v="2526.7800000000007"/>
    <n v="3445.8500000000004"/>
    <m/>
    <m/>
    <n v="0"/>
    <n v="0"/>
    <m/>
    <m/>
    <n v="0"/>
    <n v="0"/>
    <m/>
    <m/>
    <n v="0"/>
    <n v="0"/>
    <n v="0"/>
    <n v="0"/>
    <n v="0"/>
    <n v="0"/>
    <n v="5"/>
    <n v="11"/>
    <n v="0"/>
    <n v="0"/>
    <m/>
    <m/>
    <n v="0"/>
    <n v="0"/>
    <m/>
    <m/>
    <n v="0"/>
    <n v="0"/>
    <n v="734"/>
    <n v="857"/>
    <n v="0"/>
    <n v="0"/>
    <n v="3215.14"/>
    <n v="3947.13"/>
    <s v=""/>
    <s v=""/>
    <n v="738"/>
    <n v="928"/>
    <n v="0"/>
    <n v="0"/>
    <n v="3632.91"/>
    <n v="4699.5200000000004"/>
    <n v="0"/>
    <n v="0"/>
    <n v="1472"/>
    <n v="1785"/>
    <n v="0"/>
    <n v="0"/>
    <n v="6848.0499999999993"/>
    <n v="8646.6500000000015"/>
    <s v=""/>
    <s v=""/>
    <n v="0"/>
    <n v="0"/>
    <n v="0"/>
    <n v="0"/>
    <s v=""/>
    <s v=""/>
    <s v=""/>
    <s v=""/>
    <n v="6848.05"/>
    <n v="8646.6500000000015"/>
    <s v=""/>
    <s v=""/>
  </r>
  <r>
    <x v="10"/>
    <s v="Rose State College "/>
    <s v="Reclassified: Met the criteria for Two-Year 2 institution in 2013-14, 2014-15, and 2015-16."/>
    <n v="207670"/>
    <x v="8"/>
    <n v="979"/>
    <n v="981"/>
    <n v="17"/>
    <n v="22"/>
    <n v="962"/>
    <n v="959"/>
    <n v="60"/>
    <n v="60"/>
    <n v="962"/>
    <n v="959"/>
    <n v="0"/>
    <n v="0"/>
    <n v="61"/>
    <n v="88"/>
    <n v="0"/>
    <n v="0"/>
    <n v="36"/>
    <n v="44"/>
    <n v="0"/>
    <n v="0"/>
    <m/>
    <m/>
    <n v="0"/>
    <n v="0"/>
    <n v="97"/>
    <n v="132"/>
    <n v="0"/>
    <n v="0"/>
    <n v="3.11"/>
    <n v="3.41"/>
    <n v="189.70999999999998"/>
    <n v="300.08000000000004"/>
    <n v="3.61"/>
    <n v="3.83"/>
    <n v="129.96"/>
    <n v="168.52"/>
    <m/>
    <m/>
    <n v="0"/>
    <n v="0"/>
    <n v="3.295567010309278"/>
    <n v="3.5500000000000003"/>
    <n v="319.66999999999996"/>
    <n v="468.6"/>
    <m/>
    <m/>
    <n v="0"/>
    <n v="0"/>
    <m/>
    <m/>
    <n v="0"/>
    <n v="0"/>
    <m/>
    <m/>
    <n v="0"/>
    <n v="0"/>
    <n v="0"/>
    <n v="0"/>
    <n v="0"/>
    <n v="0"/>
    <n v="256"/>
    <n v="234"/>
    <n v="0"/>
    <n v="0"/>
    <n v="139"/>
    <n v="115"/>
    <n v="0"/>
    <n v="0"/>
    <m/>
    <m/>
    <n v="0"/>
    <n v="0"/>
    <n v="395"/>
    <n v="349"/>
    <n v="0"/>
    <n v="0"/>
    <n v="5.39"/>
    <n v="4.7699999999999996"/>
    <n v="1379.84"/>
    <n v="1116.1799999999998"/>
    <n v="6.68"/>
    <n v="6.66"/>
    <n v="928.52"/>
    <n v="765.9"/>
    <m/>
    <m/>
    <n v="0"/>
    <n v="0"/>
    <n v="5.8439493670886069"/>
    <n v="5.3927793696275073"/>
    <n v="2308.3599999999997"/>
    <n v="1882.08"/>
    <m/>
    <m/>
    <n v="0"/>
    <n v="0"/>
    <m/>
    <m/>
    <n v="0"/>
    <n v="0"/>
    <m/>
    <m/>
    <n v="0"/>
    <n v="0"/>
    <n v="0"/>
    <n v="0"/>
    <n v="0"/>
    <n v="0"/>
    <n v="492"/>
    <n v="481"/>
    <n v="0"/>
    <n v="0"/>
    <n v="5.3415243902439018"/>
    <n v="4.8870686070686071"/>
    <n v="2628.0299999999997"/>
    <n v="2350.6799999999998"/>
    <n v="0"/>
    <n v="0"/>
    <n v="0"/>
    <n v="0"/>
    <n v="199"/>
    <n v="195"/>
    <n v="0"/>
    <n v="0"/>
    <n v="263"/>
    <n v="269"/>
    <n v="0"/>
    <n v="0"/>
    <m/>
    <m/>
    <n v="0"/>
    <n v="0"/>
    <n v="462"/>
    <n v="464"/>
    <n v="0"/>
    <n v="0"/>
    <n v="3.83"/>
    <n v="4.07"/>
    <n v="762.17"/>
    <n v="793.65000000000009"/>
    <n v="4.8099999999999996"/>
    <n v="4.7"/>
    <n v="1265.03"/>
    <n v="1264.3"/>
    <m/>
    <m/>
    <n v="0"/>
    <n v="0"/>
    <n v="4.3878787878787877"/>
    <n v="4.4352370689655167"/>
    <n v="2027.1999999999998"/>
    <n v="2057.9499999999998"/>
    <m/>
    <m/>
    <n v="0"/>
    <n v="0"/>
    <m/>
    <m/>
    <n v="0"/>
    <n v="0"/>
    <m/>
    <m/>
    <n v="0"/>
    <n v="0"/>
    <n v="0"/>
    <n v="0"/>
    <n v="0"/>
    <n v="0"/>
    <n v="8"/>
    <n v="14"/>
    <n v="0"/>
    <n v="0"/>
    <m/>
    <m/>
    <n v="0"/>
    <n v="0"/>
    <m/>
    <m/>
    <n v="0"/>
    <n v="0"/>
    <n v="516"/>
    <n v="517"/>
    <n v="0"/>
    <n v="0"/>
    <n v="2331.7199999999998"/>
    <n v="2209.91"/>
    <s v=""/>
    <s v=""/>
    <n v="438"/>
    <n v="428"/>
    <n v="0"/>
    <n v="0"/>
    <n v="2323.5100000000002"/>
    <n v="2198.7199999999998"/>
    <n v="0"/>
    <n v="0"/>
    <n v="954"/>
    <n v="945"/>
    <n v="0"/>
    <n v="0"/>
    <n v="4655.2299999999996"/>
    <n v="4408.6299999999992"/>
    <s v=""/>
    <s v=""/>
    <n v="0"/>
    <n v="0"/>
    <n v="0"/>
    <n v="0"/>
    <s v=""/>
    <s v=""/>
    <s v=""/>
    <s v=""/>
    <n v="4655.2299999999996"/>
    <n v="4408.6299999999992"/>
    <s v=""/>
    <s v=""/>
  </r>
  <r>
    <x v="10"/>
    <s v="Tulsa Community College "/>
    <m/>
    <n v="207935"/>
    <x v="7"/>
    <n v="2262"/>
    <n v="2136"/>
    <n v="88"/>
    <n v="70"/>
    <n v="2174"/>
    <n v="2066"/>
    <n v="60"/>
    <n v="60"/>
    <n v="2174"/>
    <n v="2066"/>
    <n v="0"/>
    <n v="0"/>
    <n v="126"/>
    <n v="145"/>
    <n v="0"/>
    <n v="0"/>
    <n v="115"/>
    <n v="121"/>
    <n v="0"/>
    <n v="0"/>
    <m/>
    <m/>
    <n v="0"/>
    <n v="0"/>
    <n v="241"/>
    <n v="266"/>
    <n v="0"/>
    <n v="0"/>
    <n v="1.81"/>
    <n v="2.35"/>
    <n v="228.06"/>
    <n v="340.75"/>
    <n v="2.02"/>
    <n v="1.55"/>
    <n v="232.3"/>
    <n v="187.55"/>
    <m/>
    <m/>
    <n v="0"/>
    <n v="0"/>
    <n v="1.9102074688796682"/>
    <n v="1.9860902255639097"/>
    <n v="460.36"/>
    <n v="528.29999999999995"/>
    <m/>
    <m/>
    <n v="0"/>
    <n v="0"/>
    <m/>
    <m/>
    <n v="0"/>
    <n v="0"/>
    <m/>
    <m/>
    <n v="0"/>
    <n v="0"/>
    <n v="0"/>
    <n v="0"/>
    <n v="0"/>
    <n v="0"/>
    <n v="706"/>
    <n v="703"/>
    <n v="0"/>
    <n v="0"/>
    <n v="489"/>
    <n v="477"/>
    <n v="0"/>
    <n v="0"/>
    <m/>
    <m/>
    <n v="0"/>
    <n v="0"/>
    <n v="1195"/>
    <n v="1180"/>
    <n v="0"/>
    <n v="0"/>
    <n v="5.2"/>
    <n v="5.23"/>
    <n v="3671.2000000000003"/>
    <n v="3676.6900000000005"/>
    <n v="6.4"/>
    <n v="6.51"/>
    <n v="3129.6000000000004"/>
    <n v="3105.27"/>
    <m/>
    <m/>
    <n v="0"/>
    <n v="0"/>
    <n v="5.6910460251046038"/>
    <n v="5.7474237288135601"/>
    <n v="6800.8000000000011"/>
    <n v="6781.9600000000009"/>
    <m/>
    <m/>
    <n v="0"/>
    <n v="0"/>
    <m/>
    <m/>
    <n v="0"/>
    <n v="0"/>
    <m/>
    <m/>
    <n v="0"/>
    <n v="0"/>
    <n v="0"/>
    <n v="0"/>
    <n v="0"/>
    <n v="0"/>
    <n v="1436"/>
    <n v="1446"/>
    <n v="0"/>
    <n v="0"/>
    <n v="5.0565181058495829"/>
    <n v="5.0555048409405261"/>
    <n v="7261.1600000000008"/>
    <n v="7310.2600000000011"/>
    <n v="0"/>
    <n v="0"/>
    <n v="0"/>
    <n v="0"/>
    <n v="306"/>
    <n v="214"/>
    <n v="0"/>
    <n v="0"/>
    <n v="406"/>
    <n v="390"/>
    <n v="0"/>
    <n v="0"/>
    <m/>
    <m/>
    <n v="0"/>
    <n v="0"/>
    <n v="712"/>
    <n v="604"/>
    <n v="0"/>
    <n v="0"/>
    <n v="3.88"/>
    <n v="4.47"/>
    <n v="1187.28"/>
    <n v="956.57999999999993"/>
    <n v="5.25"/>
    <n v="5.0599999999999996"/>
    <n v="2131.5"/>
    <n v="1973.3999999999999"/>
    <m/>
    <m/>
    <n v="0"/>
    <n v="0"/>
    <n v="4.6612078651685387"/>
    <n v="4.8509602649006611"/>
    <n v="3318.7799999999997"/>
    <n v="2929.9799999999991"/>
    <m/>
    <m/>
    <n v="0"/>
    <n v="0"/>
    <m/>
    <m/>
    <n v="0"/>
    <n v="0"/>
    <m/>
    <m/>
    <n v="0"/>
    <n v="0"/>
    <n v="0"/>
    <n v="0"/>
    <n v="0"/>
    <n v="0"/>
    <n v="26"/>
    <n v="16"/>
    <n v="0"/>
    <n v="0"/>
    <m/>
    <m/>
    <n v="0"/>
    <n v="0"/>
    <m/>
    <m/>
    <n v="0"/>
    <n v="0"/>
    <n v="1138"/>
    <n v="1062"/>
    <n v="0"/>
    <n v="0"/>
    <n v="5086.54"/>
    <n v="4974.0200000000004"/>
    <s v=""/>
    <s v=""/>
    <n v="1010"/>
    <n v="988"/>
    <n v="0"/>
    <n v="0"/>
    <n v="5493.4000000000005"/>
    <n v="5266.22"/>
    <n v="0"/>
    <n v="0"/>
    <n v="2148"/>
    <n v="2050"/>
    <n v="0"/>
    <n v="0"/>
    <n v="10579.94"/>
    <n v="10240.240000000002"/>
    <s v=""/>
    <s v=""/>
    <n v="0"/>
    <n v="0"/>
    <n v="0"/>
    <n v="0"/>
    <s v=""/>
    <s v=""/>
    <s v=""/>
    <s v=""/>
    <n v="10579.94"/>
    <n v="10240.24"/>
    <s v=""/>
    <s v=""/>
  </r>
  <r>
    <x v="10"/>
    <s v="Carl Albert State College"/>
    <s v="Reclassified: Met the criteria for Two-Year 3 institution in 2013-14, 2014-15, and 2015-16."/>
    <n v="206923"/>
    <x v="9"/>
    <n v="466"/>
    <n v="505"/>
    <n v="16"/>
    <n v="14"/>
    <n v="450"/>
    <n v="491"/>
    <n v="60"/>
    <n v="60"/>
    <n v="450"/>
    <n v="491"/>
    <n v="0"/>
    <n v="0"/>
    <n v="84"/>
    <n v="90"/>
    <n v="0"/>
    <n v="0"/>
    <n v="12"/>
    <n v="20"/>
    <n v="0"/>
    <n v="0"/>
    <m/>
    <m/>
    <n v="0"/>
    <n v="0"/>
    <n v="96"/>
    <n v="110"/>
    <n v="0"/>
    <n v="0"/>
    <n v="0.76"/>
    <n v="2.1"/>
    <n v="63.84"/>
    <n v="189"/>
    <n v="3.25"/>
    <n v="1.6"/>
    <n v="39"/>
    <n v="32"/>
    <m/>
    <m/>
    <n v="0"/>
    <n v="0"/>
    <n v="1.07125"/>
    <n v="2.0090909090909093"/>
    <n v="102.84"/>
    <n v="221.00000000000003"/>
    <m/>
    <m/>
    <n v="0"/>
    <n v="0"/>
    <m/>
    <m/>
    <n v="0"/>
    <n v="0"/>
    <m/>
    <m/>
    <n v="0"/>
    <n v="0"/>
    <n v="0"/>
    <n v="0"/>
    <n v="0"/>
    <n v="0"/>
    <n v="222"/>
    <n v="233"/>
    <n v="0"/>
    <n v="0"/>
    <n v="46"/>
    <n v="46"/>
    <n v="0"/>
    <n v="0"/>
    <m/>
    <m/>
    <n v="0"/>
    <n v="0"/>
    <n v="268"/>
    <n v="279"/>
    <n v="0"/>
    <n v="0"/>
    <n v="3.97"/>
    <n v="4.21"/>
    <n v="881.34"/>
    <n v="980.93"/>
    <n v="5.0199999999999996"/>
    <n v="6.54"/>
    <n v="230.92"/>
    <n v="300.83999999999997"/>
    <m/>
    <m/>
    <n v="0"/>
    <n v="0"/>
    <n v="4.1502238805970153"/>
    <n v="4.5941577060931902"/>
    <n v="1112.26"/>
    <n v="1281.77"/>
    <m/>
    <m/>
    <n v="0"/>
    <n v="0"/>
    <m/>
    <m/>
    <n v="0"/>
    <n v="0"/>
    <m/>
    <m/>
    <n v="0"/>
    <n v="0"/>
    <n v="0"/>
    <n v="0"/>
    <n v="0"/>
    <n v="0"/>
    <n v="364"/>
    <n v="389"/>
    <n v="0"/>
    <n v="0"/>
    <n v="3.3381868131868129"/>
    <n v="3.8631619537275066"/>
    <n v="1215.0999999999999"/>
    <n v="1502.77"/>
    <n v="0"/>
    <n v="0"/>
    <n v="0"/>
    <n v="0"/>
    <n v="53"/>
    <n v="61"/>
    <n v="0"/>
    <n v="0"/>
    <n v="32"/>
    <n v="33"/>
    <n v="0"/>
    <n v="0"/>
    <m/>
    <m/>
    <n v="0"/>
    <n v="0"/>
    <n v="85"/>
    <n v="94"/>
    <n v="0"/>
    <n v="0"/>
    <n v="2.4900000000000002"/>
    <n v="3.31"/>
    <n v="131.97"/>
    <n v="201.91"/>
    <n v="4.3099999999999996"/>
    <n v="3.59"/>
    <n v="137.91999999999999"/>
    <n v="118.47"/>
    <m/>
    <m/>
    <n v="0"/>
    <n v="0"/>
    <n v="3.175176470588235"/>
    <n v="3.4082978723404254"/>
    <n v="269.89"/>
    <n v="320.38"/>
    <m/>
    <m/>
    <n v="0"/>
    <n v="0"/>
    <m/>
    <m/>
    <n v="0"/>
    <n v="0"/>
    <m/>
    <m/>
    <n v="0"/>
    <n v="0"/>
    <n v="0"/>
    <n v="0"/>
    <n v="0"/>
    <n v="0"/>
    <n v="1"/>
    <n v="8"/>
    <n v="0"/>
    <n v="0"/>
    <m/>
    <m/>
    <n v="0"/>
    <n v="0"/>
    <m/>
    <m/>
    <n v="0"/>
    <n v="0"/>
    <n v="359"/>
    <n v="384"/>
    <n v="0"/>
    <n v="0"/>
    <n v="1077.1500000000001"/>
    <n v="1371.84"/>
    <s v=""/>
    <s v=""/>
    <n v="90"/>
    <n v="99"/>
    <n v="0"/>
    <n v="0"/>
    <n v="407.83999999999992"/>
    <n v="451.30999999999995"/>
    <n v="0"/>
    <n v="0"/>
    <n v="449"/>
    <n v="483"/>
    <n v="0"/>
    <n v="0"/>
    <n v="1484.99"/>
    <n v="1823.1499999999999"/>
    <s v=""/>
    <s v=""/>
    <n v="0"/>
    <n v="0"/>
    <n v="0"/>
    <n v="0"/>
    <s v=""/>
    <s v=""/>
    <s v=""/>
    <s v=""/>
    <n v="1484.9899999999998"/>
    <n v="1823.15"/>
    <s v=""/>
    <s v=""/>
  </r>
  <r>
    <x v="10"/>
    <s v="Northern Oklahoma College "/>
    <m/>
    <n v="207281"/>
    <x v="8"/>
    <n v="908"/>
    <n v="852"/>
    <n v="37"/>
    <n v="53"/>
    <n v="871"/>
    <n v="799"/>
    <n v="60"/>
    <n v="60"/>
    <n v="871"/>
    <n v="799"/>
    <n v="0"/>
    <n v="0"/>
    <n v="161"/>
    <n v="155"/>
    <n v="0"/>
    <n v="0"/>
    <n v="41"/>
    <n v="37"/>
    <n v="0"/>
    <n v="0"/>
    <m/>
    <m/>
    <n v="0"/>
    <n v="0"/>
    <n v="202"/>
    <n v="192"/>
    <n v="0"/>
    <n v="0"/>
    <n v="2.44"/>
    <n v="2.63"/>
    <n v="392.84"/>
    <n v="407.65"/>
    <n v="2.77"/>
    <n v="3.14"/>
    <n v="113.57000000000001"/>
    <n v="116.18"/>
    <m/>
    <m/>
    <n v="0"/>
    <n v="0"/>
    <n v="2.5069801980198019"/>
    <n v="2.7282812499999998"/>
    <n v="506.40999999999997"/>
    <n v="523.82999999999993"/>
    <m/>
    <m/>
    <n v="0"/>
    <n v="0"/>
    <m/>
    <m/>
    <n v="0"/>
    <n v="0"/>
    <m/>
    <m/>
    <n v="0"/>
    <n v="0"/>
    <n v="0"/>
    <n v="0"/>
    <n v="0"/>
    <n v="0"/>
    <n v="327"/>
    <n v="303"/>
    <n v="0"/>
    <n v="0"/>
    <n v="61"/>
    <n v="66"/>
    <n v="0"/>
    <n v="0"/>
    <m/>
    <m/>
    <n v="0"/>
    <n v="0"/>
    <n v="388"/>
    <n v="369"/>
    <n v="0"/>
    <n v="0"/>
    <n v="4.1900000000000004"/>
    <n v="4.3"/>
    <n v="1370.13"/>
    <n v="1302.8999999999999"/>
    <n v="5.4"/>
    <n v="6.25"/>
    <n v="329.40000000000003"/>
    <n v="412.5"/>
    <m/>
    <m/>
    <n v="0"/>
    <n v="0"/>
    <n v="4.3802319587628871"/>
    <n v="4.6487804878048777"/>
    <n v="1699.5300000000002"/>
    <n v="1715.3999999999999"/>
    <m/>
    <m/>
    <n v="0"/>
    <n v="0"/>
    <m/>
    <m/>
    <n v="0"/>
    <n v="0"/>
    <m/>
    <m/>
    <n v="0"/>
    <n v="0"/>
    <n v="0"/>
    <n v="0"/>
    <n v="0"/>
    <n v="0"/>
    <n v="590"/>
    <n v="561"/>
    <n v="0"/>
    <n v="0"/>
    <n v="3.7388813559322034"/>
    <n v="3.9914973262032079"/>
    <n v="2205.94"/>
    <n v="2239.2299999999996"/>
    <n v="0"/>
    <n v="0"/>
    <n v="0"/>
    <n v="0"/>
    <n v="174"/>
    <n v="144"/>
    <n v="0"/>
    <n v="0"/>
    <n v="103"/>
    <n v="94"/>
    <n v="0"/>
    <n v="0"/>
    <m/>
    <m/>
    <n v="0"/>
    <n v="0"/>
    <n v="277"/>
    <n v="238"/>
    <n v="0"/>
    <n v="0"/>
    <n v="3.41"/>
    <n v="3.83"/>
    <n v="593.34"/>
    <n v="551.52"/>
    <n v="4.2300000000000004"/>
    <n v="4.8600000000000003"/>
    <n v="435.69000000000005"/>
    <n v="456.84000000000003"/>
    <m/>
    <m/>
    <n v="0"/>
    <n v="0"/>
    <n v="3.7149097472924195"/>
    <n v="4.2368067226890753"/>
    <n v="1029.0300000000002"/>
    <n v="1008.3599999999999"/>
    <m/>
    <m/>
    <n v="0"/>
    <n v="0"/>
    <m/>
    <m/>
    <n v="0"/>
    <n v="0"/>
    <m/>
    <m/>
    <n v="0"/>
    <n v="0"/>
    <n v="0"/>
    <n v="0"/>
    <n v="0"/>
    <n v="0"/>
    <n v="4"/>
    <n v="0"/>
    <n v="0"/>
    <n v="0"/>
    <m/>
    <m/>
    <n v="0"/>
    <n v="0"/>
    <m/>
    <m/>
    <n v="0"/>
    <n v="0"/>
    <n v="662"/>
    <n v="602"/>
    <n v="0"/>
    <n v="0"/>
    <n v="2356.31"/>
    <n v="2262.0699999999997"/>
    <s v=""/>
    <s v=""/>
    <n v="205"/>
    <n v="197"/>
    <n v="0"/>
    <n v="0"/>
    <n v="878.66000000000008"/>
    <n v="985.5200000000001"/>
    <n v="0"/>
    <n v="0"/>
    <n v="867"/>
    <n v="799"/>
    <n v="0"/>
    <n v="0"/>
    <n v="3234.9700000000003"/>
    <n v="3247.5899999999997"/>
    <s v=""/>
    <s v=""/>
    <n v="0"/>
    <n v="0"/>
    <n v="0"/>
    <n v="0"/>
    <s v=""/>
    <s v=""/>
    <s v=""/>
    <s v=""/>
    <n v="3234.9700000000003"/>
    <n v="3247.5899999999992"/>
    <s v=""/>
    <s v=""/>
  </r>
  <r>
    <x v="10"/>
    <s v="Connors State College "/>
    <m/>
    <n v="206996"/>
    <x v="9"/>
    <n v="382"/>
    <n v="383"/>
    <n v="52"/>
    <n v="47"/>
    <n v="330"/>
    <n v="336"/>
    <n v="60"/>
    <n v="60"/>
    <n v="330"/>
    <n v="336"/>
    <n v="0"/>
    <n v="0"/>
    <n v="42"/>
    <n v="58"/>
    <n v="0"/>
    <n v="0"/>
    <n v="13"/>
    <n v="16"/>
    <n v="0"/>
    <n v="0"/>
    <m/>
    <m/>
    <n v="0"/>
    <n v="0"/>
    <n v="55"/>
    <n v="74"/>
    <n v="0"/>
    <n v="0"/>
    <n v="2.0499999999999998"/>
    <n v="1.71"/>
    <n v="86.1"/>
    <n v="99.179999999999993"/>
    <n v="1.62"/>
    <n v="2.0299999999999998"/>
    <n v="21.060000000000002"/>
    <n v="32.479999999999997"/>
    <m/>
    <m/>
    <n v="0"/>
    <n v="0"/>
    <n v="1.9483636363636363"/>
    <n v="1.7791891891891891"/>
    <n v="107.16"/>
    <n v="131.66"/>
    <m/>
    <m/>
    <n v="0"/>
    <n v="0"/>
    <m/>
    <m/>
    <n v="0"/>
    <n v="0"/>
    <m/>
    <m/>
    <n v="0"/>
    <n v="0"/>
    <n v="0"/>
    <n v="0"/>
    <n v="0"/>
    <n v="0"/>
    <n v="130"/>
    <n v="130"/>
    <n v="0"/>
    <n v="0"/>
    <n v="27"/>
    <n v="17"/>
    <n v="0"/>
    <n v="0"/>
    <m/>
    <m/>
    <n v="0"/>
    <n v="0"/>
    <n v="157"/>
    <n v="147"/>
    <n v="0"/>
    <n v="0"/>
    <n v="4.33"/>
    <n v="4.24"/>
    <n v="562.9"/>
    <n v="551.20000000000005"/>
    <n v="6.19"/>
    <n v="6.53"/>
    <n v="167.13000000000002"/>
    <n v="111.01"/>
    <m/>
    <m/>
    <n v="0"/>
    <n v="0"/>
    <n v="4.6498726114649678"/>
    <n v="4.5048299319727896"/>
    <n v="730.03"/>
    <n v="662.21"/>
    <m/>
    <m/>
    <n v="0"/>
    <n v="0"/>
    <m/>
    <m/>
    <n v="0"/>
    <n v="0"/>
    <m/>
    <m/>
    <n v="0"/>
    <n v="0"/>
    <n v="0"/>
    <n v="0"/>
    <n v="0"/>
    <n v="0"/>
    <n v="212"/>
    <n v="221"/>
    <n v="0"/>
    <n v="0"/>
    <n v="3.9490094339622637"/>
    <n v="3.5921719457013577"/>
    <n v="837.18999999999994"/>
    <n v="793.87"/>
    <n v="0"/>
    <n v="0"/>
    <n v="0"/>
    <n v="0"/>
    <n v="81"/>
    <n v="93"/>
    <n v="0"/>
    <n v="0"/>
    <n v="36"/>
    <n v="21"/>
    <n v="0"/>
    <n v="0"/>
    <m/>
    <m/>
    <n v="0"/>
    <n v="0"/>
    <n v="117"/>
    <n v="114"/>
    <n v="0"/>
    <n v="0"/>
    <n v="3.66"/>
    <n v="3.51"/>
    <n v="296.46000000000004"/>
    <n v="326.43"/>
    <n v="4.1399999999999997"/>
    <n v="5.21"/>
    <n v="149.04"/>
    <n v="109.41"/>
    <m/>
    <m/>
    <n v="0"/>
    <n v="0"/>
    <n v="3.8076923076923075"/>
    <n v="3.8231578947368425"/>
    <n v="445.5"/>
    <n v="435.84000000000003"/>
    <m/>
    <m/>
    <n v="0"/>
    <n v="0"/>
    <m/>
    <m/>
    <n v="0"/>
    <n v="0"/>
    <m/>
    <m/>
    <n v="0"/>
    <n v="0"/>
    <n v="0"/>
    <n v="0"/>
    <n v="0"/>
    <n v="0"/>
    <n v="1"/>
    <n v="1"/>
    <n v="0"/>
    <n v="0"/>
    <m/>
    <m/>
    <n v="0"/>
    <n v="0"/>
    <m/>
    <m/>
    <n v="0"/>
    <n v="0"/>
    <n v="253"/>
    <n v="281"/>
    <n v="0"/>
    <n v="0"/>
    <n v="945.46"/>
    <n v="976.81"/>
    <s v=""/>
    <s v=""/>
    <n v="76"/>
    <n v="54"/>
    <n v="0"/>
    <n v="0"/>
    <n v="337.23"/>
    <n v="252.9"/>
    <n v="0"/>
    <n v="0"/>
    <n v="329"/>
    <n v="335"/>
    <n v="0"/>
    <n v="0"/>
    <n v="1282.69"/>
    <n v="1229.71"/>
    <s v=""/>
    <s v=""/>
    <n v="0"/>
    <n v="0"/>
    <n v="0"/>
    <n v="0"/>
    <s v=""/>
    <s v=""/>
    <s v=""/>
    <s v=""/>
    <n v="1282.69"/>
    <n v="1229.71"/>
    <s v=""/>
    <s v=""/>
  </r>
  <r>
    <x v="10"/>
    <s v="Eastern Oklahoma State College "/>
    <m/>
    <n v="207050"/>
    <x v="9"/>
    <n v="269"/>
    <n v="268"/>
    <n v="7"/>
    <n v="16"/>
    <n v="262"/>
    <n v="252"/>
    <n v="60"/>
    <n v="60"/>
    <n v="262"/>
    <n v="252"/>
    <n v="0"/>
    <n v="0"/>
    <n v="36"/>
    <n v="45"/>
    <n v="0"/>
    <n v="0"/>
    <n v="13"/>
    <n v="14"/>
    <n v="0"/>
    <n v="0"/>
    <m/>
    <m/>
    <n v="0"/>
    <n v="0"/>
    <n v="49"/>
    <n v="59"/>
    <n v="0"/>
    <n v="0"/>
    <n v="1.68"/>
    <n v="2.1"/>
    <n v="60.48"/>
    <n v="94.5"/>
    <n v="2.31"/>
    <n v="2.3199999999999998"/>
    <n v="30.03"/>
    <n v="32.479999999999997"/>
    <m/>
    <m/>
    <n v="0"/>
    <n v="0"/>
    <n v="1.847142857142857"/>
    <n v="2.1522033898305084"/>
    <n v="90.509999999999991"/>
    <n v="126.97999999999999"/>
    <m/>
    <m/>
    <n v="0"/>
    <n v="0"/>
    <m/>
    <m/>
    <n v="0"/>
    <n v="0"/>
    <m/>
    <m/>
    <n v="0"/>
    <n v="0"/>
    <n v="0"/>
    <n v="0"/>
    <n v="0"/>
    <n v="0"/>
    <n v="114"/>
    <n v="112"/>
    <n v="0"/>
    <n v="0"/>
    <n v="20"/>
    <n v="19"/>
    <n v="0"/>
    <n v="0"/>
    <m/>
    <m/>
    <n v="0"/>
    <n v="0"/>
    <n v="134"/>
    <n v="131"/>
    <n v="0"/>
    <n v="0"/>
    <n v="4.1100000000000003"/>
    <n v="4.04"/>
    <n v="468.54"/>
    <n v="452.48"/>
    <n v="5.35"/>
    <n v="5.63"/>
    <n v="107"/>
    <n v="106.97"/>
    <m/>
    <m/>
    <n v="0"/>
    <n v="0"/>
    <n v="4.295074626865671"/>
    <n v="4.2706106870229013"/>
    <n v="575.54"/>
    <n v="559.45000000000005"/>
    <m/>
    <m/>
    <n v="0"/>
    <n v="0"/>
    <m/>
    <m/>
    <n v="0"/>
    <n v="0"/>
    <m/>
    <m/>
    <n v="0"/>
    <n v="0"/>
    <n v="0"/>
    <n v="0"/>
    <n v="0"/>
    <n v="0"/>
    <n v="183"/>
    <n v="190"/>
    <n v="0"/>
    <n v="0"/>
    <n v="3.6396174863387976"/>
    <n v="3.6127894736842108"/>
    <n v="666.05"/>
    <n v="686.43000000000006"/>
    <n v="0"/>
    <n v="0"/>
    <n v="0"/>
    <n v="0"/>
    <n v="31"/>
    <n v="24"/>
    <n v="0"/>
    <n v="0"/>
    <n v="44"/>
    <n v="38"/>
    <n v="0"/>
    <n v="0"/>
    <m/>
    <m/>
    <n v="0"/>
    <n v="0"/>
    <n v="75"/>
    <n v="62"/>
    <n v="0"/>
    <n v="0"/>
    <n v="2.81"/>
    <n v="3.62"/>
    <n v="87.11"/>
    <n v="86.88"/>
    <n v="4.91"/>
    <n v="4.91"/>
    <n v="216.04000000000002"/>
    <n v="186.58"/>
    <m/>
    <m/>
    <n v="0"/>
    <n v="0"/>
    <n v="4.0420000000000007"/>
    <n v="4.410645161290323"/>
    <n v="303.15000000000003"/>
    <n v="273.46000000000004"/>
    <m/>
    <m/>
    <n v="0"/>
    <n v="0"/>
    <m/>
    <m/>
    <n v="0"/>
    <n v="0"/>
    <m/>
    <m/>
    <n v="0"/>
    <n v="0"/>
    <n v="0"/>
    <n v="0"/>
    <n v="0"/>
    <n v="0"/>
    <n v="4"/>
    <n v="0"/>
    <n v="0"/>
    <n v="0"/>
    <m/>
    <m/>
    <n v="0"/>
    <n v="0"/>
    <m/>
    <m/>
    <n v="0"/>
    <n v="0"/>
    <n v="181"/>
    <n v="181"/>
    <n v="0"/>
    <n v="0"/>
    <n v="616.13"/>
    <n v="633.86"/>
    <s v=""/>
    <s v=""/>
    <n v="77"/>
    <n v="71"/>
    <n v="0"/>
    <n v="0"/>
    <n v="353.07000000000005"/>
    <n v="326.02999999999997"/>
    <n v="0"/>
    <n v="0"/>
    <n v="258"/>
    <n v="252"/>
    <n v="0"/>
    <n v="0"/>
    <n v="969.2"/>
    <n v="959.89"/>
    <s v=""/>
    <s v=""/>
    <n v="0"/>
    <n v="0"/>
    <n v="0"/>
    <n v="0"/>
    <s v=""/>
    <s v=""/>
    <s v=""/>
    <s v=""/>
    <n v="969.2"/>
    <n v="959.8900000000001"/>
    <s v=""/>
    <s v=""/>
  </r>
  <r>
    <x v="10"/>
    <s v="Murray State College "/>
    <m/>
    <n v="207236"/>
    <x v="9"/>
    <n v="434"/>
    <n v="402"/>
    <n v="7"/>
    <n v="11"/>
    <n v="427"/>
    <n v="391"/>
    <n v="60"/>
    <n v="60"/>
    <n v="427"/>
    <n v="391"/>
    <n v="0"/>
    <n v="0"/>
    <n v="59"/>
    <n v="53"/>
    <n v="0"/>
    <n v="0"/>
    <n v="31"/>
    <n v="32"/>
    <n v="0"/>
    <n v="0"/>
    <m/>
    <m/>
    <n v="0"/>
    <n v="0"/>
    <n v="90"/>
    <n v="85"/>
    <n v="0"/>
    <n v="0"/>
    <n v="2.69"/>
    <n v="2.42"/>
    <n v="158.71"/>
    <n v="128.26"/>
    <n v="3.11"/>
    <n v="3.19"/>
    <n v="96.41"/>
    <n v="102.08"/>
    <m/>
    <m/>
    <n v="0"/>
    <n v="0"/>
    <n v="2.8346666666666667"/>
    <n v="2.7098823529411762"/>
    <n v="255.12"/>
    <n v="230.33999999999997"/>
    <m/>
    <m/>
    <n v="0"/>
    <n v="0"/>
    <m/>
    <m/>
    <n v="0"/>
    <n v="0"/>
    <m/>
    <m/>
    <n v="0"/>
    <n v="0"/>
    <n v="0"/>
    <n v="0"/>
    <n v="0"/>
    <n v="0"/>
    <n v="152"/>
    <n v="161"/>
    <n v="0"/>
    <n v="0"/>
    <n v="41"/>
    <n v="40"/>
    <n v="0"/>
    <n v="0"/>
    <m/>
    <m/>
    <n v="0"/>
    <n v="0"/>
    <n v="193"/>
    <n v="201"/>
    <n v="0"/>
    <n v="0"/>
    <n v="4.29"/>
    <n v="4.4800000000000004"/>
    <n v="652.08000000000004"/>
    <n v="721.28000000000009"/>
    <n v="5.63"/>
    <n v="5.56"/>
    <n v="230.82999999999998"/>
    <n v="222.39999999999998"/>
    <m/>
    <m/>
    <n v="0"/>
    <n v="0"/>
    <n v="4.574663212435234"/>
    <n v="4.6949253731343283"/>
    <n v="882.9100000000002"/>
    <n v="943.68"/>
    <m/>
    <m/>
    <n v="0"/>
    <n v="0"/>
    <m/>
    <m/>
    <n v="0"/>
    <n v="0"/>
    <m/>
    <m/>
    <n v="0"/>
    <n v="0"/>
    <n v="0"/>
    <n v="0"/>
    <n v="0"/>
    <n v="0"/>
    <n v="283"/>
    <n v="286"/>
    <n v="0"/>
    <n v="0"/>
    <n v="4.0213074204947006"/>
    <n v="4.1049650349650353"/>
    <n v="1138.0300000000002"/>
    <n v="1174.02"/>
    <n v="0"/>
    <n v="0"/>
    <n v="0"/>
    <n v="0"/>
    <n v="70"/>
    <n v="45"/>
    <n v="0"/>
    <n v="0"/>
    <n v="66"/>
    <n v="59"/>
    <n v="0"/>
    <n v="0"/>
    <m/>
    <m/>
    <n v="0"/>
    <n v="0"/>
    <n v="136"/>
    <n v="104"/>
    <n v="0"/>
    <n v="0"/>
    <n v="2.74"/>
    <n v="3.03"/>
    <n v="191.8"/>
    <n v="136.35"/>
    <n v="4.26"/>
    <n v="3.59"/>
    <n v="281.15999999999997"/>
    <n v="211.81"/>
    <m/>
    <m/>
    <n v="0"/>
    <n v="0"/>
    <n v="3.4776470588235293"/>
    <n v="3.3476923076923075"/>
    <n v="472.96"/>
    <n v="348.15999999999997"/>
    <m/>
    <m/>
    <n v="0"/>
    <n v="0"/>
    <m/>
    <m/>
    <n v="0"/>
    <n v="0"/>
    <m/>
    <m/>
    <n v="0"/>
    <n v="0"/>
    <n v="0"/>
    <n v="0"/>
    <n v="0"/>
    <n v="0"/>
    <n v="8"/>
    <n v="1"/>
    <n v="0"/>
    <n v="0"/>
    <m/>
    <m/>
    <n v="0"/>
    <n v="0"/>
    <m/>
    <m/>
    <n v="0"/>
    <n v="0"/>
    <n v="281"/>
    <n v="259"/>
    <n v="0"/>
    <n v="0"/>
    <n v="1002.5900000000001"/>
    <n v="985.8900000000001"/>
    <s v=""/>
    <s v=""/>
    <n v="138"/>
    <n v="131"/>
    <n v="0"/>
    <n v="0"/>
    <n v="608.4"/>
    <n v="536.29"/>
    <n v="0"/>
    <n v="0"/>
    <n v="419"/>
    <n v="390"/>
    <n v="0"/>
    <n v="0"/>
    <n v="1610.9900000000002"/>
    <n v="1522.18"/>
    <s v=""/>
    <s v=""/>
    <n v="0"/>
    <n v="0"/>
    <n v="0"/>
    <n v="0"/>
    <s v=""/>
    <s v=""/>
    <s v=""/>
    <s v=""/>
    <n v="1610.9900000000002"/>
    <n v="1522.1799999999998"/>
    <s v=""/>
    <s v=""/>
  </r>
  <r>
    <x v="10"/>
    <s v="Northeastern Oklahoma A &amp; M College "/>
    <m/>
    <n v="207290"/>
    <x v="9"/>
    <n v="464"/>
    <n v="424"/>
    <n v="14"/>
    <n v="16"/>
    <n v="450"/>
    <n v="408"/>
    <n v="60"/>
    <n v="60"/>
    <n v="450"/>
    <n v="408"/>
    <n v="0"/>
    <n v="0"/>
    <n v="63"/>
    <n v="42"/>
    <n v="0"/>
    <n v="0"/>
    <n v="15"/>
    <n v="12"/>
    <n v="0"/>
    <n v="0"/>
    <m/>
    <m/>
    <n v="0"/>
    <n v="0"/>
    <n v="78"/>
    <n v="54"/>
    <n v="0"/>
    <n v="0"/>
    <n v="2.81"/>
    <n v="3.33"/>
    <n v="177.03"/>
    <n v="139.86000000000001"/>
    <n v="3.43"/>
    <n v="1.92"/>
    <n v="51.45"/>
    <n v="23.04"/>
    <m/>
    <m/>
    <n v="0"/>
    <n v="0"/>
    <n v="2.9292307692307693"/>
    <n v="3.0166666666666666"/>
    <n v="228.48000000000002"/>
    <n v="162.9"/>
    <m/>
    <m/>
    <n v="0"/>
    <n v="0"/>
    <m/>
    <m/>
    <n v="0"/>
    <n v="0"/>
    <m/>
    <m/>
    <n v="0"/>
    <n v="0"/>
    <n v="0"/>
    <n v="0"/>
    <n v="0"/>
    <n v="0"/>
    <n v="238"/>
    <n v="210"/>
    <n v="0"/>
    <n v="0"/>
    <n v="42"/>
    <n v="42"/>
    <n v="0"/>
    <n v="0"/>
    <m/>
    <m/>
    <n v="0"/>
    <n v="0"/>
    <n v="280"/>
    <n v="252"/>
    <n v="0"/>
    <n v="0"/>
    <n v="3.98"/>
    <n v="3.64"/>
    <n v="947.24"/>
    <n v="764.4"/>
    <n v="5.25"/>
    <n v="5.7"/>
    <n v="220.5"/>
    <n v="239.4"/>
    <m/>
    <m/>
    <n v="0"/>
    <n v="0"/>
    <n v="4.1704999999999997"/>
    <n v="3.9833333333333329"/>
    <n v="1167.74"/>
    <n v="1003.8"/>
    <m/>
    <m/>
    <n v="0"/>
    <n v="0"/>
    <m/>
    <m/>
    <n v="0"/>
    <n v="0"/>
    <m/>
    <m/>
    <n v="0"/>
    <n v="0"/>
    <n v="0"/>
    <n v="0"/>
    <n v="0"/>
    <n v="0"/>
    <n v="358"/>
    <n v="306"/>
    <n v="0"/>
    <n v="0"/>
    <n v="3.9000558659217877"/>
    <n v="3.8127450980392159"/>
    <n v="1396.22"/>
    <n v="1166.7"/>
    <n v="0"/>
    <n v="0"/>
    <n v="0"/>
    <n v="0"/>
    <n v="68"/>
    <n v="63"/>
    <n v="0"/>
    <n v="0"/>
    <n v="22"/>
    <n v="39"/>
    <n v="0"/>
    <n v="0"/>
    <m/>
    <m/>
    <n v="0"/>
    <n v="0"/>
    <n v="90"/>
    <n v="102"/>
    <n v="0"/>
    <n v="0"/>
    <n v="2.5299999999999998"/>
    <n v="2.9"/>
    <n v="172.04"/>
    <n v="182.7"/>
    <n v="3.84"/>
    <n v="3.73"/>
    <n v="84.47999999999999"/>
    <n v="145.47"/>
    <m/>
    <m/>
    <n v="0"/>
    <n v="0"/>
    <n v="2.850222222222222"/>
    <n v="3.2173529411764701"/>
    <n v="256.52"/>
    <n v="328.16999999999996"/>
    <m/>
    <m/>
    <n v="0"/>
    <n v="0"/>
    <m/>
    <m/>
    <n v="0"/>
    <n v="0"/>
    <m/>
    <m/>
    <n v="0"/>
    <n v="0"/>
    <n v="0"/>
    <n v="0"/>
    <n v="0"/>
    <n v="0"/>
    <n v="2"/>
    <n v="0"/>
    <n v="0"/>
    <n v="0"/>
    <m/>
    <m/>
    <n v="0"/>
    <n v="0"/>
    <m/>
    <m/>
    <n v="0"/>
    <n v="0"/>
    <n v="369"/>
    <n v="315"/>
    <n v="0"/>
    <n v="0"/>
    <n v="1296.31"/>
    <n v="1086.96"/>
    <s v=""/>
    <s v=""/>
    <n v="79"/>
    <n v="93"/>
    <n v="0"/>
    <n v="0"/>
    <n v="356.42999999999995"/>
    <n v="407.90999999999997"/>
    <n v="0"/>
    <n v="0"/>
    <n v="448"/>
    <n v="408"/>
    <n v="0"/>
    <n v="0"/>
    <n v="1652.7399999999998"/>
    <n v="1494.87"/>
    <s v=""/>
    <s v=""/>
    <n v="0"/>
    <n v="0"/>
    <n v="0"/>
    <n v="0"/>
    <s v=""/>
    <s v=""/>
    <s v=""/>
    <s v=""/>
    <n v="1652.74"/>
    <n v="1494.87"/>
    <s v=""/>
    <s v=""/>
  </r>
  <r>
    <x v="10"/>
    <s v="Redlands Community College"/>
    <m/>
    <n v="207069"/>
    <x v="9"/>
    <n v="273"/>
    <n v="224"/>
    <n v="5"/>
    <n v="4"/>
    <n v="268"/>
    <n v="220"/>
    <n v="60"/>
    <n v="60"/>
    <n v="268"/>
    <n v="220"/>
    <n v="0"/>
    <n v="0"/>
    <n v="47"/>
    <n v="44"/>
    <n v="0"/>
    <n v="0"/>
    <n v="25"/>
    <n v="22"/>
    <n v="0"/>
    <n v="0"/>
    <m/>
    <m/>
    <n v="0"/>
    <n v="0"/>
    <n v="72"/>
    <n v="66"/>
    <n v="0"/>
    <n v="0"/>
    <n v="1.68"/>
    <n v="2.27"/>
    <n v="78.959999999999994"/>
    <n v="99.88"/>
    <n v="0.84"/>
    <n v="2.64"/>
    <n v="21"/>
    <n v="58.080000000000005"/>
    <m/>
    <m/>
    <n v="0"/>
    <n v="0"/>
    <n v="1.3883333333333332"/>
    <n v="2.3933333333333335"/>
    <n v="99.96"/>
    <n v="157.96"/>
    <m/>
    <m/>
    <n v="0"/>
    <n v="0"/>
    <m/>
    <m/>
    <n v="0"/>
    <n v="0"/>
    <m/>
    <m/>
    <n v="0"/>
    <n v="0"/>
    <n v="0"/>
    <n v="0"/>
    <n v="0"/>
    <n v="0"/>
    <n v="71"/>
    <n v="62"/>
    <n v="0"/>
    <n v="0"/>
    <n v="19"/>
    <n v="16"/>
    <n v="0"/>
    <n v="0"/>
    <m/>
    <m/>
    <n v="0"/>
    <n v="0"/>
    <n v="90"/>
    <n v="78"/>
    <n v="0"/>
    <n v="0"/>
    <n v="3.35"/>
    <n v="3.66"/>
    <n v="237.85"/>
    <n v="226.92000000000002"/>
    <n v="5.45"/>
    <n v="4.66"/>
    <n v="103.55"/>
    <n v="74.56"/>
    <m/>
    <m/>
    <n v="0"/>
    <n v="0"/>
    <n v="3.793333333333333"/>
    <n v="3.8651282051282054"/>
    <n v="341.4"/>
    <n v="301.48"/>
    <m/>
    <m/>
    <n v="0"/>
    <n v="0"/>
    <m/>
    <m/>
    <n v="0"/>
    <n v="0"/>
    <m/>
    <m/>
    <n v="0"/>
    <n v="0"/>
    <n v="0"/>
    <n v="0"/>
    <n v="0"/>
    <n v="0"/>
    <n v="162"/>
    <n v="144"/>
    <n v="0"/>
    <n v="0"/>
    <n v="2.724444444444444"/>
    <n v="3.190555555555556"/>
    <n v="441.3599999999999"/>
    <n v="459.44000000000005"/>
    <n v="0"/>
    <n v="0"/>
    <n v="0"/>
    <n v="0"/>
    <n v="45"/>
    <n v="37"/>
    <n v="0"/>
    <n v="0"/>
    <n v="56"/>
    <n v="39"/>
    <n v="0"/>
    <n v="0"/>
    <m/>
    <m/>
    <n v="0"/>
    <n v="0"/>
    <n v="101"/>
    <n v="76"/>
    <n v="0"/>
    <n v="0"/>
    <n v="2.63"/>
    <n v="2.91"/>
    <n v="118.35"/>
    <n v="107.67"/>
    <n v="4.46"/>
    <n v="3.96"/>
    <n v="249.76"/>
    <n v="154.44"/>
    <m/>
    <m/>
    <n v="0"/>
    <n v="0"/>
    <n v="3.644653465346535"/>
    <n v="3.4488157894736844"/>
    <n v="368.11"/>
    <n v="262.11"/>
    <m/>
    <m/>
    <n v="0"/>
    <n v="0"/>
    <m/>
    <m/>
    <n v="0"/>
    <n v="0"/>
    <m/>
    <m/>
    <n v="0"/>
    <n v="0"/>
    <n v="0"/>
    <n v="0"/>
    <n v="0"/>
    <n v="0"/>
    <n v="5"/>
    <n v="0"/>
    <n v="0"/>
    <n v="0"/>
    <m/>
    <m/>
    <n v="0"/>
    <n v="0"/>
    <m/>
    <m/>
    <n v="0"/>
    <n v="0"/>
    <n v="163"/>
    <n v="143"/>
    <n v="0"/>
    <n v="0"/>
    <n v="435.15999999999997"/>
    <n v="434.47"/>
    <s v=""/>
    <s v=""/>
    <n v="100"/>
    <n v="77"/>
    <n v="0"/>
    <n v="0"/>
    <n v="374.31"/>
    <n v="287.08000000000004"/>
    <n v="0"/>
    <n v="0"/>
    <n v="263"/>
    <n v="220"/>
    <n v="0"/>
    <n v="0"/>
    <n v="809.47"/>
    <n v="721.55000000000007"/>
    <s v=""/>
    <s v=""/>
    <n v="0"/>
    <n v="0"/>
    <n v="0"/>
    <n v="0"/>
    <s v=""/>
    <s v=""/>
    <s v=""/>
    <s v=""/>
    <n v="809.46999999999991"/>
    <n v="721.55000000000007"/>
    <s v=""/>
    <s v=""/>
  </r>
  <r>
    <x v="10"/>
    <s v="Seminole State College "/>
    <m/>
    <n v="207740"/>
    <x v="9"/>
    <n v="272"/>
    <n v="316"/>
    <n v="8"/>
    <n v="12"/>
    <n v="264"/>
    <n v="304"/>
    <n v="60"/>
    <n v="60"/>
    <n v="264"/>
    <n v="304"/>
    <n v="0"/>
    <n v="0"/>
    <n v="51"/>
    <n v="61"/>
    <n v="0"/>
    <n v="0"/>
    <n v="12"/>
    <n v="23"/>
    <n v="0"/>
    <n v="0"/>
    <m/>
    <m/>
    <n v="0"/>
    <n v="0"/>
    <n v="63"/>
    <n v="84"/>
    <n v="0"/>
    <n v="0"/>
    <n v="2.2200000000000002"/>
    <n v="2.48"/>
    <n v="113.22000000000001"/>
    <n v="151.28"/>
    <n v="2.46"/>
    <n v="2.61"/>
    <n v="29.52"/>
    <n v="60.029999999999994"/>
    <m/>
    <m/>
    <n v="0"/>
    <n v="0"/>
    <n v="2.265714285714286"/>
    <n v="2.515595238095238"/>
    <n v="142.74"/>
    <n v="211.31"/>
    <m/>
    <m/>
    <n v="0"/>
    <n v="0"/>
    <m/>
    <m/>
    <n v="0"/>
    <n v="0"/>
    <m/>
    <m/>
    <n v="0"/>
    <n v="0"/>
    <n v="0"/>
    <n v="0"/>
    <n v="0"/>
    <n v="0"/>
    <n v="121"/>
    <n v="123"/>
    <n v="0"/>
    <n v="0"/>
    <n v="21"/>
    <n v="24"/>
    <n v="0"/>
    <n v="0"/>
    <m/>
    <m/>
    <n v="0"/>
    <n v="0"/>
    <n v="142"/>
    <n v="147"/>
    <n v="0"/>
    <n v="0"/>
    <n v="4.09"/>
    <n v="4.24"/>
    <n v="494.89"/>
    <n v="521.52"/>
    <n v="6.86"/>
    <n v="6.21"/>
    <n v="144.06"/>
    <n v="149.04"/>
    <m/>
    <m/>
    <n v="0"/>
    <n v="0"/>
    <n v="4.4996478873239436"/>
    <n v="4.5616326530612241"/>
    <n v="638.95000000000005"/>
    <n v="670.56"/>
    <m/>
    <m/>
    <n v="0"/>
    <n v="0"/>
    <m/>
    <m/>
    <n v="0"/>
    <n v="0"/>
    <m/>
    <m/>
    <n v="0"/>
    <n v="0"/>
    <n v="0"/>
    <n v="0"/>
    <n v="0"/>
    <n v="0"/>
    <n v="205"/>
    <n v="231"/>
    <n v="0"/>
    <n v="0"/>
    <n v="3.8131219512195123"/>
    <n v="3.817619047619047"/>
    <n v="781.69"/>
    <n v="881.86999999999989"/>
    <n v="0"/>
    <n v="0"/>
    <n v="0"/>
    <n v="0"/>
    <n v="43"/>
    <n v="43"/>
    <n v="0"/>
    <n v="0"/>
    <n v="15"/>
    <n v="27"/>
    <n v="0"/>
    <n v="0"/>
    <m/>
    <m/>
    <n v="0"/>
    <n v="0"/>
    <n v="58"/>
    <n v="70"/>
    <n v="0"/>
    <n v="0"/>
    <n v="3.12"/>
    <n v="4.07"/>
    <n v="134.16"/>
    <n v="175.01000000000002"/>
    <n v="4.4000000000000004"/>
    <n v="3.39"/>
    <n v="66"/>
    <n v="91.53"/>
    <m/>
    <m/>
    <n v="0"/>
    <n v="0"/>
    <n v="3.4510344827586206"/>
    <n v="3.8077142857142858"/>
    <n v="200.16"/>
    <n v="266.54000000000002"/>
    <m/>
    <m/>
    <n v="0"/>
    <n v="0"/>
    <m/>
    <m/>
    <n v="0"/>
    <n v="0"/>
    <m/>
    <m/>
    <n v="0"/>
    <n v="0"/>
    <n v="0"/>
    <n v="0"/>
    <n v="0"/>
    <n v="0"/>
    <n v="1"/>
    <n v="3"/>
    <n v="0"/>
    <n v="0"/>
    <m/>
    <m/>
    <n v="0"/>
    <n v="0"/>
    <m/>
    <m/>
    <n v="0"/>
    <n v="0"/>
    <n v="215"/>
    <n v="227"/>
    <n v="0"/>
    <n v="0"/>
    <n v="742.27"/>
    <n v="847.81"/>
    <s v=""/>
    <s v=""/>
    <n v="48"/>
    <n v="74"/>
    <n v="0"/>
    <n v="0"/>
    <n v="239.58"/>
    <n v="300.60000000000002"/>
    <n v="0"/>
    <n v="0"/>
    <n v="263"/>
    <n v="301"/>
    <n v="0"/>
    <n v="0"/>
    <n v="981.85"/>
    <n v="1148.4099999999999"/>
    <s v=""/>
    <s v=""/>
    <n v="0"/>
    <n v="0"/>
    <n v="0"/>
    <n v="0"/>
    <s v=""/>
    <s v=""/>
    <s v=""/>
    <s v=""/>
    <n v="981.85"/>
    <n v="1148.4099999999999"/>
    <s v=""/>
    <s v=""/>
  </r>
  <r>
    <x v="10"/>
    <s v="Western Oklahoma State College "/>
    <m/>
    <n v="208035"/>
    <x v="9"/>
    <n v="252"/>
    <n v="260"/>
    <n v="7"/>
    <n v="4"/>
    <n v="245"/>
    <n v="256"/>
    <n v="60"/>
    <n v="60"/>
    <n v="245"/>
    <n v="256"/>
    <n v="0"/>
    <n v="0"/>
    <n v="41"/>
    <n v="45"/>
    <n v="0"/>
    <n v="0"/>
    <n v="18"/>
    <n v="14"/>
    <n v="0"/>
    <n v="0"/>
    <m/>
    <m/>
    <n v="0"/>
    <n v="0"/>
    <n v="59"/>
    <n v="59"/>
    <n v="0"/>
    <n v="0"/>
    <n v="2.2400000000000002"/>
    <n v="2.69"/>
    <n v="91.84"/>
    <n v="121.05"/>
    <n v="3.33"/>
    <n v="3.71"/>
    <n v="59.94"/>
    <n v="51.94"/>
    <m/>
    <m/>
    <n v="0"/>
    <n v="0"/>
    <n v="2.5725423728813559"/>
    <n v="2.9320338983050851"/>
    <n v="151.78"/>
    <n v="172.99"/>
    <m/>
    <m/>
    <n v="0"/>
    <n v="0"/>
    <m/>
    <m/>
    <n v="0"/>
    <n v="0"/>
    <m/>
    <m/>
    <n v="0"/>
    <n v="0"/>
    <n v="0"/>
    <n v="0"/>
    <n v="0"/>
    <n v="0"/>
    <n v="77"/>
    <n v="81"/>
    <n v="0"/>
    <n v="0"/>
    <n v="22"/>
    <n v="13"/>
    <n v="0"/>
    <n v="0"/>
    <m/>
    <m/>
    <n v="0"/>
    <n v="0"/>
    <n v="99"/>
    <n v="94"/>
    <n v="0"/>
    <n v="0"/>
    <n v="4.1500000000000004"/>
    <n v="4.1900000000000004"/>
    <n v="319.55"/>
    <n v="339.39000000000004"/>
    <n v="6.68"/>
    <n v="6.65"/>
    <n v="146.95999999999998"/>
    <n v="86.45"/>
    <m/>
    <m/>
    <n v="0"/>
    <n v="0"/>
    <n v="4.7122222222222225"/>
    <n v="4.5302127659574474"/>
    <n v="466.51000000000005"/>
    <n v="425.84000000000003"/>
    <m/>
    <m/>
    <n v="0"/>
    <n v="0"/>
    <m/>
    <m/>
    <n v="0"/>
    <n v="0"/>
    <m/>
    <m/>
    <n v="0"/>
    <n v="0"/>
    <n v="0"/>
    <n v="0"/>
    <n v="0"/>
    <n v="0"/>
    <n v="158"/>
    <n v="153"/>
    <n v="0"/>
    <n v="0"/>
    <n v="3.9132278481012661"/>
    <n v="3.9139215686274511"/>
    <n v="618.29000000000008"/>
    <n v="598.83000000000004"/>
    <n v="0"/>
    <n v="0"/>
    <n v="0"/>
    <n v="0"/>
    <n v="26"/>
    <n v="22"/>
    <n v="0"/>
    <n v="0"/>
    <n v="58"/>
    <n v="80"/>
    <n v="0"/>
    <n v="0"/>
    <m/>
    <m/>
    <n v="0"/>
    <n v="0"/>
    <n v="84"/>
    <n v="102"/>
    <n v="0"/>
    <n v="0"/>
    <n v="3.08"/>
    <n v="3.2"/>
    <n v="80.08"/>
    <n v="70.400000000000006"/>
    <n v="3.29"/>
    <n v="3.25"/>
    <n v="190.82"/>
    <n v="260"/>
    <m/>
    <m/>
    <n v="0"/>
    <n v="0"/>
    <n v="3.2249999999999996"/>
    <n v="3.2392156862745094"/>
    <n v="270.89999999999998"/>
    <n v="330.4"/>
    <m/>
    <m/>
    <n v="0"/>
    <n v="0"/>
    <m/>
    <m/>
    <n v="0"/>
    <n v="0"/>
    <m/>
    <m/>
    <n v="0"/>
    <n v="0"/>
    <n v="0"/>
    <n v="0"/>
    <n v="0"/>
    <n v="0"/>
    <n v="3"/>
    <n v="1"/>
    <n v="0"/>
    <n v="0"/>
    <m/>
    <m/>
    <n v="0"/>
    <n v="0"/>
    <m/>
    <m/>
    <n v="0"/>
    <n v="0"/>
    <n v="144"/>
    <n v="148"/>
    <n v="0"/>
    <n v="0"/>
    <n v="491.46999999999997"/>
    <n v="530.84"/>
    <s v=""/>
    <s v=""/>
    <n v="98"/>
    <n v="107"/>
    <n v="0"/>
    <n v="0"/>
    <n v="397.71999999999997"/>
    <n v="398.39"/>
    <n v="0"/>
    <n v="0"/>
    <n v="242"/>
    <n v="255"/>
    <n v="0"/>
    <n v="0"/>
    <n v="889.18999999999994"/>
    <n v="929.23"/>
    <s v=""/>
    <s v=""/>
    <n v="0"/>
    <n v="0"/>
    <n v="0"/>
    <n v="0"/>
    <s v=""/>
    <s v=""/>
    <s v=""/>
    <s v=""/>
    <n v="889.19"/>
    <n v="929.23"/>
    <s v=""/>
    <s v=""/>
  </r>
  <r>
    <x v="11"/>
    <m/>
    <m/>
    <m/>
    <x v="0"/>
    <m/>
    <m/>
    <m/>
    <m/>
    <n v="0"/>
    <n v="0"/>
    <m/>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12"/>
    <s v="University of Memphis"/>
    <m/>
    <n v="220862"/>
    <x v="1"/>
    <n v="2959"/>
    <n v="2873"/>
    <m/>
    <m/>
    <n v="2959"/>
    <n v="2873"/>
    <m/>
    <m/>
    <n v="2959"/>
    <n v="2873"/>
    <n v="0"/>
    <n v="0"/>
    <n v="131"/>
    <n v="169"/>
    <n v="0"/>
    <n v="0"/>
    <m/>
    <m/>
    <n v="0"/>
    <n v="0"/>
    <m/>
    <m/>
    <n v="0"/>
    <n v="0"/>
    <n v="131"/>
    <n v="169"/>
    <n v="0"/>
    <n v="0"/>
    <n v="3.7679999999999998"/>
    <n v="3.7120000000000002"/>
    <n v="493.60799999999995"/>
    <n v="627.32800000000009"/>
    <m/>
    <m/>
    <n v="0"/>
    <n v="0"/>
    <m/>
    <m/>
    <n v="0"/>
    <n v="0"/>
    <n v="3.7679999999999998"/>
    <n v="3.7120000000000006"/>
    <n v="493.60799999999995"/>
    <n v="627.32800000000009"/>
    <m/>
    <m/>
    <n v="0"/>
    <n v="0"/>
    <m/>
    <m/>
    <n v="0"/>
    <n v="0"/>
    <m/>
    <m/>
    <n v="0"/>
    <n v="0"/>
    <n v="0"/>
    <n v="0"/>
    <n v="0"/>
    <n v="0"/>
    <n v="1074"/>
    <n v="1040"/>
    <n v="0"/>
    <n v="0"/>
    <n v="48"/>
    <n v="31"/>
    <n v="0"/>
    <n v="0"/>
    <m/>
    <m/>
    <n v="0"/>
    <n v="0"/>
    <n v="1122"/>
    <n v="1071"/>
    <n v="0"/>
    <n v="0"/>
    <n v="5.1779999999999999"/>
    <n v="5.1360000000000001"/>
    <n v="5561.1719999999996"/>
    <n v="5341.4400000000005"/>
    <n v="6.9029999999999996"/>
    <n v="6.3330000000000002"/>
    <n v="331.34399999999999"/>
    <n v="196.32300000000001"/>
    <m/>
    <m/>
    <n v="0"/>
    <n v="0"/>
    <n v="5.2517967914438497"/>
    <n v="5.1706470588235298"/>
    <n v="5892.5159999999996"/>
    <n v="5537.7630000000008"/>
    <m/>
    <m/>
    <n v="0"/>
    <n v="0"/>
    <m/>
    <m/>
    <n v="0"/>
    <n v="0"/>
    <m/>
    <m/>
    <n v="0"/>
    <n v="0"/>
    <n v="0"/>
    <n v="0"/>
    <n v="0"/>
    <n v="0"/>
    <n v="1253"/>
    <n v="1240"/>
    <n v="0"/>
    <n v="0"/>
    <n v="5.0966671987230647"/>
    <n v="4.9718475806451625"/>
    <n v="6386.1239999999998"/>
    <n v="6165.0910000000013"/>
    <n v="0"/>
    <n v="0"/>
    <n v="0"/>
    <n v="0"/>
    <n v="678"/>
    <n v="658"/>
    <n v="0"/>
    <n v="0"/>
    <n v="263"/>
    <n v="249"/>
    <n v="0"/>
    <n v="0"/>
    <m/>
    <m/>
    <n v="0"/>
    <n v="0"/>
    <n v="941"/>
    <n v="907"/>
    <n v="0"/>
    <n v="0"/>
    <n v="6.6619999999999999"/>
    <n v="6.7720000000000002"/>
    <n v="4516.8360000000002"/>
    <n v="4455.9760000000006"/>
    <n v="9.1829999999999998"/>
    <n v="9.1769999999999996"/>
    <n v="2415.1289999999999"/>
    <n v="2285.0729999999999"/>
    <m/>
    <m/>
    <n v="0"/>
    <n v="0"/>
    <n v="7.3665940488841661"/>
    <n v="7.4322480705622942"/>
    <n v="6931.9650000000001"/>
    <n v="6741.0490000000009"/>
    <m/>
    <m/>
    <n v="0"/>
    <n v="0"/>
    <m/>
    <m/>
    <n v="0"/>
    <n v="0"/>
    <m/>
    <m/>
    <n v="0"/>
    <n v="0"/>
    <n v="0"/>
    <n v="0"/>
    <n v="0"/>
    <n v="0"/>
    <n v="765"/>
    <n v="726"/>
    <n v="0"/>
    <n v="0"/>
    <n v="4.2910000000000004"/>
    <n v="4.5490000000000004"/>
    <n v="3282.6150000000002"/>
    <n v="3302.5740000000001"/>
    <m/>
    <m/>
    <n v="0"/>
    <n v="0"/>
    <n v="1883"/>
    <n v="1867"/>
    <n v="0"/>
    <n v="0"/>
    <n v="10571.616"/>
    <n v="10424.744000000002"/>
    <s v=""/>
    <s v=""/>
    <n v="311"/>
    <n v="280"/>
    <n v="0"/>
    <n v="0"/>
    <n v="2746.473"/>
    <n v="2481.3959999999997"/>
    <n v="0"/>
    <n v="0"/>
    <n v="2194"/>
    <n v="2147"/>
    <n v="0"/>
    <n v="0"/>
    <n v="13318.089"/>
    <n v="12906.140000000003"/>
    <s v=""/>
    <s v=""/>
    <n v="0"/>
    <n v="0"/>
    <n v="0"/>
    <n v="0"/>
    <s v=""/>
    <s v=""/>
    <s v=""/>
    <s v=""/>
    <n v="16600.704000000002"/>
    <n v="16208.714000000004"/>
    <s v=""/>
    <s v=""/>
  </r>
  <r>
    <x v="12"/>
    <s v="University of Tennessee, Knoxville"/>
    <m/>
    <n v="221759"/>
    <x v="1"/>
    <n v="4341"/>
    <n v="4421"/>
    <m/>
    <m/>
    <n v="4341"/>
    <n v="4421"/>
    <m/>
    <m/>
    <n v="4341"/>
    <n v="4421"/>
    <n v="0"/>
    <n v="0"/>
    <n v="870"/>
    <n v="1119"/>
    <n v="0"/>
    <n v="0"/>
    <n v="24"/>
    <n v="27"/>
    <n v="0"/>
    <n v="0"/>
    <m/>
    <m/>
    <n v="0"/>
    <n v="0"/>
    <n v="894"/>
    <n v="1146"/>
    <n v="0"/>
    <n v="0"/>
    <n v="3.7530000000000001"/>
    <n v="3.7909999999999999"/>
    <n v="3265.11"/>
    <n v="4242.1289999999999"/>
    <n v="3.8330000000000002"/>
    <n v="4.2220000000000004"/>
    <n v="91.992000000000004"/>
    <n v="113.99400000000001"/>
    <m/>
    <m/>
    <n v="0"/>
    <n v="0"/>
    <n v="3.7551476510067117"/>
    <n v="3.8011544502617798"/>
    <n v="3357.1020000000003"/>
    <n v="4356.1229999999996"/>
    <m/>
    <m/>
    <n v="0"/>
    <n v="0"/>
    <m/>
    <m/>
    <n v="0"/>
    <n v="0"/>
    <m/>
    <m/>
    <n v="0"/>
    <n v="0"/>
    <n v="0"/>
    <n v="0"/>
    <n v="0"/>
    <n v="0"/>
    <n v="2038"/>
    <n v="1972"/>
    <n v="0"/>
    <n v="0"/>
    <n v="69"/>
    <n v="78"/>
    <n v="0"/>
    <n v="0"/>
    <m/>
    <m/>
    <n v="0"/>
    <n v="0"/>
    <n v="2107"/>
    <n v="2050"/>
    <n v="0"/>
    <n v="0"/>
    <n v="4.1310000000000002"/>
    <n v="4.101"/>
    <n v="8418.978000000001"/>
    <n v="8087.1719999999996"/>
    <n v="4.58"/>
    <n v="4.5510000000000002"/>
    <n v="316.02"/>
    <n v="354.97800000000001"/>
    <m/>
    <m/>
    <n v="0"/>
    <n v="0"/>
    <n v="4.1457038443284295"/>
    <n v="4.1181219512195124"/>
    <n v="8734.9980000000014"/>
    <n v="8442.15"/>
    <m/>
    <m/>
    <n v="0"/>
    <n v="0"/>
    <m/>
    <m/>
    <n v="0"/>
    <n v="0"/>
    <m/>
    <m/>
    <n v="0"/>
    <n v="0"/>
    <n v="0"/>
    <n v="0"/>
    <n v="0"/>
    <n v="0"/>
    <n v="3001"/>
    <n v="3196"/>
    <n v="0"/>
    <n v="0"/>
    <n v="4.0293568810396545"/>
    <n v="4.0044658948685852"/>
    <n v="12092.100000000004"/>
    <n v="12798.272999999997"/>
    <n v="0"/>
    <n v="0"/>
    <n v="0"/>
    <n v="0"/>
    <n v="765"/>
    <n v="758"/>
    <n v="0"/>
    <n v="0"/>
    <n v="151"/>
    <n v="144"/>
    <n v="0"/>
    <n v="0"/>
    <m/>
    <m/>
    <n v="0"/>
    <n v="0"/>
    <n v="916"/>
    <n v="902"/>
    <n v="0"/>
    <n v="0"/>
    <n v="5.5039999999999996"/>
    <n v="5.8120000000000003"/>
    <n v="4210.5599999999995"/>
    <n v="4405.4960000000001"/>
    <n v="7.3639999999999999"/>
    <n v="7.1879999999999997"/>
    <n v="1111.9639999999999"/>
    <n v="1035.0719999999999"/>
    <m/>
    <m/>
    <n v="0"/>
    <n v="0"/>
    <n v="5.8106157205240168"/>
    <n v="6.0316718403547673"/>
    <n v="5322.5239999999994"/>
    <n v="5440.5680000000002"/>
    <m/>
    <m/>
    <n v="0"/>
    <n v="0"/>
    <m/>
    <m/>
    <n v="0"/>
    <n v="0"/>
    <m/>
    <m/>
    <n v="0"/>
    <n v="0"/>
    <n v="0"/>
    <n v="0"/>
    <n v="0"/>
    <n v="0"/>
    <n v="424"/>
    <n v="323"/>
    <n v="0"/>
    <n v="0"/>
    <n v="3.4359999999999999"/>
    <n v="3.4870000000000001"/>
    <n v="1456.864"/>
    <n v="1126.3009999999999"/>
    <m/>
    <m/>
    <n v="0"/>
    <n v="0"/>
    <n v="3673"/>
    <n v="3849"/>
    <n v="0"/>
    <n v="0"/>
    <n v="15894.648000000001"/>
    <n v="16734.796999999999"/>
    <s v=""/>
    <s v=""/>
    <n v="244"/>
    <n v="249"/>
    <n v="0"/>
    <n v="0"/>
    <n v="1519.9759999999999"/>
    <n v="1504.0439999999999"/>
    <n v="0"/>
    <n v="0"/>
    <n v="3917"/>
    <n v="4098"/>
    <n v="0"/>
    <n v="0"/>
    <n v="17414.624"/>
    <n v="18238.841"/>
    <s v=""/>
    <s v=""/>
    <n v="0"/>
    <n v="0"/>
    <n v="0"/>
    <n v="0"/>
    <s v=""/>
    <s v=""/>
    <s v=""/>
    <s v=""/>
    <n v="18871.488000000005"/>
    <n v="19365.141999999996"/>
    <s v=""/>
    <s v=""/>
  </r>
  <r>
    <x v="12"/>
    <s v="Tennessee State University "/>
    <m/>
    <n v="221838"/>
    <x v="2"/>
    <n v="804"/>
    <n v="861"/>
    <m/>
    <m/>
    <n v="804"/>
    <n v="861"/>
    <m/>
    <m/>
    <n v="804"/>
    <n v="861"/>
    <n v="0"/>
    <n v="0"/>
    <n v="20"/>
    <n v="21"/>
    <n v="0"/>
    <n v="0"/>
    <m/>
    <n v="3"/>
    <n v="0"/>
    <n v="0"/>
    <m/>
    <m/>
    <n v="0"/>
    <n v="0"/>
    <n v="20"/>
    <n v="24"/>
    <n v="0"/>
    <n v="0"/>
    <n v="4.8"/>
    <n v="3.54"/>
    <n v="96"/>
    <n v="74.34"/>
    <m/>
    <n v="3.6669999999999998"/>
    <n v="0"/>
    <n v="11.000999999999999"/>
    <m/>
    <m/>
    <n v="0"/>
    <n v="0"/>
    <n v="4.8"/>
    <n v="3.5558750000000003"/>
    <n v="96"/>
    <n v="85.341000000000008"/>
    <m/>
    <m/>
    <n v="0"/>
    <n v="0"/>
    <m/>
    <m/>
    <n v="0"/>
    <n v="0"/>
    <m/>
    <m/>
    <n v="0"/>
    <n v="0"/>
    <n v="0"/>
    <n v="0"/>
    <n v="0"/>
    <n v="0"/>
    <n v="386"/>
    <n v="407"/>
    <n v="0"/>
    <n v="0"/>
    <n v="16"/>
    <n v="31"/>
    <n v="0"/>
    <n v="0"/>
    <m/>
    <m/>
    <n v="0"/>
    <n v="0"/>
    <n v="402"/>
    <n v="438"/>
    <n v="0"/>
    <n v="0"/>
    <n v="4.8230000000000004"/>
    <n v="5.01"/>
    <n v="1861.6780000000001"/>
    <n v="2039.07"/>
    <n v="6"/>
    <n v="3.968"/>
    <n v="96"/>
    <n v="123.008"/>
    <m/>
    <m/>
    <n v="0"/>
    <n v="0"/>
    <n v="4.8698457711442789"/>
    <n v="4.9362511415525114"/>
    <n v="1957.6780000000001"/>
    <n v="2162.078"/>
    <m/>
    <m/>
    <n v="0"/>
    <n v="0"/>
    <m/>
    <m/>
    <n v="0"/>
    <n v="0"/>
    <m/>
    <m/>
    <n v="0"/>
    <n v="0"/>
    <n v="0"/>
    <n v="0"/>
    <n v="0"/>
    <n v="0"/>
    <n v="422"/>
    <n v="462"/>
    <n v="0"/>
    <n v="0"/>
    <n v="4.8665355450236962"/>
    <n v="4.8645432900432901"/>
    <n v="2053.6779999999999"/>
    <n v="2247.4189999999999"/>
    <n v="0"/>
    <n v="0"/>
    <n v="0"/>
    <n v="0"/>
    <n v="177"/>
    <n v="180"/>
    <n v="0"/>
    <n v="0"/>
    <n v="72"/>
    <n v="75"/>
    <n v="0"/>
    <n v="0"/>
    <m/>
    <m/>
    <n v="0"/>
    <n v="0"/>
    <n v="249"/>
    <n v="255"/>
    <n v="0"/>
    <n v="0"/>
    <n v="7.077"/>
    <n v="7.2"/>
    <n v="1252.6289999999999"/>
    <n v="1296"/>
    <n v="8.7219999999999995"/>
    <n v="8.8930000000000007"/>
    <n v="627.98399999999992"/>
    <n v="666.97500000000002"/>
    <m/>
    <m/>
    <n v="0"/>
    <n v="0"/>
    <n v="7.552662650602409"/>
    <n v="7.6979411764705876"/>
    <n v="1880.6129999999998"/>
    <n v="1962.9749999999999"/>
    <m/>
    <m/>
    <n v="0"/>
    <n v="0"/>
    <m/>
    <m/>
    <n v="0"/>
    <n v="0"/>
    <m/>
    <m/>
    <n v="0"/>
    <n v="0"/>
    <n v="0"/>
    <n v="0"/>
    <n v="0"/>
    <n v="0"/>
    <n v="133"/>
    <n v="144"/>
    <n v="0"/>
    <n v="0"/>
    <n v="3.7909999999999999"/>
    <n v="4.5090000000000003"/>
    <n v="504.20299999999997"/>
    <n v="649.29600000000005"/>
    <m/>
    <m/>
    <n v="0"/>
    <n v="0"/>
    <n v="583"/>
    <n v="608"/>
    <n v="0"/>
    <n v="0"/>
    <n v="3210.3069999999998"/>
    <n v="3409.41"/>
    <s v=""/>
    <s v=""/>
    <n v="88"/>
    <n v="109"/>
    <n v="0"/>
    <n v="0"/>
    <n v="723.98399999999992"/>
    <n v="800.98400000000004"/>
    <n v="0"/>
    <n v="0"/>
    <n v="671"/>
    <n v="717"/>
    <n v="0"/>
    <n v="0"/>
    <n v="3934.2909999999997"/>
    <n v="4210.3940000000002"/>
    <s v=""/>
    <s v=""/>
    <n v="0"/>
    <n v="0"/>
    <n v="0"/>
    <n v="0"/>
    <s v=""/>
    <s v=""/>
    <s v=""/>
    <s v=""/>
    <n v="4438.4939999999997"/>
    <n v="4859.6900000000005"/>
    <s v=""/>
    <s v=""/>
  </r>
  <r>
    <x v="12"/>
    <s v="Austin Peay State University "/>
    <m/>
    <n v="219602"/>
    <x v="3"/>
    <n v="1542"/>
    <n v="1457"/>
    <m/>
    <m/>
    <n v="1542"/>
    <n v="1457"/>
    <m/>
    <m/>
    <n v="1542"/>
    <n v="1457"/>
    <n v="0"/>
    <n v="0"/>
    <n v="123"/>
    <n v="147"/>
    <n v="0"/>
    <n v="0"/>
    <n v="2"/>
    <n v="4"/>
    <n v="0"/>
    <n v="0"/>
    <m/>
    <m/>
    <n v="0"/>
    <n v="0"/>
    <n v="125"/>
    <n v="151"/>
    <n v="0"/>
    <n v="0"/>
    <n v="3.7149999999999999"/>
    <n v="3.7850000000000001"/>
    <n v="456.94499999999999"/>
    <n v="556.39499999999998"/>
    <n v="3.3330000000000002"/>
    <n v="4.1669999999999998"/>
    <n v="6.6660000000000004"/>
    <n v="16.667999999999999"/>
    <m/>
    <m/>
    <n v="0"/>
    <n v="0"/>
    <n v="3.708888"/>
    <n v="3.7951192052980134"/>
    <n v="463.61099999999999"/>
    <n v="573.06299999999999"/>
    <m/>
    <m/>
    <n v="0"/>
    <n v="0"/>
    <m/>
    <m/>
    <n v="0"/>
    <n v="0"/>
    <m/>
    <m/>
    <n v="0"/>
    <n v="0"/>
    <n v="0"/>
    <n v="0"/>
    <n v="0"/>
    <n v="0"/>
    <n v="538"/>
    <n v="458"/>
    <n v="0"/>
    <n v="0"/>
    <n v="66"/>
    <n v="57"/>
    <n v="0"/>
    <n v="0"/>
    <m/>
    <m/>
    <n v="0"/>
    <n v="0"/>
    <n v="604"/>
    <n v="515"/>
    <n v="0"/>
    <n v="0"/>
    <n v="4.8319999999999999"/>
    <n v="4.8470000000000004"/>
    <n v="2599.616"/>
    <n v="2219.9260000000004"/>
    <n v="6.2119999999999997"/>
    <n v="6.0469999999999997"/>
    <n v="409.99199999999996"/>
    <n v="344.67899999999997"/>
    <m/>
    <m/>
    <n v="0"/>
    <n v="0"/>
    <n v="4.9827947019867551"/>
    <n v="4.9798155339805836"/>
    <n v="3009.6080000000002"/>
    <n v="2564.6050000000005"/>
    <m/>
    <m/>
    <n v="0"/>
    <n v="0"/>
    <m/>
    <m/>
    <n v="0"/>
    <n v="0"/>
    <m/>
    <m/>
    <n v="0"/>
    <n v="0"/>
    <n v="0"/>
    <n v="0"/>
    <n v="0"/>
    <n v="0"/>
    <n v="729"/>
    <n v="666"/>
    <n v="0"/>
    <n v="0"/>
    <n v="4.7643607681755826"/>
    <n v="4.7112132132132141"/>
    <n v="3473.2189999999996"/>
    <n v="3137.6680000000006"/>
    <n v="0"/>
    <n v="0"/>
    <n v="0"/>
    <n v="0"/>
    <n v="208"/>
    <n v="205"/>
    <n v="0"/>
    <n v="0"/>
    <n v="41"/>
    <n v="58"/>
    <n v="0"/>
    <n v="0"/>
    <m/>
    <m/>
    <n v="0"/>
    <n v="0"/>
    <n v="249"/>
    <n v="263"/>
    <n v="0"/>
    <n v="0"/>
    <n v="6.585"/>
    <n v="6.3109999999999999"/>
    <n v="1369.68"/>
    <n v="1293.7549999999999"/>
    <n v="8.9190000000000005"/>
    <n v="9.0980000000000008"/>
    <n v="365.67900000000003"/>
    <n v="527.68400000000008"/>
    <m/>
    <m/>
    <n v="0"/>
    <n v="0"/>
    <n v="6.9693132530120492"/>
    <n v="6.9256235741444865"/>
    <n v="1735.3590000000002"/>
    <n v="1821.4389999999999"/>
    <m/>
    <m/>
    <n v="0"/>
    <n v="0"/>
    <m/>
    <m/>
    <n v="0"/>
    <n v="0"/>
    <m/>
    <m/>
    <n v="0"/>
    <n v="0"/>
    <n v="0"/>
    <n v="0"/>
    <n v="0"/>
    <n v="0"/>
    <n v="564"/>
    <n v="528"/>
    <n v="0"/>
    <n v="0"/>
    <n v="3.6139999999999999"/>
    <n v="3.6160000000000001"/>
    <n v="2038.2959999999998"/>
    <n v="1909.248"/>
    <m/>
    <m/>
    <n v="0"/>
    <n v="0"/>
    <n v="869"/>
    <n v="810"/>
    <n v="0"/>
    <n v="0"/>
    <n v="4426.241"/>
    <n v="4070.076"/>
    <s v=""/>
    <s v=""/>
    <n v="109"/>
    <n v="119"/>
    <n v="0"/>
    <n v="0"/>
    <n v="782.33699999999999"/>
    <n v="889.03100000000006"/>
    <n v="0"/>
    <n v="0"/>
    <n v="978"/>
    <n v="929"/>
    <n v="0"/>
    <n v="0"/>
    <n v="5208.5779999999995"/>
    <n v="4959.107"/>
    <s v=""/>
    <s v=""/>
    <n v="0"/>
    <n v="0"/>
    <n v="0"/>
    <n v="0"/>
    <s v=""/>
    <s v=""/>
    <s v=""/>
    <s v=""/>
    <n v="7246.8739999999998"/>
    <n v="6868.3549999999996"/>
    <s v=""/>
    <s v=""/>
  </r>
  <r>
    <x v="12"/>
    <s v="East Tennessee State University "/>
    <s v="Reclassified: Met the criteria for Four-Year 2 in 2013-14, 2014-15, and 2015-16."/>
    <n v="220075"/>
    <x v="2"/>
    <n v="2307"/>
    <n v="2219"/>
    <m/>
    <m/>
    <n v="2307"/>
    <n v="2219"/>
    <m/>
    <m/>
    <n v="2307"/>
    <n v="2219"/>
    <n v="0"/>
    <n v="0"/>
    <n v="252"/>
    <n v="271"/>
    <n v="0"/>
    <n v="0"/>
    <n v="7"/>
    <n v="6"/>
    <n v="0"/>
    <n v="0"/>
    <m/>
    <m/>
    <n v="0"/>
    <n v="0"/>
    <n v="259"/>
    <n v="277"/>
    <n v="0"/>
    <n v="0"/>
    <n v="3.8570000000000002"/>
    <n v="3.871"/>
    <n v="971.96400000000006"/>
    <n v="1049.0409999999999"/>
    <n v="5.7619999999999996"/>
    <n v="3.8330000000000002"/>
    <n v="40.333999999999996"/>
    <n v="22.998000000000001"/>
    <m/>
    <m/>
    <n v="0"/>
    <n v="0"/>
    <n v="3.9084864864864866"/>
    <n v="3.8701768953068592"/>
    <n v="1012.298"/>
    <n v="1072.039"/>
    <m/>
    <m/>
    <n v="0"/>
    <n v="0"/>
    <m/>
    <m/>
    <n v="0"/>
    <n v="0"/>
    <m/>
    <m/>
    <n v="0"/>
    <n v="0"/>
    <n v="0"/>
    <n v="0"/>
    <n v="0"/>
    <n v="0"/>
    <n v="770"/>
    <n v="701"/>
    <n v="0"/>
    <n v="0"/>
    <n v="17"/>
    <n v="18"/>
    <n v="0"/>
    <n v="0"/>
    <m/>
    <m/>
    <n v="0"/>
    <n v="0"/>
    <n v="787"/>
    <n v="719"/>
    <n v="0"/>
    <n v="0"/>
    <n v="4.7690000000000001"/>
    <n v="4.8899999999999997"/>
    <n v="3672.13"/>
    <n v="3427.89"/>
    <n v="6.1369999999999996"/>
    <n v="7.2409999999999997"/>
    <n v="104.32899999999999"/>
    <n v="130.33799999999999"/>
    <m/>
    <m/>
    <n v="0"/>
    <n v="0"/>
    <n v="4.7985501905972052"/>
    <n v="4.9488567454798336"/>
    <n v="3776.4590000000003"/>
    <n v="3558.2280000000005"/>
    <m/>
    <m/>
    <n v="0"/>
    <n v="0"/>
    <m/>
    <m/>
    <n v="0"/>
    <n v="0"/>
    <m/>
    <m/>
    <n v="0"/>
    <n v="0"/>
    <n v="0"/>
    <n v="0"/>
    <n v="0"/>
    <n v="0"/>
    <n v="1046"/>
    <n v="996"/>
    <n v="0"/>
    <n v="0"/>
    <n v="4.57816156787763"/>
    <n v="4.6488624497991973"/>
    <n v="4788.7570000000005"/>
    <n v="4630.2670000000007"/>
    <n v="0"/>
    <n v="0"/>
    <n v="0"/>
    <n v="0"/>
    <n v="570"/>
    <n v="566"/>
    <n v="0"/>
    <n v="0"/>
    <n v="195"/>
    <n v="183"/>
    <n v="0"/>
    <n v="0"/>
    <m/>
    <m/>
    <n v="0"/>
    <n v="0"/>
    <n v="765"/>
    <n v="749"/>
    <n v="0"/>
    <n v="0"/>
    <n v="6.0430000000000001"/>
    <n v="6.07"/>
    <n v="3444.51"/>
    <n v="3435.6200000000003"/>
    <n v="8.1449999999999996"/>
    <n v="8.7669999999999995"/>
    <n v="1588.2749999999999"/>
    <n v="1604.3609999999999"/>
    <m/>
    <m/>
    <n v="0"/>
    <n v="0"/>
    <n v="6.5788039215686274"/>
    <n v="6.7289465954606138"/>
    <n v="5032.7849999999999"/>
    <n v="5039.9809999999998"/>
    <m/>
    <m/>
    <n v="0"/>
    <n v="0"/>
    <m/>
    <m/>
    <n v="0"/>
    <n v="0"/>
    <m/>
    <m/>
    <n v="0"/>
    <n v="0"/>
    <n v="0"/>
    <n v="0"/>
    <n v="0"/>
    <n v="0"/>
    <n v="496"/>
    <n v="474"/>
    <n v="0"/>
    <n v="0"/>
    <n v="3.4239999999999999"/>
    <n v="3.6379999999999999"/>
    <n v="1698.3039999999999"/>
    <n v="1724.412"/>
    <m/>
    <m/>
    <n v="0"/>
    <n v="0"/>
    <n v="1592"/>
    <n v="1538"/>
    <n v="0"/>
    <n v="0"/>
    <n v="8088.6040000000003"/>
    <n v="7912.5509999999995"/>
    <s v=""/>
    <s v=""/>
    <n v="219"/>
    <n v="207"/>
    <n v="0"/>
    <n v="0"/>
    <n v="1732.9379999999999"/>
    <n v="1757.6969999999999"/>
    <n v="0"/>
    <n v="0"/>
    <n v="1811"/>
    <n v="1745"/>
    <n v="0"/>
    <n v="0"/>
    <n v="9821.5419999999995"/>
    <n v="9670.2479999999996"/>
    <s v=""/>
    <s v=""/>
    <n v="0"/>
    <n v="0"/>
    <n v="0"/>
    <n v="0"/>
    <s v=""/>
    <s v=""/>
    <s v=""/>
    <s v=""/>
    <n v="11519.846000000001"/>
    <n v="11394.66"/>
    <s v=""/>
    <s v=""/>
  </r>
  <r>
    <x v="12"/>
    <s v="Middle Tennessee State University "/>
    <s v="Met the criteria for Four-Year 2 in 2015-16."/>
    <n v="220978"/>
    <x v="3"/>
    <n v="3985"/>
    <n v="4022"/>
    <m/>
    <m/>
    <n v="3985"/>
    <n v="4022"/>
    <m/>
    <m/>
    <n v="3985"/>
    <n v="4022"/>
    <n v="0"/>
    <n v="0"/>
    <n v="341"/>
    <n v="363"/>
    <n v="0"/>
    <n v="0"/>
    <n v="6"/>
    <n v="8"/>
    <n v="0"/>
    <n v="0"/>
    <m/>
    <m/>
    <n v="0"/>
    <n v="0"/>
    <n v="347"/>
    <n v="371"/>
    <n v="0"/>
    <n v="0"/>
    <n v="3.8740000000000001"/>
    <n v="3.9039999999999999"/>
    <n v="1321.0340000000001"/>
    <n v="1417.152"/>
    <n v="3.278"/>
    <n v="3.5830000000000002"/>
    <n v="19.667999999999999"/>
    <n v="28.664000000000001"/>
    <m/>
    <m/>
    <n v="0"/>
    <n v="0"/>
    <n v="3.8636945244956773"/>
    <n v="3.8970781671159029"/>
    <n v="1340.702"/>
    <n v="1445.816"/>
    <m/>
    <m/>
    <n v="0"/>
    <n v="0"/>
    <m/>
    <m/>
    <n v="0"/>
    <n v="0"/>
    <m/>
    <m/>
    <n v="0"/>
    <n v="0"/>
    <n v="0"/>
    <n v="0"/>
    <n v="0"/>
    <n v="0"/>
    <n v="1510"/>
    <n v="1510"/>
    <n v="0"/>
    <n v="0"/>
    <n v="78"/>
    <n v="64"/>
    <n v="0"/>
    <n v="0"/>
    <m/>
    <m/>
    <n v="0"/>
    <n v="0"/>
    <n v="1588"/>
    <n v="1574"/>
    <n v="0"/>
    <n v="0"/>
    <n v="4.899"/>
    <n v="4.8579999999999997"/>
    <n v="7397.49"/>
    <n v="7335.58"/>
    <n v="5.4619999999999997"/>
    <n v="5.13"/>
    <n v="426.036"/>
    <n v="328.32"/>
    <m/>
    <m/>
    <n v="0"/>
    <n v="0"/>
    <n v="4.9266536523929467"/>
    <n v="4.8690597204574333"/>
    <n v="7823.5259999999998"/>
    <n v="7663.9"/>
    <m/>
    <m/>
    <n v="0"/>
    <n v="0"/>
    <m/>
    <m/>
    <n v="0"/>
    <n v="0"/>
    <m/>
    <m/>
    <n v="0"/>
    <n v="0"/>
    <n v="0"/>
    <n v="0"/>
    <n v="0"/>
    <n v="0"/>
    <n v="1935"/>
    <n v="1945"/>
    <n v="0"/>
    <n v="0"/>
    <n v="4.7360351421188627"/>
    <n v="4.6836586118251926"/>
    <n v="9164.2279999999992"/>
    <n v="9109.7160000000003"/>
    <n v="0"/>
    <n v="0"/>
    <n v="0"/>
    <n v="0"/>
    <n v="1117"/>
    <n v="1124"/>
    <n v="0"/>
    <n v="0"/>
    <n v="235"/>
    <n v="279"/>
    <n v="0"/>
    <n v="0"/>
    <m/>
    <m/>
    <n v="0"/>
    <n v="0"/>
    <n v="1352"/>
    <n v="1403"/>
    <n v="0"/>
    <n v="0"/>
    <n v="6.1340000000000003"/>
    <n v="6.1790000000000003"/>
    <n v="6851.6780000000008"/>
    <n v="6945.1959999999999"/>
    <n v="8.3529999999999998"/>
    <n v="8.7629999999999999"/>
    <n v="1962.9549999999999"/>
    <n v="2444.877"/>
    <m/>
    <m/>
    <n v="0"/>
    <n v="0"/>
    <n v="6.5196989644970422"/>
    <n v="6.692853171774769"/>
    <n v="8814.6330000000016"/>
    <n v="9390.0730000000003"/>
    <m/>
    <m/>
    <n v="0"/>
    <n v="0"/>
    <m/>
    <m/>
    <n v="0"/>
    <n v="0"/>
    <m/>
    <m/>
    <n v="0"/>
    <n v="0"/>
    <n v="0"/>
    <n v="0"/>
    <n v="0"/>
    <n v="0"/>
    <n v="698"/>
    <n v="674"/>
    <n v="0"/>
    <n v="0"/>
    <n v="4.5780000000000003"/>
    <n v="4.181"/>
    <n v="3195.4440000000004"/>
    <n v="2817.9940000000001"/>
    <m/>
    <m/>
    <n v="0"/>
    <n v="0"/>
    <n v="2968"/>
    <n v="2997"/>
    <n v="0"/>
    <n v="0"/>
    <n v="15570.202000000001"/>
    <n v="15697.928"/>
    <s v=""/>
    <s v=""/>
    <n v="319"/>
    <n v="351"/>
    <n v="0"/>
    <n v="0"/>
    <n v="2408.6590000000001"/>
    <n v="2801.8609999999999"/>
    <n v="0"/>
    <n v="0"/>
    <n v="3287"/>
    <n v="3348"/>
    <n v="0"/>
    <n v="0"/>
    <n v="17978.861000000001"/>
    <n v="18499.789000000001"/>
    <s v=""/>
    <s v=""/>
    <n v="0"/>
    <n v="0"/>
    <n v="0"/>
    <n v="0"/>
    <s v=""/>
    <s v=""/>
    <s v=""/>
    <s v=""/>
    <n v="21174.305"/>
    <n v="21317.782999999999"/>
    <s v=""/>
    <s v=""/>
  </r>
  <r>
    <x v="12"/>
    <s v="Tennessee Technological University "/>
    <m/>
    <n v="221847"/>
    <x v="3"/>
    <n v="1782"/>
    <n v="1836"/>
    <m/>
    <m/>
    <n v="1782"/>
    <n v="1836"/>
    <m/>
    <m/>
    <n v="1782"/>
    <n v="1836"/>
    <n v="0"/>
    <n v="0"/>
    <n v="378"/>
    <n v="361"/>
    <n v="0"/>
    <n v="0"/>
    <n v="1"/>
    <n v="1"/>
    <n v="0"/>
    <n v="0"/>
    <m/>
    <m/>
    <n v="0"/>
    <n v="0"/>
    <n v="379"/>
    <n v="362"/>
    <n v="0"/>
    <n v="0"/>
    <n v="3.746"/>
    <n v="3.8119999999999998"/>
    <n v="1415.9880000000001"/>
    <n v="1376.1319999999998"/>
    <n v="4.6669999999999998"/>
    <n v="5.3330000000000002"/>
    <n v="4.6669999999999998"/>
    <n v="5.3330000000000002"/>
    <m/>
    <m/>
    <n v="0"/>
    <n v="0"/>
    <n v="3.7484300791556726"/>
    <n v="3.8162016574585631"/>
    <n v="1420.655"/>
    <n v="1381.4649999999999"/>
    <m/>
    <m/>
    <n v="0"/>
    <n v="0"/>
    <m/>
    <m/>
    <n v="0"/>
    <n v="0"/>
    <m/>
    <m/>
    <n v="0"/>
    <n v="0"/>
    <n v="0"/>
    <n v="0"/>
    <n v="0"/>
    <n v="0"/>
    <n v="626"/>
    <n v="688"/>
    <n v="0"/>
    <n v="0"/>
    <n v="13"/>
    <n v="12"/>
    <n v="0"/>
    <n v="0"/>
    <m/>
    <m/>
    <n v="0"/>
    <n v="0"/>
    <n v="639"/>
    <n v="700"/>
    <n v="0"/>
    <n v="0"/>
    <n v="4.3739999999999997"/>
    <n v="4.2549999999999999"/>
    <n v="2738.1239999999998"/>
    <n v="2927.44"/>
    <n v="6.4359999999999999"/>
    <n v="5.6669999999999998"/>
    <n v="83.668000000000006"/>
    <n v="68.003999999999991"/>
    <m/>
    <m/>
    <n v="0"/>
    <n v="0"/>
    <n v="4.4159499217527385"/>
    <n v="4.2792057142857143"/>
    <n v="2821.7919999999999"/>
    <n v="2995.444"/>
    <m/>
    <m/>
    <n v="0"/>
    <n v="0"/>
    <m/>
    <m/>
    <n v="0"/>
    <n v="0"/>
    <m/>
    <m/>
    <n v="0"/>
    <n v="0"/>
    <n v="0"/>
    <n v="0"/>
    <n v="0"/>
    <n v="0"/>
    <n v="1018"/>
    <n v="1062"/>
    <n v="0"/>
    <n v="0"/>
    <n v="4.1674332023575635"/>
    <n v="4.1213832391713741"/>
    <n v="4242.4470000000001"/>
    <n v="4376.9089999999997"/>
    <n v="0"/>
    <n v="0"/>
    <n v="0"/>
    <n v="0"/>
    <n v="529"/>
    <n v="534"/>
    <n v="0"/>
    <n v="0"/>
    <n v="59"/>
    <n v="71"/>
    <n v="0"/>
    <n v="0"/>
    <m/>
    <m/>
    <n v="0"/>
    <n v="0"/>
    <n v="588"/>
    <n v="605"/>
    <n v="0"/>
    <n v="0"/>
    <n v="5.9969999999999999"/>
    <n v="6.2370000000000001"/>
    <n v="3172.413"/>
    <n v="3330.558"/>
    <n v="8.1359999999999992"/>
    <n v="8.5449999999999999"/>
    <n v="480.02399999999994"/>
    <n v="606.69500000000005"/>
    <m/>
    <m/>
    <n v="0"/>
    <n v="0"/>
    <n v="6.211627551020408"/>
    <n v="6.5078561983471079"/>
    <n v="3652.4369999999999"/>
    <n v="3937.2530000000002"/>
    <m/>
    <m/>
    <n v="0"/>
    <n v="0"/>
    <m/>
    <m/>
    <n v="0"/>
    <n v="0"/>
    <m/>
    <m/>
    <n v="0"/>
    <n v="0"/>
    <n v="0"/>
    <n v="0"/>
    <n v="0"/>
    <n v="0"/>
    <n v="176"/>
    <n v="169"/>
    <n v="0"/>
    <n v="0"/>
    <n v="3.9860000000000002"/>
    <n v="3.367"/>
    <n v="701.53600000000006"/>
    <n v="569.02300000000002"/>
    <m/>
    <m/>
    <n v="0"/>
    <n v="0"/>
    <n v="1533"/>
    <n v="1583"/>
    <n v="0"/>
    <n v="0"/>
    <n v="7326.5249999999996"/>
    <n v="7634.13"/>
    <s v=""/>
    <s v=""/>
    <n v="73"/>
    <n v="84"/>
    <n v="0"/>
    <n v="0"/>
    <n v="568.35899999999992"/>
    <n v="680.03200000000004"/>
    <n v="0"/>
    <n v="0"/>
    <n v="1606"/>
    <n v="1667"/>
    <n v="0"/>
    <n v="0"/>
    <n v="7894.884"/>
    <n v="8314.1620000000003"/>
    <s v=""/>
    <s v=""/>
    <n v="0"/>
    <n v="0"/>
    <n v="0"/>
    <n v="0"/>
    <s v=""/>
    <s v=""/>
    <s v=""/>
    <s v=""/>
    <n v="8596.42"/>
    <n v="8883.1849999999995"/>
    <s v=""/>
    <s v=""/>
  </r>
  <r>
    <x v="12"/>
    <s v="University of Tennessee at Chattanooga"/>
    <m/>
    <n v="221740"/>
    <x v="3"/>
    <n v="1747"/>
    <n v="1810"/>
    <m/>
    <m/>
    <n v="1747"/>
    <n v="1810"/>
    <m/>
    <m/>
    <n v="1747"/>
    <n v="1810"/>
    <n v="0"/>
    <n v="0"/>
    <n v="294"/>
    <n v="329"/>
    <n v="0"/>
    <n v="0"/>
    <n v="1"/>
    <m/>
    <n v="0"/>
    <n v="0"/>
    <m/>
    <m/>
    <n v="0"/>
    <n v="0"/>
    <n v="295"/>
    <n v="329"/>
    <n v="0"/>
    <n v="0"/>
    <n v="3.9209999999999998"/>
    <n v="4.0069999999999997"/>
    <n v="1152.7739999999999"/>
    <n v="1318.3029999999999"/>
    <n v="5.3330000000000002"/>
    <n v="7.75"/>
    <n v="5.3330000000000002"/>
    <n v="0"/>
    <m/>
    <m/>
    <n v="0"/>
    <n v="0"/>
    <n v="3.9257864406779661"/>
    <n v="4.0069999999999997"/>
    <n v="1158.107"/>
    <n v="1318.3029999999999"/>
    <m/>
    <m/>
    <n v="0"/>
    <n v="0"/>
    <m/>
    <m/>
    <n v="0"/>
    <n v="0"/>
    <m/>
    <m/>
    <n v="0"/>
    <n v="0"/>
    <n v="0"/>
    <n v="0"/>
    <n v="0"/>
    <n v="0"/>
    <n v="717"/>
    <n v="735"/>
    <n v="0"/>
    <n v="0"/>
    <n v="2"/>
    <n v="2"/>
    <n v="0"/>
    <n v="0"/>
    <m/>
    <m/>
    <n v="0"/>
    <n v="0"/>
    <n v="719"/>
    <n v="737"/>
    <n v="0"/>
    <n v="0"/>
    <n v="4.4969999999999999"/>
    <n v="4.4640000000000004"/>
    <n v="3224.3489999999997"/>
    <n v="3281.0400000000004"/>
    <n v="6.5"/>
    <n v="4"/>
    <n v="13"/>
    <n v="8"/>
    <m/>
    <m/>
    <n v="0"/>
    <n v="0"/>
    <n v="4.5025716272600826"/>
    <n v="4.4627408412483049"/>
    <n v="3237.3489999999993"/>
    <n v="3289.0400000000009"/>
    <m/>
    <m/>
    <n v="0"/>
    <n v="0"/>
    <m/>
    <m/>
    <n v="0"/>
    <n v="0"/>
    <m/>
    <m/>
    <n v="0"/>
    <n v="0"/>
    <n v="0"/>
    <n v="0"/>
    <n v="0"/>
    <n v="0"/>
    <n v="1014"/>
    <n v="1066"/>
    <n v="0"/>
    <n v="0"/>
    <n v="4.33476923076923"/>
    <n v="4.3220853658536589"/>
    <n v="4395.4559999999992"/>
    <n v="4607.3430000000008"/>
    <n v="0"/>
    <n v="0"/>
    <n v="0"/>
    <n v="0"/>
    <n v="388"/>
    <n v="420"/>
    <n v="0"/>
    <n v="0"/>
    <n v="110"/>
    <n v="96"/>
    <n v="0"/>
    <n v="0"/>
    <m/>
    <m/>
    <n v="0"/>
    <n v="0"/>
    <n v="498"/>
    <n v="516"/>
    <n v="0"/>
    <n v="0"/>
    <n v="6.1829999999999998"/>
    <n v="5.9039999999999999"/>
    <n v="2399.0039999999999"/>
    <n v="2479.6799999999998"/>
    <n v="8.2449999999999992"/>
    <n v="8.7989999999999995"/>
    <n v="906.94999999999993"/>
    <n v="844.70399999999995"/>
    <m/>
    <m/>
    <n v="0"/>
    <n v="0"/>
    <n v="6.638461847389558"/>
    <n v="6.4426046511627906"/>
    <n v="3305.9539999999997"/>
    <n v="3324.384"/>
    <m/>
    <m/>
    <n v="0"/>
    <n v="0"/>
    <m/>
    <m/>
    <n v="0"/>
    <n v="0"/>
    <m/>
    <m/>
    <n v="0"/>
    <n v="0"/>
    <n v="0"/>
    <n v="0"/>
    <n v="0"/>
    <n v="0"/>
    <n v="235"/>
    <n v="228"/>
    <n v="0"/>
    <n v="0"/>
    <n v="3.6779999999999999"/>
    <n v="3.2839999999999998"/>
    <n v="864.33"/>
    <n v="748.75199999999995"/>
    <m/>
    <m/>
    <n v="0"/>
    <n v="0"/>
    <n v="1399"/>
    <n v="1484"/>
    <n v="0"/>
    <n v="0"/>
    <n v="6776.1269999999995"/>
    <n v="7079.023000000001"/>
    <s v=""/>
    <s v=""/>
    <n v="113"/>
    <n v="98"/>
    <n v="0"/>
    <n v="0"/>
    <n v="925.2829999999999"/>
    <n v="852.70399999999995"/>
    <n v="0"/>
    <n v="0"/>
    <n v="1512"/>
    <n v="1582"/>
    <n v="0"/>
    <n v="0"/>
    <n v="7701.41"/>
    <n v="7931.7270000000008"/>
    <s v=""/>
    <s v=""/>
    <n v="0"/>
    <n v="0"/>
    <n v="0"/>
    <n v="0"/>
    <s v=""/>
    <s v=""/>
    <s v=""/>
    <s v=""/>
    <n v="8565.74"/>
    <n v="8680.4790000000012"/>
    <s v=""/>
    <s v=""/>
  </r>
  <r>
    <x v="12"/>
    <s v="University of Tennessee at Martin"/>
    <m/>
    <n v="221768"/>
    <x v="5"/>
    <n v="1197"/>
    <n v="1173"/>
    <m/>
    <m/>
    <n v="1197"/>
    <n v="1173"/>
    <m/>
    <m/>
    <n v="1197"/>
    <n v="1173"/>
    <n v="0"/>
    <n v="0"/>
    <n v="120"/>
    <n v="143"/>
    <n v="0"/>
    <n v="0"/>
    <n v="1"/>
    <n v="4"/>
    <n v="0"/>
    <n v="0"/>
    <m/>
    <m/>
    <n v="0"/>
    <n v="0"/>
    <n v="121"/>
    <n v="147"/>
    <n v="0"/>
    <n v="0"/>
    <n v="3.9580000000000002"/>
    <n v="3.734"/>
    <n v="474.96000000000004"/>
    <n v="533.96199999999999"/>
    <n v="4.6669999999999998"/>
    <m/>
    <n v="4.6669999999999998"/>
    <n v="0"/>
    <m/>
    <m/>
    <n v="0"/>
    <n v="0"/>
    <n v="3.9638595041322313"/>
    <n v="3.6323945578231291"/>
    <n v="479.62700000000001"/>
    <n v="533.96199999999999"/>
    <m/>
    <m/>
    <n v="0"/>
    <n v="0"/>
    <m/>
    <m/>
    <n v="0"/>
    <n v="0"/>
    <m/>
    <m/>
    <n v="0"/>
    <n v="0"/>
    <n v="0"/>
    <n v="0"/>
    <n v="0"/>
    <n v="0"/>
    <n v="430"/>
    <n v="402"/>
    <n v="0"/>
    <n v="0"/>
    <n v="23"/>
    <n v="10"/>
    <n v="0"/>
    <n v="0"/>
    <m/>
    <m/>
    <n v="0"/>
    <n v="0"/>
    <n v="453"/>
    <n v="412"/>
    <n v="0"/>
    <n v="0"/>
    <n v="4.7169999999999996"/>
    <n v="4.6740000000000004"/>
    <n v="2028.31"/>
    <n v="1878.9480000000001"/>
    <n v="5.3769999999999998"/>
    <n v="6.2329999999999997"/>
    <n v="123.67099999999999"/>
    <n v="62.33"/>
    <m/>
    <m/>
    <n v="0"/>
    <n v="0"/>
    <n v="4.7505099337748335"/>
    <n v="4.7118398058252424"/>
    <n v="2151.9809999999998"/>
    <n v="1941.2779999999998"/>
    <m/>
    <m/>
    <n v="0"/>
    <n v="0"/>
    <m/>
    <m/>
    <n v="0"/>
    <n v="0"/>
    <m/>
    <m/>
    <n v="0"/>
    <n v="0"/>
    <n v="0"/>
    <n v="0"/>
    <n v="0"/>
    <n v="0"/>
    <n v="574"/>
    <n v="559"/>
    <n v="0"/>
    <n v="0"/>
    <n v="4.5846829268292675"/>
    <n v="4.4279785330948114"/>
    <n v="2631.6079999999997"/>
    <n v="2475.2399999999998"/>
    <n v="0"/>
    <n v="0"/>
    <n v="0"/>
    <n v="0"/>
    <n v="237"/>
    <n v="196"/>
    <n v="0"/>
    <n v="0"/>
    <n v="68"/>
    <n v="62"/>
    <n v="0"/>
    <n v="0"/>
    <m/>
    <m/>
    <n v="0"/>
    <n v="0"/>
    <n v="305"/>
    <n v="258"/>
    <n v="0"/>
    <n v="0"/>
    <n v="6.6459999999999999"/>
    <n v="6.1870000000000003"/>
    <n v="1575.1020000000001"/>
    <n v="1212.652"/>
    <n v="9.77"/>
    <n v="10.618"/>
    <n v="664.36"/>
    <n v="658.31600000000003"/>
    <m/>
    <m/>
    <n v="0"/>
    <n v="0"/>
    <n v="7.3424983606557372"/>
    <n v="7.2518139534883721"/>
    <n v="2239.462"/>
    <n v="1870.9680000000001"/>
    <m/>
    <m/>
    <n v="0"/>
    <n v="0"/>
    <m/>
    <m/>
    <n v="0"/>
    <n v="0"/>
    <m/>
    <m/>
    <n v="0"/>
    <n v="0"/>
    <n v="0"/>
    <n v="0"/>
    <n v="0"/>
    <n v="0"/>
    <n v="318"/>
    <n v="356"/>
    <n v="0"/>
    <n v="0"/>
    <n v="3.718"/>
    <n v="3.2109999999999999"/>
    <n v="1182.3240000000001"/>
    <n v="1143.116"/>
    <m/>
    <m/>
    <n v="0"/>
    <n v="0"/>
    <n v="787"/>
    <n v="741"/>
    <n v="0"/>
    <n v="0"/>
    <n v="4078.3720000000003"/>
    <n v="3625.5619999999999"/>
    <s v=""/>
    <s v=""/>
    <n v="92"/>
    <n v="76"/>
    <n v="0"/>
    <n v="0"/>
    <n v="792.69799999999998"/>
    <n v="720.64600000000007"/>
    <n v="0"/>
    <n v="0"/>
    <n v="879"/>
    <n v="817"/>
    <n v="0"/>
    <n v="0"/>
    <n v="4871.0700000000006"/>
    <n v="4346.2079999999996"/>
    <s v=""/>
    <s v=""/>
    <n v="0"/>
    <n v="0"/>
    <n v="0"/>
    <n v="0"/>
    <s v=""/>
    <s v=""/>
    <s v=""/>
    <s v=""/>
    <n v="6053.3940000000002"/>
    <n v="5489.3239999999996"/>
    <s v=""/>
    <s v=""/>
  </r>
  <r>
    <x v="12"/>
    <s v="Chattanooga State Technical Community College "/>
    <m/>
    <n v="219824"/>
    <x v="7"/>
    <n v="1033"/>
    <n v="933"/>
    <m/>
    <m/>
    <n v="1033"/>
    <n v="933"/>
    <m/>
    <m/>
    <n v="1033"/>
    <n v="933"/>
    <n v="0"/>
    <n v="0"/>
    <n v="5"/>
    <n v="2"/>
    <n v="0"/>
    <n v="0"/>
    <m/>
    <n v="1"/>
    <n v="0"/>
    <n v="0"/>
    <m/>
    <m/>
    <n v="0"/>
    <n v="0"/>
    <n v="5"/>
    <n v="3"/>
    <n v="0"/>
    <n v="0"/>
    <n v="1.867"/>
    <n v="3.5"/>
    <n v="9.3350000000000009"/>
    <n v="7"/>
    <m/>
    <n v="3"/>
    <n v="0"/>
    <n v="3"/>
    <m/>
    <m/>
    <n v="0"/>
    <n v="0"/>
    <n v="1.8670000000000002"/>
    <n v="3.3333333333333335"/>
    <n v="9.3350000000000009"/>
    <n v="10"/>
    <m/>
    <m/>
    <n v="0"/>
    <n v="0"/>
    <m/>
    <m/>
    <n v="0"/>
    <n v="0"/>
    <m/>
    <m/>
    <n v="0"/>
    <n v="0"/>
    <n v="0"/>
    <n v="0"/>
    <n v="0"/>
    <n v="0"/>
    <n v="267"/>
    <n v="266"/>
    <n v="0"/>
    <n v="0"/>
    <n v="98"/>
    <n v="97"/>
    <n v="0"/>
    <n v="0"/>
    <m/>
    <m/>
    <n v="0"/>
    <n v="0"/>
    <n v="365"/>
    <n v="363"/>
    <n v="0"/>
    <n v="0"/>
    <n v="5.0410000000000004"/>
    <n v="5.2370000000000001"/>
    <n v="1345.9470000000001"/>
    <n v="1393.0419999999999"/>
    <n v="5.673"/>
    <n v="5.6189999999999998"/>
    <n v="555.95399999999995"/>
    <n v="545.04300000000001"/>
    <m/>
    <m/>
    <n v="0"/>
    <n v="0"/>
    <n v="5.2106876712328765"/>
    <n v="5.3390771349862263"/>
    <n v="1901.9009999999998"/>
    <n v="1938.085"/>
    <m/>
    <m/>
    <n v="0"/>
    <n v="0"/>
    <m/>
    <m/>
    <n v="0"/>
    <n v="0"/>
    <m/>
    <m/>
    <n v="0"/>
    <n v="0"/>
    <n v="0"/>
    <n v="0"/>
    <n v="0"/>
    <n v="0"/>
    <n v="370"/>
    <n v="366"/>
    <n v="0"/>
    <n v="0"/>
    <n v="5.1655027027027023"/>
    <n v="5.3226366120218582"/>
    <n v="1911.2359999999999"/>
    <n v="1948.085"/>
    <n v="0"/>
    <n v="0"/>
    <n v="0"/>
    <n v="0"/>
    <n v="98"/>
    <n v="82"/>
    <n v="0"/>
    <n v="0"/>
    <n v="71"/>
    <n v="68"/>
    <n v="0"/>
    <n v="0"/>
    <m/>
    <m/>
    <n v="0"/>
    <n v="0"/>
    <n v="169"/>
    <n v="150"/>
    <n v="0"/>
    <n v="0"/>
    <n v="6.51"/>
    <n v="7.89"/>
    <n v="637.98"/>
    <n v="646.98"/>
    <n v="8.7420000000000009"/>
    <n v="9.4510000000000005"/>
    <n v="620.68200000000002"/>
    <n v="642.66800000000001"/>
    <m/>
    <m/>
    <n v="0"/>
    <n v="0"/>
    <n v="7.4477041420118342"/>
    <n v="8.5976533333333336"/>
    <n v="1258.662"/>
    <n v="1289.6480000000001"/>
    <m/>
    <m/>
    <n v="0"/>
    <n v="0"/>
    <m/>
    <m/>
    <n v="0"/>
    <n v="0"/>
    <m/>
    <m/>
    <n v="0"/>
    <n v="0"/>
    <n v="0"/>
    <n v="0"/>
    <n v="0"/>
    <n v="0"/>
    <n v="494"/>
    <n v="417"/>
    <n v="0"/>
    <n v="0"/>
    <n v="4.0940000000000003"/>
    <n v="3.4180000000000001"/>
    <n v="2022.4360000000001"/>
    <n v="1425.306"/>
    <m/>
    <m/>
    <n v="0"/>
    <n v="0"/>
    <n v="370"/>
    <n v="350"/>
    <n v="0"/>
    <n v="0"/>
    <n v="1993.2620000000002"/>
    <n v="2047.0219999999999"/>
    <s v=""/>
    <s v=""/>
    <n v="169"/>
    <n v="166"/>
    <n v="0"/>
    <n v="0"/>
    <n v="1176.636"/>
    <n v="1190.711"/>
    <n v="0"/>
    <n v="0"/>
    <n v="539"/>
    <n v="516"/>
    <n v="0"/>
    <n v="0"/>
    <n v="3169.8980000000001"/>
    <n v="3237.7330000000002"/>
    <s v=""/>
    <s v=""/>
    <n v="0"/>
    <n v="0"/>
    <n v="0"/>
    <n v="0"/>
    <s v=""/>
    <s v=""/>
    <s v=""/>
    <s v=""/>
    <n v="5192.3340000000007"/>
    <n v="4663.0390000000007"/>
    <s v=""/>
    <s v=""/>
  </r>
  <r>
    <x v="12"/>
    <s v="Nashville State Technical Community College"/>
    <m/>
    <n v="221184"/>
    <x v="7"/>
    <n v="643"/>
    <n v="662"/>
    <m/>
    <m/>
    <n v="643"/>
    <n v="662"/>
    <m/>
    <m/>
    <n v="643"/>
    <n v="662"/>
    <n v="0"/>
    <n v="0"/>
    <n v="3"/>
    <n v="4"/>
    <n v="0"/>
    <n v="0"/>
    <n v="1"/>
    <m/>
    <n v="0"/>
    <n v="0"/>
    <m/>
    <m/>
    <n v="0"/>
    <n v="0"/>
    <n v="4"/>
    <n v="4"/>
    <n v="0"/>
    <n v="0"/>
    <n v="1.556"/>
    <n v="1.9"/>
    <n v="4.6680000000000001"/>
    <n v="7.6"/>
    <n v="1"/>
    <m/>
    <n v="1"/>
    <n v="0"/>
    <m/>
    <m/>
    <n v="0"/>
    <n v="0"/>
    <n v="1.417"/>
    <n v="1.9"/>
    <n v="5.6680000000000001"/>
    <n v="7.6"/>
    <m/>
    <m/>
    <n v="0"/>
    <n v="0"/>
    <m/>
    <m/>
    <n v="0"/>
    <n v="0"/>
    <m/>
    <m/>
    <n v="0"/>
    <n v="0"/>
    <n v="0"/>
    <n v="0"/>
    <n v="0"/>
    <n v="0"/>
    <n v="141"/>
    <n v="160"/>
    <n v="0"/>
    <n v="0"/>
    <n v="106"/>
    <n v="113"/>
    <n v="0"/>
    <n v="0"/>
    <m/>
    <m/>
    <n v="0"/>
    <n v="0"/>
    <n v="247"/>
    <n v="273"/>
    <n v="0"/>
    <n v="0"/>
    <n v="3.9239999999999999"/>
    <n v="3.9350000000000001"/>
    <n v="553.28399999999999"/>
    <n v="629.6"/>
    <n v="4.7009999999999996"/>
    <n v="5.1529999999999996"/>
    <n v="498.30599999999998"/>
    <n v="582.28899999999999"/>
    <m/>
    <m/>
    <n v="0"/>
    <n v="0"/>
    <n v="4.2574493927125499"/>
    <n v="4.4391538461538467"/>
    <n v="1051.5899999999999"/>
    <n v="1211.8890000000001"/>
    <m/>
    <m/>
    <n v="0"/>
    <n v="0"/>
    <m/>
    <m/>
    <n v="0"/>
    <n v="0"/>
    <m/>
    <m/>
    <n v="0"/>
    <n v="0"/>
    <n v="0"/>
    <n v="0"/>
    <n v="0"/>
    <n v="0"/>
    <n v="251"/>
    <n v="277"/>
    <n v="0"/>
    <n v="0"/>
    <n v="4.2121832669322705"/>
    <n v="4.4024873646209386"/>
    <n v="1057.2579999999998"/>
    <n v="1219.489"/>
    <n v="0"/>
    <n v="0"/>
    <n v="0"/>
    <n v="0"/>
    <n v="65"/>
    <n v="60"/>
    <n v="0"/>
    <n v="0"/>
    <n v="74"/>
    <n v="85"/>
    <n v="0"/>
    <n v="0"/>
    <m/>
    <m/>
    <n v="0"/>
    <n v="0"/>
    <n v="139"/>
    <n v="145"/>
    <n v="0"/>
    <n v="0"/>
    <n v="7.1180000000000003"/>
    <n v="6.6719999999999997"/>
    <n v="462.67"/>
    <n v="400.32"/>
    <n v="8.968"/>
    <n v="8.9179999999999993"/>
    <n v="663.63199999999995"/>
    <n v="758.03"/>
    <m/>
    <m/>
    <n v="0"/>
    <n v="0"/>
    <n v="8.1028920863309342"/>
    <n v="7.9886206896551721"/>
    <n v="1126.3019999999999"/>
    <n v="1158.3499999999999"/>
    <m/>
    <m/>
    <n v="0"/>
    <n v="0"/>
    <m/>
    <m/>
    <n v="0"/>
    <n v="0"/>
    <m/>
    <m/>
    <n v="0"/>
    <n v="0"/>
    <n v="0"/>
    <n v="0"/>
    <n v="0"/>
    <n v="0"/>
    <n v="253"/>
    <n v="240"/>
    <n v="0"/>
    <n v="0"/>
    <n v="4.1429999999999998"/>
    <n v="3.831"/>
    <n v="1048.1789999999999"/>
    <n v="919.43999999999994"/>
    <m/>
    <m/>
    <n v="0"/>
    <n v="0"/>
    <n v="209"/>
    <n v="224"/>
    <n v="0"/>
    <n v="0"/>
    <n v="1020.6220000000001"/>
    <n v="1037.52"/>
    <s v=""/>
    <s v=""/>
    <n v="181"/>
    <n v="198"/>
    <n v="0"/>
    <n v="0"/>
    <n v="1162.9379999999999"/>
    <n v="1340.319"/>
    <n v="0"/>
    <n v="0"/>
    <n v="390"/>
    <n v="422"/>
    <n v="0"/>
    <n v="0"/>
    <n v="2183.56"/>
    <n v="2377.8389999999999"/>
    <s v=""/>
    <s v=""/>
    <n v="0"/>
    <n v="0"/>
    <n v="0"/>
    <n v="0"/>
    <s v=""/>
    <s v=""/>
    <s v=""/>
    <s v=""/>
    <n v="3231.7389999999996"/>
    <n v="3297.279"/>
    <s v=""/>
    <s v=""/>
  </r>
  <r>
    <x v="12"/>
    <s v="Pellissippi State Technical Community College"/>
    <m/>
    <n v="221643"/>
    <x v="7"/>
    <n v="1280"/>
    <n v="1362"/>
    <m/>
    <m/>
    <n v="1280"/>
    <n v="1362"/>
    <m/>
    <m/>
    <n v="1280"/>
    <n v="1362"/>
    <n v="0"/>
    <n v="0"/>
    <n v="20"/>
    <n v="30"/>
    <n v="0"/>
    <n v="0"/>
    <n v="1"/>
    <n v="2"/>
    <n v="0"/>
    <n v="0"/>
    <m/>
    <m/>
    <n v="0"/>
    <n v="0"/>
    <n v="21"/>
    <n v="32"/>
    <n v="0"/>
    <n v="0"/>
    <n v="2.95"/>
    <n v="2.7"/>
    <n v="59"/>
    <n v="81"/>
    <n v="2.6669999999999998"/>
    <n v="2.2999999999999998"/>
    <n v="2.6669999999999998"/>
    <n v="4.5999999999999996"/>
    <m/>
    <m/>
    <n v="0"/>
    <n v="0"/>
    <n v="2.9365238095238095"/>
    <n v="2.6749999999999998"/>
    <n v="61.667000000000002"/>
    <n v="85.6"/>
    <m/>
    <m/>
    <n v="0"/>
    <n v="0"/>
    <m/>
    <m/>
    <n v="0"/>
    <n v="0"/>
    <m/>
    <m/>
    <n v="0"/>
    <n v="0"/>
    <n v="0"/>
    <n v="0"/>
    <n v="0"/>
    <n v="0"/>
    <n v="479"/>
    <n v="519"/>
    <n v="0"/>
    <n v="0"/>
    <n v="123"/>
    <n v="159"/>
    <n v="0"/>
    <n v="0"/>
    <m/>
    <m/>
    <n v="0"/>
    <n v="0"/>
    <n v="602"/>
    <n v="678"/>
    <n v="0"/>
    <n v="0"/>
    <n v="4.1230000000000002"/>
    <n v="4.0549999999999997"/>
    <n v="1974.9170000000001"/>
    <n v="2104.5450000000001"/>
    <n v="5.2249999999999996"/>
    <n v="4.952"/>
    <n v="642.67499999999995"/>
    <n v="787.36799999999994"/>
    <m/>
    <m/>
    <n v="0"/>
    <n v="0"/>
    <n v="4.3481594684385385"/>
    <n v="4.2653584070796464"/>
    <n v="2617.5920000000001"/>
    <n v="2891.9130000000005"/>
    <m/>
    <m/>
    <n v="0"/>
    <n v="0"/>
    <m/>
    <m/>
    <n v="0"/>
    <n v="0"/>
    <m/>
    <m/>
    <n v="0"/>
    <n v="0"/>
    <n v="0"/>
    <n v="0"/>
    <n v="0"/>
    <n v="0"/>
    <n v="623"/>
    <n v="710"/>
    <n v="0"/>
    <n v="0"/>
    <n v="4.3005762439807382"/>
    <n v="4.1936802816901411"/>
    <n v="2679.259"/>
    <n v="2977.5130000000004"/>
    <n v="0"/>
    <n v="0"/>
    <n v="0"/>
    <n v="0"/>
    <n v="135"/>
    <n v="140"/>
    <n v="0"/>
    <n v="0"/>
    <n v="87"/>
    <n v="71"/>
    <n v="0"/>
    <n v="0"/>
    <m/>
    <m/>
    <n v="0"/>
    <n v="0"/>
    <n v="222"/>
    <n v="211"/>
    <n v="0"/>
    <n v="0"/>
    <n v="6.109"/>
    <n v="5.7930000000000001"/>
    <n v="824.71500000000003"/>
    <n v="811.02"/>
    <n v="8.6280000000000001"/>
    <n v="8.141"/>
    <n v="750.63599999999997"/>
    <n v="578.01099999999997"/>
    <m/>
    <m/>
    <n v="0"/>
    <n v="0"/>
    <n v="7.096175675675676"/>
    <n v="6.5830853080568721"/>
    <n v="1575.3510000000001"/>
    <n v="1389.0309999999999"/>
    <m/>
    <m/>
    <n v="0"/>
    <n v="0"/>
    <m/>
    <m/>
    <n v="0"/>
    <n v="0"/>
    <m/>
    <m/>
    <n v="0"/>
    <n v="0"/>
    <n v="0"/>
    <n v="0"/>
    <n v="0"/>
    <n v="0"/>
    <n v="435"/>
    <n v="441"/>
    <n v="0"/>
    <n v="0"/>
    <n v="3.8359999999999999"/>
    <n v="4.0599999999999996"/>
    <n v="1668.6599999999999"/>
    <n v="1790.4599999999998"/>
    <m/>
    <m/>
    <n v="0"/>
    <n v="0"/>
    <n v="634"/>
    <n v="689"/>
    <n v="0"/>
    <n v="0"/>
    <n v="2858.6320000000001"/>
    <n v="2996.5650000000001"/>
    <s v=""/>
    <s v=""/>
    <n v="211"/>
    <n v="232"/>
    <n v="0"/>
    <n v="0"/>
    <n v="1395.9780000000001"/>
    <n v="1369.9789999999998"/>
    <n v="0"/>
    <n v="0"/>
    <n v="845"/>
    <n v="921"/>
    <n v="0"/>
    <n v="0"/>
    <n v="4254.6100000000006"/>
    <n v="4366.5439999999999"/>
    <s v=""/>
    <s v=""/>
    <n v="0"/>
    <n v="0"/>
    <n v="0"/>
    <n v="0"/>
    <s v=""/>
    <s v=""/>
    <s v=""/>
    <s v=""/>
    <n v="5923.27"/>
    <n v="6157.0039999999999"/>
    <s v=""/>
    <s v=""/>
  </r>
  <r>
    <x v="12"/>
    <s v="Southwest Tennessee Community College"/>
    <m/>
    <n v="221485"/>
    <x v="7"/>
    <n v="830"/>
    <n v="728"/>
    <m/>
    <m/>
    <n v="830"/>
    <n v="728"/>
    <m/>
    <m/>
    <n v="830"/>
    <n v="728"/>
    <n v="0"/>
    <n v="0"/>
    <n v="2"/>
    <n v="4"/>
    <n v="0"/>
    <n v="0"/>
    <m/>
    <m/>
    <n v="0"/>
    <n v="0"/>
    <m/>
    <m/>
    <n v="0"/>
    <n v="0"/>
    <n v="2"/>
    <n v="4"/>
    <n v="0"/>
    <n v="0"/>
    <n v="1.667"/>
    <n v="3.5"/>
    <n v="3.3340000000000001"/>
    <n v="14"/>
    <m/>
    <m/>
    <n v="0"/>
    <n v="0"/>
    <m/>
    <m/>
    <n v="0"/>
    <n v="0"/>
    <n v="1.667"/>
    <n v="3.5"/>
    <n v="3.3340000000000001"/>
    <n v="14"/>
    <m/>
    <m/>
    <n v="0"/>
    <n v="0"/>
    <m/>
    <m/>
    <n v="0"/>
    <n v="0"/>
    <m/>
    <m/>
    <n v="0"/>
    <n v="0"/>
    <n v="0"/>
    <n v="0"/>
    <n v="0"/>
    <n v="0"/>
    <n v="275"/>
    <n v="264"/>
    <n v="0"/>
    <n v="0"/>
    <n v="131"/>
    <n v="106"/>
    <n v="0"/>
    <n v="0"/>
    <m/>
    <m/>
    <n v="0"/>
    <n v="0"/>
    <n v="406"/>
    <n v="370"/>
    <n v="0"/>
    <n v="0"/>
    <n v="4.407"/>
    <n v="4.673"/>
    <n v="1211.925"/>
    <n v="1233.672"/>
    <n v="5.3079999999999998"/>
    <n v="4.7859999999999996"/>
    <n v="695.34799999999996"/>
    <n v="507.31599999999997"/>
    <m/>
    <m/>
    <n v="0"/>
    <n v="0"/>
    <n v="4.6977167487684728"/>
    <n v="4.705372972972973"/>
    <n v="1907.2729999999999"/>
    <n v="1740.9880000000001"/>
    <m/>
    <m/>
    <n v="0"/>
    <n v="0"/>
    <m/>
    <m/>
    <n v="0"/>
    <n v="0"/>
    <m/>
    <m/>
    <n v="0"/>
    <n v="0"/>
    <n v="0"/>
    <n v="0"/>
    <n v="0"/>
    <n v="0"/>
    <n v="408"/>
    <n v="374"/>
    <n v="0"/>
    <n v="0"/>
    <n v="4.6828602941176474"/>
    <n v="4.6924812834224596"/>
    <n v="1910.6070000000002"/>
    <n v="1754.9879999999998"/>
    <n v="0"/>
    <n v="0"/>
    <n v="0"/>
    <n v="0"/>
    <n v="53"/>
    <n v="52"/>
    <n v="0"/>
    <n v="0"/>
    <n v="52"/>
    <n v="47"/>
    <n v="0"/>
    <n v="0"/>
    <m/>
    <m/>
    <n v="0"/>
    <n v="0"/>
    <n v="105"/>
    <n v="99"/>
    <n v="0"/>
    <n v="0"/>
    <n v="5.8680000000000003"/>
    <n v="6.141"/>
    <n v="311.00400000000002"/>
    <n v="319.33199999999999"/>
    <n v="9.1790000000000003"/>
    <n v="8.1989999999999998"/>
    <n v="477.30799999999999"/>
    <n v="385.35300000000001"/>
    <m/>
    <m/>
    <n v="0"/>
    <n v="0"/>
    <n v="7.5077333333333334"/>
    <n v="7.1180303030303023"/>
    <n v="788.31200000000001"/>
    <n v="704.68499999999995"/>
    <m/>
    <m/>
    <n v="0"/>
    <n v="0"/>
    <m/>
    <m/>
    <n v="0"/>
    <n v="0"/>
    <m/>
    <m/>
    <n v="0"/>
    <n v="0"/>
    <n v="0"/>
    <n v="0"/>
    <n v="0"/>
    <n v="0"/>
    <n v="317"/>
    <n v="255"/>
    <n v="0"/>
    <n v="0"/>
    <n v="4.9390000000000001"/>
    <n v="5.2359999999999998"/>
    <n v="1565.663"/>
    <n v="1335.1799999999998"/>
    <m/>
    <m/>
    <n v="0"/>
    <n v="0"/>
    <n v="330"/>
    <n v="320"/>
    <n v="0"/>
    <n v="0"/>
    <n v="1526.2629999999999"/>
    <n v="1567.0039999999999"/>
    <s v=""/>
    <s v=""/>
    <n v="183"/>
    <n v="153"/>
    <n v="0"/>
    <n v="0"/>
    <n v="1172.6559999999999"/>
    <n v="892.66899999999998"/>
    <n v="0"/>
    <n v="0"/>
    <n v="513"/>
    <n v="473"/>
    <n v="0"/>
    <n v="0"/>
    <n v="2698.9189999999999"/>
    <n v="2459.6729999999998"/>
    <s v=""/>
    <s v=""/>
    <n v="0"/>
    <n v="0"/>
    <n v="0"/>
    <n v="0"/>
    <s v=""/>
    <s v=""/>
    <s v=""/>
    <s v=""/>
    <n v="4264.5820000000003"/>
    <n v="3794.8529999999996"/>
    <s v=""/>
    <s v=""/>
  </r>
  <r>
    <x v="12"/>
    <s v="Volunteer State Community College "/>
    <m/>
    <n v="222053"/>
    <x v="7"/>
    <n v="764"/>
    <n v="882"/>
    <m/>
    <m/>
    <n v="764"/>
    <n v="882"/>
    <m/>
    <m/>
    <n v="764"/>
    <n v="882"/>
    <n v="0"/>
    <n v="0"/>
    <n v="4"/>
    <n v="1"/>
    <n v="0"/>
    <n v="0"/>
    <m/>
    <m/>
    <n v="0"/>
    <n v="0"/>
    <m/>
    <m/>
    <n v="0"/>
    <n v="0"/>
    <n v="4"/>
    <n v="1"/>
    <n v="0"/>
    <n v="0"/>
    <n v="1.667"/>
    <n v="3.7"/>
    <n v="6.6680000000000001"/>
    <n v="3.7"/>
    <m/>
    <m/>
    <n v="0"/>
    <n v="0"/>
    <m/>
    <m/>
    <n v="0"/>
    <n v="0"/>
    <n v="1.667"/>
    <n v="3.7"/>
    <n v="6.6680000000000001"/>
    <n v="3.7"/>
    <m/>
    <m/>
    <n v="0"/>
    <n v="0"/>
    <m/>
    <m/>
    <n v="0"/>
    <n v="0"/>
    <m/>
    <m/>
    <n v="0"/>
    <n v="0"/>
    <n v="0"/>
    <n v="0"/>
    <n v="0"/>
    <n v="0"/>
    <n v="265"/>
    <n v="313"/>
    <n v="0"/>
    <n v="0"/>
    <n v="74"/>
    <n v="87"/>
    <n v="0"/>
    <n v="0"/>
    <m/>
    <m/>
    <n v="0"/>
    <n v="0"/>
    <n v="339"/>
    <n v="400"/>
    <n v="0"/>
    <n v="0"/>
    <n v="4.077"/>
    <n v="3.988"/>
    <n v="1080.405"/>
    <n v="1248.2439999999999"/>
    <n v="5.5229999999999997"/>
    <n v="5.3559999999999999"/>
    <n v="408.702"/>
    <n v="465.97199999999998"/>
    <m/>
    <m/>
    <n v="0"/>
    <n v="0"/>
    <n v="4.3926460176991151"/>
    <n v="4.2855400000000001"/>
    <n v="1489.107"/>
    <n v="1714.2160000000001"/>
    <m/>
    <m/>
    <n v="0"/>
    <n v="0"/>
    <m/>
    <m/>
    <n v="0"/>
    <n v="0"/>
    <m/>
    <m/>
    <n v="0"/>
    <n v="0"/>
    <n v="0"/>
    <n v="0"/>
    <n v="0"/>
    <n v="0"/>
    <n v="343"/>
    <n v="401"/>
    <n v="0"/>
    <n v="0"/>
    <n v="4.3608600583090373"/>
    <n v="4.2840798004987537"/>
    <n v="1495.7749999999999"/>
    <n v="1717.9160000000002"/>
    <n v="0"/>
    <n v="0"/>
    <n v="0"/>
    <n v="0"/>
    <n v="52"/>
    <n v="81"/>
    <n v="0"/>
    <n v="0"/>
    <n v="60"/>
    <n v="49"/>
    <n v="0"/>
    <n v="0"/>
    <m/>
    <m/>
    <n v="0"/>
    <n v="0"/>
    <n v="112"/>
    <n v="130"/>
    <n v="0"/>
    <n v="0"/>
    <n v="6.1859999999999999"/>
    <n v="6.5720000000000001"/>
    <n v="321.67200000000003"/>
    <n v="532.33199999999999"/>
    <n v="8.2390000000000008"/>
    <n v="9.4760000000000009"/>
    <n v="494.34000000000003"/>
    <n v="464.32400000000007"/>
    <m/>
    <m/>
    <n v="0"/>
    <n v="0"/>
    <n v="7.2858214285714293"/>
    <n v="7.6665846153846156"/>
    <n v="816.01200000000006"/>
    <n v="996.65600000000006"/>
    <m/>
    <m/>
    <n v="0"/>
    <n v="0"/>
    <m/>
    <m/>
    <n v="0"/>
    <n v="0"/>
    <m/>
    <m/>
    <n v="0"/>
    <n v="0"/>
    <n v="0"/>
    <n v="0"/>
    <n v="0"/>
    <n v="0"/>
    <n v="309"/>
    <n v="351"/>
    <n v="0"/>
    <n v="0"/>
    <n v="4.5679999999999996"/>
    <n v="4.1319999999999997"/>
    <n v="1411.5119999999999"/>
    <n v="1450.3319999999999"/>
    <m/>
    <m/>
    <n v="0"/>
    <n v="0"/>
    <n v="321"/>
    <n v="395"/>
    <n v="0"/>
    <n v="0"/>
    <n v="1408.7449999999999"/>
    <n v="1784.2759999999998"/>
    <s v=""/>
    <s v=""/>
    <n v="134"/>
    <n v="136"/>
    <n v="0"/>
    <n v="0"/>
    <n v="903.04200000000003"/>
    <n v="930.29600000000005"/>
    <n v="0"/>
    <n v="0"/>
    <n v="455"/>
    <n v="531"/>
    <n v="0"/>
    <n v="0"/>
    <n v="2311.7869999999998"/>
    <n v="2714.5720000000001"/>
    <s v=""/>
    <s v=""/>
    <n v="0"/>
    <n v="0"/>
    <n v="0"/>
    <n v="0"/>
    <s v=""/>
    <s v=""/>
    <s v=""/>
    <s v=""/>
    <n v="3723.299"/>
    <n v="4164.9040000000005"/>
    <s v=""/>
    <s v=""/>
  </r>
  <r>
    <x v="12"/>
    <s v="Cleveland State Community College "/>
    <m/>
    <n v="219879"/>
    <x v="8"/>
    <n v="440"/>
    <n v="365"/>
    <m/>
    <m/>
    <n v="440"/>
    <n v="365"/>
    <m/>
    <m/>
    <n v="440"/>
    <n v="365"/>
    <n v="0"/>
    <n v="0"/>
    <n v="4"/>
    <m/>
    <n v="0"/>
    <n v="0"/>
    <m/>
    <n v="1"/>
    <n v="0"/>
    <n v="0"/>
    <m/>
    <m/>
    <n v="0"/>
    <n v="0"/>
    <n v="4"/>
    <n v="1"/>
    <n v="0"/>
    <n v="0"/>
    <n v="1.333"/>
    <m/>
    <n v="5.3319999999999999"/>
    <n v="0"/>
    <m/>
    <n v="2.7"/>
    <n v="0"/>
    <n v="2.7"/>
    <m/>
    <m/>
    <n v="0"/>
    <n v="0"/>
    <n v="1.333"/>
    <n v="2.7"/>
    <n v="5.3319999999999999"/>
    <n v="2.7"/>
    <m/>
    <m/>
    <n v="0"/>
    <n v="0"/>
    <m/>
    <m/>
    <n v="0"/>
    <n v="0"/>
    <m/>
    <m/>
    <n v="0"/>
    <n v="0"/>
    <n v="0"/>
    <n v="0"/>
    <n v="0"/>
    <n v="0"/>
    <n v="169"/>
    <n v="137"/>
    <n v="0"/>
    <n v="0"/>
    <n v="30"/>
    <n v="21"/>
    <n v="0"/>
    <n v="0"/>
    <m/>
    <m/>
    <n v="0"/>
    <n v="0"/>
    <n v="199"/>
    <n v="158"/>
    <n v="0"/>
    <n v="0"/>
    <n v="4.351"/>
    <n v="3.976"/>
    <n v="735.31899999999996"/>
    <n v="544.71199999999999"/>
    <n v="5.5330000000000004"/>
    <n v="4.3810000000000002"/>
    <n v="165.99"/>
    <n v="92.001000000000005"/>
    <m/>
    <m/>
    <n v="0"/>
    <n v="0"/>
    <n v="4.5291909547738696"/>
    <n v="4.0298291139240501"/>
    <n v="901.30900000000008"/>
    <n v="636.71299999999997"/>
    <m/>
    <m/>
    <n v="0"/>
    <n v="0"/>
    <m/>
    <m/>
    <n v="0"/>
    <n v="0"/>
    <m/>
    <m/>
    <n v="0"/>
    <n v="0"/>
    <n v="0"/>
    <n v="0"/>
    <n v="0"/>
    <n v="0"/>
    <n v="203"/>
    <n v="159"/>
    <n v="0"/>
    <n v="0"/>
    <n v="4.4662118226600986"/>
    <n v="4.0214654088050317"/>
    <n v="906.64100000000008"/>
    <n v="639.41300000000001"/>
    <n v="0"/>
    <n v="0"/>
    <n v="0"/>
    <n v="0"/>
    <n v="27"/>
    <n v="21"/>
    <n v="0"/>
    <n v="0"/>
    <n v="15"/>
    <n v="11"/>
    <n v="0"/>
    <n v="0"/>
    <m/>
    <m/>
    <n v="0"/>
    <n v="0"/>
    <n v="42"/>
    <n v="32"/>
    <n v="0"/>
    <n v="0"/>
    <n v="5.383"/>
    <n v="6.6349999999999998"/>
    <n v="145.34100000000001"/>
    <n v="139.33500000000001"/>
    <n v="7.3109999999999999"/>
    <n v="6"/>
    <n v="109.66499999999999"/>
    <n v="66"/>
    <m/>
    <m/>
    <n v="0"/>
    <n v="0"/>
    <n v="6.0715714285714286"/>
    <n v="6.4167187500000002"/>
    <n v="255.006"/>
    <n v="205.33500000000001"/>
    <m/>
    <m/>
    <n v="0"/>
    <n v="0"/>
    <m/>
    <m/>
    <n v="0"/>
    <n v="0"/>
    <m/>
    <m/>
    <n v="0"/>
    <n v="0"/>
    <n v="0"/>
    <n v="0"/>
    <n v="0"/>
    <n v="0"/>
    <n v="195"/>
    <n v="174"/>
    <n v="0"/>
    <n v="0"/>
    <n v="5.0330000000000004"/>
    <n v="3.6920000000000002"/>
    <n v="981.43500000000006"/>
    <n v="642.40800000000002"/>
    <m/>
    <m/>
    <n v="0"/>
    <n v="0"/>
    <n v="200"/>
    <n v="158"/>
    <n v="0"/>
    <n v="0"/>
    <n v="885.99199999999996"/>
    <n v="684.04700000000003"/>
    <s v=""/>
    <s v=""/>
    <n v="45"/>
    <n v="33"/>
    <n v="0"/>
    <n v="0"/>
    <n v="275.65499999999997"/>
    <n v="160.70100000000002"/>
    <n v="0"/>
    <n v="0"/>
    <n v="245"/>
    <n v="191"/>
    <n v="0"/>
    <n v="0"/>
    <n v="1161.6469999999999"/>
    <n v="844.74800000000005"/>
    <s v=""/>
    <s v=""/>
    <n v="0"/>
    <n v="0"/>
    <n v="0"/>
    <n v="0"/>
    <s v=""/>
    <s v=""/>
    <s v=""/>
    <s v=""/>
    <n v="2143.0820000000003"/>
    <n v="1487.1559999999999"/>
    <s v=""/>
    <s v=""/>
  </r>
  <r>
    <x v="12"/>
    <s v="Columbia State Community College "/>
    <m/>
    <n v="219888"/>
    <x v="8"/>
    <n v="624"/>
    <n v="678"/>
    <m/>
    <m/>
    <n v="624"/>
    <n v="678"/>
    <m/>
    <m/>
    <n v="624"/>
    <n v="678"/>
    <n v="0"/>
    <n v="0"/>
    <n v="2"/>
    <n v="7"/>
    <n v="0"/>
    <n v="0"/>
    <m/>
    <n v="1"/>
    <n v="0"/>
    <n v="0"/>
    <m/>
    <m/>
    <n v="0"/>
    <n v="0"/>
    <n v="2"/>
    <n v="8"/>
    <n v="0"/>
    <n v="0"/>
    <n v="1.667"/>
    <n v="3"/>
    <n v="3.3340000000000001"/>
    <n v="21"/>
    <m/>
    <n v="2.7"/>
    <n v="0"/>
    <n v="2.7"/>
    <m/>
    <m/>
    <n v="0"/>
    <n v="0"/>
    <n v="1.667"/>
    <n v="2.9624999999999999"/>
    <n v="3.3340000000000001"/>
    <n v="23.7"/>
    <m/>
    <m/>
    <n v="0"/>
    <n v="0"/>
    <m/>
    <m/>
    <n v="0"/>
    <n v="0"/>
    <m/>
    <m/>
    <n v="0"/>
    <n v="0"/>
    <n v="0"/>
    <n v="0"/>
    <n v="0"/>
    <n v="0"/>
    <n v="230"/>
    <n v="263"/>
    <n v="0"/>
    <n v="0"/>
    <n v="85"/>
    <n v="67"/>
    <n v="0"/>
    <n v="0"/>
    <m/>
    <m/>
    <n v="0"/>
    <n v="0"/>
    <n v="315"/>
    <n v="330"/>
    <n v="0"/>
    <n v="0"/>
    <n v="3.6480000000000001"/>
    <n v="3.8"/>
    <n v="839.04000000000008"/>
    <n v="999.4"/>
    <n v="4.4349999999999996"/>
    <n v="4.5369999999999999"/>
    <n v="376.97499999999997"/>
    <n v="303.97899999999998"/>
    <m/>
    <m/>
    <n v="0"/>
    <n v="0"/>
    <n v="3.8603650793650797"/>
    <n v="3.9496333333333329"/>
    <n v="1216.0150000000001"/>
    <n v="1303.3789999999999"/>
    <m/>
    <m/>
    <n v="0"/>
    <n v="0"/>
    <m/>
    <m/>
    <n v="0"/>
    <n v="0"/>
    <m/>
    <m/>
    <n v="0"/>
    <n v="0"/>
    <n v="0"/>
    <n v="0"/>
    <n v="0"/>
    <n v="0"/>
    <n v="317"/>
    <n v="338"/>
    <n v="0"/>
    <n v="0"/>
    <n v="3.8465268138801267"/>
    <n v="3.9262692307692308"/>
    <n v="1219.3490000000002"/>
    <n v="1327.079"/>
    <n v="0"/>
    <n v="0"/>
    <n v="0"/>
    <n v="0"/>
    <n v="32"/>
    <n v="36"/>
    <n v="0"/>
    <n v="0"/>
    <n v="55"/>
    <n v="51"/>
    <n v="0"/>
    <n v="0"/>
    <m/>
    <m/>
    <n v="0"/>
    <n v="0"/>
    <n v="87"/>
    <n v="87"/>
    <n v="0"/>
    <n v="0"/>
    <n v="5.875"/>
    <n v="6.1109999999999998"/>
    <n v="188"/>
    <n v="219.99599999999998"/>
    <n v="8.0060000000000002"/>
    <n v="7.8559999999999999"/>
    <n v="440.33000000000004"/>
    <n v="400.65600000000001"/>
    <m/>
    <m/>
    <n v="0"/>
    <n v="0"/>
    <n v="7.2221839080459773"/>
    <n v="7.1339310344827593"/>
    <n v="628.33000000000004"/>
    <n v="620.65200000000004"/>
    <m/>
    <m/>
    <n v="0"/>
    <n v="0"/>
    <m/>
    <m/>
    <n v="0"/>
    <n v="0"/>
    <m/>
    <m/>
    <n v="0"/>
    <n v="0"/>
    <n v="0"/>
    <n v="0"/>
    <n v="0"/>
    <n v="0"/>
    <n v="220"/>
    <n v="253"/>
    <n v="0"/>
    <n v="0"/>
    <n v="3.581"/>
    <n v="3.52"/>
    <n v="787.81999999999994"/>
    <n v="890.56000000000006"/>
    <m/>
    <m/>
    <n v="0"/>
    <n v="0"/>
    <n v="264"/>
    <n v="306"/>
    <n v="0"/>
    <n v="0"/>
    <n v="1030.374"/>
    <n v="1240.396"/>
    <s v=""/>
    <s v=""/>
    <n v="140"/>
    <n v="119"/>
    <n v="0"/>
    <n v="0"/>
    <n v="817.30500000000006"/>
    <n v="707.33500000000004"/>
    <n v="0"/>
    <n v="0"/>
    <n v="404"/>
    <n v="425"/>
    <n v="0"/>
    <n v="0"/>
    <n v="1847.6790000000001"/>
    <n v="1947.731"/>
    <s v=""/>
    <s v=""/>
    <n v="0"/>
    <n v="0"/>
    <n v="0"/>
    <n v="0"/>
    <s v=""/>
    <s v=""/>
    <s v=""/>
    <s v=""/>
    <n v="2635.4989999999998"/>
    <n v="2838.2910000000002"/>
    <s v=""/>
    <s v=""/>
  </r>
  <r>
    <x v="12"/>
    <s v="Dyersburg State Community College "/>
    <s v="Met the criteria for Two-Year 3 in 2014-15 and 2015-16."/>
    <n v="220057"/>
    <x v="8"/>
    <n v="326"/>
    <n v="305"/>
    <m/>
    <m/>
    <n v="326"/>
    <n v="305"/>
    <m/>
    <m/>
    <n v="326"/>
    <n v="305"/>
    <n v="0"/>
    <n v="0"/>
    <n v="9"/>
    <n v="4"/>
    <n v="0"/>
    <n v="0"/>
    <m/>
    <n v="1"/>
    <n v="0"/>
    <n v="0"/>
    <m/>
    <m/>
    <n v="0"/>
    <n v="0"/>
    <n v="9"/>
    <n v="5"/>
    <n v="0"/>
    <n v="0"/>
    <n v="2.222"/>
    <n v="2.2000000000000002"/>
    <n v="19.998000000000001"/>
    <n v="8.8000000000000007"/>
    <m/>
    <n v="3.7"/>
    <n v="0"/>
    <n v="3.7"/>
    <m/>
    <m/>
    <n v="0"/>
    <n v="0"/>
    <n v="2.222"/>
    <n v="2.5"/>
    <n v="19.998000000000001"/>
    <n v="12.5"/>
    <m/>
    <m/>
    <n v="0"/>
    <n v="0"/>
    <m/>
    <m/>
    <n v="0"/>
    <n v="0"/>
    <m/>
    <m/>
    <n v="0"/>
    <n v="0"/>
    <n v="0"/>
    <n v="0"/>
    <n v="0"/>
    <n v="0"/>
    <n v="119"/>
    <n v="104"/>
    <n v="0"/>
    <n v="0"/>
    <n v="39"/>
    <n v="30"/>
    <n v="0"/>
    <n v="0"/>
    <m/>
    <m/>
    <n v="0"/>
    <n v="0"/>
    <n v="158"/>
    <n v="134"/>
    <n v="0"/>
    <n v="0"/>
    <n v="4.798"/>
    <n v="4.1280000000000001"/>
    <n v="570.96199999999999"/>
    <n v="429.31200000000001"/>
    <n v="4.556"/>
    <n v="6.4109999999999996"/>
    <n v="177.684"/>
    <n v="192.32999999999998"/>
    <m/>
    <m/>
    <n v="0"/>
    <n v="0"/>
    <n v="4.7382658227848102"/>
    <n v="4.6391194029850746"/>
    <n v="748.64600000000007"/>
    <n v="621.64200000000005"/>
    <m/>
    <m/>
    <n v="0"/>
    <n v="0"/>
    <m/>
    <m/>
    <n v="0"/>
    <n v="0"/>
    <m/>
    <m/>
    <n v="0"/>
    <n v="0"/>
    <n v="0"/>
    <n v="0"/>
    <n v="0"/>
    <n v="0"/>
    <n v="167"/>
    <n v="139"/>
    <n v="0"/>
    <n v="0"/>
    <n v="4.6026586826347309"/>
    <n v="4.5621726618705036"/>
    <n v="768.64400000000001"/>
    <n v="634.14200000000005"/>
    <n v="0"/>
    <n v="0"/>
    <n v="0"/>
    <n v="0"/>
    <n v="31"/>
    <n v="32"/>
    <n v="0"/>
    <n v="0"/>
    <n v="27"/>
    <n v="36"/>
    <n v="0"/>
    <n v="0"/>
    <m/>
    <m/>
    <n v="0"/>
    <n v="0"/>
    <n v="58"/>
    <n v="68"/>
    <n v="0"/>
    <n v="0"/>
    <n v="7.8170000000000002"/>
    <n v="6.1349999999999998"/>
    <n v="242.327"/>
    <n v="196.32"/>
    <n v="8.1229999999999993"/>
    <n v="10.75"/>
    <n v="219.32099999999997"/>
    <n v="387"/>
    <m/>
    <m/>
    <n v="0"/>
    <n v="0"/>
    <n v="7.9594482758620684"/>
    <n v="8.578235294117647"/>
    <n v="461.64799999999997"/>
    <n v="583.31999999999994"/>
    <m/>
    <m/>
    <n v="0"/>
    <n v="0"/>
    <m/>
    <m/>
    <n v="0"/>
    <n v="0"/>
    <m/>
    <m/>
    <n v="0"/>
    <n v="0"/>
    <n v="0"/>
    <n v="0"/>
    <n v="0"/>
    <n v="0"/>
    <n v="101"/>
    <n v="98"/>
    <n v="0"/>
    <n v="0"/>
    <n v="3.9089999999999998"/>
    <n v="4.3520000000000003"/>
    <n v="394.80899999999997"/>
    <n v="426.49600000000004"/>
    <m/>
    <m/>
    <n v="0"/>
    <n v="0"/>
    <n v="159"/>
    <n v="140"/>
    <n v="0"/>
    <n v="0"/>
    <n v="833.28700000000003"/>
    <n v="634.43200000000002"/>
    <s v=""/>
    <s v=""/>
    <n v="66"/>
    <n v="67"/>
    <n v="0"/>
    <n v="0"/>
    <n v="397.005"/>
    <n v="583.03"/>
    <n v="0"/>
    <n v="0"/>
    <n v="225"/>
    <n v="207"/>
    <n v="0"/>
    <n v="0"/>
    <n v="1230.2919999999999"/>
    <n v="1217.462"/>
    <s v=""/>
    <s v=""/>
    <n v="0"/>
    <n v="0"/>
    <n v="0"/>
    <n v="0"/>
    <s v=""/>
    <s v=""/>
    <s v=""/>
    <s v=""/>
    <n v="1625.1009999999999"/>
    <n v="1643.9580000000001"/>
    <s v=""/>
    <s v=""/>
  </r>
  <r>
    <x v="12"/>
    <s v="Jackson State Community College "/>
    <m/>
    <n v="220400"/>
    <x v="8"/>
    <n v="470"/>
    <n v="468"/>
    <m/>
    <m/>
    <n v="470"/>
    <n v="468"/>
    <m/>
    <m/>
    <n v="470"/>
    <n v="468"/>
    <n v="0"/>
    <n v="0"/>
    <n v="20"/>
    <n v="12"/>
    <n v="0"/>
    <n v="0"/>
    <n v="1"/>
    <n v="4"/>
    <n v="0"/>
    <n v="0"/>
    <m/>
    <m/>
    <n v="0"/>
    <n v="0"/>
    <n v="21"/>
    <n v="16"/>
    <n v="0"/>
    <n v="0"/>
    <n v="2.75"/>
    <n v="3.2"/>
    <n v="55"/>
    <n v="38.400000000000006"/>
    <n v="2"/>
    <n v="7.4"/>
    <n v="2"/>
    <n v="29.6"/>
    <m/>
    <m/>
    <n v="0"/>
    <n v="0"/>
    <n v="2.7142857142857144"/>
    <n v="4.25"/>
    <n v="57"/>
    <n v="68"/>
    <m/>
    <m/>
    <n v="0"/>
    <n v="0"/>
    <m/>
    <m/>
    <n v="0"/>
    <n v="0"/>
    <m/>
    <m/>
    <n v="0"/>
    <n v="0"/>
    <n v="0"/>
    <n v="0"/>
    <n v="0"/>
    <n v="0"/>
    <n v="161"/>
    <n v="184"/>
    <n v="0"/>
    <n v="0"/>
    <n v="40"/>
    <n v="46"/>
    <n v="0"/>
    <n v="0"/>
    <m/>
    <m/>
    <n v="0"/>
    <n v="0"/>
    <n v="201"/>
    <n v="230"/>
    <n v="0"/>
    <n v="0"/>
    <n v="4.53"/>
    <n v="4.3769999999999998"/>
    <n v="729.33"/>
    <n v="805.36799999999994"/>
    <n v="6.5579999999999998"/>
    <n v="6.29"/>
    <n v="262.32"/>
    <n v="289.33999999999997"/>
    <m/>
    <m/>
    <n v="0"/>
    <n v="0"/>
    <n v="4.9335820895522389"/>
    <n v="4.7595999999999989"/>
    <n v="991.65"/>
    <n v="1094.7079999999999"/>
    <m/>
    <m/>
    <n v="0"/>
    <n v="0"/>
    <m/>
    <m/>
    <n v="0"/>
    <n v="0"/>
    <m/>
    <m/>
    <n v="0"/>
    <n v="0"/>
    <n v="0"/>
    <n v="0"/>
    <n v="0"/>
    <n v="0"/>
    <n v="222"/>
    <n v="246"/>
    <n v="0"/>
    <n v="0"/>
    <n v="4.7236486486486493"/>
    <n v="4.7264552845528449"/>
    <n v="1048.6500000000001"/>
    <n v="1162.7079999999999"/>
    <n v="0"/>
    <n v="0"/>
    <n v="0"/>
    <n v="0"/>
    <n v="57"/>
    <n v="41"/>
    <n v="0"/>
    <n v="0"/>
    <n v="34"/>
    <n v="36"/>
    <n v="0"/>
    <n v="0"/>
    <m/>
    <m/>
    <n v="0"/>
    <n v="0"/>
    <n v="91"/>
    <n v="77"/>
    <n v="0"/>
    <n v="0"/>
    <n v="5.351"/>
    <n v="5.22"/>
    <n v="305.00700000000001"/>
    <n v="214.01999999999998"/>
    <n v="6.7549999999999999"/>
    <n v="6.9349999999999996"/>
    <n v="229.67"/>
    <n v="249.66"/>
    <m/>
    <m/>
    <n v="0"/>
    <n v="0"/>
    <n v="5.8755714285714289"/>
    <n v="6.0218181818181815"/>
    <n v="534.67700000000002"/>
    <n v="463.67999999999995"/>
    <m/>
    <m/>
    <n v="0"/>
    <n v="0"/>
    <m/>
    <m/>
    <n v="0"/>
    <n v="0"/>
    <m/>
    <m/>
    <n v="0"/>
    <n v="0"/>
    <n v="0"/>
    <n v="0"/>
    <n v="0"/>
    <n v="0"/>
    <n v="157"/>
    <n v="145"/>
    <n v="0"/>
    <n v="0"/>
    <n v="4.4690000000000003"/>
    <n v="4.8730000000000002"/>
    <n v="701.63300000000004"/>
    <n v="706.58500000000004"/>
    <m/>
    <m/>
    <n v="0"/>
    <n v="0"/>
    <n v="238"/>
    <n v="237"/>
    <n v="0"/>
    <n v="0"/>
    <n v="1089.337"/>
    <n v="1057.788"/>
    <s v=""/>
    <s v=""/>
    <n v="75"/>
    <n v="86"/>
    <n v="0"/>
    <n v="0"/>
    <n v="493.99"/>
    <n v="568.6"/>
    <n v="0"/>
    <n v="0"/>
    <n v="313"/>
    <n v="323"/>
    <n v="0"/>
    <n v="0"/>
    <n v="1583.327"/>
    <n v="1626.3879999999999"/>
    <s v=""/>
    <s v=""/>
    <n v="0"/>
    <n v="0"/>
    <n v="0"/>
    <n v="0"/>
    <s v=""/>
    <s v=""/>
    <s v=""/>
    <s v=""/>
    <n v="2284.96"/>
    <n v="2332.973"/>
    <s v=""/>
    <s v=""/>
  </r>
  <r>
    <x v="12"/>
    <s v="Motlow State Community College "/>
    <m/>
    <n v="221096"/>
    <x v="8"/>
    <n v="596"/>
    <n v="593"/>
    <m/>
    <m/>
    <n v="596"/>
    <n v="593"/>
    <m/>
    <m/>
    <n v="596"/>
    <n v="593"/>
    <n v="0"/>
    <n v="0"/>
    <n v="3"/>
    <n v="1"/>
    <n v="0"/>
    <n v="0"/>
    <m/>
    <m/>
    <n v="0"/>
    <n v="0"/>
    <m/>
    <m/>
    <n v="0"/>
    <n v="0"/>
    <n v="3"/>
    <n v="1"/>
    <n v="0"/>
    <n v="0"/>
    <n v="2"/>
    <n v="2.2999999999999998"/>
    <n v="6"/>
    <n v="2.2999999999999998"/>
    <m/>
    <m/>
    <n v="0"/>
    <n v="0"/>
    <m/>
    <m/>
    <n v="0"/>
    <n v="0"/>
    <n v="2"/>
    <n v="2.2999999999999998"/>
    <n v="6"/>
    <n v="2.2999999999999998"/>
    <m/>
    <m/>
    <n v="0"/>
    <n v="0"/>
    <m/>
    <m/>
    <n v="0"/>
    <n v="0"/>
    <m/>
    <m/>
    <n v="0"/>
    <n v="0"/>
    <n v="0"/>
    <n v="0"/>
    <n v="0"/>
    <n v="0"/>
    <n v="279"/>
    <n v="261"/>
    <n v="0"/>
    <n v="0"/>
    <n v="65"/>
    <n v="67"/>
    <n v="0"/>
    <n v="0"/>
    <m/>
    <m/>
    <n v="0"/>
    <n v="0"/>
    <n v="344"/>
    <n v="328"/>
    <n v="0"/>
    <n v="0"/>
    <n v="3.2949999999999999"/>
    <n v="2.92"/>
    <n v="919.30499999999995"/>
    <n v="762.12"/>
    <n v="3.851"/>
    <n v="4.5670000000000002"/>
    <n v="250.315"/>
    <n v="305.98900000000003"/>
    <m/>
    <m/>
    <n v="0"/>
    <n v="0"/>
    <n v="3.4000581395348832"/>
    <n v="3.2564298780487801"/>
    <n v="1169.6199999999999"/>
    <n v="1068.1089999999999"/>
    <m/>
    <m/>
    <n v="0"/>
    <n v="0"/>
    <m/>
    <m/>
    <n v="0"/>
    <n v="0"/>
    <m/>
    <m/>
    <n v="0"/>
    <n v="0"/>
    <n v="0"/>
    <n v="0"/>
    <n v="0"/>
    <n v="0"/>
    <n v="347"/>
    <n v="329"/>
    <n v="0"/>
    <n v="0"/>
    <n v="3.3879538904899134"/>
    <n v="3.2535227963525832"/>
    <n v="1175.6199999999999"/>
    <n v="1070.4089999999999"/>
    <n v="0"/>
    <n v="0"/>
    <n v="0"/>
    <n v="0"/>
    <n v="43"/>
    <n v="51"/>
    <n v="0"/>
    <n v="0"/>
    <n v="33"/>
    <n v="48"/>
    <n v="0"/>
    <n v="0"/>
    <m/>
    <m/>
    <n v="0"/>
    <n v="0"/>
    <n v="76"/>
    <n v="99"/>
    <n v="0"/>
    <n v="0"/>
    <n v="5.4029999999999996"/>
    <n v="6.1109999999999998"/>
    <n v="232.32899999999998"/>
    <n v="311.661"/>
    <n v="8.8689999999999998"/>
    <n v="8.7430000000000003"/>
    <n v="292.67700000000002"/>
    <n v="419.66399999999999"/>
    <m/>
    <m/>
    <n v="0"/>
    <n v="0"/>
    <n v="6.9079736842105257"/>
    <n v="7.3871212121212126"/>
    <n v="525.00599999999997"/>
    <n v="731.32500000000005"/>
    <m/>
    <m/>
    <n v="0"/>
    <n v="0"/>
    <m/>
    <m/>
    <n v="0"/>
    <n v="0"/>
    <m/>
    <m/>
    <n v="0"/>
    <n v="0"/>
    <n v="0"/>
    <n v="0"/>
    <n v="0"/>
    <n v="0"/>
    <n v="173"/>
    <n v="165"/>
    <n v="0"/>
    <n v="0"/>
    <n v="3.242"/>
    <n v="2.9780000000000002"/>
    <n v="560.86599999999999"/>
    <n v="491.37000000000006"/>
    <m/>
    <m/>
    <n v="0"/>
    <n v="0"/>
    <n v="325"/>
    <n v="313"/>
    <n v="0"/>
    <n v="0"/>
    <n v="1157.634"/>
    <n v="1076.0809999999999"/>
    <s v=""/>
    <s v=""/>
    <n v="98"/>
    <n v="115"/>
    <n v="0"/>
    <n v="0"/>
    <n v="542.99199999999996"/>
    <n v="725.65300000000002"/>
    <n v="0"/>
    <n v="0"/>
    <n v="423"/>
    <n v="428"/>
    <n v="0"/>
    <n v="0"/>
    <n v="1700.626"/>
    <n v="1801.7339999999999"/>
    <s v=""/>
    <s v=""/>
    <n v="0"/>
    <n v="0"/>
    <n v="0"/>
    <n v="0"/>
    <s v=""/>
    <s v=""/>
    <s v=""/>
    <s v=""/>
    <n v="2261.4919999999997"/>
    <n v="2293.1039999999998"/>
    <s v=""/>
    <s v=""/>
  </r>
  <r>
    <x v="12"/>
    <s v="Northeast State Technical Community College"/>
    <m/>
    <n v="221908"/>
    <x v="8"/>
    <n v="754"/>
    <n v="803"/>
    <m/>
    <m/>
    <n v="754"/>
    <n v="803"/>
    <m/>
    <m/>
    <n v="754"/>
    <n v="803"/>
    <n v="0"/>
    <n v="0"/>
    <n v="13"/>
    <n v="4"/>
    <n v="0"/>
    <n v="0"/>
    <m/>
    <m/>
    <n v="0"/>
    <n v="0"/>
    <m/>
    <m/>
    <n v="0"/>
    <n v="0"/>
    <n v="13"/>
    <n v="4"/>
    <n v="0"/>
    <n v="0"/>
    <n v="2.923"/>
    <n v="2.1"/>
    <n v="37.999000000000002"/>
    <n v="8.4"/>
    <m/>
    <m/>
    <n v="0"/>
    <n v="0"/>
    <m/>
    <m/>
    <n v="0"/>
    <n v="0"/>
    <n v="2.923"/>
    <n v="2.1"/>
    <n v="37.999000000000002"/>
    <n v="8.4"/>
    <m/>
    <m/>
    <n v="0"/>
    <n v="0"/>
    <m/>
    <m/>
    <n v="0"/>
    <n v="0"/>
    <m/>
    <m/>
    <n v="0"/>
    <n v="0"/>
    <n v="0"/>
    <n v="0"/>
    <n v="0"/>
    <n v="0"/>
    <n v="311"/>
    <n v="358"/>
    <n v="0"/>
    <n v="0"/>
    <n v="87"/>
    <n v="67"/>
    <n v="0"/>
    <n v="0"/>
    <m/>
    <m/>
    <n v="0"/>
    <n v="0"/>
    <n v="398"/>
    <n v="425"/>
    <n v="0"/>
    <n v="0"/>
    <n v="4.1310000000000002"/>
    <n v="4.59"/>
    <n v="1284.741"/>
    <n v="1643.22"/>
    <n v="5.6509999999999998"/>
    <n v="5.2039999999999997"/>
    <n v="491.637"/>
    <n v="348.66800000000001"/>
    <m/>
    <m/>
    <n v="0"/>
    <n v="0"/>
    <n v="4.4632613065326634"/>
    <n v="4.6867952941176467"/>
    <n v="1776.3779999999999"/>
    <n v="1991.8879999999999"/>
    <m/>
    <m/>
    <n v="0"/>
    <n v="0"/>
    <m/>
    <m/>
    <n v="0"/>
    <n v="0"/>
    <m/>
    <m/>
    <n v="0"/>
    <n v="0"/>
    <n v="0"/>
    <n v="0"/>
    <n v="0"/>
    <n v="0"/>
    <n v="411"/>
    <n v="429"/>
    <n v="0"/>
    <n v="0"/>
    <n v="4.4145425790754258"/>
    <n v="4.6626759906759911"/>
    <n v="1814.377"/>
    <n v="2000.2880000000002"/>
    <n v="0"/>
    <n v="0"/>
    <n v="0"/>
    <n v="0"/>
    <n v="76"/>
    <n v="71"/>
    <n v="0"/>
    <n v="0"/>
    <n v="40"/>
    <n v="53"/>
    <n v="0"/>
    <n v="0"/>
    <m/>
    <m/>
    <n v="0"/>
    <n v="0"/>
    <n v="116"/>
    <n v="124"/>
    <n v="0"/>
    <n v="0"/>
    <n v="7.1840000000000002"/>
    <n v="7.0190000000000001"/>
    <n v="545.98400000000004"/>
    <n v="498.34899999999999"/>
    <n v="7.7830000000000004"/>
    <n v="8.7110000000000003"/>
    <n v="311.32"/>
    <n v="461.68299999999999"/>
    <m/>
    <m/>
    <n v="0"/>
    <n v="0"/>
    <n v="7.3905517241379322"/>
    <n v="7.7421935483870961"/>
    <n v="857.30400000000009"/>
    <n v="960.03199999999993"/>
    <m/>
    <m/>
    <n v="0"/>
    <n v="0"/>
    <m/>
    <m/>
    <n v="0"/>
    <n v="0"/>
    <m/>
    <m/>
    <n v="0"/>
    <n v="0"/>
    <n v="0"/>
    <n v="0"/>
    <n v="0"/>
    <n v="0"/>
    <n v="227"/>
    <n v="250"/>
    <n v="0"/>
    <n v="0"/>
    <n v="4.5679999999999996"/>
    <n v="4.55"/>
    <n v="1036.9359999999999"/>
    <n v="1137.5"/>
    <m/>
    <m/>
    <n v="0"/>
    <n v="0"/>
    <n v="400"/>
    <n v="433"/>
    <n v="0"/>
    <n v="0"/>
    <n v="1868.7240000000002"/>
    <n v="2149.9690000000001"/>
    <s v=""/>
    <s v=""/>
    <n v="127"/>
    <n v="120"/>
    <n v="0"/>
    <n v="0"/>
    <n v="802.95699999999999"/>
    <n v="810.351"/>
    <n v="0"/>
    <n v="0"/>
    <n v="527"/>
    <n v="553"/>
    <n v="0"/>
    <n v="0"/>
    <n v="2671.681"/>
    <n v="2960.32"/>
    <s v=""/>
    <s v=""/>
    <n v="0"/>
    <n v="0"/>
    <n v="0"/>
    <n v="0"/>
    <s v=""/>
    <s v=""/>
    <s v=""/>
    <s v=""/>
    <n v="3708.6170000000002"/>
    <n v="4097.82"/>
    <s v=""/>
    <s v=""/>
  </r>
  <r>
    <x v="12"/>
    <s v="Roane State Community College "/>
    <m/>
    <n v="221397"/>
    <x v="8"/>
    <n v="786"/>
    <n v="808"/>
    <m/>
    <m/>
    <n v="786"/>
    <n v="808"/>
    <m/>
    <m/>
    <n v="786"/>
    <n v="808"/>
    <n v="0"/>
    <n v="0"/>
    <n v="7"/>
    <n v="11"/>
    <n v="0"/>
    <n v="0"/>
    <m/>
    <m/>
    <n v="0"/>
    <n v="0"/>
    <m/>
    <m/>
    <n v="0"/>
    <n v="0"/>
    <n v="7"/>
    <n v="11"/>
    <n v="0"/>
    <n v="0"/>
    <n v="3.048"/>
    <n v="3.4"/>
    <n v="21.335999999999999"/>
    <n v="37.4"/>
    <m/>
    <m/>
    <n v="0"/>
    <n v="0"/>
    <m/>
    <m/>
    <n v="0"/>
    <n v="0"/>
    <n v="3.0479999999999996"/>
    <n v="3.4"/>
    <n v="21.335999999999999"/>
    <n v="37.4"/>
    <m/>
    <m/>
    <n v="0"/>
    <n v="0"/>
    <m/>
    <m/>
    <n v="0"/>
    <n v="0"/>
    <m/>
    <m/>
    <n v="0"/>
    <n v="0"/>
    <n v="0"/>
    <n v="0"/>
    <n v="0"/>
    <n v="0"/>
    <n v="277"/>
    <n v="283"/>
    <n v="0"/>
    <n v="0"/>
    <n v="67"/>
    <n v="83"/>
    <n v="0"/>
    <n v="0"/>
    <m/>
    <m/>
    <n v="0"/>
    <n v="0"/>
    <n v="344"/>
    <n v="366"/>
    <n v="0"/>
    <n v="0"/>
    <n v="4.6790000000000003"/>
    <n v="4.5350000000000001"/>
    <n v="1296.0830000000001"/>
    <n v="1283.405"/>
    <n v="4.6269999999999998"/>
    <n v="5"/>
    <n v="310.00899999999996"/>
    <n v="415"/>
    <m/>
    <m/>
    <n v="0"/>
    <n v="0"/>
    <n v="4.6688720930232561"/>
    <n v="4.6404508196721315"/>
    <n v="1606.0920000000001"/>
    <n v="1698.4050000000002"/>
    <m/>
    <m/>
    <n v="0"/>
    <n v="0"/>
    <m/>
    <m/>
    <n v="0"/>
    <n v="0"/>
    <m/>
    <m/>
    <n v="0"/>
    <n v="0"/>
    <n v="0"/>
    <n v="0"/>
    <n v="0"/>
    <n v="0"/>
    <n v="351"/>
    <n v="377"/>
    <n v="0"/>
    <n v="0"/>
    <n v="4.6365470085470086"/>
    <n v="4.6042572944297087"/>
    <n v="1627.4280000000001"/>
    <n v="1735.8050000000001"/>
    <n v="0"/>
    <n v="0"/>
    <n v="0"/>
    <n v="0"/>
    <n v="56"/>
    <n v="57"/>
    <n v="0"/>
    <n v="0"/>
    <n v="56"/>
    <n v="73"/>
    <n v="0"/>
    <n v="0"/>
    <m/>
    <m/>
    <n v="0"/>
    <n v="0"/>
    <n v="112"/>
    <n v="130"/>
    <n v="0"/>
    <n v="0"/>
    <n v="5.6550000000000002"/>
    <n v="6.8419999999999996"/>
    <n v="316.68"/>
    <n v="389.99399999999997"/>
    <n v="8.4550000000000001"/>
    <n v="8.8079999999999998"/>
    <n v="473.48"/>
    <n v="642.98400000000004"/>
    <m/>
    <m/>
    <n v="0"/>
    <n v="0"/>
    <n v="7.0550000000000006"/>
    <n v="7.9459846153846163"/>
    <n v="790.16000000000008"/>
    <n v="1032.9780000000001"/>
    <m/>
    <m/>
    <n v="0"/>
    <n v="0"/>
    <m/>
    <m/>
    <n v="0"/>
    <n v="0"/>
    <m/>
    <m/>
    <n v="0"/>
    <n v="0"/>
    <n v="0"/>
    <n v="0"/>
    <n v="0"/>
    <n v="0"/>
    <n v="323"/>
    <n v="301"/>
    <n v="0"/>
    <n v="0"/>
    <n v="5.9290000000000003"/>
    <n v="4.8120000000000003"/>
    <n v="1915.067"/>
    <n v="1448.412"/>
    <m/>
    <m/>
    <n v="0"/>
    <n v="0"/>
    <n v="340"/>
    <n v="351"/>
    <n v="0"/>
    <n v="0"/>
    <n v="1634.0990000000002"/>
    <n v="1710.799"/>
    <s v=""/>
    <s v=""/>
    <n v="123"/>
    <n v="156"/>
    <n v="0"/>
    <n v="0"/>
    <n v="783.48900000000003"/>
    <n v="1057.9839999999999"/>
    <n v="0"/>
    <n v="0"/>
    <n v="463"/>
    <n v="507"/>
    <n v="0"/>
    <n v="0"/>
    <n v="2417.5880000000002"/>
    <n v="2768.7829999999999"/>
    <s v=""/>
    <s v=""/>
    <n v="0"/>
    <n v="0"/>
    <n v="0"/>
    <n v="0"/>
    <s v=""/>
    <s v=""/>
    <s v=""/>
    <s v=""/>
    <n v="4332.6550000000007"/>
    <n v="4217.1950000000006"/>
    <s v=""/>
    <s v=""/>
  </r>
  <r>
    <x v="12"/>
    <s v="Walters State Community College "/>
    <m/>
    <n v="222062"/>
    <x v="8"/>
    <n v="847"/>
    <n v="797"/>
    <m/>
    <m/>
    <n v="847"/>
    <n v="797"/>
    <m/>
    <m/>
    <n v="847"/>
    <n v="797"/>
    <n v="0"/>
    <n v="0"/>
    <n v="13"/>
    <n v="9"/>
    <n v="0"/>
    <n v="0"/>
    <m/>
    <m/>
    <n v="0"/>
    <n v="0"/>
    <m/>
    <m/>
    <n v="0"/>
    <n v="0"/>
    <n v="13"/>
    <n v="9"/>
    <n v="0"/>
    <n v="0"/>
    <n v="2.0510000000000002"/>
    <n v="3"/>
    <n v="26.663000000000004"/>
    <n v="27"/>
    <m/>
    <m/>
    <n v="0"/>
    <n v="0"/>
    <m/>
    <m/>
    <n v="0"/>
    <n v="0"/>
    <n v="2.0510000000000002"/>
    <n v="3"/>
    <n v="26.663000000000004"/>
    <n v="27"/>
    <m/>
    <m/>
    <n v="0"/>
    <n v="0"/>
    <m/>
    <m/>
    <n v="0"/>
    <n v="0"/>
    <m/>
    <m/>
    <n v="0"/>
    <n v="0"/>
    <n v="0"/>
    <n v="0"/>
    <n v="0"/>
    <n v="0"/>
    <n v="353"/>
    <n v="327"/>
    <n v="0"/>
    <n v="0"/>
    <n v="50"/>
    <n v="59"/>
    <n v="0"/>
    <n v="0"/>
    <m/>
    <m/>
    <n v="0"/>
    <n v="0"/>
    <n v="403"/>
    <n v="386"/>
    <n v="0"/>
    <n v="0"/>
    <n v="3.621"/>
    <n v="3.403"/>
    <n v="1278.213"/>
    <n v="1112.7809999999999"/>
    <n v="4.4400000000000004"/>
    <n v="5.407"/>
    <n v="222.00000000000003"/>
    <n v="319.01299999999998"/>
    <m/>
    <m/>
    <n v="0"/>
    <n v="0"/>
    <n v="3.7226129032258064"/>
    <n v="3.7093108808290154"/>
    <n v="1500.213"/>
    <n v="1431.7939999999999"/>
    <m/>
    <m/>
    <n v="0"/>
    <n v="0"/>
    <m/>
    <m/>
    <n v="0"/>
    <n v="0"/>
    <m/>
    <m/>
    <n v="0"/>
    <n v="0"/>
    <n v="0"/>
    <n v="0"/>
    <n v="0"/>
    <n v="0"/>
    <n v="416"/>
    <n v="395"/>
    <n v="0"/>
    <n v="0"/>
    <n v="3.6703749999999999"/>
    <n v="3.6931493670886071"/>
    <n v="1526.876"/>
    <n v="1458.7939999999999"/>
    <n v="0"/>
    <n v="0"/>
    <n v="0"/>
    <n v="0"/>
    <n v="49"/>
    <n v="42"/>
    <n v="0"/>
    <n v="0"/>
    <n v="38"/>
    <n v="29"/>
    <n v="0"/>
    <n v="0"/>
    <m/>
    <m/>
    <n v="0"/>
    <n v="0"/>
    <n v="87"/>
    <n v="71"/>
    <n v="0"/>
    <n v="0"/>
    <n v="6.1429999999999998"/>
    <n v="4.8650000000000002"/>
    <n v="301.00700000000001"/>
    <n v="204.33"/>
    <n v="8.3510000000000009"/>
    <n v="11.034000000000001"/>
    <n v="317.33800000000002"/>
    <n v="319.98600000000005"/>
    <m/>
    <m/>
    <n v="0"/>
    <n v="0"/>
    <n v="7.1074137931034489"/>
    <n v="7.384732394366198"/>
    <n v="618.34500000000003"/>
    <n v="524.31600000000003"/>
    <m/>
    <m/>
    <n v="0"/>
    <n v="0"/>
    <m/>
    <m/>
    <n v="0"/>
    <n v="0"/>
    <m/>
    <m/>
    <n v="0"/>
    <n v="0"/>
    <n v="0"/>
    <n v="0"/>
    <n v="0"/>
    <n v="0"/>
    <n v="344"/>
    <n v="331"/>
    <n v="0"/>
    <n v="0"/>
    <n v="3.9809999999999999"/>
    <n v="4.5110000000000001"/>
    <n v="1369.4639999999999"/>
    <n v="1493.1410000000001"/>
    <m/>
    <m/>
    <n v="0"/>
    <n v="0"/>
    <n v="415"/>
    <n v="378"/>
    <n v="0"/>
    <n v="0"/>
    <n v="1605.883"/>
    <n v="1344.1109999999999"/>
    <s v=""/>
    <s v=""/>
    <n v="88"/>
    <n v="88"/>
    <n v="0"/>
    <n v="0"/>
    <n v="539.33800000000008"/>
    <n v="638.99900000000002"/>
    <n v="0"/>
    <n v="0"/>
    <n v="503"/>
    <n v="466"/>
    <n v="0"/>
    <n v="0"/>
    <n v="2145.221"/>
    <n v="1983.11"/>
    <s v=""/>
    <s v=""/>
    <n v="0"/>
    <n v="0"/>
    <n v="0"/>
    <n v="0"/>
    <s v=""/>
    <s v=""/>
    <s v=""/>
    <s v=""/>
    <n v="3514.6849999999999"/>
    <n v="3476.2510000000002"/>
    <s v=""/>
    <s v=""/>
  </r>
  <r>
    <x v="13"/>
    <s v="Texas A&amp;M University "/>
    <m/>
    <n v="228723"/>
    <x v="1"/>
    <n v="9340"/>
    <n v="9684"/>
    <n v="32"/>
    <n v="44"/>
    <n v="9308"/>
    <n v="9640"/>
    <m/>
    <m/>
    <n v="9308"/>
    <n v="9640"/>
    <n v="9308"/>
    <n v="9640"/>
    <n v="2953"/>
    <n v="3073"/>
    <n v="2953"/>
    <n v="3073"/>
    <n v="408"/>
    <n v="379"/>
    <n v="408"/>
    <n v="379"/>
    <m/>
    <m/>
    <n v="0"/>
    <n v="0"/>
    <n v="3361"/>
    <n v="3452"/>
    <n v="3361"/>
    <n v="3452"/>
    <n v="4.3"/>
    <n v="4.3"/>
    <n v="12697.9"/>
    <n v="13213.9"/>
    <n v="4.4000000000000004"/>
    <n v="4.5"/>
    <n v="1795.2"/>
    <n v="1705.5"/>
    <m/>
    <m/>
    <n v="0"/>
    <n v="0"/>
    <n v="4.3121392442725384"/>
    <n v="4.3219582850521432"/>
    <n v="14493.100000000002"/>
    <n v="14919.399999999998"/>
    <n v="116.7"/>
    <n v="116.7"/>
    <n v="344615.10000000003"/>
    <n v="358619.10000000003"/>
    <n v="104.4"/>
    <n v="104.8"/>
    <n v="42595.200000000004"/>
    <n v="39719.199999999997"/>
    <m/>
    <m/>
    <n v="0"/>
    <n v="0"/>
    <n v="115.20687295447784"/>
    <n v="115.39348203939747"/>
    <n v="387210.30000000005"/>
    <n v="398338.30000000005"/>
    <n v="2664"/>
    <n v="2670"/>
    <n v="2664"/>
    <n v="2670"/>
    <n v="180"/>
    <n v="207"/>
    <n v="180"/>
    <n v="207"/>
    <m/>
    <m/>
    <n v="0"/>
    <n v="0"/>
    <n v="2844"/>
    <n v="2877"/>
    <n v="2844"/>
    <n v="2877"/>
    <n v="4.5"/>
    <n v="4.4000000000000004"/>
    <n v="11988"/>
    <n v="11748.000000000002"/>
    <m/>
    <n v="4.5999999999999996"/>
    <n v="0"/>
    <n v="952.19999999999993"/>
    <m/>
    <m/>
    <n v="0"/>
    <n v="0"/>
    <n v="4.2151898734177218"/>
    <n v="4.4143899895724719"/>
    <n v="11988"/>
    <n v="12700.2"/>
    <n v="124.7"/>
    <n v="123.1"/>
    <n v="332200.8"/>
    <n v="328677"/>
    <n v="124.9"/>
    <n v="121.7"/>
    <n v="22482"/>
    <n v="25191.9"/>
    <m/>
    <m/>
    <n v="0"/>
    <n v="0"/>
    <n v="124.7126582278481"/>
    <n v="122.99927007299272"/>
    <n v="354682.8"/>
    <n v="353868.9"/>
    <n v="6205"/>
    <n v="6329"/>
    <n v="6205"/>
    <n v="6329"/>
    <n v="4.2677034649476235"/>
    <n v="4.363975351556328"/>
    <n v="26481.100000000006"/>
    <n v="27619.599999999999"/>
    <n v="119.5637550362611"/>
    <n v="118.8508769157845"/>
    <n v="741893.10000000009"/>
    <n v="752207.20000000007"/>
    <n v="2554"/>
    <n v="2729"/>
    <n v="2554"/>
    <n v="2729"/>
    <n v="483"/>
    <n v="519"/>
    <n v="483"/>
    <n v="519"/>
    <m/>
    <m/>
    <n v="0"/>
    <n v="0"/>
    <n v="3037"/>
    <n v="3248"/>
    <n v="3037"/>
    <n v="3248"/>
    <n v="3.3"/>
    <n v="3.2"/>
    <n v="8428.1999999999989"/>
    <n v="8732.8000000000011"/>
    <n v="3.7"/>
    <n v="3.5"/>
    <n v="1787.1000000000001"/>
    <n v="1816.5"/>
    <m/>
    <m/>
    <n v="0"/>
    <n v="0"/>
    <n v="3.3636154099440234"/>
    <n v="3.247937192118227"/>
    <n v="10215.299999999999"/>
    <n v="10549.300000000001"/>
    <n v="87.8"/>
    <n v="86"/>
    <n v="224241.19999999998"/>
    <n v="234694"/>
    <n v="81.900000000000006"/>
    <n v="80.2"/>
    <n v="39557.700000000004"/>
    <n v="41623.800000000003"/>
    <m/>
    <m/>
    <n v="0"/>
    <n v="0"/>
    <n v="86.861672703325638"/>
    <n v="85.073214285714286"/>
    <n v="263798.89999999997"/>
    <n v="276317.8"/>
    <n v="66"/>
    <n v="63"/>
    <n v="66"/>
    <n v="63"/>
    <n v="5.4"/>
    <n v="5.5"/>
    <n v="356.40000000000003"/>
    <n v="346.5"/>
    <n v="62.5"/>
    <n v="60.9"/>
    <n v="4125"/>
    <n v="3836.7"/>
    <n v="8171"/>
    <n v="8472"/>
    <n v="8171"/>
    <n v="8472"/>
    <n v="33114.1"/>
    <n v="33694.700000000004"/>
    <n v="901057.1"/>
    <n v="921990.10000000009"/>
    <n v="1071"/>
    <n v="1105"/>
    <n v="1071"/>
    <n v="1105"/>
    <n v="3582.3"/>
    <n v="4474.2"/>
    <n v="104634.90000000001"/>
    <n v="106534.9"/>
    <n v="9242"/>
    <n v="9577"/>
    <n v="9242"/>
    <n v="9577"/>
    <n v="36696.400000000001"/>
    <n v="38168.9"/>
    <n v="1005692"/>
    <n v="1028525.0000000001"/>
    <n v="0"/>
    <n v="0"/>
    <n v="0"/>
    <n v="0"/>
    <s v=""/>
    <s v=""/>
    <s v=""/>
    <s v=""/>
    <n v="37052.80000000001"/>
    <n v="38515.4"/>
    <n v="1009817"/>
    <n v="1032361.7"/>
  </r>
  <r>
    <x v="13"/>
    <s v="Texas Tech University "/>
    <m/>
    <n v="229115"/>
    <x v="1"/>
    <n v="5231"/>
    <n v="5333"/>
    <n v="68"/>
    <n v="67"/>
    <n v="5163"/>
    <n v="5266"/>
    <m/>
    <m/>
    <n v="5163"/>
    <n v="5266"/>
    <n v="5163"/>
    <n v="5266"/>
    <n v="1276"/>
    <n v="1283"/>
    <n v="1276"/>
    <n v="1283"/>
    <n v="24"/>
    <n v="22"/>
    <n v="24"/>
    <n v="22"/>
    <m/>
    <m/>
    <n v="0"/>
    <n v="0"/>
    <n v="1300"/>
    <n v="1305"/>
    <n v="1300"/>
    <n v="1305"/>
    <n v="4.4000000000000004"/>
    <n v="4.4000000000000004"/>
    <n v="5614.4000000000005"/>
    <n v="5645.2000000000007"/>
    <n v="5"/>
    <n v="4.8"/>
    <n v="120"/>
    <n v="105.6"/>
    <m/>
    <m/>
    <n v="0"/>
    <n v="0"/>
    <n v="4.4110769230769238"/>
    <n v="4.4067432950191581"/>
    <n v="5734.4000000000005"/>
    <n v="5750.8000000000011"/>
    <n v="126.3"/>
    <n v="125.1"/>
    <n v="161158.79999999999"/>
    <n v="160503.29999999999"/>
    <n v="137.4"/>
    <n v="136.69999999999999"/>
    <n v="3297.6000000000004"/>
    <n v="3007.3999999999996"/>
    <m/>
    <m/>
    <n v="0"/>
    <n v="0"/>
    <n v="126.50492307692308"/>
    <n v="125.29555555555554"/>
    <n v="164456.4"/>
    <n v="163510.69999999998"/>
    <n v="1344"/>
    <n v="1330"/>
    <n v="1344"/>
    <n v="1330"/>
    <n v="49"/>
    <n v="43"/>
    <n v="49"/>
    <n v="43"/>
    <m/>
    <m/>
    <n v="0"/>
    <n v="0"/>
    <n v="1393"/>
    <n v="1373"/>
    <n v="1393"/>
    <n v="1373"/>
    <n v="4.8"/>
    <n v="4.8"/>
    <n v="6451.2"/>
    <n v="6384"/>
    <m/>
    <n v="5.2"/>
    <n v="0"/>
    <n v="223.6"/>
    <m/>
    <m/>
    <n v="0"/>
    <n v="0"/>
    <n v="4.6311557788944722"/>
    <n v="4.8125273124544794"/>
    <n v="6451.2"/>
    <n v="6607.6"/>
    <n v="135.69999999999999"/>
    <n v="136.69999999999999"/>
    <n v="182380.79999999999"/>
    <n v="181810.99999999997"/>
    <n v="140"/>
    <n v="141.19999999999999"/>
    <n v="6860"/>
    <n v="6071.5999999999995"/>
    <m/>
    <m/>
    <n v="0"/>
    <n v="0"/>
    <n v="135.85125628140702"/>
    <n v="136.84093226511288"/>
    <n v="189240.8"/>
    <n v="187882.59999999998"/>
    <n v="2693"/>
    <n v="2678"/>
    <n v="2693"/>
    <n v="2678"/>
    <n v="4.5249164500557004"/>
    <n v="4.6147871545929799"/>
    <n v="12185.6"/>
    <n v="12358.4"/>
    <n v="131.33947270701819"/>
    <n v="131.21482449589243"/>
    <n v="353697.19999999995"/>
    <n v="351393.29999999993"/>
    <n v="2076"/>
    <n v="2171"/>
    <n v="2076"/>
    <n v="2171"/>
    <n v="230"/>
    <n v="254"/>
    <n v="230"/>
    <n v="254"/>
    <m/>
    <m/>
    <n v="0"/>
    <n v="0"/>
    <n v="2306"/>
    <n v="2425"/>
    <n v="2306"/>
    <n v="2425"/>
    <n v="3.7"/>
    <n v="3.7"/>
    <n v="7681.2000000000007"/>
    <n v="8032.7000000000007"/>
    <n v="3.6"/>
    <n v="3.3"/>
    <n v="828"/>
    <n v="838.19999999999993"/>
    <m/>
    <m/>
    <n v="0"/>
    <n v="0"/>
    <n v="3.6900260190806593"/>
    <n v="3.6581030927835059"/>
    <n v="8509.2000000000007"/>
    <n v="8870.9000000000015"/>
    <n v="101.3"/>
    <n v="100.8"/>
    <n v="210298.8"/>
    <n v="218836.8"/>
    <n v="83.5"/>
    <n v="80.599999999999994"/>
    <n v="19205"/>
    <n v="20472.399999999998"/>
    <m/>
    <m/>
    <n v="0"/>
    <n v="0"/>
    <n v="99.524631396357321"/>
    <n v="98.684206185567007"/>
    <n v="229503.8"/>
    <n v="239309.19999999998"/>
    <n v="164"/>
    <n v="163"/>
    <n v="164"/>
    <n v="163"/>
    <n v="4.5"/>
    <n v="4.5"/>
    <n v="738"/>
    <n v="733.5"/>
    <n v="85.3"/>
    <n v="81.900000000000006"/>
    <n v="13989.199999999999"/>
    <n v="13349.7"/>
    <n v="4696"/>
    <n v="4784"/>
    <n v="4696"/>
    <n v="4784"/>
    <n v="19746.800000000003"/>
    <n v="20061.900000000001"/>
    <n v="553838.39999999991"/>
    <n v="561151.09999999986"/>
    <n v="303"/>
    <n v="319"/>
    <n v="303"/>
    <n v="319"/>
    <n v="948"/>
    <n v="1167.3999999999999"/>
    <n v="29362.6"/>
    <n v="29551.399999999998"/>
    <n v="4999"/>
    <n v="5103"/>
    <n v="4999"/>
    <n v="5103"/>
    <n v="20694.800000000003"/>
    <n v="21229.300000000003"/>
    <n v="583200.99999999988"/>
    <n v="590702.49999999988"/>
    <n v="0"/>
    <n v="0"/>
    <n v="0"/>
    <n v="0"/>
    <s v=""/>
    <s v=""/>
    <s v=""/>
    <s v=""/>
    <n v="21432.800000000003"/>
    <n v="21962.800000000003"/>
    <n v="597190.19999999995"/>
    <n v="604052.19999999984"/>
  </r>
  <r>
    <x v="13"/>
    <s v="University of Houston"/>
    <m/>
    <n v="225511"/>
    <x v="1"/>
    <n v="6437"/>
    <n v="6340"/>
    <n v="74"/>
    <n v="83"/>
    <n v="6363"/>
    <n v="6257"/>
    <m/>
    <m/>
    <n v="6363"/>
    <n v="6257"/>
    <n v="6363"/>
    <n v="6257"/>
    <n v="575"/>
    <n v="554"/>
    <n v="575"/>
    <n v="554"/>
    <n v="61"/>
    <n v="55"/>
    <n v="61"/>
    <n v="55"/>
    <m/>
    <m/>
    <n v="0"/>
    <n v="0"/>
    <n v="636"/>
    <n v="609"/>
    <n v="636"/>
    <n v="609"/>
    <n v="4.7"/>
    <n v="4.5999999999999996"/>
    <n v="2702.5"/>
    <n v="2548.3999999999996"/>
    <n v="4.9000000000000004"/>
    <n v="5.2"/>
    <n v="298.90000000000003"/>
    <n v="286"/>
    <m/>
    <m/>
    <n v="0"/>
    <n v="0"/>
    <n v="4.7191823899371075"/>
    <n v="4.6541871921182256"/>
    <n v="3001.4000000000005"/>
    <n v="2834.3999999999992"/>
    <n v="122.7"/>
    <n v="121.2"/>
    <n v="70552.5"/>
    <n v="67144.800000000003"/>
    <n v="126.4"/>
    <n v="120.2"/>
    <n v="7710.4000000000005"/>
    <n v="6611"/>
    <m/>
    <m/>
    <n v="0"/>
    <n v="0"/>
    <n v="123.05487421383647"/>
    <n v="121.10968801313629"/>
    <n v="78262.899999999994"/>
    <n v="73755.8"/>
    <n v="1255"/>
    <n v="1246"/>
    <n v="1255"/>
    <n v="1246"/>
    <n v="152"/>
    <n v="133"/>
    <n v="152"/>
    <n v="133"/>
    <m/>
    <m/>
    <n v="0"/>
    <n v="0"/>
    <n v="1407"/>
    <n v="1379"/>
    <n v="1407"/>
    <n v="1379"/>
    <n v="5.2"/>
    <n v="5.0999999999999996"/>
    <n v="6526"/>
    <n v="6354.5999999999995"/>
    <m/>
    <n v="5.5"/>
    <n v="0"/>
    <n v="731.5"/>
    <m/>
    <m/>
    <n v="0"/>
    <n v="0"/>
    <n v="4.6382373845060414"/>
    <n v="5.1385786802030449"/>
    <n v="6526"/>
    <n v="7086.0999999999985"/>
    <n v="132.30000000000001"/>
    <n v="131.19999999999999"/>
    <n v="166036.5"/>
    <n v="163475.19999999998"/>
    <n v="131.19999999999999"/>
    <n v="134.69999999999999"/>
    <n v="19942.399999999998"/>
    <n v="17915.099999999999"/>
    <m/>
    <m/>
    <n v="0"/>
    <n v="0"/>
    <n v="132.18116560056859"/>
    <n v="131.53756345177663"/>
    <n v="185978.9"/>
    <n v="181390.3"/>
    <n v="2043"/>
    <n v="1988"/>
    <n v="2043"/>
    <n v="1988"/>
    <n v="4.6634361233480179"/>
    <n v="4.990191146881287"/>
    <n v="9527.4000000000015"/>
    <n v="9920.4999999999982"/>
    <n v="129.34008810572686"/>
    <n v="128.34310865191145"/>
    <n v="264241.8"/>
    <n v="255146.09999999998"/>
    <n v="2805"/>
    <n v="2746"/>
    <n v="2805"/>
    <n v="2746"/>
    <n v="1285"/>
    <n v="1358"/>
    <n v="1285"/>
    <n v="1358"/>
    <m/>
    <m/>
    <n v="0"/>
    <n v="0"/>
    <n v="4090"/>
    <n v="4104"/>
    <n v="4090"/>
    <n v="4104"/>
    <n v="3.5"/>
    <n v="3.6"/>
    <n v="9817.5"/>
    <n v="9885.6"/>
    <n v="4"/>
    <n v="3.9"/>
    <n v="5140"/>
    <n v="5296.2"/>
    <m/>
    <m/>
    <n v="0"/>
    <n v="0"/>
    <n v="3.6570904645476774"/>
    <n v="3.6992690058479529"/>
    <n v="14957.5"/>
    <n v="15181.8"/>
    <n v="86.5"/>
    <n v="88.3"/>
    <n v="242632.5"/>
    <n v="242471.8"/>
    <n v="79.400000000000006"/>
    <n v="78.5"/>
    <n v="102029.00000000001"/>
    <n v="106603"/>
    <m/>
    <m/>
    <n v="0"/>
    <n v="0"/>
    <n v="84.269315403422979"/>
    <n v="85.05721247563352"/>
    <n v="344661.5"/>
    <n v="349074.8"/>
    <n v="230"/>
    <n v="165"/>
    <n v="230"/>
    <n v="165"/>
    <n v="6.4"/>
    <n v="7"/>
    <n v="1472"/>
    <n v="1155"/>
    <n v="84.6"/>
    <n v="78.8"/>
    <n v="19458"/>
    <n v="13002"/>
    <n v="4635"/>
    <n v="4546"/>
    <n v="4635"/>
    <n v="4546"/>
    <n v="19046"/>
    <n v="18788.599999999999"/>
    <n v="479221.5"/>
    <n v="473091.8"/>
    <n v="1498"/>
    <n v="1546"/>
    <n v="1498"/>
    <n v="1546"/>
    <n v="5438.9"/>
    <n v="6313.7"/>
    <n v="129681.80000000002"/>
    <n v="131129.1"/>
    <n v="6133"/>
    <n v="6092"/>
    <n v="6133"/>
    <n v="6092"/>
    <n v="24484.9"/>
    <n v="25102.3"/>
    <n v="608903.30000000005"/>
    <n v="604220.9"/>
    <n v="0"/>
    <n v="0"/>
    <n v="0"/>
    <n v="0"/>
    <s v=""/>
    <s v=""/>
    <s v=""/>
    <s v=""/>
    <n v="25956.9"/>
    <n v="26257.299999999996"/>
    <n v="628361.30000000005"/>
    <n v="617222.89999999991"/>
  </r>
  <r>
    <x v="13"/>
    <s v="University of North Texas"/>
    <m/>
    <n v="227216"/>
    <x v="1"/>
    <n v="6158"/>
    <n v="6261"/>
    <n v="58"/>
    <n v="67"/>
    <n v="6100"/>
    <n v="6194"/>
    <m/>
    <m/>
    <n v="6100"/>
    <n v="6194"/>
    <n v="6100"/>
    <n v="6194"/>
    <n v="678"/>
    <n v="733"/>
    <n v="678"/>
    <n v="733"/>
    <n v="16"/>
    <n v="18"/>
    <n v="16"/>
    <n v="18"/>
    <m/>
    <m/>
    <n v="0"/>
    <n v="0"/>
    <n v="694"/>
    <n v="751"/>
    <n v="694"/>
    <n v="751"/>
    <n v="4.4000000000000004"/>
    <n v="4.4000000000000004"/>
    <n v="2983.2000000000003"/>
    <n v="3225.2000000000003"/>
    <n v="5"/>
    <n v="4.4000000000000004"/>
    <n v="80"/>
    <n v="79.2"/>
    <m/>
    <m/>
    <n v="0"/>
    <n v="0"/>
    <n v="4.4138328530259372"/>
    <n v="4.4000000000000004"/>
    <n v="3063.2000000000003"/>
    <n v="3304.4"/>
    <n v="119.9"/>
    <n v="118.4"/>
    <n v="81292.2"/>
    <n v="86787.199999999997"/>
    <n v="127.9"/>
    <n v="120.3"/>
    <n v="2046.4"/>
    <n v="2165.4"/>
    <m/>
    <m/>
    <n v="0"/>
    <n v="0"/>
    <n v="120.0844380403458"/>
    <n v="118.44553928095871"/>
    <n v="83338.599999999991"/>
    <n v="88952.599999999991"/>
    <n v="1201"/>
    <n v="1227"/>
    <n v="1201"/>
    <n v="1227"/>
    <n v="63"/>
    <n v="55"/>
    <n v="63"/>
    <n v="55"/>
    <m/>
    <m/>
    <n v="0"/>
    <n v="0"/>
    <n v="1264"/>
    <n v="1282"/>
    <n v="1264"/>
    <n v="1282"/>
    <n v="5"/>
    <n v="4.9000000000000004"/>
    <n v="6005"/>
    <n v="6012.3"/>
    <m/>
    <n v="5.6"/>
    <n v="0"/>
    <n v="308"/>
    <m/>
    <m/>
    <n v="0"/>
    <n v="0"/>
    <n v="4.7507911392405067"/>
    <n v="4.9300312012480498"/>
    <n v="6005"/>
    <n v="6320.3"/>
    <n v="131.69999999999999"/>
    <n v="129.9"/>
    <n v="158171.69999999998"/>
    <n v="159387.30000000002"/>
    <n v="124.9"/>
    <n v="127.3"/>
    <n v="7868.7000000000007"/>
    <n v="7001.5"/>
    <m/>
    <m/>
    <n v="0"/>
    <n v="0"/>
    <n v="131.36107594936709"/>
    <n v="129.78845553822154"/>
    <n v="166040.4"/>
    <n v="166388.80000000002"/>
    <n v="1958"/>
    <n v="2033"/>
    <n v="1958"/>
    <n v="2033"/>
    <n v="4.6313585291113384"/>
    <n v="4.7342351205115598"/>
    <n v="9068.2000000000007"/>
    <n v="9624.7000000000007"/>
    <n v="127.36414708886619"/>
    <n v="125.59832759468766"/>
    <n v="249379"/>
    <n v="255341.40000000002"/>
    <n v="2748"/>
    <n v="2779"/>
    <n v="2748"/>
    <n v="2779"/>
    <n v="984"/>
    <n v="1000"/>
    <n v="984"/>
    <n v="1000"/>
    <m/>
    <m/>
    <n v="0"/>
    <n v="0"/>
    <n v="3732"/>
    <n v="3779"/>
    <n v="3732"/>
    <n v="3779"/>
    <n v="3.5"/>
    <n v="3.5"/>
    <n v="9618"/>
    <n v="9726.5"/>
    <n v="3.7"/>
    <n v="3.7"/>
    <n v="3640.8"/>
    <n v="3700"/>
    <m/>
    <m/>
    <n v="0"/>
    <n v="0"/>
    <n v="3.5527331189710609"/>
    <n v="3.5529240539825349"/>
    <n v="13258.8"/>
    <n v="13426.5"/>
    <n v="85.3"/>
    <n v="83.5"/>
    <n v="234404.4"/>
    <n v="232046.5"/>
    <n v="71.7"/>
    <n v="68.3"/>
    <n v="70552.800000000003"/>
    <n v="68300"/>
    <m/>
    <m/>
    <n v="0"/>
    <n v="0"/>
    <n v="81.714147909967849"/>
    <n v="79.477771897327329"/>
    <n v="304957.2"/>
    <n v="300346.5"/>
    <n v="410"/>
    <n v="382"/>
    <n v="410"/>
    <n v="382"/>
    <n v="4"/>
    <n v="4.3"/>
    <n v="1640"/>
    <n v="1642.6"/>
    <n v="50.5"/>
    <n v="57.5"/>
    <n v="20705"/>
    <n v="21965"/>
    <n v="4627"/>
    <n v="4739"/>
    <n v="4627"/>
    <n v="4739"/>
    <n v="18606.2"/>
    <n v="18964"/>
    <n v="473868.29999999993"/>
    <n v="478221"/>
    <n v="1063"/>
    <n v="1073"/>
    <n v="1063"/>
    <n v="1073"/>
    <n v="3720.8"/>
    <n v="4087.2"/>
    <n v="80467.900000000009"/>
    <n v="77466.899999999994"/>
    <n v="5690"/>
    <n v="5812"/>
    <n v="5690"/>
    <n v="5812"/>
    <n v="22327"/>
    <n v="23051.200000000001"/>
    <n v="554336.19999999995"/>
    <n v="555687.9"/>
    <n v="0"/>
    <n v="0"/>
    <n v="0"/>
    <n v="0"/>
    <s v=""/>
    <s v=""/>
    <s v=""/>
    <s v=""/>
    <n v="23967"/>
    <n v="24693.8"/>
    <n v="575041.19999999995"/>
    <n v="577652.9"/>
  </r>
  <r>
    <x v="13"/>
    <s v="University of Texas at Arlington"/>
    <m/>
    <n v="228769"/>
    <x v="1"/>
    <n v="6738"/>
    <n v="7197"/>
    <n v="83"/>
    <n v="80"/>
    <n v="6655"/>
    <n v="7117"/>
    <m/>
    <m/>
    <n v="6655"/>
    <n v="7117"/>
    <n v="6655"/>
    <n v="7117"/>
    <n v="441"/>
    <n v="508"/>
    <n v="441"/>
    <n v="508"/>
    <n v="28"/>
    <n v="18"/>
    <n v="28"/>
    <n v="18"/>
    <m/>
    <m/>
    <n v="0"/>
    <n v="0"/>
    <n v="469"/>
    <n v="526"/>
    <n v="469"/>
    <n v="526"/>
    <n v="4.5"/>
    <n v="4.7"/>
    <n v="1984.5"/>
    <n v="2387.6"/>
    <n v="4.4000000000000004"/>
    <n v="4.9000000000000004"/>
    <n v="123.20000000000002"/>
    <n v="88.2"/>
    <m/>
    <m/>
    <n v="0"/>
    <n v="0"/>
    <n v="4.4940298507462684"/>
    <n v="4.706844106463878"/>
    <n v="2107.6999999999998"/>
    <n v="2475.7999999999997"/>
    <n v="121.3"/>
    <n v="121"/>
    <n v="53493.299999999996"/>
    <n v="61468"/>
    <n v="117"/>
    <n v="112.5"/>
    <n v="3276"/>
    <n v="2025"/>
    <m/>
    <m/>
    <n v="0"/>
    <n v="0"/>
    <n v="121.04328358208954"/>
    <n v="120.70912547528518"/>
    <n v="56769.299999999996"/>
    <n v="63493"/>
    <n v="715"/>
    <n v="757"/>
    <n v="715"/>
    <n v="757"/>
    <n v="45"/>
    <n v="61"/>
    <n v="45"/>
    <n v="61"/>
    <m/>
    <m/>
    <n v="0"/>
    <n v="0"/>
    <n v="760"/>
    <n v="818"/>
    <n v="760"/>
    <n v="818"/>
    <n v="5.0999999999999996"/>
    <n v="5.2"/>
    <n v="3646.4999999999995"/>
    <n v="3936.4"/>
    <m/>
    <n v="5.5"/>
    <n v="0"/>
    <n v="335.5"/>
    <m/>
    <m/>
    <n v="0"/>
    <n v="0"/>
    <n v="4.7980263157894729"/>
    <n v="5.2223716381418086"/>
    <n v="3646.4999999999995"/>
    <n v="4271.8999999999996"/>
    <n v="129.9"/>
    <n v="129.9"/>
    <n v="92878.5"/>
    <n v="98334.3"/>
    <n v="121.9"/>
    <n v="133"/>
    <n v="5485.5"/>
    <n v="8113"/>
    <m/>
    <m/>
    <n v="0"/>
    <n v="0"/>
    <n v="129.42631578947368"/>
    <n v="130.13117359413204"/>
    <n v="98364"/>
    <n v="106447.3"/>
    <n v="1229"/>
    <n v="1344"/>
    <n v="1229"/>
    <n v="1344"/>
    <n v="4.6820179007323022"/>
    <n v="5.0206101190476184"/>
    <n v="5754.2"/>
    <n v="6747.6999999999989"/>
    <n v="126.22725793327908"/>
    <n v="126.44367559523809"/>
    <n v="155133.29999999999"/>
    <n v="169940.3"/>
    <n v="2303"/>
    <n v="2216"/>
    <n v="2303"/>
    <n v="2216"/>
    <n v="2069"/>
    <n v="2311"/>
    <n v="2069"/>
    <n v="2311"/>
    <m/>
    <m/>
    <n v="0"/>
    <n v="0"/>
    <n v="4372"/>
    <n v="4527"/>
    <n v="4372"/>
    <n v="4527"/>
    <n v="3.3"/>
    <n v="3.4"/>
    <n v="7599.9"/>
    <n v="7534.4"/>
    <n v="3.1"/>
    <n v="3"/>
    <n v="6413.9000000000005"/>
    <n v="6933"/>
    <m/>
    <m/>
    <n v="0"/>
    <n v="0"/>
    <n v="3.2053522415370539"/>
    <n v="3.1958029600176716"/>
    <n v="14013.8"/>
    <n v="14467.4"/>
    <n v="74.2"/>
    <n v="76.7"/>
    <n v="170882.6"/>
    <n v="169967.2"/>
    <n v="51.4"/>
    <n v="49.7"/>
    <n v="106346.59999999999"/>
    <n v="114856.70000000001"/>
    <m/>
    <m/>
    <n v="0"/>
    <n v="0"/>
    <n v="63.410155535224156"/>
    <n v="62.916699801192848"/>
    <n v="277229.2"/>
    <n v="284823.90000000002"/>
    <n v="1054"/>
    <n v="1246"/>
    <n v="1054"/>
    <n v="1246"/>
    <n v="1.7"/>
    <n v="1.5"/>
    <n v="1791.8"/>
    <n v="1869"/>
    <n v="19.600000000000001"/>
    <n v="16"/>
    <n v="20658.400000000001"/>
    <n v="19936"/>
    <n v="3459"/>
    <n v="3481"/>
    <n v="3459"/>
    <n v="3481"/>
    <n v="13230.9"/>
    <n v="13858.4"/>
    <n v="317254.40000000002"/>
    <n v="329769.5"/>
    <n v="2142"/>
    <n v="2390"/>
    <n v="2142"/>
    <n v="2390"/>
    <n v="6537.1"/>
    <n v="7356.7"/>
    <n v="115108.09999999999"/>
    <n v="124994.70000000001"/>
    <n v="5601"/>
    <n v="5871"/>
    <n v="5601"/>
    <n v="5871"/>
    <n v="19768"/>
    <n v="21215.1"/>
    <n v="432362.5"/>
    <n v="454764.2"/>
    <n v="0"/>
    <n v="0"/>
    <n v="0"/>
    <n v="0"/>
    <s v=""/>
    <s v=""/>
    <s v=""/>
    <s v=""/>
    <n v="21559.8"/>
    <n v="23084.1"/>
    <n v="453020.9"/>
    <n v="474700.2"/>
  </r>
  <r>
    <x v="13"/>
    <s v="University of Texas at Austin"/>
    <m/>
    <n v="228778"/>
    <x v="1"/>
    <n v="9482"/>
    <n v="9358"/>
    <n v="451"/>
    <n v="430"/>
    <n v="9031"/>
    <n v="8928"/>
    <m/>
    <m/>
    <n v="9031"/>
    <n v="8928"/>
    <n v="9031"/>
    <n v="8928"/>
    <n v="2439"/>
    <n v="2365"/>
    <n v="2439"/>
    <n v="2365"/>
    <n v="58"/>
    <n v="55"/>
    <n v="58"/>
    <n v="55"/>
    <m/>
    <m/>
    <n v="0"/>
    <n v="0"/>
    <n v="2497"/>
    <n v="2420"/>
    <n v="2497"/>
    <n v="2420"/>
    <n v="4.4000000000000004"/>
    <n v="4.4000000000000004"/>
    <n v="10731.6"/>
    <n v="10406"/>
    <n v="4.9000000000000004"/>
    <n v="4.9000000000000004"/>
    <n v="284.20000000000005"/>
    <n v="269.5"/>
    <m/>
    <m/>
    <n v="0"/>
    <n v="0"/>
    <n v="4.411613936724069"/>
    <n v="4.4113636363636362"/>
    <n v="11015.800000000001"/>
    <n v="10675.5"/>
    <n v="116.1"/>
    <n v="116.3"/>
    <n v="283167.89999999997"/>
    <n v="275049.5"/>
    <n v="127.6"/>
    <n v="121"/>
    <n v="7400.7999999999993"/>
    <n v="6655"/>
    <m/>
    <m/>
    <n v="0"/>
    <n v="0"/>
    <n v="116.36712054465356"/>
    <n v="116.40681818181818"/>
    <n v="290568.69999999995"/>
    <n v="281704.5"/>
    <n v="3201"/>
    <n v="3339"/>
    <n v="3201"/>
    <n v="3339"/>
    <n v="110"/>
    <n v="89"/>
    <n v="110"/>
    <n v="89"/>
    <m/>
    <m/>
    <n v="0"/>
    <n v="0"/>
    <n v="3311"/>
    <n v="3428"/>
    <n v="3311"/>
    <n v="3428"/>
    <n v="4.5"/>
    <n v="4.4000000000000004"/>
    <n v="14404.5"/>
    <n v="14691.6"/>
    <m/>
    <n v="5"/>
    <n v="0"/>
    <n v="445"/>
    <m/>
    <m/>
    <n v="0"/>
    <n v="0"/>
    <n v="4.3504983388704321"/>
    <n v="4.4155775962660444"/>
    <n v="14404.5"/>
    <n v="15136.6"/>
    <n v="120.7"/>
    <n v="119"/>
    <n v="386360.7"/>
    <n v="397341"/>
    <n v="135.9"/>
    <n v="125"/>
    <n v="14949"/>
    <n v="11125"/>
    <m/>
    <m/>
    <n v="0"/>
    <n v="0"/>
    <n v="121.20498338870432"/>
    <n v="119.15577596266044"/>
    <n v="401309.7"/>
    <n v="408466"/>
    <n v="5808"/>
    <n v="5848"/>
    <n v="5808"/>
    <n v="5848"/>
    <n v="4.3767734159779623"/>
    <n v="4.4138337893296855"/>
    <n v="25420.300000000007"/>
    <n v="25812.100000000002"/>
    <n v="119.12506887052341"/>
    <n v="118.01821135430916"/>
    <n v="691878.39999999991"/>
    <n v="690170.5"/>
    <n v="2615"/>
    <n v="2585"/>
    <n v="2615"/>
    <n v="2585"/>
    <n v="271"/>
    <n v="212"/>
    <n v="271"/>
    <n v="212"/>
    <m/>
    <m/>
    <n v="0"/>
    <n v="0"/>
    <n v="2886"/>
    <n v="2797"/>
    <n v="2886"/>
    <n v="2797"/>
    <n v="3.7"/>
    <n v="3.6"/>
    <n v="9675.5"/>
    <n v="9306"/>
    <n v="3.8"/>
    <n v="3.8"/>
    <n v="1029.8"/>
    <n v="805.59999999999991"/>
    <m/>
    <m/>
    <n v="0"/>
    <n v="0"/>
    <n v="3.7093901593901593"/>
    <n v="3.6151590990346802"/>
    <n v="10705.3"/>
    <n v="10111.6"/>
    <n v="92.6"/>
    <n v="92.1"/>
    <n v="242148.99999999997"/>
    <n v="238078.49999999997"/>
    <n v="81.8"/>
    <n v="83.3"/>
    <n v="22167.8"/>
    <n v="17659.599999999999"/>
    <m/>
    <m/>
    <n v="0"/>
    <n v="0"/>
    <n v="91.585862785862787"/>
    <n v="91.432999642474073"/>
    <n v="264316.79999999999"/>
    <n v="255738.09999999998"/>
    <n v="337"/>
    <n v="283"/>
    <n v="337"/>
    <n v="283"/>
    <n v="4.2"/>
    <n v="3.5"/>
    <n v="1415.4"/>
    <n v="990.5"/>
    <n v="68.099999999999994"/>
    <n v="63.8"/>
    <n v="22949.699999999997"/>
    <n v="18055.399999999998"/>
    <n v="8255"/>
    <n v="8289"/>
    <n v="8255"/>
    <n v="8289"/>
    <n v="34811.599999999999"/>
    <n v="34403.599999999999"/>
    <n v="911677.6"/>
    <n v="910469"/>
    <n v="439"/>
    <n v="356"/>
    <n v="439"/>
    <n v="356"/>
    <n v="1314"/>
    <n v="1520.1"/>
    <n v="44517.599999999999"/>
    <n v="35439.599999999999"/>
    <n v="8694"/>
    <n v="8645"/>
    <n v="8694"/>
    <n v="8645"/>
    <n v="36125.599999999999"/>
    <n v="35923.699999999997"/>
    <n v="956195.2"/>
    <n v="945908.6"/>
    <n v="0"/>
    <n v="0"/>
    <n v="0"/>
    <n v="0"/>
    <s v=""/>
    <s v=""/>
    <s v=""/>
    <s v=""/>
    <n v="37541.000000000007"/>
    <n v="36914.200000000004"/>
    <n v="979144.89999999991"/>
    <n v="963964"/>
  </r>
  <r>
    <x v="13"/>
    <s v="University of Texas at Dallas"/>
    <m/>
    <n v="228787"/>
    <x v="1"/>
    <n v="2811"/>
    <n v="3040"/>
    <n v="16"/>
    <n v="18"/>
    <n v="2795"/>
    <n v="3022"/>
    <m/>
    <m/>
    <n v="2795"/>
    <n v="3022"/>
    <n v="2795"/>
    <n v="3022"/>
    <n v="245"/>
    <n v="340"/>
    <n v="245"/>
    <n v="340"/>
    <n v="16"/>
    <n v="18"/>
    <n v="16"/>
    <n v="18"/>
    <m/>
    <m/>
    <n v="0"/>
    <n v="0"/>
    <n v="261"/>
    <n v="358"/>
    <n v="261"/>
    <n v="358"/>
    <n v="4.2"/>
    <n v="4.0999999999999996"/>
    <n v="1029"/>
    <n v="1393.9999999999998"/>
    <n v="4.5999999999999996"/>
    <n v="4.3"/>
    <n v="73.599999999999994"/>
    <n v="77.399999999999991"/>
    <m/>
    <m/>
    <n v="0"/>
    <n v="0"/>
    <n v="4.2245210727969349"/>
    <n v="4.1100558659217876"/>
    <n v="1102.5999999999999"/>
    <n v="1471.3999999999999"/>
    <n v="119.8"/>
    <n v="119.6"/>
    <n v="29351"/>
    <n v="40664"/>
    <n v="132.4"/>
    <n v="118.7"/>
    <n v="2118.4"/>
    <n v="2136.6"/>
    <m/>
    <m/>
    <n v="0"/>
    <n v="0"/>
    <n v="120.57241379310345"/>
    <n v="119.55474860335195"/>
    <n v="31469.4"/>
    <n v="42800.6"/>
    <n v="651"/>
    <n v="784"/>
    <n v="651"/>
    <n v="784"/>
    <n v="32"/>
    <n v="31"/>
    <n v="32"/>
    <n v="31"/>
    <m/>
    <m/>
    <n v="0"/>
    <n v="0"/>
    <n v="683"/>
    <n v="815"/>
    <n v="683"/>
    <n v="815"/>
    <n v="4.4000000000000004"/>
    <n v="4.3"/>
    <n v="2864.4"/>
    <n v="3371.2"/>
    <m/>
    <n v="5.2"/>
    <n v="0"/>
    <n v="161.20000000000002"/>
    <m/>
    <m/>
    <n v="0"/>
    <n v="0"/>
    <n v="4.19385065885798"/>
    <n v="4.334233128834355"/>
    <n v="2864.4000000000005"/>
    <n v="3532.3999999999992"/>
    <n v="127"/>
    <n v="124.9"/>
    <n v="82677"/>
    <n v="97921.600000000006"/>
    <n v="126.8"/>
    <n v="136.80000000000001"/>
    <n v="4057.6"/>
    <n v="4240.8"/>
    <m/>
    <m/>
    <n v="0"/>
    <n v="0"/>
    <n v="126.99062957540265"/>
    <n v="125.35263803680982"/>
    <n v="86734.6"/>
    <n v="102162.40000000001"/>
    <n v="944"/>
    <n v="1173"/>
    <n v="944"/>
    <n v="1173"/>
    <n v="4.202330508474577"/>
    <n v="4.2658141517476551"/>
    <n v="3967.0000000000009"/>
    <n v="5003.7999999999993"/>
    <n v="125.21610169491525"/>
    <n v="123.58312020460357"/>
    <n v="118204"/>
    <n v="144963"/>
    <n v="1232"/>
    <n v="1267"/>
    <n v="1232"/>
    <n v="1267"/>
    <n v="557"/>
    <n v="530"/>
    <n v="557"/>
    <n v="530"/>
    <m/>
    <m/>
    <n v="0"/>
    <n v="0"/>
    <n v="1789"/>
    <n v="1797"/>
    <n v="1789"/>
    <n v="1797"/>
    <n v="3.1"/>
    <n v="3.1"/>
    <n v="3819.2000000000003"/>
    <n v="3927.7000000000003"/>
    <n v="3.6"/>
    <n v="3.5"/>
    <n v="2005.2"/>
    <n v="1855"/>
    <m/>
    <m/>
    <n v="0"/>
    <n v="0"/>
    <n v="3.2556735606484071"/>
    <n v="3.2179744017807459"/>
    <n v="5824.4000000000005"/>
    <n v="5782.7000000000007"/>
    <n v="78.400000000000006"/>
    <n v="78.7"/>
    <n v="96588.800000000003"/>
    <n v="99712.900000000009"/>
    <n v="69.099999999999994"/>
    <n v="67.5"/>
    <n v="38488.699999999997"/>
    <n v="35775"/>
    <m/>
    <m/>
    <n v="0"/>
    <n v="0"/>
    <n v="75.504471771939635"/>
    <n v="75.396716750139134"/>
    <n v="135077.5"/>
    <n v="135487.90000000002"/>
    <n v="62"/>
    <n v="52"/>
    <n v="62"/>
    <n v="52"/>
    <n v="4.5"/>
    <n v="3.8"/>
    <n v="279"/>
    <n v="197.6"/>
    <n v="59"/>
    <n v="49.9"/>
    <n v="3658"/>
    <n v="2594.7999999999997"/>
    <n v="2128"/>
    <n v="2391"/>
    <n v="2128"/>
    <n v="2391"/>
    <n v="7712.6"/>
    <n v="8692.9"/>
    <n v="208616.8"/>
    <n v="238298.5"/>
    <n v="605"/>
    <n v="579"/>
    <n v="605"/>
    <n v="579"/>
    <n v="2078.8000000000002"/>
    <n v="2093.6"/>
    <n v="44664.7"/>
    <n v="42152.4"/>
    <n v="2733"/>
    <n v="2970"/>
    <n v="2733"/>
    <n v="2970"/>
    <n v="9791.4000000000015"/>
    <n v="10786.5"/>
    <n v="253281.5"/>
    <n v="280450.90000000002"/>
    <n v="0"/>
    <n v="0"/>
    <n v="0"/>
    <n v="0"/>
    <s v=""/>
    <s v=""/>
    <s v=""/>
    <s v=""/>
    <n v="10070.400000000001"/>
    <n v="10984.1"/>
    <n v="256939.5"/>
    <n v="283045.7"/>
  </r>
  <r>
    <x v="13"/>
    <s v="Texas Woman's University"/>
    <m/>
    <n v="229179"/>
    <x v="2"/>
    <n v="2055"/>
    <n v="2050"/>
    <n v="11"/>
    <n v="13"/>
    <n v="2044"/>
    <n v="2037"/>
    <m/>
    <m/>
    <n v="2044"/>
    <n v="2037"/>
    <n v="2044"/>
    <n v="2037"/>
    <n v="100"/>
    <n v="102"/>
    <n v="100"/>
    <n v="102"/>
    <n v="2"/>
    <n v="2"/>
    <n v="2"/>
    <n v="2"/>
    <m/>
    <m/>
    <n v="0"/>
    <n v="0"/>
    <n v="102"/>
    <n v="104"/>
    <n v="102"/>
    <n v="104"/>
    <n v="4.5"/>
    <n v="4.5"/>
    <n v="450"/>
    <n v="459"/>
    <n v="8"/>
    <n v="5.5"/>
    <n v="16"/>
    <n v="11"/>
    <m/>
    <m/>
    <n v="0"/>
    <n v="0"/>
    <n v="4.5686274509803919"/>
    <n v="4.5192307692307692"/>
    <n v="466"/>
    <n v="470"/>
    <n v="124"/>
    <n v="120.6"/>
    <n v="12400"/>
    <n v="12301.199999999999"/>
    <n v="151"/>
    <n v="119"/>
    <n v="302"/>
    <n v="238"/>
    <m/>
    <m/>
    <n v="0"/>
    <n v="0"/>
    <n v="124.52941176470588"/>
    <n v="120.56923076923076"/>
    <n v="12702"/>
    <n v="12539.199999999999"/>
    <n v="224"/>
    <n v="250"/>
    <n v="224"/>
    <n v="250"/>
    <n v="3"/>
    <n v="5"/>
    <n v="3"/>
    <n v="5"/>
    <m/>
    <m/>
    <n v="0"/>
    <n v="0"/>
    <n v="227"/>
    <n v="255"/>
    <n v="227"/>
    <n v="255"/>
    <n v="5"/>
    <n v="5"/>
    <n v="1120"/>
    <n v="1250"/>
    <m/>
    <n v="4"/>
    <n v="0"/>
    <n v="20"/>
    <m/>
    <m/>
    <n v="0"/>
    <n v="0"/>
    <n v="4.9339207048458151"/>
    <n v="4.9803921568627452"/>
    <n v="1120"/>
    <n v="1270"/>
    <n v="130.6"/>
    <n v="129.9"/>
    <n v="29254.399999999998"/>
    <n v="32475"/>
    <n v="133.69999999999999"/>
    <n v="83.6"/>
    <n v="401.09999999999997"/>
    <n v="418"/>
    <m/>
    <m/>
    <n v="0"/>
    <n v="0"/>
    <n v="130.64096916299559"/>
    <n v="128.99215686274511"/>
    <n v="29655.5"/>
    <n v="32893"/>
    <n v="329"/>
    <n v="359"/>
    <n v="329"/>
    <n v="359"/>
    <n v="4.8206686930091189"/>
    <n v="4.8467966573816152"/>
    <n v="1586.0000000000002"/>
    <n v="1739.9999999999998"/>
    <n v="128.74620060790272"/>
    <n v="126.55208913649024"/>
    <n v="42357.499999999993"/>
    <n v="45432.2"/>
    <n v="871"/>
    <n v="904"/>
    <n v="871"/>
    <n v="904"/>
    <n v="467"/>
    <n v="432"/>
    <n v="467"/>
    <n v="432"/>
    <m/>
    <m/>
    <n v="0"/>
    <n v="0"/>
    <n v="1338"/>
    <n v="1336"/>
    <n v="1338"/>
    <n v="1336"/>
    <n v="3.1"/>
    <n v="3.1"/>
    <n v="2700.1"/>
    <n v="2802.4"/>
    <n v="3.3"/>
    <n v="3.2"/>
    <n v="1541.1"/>
    <n v="1382.4"/>
    <m/>
    <m/>
    <n v="0"/>
    <n v="0"/>
    <n v="3.1698056801195813"/>
    <n v="3.1323353293413176"/>
    <n v="4241.2"/>
    <n v="4184.8"/>
    <n v="73.599999999999994"/>
    <n v="73.099999999999994"/>
    <n v="64105.599999999999"/>
    <n v="66082.399999999994"/>
    <n v="57.9"/>
    <n v="56.2"/>
    <n v="27039.3"/>
    <n v="24278.400000000001"/>
    <m/>
    <m/>
    <n v="0"/>
    <n v="0"/>
    <n v="68.120254110612848"/>
    <n v="67.635329341317359"/>
    <n v="91144.9"/>
    <n v="90360.799999999988"/>
    <n v="377"/>
    <n v="342"/>
    <n v="377"/>
    <n v="342"/>
    <n v="3.4"/>
    <n v="3.3"/>
    <n v="1281.8"/>
    <n v="1128.5999999999999"/>
    <n v="52.9"/>
    <n v="53.1"/>
    <n v="19943.3"/>
    <n v="18160.2"/>
    <n v="1195"/>
    <n v="1256"/>
    <n v="1195"/>
    <n v="1256"/>
    <n v="4270.1000000000004"/>
    <n v="4511.3999999999996"/>
    <n v="105760"/>
    <n v="110858.59999999999"/>
    <n v="472"/>
    <n v="439"/>
    <n v="472"/>
    <n v="439"/>
    <n v="1557.1"/>
    <n v="1413.4"/>
    <n v="27742.399999999998"/>
    <n v="24934.400000000001"/>
    <n v="1667"/>
    <n v="1695"/>
    <n v="1667"/>
    <n v="1695"/>
    <n v="5827.2000000000007"/>
    <n v="5924.7999999999993"/>
    <n v="133502.39999999999"/>
    <n v="135793"/>
    <n v="0"/>
    <n v="0"/>
    <n v="0"/>
    <n v="0"/>
    <s v=""/>
    <s v=""/>
    <s v=""/>
    <s v=""/>
    <n v="7109"/>
    <n v="7053.4"/>
    <n v="153445.69999999998"/>
    <n v="153953.20000000001"/>
  </r>
  <r>
    <x v="13"/>
    <s v="University of Texas at El Paso"/>
    <m/>
    <n v="228796"/>
    <x v="2"/>
    <n v="3214"/>
    <n v="3300"/>
    <n v="5"/>
    <n v="4"/>
    <n v="3209"/>
    <n v="3296"/>
    <m/>
    <m/>
    <n v="3209"/>
    <n v="3296"/>
    <n v="3209"/>
    <n v="3296"/>
    <n v="344"/>
    <n v="357"/>
    <n v="344"/>
    <n v="357"/>
    <n v="51"/>
    <n v="57"/>
    <n v="51"/>
    <n v="57"/>
    <m/>
    <m/>
    <n v="0"/>
    <n v="0"/>
    <n v="395"/>
    <n v="414"/>
    <n v="395"/>
    <n v="414"/>
    <n v="4.5999999999999996"/>
    <n v="4.7"/>
    <n v="1582.3999999999999"/>
    <n v="1677.9"/>
    <n v="4.8"/>
    <n v="4.4000000000000004"/>
    <n v="244.79999999999998"/>
    <n v="250.8"/>
    <m/>
    <m/>
    <n v="0"/>
    <n v="0"/>
    <n v="4.6258227848101265"/>
    <n v="4.6586956521739129"/>
    <n v="1827.2"/>
    <n v="1928.7"/>
    <n v="124"/>
    <n v="122.6"/>
    <n v="42656"/>
    <n v="43768.2"/>
    <n v="118.3"/>
    <n v="106.3"/>
    <n v="6033.3"/>
    <n v="6059.0999999999995"/>
    <m/>
    <m/>
    <n v="0"/>
    <n v="0"/>
    <n v="123.26405063291141"/>
    <n v="120.35579710144927"/>
    <n v="48689.3"/>
    <n v="49827.299999999996"/>
    <n v="833"/>
    <n v="821"/>
    <n v="833"/>
    <n v="821"/>
    <n v="99"/>
    <n v="70"/>
    <n v="99"/>
    <n v="70"/>
    <m/>
    <m/>
    <n v="0"/>
    <n v="0"/>
    <n v="932"/>
    <n v="891"/>
    <n v="932"/>
    <n v="891"/>
    <n v="5.8"/>
    <n v="5.9"/>
    <n v="4831.3999999999996"/>
    <n v="4843.9000000000005"/>
    <m/>
    <n v="6.3"/>
    <n v="0"/>
    <n v="441"/>
    <m/>
    <m/>
    <n v="0"/>
    <n v="0"/>
    <n v="5.1839055793991413"/>
    <n v="5.9314253647586987"/>
    <n v="4831.3999999999996"/>
    <n v="5284.9000000000005"/>
    <n v="141.4"/>
    <n v="141.4"/>
    <n v="117786.20000000001"/>
    <n v="116089.40000000001"/>
    <n v="138.5"/>
    <n v="138.1"/>
    <n v="13711.5"/>
    <n v="9667"/>
    <m/>
    <m/>
    <n v="0"/>
    <n v="0"/>
    <n v="141.09195278969958"/>
    <n v="141.14074074074074"/>
    <n v="131497.70000000001"/>
    <n v="125756.4"/>
    <n v="1327"/>
    <n v="1305"/>
    <n v="1327"/>
    <n v="1305"/>
    <n v="5.0177844762622454"/>
    <n v="5.5276628352490427"/>
    <n v="6658.5999999999995"/>
    <n v="7213.6"/>
    <n v="135.7852298417483"/>
    <n v="134.54689655172413"/>
    <n v="180187"/>
    <n v="175583.69999999998"/>
    <n v="807"/>
    <n v="813"/>
    <n v="807"/>
    <n v="813"/>
    <n v="691"/>
    <n v="805"/>
    <n v="691"/>
    <n v="805"/>
    <m/>
    <m/>
    <n v="0"/>
    <n v="0"/>
    <n v="1498"/>
    <n v="1618"/>
    <n v="1498"/>
    <n v="1618"/>
    <n v="3.6"/>
    <n v="3.7"/>
    <n v="2905.2000000000003"/>
    <n v="3008.1000000000004"/>
    <n v="3.7"/>
    <n v="3.7"/>
    <n v="2556.7000000000003"/>
    <n v="2978.5"/>
    <m/>
    <m/>
    <n v="0"/>
    <n v="0"/>
    <n v="3.6461281708945266"/>
    <n v="3.7"/>
    <n v="5461.9000000000005"/>
    <n v="5986.6"/>
    <n v="89.7"/>
    <n v="87.1"/>
    <n v="72387.900000000009"/>
    <n v="70812.299999999988"/>
    <n v="72"/>
    <n v="70.900000000000006"/>
    <n v="49752"/>
    <n v="57074.500000000007"/>
    <m/>
    <m/>
    <n v="0"/>
    <n v="0"/>
    <n v="81.535313751668895"/>
    <n v="79.040049443757724"/>
    <n v="122139.90000000001"/>
    <n v="127886.8"/>
    <n v="384"/>
    <n v="373"/>
    <n v="384"/>
    <n v="373"/>
    <n v="4.8"/>
    <n v="5.5"/>
    <n v="1843.1999999999998"/>
    <n v="2051.5"/>
    <n v="74"/>
    <n v="86.6"/>
    <n v="28416"/>
    <n v="32301.8"/>
    <n v="1984"/>
    <n v="1991"/>
    <n v="1984"/>
    <n v="1991"/>
    <n v="9319"/>
    <n v="9529.9000000000015"/>
    <n v="232830.10000000003"/>
    <n v="230669.9"/>
    <n v="841"/>
    <n v="932"/>
    <n v="841"/>
    <n v="932"/>
    <n v="2801.5000000000005"/>
    <n v="3670.3"/>
    <n v="69496.800000000003"/>
    <n v="72800.600000000006"/>
    <n v="2825"/>
    <n v="2923"/>
    <n v="2825"/>
    <n v="2923"/>
    <n v="12120.5"/>
    <n v="13200.2"/>
    <n v="302326.90000000002"/>
    <n v="303470.5"/>
    <n v="0"/>
    <n v="0"/>
    <n v="0"/>
    <n v="0"/>
    <s v=""/>
    <s v=""/>
    <s v=""/>
    <s v=""/>
    <n v="13963.7"/>
    <n v="15251.7"/>
    <n v="330742.90000000002"/>
    <n v="335772.3"/>
  </r>
  <r>
    <x v="13"/>
    <s v="University of Texas at San Antonio"/>
    <s v="Met the criteria for Four-Year 1 in 2014-15 and 2015-16."/>
    <n v="229027"/>
    <x v="2"/>
    <n v="4552"/>
    <n v="4686"/>
    <n v="20"/>
    <n v="27"/>
    <n v="4532"/>
    <n v="4659"/>
    <m/>
    <m/>
    <n v="4532"/>
    <n v="4659"/>
    <n v="4532"/>
    <n v="4659"/>
    <n v="707"/>
    <n v="838"/>
    <n v="707"/>
    <n v="838"/>
    <n v="11"/>
    <n v="14"/>
    <n v="11"/>
    <n v="14"/>
    <m/>
    <m/>
    <n v="0"/>
    <n v="0"/>
    <n v="718"/>
    <n v="852"/>
    <n v="718"/>
    <n v="852"/>
    <n v="4.8"/>
    <n v="4.8"/>
    <n v="3393.6"/>
    <n v="4022.3999999999996"/>
    <n v="4.5999999999999996"/>
    <n v="4.9000000000000004"/>
    <n v="50.599999999999994"/>
    <n v="68.600000000000009"/>
    <m/>
    <m/>
    <n v="0"/>
    <n v="0"/>
    <n v="4.7969359331476324"/>
    <n v="4.8016431924882621"/>
    <n v="3444.2000000000003"/>
    <n v="4090.9999999999991"/>
    <n v="127.8"/>
    <n v="126.3"/>
    <n v="90354.599999999991"/>
    <n v="105839.4"/>
    <n v="113"/>
    <n v="120.4"/>
    <n v="1243"/>
    <n v="1685.6000000000001"/>
    <m/>
    <m/>
    <n v="0"/>
    <n v="0"/>
    <n v="127.57325905292478"/>
    <n v="126.2030516431925"/>
    <n v="91597.599999999991"/>
    <n v="107525"/>
    <n v="1076"/>
    <n v="1123"/>
    <n v="1076"/>
    <n v="1123"/>
    <n v="33"/>
    <n v="59"/>
    <n v="33"/>
    <n v="59"/>
    <m/>
    <m/>
    <n v="0"/>
    <n v="0"/>
    <n v="1109"/>
    <n v="1182"/>
    <n v="1109"/>
    <n v="1182"/>
    <n v="5.4"/>
    <n v="5.3"/>
    <n v="5810.4000000000005"/>
    <n v="5951.9"/>
    <m/>
    <n v="5.5"/>
    <n v="0"/>
    <n v="324.5"/>
    <m/>
    <m/>
    <n v="0"/>
    <n v="0"/>
    <n v="5.2393146979260603"/>
    <n v="5.3099830795262264"/>
    <n v="5810.4000000000005"/>
    <n v="6276.4"/>
    <n v="139.1"/>
    <n v="136.80000000000001"/>
    <n v="149671.6"/>
    <n v="153626.40000000002"/>
    <n v="139"/>
    <n v="137.4"/>
    <n v="4587"/>
    <n v="8106.6"/>
    <m/>
    <m/>
    <n v="0"/>
    <n v="0"/>
    <n v="139.09702434625788"/>
    <n v="136.82994923857871"/>
    <n v="154258.6"/>
    <n v="161733.00000000003"/>
    <n v="1827"/>
    <n v="2034"/>
    <n v="1827"/>
    <n v="2034"/>
    <n v="5.0654625068418175"/>
    <n v="5.0970501474926246"/>
    <n v="9254.6"/>
    <n v="10367.399999999998"/>
    <n v="134.56825396825397"/>
    <n v="132.37856440511308"/>
    <n v="245856.2"/>
    <n v="269258"/>
    <n v="1886"/>
    <n v="1833"/>
    <n v="1886"/>
    <n v="1833"/>
    <n v="584"/>
    <n v="573"/>
    <n v="584"/>
    <n v="573"/>
    <m/>
    <m/>
    <n v="0"/>
    <n v="0"/>
    <n v="2470"/>
    <n v="2406"/>
    <n v="2470"/>
    <n v="2406"/>
    <n v="3.5"/>
    <n v="3.6"/>
    <n v="6601"/>
    <n v="6598.8"/>
    <n v="3.9"/>
    <n v="3.8"/>
    <n v="2277.6"/>
    <n v="2177.4"/>
    <m/>
    <m/>
    <n v="0"/>
    <n v="0"/>
    <n v="3.5945748987854254"/>
    <n v="3.6476309226932671"/>
    <n v="8878.6"/>
    <n v="8776.2000000000007"/>
    <n v="89"/>
    <n v="90.1"/>
    <n v="167854"/>
    <n v="165153.29999999999"/>
    <n v="79.099999999999994"/>
    <n v="78.2"/>
    <n v="46194.399999999994"/>
    <n v="44808.6"/>
    <m/>
    <m/>
    <n v="0"/>
    <n v="0"/>
    <n v="86.65927125506073"/>
    <n v="87.265960099750615"/>
    <n v="214048.4"/>
    <n v="209961.89999999997"/>
    <n v="235"/>
    <n v="219"/>
    <n v="235"/>
    <n v="219"/>
    <n v="6"/>
    <n v="5.8"/>
    <n v="1410"/>
    <n v="1270.2"/>
    <n v="98"/>
    <n v="95.7"/>
    <n v="23030"/>
    <n v="20958.3"/>
    <n v="3669"/>
    <n v="3794"/>
    <n v="3669"/>
    <n v="3794"/>
    <n v="15805"/>
    <n v="16573.099999999999"/>
    <n v="407880.2"/>
    <n v="424619.1"/>
    <n v="628"/>
    <n v="646"/>
    <n v="628"/>
    <n v="646"/>
    <n v="2328.1999999999998"/>
    <n v="2570.5"/>
    <n v="52024.399999999994"/>
    <n v="54600.800000000003"/>
    <n v="4297"/>
    <n v="4440"/>
    <n v="4297"/>
    <n v="4440"/>
    <n v="18133.2"/>
    <n v="19143.599999999999"/>
    <n v="459904.6"/>
    <n v="479219.89999999997"/>
    <n v="0"/>
    <n v="0"/>
    <n v="0"/>
    <n v="0"/>
    <s v=""/>
    <s v=""/>
    <s v=""/>
    <s v=""/>
    <n v="19543.2"/>
    <n v="20413.8"/>
    <n v="482934.6"/>
    <n v="500178.19999999995"/>
  </r>
  <r>
    <x v="13"/>
    <s v="Angelo State University"/>
    <m/>
    <n v="222831"/>
    <x v="3"/>
    <n v="1031"/>
    <n v="1012"/>
    <n v="0"/>
    <n v="1"/>
    <n v="1031"/>
    <n v="1011"/>
    <m/>
    <m/>
    <n v="1031"/>
    <n v="1011"/>
    <n v="1031"/>
    <n v="1011"/>
    <n v="309"/>
    <n v="322"/>
    <n v="309"/>
    <n v="322"/>
    <n v="10"/>
    <n v="19"/>
    <n v="10"/>
    <n v="19"/>
    <m/>
    <m/>
    <n v="0"/>
    <n v="0"/>
    <n v="319"/>
    <n v="341"/>
    <n v="319"/>
    <n v="341"/>
    <n v="4.4000000000000004"/>
    <n v="4.5"/>
    <n v="1359.6000000000001"/>
    <n v="1449"/>
    <n v="4.8"/>
    <n v="5"/>
    <n v="48"/>
    <n v="95"/>
    <m/>
    <m/>
    <n v="0"/>
    <n v="0"/>
    <n v="4.4125391849529789"/>
    <n v="4.5278592375366573"/>
    <n v="1407.6000000000004"/>
    <n v="1544.0000000000002"/>
    <n v="121"/>
    <n v="124"/>
    <n v="37389"/>
    <n v="39928"/>
    <n v="115"/>
    <n v="116.4"/>
    <n v="1150"/>
    <n v="2211.6"/>
    <m/>
    <m/>
    <n v="0"/>
    <n v="0"/>
    <n v="120.81191222570533"/>
    <n v="123.57653958944282"/>
    <n v="38539"/>
    <n v="42139.6"/>
    <n v="257"/>
    <n v="237"/>
    <n v="257"/>
    <n v="237"/>
    <n v="4"/>
    <n v="12"/>
    <n v="4"/>
    <n v="12"/>
    <m/>
    <m/>
    <n v="0"/>
    <n v="0"/>
    <n v="261"/>
    <n v="249"/>
    <n v="261"/>
    <n v="249"/>
    <n v="5.3"/>
    <n v="5.0999999999999996"/>
    <n v="1362.1"/>
    <n v="1208.6999999999998"/>
    <m/>
    <n v="5"/>
    <n v="0"/>
    <n v="60"/>
    <m/>
    <m/>
    <n v="0"/>
    <n v="0"/>
    <n v="5.2187739463601526"/>
    <n v="5.0951807228915653"/>
    <n v="1362.1"/>
    <n v="1268.6999999999998"/>
    <n v="136.30000000000001"/>
    <n v="136.19999999999999"/>
    <n v="35029.100000000006"/>
    <n v="32279.399999999998"/>
    <n v="162.80000000000001"/>
    <n v="121.5"/>
    <n v="651.20000000000005"/>
    <n v="1458"/>
    <m/>
    <m/>
    <n v="0"/>
    <n v="0"/>
    <n v="136.70613026819925"/>
    <n v="135.49156626506021"/>
    <n v="35680.300000000003"/>
    <n v="33737.399999999994"/>
    <n v="580"/>
    <n v="590"/>
    <n v="580"/>
    <n v="590"/>
    <n v="4.7753448275862072"/>
    <n v="4.76728813559322"/>
    <n v="2769.7000000000003"/>
    <n v="2812.7"/>
    <n v="127.9643103448276"/>
    <n v="128.60508474576272"/>
    <n v="74219.3"/>
    <n v="75877"/>
    <n v="278"/>
    <n v="265"/>
    <n v="278"/>
    <n v="265"/>
    <n v="101"/>
    <n v="101"/>
    <n v="101"/>
    <n v="101"/>
    <m/>
    <m/>
    <n v="0"/>
    <n v="0"/>
    <n v="379"/>
    <n v="366"/>
    <n v="379"/>
    <n v="366"/>
    <n v="3.8"/>
    <n v="3.6"/>
    <n v="1056.3999999999999"/>
    <n v="954"/>
    <n v="3.6"/>
    <n v="3.3"/>
    <n v="363.6"/>
    <n v="333.29999999999995"/>
    <m/>
    <m/>
    <n v="0"/>
    <n v="0"/>
    <n v="3.7467018469656992"/>
    <n v="3.5172131147540981"/>
    <n v="1420"/>
    <n v="1287.3"/>
    <n v="96.4"/>
    <n v="93.8"/>
    <n v="26799.200000000001"/>
    <n v="24857"/>
    <n v="78.3"/>
    <n v="69.7"/>
    <n v="7908.2999999999993"/>
    <n v="7039.7000000000007"/>
    <m/>
    <m/>
    <n v="0"/>
    <n v="0"/>
    <n v="91.576517150395773"/>
    <n v="87.149453551912572"/>
    <n v="34707.5"/>
    <n v="31896.7"/>
    <n v="72"/>
    <n v="55"/>
    <n v="72"/>
    <n v="55"/>
    <n v="5.4"/>
    <n v="5.3"/>
    <n v="388.8"/>
    <n v="291.5"/>
    <n v="82.4"/>
    <n v="73.599999999999994"/>
    <n v="5932.8"/>
    <n v="4047.9999999999995"/>
    <n v="844"/>
    <n v="824"/>
    <n v="844"/>
    <n v="824"/>
    <n v="3778.0999999999995"/>
    <n v="3611.7"/>
    <n v="99217.3"/>
    <n v="97064.4"/>
    <n v="115"/>
    <n v="132"/>
    <n v="115"/>
    <n v="132"/>
    <n v="411.6"/>
    <n v="488.29999999999995"/>
    <n v="9709.5"/>
    <n v="10709.300000000001"/>
    <n v="959"/>
    <n v="956"/>
    <n v="959"/>
    <n v="956"/>
    <n v="4189.7"/>
    <n v="4100"/>
    <n v="108926.8"/>
    <n v="107773.7"/>
    <n v="0"/>
    <n v="0"/>
    <n v="0"/>
    <n v="0"/>
    <s v=""/>
    <s v=""/>
    <s v=""/>
    <s v=""/>
    <n v="4578.5000000000009"/>
    <n v="4391.5"/>
    <n v="114859.6"/>
    <n v="111821.7"/>
  </r>
  <r>
    <x v="13"/>
    <s v="Lamar University"/>
    <m/>
    <n v="226091"/>
    <x v="3"/>
    <n v="1521"/>
    <n v="1545"/>
    <n v="25"/>
    <n v="20"/>
    <n v="1496"/>
    <n v="1525"/>
    <m/>
    <m/>
    <n v="1496"/>
    <n v="1525"/>
    <n v="1496"/>
    <n v="1525"/>
    <n v="178"/>
    <n v="192"/>
    <n v="178"/>
    <n v="192"/>
    <n v="17"/>
    <n v="9"/>
    <n v="17"/>
    <n v="9"/>
    <m/>
    <m/>
    <n v="0"/>
    <n v="0"/>
    <n v="195"/>
    <n v="201"/>
    <n v="195"/>
    <n v="201"/>
    <n v="4.8"/>
    <n v="4.8"/>
    <n v="854.4"/>
    <n v="921.59999999999991"/>
    <n v="4.8"/>
    <n v="4.9000000000000004"/>
    <n v="81.599999999999994"/>
    <n v="44.1"/>
    <m/>
    <m/>
    <n v="0"/>
    <n v="0"/>
    <n v="4.8"/>
    <n v="4.8044776119402979"/>
    <n v="936"/>
    <n v="965.69999999999982"/>
    <n v="131"/>
    <n v="128.9"/>
    <n v="23318"/>
    <n v="24748.800000000003"/>
    <n v="123.9"/>
    <n v="124.4"/>
    <n v="2106.3000000000002"/>
    <n v="1119.6000000000001"/>
    <m/>
    <m/>
    <n v="0"/>
    <n v="0"/>
    <n v="130.38102564102564"/>
    <n v="128.69850746268656"/>
    <n v="25424.3"/>
    <n v="25868.399999999998"/>
    <n v="389"/>
    <n v="374"/>
    <n v="389"/>
    <n v="374"/>
    <n v="46"/>
    <n v="43"/>
    <n v="46"/>
    <n v="43"/>
    <m/>
    <m/>
    <n v="0"/>
    <n v="0"/>
    <n v="435"/>
    <n v="417"/>
    <n v="435"/>
    <n v="417"/>
    <n v="5.8"/>
    <n v="5.8"/>
    <n v="2256.1999999999998"/>
    <n v="2169.1999999999998"/>
    <m/>
    <n v="5.7"/>
    <n v="0"/>
    <n v="245.1"/>
    <m/>
    <m/>
    <n v="0"/>
    <n v="0"/>
    <n v="5.1866666666666665"/>
    <n v="5.7896882494004789"/>
    <n v="2256.1999999999998"/>
    <n v="2414.2999999999997"/>
    <n v="148.9"/>
    <n v="147.19999999999999"/>
    <n v="57922.100000000006"/>
    <n v="55052.799999999996"/>
    <n v="141.69999999999999"/>
    <n v="139.9"/>
    <n v="6518.2"/>
    <n v="6015.7"/>
    <m/>
    <m/>
    <n v="0"/>
    <n v="0"/>
    <n v="148.13862068965517"/>
    <n v="146.44724220623499"/>
    <n v="64440.299999999996"/>
    <n v="61068.499999999993"/>
    <n v="630"/>
    <n v="618"/>
    <n v="630"/>
    <n v="618"/>
    <n v="5.0669841269841269"/>
    <n v="5.4692556634304204"/>
    <n v="3192.2"/>
    <n v="3380"/>
    <n v="142.64222222222222"/>
    <n v="140.67459546925565"/>
    <n v="89864.599999999991"/>
    <n v="86936.9"/>
    <n v="369"/>
    <n v="388"/>
    <n v="369"/>
    <n v="388"/>
    <n v="317"/>
    <n v="354"/>
    <n v="317"/>
    <n v="354"/>
    <m/>
    <m/>
    <n v="0"/>
    <n v="0"/>
    <n v="686"/>
    <n v="742"/>
    <n v="686"/>
    <n v="742"/>
    <n v="3.9"/>
    <n v="3.9"/>
    <n v="1439.1"/>
    <n v="1513.2"/>
    <n v="3"/>
    <n v="3"/>
    <n v="951"/>
    <n v="1062"/>
    <m/>
    <m/>
    <n v="0"/>
    <n v="0"/>
    <n v="3.4841107871720114"/>
    <n v="3.4706199460916438"/>
    <n v="2390.1"/>
    <n v="2575.1999999999998"/>
    <n v="99.2"/>
    <n v="97.6"/>
    <n v="36604.800000000003"/>
    <n v="37868.799999999996"/>
    <n v="65.099999999999994"/>
    <n v="63"/>
    <n v="20636.699999999997"/>
    <n v="22302"/>
    <m/>
    <m/>
    <n v="0"/>
    <n v="0"/>
    <n v="83.442419825072889"/>
    <n v="81.092722371967653"/>
    <n v="57241.5"/>
    <n v="60170.799999999996"/>
    <n v="180"/>
    <n v="165"/>
    <n v="180"/>
    <n v="165"/>
    <n v="5.7"/>
    <n v="5.2"/>
    <n v="1026"/>
    <n v="858"/>
    <n v="87.1"/>
    <n v="82.8"/>
    <n v="15677.999999999998"/>
    <n v="13662"/>
    <n v="936"/>
    <n v="954"/>
    <n v="936"/>
    <n v="954"/>
    <n v="4549.7"/>
    <n v="4604"/>
    <n v="117844.90000000001"/>
    <n v="117670.39999999999"/>
    <n v="380"/>
    <n v="406"/>
    <n v="380"/>
    <n v="406"/>
    <n v="1032.5999999999999"/>
    <n v="1351.2"/>
    <n v="29261.199999999997"/>
    <n v="29437.3"/>
    <n v="1316"/>
    <n v="1360"/>
    <n v="1316"/>
    <n v="1360"/>
    <n v="5582.2999999999993"/>
    <n v="5955.2"/>
    <n v="147106.1"/>
    <n v="147107.69999999998"/>
    <n v="0"/>
    <n v="0"/>
    <n v="0"/>
    <n v="0"/>
    <s v=""/>
    <s v=""/>
    <s v=""/>
    <s v=""/>
    <n v="6608.2999999999993"/>
    <n v="6813.2"/>
    <n v="162784.09999999998"/>
    <n v="160769.69999999998"/>
  </r>
  <r>
    <x v="13"/>
    <s v="Midwestern State University"/>
    <m/>
    <n v="226833"/>
    <x v="3"/>
    <n v="1032"/>
    <n v="993"/>
    <n v="5"/>
    <n v="3"/>
    <n v="1027"/>
    <n v="990"/>
    <m/>
    <m/>
    <n v="1027"/>
    <n v="990"/>
    <n v="1027"/>
    <n v="990"/>
    <n v="93"/>
    <n v="120"/>
    <n v="93"/>
    <n v="120"/>
    <n v="4"/>
    <n v="5"/>
    <n v="4"/>
    <n v="5"/>
    <m/>
    <m/>
    <n v="0"/>
    <n v="0"/>
    <n v="97"/>
    <n v="125"/>
    <n v="97"/>
    <n v="125"/>
    <n v="4.4000000000000004"/>
    <n v="4.5999999999999996"/>
    <n v="409.20000000000005"/>
    <n v="552"/>
    <n v="4.5"/>
    <n v="4.4000000000000004"/>
    <n v="18"/>
    <n v="22"/>
    <m/>
    <m/>
    <n v="0"/>
    <n v="0"/>
    <n v="4.4041237113402065"/>
    <n v="4.5919999999999996"/>
    <n v="427.20000000000005"/>
    <n v="574"/>
    <n v="121.1"/>
    <n v="126.6"/>
    <n v="11262.3"/>
    <n v="15192"/>
    <n v="128.80000000000001"/>
    <n v="98"/>
    <n v="515.20000000000005"/>
    <n v="490"/>
    <m/>
    <m/>
    <n v="0"/>
    <n v="0"/>
    <n v="121.41752577319588"/>
    <n v="125.456"/>
    <n v="11777.5"/>
    <n v="15682"/>
    <n v="243"/>
    <n v="224"/>
    <n v="243"/>
    <n v="224"/>
    <n v="10"/>
    <n v="9"/>
    <n v="10"/>
    <n v="9"/>
    <m/>
    <m/>
    <n v="0"/>
    <n v="0"/>
    <n v="253"/>
    <n v="233"/>
    <n v="253"/>
    <n v="233"/>
    <n v="5.4"/>
    <n v="5.4"/>
    <n v="1312.2"/>
    <n v="1209.6000000000001"/>
    <m/>
    <n v="7.1"/>
    <n v="0"/>
    <n v="63.9"/>
    <m/>
    <m/>
    <n v="0"/>
    <n v="0"/>
    <n v="5.1865612648221342"/>
    <n v="5.4656652360515032"/>
    <n v="1312.2"/>
    <n v="1273.5000000000002"/>
    <n v="143.19999999999999"/>
    <n v="143.69999999999999"/>
    <n v="34797.599999999999"/>
    <n v="32188.799999999996"/>
    <n v="129.1"/>
    <n v="159.9"/>
    <n v="1291"/>
    <n v="1439.1000000000001"/>
    <m/>
    <m/>
    <n v="0"/>
    <n v="0"/>
    <n v="142.64268774703558"/>
    <n v="144.32575107296134"/>
    <n v="36088.6"/>
    <n v="33627.899999999994"/>
    <n v="350"/>
    <n v="358"/>
    <n v="350"/>
    <n v="358"/>
    <n v="4.9697142857142858"/>
    <n v="5.1606145251396658"/>
    <n v="1739.4"/>
    <n v="1847.5000000000005"/>
    <n v="136.76028571428571"/>
    <n v="137.73715083798882"/>
    <n v="47866.1"/>
    <n v="49309.9"/>
    <n v="352"/>
    <n v="323"/>
    <n v="352"/>
    <n v="323"/>
    <n v="200"/>
    <n v="192"/>
    <n v="200"/>
    <n v="192"/>
    <m/>
    <m/>
    <n v="0"/>
    <n v="0"/>
    <n v="552"/>
    <n v="515"/>
    <n v="552"/>
    <n v="515"/>
    <n v="3.6"/>
    <n v="3.7"/>
    <n v="1267.2"/>
    <n v="1195.1000000000001"/>
    <n v="3.5"/>
    <n v="3.4"/>
    <n v="700"/>
    <n v="652.79999999999995"/>
    <m/>
    <m/>
    <n v="0"/>
    <n v="0"/>
    <n v="3.5637681159420289"/>
    <n v="3.5881553398058252"/>
    <n v="1967.2"/>
    <n v="1847.9"/>
    <n v="94.6"/>
    <n v="95"/>
    <n v="33299.199999999997"/>
    <n v="30685"/>
    <n v="59.9"/>
    <n v="59"/>
    <n v="11980"/>
    <n v="11328"/>
    <m/>
    <m/>
    <n v="0"/>
    <n v="0"/>
    <n v="82.027536231884056"/>
    <n v="81.578640776699032"/>
    <n v="45279.199999999997"/>
    <n v="42013"/>
    <n v="125"/>
    <n v="117"/>
    <n v="125"/>
    <n v="117"/>
    <n v="4.5"/>
    <n v="3.8"/>
    <n v="562.5"/>
    <n v="444.59999999999997"/>
    <n v="67.099999999999994"/>
    <n v="54.6"/>
    <n v="8387.5"/>
    <n v="6388.2"/>
    <n v="688"/>
    <n v="667"/>
    <n v="688"/>
    <n v="667"/>
    <n v="2988.6000000000004"/>
    <n v="2956.7000000000003"/>
    <n v="79359.099999999991"/>
    <n v="78065.799999999988"/>
    <n v="214"/>
    <n v="206"/>
    <n v="214"/>
    <n v="206"/>
    <n v="718"/>
    <n v="738.69999999999993"/>
    <n v="13786.2"/>
    <n v="13257.1"/>
    <n v="902"/>
    <n v="873"/>
    <n v="902"/>
    <n v="873"/>
    <n v="3706.6000000000004"/>
    <n v="3695.4"/>
    <n v="93145.299999999988"/>
    <n v="91322.9"/>
    <n v="0"/>
    <n v="0"/>
    <n v="0"/>
    <n v="0"/>
    <s v=""/>
    <s v=""/>
    <s v=""/>
    <s v=""/>
    <n v="4269.1000000000004"/>
    <n v="4140.0000000000009"/>
    <n v="101532.79999999999"/>
    <n v="97711.099999999991"/>
  </r>
  <r>
    <x v="13"/>
    <s v="Prairie View A&amp;M University"/>
    <m/>
    <n v="227526"/>
    <x v="3"/>
    <n v="1022"/>
    <n v="1162"/>
    <n v="0"/>
    <n v="7"/>
    <n v="1022"/>
    <n v="1155"/>
    <m/>
    <m/>
    <n v="1022"/>
    <n v="1155"/>
    <n v="1022"/>
    <n v="1155"/>
    <n v="127"/>
    <n v="156"/>
    <n v="127"/>
    <n v="156"/>
    <n v="3"/>
    <n v="4"/>
    <n v="3"/>
    <n v="4"/>
    <m/>
    <m/>
    <n v="0"/>
    <n v="0"/>
    <n v="130"/>
    <n v="160"/>
    <n v="130"/>
    <n v="160"/>
    <n v="4.8"/>
    <n v="4.8"/>
    <n v="609.6"/>
    <n v="748.8"/>
    <n v="5"/>
    <n v="5"/>
    <n v="15"/>
    <n v="20"/>
    <m/>
    <m/>
    <n v="0"/>
    <n v="0"/>
    <n v="4.804615384615385"/>
    <n v="4.8049999999999997"/>
    <n v="624.6"/>
    <n v="768.8"/>
    <n v="138.30000000000001"/>
    <n v="138.19999999999999"/>
    <n v="17564.100000000002"/>
    <n v="21559.199999999997"/>
    <n v="159.30000000000001"/>
    <n v="145.30000000000001"/>
    <n v="477.90000000000003"/>
    <n v="581.20000000000005"/>
    <m/>
    <m/>
    <n v="0"/>
    <n v="0"/>
    <n v="138.78461538461542"/>
    <n v="138.3775"/>
    <n v="18042.000000000004"/>
    <n v="22140.400000000001"/>
    <n v="442"/>
    <n v="504"/>
    <n v="442"/>
    <n v="504"/>
    <n v="20"/>
    <n v="11"/>
    <n v="20"/>
    <n v="11"/>
    <m/>
    <m/>
    <n v="0"/>
    <n v="0"/>
    <n v="462"/>
    <n v="515"/>
    <n v="462"/>
    <n v="515"/>
    <n v="5.4"/>
    <n v="5.2"/>
    <n v="2386.8000000000002"/>
    <n v="2620.8000000000002"/>
    <m/>
    <n v="5.6"/>
    <n v="0"/>
    <n v="61.599999999999994"/>
    <m/>
    <m/>
    <n v="0"/>
    <n v="0"/>
    <n v="5.1662337662337663"/>
    <n v="5.2085436893203889"/>
    <n v="2386.8000000000002"/>
    <n v="2682.4"/>
    <n v="150.6"/>
    <n v="146.9"/>
    <n v="66565.2"/>
    <n v="74037.600000000006"/>
    <n v="170.2"/>
    <n v="159.80000000000001"/>
    <n v="3404"/>
    <n v="1757.8000000000002"/>
    <m/>
    <m/>
    <n v="0"/>
    <n v="0"/>
    <n v="151.44848484848484"/>
    <n v="147.17553398058254"/>
    <n v="69969.2"/>
    <n v="75795.400000000009"/>
    <n v="592"/>
    <n v="675"/>
    <n v="592"/>
    <n v="675"/>
    <n v="5.0868243243243247"/>
    <n v="5.1128888888888886"/>
    <n v="3011.4"/>
    <n v="3451.2"/>
    <n v="148.66756756756757"/>
    <n v="145.0900740740741"/>
    <n v="88011.199999999997"/>
    <n v="97935.800000000017"/>
    <n v="325"/>
    <n v="334"/>
    <n v="325"/>
    <n v="334"/>
    <n v="70"/>
    <n v="90"/>
    <n v="70"/>
    <n v="90"/>
    <m/>
    <m/>
    <n v="0"/>
    <n v="0"/>
    <n v="395"/>
    <n v="424"/>
    <n v="395"/>
    <n v="424"/>
    <n v="3.5"/>
    <n v="3.4"/>
    <n v="1137.5"/>
    <n v="1135.5999999999999"/>
    <n v="2.9"/>
    <n v="3"/>
    <n v="203"/>
    <n v="270"/>
    <m/>
    <m/>
    <n v="0"/>
    <n v="0"/>
    <n v="3.3936708860759492"/>
    <n v="3.3150943396226413"/>
    <n v="1340.5"/>
    <n v="1405.6"/>
    <n v="93.9"/>
    <n v="94.3"/>
    <n v="30517.500000000004"/>
    <n v="31496.2"/>
    <n v="67.3"/>
    <n v="72.8"/>
    <n v="4711"/>
    <n v="6552"/>
    <m/>
    <m/>
    <n v="0"/>
    <n v="0"/>
    <n v="89.186075949367094"/>
    <n v="89.736320754716971"/>
    <n v="35228.5"/>
    <n v="38048.199999999997"/>
    <n v="35"/>
    <n v="56"/>
    <n v="35"/>
    <n v="56"/>
    <n v="5.5"/>
    <n v="5.6"/>
    <n v="192.5"/>
    <n v="313.59999999999997"/>
    <n v="97.4"/>
    <n v="87.3"/>
    <n v="3409"/>
    <n v="4888.8"/>
    <n v="894"/>
    <n v="994"/>
    <n v="894"/>
    <n v="994"/>
    <n v="4133.8999999999996"/>
    <n v="4505.2000000000007"/>
    <n v="114646.8"/>
    <n v="127093"/>
    <n v="93"/>
    <n v="105"/>
    <n v="93"/>
    <n v="105"/>
    <n v="218"/>
    <n v="351.6"/>
    <n v="8592.9"/>
    <n v="8891"/>
    <n v="987"/>
    <n v="1099"/>
    <n v="987"/>
    <n v="1099"/>
    <n v="4351.8999999999996"/>
    <n v="4856.8000000000011"/>
    <n v="123239.7"/>
    <n v="135984"/>
    <n v="0"/>
    <n v="0"/>
    <n v="0"/>
    <n v="0"/>
    <s v=""/>
    <s v=""/>
    <s v=""/>
    <s v=""/>
    <n v="4544.3999999999996"/>
    <n v="5170.3999999999996"/>
    <n v="126648.7"/>
    <n v="140872.79999999999"/>
  </r>
  <r>
    <x v="13"/>
    <s v="Sam Houston State University "/>
    <m/>
    <n v="227881"/>
    <x v="3"/>
    <n v="3255"/>
    <n v="3438"/>
    <n v="1"/>
    <n v="0"/>
    <n v="3254"/>
    <n v="3438"/>
    <m/>
    <m/>
    <n v="3254"/>
    <n v="3438"/>
    <n v="3254"/>
    <n v="3438"/>
    <n v="412"/>
    <n v="468"/>
    <n v="412"/>
    <n v="468"/>
    <n v="7"/>
    <n v="8"/>
    <n v="7"/>
    <n v="8"/>
    <m/>
    <m/>
    <n v="0"/>
    <n v="0"/>
    <n v="419"/>
    <n v="476"/>
    <n v="419"/>
    <n v="476"/>
    <n v="4.4000000000000004"/>
    <n v="4.4000000000000004"/>
    <n v="1812.8000000000002"/>
    <n v="2059.2000000000003"/>
    <n v="4.0999999999999996"/>
    <n v="4.8"/>
    <n v="28.699999999999996"/>
    <n v="38.4"/>
    <m/>
    <m/>
    <n v="0"/>
    <n v="0"/>
    <n v="4.3949880668257766"/>
    <n v="4.4067226890756306"/>
    <n v="1841.5000000000005"/>
    <n v="2097.6000000000004"/>
    <n v="123.4"/>
    <n v="122.6"/>
    <n v="50840.800000000003"/>
    <n v="57376.799999999996"/>
    <n v="129.30000000000001"/>
    <n v="113.1"/>
    <n v="905.10000000000014"/>
    <n v="904.8"/>
    <m/>
    <m/>
    <n v="0"/>
    <n v="0"/>
    <n v="123.49856801909309"/>
    <n v="122.44033613445377"/>
    <n v="51745.9"/>
    <n v="58281.599999999999"/>
    <n v="662"/>
    <n v="690"/>
    <n v="662"/>
    <n v="690"/>
    <n v="21"/>
    <n v="18"/>
    <n v="21"/>
    <n v="18"/>
    <m/>
    <m/>
    <n v="0"/>
    <n v="0"/>
    <n v="683"/>
    <n v="708"/>
    <n v="683"/>
    <n v="708"/>
    <n v="5"/>
    <n v="5"/>
    <n v="3310"/>
    <n v="3450"/>
    <m/>
    <n v="5"/>
    <n v="0"/>
    <n v="90"/>
    <m/>
    <m/>
    <n v="0"/>
    <n v="0"/>
    <n v="4.8462664714494874"/>
    <n v="5"/>
    <n v="3310"/>
    <n v="3540"/>
    <n v="136.5"/>
    <n v="134.30000000000001"/>
    <n v="90363"/>
    <n v="92667.000000000015"/>
    <n v="141.30000000000001"/>
    <n v="134.30000000000001"/>
    <n v="2967.3"/>
    <n v="2417.4"/>
    <m/>
    <m/>
    <n v="0"/>
    <n v="0"/>
    <n v="136.64758418740848"/>
    <n v="134.30000000000001"/>
    <n v="93330.299999999988"/>
    <n v="95084.400000000009"/>
    <n v="1102"/>
    <n v="1184"/>
    <n v="1102"/>
    <n v="1184"/>
    <n v="4.6746823956442833"/>
    <n v="4.7614864864864872"/>
    <n v="5151.5"/>
    <n v="5637.6000000000013"/>
    <n v="131.64809437386569"/>
    <n v="129.53209459459458"/>
    <n v="145076.19999999998"/>
    <n v="153366"/>
    <n v="1587"/>
    <n v="1669"/>
    <n v="1587"/>
    <n v="1669"/>
    <n v="458"/>
    <n v="466"/>
    <n v="458"/>
    <n v="466"/>
    <m/>
    <m/>
    <n v="0"/>
    <n v="0"/>
    <n v="2045"/>
    <n v="2135"/>
    <n v="2045"/>
    <n v="2135"/>
    <n v="3.4"/>
    <n v="3.3"/>
    <n v="5395.8"/>
    <n v="5507.7"/>
    <n v="3.4"/>
    <n v="3.5"/>
    <n v="1557.2"/>
    <n v="1631"/>
    <m/>
    <m/>
    <n v="0"/>
    <n v="0"/>
    <n v="3.4"/>
    <n v="3.3436533957845431"/>
    <n v="6953"/>
    <n v="7138.7"/>
    <n v="89.6"/>
    <n v="88.7"/>
    <n v="142195.19999999998"/>
    <n v="148040.30000000002"/>
    <n v="75.099999999999994"/>
    <n v="75.3"/>
    <n v="34395.799999999996"/>
    <n v="35089.799999999996"/>
    <m/>
    <m/>
    <n v="0"/>
    <n v="0"/>
    <n v="86.352567237163797"/>
    <n v="85.775222482435595"/>
    <n v="176590.99999999997"/>
    <n v="183130.1"/>
    <n v="107"/>
    <n v="119"/>
    <n v="107"/>
    <n v="119"/>
    <n v="5"/>
    <n v="4.9000000000000004"/>
    <n v="535"/>
    <n v="583.1"/>
    <n v="64.7"/>
    <n v="69.599999999999994"/>
    <n v="6922.9000000000005"/>
    <n v="8282.4"/>
    <n v="2661"/>
    <n v="2827"/>
    <n v="2661"/>
    <n v="2827"/>
    <n v="10518.6"/>
    <n v="11016.900000000001"/>
    <n v="283399"/>
    <n v="298084.10000000003"/>
    <n v="486"/>
    <n v="492"/>
    <n v="486"/>
    <n v="492"/>
    <n v="1585.9"/>
    <n v="1759.4"/>
    <n v="38268.199999999997"/>
    <n v="38411.999999999993"/>
    <n v="3147"/>
    <n v="3319"/>
    <n v="3147"/>
    <n v="3319"/>
    <n v="12104.5"/>
    <n v="12776.300000000001"/>
    <n v="321667.20000000001"/>
    <n v="336496.10000000003"/>
    <n v="0"/>
    <n v="0"/>
    <n v="0"/>
    <n v="0"/>
    <s v=""/>
    <s v=""/>
    <s v=""/>
    <s v=""/>
    <n v="12639.5"/>
    <n v="13359.400000000001"/>
    <n v="328590.09999999998"/>
    <n v="344778.5"/>
  </r>
  <r>
    <x v="13"/>
    <s v="Stephen F. Austin State University"/>
    <m/>
    <n v="228431"/>
    <x v="3"/>
    <n v="2043"/>
    <n v="2108"/>
    <n v="0"/>
    <n v="1"/>
    <n v="2043"/>
    <n v="2107"/>
    <m/>
    <m/>
    <n v="2043"/>
    <n v="2107"/>
    <n v="2043"/>
    <n v="2107"/>
    <n v="413"/>
    <n v="446"/>
    <n v="413"/>
    <n v="446"/>
    <n v="15"/>
    <n v="22"/>
    <n v="15"/>
    <n v="22"/>
    <m/>
    <m/>
    <n v="0"/>
    <n v="0"/>
    <n v="428"/>
    <n v="468"/>
    <n v="428"/>
    <n v="468"/>
    <n v="4.3"/>
    <n v="4.3"/>
    <n v="1775.8999999999999"/>
    <n v="1917.8"/>
    <n v="4.3"/>
    <n v="4.5"/>
    <n v="64.5"/>
    <n v="99"/>
    <m/>
    <m/>
    <n v="0"/>
    <n v="0"/>
    <n v="4.3"/>
    <n v="4.3094017094017092"/>
    <n v="1840.3999999999999"/>
    <n v="2016.8"/>
    <n v="120.2"/>
    <n v="118"/>
    <n v="49642.6"/>
    <n v="52628"/>
    <n v="119.8"/>
    <n v="122.3"/>
    <n v="1797"/>
    <n v="2690.6"/>
    <m/>
    <m/>
    <n v="0"/>
    <n v="0"/>
    <n v="120.18598130841121"/>
    <n v="118.20213675213675"/>
    <n v="51439.6"/>
    <n v="55318.6"/>
    <n v="593"/>
    <n v="602"/>
    <n v="593"/>
    <n v="602"/>
    <n v="42"/>
    <n v="62"/>
    <n v="42"/>
    <n v="62"/>
    <m/>
    <m/>
    <n v="0"/>
    <n v="0"/>
    <n v="635"/>
    <n v="664"/>
    <n v="635"/>
    <n v="664"/>
    <n v="4.9000000000000004"/>
    <n v="4.7"/>
    <n v="2905.7000000000003"/>
    <n v="2829.4"/>
    <m/>
    <n v="4.9000000000000004"/>
    <n v="0"/>
    <n v="303.8"/>
    <m/>
    <m/>
    <n v="0"/>
    <n v="0"/>
    <n v="4.5759055118110243"/>
    <n v="4.7186746987951809"/>
    <n v="2905.7000000000003"/>
    <n v="3133.2000000000003"/>
    <n v="134"/>
    <n v="131.5"/>
    <n v="79462"/>
    <n v="79163"/>
    <n v="138.5"/>
    <n v="137.80000000000001"/>
    <n v="5817"/>
    <n v="8543.6"/>
    <m/>
    <m/>
    <n v="0"/>
    <n v="0"/>
    <n v="134.29763779527559"/>
    <n v="132.0882530120482"/>
    <n v="85279"/>
    <n v="87706.6"/>
    <n v="1063"/>
    <n v="1132"/>
    <n v="1063"/>
    <n v="1132"/>
    <n v="4.4648165569143936"/>
    <n v="4.5494699646643113"/>
    <n v="4746.1000000000004"/>
    <n v="5150"/>
    <n v="128.61580432737537"/>
    <n v="126.34734982332157"/>
    <n v="136718.60000000003"/>
    <n v="143025.20000000001"/>
    <n v="727"/>
    <n v="758"/>
    <n v="727"/>
    <n v="758"/>
    <n v="187"/>
    <n v="150"/>
    <n v="187"/>
    <n v="150"/>
    <m/>
    <m/>
    <n v="0"/>
    <n v="0"/>
    <n v="914"/>
    <n v="908"/>
    <n v="914"/>
    <n v="908"/>
    <n v="3.6"/>
    <n v="3.5"/>
    <n v="2617.2000000000003"/>
    <n v="2653"/>
    <n v="3.6"/>
    <n v="3.6"/>
    <n v="673.2"/>
    <n v="540"/>
    <m/>
    <m/>
    <n v="0"/>
    <n v="0"/>
    <n v="3.6000000000000005"/>
    <n v="3.5165198237885464"/>
    <n v="3290.4000000000005"/>
    <n v="3193"/>
    <n v="91.4"/>
    <n v="90.2"/>
    <n v="66447.8"/>
    <n v="68371.600000000006"/>
    <n v="76.900000000000006"/>
    <n v="76.599999999999994"/>
    <n v="14380.300000000001"/>
    <n v="11490"/>
    <m/>
    <m/>
    <n v="0"/>
    <n v="0"/>
    <n v="88.433369803063471"/>
    <n v="87.953303964757723"/>
    <n v="80828.100000000006"/>
    <n v="79861.600000000006"/>
    <n v="66"/>
    <n v="67"/>
    <n v="66"/>
    <n v="67"/>
    <n v="5.7"/>
    <n v="5.3"/>
    <n v="376.2"/>
    <n v="355.09999999999997"/>
    <n v="78.7"/>
    <n v="69"/>
    <n v="5194.2"/>
    <n v="4623"/>
    <n v="1733"/>
    <n v="1806"/>
    <n v="1733"/>
    <n v="1806"/>
    <n v="7298.8000000000011"/>
    <n v="7400.2"/>
    <n v="195552.40000000002"/>
    <n v="200162.6"/>
    <n v="244"/>
    <n v="234"/>
    <n v="244"/>
    <n v="234"/>
    <n v="737.7"/>
    <n v="942.8"/>
    <n v="21994.300000000003"/>
    <n v="22724.2"/>
    <n v="1977"/>
    <n v="2040"/>
    <n v="1977"/>
    <n v="2040"/>
    <n v="8036.5000000000009"/>
    <n v="8343"/>
    <n v="217546.7"/>
    <n v="222886.80000000002"/>
    <n v="0"/>
    <n v="0"/>
    <n v="0"/>
    <n v="0"/>
    <s v=""/>
    <s v=""/>
    <s v=""/>
    <s v=""/>
    <n v="8412.7000000000007"/>
    <n v="8698.1"/>
    <n v="222740.90000000005"/>
    <n v="227509.80000000002"/>
  </r>
  <r>
    <x v="13"/>
    <s v="Sul Ross State University "/>
    <m/>
    <n v="228501"/>
    <x v="3"/>
    <n v="191"/>
    <n v="173"/>
    <n v="0"/>
    <n v="0"/>
    <n v="191"/>
    <n v="173"/>
    <m/>
    <m/>
    <n v="191"/>
    <n v="173"/>
    <n v="191"/>
    <n v="173"/>
    <n v="35"/>
    <n v="22"/>
    <n v="35"/>
    <n v="22"/>
    <n v="2"/>
    <n v="2"/>
    <n v="2"/>
    <n v="2"/>
    <m/>
    <m/>
    <n v="0"/>
    <n v="0"/>
    <n v="37"/>
    <n v="24"/>
    <n v="37"/>
    <n v="24"/>
    <n v="4.3"/>
    <n v="4.3"/>
    <n v="150.5"/>
    <n v="94.6"/>
    <n v="5"/>
    <n v="4.5"/>
    <n v="10"/>
    <n v="9"/>
    <m/>
    <m/>
    <n v="0"/>
    <n v="0"/>
    <n v="4.3378378378378377"/>
    <n v="4.3166666666666664"/>
    <n v="160.5"/>
    <n v="103.6"/>
    <n v="128.19999999999999"/>
    <n v="122.8"/>
    <n v="4487"/>
    <n v="2701.6"/>
    <n v="103"/>
    <n v="144"/>
    <n v="206"/>
    <n v="288"/>
    <m/>
    <m/>
    <n v="0"/>
    <n v="0"/>
    <n v="126.83783783783784"/>
    <n v="124.56666666666666"/>
    <n v="4693"/>
    <n v="2989.6"/>
    <n v="57"/>
    <n v="52"/>
    <n v="57"/>
    <n v="52"/>
    <n v="5"/>
    <n v="1"/>
    <n v="5"/>
    <n v="1"/>
    <m/>
    <m/>
    <n v="0"/>
    <n v="0"/>
    <n v="62"/>
    <n v="53"/>
    <n v="62"/>
    <n v="53"/>
    <n v="5.0999999999999996"/>
    <n v="5"/>
    <n v="290.7"/>
    <n v="260"/>
    <m/>
    <n v="5"/>
    <n v="0"/>
    <n v="5"/>
    <m/>
    <m/>
    <n v="0"/>
    <n v="0"/>
    <n v="4.6887096774193546"/>
    <n v="5"/>
    <n v="290.7"/>
    <n v="265"/>
    <n v="139.6"/>
    <n v="136.5"/>
    <n v="7957.2"/>
    <n v="7098"/>
    <n v="138.19999999999999"/>
    <n v="121"/>
    <n v="691"/>
    <n v="121"/>
    <m/>
    <m/>
    <n v="0"/>
    <n v="0"/>
    <n v="139.48709677419356"/>
    <n v="136.20754716981133"/>
    <n v="8648.2000000000007"/>
    <n v="7219.0000000000009"/>
    <n v="99"/>
    <n v="77"/>
    <n v="99"/>
    <n v="77"/>
    <n v="4.5575757575757576"/>
    <n v="4.7870129870129876"/>
    <n v="451.2"/>
    <n v="368.6"/>
    <n v="134.75959595959597"/>
    <n v="132.57922077922078"/>
    <n v="13341.2"/>
    <n v="10208.6"/>
    <n v="71"/>
    <n v="76"/>
    <n v="71"/>
    <n v="76"/>
    <n v="13"/>
    <n v="13"/>
    <n v="13"/>
    <n v="13"/>
    <m/>
    <m/>
    <n v="0"/>
    <n v="0"/>
    <n v="84"/>
    <n v="89"/>
    <n v="84"/>
    <n v="89"/>
    <n v="3.4"/>
    <n v="3.2"/>
    <n v="241.4"/>
    <n v="243.20000000000002"/>
    <n v="3.1"/>
    <n v="2.9"/>
    <n v="40.300000000000004"/>
    <n v="37.699999999999996"/>
    <m/>
    <m/>
    <n v="0"/>
    <n v="0"/>
    <n v="3.3535714285714286"/>
    <n v="3.1561797752808993"/>
    <n v="281.7"/>
    <n v="280.90000000000003"/>
    <n v="90.4"/>
    <n v="86.4"/>
    <n v="6418.4000000000005"/>
    <n v="6566.4000000000005"/>
    <n v="64.8"/>
    <n v="63.3"/>
    <n v="842.4"/>
    <n v="822.9"/>
    <m/>
    <m/>
    <n v="0"/>
    <n v="0"/>
    <n v="86.438095238095244"/>
    <n v="83.025842696629212"/>
    <n v="7260.8"/>
    <n v="7389.3"/>
    <n v="8"/>
    <n v="7"/>
    <n v="8"/>
    <n v="7"/>
    <n v="6.2"/>
    <n v="4.8"/>
    <n v="49.6"/>
    <n v="33.6"/>
    <n v="79.599999999999994"/>
    <n v="103.6"/>
    <n v="636.79999999999995"/>
    <n v="725.19999999999993"/>
    <n v="163"/>
    <n v="150"/>
    <n v="163"/>
    <n v="150"/>
    <n v="682.6"/>
    <n v="597.80000000000007"/>
    <n v="18862.600000000002"/>
    <n v="16366"/>
    <n v="20"/>
    <n v="16"/>
    <n v="20"/>
    <n v="16"/>
    <n v="50.300000000000004"/>
    <n v="51.699999999999996"/>
    <n v="1739.4"/>
    <n v="1231.9000000000001"/>
    <n v="183"/>
    <n v="166"/>
    <n v="183"/>
    <n v="166"/>
    <n v="732.9"/>
    <n v="649.50000000000011"/>
    <n v="20602.000000000004"/>
    <n v="17597.900000000001"/>
    <n v="0"/>
    <n v="0"/>
    <n v="0"/>
    <n v="0"/>
    <s v=""/>
    <s v=""/>
    <s v=""/>
    <s v=""/>
    <n v="782.5"/>
    <n v="683.1"/>
    <n v="21238.799999999999"/>
    <n v="18323.100000000002"/>
  </r>
  <r>
    <x v="13"/>
    <s v="Tarleton State University"/>
    <m/>
    <n v="228529"/>
    <x v="3"/>
    <n v="1990"/>
    <n v="2091"/>
    <n v="13"/>
    <n v="7"/>
    <n v="1977"/>
    <n v="2084"/>
    <m/>
    <m/>
    <n v="1977"/>
    <n v="2084"/>
    <n v="1977"/>
    <n v="2084"/>
    <n v="269"/>
    <n v="323"/>
    <n v="269"/>
    <n v="323"/>
    <n v="16"/>
    <n v="10"/>
    <n v="16"/>
    <n v="10"/>
    <m/>
    <m/>
    <n v="0"/>
    <n v="0"/>
    <n v="285"/>
    <n v="333"/>
    <n v="285"/>
    <n v="333"/>
    <n v="4.4000000000000004"/>
    <n v="4.3"/>
    <n v="1183.6000000000001"/>
    <n v="1388.8999999999999"/>
    <n v="5"/>
    <n v="4.3"/>
    <n v="80"/>
    <n v="43"/>
    <m/>
    <m/>
    <n v="0"/>
    <n v="0"/>
    <n v="4.4336842105263159"/>
    <n v="4.3"/>
    <n v="1263.6000000000001"/>
    <n v="1431.8999999999999"/>
    <n v="122.7"/>
    <n v="122.1"/>
    <n v="33006.300000000003"/>
    <n v="39438.299999999996"/>
    <n v="127.7"/>
    <n v="124.9"/>
    <n v="2043.2"/>
    <n v="1249"/>
    <m/>
    <m/>
    <n v="0"/>
    <n v="0"/>
    <n v="122.98070175438596"/>
    <n v="122.18408408408408"/>
    <n v="35049.5"/>
    <n v="40687.299999999996"/>
    <n v="304"/>
    <n v="327"/>
    <n v="304"/>
    <n v="327"/>
    <n v="21"/>
    <n v="22"/>
    <n v="21"/>
    <n v="22"/>
    <m/>
    <m/>
    <n v="0"/>
    <n v="0"/>
    <n v="325"/>
    <n v="349"/>
    <n v="325"/>
    <n v="349"/>
    <n v="5.0999999999999996"/>
    <n v="4.9000000000000004"/>
    <n v="1550.3999999999999"/>
    <n v="1602.3000000000002"/>
    <m/>
    <n v="5.6"/>
    <n v="0"/>
    <n v="123.19999999999999"/>
    <m/>
    <m/>
    <n v="0"/>
    <n v="0"/>
    <n v="4.7704615384615376"/>
    <n v="4.944126074498568"/>
    <n v="1550.3999999999996"/>
    <n v="1725.5000000000002"/>
    <n v="139"/>
    <n v="135.19999999999999"/>
    <n v="42256"/>
    <n v="44210.399999999994"/>
    <n v="143.6"/>
    <n v="147.4"/>
    <n v="3015.6"/>
    <n v="3242.8"/>
    <m/>
    <m/>
    <n v="0"/>
    <n v="0"/>
    <n v="139.29723076923077"/>
    <n v="135.96905444126074"/>
    <n v="45271.6"/>
    <n v="47453.2"/>
    <n v="610"/>
    <n v="682"/>
    <n v="610"/>
    <n v="682"/>
    <n v="4.613114754098361"/>
    <n v="4.629618768328446"/>
    <n v="2814"/>
    <n v="3157.4"/>
    <n v="131.67393442622952"/>
    <n v="129.23826979472142"/>
    <n v="80321.100000000006"/>
    <n v="88140.5"/>
    <n v="839"/>
    <n v="820"/>
    <n v="839"/>
    <n v="820"/>
    <n v="435"/>
    <n v="499"/>
    <n v="435"/>
    <n v="499"/>
    <m/>
    <m/>
    <n v="0"/>
    <n v="0"/>
    <n v="1274"/>
    <n v="1319"/>
    <n v="1274"/>
    <n v="1319"/>
    <n v="3"/>
    <n v="2.9"/>
    <n v="2517"/>
    <n v="2378"/>
    <n v="2.7"/>
    <n v="2.8"/>
    <n v="1174.5"/>
    <n v="1397.1999999999998"/>
    <m/>
    <m/>
    <n v="0"/>
    <n v="0"/>
    <n v="2.8975667189952903"/>
    <n v="2.8621683093252464"/>
    <n v="3691.5"/>
    <n v="3775.2"/>
    <n v="75.5"/>
    <n v="73.5"/>
    <n v="63344.5"/>
    <n v="60270"/>
    <n v="53.6"/>
    <n v="53.5"/>
    <n v="23316"/>
    <n v="26696.5"/>
    <m/>
    <m/>
    <n v="0"/>
    <n v="0"/>
    <n v="68.0223704866562"/>
    <n v="65.933661865049274"/>
    <n v="86660.5"/>
    <n v="86966.499999999985"/>
    <n v="93"/>
    <n v="83"/>
    <n v="93"/>
    <n v="83"/>
    <n v="4.5999999999999996"/>
    <n v="3.6"/>
    <n v="427.79999999999995"/>
    <n v="298.8"/>
    <n v="55.9"/>
    <n v="50.4"/>
    <n v="5198.7"/>
    <n v="4183.2"/>
    <n v="1412"/>
    <n v="1470"/>
    <n v="1412"/>
    <n v="1470"/>
    <n v="5251"/>
    <n v="5369.2"/>
    <n v="138606.79999999999"/>
    <n v="143918.69999999998"/>
    <n v="472"/>
    <n v="531"/>
    <n v="472"/>
    <n v="531"/>
    <n v="1254.5"/>
    <n v="1563.3999999999999"/>
    <n v="28374.799999999999"/>
    <n v="31188.3"/>
    <n v="1884"/>
    <n v="2001"/>
    <n v="1884"/>
    <n v="2001"/>
    <n v="6505.5"/>
    <n v="6932.5999999999995"/>
    <n v="166981.59999999998"/>
    <n v="175106.99999999997"/>
    <n v="0"/>
    <n v="0"/>
    <n v="0"/>
    <n v="0"/>
    <s v=""/>
    <s v=""/>
    <s v=""/>
    <s v=""/>
    <n v="6933.3"/>
    <n v="7231.4000000000005"/>
    <n v="172180.30000000002"/>
    <n v="179290.2"/>
  </r>
  <r>
    <x v="13"/>
    <s v="Texas A&amp;M International University"/>
    <m/>
    <n v="226152"/>
    <x v="3"/>
    <n v="978"/>
    <n v="990"/>
    <n v="7"/>
    <n v="6"/>
    <n v="971"/>
    <n v="984"/>
    <m/>
    <m/>
    <n v="971"/>
    <n v="984"/>
    <n v="971"/>
    <n v="984"/>
    <n v="148"/>
    <n v="191"/>
    <n v="148"/>
    <n v="191"/>
    <n v="24"/>
    <n v="34"/>
    <n v="24"/>
    <n v="34"/>
    <m/>
    <m/>
    <n v="0"/>
    <n v="0"/>
    <n v="172"/>
    <n v="225"/>
    <n v="172"/>
    <n v="225"/>
    <n v="4.4000000000000004"/>
    <n v="4.5"/>
    <n v="651.20000000000005"/>
    <n v="859.5"/>
    <n v="4.3"/>
    <n v="4.5"/>
    <n v="103.19999999999999"/>
    <n v="153"/>
    <m/>
    <m/>
    <n v="0"/>
    <n v="0"/>
    <n v="4.3860465116279075"/>
    <n v="4.5"/>
    <n v="754.40000000000009"/>
    <n v="1012.5"/>
    <n v="120.8"/>
    <n v="119.9"/>
    <n v="17878.399999999998"/>
    <n v="22900.9"/>
    <n v="121.7"/>
    <n v="122.4"/>
    <n v="2920.8"/>
    <n v="4161.6000000000004"/>
    <m/>
    <m/>
    <n v="0"/>
    <n v="0"/>
    <n v="120.92558139534881"/>
    <n v="120.27777777777777"/>
    <n v="20799.199999999997"/>
    <n v="27062.5"/>
    <n v="190"/>
    <n v="168"/>
    <n v="190"/>
    <n v="168"/>
    <n v="17"/>
    <n v="26"/>
    <n v="17"/>
    <n v="26"/>
    <m/>
    <m/>
    <n v="0"/>
    <n v="0"/>
    <n v="207"/>
    <n v="194"/>
    <n v="207"/>
    <n v="194"/>
    <n v="5.6"/>
    <n v="5.5"/>
    <n v="1064"/>
    <n v="924"/>
    <m/>
    <n v="5.2"/>
    <n v="0"/>
    <n v="135.20000000000002"/>
    <m/>
    <m/>
    <n v="0"/>
    <n v="0"/>
    <n v="5.1400966183574877"/>
    <n v="5.4597938144329898"/>
    <n v="1064"/>
    <n v="1059.2"/>
    <n v="138.80000000000001"/>
    <n v="136.5"/>
    <n v="26372.000000000004"/>
    <n v="22932"/>
    <n v="146.6"/>
    <n v="138.9"/>
    <n v="2492.1999999999998"/>
    <n v="3611.4"/>
    <m/>
    <m/>
    <n v="0"/>
    <n v="0"/>
    <n v="139.44057971014496"/>
    <n v="136.8216494845361"/>
    <n v="28864.200000000008"/>
    <n v="26543.4"/>
    <n v="379"/>
    <n v="419"/>
    <n v="379"/>
    <n v="419"/>
    <n v="4.7978891820580474"/>
    <n v="4.9443914081145577"/>
    <n v="1818.3999999999999"/>
    <n v="2071.6999999999998"/>
    <n v="131.03799472295518"/>
    <n v="127.93770883054893"/>
    <n v="49663.400000000009"/>
    <n v="53605.9"/>
    <n v="332"/>
    <n v="314"/>
    <n v="332"/>
    <n v="314"/>
    <n v="209"/>
    <n v="215"/>
    <n v="209"/>
    <n v="215"/>
    <m/>
    <m/>
    <n v="0"/>
    <n v="0"/>
    <n v="541"/>
    <n v="529"/>
    <n v="541"/>
    <n v="529"/>
    <n v="3.5"/>
    <n v="3.6"/>
    <n v="1162"/>
    <n v="1130.4000000000001"/>
    <n v="4"/>
    <n v="4"/>
    <n v="836"/>
    <n v="860"/>
    <m/>
    <m/>
    <n v="0"/>
    <n v="0"/>
    <n v="3.6931608133086877"/>
    <n v="3.7625708884688094"/>
    <n v="1998"/>
    <n v="1990.4"/>
    <n v="86.4"/>
    <n v="88.2"/>
    <n v="28684.800000000003"/>
    <n v="27694.799999999999"/>
    <n v="76.099999999999994"/>
    <n v="75.8"/>
    <n v="15904.9"/>
    <n v="16297"/>
    <m/>
    <m/>
    <n v="0"/>
    <n v="0"/>
    <n v="82.420887245841044"/>
    <n v="83.160302457466926"/>
    <n v="44589.700000000004"/>
    <n v="43991.8"/>
    <n v="51"/>
    <n v="36"/>
    <n v="51"/>
    <n v="36"/>
    <n v="6.5"/>
    <n v="5.4"/>
    <n v="331.5"/>
    <n v="194.4"/>
    <n v="90.2"/>
    <n v="77.8"/>
    <n v="4600.2"/>
    <n v="2800.7999999999997"/>
    <n v="670"/>
    <n v="673"/>
    <n v="670"/>
    <n v="673"/>
    <n v="2877.2"/>
    <n v="2913.9"/>
    <n v="72935.200000000012"/>
    <n v="73527.7"/>
    <n v="250"/>
    <n v="275"/>
    <n v="250"/>
    <n v="275"/>
    <n v="939.2"/>
    <n v="1148.2"/>
    <n v="21317.9"/>
    <n v="24070"/>
    <n v="920"/>
    <n v="948"/>
    <n v="920"/>
    <n v="948"/>
    <n v="3816.3999999999996"/>
    <n v="4062.1000000000004"/>
    <n v="94253.1"/>
    <n v="97597.7"/>
    <n v="0"/>
    <n v="0"/>
    <n v="0"/>
    <n v="0"/>
    <s v=""/>
    <s v=""/>
    <s v=""/>
    <s v=""/>
    <n v="4147.8999999999996"/>
    <n v="4256.5"/>
    <n v="98853.3"/>
    <n v="100398.50000000001"/>
  </r>
  <r>
    <x v="13"/>
    <s v="Texas A&amp;M University-Commerce"/>
    <m/>
    <n v="224554"/>
    <x v="3"/>
    <n v="1438"/>
    <n v="1476"/>
    <n v="1"/>
    <n v="0"/>
    <n v="1437"/>
    <n v="1476"/>
    <m/>
    <m/>
    <n v="1437"/>
    <n v="1476"/>
    <n v="1437"/>
    <n v="1476"/>
    <n v="110"/>
    <n v="111"/>
    <n v="110"/>
    <n v="111"/>
    <n v="8"/>
    <n v="9"/>
    <n v="8"/>
    <n v="9"/>
    <m/>
    <m/>
    <n v="0"/>
    <n v="0"/>
    <n v="118"/>
    <n v="120"/>
    <n v="118"/>
    <n v="120"/>
    <n v="4.5"/>
    <n v="4.4000000000000004"/>
    <n v="495"/>
    <n v="488.40000000000003"/>
    <n v="4.8"/>
    <n v="4.9000000000000004"/>
    <n v="38.4"/>
    <n v="44.1"/>
    <m/>
    <m/>
    <n v="0"/>
    <n v="0"/>
    <n v="4.5203389830508476"/>
    <n v="4.4375"/>
    <n v="533.4"/>
    <n v="532.5"/>
    <n v="128.80000000000001"/>
    <n v="121.6"/>
    <n v="14168.000000000002"/>
    <n v="13497.599999999999"/>
    <n v="119.4"/>
    <n v="125"/>
    <n v="955.2"/>
    <n v="1125"/>
    <m/>
    <m/>
    <n v="0"/>
    <n v="0"/>
    <n v="128.16271186440679"/>
    <n v="121.85499999999999"/>
    <n v="15123.2"/>
    <n v="14622.599999999999"/>
    <n v="137"/>
    <n v="151"/>
    <n v="137"/>
    <n v="151"/>
    <n v="36"/>
    <n v="37"/>
    <n v="36"/>
    <n v="37"/>
    <m/>
    <m/>
    <n v="0"/>
    <n v="0"/>
    <n v="173"/>
    <n v="188"/>
    <n v="173"/>
    <n v="188"/>
    <n v="5.0999999999999996"/>
    <n v="4.8"/>
    <n v="698.69999999999993"/>
    <n v="724.8"/>
    <m/>
    <n v="5.0999999999999996"/>
    <n v="0"/>
    <n v="188.7"/>
    <m/>
    <m/>
    <n v="0"/>
    <n v="0"/>
    <n v="4.0387283236994218"/>
    <n v="4.8590425531914896"/>
    <n v="698.69999999999993"/>
    <n v="913.5"/>
    <n v="137.69999999999999"/>
    <n v="134.69999999999999"/>
    <n v="18864.899999999998"/>
    <n v="20339.699999999997"/>
    <n v="128.9"/>
    <n v="129.9"/>
    <n v="4640.4000000000005"/>
    <n v="4806.3"/>
    <m/>
    <m/>
    <n v="0"/>
    <n v="0"/>
    <n v="135.86878612716762"/>
    <n v="133.75531914893614"/>
    <n v="23505.3"/>
    <n v="25145.999999999993"/>
    <n v="291"/>
    <n v="308"/>
    <n v="291"/>
    <n v="308"/>
    <n v="4.2340206185567011"/>
    <n v="4.6948051948051948"/>
    <n v="1232.0999999999999"/>
    <n v="1446"/>
    <n v="132.74398625429552"/>
    <n v="129.11883116883115"/>
    <n v="38628.5"/>
    <n v="39768.599999999991"/>
    <n v="670"/>
    <n v="707"/>
    <n v="670"/>
    <n v="707"/>
    <n v="375"/>
    <n v="378"/>
    <n v="375"/>
    <n v="378"/>
    <m/>
    <m/>
    <n v="0"/>
    <n v="0"/>
    <n v="1045"/>
    <n v="1085"/>
    <n v="1045"/>
    <n v="1085"/>
    <n v="3"/>
    <n v="3.1"/>
    <n v="2010"/>
    <n v="2191.7000000000003"/>
    <n v="3.1"/>
    <n v="3.3"/>
    <n v="1162.5"/>
    <n v="1247.3999999999999"/>
    <m/>
    <m/>
    <n v="0"/>
    <n v="0"/>
    <n v="3.035885167464115"/>
    <n v="3.1696774193548389"/>
    <n v="3172.5"/>
    <n v="3439.1000000000004"/>
    <n v="74.900000000000006"/>
    <n v="76.2"/>
    <n v="50183.000000000007"/>
    <n v="53873.4"/>
    <n v="60.8"/>
    <n v="63.2"/>
    <n v="22800"/>
    <n v="23889.600000000002"/>
    <m/>
    <m/>
    <n v="0"/>
    <n v="0"/>
    <n v="69.840191387559813"/>
    <n v="71.670967741935485"/>
    <n v="72983"/>
    <n v="77763"/>
    <n v="101"/>
    <n v="83"/>
    <n v="101"/>
    <n v="83"/>
    <n v="4"/>
    <n v="3.2"/>
    <n v="404"/>
    <n v="265.60000000000002"/>
    <n v="66.900000000000006"/>
    <n v="53.5"/>
    <n v="6756.9000000000005"/>
    <n v="4440.5"/>
    <n v="917"/>
    <n v="969"/>
    <n v="917"/>
    <n v="969"/>
    <n v="3203.7"/>
    <n v="3404.9000000000005"/>
    <n v="83215.900000000009"/>
    <n v="87710.7"/>
    <n v="419"/>
    <n v="424"/>
    <n v="419"/>
    <n v="424"/>
    <n v="1200.9000000000001"/>
    <n v="1480.1999999999998"/>
    <n v="28395.599999999999"/>
    <n v="29820.9"/>
    <n v="1336"/>
    <n v="1393"/>
    <n v="1336"/>
    <n v="1393"/>
    <n v="4404.6000000000004"/>
    <n v="4885.1000000000004"/>
    <n v="111611.5"/>
    <n v="117531.6"/>
    <n v="0"/>
    <n v="0"/>
    <n v="0"/>
    <n v="0"/>
    <s v=""/>
    <s v=""/>
    <s v=""/>
    <s v=""/>
    <n v="4808.6000000000004"/>
    <n v="5150.7000000000007"/>
    <n v="118368.4"/>
    <n v="121972.09999999999"/>
  </r>
  <r>
    <x v="13"/>
    <s v="Texas A&amp;M University-Corpus Christi "/>
    <m/>
    <n v="224147"/>
    <x v="3"/>
    <n v="1484"/>
    <n v="1461"/>
    <n v="12"/>
    <n v="9"/>
    <n v="1472"/>
    <n v="1452"/>
    <m/>
    <m/>
    <n v="1472"/>
    <n v="1452"/>
    <n v="1472"/>
    <n v="1452"/>
    <n v="212"/>
    <n v="235"/>
    <n v="212"/>
    <n v="235"/>
    <n v="11"/>
    <n v="14"/>
    <n v="11"/>
    <n v="14"/>
    <m/>
    <m/>
    <n v="0"/>
    <n v="0"/>
    <n v="223"/>
    <n v="249"/>
    <n v="223"/>
    <n v="249"/>
    <n v="4.5999999999999996"/>
    <n v="4.5999999999999996"/>
    <n v="975.19999999999993"/>
    <n v="1081"/>
    <n v="4.5999999999999996"/>
    <n v="4.5"/>
    <n v="50.599999999999994"/>
    <n v="63"/>
    <m/>
    <m/>
    <n v="0"/>
    <n v="0"/>
    <n v="4.5999999999999996"/>
    <n v="4.5943775100401609"/>
    <n v="1025.8"/>
    <n v="1144"/>
    <n v="130"/>
    <n v="127.6"/>
    <n v="27560"/>
    <n v="29986"/>
    <n v="110.2"/>
    <n v="106.6"/>
    <n v="1212.2"/>
    <n v="1492.3999999999999"/>
    <m/>
    <m/>
    <n v="0"/>
    <n v="0"/>
    <n v="129.02331838565021"/>
    <n v="126.41927710843375"/>
    <n v="28772.199999999997"/>
    <n v="31478.400000000001"/>
    <n v="316"/>
    <n v="280"/>
    <n v="316"/>
    <n v="280"/>
    <n v="19"/>
    <n v="19"/>
    <n v="19"/>
    <n v="19"/>
    <m/>
    <m/>
    <n v="0"/>
    <n v="0"/>
    <n v="335"/>
    <n v="299"/>
    <n v="335"/>
    <n v="299"/>
    <n v="5.2"/>
    <n v="5.3"/>
    <n v="1643.2"/>
    <n v="1484"/>
    <m/>
    <n v="5.3"/>
    <n v="0"/>
    <n v="100.7"/>
    <m/>
    <m/>
    <n v="0"/>
    <n v="0"/>
    <n v="4.9050746268656722"/>
    <n v="5.3"/>
    <n v="1643.2000000000003"/>
    <n v="1584.7"/>
    <n v="140"/>
    <n v="139.4"/>
    <n v="44240"/>
    <n v="39032"/>
    <n v="113.4"/>
    <n v="132.80000000000001"/>
    <n v="2154.6"/>
    <n v="2523.2000000000003"/>
    <m/>
    <m/>
    <n v="0"/>
    <n v="0"/>
    <n v="138.4913432835821"/>
    <n v="138.98060200668894"/>
    <n v="46394.600000000006"/>
    <n v="41555.19999999999"/>
    <n v="558"/>
    <n v="548"/>
    <n v="558"/>
    <n v="548"/>
    <n v="4.7831541218637996"/>
    <n v="4.9793795620437953"/>
    <n v="2669"/>
    <n v="2728.7"/>
    <n v="134.70752688172044"/>
    <n v="133.2729927007299"/>
    <n v="75166.8"/>
    <n v="73033.599999999991"/>
    <n v="491"/>
    <n v="494"/>
    <n v="491"/>
    <n v="494"/>
    <n v="264"/>
    <n v="257"/>
    <n v="264"/>
    <n v="257"/>
    <m/>
    <m/>
    <n v="0"/>
    <n v="0"/>
    <n v="755"/>
    <n v="751"/>
    <n v="755"/>
    <n v="751"/>
    <n v="3.5"/>
    <n v="3.5"/>
    <n v="1718.5"/>
    <n v="1729"/>
    <n v="3.6"/>
    <n v="3.5"/>
    <n v="950.4"/>
    <n v="899.5"/>
    <m/>
    <m/>
    <n v="0"/>
    <n v="0"/>
    <n v="3.5349668874172187"/>
    <n v="3.5"/>
    <n v="2668.9"/>
    <n v="2628.5"/>
    <n v="91.9"/>
    <n v="89.5"/>
    <n v="45122.9"/>
    <n v="44213"/>
    <n v="70.099999999999994"/>
    <n v="68.400000000000006"/>
    <n v="18506.399999999998"/>
    <n v="17578.800000000003"/>
    <m/>
    <m/>
    <n v="0"/>
    <n v="0"/>
    <n v="84.277218543046359"/>
    <n v="82.279360852197073"/>
    <n v="63629.3"/>
    <n v="61791.8"/>
    <n v="159"/>
    <n v="153"/>
    <n v="159"/>
    <n v="153"/>
    <n v="3.2"/>
    <n v="3.7"/>
    <n v="508.8"/>
    <n v="566.1"/>
    <n v="41.5"/>
    <n v="54.2"/>
    <n v="6598.5"/>
    <n v="8292.6"/>
    <n v="1019"/>
    <n v="1009"/>
    <n v="1019"/>
    <n v="1009"/>
    <n v="4336.8999999999996"/>
    <n v="4294"/>
    <n v="116922.9"/>
    <n v="113231"/>
    <n v="294"/>
    <n v="290"/>
    <n v="294"/>
    <n v="290"/>
    <n v="1001"/>
    <n v="1063.2"/>
    <n v="21873.199999999997"/>
    <n v="21594.400000000001"/>
    <n v="1313"/>
    <n v="1299"/>
    <n v="1313"/>
    <n v="1299"/>
    <n v="5337.9"/>
    <n v="5357.2"/>
    <n v="138796.09999999998"/>
    <n v="134825.4"/>
    <n v="0"/>
    <n v="0"/>
    <n v="0"/>
    <n v="0"/>
    <s v=""/>
    <s v=""/>
    <s v=""/>
    <s v=""/>
    <n v="5846.7"/>
    <n v="5923.3"/>
    <n v="145394.6"/>
    <n v="143118"/>
  </r>
  <r>
    <x v="13"/>
    <s v="Texas A&amp;M University-Kingsville"/>
    <m/>
    <n v="228705"/>
    <x v="3"/>
    <n v="985"/>
    <n v="937"/>
    <n v="13"/>
    <n v="7"/>
    <n v="972"/>
    <n v="930"/>
    <m/>
    <m/>
    <n v="972"/>
    <n v="930"/>
    <n v="972"/>
    <n v="930"/>
    <n v="169"/>
    <n v="213"/>
    <n v="169"/>
    <n v="213"/>
    <n v="5"/>
    <n v="10"/>
    <n v="5"/>
    <n v="10"/>
    <m/>
    <m/>
    <n v="0"/>
    <n v="0"/>
    <n v="174"/>
    <n v="223"/>
    <n v="174"/>
    <n v="223"/>
    <n v="4.5"/>
    <n v="4.3"/>
    <n v="760.5"/>
    <n v="915.9"/>
    <n v="3.8"/>
    <n v="4.4000000000000004"/>
    <n v="19"/>
    <n v="44"/>
    <m/>
    <m/>
    <n v="0"/>
    <n v="0"/>
    <n v="4.4798850574712645"/>
    <n v="4.3044843049327355"/>
    <n v="779.5"/>
    <n v="959.9"/>
    <n v="134.1"/>
    <n v="125.8"/>
    <n v="22662.899999999998"/>
    <n v="26795.399999999998"/>
    <n v="122.2"/>
    <n v="131"/>
    <n v="611"/>
    <n v="1310"/>
    <m/>
    <m/>
    <n v="0"/>
    <n v="0"/>
    <n v="133.75804597701148"/>
    <n v="126.03318385650223"/>
    <n v="23273.899999999998"/>
    <n v="28105.399999999998"/>
    <n v="180"/>
    <n v="185"/>
    <n v="180"/>
    <n v="185"/>
    <n v="26"/>
    <n v="14"/>
    <n v="26"/>
    <n v="14"/>
    <m/>
    <m/>
    <n v="0"/>
    <n v="0"/>
    <n v="206"/>
    <n v="199"/>
    <n v="206"/>
    <n v="199"/>
    <n v="5.0999999999999996"/>
    <n v="4.9000000000000004"/>
    <n v="917.99999999999989"/>
    <n v="906.50000000000011"/>
    <m/>
    <n v="6.8"/>
    <n v="0"/>
    <n v="95.2"/>
    <m/>
    <m/>
    <n v="0"/>
    <n v="0"/>
    <n v="4.4563106796116498"/>
    <n v="5.0336683417085437"/>
    <n v="917.99999999999989"/>
    <n v="1001.7000000000002"/>
    <n v="147"/>
    <n v="141.1"/>
    <n v="26460"/>
    <n v="26103.5"/>
    <n v="144.6"/>
    <n v="174.6"/>
    <n v="3759.6"/>
    <n v="2444.4"/>
    <m/>
    <m/>
    <n v="0"/>
    <n v="0"/>
    <n v="146.69708737864076"/>
    <n v="143.456783919598"/>
    <n v="30219.599999999995"/>
    <n v="28547.9"/>
    <n v="380"/>
    <n v="422"/>
    <n v="380"/>
    <n v="422"/>
    <n v="4.4671052631578947"/>
    <n v="4.6483412322274882"/>
    <n v="1697.5"/>
    <n v="1961.6"/>
    <n v="140.77236842105262"/>
    <n v="134.24952606635071"/>
    <n v="53493.499999999993"/>
    <n v="56653.3"/>
    <n v="452"/>
    <n v="399"/>
    <n v="452"/>
    <n v="399"/>
    <n v="92"/>
    <n v="69"/>
    <n v="92"/>
    <n v="69"/>
    <m/>
    <m/>
    <n v="0"/>
    <n v="0"/>
    <n v="544"/>
    <n v="468"/>
    <n v="544"/>
    <n v="468"/>
    <n v="3.2"/>
    <n v="3.2"/>
    <n v="1446.4"/>
    <n v="1276.8000000000002"/>
    <n v="3.4"/>
    <n v="3.3"/>
    <n v="312.8"/>
    <n v="227.7"/>
    <m/>
    <m/>
    <n v="0"/>
    <n v="0"/>
    <n v="3.2338235294117648"/>
    <n v="3.2147435897435903"/>
    <n v="1759.2"/>
    <n v="1504.5000000000002"/>
    <n v="87.4"/>
    <n v="85.8"/>
    <n v="39504.800000000003"/>
    <n v="34234.199999999997"/>
    <n v="82.7"/>
    <n v="73.099999999999994"/>
    <n v="7608.4000000000005"/>
    <n v="5043.8999999999996"/>
    <m/>
    <m/>
    <n v="0"/>
    <n v="0"/>
    <n v="86.605147058823533"/>
    <n v="83.927564102564105"/>
    <n v="47113.200000000004"/>
    <n v="39278.1"/>
    <n v="48"/>
    <n v="40"/>
    <n v="48"/>
    <n v="40"/>
    <n v="5.3"/>
    <n v="5.6"/>
    <n v="254.39999999999998"/>
    <n v="224"/>
    <n v="86.8"/>
    <n v="86.8"/>
    <n v="4166.3999999999996"/>
    <n v="3472"/>
    <n v="801"/>
    <n v="797"/>
    <n v="801"/>
    <n v="797"/>
    <n v="3124.9"/>
    <n v="3099.2000000000003"/>
    <n v="88627.7"/>
    <n v="87133.099999999991"/>
    <n v="123"/>
    <n v="93"/>
    <n v="123"/>
    <n v="93"/>
    <n v="331.8"/>
    <n v="366.9"/>
    <n v="11979"/>
    <n v="8798.2999999999993"/>
    <n v="924"/>
    <n v="890"/>
    <n v="924"/>
    <n v="890"/>
    <n v="3456.7000000000003"/>
    <n v="3466.1000000000004"/>
    <n v="100606.7"/>
    <n v="95931.4"/>
    <n v="0"/>
    <n v="0"/>
    <n v="0"/>
    <n v="0"/>
    <s v=""/>
    <s v=""/>
    <s v=""/>
    <s v=""/>
    <n v="3711.1"/>
    <n v="3690.1000000000004"/>
    <n v="104773.09999999999"/>
    <n v="99403.4"/>
  </r>
  <r>
    <x v="13"/>
    <s v="Texas Southern University "/>
    <m/>
    <n v="229063"/>
    <x v="3"/>
    <n v="861"/>
    <n v="912"/>
    <n v="5"/>
    <n v="2"/>
    <n v="856"/>
    <n v="910"/>
    <m/>
    <m/>
    <n v="856"/>
    <n v="910"/>
    <n v="856"/>
    <n v="910"/>
    <n v="51"/>
    <n v="39"/>
    <n v="51"/>
    <n v="39"/>
    <n v="2"/>
    <n v="1"/>
    <n v="2"/>
    <n v="1"/>
    <m/>
    <m/>
    <n v="0"/>
    <n v="0"/>
    <n v="53"/>
    <n v="40"/>
    <n v="53"/>
    <n v="40"/>
    <n v="5.0999999999999996"/>
    <n v="5.2"/>
    <n v="260.09999999999997"/>
    <n v="202.8"/>
    <n v="6.5"/>
    <n v="6"/>
    <n v="13"/>
    <n v="6"/>
    <m/>
    <m/>
    <n v="0"/>
    <n v="0"/>
    <n v="5.1528301886792445"/>
    <n v="5.2200000000000006"/>
    <n v="273.09999999999997"/>
    <n v="208.8"/>
    <n v="146.5"/>
    <n v="137.19999999999999"/>
    <n v="7471.5"/>
    <n v="5350.7999999999993"/>
    <n v="182.5"/>
    <n v="141"/>
    <n v="365"/>
    <n v="141"/>
    <m/>
    <m/>
    <n v="0"/>
    <n v="0"/>
    <n v="147.85849056603774"/>
    <n v="137.29499999999999"/>
    <n v="7836.5"/>
    <n v="5491.7999999999993"/>
    <n v="274"/>
    <n v="255"/>
    <n v="274"/>
    <n v="255"/>
    <n v="15"/>
    <n v="23"/>
    <n v="15"/>
    <n v="23"/>
    <m/>
    <m/>
    <n v="0"/>
    <n v="0"/>
    <n v="289"/>
    <n v="278"/>
    <n v="289"/>
    <n v="278"/>
    <n v="6"/>
    <n v="5.8"/>
    <n v="1644"/>
    <n v="1479"/>
    <m/>
    <n v="5.8"/>
    <n v="0"/>
    <n v="133.4"/>
    <m/>
    <m/>
    <n v="0"/>
    <n v="0"/>
    <n v="5.6885813148788928"/>
    <n v="5.8000000000000007"/>
    <n v="1644"/>
    <n v="1612.4"/>
    <n v="156.30000000000001"/>
    <n v="152.19999999999999"/>
    <n v="42826.200000000004"/>
    <n v="38811"/>
    <n v="152.1"/>
    <n v="146.6"/>
    <n v="2281.5"/>
    <n v="3371.7999999999997"/>
    <m/>
    <m/>
    <n v="0"/>
    <n v="0"/>
    <n v="156.08200692041524"/>
    <n v="151.73669064748202"/>
    <n v="45107.700000000004"/>
    <n v="42182.8"/>
    <n v="342"/>
    <n v="318"/>
    <n v="342"/>
    <n v="318"/>
    <n v="5.6055555555555552"/>
    <n v="5.727044025157233"/>
    <n v="1917.1"/>
    <n v="1821.2"/>
    <n v="154.8076023391813"/>
    <n v="149.92012578616354"/>
    <n v="52944.200000000004"/>
    <n v="47674.600000000006"/>
    <n v="316"/>
    <n v="392"/>
    <n v="316"/>
    <n v="392"/>
    <n v="83"/>
    <n v="88"/>
    <n v="83"/>
    <n v="88"/>
    <m/>
    <m/>
    <n v="0"/>
    <n v="0"/>
    <n v="399"/>
    <n v="480"/>
    <n v="399"/>
    <n v="480"/>
    <n v="4.2"/>
    <n v="3.9"/>
    <n v="1327.2"/>
    <n v="1528.8"/>
    <n v="4.5"/>
    <n v="4.3"/>
    <n v="373.5"/>
    <n v="378.4"/>
    <m/>
    <m/>
    <n v="0"/>
    <n v="0"/>
    <n v="4.2624060150375938"/>
    <n v="3.9733333333333332"/>
    <n v="1700.6999999999998"/>
    <n v="1907.1999999999998"/>
    <n v="109.9"/>
    <n v="100.1"/>
    <n v="34728.400000000001"/>
    <n v="39239.199999999997"/>
    <n v="94.3"/>
    <n v="90.3"/>
    <n v="7826.9"/>
    <n v="7946.4"/>
    <m/>
    <m/>
    <n v="0"/>
    <n v="0"/>
    <n v="106.65488721804512"/>
    <n v="98.303333333333327"/>
    <n v="42555.3"/>
    <n v="47185.599999999999"/>
    <n v="115"/>
    <n v="112"/>
    <n v="115"/>
    <n v="112"/>
    <n v="6.3"/>
    <n v="5.7"/>
    <n v="724.5"/>
    <n v="638.4"/>
    <n v="102.2"/>
    <n v="98.4"/>
    <n v="11753"/>
    <n v="11020.800000000001"/>
    <n v="641"/>
    <n v="686"/>
    <n v="641"/>
    <n v="686"/>
    <n v="3231.3"/>
    <n v="3210.6"/>
    <n v="85026.1"/>
    <n v="83401"/>
    <n v="100"/>
    <n v="112"/>
    <n v="100"/>
    <n v="112"/>
    <n v="386.5"/>
    <n v="517.79999999999995"/>
    <n v="10473.4"/>
    <n v="11459.199999999999"/>
    <n v="741"/>
    <n v="798"/>
    <n v="741"/>
    <n v="798"/>
    <n v="3617.8"/>
    <n v="3728.3999999999996"/>
    <n v="95499.5"/>
    <n v="94860.2"/>
    <n v="0"/>
    <n v="0"/>
    <n v="0"/>
    <n v="0"/>
    <s v=""/>
    <s v=""/>
    <s v=""/>
    <s v=""/>
    <n v="4342.2999999999993"/>
    <n v="4366.7999999999993"/>
    <n v="107252.5"/>
    <n v="105881.00000000001"/>
  </r>
  <r>
    <x v="13"/>
    <s v="Texas State University"/>
    <s v="Met the criteria for Four-Year 2 in 2014-15 and 2015-16."/>
    <n v="228459"/>
    <x v="3"/>
    <n v="6020"/>
    <n v="6276"/>
    <n v="31"/>
    <n v="46"/>
    <n v="5989"/>
    <n v="6230"/>
    <m/>
    <m/>
    <n v="5989"/>
    <n v="6230"/>
    <n v="5989"/>
    <n v="6230"/>
    <n v="975"/>
    <n v="1060"/>
    <n v="975"/>
    <n v="1060"/>
    <n v="33"/>
    <n v="53"/>
    <n v="33"/>
    <n v="53"/>
    <m/>
    <m/>
    <n v="0"/>
    <n v="0"/>
    <n v="1008"/>
    <n v="1113"/>
    <n v="1008"/>
    <n v="1113"/>
    <n v="4.5999999999999996"/>
    <n v="4.5999999999999996"/>
    <n v="4485"/>
    <n v="4876"/>
    <n v="4.5999999999999996"/>
    <n v="5.3"/>
    <n v="151.79999999999998"/>
    <n v="280.89999999999998"/>
    <m/>
    <m/>
    <n v="0"/>
    <n v="0"/>
    <n v="4.6000000000000005"/>
    <n v="4.6333333333333329"/>
    <n v="4636.8"/>
    <n v="5156.8999999999996"/>
    <n v="121.3"/>
    <n v="120.6"/>
    <n v="118267.5"/>
    <n v="127836"/>
    <n v="127.4"/>
    <n v="126.4"/>
    <n v="4204.2"/>
    <n v="6699.2000000000007"/>
    <m/>
    <m/>
    <n v="0"/>
    <n v="0"/>
    <n v="121.49970238095237"/>
    <n v="120.87619047619049"/>
    <n v="122471.7"/>
    <n v="134535.20000000001"/>
    <n v="1137"/>
    <n v="1219"/>
    <n v="1137"/>
    <n v="1219"/>
    <n v="68"/>
    <n v="59"/>
    <n v="68"/>
    <n v="59"/>
    <m/>
    <m/>
    <n v="0"/>
    <n v="0"/>
    <n v="1205"/>
    <n v="1278"/>
    <n v="1205"/>
    <n v="1278"/>
    <n v="4.9000000000000004"/>
    <n v="5"/>
    <n v="5571.3"/>
    <n v="6095"/>
    <m/>
    <n v="5.4"/>
    <n v="0"/>
    <n v="318.60000000000002"/>
    <m/>
    <m/>
    <n v="0"/>
    <n v="0"/>
    <n v="4.6234854771784235"/>
    <n v="5.0184663536776215"/>
    <n v="5571.3"/>
    <n v="6413.6"/>
    <n v="129.9"/>
    <n v="130.19999999999999"/>
    <n v="147696.30000000002"/>
    <n v="158713.79999999999"/>
    <n v="137.69999999999999"/>
    <n v="138.1"/>
    <n v="9363.5999999999985"/>
    <n v="8147.9"/>
    <m/>
    <m/>
    <n v="0"/>
    <n v="0"/>
    <n v="130.34016597510376"/>
    <n v="130.56471048513302"/>
    <n v="157059.90000000002"/>
    <n v="166861.70000000001"/>
    <n v="2213"/>
    <n v="2391"/>
    <n v="2213"/>
    <n v="2391"/>
    <n v="4.6127880704925444"/>
    <n v="4.8391886240066917"/>
    <n v="10208.1"/>
    <n v="11570.5"/>
    <n v="126.31342069588796"/>
    <n v="126.05474696779591"/>
    <n v="279531.60000000003"/>
    <n v="301396.90000000002"/>
    <n v="2810"/>
    <n v="2806"/>
    <n v="2810"/>
    <n v="2806"/>
    <n v="786"/>
    <n v="837"/>
    <n v="786"/>
    <n v="837"/>
    <m/>
    <m/>
    <n v="0"/>
    <n v="0"/>
    <n v="3596"/>
    <n v="3643"/>
    <n v="3596"/>
    <n v="3643"/>
    <n v="3.5"/>
    <n v="3.5"/>
    <n v="9835"/>
    <n v="9821"/>
    <n v="3.6"/>
    <n v="3.6"/>
    <n v="2829.6"/>
    <n v="3013.2000000000003"/>
    <m/>
    <m/>
    <n v="0"/>
    <n v="0"/>
    <n v="3.5218576195773084"/>
    <n v="3.5229755695855065"/>
    <n v="12664.6"/>
    <n v="12834.2"/>
    <n v="87.8"/>
    <n v="87.8"/>
    <n v="246718"/>
    <n v="246366.8"/>
    <n v="71.7"/>
    <n v="73.099999999999994"/>
    <n v="56356.200000000004"/>
    <n v="61184.7"/>
    <m/>
    <m/>
    <n v="0"/>
    <n v="0"/>
    <n v="84.280923248053398"/>
    <n v="84.422591270930553"/>
    <n v="303074.2"/>
    <n v="307551.5"/>
    <n v="180"/>
    <n v="196"/>
    <n v="180"/>
    <n v="196"/>
    <n v="4.9000000000000004"/>
    <n v="5.0999999999999996"/>
    <n v="882.00000000000011"/>
    <n v="999.59999999999991"/>
    <n v="50.7"/>
    <n v="47.5"/>
    <n v="9126"/>
    <n v="9310"/>
    <n v="4922"/>
    <n v="5085"/>
    <n v="4922"/>
    <n v="5085"/>
    <n v="19891.3"/>
    <n v="20792"/>
    <n v="512681.80000000005"/>
    <n v="532916.6"/>
    <n v="887"/>
    <n v="949"/>
    <n v="887"/>
    <n v="949"/>
    <n v="2981.4"/>
    <n v="3612.7000000000003"/>
    <n v="69924"/>
    <n v="76031.8"/>
    <n v="5809"/>
    <n v="6034"/>
    <n v="5809"/>
    <n v="6034"/>
    <n v="22872.7"/>
    <n v="24404.7"/>
    <n v="582605.80000000005"/>
    <n v="608948.4"/>
    <n v="0"/>
    <n v="0"/>
    <n v="0"/>
    <n v="0"/>
    <s v=""/>
    <s v=""/>
    <s v=""/>
    <s v=""/>
    <n v="23754.7"/>
    <n v="25404.3"/>
    <n v="591731.80000000005"/>
    <n v="618258.4"/>
  </r>
  <r>
    <x v="13"/>
    <s v="University of Houston-Clear Lake "/>
    <m/>
    <n v="225414"/>
    <x v="3"/>
    <n v="1255"/>
    <n v="1298"/>
    <n v="0"/>
    <n v="1"/>
    <n v="1255"/>
    <n v="1297"/>
    <m/>
    <m/>
    <n v="1255"/>
    <n v="1297"/>
    <n v="1255"/>
    <n v="1297"/>
    <n v="0"/>
    <n v="0"/>
    <n v="0"/>
    <n v="0"/>
    <n v="0"/>
    <n v="0"/>
    <n v="0"/>
    <n v="0"/>
    <m/>
    <m/>
    <n v="0"/>
    <n v="0"/>
    <n v="0"/>
    <n v="0"/>
    <n v="0"/>
    <n v="0"/>
    <n v="0"/>
    <n v="0"/>
    <n v="0"/>
    <n v="0"/>
    <n v="0"/>
    <n v="0"/>
    <n v="0"/>
    <n v="0"/>
    <m/>
    <m/>
    <n v="0"/>
    <n v="0"/>
    <n v="0"/>
    <n v="0"/>
    <n v="0"/>
    <n v="0"/>
    <n v="0"/>
    <n v="0"/>
    <n v="0"/>
    <n v="0"/>
    <n v="0"/>
    <n v="0"/>
    <n v="0"/>
    <n v="0"/>
    <m/>
    <m/>
    <n v="0"/>
    <n v="0"/>
    <n v="0"/>
    <n v="0"/>
    <n v="0"/>
    <n v="0"/>
    <n v="0"/>
    <n v="0"/>
    <n v="0"/>
    <n v="0"/>
    <n v="0"/>
    <n v="0"/>
    <n v="0"/>
    <n v="0"/>
    <m/>
    <m/>
    <n v="0"/>
    <n v="0"/>
    <n v="0"/>
    <n v="0"/>
    <n v="0"/>
    <n v="0"/>
    <n v="0"/>
    <n v="0"/>
    <n v="0"/>
    <n v="0"/>
    <m/>
    <n v="0"/>
    <n v="0"/>
    <n v="0"/>
    <m/>
    <m/>
    <n v="0"/>
    <n v="0"/>
    <n v="0"/>
    <n v="0"/>
    <n v="0"/>
    <n v="0"/>
    <n v="0"/>
    <n v="0"/>
    <n v="0"/>
    <n v="0"/>
    <n v="0"/>
    <n v="0"/>
    <n v="0"/>
    <n v="0"/>
    <m/>
    <m/>
    <n v="0"/>
    <n v="0"/>
    <n v="0"/>
    <n v="0"/>
    <n v="0"/>
    <n v="0"/>
    <n v="0"/>
    <n v="0"/>
    <n v="0"/>
    <n v="0"/>
    <n v="0"/>
    <n v="0"/>
    <n v="0"/>
    <n v="0"/>
    <n v="0"/>
    <n v="0"/>
    <n v="0"/>
    <n v="0"/>
    <n v="614"/>
    <n v="613"/>
    <n v="614"/>
    <n v="613"/>
    <n v="599"/>
    <n v="642"/>
    <n v="599"/>
    <n v="642"/>
    <m/>
    <m/>
    <n v="0"/>
    <n v="0"/>
    <n v="1213"/>
    <n v="1255"/>
    <n v="1213"/>
    <n v="1255"/>
    <n v="3"/>
    <n v="3"/>
    <n v="1842"/>
    <n v="1839"/>
    <n v="3.5"/>
    <n v="3.6"/>
    <n v="2096.5"/>
    <n v="2311.2000000000003"/>
    <m/>
    <m/>
    <n v="0"/>
    <n v="0"/>
    <n v="3.2469084913437758"/>
    <n v="3.3069322709163353"/>
    <n v="3938.5"/>
    <n v="4150.2000000000007"/>
    <n v="68.099999999999994"/>
    <n v="68.5"/>
    <n v="41813.399999999994"/>
    <n v="41990.5"/>
    <n v="66.400000000000006"/>
    <n v="66.8"/>
    <n v="39773.600000000006"/>
    <n v="42885.599999999999"/>
    <m/>
    <m/>
    <n v="0"/>
    <n v="0"/>
    <n v="67.260511129431166"/>
    <n v="67.630358565737055"/>
    <n v="81587"/>
    <n v="84876.1"/>
    <n v="42"/>
    <n v="42"/>
    <n v="42"/>
    <n v="42"/>
    <n v="6.1"/>
    <n v="6.2"/>
    <n v="256.2"/>
    <n v="260.40000000000003"/>
    <n v="58.8"/>
    <n v="55.6"/>
    <n v="2469.6"/>
    <n v="2335.2000000000003"/>
    <n v="614"/>
    <n v="613"/>
    <n v="614"/>
    <n v="613"/>
    <n v="1842"/>
    <n v="1839"/>
    <n v="41813.399999999994"/>
    <n v="41990.5"/>
    <n v="599"/>
    <n v="642"/>
    <n v="599"/>
    <n v="642"/>
    <n v="2096.5"/>
    <n v="2311.2000000000003"/>
    <n v="39773.600000000006"/>
    <n v="42885.599999999999"/>
    <n v="1213"/>
    <n v="1255"/>
    <n v="1213"/>
    <n v="1255"/>
    <n v="3938.5"/>
    <n v="4150.2000000000007"/>
    <n v="81587"/>
    <n v="84876.1"/>
    <n v="0"/>
    <n v="0"/>
    <n v="0"/>
    <n v="0"/>
    <s v=""/>
    <s v=""/>
    <s v=""/>
    <s v=""/>
    <n v="4194.7"/>
    <n v="4410.6000000000004"/>
    <n v="84056.6"/>
    <n v="87211.3"/>
  </r>
  <r>
    <x v="13"/>
    <s v="University of Texas at Brownsville"/>
    <m/>
    <n v="227377"/>
    <x v="3"/>
    <n v="1069"/>
    <n v="1141"/>
    <n v="3"/>
    <n v="5"/>
    <n v="1066"/>
    <n v="1136"/>
    <m/>
    <m/>
    <n v="1066"/>
    <n v="1136"/>
    <n v="1066"/>
    <n v="1136"/>
    <n v="124"/>
    <n v="142"/>
    <n v="124"/>
    <n v="142"/>
    <n v="6"/>
    <n v="5"/>
    <n v="6"/>
    <n v="5"/>
    <m/>
    <m/>
    <n v="0"/>
    <n v="0"/>
    <n v="130"/>
    <n v="147"/>
    <n v="130"/>
    <n v="147"/>
    <n v="4.4000000000000004"/>
    <n v="4.5"/>
    <n v="545.6"/>
    <n v="639"/>
    <n v="3.5"/>
    <n v="3.4"/>
    <n v="21"/>
    <n v="17"/>
    <m/>
    <m/>
    <n v="0"/>
    <n v="0"/>
    <n v="4.3584615384615386"/>
    <n v="4.4625850340136051"/>
    <n v="566.6"/>
    <n v="656"/>
    <n v="95.5"/>
    <n v="99.7"/>
    <n v="11842"/>
    <n v="14157.4"/>
    <n v="72"/>
    <n v="80.8"/>
    <n v="432"/>
    <n v="404"/>
    <m/>
    <m/>
    <n v="0"/>
    <n v="0"/>
    <n v="94.41538461538461"/>
    <n v="99.05714285714285"/>
    <n v="12274"/>
    <n v="14561.4"/>
    <n v="66"/>
    <n v="98"/>
    <n v="66"/>
    <n v="98"/>
    <n v="0"/>
    <n v="10"/>
    <n v="0"/>
    <n v="10"/>
    <m/>
    <m/>
    <n v="0"/>
    <n v="0"/>
    <n v="66"/>
    <n v="108"/>
    <n v="66"/>
    <n v="108"/>
    <n v="4.8"/>
    <n v="5"/>
    <n v="316.8"/>
    <n v="490"/>
    <m/>
    <n v="4.2"/>
    <n v="0"/>
    <n v="42"/>
    <m/>
    <m/>
    <n v="0"/>
    <n v="0"/>
    <n v="4.8"/>
    <n v="4.9259259259259256"/>
    <n v="316.8"/>
    <n v="532"/>
    <n v="99.6"/>
    <n v="106"/>
    <n v="6573.5999999999995"/>
    <n v="10388"/>
    <n v="0"/>
    <n v="101.5"/>
    <n v="0"/>
    <n v="1015"/>
    <m/>
    <m/>
    <n v="0"/>
    <n v="0"/>
    <n v="99.6"/>
    <n v="105.58333333333333"/>
    <n v="6573.5999999999995"/>
    <n v="11403"/>
    <n v="196"/>
    <n v="255"/>
    <n v="196"/>
    <n v="255"/>
    <n v="4.507142857142858"/>
    <n v="4.658823529411765"/>
    <n v="883.4000000000002"/>
    <n v="1188"/>
    <n v="96.161224489795913"/>
    <n v="101.82117647058824"/>
    <n v="18847.599999999999"/>
    <n v="25964.400000000001"/>
    <n v="135"/>
    <n v="153"/>
    <n v="135"/>
    <n v="153"/>
    <n v="641"/>
    <n v="620"/>
    <n v="641"/>
    <n v="620"/>
    <m/>
    <m/>
    <n v="0"/>
    <n v="0"/>
    <n v="776"/>
    <n v="773"/>
    <n v="776"/>
    <n v="773"/>
    <n v="2.6"/>
    <n v="3.1"/>
    <n v="351"/>
    <n v="474.3"/>
    <n v="3.9"/>
    <n v="4.4000000000000004"/>
    <n v="2499.9"/>
    <n v="2728"/>
    <m/>
    <m/>
    <n v="0"/>
    <n v="0"/>
    <n v="3.6738402061855671"/>
    <n v="4.1426908150064685"/>
    <n v="2850.9"/>
    <n v="3202.3"/>
    <n v="62.3"/>
    <n v="77.5"/>
    <n v="8410.5"/>
    <n v="11857.5"/>
    <n v="63.2"/>
    <n v="73.099999999999994"/>
    <n v="40511.200000000004"/>
    <n v="45322"/>
    <m/>
    <m/>
    <n v="0"/>
    <n v="0"/>
    <n v="63.043427835051553"/>
    <n v="73.970892626131956"/>
    <n v="48921.700000000004"/>
    <n v="57179.5"/>
    <n v="94"/>
    <n v="108"/>
    <n v="94"/>
    <n v="108"/>
    <n v="3.9"/>
    <n v="3.8"/>
    <n v="366.59999999999997"/>
    <n v="410.4"/>
    <n v="46.2"/>
    <n v="53"/>
    <n v="4342.8"/>
    <n v="5724"/>
    <n v="325"/>
    <n v="393"/>
    <n v="325"/>
    <n v="393"/>
    <n v="1213.4000000000001"/>
    <n v="1603.3"/>
    <n v="26826.1"/>
    <n v="36402.9"/>
    <n v="647"/>
    <n v="635"/>
    <n v="647"/>
    <n v="635"/>
    <n v="2520.9"/>
    <n v="2787"/>
    <n v="40943.200000000004"/>
    <n v="46741"/>
    <n v="972"/>
    <n v="1028"/>
    <n v="972"/>
    <n v="1028"/>
    <n v="3734.3"/>
    <n v="4390.3"/>
    <n v="67769.3"/>
    <n v="83143.899999999994"/>
    <n v="0"/>
    <n v="0"/>
    <n v="0"/>
    <n v="0"/>
    <s v=""/>
    <s v=""/>
    <s v=""/>
    <s v=""/>
    <n v="4100.9000000000005"/>
    <n v="4800.7"/>
    <n v="72112.100000000006"/>
    <n v="88867.9"/>
  </r>
  <r>
    <x v="13"/>
    <s v="University of Texas at Tyler"/>
    <m/>
    <n v="228802"/>
    <x v="3"/>
    <n v="1084"/>
    <n v="1226"/>
    <n v="1"/>
    <n v="5"/>
    <n v="1083"/>
    <n v="1221"/>
    <m/>
    <m/>
    <n v="1083"/>
    <n v="1221"/>
    <n v="1083"/>
    <n v="1221"/>
    <n v="98"/>
    <n v="130"/>
    <n v="98"/>
    <n v="130"/>
    <n v="1"/>
    <n v="4"/>
    <n v="1"/>
    <n v="4"/>
    <m/>
    <m/>
    <n v="0"/>
    <n v="0"/>
    <n v="99"/>
    <n v="134"/>
    <n v="99"/>
    <n v="134"/>
    <n v="4.2"/>
    <n v="4.4000000000000004"/>
    <n v="411.6"/>
    <n v="572"/>
    <n v="4"/>
    <n v="4"/>
    <n v="4"/>
    <n v="16"/>
    <m/>
    <m/>
    <n v="0"/>
    <n v="0"/>
    <n v="4.1979797979797979"/>
    <n v="4.3880597014925371"/>
    <n v="415.6"/>
    <n v="588"/>
    <n v="113.1"/>
    <n v="116.3"/>
    <n v="11083.8"/>
    <n v="15119"/>
    <n v="127"/>
    <n v="111"/>
    <n v="127"/>
    <n v="444"/>
    <m/>
    <m/>
    <n v="0"/>
    <n v="0"/>
    <n v="113.24040404040403"/>
    <n v="116.14179104477611"/>
    <n v="11210.8"/>
    <n v="15563"/>
    <n v="114"/>
    <n v="116"/>
    <n v="114"/>
    <n v="116"/>
    <n v="3"/>
    <n v="4"/>
    <n v="3"/>
    <n v="4"/>
    <m/>
    <m/>
    <n v="0"/>
    <n v="0"/>
    <n v="117"/>
    <n v="120"/>
    <n v="117"/>
    <n v="120"/>
    <n v="5.0999999999999996"/>
    <n v="4.7"/>
    <n v="581.4"/>
    <n v="545.20000000000005"/>
    <m/>
    <n v="4.5"/>
    <n v="0"/>
    <n v="18"/>
    <m/>
    <m/>
    <n v="0"/>
    <n v="0"/>
    <n v="4.9692307692307693"/>
    <n v="4.6933333333333334"/>
    <n v="581.4"/>
    <n v="563.20000000000005"/>
    <n v="126.6"/>
    <n v="126.4"/>
    <n v="14432.4"/>
    <n v="14662.400000000001"/>
    <n v="121"/>
    <n v="103.5"/>
    <n v="363"/>
    <n v="414"/>
    <m/>
    <m/>
    <n v="0"/>
    <n v="0"/>
    <n v="126.45641025641025"/>
    <n v="125.63666666666668"/>
    <n v="14795.4"/>
    <n v="15076.400000000001"/>
    <n v="216"/>
    <n v="254"/>
    <n v="216"/>
    <n v="254"/>
    <n v="4.6157407407407405"/>
    <n v="4.5322834645669294"/>
    <n v="997"/>
    <n v="1151.2"/>
    <n v="120.39907407407406"/>
    <n v="120.62755905511811"/>
    <n v="26006.199999999997"/>
    <n v="30639.4"/>
    <n v="531"/>
    <n v="584"/>
    <n v="531"/>
    <n v="584"/>
    <n v="244"/>
    <n v="270"/>
    <n v="244"/>
    <n v="270"/>
    <m/>
    <m/>
    <n v="0"/>
    <n v="0"/>
    <n v="775"/>
    <n v="854"/>
    <n v="775"/>
    <n v="854"/>
    <n v="3.3"/>
    <n v="3.2"/>
    <n v="1752.3"/>
    <n v="1868.8000000000002"/>
    <n v="3.3"/>
    <n v="3.4"/>
    <n v="805.19999999999993"/>
    <n v="918"/>
    <m/>
    <m/>
    <n v="0"/>
    <n v="0"/>
    <n v="3.3"/>
    <n v="3.263231850117096"/>
    <n v="2557.5"/>
    <n v="2786.8"/>
    <n v="76.3"/>
    <n v="76.099999999999994"/>
    <n v="40515.299999999996"/>
    <n v="44442.399999999994"/>
    <n v="62.1"/>
    <n v="62.2"/>
    <n v="15152.4"/>
    <n v="16794"/>
    <m/>
    <m/>
    <n v="0"/>
    <n v="0"/>
    <n v="71.829290322580647"/>
    <n v="71.705386416861813"/>
    <n v="55667.700000000004"/>
    <n v="61236.399999999987"/>
    <n v="92"/>
    <n v="113"/>
    <n v="92"/>
    <n v="113"/>
    <n v="3.3"/>
    <n v="3.6"/>
    <n v="303.59999999999997"/>
    <n v="406.8"/>
    <n v="51.5"/>
    <n v="40.5"/>
    <n v="4738"/>
    <n v="4576.5"/>
    <n v="743"/>
    <n v="830"/>
    <n v="743"/>
    <n v="830"/>
    <n v="2745.3"/>
    <n v="2986"/>
    <n v="66031.5"/>
    <n v="74223.799999999988"/>
    <n v="248"/>
    <n v="278"/>
    <n v="248"/>
    <n v="278"/>
    <n v="809.19999999999993"/>
    <n v="952"/>
    <n v="15642.4"/>
    <n v="17652"/>
    <n v="991"/>
    <n v="1108"/>
    <n v="991"/>
    <n v="1108"/>
    <n v="3554.5"/>
    <n v="3938"/>
    <n v="81673.899999999994"/>
    <n v="91875.799999999988"/>
    <n v="0"/>
    <n v="0"/>
    <n v="0"/>
    <n v="0"/>
    <s v=""/>
    <s v=""/>
    <s v=""/>
    <s v=""/>
    <n v="3858.1"/>
    <n v="4344.8"/>
    <n v="86411.9"/>
    <n v="96452.299999999988"/>
  </r>
  <r>
    <x v="13"/>
    <s v="University of Texas of the Permian Basin"/>
    <m/>
    <n v="229018"/>
    <x v="3"/>
    <n v="626"/>
    <n v="725"/>
    <n v="5"/>
    <n v="5"/>
    <n v="621"/>
    <n v="720"/>
    <m/>
    <m/>
    <n v="621"/>
    <n v="720"/>
    <n v="621"/>
    <n v="720"/>
    <n v="65"/>
    <n v="78"/>
    <n v="65"/>
    <n v="78"/>
    <n v="4"/>
    <n v="1"/>
    <n v="4"/>
    <n v="1"/>
    <m/>
    <m/>
    <n v="0"/>
    <n v="0"/>
    <n v="69"/>
    <n v="79"/>
    <n v="69"/>
    <n v="79"/>
    <n v="4.3"/>
    <n v="4.2"/>
    <n v="279.5"/>
    <n v="327.60000000000002"/>
    <n v="4.8"/>
    <n v="5"/>
    <n v="19.2"/>
    <n v="5"/>
    <m/>
    <m/>
    <n v="0"/>
    <n v="0"/>
    <n v="4.3289855072463768"/>
    <n v="4.2101265822784812"/>
    <n v="298.7"/>
    <n v="332.6"/>
    <n v="116.2"/>
    <n v="114.9"/>
    <n v="7553"/>
    <n v="8962.2000000000007"/>
    <n v="86"/>
    <n v="123"/>
    <n v="344"/>
    <n v="123"/>
    <m/>
    <m/>
    <n v="0"/>
    <n v="0"/>
    <n v="114.44927536231884"/>
    <n v="115.00253164556963"/>
    <n v="7897"/>
    <n v="9085.2000000000007"/>
    <n v="78"/>
    <n v="63"/>
    <n v="78"/>
    <n v="63"/>
    <n v="2"/>
    <n v="1"/>
    <n v="2"/>
    <n v="1"/>
    <m/>
    <m/>
    <n v="0"/>
    <n v="0"/>
    <n v="80"/>
    <n v="64"/>
    <n v="80"/>
    <n v="64"/>
    <n v="5.2"/>
    <n v="5.3"/>
    <n v="405.6"/>
    <n v="333.9"/>
    <m/>
    <n v="8"/>
    <n v="0"/>
    <n v="8"/>
    <m/>
    <m/>
    <n v="0"/>
    <n v="0"/>
    <n v="5.07"/>
    <n v="5.3421874999999996"/>
    <n v="405.6"/>
    <n v="341.9"/>
    <n v="133.69999999999999"/>
    <n v="133.19999999999999"/>
    <n v="10428.599999999999"/>
    <n v="8391.5999999999985"/>
    <n v="121.5"/>
    <n v="145"/>
    <n v="243"/>
    <n v="145"/>
    <m/>
    <m/>
    <n v="0"/>
    <n v="0"/>
    <n v="133.39499999999998"/>
    <n v="133.38437499999998"/>
    <n v="10671.599999999999"/>
    <n v="8536.5999999999985"/>
    <n v="149"/>
    <n v="143"/>
    <n v="149"/>
    <n v="143"/>
    <n v="4.7268456375838923"/>
    <n v="4.7167832167832167"/>
    <n v="704.3"/>
    <n v="674.5"/>
    <n v="124.6214765100671"/>
    <n v="123.22937062937062"/>
    <n v="18568.599999999999"/>
    <n v="17621.8"/>
    <n v="290"/>
    <n v="286"/>
    <n v="290"/>
    <n v="286"/>
    <n v="129"/>
    <n v="199"/>
    <n v="129"/>
    <n v="199"/>
    <m/>
    <m/>
    <n v="0"/>
    <n v="0"/>
    <n v="419"/>
    <n v="485"/>
    <n v="419"/>
    <n v="485"/>
    <n v="3.3"/>
    <n v="3.2"/>
    <n v="957"/>
    <n v="915.2"/>
    <n v="3.3"/>
    <n v="2.6"/>
    <n v="425.7"/>
    <n v="517.4"/>
    <m/>
    <m/>
    <n v="0"/>
    <n v="0"/>
    <n v="3.3000000000000003"/>
    <n v="2.9538144329896907"/>
    <n v="1382.7"/>
    <n v="1432.6"/>
    <n v="75.900000000000006"/>
    <n v="77.8"/>
    <n v="22011"/>
    <n v="22250.799999999999"/>
    <n v="65.3"/>
    <n v="60.2"/>
    <n v="8423.6999999999989"/>
    <n v="11979.800000000001"/>
    <m/>
    <m/>
    <n v="0"/>
    <n v="0"/>
    <n v="72.636515513126483"/>
    <n v="70.578556701030919"/>
    <n v="30434.699999999997"/>
    <n v="34230.6"/>
    <n v="53"/>
    <n v="92"/>
    <n v="53"/>
    <n v="92"/>
    <n v="3.7"/>
    <n v="3.2"/>
    <n v="196.10000000000002"/>
    <n v="294.40000000000003"/>
    <n v="63"/>
    <n v="58"/>
    <n v="3339"/>
    <n v="5336"/>
    <n v="433"/>
    <n v="427"/>
    <n v="433"/>
    <n v="427"/>
    <n v="1642.1"/>
    <n v="1576.7"/>
    <n v="39992.6"/>
    <n v="39604.6"/>
    <n v="135"/>
    <n v="201"/>
    <n v="135"/>
    <n v="201"/>
    <n v="444.9"/>
    <n v="530.4"/>
    <n v="9010.6999999999989"/>
    <n v="12247.800000000001"/>
    <n v="568"/>
    <n v="628"/>
    <n v="568"/>
    <n v="628"/>
    <n v="2087"/>
    <n v="2107.1"/>
    <n v="49003.299999999996"/>
    <n v="51852.4"/>
    <n v="0"/>
    <n v="0"/>
    <n v="0"/>
    <n v="0"/>
    <s v=""/>
    <s v=""/>
    <s v=""/>
    <s v=""/>
    <n v="2283.1"/>
    <n v="2401.5"/>
    <n v="52342.299999999996"/>
    <n v="57188.399999999994"/>
  </r>
  <r>
    <x v="13"/>
    <s v="University of Texas-Pan American"/>
    <m/>
    <n v="227368"/>
    <x v="3"/>
    <n v="2785"/>
    <n v="3026"/>
    <n v="7"/>
    <n v="12"/>
    <n v="2778"/>
    <n v="3014"/>
    <m/>
    <m/>
    <n v="2778"/>
    <n v="3014"/>
    <n v="2778"/>
    <n v="3014"/>
    <n v="780"/>
    <n v="897"/>
    <n v="780"/>
    <n v="897"/>
    <n v="111"/>
    <n v="123"/>
    <n v="111"/>
    <n v="123"/>
    <m/>
    <m/>
    <n v="0"/>
    <n v="0"/>
    <n v="891"/>
    <n v="1020"/>
    <n v="891"/>
    <n v="1020"/>
    <n v="4.8"/>
    <n v="4.7"/>
    <n v="3744"/>
    <n v="4215.9000000000005"/>
    <n v="5"/>
    <n v="4.7"/>
    <n v="555"/>
    <n v="578.1"/>
    <m/>
    <m/>
    <n v="0"/>
    <n v="0"/>
    <n v="4.8249158249158253"/>
    <n v="4.7000000000000011"/>
    <n v="4299"/>
    <n v="4794.0000000000009"/>
    <n v="134.19999999999999"/>
    <n v="131.5"/>
    <n v="104675.99999999999"/>
    <n v="117955.5"/>
    <n v="136.1"/>
    <n v="132.1"/>
    <n v="15107.099999999999"/>
    <n v="16248.3"/>
    <m/>
    <m/>
    <n v="0"/>
    <n v="0"/>
    <n v="134.43670033670031"/>
    <n v="131.57235294117646"/>
    <n v="119783.09999999998"/>
    <n v="134203.79999999999"/>
    <n v="442"/>
    <n v="413"/>
    <n v="442"/>
    <n v="413"/>
    <n v="70"/>
    <n v="53"/>
    <n v="70"/>
    <n v="53"/>
    <m/>
    <m/>
    <n v="0"/>
    <n v="0"/>
    <n v="512"/>
    <n v="466"/>
    <n v="512"/>
    <n v="466"/>
    <n v="6"/>
    <n v="5.8"/>
    <n v="2652"/>
    <n v="2395.4"/>
    <m/>
    <n v="5.6"/>
    <n v="0"/>
    <n v="296.79999999999995"/>
    <m/>
    <m/>
    <n v="0"/>
    <n v="0"/>
    <n v="5.1796875"/>
    <n v="5.7772532188841197"/>
    <n v="2652"/>
    <n v="2692.2"/>
    <n v="149"/>
    <n v="148.6"/>
    <n v="65858"/>
    <n v="61371.799999999996"/>
    <n v="148.4"/>
    <n v="143.5"/>
    <n v="10388"/>
    <n v="7605.5"/>
    <m/>
    <m/>
    <n v="0"/>
    <n v="0"/>
    <n v="148.91796875"/>
    <n v="148.01995708154504"/>
    <n v="76246"/>
    <n v="68977.299999999988"/>
    <n v="1403"/>
    <n v="1486"/>
    <n v="1403"/>
    <n v="1486"/>
    <n v="4.9543834640057023"/>
    <n v="5.0378196500672949"/>
    <n v="6951"/>
    <n v="7486.2"/>
    <n v="139.72138275124732"/>
    <n v="136.73021534320321"/>
    <n v="196029.09999999998"/>
    <n v="203181.09999999998"/>
    <n v="712"/>
    <n v="773"/>
    <n v="712"/>
    <n v="773"/>
    <n v="410"/>
    <n v="435"/>
    <n v="410"/>
    <n v="435"/>
    <m/>
    <m/>
    <n v="0"/>
    <n v="0"/>
    <n v="1122"/>
    <n v="1208"/>
    <n v="1122"/>
    <n v="1208"/>
    <n v="3.6"/>
    <n v="3.5"/>
    <n v="2563.2000000000003"/>
    <n v="2705.5"/>
    <n v="3.6"/>
    <n v="3.5"/>
    <n v="1476"/>
    <n v="1522.5"/>
    <m/>
    <m/>
    <n v="0"/>
    <n v="0"/>
    <n v="3.6"/>
    <n v="3.5"/>
    <n v="4039.2000000000003"/>
    <n v="4228"/>
    <n v="93.3"/>
    <n v="88.7"/>
    <n v="66429.599999999991"/>
    <n v="68565.100000000006"/>
    <n v="78.400000000000006"/>
    <n v="79.099999999999994"/>
    <n v="32144.000000000004"/>
    <n v="34408.5"/>
    <m/>
    <m/>
    <n v="0"/>
    <n v="0"/>
    <n v="87.855258467023162"/>
    <n v="85.243046357615896"/>
    <n v="98573.599999999991"/>
    <n v="102973.6"/>
    <n v="253"/>
    <n v="320"/>
    <n v="253"/>
    <n v="320"/>
    <n v="5"/>
    <n v="4.5"/>
    <n v="1265"/>
    <n v="1440"/>
    <n v="76"/>
    <n v="73.599999999999994"/>
    <n v="19228"/>
    <n v="23552"/>
    <n v="1934"/>
    <n v="2083"/>
    <n v="1934"/>
    <n v="2083"/>
    <n v="8959.2000000000007"/>
    <n v="9316.8000000000011"/>
    <n v="236963.59999999998"/>
    <n v="247892.4"/>
    <n v="591"/>
    <n v="611"/>
    <n v="591"/>
    <n v="611"/>
    <n v="2031"/>
    <n v="2397.4"/>
    <n v="57639.100000000006"/>
    <n v="58262.3"/>
    <n v="2525"/>
    <n v="2694"/>
    <n v="2525"/>
    <n v="2694"/>
    <n v="10990.2"/>
    <n v="11714.2"/>
    <n v="294602.69999999995"/>
    <n v="306154.7"/>
    <n v="0"/>
    <n v="0"/>
    <n v="0"/>
    <n v="0"/>
    <s v=""/>
    <s v=""/>
    <s v=""/>
    <s v=""/>
    <n v="12255.2"/>
    <n v="13154.2"/>
    <n v="313830.69999999995"/>
    <n v="329706.69999999995"/>
  </r>
  <r>
    <x v="13"/>
    <s v="West Texas A&amp;M University"/>
    <m/>
    <n v="229814"/>
    <x v="3"/>
    <n v="1453"/>
    <n v="1453"/>
    <n v="2"/>
    <n v="1"/>
    <n v="1451"/>
    <n v="1452"/>
    <m/>
    <m/>
    <n v="1451"/>
    <n v="1452"/>
    <n v="1451"/>
    <n v="1452"/>
    <n v="317"/>
    <n v="314"/>
    <n v="317"/>
    <n v="314"/>
    <n v="8"/>
    <n v="10"/>
    <n v="8"/>
    <n v="10"/>
    <m/>
    <m/>
    <n v="0"/>
    <n v="0"/>
    <n v="325"/>
    <n v="324"/>
    <n v="325"/>
    <n v="324"/>
    <n v="4.5"/>
    <n v="4.5"/>
    <n v="1426.5"/>
    <n v="1413"/>
    <n v="4.5999999999999996"/>
    <n v="4.4000000000000004"/>
    <n v="36.799999999999997"/>
    <n v="44"/>
    <m/>
    <m/>
    <n v="0"/>
    <n v="0"/>
    <n v="4.5024615384615387"/>
    <n v="4.4969135802469138"/>
    <n v="1463.3000000000002"/>
    <n v="1457"/>
    <n v="121"/>
    <n v="118.8"/>
    <n v="38357"/>
    <n v="37303.199999999997"/>
    <n v="114.3"/>
    <n v="100.3"/>
    <n v="914.4"/>
    <n v="1003"/>
    <m/>
    <m/>
    <n v="0"/>
    <n v="0"/>
    <n v="120.83507692307693"/>
    <n v="118.22901234567901"/>
    <n v="39271.4"/>
    <n v="38306.199999999997"/>
    <n v="217"/>
    <n v="207"/>
    <n v="217"/>
    <n v="207"/>
    <n v="25"/>
    <n v="23"/>
    <n v="25"/>
    <n v="23"/>
    <m/>
    <m/>
    <n v="0"/>
    <n v="0"/>
    <n v="242"/>
    <n v="230"/>
    <n v="242"/>
    <n v="230"/>
    <n v="4.9000000000000004"/>
    <n v="4.9000000000000004"/>
    <n v="1063.3000000000002"/>
    <n v="1014.3000000000001"/>
    <m/>
    <n v="5.7"/>
    <n v="0"/>
    <n v="131.1"/>
    <m/>
    <m/>
    <n v="0"/>
    <n v="0"/>
    <n v="4.393801652892563"/>
    <n v="4.9800000000000004"/>
    <n v="1063.3000000000002"/>
    <n v="1145.4000000000001"/>
    <n v="130.6"/>
    <n v="129.19999999999999"/>
    <n v="28340.199999999997"/>
    <n v="26744.399999999998"/>
    <n v="135.6"/>
    <n v="113.9"/>
    <n v="3390"/>
    <n v="2619.7000000000003"/>
    <m/>
    <m/>
    <n v="0"/>
    <n v="0"/>
    <n v="131.11652892561983"/>
    <n v="127.66999999999999"/>
    <n v="31730.2"/>
    <n v="29364.1"/>
    <n v="567"/>
    <n v="554"/>
    <n v="567"/>
    <n v="554"/>
    <n v="4.4560846560846565"/>
    <n v="4.6974729241877258"/>
    <n v="2526.6000000000004"/>
    <n v="2602.4"/>
    <n v="125.22328042328043"/>
    <n v="122.14855595667868"/>
    <n v="71001.600000000006"/>
    <n v="67670.299999999988"/>
    <n v="530"/>
    <n v="551"/>
    <n v="530"/>
    <n v="551"/>
    <n v="264"/>
    <n v="263"/>
    <n v="264"/>
    <n v="263"/>
    <m/>
    <m/>
    <n v="0"/>
    <n v="0"/>
    <n v="794"/>
    <n v="814"/>
    <n v="794"/>
    <n v="814"/>
    <n v="3.3"/>
    <n v="3.3"/>
    <n v="1749"/>
    <n v="1818.3"/>
    <n v="3.6"/>
    <n v="3.5"/>
    <n v="950.4"/>
    <n v="920.5"/>
    <m/>
    <m/>
    <n v="0"/>
    <n v="0"/>
    <n v="3.3997481108312342"/>
    <n v="3.3646191646191648"/>
    <n v="2699.4"/>
    <n v="2738.8"/>
    <n v="82.6"/>
    <n v="79.3"/>
    <n v="43778"/>
    <n v="43694.299999999996"/>
    <n v="63.5"/>
    <n v="59.9"/>
    <n v="16764"/>
    <n v="15753.699999999999"/>
    <m/>
    <m/>
    <n v="0"/>
    <n v="0"/>
    <n v="76.249370277078086"/>
    <n v="73.031941031941017"/>
    <n v="60542"/>
    <n v="59447.999999999985"/>
    <n v="90"/>
    <n v="84"/>
    <n v="90"/>
    <n v="84"/>
    <n v="4.4000000000000004"/>
    <n v="3.5"/>
    <n v="396.00000000000006"/>
    <n v="294"/>
    <n v="56.2"/>
    <n v="50.2"/>
    <n v="5058"/>
    <n v="4216.8"/>
    <n v="1064"/>
    <n v="1072"/>
    <n v="1064"/>
    <n v="1072"/>
    <n v="4238.8"/>
    <n v="4245.6000000000004"/>
    <n v="110475.2"/>
    <n v="107741.9"/>
    <n v="297"/>
    <n v="296"/>
    <n v="297"/>
    <n v="296"/>
    <n v="987.19999999999993"/>
    <n v="1095.5999999999999"/>
    <n v="21068.400000000001"/>
    <n v="19376.399999999998"/>
    <n v="1361"/>
    <n v="1368"/>
    <n v="1361"/>
    <n v="1368"/>
    <n v="5226"/>
    <n v="5341.2000000000007"/>
    <n v="131543.6"/>
    <n v="127118.29999999999"/>
    <n v="0"/>
    <n v="0"/>
    <n v="0"/>
    <n v="0"/>
    <s v=""/>
    <s v=""/>
    <s v=""/>
    <s v=""/>
    <n v="5622"/>
    <n v="5635.2000000000007"/>
    <n v="136601.60000000001"/>
    <n v="131335.09999999998"/>
  </r>
  <r>
    <x v="13"/>
    <s v="Texas A &amp; M University - Central Texas"/>
    <m/>
    <n v="483036"/>
    <x v="4"/>
    <n v="506"/>
    <n v="496"/>
    <n v="2"/>
    <n v="0"/>
    <n v="504"/>
    <n v="496"/>
    <m/>
    <m/>
    <n v="504"/>
    <n v="496"/>
    <n v="504"/>
    <n v="496"/>
    <n v="0"/>
    <n v="0"/>
    <n v="0"/>
    <n v="0"/>
    <n v="0"/>
    <n v="0"/>
    <n v="0"/>
    <n v="0"/>
    <m/>
    <m/>
    <n v="0"/>
    <n v="0"/>
    <n v="0"/>
    <n v="0"/>
    <n v="0"/>
    <n v="0"/>
    <n v="0"/>
    <n v="0"/>
    <n v="0"/>
    <n v="0"/>
    <n v="0"/>
    <n v="0"/>
    <n v="0"/>
    <n v="0"/>
    <m/>
    <m/>
    <n v="0"/>
    <n v="0"/>
    <n v="0"/>
    <n v="0"/>
    <n v="0"/>
    <n v="0"/>
    <n v="0"/>
    <n v="0"/>
    <n v="0"/>
    <n v="0"/>
    <n v="0"/>
    <n v="0"/>
    <n v="0"/>
    <n v="0"/>
    <m/>
    <m/>
    <n v="0"/>
    <n v="0"/>
    <n v="0"/>
    <n v="0"/>
    <n v="0"/>
    <n v="0"/>
    <n v="0"/>
    <n v="0"/>
    <n v="0"/>
    <n v="0"/>
    <n v="0"/>
    <n v="0"/>
    <n v="0"/>
    <n v="0"/>
    <m/>
    <m/>
    <n v="0"/>
    <n v="0"/>
    <n v="0"/>
    <n v="0"/>
    <n v="0"/>
    <n v="0"/>
    <n v="0"/>
    <n v="0"/>
    <n v="0"/>
    <n v="0"/>
    <m/>
    <n v="0"/>
    <n v="0"/>
    <n v="0"/>
    <m/>
    <m/>
    <n v="0"/>
    <n v="0"/>
    <n v="0"/>
    <n v="0"/>
    <n v="0"/>
    <n v="0"/>
    <n v="0"/>
    <n v="0"/>
    <n v="0"/>
    <n v="0"/>
    <n v="0"/>
    <n v="0"/>
    <n v="0"/>
    <n v="0"/>
    <m/>
    <m/>
    <n v="0"/>
    <n v="0"/>
    <n v="0"/>
    <n v="0"/>
    <n v="0"/>
    <n v="0"/>
    <n v="0"/>
    <n v="0"/>
    <n v="0"/>
    <n v="0"/>
    <n v="0"/>
    <n v="0"/>
    <n v="0"/>
    <n v="0"/>
    <n v="0"/>
    <n v="0"/>
    <n v="0"/>
    <n v="0"/>
    <n v="97"/>
    <n v="49"/>
    <n v="97"/>
    <n v="49"/>
    <n v="347"/>
    <n v="274"/>
    <n v="347"/>
    <n v="274"/>
    <m/>
    <m/>
    <n v="0"/>
    <n v="0"/>
    <n v="444"/>
    <n v="323"/>
    <n v="444"/>
    <n v="323"/>
    <n v="2.4"/>
    <n v="3.3"/>
    <n v="232.79999999999998"/>
    <n v="161.69999999999999"/>
    <n v="2.5"/>
    <n v="3.1"/>
    <n v="867.5"/>
    <n v="849.4"/>
    <m/>
    <m/>
    <n v="0"/>
    <n v="0"/>
    <n v="2.4781531531531531"/>
    <n v="3.1303405572755416"/>
    <n v="1100.3"/>
    <n v="1011.0999999999999"/>
    <n v="39.799999999999997"/>
    <n v="29.4"/>
    <n v="3860.6"/>
    <n v="1440.6"/>
    <n v="33.6"/>
    <n v="20.2"/>
    <n v="11659.2"/>
    <n v="5534.8"/>
    <m/>
    <m/>
    <n v="0"/>
    <n v="0"/>
    <n v="34.954504504504506"/>
    <n v="21.595665634674923"/>
    <n v="15519.800000000001"/>
    <n v="6975.4"/>
    <n v="60"/>
    <n v="173"/>
    <n v="60"/>
    <n v="173"/>
    <n v="2.4"/>
    <n v="0.5"/>
    <n v="144"/>
    <n v="86.5"/>
    <n v="20.2"/>
    <n v="2.1"/>
    <n v="1212"/>
    <n v="363.3"/>
    <n v="97"/>
    <n v="49"/>
    <n v="97"/>
    <n v="49"/>
    <n v="232.79999999999998"/>
    <n v="161.69999999999999"/>
    <n v="3860.6"/>
    <n v="1440.6"/>
    <n v="347"/>
    <n v="274"/>
    <n v="347"/>
    <n v="274"/>
    <n v="867.5"/>
    <n v="849.4"/>
    <n v="11659.2"/>
    <n v="5534.8"/>
    <n v="444"/>
    <n v="323"/>
    <n v="444"/>
    <n v="323"/>
    <n v="1100.3"/>
    <n v="1011.0999999999999"/>
    <n v="15519.800000000001"/>
    <n v="6975.4"/>
    <n v="0"/>
    <n v="0"/>
    <n v="0"/>
    <n v="0"/>
    <s v=""/>
    <s v=""/>
    <s v=""/>
    <s v=""/>
    <n v="1244.3"/>
    <n v="1097.5999999999999"/>
    <n v="16731.800000000003"/>
    <n v="7338.7"/>
  </r>
  <r>
    <x v="13"/>
    <s v="Texas A&amp;M -Texarkana"/>
    <m/>
    <n v="224545"/>
    <x v="4"/>
    <n v="350"/>
    <n v="346"/>
    <n v="0"/>
    <n v="0"/>
    <n v="350"/>
    <n v="346"/>
    <m/>
    <m/>
    <n v="350"/>
    <n v="346"/>
    <n v="350"/>
    <n v="346"/>
    <n v="12"/>
    <n v="29"/>
    <n v="12"/>
    <n v="29"/>
    <n v="0"/>
    <n v="0"/>
    <n v="0"/>
    <n v="0"/>
    <m/>
    <m/>
    <n v="0"/>
    <n v="0"/>
    <n v="12"/>
    <n v="29"/>
    <n v="12"/>
    <n v="29"/>
    <n v="3.4"/>
    <n v="4.0999999999999996"/>
    <n v="40.799999999999997"/>
    <n v="118.89999999999999"/>
    <n v="0"/>
    <n v="0"/>
    <n v="0"/>
    <n v="0"/>
    <m/>
    <m/>
    <n v="0"/>
    <n v="0"/>
    <n v="3.4"/>
    <n v="4.0999999999999996"/>
    <n v="40.799999999999997"/>
    <n v="118.89999999999999"/>
    <n v="107.3"/>
    <n v="113.1"/>
    <n v="1287.5999999999999"/>
    <n v="3279.8999999999996"/>
    <n v="0"/>
    <n v="0"/>
    <n v="0"/>
    <n v="0"/>
    <m/>
    <m/>
    <n v="0"/>
    <n v="0"/>
    <n v="107.3"/>
    <n v="113.1"/>
    <n v="1287.5999999999999"/>
    <n v="3279.8999999999996"/>
    <n v="6"/>
    <n v="10"/>
    <n v="6"/>
    <n v="10"/>
    <n v="0"/>
    <n v="0"/>
    <n v="0"/>
    <n v="0"/>
    <m/>
    <m/>
    <n v="0"/>
    <n v="0"/>
    <n v="6"/>
    <n v="10"/>
    <n v="6"/>
    <n v="10"/>
    <n v="3.8"/>
    <n v="3.9"/>
    <n v="22.799999999999997"/>
    <n v="39"/>
    <m/>
    <n v="0"/>
    <n v="0"/>
    <n v="0"/>
    <m/>
    <m/>
    <n v="0"/>
    <n v="0"/>
    <n v="3.7999999999999994"/>
    <n v="3.9"/>
    <n v="22.799999999999997"/>
    <n v="39"/>
    <n v="114.8"/>
    <n v="117.2"/>
    <n v="688.8"/>
    <n v="1172"/>
    <n v="0"/>
    <n v="0"/>
    <n v="0"/>
    <n v="0"/>
    <m/>
    <m/>
    <n v="0"/>
    <n v="0"/>
    <n v="114.8"/>
    <n v="117.2"/>
    <n v="688.8"/>
    <n v="1172"/>
    <n v="18"/>
    <n v="39"/>
    <n v="18"/>
    <n v="39"/>
    <n v="3.5333333333333332"/>
    <n v="4.0487179487179485"/>
    <n v="63.599999999999994"/>
    <n v="157.9"/>
    <n v="109.8"/>
    <n v="114.15128205128204"/>
    <n v="1976.3999999999999"/>
    <n v="4451.8999999999996"/>
    <n v="174"/>
    <n v="157"/>
    <n v="174"/>
    <n v="157"/>
    <n v="127"/>
    <n v="121"/>
    <n v="127"/>
    <n v="121"/>
    <m/>
    <m/>
    <n v="0"/>
    <n v="0"/>
    <n v="301"/>
    <n v="278"/>
    <n v="301"/>
    <n v="278"/>
    <n v="2.9"/>
    <n v="3.2"/>
    <n v="504.59999999999997"/>
    <n v="502.40000000000003"/>
    <n v="3.6"/>
    <n v="3.5"/>
    <n v="457.2"/>
    <n v="423.5"/>
    <m/>
    <m/>
    <n v="0"/>
    <n v="0"/>
    <n v="3.195348837209302"/>
    <n v="3.3305755395683456"/>
    <n v="961.79999999999984"/>
    <n v="925.90000000000009"/>
    <n v="66.2"/>
    <n v="72.2"/>
    <n v="11518.800000000001"/>
    <n v="11335.4"/>
    <n v="53.8"/>
    <n v="53.9"/>
    <n v="6832.5999999999995"/>
    <n v="6521.9"/>
    <m/>
    <m/>
    <n v="0"/>
    <n v="0"/>
    <n v="60.968106312292363"/>
    <n v="64.23489208633093"/>
    <n v="18351.400000000001"/>
    <n v="17857.3"/>
    <n v="31"/>
    <n v="29"/>
    <n v="31"/>
    <n v="29"/>
    <n v="3.6"/>
    <n v="3.3"/>
    <n v="111.60000000000001"/>
    <n v="95.699999999999989"/>
    <n v="44.5"/>
    <n v="46.9"/>
    <n v="1379.5"/>
    <n v="1360.1"/>
    <n v="192"/>
    <n v="196"/>
    <n v="192"/>
    <n v="196"/>
    <n v="568.19999999999993"/>
    <n v="660.3"/>
    <n v="13495.2"/>
    <n v="15787.3"/>
    <n v="127"/>
    <n v="121"/>
    <n v="127"/>
    <n v="121"/>
    <n v="457.2"/>
    <n v="423.5"/>
    <n v="6832.5999999999995"/>
    <n v="6521.9"/>
    <n v="319"/>
    <n v="317"/>
    <n v="319"/>
    <n v="317"/>
    <n v="1025.3999999999999"/>
    <n v="1083.8"/>
    <n v="20327.8"/>
    <n v="22309.199999999997"/>
    <n v="0"/>
    <n v="0"/>
    <n v="0"/>
    <n v="0"/>
    <s v=""/>
    <s v=""/>
    <s v=""/>
    <s v=""/>
    <n v="1136.9999999999998"/>
    <n v="1179.5000000000002"/>
    <n v="21707.300000000003"/>
    <n v="23669.299999999996"/>
  </r>
  <r>
    <x v="13"/>
    <s v="University of Houston-Victoria"/>
    <m/>
    <n v="225502"/>
    <x v="4"/>
    <n v="663"/>
    <n v="649"/>
    <n v="0"/>
    <n v="0"/>
    <n v="663"/>
    <n v="649"/>
    <m/>
    <m/>
    <n v="663"/>
    <n v="649"/>
    <n v="663"/>
    <n v="649"/>
    <n v="3"/>
    <n v="4"/>
    <n v="3"/>
    <n v="4"/>
    <n v="0"/>
    <n v="0"/>
    <n v="0"/>
    <n v="0"/>
    <m/>
    <m/>
    <n v="0"/>
    <n v="0"/>
    <n v="3"/>
    <n v="4"/>
    <n v="3"/>
    <n v="4"/>
    <n v="4"/>
    <n v="4.8"/>
    <n v="12"/>
    <n v="19.2"/>
    <n v="0"/>
    <n v="0"/>
    <n v="0"/>
    <n v="0"/>
    <m/>
    <m/>
    <n v="0"/>
    <n v="0"/>
    <n v="4"/>
    <n v="4.8"/>
    <n v="12"/>
    <n v="19.2"/>
    <n v="114"/>
    <n v="114.5"/>
    <n v="342"/>
    <n v="458"/>
    <n v="0"/>
    <n v="0"/>
    <n v="0"/>
    <n v="0"/>
    <m/>
    <m/>
    <n v="0"/>
    <n v="0"/>
    <n v="114"/>
    <n v="114.5"/>
    <n v="342"/>
    <n v="458"/>
    <n v="2"/>
    <n v="22"/>
    <n v="2"/>
    <n v="22"/>
    <n v="0"/>
    <n v="1"/>
    <n v="0"/>
    <n v="1"/>
    <m/>
    <m/>
    <n v="0"/>
    <n v="0"/>
    <n v="2"/>
    <n v="23"/>
    <n v="2"/>
    <n v="23"/>
    <n v="4"/>
    <n v="4.5999999999999996"/>
    <n v="8"/>
    <n v="101.19999999999999"/>
    <m/>
    <n v="4"/>
    <n v="0"/>
    <n v="4"/>
    <m/>
    <m/>
    <n v="0"/>
    <n v="0"/>
    <n v="4"/>
    <n v="4.5739130434782602"/>
    <n v="8"/>
    <n v="105.19999999999999"/>
    <n v="120.5"/>
    <n v="124"/>
    <n v="241"/>
    <n v="2728"/>
    <n v="0"/>
    <n v="125"/>
    <n v="0"/>
    <n v="125"/>
    <m/>
    <m/>
    <n v="0"/>
    <n v="0"/>
    <n v="120.5"/>
    <n v="124.04347826086956"/>
    <n v="241"/>
    <n v="2853"/>
    <n v="5"/>
    <n v="27"/>
    <n v="5"/>
    <n v="27"/>
    <n v="4"/>
    <n v="4.6074074074074067"/>
    <n v="20"/>
    <n v="124.39999999999998"/>
    <n v="116.6"/>
    <n v="122.62962962962963"/>
    <n v="583"/>
    <n v="3311"/>
    <n v="229"/>
    <n v="207"/>
    <n v="229"/>
    <n v="207"/>
    <n v="364"/>
    <n v="341"/>
    <n v="364"/>
    <n v="341"/>
    <m/>
    <m/>
    <n v="0"/>
    <n v="0"/>
    <n v="593"/>
    <n v="548"/>
    <n v="593"/>
    <n v="548"/>
    <n v="2.8"/>
    <n v="2.8"/>
    <n v="641.19999999999993"/>
    <n v="579.59999999999991"/>
    <n v="3.1"/>
    <n v="3.1"/>
    <n v="1128.4000000000001"/>
    <n v="1057.1000000000001"/>
    <m/>
    <m/>
    <n v="0"/>
    <n v="0"/>
    <n v="2.9841483979763912"/>
    <n v="2.9866788321167883"/>
    <n v="1769.6"/>
    <n v="1636.7"/>
    <n v="54.5"/>
    <n v="59.1"/>
    <n v="12480.5"/>
    <n v="12233.7"/>
    <n v="53.2"/>
    <n v="55.3"/>
    <n v="19364.8"/>
    <n v="18857.3"/>
    <m/>
    <m/>
    <n v="0"/>
    <n v="0"/>
    <n v="53.702023608768968"/>
    <n v="56.735401459854018"/>
    <n v="31845.3"/>
    <n v="31091"/>
    <n v="65"/>
    <n v="74"/>
    <n v="65"/>
    <n v="74"/>
    <n v="3.8"/>
    <n v="3.6"/>
    <n v="247"/>
    <n v="266.40000000000003"/>
    <n v="53.1"/>
    <n v="55.6"/>
    <n v="3451.5"/>
    <n v="4114.4000000000005"/>
    <n v="234"/>
    <n v="233"/>
    <n v="234"/>
    <n v="233"/>
    <n v="661.19999999999993"/>
    <n v="699.99999999999989"/>
    <n v="13063.5"/>
    <n v="15419.7"/>
    <n v="364"/>
    <n v="342"/>
    <n v="364"/>
    <n v="342"/>
    <n v="1128.4000000000001"/>
    <n v="1061.1000000000001"/>
    <n v="19364.8"/>
    <n v="18982.3"/>
    <n v="598"/>
    <n v="575"/>
    <n v="598"/>
    <n v="575"/>
    <n v="1789.6"/>
    <n v="1761.1"/>
    <n v="32428.3"/>
    <n v="34402"/>
    <n v="0"/>
    <n v="0"/>
    <n v="0"/>
    <n v="0"/>
    <s v=""/>
    <s v=""/>
    <s v=""/>
    <s v=""/>
    <n v="2036.6"/>
    <n v="2027.5"/>
    <n v="35879.800000000003"/>
    <n v="38516.400000000001"/>
  </r>
  <r>
    <x v="13"/>
    <s v="Sul Ross State University-Rio Grande College"/>
    <m/>
    <s v="228501B"/>
    <x v="5"/>
    <n v="117"/>
    <n v="167"/>
    <n v="0"/>
    <n v="0"/>
    <n v="117"/>
    <n v="167"/>
    <m/>
    <m/>
    <n v="117"/>
    <n v="167"/>
    <n v="117"/>
    <n v="167"/>
    <n v="0"/>
    <n v="0"/>
    <n v="0"/>
    <n v="0"/>
    <n v="0"/>
    <n v="0"/>
    <n v="0"/>
    <n v="0"/>
    <m/>
    <m/>
    <n v="0"/>
    <n v="0"/>
    <n v="0"/>
    <n v="0"/>
    <n v="0"/>
    <n v="0"/>
    <n v="0"/>
    <n v="0"/>
    <n v="0"/>
    <n v="0"/>
    <n v="0"/>
    <n v="0"/>
    <n v="0"/>
    <n v="0"/>
    <m/>
    <m/>
    <n v="0"/>
    <n v="0"/>
    <n v="0"/>
    <n v="0"/>
    <n v="0"/>
    <n v="0"/>
    <n v="0"/>
    <n v="0"/>
    <n v="0"/>
    <n v="0"/>
    <n v="0"/>
    <n v="0"/>
    <n v="0"/>
    <n v="0"/>
    <m/>
    <m/>
    <n v="0"/>
    <n v="0"/>
    <n v="0"/>
    <n v="0"/>
    <n v="0"/>
    <n v="0"/>
    <n v="1"/>
    <n v="0"/>
    <n v="1"/>
    <n v="0"/>
    <n v="0"/>
    <n v="0"/>
    <n v="0"/>
    <n v="0"/>
    <m/>
    <m/>
    <n v="0"/>
    <n v="0"/>
    <n v="1"/>
    <n v="0"/>
    <n v="1"/>
    <n v="0"/>
    <n v="2.5"/>
    <n v="0"/>
    <n v="2.5"/>
    <n v="0"/>
    <m/>
    <n v="0"/>
    <n v="0"/>
    <n v="0"/>
    <m/>
    <m/>
    <n v="0"/>
    <n v="0"/>
    <n v="2.5"/>
    <n v="0"/>
    <n v="2.5"/>
    <n v="0"/>
    <n v="72"/>
    <n v="0"/>
    <n v="72"/>
    <n v="0"/>
    <n v="0"/>
    <n v="0"/>
    <n v="0"/>
    <n v="0"/>
    <m/>
    <m/>
    <n v="0"/>
    <n v="0"/>
    <n v="72"/>
    <n v="0"/>
    <n v="72"/>
    <n v="0"/>
    <n v="1"/>
    <n v="0"/>
    <n v="1"/>
    <n v="0"/>
    <n v="2.5"/>
    <n v="0"/>
    <n v="2.5"/>
    <n v="0"/>
    <n v="72"/>
    <n v="0"/>
    <n v="72"/>
    <n v="0"/>
    <n v="43"/>
    <n v="58"/>
    <n v="43"/>
    <n v="58"/>
    <n v="69"/>
    <n v="93"/>
    <n v="69"/>
    <n v="93"/>
    <m/>
    <m/>
    <n v="0"/>
    <n v="0"/>
    <n v="112"/>
    <n v="151"/>
    <n v="112"/>
    <n v="151"/>
    <n v="3.2"/>
    <n v="3.4"/>
    <n v="137.6"/>
    <n v="197.2"/>
    <n v="4.4000000000000004"/>
    <n v="3.8"/>
    <n v="303.60000000000002"/>
    <n v="353.4"/>
    <m/>
    <m/>
    <n v="0"/>
    <n v="0"/>
    <n v="3.9392857142857145"/>
    <n v="3.646357615894039"/>
    <n v="441.20000000000005"/>
    <n v="550.59999999999991"/>
    <n v="66.900000000000006"/>
    <n v="67.900000000000006"/>
    <n v="2876.7000000000003"/>
    <n v="3938.2000000000003"/>
    <n v="66.5"/>
    <n v="63.3"/>
    <n v="4588.5"/>
    <n v="5886.9"/>
    <m/>
    <m/>
    <n v="0"/>
    <n v="0"/>
    <n v="66.653571428571439"/>
    <n v="65.066887417218553"/>
    <n v="7465.2000000000007"/>
    <n v="9825.1000000000022"/>
    <n v="4"/>
    <n v="16"/>
    <n v="4"/>
    <n v="16"/>
    <n v="9.1"/>
    <n v="5.9"/>
    <n v="36.4"/>
    <n v="94.4"/>
    <n v="80.3"/>
    <n v="62.6"/>
    <n v="321.2"/>
    <n v="1001.6"/>
    <n v="44"/>
    <n v="58"/>
    <n v="44"/>
    <n v="58"/>
    <n v="140.1"/>
    <n v="197.2"/>
    <n v="2948.7000000000003"/>
    <n v="3938.2000000000003"/>
    <n v="69"/>
    <n v="93"/>
    <n v="69"/>
    <n v="93"/>
    <n v="303.60000000000002"/>
    <n v="353.4"/>
    <n v="4588.5"/>
    <n v="5886.9"/>
    <n v="113"/>
    <n v="151"/>
    <n v="113"/>
    <n v="151"/>
    <n v="443.70000000000005"/>
    <n v="550.59999999999991"/>
    <n v="7537.2000000000007"/>
    <n v="9825.1"/>
    <n v="0"/>
    <n v="0"/>
    <n v="0"/>
    <n v="0"/>
    <s v=""/>
    <s v=""/>
    <s v=""/>
    <s v=""/>
    <n v="480.1"/>
    <n v="644.99999999999989"/>
    <n v="7858.4000000000005"/>
    <n v="10826.700000000003"/>
  </r>
  <r>
    <x v="13"/>
    <s v="Texas A &amp; M University - San Antonio"/>
    <m/>
    <n v="870501"/>
    <x v="5"/>
    <n v="833"/>
    <n v="1005"/>
    <n v="4"/>
    <n v="1"/>
    <n v="829"/>
    <n v="1004"/>
    <m/>
    <m/>
    <n v="829"/>
    <n v="1004"/>
    <n v="829"/>
    <n v="1004"/>
    <n v="0"/>
    <n v="0"/>
    <n v="0"/>
    <n v="0"/>
    <n v="0"/>
    <n v="0"/>
    <n v="0"/>
    <n v="0"/>
    <m/>
    <m/>
    <n v="0"/>
    <n v="0"/>
    <n v="0"/>
    <n v="0"/>
    <n v="0"/>
    <n v="0"/>
    <n v="0"/>
    <n v="0"/>
    <n v="0"/>
    <n v="0"/>
    <n v="0"/>
    <n v="0"/>
    <n v="0"/>
    <n v="0"/>
    <m/>
    <m/>
    <n v="0"/>
    <n v="0"/>
    <n v="0"/>
    <n v="0"/>
    <n v="0"/>
    <n v="0"/>
    <n v="0"/>
    <n v="0"/>
    <n v="0"/>
    <n v="0"/>
    <n v="0"/>
    <n v="0"/>
    <n v="0"/>
    <n v="0"/>
    <m/>
    <m/>
    <n v="0"/>
    <n v="0"/>
    <n v="0"/>
    <n v="0"/>
    <n v="0"/>
    <n v="0"/>
    <n v="0"/>
    <n v="1"/>
    <n v="0"/>
    <n v="1"/>
    <n v="0"/>
    <n v="0"/>
    <n v="0"/>
    <n v="0"/>
    <m/>
    <m/>
    <n v="0"/>
    <n v="0"/>
    <n v="0"/>
    <n v="1"/>
    <n v="0"/>
    <n v="1"/>
    <n v="0"/>
    <n v="3.5"/>
    <n v="0"/>
    <n v="3.5"/>
    <m/>
    <n v="0"/>
    <n v="0"/>
    <n v="0"/>
    <m/>
    <m/>
    <n v="0"/>
    <n v="0"/>
    <n v="0"/>
    <n v="3.5"/>
    <n v="0"/>
    <n v="3.5"/>
    <n v="0"/>
    <n v="86"/>
    <n v="0"/>
    <n v="86"/>
    <n v="0"/>
    <n v="0"/>
    <n v="0"/>
    <n v="0"/>
    <m/>
    <m/>
    <n v="0"/>
    <n v="0"/>
    <n v="0"/>
    <n v="86"/>
    <n v="0"/>
    <n v="86"/>
    <n v="0"/>
    <n v="1"/>
    <n v="0"/>
    <n v="1"/>
    <n v="0"/>
    <n v="3.5"/>
    <n v="0"/>
    <n v="3.5"/>
    <n v="0"/>
    <n v="86"/>
    <n v="0"/>
    <n v="86"/>
    <n v="416"/>
    <n v="507"/>
    <n v="416"/>
    <n v="507"/>
    <n v="372"/>
    <n v="462"/>
    <n v="372"/>
    <n v="462"/>
    <m/>
    <m/>
    <n v="0"/>
    <n v="0"/>
    <n v="788"/>
    <n v="969"/>
    <n v="788"/>
    <n v="969"/>
    <n v="2.5"/>
    <n v="2.6"/>
    <n v="1040"/>
    <n v="1318.2"/>
    <n v="3"/>
    <n v="3"/>
    <n v="1116"/>
    <n v="1386"/>
    <m/>
    <m/>
    <n v="0"/>
    <n v="0"/>
    <n v="2.7360406091370559"/>
    <n v="2.7907120743034053"/>
    <n v="2156"/>
    <n v="2704.2"/>
    <n v="58.1"/>
    <n v="58.4"/>
    <n v="24169.600000000002"/>
    <n v="29608.799999999999"/>
    <n v="56.1"/>
    <n v="53.3"/>
    <n v="20869.2"/>
    <n v="24624.6"/>
    <m/>
    <m/>
    <n v="0"/>
    <n v="0"/>
    <n v="57.155837563451783"/>
    <n v="55.96842105263157"/>
    <n v="45038.8"/>
    <n v="54233.399999999994"/>
    <n v="41"/>
    <n v="34"/>
    <n v="41"/>
    <n v="34"/>
    <n v="2.8"/>
    <n v="3.5"/>
    <n v="114.8"/>
    <n v="119"/>
    <n v="34.299999999999997"/>
    <n v="30.2"/>
    <n v="1406.3"/>
    <n v="1026.8"/>
    <n v="416"/>
    <n v="508"/>
    <n v="416"/>
    <n v="508"/>
    <n v="1040"/>
    <n v="1321.7"/>
    <n v="24169.600000000002"/>
    <n v="29694.799999999999"/>
    <n v="372"/>
    <n v="462"/>
    <n v="372"/>
    <n v="462"/>
    <n v="1116"/>
    <n v="1386"/>
    <n v="20869.2"/>
    <n v="24624.6"/>
    <n v="788"/>
    <n v="970"/>
    <n v="788"/>
    <n v="970"/>
    <n v="2156"/>
    <n v="2707.7"/>
    <n v="45038.8"/>
    <n v="54319.399999999994"/>
    <n v="0"/>
    <n v="0"/>
    <n v="0"/>
    <n v="0"/>
    <s v=""/>
    <s v=""/>
    <s v=""/>
    <s v=""/>
    <n v="2270.8000000000002"/>
    <n v="2826.7"/>
    <n v="46445.100000000006"/>
    <n v="55346.2"/>
  </r>
  <r>
    <x v="13"/>
    <s v="University of Houston-Downtown"/>
    <m/>
    <n v="225432"/>
    <x v="5"/>
    <n v="2339"/>
    <n v="2350"/>
    <n v="12"/>
    <n v="9"/>
    <n v="2327"/>
    <n v="2341"/>
    <m/>
    <m/>
    <n v="2327"/>
    <n v="2341"/>
    <n v="2327"/>
    <n v="2341"/>
    <n v="24"/>
    <n v="32"/>
    <n v="24"/>
    <n v="32"/>
    <n v="3"/>
    <n v="5"/>
    <n v="3"/>
    <n v="5"/>
    <m/>
    <m/>
    <n v="0"/>
    <n v="0"/>
    <n v="27"/>
    <n v="37"/>
    <n v="27"/>
    <n v="37"/>
    <n v="4.9000000000000004"/>
    <n v="4.8"/>
    <n v="117.60000000000001"/>
    <n v="153.6"/>
    <n v="5.3"/>
    <n v="4.5999999999999996"/>
    <n v="15.899999999999999"/>
    <n v="23"/>
    <m/>
    <m/>
    <n v="0"/>
    <n v="0"/>
    <n v="4.9444444444444446"/>
    <n v="4.7729729729729726"/>
    <n v="133.5"/>
    <n v="176.6"/>
    <n v="121.3"/>
    <n v="121.2"/>
    <n v="2911.2"/>
    <n v="3878.4"/>
    <n v="114.7"/>
    <n v="106.6"/>
    <n v="344.1"/>
    <n v="533"/>
    <m/>
    <m/>
    <n v="0"/>
    <n v="0"/>
    <n v="120.56666666666666"/>
    <n v="119.22702702702702"/>
    <n v="3255.2999999999997"/>
    <n v="4411.3999999999996"/>
    <n v="166"/>
    <n v="166"/>
    <n v="166"/>
    <n v="166"/>
    <n v="37"/>
    <n v="28"/>
    <n v="37"/>
    <n v="28"/>
    <m/>
    <m/>
    <n v="0"/>
    <n v="0"/>
    <n v="203"/>
    <n v="194"/>
    <n v="203"/>
    <n v="194"/>
    <n v="6.7"/>
    <n v="6.5"/>
    <n v="1112.2"/>
    <n v="1079"/>
    <m/>
    <n v="6.6"/>
    <n v="0"/>
    <n v="184.79999999999998"/>
    <m/>
    <m/>
    <n v="0"/>
    <n v="0"/>
    <n v="5.478817733990148"/>
    <n v="6.5144329896907216"/>
    <n v="1112.2"/>
    <n v="1263.8"/>
    <n v="142.4"/>
    <n v="141.1"/>
    <n v="23638.400000000001"/>
    <n v="23422.6"/>
    <n v="142.69999999999999"/>
    <n v="136"/>
    <n v="5279.9"/>
    <n v="3808"/>
    <m/>
    <m/>
    <n v="0"/>
    <n v="0"/>
    <n v="142.45467980295567"/>
    <n v="140.36391752577319"/>
    <n v="28918.3"/>
    <n v="27230.6"/>
    <n v="230"/>
    <n v="231"/>
    <n v="230"/>
    <n v="231"/>
    <n v="5.4160869565217391"/>
    <n v="6.235497835497835"/>
    <n v="1245.7"/>
    <n v="1440.3999999999999"/>
    <n v="139.88521739130434"/>
    <n v="136.97835497835499"/>
    <n v="32173.599999999999"/>
    <n v="31642"/>
    <n v="826"/>
    <n v="898"/>
    <n v="826"/>
    <n v="898"/>
    <n v="1095"/>
    <n v="1040"/>
    <n v="1095"/>
    <n v="1040"/>
    <m/>
    <m/>
    <n v="0"/>
    <n v="0"/>
    <n v="1921"/>
    <n v="1938"/>
    <n v="1921"/>
    <n v="1938"/>
    <n v="3.4"/>
    <n v="3.3"/>
    <n v="2808.4"/>
    <n v="2963.3999999999996"/>
    <n v="3.6"/>
    <n v="3.6"/>
    <n v="3942"/>
    <n v="3744"/>
    <m/>
    <m/>
    <n v="0"/>
    <n v="0"/>
    <n v="3.5140031233732429"/>
    <n v="3.4609907120743033"/>
    <n v="6750.4"/>
    <n v="6707.4"/>
    <n v="76.599999999999994"/>
    <n v="74.400000000000006"/>
    <n v="63271.6"/>
    <n v="66811.200000000012"/>
    <n v="68.599999999999994"/>
    <n v="66.5"/>
    <n v="75117"/>
    <n v="69160"/>
    <m/>
    <m/>
    <n v="0"/>
    <n v="0"/>
    <n v="72.039875065070277"/>
    <n v="70.160577915376678"/>
    <n v="138388.6"/>
    <n v="135971.20000000001"/>
    <n v="176"/>
    <n v="172"/>
    <n v="176"/>
    <n v="172"/>
    <n v="6"/>
    <n v="6"/>
    <n v="1056"/>
    <n v="1032"/>
    <n v="75.900000000000006"/>
    <n v="70.400000000000006"/>
    <n v="13358.400000000001"/>
    <n v="12108.800000000001"/>
    <n v="1016"/>
    <n v="1096"/>
    <n v="1016"/>
    <n v="1096"/>
    <n v="4038.2"/>
    <n v="4196"/>
    <n v="89821.2"/>
    <n v="94112.200000000012"/>
    <n v="1135"/>
    <n v="1073"/>
    <n v="1135"/>
    <n v="1073"/>
    <n v="3957.9"/>
    <n v="3951.8"/>
    <n v="80741"/>
    <n v="73501"/>
    <n v="2151"/>
    <n v="2169"/>
    <n v="2151"/>
    <n v="2169"/>
    <n v="7996.1"/>
    <n v="8147.8"/>
    <n v="170562.2"/>
    <n v="167613.20000000001"/>
    <n v="0"/>
    <n v="0"/>
    <n v="0"/>
    <n v="0"/>
    <s v=""/>
    <s v=""/>
    <s v=""/>
    <s v=""/>
    <n v="9052.0999999999985"/>
    <n v="9179.7999999999993"/>
    <n v="183920.6"/>
    <n v="179722"/>
  </r>
  <r>
    <x v="13"/>
    <s v="Texas A&amp;M University at Galveston"/>
    <s v="Met the criteria for Four-Year 5 in 2014-15 and 2015-16."/>
    <n v="228714"/>
    <x v="6"/>
    <n v="322"/>
    <n v="374"/>
    <n v="9"/>
    <n v="8"/>
    <n v="313"/>
    <n v="366"/>
    <m/>
    <m/>
    <n v="313"/>
    <n v="366"/>
    <n v="313"/>
    <n v="366"/>
    <n v="54"/>
    <n v="65"/>
    <n v="54"/>
    <n v="65"/>
    <n v="6"/>
    <n v="10"/>
    <n v="6"/>
    <n v="10"/>
    <m/>
    <m/>
    <n v="0"/>
    <n v="0"/>
    <n v="60"/>
    <n v="75"/>
    <n v="60"/>
    <n v="75"/>
    <n v="4.4000000000000004"/>
    <n v="4.4000000000000004"/>
    <n v="237.60000000000002"/>
    <n v="286"/>
    <n v="4.8"/>
    <n v="4.2"/>
    <n v="28.799999999999997"/>
    <n v="42"/>
    <m/>
    <m/>
    <n v="0"/>
    <n v="0"/>
    <n v="4.4400000000000004"/>
    <n v="4.3733333333333331"/>
    <n v="266.40000000000003"/>
    <n v="328"/>
    <n v="126.4"/>
    <n v="124.6"/>
    <n v="6825.6"/>
    <n v="8099"/>
    <n v="128.30000000000001"/>
    <n v="127.6"/>
    <n v="769.80000000000007"/>
    <n v="1276"/>
    <m/>
    <m/>
    <n v="0"/>
    <n v="0"/>
    <n v="126.59"/>
    <n v="125"/>
    <n v="7595.4000000000005"/>
    <n v="9375"/>
    <n v="81"/>
    <n v="106"/>
    <n v="81"/>
    <n v="106"/>
    <n v="16"/>
    <n v="20"/>
    <n v="16"/>
    <n v="20"/>
    <m/>
    <m/>
    <n v="0"/>
    <n v="0"/>
    <n v="97"/>
    <n v="126"/>
    <n v="97"/>
    <n v="126"/>
    <n v="4.8"/>
    <n v="4.5999999999999996"/>
    <n v="388.8"/>
    <n v="487.59999999999997"/>
    <m/>
    <n v="5.3"/>
    <n v="0"/>
    <n v="106"/>
    <m/>
    <m/>
    <n v="0"/>
    <n v="0"/>
    <n v="4.0082474226804123"/>
    <n v="4.7111111111111104"/>
    <n v="388.8"/>
    <n v="593.59999999999991"/>
    <n v="137.9"/>
    <n v="134.6"/>
    <n v="11169.9"/>
    <n v="14267.599999999999"/>
    <n v="139.1"/>
    <n v="141.9"/>
    <n v="2225.6"/>
    <n v="2838"/>
    <m/>
    <m/>
    <n v="0"/>
    <n v="0"/>
    <n v="138.0979381443299"/>
    <n v="135.75873015873015"/>
    <n v="13395.5"/>
    <n v="17105.599999999999"/>
    <n v="157"/>
    <n v="201"/>
    <n v="157"/>
    <n v="201"/>
    <n v="4.1732484076433121"/>
    <n v="4.585074626865671"/>
    <n v="655.20000000000005"/>
    <n v="921.59999999999991"/>
    <n v="133.70000000000002"/>
    <n v="131.74427860696517"/>
    <n v="20990.9"/>
    <n v="26480.6"/>
    <n v="126"/>
    <n v="144"/>
    <n v="126"/>
    <n v="144"/>
    <n v="18"/>
    <n v="17"/>
    <n v="18"/>
    <n v="17"/>
    <m/>
    <m/>
    <n v="0"/>
    <n v="0"/>
    <n v="144"/>
    <n v="161"/>
    <n v="144"/>
    <n v="161"/>
    <n v="3.6"/>
    <n v="3.5"/>
    <n v="453.6"/>
    <n v="504"/>
    <n v="3.6"/>
    <n v="3.7"/>
    <n v="64.8"/>
    <n v="62.900000000000006"/>
    <m/>
    <m/>
    <n v="0"/>
    <n v="0"/>
    <n v="3.5999999999999996"/>
    <n v="3.52111801242236"/>
    <n v="518.4"/>
    <n v="566.9"/>
    <n v="98.5"/>
    <n v="96.7"/>
    <n v="12411"/>
    <n v="13924.800000000001"/>
    <n v="88.8"/>
    <n v="84.9"/>
    <n v="1598.3999999999999"/>
    <n v="1443.3000000000002"/>
    <m/>
    <m/>
    <n v="0"/>
    <n v="0"/>
    <n v="97.287499999999994"/>
    <n v="95.454037267080764"/>
    <n v="14009.4"/>
    <n v="15368.100000000002"/>
    <n v="12"/>
    <n v="4"/>
    <n v="12"/>
    <n v="4"/>
    <n v="4.7"/>
    <n v="5.0999999999999996"/>
    <n v="56.400000000000006"/>
    <n v="20.399999999999999"/>
    <n v="75.099999999999994"/>
    <n v="93.3"/>
    <n v="901.19999999999993"/>
    <n v="373.2"/>
    <n v="261"/>
    <n v="315"/>
    <n v="261"/>
    <n v="315"/>
    <n v="1080"/>
    <n v="1277.5999999999999"/>
    <n v="30406.5"/>
    <n v="36291.4"/>
    <n v="40"/>
    <n v="47"/>
    <n v="40"/>
    <n v="47"/>
    <n v="93.6"/>
    <n v="210.9"/>
    <n v="4593.8"/>
    <n v="5557.3"/>
    <n v="301"/>
    <n v="362"/>
    <n v="301"/>
    <n v="362"/>
    <n v="1173.5999999999999"/>
    <n v="1488.5"/>
    <n v="35000.300000000003"/>
    <n v="41848.700000000004"/>
    <n v="0"/>
    <n v="0"/>
    <n v="0"/>
    <n v="0"/>
    <s v=""/>
    <s v=""/>
    <s v=""/>
    <s v=""/>
    <n v="1230"/>
    <n v="1508.9"/>
    <n v="35901.5"/>
    <n v="42221.899999999994"/>
  </r>
  <r>
    <x v="13"/>
    <s v="Brazosport College "/>
    <m/>
    <n v="223506"/>
    <x v="10"/>
    <n v="419"/>
    <n v="416"/>
    <n v="6"/>
    <n v="10"/>
    <n v="413"/>
    <n v="406"/>
    <m/>
    <m/>
    <n v="413"/>
    <n v="406"/>
    <n v="413"/>
    <n v="406"/>
    <n v="63"/>
    <n v="48"/>
    <n v="63"/>
    <n v="48"/>
    <n v="49"/>
    <n v="55"/>
    <n v="49"/>
    <n v="55"/>
    <m/>
    <m/>
    <n v="0"/>
    <n v="0"/>
    <n v="112"/>
    <n v="103"/>
    <n v="112"/>
    <n v="103"/>
    <n v="3.7"/>
    <n v="3.6"/>
    <n v="233.10000000000002"/>
    <n v="172.8"/>
    <n v="4.0999999999999996"/>
    <n v="3.8"/>
    <n v="200.89999999999998"/>
    <n v="209"/>
    <m/>
    <m/>
    <n v="0"/>
    <n v="0"/>
    <n v="3.875"/>
    <n v="3.7067961165048544"/>
    <n v="434"/>
    <n v="381.8"/>
    <n v="64.400000000000006"/>
    <n v="65.099999999999994"/>
    <n v="4057.2000000000003"/>
    <n v="3124.7999999999997"/>
    <n v="54.8"/>
    <n v="68.099999999999994"/>
    <n v="2685.2"/>
    <n v="3745.4999999999995"/>
    <m/>
    <m/>
    <n v="0"/>
    <n v="0"/>
    <n v="60.199999999999996"/>
    <n v="66.701941747572803"/>
    <n v="6742.4"/>
    <n v="6870.2999999999984"/>
    <n v="60"/>
    <n v="47"/>
    <n v="60"/>
    <n v="47"/>
    <n v="49"/>
    <n v="70"/>
    <n v="49"/>
    <n v="70"/>
    <m/>
    <m/>
    <n v="0"/>
    <n v="0"/>
    <n v="109"/>
    <n v="117"/>
    <n v="109"/>
    <n v="117"/>
    <n v="4.7"/>
    <n v="4.9000000000000004"/>
    <n v="282"/>
    <n v="230.3"/>
    <m/>
    <n v="5.0999999999999996"/>
    <n v="0"/>
    <n v="357"/>
    <m/>
    <m/>
    <n v="0"/>
    <n v="0"/>
    <n v="2.5871559633027523"/>
    <n v="5.0196581196581196"/>
    <n v="282"/>
    <n v="587.29999999999995"/>
    <n v="90.3"/>
    <n v="88.2"/>
    <n v="5418"/>
    <n v="4145.4000000000005"/>
    <n v="89.2"/>
    <n v="91.5"/>
    <n v="4370.8"/>
    <n v="6405"/>
    <m/>
    <m/>
    <n v="0"/>
    <n v="0"/>
    <n v="89.805504587155951"/>
    <n v="90.174358974358981"/>
    <n v="9788.7999999999993"/>
    <n v="10550.400000000001"/>
    <n v="221"/>
    <n v="220"/>
    <n v="221"/>
    <n v="220"/>
    <n v="3.2398190045248869"/>
    <n v="4.4049999999999994"/>
    <n v="716"/>
    <n v="969.09999999999991"/>
    <n v="74.801809954751121"/>
    <n v="79.185000000000002"/>
    <n v="16531.199999999997"/>
    <n v="17420.7"/>
    <n v="36"/>
    <n v="31"/>
    <n v="36"/>
    <n v="31"/>
    <n v="56"/>
    <n v="63"/>
    <n v="56"/>
    <n v="63"/>
    <m/>
    <m/>
    <n v="0"/>
    <n v="0"/>
    <n v="92"/>
    <n v="94"/>
    <n v="92"/>
    <n v="94"/>
    <n v="3.4"/>
    <n v="3.5"/>
    <n v="122.39999999999999"/>
    <n v="108.5"/>
    <n v="3.9"/>
    <n v="3.5"/>
    <n v="218.4"/>
    <n v="220.5"/>
    <m/>
    <m/>
    <n v="0"/>
    <n v="0"/>
    <n v="3.7043478260869565"/>
    <n v="3.5"/>
    <n v="340.8"/>
    <n v="329"/>
    <n v="68.400000000000006"/>
    <n v="65.7"/>
    <n v="2462.4"/>
    <n v="2036.7"/>
    <n v="60.3"/>
    <n v="63.3"/>
    <n v="3376.7999999999997"/>
    <n v="3987.8999999999996"/>
    <m/>
    <m/>
    <n v="0"/>
    <n v="0"/>
    <n v="63.469565217391299"/>
    <n v="64.091489361702116"/>
    <n v="5839.2"/>
    <n v="6024.5999999999985"/>
    <n v="100"/>
    <n v="92"/>
    <n v="100"/>
    <n v="92"/>
    <n v="6.2"/>
    <n v="5.7"/>
    <n v="620"/>
    <n v="524.4"/>
    <n v="68.2"/>
    <n v="67.2"/>
    <n v="6820"/>
    <n v="6182.4000000000005"/>
    <n v="159"/>
    <n v="126"/>
    <n v="159"/>
    <n v="126"/>
    <n v="637.5"/>
    <n v="511.6"/>
    <n v="11937.6"/>
    <n v="9306.9000000000015"/>
    <n v="154"/>
    <n v="188"/>
    <n v="154"/>
    <n v="188"/>
    <n v="419.29999999999995"/>
    <n v="786.5"/>
    <n v="10432.799999999999"/>
    <n v="14138.4"/>
    <n v="313"/>
    <n v="314"/>
    <n v="313"/>
    <n v="314"/>
    <n v="1056.8"/>
    <n v="1298.0999999999999"/>
    <n v="22370.400000000001"/>
    <n v="23445.300000000003"/>
    <n v="0"/>
    <n v="0"/>
    <n v="0"/>
    <n v="0"/>
    <s v=""/>
    <s v=""/>
    <s v=""/>
    <s v=""/>
    <n v="1676.8"/>
    <n v="1822.5"/>
    <n v="29190.399999999998"/>
    <n v="29627.7"/>
  </r>
  <r>
    <x v="13"/>
    <s v="Midland College "/>
    <m/>
    <n v="226806"/>
    <x v="10"/>
    <n v="441"/>
    <n v="451"/>
    <n v="2"/>
    <n v="1"/>
    <n v="439"/>
    <n v="450"/>
    <m/>
    <m/>
    <n v="439"/>
    <n v="450"/>
    <n v="439"/>
    <n v="450"/>
    <n v="67"/>
    <n v="54"/>
    <n v="67"/>
    <n v="54"/>
    <n v="24"/>
    <n v="17"/>
    <n v="24"/>
    <n v="17"/>
    <m/>
    <m/>
    <n v="0"/>
    <n v="0"/>
    <n v="91"/>
    <n v="71"/>
    <n v="91"/>
    <n v="71"/>
    <n v="3.4"/>
    <n v="3"/>
    <n v="227.79999999999998"/>
    <n v="162"/>
    <n v="4"/>
    <n v="4.3"/>
    <n v="96"/>
    <n v="73.099999999999994"/>
    <m/>
    <m/>
    <n v="0"/>
    <n v="0"/>
    <n v="3.5582417582417576"/>
    <n v="3.3112676056338026"/>
    <n v="323.79999999999995"/>
    <n v="235.1"/>
    <n v="73.7"/>
    <n v="64.599999999999994"/>
    <n v="4937.9000000000005"/>
    <n v="3488.3999999999996"/>
    <n v="76.3"/>
    <n v="84.1"/>
    <n v="1831.1999999999998"/>
    <n v="1429.6999999999998"/>
    <m/>
    <m/>
    <n v="0"/>
    <n v="0"/>
    <n v="74.385714285714286"/>
    <n v="69.269014084507035"/>
    <n v="6769.1"/>
    <n v="4918.0999999999995"/>
    <n v="107"/>
    <n v="114"/>
    <n v="107"/>
    <n v="114"/>
    <n v="41"/>
    <n v="43"/>
    <n v="41"/>
    <n v="43"/>
    <m/>
    <m/>
    <n v="0"/>
    <n v="0"/>
    <n v="148"/>
    <n v="157"/>
    <n v="148"/>
    <n v="157"/>
    <n v="4.0999999999999996"/>
    <n v="3.4"/>
    <n v="438.7"/>
    <n v="387.59999999999997"/>
    <m/>
    <n v="4.5"/>
    <n v="0"/>
    <n v="193.5"/>
    <m/>
    <m/>
    <n v="0"/>
    <n v="0"/>
    <n v="2.9641891891891889"/>
    <n v="3.701273885350318"/>
    <n v="438.7"/>
    <n v="581.09999999999991"/>
    <n v="87.1"/>
    <n v="81.3"/>
    <n v="9319.6999999999989"/>
    <n v="9268.1999999999989"/>
    <n v="96"/>
    <n v="85.7"/>
    <n v="3936"/>
    <n v="3685.1"/>
    <m/>
    <m/>
    <n v="0"/>
    <n v="0"/>
    <n v="89.565540540540539"/>
    <n v="82.505095541401275"/>
    <n v="13255.699999999999"/>
    <n v="12953.3"/>
    <n v="239"/>
    <n v="228"/>
    <n v="239"/>
    <n v="228"/>
    <n v="3.1903765690376571"/>
    <n v="3.5798245614035085"/>
    <n v="762.5"/>
    <n v="816.19999999999993"/>
    <n v="83.785774058577402"/>
    <n v="78.383333333333326"/>
    <n v="20024.8"/>
    <n v="17871.399999999998"/>
    <n v="32"/>
    <n v="60"/>
    <n v="32"/>
    <n v="60"/>
    <n v="69"/>
    <n v="61"/>
    <n v="69"/>
    <n v="61"/>
    <m/>
    <m/>
    <n v="0"/>
    <n v="0"/>
    <n v="101"/>
    <n v="121"/>
    <n v="101"/>
    <n v="121"/>
    <n v="3.1"/>
    <n v="3"/>
    <n v="99.2"/>
    <n v="180"/>
    <n v="3"/>
    <n v="3"/>
    <n v="207"/>
    <n v="183"/>
    <m/>
    <m/>
    <n v="0"/>
    <n v="0"/>
    <n v="3.0316831683168317"/>
    <n v="3"/>
    <n v="306.2"/>
    <n v="363"/>
    <n v="62.3"/>
    <n v="61.3"/>
    <n v="1993.6"/>
    <n v="3678"/>
    <n v="54.3"/>
    <n v="53.5"/>
    <n v="3746.7"/>
    <n v="3263.5"/>
    <m/>
    <m/>
    <n v="0"/>
    <n v="0"/>
    <n v="56.834653465346527"/>
    <n v="57.367768595041319"/>
    <n v="5740.2999999999993"/>
    <n v="6941.5"/>
    <n v="99"/>
    <n v="101"/>
    <n v="99"/>
    <n v="101"/>
    <n v="4.8"/>
    <n v="5"/>
    <n v="475.2"/>
    <n v="505"/>
    <n v="66.7"/>
    <n v="62.4"/>
    <n v="6603.3"/>
    <n v="6302.4"/>
    <n v="206"/>
    <n v="228"/>
    <n v="206"/>
    <n v="228"/>
    <n v="765.7"/>
    <n v="729.59999999999991"/>
    <n v="16251.199999999999"/>
    <n v="16434.599999999999"/>
    <n v="134"/>
    <n v="121"/>
    <n v="134"/>
    <n v="121"/>
    <n v="303"/>
    <n v="449.6"/>
    <n v="9513.9"/>
    <n v="8378.2999999999993"/>
    <n v="340"/>
    <n v="349"/>
    <n v="340"/>
    <n v="349"/>
    <n v="1068.7"/>
    <n v="1179.1999999999998"/>
    <n v="25765.1"/>
    <n v="24812.899999999998"/>
    <n v="0"/>
    <n v="0"/>
    <n v="0"/>
    <n v="0"/>
    <s v=""/>
    <s v=""/>
    <s v=""/>
    <s v=""/>
    <n v="1543.9"/>
    <n v="1684.1999999999998"/>
    <n v="32368.399999999998"/>
    <n v="31115.299999999996"/>
  </r>
  <r>
    <x v="13"/>
    <s v="South Texas College"/>
    <m/>
    <n v="409315"/>
    <x v="10"/>
    <n v="2800"/>
    <n v="3070"/>
    <n v="71"/>
    <n v="53"/>
    <n v="2729"/>
    <n v="3017"/>
    <m/>
    <m/>
    <n v="2729"/>
    <n v="3017"/>
    <n v="2729"/>
    <n v="3017"/>
    <n v="329"/>
    <n v="328"/>
    <n v="329"/>
    <n v="328"/>
    <n v="380"/>
    <n v="397"/>
    <n v="380"/>
    <n v="397"/>
    <m/>
    <m/>
    <n v="0"/>
    <n v="0"/>
    <n v="709"/>
    <n v="725"/>
    <n v="709"/>
    <n v="725"/>
    <n v="3.6"/>
    <n v="4"/>
    <n v="1184.4000000000001"/>
    <n v="1312"/>
    <n v="2.6"/>
    <n v="2.9"/>
    <n v="988"/>
    <n v="1151.3"/>
    <m/>
    <m/>
    <n v="0"/>
    <n v="0"/>
    <n v="3.0640338504936531"/>
    <n v="3.3976551724137933"/>
    <n v="2172.4"/>
    <n v="2463.3000000000002"/>
    <n v="74.8"/>
    <n v="78.8"/>
    <n v="24609.200000000001"/>
    <n v="25846.399999999998"/>
    <n v="48.1"/>
    <n v="49.9"/>
    <n v="18278"/>
    <n v="19810.3"/>
    <m/>
    <m/>
    <n v="0"/>
    <n v="0"/>
    <n v="60.489703808180529"/>
    <n v="62.974758620689649"/>
    <n v="42887.199999999997"/>
    <n v="45656.7"/>
    <n v="526"/>
    <n v="554"/>
    <n v="526"/>
    <n v="554"/>
    <n v="279"/>
    <n v="318"/>
    <n v="279"/>
    <n v="318"/>
    <m/>
    <m/>
    <n v="0"/>
    <n v="0"/>
    <n v="805"/>
    <n v="872"/>
    <n v="805"/>
    <n v="872"/>
    <n v="4.9000000000000004"/>
    <n v="4.7"/>
    <n v="2577.4"/>
    <n v="2603.8000000000002"/>
    <m/>
    <n v="5.0999999999999996"/>
    <n v="0"/>
    <n v="1621.8"/>
    <m/>
    <m/>
    <n v="0"/>
    <n v="0"/>
    <n v="3.2017391304347829"/>
    <n v="4.8458715596330277"/>
    <n v="2577.4"/>
    <n v="4225.6000000000004"/>
    <n v="94.1"/>
    <n v="89.8"/>
    <n v="49496.6"/>
    <n v="49749.2"/>
    <n v="91.8"/>
    <n v="90.4"/>
    <n v="25612.2"/>
    <n v="28747.200000000001"/>
    <m/>
    <m/>
    <n v="0"/>
    <n v="0"/>
    <n v="93.30285714285715"/>
    <n v="90.018807339449538"/>
    <n v="75108.800000000003"/>
    <n v="78496.399999999994"/>
    <n v="1514"/>
    <n v="1597"/>
    <n v="1514"/>
    <n v="1597"/>
    <n v="3.1372523117569355"/>
    <n v="4.1884157795867258"/>
    <n v="4749.8"/>
    <n v="6688.9000000000015"/>
    <n v="77.936591809775436"/>
    <n v="77.741452723857222"/>
    <n v="117996.00000000001"/>
    <n v="124153.09999999998"/>
    <n v="227"/>
    <n v="229"/>
    <n v="227"/>
    <n v="229"/>
    <n v="270"/>
    <n v="333"/>
    <n v="270"/>
    <n v="333"/>
    <m/>
    <m/>
    <n v="0"/>
    <n v="0"/>
    <n v="497"/>
    <n v="562"/>
    <n v="497"/>
    <n v="562"/>
    <n v="4"/>
    <n v="3.9"/>
    <n v="908"/>
    <n v="893.1"/>
    <n v="4.3"/>
    <n v="4.0999999999999996"/>
    <n v="1161"/>
    <n v="1365.3"/>
    <m/>
    <m/>
    <n v="0"/>
    <n v="0"/>
    <n v="4.1629778672032192"/>
    <n v="4.0185053380782918"/>
    <n v="2069"/>
    <n v="2258.4"/>
    <n v="76.599999999999994"/>
    <n v="70.2"/>
    <n v="17388.199999999997"/>
    <n v="16075.800000000001"/>
    <n v="68.599999999999994"/>
    <n v="64"/>
    <n v="18522"/>
    <n v="21312"/>
    <m/>
    <m/>
    <n v="0"/>
    <n v="0"/>
    <n v="72.253923541247474"/>
    <n v="66.526334519572956"/>
    <n v="35910.199999999997"/>
    <n v="37387.800000000003"/>
    <n v="718"/>
    <n v="858"/>
    <n v="718"/>
    <n v="858"/>
    <n v="3.7"/>
    <n v="3.3"/>
    <n v="2656.6"/>
    <n v="2831.3999999999996"/>
    <n v="46"/>
    <n v="38.6"/>
    <n v="33028"/>
    <n v="33118.800000000003"/>
    <n v="1082"/>
    <n v="1111"/>
    <n v="1082"/>
    <n v="1111"/>
    <n v="4669.8"/>
    <n v="4808.9000000000005"/>
    <n v="91494"/>
    <n v="91671.4"/>
    <n v="929"/>
    <n v="1048"/>
    <n v="929"/>
    <n v="1048"/>
    <n v="2149"/>
    <n v="4138.3999999999996"/>
    <n v="62412.2"/>
    <n v="69869.5"/>
    <n v="2011"/>
    <n v="2159"/>
    <n v="2011"/>
    <n v="2159"/>
    <n v="6818.8"/>
    <n v="8947.2999999999993"/>
    <n v="153906.20000000001"/>
    <n v="161540.9"/>
    <n v="0"/>
    <n v="0"/>
    <n v="0"/>
    <n v="0"/>
    <s v=""/>
    <s v=""/>
    <s v=""/>
    <s v=""/>
    <n v="9475.4"/>
    <n v="11778.7"/>
    <n v="186934.2"/>
    <n v="194659.69999999995"/>
  </r>
  <r>
    <x v="13"/>
    <s v="Amarillo College "/>
    <m/>
    <n v="222576"/>
    <x v="7"/>
    <n v="1128"/>
    <n v="1107"/>
    <n v="13"/>
    <n v="9"/>
    <n v="1115"/>
    <n v="1098"/>
    <m/>
    <m/>
    <n v="1115"/>
    <n v="1098"/>
    <n v="1115"/>
    <n v="1098"/>
    <n v="148"/>
    <n v="128"/>
    <n v="148"/>
    <n v="128"/>
    <n v="56"/>
    <n v="60"/>
    <n v="56"/>
    <n v="60"/>
    <m/>
    <m/>
    <n v="0"/>
    <n v="0"/>
    <n v="204"/>
    <n v="188"/>
    <n v="204"/>
    <n v="188"/>
    <n v="3.6"/>
    <n v="4"/>
    <n v="532.80000000000007"/>
    <n v="512"/>
    <n v="3.8"/>
    <n v="4.2"/>
    <n v="212.79999999999998"/>
    <n v="252"/>
    <m/>
    <m/>
    <n v="0"/>
    <n v="0"/>
    <n v="3.6549019607843136"/>
    <n v="4.0638297872340425"/>
    <n v="745.6"/>
    <n v="764"/>
    <n v="69.400000000000006"/>
    <n v="69.900000000000006"/>
    <n v="10271.200000000001"/>
    <n v="8947.2000000000007"/>
    <n v="71.3"/>
    <n v="62.9"/>
    <n v="3992.7999999999997"/>
    <n v="3774"/>
    <m/>
    <m/>
    <n v="0"/>
    <n v="0"/>
    <n v="69.921568627450981"/>
    <n v="67.66595744680852"/>
    <n v="14264"/>
    <n v="12721.200000000003"/>
    <n v="214"/>
    <n v="172"/>
    <n v="214"/>
    <n v="172"/>
    <n v="192"/>
    <n v="161"/>
    <n v="192"/>
    <n v="161"/>
    <m/>
    <m/>
    <n v="0"/>
    <n v="0"/>
    <n v="406"/>
    <n v="333"/>
    <n v="406"/>
    <n v="333"/>
    <n v="4.9000000000000004"/>
    <n v="4.9000000000000004"/>
    <n v="1048.6000000000001"/>
    <n v="842.80000000000007"/>
    <m/>
    <n v="5.7"/>
    <n v="0"/>
    <n v="917.7"/>
    <m/>
    <m/>
    <n v="0"/>
    <n v="0"/>
    <n v="2.5827586206896553"/>
    <n v="5.286786786786787"/>
    <n v="1048.6000000000001"/>
    <n v="1760.5"/>
    <n v="88.8"/>
    <n v="83.8"/>
    <n v="19003.2"/>
    <n v="14413.6"/>
    <n v="86.8"/>
    <n v="85.5"/>
    <n v="16665.599999999999"/>
    <n v="13765.5"/>
    <m/>
    <m/>
    <n v="0"/>
    <n v="0"/>
    <n v="87.854187192118232"/>
    <n v="84.621921921921924"/>
    <n v="35668.800000000003"/>
    <n v="28179.100000000002"/>
    <n v="610"/>
    <n v="521"/>
    <n v="610"/>
    <n v="521"/>
    <n v="2.9413114754098366"/>
    <n v="4.8454894433781188"/>
    <n v="1794.2000000000003"/>
    <n v="2524.5"/>
    <n v="81.857049180327877"/>
    <n v="78.503454894433787"/>
    <n v="49932.800000000003"/>
    <n v="40900.300000000003"/>
    <n v="102"/>
    <n v="95"/>
    <n v="102"/>
    <n v="95"/>
    <n v="126"/>
    <n v="180"/>
    <n v="126"/>
    <n v="180"/>
    <m/>
    <m/>
    <n v="0"/>
    <n v="0"/>
    <n v="228"/>
    <n v="275"/>
    <n v="228"/>
    <n v="275"/>
    <n v="3.5"/>
    <n v="3.7"/>
    <n v="357"/>
    <n v="351.5"/>
    <n v="3.8"/>
    <n v="3.6"/>
    <n v="478.79999999999995"/>
    <n v="648"/>
    <m/>
    <m/>
    <n v="0"/>
    <n v="0"/>
    <n v="3.6657894736842103"/>
    <n v="3.6345454545454547"/>
    <n v="835.8"/>
    <n v="999.5"/>
    <n v="64.3"/>
    <n v="61.5"/>
    <n v="6558.5999999999995"/>
    <n v="5842.5"/>
    <n v="58.7"/>
    <n v="52.1"/>
    <n v="7396.2000000000007"/>
    <n v="9378"/>
    <m/>
    <m/>
    <n v="0"/>
    <n v="0"/>
    <n v="61.205263157894734"/>
    <n v="55.347272727272724"/>
    <n v="13954.8"/>
    <n v="15220.5"/>
    <n v="277"/>
    <n v="302"/>
    <n v="277"/>
    <n v="302"/>
    <n v="5.2"/>
    <n v="6.3"/>
    <n v="1440.4"/>
    <n v="1902.6"/>
    <n v="65.400000000000006"/>
    <n v="62.8"/>
    <n v="18115.800000000003"/>
    <n v="18965.599999999999"/>
    <n v="464"/>
    <n v="395"/>
    <n v="464"/>
    <n v="395"/>
    <n v="1938.4"/>
    <n v="1706.3000000000002"/>
    <n v="35833"/>
    <n v="29203.300000000003"/>
    <n v="374"/>
    <n v="401"/>
    <n v="374"/>
    <n v="401"/>
    <n v="691.59999999999991"/>
    <n v="1817.7"/>
    <n v="28054.6"/>
    <n v="26917.5"/>
    <n v="838"/>
    <n v="796"/>
    <n v="838"/>
    <n v="796"/>
    <n v="2630"/>
    <n v="3524"/>
    <n v="63887.6"/>
    <n v="56120.800000000003"/>
    <n v="0"/>
    <n v="0"/>
    <n v="0"/>
    <n v="0"/>
    <s v=""/>
    <s v=""/>
    <s v=""/>
    <s v=""/>
    <n v="4070.4"/>
    <n v="5426.6"/>
    <n v="82003.400000000009"/>
    <n v="75086.399999999994"/>
  </r>
  <r>
    <x v="13"/>
    <s v="Austin Community College "/>
    <m/>
    <n v="222992"/>
    <x v="7"/>
    <n v="2036"/>
    <n v="2174"/>
    <n v="36"/>
    <n v="29"/>
    <n v="2000"/>
    <n v="2145"/>
    <m/>
    <m/>
    <n v="2000"/>
    <n v="2145"/>
    <n v="2000"/>
    <n v="2145"/>
    <n v="62"/>
    <n v="59"/>
    <n v="62"/>
    <n v="59"/>
    <n v="65"/>
    <n v="75"/>
    <n v="65"/>
    <n v="75"/>
    <m/>
    <m/>
    <n v="0"/>
    <n v="0"/>
    <n v="127"/>
    <n v="134"/>
    <n v="127"/>
    <n v="134"/>
    <n v="4.4000000000000004"/>
    <n v="4.8"/>
    <n v="272.8"/>
    <n v="283.2"/>
    <n v="4.5999999999999996"/>
    <n v="4.9000000000000004"/>
    <n v="299"/>
    <n v="367.5"/>
    <m/>
    <m/>
    <n v="0"/>
    <n v="0"/>
    <n v="4.5023622047244087"/>
    <n v="4.8559701492537313"/>
    <n v="571.79999999999995"/>
    <n v="650.70000000000005"/>
    <n v="82.2"/>
    <n v="89.4"/>
    <n v="5096.4000000000005"/>
    <n v="5274.6"/>
    <n v="83"/>
    <n v="82.7"/>
    <n v="5395"/>
    <n v="6202.5"/>
    <m/>
    <m/>
    <n v="0"/>
    <n v="0"/>
    <n v="82.609448818897647"/>
    <n v="85.65"/>
    <n v="10491.400000000001"/>
    <n v="11477.1"/>
    <n v="195"/>
    <n v="222"/>
    <n v="195"/>
    <n v="222"/>
    <n v="428"/>
    <n v="419"/>
    <n v="428"/>
    <n v="419"/>
    <m/>
    <m/>
    <n v="0"/>
    <n v="0"/>
    <n v="623"/>
    <n v="641"/>
    <n v="623"/>
    <n v="641"/>
    <n v="5.4"/>
    <n v="5.2"/>
    <n v="1053"/>
    <n v="1154.4000000000001"/>
    <m/>
    <n v="6.3"/>
    <n v="0"/>
    <n v="2639.7"/>
    <m/>
    <m/>
    <n v="0"/>
    <n v="0"/>
    <n v="1.6902086677367576"/>
    <n v="5.9190327613104525"/>
    <n v="1053"/>
    <n v="3794.1"/>
    <n v="94.6"/>
    <n v="92.2"/>
    <n v="18447"/>
    <n v="20468.400000000001"/>
    <n v="94.4"/>
    <n v="92.4"/>
    <n v="40403.200000000004"/>
    <n v="38715.600000000006"/>
    <m/>
    <m/>
    <n v="0"/>
    <n v="0"/>
    <n v="94.462600321027296"/>
    <n v="92.330733229329184"/>
    <n v="58850.200000000004"/>
    <n v="59184.000000000007"/>
    <n v="750"/>
    <n v="775"/>
    <n v="750"/>
    <n v="775"/>
    <n v="2.1663999999999999"/>
    <n v="5.7352258064516128"/>
    <n v="1624.8"/>
    <n v="4444.8"/>
    <n v="92.45546666666668"/>
    <n v="91.175612903225812"/>
    <n v="69341.600000000006"/>
    <n v="70661.100000000006"/>
    <n v="199"/>
    <n v="228"/>
    <n v="199"/>
    <n v="228"/>
    <n v="516"/>
    <n v="587"/>
    <n v="516"/>
    <n v="587"/>
    <m/>
    <m/>
    <n v="0"/>
    <n v="0"/>
    <n v="715"/>
    <n v="815"/>
    <n v="715"/>
    <n v="815"/>
    <n v="3.6"/>
    <n v="3.7"/>
    <n v="716.4"/>
    <n v="843.6"/>
    <n v="4"/>
    <n v="4.2"/>
    <n v="2064"/>
    <n v="2465.4"/>
    <m/>
    <m/>
    <n v="0"/>
    <n v="0"/>
    <n v="3.8886713286713288"/>
    <n v="4.0601226993865032"/>
    <n v="2780.4"/>
    <n v="3309"/>
    <n v="70.599999999999994"/>
    <n v="72"/>
    <n v="14049.4"/>
    <n v="16416"/>
    <n v="66.3"/>
    <n v="66.099999999999994"/>
    <n v="34210.799999999996"/>
    <n v="38800.699999999997"/>
    <m/>
    <m/>
    <n v="0"/>
    <n v="0"/>
    <n v="67.496783216783214"/>
    <n v="67.750552147239262"/>
    <n v="48260.2"/>
    <n v="55216.7"/>
    <n v="535"/>
    <n v="555"/>
    <n v="535"/>
    <n v="555"/>
    <n v="6.1"/>
    <n v="5.9"/>
    <n v="3263.5"/>
    <n v="3274.5"/>
    <n v="73.900000000000006"/>
    <n v="74.900000000000006"/>
    <n v="39536.5"/>
    <n v="41569.5"/>
    <n v="456"/>
    <n v="509"/>
    <n v="456"/>
    <n v="509"/>
    <n v="2042.1999999999998"/>
    <n v="2281.2000000000003"/>
    <n v="37592.800000000003"/>
    <n v="42159"/>
    <n v="1009"/>
    <n v="1081"/>
    <n v="1009"/>
    <n v="1081"/>
    <n v="2363"/>
    <n v="5472.6"/>
    <n v="80009"/>
    <n v="83718.8"/>
    <n v="1465"/>
    <n v="1590"/>
    <n v="1465"/>
    <n v="1590"/>
    <n v="4405.2"/>
    <n v="7753.8000000000011"/>
    <n v="117601.8"/>
    <n v="125877.8"/>
    <n v="0"/>
    <n v="0"/>
    <n v="0"/>
    <n v="0"/>
    <s v=""/>
    <s v=""/>
    <s v=""/>
    <s v=""/>
    <n v="7668.7"/>
    <n v="11028.3"/>
    <n v="157138.29999999999"/>
    <n v="167447.29999999999"/>
  </r>
  <r>
    <x v="13"/>
    <s v="Blinn College "/>
    <m/>
    <n v="223427"/>
    <x v="7"/>
    <n v="1261"/>
    <n v="1311"/>
    <n v="62"/>
    <n v="55"/>
    <n v="1199"/>
    <n v="1256"/>
    <m/>
    <m/>
    <n v="1199"/>
    <n v="1256"/>
    <n v="1199"/>
    <n v="1256"/>
    <n v="123"/>
    <n v="133"/>
    <n v="123"/>
    <n v="133"/>
    <n v="48"/>
    <n v="84"/>
    <n v="48"/>
    <n v="84"/>
    <m/>
    <m/>
    <n v="0"/>
    <n v="0"/>
    <n v="171"/>
    <n v="217"/>
    <n v="171"/>
    <n v="217"/>
    <n v="3.7"/>
    <n v="3.4"/>
    <n v="455.1"/>
    <n v="452.2"/>
    <n v="3.3"/>
    <n v="3"/>
    <n v="158.39999999999998"/>
    <n v="252"/>
    <m/>
    <m/>
    <n v="0"/>
    <n v="0"/>
    <n v="3.5877192982456139"/>
    <n v="3.245161290322581"/>
    <n v="613.5"/>
    <n v="704.2"/>
    <n v="66.8"/>
    <n v="63"/>
    <n v="8216.4"/>
    <n v="8379"/>
    <n v="50.4"/>
    <n v="45.4"/>
    <n v="2419.1999999999998"/>
    <n v="3813.6"/>
    <m/>
    <m/>
    <n v="0"/>
    <n v="0"/>
    <n v="62.196491228070165"/>
    <n v="56.187096774193549"/>
    <n v="10635.599999999999"/>
    <n v="12192.6"/>
    <n v="373"/>
    <n v="373"/>
    <n v="373"/>
    <n v="373"/>
    <n v="113"/>
    <n v="141"/>
    <n v="113"/>
    <n v="141"/>
    <m/>
    <m/>
    <n v="0"/>
    <n v="0"/>
    <n v="486"/>
    <n v="514"/>
    <n v="486"/>
    <n v="514"/>
    <n v="4.7"/>
    <n v="4.5999999999999996"/>
    <n v="1753.1000000000001"/>
    <n v="1715.8"/>
    <m/>
    <n v="3.9"/>
    <n v="0"/>
    <n v="549.9"/>
    <m/>
    <m/>
    <n v="0"/>
    <n v="0"/>
    <n v="3.6072016460905352"/>
    <n v="4.4079766536964975"/>
    <n v="1753.1000000000001"/>
    <n v="2265.6999999999998"/>
    <n v="76.2"/>
    <n v="75.099999999999994"/>
    <n v="28422.600000000002"/>
    <n v="28012.3"/>
    <n v="70.2"/>
    <n v="61.3"/>
    <n v="7932.6"/>
    <n v="8643.2999999999993"/>
    <m/>
    <m/>
    <n v="0"/>
    <n v="0"/>
    <n v="74.804938271604954"/>
    <n v="71.314396887159532"/>
    <n v="36355.200000000004"/>
    <n v="36655.599999999999"/>
    <n v="657"/>
    <n v="731"/>
    <n v="657"/>
    <n v="731"/>
    <n v="3.6021308980213096"/>
    <n v="4.0627906976744184"/>
    <n v="2366.6000000000004"/>
    <n v="2969.8999999999996"/>
    <n v="71.523287671232879"/>
    <n v="66.823803009575926"/>
    <n v="46990.8"/>
    <n v="48848.200000000004"/>
    <n v="279"/>
    <n v="263"/>
    <n v="279"/>
    <n v="263"/>
    <n v="161"/>
    <n v="179"/>
    <n v="161"/>
    <n v="179"/>
    <m/>
    <m/>
    <n v="0"/>
    <n v="0"/>
    <n v="440"/>
    <n v="442"/>
    <n v="440"/>
    <n v="442"/>
    <n v="3.9"/>
    <n v="4.2"/>
    <n v="1088.0999999999999"/>
    <n v="1104.6000000000001"/>
    <n v="3.9"/>
    <n v="4.0999999999999996"/>
    <n v="627.9"/>
    <n v="733.9"/>
    <m/>
    <m/>
    <n v="0"/>
    <n v="0"/>
    <n v="3.9"/>
    <n v="4.1595022624434392"/>
    <n v="1716"/>
    <n v="1838.5000000000002"/>
    <n v="62.9"/>
    <n v="63.8"/>
    <n v="17549.099999999999"/>
    <n v="16779.399999999998"/>
    <n v="58.4"/>
    <n v="56.5"/>
    <n v="9402.4"/>
    <n v="10113.5"/>
    <m/>
    <m/>
    <n v="0"/>
    <n v="0"/>
    <n v="61.253409090909088"/>
    <n v="60.843665158371039"/>
    <n v="26951.5"/>
    <n v="26892.899999999998"/>
    <n v="102"/>
    <n v="83"/>
    <n v="102"/>
    <n v="83"/>
    <n v="4.8"/>
    <n v="4.7"/>
    <n v="489.59999999999997"/>
    <n v="390.1"/>
    <n v="49.1"/>
    <n v="51"/>
    <n v="5008.2"/>
    <n v="4233"/>
    <n v="775"/>
    <n v="769"/>
    <n v="775"/>
    <n v="769"/>
    <n v="3296.3"/>
    <n v="3272.6000000000004"/>
    <n v="54188.1"/>
    <n v="53170.7"/>
    <n v="322"/>
    <n v="404"/>
    <n v="322"/>
    <n v="404"/>
    <n v="786.3"/>
    <n v="1535.8"/>
    <n v="19754.199999999997"/>
    <n v="22570.400000000001"/>
    <n v="1097"/>
    <n v="1173"/>
    <n v="1097"/>
    <n v="1173"/>
    <n v="4082.6000000000004"/>
    <n v="4808.4000000000005"/>
    <n v="73942.299999999988"/>
    <n v="75741.100000000006"/>
    <n v="0"/>
    <n v="0"/>
    <n v="0"/>
    <n v="0"/>
    <s v=""/>
    <s v=""/>
    <s v=""/>
    <s v=""/>
    <n v="4572.2000000000007"/>
    <n v="5198.5"/>
    <n v="78950.5"/>
    <n v="79974.100000000006"/>
  </r>
  <r>
    <x v="13"/>
    <s v="Brookhaven College (DCCCD)"/>
    <m/>
    <n v="223524"/>
    <x v="7"/>
    <n v="844"/>
    <n v="924"/>
    <n v="24"/>
    <n v="14"/>
    <n v="820"/>
    <n v="910"/>
    <m/>
    <m/>
    <n v="820"/>
    <n v="910"/>
    <n v="820"/>
    <n v="910"/>
    <n v="17"/>
    <n v="22"/>
    <n v="17"/>
    <n v="22"/>
    <n v="21"/>
    <n v="16"/>
    <n v="21"/>
    <n v="16"/>
    <m/>
    <m/>
    <n v="0"/>
    <n v="0"/>
    <n v="38"/>
    <n v="38"/>
    <n v="38"/>
    <n v="38"/>
    <n v="3.7"/>
    <n v="4.4000000000000004"/>
    <n v="62.900000000000006"/>
    <n v="96.800000000000011"/>
    <n v="4.0999999999999996"/>
    <n v="4"/>
    <n v="86.1"/>
    <n v="64"/>
    <m/>
    <m/>
    <n v="0"/>
    <n v="0"/>
    <n v="3.9210526315789473"/>
    <n v="4.2315789473684218"/>
    <n v="149"/>
    <n v="160.80000000000004"/>
    <n v="74.5"/>
    <n v="75.8"/>
    <n v="1266.5"/>
    <n v="1667.6"/>
    <n v="68.7"/>
    <n v="54.3"/>
    <n v="1442.7"/>
    <n v="868.8"/>
    <m/>
    <m/>
    <n v="0"/>
    <n v="0"/>
    <n v="71.294736842105252"/>
    <n v="66.747368421052627"/>
    <n v="2709.1999999999994"/>
    <n v="2536.3999999999996"/>
    <n v="89"/>
    <n v="105"/>
    <n v="89"/>
    <n v="105"/>
    <n v="226"/>
    <n v="172"/>
    <n v="226"/>
    <n v="172"/>
    <m/>
    <m/>
    <n v="0"/>
    <n v="0"/>
    <n v="315"/>
    <n v="277"/>
    <n v="315"/>
    <n v="277"/>
    <n v="5.0999999999999996"/>
    <n v="4.7"/>
    <n v="453.9"/>
    <n v="493.5"/>
    <m/>
    <n v="5.0999999999999996"/>
    <n v="0"/>
    <n v="877.19999999999993"/>
    <m/>
    <m/>
    <n v="0"/>
    <n v="0"/>
    <n v="1.440952380952381"/>
    <n v="4.9483754512635372"/>
    <n v="453.90000000000003"/>
    <n v="1370.6999999999998"/>
    <n v="82"/>
    <n v="82.2"/>
    <n v="7298"/>
    <n v="8631"/>
    <n v="63.7"/>
    <n v="75.900000000000006"/>
    <n v="14396.2"/>
    <n v="13054.800000000001"/>
    <m/>
    <m/>
    <n v="0"/>
    <n v="0"/>
    <n v="68.870476190476197"/>
    <n v="78.288086642599282"/>
    <n v="21694.2"/>
    <n v="21685.800000000003"/>
    <n v="353"/>
    <n v="315"/>
    <n v="353"/>
    <n v="315"/>
    <n v="1.7079320113314451"/>
    <n v="4.8619047619047615"/>
    <n v="602.90000000000009"/>
    <n v="1531.4999999999998"/>
    <n v="69.131444759206801"/>
    <n v="76.895873015873036"/>
    <n v="24403.4"/>
    <n v="24222.200000000008"/>
    <n v="36"/>
    <n v="57"/>
    <n v="36"/>
    <n v="57"/>
    <n v="135"/>
    <n v="149"/>
    <n v="135"/>
    <n v="149"/>
    <m/>
    <m/>
    <n v="0"/>
    <n v="0"/>
    <n v="171"/>
    <n v="206"/>
    <n v="171"/>
    <n v="206"/>
    <n v="3.3"/>
    <n v="3.2"/>
    <n v="118.8"/>
    <n v="182.4"/>
    <n v="3.8"/>
    <n v="3.6"/>
    <n v="513"/>
    <n v="536.4"/>
    <m/>
    <m/>
    <n v="0"/>
    <n v="0"/>
    <n v="3.6947368421052631"/>
    <n v="3.4893203883495145"/>
    <n v="631.79999999999995"/>
    <n v="718.8"/>
    <n v="53.7"/>
    <n v="49.2"/>
    <n v="1933.2"/>
    <n v="2804.4"/>
    <n v="49.9"/>
    <n v="45.9"/>
    <n v="6736.5"/>
    <n v="6839.0999999999995"/>
    <m/>
    <m/>
    <n v="0"/>
    <n v="0"/>
    <n v="50.7"/>
    <n v="46.813106796116507"/>
    <n v="8669.7000000000007"/>
    <n v="9643.5"/>
    <n v="296"/>
    <n v="389"/>
    <n v="296"/>
    <n v="389"/>
    <n v="4.2"/>
    <n v="4.3"/>
    <n v="1243.2"/>
    <n v="1672.6999999999998"/>
    <n v="45.7"/>
    <n v="40.700000000000003"/>
    <n v="13527.2"/>
    <n v="15832.300000000001"/>
    <n v="142"/>
    <n v="184"/>
    <n v="142"/>
    <n v="184"/>
    <n v="635.59999999999991"/>
    <n v="772.69999999999993"/>
    <n v="10497.7"/>
    <n v="13103"/>
    <n v="382"/>
    <n v="337"/>
    <n v="382"/>
    <n v="337"/>
    <n v="599.1"/>
    <n v="1477.6"/>
    <n v="22575.4"/>
    <n v="20762.7"/>
    <n v="524"/>
    <n v="521"/>
    <n v="524"/>
    <n v="521"/>
    <n v="1234.6999999999998"/>
    <n v="2250.2999999999997"/>
    <n v="33073.100000000006"/>
    <n v="33865.699999999997"/>
    <n v="0"/>
    <n v="0"/>
    <n v="0"/>
    <n v="0"/>
    <s v=""/>
    <s v=""/>
    <s v=""/>
    <s v=""/>
    <n v="2477.9"/>
    <n v="3922.9999999999995"/>
    <n v="46600.3"/>
    <n v="49698.000000000015"/>
  </r>
  <r>
    <x v="13"/>
    <s v="Central Texas College "/>
    <m/>
    <n v="223816"/>
    <x v="7"/>
    <n v="1631"/>
    <n v="1655"/>
    <n v="73"/>
    <n v="79"/>
    <n v="1558"/>
    <n v="1576"/>
    <m/>
    <m/>
    <n v="1558"/>
    <n v="1576"/>
    <n v="1558"/>
    <n v="1576"/>
    <n v="16"/>
    <n v="29"/>
    <n v="16"/>
    <n v="29"/>
    <n v="39"/>
    <n v="20"/>
    <n v="39"/>
    <n v="20"/>
    <m/>
    <m/>
    <n v="0"/>
    <n v="0"/>
    <n v="55"/>
    <n v="49"/>
    <n v="55"/>
    <n v="49"/>
    <n v="3.3"/>
    <n v="3.2"/>
    <n v="52.8"/>
    <n v="92.800000000000011"/>
    <n v="3.6"/>
    <n v="3.3"/>
    <n v="140.4"/>
    <n v="66"/>
    <m/>
    <m/>
    <n v="0"/>
    <n v="0"/>
    <n v="3.5127272727272727"/>
    <n v="3.2408163265306125"/>
    <n v="193.2"/>
    <n v="158.80000000000001"/>
    <n v="73"/>
    <n v="63.1"/>
    <n v="1168"/>
    <n v="1829.9"/>
    <n v="66"/>
    <n v="52.2"/>
    <n v="2574"/>
    <n v="1044"/>
    <m/>
    <m/>
    <n v="0"/>
    <n v="0"/>
    <n v="68.036363636363632"/>
    <n v="58.651020408163269"/>
    <n v="3741.9999999999995"/>
    <n v="2873.9"/>
    <n v="122"/>
    <n v="98"/>
    <n v="122"/>
    <n v="98"/>
    <n v="262"/>
    <n v="243"/>
    <n v="262"/>
    <n v="243"/>
    <m/>
    <m/>
    <n v="0"/>
    <n v="0"/>
    <n v="384"/>
    <n v="341"/>
    <n v="384"/>
    <n v="341"/>
    <n v="4.5999999999999996"/>
    <n v="5"/>
    <n v="561.19999999999993"/>
    <n v="490"/>
    <m/>
    <n v="5.3"/>
    <n v="0"/>
    <n v="1287.8999999999999"/>
    <m/>
    <m/>
    <n v="0"/>
    <n v="0"/>
    <n v="1.4614583333333331"/>
    <n v="5.2137829912023452"/>
    <n v="561.19999999999993"/>
    <n v="1777.8999999999996"/>
    <n v="89.7"/>
    <n v="88.9"/>
    <n v="10943.4"/>
    <n v="8712.2000000000007"/>
    <n v="63.1"/>
    <n v="61.5"/>
    <n v="16532.2"/>
    <n v="14944.5"/>
    <m/>
    <m/>
    <n v="0"/>
    <n v="0"/>
    <n v="71.551041666666663"/>
    <n v="69.374486803519062"/>
    <n v="27475.599999999999"/>
    <n v="23656.7"/>
    <n v="439"/>
    <n v="390"/>
    <n v="439"/>
    <n v="390"/>
    <n v="1.7184510250569474"/>
    <n v="4.9658974358974346"/>
    <n v="754.39999999999986"/>
    <n v="1936.6999999999996"/>
    <n v="71.110706150341684"/>
    <n v="68.027179487179495"/>
    <n v="31217.599999999999"/>
    <n v="26530.600000000002"/>
    <n v="84"/>
    <n v="99"/>
    <n v="84"/>
    <n v="99"/>
    <n v="304"/>
    <n v="349"/>
    <n v="304"/>
    <n v="349"/>
    <m/>
    <m/>
    <n v="0"/>
    <n v="0"/>
    <n v="388"/>
    <n v="448"/>
    <n v="388"/>
    <n v="448"/>
    <n v="3"/>
    <n v="3.2"/>
    <n v="252"/>
    <n v="316.8"/>
    <n v="3.6"/>
    <n v="3.8"/>
    <n v="1094.4000000000001"/>
    <n v="1326.2"/>
    <m/>
    <m/>
    <n v="0"/>
    <n v="0"/>
    <n v="3.4701030927835053"/>
    <n v="3.6674107142857144"/>
    <n v="1346.4"/>
    <n v="1643"/>
    <n v="60.7"/>
    <n v="62.6"/>
    <n v="5098.8"/>
    <n v="6197.4000000000005"/>
    <n v="49.3"/>
    <n v="45.9"/>
    <n v="14987.199999999999"/>
    <n v="16019.1"/>
    <m/>
    <m/>
    <n v="0"/>
    <n v="0"/>
    <n v="51.768041237113401"/>
    <n v="49.590401785714285"/>
    <n v="20086"/>
    <n v="22216.5"/>
    <n v="731"/>
    <n v="738"/>
    <n v="731"/>
    <n v="738"/>
    <n v="4.3"/>
    <n v="4.3"/>
    <n v="3143.2999999999997"/>
    <n v="3173.4"/>
    <n v="39.6"/>
    <n v="40.799999999999997"/>
    <n v="28947.600000000002"/>
    <n v="30110.399999999998"/>
    <n v="222"/>
    <n v="226"/>
    <n v="222"/>
    <n v="226"/>
    <n v="865.99999999999989"/>
    <n v="899.59999999999991"/>
    <n v="17210.2"/>
    <n v="16739.5"/>
    <n v="605"/>
    <n v="612"/>
    <n v="605"/>
    <n v="612"/>
    <n v="1234.8000000000002"/>
    <n v="2680.1"/>
    <n v="34093.4"/>
    <n v="32007.599999999999"/>
    <n v="827"/>
    <n v="838"/>
    <n v="827"/>
    <n v="838"/>
    <n v="2100.8000000000002"/>
    <n v="3579.7"/>
    <n v="51303.600000000006"/>
    <n v="48747.1"/>
    <n v="0"/>
    <n v="0"/>
    <n v="0"/>
    <n v="0"/>
    <s v=""/>
    <s v=""/>
    <s v=""/>
    <s v=""/>
    <n v="5244.1"/>
    <n v="6753.1"/>
    <n v="80251.199999999997"/>
    <n v="78857.5"/>
  </r>
  <r>
    <x v="13"/>
    <s v="Collin County Community College District"/>
    <m/>
    <n v="247834"/>
    <x v="7"/>
    <n v="2049"/>
    <n v="2342"/>
    <n v="28"/>
    <n v="50"/>
    <n v="2021"/>
    <n v="2292"/>
    <m/>
    <m/>
    <n v="2021"/>
    <n v="2292"/>
    <n v="2021"/>
    <n v="2292"/>
    <n v="99"/>
    <n v="132"/>
    <n v="99"/>
    <n v="132"/>
    <n v="56"/>
    <n v="75"/>
    <n v="56"/>
    <n v="75"/>
    <m/>
    <m/>
    <n v="0"/>
    <n v="0"/>
    <n v="155"/>
    <n v="207"/>
    <n v="155"/>
    <n v="207"/>
    <n v="2.8"/>
    <n v="3.3"/>
    <n v="277.2"/>
    <n v="435.59999999999997"/>
    <n v="3.4"/>
    <n v="3.2"/>
    <n v="190.4"/>
    <n v="240"/>
    <m/>
    <m/>
    <n v="0"/>
    <n v="0"/>
    <n v="3.0167741935483874"/>
    <n v="3.2637681159420286"/>
    <n v="467.6"/>
    <n v="675.59999999999991"/>
    <n v="62.6"/>
    <n v="65.2"/>
    <n v="6197.4000000000005"/>
    <n v="8606.4"/>
    <n v="63.4"/>
    <n v="66.2"/>
    <n v="3550.4"/>
    <n v="4965"/>
    <m/>
    <m/>
    <n v="0"/>
    <n v="0"/>
    <n v="62.889032258064525"/>
    <n v="65.562318840579707"/>
    <n v="9747.8000000000011"/>
    <n v="13571.4"/>
    <n v="553"/>
    <n v="612"/>
    <n v="553"/>
    <n v="612"/>
    <n v="348"/>
    <n v="390"/>
    <n v="348"/>
    <n v="390"/>
    <m/>
    <m/>
    <n v="0"/>
    <n v="0"/>
    <n v="901"/>
    <n v="1002"/>
    <n v="901"/>
    <n v="1002"/>
    <n v="4.2"/>
    <n v="4.2"/>
    <n v="2322.6"/>
    <n v="2570.4"/>
    <m/>
    <n v="4.8"/>
    <n v="0"/>
    <n v="1872"/>
    <m/>
    <m/>
    <n v="0"/>
    <n v="0"/>
    <n v="2.5778024417314094"/>
    <n v="4.433532934131736"/>
    <n v="2322.6"/>
    <n v="4442.3999999999996"/>
    <n v="82.2"/>
    <n v="79.900000000000006"/>
    <n v="45456.6"/>
    <n v="48898.8"/>
    <n v="83.4"/>
    <n v="82.2"/>
    <n v="29023.200000000001"/>
    <n v="32058"/>
    <m/>
    <m/>
    <n v="0"/>
    <n v="0"/>
    <n v="82.663485016648167"/>
    <n v="80.795209580838332"/>
    <n v="74479.8"/>
    <n v="80956.800000000003"/>
    <n v="1056"/>
    <n v="1209"/>
    <n v="1056"/>
    <n v="1209"/>
    <n v="2.6422348484848484"/>
    <n v="4.2332506203473947"/>
    <n v="2790.2"/>
    <n v="5118"/>
    <n v="79.760984848484853"/>
    <n v="78.187096774193549"/>
    <n v="84227.6"/>
    <n v="94528.2"/>
    <n v="233"/>
    <n v="260"/>
    <n v="233"/>
    <n v="260"/>
    <n v="493"/>
    <n v="557"/>
    <n v="493"/>
    <n v="557"/>
    <m/>
    <m/>
    <n v="0"/>
    <n v="0"/>
    <n v="726"/>
    <n v="817"/>
    <n v="726"/>
    <n v="817"/>
    <n v="3.3"/>
    <n v="3.5"/>
    <n v="768.9"/>
    <n v="910"/>
    <n v="4"/>
    <n v="4"/>
    <n v="1972"/>
    <n v="2228"/>
    <m/>
    <m/>
    <n v="0"/>
    <n v="0"/>
    <n v="3.77534435261708"/>
    <n v="3.8408812729498165"/>
    <n v="2740.9"/>
    <n v="3138"/>
    <n v="64.5"/>
    <n v="67.5"/>
    <n v="15028.5"/>
    <n v="17550"/>
    <n v="62.8"/>
    <n v="59.7"/>
    <n v="30960.399999999998"/>
    <n v="33252.9"/>
    <m/>
    <m/>
    <n v="0"/>
    <n v="0"/>
    <n v="63.345592286501372"/>
    <n v="62.182252141982865"/>
    <n v="45988.899999999994"/>
    <n v="50802.9"/>
    <n v="239"/>
    <n v="266"/>
    <n v="239"/>
    <n v="266"/>
    <n v="5.5"/>
    <n v="5.6"/>
    <n v="1314.5"/>
    <n v="1489.6"/>
    <n v="59.9"/>
    <n v="65.099999999999994"/>
    <n v="14316.1"/>
    <n v="17316.599999999999"/>
    <n v="885"/>
    <n v="1004"/>
    <n v="885"/>
    <n v="1004"/>
    <n v="3368.7"/>
    <n v="3916"/>
    <n v="66682.5"/>
    <n v="75055.200000000012"/>
    <n v="897"/>
    <n v="1022"/>
    <n v="897"/>
    <n v="1022"/>
    <n v="2162.4"/>
    <n v="4340"/>
    <n v="63534"/>
    <n v="70275.899999999994"/>
    <n v="1782"/>
    <n v="2026"/>
    <n v="1782"/>
    <n v="2026"/>
    <n v="5531.1"/>
    <n v="8256"/>
    <n v="130216.5"/>
    <n v="145331.1"/>
    <n v="0"/>
    <n v="0"/>
    <n v="0"/>
    <n v="0"/>
    <s v=""/>
    <s v=""/>
    <s v=""/>
    <s v=""/>
    <n v="6845.6"/>
    <n v="9745.6"/>
    <n v="144532.6"/>
    <n v="162647.70000000001"/>
  </r>
  <r>
    <x v="13"/>
    <s v="Del Mar College "/>
    <m/>
    <n v="224350"/>
    <x v="7"/>
    <n v="986"/>
    <n v="1018"/>
    <n v="63"/>
    <n v="91"/>
    <n v="923"/>
    <n v="927"/>
    <m/>
    <m/>
    <n v="923"/>
    <n v="927"/>
    <n v="923"/>
    <n v="927"/>
    <n v="28"/>
    <n v="28"/>
    <n v="28"/>
    <n v="28"/>
    <n v="21"/>
    <n v="25"/>
    <n v="21"/>
    <n v="25"/>
    <m/>
    <m/>
    <n v="0"/>
    <n v="0"/>
    <n v="49"/>
    <n v="53"/>
    <n v="49"/>
    <n v="53"/>
    <n v="4.0999999999999996"/>
    <n v="4"/>
    <n v="114.79999999999998"/>
    <n v="112"/>
    <n v="3.9"/>
    <n v="4"/>
    <n v="81.899999999999991"/>
    <n v="100"/>
    <m/>
    <m/>
    <n v="0"/>
    <n v="0"/>
    <n v="4.0142857142857142"/>
    <n v="4"/>
    <n v="196.7"/>
    <n v="212"/>
    <n v="81.400000000000006"/>
    <n v="78.2"/>
    <n v="2279.2000000000003"/>
    <n v="2189.6"/>
    <n v="79.7"/>
    <n v="76.599999999999994"/>
    <n v="1673.7"/>
    <n v="1914.9999999999998"/>
    <m/>
    <m/>
    <n v="0"/>
    <n v="0"/>
    <n v="80.671428571428578"/>
    <n v="77.445283018867912"/>
    <n v="3952.9000000000005"/>
    <n v="4104.5999999999995"/>
    <n v="140"/>
    <n v="149"/>
    <n v="140"/>
    <n v="149"/>
    <n v="149"/>
    <n v="150"/>
    <n v="149"/>
    <n v="150"/>
    <m/>
    <m/>
    <n v="0"/>
    <n v="0"/>
    <n v="289"/>
    <n v="299"/>
    <n v="289"/>
    <n v="299"/>
    <n v="4.5"/>
    <n v="5.0999999999999996"/>
    <n v="630"/>
    <n v="759.9"/>
    <m/>
    <n v="5.3"/>
    <n v="0"/>
    <n v="795"/>
    <m/>
    <m/>
    <n v="0"/>
    <n v="0"/>
    <n v="2.179930795847751"/>
    <n v="5.2003344481605351"/>
    <n v="630"/>
    <n v="1554.9"/>
    <n v="91.2"/>
    <n v="100.3"/>
    <n v="12768"/>
    <n v="14944.699999999999"/>
    <n v="92.4"/>
    <n v="90"/>
    <n v="13767.6"/>
    <n v="13500"/>
    <m/>
    <m/>
    <n v="0"/>
    <n v="0"/>
    <n v="91.818685121107265"/>
    <n v="95.132775919732438"/>
    <n v="26535.599999999999"/>
    <n v="28444.7"/>
    <n v="338"/>
    <n v="352"/>
    <n v="338"/>
    <n v="352"/>
    <n v="2.4458579881656806"/>
    <n v="5.0196022727272727"/>
    <n v="826.7"/>
    <n v="1766.9"/>
    <n v="90.202662721893489"/>
    <n v="92.469602272727272"/>
    <n v="30488.5"/>
    <n v="32549.3"/>
    <n v="89"/>
    <n v="107"/>
    <n v="89"/>
    <n v="107"/>
    <n v="175"/>
    <n v="186"/>
    <n v="175"/>
    <n v="186"/>
    <m/>
    <m/>
    <n v="0"/>
    <n v="0"/>
    <n v="264"/>
    <n v="293"/>
    <n v="264"/>
    <n v="293"/>
    <n v="3.4"/>
    <n v="3.4"/>
    <n v="302.59999999999997"/>
    <n v="363.8"/>
    <n v="4"/>
    <n v="3.7"/>
    <n v="700"/>
    <n v="688.2"/>
    <m/>
    <m/>
    <n v="0"/>
    <n v="0"/>
    <n v="3.7977272727272724"/>
    <n v="3.5904436860068261"/>
    <n v="1002.5999999999999"/>
    <n v="1052"/>
    <n v="69.8"/>
    <n v="71"/>
    <n v="6212.2"/>
    <n v="7597"/>
    <n v="64.2"/>
    <n v="60.8"/>
    <n v="11235"/>
    <n v="11308.8"/>
    <m/>
    <m/>
    <n v="0"/>
    <n v="0"/>
    <n v="66.087878787878793"/>
    <n v="64.524914675767917"/>
    <n v="17447.2"/>
    <n v="18905.8"/>
    <n v="321"/>
    <n v="282"/>
    <n v="321"/>
    <n v="282"/>
    <n v="5"/>
    <n v="5.2"/>
    <n v="1605"/>
    <n v="1466.4"/>
    <n v="67.3"/>
    <n v="67.3"/>
    <n v="21603.3"/>
    <n v="18978.599999999999"/>
    <n v="257"/>
    <n v="284"/>
    <n v="257"/>
    <n v="284"/>
    <n v="1047.3999999999999"/>
    <n v="1235.7"/>
    <n v="21259.4"/>
    <n v="24731.3"/>
    <n v="345"/>
    <n v="361"/>
    <n v="345"/>
    <n v="361"/>
    <n v="781.9"/>
    <n v="1583.2"/>
    <n v="26676.300000000003"/>
    <n v="26723.8"/>
    <n v="602"/>
    <n v="645"/>
    <n v="602"/>
    <n v="645"/>
    <n v="1829.2999999999997"/>
    <n v="2818.9"/>
    <n v="47935.700000000004"/>
    <n v="51455.1"/>
    <n v="0"/>
    <n v="0"/>
    <n v="0"/>
    <n v="0"/>
    <s v=""/>
    <s v=""/>
    <s v=""/>
    <s v=""/>
    <n v="3434.3"/>
    <n v="4285.3"/>
    <n v="69539"/>
    <n v="70433.7"/>
  </r>
  <r>
    <x v="13"/>
    <s v="Eastfield College (DCCCD)"/>
    <m/>
    <n v="224572"/>
    <x v="7"/>
    <n v="1022"/>
    <n v="1085"/>
    <n v="31"/>
    <n v="21"/>
    <n v="991"/>
    <n v="1064"/>
    <m/>
    <m/>
    <n v="991"/>
    <n v="1064"/>
    <n v="991"/>
    <n v="1064"/>
    <n v="25"/>
    <n v="25"/>
    <n v="25"/>
    <n v="25"/>
    <n v="25"/>
    <n v="31"/>
    <n v="25"/>
    <n v="31"/>
    <m/>
    <m/>
    <n v="0"/>
    <n v="0"/>
    <n v="50"/>
    <n v="56"/>
    <n v="50"/>
    <n v="56"/>
    <n v="2.8"/>
    <n v="4.0999999999999996"/>
    <n v="70"/>
    <n v="102.49999999999999"/>
    <n v="3.4"/>
    <n v="3.9"/>
    <n v="85"/>
    <n v="120.89999999999999"/>
    <m/>
    <m/>
    <n v="0"/>
    <n v="0"/>
    <n v="3.1"/>
    <n v="3.9892857142857139"/>
    <n v="155"/>
    <n v="223.39999999999998"/>
    <n v="65.400000000000006"/>
    <n v="67.099999999999994"/>
    <n v="1635.0000000000002"/>
    <n v="1677.4999999999998"/>
    <n v="55.1"/>
    <n v="62.8"/>
    <n v="1377.5"/>
    <n v="1946.8"/>
    <m/>
    <m/>
    <n v="0"/>
    <n v="0"/>
    <n v="60.25"/>
    <n v="64.719642857142858"/>
    <n v="3012.5"/>
    <n v="3624.3"/>
    <n v="165"/>
    <n v="157"/>
    <n v="165"/>
    <n v="157"/>
    <n v="202"/>
    <n v="218"/>
    <n v="202"/>
    <n v="218"/>
    <m/>
    <m/>
    <n v="0"/>
    <n v="0"/>
    <n v="367"/>
    <n v="375"/>
    <n v="367"/>
    <n v="375"/>
    <n v="4.7"/>
    <n v="4.7"/>
    <n v="775.5"/>
    <n v="737.9"/>
    <m/>
    <n v="5.4"/>
    <n v="0"/>
    <n v="1177.2"/>
    <m/>
    <m/>
    <n v="0"/>
    <n v="0"/>
    <n v="2.1130790190735693"/>
    <n v="5.1069333333333331"/>
    <n v="775.49999999999989"/>
    <n v="1915.1"/>
    <n v="82.2"/>
    <n v="78.900000000000006"/>
    <n v="13563"/>
    <n v="12387.300000000001"/>
    <n v="79.7"/>
    <n v="76.2"/>
    <n v="16099.400000000001"/>
    <n v="16611.600000000002"/>
    <m/>
    <m/>
    <n v="0"/>
    <n v="0"/>
    <n v="80.823978201634887"/>
    <n v="77.330399999999997"/>
    <n v="29662.400000000005"/>
    <n v="28998.899999999998"/>
    <n v="417"/>
    <n v="431"/>
    <n v="417"/>
    <n v="431"/>
    <n v="2.2314148681055155"/>
    <n v="4.9617169373549883"/>
    <n v="930.5"/>
    <n v="2138.5"/>
    <n v="78.357074340527589"/>
    <n v="75.691879350348017"/>
    <n v="32674.900000000005"/>
    <n v="32623.199999999997"/>
    <n v="65"/>
    <n v="58"/>
    <n v="65"/>
    <n v="58"/>
    <n v="146"/>
    <n v="191"/>
    <n v="146"/>
    <n v="191"/>
    <m/>
    <m/>
    <n v="0"/>
    <n v="0"/>
    <n v="211"/>
    <n v="249"/>
    <n v="211"/>
    <n v="249"/>
    <n v="3"/>
    <n v="3.3"/>
    <n v="195"/>
    <n v="191.39999999999998"/>
    <n v="4"/>
    <n v="3.7"/>
    <n v="584"/>
    <n v="706.7"/>
    <m/>
    <m/>
    <n v="0"/>
    <n v="0"/>
    <n v="3.6919431279620851"/>
    <n v="3.6068273092369481"/>
    <n v="779"/>
    <n v="898.1"/>
    <n v="53.6"/>
    <n v="54.3"/>
    <n v="3484"/>
    <n v="3149.3999999999996"/>
    <n v="47.4"/>
    <n v="45.9"/>
    <n v="6920.4"/>
    <n v="8766.9"/>
    <m/>
    <m/>
    <n v="0"/>
    <n v="0"/>
    <n v="49.309952606635072"/>
    <n v="47.856626506024092"/>
    <n v="10404.4"/>
    <n v="11916.3"/>
    <n v="363"/>
    <n v="384"/>
    <n v="363"/>
    <n v="384"/>
    <n v="3.7"/>
    <n v="4.2"/>
    <n v="1343.1000000000001"/>
    <n v="1612.8000000000002"/>
    <n v="38"/>
    <n v="40.5"/>
    <n v="13794"/>
    <n v="15552"/>
    <n v="255"/>
    <n v="240"/>
    <n v="255"/>
    <n v="240"/>
    <n v="1040.5"/>
    <n v="1031.8"/>
    <n v="18682"/>
    <n v="17214.2"/>
    <n v="373"/>
    <n v="440"/>
    <n v="373"/>
    <n v="440"/>
    <n v="669"/>
    <n v="2004.8000000000002"/>
    <n v="24397.300000000003"/>
    <n v="27325.300000000003"/>
    <n v="628"/>
    <n v="680"/>
    <n v="628"/>
    <n v="680"/>
    <n v="1709.5"/>
    <n v="3036.6000000000004"/>
    <n v="43079.3"/>
    <n v="44539.5"/>
    <n v="0"/>
    <n v="0"/>
    <n v="0"/>
    <n v="0"/>
    <s v=""/>
    <s v=""/>
    <s v=""/>
    <s v=""/>
    <n v="3052.6000000000004"/>
    <n v="4649.3999999999996"/>
    <n v="56873.3"/>
    <n v="60091.5"/>
  </r>
  <r>
    <x v="13"/>
    <s v="El Centro College  (DCCCD)"/>
    <m/>
    <n v="224615"/>
    <x v="7"/>
    <n v="834"/>
    <n v="1077"/>
    <n v="16"/>
    <n v="14"/>
    <n v="818"/>
    <n v="1063"/>
    <m/>
    <m/>
    <n v="818"/>
    <n v="1063"/>
    <n v="818"/>
    <n v="1063"/>
    <n v="15"/>
    <n v="14"/>
    <n v="15"/>
    <n v="14"/>
    <n v="20"/>
    <n v="27"/>
    <n v="20"/>
    <n v="27"/>
    <m/>
    <m/>
    <n v="0"/>
    <n v="0"/>
    <n v="35"/>
    <n v="41"/>
    <n v="35"/>
    <n v="41"/>
    <n v="3.4"/>
    <n v="4.0999999999999996"/>
    <n v="51"/>
    <n v="57.399999999999991"/>
    <n v="4.4000000000000004"/>
    <n v="4.5"/>
    <n v="88"/>
    <n v="121.5"/>
    <m/>
    <m/>
    <n v="0"/>
    <n v="0"/>
    <n v="3.9714285714285715"/>
    <n v="4.3634146341463413"/>
    <n v="139"/>
    <n v="178.9"/>
    <n v="69.5"/>
    <n v="70.8"/>
    <n v="1042.5"/>
    <n v="991.19999999999993"/>
    <n v="75.7"/>
    <n v="63.4"/>
    <n v="1514"/>
    <n v="1711.8"/>
    <m/>
    <m/>
    <n v="0"/>
    <n v="0"/>
    <n v="73.042857142857144"/>
    <n v="65.926829268292678"/>
    <n v="2556.5"/>
    <n v="2703"/>
    <n v="55"/>
    <n v="67"/>
    <n v="55"/>
    <n v="67"/>
    <n v="81"/>
    <n v="125"/>
    <n v="81"/>
    <n v="125"/>
    <m/>
    <m/>
    <n v="0"/>
    <n v="0"/>
    <n v="136"/>
    <n v="192"/>
    <n v="136"/>
    <n v="192"/>
    <n v="4.3"/>
    <n v="4.9000000000000004"/>
    <n v="236.5"/>
    <n v="328.3"/>
    <m/>
    <n v="5.3"/>
    <n v="0"/>
    <n v="662.5"/>
    <m/>
    <m/>
    <n v="0"/>
    <n v="0"/>
    <n v="1.7389705882352942"/>
    <n v="5.1604166666666664"/>
    <n v="236.5"/>
    <n v="990.8"/>
    <n v="79.900000000000006"/>
    <n v="83.5"/>
    <n v="4394.5"/>
    <n v="5594.5"/>
    <n v="70.099999999999994"/>
    <n v="75.8"/>
    <n v="5678.0999999999995"/>
    <n v="9475"/>
    <m/>
    <m/>
    <n v="0"/>
    <n v="0"/>
    <n v="74.063235294117632"/>
    <n v="78.486979166666671"/>
    <n v="10072.599999999999"/>
    <n v="15069.5"/>
    <n v="171"/>
    <n v="233"/>
    <n v="171"/>
    <n v="233"/>
    <n v="2.1959064327485378"/>
    <n v="5.0201716738197426"/>
    <n v="375.49999999999994"/>
    <n v="1169.7"/>
    <n v="73.854385964912268"/>
    <n v="76.276824034334766"/>
    <n v="12629.099999999999"/>
    <n v="17772.5"/>
    <n v="34"/>
    <n v="54"/>
    <n v="34"/>
    <n v="54"/>
    <n v="229"/>
    <n v="271"/>
    <n v="229"/>
    <n v="271"/>
    <m/>
    <m/>
    <n v="0"/>
    <n v="0"/>
    <n v="263"/>
    <n v="325"/>
    <n v="263"/>
    <n v="325"/>
    <n v="3.4"/>
    <n v="3.9"/>
    <n v="115.6"/>
    <n v="210.6"/>
    <n v="3.7"/>
    <n v="3.9"/>
    <n v="847.30000000000007"/>
    <n v="1056.8999999999999"/>
    <m/>
    <m/>
    <n v="0"/>
    <n v="0"/>
    <n v="3.6612167300380229"/>
    <n v="3.8999999999999995"/>
    <n v="962.90000000000009"/>
    <n v="1267.4999999999998"/>
    <n v="56.6"/>
    <n v="55.4"/>
    <n v="1924.4"/>
    <n v="2991.6"/>
    <n v="50.4"/>
    <n v="46.3"/>
    <n v="11541.6"/>
    <n v="12547.3"/>
    <m/>
    <m/>
    <n v="0"/>
    <n v="0"/>
    <n v="51.201520912547529"/>
    <n v="47.811999999999998"/>
    <n v="13466"/>
    <n v="15538.9"/>
    <n v="384"/>
    <n v="505"/>
    <n v="384"/>
    <n v="505"/>
    <n v="3.8"/>
    <n v="3.9"/>
    <n v="1459.1999999999998"/>
    <n v="1969.5"/>
    <n v="47.1"/>
    <n v="45.7"/>
    <n v="18086.400000000001"/>
    <n v="23078.5"/>
    <n v="104"/>
    <n v="135"/>
    <n v="104"/>
    <n v="135"/>
    <n v="403.1"/>
    <n v="596.29999999999995"/>
    <n v="7361.4"/>
    <n v="9577.2999999999993"/>
    <n v="330"/>
    <n v="423"/>
    <n v="330"/>
    <n v="423"/>
    <n v="935.30000000000007"/>
    <n v="1840.8999999999999"/>
    <n v="18733.7"/>
    <n v="23734.1"/>
    <n v="434"/>
    <n v="558"/>
    <n v="434"/>
    <n v="558"/>
    <n v="1338.4"/>
    <n v="2437.1999999999998"/>
    <n v="26095.1"/>
    <n v="33311.399999999994"/>
    <n v="0"/>
    <n v="0"/>
    <n v="0"/>
    <n v="0"/>
    <s v=""/>
    <s v=""/>
    <s v=""/>
    <s v=""/>
    <n v="2797.6"/>
    <n v="4406.7"/>
    <n v="44181.5"/>
    <n v="56389.9"/>
  </r>
  <r>
    <x v="13"/>
    <s v="El Paso County Community College District"/>
    <m/>
    <n v="224642"/>
    <x v="7"/>
    <n v="3537"/>
    <n v="3207"/>
    <n v="171"/>
    <n v="126"/>
    <n v="3366"/>
    <n v="3081"/>
    <m/>
    <m/>
    <n v="3366"/>
    <n v="3081"/>
    <n v="3366"/>
    <n v="3081"/>
    <n v="218"/>
    <n v="161"/>
    <n v="218"/>
    <n v="161"/>
    <n v="88"/>
    <n v="94"/>
    <n v="88"/>
    <n v="94"/>
    <m/>
    <m/>
    <n v="0"/>
    <n v="0"/>
    <n v="306"/>
    <n v="255"/>
    <n v="306"/>
    <n v="255"/>
    <n v="3.5"/>
    <n v="3.5"/>
    <n v="763"/>
    <n v="563.5"/>
    <n v="3.9"/>
    <n v="4"/>
    <n v="343.2"/>
    <n v="376"/>
    <m/>
    <m/>
    <n v="0"/>
    <n v="0"/>
    <n v="3.6150326797385621"/>
    <n v="3.6843137254901959"/>
    <n v="1106.2"/>
    <n v="939.5"/>
    <n v="67.3"/>
    <n v="67.599999999999994"/>
    <n v="14671.4"/>
    <n v="10883.599999999999"/>
    <n v="64.5"/>
    <n v="68.8"/>
    <n v="5676"/>
    <n v="6467.2"/>
    <m/>
    <m/>
    <n v="0"/>
    <n v="0"/>
    <n v="66.494771241830065"/>
    <n v="68.042352941176475"/>
    <n v="20347.400000000001"/>
    <n v="17350.8"/>
    <n v="894"/>
    <n v="836"/>
    <n v="894"/>
    <n v="836"/>
    <n v="564"/>
    <n v="527"/>
    <n v="564"/>
    <n v="527"/>
    <m/>
    <m/>
    <n v="0"/>
    <n v="0"/>
    <n v="1458"/>
    <n v="1363"/>
    <n v="1458"/>
    <n v="1363"/>
    <n v="4.7"/>
    <n v="4.9000000000000004"/>
    <n v="4201.8"/>
    <n v="4096.4000000000005"/>
    <m/>
    <n v="5.0999999999999996"/>
    <n v="0"/>
    <n v="2687.7"/>
    <m/>
    <m/>
    <n v="0"/>
    <n v="0"/>
    <n v="2.8818930041152266"/>
    <n v="4.9773294203961855"/>
    <n v="4201.8"/>
    <n v="6784.1000000000013"/>
    <n v="90.6"/>
    <n v="91.6"/>
    <n v="80996.399999999994"/>
    <n v="76577.599999999991"/>
    <n v="91.3"/>
    <n v="88.2"/>
    <n v="51493.2"/>
    <n v="46481.4"/>
    <m/>
    <m/>
    <n v="0"/>
    <n v="0"/>
    <n v="90.870781893004093"/>
    <n v="90.285399853264863"/>
    <n v="132489.59999999998"/>
    <n v="123059.00000000001"/>
    <n v="1764"/>
    <n v="1618"/>
    <n v="1764"/>
    <n v="1618"/>
    <n v="3.0090702947845807"/>
    <n v="4.773547589616812"/>
    <n v="5308"/>
    <n v="7723.6000000000022"/>
    <n v="86.642290249433088"/>
    <n v="86.779851668726835"/>
    <n v="152836.99999999997"/>
    <n v="140409.80000000002"/>
    <n v="207"/>
    <n v="233"/>
    <n v="207"/>
    <n v="233"/>
    <n v="409"/>
    <n v="390"/>
    <n v="409"/>
    <n v="390"/>
    <m/>
    <m/>
    <n v="0"/>
    <n v="0"/>
    <n v="616"/>
    <n v="623"/>
    <n v="616"/>
    <n v="623"/>
    <n v="3.7"/>
    <n v="3.5"/>
    <n v="765.90000000000009"/>
    <n v="815.5"/>
    <n v="4.0999999999999996"/>
    <n v="4"/>
    <n v="1676.8999999999999"/>
    <n v="1560"/>
    <m/>
    <m/>
    <n v="0"/>
    <n v="0"/>
    <n v="3.965584415584416"/>
    <n v="3.8130016051364364"/>
    <n v="2442.8000000000002"/>
    <n v="2375.5"/>
    <n v="67.5"/>
    <n v="64.400000000000006"/>
    <n v="13972.5"/>
    <n v="15005.2"/>
    <n v="57.7"/>
    <n v="55.8"/>
    <n v="23599.300000000003"/>
    <n v="21762"/>
    <m/>
    <m/>
    <n v="0"/>
    <n v="0"/>
    <n v="60.993181818181824"/>
    <n v="59.016372391653285"/>
    <n v="37571.800000000003"/>
    <n v="36767.199999999997"/>
    <n v="986"/>
    <n v="840"/>
    <n v="986"/>
    <n v="840"/>
    <n v="3.4"/>
    <n v="3.7"/>
    <n v="3352.4"/>
    <n v="3108"/>
    <n v="40.299999999999997"/>
    <n v="39.799999999999997"/>
    <n v="39735.799999999996"/>
    <n v="33432"/>
    <n v="1319"/>
    <n v="1230"/>
    <n v="1319"/>
    <n v="1230"/>
    <n v="5730.7000000000007"/>
    <n v="5475.4000000000005"/>
    <n v="109640.29999999999"/>
    <n v="102466.39999999998"/>
    <n v="1061"/>
    <n v="1011"/>
    <n v="1061"/>
    <n v="1011"/>
    <n v="2020.1"/>
    <n v="4623.7"/>
    <n v="80768.5"/>
    <n v="74710.600000000006"/>
    <n v="2380"/>
    <n v="2241"/>
    <n v="2380"/>
    <n v="2241"/>
    <n v="7750.8000000000011"/>
    <n v="10099.1"/>
    <n v="190408.8"/>
    <n v="177177"/>
    <n v="0"/>
    <n v="0"/>
    <n v="0"/>
    <n v="0"/>
    <s v=""/>
    <s v=""/>
    <s v=""/>
    <s v=""/>
    <n v="11103.2"/>
    <n v="13207.100000000002"/>
    <n v="230144.59999999998"/>
    <n v="210609"/>
  </r>
  <r>
    <x v="13"/>
    <s v="Houston Community College"/>
    <m/>
    <n v="225423"/>
    <x v="7"/>
    <n v="4984"/>
    <n v="6430"/>
    <n v="42"/>
    <n v="31"/>
    <n v="4942"/>
    <n v="6399"/>
    <m/>
    <m/>
    <n v="4942"/>
    <n v="6399"/>
    <n v="4942"/>
    <n v="6399"/>
    <n v="79"/>
    <n v="109"/>
    <n v="79"/>
    <n v="109"/>
    <n v="209"/>
    <n v="264"/>
    <n v="209"/>
    <n v="264"/>
    <m/>
    <m/>
    <n v="0"/>
    <n v="0"/>
    <n v="288"/>
    <n v="373"/>
    <n v="288"/>
    <n v="373"/>
    <n v="3.3"/>
    <n v="4"/>
    <n v="260.7"/>
    <n v="436"/>
    <n v="3.6"/>
    <n v="3.9"/>
    <n v="752.4"/>
    <n v="1029.5999999999999"/>
    <m/>
    <m/>
    <n v="0"/>
    <n v="0"/>
    <n v="3.5177083333333332"/>
    <n v="3.9292225201072384"/>
    <n v="1013.0999999999999"/>
    <n v="1465.6"/>
    <n v="66.599999999999994"/>
    <n v="68.599999999999994"/>
    <n v="5261.4"/>
    <n v="7477.4"/>
    <n v="47.9"/>
    <n v="51.2"/>
    <n v="10011.1"/>
    <n v="13516.800000000001"/>
    <m/>
    <m/>
    <n v="0"/>
    <n v="0"/>
    <n v="53.029513888888886"/>
    <n v="56.284718498659522"/>
    <n v="15272.5"/>
    <n v="20994.2"/>
    <n v="631"/>
    <n v="855"/>
    <n v="631"/>
    <n v="855"/>
    <n v="1286"/>
    <n v="1510"/>
    <n v="1286"/>
    <n v="1510"/>
    <m/>
    <m/>
    <n v="0"/>
    <n v="0"/>
    <n v="1917"/>
    <n v="2365"/>
    <n v="1917"/>
    <n v="2365"/>
    <n v="4.2"/>
    <n v="4.5999999999999996"/>
    <n v="2650.2000000000003"/>
    <n v="3932.9999999999995"/>
    <m/>
    <n v="4.9000000000000004"/>
    <n v="0"/>
    <n v="7399.0000000000009"/>
    <m/>
    <m/>
    <n v="0"/>
    <n v="0"/>
    <n v="1.382472613458529"/>
    <n v="4.7915433403805494"/>
    <n v="2650.2000000000003"/>
    <n v="11332"/>
    <n v="95.2"/>
    <n v="93.1"/>
    <n v="60071.200000000004"/>
    <n v="79600.5"/>
    <n v="81.8"/>
    <n v="86"/>
    <n v="105194.8"/>
    <n v="129860"/>
    <m/>
    <m/>
    <n v="0"/>
    <n v="0"/>
    <n v="86.21074595722483"/>
    <n v="88.566807610993664"/>
    <n v="165266"/>
    <n v="209460.5"/>
    <n v="2205"/>
    <n v="2738"/>
    <n v="2205"/>
    <n v="2738"/>
    <n v="1.6613605442176871"/>
    <n v="4.6740686632578523"/>
    <n v="3663.3"/>
    <n v="12797.6"/>
    <n v="81.876870748299325"/>
    <n v="84.168991964937916"/>
    <n v="180538.5"/>
    <n v="230454.7"/>
    <n v="388"/>
    <n v="545"/>
    <n v="388"/>
    <n v="545"/>
    <n v="1079"/>
    <n v="1432"/>
    <n v="1079"/>
    <n v="1432"/>
    <m/>
    <m/>
    <n v="0"/>
    <n v="0"/>
    <n v="1467"/>
    <n v="1977"/>
    <n v="1467"/>
    <n v="1977"/>
    <n v="3.1"/>
    <n v="3.4"/>
    <n v="1202.8"/>
    <n v="1853"/>
    <n v="3.6"/>
    <n v="3.8"/>
    <n v="3884.4"/>
    <n v="5441.5999999999995"/>
    <m/>
    <m/>
    <n v="0"/>
    <n v="0"/>
    <n v="3.4677573278800273"/>
    <n v="3.689731917046029"/>
    <n v="5087.2"/>
    <n v="7294.5999999999995"/>
    <n v="65.2"/>
    <n v="65.400000000000006"/>
    <n v="25297.600000000002"/>
    <n v="35643"/>
    <n v="60.3"/>
    <n v="58.5"/>
    <n v="65063.7"/>
    <n v="83772"/>
    <m/>
    <m/>
    <n v="0"/>
    <n v="0"/>
    <n v="61.595978186775731"/>
    <n v="60.402124430955993"/>
    <n v="90361.3"/>
    <n v="119415"/>
    <n v="1270"/>
    <n v="1684"/>
    <n v="1270"/>
    <n v="1684"/>
    <n v="5.0999999999999996"/>
    <n v="5.5"/>
    <n v="6477"/>
    <n v="9262"/>
    <n v="59.3"/>
    <n v="56.9"/>
    <n v="75311"/>
    <n v="95819.599999999991"/>
    <n v="1098"/>
    <n v="1509"/>
    <n v="1098"/>
    <n v="1509"/>
    <n v="4113.7"/>
    <n v="6222"/>
    <n v="90630.200000000012"/>
    <n v="122720.9"/>
    <n v="2574"/>
    <n v="3206"/>
    <n v="2574"/>
    <n v="3206"/>
    <n v="4636.8"/>
    <n v="13870.2"/>
    <n v="180269.6"/>
    <n v="227148.79999999999"/>
    <n v="3672"/>
    <n v="4715"/>
    <n v="3672"/>
    <n v="4715"/>
    <n v="8750.5"/>
    <n v="20092.2"/>
    <n v="270899.80000000005"/>
    <n v="349869.69999999995"/>
    <n v="0"/>
    <n v="0"/>
    <n v="0"/>
    <n v="0"/>
    <s v=""/>
    <s v=""/>
    <s v=""/>
    <s v=""/>
    <n v="15227.5"/>
    <n v="29354.2"/>
    <n v="346210.8"/>
    <n v="445689.3"/>
  </r>
  <r>
    <x v="13"/>
    <s v="Kilgore College "/>
    <s v="Reclassified: Met the criteria for Two-Year 2 in 2013-14, 2014-15, and 2015-16."/>
    <n v="226019"/>
    <x v="8"/>
    <n v="755"/>
    <n v="779"/>
    <n v="63"/>
    <n v="64"/>
    <n v="692"/>
    <n v="715"/>
    <m/>
    <m/>
    <n v="692"/>
    <n v="715"/>
    <n v="692"/>
    <n v="715"/>
    <n v="84"/>
    <n v="94"/>
    <n v="84"/>
    <n v="94"/>
    <n v="25"/>
    <n v="31"/>
    <n v="25"/>
    <n v="31"/>
    <m/>
    <m/>
    <n v="0"/>
    <n v="0"/>
    <n v="109"/>
    <n v="125"/>
    <n v="109"/>
    <n v="125"/>
    <n v="3"/>
    <n v="3"/>
    <n v="252"/>
    <n v="282"/>
    <n v="3.2"/>
    <n v="3.4"/>
    <n v="80"/>
    <n v="105.39999999999999"/>
    <m/>
    <m/>
    <n v="0"/>
    <n v="0"/>
    <n v="3.0458715596330275"/>
    <n v="3.0991999999999997"/>
    <n v="332"/>
    <n v="387.4"/>
    <n v="71.7"/>
    <n v="65.7"/>
    <n v="6022.8"/>
    <n v="6175.8"/>
    <n v="68.2"/>
    <n v="66.599999999999994"/>
    <n v="1705"/>
    <n v="2064.6"/>
    <m/>
    <m/>
    <n v="0"/>
    <n v="0"/>
    <n v="70.897247706422021"/>
    <n v="65.923199999999994"/>
    <n v="7727.8"/>
    <n v="8240.4"/>
    <n v="186"/>
    <n v="213"/>
    <n v="186"/>
    <n v="213"/>
    <n v="75"/>
    <n v="74"/>
    <n v="75"/>
    <n v="74"/>
    <m/>
    <m/>
    <n v="0"/>
    <n v="0"/>
    <n v="261"/>
    <n v="287"/>
    <n v="261"/>
    <n v="287"/>
    <n v="4.3"/>
    <n v="4.0999999999999996"/>
    <n v="799.8"/>
    <n v="873.3"/>
    <m/>
    <n v="4.7"/>
    <n v="0"/>
    <n v="347.8"/>
    <m/>
    <m/>
    <n v="0"/>
    <n v="0"/>
    <n v="3.0643678160919539"/>
    <n v="4.2547038327526128"/>
    <n v="799.8"/>
    <n v="1221.0999999999999"/>
    <n v="90.6"/>
    <n v="86.5"/>
    <n v="16851.599999999999"/>
    <n v="18424.5"/>
    <n v="88.6"/>
    <n v="90.5"/>
    <n v="6645"/>
    <n v="6697"/>
    <m/>
    <m/>
    <n v="0"/>
    <n v="0"/>
    <n v="90.02528735632184"/>
    <n v="87.531358885017426"/>
    <n v="23496.6"/>
    <n v="25121.5"/>
    <n v="370"/>
    <n v="412"/>
    <n v="370"/>
    <n v="412"/>
    <n v="3.058918918918919"/>
    <n v="3.904126213592233"/>
    <n v="1131.8"/>
    <n v="1608.5"/>
    <n v="84.390270270270264"/>
    <n v="80.975485436893209"/>
    <n v="31224.399999999998"/>
    <n v="33361.9"/>
    <n v="110"/>
    <n v="123"/>
    <n v="110"/>
    <n v="123"/>
    <n v="115"/>
    <n v="88"/>
    <n v="115"/>
    <n v="88"/>
    <m/>
    <m/>
    <n v="0"/>
    <n v="0"/>
    <n v="225"/>
    <n v="211"/>
    <n v="225"/>
    <n v="211"/>
    <n v="2.9"/>
    <n v="3.2"/>
    <n v="319"/>
    <n v="393.6"/>
    <n v="3.2"/>
    <n v="3.4"/>
    <n v="368"/>
    <n v="299.2"/>
    <m/>
    <m/>
    <n v="0"/>
    <n v="0"/>
    <n v="3.0533333333333332"/>
    <n v="3.2834123222748812"/>
    <n v="687"/>
    <n v="692.8"/>
    <n v="62.2"/>
    <n v="66.900000000000006"/>
    <n v="6842"/>
    <n v="8228.7000000000007"/>
    <n v="52"/>
    <n v="57.9"/>
    <n v="5980"/>
    <n v="5095.2"/>
    <m/>
    <m/>
    <n v="0"/>
    <n v="0"/>
    <n v="56.986666666666665"/>
    <n v="63.146445497630339"/>
    <n v="12822"/>
    <n v="13323.900000000001"/>
    <n v="97"/>
    <n v="92"/>
    <n v="97"/>
    <n v="92"/>
    <n v="5.8"/>
    <n v="5"/>
    <n v="562.6"/>
    <n v="460"/>
    <n v="74.8"/>
    <n v="66.3"/>
    <n v="7255.5999999999995"/>
    <n v="6099.5999999999995"/>
    <n v="380"/>
    <n v="430"/>
    <n v="380"/>
    <n v="430"/>
    <n v="1370.8"/>
    <n v="1548.9"/>
    <n v="29716.399999999998"/>
    <n v="32829"/>
    <n v="215"/>
    <n v="193"/>
    <n v="215"/>
    <n v="193"/>
    <n v="448"/>
    <n v="752.4"/>
    <n v="14330"/>
    <n v="13856.8"/>
    <n v="595"/>
    <n v="623"/>
    <n v="595"/>
    <n v="623"/>
    <n v="1818.8"/>
    <n v="2301.3000000000002"/>
    <n v="44046.399999999994"/>
    <n v="46685.8"/>
    <n v="0"/>
    <n v="0"/>
    <n v="0"/>
    <n v="0"/>
    <s v=""/>
    <s v=""/>
    <s v=""/>
    <s v=""/>
    <n v="2381.4"/>
    <n v="2761.3"/>
    <n v="51301.999999999993"/>
    <n v="52785.4"/>
  </r>
  <r>
    <x v="13"/>
    <s v="Laredo Community College "/>
    <m/>
    <n v="226134"/>
    <x v="7"/>
    <n v="778"/>
    <n v="937"/>
    <n v="0"/>
    <n v="4"/>
    <n v="778"/>
    <n v="933"/>
    <m/>
    <m/>
    <n v="778"/>
    <n v="933"/>
    <n v="778"/>
    <n v="933"/>
    <n v="69"/>
    <n v="71"/>
    <n v="69"/>
    <n v="71"/>
    <n v="40"/>
    <n v="46"/>
    <n v="40"/>
    <n v="46"/>
    <m/>
    <m/>
    <n v="0"/>
    <n v="0"/>
    <n v="109"/>
    <n v="117"/>
    <n v="109"/>
    <n v="117"/>
    <n v="2.6"/>
    <n v="3"/>
    <n v="179.4"/>
    <n v="213"/>
    <n v="3.4"/>
    <n v="3.7"/>
    <n v="136"/>
    <n v="170.20000000000002"/>
    <m/>
    <m/>
    <n v="0"/>
    <n v="0"/>
    <n v="2.8935779816513758"/>
    <n v="3.2752136752136756"/>
    <n v="315.39999999999998"/>
    <n v="383.20000000000005"/>
    <n v="61.8"/>
    <n v="62.8"/>
    <n v="4264.2"/>
    <n v="4458.8"/>
    <n v="71.7"/>
    <n v="70.400000000000006"/>
    <n v="2868"/>
    <n v="3238.4"/>
    <m/>
    <m/>
    <n v="0"/>
    <n v="0"/>
    <n v="65.433027522935774"/>
    <n v="65.788034188034189"/>
    <n v="7132.1999999999989"/>
    <n v="7697.2"/>
    <n v="239"/>
    <n v="299"/>
    <n v="239"/>
    <n v="299"/>
    <n v="185"/>
    <n v="191"/>
    <n v="185"/>
    <n v="191"/>
    <m/>
    <m/>
    <n v="0"/>
    <n v="0"/>
    <n v="424"/>
    <n v="490"/>
    <n v="424"/>
    <n v="490"/>
    <n v="4.4000000000000004"/>
    <n v="4.5"/>
    <n v="1051.6000000000001"/>
    <n v="1345.5"/>
    <m/>
    <n v="4.5999999999999996"/>
    <n v="0"/>
    <n v="878.59999999999991"/>
    <m/>
    <m/>
    <n v="0"/>
    <n v="0"/>
    <n v="2.4801886792452832"/>
    <n v="4.5389795918367346"/>
    <n v="1051.6000000000001"/>
    <n v="2224.1"/>
    <n v="86"/>
    <n v="83.7"/>
    <n v="20554"/>
    <n v="25026.3"/>
    <n v="89.9"/>
    <n v="87"/>
    <n v="16631.5"/>
    <n v="16617"/>
    <m/>
    <m/>
    <n v="0"/>
    <n v="0"/>
    <n v="87.701650943396231"/>
    <n v="84.986326530612246"/>
    <n v="37185.5"/>
    <n v="41643.300000000003"/>
    <n v="533"/>
    <n v="607"/>
    <n v="533"/>
    <n v="607"/>
    <n v="2.5647279549718576"/>
    <n v="4.2953871499176284"/>
    <n v="1367"/>
    <n v="2607.3000000000006"/>
    <n v="83.147654784240146"/>
    <n v="81.28583196046128"/>
    <n v="44317.7"/>
    <n v="49340.5"/>
    <n v="29"/>
    <n v="66"/>
    <n v="29"/>
    <n v="66"/>
    <n v="60"/>
    <n v="69"/>
    <n v="60"/>
    <n v="69"/>
    <m/>
    <m/>
    <n v="0"/>
    <n v="0"/>
    <n v="89"/>
    <n v="135"/>
    <n v="89"/>
    <n v="135"/>
    <n v="2.9"/>
    <n v="3.7"/>
    <n v="84.1"/>
    <n v="244.20000000000002"/>
    <n v="3.8"/>
    <n v="4.0999999999999996"/>
    <n v="228"/>
    <n v="282.89999999999998"/>
    <m/>
    <m/>
    <n v="0"/>
    <n v="0"/>
    <n v="3.5067415730337079"/>
    <n v="3.9044444444444446"/>
    <n v="312.10000000000002"/>
    <n v="527.1"/>
    <n v="57"/>
    <n v="66"/>
    <n v="1653"/>
    <n v="4356"/>
    <n v="57.1"/>
    <n v="59.8"/>
    <n v="3426"/>
    <n v="4126.2"/>
    <m/>
    <m/>
    <n v="0"/>
    <n v="0"/>
    <n v="57.067415730337082"/>
    <n v="62.831111111111113"/>
    <n v="5079"/>
    <n v="8482.2000000000007"/>
    <n v="156"/>
    <n v="191"/>
    <n v="156"/>
    <n v="191"/>
    <n v="6.2"/>
    <n v="6.5"/>
    <n v="967.2"/>
    <n v="1241.5"/>
    <n v="75.7"/>
    <n v="67.5"/>
    <n v="11809.2"/>
    <n v="12892.5"/>
    <n v="337"/>
    <n v="436"/>
    <n v="337"/>
    <n v="436"/>
    <n v="1315.1000000000001"/>
    <n v="1802.7"/>
    <n v="26471.200000000001"/>
    <n v="33841.1"/>
    <n v="285"/>
    <n v="306"/>
    <n v="285"/>
    <n v="306"/>
    <n v="364"/>
    <n v="1331.6999999999998"/>
    <n v="22925.5"/>
    <n v="23981.600000000002"/>
    <n v="622"/>
    <n v="742"/>
    <n v="622"/>
    <n v="742"/>
    <n v="1679.1000000000001"/>
    <n v="3134.3999999999996"/>
    <n v="49396.7"/>
    <n v="57822.7"/>
    <n v="0"/>
    <n v="0"/>
    <n v="0"/>
    <n v="0"/>
    <s v=""/>
    <s v=""/>
    <s v=""/>
    <s v=""/>
    <n v="2646.3"/>
    <n v="4375.9000000000005"/>
    <n v="61205.899999999994"/>
    <n v="70715.199999999997"/>
  </r>
  <r>
    <x v="13"/>
    <s v="Lone Star College System District"/>
    <m/>
    <n v="227182"/>
    <x v="7"/>
    <n v="4253"/>
    <n v="5398"/>
    <n v="75"/>
    <n v="7"/>
    <n v="4178"/>
    <n v="5391"/>
    <m/>
    <m/>
    <n v="4178"/>
    <n v="5391"/>
    <n v="4178"/>
    <n v="5391"/>
    <n v="148"/>
    <n v="189"/>
    <n v="148"/>
    <n v="189"/>
    <n v="244"/>
    <n v="373"/>
    <n v="244"/>
    <n v="373"/>
    <m/>
    <m/>
    <n v="0"/>
    <n v="0"/>
    <n v="392"/>
    <n v="562"/>
    <n v="392"/>
    <n v="562"/>
    <n v="3.4"/>
    <n v="3.8"/>
    <n v="503.2"/>
    <n v="718.19999999999993"/>
    <n v="3.4"/>
    <n v="3.5"/>
    <n v="829.6"/>
    <n v="1305.5"/>
    <m/>
    <m/>
    <n v="0"/>
    <n v="0"/>
    <n v="3.4"/>
    <n v="3.6008896797153023"/>
    <n v="1332.8"/>
    <n v="2023.6999999999998"/>
    <n v="67.099999999999994"/>
    <n v="69.3"/>
    <n v="9930.7999999999993"/>
    <n v="13097.699999999999"/>
    <n v="56"/>
    <n v="47.6"/>
    <n v="13664"/>
    <n v="17754.8"/>
    <m/>
    <m/>
    <n v="0"/>
    <n v="0"/>
    <n v="60.190816326530609"/>
    <n v="54.897686832740213"/>
    <n v="23594.799999999999"/>
    <n v="30852.5"/>
    <n v="604"/>
    <n v="912"/>
    <n v="604"/>
    <n v="912"/>
    <n v="1190"/>
    <n v="1530"/>
    <n v="1190"/>
    <n v="1530"/>
    <m/>
    <m/>
    <n v="0"/>
    <n v="0"/>
    <n v="1794"/>
    <n v="2442"/>
    <n v="1794"/>
    <n v="2442"/>
    <n v="4.5999999999999996"/>
    <n v="4.5"/>
    <n v="2778.3999999999996"/>
    <n v="4104"/>
    <m/>
    <n v="5.0999999999999996"/>
    <n v="0"/>
    <n v="7802.9999999999991"/>
    <m/>
    <m/>
    <n v="0"/>
    <n v="0"/>
    <n v="1.5487179487179485"/>
    <n v="4.8759213759213758"/>
    <n v="2778.3999999999996"/>
    <n v="11907"/>
    <n v="91.9"/>
    <n v="86"/>
    <n v="55507.600000000006"/>
    <n v="78432"/>
    <n v="89.7"/>
    <n v="84.2"/>
    <n v="106743"/>
    <n v="128826"/>
    <m/>
    <m/>
    <n v="0"/>
    <n v="0"/>
    <n v="90.440691192865103"/>
    <n v="84.872235872235876"/>
    <n v="162250.6"/>
    <n v="207258"/>
    <n v="2186"/>
    <n v="3004"/>
    <n v="2186"/>
    <n v="3004"/>
    <n v="1.8806953339432753"/>
    <n v="4.637383488681758"/>
    <n v="4111.2"/>
    <n v="13930.7"/>
    <n v="85.016193961573649"/>
    <n v="79.264480692410118"/>
    <n v="185845.4"/>
    <n v="238110.5"/>
    <n v="263"/>
    <n v="314"/>
    <n v="263"/>
    <n v="314"/>
    <n v="1005"/>
    <n v="1100"/>
    <n v="1005"/>
    <n v="1100"/>
    <m/>
    <m/>
    <n v="0"/>
    <n v="0"/>
    <n v="1268"/>
    <n v="1414"/>
    <n v="1268"/>
    <n v="1414"/>
    <n v="3.6"/>
    <n v="3.7"/>
    <n v="946.80000000000007"/>
    <n v="1161.8"/>
    <n v="4"/>
    <n v="4.2"/>
    <n v="4020"/>
    <n v="4620"/>
    <m/>
    <m/>
    <n v="0"/>
    <n v="0"/>
    <n v="3.9170347003154578"/>
    <n v="4.0889674681753894"/>
    <n v="4966.8"/>
    <n v="5781.8"/>
    <n v="70"/>
    <n v="67.400000000000006"/>
    <n v="18410"/>
    <n v="21163.600000000002"/>
    <n v="65.900000000000006"/>
    <n v="61.5"/>
    <n v="66229.5"/>
    <n v="67650"/>
    <m/>
    <m/>
    <n v="0"/>
    <n v="0"/>
    <n v="66.750394321766564"/>
    <n v="62.810183875530413"/>
    <n v="84639.5"/>
    <n v="88813.6"/>
    <n v="724"/>
    <n v="973"/>
    <n v="724"/>
    <n v="973"/>
    <n v="4.3"/>
    <n v="4.7"/>
    <n v="3113.2"/>
    <n v="4573.1000000000004"/>
    <n v="52.5"/>
    <n v="53.9"/>
    <n v="38010"/>
    <n v="52444.7"/>
    <n v="1015"/>
    <n v="1415"/>
    <n v="1015"/>
    <n v="1415"/>
    <n v="4228.3999999999996"/>
    <n v="5984"/>
    <n v="83848.400000000009"/>
    <n v="112693.3"/>
    <n v="2439"/>
    <n v="3003"/>
    <n v="2439"/>
    <n v="3003"/>
    <n v="4849.6000000000004"/>
    <n v="13728.5"/>
    <n v="186636.5"/>
    <n v="214230.8"/>
    <n v="3454"/>
    <n v="4418"/>
    <n v="3454"/>
    <n v="4418"/>
    <n v="9078"/>
    <n v="19712.5"/>
    <n v="270484.90000000002"/>
    <n v="326924.09999999998"/>
    <n v="0"/>
    <n v="0"/>
    <n v="0"/>
    <n v="0"/>
    <s v=""/>
    <s v=""/>
    <s v=""/>
    <s v=""/>
    <n v="12191.2"/>
    <n v="24285.599999999999"/>
    <n v="308494.90000000002"/>
    <n v="379368.8"/>
  </r>
  <r>
    <x v="13"/>
    <s v="McLennan Community College "/>
    <m/>
    <n v="226578"/>
    <x v="7"/>
    <n v="991"/>
    <n v="1174"/>
    <n v="48"/>
    <n v="72"/>
    <n v="943"/>
    <n v="1102"/>
    <m/>
    <m/>
    <n v="943"/>
    <n v="1102"/>
    <n v="943"/>
    <n v="1102"/>
    <n v="120"/>
    <n v="142"/>
    <n v="120"/>
    <n v="142"/>
    <n v="42"/>
    <n v="63"/>
    <n v="42"/>
    <n v="63"/>
    <m/>
    <m/>
    <n v="0"/>
    <n v="0"/>
    <n v="162"/>
    <n v="205"/>
    <n v="162"/>
    <n v="205"/>
    <n v="3.6"/>
    <n v="3.7"/>
    <n v="432"/>
    <n v="525.4"/>
    <n v="3.3"/>
    <n v="4"/>
    <n v="138.6"/>
    <n v="252"/>
    <m/>
    <m/>
    <n v="0"/>
    <n v="0"/>
    <n v="3.5222222222222221"/>
    <n v="3.7921951219512193"/>
    <n v="570.6"/>
    <n v="777.4"/>
    <n v="80.3"/>
    <n v="78.7"/>
    <n v="9636"/>
    <n v="11175.4"/>
    <n v="72.2"/>
    <n v="74.599999999999994"/>
    <n v="3032.4"/>
    <n v="4699.7999999999993"/>
    <m/>
    <m/>
    <n v="0"/>
    <n v="0"/>
    <n v="78.2"/>
    <n v="77.44"/>
    <n v="12668.4"/>
    <n v="15875.199999999999"/>
    <n v="188"/>
    <n v="225"/>
    <n v="188"/>
    <n v="225"/>
    <n v="93"/>
    <n v="113"/>
    <n v="93"/>
    <n v="113"/>
    <m/>
    <m/>
    <n v="0"/>
    <n v="0"/>
    <n v="281"/>
    <n v="338"/>
    <n v="281"/>
    <n v="338"/>
    <n v="4.7"/>
    <n v="4.4000000000000004"/>
    <n v="883.6"/>
    <n v="990.00000000000011"/>
    <m/>
    <n v="5.0999999999999996"/>
    <n v="0"/>
    <n v="576.29999999999995"/>
    <m/>
    <m/>
    <n v="0"/>
    <n v="0"/>
    <n v="3.1444839857651248"/>
    <n v="4.6340236686390535"/>
    <n v="883.6"/>
    <n v="1566.3000000000002"/>
    <n v="98.5"/>
    <n v="92.5"/>
    <n v="18518"/>
    <n v="20812.5"/>
    <n v="101.8"/>
    <n v="98.4"/>
    <n v="9467.4"/>
    <n v="11119.2"/>
    <m/>
    <m/>
    <n v="0"/>
    <n v="0"/>
    <n v="99.592170818505338"/>
    <n v="94.47248520710059"/>
    <n v="27985.4"/>
    <n v="31931.7"/>
    <n v="443"/>
    <n v="543"/>
    <n v="443"/>
    <n v="543"/>
    <n v="3.2826185101580134"/>
    <n v="4.3162062615101293"/>
    <n v="1454.2"/>
    <n v="2343.7000000000003"/>
    <n v="91.769300225733645"/>
    <n v="88.042173112338858"/>
    <n v="40653.800000000003"/>
    <n v="47806.9"/>
    <n v="152"/>
    <n v="182"/>
    <n v="152"/>
    <n v="182"/>
    <n v="153"/>
    <n v="152"/>
    <n v="153"/>
    <n v="152"/>
    <m/>
    <m/>
    <n v="0"/>
    <n v="0"/>
    <n v="305"/>
    <n v="334"/>
    <n v="305"/>
    <n v="334"/>
    <n v="3.2"/>
    <n v="3"/>
    <n v="486.40000000000003"/>
    <n v="546"/>
    <n v="3.7"/>
    <n v="3.6"/>
    <n v="566.1"/>
    <n v="547.20000000000005"/>
    <m/>
    <m/>
    <n v="0"/>
    <n v="0"/>
    <n v="3.4508196721311477"/>
    <n v="3.273053892215569"/>
    <n v="1052.5"/>
    <n v="1093.2"/>
    <n v="70.099999999999994"/>
    <n v="66.900000000000006"/>
    <n v="10655.199999999999"/>
    <n v="12175.800000000001"/>
    <n v="64.400000000000006"/>
    <n v="61.6"/>
    <n v="9853.2000000000007"/>
    <n v="9363.2000000000007"/>
    <m/>
    <m/>
    <n v="0"/>
    <n v="0"/>
    <n v="67.240655737704927"/>
    <n v="64.488023952095801"/>
    <n v="20508.400000000001"/>
    <n v="21538.999999999996"/>
    <n v="195"/>
    <n v="225"/>
    <n v="195"/>
    <n v="225"/>
    <n v="5.2"/>
    <n v="5.0999999999999996"/>
    <n v="1014"/>
    <n v="1147.5"/>
    <n v="73.8"/>
    <n v="66.099999999999994"/>
    <n v="14391"/>
    <n v="14872.499999999998"/>
    <n v="460"/>
    <n v="549"/>
    <n v="460"/>
    <n v="549"/>
    <n v="1802"/>
    <n v="2061.4"/>
    <n v="38809.199999999997"/>
    <n v="44163.700000000004"/>
    <n v="288"/>
    <n v="328"/>
    <n v="288"/>
    <n v="328"/>
    <n v="704.7"/>
    <n v="1375.5"/>
    <n v="22353"/>
    <n v="25182.2"/>
    <n v="748"/>
    <n v="877"/>
    <n v="748"/>
    <n v="877"/>
    <n v="2506.6999999999998"/>
    <n v="3436.9"/>
    <n v="61162.2"/>
    <n v="69345.900000000009"/>
    <n v="0"/>
    <n v="0"/>
    <n v="0"/>
    <n v="0"/>
    <s v=""/>
    <s v=""/>
    <s v=""/>
    <s v=""/>
    <n v="3520.7"/>
    <n v="4584.4000000000005"/>
    <n v="75553.200000000012"/>
    <n v="84218.4"/>
  </r>
  <r>
    <x v="13"/>
    <s v="Navarro College "/>
    <m/>
    <n v="227146"/>
    <x v="7"/>
    <n v="1204"/>
    <n v="858"/>
    <n v="19"/>
    <n v="16"/>
    <n v="1185"/>
    <n v="842"/>
    <m/>
    <m/>
    <n v="1185"/>
    <n v="842"/>
    <n v="1185"/>
    <n v="842"/>
    <n v="156"/>
    <n v="127"/>
    <n v="156"/>
    <n v="127"/>
    <n v="72"/>
    <n v="48"/>
    <n v="72"/>
    <n v="48"/>
    <m/>
    <m/>
    <n v="0"/>
    <n v="0"/>
    <n v="228"/>
    <n v="175"/>
    <n v="228"/>
    <n v="175"/>
    <n v="3.7"/>
    <n v="3.3"/>
    <n v="577.20000000000005"/>
    <n v="419.09999999999997"/>
    <n v="3.6"/>
    <n v="3.2"/>
    <n v="259.2"/>
    <n v="153.60000000000002"/>
    <m/>
    <m/>
    <n v="0"/>
    <n v="0"/>
    <n v="3.6684210526315795"/>
    <n v="3.2725714285714287"/>
    <n v="836.40000000000009"/>
    <n v="572.70000000000005"/>
    <n v="76.099999999999994"/>
    <n v="71"/>
    <n v="11871.599999999999"/>
    <n v="9017"/>
    <n v="66.900000000000006"/>
    <n v="67.099999999999994"/>
    <n v="4816.8"/>
    <n v="3220.7999999999997"/>
    <m/>
    <m/>
    <n v="0"/>
    <n v="0"/>
    <n v="73.194736842105257"/>
    <n v="69.930285714285716"/>
    <n v="16688.399999999998"/>
    <n v="12237.800000000001"/>
    <n v="267"/>
    <n v="181"/>
    <n v="267"/>
    <n v="181"/>
    <n v="118"/>
    <n v="85"/>
    <n v="118"/>
    <n v="85"/>
    <m/>
    <m/>
    <n v="0"/>
    <n v="0"/>
    <n v="385"/>
    <n v="266"/>
    <n v="385"/>
    <n v="266"/>
    <n v="4.5999999999999996"/>
    <n v="3.8"/>
    <n v="1228.1999999999998"/>
    <n v="687.8"/>
    <m/>
    <n v="4.5999999999999996"/>
    <n v="0"/>
    <n v="390.99999999999994"/>
    <m/>
    <m/>
    <n v="0"/>
    <n v="0"/>
    <n v="3.1901298701298697"/>
    <n v="4.0556390977443604"/>
    <n v="1228.1999999999998"/>
    <n v="1078.8"/>
    <n v="90.2"/>
    <n v="89.7"/>
    <n v="24083.4"/>
    <n v="16235.7"/>
    <n v="92.4"/>
    <n v="86.6"/>
    <n v="10903.2"/>
    <n v="7360.9999999999991"/>
    <m/>
    <m/>
    <n v="0"/>
    <n v="0"/>
    <n v="90.874285714285733"/>
    <n v="88.70939849624061"/>
    <n v="34986.600000000006"/>
    <n v="23596.7"/>
    <n v="613"/>
    <n v="441"/>
    <n v="613"/>
    <n v="441"/>
    <n v="3.368026101141925"/>
    <n v="3.7448979591836733"/>
    <n v="2064.6"/>
    <n v="1651.5"/>
    <n v="84.298531810766718"/>
    <n v="81.25736961451247"/>
    <n v="51675"/>
    <n v="35834.5"/>
    <n v="152"/>
    <n v="116"/>
    <n v="152"/>
    <n v="116"/>
    <n v="174"/>
    <n v="124"/>
    <n v="174"/>
    <n v="124"/>
    <m/>
    <m/>
    <n v="0"/>
    <n v="0"/>
    <n v="326"/>
    <n v="240"/>
    <n v="326"/>
    <n v="240"/>
    <n v="3.6"/>
    <n v="3.2"/>
    <n v="547.20000000000005"/>
    <n v="371.20000000000005"/>
    <n v="3.9"/>
    <n v="3.3"/>
    <n v="678.6"/>
    <n v="409.2"/>
    <m/>
    <m/>
    <n v="0"/>
    <n v="0"/>
    <n v="3.7601226993865038"/>
    <n v="3.2516666666666669"/>
    <n v="1225.8000000000002"/>
    <n v="780.40000000000009"/>
    <n v="70.8"/>
    <n v="66.2"/>
    <n v="10761.6"/>
    <n v="7679.2000000000007"/>
    <n v="64.7"/>
    <n v="55.1"/>
    <n v="11257.800000000001"/>
    <n v="6832.4000000000005"/>
    <m/>
    <m/>
    <n v="0"/>
    <n v="0"/>
    <n v="67.544171779141109"/>
    <n v="60.465000000000011"/>
    <n v="22019.4"/>
    <n v="14511.600000000002"/>
    <n v="246"/>
    <n v="161"/>
    <n v="246"/>
    <n v="161"/>
    <n v="5.0999999999999996"/>
    <n v="2.9"/>
    <n v="1254.5999999999999"/>
    <n v="466.9"/>
    <n v="44.1"/>
    <n v="42.3"/>
    <n v="10848.6"/>
    <n v="6810.2999999999993"/>
    <n v="575"/>
    <n v="424"/>
    <n v="575"/>
    <n v="424"/>
    <n v="2352.6"/>
    <n v="1478.1"/>
    <n v="46716.6"/>
    <n v="32931.9"/>
    <n v="364"/>
    <n v="257"/>
    <n v="364"/>
    <n v="257"/>
    <n v="937.8"/>
    <n v="953.8"/>
    <n v="26977.800000000003"/>
    <n v="17414.2"/>
    <n v="939"/>
    <n v="681"/>
    <n v="939"/>
    <n v="681"/>
    <n v="3290.3999999999996"/>
    <n v="2431.8999999999996"/>
    <n v="73694.399999999994"/>
    <n v="50346.100000000006"/>
    <n v="0"/>
    <n v="0"/>
    <n v="0"/>
    <n v="0"/>
    <s v=""/>
    <s v=""/>
    <s v=""/>
    <s v=""/>
    <n v="4545"/>
    <n v="2898.8"/>
    <n v="84543"/>
    <n v="57156.400000000009"/>
  </r>
  <r>
    <x v="13"/>
    <s v="North Central Texas Community College"/>
    <m/>
    <n v="224110"/>
    <x v="7"/>
    <n v="819"/>
    <n v="929"/>
    <n v="10"/>
    <n v="11"/>
    <n v="809"/>
    <n v="918"/>
    <m/>
    <m/>
    <n v="809"/>
    <n v="918"/>
    <n v="809"/>
    <n v="918"/>
    <n v="53"/>
    <n v="76"/>
    <n v="53"/>
    <n v="76"/>
    <n v="26"/>
    <n v="29"/>
    <n v="26"/>
    <n v="29"/>
    <m/>
    <m/>
    <n v="0"/>
    <n v="0"/>
    <n v="79"/>
    <n v="105"/>
    <n v="79"/>
    <n v="105"/>
    <n v="2.9"/>
    <n v="3.1"/>
    <n v="153.69999999999999"/>
    <n v="235.6"/>
    <n v="4.5"/>
    <n v="3"/>
    <n v="117"/>
    <n v="87"/>
    <m/>
    <m/>
    <n v="0"/>
    <n v="0"/>
    <n v="3.4265822784810127"/>
    <n v="3.0723809523809527"/>
    <n v="270.7"/>
    <n v="322.60000000000002"/>
    <n v="63.7"/>
    <n v="61.4"/>
    <n v="3376.1000000000004"/>
    <n v="4666.3999999999996"/>
    <n v="64.3"/>
    <n v="57.9"/>
    <n v="1671.8"/>
    <n v="1679.1"/>
    <m/>
    <m/>
    <n v="0"/>
    <n v="0"/>
    <n v="63.897468354430387"/>
    <n v="60.43333333333333"/>
    <n v="5047.9000000000005"/>
    <n v="6345.5"/>
    <n v="197"/>
    <n v="244"/>
    <n v="197"/>
    <n v="244"/>
    <n v="118"/>
    <n v="126"/>
    <n v="118"/>
    <n v="126"/>
    <m/>
    <m/>
    <n v="0"/>
    <n v="0"/>
    <n v="315"/>
    <n v="370"/>
    <n v="315"/>
    <n v="370"/>
    <n v="4.2"/>
    <n v="4.2"/>
    <n v="827.40000000000009"/>
    <n v="1024.8"/>
    <m/>
    <n v="5.4"/>
    <n v="0"/>
    <n v="680.40000000000009"/>
    <m/>
    <m/>
    <n v="0"/>
    <n v="0"/>
    <n v="2.6266666666666669"/>
    <n v="4.6086486486486491"/>
    <n v="827.40000000000009"/>
    <n v="1705.2000000000003"/>
    <n v="77.3"/>
    <n v="76.8"/>
    <n v="15228.099999999999"/>
    <n v="18739.2"/>
    <n v="76.7"/>
    <n v="79.2"/>
    <n v="9050.6"/>
    <n v="9979.2000000000007"/>
    <m/>
    <m/>
    <n v="0"/>
    <n v="0"/>
    <n v="77.075238095238092"/>
    <n v="77.617297297297299"/>
    <n v="24278.699999999997"/>
    <n v="28718.400000000001"/>
    <n v="394"/>
    <n v="475"/>
    <n v="394"/>
    <n v="475"/>
    <n v="2.787055837563452"/>
    <n v="4.2690526315789477"/>
    <n v="1098.1000000000001"/>
    <n v="2027.8000000000002"/>
    <n v="74.432994923857862"/>
    <n v="73.818736842105267"/>
    <n v="29326.6"/>
    <n v="35063.9"/>
    <n v="150"/>
    <n v="153"/>
    <n v="150"/>
    <n v="153"/>
    <n v="163"/>
    <n v="202"/>
    <n v="163"/>
    <n v="202"/>
    <m/>
    <m/>
    <n v="0"/>
    <n v="0"/>
    <n v="313"/>
    <n v="355"/>
    <n v="313"/>
    <n v="355"/>
    <n v="2.9"/>
    <n v="3.2"/>
    <n v="435"/>
    <n v="489.6"/>
    <n v="3.5"/>
    <n v="3.4"/>
    <n v="570.5"/>
    <n v="686.8"/>
    <m/>
    <m/>
    <n v="0"/>
    <n v="0"/>
    <n v="3.2124600638977636"/>
    <n v="3.3138028169014087"/>
    <n v="1005.5"/>
    <n v="1176.4000000000001"/>
    <n v="57.3"/>
    <n v="59.6"/>
    <n v="8595"/>
    <n v="9118.8000000000011"/>
    <n v="55.9"/>
    <n v="51.3"/>
    <n v="9111.6999999999989"/>
    <n v="10362.599999999999"/>
    <m/>
    <m/>
    <n v="0"/>
    <n v="0"/>
    <n v="56.570926517571877"/>
    <n v="54.877183098591551"/>
    <n v="17706.699999999997"/>
    <n v="19481.400000000001"/>
    <n v="102"/>
    <n v="88"/>
    <n v="102"/>
    <n v="88"/>
    <n v="5.8"/>
    <n v="5.2"/>
    <n v="591.6"/>
    <n v="457.6"/>
    <n v="60.5"/>
    <n v="58.3"/>
    <n v="6171"/>
    <n v="5130.3999999999996"/>
    <n v="400"/>
    <n v="473"/>
    <n v="400"/>
    <n v="473"/>
    <n v="1416.1000000000001"/>
    <n v="1750"/>
    <n v="27199.199999999997"/>
    <n v="32524.400000000001"/>
    <n v="307"/>
    <n v="357"/>
    <n v="307"/>
    <n v="357"/>
    <n v="687.5"/>
    <n v="1454.2"/>
    <n v="19834.099999999999"/>
    <n v="22020.9"/>
    <n v="707"/>
    <n v="830"/>
    <n v="707"/>
    <n v="830"/>
    <n v="2103.6000000000004"/>
    <n v="3204.2"/>
    <n v="47033.299999999996"/>
    <n v="54545.3"/>
    <n v="0"/>
    <n v="0"/>
    <n v="0"/>
    <n v="0"/>
    <s v=""/>
    <s v=""/>
    <s v=""/>
    <s v=""/>
    <n v="2695.2000000000003"/>
    <n v="3661.8"/>
    <n v="53204.299999999996"/>
    <n v="59675.700000000004"/>
  </r>
  <r>
    <x v="13"/>
    <s v="North Lake College (DCCCD)"/>
    <m/>
    <n v="227191"/>
    <x v="7"/>
    <n v="1066"/>
    <n v="850"/>
    <n v="19"/>
    <n v="6"/>
    <n v="1047"/>
    <n v="844"/>
    <m/>
    <m/>
    <n v="1047"/>
    <n v="844"/>
    <n v="1047"/>
    <n v="844"/>
    <n v="30"/>
    <n v="25"/>
    <n v="30"/>
    <n v="25"/>
    <n v="25"/>
    <n v="18"/>
    <n v="25"/>
    <n v="18"/>
    <m/>
    <m/>
    <n v="0"/>
    <n v="0"/>
    <n v="55"/>
    <n v="43"/>
    <n v="55"/>
    <n v="43"/>
    <n v="4.4000000000000004"/>
    <n v="3.5"/>
    <n v="132"/>
    <n v="87.5"/>
    <n v="4.5999999999999996"/>
    <n v="3.8"/>
    <n v="114.99999999999999"/>
    <n v="68.399999999999991"/>
    <m/>
    <m/>
    <n v="0"/>
    <n v="0"/>
    <n v="4.4909090909090912"/>
    <n v="3.6255813953488367"/>
    <n v="247.00000000000003"/>
    <n v="155.89999999999998"/>
    <n v="68.599999999999994"/>
    <n v="66.099999999999994"/>
    <n v="2058"/>
    <n v="1652.4999999999998"/>
    <n v="56.2"/>
    <n v="48.3"/>
    <n v="1405"/>
    <n v="869.4"/>
    <m/>
    <m/>
    <n v="0"/>
    <n v="0"/>
    <n v="62.963636363636361"/>
    <n v="58.648837209302314"/>
    <n v="3463"/>
    <n v="2521.8999999999996"/>
    <n v="201"/>
    <n v="172"/>
    <n v="201"/>
    <n v="172"/>
    <n v="162"/>
    <n v="148"/>
    <n v="162"/>
    <n v="148"/>
    <m/>
    <m/>
    <n v="0"/>
    <n v="0"/>
    <n v="363"/>
    <n v="320"/>
    <n v="363"/>
    <n v="320"/>
    <n v="4.5"/>
    <n v="4.5"/>
    <n v="904.5"/>
    <n v="774"/>
    <m/>
    <n v="5"/>
    <n v="0"/>
    <n v="740"/>
    <m/>
    <m/>
    <n v="0"/>
    <n v="0"/>
    <n v="2.4917355371900825"/>
    <n v="4.7312500000000002"/>
    <n v="904.49999999999989"/>
    <n v="1514"/>
    <n v="74.8"/>
    <n v="73.7"/>
    <n v="15034.8"/>
    <n v="12676.4"/>
    <n v="69.099999999999994"/>
    <n v="71.400000000000006"/>
    <n v="11194.199999999999"/>
    <n v="10567.2"/>
    <m/>
    <m/>
    <n v="0"/>
    <n v="0"/>
    <n v="72.256198347107443"/>
    <n v="72.63624999999999"/>
    <n v="26229"/>
    <n v="23243.599999999999"/>
    <n v="418"/>
    <n v="363"/>
    <n v="418"/>
    <n v="363"/>
    <n v="2.7547846889952154"/>
    <n v="4.6002754820936644"/>
    <n v="1151.5"/>
    <n v="1669.9"/>
    <n v="71.033492822966508"/>
    <n v="70.97933884297521"/>
    <n v="29692"/>
    <n v="25765.5"/>
    <n v="59"/>
    <n v="48"/>
    <n v="59"/>
    <n v="48"/>
    <n v="202"/>
    <n v="146"/>
    <n v="202"/>
    <n v="146"/>
    <m/>
    <m/>
    <n v="0"/>
    <n v="0"/>
    <n v="261"/>
    <n v="194"/>
    <n v="261"/>
    <n v="194"/>
    <n v="3.8"/>
    <n v="3.4"/>
    <n v="224.2"/>
    <n v="163.19999999999999"/>
    <n v="3.9"/>
    <n v="3.6"/>
    <n v="787.8"/>
    <n v="525.6"/>
    <m/>
    <m/>
    <n v="0"/>
    <n v="0"/>
    <n v="3.8773946360153255"/>
    <n v="3.5505154639175256"/>
    <n v="1012"/>
    <n v="688.8"/>
    <n v="48.5"/>
    <n v="54.5"/>
    <n v="2861.5"/>
    <n v="2616"/>
    <n v="34"/>
    <n v="35.9"/>
    <n v="6868"/>
    <n v="5241.3999999999996"/>
    <m/>
    <m/>
    <n v="0"/>
    <n v="0"/>
    <n v="37.277777777777779"/>
    <n v="40.5020618556701"/>
    <n v="9729.5"/>
    <n v="7857.4"/>
    <n v="368"/>
    <n v="287"/>
    <n v="368"/>
    <n v="287"/>
    <n v="4.0999999999999996"/>
    <n v="4"/>
    <n v="1508.8"/>
    <n v="1148"/>
    <n v="36"/>
    <n v="37.5"/>
    <n v="13248"/>
    <n v="10762.5"/>
    <n v="290"/>
    <n v="245"/>
    <n v="290"/>
    <n v="245"/>
    <n v="1260.7"/>
    <n v="1024.7"/>
    <n v="19954.3"/>
    <n v="16944.900000000001"/>
    <n v="389"/>
    <n v="312"/>
    <n v="389"/>
    <n v="312"/>
    <n v="902.8"/>
    <n v="1334"/>
    <n v="19467.199999999997"/>
    <n v="16678"/>
    <n v="679"/>
    <n v="557"/>
    <n v="679"/>
    <n v="557"/>
    <n v="2163.5"/>
    <n v="2358.6999999999998"/>
    <n v="39421.5"/>
    <n v="33622.9"/>
    <n v="0"/>
    <n v="0"/>
    <n v="0"/>
    <n v="0"/>
    <s v=""/>
    <s v=""/>
    <s v=""/>
    <s v=""/>
    <n v="3672.3"/>
    <n v="3506.7"/>
    <n v="52669.5"/>
    <n v="44385.4"/>
  </r>
  <r>
    <x v="13"/>
    <s v="Northwest Vista College (ACCD)"/>
    <m/>
    <n v="420398"/>
    <x v="7"/>
    <n v="1617"/>
    <n v="2300"/>
    <n v="122"/>
    <n v="299"/>
    <n v="1495"/>
    <n v="2001"/>
    <m/>
    <m/>
    <n v="1495"/>
    <n v="2001"/>
    <n v="1495"/>
    <n v="2001"/>
    <n v="117"/>
    <n v="142"/>
    <n v="117"/>
    <n v="142"/>
    <n v="78"/>
    <n v="119"/>
    <n v="78"/>
    <n v="119"/>
    <m/>
    <m/>
    <n v="0"/>
    <n v="0"/>
    <n v="195"/>
    <n v="261"/>
    <n v="195"/>
    <n v="261"/>
    <n v="3.2"/>
    <n v="3.4"/>
    <n v="374.40000000000003"/>
    <n v="482.8"/>
    <n v="3.4"/>
    <n v="3.6"/>
    <n v="265.2"/>
    <n v="428.40000000000003"/>
    <m/>
    <m/>
    <n v="0"/>
    <n v="0"/>
    <n v="3.2800000000000002"/>
    <n v="3.4911877394636015"/>
    <n v="639.6"/>
    <n v="911.2"/>
    <n v="66"/>
    <n v="65.3"/>
    <n v="7722"/>
    <n v="9272.6"/>
    <n v="61.5"/>
    <n v="62.2"/>
    <n v="4797"/>
    <n v="7401.8"/>
    <m/>
    <m/>
    <n v="0"/>
    <n v="0"/>
    <n v="64.2"/>
    <n v="63.886590038314182"/>
    <n v="12519"/>
    <n v="16674.400000000001"/>
    <n v="288"/>
    <n v="341"/>
    <n v="288"/>
    <n v="341"/>
    <n v="309"/>
    <n v="439"/>
    <n v="309"/>
    <n v="439"/>
    <m/>
    <m/>
    <n v="0"/>
    <n v="0"/>
    <n v="597"/>
    <n v="780"/>
    <n v="597"/>
    <n v="780"/>
    <n v="4"/>
    <n v="4.3"/>
    <n v="1152"/>
    <n v="1466.3"/>
    <m/>
    <n v="4.7"/>
    <n v="0"/>
    <n v="2063.3000000000002"/>
    <m/>
    <m/>
    <n v="0"/>
    <n v="0"/>
    <n v="1.9296482412060301"/>
    <n v="4.5251282051282056"/>
    <n v="1152"/>
    <n v="3529.6000000000004"/>
    <n v="83"/>
    <n v="78.3"/>
    <n v="23904"/>
    <n v="26700.3"/>
    <n v="81.3"/>
    <n v="78.8"/>
    <n v="25121.7"/>
    <n v="34593.199999999997"/>
    <m/>
    <m/>
    <n v="0"/>
    <n v="0"/>
    <n v="82.120100502512557"/>
    <n v="78.581410256410251"/>
    <n v="49025.7"/>
    <n v="61293.499999999993"/>
    <n v="792"/>
    <n v="1041"/>
    <n v="792"/>
    <n v="1041"/>
    <n v="2.2621212121212122"/>
    <n v="4.2658981748318929"/>
    <n v="1791.6000000000001"/>
    <n v="4440.8"/>
    <n v="77.707954545454541"/>
    <n v="74.897118155619594"/>
    <n v="61544.7"/>
    <n v="77967.899999999994"/>
    <n v="177"/>
    <n v="225"/>
    <n v="177"/>
    <n v="225"/>
    <n v="336"/>
    <n v="452"/>
    <n v="336"/>
    <n v="452"/>
    <m/>
    <m/>
    <n v="0"/>
    <n v="0"/>
    <n v="513"/>
    <n v="677"/>
    <n v="513"/>
    <n v="677"/>
    <n v="3.2"/>
    <n v="3.5"/>
    <n v="566.4"/>
    <n v="787.5"/>
    <n v="3.7"/>
    <n v="3.8"/>
    <n v="1243.2"/>
    <n v="1717.6"/>
    <m/>
    <m/>
    <n v="0"/>
    <n v="0"/>
    <n v="3.5274853801169588"/>
    <n v="3.7002954209748893"/>
    <n v="1809.6"/>
    <n v="2505.1"/>
    <n v="59.5"/>
    <n v="56.7"/>
    <n v="10531.5"/>
    <n v="12757.5"/>
    <n v="50.7"/>
    <n v="50.3"/>
    <n v="17035.2"/>
    <n v="22735.599999999999"/>
    <m/>
    <m/>
    <n v="0"/>
    <n v="0"/>
    <n v="53.736257309941521"/>
    <n v="52.42703101920236"/>
    <n v="27566.7"/>
    <n v="35493.1"/>
    <n v="190"/>
    <n v="283"/>
    <n v="190"/>
    <n v="283"/>
    <n v="4.7"/>
    <n v="4.9000000000000004"/>
    <n v="893"/>
    <n v="1386.7"/>
    <n v="55.6"/>
    <n v="54.1"/>
    <n v="10564"/>
    <n v="15310.300000000001"/>
    <n v="582"/>
    <n v="708"/>
    <n v="582"/>
    <n v="708"/>
    <n v="2092.8000000000002"/>
    <n v="2736.6"/>
    <n v="42157.5"/>
    <n v="48730.400000000001"/>
    <n v="723"/>
    <n v="1010"/>
    <n v="723"/>
    <n v="1010"/>
    <n v="1508.4"/>
    <n v="4209.3"/>
    <n v="46953.9"/>
    <n v="64730.6"/>
    <n v="1305"/>
    <n v="1718"/>
    <n v="1305"/>
    <n v="1718"/>
    <n v="3601.2000000000003"/>
    <n v="6945.9"/>
    <n v="89111.4"/>
    <n v="113461"/>
    <n v="0"/>
    <n v="0"/>
    <n v="0"/>
    <n v="0"/>
    <s v=""/>
    <s v=""/>
    <s v=""/>
    <s v=""/>
    <n v="4494.2"/>
    <n v="8332.6"/>
    <n v="99675.4"/>
    <n v="128771.3"/>
  </r>
  <r>
    <x v="13"/>
    <s v="Palo Alto College (ACCD)"/>
    <s v="Met the criteria for Two-Year 2 in 2014-15 and 2015-16."/>
    <n v="246354"/>
    <x v="7"/>
    <n v="786"/>
    <n v="883"/>
    <n v="131"/>
    <n v="103"/>
    <n v="655"/>
    <n v="780"/>
    <m/>
    <m/>
    <n v="655"/>
    <n v="780"/>
    <n v="655"/>
    <n v="780"/>
    <n v="56"/>
    <n v="63"/>
    <n v="56"/>
    <n v="63"/>
    <n v="32"/>
    <n v="47"/>
    <n v="32"/>
    <n v="47"/>
    <m/>
    <m/>
    <n v="0"/>
    <n v="0"/>
    <n v="88"/>
    <n v="110"/>
    <n v="88"/>
    <n v="110"/>
    <n v="4.0999999999999996"/>
    <n v="3.8"/>
    <n v="229.59999999999997"/>
    <n v="239.39999999999998"/>
    <n v="3.3"/>
    <n v="3.8"/>
    <n v="105.6"/>
    <n v="178.6"/>
    <m/>
    <m/>
    <n v="0"/>
    <n v="0"/>
    <n v="3.8090909090909082"/>
    <n v="3.8"/>
    <n v="335.19999999999993"/>
    <n v="418"/>
    <n v="72.8"/>
    <n v="64.8"/>
    <n v="4076.7999999999997"/>
    <n v="4082.3999999999996"/>
    <n v="61.8"/>
    <n v="59.8"/>
    <n v="1977.6"/>
    <n v="2810.6"/>
    <m/>
    <m/>
    <n v="0"/>
    <n v="0"/>
    <n v="68.8"/>
    <n v="62.663636363636364"/>
    <n v="6054.4"/>
    <n v="6893"/>
    <n v="100"/>
    <n v="116"/>
    <n v="100"/>
    <n v="116"/>
    <n v="143"/>
    <n v="170"/>
    <n v="143"/>
    <n v="170"/>
    <m/>
    <m/>
    <n v="0"/>
    <n v="0"/>
    <n v="243"/>
    <n v="286"/>
    <n v="243"/>
    <n v="286"/>
    <n v="4.9000000000000004"/>
    <n v="4.5999999999999996"/>
    <n v="490.00000000000006"/>
    <n v="533.59999999999991"/>
    <m/>
    <n v="4.5"/>
    <n v="0"/>
    <n v="765"/>
    <m/>
    <m/>
    <n v="0"/>
    <n v="0"/>
    <n v="2.0164609053497946"/>
    <n v="4.5405594405594405"/>
    <n v="490.00000000000011"/>
    <n v="1298.5999999999999"/>
    <n v="89.7"/>
    <n v="82"/>
    <n v="8970"/>
    <n v="9512"/>
    <n v="87.2"/>
    <n v="82"/>
    <n v="12469.6"/>
    <n v="13940"/>
    <m/>
    <m/>
    <n v="0"/>
    <n v="0"/>
    <n v="88.228806584362133"/>
    <n v="82"/>
    <n v="21439.599999999999"/>
    <n v="23452"/>
    <n v="331"/>
    <n v="396"/>
    <n v="331"/>
    <n v="396"/>
    <n v="2.4930513595166164"/>
    <n v="4.334848484848485"/>
    <n v="825.2"/>
    <n v="1716.6000000000001"/>
    <n v="83.063444108761331"/>
    <n v="76.628787878787875"/>
    <n v="27494"/>
    <n v="30345"/>
    <n v="70"/>
    <n v="67"/>
    <n v="70"/>
    <n v="67"/>
    <n v="130"/>
    <n v="176"/>
    <n v="130"/>
    <n v="176"/>
    <m/>
    <m/>
    <n v="0"/>
    <n v="0"/>
    <n v="200"/>
    <n v="243"/>
    <n v="200"/>
    <n v="243"/>
    <n v="3.8"/>
    <n v="4"/>
    <n v="266"/>
    <n v="268"/>
    <n v="4.0999999999999996"/>
    <n v="3.4"/>
    <n v="533"/>
    <n v="598.4"/>
    <m/>
    <m/>
    <n v="0"/>
    <n v="0"/>
    <n v="3.9950000000000001"/>
    <n v="3.5654320987654322"/>
    <n v="799"/>
    <n v="866.4"/>
    <n v="61"/>
    <n v="58.6"/>
    <n v="4270"/>
    <n v="3926.2000000000003"/>
    <n v="51.1"/>
    <n v="50.1"/>
    <n v="6643"/>
    <n v="8817.6"/>
    <m/>
    <m/>
    <n v="0"/>
    <n v="0"/>
    <n v="54.564999999999998"/>
    <n v="52.443621399176962"/>
    <n v="10913"/>
    <n v="12743.800000000001"/>
    <n v="124"/>
    <n v="141"/>
    <n v="124"/>
    <n v="141"/>
    <n v="5.2"/>
    <n v="5.0999999999999996"/>
    <n v="644.80000000000007"/>
    <n v="719.09999999999991"/>
    <n v="55.1"/>
    <n v="48.7"/>
    <n v="6832.4000000000005"/>
    <n v="6866.7000000000007"/>
    <n v="226"/>
    <n v="246"/>
    <n v="226"/>
    <n v="246"/>
    <n v="985.6"/>
    <n v="1041"/>
    <n v="17316.8"/>
    <n v="17520.599999999999"/>
    <n v="305"/>
    <n v="393"/>
    <n v="305"/>
    <n v="393"/>
    <n v="638.6"/>
    <n v="1542"/>
    <n v="21090.2"/>
    <n v="25568.199999999997"/>
    <n v="531"/>
    <n v="639"/>
    <n v="531"/>
    <n v="639"/>
    <n v="1624.2"/>
    <n v="2583"/>
    <n v="38407"/>
    <n v="43088.799999999996"/>
    <n v="0"/>
    <n v="0"/>
    <n v="0"/>
    <n v="0"/>
    <s v=""/>
    <s v=""/>
    <s v=""/>
    <s v=""/>
    <n v="2269"/>
    <n v="3302.1"/>
    <n v="45239.4"/>
    <n v="49955.5"/>
  </r>
  <r>
    <x v="13"/>
    <s v="Richland College (DCCCD)"/>
    <m/>
    <n v="227766"/>
    <x v="7"/>
    <n v="1717"/>
    <n v="1829"/>
    <n v="18"/>
    <n v="24"/>
    <n v="1699"/>
    <n v="1805"/>
    <m/>
    <m/>
    <n v="1699"/>
    <n v="1805"/>
    <n v="1699"/>
    <n v="1805"/>
    <n v="37"/>
    <n v="33"/>
    <n v="37"/>
    <n v="33"/>
    <n v="50"/>
    <n v="38"/>
    <n v="50"/>
    <n v="38"/>
    <m/>
    <m/>
    <n v="0"/>
    <n v="0"/>
    <n v="87"/>
    <n v="71"/>
    <n v="87"/>
    <n v="71"/>
    <n v="3"/>
    <n v="4"/>
    <n v="111"/>
    <n v="132"/>
    <n v="3.3"/>
    <n v="3.6"/>
    <n v="165"/>
    <n v="136.80000000000001"/>
    <m/>
    <m/>
    <n v="0"/>
    <n v="0"/>
    <n v="3.1724137931034484"/>
    <n v="3.7859154929577468"/>
    <n v="276"/>
    <n v="268.8"/>
    <n v="67.400000000000006"/>
    <n v="71.8"/>
    <n v="2493.8000000000002"/>
    <n v="2369.4"/>
    <n v="63.5"/>
    <n v="52.8"/>
    <n v="3175"/>
    <n v="2006.3999999999999"/>
    <m/>
    <m/>
    <n v="0"/>
    <n v="0"/>
    <n v="65.15862068965518"/>
    <n v="61.630985915492957"/>
    <n v="5668.8000000000011"/>
    <n v="4375.8"/>
    <n v="304"/>
    <n v="237"/>
    <n v="304"/>
    <n v="237"/>
    <n v="389"/>
    <n v="404"/>
    <n v="389"/>
    <n v="404"/>
    <m/>
    <m/>
    <n v="0"/>
    <n v="0"/>
    <n v="693"/>
    <n v="641"/>
    <n v="693"/>
    <n v="641"/>
    <n v="4.2"/>
    <n v="5"/>
    <n v="1276.8"/>
    <n v="1185"/>
    <m/>
    <n v="5"/>
    <n v="0"/>
    <n v="2020"/>
    <m/>
    <m/>
    <n v="0"/>
    <n v="0"/>
    <n v="1.8424242424242423"/>
    <n v="5"/>
    <n v="1276.8"/>
    <n v="3205"/>
    <n v="68.3"/>
    <n v="81.7"/>
    <n v="20763.2"/>
    <n v="19362.900000000001"/>
    <n v="84.6"/>
    <n v="82.7"/>
    <n v="32909.399999999994"/>
    <n v="33410.800000000003"/>
    <m/>
    <m/>
    <n v="0"/>
    <n v="0"/>
    <n v="77.449639249639233"/>
    <n v="82.330265210608431"/>
    <n v="53672.599999999991"/>
    <n v="52773.700000000004"/>
    <n v="780"/>
    <n v="712"/>
    <n v="780"/>
    <n v="712"/>
    <n v="1.9907692307692306"/>
    <n v="4.8789325842696636"/>
    <n v="1552.8"/>
    <n v="3473.8000000000006"/>
    <n v="76.078717948717937"/>
    <n v="80.266151685393268"/>
    <n v="59341.399999999994"/>
    <n v="57149.500000000007"/>
    <n v="97"/>
    <n v="99"/>
    <n v="97"/>
    <n v="99"/>
    <n v="243"/>
    <n v="264"/>
    <n v="243"/>
    <n v="264"/>
    <m/>
    <m/>
    <n v="0"/>
    <n v="0"/>
    <n v="340"/>
    <n v="363"/>
    <n v="340"/>
    <n v="363"/>
    <n v="3.4"/>
    <n v="3.8"/>
    <n v="329.8"/>
    <n v="376.2"/>
    <n v="3.5"/>
    <n v="4.2"/>
    <n v="850.5"/>
    <n v="1108.8"/>
    <m/>
    <m/>
    <n v="0"/>
    <n v="0"/>
    <n v="3.4714705882352939"/>
    <n v="4.0909090909090908"/>
    <n v="1180.3"/>
    <n v="1485"/>
    <n v="58.5"/>
    <n v="57.3"/>
    <n v="5674.5"/>
    <n v="5672.7"/>
    <n v="45.2"/>
    <n v="45.8"/>
    <n v="10983.6"/>
    <n v="12091.199999999999"/>
    <m/>
    <m/>
    <n v="0"/>
    <n v="0"/>
    <n v="48.99441176470588"/>
    <n v="48.93636363636363"/>
    <n v="16658.099999999999"/>
    <n v="17763.899999999998"/>
    <n v="579"/>
    <n v="730"/>
    <n v="579"/>
    <n v="730"/>
    <n v="3"/>
    <n v="3.2"/>
    <n v="1737"/>
    <n v="2336"/>
    <n v="34.1"/>
    <n v="30.3"/>
    <n v="19743.900000000001"/>
    <n v="22119"/>
    <n v="438"/>
    <n v="369"/>
    <n v="438"/>
    <n v="369"/>
    <n v="1717.6"/>
    <n v="1693.2"/>
    <n v="28931.5"/>
    <n v="27405.000000000004"/>
    <n v="682"/>
    <n v="706"/>
    <n v="682"/>
    <n v="706"/>
    <n v="1015.5"/>
    <n v="3265.6000000000004"/>
    <n v="47067.999999999993"/>
    <n v="47508.4"/>
    <n v="1120"/>
    <n v="1075"/>
    <n v="1120"/>
    <n v="1075"/>
    <n v="2733.1"/>
    <n v="4958.8"/>
    <n v="75999.5"/>
    <n v="74913.400000000009"/>
    <n v="0"/>
    <n v="0"/>
    <n v="0"/>
    <n v="0"/>
    <s v=""/>
    <s v=""/>
    <s v=""/>
    <s v=""/>
    <n v="4470.1000000000004"/>
    <n v="7294.8000000000011"/>
    <n v="95743.4"/>
    <n v="97032.400000000009"/>
  </r>
  <r>
    <x v="13"/>
    <s v="San Antonio College (ACCD)"/>
    <m/>
    <n v="227924"/>
    <x v="7"/>
    <n v="2528"/>
    <n v="2800"/>
    <n v="181"/>
    <n v="232"/>
    <n v="2347"/>
    <n v="2568"/>
    <m/>
    <m/>
    <n v="2347"/>
    <n v="2568"/>
    <n v="2347"/>
    <n v="2568"/>
    <n v="73"/>
    <n v="77"/>
    <n v="73"/>
    <n v="77"/>
    <n v="124"/>
    <n v="68"/>
    <n v="124"/>
    <n v="68"/>
    <m/>
    <m/>
    <n v="0"/>
    <n v="0"/>
    <n v="197"/>
    <n v="145"/>
    <n v="197"/>
    <n v="145"/>
    <n v="3.5"/>
    <n v="3.5"/>
    <n v="255.5"/>
    <n v="269.5"/>
    <n v="3.2"/>
    <n v="4.2"/>
    <n v="396.8"/>
    <n v="285.60000000000002"/>
    <m/>
    <m/>
    <n v="0"/>
    <n v="0"/>
    <n v="3.3111675126903553"/>
    <n v="3.8282758620689656"/>
    <n v="652.29999999999995"/>
    <n v="555.1"/>
    <n v="69.7"/>
    <n v="66.099999999999994"/>
    <n v="5088.1000000000004"/>
    <n v="5089.7"/>
    <n v="22.5"/>
    <n v="62.3"/>
    <n v="2790"/>
    <n v="4236.3999999999996"/>
    <m/>
    <m/>
    <n v="0"/>
    <n v="0"/>
    <n v="39.990355329949239"/>
    <n v="64.317931034482754"/>
    <n v="7878.1"/>
    <n v="9326.0999999999985"/>
    <n v="395"/>
    <n v="441"/>
    <n v="395"/>
    <n v="441"/>
    <n v="325"/>
    <n v="432"/>
    <n v="325"/>
    <n v="432"/>
    <m/>
    <m/>
    <n v="0"/>
    <n v="0"/>
    <n v="720"/>
    <n v="873"/>
    <n v="720"/>
    <n v="873"/>
    <n v="4.8"/>
    <n v="4.7"/>
    <n v="1896"/>
    <n v="2072.7000000000003"/>
    <m/>
    <n v="4.8"/>
    <n v="0"/>
    <n v="2073.6"/>
    <m/>
    <m/>
    <n v="0"/>
    <n v="0"/>
    <n v="2.6333333333333333"/>
    <n v="4.7494845360824742"/>
    <n v="1896"/>
    <n v="4146.3"/>
    <n v="89.3"/>
    <n v="85.9"/>
    <n v="35273.5"/>
    <n v="37881.9"/>
    <n v="84.5"/>
    <n v="77.400000000000006"/>
    <n v="27462.5"/>
    <n v="33436.800000000003"/>
    <m/>
    <m/>
    <n v="0"/>
    <n v="0"/>
    <n v="87.13333333333334"/>
    <n v="81.693814432989697"/>
    <n v="62736.000000000007"/>
    <n v="71318.700000000012"/>
    <n v="917"/>
    <n v="1018"/>
    <n v="917"/>
    <n v="1018"/>
    <n v="2.7789531079607417"/>
    <n v="4.6182711198428299"/>
    <n v="2548.3000000000002"/>
    <n v="4701.4000000000005"/>
    <n v="77.005561613958562"/>
    <n v="79.218860510805513"/>
    <n v="70614.100000000006"/>
    <n v="80644.800000000017"/>
    <n v="285"/>
    <n v="273"/>
    <n v="285"/>
    <n v="273"/>
    <n v="628"/>
    <n v="690"/>
    <n v="628"/>
    <n v="690"/>
    <m/>
    <m/>
    <n v="0"/>
    <n v="0"/>
    <n v="913"/>
    <n v="963"/>
    <n v="913"/>
    <n v="963"/>
    <n v="3.8"/>
    <n v="3.8"/>
    <n v="1083"/>
    <n v="1037.3999999999999"/>
    <n v="3.7"/>
    <n v="3.8"/>
    <n v="2323.6"/>
    <n v="2622"/>
    <m/>
    <m/>
    <n v="0"/>
    <n v="0"/>
    <n v="3.7312157721796275"/>
    <n v="3.8"/>
    <n v="3406.6"/>
    <n v="3659.3999999999996"/>
    <n v="68.3"/>
    <n v="60.9"/>
    <n v="19465.5"/>
    <n v="16625.7"/>
    <n v="54.2"/>
    <n v="53.2"/>
    <n v="34037.599999999999"/>
    <n v="36708"/>
    <m/>
    <m/>
    <n v="0"/>
    <n v="0"/>
    <n v="58.601423877327491"/>
    <n v="55.382866043613703"/>
    <n v="53503.1"/>
    <n v="53333.7"/>
    <n v="517"/>
    <n v="587"/>
    <n v="517"/>
    <n v="587"/>
    <n v="5.0999999999999996"/>
    <n v="4.9000000000000004"/>
    <n v="2636.7"/>
    <n v="2876.3"/>
    <n v="57.3"/>
    <n v="46.3"/>
    <n v="29624.1"/>
    <n v="27178.1"/>
    <n v="753"/>
    <n v="791"/>
    <n v="753"/>
    <n v="791"/>
    <n v="3234.5"/>
    <n v="3379.6000000000004"/>
    <n v="59827.1"/>
    <n v="59597.3"/>
    <n v="1077"/>
    <n v="1190"/>
    <n v="1077"/>
    <n v="1190"/>
    <n v="2720.4"/>
    <n v="4981.2"/>
    <n v="64290.1"/>
    <n v="74381.200000000012"/>
    <n v="1830"/>
    <n v="1981"/>
    <n v="1830"/>
    <n v="1981"/>
    <n v="5954.9"/>
    <n v="8360.7999999999993"/>
    <n v="124117.2"/>
    <n v="133978.5"/>
    <n v="0"/>
    <n v="0"/>
    <n v="0"/>
    <n v="0"/>
    <s v=""/>
    <s v=""/>
    <s v=""/>
    <s v=""/>
    <n v="8591.5999999999985"/>
    <n v="11237.099999999999"/>
    <n v="153741.30000000002"/>
    <n v="161156.6"/>
  </r>
  <r>
    <x v="13"/>
    <s v="San Jacinto College"/>
    <m/>
    <n v="227979"/>
    <x v="7"/>
    <n v="3039"/>
    <n v="3748"/>
    <n v="38"/>
    <n v="106"/>
    <n v="3001"/>
    <n v="3642"/>
    <m/>
    <m/>
    <n v="3001"/>
    <n v="3642"/>
    <n v="3001"/>
    <n v="3642"/>
    <n v="172"/>
    <n v="186"/>
    <n v="172"/>
    <n v="186"/>
    <n v="151"/>
    <n v="212"/>
    <n v="151"/>
    <n v="212"/>
    <m/>
    <m/>
    <n v="0"/>
    <n v="0"/>
    <n v="323"/>
    <n v="398"/>
    <n v="323"/>
    <n v="398"/>
    <n v="3.8"/>
    <n v="3.8"/>
    <n v="653.6"/>
    <n v="706.8"/>
    <n v="3.5"/>
    <n v="3.6"/>
    <n v="528.5"/>
    <n v="763.2"/>
    <m/>
    <m/>
    <n v="0"/>
    <n v="0"/>
    <n v="3.6597523219814239"/>
    <n v="3.6934673366834172"/>
    <n v="1182.0999999999999"/>
    <n v="1470"/>
    <n v="74"/>
    <n v="73.2"/>
    <n v="12728"/>
    <n v="13615.2"/>
    <n v="68.8"/>
    <n v="66.7"/>
    <n v="10388.799999999999"/>
    <n v="14140.400000000001"/>
    <m/>
    <m/>
    <n v="0"/>
    <n v="0"/>
    <n v="71.569040247678018"/>
    <n v="69.737688442211066"/>
    <n v="23116.799999999999"/>
    <n v="27755.600000000006"/>
    <n v="770"/>
    <n v="937"/>
    <n v="770"/>
    <n v="937"/>
    <n v="544"/>
    <n v="696"/>
    <n v="544"/>
    <n v="696"/>
    <m/>
    <m/>
    <n v="0"/>
    <n v="0"/>
    <n v="1314"/>
    <n v="1633"/>
    <n v="1314"/>
    <n v="1633"/>
    <n v="4.8"/>
    <n v="4.7"/>
    <n v="3696"/>
    <n v="4403.9000000000005"/>
    <m/>
    <n v="4.9000000000000004"/>
    <n v="0"/>
    <n v="3410.4"/>
    <m/>
    <m/>
    <n v="0"/>
    <n v="0"/>
    <n v="2.8127853881278537"/>
    <n v="4.7852418860992048"/>
    <n v="3696"/>
    <n v="7814.3000000000011"/>
    <n v="90.7"/>
    <n v="88.2"/>
    <n v="69839"/>
    <n v="82643.400000000009"/>
    <n v="88.2"/>
    <n v="87.1"/>
    <n v="47980.800000000003"/>
    <n v="60621.599999999999"/>
    <m/>
    <m/>
    <n v="0"/>
    <n v="0"/>
    <n v="89.664992389649925"/>
    <n v="87.731169626454374"/>
    <n v="117819.8"/>
    <n v="143265"/>
    <n v="1637"/>
    <n v="2031"/>
    <n v="1637"/>
    <n v="2031"/>
    <n v="2.9799022602321323"/>
    <n v="4.5712949286065987"/>
    <n v="4878.1000000000004"/>
    <n v="9284.3000000000011"/>
    <n v="86.094441050702514"/>
    <n v="84.20512063023142"/>
    <n v="140936.6"/>
    <n v="171020.6"/>
    <n v="265"/>
    <n v="303"/>
    <n v="265"/>
    <n v="303"/>
    <n v="584"/>
    <n v="681"/>
    <n v="584"/>
    <n v="681"/>
    <m/>
    <m/>
    <n v="0"/>
    <n v="0"/>
    <n v="849"/>
    <n v="984"/>
    <n v="849"/>
    <n v="984"/>
    <n v="3.7"/>
    <n v="3.8"/>
    <n v="980.5"/>
    <n v="1151.3999999999999"/>
    <n v="3.7"/>
    <n v="3.8"/>
    <n v="2160.8000000000002"/>
    <n v="2587.7999999999997"/>
    <m/>
    <m/>
    <n v="0"/>
    <n v="0"/>
    <n v="3.7"/>
    <n v="3.8"/>
    <n v="3141.3"/>
    <n v="3739.2"/>
    <n v="70.8"/>
    <n v="68.900000000000006"/>
    <n v="18762"/>
    <n v="20876.7"/>
    <n v="60"/>
    <n v="58.4"/>
    <n v="35040"/>
    <n v="39770.400000000001"/>
    <m/>
    <m/>
    <n v="0"/>
    <n v="0"/>
    <n v="63.371024734982335"/>
    <n v="61.63323170731708"/>
    <n v="53802"/>
    <n v="60647.100000000006"/>
    <n v="515"/>
    <n v="627"/>
    <n v="515"/>
    <n v="627"/>
    <n v="4.9000000000000004"/>
    <n v="4.7"/>
    <n v="2523.5"/>
    <n v="2946.9"/>
    <n v="57.5"/>
    <n v="52.4"/>
    <n v="29612.5"/>
    <n v="32854.799999999996"/>
    <n v="1207"/>
    <n v="1426"/>
    <n v="1207"/>
    <n v="1426"/>
    <n v="5330.1"/>
    <n v="6262.1"/>
    <n v="101329"/>
    <n v="117135.3"/>
    <n v="1279"/>
    <n v="1589"/>
    <n v="1279"/>
    <n v="1589"/>
    <n v="2689.3"/>
    <n v="6761.4"/>
    <n v="93409.600000000006"/>
    <n v="114532.4"/>
    <n v="2486"/>
    <n v="3015"/>
    <n v="2486"/>
    <n v="3015"/>
    <n v="8019.4000000000005"/>
    <n v="13023.5"/>
    <n v="194738.6"/>
    <n v="231667.7"/>
    <n v="0"/>
    <n v="0"/>
    <n v="0"/>
    <n v="0"/>
    <s v=""/>
    <s v=""/>
    <s v=""/>
    <s v=""/>
    <n v="10542.900000000001"/>
    <n v="15970.4"/>
    <n v="224351.1"/>
    <n v="264522.5"/>
  </r>
  <r>
    <x v="13"/>
    <s v="South Plains College "/>
    <m/>
    <n v="228158"/>
    <x v="7"/>
    <n v="688"/>
    <n v="755"/>
    <n v="7"/>
    <n v="13"/>
    <n v="681"/>
    <n v="742"/>
    <m/>
    <m/>
    <n v="681"/>
    <n v="742"/>
    <n v="681"/>
    <n v="742"/>
    <n v="101"/>
    <n v="90"/>
    <n v="101"/>
    <n v="90"/>
    <n v="21"/>
    <n v="26"/>
    <n v="21"/>
    <n v="26"/>
    <m/>
    <m/>
    <n v="0"/>
    <n v="0"/>
    <n v="122"/>
    <n v="116"/>
    <n v="122"/>
    <n v="116"/>
    <n v="3.4"/>
    <n v="3.6"/>
    <n v="343.4"/>
    <n v="324"/>
    <n v="4.0999999999999996"/>
    <n v="3.4"/>
    <n v="86.1"/>
    <n v="88.399999999999991"/>
    <m/>
    <m/>
    <n v="0"/>
    <n v="0"/>
    <n v="3.5204918032786887"/>
    <n v="3.5551724137931031"/>
    <n v="429.5"/>
    <n v="412.4"/>
    <n v="70.7"/>
    <n v="75.5"/>
    <n v="7140.7000000000007"/>
    <n v="6795"/>
    <n v="75"/>
    <n v="72.3"/>
    <n v="1575"/>
    <n v="1879.8"/>
    <m/>
    <m/>
    <n v="0"/>
    <n v="0"/>
    <n v="71.440163934426238"/>
    <n v="74.782758620689648"/>
    <n v="8715.7000000000007"/>
    <n v="8674.7999999999993"/>
    <n v="202"/>
    <n v="202"/>
    <n v="202"/>
    <n v="202"/>
    <n v="72"/>
    <n v="55"/>
    <n v="72"/>
    <n v="55"/>
    <m/>
    <m/>
    <n v="0"/>
    <n v="0"/>
    <n v="274"/>
    <n v="257"/>
    <n v="274"/>
    <n v="257"/>
    <n v="4.3"/>
    <n v="4.4000000000000004"/>
    <n v="868.59999999999991"/>
    <n v="888.80000000000007"/>
    <m/>
    <n v="5.7"/>
    <n v="0"/>
    <n v="313.5"/>
    <m/>
    <m/>
    <n v="0"/>
    <n v="0"/>
    <n v="3.1700729927007294"/>
    <n v="4.6782101167315187"/>
    <n v="868.59999999999991"/>
    <n v="1202.3000000000002"/>
    <n v="90"/>
    <n v="93.8"/>
    <n v="18180"/>
    <n v="18947.599999999999"/>
    <n v="95.3"/>
    <n v="94.7"/>
    <n v="6861.5999999999995"/>
    <n v="5208.5"/>
    <m/>
    <m/>
    <n v="0"/>
    <n v="0"/>
    <n v="91.392700729927"/>
    <n v="93.992607003891038"/>
    <n v="25041.599999999999"/>
    <n v="24156.1"/>
    <n v="396"/>
    <n v="373"/>
    <n v="396"/>
    <n v="373"/>
    <n v="3.2780303030303028"/>
    <n v="4.3289544235924939"/>
    <n v="1298.0999999999999"/>
    <n v="1614.7000000000003"/>
    <n v="85.245707070707084"/>
    <n v="88.018498659517405"/>
    <n v="33757.300000000003"/>
    <n v="32830.899999999994"/>
    <n v="129"/>
    <n v="164"/>
    <n v="129"/>
    <n v="164"/>
    <n v="62"/>
    <n v="95"/>
    <n v="62"/>
    <n v="95"/>
    <m/>
    <m/>
    <n v="0"/>
    <n v="0"/>
    <n v="191"/>
    <n v="259"/>
    <n v="191"/>
    <n v="259"/>
    <n v="3.1"/>
    <n v="3.1"/>
    <n v="399.90000000000003"/>
    <n v="508.40000000000003"/>
    <n v="3.4"/>
    <n v="3.4"/>
    <n v="210.79999999999998"/>
    <n v="323"/>
    <m/>
    <m/>
    <n v="0"/>
    <n v="0"/>
    <n v="3.1973821989528797"/>
    <n v="3.2100386100386102"/>
    <n v="610.70000000000005"/>
    <n v="831.40000000000009"/>
    <n v="68"/>
    <n v="71.099999999999994"/>
    <n v="8772"/>
    <n v="11660.4"/>
    <n v="63.3"/>
    <n v="61.4"/>
    <n v="3924.6"/>
    <n v="5833"/>
    <m/>
    <m/>
    <n v="0"/>
    <n v="0"/>
    <n v="66.474345549738217"/>
    <n v="67.542084942084941"/>
    <n v="12696.6"/>
    <n v="17493.400000000001"/>
    <n v="94"/>
    <n v="110"/>
    <n v="94"/>
    <n v="110"/>
    <n v="5.4"/>
    <n v="5.2"/>
    <n v="507.6"/>
    <n v="572"/>
    <n v="62.6"/>
    <n v="70.7"/>
    <n v="5884.4000000000005"/>
    <n v="7777"/>
    <n v="432"/>
    <n v="456"/>
    <n v="432"/>
    <n v="456"/>
    <n v="1611.9"/>
    <n v="1721.2000000000003"/>
    <n v="34092.699999999997"/>
    <n v="37403"/>
    <n v="155"/>
    <n v="176"/>
    <n v="155"/>
    <n v="176"/>
    <n v="296.89999999999998"/>
    <n v="724.9"/>
    <n v="12361.199999999999"/>
    <n v="12921.3"/>
    <n v="587"/>
    <n v="632"/>
    <n v="587"/>
    <n v="632"/>
    <n v="1908.8000000000002"/>
    <n v="2446.1000000000004"/>
    <n v="46453.899999999994"/>
    <n v="50324.3"/>
    <n v="0"/>
    <n v="0"/>
    <n v="0"/>
    <n v="0"/>
    <s v=""/>
    <s v=""/>
    <s v=""/>
    <s v=""/>
    <n v="2416.4"/>
    <n v="3018.1000000000004"/>
    <n v="52338.3"/>
    <n v="58101.299999999996"/>
  </r>
  <r>
    <x v="13"/>
    <s v="St. Philip's College (ACCD)"/>
    <m/>
    <n v="227854"/>
    <x v="7"/>
    <n v="837"/>
    <n v="980"/>
    <n v="107"/>
    <n v="137"/>
    <n v="730"/>
    <n v="843"/>
    <m/>
    <m/>
    <n v="730"/>
    <n v="843"/>
    <n v="730"/>
    <n v="843"/>
    <n v="20"/>
    <n v="30"/>
    <n v="20"/>
    <n v="30"/>
    <n v="18"/>
    <n v="16"/>
    <n v="18"/>
    <n v="16"/>
    <m/>
    <m/>
    <n v="0"/>
    <n v="0"/>
    <n v="38"/>
    <n v="46"/>
    <n v="38"/>
    <n v="46"/>
    <n v="3.7"/>
    <n v="4.3"/>
    <n v="74"/>
    <n v="129"/>
    <n v="3.4"/>
    <n v="3.3"/>
    <n v="61.199999999999996"/>
    <n v="52.8"/>
    <m/>
    <m/>
    <n v="0"/>
    <n v="0"/>
    <n v="3.5578947368421048"/>
    <n v="3.9521739130434783"/>
    <n v="135.19999999999999"/>
    <n v="181.8"/>
    <n v="77.099999999999994"/>
    <n v="79"/>
    <n v="1542"/>
    <n v="2370"/>
    <n v="56.4"/>
    <n v="63.1"/>
    <n v="1015.1999999999999"/>
    <n v="1009.6"/>
    <m/>
    <m/>
    <n v="0"/>
    <n v="0"/>
    <n v="67.294736842105252"/>
    <n v="73.469565217391306"/>
    <n v="2557.1999999999994"/>
    <n v="3379.6"/>
    <n v="119"/>
    <n v="129"/>
    <n v="119"/>
    <n v="129"/>
    <n v="95"/>
    <n v="105"/>
    <n v="95"/>
    <n v="105"/>
    <m/>
    <m/>
    <n v="0"/>
    <n v="0"/>
    <n v="214"/>
    <n v="234"/>
    <n v="214"/>
    <n v="234"/>
    <n v="5"/>
    <n v="4.5"/>
    <n v="595"/>
    <n v="580.5"/>
    <m/>
    <n v="4.9000000000000004"/>
    <n v="0"/>
    <n v="514.5"/>
    <m/>
    <m/>
    <n v="0"/>
    <n v="0"/>
    <n v="2.7803738317757007"/>
    <n v="4.6794871794871797"/>
    <n v="595"/>
    <n v="1095"/>
    <n v="94.6"/>
    <n v="87.9"/>
    <n v="11257.4"/>
    <n v="11339.1"/>
    <n v="82.1"/>
    <n v="77.099999999999994"/>
    <n v="7799.4999999999991"/>
    <n v="8095.4999999999991"/>
    <m/>
    <m/>
    <n v="0"/>
    <n v="0"/>
    <n v="89.050934579439243"/>
    <n v="83.053846153846152"/>
    <n v="19056.899999999998"/>
    <n v="19434.599999999999"/>
    <n v="252"/>
    <n v="280"/>
    <n v="252"/>
    <n v="280"/>
    <n v="2.897619047619048"/>
    <n v="4.5599999999999996"/>
    <n v="730.2"/>
    <n v="1276.8"/>
    <n v="85.770238095238085"/>
    <n v="81.479285714285709"/>
    <n v="21614.1"/>
    <n v="22814.199999999997"/>
    <n v="86"/>
    <n v="86"/>
    <n v="86"/>
    <n v="86"/>
    <n v="227"/>
    <n v="248"/>
    <n v="227"/>
    <n v="248"/>
    <m/>
    <m/>
    <n v="0"/>
    <n v="0"/>
    <n v="313"/>
    <n v="334"/>
    <n v="313"/>
    <n v="334"/>
    <n v="3.5"/>
    <n v="3.7"/>
    <n v="301"/>
    <n v="318.2"/>
    <n v="3.7"/>
    <n v="3.6"/>
    <n v="839.90000000000009"/>
    <n v="892.80000000000007"/>
    <m/>
    <m/>
    <n v="0"/>
    <n v="0"/>
    <n v="3.645047923322684"/>
    <n v="3.625748502994012"/>
    <n v="1140.9000000000001"/>
    <n v="1211"/>
    <n v="67"/>
    <n v="68.3"/>
    <n v="5762"/>
    <n v="5873.8"/>
    <n v="60.6"/>
    <n v="56.3"/>
    <n v="13756.2"/>
    <n v="13962.4"/>
    <m/>
    <m/>
    <n v="0"/>
    <n v="0"/>
    <n v="62.358466453674126"/>
    <n v="59.389820359281437"/>
    <n v="19518.2"/>
    <n v="19836.2"/>
    <n v="165"/>
    <n v="229"/>
    <n v="165"/>
    <n v="229"/>
    <n v="3.9"/>
    <n v="4"/>
    <n v="643.5"/>
    <n v="916"/>
    <n v="53.4"/>
    <n v="49.6"/>
    <n v="8811"/>
    <n v="11358.4"/>
    <n v="225"/>
    <n v="245"/>
    <n v="225"/>
    <n v="245"/>
    <n v="970"/>
    <n v="1027.7"/>
    <n v="18561.400000000001"/>
    <n v="19582.900000000001"/>
    <n v="340"/>
    <n v="369"/>
    <n v="340"/>
    <n v="369"/>
    <n v="901.10000000000014"/>
    <n v="1460.1"/>
    <n v="22570.9"/>
    <n v="23067.5"/>
    <n v="565"/>
    <n v="614"/>
    <n v="565"/>
    <n v="614"/>
    <n v="1871.1000000000001"/>
    <n v="2487.8000000000002"/>
    <n v="41132.300000000003"/>
    <n v="42650.400000000001"/>
    <n v="0"/>
    <n v="0"/>
    <n v="0"/>
    <n v="0"/>
    <s v=""/>
    <s v=""/>
    <s v=""/>
    <s v=""/>
    <n v="2514.6000000000004"/>
    <n v="3403.8"/>
    <n v="49943.3"/>
    <n v="54008.799999999996"/>
  </r>
  <r>
    <x v="13"/>
    <s v="Tarrant County College"/>
    <m/>
    <n v="228547"/>
    <x v="7"/>
    <n v="4827"/>
    <n v="5045"/>
    <n v="63"/>
    <n v="52"/>
    <n v="4764"/>
    <n v="4993"/>
    <m/>
    <m/>
    <n v="4764"/>
    <n v="4993"/>
    <n v="4764"/>
    <n v="4993"/>
    <n v="148"/>
    <n v="127"/>
    <n v="148"/>
    <n v="127"/>
    <n v="167"/>
    <n v="215"/>
    <n v="167"/>
    <n v="215"/>
    <m/>
    <m/>
    <n v="0"/>
    <n v="0"/>
    <n v="315"/>
    <n v="342"/>
    <n v="315"/>
    <n v="342"/>
    <n v="3.4"/>
    <n v="3.5"/>
    <n v="503.2"/>
    <n v="444.5"/>
    <n v="3.6"/>
    <n v="3.5"/>
    <n v="601.20000000000005"/>
    <n v="752.5"/>
    <m/>
    <m/>
    <n v="0"/>
    <n v="0"/>
    <n v="3.5060317460317463"/>
    <n v="3.5"/>
    <n v="1104.4000000000001"/>
    <n v="1197"/>
    <n v="70"/>
    <n v="68.3"/>
    <n v="10360"/>
    <n v="8674.1"/>
    <n v="72.2"/>
    <n v="67"/>
    <n v="12057.4"/>
    <n v="14405"/>
    <m/>
    <m/>
    <n v="0"/>
    <n v="0"/>
    <n v="71.16634920634921"/>
    <n v="67.482748538011691"/>
    <n v="22417.4"/>
    <n v="23079.1"/>
    <n v="928"/>
    <n v="841"/>
    <n v="928"/>
    <n v="841"/>
    <n v="1379"/>
    <n v="1489"/>
    <n v="1379"/>
    <n v="1489"/>
    <m/>
    <m/>
    <n v="0"/>
    <n v="0"/>
    <n v="2307"/>
    <n v="2330"/>
    <n v="2307"/>
    <n v="2330"/>
    <n v="5.0999999999999996"/>
    <n v="4.8"/>
    <n v="4732.7999999999993"/>
    <n v="4036.7999999999997"/>
    <m/>
    <n v="4.8"/>
    <n v="0"/>
    <n v="7147.2"/>
    <m/>
    <m/>
    <n v="0"/>
    <n v="0"/>
    <n v="2.05149544863459"/>
    <n v="4.8"/>
    <n v="4732.7999999999993"/>
    <n v="11184"/>
    <n v="90.8"/>
    <n v="87.2"/>
    <n v="84262.399999999994"/>
    <n v="73335.199999999997"/>
    <n v="87.7"/>
    <n v="85.9"/>
    <n v="120938.3"/>
    <n v="127905.1"/>
    <m/>
    <m/>
    <n v="0"/>
    <n v="0"/>
    <n v="88.946987429562213"/>
    <n v="86.369227467811157"/>
    <n v="205200.70000000004"/>
    <n v="201240.3"/>
    <n v="2622"/>
    <n v="2672"/>
    <n v="2622"/>
    <n v="2672"/>
    <n v="2.2262395118230356"/>
    <n v="4.6336077844311374"/>
    <n v="5837.1999999999989"/>
    <n v="12381"/>
    <n v="86.810869565217402"/>
    <n v="83.951871257485024"/>
    <n v="227618.10000000003"/>
    <n v="224319.4"/>
    <n v="293"/>
    <n v="294"/>
    <n v="293"/>
    <n v="294"/>
    <n v="1034"/>
    <n v="1107"/>
    <n v="1034"/>
    <n v="1107"/>
    <m/>
    <m/>
    <n v="0"/>
    <n v="0"/>
    <n v="1327"/>
    <n v="1401"/>
    <n v="1327"/>
    <n v="1401"/>
    <n v="3.8"/>
    <n v="4"/>
    <n v="1113.3999999999999"/>
    <n v="1176"/>
    <n v="3.9"/>
    <n v="4.0999999999999996"/>
    <n v="4032.6"/>
    <n v="4538.7"/>
    <m/>
    <m/>
    <n v="0"/>
    <n v="0"/>
    <n v="3.8779201205727203"/>
    <n v="4.0790149892933618"/>
    <n v="5146"/>
    <n v="5714.7"/>
    <n v="70.5"/>
    <n v="67.900000000000006"/>
    <n v="20656.5"/>
    <n v="19962.600000000002"/>
    <n v="63.3"/>
    <n v="64.099999999999994"/>
    <n v="65452.2"/>
    <n v="70958.7"/>
    <m/>
    <m/>
    <n v="0"/>
    <n v="0"/>
    <n v="64.889751318764127"/>
    <n v="64.897430406852251"/>
    <n v="86108.7"/>
    <n v="90921.3"/>
    <n v="815"/>
    <n v="920"/>
    <n v="815"/>
    <n v="920"/>
    <n v="5.7"/>
    <n v="5.4"/>
    <n v="4645.5"/>
    <n v="4968"/>
    <n v="63.1"/>
    <n v="59.7"/>
    <n v="51426.5"/>
    <n v="54924"/>
    <n v="1369"/>
    <n v="1262"/>
    <n v="1369"/>
    <n v="1262"/>
    <n v="6349.3999999999987"/>
    <n v="5657.2999999999993"/>
    <n v="115278.9"/>
    <n v="101971.90000000001"/>
    <n v="2580"/>
    <n v="2811"/>
    <n v="2580"/>
    <n v="2811"/>
    <n v="4633.8"/>
    <n v="12438.4"/>
    <n v="198447.90000000002"/>
    <n v="213268.8"/>
    <n v="3949"/>
    <n v="4073"/>
    <n v="3949"/>
    <n v="4073"/>
    <n v="10983.199999999999"/>
    <n v="18095.699999999997"/>
    <n v="313726.80000000005"/>
    <n v="315240.7"/>
    <n v="0"/>
    <n v="0"/>
    <n v="0"/>
    <n v="0"/>
    <s v=""/>
    <s v=""/>
    <s v=""/>
    <s v=""/>
    <n v="15628.699999999999"/>
    <n v="23063.7"/>
    <n v="365153.30000000005"/>
    <n v="370164.7"/>
  </r>
  <r>
    <x v="13"/>
    <s v="Trinity Valley Community College"/>
    <m/>
    <n v="225308"/>
    <x v="7"/>
    <n v="796"/>
    <n v="797"/>
    <n v="4"/>
    <n v="14"/>
    <n v="792"/>
    <n v="783"/>
    <m/>
    <m/>
    <n v="792"/>
    <n v="783"/>
    <n v="792"/>
    <n v="783"/>
    <n v="62"/>
    <n v="85"/>
    <n v="62"/>
    <n v="85"/>
    <n v="51"/>
    <n v="45"/>
    <n v="51"/>
    <n v="45"/>
    <m/>
    <m/>
    <n v="0"/>
    <n v="0"/>
    <n v="113"/>
    <n v="130"/>
    <n v="113"/>
    <n v="130"/>
    <n v="3.2"/>
    <n v="3.3"/>
    <n v="198.4"/>
    <n v="280.5"/>
    <n v="3.8"/>
    <n v="3.9"/>
    <n v="193.79999999999998"/>
    <n v="175.5"/>
    <m/>
    <m/>
    <n v="0"/>
    <n v="0"/>
    <n v="3.4707964601769912"/>
    <n v="3.5076923076923077"/>
    <n v="392.2"/>
    <n v="456"/>
    <n v="69.5"/>
    <n v="67.900000000000006"/>
    <n v="4309"/>
    <n v="5771.5000000000009"/>
    <n v="69.599999999999994"/>
    <n v="70.5"/>
    <n v="3549.6"/>
    <n v="3172.5"/>
    <m/>
    <m/>
    <n v="0"/>
    <n v="0"/>
    <n v="69.545132743362842"/>
    <n v="68.8"/>
    <n v="7858.6000000000013"/>
    <n v="8944"/>
    <n v="127"/>
    <n v="138"/>
    <n v="127"/>
    <n v="138"/>
    <n v="135"/>
    <n v="102"/>
    <n v="135"/>
    <n v="102"/>
    <m/>
    <m/>
    <n v="0"/>
    <n v="0"/>
    <n v="262"/>
    <n v="240"/>
    <n v="262"/>
    <n v="240"/>
    <n v="3.7"/>
    <n v="4.0999999999999996"/>
    <n v="469.90000000000003"/>
    <n v="565.79999999999995"/>
    <m/>
    <n v="4.4000000000000004"/>
    <n v="0"/>
    <n v="448.8"/>
    <m/>
    <m/>
    <n v="0"/>
    <n v="0"/>
    <n v="1.7935114503816796"/>
    <n v="4.2275"/>
    <n v="469.90000000000003"/>
    <n v="1014.6"/>
    <n v="85.7"/>
    <n v="83.6"/>
    <n v="10883.9"/>
    <n v="11536.8"/>
    <n v="86.1"/>
    <n v="86.6"/>
    <n v="11623.5"/>
    <n v="8833.1999999999989"/>
    <m/>
    <m/>
    <n v="0"/>
    <n v="0"/>
    <n v="85.90610687022901"/>
    <n v="84.875"/>
    <n v="22507.4"/>
    <n v="20370"/>
    <n v="375"/>
    <n v="370"/>
    <n v="375"/>
    <n v="370"/>
    <n v="2.2989333333333333"/>
    <n v="3.9745945945945942"/>
    <n v="862.1"/>
    <n v="1470.6"/>
    <n v="80.976000000000013"/>
    <n v="79.22702702702702"/>
    <n v="30366.000000000004"/>
    <n v="29313.999999999996"/>
    <n v="103"/>
    <n v="97"/>
    <n v="103"/>
    <n v="97"/>
    <n v="181"/>
    <n v="146"/>
    <n v="181"/>
    <n v="146"/>
    <m/>
    <m/>
    <n v="0"/>
    <n v="0"/>
    <n v="284"/>
    <n v="243"/>
    <n v="284"/>
    <n v="243"/>
    <n v="3.2"/>
    <n v="3.4"/>
    <n v="329.6"/>
    <n v="329.8"/>
    <n v="3.5"/>
    <n v="3.4"/>
    <n v="633.5"/>
    <n v="496.4"/>
    <m/>
    <m/>
    <n v="0"/>
    <n v="0"/>
    <n v="3.3911971830985914"/>
    <n v="3.4000000000000004"/>
    <n v="963.09999999999991"/>
    <n v="826.2"/>
    <n v="64.900000000000006"/>
    <n v="72.8"/>
    <n v="6684.7000000000007"/>
    <n v="7061.5999999999995"/>
    <n v="58.8"/>
    <n v="57.9"/>
    <n v="10642.8"/>
    <n v="8453.4"/>
    <m/>
    <m/>
    <n v="0"/>
    <n v="0"/>
    <n v="61.012323943661968"/>
    <n v="63.847736625514401"/>
    <n v="17327.5"/>
    <n v="15515"/>
    <n v="133"/>
    <n v="170"/>
    <n v="133"/>
    <n v="170"/>
    <n v="5"/>
    <n v="4.5999999999999996"/>
    <n v="665"/>
    <n v="781.99999999999989"/>
    <n v="62.7"/>
    <n v="64.2"/>
    <n v="8339.1"/>
    <n v="10914"/>
    <n v="292"/>
    <n v="320"/>
    <n v="292"/>
    <n v="320"/>
    <n v="997.90000000000009"/>
    <n v="1176.0999999999999"/>
    <n v="21877.599999999999"/>
    <n v="24369.899999999998"/>
    <n v="367"/>
    <n v="293"/>
    <n v="367"/>
    <n v="293"/>
    <n v="827.3"/>
    <n v="1120.6999999999998"/>
    <n v="25815.9"/>
    <n v="20459.099999999999"/>
    <n v="659"/>
    <n v="613"/>
    <n v="659"/>
    <n v="613"/>
    <n v="1825.2"/>
    <n v="2296.7999999999997"/>
    <n v="47693.5"/>
    <n v="44829"/>
    <n v="0"/>
    <n v="0"/>
    <n v="0"/>
    <n v="0"/>
    <s v=""/>
    <s v=""/>
    <s v=""/>
    <s v=""/>
    <n v="2490.1999999999998"/>
    <n v="3078.8"/>
    <n v="56032.6"/>
    <n v="55743"/>
  </r>
  <r>
    <x v="13"/>
    <s v="Tyler Junior College "/>
    <m/>
    <n v="229355"/>
    <x v="7"/>
    <n v="1219"/>
    <n v="1229"/>
    <n v="7"/>
    <n v="26"/>
    <n v="1212"/>
    <n v="1203"/>
    <m/>
    <m/>
    <n v="1212"/>
    <n v="1203"/>
    <n v="1212"/>
    <n v="1203"/>
    <n v="141"/>
    <n v="146"/>
    <n v="141"/>
    <n v="146"/>
    <n v="44"/>
    <n v="43"/>
    <n v="44"/>
    <n v="43"/>
    <m/>
    <m/>
    <n v="0"/>
    <n v="0"/>
    <n v="185"/>
    <n v="189"/>
    <n v="185"/>
    <n v="189"/>
    <n v="2.9"/>
    <n v="3"/>
    <n v="408.9"/>
    <n v="438"/>
    <n v="3"/>
    <n v="3.1"/>
    <n v="132"/>
    <n v="133.30000000000001"/>
    <m/>
    <m/>
    <n v="0"/>
    <n v="0"/>
    <n v="2.9237837837837835"/>
    <n v="3.0227513227513225"/>
    <n v="540.9"/>
    <n v="571.29999999999995"/>
    <n v="66.5"/>
    <n v="66.599999999999994"/>
    <n v="9376.5"/>
    <n v="9723.5999999999985"/>
    <n v="60.1"/>
    <n v="59"/>
    <n v="2644.4"/>
    <n v="2537"/>
    <m/>
    <m/>
    <n v="0"/>
    <n v="0"/>
    <n v="64.977837837837839"/>
    <n v="64.87089947089946"/>
    <n v="12020.9"/>
    <n v="12260.599999999999"/>
    <n v="349"/>
    <n v="371"/>
    <n v="349"/>
    <n v="371"/>
    <n v="133"/>
    <n v="120"/>
    <n v="133"/>
    <n v="120"/>
    <m/>
    <m/>
    <n v="0"/>
    <n v="0"/>
    <n v="482"/>
    <n v="491"/>
    <n v="482"/>
    <n v="491"/>
    <n v="4.2"/>
    <n v="4"/>
    <n v="1465.8"/>
    <n v="1484"/>
    <m/>
    <n v="4.5999999999999996"/>
    <n v="0"/>
    <n v="552"/>
    <m/>
    <m/>
    <n v="0"/>
    <n v="0"/>
    <n v="3.0410788381742737"/>
    <n v="4.146639511201629"/>
    <n v="1465.8"/>
    <n v="2035.9999999999998"/>
    <n v="86.9"/>
    <n v="86.3"/>
    <n v="30328.100000000002"/>
    <n v="32017.3"/>
    <n v="84.5"/>
    <n v="85.1"/>
    <n v="11238.5"/>
    <n v="10212"/>
    <m/>
    <m/>
    <n v="0"/>
    <n v="0"/>
    <n v="86.2377593360996"/>
    <n v="86.006720977596743"/>
    <n v="41566.600000000006"/>
    <n v="42229.3"/>
    <n v="667"/>
    <n v="680"/>
    <n v="667"/>
    <n v="680"/>
    <n v="3.0085457271364313"/>
    <n v="3.8342647058823527"/>
    <n v="2006.6999999999996"/>
    <n v="2607.2999999999997"/>
    <n v="80.341079460269881"/>
    <n v="80.132205882352949"/>
    <n v="53587.500000000015"/>
    <n v="54489.900000000009"/>
    <n v="182"/>
    <n v="178"/>
    <n v="182"/>
    <n v="178"/>
    <n v="175"/>
    <n v="158"/>
    <n v="175"/>
    <n v="158"/>
    <m/>
    <m/>
    <n v="0"/>
    <n v="0"/>
    <n v="357"/>
    <n v="336"/>
    <n v="357"/>
    <n v="336"/>
    <n v="3.3"/>
    <n v="3.1"/>
    <n v="600.6"/>
    <n v="551.80000000000007"/>
    <n v="3.2"/>
    <n v="2.9"/>
    <n v="560"/>
    <n v="458.2"/>
    <m/>
    <m/>
    <n v="0"/>
    <n v="0"/>
    <n v="3.2509803921568623"/>
    <n v="3.0059523809523809"/>
    <n v="1160.5999999999999"/>
    <n v="1010"/>
    <n v="63.8"/>
    <n v="64.099999999999994"/>
    <n v="11611.6"/>
    <n v="11409.8"/>
    <n v="49.7"/>
    <n v="52"/>
    <n v="8697.5"/>
    <n v="8216"/>
    <m/>
    <m/>
    <n v="0"/>
    <n v="0"/>
    <n v="56.888235294117642"/>
    <n v="58.410119047619048"/>
    <n v="20309.099999999999"/>
    <n v="19625.8"/>
    <n v="188"/>
    <n v="187"/>
    <n v="188"/>
    <n v="187"/>
    <n v="5.0999999999999996"/>
    <n v="5.3"/>
    <n v="958.8"/>
    <n v="991.1"/>
    <n v="68.7"/>
    <n v="67.400000000000006"/>
    <n v="12915.6"/>
    <n v="12603.800000000001"/>
    <n v="672"/>
    <n v="695"/>
    <n v="672"/>
    <n v="695"/>
    <n v="2475.2999999999997"/>
    <n v="2473.8000000000002"/>
    <n v="51316.200000000004"/>
    <n v="53150.7"/>
    <n v="352"/>
    <n v="321"/>
    <n v="352"/>
    <n v="321"/>
    <n v="692"/>
    <n v="1143.5"/>
    <n v="22580.400000000001"/>
    <n v="20965"/>
    <n v="1024"/>
    <n v="1016"/>
    <n v="1024"/>
    <n v="1016"/>
    <n v="3167.2999999999997"/>
    <n v="3617.3"/>
    <n v="73896.600000000006"/>
    <n v="74115.7"/>
    <n v="0"/>
    <n v="0"/>
    <n v="0"/>
    <n v="0"/>
    <s v=""/>
    <s v=""/>
    <s v=""/>
    <s v=""/>
    <n v="4126.0999999999995"/>
    <n v="4608.3999999999996"/>
    <n v="86812.200000000012"/>
    <n v="86719.500000000015"/>
  </r>
  <r>
    <x v="13"/>
    <s v="Alvin Community College "/>
    <m/>
    <n v="222567"/>
    <x v="8"/>
    <n v="736"/>
    <n v="828"/>
    <n v="52"/>
    <n v="88"/>
    <n v="684"/>
    <n v="740"/>
    <m/>
    <m/>
    <n v="684"/>
    <n v="740"/>
    <n v="684"/>
    <n v="740"/>
    <n v="42"/>
    <n v="59"/>
    <n v="42"/>
    <n v="59"/>
    <n v="31"/>
    <n v="42"/>
    <n v="31"/>
    <n v="42"/>
    <m/>
    <m/>
    <n v="0"/>
    <n v="0"/>
    <n v="73"/>
    <n v="101"/>
    <n v="73"/>
    <n v="101"/>
    <n v="3.4"/>
    <n v="3.6"/>
    <n v="142.79999999999998"/>
    <n v="212.4"/>
    <n v="3.5"/>
    <n v="3.6"/>
    <n v="108.5"/>
    <n v="151.20000000000002"/>
    <m/>
    <m/>
    <n v="0"/>
    <n v="0"/>
    <n v="3.4424657534246572"/>
    <n v="3.6"/>
    <n v="251.29999999999998"/>
    <n v="363.6"/>
    <n v="67"/>
    <n v="73"/>
    <n v="2814"/>
    <n v="4307"/>
    <n v="70.599999999999994"/>
    <n v="60.6"/>
    <n v="2188.6"/>
    <n v="2545.2000000000003"/>
    <m/>
    <m/>
    <n v="0"/>
    <n v="0"/>
    <n v="68.528767123287679"/>
    <n v="67.84356435643565"/>
    <n v="5002.6000000000004"/>
    <n v="6852.2000000000007"/>
    <n v="112"/>
    <n v="101"/>
    <n v="112"/>
    <n v="101"/>
    <n v="98"/>
    <n v="82"/>
    <n v="98"/>
    <n v="82"/>
    <m/>
    <m/>
    <n v="0"/>
    <n v="0"/>
    <n v="210"/>
    <n v="183"/>
    <n v="210"/>
    <n v="183"/>
    <n v="4.3"/>
    <n v="4.7"/>
    <n v="481.59999999999997"/>
    <n v="474.70000000000005"/>
    <m/>
    <n v="4.5999999999999996"/>
    <n v="0"/>
    <n v="377.2"/>
    <m/>
    <m/>
    <n v="0"/>
    <n v="0"/>
    <n v="2.293333333333333"/>
    <n v="4.6551912568306015"/>
    <n v="481.59999999999991"/>
    <n v="851.90000000000009"/>
    <n v="85.1"/>
    <n v="84.2"/>
    <n v="9531.1999999999989"/>
    <n v="8504.2000000000007"/>
    <n v="86.7"/>
    <n v="83.7"/>
    <n v="8496.6"/>
    <n v="6863.4000000000005"/>
    <m/>
    <m/>
    <n v="0"/>
    <n v="0"/>
    <n v="85.846666666666664"/>
    <n v="83.975956284153014"/>
    <n v="18027.8"/>
    <n v="15367.600000000002"/>
    <n v="283"/>
    <n v="284"/>
    <n v="283"/>
    <n v="284"/>
    <n v="2.5897526501766781"/>
    <n v="4.279929577464789"/>
    <n v="732.89999999999986"/>
    <n v="1215.5"/>
    <n v="81.379505300353358"/>
    <n v="78.23873239436621"/>
    <n v="23030.400000000001"/>
    <n v="22219.800000000003"/>
    <n v="110"/>
    <n v="100"/>
    <n v="110"/>
    <n v="100"/>
    <n v="188"/>
    <n v="203"/>
    <n v="188"/>
    <n v="203"/>
    <m/>
    <m/>
    <n v="0"/>
    <n v="0"/>
    <n v="298"/>
    <n v="303"/>
    <n v="298"/>
    <n v="303"/>
    <n v="2.9"/>
    <n v="3.2"/>
    <n v="319"/>
    <n v="320"/>
    <n v="3.3"/>
    <n v="3.2"/>
    <n v="620.4"/>
    <n v="649.6"/>
    <m/>
    <m/>
    <n v="0"/>
    <n v="0"/>
    <n v="3.1523489932885904"/>
    <n v="3.2"/>
    <n v="939.4"/>
    <n v="969.6"/>
    <n v="61.7"/>
    <n v="60.5"/>
    <n v="6787"/>
    <n v="6050"/>
    <n v="57.2"/>
    <n v="51"/>
    <n v="10753.6"/>
    <n v="10353"/>
    <m/>
    <m/>
    <n v="0"/>
    <n v="0"/>
    <n v="58.861073825503354"/>
    <n v="54.135313531353134"/>
    <n v="17540.599999999999"/>
    <n v="16403"/>
    <n v="103"/>
    <n v="153"/>
    <n v="103"/>
    <n v="153"/>
    <n v="4.0999999999999996"/>
    <n v="3.3"/>
    <n v="422.29999999999995"/>
    <n v="504.9"/>
    <n v="45.1"/>
    <n v="37.9"/>
    <n v="4645.3"/>
    <n v="5798.7"/>
    <n v="264"/>
    <n v="260"/>
    <n v="264"/>
    <n v="260"/>
    <n v="943.4"/>
    <n v="1007.1"/>
    <n v="19132.199999999997"/>
    <n v="18861.2"/>
    <n v="317"/>
    <n v="327"/>
    <n v="317"/>
    <n v="327"/>
    <n v="728.9"/>
    <n v="1178"/>
    <n v="21438.800000000003"/>
    <n v="19761.599999999999"/>
    <n v="581"/>
    <n v="587"/>
    <n v="581"/>
    <n v="587"/>
    <n v="1672.3"/>
    <n v="2185.1"/>
    <n v="40571"/>
    <n v="38622.800000000003"/>
    <n v="0"/>
    <n v="0"/>
    <n v="0"/>
    <n v="0"/>
    <s v=""/>
    <s v=""/>
    <s v=""/>
    <s v=""/>
    <n v="2094.5999999999995"/>
    <n v="2690"/>
    <n v="45216.3"/>
    <n v="44421.5"/>
  </r>
  <r>
    <x v="13"/>
    <s v="Angelina College "/>
    <m/>
    <n v="222822"/>
    <x v="8"/>
    <n v="345"/>
    <n v="327"/>
    <n v="4"/>
    <n v="4"/>
    <n v="341"/>
    <n v="323"/>
    <m/>
    <m/>
    <n v="341"/>
    <n v="323"/>
    <n v="341"/>
    <n v="323"/>
    <n v="22"/>
    <n v="27"/>
    <n v="22"/>
    <n v="27"/>
    <n v="16"/>
    <n v="14"/>
    <n v="16"/>
    <n v="14"/>
    <m/>
    <m/>
    <n v="0"/>
    <n v="0"/>
    <n v="38"/>
    <n v="41"/>
    <n v="38"/>
    <n v="41"/>
    <n v="3.5"/>
    <n v="3.4"/>
    <n v="77"/>
    <n v="91.8"/>
    <n v="3.8"/>
    <n v="3.3"/>
    <n v="60.8"/>
    <n v="46.199999999999996"/>
    <m/>
    <m/>
    <n v="0"/>
    <n v="0"/>
    <n v="3.6263157894736846"/>
    <n v="3.3658536585365852"/>
    <n v="137.80000000000001"/>
    <n v="138"/>
    <n v="73"/>
    <n v="79.2"/>
    <n v="1606"/>
    <n v="2138.4"/>
    <n v="82.8"/>
    <n v="66.2"/>
    <n v="1324.8"/>
    <n v="926.80000000000007"/>
    <m/>
    <m/>
    <n v="0"/>
    <n v="0"/>
    <n v="77.126315789473693"/>
    <n v="74.760975609756102"/>
    <n v="2930.8"/>
    <n v="3065.2000000000003"/>
    <n v="90"/>
    <n v="87"/>
    <n v="90"/>
    <n v="87"/>
    <n v="44"/>
    <n v="40"/>
    <n v="44"/>
    <n v="40"/>
    <m/>
    <m/>
    <n v="0"/>
    <n v="0"/>
    <n v="134"/>
    <n v="127"/>
    <n v="134"/>
    <n v="127"/>
    <n v="4.5"/>
    <n v="4.4000000000000004"/>
    <n v="405"/>
    <n v="382.8"/>
    <m/>
    <n v="5.3"/>
    <n v="0"/>
    <n v="212"/>
    <m/>
    <m/>
    <n v="0"/>
    <n v="0"/>
    <n v="3.0223880597014925"/>
    <n v="4.6834645669291337"/>
    <n v="405"/>
    <n v="594.79999999999995"/>
    <n v="95.6"/>
    <n v="90.3"/>
    <n v="8604"/>
    <n v="7856.0999999999995"/>
    <n v="89.1"/>
    <n v="92.2"/>
    <n v="3920.3999999999996"/>
    <n v="3688"/>
    <m/>
    <m/>
    <n v="0"/>
    <n v="0"/>
    <n v="93.465671641791047"/>
    <n v="90.898425196850383"/>
    <n v="12524.4"/>
    <n v="11544.099999999999"/>
    <n v="172"/>
    <n v="168"/>
    <n v="172"/>
    <n v="168"/>
    <n v="3.155813953488372"/>
    <n v="4.3619047619047615"/>
    <n v="542.79999999999995"/>
    <n v="732.8"/>
    <n v="89.855813953488379"/>
    <n v="86.960119047619045"/>
    <n v="15455.2"/>
    <n v="14609.3"/>
    <n v="34"/>
    <n v="34"/>
    <n v="34"/>
    <n v="34"/>
    <n v="55"/>
    <n v="39"/>
    <n v="55"/>
    <n v="39"/>
    <m/>
    <m/>
    <n v="0"/>
    <n v="0"/>
    <n v="89"/>
    <n v="73"/>
    <n v="89"/>
    <n v="73"/>
    <n v="3.1"/>
    <n v="3.9"/>
    <n v="105.4"/>
    <n v="132.6"/>
    <n v="3.4"/>
    <n v="3.6"/>
    <n v="187"/>
    <n v="140.4"/>
    <m/>
    <m/>
    <n v="0"/>
    <n v="0"/>
    <n v="3.2853932584269661"/>
    <n v="3.7397260273972601"/>
    <n v="292.39999999999998"/>
    <n v="273"/>
    <n v="67.400000000000006"/>
    <n v="76.400000000000006"/>
    <n v="2291.6000000000004"/>
    <n v="2597.6000000000004"/>
    <n v="65.2"/>
    <n v="66"/>
    <n v="3586"/>
    <n v="2574"/>
    <m/>
    <m/>
    <n v="0"/>
    <n v="0"/>
    <n v="66.040449438202245"/>
    <n v="70.843835616438355"/>
    <n v="5877.5999999999995"/>
    <n v="5171.6000000000004"/>
    <n v="80"/>
    <n v="82"/>
    <n v="80"/>
    <n v="82"/>
    <n v="4.9000000000000004"/>
    <n v="4.7"/>
    <n v="392"/>
    <n v="385.40000000000003"/>
    <n v="68.8"/>
    <n v="60.5"/>
    <n v="5504"/>
    <n v="4961"/>
    <n v="146"/>
    <n v="148"/>
    <n v="146"/>
    <n v="148"/>
    <n v="587.4"/>
    <n v="607.20000000000005"/>
    <n v="12501.6"/>
    <n v="12592.1"/>
    <n v="115"/>
    <n v="93"/>
    <n v="115"/>
    <n v="93"/>
    <n v="247.8"/>
    <n v="398.6"/>
    <n v="8831.2000000000007"/>
    <n v="7188.8"/>
    <n v="261"/>
    <n v="241"/>
    <n v="261"/>
    <n v="241"/>
    <n v="835.2"/>
    <n v="1005.8000000000001"/>
    <n v="21332.800000000003"/>
    <n v="19780.900000000001"/>
    <n v="0"/>
    <n v="0"/>
    <n v="0"/>
    <n v="0"/>
    <s v=""/>
    <s v=""/>
    <s v=""/>
    <s v=""/>
    <n v="1227.1999999999998"/>
    <n v="1391.2"/>
    <n v="26836.799999999999"/>
    <n v="24741.9"/>
  </r>
  <r>
    <x v="13"/>
    <s v="Cedar Valley College (DCCCD)"/>
    <m/>
    <n v="223773"/>
    <x v="8"/>
    <n v="540"/>
    <n v="497"/>
    <n v="5"/>
    <n v="1"/>
    <n v="535"/>
    <n v="496"/>
    <m/>
    <m/>
    <n v="535"/>
    <n v="496"/>
    <n v="535"/>
    <n v="496"/>
    <n v="17"/>
    <n v="9"/>
    <n v="17"/>
    <n v="9"/>
    <n v="14"/>
    <n v="14"/>
    <n v="14"/>
    <n v="14"/>
    <m/>
    <m/>
    <n v="0"/>
    <n v="0"/>
    <n v="31"/>
    <n v="23"/>
    <n v="31"/>
    <n v="23"/>
    <n v="4.2"/>
    <n v="2.5"/>
    <n v="71.400000000000006"/>
    <n v="22.5"/>
    <n v="4.0999999999999996"/>
    <n v="3.9"/>
    <n v="57.399999999999991"/>
    <n v="54.6"/>
    <m/>
    <m/>
    <n v="0"/>
    <n v="0"/>
    <n v="4.1548387096774198"/>
    <n v="3.3521739130434782"/>
    <n v="128.80000000000001"/>
    <n v="77.099999999999994"/>
    <n v="63.6"/>
    <n v="52.3"/>
    <n v="1081.2"/>
    <n v="470.7"/>
    <n v="57.1"/>
    <n v="46.9"/>
    <n v="799.4"/>
    <n v="656.6"/>
    <m/>
    <m/>
    <n v="0"/>
    <n v="0"/>
    <n v="60.664516129032258"/>
    <n v="49.013043478260869"/>
    <n v="1880.6"/>
    <n v="1127.3"/>
    <n v="50"/>
    <n v="56"/>
    <n v="50"/>
    <n v="56"/>
    <n v="62"/>
    <n v="58"/>
    <n v="62"/>
    <n v="58"/>
    <m/>
    <m/>
    <n v="0"/>
    <n v="0"/>
    <n v="112"/>
    <n v="114"/>
    <n v="112"/>
    <n v="114"/>
    <n v="4.8"/>
    <n v="4.5"/>
    <n v="240"/>
    <n v="252"/>
    <m/>
    <n v="4.5999999999999996"/>
    <n v="0"/>
    <n v="266.79999999999995"/>
    <m/>
    <m/>
    <n v="0"/>
    <n v="0"/>
    <n v="2.1428571428571428"/>
    <n v="4.5508771929824556"/>
    <n v="240"/>
    <n v="518.79999999999995"/>
    <n v="78.599999999999994"/>
    <n v="83.4"/>
    <n v="3929.9999999999995"/>
    <n v="4670.4000000000005"/>
    <n v="65.2"/>
    <n v="69.900000000000006"/>
    <n v="4042.4"/>
    <n v="4054.2000000000003"/>
    <m/>
    <m/>
    <n v="0"/>
    <n v="0"/>
    <n v="71.18214285714285"/>
    <n v="76.53157894736843"/>
    <n v="7972.4"/>
    <n v="8724.6"/>
    <n v="143"/>
    <n v="137"/>
    <n v="143"/>
    <n v="137"/>
    <n v="2.5790209790209793"/>
    <n v="4.3496350364963501"/>
    <n v="368.8"/>
    <n v="595.9"/>
    <n v="68.902097902097907"/>
    <n v="71.911678832116792"/>
    <n v="9853"/>
    <n v="9851.9"/>
    <n v="49"/>
    <n v="40"/>
    <n v="49"/>
    <n v="40"/>
    <n v="107"/>
    <n v="87"/>
    <n v="107"/>
    <n v="87"/>
    <m/>
    <m/>
    <n v="0"/>
    <n v="0"/>
    <n v="156"/>
    <n v="127"/>
    <n v="156"/>
    <n v="127"/>
    <n v="3.5"/>
    <n v="2.9"/>
    <n v="171.5"/>
    <n v="116"/>
    <n v="3.4"/>
    <n v="3.6"/>
    <n v="363.8"/>
    <n v="313.2"/>
    <m/>
    <m/>
    <n v="0"/>
    <n v="0"/>
    <n v="3.4314102564102562"/>
    <n v="3.3795275590551181"/>
    <n v="535.29999999999995"/>
    <n v="429.2"/>
    <n v="50.6"/>
    <n v="60.8"/>
    <n v="2479.4"/>
    <n v="2432"/>
    <n v="35.1"/>
    <n v="39.5"/>
    <n v="3755.7000000000003"/>
    <n v="3436.5"/>
    <m/>
    <m/>
    <n v="0"/>
    <n v="0"/>
    <n v="39.968589743589746"/>
    <n v="46.208661417322837"/>
    <n v="6235.1"/>
    <n v="5868.5"/>
    <n v="236"/>
    <n v="232"/>
    <n v="236"/>
    <n v="232"/>
    <n v="2.9"/>
    <n v="2.4"/>
    <n v="684.4"/>
    <n v="556.79999999999995"/>
    <n v="22.9"/>
    <n v="22.5"/>
    <n v="5404.4"/>
    <n v="5220"/>
    <n v="116"/>
    <n v="105"/>
    <n v="116"/>
    <n v="105"/>
    <n v="482.9"/>
    <n v="390.5"/>
    <n v="7490.6"/>
    <n v="7573.1"/>
    <n v="183"/>
    <n v="159"/>
    <n v="183"/>
    <n v="159"/>
    <n v="421.2"/>
    <n v="634.59999999999991"/>
    <n v="8597.5"/>
    <n v="8147.3"/>
    <n v="299"/>
    <n v="264"/>
    <n v="299"/>
    <n v="264"/>
    <n v="904.09999999999991"/>
    <n v="1025.0999999999999"/>
    <n v="16088.1"/>
    <n v="15720.400000000001"/>
    <n v="0"/>
    <n v="0"/>
    <n v="0"/>
    <n v="0"/>
    <s v=""/>
    <s v=""/>
    <s v=""/>
    <s v=""/>
    <n v="1588.5"/>
    <n v="1581.8999999999999"/>
    <n v="21492.5"/>
    <n v="20940.400000000001"/>
  </r>
  <r>
    <x v="13"/>
    <s v="Cisco Junior College "/>
    <m/>
    <n v="223898"/>
    <x v="8"/>
    <n v="302"/>
    <n v="318"/>
    <n v="1"/>
    <n v="3"/>
    <n v="301"/>
    <n v="315"/>
    <m/>
    <m/>
    <n v="301"/>
    <n v="315"/>
    <n v="301"/>
    <n v="315"/>
    <n v="21"/>
    <n v="24"/>
    <n v="21"/>
    <n v="24"/>
    <n v="7"/>
    <n v="10"/>
    <n v="7"/>
    <n v="10"/>
    <m/>
    <m/>
    <n v="0"/>
    <n v="0"/>
    <n v="28"/>
    <n v="34"/>
    <n v="28"/>
    <n v="34"/>
    <n v="2.9"/>
    <n v="2.7"/>
    <n v="60.9"/>
    <n v="64.800000000000011"/>
    <n v="2.9"/>
    <n v="2.8"/>
    <n v="20.3"/>
    <n v="28"/>
    <m/>
    <m/>
    <n v="0"/>
    <n v="0"/>
    <n v="2.9"/>
    <n v="2.7294117647058829"/>
    <n v="81.2"/>
    <n v="92.800000000000011"/>
    <n v="60.4"/>
    <n v="64.2"/>
    <n v="1268.3999999999999"/>
    <n v="1540.8000000000002"/>
    <n v="53.3"/>
    <n v="40.700000000000003"/>
    <n v="373.09999999999997"/>
    <n v="407"/>
    <m/>
    <m/>
    <n v="0"/>
    <n v="0"/>
    <n v="58.624999999999993"/>
    <n v="57.288235294117655"/>
    <n v="1641.4999999999998"/>
    <n v="1947.8000000000002"/>
    <n v="86"/>
    <n v="86"/>
    <n v="86"/>
    <n v="86"/>
    <n v="39"/>
    <n v="35"/>
    <n v="39"/>
    <n v="35"/>
    <m/>
    <m/>
    <n v="0"/>
    <n v="0"/>
    <n v="125"/>
    <n v="121"/>
    <n v="125"/>
    <n v="121"/>
    <n v="4.0999999999999996"/>
    <n v="3.9"/>
    <n v="352.59999999999997"/>
    <n v="335.4"/>
    <m/>
    <n v="4"/>
    <n v="0"/>
    <n v="140"/>
    <m/>
    <m/>
    <n v="0"/>
    <n v="0"/>
    <n v="2.8207999999999998"/>
    <n v="3.9289256198347107"/>
    <n v="352.59999999999997"/>
    <n v="475.4"/>
    <n v="79.7"/>
    <n v="79.2"/>
    <n v="6854.2"/>
    <n v="6811.2"/>
    <n v="79.5"/>
    <n v="76.7"/>
    <n v="3100.5"/>
    <n v="2684.5"/>
    <m/>
    <m/>
    <n v="0"/>
    <n v="0"/>
    <n v="79.637600000000006"/>
    <n v="78.476859504132236"/>
    <n v="9954.7000000000007"/>
    <n v="9495.7000000000007"/>
    <n v="153"/>
    <n v="155"/>
    <n v="153"/>
    <n v="155"/>
    <n v="2.8352941176470585"/>
    <n v="3.6658064516129034"/>
    <n v="433.79999999999995"/>
    <n v="568.20000000000005"/>
    <n v="75.792156862745102"/>
    <n v="73.829032258064515"/>
    <n v="11596.2"/>
    <n v="11443.5"/>
    <n v="61"/>
    <n v="70"/>
    <n v="61"/>
    <n v="70"/>
    <n v="42"/>
    <n v="43"/>
    <n v="42"/>
    <n v="43"/>
    <m/>
    <m/>
    <n v="0"/>
    <n v="0"/>
    <n v="103"/>
    <n v="113"/>
    <n v="103"/>
    <n v="113"/>
    <n v="2.7"/>
    <n v="3"/>
    <n v="164.70000000000002"/>
    <n v="210"/>
    <n v="3.1"/>
    <n v="4"/>
    <n v="130.20000000000002"/>
    <n v="172"/>
    <m/>
    <m/>
    <n v="0"/>
    <n v="0"/>
    <n v="2.8631067961165053"/>
    <n v="3.3805309734513274"/>
    <n v="294.90000000000003"/>
    <n v="382"/>
    <n v="59.1"/>
    <n v="59.5"/>
    <n v="3605.1"/>
    <n v="4165"/>
    <n v="62.5"/>
    <n v="58.9"/>
    <n v="2625"/>
    <n v="2532.6999999999998"/>
    <m/>
    <m/>
    <n v="0"/>
    <n v="0"/>
    <n v="60.486407766990297"/>
    <n v="59.271681415929201"/>
    <n v="6230.1"/>
    <n v="6697.7"/>
    <n v="45"/>
    <n v="47"/>
    <n v="45"/>
    <n v="47"/>
    <n v="5.4"/>
    <n v="5"/>
    <n v="243.00000000000003"/>
    <n v="235"/>
    <n v="58.3"/>
    <n v="57.6"/>
    <n v="2623.5"/>
    <n v="2707.2000000000003"/>
    <n v="168"/>
    <n v="180"/>
    <n v="168"/>
    <n v="180"/>
    <n v="578.19999999999993"/>
    <n v="610.20000000000005"/>
    <n v="11727.699999999999"/>
    <n v="12517"/>
    <n v="88"/>
    <n v="88"/>
    <n v="88"/>
    <n v="88"/>
    <n v="150.50000000000003"/>
    <n v="340"/>
    <n v="6098.6"/>
    <n v="5624.2"/>
    <n v="256"/>
    <n v="268"/>
    <n v="256"/>
    <n v="268"/>
    <n v="728.69999999999993"/>
    <n v="950.2"/>
    <n v="17826.3"/>
    <n v="18141.2"/>
    <n v="0"/>
    <n v="0"/>
    <n v="0"/>
    <n v="0"/>
    <s v=""/>
    <s v=""/>
    <s v=""/>
    <s v=""/>
    <n v="971.7"/>
    <n v="1185.2"/>
    <n v="20449.800000000003"/>
    <n v="20848.400000000001"/>
  </r>
  <r>
    <x v="13"/>
    <s v="Coastal Bend College"/>
    <m/>
    <n v="223320"/>
    <x v="8"/>
    <n v="279"/>
    <n v="316"/>
    <n v="2"/>
    <n v="10"/>
    <n v="277"/>
    <n v="306"/>
    <m/>
    <m/>
    <n v="277"/>
    <n v="306"/>
    <n v="277"/>
    <n v="306"/>
    <n v="32"/>
    <n v="49"/>
    <n v="32"/>
    <n v="49"/>
    <n v="15"/>
    <n v="26"/>
    <n v="15"/>
    <n v="26"/>
    <m/>
    <m/>
    <n v="0"/>
    <n v="0"/>
    <n v="47"/>
    <n v="75"/>
    <n v="47"/>
    <n v="75"/>
    <n v="3.3"/>
    <n v="3.2"/>
    <n v="105.6"/>
    <n v="156.80000000000001"/>
    <n v="4.2"/>
    <n v="3.2"/>
    <n v="63"/>
    <n v="83.2"/>
    <m/>
    <m/>
    <n v="0"/>
    <n v="0"/>
    <n v="3.5872340425531912"/>
    <n v="3.2"/>
    <n v="168.6"/>
    <n v="240"/>
    <n v="69.5"/>
    <n v="64.599999999999994"/>
    <n v="2224"/>
    <n v="3165.3999999999996"/>
    <n v="63.9"/>
    <n v="59.3"/>
    <n v="958.5"/>
    <n v="1541.8"/>
    <m/>
    <m/>
    <n v="0"/>
    <n v="0"/>
    <n v="67.712765957446805"/>
    <n v="62.762666666666661"/>
    <n v="3182.5"/>
    <n v="4707.2"/>
    <n v="71"/>
    <n v="81"/>
    <n v="71"/>
    <n v="81"/>
    <n v="37"/>
    <n v="38"/>
    <n v="37"/>
    <n v="38"/>
    <m/>
    <m/>
    <n v="0"/>
    <n v="0"/>
    <n v="108"/>
    <n v="119"/>
    <n v="108"/>
    <n v="119"/>
    <n v="3.8"/>
    <n v="4"/>
    <n v="269.8"/>
    <n v="324"/>
    <m/>
    <n v="4.7"/>
    <n v="0"/>
    <n v="178.6"/>
    <m/>
    <m/>
    <n v="0"/>
    <n v="0"/>
    <n v="2.4981481481481485"/>
    <n v="4.223529411764706"/>
    <n v="269.8"/>
    <n v="502.6"/>
    <n v="77.8"/>
    <n v="81.2"/>
    <n v="5523.8"/>
    <n v="6577.2"/>
    <n v="83.5"/>
    <n v="86.4"/>
    <n v="3089.5"/>
    <n v="3283.2000000000003"/>
    <m/>
    <m/>
    <n v="0"/>
    <n v="0"/>
    <n v="79.752777777777766"/>
    <n v="82.860504201680669"/>
    <n v="8613.2999999999993"/>
    <n v="9860.4"/>
    <n v="155"/>
    <n v="194"/>
    <n v="155"/>
    <n v="194"/>
    <n v="2.8283870967741933"/>
    <n v="3.8278350515463919"/>
    <n v="438.4"/>
    <n v="742.6"/>
    <n v="76.10193548387096"/>
    <n v="75.090721649484522"/>
    <n v="11795.8"/>
    <n v="14567.599999999997"/>
    <n v="49"/>
    <n v="55"/>
    <n v="49"/>
    <n v="55"/>
    <n v="37"/>
    <n v="25"/>
    <n v="37"/>
    <n v="25"/>
    <m/>
    <m/>
    <n v="0"/>
    <n v="0"/>
    <n v="86"/>
    <n v="80"/>
    <n v="86"/>
    <n v="80"/>
    <n v="2.5"/>
    <n v="2.7"/>
    <n v="122.5"/>
    <n v="148.5"/>
    <n v="3"/>
    <n v="3.2"/>
    <n v="111"/>
    <n v="80"/>
    <m/>
    <m/>
    <n v="0"/>
    <n v="0"/>
    <n v="2.7151162790697674"/>
    <n v="2.8562500000000002"/>
    <n v="233.5"/>
    <n v="228.5"/>
    <n v="57.5"/>
    <n v="55.6"/>
    <n v="2817.5"/>
    <n v="3058"/>
    <n v="54.4"/>
    <n v="56"/>
    <n v="2012.8"/>
    <n v="1400"/>
    <m/>
    <m/>
    <n v="0"/>
    <n v="0"/>
    <n v="56.166279069767441"/>
    <n v="55.725000000000001"/>
    <n v="4830.3"/>
    <n v="4458"/>
    <n v="36"/>
    <n v="32"/>
    <n v="36"/>
    <n v="32"/>
    <n v="5.8"/>
    <n v="5.9"/>
    <n v="208.79999999999998"/>
    <n v="188.8"/>
    <n v="63.1"/>
    <n v="70.3"/>
    <n v="2271.6"/>
    <n v="2249.6"/>
    <n v="152"/>
    <n v="185"/>
    <n v="152"/>
    <n v="185"/>
    <n v="497.9"/>
    <n v="629.29999999999995"/>
    <n v="10565.3"/>
    <n v="12800.599999999999"/>
    <n v="89"/>
    <n v="89"/>
    <n v="89"/>
    <n v="89"/>
    <n v="174"/>
    <n v="341.8"/>
    <n v="6060.8"/>
    <n v="6225"/>
    <n v="241"/>
    <n v="274"/>
    <n v="241"/>
    <n v="274"/>
    <n v="671.9"/>
    <n v="971.09999999999991"/>
    <n v="16626.099999999999"/>
    <n v="19025.599999999999"/>
    <n v="0"/>
    <n v="0"/>
    <n v="0"/>
    <n v="0"/>
    <s v=""/>
    <s v=""/>
    <s v=""/>
    <s v=""/>
    <n v="880.69999999999993"/>
    <n v="1159.9000000000001"/>
    <n v="18897.699999999997"/>
    <n v="21275.199999999997"/>
  </r>
  <r>
    <x v="13"/>
    <s v="College of the Mainland"/>
    <m/>
    <n v="226408"/>
    <x v="8"/>
    <n v="412"/>
    <n v="399"/>
    <n v="6"/>
    <n v="4"/>
    <n v="406"/>
    <n v="395"/>
    <m/>
    <m/>
    <n v="406"/>
    <n v="395"/>
    <n v="406"/>
    <n v="395"/>
    <n v="11"/>
    <n v="10"/>
    <n v="11"/>
    <n v="10"/>
    <n v="13"/>
    <n v="16"/>
    <n v="13"/>
    <n v="16"/>
    <m/>
    <m/>
    <n v="0"/>
    <n v="0"/>
    <n v="24"/>
    <n v="26"/>
    <n v="24"/>
    <n v="26"/>
    <n v="2.7"/>
    <n v="3"/>
    <n v="29.700000000000003"/>
    <n v="30"/>
    <n v="5.7"/>
    <n v="4.9000000000000004"/>
    <n v="74.100000000000009"/>
    <n v="78.400000000000006"/>
    <m/>
    <m/>
    <n v="0"/>
    <n v="0"/>
    <n v="4.3250000000000002"/>
    <n v="4.1692307692307695"/>
    <n v="103.80000000000001"/>
    <n v="108.4"/>
    <n v="55"/>
    <n v="67.7"/>
    <n v="605"/>
    <n v="677"/>
    <n v="79.8"/>
    <n v="93.7"/>
    <n v="1037.3999999999999"/>
    <n v="1499.2"/>
    <m/>
    <m/>
    <n v="0"/>
    <n v="0"/>
    <n v="68.433333333333323"/>
    <n v="83.699999999999989"/>
    <n v="1642.3999999999996"/>
    <n v="2176.1999999999998"/>
    <n v="83"/>
    <n v="52"/>
    <n v="83"/>
    <n v="52"/>
    <n v="74"/>
    <n v="72"/>
    <n v="74"/>
    <n v="72"/>
    <m/>
    <m/>
    <n v="0"/>
    <n v="0"/>
    <n v="157"/>
    <n v="124"/>
    <n v="157"/>
    <n v="124"/>
    <n v="4"/>
    <n v="5"/>
    <n v="332"/>
    <n v="260"/>
    <m/>
    <n v="4.2"/>
    <n v="0"/>
    <n v="302.40000000000003"/>
    <m/>
    <m/>
    <n v="0"/>
    <n v="0"/>
    <n v="2.1146496815286624"/>
    <n v="4.5354838709677425"/>
    <n v="332"/>
    <n v="562.40000000000009"/>
    <n v="85.3"/>
    <n v="97.5"/>
    <n v="7079.9"/>
    <n v="5070"/>
    <n v="87"/>
    <n v="86.2"/>
    <n v="6438"/>
    <n v="6206.4000000000005"/>
    <m/>
    <m/>
    <n v="0"/>
    <n v="0"/>
    <n v="86.101273885350309"/>
    <n v="90.938709677419368"/>
    <n v="13517.899999999998"/>
    <n v="11276.400000000001"/>
    <n v="181"/>
    <n v="150"/>
    <n v="181"/>
    <n v="150"/>
    <n v="2.4077348066298345"/>
    <n v="4.4720000000000004"/>
    <n v="435.80000000000007"/>
    <n v="670.80000000000007"/>
    <n v="83.758563535911591"/>
    <n v="89.684000000000012"/>
    <n v="15160.299999999997"/>
    <n v="13452.600000000002"/>
    <n v="31"/>
    <n v="27"/>
    <n v="31"/>
    <n v="27"/>
    <n v="76"/>
    <n v="91"/>
    <n v="76"/>
    <n v="91"/>
    <m/>
    <m/>
    <n v="0"/>
    <n v="0"/>
    <n v="107"/>
    <n v="118"/>
    <n v="107"/>
    <n v="118"/>
    <n v="3.1"/>
    <n v="3.9"/>
    <n v="96.100000000000009"/>
    <n v="105.3"/>
    <n v="3.4"/>
    <n v="3.4"/>
    <n v="258.39999999999998"/>
    <n v="309.39999999999998"/>
    <m/>
    <m/>
    <n v="0"/>
    <n v="0"/>
    <n v="3.3130841121495327"/>
    <n v="3.5144067796610168"/>
    <n v="354.5"/>
    <n v="414.7"/>
    <n v="70.8"/>
    <n v="69.400000000000006"/>
    <n v="2194.7999999999997"/>
    <n v="1873.8000000000002"/>
    <n v="61.5"/>
    <n v="62.5"/>
    <n v="4674"/>
    <n v="5687.5"/>
    <m/>
    <m/>
    <n v="0"/>
    <n v="0"/>
    <n v="64.194392523364485"/>
    <n v="64.078813559322029"/>
    <n v="6868.8"/>
    <n v="7561.2999999999993"/>
    <n v="118"/>
    <n v="127"/>
    <n v="118"/>
    <n v="127"/>
    <n v="4.4000000000000004"/>
    <n v="3.9"/>
    <n v="519.20000000000005"/>
    <n v="495.3"/>
    <n v="64.5"/>
    <n v="58.9"/>
    <n v="7611"/>
    <n v="7480.3"/>
    <n v="125"/>
    <n v="89"/>
    <n v="125"/>
    <n v="89"/>
    <n v="457.8"/>
    <n v="395.3"/>
    <n v="9879.6999999999989"/>
    <n v="7620.8"/>
    <n v="163"/>
    <n v="179"/>
    <n v="163"/>
    <n v="179"/>
    <n v="332.5"/>
    <n v="690.2"/>
    <n v="12149.4"/>
    <n v="13393.1"/>
    <n v="288"/>
    <n v="268"/>
    <n v="288"/>
    <n v="268"/>
    <n v="790.3"/>
    <n v="1085.5"/>
    <n v="22029.1"/>
    <n v="21013.9"/>
    <n v="0"/>
    <n v="0"/>
    <n v="0"/>
    <n v="0"/>
    <s v=""/>
    <s v=""/>
    <s v=""/>
    <s v=""/>
    <n v="1309.5"/>
    <n v="1580.8"/>
    <n v="29640.1"/>
    <n v="28494.2"/>
  </r>
  <r>
    <x v="13"/>
    <s v="Grayson County College "/>
    <m/>
    <n v="225070"/>
    <x v="8"/>
    <n v="650"/>
    <n v="514"/>
    <n v="43"/>
    <n v="28"/>
    <n v="607"/>
    <n v="486"/>
    <m/>
    <m/>
    <n v="607"/>
    <n v="486"/>
    <n v="607"/>
    <n v="486"/>
    <n v="39"/>
    <n v="48"/>
    <n v="39"/>
    <n v="48"/>
    <n v="18"/>
    <n v="19"/>
    <n v="18"/>
    <n v="19"/>
    <m/>
    <m/>
    <n v="0"/>
    <n v="0"/>
    <n v="57"/>
    <n v="67"/>
    <n v="57"/>
    <n v="67"/>
    <n v="3.8"/>
    <n v="3.6"/>
    <n v="148.19999999999999"/>
    <n v="172.8"/>
    <n v="3.2"/>
    <n v="3.4"/>
    <n v="57.6"/>
    <n v="64.599999999999994"/>
    <m/>
    <m/>
    <n v="0"/>
    <n v="0"/>
    <n v="3.6105263157894734"/>
    <n v="3.5432835820895523"/>
    <n v="205.79999999999998"/>
    <n v="237.4"/>
    <n v="74.7"/>
    <n v="74.7"/>
    <n v="2913.3"/>
    <n v="3585.6000000000004"/>
    <n v="68.8"/>
    <n v="69.400000000000006"/>
    <n v="1238.3999999999999"/>
    <n v="1318.6000000000001"/>
    <m/>
    <m/>
    <n v="0"/>
    <n v="0"/>
    <n v="72.836842105263159"/>
    <n v="73.197014925373139"/>
    <n v="4151.7"/>
    <n v="4904.2000000000007"/>
    <n v="154"/>
    <n v="123"/>
    <n v="154"/>
    <n v="123"/>
    <n v="60"/>
    <n v="43"/>
    <n v="60"/>
    <n v="43"/>
    <m/>
    <m/>
    <n v="0"/>
    <n v="0"/>
    <n v="214"/>
    <n v="166"/>
    <n v="214"/>
    <n v="166"/>
    <n v="4.9000000000000004"/>
    <n v="4.0999999999999996"/>
    <n v="754.6"/>
    <n v="504.29999999999995"/>
    <m/>
    <n v="5.4"/>
    <n v="0"/>
    <n v="232.20000000000002"/>
    <m/>
    <m/>
    <n v="0"/>
    <n v="0"/>
    <n v="3.5261682242990657"/>
    <n v="4.4367469879518069"/>
    <n v="754.6"/>
    <n v="736.5"/>
    <n v="92.1"/>
    <n v="88.3"/>
    <n v="14183.4"/>
    <n v="10860.9"/>
    <n v="82.9"/>
    <n v="97.2"/>
    <n v="4974"/>
    <n v="4179.6000000000004"/>
    <m/>
    <m/>
    <n v="0"/>
    <n v="0"/>
    <n v="89.520560747663552"/>
    <n v="90.605421686746993"/>
    <n v="19157.400000000001"/>
    <n v="15040.5"/>
    <n v="271"/>
    <n v="233"/>
    <n v="271"/>
    <n v="233"/>
    <n v="3.5439114391143911"/>
    <n v="4.1798283261802576"/>
    <n v="960.4"/>
    <n v="973.9"/>
    <n v="86.011439114391152"/>
    <n v="85.599570815450647"/>
    <n v="23309.100000000002"/>
    <n v="19944.7"/>
    <n v="94"/>
    <n v="50"/>
    <n v="94"/>
    <n v="50"/>
    <n v="121"/>
    <n v="97"/>
    <n v="121"/>
    <n v="97"/>
    <m/>
    <m/>
    <n v="0"/>
    <n v="0"/>
    <n v="215"/>
    <n v="147"/>
    <n v="215"/>
    <n v="147"/>
    <n v="3.3"/>
    <n v="3.9"/>
    <n v="310.2"/>
    <n v="195"/>
    <n v="3.1"/>
    <n v="3.1"/>
    <n v="375.1"/>
    <n v="300.7"/>
    <m/>
    <m/>
    <n v="0"/>
    <n v="0"/>
    <n v="3.1874418604651162"/>
    <n v="3.3721088435374149"/>
    <n v="685.3"/>
    <n v="495.7"/>
    <n v="68.900000000000006"/>
    <n v="76.900000000000006"/>
    <n v="6476.6"/>
    <n v="3845.0000000000005"/>
    <n v="55.6"/>
    <n v="51.9"/>
    <n v="6727.6"/>
    <n v="5034.3"/>
    <m/>
    <m/>
    <n v="0"/>
    <n v="0"/>
    <n v="61.414883720930234"/>
    <n v="60.403401360544223"/>
    <n v="13204.2"/>
    <n v="8879.3000000000011"/>
    <n v="121"/>
    <n v="106"/>
    <n v="121"/>
    <n v="106"/>
    <n v="5.3"/>
    <n v="4.9000000000000004"/>
    <n v="641.29999999999995"/>
    <n v="519.40000000000009"/>
    <n v="67"/>
    <n v="70.400000000000006"/>
    <n v="8107"/>
    <n v="7462.4000000000005"/>
    <n v="287"/>
    <n v="221"/>
    <n v="287"/>
    <n v="221"/>
    <n v="1213"/>
    <n v="872.09999999999991"/>
    <n v="23573.300000000003"/>
    <n v="18291.5"/>
    <n v="199"/>
    <n v="159"/>
    <n v="199"/>
    <n v="159"/>
    <n v="432.70000000000005"/>
    <n v="597.5"/>
    <n v="12940"/>
    <n v="10532.5"/>
    <n v="486"/>
    <n v="380"/>
    <n v="486"/>
    <n v="380"/>
    <n v="1645.7"/>
    <n v="1469.6"/>
    <n v="36513.300000000003"/>
    <n v="28824"/>
    <n v="0"/>
    <n v="0"/>
    <n v="0"/>
    <n v="0"/>
    <s v=""/>
    <s v=""/>
    <s v=""/>
    <s v=""/>
    <n v="2287"/>
    <n v="1989"/>
    <n v="44620.3"/>
    <n v="36286.400000000001"/>
  </r>
  <r>
    <x v="13"/>
    <s v="Hill College"/>
    <m/>
    <n v="225371"/>
    <x v="8"/>
    <n v="333"/>
    <n v="348"/>
    <n v="6"/>
    <n v="11"/>
    <n v="327"/>
    <n v="337"/>
    <m/>
    <m/>
    <n v="327"/>
    <n v="337"/>
    <n v="327"/>
    <n v="337"/>
    <n v="17"/>
    <n v="29"/>
    <n v="17"/>
    <n v="29"/>
    <n v="16"/>
    <n v="12"/>
    <n v="16"/>
    <n v="12"/>
    <m/>
    <m/>
    <n v="0"/>
    <n v="0"/>
    <n v="33"/>
    <n v="41"/>
    <n v="33"/>
    <n v="41"/>
    <n v="3.1"/>
    <n v="2.7"/>
    <n v="52.7"/>
    <n v="78.300000000000011"/>
    <n v="3.7"/>
    <n v="3.3"/>
    <n v="59.2"/>
    <n v="39.599999999999994"/>
    <m/>
    <m/>
    <n v="0"/>
    <n v="0"/>
    <n v="3.3909090909090911"/>
    <n v="2.8756097560975613"/>
    <n v="111.9"/>
    <n v="117.90000000000002"/>
    <n v="65.2"/>
    <n v="59.7"/>
    <n v="1108.4000000000001"/>
    <n v="1731.3000000000002"/>
    <n v="60.9"/>
    <n v="52.3"/>
    <n v="974.4"/>
    <n v="627.59999999999991"/>
    <m/>
    <m/>
    <n v="0"/>
    <n v="0"/>
    <n v="63.115151515151524"/>
    <n v="57.534146341463419"/>
    <n v="2082.8000000000002"/>
    <n v="2358.9"/>
    <n v="86"/>
    <n v="91"/>
    <n v="86"/>
    <n v="91"/>
    <n v="29"/>
    <n v="35"/>
    <n v="29"/>
    <n v="35"/>
    <m/>
    <m/>
    <n v="0"/>
    <n v="0"/>
    <n v="115"/>
    <n v="126"/>
    <n v="115"/>
    <n v="126"/>
    <n v="3.6"/>
    <n v="3.4"/>
    <n v="309.60000000000002"/>
    <n v="309.39999999999998"/>
    <m/>
    <n v="4.5"/>
    <n v="0"/>
    <n v="157.5"/>
    <m/>
    <m/>
    <n v="0"/>
    <n v="0"/>
    <n v="2.6921739130434785"/>
    <n v="3.7055555555555553"/>
    <n v="309.60000000000002"/>
    <n v="466.9"/>
    <n v="81.7"/>
    <n v="80.5"/>
    <n v="7026.2"/>
    <n v="7325.5"/>
    <n v="75.7"/>
    <n v="82.5"/>
    <n v="2195.3000000000002"/>
    <n v="2887.5"/>
    <m/>
    <m/>
    <n v="0"/>
    <n v="0"/>
    <n v="80.186956521739134"/>
    <n v="81.055555555555557"/>
    <n v="9221.5"/>
    <n v="10213"/>
    <n v="148"/>
    <n v="167"/>
    <n v="148"/>
    <n v="167"/>
    <n v="2.8479729729729728"/>
    <n v="3.5017964071856285"/>
    <n v="421.5"/>
    <n v="584.79999999999995"/>
    <n v="76.380405405405398"/>
    <n v="75.280838323353294"/>
    <n v="11304.3"/>
    <n v="12571.9"/>
    <n v="79"/>
    <n v="56"/>
    <n v="79"/>
    <n v="56"/>
    <n v="46"/>
    <n v="71"/>
    <n v="46"/>
    <n v="71"/>
    <m/>
    <m/>
    <n v="0"/>
    <n v="0"/>
    <n v="125"/>
    <n v="127"/>
    <n v="125"/>
    <n v="127"/>
    <n v="3"/>
    <n v="2.5"/>
    <n v="237"/>
    <n v="140"/>
    <n v="3.3"/>
    <n v="3.6"/>
    <n v="151.79999999999998"/>
    <n v="255.6"/>
    <m/>
    <m/>
    <n v="0"/>
    <n v="0"/>
    <n v="3.1103999999999998"/>
    <n v="3.11496062992126"/>
    <n v="388.79999999999995"/>
    <n v="395.6"/>
    <n v="62"/>
    <n v="59.1"/>
    <n v="4898"/>
    <n v="3309.6"/>
    <n v="60.5"/>
    <n v="57.8"/>
    <n v="2783"/>
    <n v="4103.8"/>
    <m/>
    <m/>
    <n v="0"/>
    <n v="0"/>
    <n v="61.448"/>
    <n v="58.373228346456692"/>
    <n v="7681"/>
    <n v="7413.4"/>
    <n v="54"/>
    <n v="43"/>
    <n v="54"/>
    <n v="43"/>
    <n v="5.4"/>
    <n v="4.2"/>
    <n v="291.60000000000002"/>
    <n v="180.6"/>
    <n v="58.1"/>
    <n v="56"/>
    <n v="3137.4"/>
    <n v="2408"/>
    <n v="182"/>
    <n v="176"/>
    <n v="182"/>
    <n v="176"/>
    <n v="599.29999999999995"/>
    <n v="527.70000000000005"/>
    <n v="13032.6"/>
    <n v="12366.4"/>
    <n v="91"/>
    <n v="118"/>
    <n v="91"/>
    <n v="118"/>
    <n v="211"/>
    <n v="452.7"/>
    <n v="5952.7000000000007"/>
    <n v="7618.9"/>
    <n v="273"/>
    <n v="294"/>
    <n v="273"/>
    <n v="294"/>
    <n v="810.3"/>
    <n v="980.40000000000009"/>
    <n v="18985.300000000003"/>
    <n v="19985.3"/>
    <n v="0"/>
    <n v="0"/>
    <n v="0"/>
    <n v="0"/>
    <s v=""/>
    <s v=""/>
    <s v=""/>
    <s v=""/>
    <n v="1101.9000000000001"/>
    <n v="1161"/>
    <n v="22122.7"/>
    <n v="22393.3"/>
  </r>
  <r>
    <x v="13"/>
    <s v="Howard College (HCJCD)"/>
    <m/>
    <n v="225520"/>
    <x v="8"/>
    <n v="303"/>
    <n v="314"/>
    <n v="2"/>
    <n v="1"/>
    <n v="301"/>
    <n v="313"/>
    <m/>
    <m/>
    <n v="301"/>
    <n v="313"/>
    <n v="301"/>
    <n v="313"/>
    <n v="39"/>
    <n v="46"/>
    <n v="39"/>
    <n v="46"/>
    <n v="17"/>
    <n v="18"/>
    <n v="17"/>
    <n v="18"/>
    <m/>
    <m/>
    <n v="0"/>
    <n v="0"/>
    <n v="56"/>
    <n v="64"/>
    <n v="56"/>
    <n v="64"/>
    <n v="2.4"/>
    <n v="2.7"/>
    <n v="93.6"/>
    <n v="124.2"/>
    <n v="2.6"/>
    <n v="2.9"/>
    <n v="44.2"/>
    <n v="52.199999999999996"/>
    <m/>
    <m/>
    <n v="0"/>
    <n v="0"/>
    <n v="2.4607142857142859"/>
    <n v="2.7562500000000001"/>
    <n v="137.80000000000001"/>
    <n v="176.4"/>
    <n v="55.6"/>
    <n v="56.6"/>
    <n v="2168.4"/>
    <n v="2603.6"/>
    <n v="49.9"/>
    <n v="54.1"/>
    <n v="848.3"/>
    <n v="973.80000000000007"/>
    <m/>
    <m/>
    <n v="0"/>
    <n v="0"/>
    <n v="53.869642857142857"/>
    <n v="55.896875000000001"/>
    <n v="3016.7"/>
    <n v="3577.4"/>
    <n v="56"/>
    <n v="63"/>
    <n v="56"/>
    <n v="63"/>
    <n v="44"/>
    <n v="25"/>
    <n v="44"/>
    <n v="25"/>
    <m/>
    <m/>
    <n v="0"/>
    <n v="0"/>
    <n v="100"/>
    <n v="88"/>
    <n v="100"/>
    <n v="88"/>
    <n v="3.9"/>
    <n v="3.6"/>
    <n v="218.4"/>
    <n v="226.8"/>
    <m/>
    <n v="4.2"/>
    <n v="0"/>
    <n v="105"/>
    <m/>
    <m/>
    <n v="0"/>
    <n v="0"/>
    <n v="2.1840000000000002"/>
    <n v="3.7704545454545455"/>
    <n v="218.4"/>
    <n v="331.8"/>
    <n v="78"/>
    <n v="73.8"/>
    <n v="4368"/>
    <n v="4649.3999999999996"/>
    <n v="78.5"/>
    <n v="78.2"/>
    <n v="3454"/>
    <n v="1955"/>
    <m/>
    <m/>
    <n v="0"/>
    <n v="0"/>
    <n v="78.22"/>
    <n v="75.05"/>
    <n v="7822"/>
    <n v="6604.4"/>
    <n v="156"/>
    <n v="152"/>
    <n v="156"/>
    <n v="152"/>
    <n v="2.2833333333333337"/>
    <n v="3.3434210526315793"/>
    <n v="356.20000000000005"/>
    <n v="508.20000000000005"/>
    <n v="69.478846153846163"/>
    <n v="66.985526315789471"/>
    <n v="10838.7"/>
    <n v="10181.799999999999"/>
    <n v="45"/>
    <n v="48"/>
    <n v="45"/>
    <n v="48"/>
    <n v="70"/>
    <n v="78"/>
    <n v="70"/>
    <n v="78"/>
    <m/>
    <m/>
    <n v="0"/>
    <n v="0"/>
    <n v="115"/>
    <n v="126"/>
    <n v="115"/>
    <n v="126"/>
    <n v="3.1"/>
    <n v="3.2"/>
    <n v="139.5"/>
    <n v="153.60000000000002"/>
    <n v="2.9"/>
    <n v="3.2"/>
    <n v="203"/>
    <n v="249.60000000000002"/>
    <m/>
    <m/>
    <n v="0"/>
    <n v="0"/>
    <n v="2.9782608695652173"/>
    <n v="3.2"/>
    <n v="342.5"/>
    <n v="403.20000000000005"/>
    <n v="63.5"/>
    <n v="55.4"/>
    <n v="2857.5"/>
    <n v="2659.2"/>
    <n v="50.1"/>
    <n v="52.3"/>
    <n v="3507"/>
    <n v="4079.3999999999996"/>
    <m/>
    <m/>
    <n v="0"/>
    <n v="0"/>
    <n v="55.343478260869567"/>
    <n v="53.480952380952374"/>
    <n v="6364.5"/>
    <n v="6738.5999999999995"/>
    <n v="30"/>
    <n v="35"/>
    <n v="30"/>
    <n v="35"/>
    <n v="5.6"/>
    <n v="4.9000000000000004"/>
    <n v="168"/>
    <n v="171.5"/>
    <n v="66.8"/>
    <n v="69.7"/>
    <n v="2004"/>
    <n v="2439.5"/>
    <n v="140"/>
    <n v="157"/>
    <n v="140"/>
    <n v="157"/>
    <n v="451.5"/>
    <n v="504.6"/>
    <n v="9393.9"/>
    <n v="9912.2000000000007"/>
    <n v="131"/>
    <n v="121"/>
    <n v="131"/>
    <n v="121"/>
    <n v="247.2"/>
    <n v="406.8"/>
    <n v="7809.3"/>
    <n v="7008.2"/>
    <n v="271"/>
    <n v="278"/>
    <n v="271"/>
    <n v="278"/>
    <n v="698.7"/>
    <n v="911.40000000000009"/>
    <n v="17203.2"/>
    <n v="16920.400000000001"/>
    <n v="0"/>
    <n v="0"/>
    <n v="0"/>
    <n v="0"/>
    <s v=""/>
    <s v=""/>
    <s v=""/>
    <s v=""/>
    <n v="866.7"/>
    <n v="1082.9000000000001"/>
    <n v="19207.2"/>
    <n v="19359.899999999998"/>
  </r>
  <r>
    <x v="13"/>
    <s v="Lamar Institute of Technology"/>
    <m/>
    <n v="441760"/>
    <x v="8"/>
    <n v="344"/>
    <n v="369"/>
    <n v="0"/>
    <n v="5"/>
    <n v="344"/>
    <n v="364"/>
    <m/>
    <m/>
    <n v="344"/>
    <n v="364"/>
    <n v="344"/>
    <n v="364"/>
    <n v="10"/>
    <n v="14"/>
    <n v="10"/>
    <n v="14"/>
    <n v="9"/>
    <n v="2"/>
    <n v="9"/>
    <n v="2"/>
    <m/>
    <m/>
    <n v="0"/>
    <n v="0"/>
    <n v="19"/>
    <n v="16"/>
    <n v="19"/>
    <n v="16"/>
    <n v="3.4"/>
    <n v="3.8"/>
    <n v="34"/>
    <n v="53.199999999999996"/>
    <n v="4.0999999999999996"/>
    <n v="3.8"/>
    <n v="36.9"/>
    <n v="7.6"/>
    <m/>
    <m/>
    <n v="0"/>
    <n v="0"/>
    <n v="3.7315789473684213"/>
    <n v="3.8"/>
    <n v="70.900000000000006"/>
    <n v="60.8"/>
    <n v="74.5"/>
    <n v="74.099999999999994"/>
    <n v="745"/>
    <n v="1037.3999999999999"/>
    <n v="68.7"/>
    <n v="62"/>
    <n v="618.30000000000007"/>
    <n v="124"/>
    <m/>
    <m/>
    <n v="0"/>
    <n v="0"/>
    <n v="71.752631578947373"/>
    <n v="72.587499999999991"/>
    <n v="1363.3000000000002"/>
    <n v="1161.3999999999999"/>
    <n v="89"/>
    <n v="93"/>
    <n v="89"/>
    <n v="93"/>
    <n v="55"/>
    <n v="42"/>
    <n v="55"/>
    <n v="42"/>
    <m/>
    <m/>
    <n v="0"/>
    <n v="0"/>
    <n v="144"/>
    <n v="135"/>
    <n v="144"/>
    <n v="135"/>
    <n v="3.8"/>
    <n v="4.4000000000000004"/>
    <n v="338.2"/>
    <n v="409.20000000000005"/>
    <m/>
    <n v="4.4000000000000004"/>
    <n v="0"/>
    <n v="184.8"/>
    <m/>
    <m/>
    <n v="0"/>
    <n v="0"/>
    <n v="2.348611111111111"/>
    <n v="4.4000000000000004"/>
    <n v="338.2"/>
    <n v="594"/>
    <n v="82.4"/>
    <n v="85.9"/>
    <n v="7333.6"/>
    <n v="7988.7000000000007"/>
    <n v="80.7"/>
    <n v="81.400000000000006"/>
    <n v="4438.5"/>
    <n v="3418.8"/>
    <m/>
    <m/>
    <n v="0"/>
    <n v="0"/>
    <n v="81.750694444444449"/>
    <n v="84.5"/>
    <n v="11772.1"/>
    <n v="11407.5"/>
    <n v="163"/>
    <n v="151"/>
    <n v="163"/>
    <n v="151"/>
    <n v="2.5098159509202453"/>
    <n v="4.3364238410596023"/>
    <n v="409.09999999999997"/>
    <n v="654.79999999999995"/>
    <n v="80.585276073619639"/>
    <n v="83.237748344370857"/>
    <n v="13135.400000000001"/>
    <n v="12568.9"/>
    <n v="77"/>
    <n v="79"/>
    <n v="77"/>
    <n v="79"/>
    <n v="81"/>
    <n v="101"/>
    <n v="81"/>
    <n v="101"/>
    <m/>
    <m/>
    <n v="0"/>
    <n v="0"/>
    <n v="158"/>
    <n v="180"/>
    <n v="158"/>
    <n v="180"/>
    <n v="3.1"/>
    <n v="3.2"/>
    <n v="238.70000000000002"/>
    <n v="252.8"/>
    <n v="3.4"/>
    <n v="3.6"/>
    <n v="275.39999999999998"/>
    <n v="363.6"/>
    <m/>
    <m/>
    <n v="0"/>
    <n v="0"/>
    <n v="3.2537974683544304"/>
    <n v="3.4244444444444451"/>
    <n v="514.1"/>
    <n v="616.40000000000009"/>
    <n v="64.3"/>
    <n v="67.3"/>
    <n v="4951.0999999999995"/>
    <n v="5316.7"/>
    <n v="60"/>
    <n v="59.4"/>
    <n v="4860"/>
    <n v="5999.4"/>
    <m/>
    <m/>
    <n v="0"/>
    <n v="0"/>
    <n v="62.095569620253158"/>
    <n v="62.867222222222217"/>
    <n v="9811.0999999999985"/>
    <n v="11316.099999999999"/>
    <n v="23"/>
    <n v="33"/>
    <n v="23"/>
    <n v="33"/>
    <n v="3.9"/>
    <n v="4.8"/>
    <n v="89.7"/>
    <n v="158.4"/>
    <n v="63.7"/>
    <n v="62.8"/>
    <n v="1465.1000000000001"/>
    <n v="2072.4"/>
    <n v="176"/>
    <n v="186"/>
    <n v="176"/>
    <n v="186"/>
    <n v="610.9"/>
    <n v="715.2"/>
    <n v="13029.7"/>
    <n v="14342.8"/>
    <n v="145"/>
    <n v="145"/>
    <n v="145"/>
    <n v="145"/>
    <n v="312.29999999999995"/>
    <n v="556"/>
    <n v="9916.7999999999993"/>
    <n v="9542.2000000000007"/>
    <n v="321"/>
    <n v="331"/>
    <n v="321"/>
    <n v="331"/>
    <n v="923.19999999999993"/>
    <n v="1271.2"/>
    <n v="22946.5"/>
    <n v="23885"/>
    <n v="0"/>
    <n v="0"/>
    <n v="0"/>
    <n v="0"/>
    <s v=""/>
    <s v=""/>
    <s v=""/>
    <s v=""/>
    <n v="1012.9000000000001"/>
    <n v="1429.6000000000001"/>
    <n v="24411.599999999999"/>
    <n v="25957.4"/>
  </r>
  <r>
    <x v="13"/>
    <s v="Lamar State College-Port Arthur"/>
    <s v="Met the criteria for Two-Year 3 in 2014-15 and 2015-16."/>
    <n v="226116"/>
    <x v="8"/>
    <n v="735"/>
    <n v="438"/>
    <n v="3"/>
    <n v="6"/>
    <n v="732"/>
    <n v="432"/>
    <m/>
    <m/>
    <n v="732"/>
    <n v="432"/>
    <n v="732"/>
    <n v="432"/>
    <n v="16"/>
    <n v="8"/>
    <n v="16"/>
    <n v="8"/>
    <n v="3"/>
    <n v="2"/>
    <n v="3"/>
    <n v="2"/>
    <m/>
    <m/>
    <n v="0"/>
    <n v="0"/>
    <n v="19"/>
    <n v="10"/>
    <n v="19"/>
    <n v="10"/>
    <n v="3"/>
    <n v="2.8"/>
    <n v="48"/>
    <n v="22.4"/>
    <n v="4.7"/>
    <n v="4.8"/>
    <n v="14.100000000000001"/>
    <n v="9.6"/>
    <m/>
    <m/>
    <n v="0"/>
    <n v="0"/>
    <n v="3.2684210526315791"/>
    <n v="3.2"/>
    <n v="62.1"/>
    <n v="32"/>
    <n v="64.7"/>
    <n v="63.8"/>
    <n v="1035.2"/>
    <n v="510.4"/>
    <n v="103"/>
    <n v="64"/>
    <n v="309"/>
    <n v="128"/>
    <m/>
    <m/>
    <n v="0"/>
    <n v="0"/>
    <n v="70.747368421052627"/>
    <n v="63.839999999999996"/>
    <n v="1344.1999999999998"/>
    <n v="638.4"/>
    <n v="89"/>
    <n v="102"/>
    <n v="89"/>
    <n v="102"/>
    <n v="37"/>
    <n v="31"/>
    <n v="37"/>
    <n v="31"/>
    <m/>
    <m/>
    <n v="0"/>
    <n v="0"/>
    <n v="126"/>
    <n v="133"/>
    <n v="126"/>
    <n v="133"/>
    <n v="4.0999999999999996"/>
    <n v="3.7"/>
    <n v="364.9"/>
    <n v="377.40000000000003"/>
    <m/>
    <n v="4.5"/>
    <n v="0"/>
    <n v="139.5"/>
    <m/>
    <m/>
    <n v="0"/>
    <n v="0"/>
    <n v="2.896031746031746"/>
    <n v="3.8864661654135344"/>
    <n v="364.9"/>
    <n v="516.90000000000009"/>
    <n v="84.4"/>
    <n v="81.7"/>
    <n v="7511.6"/>
    <n v="8333.4"/>
    <n v="83.8"/>
    <n v="84.8"/>
    <n v="3100.6"/>
    <n v="2628.7999999999997"/>
    <m/>
    <m/>
    <n v="0"/>
    <n v="0"/>
    <n v="84.223809523809535"/>
    <n v="82.422556390977434"/>
    <n v="10612.2"/>
    <n v="10962.199999999999"/>
    <n v="145"/>
    <n v="143"/>
    <n v="145"/>
    <n v="143"/>
    <n v="2.9448275862068964"/>
    <n v="3.838461538461539"/>
    <n v="427"/>
    <n v="548.90000000000009"/>
    <n v="82.457931034482769"/>
    <n v="81.123076923076908"/>
    <n v="11956.400000000001"/>
    <n v="11600.599999999999"/>
    <n v="44"/>
    <n v="42"/>
    <n v="44"/>
    <n v="42"/>
    <n v="497"/>
    <n v="210"/>
    <n v="497"/>
    <n v="210"/>
    <m/>
    <m/>
    <n v="0"/>
    <n v="0"/>
    <n v="541"/>
    <n v="252"/>
    <n v="541"/>
    <n v="252"/>
    <n v="2.8"/>
    <n v="2.9"/>
    <n v="123.19999999999999"/>
    <n v="121.8"/>
    <n v="2.2000000000000002"/>
    <n v="3"/>
    <n v="1093.4000000000001"/>
    <n v="630"/>
    <m/>
    <m/>
    <n v="0"/>
    <n v="0"/>
    <n v="2.2487985212569317"/>
    <n v="2.9833333333333329"/>
    <n v="1216.6000000000001"/>
    <n v="751.8"/>
    <n v="60.7"/>
    <n v="63.6"/>
    <n v="2670.8"/>
    <n v="2671.2000000000003"/>
    <n v="37.200000000000003"/>
    <n v="45.3"/>
    <n v="18488.400000000001"/>
    <n v="9513"/>
    <m/>
    <m/>
    <n v="0"/>
    <n v="0"/>
    <n v="39.111275415896486"/>
    <n v="48.35"/>
    <n v="21159.200000000001"/>
    <n v="12184.2"/>
    <n v="46"/>
    <n v="37"/>
    <n v="46"/>
    <n v="37"/>
    <n v="4.7"/>
    <n v="4.7"/>
    <n v="216.20000000000002"/>
    <n v="173.9"/>
    <n v="61.8"/>
    <n v="62.7"/>
    <n v="2842.7999999999997"/>
    <n v="2319.9"/>
    <n v="149"/>
    <n v="152"/>
    <n v="149"/>
    <n v="152"/>
    <n v="536.09999999999991"/>
    <n v="521.6"/>
    <n v="11217.600000000002"/>
    <n v="11515"/>
    <n v="537"/>
    <n v="243"/>
    <n v="537"/>
    <n v="243"/>
    <n v="1107.5"/>
    <n v="779.1"/>
    <n v="21898"/>
    <n v="12269.8"/>
    <n v="686"/>
    <n v="395"/>
    <n v="686"/>
    <n v="395"/>
    <n v="1643.6"/>
    <n v="1300.7"/>
    <n v="33115.600000000006"/>
    <n v="23784.799999999999"/>
    <n v="0"/>
    <n v="0"/>
    <n v="0"/>
    <n v="0"/>
    <s v=""/>
    <s v=""/>
    <s v=""/>
    <s v=""/>
    <n v="1859.8000000000002"/>
    <n v="1474.6000000000001"/>
    <n v="35958.400000000009"/>
    <n v="26104.7"/>
  </r>
  <r>
    <x v="13"/>
    <s v="Lee College "/>
    <m/>
    <n v="226204"/>
    <x v="8"/>
    <n v="779"/>
    <n v="743"/>
    <n v="50"/>
    <n v="41"/>
    <n v="729"/>
    <n v="702"/>
    <m/>
    <m/>
    <n v="729"/>
    <n v="702"/>
    <n v="729"/>
    <n v="702"/>
    <n v="32"/>
    <n v="40"/>
    <n v="32"/>
    <n v="40"/>
    <n v="19"/>
    <n v="23"/>
    <n v="19"/>
    <n v="23"/>
    <m/>
    <m/>
    <n v="0"/>
    <n v="0"/>
    <n v="51"/>
    <n v="63"/>
    <n v="51"/>
    <n v="63"/>
    <n v="3.6"/>
    <n v="3.6"/>
    <n v="115.2"/>
    <n v="144"/>
    <n v="3.5"/>
    <n v="3.3"/>
    <n v="66.5"/>
    <n v="75.899999999999991"/>
    <m/>
    <m/>
    <n v="0"/>
    <n v="0"/>
    <n v="3.5627450980392155"/>
    <n v="3.4904761904761901"/>
    <n v="181.7"/>
    <n v="219.89999999999998"/>
    <n v="79.3"/>
    <n v="76.599999999999994"/>
    <n v="2537.6"/>
    <n v="3064"/>
    <n v="74.2"/>
    <n v="64.099999999999994"/>
    <n v="1409.8"/>
    <n v="1474.3"/>
    <m/>
    <m/>
    <n v="0"/>
    <n v="0"/>
    <n v="77.399999999999991"/>
    <n v="72.036507936507945"/>
    <n v="3947.3999999999996"/>
    <n v="4538.3"/>
    <n v="119"/>
    <n v="102"/>
    <n v="119"/>
    <n v="102"/>
    <n v="110"/>
    <n v="101"/>
    <n v="110"/>
    <n v="101"/>
    <m/>
    <m/>
    <n v="0"/>
    <n v="0"/>
    <n v="229"/>
    <n v="203"/>
    <n v="229"/>
    <n v="203"/>
    <n v="4.5"/>
    <n v="4.0999999999999996"/>
    <n v="535.5"/>
    <n v="418.2"/>
    <m/>
    <n v="4.9000000000000004"/>
    <n v="0"/>
    <n v="494.90000000000003"/>
    <m/>
    <m/>
    <n v="0"/>
    <n v="0"/>
    <n v="2.3384279475982535"/>
    <n v="4.4980295566502466"/>
    <n v="535.5"/>
    <n v="913.1"/>
    <n v="90.3"/>
    <n v="85.7"/>
    <n v="10745.699999999999"/>
    <n v="8741.4"/>
    <n v="89.5"/>
    <n v="85.4"/>
    <n v="9845"/>
    <n v="8625.4000000000015"/>
    <m/>
    <m/>
    <n v="0"/>
    <n v="0"/>
    <n v="89.915720524017459"/>
    <n v="85.550738916256165"/>
    <n v="20590.699999999997"/>
    <n v="17366.800000000003"/>
    <n v="280"/>
    <n v="266"/>
    <n v="280"/>
    <n v="266"/>
    <n v="2.5614285714285714"/>
    <n v="4.2593984962406015"/>
    <n v="717.2"/>
    <n v="1133"/>
    <n v="87.636071428571427"/>
    <n v="82.350000000000009"/>
    <n v="24538.1"/>
    <n v="21905.100000000002"/>
    <n v="77"/>
    <n v="80"/>
    <n v="77"/>
    <n v="80"/>
    <n v="106"/>
    <n v="114"/>
    <n v="106"/>
    <n v="114"/>
    <m/>
    <m/>
    <n v="0"/>
    <n v="0"/>
    <n v="183"/>
    <n v="194"/>
    <n v="183"/>
    <n v="194"/>
    <n v="2.5"/>
    <n v="2.7"/>
    <n v="192.5"/>
    <n v="216"/>
    <n v="3.1"/>
    <n v="3.3"/>
    <n v="328.6"/>
    <n v="376.2"/>
    <m/>
    <m/>
    <n v="0"/>
    <n v="0"/>
    <n v="2.8475409836065575"/>
    <n v="3.0525773195876291"/>
    <n v="521.1"/>
    <n v="592.20000000000005"/>
    <n v="57.5"/>
    <n v="61.4"/>
    <n v="4427.5"/>
    <n v="4912"/>
    <n v="56.4"/>
    <n v="60.8"/>
    <n v="5978.4"/>
    <n v="6931.2"/>
    <m/>
    <m/>
    <n v="0"/>
    <n v="0"/>
    <n v="56.862841530054645"/>
    <n v="61.047422680412375"/>
    <n v="10405.9"/>
    <n v="11843.2"/>
    <n v="266"/>
    <n v="242"/>
    <n v="266"/>
    <n v="242"/>
    <n v="4.4000000000000004"/>
    <n v="4.8"/>
    <n v="1170.4000000000001"/>
    <n v="1161.5999999999999"/>
    <n v="60.6"/>
    <n v="64.5"/>
    <n v="16119.6"/>
    <n v="15609"/>
    <n v="228"/>
    <n v="222"/>
    <n v="228"/>
    <n v="222"/>
    <n v="843.2"/>
    <n v="778.2"/>
    <n v="17710.8"/>
    <n v="16717.400000000001"/>
    <n v="235"/>
    <n v="238"/>
    <n v="235"/>
    <n v="238"/>
    <n v="395.1"/>
    <n v="947"/>
    <n v="17233.199999999997"/>
    <n v="17030.900000000001"/>
    <n v="463"/>
    <n v="460"/>
    <n v="463"/>
    <n v="460"/>
    <n v="1238.3000000000002"/>
    <n v="1725.2"/>
    <n v="34944"/>
    <n v="33748.300000000003"/>
    <n v="0"/>
    <n v="0"/>
    <n v="0"/>
    <n v="0"/>
    <s v=""/>
    <s v=""/>
    <s v=""/>
    <s v=""/>
    <n v="2408.7000000000003"/>
    <n v="2886.8"/>
    <n v="51063.6"/>
    <n v="49357.3"/>
  </r>
  <r>
    <x v="13"/>
    <s v="Mountain View College  (DCCCD)"/>
    <m/>
    <n v="226930"/>
    <x v="8"/>
    <n v="678"/>
    <n v="880"/>
    <n v="17"/>
    <n v="11"/>
    <n v="661"/>
    <n v="869"/>
    <m/>
    <m/>
    <n v="661"/>
    <n v="869"/>
    <n v="661"/>
    <n v="869"/>
    <n v="24"/>
    <n v="23"/>
    <n v="24"/>
    <n v="23"/>
    <n v="21"/>
    <n v="23"/>
    <n v="21"/>
    <n v="23"/>
    <m/>
    <m/>
    <n v="0"/>
    <n v="0"/>
    <n v="45"/>
    <n v="46"/>
    <n v="45"/>
    <n v="46"/>
    <n v="3.2"/>
    <n v="4.0999999999999996"/>
    <n v="76.800000000000011"/>
    <n v="94.3"/>
    <n v="3.3"/>
    <n v="4.0999999999999996"/>
    <n v="69.3"/>
    <n v="94.3"/>
    <m/>
    <m/>
    <n v="0"/>
    <n v="0"/>
    <n v="3.246666666666667"/>
    <n v="4.0999999999999996"/>
    <n v="146.10000000000002"/>
    <n v="188.6"/>
    <n v="64.599999999999994"/>
    <n v="60"/>
    <n v="1550.3999999999999"/>
    <n v="1380"/>
    <n v="52"/>
    <n v="54.7"/>
    <n v="1092"/>
    <n v="1258.1000000000001"/>
    <m/>
    <m/>
    <n v="0"/>
    <n v="0"/>
    <n v="58.719999999999992"/>
    <n v="57.350000000000009"/>
    <n v="2642.3999999999996"/>
    <n v="2638.1000000000004"/>
    <n v="107"/>
    <n v="164"/>
    <n v="107"/>
    <n v="164"/>
    <n v="107"/>
    <n v="124"/>
    <n v="107"/>
    <n v="124"/>
    <m/>
    <m/>
    <n v="0"/>
    <n v="0"/>
    <n v="214"/>
    <n v="288"/>
    <n v="214"/>
    <n v="288"/>
    <n v="4.7"/>
    <n v="4.8"/>
    <n v="502.90000000000003"/>
    <n v="787.19999999999993"/>
    <m/>
    <n v="5.8"/>
    <n v="0"/>
    <n v="719.19999999999993"/>
    <m/>
    <m/>
    <n v="0"/>
    <n v="0"/>
    <n v="2.35"/>
    <n v="5.2305555555555552"/>
    <n v="502.90000000000003"/>
    <n v="1506.3999999999999"/>
    <n v="82.5"/>
    <n v="79.3"/>
    <n v="8827.5"/>
    <n v="13005.199999999999"/>
    <n v="74.5"/>
    <n v="73.599999999999994"/>
    <n v="7971.5"/>
    <n v="9126.4"/>
    <m/>
    <m/>
    <n v="0"/>
    <n v="0"/>
    <n v="78.5"/>
    <n v="76.845833333333331"/>
    <n v="16799"/>
    <n v="22131.599999999999"/>
    <n v="259"/>
    <n v="334"/>
    <n v="259"/>
    <n v="334"/>
    <n v="2.5057915057915059"/>
    <n v="5.0748502994011968"/>
    <n v="649"/>
    <n v="1694.9999999999998"/>
    <n v="75.063320463320466"/>
    <n v="74.16077844311377"/>
    <n v="19441.400000000001"/>
    <n v="24769.7"/>
    <n v="37"/>
    <n v="34"/>
    <n v="37"/>
    <n v="34"/>
    <n v="110"/>
    <n v="160"/>
    <n v="110"/>
    <n v="160"/>
    <m/>
    <m/>
    <n v="0"/>
    <n v="0"/>
    <n v="147"/>
    <n v="194"/>
    <n v="147"/>
    <n v="194"/>
    <n v="3.8"/>
    <n v="4.3"/>
    <n v="140.6"/>
    <n v="146.19999999999999"/>
    <n v="4"/>
    <n v="4.0999999999999996"/>
    <n v="440"/>
    <n v="656"/>
    <m/>
    <m/>
    <n v="0"/>
    <n v="0"/>
    <n v="3.9496598639455782"/>
    <n v="4.135051546391753"/>
    <n v="580.6"/>
    <n v="802.2"/>
    <n v="59.9"/>
    <n v="54.9"/>
    <n v="2216.2999999999997"/>
    <n v="1866.6"/>
    <n v="47.7"/>
    <n v="41.5"/>
    <n v="5247"/>
    <n v="6640"/>
    <m/>
    <m/>
    <n v="0"/>
    <n v="0"/>
    <n v="50.77074829931972"/>
    <n v="43.848453608247425"/>
    <n v="7463.2999999999993"/>
    <n v="8506.6"/>
    <n v="255"/>
    <n v="341"/>
    <n v="255"/>
    <n v="341"/>
    <n v="3.4"/>
    <n v="4"/>
    <n v="867"/>
    <n v="1364"/>
    <n v="36.200000000000003"/>
    <n v="35.700000000000003"/>
    <n v="9231"/>
    <n v="12173.7"/>
    <n v="168"/>
    <n v="221"/>
    <n v="168"/>
    <n v="221"/>
    <n v="720.30000000000007"/>
    <n v="1027.6999999999998"/>
    <n v="12594.199999999999"/>
    <n v="16251.8"/>
    <n v="238"/>
    <n v="307"/>
    <n v="238"/>
    <n v="307"/>
    <n v="509.3"/>
    <n v="1469.5"/>
    <n v="14310.5"/>
    <n v="17024.5"/>
    <n v="406"/>
    <n v="528"/>
    <n v="406"/>
    <n v="528"/>
    <n v="1229.6000000000001"/>
    <n v="2497.1999999999998"/>
    <n v="26904.699999999997"/>
    <n v="33276.300000000003"/>
    <n v="0"/>
    <n v="0"/>
    <n v="0"/>
    <n v="0"/>
    <s v=""/>
    <s v=""/>
    <s v=""/>
    <s v=""/>
    <n v="2096.6"/>
    <n v="3861.2"/>
    <n v="36135.699999999997"/>
    <n v="45450"/>
  </r>
  <r>
    <x v="13"/>
    <s v="Northeast Texas Community College "/>
    <s v="Met the criteria for Two-Year 3 in 2015-16."/>
    <n v="227225"/>
    <x v="8"/>
    <n v="359"/>
    <n v="353"/>
    <n v="11"/>
    <n v="11"/>
    <n v="348"/>
    <n v="342"/>
    <m/>
    <m/>
    <n v="348"/>
    <n v="342"/>
    <n v="348"/>
    <n v="342"/>
    <n v="37"/>
    <n v="37"/>
    <n v="37"/>
    <n v="37"/>
    <n v="18"/>
    <n v="22"/>
    <n v="18"/>
    <n v="22"/>
    <m/>
    <m/>
    <n v="0"/>
    <n v="0"/>
    <n v="55"/>
    <n v="59"/>
    <n v="55"/>
    <n v="59"/>
    <n v="3.1"/>
    <n v="3.1"/>
    <n v="114.7"/>
    <n v="114.7"/>
    <n v="2.1"/>
    <n v="3.6"/>
    <n v="37.800000000000004"/>
    <n v="79.2"/>
    <m/>
    <m/>
    <n v="0"/>
    <n v="0"/>
    <n v="2.7727272727272729"/>
    <n v="3.2864406779661017"/>
    <n v="152.5"/>
    <n v="193.9"/>
    <n v="67.400000000000006"/>
    <n v="76.5"/>
    <n v="2493.8000000000002"/>
    <n v="2830.5"/>
    <n v="56.2"/>
    <n v="72.7"/>
    <n v="1011.6"/>
    <n v="1599.4"/>
    <m/>
    <m/>
    <n v="0"/>
    <n v="0"/>
    <n v="63.734545454545454"/>
    <n v="75.083050847457628"/>
    <n v="3505.4"/>
    <n v="4429.8999999999996"/>
    <n v="88"/>
    <n v="87"/>
    <n v="88"/>
    <n v="87"/>
    <n v="48"/>
    <n v="43"/>
    <n v="48"/>
    <n v="43"/>
    <m/>
    <m/>
    <n v="0"/>
    <n v="0"/>
    <n v="136"/>
    <n v="130"/>
    <n v="136"/>
    <n v="130"/>
    <n v="4.4000000000000004"/>
    <n v="4.5"/>
    <n v="387.20000000000005"/>
    <n v="391.5"/>
    <m/>
    <n v="5.5"/>
    <n v="0"/>
    <n v="236.5"/>
    <m/>
    <m/>
    <n v="0"/>
    <n v="0"/>
    <n v="2.8470588235294123"/>
    <n v="4.8307692307692305"/>
    <n v="387.20000000000005"/>
    <n v="628"/>
    <n v="88.1"/>
    <n v="93.8"/>
    <n v="7752.7999999999993"/>
    <n v="8160.5999999999995"/>
    <n v="97.3"/>
    <n v="91.3"/>
    <n v="4670.3999999999996"/>
    <n v="3925.9"/>
    <m/>
    <m/>
    <n v="0"/>
    <n v="0"/>
    <n v="91.347058823529409"/>
    <n v="92.973076923076917"/>
    <n v="12423.199999999999"/>
    <n v="12086.5"/>
    <n v="191"/>
    <n v="189"/>
    <n v="191"/>
    <n v="189"/>
    <n v="2.8256544502617804"/>
    <n v="4.3486772486772489"/>
    <n v="539.70000000000005"/>
    <n v="821.90000000000009"/>
    <n v="83.395811518324606"/>
    <n v="87.388359788359793"/>
    <n v="15928.6"/>
    <n v="16516.400000000001"/>
    <n v="60"/>
    <n v="65"/>
    <n v="60"/>
    <n v="65"/>
    <n v="38"/>
    <n v="31"/>
    <n v="38"/>
    <n v="31"/>
    <m/>
    <m/>
    <n v="0"/>
    <n v="0"/>
    <n v="98"/>
    <n v="96"/>
    <n v="98"/>
    <n v="96"/>
    <n v="2.7"/>
    <n v="2.7"/>
    <n v="162"/>
    <n v="175.5"/>
    <n v="3.1"/>
    <n v="3.7"/>
    <n v="117.8"/>
    <n v="114.7"/>
    <m/>
    <m/>
    <n v="0"/>
    <n v="0"/>
    <n v="2.8551020408163268"/>
    <n v="3.0229166666666667"/>
    <n v="279.8"/>
    <n v="290.2"/>
    <n v="59.5"/>
    <n v="58.8"/>
    <n v="3570"/>
    <n v="3822"/>
    <n v="55.9"/>
    <n v="54"/>
    <n v="2124.1999999999998"/>
    <n v="1674"/>
    <m/>
    <m/>
    <n v="0"/>
    <n v="0"/>
    <n v="58.104081632653056"/>
    <n v="57.25"/>
    <n v="5694.2"/>
    <n v="5496"/>
    <n v="59"/>
    <n v="57"/>
    <n v="59"/>
    <n v="57"/>
    <n v="5.2"/>
    <n v="5.4"/>
    <n v="306.8"/>
    <n v="307.8"/>
    <n v="73.3"/>
    <n v="71.2"/>
    <n v="4324.7"/>
    <n v="4058.4"/>
    <n v="185"/>
    <n v="189"/>
    <n v="185"/>
    <n v="189"/>
    <n v="663.90000000000009"/>
    <n v="681.7"/>
    <n v="13816.599999999999"/>
    <n v="14813.099999999999"/>
    <n v="104"/>
    <n v="96"/>
    <n v="104"/>
    <n v="96"/>
    <n v="155.6"/>
    <n v="430.4"/>
    <n v="7806.2"/>
    <n v="7199.3"/>
    <n v="289"/>
    <n v="285"/>
    <n v="289"/>
    <n v="285"/>
    <n v="819.50000000000011"/>
    <n v="1112.0999999999999"/>
    <n v="21622.799999999999"/>
    <n v="22012.399999999998"/>
    <n v="0"/>
    <n v="0"/>
    <n v="0"/>
    <n v="0"/>
    <s v=""/>
    <s v=""/>
    <s v=""/>
    <s v=""/>
    <n v="1126.3"/>
    <n v="1419.9"/>
    <n v="25947.5"/>
    <n v="26070.800000000003"/>
  </r>
  <r>
    <x v="13"/>
    <s v="Odessa College "/>
    <m/>
    <n v="227304"/>
    <x v="8"/>
    <n v="432"/>
    <n v="515"/>
    <n v="34"/>
    <n v="46"/>
    <n v="398"/>
    <n v="469"/>
    <m/>
    <m/>
    <n v="398"/>
    <n v="469"/>
    <n v="398"/>
    <n v="469"/>
    <n v="30"/>
    <n v="30"/>
    <n v="30"/>
    <n v="30"/>
    <n v="30"/>
    <n v="35"/>
    <n v="30"/>
    <n v="35"/>
    <m/>
    <m/>
    <n v="0"/>
    <n v="0"/>
    <n v="60"/>
    <n v="65"/>
    <n v="60"/>
    <n v="65"/>
    <n v="2.9"/>
    <n v="3.3"/>
    <n v="87"/>
    <n v="99"/>
    <n v="3.8"/>
    <n v="3.2"/>
    <n v="114"/>
    <n v="112"/>
    <m/>
    <m/>
    <n v="0"/>
    <n v="0"/>
    <n v="3.35"/>
    <n v="3.2461538461538462"/>
    <n v="201"/>
    <n v="211"/>
    <n v="68"/>
    <n v="62.6"/>
    <n v="2040"/>
    <n v="1878"/>
    <n v="73"/>
    <n v="57"/>
    <n v="2190"/>
    <n v="1995"/>
    <m/>
    <m/>
    <n v="0"/>
    <n v="0"/>
    <n v="70.5"/>
    <n v="59.584615384615383"/>
    <n v="4230"/>
    <n v="3873"/>
    <n v="82"/>
    <n v="116"/>
    <n v="82"/>
    <n v="116"/>
    <n v="71"/>
    <n v="99"/>
    <n v="71"/>
    <n v="99"/>
    <m/>
    <m/>
    <n v="0"/>
    <n v="0"/>
    <n v="153"/>
    <n v="215"/>
    <n v="153"/>
    <n v="215"/>
    <n v="5"/>
    <n v="4.2"/>
    <n v="410"/>
    <n v="487.20000000000005"/>
    <m/>
    <n v="3.5"/>
    <n v="0"/>
    <n v="346.5"/>
    <m/>
    <m/>
    <n v="0"/>
    <n v="0"/>
    <n v="2.6797385620915031"/>
    <n v="3.8776744186046512"/>
    <n v="409.99999999999994"/>
    <n v="833.7"/>
    <n v="90.8"/>
    <n v="85.6"/>
    <n v="7445.5999999999995"/>
    <n v="9929.5999999999985"/>
    <n v="83.2"/>
    <n v="63.1"/>
    <n v="5907.2"/>
    <n v="6246.9000000000005"/>
    <m/>
    <m/>
    <n v="0"/>
    <n v="0"/>
    <n v="87.273202614379073"/>
    <n v="75.239534883720935"/>
    <n v="13352.799999999997"/>
    <n v="16176.500000000002"/>
    <n v="213"/>
    <n v="280"/>
    <n v="213"/>
    <n v="280"/>
    <n v="2.868544600938967"/>
    <n v="3.7310714285714286"/>
    <n v="611"/>
    <n v="1044.7"/>
    <n v="82.548356807511723"/>
    <n v="71.605357142857144"/>
    <n v="17582.799999999996"/>
    <n v="20049.5"/>
    <n v="24"/>
    <n v="36"/>
    <n v="24"/>
    <n v="36"/>
    <n v="65"/>
    <n v="76"/>
    <n v="65"/>
    <n v="76"/>
    <m/>
    <m/>
    <n v="0"/>
    <n v="0"/>
    <n v="89"/>
    <n v="112"/>
    <n v="89"/>
    <n v="112"/>
    <n v="4.2"/>
    <n v="3.1"/>
    <n v="100.80000000000001"/>
    <n v="111.60000000000001"/>
    <n v="3.6"/>
    <n v="3"/>
    <n v="234"/>
    <n v="228"/>
    <m/>
    <m/>
    <n v="0"/>
    <n v="0"/>
    <n v="3.761797752808989"/>
    <n v="3.0321428571428575"/>
    <n v="334.8"/>
    <n v="339.6"/>
    <n v="77.8"/>
    <n v="60.2"/>
    <n v="1867.1999999999998"/>
    <n v="2167.2000000000003"/>
    <n v="60.8"/>
    <n v="50"/>
    <n v="3952"/>
    <n v="3800"/>
    <m/>
    <m/>
    <n v="0"/>
    <n v="0"/>
    <n v="65.384269662921341"/>
    <n v="53.278571428571432"/>
    <n v="5819.1999999999989"/>
    <n v="5967.2000000000007"/>
    <n v="96"/>
    <n v="77"/>
    <n v="96"/>
    <n v="77"/>
    <n v="5.3"/>
    <n v="5.6"/>
    <n v="508.79999999999995"/>
    <n v="431.2"/>
    <n v="68"/>
    <n v="63.3"/>
    <n v="6528"/>
    <n v="4874.0999999999995"/>
    <n v="136"/>
    <n v="182"/>
    <n v="136"/>
    <n v="182"/>
    <n v="597.79999999999995"/>
    <n v="697.80000000000007"/>
    <n v="11352.8"/>
    <n v="13974.8"/>
    <n v="166"/>
    <n v="210"/>
    <n v="166"/>
    <n v="210"/>
    <n v="348"/>
    <n v="686.5"/>
    <n v="12049.2"/>
    <n v="12041.900000000001"/>
    <n v="302"/>
    <n v="392"/>
    <n v="302"/>
    <n v="392"/>
    <n v="945.8"/>
    <n v="1384.3000000000002"/>
    <n v="23402"/>
    <n v="26016.7"/>
    <n v="0"/>
    <n v="0"/>
    <n v="0"/>
    <n v="0"/>
    <s v=""/>
    <s v=""/>
    <s v=""/>
    <s v=""/>
    <n v="1454.6"/>
    <n v="1815.5000000000002"/>
    <n v="29929.999999999993"/>
    <n v="30890.799999999999"/>
  </r>
  <r>
    <x v="13"/>
    <s v="Paris Junior College"/>
    <m/>
    <n v="227401"/>
    <x v="8"/>
    <n v="548"/>
    <n v="649"/>
    <n v="5"/>
    <n v="4"/>
    <n v="543"/>
    <n v="645"/>
    <m/>
    <m/>
    <n v="543"/>
    <n v="645"/>
    <n v="543"/>
    <n v="645"/>
    <n v="88"/>
    <n v="110"/>
    <n v="88"/>
    <n v="110"/>
    <n v="49"/>
    <n v="64"/>
    <n v="49"/>
    <n v="64"/>
    <m/>
    <m/>
    <n v="0"/>
    <n v="0"/>
    <n v="137"/>
    <n v="174"/>
    <n v="137"/>
    <n v="174"/>
    <n v="3.1"/>
    <n v="2.9"/>
    <n v="272.8"/>
    <n v="319"/>
    <n v="3.1"/>
    <n v="2.7"/>
    <n v="151.9"/>
    <n v="172.8"/>
    <m/>
    <m/>
    <n v="0"/>
    <n v="0"/>
    <n v="3.1000000000000005"/>
    <n v="2.8264367816091953"/>
    <n v="424.70000000000005"/>
    <n v="491.8"/>
    <n v="58.9"/>
    <n v="59"/>
    <n v="5183.2"/>
    <n v="6490"/>
    <n v="56.9"/>
    <n v="53.8"/>
    <n v="2788.1"/>
    <n v="3443.2"/>
    <m/>
    <m/>
    <n v="0"/>
    <n v="0"/>
    <n v="58.184671532846707"/>
    <n v="57.087356321839081"/>
    <n v="7971.2999999999993"/>
    <n v="9933.2000000000007"/>
    <n v="163"/>
    <n v="153"/>
    <n v="163"/>
    <n v="153"/>
    <n v="57"/>
    <n v="94"/>
    <n v="57"/>
    <n v="94"/>
    <m/>
    <m/>
    <n v="0"/>
    <n v="0"/>
    <n v="220"/>
    <n v="247"/>
    <n v="220"/>
    <n v="247"/>
    <n v="3.8"/>
    <n v="3.8"/>
    <n v="619.4"/>
    <n v="581.4"/>
    <m/>
    <n v="4.8"/>
    <n v="0"/>
    <n v="451.2"/>
    <m/>
    <m/>
    <n v="0"/>
    <n v="0"/>
    <n v="2.8154545454545454"/>
    <n v="4.1805668016194328"/>
    <n v="619.4"/>
    <n v="1032.5999999999999"/>
    <n v="82"/>
    <n v="80.8"/>
    <n v="13366"/>
    <n v="12362.4"/>
    <n v="81.400000000000006"/>
    <n v="77.599999999999994"/>
    <n v="4639.8"/>
    <n v="7294.4"/>
    <m/>
    <m/>
    <n v="0"/>
    <n v="0"/>
    <n v="81.844545454545454"/>
    <n v="79.582186234817812"/>
    <n v="18005.8"/>
    <n v="19656.8"/>
    <n v="357"/>
    <n v="421"/>
    <n v="357"/>
    <n v="421"/>
    <n v="2.9246498599439774"/>
    <n v="3.6209026128266029"/>
    <n v="1044.0999999999999"/>
    <n v="1524.3999999999999"/>
    <n v="72.764985994397762"/>
    <n v="70.285035629453688"/>
    <n v="25977.100000000002"/>
    <n v="29590.000000000004"/>
    <n v="73"/>
    <n v="70"/>
    <n v="73"/>
    <n v="70"/>
    <n v="60"/>
    <n v="70"/>
    <n v="60"/>
    <n v="70"/>
    <m/>
    <m/>
    <n v="0"/>
    <n v="0"/>
    <n v="133"/>
    <n v="140"/>
    <n v="133"/>
    <n v="140"/>
    <n v="2.8"/>
    <n v="3.3"/>
    <n v="204.39999999999998"/>
    <n v="231"/>
    <n v="3.4"/>
    <n v="3.1"/>
    <n v="204"/>
    <n v="217"/>
    <m/>
    <m/>
    <n v="0"/>
    <n v="0"/>
    <n v="3.0706766917293233"/>
    <n v="3.2"/>
    <n v="408.4"/>
    <n v="448"/>
    <n v="61.2"/>
    <n v="57.9"/>
    <n v="4467.6000000000004"/>
    <n v="4053"/>
    <n v="58.3"/>
    <n v="51.4"/>
    <n v="3498"/>
    <n v="3598"/>
    <m/>
    <m/>
    <n v="0"/>
    <n v="0"/>
    <n v="59.891729323308276"/>
    <n v="54.65"/>
    <n v="7965.6"/>
    <n v="7651"/>
    <n v="53"/>
    <n v="84"/>
    <n v="53"/>
    <n v="84"/>
    <n v="5.8"/>
    <n v="4.4000000000000004"/>
    <n v="307.39999999999998"/>
    <n v="369.6"/>
    <n v="64.099999999999994"/>
    <n v="54.9"/>
    <n v="3397.2999999999997"/>
    <n v="4611.5999999999995"/>
    <n v="324"/>
    <n v="333"/>
    <n v="324"/>
    <n v="333"/>
    <n v="1096.5999999999999"/>
    <n v="1131.4000000000001"/>
    <n v="23016.800000000003"/>
    <n v="22905.4"/>
    <n v="166"/>
    <n v="228"/>
    <n v="166"/>
    <n v="228"/>
    <n v="355.9"/>
    <n v="841"/>
    <n v="10925.9"/>
    <n v="14335.599999999999"/>
    <n v="490"/>
    <n v="561"/>
    <n v="490"/>
    <n v="561"/>
    <n v="1452.5"/>
    <n v="1972.4"/>
    <n v="33942.700000000004"/>
    <n v="37241"/>
    <n v="0"/>
    <n v="0"/>
    <n v="0"/>
    <n v="0"/>
    <s v=""/>
    <s v=""/>
    <s v=""/>
    <s v=""/>
    <n v="1759.9"/>
    <n v="2342"/>
    <n v="37340.000000000007"/>
    <n v="41852.6"/>
  </r>
  <r>
    <x v="13"/>
    <s v="Southwest Texas Junior College "/>
    <m/>
    <n v="228316"/>
    <x v="8"/>
    <n v="536"/>
    <n v="553"/>
    <n v="15"/>
    <n v="22"/>
    <n v="521"/>
    <n v="531"/>
    <m/>
    <m/>
    <n v="521"/>
    <n v="531"/>
    <n v="521"/>
    <n v="531"/>
    <n v="84"/>
    <n v="89"/>
    <n v="84"/>
    <n v="89"/>
    <n v="33"/>
    <n v="47"/>
    <n v="33"/>
    <n v="47"/>
    <m/>
    <m/>
    <n v="0"/>
    <n v="0"/>
    <n v="117"/>
    <n v="136"/>
    <n v="117"/>
    <n v="136"/>
    <n v="2.9"/>
    <n v="3"/>
    <n v="243.6"/>
    <n v="267"/>
    <n v="3.7"/>
    <n v="2.9"/>
    <n v="122.10000000000001"/>
    <n v="136.29999999999998"/>
    <m/>
    <m/>
    <n v="0"/>
    <n v="0"/>
    <n v="3.1256410256410256"/>
    <n v="2.9654411764705877"/>
    <n v="365.7"/>
    <n v="403.29999999999995"/>
    <n v="60.5"/>
    <n v="63.4"/>
    <n v="5082"/>
    <n v="5642.5999999999995"/>
    <n v="68"/>
    <n v="64.3"/>
    <n v="2244"/>
    <n v="3022.1"/>
    <m/>
    <m/>
    <n v="0"/>
    <n v="0"/>
    <n v="62.615384615384613"/>
    <n v="63.711029411764699"/>
    <n v="7326"/>
    <n v="8664.6999999999989"/>
    <n v="143"/>
    <n v="146"/>
    <n v="143"/>
    <n v="146"/>
    <n v="79"/>
    <n v="90"/>
    <n v="79"/>
    <n v="90"/>
    <m/>
    <m/>
    <n v="0"/>
    <n v="0"/>
    <n v="222"/>
    <n v="236"/>
    <n v="222"/>
    <n v="236"/>
    <n v="4.3"/>
    <n v="3.8"/>
    <n v="614.9"/>
    <n v="554.79999999999995"/>
    <m/>
    <n v="5.2"/>
    <n v="0"/>
    <n v="468"/>
    <m/>
    <m/>
    <n v="0"/>
    <n v="0"/>
    <n v="2.7698198198198196"/>
    <n v="4.3338983050847455"/>
    <n v="614.9"/>
    <n v="1022.8"/>
    <n v="80.2"/>
    <n v="79.2"/>
    <n v="11468.6"/>
    <n v="11563.2"/>
    <n v="84.1"/>
    <n v="85.9"/>
    <n v="6643.9"/>
    <n v="7731.0000000000009"/>
    <m/>
    <m/>
    <n v="0"/>
    <n v="0"/>
    <n v="81.587837837837839"/>
    <n v="81.755084745762716"/>
    <n v="18112.5"/>
    <n v="19294.2"/>
    <n v="339"/>
    <n v="372"/>
    <n v="339"/>
    <n v="372"/>
    <n v="2.8926253687315633"/>
    <n v="3.8336021505376343"/>
    <n v="980.59999999999991"/>
    <n v="1426.1"/>
    <n v="75.039823008849552"/>
    <n v="75.158333333333331"/>
    <n v="25438.5"/>
    <n v="27958.899999999998"/>
    <n v="32"/>
    <n v="37"/>
    <n v="32"/>
    <n v="37"/>
    <n v="50"/>
    <n v="44"/>
    <n v="50"/>
    <n v="44"/>
    <m/>
    <m/>
    <n v="0"/>
    <n v="0"/>
    <n v="82"/>
    <n v="81"/>
    <n v="82"/>
    <n v="81"/>
    <n v="2.8"/>
    <n v="2.7"/>
    <n v="89.6"/>
    <n v="99.9"/>
    <n v="3.3"/>
    <n v="3"/>
    <n v="165"/>
    <n v="132"/>
    <m/>
    <m/>
    <n v="0"/>
    <n v="0"/>
    <n v="3.1048780487804879"/>
    <n v="2.8629629629629632"/>
    <n v="254.6"/>
    <n v="231.9"/>
    <n v="56.3"/>
    <n v="54.2"/>
    <n v="1801.6"/>
    <n v="2005.4"/>
    <n v="56.6"/>
    <n v="52.4"/>
    <n v="2830"/>
    <n v="2305.6"/>
    <m/>
    <m/>
    <n v="0"/>
    <n v="0"/>
    <n v="56.482926829268294"/>
    <n v="53.222222222222221"/>
    <n v="4631.6000000000004"/>
    <n v="4311"/>
    <n v="100"/>
    <n v="78"/>
    <n v="100"/>
    <n v="78"/>
    <n v="5.6"/>
    <n v="4.4000000000000004"/>
    <n v="560"/>
    <n v="343.20000000000005"/>
    <n v="60.8"/>
    <n v="57.4"/>
    <n v="6080"/>
    <n v="4477.2"/>
    <n v="259"/>
    <n v="272"/>
    <n v="259"/>
    <n v="272"/>
    <n v="948.1"/>
    <n v="921.69999999999993"/>
    <n v="18352.199999999997"/>
    <n v="19211.2"/>
    <n v="162"/>
    <n v="181"/>
    <n v="162"/>
    <n v="181"/>
    <n v="287.10000000000002"/>
    <n v="736.3"/>
    <n v="11717.9"/>
    <n v="13058.7"/>
    <n v="421"/>
    <n v="453"/>
    <n v="421"/>
    <n v="453"/>
    <n v="1235.2"/>
    <n v="1658"/>
    <n v="30070.1"/>
    <n v="32269.9"/>
    <n v="0"/>
    <n v="0"/>
    <n v="0"/>
    <n v="0"/>
    <s v=""/>
    <s v=""/>
    <s v=""/>
    <s v=""/>
    <n v="1795.1999999999998"/>
    <n v="2001.2"/>
    <n v="36150.1"/>
    <n v="36747.1"/>
  </r>
  <r>
    <x v="13"/>
    <s v="Temple College "/>
    <m/>
    <n v="228608"/>
    <x v="8"/>
    <n v="510"/>
    <n v="563"/>
    <n v="17"/>
    <n v="25"/>
    <n v="493"/>
    <n v="538"/>
    <m/>
    <m/>
    <n v="493"/>
    <n v="538"/>
    <n v="493"/>
    <n v="538"/>
    <n v="27"/>
    <n v="31"/>
    <n v="27"/>
    <n v="31"/>
    <n v="18"/>
    <n v="20"/>
    <n v="18"/>
    <n v="20"/>
    <m/>
    <m/>
    <n v="0"/>
    <n v="0"/>
    <n v="45"/>
    <n v="51"/>
    <n v="45"/>
    <n v="51"/>
    <n v="3.4"/>
    <n v="3.5"/>
    <n v="91.8"/>
    <n v="108.5"/>
    <n v="3.8"/>
    <n v="2.7"/>
    <n v="68.399999999999991"/>
    <n v="54"/>
    <m/>
    <m/>
    <n v="0"/>
    <n v="0"/>
    <n v="3.5599999999999996"/>
    <n v="3.1862745098039214"/>
    <n v="160.19999999999999"/>
    <n v="162.5"/>
    <n v="68.900000000000006"/>
    <n v="75.5"/>
    <n v="1860.3000000000002"/>
    <n v="2340.5"/>
    <n v="73.7"/>
    <n v="49.5"/>
    <n v="1326.6000000000001"/>
    <n v="990"/>
    <m/>
    <m/>
    <n v="0"/>
    <n v="0"/>
    <n v="70.820000000000007"/>
    <n v="65.303921568627445"/>
    <n v="3186.9000000000005"/>
    <n v="3330.4999999999995"/>
    <n v="74"/>
    <n v="92"/>
    <n v="74"/>
    <n v="92"/>
    <n v="60"/>
    <n v="45"/>
    <n v="60"/>
    <n v="45"/>
    <m/>
    <m/>
    <n v="0"/>
    <n v="0"/>
    <n v="134"/>
    <n v="137"/>
    <n v="134"/>
    <n v="137"/>
    <n v="4.2"/>
    <n v="4.4000000000000004"/>
    <n v="310.8"/>
    <n v="404.8"/>
    <m/>
    <n v="5.3"/>
    <n v="0"/>
    <n v="238.5"/>
    <m/>
    <m/>
    <n v="0"/>
    <n v="0"/>
    <n v="2.3194029850746269"/>
    <n v="4.6956204379562037"/>
    <n v="310.8"/>
    <n v="643.29999999999995"/>
    <n v="91.8"/>
    <n v="87.9"/>
    <n v="6793.2"/>
    <n v="8086.8"/>
    <n v="86.6"/>
    <n v="88.3"/>
    <n v="5196"/>
    <n v="3973.5"/>
    <m/>
    <m/>
    <n v="0"/>
    <n v="0"/>
    <n v="89.471641791044775"/>
    <n v="88.031386861313862"/>
    <n v="11989.199999999999"/>
    <n v="12060.3"/>
    <n v="179"/>
    <n v="188"/>
    <n v="179"/>
    <n v="188"/>
    <n v="2.6312849162011172"/>
    <n v="4.2861702127659571"/>
    <n v="470.99999999999994"/>
    <n v="805.8"/>
    <n v="84.782681564245806"/>
    <n v="81.865957446808508"/>
    <n v="15176.099999999999"/>
    <n v="15390.8"/>
    <n v="57"/>
    <n v="81"/>
    <n v="57"/>
    <n v="81"/>
    <n v="115"/>
    <n v="121"/>
    <n v="115"/>
    <n v="121"/>
    <m/>
    <m/>
    <n v="0"/>
    <n v="0"/>
    <n v="172"/>
    <n v="202"/>
    <n v="172"/>
    <n v="202"/>
    <n v="2.9"/>
    <n v="2.2999999999999998"/>
    <n v="165.29999999999998"/>
    <n v="186.29999999999998"/>
    <n v="3"/>
    <n v="3.4"/>
    <n v="345"/>
    <n v="411.4"/>
    <m/>
    <m/>
    <n v="0"/>
    <n v="0"/>
    <n v="2.9668604651162789"/>
    <n v="2.9589108910891087"/>
    <n v="510.29999999999995"/>
    <n v="597.69999999999993"/>
    <n v="58.4"/>
    <n v="42.6"/>
    <n v="3328.7999999999997"/>
    <n v="3450.6"/>
    <n v="54.1"/>
    <n v="54.3"/>
    <n v="6221.5"/>
    <n v="6570.2999999999993"/>
    <m/>
    <m/>
    <n v="0"/>
    <n v="0"/>
    <n v="55.524999999999999"/>
    <n v="49.608415841584154"/>
    <n v="9550.2999999999993"/>
    <n v="10020.9"/>
    <n v="142"/>
    <n v="148"/>
    <n v="142"/>
    <n v="148"/>
    <n v="2.6"/>
    <n v="3.3"/>
    <n v="369.2"/>
    <n v="488.4"/>
    <n v="36.700000000000003"/>
    <n v="46.1"/>
    <n v="5211.4000000000005"/>
    <n v="6822.8"/>
    <n v="158"/>
    <n v="204"/>
    <n v="158"/>
    <n v="204"/>
    <n v="567.9"/>
    <n v="699.59999999999991"/>
    <n v="11982.3"/>
    <n v="13877.9"/>
    <n v="193"/>
    <n v="186"/>
    <n v="193"/>
    <n v="186"/>
    <n v="413.4"/>
    <n v="703.9"/>
    <n v="12744.1"/>
    <n v="11533.8"/>
    <n v="351"/>
    <n v="390"/>
    <n v="351"/>
    <n v="390"/>
    <n v="981.3"/>
    <n v="1403.5"/>
    <n v="24726.400000000001"/>
    <n v="25411.699999999997"/>
    <n v="0"/>
    <n v="0"/>
    <n v="0"/>
    <n v="0"/>
    <s v=""/>
    <s v=""/>
    <s v=""/>
    <s v=""/>
    <n v="1350.5"/>
    <n v="1891.9"/>
    <n v="29937.8"/>
    <n v="32234.499999999996"/>
  </r>
  <r>
    <x v="13"/>
    <s v="Texarkana College "/>
    <m/>
    <n v="228699"/>
    <x v="8"/>
    <n v="333"/>
    <n v="393"/>
    <n v="12"/>
    <n v="1"/>
    <n v="321"/>
    <n v="392"/>
    <m/>
    <m/>
    <n v="321"/>
    <n v="392"/>
    <n v="321"/>
    <n v="392"/>
    <n v="47"/>
    <n v="55"/>
    <n v="47"/>
    <n v="55"/>
    <n v="16"/>
    <n v="20"/>
    <n v="16"/>
    <n v="20"/>
    <m/>
    <m/>
    <n v="0"/>
    <n v="0"/>
    <n v="63"/>
    <n v="75"/>
    <n v="63"/>
    <n v="75"/>
    <n v="4"/>
    <n v="3.8"/>
    <n v="188"/>
    <n v="209"/>
    <n v="2.9"/>
    <n v="4.3"/>
    <n v="46.4"/>
    <n v="86"/>
    <m/>
    <m/>
    <n v="0"/>
    <n v="0"/>
    <n v="3.7206349206349207"/>
    <n v="3.9333333333333331"/>
    <n v="234.4"/>
    <n v="295"/>
    <n v="77.7"/>
    <n v="66.3"/>
    <n v="3651.9"/>
    <n v="3646.5"/>
    <n v="61.5"/>
    <n v="66.900000000000006"/>
    <n v="984"/>
    <n v="1338"/>
    <m/>
    <m/>
    <n v="0"/>
    <n v="0"/>
    <n v="73.585714285714275"/>
    <n v="66.459999999999994"/>
    <n v="4635.8999999999996"/>
    <n v="4984.4999999999991"/>
    <n v="60"/>
    <n v="81"/>
    <n v="60"/>
    <n v="81"/>
    <n v="36"/>
    <n v="25"/>
    <n v="36"/>
    <n v="25"/>
    <m/>
    <m/>
    <n v="0"/>
    <n v="0"/>
    <n v="96"/>
    <n v="106"/>
    <n v="96"/>
    <n v="106"/>
    <n v="5"/>
    <n v="5.2"/>
    <n v="300"/>
    <n v="421.2"/>
    <m/>
    <n v="4.5999999999999996"/>
    <n v="0"/>
    <n v="114.99999999999999"/>
    <m/>
    <m/>
    <n v="0"/>
    <n v="0"/>
    <n v="3.125"/>
    <n v="5.0584905660377348"/>
    <n v="300"/>
    <n v="536.19999999999993"/>
    <n v="92.2"/>
    <n v="90"/>
    <n v="5532"/>
    <n v="7290"/>
    <n v="85.3"/>
    <n v="79.900000000000006"/>
    <n v="3070.7999999999997"/>
    <n v="1997.5000000000002"/>
    <m/>
    <m/>
    <n v="0"/>
    <n v="0"/>
    <n v="89.612499999999997"/>
    <n v="87.617924528301884"/>
    <n v="8602.7999999999993"/>
    <n v="9287.5"/>
    <n v="159"/>
    <n v="181"/>
    <n v="159"/>
    <n v="181"/>
    <n v="3.3610062893081758"/>
    <n v="4.5922651933701655"/>
    <n v="534.4"/>
    <n v="831.19999999999993"/>
    <n v="83.262264150943395"/>
    <n v="78.850828729281773"/>
    <n v="13238.699999999999"/>
    <n v="14272"/>
    <n v="30"/>
    <n v="52"/>
    <n v="30"/>
    <n v="52"/>
    <n v="44"/>
    <n v="41"/>
    <n v="44"/>
    <n v="41"/>
    <m/>
    <m/>
    <n v="0"/>
    <n v="0"/>
    <n v="74"/>
    <n v="93"/>
    <n v="74"/>
    <n v="93"/>
    <n v="2.9"/>
    <n v="3"/>
    <n v="87"/>
    <n v="156"/>
    <n v="3.5"/>
    <n v="3.2"/>
    <n v="154"/>
    <n v="131.20000000000002"/>
    <m/>
    <m/>
    <n v="0"/>
    <n v="0"/>
    <n v="3.2567567567567566"/>
    <n v="3.0881720430107533"/>
    <n v="241"/>
    <n v="287.20000000000005"/>
    <n v="62.2"/>
    <n v="62.3"/>
    <n v="1866"/>
    <n v="3239.6"/>
    <n v="60"/>
    <n v="56.6"/>
    <n v="2640"/>
    <n v="2320.6"/>
    <m/>
    <m/>
    <n v="0"/>
    <n v="0"/>
    <n v="60.891891891891895"/>
    <n v="59.787096774193543"/>
    <n v="4506"/>
    <n v="5560.2"/>
    <n v="88"/>
    <n v="118"/>
    <n v="88"/>
    <n v="118"/>
    <n v="5.3"/>
    <n v="5.5"/>
    <n v="466.4"/>
    <n v="649"/>
    <n v="71.099999999999994"/>
    <n v="64.8"/>
    <n v="6256.7999999999993"/>
    <n v="7646.4"/>
    <n v="137"/>
    <n v="188"/>
    <n v="137"/>
    <n v="188"/>
    <n v="575"/>
    <n v="786.2"/>
    <n v="11049.9"/>
    <n v="14176.1"/>
    <n v="96"/>
    <n v="86"/>
    <n v="96"/>
    <n v="86"/>
    <n v="200.4"/>
    <n v="332.20000000000005"/>
    <n v="6694.7999999999993"/>
    <n v="5656.1"/>
    <n v="233"/>
    <n v="274"/>
    <n v="233"/>
    <n v="274"/>
    <n v="775.4"/>
    <n v="1118.4000000000001"/>
    <n v="17744.699999999997"/>
    <n v="19832.2"/>
    <n v="0"/>
    <n v="0"/>
    <n v="0"/>
    <n v="0"/>
    <s v=""/>
    <s v=""/>
    <s v=""/>
    <s v=""/>
    <n v="1241.8"/>
    <n v="1767.4"/>
    <n v="24001.499999999996"/>
    <n v="27478.6"/>
  </r>
  <r>
    <x v="13"/>
    <s v="Texas Southmost College "/>
    <m/>
    <n v="229072"/>
    <x v="8"/>
    <n v="509"/>
    <n v="385"/>
    <n v="19"/>
    <n v="5"/>
    <n v="490"/>
    <n v="380"/>
    <m/>
    <m/>
    <n v="490"/>
    <n v="380"/>
    <n v="490"/>
    <n v="380"/>
    <n v="68"/>
    <n v="39"/>
    <n v="68"/>
    <n v="39"/>
    <n v="32"/>
    <n v="14"/>
    <n v="32"/>
    <n v="14"/>
    <m/>
    <m/>
    <n v="0"/>
    <n v="0"/>
    <n v="100"/>
    <n v="53"/>
    <n v="100"/>
    <n v="53"/>
    <n v="4.7"/>
    <n v="5.5"/>
    <n v="319.60000000000002"/>
    <n v="214.5"/>
    <n v="5"/>
    <n v="5.6"/>
    <n v="160"/>
    <n v="78.399999999999991"/>
    <m/>
    <m/>
    <n v="0"/>
    <n v="0"/>
    <n v="4.7960000000000003"/>
    <n v="5.5264150943396224"/>
    <n v="479.6"/>
    <n v="292.89999999999998"/>
    <n v="79.900000000000006"/>
    <n v="83"/>
    <n v="5433.2000000000007"/>
    <n v="3237"/>
    <n v="74.400000000000006"/>
    <n v="83.4"/>
    <n v="2380.8000000000002"/>
    <n v="1167.6000000000001"/>
    <m/>
    <m/>
    <n v="0"/>
    <n v="0"/>
    <n v="78.140000000000015"/>
    <n v="83.105660377358504"/>
    <n v="7814.0000000000018"/>
    <n v="4404.6000000000004"/>
    <n v="87"/>
    <n v="72"/>
    <n v="87"/>
    <n v="72"/>
    <n v="55"/>
    <n v="48"/>
    <n v="55"/>
    <n v="48"/>
    <m/>
    <m/>
    <n v="0"/>
    <n v="0"/>
    <n v="142"/>
    <n v="120"/>
    <n v="142"/>
    <n v="120"/>
    <n v="5.7"/>
    <n v="5.3"/>
    <n v="495.90000000000003"/>
    <n v="381.59999999999997"/>
    <m/>
    <n v="6"/>
    <n v="0"/>
    <n v="288"/>
    <m/>
    <m/>
    <n v="0"/>
    <n v="0"/>
    <n v="3.4922535211267607"/>
    <n v="5.5799999999999992"/>
    <n v="495.90000000000003"/>
    <n v="669.59999999999991"/>
    <n v="92.1"/>
    <n v="82.9"/>
    <n v="8012.7"/>
    <n v="5968.8"/>
    <n v="84"/>
    <n v="84.4"/>
    <n v="4620"/>
    <n v="4051.2000000000003"/>
    <m/>
    <m/>
    <n v="0"/>
    <n v="0"/>
    <n v="88.96267605633804"/>
    <n v="83.5"/>
    <n v="12632.700000000003"/>
    <n v="10020"/>
    <n v="242"/>
    <n v="173"/>
    <n v="242"/>
    <n v="173"/>
    <n v="4.0309917355371905"/>
    <n v="5.5635838150289008"/>
    <n v="975.50000000000011"/>
    <n v="962.49999999999989"/>
    <n v="84.490495867768615"/>
    <n v="83.379190751445094"/>
    <n v="20446.700000000004"/>
    <n v="14424.600000000002"/>
    <n v="42"/>
    <n v="42"/>
    <n v="42"/>
    <n v="42"/>
    <n v="93"/>
    <n v="49"/>
    <n v="93"/>
    <n v="49"/>
    <m/>
    <m/>
    <n v="0"/>
    <n v="0"/>
    <n v="135"/>
    <n v="91"/>
    <n v="135"/>
    <n v="91"/>
    <n v="3.9"/>
    <n v="3.6"/>
    <n v="163.79999999999998"/>
    <n v="151.20000000000002"/>
    <n v="3.5"/>
    <n v="3.7"/>
    <n v="325.5"/>
    <n v="181.3"/>
    <m/>
    <m/>
    <n v="0"/>
    <n v="0"/>
    <n v="3.6244444444444439"/>
    <n v="3.6538461538461537"/>
    <n v="489.29999999999995"/>
    <n v="332.5"/>
    <n v="53"/>
    <n v="63"/>
    <n v="2226"/>
    <n v="2646"/>
    <n v="43.3"/>
    <n v="44.3"/>
    <n v="4026.8999999999996"/>
    <n v="2170.6999999999998"/>
    <m/>
    <m/>
    <n v="0"/>
    <n v="0"/>
    <n v="46.317777777777778"/>
    <n v="52.930769230769229"/>
    <n v="6252.9"/>
    <n v="4816.7"/>
    <n v="113"/>
    <n v="116"/>
    <n v="113"/>
    <n v="116"/>
    <n v="5.3"/>
    <n v="5.7"/>
    <n v="598.9"/>
    <n v="661.2"/>
    <n v="53.3"/>
    <n v="57.2"/>
    <n v="6022.9"/>
    <n v="6635.2000000000007"/>
    <n v="197"/>
    <n v="153"/>
    <n v="197"/>
    <n v="153"/>
    <n v="979.3"/>
    <n v="747.3"/>
    <n v="15671.900000000001"/>
    <n v="11851.8"/>
    <n v="180"/>
    <n v="111"/>
    <n v="180"/>
    <n v="111"/>
    <n v="485.5"/>
    <n v="547.70000000000005"/>
    <n v="11027.7"/>
    <n v="7389.5"/>
    <n v="377"/>
    <n v="264"/>
    <n v="377"/>
    <n v="264"/>
    <n v="1464.8"/>
    <n v="1295"/>
    <n v="26699.600000000002"/>
    <n v="19241.3"/>
    <n v="0"/>
    <n v="0"/>
    <n v="0"/>
    <n v="0"/>
    <s v=""/>
    <s v=""/>
    <s v=""/>
    <s v=""/>
    <n v="2063.7000000000003"/>
    <n v="1956.2"/>
    <n v="32722.500000000007"/>
    <n v="25876.500000000004"/>
  </r>
  <r>
    <x v="13"/>
    <s v="Texas State Technical College-Harlingen "/>
    <m/>
    <n v="229319"/>
    <x v="8"/>
    <n v="487"/>
    <n v="490"/>
    <n v="7"/>
    <n v="6"/>
    <n v="480"/>
    <n v="484"/>
    <m/>
    <m/>
    <n v="480"/>
    <n v="484"/>
    <n v="480"/>
    <n v="484"/>
    <n v="42"/>
    <n v="44"/>
    <n v="42"/>
    <n v="44"/>
    <n v="35"/>
    <n v="21"/>
    <n v="35"/>
    <n v="21"/>
    <m/>
    <m/>
    <n v="0"/>
    <n v="0"/>
    <n v="77"/>
    <n v="65"/>
    <n v="77"/>
    <n v="65"/>
    <n v="3.9"/>
    <n v="4"/>
    <n v="163.79999999999998"/>
    <n v="176"/>
    <n v="3.7"/>
    <n v="3.9"/>
    <n v="129.5"/>
    <n v="81.899999999999991"/>
    <m/>
    <m/>
    <n v="0"/>
    <n v="0"/>
    <n v="3.8090909090909086"/>
    <n v="3.9676923076923072"/>
    <n v="293.29999999999995"/>
    <n v="257.89999999999998"/>
    <n v="97"/>
    <n v="96.2"/>
    <n v="4074"/>
    <n v="4232.8"/>
    <n v="91.2"/>
    <n v="92.1"/>
    <n v="3192"/>
    <n v="1934.1"/>
    <m/>
    <m/>
    <n v="0"/>
    <n v="0"/>
    <n v="94.36363636363636"/>
    <n v="94.875384615384604"/>
    <n v="7266"/>
    <n v="6166.9"/>
    <n v="128"/>
    <n v="117"/>
    <n v="128"/>
    <n v="117"/>
    <n v="48"/>
    <n v="39"/>
    <n v="48"/>
    <n v="39"/>
    <m/>
    <m/>
    <n v="0"/>
    <n v="0"/>
    <n v="176"/>
    <n v="156"/>
    <n v="176"/>
    <n v="156"/>
    <n v="4.2"/>
    <n v="3.5"/>
    <n v="537.6"/>
    <n v="409.5"/>
    <m/>
    <n v="4.7"/>
    <n v="0"/>
    <n v="183.3"/>
    <m/>
    <m/>
    <n v="0"/>
    <n v="0"/>
    <n v="3.0545454545454547"/>
    <n v="3.8"/>
    <n v="537.6"/>
    <n v="592.79999999999995"/>
    <n v="99.1"/>
    <n v="92.5"/>
    <n v="12684.8"/>
    <n v="10822.5"/>
    <n v="98.2"/>
    <n v="88.2"/>
    <n v="4713.6000000000004"/>
    <n v="3439.8"/>
    <m/>
    <m/>
    <n v="0"/>
    <n v="0"/>
    <n v="98.854545454545459"/>
    <n v="91.424999999999997"/>
    <n v="17398.400000000001"/>
    <n v="14262.3"/>
    <n v="253"/>
    <n v="221"/>
    <n v="253"/>
    <n v="221"/>
    <n v="3.284189723320158"/>
    <n v="3.8493212669683254"/>
    <n v="830.9"/>
    <n v="850.69999999999993"/>
    <n v="97.487747035573122"/>
    <n v="92.439819004524878"/>
    <n v="24664.400000000001"/>
    <n v="20429.199999999997"/>
    <n v="76"/>
    <n v="95"/>
    <n v="76"/>
    <n v="95"/>
    <n v="66"/>
    <n v="72"/>
    <n v="66"/>
    <n v="72"/>
    <m/>
    <m/>
    <n v="0"/>
    <n v="0"/>
    <n v="142"/>
    <n v="167"/>
    <n v="142"/>
    <n v="167"/>
    <n v="2.8"/>
    <n v="2.8"/>
    <n v="212.79999999999998"/>
    <n v="266"/>
    <n v="3.1"/>
    <n v="3.5"/>
    <n v="204.6"/>
    <n v="252"/>
    <m/>
    <m/>
    <n v="0"/>
    <n v="0"/>
    <n v="2.9394366197183097"/>
    <n v="3.1017964071856285"/>
    <n v="417.4"/>
    <n v="518"/>
    <n v="75.8"/>
    <n v="74.900000000000006"/>
    <n v="5760.8"/>
    <n v="7115.5000000000009"/>
    <n v="66.2"/>
    <n v="65.8"/>
    <n v="4369.2"/>
    <n v="4737.5999999999995"/>
    <m/>
    <m/>
    <n v="0"/>
    <n v="0"/>
    <n v="71.338028169014081"/>
    <n v="70.976646706586834"/>
    <n v="10130"/>
    <n v="11853.100000000002"/>
    <n v="85"/>
    <n v="96"/>
    <n v="85"/>
    <n v="96"/>
    <n v="4.3"/>
    <n v="4.3"/>
    <n v="365.5"/>
    <n v="412.79999999999995"/>
    <n v="68.900000000000006"/>
    <n v="68"/>
    <n v="5856.5000000000009"/>
    <n v="6528"/>
    <n v="246"/>
    <n v="256"/>
    <n v="246"/>
    <n v="256"/>
    <n v="914.19999999999993"/>
    <n v="851.5"/>
    <n v="22519.599999999999"/>
    <n v="22170.799999999999"/>
    <n v="149"/>
    <n v="132"/>
    <n v="149"/>
    <n v="132"/>
    <n v="334.1"/>
    <n v="517.20000000000005"/>
    <n v="12274.8"/>
    <n v="10111.5"/>
    <n v="395"/>
    <n v="388"/>
    <n v="395"/>
    <n v="388"/>
    <n v="1248.3"/>
    <n v="1368.7"/>
    <n v="34794.399999999994"/>
    <n v="32282.3"/>
    <n v="0"/>
    <n v="0"/>
    <n v="0"/>
    <n v="0"/>
    <s v=""/>
    <s v=""/>
    <s v=""/>
    <s v=""/>
    <n v="1613.8"/>
    <n v="1781.4999999999998"/>
    <n v="40650.9"/>
    <n v="38810.300000000003"/>
  </r>
  <r>
    <x v="13"/>
    <s v="Texas State Technical College-Waco"/>
    <m/>
    <n v="228680"/>
    <x v="8"/>
    <n v="774"/>
    <n v="840"/>
    <n v="129"/>
    <n v="152"/>
    <n v="645"/>
    <n v="688"/>
    <m/>
    <m/>
    <n v="645"/>
    <n v="688"/>
    <n v="645"/>
    <n v="688"/>
    <n v="54"/>
    <n v="50"/>
    <n v="54"/>
    <n v="50"/>
    <n v="2"/>
    <n v="3"/>
    <n v="2"/>
    <n v="3"/>
    <m/>
    <m/>
    <n v="0"/>
    <n v="0"/>
    <n v="56"/>
    <n v="53"/>
    <n v="56"/>
    <n v="53"/>
    <n v="2.7"/>
    <n v="2.7"/>
    <n v="145.80000000000001"/>
    <n v="135"/>
    <n v="3.5"/>
    <n v="3"/>
    <n v="7"/>
    <n v="9"/>
    <m/>
    <m/>
    <n v="0"/>
    <n v="0"/>
    <n v="2.7285714285714286"/>
    <n v="2.7169811320754715"/>
    <n v="152.80000000000001"/>
    <n v="144"/>
    <n v="84.2"/>
    <n v="80"/>
    <n v="4546.8"/>
    <n v="4000"/>
    <n v="108.5"/>
    <n v="82"/>
    <n v="217"/>
    <n v="246"/>
    <m/>
    <m/>
    <n v="0"/>
    <n v="0"/>
    <n v="85.06785714285715"/>
    <n v="80.113207547169807"/>
    <n v="4763.8"/>
    <n v="4246"/>
    <n v="221"/>
    <n v="239"/>
    <n v="221"/>
    <n v="239"/>
    <n v="17"/>
    <n v="28"/>
    <n v="17"/>
    <n v="28"/>
    <m/>
    <m/>
    <n v="0"/>
    <n v="0"/>
    <n v="238"/>
    <n v="267"/>
    <n v="238"/>
    <n v="267"/>
    <n v="3.3"/>
    <n v="3.1"/>
    <n v="729.3"/>
    <n v="740.9"/>
    <m/>
    <n v="3.3"/>
    <n v="0"/>
    <n v="92.399999999999991"/>
    <m/>
    <m/>
    <n v="0"/>
    <n v="0"/>
    <n v="3.0642857142857141"/>
    <n v="3.1209737827715354"/>
    <n v="729.3"/>
    <n v="833.3"/>
    <n v="98.2"/>
    <n v="96.5"/>
    <n v="21702.2"/>
    <n v="23063.5"/>
    <n v="95.6"/>
    <n v="90.8"/>
    <n v="1625.1999999999998"/>
    <n v="2542.4"/>
    <m/>
    <m/>
    <n v="0"/>
    <n v="0"/>
    <n v="98.01428571428572"/>
    <n v="95.902247191011242"/>
    <n v="23327.4"/>
    <n v="25605.9"/>
    <n v="294"/>
    <n v="320"/>
    <n v="294"/>
    <n v="320"/>
    <n v="3.0003401360544215"/>
    <n v="3.0540624999999997"/>
    <n v="882.09999999999991"/>
    <n v="977.3"/>
    <n v="95.548299319727889"/>
    <n v="93.287187500000002"/>
    <n v="28091.200000000001"/>
    <n v="29851.9"/>
    <n v="237"/>
    <n v="257"/>
    <n v="237"/>
    <n v="257"/>
    <n v="74"/>
    <n v="60"/>
    <n v="74"/>
    <n v="60"/>
    <m/>
    <m/>
    <n v="0"/>
    <n v="0"/>
    <n v="311"/>
    <n v="317"/>
    <n v="311"/>
    <n v="317"/>
    <n v="2.8"/>
    <n v="2.6"/>
    <n v="663.59999999999991"/>
    <n v="668.2"/>
    <n v="2.8"/>
    <n v="3"/>
    <n v="207.2"/>
    <n v="180"/>
    <m/>
    <m/>
    <n v="0"/>
    <n v="0"/>
    <n v="2.8"/>
    <n v="2.6757097791798108"/>
    <n v="870.8"/>
    <n v="848.2"/>
    <n v="81.8"/>
    <n v="78.900000000000006"/>
    <n v="19386.599999999999"/>
    <n v="20277.300000000003"/>
    <n v="73.2"/>
    <n v="70.3"/>
    <n v="5416.8"/>
    <n v="4218"/>
    <m/>
    <m/>
    <n v="0"/>
    <n v="0"/>
    <n v="79.753697749196135"/>
    <n v="77.272239747634075"/>
    <n v="24803.399999999998"/>
    <n v="24495.300000000003"/>
    <n v="40"/>
    <n v="51"/>
    <n v="40"/>
    <n v="51"/>
    <n v="4"/>
    <n v="3.5"/>
    <n v="160"/>
    <n v="178.5"/>
    <n v="77.599999999999994"/>
    <n v="74.2"/>
    <n v="3104"/>
    <n v="3784.2000000000003"/>
    <n v="512"/>
    <n v="546"/>
    <n v="512"/>
    <n v="546"/>
    <n v="1538.6999999999998"/>
    <n v="1544.1"/>
    <n v="45635.6"/>
    <n v="47340.800000000003"/>
    <n v="93"/>
    <n v="91"/>
    <n v="93"/>
    <n v="91"/>
    <n v="214.2"/>
    <n v="281.39999999999998"/>
    <n v="7259"/>
    <n v="7006.4"/>
    <n v="605"/>
    <n v="637"/>
    <n v="605"/>
    <n v="637"/>
    <n v="1752.8999999999999"/>
    <n v="1825.5"/>
    <n v="52894.6"/>
    <n v="54347.200000000004"/>
    <n v="0"/>
    <n v="0"/>
    <n v="0"/>
    <n v="0"/>
    <s v=""/>
    <s v=""/>
    <s v=""/>
    <s v=""/>
    <n v="1912.8999999999999"/>
    <n v="2004"/>
    <n v="55998.6"/>
    <n v="58131.4"/>
  </r>
  <r>
    <x v="13"/>
    <s v="Vernon College "/>
    <m/>
    <n v="229504"/>
    <x v="8"/>
    <n v="270"/>
    <n v="258"/>
    <n v="8"/>
    <n v="12"/>
    <n v="262"/>
    <n v="246"/>
    <m/>
    <m/>
    <n v="262"/>
    <n v="246"/>
    <n v="262"/>
    <n v="246"/>
    <n v="8"/>
    <n v="13"/>
    <n v="8"/>
    <n v="13"/>
    <n v="11"/>
    <n v="5"/>
    <n v="11"/>
    <n v="5"/>
    <m/>
    <m/>
    <n v="0"/>
    <n v="0"/>
    <n v="19"/>
    <n v="18"/>
    <n v="19"/>
    <n v="18"/>
    <n v="2.9"/>
    <n v="2.9"/>
    <n v="23.2"/>
    <n v="37.699999999999996"/>
    <n v="2.9"/>
    <n v="2.6"/>
    <n v="31.9"/>
    <n v="13"/>
    <m/>
    <m/>
    <n v="0"/>
    <n v="0"/>
    <n v="2.9"/>
    <n v="2.8166666666666664"/>
    <n v="55.1"/>
    <n v="50.699999999999996"/>
    <n v="63.6"/>
    <n v="61.7"/>
    <n v="508.8"/>
    <n v="802.1"/>
    <n v="47.5"/>
    <n v="59.8"/>
    <n v="522.5"/>
    <n v="299"/>
    <m/>
    <m/>
    <n v="0"/>
    <n v="0"/>
    <n v="54.278947368421051"/>
    <n v="61.172222222222217"/>
    <n v="1031.3"/>
    <n v="1101.0999999999999"/>
    <n v="53"/>
    <n v="46"/>
    <n v="53"/>
    <n v="46"/>
    <n v="41"/>
    <n v="39"/>
    <n v="41"/>
    <n v="39"/>
    <m/>
    <m/>
    <n v="0"/>
    <n v="0"/>
    <n v="94"/>
    <n v="85"/>
    <n v="94"/>
    <n v="85"/>
    <n v="4.2"/>
    <n v="4.2"/>
    <n v="222.60000000000002"/>
    <n v="193.20000000000002"/>
    <m/>
    <n v="5.4"/>
    <n v="0"/>
    <n v="210.60000000000002"/>
    <m/>
    <m/>
    <n v="0"/>
    <n v="0"/>
    <n v="2.3680851063829791"/>
    <n v="4.7505882352941189"/>
    <n v="222.60000000000002"/>
    <n v="403.80000000000013"/>
    <n v="87.7"/>
    <n v="85.1"/>
    <n v="4648.1000000000004"/>
    <n v="3914.6"/>
    <n v="83.5"/>
    <n v="94.1"/>
    <n v="3423.5"/>
    <n v="3669.8999999999996"/>
    <m/>
    <m/>
    <n v="0"/>
    <n v="0"/>
    <n v="85.868085106382978"/>
    <n v="89.229411764705887"/>
    <n v="8071.6"/>
    <n v="7584.5"/>
    <n v="113"/>
    <n v="103"/>
    <n v="113"/>
    <n v="103"/>
    <n v="2.4575221238938059"/>
    <n v="4.4126213592233023"/>
    <n v="277.70000000000005"/>
    <n v="454.50000000000011"/>
    <n v="80.556637168141592"/>
    <n v="84.326213592233017"/>
    <n v="9102.9"/>
    <n v="8685.6"/>
    <n v="44"/>
    <n v="42"/>
    <n v="44"/>
    <n v="42"/>
    <n v="56"/>
    <n v="40"/>
    <n v="56"/>
    <n v="40"/>
    <m/>
    <m/>
    <n v="0"/>
    <n v="0"/>
    <n v="100"/>
    <n v="82"/>
    <n v="100"/>
    <n v="82"/>
    <n v="3.1"/>
    <n v="2.9"/>
    <n v="136.4"/>
    <n v="121.8"/>
    <n v="3.9"/>
    <n v="3.6"/>
    <n v="218.4"/>
    <n v="144"/>
    <m/>
    <m/>
    <n v="0"/>
    <n v="0"/>
    <n v="3.548"/>
    <n v="3.2414634146341466"/>
    <n v="354.8"/>
    <n v="265.8"/>
    <n v="62.3"/>
    <n v="57.9"/>
    <n v="2741.2"/>
    <n v="2431.7999999999997"/>
    <n v="64.099999999999994"/>
    <n v="55.8"/>
    <n v="3589.5999999999995"/>
    <n v="2232"/>
    <m/>
    <m/>
    <n v="0"/>
    <n v="0"/>
    <n v="63.307999999999993"/>
    <n v="56.875609756097553"/>
    <n v="6330.7999999999993"/>
    <n v="4663.7999999999993"/>
    <n v="49"/>
    <n v="61"/>
    <n v="49"/>
    <n v="61"/>
    <n v="6.4"/>
    <n v="5.6"/>
    <n v="313.60000000000002"/>
    <n v="341.59999999999997"/>
    <n v="78.599999999999994"/>
    <n v="73.900000000000006"/>
    <n v="3851.3999999999996"/>
    <n v="4507.9000000000005"/>
    <n v="105"/>
    <n v="101"/>
    <n v="105"/>
    <n v="101"/>
    <n v="382.20000000000005"/>
    <n v="352.7"/>
    <n v="7898.1"/>
    <n v="7148.5"/>
    <n v="108"/>
    <n v="84"/>
    <n v="108"/>
    <n v="84"/>
    <n v="250.3"/>
    <n v="367.6"/>
    <n v="7535.5999999999995"/>
    <n v="6200.9"/>
    <n v="213"/>
    <n v="185"/>
    <n v="213"/>
    <n v="185"/>
    <n v="632.5"/>
    <n v="720.3"/>
    <n v="15433.7"/>
    <n v="13349.4"/>
    <n v="0"/>
    <n v="0"/>
    <n v="0"/>
    <n v="0"/>
    <s v=""/>
    <s v=""/>
    <s v=""/>
    <s v=""/>
    <n v="946.1"/>
    <n v="1061.9000000000001"/>
    <n v="19285.099999999999"/>
    <n v="17857.3"/>
  </r>
  <r>
    <x v="13"/>
    <s v="Victoria College "/>
    <m/>
    <n v="229540"/>
    <x v="8"/>
    <n v="400"/>
    <n v="472"/>
    <n v="32"/>
    <n v="36"/>
    <n v="368"/>
    <n v="436"/>
    <m/>
    <m/>
    <n v="368"/>
    <n v="436"/>
    <n v="368"/>
    <n v="436"/>
    <n v="17"/>
    <n v="40"/>
    <n v="17"/>
    <n v="40"/>
    <n v="13"/>
    <n v="25"/>
    <n v="13"/>
    <n v="25"/>
    <m/>
    <m/>
    <n v="0"/>
    <n v="0"/>
    <n v="30"/>
    <n v="65"/>
    <n v="30"/>
    <n v="65"/>
    <n v="3.5"/>
    <n v="4.0999999999999996"/>
    <n v="59.5"/>
    <n v="164"/>
    <n v="4.2"/>
    <n v="5.0999999999999996"/>
    <n v="54.6"/>
    <n v="127.49999999999999"/>
    <m/>
    <m/>
    <n v="0"/>
    <n v="0"/>
    <n v="3.8033333333333332"/>
    <n v="4.4846153846153847"/>
    <n v="114.1"/>
    <n v="291.5"/>
    <n v="74.099999999999994"/>
    <n v="66.7"/>
    <n v="1259.6999999999998"/>
    <n v="2668"/>
    <n v="67.2"/>
    <n v="74.8"/>
    <n v="873.6"/>
    <n v="1870"/>
    <m/>
    <m/>
    <n v="0"/>
    <n v="0"/>
    <n v="71.109999999999985"/>
    <n v="69.815384615384616"/>
    <n v="2133.2999999999997"/>
    <n v="4538"/>
    <n v="71"/>
    <n v="85"/>
    <n v="71"/>
    <n v="85"/>
    <n v="79"/>
    <n v="93"/>
    <n v="79"/>
    <n v="93"/>
    <m/>
    <m/>
    <n v="0"/>
    <n v="0"/>
    <n v="150"/>
    <n v="178"/>
    <n v="150"/>
    <n v="178"/>
    <n v="5.0999999999999996"/>
    <n v="5.6"/>
    <n v="362.09999999999997"/>
    <n v="475.99999999999994"/>
    <m/>
    <n v="5.4"/>
    <n v="0"/>
    <n v="502.20000000000005"/>
    <m/>
    <m/>
    <n v="0"/>
    <n v="0"/>
    <n v="2.4139999999999997"/>
    <n v="5.4955056179775283"/>
    <n v="362.09999999999997"/>
    <n v="978.2"/>
    <n v="90.2"/>
    <n v="91.6"/>
    <n v="6404.2"/>
    <n v="7785.9999999999991"/>
    <n v="93.2"/>
    <n v="85.5"/>
    <n v="7362.8"/>
    <n v="7951.5"/>
    <m/>
    <m/>
    <n v="0"/>
    <n v="0"/>
    <n v="91.78"/>
    <n v="88.412921348314612"/>
    <n v="13767"/>
    <n v="15737.5"/>
    <n v="180"/>
    <n v="243"/>
    <n v="180"/>
    <n v="243"/>
    <n v="2.6455555555555552"/>
    <n v="5.2251028806584365"/>
    <n v="476.19999999999993"/>
    <n v="1269.7"/>
    <n v="88.334999999999994"/>
    <n v="83.438271604938265"/>
    <n v="15900.3"/>
    <n v="20275.5"/>
    <n v="32"/>
    <n v="33"/>
    <n v="32"/>
    <n v="33"/>
    <n v="60"/>
    <n v="63"/>
    <n v="60"/>
    <n v="63"/>
    <m/>
    <m/>
    <n v="0"/>
    <n v="0"/>
    <n v="92"/>
    <n v="96"/>
    <n v="92"/>
    <n v="96"/>
    <n v="3.8"/>
    <n v="4.7"/>
    <n v="121.6"/>
    <n v="155.1"/>
    <n v="4.2"/>
    <n v="4.0999999999999996"/>
    <n v="252"/>
    <n v="258.29999999999995"/>
    <m/>
    <m/>
    <n v="0"/>
    <n v="0"/>
    <n v="4.0608695652173914"/>
    <n v="4.3062499999999995"/>
    <n v="373.6"/>
    <n v="413.4"/>
    <n v="73.400000000000006"/>
    <n v="74.900000000000006"/>
    <n v="2348.8000000000002"/>
    <n v="2471.7000000000003"/>
    <n v="67.599999999999994"/>
    <n v="60"/>
    <n v="4055.9999999999995"/>
    <n v="3780"/>
    <m/>
    <m/>
    <n v="0"/>
    <n v="0"/>
    <n v="69.617391304347819"/>
    <n v="65.121875000000003"/>
    <n v="6404.7999999999993"/>
    <n v="6251.7000000000007"/>
    <n v="96"/>
    <n v="97"/>
    <n v="96"/>
    <n v="97"/>
    <n v="6.1"/>
    <n v="6.1"/>
    <n v="585.59999999999991"/>
    <n v="591.69999999999993"/>
    <n v="76.3"/>
    <n v="64.2"/>
    <n v="7324.7999999999993"/>
    <n v="6227.4000000000005"/>
    <n v="120"/>
    <n v="158"/>
    <n v="120"/>
    <n v="158"/>
    <n v="543.19999999999993"/>
    <n v="795.1"/>
    <n v="10012.700000000001"/>
    <n v="12925.7"/>
    <n v="152"/>
    <n v="181"/>
    <n v="152"/>
    <n v="181"/>
    <n v="306.60000000000002"/>
    <n v="888"/>
    <n v="12292.4"/>
    <n v="13601.5"/>
    <n v="272"/>
    <n v="339"/>
    <n v="272"/>
    <n v="339"/>
    <n v="849.8"/>
    <n v="1683.1"/>
    <n v="22305.1"/>
    <n v="26527.200000000001"/>
    <n v="0"/>
    <n v="0"/>
    <n v="0"/>
    <n v="0"/>
    <s v=""/>
    <s v=""/>
    <s v=""/>
    <s v=""/>
    <n v="1435.3999999999999"/>
    <n v="2274.7999999999997"/>
    <n v="29629.899999999998"/>
    <n v="32754.600000000002"/>
  </r>
  <r>
    <x v="13"/>
    <s v="Weatherford College "/>
    <m/>
    <n v="229799"/>
    <x v="8"/>
    <n v="745"/>
    <n v="787"/>
    <n v="55"/>
    <n v="60"/>
    <n v="690"/>
    <n v="727"/>
    <m/>
    <m/>
    <n v="690"/>
    <n v="727"/>
    <n v="690"/>
    <n v="727"/>
    <n v="55"/>
    <n v="39"/>
    <n v="55"/>
    <n v="39"/>
    <n v="21"/>
    <n v="25"/>
    <n v="21"/>
    <n v="25"/>
    <m/>
    <m/>
    <n v="0"/>
    <n v="0"/>
    <n v="76"/>
    <n v="64"/>
    <n v="76"/>
    <n v="64"/>
    <n v="3.2"/>
    <n v="3.5"/>
    <n v="176"/>
    <n v="136.5"/>
    <n v="3.4"/>
    <n v="2.7"/>
    <n v="71.399999999999991"/>
    <n v="67.5"/>
    <m/>
    <m/>
    <n v="0"/>
    <n v="0"/>
    <n v="3.2552631578947366"/>
    <n v="3.1875"/>
    <n v="247.39999999999998"/>
    <n v="204"/>
    <n v="66.7"/>
    <n v="69.400000000000006"/>
    <n v="3668.5"/>
    <n v="2706.6000000000004"/>
    <n v="58.2"/>
    <n v="53.1"/>
    <n v="1222.2"/>
    <n v="1327.5"/>
    <m/>
    <m/>
    <n v="0"/>
    <n v="0"/>
    <n v="64.351315789473688"/>
    <n v="63.032812500000006"/>
    <n v="4890.7000000000007"/>
    <n v="4034.1000000000004"/>
    <n v="183"/>
    <n v="193"/>
    <n v="183"/>
    <n v="193"/>
    <n v="73"/>
    <n v="88"/>
    <n v="73"/>
    <n v="88"/>
    <m/>
    <m/>
    <n v="0"/>
    <n v="0"/>
    <n v="256"/>
    <n v="281"/>
    <n v="256"/>
    <n v="281"/>
    <n v="4.2"/>
    <n v="4.3"/>
    <n v="768.6"/>
    <n v="829.9"/>
    <m/>
    <n v="4.7"/>
    <n v="0"/>
    <n v="413.6"/>
    <m/>
    <m/>
    <n v="0"/>
    <n v="0"/>
    <n v="3.0023437500000001"/>
    <n v="4.4252669039145909"/>
    <n v="768.6"/>
    <n v="1243.5"/>
    <n v="79.900000000000006"/>
    <n v="83.2"/>
    <n v="14621.7"/>
    <n v="16057.6"/>
    <n v="75.7"/>
    <n v="81.5"/>
    <n v="5526.1"/>
    <n v="7172"/>
    <m/>
    <m/>
    <n v="0"/>
    <n v="0"/>
    <n v="78.702343750000011"/>
    <n v="82.66761565836299"/>
    <n v="20147.800000000003"/>
    <n v="23229.599999999999"/>
    <n v="332"/>
    <n v="345"/>
    <n v="332"/>
    <n v="345"/>
    <n v="3.0602409638554215"/>
    <n v="4.1956521739130439"/>
    <n v="1016"/>
    <n v="1447.5000000000002"/>
    <n v="75.4171686746988"/>
    <n v="79.025217391304338"/>
    <n v="25038.5"/>
    <n v="27263.699999999997"/>
    <n v="135"/>
    <n v="105"/>
    <n v="135"/>
    <n v="105"/>
    <n v="131"/>
    <n v="185"/>
    <n v="131"/>
    <n v="185"/>
    <m/>
    <m/>
    <n v="0"/>
    <n v="0"/>
    <n v="266"/>
    <n v="290"/>
    <n v="266"/>
    <n v="290"/>
    <n v="2.7"/>
    <n v="2.8"/>
    <n v="364.5"/>
    <n v="294"/>
    <n v="3.1"/>
    <n v="3.4"/>
    <n v="406.1"/>
    <n v="629"/>
    <m/>
    <m/>
    <n v="0"/>
    <n v="0"/>
    <n v="2.8969924812030077"/>
    <n v="3.182758620689655"/>
    <n v="770.6"/>
    <n v="923"/>
    <n v="57.9"/>
    <n v="60.2"/>
    <n v="7816.5"/>
    <n v="6321"/>
    <n v="50.7"/>
    <n v="50.1"/>
    <n v="6641.7000000000007"/>
    <n v="9268.5"/>
    <m/>
    <m/>
    <n v="0"/>
    <n v="0"/>
    <n v="54.35413533834587"/>
    <n v="53.756896551724139"/>
    <n v="14458.2"/>
    <n v="15589.5"/>
    <n v="92"/>
    <n v="92"/>
    <n v="92"/>
    <n v="92"/>
    <n v="5.7"/>
    <n v="5.0999999999999996"/>
    <n v="524.4"/>
    <n v="469.2"/>
    <n v="70.2"/>
    <n v="59.9"/>
    <n v="6458.4000000000005"/>
    <n v="5510.8"/>
    <n v="373"/>
    <n v="337"/>
    <n v="373"/>
    <n v="337"/>
    <n v="1309.0999999999999"/>
    <n v="1260.4000000000001"/>
    <n v="26106.7"/>
    <n v="25085.200000000001"/>
    <n v="225"/>
    <n v="298"/>
    <n v="225"/>
    <n v="298"/>
    <n v="477.5"/>
    <n v="1110.0999999999999"/>
    <n v="13390"/>
    <n v="17768"/>
    <n v="598"/>
    <n v="635"/>
    <n v="598"/>
    <n v="635"/>
    <n v="1786.6"/>
    <n v="2370.5"/>
    <n v="39496.699999999997"/>
    <n v="42853.2"/>
    <n v="0"/>
    <n v="0"/>
    <n v="0"/>
    <n v="0"/>
    <s v=""/>
    <s v=""/>
    <s v=""/>
    <s v=""/>
    <n v="2311"/>
    <n v="2839.7"/>
    <n v="45955.1"/>
    <n v="48364"/>
  </r>
  <r>
    <x v="13"/>
    <s v="Wharton County Junior College "/>
    <m/>
    <n v="229841"/>
    <x v="8"/>
    <n v="504"/>
    <n v="550"/>
    <n v="1"/>
    <n v="5"/>
    <n v="503"/>
    <n v="545"/>
    <m/>
    <m/>
    <n v="503"/>
    <n v="545"/>
    <n v="503"/>
    <n v="545"/>
    <n v="51"/>
    <n v="60"/>
    <n v="51"/>
    <n v="60"/>
    <n v="20"/>
    <n v="34"/>
    <n v="20"/>
    <n v="34"/>
    <m/>
    <m/>
    <n v="0"/>
    <n v="0"/>
    <n v="71"/>
    <n v="94"/>
    <n v="71"/>
    <n v="94"/>
    <n v="3.5"/>
    <n v="3.7"/>
    <n v="178.5"/>
    <n v="222"/>
    <n v="3.7"/>
    <n v="4"/>
    <n v="74"/>
    <n v="136"/>
    <m/>
    <m/>
    <n v="0"/>
    <n v="0"/>
    <n v="3.556338028169014"/>
    <n v="3.8085106382978724"/>
    <n v="252.5"/>
    <n v="358"/>
    <n v="67"/>
    <n v="71.8"/>
    <n v="3417"/>
    <n v="4308"/>
    <n v="72.900000000000006"/>
    <n v="67.400000000000006"/>
    <n v="1458"/>
    <n v="2291.6000000000004"/>
    <m/>
    <m/>
    <n v="0"/>
    <n v="0"/>
    <n v="68.661971830985919"/>
    <n v="70.208510638297881"/>
    <n v="4875"/>
    <n v="6599.6"/>
    <n v="181"/>
    <n v="177"/>
    <n v="181"/>
    <n v="177"/>
    <n v="70"/>
    <n v="70"/>
    <n v="70"/>
    <n v="70"/>
    <m/>
    <m/>
    <n v="0"/>
    <n v="0"/>
    <n v="251"/>
    <n v="247"/>
    <n v="251"/>
    <n v="247"/>
    <n v="4.4000000000000004"/>
    <n v="4.2"/>
    <n v="796.40000000000009"/>
    <n v="743.4"/>
    <m/>
    <n v="4.5999999999999996"/>
    <n v="0"/>
    <n v="322"/>
    <m/>
    <m/>
    <n v="0"/>
    <n v="0"/>
    <n v="3.1729083665338651"/>
    <n v="4.3133603238866405"/>
    <n v="796.40000000000009"/>
    <n v="1065.4000000000001"/>
    <n v="85.6"/>
    <n v="81.599999999999994"/>
    <n v="15493.599999999999"/>
    <n v="14443.199999999999"/>
    <n v="83.8"/>
    <n v="82.2"/>
    <n v="5866"/>
    <n v="5754"/>
    <m/>
    <m/>
    <n v="0"/>
    <n v="0"/>
    <n v="85.09800796812749"/>
    <n v="81.770040485829952"/>
    <n v="21359.599999999999"/>
    <n v="20197.199999999997"/>
    <n v="322"/>
    <n v="341"/>
    <n v="322"/>
    <n v="341"/>
    <n v="3.2574534161490685"/>
    <n v="4.1741935483870973"/>
    <n v="1048.9000000000001"/>
    <n v="1423.4"/>
    <n v="81.473913043478262"/>
    <n v="78.582991202346022"/>
    <n v="26234.600000000002"/>
    <n v="26796.799999999992"/>
    <n v="35"/>
    <n v="42"/>
    <n v="35"/>
    <n v="42"/>
    <n v="95"/>
    <n v="110"/>
    <n v="95"/>
    <n v="110"/>
    <m/>
    <m/>
    <n v="0"/>
    <n v="0"/>
    <n v="130"/>
    <n v="152"/>
    <n v="130"/>
    <n v="152"/>
    <n v="3.9"/>
    <n v="3"/>
    <n v="136.5"/>
    <n v="126"/>
    <n v="3.4"/>
    <n v="3.7"/>
    <n v="323"/>
    <n v="407"/>
    <m/>
    <m/>
    <n v="0"/>
    <n v="0"/>
    <n v="3.5346153846153845"/>
    <n v="3.5065789473684212"/>
    <n v="459.5"/>
    <n v="533"/>
    <n v="75.900000000000006"/>
    <n v="63.1"/>
    <n v="2656.5"/>
    <n v="2650.2000000000003"/>
    <n v="59.3"/>
    <n v="59"/>
    <n v="5633.5"/>
    <n v="6490"/>
    <m/>
    <m/>
    <n v="0"/>
    <n v="0"/>
    <n v="63.769230769230766"/>
    <n v="60.132894736842111"/>
    <n v="8290"/>
    <n v="9140.2000000000007"/>
    <n v="51"/>
    <n v="52"/>
    <n v="51"/>
    <n v="52"/>
    <n v="6.6"/>
    <n v="6.8"/>
    <n v="336.59999999999997"/>
    <n v="353.59999999999997"/>
    <n v="70.2"/>
    <n v="68"/>
    <n v="3580.2000000000003"/>
    <n v="3536"/>
    <n v="267"/>
    <n v="279"/>
    <n v="267"/>
    <n v="279"/>
    <n v="1111.4000000000001"/>
    <n v="1091.4000000000001"/>
    <n v="21567.1"/>
    <n v="21401.399999999998"/>
    <n v="185"/>
    <n v="214"/>
    <n v="185"/>
    <n v="214"/>
    <n v="397"/>
    <n v="865"/>
    <n v="12957.5"/>
    <n v="14535.6"/>
    <n v="452"/>
    <n v="493"/>
    <n v="452"/>
    <n v="493"/>
    <n v="1508.4"/>
    <n v="1956.4"/>
    <n v="34524.6"/>
    <n v="35937"/>
    <n v="0"/>
    <n v="0"/>
    <n v="0"/>
    <n v="0"/>
    <s v=""/>
    <s v=""/>
    <s v=""/>
    <s v=""/>
    <n v="1845"/>
    <n v="2310"/>
    <n v="38104.800000000003"/>
    <n v="39472.999999999993"/>
  </r>
  <r>
    <x v="13"/>
    <s v="Clarendon College "/>
    <m/>
    <n v="223922"/>
    <x v="9"/>
    <n v="80"/>
    <n v="116"/>
    <n v="0"/>
    <n v="0"/>
    <n v="80"/>
    <n v="116"/>
    <m/>
    <m/>
    <n v="80"/>
    <n v="116"/>
    <n v="80"/>
    <n v="116"/>
    <n v="17"/>
    <n v="24"/>
    <n v="17"/>
    <n v="24"/>
    <n v="7"/>
    <n v="1"/>
    <n v="7"/>
    <n v="1"/>
    <m/>
    <m/>
    <n v="0"/>
    <n v="0"/>
    <n v="24"/>
    <n v="25"/>
    <n v="24"/>
    <n v="25"/>
    <n v="2.1"/>
    <n v="2.1"/>
    <n v="35.700000000000003"/>
    <n v="50.400000000000006"/>
    <n v="3.5"/>
    <n v="3"/>
    <n v="24.5"/>
    <n v="3"/>
    <m/>
    <m/>
    <n v="0"/>
    <n v="0"/>
    <n v="2.5083333333333333"/>
    <n v="2.1360000000000001"/>
    <n v="60.2"/>
    <n v="53.400000000000006"/>
    <n v="57.9"/>
    <n v="56.9"/>
    <n v="984.3"/>
    <n v="1365.6"/>
    <n v="48.1"/>
    <n v="31"/>
    <n v="336.7"/>
    <n v="31"/>
    <m/>
    <m/>
    <n v="0"/>
    <n v="0"/>
    <n v="55.041666666666664"/>
    <n v="55.863999999999997"/>
    <n v="1321"/>
    <n v="1396.6"/>
    <n v="21"/>
    <n v="46"/>
    <n v="21"/>
    <n v="46"/>
    <n v="10"/>
    <n v="6"/>
    <n v="10"/>
    <n v="6"/>
    <m/>
    <m/>
    <n v="0"/>
    <n v="0"/>
    <n v="31"/>
    <n v="52"/>
    <n v="31"/>
    <n v="52"/>
    <n v="3.3"/>
    <n v="2.2999999999999998"/>
    <n v="69.3"/>
    <n v="105.8"/>
    <m/>
    <n v="4.4000000000000004"/>
    <n v="0"/>
    <n v="26.400000000000002"/>
    <m/>
    <m/>
    <n v="0"/>
    <n v="0"/>
    <n v="2.2354838709677418"/>
    <n v="2.5423076923076922"/>
    <n v="69.3"/>
    <n v="132.19999999999999"/>
    <n v="77.2"/>
    <n v="67.5"/>
    <n v="1621.2"/>
    <n v="3105"/>
    <n v="56.4"/>
    <n v="73.5"/>
    <n v="564"/>
    <n v="441"/>
    <m/>
    <m/>
    <n v="0"/>
    <n v="0"/>
    <n v="70.490322580645156"/>
    <n v="68.192307692307693"/>
    <n v="2185.1999999999998"/>
    <n v="3546"/>
    <n v="55"/>
    <n v="77"/>
    <n v="55"/>
    <n v="77"/>
    <n v="2.3545454545454545"/>
    <n v="2.4103896103896103"/>
    <n v="129.5"/>
    <n v="185.6"/>
    <n v="63.749090909090903"/>
    <n v="64.189610389610394"/>
    <n v="3506.2"/>
    <n v="4942.6000000000004"/>
    <n v="12"/>
    <n v="10"/>
    <n v="12"/>
    <n v="10"/>
    <n v="3"/>
    <n v="10"/>
    <n v="3"/>
    <n v="10"/>
    <m/>
    <m/>
    <n v="0"/>
    <n v="0"/>
    <n v="15"/>
    <n v="20"/>
    <n v="15"/>
    <n v="20"/>
    <n v="4"/>
    <n v="1.9"/>
    <n v="48"/>
    <n v="19"/>
    <n v="2.7"/>
    <n v="2.7"/>
    <n v="8.1000000000000014"/>
    <n v="27"/>
    <m/>
    <m/>
    <n v="0"/>
    <n v="0"/>
    <n v="3.74"/>
    <n v="2.2999999999999998"/>
    <n v="56.1"/>
    <n v="46"/>
    <n v="74.8"/>
    <n v="53.5"/>
    <n v="897.59999999999991"/>
    <n v="535"/>
    <n v="41.3"/>
    <n v="56.2"/>
    <n v="123.89999999999999"/>
    <n v="562"/>
    <m/>
    <m/>
    <n v="0"/>
    <n v="0"/>
    <n v="68.099999999999994"/>
    <n v="54.85"/>
    <n v="1021.4999999999999"/>
    <n v="1097"/>
    <n v="10"/>
    <n v="19"/>
    <n v="10"/>
    <n v="19"/>
    <n v="1.7"/>
    <n v="3.1"/>
    <n v="17"/>
    <n v="58.9"/>
    <n v="19.899999999999999"/>
    <n v="45.1"/>
    <n v="199"/>
    <n v="856.9"/>
    <n v="50"/>
    <n v="80"/>
    <n v="50"/>
    <n v="80"/>
    <n v="153"/>
    <n v="175.2"/>
    <n v="3503.1"/>
    <n v="5005.6000000000004"/>
    <n v="20"/>
    <n v="17"/>
    <n v="20"/>
    <n v="17"/>
    <n v="32.6"/>
    <n v="56.400000000000006"/>
    <n v="1024.6000000000001"/>
    <n v="1034"/>
    <n v="70"/>
    <n v="97"/>
    <n v="70"/>
    <n v="97"/>
    <n v="185.6"/>
    <n v="231.6"/>
    <n v="4527.7"/>
    <n v="6039.6"/>
    <n v="0"/>
    <n v="0"/>
    <n v="0"/>
    <n v="0"/>
    <s v=""/>
    <s v=""/>
    <s v=""/>
    <s v=""/>
    <n v="202.6"/>
    <n v="290.5"/>
    <n v="4726.7"/>
    <n v="6896.5"/>
  </r>
  <r>
    <x v="13"/>
    <s v="Frank Phillips College "/>
    <m/>
    <n v="224891"/>
    <x v="9"/>
    <n v="57"/>
    <n v="64"/>
    <n v="0"/>
    <n v="0"/>
    <n v="57"/>
    <n v="64"/>
    <m/>
    <m/>
    <n v="57"/>
    <n v="64"/>
    <n v="57"/>
    <n v="64"/>
    <n v="14"/>
    <n v="15"/>
    <n v="14"/>
    <n v="15"/>
    <n v="1"/>
    <n v="2"/>
    <n v="1"/>
    <n v="2"/>
    <m/>
    <m/>
    <n v="0"/>
    <n v="0"/>
    <n v="15"/>
    <n v="17"/>
    <n v="15"/>
    <n v="17"/>
    <n v="2.4"/>
    <n v="2.4"/>
    <n v="33.6"/>
    <n v="36"/>
    <n v="2"/>
    <n v="2"/>
    <n v="2"/>
    <n v="4"/>
    <m/>
    <m/>
    <n v="0"/>
    <n v="0"/>
    <n v="2.3733333333333335"/>
    <n v="2.3529411764705883"/>
    <n v="35.6"/>
    <n v="40"/>
    <n v="58.1"/>
    <n v="63.5"/>
    <n v="813.4"/>
    <n v="952.5"/>
    <n v="55"/>
    <n v="52"/>
    <n v="55"/>
    <n v="104"/>
    <m/>
    <m/>
    <n v="0"/>
    <n v="0"/>
    <n v="57.893333333333331"/>
    <n v="62.147058823529413"/>
    <n v="868.4"/>
    <n v="1056.5"/>
    <n v="17"/>
    <n v="19"/>
    <n v="17"/>
    <n v="19"/>
    <n v="2"/>
    <n v="5"/>
    <n v="2"/>
    <n v="5"/>
    <m/>
    <m/>
    <n v="0"/>
    <n v="0"/>
    <n v="19"/>
    <n v="24"/>
    <n v="19"/>
    <n v="24"/>
    <n v="2.2999999999999998"/>
    <n v="3"/>
    <n v="39.099999999999994"/>
    <n v="57"/>
    <m/>
    <n v="5"/>
    <n v="0"/>
    <n v="25"/>
    <m/>
    <m/>
    <n v="0"/>
    <n v="0"/>
    <n v="2.0578947368421048"/>
    <n v="3.4166666666666665"/>
    <n v="39.099999999999994"/>
    <n v="82"/>
    <n v="67.099999999999994"/>
    <n v="69.099999999999994"/>
    <n v="1140.6999999999998"/>
    <n v="1312.8999999999999"/>
    <n v="102.5"/>
    <n v="85"/>
    <n v="205"/>
    <n v="425"/>
    <m/>
    <m/>
    <n v="0"/>
    <n v="0"/>
    <n v="70.826315789473668"/>
    <n v="72.412499999999994"/>
    <n v="1345.6999999999996"/>
    <n v="1737.8999999999999"/>
    <n v="34"/>
    <n v="41"/>
    <n v="34"/>
    <n v="41"/>
    <n v="2.1970588235294115"/>
    <n v="2.975609756097561"/>
    <n v="74.699999999999989"/>
    <n v="122"/>
    <n v="65.120588235294107"/>
    <n v="68.156097560975596"/>
    <n v="2214.0999999999995"/>
    <n v="2794.3999999999996"/>
    <n v="13"/>
    <n v="7"/>
    <n v="13"/>
    <n v="7"/>
    <n v="3"/>
    <n v="6"/>
    <n v="3"/>
    <n v="6"/>
    <m/>
    <m/>
    <n v="0"/>
    <n v="0"/>
    <n v="16"/>
    <n v="13"/>
    <n v="16"/>
    <n v="13"/>
    <n v="1.9"/>
    <n v="3.4"/>
    <n v="24.7"/>
    <n v="23.8"/>
    <n v="1.5"/>
    <n v="3.9"/>
    <n v="4.5"/>
    <n v="23.4"/>
    <m/>
    <m/>
    <n v="0"/>
    <n v="0"/>
    <n v="1.825"/>
    <n v="3.6307692307692312"/>
    <n v="29.2"/>
    <n v="47.2"/>
    <n v="53.3"/>
    <n v="68.7"/>
    <n v="692.9"/>
    <n v="480.90000000000003"/>
    <n v="26.7"/>
    <n v="57"/>
    <n v="80.099999999999994"/>
    <n v="342"/>
    <m/>
    <m/>
    <n v="0"/>
    <n v="0"/>
    <n v="48.3125"/>
    <n v="63.300000000000004"/>
    <n v="773"/>
    <n v="822.90000000000009"/>
    <n v="7"/>
    <n v="10"/>
    <n v="7"/>
    <n v="10"/>
    <n v="3.9"/>
    <n v="2.9"/>
    <n v="27.3"/>
    <n v="29"/>
    <n v="75.599999999999994"/>
    <n v="47.4"/>
    <n v="529.19999999999993"/>
    <n v="474"/>
    <n v="44"/>
    <n v="41"/>
    <n v="44"/>
    <n v="41"/>
    <n v="97.399999999999991"/>
    <n v="116.8"/>
    <n v="2647"/>
    <n v="2746.2999999999997"/>
    <n v="6"/>
    <n v="13"/>
    <n v="6"/>
    <n v="13"/>
    <n v="6.5"/>
    <n v="52.4"/>
    <n v="340.1"/>
    <n v="871"/>
    <n v="50"/>
    <n v="54"/>
    <n v="50"/>
    <n v="54"/>
    <n v="103.89999999999999"/>
    <n v="169.2"/>
    <n v="2987.1"/>
    <n v="3617.2999999999997"/>
    <n v="0"/>
    <n v="0"/>
    <n v="0"/>
    <n v="0"/>
    <s v=""/>
    <s v=""/>
    <s v=""/>
    <s v=""/>
    <n v="131.19999999999999"/>
    <n v="198.2"/>
    <n v="3516.2999999999993"/>
    <n v="4091.2999999999997"/>
  </r>
  <r>
    <x v="13"/>
    <s v="Galveston College "/>
    <m/>
    <n v="224961"/>
    <x v="9"/>
    <n v="231"/>
    <n v="228"/>
    <n v="0"/>
    <n v="1"/>
    <n v="231"/>
    <n v="227"/>
    <m/>
    <m/>
    <n v="231"/>
    <n v="227"/>
    <n v="231"/>
    <n v="227"/>
    <n v="14"/>
    <n v="13"/>
    <n v="14"/>
    <n v="13"/>
    <n v="12"/>
    <n v="11"/>
    <n v="12"/>
    <n v="11"/>
    <m/>
    <m/>
    <n v="0"/>
    <n v="0"/>
    <n v="26"/>
    <n v="24"/>
    <n v="26"/>
    <n v="24"/>
    <n v="3.8"/>
    <n v="4.0999999999999996"/>
    <n v="53.199999999999996"/>
    <n v="53.3"/>
    <n v="3.8"/>
    <n v="3.7"/>
    <n v="45.599999999999994"/>
    <n v="40.700000000000003"/>
    <m/>
    <m/>
    <n v="0"/>
    <n v="0"/>
    <n v="3.7999999999999994"/>
    <n v="3.9166666666666665"/>
    <n v="98.799999999999983"/>
    <n v="94"/>
    <n v="75"/>
    <n v="77.900000000000006"/>
    <n v="1050"/>
    <n v="1012.7"/>
    <n v="77.3"/>
    <n v="53"/>
    <n v="927.59999999999991"/>
    <n v="583"/>
    <m/>
    <m/>
    <n v="0"/>
    <n v="0"/>
    <n v="76.061538461538461"/>
    <n v="66.487499999999997"/>
    <n v="1977.6"/>
    <n v="1595.6999999999998"/>
    <n v="42"/>
    <n v="37"/>
    <n v="42"/>
    <n v="37"/>
    <n v="32"/>
    <n v="32"/>
    <n v="32"/>
    <n v="32"/>
    <m/>
    <m/>
    <n v="0"/>
    <n v="0"/>
    <n v="74"/>
    <n v="69"/>
    <n v="74"/>
    <n v="69"/>
    <n v="4.0999999999999996"/>
    <n v="3.6"/>
    <n v="172.2"/>
    <n v="133.20000000000002"/>
    <m/>
    <n v="4.5999999999999996"/>
    <n v="0"/>
    <n v="147.19999999999999"/>
    <m/>
    <m/>
    <n v="0"/>
    <n v="0"/>
    <n v="2.327027027027027"/>
    <n v="4.0637681159420289"/>
    <n v="172.2"/>
    <n v="280.39999999999998"/>
    <n v="87.6"/>
    <n v="84.6"/>
    <n v="3679.2"/>
    <n v="3130.2"/>
    <n v="82.9"/>
    <n v="84.7"/>
    <n v="2652.8"/>
    <n v="2710.4"/>
    <m/>
    <m/>
    <n v="0"/>
    <n v="0"/>
    <n v="85.567567567567565"/>
    <n v="84.646376811594209"/>
    <n v="6332"/>
    <n v="5840.6"/>
    <n v="100"/>
    <n v="93"/>
    <n v="100"/>
    <n v="93"/>
    <n v="2.71"/>
    <n v="4.0258064516129028"/>
    <n v="271"/>
    <n v="374.4"/>
    <n v="83.096000000000004"/>
    <n v="79.960215053763449"/>
    <n v="8309.6"/>
    <n v="7436.3000000000011"/>
    <n v="45"/>
    <n v="33"/>
    <n v="45"/>
    <n v="33"/>
    <n v="49"/>
    <n v="51"/>
    <n v="49"/>
    <n v="51"/>
    <m/>
    <m/>
    <n v="0"/>
    <n v="0"/>
    <n v="94"/>
    <n v="84"/>
    <n v="94"/>
    <n v="84"/>
    <n v="2.9"/>
    <n v="2.7"/>
    <n v="130.5"/>
    <n v="89.100000000000009"/>
    <n v="2.9"/>
    <n v="3.3"/>
    <n v="142.1"/>
    <n v="168.29999999999998"/>
    <m/>
    <m/>
    <n v="0"/>
    <n v="0"/>
    <n v="2.9000000000000004"/>
    <n v="3.0642857142857141"/>
    <n v="272.60000000000002"/>
    <n v="257.39999999999998"/>
    <n v="60.1"/>
    <n v="53.1"/>
    <n v="2704.5"/>
    <n v="1752.3"/>
    <n v="55.1"/>
    <n v="53.4"/>
    <n v="2699.9"/>
    <n v="2723.4"/>
    <m/>
    <m/>
    <n v="0"/>
    <n v="0"/>
    <n v="57.493617021276592"/>
    <n v="53.282142857142858"/>
    <n v="5404.4"/>
    <n v="4475.7"/>
    <n v="37"/>
    <n v="50"/>
    <n v="37"/>
    <n v="50"/>
    <n v="5.2"/>
    <n v="5.9"/>
    <n v="192.4"/>
    <n v="295"/>
    <n v="78.400000000000006"/>
    <n v="69.900000000000006"/>
    <n v="2900.8"/>
    <n v="3495.0000000000005"/>
    <n v="101"/>
    <n v="83"/>
    <n v="101"/>
    <n v="83"/>
    <n v="355.9"/>
    <n v="275.60000000000002"/>
    <n v="7433.7"/>
    <n v="5895.2"/>
    <n v="93"/>
    <n v="94"/>
    <n v="93"/>
    <n v="94"/>
    <n v="187.7"/>
    <n v="356.19999999999993"/>
    <n v="6280.3"/>
    <n v="6016.8"/>
    <n v="194"/>
    <n v="177"/>
    <n v="194"/>
    <n v="177"/>
    <n v="543.59999999999991"/>
    <n v="631.79999999999995"/>
    <n v="13714"/>
    <n v="11912"/>
    <n v="0"/>
    <n v="0"/>
    <n v="0"/>
    <n v="0"/>
    <s v=""/>
    <s v=""/>
    <s v=""/>
    <s v=""/>
    <n v="736"/>
    <n v="926.8"/>
    <n v="16614.8"/>
    <n v="15407"/>
  </r>
  <r>
    <x v="13"/>
    <s v="Lamar State College-Orange"/>
    <m/>
    <n v="226107"/>
    <x v="9"/>
    <n v="206"/>
    <n v="194"/>
    <n v="7"/>
    <n v="3"/>
    <n v="199"/>
    <n v="191"/>
    <m/>
    <m/>
    <n v="199"/>
    <n v="191"/>
    <n v="199"/>
    <n v="191"/>
    <n v="11"/>
    <n v="26"/>
    <n v="11"/>
    <n v="26"/>
    <n v="7"/>
    <n v="8"/>
    <n v="7"/>
    <n v="8"/>
    <m/>
    <m/>
    <n v="0"/>
    <n v="0"/>
    <n v="18"/>
    <n v="34"/>
    <n v="18"/>
    <n v="34"/>
    <n v="4.3"/>
    <n v="3.4"/>
    <n v="47.3"/>
    <n v="88.399999999999991"/>
    <n v="3.4"/>
    <n v="3.7"/>
    <n v="23.8"/>
    <n v="29.6"/>
    <m/>
    <m/>
    <n v="0"/>
    <n v="0"/>
    <n v="3.9499999999999997"/>
    <n v="3.4705882352941178"/>
    <n v="71.099999999999994"/>
    <n v="118"/>
    <n v="85.1"/>
    <n v="74.400000000000006"/>
    <n v="936.09999999999991"/>
    <n v="1934.4"/>
    <n v="72.900000000000006"/>
    <n v="73.099999999999994"/>
    <n v="510.30000000000007"/>
    <n v="584.79999999999995"/>
    <m/>
    <m/>
    <n v="0"/>
    <n v="0"/>
    <n v="80.355555555555554"/>
    <n v="74.094117647058823"/>
    <n v="1446.4"/>
    <n v="2519.1999999999998"/>
    <n v="63"/>
    <n v="54"/>
    <n v="63"/>
    <n v="54"/>
    <n v="21"/>
    <n v="16"/>
    <n v="21"/>
    <n v="16"/>
    <m/>
    <m/>
    <n v="0"/>
    <n v="0"/>
    <n v="84"/>
    <n v="70"/>
    <n v="84"/>
    <n v="70"/>
    <n v="4.4000000000000004"/>
    <n v="3.9"/>
    <n v="277.20000000000005"/>
    <n v="210.6"/>
    <m/>
    <n v="5.9"/>
    <n v="0"/>
    <n v="94.4"/>
    <m/>
    <m/>
    <n v="0"/>
    <n v="0"/>
    <n v="3.3000000000000007"/>
    <n v="4.3571428571428568"/>
    <n v="277.20000000000005"/>
    <n v="305"/>
    <n v="89.8"/>
    <n v="85.3"/>
    <n v="5657.4"/>
    <n v="4606.2"/>
    <n v="78.900000000000006"/>
    <n v="81.599999999999994"/>
    <n v="1656.9"/>
    <n v="1305.5999999999999"/>
    <m/>
    <m/>
    <n v="0"/>
    <n v="0"/>
    <n v="87.074999999999989"/>
    <n v="84.454285714285703"/>
    <n v="7314.2999999999993"/>
    <n v="5911.7999999999993"/>
    <n v="102"/>
    <n v="104"/>
    <n v="102"/>
    <n v="104"/>
    <n v="3.4147058823529419"/>
    <n v="4.0673076923076925"/>
    <n v="348.30000000000007"/>
    <n v="423"/>
    <n v="85.889215686274497"/>
    <n v="81.067307692307693"/>
    <n v="8760.6999999999989"/>
    <n v="8431"/>
    <n v="33"/>
    <n v="33"/>
    <n v="33"/>
    <n v="33"/>
    <n v="30"/>
    <n v="25"/>
    <n v="30"/>
    <n v="25"/>
    <m/>
    <m/>
    <n v="0"/>
    <n v="0"/>
    <n v="63"/>
    <n v="58"/>
    <n v="63"/>
    <n v="58"/>
    <n v="3.8"/>
    <n v="3"/>
    <n v="125.39999999999999"/>
    <n v="99"/>
    <n v="3.9"/>
    <n v="3.5"/>
    <n v="117"/>
    <n v="87.5"/>
    <m/>
    <m/>
    <n v="0"/>
    <n v="0"/>
    <n v="3.8476190476190473"/>
    <n v="3.2155172413793105"/>
    <n v="242.39999999999998"/>
    <n v="186.5"/>
    <n v="77.8"/>
    <n v="69.400000000000006"/>
    <n v="2567.4"/>
    <n v="2290.2000000000003"/>
    <n v="61.6"/>
    <n v="52.2"/>
    <n v="1848"/>
    <n v="1305"/>
    <m/>
    <m/>
    <n v="0"/>
    <n v="0"/>
    <n v="70.085714285714275"/>
    <n v="61.986206896551728"/>
    <n v="4415.3999999999996"/>
    <n v="3595.2000000000003"/>
    <n v="34"/>
    <n v="29"/>
    <n v="34"/>
    <n v="29"/>
    <n v="4.9000000000000004"/>
    <n v="4.9000000000000004"/>
    <n v="166.60000000000002"/>
    <n v="142.10000000000002"/>
    <n v="66.3"/>
    <n v="68.599999999999994"/>
    <n v="2254.1999999999998"/>
    <n v="1989.3999999999999"/>
    <n v="107"/>
    <n v="113"/>
    <n v="107"/>
    <n v="113"/>
    <n v="449.90000000000003"/>
    <n v="398"/>
    <n v="9160.9"/>
    <n v="8830.8000000000011"/>
    <n v="58"/>
    <n v="49"/>
    <n v="58"/>
    <n v="49"/>
    <n v="140.80000000000001"/>
    <n v="211.5"/>
    <n v="4015.2000000000003"/>
    <n v="3195.3999999999996"/>
    <n v="165"/>
    <n v="162"/>
    <n v="165"/>
    <n v="162"/>
    <n v="590.70000000000005"/>
    <n v="609.5"/>
    <n v="13176.1"/>
    <n v="12026.2"/>
    <n v="0"/>
    <n v="0"/>
    <n v="0"/>
    <n v="0"/>
    <s v=""/>
    <s v=""/>
    <s v=""/>
    <s v=""/>
    <n v="757.30000000000007"/>
    <n v="751.6"/>
    <n v="15430.3"/>
    <n v="14015.6"/>
  </r>
  <r>
    <x v="13"/>
    <s v="Northeast Lakeview College (ACCD)"/>
    <m/>
    <s v="???"/>
    <x v="9"/>
    <n v="38"/>
    <n v="80"/>
    <n v="0"/>
    <n v="2"/>
    <n v="38"/>
    <n v="78"/>
    <m/>
    <m/>
    <n v="38"/>
    <n v="78"/>
    <n v="38"/>
    <n v="78"/>
    <n v="0"/>
    <n v="0"/>
    <n v="0"/>
    <n v="0"/>
    <n v="1"/>
    <n v="3"/>
    <n v="1"/>
    <n v="3"/>
    <m/>
    <m/>
    <n v="0"/>
    <n v="0"/>
    <n v="1"/>
    <n v="3"/>
    <n v="1"/>
    <n v="3"/>
    <n v="0"/>
    <n v="0"/>
    <n v="0"/>
    <n v="0"/>
    <n v="3"/>
    <n v="2.2999999999999998"/>
    <n v="3"/>
    <n v="6.8999999999999995"/>
    <m/>
    <m/>
    <n v="0"/>
    <n v="0"/>
    <n v="3"/>
    <n v="2.2999999999999998"/>
    <n v="3"/>
    <n v="6.8999999999999995"/>
    <n v="0"/>
    <n v="0"/>
    <n v="0"/>
    <n v="0"/>
    <n v="26"/>
    <n v="22"/>
    <n v="26"/>
    <n v="66"/>
    <m/>
    <m/>
    <n v="0"/>
    <n v="0"/>
    <n v="26"/>
    <n v="22"/>
    <n v="26"/>
    <n v="66"/>
    <n v="11"/>
    <n v="8"/>
    <n v="11"/>
    <n v="8"/>
    <n v="13"/>
    <n v="22"/>
    <n v="13"/>
    <n v="22"/>
    <m/>
    <m/>
    <n v="0"/>
    <n v="0"/>
    <n v="24"/>
    <n v="30"/>
    <n v="24"/>
    <n v="30"/>
    <n v="5.0999999999999996"/>
    <n v="4.0999999999999996"/>
    <n v="56.099999999999994"/>
    <n v="32.799999999999997"/>
    <m/>
    <n v="3.5"/>
    <n v="0"/>
    <n v="77"/>
    <m/>
    <m/>
    <n v="0"/>
    <n v="0"/>
    <n v="2.3374999999999999"/>
    <n v="3.6599999999999997"/>
    <n v="56.099999999999994"/>
    <n v="109.8"/>
    <n v="48.8"/>
    <n v="38.4"/>
    <n v="536.79999999999995"/>
    <n v="307.2"/>
    <n v="33.5"/>
    <n v="33.799999999999997"/>
    <n v="435.5"/>
    <n v="743.59999999999991"/>
    <m/>
    <m/>
    <n v="0"/>
    <n v="0"/>
    <n v="40.512499999999996"/>
    <n v="35.026666666666664"/>
    <n v="972.3"/>
    <n v="1050.8"/>
    <n v="25"/>
    <n v="33"/>
    <n v="25"/>
    <n v="33"/>
    <n v="2.3639999999999999"/>
    <n v="3.5363636363636366"/>
    <n v="59.099999999999994"/>
    <n v="116.7"/>
    <n v="39.931999999999995"/>
    <n v="33.842424242424244"/>
    <n v="998.29999999999984"/>
    <n v="1116.8"/>
    <n v="0"/>
    <n v="5"/>
    <n v="0"/>
    <n v="5"/>
    <n v="9"/>
    <n v="34"/>
    <n v="9"/>
    <n v="34"/>
    <m/>
    <m/>
    <n v="0"/>
    <n v="0"/>
    <n v="9"/>
    <n v="39"/>
    <n v="9"/>
    <n v="39"/>
    <n v="0"/>
    <n v="3"/>
    <n v="0"/>
    <n v="15"/>
    <n v="3"/>
    <n v="2.5"/>
    <n v="27"/>
    <n v="85"/>
    <m/>
    <m/>
    <n v="0"/>
    <n v="0"/>
    <n v="3"/>
    <n v="2.5641025641025643"/>
    <n v="27"/>
    <n v="100.00000000000001"/>
    <n v="0"/>
    <n v="24"/>
    <n v="0"/>
    <n v="120"/>
    <n v="23.9"/>
    <n v="25.5"/>
    <n v="215.1"/>
    <n v="867"/>
    <m/>
    <m/>
    <n v="0"/>
    <n v="0"/>
    <n v="23.9"/>
    <n v="25.307692307692307"/>
    <n v="215.1"/>
    <n v="987"/>
    <n v="4"/>
    <n v="6"/>
    <n v="4"/>
    <n v="6"/>
    <n v="3"/>
    <n v="2.5"/>
    <n v="12"/>
    <n v="15"/>
    <n v="19"/>
    <n v="16.3"/>
    <n v="76"/>
    <n v="97.800000000000011"/>
    <n v="11"/>
    <n v="13"/>
    <n v="11"/>
    <n v="13"/>
    <n v="56.099999999999994"/>
    <n v="47.8"/>
    <n v="536.79999999999995"/>
    <n v="427.2"/>
    <n v="23"/>
    <n v="59"/>
    <n v="23"/>
    <n v="59"/>
    <n v="30"/>
    <n v="168.9"/>
    <n v="676.6"/>
    <n v="1676.6"/>
    <n v="34"/>
    <n v="72"/>
    <n v="34"/>
    <n v="72"/>
    <n v="86.1"/>
    <n v="216.7"/>
    <n v="1213.4000000000001"/>
    <n v="2103.7999999999997"/>
    <n v="0"/>
    <n v="0"/>
    <n v="0"/>
    <n v="0"/>
    <s v=""/>
    <s v=""/>
    <s v=""/>
    <s v=""/>
    <n v="98.1"/>
    <n v="231.70000000000002"/>
    <n v="1289.3999999999999"/>
    <n v="2201.6000000000004"/>
  </r>
  <r>
    <x v="13"/>
    <s v="Panola College"/>
    <m/>
    <n v="227386"/>
    <x v="9"/>
    <n v="287"/>
    <n v="278"/>
    <n v="5"/>
    <n v="5"/>
    <n v="282"/>
    <n v="273"/>
    <m/>
    <m/>
    <n v="282"/>
    <n v="273"/>
    <n v="282"/>
    <n v="273"/>
    <n v="26"/>
    <n v="29"/>
    <n v="26"/>
    <n v="29"/>
    <n v="14"/>
    <n v="22"/>
    <n v="14"/>
    <n v="22"/>
    <m/>
    <m/>
    <n v="0"/>
    <n v="0"/>
    <n v="40"/>
    <n v="51"/>
    <n v="40"/>
    <n v="51"/>
    <n v="3.6"/>
    <n v="2.6"/>
    <n v="93.600000000000009"/>
    <n v="75.400000000000006"/>
    <n v="3.4"/>
    <n v="2.8"/>
    <n v="47.6"/>
    <n v="61.599999999999994"/>
    <m/>
    <m/>
    <n v="0"/>
    <n v="0"/>
    <n v="3.5300000000000002"/>
    <n v="2.6862745098039214"/>
    <n v="141.20000000000002"/>
    <n v="137"/>
    <n v="80.400000000000006"/>
    <n v="62.1"/>
    <n v="2090.4"/>
    <n v="1800.9"/>
    <n v="61.6"/>
    <n v="57.6"/>
    <n v="862.4"/>
    <n v="1267.2"/>
    <m/>
    <m/>
    <n v="0"/>
    <n v="0"/>
    <n v="73.820000000000007"/>
    <n v="60.158823529411769"/>
    <n v="2952.8"/>
    <n v="3068.1000000000004"/>
    <n v="62"/>
    <n v="60"/>
    <n v="62"/>
    <n v="60"/>
    <n v="15"/>
    <n v="13"/>
    <n v="15"/>
    <n v="13"/>
    <m/>
    <m/>
    <n v="0"/>
    <n v="0"/>
    <n v="77"/>
    <n v="73"/>
    <n v="77"/>
    <n v="73"/>
    <n v="3.7"/>
    <n v="3.5"/>
    <n v="229.4"/>
    <n v="210"/>
    <m/>
    <n v="4.7"/>
    <n v="0"/>
    <n v="61.1"/>
    <m/>
    <m/>
    <n v="0"/>
    <n v="0"/>
    <n v="2.9792207792207792"/>
    <n v="3.7136986301369865"/>
    <n v="229.4"/>
    <n v="271.10000000000002"/>
    <n v="86.3"/>
    <n v="82.8"/>
    <n v="5350.5999999999995"/>
    <n v="4968"/>
    <n v="81.900000000000006"/>
    <n v="79.8"/>
    <n v="1228.5"/>
    <n v="1037.3999999999999"/>
    <m/>
    <m/>
    <n v="0"/>
    <n v="0"/>
    <n v="85.442857142857136"/>
    <n v="82.265753424657532"/>
    <n v="6579.0999999999995"/>
    <n v="6005.4"/>
    <n v="117"/>
    <n v="124"/>
    <n v="117"/>
    <n v="124"/>
    <n v="3.1675213675213678"/>
    <n v="3.2911290322580649"/>
    <n v="370.6"/>
    <n v="408.1"/>
    <n v="81.469230769230762"/>
    <n v="73.173387096774192"/>
    <n v="9531.9"/>
    <n v="9073.5"/>
    <n v="69"/>
    <n v="67"/>
    <n v="69"/>
    <n v="67"/>
    <n v="57"/>
    <n v="50"/>
    <n v="57"/>
    <n v="50"/>
    <m/>
    <m/>
    <n v="0"/>
    <n v="0"/>
    <n v="126"/>
    <n v="117"/>
    <n v="126"/>
    <n v="117"/>
    <n v="2.9"/>
    <n v="2.8"/>
    <n v="200.1"/>
    <n v="187.6"/>
    <n v="3.5"/>
    <n v="3.4"/>
    <n v="199.5"/>
    <n v="170"/>
    <m/>
    <m/>
    <n v="0"/>
    <n v="0"/>
    <n v="3.1714285714285717"/>
    <n v="3.0564102564102567"/>
    <n v="399.6"/>
    <n v="357.6"/>
    <n v="65.2"/>
    <n v="64.8"/>
    <n v="4498.8"/>
    <n v="4341.5999999999995"/>
    <n v="57.8"/>
    <n v="62.2"/>
    <n v="3294.6"/>
    <n v="3110"/>
    <m/>
    <m/>
    <n v="0"/>
    <n v="0"/>
    <n v="61.852380952380948"/>
    <n v="63.688888888888883"/>
    <n v="7793.4"/>
    <n v="7451.5999999999995"/>
    <n v="39"/>
    <n v="32"/>
    <n v="39"/>
    <n v="32"/>
    <n v="3.9"/>
    <n v="4.3"/>
    <n v="152.1"/>
    <n v="137.6"/>
    <n v="57.8"/>
    <n v="51.6"/>
    <n v="2254.1999999999998"/>
    <n v="1651.2"/>
    <n v="157"/>
    <n v="156"/>
    <n v="157"/>
    <n v="156"/>
    <n v="523.1"/>
    <n v="473"/>
    <n v="11939.8"/>
    <n v="11110.5"/>
    <n v="86"/>
    <n v="85"/>
    <n v="86"/>
    <n v="85"/>
    <n v="247.1"/>
    <n v="292.7"/>
    <n v="5385.5"/>
    <n v="5414.6"/>
    <n v="243"/>
    <n v="241"/>
    <n v="243"/>
    <n v="241"/>
    <n v="770.2"/>
    <n v="765.7"/>
    <n v="17325.3"/>
    <n v="16525.099999999999"/>
    <n v="0"/>
    <n v="0"/>
    <n v="0"/>
    <n v="0"/>
    <s v=""/>
    <s v=""/>
    <s v=""/>
    <s v=""/>
    <n v="922.30000000000007"/>
    <n v="903.30000000000007"/>
    <n v="19579.5"/>
    <n v="18176.3"/>
  </r>
  <r>
    <x v="13"/>
    <s v="Ranger College "/>
    <m/>
    <n v="227687"/>
    <x v="9"/>
    <n v="104"/>
    <n v="114"/>
    <n v="5"/>
    <n v="3"/>
    <n v="99"/>
    <n v="111"/>
    <m/>
    <m/>
    <n v="99"/>
    <n v="111"/>
    <n v="99"/>
    <n v="111"/>
    <n v="9"/>
    <n v="10"/>
    <n v="9"/>
    <n v="10"/>
    <n v="4"/>
    <n v="2"/>
    <n v="4"/>
    <n v="2"/>
    <m/>
    <m/>
    <n v="0"/>
    <n v="0"/>
    <n v="13"/>
    <n v="12"/>
    <n v="13"/>
    <n v="12"/>
    <n v="2.1"/>
    <n v="2.5"/>
    <n v="18.900000000000002"/>
    <n v="25"/>
    <n v="1.8"/>
    <n v="3.3"/>
    <n v="7.2"/>
    <n v="6.6"/>
    <m/>
    <m/>
    <n v="0"/>
    <n v="0"/>
    <n v="2.0076923076923077"/>
    <n v="2.6333333333333333"/>
    <n v="26.1"/>
    <n v="31.6"/>
    <n v="58.2"/>
    <n v="59"/>
    <n v="523.80000000000007"/>
    <n v="590"/>
    <n v="20.3"/>
    <n v="56"/>
    <n v="81.2"/>
    <n v="112"/>
    <m/>
    <m/>
    <n v="0"/>
    <n v="0"/>
    <n v="46.538461538461547"/>
    <n v="58.5"/>
    <n v="605.00000000000011"/>
    <n v="702"/>
    <n v="29"/>
    <n v="36"/>
    <n v="29"/>
    <n v="36"/>
    <n v="5"/>
    <n v="6"/>
    <n v="5"/>
    <n v="6"/>
    <m/>
    <m/>
    <n v="0"/>
    <n v="0"/>
    <n v="34"/>
    <n v="42"/>
    <n v="34"/>
    <n v="42"/>
    <n v="2.9"/>
    <n v="2.5"/>
    <n v="84.1"/>
    <n v="90"/>
    <m/>
    <n v="3"/>
    <n v="0"/>
    <n v="18"/>
    <m/>
    <m/>
    <n v="0"/>
    <n v="0"/>
    <n v="2.4735294117647055"/>
    <n v="2.5714285714285716"/>
    <n v="84.1"/>
    <n v="108.00000000000001"/>
    <n v="74.900000000000006"/>
    <n v="74.099999999999994"/>
    <n v="2172.1000000000004"/>
    <n v="2667.6"/>
    <n v="67.400000000000006"/>
    <n v="74.2"/>
    <n v="337"/>
    <n v="445.20000000000005"/>
    <m/>
    <m/>
    <n v="0"/>
    <n v="0"/>
    <n v="73.797058823529426"/>
    <n v="74.114285714285714"/>
    <n v="2509.1000000000004"/>
    <n v="3112.8"/>
    <n v="47"/>
    <n v="54"/>
    <n v="47"/>
    <n v="54"/>
    <n v="2.3446808510638295"/>
    <n v="2.5851851851851855"/>
    <n v="110.19999999999999"/>
    <n v="139.60000000000002"/>
    <n v="66.25744680851065"/>
    <n v="70.644444444444446"/>
    <n v="3114.1000000000004"/>
    <n v="3814.8"/>
    <n v="21"/>
    <n v="27"/>
    <n v="21"/>
    <n v="27"/>
    <n v="19"/>
    <n v="19"/>
    <n v="19"/>
    <n v="19"/>
    <m/>
    <m/>
    <n v="0"/>
    <n v="0"/>
    <n v="40"/>
    <n v="46"/>
    <n v="40"/>
    <n v="46"/>
    <n v="2"/>
    <n v="2.4"/>
    <n v="42"/>
    <n v="64.8"/>
    <n v="2.8"/>
    <n v="2.7"/>
    <n v="53.199999999999996"/>
    <n v="51.300000000000004"/>
    <m/>
    <m/>
    <n v="0"/>
    <n v="0"/>
    <n v="2.38"/>
    <n v="2.5239130434782608"/>
    <n v="95.199999999999989"/>
    <n v="116.1"/>
    <n v="54"/>
    <n v="53.3"/>
    <n v="1134"/>
    <n v="1439.1"/>
    <n v="44.2"/>
    <n v="48.7"/>
    <n v="839.80000000000007"/>
    <n v="925.30000000000007"/>
    <m/>
    <m/>
    <n v="0"/>
    <n v="0"/>
    <n v="49.345000000000006"/>
    <n v="51.4"/>
    <n v="1973.8000000000002"/>
    <n v="2364.4"/>
    <n v="12"/>
    <n v="11"/>
    <n v="12"/>
    <n v="11"/>
    <n v="1.8"/>
    <n v="2.4"/>
    <n v="21.6"/>
    <n v="26.4"/>
    <n v="32"/>
    <n v="28"/>
    <n v="384"/>
    <n v="308"/>
    <n v="59"/>
    <n v="73"/>
    <n v="59"/>
    <n v="73"/>
    <n v="145"/>
    <n v="179.8"/>
    <n v="3829.9000000000005"/>
    <n v="4696.7"/>
    <n v="28"/>
    <n v="27"/>
    <n v="28"/>
    <n v="27"/>
    <n v="60.4"/>
    <n v="75.900000000000006"/>
    <n v="1258"/>
    <n v="1482.5"/>
    <n v="87"/>
    <n v="100"/>
    <n v="87"/>
    <n v="100"/>
    <n v="205.4"/>
    <n v="255.70000000000002"/>
    <n v="5087.9000000000005"/>
    <n v="6179.2"/>
    <n v="0"/>
    <n v="0"/>
    <n v="0"/>
    <n v="0"/>
    <s v=""/>
    <s v=""/>
    <s v=""/>
    <s v=""/>
    <n v="226.99999999999997"/>
    <n v="282.10000000000002"/>
    <n v="5471.9000000000005"/>
    <n v="6487.2000000000007"/>
  </r>
  <r>
    <x v="13"/>
    <s v="Southwest Collegiate Institute for the Deaf (HCJCD)"/>
    <m/>
    <n v="382911"/>
    <x v="9"/>
    <n v="9"/>
    <n v="11"/>
    <n v="0"/>
    <n v="1"/>
    <n v="9"/>
    <n v="10"/>
    <m/>
    <m/>
    <n v="9"/>
    <n v="10"/>
    <n v="9"/>
    <n v="10"/>
    <n v="0"/>
    <n v="0"/>
    <n v="0"/>
    <n v="0"/>
    <n v="0"/>
    <n v="0"/>
    <n v="0"/>
    <n v="0"/>
    <m/>
    <m/>
    <n v="0"/>
    <n v="0"/>
    <n v="0"/>
    <n v="0"/>
    <n v="0"/>
    <n v="0"/>
    <n v="0"/>
    <n v="0"/>
    <n v="0"/>
    <n v="0"/>
    <n v="0"/>
    <n v="0"/>
    <n v="0"/>
    <n v="0"/>
    <m/>
    <m/>
    <n v="0"/>
    <n v="0"/>
    <n v="0"/>
    <n v="0"/>
    <n v="0"/>
    <n v="0"/>
    <n v="0"/>
    <n v="0"/>
    <n v="0"/>
    <n v="0"/>
    <n v="0"/>
    <n v="0"/>
    <n v="0"/>
    <n v="0"/>
    <m/>
    <m/>
    <n v="0"/>
    <n v="0"/>
    <n v="0"/>
    <n v="0"/>
    <n v="0"/>
    <n v="0"/>
    <n v="1"/>
    <n v="0"/>
    <n v="1"/>
    <n v="0"/>
    <n v="1"/>
    <n v="4"/>
    <n v="1"/>
    <n v="4"/>
    <m/>
    <m/>
    <n v="0"/>
    <n v="0"/>
    <n v="2"/>
    <n v="4"/>
    <n v="2"/>
    <n v="4"/>
    <n v="6"/>
    <n v="0"/>
    <n v="6"/>
    <n v="0"/>
    <m/>
    <n v="3.8"/>
    <n v="0"/>
    <n v="15.2"/>
    <m/>
    <m/>
    <n v="0"/>
    <n v="0"/>
    <n v="3"/>
    <n v="3.8"/>
    <n v="6"/>
    <n v="15.2"/>
    <n v="131"/>
    <n v="0"/>
    <n v="131"/>
    <n v="0"/>
    <n v="47"/>
    <n v="55.8"/>
    <n v="47"/>
    <n v="223.2"/>
    <m/>
    <m/>
    <n v="0"/>
    <n v="0"/>
    <n v="89"/>
    <n v="55.8"/>
    <n v="178"/>
    <n v="223.2"/>
    <n v="2"/>
    <n v="4"/>
    <n v="2"/>
    <n v="4"/>
    <n v="3"/>
    <n v="3.8"/>
    <n v="6"/>
    <n v="15.2"/>
    <n v="89"/>
    <n v="55.8"/>
    <n v="178"/>
    <n v="223.2"/>
    <n v="1"/>
    <n v="2"/>
    <n v="1"/>
    <n v="2"/>
    <n v="5"/>
    <n v="1"/>
    <n v="5"/>
    <n v="1"/>
    <m/>
    <m/>
    <n v="0"/>
    <n v="0"/>
    <n v="6"/>
    <n v="3"/>
    <n v="6"/>
    <n v="3"/>
    <n v="2.5"/>
    <n v="3.8"/>
    <n v="2.5"/>
    <n v="7.6"/>
    <n v="3.2"/>
    <n v="9"/>
    <n v="16"/>
    <n v="9"/>
    <m/>
    <m/>
    <n v="0"/>
    <n v="0"/>
    <n v="3.0833333333333335"/>
    <n v="5.5333333333333341"/>
    <n v="18.5"/>
    <n v="16.600000000000001"/>
    <n v="48"/>
    <n v="49.5"/>
    <n v="48"/>
    <n v="99"/>
    <n v="51.8"/>
    <n v="48"/>
    <n v="259"/>
    <n v="48"/>
    <m/>
    <m/>
    <n v="0"/>
    <n v="0"/>
    <n v="51.166666666666664"/>
    <n v="49"/>
    <n v="307"/>
    <n v="147"/>
    <n v="1"/>
    <n v="3"/>
    <n v="1"/>
    <n v="3"/>
    <n v="9"/>
    <n v="7"/>
    <n v="9"/>
    <n v="21"/>
    <n v="93"/>
    <n v="62"/>
    <n v="93"/>
    <n v="186"/>
    <n v="2"/>
    <n v="2"/>
    <n v="2"/>
    <n v="2"/>
    <n v="8.5"/>
    <n v="7.6"/>
    <n v="179"/>
    <n v="99"/>
    <n v="6"/>
    <n v="5"/>
    <n v="6"/>
    <n v="5"/>
    <n v="16"/>
    <n v="24.2"/>
    <n v="306"/>
    <n v="271.2"/>
    <n v="8"/>
    <n v="7"/>
    <n v="8"/>
    <n v="7"/>
    <n v="24.5"/>
    <n v="31.799999999999997"/>
    <n v="485"/>
    <n v="370.2"/>
    <n v="0"/>
    <n v="0"/>
    <n v="0"/>
    <n v="0"/>
    <s v=""/>
    <s v=""/>
    <s v=""/>
    <s v=""/>
    <n v="33.5"/>
    <n v="52.8"/>
    <n v="578"/>
    <n v="556.20000000000005"/>
  </r>
  <r>
    <x v="13"/>
    <s v="Texas State Technical College-Marshall"/>
    <m/>
    <n v="408394"/>
    <x v="9"/>
    <n v="119"/>
    <n v="110"/>
    <n v="4"/>
    <n v="7"/>
    <n v="115"/>
    <n v="103"/>
    <m/>
    <m/>
    <n v="115"/>
    <n v="103"/>
    <n v="115"/>
    <n v="103"/>
    <n v="7"/>
    <n v="4"/>
    <n v="7"/>
    <n v="4"/>
    <n v="3"/>
    <n v="0"/>
    <n v="3"/>
    <n v="0"/>
    <m/>
    <m/>
    <n v="0"/>
    <n v="0"/>
    <n v="10"/>
    <n v="4"/>
    <n v="10"/>
    <n v="4"/>
    <n v="2.6"/>
    <n v="2.2999999999999998"/>
    <n v="18.2"/>
    <n v="9.1999999999999993"/>
    <n v="2.5"/>
    <n v="0"/>
    <n v="7.5"/>
    <n v="0"/>
    <m/>
    <m/>
    <n v="0"/>
    <n v="0"/>
    <n v="2.57"/>
    <n v="2.2999999999999998"/>
    <n v="25.7"/>
    <n v="9.1999999999999993"/>
    <n v="79.599999999999994"/>
    <n v="64.5"/>
    <n v="557.19999999999993"/>
    <n v="258"/>
    <n v="71"/>
    <n v="0"/>
    <n v="213"/>
    <n v="0"/>
    <m/>
    <m/>
    <n v="0"/>
    <n v="0"/>
    <n v="77.02"/>
    <n v="64.5"/>
    <n v="770.19999999999993"/>
    <n v="258"/>
    <n v="34"/>
    <n v="48"/>
    <n v="34"/>
    <n v="48"/>
    <n v="6"/>
    <n v="2"/>
    <n v="6"/>
    <n v="2"/>
    <m/>
    <m/>
    <n v="0"/>
    <n v="0"/>
    <n v="40"/>
    <n v="50"/>
    <n v="40"/>
    <n v="50"/>
    <n v="2.4"/>
    <n v="2.9"/>
    <n v="81.599999999999994"/>
    <n v="139.19999999999999"/>
    <m/>
    <n v="3.5"/>
    <n v="0"/>
    <n v="7"/>
    <m/>
    <m/>
    <n v="0"/>
    <n v="0"/>
    <n v="2.04"/>
    <n v="2.9239999999999999"/>
    <n v="81.599999999999994"/>
    <n v="146.19999999999999"/>
    <n v="79.599999999999994"/>
    <n v="81.2"/>
    <n v="2706.3999999999996"/>
    <n v="3897.6000000000004"/>
    <n v="88.5"/>
    <n v="72.5"/>
    <n v="531"/>
    <n v="145"/>
    <m/>
    <m/>
    <n v="0"/>
    <n v="0"/>
    <n v="80.934999999999988"/>
    <n v="80.852000000000004"/>
    <n v="3237.3999999999996"/>
    <n v="4042.6000000000004"/>
    <n v="50"/>
    <n v="54"/>
    <n v="50"/>
    <n v="54"/>
    <n v="2.1459999999999999"/>
    <n v="2.8777777777777773"/>
    <n v="107.3"/>
    <n v="155.39999999999998"/>
    <n v="80.151999999999987"/>
    <n v="79.640740740740753"/>
    <n v="4007.5999999999995"/>
    <n v="4300.6000000000004"/>
    <n v="50"/>
    <n v="37"/>
    <n v="50"/>
    <n v="37"/>
    <n v="9"/>
    <n v="9"/>
    <n v="9"/>
    <n v="9"/>
    <m/>
    <m/>
    <n v="0"/>
    <n v="0"/>
    <n v="59"/>
    <n v="46"/>
    <n v="59"/>
    <n v="46"/>
    <n v="2.2000000000000002"/>
    <n v="2.4"/>
    <n v="110.00000000000001"/>
    <n v="88.8"/>
    <n v="2.6"/>
    <n v="3.4"/>
    <n v="23.400000000000002"/>
    <n v="30.599999999999998"/>
    <m/>
    <m/>
    <n v="0"/>
    <n v="0"/>
    <n v="2.2610169491525425"/>
    <n v="2.5956521739130434"/>
    <n v="133.4"/>
    <n v="119.39999999999999"/>
    <n v="61.5"/>
    <n v="62.9"/>
    <n v="3075"/>
    <n v="2327.2999999999997"/>
    <n v="62.8"/>
    <n v="66.8"/>
    <n v="565.19999999999993"/>
    <n v="601.19999999999993"/>
    <m/>
    <m/>
    <n v="0"/>
    <n v="0"/>
    <n v="61.698305084745762"/>
    <n v="63.66304347826086"/>
    <n v="3640.2"/>
    <n v="2928.4999999999995"/>
    <n v="6"/>
    <n v="3"/>
    <n v="6"/>
    <n v="3"/>
    <n v="1.8"/>
    <n v="4"/>
    <n v="10.8"/>
    <n v="12"/>
    <n v="51.5"/>
    <n v="37.299999999999997"/>
    <n v="309"/>
    <n v="111.89999999999999"/>
    <n v="91"/>
    <n v="89"/>
    <n v="91"/>
    <n v="89"/>
    <n v="209.8"/>
    <n v="237.2"/>
    <n v="6338.5999999999995"/>
    <n v="6482.9"/>
    <n v="18"/>
    <n v="11"/>
    <n v="18"/>
    <n v="11"/>
    <n v="30.900000000000002"/>
    <n v="37.599999999999994"/>
    <n v="1309.1999999999998"/>
    <n v="746.19999999999993"/>
    <n v="109"/>
    <n v="100"/>
    <n v="109"/>
    <n v="100"/>
    <n v="240.70000000000002"/>
    <n v="274.79999999999995"/>
    <n v="7647.7999999999993"/>
    <n v="7229.0999999999995"/>
    <n v="0"/>
    <n v="0"/>
    <n v="0"/>
    <n v="0"/>
    <s v=""/>
    <s v=""/>
    <s v=""/>
    <s v=""/>
    <n v="251.5"/>
    <n v="286.79999999999995"/>
    <n v="7956.7999999999993"/>
    <n v="7341"/>
  </r>
  <r>
    <x v="13"/>
    <s v="Texas State Technical College-West Texas"/>
    <m/>
    <n v="229328"/>
    <x v="9"/>
    <n v="236"/>
    <n v="197"/>
    <n v="7"/>
    <n v="5"/>
    <n v="229"/>
    <n v="192"/>
    <m/>
    <m/>
    <n v="229"/>
    <n v="192"/>
    <n v="229"/>
    <n v="192"/>
    <n v="2"/>
    <n v="1"/>
    <n v="2"/>
    <n v="1"/>
    <n v="3"/>
    <n v="5"/>
    <n v="3"/>
    <n v="5"/>
    <m/>
    <m/>
    <n v="0"/>
    <n v="0"/>
    <n v="5"/>
    <n v="6"/>
    <n v="5"/>
    <n v="6"/>
    <n v="2"/>
    <n v="2"/>
    <n v="4"/>
    <n v="2"/>
    <n v="3.5"/>
    <n v="2.4"/>
    <n v="10.5"/>
    <n v="12"/>
    <m/>
    <m/>
    <n v="0"/>
    <n v="0"/>
    <n v="2.9"/>
    <n v="2.3333333333333335"/>
    <n v="14.5"/>
    <n v="14"/>
    <n v="58"/>
    <n v="48"/>
    <n v="116"/>
    <n v="48"/>
    <n v="53"/>
    <n v="61.5"/>
    <n v="159"/>
    <n v="307.5"/>
    <m/>
    <m/>
    <n v="0"/>
    <n v="0"/>
    <n v="55"/>
    <n v="59.25"/>
    <n v="275"/>
    <n v="355.5"/>
    <n v="33"/>
    <n v="29"/>
    <n v="33"/>
    <n v="29"/>
    <n v="33"/>
    <n v="24"/>
    <n v="33"/>
    <n v="24"/>
    <m/>
    <m/>
    <n v="0"/>
    <n v="0"/>
    <n v="66"/>
    <n v="53"/>
    <n v="66"/>
    <n v="53"/>
    <n v="2.9"/>
    <n v="3.5"/>
    <n v="95.7"/>
    <n v="101.5"/>
    <m/>
    <n v="2.8"/>
    <n v="0"/>
    <n v="67.199999999999989"/>
    <m/>
    <m/>
    <n v="0"/>
    <n v="0"/>
    <n v="1.45"/>
    <n v="3.1830188679245279"/>
    <n v="95.7"/>
    <n v="168.7"/>
    <n v="63"/>
    <n v="80.099999999999994"/>
    <n v="2079"/>
    <n v="2322.8999999999996"/>
    <n v="65.5"/>
    <n v="67.599999999999994"/>
    <n v="2161.5"/>
    <n v="1622.3999999999999"/>
    <m/>
    <m/>
    <n v="0"/>
    <n v="0"/>
    <n v="64.25"/>
    <n v="74.439622641509416"/>
    <n v="4240.5"/>
    <n v="3945.2999999999993"/>
    <n v="71"/>
    <n v="59"/>
    <n v="71"/>
    <n v="59"/>
    <n v="1.552112676056338"/>
    <n v="3.0966101694915253"/>
    <n v="110.19999999999999"/>
    <n v="182.7"/>
    <n v="63.598591549295776"/>
    <n v="72.894915254237276"/>
    <n v="4515.5"/>
    <n v="4300.7999999999993"/>
    <n v="41"/>
    <n v="41"/>
    <n v="41"/>
    <n v="41"/>
    <n v="98"/>
    <n v="75"/>
    <n v="98"/>
    <n v="75"/>
    <m/>
    <m/>
    <n v="0"/>
    <n v="0"/>
    <n v="139"/>
    <n v="116"/>
    <n v="139"/>
    <n v="116"/>
    <n v="2.2000000000000002"/>
    <n v="2.5"/>
    <n v="90.2"/>
    <n v="102.5"/>
    <n v="2.5"/>
    <n v="2.1"/>
    <n v="245"/>
    <n v="157.5"/>
    <m/>
    <m/>
    <n v="0"/>
    <n v="0"/>
    <n v="2.4115107913669065"/>
    <n v="2.2413793103448274"/>
    <n v="335.2"/>
    <n v="260"/>
    <n v="54.1"/>
    <n v="56.7"/>
    <n v="2218.1"/>
    <n v="2324.7000000000003"/>
    <n v="46.8"/>
    <n v="43.9"/>
    <n v="4586.3999999999996"/>
    <n v="3292.5"/>
    <m/>
    <m/>
    <n v="0"/>
    <n v="0"/>
    <n v="48.953237410071942"/>
    <n v="48.424137931034487"/>
    <n v="6804.5"/>
    <n v="5617.2000000000007"/>
    <n v="19"/>
    <n v="17"/>
    <n v="19"/>
    <n v="17"/>
    <n v="3.3"/>
    <n v="2.1"/>
    <n v="62.699999999999996"/>
    <n v="35.700000000000003"/>
    <n v="46.7"/>
    <n v="49.5"/>
    <n v="887.30000000000007"/>
    <n v="841.5"/>
    <n v="76"/>
    <n v="71"/>
    <n v="76"/>
    <n v="71"/>
    <n v="189.9"/>
    <n v="206"/>
    <n v="4413.1000000000004"/>
    <n v="4695.6000000000004"/>
    <n v="134"/>
    <n v="104"/>
    <n v="134"/>
    <n v="104"/>
    <n v="255.5"/>
    <n v="236.7"/>
    <n v="6906.9"/>
    <n v="5222.3999999999996"/>
    <n v="210"/>
    <n v="175"/>
    <n v="210"/>
    <n v="175"/>
    <n v="445.4"/>
    <n v="442.7"/>
    <n v="11320"/>
    <n v="9918"/>
    <n v="0"/>
    <n v="0"/>
    <n v="0"/>
    <n v="0"/>
    <s v=""/>
    <s v=""/>
    <s v=""/>
    <s v=""/>
    <n v="508.09999999999997"/>
    <n v="478.4"/>
    <n v="12207.3"/>
    <n v="10759.5"/>
  </r>
  <r>
    <x v="13"/>
    <s v="Western Texas College "/>
    <m/>
    <n v="229832"/>
    <x v="9"/>
    <n v="191"/>
    <n v="194"/>
    <n v="3"/>
    <n v="1"/>
    <n v="188"/>
    <n v="193"/>
    <m/>
    <m/>
    <n v="188"/>
    <n v="193"/>
    <n v="188"/>
    <n v="193"/>
    <n v="24"/>
    <n v="24"/>
    <n v="24"/>
    <n v="24"/>
    <n v="11"/>
    <n v="10"/>
    <n v="11"/>
    <n v="10"/>
    <m/>
    <m/>
    <n v="0"/>
    <n v="0"/>
    <n v="35"/>
    <n v="34"/>
    <n v="35"/>
    <n v="34"/>
    <n v="2.4"/>
    <n v="2"/>
    <n v="57.599999999999994"/>
    <n v="48"/>
    <n v="2.5"/>
    <n v="2.4"/>
    <n v="27.5"/>
    <n v="24"/>
    <m/>
    <m/>
    <n v="0"/>
    <n v="0"/>
    <n v="2.4314285714285711"/>
    <n v="2.1176470588235294"/>
    <n v="85.09999999999998"/>
    <n v="72"/>
    <n v="59.5"/>
    <n v="55.9"/>
    <n v="1428"/>
    <n v="1341.6"/>
    <n v="27.5"/>
    <n v="28.3"/>
    <n v="302.5"/>
    <n v="283"/>
    <m/>
    <m/>
    <n v="0"/>
    <n v="0"/>
    <n v="49.442857142857143"/>
    <n v="47.78235294117647"/>
    <n v="1730.5"/>
    <n v="1624.6"/>
    <n v="67"/>
    <n v="55"/>
    <n v="67"/>
    <n v="55"/>
    <n v="33"/>
    <n v="22"/>
    <n v="33"/>
    <n v="22"/>
    <m/>
    <m/>
    <n v="0"/>
    <n v="0"/>
    <n v="100"/>
    <n v="77"/>
    <n v="100"/>
    <n v="77"/>
    <n v="2.5"/>
    <n v="2.4"/>
    <n v="167.5"/>
    <n v="132"/>
    <m/>
    <n v="4"/>
    <n v="0"/>
    <n v="88"/>
    <m/>
    <m/>
    <n v="0"/>
    <n v="0"/>
    <n v="1.675"/>
    <n v="2.8571428571428572"/>
    <n v="167.5"/>
    <n v="220"/>
    <n v="68"/>
    <n v="68.099999999999994"/>
    <n v="4556"/>
    <n v="3745.4999999999995"/>
    <n v="71.400000000000006"/>
    <n v="52.8"/>
    <n v="2356.2000000000003"/>
    <n v="1161.5999999999999"/>
    <m/>
    <m/>
    <n v="0"/>
    <n v="0"/>
    <n v="69.122000000000014"/>
    <n v="63.728571428571421"/>
    <n v="6912.2000000000016"/>
    <n v="4907.0999999999995"/>
    <n v="135"/>
    <n v="111"/>
    <n v="135"/>
    <n v="111"/>
    <n v="1.8711111111111109"/>
    <n v="2.6306306306306309"/>
    <n v="252.59999999999997"/>
    <n v="292"/>
    <n v="64.02000000000001"/>
    <n v="58.844144144144131"/>
    <n v="8642.7000000000007"/>
    <n v="6531.6999999999989"/>
    <n v="18"/>
    <n v="24"/>
    <n v="18"/>
    <n v="24"/>
    <n v="13"/>
    <n v="17"/>
    <n v="13"/>
    <n v="17"/>
    <m/>
    <m/>
    <n v="0"/>
    <n v="0"/>
    <n v="31"/>
    <n v="41"/>
    <n v="31"/>
    <n v="41"/>
    <n v="2.1"/>
    <n v="1.9"/>
    <n v="37.800000000000004"/>
    <n v="45.599999999999994"/>
    <n v="2.8"/>
    <n v="2.4"/>
    <n v="36.4"/>
    <n v="40.799999999999997"/>
    <m/>
    <m/>
    <n v="0"/>
    <n v="0"/>
    <n v="2.3935483870967742"/>
    <n v="2.1073170731707314"/>
    <n v="74.2"/>
    <n v="86.399999999999991"/>
    <n v="48.4"/>
    <n v="46.6"/>
    <n v="871.19999999999993"/>
    <n v="1118.4000000000001"/>
    <n v="56.5"/>
    <n v="41.9"/>
    <n v="734.5"/>
    <n v="712.3"/>
    <m/>
    <m/>
    <n v="0"/>
    <n v="0"/>
    <n v="51.79677419354838"/>
    <n v="44.651219512195127"/>
    <n v="1605.6999999999998"/>
    <n v="1830.7000000000003"/>
    <n v="22"/>
    <n v="41"/>
    <n v="22"/>
    <n v="41"/>
    <n v="3.2"/>
    <n v="3.4"/>
    <n v="70.400000000000006"/>
    <n v="139.4"/>
    <n v="22"/>
    <n v="37.799999999999997"/>
    <n v="484"/>
    <n v="1549.8"/>
    <n v="109"/>
    <n v="103"/>
    <n v="109"/>
    <n v="103"/>
    <n v="262.89999999999998"/>
    <n v="225.6"/>
    <n v="6855.2"/>
    <n v="6205.5"/>
    <n v="57"/>
    <n v="49"/>
    <n v="57"/>
    <n v="49"/>
    <n v="63.9"/>
    <n v="152.80000000000001"/>
    <n v="3393.2000000000003"/>
    <n v="2156.8999999999996"/>
    <n v="166"/>
    <n v="152"/>
    <n v="166"/>
    <n v="152"/>
    <n v="326.79999999999995"/>
    <n v="378.4"/>
    <n v="10248.4"/>
    <n v="8362.4"/>
    <n v="0"/>
    <n v="0"/>
    <n v="0"/>
    <n v="0"/>
    <s v=""/>
    <s v=""/>
    <s v=""/>
    <s v=""/>
    <n v="397.19999999999993"/>
    <n v="517.79999999999995"/>
    <n v="10732.400000000001"/>
    <n v="9912.1999999999989"/>
  </r>
  <r>
    <x v="13"/>
    <s v="University of North Texas at Dallas"/>
    <s v="New fall 2009. No degrees yet granted."/>
    <n v="443711"/>
    <x v="11"/>
    <n v="396"/>
    <n v="391"/>
    <n v="1"/>
    <n v="0"/>
    <n v="395"/>
    <n v="391"/>
    <m/>
    <m/>
    <n v="395"/>
    <n v="391"/>
    <n v="395"/>
    <n v="391"/>
    <n v="5"/>
    <n v="7"/>
    <n v="5"/>
    <n v="7"/>
    <n v="0"/>
    <n v="1"/>
    <n v="0"/>
    <n v="1"/>
    <m/>
    <m/>
    <n v="0"/>
    <n v="0"/>
    <n v="5"/>
    <n v="8"/>
    <n v="5"/>
    <n v="8"/>
    <n v="3"/>
    <n v="3.7"/>
    <n v="15"/>
    <n v="25.900000000000002"/>
    <n v="0"/>
    <n v="5"/>
    <n v="0"/>
    <n v="5"/>
    <m/>
    <m/>
    <n v="0"/>
    <n v="0"/>
    <n v="3"/>
    <n v="3.8625000000000003"/>
    <n v="15"/>
    <n v="30.900000000000002"/>
    <n v="52.2"/>
    <n v="40.299999999999997"/>
    <n v="261"/>
    <n v="282.09999999999997"/>
    <n v="0"/>
    <n v="63"/>
    <n v="0"/>
    <n v="63"/>
    <m/>
    <m/>
    <n v="0"/>
    <n v="0"/>
    <n v="52.2"/>
    <n v="43.137499999999996"/>
    <n v="261"/>
    <n v="345.09999999999997"/>
    <n v="7"/>
    <n v="3"/>
    <n v="7"/>
    <n v="3"/>
    <n v="0"/>
    <n v="0"/>
    <n v="0"/>
    <n v="0"/>
    <m/>
    <m/>
    <n v="0"/>
    <n v="0"/>
    <n v="7"/>
    <n v="3"/>
    <n v="7"/>
    <n v="3"/>
    <n v="3.7"/>
    <n v="4.3"/>
    <n v="25.900000000000002"/>
    <n v="12.899999999999999"/>
    <m/>
    <n v="0"/>
    <n v="0"/>
    <n v="0"/>
    <m/>
    <m/>
    <n v="0"/>
    <n v="0"/>
    <n v="3.7"/>
    <n v="4.3"/>
    <n v="25.900000000000002"/>
    <n v="12.899999999999999"/>
    <n v="79"/>
    <n v="70.7"/>
    <n v="553"/>
    <n v="212.10000000000002"/>
    <n v="0"/>
    <n v="0"/>
    <n v="0"/>
    <n v="0"/>
    <m/>
    <m/>
    <n v="0"/>
    <n v="0"/>
    <n v="79"/>
    <n v="70.7"/>
    <n v="553"/>
    <n v="212.10000000000002"/>
    <n v="12"/>
    <n v="11"/>
    <n v="12"/>
    <n v="11"/>
    <n v="3.4083333333333337"/>
    <n v="3.9818181818181815"/>
    <n v="40.900000000000006"/>
    <n v="43.8"/>
    <n v="67.833333333333329"/>
    <n v="50.654545454545456"/>
    <n v="814"/>
    <n v="557.20000000000005"/>
    <n v="127"/>
    <n v="99"/>
    <n v="127"/>
    <n v="99"/>
    <n v="194"/>
    <n v="137"/>
    <n v="194"/>
    <n v="137"/>
    <m/>
    <m/>
    <n v="0"/>
    <n v="0"/>
    <n v="321"/>
    <n v="236"/>
    <n v="321"/>
    <n v="236"/>
    <n v="2.6"/>
    <n v="3.2"/>
    <n v="330.2"/>
    <n v="316.8"/>
    <n v="3"/>
    <n v="3.5"/>
    <n v="582"/>
    <n v="479.5"/>
    <m/>
    <m/>
    <n v="0"/>
    <n v="0"/>
    <n v="2.8417445482866044"/>
    <n v="3.3741525423728813"/>
    <n v="912.2"/>
    <n v="796.3"/>
    <n v="40.5"/>
    <n v="27.9"/>
    <n v="5143.5"/>
    <n v="2762.1"/>
    <n v="36.1"/>
    <n v="23.4"/>
    <n v="7003.4000000000005"/>
    <n v="3205.7999999999997"/>
    <m/>
    <m/>
    <n v="0"/>
    <n v="0"/>
    <n v="37.84080996884736"/>
    <n v="25.287711864406777"/>
    <n v="12146.900000000003"/>
    <n v="5967.9"/>
    <n v="62"/>
    <n v="144"/>
    <n v="62"/>
    <n v="144"/>
    <n v="2.2000000000000002"/>
    <n v="0.7"/>
    <n v="136.4"/>
    <n v="100.8"/>
    <n v="16.5"/>
    <n v="3.6"/>
    <n v="1023"/>
    <n v="518.4"/>
    <n v="139"/>
    <n v="109"/>
    <n v="139"/>
    <n v="109"/>
    <n v="371.1"/>
    <n v="355.6"/>
    <n v="5957.5"/>
    <n v="3256.2999999999997"/>
    <n v="194"/>
    <n v="138"/>
    <n v="194"/>
    <n v="138"/>
    <n v="582"/>
    <n v="484.5"/>
    <n v="7003.4000000000005"/>
    <n v="3268.7999999999997"/>
    <n v="333"/>
    <n v="247"/>
    <n v="333"/>
    <n v="247"/>
    <n v="953.1"/>
    <n v="840.1"/>
    <n v="12960.900000000001"/>
    <n v="6525.0999999999995"/>
    <n v="0"/>
    <n v="0"/>
    <n v="0"/>
    <n v="0"/>
    <s v=""/>
    <s v=""/>
    <s v=""/>
    <s v=""/>
    <n v="1089.5"/>
    <n v="940.89999999999986"/>
    <n v="13983.900000000003"/>
    <n v="7043.4999999999991"/>
  </r>
  <r>
    <x v="14"/>
    <s v="George Mason University "/>
    <m/>
    <n v="232186"/>
    <x v="1"/>
    <n v="5076"/>
    <n v="5109"/>
    <n v="109"/>
    <n v="113"/>
    <n v="4967"/>
    <n v="4996"/>
    <n v="120"/>
    <n v="120"/>
    <n v="4967"/>
    <n v="4996"/>
    <n v="4967"/>
    <n v="4996"/>
    <n v="11"/>
    <n v="27"/>
    <n v="11"/>
    <n v="27"/>
    <n v="1"/>
    <n v="1"/>
    <n v="1"/>
    <n v="1"/>
    <m/>
    <m/>
    <n v="0"/>
    <n v="0"/>
    <n v="12"/>
    <n v="28"/>
    <n v="12"/>
    <n v="28"/>
    <n v="4.0909089999999999"/>
    <n v="4.3333333333333304"/>
    <n v="44.999999000000003"/>
    <n v="116.99999999999991"/>
    <n v="6"/>
    <n v="3"/>
    <n v="6"/>
    <n v="3"/>
    <m/>
    <m/>
    <n v="0"/>
    <n v="0"/>
    <n v="4.2499999166666669"/>
    <n v="4.2857142857142829"/>
    <n v="50.999999000000003"/>
    <n v="119.99999999999991"/>
    <n v="128.81819999999999"/>
    <n v="153.111111111111"/>
    <n v="1417.0001999999999"/>
    <n v="4133.9999999999973"/>
    <n v="127"/>
    <n v="88"/>
    <n v="127"/>
    <n v="88"/>
    <m/>
    <m/>
    <n v="0"/>
    <n v="0"/>
    <n v="128.66668333333334"/>
    <n v="150.78571428571419"/>
    <n v="1544.0001999999999"/>
    <n v="4221.9999999999973"/>
    <n v="2015"/>
    <n v="2112"/>
    <n v="2015"/>
    <n v="2112"/>
    <n v="42"/>
    <n v="36"/>
    <n v="42"/>
    <n v="36"/>
    <m/>
    <m/>
    <n v="0"/>
    <n v="0"/>
    <n v="2057"/>
    <n v="2148"/>
    <n v="2057"/>
    <n v="2148"/>
    <n v="4.9280400000000002"/>
    <n v="4.8726325757575797"/>
    <n v="9930.0006000000012"/>
    <n v="10291.000000000009"/>
    <n v="7.3333329999999997"/>
    <n v="5.8333333333333304"/>
    <n v="307.99998599999998"/>
    <n v="209.99999999999989"/>
    <m/>
    <m/>
    <n v="0"/>
    <n v="0"/>
    <n v="4.9771514759358295"/>
    <n v="4.8887337057728164"/>
    <n v="10238.000586000002"/>
    <n v="10501.000000000009"/>
    <n v="140.1328"/>
    <n v="138.60392992424201"/>
    <n v="282367.592"/>
    <n v="292731.49999999913"/>
    <n v="112.90479999999999"/>
    <n v="109.5"/>
    <n v="4742.0015999999996"/>
    <n v="3942"/>
    <m/>
    <m/>
    <n v="0"/>
    <n v="0"/>
    <n v="139.57685639280507"/>
    <n v="138.1161545623832"/>
    <n v="287109.59360000002"/>
    <n v="296673.49999999913"/>
    <n v="2069"/>
    <n v="2176"/>
    <n v="2069"/>
    <n v="2176"/>
    <n v="4.972934067182214"/>
    <n v="4.8809742647058867"/>
    <n v="10289.000585000002"/>
    <n v="10621.000000000009"/>
    <n v="139.51357844369261"/>
    <n v="138.27918198529372"/>
    <n v="288653.59380000003"/>
    <n v="300895.49999999913"/>
    <n v="2197"/>
    <n v="2132"/>
    <n v="2197"/>
    <n v="2132"/>
    <n v="663"/>
    <n v="650"/>
    <n v="663"/>
    <n v="650"/>
    <m/>
    <m/>
    <n v="0"/>
    <n v="0"/>
    <n v="2860"/>
    <n v="2782"/>
    <n v="2860"/>
    <n v="2782"/>
    <n v="3.4242149999999998"/>
    <n v="3.3954033771106902"/>
    <n v="7523.0003549999992"/>
    <n v="7238.9999999999918"/>
    <n v="4.3107090000000001"/>
    <n v="4.29153846153846"/>
    <n v="2858.0000669999999"/>
    <n v="2789.4999999999991"/>
    <m/>
    <m/>
    <n v="0"/>
    <n v="0"/>
    <n v="3.6297204272727268"/>
    <n v="3.6047807332854029"/>
    <n v="10381.000421999999"/>
    <n v="10028.499999999991"/>
    <n v="85.684799999999996"/>
    <n v="84.791744840525297"/>
    <n v="188249.5056"/>
    <n v="180775.99999999994"/>
    <n v="74.733789999999999"/>
    <n v="72.798461538461495"/>
    <n v="49548.502769999999"/>
    <n v="47318.999999999971"/>
    <m/>
    <s v="z"/>
    <n v="0"/>
    <n v="0"/>
    <n v="83.146156772727267"/>
    <n v="81.989575844716001"/>
    <n v="237798.00837"/>
    <n v="228094.99999999991"/>
    <n v="38"/>
    <n v="38"/>
    <n v="38"/>
    <n v="38"/>
    <n v="7.2894740000000002"/>
    <n v="7.8421052631578902"/>
    <n v="277.00001200000003"/>
    <n v="297.99999999999983"/>
    <n v="103.9211"/>
    <n v="88.947368421052602"/>
    <n v="3949.0018"/>
    <n v="3379.9999999999991"/>
    <n v="4223"/>
    <n v="4271"/>
    <n v="4223"/>
    <n v="4271"/>
    <n v="17498.000953999999"/>
    <n v="17647"/>
    <n v="472034.09779999999"/>
    <n v="477641.49999999907"/>
    <n v="706"/>
    <n v="687"/>
    <n v="706"/>
    <n v="687"/>
    <n v="3172.0000529999998"/>
    <n v="3002.4999999999991"/>
    <n v="54417.504369999995"/>
    <n v="51348.999999999971"/>
    <n v="4929"/>
    <n v="4958"/>
    <n v="4929"/>
    <n v="4958"/>
    <n v="20670.001006999999"/>
    <n v="20649.5"/>
    <n v="526451.60216999997"/>
    <n v="528990.49999999907"/>
    <n v="0"/>
    <n v="0"/>
    <n v="0"/>
    <n v="0"/>
    <s v=""/>
    <s v=""/>
    <s v=""/>
    <s v=""/>
    <n v="20947.001018999999"/>
    <n v="20947.5"/>
    <n v="530400.60397000005"/>
    <n v="532370.49999999907"/>
  </r>
  <r>
    <x v="14"/>
    <s v="Old Dominion University "/>
    <m/>
    <n v="232982"/>
    <x v="1"/>
    <n v="4075"/>
    <n v="3950"/>
    <n v="133"/>
    <n v="93"/>
    <n v="3942"/>
    <n v="3857"/>
    <n v="120"/>
    <n v="120"/>
    <n v="3942"/>
    <n v="3857"/>
    <n v="3942"/>
    <n v="3857"/>
    <n v="4"/>
    <n v="2"/>
    <n v="4"/>
    <n v="2"/>
    <n v="1"/>
    <n v="0"/>
    <n v="1"/>
    <n v="0"/>
    <m/>
    <m/>
    <n v="0"/>
    <n v="0"/>
    <n v="5"/>
    <n v="2"/>
    <n v="5"/>
    <n v="2"/>
    <n v="4.75"/>
    <n v="4"/>
    <n v="19"/>
    <n v="8"/>
    <n v="5"/>
    <s v="NULL"/>
    <n v="5"/>
    <n v="0"/>
    <m/>
    <m/>
    <n v="0"/>
    <n v="0"/>
    <n v="4.8"/>
    <n v="4"/>
    <n v="24"/>
    <n v="8"/>
    <n v="129"/>
    <n v="118.5"/>
    <n v="516"/>
    <n v="237"/>
    <n v="129"/>
    <s v="NULL"/>
    <n v="129"/>
    <n v="0"/>
    <m/>
    <m/>
    <n v="0"/>
    <n v="0"/>
    <n v="129"/>
    <n v="118.5"/>
    <n v="645"/>
    <n v="237"/>
    <n v="1461"/>
    <n v="1445"/>
    <n v="1461"/>
    <n v="1445"/>
    <n v="268"/>
    <n v="241"/>
    <n v="268"/>
    <n v="241"/>
    <m/>
    <m/>
    <n v="0"/>
    <n v="0"/>
    <n v="1729"/>
    <n v="1686"/>
    <n v="1729"/>
    <n v="1686"/>
    <n v="5.288843"/>
    <n v="5.3332179930795904"/>
    <n v="7726.9996229999997"/>
    <n v="7706.5000000000082"/>
    <n v="6.5354479999999997"/>
    <n v="6.8609958506224098"/>
    <n v="1751.5000639999998"/>
    <n v="1653.5000000000007"/>
    <m/>
    <m/>
    <n v="0"/>
    <n v="0"/>
    <n v="5.4820703799884321"/>
    <n v="5.5516014234875497"/>
    <n v="9478.4996869999995"/>
    <n v="9360.0000000000091"/>
    <n v="137.89189999999999"/>
    <n v="140.41660899653999"/>
    <n v="201460.06589999999"/>
    <n v="202902.00000000029"/>
    <n v="116.9179"/>
    <n v="121.829875518672"/>
    <n v="31333.997200000002"/>
    <n v="29360.999999999953"/>
    <m/>
    <m/>
    <n v="0"/>
    <n v="0"/>
    <n v="134.64086934644303"/>
    <n v="137.75978647686847"/>
    <n v="232794.0631"/>
    <n v="232263.00000000023"/>
    <n v="1734"/>
    <n v="1688"/>
    <n v="1734"/>
    <n v="1688"/>
    <n v="5.4801036257208766"/>
    <n v="5.5497630331753607"/>
    <n v="9502.4996869999995"/>
    <n v="9368.0000000000091"/>
    <n v="134.6246038638985"/>
    <n v="137.7369668246447"/>
    <n v="233439.0631"/>
    <n v="232500.00000000023"/>
    <n v="1446"/>
    <n v="1368"/>
    <n v="1446"/>
    <n v="1368"/>
    <n v="668"/>
    <n v="671"/>
    <n v="668"/>
    <n v="671"/>
    <m/>
    <m/>
    <n v="0"/>
    <n v="0"/>
    <n v="2114"/>
    <n v="2039"/>
    <n v="2114"/>
    <n v="2039"/>
    <n v="3.706086"/>
    <n v="3.7971491228070202"/>
    <n v="5359.0003559999996"/>
    <n v="5194.5000000000036"/>
    <n v="4.2949099999999998"/>
    <n v="4.4411326378539497"/>
    <n v="2868.9998799999998"/>
    <n v="2980.0000000000005"/>
    <m/>
    <m/>
    <n v="0"/>
    <n v="0"/>
    <n v="3.8921476991485333"/>
    <n v="4.0090730750367847"/>
    <n v="8228.0002359999999"/>
    <n v="8174.5000000000036"/>
    <n v="87.194329999999994"/>
    <n v="87.802631578947398"/>
    <n v="126083.00117999999"/>
    <n v="120114.00000000004"/>
    <n v="65.333830000000006"/>
    <n v="66.839046199701897"/>
    <n v="43642.998440000003"/>
    <n v="44848.999999999971"/>
    <m/>
    <n v="130"/>
    <n v="0"/>
    <n v="0"/>
    <n v="80.286660179754008"/>
    <n v="80.903874448258946"/>
    <n v="169725.99961999999"/>
    <n v="164963"/>
    <n v="94"/>
    <n v="130"/>
    <n v="94"/>
    <n v="130"/>
    <n v="6.6276599999999997"/>
    <n v="6.45"/>
    <n v="623.00004000000001"/>
    <n v="838.5"/>
    <n v="63.840429999999998"/>
    <n v="59.369230769230803"/>
    <n v="6001.0004199999994"/>
    <n v="7718.0000000000045"/>
    <n v="2911"/>
    <n v="2815"/>
    <n v="2911"/>
    <n v="2815"/>
    <n v="13104.999979"/>
    <n v="12909.000000000011"/>
    <n v="328059.06707999995"/>
    <n v="323253.00000000035"/>
    <n v="937"/>
    <n v="912"/>
    <n v="937"/>
    <n v="912"/>
    <n v="4625.4999439999992"/>
    <n v="4633.5000000000009"/>
    <n v="75105.995640000008"/>
    <n v="74209.999999999927"/>
    <n v="3848"/>
    <n v="3727"/>
    <n v="3848"/>
    <n v="3727"/>
    <n v="17730.499922999999"/>
    <n v="17542.500000000011"/>
    <n v="403165.06271999993"/>
    <n v="397463.00000000029"/>
    <n v="0"/>
    <n v="0"/>
    <n v="0"/>
    <n v="0"/>
    <s v=""/>
    <s v=""/>
    <s v=""/>
    <s v=""/>
    <n v="18353.499962999998"/>
    <n v="18381.000000000015"/>
    <n v="409166.06313999998"/>
    <n v="405181.00000000023"/>
  </r>
  <r>
    <x v="14"/>
    <s v="University of Virginia"/>
    <m/>
    <n v="234076"/>
    <x v="1"/>
    <n v="4548"/>
    <n v="4812"/>
    <n v="851"/>
    <n v="976"/>
    <n v="3697"/>
    <n v="3836"/>
    <n v="120"/>
    <n v="120"/>
    <n v="3697"/>
    <n v="3836"/>
    <n v="3697"/>
    <n v="3836"/>
    <n v="0"/>
    <n v="1"/>
    <n v="0"/>
    <n v="1"/>
    <n v="0"/>
    <n v="1"/>
    <n v="0"/>
    <n v="1"/>
    <m/>
    <m/>
    <n v="0"/>
    <n v="0"/>
    <n v="0"/>
    <n v="2"/>
    <n v="0"/>
    <n v="2"/>
    <m/>
    <n v="8"/>
    <n v="0"/>
    <n v="8"/>
    <m/>
    <n v="5"/>
    <n v="0"/>
    <n v="5"/>
    <m/>
    <m/>
    <n v="0"/>
    <n v="0"/>
    <n v="0"/>
    <n v="6.5"/>
    <n v="0"/>
    <n v="13"/>
    <m/>
    <n v="148"/>
    <n v="0"/>
    <n v="148"/>
    <m/>
    <n v="118"/>
    <n v="0"/>
    <n v="118"/>
    <m/>
    <m/>
    <n v="0"/>
    <n v="0"/>
    <n v="0"/>
    <n v="133"/>
    <n v="0"/>
    <n v="266"/>
    <n v="2955"/>
    <n v="3084"/>
    <n v="2955"/>
    <n v="3084"/>
    <n v="165"/>
    <n v="186"/>
    <n v="165"/>
    <n v="186"/>
    <m/>
    <m/>
    <n v="0"/>
    <n v="0"/>
    <n v="3120"/>
    <n v="3270"/>
    <n v="3120"/>
    <n v="3270"/>
    <n v="4.1060910000000002"/>
    <n v="4.0982490272373502"/>
    <n v="12133.498905"/>
    <n v="12638.999999999987"/>
    <n v="5.2454549999999998"/>
    <n v="5.3413978494623704"/>
    <n v="865.50007499999992"/>
    <n v="993.50000000000091"/>
    <m/>
    <m/>
    <n v="0"/>
    <n v="0"/>
    <n v="4.1663458269230773"/>
    <n v="4.1689602446483143"/>
    <n v="12998.99898"/>
    <n v="13632.499999999987"/>
    <n v="118.01690000000001"/>
    <n v="118.898670557717"/>
    <n v="348739.93950000004"/>
    <n v="366683.49999999924"/>
    <n v="116.303"/>
    <n v="118.916666666667"/>
    <n v="19189.994999999999"/>
    <n v="22118.500000000062"/>
    <m/>
    <m/>
    <n v="0"/>
    <n v="0"/>
    <n v="117.92626105769232"/>
    <n v="118.89969418960223"/>
    <n v="367929.93450000003"/>
    <n v="388801.9999999993"/>
    <n v="3120"/>
    <n v="3272"/>
    <n v="3120"/>
    <n v="3272"/>
    <n v="4.1663458269230773"/>
    <n v="4.1703850855745683"/>
    <n v="12998.99898"/>
    <n v="13645.499999999987"/>
    <n v="117.92626105769232"/>
    <n v="118.90831295843499"/>
    <n v="367929.93450000003"/>
    <n v="389067.9999999993"/>
    <n v="453"/>
    <n v="469"/>
    <n v="453"/>
    <n v="469"/>
    <n v="118"/>
    <n v="94"/>
    <n v="118"/>
    <n v="94"/>
    <m/>
    <m/>
    <n v="0"/>
    <n v="0"/>
    <n v="571"/>
    <n v="563"/>
    <n v="571"/>
    <n v="563"/>
    <n v="2.7483439999999999"/>
    <n v="2.7569296375266501"/>
    <n v="1244.999832"/>
    <n v="1292.9999999999989"/>
    <n v="3.7033900000000002"/>
    <n v="3.5531914893617"/>
    <n v="437.00002000000001"/>
    <n v="333.99999999999983"/>
    <m/>
    <m/>
    <n v="0"/>
    <n v="0"/>
    <n v="2.9457090227670752"/>
    <n v="2.8898756660745981"/>
    <n v="1681.9998519999999"/>
    <n v="1626.9999999999986"/>
    <n v="74.331130000000002"/>
    <n v="74.797441364605504"/>
    <n v="33672.00189"/>
    <n v="35079.999999999978"/>
    <n v="57.072029999999998"/>
    <n v="56.292553191489397"/>
    <n v="6734.4995399999998"/>
    <n v="5291.5000000000036"/>
    <m/>
    <n v="1"/>
    <n v="0"/>
    <n v="0"/>
    <n v="70.764450840630474"/>
    <n v="71.707815275310807"/>
    <n v="40406.501430000004"/>
    <n v="40371.499999999985"/>
    <n v="6"/>
    <n v="1"/>
    <n v="6"/>
    <n v="1"/>
    <n v="6.1666670000000003"/>
    <n v="2"/>
    <n v="37.000002000000002"/>
    <n v="2"/>
    <n v="57.25"/>
    <n v="60"/>
    <n v="343.5"/>
    <n v="60"/>
    <n v="3408"/>
    <n v="3554"/>
    <n v="3408"/>
    <n v="3554"/>
    <n v="13378.498737"/>
    <n v="13939.999999999985"/>
    <n v="382411.94139000005"/>
    <n v="401911.49999999924"/>
    <n v="283"/>
    <n v="281"/>
    <n v="283"/>
    <n v="281"/>
    <n v="1302.5000949999999"/>
    <n v="1332.5000000000007"/>
    <n v="25924.49454"/>
    <n v="27528.000000000065"/>
    <n v="3691"/>
    <n v="3835"/>
    <n v="3691"/>
    <n v="3835"/>
    <n v="14680.998831999999"/>
    <n v="15272.499999999985"/>
    <n v="408336.43593000004"/>
    <n v="429439.4999999993"/>
    <n v="0"/>
    <n v="0"/>
    <n v="0"/>
    <n v="0"/>
    <s v=""/>
    <s v=""/>
    <s v=""/>
    <s v=""/>
    <n v="14717.998834000002"/>
    <n v="15274.499999999985"/>
    <n v="408679.93593000004"/>
    <n v="429499.4999999993"/>
  </r>
  <r>
    <x v="14"/>
    <s v="Virginia Tech "/>
    <m/>
    <n v="233921"/>
    <x v="1"/>
    <n v="5991"/>
    <n v="6183"/>
    <n v="211"/>
    <n v="248"/>
    <n v="5780"/>
    <n v="5935"/>
    <s v="120-135"/>
    <s v="120-135"/>
    <n v="5780"/>
    <n v="5935"/>
    <n v="5780"/>
    <n v="5935"/>
    <n v="0"/>
    <n v="0"/>
    <n v="0"/>
    <n v="0"/>
    <n v="0"/>
    <n v="0"/>
    <n v="0"/>
    <n v="0"/>
    <m/>
    <m/>
    <n v="0"/>
    <n v="0"/>
    <n v="0"/>
    <n v="0"/>
    <n v="0"/>
    <n v="0"/>
    <m/>
    <s v="NULL"/>
    <n v="0"/>
    <n v="0"/>
    <m/>
    <s v="NULL"/>
    <n v="0"/>
    <n v="0"/>
    <m/>
    <m/>
    <n v="0"/>
    <n v="0"/>
    <n v="0"/>
    <n v="0"/>
    <n v="0"/>
    <n v="0"/>
    <m/>
    <s v="NULL"/>
    <n v="0"/>
    <n v="0"/>
    <m/>
    <s v="NULL"/>
    <n v="0"/>
    <n v="0"/>
    <m/>
    <m/>
    <n v="0"/>
    <n v="0"/>
    <n v="0"/>
    <n v="0"/>
    <n v="0"/>
    <n v="0"/>
    <n v="4797"/>
    <n v="5034"/>
    <n v="4797"/>
    <n v="5034"/>
    <n v="9"/>
    <n v="4"/>
    <n v="9"/>
    <n v="4"/>
    <m/>
    <m/>
    <n v="0"/>
    <n v="0"/>
    <n v="4806"/>
    <n v="5038"/>
    <n v="4806"/>
    <n v="5038"/>
    <n v="4.4524699999999999"/>
    <n v="4.4247119586809696"/>
    <n v="21358.498589999999"/>
    <n v="22274"/>
    <n v="5.1111110000000002"/>
    <n v="4.25"/>
    <n v="45.999999000000003"/>
    <n v="17"/>
    <m/>
    <m/>
    <n v="0"/>
    <n v="0"/>
    <n v="4.4537034101123592"/>
    <n v="4.4245732433505358"/>
    <n v="21404.498588999999"/>
    <n v="22291"/>
    <n v="150.71709999999999"/>
    <n v="150.97059992054"/>
    <n v="722989.92869999993"/>
    <n v="759985.99999999837"/>
    <n v="129.77780000000001"/>
    <n v="81.25"/>
    <n v="1168.0002000000002"/>
    <n v="325"/>
    <m/>
    <m/>
    <n v="0"/>
    <n v="0"/>
    <n v="150.67788782771535"/>
    <n v="150.91524414450146"/>
    <n v="724157.92889999994"/>
    <n v="760310.99999999837"/>
    <n v="4806"/>
    <n v="5038"/>
    <n v="4806"/>
    <n v="5038"/>
    <n v="4.4537034101123592"/>
    <n v="4.4245732433505358"/>
    <n v="21404.498588999999"/>
    <n v="22291"/>
    <n v="150.67788782771535"/>
    <n v="150.91524414450146"/>
    <n v="724157.92889999994"/>
    <n v="760310.99999999837"/>
    <n v="934"/>
    <n v="869"/>
    <n v="934"/>
    <n v="869"/>
    <n v="16"/>
    <n v="10"/>
    <n v="16"/>
    <n v="10"/>
    <m/>
    <m/>
    <n v="0"/>
    <n v="0"/>
    <n v="950"/>
    <n v="879"/>
    <n v="950"/>
    <n v="879"/>
    <n v="3.248929"/>
    <n v="3.3262370540851598"/>
    <n v="3034.4996860000001"/>
    <n v="2890.5000000000036"/>
    <n v="3.71875"/>
    <n v="4.8"/>
    <n v="59.5"/>
    <n v="48"/>
    <m/>
    <m/>
    <n v="0"/>
    <n v="0"/>
    <n v="3.2568417747368423"/>
    <n v="3.3430034129692876"/>
    <n v="3093.9996860000001"/>
    <n v="2938.5000000000036"/>
    <n v="98.697000000000003"/>
    <n v="100.904487917146"/>
    <n v="92182.998000000007"/>
    <n v="87685.999999999869"/>
    <n v="84.75"/>
    <n v="99.5"/>
    <n v="1356"/>
    <n v="995"/>
    <m/>
    <n v="18"/>
    <n v="0"/>
    <n v="0"/>
    <n v="98.462103157894745"/>
    <n v="100.88850967007949"/>
    <n v="93538.998000000007"/>
    <n v="88680.999999999869"/>
    <n v="24"/>
    <n v="18"/>
    <n v="24"/>
    <n v="18"/>
    <n v="9.4166670000000003"/>
    <n v="6.2222222222222197"/>
    <n v="226.00000800000001"/>
    <n v="111.99999999999996"/>
    <n v="133"/>
    <n v="98.5"/>
    <n v="3192"/>
    <n v="1773"/>
    <n v="5731"/>
    <n v="5903"/>
    <n v="5731"/>
    <n v="5903"/>
    <n v="24392.998275999998"/>
    <n v="25164.500000000004"/>
    <n v="815172.92669999995"/>
    <n v="847671.99999999825"/>
    <n v="25"/>
    <n v="14"/>
    <n v="25"/>
    <n v="14"/>
    <n v="105.499999"/>
    <n v="65"/>
    <n v="2524.0002000000004"/>
    <n v="1320"/>
    <n v="5756"/>
    <n v="5917"/>
    <n v="5756"/>
    <n v="5917"/>
    <n v="24498.498274999998"/>
    <n v="25229.500000000004"/>
    <n v="817696.92689999996"/>
    <n v="848991.99999999825"/>
    <n v="0"/>
    <n v="0"/>
    <n v="0"/>
    <n v="0"/>
    <s v=""/>
    <s v=""/>
    <s v=""/>
    <s v=""/>
    <n v="24724.498282999997"/>
    <n v="25341.500000000004"/>
    <n v="820888.92689999996"/>
    <n v="850764.99999999825"/>
  </r>
  <r>
    <x v="14"/>
    <s v="College of William &amp; Mary"/>
    <m/>
    <n v="231624"/>
    <x v="2"/>
    <n v="1955"/>
    <n v="2010"/>
    <n v="382"/>
    <n v="381"/>
    <n v="1573"/>
    <n v="1629"/>
    <n v="120"/>
    <n v="120"/>
    <n v="1573"/>
    <n v="1629"/>
    <n v="1573"/>
    <n v="1629"/>
    <n v="21"/>
    <n v="19"/>
    <n v="21"/>
    <n v="19"/>
    <n v="0"/>
    <n v="0"/>
    <n v="0"/>
    <n v="0"/>
    <m/>
    <m/>
    <n v="0"/>
    <n v="0"/>
    <n v="21"/>
    <n v="19"/>
    <n v="21"/>
    <n v="19"/>
    <n v="3.9523809999999999"/>
    <n v="4.4736842105263204"/>
    <n v="83.000000999999997"/>
    <n v="85.000000000000085"/>
    <m/>
    <s v="NULL"/>
    <n v="0"/>
    <n v="0"/>
    <m/>
    <m/>
    <n v="0"/>
    <n v="0"/>
    <n v="3.9523809999999999"/>
    <n v="4.4736842105263204"/>
    <n v="83.000000999999997"/>
    <n v="85.000000000000085"/>
    <n v="113.381"/>
    <n v="119.578947368421"/>
    <n v="2381.0010000000002"/>
    <n v="2271.9999999999991"/>
    <m/>
    <s v="NULL"/>
    <n v="0"/>
    <n v="0"/>
    <m/>
    <m/>
    <n v="0"/>
    <n v="0"/>
    <n v="113.38100000000001"/>
    <n v="119.578947368421"/>
    <n v="2381.0010000000002"/>
    <n v="2271.9999999999991"/>
    <n v="1274"/>
    <n v="1350"/>
    <n v="1274"/>
    <n v="1350"/>
    <n v="3"/>
    <n v="8"/>
    <n v="3"/>
    <n v="8"/>
    <m/>
    <m/>
    <n v="0"/>
    <n v="0"/>
    <n v="1277"/>
    <n v="1358"/>
    <n v="1277"/>
    <n v="1358"/>
    <n v="4.1946620000000001"/>
    <n v="4.1440740740740702"/>
    <n v="5343.9993880000002"/>
    <n v="5594.4999999999945"/>
    <n v="4.6666670000000003"/>
    <n v="4.625"/>
    <n v="14.000001000000001"/>
    <n v="37"/>
    <m/>
    <m/>
    <n v="0"/>
    <n v="0"/>
    <n v="4.1957708606108071"/>
    <n v="4.1469072164948413"/>
    <n v="5357.9993890000005"/>
    <n v="5631.4999999999945"/>
    <n v="116.96469999999999"/>
    <n v="116.479259259259"/>
    <n v="149013.02779999998"/>
    <n v="157246.99999999965"/>
    <n v="110.66670000000001"/>
    <n v="109.8125"/>
    <n v="332.00010000000003"/>
    <n v="878.5"/>
    <m/>
    <m/>
    <n v="0"/>
    <n v="0"/>
    <n v="116.94990438527799"/>
    <n v="116.43998527245924"/>
    <n v="149345.02789999999"/>
    <n v="158125.49999999965"/>
    <n v="1298"/>
    <n v="1377"/>
    <n v="1298"/>
    <n v="1377"/>
    <n v="4.1918331201849002"/>
    <n v="4.1514161220043535"/>
    <n v="5440.9993900000009"/>
    <n v="5716.4999999999945"/>
    <n v="116.89216402157163"/>
    <n v="116.48329702251246"/>
    <n v="151726.02889999998"/>
    <n v="160397.49999999965"/>
    <n v="262"/>
    <n v="233"/>
    <n v="262"/>
    <n v="233"/>
    <n v="10"/>
    <n v="10"/>
    <n v="10"/>
    <n v="10"/>
    <m/>
    <m/>
    <n v="0"/>
    <n v="0"/>
    <n v="272"/>
    <n v="243"/>
    <n v="272"/>
    <n v="243"/>
    <n v="2.923664"/>
    <n v="2.9914163090128798"/>
    <n v="765.99996799999997"/>
    <n v="697.00000000000102"/>
    <n v="3.8"/>
    <n v="3.35"/>
    <n v="38"/>
    <n v="33.5"/>
    <m/>
    <m/>
    <n v="0"/>
    <n v="0"/>
    <n v="2.9558822352941174"/>
    <n v="3.0061728395061769"/>
    <n v="803.99996799999997"/>
    <n v="730.50000000000102"/>
    <n v="78.171760000000006"/>
    <n v="78.390557939914203"/>
    <n v="20481.001120000001"/>
    <n v="18265.000000000011"/>
    <n v="70.3"/>
    <n v="70.599999999999994"/>
    <n v="703"/>
    <n v="706"/>
    <m/>
    <n v="9"/>
    <n v="0"/>
    <n v="0"/>
    <n v="77.88235705882353"/>
    <n v="78.069958847736672"/>
    <n v="21184.001120000001"/>
    <n v="18971.000000000011"/>
    <n v="3"/>
    <n v="9"/>
    <n v="3"/>
    <n v="9"/>
    <n v="4"/>
    <n v="2.3333333333333299"/>
    <n v="12"/>
    <n v="20.999999999999968"/>
    <n v="98.666669999999996"/>
    <n v="16.8888888888889"/>
    <n v="296.00000999999997"/>
    <n v="152.00000000000011"/>
    <n v="1557"/>
    <n v="1602"/>
    <n v="1557"/>
    <n v="1602"/>
    <n v="6192.9993570000006"/>
    <n v="6376.4999999999955"/>
    <n v="171875.02991999997"/>
    <n v="177783.99999999965"/>
    <n v="13"/>
    <n v="18"/>
    <n v="13"/>
    <n v="18"/>
    <n v="52.000000999999997"/>
    <n v="70.5"/>
    <n v="1035.0001"/>
    <n v="1584.5"/>
    <n v="1570"/>
    <n v="1620"/>
    <n v="1570"/>
    <n v="1620"/>
    <n v="6244.9993580000009"/>
    <n v="6446.9999999999955"/>
    <n v="172910.03001999998"/>
    <n v="179368.49999999965"/>
    <n v="0"/>
    <n v="0"/>
    <n v="0"/>
    <n v="0"/>
    <s v=""/>
    <s v=""/>
    <s v=""/>
    <s v=""/>
    <n v="6256.9993580000009"/>
    <n v="6467.9999999999955"/>
    <n v="173206.03002999997"/>
    <n v="179520.49999999965"/>
  </r>
  <r>
    <x v="14"/>
    <s v="Virginia Commonwealth University"/>
    <s v="Reclassified: Met the criteria for Four-Year 1 in 2013-14, 2014-15, and 2015-16."/>
    <n v="234030"/>
    <x v="1"/>
    <n v="4918"/>
    <n v="5200"/>
    <n v="138"/>
    <n v="167"/>
    <n v="4780"/>
    <n v="5033"/>
    <n v="120"/>
    <n v="120"/>
    <n v="4780"/>
    <n v="5033"/>
    <n v="4780"/>
    <n v="5033"/>
    <n v="32"/>
    <n v="75"/>
    <n v="32"/>
    <n v="75"/>
    <n v="0"/>
    <n v="0"/>
    <n v="0"/>
    <n v="0"/>
    <m/>
    <m/>
    <n v="0"/>
    <n v="0"/>
    <n v="32"/>
    <n v="75"/>
    <n v="32"/>
    <n v="75"/>
    <n v="4.1875"/>
    <n v="4.2"/>
    <n v="134"/>
    <n v="315"/>
    <m/>
    <s v="NULL"/>
    <n v="0"/>
    <n v="0"/>
    <m/>
    <m/>
    <n v="0"/>
    <n v="0"/>
    <n v="4.1875"/>
    <n v="4.2"/>
    <n v="134"/>
    <n v="315"/>
    <n v="180.59379999999999"/>
    <n v="158.46"/>
    <n v="5779.0015999999996"/>
    <n v="11884.5"/>
    <m/>
    <s v="NULL"/>
    <n v="0"/>
    <n v="0"/>
    <m/>
    <m/>
    <n v="0"/>
    <n v="0"/>
    <n v="180.59379999999999"/>
    <n v="158.46"/>
    <n v="5779.0015999999996"/>
    <n v="11884.5"/>
    <n v="2524"/>
    <n v="2702"/>
    <n v="2524"/>
    <n v="2702"/>
    <n v="113"/>
    <n v="92"/>
    <n v="113"/>
    <n v="92"/>
    <m/>
    <m/>
    <n v="0"/>
    <n v="0"/>
    <n v="2637"/>
    <n v="2794"/>
    <n v="2637"/>
    <n v="2794"/>
    <n v="5.0085179999999996"/>
    <n v="4.9829755736491501"/>
    <n v="12641.499431999999"/>
    <n v="13464.000000000004"/>
    <n v="7.3794639999999996"/>
    <n v="8.1413043478260896"/>
    <n v="833.87943199999995"/>
    <n v="749.00000000000023"/>
    <m/>
    <m/>
    <n v="0"/>
    <n v="0"/>
    <n v="5.1101171270383006"/>
    <n v="5.0869720830350769"/>
    <n v="13475.378863999998"/>
    <n v="14213.000000000005"/>
    <n v="148.69669999999999"/>
    <n v="149.22242783123599"/>
    <n v="375310.47080000001"/>
    <n v="403198.99999999965"/>
    <n v="128.54910000000001"/>
    <n v="127.89130434782599"/>
    <n v="14526.0483"/>
    <n v="11765.999999999991"/>
    <m/>
    <m/>
    <n v="0"/>
    <n v="0"/>
    <n v="147.83334057641261"/>
    <n v="148.52004294917668"/>
    <n v="389836.51910000003"/>
    <n v="414964.99999999965"/>
    <n v="2669"/>
    <n v="2869"/>
    <n v="2669"/>
    <n v="2869"/>
    <n v="5.0990554005245405"/>
    <n v="5.0637852910421772"/>
    <n v="13609.378863999998"/>
    <n v="14528.000000000007"/>
    <n v="148.2261224053953"/>
    <n v="148.77988846287894"/>
    <n v="395615.52070000005"/>
    <n v="426849.49999999971"/>
    <n v="1605"/>
    <n v="1681"/>
    <n v="1605"/>
    <n v="1681"/>
    <n v="351"/>
    <n v="350"/>
    <n v="351"/>
    <n v="350"/>
    <m/>
    <m/>
    <n v="0"/>
    <n v="0"/>
    <n v="1956"/>
    <n v="2031"/>
    <n v="1956"/>
    <n v="2031"/>
    <n v="3.8239879999999999"/>
    <n v="3.7031528851873898"/>
    <n v="6137.5007399999995"/>
    <n v="6225.0000000000027"/>
    <n v="3.831909"/>
    <n v="3.71"/>
    <n v="1345.000059"/>
    <n v="1298.5"/>
    <m/>
    <m/>
    <n v="0"/>
    <n v="0"/>
    <n v="3.8254094064417177"/>
    <n v="3.7043328409650433"/>
    <n v="7482.5007989999995"/>
    <n v="7523.5000000000027"/>
    <n v="98.786919999999995"/>
    <n v="96.016061867935704"/>
    <n v="158553.00659999999"/>
    <n v="161402.99999999991"/>
    <n v="63.678060000000002"/>
    <n v="63.898571428571401"/>
    <n v="22350.999060000002"/>
    <n v="22364.499999999989"/>
    <m/>
    <n v="133"/>
    <n v="0"/>
    <n v="0"/>
    <n v="92.486710460122694"/>
    <n v="90.481290004923636"/>
    <n v="180904.00566"/>
    <n v="183767.49999999991"/>
    <n v="155"/>
    <n v="133"/>
    <n v="155"/>
    <n v="133"/>
    <n v="5.4258059999999997"/>
    <n v="5.4360902255639099"/>
    <n v="840.99992999999995"/>
    <n v="723"/>
    <n v="107.771"/>
    <n v="115.80075187969901"/>
    <n v="16704.505000000001"/>
    <n v="15401.499999999967"/>
    <n v="4161"/>
    <n v="4458"/>
    <n v="4161"/>
    <n v="4458"/>
    <n v="18913.000172"/>
    <n v="20004.000000000007"/>
    <n v="539642.47900000005"/>
    <n v="576486.49999999953"/>
    <n v="464"/>
    <n v="442"/>
    <n v="464"/>
    <n v="442"/>
    <n v="2178.8794909999997"/>
    <n v="2047.5000000000002"/>
    <n v="36877.047360000004"/>
    <n v="34130.499999999978"/>
    <n v="4625"/>
    <n v="4900"/>
    <n v="4625"/>
    <n v="4900"/>
    <n v="21091.879663"/>
    <n v="22051.500000000007"/>
    <n v="576519.52636000002"/>
    <n v="610616.99999999953"/>
    <n v="0"/>
    <n v="0"/>
    <n v="0"/>
    <n v="0"/>
    <s v=""/>
    <s v=""/>
    <s v=""/>
    <s v=""/>
    <n v="21932.879592999998"/>
    <n v="22774.500000000011"/>
    <n v="593224.03136000002"/>
    <n v="626018.49999999965"/>
  </r>
  <r>
    <x v="14"/>
    <s v="James Madison University"/>
    <m/>
    <n v="232423"/>
    <x v="3"/>
    <n v="4239"/>
    <n v="4353"/>
    <n v="213"/>
    <n v="188"/>
    <n v="4026"/>
    <n v="4165"/>
    <n v="120"/>
    <n v="120"/>
    <n v="4026"/>
    <n v="4165"/>
    <n v="4026"/>
    <n v="4165"/>
    <n v="15"/>
    <n v="31"/>
    <n v="15"/>
    <n v="31"/>
    <n v="1"/>
    <n v="0"/>
    <n v="1"/>
    <n v="0"/>
    <m/>
    <m/>
    <n v="0"/>
    <n v="0"/>
    <n v="16"/>
    <n v="31"/>
    <n v="16"/>
    <n v="31"/>
    <n v="4.3333329999999997"/>
    <n v="4.1612903225806503"/>
    <n v="64.999994999999998"/>
    <n v="129.00000000000017"/>
    <n v="3"/>
    <s v="NULL"/>
    <n v="3"/>
    <n v="0"/>
    <m/>
    <m/>
    <n v="0"/>
    <n v="0"/>
    <n v="4.2499996874999999"/>
    <n v="4.1612903225806503"/>
    <n v="67.999994999999998"/>
    <n v="129.00000000000017"/>
    <n v="137"/>
    <n v="129.03225806451599"/>
    <n v="2055"/>
    <n v="3999.9999999999955"/>
    <n v="86"/>
    <s v="NULL"/>
    <n v="86"/>
    <n v="0"/>
    <m/>
    <m/>
    <n v="0"/>
    <n v="0"/>
    <n v="133.8125"/>
    <n v="129.03225806451599"/>
    <n v="2141"/>
    <n v="3999.9999999999955"/>
    <n v="3332"/>
    <n v="3383"/>
    <n v="3332"/>
    <n v="3383"/>
    <n v="9"/>
    <n v="8"/>
    <n v="9"/>
    <n v="8"/>
    <m/>
    <m/>
    <n v="0"/>
    <n v="0"/>
    <n v="3341"/>
    <n v="3391"/>
    <n v="3341"/>
    <n v="3391"/>
    <n v="4.4549820000000002"/>
    <n v="4.40821755838014"/>
    <n v="14844.000024000001"/>
    <n v="14913.000000000013"/>
    <n v="5.5"/>
    <n v="6.375"/>
    <n v="49.5"/>
    <n v="51"/>
    <m/>
    <m/>
    <n v="0"/>
    <n v="0"/>
    <n v="4.4577970739299611"/>
    <n v="4.4128575641403751"/>
    <n v="14893.500023999999"/>
    <n v="14964.000000000013"/>
    <n v="131.67169999999999"/>
    <n v="132.08483594442799"/>
    <n v="438730.10439999995"/>
    <n v="446842.99999999988"/>
    <n v="106.2222"/>
    <n v="115.875"/>
    <n v="955.99980000000005"/>
    <n v="927"/>
    <m/>
    <m/>
    <n v="0"/>
    <n v="0"/>
    <n v="131.60314402873391"/>
    <n v="132.04659392509581"/>
    <n v="439686.1042"/>
    <n v="447769.99999999988"/>
    <n v="3357"/>
    <n v="3422"/>
    <n v="3357"/>
    <n v="3422"/>
    <n v="4.456806678284182"/>
    <n v="4.4105786090005878"/>
    <n v="14961.500018999999"/>
    <n v="15093.000000000011"/>
    <n v="131.61367417336908"/>
    <n v="132.01928696668611"/>
    <n v="441827.1042"/>
    <n v="451769.99999999988"/>
    <n v="602"/>
    <n v="657"/>
    <n v="602"/>
    <n v="657"/>
    <n v="52"/>
    <n v="71"/>
    <n v="52"/>
    <n v="71"/>
    <m/>
    <m/>
    <n v="0"/>
    <n v="0"/>
    <n v="654"/>
    <n v="728"/>
    <n v="654"/>
    <n v="728"/>
    <n v="3.1744189999999999"/>
    <n v="3.3774733637747301"/>
    <n v="1911.0002379999999"/>
    <n v="2218.9999999999977"/>
    <n v="3.7019229999999999"/>
    <n v="3.1549295774647899"/>
    <n v="192.49999599999998"/>
    <n v="224.00000000000009"/>
    <m/>
    <m/>
    <n v="0"/>
    <n v="0"/>
    <n v="3.2163612140672777"/>
    <n v="3.3557692307692277"/>
    <n v="2103.5002339999996"/>
    <n v="2442.9999999999977"/>
    <n v="86.411959999999993"/>
    <n v="86.328767123287705"/>
    <n v="52019.999919999995"/>
    <n v="56718.000000000022"/>
    <n v="63.365380000000002"/>
    <n v="64.943661971831006"/>
    <n v="3294.9997600000002"/>
    <n v="4611.0000000000018"/>
    <m/>
    <n v="15"/>
    <n v="0"/>
    <n v="0"/>
    <n v="84.57951021406727"/>
    <n v="84.243131868131897"/>
    <n v="55314.999679999994"/>
    <n v="61329.000000000022"/>
    <n v="15"/>
    <n v="15"/>
    <n v="15"/>
    <n v="15"/>
    <n v="4"/>
    <n v="7.8"/>
    <n v="60"/>
    <n v="117"/>
    <n v="73.8"/>
    <n v="77.933333333333294"/>
    <n v="1107"/>
    <n v="1168.9999999999993"/>
    <n v="3949"/>
    <n v="4071"/>
    <n v="3949"/>
    <n v="4071"/>
    <n v="16820.000257"/>
    <n v="17261.000000000011"/>
    <n v="492805.10431999993"/>
    <n v="507560.99999999988"/>
    <n v="62"/>
    <n v="79"/>
    <n v="62"/>
    <n v="79"/>
    <n v="244.99999599999998"/>
    <n v="275.00000000000011"/>
    <n v="4336.9995600000002"/>
    <n v="5538.0000000000018"/>
    <n v="4011"/>
    <n v="4150"/>
    <n v="4011"/>
    <n v="4150"/>
    <n v="17065.000252999998"/>
    <n v="17536.000000000011"/>
    <n v="497142.10387999995"/>
    <n v="513098.99999999988"/>
    <n v="0"/>
    <n v="0"/>
    <n v="0"/>
    <n v="0"/>
    <s v=""/>
    <s v=""/>
    <s v=""/>
    <s v=""/>
    <n v="17125.000252999998"/>
    <n v="17653.000000000007"/>
    <n v="498249.10388000001"/>
    <n v="514267.99999999988"/>
  </r>
  <r>
    <x v="14"/>
    <s v="Longwood University "/>
    <m/>
    <n v="232566"/>
    <x v="3"/>
    <n v="929"/>
    <n v="923"/>
    <n v="17"/>
    <n v="14"/>
    <n v="912"/>
    <n v="909"/>
    <n v="120"/>
    <n v="120"/>
    <n v="912"/>
    <n v="909"/>
    <n v="912"/>
    <n v="909"/>
    <n v="0"/>
    <n v="0"/>
    <n v="0"/>
    <n v="0"/>
    <n v="0"/>
    <n v="0"/>
    <n v="0"/>
    <n v="0"/>
    <m/>
    <m/>
    <n v="0"/>
    <n v="0"/>
    <n v="0"/>
    <n v="0"/>
    <n v="0"/>
    <n v="0"/>
    <m/>
    <s v="NULL"/>
    <n v="0"/>
    <n v="0"/>
    <m/>
    <s v="NULL"/>
    <n v="0"/>
    <n v="0"/>
    <m/>
    <m/>
    <n v="0"/>
    <n v="0"/>
    <n v="0"/>
    <n v="0"/>
    <n v="0"/>
    <n v="0"/>
    <m/>
    <s v="NULL"/>
    <n v="0"/>
    <n v="0"/>
    <m/>
    <s v="NULL"/>
    <n v="0"/>
    <n v="0"/>
    <m/>
    <m/>
    <n v="0"/>
    <n v="0"/>
    <n v="0"/>
    <n v="0"/>
    <n v="0"/>
    <n v="0"/>
    <n v="706"/>
    <n v="716"/>
    <n v="706"/>
    <n v="716"/>
    <n v="4"/>
    <n v="5"/>
    <n v="4"/>
    <n v="5"/>
    <m/>
    <m/>
    <n v="0"/>
    <n v="0"/>
    <n v="710"/>
    <n v="721"/>
    <n v="710"/>
    <n v="721"/>
    <n v="4.4532579999999999"/>
    <n v="4.3952513966480504"/>
    <n v="3144.0001480000001"/>
    <n v="3147.0000000000041"/>
    <n v="5.125"/>
    <n v="6.8"/>
    <n v="20.5"/>
    <n v="34"/>
    <m/>
    <m/>
    <n v="0"/>
    <n v="0"/>
    <n v="4.457042461971831"/>
    <n v="4.411927877947301"/>
    <n v="3164.5001480000001"/>
    <n v="3181.0000000000041"/>
    <n v="132.9023"/>
    <n v="130.13966480446899"/>
    <n v="93829.023799999995"/>
    <n v="93179.999999999796"/>
    <n v="108.75"/>
    <n v="152.80000000000001"/>
    <n v="435"/>
    <n v="764"/>
    <m/>
    <m/>
    <n v="0"/>
    <n v="0"/>
    <n v="132.76623070422534"/>
    <n v="130.29680998613009"/>
    <n v="94264.023799999995"/>
    <n v="93943.999999999796"/>
    <n v="710"/>
    <n v="721"/>
    <n v="710"/>
    <n v="721"/>
    <n v="4.457042461971831"/>
    <n v="4.411927877947301"/>
    <n v="3164.5001480000001"/>
    <n v="3181.0000000000041"/>
    <n v="132.76623070422534"/>
    <n v="130.29680998613009"/>
    <n v="94264.023799999995"/>
    <n v="93943.999999999796"/>
    <n v="193"/>
    <n v="177"/>
    <n v="193"/>
    <n v="177"/>
    <n v="6"/>
    <n v="7"/>
    <n v="6"/>
    <n v="7"/>
    <m/>
    <m/>
    <n v="0"/>
    <n v="0"/>
    <n v="199"/>
    <n v="184"/>
    <n v="199"/>
    <n v="184"/>
    <n v="3.19171"/>
    <n v="3.1610169491525402"/>
    <n v="616.00003000000004"/>
    <n v="559.49999999999966"/>
    <n v="5.5833329999999997"/>
    <n v="3.5714285714285698"/>
    <n v="33.499997999999998"/>
    <n v="24.999999999999989"/>
    <m/>
    <m/>
    <n v="0"/>
    <n v="0"/>
    <n v="3.2638192361809049"/>
    <n v="3.1766304347826066"/>
    <n v="649.50002800000004"/>
    <n v="584.49999999999966"/>
    <n v="86.507769999999994"/>
    <n v="86.355932203389798"/>
    <n v="16695.999609999999"/>
    <n v="15284.999999999995"/>
    <n v="84.666669999999996"/>
    <n v="68.857142857142904"/>
    <n v="508.00001999999995"/>
    <n v="482.00000000000034"/>
    <m/>
    <n v="4"/>
    <n v="0"/>
    <n v="0"/>
    <n v="86.452259447236173"/>
    <n v="85.690217391304316"/>
    <n v="17203.999629999998"/>
    <n v="15766.999999999995"/>
    <n v="3"/>
    <n v="4"/>
    <n v="3"/>
    <n v="4"/>
    <n v="2.3333330000000001"/>
    <n v="6"/>
    <n v="6.9999990000000007"/>
    <n v="24"/>
    <n v="54"/>
    <n v="115.25"/>
    <n v="162"/>
    <n v="461"/>
    <n v="899"/>
    <n v="893"/>
    <n v="899"/>
    <n v="893"/>
    <n v="3760.0001780000002"/>
    <n v="3706.5000000000036"/>
    <n v="110525.02340999999"/>
    <n v="108464.9999999998"/>
    <n v="10"/>
    <n v="12"/>
    <n v="10"/>
    <n v="12"/>
    <n v="53.999997999999998"/>
    <n v="58.999999999999986"/>
    <n v="943.00001999999995"/>
    <n v="1246.0000000000005"/>
    <n v="909"/>
    <n v="905"/>
    <n v="909"/>
    <n v="905"/>
    <n v="3814.000176"/>
    <n v="3765.5000000000036"/>
    <n v="111468.02343"/>
    <n v="109710.9999999998"/>
    <n v="0"/>
    <n v="0"/>
    <n v="0"/>
    <n v="0"/>
    <s v=""/>
    <s v=""/>
    <s v=""/>
    <s v=""/>
    <n v="3821.0001750000001"/>
    <n v="3789.5000000000036"/>
    <n v="111630.02343"/>
    <n v="110171.9999999998"/>
  </r>
  <r>
    <x v="14"/>
    <s v="Norfolk State University "/>
    <m/>
    <n v="232937"/>
    <x v="3"/>
    <n v="952"/>
    <n v="1007"/>
    <n v="0"/>
    <n v="0"/>
    <n v="952"/>
    <n v="1007"/>
    <n v="120"/>
    <n v="120"/>
    <n v="952"/>
    <n v="1007"/>
    <n v="952"/>
    <n v="1007"/>
    <n v="23"/>
    <n v="21"/>
    <n v="23"/>
    <n v="21"/>
    <n v="0"/>
    <n v="2"/>
    <n v="0"/>
    <n v="2"/>
    <m/>
    <m/>
    <n v="0"/>
    <n v="0"/>
    <n v="23"/>
    <n v="23"/>
    <n v="23"/>
    <n v="23"/>
    <n v="6.6521739999999996"/>
    <n v="5.71428571428571"/>
    <n v="153.00000199999999"/>
    <n v="119.99999999999991"/>
    <m/>
    <n v="7.5"/>
    <n v="0"/>
    <n v="15"/>
    <m/>
    <m/>
    <n v="0"/>
    <n v="0"/>
    <n v="6.6521739999999996"/>
    <n v="5.8695652173913002"/>
    <n v="153.00000199999999"/>
    <n v="134.99999999999991"/>
    <n v="141.86959999999999"/>
    <n v="148.76190476190499"/>
    <n v="3263.0007999999998"/>
    <n v="3124.0000000000045"/>
    <m/>
    <n v="110.5"/>
    <n v="0"/>
    <n v="221"/>
    <m/>
    <m/>
    <n v="0"/>
    <n v="0"/>
    <n v="141.86959999999999"/>
    <n v="145.43478260869585"/>
    <n v="3263.0007999999998"/>
    <n v="3345.0000000000045"/>
    <n v="412"/>
    <n v="430"/>
    <n v="412"/>
    <n v="430"/>
    <n v="34"/>
    <n v="37"/>
    <n v="34"/>
    <n v="37"/>
    <m/>
    <m/>
    <n v="0"/>
    <n v="0"/>
    <n v="446"/>
    <n v="467"/>
    <n v="446"/>
    <n v="467"/>
    <n v="5.7742719999999998"/>
    <n v="6.0581395348837201"/>
    <n v="2379.0000639999998"/>
    <n v="2604.9999999999995"/>
    <n v="6.4558819999999999"/>
    <n v="6.85135135135135"/>
    <n v="219.499988"/>
    <n v="253.49999999999994"/>
    <m/>
    <m/>
    <n v="0"/>
    <n v="0"/>
    <n v="5.8262333004484299"/>
    <n v="6.1209850107066375"/>
    <n v="2598.5000519999999"/>
    <n v="2858.4999999999995"/>
    <n v="146.06549999999999"/>
    <n v="146.75348837209299"/>
    <n v="60178.985999999997"/>
    <n v="63103.999999999985"/>
    <n v="142.2647"/>
    <n v="135.756756756757"/>
    <n v="4836.9998000000005"/>
    <n v="5023.0000000000091"/>
    <m/>
    <m/>
    <n v="0"/>
    <n v="0"/>
    <n v="145.7757529147982"/>
    <n v="145.88222698072806"/>
    <n v="65015.985800000002"/>
    <n v="68127"/>
    <n v="469"/>
    <n v="490"/>
    <n v="469"/>
    <n v="490"/>
    <n v="5.866737855010661"/>
    <n v="6.1091836734693867"/>
    <n v="2751.5000540000001"/>
    <n v="2993.4999999999995"/>
    <n v="145.58419317697229"/>
    <n v="145.86122448979592"/>
    <n v="68278.986600000004"/>
    <n v="71472"/>
    <n v="274"/>
    <n v="307"/>
    <n v="274"/>
    <n v="307"/>
    <n v="100"/>
    <n v="92"/>
    <n v="100"/>
    <n v="92"/>
    <m/>
    <m/>
    <n v="0"/>
    <n v="0"/>
    <n v="374"/>
    <n v="399"/>
    <n v="374"/>
    <n v="399"/>
    <n v="4.1879559999999998"/>
    <n v="4.1970684039088004"/>
    <n v="1147.4999439999999"/>
    <n v="1288.5000000000018"/>
    <n v="4.9950000000000001"/>
    <n v="4.4836956521739104"/>
    <n v="499.5"/>
    <n v="412.49999999999977"/>
    <m/>
    <m/>
    <n v="0"/>
    <n v="0"/>
    <n v="4.4037431657754009"/>
    <n v="4.263157894736846"/>
    <n v="1646.9999439999999"/>
    <n v="1701.0000000000016"/>
    <n v="92.496350000000007"/>
    <n v="97.980456026058604"/>
    <n v="25343.999900000003"/>
    <n v="30079.999999999993"/>
    <n v="78.38"/>
    <n v="77.358695652173907"/>
    <n v="7838"/>
    <n v="7116.9999999999991"/>
    <m/>
    <n v="118"/>
    <n v="0"/>
    <n v="0"/>
    <n v="88.721924866310161"/>
    <n v="93.225563909774422"/>
    <n v="33181.999900000003"/>
    <n v="37196.999999999993"/>
    <n v="109"/>
    <n v="118"/>
    <n v="109"/>
    <n v="118"/>
    <n v="7.7431190000000001"/>
    <n v="8.4491525423728806"/>
    <n v="843.99997099999996"/>
    <n v="996.99999999999989"/>
    <n v="103.8716"/>
    <n v="112.957627118644"/>
    <n v="11322.0044"/>
    <n v="13328.999999999991"/>
    <n v="709"/>
    <n v="758"/>
    <n v="709"/>
    <n v="758"/>
    <n v="3679.5000099999997"/>
    <n v="4013.5000000000014"/>
    <n v="88785.986700000009"/>
    <n v="96307.999999999971"/>
    <n v="134"/>
    <n v="131"/>
    <n v="134"/>
    <n v="131"/>
    <n v="718.99998800000003"/>
    <n v="680.99999999999977"/>
    <n v="12674.999800000001"/>
    <n v="12361.000000000007"/>
    <n v="843"/>
    <n v="889"/>
    <n v="843"/>
    <n v="889"/>
    <n v="4398.4999979999993"/>
    <n v="4694.5000000000009"/>
    <n v="101460.98650000001"/>
    <n v="108668.99999999997"/>
    <n v="0"/>
    <n v="0"/>
    <n v="0"/>
    <n v="0"/>
    <s v=""/>
    <s v=""/>
    <s v=""/>
    <s v=""/>
    <n v="5242.4999690000004"/>
    <n v="5691.5000000000009"/>
    <n v="112782.9909"/>
    <n v="121997.99999999999"/>
  </r>
  <r>
    <x v="14"/>
    <s v="Radford University"/>
    <m/>
    <n v="233277"/>
    <x v="3"/>
    <n v="1884"/>
    <n v="1923"/>
    <n v="88"/>
    <n v="76"/>
    <n v="1796"/>
    <n v="1847"/>
    <n v="120"/>
    <n v="120"/>
    <n v="1796"/>
    <n v="1847"/>
    <n v="1796"/>
    <n v="1847"/>
    <n v="0"/>
    <n v="0"/>
    <n v="0"/>
    <n v="0"/>
    <n v="0"/>
    <n v="0"/>
    <n v="0"/>
    <n v="0"/>
    <m/>
    <m/>
    <n v="0"/>
    <n v="0"/>
    <n v="0"/>
    <n v="0"/>
    <n v="0"/>
    <n v="0"/>
    <m/>
    <s v="NULL"/>
    <n v="0"/>
    <n v="0"/>
    <m/>
    <s v="NULL"/>
    <n v="0"/>
    <n v="0"/>
    <m/>
    <m/>
    <n v="0"/>
    <n v="0"/>
    <n v="0"/>
    <n v="0"/>
    <n v="0"/>
    <n v="0"/>
    <m/>
    <s v="NULL"/>
    <n v="0"/>
    <n v="0"/>
    <m/>
    <s v="NULL"/>
    <n v="0"/>
    <n v="0"/>
    <m/>
    <m/>
    <n v="0"/>
    <n v="0"/>
    <n v="0"/>
    <n v="0"/>
    <n v="0"/>
    <n v="0"/>
    <n v="1055"/>
    <n v="1065"/>
    <n v="1055"/>
    <n v="1065"/>
    <n v="2"/>
    <n v="6"/>
    <n v="2"/>
    <n v="6"/>
    <m/>
    <m/>
    <n v="0"/>
    <n v="0"/>
    <n v="1057"/>
    <n v="1071"/>
    <n v="1057"/>
    <n v="1071"/>
    <n v="4.5545020000000003"/>
    <n v="4.5873239436619704"/>
    <n v="4804.9996099999998"/>
    <n v="4885.4999999999982"/>
    <n v="6"/>
    <n v="6.4166666666666696"/>
    <n v="12"/>
    <n v="38.500000000000014"/>
    <m/>
    <m/>
    <n v="0"/>
    <n v="0"/>
    <n v="4.5572370955534529"/>
    <n v="4.5975723622782425"/>
    <n v="4816.9996099999998"/>
    <n v="4923.9999999999982"/>
    <n v="131.655"/>
    <n v="130.583098591549"/>
    <n v="138896.02499999999"/>
    <n v="139070.99999999968"/>
    <n v="131.5"/>
    <n v="107.666666666667"/>
    <n v="263"/>
    <n v="646.00000000000205"/>
    <m/>
    <m/>
    <n v="0"/>
    <n v="0"/>
    <n v="131.65470671712393"/>
    <n v="130.45471521942079"/>
    <n v="139159.02499999999"/>
    <n v="139716.99999999968"/>
    <n v="1057"/>
    <n v="1071"/>
    <n v="1057"/>
    <n v="1071"/>
    <n v="4.5572370955534529"/>
    <n v="4.5975723622782425"/>
    <n v="4816.9996099999998"/>
    <n v="4923.9999999999982"/>
    <n v="131.65470671712393"/>
    <n v="130.45471521942079"/>
    <n v="139159.02499999999"/>
    <n v="139716.99999999968"/>
    <n v="662"/>
    <n v="697"/>
    <n v="662"/>
    <n v="697"/>
    <n v="65"/>
    <n v="59"/>
    <n v="65"/>
    <n v="59"/>
    <m/>
    <m/>
    <n v="0"/>
    <n v="0"/>
    <n v="727"/>
    <n v="756"/>
    <n v="727"/>
    <n v="756"/>
    <n v="3.3874620000000002"/>
    <n v="3.3342898134863699"/>
    <n v="2242.4998439999999"/>
    <n v="2324"/>
    <n v="3.6692309999999999"/>
    <n v="3.6271186440677998"/>
    <n v="238.50001499999999"/>
    <n v="214.0000000000002"/>
    <m/>
    <m/>
    <n v="0"/>
    <n v="0"/>
    <n v="3.4126545515818432"/>
    <n v="3.3571428571428572"/>
    <n v="2480.999859"/>
    <n v="2538"/>
    <n v="89.365560000000002"/>
    <n v="85.612625538020097"/>
    <n v="59160.000720000004"/>
    <n v="59672.000000000007"/>
    <n v="59.815379999999998"/>
    <n v="61.8983050847458"/>
    <n v="3887.9996999999998"/>
    <n v="3652.0000000000023"/>
    <m/>
    <n v="20"/>
    <n v="0"/>
    <n v="0"/>
    <n v="86.723521898211828"/>
    <n v="83.761904761904773"/>
    <n v="63048.000419999997"/>
    <n v="63324.000000000007"/>
    <n v="12"/>
    <n v="20"/>
    <n v="12"/>
    <n v="20"/>
    <n v="6.5"/>
    <n v="3.7"/>
    <n v="78"/>
    <n v="74"/>
    <n v="109.5"/>
    <n v="52.25"/>
    <n v="1314"/>
    <n v="1045"/>
    <n v="1717"/>
    <n v="1762"/>
    <n v="1717"/>
    <n v="1762"/>
    <n v="7047.4994539999998"/>
    <n v="7209.4999999999982"/>
    <n v="198056.02572000001"/>
    <n v="198742.99999999968"/>
    <n v="67"/>
    <n v="65"/>
    <n v="67"/>
    <n v="65"/>
    <n v="250.50001499999999"/>
    <n v="252.50000000000023"/>
    <n v="4150.9997000000003"/>
    <n v="4298.0000000000045"/>
    <n v="1784"/>
    <n v="1827"/>
    <n v="1784"/>
    <n v="1827"/>
    <n v="7297.9994689999994"/>
    <n v="7461.9999999999982"/>
    <n v="202207.02542000002"/>
    <n v="203040.99999999968"/>
    <n v="0"/>
    <n v="0"/>
    <n v="0"/>
    <n v="0"/>
    <s v=""/>
    <s v=""/>
    <s v=""/>
    <s v=""/>
    <n v="7375.9994690000003"/>
    <n v="7535.9999999999982"/>
    <n v="203521.02541999999"/>
    <n v="204085.99999999968"/>
  </r>
  <r>
    <x v="14"/>
    <s v="University of Mary Washington "/>
    <m/>
    <n v="232681"/>
    <x v="3"/>
    <n v="1144"/>
    <n v="1077"/>
    <n v="113"/>
    <n v="87"/>
    <n v="1031"/>
    <n v="990"/>
    <n v="120"/>
    <n v="120"/>
    <n v="1031"/>
    <n v="990"/>
    <n v="1031"/>
    <n v="990"/>
    <n v="2"/>
    <n v="0"/>
    <n v="2"/>
    <n v="0"/>
    <n v="0"/>
    <n v="1"/>
    <n v="0"/>
    <n v="1"/>
    <m/>
    <m/>
    <n v="0"/>
    <n v="0"/>
    <n v="2"/>
    <n v="1"/>
    <n v="2"/>
    <n v="1"/>
    <n v="8"/>
    <s v="NULL"/>
    <n v="16"/>
    <n v="0"/>
    <m/>
    <n v="4.5"/>
    <n v="0"/>
    <n v="4.5"/>
    <m/>
    <m/>
    <n v="0"/>
    <n v="0"/>
    <n v="8"/>
    <n v="4.5"/>
    <n v="16"/>
    <n v="4.5"/>
    <n v="160"/>
    <s v="NULL"/>
    <n v="320"/>
    <n v="0"/>
    <m/>
    <n v="78"/>
    <n v="0"/>
    <n v="78"/>
    <m/>
    <m/>
    <n v="0"/>
    <n v="0"/>
    <n v="160"/>
    <n v="78"/>
    <n v="320"/>
    <n v="78"/>
    <n v="667"/>
    <n v="662"/>
    <n v="667"/>
    <n v="662"/>
    <n v="43"/>
    <n v="48"/>
    <n v="43"/>
    <n v="48"/>
    <m/>
    <m/>
    <n v="0"/>
    <n v="0"/>
    <n v="710"/>
    <n v="710"/>
    <n v="710"/>
    <n v="710"/>
    <n v="4.2556219999999998"/>
    <n v="4.2530211480362503"/>
    <n v="2838.4998739999996"/>
    <n v="2815.4999999999977"/>
    <n v="5.0348839999999999"/>
    <n v="5.40625"/>
    <n v="216.500012"/>
    <n v="259.5"/>
    <m/>
    <m/>
    <n v="0"/>
    <n v="0"/>
    <n v="4.3028167408450697"/>
    <n v="4.3309859154929544"/>
    <n v="3054.9998859999996"/>
    <n v="3074.9999999999977"/>
    <n v="121.3043"/>
    <n v="122.762839879154"/>
    <n v="80909.968099999998"/>
    <n v="81268.999999999942"/>
    <n v="119.7907"/>
    <n v="126.8125"/>
    <n v="5151.0001000000002"/>
    <n v="6087"/>
    <m/>
    <m/>
    <n v="0"/>
    <n v="0"/>
    <n v="121.21263126760564"/>
    <n v="123.03661971830978"/>
    <n v="86060.968200000003"/>
    <n v="87355.999999999942"/>
    <n v="712"/>
    <n v="711"/>
    <n v="712"/>
    <n v="711"/>
    <n v="4.3132020870786514"/>
    <n v="4.3312236286919799"/>
    <n v="3070.9998859999996"/>
    <n v="3079.4999999999977"/>
    <n v="121.32158455056179"/>
    <n v="122.97327707454282"/>
    <n v="86380.968200000003"/>
    <n v="87433.999999999942"/>
    <n v="240"/>
    <n v="204"/>
    <n v="240"/>
    <n v="204"/>
    <n v="75"/>
    <n v="70"/>
    <n v="75"/>
    <n v="70"/>
    <m/>
    <m/>
    <n v="0"/>
    <n v="0"/>
    <n v="315"/>
    <n v="274"/>
    <n v="315"/>
    <n v="274"/>
    <n v="3.0708329999999999"/>
    <n v="3.0563725490196099"/>
    <n v="736.99991999999997"/>
    <n v="623.50000000000045"/>
    <n v="3.8866670000000001"/>
    <n v="3.6714285714285699"/>
    <n v="291.50002499999999"/>
    <n v="256.99999999999989"/>
    <m/>
    <m/>
    <n v="0"/>
    <n v="0"/>
    <n v="3.2650791904761904"/>
    <n v="3.2135036496350375"/>
    <n v="1028.499945"/>
    <n v="880.50000000000034"/>
    <n v="74.462500000000006"/>
    <n v="77.014705882352899"/>
    <n v="17871"/>
    <n v="15710.999999999991"/>
    <n v="51.266669999999998"/>
    <n v="52.328571428571401"/>
    <n v="3845.0002500000001"/>
    <n v="3662.9999999999982"/>
    <m/>
    <n v="5"/>
    <n v="0"/>
    <n v="0"/>
    <n v="68.939683333333335"/>
    <n v="70.708029197080251"/>
    <n v="21716.000250000001"/>
    <n v="19373.999999999989"/>
    <n v="4"/>
    <n v="5"/>
    <n v="4"/>
    <n v="5"/>
    <n v="9.5"/>
    <n v="5"/>
    <n v="38"/>
    <n v="25"/>
    <n v="37.5"/>
    <n v="56.4"/>
    <n v="150"/>
    <n v="282"/>
    <n v="909"/>
    <n v="866"/>
    <n v="909"/>
    <n v="866"/>
    <n v="3591.4997939999994"/>
    <n v="3438.9999999999982"/>
    <n v="99100.968099999998"/>
    <n v="96979.999999999927"/>
    <n v="118"/>
    <n v="119"/>
    <n v="118"/>
    <n v="119"/>
    <n v="508.00003700000002"/>
    <n v="520.99999999999989"/>
    <n v="8996.0003500000003"/>
    <n v="9827.9999999999982"/>
    <n v="1027"/>
    <n v="985"/>
    <n v="1027"/>
    <n v="985"/>
    <n v="4099.4998309999992"/>
    <n v="3959.9999999999982"/>
    <n v="108096.96845"/>
    <n v="106807.99999999993"/>
    <n v="0"/>
    <n v="0"/>
    <n v="0"/>
    <n v="0"/>
    <s v=""/>
    <s v=""/>
    <s v=""/>
    <s v=""/>
    <n v="4137.4998309999992"/>
    <n v="3984.9999999999982"/>
    <n v="108246.96845"/>
    <n v="107089.99999999993"/>
  </r>
  <r>
    <x v="14"/>
    <s v="Virginia State University "/>
    <m/>
    <n v="234155"/>
    <x v="3"/>
    <n v="796"/>
    <n v="820"/>
    <n v="0"/>
    <n v="0"/>
    <n v="796"/>
    <n v="820"/>
    <n v="120"/>
    <n v="120"/>
    <n v="796"/>
    <n v="820"/>
    <n v="796"/>
    <n v="820"/>
    <n v="0"/>
    <n v="0"/>
    <n v="0"/>
    <n v="0"/>
    <n v="0"/>
    <n v="2"/>
    <n v="0"/>
    <n v="2"/>
    <m/>
    <m/>
    <n v="0"/>
    <n v="0"/>
    <n v="0"/>
    <n v="2"/>
    <n v="0"/>
    <n v="2"/>
    <m/>
    <s v="NULL"/>
    <n v="0"/>
    <n v="0"/>
    <m/>
    <n v="4.5"/>
    <n v="0"/>
    <n v="9"/>
    <m/>
    <m/>
    <n v="0"/>
    <n v="0"/>
    <n v="0"/>
    <n v="4.5"/>
    <n v="0"/>
    <n v="9"/>
    <m/>
    <s v="NULL"/>
    <n v="0"/>
    <n v="0"/>
    <m/>
    <n v="103.5"/>
    <n v="0"/>
    <n v="207"/>
    <m/>
    <m/>
    <n v="0"/>
    <n v="0"/>
    <n v="0"/>
    <n v="103.5"/>
    <n v="0"/>
    <n v="207"/>
    <n v="583"/>
    <n v="550"/>
    <n v="583"/>
    <n v="550"/>
    <n v="1"/>
    <n v="8"/>
    <n v="1"/>
    <n v="8"/>
    <m/>
    <m/>
    <n v="0"/>
    <n v="0"/>
    <n v="584"/>
    <n v="558"/>
    <n v="584"/>
    <n v="558"/>
    <n v="4.7186959999999996"/>
    <n v="4.8054545454545501"/>
    <n v="2750.9997679999997"/>
    <n v="2643.0000000000027"/>
    <n v="10"/>
    <n v="11.875"/>
    <n v="10"/>
    <n v="95"/>
    <m/>
    <m/>
    <n v="0"/>
    <n v="0"/>
    <n v="4.7277393287671226"/>
    <n v="4.906810035842299"/>
    <n v="2760.9997679999997"/>
    <n v="2738.0000000000027"/>
    <n v="139.31389999999999"/>
    <n v="142.35272727272701"/>
    <n v="81220.003700000001"/>
    <n v="78293.999999999854"/>
    <n v="79"/>
    <n v="119"/>
    <n v="79"/>
    <n v="952"/>
    <m/>
    <m/>
    <n v="0"/>
    <n v="0"/>
    <n v="139.2106227739726"/>
    <n v="142.01792114695314"/>
    <n v="81299.003700000001"/>
    <n v="79245.999999999854"/>
    <n v="584"/>
    <n v="560"/>
    <n v="584"/>
    <n v="560"/>
    <n v="4.7277393287671226"/>
    <n v="4.9053571428571479"/>
    <n v="2760.9997679999997"/>
    <n v="2747.0000000000027"/>
    <n v="139.2106227739726"/>
    <n v="141.88035714285689"/>
    <n v="81299.003700000001"/>
    <n v="79452.999999999854"/>
    <n v="180"/>
    <n v="225"/>
    <n v="180"/>
    <n v="225"/>
    <n v="14"/>
    <n v="21"/>
    <n v="14"/>
    <n v="21"/>
    <m/>
    <m/>
    <n v="0"/>
    <n v="0"/>
    <n v="194"/>
    <n v="246"/>
    <n v="194"/>
    <n v="246"/>
    <n v="3.233333"/>
    <n v="3.3622222222222198"/>
    <n v="581.99994000000004"/>
    <n v="756.49999999999943"/>
    <n v="3.464286"/>
    <n v="4"/>
    <n v="48.500003999999997"/>
    <n v="84"/>
    <m/>
    <m/>
    <n v="0"/>
    <n v="0"/>
    <n v="3.2499997113402062"/>
    <n v="3.4166666666666643"/>
    <n v="630.49994400000003"/>
    <n v="840.49999999999943"/>
    <n v="93.466669999999993"/>
    <n v="94.768888888888895"/>
    <n v="16824.000599999999"/>
    <n v="21323"/>
    <n v="75.142859999999999"/>
    <n v="76.428571428571402"/>
    <n v="1052.0000399999999"/>
    <n v="1604.9999999999995"/>
    <m/>
    <n v="14"/>
    <n v="0"/>
    <n v="0"/>
    <n v="92.144333195876285"/>
    <n v="93.203252032520325"/>
    <n v="17876.000639999998"/>
    <n v="22928"/>
    <n v="18"/>
    <n v="14"/>
    <n v="18"/>
    <n v="14"/>
    <n v="4.25"/>
    <n v="8.4285714285714306"/>
    <n v="76.5"/>
    <n v="118.00000000000003"/>
    <n v="89.722219999999993"/>
    <n v="111.428571428571"/>
    <n v="1614.9999599999999"/>
    <n v="1559.9999999999941"/>
    <n v="763"/>
    <n v="775"/>
    <n v="763"/>
    <n v="775"/>
    <n v="3332.9997079999998"/>
    <n v="3399.5000000000023"/>
    <n v="98044.004300000001"/>
    <n v="99616.999999999854"/>
    <n v="15"/>
    <n v="31"/>
    <n v="15"/>
    <n v="31"/>
    <n v="58.500003999999997"/>
    <n v="188"/>
    <n v="1131.0000399999999"/>
    <n v="2763.9999999999995"/>
    <n v="778"/>
    <n v="806"/>
    <n v="778"/>
    <n v="806"/>
    <n v="3391.4997119999998"/>
    <n v="3587.5000000000023"/>
    <n v="99175.00434"/>
    <n v="102380.99999999985"/>
    <n v="0"/>
    <n v="0"/>
    <n v="0"/>
    <n v="0"/>
    <s v=""/>
    <s v=""/>
    <s v=""/>
    <s v=""/>
    <n v="3467.9997119999998"/>
    <n v="3705.5000000000023"/>
    <n v="100790.0043"/>
    <n v="103940.99999999985"/>
  </r>
  <r>
    <x v="14"/>
    <s v="Christopher Newport University"/>
    <m/>
    <n v="231712"/>
    <x v="5"/>
    <n v="1114"/>
    <n v="1204"/>
    <n v="54"/>
    <n v="67"/>
    <n v="1060"/>
    <n v="1137"/>
    <n v="120"/>
    <n v="120"/>
    <n v="1060"/>
    <n v="1137"/>
    <n v="1060"/>
    <n v="1137"/>
    <n v="1"/>
    <n v="0"/>
    <n v="1"/>
    <n v="0"/>
    <n v="0"/>
    <n v="0"/>
    <n v="0"/>
    <n v="0"/>
    <m/>
    <m/>
    <n v="0"/>
    <n v="0"/>
    <n v="1"/>
    <n v="0"/>
    <n v="1"/>
    <n v="0"/>
    <n v="5"/>
    <s v="NULL"/>
    <n v="5"/>
    <n v="0"/>
    <m/>
    <s v="NULL"/>
    <n v="0"/>
    <n v="0"/>
    <m/>
    <m/>
    <n v="0"/>
    <n v="0"/>
    <n v="5"/>
    <n v="0"/>
    <n v="5"/>
    <n v="0"/>
    <n v="121"/>
    <s v="NULL"/>
    <n v="121"/>
    <n v="0"/>
    <m/>
    <s v="NULL"/>
    <n v="0"/>
    <n v="0"/>
    <m/>
    <m/>
    <n v="0"/>
    <n v="0"/>
    <n v="121"/>
    <n v="0"/>
    <n v="121"/>
    <n v="0"/>
    <n v="893"/>
    <n v="938"/>
    <n v="893"/>
    <n v="938"/>
    <n v="0"/>
    <n v="0"/>
    <n v="0"/>
    <n v="0"/>
    <m/>
    <m/>
    <n v="0"/>
    <n v="0"/>
    <n v="893"/>
    <n v="938"/>
    <n v="893"/>
    <n v="938"/>
    <n v="4.2374020000000003"/>
    <n v="4.2505330490405102"/>
    <n v="3783.9999860000003"/>
    <n v="3986.9999999999986"/>
    <m/>
    <s v="NULL"/>
    <n v="0"/>
    <n v="0"/>
    <m/>
    <m/>
    <n v="0"/>
    <n v="0"/>
    <n v="4.2374020000000003"/>
    <n v="4.2505330490405102"/>
    <n v="3783.9999860000003"/>
    <n v="3986.9999999999986"/>
    <n v="124.29"/>
    <n v="123.636460554371"/>
    <n v="110990.97"/>
    <n v="115971"/>
    <m/>
    <s v="NULL"/>
    <n v="0"/>
    <n v="0"/>
    <m/>
    <m/>
    <n v="0"/>
    <n v="0"/>
    <n v="124.29"/>
    <n v="123.636460554371"/>
    <n v="110990.97"/>
    <n v="115971"/>
    <n v="894"/>
    <n v="938"/>
    <n v="894"/>
    <n v="938"/>
    <n v="4.2382550178970924"/>
    <n v="4.2505330490405102"/>
    <n v="3788.9999860000007"/>
    <n v="3986.9999999999986"/>
    <n v="124.28631991051455"/>
    <n v="123.636460554371"/>
    <n v="111111.97"/>
    <n v="115971"/>
    <n v="153"/>
    <n v="196"/>
    <n v="153"/>
    <n v="196"/>
    <n v="6"/>
    <n v="1"/>
    <n v="6"/>
    <n v="1"/>
    <m/>
    <m/>
    <n v="0"/>
    <n v="0"/>
    <n v="159"/>
    <n v="197"/>
    <n v="159"/>
    <n v="197"/>
    <n v="3.303922"/>
    <n v="3.1938775510204098"/>
    <n v="505.500066"/>
    <n v="626.00000000000034"/>
    <n v="6.0833329999999997"/>
    <n v="3.5"/>
    <n v="36.499997999999998"/>
    <n v="3.5"/>
    <m/>
    <m/>
    <n v="0"/>
    <n v="0"/>
    <n v="3.408805433962264"/>
    <n v="3.19543147208122"/>
    <n v="542.00006399999995"/>
    <n v="629.50000000000034"/>
    <n v="85.901960000000003"/>
    <n v="83.576530612244895"/>
    <n v="13142.999880000001"/>
    <n v="16381"/>
    <n v="97.833330000000004"/>
    <n v="103"/>
    <n v="586.99998000000005"/>
    <n v="103"/>
    <m/>
    <n v="2"/>
    <n v="0"/>
    <n v="0"/>
    <n v="86.3522003773585"/>
    <n v="83.675126903553306"/>
    <n v="13729.999860000002"/>
    <n v="16484"/>
    <n v="7"/>
    <n v="2"/>
    <n v="7"/>
    <n v="2"/>
    <n v="6.2857139999999996"/>
    <n v="4"/>
    <n v="43.999997999999998"/>
    <n v="8"/>
    <n v="85.428569999999993"/>
    <n v="90"/>
    <n v="597.99998999999991"/>
    <n v="180"/>
    <n v="1047"/>
    <n v="1134"/>
    <n v="1047"/>
    <n v="1134"/>
    <n v="4294.5000520000003"/>
    <n v="4612.9999999999991"/>
    <n v="124254.96988"/>
    <n v="132352"/>
    <n v="6"/>
    <n v="1"/>
    <n v="6"/>
    <n v="1"/>
    <n v="36.499997999999998"/>
    <n v="3.5"/>
    <n v="586.99998000000005"/>
    <n v="103"/>
    <n v="1053"/>
    <n v="1135"/>
    <n v="1053"/>
    <n v="1135"/>
    <n v="4331.0000500000006"/>
    <n v="4616.4999999999991"/>
    <n v="124841.96986"/>
    <n v="132455"/>
    <n v="0"/>
    <n v="0"/>
    <n v="0"/>
    <n v="0"/>
    <s v=""/>
    <s v=""/>
    <s v=""/>
    <s v=""/>
    <n v="4375.0000480000008"/>
    <n v="4624.4999999999991"/>
    <n v="125439.96984999999"/>
    <n v="132635"/>
  </r>
  <r>
    <x v="14"/>
    <s v="University of Virginia's College at Wise "/>
    <m/>
    <n v="233897"/>
    <x v="6"/>
    <n v="279"/>
    <n v="294"/>
    <n v="6"/>
    <n v="4"/>
    <n v="273"/>
    <n v="290"/>
    <n v="120"/>
    <n v="120"/>
    <n v="279"/>
    <n v="290"/>
    <n v="279"/>
    <n v="290"/>
    <n v="5"/>
    <n v="8"/>
    <n v="5"/>
    <n v="8"/>
    <n v="1"/>
    <n v="0"/>
    <n v="1"/>
    <n v="0"/>
    <m/>
    <m/>
    <n v="0"/>
    <n v="0"/>
    <n v="6"/>
    <n v="8"/>
    <n v="6"/>
    <n v="8"/>
    <n v="4.4000000000000004"/>
    <n v="6.375"/>
    <n v="22"/>
    <n v="51"/>
    <n v="5"/>
    <s v="NULL"/>
    <n v="5"/>
    <n v="0"/>
    <m/>
    <m/>
    <n v="0"/>
    <n v="0"/>
    <n v="4.5"/>
    <n v="6.375"/>
    <n v="27"/>
    <n v="51"/>
    <n v="143.1"/>
    <n v="142.6875"/>
    <n v="715.5"/>
    <n v="1141.5"/>
    <n v="145.5"/>
    <s v="NULL"/>
    <n v="145.5"/>
    <n v="0"/>
    <m/>
    <m/>
    <n v="0"/>
    <n v="0"/>
    <n v="143.5"/>
    <n v="142.6875"/>
    <n v="861"/>
    <n v="1141.5"/>
    <n v="174"/>
    <n v="168"/>
    <n v="174"/>
    <n v="168"/>
    <n v="10"/>
    <n v="13"/>
    <n v="10"/>
    <n v="13"/>
    <m/>
    <m/>
    <n v="0"/>
    <n v="0"/>
    <n v="184"/>
    <n v="181"/>
    <n v="184"/>
    <n v="181"/>
    <n v="4.6494249999999999"/>
    <n v="4.8779761904761898"/>
    <n v="808.99995000000001"/>
    <n v="819.49999999999989"/>
    <n v="5"/>
    <n v="5.2307692307692299"/>
    <n v="50"/>
    <n v="67.999999999999986"/>
    <m/>
    <m/>
    <n v="0"/>
    <n v="0"/>
    <n v="4.6684779891304347"/>
    <n v="4.9033149171270711"/>
    <n v="858.99995000000001"/>
    <n v="887.49999999999989"/>
    <n v="139.72409999999999"/>
    <n v="138.41071428571399"/>
    <n v="24311.993399999999"/>
    <n v="23252.999999999949"/>
    <n v="138.75"/>
    <n v="141.69230769230799"/>
    <n v="1387.5"/>
    <n v="1842.0000000000039"/>
    <m/>
    <m/>
    <n v="0"/>
    <n v="0"/>
    <n v="139.6711597826087"/>
    <n v="138.64640883977876"/>
    <n v="25699.493399999999"/>
    <n v="25094.999999999956"/>
    <n v="190"/>
    <n v="189"/>
    <n v="190"/>
    <n v="189"/>
    <n v="4.6631576315789474"/>
    <n v="4.9656084656084651"/>
    <n v="885.99995000000001"/>
    <n v="938.49999999999989"/>
    <n v="139.7920705263158"/>
    <n v="138.81746031746007"/>
    <n v="26560.493400000003"/>
    <n v="26236.499999999953"/>
    <n v="77"/>
    <n v="89"/>
    <n v="77"/>
    <n v="89"/>
    <n v="8"/>
    <n v="7"/>
    <n v="8"/>
    <n v="7"/>
    <m/>
    <m/>
    <n v="0"/>
    <n v="0"/>
    <n v="85"/>
    <n v="96"/>
    <n v="85"/>
    <n v="96"/>
    <n v="3.577922"/>
    <n v="3.4213483146067398"/>
    <n v="275.49999400000002"/>
    <n v="304.49999999999983"/>
    <n v="4.125"/>
    <n v="3.71428571428571"/>
    <n v="33"/>
    <n v="25.999999999999972"/>
    <m/>
    <m/>
    <n v="0"/>
    <n v="0"/>
    <n v="3.6294116941176471"/>
    <n v="3.4427083333333308"/>
    <n v="308.49999400000002"/>
    <n v="330.49999999999977"/>
    <n v="99.201300000000003"/>
    <n v="86.432584269662897"/>
    <n v="7638.5001000000002"/>
    <n v="7692.4999999999982"/>
    <n v="100.625"/>
    <n v="94.285714285714306"/>
    <n v="805"/>
    <n v="660.00000000000011"/>
    <m/>
    <n v="5"/>
    <n v="0"/>
    <n v="0"/>
    <n v="99.335295294117657"/>
    <n v="87.005208333333314"/>
    <n v="8443.5001000000011"/>
    <n v="8352.4999999999982"/>
    <n v="4"/>
    <n v="5"/>
    <n v="4"/>
    <n v="5"/>
    <n v="12.75"/>
    <n v="3.6"/>
    <n v="51"/>
    <n v="18"/>
    <n v="71.5"/>
    <n v="99.4"/>
    <n v="286"/>
    <n v="497"/>
    <n v="256"/>
    <n v="265"/>
    <n v="256"/>
    <n v="265"/>
    <n v="1106.4999440000001"/>
    <n v="1174.9999999999998"/>
    <n v="32665.9935"/>
    <n v="32086.999999999949"/>
    <n v="19"/>
    <n v="20"/>
    <n v="19"/>
    <n v="20"/>
    <n v="88"/>
    <n v="93.999999999999957"/>
    <n v="2338"/>
    <n v="2502.0000000000041"/>
    <n v="275"/>
    <n v="285"/>
    <n v="275"/>
    <n v="285"/>
    <n v="1194.4999440000001"/>
    <n v="1268.9999999999998"/>
    <n v="35003.993499999997"/>
    <n v="34588.999999999956"/>
    <n v="0"/>
    <n v="0"/>
    <n v="0"/>
    <n v="0"/>
    <s v=""/>
    <s v=""/>
    <s v=""/>
    <s v=""/>
    <n v="1245.4999440000001"/>
    <n v="1286.9999999999995"/>
    <n v="35289.993500000004"/>
    <n v="35085.999999999949"/>
  </r>
  <r>
    <x v="14"/>
    <s v="J.S. Reynolds Community College"/>
    <m/>
    <n v="232414"/>
    <x v="7"/>
    <n v="873"/>
    <n v="958"/>
    <n v="0"/>
    <n v="0"/>
    <n v="873"/>
    <n v="958"/>
    <s v="62-70"/>
    <s v="62-70"/>
    <n v="873"/>
    <n v="958"/>
    <n v="873"/>
    <n v="958"/>
    <n v="22"/>
    <n v="30"/>
    <n v="22"/>
    <n v="30"/>
    <n v="18"/>
    <n v="23"/>
    <n v="18"/>
    <n v="23"/>
    <m/>
    <m/>
    <n v="0"/>
    <n v="0"/>
    <n v="40"/>
    <n v="53"/>
    <n v="40"/>
    <n v="53"/>
    <n v="2.954545"/>
    <n v="3.8666666666666698"/>
    <n v="64.999989999999997"/>
    <n v="116.0000000000001"/>
    <n v="3.8888889999999998"/>
    <n v="5"/>
    <n v="70.000001999999995"/>
    <n v="115"/>
    <m/>
    <m/>
    <n v="0"/>
    <n v="0"/>
    <n v="3.3749997999999999"/>
    <n v="4.3584905660377382"/>
    <n v="134.99999199999999"/>
    <n v="231.00000000000011"/>
    <n v="94.727270000000004"/>
    <n v="99.1666666666667"/>
    <n v="2083.9999400000002"/>
    <n v="2975.0000000000009"/>
    <n v="86.666669999999996"/>
    <n v="94.695652173913004"/>
    <n v="1560.0000599999998"/>
    <n v="2177.9999999999991"/>
    <m/>
    <m/>
    <n v="0"/>
    <n v="0"/>
    <n v="91.1"/>
    <n v="97.226415094339629"/>
    <n v="3644"/>
    <n v="5153"/>
    <n v="118"/>
    <n v="158"/>
    <n v="118"/>
    <n v="158"/>
    <n v="216"/>
    <n v="229"/>
    <n v="216"/>
    <n v="229"/>
    <m/>
    <m/>
    <n v="0"/>
    <n v="0"/>
    <n v="334"/>
    <n v="387"/>
    <n v="334"/>
    <n v="387"/>
    <n v="4.5932199999999996"/>
    <n v="4.8987341772151902"/>
    <n v="541.99995999999999"/>
    <n v="774"/>
    <n v="6.875"/>
    <n v="7.1026200873362404"/>
    <n v="1485"/>
    <n v="1626.4999999999991"/>
    <m/>
    <m/>
    <n v="0"/>
    <n v="0"/>
    <n v="6.0688621556886231"/>
    <n v="6.2028423772609793"/>
    <n v="2026.9999600000001"/>
    <n v="2400.4999999999991"/>
    <n v="88.025419999999997"/>
    <n v="104.481012658228"/>
    <n v="10386.99956"/>
    <n v="16508.000000000022"/>
    <n v="86.384259999999998"/>
    <n v="91.030567685589503"/>
    <n v="18659.00016"/>
    <n v="20845.999999999996"/>
    <m/>
    <m/>
    <n v="0"/>
    <n v="0"/>
    <n v="86.964071017964073"/>
    <n v="96.521963824289443"/>
    <n v="29045.99972"/>
    <n v="37354.000000000015"/>
    <n v="374"/>
    <n v="440"/>
    <n v="374"/>
    <n v="440"/>
    <n v="5.7807485347593586"/>
    <n v="5.9806818181818162"/>
    <n v="2161.9999520000001"/>
    <n v="2631.4999999999991"/>
    <n v="87.406416363636367"/>
    <n v="96.606818181818213"/>
    <n v="32689.99972"/>
    <n v="42507.000000000015"/>
    <n v="105"/>
    <n v="101"/>
    <n v="105"/>
    <n v="101"/>
    <n v="214"/>
    <n v="215"/>
    <n v="214"/>
    <n v="215"/>
    <m/>
    <m/>
    <n v="0"/>
    <n v="0"/>
    <n v="319"/>
    <n v="316"/>
    <n v="319"/>
    <n v="316"/>
    <n v="4.1571429999999996"/>
    <n v="4.0445544554455397"/>
    <n v="436.50001499999996"/>
    <n v="408.49999999999949"/>
    <n v="5.0607480000000002"/>
    <n v="5.4"/>
    <n v="1083.000072"/>
    <n v="1161"/>
    <m/>
    <m/>
    <n v="0"/>
    <n v="0"/>
    <n v="4.763323156739812"/>
    <n v="4.9667721518987324"/>
    <n v="1519.5000870000001"/>
    <n v="1569.4999999999995"/>
    <n v="84.171430000000001"/>
    <n v="94.158415841584201"/>
    <n v="8838.0001499999998"/>
    <n v="9510.0000000000036"/>
    <n v="68.373829999999998"/>
    <n v="70.744186046511601"/>
    <n v="14631.999619999999"/>
    <n v="15209.999999999995"/>
    <m/>
    <n v="202"/>
    <n v="0"/>
    <n v="0"/>
    <n v="73.573666990595612"/>
    <n v="78.22784810126582"/>
    <n v="23469.999769999999"/>
    <n v="24720"/>
    <n v="180"/>
    <n v="202"/>
    <n v="180"/>
    <n v="202"/>
    <n v="6.322222"/>
    <n v="5.9752475247524801"/>
    <n v="1137.9999600000001"/>
    <n v="1207.0000000000009"/>
    <n v="81.838890000000006"/>
    <n v="71.688118811881196"/>
    <n v="14731.0002"/>
    <n v="14481.000000000002"/>
    <n v="245"/>
    <n v="289"/>
    <n v="245"/>
    <n v="289"/>
    <n v="1043.499965"/>
    <n v="1298.4999999999995"/>
    <n v="21308.999649999998"/>
    <n v="28993.000000000025"/>
    <n v="448"/>
    <n v="467"/>
    <n v="448"/>
    <n v="467"/>
    <n v="2638.000074"/>
    <n v="2902.4999999999991"/>
    <n v="34850.999839999997"/>
    <n v="38233.999999999993"/>
    <n v="693"/>
    <n v="756"/>
    <n v="693"/>
    <n v="756"/>
    <n v="3681.500039"/>
    <n v="4200.9999999999982"/>
    <n v="56159.999489999995"/>
    <n v="67227.000000000015"/>
    <n v="0"/>
    <n v="0"/>
    <n v="0"/>
    <n v="0"/>
    <s v=""/>
    <s v=""/>
    <s v=""/>
    <s v=""/>
    <n v="4819.4999990000006"/>
    <n v="5407.9999999999991"/>
    <n v="70890.999689999997"/>
    <n v="81708.000000000015"/>
  </r>
  <r>
    <x v="14"/>
    <s v="John Tyler Community College"/>
    <m/>
    <n v="232450"/>
    <x v="7"/>
    <n v="713"/>
    <n v="764"/>
    <n v="0"/>
    <n v="0"/>
    <n v="713"/>
    <n v="764"/>
    <s v="62-70"/>
    <s v="62-70"/>
    <n v="713"/>
    <n v="763"/>
    <n v="713"/>
    <n v="763"/>
    <n v="40"/>
    <n v="89"/>
    <n v="40"/>
    <n v="89"/>
    <n v="34"/>
    <n v="19"/>
    <n v="34"/>
    <n v="19"/>
    <m/>
    <m/>
    <n v="0"/>
    <n v="0"/>
    <n v="74"/>
    <n v="108"/>
    <n v="74"/>
    <n v="108"/>
    <n v="2.6749999999999998"/>
    <n v="3.2247191011236001"/>
    <n v="107"/>
    <n v="287.0000000000004"/>
    <n v="3.7647059999999999"/>
    <n v="4.6315789473684204"/>
    <n v="128.00000399999999"/>
    <n v="87.999999999999986"/>
    <m/>
    <m/>
    <n v="0"/>
    <n v="0"/>
    <n v="3.1756757297297296"/>
    <n v="3.4722222222222259"/>
    <n v="235.00000399999999"/>
    <n v="375.0000000000004"/>
    <n v="76.575000000000003"/>
    <n v="134.88764044943801"/>
    <n v="3063"/>
    <n v="12004.999999999984"/>
    <n v="78.205879999999993"/>
    <n v="94.578947368421098"/>
    <n v="2658.9999199999997"/>
    <n v="1797.0000000000009"/>
    <m/>
    <m/>
    <n v="0"/>
    <n v="0"/>
    <n v="77.324323243243242"/>
    <n v="127.79629629629616"/>
    <n v="5721.9999200000002"/>
    <n v="13801.999999999985"/>
    <n v="67"/>
    <n v="174"/>
    <n v="67"/>
    <n v="174"/>
    <n v="208"/>
    <n v="121"/>
    <n v="208"/>
    <n v="121"/>
    <m/>
    <m/>
    <n v="0"/>
    <n v="0"/>
    <n v="275"/>
    <n v="295"/>
    <n v="275"/>
    <n v="295"/>
    <n v="4.6417909999999996"/>
    <n v="4.3936781609195403"/>
    <n v="310.99999699999995"/>
    <n v="764.5"/>
    <n v="5.4182689999999996"/>
    <n v="5.5826446280991702"/>
    <n v="1126.9999519999999"/>
    <n v="675.49999999999955"/>
    <m/>
    <m/>
    <n v="0"/>
    <n v="0"/>
    <n v="5.2290907236363626"/>
    <n v="4.8813559322033884"/>
    <n v="1437.9999489999998"/>
    <n v="1439.9999999999995"/>
    <n v="76.298509999999993"/>
    <n v="131.81609195402299"/>
    <n v="5112.0001699999993"/>
    <n v="22936"/>
    <n v="80.168270000000007"/>
    <n v="95.826446280991703"/>
    <n v="16675.000160000003"/>
    <n v="11594.999999999996"/>
    <m/>
    <m/>
    <n v="0"/>
    <n v="0"/>
    <n v="79.225455745454553"/>
    <n v="117.0542372881356"/>
    <n v="21787.000330000003"/>
    <n v="34531"/>
    <n v="349"/>
    <n v="403"/>
    <n v="349"/>
    <n v="403"/>
    <n v="4.7936961404011456"/>
    <n v="4.5037220843672454"/>
    <n v="1672.9999529999998"/>
    <n v="1815"/>
    <n v="78.822350286532966"/>
    <n v="119.93300248138954"/>
    <n v="27509.000250000005"/>
    <n v="48332.999999999985"/>
    <n v="71"/>
    <n v="107"/>
    <n v="71"/>
    <n v="107"/>
    <n v="193"/>
    <n v="146"/>
    <n v="193"/>
    <n v="146"/>
    <m/>
    <m/>
    <n v="0"/>
    <n v="0"/>
    <n v="264"/>
    <n v="253"/>
    <n v="264"/>
    <n v="253"/>
    <n v="3.3309859999999998"/>
    <n v="4.0747663551401896"/>
    <n v="236.50000599999998"/>
    <n v="436.00000000000028"/>
    <n v="4.733161"/>
    <n v="5.3458904109588996"/>
    <n v="913.50007300000004"/>
    <n v="780.49999999999932"/>
    <m/>
    <m/>
    <n v="0"/>
    <n v="0"/>
    <n v="4.3560609053030301"/>
    <n v="4.8083003952569152"/>
    <n v="1150.0000789999999"/>
    <n v="1216.4999999999995"/>
    <n v="67.887320000000003"/>
    <n v="98.822429906542098"/>
    <n v="4819.9997199999998"/>
    <n v="10574.000000000004"/>
    <n v="62.715029999999999"/>
    <n v="73.691780821917803"/>
    <n v="12104.00079"/>
    <n v="10759"/>
    <m/>
    <n v="107"/>
    <n v="0"/>
    <n v="0"/>
    <n v="64.106062537878785"/>
    <n v="84.320158102766811"/>
    <n v="16924.000509999998"/>
    <n v="21333.000000000004"/>
    <n v="100"/>
    <n v="107"/>
    <n v="100"/>
    <n v="107"/>
    <n v="6.13"/>
    <n v="7.2242990654205599"/>
    <n v="613"/>
    <n v="772.99999999999989"/>
    <n v="70.849999999999994"/>
    <n v="110.196261682243"/>
    <n v="7084.9999999999991"/>
    <n v="11791.000000000002"/>
    <n v="178"/>
    <n v="370"/>
    <n v="178"/>
    <n v="370"/>
    <n v="654.50000299999988"/>
    <n v="1487.5000000000007"/>
    <n v="12994.999889999999"/>
    <n v="45514.999999999985"/>
    <n v="435"/>
    <n v="286"/>
    <n v="435"/>
    <n v="286"/>
    <n v="2168.5000289999998"/>
    <n v="1543.9999999999989"/>
    <n v="31438.000870000003"/>
    <n v="24150.999999999996"/>
    <n v="613"/>
    <n v="656"/>
    <n v="613"/>
    <n v="656"/>
    <n v="2823.0000319999999"/>
    <n v="3031.4999999999995"/>
    <n v="44433.000760000003"/>
    <n v="69665.999999999985"/>
    <n v="0"/>
    <n v="0"/>
    <n v="0"/>
    <n v="0"/>
    <s v=""/>
    <s v=""/>
    <s v=""/>
    <s v=""/>
    <n v="3436.0000319999999"/>
    <n v="3804.4999999999995"/>
    <n v="51518.000760000003"/>
    <n v="81456.999999999985"/>
  </r>
  <r>
    <x v="14"/>
    <s v="Northern Virginia Community College "/>
    <m/>
    <n v="232946"/>
    <x v="7"/>
    <n v="5547"/>
    <n v="5613"/>
    <n v="0"/>
    <n v="0"/>
    <n v="5547"/>
    <n v="5613"/>
    <s v="62-70"/>
    <s v="62-70"/>
    <n v="5547"/>
    <n v="5613"/>
    <n v="5547"/>
    <n v="5613"/>
    <n v="82"/>
    <n v="105"/>
    <n v="82"/>
    <n v="105"/>
    <n v="50"/>
    <n v="53"/>
    <n v="50"/>
    <n v="53"/>
    <m/>
    <m/>
    <n v="0"/>
    <n v="0"/>
    <n v="132"/>
    <n v="158"/>
    <n v="132"/>
    <n v="158"/>
    <n v="2.804878"/>
    <n v="3.0190476190476199"/>
    <n v="229.99999600000001"/>
    <n v="317.00000000000011"/>
    <n v="3.24"/>
    <n v="3.8679245283018902"/>
    <n v="162"/>
    <n v="205.00000000000017"/>
    <m/>
    <m/>
    <n v="0"/>
    <n v="0"/>
    <n v="2.9696969393939394"/>
    <n v="3.303797468354432"/>
    <n v="391.99999600000001"/>
    <n v="522.00000000000023"/>
    <n v="86.073170000000005"/>
    <n v="95.495238095238093"/>
    <n v="7057.9999400000006"/>
    <n v="10027"/>
    <n v="85.3"/>
    <n v="81.584905660377402"/>
    <n v="4265"/>
    <n v="4324.0000000000027"/>
    <m/>
    <m/>
    <n v="0"/>
    <n v="0"/>
    <n v="85.780302575757588"/>
    <n v="90.82911392405066"/>
    <n v="11322.999940000002"/>
    <n v="14351.000000000004"/>
    <n v="1126"/>
    <n v="1408"/>
    <n v="1126"/>
    <n v="1408"/>
    <n v="1789"/>
    <n v="1736"/>
    <n v="1789"/>
    <n v="1736"/>
    <m/>
    <m/>
    <n v="0"/>
    <n v="0"/>
    <n v="2915"/>
    <n v="3144"/>
    <n v="2915"/>
    <n v="3144"/>
    <n v="4.215808"/>
    <n v="4.0362215909090899"/>
    <n v="4746.9998079999996"/>
    <n v="5682.9999999999982"/>
    <n v="5.4035869999999999"/>
    <n v="5.5230414746543799"/>
    <n v="9667.0171429999991"/>
    <n v="9588.0000000000036"/>
    <m/>
    <m/>
    <n v="0"/>
    <n v="0"/>
    <n v="4.9447742542024002"/>
    <n v="4.8571882951653951"/>
    <n v="14414.016950999996"/>
    <n v="15271.000000000002"/>
    <n v="97.606570000000005"/>
    <n v="104.506392045455"/>
    <n v="109904.99782"/>
    <n v="147145.00000000064"/>
    <n v="83.030829999999995"/>
    <n v="86.745967741935502"/>
    <n v="148542.15487"/>
    <n v="150591.00000000003"/>
    <m/>
    <m/>
    <n v="0"/>
    <n v="0"/>
    <n v="88.661115845626071"/>
    <n v="94.699745547074016"/>
    <n v="258447.15268999999"/>
    <n v="297736.0000000007"/>
    <n v="3047"/>
    <n v="3302"/>
    <n v="3047"/>
    <n v="3302"/>
    <n v="4.8592113380374125"/>
    <n v="4.7828588734100554"/>
    <n v="14806.016946999996"/>
    <n v="15793.000000000004"/>
    <n v="88.536315270758109"/>
    <n v="94.514536644458119"/>
    <n v="269770.15262999997"/>
    <n v="312087.0000000007"/>
    <n v="523"/>
    <n v="494"/>
    <n v="523"/>
    <n v="494"/>
    <n v="912"/>
    <n v="813"/>
    <n v="912"/>
    <n v="813"/>
    <m/>
    <m/>
    <n v="0"/>
    <n v="0"/>
    <n v="1435"/>
    <n v="1307"/>
    <n v="1435"/>
    <n v="1307"/>
    <n v="3.522945"/>
    <n v="3.74898785425101"/>
    <n v="1842.500235"/>
    <n v="1851.9999999999989"/>
    <n v="4.6447370000000001"/>
    <n v="4.9760147601476001"/>
    <n v="4236.0001440000005"/>
    <n v="4045.4999999999991"/>
    <m/>
    <m/>
    <n v="0"/>
    <n v="0"/>
    <n v="4.2358887658536588"/>
    <n v="4.5122417750573822"/>
    <n v="6078.5003790000001"/>
    <n v="5897.4999999999982"/>
    <n v="81.015299999999996"/>
    <n v="85.149797570850197"/>
    <n v="42371.001899999996"/>
    <n v="42064"/>
    <n v="67.898030000000006"/>
    <n v="66.879458794587904"/>
    <n v="61923.003360000002"/>
    <n v="54372.999999999964"/>
    <m/>
    <n v="1004"/>
    <n v="0"/>
    <n v="0"/>
    <n v="72.678749310104536"/>
    <n v="73.785003825554682"/>
    <n v="104294.00526000001"/>
    <n v="96436.999999999971"/>
    <n v="1065"/>
    <n v="1004"/>
    <n v="1065"/>
    <n v="1004"/>
    <n v="6.3107980000000001"/>
    <n v="6.6185258964143401"/>
    <n v="6720.9998700000006"/>
    <n v="6644.9999999999973"/>
    <n v="85.886380000000003"/>
    <n v="92.042828685258996"/>
    <n v="91468.994699999996"/>
    <n v="92411.000000000029"/>
    <n v="1731"/>
    <n v="2007"/>
    <n v="1731"/>
    <n v="2007"/>
    <n v="6819.5000389999987"/>
    <n v="7851.9999999999973"/>
    <n v="159333.99966"/>
    <n v="199236.00000000064"/>
    <n v="2751"/>
    <n v="2602"/>
    <n v="2751"/>
    <n v="2602"/>
    <n v="14065.017286999999"/>
    <n v="13838.500000000004"/>
    <n v="214730.15823"/>
    <n v="209288"/>
    <n v="4482"/>
    <n v="4609"/>
    <n v="4482"/>
    <n v="4609"/>
    <n v="20884.517325999997"/>
    <n v="21690.5"/>
    <n v="374064.15789000003"/>
    <n v="408524.00000000064"/>
    <n v="0"/>
    <n v="0"/>
    <n v="0"/>
    <n v="0"/>
    <s v=""/>
    <s v=""/>
    <s v=""/>
    <s v=""/>
    <n v="27605.517195999997"/>
    <n v="28335.499999999996"/>
    <n v="465533.15258999995"/>
    <n v="500935.0000000007"/>
  </r>
  <r>
    <x v="14"/>
    <s v="Thomas Nelson Community College "/>
    <m/>
    <n v="233754"/>
    <x v="7"/>
    <n v="886"/>
    <n v="900"/>
    <n v="0"/>
    <n v="0"/>
    <n v="886"/>
    <n v="900"/>
    <s v="62-70"/>
    <s v="62-70"/>
    <n v="886"/>
    <n v="898"/>
    <n v="886"/>
    <n v="898"/>
    <n v="30"/>
    <n v="37"/>
    <n v="30"/>
    <n v="37"/>
    <n v="17"/>
    <n v="13"/>
    <n v="17"/>
    <n v="13"/>
    <m/>
    <m/>
    <n v="0"/>
    <n v="0"/>
    <n v="47"/>
    <n v="50"/>
    <n v="47"/>
    <n v="50"/>
    <n v="2.9333330000000002"/>
    <n v="3.0540540540540499"/>
    <n v="87.999990000000011"/>
    <n v="112.99999999999984"/>
    <n v="3.8823530000000002"/>
    <n v="5.6153846153846203"/>
    <n v="66.000000999999997"/>
    <n v="73.000000000000057"/>
    <m/>
    <m/>
    <n v="0"/>
    <n v="0"/>
    <n v="3.2765955531914899"/>
    <n v="3.7199999999999975"/>
    <n v="153.99999100000002"/>
    <n v="185.99999999999989"/>
    <n v="76.566670000000002"/>
    <n v="104.94594594594599"/>
    <n v="2297.0001000000002"/>
    <n v="3883.0000000000018"/>
    <n v="79.352940000000004"/>
    <n v="96.076923076923094"/>
    <n v="1348.9999800000001"/>
    <n v="1249.0000000000002"/>
    <m/>
    <m/>
    <n v="0"/>
    <n v="0"/>
    <n v="77.574469787234051"/>
    <n v="102.64000000000004"/>
    <n v="3646.0000800000003"/>
    <n v="5132.0000000000018"/>
    <n v="133"/>
    <n v="207"/>
    <n v="133"/>
    <n v="207"/>
    <n v="260"/>
    <n v="190"/>
    <n v="260"/>
    <n v="190"/>
    <m/>
    <m/>
    <n v="0"/>
    <n v="0"/>
    <n v="393"/>
    <n v="397"/>
    <n v="393"/>
    <n v="397"/>
    <n v="4.7105259999999998"/>
    <n v="4.5942028985507202"/>
    <n v="626.49995799999999"/>
    <n v="950.99999999999909"/>
    <n v="6.559615"/>
    <n v="7.26842105263158"/>
    <n v="1705.4999"/>
    <n v="1381.0000000000002"/>
    <m/>
    <m/>
    <n v="0"/>
    <n v="0"/>
    <n v="5.9338418778625961"/>
    <n v="5.8740554156171259"/>
    <n v="2331.9998580000001"/>
    <n v="2331.9999999999991"/>
    <n v="89.789469999999994"/>
    <n v="119.92270531401"/>
    <n v="11941.99951"/>
    <n v="24824.000000000069"/>
    <n v="81.74615"/>
    <n v="97.105263157894697"/>
    <n v="21253.999"/>
    <n v="18449.999999999993"/>
    <m/>
    <m/>
    <n v="0"/>
    <n v="0"/>
    <n v="84.468189592875305"/>
    <n v="109.0025188916878"/>
    <n v="33195.998509999998"/>
    <n v="43274.000000000058"/>
    <n v="440"/>
    <n v="447"/>
    <n v="440"/>
    <n v="447"/>
    <n v="5.6499996568181823"/>
    <n v="5.6331096196867989"/>
    <n v="2485.9998490000003"/>
    <n v="2517.9999999999991"/>
    <n v="83.73181497727272"/>
    <n v="108.2908277404923"/>
    <n v="36841.998589999996"/>
    <n v="48406.000000000058"/>
    <n v="82"/>
    <n v="122"/>
    <n v="82"/>
    <n v="122"/>
    <n v="213"/>
    <n v="191"/>
    <n v="213"/>
    <n v="191"/>
    <m/>
    <m/>
    <n v="0"/>
    <n v="0"/>
    <n v="295"/>
    <n v="313"/>
    <n v="295"/>
    <n v="313"/>
    <n v="3.9695119999999999"/>
    <n v="3.9836065573770498"/>
    <n v="325.49998399999998"/>
    <n v="486.00000000000006"/>
    <n v="4.9366199999999996"/>
    <n v="4.9973821989528799"/>
    <n v="1051.5000599999998"/>
    <n v="954.50000000000011"/>
    <m/>
    <m/>
    <n v="0"/>
    <n v="0"/>
    <n v="4.6677967593220338"/>
    <n v="4.6022364217252401"/>
    <n v="1377.0000439999999"/>
    <n v="1440.5000000000002"/>
    <n v="74.646339999999995"/>
    <n v="98.237704918032804"/>
    <n v="6120.9998799999994"/>
    <n v="11985.000000000002"/>
    <n v="64.901409999999998"/>
    <n v="71.759162303664894"/>
    <n v="13824.000329999999"/>
    <n v="13705.999999999995"/>
    <m/>
    <n v="138"/>
    <n v="0"/>
    <n v="0"/>
    <n v="67.610170203389828"/>
    <n v="82.079872204472835"/>
    <n v="19945.000209999998"/>
    <n v="25690.999999999996"/>
    <n v="151"/>
    <n v="138"/>
    <n v="151"/>
    <n v="138"/>
    <n v="6.2152320000000003"/>
    <n v="7.86231884057971"/>
    <n v="938.50003200000003"/>
    <n v="1085"/>
    <n v="72.443709999999996"/>
    <n v="94.992753623188406"/>
    <n v="10939.00021"/>
    <n v="13109"/>
    <n v="245"/>
    <n v="366"/>
    <n v="245"/>
    <n v="366"/>
    <n v="1039.9999319999999"/>
    <n v="1549.9999999999989"/>
    <n v="20359.999489999998"/>
    <n v="40692.000000000073"/>
    <n v="490"/>
    <n v="394"/>
    <n v="490"/>
    <n v="394"/>
    <n v="2822.999961"/>
    <n v="2408.5000000000005"/>
    <n v="36426.999309999999"/>
    <n v="33404.999999999985"/>
    <n v="735"/>
    <n v="760"/>
    <n v="735"/>
    <n v="760"/>
    <n v="3862.9998930000002"/>
    <n v="3958.4999999999991"/>
    <n v="56786.998800000001"/>
    <n v="74097.000000000058"/>
    <n v="0"/>
    <n v="0"/>
    <n v="0"/>
    <n v="0"/>
    <s v=""/>
    <s v=""/>
    <s v=""/>
    <s v=""/>
    <n v="4801.4999250000001"/>
    <n v="5043.4999999999991"/>
    <n v="67725.99901"/>
    <n v="87206.000000000058"/>
  </r>
  <r>
    <x v="14"/>
    <s v="Tidewater Community College "/>
    <m/>
    <n v="233772"/>
    <x v="7"/>
    <n v="2941"/>
    <n v="2886"/>
    <n v="0"/>
    <n v="0"/>
    <n v="2941"/>
    <n v="2886"/>
    <s v="62-70"/>
    <s v="62-70"/>
    <n v="2941"/>
    <n v="2886"/>
    <n v="2941"/>
    <n v="2886"/>
    <n v="45"/>
    <n v="63"/>
    <n v="45"/>
    <n v="63"/>
    <n v="17"/>
    <n v="21"/>
    <n v="17"/>
    <n v="21"/>
    <m/>
    <m/>
    <n v="0"/>
    <n v="0"/>
    <n v="62"/>
    <n v="84"/>
    <n v="62"/>
    <n v="84"/>
    <n v="3.088889"/>
    <n v="2.9682539682539701"/>
    <n v="139.00000499999999"/>
    <n v="187.00000000000011"/>
    <n v="4.2352939999999997"/>
    <n v="3.8571428571428599"/>
    <n v="71.999997999999991"/>
    <n v="81.000000000000057"/>
    <m/>
    <m/>
    <n v="0"/>
    <n v="0"/>
    <n v="3.4032258548387095"/>
    <n v="3.1904761904761925"/>
    <n v="211.00000299999999"/>
    <n v="268.00000000000017"/>
    <n v="88.355559999999997"/>
    <n v="84.190476190476204"/>
    <n v="3976.0001999999999"/>
    <n v="5304.0000000000009"/>
    <n v="82.352940000000004"/>
    <n v="79.285714285714306"/>
    <n v="1399.9999800000001"/>
    <n v="1665.0000000000005"/>
    <m/>
    <m/>
    <n v="0"/>
    <n v="0"/>
    <n v="86.709680322580638"/>
    <n v="82.964285714285737"/>
    <n v="5376.00018"/>
    <n v="6969.0000000000018"/>
    <n v="485"/>
    <n v="562"/>
    <n v="485"/>
    <n v="562"/>
    <n v="1155"/>
    <n v="1018"/>
    <n v="1155"/>
    <n v="1018"/>
    <m/>
    <m/>
    <n v="0"/>
    <n v="0"/>
    <n v="1640"/>
    <n v="1580"/>
    <n v="1640"/>
    <n v="1580"/>
    <n v="4.5443300000000004"/>
    <n v="4.3487544483985801"/>
    <n v="2204.0000500000001"/>
    <n v="2444.0000000000018"/>
    <n v="6.2517360000000002"/>
    <n v="6.5142436149312397"/>
    <n v="7220.7550799999999"/>
    <n v="6631.5000000000018"/>
    <m/>
    <m/>
    <n v="0"/>
    <n v="0"/>
    <n v="5.7468019085365851"/>
    <n v="5.7439873417721543"/>
    <n v="9424.7551299999996"/>
    <n v="9075.5000000000036"/>
    <n v="90.529899999999998"/>
    <n v="98.578291814946596"/>
    <n v="43907.001499999998"/>
    <n v="55400.999999999985"/>
    <n v="86.712670000000003"/>
    <n v="89.314341846758396"/>
    <n v="100153.13385"/>
    <n v="90922.000000000044"/>
    <m/>
    <m/>
    <n v="0"/>
    <n v="0"/>
    <n v="87.84154594512195"/>
    <n v="92.609493670886096"/>
    <n v="144060.13535"/>
    <n v="146323.00000000003"/>
    <n v="1702"/>
    <n v="1664"/>
    <n v="1702"/>
    <n v="1664"/>
    <n v="5.6614307479435952"/>
    <n v="5.6150841346153868"/>
    <n v="9635.7551329999988"/>
    <n v="9343.5000000000036"/>
    <n v="87.800314647473556"/>
    <n v="92.122596153846175"/>
    <n v="149436.13553"/>
    <n v="153292.00000000003"/>
    <n v="275"/>
    <n v="292"/>
    <n v="275"/>
    <n v="292"/>
    <n v="610"/>
    <n v="575"/>
    <n v="610"/>
    <n v="575"/>
    <m/>
    <m/>
    <n v="0"/>
    <n v="0"/>
    <n v="885"/>
    <n v="867"/>
    <n v="885"/>
    <n v="867"/>
    <n v="3.6563639999999999"/>
    <n v="3.8441780821917799"/>
    <n v="1005.5001"/>
    <n v="1122.4999999999998"/>
    <n v="4.9655740000000002"/>
    <n v="5.08"/>
    <n v="3029.0001400000001"/>
    <n v="2921"/>
    <m/>
    <m/>
    <n v="0"/>
    <n v="0"/>
    <n v="4.5587573333333333"/>
    <n v="4.6637831603229527"/>
    <n v="4034.5002399999998"/>
    <n v="4043.5"/>
    <n v="75.680000000000007"/>
    <n v="81.952054794520507"/>
    <n v="20812.000000000004"/>
    <n v="23929.999999999989"/>
    <n v="69.601640000000003"/>
    <n v="72.876521739130396"/>
    <n v="42457.000400000004"/>
    <n v="41903.999999999978"/>
    <m/>
    <n v="355"/>
    <n v="0"/>
    <n v="0"/>
    <n v="71.490395932203398"/>
    <n v="75.933102652825809"/>
    <n v="63269.000400000004"/>
    <n v="65833.999999999971"/>
    <n v="354"/>
    <n v="355"/>
    <n v="354"/>
    <n v="355"/>
    <n v="8.5028249999999996"/>
    <n v="8.9915492957746501"/>
    <n v="3010.0000499999996"/>
    <n v="3192.0000000000009"/>
    <n v="84.937849999999997"/>
    <n v="89.205633802816905"/>
    <n v="30067.998899999999"/>
    <n v="31668"/>
    <n v="805"/>
    <n v="917"/>
    <n v="805"/>
    <n v="917"/>
    <n v="3348.5001549999997"/>
    <n v="3753.5000000000018"/>
    <n v="68695.001700000008"/>
    <n v="84634.999999999971"/>
    <n v="1782"/>
    <n v="1614"/>
    <n v="1782"/>
    <n v="1614"/>
    <n v="10321.755218"/>
    <n v="9633.5000000000018"/>
    <n v="144010.13423"/>
    <n v="134491.00000000003"/>
    <n v="2587"/>
    <n v="2531"/>
    <n v="2587"/>
    <n v="2531"/>
    <n v="13670.255373"/>
    <n v="13387.000000000004"/>
    <n v="212705.13592999999"/>
    <n v="219126"/>
    <n v="0"/>
    <n v="0"/>
    <n v="0"/>
    <n v="0"/>
    <s v=""/>
    <s v=""/>
    <s v=""/>
    <s v=""/>
    <n v="16680.255422999999"/>
    <n v="16579.000000000004"/>
    <n v="242773.13483"/>
    <n v="250794"/>
  </r>
  <r>
    <x v="14"/>
    <s v="Blue Ridge Community College "/>
    <m/>
    <n v="231536"/>
    <x v="8"/>
    <n v="539"/>
    <n v="611"/>
    <n v="0"/>
    <n v="0"/>
    <n v="539"/>
    <n v="611"/>
    <s v="62-70"/>
    <s v="62-70"/>
    <n v="539"/>
    <n v="611"/>
    <n v="539"/>
    <n v="611"/>
    <n v="60"/>
    <n v="65"/>
    <n v="60"/>
    <n v="65"/>
    <n v="19"/>
    <n v="26"/>
    <n v="19"/>
    <n v="26"/>
    <m/>
    <m/>
    <n v="0"/>
    <n v="0"/>
    <n v="79"/>
    <n v="91"/>
    <n v="79"/>
    <n v="91"/>
    <n v="2.733333"/>
    <n v="2.8"/>
    <n v="163.99997999999999"/>
    <n v="182"/>
    <n v="3.3684210000000001"/>
    <n v="3.9230769230769198"/>
    <n v="63.999999000000003"/>
    <n v="101.99999999999991"/>
    <m/>
    <m/>
    <n v="0"/>
    <n v="0"/>
    <n v="2.8860756835443038"/>
    <n v="3.1208791208791196"/>
    <n v="227.999979"/>
    <n v="283.99999999999989"/>
    <n v="77.849999999999994"/>
    <n v="98.061538461538504"/>
    <n v="4671"/>
    <n v="6374.0000000000027"/>
    <n v="70.947370000000006"/>
    <n v="88.846153846153797"/>
    <n v="1348.0000300000002"/>
    <n v="2309.9999999999986"/>
    <m/>
    <m/>
    <n v="0"/>
    <n v="0"/>
    <n v="76.189873797468351"/>
    <n v="95.428571428571445"/>
    <n v="6019.0000300000002"/>
    <n v="8684.0000000000018"/>
    <n v="123"/>
    <n v="173"/>
    <n v="123"/>
    <n v="173"/>
    <n v="130"/>
    <n v="118"/>
    <n v="130"/>
    <n v="118"/>
    <m/>
    <m/>
    <n v="0"/>
    <n v="0"/>
    <n v="253"/>
    <n v="291"/>
    <n v="253"/>
    <n v="291"/>
    <n v="3.9715449999999999"/>
    <n v="4.5838150289017303"/>
    <n v="488.50003499999997"/>
    <n v="792.99999999999932"/>
    <n v="5.9884620000000002"/>
    <n v="6.9788135593220302"/>
    <n v="778.50006000000008"/>
    <n v="823.49999999999955"/>
    <m/>
    <m/>
    <n v="0"/>
    <n v="0"/>
    <n v="5.0079055138339923"/>
    <n v="5.5549828178694121"/>
    <n v="1267.0000950000001"/>
    <n v="1616.4999999999989"/>
    <n v="79.495930000000001"/>
    <n v="115.94797687861301"/>
    <n v="9777.9993900000009"/>
    <n v="20059.000000000051"/>
    <n v="81.946150000000003"/>
    <n v="94.389830508474603"/>
    <n v="10652.9995"/>
    <n v="11138.000000000004"/>
    <m/>
    <m/>
    <n v="0"/>
    <n v="0"/>
    <n v="80.754936324110687"/>
    <n v="107.20618556701049"/>
    <n v="20430.998890000003"/>
    <n v="31197.000000000055"/>
    <n v="332"/>
    <n v="382"/>
    <n v="332"/>
    <n v="382"/>
    <n v="4.5030122710843372"/>
    <n v="4.9751308900523528"/>
    <n v="1495.000074"/>
    <n v="1900.4999999999989"/>
    <n v="79.668671445783133"/>
    <n v="104.40052356020958"/>
    <n v="26449.998920000002"/>
    <n v="39881.000000000058"/>
    <n v="71"/>
    <n v="89"/>
    <n v="71"/>
    <n v="89"/>
    <n v="80"/>
    <n v="87"/>
    <n v="80"/>
    <n v="87"/>
    <m/>
    <m/>
    <n v="0"/>
    <n v="0"/>
    <n v="151"/>
    <n v="176"/>
    <n v="151"/>
    <n v="176"/>
    <n v="3.1478869999999999"/>
    <n v="3.3595505617977501"/>
    <n v="223.499977"/>
    <n v="298.99999999999977"/>
    <n v="4.1500000000000004"/>
    <n v="3.6206896551724101"/>
    <n v="332"/>
    <n v="314.99999999999966"/>
    <m/>
    <m/>
    <n v="0"/>
    <n v="0"/>
    <n v="3.6788077947019864"/>
    <n v="3.4886363636363602"/>
    <n v="555.49997699999994"/>
    <n v="613.99999999999943"/>
    <n v="63.619720000000001"/>
    <n v="94.786516853932596"/>
    <n v="4517.0001199999997"/>
    <n v="8436.0000000000018"/>
    <n v="62.6875"/>
    <n v="66.7931034482759"/>
    <n v="5015"/>
    <n v="5811.0000000000036"/>
    <m/>
    <n v="53"/>
    <n v="0"/>
    <n v="0"/>
    <n v="63.12582860927153"/>
    <n v="80.948863636363669"/>
    <n v="9532.0001200000006"/>
    <n v="14247.000000000005"/>
    <n v="56"/>
    <n v="53"/>
    <n v="56"/>
    <n v="53"/>
    <n v="5.8571429999999998"/>
    <n v="7.0188679245283003"/>
    <n v="328.00000799999998"/>
    <n v="371.99999999999994"/>
    <n v="70.785709999999995"/>
    <n v="80.150943396226396"/>
    <n v="3963.9997599999997"/>
    <n v="4247.9999999999991"/>
    <n v="254"/>
    <n v="327"/>
    <n v="254"/>
    <n v="327"/>
    <n v="875.99999200000002"/>
    <n v="1273.9999999999991"/>
    <n v="18965.999510000001"/>
    <n v="34869.000000000058"/>
    <n v="229"/>
    <n v="231"/>
    <n v="229"/>
    <n v="231"/>
    <n v="1174.500059"/>
    <n v="1240.4999999999991"/>
    <n v="17015.999530000001"/>
    <n v="19259.000000000007"/>
    <n v="483"/>
    <n v="558"/>
    <n v="483"/>
    <n v="558"/>
    <n v="2050.500051"/>
    <n v="2514.4999999999982"/>
    <n v="35981.999040000002"/>
    <n v="54128.000000000065"/>
    <n v="0"/>
    <n v="0"/>
    <n v="0"/>
    <n v="0"/>
    <s v=""/>
    <s v=""/>
    <s v=""/>
    <s v=""/>
    <n v="2378.500059"/>
    <n v="2886.4999999999982"/>
    <n v="39945.998800000001"/>
    <n v="58376.000000000065"/>
  </r>
  <r>
    <x v="14"/>
    <s v="Central Virginia Community College "/>
    <m/>
    <n v="231697"/>
    <x v="8"/>
    <n v="451"/>
    <n v="450"/>
    <n v="0"/>
    <n v="0"/>
    <n v="451"/>
    <n v="450"/>
    <s v="62-70"/>
    <s v="62-70"/>
    <n v="451"/>
    <n v="447"/>
    <n v="451"/>
    <n v="447"/>
    <n v="63"/>
    <n v="52"/>
    <n v="63"/>
    <n v="52"/>
    <n v="17"/>
    <n v="22"/>
    <n v="17"/>
    <n v="22"/>
    <m/>
    <m/>
    <n v="0"/>
    <n v="0"/>
    <n v="80"/>
    <n v="74"/>
    <n v="80"/>
    <n v="74"/>
    <n v="2.4126979999999998"/>
    <n v="2.9807692307692299"/>
    <n v="151.99997399999998"/>
    <n v="154.99999999999994"/>
    <n v="3.7647059999999999"/>
    <n v="4"/>
    <n v="64.000001999999995"/>
    <n v="88"/>
    <m/>
    <m/>
    <n v="0"/>
    <n v="0"/>
    <n v="2.6999996999999998"/>
    <n v="3.2837837837837829"/>
    <n v="215.99997599999998"/>
    <n v="242.99999999999994"/>
    <n v="68.682540000000003"/>
    <n v="93.230769230769198"/>
    <n v="4327.0000200000004"/>
    <n v="4847.9999999999982"/>
    <n v="70.058819999999997"/>
    <n v="78.363636363636402"/>
    <n v="1190.9999399999999"/>
    <n v="1724.0000000000009"/>
    <m/>
    <m/>
    <n v="0"/>
    <n v="0"/>
    <n v="68.974999499999996"/>
    <n v="88.810810810810793"/>
    <n v="5517.9999599999992"/>
    <n v="6571.9999999999991"/>
    <n v="65"/>
    <n v="84"/>
    <n v="65"/>
    <n v="84"/>
    <n v="87"/>
    <n v="69"/>
    <n v="87"/>
    <n v="69"/>
    <m/>
    <m/>
    <n v="0"/>
    <n v="0"/>
    <n v="152"/>
    <n v="153"/>
    <n v="152"/>
    <n v="153"/>
    <n v="4"/>
    <n v="4.1904761904761898"/>
    <n v="260"/>
    <n v="351.99999999999994"/>
    <n v="6.8448279999999997"/>
    <n v="6.3913043478260896"/>
    <n v="595.50003600000002"/>
    <n v="441.00000000000017"/>
    <m/>
    <m/>
    <n v="0"/>
    <n v="0"/>
    <n v="5.6282897105263157"/>
    <n v="5.1830065359477135"/>
    <n v="855.50003600000002"/>
    <n v="793.00000000000023"/>
    <n v="74.969229999999996"/>
    <n v="103.25"/>
    <n v="4872.9999499999994"/>
    <n v="8673"/>
    <n v="76.873559999999998"/>
    <n v="84.478260869565204"/>
    <n v="6687.9997199999998"/>
    <n v="5828.9999999999991"/>
    <m/>
    <m/>
    <n v="0"/>
    <n v="0"/>
    <n v="76.059208355263152"/>
    <n v="94.784313725490193"/>
    <n v="11560.999669999999"/>
    <n v="14502"/>
    <n v="232"/>
    <n v="227"/>
    <n v="232"/>
    <n v="227"/>
    <n v="4.6185345344827589"/>
    <n v="4.5638766519823797"/>
    <n v="1071.500012"/>
    <n v="1036.0000000000002"/>
    <n v="73.616377715517231"/>
    <n v="92.837004405286351"/>
    <n v="17078.999629999998"/>
    <n v="21074"/>
    <n v="26"/>
    <n v="26"/>
    <n v="26"/>
    <n v="26"/>
    <n v="54"/>
    <n v="53"/>
    <n v="54"/>
    <n v="53"/>
    <m/>
    <m/>
    <n v="0"/>
    <n v="0"/>
    <n v="80"/>
    <n v="79"/>
    <n v="80"/>
    <n v="79"/>
    <n v="3.3653849999999998"/>
    <n v="3.1730769230769198"/>
    <n v="87.500010000000003"/>
    <n v="82.499999999999915"/>
    <n v="4.3148150000000003"/>
    <n v="5.11320754716981"/>
    <n v="233.00001"/>
    <n v="270.99999999999994"/>
    <m/>
    <m/>
    <n v="0"/>
    <n v="0"/>
    <n v="4.0062502499999999"/>
    <n v="4.4746835443037964"/>
    <n v="320.50002000000001"/>
    <n v="353.49999999999994"/>
    <n v="59.115380000000002"/>
    <n v="82.038461538461505"/>
    <n v="1536.9998800000001"/>
    <n v="2132.9999999999991"/>
    <n v="56.018520000000002"/>
    <n v="59.1132075471698"/>
    <n v="3025.0000800000003"/>
    <n v="3132.9999999999995"/>
    <m/>
    <n v="141"/>
    <n v="0"/>
    <n v="0"/>
    <n v="57.0249995"/>
    <n v="66.658227848101248"/>
    <n v="4561.9999600000001"/>
    <n v="5265.9999999999982"/>
    <n v="139"/>
    <n v="141"/>
    <n v="139"/>
    <n v="141"/>
    <n v="3.0863309999999999"/>
    <n v="2.31914893617021"/>
    <n v="429.00000899999998"/>
    <n v="326.9999999999996"/>
    <n v="26.755400000000002"/>
    <n v="22.078014184397201"/>
    <n v="3719.0006000000003"/>
    <n v="3113.0000000000055"/>
    <n v="154"/>
    <n v="162"/>
    <n v="154"/>
    <n v="162"/>
    <n v="499.49998399999993"/>
    <n v="589.49999999999977"/>
    <n v="10736.99985"/>
    <n v="15653.999999999996"/>
    <n v="158"/>
    <n v="144"/>
    <n v="158"/>
    <n v="144"/>
    <n v="892.50004799999999"/>
    <n v="800.00000000000023"/>
    <n v="10903.999739999999"/>
    <n v="10686"/>
    <n v="312"/>
    <n v="306"/>
    <n v="312"/>
    <n v="306"/>
    <n v="1392.0000319999999"/>
    <n v="1389.5"/>
    <n v="21640.999589999999"/>
    <n v="26339.999999999996"/>
    <n v="0"/>
    <n v="0"/>
    <n v="0"/>
    <n v="0"/>
    <s v=""/>
    <s v=""/>
    <s v=""/>
    <s v=""/>
    <n v="1821.0000409999998"/>
    <n v="1716.4999999999998"/>
    <n v="25360.000189999999"/>
    <n v="29453.000000000007"/>
  </r>
  <r>
    <x v="14"/>
    <s v="Danville Community College "/>
    <m/>
    <n v="231882"/>
    <x v="8"/>
    <n v="285"/>
    <n v="271"/>
    <n v="0"/>
    <n v="0"/>
    <n v="285"/>
    <n v="271"/>
    <s v="62-70"/>
    <s v="62-70"/>
    <n v="285"/>
    <n v="271"/>
    <n v="285"/>
    <n v="271"/>
    <n v="53"/>
    <n v="44"/>
    <n v="53"/>
    <n v="44"/>
    <n v="18"/>
    <n v="20"/>
    <n v="18"/>
    <n v="20"/>
    <m/>
    <m/>
    <n v="0"/>
    <n v="0"/>
    <n v="71"/>
    <n v="64"/>
    <n v="71"/>
    <n v="64"/>
    <n v="2.811321"/>
    <n v="3.1590909090909101"/>
    <n v="149.000013"/>
    <n v="139.00000000000006"/>
    <n v="4"/>
    <n v="3.65"/>
    <n v="72"/>
    <n v="73"/>
    <m/>
    <m/>
    <n v="0"/>
    <n v="0"/>
    <n v="3.1126762394366199"/>
    <n v="3.3125000000000009"/>
    <n v="221.00001300000002"/>
    <n v="212.00000000000006"/>
    <n v="89.169809999999998"/>
    <n v="107.40909090909101"/>
    <n v="4725.9999299999999"/>
    <n v="4726.0000000000045"/>
    <n v="81.333330000000004"/>
    <n v="79.25"/>
    <n v="1463.9999400000002"/>
    <n v="1585"/>
    <m/>
    <m/>
    <n v="0"/>
    <n v="0"/>
    <n v="87.183096760563373"/>
    <n v="98.609375000000071"/>
    <n v="6189.9998699999996"/>
    <n v="6311.0000000000045"/>
    <n v="35"/>
    <n v="45"/>
    <n v="35"/>
    <n v="45"/>
    <n v="84"/>
    <n v="60"/>
    <n v="84"/>
    <n v="60"/>
    <m/>
    <m/>
    <n v="0"/>
    <n v="0"/>
    <n v="119"/>
    <n v="105"/>
    <n v="119"/>
    <n v="105"/>
    <n v="5.3285710000000002"/>
    <n v="5.5777777777777802"/>
    <n v="186.49998500000001"/>
    <n v="251.00000000000011"/>
    <n v="8.2380949999999995"/>
    <n v="7.7916666666666696"/>
    <n v="691.99997999999994"/>
    <n v="467.50000000000017"/>
    <m/>
    <m/>
    <n v="0"/>
    <n v="0"/>
    <n v="7.3823526470588234"/>
    <n v="6.8428571428571452"/>
    <n v="878.49996499999997"/>
    <n v="718.50000000000023"/>
    <n v="88.2"/>
    <n v="113.422222222222"/>
    <n v="3087"/>
    <n v="5103.99999999999"/>
    <n v="90.559520000000006"/>
    <n v="87.8"/>
    <n v="7606.9996800000008"/>
    <n v="5268"/>
    <m/>
    <m/>
    <n v="0"/>
    <n v="0"/>
    <n v="89.865543529411767"/>
    <n v="98.780952380952272"/>
    <n v="10693.999680000001"/>
    <n v="10371.999999999989"/>
    <n v="190"/>
    <n v="169"/>
    <n v="190"/>
    <n v="169"/>
    <n v="5.7868419894736842"/>
    <n v="5.5059171597633147"/>
    <n v="1099.4999780000001"/>
    <n v="930.50000000000023"/>
    <n v="88.863155526315794"/>
    <n v="98.715976331360906"/>
    <n v="16883.99955"/>
    <n v="16682.999999999993"/>
    <n v="19"/>
    <n v="11"/>
    <n v="19"/>
    <n v="11"/>
    <n v="22"/>
    <n v="19"/>
    <n v="22"/>
    <n v="19"/>
    <m/>
    <m/>
    <n v="0"/>
    <n v="0"/>
    <n v="41"/>
    <n v="30"/>
    <n v="41"/>
    <n v="30"/>
    <n v="2.8157890000000001"/>
    <n v="4.0909090909090899"/>
    <n v="53.499991000000001"/>
    <n v="44.999999999999986"/>
    <n v="4.9545450000000004"/>
    <n v="5.0789473684210504"/>
    <n v="108.99999000000001"/>
    <n v="96.499999999999957"/>
    <m/>
    <m/>
    <n v="0"/>
    <n v="0"/>
    <n v="3.9634141707317077"/>
    <n v="4.716666666666665"/>
    <n v="162.49998100000002"/>
    <n v="141.49999999999994"/>
    <n v="78.63158"/>
    <n v="91.909090909090907"/>
    <n v="1494.0000199999999"/>
    <n v="1011"/>
    <n v="60.590910000000001"/>
    <n v="69.105263157894697"/>
    <n v="1333.0000199999999"/>
    <n v="1312.9999999999993"/>
    <m/>
    <n v="72"/>
    <n v="0"/>
    <n v="0"/>
    <n v="68.951220487804875"/>
    <n v="77.46666666666664"/>
    <n v="2827.0000399999999"/>
    <n v="2323.9999999999991"/>
    <n v="54"/>
    <n v="72"/>
    <n v="54"/>
    <n v="72"/>
    <n v="9.5740739999999995"/>
    <n v="8.3055555555555607"/>
    <n v="516.99999600000001"/>
    <n v="598.00000000000034"/>
    <n v="85.888890000000004"/>
    <n v="79.0694444444444"/>
    <n v="4638.0000600000003"/>
    <n v="5692.9999999999964"/>
    <n v="107"/>
    <n v="100"/>
    <n v="107"/>
    <n v="100"/>
    <n v="388.99998900000003"/>
    <n v="435.00000000000017"/>
    <n v="9306.9999499999994"/>
    <n v="10840.999999999995"/>
    <n v="124"/>
    <n v="99"/>
    <n v="124"/>
    <n v="99"/>
    <n v="872.99996999999996"/>
    <n v="637.00000000000023"/>
    <n v="10403.99964"/>
    <n v="8165.9999999999991"/>
    <n v="231"/>
    <n v="199"/>
    <n v="231"/>
    <n v="199"/>
    <n v="1261.999959"/>
    <n v="1072.0000000000005"/>
    <n v="19710.999589999999"/>
    <n v="19006.999999999993"/>
    <n v="0"/>
    <n v="0"/>
    <n v="0"/>
    <n v="0"/>
    <s v=""/>
    <s v=""/>
    <s v=""/>
    <s v=""/>
    <n v="1778.999955"/>
    <n v="1670.0000000000005"/>
    <n v="24348.999649999998"/>
    <n v="24699.999999999989"/>
  </r>
  <r>
    <x v="14"/>
    <s v="Germanna Community College"/>
    <m/>
    <n v="232195"/>
    <x v="8"/>
    <n v="808"/>
    <n v="788"/>
    <n v="0"/>
    <n v="0"/>
    <n v="808"/>
    <n v="788"/>
    <s v="62-70"/>
    <s v="62-70"/>
    <n v="808"/>
    <n v="784"/>
    <n v="808"/>
    <n v="784"/>
    <n v="42"/>
    <n v="70"/>
    <n v="42"/>
    <n v="70"/>
    <n v="12"/>
    <n v="7"/>
    <n v="12"/>
    <n v="7"/>
    <m/>
    <m/>
    <n v="0"/>
    <n v="0"/>
    <n v="54"/>
    <n v="77"/>
    <n v="54"/>
    <n v="77"/>
    <n v="3.1190479999999998"/>
    <n v="2.5142857142857098"/>
    <n v="131.00001599999999"/>
    <n v="175.99999999999969"/>
    <n v="3.5"/>
    <n v="3.8571428571428599"/>
    <n v="42"/>
    <n v="27.000000000000018"/>
    <m/>
    <m/>
    <n v="0"/>
    <n v="0"/>
    <n v="3.2037039999999997"/>
    <n v="2.6363636363636327"/>
    <n v="173.00001599999999"/>
    <n v="202.99999999999972"/>
    <n v="76.142859999999999"/>
    <n v="126.94285714285699"/>
    <n v="3198.0001200000002"/>
    <n v="8885.9999999999891"/>
    <n v="69.75"/>
    <n v="88.142857142857096"/>
    <n v="837"/>
    <n v="616.99999999999966"/>
    <m/>
    <m/>
    <n v="0"/>
    <n v="0"/>
    <n v="74.72222444444445"/>
    <n v="123.41558441558428"/>
    <n v="4035.0001200000002"/>
    <n v="9502.9999999999891"/>
    <n v="157"/>
    <n v="292"/>
    <n v="157"/>
    <n v="292"/>
    <n v="257"/>
    <n v="107"/>
    <n v="257"/>
    <n v="107"/>
    <m/>
    <m/>
    <n v="0"/>
    <n v="0"/>
    <n v="414"/>
    <n v="399"/>
    <n v="414"/>
    <n v="399"/>
    <n v="3.6433119999999999"/>
    <n v="3.9486301369863002"/>
    <n v="571.99998399999993"/>
    <n v="1152.9999999999995"/>
    <n v="5.8657589999999997"/>
    <n v="6.7149532710280404"/>
    <n v="1507.500063"/>
    <n v="718.50000000000034"/>
    <m/>
    <m/>
    <n v="0"/>
    <n v="0"/>
    <n v="5.0229469734299519"/>
    <n v="4.6904761904761907"/>
    <n v="2079.500047"/>
    <n v="1871.5"/>
    <n v="77.070059999999998"/>
    <n v="139.48287671232899"/>
    <n v="12099.99942"/>
    <n v="40729.000000000065"/>
    <n v="80.264589999999998"/>
    <n v="119.383177570093"/>
    <n v="20627.999629999998"/>
    <n v="12773.999999999951"/>
    <m/>
    <m/>
    <n v="0"/>
    <n v="0"/>
    <n v="79.053137801932365"/>
    <n v="134.09273182957398"/>
    <n v="32727.999049999999"/>
    <n v="53503.000000000015"/>
    <n v="468"/>
    <n v="476"/>
    <n v="468"/>
    <n v="476"/>
    <n v="4.8130343226495729"/>
    <n v="4.3581932773109235"/>
    <n v="2252.500063"/>
    <n v="2074.4999999999995"/>
    <n v="78.553417029914527"/>
    <n v="132.3655462184874"/>
    <n v="36762.999169999996"/>
    <n v="63006"/>
    <n v="63"/>
    <n v="128"/>
    <n v="63"/>
    <n v="128"/>
    <n v="149"/>
    <n v="86"/>
    <n v="149"/>
    <n v="86"/>
    <m/>
    <m/>
    <n v="0"/>
    <n v="0"/>
    <n v="212"/>
    <n v="214"/>
    <n v="212"/>
    <n v="214"/>
    <n v="3.2380949999999999"/>
    <n v="3.59765625"/>
    <n v="203.99998500000001"/>
    <n v="460.5"/>
    <n v="4.7852350000000001"/>
    <n v="4.7558139534883699"/>
    <n v="713.00001500000008"/>
    <n v="408.99999999999983"/>
    <m/>
    <m/>
    <n v="0"/>
    <n v="0"/>
    <n v="4.3254716981132084"/>
    <n v="4.0630841121495314"/>
    <n v="917.00000000000023"/>
    <n v="869.49999999999966"/>
    <n v="67.126980000000003"/>
    <n v="114.1796875"/>
    <n v="4228.9997400000002"/>
    <n v="14615"/>
    <n v="63.93289"/>
    <n v="87.744186046511601"/>
    <n v="9526.000610000001"/>
    <n v="7545.9999999999973"/>
    <m/>
    <n v="94"/>
    <n v="0"/>
    <n v="0"/>
    <n v="64.882077122641519"/>
    <n v="103.55607476635512"/>
    <n v="13755.000350000002"/>
    <n v="22160.999999999996"/>
    <n v="128"/>
    <n v="94"/>
    <n v="128"/>
    <n v="94"/>
    <n v="5.5625"/>
    <n v="6.0638297872340399"/>
    <n v="712"/>
    <n v="569.99999999999977"/>
    <n v="73.414060000000006"/>
    <n v="112.41489361702099"/>
    <n v="9396.9996800000008"/>
    <n v="10566.999999999973"/>
    <n v="262"/>
    <n v="490"/>
    <n v="262"/>
    <n v="490"/>
    <n v="906.99998499999992"/>
    <n v="1789.4999999999993"/>
    <n v="19526.99928"/>
    <n v="64230.000000000058"/>
    <n v="418"/>
    <n v="200"/>
    <n v="418"/>
    <n v="200"/>
    <n v="2262.500078"/>
    <n v="1154.5000000000002"/>
    <n v="30991.000240000001"/>
    <n v="20936.999999999949"/>
    <n v="680"/>
    <n v="690"/>
    <n v="680"/>
    <n v="690"/>
    <n v="3169.500063"/>
    <n v="2943.9999999999995"/>
    <n v="50517.999519999998"/>
    <n v="85167"/>
    <n v="0"/>
    <n v="0"/>
    <n v="0"/>
    <n v="0"/>
    <s v=""/>
    <s v=""/>
    <s v=""/>
    <s v=""/>
    <n v="3881.5000630000004"/>
    <n v="3513.9999999999991"/>
    <n v="59914.999199999998"/>
    <n v="95733.999999999971"/>
  </r>
  <r>
    <x v="14"/>
    <s v="Lord Fairfax Community College"/>
    <m/>
    <n v="232575"/>
    <x v="8"/>
    <n v="670"/>
    <n v="638"/>
    <n v="0"/>
    <n v="0"/>
    <n v="670"/>
    <n v="638"/>
    <s v="62-70"/>
    <s v="62-70"/>
    <n v="670"/>
    <n v="636"/>
    <n v="670"/>
    <n v="636"/>
    <n v="103"/>
    <n v="99"/>
    <n v="103"/>
    <n v="99"/>
    <n v="28"/>
    <n v="27"/>
    <n v="28"/>
    <n v="27"/>
    <m/>
    <m/>
    <n v="0"/>
    <n v="0"/>
    <n v="131"/>
    <n v="126"/>
    <n v="131"/>
    <n v="126"/>
    <n v="2.9223300000000001"/>
    <n v="2.7474747474747501"/>
    <n v="300.99999000000003"/>
    <n v="272.00000000000028"/>
    <n v="3.3214290000000002"/>
    <n v="3.7037037037037002"/>
    <n v="93.000011999999998"/>
    <n v="99.999999999999901"/>
    <m/>
    <m/>
    <n v="0"/>
    <n v="0"/>
    <n v="3.007633603053435"/>
    <n v="2.9523809523809539"/>
    <n v="394.00000199999999"/>
    <n v="372.00000000000017"/>
    <n v="73.504850000000005"/>
    <n v="93.131313131313107"/>
    <n v="7570.9995500000005"/>
    <n v="9219.9999999999982"/>
    <n v="74.071430000000007"/>
    <n v="79.740740740740705"/>
    <n v="2074.0000400000004"/>
    <n v="2152.9999999999991"/>
    <m/>
    <m/>
    <n v="0"/>
    <n v="0"/>
    <n v="73.625951068702307"/>
    <n v="90.261904761904731"/>
    <n v="9644.9995900000031"/>
    <n v="11372.999999999996"/>
    <n v="138"/>
    <n v="152"/>
    <n v="138"/>
    <n v="152"/>
    <n v="174"/>
    <n v="152"/>
    <n v="174"/>
    <n v="152"/>
    <m/>
    <m/>
    <n v="0"/>
    <n v="0"/>
    <n v="312"/>
    <n v="304"/>
    <n v="312"/>
    <n v="304"/>
    <n v="3.8043480000000001"/>
    <n v="4.5263157894736796"/>
    <n v="525.00002400000005"/>
    <n v="687.99999999999932"/>
    <n v="6.2212639999999997"/>
    <n v="6.7960526315789496"/>
    <n v="1082.4999359999999"/>
    <n v="1033.0000000000002"/>
    <m/>
    <m/>
    <n v="0"/>
    <n v="0"/>
    <n v="5.152243461538462"/>
    <n v="5.6611842105263142"/>
    <n v="1607.4999600000001"/>
    <n v="1720.9999999999995"/>
    <n v="75.144930000000002"/>
    <n v="104.98684210526299"/>
    <n v="10370.000340000001"/>
    <n v="15957.999999999975"/>
    <n v="81.494249999999994"/>
    <n v="89.980263157894697"/>
    <n v="14179.999499999998"/>
    <n v="13676.999999999995"/>
    <m/>
    <m/>
    <n v="0"/>
    <n v="0"/>
    <n v="78.685896923076911"/>
    <n v="97.483552631578846"/>
    <n v="24549.999839999997"/>
    <n v="29634.999999999971"/>
    <n v="443"/>
    <n v="430"/>
    <n v="443"/>
    <n v="430"/>
    <n v="4.5180586049661402"/>
    <n v="4.8674418604651155"/>
    <n v="2001.4999620000001"/>
    <n v="2092.9999999999995"/>
    <n v="77.189614966139942"/>
    <n v="95.36744186046505"/>
    <n v="34194.999429999996"/>
    <n v="41007.999999999971"/>
    <n v="36"/>
    <n v="46"/>
    <n v="36"/>
    <n v="46"/>
    <n v="108"/>
    <n v="89"/>
    <n v="108"/>
    <n v="89"/>
    <m/>
    <m/>
    <n v="0"/>
    <n v="0"/>
    <n v="144"/>
    <n v="135"/>
    <n v="144"/>
    <n v="135"/>
    <n v="3.2638889999999998"/>
    <n v="2.9673913043478302"/>
    <n v="117.50000399999999"/>
    <n v="136.5000000000002"/>
    <n v="4.6481479999999999"/>
    <n v="5.1797752808988804"/>
    <n v="501.99998399999998"/>
    <n v="461.00000000000034"/>
    <m/>
    <m/>
    <n v="0"/>
    <n v="0"/>
    <n v="4.3020832499999999"/>
    <n v="4.42592592592593"/>
    <n v="619.49998800000003"/>
    <n v="597.50000000000057"/>
    <n v="63.27778"/>
    <n v="90.2826086956522"/>
    <n v="2278.0000799999998"/>
    <n v="4153.0000000000009"/>
    <n v="62.537039999999998"/>
    <n v="63.471910112359602"/>
    <n v="6754.0003200000001"/>
    <n v="5649.0000000000045"/>
    <m/>
    <n v="71"/>
    <n v="0"/>
    <n v="0"/>
    <n v="62.722225000000009"/>
    <n v="72.60740740740745"/>
    <n v="9032.0004000000008"/>
    <n v="9802.0000000000055"/>
    <n v="83"/>
    <n v="71"/>
    <n v="83"/>
    <n v="71"/>
    <n v="5.8915660000000001"/>
    <n v="7.1197183098591603"/>
    <n v="488.999978"/>
    <n v="505.5000000000004"/>
    <n v="74.602410000000006"/>
    <n v="91.183098591549296"/>
    <n v="6192.0000300000002"/>
    <n v="6474"/>
    <n v="277"/>
    <n v="297"/>
    <n v="277"/>
    <n v="297"/>
    <n v="943.50001800000007"/>
    <n v="1096.4999999999998"/>
    <n v="20218.999969999997"/>
    <n v="29330.999999999971"/>
    <n v="310"/>
    <n v="268"/>
    <n v="310"/>
    <n v="268"/>
    <n v="1677.4999319999999"/>
    <n v="1594.0000000000005"/>
    <n v="23007.99986"/>
    <n v="21478.999999999996"/>
    <n v="587"/>
    <n v="565"/>
    <n v="587"/>
    <n v="565"/>
    <n v="2620.9999499999999"/>
    <n v="2690.5"/>
    <n v="43226.999830000001"/>
    <n v="50809.999999999971"/>
    <n v="0"/>
    <n v="0"/>
    <n v="0"/>
    <n v="0"/>
    <s v=""/>
    <s v=""/>
    <s v=""/>
    <s v=""/>
    <n v="3109.9999280000002"/>
    <n v="3196.0000000000005"/>
    <n v="49418.999860000004"/>
    <n v="57283.999999999978"/>
  </r>
  <r>
    <x v="14"/>
    <s v="Mountain Empire Community College"/>
    <s v="Reclassified: Met the criteria for Two-Year 3 in 2013-14, 2014-15, and 2015-16. "/>
    <n v="232788"/>
    <x v="9"/>
    <n v="248"/>
    <n v="238"/>
    <n v="0"/>
    <n v="0"/>
    <n v="248"/>
    <n v="238"/>
    <s v="62-70"/>
    <s v="62-70"/>
    <n v="248"/>
    <n v="226"/>
    <n v="248"/>
    <n v="226"/>
    <n v="81"/>
    <n v="73"/>
    <n v="81"/>
    <n v="73"/>
    <n v="12"/>
    <n v="8"/>
    <n v="12"/>
    <n v="8"/>
    <m/>
    <m/>
    <n v="0"/>
    <n v="0"/>
    <n v="93"/>
    <n v="81"/>
    <n v="93"/>
    <n v="81"/>
    <n v="2.5925929999999999"/>
    <n v="2.79452054794521"/>
    <n v="210.000033"/>
    <n v="204.00000000000034"/>
    <n v="3.25"/>
    <n v="3.75"/>
    <n v="39"/>
    <n v="30"/>
    <m/>
    <m/>
    <n v="0"/>
    <n v="0"/>
    <n v="2.6774197096774195"/>
    <n v="2.8888888888888933"/>
    <n v="249.000033"/>
    <n v="234.00000000000037"/>
    <n v="91.851849999999999"/>
    <n v="112.808219178082"/>
    <n v="7439.9998500000002"/>
    <n v="8234.9999999999854"/>
    <n v="90.916669999999996"/>
    <n v="89.75"/>
    <n v="1091.0000399999999"/>
    <n v="718"/>
    <m/>
    <m/>
    <n v="0"/>
    <n v="0"/>
    <n v="91.731181612903214"/>
    <n v="110.53086419753069"/>
    <n v="8530.9998899999991"/>
    <n v="8952.9999999999854"/>
    <n v="48"/>
    <n v="39"/>
    <n v="48"/>
    <n v="39"/>
    <n v="54"/>
    <n v="41"/>
    <n v="54"/>
    <n v="41"/>
    <m/>
    <m/>
    <n v="0"/>
    <n v="0"/>
    <n v="102"/>
    <n v="80"/>
    <n v="102"/>
    <n v="80"/>
    <n v="6.28125"/>
    <n v="5.2948717948717903"/>
    <n v="301.5"/>
    <n v="206.49999999999983"/>
    <n v="9.0520829999999997"/>
    <n v="8.0243902439024399"/>
    <n v="488.81248199999999"/>
    <n v="329.00000000000006"/>
    <m/>
    <m/>
    <n v="0"/>
    <n v="0"/>
    <n v="7.7481615882352948"/>
    <n v="6.6937499999999988"/>
    <n v="790.31248200000005"/>
    <n v="535.49999999999989"/>
    <n v="102.52079999999999"/>
    <n v="119"/>
    <n v="4920.9983999999995"/>
    <n v="4641"/>
    <n v="92.645830000000004"/>
    <n v="90.073170731707293"/>
    <n v="5002.87482"/>
    <n v="3692.9999999999991"/>
    <m/>
    <m/>
    <n v="0"/>
    <n v="0"/>
    <n v="97.292874705882355"/>
    <n v="104.175"/>
    <n v="9923.8732199999995"/>
    <n v="8334"/>
    <n v="195"/>
    <n v="161"/>
    <n v="195"/>
    <n v="161"/>
    <n v="5.3298077692307695"/>
    <n v="4.7795031055900639"/>
    <n v="1039.3125150000001"/>
    <n v="769.50000000000023"/>
    <n v="94.640374923076919"/>
    <n v="107.37267080745333"/>
    <n v="18454.87311"/>
    <n v="17286.999999999985"/>
    <n v="10"/>
    <n v="13"/>
    <n v="10"/>
    <n v="13"/>
    <n v="11"/>
    <n v="21"/>
    <n v="11"/>
    <n v="21"/>
    <m/>
    <m/>
    <n v="0"/>
    <n v="0"/>
    <n v="21"/>
    <n v="34"/>
    <n v="21"/>
    <n v="34"/>
    <n v="4.2"/>
    <n v="5.7692307692307701"/>
    <n v="42"/>
    <n v="75.000000000000014"/>
    <n v="4.8636359999999996"/>
    <n v="6.3571428571428603"/>
    <n v="53.499995999999996"/>
    <n v="133.50000000000006"/>
    <m/>
    <m/>
    <n v="0"/>
    <n v="0"/>
    <n v="4.5476188571428571"/>
    <n v="6.1323529411764719"/>
    <n v="95.499995999999996"/>
    <n v="208.50000000000006"/>
    <n v="76.8"/>
    <n v="113.69230769230801"/>
    <n v="768"/>
    <n v="1478.0000000000041"/>
    <n v="64.818179999999998"/>
    <n v="72.238095238095198"/>
    <n v="712.99997999999994"/>
    <n v="1516.9999999999991"/>
    <m/>
    <n v="31"/>
    <n v="0"/>
    <n v="0"/>
    <n v="70.523808571428575"/>
    <n v="88.088235294117737"/>
    <n v="1480.9999800000001"/>
    <n v="2995.0000000000032"/>
    <n v="32"/>
    <n v="31"/>
    <n v="32"/>
    <n v="31"/>
    <n v="9.09375"/>
    <n v="7.9354838709677402"/>
    <n v="291"/>
    <n v="245.99999999999994"/>
    <n v="97.9375"/>
    <n v="92.774193548387103"/>
    <n v="3134"/>
    <n v="2876"/>
    <n v="139"/>
    <n v="125"/>
    <n v="139"/>
    <n v="125"/>
    <n v="553.50003300000003"/>
    <n v="485.50000000000017"/>
    <n v="13128.998250000001"/>
    <n v="14353.999999999989"/>
    <n v="77"/>
    <n v="70"/>
    <n v="77"/>
    <n v="70"/>
    <n v="581.31247800000006"/>
    <n v="492.50000000000011"/>
    <n v="6806.8748399999995"/>
    <n v="5927.9999999999982"/>
    <n v="216"/>
    <n v="195"/>
    <n v="216"/>
    <n v="195"/>
    <n v="1134.8125110000001"/>
    <n v="978.00000000000023"/>
    <n v="19935.873090000001"/>
    <n v="20281.999999999985"/>
    <n v="0"/>
    <n v="0"/>
    <n v="0"/>
    <n v="0"/>
    <s v=""/>
    <s v=""/>
    <s v=""/>
    <s v=""/>
    <n v="1425.8125110000001"/>
    <n v="1224.0000000000002"/>
    <n v="23069.873090000001"/>
    <n v="23157.999999999989"/>
  </r>
  <r>
    <x v="14"/>
    <s v="New River Community College "/>
    <m/>
    <n v="232867"/>
    <x v="8"/>
    <n v="359"/>
    <n v="413"/>
    <n v="0"/>
    <n v="0"/>
    <n v="359"/>
    <n v="413"/>
    <s v="62-70"/>
    <s v="62-70"/>
    <n v="359"/>
    <n v="411"/>
    <n v="359"/>
    <n v="411"/>
    <n v="46"/>
    <n v="68"/>
    <n v="46"/>
    <n v="68"/>
    <n v="13"/>
    <n v="23"/>
    <n v="13"/>
    <n v="23"/>
    <m/>
    <m/>
    <n v="0"/>
    <n v="0"/>
    <n v="59"/>
    <n v="91"/>
    <n v="59"/>
    <n v="91"/>
    <n v="3.347826"/>
    <n v="2.9558823529411802"/>
    <n v="153.99999600000001"/>
    <n v="201.00000000000026"/>
    <n v="2.8461539999999999"/>
    <n v="3.7391304347826102"/>
    <n v="37.000001999999995"/>
    <n v="86.000000000000028"/>
    <m/>
    <m/>
    <n v="0"/>
    <n v="0"/>
    <n v="3.2372881016949155"/>
    <n v="3.1538461538461569"/>
    <n v="190.99999800000001"/>
    <n v="287.00000000000028"/>
    <n v="112.1957"/>
    <n v="94.691176470588204"/>
    <n v="5161.0021999999999"/>
    <n v="6438.9999999999982"/>
    <n v="74.769229999999993"/>
    <n v="84.7826086956522"/>
    <n v="971.99998999999991"/>
    <n v="1950.0000000000007"/>
    <m/>
    <m/>
    <n v="0"/>
    <n v="0"/>
    <n v="103.94918966101694"/>
    <n v="92.186813186813168"/>
    <n v="6133.0021900000002"/>
    <n v="8388.9999999999982"/>
    <n v="44"/>
    <n v="65"/>
    <n v="44"/>
    <n v="65"/>
    <n v="68"/>
    <n v="66"/>
    <n v="68"/>
    <n v="66"/>
    <m/>
    <m/>
    <n v="0"/>
    <n v="0"/>
    <n v="112"/>
    <n v="131"/>
    <n v="112"/>
    <n v="131"/>
    <n v="4.9431820000000002"/>
    <n v="4.5"/>
    <n v="217.50000800000001"/>
    <n v="292.5"/>
    <n v="7.5"/>
    <n v="7.85606060606061"/>
    <n v="510"/>
    <n v="518.50000000000023"/>
    <m/>
    <m/>
    <n v="0"/>
    <n v="0"/>
    <n v="6.4955357857142859"/>
    <n v="6.1908396946564901"/>
    <n v="727.50000799999998"/>
    <n v="811.00000000000023"/>
    <n v="101.38639999999999"/>
    <n v="95.076923076923094"/>
    <n v="4461.0015999999996"/>
    <n v="6180.0000000000009"/>
    <n v="83.940299999999993"/>
    <n v="91.893939393939405"/>
    <n v="5707.9403999999995"/>
    <n v="6065.0000000000009"/>
    <m/>
    <m/>
    <n v="0"/>
    <n v="0"/>
    <n v="90.794124999999994"/>
    <n v="93.473282442748101"/>
    <n v="10168.941999999999"/>
    <n v="12245.000000000002"/>
    <n v="171"/>
    <n v="222"/>
    <n v="171"/>
    <n v="222"/>
    <n v="5.3713450643274854"/>
    <n v="4.9459459459459483"/>
    <n v="918.50000599999998"/>
    <n v="1098.0000000000005"/>
    <n v="95.333006959064321"/>
    <n v="92.945945945945951"/>
    <n v="16301.944189999998"/>
    <n v="20634"/>
    <n v="66"/>
    <n v="77"/>
    <n v="66"/>
    <n v="77"/>
    <n v="56"/>
    <n v="59"/>
    <n v="56"/>
    <n v="59"/>
    <m/>
    <m/>
    <n v="0"/>
    <n v="0"/>
    <n v="122"/>
    <n v="136"/>
    <n v="122"/>
    <n v="136"/>
    <n v="3.174242"/>
    <n v="3.0519480519480502"/>
    <n v="209.49997200000001"/>
    <n v="234.99999999999986"/>
    <n v="4.7410709999999998"/>
    <n v="4.0338983050847501"/>
    <n v="265.499976"/>
    <n v="238.00000000000026"/>
    <m/>
    <m/>
    <n v="0"/>
    <n v="0"/>
    <n v="3.8934421967213115"/>
    <n v="3.4779411764705892"/>
    <n v="474.99994800000002"/>
    <n v="473.00000000000011"/>
    <n v="69.848479999999995"/>
    <n v="72.597402597402606"/>
    <n v="4609.9996799999999"/>
    <n v="5590.0000000000009"/>
    <n v="58.178570000000001"/>
    <n v="60.1016949152542"/>
    <n v="3257.9999200000002"/>
    <n v="3545.9999999999977"/>
    <m/>
    <n v="53"/>
    <n v="0"/>
    <n v="0"/>
    <n v="64.491799999999998"/>
    <n v="67.176470588235276"/>
    <n v="7867.9996000000001"/>
    <n v="9135.9999999999982"/>
    <n v="66"/>
    <n v="53"/>
    <n v="66"/>
    <n v="53"/>
    <n v="8.530303"/>
    <n v="7.47169811320755"/>
    <n v="562.99999800000001"/>
    <n v="396.00000000000017"/>
    <n v="78.833330000000004"/>
    <n v="98.037735849056602"/>
    <n v="5202.9997800000001"/>
    <n v="5196"/>
    <n v="156"/>
    <n v="210"/>
    <n v="156"/>
    <n v="210"/>
    <n v="580.99997600000006"/>
    <n v="728.50000000000011"/>
    <n v="14232.003479999999"/>
    <n v="18209"/>
    <n v="137"/>
    <n v="148"/>
    <n v="137"/>
    <n v="148"/>
    <n v="812.49997800000006"/>
    <n v="842.50000000000045"/>
    <n v="9937.94031"/>
    <n v="11561"/>
    <n v="293"/>
    <n v="358"/>
    <n v="293"/>
    <n v="358"/>
    <n v="1393.4999540000001"/>
    <n v="1571.0000000000005"/>
    <n v="24169.943789999998"/>
    <n v="29770"/>
    <n v="0"/>
    <n v="0"/>
    <n v="0"/>
    <n v="0"/>
    <s v=""/>
    <s v=""/>
    <s v=""/>
    <s v=""/>
    <n v="1956.4999519999999"/>
    <n v="1967.0000000000007"/>
    <n v="29372.943569999996"/>
    <n v="34966"/>
  </r>
  <r>
    <x v="14"/>
    <s v="Patrick Henry Community College "/>
    <s v="Met the criteria for Two-Year 3 in 2015-16. "/>
    <n v="233019"/>
    <x v="8"/>
    <n v="402"/>
    <n v="367"/>
    <n v="0"/>
    <n v="0"/>
    <n v="402"/>
    <n v="367"/>
    <s v="62-70"/>
    <s v="62-70"/>
    <n v="402"/>
    <n v="350"/>
    <n v="402"/>
    <n v="350"/>
    <n v="34"/>
    <n v="43"/>
    <n v="34"/>
    <n v="43"/>
    <n v="18"/>
    <n v="10"/>
    <n v="18"/>
    <n v="10"/>
    <m/>
    <m/>
    <n v="0"/>
    <n v="0"/>
    <n v="52"/>
    <n v="53"/>
    <n v="52"/>
    <n v="53"/>
    <n v="2.8823530000000002"/>
    <n v="3.0697674418604701"/>
    <n v="98.000002000000009"/>
    <n v="132.00000000000023"/>
    <n v="3.6666669999999999"/>
    <n v="5"/>
    <n v="66.000005999999999"/>
    <n v="50"/>
    <m/>
    <m/>
    <n v="0"/>
    <n v="0"/>
    <n v="3.1538463076923078"/>
    <n v="3.4339622641509475"/>
    <n v="164.00000800000001"/>
    <n v="182.00000000000023"/>
    <n v="82.558819999999997"/>
    <n v="120.162790697674"/>
    <n v="2806.9998799999998"/>
    <n v="5166.9999999999818"/>
    <n v="79.277780000000007"/>
    <n v="115"/>
    <n v="1427.0000400000001"/>
    <n v="1150"/>
    <m/>
    <m/>
    <n v="0"/>
    <n v="0"/>
    <n v="81.423075384615387"/>
    <n v="119.18867924528267"/>
    <n v="4233.9999200000002"/>
    <n v="6316.9999999999818"/>
    <n v="36"/>
    <n v="61"/>
    <n v="36"/>
    <n v="61"/>
    <n v="109"/>
    <n v="74"/>
    <n v="109"/>
    <n v="74"/>
    <m/>
    <m/>
    <n v="0"/>
    <n v="0"/>
    <n v="145"/>
    <n v="135"/>
    <n v="145"/>
    <n v="135"/>
    <n v="3.3611110000000002"/>
    <n v="4.6311475409836103"/>
    <n v="120.99999600000001"/>
    <n v="282.50000000000023"/>
    <n v="8.7128709999999998"/>
    <n v="7.6621621621621596"/>
    <n v="949.70293900000001"/>
    <n v="566.99999999999977"/>
    <m/>
    <m/>
    <n v="0"/>
    <n v="0"/>
    <n v="7.3841581724137937"/>
    <n v="6.2925925925925927"/>
    <n v="1070.702935"/>
    <n v="849.5"/>
    <n v="72.44444"/>
    <n v="118.885245901639"/>
    <n v="2607.9998399999999"/>
    <n v="7251.9999999999791"/>
    <n v="89.683170000000004"/>
    <n v="100.378378378378"/>
    <n v="9775.4655300000013"/>
    <n v="7427.9999999999718"/>
    <m/>
    <m/>
    <n v="0"/>
    <n v="0"/>
    <n v="85.403209448275874"/>
    <n v="108.74074074074038"/>
    <n v="12383.465370000002"/>
    <n v="14679.999999999951"/>
    <n v="197"/>
    <n v="188"/>
    <n v="197"/>
    <n v="188"/>
    <n v="6.2675276294416244"/>
    <n v="5.4867021276595755"/>
    <n v="1234.702943"/>
    <n v="1031.5000000000002"/>
    <n v="84.35261568527919"/>
    <n v="111.6861702127656"/>
    <n v="16617.46529"/>
    <n v="20996.999999999935"/>
    <n v="20"/>
    <n v="27"/>
    <n v="20"/>
    <n v="27"/>
    <n v="31"/>
    <n v="31"/>
    <n v="31"/>
    <n v="31"/>
    <m/>
    <m/>
    <n v="0"/>
    <n v="0"/>
    <n v="51"/>
    <n v="58"/>
    <n v="51"/>
    <n v="58"/>
    <n v="3.6749999999999998"/>
    <n v="4.1111111111111098"/>
    <n v="73.5"/>
    <n v="110.99999999999997"/>
    <n v="5.548387"/>
    <n v="3.9193548387096802"/>
    <n v="171.99999700000001"/>
    <n v="121.50000000000009"/>
    <m/>
    <m/>
    <n v="0"/>
    <n v="0"/>
    <n v="4.813725431372549"/>
    <n v="4.0086206896551735"/>
    <n v="245.49999700000001"/>
    <n v="232.50000000000006"/>
    <n v="69.75"/>
    <n v="93"/>
    <n v="1395"/>
    <n v="2511"/>
    <n v="68.677419999999998"/>
    <n v="76.774193548387103"/>
    <n v="2129.0000199999999"/>
    <n v="2380"/>
    <m/>
    <n v="104"/>
    <n v="0"/>
    <n v="0"/>
    <n v="69.098039607843134"/>
    <n v="84.327586206896555"/>
    <n v="3524.0000199999999"/>
    <n v="4891"/>
    <n v="154"/>
    <n v="104"/>
    <n v="154"/>
    <n v="104"/>
    <n v="3.753247"/>
    <n v="3.375"/>
    <n v="578.00003800000002"/>
    <n v="351"/>
    <n v="32.344160000000002"/>
    <n v="47.432692307692299"/>
    <n v="4981.0006400000002"/>
    <n v="4932.9999999999991"/>
    <n v="90"/>
    <n v="131"/>
    <n v="90"/>
    <n v="131"/>
    <n v="292.49999800000001"/>
    <n v="525.50000000000045"/>
    <n v="6809.9997199999998"/>
    <n v="14929.99999999996"/>
    <n v="158"/>
    <n v="115"/>
    <n v="158"/>
    <n v="115"/>
    <n v="1187.7029419999999"/>
    <n v="738.49999999999989"/>
    <n v="13331.465590000002"/>
    <n v="10957.999999999971"/>
    <n v="248"/>
    <n v="246"/>
    <n v="248"/>
    <n v="246"/>
    <n v="1480.2029399999999"/>
    <n v="1264.0000000000005"/>
    <n v="20141.46531"/>
    <n v="25887.999999999931"/>
    <n v="0"/>
    <n v="0"/>
    <n v="0"/>
    <n v="0"/>
    <s v=""/>
    <s v=""/>
    <s v=""/>
    <s v=""/>
    <n v="2058.2029780000003"/>
    <n v="1615.0000000000002"/>
    <n v="25122.465949999998"/>
    <n v="30820.999999999935"/>
  </r>
  <r>
    <x v="14"/>
    <s v="Piedmont Virginia Community College "/>
    <m/>
    <n v="233116"/>
    <x v="8"/>
    <n v="443"/>
    <n v="502"/>
    <n v="0"/>
    <n v="0"/>
    <n v="443"/>
    <n v="502"/>
    <s v="62-70"/>
    <s v="62-70"/>
    <n v="443"/>
    <n v="499"/>
    <n v="443"/>
    <n v="499"/>
    <n v="33"/>
    <n v="71"/>
    <n v="33"/>
    <n v="71"/>
    <n v="22"/>
    <n v="11"/>
    <n v="22"/>
    <n v="11"/>
    <m/>
    <m/>
    <n v="0"/>
    <n v="0"/>
    <n v="55"/>
    <n v="82"/>
    <n v="55"/>
    <n v="82"/>
    <n v="2.6969699999999999"/>
    <n v="3"/>
    <n v="89.000009999999989"/>
    <n v="213"/>
    <n v="3.5909089999999999"/>
    <n v="4.1818181818181799"/>
    <n v="78.999998000000005"/>
    <n v="45.999999999999979"/>
    <m/>
    <m/>
    <n v="0"/>
    <n v="0"/>
    <n v="3.0545455999999995"/>
    <n v="3.1585365853658538"/>
    <n v="168.00000799999998"/>
    <n v="259"/>
    <n v="91.333330000000004"/>
    <n v="116.05633802816899"/>
    <n v="3013.9998900000001"/>
    <n v="8239.9999999999982"/>
    <n v="79.636359999999996"/>
    <n v="80.909090909090907"/>
    <n v="1751.99992"/>
    <n v="890"/>
    <m/>
    <m/>
    <n v="0"/>
    <n v="0"/>
    <n v="86.654542000000006"/>
    <n v="111.34146341463412"/>
    <n v="4765.9998100000003"/>
    <n v="9129.9999999999982"/>
    <n v="53"/>
    <n v="84"/>
    <n v="53"/>
    <n v="84"/>
    <n v="109"/>
    <n v="65"/>
    <n v="109"/>
    <n v="65"/>
    <m/>
    <m/>
    <n v="0"/>
    <n v="0"/>
    <n v="162"/>
    <n v="149"/>
    <n v="162"/>
    <n v="149"/>
    <n v="3.8490570000000002"/>
    <n v="4.3988095238095202"/>
    <n v="204.000021"/>
    <n v="369.49999999999972"/>
    <n v="6.9724769999999996"/>
    <n v="8.1999999999999993"/>
    <n v="759.9999929999999"/>
    <n v="533"/>
    <m/>
    <m/>
    <n v="0"/>
    <n v="0"/>
    <n v="5.9506173703703702"/>
    <n v="6.0570469798657705"/>
    <n v="964.00001399999996"/>
    <n v="902.49999999999977"/>
    <n v="79.754720000000006"/>
    <n v="122.45238095238101"/>
    <n v="4227.0001600000005"/>
    <n v="10286.000000000004"/>
    <n v="80.926609999999997"/>
    <n v="97.661538461538498"/>
    <n v="8821.0004900000004"/>
    <n v="6348.0000000000027"/>
    <m/>
    <m/>
    <n v="0"/>
    <n v="0"/>
    <n v="80.5432138888889"/>
    <n v="111.6375838926175"/>
    <n v="13048.000650000002"/>
    <n v="16634.000000000007"/>
    <n v="217"/>
    <n v="231"/>
    <n v="217"/>
    <n v="231"/>
    <n v="5.2165899631336403"/>
    <n v="5.0281385281385269"/>
    <n v="1132.0000219999999"/>
    <n v="1161.4999999999998"/>
    <n v="82.092168018433199"/>
    <n v="111.53246753246756"/>
    <n v="17814.000460000003"/>
    <n v="25764.000000000007"/>
    <n v="38"/>
    <n v="67"/>
    <n v="38"/>
    <n v="67"/>
    <n v="106"/>
    <n v="102"/>
    <n v="106"/>
    <n v="102"/>
    <m/>
    <m/>
    <n v="0"/>
    <n v="0"/>
    <n v="144"/>
    <n v="169"/>
    <n v="144"/>
    <n v="169"/>
    <n v="3.4605260000000002"/>
    <n v="3.57462686567164"/>
    <n v="131.499988"/>
    <n v="239.49999999999989"/>
    <n v="4.4386789999999996"/>
    <n v="4.12254901960784"/>
    <n v="470.49997399999995"/>
    <n v="420.49999999999966"/>
    <m/>
    <m/>
    <n v="0"/>
    <n v="0"/>
    <n v="4.1805552916666668"/>
    <n v="3.9053254437869795"/>
    <n v="601.99996199999998"/>
    <n v="659.99999999999955"/>
    <n v="68.236840000000001"/>
    <n v="105.462686567164"/>
    <n v="2592.9999200000002"/>
    <n v="7065.9999999999882"/>
    <n v="61.575470000000003"/>
    <n v="65.774509803921603"/>
    <n v="6526.99982"/>
    <n v="6709.0000000000036"/>
    <m/>
    <n v="99"/>
    <n v="0"/>
    <n v="0"/>
    <n v="63.333331527777773"/>
    <n v="81.508875739644921"/>
    <n v="9119.9997399999993"/>
    <n v="13774.999999999991"/>
    <n v="82"/>
    <n v="99"/>
    <n v="82"/>
    <n v="99"/>
    <n v="6.4634150000000004"/>
    <n v="7.1212121212121202"/>
    <n v="530.00003000000004"/>
    <n v="704.99999999999989"/>
    <n v="80.085369999999998"/>
    <n v="96.989898989899004"/>
    <n v="6567.0003399999996"/>
    <n v="9602.0000000000018"/>
    <n v="124"/>
    <n v="222"/>
    <n v="124"/>
    <n v="222"/>
    <n v="424.50001899999995"/>
    <n v="821.99999999999966"/>
    <n v="9833.9999700000008"/>
    <n v="25591.999999999989"/>
    <n v="237"/>
    <n v="178"/>
    <n v="237"/>
    <n v="178"/>
    <n v="1309.499965"/>
    <n v="999.49999999999966"/>
    <n v="17100.000230000001"/>
    <n v="13947.000000000007"/>
    <n v="361"/>
    <n v="400"/>
    <n v="361"/>
    <n v="400"/>
    <n v="1733.999984"/>
    <n v="1821.4999999999993"/>
    <n v="26934.000200000002"/>
    <n v="39539"/>
    <n v="0"/>
    <n v="0"/>
    <n v="0"/>
    <n v="0"/>
    <s v=""/>
    <s v=""/>
    <s v=""/>
    <s v=""/>
    <n v="2264.0000140000002"/>
    <n v="2526.4999999999991"/>
    <n v="33501.000540000001"/>
    <n v="49141"/>
  </r>
  <r>
    <x v="14"/>
    <s v="Southside Virginia Community College"/>
    <m/>
    <n v="233639"/>
    <x v="8"/>
    <n v="560"/>
    <n v="583"/>
    <n v="0"/>
    <n v="0"/>
    <n v="560"/>
    <n v="583"/>
    <s v="62-70"/>
    <s v="62-70"/>
    <n v="560"/>
    <n v="576"/>
    <n v="560"/>
    <n v="576"/>
    <n v="50"/>
    <n v="61"/>
    <n v="50"/>
    <n v="61"/>
    <n v="35"/>
    <n v="20"/>
    <n v="35"/>
    <n v="20"/>
    <m/>
    <m/>
    <n v="0"/>
    <n v="0"/>
    <n v="85"/>
    <n v="81"/>
    <n v="85"/>
    <n v="81"/>
    <n v="3.04"/>
    <n v="2.7868852459016402"/>
    <n v="152"/>
    <n v="170.00000000000006"/>
    <n v="3.5142859999999998"/>
    <n v="3.45"/>
    <n v="123.00000999999999"/>
    <n v="69"/>
    <m/>
    <m/>
    <n v="0"/>
    <n v="0"/>
    <n v="3.2352942352941172"/>
    <n v="2.950617283950618"/>
    <n v="275.00000999999997"/>
    <n v="239.00000000000006"/>
    <n v="83.82"/>
    <n v="100.213114754098"/>
    <n v="4191"/>
    <n v="6112.9999999999782"/>
    <n v="80.971429999999998"/>
    <n v="86.75"/>
    <n v="2834.0000500000001"/>
    <n v="1735"/>
    <m/>
    <m/>
    <n v="0"/>
    <n v="0"/>
    <n v="82.647059411764715"/>
    <n v="96.888888888888616"/>
    <n v="7025.0000500000006"/>
    <n v="7847.9999999999782"/>
    <n v="50"/>
    <n v="48"/>
    <n v="50"/>
    <n v="48"/>
    <n v="113"/>
    <n v="96"/>
    <n v="113"/>
    <n v="96"/>
    <m/>
    <m/>
    <n v="0"/>
    <n v="0"/>
    <n v="163"/>
    <n v="144"/>
    <n v="163"/>
    <n v="144"/>
    <n v="5.64"/>
    <n v="5.90625"/>
    <n v="282"/>
    <n v="283.5"/>
    <n v="8.405405"/>
    <n v="8.2864583333333304"/>
    <n v="949.81076499999995"/>
    <n v="795.49999999999977"/>
    <m/>
    <m/>
    <n v="0"/>
    <n v="0"/>
    <n v="7.5571212576687117"/>
    <n v="7.4930555555555536"/>
    <n v="1231.8107649999999"/>
    <n v="1078.9999999999998"/>
    <n v="100.4"/>
    <n v="110.041666666667"/>
    <n v="5020"/>
    <n v="5282.0000000000164"/>
    <n v="92.08108"/>
    <n v="81.5208333333333"/>
    <n v="10405.162039999999"/>
    <n v="7825.9999999999964"/>
    <m/>
    <m/>
    <n v="0"/>
    <n v="0"/>
    <n v="94.632895950920243"/>
    <n v="91.027777777777871"/>
    <n v="15425.162039999999"/>
    <n v="13108.000000000013"/>
    <n v="248"/>
    <n v="225"/>
    <n v="248"/>
    <n v="225"/>
    <n v="6.0758498991935479"/>
    <n v="5.8577777777777769"/>
    <n v="1506.8107749999999"/>
    <n v="1317.9999999999998"/>
    <n v="90.524847137096771"/>
    <n v="93.137777777777742"/>
    <n v="22450.162089999998"/>
    <n v="20955.999999999993"/>
    <n v="12"/>
    <n v="17"/>
    <n v="12"/>
    <n v="17"/>
    <n v="30"/>
    <n v="28"/>
    <n v="30"/>
    <n v="28"/>
    <m/>
    <m/>
    <n v="0"/>
    <n v="0"/>
    <n v="42"/>
    <n v="45"/>
    <n v="42"/>
    <n v="45"/>
    <n v="2.9166669999999999"/>
    <n v="3.2941176470588198"/>
    <n v="35.000003999999997"/>
    <n v="55.999999999999936"/>
    <n v="4.1833330000000002"/>
    <n v="3.625"/>
    <n v="125.49999000000001"/>
    <n v="101.5"/>
    <m/>
    <m/>
    <n v="0"/>
    <n v="0"/>
    <n v="3.8214284285714291"/>
    <n v="3.4999999999999987"/>
    <n v="160.49999400000002"/>
    <n v="157.49999999999994"/>
    <n v="70.666669999999996"/>
    <n v="81.058823529411796"/>
    <n v="848.0000399999999"/>
    <n v="1378.0000000000005"/>
    <n v="73.7"/>
    <n v="61.285714285714299"/>
    <n v="2211"/>
    <n v="1716.0000000000005"/>
    <m/>
    <n v="306"/>
    <n v="0"/>
    <n v="0"/>
    <n v="72.833334285714287"/>
    <n v="68.755555555555574"/>
    <n v="3059.0000399999999"/>
    <n v="3094.0000000000009"/>
    <n v="270"/>
    <n v="306"/>
    <n v="270"/>
    <n v="306"/>
    <n v="2.2037040000000001"/>
    <n v="1.6111111111111101"/>
    <n v="595.00008000000003"/>
    <n v="492.99999999999966"/>
    <n v="19.707409999999999"/>
    <n v="14.513071895424799"/>
    <n v="5321.0006999999996"/>
    <n v="4440.9999999999882"/>
    <n v="112"/>
    <n v="126"/>
    <n v="112"/>
    <n v="126"/>
    <n v="469.00000399999999"/>
    <n v="509.5"/>
    <n v="10059.000039999999"/>
    <n v="12772.999999999995"/>
    <n v="178"/>
    <n v="144"/>
    <n v="178"/>
    <n v="144"/>
    <n v="1198.3107649999999"/>
    <n v="965.99999999999977"/>
    <n v="15450.16209"/>
    <n v="11276.999999999996"/>
    <n v="290"/>
    <n v="270"/>
    <n v="290"/>
    <n v="270"/>
    <n v="1667.3107689999999"/>
    <n v="1475.4999999999998"/>
    <n v="25509.162129999997"/>
    <n v="24049.999999999993"/>
    <n v="0"/>
    <n v="0"/>
    <n v="0"/>
    <n v="0"/>
    <s v=""/>
    <s v=""/>
    <s v=""/>
    <s v=""/>
    <n v="2262.310849"/>
    <n v="1968.4999999999995"/>
    <n v="30830.162829999997"/>
    <n v="28490.999999999982"/>
  </r>
  <r>
    <x v="14"/>
    <s v="Virginia Western Community College "/>
    <m/>
    <n v="233949"/>
    <x v="8"/>
    <n v="701"/>
    <n v="665"/>
    <n v="0"/>
    <n v="0"/>
    <n v="701"/>
    <n v="665"/>
    <s v="62-70"/>
    <s v="62-70"/>
    <n v="701"/>
    <n v="660"/>
    <n v="701"/>
    <n v="660"/>
    <n v="98"/>
    <n v="102"/>
    <n v="98"/>
    <n v="102"/>
    <n v="35"/>
    <n v="23"/>
    <n v="35"/>
    <n v="23"/>
    <m/>
    <m/>
    <n v="0"/>
    <n v="0"/>
    <n v="133"/>
    <n v="125"/>
    <n v="133"/>
    <n v="125"/>
    <n v="2.8877549999999998"/>
    <n v="2.7352941176470602"/>
    <n v="282.99998999999997"/>
    <n v="279.00000000000011"/>
    <n v="3.4285709999999998"/>
    <n v="4.1304347826086998"/>
    <n v="119.999985"/>
    <n v="95.000000000000099"/>
    <m/>
    <m/>
    <n v="0"/>
    <n v="0"/>
    <n v="3.0300749999999996"/>
    <n v="2.9920000000000018"/>
    <n v="402.99997499999995"/>
    <n v="374.00000000000023"/>
    <n v="77.714290000000005"/>
    <n v="99.872549019607803"/>
    <n v="7616.0004200000003"/>
    <n v="10186.999999999996"/>
    <n v="77.714290000000005"/>
    <n v="89.521739130434796"/>
    <n v="2720.0001500000003"/>
    <n v="2059.0000000000005"/>
    <m/>
    <m/>
    <n v="0"/>
    <n v="0"/>
    <n v="77.714290000000005"/>
    <n v="97.967999999999975"/>
    <n v="10336.00057"/>
    <n v="12245.999999999996"/>
    <n v="120"/>
    <n v="141"/>
    <n v="120"/>
    <n v="141"/>
    <n v="186"/>
    <n v="140"/>
    <n v="186"/>
    <n v="140"/>
    <m/>
    <m/>
    <n v="0"/>
    <n v="0"/>
    <n v="306"/>
    <n v="281"/>
    <n v="306"/>
    <n v="281"/>
    <n v="5.5833329999999997"/>
    <n v="4.6524822695035501"/>
    <n v="669.99995999999999"/>
    <n v="656.00000000000057"/>
    <n v="6.6793480000000001"/>
    <n v="7.0107142857142897"/>
    <n v="1242.3587279999999"/>
    <n v="981.50000000000057"/>
    <m/>
    <m/>
    <n v="0"/>
    <n v="0"/>
    <n v="6.2495381960784311"/>
    <n v="5.8274021352313206"/>
    <n v="1912.3586879999998"/>
    <n v="1637.5000000000011"/>
    <n v="83.474999999999994"/>
    <n v="112.04964539007101"/>
    <n v="10017"/>
    <n v="15799.000000000013"/>
    <n v="86.625"/>
    <n v="93.064285714285703"/>
    <n v="16112.25"/>
    <n v="13028.999999999998"/>
    <m/>
    <m/>
    <n v="0"/>
    <n v="0"/>
    <n v="85.389705882352942"/>
    <n v="102.59074733096089"/>
    <n v="26129.25"/>
    <n v="28828.000000000011"/>
    <n v="439"/>
    <n v="406"/>
    <n v="439"/>
    <n v="406"/>
    <n v="5.274165519362187"/>
    <n v="4.9544334975369493"/>
    <n v="2315.358663"/>
    <n v="2011.5000000000014"/>
    <n v="83.064352095671993"/>
    <n v="101.16748768472908"/>
    <n v="36465.250570000004"/>
    <n v="41074.000000000007"/>
    <n v="60"/>
    <n v="68"/>
    <n v="60"/>
    <n v="68"/>
    <n v="107"/>
    <n v="101"/>
    <n v="107"/>
    <n v="101"/>
    <m/>
    <m/>
    <n v="0"/>
    <n v="0"/>
    <n v="167"/>
    <n v="169"/>
    <n v="167"/>
    <n v="169"/>
    <n v="4.2916670000000003"/>
    <n v="3.3676470588235299"/>
    <n v="257.50002000000001"/>
    <n v="229.00000000000003"/>
    <n v="4.8037380000000001"/>
    <n v="5.2425742574257397"/>
    <n v="513.99996599999997"/>
    <n v="529.49999999999966"/>
    <m/>
    <m/>
    <n v="0"/>
    <n v="0"/>
    <n v="4.6197603952095809"/>
    <n v="4.4881656804733705"/>
    <n v="771.49998600000004"/>
    <n v="758.49999999999966"/>
    <n v="70.400000000000006"/>
    <n v="75.161764705882305"/>
    <n v="4224"/>
    <n v="5110.9999999999964"/>
    <n v="61.31776"/>
    <n v="63.564356435643603"/>
    <n v="6561.0003200000001"/>
    <n v="6420.0000000000036"/>
    <m/>
    <n v="85"/>
    <n v="0"/>
    <n v="0"/>
    <n v="64.580840239520953"/>
    <n v="68.230769230769226"/>
    <n v="10785.000319999999"/>
    <n v="11531"/>
    <n v="95"/>
    <n v="85"/>
    <n v="95"/>
    <n v="85"/>
    <n v="7.9894740000000004"/>
    <n v="8.8352941176470594"/>
    <n v="759.00003000000004"/>
    <n v="751"/>
    <n v="77.105260000000001"/>
    <n v="98.388235294117607"/>
    <n v="7324.9997000000003"/>
    <n v="8362.9999999999964"/>
    <n v="278"/>
    <n v="311"/>
    <n v="278"/>
    <n v="311"/>
    <n v="1210.4999699999998"/>
    <n v="1164.0000000000007"/>
    <n v="21857.00042"/>
    <n v="31097.000000000004"/>
    <n v="328"/>
    <n v="264"/>
    <n v="328"/>
    <n v="264"/>
    <n v="1876.3586789999999"/>
    <n v="1606.0000000000005"/>
    <n v="25393.250469999999"/>
    <n v="21508"/>
    <n v="606"/>
    <n v="575"/>
    <n v="606"/>
    <n v="575"/>
    <n v="3086.8586489999998"/>
    <n v="2770.0000000000009"/>
    <n v="47250.250889999996"/>
    <n v="52605"/>
    <n v="0"/>
    <n v="0"/>
    <n v="0"/>
    <n v="0"/>
    <s v=""/>
    <s v=""/>
    <s v=""/>
    <s v=""/>
    <n v="3845.8586789999999"/>
    <n v="3521.0000000000009"/>
    <n v="54575.250590000003"/>
    <n v="60968"/>
  </r>
  <r>
    <x v="14"/>
    <s v="Wytheville Community College "/>
    <s v="Met the criteria for Two-Year 3 in 2015-16. "/>
    <n v="234377"/>
    <x v="8"/>
    <n v="360"/>
    <n v="298"/>
    <n v="0"/>
    <n v="0"/>
    <n v="360"/>
    <n v="298"/>
    <s v="62-70"/>
    <s v="62-70"/>
    <n v="360"/>
    <n v="285"/>
    <n v="360"/>
    <n v="285"/>
    <n v="79"/>
    <n v="72"/>
    <n v="79"/>
    <n v="72"/>
    <n v="18"/>
    <n v="8"/>
    <n v="18"/>
    <n v="8"/>
    <m/>
    <m/>
    <n v="0"/>
    <n v="0"/>
    <n v="97"/>
    <n v="80"/>
    <n v="97"/>
    <n v="80"/>
    <n v="2.3924050000000001"/>
    <n v="2.6944444444444402"/>
    <n v="188.99999500000001"/>
    <n v="193.99999999999969"/>
    <n v="3.1666669999999999"/>
    <n v="4.875"/>
    <n v="57.000005999999999"/>
    <n v="39"/>
    <m/>
    <m/>
    <n v="0"/>
    <n v="0"/>
    <n v="2.5360824845360823"/>
    <n v="2.9124999999999961"/>
    <n v="246.000001"/>
    <n v="232.99999999999969"/>
    <n v="86"/>
    <n v="116.444444444444"/>
    <n v="6794"/>
    <n v="8383.9999999999673"/>
    <n v="77.94444"/>
    <n v="104.5"/>
    <n v="1402.99992"/>
    <n v="836"/>
    <m/>
    <m/>
    <n v="0"/>
    <n v="0"/>
    <n v="84.505153814432987"/>
    <n v="115.24999999999959"/>
    <n v="8196.9999200000002"/>
    <n v="9219.9999999999673"/>
    <n v="30"/>
    <n v="43"/>
    <n v="30"/>
    <n v="43"/>
    <n v="96"/>
    <n v="43"/>
    <n v="96"/>
    <n v="43"/>
    <m/>
    <m/>
    <n v="0"/>
    <n v="0"/>
    <n v="126"/>
    <n v="86"/>
    <n v="126"/>
    <n v="86"/>
    <n v="5.4166670000000003"/>
    <n v="3.2674418604651199"/>
    <n v="162.50001"/>
    <n v="140.50000000000014"/>
    <n v="7.8421050000000001"/>
    <n v="7.7325581395348797"/>
    <n v="752.84208000000001"/>
    <n v="332.49999999999983"/>
    <m/>
    <m/>
    <n v="0"/>
    <n v="0"/>
    <n v="7.2646197619047621"/>
    <n v="5.5"/>
    <n v="915.34208999999998"/>
    <n v="473"/>
    <n v="92.7"/>
    <n v="132.20930232558101"/>
    <n v="2781"/>
    <n v="5684.9999999999836"/>
    <n v="92.326319999999996"/>
    <n v="95.116279069767401"/>
    <n v="8863.3267199999991"/>
    <n v="4089.9999999999982"/>
    <m/>
    <m/>
    <n v="0"/>
    <n v="0"/>
    <n v="92.415291428571422"/>
    <n v="113.66279069767421"/>
    <n v="11644.326719999999"/>
    <n v="9774.9999999999818"/>
    <n v="223"/>
    <n v="166"/>
    <n v="223"/>
    <n v="166"/>
    <n v="5.207812067264574"/>
    <n v="4.2530120481927689"/>
    <n v="1161.342091"/>
    <n v="705.99999999999966"/>
    <n v="88.974558923766807"/>
    <n v="114.42771084337319"/>
    <n v="19841.326639999999"/>
    <n v="18994.999999999949"/>
    <n v="17"/>
    <n v="26"/>
    <n v="17"/>
    <n v="26"/>
    <n v="37"/>
    <n v="33"/>
    <n v="37"/>
    <n v="33"/>
    <m/>
    <m/>
    <n v="0"/>
    <n v="0"/>
    <n v="54"/>
    <n v="59"/>
    <n v="54"/>
    <n v="59"/>
    <n v="2.5"/>
    <n v="2.6153846153846199"/>
    <n v="42.5"/>
    <n v="68.000000000000114"/>
    <n v="2.4594589999999998"/>
    <n v="3.65151515151515"/>
    <n v="90.999983"/>
    <n v="120.49999999999996"/>
    <m/>
    <m/>
    <n v="0"/>
    <n v="0"/>
    <n v="2.4722219074074072"/>
    <n v="3.1949152542372889"/>
    <n v="133.49998299999999"/>
    <n v="188.50000000000006"/>
    <n v="63.117649999999998"/>
    <n v="93.730769230769198"/>
    <n v="1073.0000499999999"/>
    <n v="2436.9999999999991"/>
    <n v="59.810809999999996"/>
    <n v="67.575757575757606"/>
    <n v="2212.9999699999998"/>
    <n v="2230.0000000000009"/>
    <m/>
    <n v="60"/>
    <n v="0"/>
    <n v="0"/>
    <n v="60.851852222222213"/>
    <n v="79.101694915254242"/>
    <n v="3286.0000199999995"/>
    <n v="4667"/>
    <n v="83"/>
    <n v="60"/>
    <n v="83"/>
    <n v="60"/>
    <n v="6.1566270000000003"/>
    <n v="6.4"/>
    <n v="511.00004100000001"/>
    <n v="384"/>
    <n v="69.349400000000003"/>
    <n v="86.95"/>
    <n v="5756.0002000000004"/>
    <n v="5217"/>
    <n v="126"/>
    <n v="141"/>
    <n v="126"/>
    <n v="141"/>
    <n v="394.00000499999999"/>
    <n v="402.49999999999994"/>
    <n v="10648.000050000001"/>
    <n v="16505.999999999949"/>
    <n v="151"/>
    <n v="84"/>
    <n v="151"/>
    <n v="84"/>
    <n v="900.84206900000004"/>
    <n v="491.99999999999977"/>
    <n v="12479.32661"/>
    <n v="7155.9999999999991"/>
    <n v="277"/>
    <n v="225"/>
    <n v="277"/>
    <n v="225"/>
    <n v="1294.8420740000001"/>
    <n v="894.49999999999977"/>
    <n v="23127.326659999999"/>
    <n v="23661.999999999949"/>
    <n v="0"/>
    <n v="0"/>
    <n v="0"/>
    <n v="0"/>
    <s v=""/>
    <s v=""/>
    <s v=""/>
    <s v=""/>
    <n v="1805.8421149999999"/>
    <n v="1278.4999999999998"/>
    <n v="28883.326860000001"/>
    <n v="28878.999999999949"/>
  </r>
  <r>
    <x v="14"/>
    <s v="D.S. Lancaster Community College "/>
    <m/>
    <n v="231873"/>
    <x v="9"/>
    <n v="108"/>
    <n v="106"/>
    <n v="0"/>
    <n v="0"/>
    <n v="108"/>
    <n v="106"/>
    <s v="62-70"/>
    <s v="62-70"/>
    <n v="108"/>
    <n v="106"/>
    <n v="108"/>
    <n v="106"/>
    <n v="17"/>
    <n v="18"/>
    <n v="17"/>
    <n v="18"/>
    <n v="5"/>
    <n v="3"/>
    <n v="5"/>
    <n v="3"/>
    <m/>
    <m/>
    <n v="0"/>
    <n v="0"/>
    <n v="22"/>
    <n v="21"/>
    <n v="22"/>
    <n v="21"/>
    <n v="2.6470590000000001"/>
    <n v="2.5555555555555598"/>
    <n v="45.000003"/>
    <n v="46.000000000000078"/>
    <n v="3.2"/>
    <n v="3.6666666666666701"/>
    <n v="16"/>
    <n v="11.000000000000011"/>
    <m/>
    <m/>
    <n v="0"/>
    <n v="0"/>
    <n v="2.7727274090909089"/>
    <n v="2.7142857142857184"/>
    <n v="61.000002999999992"/>
    <n v="57.000000000000085"/>
    <n v="80.470590000000001"/>
    <n v="84.5"/>
    <n v="1368.0000299999999"/>
    <n v="1521"/>
    <n v="75.599999999999994"/>
    <n v="71"/>
    <n v="378"/>
    <n v="213"/>
    <m/>
    <m/>
    <n v="0"/>
    <n v="0"/>
    <n v="79.363637727272717"/>
    <n v="82.571428571428569"/>
    <n v="1746.0000299999997"/>
    <n v="1734"/>
    <n v="17"/>
    <n v="25"/>
    <n v="17"/>
    <n v="25"/>
    <n v="21"/>
    <n v="18"/>
    <n v="21"/>
    <n v="18"/>
    <m/>
    <m/>
    <n v="0"/>
    <n v="0"/>
    <n v="38"/>
    <n v="43"/>
    <n v="38"/>
    <n v="43"/>
    <n v="4.7647060000000003"/>
    <n v="4.24"/>
    <n v="81.000002000000009"/>
    <n v="106"/>
    <n v="6.0952380000000002"/>
    <n v="7.2222222222222197"/>
    <n v="127.99999800000001"/>
    <n v="129.99999999999994"/>
    <m/>
    <m/>
    <n v="0"/>
    <n v="0"/>
    <n v="5.5"/>
    <n v="5.4883720930232549"/>
    <n v="209"/>
    <n v="235.99999999999997"/>
    <n v="82.764709999999994"/>
    <n v="91.84"/>
    <n v="1407.0000699999998"/>
    <n v="2296"/>
    <n v="88.380949999999999"/>
    <n v="92.3333333333333"/>
    <n v="1855.9999499999999"/>
    <n v="1661.9999999999993"/>
    <m/>
    <m/>
    <n v="0"/>
    <n v="0"/>
    <n v="85.868421578947348"/>
    <n v="92.046511627906952"/>
    <n v="3263.000019999999"/>
    <n v="3957.9999999999991"/>
    <n v="60"/>
    <n v="64"/>
    <n v="60"/>
    <n v="64"/>
    <n v="4.5000000499999997"/>
    <n v="4.5781250000000009"/>
    <n v="270.00000299999999"/>
    <n v="293.00000000000006"/>
    <n v="83.483334166666651"/>
    <n v="88.937499999999986"/>
    <n v="5009.0000499999987"/>
    <n v="5691.9999999999991"/>
    <n v="15"/>
    <n v="13"/>
    <n v="15"/>
    <n v="13"/>
    <n v="18"/>
    <n v="15"/>
    <n v="18"/>
    <n v="15"/>
    <m/>
    <m/>
    <n v="0"/>
    <n v="0"/>
    <n v="33"/>
    <n v="28"/>
    <n v="33"/>
    <n v="28"/>
    <n v="2.5"/>
    <n v="2.8461538461538498"/>
    <n v="37.5"/>
    <n v="37.00000000000005"/>
    <n v="3.6111110000000002"/>
    <n v="3.1"/>
    <n v="64.999998000000005"/>
    <n v="46.5"/>
    <m/>
    <m/>
    <n v="0"/>
    <n v="0"/>
    <n v="3.1060605454545458"/>
    <n v="2.982142857142859"/>
    <n v="102.49999800000001"/>
    <n v="83.500000000000057"/>
    <n v="55.8"/>
    <n v="56.538461538461497"/>
    <n v="837"/>
    <n v="734.99999999999943"/>
    <n v="55.388890000000004"/>
    <n v="63.133333333333297"/>
    <n v="997.00002000000006"/>
    <n v="946.99999999999943"/>
    <m/>
    <n v="14"/>
    <n v="0"/>
    <n v="0"/>
    <n v="55.575758181818181"/>
    <n v="60.071428571428534"/>
    <n v="1834.0000199999999"/>
    <n v="1681.9999999999989"/>
    <n v="15"/>
    <n v="14"/>
    <n v="15"/>
    <n v="14"/>
    <n v="8.6666670000000003"/>
    <n v="11.5714285714286"/>
    <n v="130.00000500000002"/>
    <n v="162.0000000000004"/>
    <n v="96.8"/>
    <n v="121.5"/>
    <n v="1452"/>
    <n v="1701"/>
    <n v="49"/>
    <n v="56"/>
    <n v="49"/>
    <n v="56"/>
    <n v="163.50000500000002"/>
    <n v="189.00000000000014"/>
    <n v="3612.0000999999997"/>
    <n v="4551.9999999999991"/>
    <n v="44"/>
    <n v="36"/>
    <n v="44"/>
    <n v="36"/>
    <n v="208.99999600000001"/>
    <n v="187.49999999999994"/>
    <n v="3230.9999699999998"/>
    <n v="2821.9999999999986"/>
    <n v="93"/>
    <n v="92"/>
    <n v="93"/>
    <n v="92"/>
    <n v="372.500001"/>
    <n v="376.50000000000011"/>
    <n v="6843.0000700000001"/>
    <n v="7373.9999999999982"/>
    <n v="0"/>
    <n v="0"/>
    <n v="0"/>
    <n v="0"/>
    <s v=""/>
    <s v=""/>
    <s v=""/>
    <s v=""/>
    <n v="502.50000599999998"/>
    <n v="538.50000000000045"/>
    <n v="8295.0000699999982"/>
    <n v="9074.9999999999982"/>
  </r>
  <r>
    <x v="14"/>
    <s v="Eastern Shore Community College"/>
    <m/>
    <n v="232052"/>
    <x v="9"/>
    <n v="60"/>
    <n v="66"/>
    <n v="0"/>
    <n v="0"/>
    <n v="60"/>
    <n v="66"/>
    <s v="62-70"/>
    <s v="62-70"/>
    <n v="60"/>
    <n v="66"/>
    <n v="60"/>
    <n v="66"/>
    <n v="6"/>
    <n v="11"/>
    <n v="6"/>
    <n v="11"/>
    <n v="2"/>
    <n v="5"/>
    <n v="2"/>
    <n v="5"/>
    <m/>
    <m/>
    <n v="0"/>
    <n v="0"/>
    <n v="8"/>
    <n v="16"/>
    <n v="8"/>
    <n v="16"/>
    <n v="2.5"/>
    <n v="2.8181818181818201"/>
    <n v="15"/>
    <n v="31.000000000000021"/>
    <n v="2.5"/>
    <n v="3.4"/>
    <n v="5"/>
    <n v="17"/>
    <m/>
    <m/>
    <n v="0"/>
    <n v="0"/>
    <n v="2.5"/>
    <n v="3.0000000000000013"/>
    <n v="20"/>
    <n v="48.000000000000021"/>
    <n v="80.833330000000004"/>
    <n v="121.363636363636"/>
    <n v="484.99998000000005"/>
    <n v="1334.9999999999961"/>
    <n v="72.5"/>
    <n v="78.2"/>
    <n v="145"/>
    <n v="391"/>
    <m/>
    <m/>
    <n v="0"/>
    <n v="0"/>
    <n v="78.749997500000006"/>
    <n v="107.87499999999976"/>
    <n v="629.99998000000005"/>
    <n v="1725.9999999999961"/>
    <n v="7"/>
    <n v="14"/>
    <n v="7"/>
    <n v="14"/>
    <n v="22"/>
    <n v="13"/>
    <n v="22"/>
    <n v="13"/>
    <m/>
    <m/>
    <n v="0"/>
    <n v="0"/>
    <n v="29"/>
    <n v="27"/>
    <n v="29"/>
    <n v="27"/>
    <n v="3.285714"/>
    <n v="5.1071428571428603"/>
    <n v="22.999998000000001"/>
    <n v="71.500000000000043"/>
    <n v="6.0750000000000002"/>
    <n v="6.0769230769230802"/>
    <n v="133.65"/>
    <n v="79.000000000000043"/>
    <m/>
    <m/>
    <n v="0"/>
    <n v="0"/>
    <n v="5.4017240689655175"/>
    <n v="5.5740740740740771"/>
    <n v="156.64999800000001"/>
    <n v="150.50000000000009"/>
    <n v="67.857140000000001"/>
    <n v="116.71428571428601"/>
    <n v="474.99997999999999"/>
    <n v="1634.0000000000041"/>
    <n v="77.349999999999994"/>
    <n v="80.769230769230802"/>
    <n v="1701.6999999999998"/>
    <n v="1050.0000000000005"/>
    <m/>
    <m/>
    <n v="0"/>
    <n v="0"/>
    <n v="75.058619999999991"/>
    <n v="99.407407407407575"/>
    <n v="2176.6999799999999"/>
    <n v="2684.0000000000045"/>
    <n v="37"/>
    <n v="43"/>
    <n v="37"/>
    <n v="43"/>
    <n v="4.7743242702702702"/>
    <n v="4.6162790697674447"/>
    <n v="176.64999799999998"/>
    <n v="198.50000000000011"/>
    <n v="75.856755675675672"/>
    <n v="102.55813953488374"/>
    <n v="2806.6999599999999"/>
    <n v="4410.0000000000009"/>
    <n v="3"/>
    <n v="1"/>
    <n v="3"/>
    <n v="1"/>
    <n v="9"/>
    <n v="7"/>
    <n v="9"/>
    <n v="7"/>
    <m/>
    <m/>
    <n v="0"/>
    <n v="0"/>
    <n v="12"/>
    <n v="8"/>
    <n v="12"/>
    <n v="8"/>
    <n v="3.3333330000000001"/>
    <n v="3"/>
    <n v="9.9999990000000007"/>
    <n v="3"/>
    <n v="2.8333330000000001"/>
    <n v="4.0714285714285703"/>
    <n v="25.499997"/>
    <n v="28.499999999999993"/>
    <m/>
    <m/>
    <n v="0"/>
    <n v="0"/>
    <n v="2.9583330000000001"/>
    <n v="3.9374999999999991"/>
    <n v="35.499996000000003"/>
    <n v="31.499999999999993"/>
    <n v="50"/>
    <n v="134"/>
    <n v="150"/>
    <n v="134"/>
    <n v="44.888890000000004"/>
    <n v="76.142857142857096"/>
    <n v="404.00001000000003"/>
    <n v="532.99999999999966"/>
    <m/>
    <n v="15"/>
    <n v="0"/>
    <n v="0"/>
    <n v="46.166667499999996"/>
    <n v="83.374999999999957"/>
    <n v="554.00000999999997"/>
    <n v="666.99999999999966"/>
    <n v="11"/>
    <n v="15"/>
    <n v="11"/>
    <n v="15"/>
    <n v="8.2727269999999997"/>
    <n v="9.06666666666667"/>
    <n v="90.999996999999993"/>
    <n v="136.00000000000006"/>
    <n v="74.272729999999996"/>
    <n v="84.6666666666667"/>
    <n v="817.00002999999992"/>
    <n v="1270.0000000000005"/>
    <n v="16"/>
    <n v="26"/>
    <n v="16"/>
    <n v="26"/>
    <n v="47.999997000000008"/>
    <n v="105.50000000000006"/>
    <n v="1109.9999600000001"/>
    <n v="3103"/>
    <n v="33"/>
    <n v="25"/>
    <n v="33"/>
    <n v="25"/>
    <n v="164.14999700000001"/>
    <n v="124.50000000000003"/>
    <n v="2250.70001"/>
    <n v="1974"/>
    <n v="49"/>
    <n v="51"/>
    <n v="49"/>
    <n v="51"/>
    <n v="212.14999400000002"/>
    <n v="230.00000000000009"/>
    <n v="3360.6999700000001"/>
    <n v="5077"/>
    <n v="0"/>
    <n v="0"/>
    <n v="0"/>
    <n v="0"/>
    <s v=""/>
    <s v=""/>
    <s v=""/>
    <s v=""/>
    <n v="303.149991"/>
    <n v="366.00000000000017"/>
    <n v="4177.7"/>
    <n v="6347.0000000000018"/>
  </r>
  <r>
    <x v="14"/>
    <s v="Paul D. Camp Community College"/>
    <m/>
    <n v="233037"/>
    <x v="9"/>
    <n v="122"/>
    <n v="122"/>
    <n v="0"/>
    <n v="0"/>
    <n v="122"/>
    <n v="122"/>
    <s v="62-70"/>
    <s v="62-70"/>
    <n v="122"/>
    <n v="122"/>
    <n v="122"/>
    <n v="122"/>
    <n v="7"/>
    <n v="13"/>
    <n v="7"/>
    <n v="13"/>
    <n v="5"/>
    <n v="0"/>
    <n v="5"/>
    <n v="0"/>
    <m/>
    <m/>
    <n v="0"/>
    <n v="0"/>
    <n v="12"/>
    <n v="13"/>
    <n v="12"/>
    <n v="13"/>
    <n v="1.571429"/>
    <n v="2.7692307692307701"/>
    <n v="11.000003"/>
    <n v="36.000000000000014"/>
    <n v="2.8"/>
    <s v="NULL"/>
    <n v="14"/>
    <n v="0"/>
    <m/>
    <m/>
    <n v="0"/>
    <n v="0"/>
    <n v="2.0833335833333333"/>
    <n v="2.7692307692307705"/>
    <n v="25.000003"/>
    <n v="36.000000000000014"/>
    <n v="67.142859999999999"/>
    <n v="118.538461538462"/>
    <n v="470.00002000000001"/>
    <n v="1541.0000000000059"/>
    <n v="66.599999999999994"/>
    <s v="NULL"/>
    <n v="333"/>
    <n v="0"/>
    <m/>
    <m/>
    <n v="0"/>
    <n v="0"/>
    <n v="66.916668333333334"/>
    <n v="118.53846153846199"/>
    <n v="803.00001999999995"/>
    <n v="1541.0000000000059"/>
    <n v="12"/>
    <n v="14"/>
    <n v="12"/>
    <n v="14"/>
    <n v="34"/>
    <n v="29"/>
    <n v="34"/>
    <n v="29"/>
    <m/>
    <m/>
    <n v="0"/>
    <n v="0"/>
    <n v="46"/>
    <n v="43"/>
    <n v="46"/>
    <n v="43"/>
    <n v="4.9166670000000003"/>
    <n v="3.1071428571428599"/>
    <n v="59.000004000000004"/>
    <n v="43.500000000000036"/>
    <n v="5.8823530000000002"/>
    <n v="5.6206896551724101"/>
    <n v="200.00000199999999"/>
    <n v="162.99999999999989"/>
    <m/>
    <m/>
    <n v="0"/>
    <n v="0"/>
    <n v="5.6304349130434783"/>
    <n v="4.8023255813953467"/>
    <n v="259.00000599999998"/>
    <n v="206.49999999999991"/>
    <n v="79.5"/>
    <n v="112.357142857143"/>
    <n v="954"/>
    <n v="1573.000000000002"/>
    <n v="75.176469999999995"/>
    <n v="95.551724137931004"/>
    <n v="2555.9999799999996"/>
    <n v="2770.9999999999991"/>
    <m/>
    <m/>
    <n v="0"/>
    <n v="0"/>
    <n v="76.304347391304333"/>
    <n v="101.02325581395351"/>
    <n v="3509.9999799999991"/>
    <n v="4344.0000000000009"/>
    <n v="58"/>
    <n v="56"/>
    <n v="58"/>
    <n v="56"/>
    <n v="4.8965518793103442"/>
    <n v="4.3303571428571415"/>
    <n v="284.00000899999998"/>
    <n v="242.49999999999991"/>
    <n v="74.362068965517224"/>
    <n v="105.08928571428585"/>
    <n v="4312.9999999999991"/>
    <n v="5885.0000000000073"/>
    <n v="8"/>
    <n v="14"/>
    <n v="8"/>
    <n v="14"/>
    <n v="22"/>
    <n v="16"/>
    <n v="22"/>
    <n v="16"/>
    <m/>
    <m/>
    <n v="0"/>
    <n v="0"/>
    <n v="30"/>
    <n v="30"/>
    <n v="30"/>
    <n v="30"/>
    <n v="2.6875"/>
    <n v="3.75"/>
    <n v="21.5"/>
    <n v="52.5"/>
    <n v="3.0909089999999999"/>
    <n v="5.21875"/>
    <n v="67.999998000000005"/>
    <n v="83.5"/>
    <m/>
    <m/>
    <n v="0"/>
    <n v="0"/>
    <n v="2.983333266666667"/>
    <n v="4.5333333333333332"/>
    <n v="89.499998000000005"/>
    <n v="136"/>
    <n v="61.25"/>
    <n v="88.142857142857096"/>
    <n v="490"/>
    <n v="1233.9999999999993"/>
    <n v="65.181820000000002"/>
    <n v="63.0625"/>
    <n v="1434.0000400000001"/>
    <n v="1009"/>
    <m/>
    <n v="36"/>
    <n v="0"/>
    <n v="0"/>
    <n v="64.13333466666667"/>
    <n v="74.766666666666637"/>
    <n v="1924.0000400000001"/>
    <n v="2242.9999999999991"/>
    <n v="34"/>
    <n v="36"/>
    <n v="34"/>
    <n v="36"/>
    <n v="6.7941180000000001"/>
    <n v="5.3333333333333304"/>
    <n v="231.000012"/>
    <n v="191.99999999999989"/>
    <n v="69.441180000000003"/>
    <n v="56.0277777777778"/>
    <n v="2361.0001200000002"/>
    <n v="2017.0000000000009"/>
    <n v="27"/>
    <n v="41"/>
    <n v="27"/>
    <n v="41"/>
    <n v="91.500007000000011"/>
    <n v="132.00000000000006"/>
    <n v="1914.0000199999999"/>
    <n v="4348.0000000000073"/>
    <n v="61"/>
    <n v="45"/>
    <n v="61"/>
    <n v="45"/>
    <n v="282"/>
    <n v="246.49999999999989"/>
    <n v="4323.0000199999995"/>
    <n v="3779.9999999999991"/>
    <n v="88"/>
    <n v="86"/>
    <n v="88"/>
    <n v="86"/>
    <n v="373.50000699999998"/>
    <n v="378.49999999999994"/>
    <n v="6237.000039999999"/>
    <n v="8128.0000000000064"/>
    <n v="0"/>
    <n v="0"/>
    <n v="0"/>
    <n v="0"/>
    <s v=""/>
    <s v=""/>
    <s v=""/>
    <s v=""/>
    <n v="604.50001899999995"/>
    <n v="570.49999999999977"/>
    <n v="8598.0001599999996"/>
    <n v="10145.000000000007"/>
  </r>
  <r>
    <x v="14"/>
    <s v="Rappahannock Community College"/>
    <m/>
    <n v="233310"/>
    <x v="9"/>
    <n v="259"/>
    <n v="243"/>
    <n v="0"/>
    <n v="0"/>
    <n v="259"/>
    <n v="243"/>
    <s v="62-70"/>
    <s v="62-70"/>
    <n v="259"/>
    <n v="234"/>
    <n v="259"/>
    <n v="234"/>
    <n v="30"/>
    <n v="45"/>
    <n v="30"/>
    <n v="45"/>
    <n v="31"/>
    <n v="9"/>
    <n v="31"/>
    <n v="9"/>
    <m/>
    <m/>
    <n v="0"/>
    <n v="0"/>
    <n v="61"/>
    <n v="54"/>
    <n v="61"/>
    <n v="54"/>
    <n v="2.2000000000000002"/>
    <n v="3.0444444444444398"/>
    <n v="66"/>
    <n v="136.9999999999998"/>
    <n v="3.3870969999999998"/>
    <n v="4.5555555555555598"/>
    <n v="105.000007"/>
    <n v="41.000000000000036"/>
    <m/>
    <m/>
    <n v="0"/>
    <n v="0"/>
    <n v="2.8032788032786882"/>
    <n v="3.2962962962962932"/>
    <n v="171.00000699999998"/>
    <n v="177.99999999999983"/>
    <n v="68"/>
    <n v="136.955555555556"/>
    <n v="2040"/>
    <n v="6163.00000000002"/>
    <n v="73.774190000000004"/>
    <n v="100.888888888889"/>
    <n v="2286.9998900000001"/>
    <n v="908.00000000000102"/>
    <m/>
    <m/>
    <n v="0"/>
    <n v="0"/>
    <n v="70.934424426229512"/>
    <n v="130.94444444444483"/>
    <n v="4326.9998900000001"/>
    <n v="7071.0000000000209"/>
    <n v="14"/>
    <n v="31"/>
    <n v="14"/>
    <n v="31"/>
    <n v="72"/>
    <n v="42"/>
    <n v="72"/>
    <n v="42"/>
    <m/>
    <m/>
    <n v="0"/>
    <n v="0"/>
    <n v="86"/>
    <n v="73"/>
    <n v="86"/>
    <n v="73"/>
    <n v="4.9285709999999998"/>
    <n v="4.3387096774193603"/>
    <n v="68.999994000000001"/>
    <n v="134.50000000000017"/>
    <n v="6.5625"/>
    <n v="7.5595238095238102"/>
    <n v="472.5"/>
    <n v="317.5"/>
    <m/>
    <m/>
    <n v="0"/>
    <n v="0"/>
    <n v="6.2965115581395352"/>
    <n v="6.1917808219178108"/>
    <n v="541.49999400000002"/>
    <n v="452.00000000000017"/>
    <n v="80.642859999999999"/>
    <n v="129.51612903225799"/>
    <n v="1129.0000399999999"/>
    <n v="4014.9999999999977"/>
    <n v="76.458330000000004"/>
    <n v="105.333333333333"/>
    <n v="5504.9997600000006"/>
    <n v="4423.9999999999864"/>
    <m/>
    <m/>
    <n v="0"/>
    <n v="0"/>
    <n v="77.139532558139535"/>
    <n v="115.60273972602717"/>
    <n v="6633.9997999999996"/>
    <n v="8438.9999999999836"/>
    <n v="147"/>
    <n v="127"/>
    <n v="147"/>
    <n v="127"/>
    <n v="4.8469387823129253"/>
    <n v="4.9606299212598426"/>
    <n v="712.500001"/>
    <n v="630"/>
    <n v="74.564623741496604"/>
    <n v="122.12598425196853"/>
    <n v="10960.999690000001"/>
    <n v="15510.000000000004"/>
    <n v="10"/>
    <n v="31"/>
    <n v="10"/>
    <n v="31"/>
    <n v="34"/>
    <n v="17"/>
    <n v="34"/>
    <n v="17"/>
    <m/>
    <m/>
    <n v="0"/>
    <n v="0"/>
    <n v="44"/>
    <n v="48"/>
    <n v="44"/>
    <n v="48"/>
    <n v="3.1"/>
    <n v="3.6129032258064502"/>
    <n v="31"/>
    <n v="111.99999999999996"/>
    <n v="3.6029409999999999"/>
    <n v="5.2352941176470598"/>
    <n v="122.499994"/>
    <n v="89.000000000000014"/>
    <m/>
    <m/>
    <n v="0"/>
    <n v="0"/>
    <n v="3.4886362272727278"/>
    <n v="4.1874999999999991"/>
    <n v="153.49999400000002"/>
    <n v="200.99999999999994"/>
    <n v="69.900000000000006"/>
    <n v="111.61290322580599"/>
    <n v="699"/>
    <n v="3459.9999999999859"/>
    <n v="61.411760000000001"/>
    <n v="78.117647058823493"/>
    <n v="2087.9998399999999"/>
    <n v="1327.9999999999993"/>
    <m/>
    <n v="59"/>
    <n v="0"/>
    <n v="0"/>
    <n v="63.340905454545457"/>
    <n v="99.749999999999702"/>
    <n v="2786.9998399999999"/>
    <n v="4787.9999999999854"/>
    <n v="68"/>
    <n v="59"/>
    <n v="68"/>
    <n v="59"/>
    <n v="4.3970589999999996"/>
    <n v="5.0677966101694896"/>
    <n v="299.00001199999997"/>
    <n v="298.99999999999989"/>
    <n v="56.441180000000003"/>
    <n v="74.389830508474603"/>
    <n v="3838.0002400000003"/>
    <n v="4389.0000000000018"/>
    <n v="54"/>
    <n v="107"/>
    <n v="54"/>
    <n v="107"/>
    <n v="165.99999400000002"/>
    <n v="383.49999999999994"/>
    <n v="3868.0000399999999"/>
    <n v="13638.000000000004"/>
    <n v="137"/>
    <n v="68"/>
    <n v="137"/>
    <n v="68"/>
    <n v="700.000001"/>
    <n v="447.50000000000006"/>
    <n v="9879.9994900000002"/>
    <n v="6659.9999999999864"/>
    <n v="191"/>
    <n v="175"/>
    <n v="191"/>
    <n v="175"/>
    <n v="865.99999500000001"/>
    <n v="831"/>
    <n v="13747.999530000001"/>
    <n v="20297.999999999989"/>
    <n v="0"/>
    <n v="0"/>
    <n v="0"/>
    <n v="0"/>
    <s v=""/>
    <s v=""/>
    <s v=""/>
    <s v=""/>
    <n v="1165.0000070000001"/>
    <n v="1130"/>
    <n v="17585.999770000002"/>
    <n v="24686.999999999993"/>
  </r>
  <r>
    <x v="14"/>
    <s v="Richard Bland College "/>
    <m/>
    <n v="233338"/>
    <x v="9"/>
    <n v="239"/>
    <n v="219"/>
    <n v="0"/>
    <n v="0"/>
    <n v="239"/>
    <n v="219"/>
    <s v="62-70"/>
    <s v="62-70"/>
    <n v="239"/>
    <n v="219"/>
    <n v="239"/>
    <n v="219"/>
    <n v="29"/>
    <n v="32"/>
    <n v="29"/>
    <n v="32"/>
    <n v="6"/>
    <n v="4"/>
    <n v="6"/>
    <n v="4"/>
    <m/>
    <m/>
    <n v="0"/>
    <n v="0"/>
    <n v="35"/>
    <n v="36"/>
    <n v="35"/>
    <n v="36"/>
    <n v="1.9310339999999999"/>
    <n v="2.015625"/>
    <n v="55.999986"/>
    <n v="64.5"/>
    <n v="3"/>
    <n v="2.75"/>
    <n v="18"/>
    <n v="11"/>
    <m/>
    <m/>
    <n v="0"/>
    <n v="0"/>
    <n v="2.1142853142857145"/>
    <n v="2.0972222222222223"/>
    <n v="73.999986000000007"/>
    <n v="75.5"/>
    <n v="69.448279999999997"/>
    <n v="69.5"/>
    <n v="2014.0001199999999"/>
    <n v="2224"/>
    <n v="64.833330000000004"/>
    <n v="70"/>
    <n v="388.99998000000005"/>
    <n v="280"/>
    <m/>
    <m/>
    <n v="0"/>
    <n v="0"/>
    <n v="68.657145714285718"/>
    <n v="69.555555555555557"/>
    <n v="2403.0001000000002"/>
    <n v="2504"/>
    <n v="61"/>
    <n v="69"/>
    <n v="61"/>
    <n v="69"/>
    <n v="108"/>
    <n v="79"/>
    <n v="108"/>
    <n v="79"/>
    <m/>
    <m/>
    <n v="0"/>
    <n v="0"/>
    <n v="169"/>
    <n v="148"/>
    <n v="169"/>
    <n v="148"/>
    <n v="3.0573769999999998"/>
    <n v="2.9492753623188399"/>
    <n v="186.49999699999998"/>
    <n v="203.49999999999994"/>
    <n v="3.7175929999999999"/>
    <n v="3.5379746835443"/>
    <n v="401.500044"/>
    <n v="279.49999999999972"/>
    <m/>
    <m/>
    <n v="0"/>
    <n v="0"/>
    <n v="3.4792901834319525"/>
    <n v="3.2635135135135114"/>
    <n v="588.00004100000001"/>
    <n v="482.99999999999966"/>
    <n v="69.918030000000002"/>
    <n v="70.260869565217405"/>
    <n v="4264.9998299999997"/>
    <n v="4848.0000000000009"/>
    <n v="74.712959999999995"/>
    <n v="74.126582278480996"/>
    <n v="8068.9996799999999"/>
    <n v="5855.9999999999991"/>
    <m/>
    <m/>
    <n v="0"/>
    <n v="0"/>
    <n v="72.982245621301772"/>
    <n v="72.324324324324323"/>
    <n v="12333.99951"/>
    <n v="10704"/>
    <n v="204"/>
    <n v="184"/>
    <n v="204"/>
    <n v="184"/>
    <n v="3.2450981715686278"/>
    <n v="3.0353260869565197"/>
    <n v="662.00002700000005"/>
    <n v="558.49999999999966"/>
    <n v="72.240194166666654"/>
    <n v="71.782608695652172"/>
    <n v="14736.999609999997"/>
    <n v="13208"/>
    <n v="16"/>
    <n v="24"/>
    <n v="16"/>
    <n v="24"/>
    <n v="14"/>
    <n v="8"/>
    <n v="14"/>
    <n v="8"/>
    <m/>
    <m/>
    <n v="0"/>
    <n v="0"/>
    <n v="30"/>
    <n v="32"/>
    <n v="30"/>
    <n v="32"/>
    <n v="2.375"/>
    <n v="1.875"/>
    <n v="38"/>
    <n v="45"/>
    <n v="3.285714"/>
    <n v="3.375"/>
    <n v="45.999996000000003"/>
    <n v="27"/>
    <m/>
    <m/>
    <n v="0"/>
    <n v="0"/>
    <n v="2.799999866666667"/>
    <n v="2.25"/>
    <n v="83.99999600000001"/>
    <n v="72"/>
    <n v="52.4375"/>
    <n v="46.2083333333333"/>
    <n v="839"/>
    <n v="1108.9999999999991"/>
    <n v="60.142859999999999"/>
    <n v="66.875"/>
    <n v="842.00004000000001"/>
    <n v="535"/>
    <m/>
    <n v="3"/>
    <n v="0"/>
    <n v="0"/>
    <n v="56.033334666666661"/>
    <n v="51.374999999999972"/>
    <n v="1681.0000399999999"/>
    <n v="1643.9999999999991"/>
    <n v="5"/>
    <n v="3"/>
    <n v="5"/>
    <n v="3"/>
    <n v="6.4"/>
    <n v="8.6666666666666696"/>
    <n v="32"/>
    <n v="26.000000000000007"/>
    <n v="45.2"/>
    <n v="58.3333333333333"/>
    <n v="226"/>
    <n v="174.99999999999989"/>
    <n v="106"/>
    <n v="125"/>
    <n v="106"/>
    <n v="125"/>
    <n v="280.49998299999999"/>
    <n v="312.99999999999994"/>
    <n v="7117.9999499999994"/>
    <n v="8181"/>
    <n v="128"/>
    <n v="91"/>
    <n v="128"/>
    <n v="91"/>
    <n v="465.50004000000001"/>
    <n v="317.49999999999972"/>
    <n v="9299.9997000000003"/>
    <n v="6670.9999999999991"/>
    <n v="234"/>
    <n v="216"/>
    <n v="234"/>
    <n v="216"/>
    <n v="746.00002300000006"/>
    <n v="630.49999999999966"/>
    <n v="16417.999649999998"/>
    <n v="14852"/>
    <n v="0"/>
    <n v="0"/>
    <n v="0"/>
    <n v="0"/>
    <s v=""/>
    <s v=""/>
    <s v=""/>
    <s v=""/>
    <n v="778.00002300000006"/>
    <n v="656.49999999999966"/>
    <n v="16643.999649999998"/>
    <n v="15027"/>
  </r>
  <r>
    <x v="14"/>
    <s v="Southwest Virginia Community College "/>
    <m/>
    <n v="233648"/>
    <x v="9"/>
    <n v="283"/>
    <n v="249"/>
    <n v="0"/>
    <n v="0"/>
    <n v="283"/>
    <n v="249"/>
    <s v="62-70"/>
    <s v="62-70"/>
    <n v="283"/>
    <n v="241"/>
    <n v="283"/>
    <n v="241"/>
    <n v="92"/>
    <n v="92"/>
    <n v="92"/>
    <n v="92"/>
    <n v="12"/>
    <n v="7"/>
    <n v="12"/>
    <n v="7"/>
    <m/>
    <m/>
    <n v="0"/>
    <n v="0"/>
    <n v="104"/>
    <n v="99"/>
    <n v="104"/>
    <n v="99"/>
    <n v="2.5326089999999999"/>
    <n v="2.89130434782609"/>
    <n v="233.00002799999999"/>
    <n v="266.00000000000028"/>
    <n v="2.8333330000000001"/>
    <n v="3.4285714285714302"/>
    <n v="33.999996000000003"/>
    <n v="24.000000000000011"/>
    <m/>
    <m/>
    <n v="0"/>
    <n v="0"/>
    <n v="2.5673079230769229"/>
    <n v="2.9292929292929322"/>
    <n v="267.000024"/>
    <n v="290.00000000000028"/>
    <n v="84.804349999999999"/>
    <n v="114.282608695652"/>
    <n v="7802.0002000000004"/>
    <n v="10513.999999999984"/>
    <n v="77.083330000000004"/>
    <n v="82"/>
    <n v="924.9999600000001"/>
    <n v="574"/>
    <m/>
    <m/>
    <n v="0"/>
    <n v="0"/>
    <n v="83.91346307692308"/>
    <n v="111.99999999999983"/>
    <n v="8727.0001599999996"/>
    <n v="11087.999999999984"/>
    <n v="41"/>
    <n v="42"/>
    <n v="41"/>
    <n v="42"/>
    <n v="45"/>
    <n v="23"/>
    <n v="45"/>
    <n v="23"/>
    <m/>
    <m/>
    <n v="0"/>
    <n v="0"/>
    <n v="86"/>
    <n v="65"/>
    <n v="86"/>
    <n v="65"/>
    <n v="6.1219510000000001"/>
    <n v="5.6547619047619104"/>
    <n v="250.99999099999999"/>
    <n v="237.50000000000023"/>
    <n v="8.644444"/>
    <n v="7.6521739130434803"/>
    <n v="388.99997999999999"/>
    <n v="176.00000000000006"/>
    <m/>
    <m/>
    <n v="0"/>
    <n v="0"/>
    <n v="7.4418601279069767"/>
    <n v="6.3615384615384656"/>
    <n v="639.99997099999996"/>
    <n v="413.50000000000028"/>
    <n v="95.463409999999996"/>
    <n v="135.97619047619"/>
    <n v="3913.9998099999998"/>
    <n v="5710.99999999998"/>
    <n v="100.7111"/>
    <n v="88.869565217391298"/>
    <n v="4531.9994999999999"/>
    <n v="2043.9999999999998"/>
    <m/>
    <m/>
    <n v="0"/>
    <n v="0"/>
    <n v="98.209294302325574"/>
    <n v="119.30769230769199"/>
    <n v="8445.9993099999992"/>
    <n v="7754.99999999998"/>
    <n v="190"/>
    <n v="164"/>
    <n v="190"/>
    <n v="164"/>
    <n v="4.7736841842105262"/>
    <n v="4.2896341463414664"/>
    <n v="906.99999500000001"/>
    <n v="703.50000000000045"/>
    <n v="90.3842077368421"/>
    <n v="114.89634146341442"/>
    <n v="17172.999469999999"/>
    <n v="18842.999999999964"/>
    <n v="12"/>
    <n v="15"/>
    <n v="12"/>
    <n v="15"/>
    <n v="31"/>
    <n v="25"/>
    <n v="31"/>
    <n v="25"/>
    <m/>
    <m/>
    <n v="0"/>
    <n v="0"/>
    <n v="43"/>
    <n v="40"/>
    <n v="43"/>
    <n v="40"/>
    <n v="4.5416670000000003"/>
    <n v="4.4000000000000004"/>
    <n v="54.500004000000004"/>
    <n v="66"/>
    <n v="3.274194"/>
    <n v="2.56"/>
    <n v="101.50001400000001"/>
    <n v="64"/>
    <m/>
    <m/>
    <n v="0"/>
    <n v="0"/>
    <n v="3.6279073953488377"/>
    <n v="3.25"/>
    <n v="156.00001800000001"/>
    <n v="130"/>
    <n v="66.916669999999996"/>
    <n v="95.933333333333294"/>
    <n v="803.0000399999999"/>
    <n v="1438.9999999999993"/>
    <n v="52.74194"/>
    <n v="43.96"/>
    <n v="1635.0001400000001"/>
    <n v="1099"/>
    <m/>
    <n v="37"/>
    <n v="0"/>
    <n v="0"/>
    <n v="56.697678604651166"/>
    <n v="63.449999999999974"/>
    <n v="2438.00018"/>
    <n v="2537.9999999999991"/>
    <n v="50"/>
    <n v="37"/>
    <n v="50"/>
    <n v="37"/>
    <n v="9.9"/>
    <n v="8"/>
    <n v="495"/>
    <n v="296"/>
    <n v="89.66"/>
    <n v="106.972972972973"/>
    <n v="4483"/>
    <n v="3958.0000000000009"/>
    <n v="145"/>
    <n v="149"/>
    <n v="145"/>
    <n v="149"/>
    <n v="538.50002299999994"/>
    <n v="569.50000000000045"/>
    <n v="12519.000049999999"/>
    <n v="17663.999999999964"/>
    <n v="88"/>
    <n v="55"/>
    <n v="88"/>
    <n v="55"/>
    <n v="524.49999000000003"/>
    <n v="264.00000000000006"/>
    <n v="7091.9996000000001"/>
    <n v="3717"/>
    <n v="233"/>
    <n v="204"/>
    <n v="233"/>
    <n v="204"/>
    <n v="1063.0000129999999"/>
    <n v="833.50000000000045"/>
    <n v="19610.999649999998"/>
    <n v="21380.999999999964"/>
    <n v="0"/>
    <n v="0"/>
    <n v="0"/>
    <n v="0"/>
    <s v=""/>
    <s v=""/>
    <s v=""/>
    <s v=""/>
    <n v="1558.0000130000001"/>
    <n v="1129.5000000000005"/>
    <n v="24093.999649999998"/>
    <n v="25338.999999999964"/>
  </r>
  <r>
    <x v="14"/>
    <s v="Virginia Highlands Community College "/>
    <m/>
    <n v="233903"/>
    <x v="9"/>
    <n v="290"/>
    <n v="303"/>
    <n v="0"/>
    <n v="0"/>
    <n v="290"/>
    <n v="303"/>
    <s v="62-70"/>
    <s v="62-70"/>
    <n v="290"/>
    <n v="293"/>
    <n v="290"/>
    <n v="293"/>
    <n v="50"/>
    <n v="61"/>
    <n v="50"/>
    <n v="61"/>
    <n v="13"/>
    <n v="9"/>
    <n v="13"/>
    <n v="9"/>
    <m/>
    <m/>
    <n v="0"/>
    <n v="0"/>
    <n v="63"/>
    <n v="70"/>
    <n v="63"/>
    <n v="70"/>
    <n v="2.7"/>
    <n v="2.8196721311475401"/>
    <n v="135"/>
    <n v="171.99999999999994"/>
    <n v="4.0769229999999999"/>
    <n v="3.1111111111111098"/>
    <n v="52.999998999999995"/>
    <n v="27.999999999999989"/>
    <m/>
    <m/>
    <n v="0"/>
    <n v="0"/>
    <n v="2.9841269682539684"/>
    <n v="2.8571428571428563"/>
    <n v="187.999999"/>
    <n v="199.99999999999994"/>
    <n v="81.72"/>
    <n v="140.90163934426201"/>
    <n v="4086"/>
    <n v="8594.9999999999818"/>
    <n v="89.461539999999999"/>
    <n v="78.4444444444444"/>
    <n v="1163.0000199999999"/>
    <n v="705.99999999999955"/>
    <m/>
    <m/>
    <n v="0"/>
    <n v="0"/>
    <n v="83.317460634920621"/>
    <n v="132.87142857142831"/>
    <n v="5249.0000199999995"/>
    <n v="9300.9999999999818"/>
    <n v="51"/>
    <n v="63"/>
    <n v="51"/>
    <n v="63"/>
    <n v="70"/>
    <n v="46"/>
    <n v="70"/>
    <n v="46"/>
    <m/>
    <m/>
    <n v="0"/>
    <n v="0"/>
    <n v="121"/>
    <n v="109"/>
    <n v="121"/>
    <n v="109"/>
    <n v="4.3921570000000001"/>
    <n v="4.7619047619047601"/>
    <n v="224.00000700000001"/>
    <n v="299.99999999999989"/>
    <n v="7.3142860000000001"/>
    <n v="7.1739130434782599"/>
    <n v="512.00001999999995"/>
    <n v="329.99999999999994"/>
    <m/>
    <m/>
    <n v="0"/>
    <n v="0"/>
    <n v="6.0826448512396691"/>
    <n v="5.7798165137614657"/>
    <n v="736.00002699999993"/>
    <n v="629.99999999999977"/>
    <n v="80.627449999999996"/>
    <n v="142.142857142857"/>
    <n v="4111.9999499999994"/>
    <n v="8954.9999999999909"/>
    <n v="88.657139999999998"/>
    <n v="99.695652173913004"/>
    <n v="6205.9997999999996"/>
    <n v="4585.9999999999982"/>
    <m/>
    <m/>
    <n v="0"/>
    <n v="0"/>
    <n v="85.272725206611568"/>
    <n v="124.22935779816504"/>
    <n v="10317.999749999999"/>
    <n v="13540.999999999989"/>
    <n v="184"/>
    <n v="179"/>
    <n v="184"/>
    <n v="179"/>
    <n v="5.02173927173913"/>
    <n v="4.6368715083798868"/>
    <n v="924.00002599999993"/>
    <n v="829.99999999999977"/>
    <n v="84.603259619565208"/>
    <n v="127.60893854748588"/>
    <n v="15566.999769999999"/>
    <n v="22841.999999999971"/>
    <n v="23"/>
    <n v="40"/>
    <n v="23"/>
    <n v="40"/>
    <n v="36"/>
    <n v="22"/>
    <n v="36"/>
    <n v="22"/>
    <m/>
    <m/>
    <n v="0"/>
    <n v="0"/>
    <n v="59"/>
    <n v="62"/>
    <n v="59"/>
    <n v="62"/>
    <n v="4.1086960000000001"/>
    <n v="4.5875000000000004"/>
    <n v="94.500008000000008"/>
    <n v="183.5"/>
    <n v="4.4583329999999997"/>
    <n v="4.7045454545454497"/>
    <n v="160.49998799999997"/>
    <n v="103.49999999999989"/>
    <m/>
    <m/>
    <n v="0"/>
    <n v="0"/>
    <n v="4.3220338305084747"/>
    <n v="4.6290322580645142"/>
    <n v="254.99999600000001"/>
    <n v="286.99999999999989"/>
    <n v="67.391300000000001"/>
    <n v="120.375"/>
    <n v="1549.9999"/>
    <n v="4815"/>
    <n v="65.361109999999996"/>
    <n v="73.772727272727295"/>
    <n v="2352.9999600000001"/>
    <n v="1623.0000000000005"/>
    <m/>
    <n v="52"/>
    <n v="0"/>
    <n v="0"/>
    <n v="66.152540000000002"/>
    <n v="103.83870967741936"/>
    <n v="3902.9998599999999"/>
    <n v="6438"/>
    <n v="47"/>
    <n v="52"/>
    <n v="47"/>
    <n v="52"/>
    <n v="9.1489360000000008"/>
    <n v="7.9423076923076898"/>
    <n v="429.99999200000002"/>
    <n v="412.99999999999989"/>
    <n v="75.297870000000003"/>
    <n v="129.94230769230799"/>
    <n v="3538.9998900000001"/>
    <n v="6757.0000000000155"/>
    <n v="124"/>
    <n v="164"/>
    <n v="124"/>
    <n v="164"/>
    <n v="453.50001499999996"/>
    <n v="655.49999999999977"/>
    <n v="9747.9998500000002"/>
    <n v="22364.999999999971"/>
    <n v="119"/>
    <n v="77"/>
    <n v="119"/>
    <n v="77"/>
    <n v="725.50000699999987"/>
    <n v="461.49999999999983"/>
    <n v="9721.9997799999983"/>
    <n v="6914.9999999999982"/>
    <n v="243"/>
    <n v="241"/>
    <n v="243"/>
    <n v="241"/>
    <n v="1179.0000219999997"/>
    <n v="1116.9999999999995"/>
    <n v="19469.999629999998"/>
    <n v="29279.999999999971"/>
    <n v="0"/>
    <n v="0"/>
    <n v="0"/>
    <n v="0"/>
    <s v=""/>
    <s v=""/>
    <s v=""/>
    <s v=""/>
    <n v="1609.000014"/>
    <n v="1529.9999999999995"/>
    <n v="23008.999519999998"/>
    <n v="36036.999999999985"/>
  </r>
  <r>
    <x v="15"/>
    <s v="West Virginia University"/>
    <m/>
    <n v="238032"/>
    <x v="1"/>
    <n v="4268"/>
    <n v="4437"/>
    <n v="138"/>
    <n v="142"/>
    <n v="4130"/>
    <n v="4295"/>
    <n v="120"/>
    <n v="120"/>
    <n v="4130"/>
    <n v="4295"/>
    <n v="0"/>
    <n v="0"/>
    <n v="759"/>
    <n v="804"/>
    <n v="0"/>
    <n v="0"/>
    <m/>
    <m/>
    <n v="0"/>
    <n v="0"/>
    <m/>
    <m/>
    <n v="0"/>
    <n v="0"/>
    <n v="759"/>
    <n v="804"/>
    <n v="0"/>
    <n v="0"/>
    <n v="4.5999999999999996"/>
    <n v="4.5999999999999996"/>
    <n v="3491.3999999999996"/>
    <n v="3698.3999999999996"/>
    <m/>
    <m/>
    <n v="0"/>
    <n v="0"/>
    <m/>
    <m/>
    <n v="0"/>
    <n v="0"/>
    <n v="4.5999999999999996"/>
    <n v="4.5999999999999996"/>
    <n v="3491.3999999999996"/>
    <n v="3698.3999999999996"/>
    <m/>
    <m/>
    <n v="0"/>
    <n v="0"/>
    <m/>
    <m/>
    <n v="0"/>
    <n v="0"/>
    <m/>
    <m/>
    <n v="0"/>
    <n v="0"/>
    <n v="0"/>
    <n v="0"/>
    <n v="0"/>
    <n v="0"/>
    <n v="2164"/>
    <n v="2283"/>
    <n v="0"/>
    <n v="0"/>
    <n v="3"/>
    <n v="12"/>
    <n v="0"/>
    <n v="0"/>
    <m/>
    <m/>
    <n v="0"/>
    <n v="0"/>
    <n v="2167"/>
    <n v="2295"/>
    <n v="0"/>
    <n v="0"/>
    <n v="4.9000000000000004"/>
    <n v="4.8"/>
    <n v="10603.6"/>
    <n v="10958.4"/>
    <n v="7.5"/>
    <n v="7.4"/>
    <n v="22.5"/>
    <n v="88.800000000000011"/>
    <m/>
    <m/>
    <n v="0"/>
    <n v="0"/>
    <n v="4.9035994462390402"/>
    <n v="4.8135947712418297"/>
    <n v="10626.1"/>
    <n v="11047.199999999999"/>
    <m/>
    <m/>
    <n v="0"/>
    <n v="0"/>
    <m/>
    <m/>
    <n v="0"/>
    <n v="0"/>
    <m/>
    <m/>
    <n v="0"/>
    <n v="0"/>
    <n v="0"/>
    <n v="0"/>
    <n v="0"/>
    <n v="0"/>
    <n v="2926"/>
    <n v="3099"/>
    <n v="0"/>
    <n v="0"/>
    <n v="4.8248462064251534"/>
    <n v="4.7581800580832523"/>
    <n v="14117.499999999998"/>
    <n v="14745.599999999999"/>
    <n v="0"/>
    <n v="0"/>
    <n v="0"/>
    <n v="0"/>
    <n v="873"/>
    <n v="898"/>
    <n v="0"/>
    <n v="0"/>
    <n v="82"/>
    <n v="62"/>
    <n v="0"/>
    <n v="0"/>
    <m/>
    <m/>
    <n v="0"/>
    <n v="0"/>
    <n v="955"/>
    <n v="960"/>
    <n v="0"/>
    <n v="0"/>
    <n v="3.7"/>
    <n v="3.9"/>
    <n v="3230.1000000000004"/>
    <n v="3502.2"/>
    <n v="3"/>
    <n v="3.6"/>
    <n v="246"/>
    <n v="223.20000000000002"/>
    <m/>
    <m/>
    <n v="0"/>
    <n v="0"/>
    <n v="3.6398952879581157"/>
    <n v="3.8806249999999998"/>
    <n v="3476.1000000000004"/>
    <n v="3725.3999999999996"/>
    <m/>
    <m/>
    <n v="0"/>
    <n v="0"/>
    <m/>
    <m/>
    <n v="0"/>
    <n v="0"/>
    <m/>
    <m/>
    <n v="0"/>
    <n v="0"/>
    <n v="0"/>
    <n v="0"/>
    <n v="0"/>
    <n v="0"/>
    <n v="249"/>
    <n v="236"/>
    <n v="0"/>
    <n v="0"/>
    <n v="4.3"/>
    <n v="4.5999999999999996"/>
    <n v="1070.7"/>
    <n v="1085.5999999999999"/>
    <m/>
    <m/>
    <n v="0"/>
    <n v="0"/>
    <n v="3796"/>
    <n v="3985"/>
    <n v="0"/>
    <n v="0"/>
    <n v="17325.099999999999"/>
    <n v="18159"/>
    <s v=""/>
    <s v=""/>
    <n v="85"/>
    <n v="74"/>
    <n v="0"/>
    <n v="0"/>
    <n v="268.5"/>
    <n v="312"/>
    <n v="0"/>
    <n v="0"/>
    <n v="3881"/>
    <n v="4059"/>
    <n v="0"/>
    <n v="0"/>
    <n v="17593.599999999999"/>
    <n v="18471"/>
    <s v=""/>
    <s v=""/>
    <n v="0"/>
    <n v="0"/>
    <n v="0"/>
    <n v="0"/>
    <s v=""/>
    <s v=""/>
    <s v=""/>
    <s v=""/>
    <n v="18664.3"/>
    <n v="19556.599999999999"/>
    <s v=""/>
    <s v=""/>
  </r>
  <r>
    <x v="15"/>
    <s v="Marshall University "/>
    <m/>
    <n v="237525"/>
    <x v="3"/>
    <n v="1604"/>
    <n v="1590"/>
    <n v="6"/>
    <n v="7"/>
    <n v="1598"/>
    <n v="1583"/>
    <n v="120"/>
    <n v="120"/>
    <n v="1598"/>
    <n v="1583"/>
    <n v="0"/>
    <n v="0"/>
    <n v="327"/>
    <n v="405"/>
    <n v="0"/>
    <n v="0"/>
    <n v="2"/>
    <m/>
    <n v="0"/>
    <n v="0"/>
    <m/>
    <m/>
    <n v="0"/>
    <n v="0"/>
    <n v="329"/>
    <n v="405"/>
    <n v="0"/>
    <n v="0"/>
    <n v="4.7"/>
    <n v="4.5999999999999996"/>
    <n v="1536.9"/>
    <n v="1862.9999999999998"/>
    <n v="6"/>
    <m/>
    <n v="12"/>
    <n v="0"/>
    <m/>
    <m/>
    <n v="0"/>
    <n v="0"/>
    <n v="4.7079027355623104"/>
    <n v="4.5999999999999996"/>
    <n v="1548.9"/>
    <n v="1862.9999999999998"/>
    <m/>
    <m/>
    <n v="0"/>
    <n v="0"/>
    <m/>
    <m/>
    <n v="0"/>
    <n v="0"/>
    <m/>
    <m/>
    <n v="0"/>
    <n v="0"/>
    <n v="0"/>
    <n v="0"/>
    <n v="0"/>
    <n v="0"/>
    <n v="710"/>
    <n v="724"/>
    <n v="0"/>
    <n v="0"/>
    <n v="12"/>
    <n v="17"/>
    <n v="0"/>
    <n v="0"/>
    <m/>
    <m/>
    <n v="0"/>
    <n v="0"/>
    <n v="722"/>
    <n v="741"/>
    <n v="0"/>
    <n v="0"/>
    <n v="5.7"/>
    <n v="5.6"/>
    <n v="4047"/>
    <n v="4054.3999999999996"/>
    <n v="12.2"/>
    <n v="10.5"/>
    <n v="146.39999999999998"/>
    <n v="178.5"/>
    <m/>
    <m/>
    <n v="0"/>
    <n v="0"/>
    <n v="5.8080332409972293"/>
    <n v="5.7124156545209175"/>
    <n v="4193.3999999999996"/>
    <n v="4232.8999999999996"/>
    <m/>
    <m/>
    <n v="0"/>
    <n v="0"/>
    <m/>
    <m/>
    <n v="0"/>
    <n v="0"/>
    <m/>
    <m/>
    <n v="0"/>
    <n v="0"/>
    <n v="0"/>
    <n v="0"/>
    <n v="0"/>
    <n v="0"/>
    <n v="1051"/>
    <n v="1146"/>
    <n v="0"/>
    <n v="0"/>
    <n v="5.4636536631779249"/>
    <n v="5.3192844677137865"/>
    <n v="5742.2999999999993"/>
    <n v="6095.9"/>
    <n v="0"/>
    <n v="0"/>
    <n v="0"/>
    <n v="0"/>
    <n v="419"/>
    <n v="348"/>
    <n v="0"/>
    <n v="0"/>
    <n v="57"/>
    <n v="45"/>
    <n v="0"/>
    <n v="0"/>
    <m/>
    <m/>
    <n v="0"/>
    <n v="0"/>
    <n v="476"/>
    <n v="393"/>
    <n v="0"/>
    <n v="0"/>
    <n v="3.9"/>
    <n v="3.9"/>
    <n v="1634.1"/>
    <n v="1357.2"/>
    <n v="6.6"/>
    <n v="4"/>
    <n v="376.2"/>
    <n v="180"/>
    <m/>
    <m/>
    <n v="0"/>
    <n v="0"/>
    <n v="4.2233193277310921"/>
    <n v="3.9114503816793893"/>
    <n v="2010.2999999999997"/>
    <n v="1537.2"/>
    <m/>
    <m/>
    <n v="0"/>
    <n v="0"/>
    <m/>
    <m/>
    <n v="0"/>
    <n v="0"/>
    <m/>
    <m/>
    <n v="0"/>
    <n v="0"/>
    <n v="0"/>
    <n v="0"/>
    <n v="0"/>
    <n v="0"/>
    <n v="71"/>
    <n v="44"/>
    <n v="0"/>
    <n v="0"/>
    <n v="6.6"/>
    <n v="8.6999999999999993"/>
    <n v="468.59999999999997"/>
    <n v="382.79999999999995"/>
    <m/>
    <m/>
    <n v="0"/>
    <n v="0"/>
    <n v="1456"/>
    <n v="1477"/>
    <n v="0"/>
    <n v="0"/>
    <n v="7218"/>
    <n v="7274.5999999999995"/>
    <s v=""/>
    <s v=""/>
    <n v="71"/>
    <n v="62"/>
    <n v="0"/>
    <n v="0"/>
    <n v="534.59999999999991"/>
    <n v="358.5"/>
    <n v="0"/>
    <n v="0"/>
    <n v="1527"/>
    <n v="1539"/>
    <n v="0"/>
    <n v="0"/>
    <n v="7752.6"/>
    <n v="7633.0999999999995"/>
    <s v=""/>
    <s v=""/>
    <n v="0"/>
    <n v="0"/>
    <n v="0"/>
    <n v="0"/>
    <s v=""/>
    <s v=""/>
    <s v=""/>
    <s v=""/>
    <n v="8221.1999999999989"/>
    <n v="8015.9"/>
    <s v=""/>
    <s v=""/>
  </r>
  <r>
    <x v="15"/>
    <s v="Fairmont State University"/>
    <m/>
    <n v="237367"/>
    <x v="5"/>
    <n v="613"/>
    <n v="598"/>
    <n v="7"/>
    <n v="9"/>
    <n v="606"/>
    <n v="589"/>
    <n v="120"/>
    <n v="120"/>
    <n v="606"/>
    <n v="589"/>
    <n v="0"/>
    <n v="0"/>
    <n v="104"/>
    <n v="116"/>
    <n v="0"/>
    <n v="0"/>
    <m/>
    <m/>
    <n v="0"/>
    <n v="0"/>
    <m/>
    <m/>
    <n v="0"/>
    <n v="0"/>
    <n v="104"/>
    <n v="116"/>
    <n v="0"/>
    <n v="0"/>
    <n v="4.8"/>
    <n v="4.5999999999999996"/>
    <n v="499.2"/>
    <n v="533.59999999999991"/>
    <m/>
    <m/>
    <n v="0"/>
    <n v="0"/>
    <m/>
    <m/>
    <n v="0"/>
    <n v="0"/>
    <n v="4.8"/>
    <n v="4.5999999999999996"/>
    <n v="499.2"/>
    <n v="533.59999999999991"/>
    <m/>
    <m/>
    <n v="0"/>
    <n v="0"/>
    <m/>
    <m/>
    <n v="0"/>
    <n v="0"/>
    <m/>
    <m/>
    <n v="0"/>
    <n v="0"/>
    <n v="0"/>
    <n v="0"/>
    <n v="0"/>
    <n v="0"/>
    <n v="186"/>
    <n v="178"/>
    <n v="0"/>
    <n v="0"/>
    <n v="4"/>
    <n v="5"/>
    <n v="0"/>
    <n v="0"/>
    <m/>
    <m/>
    <n v="0"/>
    <n v="0"/>
    <n v="190"/>
    <n v="183"/>
    <n v="0"/>
    <n v="0"/>
    <n v="6.2"/>
    <n v="6.1"/>
    <n v="1153.2"/>
    <n v="1085.8"/>
    <n v="13.1"/>
    <n v="10.6"/>
    <n v="52.4"/>
    <n v="53"/>
    <m/>
    <m/>
    <n v="0"/>
    <n v="0"/>
    <n v="6.3452631578947374"/>
    <n v="6.222950819672131"/>
    <n v="1205.6000000000001"/>
    <n v="1138.8"/>
    <m/>
    <m/>
    <n v="0"/>
    <n v="0"/>
    <m/>
    <m/>
    <n v="0"/>
    <n v="0"/>
    <m/>
    <m/>
    <n v="0"/>
    <n v="0"/>
    <n v="0"/>
    <n v="0"/>
    <n v="0"/>
    <n v="0"/>
    <n v="294"/>
    <n v="299"/>
    <n v="0"/>
    <n v="0"/>
    <n v="5.7986394557823138"/>
    <n v="5.5933110367892969"/>
    <n v="1704.8000000000002"/>
    <n v="1672.3999999999999"/>
    <n v="0"/>
    <n v="0"/>
    <n v="0"/>
    <n v="0"/>
    <n v="249"/>
    <n v="237"/>
    <n v="0"/>
    <n v="0"/>
    <n v="37"/>
    <n v="26"/>
    <n v="0"/>
    <n v="0"/>
    <m/>
    <m/>
    <n v="0"/>
    <n v="0"/>
    <n v="286"/>
    <n v="263"/>
    <n v="0"/>
    <n v="0"/>
    <n v="3.6"/>
    <n v="4"/>
    <n v="896.4"/>
    <n v="948"/>
    <n v="4.7"/>
    <n v="5.7"/>
    <n v="173.9"/>
    <n v="148.20000000000002"/>
    <m/>
    <m/>
    <n v="0"/>
    <n v="0"/>
    <n v="3.7423076923076923"/>
    <n v="4.1680608365019012"/>
    <n v="1070.3"/>
    <n v="1096.2"/>
    <m/>
    <m/>
    <n v="0"/>
    <n v="0"/>
    <m/>
    <m/>
    <n v="0"/>
    <n v="0"/>
    <m/>
    <m/>
    <n v="0"/>
    <n v="0"/>
    <n v="0"/>
    <n v="0"/>
    <n v="0"/>
    <n v="0"/>
    <n v="26"/>
    <n v="27"/>
    <n v="0"/>
    <n v="0"/>
    <n v="8.8000000000000007"/>
    <n v="6.3"/>
    <n v="228.8"/>
    <n v="170.1"/>
    <m/>
    <m/>
    <n v="0"/>
    <n v="0"/>
    <n v="539"/>
    <n v="531"/>
    <n v="0"/>
    <n v="0"/>
    <n v="2548.8000000000002"/>
    <n v="2567.3999999999996"/>
    <s v=""/>
    <s v=""/>
    <n v="41"/>
    <n v="31"/>
    <n v="0"/>
    <n v="0"/>
    <n v="226.3"/>
    <n v="201.20000000000002"/>
    <n v="0"/>
    <n v="0"/>
    <n v="580"/>
    <n v="562"/>
    <n v="0"/>
    <n v="0"/>
    <n v="2775.1000000000004"/>
    <n v="2768.5999999999995"/>
    <s v=""/>
    <s v=""/>
    <n v="0"/>
    <n v="0"/>
    <n v="0"/>
    <n v="0"/>
    <s v=""/>
    <s v=""/>
    <s v=""/>
    <s v=""/>
    <n v="3003.9000000000005"/>
    <n v="2938.7"/>
    <s v=""/>
    <s v=""/>
  </r>
  <r>
    <x v="15"/>
    <s v="Shepherd University "/>
    <m/>
    <n v="237792"/>
    <x v="5"/>
    <n v="762"/>
    <n v="790"/>
    <n v="22"/>
    <n v="18"/>
    <n v="740"/>
    <n v="772"/>
    <n v="120"/>
    <n v="120"/>
    <n v="740"/>
    <n v="772"/>
    <n v="0"/>
    <n v="0"/>
    <n v="77"/>
    <n v="64"/>
    <n v="0"/>
    <n v="0"/>
    <m/>
    <m/>
    <n v="0"/>
    <n v="0"/>
    <m/>
    <m/>
    <n v="0"/>
    <n v="0"/>
    <n v="77"/>
    <n v="64"/>
    <n v="0"/>
    <n v="0"/>
    <n v="4.5999999999999996"/>
    <n v="4.3"/>
    <n v="354.2"/>
    <n v="275.2"/>
    <m/>
    <m/>
    <n v="0"/>
    <n v="0"/>
    <m/>
    <m/>
    <n v="0"/>
    <n v="0"/>
    <n v="4.5999999999999996"/>
    <n v="4.3"/>
    <n v="354.2"/>
    <n v="275.2"/>
    <m/>
    <m/>
    <n v="0"/>
    <n v="0"/>
    <m/>
    <m/>
    <n v="0"/>
    <n v="0"/>
    <m/>
    <m/>
    <n v="0"/>
    <n v="0"/>
    <n v="0"/>
    <n v="0"/>
    <n v="0"/>
    <n v="0"/>
    <n v="357"/>
    <n v="354"/>
    <n v="0"/>
    <n v="0"/>
    <n v="4"/>
    <n v="8"/>
    <n v="0"/>
    <n v="0"/>
    <m/>
    <m/>
    <n v="0"/>
    <n v="0"/>
    <n v="361"/>
    <n v="362"/>
    <n v="0"/>
    <n v="0"/>
    <n v="5.0999999999999996"/>
    <n v="5.2"/>
    <n v="1820.6999999999998"/>
    <n v="1840.8"/>
    <n v="9.4"/>
    <n v="7.3"/>
    <n v="37.6"/>
    <n v="58.4"/>
    <m/>
    <m/>
    <n v="0"/>
    <n v="0"/>
    <n v="5.1476454293628802"/>
    <n v="5.2464088397790061"/>
    <n v="1858.2999999999997"/>
    <n v="1899.2000000000003"/>
    <m/>
    <m/>
    <n v="0"/>
    <n v="0"/>
    <m/>
    <m/>
    <n v="0"/>
    <n v="0"/>
    <m/>
    <m/>
    <n v="0"/>
    <n v="0"/>
    <n v="0"/>
    <n v="0"/>
    <n v="0"/>
    <n v="0"/>
    <n v="438"/>
    <n v="426"/>
    <n v="0"/>
    <n v="0"/>
    <n v="5.0513698630136972"/>
    <n v="5.1042253521126764"/>
    <n v="2212.4999999999995"/>
    <n v="2174.4"/>
    <n v="0"/>
    <n v="0"/>
    <n v="0"/>
    <n v="0"/>
    <n v="256"/>
    <n v="282"/>
    <n v="0"/>
    <n v="0"/>
    <n v="38"/>
    <n v="52"/>
    <n v="0"/>
    <n v="0"/>
    <m/>
    <m/>
    <n v="0"/>
    <n v="0"/>
    <n v="294"/>
    <n v="334"/>
    <n v="0"/>
    <n v="0"/>
    <n v="3.5"/>
    <n v="3.5"/>
    <n v="896"/>
    <n v="987"/>
    <n v="3.4"/>
    <n v="4"/>
    <n v="129.19999999999999"/>
    <n v="208"/>
    <m/>
    <m/>
    <n v="0"/>
    <n v="0"/>
    <n v="3.4870748299319732"/>
    <n v="3.5778443113772456"/>
    <n v="1025.2"/>
    <n v="1195"/>
    <m/>
    <m/>
    <n v="0"/>
    <n v="0"/>
    <m/>
    <m/>
    <n v="0"/>
    <n v="0"/>
    <m/>
    <m/>
    <n v="0"/>
    <n v="0"/>
    <n v="0"/>
    <n v="0"/>
    <n v="0"/>
    <n v="0"/>
    <n v="8"/>
    <n v="12"/>
    <n v="0"/>
    <n v="0"/>
    <n v="6.4"/>
    <n v="9.3000000000000007"/>
    <n v="51.2"/>
    <n v="111.60000000000001"/>
    <m/>
    <m/>
    <n v="0"/>
    <n v="0"/>
    <n v="690"/>
    <n v="700"/>
    <n v="0"/>
    <n v="0"/>
    <n v="3070.8999999999996"/>
    <n v="3103"/>
    <s v=""/>
    <s v=""/>
    <n v="42"/>
    <n v="60"/>
    <n v="0"/>
    <n v="0"/>
    <n v="166.79999999999998"/>
    <n v="266.39999999999998"/>
    <n v="0"/>
    <n v="0"/>
    <n v="732"/>
    <n v="760"/>
    <n v="0"/>
    <n v="0"/>
    <n v="3237.7"/>
    <n v="3369.4"/>
    <s v=""/>
    <s v=""/>
    <n v="0"/>
    <n v="0"/>
    <n v="0"/>
    <n v="0"/>
    <s v=""/>
    <s v=""/>
    <s v=""/>
    <s v=""/>
    <n v="3288.8999999999996"/>
    <n v="3481"/>
    <s v=""/>
    <s v=""/>
  </r>
  <r>
    <x v="15"/>
    <s v="Bluefield State College "/>
    <m/>
    <n v="237215"/>
    <x v="6"/>
    <n v="240"/>
    <n v="170"/>
    <n v="6"/>
    <n v="4"/>
    <n v="234"/>
    <n v="166"/>
    <n v="120"/>
    <n v="120"/>
    <n v="234"/>
    <n v="166"/>
    <n v="0"/>
    <n v="0"/>
    <n v="29"/>
    <n v="25"/>
    <n v="0"/>
    <n v="0"/>
    <m/>
    <m/>
    <n v="0"/>
    <n v="0"/>
    <m/>
    <m/>
    <n v="0"/>
    <n v="0"/>
    <n v="29"/>
    <n v="25"/>
    <n v="0"/>
    <n v="0"/>
    <n v="4.8"/>
    <n v="5.0999999999999996"/>
    <n v="139.19999999999999"/>
    <n v="127.49999999999999"/>
    <m/>
    <m/>
    <n v="0"/>
    <n v="0"/>
    <m/>
    <m/>
    <n v="0"/>
    <n v="0"/>
    <n v="4.8"/>
    <n v="5.0999999999999996"/>
    <n v="139.19999999999999"/>
    <n v="127.49999999999999"/>
    <m/>
    <m/>
    <n v="0"/>
    <n v="0"/>
    <m/>
    <m/>
    <n v="0"/>
    <n v="0"/>
    <m/>
    <m/>
    <n v="0"/>
    <n v="0"/>
    <n v="0"/>
    <n v="0"/>
    <n v="0"/>
    <n v="0"/>
    <n v="65"/>
    <n v="40"/>
    <n v="0"/>
    <n v="0"/>
    <n v="3"/>
    <n v="2"/>
    <n v="0"/>
    <n v="0"/>
    <m/>
    <m/>
    <n v="0"/>
    <n v="0"/>
    <n v="68"/>
    <n v="42"/>
    <n v="0"/>
    <n v="0"/>
    <n v="7.1"/>
    <n v="8.1999999999999993"/>
    <n v="461.5"/>
    <n v="328"/>
    <n v="12.8"/>
    <n v="11.3"/>
    <n v="38.400000000000006"/>
    <n v="22.6"/>
    <m/>
    <m/>
    <n v="0"/>
    <n v="0"/>
    <n v="7.3514705882352942"/>
    <n v="8.3476190476190482"/>
    <n v="499.9"/>
    <n v="350.6"/>
    <m/>
    <m/>
    <n v="0"/>
    <n v="0"/>
    <m/>
    <m/>
    <n v="0"/>
    <n v="0"/>
    <m/>
    <m/>
    <n v="0"/>
    <n v="0"/>
    <n v="0"/>
    <n v="0"/>
    <n v="0"/>
    <n v="0"/>
    <n v="97"/>
    <n v="67"/>
    <n v="0"/>
    <n v="0"/>
    <n v="6.5886597938144318"/>
    <n v="7.1358208955223885"/>
    <n v="639.09999999999991"/>
    <n v="478.1"/>
    <n v="0"/>
    <n v="0"/>
    <n v="0"/>
    <n v="0"/>
    <n v="100"/>
    <n v="74"/>
    <n v="0"/>
    <n v="0"/>
    <n v="16"/>
    <n v="12"/>
    <n v="0"/>
    <n v="0"/>
    <m/>
    <m/>
    <n v="0"/>
    <n v="0"/>
    <n v="116"/>
    <n v="86"/>
    <n v="0"/>
    <n v="0"/>
    <n v="4.0999999999999996"/>
    <n v="4.9000000000000004"/>
    <n v="409.99999999999994"/>
    <n v="362.6"/>
    <n v="5.8"/>
    <n v="5.8"/>
    <n v="92.8"/>
    <n v="69.599999999999994"/>
    <m/>
    <m/>
    <n v="0"/>
    <n v="0"/>
    <n v="4.3344827586206893"/>
    <n v="5.025581395348838"/>
    <n v="502.79999999999995"/>
    <n v="432.20000000000005"/>
    <m/>
    <m/>
    <n v="0"/>
    <n v="0"/>
    <m/>
    <m/>
    <n v="0"/>
    <n v="0"/>
    <m/>
    <m/>
    <n v="0"/>
    <n v="0"/>
    <n v="0"/>
    <n v="0"/>
    <n v="0"/>
    <n v="0"/>
    <n v="21"/>
    <n v="13"/>
    <n v="0"/>
    <n v="0"/>
    <n v="9.9"/>
    <n v="10.1"/>
    <n v="207.9"/>
    <n v="131.29999999999998"/>
    <m/>
    <m/>
    <n v="0"/>
    <n v="0"/>
    <n v="194"/>
    <n v="139"/>
    <n v="0"/>
    <n v="0"/>
    <n v="1010.7"/>
    <n v="818.1"/>
    <s v=""/>
    <s v=""/>
    <n v="19"/>
    <n v="14"/>
    <n v="0"/>
    <n v="0"/>
    <n v="131.19999999999999"/>
    <n v="92.199999999999989"/>
    <n v="0"/>
    <n v="0"/>
    <n v="213"/>
    <n v="153"/>
    <n v="0"/>
    <n v="0"/>
    <n v="1141.9000000000001"/>
    <n v="910.3"/>
    <s v=""/>
    <s v=""/>
    <n v="0"/>
    <n v="0"/>
    <n v="0"/>
    <n v="0"/>
    <s v=""/>
    <s v=""/>
    <s v=""/>
    <s v=""/>
    <n v="1349.8"/>
    <n v="1041.6000000000001"/>
    <s v=""/>
    <s v=""/>
  </r>
  <r>
    <x v="15"/>
    <s v="Concord University "/>
    <s v="Met the criteria for Four-Year 5 in 2014-15 and 2015-16."/>
    <n v="237330"/>
    <x v="6"/>
    <n v="429"/>
    <n v="435"/>
    <n v="11"/>
    <n v="13"/>
    <n v="418"/>
    <n v="422"/>
    <n v="120"/>
    <n v="120"/>
    <n v="418"/>
    <n v="422"/>
    <n v="0"/>
    <n v="0"/>
    <n v="88"/>
    <n v="66"/>
    <n v="0"/>
    <n v="0"/>
    <n v="1"/>
    <m/>
    <n v="0"/>
    <n v="0"/>
    <m/>
    <m/>
    <n v="0"/>
    <n v="0"/>
    <n v="89"/>
    <n v="66"/>
    <n v="0"/>
    <n v="0"/>
    <n v="4.7"/>
    <n v="5"/>
    <n v="413.6"/>
    <n v="330"/>
    <n v="4.5"/>
    <m/>
    <n v="4.5"/>
    <n v="0"/>
    <m/>
    <m/>
    <n v="0"/>
    <n v="0"/>
    <n v="4.6977528089887644"/>
    <n v="5"/>
    <n v="418.1"/>
    <n v="330"/>
    <m/>
    <m/>
    <n v="0"/>
    <n v="0"/>
    <m/>
    <m/>
    <n v="0"/>
    <n v="0"/>
    <m/>
    <m/>
    <n v="0"/>
    <n v="0"/>
    <n v="0"/>
    <n v="0"/>
    <n v="0"/>
    <n v="0"/>
    <n v="159"/>
    <n v="189"/>
    <n v="0"/>
    <n v="0"/>
    <n v="2"/>
    <n v="4"/>
    <n v="0"/>
    <n v="0"/>
    <m/>
    <m/>
    <n v="0"/>
    <n v="0"/>
    <n v="161"/>
    <n v="193"/>
    <n v="0"/>
    <n v="0"/>
    <n v="5.4"/>
    <n v="5.7"/>
    <n v="858.6"/>
    <n v="1077.3"/>
    <n v="7.8"/>
    <n v="10.6"/>
    <n v="15.6"/>
    <n v="42.4"/>
    <m/>
    <m/>
    <n v="0"/>
    <n v="0"/>
    <n v="5.4298136645962733"/>
    <n v="5.8015544041450777"/>
    <n v="874.2"/>
    <n v="1119.7"/>
    <m/>
    <m/>
    <n v="0"/>
    <n v="0"/>
    <m/>
    <m/>
    <n v="0"/>
    <n v="0"/>
    <m/>
    <m/>
    <n v="0"/>
    <n v="0"/>
    <n v="0"/>
    <n v="0"/>
    <n v="0"/>
    <n v="0"/>
    <n v="250"/>
    <n v="259"/>
    <n v="0"/>
    <n v="0"/>
    <n v="5.1692000000000009"/>
    <n v="5.5972972972972972"/>
    <n v="1292.3000000000002"/>
    <n v="1449.7"/>
    <n v="0"/>
    <n v="0"/>
    <n v="0"/>
    <n v="0"/>
    <n v="127"/>
    <n v="129"/>
    <n v="0"/>
    <n v="0"/>
    <n v="14"/>
    <n v="13"/>
    <n v="0"/>
    <n v="0"/>
    <m/>
    <m/>
    <n v="0"/>
    <n v="0"/>
    <n v="141"/>
    <n v="142"/>
    <n v="0"/>
    <n v="0"/>
    <n v="3.8"/>
    <n v="3.7"/>
    <n v="482.59999999999997"/>
    <n v="477.3"/>
    <n v="3.1"/>
    <n v="4.7"/>
    <n v="43.4"/>
    <n v="61.1"/>
    <m/>
    <m/>
    <n v="0"/>
    <n v="0"/>
    <n v="3.7304964539007091"/>
    <n v="3.7915492957746477"/>
    <n v="526"/>
    <n v="538.4"/>
    <m/>
    <m/>
    <n v="0"/>
    <n v="0"/>
    <m/>
    <m/>
    <n v="0"/>
    <n v="0"/>
    <m/>
    <m/>
    <n v="0"/>
    <n v="0"/>
    <n v="0"/>
    <n v="0"/>
    <n v="0"/>
    <n v="0"/>
    <n v="27"/>
    <n v="21"/>
    <n v="0"/>
    <n v="0"/>
    <n v="5.5"/>
    <n v="7.3"/>
    <n v="148.5"/>
    <n v="153.29999999999998"/>
    <m/>
    <m/>
    <n v="0"/>
    <n v="0"/>
    <n v="374"/>
    <n v="384"/>
    <n v="0"/>
    <n v="0"/>
    <n v="1754.8"/>
    <n v="1884.6"/>
    <s v=""/>
    <s v=""/>
    <n v="17"/>
    <n v="17"/>
    <n v="0"/>
    <n v="0"/>
    <n v="63.5"/>
    <n v="103.5"/>
    <n v="0"/>
    <n v="0"/>
    <n v="391"/>
    <n v="401"/>
    <n v="0"/>
    <n v="0"/>
    <n v="1818.3"/>
    <n v="1988.1"/>
    <s v=""/>
    <s v=""/>
    <n v="0"/>
    <n v="0"/>
    <n v="0"/>
    <n v="0"/>
    <s v=""/>
    <s v=""/>
    <s v=""/>
    <s v=""/>
    <n v="1966.8000000000002"/>
    <n v="2141.4"/>
    <s v=""/>
    <s v=""/>
  </r>
  <r>
    <x v="15"/>
    <s v="Glenville State College "/>
    <m/>
    <n v="237385"/>
    <x v="6"/>
    <n v="176"/>
    <n v="136"/>
    <n v="3"/>
    <n v="2"/>
    <n v="173"/>
    <n v="134"/>
    <n v="120"/>
    <n v="120"/>
    <n v="172"/>
    <n v="134"/>
    <n v="0"/>
    <n v="0"/>
    <n v="50"/>
    <n v="40"/>
    <n v="0"/>
    <n v="0"/>
    <m/>
    <m/>
    <n v="0"/>
    <n v="0"/>
    <m/>
    <m/>
    <n v="0"/>
    <n v="0"/>
    <n v="50"/>
    <n v="40"/>
    <n v="0"/>
    <n v="0"/>
    <n v="4.4000000000000004"/>
    <n v="4.4000000000000004"/>
    <n v="220.00000000000003"/>
    <n v="176"/>
    <m/>
    <m/>
    <n v="0"/>
    <n v="0"/>
    <m/>
    <m/>
    <n v="0"/>
    <n v="0"/>
    <n v="4.4000000000000004"/>
    <n v="4.4000000000000004"/>
    <n v="220.00000000000003"/>
    <n v="176"/>
    <m/>
    <m/>
    <n v="0"/>
    <n v="0"/>
    <m/>
    <m/>
    <n v="0"/>
    <n v="0"/>
    <m/>
    <m/>
    <n v="0"/>
    <n v="0"/>
    <n v="0"/>
    <n v="0"/>
    <n v="0"/>
    <n v="0"/>
    <n v="68"/>
    <n v="61"/>
    <n v="0"/>
    <n v="0"/>
    <n v="1"/>
    <n v="1"/>
    <n v="0"/>
    <n v="0"/>
    <m/>
    <m/>
    <n v="0"/>
    <n v="0"/>
    <n v="69"/>
    <n v="62"/>
    <n v="0"/>
    <n v="0"/>
    <n v="6.3"/>
    <n v="5.6"/>
    <n v="428.4"/>
    <n v="341.59999999999997"/>
    <n v="16.5"/>
    <n v="4"/>
    <n v="16.5"/>
    <n v="4"/>
    <m/>
    <m/>
    <n v="0"/>
    <n v="0"/>
    <n v="6.4478260869565212"/>
    <n v="5.5741935483870959"/>
    <n v="444.9"/>
    <n v="345.59999999999997"/>
    <m/>
    <m/>
    <n v="0"/>
    <n v="0"/>
    <m/>
    <m/>
    <n v="0"/>
    <n v="0"/>
    <m/>
    <m/>
    <n v="0"/>
    <n v="0"/>
    <n v="0"/>
    <n v="0"/>
    <n v="0"/>
    <n v="0"/>
    <n v="119"/>
    <n v="102"/>
    <n v="0"/>
    <n v="0"/>
    <n v="5.587394957983193"/>
    <n v="5.1137254901960771"/>
    <n v="664.9"/>
    <n v="521.59999999999991"/>
    <n v="0"/>
    <n v="0"/>
    <n v="0"/>
    <n v="0"/>
    <n v="52"/>
    <n v="27"/>
    <n v="0"/>
    <n v="0"/>
    <n v="1"/>
    <n v="2"/>
    <n v="0"/>
    <n v="0"/>
    <m/>
    <m/>
    <n v="0"/>
    <n v="0"/>
    <n v="53"/>
    <n v="29"/>
    <n v="0"/>
    <n v="0"/>
    <n v="4"/>
    <n v="3.9"/>
    <n v="208"/>
    <n v="105.3"/>
    <n v="2.5"/>
    <n v="1.5"/>
    <n v="2.5"/>
    <n v="3"/>
    <m/>
    <m/>
    <n v="0"/>
    <n v="0"/>
    <n v="3.9716981132075473"/>
    <n v="3.7344827586206897"/>
    <n v="210.5"/>
    <n v="108.3"/>
    <m/>
    <m/>
    <n v="0"/>
    <n v="0"/>
    <m/>
    <m/>
    <n v="0"/>
    <n v="0"/>
    <m/>
    <m/>
    <n v="0"/>
    <n v="0"/>
    <n v="0"/>
    <n v="0"/>
    <n v="0"/>
    <n v="0"/>
    <m/>
    <n v="3"/>
    <n v="0"/>
    <n v="0"/>
    <m/>
    <n v="4.8"/>
    <n v="0"/>
    <n v="14.399999999999999"/>
    <m/>
    <m/>
    <n v="0"/>
    <n v="0"/>
    <n v="170"/>
    <n v="128"/>
    <n v="0"/>
    <n v="0"/>
    <n v="856.4"/>
    <n v="622.89999999999986"/>
    <s v=""/>
    <s v=""/>
    <n v="2"/>
    <n v="3"/>
    <n v="0"/>
    <n v="0"/>
    <n v="19"/>
    <n v="7"/>
    <n v="0"/>
    <n v="0"/>
    <n v="172"/>
    <n v="131"/>
    <n v="0"/>
    <n v="0"/>
    <n v="875.4"/>
    <n v="629.89999999999986"/>
    <s v=""/>
    <s v=""/>
    <n v="0"/>
    <n v="0"/>
    <n v="0"/>
    <n v="0"/>
    <s v=""/>
    <s v=""/>
    <s v=""/>
    <s v=""/>
    <n v="875.4"/>
    <n v="644.29999999999984"/>
    <s v=""/>
    <s v=""/>
  </r>
  <r>
    <x v="15"/>
    <s v="West Liberty University"/>
    <s v="Met the criteria for Four-Year 5 in 2014-15 and 2015-16."/>
    <n v="237932"/>
    <x v="6"/>
    <n v="462"/>
    <n v="505"/>
    <n v="6"/>
    <n v="2"/>
    <n v="456"/>
    <n v="503"/>
    <n v="120"/>
    <n v="120"/>
    <n v="456"/>
    <n v="503"/>
    <n v="0"/>
    <n v="0"/>
    <n v="78"/>
    <n v="86"/>
    <n v="0"/>
    <n v="0"/>
    <m/>
    <m/>
    <n v="0"/>
    <n v="0"/>
    <m/>
    <m/>
    <n v="0"/>
    <n v="0"/>
    <n v="78"/>
    <n v="86"/>
    <n v="0"/>
    <n v="0"/>
    <n v="4.5"/>
    <n v="4.4000000000000004"/>
    <n v="351"/>
    <n v="378.40000000000003"/>
    <m/>
    <m/>
    <n v="0"/>
    <n v="0"/>
    <m/>
    <m/>
    <n v="0"/>
    <n v="0"/>
    <n v="4.5"/>
    <n v="4.4000000000000004"/>
    <n v="351"/>
    <n v="378.40000000000003"/>
    <m/>
    <m/>
    <n v="0"/>
    <n v="0"/>
    <m/>
    <m/>
    <n v="0"/>
    <n v="0"/>
    <m/>
    <m/>
    <n v="0"/>
    <n v="0"/>
    <n v="0"/>
    <n v="0"/>
    <n v="0"/>
    <n v="0"/>
    <n v="178"/>
    <n v="220"/>
    <n v="0"/>
    <n v="0"/>
    <m/>
    <m/>
    <n v="0"/>
    <n v="0"/>
    <m/>
    <m/>
    <n v="0"/>
    <n v="0"/>
    <n v="178"/>
    <n v="220"/>
    <n v="0"/>
    <n v="0"/>
    <n v="5.0999999999999996"/>
    <n v="4.9000000000000004"/>
    <n v="907.8"/>
    <n v="1078"/>
    <m/>
    <m/>
    <n v="0"/>
    <n v="0"/>
    <m/>
    <m/>
    <n v="0"/>
    <n v="0"/>
    <n v="5.0999999999999996"/>
    <n v="4.9000000000000004"/>
    <n v="907.8"/>
    <n v="1078"/>
    <m/>
    <m/>
    <n v="0"/>
    <n v="0"/>
    <m/>
    <m/>
    <n v="0"/>
    <n v="0"/>
    <m/>
    <m/>
    <n v="0"/>
    <n v="0"/>
    <n v="0"/>
    <n v="0"/>
    <n v="0"/>
    <n v="0"/>
    <n v="256"/>
    <n v="306"/>
    <n v="0"/>
    <n v="0"/>
    <n v="4.9171874999999998"/>
    <n v="4.7594771241830065"/>
    <n v="1258.8"/>
    <n v="1456.4"/>
    <n v="0"/>
    <n v="0"/>
    <n v="0"/>
    <n v="0"/>
    <n v="146"/>
    <n v="143"/>
    <n v="0"/>
    <n v="0"/>
    <n v="31"/>
    <n v="35"/>
    <n v="0"/>
    <n v="0"/>
    <m/>
    <m/>
    <n v="0"/>
    <n v="0"/>
    <n v="177"/>
    <n v="178"/>
    <n v="0"/>
    <n v="0"/>
    <n v="3.8"/>
    <n v="3.8"/>
    <n v="554.79999999999995"/>
    <n v="543.4"/>
    <n v="3.1"/>
    <n v="3.3"/>
    <n v="96.100000000000009"/>
    <n v="115.5"/>
    <m/>
    <m/>
    <n v="0"/>
    <n v="0"/>
    <n v="3.6774011299435028"/>
    <n v="3.701685393258427"/>
    <n v="650.9"/>
    <n v="658.9"/>
    <m/>
    <m/>
    <n v="0"/>
    <n v="0"/>
    <m/>
    <m/>
    <n v="0"/>
    <n v="0"/>
    <m/>
    <m/>
    <n v="0"/>
    <n v="0"/>
    <n v="0"/>
    <n v="0"/>
    <n v="0"/>
    <n v="0"/>
    <n v="23"/>
    <n v="19"/>
    <n v="0"/>
    <n v="0"/>
    <n v="5.8"/>
    <n v="6.1"/>
    <n v="133.4"/>
    <n v="115.89999999999999"/>
    <m/>
    <m/>
    <n v="0"/>
    <n v="0"/>
    <n v="402"/>
    <n v="449"/>
    <n v="0"/>
    <n v="0"/>
    <n v="1813.6"/>
    <n v="1999.8000000000002"/>
    <s v=""/>
    <s v=""/>
    <n v="31"/>
    <n v="35"/>
    <n v="0"/>
    <n v="0"/>
    <n v="96.100000000000009"/>
    <n v="115.5"/>
    <n v="0"/>
    <n v="0"/>
    <n v="433"/>
    <n v="484"/>
    <n v="0"/>
    <n v="0"/>
    <n v="1909.6999999999998"/>
    <n v="2115.3000000000002"/>
    <s v=""/>
    <s v=""/>
    <n v="0"/>
    <n v="0"/>
    <n v="0"/>
    <n v="0"/>
    <s v=""/>
    <s v=""/>
    <s v=""/>
    <s v=""/>
    <n v="2043.1"/>
    <n v="2231.2000000000003"/>
    <s v=""/>
    <s v=""/>
  </r>
  <r>
    <x v="15"/>
    <s v="West Virginia State University "/>
    <m/>
    <n v="237899"/>
    <x v="6"/>
    <n v="418"/>
    <n v="432"/>
    <n v="21"/>
    <n v="10"/>
    <n v="397"/>
    <n v="422"/>
    <n v="120"/>
    <n v="120"/>
    <n v="397"/>
    <n v="422"/>
    <n v="0"/>
    <n v="0"/>
    <n v="29"/>
    <n v="22"/>
    <n v="0"/>
    <n v="0"/>
    <n v="2"/>
    <n v="1"/>
    <n v="0"/>
    <n v="0"/>
    <m/>
    <m/>
    <n v="0"/>
    <n v="0"/>
    <n v="31"/>
    <n v="23"/>
    <n v="0"/>
    <n v="0"/>
    <n v="5.2"/>
    <n v="5.8"/>
    <n v="150.80000000000001"/>
    <n v="127.6"/>
    <n v="4.3"/>
    <n v="5.5"/>
    <n v="8.6"/>
    <n v="5.5"/>
    <m/>
    <m/>
    <n v="0"/>
    <n v="0"/>
    <n v="5.1419354838709683"/>
    <n v="5.7869565217391301"/>
    <n v="159.4"/>
    <n v="133.1"/>
    <m/>
    <m/>
    <n v="0"/>
    <n v="0"/>
    <m/>
    <m/>
    <n v="0"/>
    <n v="0"/>
    <m/>
    <m/>
    <n v="0"/>
    <n v="0"/>
    <n v="0"/>
    <n v="0"/>
    <n v="0"/>
    <n v="0"/>
    <n v="98"/>
    <n v="121"/>
    <n v="0"/>
    <n v="0"/>
    <n v="29"/>
    <n v="19"/>
    <n v="0"/>
    <n v="0"/>
    <m/>
    <m/>
    <n v="0"/>
    <n v="0"/>
    <n v="127"/>
    <n v="140"/>
    <n v="0"/>
    <n v="0"/>
    <n v="7.1"/>
    <n v="6.8"/>
    <n v="695.8"/>
    <n v="822.8"/>
    <n v="7.8"/>
    <n v="8.8000000000000007"/>
    <n v="226.2"/>
    <n v="167.20000000000002"/>
    <m/>
    <m/>
    <n v="0"/>
    <n v="0"/>
    <n v="7.2598425196850398"/>
    <n v="7.0714285714285712"/>
    <n v="922"/>
    <n v="990"/>
    <m/>
    <m/>
    <n v="0"/>
    <n v="0"/>
    <m/>
    <m/>
    <n v="0"/>
    <n v="0"/>
    <m/>
    <m/>
    <n v="0"/>
    <n v="0"/>
    <n v="0"/>
    <n v="0"/>
    <n v="0"/>
    <n v="0"/>
    <n v="158"/>
    <n v="163"/>
    <n v="0"/>
    <n v="0"/>
    <n v="6.8443037974683554"/>
    <n v="6.8901840490797541"/>
    <n v="1081.4000000000001"/>
    <n v="1123.0999999999999"/>
    <n v="0"/>
    <n v="0"/>
    <n v="0"/>
    <n v="0"/>
    <n v="159"/>
    <n v="172"/>
    <n v="0"/>
    <n v="0"/>
    <n v="29"/>
    <n v="35"/>
    <n v="0"/>
    <n v="0"/>
    <m/>
    <m/>
    <n v="0"/>
    <n v="0"/>
    <n v="188"/>
    <n v="207"/>
    <n v="0"/>
    <n v="0"/>
    <n v="4.8"/>
    <n v="4.2"/>
    <n v="763.19999999999993"/>
    <n v="722.4"/>
    <n v="6.4"/>
    <n v="4.9000000000000004"/>
    <n v="185.60000000000002"/>
    <n v="171.5"/>
    <m/>
    <m/>
    <n v="0"/>
    <n v="0"/>
    <n v="5.0468085106382974"/>
    <n v="4.3183574879227056"/>
    <n v="948.8"/>
    <n v="893.90000000000009"/>
    <m/>
    <m/>
    <n v="0"/>
    <n v="0"/>
    <m/>
    <m/>
    <n v="0"/>
    <n v="0"/>
    <m/>
    <m/>
    <n v="0"/>
    <n v="0"/>
    <n v="0"/>
    <n v="0"/>
    <n v="0"/>
    <n v="0"/>
    <n v="51"/>
    <n v="52"/>
    <n v="0"/>
    <n v="0"/>
    <n v="8.4"/>
    <n v="8.5"/>
    <n v="428.40000000000003"/>
    <n v="442"/>
    <m/>
    <m/>
    <n v="0"/>
    <n v="0"/>
    <n v="286"/>
    <n v="315"/>
    <n v="0"/>
    <n v="0"/>
    <n v="1609.7999999999997"/>
    <n v="1672.8"/>
    <s v=""/>
    <s v=""/>
    <n v="60"/>
    <n v="55"/>
    <n v="0"/>
    <n v="0"/>
    <n v="420.4"/>
    <n v="344.20000000000005"/>
    <n v="0"/>
    <n v="0"/>
    <n v="346"/>
    <n v="370"/>
    <n v="0"/>
    <n v="0"/>
    <n v="2030.1999999999998"/>
    <n v="2017"/>
    <s v=""/>
    <s v=""/>
    <n v="0"/>
    <n v="0"/>
    <n v="0"/>
    <n v="0"/>
    <s v=""/>
    <s v=""/>
    <s v=""/>
    <s v=""/>
    <n v="2458.6"/>
    <n v="2459"/>
    <s v=""/>
    <s v=""/>
  </r>
  <r>
    <x v="15"/>
    <s v="West Virginia University Institute of Technology"/>
    <m/>
    <n v="237950"/>
    <x v="6"/>
    <n v="129"/>
    <n v="152"/>
    <n v="1"/>
    <n v="3"/>
    <n v="128"/>
    <n v="149"/>
    <n v="120"/>
    <n v="120"/>
    <n v="128"/>
    <n v="149"/>
    <n v="0"/>
    <n v="0"/>
    <n v="20"/>
    <n v="17"/>
    <n v="0"/>
    <n v="0"/>
    <m/>
    <m/>
    <n v="0"/>
    <n v="0"/>
    <m/>
    <m/>
    <n v="0"/>
    <n v="0"/>
    <n v="20"/>
    <n v="17"/>
    <n v="0"/>
    <n v="0"/>
    <n v="4.8"/>
    <n v="4.5"/>
    <n v="96"/>
    <n v="76.5"/>
    <m/>
    <m/>
    <n v="0"/>
    <n v="0"/>
    <m/>
    <m/>
    <n v="0"/>
    <n v="0"/>
    <n v="4.8"/>
    <n v="4.5"/>
    <n v="96"/>
    <n v="76.5"/>
    <m/>
    <m/>
    <n v="0"/>
    <n v="0"/>
    <m/>
    <m/>
    <n v="0"/>
    <n v="0"/>
    <m/>
    <m/>
    <n v="0"/>
    <n v="0"/>
    <n v="0"/>
    <n v="0"/>
    <n v="0"/>
    <n v="0"/>
    <n v="31"/>
    <n v="52"/>
    <n v="0"/>
    <n v="0"/>
    <n v="3"/>
    <m/>
    <n v="0"/>
    <n v="0"/>
    <m/>
    <m/>
    <n v="0"/>
    <n v="0"/>
    <n v="34"/>
    <n v="52"/>
    <n v="0"/>
    <n v="0"/>
    <n v="5.9"/>
    <n v="5.4"/>
    <n v="182.9"/>
    <n v="280.8"/>
    <n v="9.3000000000000007"/>
    <m/>
    <n v="27.900000000000002"/>
    <n v="0"/>
    <m/>
    <m/>
    <n v="0"/>
    <n v="0"/>
    <n v="6.2"/>
    <n v="5.4"/>
    <n v="210.8"/>
    <n v="280.8"/>
    <m/>
    <m/>
    <n v="0"/>
    <n v="0"/>
    <m/>
    <m/>
    <n v="0"/>
    <n v="0"/>
    <m/>
    <m/>
    <n v="0"/>
    <n v="0"/>
    <n v="0"/>
    <n v="0"/>
    <n v="0"/>
    <n v="0"/>
    <n v="54"/>
    <n v="69"/>
    <n v="0"/>
    <n v="0"/>
    <n v="5.681481481481482"/>
    <n v="5.1782608695652179"/>
    <n v="306.8"/>
    <n v="357.3"/>
    <n v="0"/>
    <n v="0"/>
    <n v="0"/>
    <n v="0"/>
    <n v="46"/>
    <n v="58"/>
    <n v="0"/>
    <n v="0"/>
    <n v="12"/>
    <n v="6"/>
    <n v="0"/>
    <n v="0"/>
    <m/>
    <m/>
    <n v="0"/>
    <n v="0"/>
    <n v="58"/>
    <n v="64"/>
    <n v="0"/>
    <n v="0"/>
    <n v="3.3"/>
    <n v="3.8"/>
    <n v="151.79999999999998"/>
    <n v="220.39999999999998"/>
    <n v="2"/>
    <n v="6.5"/>
    <n v="24"/>
    <n v="39"/>
    <m/>
    <m/>
    <n v="0"/>
    <n v="0"/>
    <n v="3.0310344827586202"/>
    <n v="4.0531249999999996"/>
    <n v="175.79999999999998"/>
    <n v="259.39999999999998"/>
    <m/>
    <m/>
    <n v="0"/>
    <n v="0"/>
    <m/>
    <m/>
    <n v="0"/>
    <n v="0"/>
    <m/>
    <m/>
    <n v="0"/>
    <n v="0"/>
    <n v="0"/>
    <n v="0"/>
    <n v="0"/>
    <n v="0"/>
    <n v="16"/>
    <n v="16"/>
    <n v="0"/>
    <n v="0"/>
    <n v="4.5"/>
    <n v="5"/>
    <n v="72"/>
    <n v="80"/>
    <m/>
    <m/>
    <n v="0"/>
    <n v="0"/>
    <n v="97"/>
    <n v="127"/>
    <n v="0"/>
    <n v="0"/>
    <n v="430.69999999999993"/>
    <n v="577.70000000000005"/>
    <s v=""/>
    <s v=""/>
    <n v="15"/>
    <n v="6"/>
    <n v="0"/>
    <n v="0"/>
    <n v="51.900000000000006"/>
    <n v="39"/>
    <n v="0"/>
    <n v="0"/>
    <n v="112"/>
    <n v="133"/>
    <n v="0"/>
    <n v="0"/>
    <n v="482.59999999999991"/>
    <n v="616.70000000000005"/>
    <s v=""/>
    <s v=""/>
    <n v="0"/>
    <n v="0"/>
    <n v="0"/>
    <n v="0"/>
    <s v=""/>
    <s v=""/>
    <s v=""/>
    <s v=""/>
    <n v="554.6"/>
    <n v="696.7"/>
    <s v=""/>
    <s v=""/>
  </r>
  <r>
    <x v="15"/>
    <s v="Potomac State College of West Virginia University"/>
    <m/>
    <n v="237701"/>
    <x v="10"/>
    <n v="295"/>
    <n v="328"/>
    <n v="31"/>
    <n v="47"/>
    <n v="264"/>
    <n v="281"/>
    <s v="120 and 60"/>
    <s v="120 and 60"/>
    <n v="264"/>
    <n v="281"/>
    <n v="0"/>
    <n v="0"/>
    <n v="100"/>
    <n v="91"/>
    <n v="0"/>
    <n v="0"/>
    <m/>
    <m/>
    <n v="0"/>
    <n v="0"/>
    <m/>
    <m/>
    <n v="0"/>
    <n v="0"/>
    <n v="100"/>
    <n v="91"/>
    <n v="0"/>
    <n v="0"/>
    <n v="3.6"/>
    <n v="3.6"/>
    <n v="360"/>
    <n v="327.60000000000002"/>
    <m/>
    <m/>
    <n v="0"/>
    <n v="0"/>
    <m/>
    <m/>
    <n v="0"/>
    <n v="0"/>
    <n v="3.6"/>
    <n v="3.6"/>
    <n v="360"/>
    <n v="327.60000000000002"/>
    <m/>
    <m/>
    <n v="0"/>
    <n v="0"/>
    <m/>
    <m/>
    <n v="0"/>
    <n v="0"/>
    <m/>
    <m/>
    <n v="0"/>
    <n v="0"/>
    <n v="0"/>
    <n v="0"/>
    <n v="0"/>
    <n v="0"/>
    <n v="129"/>
    <n v="146"/>
    <n v="0"/>
    <n v="0"/>
    <n v="1"/>
    <n v="3"/>
    <n v="0"/>
    <n v="0"/>
    <m/>
    <m/>
    <n v="0"/>
    <n v="0"/>
    <n v="130"/>
    <n v="149"/>
    <n v="0"/>
    <n v="0"/>
    <n v="3.9"/>
    <n v="4"/>
    <n v="503.09999999999997"/>
    <n v="584"/>
    <n v="3"/>
    <n v="3.8"/>
    <n v="3"/>
    <n v="11.399999999999999"/>
    <m/>
    <m/>
    <n v="0"/>
    <n v="0"/>
    <n v="3.8930769230769227"/>
    <n v="3.995973154362416"/>
    <n v="506.09999999999997"/>
    <n v="595.4"/>
    <m/>
    <m/>
    <n v="0"/>
    <n v="0"/>
    <m/>
    <m/>
    <n v="0"/>
    <n v="0"/>
    <m/>
    <m/>
    <n v="0"/>
    <n v="0"/>
    <n v="0"/>
    <n v="0"/>
    <n v="0"/>
    <n v="0"/>
    <n v="230"/>
    <n v="240"/>
    <n v="0"/>
    <n v="0"/>
    <n v="3.7656521739130433"/>
    <n v="3.8458333333333332"/>
    <n v="866.09999999999991"/>
    <n v="923"/>
    <n v="0"/>
    <n v="0"/>
    <n v="0"/>
    <n v="0"/>
    <n v="26"/>
    <n v="29"/>
    <n v="0"/>
    <n v="0"/>
    <n v="1"/>
    <n v="2"/>
    <n v="0"/>
    <n v="0"/>
    <m/>
    <m/>
    <n v="0"/>
    <n v="0"/>
    <n v="27"/>
    <n v="31"/>
    <n v="0"/>
    <n v="0"/>
    <n v="3.2"/>
    <n v="3.8"/>
    <n v="83.2"/>
    <n v="110.19999999999999"/>
    <n v="2"/>
    <n v="5"/>
    <n v="2"/>
    <n v="10"/>
    <m/>
    <m/>
    <n v="0"/>
    <n v="0"/>
    <n v="3.1555555555555554"/>
    <n v="3.8774193548387093"/>
    <n v="85.2"/>
    <n v="120.19999999999999"/>
    <m/>
    <m/>
    <n v="0"/>
    <n v="0"/>
    <m/>
    <m/>
    <n v="0"/>
    <n v="0"/>
    <m/>
    <m/>
    <n v="0"/>
    <n v="0"/>
    <n v="0"/>
    <n v="0"/>
    <n v="0"/>
    <n v="0"/>
    <n v="7"/>
    <n v="10"/>
    <n v="0"/>
    <n v="0"/>
    <n v="4.8"/>
    <n v="5.8"/>
    <n v="33.6"/>
    <n v="58"/>
    <m/>
    <m/>
    <n v="0"/>
    <n v="0"/>
    <n v="255"/>
    <n v="266"/>
    <n v="0"/>
    <n v="0"/>
    <n v="946.3"/>
    <n v="1021.8"/>
    <s v=""/>
    <s v=""/>
    <n v="2"/>
    <n v="5"/>
    <n v="0"/>
    <n v="0"/>
    <n v="5"/>
    <n v="21.4"/>
    <n v="0"/>
    <n v="0"/>
    <n v="257"/>
    <n v="271"/>
    <n v="0"/>
    <n v="0"/>
    <n v="951.3"/>
    <n v="1043.2"/>
    <s v=""/>
    <s v=""/>
    <n v="0"/>
    <n v="0"/>
    <n v="0"/>
    <n v="0"/>
    <s v=""/>
    <s v=""/>
    <s v=""/>
    <s v=""/>
    <n v="984.9"/>
    <n v="1101.2"/>
    <s v=""/>
    <s v=""/>
  </r>
  <r>
    <x v="15"/>
    <s v="West Virginia University at Parkersburg"/>
    <s v="Reclassified: Met the criteria for Four-Year 6 in 2013-14, 2014-15, and 2015-16."/>
    <n v="237686"/>
    <x v="6"/>
    <n v="481"/>
    <n v="414"/>
    <n v="10"/>
    <n v="5"/>
    <n v="471"/>
    <n v="409"/>
    <s v="120 and 60"/>
    <s v="120 and 60"/>
    <n v="471"/>
    <n v="409"/>
    <n v="0"/>
    <n v="0"/>
    <n v="46"/>
    <n v="49"/>
    <n v="0"/>
    <n v="0"/>
    <n v="2"/>
    <n v="2"/>
    <n v="0"/>
    <n v="0"/>
    <m/>
    <m/>
    <n v="0"/>
    <n v="0"/>
    <n v="48"/>
    <n v="51"/>
    <n v="0"/>
    <n v="0"/>
    <n v="4.2"/>
    <n v="4.4000000000000004"/>
    <n v="193.20000000000002"/>
    <n v="215.60000000000002"/>
    <n v="5.3"/>
    <n v="2.8"/>
    <n v="10.6"/>
    <n v="5.6"/>
    <m/>
    <m/>
    <n v="0"/>
    <n v="0"/>
    <n v="4.2458333333333336"/>
    <n v="4.3372549019607849"/>
    <n v="203.8"/>
    <n v="221.20000000000002"/>
    <m/>
    <m/>
    <n v="0"/>
    <n v="0"/>
    <m/>
    <m/>
    <n v="0"/>
    <n v="0"/>
    <m/>
    <m/>
    <n v="0"/>
    <n v="0"/>
    <n v="0"/>
    <n v="0"/>
    <n v="0"/>
    <n v="0"/>
    <n v="179"/>
    <n v="149"/>
    <n v="0"/>
    <n v="0"/>
    <n v="35"/>
    <n v="17"/>
    <n v="0"/>
    <n v="0"/>
    <m/>
    <m/>
    <n v="0"/>
    <n v="0"/>
    <n v="214"/>
    <n v="166"/>
    <n v="0"/>
    <n v="0"/>
    <n v="5.3"/>
    <n v="5.8"/>
    <n v="948.69999999999993"/>
    <n v="864.19999999999993"/>
    <n v="8.4"/>
    <n v="9.1999999999999993"/>
    <n v="294"/>
    <n v="156.39999999999998"/>
    <m/>
    <m/>
    <n v="0"/>
    <n v="0"/>
    <n v="5.8070093457943921"/>
    <n v="6.1481927710843367"/>
    <n v="1242.6999999999998"/>
    <n v="1020.5999999999999"/>
    <m/>
    <m/>
    <n v="0"/>
    <n v="0"/>
    <m/>
    <m/>
    <n v="0"/>
    <n v="0"/>
    <m/>
    <m/>
    <n v="0"/>
    <n v="0"/>
    <n v="0"/>
    <n v="0"/>
    <n v="0"/>
    <n v="0"/>
    <n v="262"/>
    <n v="217"/>
    <n v="0"/>
    <n v="0"/>
    <n v="5.5209923664122131"/>
    <n v="5.7225806451612904"/>
    <n v="1446.4999999999998"/>
    <n v="1241.8"/>
    <n v="0"/>
    <n v="0"/>
    <n v="0"/>
    <n v="0"/>
    <n v="117"/>
    <n v="101"/>
    <n v="0"/>
    <n v="0"/>
    <n v="35"/>
    <n v="39"/>
    <n v="0"/>
    <n v="0"/>
    <m/>
    <m/>
    <n v="0"/>
    <n v="0"/>
    <n v="152"/>
    <n v="140"/>
    <n v="0"/>
    <n v="0"/>
    <n v="3.3"/>
    <n v="3.9"/>
    <n v="386.09999999999997"/>
    <n v="393.9"/>
    <n v="4.4000000000000004"/>
    <n v="4.2"/>
    <n v="154"/>
    <n v="163.80000000000001"/>
    <m/>
    <m/>
    <n v="0"/>
    <n v="0"/>
    <n v="3.55328947368421"/>
    <n v="3.983571428571429"/>
    <n v="540.09999999999991"/>
    <n v="557.70000000000005"/>
    <m/>
    <m/>
    <n v="0"/>
    <n v="0"/>
    <m/>
    <m/>
    <n v="0"/>
    <n v="0"/>
    <m/>
    <m/>
    <n v="0"/>
    <n v="0"/>
    <n v="0"/>
    <n v="0"/>
    <n v="0"/>
    <n v="0"/>
    <n v="57"/>
    <n v="52"/>
    <n v="0"/>
    <n v="0"/>
    <n v="6"/>
    <n v="6.1"/>
    <n v="342"/>
    <n v="317.2"/>
    <m/>
    <m/>
    <n v="0"/>
    <n v="0"/>
    <n v="342"/>
    <n v="299"/>
    <n v="0"/>
    <n v="0"/>
    <n v="1527.9999999999998"/>
    <n v="1473.6999999999998"/>
    <s v=""/>
    <s v=""/>
    <n v="72"/>
    <n v="58"/>
    <n v="0"/>
    <n v="0"/>
    <n v="458.6"/>
    <n v="325.79999999999995"/>
    <n v="0"/>
    <n v="0"/>
    <n v="414"/>
    <n v="357"/>
    <n v="0"/>
    <n v="0"/>
    <n v="1986.6"/>
    <n v="1799.4999999999998"/>
    <s v=""/>
    <s v=""/>
    <n v="0"/>
    <n v="0"/>
    <n v="0"/>
    <n v="0"/>
    <s v=""/>
    <s v=""/>
    <s v=""/>
    <s v=""/>
    <n v="2328.5999999999995"/>
    <n v="2116.6999999999998"/>
    <s v=""/>
    <s v=""/>
  </r>
  <r>
    <x v="15"/>
    <s v="New River Community &amp; Technical College"/>
    <s v="Met the criteria for Two-Year 3 in 2014-15 and 2015-16."/>
    <n v="447582"/>
    <x v="8"/>
    <n v="261"/>
    <n v="225"/>
    <n v="15"/>
    <n v="7"/>
    <n v="246"/>
    <n v="218"/>
    <n v="60"/>
    <n v="60"/>
    <n v="246"/>
    <n v="218"/>
    <n v="0"/>
    <n v="0"/>
    <n v="11"/>
    <n v="14"/>
    <n v="0"/>
    <n v="0"/>
    <n v="1"/>
    <n v="2"/>
    <n v="0"/>
    <n v="0"/>
    <m/>
    <m/>
    <n v="0"/>
    <n v="0"/>
    <n v="12"/>
    <n v="16"/>
    <n v="0"/>
    <n v="0"/>
    <n v="4.4000000000000004"/>
    <n v="3.8"/>
    <n v="48.400000000000006"/>
    <n v="53.199999999999996"/>
    <n v="3.5"/>
    <n v="4"/>
    <n v="3.5"/>
    <n v="8"/>
    <m/>
    <m/>
    <n v="0"/>
    <n v="0"/>
    <n v="4.3250000000000002"/>
    <n v="3.8249999999999997"/>
    <n v="51.900000000000006"/>
    <n v="61.199999999999996"/>
    <m/>
    <m/>
    <n v="0"/>
    <n v="0"/>
    <m/>
    <m/>
    <n v="0"/>
    <n v="0"/>
    <m/>
    <m/>
    <n v="0"/>
    <n v="0"/>
    <n v="0"/>
    <n v="0"/>
    <n v="0"/>
    <n v="0"/>
    <n v="86"/>
    <n v="78"/>
    <n v="0"/>
    <n v="0"/>
    <n v="8"/>
    <n v="20"/>
    <n v="0"/>
    <n v="0"/>
    <m/>
    <m/>
    <n v="0"/>
    <n v="0"/>
    <n v="94"/>
    <n v="98"/>
    <n v="0"/>
    <n v="0"/>
    <n v="4.3"/>
    <n v="4"/>
    <n v="369.8"/>
    <n v="312"/>
    <n v="4.8"/>
    <n v="6.7"/>
    <n v="38.4"/>
    <n v="134"/>
    <m/>
    <m/>
    <n v="0"/>
    <n v="0"/>
    <n v="4.3425531914893618"/>
    <n v="4.5510204081632653"/>
    <n v="408.2"/>
    <n v="446"/>
    <m/>
    <m/>
    <n v="0"/>
    <n v="0"/>
    <m/>
    <m/>
    <n v="0"/>
    <n v="0"/>
    <m/>
    <m/>
    <n v="0"/>
    <n v="0"/>
    <n v="0"/>
    <n v="0"/>
    <n v="0"/>
    <n v="0"/>
    <n v="106"/>
    <n v="114"/>
    <n v="0"/>
    <n v="0"/>
    <n v="4.340566037735849"/>
    <n v="4.4491228070175435"/>
    <n v="460.1"/>
    <n v="507.19999999999993"/>
    <n v="0"/>
    <n v="0"/>
    <n v="0"/>
    <n v="0"/>
    <n v="82"/>
    <n v="74"/>
    <n v="0"/>
    <n v="0"/>
    <n v="39"/>
    <n v="22"/>
    <n v="0"/>
    <n v="0"/>
    <m/>
    <m/>
    <n v="0"/>
    <n v="0"/>
    <n v="121"/>
    <n v="96"/>
    <n v="0"/>
    <n v="0"/>
    <n v="2.8"/>
    <n v="3.2"/>
    <n v="229.6"/>
    <n v="236.8"/>
    <n v="3.6"/>
    <n v="3.3"/>
    <n v="140.4"/>
    <n v="72.599999999999994"/>
    <m/>
    <m/>
    <n v="0"/>
    <n v="0"/>
    <n v="3.0578512396694215"/>
    <n v="3.2229166666666664"/>
    <n v="370"/>
    <n v="309.39999999999998"/>
    <m/>
    <m/>
    <n v="0"/>
    <n v="0"/>
    <m/>
    <m/>
    <n v="0"/>
    <n v="0"/>
    <m/>
    <m/>
    <n v="0"/>
    <n v="0"/>
    <n v="0"/>
    <n v="0"/>
    <n v="0"/>
    <n v="0"/>
    <n v="19"/>
    <n v="8"/>
    <n v="0"/>
    <n v="0"/>
    <n v="4.8"/>
    <n v="3.8"/>
    <n v="91.2"/>
    <n v="30.4"/>
    <m/>
    <m/>
    <n v="0"/>
    <n v="0"/>
    <n v="179"/>
    <n v="166"/>
    <n v="0"/>
    <n v="0"/>
    <n v="647.80000000000007"/>
    <n v="602"/>
    <s v=""/>
    <s v=""/>
    <n v="48"/>
    <n v="44"/>
    <n v="0"/>
    <n v="0"/>
    <n v="182.3"/>
    <n v="214.6"/>
    <n v="0"/>
    <n v="0"/>
    <n v="227"/>
    <n v="210"/>
    <n v="0"/>
    <n v="0"/>
    <n v="830.10000000000014"/>
    <n v="816.6"/>
    <s v=""/>
    <s v=""/>
    <n v="0"/>
    <n v="0"/>
    <n v="0"/>
    <n v="0"/>
    <s v=""/>
    <s v=""/>
    <s v=""/>
    <s v=""/>
    <n v="921.30000000000007"/>
    <n v="846.99999999999989"/>
    <s v=""/>
    <s v=""/>
  </r>
  <r>
    <x v="15"/>
    <s v="Pierpont Community &amp; Technical College"/>
    <s v="Met the criteria for Two-Year 3 in 2014-15 and 2015-16."/>
    <n v="443492"/>
    <x v="8"/>
    <n v="332"/>
    <n v="351"/>
    <n v="17"/>
    <n v="6"/>
    <n v="315"/>
    <n v="345"/>
    <n v="60"/>
    <n v="60"/>
    <n v="315"/>
    <n v="345"/>
    <n v="0"/>
    <n v="0"/>
    <n v="28"/>
    <n v="26"/>
    <n v="0"/>
    <n v="0"/>
    <m/>
    <m/>
    <n v="0"/>
    <n v="0"/>
    <m/>
    <m/>
    <n v="0"/>
    <n v="0"/>
    <n v="28"/>
    <n v="26"/>
    <n v="0"/>
    <n v="0"/>
    <n v="2.8"/>
    <n v="2.8"/>
    <n v="78.399999999999991"/>
    <n v="72.8"/>
    <m/>
    <m/>
    <n v="0"/>
    <n v="0"/>
    <m/>
    <m/>
    <n v="0"/>
    <n v="0"/>
    <n v="2.8"/>
    <n v="2.8"/>
    <n v="78.399999999999991"/>
    <n v="72.8"/>
    <m/>
    <m/>
    <n v="0"/>
    <n v="0"/>
    <m/>
    <m/>
    <n v="0"/>
    <n v="0"/>
    <m/>
    <m/>
    <n v="0"/>
    <n v="0"/>
    <n v="0"/>
    <n v="0"/>
    <n v="0"/>
    <n v="0"/>
    <n v="91"/>
    <n v="119"/>
    <n v="0"/>
    <n v="0"/>
    <n v="9"/>
    <n v="6"/>
    <n v="0"/>
    <n v="0"/>
    <m/>
    <m/>
    <n v="0"/>
    <n v="0"/>
    <n v="100"/>
    <n v="125"/>
    <n v="0"/>
    <n v="0"/>
    <n v="3.5"/>
    <n v="3.5"/>
    <n v="318.5"/>
    <n v="416.5"/>
    <n v="5.2"/>
    <n v="5.0999999999999996"/>
    <n v="46.800000000000004"/>
    <n v="30.599999999999998"/>
    <m/>
    <m/>
    <n v="0"/>
    <n v="0"/>
    <n v="3.653"/>
    <n v="3.5768"/>
    <n v="365.3"/>
    <n v="447.1"/>
    <m/>
    <m/>
    <n v="0"/>
    <n v="0"/>
    <m/>
    <m/>
    <n v="0"/>
    <n v="0"/>
    <m/>
    <m/>
    <n v="0"/>
    <n v="0"/>
    <n v="0"/>
    <n v="0"/>
    <n v="0"/>
    <n v="0"/>
    <n v="128"/>
    <n v="151"/>
    <n v="0"/>
    <n v="0"/>
    <n v="3.4664062499999999"/>
    <n v="3.4430463576158941"/>
    <n v="443.7"/>
    <n v="519.9"/>
    <n v="0"/>
    <n v="0"/>
    <n v="0"/>
    <n v="0"/>
    <n v="140"/>
    <n v="142"/>
    <n v="0"/>
    <n v="0"/>
    <n v="26"/>
    <n v="33"/>
    <n v="0"/>
    <n v="0"/>
    <m/>
    <m/>
    <n v="0"/>
    <n v="0"/>
    <n v="166"/>
    <n v="175"/>
    <n v="0"/>
    <n v="0"/>
    <n v="4.0999999999999996"/>
    <n v="3.5"/>
    <n v="574"/>
    <n v="497"/>
    <n v="3"/>
    <n v="3.3"/>
    <n v="78"/>
    <n v="108.89999999999999"/>
    <m/>
    <m/>
    <n v="0"/>
    <n v="0"/>
    <n v="3.927710843373494"/>
    <n v="3.4622857142857142"/>
    <n v="652"/>
    <n v="605.9"/>
    <m/>
    <m/>
    <n v="0"/>
    <n v="0"/>
    <m/>
    <m/>
    <n v="0"/>
    <n v="0"/>
    <m/>
    <m/>
    <n v="0"/>
    <n v="0"/>
    <n v="0"/>
    <n v="0"/>
    <n v="0"/>
    <n v="0"/>
    <n v="21"/>
    <n v="19"/>
    <n v="0"/>
    <n v="0"/>
    <n v="7.2"/>
    <n v="7.3"/>
    <n v="151.20000000000002"/>
    <n v="138.69999999999999"/>
    <m/>
    <m/>
    <n v="0"/>
    <n v="0"/>
    <n v="259"/>
    <n v="287"/>
    <n v="0"/>
    <n v="0"/>
    <n v="970.9"/>
    <n v="986.3"/>
    <s v=""/>
    <s v=""/>
    <n v="35"/>
    <n v="39"/>
    <n v="0"/>
    <n v="0"/>
    <n v="124.80000000000001"/>
    <n v="139.5"/>
    <n v="0"/>
    <n v="0"/>
    <n v="294"/>
    <n v="326"/>
    <n v="0"/>
    <n v="0"/>
    <n v="1095.7"/>
    <n v="1125.8"/>
    <s v=""/>
    <s v=""/>
    <n v="0"/>
    <n v="0"/>
    <n v="0"/>
    <n v="0"/>
    <s v=""/>
    <s v=""/>
    <s v=""/>
    <s v=""/>
    <n v="1246.9000000000001"/>
    <n v="1264.5"/>
    <s v=""/>
    <s v=""/>
  </r>
  <r>
    <x v="15"/>
    <s v="Blue Ridge Community &amp; Technical College"/>
    <s v="Met the criteria for Two-Year 2 in 2014-15 and 2015-16."/>
    <n v="446774"/>
    <x v="9"/>
    <n v="401"/>
    <n v="472"/>
    <n v="24"/>
    <n v="24"/>
    <n v="377"/>
    <n v="448"/>
    <n v="60"/>
    <n v="60"/>
    <n v="377"/>
    <n v="448"/>
    <n v="0"/>
    <n v="0"/>
    <n v="8"/>
    <n v="9"/>
    <n v="0"/>
    <n v="0"/>
    <n v="3"/>
    <n v="2"/>
    <n v="0"/>
    <n v="0"/>
    <m/>
    <m/>
    <n v="0"/>
    <n v="0"/>
    <n v="11"/>
    <n v="11"/>
    <n v="0"/>
    <n v="0"/>
    <n v="3.9"/>
    <n v="4.0999999999999996"/>
    <n v="31.2"/>
    <n v="36.9"/>
    <n v="3.8"/>
    <n v="4"/>
    <n v="11.399999999999999"/>
    <n v="8"/>
    <m/>
    <m/>
    <n v="0"/>
    <n v="0"/>
    <n v="3.8727272727272721"/>
    <n v="4.081818181818182"/>
    <n v="42.599999999999994"/>
    <n v="44.900000000000006"/>
    <m/>
    <m/>
    <n v="0"/>
    <n v="0"/>
    <m/>
    <m/>
    <n v="0"/>
    <n v="0"/>
    <m/>
    <m/>
    <n v="0"/>
    <n v="0"/>
    <n v="0"/>
    <n v="0"/>
    <n v="0"/>
    <n v="0"/>
    <n v="106"/>
    <n v="135"/>
    <n v="0"/>
    <n v="0"/>
    <n v="38"/>
    <n v="56"/>
    <n v="0"/>
    <n v="0"/>
    <m/>
    <m/>
    <n v="0"/>
    <n v="0"/>
    <n v="144"/>
    <n v="191"/>
    <n v="0"/>
    <n v="0"/>
    <n v="4"/>
    <n v="3.5"/>
    <n v="424"/>
    <n v="472.5"/>
    <n v="4.9000000000000004"/>
    <n v="4.4000000000000004"/>
    <n v="186.20000000000002"/>
    <n v="246.40000000000003"/>
    <m/>
    <m/>
    <n v="0"/>
    <n v="0"/>
    <n v="4.2375000000000007"/>
    <n v="3.7638743455497385"/>
    <n v="610.20000000000005"/>
    <n v="718.90000000000009"/>
    <m/>
    <m/>
    <n v="0"/>
    <n v="0"/>
    <m/>
    <m/>
    <n v="0"/>
    <n v="0"/>
    <m/>
    <m/>
    <n v="0"/>
    <n v="0"/>
    <n v="0"/>
    <n v="0"/>
    <n v="0"/>
    <n v="0"/>
    <n v="155"/>
    <n v="202"/>
    <n v="0"/>
    <n v="0"/>
    <n v="4.2116129032258067"/>
    <n v="3.7811881188118814"/>
    <n v="652.80000000000007"/>
    <n v="763.80000000000007"/>
    <n v="0"/>
    <n v="0"/>
    <n v="0"/>
    <n v="0"/>
    <n v="94"/>
    <n v="127"/>
    <n v="0"/>
    <n v="0"/>
    <n v="86"/>
    <n v="86"/>
    <n v="0"/>
    <n v="0"/>
    <m/>
    <m/>
    <n v="0"/>
    <n v="0"/>
    <n v="180"/>
    <n v="213"/>
    <n v="0"/>
    <n v="0"/>
    <n v="3.4"/>
    <n v="3.1"/>
    <n v="319.59999999999997"/>
    <n v="393.7"/>
    <n v="2.8"/>
    <n v="2.7"/>
    <n v="240.79999999999998"/>
    <n v="232.20000000000002"/>
    <m/>
    <m/>
    <n v="0"/>
    <n v="0"/>
    <n v="3.1133333333333333"/>
    <n v="2.9384976525821593"/>
    <n v="560.4"/>
    <n v="625.9"/>
    <m/>
    <m/>
    <n v="0"/>
    <n v="0"/>
    <m/>
    <m/>
    <n v="0"/>
    <n v="0"/>
    <m/>
    <m/>
    <n v="0"/>
    <n v="0"/>
    <n v="0"/>
    <n v="0"/>
    <n v="0"/>
    <n v="0"/>
    <n v="42"/>
    <n v="33"/>
    <n v="0"/>
    <n v="0"/>
    <n v="4.4000000000000004"/>
    <n v="3.4"/>
    <n v="184.8"/>
    <n v="112.2"/>
    <m/>
    <m/>
    <n v="0"/>
    <n v="0"/>
    <n v="208"/>
    <n v="271"/>
    <n v="0"/>
    <n v="0"/>
    <n v="774.8"/>
    <n v="903.09999999999991"/>
    <s v=""/>
    <s v=""/>
    <n v="127"/>
    <n v="144"/>
    <n v="0"/>
    <n v="0"/>
    <n v="438.4"/>
    <n v="486.6"/>
    <n v="0"/>
    <n v="0"/>
    <n v="335"/>
    <n v="415"/>
    <n v="0"/>
    <n v="0"/>
    <n v="1213.1999999999998"/>
    <n v="1389.6999999999998"/>
    <s v=""/>
    <s v=""/>
    <n v="0"/>
    <n v="0"/>
    <n v="0"/>
    <n v="0"/>
    <s v=""/>
    <s v=""/>
    <s v=""/>
    <s v=""/>
    <n v="1398"/>
    <n v="1501.9"/>
    <s v=""/>
    <s v=""/>
  </r>
  <r>
    <x v="15"/>
    <s v="BridgeValley Community &amp; Technical College"/>
    <s v="New"/>
    <n v="484932"/>
    <x v="9"/>
    <n v="466"/>
    <n v="405"/>
    <n v="20"/>
    <n v="21"/>
    <n v="446"/>
    <n v="384"/>
    <n v="60"/>
    <n v="60"/>
    <n v="446"/>
    <n v="384"/>
    <n v="0"/>
    <n v="0"/>
    <n v="12"/>
    <n v="9"/>
    <n v="0"/>
    <n v="0"/>
    <n v="5"/>
    <m/>
    <n v="0"/>
    <n v="0"/>
    <m/>
    <m/>
    <n v="0"/>
    <n v="0"/>
    <n v="17"/>
    <n v="9"/>
    <n v="0"/>
    <n v="0"/>
    <n v="3.9583333333333335"/>
    <n v="4.3"/>
    <n v="47.5"/>
    <n v="38.699999999999996"/>
    <n v="3.88"/>
    <m/>
    <n v="19.399999999999999"/>
    <n v="0"/>
    <m/>
    <m/>
    <n v="0"/>
    <n v="0"/>
    <n v="3.9352941176470591"/>
    <n v="4.3"/>
    <n v="66.900000000000006"/>
    <n v="38.699999999999996"/>
    <m/>
    <m/>
    <n v="0"/>
    <n v="0"/>
    <m/>
    <m/>
    <n v="0"/>
    <n v="0"/>
    <m/>
    <m/>
    <n v="0"/>
    <n v="0"/>
    <n v="0"/>
    <n v="0"/>
    <n v="0"/>
    <n v="0"/>
    <n v="104"/>
    <n v="65"/>
    <n v="0"/>
    <n v="0"/>
    <n v="36"/>
    <n v="14"/>
    <n v="0"/>
    <n v="0"/>
    <m/>
    <m/>
    <n v="0"/>
    <n v="0"/>
    <n v="140"/>
    <n v="79"/>
    <n v="0"/>
    <n v="0"/>
    <n v="4.1788461538461537"/>
    <n v="4.4000000000000004"/>
    <n v="434.59999999999997"/>
    <n v="286"/>
    <n v="5.0999999999999996"/>
    <n v="4.4000000000000004"/>
    <n v="183.6"/>
    <n v="61.600000000000009"/>
    <m/>
    <m/>
    <n v="0"/>
    <n v="0"/>
    <n v="4.4157142857142855"/>
    <n v="4.4000000000000004"/>
    <n v="618.19999999999993"/>
    <n v="347.6"/>
    <m/>
    <m/>
    <n v="0"/>
    <n v="0"/>
    <m/>
    <m/>
    <n v="0"/>
    <n v="0"/>
    <m/>
    <m/>
    <n v="0"/>
    <n v="0"/>
    <n v="0"/>
    <n v="0"/>
    <n v="0"/>
    <n v="0"/>
    <n v="157"/>
    <n v="88"/>
    <n v="0"/>
    <n v="0"/>
    <n v="4.3636942675159229"/>
    <n v="4.3897727272727272"/>
    <n v="685.09999999999991"/>
    <n v="386.3"/>
    <n v="0"/>
    <n v="0"/>
    <n v="0"/>
    <n v="0"/>
    <n v="175"/>
    <n v="187"/>
    <n v="0"/>
    <n v="0"/>
    <n v="75"/>
    <n v="66"/>
    <n v="0"/>
    <n v="0"/>
    <m/>
    <m/>
    <n v="0"/>
    <n v="0"/>
    <n v="250"/>
    <n v="253"/>
    <n v="0"/>
    <n v="0"/>
    <n v="3.7"/>
    <n v="3.8"/>
    <n v="647.5"/>
    <n v="710.6"/>
    <n v="3.2"/>
    <n v="3.4"/>
    <n v="240"/>
    <n v="224.4"/>
    <m/>
    <m/>
    <n v="0"/>
    <n v="0"/>
    <n v="3.55"/>
    <n v="3.6956521739130435"/>
    <n v="887.5"/>
    <n v="935"/>
    <m/>
    <m/>
    <n v="0"/>
    <n v="0"/>
    <m/>
    <m/>
    <n v="0"/>
    <n v="0"/>
    <m/>
    <m/>
    <n v="0"/>
    <n v="0"/>
    <n v="0"/>
    <n v="0"/>
    <n v="0"/>
    <n v="0"/>
    <n v="39"/>
    <n v="43"/>
    <n v="0"/>
    <n v="0"/>
    <n v="6.7692307692307692"/>
    <n v="7.9"/>
    <n v="264"/>
    <n v="339.7"/>
    <m/>
    <m/>
    <n v="0"/>
    <n v="0"/>
    <n v="291"/>
    <n v="261"/>
    <n v="0"/>
    <n v="0"/>
    <n v="1129.5999999999999"/>
    <n v="1035.3"/>
    <s v=""/>
    <s v=""/>
    <n v="116"/>
    <n v="80"/>
    <n v="0"/>
    <n v="0"/>
    <n v="443"/>
    <n v="286"/>
    <n v="0"/>
    <n v="0"/>
    <n v="407"/>
    <n v="341"/>
    <n v="0"/>
    <n v="0"/>
    <n v="1572.6"/>
    <n v="1321.3"/>
    <s v=""/>
    <s v=""/>
    <n v="0"/>
    <n v="0"/>
    <n v="0"/>
    <n v="0"/>
    <s v=""/>
    <s v=""/>
    <s v=""/>
    <s v=""/>
    <n v="1836.6"/>
    <n v="1661"/>
    <s v=""/>
    <s v=""/>
  </r>
  <r>
    <x v="15"/>
    <s v="Eastern West Virginia Community &amp; Technical College"/>
    <m/>
    <n v="438708"/>
    <x v="9"/>
    <n v="96"/>
    <n v="93"/>
    <n v="11"/>
    <n v="8"/>
    <n v="85"/>
    <n v="85"/>
    <n v="60"/>
    <n v="60"/>
    <n v="85"/>
    <n v="85"/>
    <n v="0"/>
    <n v="0"/>
    <n v="7"/>
    <n v="3"/>
    <n v="0"/>
    <n v="0"/>
    <n v="4"/>
    <n v="3"/>
    <n v="0"/>
    <n v="0"/>
    <m/>
    <m/>
    <n v="0"/>
    <n v="0"/>
    <n v="11"/>
    <n v="6"/>
    <n v="0"/>
    <n v="0"/>
    <n v="4.0999999999999996"/>
    <n v="4.3"/>
    <n v="28.699999999999996"/>
    <n v="12.899999999999999"/>
    <n v="5.0999999999999996"/>
    <n v="6.5"/>
    <n v="20.399999999999999"/>
    <n v="19.5"/>
    <m/>
    <m/>
    <n v="0"/>
    <n v="0"/>
    <n v="4.463636363636363"/>
    <n v="5.3999999999999995"/>
    <n v="49.099999999999994"/>
    <n v="32.4"/>
    <m/>
    <m/>
    <n v="0"/>
    <n v="0"/>
    <m/>
    <m/>
    <n v="0"/>
    <n v="0"/>
    <m/>
    <m/>
    <n v="0"/>
    <n v="0"/>
    <n v="0"/>
    <n v="0"/>
    <n v="0"/>
    <n v="0"/>
    <n v="33"/>
    <n v="31"/>
    <n v="0"/>
    <n v="0"/>
    <n v="10"/>
    <n v="15"/>
    <n v="0"/>
    <n v="0"/>
    <m/>
    <m/>
    <n v="0"/>
    <n v="0"/>
    <n v="43"/>
    <n v="46"/>
    <n v="0"/>
    <n v="0"/>
    <n v="3.1"/>
    <n v="3.6"/>
    <n v="102.3"/>
    <n v="111.60000000000001"/>
    <n v="6.6"/>
    <n v="5.9"/>
    <n v="66"/>
    <n v="88.5"/>
    <m/>
    <m/>
    <n v="0"/>
    <n v="0"/>
    <n v="3.9139534883720932"/>
    <n v="4.3500000000000005"/>
    <n v="168.3"/>
    <n v="200.10000000000002"/>
    <m/>
    <m/>
    <n v="0"/>
    <n v="0"/>
    <m/>
    <m/>
    <n v="0"/>
    <n v="0"/>
    <m/>
    <m/>
    <n v="0"/>
    <n v="0"/>
    <n v="0"/>
    <n v="0"/>
    <n v="0"/>
    <n v="0"/>
    <n v="54"/>
    <n v="52"/>
    <n v="0"/>
    <n v="0"/>
    <n v="4.0259259259259261"/>
    <n v="4.4711538461538467"/>
    <n v="217.4"/>
    <n v="232.50000000000003"/>
    <n v="0"/>
    <n v="0"/>
    <n v="0"/>
    <n v="0"/>
    <n v="21"/>
    <n v="17"/>
    <n v="0"/>
    <n v="0"/>
    <n v="8"/>
    <n v="10"/>
    <n v="0"/>
    <n v="0"/>
    <m/>
    <m/>
    <n v="0"/>
    <n v="0"/>
    <n v="29"/>
    <n v="27"/>
    <n v="0"/>
    <n v="0"/>
    <n v="2.9"/>
    <n v="3.6"/>
    <n v="60.9"/>
    <n v="61.2"/>
    <n v="3.8"/>
    <n v="4.2"/>
    <n v="30.4"/>
    <n v="42"/>
    <m/>
    <m/>
    <n v="0"/>
    <n v="0"/>
    <n v="3.1482758620689655"/>
    <n v="3.8222222222222224"/>
    <n v="91.3"/>
    <n v="103.2"/>
    <m/>
    <m/>
    <n v="0"/>
    <n v="0"/>
    <m/>
    <m/>
    <n v="0"/>
    <n v="0"/>
    <m/>
    <m/>
    <n v="0"/>
    <n v="0"/>
    <n v="0"/>
    <n v="0"/>
    <n v="0"/>
    <n v="0"/>
    <n v="2"/>
    <n v="6"/>
    <n v="0"/>
    <n v="0"/>
    <n v="2.8"/>
    <n v="8.8000000000000007"/>
    <n v="5.6"/>
    <n v="52.800000000000004"/>
    <m/>
    <m/>
    <n v="0"/>
    <n v="0"/>
    <n v="61"/>
    <n v="51"/>
    <n v="0"/>
    <n v="0"/>
    <n v="191.9"/>
    <n v="185.7"/>
    <s v=""/>
    <s v=""/>
    <n v="22"/>
    <n v="28"/>
    <n v="0"/>
    <n v="0"/>
    <n v="116.80000000000001"/>
    <n v="150"/>
    <n v="0"/>
    <n v="0"/>
    <n v="83"/>
    <n v="79"/>
    <n v="0"/>
    <n v="0"/>
    <n v="308.70000000000005"/>
    <n v="335.7"/>
    <s v=""/>
    <s v=""/>
    <n v="0"/>
    <n v="0"/>
    <n v="0"/>
    <n v="0"/>
    <s v=""/>
    <s v=""/>
    <s v=""/>
    <s v=""/>
    <n v="314.3"/>
    <n v="388.50000000000006"/>
    <s v=""/>
    <s v=""/>
  </r>
  <r>
    <x v="15"/>
    <s v="Mountwest Community &amp; Technical College"/>
    <m/>
    <n v="444954"/>
    <x v="9"/>
    <n v="348"/>
    <n v="396"/>
    <n v="7"/>
    <n v="8"/>
    <n v="341"/>
    <n v="388"/>
    <n v="60"/>
    <n v="60"/>
    <n v="341"/>
    <n v="388"/>
    <n v="0"/>
    <n v="0"/>
    <n v="7"/>
    <n v="7"/>
    <n v="0"/>
    <n v="0"/>
    <n v="1"/>
    <m/>
    <n v="0"/>
    <n v="0"/>
    <m/>
    <m/>
    <n v="0"/>
    <n v="0"/>
    <n v="8"/>
    <n v="7"/>
    <n v="0"/>
    <n v="0"/>
    <n v="3.6"/>
    <n v="3.2"/>
    <n v="25.2"/>
    <n v="22.400000000000002"/>
    <n v="4.5"/>
    <m/>
    <n v="4.5"/>
    <n v="0"/>
    <m/>
    <m/>
    <n v="0"/>
    <n v="0"/>
    <n v="3.7124999999999999"/>
    <n v="3.2"/>
    <n v="29.7"/>
    <n v="22.400000000000002"/>
    <m/>
    <m/>
    <n v="0"/>
    <n v="0"/>
    <m/>
    <m/>
    <n v="0"/>
    <n v="0"/>
    <m/>
    <m/>
    <n v="0"/>
    <n v="0"/>
    <n v="0"/>
    <n v="0"/>
    <n v="0"/>
    <n v="0"/>
    <n v="104"/>
    <n v="111"/>
    <n v="0"/>
    <n v="0"/>
    <n v="33"/>
    <n v="37"/>
    <n v="0"/>
    <n v="0"/>
    <m/>
    <m/>
    <n v="0"/>
    <n v="0"/>
    <n v="137"/>
    <n v="148"/>
    <n v="0"/>
    <n v="0"/>
    <n v="3.6"/>
    <n v="3.6"/>
    <n v="374.40000000000003"/>
    <n v="399.6"/>
    <n v="4.5"/>
    <n v="3.7"/>
    <n v="148.5"/>
    <n v="136.9"/>
    <m/>
    <m/>
    <n v="0"/>
    <n v="0"/>
    <n v="3.8167883211678837"/>
    <n v="3.625"/>
    <n v="522.90000000000009"/>
    <n v="536.5"/>
    <m/>
    <m/>
    <n v="0"/>
    <n v="0"/>
    <m/>
    <m/>
    <n v="0"/>
    <n v="0"/>
    <m/>
    <m/>
    <n v="0"/>
    <n v="0"/>
    <n v="0"/>
    <n v="0"/>
    <n v="0"/>
    <n v="0"/>
    <n v="145"/>
    <n v="155"/>
    <n v="0"/>
    <n v="0"/>
    <n v="3.8110344827586218"/>
    <n v="3.6058064516129029"/>
    <n v="552.60000000000014"/>
    <n v="558.9"/>
    <n v="0"/>
    <n v="0"/>
    <n v="0"/>
    <n v="0"/>
    <n v="126"/>
    <n v="136"/>
    <n v="0"/>
    <n v="0"/>
    <n v="42"/>
    <n v="75"/>
    <n v="0"/>
    <n v="0"/>
    <m/>
    <m/>
    <n v="0"/>
    <n v="0"/>
    <n v="168"/>
    <n v="211"/>
    <n v="0"/>
    <n v="0"/>
    <n v="3.8"/>
    <n v="3.8"/>
    <n v="478.79999999999995"/>
    <n v="516.79999999999995"/>
    <n v="4"/>
    <n v="2.9"/>
    <n v="168"/>
    <n v="217.5"/>
    <m/>
    <m/>
    <n v="0"/>
    <n v="0"/>
    <n v="3.8499999999999996"/>
    <n v="3.4800947867298575"/>
    <n v="646.79999999999995"/>
    <n v="734.3"/>
    <m/>
    <m/>
    <n v="0"/>
    <n v="0"/>
    <m/>
    <m/>
    <n v="0"/>
    <n v="0"/>
    <m/>
    <m/>
    <n v="0"/>
    <n v="0"/>
    <n v="0"/>
    <n v="0"/>
    <n v="0"/>
    <n v="0"/>
    <n v="28"/>
    <n v="22"/>
    <n v="0"/>
    <n v="0"/>
    <n v="8.6999999999999993"/>
    <n v="6.6"/>
    <n v="243.59999999999997"/>
    <n v="145.19999999999999"/>
    <m/>
    <m/>
    <n v="0"/>
    <n v="0"/>
    <n v="237"/>
    <n v="254"/>
    <n v="0"/>
    <n v="0"/>
    <n v="878.4"/>
    <n v="938.8"/>
    <s v=""/>
    <s v=""/>
    <n v="76"/>
    <n v="112"/>
    <n v="0"/>
    <n v="0"/>
    <n v="321"/>
    <n v="354.4"/>
    <n v="0"/>
    <n v="0"/>
    <n v="313"/>
    <n v="366"/>
    <n v="0"/>
    <n v="0"/>
    <n v="1199.4000000000001"/>
    <n v="1293.1999999999998"/>
    <s v=""/>
    <s v=""/>
    <n v="0"/>
    <n v="0"/>
    <n v="0"/>
    <n v="0"/>
    <s v=""/>
    <s v=""/>
    <s v=""/>
    <s v=""/>
    <n v="1443"/>
    <n v="1438.3999999999999"/>
    <s v=""/>
    <s v=""/>
  </r>
  <r>
    <x v="15"/>
    <s v="Southern West Virginia Community &amp; Technical College "/>
    <m/>
    <n v="237817"/>
    <x v="9"/>
    <n v="277"/>
    <n v="215"/>
    <n v="15"/>
    <n v="5"/>
    <n v="262"/>
    <n v="210"/>
    <n v="60"/>
    <n v="60"/>
    <n v="262"/>
    <n v="210"/>
    <n v="0"/>
    <n v="0"/>
    <n v="31"/>
    <n v="29"/>
    <n v="0"/>
    <n v="0"/>
    <n v="1"/>
    <n v="1"/>
    <n v="0"/>
    <n v="0"/>
    <m/>
    <m/>
    <n v="0"/>
    <n v="0"/>
    <n v="32"/>
    <n v="30"/>
    <n v="0"/>
    <n v="0"/>
    <n v="3.9"/>
    <n v="3.9"/>
    <n v="120.89999999999999"/>
    <n v="113.1"/>
    <n v="2"/>
    <n v="3.5"/>
    <n v="2"/>
    <n v="3.5"/>
    <m/>
    <m/>
    <n v="0"/>
    <n v="0"/>
    <n v="3.8406249999999997"/>
    <n v="3.8866666666666663"/>
    <n v="122.89999999999999"/>
    <n v="116.6"/>
    <m/>
    <m/>
    <n v="0"/>
    <n v="0"/>
    <m/>
    <m/>
    <n v="0"/>
    <n v="0"/>
    <m/>
    <m/>
    <n v="0"/>
    <n v="0"/>
    <n v="0"/>
    <n v="0"/>
    <n v="0"/>
    <n v="0"/>
    <n v="108"/>
    <n v="103"/>
    <n v="0"/>
    <n v="0"/>
    <n v="27"/>
    <n v="8"/>
    <n v="0"/>
    <n v="0"/>
    <m/>
    <m/>
    <n v="0"/>
    <n v="0"/>
    <n v="135"/>
    <n v="111"/>
    <n v="0"/>
    <n v="0"/>
    <n v="5.2"/>
    <n v="6.4"/>
    <n v="561.6"/>
    <n v="659.2"/>
    <n v="6.6"/>
    <n v="7.7"/>
    <n v="178.2"/>
    <n v="61.6"/>
    <m/>
    <m/>
    <n v="0"/>
    <n v="0"/>
    <n v="5.4799999999999995"/>
    <n v="6.493693693693694"/>
    <n v="739.8"/>
    <n v="720.80000000000007"/>
    <m/>
    <m/>
    <n v="0"/>
    <n v="0"/>
    <m/>
    <m/>
    <n v="0"/>
    <n v="0"/>
    <m/>
    <m/>
    <n v="0"/>
    <n v="0"/>
    <n v="0"/>
    <n v="0"/>
    <n v="0"/>
    <n v="0"/>
    <n v="167"/>
    <n v="141"/>
    <n v="0"/>
    <n v="0"/>
    <n v="5.1658682634730537"/>
    <n v="5.9390070921985822"/>
    <n v="862.69999999999993"/>
    <n v="837.40000000000009"/>
    <n v="0"/>
    <n v="0"/>
    <n v="0"/>
    <n v="0"/>
    <n v="38"/>
    <n v="21"/>
    <n v="0"/>
    <n v="0"/>
    <n v="9"/>
    <n v="10"/>
    <n v="0"/>
    <n v="0"/>
    <m/>
    <m/>
    <n v="0"/>
    <n v="0"/>
    <n v="47"/>
    <n v="31"/>
    <n v="0"/>
    <n v="0"/>
    <n v="4.3"/>
    <n v="3.4"/>
    <n v="163.4"/>
    <n v="71.399999999999991"/>
    <n v="4.2"/>
    <n v="3.8"/>
    <n v="37.800000000000004"/>
    <n v="38"/>
    <m/>
    <m/>
    <n v="0"/>
    <n v="0"/>
    <n v="4.2808510638297879"/>
    <n v="3.5290322580645159"/>
    <n v="201.20000000000002"/>
    <n v="109.39999999999999"/>
    <m/>
    <m/>
    <n v="0"/>
    <n v="0"/>
    <m/>
    <m/>
    <n v="0"/>
    <n v="0"/>
    <m/>
    <m/>
    <n v="0"/>
    <n v="0"/>
    <n v="0"/>
    <n v="0"/>
    <n v="0"/>
    <n v="0"/>
    <n v="48"/>
    <n v="38"/>
    <n v="0"/>
    <n v="0"/>
    <n v="7.4"/>
    <n v="5.5"/>
    <n v="355.20000000000005"/>
    <n v="209"/>
    <m/>
    <m/>
    <n v="0"/>
    <n v="0"/>
    <n v="177"/>
    <n v="153"/>
    <n v="0"/>
    <n v="0"/>
    <n v="845.9"/>
    <n v="843.7"/>
    <s v=""/>
    <s v=""/>
    <n v="37"/>
    <n v="19"/>
    <n v="0"/>
    <n v="0"/>
    <n v="218"/>
    <n v="103.1"/>
    <n v="0"/>
    <n v="0"/>
    <n v="214"/>
    <n v="172"/>
    <n v="0"/>
    <n v="0"/>
    <n v="1063.9000000000001"/>
    <n v="946.80000000000007"/>
    <s v=""/>
    <s v=""/>
    <n v="0"/>
    <n v="0"/>
    <n v="0"/>
    <n v="0"/>
    <s v=""/>
    <s v=""/>
    <s v=""/>
    <s v=""/>
    <n v="1419.1"/>
    <n v="1155.8000000000002"/>
    <s v=""/>
    <s v=""/>
  </r>
  <r>
    <x v="15"/>
    <s v="West Virginia Northern Community College"/>
    <m/>
    <n v="238014"/>
    <x v="9"/>
    <n v="287"/>
    <n v="271"/>
    <n v="6"/>
    <n v="3"/>
    <n v="281"/>
    <n v="268"/>
    <n v="60"/>
    <n v="60"/>
    <n v="281"/>
    <n v="268"/>
    <n v="0"/>
    <n v="0"/>
    <n v="17"/>
    <n v="23"/>
    <n v="0"/>
    <n v="0"/>
    <n v="3"/>
    <n v="3"/>
    <n v="0"/>
    <n v="0"/>
    <m/>
    <m/>
    <n v="0"/>
    <n v="0"/>
    <n v="20"/>
    <n v="26"/>
    <n v="0"/>
    <n v="0"/>
    <n v="4.7"/>
    <n v="4"/>
    <n v="79.900000000000006"/>
    <n v="92"/>
    <n v="3.5"/>
    <n v="4.7"/>
    <n v="10.5"/>
    <n v="14.100000000000001"/>
    <m/>
    <m/>
    <n v="0"/>
    <n v="0"/>
    <n v="4.5200000000000005"/>
    <n v="4.0807692307692305"/>
    <n v="90.4"/>
    <n v="106.1"/>
    <m/>
    <m/>
    <n v="0"/>
    <n v="0"/>
    <m/>
    <m/>
    <n v="0"/>
    <n v="0"/>
    <m/>
    <m/>
    <n v="0"/>
    <n v="0"/>
    <n v="0"/>
    <n v="0"/>
    <n v="0"/>
    <n v="0"/>
    <n v="87"/>
    <n v="82"/>
    <n v="0"/>
    <n v="0"/>
    <n v="15"/>
    <n v="16"/>
    <n v="0"/>
    <n v="0"/>
    <m/>
    <m/>
    <n v="0"/>
    <n v="0"/>
    <n v="102"/>
    <n v="98"/>
    <n v="0"/>
    <n v="0"/>
    <n v="5.3"/>
    <n v="4.2"/>
    <n v="461.09999999999997"/>
    <n v="344.40000000000003"/>
    <n v="5.7"/>
    <n v="6.6"/>
    <n v="85.5"/>
    <n v="105.6"/>
    <m/>
    <m/>
    <n v="0"/>
    <n v="0"/>
    <n v="5.3588235294117634"/>
    <n v="4.591836734693878"/>
    <n v="546.59999999999991"/>
    <n v="450.00000000000006"/>
    <m/>
    <m/>
    <n v="0"/>
    <n v="0"/>
    <m/>
    <m/>
    <n v="0"/>
    <n v="0"/>
    <m/>
    <m/>
    <n v="0"/>
    <n v="0"/>
    <n v="0"/>
    <n v="0"/>
    <n v="0"/>
    <n v="0"/>
    <n v="122"/>
    <n v="124"/>
    <n v="0"/>
    <n v="0"/>
    <n v="5.2213114754098351"/>
    <n v="4.4846774193548393"/>
    <n v="636.99999999999989"/>
    <n v="556.1"/>
    <n v="0"/>
    <n v="0"/>
    <n v="0"/>
    <n v="0"/>
    <n v="102"/>
    <n v="89"/>
    <n v="0"/>
    <n v="0"/>
    <n v="28"/>
    <n v="32"/>
    <n v="0"/>
    <n v="0"/>
    <m/>
    <m/>
    <n v="0"/>
    <n v="0"/>
    <n v="130"/>
    <n v="121"/>
    <n v="0"/>
    <n v="0"/>
    <n v="4.5999999999999996"/>
    <n v="3.9"/>
    <n v="469.2"/>
    <n v="347.09999999999997"/>
    <n v="3.2"/>
    <n v="4.5999999999999996"/>
    <n v="89.600000000000009"/>
    <n v="147.19999999999999"/>
    <m/>
    <m/>
    <n v="0"/>
    <n v="0"/>
    <n v="4.2984615384615381"/>
    <n v="4.085123966942148"/>
    <n v="558.79999999999995"/>
    <n v="494.2999999999999"/>
    <m/>
    <m/>
    <n v="0"/>
    <n v="0"/>
    <m/>
    <m/>
    <n v="0"/>
    <n v="0"/>
    <m/>
    <m/>
    <n v="0"/>
    <n v="0"/>
    <n v="0"/>
    <n v="0"/>
    <n v="0"/>
    <n v="0"/>
    <n v="29"/>
    <n v="23"/>
    <n v="0"/>
    <n v="0"/>
    <n v="8.8000000000000007"/>
    <n v="7.1"/>
    <n v="255.20000000000002"/>
    <n v="163.29999999999998"/>
    <m/>
    <m/>
    <n v="0"/>
    <n v="0"/>
    <n v="206"/>
    <n v="194"/>
    <n v="0"/>
    <n v="0"/>
    <n v="1010.2"/>
    <n v="783.5"/>
    <s v=""/>
    <s v=""/>
    <n v="46"/>
    <n v="51"/>
    <n v="0"/>
    <n v="0"/>
    <n v="185.60000000000002"/>
    <n v="266.89999999999998"/>
    <n v="0"/>
    <n v="0"/>
    <n v="252"/>
    <n v="245"/>
    <n v="0"/>
    <n v="0"/>
    <n v="1195.8000000000002"/>
    <n v="1050.4000000000001"/>
    <s v=""/>
    <s v=""/>
    <n v="0"/>
    <n v="0"/>
    <n v="0"/>
    <n v="0"/>
    <s v=""/>
    <s v=""/>
    <s v=""/>
    <s v=""/>
    <n v="1450.9999999999998"/>
    <n v="1213.6999999999998"/>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0" dataOnRows="1" applyNumberFormats="0" applyBorderFormats="0" applyFontFormats="0" applyPatternFormats="0" applyAlignmentFormats="0" applyWidthHeightFormats="1" dataCaption="Data" updatedVersion="6" minRefreshableVersion="3" asteriskTotals="1" showMemberPropertyTips="0" useAutoFormatting="1" colGrandTotals="0" itemPrintTitles="1" createdVersion="3" indent="0" compact="0" compactData="0" gridDropZones="1">
  <location ref="A3:P379" firstHeaderRow="1" firstDataRow="3" firstDataCol="2"/>
  <pivotFields count="286">
    <pivotField axis="axisRow" compact="0" outline="0" subtotalTop="0" showAll="0" includeNewItemsInFilter="1" sortType="ascending">
      <items count="17">
        <item x="0"/>
        <item x="1"/>
        <item x="2"/>
        <item x="3"/>
        <item x="4"/>
        <item x="5"/>
        <item x="6"/>
        <item x="7"/>
        <item x="8"/>
        <item x="9"/>
        <item x="10"/>
        <item x="11"/>
        <item x="12"/>
        <item x="13"/>
        <item x="14"/>
        <item x="15"/>
        <item t="default"/>
      </items>
    </pivotField>
    <pivotField compact="0" outline="0" subtotalTop="0" showAll="0" includeNewItemsInFilter="1"/>
    <pivotField compact="0" outline="0" showAll="0" defaultSubtotal="0"/>
    <pivotField compact="0" outline="0" subtotalTop="0" showAll="0" includeNewItemsInFilter="1"/>
    <pivotField axis="axisCol" compact="0" outline="0" subtotalTop="0" showAll="0" includeNewItemsInFilter="1">
      <items count="17">
        <item x="1"/>
        <item x="2"/>
        <item x="3"/>
        <item x="4"/>
        <item x="5"/>
        <item x="6"/>
        <item x="10"/>
        <item x="7"/>
        <item x="8"/>
        <item x="9"/>
        <item m="1" x="15"/>
        <item m="1" x="12"/>
        <item m="1" x="13"/>
        <item m="1" x="14"/>
        <item x="11"/>
        <item x="0"/>
        <item t="default"/>
      </items>
    </pivotField>
    <pivotField compact="0" outline="0" subtotalTop="0" showAll="0" includeNewItemsInFilter="1"/>
    <pivotField compact="0" outline="0" showAll="0" defaultSubtotal="0"/>
    <pivotField compact="0" outline="0" subtotalTop="0" showAll="0" includeNewItemsInFilter="1"/>
    <pivotField compact="0" outline="0" showAll="0" defaultSubtotal="0"/>
    <pivotField dataField="1" compact="0" outline="0" subtotalTop="0" showAll="0" includeNewItemsInFilter="1"/>
    <pivotField dataField="1" compact="0" numFmtId="3" outline="0" showAll="0" defaultSubtotal="0"/>
    <pivotField compact="0" outline="0" showAll="0" defaultSubtotal="0"/>
    <pivotField compact="0" outline="0" showAll="0" defaultSubtotal="0"/>
    <pivotField compact="0" numFmtId="166" outline="0" subtotalTop="0" showAll="0" includeNewItemsInFilter="1" defaultSubtotal="0"/>
    <pivotField compact="0" numFmtId="3" outline="0" showAll="0" defaultSubtotal="0"/>
    <pivotField compact="0" outline="0" showAll="0" defaultSubtotal="0"/>
    <pivotField compact="0" numFmtId="3" outline="0" showAll="0" defaultSubtotal="0"/>
    <pivotField dataField="1" compact="0" outline="0" showAll="0" defaultSubtotal="0"/>
    <pivotField dataField="1" compact="0" outline="0" showAll="0" defaultSubtotal="0"/>
    <pivotField compact="0" outline="0" showAll="0" defaultSubtotal="0"/>
    <pivotField compact="0" numFmtId="3" outline="0" showAll="0" defaultSubtotal="0"/>
    <pivotField dataField="1" compact="0" outline="0" showAll="0" defaultSubtotal="0"/>
    <pivotField dataField="1" compact="0" outline="0" showAll="0" defaultSubtotal="0"/>
    <pivotField compact="0" outline="0" showAll="0" defaultSubtotal="0"/>
    <pivotField compact="0" numFmtId="3" outline="0" showAll="0" defaultSubtotal="0"/>
    <pivotField dataField="1" compact="0" outline="0" showAll="0" defaultSubtotal="0"/>
    <pivotField dataField="1"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dataField="1" compact="0" outline="0" subtotalTop="0" showAll="0" includeNewItemsInFilter="1"/>
    <pivotField dataField="1" compact="0" outline="0" showAll="0" defaultSubtotal="0"/>
    <pivotField compact="0" outline="0" showAll="0" defaultSubtotal="0"/>
    <pivotField compact="0" numFmtId="3" outline="0" showAll="0" defaultSubtotal="0"/>
    <pivotField dataField="1" compact="0" outline="0" subtotalTop="0" showAll="0" includeNewItemsInFilter="1"/>
    <pivotField dataField="1" compact="0" outline="0" showAll="0" defaultSubtotal="0"/>
    <pivotField compact="0" outline="0" showAll="0" defaultSubtotal="0"/>
    <pivotField compact="0" numFmtId="3" outline="0" showAll="0" defaultSubtotal="0"/>
    <pivotField dataField="1" compact="0" outline="0" subtotalTop="0" showAll="0" includeNewItemsInFilter="1"/>
    <pivotField dataField="1" compact="0"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numFmtId="166" outline="0" subtotalTop="0" showAll="0" includeNewItemsInFilter="1" defaultSubtotal="0"/>
    <pivotField compact="0" numFmtId="3" outline="0" showAll="0" defaultSubtotal="0"/>
    <pivotField compact="0" outline="0" subtotalTop="0" showAll="0" includeNewItemsInFilter="1"/>
    <pivotField compact="0" outline="0" showAll="0" defaultSubtotal="0"/>
    <pivotField compact="0" numFmtId="166" outline="0" subtotalTop="0" showAll="0" includeNewItemsInFilter="1"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dataField="1" compact="0" outline="0" subtotalTop="0" showAll="0" includeNewItemsInFilter="1"/>
    <pivotField dataField="1" compact="0" outline="0" showAll="0" defaultSubtotal="0"/>
    <pivotField compact="0" outline="0" showAll="0" defaultSubtotal="0"/>
    <pivotField compact="0" numFmtId="3" outline="0" showAll="0" defaultSubtotal="0"/>
    <pivotField dataField="1" compact="0" outline="0" subtotalTop="0" showAll="0" includeNewItemsInFilter="1"/>
    <pivotField dataField="1" compact="0" outline="0" showAll="0" defaultSubtotal="0"/>
    <pivotField compact="0" outline="0" showAll="0" defaultSubtotal="0"/>
    <pivotField compact="0" numFmtId="3" outline="0" showAll="0" defaultSubtotal="0"/>
    <pivotField dataField="1" compact="0" outline="0" subtotalTop="0" showAll="0" includeNewItemsInFilter="1"/>
    <pivotField dataField="1" compact="0"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dataField="1" compact="0" outline="0" subtotalTop="0" showAll="0" includeNewItemsInFilter="1"/>
    <pivotField dataField="1" compact="0" outline="0" showAll="0" defaultSubtotal="0"/>
    <pivotField compact="0" outline="0" subtotalTop="0" showAll="0" includeNewItemsInFilter="1"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defaultSubtotal="0"/>
    <pivotField compact="0" numFmtId="3" outline="0" showAll="0" defaultSubtotal="0"/>
    <pivotField compact="0" outline="0" showAll="0" defaultSubtotal="0"/>
    <pivotField compact="0" numFmtId="3"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numFmtId="3" outline="0" showAll="0" defaultSubtotal="0"/>
    <pivotField compact="0" outline="0" showAll="0" defaultSubtotal="0"/>
    <pivotField compact="0" numFmtId="3" outline="0" showAll="0" defaultSubtotal="0"/>
    <pivotField compact="0" outline="0" subtotalTop="0" showAll="0" includeNewItemsInFilter="1" defaultSubtotal="0"/>
    <pivotField compact="0" numFmtId="3" outline="0" showAll="0" defaultSubtotal="0"/>
    <pivotField compact="0" outline="0" subtotalTop="0" showAll="0" includeNewItemsInFilter="1" defaultSubtotal="0"/>
    <pivotField compact="0" numFmtId="3" outline="0" showAll="0" defaultSubtotal="0"/>
    <pivotField compact="0" outline="0" subtotalTop="0" showAll="0" includeNewItemsInFilter="1" defaultSubtotal="0"/>
    <pivotField compact="0" numFmtId="3" outline="0" showAll="0" defaultSubtotal="0"/>
    <pivotField compact="0" outline="0" showAll="0" defaultSubtotal="0"/>
    <pivotField compact="0" numFmtId="3"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outline="0" showAll="0" defaultSubtotal="0"/>
    <pivotField axis="axisCol" compact="0" outline="0" subtotalTop="0" showAll="0" includeNewItemsInFilter="1" rankBy="0">
      <items count="7">
        <item n="Four-Year" x="1"/>
        <item n="Two-Year" x="2"/>
        <item n="Technical" h="1" x="3"/>
        <item h="1" sd="0" x="0"/>
        <item h="1" x="4"/>
        <item x="5"/>
        <item t="default"/>
      </items>
    </pivotField>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0"/>
    <field x="-2"/>
  </rowFields>
  <rowItems count="374">
    <i>
      <x/>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6"/>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7"/>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8"/>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9"/>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10"/>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1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1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1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1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1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i t="grand" i="21">
      <x/>
    </i>
  </rowItems>
  <colFields count="2">
    <field x="221"/>
    <field x="4"/>
  </colFields>
  <colItems count="14">
    <i>
      <x/>
      <x/>
    </i>
    <i r="1">
      <x v="1"/>
    </i>
    <i r="1">
      <x v="2"/>
    </i>
    <i r="1">
      <x v="3"/>
    </i>
    <i r="1">
      <x v="4"/>
    </i>
    <i r="1">
      <x v="5"/>
    </i>
    <i t="default">
      <x/>
    </i>
    <i>
      <x v="1"/>
      <x v="6"/>
    </i>
    <i r="1">
      <x v="7"/>
    </i>
    <i r="1">
      <x v="8"/>
    </i>
    <i r="1">
      <x v="9"/>
    </i>
    <i t="default">
      <x v="1"/>
    </i>
    <i>
      <x v="5"/>
      <x v="15"/>
    </i>
    <i t="default">
      <x v="5"/>
    </i>
  </colItems>
  <dataFields count="22">
    <dataField name=" Undup-num-awards" fld="9" baseField="0" baseItem="0" numFmtId="164"/>
    <dataField name=" New-Undup-num-awards" fld="10" baseField="0" baseItem="0" numFmtId="164"/>
    <dataField name=" HS1stT-FT-subtot" fld="17" baseField="0" baseItem="0" numFmtId="164"/>
    <dataField name=" New-HS1stT-FT-subtot" fld="18" baseField="0" baseItem="0" numFmtId="164"/>
    <dataField name=" HS1stT-PT-subtot" fld="21" baseField="0" baseItem="0" numFmtId="164"/>
    <dataField name=" New-HS1stT-PT-subtot" fld="22" baseField="0" baseItem="0" numFmtId="164"/>
    <dataField name=" HS1stT-UNK-subtot" fld="25" baseField="0" baseItem="0" numFmtId="164"/>
    <dataField name=" New-HS1stT-UNK-subtot" fld="26" baseField="0" baseItem="0" numFmtId="164"/>
    <dataField name=" 1stT-FT-subtot" fld="65" baseField="0" baseItem="0" numFmtId="164"/>
    <dataField name=" New-1stT-FT-subtot" fld="66" baseField="0" baseItem="0" numFmtId="164"/>
    <dataField name=" 1stT-PT-subtot" fld="69" baseField="0" baseItem="0" numFmtId="164"/>
    <dataField name=" New-1stT-PT-subtot" fld="70" baseField="0" baseItem="0" numFmtId="164"/>
    <dataField name=" 1stT-UNK-subtot" fld="73" baseField="0" baseItem="0" numFmtId="164"/>
    <dataField name=" New-1stT-UNK-subtot" fld="74" baseField="0" baseItem="0" numFmtId="164"/>
    <dataField name=" TRF-FT-subtot" fld="125" baseField="0" baseItem="0" numFmtId="164"/>
    <dataField name=" New-TRF-FT-subtot" fld="126" baseField="0" baseItem="0" numFmtId="164"/>
    <dataField name=" TRF-PT-subtot" fld="129" baseField="0" baseItem="0" numFmtId="164"/>
    <dataField name=" New-TRF-PT-subtot" fld="130" baseField="0" baseItem="0" numFmtId="164"/>
    <dataField name=" TRF-UNK-subtot" fld="133" baseField="0" baseItem="0" numFmtId="164"/>
    <dataField name=" New-TRF-UNK-subtot" fld="134" baseField="0" baseItem="0" numFmtId="164"/>
    <dataField name=" UNK-subtot" fld="173" baseField="0" baseItem="0" numFmtId="164"/>
    <dataField name=" New-UNK-subtot" fld="174" baseField="0" baseItem="0" numFmtId="164"/>
  </dataFields>
  <formats count="627">
    <format dxfId="4832">
      <pivotArea type="all" dataOnly="0" outline="0" fieldPosition="0"/>
    </format>
    <format dxfId="4831">
      <pivotArea type="all" dataOnly="0" outline="0" fieldPosition="0"/>
    </format>
    <format dxfId="4830">
      <pivotArea outline="0" fieldPosition="0"/>
    </format>
    <format dxfId="4829">
      <pivotArea field="0" dataOnly="0" labelOnly="1" grandRow="1" outline="0" offset="IV256" axis="axisRow" fieldPosition="0">
        <references count="1">
          <reference field="4294967294" count="1" selected="0">
            <x v="0"/>
          </reference>
        </references>
      </pivotArea>
    </format>
    <format dxfId="4828">
      <pivotArea field="0" dataOnly="0" labelOnly="1" grandRow="1" outline="0" offset="IV256" axis="axisRow" fieldPosition="0">
        <references count="1">
          <reference field="4294967294" count="1" selected="0">
            <x v="8"/>
          </reference>
        </references>
      </pivotArea>
    </format>
    <format dxfId="4827">
      <pivotArea field="0" dataOnly="0" labelOnly="1" grandRow="1" outline="0" offset="IV256" axis="axisRow" fieldPosition="0">
        <references count="1">
          <reference field="4294967294" count="1" selected="0">
            <x v="12"/>
          </reference>
        </references>
      </pivotArea>
    </format>
    <format dxfId="4826">
      <pivotArea field="0" dataOnly="0" labelOnly="1" grandRow="1" outline="0" offset="IV256" axis="axisRow" fieldPosition="0">
        <references count="1">
          <reference field="4294967294" count="1" selected="0">
            <x v="10"/>
          </reference>
        </references>
      </pivotArea>
    </format>
    <format dxfId="4825">
      <pivotArea field="0" dataOnly="0" labelOnly="1" grandRow="1" outline="0" offset="IV256" axis="axisRow" fieldPosition="0">
        <references count="1">
          <reference field="4294967294" count="1" selected="0">
            <x v="14"/>
          </reference>
        </references>
      </pivotArea>
    </format>
    <format dxfId="4824">
      <pivotArea field="0" dataOnly="0" labelOnly="1" grandRow="1" outline="0" offset="IV256" axis="axisRow" fieldPosition="0">
        <references count="1">
          <reference field="4294967294" count="1" selected="0">
            <x v="16"/>
          </reference>
        </references>
      </pivotArea>
    </format>
    <format dxfId="4823">
      <pivotArea field="0" dataOnly="0" labelOnly="1" grandRow="1" outline="0" offset="IV256" axis="axisRow" fieldPosition="0">
        <references count="1">
          <reference field="4294967294" count="1" selected="0">
            <x v="18"/>
          </reference>
        </references>
      </pivotArea>
    </format>
    <format dxfId="4822">
      <pivotArea field="0" dataOnly="0" labelOnly="1" grandRow="1" outline="0" offset="IV256" axis="axisRow" fieldPosition="0">
        <references count="1">
          <reference field="4294967294" count="1" selected="0">
            <x v="20"/>
          </reference>
        </references>
      </pivotArea>
    </format>
    <format dxfId="4821">
      <pivotArea outline="0" fieldPosition="0">
        <references count="2">
          <reference field="4294967294" count="1" selected="0">
            <x v="0"/>
          </reference>
          <reference field="0" count="1" selected="0">
            <x v="6"/>
          </reference>
        </references>
      </pivotArea>
    </format>
    <format dxfId="4820">
      <pivotArea dataOnly="0" labelOnly="1" outline="0" offset="IV1" fieldPosition="0">
        <references count="1">
          <reference field="0" count="1">
            <x v="6"/>
          </reference>
        </references>
      </pivotArea>
    </format>
    <format dxfId="4819">
      <pivotArea dataOnly="0" labelOnly="1" outline="0" fieldPosition="0">
        <references count="2">
          <reference field="4294967294" count="1">
            <x v="0"/>
          </reference>
          <reference field="0" count="1" selected="0">
            <x v="6"/>
          </reference>
        </references>
      </pivotArea>
    </format>
    <format dxfId="4818">
      <pivotArea type="origin" dataOnly="0" labelOnly="1" outline="0" fieldPosition="0"/>
    </format>
    <format dxfId="4817">
      <pivotArea field="0" type="button" dataOnly="0" labelOnly="1" outline="0" axis="axisRow" fieldPosition="0"/>
    </format>
    <format dxfId="4816">
      <pivotArea dataOnly="0" labelOnly="1" outline="0" fieldPosition="0">
        <references count="1">
          <reference field="0" count="0"/>
        </references>
      </pivotArea>
    </format>
    <format dxfId="4815">
      <pivotArea field="0" dataOnly="0" labelOnly="1" grandRow="1" outline="0" offset="A256" axis="axisRow" fieldPosition="0">
        <references count="1">
          <reference field="4294967294" count="1" selected="0">
            <x v="0"/>
          </reference>
        </references>
      </pivotArea>
    </format>
    <format dxfId="4814">
      <pivotArea field="0" dataOnly="0" labelOnly="1" grandRow="1" outline="0" offset="A256" axis="axisRow" fieldPosition="0">
        <references count="1">
          <reference field="4294967294" count="1" selected="0">
            <x v="8"/>
          </reference>
        </references>
      </pivotArea>
    </format>
    <format dxfId="4813">
      <pivotArea field="0" dataOnly="0" labelOnly="1" grandRow="1" outline="0" offset="A256" axis="axisRow" fieldPosition="0">
        <references count="1">
          <reference field="4294967294" count="1" selected="0">
            <x v="10"/>
          </reference>
        </references>
      </pivotArea>
    </format>
    <format dxfId="4812">
      <pivotArea field="0" dataOnly="0" labelOnly="1" grandRow="1" outline="0" offset="A256" axis="axisRow" fieldPosition="0">
        <references count="1">
          <reference field="4294967294" count="1" selected="0">
            <x v="12"/>
          </reference>
        </references>
      </pivotArea>
    </format>
    <format dxfId="4811">
      <pivotArea field="0" dataOnly="0" labelOnly="1" grandRow="1" outline="0" offset="A256" axis="axisRow" fieldPosition="0">
        <references count="1">
          <reference field="4294967294" count="1" selected="0">
            <x v="14"/>
          </reference>
        </references>
      </pivotArea>
    </format>
    <format dxfId="4810">
      <pivotArea field="0" dataOnly="0" labelOnly="1" grandRow="1" outline="0" offset="A256" axis="axisRow" fieldPosition="0">
        <references count="1">
          <reference field="4294967294" count="1" selected="0">
            <x v="16"/>
          </reference>
        </references>
      </pivotArea>
    </format>
    <format dxfId="4809">
      <pivotArea field="0" dataOnly="0" labelOnly="1" grandRow="1" outline="0" offset="A256" axis="axisRow" fieldPosition="0">
        <references count="1">
          <reference field="4294967294" count="1" selected="0">
            <x v="18"/>
          </reference>
        </references>
      </pivotArea>
    </format>
    <format dxfId="4808">
      <pivotArea field="0" dataOnly="0" labelOnly="1" grandRow="1" outline="0" offset="A256" axis="axisRow" fieldPosition="0">
        <references count="1">
          <reference field="4294967294" count="1" selected="0">
            <x v="20"/>
          </reference>
        </references>
      </pivotArea>
    </format>
    <format dxfId="4807">
      <pivotArea type="origin" dataOnly="0" labelOnly="1" outline="0" offset="A1:B1" fieldPosition="0"/>
    </format>
    <format dxfId="4806">
      <pivotArea dataOnly="0" labelOnly="1" outline="0" fieldPosition="0">
        <references count="1">
          <reference field="0" count="1">
            <x v="6"/>
          </reference>
        </references>
      </pivotArea>
    </format>
    <format dxfId="4805">
      <pivotArea field="0" dataOnly="0" labelOnly="1" grandRow="1" outline="0" axis="axisRow" fieldPosition="0">
        <references count="1">
          <reference field="4294967294" count="1" selected="0">
            <x v="0"/>
          </reference>
        </references>
      </pivotArea>
    </format>
    <format dxfId="4804">
      <pivotArea field="0" dataOnly="0" labelOnly="1" grandRow="1" outline="0" axis="axisRow" fieldPosition="0">
        <references count="1">
          <reference field="4294967294" count="1" selected="0">
            <x v="2"/>
          </reference>
        </references>
      </pivotArea>
    </format>
    <format dxfId="4803">
      <pivotArea field="0" dataOnly="0" labelOnly="1" grandRow="1" outline="0" axis="axisRow" fieldPosition="0">
        <references count="1">
          <reference field="4294967294" count="1" selected="0">
            <x v="4"/>
          </reference>
        </references>
      </pivotArea>
    </format>
    <format dxfId="4802">
      <pivotArea field="0" dataOnly="0" labelOnly="1" grandRow="1" outline="0" axis="axisRow" fieldPosition="0">
        <references count="1">
          <reference field="4294967294" count="1" selected="0">
            <x v="6"/>
          </reference>
        </references>
      </pivotArea>
    </format>
    <format dxfId="4801">
      <pivotArea field="0" dataOnly="0" labelOnly="1" grandRow="1" outline="0" axis="axisRow" fieldPosition="0">
        <references count="1">
          <reference field="4294967294" count="1" selected="0">
            <x v="8"/>
          </reference>
        </references>
      </pivotArea>
    </format>
    <format dxfId="4800">
      <pivotArea field="0" dataOnly="0" labelOnly="1" grandRow="1" outline="0" axis="axisRow" fieldPosition="0">
        <references count="1">
          <reference field="4294967294" count="1" selected="0">
            <x v="10"/>
          </reference>
        </references>
      </pivotArea>
    </format>
    <format dxfId="4799">
      <pivotArea field="0" dataOnly="0" labelOnly="1" grandRow="1" outline="0" axis="axisRow" fieldPosition="0">
        <references count="1">
          <reference field="4294967294" count="1" selected="0">
            <x v="12"/>
          </reference>
        </references>
      </pivotArea>
    </format>
    <format dxfId="4798">
      <pivotArea field="0" dataOnly="0" labelOnly="1" grandRow="1" outline="0" axis="axisRow" fieldPosition="0">
        <references count="1">
          <reference field="4294967294" count="1" selected="0">
            <x v="14"/>
          </reference>
        </references>
      </pivotArea>
    </format>
    <format dxfId="4797">
      <pivotArea field="0" dataOnly="0" labelOnly="1" grandRow="1" outline="0" axis="axisRow" fieldPosition="0">
        <references count="1">
          <reference field="4294967294" count="1" selected="0">
            <x v="16"/>
          </reference>
        </references>
      </pivotArea>
    </format>
    <format dxfId="4796">
      <pivotArea field="0" dataOnly="0" labelOnly="1" grandRow="1" outline="0" axis="axisRow" fieldPosition="0">
        <references count="1">
          <reference field="4294967294" count="1" selected="0">
            <x v="18"/>
          </reference>
        </references>
      </pivotArea>
    </format>
    <format dxfId="4795">
      <pivotArea field="0" dataOnly="0" labelOnly="1" grandRow="1" outline="0" axis="axisRow" fieldPosition="0">
        <references count="1">
          <reference field="4294967294" count="1" selected="0">
            <x v="20"/>
          </reference>
        </references>
      </pivotArea>
    </format>
    <format dxfId="4794">
      <pivotArea field="0" dataOnly="0" labelOnly="1" grandRow="1" outline="0" axis="axisRow" fieldPosition="0">
        <references count="1">
          <reference field="4294967294" count="1" selected="0">
            <x v="0"/>
          </reference>
        </references>
      </pivotArea>
    </format>
    <format dxfId="4793">
      <pivotArea field="0" dataOnly="0" labelOnly="1" grandRow="1" outline="0" axis="axisRow" fieldPosition="0">
        <references count="1">
          <reference field="4294967294" count="1" selected="0">
            <x v="1"/>
          </reference>
        </references>
      </pivotArea>
    </format>
    <format dxfId="4792">
      <pivotArea field="0" dataOnly="0" labelOnly="1" grandRow="1" outline="0" axis="axisRow" fieldPosition="0">
        <references count="1">
          <reference field="4294967294" count="1" selected="0">
            <x v="2"/>
          </reference>
        </references>
      </pivotArea>
    </format>
    <format dxfId="4791">
      <pivotArea field="0" dataOnly="0" labelOnly="1" grandRow="1" outline="0" axis="axisRow" fieldPosition="0">
        <references count="1">
          <reference field="4294967294" count="1" selected="0">
            <x v="3"/>
          </reference>
        </references>
      </pivotArea>
    </format>
    <format dxfId="4790">
      <pivotArea field="0" dataOnly="0" labelOnly="1" grandRow="1" outline="0" axis="axisRow" fieldPosition="0">
        <references count="1">
          <reference field="4294967294" count="1" selected="0">
            <x v="4"/>
          </reference>
        </references>
      </pivotArea>
    </format>
    <format dxfId="4789">
      <pivotArea field="0" dataOnly="0" labelOnly="1" grandRow="1" outline="0" axis="axisRow" fieldPosition="0">
        <references count="1">
          <reference field="4294967294" count="1" selected="0">
            <x v="5"/>
          </reference>
        </references>
      </pivotArea>
    </format>
    <format dxfId="4788">
      <pivotArea field="0" dataOnly="0" labelOnly="1" grandRow="1" outline="0" axis="axisRow" fieldPosition="0">
        <references count="1">
          <reference field="4294967294" count="1" selected="0">
            <x v="6"/>
          </reference>
        </references>
      </pivotArea>
    </format>
    <format dxfId="4787">
      <pivotArea field="0" dataOnly="0" labelOnly="1" grandRow="1" outline="0" axis="axisRow" fieldPosition="0">
        <references count="1">
          <reference field="4294967294" count="1" selected="0">
            <x v="7"/>
          </reference>
        </references>
      </pivotArea>
    </format>
    <format dxfId="4786">
      <pivotArea field="0" dataOnly="0" labelOnly="1" grandRow="1" outline="0" axis="axisRow" fieldPosition="0">
        <references count="1">
          <reference field="4294967294" count="1" selected="0">
            <x v="8"/>
          </reference>
        </references>
      </pivotArea>
    </format>
    <format dxfId="4785">
      <pivotArea field="0" dataOnly="0" labelOnly="1" grandRow="1" outline="0" axis="axisRow" fieldPosition="0">
        <references count="1">
          <reference field="4294967294" count="1" selected="0">
            <x v="9"/>
          </reference>
        </references>
      </pivotArea>
    </format>
    <format dxfId="4784">
      <pivotArea field="0" dataOnly="0" labelOnly="1" grandRow="1" outline="0" axis="axisRow" fieldPosition="0">
        <references count="1">
          <reference field="4294967294" count="1" selected="0">
            <x v="10"/>
          </reference>
        </references>
      </pivotArea>
    </format>
    <format dxfId="4783">
      <pivotArea field="0" dataOnly="0" labelOnly="1" grandRow="1" outline="0" axis="axisRow" fieldPosition="0">
        <references count="1">
          <reference field="4294967294" count="1" selected="0">
            <x v="11"/>
          </reference>
        </references>
      </pivotArea>
    </format>
    <format dxfId="4782">
      <pivotArea field="0" dataOnly="0" labelOnly="1" grandRow="1" outline="0" axis="axisRow" fieldPosition="0">
        <references count="1">
          <reference field="4294967294" count="1" selected="0">
            <x v="12"/>
          </reference>
        </references>
      </pivotArea>
    </format>
    <format dxfId="4781">
      <pivotArea field="0" dataOnly="0" labelOnly="1" grandRow="1" outline="0" axis="axisRow" fieldPosition="0">
        <references count="1">
          <reference field="4294967294" count="1" selected="0">
            <x v="13"/>
          </reference>
        </references>
      </pivotArea>
    </format>
    <format dxfId="4780">
      <pivotArea field="0" dataOnly="0" labelOnly="1" grandRow="1" outline="0" axis="axisRow" fieldPosition="0">
        <references count="1">
          <reference field="4294967294" count="1" selected="0">
            <x v="14"/>
          </reference>
        </references>
      </pivotArea>
    </format>
    <format dxfId="4779">
      <pivotArea field="0" dataOnly="0" labelOnly="1" grandRow="1" outline="0" axis="axisRow" fieldPosition="0">
        <references count="1">
          <reference field="4294967294" count="1" selected="0">
            <x v="15"/>
          </reference>
        </references>
      </pivotArea>
    </format>
    <format dxfId="4778">
      <pivotArea field="0" dataOnly="0" labelOnly="1" grandRow="1" outline="0" axis="axisRow" fieldPosition="0">
        <references count="1">
          <reference field="4294967294" count="1" selected="0">
            <x v="16"/>
          </reference>
        </references>
      </pivotArea>
    </format>
    <format dxfId="4777">
      <pivotArea field="0" dataOnly="0" labelOnly="1" grandRow="1" outline="0" axis="axisRow" fieldPosition="0">
        <references count="1">
          <reference field="4294967294" count="1" selected="0">
            <x v="17"/>
          </reference>
        </references>
      </pivotArea>
    </format>
    <format dxfId="4776">
      <pivotArea field="0" dataOnly="0" labelOnly="1" grandRow="1" outline="0" axis="axisRow" fieldPosition="0">
        <references count="1">
          <reference field="4294967294" count="1" selected="0">
            <x v="18"/>
          </reference>
        </references>
      </pivotArea>
    </format>
    <format dxfId="4775">
      <pivotArea field="0" dataOnly="0" labelOnly="1" grandRow="1" outline="0" axis="axisRow" fieldPosition="0">
        <references count="1">
          <reference field="4294967294" count="1" selected="0">
            <x v="19"/>
          </reference>
        </references>
      </pivotArea>
    </format>
    <format dxfId="4774">
      <pivotArea field="0" dataOnly="0" labelOnly="1" grandRow="1" outline="0" axis="axisRow" fieldPosition="0">
        <references count="1">
          <reference field="4294967294" count="1" selected="0">
            <x v="20"/>
          </reference>
        </references>
      </pivotArea>
    </format>
    <format dxfId="4773">
      <pivotArea field="0" dataOnly="0" labelOnly="1" grandRow="1" outline="0" axis="axisRow" fieldPosition="0">
        <references count="1">
          <reference field="4294967294" count="1" selected="0">
            <x v="21"/>
          </reference>
        </references>
      </pivotArea>
    </format>
    <format dxfId="4772">
      <pivotArea type="origin" dataOnly="0" labelOnly="1" outline="0" fieldPosition="0"/>
    </format>
    <format dxfId="4771">
      <pivotArea field="0" type="button" dataOnly="0" labelOnly="1" outline="0" axis="axisRow" fieldPosition="0"/>
    </format>
    <format dxfId="4770">
      <pivotArea dataOnly="0" labelOnly="1" outline="0" fieldPosition="0">
        <references count="1">
          <reference field="0" count="0"/>
        </references>
      </pivotArea>
    </format>
    <format dxfId="4769">
      <pivotArea field="0" dataOnly="0" labelOnly="1" grandRow="1" outline="0" offset="A256" axis="axisRow" fieldPosition="0">
        <references count="1">
          <reference field="4294967294" count="1" selected="0">
            <x v="0"/>
          </reference>
        </references>
      </pivotArea>
    </format>
    <format dxfId="4768">
      <pivotArea field="0" dataOnly="0" labelOnly="1" grandRow="1" outline="0" offset="A256" axis="axisRow" fieldPosition="0">
        <references count="1">
          <reference field="4294967294" count="1" selected="0">
            <x v="1"/>
          </reference>
        </references>
      </pivotArea>
    </format>
    <format dxfId="4767">
      <pivotArea field="0" dataOnly="0" labelOnly="1" grandRow="1" outline="0" offset="A256" axis="axisRow" fieldPosition="0">
        <references count="1">
          <reference field="4294967294" count="1" selected="0">
            <x v="2"/>
          </reference>
        </references>
      </pivotArea>
    </format>
    <format dxfId="4766">
      <pivotArea field="0" dataOnly="0" labelOnly="1" grandRow="1" outline="0" offset="A256" axis="axisRow" fieldPosition="0">
        <references count="1">
          <reference field="4294967294" count="1" selected="0">
            <x v="3"/>
          </reference>
        </references>
      </pivotArea>
    </format>
    <format dxfId="4765">
      <pivotArea field="0" dataOnly="0" labelOnly="1" grandRow="1" outline="0" offset="A256" axis="axisRow" fieldPosition="0">
        <references count="1">
          <reference field="4294967294" count="1" selected="0">
            <x v="4"/>
          </reference>
        </references>
      </pivotArea>
    </format>
    <format dxfId="4764">
      <pivotArea field="0" dataOnly="0" labelOnly="1" grandRow="1" outline="0" offset="A256" axis="axisRow" fieldPosition="0">
        <references count="1">
          <reference field="4294967294" count="1" selected="0">
            <x v="5"/>
          </reference>
        </references>
      </pivotArea>
    </format>
    <format dxfId="4763">
      <pivotArea field="0" dataOnly="0" labelOnly="1" grandRow="1" outline="0" offset="A256" axis="axisRow" fieldPosition="0">
        <references count="1">
          <reference field="4294967294" count="1" selected="0">
            <x v="6"/>
          </reference>
        </references>
      </pivotArea>
    </format>
    <format dxfId="4762">
      <pivotArea field="0" dataOnly="0" labelOnly="1" grandRow="1" outline="0" offset="A256" axis="axisRow" fieldPosition="0">
        <references count="1">
          <reference field="4294967294" count="1" selected="0">
            <x v="7"/>
          </reference>
        </references>
      </pivotArea>
    </format>
    <format dxfId="4761">
      <pivotArea field="0" dataOnly="0" labelOnly="1" grandRow="1" outline="0" offset="A256" axis="axisRow" fieldPosition="0">
        <references count="1">
          <reference field="4294967294" count="1" selected="0">
            <x v="8"/>
          </reference>
        </references>
      </pivotArea>
    </format>
    <format dxfId="4760">
      <pivotArea field="0" dataOnly="0" labelOnly="1" grandRow="1" outline="0" offset="A256" axis="axisRow" fieldPosition="0">
        <references count="1">
          <reference field="4294967294" count="1" selected="0">
            <x v="9"/>
          </reference>
        </references>
      </pivotArea>
    </format>
    <format dxfId="4759">
      <pivotArea field="0" dataOnly="0" labelOnly="1" grandRow="1" outline="0" offset="A256" axis="axisRow" fieldPosition="0">
        <references count="1">
          <reference field="4294967294" count="1" selected="0">
            <x v="10"/>
          </reference>
        </references>
      </pivotArea>
    </format>
    <format dxfId="4758">
      <pivotArea field="0" dataOnly="0" labelOnly="1" grandRow="1" outline="0" offset="A256" axis="axisRow" fieldPosition="0">
        <references count="1">
          <reference field="4294967294" count="1" selected="0">
            <x v="11"/>
          </reference>
        </references>
      </pivotArea>
    </format>
    <format dxfId="4757">
      <pivotArea field="0" dataOnly="0" labelOnly="1" grandRow="1" outline="0" offset="A256" axis="axisRow" fieldPosition="0">
        <references count="1">
          <reference field="4294967294" count="1" selected="0">
            <x v="12"/>
          </reference>
        </references>
      </pivotArea>
    </format>
    <format dxfId="4756">
      <pivotArea field="0" dataOnly="0" labelOnly="1" grandRow="1" outline="0" offset="A256" axis="axisRow" fieldPosition="0">
        <references count="1">
          <reference field="4294967294" count="1" selected="0">
            <x v="13"/>
          </reference>
        </references>
      </pivotArea>
    </format>
    <format dxfId="4755">
      <pivotArea field="0" dataOnly="0" labelOnly="1" grandRow="1" outline="0" offset="A256" axis="axisRow" fieldPosition="0">
        <references count="1">
          <reference field="4294967294" count="1" selected="0">
            <x v="14"/>
          </reference>
        </references>
      </pivotArea>
    </format>
    <format dxfId="4754">
      <pivotArea field="0" dataOnly="0" labelOnly="1" grandRow="1" outline="0" offset="A256" axis="axisRow" fieldPosition="0">
        <references count="1">
          <reference field="4294967294" count="1" selected="0">
            <x v="15"/>
          </reference>
        </references>
      </pivotArea>
    </format>
    <format dxfId="4753">
      <pivotArea field="0" dataOnly="0" labelOnly="1" grandRow="1" outline="0" offset="A256" axis="axisRow" fieldPosition="0">
        <references count="1">
          <reference field="4294967294" count="1" selected="0">
            <x v="16"/>
          </reference>
        </references>
      </pivotArea>
    </format>
    <format dxfId="4752">
      <pivotArea field="0" dataOnly="0" labelOnly="1" grandRow="1" outline="0" offset="A256" axis="axisRow" fieldPosition="0">
        <references count="1">
          <reference field="4294967294" count="1" selected="0">
            <x v="17"/>
          </reference>
        </references>
      </pivotArea>
    </format>
    <format dxfId="4751">
      <pivotArea field="0" dataOnly="0" labelOnly="1" grandRow="1" outline="0" offset="A256" axis="axisRow" fieldPosition="0">
        <references count="1">
          <reference field="4294967294" count="1" selected="0">
            <x v="18"/>
          </reference>
        </references>
      </pivotArea>
    </format>
    <format dxfId="4750">
      <pivotArea field="0" dataOnly="0" labelOnly="1" grandRow="1" outline="0" offset="A256" axis="axisRow" fieldPosition="0">
        <references count="1">
          <reference field="4294967294" count="1" selected="0">
            <x v="19"/>
          </reference>
        </references>
      </pivotArea>
    </format>
    <format dxfId="4749">
      <pivotArea field="0" dataOnly="0" labelOnly="1" grandRow="1" outline="0" offset="A256" axis="axisRow" fieldPosition="0">
        <references count="1">
          <reference field="4294967294" count="1" selected="0">
            <x v="20"/>
          </reference>
        </references>
      </pivotArea>
    </format>
    <format dxfId="4748">
      <pivotArea field="0" dataOnly="0" labelOnly="1" grandRow="1" outline="0" offset="A256" axis="axisRow" fieldPosition="0">
        <references count="1">
          <reference field="4294967294" count="1" selected="0">
            <x v="21"/>
          </reference>
        </references>
      </pivotArea>
    </format>
    <format dxfId="4747">
      <pivotArea dataOnly="0" labelOnly="1" outline="0" fieldPosition="0">
        <references count="1">
          <reference field="221" count="1" defaultSubtotal="1">
            <x v="1"/>
          </reference>
        </references>
      </pivotArea>
    </format>
    <format dxfId="4746">
      <pivotArea dataOnly="0" labelOnly="1" outline="0" fieldPosition="0">
        <references count="1">
          <reference field="221" count="1" defaultSubtotal="1">
            <x v="0"/>
          </reference>
        </references>
      </pivotArea>
    </format>
    <format dxfId="4745">
      <pivotArea dataOnly="0" labelOnly="1" outline="0" fieldPosition="0">
        <references count="1">
          <reference field="221" count="1" defaultSubtotal="1">
            <x v="0"/>
          </reference>
        </references>
      </pivotArea>
    </format>
    <format dxfId="4744">
      <pivotArea dataOnly="0" labelOnly="1" outline="0" fieldPosition="0">
        <references count="1">
          <reference field="221" count="1" defaultSubtotal="1">
            <x v="1"/>
          </reference>
        </references>
      </pivotArea>
    </format>
    <format dxfId="4743">
      <pivotArea dataOnly="0" labelOnly="1" outline="0" offset="IV1" fieldPosition="0">
        <references count="1">
          <reference field="221" count="1" defaultSubtotal="1">
            <x v="1"/>
          </reference>
        </references>
      </pivotArea>
    </format>
    <format dxfId="4742">
      <pivotArea field="0" dataOnly="0" labelOnly="1" grandRow="1" outline="0" axis="axisRow" fieldPosition="0">
        <references count="1">
          <reference field="4294967294" count="1" selected="0">
            <x v="0"/>
          </reference>
        </references>
      </pivotArea>
    </format>
    <format dxfId="4741">
      <pivotArea field="0" dataOnly="0" labelOnly="1" grandRow="1" outline="0" axis="axisRow" fieldPosition="0">
        <references count="1">
          <reference field="4294967294" count="1" selected="0">
            <x v="1"/>
          </reference>
        </references>
      </pivotArea>
    </format>
    <format dxfId="4740">
      <pivotArea field="0" dataOnly="0" labelOnly="1" grandRow="1" outline="0" axis="axisRow" fieldPosition="0">
        <references count="1">
          <reference field="4294967294" count="1" selected="0">
            <x v="2"/>
          </reference>
        </references>
      </pivotArea>
    </format>
    <format dxfId="4739">
      <pivotArea field="0" dataOnly="0" labelOnly="1" grandRow="1" outline="0" axis="axisRow" fieldPosition="0">
        <references count="1">
          <reference field="4294967294" count="1" selected="0">
            <x v="3"/>
          </reference>
        </references>
      </pivotArea>
    </format>
    <format dxfId="4738">
      <pivotArea field="0" dataOnly="0" labelOnly="1" grandRow="1" outline="0" axis="axisRow" fieldPosition="0">
        <references count="1">
          <reference field="4294967294" count="1" selected="0">
            <x v="4"/>
          </reference>
        </references>
      </pivotArea>
    </format>
    <format dxfId="4737">
      <pivotArea field="0" dataOnly="0" labelOnly="1" grandRow="1" outline="0" axis="axisRow" fieldPosition="0">
        <references count="1">
          <reference field="4294967294" count="1" selected="0">
            <x v="5"/>
          </reference>
        </references>
      </pivotArea>
    </format>
    <format dxfId="4736">
      <pivotArea field="0" dataOnly="0" labelOnly="1" grandRow="1" outline="0" axis="axisRow" fieldPosition="0">
        <references count="1">
          <reference field="4294967294" count="1" selected="0">
            <x v="6"/>
          </reference>
        </references>
      </pivotArea>
    </format>
    <format dxfId="4735">
      <pivotArea field="0" dataOnly="0" labelOnly="1" grandRow="1" outline="0" axis="axisRow" fieldPosition="0">
        <references count="1">
          <reference field="4294967294" count="1" selected="0">
            <x v="7"/>
          </reference>
        </references>
      </pivotArea>
    </format>
    <format dxfId="4734">
      <pivotArea field="0" dataOnly="0" labelOnly="1" grandRow="1" outline="0" axis="axisRow" fieldPosition="0">
        <references count="1">
          <reference field="4294967294" count="1" selected="0">
            <x v="8"/>
          </reference>
        </references>
      </pivotArea>
    </format>
    <format dxfId="4733">
      <pivotArea field="0" dataOnly="0" labelOnly="1" grandRow="1" outline="0" axis="axisRow" fieldPosition="0">
        <references count="1">
          <reference field="4294967294" count="1" selected="0">
            <x v="9"/>
          </reference>
        </references>
      </pivotArea>
    </format>
    <format dxfId="4732">
      <pivotArea field="0" dataOnly="0" labelOnly="1" grandRow="1" outline="0" axis="axisRow" fieldPosition="0">
        <references count="1">
          <reference field="4294967294" count="1" selected="0">
            <x v="10"/>
          </reference>
        </references>
      </pivotArea>
    </format>
    <format dxfId="4731">
      <pivotArea field="0" dataOnly="0" labelOnly="1" grandRow="1" outline="0" axis="axisRow" fieldPosition="0">
        <references count="1">
          <reference field="4294967294" count="1" selected="0">
            <x v="11"/>
          </reference>
        </references>
      </pivotArea>
    </format>
    <format dxfId="4730">
      <pivotArea field="0" dataOnly="0" labelOnly="1" grandRow="1" outline="0" axis="axisRow" fieldPosition="0">
        <references count="1">
          <reference field="4294967294" count="1" selected="0">
            <x v="12"/>
          </reference>
        </references>
      </pivotArea>
    </format>
    <format dxfId="4729">
      <pivotArea field="0" dataOnly="0" labelOnly="1" grandRow="1" outline="0" axis="axisRow" fieldPosition="0">
        <references count="1">
          <reference field="4294967294" count="1" selected="0">
            <x v="13"/>
          </reference>
        </references>
      </pivotArea>
    </format>
    <format dxfId="4728">
      <pivotArea field="0" dataOnly="0" labelOnly="1" grandRow="1" outline="0" axis="axisRow" fieldPosition="0">
        <references count="1">
          <reference field="4294967294" count="1" selected="0">
            <x v="14"/>
          </reference>
        </references>
      </pivotArea>
    </format>
    <format dxfId="4727">
      <pivotArea field="0" dataOnly="0" labelOnly="1" grandRow="1" outline="0" axis="axisRow" fieldPosition="0">
        <references count="1">
          <reference field="4294967294" count="1" selected="0">
            <x v="15"/>
          </reference>
        </references>
      </pivotArea>
    </format>
    <format dxfId="4726">
      <pivotArea field="0" dataOnly="0" labelOnly="1" grandRow="1" outline="0" axis="axisRow" fieldPosition="0">
        <references count="1">
          <reference field="4294967294" count="1" selected="0">
            <x v="16"/>
          </reference>
        </references>
      </pivotArea>
    </format>
    <format dxfId="4725">
      <pivotArea field="0" dataOnly="0" labelOnly="1" grandRow="1" outline="0" axis="axisRow" fieldPosition="0">
        <references count="1">
          <reference field="4294967294" count="1" selected="0">
            <x v="17"/>
          </reference>
        </references>
      </pivotArea>
    </format>
    <format dxfId="4724">
      <pivotArea field="0" dataOnly="0" labelOnly="1" grandRow="1" outline="0" axis="axisRow" fieldPosition="0">
        <references count="1">
          <reference field="4294967294" count="1" selected="0">
            <x v="18"/>
          </reference>
        </references>
      </pivotArea>
    </format>
    <format dxfId="4723">
      <pivotArea field="0" dataOnly="0" labelOnly="1" grandRow="1" outline="0" axis="axisRow" fieldPosition="0">
        <references count="1">
          <reference field="4294967294" count="1" selected="0">
            <x v="19"/>
          </reference>
        </references>
      </pivotArea>
    </format>
    <format dxfId="4722">
      <pivotArea field="0" dataOnly="0" labelOnly="1" grandRow="1" outline="0" axis="axisRow" fieldPosition="0">
        <references count="1">
          <reference field="4294967294" count="1" selected="0">
            <x v="20"/>
          </reference>
        </references>
      </pivotArea>
    </format>
    <format dxfId="4721">
      <pivotArea field="0" dataOnly="0" labelOnly="1" grandRow="1" outline="0" axis="axisRow" fieldPosition="0">
        <references count="1">
          <reference field="4294967294" count="1" selected="0">
            <x v="21"/>
          </reference>
        </references>
      </pivotArea>
    </format>
    <format dxfId="4720">
      <pivotArea outline="0" collapsedLevelsAreSubtotals="1" fieldPosition="0">
        <references count="4">
          <reference field="4294967294" count="2" selected="0">
            <x v="12"/>
            <x v="13"/>
          </reference>
          <reference field="0" count="1" selected="0">
            <x v="3"/>
          </reference>
          <reference field="4" count="4" selected="0">
            <x v="0"/>
            <x v="1"/>
            <x v="2"/>
            <x v="3"/>
          </reference>
          <reference field="221" count="1" selected="0">
            <x v="0"/>
          </reference>
        </references>
      </pivotArea>
    </format>
    <format dxfId="4719">
      <pivotArea type="all" dataOnly="0" outline="0" fieldPosition="0"/>
    </format>
    <format dxfId="4718">
      <pivotArea outline="0" collapsedLevelsAreSubtotals="1" fieldPosition="0"/>
    </format>
    <format dxfId="4717">
      <pivotArea type="origin" dataOnly="0" labelOnly="1" outline="0" fieldPosition="0"/>
    </format>
    <format dxfId="4716">
      <pivotArea field="221" type="button" dataOnly="0" labelOnly="1" outline="0" axis="axisCol" fieldPosition="0"/>
    </format>
    <format dxfId="4715">
      <pivotArea field="4" type="button" dataOnly="0" labelOnly="1" outline="0" axis="axisCol" fieldPosition="1"/>
    </format>
    <format dxfId="4714">
      <pivotArea type="topRight" dataOnly="0" labelOnly="1" outline="0" fieldPosition="0"/>
    </format>
    <format dxfId="4713">
      <pivotArea field="0" type="button" dataOnly="0" labelOnly="1" outline="0" axis="axisRow" fieldPosition="0"/>
    </format>
    <format dxfId="4712">
      <pivotArea field="-2" type="button" dataOnly="0" labelOnly="1" outline="0" axis="axisRow" fieldPosition="1"/>
    </format>
    <format dxfId="4711">
      <pivotArea dataOnly="0" labelOnly="1" outline="0" fieldPosition="0">
        <references count="1">
          <reference field="0" count="0"/>
        </references>
      </pivotArea>
    </format>
    <format dxfId="4710">
      <pivotArea field="0" dataOnly="0" labelOnly="1" grandRow="1" outline="0" axis="axisRow" fieldPosition="0">
        <references count="1">
          <reference field="4294967294" count="1" selected="0">
            <x v="0"/>
          </reference>
        </references>
      </pivotArea>
    </format>
    <format dxfId="4709">
      <pivotArea field="0" dataOnly="0" labelOnly="1" grandRow="1" outline="0" axis="axisRow" fieldPosition="0">
        <references count="1">
          <reference field="4294967294" count="1" selected="0">
            <x v="1"/>
          </reference>
        </references>
      </pivotArea>
    </format>
    <format dxfId="4708">
      <pivotArea field="0" dataOnly="0" labelOnly="1" grandRow="1" outline="0" axis="axisRow" fieldPosition="0">
        <references count="1">
          <reference field="4294967294" count="1" selected="0">
            <x v="2"/>
          </reference>
        </references>
      </pivotArea>
    </format>
    <format dxfId="4707">
      <pivotArea field="0" dataOnly="0" labelOnly="1" grandRow="1" outline="0" axis="axisRow" fieldPosition="0">
        <references count="1">
          <reference field="4294967294" count="1" selected="0">
            <x v="3"/>
          </reference>
        </references>
      </pivotArea>
    </format>
    <format dxfId="4706">
      <pivotArea field="0" dataOnly="0" labelOnly="1" grandRow="1" outline="0" axis="axisRow" fieldPosition="0">
        <references count="1">
          <reference field="4294967294" count="1" selected="0">
            <x v="4"/>
          </reference>
        </references>
      </pivotArea>
    </format>
    <format dxfId="4705">
      <pivotArea field="0" dataOnly="0" labelOnly="1" grandRow="1" outline="0" axis="axisRow" fieldPosition="0">
        <references count="1">
          <reference field="4294967294" count="1" selected="0">
            <x v="5"/>
          </reference>
        </references>
      </pivotArea>
    </format>
    <format dxfId="4704">
      <pivotArea field="0" dataOnly="0" labelOnly="1" grandRow="1" outline="0" axis="axisRow" fieldPosition="0">
        <references count="1">
          <reference field="4294967294" count="1" selected="0">
            <x v="6"/>
          </reference>
        </references>
      </pivotArea>
    </format>
    <format dxfId="4703">
      <pivotArea field="0" dataOnly="0" labelOnly="1" grandRow="1" outline="0" axis="axisRow" fieldPosition="0">
        <references count="1">
          <reference field="4294967294" count="1" selected="0">
            <x v="7"/>
          </reference>
        </references>
      </pivotArea>
    </format>
    <format dxfId="4702">
      <pivotArea field="0" dataOnly="0" labelOnly="1" grandRow="1" outline="0" axis="axisRow" fieldPosition="0">
        <references count="1">
          <reference field="4294967294" count="1" selected="0">
            <x v="8"/>
          </reference>
        </references>
      </pivotArea>
    </format>
    <format dxfId="4701">
      <pivotArea field="0" dataOnly="0" labelOnly="1" grandRow="1" outline="0" axis="axisRow" fieldPosition="0">
        <references count="1">
          <reference field="4294967294" count="1" selected="0">
            <x v="9"/>
          </reference>
        </references>
      </pivotArea>
    </format>
    <format dxfId="4700">
      <pivotArea field="0" dataOnly="0" labelOnly="1" grandRow="1" outline="0" axis="axisRow" fieldPosition="0">
        <references count="1">
          <reference field="4294967294" count="1" selected="0">
            <x v="10"/>
          </reference>
        </references>
      </pivotArea>
    </format>
    <format dxfId="4699">
      <pivotArea field="0" dataOnly="0" labelOnly="1" grandRow="1" outline="0" axis="axisRow" fieldPosition="0">
        <references count="1">
          <reference field="4294967294" count="1" selected="0">
            <x v="11"/>
          </reference>
        </references>
      </pivotArea>
    </format>
    <format dxfId="4698">
      <pivotArea field="0" dataOnly="0" labelOnly="1" grandRow="1" outline="0" axis="axisRow" fieldPosition="0">
        <references count="1">
          <reference field="4294967294" count="1" selected="0">
            <x v="12"/>
          </reference>
        </references>
      </pivotArea>
    </format>
    <format dxfId="4697">
      <pivotArea field="0" dataOnly="0" labelOnly="1" grandRow="1" outline="0" axis="axisRow" fieldPosition="0">
        <references count="1">
          <reference field="4294967294" count="1" selected="0">
            <x v="13"/>
          </reference>
        </references>
      </pivotArea>
    </format>
    <format dxfId="4696">
      <pivotArea field="0" dataOnly="0" labelOnly="1" grandRow="1" outline="0" axis="axisRow" fieldPosition="0">
        <references count="1">
          <reference field="4294967294" count="1" selected="0">
            <x v="14"/>
          </reference>
        </references>
      </pivotArea>
    </format>
    <format dxfId="4695">
      <pivotArea field="0" dataOnly="0" labelOnly="1" grandRow="1" outline="0" axis="axisRow" fieldPosition="0">
        <references count="1">
          <reference field="4294967294" count="1" selected="0">
            <x v="15"/>
          </reference>
        </references>
      </pivotArea>
    </format>
    <format dxfId="4694">
      <pivotArea field="0" dataOnly="0" labelOnly="1" grandRow="1" outline="0" axis="axisRow" fieldPosition="0">
        <references count="1">
          <reference field="4294967294" count="1" selected="0">
            <x v="16"/>
          </reference>
        </references>
      </pivotArea>
    </format>
    <format dxfId="4693">
      <pivotArea field="0" dataOnly="0" labelOnly="1" grandRow="1" outline="0" axis="axisRow" fieldPosition="0">
        <references count="1">
          <reference field="4294967294" count="1" selected="0">
            <x v="17"/>
          </reference>
        </references>
      </pivotArea>
    </format>
    <format dxfId="4692">
      <pivotArea field="0" dataOnly="0" labelOnly="1" grandRow="1" outline="0" axis="axisRow" fieldPosition="0">
        <references count="1">
          <reference field="4294967294" count="1" selected="0">
            <x v="18"/>
          </reference>
        </references>
      </pivotArea>
    </format>
    <format dxfId="4691">
      <pivotArea field="0" dataOnly="0" labelOnly="1" grandRow="1" outline="0" axis="axisRow" fieldPosition="0">
        <references count="1">
          <reference field="4294967294" count="1" selected="0">
            <x v="19"/>
          </reference>
        </references>
      </pivotArea>
    </format>
    <format dxfId="4690">
      <pivotArea field="0" dataOnly="0" labelOnly="1" grandRow="1" outline="0" axis="axisRow" fieldPosition="0">
        <references count="1">
          <reference field="4294967294" count="1" selected="0">
            <x v="20"/>
          </reference>
        </references>
      </pivotArea>
    </format>
    <format dxfId="4689">
      <pivotArea field="0" dataOnly="0" labelOnly="1" grandRow="1" outline="0" axis="axisRow" fieldPosition="0">
        <references count="1">
          <reference field="4294967294" count="1" selected="0">
            <x v="21"/>
          </reference>
        </references>
      </pivotArea>
    </format>
    <format dxfId="4688">
      <pivotArea field="0" dataOnly="0" labelOnly="1" grandRow="1" outline="0" axis="axisRow" fieldPosition="0">
        <references count="1">
          <reference field="4294967294" count="1" selected="0">
            <x v="0"/>
          </reference>
        </references>
      </pivotArea>
    </format>
    <format dxfId="4687">
      <pivotArea field="0" dataOnly="0" labelOnly="1" grandRow="1" outline="0" axis="axisRow" fieldPosition="0">
        <references count="1">
          <reference field="4294967294" count="1" selected="0">
            <x v="1"/>
          </reference>
        </references>
      </pivotArea>
    </format>
    <format dxfId="4686">
      <pivotArea field="0" dataOnly="0" labelOnly="1" grandRow="1" outline="0" axis="axisRow" fieldPosition="0">
        <references count="1">
          <reference field="4294967294" count="1" selected="0">
            <x v="2"/>
          </reference>
        </references>
      </pivotArea>
    </format>
    <format dxfId="4685">
      <pivotArea field="0" dataOnly="0" labelOnly="1" grandRow="1" outline="0" axis="axisRow" fieldPosition="0">
        <references count="1">
          <reference field="4294967294" count="1" selected="0">
            <x v="3"/>
          </reference>
        </references>
      </pivotArea>
    </format>
    <format dxfId="4684">
      <pivotArea field="0" dataOnly="0" labelOnly="1" grandRow="1" outline="0" axis="axisRow" fieldPosition="0">
        <references count="1">
          <reference field="4294967294" count="1" selected="0">
            <x v="4"/>
          </reference>
        </references>
      </pivotArea>
    </format>
    <format dxfId="4683">
      <pivotArea field="0" dataOnly="0" labelOnly="1" grandRow="1" outline="0" axis="axisRow" fieldPosition="0">
        <references count="1">
          <reference field="4294967294" count="1" selected="0">
            <x v="5"/>
          </reference>
        </references>
      </pivotArea>
    </format>
    <format dxfId="4682">
      <pivotArea field="0" dataOnly="0" labelOnly="1" grandRow="1" outline="0" axis="axisRow" fieldPosition="0">
        <references count="1">
          <reference field="4294967294" count="1" selected="0">
            <x v="6"/>
          </reference>
        </references>
      </pivotArea>
    </format>
    <format dxfId="4681">
      <pivotArea field="0" dataOnly="0" labelOnly="1" grandRow="1" outline="0" axis="axisRow" fieldPosition="0">
        <references count="1">
          <reference field="4294967294" count="1" selected="0">
            <x v="7"/>
          </reference>
        </references>
      </pivotArea>
    </format>
    <format dxfId="4680">
      <pivotArea field="0" dataOnly="0" labelOnly="1" grandRow="1" outline="0" axis="axisRow" fieldPosition="0">
        <references count="1">
          <reference field="4294967294" count="1" selected="0">
            <x v="8"/>
          </reference>
        </references>
      </pivotArea>
    </format>
    <format dxfId="4679">
      <pivotArea field="0" dataOnly="0" labelOnly="1" grandRow="1" outline="0" axis="axisRow" fieldPosition="0">
        <references count="1">
          <reference field="4294967294" count="1" selected="0">
            <x v="9"/>
          </reference>
        </references>
      </pivotArea>
    </format>
    <format dxfId="4678">
      <pivotArea field="0" dataOnly="0" labelOnly="1" grandRow="1" outline="0" axis="axisRow" fieldPosition="0">
        <references count="1">
          <reference field="4294967294" count="1" selected="0">
            <x v="10"/>
          </reference>
        </references>
      </pivotArea>
    </format>
    <format dxfId="4677">
      <pivotArea field="0" dataOnly="0" labelOnly="1" grandRow="1" outline="0" axis="axisRow" fieldPosition="0">
        <references count="1">
          <reference field="4294967294" count="1" selected="0">
            <x v="11"/>
          </reference>
        </references>
      </pivotArea>
    </format>
    <format dxfId="4676">
      <pivotArea field="0" dataOnly="0" labelOnly="1" grandRow="1" outline="0" axis="axisRow" fieldPosition="0">
        <references count="1">
          <reference field="4294967294" count="1" selected="0">
            <x v="12"/>
          </reference>
        </references>
      </pivotArea>
    </format>
    <format dxfId="4675">
      <pivotArea field="0" dataOnly="0" labelOnly="1" grandRow="1" outline="0" axis="axisRow" fieldPosition="0">
        <references count="1">
          <reference field="4294967294" count="1" selected="0">
            <x v="13"/>
          </reference>
        </references>
      </pivotArea>
    </format>
    <format dxfId="4674">
      <pivotArea field="0" dataOnly="0" labelOnly="1" grandRow="1" outline="0" axis="axisRow" fieldPosition="0">
        <references count="1">
          <reference field="4294967294" count="1" selected="0">
            <x v="14"/>
          </reference>
        </references>
      </pivotArea>
    </format>
    <format dxfId="4673">
      <pivotArea field="0" dataOnly="0" labelOnly="1" grandRow="1" outline="0" axis="axisRow" fieldPosition="0">
        <references count="1">
          <reference field="4294967294" count="1" selected="0">
            <x v="15"/>
          </reference>
        </references>
      </pivotArea>
    </format>
    <format dxfId="4672">
      <pivotArea field="0" dataOnly="0" labelOnly="1" grandRow="1" outline="0" axis="axisRow" fieldPosition="0">
        <references count="1">
          <reference field="4294967294" count="1" selected="0">
            <x v="16"/>
          </reference>
        </references>
      </pivotArea>
    </format>
    <format dxfId="4671">
      <pivotArea field="0" dataOnly="0" labelOnly="1" grandRow="1" outline="0" axis="axisRow" fieldPosition="0">
        <references count="1">
          <reference field="4294967294" count="1" selected="0">
            <x v="17"/>
          </reference>
        </references>
      </pivotArea>
    </format>
    <format dxfId="4670">
      <pivotArea field="0" dataOnly="0" labelOnly="1" grandRow="1" outline="0" axis="axisRow" fieldPosition="0">
        <references count="1">
          <reference field="4294967294" count="1" selected="0">
            <x v="18"/>
          </reference>
        </references>
      </pivotArea>
    </format>
    <format dxfId="4669">
      <pivotArea field="0" dataOnly="0" labelOnly="1" grandRow="1" outline="0" axis="axisRow" fieldPosition="0">
        <references count="1">
          <reference field="4294967294" count="1" selected="0">
            <x v="19"/>
          </reference>
        </references>
      </pivotArea>
    </format>
    <format dxfId="4668">
      <pivotArea field="0" dataOnly="0" labelOnly="1" grandRow="1" outline="0" axis="axisRow" fieldPosition="0">
        <references count="1">
          <reference field="4294967294" count="1" selected="0">
            <x v="20"/>
          </reference>
        </references>
      </pivotArea>
    </format>
    <format dxfId="4667">
      <pivotArea field="0" dataOnly="0" labelOnly="1" grandRow="1" outline="0" axis="axisRow" fieldPosition="0">
        <references count="1">
          <reference field="4294967294" count="1" selected="0">
            <x v="21"/>
          </reference>
        </references>
      </pivotArea>
    </format>
    <format dxfId="4666">
      <pivotArea field="0" dataOnly="0" labelOnly="1" grandRow="1" outline="0" axis="axisRow" fieldPosition="0">
        <references count="1">
          <reference field="4294967294" count="1" selected="0">
            <x v="0"/>
          </reference>
        </references>
      </pivotArea>
    </format>
    <format dxfId="4665">
      <pivotArea field="0" dataOnly="0" labelOnly="1" grandRow="1" outline="0" axis="axisRow" fieldPosition="0">
        <references count="1">
          <reference field="4294967294" count="1" selected="0">
            <x v="1"/>
          </reference>
        </references>
      </pivotArea>
    </format>
    <format dxfId="4664">
      <pivotArea field="0" dataOnly="0" labelOnly="1" grandRow="1" outline="0" axis="axisRow" fieldPosition="0">
        <references count="1">
          <reference field="4294967294" count="1" selected="0">
            <x v="2"/>
          </reference>
        </references>
      </pivotArea>
    </format>
    <format dxfId="4663">
      <pivotArea field="0" dataOnly="0" labelOnly="1" grandRow="1" outline="0" axis="axisRow" fieldPosition="0">
        <references count="1">
          <reference field="4294967294" count="1" selected="0">
            <x v="3"/>
          </reference>
        </references>
      </pivotArea>
    </format>
    <format dxfId="4662">
      <pivotArea field="0" dataOnly="0" labelOnly="1" grandRow="1" outline="0" axis="axisRow" fieldPosition="0">
        <references count="1">
          <reference field="4294967294" count="1" selected="0">
            <x v="4"/>
          </reference>
        </references>
      </pivotArea>
    </format>
    <format dxfId="4661">
      <pivotArea field="0" dataOnly="0" labelOnly="1" grandRow="1" outline="0" axis="axisRow" fieldPosition="0">
        <references count="1">
          <reference field="4294967294" count="1" selected="0">
            <x v="5"/>
          </reference>
        </references>
      </pivotArea>
    </format>
    <format dxfId="4660">
      <pivotArea field="0" dataOnly="0" labelOnly="1" grandRow="1" outline="0" axis="axisRow" fieldPosition="0">
        <references count="1">
          <reference field="4294967294" count="1" selected="0">
            <x v="6"/>
          </reference>
        </references>
      </pivotArea>
    </format>
    <format dxfId="4659">
      <pivotArea field="0" dataOnly="0" labelOnly="1" grandRow="1" outline="0" axis="axisRow" fieldPosition="0">
        <references count="1">
          <reference field="4294967294" count="1" selected="0">
            <x v="7"/>
          </reference>
        </references>
      </pivotArea>
    </format>
    <format dxfId="4658">
      <pivotArea field="0" dataOnly="0" labelOnly="1" grandRow="1" outline="0" axis="axisRow" fieldPosition="0">
        <references count="1">
          <reference field="4294967294" count="1" selected="0">
            <x v="8"/>
          </reference>
        </references>
      </pivotArea>
    </format>
    <format dxfId="4657">
      <pivotArea field="0" dataOnly="0" labelOnly="1" grandRow="1" outline="0" axis="axisRow" fieldPosition="0">
        <references count="1">
          <reference field="4294967294" count="1" selected="0">
            <x v="9"/>
          </reference>
        </references>
      </pivotArea>
    </format>
    <format dxfId="4656">
      <pivotArea field="0" dataOnly="0" labelOnly="1" grandRow="1" outline="0" axis="axisRow" fieldPosition="0">
        <references count="1">
          <reference field="4294967294" count="1" selected="0">
            <x v="10"/>
          </reference>
        </references>
      </pivotArea>
    </format>
    <format dxfId="4655">
      <pivotArea field="0" dataOnly="0" labelOnly="1" grandRow="1" outline="0" axis="axisRow" fieldPosition="0">
        <references count="1">
          <reference field="4294967294" count="1" selected="0">
            <x v="11"/>
          </reference>
        </references>
      </pivotArea>
    </format>
    <format dxfId="4654">
      <pivotArea field="0" dataOnly="0" labelOnly="1" grandRow="1" outline="0" axis="axisRow" fieldPosition="0">
        <references count="1">
          <reference field="4294967294" count="1" selected="0">
            <x v="12"/>
          </reference>
        </references>
      </pivotArea>
    </format>
    <format dxfId="4653">
      <pivotArea field="0" dataOnly="0" labelOnly="1" grandRow="1" outline="0" axis="axisRow" fieldPosition="0">
        <references count="1">
          <reference field="4294967294" count="1" selected="0">
            <x v="13"/>
          </reference>
        </references>
      </pivotArea>
    </format>
    <format dxfId="4652">
      <pivotArea field="0" dataOnly="0" labelOnly="1" grandRow="1" outline="0" axis="axisRow" fieldPosition="0">
        <references count="1">
          <reference field="4294967294" count="1" selected="0">
            <x v="14"/>
          </reference>
        </references>
      </pivotArea>
    </format>
    <format dxfId="4651">
      <pivotArea field="0" dataOnly="0" labelOnly="1" grandRow="1" outline="0" axis="axisRow" fieldPosition="0">
        <references count="1">
          <reference field="4294967294" count="1" selected="0">
            <x v="15"/>
          </reference>
        </references>
      </pivotArea>
    </format>
    <format dxfId="4650">
      <pivotArea field="0" dataOnly="0" labelOnly="1" grandRow="1" outline="0" axis="axisRow" fieldPosition="0">
        <references count="1">
          <reference field="4294967294" count="1" selected="0">
            <x v="16"/>
          </reference>
        </references>
      </pivotArea>
    </format>
    <format dxfId="4649">
      <pivotArea field="0" dataOnly="0" labelOnly="1" grandRow="1" outline="0" axis="axisRow" fieldPosition="0">
        <references count="1">
          <reference field="4294967294" count="1" selected="0">
            <x v="17"/>
          </reference>
        </references>
      </pivotArea>
    </format>
    <format dxfId="4648">
      <pivotArea field="0" dataOnly="0" labelOnly="1" grandRow="1" outline="0" axis="axisRow" fieldPosition="0">
        <references count="1">
          <reference field="4294967294" count="1" selected="0">
            <x v="18"/>
          </reference>
        </references>
      </pivotArea>
    </format>
    <format dxfId="4647">
      <pivotArea field="0" dataOnly="0" labelOnly="1" grandRow="1" outline="0" axis="axisRow" fieldPosition="0">
        <references count="1">
          <reference field="4294967294" count="1" selected="0">
            <x v="19"/>
          </reference>
        </references>
      </pivotArea>
    </format>
    <format dxfId="4646">
      <pivotArea field="0" dataOnly="0" labelOnly="1" grandRow="1" outline="0" axis="axisRow" fieldPosition="0">
        <references count="1">
          <reference field="4294967294" count="1" selected="0">
            <x v="20"/>
          </reference>
        </references>
      </pivotArea>
    </format>
    <format dxfId="4645">
      <pivotArea field="0" dataOnly="0" labelOnly="1" grandRow="1" outline="0" axis="axisRow" fieldPosition="0">
        <references count="1">
          <reference field="4294967294" count="1" selected="0">
            <x v="21"/>
          </reference>
        </references>
      </pivotArea>
    </format>
    <format dxfId="4644">
      <pivotArea field="0" dataOnly="0" labelOnly="1" grandRow="1" outline="0" axis="axisRow" fieldPosition="0">
        <references count="1">
          <reference field="4294967294" count="1" selected="0">
            <x v="0"/>
          </reference>
        </references>
      </pivotArea>
    </format>
    <format dxfId="4643">
      <pivotArea field="0" dataOnly="0" labelOnly="1" grandRow="1" outline="0" axis="axisRow" fieldPosition="0">
        <references count="1">
          <reference field="4294967294" count="1" selected="0">
            <x v="1"/>
          </reference>
        </references>
      </pivotArea>
    </format>
    <format dxfId="4642">
      <pivotArea field="0" dataOnly="0" labelOnly="1" grandRow="1" outline="0" axis="axisRow" fieldPosition="0">
        <references count="1">
          <reference field="4294967294" count="1" selected="0">
            <x v="2"/>
          </reference>
        </references>
      </pivotArea>
    </format>
    <format dxfId="4641">
      <pivotArea field="0" dataOnly="0" labelOnly="1" grandRow="1" outline="0" axis="axisRow" fieldPosition="0">
        <references count="1">
          <reference field="4294967294" count="1" selected="0">
            <x v="3"/>
          </reference>
        </references>
      </pivotArea>
    </format>
    <format dxfId="4640">
      <pivotArea field="0" dataOnly="0" labelOnly="1" grandRow="1" outline="0" axis="axisRow" fieldPosition="0">
        <references count="1">
          <reference field="4294967294" count="1" selected="0">
            <x v="4"/>
          </reference>
        </references>
      </pivotArea>
    </format>
    <format dxfId="4639">
      <pivotArea field="0" dataOnly="0" labelOnly="1" grandRow="1" outline="0" axis="axisRow" fieldPosition="0">
        <references count="1">
          <reference field="4294967294" count="1" selected="0">
            <x v="5"/>
          </reference>
        </references>
      </pivotArea>
    </format>
    <format dxfId="4638">
      <pivotArea field="0" dataOnly="0" labelOnly="1" grandRow="1" outline="0" axis="axisRow" fieldPosition="0">
        <references count="1">
          <reference field="4294967294" count="1" selected="0">
            <x v="6"/>
          </reference>
        </references>
      </pivotArea>
    </format>
    <format dxfId="4637">
      <pivotArea field="0" dataOnly="0" labelOnly="1" grandRow="1" outline="0" axis="axisRow" fieldPosition="0">
        <references count="1">
          <reference field="4294967294" count="1" selected="0">
            <x v="7"/>
          </reference>
        </references>
      </pivotArea>
    </format>
    <format dxfId="4636">
      <pivotArea field="0" dataOnly="0" labelOnly="1" grandRow="1" outline="0" axis="axisRow" fieldPosition="0">
        <references count="1">
          <reference field="4294967294" count="1" selected="0">
            <x v="8"/>
          </reference>
        </references>
      </pivotArea>
    </format>
    <format dxfId="4635">
      <pivotArea field="0" dataOnly="0" labelOnly="1" grandRow="1" outline="0" axis="axisRow" fieldPosition="0">
        <references count="1">
          <reference field="4294967294" count="1" selected="0">
            <x v="9"/>
          </reference>
        </references>
      </pivotArea>
    </format>
    <format dxfId="4634">
      <pivotArea field="0" dataOnly="0" labelOnly="1" grandRow="1" outline="0" axis="axisRow" fieldPosition="0">
        <references count="1">
          <reference field="4294967294" count="1" selected="0">
            <x v="10"/>
          </reference>
        </references>
      </pivotArea>
    </format>
    <format dxfId="4633">
      <pivotArea field="0" dataOnly="0" labelOnly="1" grandRow="1" outline="0" axis="axisRow" fieldPosition="0">
        <references count="1">
          <reference field="4294967294" count="1" selected="0">
            <x v="11"/>
          </reference>
        </references>
      </pivotArea>
    </format>
    <format dxfId="4632">
      <pivotArea field="0" dataOnly="0" labelOnly="1" grandRow="1" outline="0" axis="axisRow" fieldPosition="0">
        <references count="1">
          <reference field="4294967294" count="1" selected="0">
            <x v="12"/>
          </reference>
        </references>
      </pivotArea>
    </format>
    <format dxfId="4631">
      <pivotArea field="0" dataOnly="0" labelOnly="1" grandRow="1" outline="0" axis="axisRow" fieldPosition="0">
        <references count="1">
          <reference field="4294967294" count="1" selected="0">
            <x v="13"/>
          </reference>
        </references>
      </pivotArea>
    </format>
    <format dxfId="4630">
      <pivotArea field="0" dataOnly="0" labelOnly="1" grandRow="1" outline="0" axis="axisRow" fieldPosition="0">
        <references count="1">
          <reference field="4294967294" count="1" selected="0">
            <x v="14"/>
          </reference>
        </references>
      </pivotArea>
    </format>
    <format dxfId="4629">
      <pivotArea field="0" dataOnly="0" labelOnly="1" grandRow="1" outline="0" axis="axisRow" fieldPosition="0">
        <references count="1">
          <reference field="4294967294" count="1" selected="0">
            <x v="15"/>
          </reference>
        </references>
      </pivotArea>
    </format>
    <format dxfId="4628">
      <pivotArea field="0" dataOnly="0" labelOnly="1" grandRow="1" outline="0" axis="axisRow" fieldPosition="0">
        <references count="1">
          <reference field="4294967294" count="1" selected="0">
            <x v="16"/>
          </reference>
        </references>
      </pivotArea>
    </format>
    <format dxfId="4627">
      <pivotArea field="0" dataOnly="0" labelOnly="1" grandRow="1" outline="0" axis="axisRow" fieldPosition="0">
        <references count="1">
          <reference field="4294967294" count="1" selected="0">
            <x v="17"/>
          </reference>
        </references>
      </pivotArea>
    </format>
    <format dxfId="4626">
      <pivotArea field="0" dataOnly="0" labelOnly="1" grandRow="1" outline="0" axis="axisRow" fieldPosition="0">
        <references count="1">
          <reference field="4294967294" count="1" selected="0">
            <x v="18"/>
          </reference>
        </references>
      </pivotArea>
    </format>
    <format dxfId="4625">
      <pivotArea field="0" dataOnly="0" labelOnly="1" grandRow="1" outline="0" axis="axisRow" fieldPosition="0">
        <references count="1">
          <reference field="4294967294" count="1" selected="0">
            <x v="19"/>
          </reference>
        </references>
      </pivotArea>
    </format>
    <format dxfId="4624">
      <pivotArea field="0" dataOnly="0" labelOnly="1" grandRow="1" outline="0" axis="axisRow" fieldPosition="0">
        <references count="1">
          <reference field="4294967294" count="1" selected="0">
            <x v="20"/>
          </reference>
        </references>
      </pivotArea>
    </format>
    <format dxfId="4623">
      <pivotArea field="0" dataOnly="0" labelOnly="1" grandRow="1" outline="0" axis="axisRow" fieldPosition="0">
        <references count="1">
          <reference field="4294967294" count="1" selected="0">
            <x v="21"/>
          </reference>
        </references>
      </pivotArea>
    </format>
    <format dxfId="4622">
      <pivotArea field="0" dataOnly="0" labelOnly="1" grandRow="1" outline="0" axis="axisRow" fieldPosition="0">
        <references count="1">
          <reference field="4294967294" count="1" selected="0">
            <x v="0"/>
          </reference>
        </references>
      </pivotArea>
    </format>
    <format dxfId="4621">
      <pivotArea field="0" dataOnly="0" labelOnly="1" grandRow="1" outline="0" axis="axisRow" fieldPosition="0">
        <references count="1">
          <reference field="4294967294" count="1" selected="0">
            <x v="1"/>
          </reference>
        </references>
      </pivotArea>
    </format>
    <format dxfId="4620">
      <pivotArea field="0" dataOnly="0" labelOnly="1" grandRow="1" outline="0" axis="axisRow" fieldPosition="0">
        <references count="1">
          <reference field="4294967294" count="1" selected="0">
            <x v="2"/>
          </reference>
        </references>
      </pivotArea>
    </format>
    <format dxfId="4619">
      <pivotArea field="0" dataOnly="0" labelOnly="1" grandRow="1" outline="0" axis="axisRow" fieldPosition="0">
        <references count="1">
          <reference field="4294967294" count="1" selected="0">
            <x v="3"/>
          </reference>
        </references>
      </pivotArea>
    </format>
    <format dxfId="4618">
      <pivotArea field="0" dataOnly="0" labelOnly="1" grandRow="1" outline="0" axis="axisRow" fieldPosition="0">
        <references count="1">
          <reference field="4294967294" count="1" selected="0">
            <x v="4"/>
          </reference>
        </references>
      </pivotArea>
    </format>
    <format dxfId="4617">
      <pivotArea field="0" dataOnly="0" labelOnly="1" grandRow="1" outline="0" axis="axisRow" fieldPosition="0">
        <references count="1">
          <reference field="4294967294" count="1" selected="0">
            <x v="5"/>
          </reference>
        </references>
      </pivotArea>
    </format>
    <format dxfId="4616">
      <pivotArea field="0" dataOnly="0" labelOnly="1" grandRow="1" outline="0" axis="axisRow" fieldPosition="0">
        <references count="1">
          <reference field="4294967294" count="1" selected="0">
            <x v="6"/>
          </reference>
        </references>
      </pivotArea>
    </format>
    <format dxfId="4615">
      <pivotArea field="0" dataOnly="0" labelOnly="1" grandRow="1" outline="0" axis="axisRow" fieldPosition="0">
        <references count="1">
          <reference field="4294967294" count="1" selected="0">
            <x v="7"/>
          </reference>
        </references>
      </pivotArea>
    </format>
    <format dxfId="4614">
      <pivotArea field="0" dataOnly="0" labelOnly="1" grandRow="1" outline="0" axis="axisRow" fieldPosition="0">
        <references count="1">
          <reference field="4294967294" count="1" selected="0">
            <x v="8"/>
          </reference>
        </references>
      </pivotArea>
    </format>
    <format dxfId="4613">
      <pivotArea field="0" dataOnly="0" labelOnly="1" grandRow="1" outline="0" axis="axisRow" fieldPosition="0">
        <references count="1">
          <reference field="4294967294" count="1" selected="0">
            <x v="9"/>
          </reference>
        </references>
      </pivotArea>
    </format>
    <format dxfId="4612">
      <pivotArea field="0" dataOnly="0" labelOnly="1" grandRow="1" outline="0" axis="axisRow" fieldPosition="0">
        <references count="1">
          <reference field="4294967294" count="1" selected="0">
            <x v="10"/>
          </reference>
        </references>
      </pivotArea>
    </format>
    <format dxfId="4611">
      <pivotArea field="0" dataOnly="0" labelOnly="1" grandRow="1" outline="0" axis="axisRow" fieldPosition="0">
        <references count="1">
          <reference field="4294967294" count="1" selected="0">
            <x v="11"/>
          </reference>
        </references>
      </pivotArea>
    </format>
    <format dxfId="4610">
      <pivotArea field="0" dataOnly="0" labelOnly="1" grandRow="1" outline="0" axis="axisRow" fieldPosition="0">
        <references count="1">
          <reference field="4294967294" count="1" selected="0">
            <x v="12"/>
          </reference>
        </references>
      </pivotArea>
    </format>
    <format dxfId="4609">
      <pivotArea field="0" dataOnly="0" labelOnly="1" grandRow="1" outline="0" axis="axisRow" fieldPosition="0">
        <references count="1">
          <reference field="4294967294" count="1" selected="0">
            <x v="13"/>
          </reference>
        </references>
      </pivotArea>
    </format>
    <format dxfId="4608">
      <pivotArea field="0" dataOnly="0" labelOnly="1" grandRow="1" outline="0" axis="axisRow" fieldPosition="0">
        <references count="1">
          <reference field="4294967294" count="1" selected="0">
            <x v="14"/>
          </reference>
        </references>
      </pivotArea>
    </format>
    <format dxfId="4607">
      <pivotArea field="0" dataOnly="0" labelOnly="1" grandRow="1" outline="0" axis="axisRow" fieldPosition="0">
        <references count="1">
          <reference field="4294967294" count="1" selected="0">
            <x v="15"/>
          </reference>
        </references>
      </pivotArea>
    </format>
    <format dxfId="4606">
      <pivotArea field="0" dataOnly="0" labelOnly="1" grandRow="1" outline="0" axis="axisRow" fieldPosition="0">
        <references count="1">
          <reference field="4294967294" count="1" selected="0">
            <x v="16"/>
          </reference>
        </references>
      </pivotArea>
    </format>
    <format dxfId="4605">
      <pivotArea field="0" dataOnly="0" labelOnly="1" grandRow="1" outline="0" axis="axisRow" fieldPosition="0">
        <references count="1">
          <reference field="4294967294" count="1" selected="0">
            <x v="17"/>
          </reference>
        </references>
      </pivotArea>
    </format>
    <format dxfId="4604">
      <pivotArea field="0" dataOnly="0" labelOnly="1" grandRow="1" outline="0" axis="axisRow" fieldPosition="0">
        <references count="1">
          <reference field="4294967294" count="1" selected="0">
            <x v="18"/>
          </reference>
        </references>
      </pivotArea>
    </format>
    <format dxfId="4603">
      <pivotArea field="0" dataOnly="0" labelOnly="1" grandRow="1" outline="0" axis="axisRow" fieldPosition="0">
        <references count="1">
          <reference field="4294967294" count="1" selected="0">
            <x v="19"/>
          </reference>
        </references>
      </pivotArea>
    </format>
    <format dxfId="4602">
      <pivotArea field="0" dataOnly="0" labelOnly="1" grandRow="1" outline="0" axis="axisRow" fieldPosition="0">
        <references count="1">
          <reference field="4294967294" count="1" selected="0">
            <x v="20"/>
          </reference>
        </references>
      </pivotArea>
    </format>
    <format dxfId="4601">
      <pivotArea field="0" dataOnly="0" labelOnly="1" grandRow="1" outline="0" axis="axisRow" fieldPosition="0">
        <references count="1">
          <reference field="4294967294" count="1" selected="0">
            <x v="21"/>
          </reference>
        </references>
      </pivotArea>
    </format>
    <format dxfId="4600">
      <pivotArea field="0" dataOnly="0" labelOnly="1" grandRow="1" outline="0" axis="axisRow" fieldPosition="0">
        <references count="1">
          <reference field="4294967294" count="1" selected="0">
            <x v="0"/>
          </reference>
        </references>
      </pivotArea>
    </format>
    <format dxfId="4599">
      <pivotArea field="0" dataOnly="0" labelOnly="1" grandRow="1" outline="0" axis="axisRow" fieldPosition="0">
        <references count="1">
          <reference field="4294967294" count="1" selected="0">
            <x v="1"/>
          </reference>
        </references>
      </pivotArea>
    </format>
    <format dxfId="4598">
      <pivotArea field="0" dataOnly="0" labelOnly="1" grandRow="1" outline="0" axis="axisRow" fieldPosition="0">
        <references count="1">
          <reference field="4294967294" count="1" selected="0">
            <x v="2"/>
          </reference>
        </references>
      </pivotArea>
    </format>
    <format dxfId="4597">
      <pivotArea field="0" dataOnly="0" labelOnly="1" grandRow="1" outline="0" axis="axisRow" fieldPosition="0">
        <references count="1">
          <reference field="4294967294" count="1" selected="0">
            <x v="3"/>
          </reference>
        </references>
      </pivotArea>
    </format>
    <format dxfId="4596">
      <pivotArea field="0" dataOnly="0" labelOnly="1" grandRow="1" outline="0" axis="axisRow" fieldPosition="0">
        <references count="1">
          <reference field="4294967294" count="1" selected="0">
            <x v="4"/>
          </reference>
        </references>
      </pivotArea>
    </format>
    <format dxfId="4595">
      <pivotArea field="0" dataOnly="0" labelOnly="1" grandRow="1" outline="0" axis="axisRow" fieldPosition="0">
        <references count="1">
          <reference field="4294967294" count="1" selected="0">
            <x v="5"/>
          </reference>
        </references>
      </pivotArea>
    </format>
    <format dxfId="4594">
      <pivotArea field="0" dataOnly="0" labelOnly="1" grandRow="1" outline="0" axis="axisRow" fieldPosition="0">
        <references count="1">
          <reference field="4294967294" count="1" selected="0">
            <x v="6"/>
          </reference>
        </references>
      </pivotArea>
    </format>
    <format dxfId="4593">
      <pivotArea field="0" dataOnly="0" labelOnly="1" grandRow="1" outline="0" axis="axisRow" fieldPosition="0">
        <references count="1">
          <reference field="4294967294" count="1" selected="0">
            <x v="7"/>
          </reference>
        </references>
      </pivotArea>
    </format>
    <format dxfId="4592">
      <pivotArea field="0" dataOnly="0" labelOnly="1" grandRow="1" outline="0" axis="axisRow" fieldPosition="0">
        <references count="1">
          <reference field="4294967294" count="1" selected="0">
            <x v="8"/>
          </reference>
        </references>
      </pivotArea>
    </format>
    <format dxfId="4591">
      <pivotArea field="0" dataOnly="0" labelOnly="1" grandRow="1" outline="0" axis="axisRow" fieldPosition="0">
        <references count="1">
          <reference field="4294967294" count="1" selected="0">
            <x v="9"/>
          </reference>
        </references>
      </pivotArea>
    </format>
    <format dxfId="4590">
      <pivotArea field="0" dataOnly="0" labelOnly="1" grandRow="1" outline="0" axis="axisRow" fieldPosition="0">
        <references count="1">
          <reference field="4294967294" count="1" selected="0">
            <x v="10"/>
          </reference>
        </references>
      </pivotArea>
    </format>
    <format dxfId="4589">
      <pivotArea field="0" dataOnly="0" labelOnly="1" grandRow="1" outline="0" axis="axisRow" fieldPosition="0">
        <references count="1">
          <reference field="4294967294" count="1" selected="0">
            <x v="11"/>
          </reference>
        </references>
      </pivotArea>
    </format>
    <format dxfId="4588">
      <pivotArea field="0" dataOnly="0" labelOnly="1" grandRow="1" outline="0" axis="axisRow" fieldPosition="0">
        <references count="1">
          <reference field="4294967294" count="1" selected="0">
            <x v="12"/>
          </reference>
        </references>
      </pivotArea>
    </format>
    <format dxfId="4587">
      <pivotArea field="0" dataOnly="0" labelOnly="1" grandRow="1" outline="0" axis="axisRow" fieldPosition="0">
        <references count="1">
          <reference field="4294967294" count="1" selected="0">
            <x v="13"/>
          </reference>
        </references>
      </pivotArea>
    </format>
    <format dxfId="4586">
      <pivotArea field="0" dataOnly="0" labelOnly="1" grandRow="1" outline="0" axis="axisRow" fieldPosition="0">
        <references count="1">
          <reference field="4294967294" count="1" selected="0">
            <x v="14"/>
          </reference>
        </references>
      </pivotArea>
    </format>
    <format dxfId="4585">
      <pivotArea field="0" dataOnly="0" labelOnly="1" grandRow="1" outline="0" axis="axisRow" fieldPosition="0">
        <references count="1">
          <reference field="4294967294" count="1" selected="0">
            <x v="15"/>
          </reference>
        </references>
      </pivotArea>
    </format>
    <format dxfId="4584">
      <pivotArea field="0" dataOnly="0" labelOnly="1" grandRow="1" outline="0" axis="axisRow" fieldPosition="0">
        <references count="1">
          <reference field="4294967294" count="1" selected="0">
            <x v="16"/>
          </reference>
        </references>
      </pivotArea>
    </format>
    <format dxfId="4583">
      <pivotArea field="0" dataOnly="0" labelOnly="1" grandRow="1" outline="0" axis="axisRow" fieldPosition="0">
        <references count="1">
          <reference field="4294967294" count="1" selected="0">
            <x v="17"/>
          </reference>
        </references>
      </pivotArea>
    </format>
    <format dxfId="4582">
      <pivotArea field="0" dataOnly="0" labelOnly="1" grandRow="1" outline="0" axis="axisRow" fieldPosition="0">
        <references count="1">
          <reference field="4294967294" count="1" selected="0">
            <x v="18"/>
          </reference>
        </references>
      </pivotArea>
    </format>
    <format dxfId="4581">
      <pivotArea field="0" dataOnly="0" labelOnly="1" grandRow="1" outline="0" axis="axisRow" fieldPosition="0">
        <references count="1">
          <reference field="4294967294" count="1" selected="0">
            <x v="19"/>
          </reference>
        </references>
      </pivotArea>
    </format>
    <format dxfId="4580">
      <pivotArea field="0" dataOnly="0" labelOnly="1" grandRow="1" outline="0" axis="axisRow" fieldPosition="0">
        <references count="1">
          <reference field="4294967294" count="1" selected="0">
            <x v="20"/>
          </reference>
        </references>
      </pivotArea>
    </format>
    <format dxfId="4579">
      <pivotArea field="0" dataOnly="0" labelOnly="1" grandRow="1" outline="0" axis="axisRow" fieldPosition="0">
        <references count="1">
          <reference field="4294967294" count="1" selected="0">
            <x v="21"/>
          </reference>
        </references>
      </pivotArea>
    </format>
    <format dxfId="4578">
      <pivotArea field="0" dataOnly="0" labelOnly="1" grandRow="1" outline="0" axis="axisRow" fieldPosition="0">
        <references count="1">
          <reference field="4294967294" count="1" selected="0">
            <x v="0"/>
          </reference>
        </references>
      </pivotArea>
    </format>
    <format dxfId="4577">
      <pivotArea field="0" dataOnly="0" labelOnly="1" grandRow="1" outline="0" axis="axisRow" fieldPosition="0">
        <references count="1">
          <reference field="4294967294" count="1" selected="0">
            <x v="1"/>
          </reference>
        </references>
      </pivotArea>
    </format>
    <format dxfId="4576">
      <pivotArea field="0" dataOnly="0" labelOnly="1" grandRow="1" outline="0" axis="axisRow" fieldPosition="0">
        <references count="1">
          <reference field="4294967294" count="1" selected="0">
            <x v="2"/>
          </reference>
        </references>
      </pivotArea>
    </format>
    <format dxfId="4575">
      <pivotArea field="0" dataOnly="0" labelOnly="1" grandRow="1" outline="0" axis="axisRow" fieldPosition="0">
        <references count="1">
          <reference field="4294967294" count="1" selected="0">
            <x v="3"/>
          </reference>
        </references>
      </pivotArea>
    </format>
    <format dxfId="4574">
      <pivotArea field="0" dataOnly="0" labelOnly="1" grandRow="1" outline="0" axis="axisRow" fieldPosition="0">
        <references count="1">
          <reference field="4294967294" count="1" selected="0">
            <x v="4"/>
          </reference>
        </references>
      </pivotArea>
    </format>
    <format dxfId="4573">
      <pivotArea field="0" dataOnly="0" labelOnly="1" grandRow="1" outline="0" axis="axisRow" fieldPosition="0">
        <references count="1">
          <reference field="4294967294" count="1" selected="0">
            <x v="5"/>
          </reference>
        </references>
      </pivotArea>
    </format>
    <format dxfId="4572">
      <pivotArea field="0" dataOnly="0" labelOnly="1" grandRow="1" outline="0" axis="axisRow" fieldPosition="0">
        <references count="1">
          <reference field="4294967294" count="1" selected="0">
            <x v="6"/>
          </reference>
        </references>
      </pivotArea>
    </format>
    <format dxfId="4571">
      <pivotArea field="0" dataOnly="0" labelOnly="1" grandRow="1" outline="0" axis="axisRow" fieldPosition="0">
        <references count="1">
          <reference field="4294967294" count="1" selected="0">
            <x v="7"/>
          </reference>
        </references>
      </pivotArea>
    </format>
    <format dxfId="4570">
      <pivotArea field="0" dataOnly="0" labelOnly="1" grandRow="1" outline="0" axis="axisRow" fieldPosition="0">
        <references count="1">
          <reference field="4294967294" count="1" selected="0">
            <x v="8"/>
          </reference>
        </references>
      </pivotArea>
    </format>
    <format dxfId="4569">
      <pivotArea field="0" dataOnly="0" labelOnly="1" grandRow="1" outline="0" axis="axisRow" fieldPosition="0">
        <references count="1">
          <reference field="4294967294" count="1" selected="0">
            <x v="9"/>
          </reference>
        </references>
      </pivotArea>
    </format>
    <format dxfId="4568">
      <pivotArea field="0" dataOnly="0" labelOnly="1" grandRow="1" outline="0" axis="axisRow" fieldPosition="0">
        <references count="1">
          <reference field="4294967294" count="1" selected="0">
            <x v="10"/>
          </reference>
        </references>
      </pivotArea>
    </format>
    <format dxfId="4567">
      <pivotArea field="0" dataOnly="0" labelOnly="1" grandRow="1" outline="0" axis="axisRow" fieldPosition="0">
        <references count="1">
          <reference field="4294967294" count="1" selected="0">
            <x v="11"/>
          </reference>
        </references>
      </pivotArea>
    </format>
    <format dxfId="4566">
      <pivotArea field="0" dataOnly="0" labelOnly="1" grandRow="1" outline="0" axis="axisRow" fieldPosition="0">
        <references count="1">
          <reference field="4294967294" count="1" selected="0">
            <x v="12"/>
          </reference>
        </references>
      </pivotArea>
    </format>
    <format dxfId="4565">
      <pivotArea field="0" dataOnly="0" labelOnly="1" grandRow="1" outline="0" axis="axisRow" fieldPosition="0">
        <references count="1">
          <reference field="4294967294" count="1" selected="0">
            <x v="13"/>
          </reference>
        </references>
      </pivotArea>
    </format>
    <format dxfId="4564">
      <pivotArea field="0" dataOnly="0" labelOnly="1" grandRow="1" outline="0" axis="axisRow" fieldPosition="0">
        <references count="1">
          <reference field="4294967294" count="1" selected="0">
            <x v="14"/>
          </reference>
        </references>
      </pivotArea>
    </format>
    <format dxfId="4563">
      <pivotArea field="0" dataOnly="0" labelOnly="1" grandRow="1" outline="0" axis="axisRow" fieldPosition="0">
        <references count="1">
          <reference field="4294967294" count="1" selected="0">
            <x v="15"/>
          </reference>
        </references>
      </pivotArea>
    </format>
    <format dxfId="4562">
      <pivotArea field="0" dataOnly="0" labelOnly="1" grandRow="1" outline="0" axis="axisRow" fieldPosition="0">
        <references count="1">
          <reference field="4294967294" count="1" selected="0">
            <x v="16"/>
          </reference>
        </references>
      </pivotArea>
    </format>
    <format dxfId="4561">
      <pivotArea field="0" dataOnly="0" labelOnly="1" grandRow="1" outline="0" axis="axisRow" fieldPosition="0">
        <references count="1">
          <reference field="4294967294" count="1" selected="0">
            <x v="17"/>
          </reference>
        </references>
      </pivotArea>
    </format>
    <format dxfId="4560">
      <pivotArea field="0" dataOnly="0" labelOnly="1" grandRow="1" outline="0" axis="axisRow" fieldPosition="0">
        <references count="1">
          <reference field="4294967294" count="1" selected="0">
            <x v="18"/>
          </reference>
        </references>
      </pivotArea>
    </format>
    <format dxfId="4559">
      <pivotArea field="0" dataOnly="0" labelOnly="1" grandRow="1" outline="0" axis="axisRow" fieldPosition="0">
        <references count="1">
          <reference field="4294967294" count="1" selected="0">
            <x v="19"/>
          </reference>
        </references>
      </pivotArea>
    </format>
    <format dxfId="4558">
      <pivotArea field="0" dataOnly="0" labelOnly="1" grandRow="1" outline="0" axis="axisRow" fieldPosition="0">
        <references count="1">
          <reference field="4294967294" count="1" selected="0">
            <x v="20"/>
          </reference>
        </references>
      </pivotArea>
    </format>
    <format dxfId="4557">
      <pivotArea field="0" dataOnly="0" labelOnly="1" grandRow="1" outline="0" axis="axisRow" fieldPosition="0">
        <references count="1">
          <reference field="4294967294" count="1" selected="0">
            <x v="21"/>
          </reference>
        </references>
      </pivotArea>
    </format>
    <format dxfId="4556">
      <pivotArea field="0" dataOnly="0" labelOnly="1" grandRow="1" outline="0" axis="axisRow" fieldPosition="0">
        <references count="1">
          <reference field="4294967294" count="1" selected="0">
            <x v="0"/>
          </reference>
        </references>
      </pivotArea>
    </format>
    <format dxfId="4555">
      <pivotArea field="0" dataOnly="0" labelOnly="1" grandRow="1" outline="0" axis="axisRow" fieldPosition="0">
        <references count="1">
          <reference field="4294967294" count="1" selected="0">
            <x v="1"/>
          </reference>
        </references>
      </pivotArea>
    </format>
    <format dxfId="4554">
      <pivotArea field="0" dataOnly="0" labelOnly="1" grandRow="1" outline="0" axis="axisRow" fieldPosition="0">
        <references count="1">
          <reference field="4294967294" count="1" selected="0">
            <x v="2"/>
          </reference>
        </references>
      </pivotArea>
    </format>
    <format dxfId="4553">
      <pivotArea field="0" dataOnly="0" labelOnly="1" grandRow="1" outline="0" axis="axisRow" fieldPosition="0">
        <references count="1">
          <reference field="4294967294" count="1" selected="0">
            <x v="3"/>
          </reference>
        </references>
      </pivotArea>
    </format>
    <format dxfId="4552">
      <pivotArea field="0" dataOnly="0" labelOnly="1" grandRow="1" outline="0" axis="axisRow" fieldPosition="0">
        <references count="1">
          <reference field="4294967294" count="1" selected="0">
            <x v="4"/>
          </reference>
        </references>
      </pivotArea>
    </format>
    <format dxfId="4551">
      <pivotArea field="0" dataOnly="0" labelOnly="1" grandRow="1" outline="0" axis="axisRow" fieldPosition="0">
        <references count="1">
          <reference field="4294967294" count="1" selected="0">
            <x v="5"/>
          </reference>
        </references>
      </pivotArea>
    </format>
    <format dxfId="4550">
      <pivotArea field="0" dataOnly="0" labelOnly="1" grandRow="1" outline="0" axis="axisRow" fieldPosition="0">
        <references count="1">
          <reference field="4294967294" count="1" selected="0">
            <x v="6"/>
          </reference>
        </references>
      </pivotArea>
    </format>
    <format dxfId="4549">
      <pivotArea field="0" dataOnly="0" labelOnly="1" grandRow="1" outline="0" axis="axisRow" fieldPosition="0">
        <references count="1">
          <reference field="4294967294" count="1" selected="0">
            <x v="7"/>
          </reference>
        </references>
      </pivotArea>
    </format>
    <format dxfId="4548">
      <pivotArea field="0" dataOnly="0" labelOnly="1" grandRow="1" outline="0" axis="axisRow" fieldPosition="0">
        <references count="1">
          <reference field="4294967294" count="1" selected="0">
            <x v="8"/>
          </reference>
        </references>
      </pivotArea>
    </format>
    <format dxfId="4547">
      <pivotArea field="0" dataOnly="0" labelOnly="1" grandRow="1" outline="0" axis="axisRow" fieldPosition="0">
        <references count="1">
          <reference field="4294967294" count="1" selected="0">
            <x v="9"/>
          </reference>
        </references>
      </pivotArea>
    </format>
    <format dxfId="4546">
      <pivotArea field="0" dataOnly="0" labelOnly="1" grandRow="1" outline="0" axis="axisRow" fieldPosition="0">
        <references count="1">
          <reference field="4294967294" count="1" selected="0">
            <x v="10"/>
          </reference>
        </references>
      </pivotArea>
    </format>
    <format dxfId="4545">
      <pivotArea field="0" dataOnly="0" labelOnly="1" grandRow="1" outline="0" axis="axisRow" fieldPosition="0">
        <references count="1">
          <reference field="4294967294" count="1" selected="0">
            <x v="11"/>
          </reference>
        </references>
      </pivotArea>
    </format>
    <format dxfId="4544">
      <pivotArea field="0" dataOnly="0" labelOnly="1" grandRow="1" outline="0" axis="axisRow" fieldPosition="0">
        <references count="1">
          <reference field="4294967294" count="1" selected="0">
            <x v="12"/>
          </reference>
        </references>
      </pivotArea>
    </format>
    <format dxfId="4543">
      <pivotArea field="0" dataOnly="0" labelOnly="1" grandRow="1" outline="0" axis="axisRow" fieldPosition="0">
        <references count="1">
          <reference field="4294967294" count="1" selected="0">
            <x v="13"/>
          </reference>
        </references>
      </pivotArea>
    </format>
    <format dxfId="4542">
      <pivotArea field="0" dataOnly="0" labelOnly="1" grandRow="1" outline="0" axis="axisRow" fieldPosition="0">
        <references count="1">
          <reference field="4294967294" count="1" selected="0">
            <x v="14"/>
          </reference>
        </references>
      </pivotArea>
    </format>
    <format dxfId="4541">
      <pivotArea field="0" dataOnly="0" labelOnly="1" grandRow="1" outline="0" axis="axisRow" fieldPosition="0">
        <references count="1">
          <reference field="4294967294" count="1" selected="0">
            <x v="15"/>
          </reference>
        </references>
      </pivotArea>
    </format>
    <format dxfId="4540">
      <pivotArea field="0" dataOnly="0" labelOnly="1" grandRow="1" outline="0" axis="axisRow" fieldPosition="0">
        <references count="1">
          <reference field="4294967294" count="1" selected="0">
            <x v="16"/>
          </reference>
        </references>
      </pivotArea>
    </format>
    <format dxfId="4539">
      <pivotArea field="0" dataOnly="0" labelOnly="1" grandRow="1" outline="0" axis="axisRow" fieldPosition="0">
        <references count="1">
          <reference field="4294967294" count="1" selected="0">
            <x v="17"/>
          </reference>
        </references>
      </pivotArea>
    </format>
    <format dxfId="4538">
      <pivotArea field="0" dataOnly="0" labelOnly="1" grandRow="1" outline="0" axis="axisRow" fieldPosition="0">
        <references count="1">
          <reference field="4294967294" count="1" selected="0">
            <x v="18"/>
          </reference>
        </references>
      </pivotArea>
    </format>
    <format dxfId="4537">
      <pivotArea field="0" dataOnly="0" labelOnly="1" grandRow="1" outline="0" axis="axisRow" fieldPosition="0">
        <references count="1">
          <reference field="4294967294" count="1" selected="0">
            <x v="19"/>
          </reference>
        </references>
      </pivotArea>
    </format>
    <format dxfId="4536">
      <pivotArea field="0" dataOnly="0" labelOnly="1" grandRow="1" outline="0" axis="axisRow" fieldPosition="0">
        <references count="1">
          <reference field="4294967294" count="1" selected="0">
            <x v="20"/>
          </reference>
        </references>
      </pivotArea>
    </format>
    <format dxfId="4535">
      <pivotArea field="0" dataOnly="0" labelOnly="1" grandRow="1" outline="0" axis="axisRow" fieldPosition="0">
        <references count="1">
          <reference field="4294967294" count="1" selected="0">
            <x v="21"/>
          </reference>
        </references>
      </pivotArea>
    </format>
    <format dxfId="4534">
      <pivotArea field="0" dataOnly="0" labelOnly="1" grandRow="1" outline="0" axis="axisRow" fieldPosition="0">
        <references count="1">
          <reference field="4294967294" count="1" selected="0">
            <x v="0"/>
          </reference>
        </references>
      </pivotArea>
    </format>
    <format dxfId="4533">
      <pivotArea field="0" dataOnly="0" labelOnly="1" grandRow="1" outline="0" axis="axisRow" fieldPosition="0">
        <references count="1">
          <reference field="4294967294" count="1" selected="0">
            <x v="1"/>
          </reference>
        </references>
      </pivotArea>
    </format>
    <format dxfId="4532">
      <pivotArea field="0" dataOnly="0" labelOnly="1" grandRow="1" outline="0" axis="axisRow" fieldPosition="0">
        <references count="1">
          <reference field="4294967294" count="1" selected="0">
            <x v="2"/>
          </reference>
        </references>
      </pivotArea>
    </format>
    <format dxfId="4531">
      <pivotArea field="0" dataOnly="0" labelOnly="1" grandRow="1" outline="0" axis="axisRow" fieldPosition="0">
        <references count="1">
          <reference field="4294967294" count="1" selected="0">
            <x v="3"/>
          </reference>
        </references>
      </pivotArea>
    </format>
    <format dxfId="4530">
      <pivotArea field="0" dataOnly="0" labelOnly="1" grandRow="1" outline="0" axis="axisRow" fieldPosition="0">
        <references count="1">
          <reference field="4294967294" count="1" selected="0">
            <x v="4"/>
          </reference>
        </references>
      </pivotArea>
    </format>
    <format dxfId="4529">
      <pivotArea field="0" dataOnly="0" labelOnly="1" grandRow="1" outline="0" axis="axisRow" fieldPosition="0">
        <references count="1">
          <reference field="4294967294" count="1" selected="0">
            <x v="5"/>
          </reference>
        </references>
      </pivotArea>
    </format>
    <format dxfId="4528">
      <pivotArea field="0" dataOnly="0" labelOnly="1" grandRow="1" outline="0" axis="axisRow" fieldPosition="0">
        <references count="1">
          <reference field="4294967294" count="1" selected="0">
            <x v="6"/>
          </reference>
        </references>
      </pivotArea>
    </format>
    <format dxfId="4527">
      <pivotArea field="0" dataOnly="0" labelOnly="1" grandRow="1" outline="0" axis="axisRow" fieldPosition="0">
        <references count="1">
          <reference field="4294967294" count="1" selected="0">
            <x v="7"/>
          </reference>
        </references>
      </pivotArea>
    </format>
    <format dxfId="4526">
      <pivotArea field="0" dataOnly="0" labelOnly="1" grandRow="1" outline="0" axis="axisRow" fieldPosition="0">
        <references count="1">
          <reference field="4294967294" count="1" selected="0">
            <x v="8"/>
          </reference>
        </references>
      </pivotArea>
    </format>
    <format dxfId="4525">
      <pivotArea field="0" dataOnly="0" labelOnly="1" grandRow="1" outline="0" axis="axisRow" fieldPosition="0">
        <references count="1">
          <reference field="4294967294" count="1" selected="0">
            <x v="9"/>
          </reference>
        </references>
      </pivotArea>
    </format>
    <format dxfId="4524">
      <pivotArea field="0" dataOnly="0" labelOnly="1" grandRow="1" outline="0" axis="axisRow" fieldPosition="0">
        <references count="1">
          <reference field="4294967294" count="1" selected="0">
            <x v="10"/>
          </reference>
        </references>
      </pivotArea>
    </format>
    <format dxfId="4523">
      <pivotArea field="0" dataOnly="0" labelOnly="1" grandRow="1" outline="0" axis="axisRow" fieldPosition="0">
        <references count="1">
          <reference field="4294967294" count="1" selected="0">
            <x v="11"/>
          </reference>
        </references>
      </pivotArea>
    </format>
    <format dxfId="4522">
      <pivotArea field="0" dataOnly="0" labelOnly="1" grandRow="1" outline="0" axis="axisRow" fieldPosition="0">
        <references count="1">
          <reference field="4294967294" count="1" selected="0">
            <x v="12"/>
          </reference>
        </references>
      </pivotArea>
    </format>
    <format dxfId="4521">
      <pivotArea field="0" dataOnly="0" labelOnly="1" grandRow="1" outline="0" axis="axisRow" fieldPosition="0">
        <references count="1">
          <reference field="4294967294" count="1" selected="0">
            <x v="13"/>
          </reference>
        </references>
      </pivotArea>
    </format>
    <format dxfId="4520">
      <pivotArea field="0" dataOnly="0" labelOnly="1" grandRow="1" outline="0" axis="axisRow" fieldPosition="0">
        <references count="1">
          <reference field="4294967294" count="1" selected="0">
            <x v="14"/>
          </reference>
        </references>
      </pivotArea>
    </format>
    <format dxfId="4519">
      <pivotArea field="0" dataOnly="0" labelOnly="1" grandRow="1" outline="0" axis="axisRow" fieldPosition="0">
        <references count="1">
          <reference field="4294967294" count="1" selected="0">
            <x v="15"/>
          </reference>
        </references>
      </pivotArea>
    </format>
    <format dxfId="4518">
      <pivotArea field="0" dataOnly="0" labelOnly="1" grandRow="1" outline="0" axis="axisRow" fieldPosition="0">
        <references count="1">
          <reference field="4294967294" count="1" selected="0">
            <x v="16"/>
          </reference>
        </references>
      </pivotArea>
    </format>
    <format dxfId="4517">
      <pivotArea field="0" dataOnly="0" labelOnly="1" grandRow="1" outline="0" axis="axisRow" fieldPosition="0">
        <references count="1">
          <reference field="4294967294" count="1" selected="0">
            <x v="17"/>
          </reference>
        </references>
      </pivotArea>
    </format>
    <format dxfId="4516">
      <pivotArea field="0" dataOnly="0" labelOnly="1" grandRow="1" outline="0" axis="axisRow" fieldPosition="0">
        <references count="1">
          <reference field="4294967294" count="1" selected="0">
            <x v="18"/>
          </reference>
        </references>
      </pivotArea>
    </format>
    <format dxfId="4515">
      <pivotArea field="0" dataOnly="0" labelOnly="1" grandRow="1" outline="0" axis="axisRow" fieldPosition="0">
        <references count="1">
          <reference field="4294967294" count="1" selected="0">
            <x v="19"/>
          </reference>
        </references>
      </pivotArea>
    </format>
    <format dxfId="4514">
      <pivotArea field="0" dataOnly="0" labelOnly="1" grandRow="1" outline="0" axis="axisRow" fieldPosition="0">
        <references count="1">
          <reference field="4294967294" count="1" selected="0">
            <x v="20"/>
          </reference>
        </references>
      </pivotArea>
    </format>
    <format dxfId="4513">
      <pivotArea field="0" dataOnly="0" labelOnly="1" grandRow="1" outline="0" axis="axisRow" fieldPosition="0">
        <references count="1">
          <reference field="4294967294" count="1" selected="0">
            <x v="21"/>
          </reference>
        </references>
      </pivotArea>
    </format>
    <format dxfId="4512">
      <pivotArea field="0" dataOnly="0" labelOnly="1" grandRow="1" outline="0" axis="axisRow" fieldPosition="0">
        <references count="1">
          <reference field="4294967294" count="1" selected="0">
            <x v="0"/>
          </reference>
        </references>
      </pivotArea>
    </format>
    <format dxfId="4511">
      <pivotArea field="0" dataOnly="0" labelOnly="1" grandRow="1" outline="0" axis="axisRow" fieldPosition="0">
        <references count="1">
          <reference field="4294967294" count="1" selected="0">
            <x v="1"/>
          </reference>
        </references>
      </pivotArea>
    </format>
    <format dxfId="4510">
      <pivotArea field="0" dataOnly="0" labelOnly="1" grandRow="1" outline="0" axis="axisRow" fieldPosition="0">
        <references count="1">
          <reference field="4294967294" count="1" selected="0">
            <x v="2"/>
          </reference>
        </references>
      </pivotArea>
    </format>
    <format dxfId="4509">
      <pivotArea field="0" dataOnly="0" labelOnly="1" grandRow="1" outline="0" axis="axisRow" fieldPosition="0">
        <references count="1">
          <reference field="4294967294" count="1" selected="0">
            <x v="3"/>
          </reference>
        </references>
      </pivotArea>
    </format>
    <format dxfId="4508">
      <pivotArea field="0" dataOnly="0" labelOnly="1" grandRow="1" outline="0" axis="axisRow" fieldPosition="0">
        <references count="1">
          <reference field="4294967294" count="1" selected="0">
            <x v="4"/>
          </reference>
        </references>
      </pivotArea>
    </format>
    <format dxfId="4507">
      <pivotArea field="0" dataOnly="0" labelOnly="1" grandRow="1" outline="0" axis="axisRow" fieldPosition="0">
        <references count="1">
          <reference field="4294967294" count="1" selected="0">
            <x v="5"/>
          </reference>
        </references>
      </pivotArea>
    </format>
    <format dxfId="4506">
      <pivotArea field="0" dataOnly="0" labelOnly="1" grandRow="1" outline="0" axis="axisRow" fieldPosition="0">
        <references count="1">
          <reference field="4294967294" count="1" selected="0">
            <x v="6"/>
          </reference>
        </references>
      </pivotArea>
    </format>
    <format dxfId="4505">
      <pivotArea field="0" dataOnly="0" labelOnly="1" grandRow="1" outline="0" axis="axisRow" fieldPosition="0">
        <references count="1">
          <reference field="4294967294" count="1" selected="0">
            <x v="7"/>
          </reference>
        </references>
      </pivotArea>
    </format>
    <format dxfId="4504">
      <pivotArea field="0" dataOnly="0" labelOnly="1" grandRow="1" outline="0" axis="axisRow" fieldPosition="0">
        <references count="1">
          <reference field="4294967294" count="1" selected="0">
            <x v="8"/>
          </reference>
        </references>
      </pivotArea>
    </format>
    <format dxfId="4503">
      <pivotArea field="0" dataOnly="0" labelOnly="1" grandRow="1" outline="0" axis="axisRow" fieldPosition="0">
        <references count="1">
          <reference field="4294967294" count="1" selected="0">
            <x v="9"/>
          </reference>
        </references>
      </pivotArea>
    </format>
    <format dxfId="4502">
      <pivotArea field="0" dataOnly="0" labelOnly="1" grandRow="1" outline="0" axis="axisRow" fieldPosition="0">
        <references count="1">
          <reference field="4294967294" count="1" selected="0">
            <x v="10"/>
          </reference>
        </references>
      </pivotArea>
    </format>
    <format dxfId="4501">
      <pivotArea field="0" dataOnly="0" labelOnly="1" grandRow="1" outline="0" axis="axisRow" fieldPosition="0">
        <references count="1">
          <reference field="4294967294" count="1" selected="0">
            <x v="11"/>
          </reference>
        </references>
      </pivotArea>
    </format>
    <format dxfId="4500">
      <pivotArea field="0" dataOnly="0" labelOnly="1" grandRow="1" outline="0" axis="axisRow" fieldPosition="0">
        <references count="1">
          <reference field="4294967294" count="1" selected="0">
            <x v="12"/>
          </reference>
        </references>
      </pivotArea>
    </format>
    <format dxfId="4499">
      <pivotArea field="0" dataOnly="0" labelOnly="1" grandRow="1" outline="0" axis="axisRow" fieldPosition="0">
        <references count="1">
          <reference field="4294967294" count="1" selected="0">
            <x v="13"/>
          </reference>
        </references>
      </pivotArea>
    </format>
    <format dxfId="4498">
      <pivotArea field="0" dataOnly="0" labelOnly="1" grandRow="1" outline="0" axis="axisRow" fieldPosition="0">
        <references count="1">
          <reference field="4294967294" count="1" selected="0">
            <x v="14"/>
          </reference>
        </references>
      </pivotArea>
    </format>
    <format dxfId="4497">
      <pivotArea field="0" dataOnly="0" labelOnly="1" grandRow="1" outline="0" axis="axisRow" fieldPosition="0">
        <references count="1">
          <reference field="4294967294" count="1" selected="0">
            <x v="15"/>
          </reference>
        </references>
      </pivotArea>
    </format>
    <format dxfId="4496">
      <pivotArea field="0" dataOnly="0" labelOnly="1" grandRow="1" outline="0" axis="axisRow" fieldPosition="0">
        <references count="1">
          <reference field="4294967294" count="1" selected="0">
            <x v="16"/>
          </reference>
        </references>
      </pivotArea>
    </format>
    <format dxfId="4495">
      <pivotArea field="0" dataOnly="0" labelOnly="1" grandRow="1" outline="0" axis="axisRow" fieldPosition="0">
        <references count="1">
          <reference field="4294967294" count="1" selected="0">
            <x v="17"/>
          </reference>
        </references>
      </pivotArea>
    </format>
    <format dxfId="4494">
      <pivotArea field="0" dataOnly="0" labelOnly="1" grandRow="1" outline="0" axis="axisRow" fieldPosition="0">
        <references count="1">
          <reference field="4294967294" count="1" selected="0">
            <x v="18"/>
          </reference>
        </references>
      </pivotArea>
    </format>
    <format dxfId="4493">
      <pivotArea field="0" dataOnly="0" labelOnly="1" grandRow="1" outline="0" axis="axisRow" fieldPosition="0">
        <references count="1">
          <reference field="4294967294" count="1" selected="0">
            <x v="19"/>
          </reference>
        </references>
      </pivotArea>
    </format>
    <format dxfId="4492">
      <pivotArea field="0" dataOnly="0" labelOnly="1" grandRow="1" outline="0" axis="axisRow" fieldPosition="0">
        <references count="1">
          <reference field="4294967294" count="1" selected="0">
            <x v="20"/>
          </reference>
        </references>
      </pivotArea>
    </format>
    <format dxfId="4491">
      <pivotArea field="0" dataOnly="0" labelOnly="1" grandRow="1" outline="0" axis="axisRow" fieldPosition="0">
        <references count="1">
          <reference field="4294967294" count="1" selected="0">
            <x v="21"/>
          </reference>
        </references>
      </pivotArea>
    </format>
    <format dxfId="4490">
      <pivotArea field="0" dataOnly="0" labelOnly="1" grandRow="1" outline="0" axis="axisRow" fieldPosition="0">
        <references count="1">
          <reference field="4294967294" count="1" selected="0">
            <x v="0"/>
          </reference>
        </references>
      </pivotArea>
    </format>
    <format dxfId="4489">
      <pivotArea field="0" dataOnly="0" labelOnly="1" grandRow="1" outline="0" axis="axisRow" fieldPosition="0">
        <references count="1">
          <reference field="4294967294" count="1" selected="0">
            <x v="1"/>
          </reference>
        </references>
      </pivotArea>
    </format>
    <format dxfId="4488">
      <pivotArea field="0" dataOnly="0" labelOnly="1" grandRow="1" outline="0" axis="axisRow" fieldPosition="0">
        <references count="1">
          <reference field="4294967294" count="1" selected="0">
            <x v="2"/>
          </reference>
        </references>
      </pivotArea>
    </format>
    <format dxfId="4487">
      <pivotArea field="0" dataOnly="0" labelOnly="1" grandRow="1" outline="0" axis="axisRow" fieldPosition="0">
        <references count="1">
          <reference field="4294967294" count="1" selected="0">
            <x v="3"/>
          </reference>
        </references>
      </pivotArea>
    </format>
    <format dxfId="4486">
      <pivotArea field="0" dataOnly="0" labelOnly="1" grandRow="1" outline="0" axis="axisRow" fieldPosition="0">
        <references count="1">
          <reference field="4294967294" count="1" selected="0">
            <x v="4"/>
          </reference>
        </references>
      </pivotArea>
    </format>
    <format dxfId="4485">
      <pivotArea field="0" dataOnly="0" labelOnly="1" grandRow="1" outline="0" axis="axisRow" fieldPosition="0">
        <references count="1">
          <reference field="4294967294" count="1" selected="0">
            <x v="5"/>
          </reference>
        </references>
      </pivotArea>
    </format>
    <format dxfId="4484">
      <pivotArea field="0" dataOnly="0" labelOnly="1" grandRow="1" outline="0" axis="axisRow" fieldPosition="0">
        <references count="1">
          <reference field="4294967294" count="1" selected="0">
            <x v="6"/>
          </reference>
        </references>
      </pivotArea>
    </format>
    <format dxfId="4483">
      <pivotArea field="0" dataOnly="0" labelOnly="1" grandRow="1" outline="0" axis="axisRow" fieldPosition="0">
        <references count="1">
          <reference field="4294967294" count="1" selected="0">
            <x v="7"/>
          </reference>
        </references>
      </pivotArea>
    </format>
    <format dxfId="4482">
      <pivotArea field="0" dataOnly="0" labelOnly="1" grandRow="1" outline="0" axis="axisRow" fieldPosition="0">
        <references count="1">
          <reference field="4294967294" count="1" selected="0">
            <x v="8"/>
          </reference>
        </references>
      </pivotArea>
    </format>
    <format dxfId="4481">
      <pivotArea field="0" dataOnly="0" labelOnly="1" grandRow="1" outline="0" axis="axisRow" fieldPosition="0">
        <references count="1">
          <reference field="4294967294" count="1" selected="0">
            <x v="9"/>
          </reference>
        </references>
      </pivotArea>
    </format>
    <format dxfId="4480">
      <pivotArea field="0" dataOnly="0" labelOnly="1" grandRow="1" outline="0" axis="axisRow" fieldPosition="0">
        <references count="1">
          <reference field="4294967294" count="1" selected="0">
            <x v="10"/>
          </reference>
        </references>
      </pivotArea>
    </format>
    <format dxfId="4479">
      <pivotArea field="0" dataOnly="0" labelOnly="1" grandRow="1" outline="0" axis="axisRow" fieldPosition="0">
        <references count="1">
          <reference field="4294967294" count="1" selected="0">
            <x v="11"/>
          </reference>
        </references>
      </pivotArea>
    </format>
    <format dxfId="4478">
      <pivotArea field="0" dataOnly="0" labelOnly="1" grandRow="1" outline="0" axis="axisRow" fieldPosition="0">
        <references count="1">
          <reference field="4294967294" count="1" selected="0">
            <x v="12"/>
          </reference>
        </references>
      </pivotArea>
    </format>
    <format dxfId="4477">
      <pivotArea field="0" dataOnly="0" labelOnly="1" grandRow="1" outline="0" axis="axisRow" fieldPosition="0">
        <references count="1">
          <reference field="4294967294" count="1" selected="0">
            <x v="13"/>
          </reference>
        </references>
      </pivotArea>
    </format>
    <format dxfId="4476">
      <pivotArea field="0" dataOnly="0" labelOnly="1" grandRow="1" outline="0" axis="axisRow" fieldPosition="0">
        <references count="1">
          <reference field="4294967294" count="1" selected="0">
            <x v="14"/>
          </reference>
        </references>
      </pivotArea>
    </format>
    <format dxfId="4475">
      <pivotArea field="0" dataOnly="0" labelOnly="1" grandRow="1" outline="0" axis="axisRow" fieldPosition="0">
        <references count="1">
          <reference field="4294967294" count="1" selected="0">
            <x v="15"/>
          </reference>
        </references>
      </pivotArea>
    </format>
    <format dxfId="4474">
      <pivotArea field="0" dataOnly="0" labelOnly="1" grandRow="1" outline="0" axis="axisRow" fieldPosition="0">
        <references count="1">
          <reference field="4294967294" count="1" selected="0">
            <x v="16"/>
          </reference>
        </references>
      </pivotArea>
    </format>
    <format dxfId="4473">
      <pivotArea field="0" dataOnly="0" labelOnly="1" grandRow="1" outline="0" axis="axisRow" fieldPosition="0">
        <references count="1">
          <reference field="4294967294" count="1" selected="0">
            <x v="17"/>
          </reference>
        </references>
      </pivotArea>
    </format>
    <format dxfId="4472">
      <pivotArea field="0" dataOnly="0" labelOnly="1" grandRow="1" outline="0" axis="axisRow" fieldPosition="0">
        <references count="1">
          <reference field="4294967294" count="1" selected="0">
            <x v="18"/>
          </reference>
        </references>
      </pivotArea>
    </format>
    <format dxfId="4471">
      <pivotArea field="0" dataOnly="0" labelOnly="1" grandRow="1" outline="0" axis="axisRow" fieldPosition="0">
        <references count="1">
          <reference field="4294967294" count="1" selected="0">
            <x v="19"/>
          </reference>
        </references>
      </pivotArea>
    </format>
    <format dxfId="4470">
      <pivotArea field="0" dataOnly="0" labelOnly="1" grandRow="1" outline="0" axis="axisRow" fieldPosition="0">
        <references count="1">
          <reference field="4294967294" count="1" selected="0">
            <x v="20"/>
          </reference>
        </references>
      </pivotArea>
    </format>
    <format dxfId="4469">
      <pivotArea field="0" dataOnly="0" labelOnly="1" grandRow="1" outline="0" axis="axisRow" fieldPosition="0">
        <references count="1">
          <reference field="4294967294" count="1" selected="0">
            <x v="21"/>
          </reference>
        </references>
      </pivotArea>
    </format>
    <format dxfId="4468">
      <pivotArea field="0" dataOnly="0" labelOnly="1" grandRow="1" outline="0" axis="axisRow" fieldPosition="0">
        <references count="1">
          <reference field="4294967294" count="1" selected="0">
            <x v="0"/>
          </reference>
        </references>
      </pivotArea>
    </format>
    <format dxfId="4467">
      <pivotArea field="0" dataOnly="0" labelOnly="1" grandRow="1" outline="0" axis="axisRow" fieldPosition="0">
        <references count="1">
          <reference field="4294967294" count="1" selected="0">
            <x v="1"/>
          </reference>
        </references>
      </pivotArea>
    </format>
    <format dxfId="4466">
      <pivotArea field="0" dataOnly="0" labelOnly="1" grandRow="1" outline="0" axis="axisRow" fieldPosition="0">
        <references count="1">
          <reference field="4294967294" count="1" selected="0">
            <x v="2"/>
          </reference>
        </references>
      </pivotArea>
    </format>
    <format dxfId="4465">
      <pivotArea field="0" dataOnly="0" labelOnly="1" grandRow="1" outline="0" axis="axisRow" fieldPosition="0">
        <references count="1">
          <reference field="4294967294" count="1" selected="0">
            <x v="3"/>
          </reference>
        </references>
      </pivotArea>
    </format>
    <format dxfId="4464">
      <pivotArea field="0" dataOnly="0" labelOnly="1" grandRow="1" outline="0" axis="axisRow" fieldPosition="0">
        <references count="1">
          <reference field="4294967294" count="1" selected="0">
            <x v="4"/>
          </reference>
        </references>
      </pivotArea>
    </format>
    <format dxfId="4463">
      <pivotArea field="0" dataOnly="0" labelOnly="1" grandRow="1" outline="0" axis="axisRow" fieldPosition="0">
        <references count="1">
          <reference field="4294967294" count="1" selected="0">
            <x v="5"/>
          </reference>
        </references>
      </pivotArea>
    </format>
    <format dxfId="4462">
      <pivotArea field="0" dataOnly="0" labelOnly="1" grandRow="1" outline="0" axis="axisRow" fieldPosition="0">
        <references count="1">
          <reference field="4294967294" count="1" selected="0">
            <x v="6"/>
          </reference>
        </references>
      </pivotArea>
    </format>
    <format dxfId="4461">
      <pivotArea field="0" dataOnly="0" labelOnly="1" grandRow="1" outline="0" axis="axisRow" fieldPosition="0">
        <references count="1">
          <reference field="4294967294" count="1" selected="0">
            <x v="7"/>
          </reference>
        </references>
      </pivotArea>
    </format>
    <format dxfId="4460">
      <pivotArea field="0" dataOnly="0" labelOnly="1" grandRow="1" outline="0" axis="axisRow" fieldPosition="0">
        <references count="1">
          <reference field="4294967294" count="1" selected="0">
            <x v="8"/>
          </reference>
        </references>
      </pivotArea>
    </format>
    <format dxfId="4459">
      <pivotArea field="0" dataOnly="0" labelOnly="1" grandRow="1" outline="0" axis="axisRow" fieldPosition="0">
        <references count="1">
          <reference field="4294967294" count="1" selected="0">
            <x v="9"/>
          </reference>
        </references>
      </pivotArea>
    </format>
    <format dxfId="4458">
      <pivotArea field="0" dataOnly="0" labelOnly="1" grandRow="1" outline="0" axis="axisRow" fieldPosition="0">
        <references count="1">
          <reference field="4294967294" count="1" selected="0">
            <x v="10"/>
          </reference>
        </references>
      </pivotArea>
    </format>
    <format dxfId="4457">
      <pivotArea field="0" dataOnly="0" labelOnly="1" grandRow="1" outline="0" axis="axisRow" fieldPosition="0">
        <references count="1">
          <reference field="4294967294" count="1" selected="0">
            <x v="11"/>
          </reference>
        </references>
      </pivotArea>
    </format>
    <format dxfId="4456">
      <pivotArea field="0" dataOnly="0" labelOnly="1" grandRow="1" outline="0" axis="axisRow" fieldPosition="0">
        <references count="1">
          <reference field="4294967294" count="1" selected="0">
            <x v="12"/>
          </reference>
        </references>
      </pivotArea>
    </format>
    <format dxfId="4455">
      <pivotArea field="0" dataOnly="0" labelOnly="1" grandRow="1" outline="0" axis="axisRow" fieldPosition="0">
        <references count="1">
          <reference field="4294967294" count="1" selected="0">
            <x v="13"/>
          </reference>
        </references>
      </pivotArea>
    </format>
    <format dxfId="4454">
      <pivotArea field="0" dataOnly="0" labelOnly="1" grandRow="1" outline="0" axis="axisRow" fieldPosition="0">
        <references count="1">
          <reference field="4294967294" count="1" selected="0">
            <x v="14"/>
          </reference>
        </references>
      </pivotArea>
    </format>
    <format dxfId="4453">
      <pivotArea field="0" dataOnly="0" labelOnly="1" grandRow="1" outline="0" axis="axisRow" fieldPosition="0">
        <references count="1">
          <reference field="4294967294" count="1" selected="0">
            <x v="15"/>
          </reference>
        </references>
      </pivotArea>
    </format>
    <format dxfId="4452">
      <pivotArea field="0" dataOnly="0" labelOnly="1" grandRow="1" outline="0" axis="axisRow" fieldPosition="0">
        <references count="1">
          <reference field="4294967294" count="1" selected="0">
            <x v="16"/>
          </reference>
        </references>
      </pivotArea>
    </format>
    <format dxfId="4451">
      <pivotArea field="0" dataOnly="0" labelOnly="1" grandRow="1" outline="0" axis="axisRow" fieldPosition="0">
        <references count="1">
          <reference field="4294967294" count="1" selected="0">
            <x v="17"/>
          </reference>
        </references>
      </pivotArea>
    </format>
    <format dxfId="4450">
      <pivotArea field="0" dataOnly="0" labelOnly="1" grandRow="1" outline="0" axis="axisRow" fieldPosition="0">
        <references count="1">
          <reference field="4294967294" count="1" selected="0">
            <x v="18"/>
          </reference>
        </references>
      </pivotArea>
    </format>
    <format dxfId="4449">
      <pivotArea field="0" dataOnly="0" labelOnly="1" grandRow="1" outline="0" axis="axisRow" fieldPosition="0">
        <references count="1">
          <reference field="4294967294" count="1" selected="0">
            <x v="19"/>
          </reference>
        </references>
      </pivotArea>
    </format>
    <format dxfId="4448">
      <pivotArea field="0" dataOnly="0" labelOnly="1" grandRow="1" outline="0" axis="axisRow" fieldPosition="0">
        <references count="1">
          <reference field="4294967294" count="1" selected="0">
            <x v="20"/>
          </reference>
        </references>
      </pivotArea>
    </format>
    <format dxfId="4447">
      <pivotArea field="0" dataOnly="0" labelOnly="1" grandRow="1" outline="0" axis="axisRow" fieldPosition="0">
        <references count="1">
          <reference field="4294967294" count="1" selected="0">
            <x v="21"/>
          </reference>
        </references>
      </pivotArea>
    </format>
    <format dxfId="4446">
      <pivotArea field="0" dataOnly="0" labelOnly="1" grandRow="1" outline="0" axis="axisRow" fieldPosition="0">
        <references count="1">
          <reference field="4294967294" count="1" selected="0">
            <x v="0"/>
          </reference>
        </references>
      </pivotArea>
    </format>
    <format dxfId="4445">
      <pivotArea field="0" dataOnly="0" labelOnly="1" grandRow="1" outline="0" axis="axisRow" fieldPosition="0">
        <references count="1">
          <reference field="4294967294" count="1" selected="0">
            <x v="1"/>
          </reference>
        </references>
      </pivotArea>
    </format>
    <format dxfId="4444">
      <pivotArea field="0" dataOnly="0" labelOnly="1" grandRow="1" outline="0" axis="axisRow" fieldPosition="0">
        <references count="1">
          <reference field="4294967294" count="1" selected="0">
            <x v="2"/>
          </reference>
        </references>
      </pivotArea>
    </format>
    <format dxfId="4443">
      <pivotArea field="0" dataOnly="0" labelOnly="1" grandRow="1" outline="0" axis="axisRow" fieldPosition="0">
        <references count="1">
          <reference field="4294967294" count="1" selected="0">
            <x v="3"/>
          </reference>
        </references>
      </pivotArea>
    </format>
    <format dxfId="4442">
      <pivotArea field="0" dataOnly="0" labelOnly="1" grandRow="1" outline="0" axis="axisRow" fieldPosition="0">
        <references count="1">
          <reference field="4294967294" count="1" selected="0">
            <x v="4"/>
          </reference>
        </references>
      </pivotArea>
    </format>
    <format dxfId="4441">
      <pivotArea field="0" dataOnly="0" labelOnly="1" grandRow="1" outline="0" axis="axisRow" fieldPosition="0">
        <references count="1">
          <reference field="4294967294" count="1" selected="0">
            <x v="5"/>
          </reference>
        </references>
      </pivotArea>
    </format>
    <format dxfId="4440">
      <pivotArea field="0" dataOnly="0" labelOnly="1" grandRow="1" outline="0" axis="axisRow" fieldPosition="0">
        <references count="1">
          <reference field="4294967294" count="1" selected="0">
            <x v="6"/>
          </reference>
        </references>
      </pivotArea>
    </format>
    <format dxfId="4439">
      <pivotArea field="0" dataOnly="0" labelOnly="1" grandRow="1" outline="0" axis="axisRow" fieldPosition="0">
        <references count="1">
          <reference field="4294967294" count="1" selected="0">
            <x v="7"/>
          </reference>
        </references>
      </pivotArea>
    </format>
    <format dxfId="4438">
      <pivotArea field="0" dataOnly="0" labelOnly="1" grandRow="1" outline="0" axis="axisRow" fieldPosition="0">
        <references count="1">
          <reference field="4294967294" count="1" selected="0">
            <x v="8"/>
          </reference>
        </references>
      </pivotArea>
    </format>
    <format dxfId="4437">
      <pivotArea field="0" dataOnly="0" labelOnly="1" grandRow="1" outline="0" axis="axisRow" fieldPosition="0">
        <references count="1">
          <reference field="4294967294" count="1" selected="0">
            <x v="9"/>
          </reference>
        </references>
      </pivotArea>
    </format>
    <format dxfId="4436">
      <pivotArea field="0" dataOnly="0" labelOnly="1" grandRow="1" outline="0" axis="axisRow" fieldPosition="0">
        <references count="1">
          <reference field="4294967294" count="1" selected="0">
            <x v="10"/>
          </reference>
        </references>
      </pivotArea>
    </format>
    <format dxfId="4435">
      <pivotArea field="0" dataOnly="0" labelOnly="1" grandRow="1" outline="0" axis="axisRow" fieldPosition="0">
        <references count="1">
          <reference field="4294967294" count="1" selected="0">
            <x v="11"/>
          </reference>
        </references>
      </pivotArea>
    </format>
    <format dxfId="4434">
      <pivotArea field="0" dataOnly="0" labelOnly="1" grandRow="1" outline="0" axis="axisRow" fieldPosition="0">
        <references count="1">
          <reference field="4294967294" count="1" selected="0">
            <x v="12"/>
          </reference>
        </references>
      </pivotArea>
    </format>
    <format dxfId="4433">
      <pivotArea field="0" dataOnly="0" labelOnly="1" grandRow="1" outline="0" axis="axisRow" fieldPosition="0">
        <references count="1">
          <reference field="4294967294" count="1" selected="0">
            <x v="13"/>
          </reference>
        </references>
      </pivotArea>
    </format>
    <format dxfId="4432">
      <pivotArea field="0" dataOnly="0" labelOnly="1" grandRow="1" outline="0" axis="axisRow" fieldPosition="0">
        <references count="1">
          <reference field="4294967294" count="1" selected="0">
            <x v="14"/>
          </reference>
        </references>
      </pivotArea>
    </format>
    <format dxfId="4431">
      <pivotArea field="0" dataOnly="0" labelOnly="1" grandRow="1" outline="0" axis="axisRow" fieldPosition="0">
        <references count="1">
          <reference field="4294967294" count="1" selected="0">
            <x v="15"/>
          </reference>
        </references>
      </pivotArea>
    </format>
    <format dxfId="4430">
      <pivotArea field="0" dataOnly="0" labelOnly="1" grandRow="1" outline="0" axis="axisRow" fieldPosition="0">
        <references count="1">
          <reference field="4294967294" count="1" selected="0">
            <x v="16"/>
          </reference>
        </references>
      </pivotArea>
    </format>
    <format dxfId="4429">
      <pivotArea field="0" dataOnly="0" labelOnly="1" grandRow="1" outline="0" axis="axisRow" fieldPosition="0">
        <references count="1">
          <reference field="4294967294" count="1" selected="0">
            <x v="17"/>
          </reference>
        </references>
      </pivotArea>
    </format>
    <format dxfId="4428">
      <pivotArea field="0" dataOnly="0" labelOnly="1" grandRow="1" outline="0" axis="axisRow" fieldPosition="0">
        <references count="1">
          <reference field="4294967294" count="1" selected="0">
            <x v="18"/>
          </reference>
        </references>
      </pivotArea>
    </format>
    <format dxfId="4427">
      <pivotArea field="0" dataOnly="0" labelOnly="1" grandRow="1" outline="0" axis="axisRow" fieldPosition="0">
        <references count="1">
          <reference field="4294967294" count="1" selected="0">
            <x v="19"/>
          </reference>
        </references>
      </pivotArea>
    </format>
    <format dxfId="4426">
      <pivotArea field="0" dataOnly="0" labelOnly="1" grandRow="1" outline="0" axis="axisRow" fieldPosition="0">
        <references count="1">
          <reference field="4294967294" count="1" selected="0">
            <x v="20"/>
          </reference>
        </references>
      </pivotArea>
    </format>
    <format dxfId="4425">
      <pivotArea field="0" dataOnly="0" labelOnly="1" grandRow="1" outline="0" axis="axisRow" fieldPosition="0">
        <references count="1">
          <reference field="4294967294" count="1" selected="0">
            <x v="21"/>
          </reference>
        </references>
      </pivotArea>
    </format>
    <format dxfId="4424">
      <pivotArea field="0" dataOnly="0" labelOnly="1" grandRow="1" outline="0" axis="axisRow" fieldPosition="0">
        <references count="1">
          <reference field="4294967294" count="1" selected="0">
            <x v="0"/>
          </reference>
        </references>
      </pivotArea>
    </format>
    <format dxfId="4423">
      <pivotArea field="0" dataOnly="0" labelOnly="1" grandRow="1" outline="0" axis="axisRow" fieldPosition="0">
        <references count="1">
          <reference field="4294967294" count="1" selected="0">
            <x v="1"/>
          </reference>
        </references>
      </pivotArea>
    </format>
    <format dxfId="4422">
      <pivotArea field="0" dataOnly="0" labelOnly="1" grandRow="1" outline="0" axis="axisRow" fieldPosition="0">
        <references count="1">
          <reference field="4294967294" count="1" selected="0">
            <x v="2"/>
          </reference>
        </references>
      </pivotArea>
    </format>
    <format dxfId="4421">
      <pivotArea field="0" dataOnly="0" labelOnly="1" grandRow="1" outline="0" axis="axisRow" fieldPosition="0">
        <references count="1">
          <reference field="4294967294" count="1" selected="0">
            <x v="3"/>
          </reference>
        </references>
      </pivotArea>
    </format>
    <format dxfId="4420">
      <pivotArea field="0" dataOnly="0" labelOnly="1" grandRow="1" outline="0" axis="axisRow" fieldPosition="0">
        <references count="1">
          <reference field="4294967294" count="1" selected="0">
            <x v="4"/>
          </reference>
        </references>
      </pivotArea>
    </format>
    <format dxfId="4419">
      <pivotArea field="0" dataOnly="0" labelOnly="1" grandRow="1" outline="0" axis="axisRow" fieldPosition="0">
        <references count="1">
          <reference field="4294967294" count="1" selected="0">
            <x v="5"/>
          </reference>
        </references>
      </pivotArea>
    </format>
    <format dxfId="4418">
      <pivotArea field="0" dataOnly="0" labelOnly="1" grandRow="1" outline="0" axis="axisRow" fieldPosition="0">
        <references count="1">
          <reference field="4294967294" count="1" selected="0">
            <x v="6"/>
          </reference>
        </references>
      </pivotArea>
    </format>
    <format dxfId="4417">
      <pivotArea field="0" dataOnly="0" labelOnly="1" grandRow="1" outline="0" axis="axisRow" fieldPosition="0">
        <references count="1">
          <reference field="4294967294" count="1" selected="0">
            <x v="7"/>
          </reference>
        </references>
      </pivotArea>
    </format>
    <format dxfId="4416">
      <pivotArea field="0" dataOnly="0" labelOnly="1" grandRow="1" outline="0" axis="axisRow" fieldPosition="0">
        <references count="1">
          <reference field="4294967294" count="1" selected="0">
            <x v="8"/>
          </reference>
        </references>
      </pivotArea>
    </format>
    <format dxfId="4415">
      <pivotArea field="0" dataOnly="0" labelOnly="1" grandRow="1" outline="0" axis="axisRow" fieldPosition="0">
        <references count="1">
          <reference field="4294967294" count="1" selected="0">
            <x v="9"/>
          </reference>
        </references>
      </pivotArea>
    </format>
    <format dxfId="4414">
      <pivotArea field="0" dataOnly="0" labelOnly="1" grandRow="1" outline="0" axis="axisRow" fieldPosition="0">
        <references count="1">
          <reference field="4294967294" count="1" selected="0">
            <x v="10"/>
          </reference>
        </references>
      </pivotArea>
    </format>
    <format dxfId="4413">
      <pivotArea field="0" dataOnly="0" labelOnly="1" grandRow="1" outline="0" axis="axisRow" fieldPosition="0">
        <references count="1">
          <reference field="4294967294" count="1" selected="0">
            <x v="11"/>
          </reference>
        </references>
      </pivotArea>
    </format>
    <format dxfId="4412">
      <pivotArea field="0" dataOnly="0" labelOnly="1" grandRow="1" outline="0" axis="axisRow" fieldPosition="0">
        <references count="1">
          <reference field="4294967294" count="1" selected="0">
            <x v="12"/>
          </reference>
        </references>
      </pivotArea>
    </format>
    <format dxfId="4411">
      <pivotArea field="0" dataOnly="0" labelOnly="1" grandRow="1" outline="0" axis="axisRow" fieldPosition="0">
        <references count="1">
          <reference field="4294967294" count="1" selected="0">
            <x v="13"/>
          </reference>
        </references>
      </pivotArea>
    </format>
    <format dxfId="4410">
      <pivotArea field="0" dataOnly="0" labelOnly="1" grandRow="1" outline="0" axis="axisRow" fieldPosition="0">
        <references count="1">
          <reference field="4294967294" count="1" selected="0">
            <x v="14"/>
          </reference>
        </references>
      </pivotArea>
    </format>
    <format dxfId="4409">
      <pivotArea field="0" dataOnly="0" labelOnly="1" grandRow="1" outline="0" axis="axisRow" fieldPosition="0">
        <references count="1">
          <reference field="4294967294" count="1" selected="0">
            <x v="15"/>
          </reference>
        </references>
      </pivotArea>
    </format>
    <format dxfId="4408">
      <pivotArea field="0" dataOnly="0" labelOnly="1" grandRow="1" outline="0" axis="axisRow" fieldPosition="0">
        <references count="1">
          <reference field="4294967294" count="1" selected="0">
            <x v="16"/>
          </reference>
        </references>
      </pivotArea>
    </format>
    <format dxfId="4407">
      <pivotArea field="0" dataOnly="0" labelOnly="1" grandRow="1" outline="0" axis="axisRow" fieldPosition="0">
        <references count="1">
          <reference field="4294967294" count="1" selected="0">
            <x v="17"/>
          </reference>
        </references>
      </pivotArea>
    </format>
    <format dxfId="4406">
      <pivotArea field="0" dataOnly="0" labelOnly="1" grandRow="1" outline="0" axis="axisRow" fieldPosition="0">
        <references count="1">
          <reference field="4294967294" count="1" selected="0">
            <x v="18"/>
          </reference>
        </references>
      </pivotArea>
    </format>
    <format dxfId="4405">
      <pivotArea field="0" dataOnly="0" labelOnly="1" grandRow="1" outline="0" axis="axisRow" fieldPosition="0">
        <references count="1">
          <reference field="4294967294" count="1" selected="0">
            <x v="19"/>
          </reference>
        </references>
      </pivotArea>
    </format>
    <format dxfId="4404">
      <pivotArea field="0" dataOnly="0" labelOnly="1" grandRow="1" outline="0" axis="axisRow" fieldPosition="0">
        <references count="1">
          <reference field="4294967294" count="1" selected="0">
            <x v="20"/>
          </reference>
        </references>
      </pivotArea>
    </format>
    <format dxfId="4403">
      <pivotArea field="0" dataOnly="0" labelOnly="1" grandRow="1" outline="0" axis="axisRow" fieldPosition="0">
        <references count="1">
          <reference field="4294967294" count="1" selected="0">
            <x v="21"/>
          </reference>
        </references>
      </pivotArea>
    </format>
    <format dxfId="4402">
      <pivotArea field="0" dataOnly="0" labelOnly="1" grandRow="1" outline="0" axis="axisRow" fieldPosition="0">
        <references count="1">
          <reference field="4294967294" count="1" selected="0">
            <x v="0"/>
          </reference>
        </references>
      </pivotArea>
    </format>
    <format dxfId="4401">
      <pivotArea field="0" dataOnly="0" labelOnly="1" grandRow="1" outline="0" axis="axisRow" fieldPosition="0">
        <references count="1">
          <reference field="4294967294" count="1" selected="0">
            <x v="1"/>
          </reference>
        </references>
      </pivotArea>
    </format>
    <format dxfId="4400">
      <pivotArea field="0" dataOnly="0" labelOnly="1" grandRow="1" outline="0" axis="axisRow" fieldPosition="0">
        <references count="1">
          <reference field="4294967294" count="1" selected="0">
            <x v="2"/>
          </reference>
        </references>
      </pivotArea>
    </format>
    <format dxfId="4399">
      <pivotArea field="0" dataOnly="0" labelOnly="1" grandRow="1" outline="0" axis="axisRow" fieldPosition="0">
        <references count="1">
          <reference field="4294967294" count="1" selected="0">
            <x v="3"/>
          </reference>
        </references>
      </pivotArea>
    </format>
    <format dxfId="4398">
      <pivotArea field="0" dataOnly="0" labelOnly="1" grandRow="1" outline="0" axis="axisRow" fieldPosition="0">
        <references count="1">
          <reference field="4294967294" count="1" selected="0">
            <x v="4"/>
          </reference>
        </references>
      </pivotArea>
    </format>
    <format dxfId="4397">
      <pivotArea field="0" dataOnly="0" labelOnly="1" grandRow="1" outline="0" axis="axisRow" fieldPosition="0">
        <references count="1">
          <reference field="4294967294" count="1" selected="0">
            <x v="5"/>
          </reference>
        </references>
      </pivotArea>
    </format>
    <format dxfId="4396">
      <pivotArea field="0" dataOnly="0" labelOnly="1" grandRow="1" outline="0" axis="axisRow" fieldPosition="0">
        <references count="1">
          <reference field="4294967294" count="1" selected="0">
            <x v="6"/>
          </reference>
        </references>
      </pivotArea>
    </format>
    <format dxfId="4395">
      <pivotArea field="0" dataOnly="0" labelOnly="1" grandRow="1" outline="0" axis="axisRow" fieldPosition="0">
        <references count="1">
          <reference field="4294967294" count="1" selected="0">
            <x v="7"/>
          </reference>
        </references>
      </pivotArea>
    </format>
    <format dxfId="4394">
      <pivotArea field="0" dataOnly="0" labelOnly="1" grandRow="1" outline="0" axis="axisRow" fieldPosition="0">
        <references count="1">
          <reference field="4294967294" count="1" selected="0">
            <x v="8"/>
          </reference>
        </references>
      </pivotArea>
    </format>
    <format dxfId="4393">
      <pivotArea field="0" dataOnly="0" labelOnly="1" grandRow="1" outline="0" axis="axisRow" fieldPosition="0">
        <references count="1">
          <reference field="4294967294" count="1" selected="0">
            <x v="9"/>
          </reference>
        </references>
      </pivotArea>
    </format>
    <format dxfId="4392">
      <pivotArea field="0" dataOnly="0" labelOnly="1" grandRow="1" outline="0" axis="axisRow" fieldPosition="0">
        <references count="1">
          <reference field="4294967294" count="1" selected="0">
            <x v="10"/>
          </reference>
        </references>
      </pivotArea>
    </format>
    <format dxfId="4391">
      <pivotArea field="0" dataOnly="0" labelOnly="1" grandRow="1" outline="0" axis="axisRow" fieldPosition="0">
        <references count="1">
          <reference field="4294967294" count="1" selected="0">
            <x v="11"/>
          </reference>
        </references>
      </pivotArea>
    </format>
    <format dxfId="4390">
      <pivotArea field="0" dataOnly="0" labelOnly="1" grandRow="1" outline="0" axis="axisRow" fieldPosition="0">
        <references count="1">
          <reference field="4294967294" count="1" selected="0">
            <x v="12"/>
          </reference>
        </references>
      </pivotArea>
    </format>
    <format dxfId="4389">
      <pivotArea field="0" dataOnly="0" labelOnly="1" grandRow="1" outline="0" axis="axisRow" fieldPosition="0">
        <references count="1">
          <reference field="4294967294" count="1" selected="0">
            <x v="13"/>
          </reference>
        </references>
      </pivotArea>
    </format>
    <format dxfId="4388">
      <pivotArea field="0" dataOnly="0" labelOnly="1" grandRow="1" outline="0" axis="axisRow" fieldPosition="0">
        <references count="1">
          <reference field="4294967294" count="1" selected="0">
            <x v="14"/>
          </reference>
        </references>
      </pivotArea>
    </format>
    <format dxfId="4387">
      <pivotArea field="0" dataOnly="0" labelOnly="1" grandRow="1" outline="0" axis="axisRow" fieldPosition="0">
        <references count="1">
          <reference field="4294967294" count="1" selected="0">
            <x v="15"/>
          </reference>
        </references>
      </pivotArea>
    </format>
    <format dxfId="4386">
      <pivotArea field="0" dataOnly="0" labelOnly="1" grandRow="1" outline="0" axis="axisRow" fieldPosition="0">
        <references count="1">
          <reference field="4294967294" count="1" selected="0">
            <x v="16"/>
          </reference>
        </references>
      </pivotArea>
    </format>
    <format dxfId="4385">
      <pivotArea field="0" dataOnly="0" labelOnly="1" grandRow="1" outline="0" axis="axisRow" fieldPosition="0">
        <references count="1">
          <reference field="4294967294" count="1" selected="0">
            <x v="17"/>
          </reference>
        </references>
      </pivotArea>
    </format>
    <format dxfId="4384">
      <pivotArea field="0" dataOnly="0" labelOnly="1" grandRow="1" outline="0" axis="axisRow" fieldPosition="0">
        <references count="1">
          <reference field="4294967294" count="1" selected="0">
            <x v="18"/>
          </reference>
        </references>
      </pivotArea>
    </format>
    <format dxfId="4383">
      <pivotArea field="0" dataOnly="0" labelOnly="1" grandRow="1" outline="0" axis="axisRow" fieldPosition="0">
        <references count="1">
          <reference field="4294967294" count="1" selected="0">
            <x v="19"/>
          </reference>
        </references>
      </pivotArea>
    </format>
    <format dxfId="4382">
      <pivotArea field="0" dataOnly="0" labelOnly="1" grandRow="1" outline="0" axis="axisRow" fieldPosition="0">
        <references count="1">
          <reference field="4294967294" count="1" selected="0">
            <x v="20"/>
          </reference>
        </references>
      </pivotArea>
    </format>
    <format dxfId="4381">
      <pivotArea field="0" dataOnly="0" labelOnly="1" grandRow="1" outline="0" axis="axisRow" fieldPosition="0">
        <references count="1">
          <reference field="4294967294" count="1" selected="0">
            <x v="21"/>
          </reference>
        </references>
      </pivotArea>
    </format>
    <format dxfId="4380">
      <pivotArea field="0" dataOnly="0" labelOnly="1" grandRow="1" outline="0" axis="axisRow" fieldPosition="0">
        <references count="1">
          <reference field="4294967294" count="1" selected="0">
            <x v="0"/>
          </reference>
        </references>
      </pivotArea>
    </format>
    <format dxfId="4379">
      <pivotArea field="0" dataOnly="0" labelOnly="1" grandRow="1" outline="0" axis="axisRow" fieldPosition="0">
        <references count="1">
          <reference field="4294967294" count="1" selected="0">
            <x v="1"/>
          </reference>
        </references>
      </pivotArea>
    </format>
    <format dxfId="4378">
      <pivotArea field="0" dataOnly="0" labelOnly="1" grandRow="1" outline="0" axis="axisRow" fieldPosition="0">
        <references count="1">
          <reference field="4294967294" count="1" selected="0">
            <x v="2"/>
          </reference>
        </references>
      </pivotArea>
    </format>
    <format dxfId="4377">
      <pivotArea field="0" dataOnly="0" labelOnly="1" grandRow="1" outline="0" axis="axisRow" fieldPosition="0">
        <references count="1">
          <reference field="4294967294" count="1" selected="0">
            <x v="3"/>
          </reference>
        </references>
      </pivotArea>
    </format>
    <format dxfId="4376">
      <pivotArea field="0" dataOnly="0" labelOnly="1" grandRow="1" outline="0" axis="axisRow" fieldPosition="0">
        <references count="1">
          <reference field="4294967294" count="1" selected="0">
            <x v="4"/>
          </reference>
        </references>
      </pivotArea>
    </format>
    <format dxfId="4375">
      <pivotArea field="0" dataOnly="0" labelOnly="1" grandRow="1" outline="0" axis="axisRow" fieldPosition="0">
        <references count="1">
          <reference field="4294967294" count="1" selected="0">
            <x v="5"/>
          </reference>
        </references>
      </pivotArea>
    </format>
    <format dxfId="4374">
      <pivotArea field="0" dataOnly="0" labelOnly="1" grandRow="1" outline="0" axis="axisRow" fieldPosition="0">
        <references count="1">
          <reference field="4294967294" count="1" selected="0">
            <x v="6"/>
          </reference>
        </references>
      </pivotArea>
    </format>
    <format dxfId="4373">
      <pivotArea field="0" dataOnly="0" labelOnly="1" grandRow="1" outline="0" axis="axisRow" fieldPosition="0">
        <references count="1">
          <reference field="4294967294" count="1" selected="0">
            <x v="7"/>
          </reference>
        </references>
      </pivotArea>
    </format>
    <format dxfId="4372">
      <pivotArea field="0" dataOnly="0" labelOnly="1" grandRow="1" outline="0" axis="axisRow" fieldPosition="0">
        <references count="1">
          <reference field="4294967294" count="1" selected="0">
            <x v="8"/>
          </reference>
        </references>
      </pivotArea>
    </format>
    <format dxfId="4371">
      <pivotArea field="0" dataOnly="0" labelOnly="1" grandRow="1" outline="0" axis="axisRow" fieldPosition="0">
        <references count="1">
          <reference field="4294967294" count="1" selected="0">
            <x v="9"/>
          </reference>
        </references>
      </pivotArea>
    </format>
    <format dxfId="4370">
      <pivotArea field="0" dataOnly="0" labelOnly="1" grandRow="1" outline="0" axis="axisRow" fieldPosition="0">
        <references count="1">
          <reference field="4294967294" count="1" selected="0">
            <x v="10"/>
          </reference>
        </references>
      </pivotArea>
    </format>
    <format dxfId="4369">
      <pivotArea field="0" dataOnly="0" labelOnly="1" grandRow="1" outline="0" axis="axisRow" fieldPosition="0">
        <references count="1">
          <reference field="4294967294" count="1" selected="0">
            <x v="11"/>
          </reference>
        </references>
      </pivotArea>
    </format>
    <format dxfId="4368">
      <pivotArea field="0" dataOnly="0" labelOnly="1" grandRow="1" outline="0" axis="axisRow" fieldPosition="0">
        <references count="1">
          <reference field="4294967294" count="1" selected="0">
            <x v="12"/>
          </reference>
        </references>
      </pivotArea>
    </format>
    <format dxfId="4367">
      <pivotArea field="0" dataOnly="0" labelOnly="1" grandRow="1" outline="0" axis="axisRow" fieldPosition="0">
        <references count="1">
          <reference field="4294967294" count="1" selected="0">
            <x v="13"/>
          </reference>
        </references>
      </pivotArea>
    </format>
    <format dxfId="4366">
      <pivotArea field="0" dataOnly="0" labelOnly="1" grandRow="1" outline="0" axis="axisRow" fieldPosition="0">
        <references count="1">
          <reference field="4294967294" count="1" selected="0">
            <x v="14"/>
          </reference>
        </references>
      </pivotArea>
    </format>
    <format dxfId="4365">
      <pivotArea field="0" dataOnly="0" labelOnly="1" grandRow="1" outline="0" axis="axisRow" fieldPosition="0">
        <references count="1">
          <reference field="4294967294" count="1" selected="0">
            <x v="15"/>
          </reference>
        </references>
      </pivotArea>
    </format>
    <format dxfId="4364">
      <pivotArea field="0" dataOnly="0" labelOnly="1" grandRow="1" outline="0" axis="axisRow" fieldPosition="0">
        <references count="1">
          <reference field="4294967294" count="1" selected="0">
            <x v="16"/>
          </reference>
        </references>
      </pivotArea>
    </format>
    <format dxfId="4363">
      <pivotArea field="0" dataOnly="0" labelOnly="1" grandRow="1" outline="0" axis="axisRow" fieldPosition="0">
        <references count="1">
          <reference field="4294967294" count="1" selected="0">
            <x v="17"/>
          </reference>
        </references>
      </pivotArea>
    </format>
    <format dxfId="4362">
      <pivotArea field="0" dataOnly="0" labelOnly="1" grandRow="1" outline="0" axis="axisRow" fieldPosition="0">
        <references count="1">
          <reference field="4294967294" count="1" selected="0">
            <x v="18"/>
          </reference>
        </references>
      </pivotArea>
    </format>
    <format dxfId="4361">
      <pivotArea field="0" dataOnly="0" labelOnly="1" grandRow="1" outline="0" axis="axisRow" fieldPosition="0">
        <references count="1">
          <reference field="4294967294" count="1" selected="0">
            <x v="19"/>
          </reference>
        </references>
      </pivotArea>
    </format>
    <format dxfId="4360">
      <pivotArea field="0" dataOnly="0" labelOnly="1" grandRow="1" outline="0" axis="axisRow" fieldPosition="0">
        <references count="1">
          <reference field="4294967294" count="1" selected="0">
            <x v="20"/>
          </reference>
        </references>
      </pivotArea>
    </format>
    <format dxfId="4359">
      <pivotArea field="0" dataOnly="0" labelOnly="1" grandRow="1" outline="0" axis="axisRow" fieldPosition="0">
        <references count="1">
          <reference field="4294967294" count="1" selected="0">
            <x v="21"/>
          </reference>
        </references>
      </pivotArea>
    </format>
    <format dxfId="4358">
      <pivotArea field="0" dataOnly="0" labelOnly="1" grandRow="1" outline="0" axis="axisRow" fieldPosition="0">
        <references count="1">
          <reference field="4294967294" count="1" selected="0">
            <x v="0"/>
          </reference>
        </references>
      </pivotArea>
    </format>
    <format dxfId="4357">
      <pivotArea field="0" dataOnly="0" labelOnly="1" grandRow="1" outline="0" axis="axisRow" fieldPosition="0">
        <references count="1">
          <reference field="4294967294" count="1" selected="0">
            <x v="1"/>
          </reference>
        </references>
      </pivotArea>
    </format>
    <format dxfId="4356">
      <pivotArea field="0" dataOnly="0" labelOnly="1" grandRow="1" outline="0" axis="axisRow" fieldPosition="0">
        <references count="1">
          <reference field="4294967294" count="1" selected="0">
            <x v="2"/>
          </reference>
        </references>
      </pivotArea>
    </format>
    <format dxfId="4355">
      <pivotArea field="0" dataOnly="0" labelOnly="1" grandRow="1" outline="0" axis="axisRow" fieldPosition="0">
        <references count="1">
          <reference field="4294967294" count="1" selected="0">
            <x v="3"/>
          </reference>
        </references>
      </pivotArea>
    </format>
    <format dxfId="4354">
      <pivotArea field="0" dataOnly="0" labelOnly="1" grandRow="1" outline="0" axis="axisRow" fieldPosition="0">
        <references count="1">
          <reference field="4294967294" count="1" selected="0">
            <x v="4"/>
          </reference>
        </references>
      </pivotArea>
    </format>
    <format dxfId="4353">
      <pivotArea field="0" dataOnly="0" labelOnly="1" grandRow="1" outline="0" axis="axisRow" fieldPosition="0">
        <references count="1">
          <reference field="4294967294" count="1" selected="0">
            <x v="5"/>
          </reference>
        </references>
      </pivotArea>
    </format>
    <format dxfId="4352">
      <pivotArea field="0" dataOnly="0" labelOnly="1" grandRow="1" outline="0" axis="axisRow" fieldPosition="0">
        <references count="1">
          <reference field="4294967294" count="1" selected="0">
            <x v="6"/>
          </reference>
        </references>
      </pivotArea>
    </format>
    <format dxfId="4351">
      <pivotArea field="0" dataOnly="0" labelOnly="1" grandRow="1" outline="0" axis="axisRow" fieldPosition="0">
        <references count="1">
          <reference field="4294967294" count="1" selected="0">
            <x v="7"/>
          </reference>
        </references>
      </pivotArea>
    </format>
    <format dxfId="4350">
      <pivotArea field="0" dataOnly="0" labelOnly="1" grandRow="1" outline="0" axis="axisRow" fieldPosition="0">
        <references count="1">
          <reference field="4294967294" count="1" selected="0">
            <x v="8"/>
          </reference>
        </references>
      </pivotArea>
    </format>
    <format dxfId="4349">
      <pivotArea field="0" dataOnly="0" labelOnly="1" grandRow="1" outline="0" axis="axisRow" fieldPosition="0">
        <references count="1">
          <reference field="4294967294" count="1" selected="0">
            <x v="9"/>
          </reference>
        </references>
      </pivotArea>
    </format>
    <format dxfId="4348">
      <pivotArea field="0" dataOnly="0" labelOnly="1" grandRow="1" outline="0" axis="axisRow" fieldPosition="0">
        <references count="1">
          <reference field="4294967294" count="1" selected="0">
            <x v="10"/>
          </reference>
        </references>
      </pivotArea>
    </format>
    <format dxfId="4347">
      <pivotArea field="0" dataOnly="0" labelOnly="1" grandRow="1" outline="0" axis="axisRow" fieldPosition="0">
        <references count="1">
          <reference field="4294967294" count="1" selected="0">
            <x v="11"/>
          </reference>
        </references>
      </pivotArea>
    </format>
    <format dxfId="4346">
      <pivotArea field="0" dataOnly="0" labelOnly="1" grandRow="1" outline="0" axis="axisRow" fieldPosition="0">
        <references count="1">
          <reference field="4294967294" count="1" selected="0">
            <x v="12"/>
          </reference>
        </references>
      </pivotArea>
    </format>
    <format dxfId="4345">
      <pivotArea field="0" dataOnly="0" labelOnly="1" grandRow="1" outline="0" axis="axisRow" fieldPosition="0">
        <references count="1">
          <reference field="4294967294" count="1" selected="0">
            <x v="13"/>
          </reference>
        </references>
      </pivotArea>
    </format>
    <format dxfId="4344">
      <pivotArea field="0" dataOnly="0" labelOnly="1" grandRow="1" outline="0" axis="axisRow" fieldPosition="0">
        <references count="1">
          <reference field="4294967294" count="1" selected="0">
            <x v="14"/>
          </reference>
        </references>
      </pivotArea>
    </format>
    <format dxfId="4343">
      <pivotArea field="0" dataOnly="0" labelOnly="1" grandRow="1" outline="0" axis="axisRow" fieldPosition="0">
        <references count="1">
          <reference field="4294967294" count="1" selected="0">
            <x v="15"/>
          </reference>
        </references>
      </pivotArea>
    </format>
    <format dxfId="4342">
      <pivotArea field="0" dataOnly="0" labelOnly="1" grandRow="1" outline="0" axis="axisRow" fieldPosition="0">
        <references count="1">
          <reference field="4294967294" count="1" selected="0">
            <x v="16"/>
          </reference>
        </references>
      </pivotArea>
    </format>
    <format dxfId="4341">
      <pivotArea field="0" dataOnly="0" labelOnly="1" grandRow="1" outline="0" axis="axisRow" fieldPosition="0">
        <references count="1">
          <reference field="4294967294" count="1" selected="0">
            <x v="17"/>
          </reference>
        </references>
      </pivotArea>
    </format>
    <format dxfId="4340">
      <pivotArea field="0" dataOnly="0" labelOnly="1" grandRow="1" outline="0" axis="axisRow" fieldPosition="0">
        <references count="1">
          <reference field="4294967294" count="1" selected="0">
            <x v="18"/>
          </reference>
        </references>
      </pivotArea>
    </format>
    <format dxfId="4339">
      <pivotArea field="0" dataOnly="0" labelOnly="1" grandRow="1" outline="0" axis="axisRow" fieldPosition="0">
        <references count="1">
          <reference field="4294967294" count="1" selected="0">
            <x v="19"/>
          </reference>
        </references>
      </pivotArea>
    </format>
    <format dxfId="4338">
      <pivotArea field="0" dataOnly="0" labelOnly="1" grandRow="1" outline="0" axis="axisRow" fieldPosition="0">
        <references count="1">
          <reference field="4294967294" count="1" selected="0">
            <x v="20"/>
          </reference>
        </references>
      </pivotArea>
    </format>
    <format dxfId="4337">
      <pivotArea field="0" dataOnly="0" labelOnly="1" grandRow="1" outline="0" axis="axisRow" fieldPosition="0">
        <references count="1">
          <reference field="4294967294" count="1" selected="0">
            <x v="21"/>
          </reference>
        </references>
      </pivotArea>
    </format>
    <format dxfId="4336">
      <pivotArea field="0" dataOnly="0" labelOnly="1" grandRow="1" outline="0" axis="axisRow" fieldPosition="0">
        <references count="1">
          <reference field="4294967294" count="1" selected="0">
            <x v="0"/>
          </reference>
        </references>
      </pivotArea>
    </format>
    <format dxfId="4335">
      <pivotArea field="0" dataOnly="0" labelOnly="1" grandRow="1" outline="0" axis="axisRow" fieldPosition="0">
        <references count="1">
          <reference field="4294967294" count="1" selected="0">
            <x v="1"/>
          </reference>
        </references>
      </pivotArea>
    </format>
    <format dxfId="4334">
      <pivotArea field="0" dataOnly="0" labelOnly="1" grandRow="1" outline="0" axis="axisRow" fieldPosition="0">
        <references count="1">
          <reference field="4294967294" count="1" selected="0">
            <x v="2"/>
          </reference>
        </references>
      </pivotArea>
    </format>
    <format dxfId="4333">
      <pivotArea field="0" dataOnly="0" labelOnly="1" grandRow="1" outline="0" axis="axisRow" fieldPosition="0">
        <references count="1">
          <reference field="4294967294" count="1" selected="0">
            <x v="3"/>
          </reference>
        </references>
      </pivotArea>
    </format>
    <format dxfId="4332">
      <pivotArea field="0" dataOnly="0" labelOnly="1" grandRow="1" outline="0" axis="axisRow" fieldPosition="0">
        <references count="1">
          <reference field="4294967294" count="1" selected="0">
            <x v="4"/>
          </reference>
        </references>
      </pivotArea>
    </format>
    <format dxfId="4331">
      <pivotArea field="0" dataOnly="0" labelOnly="1" grandRow="1" outline="0" axis="axisRow" fieldPosition="0">
        <references count="1">
          <reference field="4294967294" count="1" selected="0">
            <x v="5"/>
          </reference>
        </references>
      </pivotArea>
    </format>
    <format dxfId="4330">
      <pivotArea field="0" dataOnly="0" labelOnly="1" grandRow="1" outline="0" axis="axisRow" fieldPosition="0">
        <references count="1">
          <reference field="4294967294" count="1" selected="0">
            <x v="6"/>
          </reference>
        </references>
      </pivotArea>
    </format>
    <format dxfId="4329">
      <pivotArea field="0" dataOnly="0" labelOnly="1" grandRow="1" outline="0" axis="axisRow" fieldPosition="0">
        <references count="1">
          <reference field="4294967294" count="1" selected="0">
            <x v="7"/>
          </reference>
        </references>
      </pivotArea>
    </format>
    <format dxfId="4328">
      <pivotArea field="0" dataOnly="0" labelOnly="1" grandRow="1" outline="0" axis="axisRow" fieldPosition="0">
        <references count="1">
          <reference field="4294967294" count="1" selected="0">
            <x v="8"/>
          </reference>
        </references>
      </pivotArea>
    </format>
    <format dxfId="4327">
      <pivotArea field="0" dataOnly="0" labelOnly="1" grandRow="1" outline="0" axis="axisRow" fieldPosition="0">
        <references count="1">
          <reference field="4294967294" count="1" selected="0">
            <x v="9"/>
          </reference>
        </references>
      </pivotArea>
    </format>
    <format dxfId="4326">
      <pivotArea field="0" dataOnly="0" labelOnly="1" grandRow="1" outline="0" axis="axisRow" fieldPosition="0">
        <references count="1">
          <reference field="4294967294" count="1" selected="0">
            <x v="10"/>
          </reference>
        </references>
      </pivotArea>
    </format>
    <format dxfId="4325">
      <pivotArea field="0" dataOnly="0" labelOnly="1" grandRow="1" outline="0" axis="axisRow" fieldPosition="0">
        <references count="1">
          <reference field="4294967294" count="1" selected="0">
            <x v="11"/>
          </reference>
        </references>
      </pivotArea>
    </format>
    <format dxfId="4324">
      <pivotArea field="0" dataOnly="0" labelOnly="1" grandRow="1" outline="0" axis="axisRow" fieldPosition="0">
        <references count="1">
          <reference field="4294967294" count="1" selected="0">
            <x v="12"/>
          </reference>
        </references>
      </pivotArea>
    </format>
    <format dxfId="4323">
      <pivotArea field="0" dataOnly="0" labelOnly="1" grandRow="1" outline="0" axis="axisRow" fieldPosition="0">
        <references count="1">
          <reference field="4294967294" count="1" selected="0">
            <x v="13"/>
          </reference>
        </references>
      </pivotArea>
    </format>
    <format dxfId="4322">
      <pivotArea field="0" dataOnly="0" labelOnly="1" grandRow="1" outline="0" axis="axisRow" fieldPosition="0">
        <references count="1">
          <reference field="4294967294" count="1" selected="0">
            <x v="14"/>
          </reference>
        </references>
      </pivotArea>
    </format>
    <format dxfId="4321">
      <pivotArea field="0" dataOnly="0" labelOnly="1" grandRow="1" outline="0" axis="axisRow" fieldPosition="0">
        <references count="1">
          <reference field="4294967294" count="1" selected="0">
            <x v="15"/>
          </reference>
        </references>
      </pivotArea>
    </format>
    <format dxfId="4320">
      <pivotArea field="0" dataOnly="0" labelOnly="1" grandRow="1" outline="0" axis="axisRow" fieldPosition="0">
        <references count="1">
          <reference field="4294967294" count="1" selected="0">
            <x v="16"/>
          </reference>
        </references>
      </pivotArea>
    </format>
    <format dxfId="4319">
      <pivotArea field="0" dataOnly="0" labelOnly="1" grandRow="1" outline="0" axis="axisRow" fieldPosition="0">
        <references count="1">
          <reference field="4294967294" count="1" selected="0">
            <x v="17"/>
          </reference>
        </references>
      </pivotArea>
    </format>
    <format dxfId="4318">
      <pivotArea field="0" dataOnly="0" labelOnly="1" grandRow="1" outline="0" axis="axisRow" fieldPosition="0">
        <references count="1">
          <reference field="4294967294" count="1" selected="0">
            <x v="18"/>
          </reference>
        </references>
      </pivotArea>
    </format>
    <format dxfId="4317">
      <pivotArea field="0" dataOnly="0" labelOnly="1" grandRow="1" outline="0" axis="axisRow" fieldPosition="0">
        <references count="1">
          <reference field="4294967294" count="1" selected="0">
            <x v="19"/>
          </reference>
        </references>
      </pivotArea>
    </format>
    <format dxfId="4316">
      <pivotArea field="0" dataOnly="0" labelOnly="1" grandRow="1" outline="0" axis="axisRow" fieldPosition="0">
        <references count="1">
          <reference field="4294967294" count="1" selected="0">
            <x v="20"/>
          </reference>
        </references>
      </pivotArea>
    </format>
    <format dxfId="4315">
      <pivotArea field="0" dataOnly="0" labelOnly="1" grandRow="1" outline="0" axis="axisRow" fieldPosition="0">
        <references count="1">
          <reference field="4294967294" count="1" selected="0">
            <x v="21"/>
          </reference>
        </references>
      </pivotArea>
    </format>
    <format dxfId="4314">
      <pivotArea field="0" dataOnly="0" labelOnly="1" grandRow="1" outline="0" axis="axisRow" fieldPosition="0">
        <references count="1">
          <reference field="4294967294" count="1" selected="0">
            <x v="0"/>
          </reference>
        </references>
      </pivotArea>
    </format>
    <format dxfId="4313">
      <pivotArea field="0" dataOnly="0" labelOnly="1" grandRow="1" outline="0" axis="axisRow" fieldPosition="0">
        <references count="1">
          <reference field="4294967294" count="1" selected="0">
            <x v="1"/>
          </reference>
        </references>
      </pivotArea>
    </format>
    <format dxfId="4312">
      <pivotArea field="0" dataOnly="0" labelOnly="1" grandRow="1" outline="0" axis="axisRow" fieldPosition="0">
        <references count="1">
          <reference field="4294967294" count="1" selected="0">
            <x v="2"/>
          </reference>
        </references>
      </pivotArea>
    </format>
    <format dxfId="4311">
      <pivotArea field="0" dataOnly="0" labelOnly="1" grandRow="1" outline="0" axis="axisRow" fieldPosition="0">
        <references count="1">
          <reference field="4294967294" count="1" selected="0">
            <x v="3"/>
          </reference>
        </references>
      </pivotArea>
    </format>
    <format dxfId="4310">
      <pivotArea field="0" dataOnly="0" labelOnly="1" grandRow="1" outline="0" axis="axisRow" fieldPosition="0">
        <references count="1">
          <reference field="4294967294" count="1" selected="0">
            <x v="4"/>
          </reference>
        </references>
      </pivotArea>
    </format>
    <format dxfId="4309">
      <pivotArea field="0" dataOnly="0" labelOnly="1" grandRow="1" outline="0" axis="axisRow" fieldPosition="0">
        <references count="1">
          <reference field="4294967294" count="1" selected="0">
            <x v="5"/>
          </reference>
        </references>
      </pivotArea>
    </format>
    <format dxfId="4308">
      <pivotArea field="0" dataOnly="0" labelOnly="1" grandRow="1" outline="0" axis="axisRow" fieldPosition="0">
        <references count="1">
          <reference field="4294967294" count="1" selected="0">
            <x v="6"/>
          </reference>
        </references>
      </pivotArea>
    </format>
    <format dxfId="4307">
      <pivotArea field="0" dataOnly="0" labelOnly="1" grandRow="1" outline="0" axis="axisRow" fieldPosition="0">
        <references count="1">
          <reference field="4294967294" count="1" selected="0">
            <x v="7"/>
          </reference>
        </references>
      </pivotArea>
    </format>
    <format dxfId="4306">
      <pivotArea field="0" dataOnly="0" labelOnly="1" grandRow="1" outline="0" axis="axisRow" fieldPosition="0">
        <references count="1">
          <reference field="4294967294" count="1" selected="0">
            <x v="8"/>
          </reference>
        </references>
      </pivotArea>
    </format>
    <format dxfId="4305">
      <pivotArea field="0" dataOnly="0" labelOnly="1" grandRow="1" outline="0" axis="axisRow" fieldPosition="0">
        <references count="1">
          <reference field="4294967294" count="1" selected="0">
            <x v="9"/>
          </reference>
        </references>
      </pivotArea>
    </format>
    <format dxfId="4304">
      <pivotArea field="0" dataOnly="0" labelOnly="1" grandRow="1" outline="0" axis="axisRow" fieldPosition="0">
        <references count="1">
          <reference field="4294967294" count="1" selected="0">
            <x v="10"/>
          </reference>
        </references>
      </pivotArea>
    </format>
    <format dxfId="4303">
      <pivotArea field="0" dataOnly="0" labelOnly="1" grandRow="1" outline="0" axis="axisRow" fieldPosition="0">
        <references count="1">
          <reference field="4294967294" count="1" selected="0">
            <x v="11"/>
          </reference>
        </references>
      </pivotArea>
    </format>
    <format dxfId="4302">
      <pivotArea field="0" dataOnly="0" labelOnly="1" grandRow="1" outline="0" axis="axisRow" fieldPosition="0">
        <references count="1">
          <reference field="4294967294" count="1" selected="0">
            <x v="12"/>
          </reference>
        </references>
      </pivotArea>
    </format>
    <format dxfId="4301">
      <pivotArea field="0" dataOnly="0" labelOnly="1" grandRow="1" outline="0" axis="axisRow" fieldPosition="0">
        <references count="1">
          <reference field="4294967294" count="1" selected="0">
            <x v="13"/>
          </reference>
        </references>
      </pivotArea>
    </format>
    <format dxfId="4300">
      <pivotArea field="0" dataOnly="0" labelOnly="1" grandRow="1" outline="0" axis="axisRow" fieldPosition="0">
        <references count="1">
          <reference field="4294967294" count="1" selected="0">
            <x v="14"/>
          </reference>
        </references>
      </pivotArea>
    </format>
    <format dxfId="4299">
      <pivotArea field="0" dataOnly="0" labelOnly="1" grandRow="1" outline="0" axis="axisRow" fieldPosition="0">
        <references count="1">
          <reference field="4294967294" count="1" selected="0">
            <x v="15"/>
          </reference>
        </references>
      </pivotArea>
    </format>
    <format dxfId="4298">
      <pivotArea field="0" dataOnly="0" labelOnly="1" grandRow="1" outline="0" axis="axisRow" fieldPosition="0">
        <references count="1">
          <reference field="4294967294" count="1" selected="0">
            <x v="16"/>
          </reference>
        </references>
      </pivotArea>
    </format>
    <format dxfId="4297">
      <pivotArea field="0" dataOnly="0" labelOnly="1" grandRow="1" outline="0" axis="axisRow" fieldPosition="0">
        <references count="1">
          <reference field="4294967294" count="1" selected="0">
            <x v="17"/>
          </reference>
        </references>
      </pivotArea>
    </format>
    <format dxfId="4296">
      <pivotArea field="0" dataOnly="0" labelOnly="1" grandRow="1" outline="0" axis="axisRow" fieldPosition="0">
        <references count="1">
          <reference field="4294967294" count="1" selected="0">
            <x v="18"/>
          </reference>
        </references>
      </pivotArea>
    </format>
    <format dxfId="4295">
      <pivotArea field="0" dataOnly="0" labelOnly="1" grandRow="1" outline="0" axis="axisRow" fieldPosition="0">
        <references count="1">
          <reference field="4294967294" count="1" selected="0">
            <x v="19"/>
          </reference>
        </references>
      </pivotArea>
    </format>
    <format dxfId="4294">
      <pivotArea field="0" dataOnly="0" labelOnly="1" grandRow="1" outline="0" axis="axisRow" fieldPosition="0">
        <references count="1">
          <reference field="4294967294" count="1" selected="0">
            <x v="20"/>
          </reference>
        </references>
      </pivotArea>
    </format>
    <format dxfId="4293">
      <pivotArea field="0" dataOnly="0" labelOnly="1" grandRow="1" outline="0" axis="axisRow" fieldPosition="0">
        <references count="1">
          <reference field="4294967294" count="1" selected="0">
            <x v="21"/>
          </reference>
        </references>
      </pivotArea>
    </format>
    <format dxfId="4292">
      <pivotArea field="0" dataOnly="0" labelOnly="1" grandRow="1" outline="0" axis="axisRow" fieldPosition="0">
        <references count="1">
          <reference field="4294967294" count="1" selected="0">
            <x v="0"/>
          </reference>
        </references>
      </pivotArea>
    </format>
    <format dxfId="4291">
      <pivotArea field="0" dataOnly="0" labelOnly="1" grandRow="1" outline="0" axis="axisRow" fieldPosition="0">
        <references count="1">
          <reference field="4294967294" count="1" selected="0">
            <x v="1"/>
          </reference>
        </references>
      </pivotArea>
    </format>
    <format dxfId="4290">
      <pivotArea field="0" dataOnly="0" labelOnly="1" grandRow="1" outline="0" axis="axisRow" fieldPosition="0">
        <references count="1">
          <reference field="4294967294" count="1" selected="0">
            <x v="2"/>
          </reference>
        </references>
      </pivotArea>
    </format>
    <format dxfId="4289">
      <pivotArea field="0" dataOnly="0" labelOnly="1" grandRow="1" outline="0" axis="axisRow" fieldPosition="0">
        <references count="1">
          <reference field="4294967294" count="1" selected="0">
            <x v="3"/>
          </reference>
        </references>
      </pivotArea>
    </format>
    <format dxfId="4288">
      <pivotArea field="0" dataOnly="0" labelOnly="1" grandRow="1" outline="0" axis="axisRow" fieldPosition="0">
        <references count="1">
          <reference field="4294967294" count="1" selected="0">
            <x v="4"/>
          </reference>
        </references>
      </pivotArea>
    </format>
    <format dxfId="4287">
      <pivotArea field="0" dataOnly="0" labelOnly="1" grandRow="1" outline="0" axis="axisRow" fieldPosition="0">
        <references count="1">
          <reference field="4294967294" count="1" selected="0">
            <x v="5"/>
          </reference>
        </references>
      </pivotArea>
    </format>
    <format dxfId="4286">
      <pivotArea field="0" dataOnly="0" labelOnly="1" grandRow="1" outline="0" axis="axisRow" fieldPosition="0">
        <references count="1">
          <reference field="4294967294" count="1" selected="0">
            <x v="6"/>
          </reference>
        </references>
      </pivotArea>
    </format>
    <format dxfId="4285">
      <pivotArea field="0" dataOnly="0" labelOnly="1" grandRow="1" outline="0" axis="axisRow" fieldPosition="0">
        <references count="1">
          <reference field="4294967294" count="1" selected="0">
            <x v="7"/>
          </reference>
        </references>
      </pivotArea>
    </format>
    <format dxfId="4284">
      <pivotArea field="0" dataOnly="0" labelOnly="1" grandRow="1" outline="0" axis="axisRow" fieldPosition="0">
        <references count="1">
          <reference field="4294967294" count="1" selected="0">
            <x v="8"/>
          </reference>
        </references>
      </pivotArea>
    </format>
    <format dxfId="4283">
      <pivotArea field="0" dataOnly="0" labelOnly="1" grandRow="1" outline="0" axis="axisRow" fieldPosition="0">
        <references count="1">
          <reference field="4294967294" count="1" selected="0">
            <x v="9"/>
          </reference>
        </references>
      </pivotArea>
    </format>
    <format dxfId="4282">
      <pivotArea field="0" dataOnly="0" labelOnly="1" grandRow="1" outline="0" axis="axisRow" fieldPosition="0">
        <references count="1">
          <reference field="4294967294" count="1" selected="0">
            <x v="10"/>
          </reference>
        </references>
      </pivotArea>
    </format>
    <format dxfId="4281">
      <pivotArea field="0" dataOnly="0" labelOnly="1" grandRow="1" outline="0" axis="axisRow" fieldPosition="0">
        <references count="1">
          <reference field="4294967294" count="1" selected="0">
            <x v="11"/>
          </reference>
        </references>
      </pivotArea>
    </format>
    <format dxfId="4280">
      <pivotArea field="0" dataOnly="0" labelOnly="1" grandRow="1" outline="0" axis="axisRow" fieldPosition="0">
        <references count="1">
          <reference field="4294967294" count="1" selected="0">
            <x v="12"/>
          </reference>
        </references>
      </pivotArea>
    </format>
    <format dxfId="4279">
      <pivotArea field="0" dataOnly="0" labelOnly="1" grandRow="1" outline="0" axis="axisRow" fieldPosition="0">
        <references count="1">
          <reference field="4294967294" count="1" selected="0">
            <x v="13"/>
          </reference>
        </references>
      </pivotArea>
    </format>
    <format dxfId="4278">
      <pivotArea field="0" dataOnly="0" labelOnly="1" grandRow="1" outline="0" axis="axisRow" fieldPosition="0">
        <references count="1">
          <reference field="4294967294" count="1" selected="0">
            <x v="14"/>
          </reference>
        </references>
      </pivotArea>
    </format>
    <format dxfId="4277">
      <pivotArea field="0" dataOnly="0" labelOnly="1" grandRow="1" outline="0" axis="axisRow" fieldPosition="0">
        <references count="1">
          <reference field="4294967294" count="1" selected="0">
            <x v="15"/>
          </reference>
        </references>
      </pivotArea>
    </format>
    <format dxfId="4276">
      <pivotArea field="0" dataOnly="0" labelOnly="1" grandRow="1" outline="0" axis="axisRow" fieldPosition="0">
        <references count="1">
          <reference field="4294967294" count="1" selected="0">
            <x v="16"/>
          </reference>
        </references>
      </pivotArea>
    </format>
    <format dxfId="4275">
      <pivotArea field="0" dataOnly="0" labelOnly="1" grandRow="1" outline="0" axis="axisRow" fieldPosition="0">
        <references count="1">
          <reference field="4294967294" count="1" selected="0">
            <x v="17"/>
          </reference>
        </references>
      </pivotArea>
    </format>
    <format dxfId="4274">
      <pivotArea field="0" dataOnly="0" labelOnly="1" grandRow="1" outline="0" axis="axisRow" fieldPosition="0">
        <references count="1">
          <reference field="4294967294" count="1" selected="0">
            <x v="18"/>
          </reference>
        </references>
      </pivotArea>
    </format>
    <format dxfId="4273">
      <pivotArea field="0" dataOnly="0" labelOnly="1" grandRow="1" outline="0" axis="axisRow" fieldPosition="0">
        <references count="1">
          <reference field="4294967294" count="1" selected="0">
            <x v="19"/>
          </reference>
        </references>
      </pivotArea>
    </format>
    <format dxfId="4272">
      <pivotArea field="0" dataOnly="0" labelOnly="1" grandRow="1" outline="0" axis="axisRow" fieldPosition="0">
        <references count="1">
          <reference field="4294967294" count="1" selected="0">
            <x v="20"/>
          </reference>
        </references>
      </pivotArea>
    </format>
    <format dxfId="4271">
      <pivotArea field="0" dataOnly="0" labelOnly="1" grandRow="1" outline="0" axis="axisRow" fieldPosition="0">
        <references count="1">
          <reference field="4294967294" count="1" selected="0">
            <x v="21"/>
          </reference>
        </references>
      </pivotArea>
    </format>
    <format dxfId="4270">
      <pivotArea field="0" dataOnly="0" labelOnly="1" grandRow="1" outline="0" axis="axisRow" fieldPosition="0">
        <references count="1">
          <reference field="4294967294" count="1" selected="0">
            <x v="0"/>
          </reference>
        </references>
      </pivotArea>
    </format>
    <format dxfId="4269">
      <pivotArea field="0" dataOnly="0" labelOnly="1" grandRow="1" outline="0" axis="axisRow" fieldPosition="0">
        <references count="1">
          <reference field="4294967294" count="1" selected="0">
            <x v="1"/>
          </reference>
        </references>
      </pivotArea>
    </format>
    <format dxfId="4268">
      <pivotArea field="0" dataOnly="0" labelOnly="1" grandRow="1" outline="0" axis="axisRow" fieldPosition="0">
        <references count="1">
          <reference field="4294967294" count="1" selected="0">
            <x v="2"/>
          </reference>
        </references>
      </pivotArea>
    </format>
    <format dxfId="4267">
      <pivotArea field="0" dataOnly="0" labelOnly="1" grandRow="1" outline="0" axis="axisRow" fieldPosition="0">
        <references count="1">
          <reference field="4294967294" count="1" selected="0">
            <x v="3"/>
          </reference>
        </references>
      </pivotArea>
    </format>
    <format dxfId="4266">
      <pivotArea field="0" dataOnly="0" labelOnly="1" grandRow="1" outline="0" axis="axisRow" fieldPosition="0">
        <references count="1">
          <reference field="4294967294" count="1" selected="0">
            <x v="4"/>
          </reference>
        </references>
      </pivotArea>
    </format>
    <format dxfId="4265">
      <pivotArea field="0" dataOnly="0" labelOnly="1" grandRow="1" outline="0" axis="axisRow" fieldPosition="0">
        <references count="1">
          <reference field="4294967294" count="1" selected="0">
            <x v="5"/>
          </reference>
        </references>
      </pivotArea>
    </format>
    <format dxfId="4264">
      <pivotArea field="0" dataOnly="0" labelOnly="1" grandRow="1" outline="0" axis="axisRow" fieldPosition="0">
        <references count="1">
          <reference field="4294967294" count="1" selected="0">
            <x v="6"/>
          </reference>
        </references>
      </pivotArea>
    </format>
    <format dxfId="4263">
      <pivotArea field="0" dataOnly="0" labelOnly="1" grandRow="1" outline="0" axis="axisRow" fieldPosition="0">
        <references count="1">
          <reference field="4294967294" count="1" selected="0">
            <x v="7"/>
          </reference>
        </references>
      </pivotArea>
    </format>
    <format dxfId="4262">
      <pivotArea field="0" dataOnly="0" labelOnly="1" grandRow="1" outline="0" axis="axisRow" fieldPosition="0">
        <references count="1">
          <reference field="4294967294" count="1" selected="0">
            <x v="8"/>
          </reference>
        </references>
      </pivotArea>
    </format>
    <format dxfId="4261">
      <pivotArea field="0" dataOnly="0" labelOnly="1" grandRow="1" outline="0" axis="axisRow" fieldPosition="0">
        <references count="1">
          <reference field="4294967294" count="1" selected="0">
            <x v="9"/>
          </reference>
        </references>
      </pivotArea>
    </format>
    <format dxfId="4260">
      <pivotArea field="0" dataOnly="0" labelOnly="1" grandRow="1" outline="0" axis="axisRow" fieldPosition="0">
        <references count="1">
          <reference field="4294967294" count="1" selected="0">
            <x v="10"/>
          </reference>
        </references>
      </pivotArea>
    </format>
    <format dxfId="4259">
      <pivotArea field="0" dataOnly="0" labelOnly="1" grandRow="1" outline="0" axis="axisRow" fieldPosition="0">
        <references count="1">
          <reference field="4294967294" count="1" selected="0">
            <x v="11"/>
          </reference>
        </references>
      </pivotArea>
    </format>
    <format dxfId="4258">
      <pivotArea field="0" dataOnly="0" labelOnly="1" grandRow="1" outline="0" axis="axisRow" fieldPosition="0">
        <references count="1">
          <reference field="4294967294" count="1" selected="0">
            <x v="12"/>
          </reference>
        </references>
      </pivotArea>
    </format>
    <format dxfId="4257">
      <pivotArea field="0" dataOnly="0" labelOnly="1" grandRow="1" outline="0" axis="axisRow" fieldPosition="0">
        <references count="1">
          <reference field="4294967294" count="1" selected="0">
            <x v="13"/>
          </reference>
        </references>
      </pivotArea>
    </format>
    <format dxfId="4256">
      <pivotArea field="0" dataOnly="0" labelOnly="1" grandRow="1" outline="0" axis="axisRow" fieldPosition="0">
        <references count="1">
          <reference field="4294967294" count="1" selected="0">
            <x v="14"/>
          </reference>
        </references>
      </pivotArea>
    </format>
    <format dxfId="4255">
      <pivotArea field="0" dataOnly="0" labelOnly="1" grandRow="1" outline="0" axis="axisRow" fieldPosition="0">
        <references count="1">
          <reference field="4294967294" count="1" selected="0">
            <x v="15"/>
          </reference>
        </references>
      </pivotArea>
    </format>
    <format dxfId="4254">
      <pivotArea field="0" dataOnly="0" labelOnly="1" grandRow="1" outline="0" axis="axisRow" fieldPosition="0">
        <references count="1">
          <reference field="4294967294" count="1" selected="0">
            <x v="16"/>
          </reference>
        </references>
      </pivotArea>
    </format>
    <format dxfId="4253">
      <pivotArea field="0" dataOnly="0" labelOnly="1" grandRow="1" outline="0" axis="axisRow" fieldPosition="0">
        <references count="1">
          <reference field="4294967294" count="1" selected="0">
            <x v="17"/>
          </reference>
        </references>
      </pivotArea>
    </format>
    <format dxfId="4252">
      <pivotArea field="0" dataOnly="0" labelOnly="1" grandRow="1" outline="0" axis="axisRow" fieldPosition="0">
        <references count="1">
          <reference field="4294967294" count="1" selected="0">
            <x v="18"/>
          </reference>
        </references>
      </pivotArea>
    </format>
    <format dxfId="4251">
      <pivotArea field="0" dataOnly="0" labelOnly="1" grandRow="1" outline="0" axis="axisRow" fieldPosition="0">
        <references count="1">
          <reference field="4294967294" count="1" selected="0">
            <x v="19"/>
          </reference>
        </references>
      </pivotArea>
    </format>
    <format dxfId="4250">
      <pivotArea field="0" dataOnly="0" labelOnly="1" grandRow="1" outline="0" axis="axisRow" fieldPosition="0">
        <references count="1">
          <reference field="4294967294" count="1" selected="0">
            <x v="20"/>
          </reference>
        </references>
      </pivotArea>
    </format>
    <format dxfId="4249">
      <pivotArea field="0" dataOnly="0" labelOnly="1" grandRow="1" outline="0" axis="axisRow" fieldPosition="0">
        <references count="1">
          <reference field="4294967294" count="1" selected="0">
            <x v="21"/>
          </reference>
        </references>
      </pivotArea>
    </format>
    <format dxfId="4248">
      <pivotArea field="0" dataOnly="0" labelOnly="1" grandRow="1" outline="0" axis="axisRow" fieldPosition="0">
        <references count="1">
          <reference field="4294967294" count="1" selected="0">
            <x v="0"/>
          </reference>
        </references>
      </pivotArea>
    </format>
    <format dxfId="4247">
      <pivotArea field="0" dataOnly="0" labelOnly="1" grandRow="1" outline="0" axis="axisRow" fieldPosition="0">
        <references count="1">
          <reference field="4294967294" count="1" selected="0">
            <x v="1"/>
          </reference>
        </references>
      </pivotArea>
    </format>
    <format dxfId="4246">
      <pivotArea field="0" dataOnly="0" labelOnly="1" grandRow="1" outline="0" axis="axisRow" fieldPosition="0">
        <references count="1">
          <reference field="4294967294" count="1" selected="0">
            <x v="2"/>
          </reference>
        </references>
      </pivotArea>
    </format>
    <format dxfId="4245">
      <pivotArea field="0" dataOnly="0" labelOnly="1" grandRow="1" outline="0" axis="axisRow" fieldPosition="0">
        <references count="1">
          <reference field="4294967294" count="1" selected="0">
            <x v="3"/>
          </reference>
        </references>
      </pivotArea>
    </format>
    <format dxfId="4244">
      <pivotArea field="0" dataOnly="0" labelOnly="1" grandRow="1" outline="0" axis="axisRow" fieldPosition="0">
        <references count="1">
          <reference field="4294967294" count="1" selected="0">
            <x v="4"/>
          </reference>
        </references>
      </pivotArea>
    </format>
    <format dxfId="4243">
      <pivotArea field="0" dataOnly="0" labelOnly="1" grandRow="1" outline="0" axis="axisRow" fieldPosition="0">
        <references count="1">
          <reference field="4294967294" count="1" selected="0">
            <x v="5"/>
          </reference>
        </references>
      </pivotArea>
    </format>
    <format dxfId="4242">
      <pivotArea field="0" dataOnly="0" labelOnly="1" grandRow="1" outline="0" axis="axisRow" fieldPosition="0">
        <references count="1">
          <reference field="4294967294" count="1" selected="0">
            <x v="6"/>
          </reference>
        </references>
      </pivotArea>
    </format>
    <format dxfId="4241">
      <pivotArea field="0" dataOnly="0" labelOnly="1" grandRow="1" outline="0" axis="axisRow" fieldPosition="0">
        <references count="1">
          <reference field="4294967294" count="1" selected="0">
            <x v="7"/>
          </reference>
        </references>
      </pivotArea>
    </format>
    <format dxfId="4240">
      <pivotArea field="0" dataOnly="0" labelOnly="1" grandRow="1" outline="0" axis="axisRow" fieldPosition="0">
        <references count="1">
          <reference field="4294967294" count="1" selected="0">
            <x v="8"/>
          </reference>
        </references>
      </pivotArea>
    </format>
    <format dxfId="4239">
      <pivotArea field="0" dataOnly="0" labelOnly="1" grandRow="1" outline="0" axis="axisRow" fieldPosition="0">
        <references count="1">
          <reference field="4294967294" count="1" selected="0">
            <x v="9"/>
          </reference>
        </references>
      </pivotArea>
    </format>
    <format dxfId="4238">
      <pivotArea field="0" dataOnly="0" labelOnly="1" grandRow="1" outline="0" axis="axisRow" fieldPosition="0">
        <references count="1">
          <reference field="4294967294" count="1" selected="0">
            <x v="10"/>
          </reference>
        </references>
      </pivotArea>
    </format>
    <format dxfId="4237">
      <pivotArea field="0" dataOnly="0" labelOnly="1" grandRow="1" outline="0" axis="axisRow" fieldPosition="0">
        <references count="1">
          <reference field="4294967294" count="1" selected="0">
            <x v="11"/>
          </reference>
        </references>
      </pivotArea>
    </format>
    <format dxfId="4236">
      <pivotArea field="0" dataOnly="0" labelOnly="1" grandRow="1" outline="0" axis="axisRow" fieldPosition="0">
        <references count="1">
          <reference field="4294967294" count="1" selected="0">
            <x v="12"/>
          </reference>
        </references>
      </pivotArea>
    </format>
    <format dxfId="4235">
      <pivotArea field="0" dataOnly="0" labelOnly="1" grandRow="1" outline="0" axis="axisRow" fieldPosition="0">
        <references count="1">
          <reference field="4294967294" count="1" selected="0">
            <x v="13"/>
          </reference>
        </references>
      </pivotArea>
    </format>
    <format dxfId="4234">
      <pivotArea field="0" dataOnly="0" labelOnly="1" grandRow="1" outline="0" axis="axisRow" fieldPosition="0">
        <references count="1">
          <reference field="4294967294" count="1" selected="0">
            <x v="14"/>
          </reference>
        </references>
      </pivotArea>
    </format>
    <format dxfId="4233">
      <pivotArea field="0" dataOnly="0" labelOnly="1" grandRow="1" outline="0" axis="axisRow" fieldPosition="0">
        <references count="1">
          <reference field="4294967294" count="1" selected="0">
            <x v="15"/>
          </reference>
        </references>
      </pivotArea>
    </format>
    <format dxfId="4232">
      <pivotArea field="0" dataOnly="0" labelOnly="1" grandRow="1" outline="0" axis="axisRow" fieldPosition="0">
        <references count="1">
          <reference field="4294967294" count="1" selected="0">
            <x v="16"/>
          </reference>
        </references>
      </pivotArea>
    </format>
    <format dxfId="4231">
      <pivotArea field="0" dataOnly="0" labelOnly="1" grandRow="1" outline="0" axis="axisRow" fieldPosition="0">
        <references count="1">
          <reference field="4294967294" count="1" selected="0">
            <x v="17"/>
          </reference>
        </references>
      </pivotArea>
    </format>
    <format dxfId="4230">
      <pivotArea field="0" dataOnly="0" labelOnly="1" grandRow="1" outline="0" axis="axisRow" fieldPosition="0">
        <references count="1">
          <reference field="4294967294" count="1" selected="0">
            <x v="18"/>
          </reference>
        </references>
      </pivotArea>
    </format>
    <format dxfId="4229">
      <pivotArea field="0" dataOnly="0" labelOnly="1" grandRow="1" outline="0" axis="axisRow" fieldPosition="0">
        <references count="1">
          <reference field="4294967294" count="1" selected="0">
            <x v="19"/>
          </reference>
        </references>
      </pivotArea>
    </format>
    <format dxfId="4228">
      <pivotArea field="0" dataOnly="0" labelOnly="1" grandRow="1" outline="0" axis="axisRow" fieldPosition="0">
        <references count="1">
          <reference field="4294967294" count="1" selected="0">
            <x v="20"/>
          </reference>
        </references>
      </pivotArea>
    </format>
    <format dxfId="4227">
      <pivotArea field="0" dataOnly="0" labelOnly="1" grandRow="1" outline="0" axis="axisRow" fieldPosition="0">
        <references count="1">
          <reference field="4294967294" count="1" selected="0">
            <x v="21"/>
          </reference>
        </references>
      </pivotArea>
    </format>
    <format dxfId="4226">
      <pivotArea dataOnly="0" labelOnly="1" outline="0" fieldPosition="0">
        <references count="2">
          <reference field="4294967294" count="22">
            <x v="0"/>
            <x v="1"/>
            <x v="2"/>
            <x v="3"/>
            <x v="4"/>
            <x v="5"/>
            <x v="6"/>
            <x v="7"/>
            <x v="8"/>
            <x v="9"/>
            <x v="10"/>
            <x v="11"/>
            <x v="12"/>
            <x v="13"/>
            <x v="14"/>
            <x v="15"/>
            <x v="16"/>
            <x v="17"/>
            <x v="18"/>
            <x v="19"/>
            <x v="20"/>
            <x v="21"/>
          </reference>
          <reference field="0" count="1" selected="0">
            <x v="0"/>
          </reference>
        </references>
      </pivotArea>
    </format>
    <format dxfId="4225">
      <pivotArea dataOnly="0" labelOnly="1" outline="0" fieldPosition="0">
        <references count="2">
          <reference field="4294967294" count="22">
            <x v="0"/>
            <x v="1"/>
            <x v="2"/>
            <x v="3"/>
            <x v="4"/>
            <x v="5"/>
            <x v="6"/>
            <x v="7"/>
            <x v="8"/>
            <x v="9"/>
            <x v="10"/>
            <x v="11"/>
            <x v="12"/>
            <x v="13"/>
            <x v="14"/>
            <x v="15"/>
            <x v="16"/>
            <x v="17"/>
            <x v="18"/>
            <x v="19"/>
            <x v="20"/>
            <x v="21"/>
          </reference>
          <reference field="0" count="1" selected="0">
            <x v="1"/>
          </reference>
        </references>
      </pivotArea>
    </format>
    <format dxfId="4224">
      <pivotArea dataOnly="0" labelOnly="1" outline="0" fieldPosition="0">
        <references count="2">
          <reference field="4294967294" count="22">
            <x v="0"/>
            <x v="1"/>
            <x v="2"/>
            <x v="3"/>
            <x v="4"/>
            <x v="5"/>
            <x v="6"/>
            <x v="7"/>
            <x v="8"/>
            <x v="9"/>
            <x v="10"/>
            <x v="11"/>
            <x v="12"/>
            <x v="13"/>
            <x v="14"/>
            <x v="15"/>
            <x v="16"/>
            <x v="17"/>
            <x v="18"/>
            <x v="19"/>
            <x v="20"/>
            <x v="21"/>
          </reference>
          <reference field="0" count="1" selected="0">
            <x v="2"/>
          </reference>
        </references>
      </pivotArea>
    </format>
    <format dxfId="4223">
      <pivotArea dataOnly="0" labelOnly="1" outline="0" fieldPosition="0">
        <references count="2">
          <reference field="4294967294" count="22">
            <x v="0"/>
            <x v="1"/>
            <x v="2"/>
            <x v="3"/>
            <x v="4"/>
            <x v="5"/>
            <x v="6"/>
            <x v="7"/>
            <x v="8"/>
            <x v="9"/>
            <x v="10"/>
            <x v="11"/>
            <x v="12"/>
            <x v="13"/>
            <x v="14"/>
            <x v="15"/>
            <x v="16"/>
            <x v="17"/>
            <x v="18"/>
            <x v="19"/>
            <x v="20"/>
            <x v="21"/>
          </reference>
          <reference field="0" count="1" selected="0">
            <x v="3"/>
          </reference>
        </references>
      </pivotArea>
    </format>
    <format dxfId="4222">
      <pivotArea dataOnly="0" labelOnly="1" outline="0" fieldPosition="0">
        <references count="2">
          <reference field="4294967294" count="22">
            <x v="0"/>
            <x v="1"/>
            <x v="2"/>
            <x v="3"/>
            <x v="4"/>
            <x v="5"/>
            <x v="6"/>
            <x v="7"/>
            <x v="8"/>
            <x v="9"/>
            <x v="10"/>
            <x v="11"/>
            <x v="12"/>
            <x v="13"/>
            <x v="14"/>
            <x v="15"/>
            <x v="16"/>
            <x v="17"/>
            <x v="18"/>
            <x v="19"/>
            <x v="20"/>
            <x v="21"/>
          </reference>
          <reference field="0" count="1" selected="0">
            <x v="4"/>
          </reference>
        </references>
      </pivotArea>
    </format>
    <format dxfId="4221">
      <pivotArea dataOnly="0" labelOnly="1" outline="0" fieldPosition="0">
        <references count="2">
          <reference field="4294967294" count="22">
            <x v="0"/>
            <x v="1"/>
            <x v="2"/>
            <x v="3"/>
            <x v="4"/>
            <x v="5"/>
            <x v="6"/>
            <x v="7"/>
            <x v="8"/>
            <x v="9"/>
            <x v="10"/>
            <x v="11"/>
            <x v="12"/>
            <x v="13"/>
            <x v="14"/>
            <x v="15"/>
            <x v="16"/>
            <x v="17"/>
            <x v="18"/>
            <x v="19"/>
            <x v="20"/>
            <x v="21"/>
          </reference>
          <reference field="0" count="1" selected="0">
            <x v="5"/>
          </reference>
        </references>
      </pivotArea>
    </format>
    <format dxfId="4220">
      <pivotArea dataOnly="0" labelOnly="1" outline="0" fieldPosition="0">
        <references count="2">
          <reference field="4294967294" count="22">
            <x v="0"/>
            <x v="1"/>
            <x v="2"/>
            <x v="3"/>
            <x v="4"/>
            <x v="5"/>
            <x v="6"/>
            <x v="7"/>
            <x v="8"/>
            <x v="9"/>
            <x v="10"/>
            <x v="11"/>
            <x v="12"/>
            <x v="13"/>
            <x v="14"/>
            <x v="15"/>
            <x v="16"/>
            <x v="17"/>
            <x v="18"/>
            <x v="19"/>
            <x v="20"/>
            <x v="21"/>
          </reference>
          <reference field="0" count="1" selected="0">
            <x v="6"/>
          </reference>
        </references>
      </pivotArea>
    </format>
    <format dxfId="4219">
      <pivotArea dataOnly="0" labelOnly="1" outline="0" fieldPosition="0">
        <references count="2">
          <reference field="4294967294" count="22">
            <x v="0"/>
            <x v="1"/>
            <x v="2"/>
            <x v="3"/>
            <x v="4"/>
            <x v="5"/>
            <x v="6"/>
            <x v="7"/>
            <x v="8"/>
            <x v="9"/>
            <x v="10"/>
            <x v="11"/>
            <x v="12"/>
            <x v="13"/>
            <x v="14"/>
            <x v="15"/>
            <x v="16"/>
            <x v="17"/>
            <x v="18"/>
            <x v="19"/>
            <x v="20"/>
            <x v="21"/>
          </reference>
          <reference field="0" count="1" selected="0">
            <x v="7"/>
          </reference>
        </references>
      </pivotArea>
    </format>
    <format dxfId="4218">
      <pivotArea dataOnly="0" labelOnly="1" outline="0" fieldPosition="0">
        <references count="2">
          <reference field="4294967294" count="22">
            <x v="0"/>
            <x v="1"/>
            <x v="2"/>
            <x v="3"/>
            <x v="4"/>
            <x v="5"/>
            <x v="6"/>
            <x v="7"/>
            <x v="8"/>
            <x v="9"/>
            <x v="10"/>
            <x v="11"/>
            <x v="12"/>
            <x v="13"/>
            <x v="14"/>
            <x v="15"/>
            <x v="16"/>
            <x v="17"/>
            <x v="18"/>
            <x v="19"/>
            <x v="20"/>
            <x v="21"/>
          </reference>
          <reference field="0" count="1" selected="0">
            <x v="8"/>
          </reference>
        </references>
      </pivotArea>
    </format>
    <format dxfId="4217">
      <pivotArea dataOnly="0" labelOnly="1" outline="0" fieldPosition="0">
        <references count="2">
          <reference field="4294967294" count="22">
            <x v="0"/>
            <x v="1"/>
            <x v="2"/>
            <x v="3"/>
            <x v="4"/>
            <x v="5"/>
            <x v="6"/>
            <x v="7"/>
            <x v="8"/>
            <x v="9"/>
            <x v="10"/>
            <x v="11"/>
            <x v="12"/>
            <x v="13"/>
            <x v="14"/>
            <x v="15"/>
            <x v="16"/>
            <x v="17"/>
            <x v="18"/>
            <x v="19"/>
            <x v="20"/>
            <x v="21"/>
          </reference>
          <reference field="0" count="1" selected="0">
            <x v="9"/>
          </reference>
        </references>
      </pivotArea>
    </format>
    <format dxfId="4216">
      <pivotArea dataOnly="0" labelOnly="1" outline="0" fieldPosition="0">
        <references count="2">
          <reference field="4294967294" count="22">
            <x v="0"/>
            <x v="1"/>
            <x v="2"/>
            <x v="3"/>
            <x v="4"/>
            <x v="5"/>
            <x v="6"/>
            <x v="7"/>
            <x v="8"/>
            <x v="9"/>
            <x v="10"/>
            <x v="11"/>
            <x v="12"/>
            <x v="13"/>
            <x v="14"/>
            <x v="15"/>
            <x v="16"/>
            <x v="17"/>
            <x v="18"/>
            <x v="19"/>
            <x v="20"/>
            <x v="21"/>
          </reference>
          <reference field="0" count="1" selected="0">
            <x v="10"/>
          </reference>
        </references>
      </pivotArea>
    </format>
    <format dxfId="4215">
      <pivotArea dataOnly="0" labelOnly="1" outline="0" fieldPosition="0">
        <references count="2">
          <reference field="4294967294" count="22">
            <x v="0"/>
            <x v="1"/>
            <x v="2"/>
            <x v="3"/>
            <x v="4"/>
            <x v="5"/>
            <x v="6"/>
            <x v="7"/>
            <x v="8"/>
            <x v="9"/>
            <x v="10"/>
            <x v="11"/>
            <x v="12"/>
            <x v="13"/>
            <x v="14"/>
            <x v="15"/>
            <x v="16"/>
            <x v="17"/>
            <x v="18"/>
            <x v="19"/>
            <x v="20"/>
            <x v="21"/>
          </reference>
          <reference field="0" count="1" selected="0">
            <x v="11"/>
          </reference>
        </references>
      </pivotArea>
    </format>
    <format dxfId="4214">
      <pivotArea dataOnly="0" labelOnly="1" outline="0" fieldPosition="0">
        <references count="2">
          <reference field="4294967294" count="22">
            <x v="0"/>
            <x v="1"/>
            <x v="2"/>
            <x v="3"/>
            <x v="4"/>
            <x v="5"/>
            <x v="6"/>
            <x v="7"/>
            <x v="8"/>
            <x v="9"/>
            <x v="10"/>
            <x v="11"/>
            <x v="12"/>
            <x v="13"/>
            <x v="14"/>
            <x v="15"/>
            <x v="16"/>
            <x v="17"/>
            <x v="18"/>
            <x v="19"/>
            <x v="20"/>
            <x v="21"/>
          </reference>
          <reference field="0" count="1" selected="0">
            <x v="12"/>
          </reference>
        </references>
      </pivotArea>
    </format>
    <format dxfId="4213">
      <pivotArea dataOnly="0" labelOnly="1" outline="0" fieldPosition="0">
        <references count="2">
          <reference field="4294967294" count="22">
            <x v="0"/>
            <x v="1"/>
            <x v="2"/>
            <x v="3"/>
            <x v="4"/>
            <x v="5"/>
            <x v="6"/>
            <x v="7"/>
            <x v="8"/>
            <x v="9"/>
            <x v="10"/>
            <x v="11"/>
            <x v="12"/>
            <x v="13"/>
            <x v="14"/>
            <x v="15"/>
            <x v="16"/>
            <x v="17"/>
            <x v="18"/>
            <x v="19"/>
            <x v="20"/>
            <x v="21"/>
          </reference>
          <reference field="0" count="1" selected="0">
            <x v="13"/>
          </reference>
        </references>
      </pivotArea>
    </format>
    <format dxfId="4212">
      <pivotArea dataOnly="0" labelOnly="1" outline="0" fieldPosition="0">
        <references count="2">
          <reference field="4294967294" count="22">
            <x v="0"/>
            <x v="1"/>
            <x v="2"/>
            <x v="3"/>
            <x v="4"/>
            <x v="5"/>
            <x v="6"/>
            <x v="7"/>
            <x v="8"/>
            <x v="9"/>
            <x v="10"/>
            <x v="11"/>
            <x v="12"/>
            <x v="13"/>
            <x v="14"/>
            <x v="15"/>
            <x v="16"/>
            <x v="17"/>
            <x v="18"/>
            <x v="19"/>
            <x v="20"/>
            <x v="21"/>
          </reference>
          <reference field="0" count="1" selected="0">
            <x v="14"/>
          </reference>
        </references>
      </pivotArea>
    </format>
    <format dxfId="4211">
      <pivotArea dataOnly="0" labelOnly="1" outline="0" fieldPosition="0">
        <references count="2">
          <reference field="4294967294" count="22">
            <x v="0"/>
            <x v="1"/>
            <x v="2"/>
            <x v="3"/>
            <x v="4"/>
            <x v="5"/>
            <x v="6"/>
            <x v="7"/>
            <x v="8"/>
            <x v="9"/>
            <x v="10"/>
            <x v="11"/>
            <x v="12"/>
            <x v="13"/>
            <x v="14"/>
            <x v="15"/>
            <x v="16"/>
            <x v="17"/>
            <x v="18"/>
            <x v="19"/>
            <x v="20"/>
            <x v="21"/>
          </reference>
          <reference field="0" count="1" selected="0">
            <x v="15"/>
          </reference>
        </references>
      </pivotArea>
    </format>
    <format dxfId="4210">
      <pivotArea dataOnly="0" labelOnly="1" outline="0" fieldPosition="0">
        <references count="1">
          <reference field="221" count="0"/>
        </references>
      </pivotArea>
    </format>
    <format dxfId="4209">
      <pivotArea dataOnly="0" labelOnly="1" outline="0" fieldPosition="0">
        <references count="1">
          <reference field="221" count="0" defaultSubtotal="1"/>
        </references>
      </pivotArea>
    </format>
    <format dxfId="4208">
      <pivotArea dataOnly="0" labelOnly="1" outline="0" fieldPosition="0">
        <references count="2">
          <reference field="4" count="6">
            <x v="0"/>
            <x v="1"/>
            <x v="2"/>
            <x v="3"/>
            <x v="4"/>
            <x v="5"/>
          </reference>
          <reference field="221" count="1" selected="0">
            <x v="0"/>
          </reference>
        </references>
      </pivotArea>
    </format>
    <format dxfId="4207">
      <pivotArea dataOnly="0" labelOnly="1" outline="0" fieldPosition="0">
        <references count="2">
          <reference field="4" count="4">
            <x v="6"/>
            <x v="7"/>
            <x v="8"/>
            <x v="9"/>
          </reference>
          <reference field="221" count="1" selected="0">
            <x v="1"/>
          </reference>
        </references>
      </pivotArea>
    </format>
    <format dxfId="4206">
      <pivotArea dataOnly="0" labelOnly="1" outline="0" fieldPosition="0">
        <references count="2">
          <reference field="4" count="1">
            <x v="15"/>
          </reference>
          <reference field="221" count="1" selected="0">
            <x v="5"/>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1" cacheId="10" dataOnRows="1" applyNumberFormats="0" applyBorderFormats="0" applyFontFormats="0" applyPatternFormats="0" applyAlignmentFormats="0" applyWidthHeightFormats="1" dataCaption="Data" updatedVersion="6" minRefreshableVersion="3" showMemberPropertyTips="0" useAutoFormatting="1" colGrandTotals="0" itemPrintTitles="1" createdVersion="3" indent="0" compact="0" compactData="0" gridDropZones="1">
  <location ref="A3:P549" firstHeaderRow="1" firstDataRow="3" firstDataCol="2"/>
  <pivotFields count="286">
    <pivotField axis="axisRow" compact="0" outline="0" subtotalTop="0" showAll="0" includeNewItemsInFilter="1" sortType="ascending">
      <items count="17">
        <item x="0"/>
        <item x="1"/>
        <item x="2"/>
        <item x="3"/>
        <item x="4"/>
        <item x="5"/>
        <item x="6"/>
        <item x="7"/>
        <item x="8"/>
        <item x="9"/>
        <item x="10"/>
        <item x="11"/>
        <item x="12"/>
        <item x="13"/>
        <item x="14"/>
        <item x="15"/>
        <item t="default"/>
      </items>
    </pivotField>
    <pivotField compact="0" outline="0" subtotalTop="0" showAll="0" includeNewItemsInFilter="1"/>
    <pivotField compact="0" outline="0" showAll="0" defaultSubtotal="0"/>
    <pivotField compact="0" outline="0" subtotalTop="0" showAll="0" includeNewItemsInFilter="1"/>
    <pivotField axis="axisCol" compact="0" outline="0" subtotalTop="0" showAll="0" includeNewItemsInFilter="1">
      <items count="17">
        <item x="1"/>
        <item x="2"/>
        <item x="3"/>
        <item x="4"/>
        <item x="5"/>
        <item x="6"/>
        <item x="10"/>
        <item x="7"/>
        <item x="8"/>
        <item x="9"/>
        <item m="1" x="15"/>
        <item m="1" x="12"/>
        <item m="1" x="13"/>
        <item m="1" x="14"/>
        <item x="11"/>
        <item x="0"/>
        <item t="default"/>
      </items>
    </pivotField>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howAll="0" defaultSubtotal="0"/>
    <pivotField compact="0" outline="0" showAll="0" defaultSubtotal="0"/>
    <pivotField compact="0" numFmtId="166" outline="0" subtotalTop="0" showAll="0" includeNewItemsInFilter="1"/>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numFmtId="166" outline="0" subtotalTop="0" showAll="0" includeNewItemsInFilter="1"/>
    <pivotField compact="0" numFmtId="3" outline="0" showAll="0" defaultSubtotal="0"/>
    <pivotField compact="0" outline="0" subtotalTop="0" showAll="0" includeNewItemsInFilter="1"/>
    <pivotField compact="0" outline="0" showAll="0" defaultSubtotal="0"/>
    <pivotField compact="0" numFmtId="166"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defaultSubtotal="0"/>
    <pivotField compact="0" numFmtId="3" outline="0" showAll="0" defaultSubtotal="0"/>
    <pivotField compact="0" outline="0" showAll="0" defaultSubtotal="0"/>
    <pivotField compact="0" numFmtId="3"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axis="axisCol" compact="0" outline="0" subtotalTop="0" showAll="0" includeNewItemsInFilter="1">
      <items count="7">
        <item n="Four-Year" x="1"/>
        <item n="Two-Year" x="2"/>
        <item n="Technical" h="1" x="3"/>
        <item h="1" sd="0" x="0"/>
        <item h="1" x="4"/>
        <item x="5"/>
        <item t="default"/>
      </items>
    </pivotField>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0"/>
    <field x="-2"/>
  </rowFields>
  <rowItems count="544">
    <i>
      <x/>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6"/>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7"/>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8"/>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9"/>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0"/>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i t="grand" i="21">
      <x/>
    </i>
    <i t="grand" i="22">
      <x/>
    </i>
    <i t="grand" i="23">
      <x/>
    </i>
    <i t="grand" i="24">
      <x/>
    </i>
    <i t="grand" i="25">
      <x/>
    </i>
    <i t="grand" i="26">
      <x/>
    </i>
    <i t="grand" i="27">
      <x/>
    </i>
    <i t="grand" i="28">
      <x/>
    </i>
    <i t="grand" i="29">
      <x/>
    </i>
    <i t="grand" i="30">
      <x/>
    </i>
    <i t="grand" i="31">
      <x/>
    </i>
  </rowItems>
  <colFields count="2">
    <field x="221"/>
    <field x="4"/>
  </colFields>
  <colItems count="14">
    <i>
      <x/>
      <x/>
    </i>
    <i r="1">
      <x v="1"/>
    </i>
    <i r="1">
      <x v="2"/>
    </i>
    <i r="1">
      <x v="3"/>
    </i>
    <i r="1">
      <x v="4"/>
    </i>
    <i r="1">
      <x v="5"/>
    </i>
    <i t="default">
      <x/>
    </i>
    <i>
      <x v="1"/>
      <x v="6"/>
    </i>
    <i r="1">
      <x v="7"/>
    </i>
    <i r="1">
      <x v="8"/>
    </i>
    <i r="1">
      <x v="9"/>
    </i>
    <i t="default">
      <x v="1"/>
    </i>
    <i>
      <x v="5"/>
      <x v="15"/>
    </i>
    <i t="default">
      <x v="5"/>
    </i>
  </colItems>
  <dataFields count="32">
    <dataField name=" AvHS1stT-FT-TTA" fld="246" baseField="0" baseItem="0" numFmtId="164"/>
    <dataField name=" AvNew-HS1stT-FT-TTA" fld="266" baseField="0" baseItem="0" numFmtId="3"/>
    <dataField name=" AvHS1stT-PT-TTA" fld="247" baseField="0" baseItem="0" numFmtId="164"/>
    <dataField name=" AvNew-HS1stT-PT-TTA" fld="267" baseField="0" baseItem="0" numFmtId="3"/>
    <dataField name=" AvHS1stT-UNK-TTA" fld="248" baseField="0" baseItem="0" numFmtId="164"/>
    <dataField name=" AvNew-HS1stT-UNK-TTA" fld="268" baseField="0" baseItem="0" numFmtId="3"/>
    <dataField name=" AvHS1stT-TTA" fld="249" baseField="0" baseItem="0" numFmtId="164"/>
    <dataField name=" AvNew-HS1stT-TTA" fld="269" baseField="0" baseItem="0" numFmtId="3"/>
    <dataField name=" Av1stT-FT-TTA" fld="222" baseField="0" baseItem="0" numFmtId="164"/>
    <dataField name=" AvNew-1stT-FT-TTA" fld="254" baseField="0" baseItem="0" numFmtId="3"/>
    <dataField name=" Av1stT-PT-TTA" fld="223" baseField="0" baseItem="0" numFmtId="164"/>
    <dataField name=" AvNew-1stT-PT-TTA" fld="255" baseField="0" baseItem="0" numFmtId="3"/>
    <dataField name=" Av1stT-UNK-TTA" fld="224" baseField="0" baseItem="0" numFmtId="164"/>
    <dataField name=" AvNew-1stT-UNK-TTA" fld="256" baseField="0" baseItem="0" numFmtId="3"/>
    <dataField name=" Av1stT-TTA" fld="225" baseField="0" baseItem="0" numFmtId="164"/>
    <dataField name=" AvNew-1stT-TTA" fld="257" baseField="0" baseItem="0" numFmtId="3"/>
    <dataField name=" AvTRF-FT-TTA" fld="226" baseField="0" baseItem="0" numFmtId="164"/>
    <dataField name=" AvNew-TRF-FT-TTA" fld="258" baseField="0" baseItem="0" numFmtId="3"/>
    <dataField name=" AvTRF-PT-TTA" fld="227" baseField="0" baseItem="0" numFmtId="164"/>
    <dataField name=" AvNew-TRF-PT-TTA" fld="259" baseField="0" baseItem="0" numFmtId="3"/>
    <dataField name=" AvTRF-UNK-TTA" fld="228" baseField="0" baseItem="0" numFmtId="164"/>
    <dataField name=" AvNew-TRF-UNK-TTA" fld="260" baseField="0" baseItem="0" numFmtId="3"/>
    <dataField name=" AvTRF-TTA" fld="229" baseField="0" baseItem="0" numFmtId="164"/>
    <dataField name=" AvNew-TRF-TTA" fld="261" baseField="0" baseItem="0" numFmtId="3"/>
    <dataField name=" AvUNK-TTA" fld="230" baseField="0" baseItem="0" numFmtId="164"/>
    <dataField name=" AvNew-UNK-TTA" fld="262" baseField="0" baseItem="0" numFmtId="3"/>
    <dataField name=" Av FT-TTA" fld="231" baseField="0" baseItem="0" numFmtId="164"/>
    <dataField name=" AvNew- FT-TTA" fld="263" baseField="0" baseItem="0" numFmtId="3"/>
    <dataField name=" Av PT-TTA" fld="232" baseField="0" baseItem="0" numFmtId="164"/>
    <dataField name=" AvNew- PT-TTA" fld="264" baseField="0" baseItem="0" numFmtId="3"/>
    <dataField name=" Av FTPT-TTA" fld="244" baseField="0" baseItem="0" numFmtId="164"/>
    <dataField name=" AvNew- FTPT-TTA" fld="265" baseField="0" baseItem="0" numFmtId="3"/>
  </dataFields>
  <formats count="1230">
    <format dxfId="4205">
      <pivotArea type="all" dataOnly="0" outline="0" fieldPosition="0"/>
    </format>
    <format dxfId="4204">
      <pivotArea type="all" dataOnly="0" outline="0" fieldPosition="0"/>
    </format>
    <format dxfId="4203">
      <pivotArea dataOnly="0" labelOnly="1" outline="0" offset="IV1" fieldPosition="0">
        <references count="1">
          <reference field="0" count="1">
            <x v="6"/>
          </reference>
        </references>
      </pivotArea>
    </format>
    <format dxfId="4202">
      <pivotArea type="origin" dataOnly="0" labelOnly="1" outline="0" fieldPosition="0"/>
    </format>
    <format dxfId="4201">
      <pivotArea field="0" type="button" dataOnly="0" labelOnly="1" outline="0" axis="axisRow" fieldPosition="0"/>
    </format>
    <format dxfId="4200">
      <pivotArea dataOnly="0" labelOnly="1" outline="0" fieldPosition="0">
        <references count="1">
          <reference field="0" count="0"/>
        </references>
      </pivotArea>
    </format>
    <format dxfId="4199">
      <pivotArea outline="0" fieldPosition="0"/>
    </format>
    <format dxfId="4198">
      <pivotArea outline="0" fieldPosition="0">
        <references count="3">
          <reference field="4294967294" count="1" selected="0">
            <x v="24"/>
          </reference>
          <reference field="0" count="1" selected="0">
            <x v="6"/>
          </reference>
          <reference field="221" count="1" selected="0" defaultSubtotal="1">
            <x v="0"/>
          </reference>
        </references>
      </pivotArea>
    </format>
    <format dxfId="4197">
      <pivotArea outline="0" fieldPosition="0">
        <references count="1">
          <reference field="221" count="1" selected="0" defaultSubtotal="1">
            <x v="0"/>
          </reference>
        </references>
      </pivotArea>
    </format>
    <format dxfId="4196">
      <pivotArea type="topRight" dataOnly="0" labelOnly="1" outline="0" offset="E1" fieldPosition="0"/>
    </format>
    <format dxfId="4195">
      <pivotArea dataOnly="0" labelOnly="1" outline="0" fieldPosition="0">
        <references count="1">
          <reference field="221" count="1" defaultSubtotal="1">
            <x v="0"/>
          </reference>
        </references>
      </pivotArea>
    </format>
    <format dxfId="4194">
      <pivotArea outline="0" fieldPosition="0">
        <references count="3">
          <reference field="4294967294" count="1" selected="0">
            <x v="30"/>
          </reference>
          <reference field="0" count="1" selected="0">
            <x v="6"/>
          </reference>
          <reference field="221" count="2" selected="0" defaultSubtotal="1">
            <x v="0"/>
            <x v="1"/>
          </reference>
        </references>
      </pivotArea>
    </format>
    <format dxfId="4193">
      <pivotArea outline="0" collapsedLevelsAreSubtotals="1" fieldPosition="0">
        <references count="4">
          <reference field="4294967294" count="1" selected="0">
            <x v="30"/>
          </reference>
          <reference field="0" count="1" selected="0">
            <x v="6"/>
          </reference>
          <reference field="4" count="6" selected="0">
            <x v="0"/>
            <x v="1"/>
            <x v="2"/>
            <x v="3"/>
            <x v="4"/>
            <x v="5"/>
          </reference>
          <reference field="221" count="1" selected="0">
            <x v="0"/>
          </reference>
        </references>
      </pivotArea>
    </format>
    <format dxfId="4192">
      <pivotArea outline="0" collapsedLevelsAreSubtotals="1" fieldPosition="0">
        <references count="4">
          <reference field="4294967294" count="1" selected="0">
            <x v="30"/>
          </reference>
          <reference field="0" count="1" selected="0">
            <x v="6"/>
          </reference>
          <reference field="4" count="1" selected="0">
            <x v="0"/>
          </reference>
          <reference field="221" count="1" selected="0">
            <x v="0"/>
          </reference>
        </references>
      </pivotArea>
    </format>
    <format dxfId="4191">
      <pivotArea dataOnly="0" labelOnly="1" outline="0" fieldPosition="0">
        <references count="1">
          <reference field="221" count="1" defaultSubtotal="1">
            <x v="0"/>
          </reference>
        </references>
      </pivotArea>
    </format>
    <format dxfId="4190">
      <pivotArea dataOnly="0" labelOnly="1" outline="0" fieldPosition="0">
        <references count="1">
          <reference field="221" count="1" defaultSubtotal="1">
            <x v="1"/>
          </reference>
        </references>
      </pivotArea>
    </format>
    <format dxfId="4189">
      <pivotArea dataOnly="0" labelOnly="1" outline="0" fieldPosition="0">
        <references count="1">
          <reference field="221" count="1" defaultSubtotal="1">
            <x v="2"/>
          </reference>
        </references>
      </pivotArea>
    </format>
    <format dxfId="4188">
      <pivotArea outline="0" collapsedLevelsAreSubtotals="1" fieldPosition="0">
        <references count="1">
          <reference field="221" count="1" selected="0" defaultSubtotal="1">
            <x v="2"/>
          </reference>
        </references>
      </pivotArea>
    </format>
    <format dxfId="4187">
      <pivotArea type="topRight" dataOnly="0" labelOnly="1" outline="0" offset="N1" fieldPosition="0"/>
    </format>
    <format dxfId="4186">
      <pivotArea dataOnly="0" labelOnly="1" outline="0" fieldPosition="0">
        <references count="1">
          <reference field="221" count="1" defaultSubtotal="1">
            <x v="2"/>
          </reference>
        </references>
      </pivotArea>
    </format>
    <format dxfId="4185">
      <pivotArea type="origin" dataOnly="0" labelOnly="1" outline="0" fieldPosition="0"/>
    </format>
    <format dxfId="4184">
      <pivotArea field="0" type="button" dataOnly="0" labelOnly="1" outline="0" axis="axisRow" fieldPosition="0"/>
    </format>
    <format dxfId="4183">
      <pivotArea dataOnly="0" labelOnly="1" outline="0" fieldPosition="0">
        <references count="1">
          <reference field="0" count="0"/>
        </references>
      </pivotArea>
    </format>
    <format dxfId="4182">
      <pivotArea field="0" dataOnly="0" labelOnly="1" grandRow="1" outline="0" offset="A256" axis="axisRow" fieldPosition="0">
        <references count="1">
          <reference field="4294967294" count="1" selected="0">
            <x v="8"/>
          </reference>
        </references>
      </pivotArea>
    </format>
    <format dxfId="4181">
      <pivotArea field="0" dataOnly="0" labelOnly="1" grandRow="1" outline="0" offset="A256" axis="axisRow" fieldPosition="0">
        <references count="1">
          <reference field="4294967294" count="1" selected="0">
            <x v="10"/>
          </reference>
        </references>
      </pivotArea>
    </format>
    <format dxfId="4180">
      <pivotArea field="0" dataOnly="0" labelOnly="1" grandRow="1" outline="0" offset="A256" axis="axisRow" fieldPosition="0">
        <references count="1">
          <reference field="4294967294" count="1" selected="0">
            <x v="12"/>
          </reference>
        </references>
      </pivotArea>
    </format>
    <format dxfId="4179">
      <pivotArea field="0" dataOnly="0" labelOnly="1" grandRow="1" outline="0" offset="A256" axis="axisRow" fieldPosition="0">
        <references count="1">
          <reference field="4294967294" count="1" selected="0">
            <x v="14"/>
          </reference>
        </references>
      </pivotArea>
    </format>
    <format dxfId="4178">
      <pivotArea field="0" dataOnly="0" labelOnly="1" grandRow="1" outline="0" offset="A256" axis="axisRow" fieldPosition="0">
        <references count="1">
          <reference field="4294967294" count="1" selected="0">
            <x v="16"/>
          </reference>
        </references>
      </pivotArea>
    </format>
    <format dxfId="4177">
      <pivotArea field="0" dataOnly="0" labelOnly="1" grandRow="1" outline="0" offset="A256" axis="axisRow" fieldPosition="0">
        <references count="1">
          <reference field="4294967294" count="1" selected="0">
            <x v="18"/>
          </reference>
        </references>
      </pivotArea>
    </format>
    <format dxfId="4176">
      <pivotArea field="0" dataOnly="0" labelOnly="1" grandRow="1" outline="0" offset="A256" axis="axisRow" fieldPosition="0">
        <references count="1">
          <reference field="4294967294" count="1" selected="0">
            <x v="20"/>
          </reference>
        </references>
      </pivotArea>
    </format>
    <format dxfId="4175">
      <pivotArea field="0" dataOnly="0" labelOnly="1" grandRow="1" outline="0" offset="A256" axis="axisRow" fieldPosition="0">
        <references count="1">
          <reference field="4294967294" count="1" selected="0">
            <x v="22"/>
          </reference>
        </references>
      </pivotArea>
    </format>
    <format dxfId="4174">
      <pivotArea field="0" dataOnly="0" labelOnly="1" grandRow="1" outline="0" offset="A256" axis="axisRow" fieldPosition="0">
        <references count="1">
          <reference field="4294967294" count="1" selected="0">
            <x v="24"/>
          </reference>
        </references>
      </pivotArea>
    </format>
    <format dxfId="4173">
      <pivotArea field="0" dataOnly="0" labelOnly="1" grandRow="1" outline="0" offset="A256" axis="axisRow" fieldPosition="0">
        <references count="1">
          <reference field="4294967294" count="1" selected="0">
            <x v="26"/>
          </reference>
        </references>
      </pivotArea>
    </format>
    <format dxfId="4172">
      <pivotArea field="0" dataOnly="0" labelOnly="1" grandRow="1" outline="0" offset="A256" axis="axisRow" fieldPosition="0">
        <references count="1">
          <reference field="4294967294" count="1" selected="0">
            <x v="28"/>
          </reference>
        </references>
      </pivotArea>
    </format>
    <format dxfId="4171">
      <pivotArea field="0" dataOnly="0" labelOnly="1" grandRow="1" outline="0" offset="A256" axis="axisRow" fieldPosition="0">
        <references count="1">
          <reference field="4294967294" count="1" selected="0">
            <x v="30"/>
          </reference>
        </references>
      </pivotArea>
    </format>
    <format dxfId="4170">
      <pivotArea dataOnly="0" labelOnly="1" outline="0" fieldPosition="0">
        <references count="1">
          <reference field="0" count="1">
            <x v="6"/>
          </reference>
        </references>
      </pivotArea>
    </format>
    <format dxfId="4169">
      <pivotArea field="0" dataOnly="0" labelOnly="1" grandRow="1" outline="0" axis="axisRow" fieldPosition="0">
        <references count="1">
          <reference field="4294967294" count="1" selected="0">
            <x v="0"/>
          </reference>
        </references>
      </pivotArea>
    </format>
    <format dxfId="4168">
      <pivotArea field="0" dataOnly="0" labelOnly="1" grandRow="1" outline="0" axis="axisRow" fieldPosition="0">
        <references count="1">
          <reference field="4294967294" count="1" selected="0">
            <x v="2"/>
          </reference>
        </references>
      </pivotArea>
    </format>
    <format dxfId="4167">
      <pivotArea field="0" dataOnly="0" labelOnly="1" grandRow="1" outline="0" axis="axisRow" fieldPosition="0">
        <references count="1">
          <reference field="4294967294" count="1" selected="0">
            <x v="4"/>
          </reference>
        </references>
      </pivotArea>
    </format>
    <format dxfId="4166">
      <pivotArea field="0" dataOnly="0" labelOnly="1" grandRow="1" outline="0" axis="axisRow" fieldPosition="0">
        <references count="1">
          <reference field="4294967294" count="1" selected="0">
            <x v="6"/>
          </reference>
        </references>
      </pivotArea>
    </format>
    <format dxfId="4165">
      <pivotArea field="0" dataOnly="0" labelOnly="1" grandRow="1" outline="0" axis="axisRow" fieldPosition="0">
        <references count="1">
          <reference field="4294967294" count="1" selected="0">
            <x v="8"/>
          </reference>
        </references>
      </pivotArea>
    </format>
    <format dxfId="4164">
      <pivotArea field="0" dataOnly="0" labelOnly="1" grandRow="1" outline="0" axis="axisRow" fieldPosition="0">
        <references count="1">
          <reference field="4294967294" count="1" selected="0">
            <x v="10"/>
          </reference>
        </references>
      </pivotArea>
    </format>
    <format dxfId="4163">
      <pivotArea field="0" dataOnly="0" labelOnly="1" grandRow="1" outline="0" axis="axisRow" fieldPosition="0">
        <references count="1">
          <reference field="4294967294" count="1" selected="0">
            <x v="12"/>
          </reference>
        </references>
      </pivotArea>
    </format>
    <format dxfId="4162">
      <pivotArea field="0" dataOnly="0" labelOnly="1" grandRow="1" outline="0" axis="axisRow" fieldPosition="0">
        <references count="1">
          <reference field="4294967294" count="1" selected="0">
            <x v="14"/>
          </reference>
        </references>
      </pivotArea>
    </format>
    <format dxfId="4161">
      <pivotArea field="0" dataOnly="0" labelOnly="1" grandRow="1" outline="0" axis="axisRow" fieldPosition="0">
        <references count="1">
          <reference field="4294967294" count="1" selected="0">
            <x v="16"/>
          </reference>
        </references>
      </pivotArea>
    </format>
    <format dxfId="4160">
      <pivotArea field="0" dataOnly="0" labelOnly="1" grandRow="1" outline="0" axis="axisRow" fieldPosition="0">
        <references count="1">
          <reference field="4294967294" count="1" selected="0">
            <x v="18"/>
          </reference>
        </references>
      </pivotArea>
    </format>
    <format dxfId="4159">
      <pivotArea field="0" dataOnly="0" labelOnly="1" grandRow="1" outline="0" axis="axisRow" fieldPosition="0">
        <references count="1">
          <reference field="4294967294" count="1" selected="0">
            <x v="20"/>
          </reference>
        </references>
      </pivotArea>
    </format>
    <format dxfId="4158">
      <pivotArea field="0" dataOnly="0" labelOnly="1" grandRow="1" outline="0" axis="axisRow" fieldPosition="0">
        <references count="1">
          <reference field="4294967294" count="1" selected="0">
            <x v="22"/>
          </reference>
        </references>
      </pivotArea>
    </format>
    <format dxfId="4157">
      <pivotArea field="0" dataOnly="0" labelOnly="1" grandRow="1" outline="0" axis="axisRow" fieldPosition="0">
        <references count="1">
          <reference field="4294967294" count="1" selected="0">
            <x v="24"/>
          </reference>
        </references>
      </pivotArea>
    </format>
    <format dxfId="4156">
      <pivotArea field="0" dataOnly="0" labelOnly="1" grandRow="1" outline="0" axis="axisRow" fieldPosition="0">
        <references count="1">
          <reference field="4294967294" count="1" selected="0">
            <x v="26"/>
          </reference>
        </references>
      </pivotArea>
    </format>
    <format dxfId="4155">
      <pivotArea field="0" dataOnly="0" labelOnly="1" grandRow="1" outline="0" axis="axisRow" fieldPosition="0">
        <references count="1">
          <reference field="4294967294" count="1" selected="0">
            <x v="28"/>
          </reference>
        </references>
      </pivotArea>
    </format>
    <format dxfId="4154">
      <pivotArea field="0" dataOnly="0" labelOnly="1" grandRow="1" outline="0" axis="axisRow" fieldPosition="0">
        <references count="1">
          <reference field="4294967294" count="1" selected="0">
            <x v="30"/>
          </reference>
        </references>
      </pivotArea>
    </format>
    <format dxfId="4153">
      <pivotArea field="0" dataOnly="0" labelOnly="1" grandRow="1" outline="0" offset="IV256" axis="axisRow" fieldPosition="0">
        <references count="1">
          <reference field="4294967294" count="1" selected="0">
            <x v="0"/>
          </reference>
        </references>
      </pivotArea>
    </format>
    <format dxfId="4152">
      <pivotArea field="0" dataOnly="0" labelOnly="1" grandRow="1" outline="0" offset="IV256" axis="axisRow" fieldPosition="0">
        <references count="1">
          <reference field="4294967294" count="1" selected="0">
            <x v="2"/>
          </reference>
        </references>
      </pivotArea>
    </format>
    <format dxfId="4151">
      <pivotArea field="0" dataOnly="0" labelOnly="1" grandRow="1" outline="0" offset="IV256" axis="axisRow" fieldPosition="0">
        <references count="1">
          <reference field="4294967294" count="1" selected="0">
            <x v="4"/>
          </reference>
        </references>
      </pivotArea>
    </format>
    <format dxfId="4150">
      <pivotArea field="0" dataOnly="0" labelOnly="1" grandRow="1" outline="0" offset="IV256" axis="axisRow" fieldPosition="0">
        <references count="1">
          <reference field="4294967294" count="1" selected="0">
            <x v="6"/>
          </reference>
        </references>
      </pivotArea>
    </format>
    <format dxfId="4149">
      <pivotArea field="0" dataOnly="0" labelOnly="1" grandRow="1" outline="0" offset="IV256" axis="axisRow" fieldPosition="0">
        <references count="1">
          <reference field="4294967294" count="1" selected="0">
            <x v="8"/>
          </reference>
        </references>
      </pivotArea>
    </format>
    <format dxfId="4148">
      <pivotArea field="0" dataOnly="0" labelOnly="1" grandRow="1" outline="0" offset="IV256" axis="axisRow" fieldPosition="0">
        <references count="1">
          <reference field="4294967294" count="1" selected="0">
            <x v="10"/>
          </reference>
        </references>
      </pivotArea>
    </format>
    <format dxfId="4147">
      <pivotArea field="0" dataOnly="0" labelOnly="1" grandRow="1" outline="0" offset="IV256" axis="axisRow" fieldPosition="0">
        <references count="1">
          <reference field="4294967294" count="1" selected="0">
            <x v="12"/>
          </reference>
        </references>
      </pivotArea>
    </format>
    <format dxfId="4146">
      <pivotArea field="0" dataOnly="0" labelOnly="1" grandRow="1" outline="0" offset="IV256" axis="axisRow" fieldPosition="0">
        <references count="1">
          <reference field="4294967294" count="1" selected="0">
            <x v="14"/>
          </reference>
        </references>
      </pivotArea>
    </format>
    <format dxfId="4145">
      <pivotArea field="0" dataOnly="0" labelOnly="1" grandRow="1" outline="0" offset="IV256" axis="axisRow" fieldPosition="0">
        <references count="1">
          <reference field="4294967294" count="1" selected="0">
            <x v="16"/>
          </reference>
        </references>
      </pivotArea>
    </format>
    <format dxfId="4144">
      <pivotArea field="0" dataOnly="0" labelOnly="1" grandRow="1" outline="0" offset="IV256" axis="axisRow" fieldPosition="0">
        <references count="1">
          <reference field="4294967294" count="1" selected="0">
            <x v="18"/>
          </reference>
        </references>
      </pivotArea>
    </format>
    <format dxfId="4143">
      <pivotArea field="0" dataOnly="0" labelOnly="1" grandRow="1" outline="0" offset="IV256" axis="axisRow" fieldPosition="0">
        <references count="1">
          <reference field="4294967294" count="1" selected="0">
            <x v="20"/>
          </reference>
        </references>
      </pivotArea>
    </format>
    <format dxfId="4142">
      <pivotArea field="0" dataOnly="0" labelOnly="1" grandRow="1" outline="0" offset="IV256" axis="axisRow" fieldPosition="0">
        <references count="1">
          <reference field="4294967294" count="1" selected="0">
            <x v="22"/>
          </reference>
        </references>
      </pivotArea>
    </format>
    <format dxfId="4141">
      <pivotArea field="0" dataOnly="0" labelOnly="1" grandRow="1" outline="0" offset="IV256" axis="axisRow" fieldPosition="0">
        <references count="1">
          <reference field="4294967294" count="1" selected="0">
            <x v="24"/>
          </reference>
        </references>
      </pivotArea>
    </format>
    <format dxfId="4140">
      <pivotArea field="0" dataOnly="0" labelOnly="1" grandRow="1" outline="0" offset="IV256" axis="axisRow" fieldPosition="0">
        <references count="1">
          <reference field="4294967294" count="1" selected="0">
            <x v="26"/>
          </reference>
        </references>
      </pivotArea>
    </format>
    <format dxfId="4139">
      <pivotArea field="0" dataOnly="0" labelOnly="1" grandRow="1" outline="0" offset="IV256" axis="axisRow" fieldPosition="0">
        <references count="1">
          <reference field="4294967294" count="1" selected="0">
            <x v="28"/>
          </reference>
        </references>
      </pivotArea>
    </format>
    <format dxfId="4138">
      <pivotArea field="0" dataOnly="0" labelOnly="1" grandRow="1" outline="0" offset="IV256" axis="axisRow" fieldPosition="0">
        <references count="1">
          <reference field="4294967294" count="1" selected="0">
            <x v="30"/>
          </reference>
        </references>
      </pivotArea>
    </format>
    <format dxfId="4137">
      <pivotArea field="0" dataOnly="0" labelOnly="1" grandRow="1" outline="0" offset="A256" axis="axisRow" fieldPosition="0">
        <references count="1">
          <reference field="4294967294" count="1" selected="0">
            <x v="0"/>
          </reference>
        </references>
      </pivotArea>
    </format>
    <format dxfId="4136">
      <pivotArea field="0" dataOnly="0" labelOnly="1" grandRow="1" outline="0" offset="A256" axis="axisRow" fieldPosition="0">
        <references count="1">
          <reference field="4294967294" count="1" selected="0">
            <x v="2"/>
          </reference>
        </references>
      </pivotArea>
    </format>
    <format dxfId="4135">
      <pivotArea field="0" dataOnly="0" labelOnly="1" grandRow="1" outline="0" offset="A256" axis="axisRow" fieldPosition="0">
        <references count="1">
          <reference field="4294967294" count="1" selected="0">
            <x v="4"/>
          </reference>
        </references>
      </pivotArea>
    </format>
    <format dxfId="4134">
      <pivotArea field="0" dataOnly="0" labelOnly="1" grandRow="1" outline="0" offset="A256" axis="axisRow" fieldPosition="0">
        <references count="1">
          <reference field="4294967294" count="1" selected="0">
            <x v="6"/>
          </reference>
        </references>
      </pivotArea>
    </format>
    <format dxfId="4133">
      <pivotArea field="0" dataOnly="0" labelOnly="1" grandRow="1" outline="0" offset="A256" axis="axisRow" fieldPosition="0">
        <references count="1">
          <reference field="4294967294" count="1" selected="0">
            <x v="8"/>
          </reference>
        </references>
      </pivotArea>
    </format>
    <format dxfId="4132">
      <pivotArea field="0" dataOnly="0" labelOnly="1" grandRow="1" outline="0" offset="A256" axis="axisRow" fieldPosition="0">
        <references count="1">
          <reference field="4294967294" count="1" selected="0">
            <x v="10"/>
          </reference>
        </references>
      </pivotArea>
    </format>
    <format dxfId="4131">
      <pivotArea field="0" dataOnly="0" labelOnly="1" grandRow="1" outline="0" offset="A256" axis="axisRow" fieldPosition="0">
        <references count="1">
          <reference field="4294967294" count="1" selected="0">
            <x v="12"/>
          </reference>
        </references>
      </pivotArea>
    </format>
    <format dxfId="4130">
      <pivotArea field="0" dataOnly="0" labelOnly="1" grandRow="1" outline="0" offset="A256" axis="axisRow" fieldPosition="0">
        <references count="1">
          <reference field="4294967294" count="1" selected="0">
            <x v="14"/>
          </reference>
        </references>
      </pivotArea>
    </format>
    <format dxfId="4129">
      <pivotArea field="0" dataOnly="0" labelOnly="1" grandRow="1" outline="0" offset="A256" axis="axisRow" fieldPosition="0">
        <references count="1">
          <reference field="4294967294" count="1" selected="0">
            <x v="16"/>
          </reference>
        </references>
      </pivotArea>
    </format>
    <format dxfId="4128">
      <pivotArea field="0" dataOnly="0" labelOnly="1" grandRow="1" outline="0" offset="A256" axis="axisRow" fieldPosition="0">
        <references count="1">
          <reference field="4294967294" count="1" selected="0">
            <x v="18"/>
          </reference>
        </references>
      </pivotArea>
    </format>
    <format dxfId="4127">
      <pivotArea field="0" dataOnly="0" labelOnly="1" grandRow="1" outline="0" offset="A256" axis="axisRow" fieldPosition="0">
        <references count="1">
          <reference field="4294967294" count="1" selected="0">
            <x v="20"/>
          </reference>
        </references>
      </pivotArea>
    </format>
    <format dxfId="4126">
      <pivotArea field="0" dataOnly="0" labelOnly="1" grandRow="1" outline="0" offset="A256" axis="axisRow" fieldPosition="0">
        <references count="1">
          <reference field="4294967294" count="1" selected="0">
            <x v="22"/>
          </reference>
        </references>
      </pivotArea>
    </format>
    <format dxfId="4125">
      <pivotArea field="0" dataOnly="0" labelOnly="1" grandRow="1" outline="0" offset="A256" axis="axisRow" fieldPosition="0">
        <references count="1">
          <reference field="4294967294" count="1" selected="0">
            <x v="24"/>
          </reference>
        </references>
      </pivotArea>
    </format>
    <format dxfId="4124">
      <pivotArea field="0" dataOnly="0" labelOnly="1" grandRow="1" outline="0" offset="A256" axis="axisRow" fieldPosition="0">
        <references count="1">
          <reference field="4294967294" count="1" selected="0">
            <x v="26"/>
          </reference>
        </references>
      </pivotArea>
    </format>
    <format dxfId="4123">
      <pivotArea field="0" dataOnly="0" labelOnly="1" grandRow="1" outline="0" offset="A256" axis="axisRow" fieldPosition="0">
        <references count="1">
          <reference field="4294967294" count="1" selected="0">
            <x v="28"/>
          </reference>
        </references>
      </pivotArea>
    </format>
    <format dxfId="4122">
      <pivotArea field="0" dataOnly="0" labelOnly="1" grandRow="1" outline="0" offset="A256" axis="axisRow" fieldPosition="0">
        <references count="1">
          <reference field="4294967294" count="1" selected="0">
            <x v="30"/>
          </reference>
        </references>
      </pivotArea>
    </format>
    <format dxfId="4121">
      <pivotArea type="all" dataOnly="0" outline="0" fieldPosition="0"/>
    </format>
    <format dxfId="4120">
      <pivotArea dataOnly="0" outline="0" fieldPosition="0">
        <references count="1">
          <reference field="4294967294" count="2">
            <x v="0"/>
            <x v="1"/>
          </reference>
        </references>
      </pivotArea>
    </format>
    <format dxfId="4119">
      <pivotArea type="all" dataOnly="0" outline="0" fieldPosition="0"/>
    </format>
    <format dxfId="4118">
      <pivotArea type="all" dataOnly="0" outline="0" fieldPosition="0"/>
    </format>
    <format dxfId="4117">
      <pivotArea type="all" dataOnly="0" outline="0" fieldPosition="0"/>
    </format>
    <format dxfId="4116">
      <pivotArea outline="0" collapsedLevelsAreSubtotals="1" fieldPosition="0">
        <references count="1">
          <reference field="221" count="2" selected="0" defaultSubtotal="1">
            <x v="0"/>
            <x v="1"/>
          </reference>
        </references>
      </pivotArea>
    </format>
    <format dxfId="4115">
      <pivotArea type="origin" dataOnly="0" labelOnly="1" outline="0" fieldPosition="0"/>
    </format>
    <format dxfId="4114">
      <pivotArea field="0" type="button" dataOnly="0" labelOnly="1" outline="0" axis="axisRow" fieldPosition="0"/>
    </format>
    <format dxfId="4113">
      <pivotArea field="-2" type="button" dataOnly="0" labelOnly="1" outline="0" axis="axisRow" fieldPosition="1"/>
    </format>
    <format dxfId="4112">
      <pivotArea dataOnly="0" labelOnly="1" outline="0" fieldPosition="0">
        <references count="1">
          <reference field="0" count="0"/>
        </references>
      </pivotArea>
    </format>
    <format dxfId="4111">
      <pivotArea field="0" dataOnly="0" labelOnly="1" grandRow="1" outline="0" axis="axisRow" fieldPosition="0">
        <references count="1">
          <reference field="4294967294" count="1" selected="0">
            <x v="0"/>
          </reference>
        </references>
      </pivotArea>
    </format>
    <format dxfId="4110">
      <pivotArea field="0" dataOnly="0" labelOnly="1" grandRow="1" outline="0" axis="axisRow" fieldPosition="0">
        <references count="1">
          <reference field="4294967294" count="1" selected="0">
            <x v="1"/>
          </reference>
        </references>
      </pivotArea>
    </format>
    <format dxfId="4109">
      <pivotArea field="0" dataOnly="0" labelOnly="1" grandRow="1" outline="0" axis="axisRow" fieldPosition="0">
        <references count="1">
          <reference field="4294967294" count="1" selected="0">
            <x v="2"/>
          </reference>
        </references>
      </pivotArea>
    </format>
    <format dxfId="4108">
      <pivotArea field="0" dataOnly="0" labelOnly="1" grandRow="1" outline="0" axis="axisRow" fieldPosition="0">
        <references count="1">
          <reference field="4294967294" count="1" selected="0">
            <x v="3"/>
          </reference>
        </references>
      </pivotArea>
    </format>
    <format dxfId="4107">
      <pivotArea field="0" dataOnly="0" labelOnly="1" grandRow="1" outline="0" axis="axisRow" fieldPosition="0">
        <references count="1">
          <reference field="4294967294" count="1" selected="0">
            <x v="4"/>
          </reference>
        </references>
      </pivotArea>
    </format>
    <format dxfId="4106">
      <pivotArea field="0" dataOnly="0" labelOnly="1" grandRow="1" outline="0" axis="axisRow" fieldPosition="0">
        <references count="1">
          <reference field="4294967294" count="1" selected="0">
            <x v="5"/>
          </reference>
        </references>
      </pivotArea>
    </format>
    <format dxfId="4105">
      <pivotArea field="0" dataOnly="0" labelOnly="1" grandRow="1" outline="0" axis="axisRow" fieldPosition="0">
        <references count="1">
          <reference field="4294967294" count="1" selected="0">
            <x v="6"/>
          </reference>
        </references>
      </pivotArea>
    </format>
    <format dxfId="4104">
      <pivotArea field="0" dataOnly="0" labelOnly="1" grandRow="1" outline="0" axis="axisRow" fieldPosition="0">
        <references count="1">
          <reference field="4294967294" count="1" selected="0">
            <x v="7"/>
          </reference>
        </references>
      </pivotArea>
    </format>
    <format dxfId="4103">
      <pivotArea field="0" dataOnly="0" labelOnly="1" grandRow="1" outline="0" axis="axisRow" fieldPosition="0">
        <references count="1">
          <reference field="4294967294" count="1" selected="0">
            <x v="8"/>
          </reference>
        </references>
      </pivotArea>
    </format>
    <format dxfId="4102">
      <pivotArea field="0" dataOnly="0" labelOnly="1" grandRow="1" outline="0" axis="axisRow" fieldPosition="0">
        <references count="1">
          <reference field="4294967294" count="1" selected="0">
            <x v="9"/>
          </reference>
        </references>
      </pivotArea>
    </format>
    <format dxfId="4101">
      <pivotArea field="0" dataOnly="0" labelOnly="1" grandRow="1" outline="0" axis="axisRow" fieldPosition="0">
        <references count="1">
          <reference field="4294967294" count="1" selected="0">
            <x v="10"/>
          </reference>
        </references>
      </pivotArea>
    </format>
    <format dxfId="4100">
      <pivotArea field="0" dataOnly="0" labelOnly="1" grandRow="1" outline="0" axis="axisRow" fieldPosition="0">
        <references count="1">
          <reference field="4294967294" count="1" selected="0">
            <x v="11"/>
          </reference>
        </references>
      </pivotArea>
    </format>
    <format dxfId="4099">
      <pivotArea field="0" dataOnly="0" labelOnly="1" grandRow="1" outline="0" axis="axisRow" fieldPosition="0">
        <references count="1">
          <reference field="4294967294" count="1" selected="0">
            <x v="12"/>
          </reference>
        </references>
      </pivotArea>
    </format>
    <format dxfId="4098">
      <pivotArea field="0" dataOnly="0" labelOnly="1" grandRow="1" outline="0" axis="axisRow" fieldPosition="0">
        <references count="1">
          <reference field="4294967294" count="1" selected="0">
            <x v="13"/>
          </reference>
        </references>
      </pivotArea>
    </format>
    <format dxfId="4097">
      <pivotArea field="0" dataOnly="0" labelOnly="1" grandRow="1" outline="0" axis="axisRow" fieldPosition="0">
        <references count="1">
          <reference field="4294967294" count="1" selected="0">
            <x v="14"/>
          </reference>
        </references>
      </pivotArea>
    </format>
    <format dxfId="4096">
      <pivotArea field="0" dataOnly="0" labelOnly="1" grandRow="1" outline="0" axis="axisRow" fieldPosition="0">
        <references count="1">
          <reference field="4294967294" count="1" selected="0">
            <x v="15"/>
          </reference>
        </references>
      </pivotArea>
    </format>
    <format dxfId="4095">
      <pivotArea field="0" dataOnly="0" labelOnly="1" grandRow="1" outline="0" axis="axisRow" fieldPosition="0">
        <references count="1">
          <reference field="4294967294" count="1" selected="0">
            <x v="16"/>
          </reference>
        </references>
      </pivotArea>
    </format>
    <format dxfId="4094">
      <pivotArea field="0" dataOnly="0" labelOnly="1" grandRow="1" outline="0" axis="axisRow" fieldPosition="0">
        <references count="1">
          <reference field="4294967294" count="1" selected="0">
            <x v="17"/>
          </reference>
        </references>
      </pivotArea>
    </format>
    <format dxfId="4093">
      <pivotArea field="0" dataOnly="0" labelOnly="1" grandRow="1" outline="0" axis="axisRow" fieldPosition="0">
        <references count="1">
          <reference field="4294967294" count="1" selected="0">
            <x v="18"/>
          </reference>
        </references>
      </pivotArea>
    </format>
    <format dxfId="4092">
      <pivotArea field="0" dataOnly="0" labelOnly="1" grandRow="1" outline="0" axis="axisRow" fieldPosition="0">
        <references count="1">
          <reference field="4294967294" count="1" selected="0">
            <x v="19"/>
          </reference>
        </references>
      </pivotArea>
    </format>
    <format dxfId="4091">
      <pivotArea field="0" dataOnly="0" labelOnly="1" grandRow="1" outline="0" axis="axisRow" fieldPosition="0">
        <references count="1">
          <reference field="4294967294" count="1" selected="0">
            <x v="20"/>
          </reference>
        </references>
      </pivotArea>
    </format>
    <format dxfId="4090">
      <pivotArea field="0" dataOnly="0" labelOnly="1" grandRow="1" outline="0" axis="axisRow" fieldPosition="0">
        <references count="1">
          <reference field="4294967294" count="1" selected="0">
            <x v="21"/>
          </reference>
        </references>
      </pivotArea>
    </format>
    <format dxfId="4089">
      <pivotArea field="0" dataOnly="0" labelOnly="1" grandRow="1" outline="0" axis="axisRow" fieldPosition="0">
        <references count="1">
          <reference field="4294967294" count="1" selected="0">
            <x v="22"/>
          </reference>
        </references>
      </pivotArea>
    </format>
    <format dxfId="4088">
      <pivotArea field="0" dataOnly="0" labelOnly="1" grandRow="1" outline="0" axis="axisRow" fieldPosition="0">
        <references count="1">
          <reference field="4294967294" count="1" selected="0">
            <x v="23"/>
          </reference>
        </references>
      </pivotArea>
    </format>
    <format dxfId="4087">
      <pivotArea field="0" dataOnly="0" labelOnly="1" grandRow="1" outline="0" axis="axisRow" fieldPosition="0">
        <references count="1">
          <reference field="4294967294" count="1" selected="0">
            <x v="24"/>
          </reference>
        </references>
      </pivotArea>
    </format>
    <format dxfId="4086">
      <pivotArea field="0" dataOnly="0" labelOnly="1" grandRow="1" outline="0" axis="axisRow" fieldPosition="0">
        <references count="1">
          <reference field="4294967294" count="1" selected="0">
            <x v="25"/>
          </reference>
        </references>
      </pivotArea>
    </format>
    <format dxfId="4085">
      <pivotArea field="0" dataOnly="0" labelOnly="1" grandRow="1" outline="0" axis="axisRow" fieldPosition="0">
        <references count="1">
          <reference field="4294967294" count="1" selected="0">
            <x v="26"/>
          </reference>
        </references>
      </pivotArea>
    </format>
    <format dxfId="4084">
      <pivotArea field="0" dataOnly="0" labelOnly="1" grandRow="1" outline="0" axis="axisRow" fieldPosition="0">
        <references count="1">
          <reference field="4294967294" count="1" selected="0">
            <x v="27"/>
          </reference>
        </references>
      </pivotArea>
    </format>
    <format dxfId="4083">
      <pivotArea field="0" dataOnly="0" labelOnly="1" grandRow="1" outline="0" axis="axisRow" fieldPosition="0">
        <references count="1">
          <reference field="4294967294" count="1" selected="0">
            <x v="28"/>
          </reference>
        </references>
      </pivotArea>
    </format>
    <format dxfId="4082">
      <pivotArea field="0" dataOnly="0" labelOnly="1" grandRow="1" outline="0" axis="axisRow" fieldPosition="0">
        <references count="1">
          <reference field="4294967294" count="1" selected="0">
            <x v="29"/>
          </reference>
        </references>
      </pivotArea>
    </format>
    <format dxfId="4081">
      <pivotArea field="0" dataOnly="0" labelOnly="1" grandRow="1" outline="0" axis="axisRow" fieldPosition="0">
        <references count="1">
          <reference field="4294967294" count="1" selected="0">
            <x v="30"/>
          </reference>
        </references>
      </pivotArea>
    </format>
    <format dxfId="4080">
      <pivotArea field="0" dataOnly="0" labelOnly="1" grandRow="1" outline="0" axis="axisRow" fieldPosition="0">
        <references count="1">
          <reference field="4294967294" count="1" selected="0">
            <x v="31"/>
          </reference>
        </references>
      </pivotArea>
    </format>
    <format dxfId="4079">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6"/>
          </reference>
        </references>
      </pivotArea>
    </format>
    <format dxfId="4078">
      <pivotArea field="0" dataOnly="0" labelOnly="1" grandRow="1" outline="0" axis="axisRow" fieldPosition="0">
        <references count="1">
          <reference field="4294967294" count="1" selected="0">
            <x v="0"/>
          </reference>
        </references>
      </pivotArea>
    </format>
    <format dxfId="4077">
      <pivotArea field="0" dataOnly="0" labelOnly="1" grandRow="1" outline="0" axis="axisRow" fieldPosition="0">
        <references count="1">
          <reference field="4294967294" count="1" selected="0">
            <x v="1"/>
          </reference>
        </references>
      </pivotArea>
    </format>
    <format dxfId="4076">
      <pivotArea field="0" dataOnly="0" labelOnly="1" grandRow="1" outline="0" axis="axisRow" fieldPosition="0">
        <references count="1">
          <reference field="4294967294" count="1" selected="0">
            <x v="2"/>
          </reference>
        </references>
      </pivotArea>
    </format>
    <format dxfId="4075">
      <pivotArea field="0" dataOnly="0" labelOnly="1" grandRow="1" outline="0" axis="axisRow" fieldPosition="0">
        <references count="1">
          <reference field="4294967294" count="1" selected="0">
            <x v="3"/>
          </reference>
        </references>
      </pivotArea>
    </format>
    <format dxfId="4074">
      <pivotArea field="0" dataOnly="0" labelOnly="1" grandRow="1" outline="0" axis="axisRow" fieldPosition="0">
        <references count="1">
          <reference field="4294967294" count="1" selected="0">
            <x v="4"/>
          </reference>
        </references>
      </pivotArea>
    </format>
    <format dxfId="4073">
      <pivotArea field="0" dataOnly="0" labelOnly="1" grandRow="1" outline="0" axis="axisRow" fieldPosition="0">
        <references count="1">
          <reference field="4294967294" count="1" selected="0">
            <x v="5"/>
          </reference>
        </references>
      </pivotArea>
    </format>
    <format dxfId="4072">
      <pivotArea field="0" dataOnly="0" labelOnly="1" grandRow="1" outline="0" axis="axisRow" fieldPosition="0">
        <references count="1">
          <reference field="4294967294" count="1" selected="0">
            <x v="6"/>
          </reference>
        </references>
      </pivotArea>
    </format>
    <format dxfId="4071">
      <pivotArea field="0" dataOnly="0" labelOnly="1" grandRow="1" outline="0" axis="axisRow" fieldPosition="0">
        <references count="1">
          <reference field="4294967294" count="1" selected="0">
            <x v="7"/>
          </reference>
        </references>
      </pivotArea>
    </format>
    <format dxfId="4070">
      <pivotArea field="0" dataOnly="0" labelOnly="1" grandRow="1" outline="0" axis="axisRow" fieldPosition="0">
        <references count="1">
          <reference field="4294967294" count="1" selected="0">
            <x v="8"/>
          </reference>
        </references>
      </pivotArea>
    </format>
    <format dxfId="4069">
      <pivotArea field="0" dataOnly="0" labelOnly="1" grandRow="1" outline="0" axis="axisRow" fieldPosition="0">
        <references count="1">
          <reference field="4294967294" count="1" selected="0">
            <x v="9"/>
          </reference>
        </references>
      </pivotArea>
    </format>
    <format dxfId="4068">
      <pivotArea field="0" dataOnly="0" labelOnly="1" grandRow="1" outline="0" axis="axisRow" fieldPosition="0">
        <references count="1">
          <reference field="4294967294" count="1" selected="0">
            <x v="10"/>
          </reference>
        </references>
      </pivotArea>
    </format>
    <format dxfId="4067">
      <pivotArea field="0" dataOnly="0" labelOnly="1" grandRow="1" outline="0" axis="axisRow" fieldPosition="0">
        <references count="1">
          <reference field="4294967294" count="1" selected="0">
            <x v="11"/>
          </reference>
        </references>
      </pivotArea>
    </format>
    <format dxfId="4066">
      <pivotArea field="0" dataOnly="0" labelOnly="1" grandRow="1" outline="0" axis="axisRow" fieldPosition="0">
        <references count="1">
          <reference field="4294967294" count="1" selected="0">
            <x v="12"/>
          </reference>
        </references>
      </pivotArea>
    </format>
    <format dxfId="4065">
      <pivotArea field="0" dataOnly="0" labelOnly="1" grandRow="1" outline="0" axis="axisRow" fieldPosition="0">
        <references count="1">
          <reference field="4294967294" count="1" selected="0">
            <x v="13"/>
          </reference>
        </references>
      </pivotArea>
    </format>
    <format dxfId="4064">
      <pivotArea field="0" dataOnly="0" labelOnly="1" grandRow="1" outline="0" axis="axisRow" fieldPosition="0">
        <references count="1">
          <reference field="4294967294" count="1" selected="0">
            <x v="14"/>
          </reference>
        </references>
      </pivotArea>
    </format>
    <format dxfId="4063">
      <pivotArea field="0" dataOnly="0" labelOnly="1" grandRow="1" outline="0" axis="axisRow" fieldPosition="0">
        <references count="1">
          <reference field="4294967294" count="1" selected="0">
            <x v="15"/>
          </reference>
        </references>
      </pivotArea>
    </format>
    <format dxfId="4062">
      <pivotArea field="0" dataOnly="0" labelOnly="1" grandRow="1" outline="0" axis="axisRow" fieldPosition="0">
        <references count="1">
          <reference field="4294967294" count="1" selected="0">
            <x v="16"/>
          </reference>
        </references>
      </pivotArea>
    </format>
    <format dxfId="4061">
      <pivotArea field="0" dataOnly="0" labelOnly="1" grandRow="1" outline="0" axis="axisRow" fieldPosition="0">
        <references count="1">
          <reference field="4294967294" count="1" selected="0">
            <x v="17"/>
          </reference>
        </references>
      </pivotArea>
    </format>
    <format dxfId="4060">
      <pivotArea field="0" dataOnly="0" labelOnly="1" grandRow="1" outline="0" axis="axisRow" fieldPosition="0">
        <references count="1">
          <reference field="4294967294" count="1" selected="0">
            <x v="18"/>
          </reference>
        </references>
      </pivotArea>
    </format>
    <format dxfId="4059">
      <pivotArea field="0" dataOnly="0" labelOnly="1" grandRow="1" outline="0" axis="axisRow" fieldPosition="0">
        <references count="1">
          <reference field="4294967294" count="1" selected="0">
            <x v="19"/>
          </reference>
        </references>
      </pivotArea>
    </format>
    <format dxfId="4058">
      <pivotArea field="0" dataOnly="0" labelOnly="1" grandRow="1" outline="0" axis="axisRow" fieldPosition="0">
        <references count="1">
          <reference field="4294967294" count="1" selected="0">
            <x v="20"/>
          </reference>
        </references>
      </pivotArea>
    </format>
    <format dxfId="4057">
      <pivotArea field="0" dataOnly="0" labelOnly="1" grandRow="1" outline="0" axis="axisRow" fieldPosition="0">
        <references count="1">
          <reference field="4294967294" count="1" selected="0">
            <x v="21"/>
          </reference>
        </references>
      </pivotArea>
    </format>
    <format dxfId="4056">
      <pivotArea field="0" dataOnly="0" labelOnly="1" grandRow="1" outline="0" axis="axisRow" fieldPosition="0">
        <references count="1">
          <reference field="4294967294" count="1" selected="0">
            <x v="22"/>
          </reference>
        </references>
      </pivotArea>
    </format>
    <format dxfId="4055">
      <pivotArea field="0" dataOnly="0" labelOnly="1" grandRow="1" outline="0" axis="axisRow" fieldPosition="0">
        <references count="1">
          <reference field="4294967294" count="1" selected="0">
            <x v="23"/>
          </reference>
        </references>
      </pivotArea>
    </format>
    <format dxfId="4054">
      <pivotArea field="0" dataOnly="0" labelOnly="1" grandRow="1" outline="0" axis="axisRow" fieldPosition="0">
        <references count="1">
          <reference field="4294967294" count="1" selected="0">
            <x v="24"/>
          </reference>
        </references>
      </pivotArea>
    </format>
    <format dxfId="4053">
      <pivotArea field="0" dataOnly="0" labelOnly="1" grandRow="1" outline="0" axis="axisRow" fieldPosition="0">
        <references count="1">
          <reference field="4294967294" count="1" selected="0">
            <x v="25"/>
          </reference>
        </references>
      </pivotArea>
    </format>
    <format dxfId="4052">
      <pivotArea field="0" dataOnly="0" labelOnly="1" grandRow="1" outline="0" axis="axisRow" fieldPosition="0">
        <references count="1">
          <reference field="4294967294" count="1" selected="0">
            <x v="26"/>
          </reference>
        </references>
      </pivotArea>
    </format>
    <format dxfId="4051">
      <pivotArea field="0" dataOnly="0" labelOnly="1" grandRow="1" outline="0" axis="axisRow" fieldPosition="0">
        <references count="1">
          <reference field="4294967294" count="1" selected="0">
            <x v="27"/>
          </reference>
        </references>
      </pivotArea>
    </format>
    <format dxfId="4050">
      <pivotArea field="0" dataOnly="0" labelOnly="1" grandRow="1" outline="0" axis="axisRow" fieldPosition="0">
        <references count="1">
          <reference field="4294967294" count="1" selected="0">
            <x v="28"/>
          </reference>
        </references>
      </pivotArea>
    </format>
    <format dxfId="4049">
      <pivotArea field="0" dataOnly="0" labelOnly="1" grandRow="1" outline="0" axis="axisRow" fieldPosition="0">
        <references count="1">
          <reference field="4294967294" count="1" selected="0">
            <x v="29"/>
          </reference>
        </references>
      </pivotArea>
    </format>
    <format dxfId="4048">
      <pivotArea field="0" dataOnly="0" labelOnly="1" grandRow="1" outline="0" axis="axisRow" fieldPosition="0">
        <references count="1">
          <reference field="4294967294" count="1" selected="0">
            <x v="30"/>
          </reference>
        </references>
      </pivotArea>
    </format>
    <format dxfId="4047">
      <pivotArea field="0" dataOnly="0" labelOnly="1" grandRow="1" outline="0" axis="axisRow" fieldPosition="0">
        <references count="1">
          <reference field="4294967294" count="1" selected="0">
            <x v="31"/>
          </reference>
        </references>
      </pivotArea>
    </format>
    <format dxfId="4046">
      <pivotArea outline="0" collapsedLevelsAreSubtotals="1" fieldPosition="0"/>
    </format>
    <format dxfId="4045">
      <pivotArea field="221" type="button" dataOnly="0" labelOnly="1" outline="0" axis="axisCol" fieldPosition="0"/>
    </format>
    <format dxfId="4044">
      <pivotArea field="4" type="button" dataOnly="0" labelOnly="1" outline="0" axis="axisCol" fieldPosition="1"/>
    </format>
    <format dxfId="4043">
      <pivotArea type="topRight" dataOnly="0" labelOnly="1" outline="0" fieldPosition="0"/>
    </format>
    <format dxfId="4042">
      <pivotArea dataOnly="0" labelOnly="1" outline="0" fieldPosition="0">
        <references count="1">
          <reference field="221" count="0"/>
        </references>
      </pivotArea>
    </format>
    <format dxfId="4041">
      <pivotArea dataOnly="0" labelOnly="1" outline="0" fieldPosition="0">
        <references count="1">
          <reference field="221" count="0" defaultSubtotal="1"/>
        </references>
      </pivotArea>
    </format>
    <format dxfId="4040">
      <pivotArea dataOnly="0" labelOnly="1" outline="0" fieldPosition="0">
        <references count="2">
          <reference field="4" count="6">
            <x v="0"/>
            <x v="1"/>
            <x v="2"/>
            <x v="3"/>
            <x v="4"/>
            <x v="5"/>
          </reference>
          <reference field="221" count="1" selected="0">
            <x v="0"/>
          </reference>
        </references>
      </pivotArea>
    </format>
    <format dxfId="4039">
      <pivotArea dataOnly="0" labelOnly="1" outline="0" fieldPosition="0">
        <references count="2">
          <reference field="4" count="4">
            <x v="6"/>
            <x v="7"/>
            <x v="8"/>
            <x v="9"/>
          </reference>
          <reference field="221" count="1" selected="0">
            <x v="1"/>
          </reference>
        </references>
      </pivotArea>
    </format>
    <format dxfId="4038">
      <pivotArea dataOnly="0" outline="0" fieldPosition="0">
        <references count="1">
          <reference field="4294967294" count="2">
            <x v="6"/>
            <x v="7"/>
          </reference>
        </references>
      </pivotArea>
    </format>
    <format dxfId="4037">
      <pivotArea dataOnly="0" outline="0" fieldPosition="0">
        <references count="1">
          <reference field="4294967294" count="1">
            <x v="2"/>
          </reference>
        </references>
      </pivotArea>
    </format>
    <format dxfId="4036">
      <pivotArea outline="0" collapsedLevelsAreSubtotals="1" fieldPosition="0">
        <references count="2">
          <reference field="4294967294" count="2" selected="0">
            <x v="6"/>
            <x v="7"/>
          </reference>
          <reference field="0" count="1" selected="0">
            <x v="0"/>
          </reference>
        </references>
      </pivotArea>
    </format>
    <format dxfId="4035">
      <pivotArea dataOnly="0" labelOnly="1" outline="0" fieldPosition="0">
        <references count="2">
          <reference field="4294967294" count="2">
            <x v="6"/>
            <x v="7"/>
          </reference>
          <reference field="0" count="1" selected="0">
            <x v="0"/>
          </reference>
        </references>
      </pivotArea>
    </format>
    <format dxfId="4034">
      <pivotArea outline="0" collapsedLevelsAreSubtotals="1" fieldPosition="0">
        <references count="2">
          <reference field="4294967294" count="2" selected="0">
            <x v="14"/>
            <x v="15"/>
          </reference>
          <reference field="0" count="1" selected="0">
            <x v="0"/>
          </reference>
        </references>
      </pivotArea>
    </format>
    <format dxfId="4033">
      <pivotArea dataOnly="0" labelOnly="1" outline="0" fieldPosition="0">
        <references count="2">
          <reference field="4294967294" count="2">
            <x v="14"/>
            <x v="15"/>
          </reference>
          <reference field="0" count="1" selected="0">
            <x v="0"/>
          </reference>
        </references>
      </pivotArea>
    </format>
    <format dxfId="4032">
      <pivotArea outline="0" collapsedLevelsAreSubtotals="1" fieldPosition="0">
        <references count="2">
          <reference field="4294967294" count="2" selected="0">
            <x v="14"/>
            <x v="15"/>
          </reference>
          <reference field="0" count="1" selected="0">
            <x v="0"/>
          </reference>
        </references>
      </pivotArea>
    </format>
    <format dxfId="4031">
      <pivotArea dataOnly="0" labelOnly="1" outline="0" fieldPosition="0">
        <references count="2">
          <reference field="4294967294" count="2">
            <x v="14"/>
            <x v="15"/>
          </reference>
          <reference field="0" count="1" selected="0">
            <x v="0"/>
          </reference>
        </references>
      </pivotArea>
    </format>
    <format dxfId="4030">
      <pivotArea outline="0" collapsedLevelsAreSubtotals="1" fieldPosition="0">
        <references count="4">
          <reference field="4294967294" count="1" selected="0">
            <x v="3"/>
          </reference>
          <reference field="0" count="1" selected="0">
            <x v="14"/>
          </reference>
          <reference field="4" count="1" selected="0">
            <x v="0"/>
          </reference>
          <reference field="221" count="1" selected="0">
            <x v="0"/>
          </reference>
        </references>
      </pivotArea>
    </format>
    <format dxfId="4029">
      <pivotArea type="all" dataOnly="0" outline="0" fieldPosition="0"/>
    </format>
    <format dxfId="4028">
      <pivotArea outline="0" collapsedLevelsAreSubtotals="1" fieldPosition="0"/>
    </format>
    <format dxfId="4027">
      <pivotArea type="origin" dataOnly="0" labelOnly="1" outline="0" fieldPosition="0"/>
    </format>
    <format dxfId="4026">
      <pivotArea field="221" type="button" dataOnly="0" labelOnly="1" outline="0" axis="axisCol" fieldPosition="0"/>
    </format>
    <format dxfId="4025">
      <pivotArea field="4" type="button" dataOnly="0" labelOnly="1" outline="0" axis="axisCol" fieldPosition="1"/>
    </format>
    <format dxfId="4024">
      <pivotArea type="topRight" dataOnly="0" labelOnly="1" outline="0" fieldPosition="0"/>
    </format>
    <format dxfId="4023">
      <pivotArea field="0" type="button" dataOnly="0" labelOnly="1" outline="0" axis="axisRow" fieldPosition="0"/>
    </format>
    <format dxfId="4022">
      <pivotArea field="-2" type="button" dataOnly="0" labelOnly="1" outline="0" axis="axisRow" fieldPosition="1"/>
    </format>
    <format dxfId="4021">
      <pivotArea dataOnly="0" labelOnly="1" outline="0" fieldPosition="0">
        <references count="1">
          <reference field="0" count="0"/>
        </references>
      </pivotArea>
    </format>
    <format dxfId="4020">
      <pivotArea field="0" dataOnly="0" labelOnly="1" grandRow="1" outline="0" axis="axisRow" fieldPosition="0">
        <references count="1">
          <reference field="4294967294" count="1" selected="0">
            <x v="0"/>
          </reference>
        </references>
      </pivotArea>
    </format>
    <format dxfId="4019">
      <pivotArea field="0" dataOnly="0" labelOnly="1" grandRow="1" outline="0" axis="axisRow" fieldPosition="0">
        <references count="1">
          <reference field="4294967294" count="1" selected="0">
            <x v="1"/>
          </reference>
        </references>
      </pivotArea>
    </format>
    <format dxfId="4018">
      <pivotArea field="0" dataOnly="0" labelOnly="1" grandRow="1" outline="0" axis="axisRow" fieldPosition="0">
        <references count="1">
          <reference field="4294967294" count="1" selected="0">
            <x v="2"/>
          </reference>
        </references>
      </pivotArea>
    </format>
    <format dxfId="4017">
      <pivotArea field="0" dataOnly="0" labelOnly="1" grandRow="1" outline="0" axis="axisRow" fieldPosition="0">
        <references count="1">
          <reference field="4294967294" count="1" selected="0">
            <x v="3"/>
          </reference>
        </references>
      </pivotArea>
    </format>
    <format dxfId="4016">
      <pivotArea field="0" dataOnly="0" labelOnly="1" grandRow="1" outline="0" axis="axisRow" fieldPosition="0">
        <references count="1">
          <reference field="4294967294" count="1" selected="0">
            <x v="4"/>
          </reference>
        </references>
      </pivotArea>
    </format>
    <format dxfId="4015">
      <pivotArea field="0" dataOnly="0" labelOnly="1" grandRow="1" outline="0" axis="axisRow" fieldPosition="0">
        <references count="1">
          <reference field="4294967294" count="1" selected="0">
            <x v="5"/>
          </reference>
        </references>
      </pivotArea>
    </format>
    <format dxfId="4014">
      <pivotArea field="0" dataOnly="0" labelOnly="1" grandRow="1" outline="0" axis="axisRow" fieldPosition="0">
        <references count="1">
          <reference field="4294967294" count="1" selected="0">
            <x v="6"/>
          </reference>
        </references>
      </pivotArea>
    </format>
    <format dxfId="4013">
      <pivotArea field="0" dataOnly="0" labelOnly="1" grandRow="1" outline="0" axis="axisRow" fieldPosition="0">
        <references count="1">
          <reference field="4294967294" count="1" selected="0">
            <x v="7"/>
          </reference>
        </references>
      </pivotArea>
    </format>
    <format dxfId="4012">
      <pivotArea field="0" dataOnly="0" labelOnly="1" grandRow="1" outline="0" axis="axisRow" fieldPosition="0">
        <references count="1">
          <reference field="4294967294" count="1" selected="0">
            <x v="8"/>
          </reference>
        </references>
      </pivotArea>
    </format>
    <format dxfId="4011">
      <pivotArea field="0" dataOnly="0" labelOnly="1" grandRow="1" outline="0" axis="axisRow" fieldPosition="0">
        <references count="1">
          <reference field="4294967294" count="1" selected="0">
            <x v="9"/>
          </reference>
        </references>
      </pivotArea>
    </format>
    <format dxfId="4010">
      <pivotArea field="0" dataOnly="0" labelOnly="1" grandRow="1" outline="0" axis="axisRow" fieldPosition="0">
        <references count="1">
          <reference field="4294967294" count="1" selected="0">
            <x v="10"/>
          </reference>
        </references>
      </pivotArea>
    </format>
    <format dxfId="4009">
      <pivotArea field="0" dataOnly="0" labelOnly="1" grandRow="1" outline="0" axis="axisRow" fieldPosition="0">
        <references count="1">
          <reference field="4294967294" count="1" selected="0">
            <x v="11"/>
          </reference>
        </references>
      </pivotArea>
    </format>
    <format dxfId="4008">
      <pivotArea field="0" dataOnly="0" labelOnly="1" grandRow="1" outline="0" axis="axisRow" fieldPosition="0">
        <references count="1">
          <reference field="4294967294" count="1" selected="0">
            <x v="12"/>
          </reference>
        </references>
      </pivotArea>
    </format>
    <format dxfId="4007">
      <pivotArea field="0" dataOnly="0" labelOnly="1" grandRow="1" outline="0" axis="axisRow" fieldPosition="0">
        <references count="1">
          <reference field="4294967294" count="1" selected="0">
            <x v="13"/>
          </reference>
        </references>
      </pivotArea>
    </format>
    <format dxfId="4006">
      <pivotArea field="0" dataOnly="0" labelOnly="1" grandRow="1" outline="0" axis="axisRow" fieldPosition="0">
        <references count="1">
          <reference field="4294967294" count="1" selected="0">
            <x v="14"/>
          </reference>
        </references>
      </pivotArea>
    </format>
    <format dxfId="4005">
      <pivotArea field="0" dataOnly="0" labelOnly="1" grandRow="1" outline="0" axis="axisRow" fieldPosition="0">
        <references count="1">
          <reference field="4294967294" count="1" selected="0">
            <x v="15"/>
          </reference>
        </references>
      </pivotArea>
    </format>
    <format dxfId="4004">
      <pivotArea field="0" dataOnly="0" labelOnly="1" grandRow="1" outline="0" axis="axisRow" fieldPosition="0">
        <references count="1">
          <reference field="4294967294" count="1" selected="0">
            <x v="16"/>
          </reference>
        </references>
      </pivotArea>
    </format>
    <format dxfId="4003">
      <pivotArea field="0" dataOnly="0" labelOnly="1" grandRow="1" outline="0" axis="axisRow" fieldPosition="0">
        <references count="1">
          <reference field="4294967294" count="1" selected="0">
            <x v="17"/>
          </reference>
        </references>
      </pivotArea>
    </format>
    <format dxfId="4002">
      <pivotArea field="0" dataOnly="0" labelOnly="1" grandRow="1" outline="0" axis="axisRow" fieldPosition="0">
        <references count="1">
          <reference field="4294967294" count="1" selected="0">
            <x v="18"/>
          </reference>
        </references>
      </pivotArea>
    </format>
    <format dxfId="4001">
      <pivotArea field="0" dataOnly="0" labelOnly="1" grandRow="1" outline="0" axis="axisRow" fieldPosition="0">
        <references count="1">
          <reference field="4294967294" count="1" selected="0">
            <x v="19"/>
          </reference>
        </references>
      </pivotArea>
    </format>
    <format dxfId="4000">
      <pivotArea field="0" dataOnly="0" labelOnly="1" grandRow="1" outline="0" axis="axisRow" fieldPosition="0">
        <references count="1">
          <reference field="4294967294" count="1" selected="0">
            <x v="20"/>
          </reference>
        </references>
      </pivotArea>
    </format>
    <format dxfId="3999">
      <pivotArea field="0" dataOnly="0" labelOnly="1" grandRow="1" outline="0" axis="axisRow" fieldPosition="0">
        <references count="1">
          <reference field="4294967294" count="1" selected="0">
            <x v="21"/>
          </reference>
        </references>
      </pivotArea>
    </format>
    <format dxfId="3998">
      <pivotArea field="0" dataOnly="0" labelOnly="1" grandRow="1" outline="0" axis="axisRow" fieldPosition="0">
        <references count="1">
          <reference field="4294967294" count="1" selected="0">
            <x v="22"/>
          </reference>
        </references>
      </pivotArea>
    </format>
    <format dxfId="3997">
      <pivotArea field="0" dataOnly="0" labelOnly="1" grandRow="1" outline="0" axis="axisRow" fieldPosition="0">
        <references count="1">
          <reference field="4294967294" count="1" selected="0">
            <x v="23"/>
          </reference>
        </references>
      </pivotArea>
    </format>
    <format dxfId="3996">
      <pivotArea field="0" dataOnly="0" labelOnly="1" grandRow="1" outline="0" axis="axisRow" fieldPosition="0">
        <references count="1">
          <reference field="4294967294" count="1" selected="0">
            <x v="24"/>
          </reference>
        </references>
      </pivotArea>
    </format>
    <format dxfId="3995">
      <pivotArea field="0" dataOnly="0" labelOnly="1" grandRow="1" outline="0" axis="axisRow" fieldPosition="0">
        <references count="1">
          <reference field="4294967294" count="1" selected="0">
            <x v="25"/>
          </reference>
        </references>
      </pivotArea>
    </format>
    <format dxfId="3994">
      <pivotArea field="0" dataOnly="0" labelOnly="1" grandRow="1" outline="0" axis="axisRow" fieldPosition="0">
        <references count="1">
          <reference field="4294967294" count="1" selected="0">
            <x v="26"/>
          </reference>
        </references>
      </pivotArea>
    </format>
    <format dxfId="3993">
      <pivotArea field="0" dataOnly="0" labelOnly="1" grandRow="1" outline="0" axis="axisRow" fieldPosition="0">
        <references count="1">
          <reference field="4294967294" count="1" selected="0">
            <x v="27"/>
          </reference>
        </references>
      </pivotArea>
    </format>
    <format dxfId="3992">
      <pivotArea field="0" dataOnly="0" labelOnly="1" grandRow="1" outline="0" axis="axisRow" fieldPosition="0">
        <references count="1">
          <reference field="4294967294" count="1" selected="0">
            <x v="28"/>
          </reference>
        </references>
      </pivotArea>
    </format>
    <format dxfId="3991">
      <pivotArea field="0" dataOnly="0" labelOnly="1" grandRow="1" outline="0" axis="axisRow" fieldPosition="0">
        <references count="1">
          <reference field="4294967294" count="1" selected="0">
            <x v="29"/>
          </reference>
        </references>
      </pivotArea>
    </format>
    <format dxfId="3990">
      <pivotArea field="0" dataOnly="0" labelOnly="1" grandRow="1" outline="0" axis="axisRow" fieldPosition="0">
        <references count="1">
          <reference field="4294967294" count="1" selected="0">
            <x v="30"/>
          </reference>
        </references>
      </pivotArea>
    </format>
    <format dxfId="3989">
      <pivotArea field="0" dataOnly="0" labelOnly="1" grandRow="1" outline="0" axis="axisRow" fieldPosition="0">
        <references count="1">
          <reference field="4294967294" count="1" selected="0">
            <x v="31"/>
          </reference>
        </references>
      </pivotArea>
    </format>
    <format dxfId="3988">
      <pivotArea field="0" dataOnly="0" labelOnly="1" grandRow="1" outline="0" axis="axisRow" fieldPosition="0">
        <references count="1">
          <reference field="4294967294" count="1" selected="0">
            <x v="0"/>
          </reference>
        </references>
      </pivotArea>
    </format>
    <format dxfId="3987">
      <pivotArea field="0" dataOnly="0" labelOnly="1" grandRow="1" outline="0" axis="axisRow" fieldPosition="0">
        <references count="1">
          <reference field="4294967294" count="1" selected="0">
            <x v="1"/>
          </reference>
        </references>
      </pivotArea>
    </format>
    <format dxfId="3986">
      <pivotArea field="0" dataOnly="0" labelOnly="1" grandRow="1" outline="0" axis="axisRow" fieldPosition="0">
        <references count="1">
          <reference field="4294967294" count="1" selected="0">
            <x v="2"/>
          </reference>
        </references>
      </pivotArea>
    </format>
    <format dxfId="3985">
      <pivotArea field="0" dataOnly="0" labelOnly="1" grandRow="1" outline="0" axis="axisRow" fieldPosition="0">
        <references count="1">
          <reference field="4294967294" count="1" selected="0">
            <x v="3"/>
          </reference>
        </references>
      </pivotArea>
    </format>
    <format dxfId="3984">
      <pivotArea field="0" dataOnly="0" labelOnly="1" grandRow="1" outline="0" axis="axisRow" fieldPosition="0">
        <references count="1">
          <reference field="4294967294" count="1" selected="0">
            <x v="4"/>
          </reference>
        </references>
      </pivotArea>
    </format>
    <format dxfId="3983">
      <pivotArea field="0" dataOnly="0" labelOnly="1" grandRow="1" outline="0" axis="axisRow" fieldPosition="0">
        <references count="1">
          <reference field="4294967294" count="1" selected="0">
            <x v="5"/>
          </reference>
        </references>
      </pivotArea>
    </format>
    <format dxfId="3982">
      <pivotArea field="0" dataOnly="0" labelOnly="1" grandRow="1" outline="0" axis="axisRow" fieldPosition="0">
        <references count="1">
          <reference field="4294967294" count="1" selected="0">
            <x v="6"/>
          </reference>
        </references>
      </pivotArea>
    </format>
    <format dxfId="3981">
      <pivotArea field="0" dataOnly="0" labelOnly="1" grandRow="1" outline="0" axis="axisRow" fieldPosition="0">
        <references count="1">
          <reference field="4294967294" count="1" selected="0">
            <x v="7"/>
          </reference>
        </references>
      </pivotArea>
    </format>
    <format dxfId="3980">
      <pivotArea field="0" dataOnly="0" labelOnly="1" grandRow="1" outline="0" axis="axisRow" fieldPosition="0">
        <references count="1">
          <reference field="4294967294" count="1" selected="0">
            <x v="8"/>
          </reference>
        </references>
      </pivotArea>
    </format>
    <format dxfId="3979">
      <pivotArea field="0" dataOnly="0" labelOnly="1" grandRow="1" outline="0" axis="axisRow" fieldPosition="0">
        <references count="1">
          <reference field="4294967294" count="1" selected="0">
            <x v="9"/>
          </reference>
        </references>
      </pivotArea>
    </format>
    <format dxfId="3978">
      <pivotArea field="0" dataOnly="0" labelOnly="1" grandRow="1" outline="0" axis="axisRow" fieldPosition="0">
        <references count="1">
          <reference field="4294967294" count="1" selected="0">
            <x v="10"/>
          </reference>
        </references>
      </pivotArea>
    </format>
    <format dxfId="3977">
      <pivotArea field="0" dataOnly="0" labelOnly="1" grandRow="1" outline="0" axis="axisRow" fieldPosition="0">
        <references count="1">
          <reference field="4294967294" count="1" selected="0">
            <x v="11"/>
          </reference>
        </references>
      </pivotArea>
    </format>
    <format dxfId="3976">
      <pivotArea field="0" dataOnly="0" labelOnly="1" grandRow="1" outline="0" axis="axisRow" fieldPosition="0">
        <references count="1">
          <reference field="4294967294" count="1" selected="0">
            <x v="12"/>
          </reference>
        </references>
      </pivotArea>
    </format>
    <format dxfId="3975">
      <pivotArea field="0" dataOnly="0" labelOnly="1" grandRow="1" outline="0" axis="axisRow" fieldPosition="0">
        <references count="1">
          <reference field="4294967294" count="1" selected="0">
            <x v="13"/>
          </reference>
        </references>
      </pivotArea>
    </format>
    <format dxfId="3974">
      <pivotArea field="0" dataOnly="0" labelOnly="1" grandRow="1" outline="0" axis="axisRow" fieldPosition="0">
        <references count="1">
          <reference field="4294967294" count="1" selected="0">
            <x v="14"/>
          </reference>
        </references>
      </pivotArea>
    </format>
    <format dxfId="3973">
      <pivotArea field="0" dataOnly="0" labelOnly="1" grandRow="1" outline="0" axis="axisRow" fieldPosition="0">
        <references count="1">
          <reference field="4294967294" count="1" selected="0">
            <x v="15"/>
          </reference>
        </references>
      </pivotArea>
    </format>
    <format dxfId="3972">
      <pivotArea field="0" dataOnly="0" labelOnly="1" grandRow="1" outline="0" axis="axisRow" fieldPosition="0">
        <references count="1">
          <reference field="4294967294" count="1" selected="0">
            <x v="16"/>
          </reference>
        </references>
      </pivotArea>
    </format>
    <format dxfId="3971">
      <pivotArea field="0" dataOnly="0" labelOnly="1" grandRow="1" outline="0" axis="axisRow" fieldPosition="0">
        <references count="1">
          <reference field="4294967294" count="1" selected="0">
            <x v="17"/>
          </reference>
        </references>
      </pivotArea>
    </format>
    <format dxfId="3970">
      <pivotArea field="0" dataOnly="0" labelOnly="1" grandRow="1" outline="0" axis="axisRow" fieldPosition="0">
        <references count="1">
          <reference field="4294967294" count="1" selected="0">
            <x v="18"/>
          </reference>
        </references>
      </pivotArea>
    </format>
    <format dxfId="3969">
      <pivotArea field="0" dataOnly="0" labelOnly="1" grandRow="1" outline="0" axis="axisRow" fieldPosition="0">
        <references count="1">
          <reference field="4294967294" count="1" selected="0">
            <x v="19"/>
          </reference>
        </references>
      </pivotArea>
    </format>
    <format dxfId="3968">
      <pivotArea field="0" dataOnly="0" labelOnly="1" grandRow="1" outline="0" axis="axisRow" fieldPosition="0">
        <references count="1">
          <reference field="4294967294" count="1" selected="0">
            <x v="20"/>
          </reference>
        </references>
      </pivotArea>
    </format>
    <format dxfId="3967">
      <pivotArea field="0" dataOnly="0" labelOnly="1" grandRow="1" outline="0" axis="axisRow" fieldPosition="0">
        <references count="1">
          <reference field="4294967294" count="1" selected="0">
            <x v="21"/>
          </reference>
        </references>
      </pivotArea>
    </format>
    <format dxfId="3966">
      <pivotArea field="0" dataOnly="0" labelOnly="1" grandRow="1" outline="0" axis="axisRow" fieldPosition="0">
        <references count="1">
          <reference field="4294967294" count="1" selected="0">
            <x v="22"/>
          </reference>
        </references>
      </pivotArea>
    </format>
    <format dxfId="3965">
      <pivotArea field="0" dataOnly="0" labelOnly="1" grandRow="1" outline="0" axis="axisRow" fieldPosition="0">
        <references count="1">
          <reference field="4294967294" count="1" selected="0">
            <x v="23"/>
          </reference>
        </references>
      </pivotArea>
    </format>
    <format dxfId="3964">
      <pivotArea field="0" dataOnly="0" labelOnly="1" grandRow="1" outline="0" axis="axisRow" fieldPosition="0">
        <references count="1">
          <reference field="4294967294" count="1" selected="0">
            <x v="24"/>
          </reference>
        </references>
      </pivotArea>
    </format>
    <format dxfId="3963">
      <pivotArea field="0" dataOnly="0" labelOnly="1" grandRow="1" outline="0" axis="axisRow" fieldPosition="0">
        <references count="1">
          <reference field="4294967294" count="1" selected="0">
            <x v="25"/>
          </reference>
        </references>
      </pivotArea>
    </format>
    <format dxfId="3962">
      <pivotArea field="0" dataOnly="0" labelOnly="1" grandRow="1" outline="0" axis="axisRow" fieldPosition="0">
        <references count="1">
          <reference field="4294967294" count="1" selected="0">
            <x v="26"/>
          </reference>
        </references>
      </pivotArea>
    </format>
    <format dxfId="3961">
      <pivotArea field="0" dataOnly="0" labelOnly="1" grandRow="1" outline="0" axis="axisRow" fieldPosition="0">
        <references count="1">
          <reference field="4294967294" count="1" selected="0">
            <x v="27"/>
          </reference>
        </references>
      </pivotArea>
    </format>
    <format dxfId="3960">
      <pivotArea field="0" dataOnly="0" labelOnly="1" grandRow="1" outline="0" axis="axisRow" fieldPosition="0">
        <references count="1">
          <reference field="4294967294" count="1" selected="0">
            <x v="28"/>
          </reference>
        </references>
      </pivotArea>
    </format>
    <format dxfId="3959">
      <pivotArea field="0" dataOnly="0" labelOnly="1" grandRow="1" outline="0" axis="axisRow" fieldPosition="0">
        <references count="1">
          <reference field="4294967294" count="1" selected="0">
            <x v="29"/>
          </reference>
        </references>
      </pivotArea>
    </format>
    <format dxfId="3958">
      <pivotArea field="0" dataOnly="0" labelOnly="1" grandRow="1" outline="0" axis="axisRow" fieldPosition="0">
        <references count="1">
          <reference field="4294967294" count="1" selected="0">
            <x v="30"/>
          </reference>
        </references>
      </pivotArea>
    </format>
    <format dxfId="3957">
      <pivotArea field="0" dataOnly="0" labelOnly="1" grandRow="1" outline="0" axis="axisRow" fieldPosition="0">
        <references count="1">
          <reference field="4294967294" count="1" selected="0">
            <x v="31"/>
          </reference>
        </references>
      </pivotArea>
    </format>
    <format dxfId="3956">
      <pivotArea field="0" dataOnly="0" labelOnly="1" grandRow="1" outline="0" axis="axisRow" fieldPosition="0">
        <references count="1">
          <reference field="4294967294" count="1" selected="0">
            <x v="0"/>
          </reference>
        </references>
      </pivotArea>
    </format>
    <format dxfId="3955">
      <pivotArea field="0" dataOnly="0" labelOnly="1" grandRow="1" outline="0" axis="axisRow" fieldPosition="0">
        <references count="1">
          <reference field="4294967294" count="1" selected="0">
            <x v="1"/>
          </reference>
        </references>
      </pivotArea>
    </format>
    <format dxfId="3954">
      <pivotArea field="0" dataOnly="0" labelOnly="1" grandRow="1" outline="0" axis="axisRow" fieldPosition="0">
        <references count="1">
          <reference field="4294967294" count="1" selected="0">
            <x v="2"/>
          </reference>
        </references>
      </pivotArea>
    </format>
    <format dxfId="3953">
      <pivotArea field="0" dataOnly="0" labelOnly="1" grandRow="1" outline="0" axis="axisRow" fieldPosition="0">
        <references count="1">
          <reference field="4294967294" count="1" selected="0">
            <x v="3"/>
          </reference>
        </references>
      </pivotArea>
    </format>
    <format dxfId="3952">
      <pivotArea field="0" dataOnly="0" labelOnly="1" grandRow="1" outline="0" axis="axisRow" fieldPosition="0">
        <references count="1">
          <reference field="4294967294" count="1" selected="0">
            <x v="4"/>
          </reference>
        </references>
      </pivotArea>
    </format>
    <format dxfId="3951">
      <pivotArea field="0" dataOnly="0" labelOnly="1" grandRow="1" outline="0" axis="axisRow" fieldPosition="0">
        <references count="1">
          <reference field="4294967294" count="1" selected="0">
            <x v="5"/>
          </reference>
        </references>
      </pivotArea>
    </format>
    <format dxfId="3950">
      <pivotArea field="0" dataOnly="0" labelOnly="1" grandRow="1" outline="0" axis="axisRow" fieldPosition="0">
        <references count="1">
          <reference field="4294967294" count="1" selected="0">
            <x v="6"/>
          </reference>
        </references>
      </pivotArea>
    </format>
    <format dxfId="3949">
      <pivotArea field="0" dataOnly="0" labelOnly="1" grandRow="1" outline="0" axis="axisRow" fieldPosition="0">
        <references count="1">
          <reference field="4294967294" count="1" selected="0">
            <x v="7"/>
          </reference>
        </references>
      </pivotArea>
    </format>
    <format dxfId="3948">
      <pivotArea field="0" dataOnly="0" labelOnly="1" grandRow="1" outline="0" axis="axisRow" fieldPosition="0">
        <references count="1">
          <reference field="4294967294" count="1" selected="0">
            <x v="8"/>
          </reference>
        </references>
      </pivotArea>
    </format>
    <format dxfId="3947">
      <pivotArea field="0" dataOnly="0" labelOnly="1" grandRow="1" outline="0" axis="axisRow" fieldPosition="0">
        <references count="1">
          <reference field="4294967294" count="1" selected="0">
            <x v="9"/>
          </reference>
        </references>
      </pivotArea>
    </format>
    <format dxfId="3946">
      <pivotArea field="0" dataOnly="0" labelOnly="1" grandRow="1" outline="0" axis="axisRow" fieldPosition="0">
        <references count="1">
          <reference field="4294967294" count="1" selected="0">
            <x v="10"/>
          </reference>
        </references>
      </pivotArea>
    </format>
    <format dxfId="3945">
      <pivotArea field="0" dataOnly="0" labelOnly="1" grandRow="1" outline="0" axis="axisRow" fieldPosition="0">
        <references count="1">
          <reference field="4294967294" count="1" selected="0">
            <x v="11"/>
          </reference>
        </references>
      </pivotArea>
    </format>
    <format dxfId="3944">
      <pivotArea field="0" dataOnly="0" labelOnly="1" grandRow="1" outline="0" axis="axisRow" fieldPosition="0">
        <references count="1">
          <reference field="4294967294" count="1" selected="0">
            <x v="12"/>
          </reference>
        </references>
      </pivotArea>
    </format>
    <format dxfId="3943">
      <pivotArea field="0" dataOnly="0" labelOnly="1" grandRow="1" outline="0" axis="axisRow" fieldPosition="0">
        <references count="1">
          <reference field="4294967294" count="1" selected="0">
            <x v="13"/>
          </reference>
        </references>
      </pivotArea>
    </format>
    <format dxfId="3942">
      <pivotArea field="0" dataOnly="0" labelOnly="1" grandRow="1" outline="0" axis="axisRow" fieldPosition="0">
        <references count="1">
          <reference field="4294967294" count="1" selected="0">
            <x v="14"/>
          </reference>
        </references>
      </pivotArea>
    </format>
    <format dxfId="3941">
      <pivotArea field="0" dataOnly="0" labelOnly="1" grandRow="1" outline="0" axis="axisRow" fieldPosition="0">
        <references count="1">
          <reference field="4294967294" count="1" selected="0">
            <x v="15"/>
          </reference>
        </references>
      </pivotArea>
    </format>
    <format dxfId="3940">
      <pivotArea field="0" dataOnly="0" labelOnly="1" grandRow="1" outline="0" axis="axisRow" fieldPosition="0">
        <references count="1">
          <reference field="4294967294" count="1" selected="0">
            <x v="16"/>
          </reference>
        </references>
      </pivotArea>
    </format>
    <format dxfId="3939">
      <pivotArea field="0" dataOnly="0" labelOnly="1" grandRow="1" outline="0" axis="axisRow" fieldPosition="0">
        <references count="1">
          <reference field="4294967294" count="1" selected="0">
            <x v="17"/>
          </reference>
        </references>
      </pivotArea>
    </format>
    <format dxfId="3938">
      <pivotArea field="0" dataOnly="0" labelOnly="1" grandRow="1" outline="0" axis="axisRow" fieldPosition="0">
        <references count="1">
          <reference field="4294967294" count="1" selected="0">
            <x v="18"/>
          </reference>
        </references>
      </pivotArea>
    </format>
    <format dxfId="3937">
      <pivotArea field="0" dataOnly="0" labelOnly="1" grandRow="1" outline="0" axis="axisRow" fieldPosition="0">
        <references count="1">
          <reference field="4294967294" count="1" selected="0">
            <x v="19"/>
          </reference>
        </references>
      </pivotArea>
    </format>
    <format dxfId="3936">
      <pivotArea field="0" dataOnly="0" labelOnly="1" grandRow="1" outline="0" axis="axisRow" fieldPosition="0">
        <references count="1">
          <reference field="4294967294" count="1" selected="0">
            <x v="20"/>
          </reference>
        </references>
      </pivotArea>
    </format>
    <format dxfId="3935">
      <pivotArea field="0" dataOnly="0" labelOnly="1" grandRow="1" outline="0" axis="axisRow" fieldPosition="0">
        <references count="1">
          <reference field="4294967294" count="1" selected="0">
            <x v="21"/>
          </reference>
        </references>
      </pivotArea>
    </format>
    <format dxfId="3934">
      <pivotArea field="0" dataOnly="0" labelOnly="1" grandRow="1" outline="0" axis="axisRow" fieldPosition="0">
        <references count="1">
          <reference field="4294967294" count="1" selected="0">
            <x v="22"/>
          </reference>
        </references>
      </pivotArea>
    </format>
    <format dxfId="3933">
      <pivotArea field="0" dataOnly="0" labelOnly="1" grandRow="1" outline="0" axis="axisRow" fieldPosition="0">
        <references count="1">
          <reference field="4294967294" count="1" selected="0">
            <x v="23"/>
          </reference>
        </references>
      </pivotArea>
    </format>
    <format dxfId="3932">
      <pivotArea field="0" dataOnly="0" labelOnly="1" grandRow="1" outline="0" axis="axisRow" fieldPosition="0">
        <references count="1">
          <reference field="4294967294" count="1" selected="0">
            <x v="24"/>
          </reference>
        </references>
      </pivotArea>
    </format>
    <format dxfId="3931">
      <pivotArea field="0" dataOnly="0" labelOnly="1" grandRow="1" outline="0" axis="axisRow" fieldPosition="0">
        <references count="1">
          <reference field="4294967294" count="1" selected="0">
            <x v="25"/>
          </reference>
        </references>
      </pivotArea>
    </format>
    <format dxfId="3930">
      <pivotArea field="0" dataOnly="0" labelOnly="1" grandRow="1" outline="0" axis="axisRow" fieldPosition="0">
        <references count="1">
          <reference field="4294967294" count="1" selected="0">
            <x v="26"/>
          </reference>
        </references>
      </pivotArea>
    </format>
    <format dxfId="3929">
      <pivotArea field="0" dataOnly="0" labelOnly="1" grandRow="1" outline="0" axis="axisRow" fieldPosition="0">
        <references count="1">
          <reference field="4294967294" count="1" selected="0">
            <x v="27"/>
          </reference>
        </references>
      </pivotArea>
    </format>
    <format dxfId="3928">
      <pivotArea field="0" dataOnly="0" labelOnly="1" grandRow="1" outline="0" axis="axisRow" fieldPosition="0">
        <references count="1">
          <reference field="4294967294" count="1" selected="0">
            <x v="28"/>
          </reference>
        </references>
      </pivotArea>
    </format>
    <format dxfId="3927">
      <pivotArea field="0" dataOnly="0" labelOnly="1" grandRow="1" outline="0" axis="axisRow" fieldPosition="0">
        <references count="1">
          <reference field="4294967294" count="1" selected="0">
            <x v="29"/>
          </reference>
        </references>
      </pivotArea>
    </format>
    <format dxfId="3926">
      <pivotArea field="0" dataOnly="0" labelOnly="1" grandRow="1" outline="0" axis="axisRow" fieldPosition="0">
        <references count="1">
          <reference field="4294967294" count="1" selected="0">
            <x v="30"/>
          </reference>
        </references>
      </pivotArea>
    </format>
    <format dxfId="3925">
      <pivotArea field="0" dataOnly="0" labelOnly="1" grandRow="1" outline="0" axis="axisRow" fieldPosition="0">
        <references count="1">
          <reference field="4294967294" count="1" selected="0">
            <x v="31"/>
          </reference>
        </references>
      </pivotArea>
    </format>
    <format dxfId="3924">
      <pivotArea field="0" dataOnly="0" labelOnly="1" grandRow="1" outline="0" axis="axisRow" fieldPosition="0">
        <references count="1">
          <reference field="4294967294" count="1" selected="0">
            <x v="0"/>
          </reference>
        </references>
      </pivotArea>
    </format>
    <format dxfId="3923">
      <pivotArea field="0" dataOnly="0" labelOnly="1" grandRow="1" outline="0" axis="axisRow" fieldPosition="0">
        <references count="1">
          <reference field="4294967294" count="1" selected="0">
            <x v="1"/>
          </reference>
        </references>
      </pivotArea>
    </format>
    <format dxfId="3922">
      <pivotArea field="0" dataOnly="0" labelOnly="1" grandRow="1" outline="0" axis="axisRow" fieldPosition="0">
        <references count="1">
          <reference field="4294967294" count="1" selected="0">
            <x v="2"/>
          </reference>
        </references>
      </pivotArea>
    </format>
    <format dxfId="3921">
      <pivotArea field="0" dataOnly="0" labelOnly="1" grandRow="1" outline="0" axis="axisRow" fieldPosition="0">
        <references count="1">
          <reference field="4294967294" count="1" selected="0">
            <x v="3"/>
          </reference>
        </references>
      </pivotArea>
    </format>
    <format dxfId="3920">
      <pivotArea field="0" dataOnly="0" labelOnly="1" grandRow="1" outline="0" axis="axisRow" fieldPosition="0">
        <references count="1">
          <reference field="4294967294" count="1" selected="0">
            <x v="4"/>
          </reference>
        </references>
      </pivotArea>
    </format>
    <format dxfId="3919">
      <pivotArea field="0" dataOnly="0" labelOnly="1" grandRow="1" outline="0" axis="axisRow" fieldPosition="0">
        <references count="1">
          <reference field="4294967294" count="1" selected="0">
            <x v="5"/>
          </reference>
        </references>
      </pivotArea>
    </format>
    <format dxfId="3918">
      <pivotArea field="0" dataOnly="0" labelOnly="1" grandRow="1" outline="0" axis="axisRow" fieldPosition="0">
        <references count="1">
          <reference field="4294967294" count="1" selected="0">
            <x v="6"/>
          </reference>
        </references>
      </pivotArea>
    </format>
    <format dxfId="3917">
      <pivotArea field="0" dataOnly="0" labelOnly="1" grandRow="1" outline="0" axis="axisRow" fieldPosition="0">
        <references count="1">
          <reference field="4294967294" count="1" selected="0">
            <x v="7"/>
          </reference>
        </references>
      </pivotArea>
    </format>
    <format dxfId="3916">
      <pivotArea field="0" dataOnly="0" labelOnly="1" grandRow="1" outline="0" axis="axisRow" fieldPosition="0">
        <references count="1">
          <reference field="4294967294" count="1" selected="0">
            <x v="8"/>
          </reference>
        </references>
      </pivotArea>
    </format>
    <format dxfId="3915">
      <pivotArea field="0" dataOnly="0" labelOnly="1" grandRow="1" outline="0" axis="axisRow" fieldPosition="0">
        <references count="1">
          <reference field="4294967294" count="1" selected="0">
            <x v="9"/>
          </reference>
        </references>
      </pivotArea>
    </format>
    <format dxfId="3914">
      <pivotArea field="0" dataOnly="0" labelOnly="1" grandRow="1" outline="0" axis="axisRow" fieldPosition="0">
        <references count="1">
          <reference field="4294967294" count="1" selected="0">
            <x v="10"/>
          </reference>
        </references>
      </pivotArea>
    </format>
    <format dxfId="3913">
      <pivotArea field="0" dataOnly="0" labelOnly="1" grandRow="1" outline="0" axis="axisRow" fieldPosition="0">
        <references count="1">
          <reference field="4294967294" count="1" selected="0">
            <x v="11"/>
          </reference>
        </references>
      </pivotArea>
    </format>
    <format dxfId="3912">
      <pivotArea field="0" dataOnly="0" labelOnly="1" grandRow="1" outline="0" axis="axisRow" fieldPosition="0">
        <references count="1">
          <reference field="4294967294" count="1" selected="0">
            <x v="12"/>
          </reference>
        </references>
      </pivotArea>
    </format>
    <format dxfId="3911">
      <pivotArea field="0" dataOnly="0" labelOnly="1" grandRow="1" outline="0" axis="axisRow" fieldPosition="0">
        <references count="1">
          <reference field="4294967294" count="1" selected="0">
            <x v="13"/>
          </reference>
        </references>
      </pivotArea>
    </format>
    <format dxfId="3910">
      <pivotArea field="0" dataOnly="0" labelOnly="1" grandRow="1" outline="0" axis="axisRow" fieldPosition="0">
        <references count="1">
          <reference field="4294967294" count="1" selected="0">
            <x v="14"/>
          </reference>
        </references>
      </pivotArea>
    </format>
    <format dxfId="3909">
      <pivotArea field="0" dataOnly="0" labelOnly="1" grandRow="1" outline="0" axis="axisRow" fieldPosition="0">
        <references count="1">
          <reference field="4294967294" count="1" selected="0">
            <x v="15"/>
          </reference>
        </references>
      </pivotArea>
    </format>
    <format dxfId="3908">
      <pivotArea field="0" dataOnly="0" labelOnly="1" grandRow="1" outline="0" axis="axisRow" fieldPosition="0">
        <references count="1">
          <reference field="4294967294" count="1" selected="0">
            <x v="16"/>
          </reference>
        </references>
      </pivotArea>
    </format>
    <format dxfId="3907">
      <pivotArea field="0" dataOnly="0" labelOnly="1" grandRow="1" outline="0" axis="axisRow" fieldPosition="0">
        <references count="1">
          <reference field="4294967294" count="1" selected="0">
            <x v="17"/>
          </reference>
        </references>
      </pivotArea>
    </format>
    <format dxfId="3906">
      <pivotArea field="0" dataOnly="0" labelOnly="1" grandRow="1" outline="0" axis="axisRow" fieldPosition="0">
        <references count="1">
          <reference field="4294967294" count="1" selected="0">
            <x v="18"/>
          </reference>
        </references>
      </pivotArea>
    </format>
    <format dxfId="3905">
      <pivotArea field="0" dataOnly="0" labelOnly="1" grandRow="1" outline="0" axis="axisRow" fieldPosition="0">
        <references count="1">
          <reference field="4294967294" count="1" selected="0">
            <x v="19"/>
          </reference>
        </references>
      </pivotArea>
    </format>
    <format dxfId="3904">
      <pivotArea field="0" dataOnly="0" labelOnly="1" grandRow="1" outline="0" axis="axisRow" fieldPosition="0">
        <references count="1">
          <reference field="4294967294" count="1" selected="0">
            <x v="20"/>
          </reference>
        </references>
      </pivotArea>
    </format>
    <format dxfId="3903">
      <pivotArea field="0" dataOnly="0" labelOnly="1" grandRow="1" outline="0" axis="axisRow" fieldPosition="0">
        <references count="1">
          <reference field="4294967294" count="1" selected="0">
            <x v="21"/>
          </reference>
        </references>
      </pivotArea>
    </format>
    <format dxfId="3902">
      <pivotArea field="0" dataOnly="0" labelOnly="1" grandRow="1" outline="0" axis="axisRow" fieldPosition="0">
        <references count="1">
          <reference field="4294967294" count="1" selected="0">
            <x v="22"/>
          </reference>
        </references>
      </pivotArea>
    </format>
    <format dxfId="3901">
      <pivotArea field="0" dataOnly="0" labelOnly="1" grandRow="1" outline="0" axis="axisRow" fieldPosition="0">
        <references count="1">
          <reference field="4294967294" count="1" selected="0">
            <x v="23"/>
          </reference>
        </references>
      </pivotArea>
    </format>
    <format dxfId="3900">
      <pivotArea field="0" dataOnly="0" labelOnly="1" grandRow="1" outline="0" axis="axisRow" fieldPosition="0">
        <references count="1">
          <reference field="4294967294" count="1" selected="0">
            <x v="24"/>
          </reference>
        </references>
      </pivotArea>
    </format>
    <format dxfId="3899">
      <pivotArea field="0" dataOnly="0" labelOnly="1" grandRow="1" outline="0" axis="axisRow" fieldPosition="0">
        <references count="1">
          <reference field="4294967294" count="1" selected="0">
            <x v="25"/>
          </reference>
        </references>
      </pivotArea>
    </format>
    <format dxfId="3898">
      <pivotArea field="0" dataOnly="0" labelOnly="1" grandRow="1" outline="0" axis="axisRow" fieldPosition="0">
        <references count="1">
          <reference field="4294967294" count="1" selected="0">
            <x v="26"/>
          </reference>
        </references>
      </pivotArea>
    </format>
    <format dxfId="3897">
      <pivotArea field="0" dataOnly="0" labelOnly="1" grandRow="1" outline="0" axis="axisRow" fieldPosition="0">
        <references count="1">
          <reference field="4294967294" count="1" selected="0">
            <x v="27"/>
          </reference>
        </references>
      </pivotArea>
    </format>
    <format dxfId="3896">
      <pivotArea field="0" dataOnly="0" labelOnly="1" grandRow="1" outline="0" axis="axisRow" fieldPosition="0">
        <references count="1">
          <reference field="4294967294" count="1" selected="0">
            <x v="28"/>
          </reference>
        </references>
      </pivotArea>
    </format>
    <format dxfId="3895">
      <pivotArea field="0" dataOnly="0" labelOnly="1" grandRow="1" outline="0" axis="axisRow" fieldPosition="0">
        <references count="1">
          <reference field="4294967294" count="1" selected="0">
            <x v="29"/>
          </reference>
        </references>
      </pivotArea>
    </format>
    <format dxfId="3894">
      <pivotArea field="0" dataOnly="0" labelOnly="1" grandRow="1" outline="0" axis="axisRow" fieldPosition="0">
        <references count="1">
          <reference field="4294967294" count="1" selected="0">
            <x v="30"/>
          </reference>
        </references>
      </pivotArea>
    </format>
    <format dxfId="3893">
      <pivotArea field="0" dataOnly="0" labelOnly="1" grandRow="1" outline="0" axis="axisRow" fieldPosition="0">
        <references count="1">
          <reference field="4294967294" count="1" selected="0">
            <x v="31"/>
          </reference>
        </references>
      </pivotArea>
    </format>
    <format dxfId="3892">
      <pivotArea field="0" dataOnly="0" labelOnly="1" grandRow="1" outline="0" axis="axisRow" fieldPosition="0">
        <references count="1">
          <reference field="4294967294" count="1" selected="0">
            <x v="0"/>
          </reference>
        </references>
      </pivotArea>
    </format>
    <format dxfId="3891">
      <pivotArea field="0" dataOnly="0" labelOnly="1" grandRow="1" outline="0" axis="axisRow" fieldPosition="0">
        <references count="1">
          <reference field="4294967294" count="1" selected="0">
            <x v="1"/>
          </reference>
        </references>
      </pivotArea>
    </format>
    <format dxfId="3890">
      <pivotArea field="0" dataOnly="0" labelOnly="1" grandRow="1" outline="0" axis="axisRow" fieldPosition="0">
        <references count="1">
          <reference field="4294967294" count="1" selected="0">
            <x v="2"/>
          </reference>
        </references>
      </pivotArea>
    </format>
    <format dxfId="3889">
      <pivotArea field="0" dataOnly="0" labelOnly="1" grandRow="1" outline="0" axis="axisRow" fieldPosition="0">
        <references count="1">
          <reference field="4294967294" count="1" selected="0">
            <x v="3"/>
          </reference>
        </references>
      </pivotArea>
    </format>
    <format dxfId="3888">
      <pivotArea field="0" dataOnly="0" labelOnly="1" grandRow="1" outline="0" axis="axisRow" fieldPosition="0">
        <references count="1">
          <reference field="4294967294" count="1" selected="0">
            <x v="4"/>
          </reference>
        </references>
      </pivotArea>
    </format>
    <format dxfId="3887">
      <pivotArea field="0" dataOnly="0" labelOnly="1" grandRow="1" outline="0" axis="axisRow" fieldPosition="0">
        <references count="1">
          <reference field="4294967294" count="1" selected="0">
            <x v="5"/>
          </reference>
        </references>
      </pivotArea>
    </format>
    <format dxfId="3886">
      <pivotArea field="0" dataOnly="0" labelOnly="1" grandRow="1" outline="0" axis="axisRow" fieldPosition="0">
        <references count="1">
          <reference field="4294967294" count="1" selected="0">
            <x v="6"/>
          </reference>
        </references>
      </pivotArea>
    </format>
    <format dxfId="3885">
      <pivotArea field="0" dataOnly="0" labelOnly="1" grandRow="1" outline="0" axis="axisRow" fieldPosition="0">
        <references count="1">
          <reference field="4294967294" count="1" selected="0">
            <x v="7"/>
          </reference>
        </references>
      </pivotArea>
    </format>
    <format dxfId="3884">
      <pivotArea field="0" dataOnly="0" labelOnly="1" grandRow="1" outline="0" axis="axisRow" fieldPosition="0">
        <references count="1">
          <reference field="4294967294" count="1" selected="0">
            <x v="8"/>
          </reference>
        </references>
      </pivotArea>
    </format>
    <format dxfId="3883">
      <pivotArea field="0" dataOnly="0" labelOnly="1" grandRow="1" outline="0" axis="axisRow" fieldPosition="0">
        <references count="1">
          <reference field="4294967294" count="1" selected="0">
            <x v="9"/>
          </reference>
        </references>
      </pivotArea>
    </format>
    <format dxfId="3882">
      <pivotArea field="0" dataOnly="0" labelOnly="1" grandRow="1" outline="0" axis="axisRow" fieldPosition="0">
        <references count="1">
          <reference field="4294967294" count="1" selected="0">
            <x v="10"/>
          </reference>
        </references>
      </pivotArea>
    </format>
    <format dxfId="3881">
      <pivotArea field="0" dataOnly="0" labelOnly="1" grandRow="1" outline="0" axis="axisRow" fieldPosition="0">
        <references count="1">
          <reference field="4294967294" count="1" selected="0">
            <x v="11"/>
          </reference>
        </references>
      </pivotArea>
    </format>
    <format dxfId="3880">
      <pivotArea field="0" dataOnly="0" labelOnly="1" grandRow="1" outline="0" axis="axisRow" fieldPosition="0">
        <references count="1">
          <reference field="4294967294" count="1" selected="0">
            <x v="12"/>
          </reference>
        </references>
      </pivotArea>
    </format>
    <format dxfId="3879">
      <pivotArea field="0" dataOnly="0" labelOnly="1" grandRow="1" outline="0" axis="axisRow" fieldPosition="0">
        <references count="1">
          <reference field="4294967294" count="1" selected="0">
            <x v="13"/>
          </reference>
        </references>
      </pivotArea>
    </format>
    <format dxfId="3878">
      <pivotArea field="0" dataOnly="0" labelOnly="1" grandRow="1" outline="0" axis="axisRow" fieldPosition="0">
        <references count="1">
          <reference field="4294967294" count="1" selected="0">
            <x v="14"/>
          </reference>
        </references>
      </pivotArea>
    </format>
    <format dxfId="3877">
      <pivotArea field="0" dataOnly="0" labelOnly="1" grandRow="1" outline="0" axis="axisRow" fieldPosition="0">
        <references count="1">
          <reference field="4294967294" count="1" selected="0">
            <x v="15"/>
          </reference>
        </references>
      </pivotArea>
    </format>
    <format dxfId="3876">
      <pivotArea field="0" dataOnly="0" labelOnly="1" grandRow="1" outline="0" axis="axisRow" fieldPosition="0">
        <references count="1">
          <reference field="4294967294" count="1" selected="0">
            <x v="16"/>
          </reference>
        </references>
      </pivotArea>
    </format>
    <format dxfId="3875">
      <pivotArea field="0" dataOnly="0" labelOnly="1" grandRow="1" outline="0" axis="axisRow" fieldPosition="0">
        <references count="1">
          <reference field="4294967294" count="1" selected="0">
            <x v="17"/>
          </reference>
        </references>
      </pivotArea>
    </format>
    <format dxfId="3874">
      <pivotArea field="0" dataOnly="0" labelOnly="1" grandRow="1" outline="0" axis="axisRow" fieldPosition="0">
        <references count="1">
          <reference field="4294967294" count="1" selected="0">
            <x v="18"/>
          </reference>
        </references>
      </pivotArea>
    </format>
    <format dxfId="3873">
      <pivotArea field="0" dataOnly="0" labelOnly="1" grandRow="1" outline="0" axis="axisRow" fieldPosition="0">
        <references count="1">
          <reference field="4294967294" count="1" selected="0">
            <x v="19"/>
          </reference>
        </references>
      </pivotArea>
    </format>
    <format dxfId="3872">
      <pivotArea field="0" dataOnly="0" labelOnly="1" grandRow="1" outline="0" axis="axisRow" fieldPosition="0">
        <references count="1">
          <reference field="4294967294" count="1" selected="0">
            <x v="20"/>
          </reference>
        </references>
      </pivotArea>
    </format>
    <format dxfId="3871">
      <pivotArea field="0" dataOnly="0" labelOnly="1" grandRow="1" outline="0" axis="axisRow" fieldPosition="0">
        <references count="1">
          <reference field="4294967294" count="1" selected="0">
            <x v="21"/>
          </reference>
        </references>
      </pivotArea>
    </format>
    <format dxfId="3870">
      <pivotArea field="0" dataOnly="0" labelOnly="1" grandRow="1" outline="0" axis="axisRow" fieldPosition="0">
        <references count="1">
          <reference field="4294967294" count="1" selected="0">
            <x v="22"/>
          </reference>
        </references>
      </pivotArea>
    </format>
    <format dxfId="3869">
      <pivotArea field="0" dataOnly="0" labelOnly="1" grandRow="1" outline="0" axis="axisRow" fieldPosition="0">
        <references count="1">
          <reference field="4294967294" count="1" selected="0">
            <x v="23"/>
          </reference>
        </references>
      </pivotArea>
    </format>
    <format dxfId="3868">
      <pivotArea field="0" dataOnly="0" labelOnly="1" grandRow="1" outline="0" axis="axisRow" fieldPosition="0">
        <references count="1">
          <reference field="4294967294" count="1" selected="0">
            <x v="24"/>
          </reference>
        </references>
      </pivotArea>
    </format>
    <format dxfId="3867">
      <pivotArea field="0" dataOnly="0" labelOnly="1" grandRow="1" outline="0" axis="axisRow" fieldPosition="0">
        <references count="1">
          <reference field="4294967294" count="1" selected="0">
            <x v="25"/>
          </reference>
        </references>
      </pivotArea>
    </format>
    <format dxfId="3866">
      <pivotArea field="0" dataOnly="0" labelOnly="1" grandRow="1" outline="0" axis="axisRow" fieldPosition="0">
        <references count="1">
          <reference field="4294967294" count="1" selected="0">
            <x v="26"/>
          </reference>
        </references>
      </pivotArea>
    </format>
    <format dxfId="3865">
      <pivotArea field="0" dataOnly="0" labelOnly="1" grandRow="1" outline="0" axis="axisRow" fieldPosition="0">
        <references count="1">
          <reference field="4294967294" count="1" selected="0">
            <x v="27"/>
          </reference>
        </references>
      </pivotArea>
    </format>
    <format dxfId="3864">
      <pivotArea field="0" dataOnly="0" labelOnly="1" grandRow="1" outline="0" axis="axisRow" fieldPosition="0">
        <references count="1">
          <reference field="4294967294" count="1" selected="0">
            <x v="28"/>
          </reference>
        </references>
      </pivotArea>
    </format>
    <format dxfId="3863">
      <pivotArea field="0" dataOnly="0" labelOnly="1" grandRow="1" outline="0" axis="axisRow" fieldPosition="0">
        <references count="1">
          <reference field="4294967294" count="1" selected="0">
            <x v="29"/>
          </reference>
        </references>
      </pivotArea>
    </format>
    <format dxfId="3862">
      <pivotArea field="0" dataOnly="0" labelOnly="1" grandRow="1" outline="0" axis="axisRow" fieldPosition="0">
        <references count="1">
          <reference field="4294967294" count="1" selected="0">
            <x v="30"/>
          </reference>
        </references>
      </pivotArea>
    </format>
    <format dxfId="3861">
      <pivotArea field="0" dataOnly="0" labelOnly="1" grandRow="1" outline="0" axis="axisRow" fieldPosition="0">
        <references count="1">
          <reference field="4294967294" count="1" selected="0">
            <x v="31"/>
          </reference>
        </references>
      </pivotArea>
    </format>
    <format dxfId="3860">
      <pivotArea field="0" dataOnly="0" labelOnly="1" grandRow="1" outline="0" axis="axisRow" fieldPosition="0">
        <references count="1">
          <reference field="4294967294" count="1" selected="0">
            <x v="0"/>
          </reference>
        </references>
      </pivotArea>
    </format>
    <format dxfId="3859">
      <pivotArea field="0" dataOnly="0" labelOnly="1" grandRow="1" outline="0" axis="axisRow" fieldPosition="0">
        <references count="1">
          <reference field="4294967294" count="1" selected="0">
            <x v="1"/>
          </reference>
        </references>
      </pivotArea>
    </format>
    <format dxfId="3858">
      <pivotArea field="0" dataOnly="0" labelOnly="1" grandRow="1" outline="0" axis="axisRow" fieldPosition="0">
        <references count="1">
          <reference field="4294967294" count="1" selected="0">
            <x v="2"/>
          </reference>
        </references>
      </pivotArea>
    </format>
    <format dxfId="3857">
      <pivotArea field="0" dataOnly="0" labelOnly="1" grandRow="1" outline="0" axis="axisRow" fieldPosition="0">
        <references count="1">
          <reference field="4294967294" count="1" selected="0">
            <x v="3"/>
          </reference>
        </references>
      </pivotArea>
    </format>
    <format dxfId="3856">
      <pivotArea field="0" dataOnly="0" labelOnly="1" grandRow="1" outline="0" axis="axisRow" fieldPosition="0">
        <references count="1">
          <reference field="4294967294" count="1" selected="0">
            <x v="4"/>
          </reference>
        </references>
      </pivotArea>
    </format>
    <format dxfId="3855">
      <pivotArea field="0" dataOnly="0" labelOnly="1" grandRow="1" outline="0" axis="axisRow" fieldPosition="0">
        <references count="1">
          <reference field="4294967294" count="1" selected="0">
            <x v="5"/>
          </reference>
        </references>
      </pivotArea>
    </format>
    <format dxfId="3854">
      <pivotArea field="0" dataOnly="0" labelOnly="1" grandRow="1" outline="0" axis="axisRow" fieldPosition="0">
        <references count="1">
          <reference field="4294967294" count="1" selected="0">
            <x v="6"/>
          </reference>
        </references>
      </pivotArea>
    </format>
    <format dxfId="3853">
      <pivotArea field="0" dataOnly="0" labelOnly="1" grandRow="1" outline="0" axis="axisRow" fieldPosition="0">
        <references count="1">
          <reference field="4294967294" count="1" selected="0">
            <x v="7"/>
          </reference>
        </references>
      </pivotArea>
    </format>
    <format dxfId="3852">
      <pivotArea field="0" dataOnly="0" labelOnly="1" grandRow="1" outline="0" axis="axisRow" fieldPosition="0">
        <references count="1">
          <reference field="4294967294" count="1" selected="0">
            <x v="8"/>
          </reference>
        </references>
      </pivotArea>
    </format>
    <format dxfId="3851">
      <pivotArea field="0" dataOnly="0" labelOnly="1" grandRow="1" outline="0" axis="axisRow" fieldPosition="0">
        <references count="1">
          <reference field="4294967294" count="1" selected="0">
            <x v="9"/>
          </reference>
        </references>
      </pivotArea>
    </format>
    <format dxfId="3850">
      <pivotArea field="0" dataOnly="0" labelOnly="1" grandRow="1" outline="0" axis="axisRow" fieldPosition="0">
        <references count="1">
          <reference field="4294967294" count="1" selected="0">
            <x v="10"/>
          </reference>
        </references>
      </pivotArea>
    </format>
    <format dxfId="3849">
      <pivotArea field="0" dataOnly="0" labelOnly="1" grandRow="1" outline="0" axis="axisRow" fieldPosition="0">
        <references count="1">
          <reference field="4294967294" count="1" selected="0">
            <x v="11"/>
          </reference>
        </references>
      </pivotArea>
    </format>
    <format dxfId="3848">
      <pivotArea field="0" dataOnly="0" labelOnly="1" grandRow="1" outline="0" axis="axisRow" fieldPosition="0">
        <references count="1">
          <reference field="4294967294" count="1" selected="0">
            <x v="12"/>
          </reference>
        </references>
      </pivotArea>
    </format>
    <format dxfId="3847">
      <pivotArea field="0" dataOnly="0" labelOnly="1" grandRow="1" outline="0" axis="axisRow" fieldPosition="0">
        <references count="1">
          <reference field="4294967294" count="1" selected="0">
            <x v="13"/>
          </reference>
        </references>
      </pivotArea>
    </format>
    <format dxfId="3846">
      <pivotArea field="0" dataOnly="0" labelOnly="1" grandRow="1" outline="0" axis="axisRow" fieldPosition="0">
        <references count="1">
          <reference field="4294967294" count="1" selected="0">
            <x v="14"/>
          </reference>
        </references>
      </pivotArea>
    </format>
    <format dxfId="3845">
      <pivotArea field="0" dataOnly="0" labelOnly="1" grandRow="1" outline="0" axis="axisRow" fieldPosition="0">
        <references count="1">
          <reference field="4294967294" count="1" selected="0">
            <x v="15"/>
          </reference>
        </references>
      </pivotArea>
    </format>
    <format dxfId="3844">
      <pivotArea field="0" dataOnly="0" labelOnly="1" grandRow="1" outline="0" axis="axisRow" fieldPosition="0">
        <references count="1">
          <reference field="4294967294" count="1" selected="0">
            <x v="16"/>
          </reference>
        </references>
      </pivotArea>
    </format>
    <format dxfId="3843">
      <pivotArea field="0" dataOnly="0" labelOnly="1" grandRow="1" outline="0" axis="axisRow" fieldPosition="0">
        <references count="1">
          <reference field="4294967294" count="1" selected="0">
            <x v="17"/>
          </reference>
        </references>
      </pivotArea>
    </format>
    <format dxfId="3842">
      <pivotArea field="0" dataOnly="0" labelOnly="1" grandRow="1" outline="0" axis="axisRow" fieldPosition="0">
        <references count="1">
          <reference field="4294967294" count="1" selected="0">
            <x v="18"/>
          </reference>
        </references>
      </pivotArea>
    </format>
    <format dxfId="3841">
      <pivotArea field="0" dataOnly="0" labelOnly="1" grandRow="1" outline="0" axis="axisRow" fieldPosition="0">
        <references count="1">
          <reference field="4294967294" count="1" selected="0">
            <x v="19"/>
          </reference>
        </references>
      </pivotArea>
    </format>
    <format dxfId="3840">
      <pivotArea field="0" dataOnly="0" labelOnly="1" grandRow="1" outline="0" axis="axisRow" fieldPosition="0">
        <references count="1">
          <reference field="4294967294" count="1" selected="0">
            <x v="20"/>
          </reference>
        </references>
      </pivotArea>
    </format>
    <format dxfId="3839">
      <pivotArea field="0" dataOnly="0" labelOnly="1" grandRow="1" outline="0" axis="axisRow" fieldPosition="0">
        <references count="1">
          <reference field="4294967294" count="1" selected="0">
            <x v="21"/>
          </reference>
        </references>
      </pivotArea>
    </format>
    <format dxfId="3838">
      <pivotArea field="0" dataOnly="0" labelOnly="1" grandRow="1" outline="0" axis="axisRow" fieldPosition="0">
        <references count="1">
          <reference field="4294967294" count="1" selected="0">
            <x v="22"/>
          </reference>
        </references>
      </pivotArea>
    </format>
    <format dxfId="3837">
      <pivotArea field="0" dataOnly="0" labelOnly="1" grandRow="1" outline="0" axis="axisRow" fieldPosition="0">
        <references count="1">
          <reference field="4294967294" count="1" selected="0">
            <x v="23"/>
          </reference>
        </references>
      </pivotArea>
    </format>
    <format dxfId="3836">
      <pivotArea field="0" dataOnly="0" labelOnly="1" grandRow="1" outline="0" axis="axisRow" fieldPosition="0">
        <references count="1">
          <reference field="4294967294" count="1" selected="0">
            <x v="24"/>
          </reference>
        </references>
      </pivotArea>
    </format>
    <format dxfId="3835">
      <pivotArea field="0" dataOnly="0" labelOnly="1" grandRow="1" outline="0" axis="axisRow" fieldPosition="0">
        <references count="1">
          <reference field="4294967294" count="1" selected="0">
            <x v="25"/>
          </reference>
        </references>
      </pivotArea>
    </format>
    <format dxfId="3834">
      <pivotArea field="0" dataOnly="0" labelOnly="1" grandRow="1" outline="0" axis="axisRow" fieldPosition="0">
        <references count="1">
          <reference field="4294967294" count="1" selected="0">
            <x v="26"/>
          </reference>
        </references>
      </pivotArea>
    </format>
    <format dxfId="3833">
      <pivotArea field="0" dataOnly="0" labelOnly="1" grandRow="1" outline="0" axis="axisRow" fieldPosition="0">
        <references count="1">
          <reference field="4294967294" count="1" selected="0">
            <x v="27"/>
          </reference>
        </references>
      </pivotArea>
    </format>
    <format dxfId="3832">
      <pivotArea field="0" dataOnly="0" labelOnly="1" grandRow="1" outline="0" axis="axisRow" fieldPosition="0">
        <references count="1">
          <reference field="4294967294" count="1" selected="0">
            <x v="28"/>
          </reference>
        </references>
      </pivotArea>
    </format>
    <format dxfId="3831">
      <pivotArea field="0" dataOnly="0" labelOnly="1" grandRow="1" outline="0" axis="axisRow" fieldPosition="0">
        <references count="1">
          <reference field="4294967294" count="1" selected="0">
            <x v="29"/>
          </reference>
        </references>
      </pivotArea>
    </format>
    <format dxfId="3830">
      <pivotArea field="0" dataOnly="0" labelOnly="1" grandRow="1" outline="0" axis="axisRow" fieldPosition="0">
        <references count="1">
          <reference field="4294967294" count="1" selected="0">
            <x v="30"/>
          </reference>
        </references>
      </pivotArea>
    </format>
    <format dxfId="3829">
      <pivotArea field="0" dataOnly="0" labelOnly="1" grandRow="1" outline="0" axis="axisRow" fieldPosition="0">
        <references count="1">
          <reference field="4294967294" count="1" selected="0">
            <x v="31"/>
          </reference>
        </references>
      </pivotArea>
    </format>
    <format dxfId="3828">
      <pivotArea field="0" dataOnly="0" labelOnly="1" grandRow="1" outline="0" axis="axisRow" fieldPosition="0">
        <references count="1">
          <reference field="4294967294" count="1" selected="0">
            <x v="0"/>
          </reference>
        </references>
      </pivotArea>
    </format>
    <format dxfId="3827">
      <pivotArea field="0" dataOnly="0" labelOnly="1" grandRow="1" outline="0" axis="axisRow" fieldPosition="0">
        <references count="1">
          <reference field="4294967294" count="1" selected="0">
            <x v="1"/>
          </reference>
        </references>
      </pivotArea>
    </format>
    <format dxfId="3826">
      <pivotArea field="0" dataOnly="0" labelOnly="1" grandRow="1" outline="0" axis="axisRow" fieldPosition="0">
        <references count="1">
          <reference field="4294967294" count="1" selected="0">
            <x v="2"/>
          </reference>
        </references>
      </pivotArea>
    </format>
    <format dxfId="3825">
      <pivotArea field="0" dataOnly="0" labelOnly="1" grandRow="1" outline="0" axis="axisRow" fieldPosition="0">
        <references count="1">
          <reference field="4294967294" count="1" selected="0">
            <x v="3"/>
          </reference>
        </references>
      </pivotArea>
    </format>
    <format dxfId="3824">
      <pivotArea field="0" dataOnly="0" labelOnly="1" grandRow="1" outline="0" axis="axisRow" fieldPosition="0">
        <references count="1">
          <reference field="4294967294" count="1" selected="0">
            <x v="4"/>
          </reference>
        </references>
      </pivotArea>
    </format>
    <format dxfId="3823">
      <pivotArea field="0" dataOnly="0" labelOnly="1" grandRow="1" outline="0" axis="axisRow" fieldPosition="0">
        <references count="1">
          <reference field="4294967294" count="1" selected="0">
            <x v="5"/>
          </reference>
        </references>
      </pivotArea>
    </format>
    <format dxfId="3822">
      <pivotArea field="0" dataOnly="0" labelOnly="1" grandRow="1" outline="0" axis="axisRow" fieldPosition="0">
        <references count="1">
          <reference field="4294967294" count="1" selected="0">
            <x v="6"/>
          </reference>
        </references>
      </pivotArea>
    </format>
    <format dxfId="3821">
      <pivotArea field="0" dataOnly="0" labelOnly="1" grandRow="1" outline="0" axis="axisRow" fieldPosition="0">
        <references count="1">
          <reference field="4294967294" count="1" selected="0">
            <x v="7"/>
          </reference>
        </references>
      </pivotArea>
    </format>
    <format dxfId="3820">
      <pivotArea field="0" dataOnly="0" labelOnly="1" grandRow="1" outline="0" axis="axisRow" fieldPosition="0">
        <references count="1">
          <reference field="4294967294" count="1" selected="0">
            <x v="8"/>
          </reference>
        </references>
      </pivotArea>
    </format>
    <format dxfId="3819">
      <pivotArea field="0" dataOnly="0" labelOnly="1" grandRow="1" outline="0" axis="axisRow" fieldPosition="0">
        <references count="1">
          <reference field="4294967294" count="1" selected="0">
            <x v="9"/>
          </reference>
        </references>
      </pivotArea>
    </format>
    <format dxfId="3818">
      <pivotArea field="0" dataOnly="0" labelOnly="1" grandRow="1" outline="0" axis="axisRow" fieldPosition="0">
        <references count="1">
          <reference field="4294967294" count="1" selected="0">
            <x v="10"/>
          </reference>
        </references>
      </pivotArea>
    </format>
    <format dxfId="3817">
      <pivotArea field="0" dataOnly="0" labelOnly="1" grandRow="1" outline="0" axis="axisRow" fieldPosition="0">
        <references count="1">
          <reference field="4294967294" count="1" selected="0">
            <x v="11"/>
          </reference>
        </references>
      </pivotArea>
    </format>
    <format dxfId="3816">
      <pivotArea field="0" dataOnly="0" labelOnly="1" grandRow="1" outline="0" axis="axisRow" fieldPosition="0">
        <references count="1">
          <reference field="4294967294" count="1" selected="0">
            <x v="12"/>
          </reference>
        </references>
      </pivotArea>
    </format>
    <format dxfId="3815">
      <pivotArea field="0" dataOnly="0" labelOnly="1" grandRow="1" outline="0" axis="axisRow" fieldPosition="0">
        <references count="1">
          <reference field="4294967294" count="1" selected="0">
            <x v="13"/>
          </reference>
        </references>
      </pivotArea>
    </format>
    <format dxfId="3814">
      <pivotArea field="0" dataOnly="0" labelOnly="1" grandRow="1" outline="0" axis="axisRow" fieldPosition="0">
        <references count="1">
          <reference field="4294967294" count="1" selected="0">
            <x v="14"/>
          </reference>
        </references>
      </pivotArea>
    </format>
    <format dxfId="3813">
      <pivotArea field="0" dataOnly="0" labelOnly="1" grandRow="1" outline="0" axis="axisRow" fieldPosition="0">
        <references count="1">
          <reference field="4294967294" count="1" selected="0">
            <x v="15"/>
          </reference>
        </references>
      </pivotArea>
    </format>
    <format dxfId="3812">
      <pivotArea field="0" dataOnly="0" labelOnly="1" grandRow="1" outline="0" axis="axisRow" fieldPosition="0">
        <references count="1">
          <reference field="4294967294" count="1" selected="0">
            <x v="16"/>
          </reference>
        </references>
      </pivotArea>
    </format>
    <format dxfId="3811">
      <pivotArea field="0" dataOnly="0" labelOnly="1" grandRow="1" outline="0" axis="axisRow" fieldPosition="0">
        <references count="1">
          <reference field="4294967294" count="1" selected="0">
            <x v="17"/>
          </reference>
        </references>
      </pivotArea>
    </format>
    <format dxfId="3810">
      <pivotArea field="0" dataOnly="0" labelOnly="1" grandRow="1" outline="0" axis="axisRow" fieldPosition="0">
        <references count="1">
          <reference field="4294967294" count="1" selected="0">
            <x v="18"/>
          </reference>
        </references>
      </pivotArea>
    </format>
    <format dxfId="3809">
      <pivotArea field="0" dataOnly="0" labelOnly="1" grandRow="1" outline="0" axis="axisRow" fieldPosition="0">
        <references count="1">
          <reference field="4294967294" count="1" selected="0">
            <x v="19"/>
          </reference>
        </references>
      </pivotArea>
    </format>
    <format dxfId="3808">
      <pivotArea field="0" dataOnly="0" labelOnly="1" grandRow="1" outline="0" axis="axisRow" fieldPosition="0">
        <references count="1">
          <reference field="4294967294" count="1" selected="0">
            <x v="20"/>
          </reference>
        </references>
      </pivotArea>
    </format>
    <format dxfId="3807">
      <pivotArea field="0" dataOnly="0" labelOnly="1" grandRow="1" outline="0" axis="axisRow" fieldPosition="0">
        <references count="1">
          <reference field="4294967294" count="1" selected="0">
            <x v="21"/>
          </reference>
        </references>
      </pivotArea>
    </format>
    <format dxfId="3806">
      <pivotArea field="0" dataOnly="0" labelOnly="1" grandRow="1" outline="0" axis="axisRow" fieldPosition="0">
        <references count="1">
          <reference field="4294967294" count="1" selected="0">
            <x v="22"/>
          </reference>
        </references>
      </pivotArea>
    </format>
    <format dxfId="3805">
      <pivotArea field="0" dataOnly="0" labelOnly="1" grandRow="1" outline="0" axis="axisRow" fieldPosition="0">
        <references count="1">
          <reference field="4294967294" count="1" selected="0">
            <x v="23"/>
          </reference>
        </references>
      </pivotArea>
    </format>
    <format dxfId="3804">
      <pivotArea field="0" dataOnly="0" labelOnly="1" grandRow="1" outline="0" axis="axisRow" fieldPosition="0">
        <references count="1">
          <reference field="4294967294" count="1" selected="0">
            <x v="24"/>
          </reference>
        </references>
      </pivotArea>
    </format>
    <format dxfId="3803">
      <pivotArea field="0" dataOnly="0" labelOnly="1" grandRow="1" outline="0" axis="axisRow" fieldPosition="0">
        <references count="1">
          <reference field="4294967294" count="1" selected="0">
            <x v="25"/>
          </reference>
        </references>
      </pivotArea>
    </format>
    <format dxfId="3802">
      <pivotArea field="0" dataOnly="0" labelOnly="1" grandRow="1" outline="0" axis="axisRow" fieldPosition="0">
        <references count="1">
          <reference field="4294967294" count="1" selected="0">
            <x v="26"/>
          </reference>
        </references>
      </pivotArea>
    </format>
    <format dxfId="3801">
      <pivotArea field="0" dataOnly="0" labelOnly="1" grandRow="1" outline="0" axis="axisRow" fieldPosition="0">
        <references count="1">
          <reference field="4294967294" count="1" selected="0">
            <x v="27"/>
          </reference>
        </references>
      </pivotArea>
    </format>
    <format dxfId="3800">
      <pivotArea field="0" dataOnly="0" labelOnly="1" grandRow="1" outline="0" axis="axisRow" fieldPosition="0">
        <references count="1">
          <reference field="4294967294" count="1" selected="0">
            <x v="28"/>
          </reference>
        </references>
      </pivotArea>
    </format>
    <format dxfId="3799">
      <pivotArea field="0" dataOnly="0" labelOnly="1" grandRow="1" outline="0" axis="axisRow" fieldPosition="0">
        <references count="1">
          <reference field="4294967294" count="1" selected="0">
            <x v="29"/>
          </reference>
        </references>
      </pivotArea>
    </format>
    <format dxfId="3798">
      <pivotArea field="0" dataOnly="0" labelOnly="1" grandRow="1" outline="0" axis="axisRow" fieldPosition="0">
        <references count="1">
          <reference field="4294967294" count="1" selected="0">
            <x v="30"/>
          </reference>
        </references>
      </pivotArea>
    </format>
    <format dxfId="3797">
      <pivotArea field="0" dataOnly="0" labelOnly="1" grandRow="1" outline="0" axis="axisRow" fieldPosition="0">
        <references count="1">
          <reference field="4294967294" count="1" selected="0">
            <x v="31"/>
          </reference>
        </references>
      </pivotArea>
    </format>
    <format dxfId="3796">
      <pivotArea field="0" dataOnly="0" labelOnly="1" grandRow="1" outline="0" axis="axisRow" fieldPosition="0">
        <references count="1">
          <reference field="4294967294" count="1" selected="0">
            <x v="0"/>
          </reference>
        </references>
      </pivotArea>
    </format>
    <format dxfId="3795">
      <pivotArea field="0" dataOnly="0" labelOnly="1" grandRow="1" outline="0" axis="axisRow" fieldPosition="0">
        <references count="1">
          <reference field="4294967294" count="1" selected="0">
            <x v="1"/>
          </reference>
        </references>
      </pivotArea>
    </format>
    <format dxfId="3794">
      <pivotArea field="0" dataOnly="0" labelOnly="1" grandRow="1" outline="0" axis="axisRow" fieldPosition="0">
        <references count="1">
          <reference field="4294967294" count="1" selected="0">
            <x v="2"/>
          </reference>
        </references>
      </pivotArea>
    </format>
    <format dxfId="3793">
      <pivotArea field="0" dataOnly="0" labelOnly="1" grandRow="1" outline="0" axis="axisRow" fieldPosition="0">
        <references count="1">
          <reference field="4294967294" count="1" selected="0">
            <x v="3"/>
          </reference>
        </references>
      </pivotArea>
    </format>
    <format dxfId="3792">
      <pivotArea field="0" dataOnly="0" labelOnly="1" grandRow="1" outline="0" axis="axisRow" fieldPosition="0">
        <references count="1">
          <reference field="4294967294" count="1" selected="0">
            <x v="4"/>
          </reference>
        </references>
      </pivotArea>
    </format>
    <format dxfId="3791">
      <pivotArea field="0" dataOnly="0" labelOnly="1" grandRow="1" outline="0" axis="axisRow" fieldPosition="0">
        <references count="1">
          <reference field="4294967294" count="1" selected="0">
            <x v="5"/>
          </reference>
        </references>
      </pivotArea>
    </format>
    <format dxfId="3790">
      <pivotArea field="0" dataOnly="0" labelOnly="1" grandRow="1" outline="0" axis="axisRow" fieldPosition="0">
        <references count="1">
          <reference field="4294967294" count="1" selected="0">
            <x v="6"/>
          </reference>
        </references>
      </pivotArea>
    </format>
    <format dxfId="3789">
      <pivotArea field="0" dataOnly="0" labelOnly="1" grandRow="1" outline="0" axis="axisRow" fieldPosition="0">
        <references count="1">
          <reference field="4294967294" count="1" selected="0">
            <x v="7"/>
          </reference>
        </references>
      </pivotArea>
    </format>
    <format dxfId="3788">
      <pivotArea field="0" dataOnly="0" labelOnly="1" grandRow="1" outline="0" axis="axisRow" fieldPosition="0">
        <references count="1">
          <reference field="4294967294" count="1" selected="0">
            <x v="8"/>
          </reference>
        </references>
      </pivotArea>
    </format>
    <format dxfId="3787">
      <pivotArea field="0" dataOnly="0" labelOnly="1" grandRow="1" outline="0" axis="axisRow" fieldPosition="0">
        <references count="1">
          <reference field="4294967294" count="1" selected="0">
            <x v="9"/>
          </reference>
        </references>
      </pivotArea>
    </format>
    <format dxfId="3786">
      <pivotArea field="0" dataOnly="0" labelOnly="1" grandRow="1" outline="0" axis="axisRow" fieldPosition="0">
        <references count="1">
          <reference field="4294967294" count="1" selected="0">
            <x v="10"/>
          </reference>
        </references>
      </pivotArea>
    </format>
    <format dxfId="3785">
      <pivotArea field="0" dataOnly="0" labelOnly="1" grandRow="1" outline="0" axis="axisRow" fieldPosition="0">
        <references count="1">
          <reference field="4294967294" count="1" selected="0">
            <x v="11"/>
          </reference>
        </references>
      </pivotArea>
    </format>
    <format dxfId="3784">
      <pivotArea field="0" dataOnly="0" labelOnly="1" grandRow="1" outline="0" axis="axisRow" fieldPosition="0">
        <references count="1">
          <reference field="4294967294" count="1" selected="0">
            <x v="12"/>
          </reference>
        </references>
      </pivotArea>
    </format>
    <format dxfId="3783">
      <pivotArea field="0" dataOnly="0" labelOnly="1" grandRow="1" outline="0" axis="axisRow" fieldPosition="0">
        <references count="1">
          <reference field="4294967294" count="1" selected="0">
            <x v="13"/>
          </reference>
        </references>
      </pivotArea>
    </format>
    <format dxfId="3782">
      <pivotArea field="0" dataOnly="0" labelOnly="1" grandRow="1" outline="0" axis="axisRow" fieldPosition="0">
        <references count="1">
          <reference field="4294967294" count="1" selected="0">
            <x v="14"/>
          </reference>
        </references>
      </pivotArea>
    </format>
    <format dxfId="3781">
      <pivotArea field="0" dataOnly="0" labelOnly="1" grandRow="1" outline="0" axis="axisRow" fieldPosition="0">
        <references count="1">
          <reference field="4294967294" count="1" selected="0">
            <x v="15"/>
          </reference>
        </references>
      </pivotArea>
    </format>
    <format dxfId="3780">
      <pivotArea field="0" dataOnly="0" labelOnly="1" grandRow="1" outline="0" axis="axisRow" fieldPosition="0">
        <references count="1">
          <reference field="4294967294" count="1" selected="0">
            <x v="16"/>
          </reference>
        </references>
      </pivotArea>
    </format>
    <format dxfId="3779">
      <pivotArea field="0" dataOnly="0" labelOnly="1" grandRow="1" outline="0" axis="axisRow" fieldPosition="0">
        <references count="1">
          <reference field="4294967294" count="1" selected="0">
            <x v="17"/>
          </reference>
        </references>
      </pivotArea>
    </format>
    <format dxfId="3778">
      <pivotArea field="0" dataOnly="0" labelOnly="1" grandRow="1" outline="0" axis="axisRow" fieldPosition="0">
        <references count="1">
          <reference field="4294967294" count="1" selected="0">
            <x v="18"/>
          </reference>
        </references>
      </pivotArea>
    </format>
    <format dxfId="3777">
      <pivotArea field="0" dataOnly="0" labelOnly="1" grandRow="1" outline="0" axis="axisRow" fieldPosition="0">
        <references count="1">
          <reference field="4294967294" count="1" selected="0">
            <x v="19"/>
          </reference>
        </references>
      </pivotArea>
    </format>
    <format dxfId="3776">
      <pivotArea field="0" dataOnly="0" labelOnly="1" grandRow="1" outline="0" axis="axisRow" fieldPosition="0">
        <references count="1">
          <reference field="4294967294" count="1" selected="0">
            <x v="20"/>
          </reference>
        </references>
      </pivotArea>
    </format>
    <format dxfId="3775">
      <pivotArea field="0" dataOnly="0" labelOnly="1" grandRow="1" outline="0" axis="axisRow" fieldPosition="0">
        <references count="1">
          <reference field="4294967294" count="1" selected="0">
            <x v="21"/>
          </reference>
        </references>
      </pivotArea>
    </format>
    <format dxfId="3774">
      <pivotArea field="0" dataOnly="0" labelOnly="1" grandRow="1" outline="0" axis="axisRow" fieldPosition="0">
        <references count="1">
          <reference field="4294967294" count="1" selected="0">
            <x v="22"/>
          </reference>
        </references>
      </pivotArea>
    </format>
    <format dxfId="3773">
      <pivotArea field="0" dataOnly="0" labelOnly="1" grandRow="1" outline="0" axis="axisRow" fieldPosition="0">
        <references count="1">
          <reference field="4294967294" count="1" selected="0">
            <x v="23"/>
          </reference>
        </references>
      </pivotArea>
    </format>
    <format dxfId="3772">
      <pivotArea field="0" dataOnly="0" labelOnly="1" grandRow="1" outline="0" axis="axisRow" fieldPosition="0">
        <references count="1">
          <reference field="4294967294" count="1" selected="0">
            <x v="24"/>
          </reference>
        </references>
      </pivotArea>
    </format>
    <format dxfId="3771">
      <pivotArea field="0" dataOnly="0" labelOnly="1" grandRow="1" outline="0" axis="axisRow" fieldPosition="0">
        <references count="1">
          <reference field="4294967294" count="1" selected="0">
            <x v="25"/>
          </reference>
        </references>
      </pivotArea>
    </format>
    <format dxfId="3770">
      <pivotArea field="0" dataOnly="0" labelOnly="1" grandRow="1" outline="0" axis="axisRow" fieldPosition="0">
        <references count="1">
          <reference field="4294967294" count="1" selected="0">
            <x v="26"/>
          </reference>
        </references>
      </pivotArea>
    </format>
    <format dxfId="3769">
      <pivotArea field="0" dataOnly="0" labelOnly="1" grandRow="1" outline="0" axis="axisRow" fieldPosition="0">
        <references count="1">
          <reference field="4294967294" count="1" selected="0">
            <x v="27"/>
          </reference>
        </references>
      </pivotArea>
    </format>
    <format dxfId="3768">
      <pivotArea field="0" dataOnly="0" labelOnly="1" grandRow="1" outline="0" axis="axisRow" fieldPosition="0">
        <references count="1">
          <reference field="4294967294" count="1" selected="0">
            <x v="28"/>
          </reference>
        </references>
      </pivotArea>
    </format>
    <format dxfId="3767">
      <pivotArea field="0" dataOnly="0" labelOnly="1" grandRow="1" outline="0" axis="axisRow" fieldPosition="0">
        <references count="1">
          <reference field="4294967294" count="1" selected="0">
            <x v="29"/>
          </reference>
        </references>
      </pivotArea>
    </format>
    <format dxfId="3766">
      <pivotArea field="0" dataOnly="0" labelOnly="1" grandRow="1" outline="0" axis="axisRow" fieldPosition="0">
        <references count="1">
          <reference field="4294967294" count="1" selected="0">
            <x v="30"/>
          </reference>
        </references>
      </pivotArea>
    </format>
    <format dxfId="3765">
      <pivotArea field="0" dataOnly="0" labelOnly="1" grandRow="1" outline="0" axis="axisRow" fieldPosition="0">
        <references count="1">
          <reference field="4294967294" count="1" selected="0">
            <x v="31"/>
          </reference>
        </references>
      </pivotArea>
    </format>
    <format dxfId="3764">
      <pivotArea field="0" dataOnly="0" labelOnly="1" grandRow="1" outline="0" axis="axisRow" fieldPosition="0">
        <references count="1">
          <reference field="4294967294" count="1" selected="0">
            <x v="0"/>
          </reference>
        </references>
      </pivotArea>
    </format>
    <format dxfId="3763">
      <pivotArea field="0" dataOnly="0" labelOnly="1" grandRow="1" outline="0" axis="axisRow" fieldPosition="0">
        <references count="1">
          <reference field="4294967294" count="1" selected="0">
            <x v="1"/>
          </reference>
        </references>
      </pivotArea>
    </format>
    <format dxfId="3762">
      <pivotArea field="0" dataOnly="0" labelOnly="1" grandRow="1" outline="0" axis="axisRow" fieldPosition="0">
        <references count="1">
          <reference field="4294967294" count="1" selected="0">
            <x v="2"/>
          </reference>
        </references>
      </pivotArea>
    </format>
    <format dxfId="3761">
      <pivotArea field="0" dataOnly="0" labelOnly="1" grandRow="1" outline="0" axis="axisRow" fieldPosition="0">
        <references count="1">
          <reference field="4294967294" count="1" selected="0">
            <x v="3"/>
          </reference>
        </references>
      </pivotArea>
    </format>
    <format dxfId="3760">
      <pivotArea field="0" dataOnly="0" labelOnly="1" grandRow="1" outline="0" axis="axisRow" fieldPosition="0">
        <references count="1">
          <reference field="4294967294" count="1" selected="0">
            <x v="4"/>
          </reference>
        </references>
      </pivotArea>
    </format>
    <format dxfId="3759">
      <pivotArea field="0" dataOnly="0" labelOnly="1" grandRow="1" outline="0" axis="axisRow" fieldPosition="0">
        <references count="1">
          <reference field="4294967294" count="1" selected="0">
            <x v="5"/>
          </reference>
        </references>
      </pivotArea>
    </format>
    <format dxfId="3758">
      <pivotArea field="0" dataOnly="0" labelOnly="1" grandRow="1" outline="0" axis="axisRow" fieldPosition="0">
        <references count="1">
          <reference field="4294967294" count="1" selected="0">
            <x v="6"/>
          </reference>
        </references>
      </pivotArea>
    </format>
    <format dxfId="3757">
      <pivotArea field="0" dataOnly="0" labelOnly="1" grandRow="1" outline="0" axis="axisRow" fieldPosition="0">
        <references count="1">
          <reference field="4294967294" count="1" selected="0">
            <x v="7"/>
          </reference>
        </references>
      </pivotArea>
    </format>
    <format dxfId="3756">
      <pivotArea field="0" dataOnly="0" labelOnly="1" grandRow="1" outline="0" axis="axisRow" fieldPosition="0">
        <references count="1">
          <reference field="4294967294" count="1" selected="0">
            <x v="8"/>
          </reference>
        </references>
      </pivotArea>
    </format>
    <format dxfId="3755">
      <pivotArea field="0" dataOnly="0" labelOnly="1" grandRow="1" outline="0" axis="axisRow" fieldPosition="0">
        <references count="1">
          <reference field="4294967294" count="1" selected="0">
            <x v="9"/>
          </reference>
        </references>
      </pivotArea>
    </format>
    <format dxfId="3754">
      <pivotArea field="0" dataOnly="0" labelOnly="1" grandRow="1" outline="0" axis="axisRow" fieldPosition="0">
        <references count="1">
          <reference field="4294967294" count="1" selected="0">
            <x v="10"/>
          </reference>
        </references>
      </pivotArea>
    </format>
    <format dxfId="3753">
      <pivotArea field="0" dataOnly="0" labelOnly="1" grandRow="1" outline="0" axis="axisRow" fieldPosition="0">
        <references count="1">
          <reference field="4294967294" count="1" selected="0">
            <x v="11"/>
          </reference>
        </references>
      </pivotArea>
    </format>
    <format dxfId="3752">
      <pivotArea field="0" dataOnly="0" labelOnly="1" grandRow="1" outline="0" axis="axisRow" fieldPosition="0">
        <references count="1">
          <reference field="4294967294" count="1" selected="0">
            <x v="12"/>
          </reference>
        </references>
      </pivotArea>
    </format>
    <format dxfId="3751">
      <pivotArea field="0" dataOnly="0" labelOnly="1" grandRow="1" outline="0" axis="axisRow" fieldPosition="0">
        <references count="1">
          <reference field="4294967294" count="1" selected="0">
            <x v="13"/>
          </reference>
        </references>
      </pivotArea>
    </format>
    <format dxfId="3750">
      <pivotArea field="0" dataOnly="0" labelOnly="1" grandRow="1" outline="0" axis="axisRow" fieldPosition="0">
        <references count="1">
          <reference field="4294967294" count="1" selected="0">
            <x v="14"/>
          </reference>
        </references>
      </pivotArea>
    </format>
    <format dxfId="3749">
      <pivotArea field="0" dataOnly="0" labelOnly="1" grandRow="1" outline="0" axis="axisRow" fieldPosition="0">
        <references count="1">
          <reference field="4294967294" count="1" selected="0">
            <x v="15"/>
          </reference>
        </references>
      </pivotArea>
    </format>
    <format dxfId="3748">
      <pivotArea field="0" dataOnly="0" labelOnly="1" grandRow="1" outline="0" axis="axisRow" fieldPosition="0">
        <references count="1">
          <reference field="4294967294" count="1" selected="0">
            <x v="16"/>
          </reference>
        </references>
      </pivotArea>
    </format>
    <format dxfId="3747">
      <pivotArea field="0" dataOnly="0" labelOnly="1" grandRow="1" outline="0" axis="axisRow" fieldPosition="0">
        <references count="1">
          <reference field="4294967294" count="1" selected="0">
            <x v="17"/>
          </reference>
        </references>
      </pivotArea>
    </format>
    <format dxfId="3746">
      <pivotArea field="0" dataOnly="0" labelOnly="1" grandRow="1" outline="0" axis="axisRow" fieldPosition="0">
        <references count="1">
          <reference field="4294967294" count="1" selected="0">
            <x v="18"/>
          </reference>
        </references>
      </pivotArea>
    </format>
    <format dxfId="3745">
      <pivotArea field="0" dataOnly="0" labelOnly="1" grandRow="1" outline="0" axis="axisRow" fieldPosition="0">
        <references count="1">
          <reference field="4294967294" count="1" selected="0">
            <x v="19"/>
          </reference>
        </references>
      </pivotArea>
    </format>
    <format dxfId="3744">
      <pivotArea field="0" dataOnly="0" labelOnly="1" grandRow="1" outline="0" axis="axisRow" fieldPosition="0">
        <references count="1">
          <reference field="4294967294" count="1" selected="0">
            <x v="20"/>
          </reference>
        </references>
      </pivotArea>
    </format>
    <format dxfId="3743">
      <pivotArea field="0" dataOnly="0" labelOnly="1" grandRow="1" outline="0" axis="axisRow" fieldPosition="0">
        <references count="1">
          <reference field="4294967294" count="1" selected="0">
            <x v="21"/>
          </reference>
        </references>
      </pivotArea>
    </format>
    <format dxfId="3742">
      <pivotArea field="0" dataOnly="0" labelOnly="1" grandRow="1" outline="0" axis="axisRow" fieldPosition="0">
        <references count="1">
          <reference field="4294967294" count="1" selected="0">
            <x v="22"/>
          </reference>
        </references>
      </pivotArea>
    </format>
    <format dxfId="3741">
      <pivotArea field="0" dataOnly="0" labelOnly="1" grandRow="1" outline="0" axis="axisRow" fieldPosition="0">
        <references count="1">
          <reference field="4294967294" count="1" selected="0">
            <x v="23"/>
          </reference>
        </references>
      </pivotArea>
    </format>
    <format dxfId="3740">
      <pivotArea field="0" dataOnly="0" labelOnly="1" grandRow="1" outline="0" axis="axisRow" fieldPosition="0">
        <references count="1">
          <reference field="4294967294" count="1" selected="0">
            <x v="24"/>
          </reference>
        </references>
      </pivotArea>
    </format>
    <format dxfId="3739">
      <pivotArea field="0" dataOnly="0" labelOnly="1" grandRow="1" outline="0" axis="axisRow" fieldPosition="0">
        <references count="1">
          <reference field="4294967294" count="1" selected="0">
            <x v="25"/>
          </reference>
        </references>
      </pivotArea>
    </format>
    <format dxfId="3738">
      <pivotArea field="0" dataOnly="0" labelOnly="1" grandRow="1" outline="0" axis="axisRow" fieldPosition="0">
        <references count="1">
          <reference field="4294967294" count="1" selected="0">
            <x v="26"/>
          </reference>
        </references>
      </pivotArea>
    </format>
    <format dxfId="3737">
      <pivotArea field="0" dataOnly="0" labelOnly="1" grandRow="1" outline="0" axis="axisRow" fieldPosition="0">
        <references count="1">
          <reference field="4294967294" count="1" selected="0">
            <x v="27"/>
          </reference>
        </references>
      </pivotArea>
    </format>
    <format dxfId="3736">
      <pivotArea field="0" dataOnly="0" labelOnly="1" grandRow="1" outline="0" axis="axisRow" fieldPosition="0">
        <references count="1">
          <reference field="4294967294" count="1" selected="0">
            <x v="28"/>
          </reference>
        </references>
      </pivotArea>
    </format>
    <format dxfId="3735">
      <pivotArea field="0" dataOnly="0" labelOnly="1" grandRow="1" outline="0" axis="axisRow" fieldPosition="0">
        <references count="1">
          <reference field="4294967294" count="1" selected="0">
            <x v="29"/>
          </reference>
        </references>
      </pivotArea>
    </format>
    <format dxfId="3734">
      <pivotArea field="0" dataOnly="0" labelOnly="1" grandRow="1" outline="0" axis="axisRow" fieldPosition="0">
        <references count="1">
          <reference field="4294967294" count="1" selected="0">
            <x v="30"/>
          </reference>
        </references>
      </pivotArea>
    </format>
    <format dxfId="3733">
      <pivotArea field="0" dataOnly="0" labelOnly="1" grandRow="1" outline="0" axis="axisRow" fieldPosition="0">
        <references count="1">
          <reference field="4294967294" count="1" selected="0">
            <x v="31"/>
          </reference>
        </references>
      </pivotArea>
    </format>
    <format dxfId="3732">
      <pivotArea field="0" dataOnly="0" labelOnly="1" grandRow="1" outline="0" axis="axisRow" fieldPosition="0">
        <references count="1">
          <reference field="4294967294" count="1" selected="0">
            <x v="0"/>
          </reference>
        </references>
      </pivotArea>
    </format>
    <format dxfId="3731">
      <pivotArea field="0" dataOnly="0" labelOnly="1" grandRow="1" outline="0" axis="axisRow" fieldPosition="0">
        <references count="1">
          <reference field="4294967294" count="1" selected="0">
            <x v="1"/>
          </reference>
        </references>
      </pivotArea>
    </format>
    <format dxfId="3730">
      <pivotArea field="0" dataOnly="0" labelOnly="1" grandRow="1" outline="0" axis="axisRow" fieldPosition="0">
        <references count="1">
          <reference field="4294967294" count="1" selected="0">
            <x v="2"/>
          </reference>
        </references>
      </pivotArea>
    </format>
    <format dxfId="3729">
      <pivotArea field="0" dataOnly="0" labelOnly="1" grandRow="1" outline="0" axis="axisRow" fieldPosition="0">
        <references count="1">
          <reference field="4294967294" count="1" selected="0">
            <x v="3"/>
          </reference>
        </references>
      </pivotArea>
    </format>
    <format dxfId="3728">
      <pivotArea field="0" dataOnly="0" labelOnly="1" grandRow="1" outline="0" axis="axisRow" fieldPosition="0">
        <references count="1">
          <reference field="4294967294" count="1" selected="0">
            <x v="4"/>
          </reference>
        </references>
      </pivotArea>
    </format>
    <format dxfId="3727">
      <pivotArea field="0" dataOnly="0" labelOnly="1" grandRow="1" outline="0" axis="axisRow" fieldPosition="0">
        <references count="1">
          <reference field="4294967294" count="1" selected="0">
            <x v="5"/>
          </reference>
        </references>
      </pivotArea>
    </format>
    <format dxfId="3726">
      <pivotArea field="0" dataOnly="0" labelOnly="1" grandRow="1" outline="0" axis="axisRow" fieldPosition="0">
        <references count="1">
          <reference field="4294967294" count="1" selected="0">
            <x v="6"/>
          </reference>
        </references>
      </pivotArea>
    </format>
    <format dxfId="3725">
      <pivotArea field="0" dataOnly="0" labelOnly="1" grandRow="1" outline="0" axis="axisRow" fieldPosition="0">
        <references count="1">
          <reference field="4294967294" count="1" selected="0">
            <x v="7"/>
          </reference>
        </references>
      </pivotArea>
    </format>
    <format dxfId="3724">
      <pivotArea field="0" dataOnly="0" labelOnly="1" grandRow="1" outline="0" axis="axisRow" fieldPosition="0">
        <references count="1">
          <reference field="4294967294" count="1" selected="0">
            <x v="8"/>
          </reference>
        </references>
      </pivotArea>
    </format>
    <format dxfId="3723">
      <pivotArea field="0" dataOnly="0" labelOnly="1" grandRow="1" outline="0" axis="axisRow" fieldPosition="0">
        <references count="1">
          <reference field="4294967294" count="1" selected="0">
            <x v="9"/>
          </reference>
        </references>
      </pivotArea>
    </format>
    <format dxfId="3722">
      <pivotArea field="0" dataOnly="0" labelOnly="1" grandRow="1" outline="0" axis="axisRow" fieldPosition="0">
        <references count="1">
          <reference field="4294967294" count="1" selected="0">
            <x v="10"/>
          </reference>
        </references>
      </pivotArea>
    </format>
    <format dxfId="3721">
      <pivotArea field="0" dataOnly="0" labelOnly="1" grandRow="1" outline="0" axis="axisRow" fieldPosition="0">
        <references count="1">
          <reference field="4294967294" count="1" selected="0">
            <x v="11"/>
          </reference>
        </references>
      </pivotArea>
    </format>
    <format dxfId="3720">
      <pivotArea field="0" dataOnly="0" labelOnly="1" grandRow="1" outline="0" axis="axisRow" fieldPosition="0">
        <references count="1">
          <reference field="4294967294" count="1" selected="0">
            <x v="12"/>
          </reference>
        </references>
      </pivotArea>
    </format>
    <format dxfId="3719">
      <pivotArea field="0" dataOnly="0" labelOnly="1" grandRow="1" outline="0" axis="axisRow" fieldPosition="0">
        <references count="1">
          <reference field="4294967294" count="1" selected="0">
            <x v="13"/>
          </reference>
        </references>
      </pivotArea>
    </format>
    <format dxfId="3718">
      <pivotArea field="0" dataOnly="0" labelOnly="1" grandRow="1" outline="0" axis="axisRow" fieldPosition="0">
        <references count="1">
          <reference field="4294967294" count="1" selected="0">
            <x v="14"/>
          </reference>
        </references>
      </pivotArea>
    </format>
    <format dxfId="3717">
      <pivotArea field="0" dataOnly="0" labelOnly="1" grandRow="1" outline="0" axis="axisRow" fieldPosition="0">
        <references count="1">
          <reference field="4294967294" count="1" selected="0">
            <x v="15"/>
          </reference>
        </references>
      </pivotArea>
    </format>
    <format dxfId="3716">
      <pivotArea field="0" dataOnly="0" labelOnly="1" grandRow="1" outline="0" axis="axisRow" fieldPosition="0">
        <references count="1">
          <reference field="4294967294" count="1" selected="0">
            <x v="16"/>
          </reference>
        </references>
      </pivotArea>
    </format>
    <format dxfId="3715">
      <pivotArea field="0" dataOnly="0" labelOnly="1" grandRow="1" outline="0" axis="axisRow" fieldPosition="0">
        <references count="1">
          <reference field="4294967294" count="1" selected="0">
            <x v="17"/>
          </reference>
        </references>
      </pivotArea>
    </format>
    <format dxfId="3714">
      <pivotArea field="0" dataOnly="0" labelOnly="1" grandRow="1" outline="0" axis="axisRow" fieldPosition="0">
        <references count="1">
          <reference field="4294967294" count="1" selected="0">
            <x v="18"/>
          </reference>
        </references>
      </pivotArea>
    </format>
    <format dxfId="3713">
      <pivotArea field="0" dataOnly="0" labelOnly="1" grandRow="1" outline="0" axis="axisRow" fieldPosition="0">
        <references count="1">
          <reference field="4294967294" count="1" selected="0">
            <x v="19"/>
          </reference>
        </references>
      </pivotArea>
    </format>
    <format dxfId="3712">
      <pivotArea field="0" dataOnly="0" labelOnly="1" grandRow="1" outline="0" axis="axisRow" fieldPosition="0">
        <references count="1">
          <reference field="4294967294" count="1" selected="0">
            <x v="20"/>
          </reference>
        </references>
      </pivotArea>
    </format>
    <format dxfId="3711">
      <pivotArea field="0" dataOnly="0" labelOnly="1" grandRow="1" outline="0" axis="axisRow" fieldPosition="0">
        <references count="1">
          <reference field="4294967294" count="1" selected="0">
            <x v="21"/>
          </reference>
        </references>
      </pivotArea>
    </format>
    <format dxfId="3710">
      <pivotArea field="0" dataOnly="0" labelOnly="1" grandRow="1" outline="0" axis="axisRow" fieldPosition="0">
        <references count="1">
          <reference field="4294967294" count="1" selected="0">
            <x v="22"/>
          </reference>
        </references>
      </pivotArea>
    </format>
    <format dxfId="3709">
      <pivotArea field="0" dataOnly="0" labelOnly="1" grandRow="1" outline="0" axis="axisRow" fieldPosition="0">
        <references count="1">
          <reference field="4294967294" count="1" selected="0">
            <x v="23"/>
          </reference>
        </references>
      </pivotArea>
    </format>
    <format dxfId="3708">
      <pivotArea field="0" dataOnly="0" labelOnly="1" grandRow="1" outline="0" axis="axisRow" fieldPosition="0">
        <references count="1">
          <reference field="4294967294" count="1" selected="0">
            <x v="24"/>
          </reference>
        </references>
      </pivotArea>
    </format>
    <format dxfId="3707">
      <pivotArea field="0" dataOnly="0" labelOnly="1" grandRow="1" outline="0" axis="axisRow" fieldPosition="0">
        <references count="1">
          <reference field="4294967294" count="1" selected="0">
            <x v="25"/>
          </reference>
        </references>
      </pivotArea>
    </format>
    <format dxfId="3706">
      <pivotArea field="0" dataOnly="0" labelOnly="1" grandRow="1" outline="0" axis="axisRow" fieldPosition="0">
        <references count="1">
          <reference field="4294967294" count="1" selected="0">
            <x v="26"/>
          </reference>
        </references>
      </pivotArea>
    </format>
    <format dxfId="3705">
      <pivotArea field="0" dataOnly="0" labelOnly="1" grandRow="1" outline="0" axis="axisRow" fieldPosition="0">
        <references count="1">
          <reference field="4294967294" count="1" selected="0">
            <x v="27"/>
          </reference>
        </references>
      </pivotArea>
    </format>
    <format dxfId="3704">
      <pivotArea field="0" dataOnly="0" labelOnly="1" grandRow="1" outline="0" axis="axisRow" fieldPosition="0">
        <references count="1">
          <reference field="4294967294" count="1" selected="0">
            <x v="28"/>
          </reference>
        </references>
      </pivotArea>
    </format>
    <format dxfId="3703">
      <pivotArea field="0" dataOnly="0" labelOnly="1" grandRow="1" outline="0" axis="axisRow" fieldPosition="0">
        <references count="1">
          <reference field="4294967294" count="1" selected="0">
            <x v="29"/>
          </reference>
        </references>
      </pivotArea>
    </format>
    <format dxfId="3702">
      <pivotArea field="0" dataOnly="0" labelOnly="1" grandRow="1" outline="0" axis="axisRow" fieldPosition="0">
        <references count="1">
          <reference field="4294967294" count="1" selected="0">
            <x v="30"/>
          </reference>
        </references>
      </pivotArea>
    </format>
    <format dxfId="3701">
      <pivotArea field="0" dataOnly="0" labelOnly="1" grandRow="1" outline="0" axis="axisRow" fieldPosition="0">
        <references count="1">
          <reference field="4294967294" count="1" selected="0">
            <x v="31"/>
          </reference>
        </references>
      </pivotArea>
    </format>
    <format dxfId="3700">
      <pivotArea field="0" dataOnly="0" labelOnly="1" grandRow="1" outline="0" axis="axisRow" fieldPosition="0">
        <references count="1">
          <reference field="4294967294" count="1" selected="0">
            <x v="0"/>
          </reference>
        </references>
      </pivotArea>
    </format>
    <format dxfId="3699">
      <pivotArea field="0" dataOnly="0" labelOnly="1" grandRow="1" outline="0" axis="axisRow" fieldPosition="0">
        <references count="1">
          <reference field="4294967294" count="1" selected="0">
            <x v="1"/>
          </reference>
        </references>
      </pivotArea>
    </format>
    <format dxfId="3698">
      <pivotArea field="0" dataOnly="0" labelOnly="1" grandRow="1" outline="0" axis="axisRow" fieldPosition="0">
        <references count="1">
          <reference field="4294967294" count="1" selected="0">
            <x v="2"/>
          </reference>
        </references>
      </pivotArea>
    </format>
    <format dxfId="3697">
      <pivotArea field="0" dataOnly="0" labelOnly="1" grandRow="1" outline="0" axis="axisRow" fieldPosition="0">
        <references count="1">
          <reference field="4294967294" count="1" selected="0">
            <x v="3"/>
          </reference>
        </references>
      </pivotArea>
    </format>
    <format dxfId="3696">
      <pivotArea field="0" dataOnly="0" labelOnly="1" grandRow="1" outline="0" axis="axisRow" fieldPosition="0">
        <references count="1">
          <reference field="4294967294" count="1" selected="0">
            <x v="4"/>
          </reference>
        </references>
      </pivotArea>
    </format>
    <format dxfId="3695">
      <pivotArea field="0" dataOnly="0" labelOnly="1" grandRow="1" outline="0" axis="axisRow" fieldPosition="0">
        <references count="1">
          <reference field="4294967294" count="1" selected="0">
            <x v="5"/>
          </reference>
        </references>
      </pivotArea>
    </format>
    <format dxfId="3694">
      <pivotArea field="0" dataOnly="0" labelOnly="1" grandRow="1" outline="0" axis="axisRow" fieldPosition="0">
        <references count="1">
          <reference field="4294967294" count="1" selected="0">
            <x v="6"/>
          </reference>
        </references>
      </pivotArea>
    </format>
    <format dxfId="3693">
      <pivotArea field="0" dataOnly="0" labelOnly="1" grandRow="1" outline="0" axis="axisRow" fieldPosition="0">
        <references count="1">
          <reference field="4294967294" count="1" selected="0">
            <x v="7"/>
          </reference>
        </references>
      </pivotArea>
    </format>
    <format dxfId="3692">
      <pivotArea field="0" dataOnly="0" labelOnly="1" grandRow="1" outline="0" axis="axisRow" fieldPosition="0">
        <references count="1">
          <reference field="4294967294" count="1" selected="0">
            <x v="8"/>
          </reference>
        </references>
      </pivotArea>
    </format>
    <format dxfId="3691">
      <pivotArea field="0" dataOnly="0" labelOnly="1" grandRow="1" outline="0" axis="axisRow" fieldPosition="0">
        <references count="1">
          <reference field="4294967294" count="1" selected="0">
            <x v="9"/>
          </reference>
        </references>
      </pivotArea>
    </format>
    <format dxfId="3690">
      <pivotArea field="0" dataOnly="0" labelOnly="1" grandRow="1" outline="0" axis="axisRow" fieldPosition="0">
        <references count="1">
          <reference field="4294967294" count="1" selected="0">
            <x v="10"/>
          </reference>
        </references>
      </pivotArea>
    </format>
    <format dxfId="3689">
      <pivotArea field="0" dataOnly="0" labelOnly="1" grandRow="1" outline="0" axis="axisRow" fieldPosition="0">
        <references count="1">
          <reference field="4294967294" count="1" selected="0">
            <x v="11"/>
          </reference>
        </references>
      </pivotArea>
    </format>
    <format dxfId="3688">
      <pivotArea field="0" dataOnly="0" labelOnly="1" grandRow="1" outline="0" axis="axisRow" fieldPosition="0">
        <references count="1">
          <reference field="4294967294" count="1" selected="0">
            <x v="12"/>
          </reference>
        </references>
      </pivotArea>
    </format>
    <format dxfId="3687">
      <pivotArea field="0" dataOnly="0" labelOnly="1" grandRow="1" outline="0" axis="axisRow" fieldPosition="0">
        <references count="1">
          <reference field="4294967294" count="1" selected="0">
            <x v="13"/>
          </reference>
        </references>
      </pivotArea>
    </format>
    <format dxfId="3686">
      <pivotArea field="0" dataOnly="0" labelOnly="1" grandRow="1" outline="0" axis="axisRow" fieldPosition="0">
        <references count="1">
          <reference field="4294967294" count="1" selected="0">
            <x v="14"/>
          </reference>
        </references>
      </pivotArea>
    </format>
    <format dxfId="3685">
      <pivotArea field="0" dataOnly="0" labelOnly="1" grandRow="1" outline="0" axis="axisRow" fieldPosition="0">
        <references count="1">
          <reference field="4294967294" count="1" selected="0">
            <x v="15"/>
          </reference>
        </references>
      </pivotArea>
    </format>
    <format dxfId="3684">
      <pivotArea field="0" dataOnly="0" labelOnly="1" grandRow="1" outline="0" axis="axisRow" fieldPosition="0">
        <references count="1">
          <reference field="4294967294" count="1" selected="0">
            <x v="16"/>
          </reference>
        </references>
      </pivotArea>
    </format>
    <format dxfId="3683">
      <pivotArea field="0" dataOnly="0" labelOnly="1" grandRow="1" outline="0" axis="axisRow" fieldPosition="0">
        <references count="1">
          <reference field="4294967294" count="1" selected="0">
            <x v="17"/>
          </reference>
        </references>
      </pivotArea>
    </format>
    <format dxfId="3682">
      <pivotArea field="0" dataOnly="0" labelOnly="1" grandRow="1" outline="0" axis="axisRow" fieldPosition="0">
        <references count="1">
          <reference field="4294967294" count="1" selected="0">
            <x v="18"/>
          </reference>
        </references>
      </pivotArea>
    </format>
    <format dxfId="3681">
      <pivotArea field="0" dataOnly="0" labelOnly="1" grandRow="1" outline="0" axis="axisRow" fieldPosition="0">
        <references count="1">
          <reference field="4294967294" count="1" selected="0">
            <x v="19"/>
          </reference>
        </references>
      </pivotArea>
    </format>
    <format dxfId="3680">
      <pivotArea field="0" dataOnly="0" labelOnly="1" grandRow="1" outline="0" axis="axisRow" fieldPosition="0">
        <references count="1">
          <reference field="4294967294" count="1" selected="0">
            <x v="20"/>
          </reference>
        </references>
      </pivotArea>
    </format>
    <format dxfId="3679">
      <pivotArea field="0" dataOnly="0" labelOnly="1" grandRow="1" outline="0" axis="axisRow" fieldPosition="0">
        <references count="1">
          <reference field="4294967294" count="1" selected="0">
            <x v="21"/>
          </reference>
        </references>
      </pivotArea>
    </format>
    <format dxfId="3678">
      <pivotArea field="0" dataOnly="0" labelOnly="1" grandRow="1" outline="0" axis="axisRow" fieldPosition="0">
        <references count="1">
          <reference field="4294967294" count="1" selected="0">
            <x v="22"/>
          </reference>
        </references>
      </pivotArea>
    </format>
    <format dxfId="3677">
      <pivotArea field="0" dataOnly="0" labelOnly="1" grandRow="1" outline="0" axis="axisRow" fieldPosition="0">
        <references count="1">
          <reference field="4294967294" count="1" selected="0">
            <x v="23"/>
          </reference>
        </references>
      </pivotArea>
    </format>
    <format dxfId="3676">
      <pivotArea field="0" dataOnly="0" labelOnly="1" grandRow="1" outline="0" axis="axisRow" fieldPosition="0">
        <references count="1">
          <reference field="4294967294" count="1" selected="0">
            <x v="24"/>
          </reference>
        </references>
      </pivotArea>
    </format>
    <format dxfId="3675">
      <pivotArea field="0" dataOnly="0" labelOnly="1" grandRow="1" outline="0" axis="axisRow" fieldPosition="0">
        <references count="1">
          <reference field="4294967294" count="1" selected="0">
            <x v="25"/>
          </reference>
        </references>
      </pivotArea>
    </format>
    <format dxfId="3674">
      <pivotArea field="0" dataOnly="0" labelOnly="1" grandRow="1" outline="0" axis="axisRow" fieldPosition="0">
        <references count="1">
          <reference field="4294967294" count="1" selected="0">
            <x v="26"/>
          </reference>
        </references>
      </pivotArea>
    </format>
    <format dxfId="3673">
      <pivotArea field="0" dataOnly="0" labelOnly="1" grandRow="1" outline="0" axis="axisRow" fieldPosition="0">
        <references count="1">
          <reference field="4294967294" count="1" selected="0">
            <x v="27"/>
          </reference>
        </references>
      </pivotArea>
    </format>
    <format dxfId="3672">
      <pivotArea field="0" dataOnly="0" labelOnly="1" grandRow="1" outline="0" axis="axisRow" fieldPosition="0">
        <references count="1">
          <reference field="4294967294" count="1" selected="0">
            <x v="28"/>
          </reference>
        </references>
      </pivotArea>
    </format>
    <format dxfId="3671">
      <pivotArea field="0" dataOnly="0" labelOnly="1" grandRow="1" outline="0" axis="axisRow" fieldPosition="0">
        <references count="1">
          <reference field="4294967294" count="1" selected="0">
            <x v="29"/>
          </reference>
        </references>
      </pivotArea>
    </format>
    <format dxfId="3670">
      <pivotArea field="0" dataOnly="0" labelOnly="1" grandRow="1" outline="0" axis="axisRow" fieldPosition="0">
        <references count="1">
          <reference field="4294967294" count="1" selected="0">
            <x v="30"/>
          </reference>
        </references>
      </pivotArea>
    </format>
    <format dxfId="3669">
      <pivotArea field="0" dataOnly="0" labelOnly="1" grandRow="1" outline="0" axis="axisRow" fieldPosition="0">
        <references count="1">
          <reference field="4294967294" count="1" selected="0">
            <x v="31"/>
          </reference>
        </references>
      </pivotArea>
    </format>
    <format dxfId="3668">
      <pivotArea field="0" dataOnly="0" labelOnly="1" grandRow="1" outline="0" axis="axisRow" fieldPosition="0">
        <references count="1">
          <reference field="4294967294" count="1" selected="0">
            <x v="0"/>
          </reference>
        </references>
      </pivotArea>
    </format>
    <format dxfId="3667">
      <pivotArea field="0" dataOnly="0" labelOnly="1" grandRow="1" outline="0" axis="axisRow" fieldPosition="0">
        <references count="1">
          <reference field="4294967294" count="1" selected="0">
            <x v="1"/>
          </reference>
        </references>
      </pivotArea>
    </format>
    <format dxfId="3666">
      <pivotArea field="0" dataOnly="0" labelOnly="1" grandRow="1" outline="0" axis="axisRow" fieldPosition="0">
        <references count="1">
          <reference field="4294967294" count="1" selected="0">
            <x v="2"/>
          </reference>
        </references>
      </pivotArea>
    </format>
    <format dxfId="3665">
      <pivotArea field="0" dataOnly="0" labelOnly="1" grandRow="1" outline="0" axis="axisRow" fieldPosition="0">
        <references count="1">
          <reference field="4294967294" count="1" selected="0">
            <x v="3"/>
          </reference>
        </references>
      </pivotArea>
    </format>
    <format dxfId="3664">
      <pivotArea field="0" dataOnly="0" labelOnly="1" grandRow="1" outline="0" axis="axisRow" fieldPosition="0">
        <references count="1">
          <reference field="4294967294" count="1" selected="0">
            <x v="4"/>
          </reference>
        </references>
      </pivotArea>
    </format>
    <format dxfId="3663">
      <pivotArea field="0" dataOnly="0" labelOnly="1" grandRow="1" outline="0" axis="axisRow" fieldPosition="0">
        <references count="1">
          <reference field="4294967294" count="1" selected="0">
            <x v="5"/>
          </reference>
        </references>
      </pivotArea>
    </format>
    <format dxfId="3662">
      <pivotArea field="0" dataOnly="0" labelOnly="1" grandRow="1" outline="0" axis="axisRow" fieldPosition="0">
        <references count="1">
          <reference field="4294967294" count="1" selected="0">
            <x v="6"/>
          </reference>
        </references>
      </pivotArea>
    </format>
    <format dxfId="3661">
      <pivotArea field="0" dataOnly="0" labelOnly="1" grandRow="1" outline="0" axis="axisRow" fieldPosition="0">
        <references count="1">
          <reference field="4294967294" count="1" selected="0">
            <x v="7"/>
          </reference>
        </references>
      </pivotArea>
    </format>
    <format dxfId="3660">
      <pivotArea field="0" dataOnly="0" labelOnly="1" grandRow="1" outline="0" axis="axisRow" fieldPosition="0">
        <references count="1">
          <reference field="4294967294" count="1" selected="0">
            <x v="8"/>
          </reference>
        </references>
      </pivotArea>
    </format>
    <format dxfId="3659">
      <pivotArea field="0" dataOnly="0" labelOnly="1" grandRow="1" outline="0" axis="axisRow" fieldPosition="0">
        <references count="1">
          <reference field="4294967294" count="1" selected="0">
            <x v="9"/>
          </reference>
        </references>
      </pivotArea>
    </format>
    <format dxfId="3658">
      <pivotArea field="0" dataOnly="0" labelOnly="1" grandRow="1" outline="0" axis="axisRow" fieldPosition="0">
        <references count="1">
          <reference field="4294967294" count="1" selected="0">
            <x v="10"/>
          </reference>
        </references>
      </pivotArea>
    </format>
    <format dxfId="3657">
      <pivotArea field="0" dataOnly="0" labelOnly="1" grandRow="1" outline="0" axis="axisRow" fieldPosition="0">
        <references count="1">
          <reference field="4294967294" count="1" selected="0">
            <x v="11"/>
          </reference>
        </references>
      </pivotArea>
    </format>
    <format dxfId="3656">
      <pivotArea field="0" dataOnly="0" labelOnly="1" grandRow="1" outline="0" axis="axisRow" fieldPosition="0">
        <references count="1">
          <reference field="4294967294" count="1" selected="0">
            <x v="12"/>
          </reference>
        </references>
      </pivotArea>
    </format>
    <format dxfId="3655">
      <pivotArea field="0" dataOnly="0" labelOnly="1" grandRow="1" outline="0" axis="axisRow" fieldPosition="0">
        <references count="1">
          <reference field="4294967294" count="1" selected="0">
            <x v="13"/>
          </reference>
        </references>
      </pivotArea>
    </format>
    <format dxfId="3654">
      <pivotArea field="0" dataOnly="0" labelOnly="1" grandRow="1" outline="0" axis="axisRow" fieldPosition="0">
        <references count="1">
          <reference field="4294967294" count="1" selected="0">
            <x v="14"/>
          </reference>
        </references>
      </pivotArea>
    </format>
    <format dxfId="3653">
      <pivotArea field="0" dataOnly="0" labelOnly="1" grandRow="1" outline="0" axis="axisRow" fieldPosition="0">
        <references count="1">
          <reference field="4294967294" count="1" selected="0">
            <x v="15"/>
          </reference>
        </references>
      </pivotArea>
    </format>
    <format dxfId="3652">
      <pivotArea field="0" dataOnly="0" labelOnly="1" grandRow="1" outline="0" axis="axisRow" fieldPosition="0">
        <references count="1">
          <reference field="4294967294" count="1" selected="0">
            <x v="16"/>
          </reference>
        </references>
      </pivotArea>
    </format>
    <format dxfId="3651">
      <pivotArea field="0" dataOnly="0" labelOnly="1" grandRow="1" outline="0" axis="axisRow" fieldPosition="0">
        <references count="1">
          <reference field="4294967294" count="1" selected="0">
            <x v="17"/>
          </reference>
        </references>
      </pivotArea>
    </format>
    <format dxfId="3650">
      <pivotArea field="0" dataOnly="0" labelOnly="1" grandRow="1" outline="0" axis="axisRow" fieldPosition="0">
        <references count="1">
          <reference field="4294967294" count="1" selected="0">
            <x v="18"/>
          </reference>
        </references>
      </pivotArea>
    </format>
    <format dxfId="3649">
      <pivotArea field="0" dataOnly="0" labelOnly="1" grandRow="1" outline="0" axis="axisRow" fieldPosition="0">
        <references count="1">
          <reference field="4294967294" count="1" selected="0">
            <x v="19"/>
          </reference>
        </references>
      </pivotArea>
    </format>
    <format dxfId="3648">
      <pivotArea field="0" dataOnly="0" labelOnly="1" grandRow="1" outline="0" axis="axisRow" fieldPosition="0">
        <references count="1">
          <reference field="4294967294" count="1" selected="0">
            <x v="20"/>
          </reference>
        </references>
      </pivotArea>
    </format>
    <format dxfId="3647">
      <pivotArea field="0" dataOnly="0" labelOnly="1" grandRow="1" outline="0" axis="axisRow" fieldPosition="0">
        <references count="1">
          <reference field="4294967294" count="1" selected="0">
            <x v="21"/>
          </reference>
        </references>
      </pivotArea>
    </format>
    <format dxfId="3646">
      <pivotArea field="0" dataOnly="0" labelOnly="1" grandRow="1" outline="0" axis="axisRow" fieldPosition="0">
        <references count="1">
          <reference field="4294967294" count="1" selected="0">
            <x v="22"/>
          </reference>
        </references>
      </pivotArea>
    </format>
    <format dxfId="3645">
      <pivotArea field="0" dataOnly="0" labelOnly="1" grandRow="1" outline="0" axis="axisRow" fieldPosition="0">
        <references count="1">
          <reference field="4294967294" count="1" selected="0">
            <x v="23"/>
          </reference>
        </references>
      </pivotArea>
    </format>
    <format dxfId="3644">
      <pivotArea field="0" dataOnly="0" labelOnly="1" grandRow="1" outline="0" axis="axisRow" fieldPosition="0">
        <references count="1">
          <reference field="4294967294" count="1" selected="0">
            <x v="24"/>
          </reference>
        </references>
      </pivotArea>
    </format>
    <format dxfId="3643">
      <pivotArea field="0" dataOnly="0" labelOnly="1" grandRow="1" outline="0" axis="axisRow" fieldPosition="0">
        <references count="1">
          <reference field="4294967294" count="1" selected="0">
            <x v="25"/>
          </reference>
        </references>
      </pivotArea>
    </format>
    <format dxfId="3642">
      <pivotArea field="0" dataOnly="0" labelOnly="1" grandRow="1" outline="0" axis="axisRow" fieldPosition="0">
        <references count="1">
          <reference field="4294967294" count="1" selected="0">
            <x v="26"/>
          </reference>
        </references>
      </pivotArea>
    </format>
    <format dxfId="3641">
      <pivotArea field="0" dataOnly="0" labelOnly="1" grandRow="1" outline="0" axis="axisRow" fieldPosition="0">
        <references count="1">
          <reference field="4294967294" count="1" selected="0">
            <x v="27"/>
          </reference>
        </references>
      </pivotArea>
    </format>
    <format dxfId="3640">
      <pivotArea field="0" dataOnly="0" labelOnly="1" grandRow="1" outline="0" axis="axisRow" fieldPosition="0">
        <references count="1">
          <reference field="4294967294" count="1" selected="0">
            <x v="28"/>
          </reference>
        </references>
      </pivotArea>
    </format>
    <format dxfId="3639">
      <pivotArea field="0" dataOnly="0" labelOnly="1" grandRow="1" outline="0" axis="axisRow" fieldPosition="0">
        <references count="1">
          <reference field="4294967294" count="1" selected="0">
            <x v="29"/>
          </reference>
        </references>
      </pivotArea>
    </format>
    <format dxfId="3638">
      <pivotArea field="0" dataOnly="0" labelOnly="1" grandRow="1" outline="0" axis="axisRow" fieldPosition="0">
        <references count="1">
          <reference field="4294967294" count="1" selected="0">
            <x v="30"/>
          </reference>
        </references>
      </pivotArea>
    </format>
    <format dxfId="3637">
      <pivotArea field="0" dataOnly="0" labelOnly="1" grandRow="1" outline="0" axis="axisRow" fieldPosition="0">
        <references count="1">
          <reference field="4294967294" count="1" selected="0">
            <x v="31"/>
          </reference>
        </references>
      </pivotArea>
    </format>
    <format dxfId="3636">
      <pivotArea field="0" dataOnly="0" labelOnly="1" grandRow="1" outline="0" axis="axisRow" fieldPosition="0">
        <references count="1">
          <reference field="4294967294" count="1" selected="0">
            <x v="0"/>
          </reference>
        </references>
      </pivotArea>
    </format>
    <format dxfId="3635">
      <pivotArea field="0" dataOnly="0" labelOnly="1" grandRow="1" outline="0" axis="axisRow" fieldPosition="0">
        <references count="1">
          <reference field="4294967294" count="1" selected="0">
            <x v="1"/>
          </reference>
        </references>
      </pivotArea>
    </format>
    <format dxfId="3634">
      <pivotArea field="0" dataOnly="0" labelOnly="1" grandRow="1" outline="0" axis="axisRow" fieldPosition="0">
        <references count="1">
          <reference field="4294967294" count="1" selected="0">
            <x v="2"/>
          </reference>
        </references>
      </pivotArea>
    </format>
    <format dxfId="3633">
      <pivotArea field="0" dataOnly="0" labelOnly="1" grandRow="1" outline="0" axis="axisRow" fieldPosition="0">
        <references count="1">
          <reference field="4294967294" count="1" selected="0">
            <x v="3"/>
          </reference>
        </references>
      </pivotArea>
    </format>
    <format dxfId="3632">
      <pivotArea field="0" dataOnly="0" labelOnly="1" grandRow="1" outline="0" axis="axisRow" fieldPosition="0">
        <references count="1">
          <reference field="4294967294" count="1" selected="0">
            <x v="4"/>
          </reference>
        </references>
      </pivotArea>
    </format>
    <format dxfId="3631">
      <pivotArea field="0" dataOnly="0" labelOnly="1" grandRow="1" outline="0" axis="axisRow" fieldPosition="0">
        <references count="1">
          <reference field="4294967294" count="1" selected="0">
            <x v="5"/>
          </reference>
        </references>
      </pivotArea>
    </format>
    <format dxfId="3630">
      <pivotArea field="0" dataOnly="0" labelOnly="1" grandRow="1" outline="0" axis="axisRow" fieldPosition="0">
        <references count="1">
          <reference field="4294967294" count="1" selected="0">
            <x v="6"/>
          </reference>
        </references>
      </pivotArea>
    </format>
    <format dxfId="3629">
      <pivotArea field="0" dataOnly="0" labelOnly="1" grandRow="1" outline="0" axis="axisRow" fieldPosition="0">
        <references count="1">
          <reference field="4294967294" count="1" selected="0">
            <x v="7"/>
          </reference>
        </references>
      </pivotArea>
    </format>
    <format dxfId="3628">
      <pivotArea field="0" dataOnly="0" labelOnly="1" grandRow="1" outline="0" axis="axisRow" fieldPosition="0">
        <references count="1">
          <reference field="4294967294" count="1" selected="0">
            <x v="8"/>
          </reference>
        </references>
      </pivotArea>
    </format>
    <format dxfId="3627">
      <pivotArea field="0" dataOnly="0" labelOnly="1" grandRow="1" outline="0" axis="axisRow" fieldPosition="0">
        <references count="1">
          <reference field="4294967294" count="1" selected="0">
            <x v="9"/>
          </reference>
        </references>
      </pivotArea>
    </format>
    <format dxfId="3626">
      <pivotArea field="0" dataOnly="0" labelOnly="1" grandRow="1" outline="0" axis="axisRow" fieldPosition="0">
        <references count="1">
          <reference field="4294967294" count="1" selected="0">
            <x v="10"/>
          </reference>
        </references>
      </pivotArea>
    </format>
    <format dxfId="3625">
      <pivotArea field="0" dataOnly="0" labelOnly="1" grandRow="1" outline="0" axis="axisRow" fieldPosition="0">
        <references count="1">
          <reference field="4294967294" count="1" selected="0">
            <x v="11"/>
          </reference>
        </references>
      </pivotArea>
    </format>
    <format dxfId="3624">
      <pivotArea field="0" dataOnly="0" labelOnly="1" grandRow="1" outline="0" axis="axisRow" fieldPosition="0">
        <references count="1">
          <reference field="4294967294" count="1" selected="0">
            <x v="12"/>
          </reference>
        </references>
      </pivotArea>
    </format>
    <format dxfId="3623">
      <pivotArea field="0" dataOnly="0" labelOnly="1" grandRow="1" outline="0" axis="axisRow" fieldPosition="0">
        <references count="1">
          <reference field="4294967294" count="1" selected="0">
            <x v="13"/>
          </reference>
        </references>
      </pivotArea>
    </format>
    <format dxfId="3622">
      <pivotArea field="0" dataOnly="0" labelOnly="1" grandRow="1" outline="0" axis="axisRow" fieldPosition="0">
        <references count="1">
          <reference field="4294967294" count="1" selected="0">
            <x v="14"/>
          </reference>
        </references>
      </pivotArea>
    </format>
    <format dxfId="3621">
      <pivotArea field="0" dataOnly="0" labelOnly="1" grandRow="1" outline="0" axis="axisRow" fieldPosition="0">
        <references count="1">
          <reference field="4294967294" count="1" selected="0">
            <x v="15"/>
          </reference>
        </references>
      </pivotArea>
    </format>
    <format dxfId="3620">
      <pivotArea field="0" dataOnly="0" labelOnly="1" grandRow="1" outline="0" axis="axisRow" fieldPosition="0">
        <references count="1">
          <reference field="4294967294" count="1" selected="0">
            <x v="16"/>
          </reference>
        </references>
      </pivotArea>
    </format>
    <format dxfId="3619">
      <pivotArea field="0" dataOnly="0" labelOnly="1" grandRow="1" outline="0" axis="axisRow" fieldPosition="0">
        <references count="1">
          <reference field="4294967294" count="1" selected="0">
            <x v="17"/>
          </reference>
        </references>
      </pivotArea>
    </format>
    <format dxfId="3618">
      <pivotArea field="0" dataOnly="0" labelOnly="1" grandRow="1" outline="0" axis="axisRow" fieldPosition="0">
        <references count="1">
          <reference field="4294967294" count="1" selected="0">
            <x v="18"/>
          </reference>
        </references>
      </pivotArea>
    </format>
    <format dxfId="3617">
      <pivotArea field="0" dataOnly="0" labelOnly="1" grandRow="1" outline="0" axis="axisRow" fieldPosition="0">
        <references count="1">
          <reference field="4294967294" count="1" selected="0">
            <x v="19"/>
          </reference>
        </references>
      </pivotArea>
    </format>
    <format dxfId="3616">
      <pivotArea field="0" dataOnly="0" labelOnly="1" grandRow="1" outline="0" axis="axisRow" fieldPosition="0">
        <references count="1">
          <reference field="4294967294" count="1" selected="0">
            <x v="20"/>
          </reference>
        </references>
      </pivotArea>
    </format>
    <format dxfId="3615">
      <pivotArea field="0" dataOnly="0" labelOnly="1" grandRow="1" outline="0" axis="axisRow" fieldPosition="0">
        <references count="1">
          <reference field="4294967294" count="1" selected="0">
            <x v="21"/>
          </reference>
        </references>
      </pivotArea>
    </format>
    <format dxfId="3614">
      <pivotArea field="0" dataOnly="0" labelOnly="1" grandRow="1" outline="0" axis="axisRow" fieldPosition="0">
        <references count="1">
          <reference field="4294967294" count="1" selected="0">
            <x v="22"/>
          </reference>
        </references>
      </pivotArea>
    </format>
    <format dxfId="3613">
      <pivotArea field="0" dataOnly="0" labelOnly="1" grandRow="1" outline="0" axis="axisRow" fieldPosition="0">
        <references count="1">
          <reference field="4294967294" count="1" selected="0">
            <x v="23"/>
          </reference>
        </references>
      </pivotArea>
    </format>
    <format dxfId="3612">
      <pivotArea field="0" dataOnly="0" labelOnly="1" grandRow="1" outline="0" axis="axisRow" fieldPosition="0">
        <references count="1">
          <reference field="4294967294" count="1" selected="0">
            <x v="24"/>
          </reference>
        </references>
      </pivotArea>
    </format>
    <format dxfId="3611">
      <pivotArea field="0" dataOnly="0" labelOnly="1" grandRow="1" outline="0" axis="axisRow" fieldPosition="0">
        <references count="1">
          <reference field="4294967294" count="1" selected="0">
            <x v="25"/>
          </reference>
        </references>
      </pivotArea>
    </format>
    <format dxfId="3610">
      <pivotArea field="0" dataOnly="0" labelOnly="1" grandRow="1" outline="0" axis="axisRow" fieldPosition="0">
        <references count="1">
          <reference field="4294967294" count="1" selected="0">
            <x v="26"/>
          </reference>
        </references>
      </pivotArea>
    </format>
    <format dxfId="3609">
      <pivotArea field="0" dataOnly="0" labelOnly="1" grandRow="1" outline="0" axis="axisRow" fieldPosition="0">
        <references count="1">
          <reference field="4294967294" count="1" selected="0">
            <x v="27"/>
          </reference>
        </references>
      </pivotArea>
    </format>
    <format dxfId="3608">
      <pivotArea field="0" dataOnly="0" labelOnly="1" grandRow="1" outline="0" axis="axisRow" fieldPosition="0">
        <references count="1">
          <reference field="4294967294" count="1" selected="0">
            <x v="28"/>
          </reference>
        </references>
      </pivotArea>
    </format>
    <format dxfId="3607">
      <pivotArea field="0" dataOnly="0" labelOnly="1" grandRow="1" outline="0" axis="axisRow" fieldPosition="0">
        <references count="1">
          <reference field="4294967294" count="1" selected="0">
            <x v="29"/>
          </reference>
        </references>
      </pivotArea>
    </format>
    <format dxfId="3606">
      <pivotArea field="0" dataOnly="0" labelOnly="1" grandRow="1" outline="0" axis="axisRow" fieldPosition="0">
        <references count="1">
          <reference field="4294967294" count="1" selected="0">
            <x v="30"/>
          </reference>
        </references>
      </pivotArea>
    </format>
    <format dxfId="3605">
      <pivotArea field="0" dataOnly="0" labelOnly="1" grandRow="1" outline="0" axis="axisRow" fieldPosition="0">
        <references count="1">
          <reference field="4294967294" count="1" selected="0">
            <x v="31"/>
          </reference>
        </references>
      </pivotArea>
    </format>
    <format dxfId="3604">
      <pivotArea field="0" dataOnly="0" labelOnly="1" grandRow="1" outline="0" axis="axisRow" fieldPosition="0">
        <references count="1">
          <reference field="4294967294" count="1" selected="0">
            <x v="0"/>
          </reference>
        </references>
      </pivotArea>
    </format>
    <format dxfId="3603">
      <pivotArea field="0" dataOnly="0" labelOnly="1" grandRow="1" outline="0" axis="axisRow" fieldPosition="0">
        <references count="1">
          <reference field="4294967294" count="1" selected="0">
            <x v="1"/>
          </reference>
        </references>
      </pivotArea>
    </format>
    <format dxfId="3602">
      <pivotArea field="0" dataOnly="0" labelOnly="1" grandRow="1" outline="0" axis="axisRow" fieldPosition="0">
        <references count="1">
          <reference field="4294967294" count="1" selected="0">
            <x v="2"/>
          </reference>
        </references>
      </pivotArea>
    </format>
    <format dxfId="3601">
      <pivotArea field="0" dataOnly="0" labelOnly="1" grandRow="1" outline="0" axis="axisRow" fieldPosition="0">
        <references count="1">
          <reference field="4294967294" count="1" selected="0">
            <x v="3"/>
          </reference>
        </references>
      </pivotArea>
    </format>
    <format dxfId="3600">
      <pivotArea field="0" dataOnly="0" labelOnly="1" grandRow="1" outline="0" axis="axisRow" fieldPosition="0">
        <references count="1">
          <reference field="4294967294" count="1" selected="0">
            <x v="4"/>
          </reference>
        </references>
      </pivotArea>
    </format>
    <format dxfId="3599">
      <pivotArea field="0" dataOnly="0" labelOnly="1" grandRow="1" outline="0" axis="axisRow" fieldPosition="0">
        <references count="1">
          <reference field="4294967294" count="1" selected="0">
            <x v="5"/>
          </reference>
        </references>
      </pivotArea>
    </format>
    <format dxfId="3598">
      <pivotArea field="0" dataOnly="0" labelOnly="1" grandRow="1" outline="0" axis="axisRow" fieldPosition="0">
        <references count="1">
          <reference field="4294967294" count="1" selected="0">
            <x v="6"/>
          </reference>
        </references>
      </pivotArea>
    </format>
    <format dxfId="3597">
      <pivotArea field="0" dataOnly="0" labelOnly="1" grandRow="1" outline="0" axis="axisRow" fieldPosition="0">
        <references count="1">
          <reference field="4294967294" count="1" selected="0">
            <x v="7"/>
          </reference>
        </references>
      </pivotArea>
    </format>
    <format dxfId="3596">
      <pivotArea field="0" dataOnly="0" labelOnly="1" grandRow="1" outline="0" axis="axisRow" fieldPosition="0">
        <references count="1">
          <reference field="4294967294" count="1" selected="0">
            <x v="8"/>
          </reference>
        </references>
      </pivotArea>
    </format>
    <format dxfId="3595">
      <pivotArea field="0" dataOnly="0" labelOnly="1" grandRow="1" outline="0" axis="axisRow" fieldPosition="0">
        <references count="1">
          <reference field="4294967294" count="1" selected="0">
            <x v="9"/>
          </reference>
        </references>
      </pivotArea>
    </format>
    <format dxfId="3594">
      <pivotArea field="0" dataOnly="0" labelOnly="1" grandRow="1" outline="0" axis="axisRow" fieldPosition="0">
        <references count="1">
          <reference field="4294967294" count="1" selected="0">
            <x v="10"/>
          </reference>
        </references>
      </pivotArea>
    </format>
    <format dxfId="3593">
      <pivotArea field="0" dataOnly="0" labelOnly="1" grandRow="1" outline="0" axis="axisRow" fieldPosition="0">
        <references count="1">
          <reference field="4294967294" count="1" selected="0">
            <x v="11"/>
          </reference>
        </references>
      </pivotArea>
    </format>
    <format dxfId="3592">
      <pivotArea field="0" dataOnly="0" labelOnly="1" grandRow="1" outline="0" axis="axisRow" fieldPosition="0">
        <references count="1">
          <reference field="4294967294" count="1" selected="0">
            <x v="12"/>
          </reference>
        </references>
      </pivotArea>
    </format>
    <format dxfId="3591">
      <pivotArea field="0" dataOnly="0" labelOnly="1" grandRow="1" outline="0" axis="axisRow" fieldPosition="0">
        <references count="1">
          <reference field="4294967294" count="1" selected="0">
            <x v="13"/>
          </reference>
        </references>
      </pivotArea>
    </format>
    <format dxfId="3590">
      <pivotArea field="0" dataOnly="0" labelOnly="1" grandRow="1" outline="0" axis="axisRow" fieldPosition="0">
        <references count="1">
          <reference field="4294967294" count="1" selected="0">
            <x v="14"/>
          </reference>
        </references>
      </pivotArea>
    </format>
    <format dxfId="3589">
      <pivotArea field="0" dataOnly="0" labelOnly="1" grandRow="1" outline="0" axis="axisRow" fieldPosition="0">
        <references count="1">
          <reference field="4294967294" count="1" selected="0">
            <x v="15"/>
          </reference>
        </references>
      </pivotArea>
    </format>
    <format dxfId="3588">
      <pivotArea field="0" dataOnly="0" labelOnly="1" grandRow="1" outline="0" axis="axisRow" fieldPosition="0">
        <references count="1">
          <reference field="4294967294" count="1" selected="0">
            <x v="16"/>
          </reference>
        </references>
      </pivotArea>
    </format>
    <format dxfId="3587">
      <pivotArea field="0" dataOnly="0" labelOnly="1" grandRow="1" outline="0" axis="axisRow" fieldPosition="0">
        <references count="1">
          <reference field="4294967294" count="1" selected="0">
            <x v="17"/>
          </reference>
        </references>
      </pivotArea>
    </format>
    <format dxfId="3586">
      <pivotArea field="0" dataOnly="0" labelOnly="1" grandRow="1" outline="0" axis="axisRow" fieldPosition="0">
        <references count="1">
          <reference field="4294967294" count="1" selected="0">
            <x v="18"/>
          </reference>
        </references>
      </pivotArea>
    </format>
    <format dxfId="3585">
      <pivotArea field="0" dataOnly="0" labelOnly="1" grandRow="1" outline="0" axis="axisRow" fieldPosition="0">
        <references count="1">
          <reference field="4294967294" count="1" selected="0">
            <x v="19"/>
          </reference>
        </references>
      </pivotArea>
    </format>
    <format dxfId="3584">
      <pivotArea field="0" dataOnly="0" labelOnly="1" grandRow="1" outline="0" axis="axisRow" fieldPosition="0">
        <references count="1">
          <reference field="4294967294" count="1" selected="0">
            <x v="20"/>
          </reference>
        </references>
      </pivotArea>
    </format>
    <format dxfId="3583">
      <pivotArea field="0" dataOnly="0" labelOnly="1" grandRow="1" outline="0" axis="axisRow" fieldPosition="0">
        <references count="1">
          <reference field="4294967294" count="1" selected="0">
            <x v="21"/>
          </reference>
        </references>
      </pivotArea>
    </format>
    <format dxfId="3582">
      <pivotArea field="0" dataOnly="0" labelOnly="1" grandRow="1" outline="0" axis="axisRow" fieldPosition="0">
        <references count="1">
          <reference field="4294967294" count="1" selected="0">
            <x v="22"/>
          </reference>
        </references>
      </pivotArea>
    </format>
    <format dxfId="3581">
      <pivotArea field="0" dataOnly="0" labelOnly="1" grandRow="1" outline="0" axis="axisRow" fieldPosition="0">
        <references count="1">
          <reference field="4294967294" count="1" selected="0">
            <x v="23"/>
          </reference>
        </references>
      </pivotArea>
    </format>
    <format dxfId="3580">
      <pivotArea field="0" dataOnly="0" labelOnly="1" grandRow="1" outline="0" axis="axisRow" fieldPosition="0">
        <references count="1">
          <reference field="4294967294" count="1" selected="0">
            <x v="24"/>
          </reference>
        </references>
      </pivotArea>
    </format>
    <format dxfId="3579">
      <pivotArea field="0" dataOnly="0" labelOnly="1" grandRow="1" outline="0" axis="axisRow" fieldPosition="0">
        <references count="1">
          <reference field="4294967294" count="1" selected="0">
            <x v="25"/>
          </reference>
        </references>
      </pivotArea>
    </format>
    <format dxfId="3578">
      <pivotArea field="0" dataOnly="0" labelOnly="1" grandRow="1" outline="0" axis="axisRow" fieldPosition="0">
        <references count="1">
          <reference field="4294967294" count="1" selected="0">
            <x v="26"/>
          </reference>
        </references>
      </pivotArea>
    </format>
    <format dxfId="3577">
      <pivotArea field="0" dataOnly="0" labelOnly="1" grandRow="1" outline="0" axis="axisRow" fieldPosition="0">
        <references count="1">
          <reference field="4294967294" count="1" selected="0">
            <x v="27"/>
          </reference>
        </references>
      </pivotArea>
    </format>
    <format dxfId="3576">
      <pivotArea field="0" dataOnly="0" labelOnly="1" grandRow="1" outline="0" axis="axisRow" fieldPosition="0">
        <references count="1">
          <reference field="4294967294" count="1" selected="0">
            <x v="28"/>
          </reference>
        </references>
      </pivotArea>
    </format>
    <format dxfId="3575">
      <pivotArea field="0" dataOnly="0" labelOnly="1" grandRow="1" outline="0" axis="axisRow" fieldPosition="0">
        <references count="1">
          <reference field="4294967294" count="1" selected="0">
            <x v="29"/>
          </reference>
        </references>
      </pivotArea>
    </format>
    <format dxfId="3574">
      <pivotArea field="0" dataOnly="0" labelOnly="1" grandRow="1" outline="0" axis="axisRow" fieldPosition="0">
        <references count="1">
          <reference field="4294967294" count="1" selected="0">
            <x v="30"/>
          </reference>
        </references>
      </pivotArea>
    </format>
    <format dxfId="3573">
      <pivotArea field="0" dataOnly="0" labelOnly="1" grandRow="1" outline="0" axis="axisRow" fieldPosition="0">
        <references count="1">
          <reference field="4294967294" count="1" selected="0">
            <x v="31"/>
          </reference>
        </references>
      </pivotArea>
    </format>
    <format dxfId="3572">
      <pivotArea field="0" dataOnly="0" labelOnly="1" grandRow="1" outline="0" axis="axisRow" fieldPosition="0">
        <references count="1">
          <reference field="4294967294" count="1" selected="0">
            <x v="0"/>
          </reference>
        </references>
      </pivotArea>
    </format>
    <format dxfId="3571">
      <pivotArea field="0" dataOnly="0" labelOnly="1" grandRow="1" outline="0" axis="axisRow" fieldPosition="0">
        <references count="1">
          <reference field="4294967294" count="1" selected="0">
            <x v="1"/>
          </reference>
        </references>
      </pivotArea>
    </format>
    <format dxfId="3570">
      <pivotArea field="0" dataOnly="0" labelOnly="1" grandRow="1" outline="0" axis="axisRow" fieldPosition="0">
        <references count="1">
          <reference field="4294967294" count="1" selected="0">
            <x v="2"/>
          </reference>
        </references>
      </pivotArea>
    </format>
    <format dxfId="3569">
      <pivotArea field="0" dataOnly="0" labelOnly="1" grandRow="1" outline="0" axis="axisRow" fieldPosition="0">
        <references count="1">
          <reference field="4294967294" count="1" selected="0">
            <x v="3"/>
          </reference>
        </references>
      </pivotArea>
    </format>
    <format dxfId="3568">
      <pivotArea field="0" dataOnly="0" labelOnly="1" grandRow="1" outline="0" axis="axisRow" fieldPosition="0">
        <references count="1">
          <reference field="4294967294" count="1" selected="0">
            <x v="4"/>
          </reference>
        </references>
      </pivotArea>
    </format>
    <format dxfId="3567">
      <pivotArea field="0" dataOnly="0" labelOnly="1" grandRow="1" outline="0" axis="axisRow" fieldPosition="0">
        <references count="1">
          <reference field="4294967294" count="1" selected="0">
            <x v="5"/>
          </reference>
        </references>
      </pivotArea>
    </format>
    <format dxfId="3566">
      <pivotArea field="0" dataOnly="0" labelOnly="1" grandRow="1" outline="0" axis="axisRow" fieldPosition="0">
        <references count="1">
          <reference field="4294967294" count="1" selected="0">
            <x v="6"/>
          </reference>
        </references>
      </pivotArea>
    </format>
    <format dxfId="3565">
      <pivotArea field="0" dataOnly="0" labelOnly="1" grandRow="1" outline="0" axis="axisRow" fieldPosition="0">
        <references count="1">
          <reference field="4294967294" count="1" selected="0">
            <x v="7"/>
          </reference>
        </references>
      </pivotArea>
    </format>
    <format dxfId="3564">
      <pivotArea field="0" dataOnly="0" labelOnly="1" grandRow="1" outline="0" axis="axisRow" fieldPosition="0">
        <references count="1">
          <reference field="4294967294" count="1" selected="0">
            <x v="8"/>
          </reference>
        </references>
      </pivotArea>
    </format>
    <format dxfId="3563">
      <pivotArea field="0" dataOnly="0" labelOnly="1" grandRow="1" outline="0" axis="axisRow" fieldPosition="0">
        <references count="1">
          <reference field="4294967294" count="1" selected="0">
            <x v="9"/>
          </reference>
        </references>
      </pivotArea>
    </format>
    <format dxfId="3562">
      <pivotArea field="0" dataOnly="0" labelOnly="1" grandRow="1" outline="0" axis="axisRow" fieldPosition="0">
        <references count="1">
          <reference field="4294967294" count="1" selected="0">
            <x v="10"/>
          </reference>
        </references>
      </pivotArea>
    </format>
    <format dxfId="3561">
      <pivotArea field="0" dataOnly="0" labelOnly="1" grandRow="1" outline="0" axis="axisRow" fieldPosition="0">
        <references count="1">
          <reference field="4294967294" count="1" selected="0">
            <x v="11"/>
          </reference>
        </references>
      </pivotArea>
    </format>
    <format dxfId="3560">
      <pivotArea field="0" dataOnly="0" labelOnly="1" grandRow="1" outline="0" axis="axisRow" fieldPosition="0">
        <references count="1">
          <reference field="4294967294" count="1" selected="0">
            <x v="12"/>
          </reference>
        </references>
      </pivotArea>
    </format>
    <format dxfId="3559">
      <pivotArea field="0" dataOnly="0" labelOnly="1" grandRow="1" outline="0" axis="axisRow" fieldPosition="0">
        <references count="1">
          <reference field="4294967294" count="1" selected="0">
            <x v="13"/>
          </reference>
        </references>
      </pivotArea>
    </format>
    <format dxfId="3558">
      <pivotArea field="0" dataOnly="0" labelOnly="1" grandRow="1" outline="0" axis="axisRow" fieldPosition="0">
        <references count="1">
          <reference field="4294967294" count="1" selected="0">
            <x v="14"/>
          </reference>
        </references>
      </pivotArea>
    </format>
    <format dxfId="3557">
      <pivotArea field="0" dataOnly="0" labelOnly="1" grandRow="1" outline="0" axis="axisRow" fieldPosition="0">
        <references count="1">
          <reference field="4294967294" count="1" selected="0">
            <x v="15"/>
          </reference>
        </references>
      </pivotArea>
    </format>
    <format dxfId="3556">
      <pivotArea field="0" dataOnly="0" labelOnly="1" grandRow="1" outline="0" axis="axisRow" fieldPosition="0">
        <references count="1">
          <reference field="4294967294" count="1" selected="0">
            <x v="16"/>
          </reference>
        </references>
      </pivotArea>
    </format>
    <format dxfId="3555">
      <pivotArea field="0" dataOnly="0" labelOnly="1" grandRow="1" outline="0" axis="axisRow" fieldPosition="0">
        <references count="1">
          <reference field="4294967294" count="1" selected="0">
            <x v="17"/>
          </reference>
        </references>
      </pivotArea>
    </format>
    <format dxfId="3554">
      <pivotArea field="0" dataOnly="0" labelOnly="1" grandRow="1" outline="0" axis="axisRow" fieldPosition="0">
        <references count="1">
          <reference field="4294967294" count="1" selected="0">
            <x v="18"/>
          </reference>
        </references>
      </pivotArea>
    </format>
    <format dxfId="3553">
      <pivotArea field="0" dataOnly="0" labelOnly="1" grandRow="1" outline="0" axis="axisRow" fieldPosition="0">
        <references count="1">
          <reference field="4294967294" count="1" selected="0">
            <x v="19"/>
          </reference>
        </references>
      </pivotArea>
    </format>
    <format dxfId="3552">
      <pivotArea field="0" dataOnly="0" labelOnly="1" grandRow="1" outline="0" axis="axisRow" fieldPosition="0">
        <references count="1">
          <reference field="4294967294" count="1" selected="0">
            <x v="20"/>
          </reference>
        </references>
      </pivotArea>
    </format>
    <format dxfId="3551">
      <pivotArea field="0" dataOnly="0" labelOnly="1" grandRow="1" outline="0" axis="axisRow" fieldPosition="0">
        <references count="1">
          <reference field="4294967294" count="1" selected="0">
            <x v="21"/>
          </reference>
        </references>
      </pivotArea>
    </format>
    <format dxfId="3550">
      <pivotArea field="0" dataOnly="0" labelOnly="1" grandRow="1" outline="0" axis="axisRow" fieldPosition="0">
        <references count="1">
          <reference field="4294967294" count="1" selected="0">
            <x v="22"/>
          </reference>
        </references>
      </pivotArea>
    </format>
    <format dxfId="3549">
      <pivotArea field="0" dataOnly="0" labelOnly="1" grandRow="1" outline="0" axis="axisRow" fieldPosition="0">
        <references count="1">
          <reference field="4294967294" count="1" selected="0">
            <x v="23"/>
          </reference>
        </references>
      </pivotArea>
    </format>
    <format dxfId="3548">
      <pivotArea field="0" dataOnly="0" labelOnly="1" grandRow="1" outline="0" axis="axisRow" fieldPosition="0">
        <references count="1">
          <reference field="4294967294" count="1" selected="0">
            <x v="24"/>
          </reference>
        </references>
      </pivotArea>
    </format>
    <format dxfId="3547">
      <pivotArea field="0" dataOnly="0" labelOnly="1" grandRow="1" outline="0" axis="axisRow" fieldPosition="0">
        <references count="1">
          <reference field="4294967294" count="1" selected="0">
            <x v="25"/>
          </reference>
        </references>
      </pivotArea>
    </format>
    <format dxfId="3546">
      <pivotArea field="0" dataOnly="0" labelOnly="1" grandRow="1" outline="0" axis="axisRow" fieldPosition="0">
        <references count="1">
          <reference field="4294967294" count="1" selected="0">
            <x v="26"/>
          </reference>
        </references>
      </pivotArea>
    </format>
    <format dxfId="3545">
      <pivotArea field="0" dataOnly="0" labelOnly="1" grandRow="1" outline="0" axis="axisRow" fieldPosition="0">
        <references count="1">
          <reference field="4294967294" count="1" selected="0">
            <x v="27"/>
          </reference>
        </references>
      </pivotArea>
    </format>
    <format dxfId="3544">
      <pivotArea field="0" dataOnly="0" labelOnly="1" grandRow="1" outline="0" axis="axisRow" fieldPosition="0">
        <references count="1">
          <reference field="4294967294" count="1" selected="0">
            <x v="28"/>
          </reference>
        </references>
      </pivotArea>
    </format>
    <format dxfId="3543">
      <pivotArea field="0" dataOnly="0" labelOnly="1" grandRow="1" outline="0" axis="axisRow" fieldPosition="0">
        <references count="1">
          <reference field="4294967294" count="1" selected="0">
            <x v="29"/>
          </reference>
        </references>
      </pivotArea>
    </format>
    <format dxfId="3542">
      <pivotArea field="0" dataOnly="0" labelOnly="1" grandRow="1" outline="0" axis="axisRow" fieldPosition="0">
        <references count="1">
          <reference field="4294967294" count="1" selected="0">
            <x v="30"/>
          </reference>
        </references>
      </pivotArea>
    </format>
    <format dxfId="3541">
      <pivotArea field="0" dataOnly="0" labelOnly="1" grandRow="1" outline="0" axis="axisRow" fieldPosition="0">
        <references count="1">
          <reference field="4294967294" count="1" selected="0">
            <x v="31"/>
          </reference>
        </references>
      </pivotArea>
    </format>
    <format dxfId="3540">
      <pivotArea field="0" dataOnly="0" labelOnly="1" grandRow="1" outline="0" axis="axisRow" fieldPosition="0">
        <references count="1">
          <reference field="4294967294" count="1" selected="0">
            <x v="0"/>
          </reference>
        </references>
      </pivotArea>
    </format>
    <format dxfId="3539">
      <pivotArea field="0" dataOnly="0" labelOnly="1" grandRow="1" outline="0" axis="axisRow" fieldPosition="0">
        <references count="1">
          <reference field="4294967294" count="1" selected="0">
            <x v="1"/>
          </reference>
        </references>
      </pivotArea>
    </format>
    <format dxfId="3538">
      <pivotArea field="0" dataOnly="0" labelOnly="1" grandRow="1" outline="0" axis="axisRow" fieldPosition="0">
        <references count="1">
          <reference field="4294967294" count="1" selected="0">
            <x v="2"/>
          </reference>
        </references>
      </pivotArea>
    </format>
    <format dxfId="3537">
      <pivotArea field="0" dataOnly="0" labelOnly="1" grandRow="1" outline="0" axis="axisRow" fieldPosition="0">
        <references count="1">
          <reference field="4294967294" count="1" selected="0">
            <x v="3"/>
          </reference>
        </references>
      </pivotArea>
    </format>
    <format dxfId="3536">
      <pivotArea field="0" dataOnly="0" labelOnly="1" grandRow="1" outline="0" axis="axisRow" fieldPosition="0">
        <references count="1">
          <reference field="4294967294" count="1" selected="0">
            <x v="4"/>
          </reference>
        </references>
      </pivotArea>
    </format>
    <format dxfId="3535">
      <pivotArea field="0" dataOnly="0" labelOnly="1" grandRow="1" outline="0" axis="axisRow" fieldPosition="0">
        <references count="1">
          <reference field="4294967294" count="1" selected="0">
            <x v="5"/>
          </reference>
        </references>
      </pivotArea>
    </format>
    <format dxfId="3534">
      <pivotArea field="0" dataOnly="0" labelOnly="1" grandRow="1" outline="0" axis="axisRow" fieldPosition="0">
        <references count="1">
          <reference field="4294967294" count="1" selected="0">
            <x v="6"/>
          </reference>
        </references>
      </pivotArea>
    </format>
    <format dxfId="3533">
      <pivotArea field="0" dataOnly="0" labelOnly="1" grandRow="1" outline="0" axis="axisRow" fieldPosition="0">
        <references count="1">
          <reference field="4294967294" count="1" selected="0">
            <x v="7"/>
          </reference>
        </references>
      </pivotArea>
    </format>
    <format dxfId="3532">
      <pivotArea field="0" dataOnly="0" labelOnly="1" grandRow="1" outline="0" axis="axisRow" fieldPosition="0">
        <references count="1">
          <reference field="4294967294" count="1" selected="0">
            <x v="8"/>
          </reference>
        </references>
      </pivotArea>
    </format>
    <format dxfId="3531">
      <pivotArea field="0" dataOnly="0" labelOnly="1" grandRow="1" outline="0" axis="axisRow" fieldPosition="0">
        <references count="1">
          <reference field="4294967294" count="1" selected="0">
            <x v="9"/>
          </reference>
        </references>
      </pivotArea>
    </format>
    <format dxfId="3530">
      <pivotArea field="0" dataOnly="0" labelOnly="1" grandRow="1" outline="0" axis="axisRow" fieldPosition="0">
        <references count="1">
          <reference field="4294967294" count="1" selected="0">
            <x v="10"/>
          </reference>
        </references>
      </pivotArea>
    </format>
    <format dxfId="3529">
      <pivotArea field="0" dataOnly="0" labelOnly="1" grandRow="1" outline="0" axis="axisRow" fieldPosition="0">
        <references count="1">
          <reference field="4294967294" count="1" selected="0">
            <x v="11"/>
          </reference>
        </references>
      </pivotArea>
    </format>
    <format dxfId="3528">
      <pivotArea field="0" dataOnly="0" labelOnly="1" grandRow="1" outline="0" axis="axisRow" fieldPosition="0">
        <references count="1">
          <reference field="4294967294" count="1" selected="0">
            <x v="12"/>
          </reference>
        </references>
      </pivotArea>
    </format>
    <format dxfId="3527">
      <pivotArea field="0" dataOnly="0" labelOnly="1" grandRow="1" outline="0" axis="axisRow" fieldPosition="0">
        <references count="1">
          <reference field="4294967294" count="1" selected="0">
            <x v="13"/>
          </reference>
        </references>
      </pivotArea>
    </format>
    <format dxfId="3526">
      <pivotArea field="0" dataOnly="0" labelOnly="1" grandRow="1" outline="0" axis="axisRow" fieldPosition="0">
        <references count="1">
          <reference field="4294967294" count="1" selected="0">
            <x v="14"/>
          </reference>
        </references>
      </pivotArea>
    </format>
    <format dxfId="3525">
      <pivotArea field="0" dataOnly="0" labelOnly="1" grandRow="1" outline="0" axis="axisRow" fieldPosition="0">
        <references count="1">
          <reference field="4294967294" count="1" selected="0">
            <x v="15"/>
          </reference>
        </references>
      </pivotArea>
    </format>
    <format dxfId="3524">
      <pivotArea field="0" dataOnly="0" labelOnly="1" grandRow="1" outline="0" axis="axisRow" fieldPosition="0">
        <references count="1">
          <reference field="4294967294" count="1" selected="0">
            <x v="16"/>
          </reference>
        </references>
      </pivotArea>
    </format>
    <format dxfId="3523">
      <pivotArea field="0" dataOnly="0" labelOnly="1" grandRow="1" outline="0" axis="axisRow" fieldPosition="0">
        <references count="1">
          <reference field="4294967294" count="1" selected="0">
            <x v="17"/>
          </reference>
        </references>
      </pivotArea>
    </format>
    <format dxfId="3522">
      <pivotArea field="0" dataOnly="0" labelOnly="1" grandRow="1" outline="0" axis="axisRow" fieldPosition="0">
        <references count="1">
          <reference field="4294967294" count="1" selected="0">
            <x v="18"/>
          </reference>
        </references>
      </pivotArea>
    </format>
    <format dxfId="3521">
      <pivotArea field="0" dataOnly="0" labelOnly="1" grandRow="1" outline="0" axis="axisRow" fieldPosition="0">
        <references count="1">
          <reference field="4294967294" count="1" selected="0">
            <x v="19"/>
          </reference>
        </references>
      </pivotArea>
    </format>
    <format dxfId="3520">
      <pivotArea field="0" dataOnly="0" labelOnly="1" grandRow="1" outline="0" axis="axisRow" fieldPosition="0">
        <references count="1">
          <reference field="4294967294" count="1" selected="0">
            <x v="20"/>
          </reference>
        </references>
      </pivotArea>
    </format>
    <format dxfId="3519">
      <pivotArea field="0" dataOnly="0" labelOnly="1" grandRow="1" outline="0" axis="axisRow" fieldPosition="0">
        <references count="1">
          <reference field="4294967294" count="1" selected="0">
            <x v="21"/>
          </reference>
        </references>
      </pivotArea>
    </format>
    <format dxfId="3518">
      <pivotArea field="0" dataOnly="0" labelOnly="1" grandRow="1" outline="0" axis="axisRow" fieldPosition="0">
        <references count="1">
          <reference field="4294967294" count="1" selected="0">
            <x v="22"/>
          </reference>
        </references>
      </pivotArea>
    </format>
    <format dxfId="3517">
      <pivotArea field="0" dataOnly="0" labelOnly="1" grandRow="1" outline="0" axis="axisRow" fieldPosition="0">
        <references count="1">
          <reference field="4294967294" count="1" selected="0">
            <x v="23"/>
          </reference>
        </references>
      </pivotArea>
    </format>
    <format dxfId="3516">
      <pivotArea field="0" dataOnly="0" labelOnly="1" grandRow="1" outline="0" axis="axisRow" fieldPosition="0">
        <references count="1">
          <reference field="4294967294" count="1" selected="0">
            <x v="24"/>
          </reference>
        </references>
      </pivotArea>
    </format>
    <format dxfId="3515">
      <pivotArea field="0" dataOnly="0" labelOnly="1" grandRow="1" outline="0" axis="axisRow" fieldPosition="0">
        <references count="1">
          <reference field="4294967294" count="1" selected="0">
            <x v="25"/>
          </reference>
        </references>
      </pivotArea>
    </format>
    <format dxfId="3514">
      <pivotArea field="0" dataOnly="0" labelOnly="1" grandRow="1" outline="0" axis="axisRow" fieldPosition="0">
        <references count="1">
          <reference field="4294967294" count="1" selected="0">
            <x v="26"/>
          </reference>
        </references>
      </pivotArea>
    </format>
    <format dxfId="3513">
      <pivotArea field="0" dataOnly="0" labelOnly="1" grandRow="1" outline="0" axis="axisRow" fieldPosition="0">
        <references count="1">
          <reference field="4294967294" count="1" selected="0">
            <x v="27"/>
          </reference>
        </references>
      </pivotArea>
    </format>
    <format dxfId="3512">
      <pivotArea field="0" dataOnly="0" labelOnly="1" grandRow="1" outline="0" axis="axisRow" fieldPosition="0">
        <references count="1">
          <reference field="4294967294" count="1" selected="0">
            <x v="28"/>
          </reference>
        </references>
      </pivotArea>
    </format>
    <format dxfId="3511">
      <pivotArea field="0" dataOnly="0" labelOnly="1" grandRow="1" outline="0" axis="axisRow" fieldPosition="0">
        <references count="1">
          <reference field="4294967294" count="1" selected="0">
            <x v="29"/>
          </reference>
        </references>
      </pivotArea>
    </format>
    <format dxfId="3510">
      <pivotArea field="0" dataOnly="0" labelOnly="1" grandRow="1" outline="0" axis="axisRow" fieldPosition="0">
        <references count="1">
          <reference field="4294967294" count="1" selected="0">
            <x v="30"/>
          </reference>
        </references>
      </pivotArea>
    </format>
    <format dxfId="3509">
      <pivotArea field="0" dataOnly="0" labelOnly="1" grandRow="1" outline="0" axis="axisRow" fieldPosition="0">
        <references count="1">
          <reference field="4294967294" count="1" selected="0">
            <x v="31"/>
          </reference>
        </references>
      </pivotArea>
    </format>
    <format dxfId="3508">
      <pivotArea field="0" dataOnly="0" labelOnly="1" grandRow="1" outline="0" axis="axisRow" fieldPosition="0">
        <references count="1">
          <reference field="4294967294" count="1" selected="0">
            <x v="0"/>
          </reference>
        </references>
      </pivotArea>
    </format>
    <format dxfId="3507">
      <pivotArea field="0" dataOnly="0" labelOnly="1" grandRow="1" outline="0" axis="axisRow" fieldPosition="0">
        <references count="1">
          <reference field="4294967294" count="1" selected="0">
            <x v="1"/>
          </reference>
        </references>
      </pivotArea>
    </format>
    <format dxfId="3506">
      <pivotArea field="0" dataOnly="0" labelOnly="1" grandRow="1" outline="0" axis="axisRow" fieldPosition="0">
        <references count="1">
          <reference field="4294967294" count="1" selected="0">
            <x v="2"/>
          </reference>
        </references>
      </pivotArea>
    </format>
    <format dxfId="3505">
      <pivotArea field="0" dataOnly="0" labelOnly="1" grandRow="1" outline="0" axis="axisRow" fieldPosition="0">
        <references count="1">
          <reference field="4294967294" count="1" selected="0">
            <x v="3"/>
          </reference>
        </references>
      </pivotArea>
    </format>
    <format dxfId="3504">
      <pivotArea field="0" dataOnly="0" labelOnly="1" grandRow="1" outline="0" axis="axisRow" fieldPosition="0">
        <references count="1">
          <reference field="4294967294" count="1" selected="0">
            <x v="4"/>
          </reference>
        </references>
      </pivotArea>
    </format>
    <format dxfId="3503">
      <pivotArea field="0" dataOnly="0" labelOnly="1" grandRow="1" outline="0" axis="axisRow" fieldPosition="0">
        <references count="1">
          <reference field="4294967294" count="1" selected="0">
            <x v="5"/>
          </reference>
        </references>
      </pivotArea>
    </format>
    <format dxfId="3502">
      <pivotArea field="0" dataOnly="0" labelOnly="1" grandRow="1" outline="0" axis="axisRow" fieldPosition="0">
        <references count="1">
          <reference field="4294967294" count="1" selected="0">
            <x v="6"/>
          </reference>
        </references>
      </pivotArea>
    </format>
    <format dxfId="3501">
      <pivotArea field="0" dataOnly="0" labelOnly="1" grandRow="1" outline="0" axis="axisRow" fieldPosition="0">
        <references count="1">
          <reference field="4294967294" count="1" selected="0">
            <x v="7"/>
          </reference>
        </references>
      </pivotArea>
    </format>
    <format dxfId="3500">
      <pivotArea field="0" dataOnly="0" labelOnly="1" grandRow="1" outline="0" axis="axisRow" fieldPosition="0">
        <references count="1">
          <reference field="4294967294" count="1" selected="0">
            <x v="8"/>
          </reference>
        </references>
      </pivotArea>
    </format>
    <format dxfId="3499">
      <pivotArea field="0" dataOnly="0" labelOnly="1" grandRow="1" outline="0" axis="axisRow" fieldPosition="0">
        <references count="1">
          <reference field="4294967294" count="1" selected="0">
            <x v="9"/>
          </reference>
        </references>
      </pivotArea>
    </format>
    <format dxfId="3498">
      <pivotArea field="0" dataOnly="0" labelOnly="1" grandRow="1" outline="0" axis="axisRow" fieldPosition="0">
        <references count="1">
          <reference field="4294967294" count="1" selected="0">
            <x v="10"/>
          </reference>
        </references>
      </pivotArea>
    </format>
    <format dxfId="3497">
      <pivotArea field="0" dataOnly="0" labelOnly="1" grandRow="1" outline="0" axis="axisRow" fieldPosition="0">
        <references count="1">
          <reference field="4294967294" count="1" selected="0">
            <x v="11"/>
          </reference>
        </references>
      </pivotArea>
    </format>
    <format dxfId="3496">
      <pivotArea field="0" dataOnly="0" labelOnly="1" grandRow="1" outline="0" axis="axisRow" fieldPosition="0">
        <references count="1">
          <reference field="4294967294" count="1" selected="0">
            <x v="12"/>
          </reference>
        </references>
      </pivotArea>
    </format>
    <format dxfId="3495">
      <pivotArea field="0" dataOnly="0" labelOnly="1" grandRow="1" outline="0" axis="axisRow" fieldPosition="0">
        <references count="1">
          <reference field="4294967294" count="1" selected="0">
            <x v="13"/>
          </reference>
        </references>
      </pivotArea>
    </format>
    <format dxfId="3494">
      <pivotArea field="0" dataOnly="0" labelOnly="1" grandRow="1" outline="0" axis="axisRow" fieldPosition="0">
        <references count="1">
          <reference field="4294967294" count="1" selected="0">
            <x v="14"/>
          </reference>
        </references>
      </pivotArea>
    </format>
    <format dxfId="3493">
      <pivotArea field="0" dataOnly="0" labelOnly="1" grandRow="1" outline="0" axis="axisRow" fieldPosition="0">
        <references count="1">
          <reference field="4294967294" count="1" selected="0">
            <x v="15"/>
          </reference>
        </references>
      </pivotArea>
    </format>
    <format dxfId="3492">
      <pivotArea field="0" dataOnly="0" labelOnly="1" grandRow="1" outline="0" axis="axisRow" fieldPosition="0">
        <references count="1">
          <reference field="4294967294" count="1" selected="0">
            <x v="16"/>
          </reference>
        </references>
      </pivotArea>
    </format>
    <format dxfId="3491">
      <pivotArea field="0" dataOnly="0" labelOnly="1" grandRow="1" outline="0" axis="axisRow" fieldPosition="0">
        <references count="1">
          <reference field="4294967294" count="1" selected="0">
            <x v="17"/>
          </reference>
        </references>
      </pivotArea>
    </format>
    <format dxfId="3490">
      <pivotArea field="0" dataOnly="0" labelOnly="1" grandRow="1" outline="0" axis="axisRow" fieldPosition="0">
        <references count="1">
          <reference field="4294967294" count="1" selected="0">
            <x v="18"/>
          </reference>
        </references>
      </pivotArea>
    </format>
    <format dxfId="3489">
      <pivotArea field="0" dataOnly="0" labelOnly="1" grandRow="1" outline="0" axis="axisRow" fieldPosition="0">
        <references count="1">
          <reference field="4294967294" count="1" selected="0">
            <x v="19"/>
          </reference>
        </references>
      </pivotArea>
    </format>
    <format dxfId="3488">
      <pivotArea field="0" dataOnly="0" labelOnly="1" grandRow="1" outline="0" axis="axisRow" fieldPosition="0">
        <references count="1">
          <reference field="4294967294" count="1" selected="0">
            <x v="20"/>
          </reference>
        </references>
      </pivotArea>
    </format>
    <format dxfId="3487">
      <pivotArea field="0" dataOnly="0" labelOnly="1" grandRow="1" outline="0" axis="axisRow" fieldPosition="0">
        <references count="1">
          <reference field="4294967294" count="1" selected="0">
            <x v="21"/>
          </reference>
        </references>
      </pivotArea>
    </format>
    <format dxfId="3486">
      <pivotArea field="0" dataOnly="0" labelOnly="1" grandRow="1" outline="0" axis="axisRow" fieldPosition="0">
        <references count="1">
          <reference field="4294967294" count="1" selected="0">
            <x v="22"/>
          </reference>
        </references>
      </pivotArea>
    </format>
    <format dxfId="3485">
      <pivotArea field="0" dataOnly="0" labelOnly="1" grandRow="1" outline="0" axis="axisRow" fieldPosition="0">
        <references count="1">
          <reference field="4294967294" count="1" selected="0">
            <x v="23"/>
          </reference>
        </references>
      </pivotArea>
    </format>
    <format dxfId="3484">
      <pivotArea field="0" dataOnly="0" labelOnly="1" grandRow="1" outline="0" axis="axisRow" fieldPosition="0">
        <references count="1">
          <reference field="4294967294" count="1" selected="0">
            <x v="24"/>
          </reference>
        </references>
      </pivotArea>
    </format>
    <format dxfId="3483">
      <pivotArea field="0" dataOnly="0" labelOnly="1" grandRow="1" outline="0" axis="axisRow" fieldPosition="0">
        <references count="1">
          <reference field="4294967294" count="1" selected="0">
            <x v="25"/>
          </reference>
        </references>
      </pivotArea>
    </format>
    <format dxfId="3482">
      <pivotArea field="0" dataOnly="0" labelOnly="1" grandRow="1" outline="0" axis="axisRow" fieldPosition="0">
        <references count="1">
          <reference field="4294967294" count="1" selected="0">
            <x v="26"/>
          </reference>
        </references>
      </pivotArea>
    </format>
    <format dxfId="3481">
      <pivotArea field="0" dataOnly="0" labelOnly="1" grandRow="1" outline="0" axis="axisRow" fieldPosition="0">
        <references count="1">
          <reference field="4294967294" count="1" selected="0">
            <x v="27"/>
          </reference>
        </references>
      </pivotArea>
    </format>
    <format dxfId="3480">
      <pivotArea field="0" dataOnly="0" labelOnly="1" grandRow="1" outline="0" axis="axisRow" fieldPosition="0">
        <references count="1">
          <reference field="4294967294" count="1" selected="0">
            <x v="28"/>
          </reference>
        </references>
      </pivotArea>
    </format>
    <format dxfId="3479">
      <pivotArea field="0" dataOnly="0" labelOnly="1" grandRow="1" outline="0" axis="axisRow" fieldPosition="0">
        <references count="1">
          <reference field="4294967294" count="1" selected="0">
            <x v="29"/>
          </reference>
        </references>
      </pivotArea>
    </format>
    <format dxfId="3478">
      <pivotArea field="0" dataOnly="0" labelOnly="1" grandRow="1" outline="0" axis="axisRow" fieldPosition="0">
        <references count="1">
          <reference field="4294967294" count="1" selected="0">
            <x v="30"/>
          </reference>
        </references>
      </pivotArea>
    </format>
    <format dxfId="3477">
      <pivotArea field="0" dataOnly="0" labelOnly="1" grandRow="1" outline="0" axis="axisRow" fieldPosition="0">
        <references count="1">
          <reference field="4294967294" count="1" selected="0">
            <x v="31"/>
          </reference>
        </references>
      </pivotArea>
    </format>
    <format dxfId="3476">
      <pivotArea field="0" dataOnly="0" labelOnly="1" grandRow="1" outline="0" axis="axisRow" fieldPosition="0">
        <references count="1">
          <reference field="4294967294" count="1" selected="0">
            <x v="0"/>
          </reference>
        </references>
      </pivotArea>
    </format>
    <format dxfId="3475">
      <pivotArea field="0" dataOnly="0" labelOnly="1" grandRow="1" outline="0" axis="axisRow" fieldPosition="0">
        <references count="1">
          <reference field="4294967294" count="1" selected="0">
            <x v="1"/>
          </reference>
        </references>
      </pivotArea>
    </format>
    <format dxfId="3474">
      <pivotArea field="0" dataOnly="0" labelOnly="1" grandRow="1" outline="0" axis="axisRow" fieldPosition="0">
        <references count="1">
          <reference field="4294967294" count="1" selected="0">
            <x v="2"/>
          </reference>
        </references>
      </pivotArea>
    </format>
    <format dxfId="3473">
      <pivotArea field="0" dataOnly="0" labelOnly="1" grandRow="1" outline="0" axis="axisRow" fieldPosition="0">
        <references count="1">
          <reference field="4294967294" count="1" selected="0">
            <x v="3"/>
          </reference>
        </references>
      </pivotArea>
    </format>
    <format dxfId="3472">
      <pivotArea field="0" dataOnly="0" labelOnly="1" grandRow="1" outline="0" axis="axisRow" fieldPosition="0">
        <references count="1">
          <reference field="4294967294" count="1" selected="0">
            <x v="4"/>
          </reference>
        </references>
      </pivotArea>
    </format>
    <format dxfId="3471">
      <pivotArea field="0" dataOnly="0" labelOnly="1" grandRow="1" outline="0" axis="axisRow" fieldPosition="0">
        <references count="1">
          <reference field="4294967294" count="1" selected="0">
            <x v="5"/>
          </reference>
        </references>
      </pivotArea>
    </format>
    <format dxfId="3470">
      <pivotArea field="0" dataOnly="0" labelOnly="1" grandRow="1" outline="0" axis="axisRow" fieldPosition="0">
        <references count="1">
          <reference field="4294967294" count="1" selected="0">
            <x v="6"/>
          </reference>
        </references>
      </pivotArea>
    </format>
    <format dxfId="3469">
      <pivotArea field="0" dataOnly="0" labelOnly="1" grandRow="1" outline="0" axis="axisRow" fieldPosition="0">
        <references count="1">
          <reference field="4294967294" count="1" selected="0">
            <x v="7"/>
          </reference>
        </references>
      </pivotArea>
    </format>
    <format dxfId="3468">
      <pivotArea field="0" dataOnly="0" labelOnly="1" grandRow="1" outline="0" axis="axisRow" fieldPosition="0">
        <references count="1">
          <reference field="4294967294" count="1" selected="0">
            <x v="8"/>
          </reference>
        </references>
      </pivotArea>
    </format>
    <format dxfId="3467">
      <pivotArea field="0" dataOnly="0" labelOnly="1" grandRow="1" outline="0" axis="axisRow" fieldPosition="0">
        <references count="1">
          <reference field="4294967294" count="1" selected="0">
            <x v="9"/>
          </reference>
        </references>
      </pivotArea>
    </format>
    <format dxfId="3466">
      <pivotArea field="0" dataOnly="0" labelOnly="1" grandRow="1" outline="0" axis="axisRow" fieldPosition="0">
        <references count="1">
          <reference field="4294967294" count="1" selected="0">
            <x v="10"/>
          </reference>
        </references>
      </pivotArea>
    </format>
    <format dxfId="3465">
      <pivotArea field="0" dataOnly="0" labelOnly="1" grandRow="1" outline="0" axis="axisRow" fieldPosition="0">
        <references count="1">
          <reference field="4294967294" count="1" selected="0">
            <x v="11"/>
          </reference>
        </references>
      </pivotArea>
    </format>
    <format dxfId="3464">
      <pivotArea field="0" dataOnly="0" labelOnly="1" grandRow="1" outline="0" axis="axisRow" fieldPosition="0">
        <references count="1">
          <reference field="4294967294" count="1" selected="0">
            <x v="12"/>
          </reference>
        </references>
      </pivotArea>
    </format>
    <format dxfId="3463">
      <pivotArea field="0" dataOnly="0" labelOnly="1" grandRow="1" outline="0" axis="axisRow" fieldPosition="0">
        <references count="1">
          <reference field="4294967294" count="1" selected="0">
            <x v="13"/>
          </reference>
        </references>
      </pivotArea>
    </format>
    <format dxfId="3462">
      <pivotArea field="0" dataOnly="0" labelOnly="1" grandRow="1" outline="0" axis="axisRow" fieldPosition="0">
        <references count="1">
          <reference field="4294967294" count="1" selected="0">
            <x v="14"/>
          </reference>
        </references>
      </pivotArea>
    </format>
    <format dxfId="3461">
      <pivotArea field="0" dataOnly="0" labelOnly="1" grandRow="1" outline="0" axis="axisRow" fieldPosition="0">
        <references count="1">
          <reference field="4294967294" count="1" selected="0">
            <x v="15"/>
          </reference>
        </references>
      </pivotArea>
    </format>
    <format dxfId="3460">
      <pivotArea field="0" dataOnly="0" labelOnly="1" grandRow="1" outline="0" axis="axisRow" fieldPosition="0">
        <references count="1">
          <reference field="4294967294" count="1" selected="0">
            <x v="16"/>
          </reference>
        </references>
      </pivotArea>
    </format>
    <format dxfId="3459">
      <pivotArea field="0" dataOnly="0" labelOnly="1" grandRow="1" outline="0" axis="axisRow" fieldPosition="0">
        <references count="1">
          <reference field="4294967294" count="1" selected="0">
            <x v="17"/>
          </reference>
        </references>
      </pivotArea>
    </format>
    <format dxfId="3458">
      <pivotArea field="0" dataOnly="0" labelOnly="1" grandRow="1" outline="0" axis="axisRow" fieldPosition="0">
        <references count="1">
          <reference field="4294967294" count="1" selected="0">
            <x v="18"/>
          </reference>
        </references>
      </pivotArea>
    </format>
    <format dxfId="3457">
      <pivotArea field="0" dataOnly="0" labelOnly="1" grandRow="1" outline="0" axis="axisRow" fieldPosition="0">
        <references count="1">
          <reference field="4294967294" count="1" selected="0">
            <x v="19"/>
          </reference>
        </references>
      </pivotArea>
    </format>
    <format dxfId="3456">
      <pivotArea field="0" dataOnly="0" labelOnly="1" grandRow="1" outline="0" axis="axisRow" fieldPosition="0">
        <references count="1">
          <reference field="4294967294" count="1" selected="0">
            <x v="20"/>
          </reference>
        </references>
      </pivotArea>
    </format>
    <format dxfId="3455">
      <pivotArea field="0" dataOnly="0" labelOnly="1" grandRow="1" outline="0" axis="axisRow" fieldPosition="0">
        <references count="1">
          <reference field="4294967294" count="1" selected="0">
            <x v="21"/>
          </reference>
        </references>
      </pivotArea>
    </format>
    <format dxfId="3454">
      <pivotArea field="0" dataOnly="0" labelOnly="1" grandRow="1" outline="0" axis="axisRow" fieldPosition="0">
        <references count="1">
          <reference field="4294967294" count="1" selected="0">
            <x v="22"/>
          </reference>
        </references>
      </pivotArea>
    </format>
    <format dxfId="3453">
      <pivotArea field="0" dataOnly="0" labelOnly="1" grandRow="1" outline="0" axis="axisRow" fieldPosition="0">
        <references count="1">
          <reference field="4294967294" count="1" selected="0">
            <x v="23"/>
          </reference>
        </references>
      </pivotArea>
    </format>
    <format dxfId="3452">
      <pivotArea field="0" dataOnly="0" labelOnly="1" grandRow="1" outline="0" axis="axisRow" fieldPosition="0">
        <references count="1">
          <reference field="4294967294" count="1" selected="0">
            <x v="24"/>
          </reference>
        </references>
      </pivotArea>
    </format>
    <format dxfId="3451">
      <pivotArea field="0" dataOnly="0" labelOnly="1" grandRow="1" outline="0" axis="axisRow" fieldPosition="0">
        <references count="1">
          <reference field="4294967294" count="1" selected="0">
            <x v="25"/>
          </reference>
        </references>
      </pivotArea>
    </format>
    <format dxfId="3450">
      <pivotArea field="0" dataOnly="0" labelOnly="1" grandRow="1" outline="0" axis="axisRow" fieldPosition="0">
        <references count="1">
          <reference field="4294967294" count="1" selected="0">
            <x v="26"/>
          </reference>
        </references>
      </pivotArea>
    </format>
    <format dxfId="3449">
      <pivotArea field="0" dataOnly="0" labelOnly="1" grandRow="1" outline="0" axis="axisRow" fieldPosition="0">
        <references count="1">
          <reference field="4294967294" count="1" selected="0">
            <x v="27"/>
          </reference>
        </references>
      </pivotArea>
    </format>
    <format dxfId="3448">
      <pivotArea field="0" dataOnly="0" labelOnly="1" grandRow="1" outline="0" axis="axisRow" fieldPosition="0">
        <references count="1">
          <reference field="4294967294" count="1" selected="0">
            <x v="28"/>
          </reference>
        </references>
      </pivotArea>
    </format>
    <format dxfId="3447">
      <pivotArea field="0" dataOnly="0" labelOnly="1" grandRow="1" outline="0" axis="axisRow" fieldPosition="0">
        <references count="1">
          <reference field="4294967294" count="1" selected="0">
            <x v="29"/>
          </reference>
        </references>
      </pivotArea>
    </format>
    <format dxfId="3446">
      <pivotArea field="0" dataOnly="0" labelOnly="1" grandRow="1" outline="0" axis="axisRow" fieldPosition="0">
        <references count="1">
          <reference field="4294967294" count="1" selected="0">
            <x v="30"/>
          </reference>
        </references>
      </pivotArea>
    </format>
    <format dxfId="3445">
      <pivotArea field="0" dataOnly="0" labelOnly="1" grandRow="1" outline="0" axis="axisRow" fieldPosition="0">
        <references count="1">
          <reference field="4294967294" count="1" selected="0">
            <x v="31"/>
          </reference>
        </references>
      </pivotArea>
    </format>
    <format dxfId="3444">
      <pivotArea field="0" dataOnly="0" labelOnly="1" grandRow="1" outline="0" axis="axisRow" fieldPosition="0">
        <references count="1">
          <reference field="4294967294" count="1" selected="0">
            <x v="0"/>
          </reference>
        </references>
      </pivotArea>
    </format>
    <format dxfId="3443">
      <pivotArea field="0" dataOnly="0" labelOnly="1" grandRow="1" outline="0" axis="axisRow" fieldPosition="0">
        <references count="1">
          <reference field="4294967294" count="1" selected="0">
            <x v="1"/>
          </reference>
        </references>
      </pivotArea>
    </format>
    <format dxfId="3442">
      <pivotArea field="0" dataOnly="0" labelOnly="1" grandRow="1" outline="0" axis="axisRow" fieldPosition="0">
        <references count="1">
          <reference field="4294967294" count="1" selected="0">
            <x v="2"/>
          </reference>
        </references>
      </pivotArea>
    </format>
    <format dxfId="3441">
      <pivotArea field="0" dataOnly="0" labelOnly="1" grandRow="1" outline="0" axis="axisRow" fieldPosition="0">
        <references count="1">
          <reference field="4294967294" count="1" selected="0">
            <x v="3"/>
          </reference>
        </references>
      </pivotArea>
    </format>
    <format dxfId="3440">
      <pivotArea field="0" dataOnly="0" labelOnly="1" grandRow="1" outline="0" axis="axisRow" fieldPosition="0">
        <references count="1">
          <reference field="4294967294" count="1" selected="0">
            <x v="4"/>
          </reference>
        </references>
      </pivotArea>
    </format>
    <format dxfId="3439">
      <pivotArea field="0" dataOnly="0" labelOnly="1" grandRow="1" outline="0" axis="axisRow" fieldPosition="0">
        <references count="1">
          <reference field="4294967294" count="1" selected="0">
            <x v="5"/>
          </reference>
        </references>
      </pivotArea>
    </format>
    <format dxfId="3438">
      <pivotArea field="0" dataOnly="0" labelOnly="1" grandRow="1" outline="0" axis="axisRow" fieldPosition="0">
        <references count="1">
          <reference field="4294967294" count="1" selected="0">
            <x v="6"/>
          </reference>
        </references>
      </pivotArea>
    </format>
    <format dxfId="3437">
      <pivotArea field="0" dataOnly="0" labelOnly="1" grandRow="1" outline="0" axis="axisRow" fieldPosition="0">
        <references count="1">
          <reference field="4294967294" count="1" selected="0">
            <x v="7"/>
          </reference>
        </references>
      </pivotArea>
    </format>
    <format dxfId="3436">
      <pivotArea field="0" dataOnly="0" labelOnly="1" grandRow="1" outline="0" axis="axisRow" fieldPosition="0">
        <references count="1">
          <reference field="4294967294" count="1" selected="0">
            <x v="8"/>
          </reference>
        </references>
      </pivotArea>
    </format>
    <format dxfId="3435">
      <pivotArea field="0" dataOnly="0" labelOnly="1" grandRow="1" outline="0" axis="axisRow" fieldPosition="0">
        <references count="1">
          <reference field="4294967294" count="1" selected="0">
            <x v="9"/>
          </reference>
        </references>
      </pivotArea>
    </format>
    <format dxfId="3434">
      <pivotArea field="0" dataOnly="0" labelOnly="1" grandRow="1" outline="0" axis="axisRow" fieldPosition="0">
        <references count="1">
          <reference field="4294967294" count="1" selected="0">
            <x v="10"/>
          </reference>
        </references>
      </pivotArea>
    </format>
    <format dxfId="3433">
      <pivotArea field="0" dataOnly="0" labelOnly="1" grandRow="1" outline="0" axis="axisRow" fieldPosition="0">
        <references count="1">
          <reference field="4294967294" count="1" selected="0">
            <x v="11"/>
          </reference>
        </references>
      </pivotArea>
    </format>
    <format dxfId="3432">
      <pivotArea field="0" dataOnly="0" labelOnly="1" grandRow="1" outline="0" axis="axisRow" fieldPosition="0">
        <references count="1">
          <reference field="4294967294" count="1" selected="0">
            <x v="12"/>
          </reference>
        </references>
      </pivotArea>
    </format>
    <format dxfId="3431">
      <pivotArea field="0" dataOnly="0" labelOnly="1" grandRow="1" outline="0" axis="axisRow" fieldPosition="0">
        <references count="1">
          <reference field="4294967294" count="1" selected="0">
            <x v="13"/>
          </reference>
        </references>
      </pivotArea>
    </format>
    <format dxfId="3430">
      <pivotArea field="0" dataOnly="0" labelOnly="1" grandRow="1" outline="0" axis="axisRow" fieldPosition="0">
        <references count="1">
          <reference field="4294967294" count="1" selected="0">
            <x v="14"/>
          </reference>
        </references>
      </pivotArea>
    </format>
    <format dxfId="3429">
      <pivotArea field="0" dataOnly="0" labelOnly="1" grandRow="1" outline="0" axis="axisRow" fieldPosition="0">
        <references count="1">
          <reference field="4294967294" count="1" selected="0">
            <x v="15"/>
          </reference>
        </references>
      </pivotArea>
    </format>
    <format dxfId="3428">
      <pivotArea field="0" dataOnly="0" labelOnly="1" grandRow="1" outline="0" axis="axisRow" fieldPosition="0">
        <references count="1">
          <reference field="4294967294" count="1" selected="0">
            <x v="16"/>
          </reference>
        </references>
      </pivotArea>
    </format>
    <format dxfId="3427">
      <pivotArea field="0" dataOnly="0" labelOnly="1" grandRow="1" outline="0" axis="axisRow" fieldPosition="0">
        <references count="1">
          <reference field="4294967294" count="1" selected="0">
            <x v="17"/>
          </reference>
        </references>
      </pivotArea>
    </format>
    <format dxfId="3426">
      <pivotArea field="0" dataOnly="0" labelOnly="1" grandRow="1" outline="0" axis="axisRow" fieldPosition="0">
        <references count="1">
          <reference field="4294967294" count="1" selected="0">
            <x v="18"/>
          </reference>
        </references>
      </pivotArea>
    </format>
    <format dxfId="3425">
      <pivotArea field="0" dataOnly="0" labelOnly="1" grandRow="1" outline="0" axis="axisRow" fieldPosition="0">
        <references count="1">
          <reference field="4294967294" count="1" selected="0">
            <x v="19"/>
          </reference>
        </references>
      </pivotArea>
    </format>
    <format dxfId="3424">
      <pivotArea field="0" dataOnly="0" labelOnly="1" grandRow="1" outline="0" axis="axisRow" fieldPosition="0">
        <references count="1">
          <reference field="4294967294" count="1" selected="0">
            <x v="20"/>
          </reference>
        </references>
      </pivotArea>
    </format>
    <format dxfId="3423">
      <pivotArea field="0" dataOnly="0" labelOnly="1" grandRow="1" outline="0" axis="axisRow" fieldPosition="0">
        <references count="1">
          <reference field="4294967294" count="1" selected="0">
            <x v="21"/>
          </reference>
        </references>
      </pivotArea>
    </format>
    <format dxfId="3422">
      <pivotArea field="0" dataOnly="0" labelOnly="1" grandRow="1" outline="0" axis="axisRow" fieldPosition="0">
        <references count="1">
          <reference field="4294967294" count="1" selected="0">
            <x v="22"/>
          </reference>
        </references>
      </pivotArea>
    </format>
    <format dxfId="3421">
      <pivotArea field="0" dataOnly="0" labelOnly="1" grandRow="1" outline="0" axis="axisRow" fieldPosition="0">
        <references count="1">
          <reference field="4294967294" count="1" selected="0">
            <x v="23"/>
          </reference>
        </references>
      </pivotArea>
    </format>
    <format dxfId="3420">
      <pivotArea field="0" dataOnly="0" labelOnly="1" grandRow="1" outline="0" axis="axisRow" fieldPosition="0">
        <references count="1">
          <reference field="4294967294" count="1" selected="0">
            <x v="24"/>
          </reference>
        </references>
      </pivotArea>
    </format>
    <format dxfId="3419">
      <pivotArea field="0" dataOnly="0" labelOnly="1" grandRow="1" outline="0" axis="axisRow" fieldPosition="0">
        <references count="1">
          <reference field="4294967294" count="1" selected="0">
            <x v="25"/>
          </reference>
        </references>
      </pivotArea>
    </format>
    <format dxfId="3418">
      <pivotArea field="0" dataOnly="0" labelOnly="1" grandRow="1" outline="0" axis="axisRow" fieldPosition="0">
        <references count="1">
          <reference field="4294967294" count="1" selected="0">
            <x v="26"/>
          </reference>
        </references>
      </pivotArea>
    </format>
    <format dxfId="3417">
      <pivotArea field="0" dataOnly="0" labelOnly="1" grandRow="1" outline="0" axis="axisRow" fieldPosition="0">
        <references count="1">
          <reference field="4294967294" count="1" selected="0">
            <x v="27"/>
          </reference>
        </references>
      </pivotArea>
    </format>
    <format dxfId="3416">
      <pivotArea field="0" dataOnly="0" labelOnly="1" grandRow="1" outline="0" axis="axisRow" fieldPosition="0">
        <references count="1">
          <reference field="4294967294" count="1" selected="0">
            <x v="28"/>
          </reference>
        </references>
      </pivotArea>
    </format>
    <format dxfId="3415">
      <pivotArea field="0" dataOnly="0" labelOnly="1" grandRow="1" outline="0" axis="axisRow" fieldPosition="0">
        <references count="1">
          <reference field="4294967294" count="1" selected="0">
            <x v="29"/>
          </reference>
        </references>
      </pivotArea>
    </format>
    <format dxfId="3414">
      <pivotArea field="0" dataOnly="0" labelOnly="1" grandRow="1" outline="0" axis="axisRow" fieldPosition="0">
        <references count="1">
          <reference field="4294967294" count="1" selected="0">
            <x v="30"/>
          </reference>
        </references>
      </pivotArea>
    </format>
    <format dxfId="3413">
      <pivotArea field="0" dataOnly="0" labelOnly="1" grandRow="1" outline="0" axis="axisRow" fieldPosition="0">
        <references count="1">
          <reference field="4294967294" count="1" selected="0">
            <x v="31"/>
          </reference>
        </references>
      </pivotArea>
    </format>
    <format dxfId="3412">
      <pivotArea field="0" dataOnly="0" labelOnly="1" grandRow="1" outline="0" axis="axisRow" fieldPosition="0">
        <references count="1">
          <reference field="4294967294" count="1" selected="0">
            <x v="0"/>
          </reference>
        </references>
      </pivotArea>
    </format>
    <format dxfId="3411">
      <pivotArea field="0" dataOnly="0" labelOnly="1" grandRow="1" outline="0" axis="axisRow" fieldPosition="0">
        <references count="1">
          <reference field="4294967294" count="1" selected="0">
            <x v="1"/>
          </reference>
        </references>
      </pivotArea>
    </format>
    <format dxfId="3410">
      <pivotArea field="0" dataOnly="0" labelOnly="1" grandRow="1" outline="0" axis="axisRow" fieldPosition="0">
        <references count="1">
          <reference field="4294967294" count="1" selected="0">
            <x v="2"/>
          </reference>
        </references>
      </pivotArea>
    </format>
    <format dxfId="3409">
      <pivotArea field="0" dataOnly="0" labelOnly="1" grandRow="1" outline="0" axis="axisRow" fieldPosition="0">
        <references count="1">
          <reference field="4294967294" count="1" selected="0">
            <x v="3"/>
          </reference>
        </references>
      </pivotArea>
    </format>
    <format dxfId="3408">
      <pivotArea field="0" dataOnly="0" labelOnly="1" grandRow="1" outline="0" axis="axisRow" fieldPosition="0">
        <references count="1">
          <reference field="4294967294" count="1" selected="0">
            <x v="4"/>
          </reference>
        </references>
      </pivotArea>
    </format>
    <format dxfId="3407">
      <pivotArea field="0" dataOnly="0" labelOnly="1" grandRow="1" outline="0" axis="axisRow" fieldPosition="0">
        <references count="1">
          <reference field="4294967294" count="1" selected="0">
            <x v="5"/>
          </reference>
        </references>
      </pivotArea>
    </format>
    <format dxfId="3406">
      <pivotArea field="0" dataOnly="0" labelOnly="1" grandRow="1" outline="0" axis="axisRow" fieldPosition="0">
        <references count="1">
          <reference field="4294967294" count="1" selected="0">
            <x v="6"/>
          </reference>
        </references>
      </pivotArea>
    </format>
    <format dxfId="3405">
      <pivotArea field="0" dataOnly="0" labelOnly="1" grandRow="1" outline="0" axis="axisRow" fieldPosition="0">
        <references count="1">
          <reference field="4294967294" count="1" selected="0">
            <x v="7"/>
          </reference>
        </references>
      </pivotArea>
    </format>
    <format dxfId="3404">
      <pivotArea field="0" dataOnly="0" labelOnly="1" grandRow="1" outline="0" axis="axisRow" fieldPosition="0">
        <references count="1">
          <reference field="4294967294" count="1" selected="0">
            <x v="8"/>
          </reference>
        </references>
      </pivotArea>
    </format>
    <format dxfId="3403">
      <pivotArea field="0" dataOnly="0" labelOnly="1" grandRow="1" outline="0" axis="axisRow" fieldPosition="0">
        <references count="1">
          <reference field="4294967294" count="1" selected="0">
            <x v="9"/>
          </reference>
        </references>
      </pivotArea>
    </format>
    <format dxfId="3402">
      <pivotArea field="0" dataOnly="0" labelOnly="1" grandRow="1" outline="0" axis="axisRow" fieldPosition="0">
        <references count="1">
          <reference field="4294967294" count="1" selected="0">
            <x v="10"/>
          </reference>
        </references>
      </pivotArea>
    </format>
    <format dxfId="3401">
      <pivotArea field="0" dataOnly="0" labelOnly="1" grandRow="1" outline="0" axis="axisRow" fieldPosition="0">
        <references count="1">
          <reference field="4294967294" count="1" selected="0">
            <x v="11"/>
          </reference>
        </references>
      </pivotArea>
    </format>
    <format dxfId="3400">
      <pivotArea field="0" dataOnly="0" labelOnly="1" grandRow="1" outline="0" axis="axisRow" fieldPosition="0">
        <references count="1">
          <reference field="4294967294" count="1" selected="0">
            <x v="12"/>
          </reference>
        </references>
      </pivotArea>
    </format>
    <format dxfId="3399">
      <pivotArea field="0" dataOnly="0" labelOnly="1" grandRow="1" outline="0" axis="axisRow" fieldPosition="0">
        <references count="1">
          <reference field="4294967294" count="1" selected="0">
            <x v="13"/>
          </reference>
        </references>
      </pivotArea>
    </format>
    <format dxfId="3398">
      <pivotArea field="0" dataOnly="0" labelOnly="1" grandRow="1" outline="0" axis="axisRow" fieldPosition="0">
        <references count="1">
          <reference field="4294967294" count="1" selected="0">
            <x v="14"/>
          </reference>
        </references>
      </pivotArea>
    </format>
    <format dxfId="3397">
      <pivotArea field="0" dataOnly="0" labelOnly="1" grandRow="1" outline="0" axis="axisRow" fieldPosition="0">
        <references count="1">
          <reference field="4294967294" count="1" selected="0">
            <x v="15"/>
          </reference>
        </references>
      </pivotArea>
    </format>
    <format dxfId="3396">
      <pivotArea field="0" dataOnly="0" labelOnly="1" grandRow="1" outline="0" axis="axisRow" fieldPosition="0">
        <references count="1">
          <reference field="4294967294" count="1" selected="0">
            <x v="16"/>
          </reference>
        </references>
      </pivotArea>
    </format>
    <format dxfId="3395">
      <pivotArea field="0" dataOnly="0" labelOnly="1" grandRow="1" outline="0" axis="axisRow" fieldPosition="0">
        <references count="1">
          <reference field="4294967294" count="1" selected="0">
            <x v="17"/>
          </reference>
        </references>
      </pivotArea>
    </format>
    <format dxfId="3394">
      <pivotArea field="0" dataOnly="0" labelOnly="1" grandRow="1" outline="0" axis="axisRow" fieldPosition="0">
        <references count="1">
          <reference field="4294967294" count="1" selected="0">
            <x v="18"/>
          </reference>
        </references>
      </pivotArea>
    </format>
    <format dxfId="3393">
      <pivotArea field="0" dataOnly="0" labelOnly="1" grandRow="1" outline="0" axis="axisRow" fieldPosition="0">
        <references count="1">
          <reference field="4294967294" count="1" selected="0">
            <x v="19"/>
          </reference>
        </references>
      </pivotArea>
    </format>
    <format dxfId="3392">
      <pivotArea field="0" dataOnly="0" labelOnly="1" grandRow="1" outline="0" axis="axisRow" fieldPosition="0">
        <references count="1">
          <reference field="4294967294" count="1" selected="0">
            <x v="20"/>
          </reference>
        </references>
      </pivotArea>
    </format>
    <format dxfId="3391">
      <pivotArea field="0" dataOnly="0" labelOnly="1" grandRow="1" outline="0" axis="axisRow" fieldPosition="0">
        <references count="1">
          <reference field="4294967294" count="1" selected="0">
            <x v="21"/>
          </reference>
        </references>
      </pivotArea>
    </format>
    <format dxfId="3390">
      <pivotArea field="0" dataOnly="0" labelOnly="1" grandRow="1" outline="0" axis="axisRow" fieldPosition="0">
        <references count="1">
          <reference field="4294967294" count="1" selected="0">
            <x v="22"/>
          </reference>
        </references>
      </pivotArea>
    </format>
    <format dxfId="3389">
      <pivotArea field="0" dataOnly="0" labelOnly="1" grandRow="1" outline="0" axis="axisRow" fieldPosition="0">
        <references count="1">
          <reference field="4294967294" count="1" selected="0">
            <x v="23"/>
          </reference>
        </references>
      </pivotArea>
    </format>
    <format dxfId="3388">
      <pivotArea field="0" dataOnly="0" labelOnly="1" grandRow="1" outline="0" axis="axisRow" fieldPosition="0">
        <references count="1">
          <reference field="4294967294" count="1" selected="0">
            <x v="24"/>
          </reference>
        </references>
      </pivotArea>
    </format>
    <format dxfId="3387">
      <pivotArea field="0" dataOnly="0" labelOnly="1" grandRow="1" outline="0" axis="axisRow" fieldPosition="0">
        <references count="1">
          <reference field="4294967294" count="1" selected="0">
            <x v="25"/>
          </reference>
        </references>
      </pivotArea>
    </format>
    <format dxfId="3386">
      <pivotArea field="0" dataOnly="0" labelOnly="1" grandRow="1" outline="0" axis="axisRow" fieldPosition="0">
        <references count="1">
          <reference field="4294967294" count="1" selected="0">
            <x v="26"/>
          </reference>
        </references>
      </pivotArea>
    </format>
    <format dxfId="3385">
      <pivotArea field="0" dataOnly="0" labelOnly="1" grandRow="1" outline="0" axis="axisRow" fieldPosition="0">
        <references count="1">
          <reference field="4294967294" count="1" selected="0">
            <x v="27"/>
          </reference>
        </references>
      </pivotArea>
    </format>
    <format dxfId="3384">
      <pivotArea field="0" dataOnly="0" labelOnly="1" grandRow="1" outline="0" axis="axisRow" fieldPosition="0">
        <references count="1">
          <reference field="4294967294" count="1" selected="0">
            <x v="28"/>
          </reference>
        </references>
      </pivotArea>
    </format>
    <format dxfId="3383">
      <pivotArea field="0" dataOnly="0" labelOnly="1" grandRow="1" outline="0" axis="axisRow" fieldPosition="0">
        <references count="1">
          <reference field="4294967294" count="1" selected="0">
            <x v="29"/>
          </reference>
        </references>
      </pivotArea>
    </format>
    <format dxfId="3382">
      <pivotArea field="0" dataOnly="0" labelOnly="1" grandRow="1" outline="0" axis="axisRow" fieldPosition="0">
        <references count="1">
          <reference field="4294967294" count="1" selected="0">
            <x v="30"/>
          </reference>
        </references>
      </pivotArea>
    </format>
    <format dxfId="3381">
      <pivotArea field="0" dataOnly="0" labelOnly="1" grandRow="1" outline="0" axis="axisRow" fieldPosition="0">
        <references count="1">
          <reference field="4294967294" count="1" selected="0">
            <x v="31"/>
          </reference>
        </references>
      </pivotArea>
    </format>
    <format dxfId="3380">
      <pivotArea field="0" dataOnly="0" labelOnly="1" grandRow="1" outline="0" axis="axisRow" fieldPosition="0">
        <references count="1">
          <reference field="4294967294" count="1" selected="0">
            <x v="0"/>
          </reference>
        </references>
      </pivotArea>
    </format>
    <format dxfId="3379">
      <pivotArea field="0" dataOnly="0" labelOnly="1" grandRow="1" outline="0" axis="axisRow" fieldPosition="0">
        <references count="1">
          <reference field="4294967294" count="1" selected="0">
            <x v="1"/>
          </reference>
        </references>
      </pivotArea>
    </format>
    <format dxfId="3378">
      <pivotArea field="0" dataOnly="0" labelOnly="1" grandRow="1" outline="0" axis="axisRow" fieldPosition="0">
        <references count="1">
          <reference field="4294967294" count="1" selected="0">
            <x v="2"/>
          </reference>
        </references>
      </pivotArea>
    </format>
    <format dxfId="3377">
      <pivotArea field="0" dataOnly="0" labelOnly="1" grandRow="1" outline="0" axis="axisRow" fieldPosition="0">
        <references count="1">
          <reference field="4294967294" count="1" selected="0">
            <x v="3"/>
          </reference>
        </references>
      </pivotArea>
    </format>
    <format dxfId="3376">
      <pivotArea field="0" dataOnly="0" labelOnly="1" grandRow="1" outline="0" axis="axisRow" fieldPosition="0">
        <references count="1">
          <reference field="4294967294" count="1" selected="0">
            <x v="4"/>
          </reference>
        </references>
      </pivotArea>
    </format>
    <format dxfId="3375">
      <pivotArea field="0" dataOnly="0" labelOnly="1" grandRow="1" outline="0" axis="axisRow" fieldPosition="0">
        <references count="1">
          <reference field="4294967294" count="1" selected="0">
            <x v="5"/>
          </reference>
        </references>
      </pivotArea>
    </format>
    <format dxfId="3374">
      <pivotArea field="0" dataOnly="0" labelOnly="1" grandRow="1" outline="0" axis="axisRow" fieldPosition="0">
        <references count="1">
          <reference field="4294967294" count="1" selected="0">
            <x v="6"/>
          </reference>
        </references>
      </pivotArea>
    </format>
    <format dxfId="3373">
      <pivotArea field="0" dataOnly="0" labelOnly="1" grandRow="1" outline="0" axis="axisRow" fieldPosition="0">
        <references count="1">
          <reference field="4294967294" count="1" selected="0">
            <x v="7"/>
          </reference>
        </references>
      </pivotArea>
    </format>
    <format dxfId="3372">
      <pivotArea field="0" dataOnly="0" labelOnly="1" grandRow="1" outline="0" axis="axisRow" fieldPosition="0">
        <references count="1">
          <reference field="4294967294" count="1" selected="0">
            <x v="8"/>
          </reference>
        </references>
      </pivotArea>
    </format>
    <format dxfId="3371">
      <pivotArea field="0" dataOnly="0" labelOnly="1" grandRow="1" outline="0" axis="axisRow" fieldPosition="0">
        <references count="1">
          <reference field="4294967294" count="1" selected="0">
            <x v="9"/>
          </reference>
        </references>
      </pivotArea>
    </format>
    <format dxfId="3370">
      <pivotArea field="0" dataOnly="0" labelOnly="1" grandRow="1" outline="0" axis="axisRow" fieldPosition="0">
        <references count="1">
          <reference field="4294967294" count="1" selected="0">
            <x v="10"/>
          </reference>
        </references>
      </pivotArea>
    </format>
    <format dxfId="3369">
      <pivotArea field="0" dataOnly="0" labelOnly="1" grandRow="1" outline="0" axis="axisRow" fieldPosition="0">
        <references count="1">
          <reference field="4294967294" count="1" selected="0">
            <x v="11"/>
          </reference>
        </references>
      </pivotArea>
    </format>
    <format dxfId="3368">
      <pivotArea field="0" dataOnly="0" labelOnly="1" grandRow="1" outline="0" axis="axisRow" fieldPosition="0">
        <references count="1">
          <reference field="4294967294" count="1" selected="0">
            <x v="12"/>
          </reference>
        </references>
      </pivotArea>
    </format>
    <format dxfId="3367">
      <pivotArea field="0" dataOnly="0" labelOnly="1" grandRow="1" outline="0" axis="axisRow" fieldPosition="0">
        <references count="1">
          <reference field="4294967294" count="1" selected="0">
            <x v="13"/>
          </reference>
        </references>
      </pivotArea>
    </format>
    <format dxfId="3366">
      <pivotArea field="0" dataOnly="0" labelOnly="1" grandRow="1" outline="0" axis="axisRow" fieldPosition="0">
        <references count="1">
          <reference field="4294967294" count="1" selected="0">
            <x v="14"/>
          </reference>
        </references>
      </pivotArea>
    </format>
    <format dxfId="3365">
      <pivotArea field="0" dataOnly="0" labelOnly="1" grandRow="1" outline="0" axis="axisRow" fieldPosition="0">
        <references count="1">
          <reference field="4294967294" count="1" selected="0">
            <x v="15"/>
          </reference>
        </references>
      </pivotArea>
    </format>
    <format dxfId="3364">
      <pivotArea field="0" dataOnly="0" labelOnly="1" grandRow="1" outline="0" axis="axisRow" fieldPosition="0">
        <references count="1">
          <reference field="4294967294" count="1" selected="0">
            <x v="16"/>
          </reference>
        </references>
      </pivotArea>
    </format>
    <format dxfId="3363">
      <pivotArea field="0" dataOnly="0" labelOnly="1" grandRow="1" outline="0" axis="axisRow" fieldPosition="0">
        <references count="1">
          <reference field="4294967294" count="1" selected="0">
            <x v="17"/>
          </reference>
        </references>
      </pivotArea>
    </format>
    <format dxfId="3362">
      <pivotArea field="0" dataOnly="0" labelOnly="1" grandRow="1" outline="0" axis="axisRow" fieldPosition="0">
        <references count="1">
          <reference field="4294967294" count="1" selected="0">
            <x v="18"/>
          </reference>
        </references>
      </pivotArea>
    </format>
    <format dxfId="3361">
      <pivotArea field="0" dataOnly="0" labelOnly="1" grandRow="1" outline="0" axis="axisRow" fieldPosition="0">
        <references count="1">
          <reference field="4294967294" count="1" selected="0">
            <x v="19"/>
          </reference>
        </references>
      </pivotArea>
    </format>
    <format dxfId="3360">
      <pivotArea field="0" dataOnly="0" labelOnly="1" grandRow="1" outline="0" axis="axisRow" fieldPosition="0">
        <references count="1">
          <reference field="4294967294" count="1" selected="0">
            <x v="20"/>
          </reference>
        </references>
      </pivotArea>
    </format>
    <format dxfId="3359">
      <pivotArea field="0" dataOnly="0" labelOnly="1" grandRow="1" outline="0" axis="axisRow" fieldPosition="0">
        <references count="1">
          <reference field="4294967294" count="1" selected="0">
            <x v="21"/>
          </reference>
        </references>
      </pivotArea>
    </format>
    <format dxfId="3358">
      <pivotArea field="0" dataOnly="0" labelOnly="1" grandRow="1" outline="0" axis="axisRow" fieldPosition="0">
        <references count="1">
          <reference field="4294967294" count="1" selected="0">
            <x v="22"/>
          </reference>
        </references>
      </pivotArea>
    </format>
    <format dxfId="3357">
      <pivotArea field="0" dataOnly="0" labelOnly="1" grandRow="1" outline="0" axis="axisRow" fieldPosition="0">
        <references count="1">
          <reference field="4294967294" count="1" selected="0">
            <x v="23"/>
          </reference>
        </references>
      </pivotArea>
    </format>
    <format dxfId="3356">
      <pivotArea field="0" dataOnly="0" labelOnly="1" grandRow="1" outline="0" axis="axisRow" fieldPosition="0">
        <references count="1">
          <reference field="4294967294" count="1" selected="0">
            <x v="24"/>
          </reference>
        </references>
      </pivotArea>
    </format>
    <format dxfId="3355">
      <pivotArea field="0" dataOnly="0" labelOnly="1" grandRow="1" outline="0" axis="axisRow" fieldPosition="0">
        <references count="1">
          <reference field="4294967294" count="1" selected="0">
            <x v="25"/>
          </reference>
        </references>
      </pivotArea>
    </format>
    <format dxfId="3354">
      <pivotArea field="0" dataOnly="0" labelOnly="1" grandRow="1" outline="0" axis="axisRow" fieldPosition="0">
        <references count="1">
          <reference field="4294967294" count="1" selected="0">
            <x v="26"/>
          </reference>
        </references>
      </pivotArea>
    </format>
    <format dxfId="3353">
      <pivotArea field="0" dataOnly="0" labelOnly="1" grandRow="1" outline="0" axis="axisRow" fieldPosition="0">
        <references count="1">
          <reference field="4294967294" count="1" selected="0">
            <x v="27"/>
          </reference>
        </references>
      </pivotArea>
    </format>
    <format dxfId="3352">
      <pivotArea field="0" dataOnly="0" labelOnly="1" grandRow="1" outline="0" axis="axisRow" fieldPosition="0">
        <references count="1">
          <reference field="4294967294" count="1" selected="0">
            <x v="28"/>
          </reference>
        </references>
      </pivotArea>
    </format>
    <format dxfId="3351">
      <pivotArea field="0" dataOnly="0" labelOnly="1" grandRow="1" outline="0" axis="axisRow" fieldPosition="0">
        <references count="1">
          <reference field="4294967294" count="1" selected="0">
            <x v="29"/>
          </reference>
        </references>
      </pivotArea>
    </format>
    <format dxfId="3350">
      <pivotArea field="0" dataOnly="0" labelOnly="1" grandRow="1" outline="0" axis="axisRow" fieldPosition="0">
        <references count="1">
          <reference field="4294967294" count="1" selected="0">
            <x v="30"/>
          </reference>
        </references>
      </pivotArea>
    </format>
    <format dxfId="3349">
      <pivotArea field="0" dataOnly="0" labelOnly="1" grandRow="1" outline="0" axis="axisRow" fieldPosition="0">
        <references count="1">
          <reference field="4294967294" count="1" selected="0">
            <x v="31"/>
          </reference>
        </references>
      </pivotArea>
    </format>
    <format dxfId="3348">
      <pivotArea field="0" dataOnly="0" labelOnly="1" grandRow="1" outline="0" axis="axisRow" fieldPosition="0">
        <references count="1">
          <reference field="4294967294" count="1" selected="0">
            <x v="0"/>
          </reference>
        </references>
      </pivotArea>
    </format>
    <format dxfId="3347">
      <pivotArea field="0" dataOnly="0" labelOnly="1" grandRow="1" outline="0" axis="axisRow" fieldPosition="0">
        <references count="1">
          <reference field="4294967294" count="1" selected="0">
            <x v="1"/>
          </reference>
        </references>
      </pivotArea>
    </format>
    <format dxfId="3346">
      <pivotArea field="0" dataOnly="0" labelOnly="1" grandRow="1" outline="0" axis="axisRow" fieldPosition="0">
        <references count="1">
          <reference field="4294967294" count="1" selected="0">
            <x v="2"/>
          </reference>
        </references>
      </pivotArea>
    </format>
    <format dxfId="3345">
      <pivotArea field="0" dataOnly="0" labelOnly="1" grandRow="1" outline="0" axis="axisRow" fieldPosition="0">
        <references count="1">
          <reference field="4294967294" count="1" selected="0">
            <x v="3"/>
          </reference>
        </references>
      </pivotArea>
    </format>
    <format dxfId="3344">
      <pivotArea field="0" dataOnly="0" labelOnly="1" grandRow="1" outline="0" axis="axisRow" fieldPosition="0">
        <references count="1">
          <reference field="4294967294" count="1" selected="0">
            <x v="4"/>
          </reference>
        </references>
      </pivotArea>
    </format>
    <format dxfId="3343">
      <pivotArea field="0" dataOnly="0" labelOnly="1" grandRow="1" outline="0" axis="axisRow" fieldPosition="0">
        <references count="1">
          <reference field="4294967294" count="1" selected="0">
            <x v="5"/>
          </reference>
        </references>
      </pivotArea>
    </format>
    <format dxfId="3342">
      <pivotArea field="0" dataOnly="0" labelOnly="1" grandRow="1" outline="0" axis="axisRow" fieldPosition="0">
        <references count="1">
          <reference field="4294967294" count="1" selected="0">
            <x v="6"/>
          </reference>
        </references>
      </pivotArea>
    </format>
    <format dxfId="3341">
      <pivotArea field="0" dataOnly="0" labelOnly="1" grandRow="1" outline="0" axis="axisRow" fieldPosition="0">
        <references count="1">
          <reference field="4294967294" count="1" selected="0">
            <x v="7"/>
          </reference>
        </references>
      </pivotArea>
    </format>
    <format dxfId="3340">
      <pivotArea field="0" dataOnly="0" labelOnly="1" grandRow="1" outline="0" axis="axisRow" fieldPosition="0">
        <references count="1">
          <reference field="4294967294" count="1" selected="0">
            <x v="8"/>
          </reference>
        </references>
      </pivotArea>
    </format>
    <format dxfId="3339">
      <pivotArea field="0" dataOnly="0" labelOnly="1" grandRow="1" outline="0" axis="axisRow" fieldPosition="0">
        <references count="1">
          <reference field="4294967294" count="1" selected="0">
            <x v="9"/>
          </reference>
        </references>
      </pivotArea>
    </format>
    <format dxfId="3338">
      <pivotArea field="0" dataOnly="0" labelOnly="1" grandRow="1" outline="0" axis="axisRow" fieldPosition="0">
        <references count="1">
          <reference field="4294967294" count="1" selected="0">
            <x v="10"/>
          </reference>
        </references>
      </pivotArea>
    </format>
    <format dxfId="3337">
      <pivotArea field="0" dataOnly="0" labelOnly="1" grandRow="1" outline="0" axis="axisRow" fieldPosition="0">
        <references count="1">
          <reference field="4294967294" count="1" selected="0">
            <x v="11"/>
          </reference>
        </references>
      </pivotArea>
    </format>
    <format dxfId="3336">
      <pivotArea field="0" dataOnly="0" labelOnly="1" grandRow="1" outline="0" axis="axisRow" fieldPosition="0">
        <references count="1">
          <reference field="4294967294" count="1" selected="0">
            <x v="12"/>
          </reference>
        </references>
      </pivotArea>
    </format>
    <format dxfId="3335">
      <pivotArea field="0" dataOnly="0" labelOnly="1" grandRow="1" outline="0" axis="axisRow" fieldPosition="0">
        <references count="1">
          <reference field="4294967294" count="1" selected="0">
            <x v="13"/>
          </reference>
        </references>
      </pivotArea>
    </format>
    <format dxfId="3334">
      <pivotArea field="0" dataOnly="0" labelOnly="1" grandRow="1" outline="0" axis="axisRow" fieldPosition="0">
        <references count="1">
          <reference field="4294967294" count="1" selected="0">
            <x v="14"/>
          </reference>
        </references>
      </pivotArea>
    </format>
    <format dxfId="3333">
      <pivotArea field="0" dataOnly="0" labelOnly="1" grandRow="1" outline="0" axis="axisRow" fieldPosition="0">
        <references count="1">
          <reference field="4294967294" count="1" selected="0">
            <x v="15"/>
          </reference>
        </references>
      </pivotArea>
    </format>
    <format dxfId="3332">
      <pivotArea field="0" dataOnly="0" labelOnly="1" grandRow="1" outline="0" axis="axisRow" fieldPosition="0">
        <references count="1">
          <reference field="4294967294" count="1" selected="0">
            <x v="16"/>
          </reference>
        </references>
      </pivotArea>
    </format>
    <format dxfId="3331">
      <pivotArea field="0" dataOnly="0" labelOnly="1" grandRow="1" outline="0" axis="axisRow" fieldPosition="0">
        <references count="1">
          <reference field="4294967294" count="1" selected="0">
            <x v="17"/>
          </reference>
        </references>
      </pivotArea>
    </format>
    <format dxfId="3330">
      <pivotArea field="0" dataOnly="0" labelOnly="1" grandRow="1" outline="0" axis="axisRow" fieldPosition="0">
        <references count="1">
          <reference field="4294967294" count="1" selected="0">
            <x v="18"/>
          </reference>
        </references>
      </pivotArea>
    </format>
    <format dxfId="3329">
      <pivotArea field="0" dataOnly="0" labelOnly="1" grandRow="1" outline="0" axis="axisRow" fieldPosition="0">
        <references count="1">
          <reference field="4294967294" count="1" selected="0">
            <x v="19"/>
          </reference>
        </references>
      </pivotArea>
    </format>
    <format dxfId="3328">
      <pivotArea field="0" dataOnly="0" labelOnly="1" grandRow="1" outline="0" axis="axisRow" fieldPosition="0">
        <references count="1">
          <reference field="4294967294" count="1" selected="0">
            <x v="20"/>
          </reference>
        </references>
      </pivotArea>
    </format>
    <format dxfId="3327">
      <pivotArea field="0" dataOnly="0" labelOnly="1" grandRow="1" outline="0" axis="axisRow" fieldPosition="0">
        <references count="1">
          <reference field="4294967294" count="1" selected="0">
            <x v="21"/>
          </reference>
        </references>
      </pivotArea>
    </format>
    <format dxfId="3326">
      <pivotArea field="0" dataOnly="0" labelOnly="1" grandRow="1" outline="0" axis="axisRow" fieldPosition="0">
        <references count="1">
          <reference field="4294967294" count="1" selected="0">
            <x v="22"/>
          </reference>
        </references>
      </pivotArea>
    </format>
    <format dxfId="3325">
      <pivotArea field="0" dataOnly="0" labelOnly="1" grandRow="1" outline="0" axis="axisRow" fieldPosition="0">
        <references count="1">
          <reference field="4294967294" count="1" selected="0">
            <x v="23"/>
          </reference>
        </references>
      </pivotArea>
    </format>
    <format dxfId="3324">
      <pivotArea field="0" dataOnly="0" labelOnly="1" grandRow="1" outline="0" axis="axisRow" fieldPosition="0">
        <references count="1">
          <reference field="4294967294" count="1" selected="0">
            <x v="24"/>
          </reference>
        </references>
      </pivotArea>
    </format>
    <format dxfId="3323">
      <pivotArea field="0" dataOnly="0" labelOnly="1" grandRow="1" outline="0" axis="axisRow" fieldPosition="0">
        <references count="1">
          <reference field="4294967294" count="1" selected="0">
            <x v="25"/>
          </reference>
        </references>
      </pivotArea>
    </format>
    <format dxfId="3322">
      <pivotArea field="0" dataOnly="0" labelOnly="1" grandRow="1" outline="0" axis="axisRow" fieldPosition="0">
        <references count="1">
          <reference field="4294967294" count="1" selected="0">
            <x v="26"/>
          </reference>
        </references>
      </pivotArea>
    </format>
    <format dxfId="3321">
      <pivotArea field="0" dataOnly="0" labelOnly="1" grandRow="1" outline="0" axis="axisRow" fieldPosition="0">
        <references count="1">
          <reference field="4294967294" count="1" selected="0">
            <x v="27"/>
          </reference>
        </references>
      </pivotArea>
    </format>
    <format dxfId="3320">
      <pivotArea field="0" dataOnly="0" labelOnly="1" grandRow="1" outline="0" axis="axisRow" fieldPosition="0">
        <references count="1">
          <reference field="4294967294" count="1" selected="0">
            <x v="28"/>
          </reference>
        </references>
      </pivotArea>
    </format>
    <format dxfId="3319">
      <pivotArea field="0" dataOnly="0" labelOnly="1" grandRow="1" outline="0" axis="axisRow" fieldPosition="0">
        <references count="1">
          <reference field="4294967294" count="1" selected="0">
            <x v="29"/>
          </reference>
        </references>
      </pivotArea>
    </format>
    <format dxfId="3318">
      <pivotArea field="0" dataOnly="0" labelOnly="1" grandRow="1" outline="0" axis="axisRow" fieldPosition="0">
        <references count="1">
          <reference field="4294967294" count="1" selected="0">
            <x v="30"/>
          </reference>
        </references>
      </pivotArea>
    </format>
    <format dxfId="3317">
      <pivotArea field="0" dataOnly="0" labelOnly="1" grandRow="1" outline="0" axis="axisRow" fieldPosition="0">
        <references count="1">
          <reference field="4294967294" count="1" selected="0">
            <x v="31"/>
          </reference>
        </references>
      </pivotArea>
    </format>
    <format dxfId="3316">
      <pivotArea field="0" dataOnly="0" labelOnly="1" grandRow="1" outline="0" axis="axisRow" fieldPosition="0">
        <references count="1">
          <reference field="4294967294" count="1" selected="0">
            <x v="0"/>
          </reference>
        </references>
      </pivotArea>
    </format>
    <format dxfId="3315">
      <pivotArea field="0" dataOnly="0" labelOnly="1" grandRow="1" outline="0" axis="axisRow" fieldPosition="0">
        <references count="1">
          <reference field="4294967294" count="1" selected="0">
            <x v="1"/>
          </reference>
        </references>
      </pivotArea>
    </format>
    <format dxfId="3314">
      <pivotArea field="0" dataOnly="0" labelOnly="1" grandRow="1" outline="0" axis="axisRow" fieldPosition="0">
        <references count="1">
          <reference field="4294967294" count="1" selected="0">
            <x v="2"/>
          </reference>
        </references>
      </pivotArea>
    </format>
    <format dxfId="3313">
      <pivotArea field="0" dataOnly="0" labelOnly="1" grandRow="1" outline="0" axis="axisRow" fieldPosition="0">
        <references count="1">
          <reference field="4294967294" count="1" selected="0">
            <x v="3"/>
          </reference>
        </references>
      </pivotArea>
    </format>
    <format dxfId="3312">
      <pivotArea field="0" dataOnly="0" labelOnly="1" grandRow="1" outline="0" axis="axisRow" fieldPosition="0">
        <references count="1">
          <reference field="4294967294" count="1" selected="0">
            <x v="4"/>
          </reference>
        </references>
      </pivotArea>
    </format>
    <format dxfId="3311">
      <pivotArea field="0" dataOnly="0" labelOnly="1" grandRow="1" outline="0" axis="axisRow" fieldPosition="0">
        <references count="1">
          <reference field="4294967294" count="1" selected="0">
            <x v="5"/>
          </reference>
        </references>
      </pivotArea>
    </format>
    <format dxfId="3310">
      <pivotArea field="0" dataOnly="0" labelOnly="1" grandRow="1" outline="0" axis="axisRow" fieldPosition="0">
        <references count="1">
          <reference field="4294967294" count="1" selected="0">
            <x v="6"/>
          </reference>
        </references>
      </pivotArea>
    </format>
    <format dxfId="3309">
      <pivotArea field="0" dataOnly="0" labelOnly="1" grandRow="1" outline="0" axis="axisRow" fieldPosition="0">
        <references count="1">
          <reference field="4294967294" count="1" selected="0">
            <x v="7"/>
          </reference>
        </references>
      </pivotArea>
    </format>
    <format dxfId="3308">
      <pivotArea field="0" dataOnly="0" labelOnly="1" grandRow="1" outline="0" axis="axisRow" fieldPosition="0">
        <references count="1">
          <reference field="4294967294" count="1" selected="0">
            <x v="8"/>
          </reference>
        </references>
      </pivotArea>
    </format>
    <format dxfId="3307">
      <pivotArea field="0" dataOnly="0" labelOnly="1" grandRow="1" outline="0" axis="axisRow" fieldPosition="0">
        <references count="1">
          <reference field="4294967294" count="1" selected="0">
            <x v="9"/>
          </reference>
        </references>
      </pivotArea>
    </format>
    <format dxfId="3306">
      <pivotArea field="0" dataOnly="0" labelOnly="1" grandRow="1" outline="0" axis="axisRow" fieldPosition="0">
        <references count="1">
          <reference field="4294967294" count="1" selected="0">
            <x v="10"/>
          </reference>
        </references>
      </pivotArea>
    </format>
    <format dxfId="3305">
      <pivotArea field="0" dataOnly="0" labelOnly="1" grandRow="1" outline="0" axis="axisRow" fieldPosition="0">
        <references count="1">
          <reference field="4294967294" count="1" selected="0">
            <x v="11"/>
          </reference>
        </references>
      </pivotArea>
    </format>
    <format dxfId="3304">
      <pivotArea field="0" dataOnly="0" labelOnly="1" grandRow="1" outline="0" axis="axisRow" fieldPosition="0">
        <references count="1">
          <reference field="4294967294" count="1" selected="0">
            <x v="12"/>
          </reference>
        </references>
      </pivotArea>
    </format>
    <format dxfId="3303">
      <pivotArea field="0" dataOnly="0" labelOnly="1" grandRow="1" outline="0" axis="axisRow" fieldPosition="0">
        <references count="1">
          <reference field="4294967294" count="1" selected="0">
            <x v="13"/>
          </reference>
        </references>
      </pivotArea>
    </format>
    <format dxfId="3302">
      <pivotArea field="0" dataOnly="0" labelOnly="1" grandRow="1" outline="0" axis="axisRow" fieldPosition="0">
        <references count="1">
          <reference field="4294967294" count="1" selected="0">
            <x v="14"/>
          </reference>
        </references>
      </pivotArea>
    </format>
    <format dxfId="3301">
      <pivotArea field="0" dataOnly="0" labelOnly="1" grandRow="1" outline="0" axis="axisRow" fieldPosition="0">
        <references count="1">
          <reference field="4294967294" count="1" selected="0">
            <x v="15"/>
          </reference>
        </references>
      </pivotArea>
    </format>
    <format dxfId="3300">
      <pivotArea field="0" dataOnly="0" labelOnly="1" grandRow="1" outline="0" axis="axisRow" fieldPosition="0">
        <references count="1">
          <reference field="4294967294" count="1" selected="0">
            <x v="16"/>
          </reference>
        </references>
      </pivotArea>
    </format>
    <format dxfId="3299">
      <pivotArea field="0" dataOnly="0" labelOnly="1" grandRow="1" outline="0" axis="axisRow" fieldPosition="0">
        <references count="1">
          <reference field="4294967294" count="1" selected="0">
            <x v="17"/>
          </reference>
        </references>
      </pivotArea>
    </format>
    <format dxfId="3298">
      <pivotArea field="0" dataOnly="0" labelOnly="1" grandRow="1" outline="0" axis="axisRow" fieldPosition="0">
        <references count="1">
          <reference field="4294967294" count="1" selected="0">
            <x v="18"/>
          </reference>
        </references>
      </pivotArea>
    </format>
    <format dxfId="3297">
      <pivotArea field="0" dataOnly="0" labelOnly="1" grandRow="1" outline="0" axis="axisRow" fieldPosition="0">
        <references count="1">
          <reference field="4294967294" count="1" selected="0">
            <x v="19"/>
          </reference>
        </references>
      </pivotArea>
    </format>
    <format dxfId="3296">
      <pivotArea field="0" dataOnly="0" labelOnly="1" grandRow="1" outline="0" axis="axisRow" fieldPosition="0">
        <references count="1">
          <reference field="4294967294" count="1" selected="0">
            <x v="20"/>
          </reference>
        </references>
      </pivotArea>
    </format>
    <format dxfId="3295">
      <pivotArea field="0" dataOnly="0" labelOnly="1" grandRow="1" outline="0" axis="axisRow" fieldPosition="0">
        <references count="1">
          <reference field="4294967294" count="1" selected="0">
            <x v="21"/>
          </reference>
        </references>
      </pivotArea>
    </format>
    <format dxfId="3294">
      <pivotArea field="0" dataOnly="0" labelOnly="1" grandRow="1" outline="0" axis="axisRow" fieldPosition="0">
        <references count="1">
          <reference field="4294967294" count="1" selected="0">
            <x v="22"/>
          </reference>
        </references>
      </pivotArea>
    </format>
    <format dxfId="3293">
      <pivotArea field="0" dataOnly="0" labelOnly="1" grandRow="1" outline="0" axis="axisRow" fieldPosition="0">
        <references count="1">
          <reference field="4294967294" count="1" selected="0">
            <x v="23"/>
          </reference>
        </references>
      </pivotArea>
    </format>
    <format dxfId="3292">
      <pivotArea field="0" dataOnly="0" labelOnly="1" grandRow="1" outline="0" axis="axisRow" fieldPosition="0">
        <references count="1">
          <reference field="4294967294" count="1" selected="0">
            <x v="24"/>
          </reference>
        </references>
      </pivotArea>
    </format>
    <format dxfId="3291">
      <pivotArea field="0" dataOnly="0" labelOnly="1" grandRow="1" outline="0" axis="axisRow" fieldPosition="0">
        <references count="1">
          <reference field="4294967294" count="1" selected="0">
            <x v="25"/>
          </reference>
        </references>
      </pivotArea>
    </format>
    <format dxfId="3290">
      <pivotArea field="0" dataOnly="0" labelOnly="1" grandRow="1" outline="0" axis="axisRow" fieldPosition="0">
        <references count="1">
          <reference field="4294967294" count="1" selected="0">
            <x v="26"/>
          </reference>
        </references>
      </pivotArea>
    </format>
    <format dxfId="3289">
      <pivotArea field="0" dataOnly="0" labelOnly="1" grandRow="1" outline="0" axis="axisRow" fieldPosition="0">
        <references count="1">
          <reference field="4294967294" count="1" selected="0">
            <x v="27"/>
          </reference>
        </references>
      </pivotArea>
    </format>
    <format dxfId="3288">
      <pivotArea field="0" dataOnly="0" labelOnly="1" grandRow="1" outline="0" axis="axisRow" fieldPosition="0">
        <references count="1">
          <reference field="4294967294" count="1" selected="0">
            <x v="28"/>
          </reference>
        </references>
      </pivotArea>
    </format>
    <format dxfId="3287">
      <pivotArea field="0" dataOnly="0" labelOnly="1" grandRow="1" outline="0" axis="axisRow" fieldPosition="0">
        <references count="1">
          <reference field="4294967294" count="1" selected="0">
            <x v="29"/>
          </reference>
        </references>
      </pivotArea>
    </format>
    <format dxfId="3286">
      <pivotArea field="0" dataOnly="0" labelOnly="1" grandRow="1" outline="0" axis="axisRow" fieldPosition="0">
        <references count="1">
          <reference field="4294967294" count="1" selected="0">
            <x v="30"/>
          </reference>
        </references>
      </pivotArea>
    </format>
    <format dxfId="3285">
      <pivotArea field="0" dataOnly="0" labelOnly="1" grandRow="1" outline="0" axis="axisRow" fieldPosition="0">
        <references count="1">
          <reference field="4294967294" count="1" selected="0">
            <x v="31"/>
          </reference>
        </references>
      </pivotArea>
    </format>
    <format dxfId="3284">
      <pivotArea field="0" dataOnly="0" labelOnly="1" grandRow="1" outline="0" axis="axisRow" fieldPosition="0">
        <references count="1">
          <reference field="4294967294" count="1" selected="0">
            <x v="0"/>
          </reference>
        </references>
      </pivotArea>
    </format>
    <format dxfId="3283">
      <pivotArea field="0" dataOnly="0" labelOnly="1" grandRow="1" outline="0" axis="axisRow" fieldPosition="0">
        <references count="1">
          <reference field="4294967294" count="1" selected="0">
            <x v="1"/>
          </reference>
        </references>
      </pivotArea>
    </format>
    <format dxfId="3282">
      <pivotArea field="0" dataOnly="0" labelOnly="1" grandRow="1" outline="0" axis="axisRow" fieldPosition="0">
        <references count="1">
          <reference field="4294967294" count="1" selected="0">
            <x v="2"/>
          </reference>
        </references>
      </pivotArea>
    </format>
    <format dxfId="3281">
      <pivotArea field="0" dataOnly="0" labelOnly="1" grandRow="1" outline="0" axis="axisRow" fieldPosition="0">
        <references count="1">
          <reference field="4294967294" count="1" selected="0">
            <x v="3"/>
          </reference>
        </references>
      </pivotArea>
    </format>
    <format dxfId="3280">
      <pivotArea field="0" dataOnly="0" labelOnly="1" grandRow="1" outline="0" axis="axisRow" fieldPosition="0">
        <references count="1">
          <reference field="4294967294" count="1" selected="0">
            <x v="4"/>
          </reference>
        </references>
      </pivotArea>
    </format>
    <format dxfId="3279">
      <pivotArea field="0" dataOnly="0" labelOnly="1" grandRow="1" outline="0" axis="axisRow" fieldPosition="0">
        <references count="1">
          <reference field="4294967294" count="1" selected="0">
            <x v="5"/>
          </reference>
        </references>
      </pivotArea>
    </format>
    <format dxfId="3278">
      <pivotArea field="0" dataOnly="0" labelOnly="1" grandRow="1" outline="0" axis="axisRow" fieldPosition="0">
        <references count="1">
          <reference field="4294967294" count="1" selected="0">
            <x v="6"/>
          </reference>
        </references>
      </pivotArea>
    </format>
    <format dxfId="3277">
      <pivotArea field="0" dataOnly="0" labelOnly="1" grandRow="1" outline="0" axis="axisRow" fieldPosition="0">
        <references count="1">
          <reference field="4294967294" count="1" selected="0">
            <x v="7"/>
          </reference>
        </references>
      </pivotArea>
    </format>
    <format dxfId="3276">
      <pivotArea field="0" dataOnly="0" labelOnly="1" grandRow="1" outline="0" axis="axisRow" fieldPosition="0">
        <references count="1">
          <reference field="4294967294" count="1" selected="0">
            <x v="8"/>
          </reference>
        </references>
      </pivotArea>
    </format>
    <format dxfId="3275">
      <pivotArea field="0" dataOnly="0" labelOnly="1" grandRow="1" outline="0" axis="axisRow" fieldPosition="0">
        <references count="1">
          <reference field="4294967294" count="1" selected="0">
            <x v="9"/>
          </reference>
        </references>
      </pivotArea>
    </format>
    <format dxfId="3274">
      <pivotArea field="0" dataOnly="0" labelOnly="1" grandRow="1" outline="0" axis="axisRow" fieldPosition="0">
        <references count="1">
          <reference field="4294967294" count="1" selected="0">
            <x v="10"/>
          </reference>
        </references>
      </pivotArea>
    </format>
    <format dxfId="3273">
      <pivotArea field="0" dataOnly="0" labelOnly="1" grandRow="1" outline="0" axis="axisRow" fieldPosition="0">
        <references count="1">
          <reference field="4294967294" count="1" selected="0">
            <x v="11"/>
          </reference>
        </references>
      </pivotArea>
    </format>
    <format dxfId="3272">
      <pivotArea field="0" dataOnly="0" labelOnly="1" grandRow="1" outline="0" axis="axisRow" fieldPosition="0">
        <references count="1">
          <reference field="4294967294" count="1" selected="0">
            <x v="12"/>
          </reference>
        </references>
      </pivotArea>
    </format>
    <format dxfId="3271">
      <pivotArea field="0" dataOnly="0" labelOnly="1" grandRow="1" outline="0" axis="axisRow" fieldPosition="0">
        <references count="1">
          <reference field="4294967294" count="1" selected="0">
            <x v="13"/>
          </reference>
        </references>
      </pivotArea>
    </format>
    <format dxfId="3270">
      <pivotArea field="0" dataOnly="0" labelOnly="1" grandRow="1" outline="0" axis="axisRow" fieldPosition="0">
        <references count="1">
          <reference field="4294967294" count="1" selected="0">
            <x v="14"/>
          </reference>
        </references>
      </pivotArea>
    </format>
    <format dxfId="3269">
      <pivotArea field="0" dataOnly="0" labelOnly="1" grandRow="1" outline="0" axis="axisRow" fieldPosition="0">
        <references count="1">
          <reference field="4294967294" count="1" selected="0">
            <x v="15"/>
          </reference>
        </references>
      </pivotArea>
    </format>
    <format dxfId="3268">
      <pivotArea field="0" dataOnly="0" labelOnly="1" grandRow="1" outline="0" axis="axisRow" fieldPosition="0">
        <references count="1">
          <reference field="4294967294" count="1" selected="0">
            <x v="16"/>
          </reference>
        </references>
      </pivotArea>
    </format>
    <format dxfId="3267">
      <pivotArea field="0" dataOnly="0" labelOnly="1" grandRow="1" outline="0" axis="axisRow" fieldPosition="0">
        <references count="1">
          <reference field="4294967294" count="1" selected="0">
            <x v="17"/>
          </reference>
        </references>
      </pivotArea>
    </format>
    <format dxfId="3266">
      <pivotArea field="0" dataOnly="0" labelOnly="1" grandRow="1" outline="0" axis="axisRow" fieldPosition="0">
        <references count="1">
          <reference field="4294967294" count="1" selected="0">
            <x v="18"/>
          </reference>
        </references>
      </pivotArea>
    </format>
    <format dxfId="3265">
      <pivotArea field="0" dataOnly="0" labelOnly="1" grandRow="1" outline="0" axis="axisRow" fieldPosition="0">
        <references count="1">
          <reference field="4294967294" count="1" selected="0">
            <x v="19"/>
          </reference>
        </references>
      </pivotArea>
    </format>
    <format dxfId="3264">
      <pivotArea field="0" dataOnly="0" labelOnly="1" grandRow="1" outline="0" axis="axisRow" fieldPosition="0">
        <references count="1">
          <reference field="4294967294" count="1" selected="0">
            <x v="20"/>
          </reference>
        </references>
      </pivotArea>
    </format>
    <format dxfId="3263">
      <pivotArea field="0" dataOnly="0" labelOnly="1" grandRow="1" outline="0" axis="axisRow" fieldPosition="0">
        <references count="1">
          <reference field="4294967294" count="1" selected="0">
            <x v="21"/>
          </reference>
        </references>
      </pivotArea>
    </format>
    <format dxfId="3262">
      <pivotArea field="0" dataOnly="0" labelOnly="1" grandRow="1" outline="0" axis="axisRow" fieldPosition="0">
        <references count="1">
          <reference field="4294967294" count="1" selected="0">
            <x v="22"/>
          </reference>
        </references>
      </pivotArea>
    </format>
    <format dxfId="3261">
      <pivotArea field="0" dataOnly="0" labelOnly="1" grandRow="1" outline="0" axis="axisRow" fieldPosition="0">
        <references count="1">
          <reference field="4294967294" count="1" selected="0">
            <x v="23"/>
          </reference>
        </references>
      </pivotArea>
    </format>
    <format dxfId="3260">
      <pivotArea field="0" dataOnly="0" labelOnly="1" grandRow="1" outline="0" axis="axisRow" fieldPosition="0">
        <references count="1">
          <reference field="4294967294" count="1" selected="0">
            <x v="24"/>
          </reference>
        </references>
      </pivotArea>
    </format>
    <format dxfId="3259">
      <pivotArea field="0" dataOnly="0" labelOnly="1" grandRow="1" outline="0" axis="axisRow" fieldPosition="0">
        <references count="1">
          <reference field="4294967294" count="1" selected="0">
            <x v="25"/>
          </reference>
        </references>
      </pivotArea>
    </format>
    <format dxfId="3258">
      <pivotArea field="0" dataOnly="0" labelOnly="1" grandRow="1" outline="0" axis="axisRow" fieldPosition="0">
        <references count="1">
          <reference field="4294967294" count="1" selected="0">
            <x v="26"/>
          </reference>
        </references>
      </pivotArea>
    </format>
    <format dxfId="3257">
      <pivotArea field="0" dataOnly="0" labelOnly="1" grandRow="1" outline="0" axis="axisRow" fieldPosition="0">
        <references count="1">
          <reference field="4294967294" count="1" selected="0">
            <x v="27"/>
          </reference>
        </references>
      </pivotArea>
    </format>
    <format dxfId="3256">
      <pivotArea field="0" dataOnly="0" labelOnly="1" grandRow="1" outline="0" axis="axisRow" fieldPosition="0">
        <references count="1">
          <reference field="4294967294" count="1" selected="0">
            <x v="28"/>
          </reference>
        </references>
      </pivotArea>
    </format>
    <format dxfId="3255">
      <pivotArea field="0" dataOnly="0" labelOnly="1" grandRow="1" outline="0" axis="axisRow" fieldPosition="0">
        <references count="1">
          <reference field="4294967294" count="1" selected="0">
            <x v="29"/>
          </reference>
        </references>
      </pivotArea>
    </format>
    <format dxfId="3254">
      <pivotArea field="0" dataOnly="0" labelOnly="1" grandRow="1" outline="0" axis="axisRow" fieldPosition="0">
        <references count="1">
          <reference field="4294967294" count="1" selected="0">
            <x v="30"/>
          </reference>
        </references>
      </pivotArea>
    </format>
    <format dxfId="3253">
      <pivotArea field="0" dataOnly="0" labelOnly="1" grandRow="1" outline="0" axis="axisRow" fieldPosition="0">
        <references count="1">
          <reference field="4294967294" count="1" selected="0">
            <x v="31"/>
          </reference>
        </references>
      </pivotArea>
    </format>
    <format dxfId="3252">
      <pivotArea field="0" dataOnly="0" labelOnly="1" grandRow="1" outline="0" axis="axisRow" fieldPosition="0">
        <references count="1">
          <reference field="4294967294" count="1" selected="0">
            <x v="0"/>
          </reference>
        </references>
      </pivotArea>
    </format>
    <format dxfId="3251">
      <pivotArea field="0" dataOnly="0" labelOnly="1" grandRow="1" outline="0" axis="axisRow" fieldPosition="0">
        <references count="1">
          <reference field="4294967294" count="1" selected="0">
            <x v="1"/>
          </reference>
        </references>
      </pivotArea>
    </format>
    <format dxfId="3250">
      <pivotArea field="0" dataOnly="0" labelOnly="1" grandRow="1" outline="0" axis="axisRow" fieldPosition="0">
        <references count="1">
          <reference field="4294967294" count="1" selected="0">
            <x v="2"/>
          </reference>
        </references>
      </pivotArea>
    </format>
    <format dxfId="3249">
      <pivotArea field="0" dataOnly="0" labelOnly="1" grandRow="1" outline="0" axis="axisRow" fieldPosition="0">
        <references count="1">
          <reference field="4294967294" count="1" selected="0">
            <x v="3"/>
          </reference>
        </references>
      </pivotArea>
    </format>
    <format dxfId="3248">
      <pivotArea field="0" dataOnly="0" labelOnly="1" grandRow="1" outline="0" axis="axisRow" fieldPosition="0">
        <references count="1">
          <reference field="4294967294" count="1" selected="0">
            <x v="4"/>
          </reference>
        </references>
      </pivotArea>
    </format>
    <format dxfId="3247">
      <pivotArea field="0" dataOnly="0" labelOnly="1" grandRow="1" outline="0" axis="axisRow" fieldPosition="0">
        <references count="1">
          <reference field="4294967294" count="1" selected="0">
            <x v="5"/>
          </reference>
        </references>
      </pivotArea>
    </format>
    <format dxfId="3246">
      <pivotArea field="0" dataOnly="0" labelOnly="1" grandRow="1" outline="0" axis="axisRow" fieldPosition="0">
        <references count="1">
          <reference field="4294967294" count="1" selected="0">
            <x v="6"/>
          </reference>
        </references>
      </pivotArea>
    </format>
    <format dxfId="3245">
      <pivotArea field="0" dataOnly="0" labelOnly="1" grandRow="1" outline="0" axis="axisRow" fieldPosition="0">
        <references count="1">
          <reference field="4294967294" count="1" selected="0">
            <x v="7"/>
          </reference>
        </references>
      </pivotArea>
    </format>
    <format dxfId="3244">
      <pivotArea field="0" dataOnly="0" labelOnly="1" grandRow="1" outline="0" axis="axisRow" fieldPosition="0">
        <references count="1">
          <reference field="4294967294" count="1" selected="0">
            <x v="8"/>
          </reference>
        </references>
      </pivotArea>
    </format>
    <format dxfId="3243">
      <pivotArea field="0" dataOnly="0" labelOnly="1" grandRow="1" outline="0" axis="axisRow" fieldPosition="0">
        <references count="1">
          <reference field="4294967294" count="1" selected="0">
            <x v="9"/>
          </reference>
        </references>
      </pivotArea>
    </format>
    <format dxfId="3242">
      <pivotArea field="0" dataOnly="0" labelOnly="1" grandRow="1" outline="0" axis="axisRow" fieldPosition="0">
        <references count="1">
          <reference field="4294967294" count="1" selected="0">
            <x v="10"/>
          </reference>
        </references>
      </pivotArea>
    </format>
    <format dxfId="3241">
      <pivotArea field="0" dataOnly="0" labelOnly="1" grandRow="1" outline="0" axis="axisRow" fieldPosition="0">
        <references count="1">
          <reference field="4294967294" count="1" selected="0">
            <x v="11"/>
          </reference>
        </references>
      </pivotArea>
    </format>
    <format dxfId="3240">
      <pivotArea field="0" dataOnly="0" labelOnly="1" grandRow="1" outline="0" axis="axisRow" fieldPosition="0">
        <references count="1">
          <reference field="4294967294" count="1" selected="0">
            <x v="12"/>
          </reference>
        </references>
      </pivotArea>
    </format>
    <format dxfId="3239">
      <pivotArea field="0" dataOnly="0" labelOnly="1" grandRow="1" outline="0" axis="axisRow" fieldPosition="0">
        <references count="1">
          <reference field="4294967294" count="1" selected="0">
            <x v="13"/>
          </reference>
        </references>
      </pivotArea>
    </format>
    <format dxfId="3238">
      <pivotArea field="0" dataOnly="0" labelOnly="1" grandRow="1" outline="0" axis="axisRow" fieldPosition="0">
        <references count="1">
          <reference field="4294967294" count="1" selected="0">
            <x v="14"/>
          </reference>
        </references>
      </pivotArea>
    </format>
    <format dxfId="3237">
      <pivotArea field="0" dataOnly="0" labelOnly="1" grandRow="1" outline="0" axis="axisRow" fieldPosition="0">
        <references count="1">
          <reference field="4294967294" count="1" selected="0">
            <x v="15"/>
          </reference>
        </references>
      </pivotArea>
    </format>
    <format dxfId="3236">
      <pivotArea field="0" dataOnly="0" labelOnly="1" grandRow="1" outline="0" axis="axisRow" fieldPosition="0">
        <references count="1">
          <reference field="4294967294" count="1" selected="0">
            <x v="16"/>
          </reference>
        </references>
      </pivotArea>
    </format>
    <format dxfId="3235">
      <pivotArea field="0" dataOnly="0" labelOnly="1" grandRow="1" outline="0" axis="axisRow" fieldPosition="0">
        <references count="1">
          <reference field="4294967294" count="1" selected="0">
            <x v="17"/>
          </reference>
        </references>
      </pivotArea>
    </format>
    <format dxfId="3234">
      <pivotArea field="0" dataOnly="0" labelOnly="1" grandRow="1" outline="0" axis="axisRow" fieldPosition="0">
        <references count="1">
          <reference field="4294967294" count="1" selected="0">
            <x v="18"/>
          </reference>
        </references>
      </pivotArea>
    </format>
    <format dxfId="3233">
      <pivotArea field="0" dataOnly="0" labelOnly="1" grandRow="1" outline="0" axis="axisRow" fieldPosition="0">
        <references count="1">
          <reference field="4294967294" count="1" selected="0">
            <x v="19"/>
          </reference>
        </references>
      </pivotArea>
    </format>
    <format dxfId="3232">
      <pivotArea field="0" dataOnly="0" labelOnly="1" grandRow="1" outline="0" axis="axisRow" fieldPosition="0">
        <references count="1">
          <reference field="4294967294" count="1" selected="0">
            <x v="20"/>
          </reference>
        </references>
      </pivotArea>
    </format>
    <format dxfId="3231">
      <pivotArea field="0" dataOnly="0" labelOnly="1" grandRow="1" outline="0" axis="axisRow" fieldPosition="0">
        <references count="1">
          <reference field="4294967294" count="1" selected="0">
            <x v="21"/>
          </reference>
        </references>
      </pivotArea>
    </format>
    <format dxfId="3230">
      <pivotArea field="0" dataOnly="0" labelOnly="1" grandRow="1" outline="0" axis="axisRow" fieldPosition="0">
        <references count="1">
          <reference field="4294967294" count="1" selected="0">
            <x v="22"/>
          </reference>
        </references>
      </pivotArea>
    </format>
    <format dxfId="3229">
      <pivotArea field="0" dataOnly="0" labelOnly="1" grandRow="1" outline="0" axis="axisRow" fieldPosition="0">
        <references count="1">
          <reference field="4294967294" count="1" selected="0">
            <x v="23"/>
          </reference>
        </references>
      </pivotArea>
    </format>
    <format dxfId="3228">
      <pivotArea field="0" dataOnly="0" labelOnly="1" grandRow="1" outline="0" axis="axisRow" fieldPosition="0">
        <references count="1">
          <reference field="4294967294" count="1" selected="0">
            <x v="24"/>
          </reference>
        </references>
      </pivotArea>
    </format>
    <format dxfId="3227">
      <pivotArea field="0" dataOnly="0" labelOnly="1" grandRow="1" outline="0" axis="axisRow" fieldPosition="0">
        <references count="1">
          <reference field="4294967294" count="1" selected="0">
            <x v="25"/>
          </reference>
        </references>
      </pivotArea>
    </format>
    <format dxfId="3226">
      <pivotArea field="0" dataOnly="0" labelOnly="1" grandRow="1" outline="0" axis="axisRow" fieldPosition="0">
        <references count="1">
          <reference field="4294967294" count="1" selected="0">
            <x v="26"/>
          </reference>
        </references>
      </pivotArea>
    </format>
    <format dxfId="3225">
      <pivotArea field="0" dataOnly="0" labelOnly="1" grandRow="1" outline="0" axis="axisRow" fieldPosition="0">
        <references count="1">
          <reference field="4294967294" count="1" selected="0">
            <x v="27"/>
          </reference>
        </references>
      </pivotArea>
    </format>
    <format dxfId="3224">
      <pivotArea field="0" dataOnly="0" labelOnly="1" grandRow="1" outline="0" axis="axisRow" fieldPosition="0">
        <references count="1">
          <reference field="4294967294" count="1" selected="0">
            <x v="28"/>
          </reference>
        </references>
      </pivotArea>
    </format>
    <format dxfId="3223">
      <pivotArea field="0" dataOnly="0" labelOnly="1" grandRow="1" outline="0" axis="axisRow" fieldPosition="0">
        <references count="1">
          <reference field="4294967294" count="1" selected="0">
            <x v="29"/>
          </reference>
        </references>
      </pivotArea>
    </format>
    <format dxfId="3222">
      <pivotArea field="0" dataOnly="0" labelOnly="1" grandRow="1" outline="0" axis="axisRow" fieldPosition="0">
        <references count="1">
          <reference field="4294967294" count="1" selected="0">
            <x v="30"/>
          </reference>
        </references>
      </pivotArea>
    </format>
    <format dxfId="3221">
      <pivotArea field="0" dataOnly="0" labelOnly="1" grandRow="1" outline="0" axis="axisRow" fieldPosition="0">
        <references count="1">
          <reference field="4294967294" count="1" selected="0">
            <x v="31"/>
          </reference>
        </references>
      </pivotArea>
    </format>
    <format dxfId="3220">
      <pivotArea field="0" dataOnly="0" labelOnly="1" grandRow="1" outline="0" axis="axisRow" fieldPosition="0">
        <references count="1">
          <reference field="4294967294" count="1" selected="0">
            <x v="0"/>
          </reference>
        </references>
      </pivotArea>
    </format>
    <format dxfId="3219">
      <pivotArea field="0" dataOnly="0" labelOnly="1" grandRow="1" outline="0" axis="axisRow" fieldPosition="0">
        <references count="1">
          <reference field="4294967294" count="1" selected="0">
            <x v="1"/>
          </reference>
        </references>
      </pivotArea>
    </format>
    <format dxfId="3218">
      <pivotArea field="0" dataOnly="0" labelOnly="1" grandRow="1" outline="0" axis="axisRow" fieldPosition="0">
        <references count="1">
          <reference field="4294967294" count="1" selected="0">
            <x v="2"/>
          </reference>
        </references>
      </pivotArea>
    </format>
    <format dxfId="3217">
      <pivotArea field="0" dataOnly="0" labelOnly="1" grandRow="1" outline="0" axis="axisRow" fieldPosition="0">
        <references count="1">
          <reference field="4294967294" count="1" selected="0">
            <x v="3"/>
          </reference>
        </references>
      </pivotArea>
    </format>
    <format dxfId="3216">
      <pivotArea field="0" dataOnly="0" labelOnly="1" grandRow="1" outline="0" axis="axisRow" fieldPosition="0">
        <references count="1">
          <reference field="4294967294" count="1" selected="0">
            <x v="4"/>
          </reference>
        </references>
      </pivotArea>
    </format>
    <format dxfId="3215">
      <pivotArea field="0" dataOnly="0" labelOnly="1" grandRow="1" outline="0" axis="axisRow" fieldPosition="0">
        <references count="1">
          <reference field="4294967294" count="1" selected="0">
            <x v="5"/>
          </reference>
        </references>
      </pivotArea>
    </format>
    <format dxfId="3214">
      <pivotArea field="0" dataOnly="0" labelOnly="1" grandRow="1" outline="0" axis="axisRow" fieldPosition="0">
        <references count="1">
          <reference field="4294967294" count="1" selected="0">
            <x v="6"/>
          </reference>
        </references>
      </pivotArea>
    </format>
    <format dxfId="3213">
      <pivotArea field="0" dataOnly="0" labelOnly="1" grandRow="1" outline="0" axis="axisRow" fieldPosition="0">
        <references count="1">
          <reference field="4294967294" count="1" selected="0">
            <x v="7"/>
          </reference>
        </references>
      </pivotArea>
    </format>
    <format dxfId="3212">
      <pivotArea field="0" dataOnly="0" labelOnly="1" grandRow="1" outline="0" axis="axisRow" fieldPosition="0">
        <references count="1">
          <reference field="4294967294" count="1" selected="0">
            <x v="8"/>
          </reference>
        </references>
      </pivotArea>
    </format>
    <format dxfId="3211">
      <pivotArea field="0" dataOnly="0" labelOnly="1" grandRow="1" outline="0" axis="axisRow" fieldPosition="0">
        <references count="1">
          <reference field="4294967294" count="1" selected="0">
            <x v="9"/>
          </reference>
        </references>
      </pivotArea>
    </format>
    <format dxfId="3210">
      <pivotArea field="0" dataOnly="0" labelOnly="1" grandRow="1" outline="0" axis="axisRow" fieldPosition="0">
        <references count="1">
          <reference field="4294967294" count="1" selected="0">
            <x v="10"/>
          </reference>
        </references>
      </pivotArea>
    </format>
    <format dxfId="3209">
      <pivotArea field="0" dataOnly="0" labelOnly="1" grandRow="1" outline="0" axis="axisRow" fieldPosition="0">
        <references count="1">
          <reference field="4294967294" count="1" selected="0">
            <x v="11"/>
          </reference>
        </references>
      </pivotArea>
    </format>
    <format dxfId="3208">
      <pivotArea field="0" dataOnly="0" labelOnly="1" grandRow="1" outline="0" axis="axisRow" fieldPosition="0">
        <references count="1">
          <reference field="4294967294" count="1" selected="0">
            <x v="12"/>
          </reference>
        </references>
      </pivotArea>
    </format>
    <format dxfId="3207">
      <pivotArea field="0" dataOnly="0" labelOnly="1" grandRow="1" outline="0" axis="axisRow" fieldPosition="0">
        <references count="1">
          <reference field="4294967294" count="1" selected="0">
            <x v="13"/>
          </reference>
        </references>
      </pivotArea>
    </format>
    <format dxfId="3206">
      <pivotArea field="0" dataOnly="0" labelOnly="1" grandRow="1" outline="0" axis="axisRow" fieldPosition="0">
        <references count="1">
          <reference field="4294967294" count="1" selected="0">
            <x v="14"/>
          </reference>
        </references>
      </pivotArea>
    </format>
    <format dxfId="3205">
      <pivotArea field="0" dataOnly="0" labelOnly="1" grandRow="1" outline="0" axis="axisRow" fieldPosition="0">
        <references count="1">
          <reference field="4294967294" count="1" selected="0">
            <x v="15"/>
          </reference>
        </references>
      </pivotArea>
    </format>
    <format dxfId="3204">
      <pivotArea field="0" dataOnly="0" labelOnly="1" grandRow="1" outline="0" axis="axisRow" fieldPosition="0">
        <references count="1">
          <reference field="4294967294" count="1" selected="0">
            <x v="16"/>
          </reference>
        </references>
      </pivotArea>
    </format>
    <format dxfId="3203">
      <pivotArea field="0" dataOnly="0" labelOnly="1" grandRow="1" outline="0" axis="axisRow" fieldPosition="0">
        <references count="1">
          <reference field="4294967294" count="1" selected="0">
            <x v="17"/>
          </reference>
        </references>
      </pivotArea>
    </format>
    <format dxfId="3202">
      <pivotArea field="0" dataOnly="0" labelOnly="1" grandRow="1" outline="0" axis="axisRow" fieldPosition="0">
        <references count="1">
          <reference field="4294967294" count="1" selected="0">
            <x v="18"/>
          </reference>
        </references>
      </pivotArea>
    </format>
    <format dxfId="3201">
      <pivotArea field="0" dataOnly="0" labelOnly="1" grandRow="1" outline="0" axis="axisRow" fieldPosition="0">
        <references count="1">
          <reference field="4294967294" count="1" selected="0">
            <x v="19"/>
          </reference>
        </references>
      </pivotArea>
    </format>
    <format dxfId="3200">
      <pivotArea field="0" dataOnly="0" labelOnly="1" grandRow="1" outline="0" axis="axisRow" fieldPosition="0">
        <references count="1">
          <reference field="4294967294" count="1" selected="0">
            <x v="20"/>
          </reference>
        </references>
      </pivotArea>
    </format>
    <format dxfId="3199">
      <pivotArea field="0" dataOnly="0" labelOnly="1" grandRow="1" outline="0" axis="axisRow" fieldPosition="0">
        <references count="1">
          <reference field="4294967294" count="1" selected="0">
            <x v="21"/>
          </reference>
        </references>
      </pivotArea>
    </format>
    <format dxfId="3198">
      <pivotArea field="0" dataOnly="0" labelOnly="1" grandRow="1" outline="0" axis="axisRow" fieldPosition="0">
        <references count="1">
          <reference field="4294967294" count="1" selected="0">
            <x v="22"/>
          </reference>
        </references>
      </pivotArea>
    </format>
    <format dxfId="3197">
      <pivotArea field="0" dataOnly="0" labelOnly="1" grandRow="1" outline="0" axis="axisRow" fieldPosition="0">
        <references count="1">
          <reference field="4294967294" count="1" selected="0">
            <x v="23"/>
          </reference>
        </references>
      </pivotArea>
    </format>
    <format dxfId="3196">
      <pivotArea field="0" dataOnly="0" labelOnly="1" grandRow="1" outline="0" axis="axisRow" fieldPosition="0">
        <references count="1">
          <reference field="4294967294" count="1" selected="0">
            <x v="24"/>
          </reference>
        </references>
      </pivotArea>
    </format>
    <format dxfId="3195">
      <pivotArea field="0" dataOnly="0" labelOnly="1" grandRow="1" outline="0" axis="axisRow" fieldPosition="0">
        <references count="1">
          <reference field="4294967294" count="1" selected="0">
            <x v="25"/>
          </reference>
        </references>
      </pivotArea>
    </format>
    <format dxfId="3194">
      <pivotArea field="0" dataOnly="0" labelOnly="1" grandRow="1" outline="0" axis="axisRow" fieldPosition="0">
        <references count="1">
          <reference field="4294967294" count="1" selected="0">
            <x v="26"/>
          </reference>
        </references>
      </pivotArea>
    </format>
    <format dxfId="3193">
      <pivotArea field="0" dataOnly="0" labelOnly="1" grandRow="1" outline="0" axis="axisRow" fieldPosition="0">
        <references count="1">
          <reference field="4294967294" count="1" selected="0">
            <x v="27"/>
          </reference>
        </references>
      </pivotArea>
    </format>
    <format dxfId="3192">
      <pivotArea field="0" dataOnly="0" labelOnly="1" grandRow="1" outline="0" axis="axisRow" fieldPosition="0">
        <references count="1">
          <reference field="4294967294" count="1" selected="0">
            <x v="28"/>
          </reference>
        </references>
      </pivotArea>
    </format>
    <format dxfId="3191">
      <pivotArea field="0" dataOnly="0" labelOnly="1" grandRow="1" outline="0" axis="axisRow" fieldPosition="0">
        <references count="1">
          <reference field="4294967294" count="1" selected="0">
            <x v="29"/>
          </reference>
        </references>
      </pivotArea>
    </format>
    <format dxfId="3190">
      <pivotArea field="0" dataOnly="0" labelOnly="1" grandRow="1" outline="0" axis="axisRow" fieldPosition="0">
        <references count="1">
          <reference field="4294967294" count="1" selected="0">
            <x v="30"/>
          </reference>
        </references>
      </pivotArea>
    </format>
    <format dxfId="3189">
      <pivotArea field="0" dataOnly="0" labelOnly="1" grandRow="1" outline="0" axis="axisRow" fieldPosition="0">
        <references count="1">
          <reference field="4294967294" count="1" selected="0">
            <x v="31"/>
          </reference>
        </references>
      </pivotArea>
    </format>
    <format dxfId="3188">
      <pivotArea field="0" dataOnly="0" labelOnly="1" grandRow="1" outline="0" axis="axisRow" fieldPosition="0">
        <references count="1">
          <reference field="4294967294" count="1" selected="0">
            <x v="0"/>
          </reference>
        </references>
      </pivotArea>
    </format>
    <format dxfId="3187">
      <pivotArea field="0" dataOnly="0" labelOnly="1" grandRow="1" outline="0" axis="axisRow" fieldPosition="0">
        <references count="1">
          <reference field="4294967294" count="1" selected="0">
            <x v="1"/>
          </reference>
        </references>
      </pivotArea>
    </format>
    <format dxfId="3186">
      <pivotArea field="0" dataOnly="0" labelOnly="1" grandRow="1" outline="0" axis="axisRow" fieldPosition="0">
        <references count="1">
          <reference field="4294967294" count="1" selected="0">
            <x v="2"/>
          </reference>
        </references>
      </pivotArea>
    </format>
    <format dxfId="3185">
      <pivotArea field="0" dataOnly="0" labelOnly="1" grandRow="1" outline="0" axis="axisRow" fieldPosition="0">
        <references count="1">
          <reference field="4294967294" count="1" selected="0">
            <x v="3"/>
          </reference>
        </references>
      </pivotArea>
    </format>
    <format dxfId="3184">
      <pivotArea field="0" dataOnly="0" labelOnly="1" grandRow="1" outline="0" axis="axisRow" fieldPosition="0">
        <references count="1">
          <reference field="4294967294" count="1" selected="0">
            <x v="4"/>
          </reference>
        </references>
      </pivotArea>
    </format>
    <format dxfId="3183">
      <pivotArea field="0" dataOnly="0" labelOnly="1" grandRow="1" outline="0" axis="axisRow" fieldPosition="0">
        <references count="1">
          <reference field="4294967294" count="1" selected="0">
            <x v="5"/>
          </reference>
        </references>
      </pivotArea>
    </format>
    <format dxfId="3182">
      <pivotArea field="0" dataOnly="0" labelOnly="1" grandRow="1" outline="0" axis="axisRow" fieldPosition="0">
        <references count="1">
          <reference field="4294967294" count="1" selected="0">
            <x v="6"/>
          </reference>
        </references>
      </pivotArea>
    </format>
    <format dxfId="3181">
      <pivotArea field="0" dataOnly="0" labelOnly="1" grandRow="1" outline="0" axis="axisRow" fieldPosition="0">
        <references count="1">
          <reference field="4294967294" count="1" selected="0">
            <x v="7"/>
          </reference>
        </references>
      </pivotArea>
    </format>
    <format dxfId="3180">
      <pivotArea field="0" dataOnly="0" labelOnly="1" grandRow="1" outline="0" axis="axisRow" fieldPosition="0">
        <references count="1">
          <reference field="4294967294" count="1" selected="0">
            <x v="8"/>
          </reference>
        </references>
      </pivotArea>
    </format>
    <format dxfId="3179">
      <pivotArea field="0" dataOnly="0" labelOnly="1" grandRow="1" outline="0" axis="axisRow" fieldPosition="0">
        <references count="1">
          <reference field="4294967294" count="1" selected="0">
            <x v="9"/>
          </reference>
        </references>
      </pivotArea>
    </format>
    <format dxfId="3178">
      <pivotArea field="0" dataOnly="0" labelOnly="1" grandRow="1" outline="0" axis="axisRow" fieldPosition="0">
        <references count="1">
          <reference field="4294967294" count="1" selected="0">
            <x v="10"/>
          </reference>
        </references>
      </pivotArea>
    </format>
    <format dxfId="3177">
      <pivotArea field="0" dataOnly="0" labelOnly="1" grandRow="1" outline="0" axis="axisRow" fieldPosition="0">
        <references count="1">
          <reference field="4294967294" count="1" selected="0">
            <x v="11"/>
          </reference>
        </references>
      </pivotArea>
    </format>
    <format dxfId="3176">
      <pivotArea field="0" dataOnly="0" labelOnly="1" grandRow="1" outline="0" axis="axisRow" fieldPosition="0">
        <references count="1">
          <reference field="4294967294" count="1" selected="0">
            <x v="12"/>
          </reference>
        </references>
      </pivotArea>
    </format>
    <format dxfId="3175">
      <pivotArea field="0" dataOnly="0" labelOnly="1" grandRow="1" outline="0" axis="axisRow" fieldPosition="0">
        <references count="1">
          <reference field="4294967294" count="1" selected="0">
            <x v="13"/>
          </reference>
        </references>
      </pivotArea>
    </format>
    <format dxfId="3174">
      <pivotArea field="0" dataOnly="0" labelOnly="1" grandRow="1" outline="0" axis="axisRow" fieldPosition="0">
        <references count="1">
          <reference field="4294967294" count="1" selected="0">
            <x v="14"/>
          </reference>
        </references>
      </pivotArea>
    </format>
    <format dxfId="3173">
      <pivotArea field="0" dataOnly="0" labelOnly="1" grandRow="1" outline="0" axis="axisRow" fieldPosition="0">
        <references count="1">
          <reference field="4294967294" count="1" selected="0">
            <x v="15"/>
          </reference>
        </references>
      </pivotArea>
    </format>
    <format dxfId="3172">
      <pivotArea field="0" dataOnly="0" labelOnly="1" grandRow="1" outline="0" axis="axisRow" fieldPosition="0">
        <references count="1">
          <reference field="4294967294" count="1" selected="0">
            <x v="16"/>
          </reference>
        </references>
      </pivotArea>
    </format>
    <format dxfId="3171">
      <pivotArea field="0" dataOnly="0" labelOnly="1" grandRow="1" outline="0" axis="axisRow" fieldPosition="0">
        <references count="1">
          <reference field="4294967294" count="1" selected="0">
            <x v="17"/>
          </reference>
        </references>
      </pivotArea>
    </format>
    <format dxfId="3170">
      <pivotArea field="0" dataOnly="0" labelOnly="1" grandRow="1" outline="0" axis="axisRow" fieldPosition="0">
        <references count="1">
          <reference field="4294967294" count="1" selected="0">
            <x v="18"/>
          </reference>
        </references>
      </pivotArea>
    </format>
    <format dxfId="3169">
      <pivotArea field="0" dataOnly="0" labelOnly="1" grandRow="1" outline="0" axis="axisRow" fieldPosition="0">
        <references count="1">
          <reference field="4294967294" count="1" selected="0">
            <x v="19"/>
          </reference>
        </references>
      </pivotArea>
    </format>
    <format dxfId="3168">
      <pivotArea field="0" dataOnly="0" labelOnly="1" grandRow="1" outline="0" axis="axisRow" fieldPosition="0">
        <references count="1">
          <reference field="4294967294" count="1" selected="0">
            <x v="20"/>
          </reference>
        </references>
      </pivotArea>
    </format>
    <format dxfId="3167">
      <pivotArea field="0" dataOnly="0" labelOnly="1" grandRow="1" outline="0" axis="axisRow" fieldPosition="0">
        <references count="1">
          <reference field="4294967294" count="1" selected="0">
            <x v="21"/>
          </reference>
        </references>
      </pivotArea>
    </format>
    <format dxfId="3166">
      <pivotArea field="0" dataOnly="0" labelOnly="1" grandRow="1" outline="0" axis="axisRow" fieldPosition="0">
        <references count="1">
          <reference field="4294967294" count="1" selected="0">
            <x v="22"/>
          </reference>
        </references>
      </pivotArea>
    </format>
    <format dxfId="3165">
      <pivotArea field="0" dataOnly="0" labelOnly="1" grandRow="1" outline="0" axis="axisRow" fieldPosition="0">
        <references count="1">
          <reference field="4294967294" count="1" selected="0">
            <x v="23"/>
          </reference>
        </references>
      </pivotArea>
    </format>
    <format dxfId="3164">
      <pivotArea field="0" dataOnly="0" labelOnly="1" grandRow="1" outline="0" axis="axisRow" fieldPosition="0">
        <references count="1">
          <reference field="4294967294" count="1" selected="0">
            <x v="24"/>
          </reference>
        </references>
      </pivotArea>
    </format>
    <format dxfId="3163">
      <pivotArea field="0" dataOnly="0" labelOnly="1" grandRow="1" outline="0" axis="axisRow" fieldPosition="0">
        <references count="1">
          <reference field="4294967294" count="1" selected="0">
            <x v="25"/>
          </reference>
        </references>
      </pivotArea>
    </format>
    <format dxfId="3162">
      <pivotArea field="0" dataOnly="0" labelOnly="1" grandRow="1" outline="0" axis="axisRow" fieldPosition="0">
        <references count="1">
          <reference field="4294967294" count="1" selected="0">
            <x v="26"/>
          </reference>
        </references>
      </pivotArea>
    </format>
    <format dxfId="3161">
      <pivotArea field="0" dataOnly="0" labelOnly="1" grandRow="1" outline="0" axis="axisRow" fieldPosition="0">
        <references count="1">
          <reference field="4294967294" count="1" selected="0">
            <x v="27"/>
          </reference>
        </references>
      </pivotArea>
    </format>
    <format dxfId="3160">
      <pivotArea field="0" dataOnly="0" labelOnly="1" grandRow="1" outline="0" axis="axisRow" fieldPosition="0">
        <references count="1">
          <reference field="4294967294" count="1" selected="0">
            <x v="28"/>
          </reference>
        </references>
      </pivotArea>
    </format>
    <format dxfId="3159">
      <pivotArea field="0" dataOnly="0" labelOnly="1" grandRow="1" outline="0" axis="axisRow" fieldPosition="0">
        <references count="1">
          <reference field="4294967294" count="1" selected="0">
            <x v="29"/>
          </reference>
        </references>
      </pivotArea>
    </format>
    <format dxfId="3158">
      <pivotArea field="0" dataOnly="0" labelOnly="1" grandRow="1" outline="0" axis="axisRow" fieldPosition="0">
        <references count="1">
          <reference field="4294967294" count="1" selected="0">
            <x v="30"/>
          </reference>
        </references>
      </pivotArea>
    </format>
    <format dxfId="3157">
      <pivotArea field="0" dataOnly="0" labelOnly="1" grandRow="1" outline="0" axis="axisRow" fieldPosition="0">
        <references count="1">
          <reference field="4294967294" count="1" selected="0">
            <x v="31"/>
          </reference>
        </references>
      </pivotArea>
    </format>
    <format dxfId="3156">
      <pivotArea field="0" dataOnly="0" labelOnly="1" grandRow="1" outline="0" axis="axisRow" fieldPosition="0">
        <references count="1">
          <reference field="4294967294" count="1" selected="0">
            <x v="0"/>
          </reference>
        </references>
      </pivotArea>
    </format>
    <format dxfId="3155">
      <pivotArea field="0" dataOnly="0" labelOnly="1" grandRow="1" outline="0" axis="axisRow" fieldPosition="0">
        <references count="1">
          <reference field="4294967294" count="1" selected="0">
            <x v="1"/>
          </reference>
        </references>
      </pivotArea>
    </format>
    <format dxfId="3154">
      <pivotArea field="0" dataOnly="0" labelOnly="1" grandRow="1" outline="0" axis="axisRow" fieldPosition="0">
        <references count="1">
          <reference field="4294967294" count="1" selected="0">
            <x v="2"/>
          </reference>
        </references>
      </pivotArea>
    </format>
    <format dxfId="3153">
      <pivotArea field="0" dataOnly="0" labelOnly="1" grandRow="1" outline="0" axis="axisRow" fieldPosition="0">
        <references count="1">
          <reference field="4294967294" count="1" selected="0">
            <x v="3"/>
          </reference>
        </references>
      </pivotArea>
    </format>
    <format dxfId="3152">
      <pivotArea field="0" dataOnly="0" labelOnly="1" grandRow="1" outline="0" axis="axisRow" fieldPosition="0">
        <references count="1">
          <reference field="4294967294" count="1" selected="0">
            <x v="4"/>
          </reference>
        </references>
      </pivotArea>
    </format>
    <format dxfId="3151">
      <pivotArea field="0" dataOnly="0" labelOnly="1" grandRow="1" outline="0" axis="axisRow" fieldPosition="0">
        <references count="1">
          <reference field="4294967294" count="1" selected="0">
            <x v="5"/>
          </reference>
        </references>
      </pivotArea>
    </format>
    <format dxfId="3150">
      <pivotArea field="0" dataOnly="0" labelOnly="1" grandRow="1" outline="0" axis="axisRow" fieldPosition="0">
        <references count="1">
          <reference field="4294967294" count="1" selected="0">
            <x v="6"/>
          </reference>
        </references>
      </pivotArea>
    </format>
    <format dxfId="3149">
      <pivotArea field="0" dataOnly="0" labelOnly="1" grandRow="1" outline="0" axis="axisRow" fieldPosition="0">
        <references count="1">
          <reference field="4294967294" count="1" selected="0">
            <x v="7"/>
          </reference>
        </references>
      </pivotArea>
    </format>
    <format dxfId="3148">
      <pivotArea field="0" dataOnly="0" labelOnly="1" grandRow="1" outline="0" axis="axisRow" fieldPosition="0">
        <references count="1">
          <reference field="4294967294" count="1" selected="0">
            <x v="8"/>
          </reference>
        </references>
      </pivotArea>
    </format>
    <format dxfId="3147">
      <pivotArea field="0" dataOnly="0" labelOnly="1" grandRow="1" outline="0" axis="axisRow" fieldPosition="0">
        <references count="1">
          <reference field="4294967294" count="1" selected="0">
            <x v="9"/>
          </reference>
        </references>
      </pivotArea>
    </format>
    <format dxfId="3146">
      <pivotArea field="0" dataOnly="0" labelOnly="1" grandRow="1" outline="0" axis="axisRow" fieldPosition="0">
        <references count="1">
          <reference field="4294967294" count="1" selected="0">
            <x v="10"/>
          </reference>
        </references>
      </pivotArea>
    </format>
    <format dxfId="3145">
      <pivotArea field="0" dataOnly="0" labelOnly="1" grandRow="1" outline="0" axis="axisRow" fieldPosition="0">
        <references count="1">
          <reference field="4294967294" count="1" selected="0">
            <x v="11"/>
          </reference>
        </references>
      </pivotArea>
    </format>
    <format dxfId="3144">
      <pivotArea field="0" dataOnly="0" labelOnly="1" grandRow="1" outline="0" axis="axisRow" fieldPosition="0">
        <references count="1">
          <reference field="4294967294" count="1" selected="0">
            <x v="12"/>
          </reference>
        </references>
      </pivotArea>
    </format>
    <format dxfId="3143">
      <pivotArea field="0" dataOnly="0" labelOnly="1" grandRow="1" outline="0" axis="axisRow" fieldPosition="0">
        <references count="1">
          <reference field="4294967294" count="1" selected="0">
            <x v="13"/>
          </reference>
        </references>
      </pivotArea>
    </format>
    <format dxfId="3142">
      <pivotArea field="0" dataOnly="0" labelOnly="1" grandRow="1" outline="0" axis="axisRow" fieldPosition="0">
        <references count="1">
          <reference field="4294967294" count="1" selected="0">
            <x v="14"/>
          </reference>
        </references>
      </pivotArea>
    </format>
    <format dxfId="3141">
      <pivotArea field="0" dataOnly="0" labelOnly="1" grandRow="1" outline="0" axis="axisRow" fieldPosition="0">
        <references count="1">
          <reference field="4294967294" count="1" selected="0">
            <x v="15"/>
          </reference>
        </references>
      </pivotArea>
    </format>
    <format dxfId="3140">
      <pivotArea field="0" dataOnly="0" labelOnly="1" grandRow="1" outline="0" axis="axisRow" fieldPosition="0">
        <references count="1">
          <reference field="4294967294" count="1" selected="0">
            <x v="16"/>
          </reference>
        </references>
      </pivotArea>
    </format>
    <format dxfId="3139">
      <pivotArea field="0" dataOnly="0" labelOnly="1" grandRow="1" outline="0" axis="axisRow" fieldPosition="0">
        <references count="1">
          <reference field="4294967294" count="1" selected="0">
            <x v="17"/>
          </reference>
        </references>
      </pivotArea>
    </format>
    <format dxfId="3138">
      <pivotArea field="0" dataOnly="0" labelOnly="1" grandRow="1" outline="0" axis="axisRow" fieldPosition="0">
        <references count="1">
          <reference field="4294967294" count="1" selected="0">
            <x v="18"/>
          </reference>
        </references>
      </pivotArea>
    </format>
    <format dxfId="3137">
      <pivotArea field="0" dataOnly="0" labelOnly="1" grandRow="1" outline="0" axis="axisRow" fieldPosition="0">
        <references count="1">
          <reference field="4294967294" count="1" selected="0">
            <x v="19"/>
          </reference>
        </references>
      </pivotArea>
    </format>
    <format dxfId="3136">
      <pivotArea field="0" dataOnly="0" labelOnly="1" grandRow="1" outline="0" axis="axisRow" fieldPosition="0">
        <references count="1">
          <reference field="4294967294" count="1" selected="0">
            <x v="20"/>
          </reference>
        </references>
      </pivotArea>
    </format>
    <format dxfId="3135">
      <pivotArea field="0" dataOnly="0" labelOnly="1" grandRow="1" outline="0" axis="axisRow" fieldPosition="0">
        <references count="1">
          <reference field="4294967294" count="1" selected="0">
            <x v="21"/>
          </reference>
        </references>
      </pivotArea>
    </format>
    <format dxfId="3134">
      <pivotArea field="0" dataOnly="0" labelOnly="1" grandRow="1" outline="0" axis="axisRow" fieldPosition="0">
        <references count="1">
          <reference field="4294967294" count="1" selected="0">
            <x v="22"/>
          </reference>
        </references>
      </pivotArea>
    </format>
    <format dxfId="3133">
      <pivotArea field="0" dataOnly="0" labelOnly="1" grandRow="1" outline="0" axis="axisRow" fieldPosition="0">
        <references count="1">
          <reference field="4294967294" count="1" selected="0">
            <x v="23"/>
          </reference>
        </references>
      </pivotArea>
    </format>
    <format dxfId="3132">
      <pivotArea field="0" dataOnly="0" labelOnly="1" grandRow="1" outline="0" axis="axisRow" fieldPosition="0">
        <references count="1">
          <reference field="4294967294" count="1" selected="0">
            <x v="24"/>
          </reference>
        </references>
      </pivotArea>
    </format>
    <format dxfId="3131">
      <pivotArea field="0" dataOnly="0" labelOnly="1" grandRow="1" outline="0" axis="axisRow" fieldPosition="0">
        <references count="1">
          <reference field="4294967294" count="1" selected="0">
            <x v="25"/>
          </reference>
        </references>
      </pivotArea>
    </format>
    <format dxfId="3130">
      <pivotArea field="0" dataOnly="0" labelOnly="1" grandRow="1" outline="0" axis="axisRow" fieldPosition="0">
        <references count="1">
          <reference field="4294967294" count="1" selected="0">
            <x v="26"/>
          </reference>
        </references>
      </pivotArea>
    </format>
    <format dxfId="3129">
      <pivotArea field="0" dataOnly="0" labelOnly="1" grandRow="1" outline="0" axis="axisRow" fieldPosition="0">
        <references count="1">
          <reference field="4294967294" count="1" selected="0">
            <x v="27"/>
          </reference>
        </references>
      </pivotArea>
    </format>
    <format dxfId="3128">
      <pivotArea field="0" dataOnly="0" labelOnly="1" grandRow="1" outline="0" axis="axisRow" fieldPosition="0">
        <references count="1">
          <reference field="4294967294" count="1" selected="0">
            <x v="28"/>
          </reference>
        </references>
      </pivotArea>
    </format>
    <format dxfId="3127">
      <pivotArea field="0" dataOnly="0" labelOnly="1" grandRow="1" outline="0" axis="axisRow" fieldPosition="0">
        <references count="1">
          <reference field="4294967294" count="1" selected="0">
            <x v="29"/>
          </reference>
        </references>
      </pivotArea>
    </format>
    <format dxfId="3126">
      <pivotArea field="0" dataOnly="0" labelOnly="1" grandRow="1" outline="0" axis="axisRow" fieldPosition="0">
        <references count="1">
          <reference field="4294967294" count="1" selected="0">
            <x v="30"/>
          </reference>
        </references>
      </pivotArea>
    </format>
    <format dxfId="3125">
      <pivotArea field="0" dataOnly="0" labelOnly="1" grandRow="1" outline="0" axis="axisRow" fieldPosition="0">
        <references count="1">
          <reference field="4294967294" count="1" selected="0">
            <x v="31"/>
          </reference>
        </references>
      </pivotArea>
    </format>
    <format dxfId="3124">
      <pivotArea field="0" dataOnly="0" labelOnly="1" grandRow="1" outline="0" axis="axisRow" fieldPosition="0">
        <references count="1">
          <reference field="4294967294" count="1" selected="0">
            <x v="0"/>
          </reference>
        </references>
      </pivotArea>
    </format>
    <format dxfId="3123">
      <pivotArea field="0" dataOnly="0" labelOnly="1" grandRow="1" outline="0" axis="axisRow" fieldPosition="0">
        <references count="1">
          <reference field="4294967294" count="1" selected="0">
            <x v="1"/>
          </reference>
        </references>
      </pivotArea>
    </format>
    <format dxfId="3122">
      <pivotArea field="0" dataOnly="0" labelOnly="1" grandRow="1" outline="0" axis="axisRow" fieldPosition="0">
        <references count="1">
          <reference field="4294967294" count="1" selected="0">
            <x v="2"/>
          </reference>
        </references>
      </pivotArea>
    </format>
    <format dxfId="3121">
      <pivotArea field="0" dataOnly="0" labelOnly="1" grandRow="1" outline="0" axis="axisRow" fieldPosition="0">
        <references count="1">
          <reference field="4294967294" count="1" selected="0">
            <x v="3"/>
          </reference>
        </references>
      </pivotArea>
    </format>
    <format dxfId="3120">
      <pivotArea field="0" dataOnly="0" labelOnly="1" grandRow="1" outline="0" axis="axisRow" fieldPosition="0">
        <references count="1">
          <reference field="4294967294" count="1" selected="0">
            <x v="4"/>
          </reference>
        </references>
      </pivotArea>
    </format>
    <format dxfId="3119">
      <pivotArea field="0" dataOnly="0" labelOnly="1" grandRow="1" outline="0" axis="axisRow" fieldPosition="0">
        <references count="1">
          <reference field="4294967294" count="1" selected="0">
            <x v="5"/>
          </reference>
        </references>
      </pivotArea>
    </format>
    <format dxfId="3118">
      <pivotArea field="0" dataOnly="0" labelOnly="1" grandRow="1" outline="0" axis="axisRow" fieldPosition="0">
        <references count="1">
          <reference field="4294967294" count="1" selected="0">
            <x v="6"/>
          </reference>
        </references>
      </pivotArea>
    </format>
    <format dxfId="3117">
      <pivotArea field="0" dataOnly="0" labelOnly="1" grandRow="1" outline="0" axis="axisRow" fieldPosition="0">
        <references count="1">
          <reference field="4294967294" count="1" selected="0">
            <x v="7"/>
          </reference>
        </references>
      </pivotArea>
    </format>
    <format dxfId="3116">
      <pivotArea field="0" dataOnly="0" labelOnly="1" grandRow="1" outline="0" axis="axisRow" fieldPosition="0">
        <references count="1">
          <reference field="4294967294" count="1" selected="0">
            <x v="8"/>
          </reference>
        </references>
      </pivotArea>
    </format>
    <format dxfId="3115">
      <pivotArea field="0" dataOnly="0" labelOnly="1" grandRow="1" outline="0" axis="axisRow" fieldPosition="0">
        <references count="1">
          <reference field="4294967294" count="1" selected="0">
            <x v="9"/>
          </reference>
        </references>
      </pivotArea>
    </format>
    <format dxfId="3114">
      <pivotArea field="0" dataOnly="0" labelOnly="1" grandRow="1" outline="0" axis="axisRow" fieldPosition="0">
        <references count="1">
          <reference field="4294967294" count="1" selected="0">
            <x v="10"/>
          </reference>
        </references>
      </pivotArea>
    </format>
    <format dxfId="3113">
      <pivotArea field="0" dataOnly="0" labelOnly="1" grandRow="1" outline="0" axis="axisRow" fieldPosition="0">
        <references count="1">
          <reference field="4294967294" count="1" selected="0">
            <x v="11"/>
          </reference>
        </references>
      </pivotArea>
    </format>
    <format dxfId="3112">
      <pivotArea field="0" dataOnly="0" labelOnly="1" grandRow="1" outline="0" axis="axisRow" fieldPosition="0">
        <references count="1">
          <reference field="4294967294" count="1" selected="0">
            <x v="12"/>
          </reference>
        </references>
      </pivotArea>
    </format>
    <format dxfId="3111">
      <pivotArea field="0" dataOnly="0" labelOnly="1" grandRow="1" outline="0" axis="axisRow" fieldPosition="0">
        <references count="1">
          <reference field="4294967294" count="1" selected="0">
            <x v="13"/>
          </reference>
        </references>
      </pivotArea>
    </format>
    <format dxfId="3110">
      <pivotArea field="0" dataOnly="0" labelOnly="1" grandRow="1" outline="0" axis="axisRow" fieldPosition="0">
        <references count="1">
          <reference field="4294967294" count="1" selected="0">
            <x v="14"/>
          </reference>
        </references>
      </pivotArea>
    </format>
    <format dxfId="3109">
      <pivotArea field="0" dataOnly="0" labelOnly="1" grandRow="1" outline="0" axis="axisRow" fieldPosition="0">
        <references count="1">
          <reference field="4294967294" count="1" selected="0">
            <x v="15"/>
          </reference>
        </references>
      </pivotArea>
    </format>
    <format dxfId="3108">
      <pivotArea field="0" dataOnly="0" labelOnly="1" grandRow="1" outline="0" axis="axisRow" fieldPosition="0">
        <references count="1">
          <reference field="4294967294" count="1" selected="0">
            <x v="16"/>
          </reference>
        </references>
      </pivotArea>
    </format>
    <format dxfId="3107">
      <pivotArea field="0" dataOnly="0" labelOnly="1" grandRow="1" outline="0" axis="axisRow" fieldPosition="0">
        <references count="1">
          <reference field="4294967294" count="1" selected="0">
            <x v="17"/>
          </reference>
        </references>
      </pivotArea>
    </format>
    <format dxfId="3106">
      <pivotArea field="0" dataOnly="0" labelOnly="1" grandRow="1" outline="0" axis="axisRow" fieldPosition="0">
        <references count="1">
          <reference field="4294967294" count="1" selected="0">
            <x v="18"/>
          </reference>
        </references>
      </pivotArea>
    </format>
    <format dxfId="3105">
      <pivotArea field="0" dataOnly="0" labelOnly="1" grandRow="1" outline="0" axis="axisRow" fieldPosition="0">
        <references count="1">
          <reference field="4294967294" count="1" selected="0">
            <x v="19"/>
          </reference>
        </references>
      </pivotArea>
    </format>
    <format dxfId="3104">
      <pivotArea field="0" dataOnly="0" labelOnly="1" grandRow="1" outline="0" axis="axisRow" fieldPosition="0">
        <references count="1">
          <reference field="4294967294" count="1" selected="0">
            <x v="20"/>
          </reference>
        </references>
      </pivotArea>
    </format>
    <format dxfId="3103">
      <pivotArea field="0" dataOnly="0" labelOnly="1" grandRow="1" outline="0" axis="axisRow" fieldPosition="0">
        <references count="1">
          <reference field="4294967294" count="1" selected="0">
            <x v="21"/>
          </reference>
        </references>
      </pivotArea>
    </format>
    <format dxfId="3102">
      <pivotArea field="0" dataOnly="0" labelOnly="1" grandRow="1" outline="0" axis="axisRow" fieldPosition="0">
        <references count="1">
          <reference field="4294967294" count="1" selected="0">
            <x v="22"/>
          </reference>
        </references>
      </pivotArea>
    </format>
    <format dxfId="3101">
      <pivotArea field="0" dataOnly="0" labelOnly="1" grandRow="1" outline="0" axis="axisRow" fieldPosition="0">
        <references count="1">
          <reference field="4294967294" count="1" selected="0">
            <x v="23"/>
          </reference>
        </references>
      </pivotArea>
    </format>
    <format dxfId="3100">
      <pivotArea field="0" dataOnly="0" labelOnly="1" grandRow="1" outline="0" axis="axisRow" fieldPosition="0">
        <references count="1">
          <reference field="4294967294" count="1" selected="0">
            <x v="24"/>
          </reference>
        </references>
      </pivotArea>
    </format>
    <format dxfId="3099">
      <pivotArea field="0" dataOnly="0" labelOnly="1" grandRow="1" outline="0" axis="axisRow" fieldPosition="0">
        <references count="1">
          <reference field="4294967294" count="1" selected="0">
            <x v="25"/>
          </reference>
        </references>
      </pivotArea>
    </format>
    <format dxfId="3098">
      <pivotArea field="0" dataOnly="0" labelOnly="1" grandRow="1" outline="0" axis="axisRow" fieldPosition="0">
        <references count="1">
          <reference field="4294967294" count="1" selected="0">
            <x v="26"/>
          </reference>
        </references>
      </pivotArea>
    </format>
    <format dxfId="3097">
      <pivotArea field="0" dataOnly="0" labelOnly="1" grandRow="1" outline="0" axis="axisRow" fieldPosition="0">
        <references count="1">
          <reference field="4294967294" count="1" selected="0">
            <x v="27"/>
          </reference>
        </references>
      </pivotArea>
    </format>
    <format dxfId="3096">
      <pivotArea field="0" dataOnly="0" labelOnly="1" grandRow="1" outline="0" axis="axisRow" fieldPosition="0">
        <references count="1">
          <reference field="4294967294" count="1" selected="0">
            <x v="28"/>
          </reference>
        </references>
      </pivotArea>
    </format>
    <format dxfId="3095">
      <pivotArea field="0" dataOnly="0" labelOnly="1" grandRow="1" outline="0" axis="axisRow" fieldPosition="0">
        <references count="1">
          <reference field="4294967294" count="1" selected="0">
            <x v="29"/>
          </reference>
        </references>
      </pivotArea>
    </format>
    <format dxfId="3094">
      <pivotArea field="0" dataOnly="0" labelOnly="1" grandRow="1" outline="0" axis="axisRow" fieldPosition="0">
        <references count="1">
          <reference field="4294967294" count="1" selected="0">
            <x v="30"/>
          </reference>
        </references>
      </pivotArea>
    </format>
    <format dxfId="3093">
      <pivotArea field="0" dataOnly="0" labelOnly="1" grandRow="1" outline="0" axis="axisRow" fieldPosition="0">
        <references count="1">
          <reference field="4294967294" count="1" selected="0">
            <x v="31"/>
          </reference>
        </references>
      </pivotArea>
    </format>
    <format dxfId="3092">
      <pivotArea field="0" dataOnly="0" labelOnly="1" grandRow="1" outline="0" axis="axisRow" fieldPosition="0">
        <references count="1">
          <reference field="4294967294" count="1" selected="0">
            <x v="0"/>
          </reference>
        </references>
      </pivotArea>
    </format>
    <format dxfId="3091">
      <pivotArea field="0" dataOnly="0" labelOnly="1" grandRow="1" outline="0" axis="axisRow" fieldPosition="0">
        <references count="1">
          <reference field="4294967294" count="1" selected="0">
            <x v="1"/>
          </reference>
        </references>
      </pivotArea>
    </format>
    <format dxfId="3090">
      <pivotArea field="0" dataOnly="0" labelOnly="1" grandRow="1" outline="0" axis="axisRow" fieldPosition="0">
        <references count="1">
          <reference field="4294967294" count="1" selected="0">
            <x v="2"/>
          </reference>
        </references>
      </pivotArea>
    </format>
    <format dxfId="3089">
      <pivotArea field="0" dataOnly="0" labelOnly="1" grandRow="1" outline="0" axis="axisRow" fieldPosition="0">
        <references count="1">
          <reference field="4294967294" count="1" selected="0">
            <x v="3"/>
          </reference>
        </references>
      </pivotArea>
    </format>
    <format dxfId="3088">
      <pivotArea field="0" dataOnly="0" labelOnly="1" grandRow="1" outline="0" axis="axisRow" fieldPosition="0">
        <references count="1">
          <reference field="4294967294" count="1" selected="0">
            <x v="4"/>
          </reference>
        </references>
      </pivotArea>
    </format>
    <format dxfId="3087">
      <pivotArea field="0" dataOnly="0" labelOnly="1" grandRow="1" outline="0" axis="axisRow" fieldPosition="0">
        <references count="1">
          <reference field="4294967294" count="1" selected="0">
            <x v="5"/>
          </reference>
        </references>
      </pivotArea>
    </format>
    <format dxfId="3086">
      <pivotArea field="0" dataOnly="0" labelOnly="1" grandRow="1" outline="0" axis="axisRow" fieldPosition="0">
        <references count="1">
          <reference field="4294967294" count="1" selected="0">
            <x v="6"/>
          </reference>
        </references>
      </pivotArea>
    </format>
    <format dxfId="3085">
      <pivotArea field="0" dataOnly="0" labelOnly="1" grandRow="1" outline="0" axis="axisRow" fieldPosition="0">
        <references count="1">
          <reference field="4294967294" count="1" selected="0">
            <x v="7"/>
          </reference>
        </references>
      </pivotArea>
    </format>
    <format dxfId="3084">
      <pivotArea field="0" dataOnly="0" labelOnly="1" grandRow="1" outline="0" axis="axisRow" fieldPosition="0">
        <references count="1">
          <reference field="4294967294" count="1" selected="0">
            <x v="8"/>
          </reference>
        </references>
      </pivotArea>
    </format>
    <format dxfId="3083">
      <pivotArea field="0" dataOnly="0" labelOnly="1" grandRow="1" outline="0" axis="axisRow" fieldPosition="0">
        <references count="1">
          <reference field="4294967294" count="1" selected="0">
            <x v="9"/>
          </reference>
        </references>
      </pivotArea>
    </format>
    <format dxfId="3082">
      <pivotArea field="0" dataOnly="0" labelOnly="1" grandRow="1" outline="0" axis="axisRow" fieldPosition="0">
        <references count="1">
          <reference field="4294967294" count="1" selected="0">
            <x v="10"/>
          </reference>
        </references>
      </pivotArea>
    </format>
    <format dxfId="3081">
      <pivotArea field="0" dataOnly="0" labelOnly="1" grandRow="1" outline="0" axis="axisRow" fieldPosition="0">
        <references count="1">
          <reference field="4294967294" count="1" selected="0">
            <x v="11"/>
          </reference>
        </references>
      </pivotArea>
    </format>
    <format dxfId="3080">
      <pivotArea field="0" dataOnly="0" labelOnly="1" grandRow="1" outline="0" axis="axisRow" fieldPosition="0">
        <references count="1">
          <reference field="4294967294" count="1" selected="0">
            <x v="12"/>
          </reference>
        </references>
      </pivotArea>
    </format>
    <format dxfId="3079">
      <pivotArea field="0" dataOnly="0" labelOnly="1" grandRow="1" outline="0" axis="axisRow" fieldPosition="0">
        <references count="1">
          <reference field="4294967294" count="1" selected="0">
            <x v="13"/>
          </reference>
        </references>
      </pivotArea>
    </format>
    <format dxfId="3078">
      <pivotArea field="0" dataOnly="0" labelOnly="1" grandRow="1" outline="0" axis="axisRow" fieldPosition="0">
        <references count="1">
          <reference field="4294967294" count="1" selected="0">
            <x v="14"/>
          </reference>
        </references>
      </pivotArea>
    </format>
    <format dxfId="3077">
      <pivotArea field="0" dataOnly="0" labelOnly="1" grandRow="1" outline="0" axis="axisRow" fieldPosition="0">
        <references count="1">
          <reference field="4294967294" count="1" selected="0">
            <x v="15"/>
          </reference>
        </references>
      </pivotArea>
    </format>
    <format dxfId="3076">
      <pivotArea field="0" dataOnly="0" labelOnly="1" grandRow="1" outline="0" axis="axisRow" fieldPosition="0">
        <references count="1">
          <reference field="4294967294" count="1" selected="0">
            <x v="16"/>
          </reference>
        </references>
      </pivotArea>
    </format>
    <format dxfId="3075">
      <pivotArea field="0" dataOnly="0" labelOnly="1" grandRow="1" outline="0" axis="axisRow" fieldPosition="0">
        <references count="1">
          <reference field="4294967294" count="1" selected="0">
            <x v="17"/>
          </reference>
        </references>
      </pivotArea>
    </format>
    <format dxfId="3074">
      <pivotArea field="0" dataOnly="0" labelOnly="1" grandRow="1" outline="0" axis="axisRow" fieldPosition="0">
        <references count="1">
          <reference field="4294967294" count="1" selected="0">
            <x v="18"/>
          </reference>
        </references>
      </pivotArea>
    </format>
    <format dxfId="3073">
      <pivotArea field="0" dataOnly="0" labelOnly="1" grandRow="1" outline="0" axis="axisRow" fieldPosition="0">
        <references count="1">
          <reference field="4294967294" count="1" selected="0">
            <x v="19"/>
          </reference>
        </references>
      </pivotArea>
    </format>
    <format dxfId="3072">
      <pivotArea field="0" dataOnly="0" labelOnly="1" grandRow="1" outline="0" axis="axisRow" fieldPosition="0">
        <references count="1">
          <reference field="4294967294" count="1" selected="0">
            <x v="20"/>
          </reference>
        </references>
      </pivotArea>
    </format>
    <format dxfId="3071">
      <pivotArea field="0" dataOnly="0" labelOnly="1" grandRow="1" outline="0" axis="axisRow" fieldPosition="0">
        <references count="1">
          <reference field="4294967294" count="1" selected="0">
            <x v="21"/>
          </reference>
        </references>
      </pivotArea>
    </format>
    <format dxfId="3070">
      <pivotArea field="0" dataOnly="0" labelOnly="1" grandRow="1" outline="0" axis="axisRow" fieldPosition="0">
        <references count="1">
          <reference field="4294967294" count="1" selected="0">
            <x v="22"/>
          </reference>
        </references>
      </pivotArea>
    </format>
    <format dxfId="3069">
      <pivotArea field="0" dataOnly="0" labelOnly="1" grandRow="1" outline="0" axis="axisRow" fieldPosition="0">
        <references count="1">
          <reference field="4294967294" count="1" selected="0">
            <x v="23"/>
          </reference>
        </references>
      </pivotArea>
    </format>
    <format dxfId="3068">
      <pivotArea field="0" dataOnly="0" labelOnly="1" grandRow="1" outline="0" axis="axisRow" fieldPosition="0">
        <references count="1">
          <reference field="4294967294" count="1" selected="0">
            <x v="24"/>
          </reference>
        </references>
      </pivotArea>
    </format>
    <format dxfId="3067">
      <pivotArea field="0" dataOnly="0" labelOnly="1" grandRow="1" outline="0" axis="axisRow" fieldPosition="0">
        <references count="1">
          <reference field="4294967294" count="1" selected="0">
            <x v="25"/>
          </reference>
        </references>
      </pivotArea>
    </format>
    <format dxfId="3066">
      <pivotArea field="0" dataOnly="0" labelOnly="1" grandRow="1" outline="0" axis="axisRow" fieldPosition="0">
        <references count="1">
          <reference field="4294967294" count="1" selected="0">
            <x v="26"/>
          </reference>
        </references>
      </pivotArea>
    </format>
    <format dxfId="3065">
      <pivotArea field="0" dataOnly="0" labelOnly="1" grandRow="1" outline="0" axis="axisRow" fieldPosition="0">
        <references count="1">
          <reference field="4294967294" count="1" selected="0">
            <x v="27"/>
          </reference>
        </references>
      </pivotArea>
    </format>
    <format dxfId="3064">
      <pivotArea field="0" dataOnly="0" labelOnly="1" grandRow="1" outline="0" axis="axisRow" fieldPosition="0">
        <references count="1">
          <reference field="4294967294" count="1" selected="0">
            <x v="28"/>
          </reference>
        </references>
      </pivotArea>
    </format>
    <format dxfId="3063">
      <pivotArea field="0" dataOnly="0" labelOnly="1" grandRow="1" outline="0" axis="axisRow" fieldPosition="0">
        <references count="1">
          <reference field="4294967294" count="1" selected="0">
            <x v="29"/>
          </reference>
        </references>
      </pivotArea>
    </format>
    <format dxfId="3062">
      <pivotArea field="0" dataOnly="0" labelOnly="1" grandRow="1" outline="0" axis="axisRow" fieldPosition="0">
        <references count="1">
          <reference field="4294967294" count="1" selected="0">
            <x v="30"/>
          </reference>
        </references>
      </pivotArea>
    </format>
    <format dxfId="3061">
      <pivotArea field="0" dataOnly="0" labelOnly="1" grandRow="1" outline="0" axis="axisRow" fieldPosition="0">
        <references count="1">
          <reference field="4294967294" count="1" selected="0">
            <x v="31"/>
          </reference>
        </references>
      </pivotArea>
    </format>
    <format dxfId="3060">
      <pivotArea field="0" dataOnly="0" labelOnly="1" grandRow="1" outline="0" axis="axisRow" fieldPosition="0">
        <references count="1">
          <reference field="4294967294" count="1" selected="0">
            <x v="0"/>
          </reference>
        </references>
      </pivotArea>
    </format>
    <format dxfId="3059">
      <pivotArea field="0" dataOnly="0" labelOnly="1" grandRow="1" outline="0" axis="axisRow" fieldPosition="0">
        <references count="1">
          <reference field="4294967294" count="1" selected="0">
            <x v="1"/>
          </reference>
        </references>
      </pivotArea>
    </format>
    <format dxfId="3058">
      <pivotArea field="0" dataOnly="0" labelOnly="1" grandRow="1" outline="0" axis="axisRow" fieldPosition="0">
        <references count="1">
          <reference field="4294967294" count="1" selected="0">
            <x v="2"/>
          </reference>
        </references>
      </pivotArea>
    </format>
    <format dxfId="3057">
      <pivotArea field="0" dataOnly="0" labelOnly="1" grandRow="1" outline="0" axis="axisRow" fieldPosition="0">
        <references count="1">
          <reference field="4294967294" count="1" selected="0">
            <x v="3"/>
          </reference>
        </references>
      </pivotArea>
    </format>
    <format dxfId="3056">
      <pivotArea field="0" dataOnly="0" labelOnly="1" grandRow="1" outline="0" axis="axisRow" fieldPosition="0">
        <references count="1">
          <reference field="4294967294" count="1" selected="0">
            <x v="4"/>
          </reference>
        </references>
      </pivotArea>
    </format>
    <format dxfId="3055">
      <pivotArea field="0" dataOnly="0" labelOnly="1" grandRow="1" outline="0" axis="axisRow" fieldPosition="0">
        <references count="1">
          <reference field="4294967294" count="1" selected="0">
            <x v="5"/>
          </reference>
        </references>
      </pivotArea>
    </format>
    <format dxfId="3054">
      <pivotArea field="0" dataOnly="0" labelOnly="1" grandRow="1" outline="0" axis="axisRow" fieldPosition="0">
        <references count="1">
          <reference field="4294967294" count="1" selected="0">
            <x v="6"/>
          </reference>
        </references>
      </pivotArea>
    </format>
    <format dxfId="3053">
      <pivotArea field="0" dataOnly="0" labelOnly="1" grandRow="1" outline="0" axis="axisRow" fieldPosition="0">
        <references count="1">
          <reference field="4294967294" count="1" selected="0">
            <x v="7"/>
          </reference>
        </references>
      </pivotArea>
    </format>
    <format dxfId="3052">
      <pivotArea field="0" dataOnly="0" labelOnly="1" grandRow="1" outline="0" axis="axisRow" fieldPosition="0">
        <references count="1">
          <reference field="4294967294" count="1" selected="0">
            <x v="8"/>
          </reference>
        </references>
      </pivotArea>
    </format>
    <format dxfId="3051">
      <pivotArea field="0" dataOnly="0" labelOnly="1" grandRow="1" outline="0" axis="axisRow" fieldPosition="0">
        <references count="1">
          <reference field="4294967294" count="1" selected="0">
            <x v="9"/>
          </reference>
        </references>
      </pivotArea>
    </format>
    <format dxfId="3050">
      <pivotArea field="0" dataOnly="0" labelOnly="1" grandRow="1" outline="0" axis="axisRow" fieldPosition="0">
        <references count="1">
          <reference field="4294967294" count="1" selected="0">
            <x v="10"/>
          </reference>
        </references>
      </pivotArea>
    </format>
    <format dxfId="3049">
      <pivotArea field="0" dataOnly="0" labelOnly="1" grandRow="1" outline="0" axis="axisRow" fieldPosition="0">
        <references count="1">
          <reference field="4294967294" count="1" selected="0">
            <x v="11"/>
          </reference>
        </references>
      </pivotArea>
    </format>
    <format dxfId="3048">
      <pivotArea field="0" dataOnly="0" labelOnly="1" grandRow="1" outline="0" axis="axisRow" fieldPosition="0">
        <references count="1">
          <reference field="4294967294" count="1" selected="0">
            <x v="12"/>
          </reference>
        </references>
      </pivotArea>
    </format>
    <format dxfId="3047">
      <pivotArea field="0" dataOnly="0" labelOnly="1" grandRow="1" outline="0" axis="axisRow" fieldPosition="0">
        <references count="1">
          <reference field="4294967294" count="1" selected="0">
            <x v="13"/>
          </reference>
        </references>
      </pivotArea>
    </format>
    <format dxfId="3046">
      <pivotArea field="0" dataOnly="0" labelOnly="1" grandRow="1" outline="0" axis="axisRow" fieldPosition="0">
        <references count="1">
          <reference field="4294967294" count="1" selected="0">
            <x v="14"/>
          </reference>
        </references>
      </pivotArea>
    </format>
    <format dxfId="3045">
      <pivotArea field="0" dataOnly="0" labelOnly="1" grandRow="1" outline="0" axis="axisRow" fieldPosition="0">
        <references count="1">
          <reference field="4294967294" count="1" selected="0">
            <x v="15"/>
          </reference>
        </references>
      </pivotArea>
    </format>
    <format dxfId="3044">
      <pivotArea field="0" dataOnly="0" labelOnly="1" grandRow="1" outline="0" axis="axisRow" fieldPosition="0">
        <references count="1">
          <reference field="4294967294" count="1" selected="0">
            <x v="16"/>
          </reference>
        </references>
      </pivotArea>
    </format>
    <format dxfId="3043">
      <pivotArea field="0" dataOnly="0" labelOnly="1" grandRow="1" outline="0" axis="axisRow" fieldPosition="0">
        <references count="1">
          <reference field="4294967294" count="1" selected="0">
            <x v="17"/>
          </reference>
        </references>
      </pivotArea>
    </format>
    <format dxfId="3042">
      <pivotArea field="0" dataOnly="0" labelOnly="1" grandRow="1" outline="0" axis="axisRow" fieldPosition="0">
        <references count="1">
          <reference field="4294967294" count="1" selected="0">
            <x v="18"/>
          </reference>
        </references>
      </pivotArea>
    </format>
    <format dxfId="3041">
      <pivotArea field="0" dataOnly="0" labelOnly="1" grandRow="1" outline="0" axis="axisRow" fieldPosition="0">
        <references count="1">
          <reference field="4294967294" count="1" selected="0">
            <x v="19"/>
          </reference>
        </references>
      </pivotArea>
    </format>
    <format dxfId="3040">
      <pivotArea field="0" dataOnly="0" labelOnly="1" grandRow="1" outline="0" axis="axisRow" fieldPosition="0">
        <references count="1">
          <reference field="4294967294" count="1" selected="0">
            <x v="20"/>
          </reference>
        </references>
      </pivotArea>
    </format>
    <format dxfId="3039">
      <pivotArea field="0" dataOnly="0" labelOnly="1" grandRow="1" outline="0" axis="axisRow" fieldPosition="0">
        <references count="1">
          <reference field="4294967294" count="1" selected="0">
            <x v="21"/>
          </reference>
        </references>
      </pivotArea>
    </format>
    <format dxfId="3038">
      <pivotArea field="0" dataOnly="0" labelOnly="1" grandRow="1" outline="0" axis="axisRow" fieldPosition="0">
        <references count="1">
          <reference field="4294967294" count="1" selected="0">
            <x v="22"/>
          </reference>
        </references>
      </pivotArea>
    </format>
    <format dxfId="3037">
      <pivotArea field="0" dataOnly="0" labelOnly="1" grandRow="1" outline="0" axis="axisRow" fieldPosition="0">
        <references count="1">
          <reference field="4294967294" count="1" selected="0">
            <x v="23"/>
          </reference>
        </references>
      </pivotArea>
    </format>
    <format dxfId="3036">
      <pivotArea field="0" dataOnly="0" labelOnly="1" grandRow="1" outline="0" axis="axisRow" fieldPosition="0">
        <references count="1">
          <reference field="4294967294" count="1" selected="0">
            <x v="24"/>
          </reference>
        </references>
      </pivotArea>
    </format>
    <format dxfId="3035">
      <pivotArea field="0" dataOnly="0" labelOnly="1" grandRow="1" outline="0" axis="axisRow" fieldPosition="0">
        <references count="1">
          <reference field="4294967294" count="1" selected="0">
            <x v="25"/>
          </reference>
        </references>
      </pivotArea>
    </format>
    <format dxfId="3034">
      <pivotArea field="0" dataOnly="0" labelOnly="1" grandRow="1" outline="0" axis="axisRow" fieldPosition="0">
        <references count="1">
          <reference field="4294967294" count="1" selected="0">
            <x v="26"/>
          </reference>
        </references>
      </pivotArea>
    </format>
    <format dxfId="3033">
      <pivotArea field="0" dataOnly="0" labelOnly="1" grandRow="1" outline="0" axis="axisRow" fieldPosition="0">
        <references count="1">
          <reference field="4294967294" count="1" selected="0">
            <x v="27"/>
          </reference>
        </references>
      </pivotArea>
    </format>
    <format dxfId="3032">
      <pivotArea field="0" dataOnly="0" labelOnly="1" grandRow="1" outline="0" axis="axisRow" fieldPosition="0">
        <references count="1">
          <reference field="4294967294" count="1" selected="0">
            <x v="28"/>
          </reference>
        </references>
      </pivotArea>
    </format>
    <format dxfId="3031">
      <pivotArea field="0" dataOnly="0" labelOnly="1" grandRow="1" outline="0" axis="axisRow" fieldPosition="0">
        <references count="1">
          <reference field="4294967294" count="1" selected="0">
            <x v="29"/>
          </reference>
        </references>
      </pivotArea>
    </format>
    <format dxfId="3030">
      <pivotArea field="0" dataOnly="0" labelOnly="1" grandRow="1" outline="0" axis="axisRow" fieldPosition="0">
        <references count="1">
          <reference field="4294967294" count="1" selected="0">
            <x v="30"/>
          </reference>
        </references>
      </pivotArea>
    </format>
    <format dxfId="3029">
      <pivotArea field="0" dataOnly="0" labelOnly="1" grandRow="1" outline="0" axis="axisRow" fieldPosition="0">
        <references count="1">
          <reference field="4294967294" count="1" selected="0">
            <x v="31"/>
          </reference>
        </references>
      </pivotArea>
    </format>
    <format dxfId="3028">
      <pivotArea field="0" dataOnly="0" labelOnly="1" grandRow="1" outline="0" axis="axisRow" fieldPosition="0">
        <references count="1">
          <reference field="4294967294" count="1" selected="0">
            <x v="0"/>
          </reference>
        </references>
      </pivotArea>
    </format>
    <format dxfId="3027">
      <pivotArea field="0" dataOnly="0" labelOnly="1" grandRow="1" outline="0" axis="axisRow" fieldPosition="0">
        <references count="1">
          <reference field="4294967294" count="1" selected="0">
            <x v="1"/>
          </reference>
        </references>
      </pivotArea>
    </format>
    <format dxfId="3026">
      <pivotArea field="0" dataOnly="0" labelOnly="1" grandRow="1" outline="0" axis="axisRow" fieldPosition="0">
        <references count="1">
          <reference field="4294967294" count="1" selected="0">
            <x v="2"/>
          </reference>
        </references>
      </pivotArea>
    </format>
    <format dxfId="3025">
      <pivotArea field="0" dataOnly="0" labelOnly="1" grandRow="1" outline="0" axis="axisRow" fieldPosition="0">
        <references count="1">
          <reference field="4294967294" count="1" selected="0">
            <x v="3"/>
          </reference>
        </references>
      </pivotArea>
    </format>
    <format dxfId="3024">
      <pivotArea field="0" dataOnly="0" labelOnly="1" grandRow="1" outline="0" axis="axisRow" fieldPosition="0">
        <references count="1">
          <reference field="4294967294" count="1" selected="0">
            <x v="4"/>
          </reference>
        </references>
      </pivotArea>
    </format>
    <format dxfId="3023">
      <pivotArea field="0" dataOnly="0" labelOnly="1" grandRow="1" outline="0" axis="axisRow" fieldPosition="0">
        <references count="1">
          <reference field="4294967294" count="1" selected="0">
            <x v="5"/>
          </reference>
        </references>
      </pivotArea>
    </format>
    <format dxfId="3022">
      <pivotArea field="0" dataOnly="0" labelOnly="1" grandRow="1" outline="0" axis="axisRow" fieldPosition="0">
        <references count="1">
          <reference field="4294967294" count="1" selected="0">
            <x v="6"/>
          </reference>
        </references>
      </pivotArea>
    </format>
    <format dxfId="3021">
      <pivotArea field="0" dataOnly="0" labelOnly="1" grandRow="1" outline="0" axis="axisRow" fieldPosition="0">
        <references count="1">
          <reference field="4294967294" count="1" selected="0">
            <x v="7"/>
          </reference>
        </references>
      </pivotArea>
    </format>
    <format dxfId="3020">
      <pivotArea field="0" dataOnly="0" labelOnly="1" grandRow="1" outline="0" axis="axisRow" fieldPosition="0">
        <references count="1">
          <reference field="4294967294" count="1" selected="0">
            <x v="8"/>
          </reference>
        </references>
      </pivotArea>
    </format>
    <format dxfId="3019">
      <pivotArea field="0" dataOnly="0" labelOnly="1" grandRow="1" outline="0" axis="axisRow" fieldPosition="0">
        <references count="1">
          <reference field="4294967294" count="1" selected="0">
            <x v="9"/>
          </reference>
        </references>
      </pivotArea>
    </format>
    <format dxfId="3018">
      <pivotArea field="0" dataOnly="0" labelOnly="1" grandRow="1" outline="0" axis="axisRow" fieldPosition="0">
        <references count="1">
          <reference field="4294967294" count="1" selected="0">
            <x v="10"/>
          </reference>
        </references>
      </pivotArea>
    </format>
    <format dxfId="3017">
      <pivotArea field="0" dataOnly="0" labelOnly="1" grandRow="1" outline="0" axis="axisRow" fieldPosition="0">
        <references count="1">
          <reference field="4294967294" count="1" selected="0">
            <x v="11"/>
          </reference>
        </references>
      </pivotArea>
    </format>
    <format dxfId="3016">
      <pivotArea field="0" dataOnly="0" labelOnly="1" grandRow="1" outline="0" axis="axisRow" fieldPosition="0">
        <references count="1">
          <reference field="4294967294" count="1" selected="0">
            <x v="12"/>
          </reference>
        </references>
      </pivotArea>
    </format>
    <format dxfId="3015">
      <pivotArea field="0" dataOnly="0" labelOnly="1" grandRow="1" outline="0" axis="axisRow" fieldPosition="0">
        <references count="1">
          <reference field="4294967294" count="1" selected="0">
            <x v="13"/>
          </reference>
        </references>
      </pivotArea>
    </format>
    <format dxfId="3014">
      <pivotArea field="0" dataOnly="0" labelOnly="1" grandRow="1" outline="0" axis="axisRow" fieldPosition="0">
        <references count="1">
          <reference field="4294967294" count="1" selected="0">
            <x v="14"/>
          </reference>
        </references>
      </pivotArea>
    </format>
    <format dxfId="3013">
      <pivotArea field="0" dataOnly="0" labelOnly="1" grandRow="1" outline="0" axis="axisRow" fieldPosition="0">
        <references count="1">
          <reference field="4294967294" count="1" selected="0">
            <x v="15"/>
          </reference>
        </references>
      </pivotArea>
    </format>
    <format dxfId="3012">
      <pivotArea field="0" dataOnly="0" labelOnly="1" grandRow="1" outline="0" axis="axisRow" fieldPosition="0">
        <references count="1">
          <reference field="4294967294" count="1" selected="0">
            <x v="16"/>
          </reference>
        </references>
      </pivotArea>
    </format>
    <format dxfId="3011">
      <pivotArea field="0" dataOnly="0" labelOnly="1" grandRow="1" outline="0" axis="axisRow" fieldPosition="0">
        <references count="1">
          <reference field="4294967294" count="1" selected="0">
            <x v="17"/>
          </reference>
        </references>
      </pivotArea>
    </format>
    <format dxfId="3010">
      <pivotArea field="0" dataOnly="0" labelOnly="1" grandRow="1" outline="0" axis="axisRow" fieldPosition="0">
        <references count="1">
          <reference field="4294967294" count="1" selected="0">
            <x v="18"/>
          </reference>
        </references>
      </pivotArea>
    </format>
    <format dxfId="3009">
      <pivotArea field="0" dataOnly="0" labelOnly="1" grandRow="1" outline="0" axis="axisRow" fieldPosition="0">
        <references count="1">
          <reference field="4294967294" count="1" selected="0">
            <x v="19"/>
          </reference>
        </references>
      </pivotArea>
    </format>
    <format dxfId="3008">
      <pivotArea field="0" dataOnly="0" labelOnly="1" grandRow="1" outline="0" axis="axisRow" fieldPosition="0">
        <references count="1">
          <reference field="4294967294" count="1" selected="0">
            <x v="20"/>
          </reference>
        </references>
      </pivotArea>
    </format>
    <format dxfId="3007">
      <pivotArea field="0" dataOnly="0" labelOnly="1" grandRow="1" outline="0" axis="axisRow" fieldPosition="0">
        <references count="1">
          <reference field="4294967294" count="1" selected="0">
            <x v="21"/>
          </reference>
        </references>
      </pivotArea>
    </format>
    <format dxfId="3006">
      <pivotArea field="0" dataOnly="0" labelOnly="1" grandRow="1" outline="0" axis="axisRow" fieldPosition="0">
        <references count="1">
          <reference field="4294967294" count="1" selected="0">
            <x v="22"/>
          </reference>
        </references>
      </pivotArea>
    </format>
    <format dxfId="3005">
      <pivotArea field="0" dataOnly="0" labelOnly="1" grandRow="1" outline="0" axis="axisRow" fieldPosition="0">
        <references count="1">
          <reference field="4294967294" count="1" selected="0">
            <x v="23"/>
          </reference>
        </references>
      </pivotArea>
    </format>
    <format dxfId="3004">
      <pivotArea field="0" dataOnly="0" labelOnly="1" grandRow="1" outline="0" axis="axisRow" fieldPosition="0">
        <references count="1">
          <reference field="4294967294" count="1" selected="0">
            <x v="24"/>
          </reference>
        </references>
      </pivotArea>
    </format>
    <format dxfId="3003">
      <pivotArea field="0" dataOnly="0" labelOnly="1" grandRow="1" outline="0" axis="axisRow" fieldPosition="0">
        <references count="1">
          <reference field="4294967294" count="1" selected="0">
            <x v="25"/>
          </reference>
        </references>
      </pivotArea>
    </format>
    <format dxfId="3002">
      <pivotArea field="0" dataOnly="0" labelOnly="1" grandRow="1" outline="0" axis="axisRow" fieldPosition="0">
        <references count="1">
          <reference field="4294967294" count="1" selected="0">
            <x v="26"/>
          </reference>
        </references>
      </pivotArea>
    </format>
    <format dxfId="3001">
      <pivotArea field="0" dataOnly="0" labelOnly="1" grandRow="1" outline="0" axis="axisRow" fieldPosition="0">
        <references count="1">
          <reference field="4294967294" count="1" selected="0">
            <x v="27"/>
          </reference>
        </references>
      </pivotArea>
    </format>
    <format dxfId="3000">
      <pivotArea field="0" dataOnly="0" labelOnly="1" grandRow="1" outline="0" axis="axisRow" fieldPosition="0">
        <references count="1">
          <reference field="4294967294" count="1" selected="0">
            <x v="28"/>
          </reference>
        </references>
      </pivotArea>
    </format>
    <format dxfId="2999">
      <pivotArea field="0" dataOnly="0" labelOnly="1" grandRow="1" outline="0" axis="axisRow" fieldPosition="0">
        <references count="1">
          <reference field="4294967294" count="1" selected="0">
            <x v="29"/>
          </reference>
        </references>
      </pivotArea>
    </format>
    <format dxfId="2998">
      <pivotArea field="0" dataOnly="0" labelOnly="1" grandRow="1" outline="0" axis="axisRow" fieldPosition="0">
        <references count="1">
          <reference field="4294967294" count="1" selected="0">
            <x v="30"/>
          </reference>
        </references>
      </pivotArea>
    </format>
    <format dxfId="2997">
      <pivotArea field="0" dataOnly="0" labelOnly="1" grandRow="1" outline="0" axis="axisRow" fieldPosition="0">
        <references count="1">
          <reference field="4294967294" count="1" selected="0">
            <x v="31"/>
          </reference>
        </references>
      </pivotArea>
    </format>
    <format dxfId="2996">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0"/>
          </reference>
        </references>
      </pivotArea>
    </format>
    <format dxfId="2995">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
          </reference>
        </references>
      </pivotArea>
    </format>
    <format dxfId="2994">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2"/>
          </reference>
        </references>
      </pivotArea>
    </format>
    <format dxfId="2993">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3"/>
          </reference>
        </references>
      </pivotArea>
    </format>
    <format dxfId="2992">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4"/>
          </reference>
        </references>
      </pivotArea>
    </format>
    <format dxfId="2991">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5"/>
          </reference>
        </references>
      </pivotArea>
    </format>
    <format dxfId="2990">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6"/>
          </reference>
        </references>
      </pivotArea>
    </format>
    <format dxfId="2989">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7"/>
          </reference>
        </references>
      </pivotArea>
    </format>
    <format dxfId="2988">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8"/>
          </reference>
        </references>
      </pivotArea>
    </format>
    <format dxfId="2987">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9"/>
          </reference>
        </references>
      </pivotArea>
    </format>
    <format dxfId="2986">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0"/>
          </reference>
        </references>
      </pivotArea>
    </format>
    <format dxfId="2985">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1"/>
          </reference>
        </references>
      </pivotArea>
    </format>
    <format dxfId="2984">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2"/>
          </reference>
        </references>
      </pivotArea>
    </format>
    <format dxfId="2983">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3"/>
          </reference>
        </references>
      </pivotArea>
    </format>
    <format dxfId="2982">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4"/>
          </reference>
        </references>
      </pivotArea>
    </format>
    <format dxfId="2981">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5"/>
          </reference>
        </references>
      </pivotArea>
    </format>
    <format dxfId="2980">
      <pivotArea dataOnly="0" labelOnly="1" outline="0" fieldPosition="0">
        <references count="1">
          <reference field="221" count="0"/>
        </references>
      </pivotArea>
    </format>
    <format dxfId="2979">
      <pivotArea dataOnly="0" labelOnly="1" outline="0" fieldPosition="0">
        <references count="1">
          <reference field="221" count="0" defaultSubtotal="1"/>
        </references>
      </pivotArea>
    </format>
    <format dxfId="2978">
      <pivotArea dataOnly="0" labelOnly="1" outline="0" fieldPosition="0">
        <references count="2">
          <reference field="4" count="6">
            <x v="0"/>
            <x v="1"/>
            <x v="2"/>
            <x v="3"/>
            <x v="4"/>
            <x v="5"/>
          </reference>
          <reference field="221" count="1" selected="0">
            <x v="0"/>
          </reference>
        </references>
      </pivotArea>
    </format>
    <format dxfId="2977">
      <pivotArea dataOnly="0" labelOnly="1" outline="0" fieldPosition="0">
        <references count="2">
          <reference field="4" count="4">
            <x v="6"/>
            <x v="7"/>
            <x v="8"/>
            <x v="9"/>
          </reference>
          <reference field="221" count="1" selected="0">
            <x v="1"/>
          </reference>
        </references>
      </pivotArea>
    </format>
    <format dxfId="2976">
      <pivotArea dataOnly="0" labelOnly="1" outline="0" fieldPosition="0">
        <references count="2">
          <reference field="4" count="1">
            <x v="15"/>
          </reference>
          <reference field="221" count="1" selected="0">
            <x v="5"/>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1" cacheId="10" dataOnRows="1" applyNumberFormats="0" applyBorderFormats="0" applyFontFormats="0" applyPatternFormats="0" applyAlignmentFormats="0" applyWidthHeightFormats="1" dataCaption="Data" updatedVersion="6" minRefreshableVersion="3" showMemberPropertyTips="0" useAutoFormatting="1" colGrandTotals="0" itemPrintTitles="1" createdVersion="3" indent="0" compact="0" compactData="0" gridDropZones="1">
  <location ref="A3:P549" firstHeaderRow="1" firstDataRow="3" firstDataCol="2"/>
  <pivotFields count="286">
    <pivotField axis="axisRow" compact="0" outline="0" subtotalTop="0" showAll="0" includeNewItemsInFilter="1" sortType="ascending">
      <items count="17">
        <item x="0"/>
        <item x="1"/>
        <item x="2"/>
        <item x="3"/>
        <item x="4"/>
        <item x="5"/>
        <item x="6"/>
        <item x="7"/>
        <item x="8"/>
        <item x="9"/>
        <item x="10"/>
        <item x="11"/>
        <item x="12"/>
        <item x="13"/>
        <item x="14"/>
        <item x="15"/>
        <item t="default"/>
      </items>
    </pivotField>
    <pivotField compact="0" outline="0" subtotalTop="0" showAll="0" includeNewItemsInFilter="1"/>
    <pivotField compact="0" outline="0" showAll="0" defaultSubtotal="0"/>
    <pivotField compact="0" outline="0" subtotalTop="0" showAll="0" includeNewItemsInFilter="1"/>
    <pivotField axis="axisCol" compact="0" outline="0" subtotalTop="0" showAll="0" includeNewItemsInFilter="1">
      <items count="17">
        <item x="1"/>
        <item x="2"/>
        <item x="3"/>
        <item x="4"/>
        <item x="5"/>
        <item x="6"/>
        <item x="10"/>
        <item x="7"/>
        <item x="8"/>
        <item x="9"/>
        <item m="1" x="15"/>
        <item m="1" x="12"/>
        <item m="1" x="13"/>
        <item m="1" x="14"/>
        <item x="11"/>
        <item x="0"/>
        <item t="default"/>
      </items>
    </pivotField>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howAll="0" defaultSubtotal="0"/>
    <pivotField compact="0" outline="0" showAll="0" defaultSubtotal="0"/>
    <pivotField compact="0" numFmtId="166" outline="0" subtotalTop="0" showAll="0" includeNewItemsInFilter="1"/>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numFmtId="166" outline="0" subtotalTop="0" showAll="0" includeNewItemsInFilter="1"/>
    <pivotField compact="0" numFmtId="3" outline="0" showAll="0" defaultSubtotal="0"/>
    <pivotField compact="0" outline="0" subtotalTop="0" showAll="0" includeNewItemsInFilter="1"/>
    <pivotField compact="0" outline="0" showAll="0" defaultSubtotal="0"/>
    <pivotField compact="0" numFmtId="166"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defaultSubtotal="0"/>
    <pivotField compact="0" numFmtId="3" outline="0" showAll="0" defaultSubtotal="0"/>
    <pivotField compact="0" outline="0" showAll="0" defaultSubtotal="0"/>
    <pivotField compact="0" numFmtId="3"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axis="axisCol" compact="0" outline="0" subtotalTop="0" showAll="0" includeNewItemsInFilter="1">
      <items count="7">
        <item n="Four-Year" x="1"/>
        <item n="Two-Year" x="2"/>
        <item n="Technical" h="1" x="3"/>
        <item h="1" sd="0" x="0"/>
        <item h="1" x="4"/>
        <item x="5"/>
        <item t="default"/>
      </items>
    </pivotField>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s>
  <rowFields count="2">
    <field x="0"/>
    <field x="-2"/>
  </rowFields>
  <rowItems count="544">
    <i>
      <x/>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6"/>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7"/>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8"/>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9"/>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0"/>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i t="grand" i="21">
      <x/>
    </i>
    <i t="grand" i="22">
      <x/>
    </i>
    <i t="grand" i="23">
      <x/>
    </i>
    <i t="grand" i="24">
      <x/>
    </i>
    <i t="grand" i="25">
      <x/>
    </i>
    <i t="grand" i="26">
      <x/>
    </i>
    <i t="grand" i="27">
      <x/>
    </i>
    <i t="grand" i="28">
      <x/>
    </i>
    <i t="grand" i="29">
      <x/>
    </i>
    <i t="grand" i="30">
      <x/>
    </i>
    <i t="grand" i="31">
      <x/>
    </i>
  </rowItems>
  <colFields count="2">
    <field x="221"/>
    <field x="4"/>
  </colFields>
  <colItems count="14">
    <i>
      <x/>
      <x/>
    </i>
    <i r="1">
      <x v="1"/>
    </i>
    <i r="1">
      <x v="2"/>
    </i>
    <i r="1">
      <x v="3"/>
    </i>
    <i r="1">
      <x v="4"/>
    </i>
    <i r="1">
      <x v="5"/>
    </i>
    <i t="default">
      <x/>
    </i>
    <i>
      <x v="1"/>
      <x v="6"/>
    </i>
    <i r="1">
      <x v="7"/>
    </i>
    <i r="1">
      <x v="8"/>
    </i>
    <i r="1">
      <x v="9"/>
    </i>
    <i t="default">
      <x v="1"/>
    </i>
    <i>
      <x v="5"/>
      <x v="15"/>
    </i>
    <i t="default">
      <x v="5"/>
    </i>
  </colItems>
  <dataFields count="32">
    <dataField name=" AvHS1stT-FT-CTA" fld="250" baseField="0" baseItem="0" numFmtId="164"/>
    <dataField name=" AvNew-HS1stT-FT-CTA" fld="283" baseField="0" baseItem="0" numFmtId="3"/>
    <dataField name=" AvHS1stT-PT-CTA" fld="251" baseField="0" baseItem="0" numFmtId="164"/>
    <dataField name=" AvNew-HS1stT-PT-CTA" fld="284" baseField="0" baseItem="0" numFmtId="3"/>
    <dataField name=" AvHS1stT-UNK-CTA" fld="252" baseField="0" baseItem="0" numFmtId="164"/>
    <dataField name=" AvNew-HS1stT-UNK-CTA" fld="285" baseField="0" baseItem="0" numFmtId="3"/>
    <dataField name=" AvHS1stT-CTA" fld="253" baseField="0" baseItem="0" numFmtId="164"/>
    <dataField name=" AvNew-HS1stT-CTA" fld="282" baseField="0" baseItem="0" numFmtId="3"/>
    <dataField name=" Av1stT-FT-CTA" fld="236" baseField="0" baseItem="0" numFmtId="166"/>
    <dataField name=" AvNew-1stT-FT-CTA" fld="273" baseField="0" baseItem="0" numFmtId="3"/>
    <dataField name=" Av1stT-PT-CTA" fld="237" baseField="0" baseItem="0" numFmtId="166"/>
    <dataField name=" AvNew-1stT-PT-CTA" fld="274" baseField="0" baseItem="0" numFmtId="3"/>
    <dataField name=" Av1stT-UNK-CTA" fld="238" baseField="0" baseItem="0" numFmtId="164"/>
    <dataField name=" AvNew-1stT-UNK-CTA" fld="275" baseField="0" baseItem="0" numFmtId="3"/>
    <dataField name=" Av1stT-CTA" fld="239" baseField="0" baseItem="0" numFmtId="164"/>
    <dataField name=" AvNew-1stT-CTA" fld="276" baseField="0" baseItem="0" numFmtId="3"/>
    <dataField name=" AvTRF-FT-CTA" fld="240" baseField="0" baseItem="0" numFmtId="164"/>
    <dataField name=" AvNew-TRF-FT-CTA" fld="277" baseField="0" baseItem="0" numFmtId="3"/>
    <dataField name=" AvTRF-PT-CTA" fld="241" baseField="0" baseItem="0" numFmtId="164"/>
    <dataField name=" AvNew-TRF-PT-CTA" fld="278" baseField="0" baseItem="0" numFmtId="3"/>
    <dataField name=" AvTRF-UNK-CTA" fld="242" baseField="0" baseItem="0" numFmtId="164"/>
    <dataField name=" AvNew-TRF-UNK-CTA" fld="279" baseField="0" baseItem="0" numFmtId="3"/>
    <dataField name=" AvTRF-CTA" fld="243" baseField="0" baseItem="0" numFmtId="164"/>
    <dataField name=" AvNew-TRF-CTA" fld="280" baseField="0" baseItem="0" numFmtId="3"/>
    <dataField name=" Av UNK-CTA" fld="235" baseField="0" baseItem="0" numFmtId="164"/>
    <dataField name=" AvNew- UNK-CTA" fld="272" baseField="0" baseItem="0" numFmtId="3"/>
    <dataField name=" Av FT-CTA" fld="233" baseField="0" baseItem="0" numFmtId="164"/>
    <dataField name=" AvNew- FT-CTA" fld="270" baseField="0" baseItem="0" numFmtId="3"/>
    <dataField name=" Av PT-CTA" fld="234" baseField="0" baseItem="0" numFmtId="164"/>
    <dataField name=" AvNew- PT-CTA" fld="271" baseField="0" baseItem="0" numFmtId="3"/>
    <dataField name=" Av FTPT-cTA" fld="245" baseField="0" baseItem="0" numFmtId="164"/>
    <dataField name=" AvNew- FTPT-CTA" fld="281" baseField="0" baseItem="0" numFmtId="3"/>
  </dataFields>
  <formats count="1142">
    <format dxfId="2975">
      <pivotArea type="all" dataOnly="0" outline="0" fieldPosition="0"/>
    </format>
    <format dxfId="2974">
      <pivotArea type="all" dataOnly="0" outline="0" fieldPosition="0"/>
    </format>
    <format dxfId="2973">
      <pivotArea dataOnly="0" labelOnly="1" outline="0" offset="IV1" fieldPosition="0">
        <references count="1">
          <reference field="0" count="1">
            <x v="6"/>
          </reference>
        </references>
      </pivotArea>
    </format>
    <format dxfId="2972">
      <pivotArea type="origin" dataOnly="0" labelOnly="1" outline="0" fieldPosition="0"/>
    </format>
    <format dxfId="2971">
      <pivotArea field="0" type="button" dataOnly="0" labelOnly="1" outline="0" axis="axisRow" fieldPosition="0"/>
    </format>
    <format dxfId="2970">
      <pivotArea dataOnly="0" labelOnly="1" outline="0" fieldPosition="0">
        <references count="1">
          <reference field="0" count="0"/>
        </references>
      </pivotArea>
    </format>
    <format dxfId="2969">
      <pivotArea type="origin" dataOnly="0" labelOnly="1" outline="0" fieldPosition="0"/>
    </format>
    <format dxfId="2968">
      <pivotArea field="0" type="button" dataOnly="0" labelOnly="1" outline="0" axis="axisRow" fieldPosition="0"/>
    </format>
    <format dxfId="2967">
      <pivotArea dataOnly="0" labelOnly="1" outline="0" fieldPosition="0">
        <references count="1">
          <reference field="0" count="0"/>
        </references>
      </pivotArea>
    </format>
    <format dxfId="2966">
      <pivotArea field="0" dataOnly="0" labelOnly="1" grandRow="1" outline="0" offset="A256" axis="axisRow" fieldPosition="0">
        <references count="1">
          <reference field="4294967294" count="1" selected="0">
            <x v="8"/>
          </reference>
        </references>
      </pivotArea>
    </format>
    <format dxfId="2965">
      <pivotArea field="0" dataOnly="0" labelOnly="1" grandRow="1" outline="0" offset="A256" axis="axisRow" fieldPosition="0">
        <references count="1">
          <reference field="4294967294" count="1" selected="0">
            <x v="10"/>
          </reference>
        </references>
      </pivotArea>
    </format>
    <format dxfId="2964">
      <pivotArea field="0" dataOnly="0" labelOnly="1" grandRow="1" outline="0" offset="A256" axis="axisRow" fieldPosition="0">
        <references count="1">
          <reference field="4294967294" count="1" selected="0">
            <x v="12"/>
          </reference>
        </references>
      </pivotArea>
    </format>
    <format dxfId="2963">
      <pivotArea field="0" dataOnly="0" labelOnly="1" grandRow="1" outline="0" offset="A256" axis="axisRow" fieldPosition="0">
        <references count="1">
          <reference field="4294967294" count="1" selected="0">
            <x v="14"/>
          </reference>
        </references>
      </pivotArea>
    </format>
    <format dxfId="2962">
      <pivotArea field="0" dataOnly="0" labelOnly="1" grandRow="1" outline="0" offset="A256" axis="axisRow" fieldPosition="0">
        <references count="1">
          <reference field="4294967294" count="1" selected="0">
            <x v="16"/>
          </reference>
        </references>
      </pivotArea>
    </format>
    <format dxfId="2961">
      <pivotArea field="0" dataOnly="0" labelOnly="1" grandRow="1" outline="0" offset="A256" axis="axisRow" fieldPosition="0">
        <references count="1">
          <reference field="4294967294" count="1" selected="0">
            <x v="18"/>
          </reference>
        </references>
      </pivotArea>
    </format>
    <format dxfId="2960">
      <pivotArea field="0" dataOnly="0" labelOnly="1" grandRow="1" outline="0" offset="A256" axis="axisRow" fieldPosition="0">
        <references count="1">
          <reference field="4294967294" count="1" selected="0">
            <x v="20"/>
          </reference>
        </references>
      </pivotArea>
    </format>
    <format dxfId="2959">
      <pivotArea field="0" dataOnly="0" labelOnly="1" grandRow="1" outline="0" offset="A256" axis="axisRow" fieldPosition="0">
        <references count="1">
          <reference field="4294967294" count="1" selected="0">
            <x v="22"/>
          </reference>
        </references>
      </pivotArea>
    </format>
    <format dxfId="2958">
      <pivotArea field="0" dataOnly="0" labelOnly="1" grandRow="1" outline="0" offset="A256" axis="axisRow" fieldPosition="0">
        <references count="1">
          <reference field="4294967294" count="1" selected="0">
            <x v="26"/>
          </reference>
        </references>
      </pivotArea>
    </format>
    <format dxfId="2957">
      <pivotArea field="0" dataOnly="0" labelOnly="1" grandRow="1" outline="0" offset="A256" axis="axisRow" fieldPosition="0">
        <references count="1">
          <reference field="4294967294" count="1" selected="0">
            <x v="28"/>
          </reference>
        </references>
      </pivotArea>
    </format>
    <format dxfId="2956">
      <pivotArea field="0" dataOnly="0" labelOnly="1" grandRow="1" outline="0" offset="A256" axis="axisRow" fieldPosition="0">
        <references count="1">
          <reference field="4294967294" count="1" selected="0">
            <x v="30"/>
          </reference>
        </references>
      </pivotArea>
    </format>
    <format dxfId="2955">
      <pivotArea field="0" dataOnly="0" labelOnly="1" grandRow="1" outline="0" offset="A256" axis="axisRow" fieldPosition="0">
        <references count="1">
          <reference field="4294967294" count="1" selected="0">
            <x v="24"/>
          </reference>
        </references>
      </pivotArea>
    </format>
    <format dxfId="2954">
      <pivotArea outline="0" collapsedLevelsAreSubtotals="1" fieldPosition="0">
        <references count="1">
          <reference field="221" count="1" selected="0" defaultSubtotal="1">
            <x v="2"/>
          </reference>
        </references>
      </pivotArea>
    </format>
    <format dxfId="2953">
      <pivotArea type="topRight" dataOnly="0" labelOnly="1" outline="0" offset="N1" fieldPosition="0"/>
    </format>
    <format dxfId="2952">
      <pivotArea dataOnly="0" labelOnly="1" outline="0" fieldPosition="0">
        <references count="1">
          <reference field="221" count="1" defaultSubtotal="1">
            <x v="2"/>
          </reference>
        </references>
      </pivotArea>
    </format>
    <format dxfId="2951">
      <pivotArea dataOnly="0" labelOnly="1" outline="0" fieldPosition="0">
        <references count="1">
          <reference field="0" count="1">
            <x v="6"/>
          </reference>
        </references>
      </pivotArea>
    </format>
    <format dxfId="2950">
      <pivotArea field="0" dataOnly="0" labelOnly="1" grandRow="1" outline="0" axis="axisRow" fieldPosition="0">
        <references count="1">
          <reference field="4294967294" count="1" selected="0">
            <x v="0"/>
          </reference>
        </references>
      </pivotArea>
    </format>
    <format dxfId="2949">
      <pivotArea field="0" dataOnly="0" labelOnly="1" grandRow="1" outline="0" axis="axisRow" fieldPosition="0">
        <references count="1">
          <reference field="4294967294" count="1" selected="0">
            <x v="2"/>
          </reference>
        </references>
      </pivotArea>
    </format>
    <format dxfId="2948">
      <pivotArea field="0" dataOnly="0" labelOnly="1" grandRow="1" outline="0" axis="axisRow" fieldPosition="0">
        <references count="1">
          <reference field="4294967294" count="1" selected="0">
            <x v="4"/>
          </reference>
        </references>
      </pivotArea>
    </format>
    <format dxfId="2947">
      <pivotArea field="0" dataOnly="0" labelOnly="1" grandRow="1" outline="0" axis="axisRow" fieldPosition="0">
        <references count="1">
          <reference field="4294967294" count="1" selected="0">
            <x v="6"/>
          </reference>
        </references>
      </pivotArea>
    </format>
    <format dxfId="2946">
      <pivotArea field="0" dataOnly="0" labelOnly="1" grandRow="1" outline="0" axis="axisRow" fieldPosition="0">
        <references count="1">
          <reference field="4294967294" count="1" selected="0">
            <x v="8"/>
          </reference>
        </references>
      </pivotArea>
    </format>
    <format dxfId="2945">
      <pivotArea field="0" dataOnly="0" labelOnly="1" grandRow="1" outline="0" axis="axisRow" fieldPosition="0">
        <references count="1">
          <reference field="4294967294" count="1" selected="0">
            <x v="10"/>
          </reference>
        </references>
      </pivotArea>
    </format>
    <format dxfId="2944">
      <pivotArea field="0" dataOnly="0" labelOnly="1" grandRow="1" outline="0" axis="axisRow" fieldPosition="0">
        <references count="1">
          <reference field="4294967294" count="1" selected="0">
            <x v="12"/>
          </reference>
        </references>
      </pivotArea>
    </format>
    <format dxfId="2943">
      <pivotArea field="0" dataOnly="0" labelOnly="1" grandRow="1" outline="0" axis="axisRow" fieldPosition="0">
        <references count="1">
          <reference field="4294967294" count="1" selected="0">
            <x v="14"/>
          </reference>
        </references>
      </pivotArea>
    </format>
    <format dxfId="2942">
      <pivotArea field="0" dataOnly="0" labelOnly="1" grandRow="1" outline="0" axis="axisRow" fieldPosition="0">
        <references count="1">
          <reference field="4294967294" count="1" selected="0">
            <x v="16"/>
          </reference>
        </references>
      </pivotArea>
    </format>
    <format dxfId="2941">
      <pivotArea field="0" dataOnly="0" labelOnly="1" grandRow="1" outline="0" axis="axisRow" fieldPosition="0">
        <references count="1">
          <reference field="4294967294" count="1" selected="0">
            <x v="18"/>
          </reference>
        </references>
      </pivotArea>
    </format>
    <format dxfId="2940">
      <pivotArea field="0" dataOnly="0" labelOnly="1" grandRow="1" outline="0" axis="axisRow" fieldPosition="0">
        <references count="1">
          <reference field="4294967294" count="1" selected="0">
            <x v="20"/>
          </reference>
        </references>
      </pivotArea>
    </format>
    <format dxfId="2939">
      <pivotArea field="0" dataOnly="0" labelOnly="1" grandRow="1" outline="0" axis="axisRow" fieldPosition="0">
        <references count="1">
          <reference field="4294967294" count="1" selected="0">
            <x v="22"/>
          </reference>
        </references>
      </pivotArea>
    </format>
    <format dxfId="2938">
      <pivotArea field="0" dataOnly="0" labelOnly="1" grandRow="1" outline="0" axis="axisRow" fieldPosition="0">
        <references count="1">
          <reference field="4294967294" count="1" selected="0">
            <x v="26"/>
          </reference>
        </references>
      </pivotArea>
    </format>
    <format dxfId="2937">
      <pivotArea field="0" dataOnly="0" labelOnly="1" grandRow="1" outline="0" axis="axisRow" fieldPosition="0">
        <references count="1">
          <reference field="4294967294" count="1" selected="0">
            <x v="28"/>
          </reference>
        </references>
      </pivotArea>
    </format>
    <format dxfId="2936">
      <pivotArea field="0" dataOnly="0" labelOnly="1" grandRow="1" outline="0" axis="axisRow" fieldPosition="0">
        <references count="1">
          <reference field="4294967294" count="1" selected="0">
            <x v="30"/>
          </reference>
        </references>
      </pivotArea>
    </format>
    <format dxfId="2935">
      <pivotArea field="0" dataOnly="0" labelOnly="1" grandRow="1" outline="0" axis="axisRow" fieldPosition="0">
        <references count="1">
          <reference field="4294967294" count="1" selected="0">
            <x v="24"/>
          </reference>
        </references>
      </pivotArea>
    </format>
    <format dxfId="2934">
      <pivotArea type="all" dataOnly="0" outline="0" fieldPosition="0"/>
    </format>
    <format dxfId="2933">
      <pivotArea outline="0" collapsedLevelsAreSubtotals="1" fieldPosition="0"/>
    </format>
    <format dxfId="2932">
      <pivotArea field="0" grandRow="1" outline="0" collapsedLevelsAreSubtotals="1" axis="axisRow" fieldPosition="0">
        <references count="1">
          <reference field="4294967294" count="1" selected="0">
            <x v="31"/>
          </reference>
        </references>
      </pivotArea>
    </format>
    <format dxfId="2931">
      <pivotArea field="0" dataOnly="0" labelOnly="1" grandRow="1" outline="0" axis="axisRow" fieldPosition="0">
        <references count="1">
          <reference field="4294967294" count="1" selected="0">
            <x v="0"/>
          </reference>
        </references>
      </pivotArea>
    </format>
    <format dxfId="2930">
      <pivotArea field="0" dataOnly="0" labelOnly="1" grandRow="1" outline="0" axis="axisRow" fieldPosition="0">
        <references count="1">
          <reference field="4294967294" count="1" selected="0">
            <x v="1"/>
          </reference>
        </references>
      </pivotArea>
    </format>
    <format dxfId="2929">
      <pivotArea field="0" dataOnly="0" labelOnly="1" grandRow="1" outline="0" axis="axisRow" fieldPosition="0">
        <references count="1">
          <reference field="4294967294" count="1" selected="0">
            <x v="2"/>
          </reference>
        </references>
      </pivotArea>
    </format>
    <format dxfId="2928">
      <pivotArea field="0" dataOnly="0" labelOnly="1" grandRow="1" outline="0" axis="axisRow" fieldPosition="0">
        <references count="1">
          <reference field="4294967294" count="1" selected="0">
            <x v="3"/>
          </reference>
        </references>
      </pivotArea>
    </format>
    <format dxfId="2927">
      <pivotArea field="0" dataOnly="0" labelOnly="1" grandRow="1" outline="0" axis="axisRow" fieldPosition="0">
        <references count="1">
          <reference field="4294967294" count="1" selected="0">
            <x v="4"/>
          </reference>
        </references>
      </pivotArea>
    </format>
    <format dxfId="2926">
      <pivotArea field="0" dataOnly="0" labelOnly="1" grandRow="1" outline="0" axis="axisRow" fieldPosition="0">
        <references count="1">
          <reference field="4294967294" count="1" selected="0">
            <x v="5"/>
          </reference>
        </references>
      </pivotArea>
    </format>
    <format dxfId="2925">
      <pivotArea field="0" dataOnly="0" labelOnly="1" grandRow="1" outline="0" axis="axisRow" fieldPosition="0">
        <references count="1">
          <reference field="4294967294" count="1" selected="0">
            <x v="6"/>
          </reference>
        </references>
      </pivotArea>
    </format>
    <format dxfId="2924">
      <pivotArea field="0" dataOnly="0" labelOnly="1" grandRow="1" outline="0" axis="axisRow" fieldPosition="0">
        <references count="1">
          <reference field="4294967294" count="1" selected="0">
            <x v="7"/>
          </reference>
        </references>
      </pivotArea>
    </format>
    <format dxfId="2923">
      <pivotArea field="0" dataOnly="0" labelOnly="1" grandRow="1" outline="0" axis="axisRow" fieldPosition="0">
        <references count="1">
          <reference field="4294967294" count="1" selected="0">
            <x v="8"/>
          </reference>
        </references>
      </pivotArea>
    </format>
    <format dxfId="2922">
      <pivotArea field="0" dataOnly="0" labelOnly="1" grandRow="1" outline="0" axis="axisRow" fieldPosition="0">
        <references count="1">
          <reference field="4294967294" count="1" selected="0">
            <x v="9"/>
          </reference>
        </references>
      </pivotArea>
    </format>
    <format dxfId="2921">
      <pivotArea field="0" dataOnly="0" labelOnly="1" grandRow="1" outline="0" axis="axisRow" fieldPosition="0">
        <references count="1">
          <reference field="4294967294" count="1" selected="0">
            <x v="10"/>
          </reference>
        </references>
      </pivotArea>
    </format>
    <format dxfId="2920">
      <pivotArea field="0" dataOnly="0" labelOnly="1" grandRow="1" outline="0" axis="axisRow" fieldPosition="0">
        <references count="1">
          <reference field="4294967294" count="1" selected="0">
            <x v="11"/>
          </reference>
        </references>
      </pivotArea>
    </format>
    <format dxfId="2919">
      <pivotArea field="0" dataOnly="0" labelOnly="1" grandRow="1" outline="0" axis="axisRow" fieldPosition="0">
        <references count="1">
          <reference field="4294967294" count="1" selected="0">
            <x v="12"/>
          </reference>
        </references>
      </pivotArea>
    </format>
    <format dxfId="2918">
      <pivotArea field="0" dataOnly="0" labelOnly="1" grandRow="1" outline="0" axis="axisRow" fieldPosition="0">
        <references count="1">
          <reference field="4294967294" count="1" selected="0">
            <x v="13"/>
          </reference>
        </references>
      </pivotArea>
    </format>
    <format dxfId="2917">
      <pivotArea field="0" dataOnly="0" labelOnly="1" grandRow="1" outline="0" axis="axisRow" fieldPosition="0">
        <references count="1">
          <reference field="4294967294" count="1" selected="0">
            <x v="14"/>
          </reference>
        </references>
      </pivotArea>
    </format>
    <format dxfId="2916">
      <pivotArea field="0" dataOnly="0" labelOnly="1" grandRow="1" outline="0" axis="axisRow" fieldPosition="0">
        <references count="1">
          <reference field="4294967294" count="1" selected="0">
            <x v="15"/>
          </reference>
        </references>
      </pivotArea>
    </format>
    <format dxfId="2915">
      <pivotArea field="0" dataOnly="0" labelOnly="1" grandRow="1" outline="0" axis="axisRow" fieldPosition="0">
        <references count="1">
          <reference field="4294967294" count="1" selected="0">
            <x v="16"/>
          </reference>
        </references>
      </pivotArea>
    </format>
    <format dxfId="2914">
      <pivotArea field="0" dataOnly="0" labelOnly="1" grandRow="1" outline="0" axis="axisRow" fieldPosition="0">
        <references count="1">
          <reference field="4294967294" count="1" selected="0">
            <x v="17"/>
          </reference>
        </references>
      </pivotArea>
    </format>
    <format dxfId="2913">
      <pivotArea field="0" dataOnly="0" labelOnly="1" grandRow="1" outline="0" axis="axisRow" fieldPosition="0">
        <references count="1">
          <reference field="4294967294" count="1" selected="0">
            <x v="18"/>
          </reference>
        </references>
      </pivotArea>
    </format>
    <format dxfId="2912">
      <pivotArea field="0" dataOnly="0" labelOnly="1" grandRow="1" outline="0" axis="axisRow" fieldPosition="0">
        <references count="1">
          <reference field="4294967294" count="1" selected="0">
            <x v="19"/>
          </reference>
        </references>
      </pivotArea>
    </format>
    <format dxfId="2911">
      <pivotArea field="0" dataOnly="0" labelOnly="1" grandRow="1" outline="0" axis="axisRow" fieldPosition="0">
        <references count="1">
          <reference field="4294967294" count="1" selected="0">
            <x v="20"/>
          </reference>
        </references>
      </pivotArea>
    </format>
    <format dxfId="2910">
      <pivotArea field="0" dataOnly="0" labelOnly="1" grandRow="1" outline="0" axis="axisRow" fieldPosition="0">
        <references count="1">
          <reference field="4294967294" count="1" selected="0">
            <x v="21"/>
          </reference>
        </references>
      </pivotArea>
    </format>
    <format dxfId="2909">
      <pivotArea field="0" dataOnly="0" labelOnly="1" grandRow="1" outline="0" axis="axisRow" fieldPosition="0">
        <references count="1">
          <reference field="4294967294" count="1" selected="0">
            <x v="22"/>
          </reference>
        </references>
      </pivotArea>
    </format>
    <format dxfId="2908">
      <pivotArea field="0" dataOnly="0" labelOnly="1" grandRow="1" outline="0" axis="axisRow" fieldPosition="0">
        <references count="1">
          <reference field="4294967294" count="1" selected="0">
            <x v="23"/>
          </reference>
        </references>
      </pivotArea>
    </format>
    <format dxfId="2907">
      <pivotArea field="0" dataOnly="0" labelOnly="1" grandRow="1" outline="0" axis="axisRow" fieldPosition="0">
        <references count="1">
          <reference field="4294967294" count="1" selected="0">
            <x v="24"/>
          </reference>
        </references>
      </pivotArea>
    </format>
    <format dxfId="2906">
      <pivotArea field="0" dataOnly="0" labelOnly="1" grandRow="1" outline="0" axis="axisRow" fieldPosition="0">
        <references count="1">
          <reference field="4294967294" count="1" selected="0">
            <x v="25"/>
          </reference>
        </references>
      </pivotArea>
    </format>
    <format dxfId="2905">
      <pivotArea field="0" dataOnly="0" labelOnly="1" grandRow="1" outline="0" axis="axisRow" fieldPosition="0">
        <references count="1">
          <reference field="4294967294" count="1" selected="0">
            <x v="26"/>
          </reference>
        </references>
      </pivotArea>
    </format>
    <format dxfId="2904">
      <pivotArea field="0" dataOnly="0" labelOnly="1" grandRow="1" outline="0" axis="axisRow" fieldPosition="0">
        <references count="1">
          <reference field="4294967294" count="1" selected="0">
            <x v="27"/>
          </reference>
        </references>
      </pivotArea>
    </format>
    <format dxfId="2903">
      <pivotArea field="0" dataOnly="0" labelOnly="1" grandRow="1" outline="0" axis="axisRow" fieldPosition="0">
        <references count="1">
          <reference field="4294967294" count="1" selected="0">
            <x v="28"/>
          </reference>
        </references>
      </pivotArea>
    </format>
    <format dxfId="2902">
      <pivotArea field="0" dataOnly="0" labelOnly="1" grandRow="1" outline="0" axis="axisRow" fieldPosition="0">
        <references count="1">
          <reference field="4294967294" count="1" selected="0">
            <x v="29"/>
          </reference>
        </references>
      </pivotArea>
    </format>
    <format dxfId="2901">
      <pivotArea field="0" dataOnly="0" labelOnly="1" grandRow="1" outline="0" axis="axisRow" fieldPosition="0">
        <references count="1">
          <reference field="4294967294" count="1" selected="0">
            <x v="30"/>
          </reference>
        </references>
      </pivotArea>
    </format>
    <format dxfId="2900">
      <pivotArea field="0" dataOnly="0" labelOnly="1" grandRow="1" outline="0" axis="axisRow" fieldPosition="0">
        <references count="1">
          <reference field="4294967294" count="1" selected="0">
            <x v="31"/>
          </reference>
        </references>
      </pivotArea>
    </format>
    <format dxfId="2899">
      <pivotArea type="all" dataOnly="0" outline="0" fieldPosition="0"/>
    </format>
    <format dxfId="2898">
      <pivotArea outline="0" collapsedLevelsAreSubtotals="1" fieldPosition="0">
        <references count="4">
          <reference field="4294967294" count="1" selected="0">
            <x v="31"/>
          </reference>
          <reference field="0" count="1" selected="0">
            <x v="10"/>
          </reference>
          <reference field="4" count="1" selected="0">
            <x v="0"/>
          </reference>
          <reference field="221" count="1" selected="0">
            <x v="0"/>
          </reference>
        </references>
      </pivotArea>
    </format>
    <format dxfId="2897">
      <pivotArea outline="0" collapsedLevelsAreSubtotals="1" fieldPosition="0">
        <references count="3">
          <reference field="4294967294" count="1" selected="0">
            <x v="31"/>
          </reference>
          <reference field="0" count="1" selected="0">
            <x v="10"/>
          </reference>
          <reference field="221" count="1" selected="0" defaultSubtotal="1">
            <x v="0"/>
          </reference>
        </references>
      </pivotArea>
    </format>
    <format dxfId="2896">
      <pivotArea outline="0" collapsedLevelsAreSubtotals="1" fieldPosition="0"/>
    </format>
    <format dxfId="2895">
      <pivotArea field="221" type="button" dataOnly="0" labelOnly="1" outline="0" axis="axisCol" fieldPosition="0"/>
    </format>
    <format dxfId="2894">
      <pivotArea field="4" type="button" dataOnly="0" labelOnly="1" outline="0" axis="axisCol" fieldPosition="1"/>
    </format>
    <format dxfId="2893">
      <pivotArea type="topRight" dataOnly="0" labelOnly="1" outline="0" fieldPosition="0"/>
    </format>
    <format dxfId="2892">
      <pivotArea dataOnly="0" labelOnly="1" outline="0" fieldPosition="0">
        <references count="1">
          <reference field="221" count="0"/>
        </references>
      </pivotArea>
    </format>
    <format dxfId="2891">
      <pivotArea dataOnly="0" labelOnly="1" outline="0" fieldPosition="0">
        <references count="1">
          <reference field="221" count="0" defaultSubtotal="1"/>
        </references>
      </pivotArea>
    </format>
    <format dxfId="2890">
      <pivotArea dataOnly="0" labelOnly="1" outline="0" fieldPosition="0">
        <references count="2">
          <reference field="4" count="6">
            <x v="0"/>
            <x v="1"/>
            <x v="2"/>
            <x v="3"/>
            <x v="4"/>
            <x v="5"/>
          </reference>
          <reference field="221" count="1" selected="0">
            <x v="0"/>
          </reference>
        </references>
      </pivotArea>
    </format>
    <format dxfId="2889">
      <pivotArea dataOnly="0" labelOnly="1" outline="0" fieldPosition="0">
        <references count="2">
          <reference field="4" count="4">
            <x v="6"/>
            <x v="7"/>
            <x v="8"/>
            <x v="9"/>
          </reference>
          <reference field="221" count="1" selected="0">
            <x v="1"/>
          </reference>
        </references>
      </pivotArea>
    </format>
    <format dxfId="2888">
      <pivotArea dataOnly="0" labelOnly="1" outline="0" fieldPosition="0">
        <references count="2">
          <reference field="4" count="1">
            <x v="15"/>
          </reference>
          <reference field="221" count="1" selected="0">
            <x v="5"/>
          </reference>
        </references>
      </pivotArea>
    </format>
    <format dxfId="2887">
      <pivotArea type="all" dataOnly="0" outline="0" fieldPosition="0"/>
    </format>
    <format dxfId="2886">
      <pivotArea outline="0" collapsedLevelsAreSubtotals="1" fieldPosition="0"/>
    </format>
    <format dxfId="2885">
      <pivotArea type="origin" dataOnly="0" labelOnly="1" outline="0" fieldPosition="0"/>
    </format>
    <format dxfId="2884">
      <pivotArea field="221" type="button" dataOnly="0" labelOnly="1" outline="0" axis="axisCol" fieldPosition="0"/>
    </format>
    <format dxfId="2883">
      <pivotArea field="4" type="button" dataOnly="0" labelOnly="1" outline="0" axis="axisCol" fieldPosition="1"/>
    </format>
    <format dxfId="2882">
      <pivotArea type="topRight" dataOnly="0" labelOnly="1" outline="0" fieldPosition="0"/>
    </format>
    <format dxfId="2881">
      <pivotArea field="0" type="button" dataOnly="0" labelOnly="1" outline="0" axis="axisRow" fieldPosition="0"/>
    </format>
    <format dxfId="2880">
      <pivotArea field="-2" type="button" dataOnly="0" labelOnly="1" outline="0" axis="axisRow" fieldPosition="1"/>
    </format>
    <format dxfId="2879">
      <pivotArea dataOnly="0" labelOnly="1" outline="0" fieldPosition="0">
        <references count="1">
          <reference field="0" count="0"/>
        </references>
      </pivotArea>
    </format>
    <format dxfId="2878">
      <pivotArea field="0" dataOnly="0" labelOnly="1" grandRow="1" outline="0" axis="axisRow" fieldPosition="0">
        <references count="1">
          <reference field="4294967294" count="1" selected="0">
            <x v="0"/>
          </reference>
        </references>
      </pivotArea>
    </format>
    <format dxfId="2877">
      <pivotArea field="0" dataOnly="0" labelOnly="1" grandRow="1" outline="0" axis="axisRow" fieldPosition="0">
        <references count="1">
          <reference field="4294967294" count="1" selected="0">
            <x v="1"/>
          </reference>
        </references>
      </pivotArea>
    </format>
    <format dxfId="2876">
      <pivotArea field="0" dataOnly="0" labelOnly="1" grandRow="1" outline="0" axis="axisRow" fieldPosition="0">
        <references count="1">
          <reference field="4294967294" count="1" selected="0">
            <x v="2"/>
          </reference>
        </references>
      </pivotArea>
    </format>
    <format dxfId="2875">
      <pivotArea field="0" dataOnly="0" labelOnly="1" grandRow="1" outline="0" axis="axisRow" fieldPosition="0">
        <references count="1">
          <reference field="4294967294" count="1" selected="0">
            <x v="3"/>
          </reference>
        </references>
      </pivotArea>
    </format>
    <format dxfId="2874">
      <pivotArea field="0" dataOnly="0" labelOnly="1" grandRow="1" outline="0" axis="axisRow" fieldPosition="0">
        <references count="1">
          <reference field="4294967294" count="1" selected="0">
            <x v="4"/>
          </reference>
        </references>
      </pivotArea>
    </format>
    <format dxfId="2873">
      <pivotArea field="0" dataOnly="0" labelOnly="1" grandRow="1" outline="0" axis="axisRow" fieldPosition="0">
        <references count="1">
          <reference field="4294967294" count="1" selected="0">
            <x v="5"/>
          </reference>
        </references>
      </pivotArea>
    </format>
    <format dxfId="2872">
      <pivotArea field="0" dataOnly="0" labelOnly="1" grandRow="1" outline="0" axis="axisRow" fieldPosition="0">
        <references count="1">
          <reference field="4294967294" count="1" selected="0">
            <x v="6"/>
          </reference>
        </references>
      </pivotArea>
    </format>
    <format dxfId="2871">
      <pivotArea field="0" dataOnly="0" labelOnly="1" grandRow="1" outline="0" axis="axisRow" fieldPosition="0">
        <references count="1">
          <reference field="4294967294" count="1" selected="0">
            <x v="7"/>
          </reference>
        </references>
      </pivotArea>
    </format>
    <format dxfId="2870">
      <pivotArea field="0" dataOnly="0" labelOnly="1" grandRow="1" outline="0" axis="axisRow" fieldPosition="0">
        <references count="1">
          <reference field="4294967294" count="1" selected="0">
            <x v="8"/>
          </reference>
        </references>
      </pivotArea>
    </format>
    <format dxfId="2869">
      <pivotArea field="0" dataOnly="0" labelOnly="1" grandRow="1" outline="0" axis="axisRow" fieldPosition="0">
        <references count="1">
          <reference field="4294967294" count="1" selected="0">
            <x v="9"/>
          </reference>
        </references>
      </pivotArea>
    </format>
    <format dxfId="2868">
      <pivotArea field="0" dataOnly="0" labelOnly="1" grandRow="1" outline="0" axis="axisRow" fieldPosition="0">
        <references count="1">
          <reference field="4294967294" count="1" selected="0">
            <x v="10"/>
          </reference>
        </references>
      </pivotArea>
    </format>
    <format dxfId="2867">
      <pivotArea field="0" dataOnly="0" labelOnly="1" grandRow="1" outline="0" axis="axisRow" fieldPosition="0">
        <references count="1">
          <reference field="4294967294" count="1" selected="0">
            <x v="11"/>
          </reference>
        </references>
      </pivotArea>
    </format>
    <format dxfId="2866">
      <pivotArea field="0" dataOnly="0" labelOnly="1" grandRow="1" outline="0" axis="axisRow" fieldPosition="0">
        <references count="1">
          <reference field="4294967294" count="1" selected="0">
            <x v="12"/>
          </reference>
        </references>
      </pivotArea>
    </format>
    <format dxfId="2865">
      <pivotArea field="0" dataOnly="0" labelOnly="1" grandRow="1" outline="0" axis="axisRow" fieldPosition="0">
        <references count="1">
          <reference field="4294967294" count="1" selected="0">
            <x v="13"/>
          </reference>
        </references>
      </pivotArea>
    </format>
    <format dxfId="2864">
      <pivotArea field="0" dataOnly="0" labelOnly="1" grandRow="1" outline="0" axis="axisRow" fieldPosition="0">
        <references count="1">
          <reference field="4294967294" count="1" selected="0">
            <x v="14"/>
          </reference>
        </references>
      </pivotArea>
    </format>
    <format dxfId="2863">
      <pivotArea field="0" dataOnly="0" labelOnly="1" grandRow="1" outline="0" axis="axisRow" fieldPosition="0">
        <references count="1">
          <reference field="4294967294" count="1" selected="0">
            <x v="15"/>
          </reference>
        </references>
      </pivotArea>
    </format>
    <format dxfId="2862">
      <pivotArea field="0" dataOnly="0" labelOnly="1" grandRow="1" outline="0" axis="axisRow" fieldPosition="0">
        <references count="1">
          <reference field="4294967294" count="1" selected="0">
            <x v="16"/>
          </reference>
        </references>
      </pivotArea>
    </format>
    <format dxfId="2861">
      <pivotArea field="0" dataOnly="0" labelOnly="1" grandRow="1" outline="0" axis="axisRow" fieldPosition="0">
        <references count="1">
          <reference field="4294967294" count="1" selected="0">
            <x v="17"/>
          </reference>
        </references>
      </pivotArea>
    </format>
    <format dxfId="2860">
      <pivotArea field="0" dataOnly="0" labelOnly="1" grandRow="1" outline="0" axis="axisRow" fieldPosition="0">
        <references count="1">
          <reference field="4294967294" count="1" selected="0">
            <x v="18"/>
          </reference>
        </references>
      </pivotArea>
    </format>
    <format dxfId="2859">
      <pivotArea field="0" dataOnly="0" labelOnly="1" grandRow="1" outline="0" axis="axisRow" fieldPosition="0">
        <references count="1">
          <reference field="4294967294" count="1" selected="0">
            <x v="19"/>
          </reference>
        </references>
      </pivotArea>
    </format>
    <format dxfId="2858">
      <pivotArea field="0" dataOnly="0" labelOnly="1" grandRow="1" outline="0" axis="axisRow" fieldPosition="0">
        <references count="1">
          <reference field="4294967294" count="1" selected="0">
            <x v="20"/>
          </reference>
        </references>
      </pivotArea>
    </format>
    <format dxfId="2857">
      <pivotArea field="0" dataOnly="0" labelOnly="1" grandRow="1" outline="0" axis="axisRow" fieldPosition="0">
        <references count="1">
          <reference field="4294967294" count="1" selected="0">
            <x v="21"/>
          </reference>
        </references>
      </pivotArea>
    </format>
    <format dxfId="2856">
      <pivotArea field="0" dataOnly="0" labelOnly="1" grandRow="1" outline="0" axis="axisRow" fieldPosition="0">
        <references count="1">
          <reference field="4294967294" count="1" selected="0">
            <x v="22"/>
          </reference>
        </references>
      </pivotArea>
    </format>
    <format dxfId="2855">
      <pivotArea field="0" dataOnly="0" labelOnly="1" grandRow="1" outline="0" axis="axisRow" fieldPosition="0">
        <references count="1">
          <reference field="4294967294" count="1" selected="0">
            <x v="23"/>
          </reference>
        </references>
      </pivotArea>
    </format>
    <format dxfId="2854">
      <pivotArea field="0" dataOnly="0" labelOnly="1" grandRow="1" outline="0" axis="axisRow" fieldPosition="0">
        <references count="1">
          <reference field="4294967294" count="1" selected="0">
            <x v="24"/>
          </reference>
        </references>
      </pivotArea>
    </format>
    <format dxfId="2853">
      <pivotArea field="0" dataOnly="0" labelOnly="1" grandRow="1" outline="0" axis="axisRow" fieldPosition="0">
        <references count="1">
          <reference field="4294967294" count="1" selected="0">
            <x v="25"/>
          </reference>
        </references>
      </pivotArea>
    </format>
    <format dxfId="2852">
      <pivotArea field="0" dataOnly="0" labelOnly="1" grandRow="1" outline="0" axis="axisRow" fieldPosition="0">
        <references count="1">
          <reference field="4294967294" count="1" selected="0">
            <x v="26"/>
          </reference>
        </references>
      </pivotArea>
    </format>
    <format dxfId="2851">
      <pivotArea field="0" dataOnly="0" labelOnly="1" grandRow="1" outline="0" axis="axisRow" fieldPosition="0">
        <references count="1">
          <reference field="4294967294" count="1" selected="0">
            <x v="27"/>
          </reference>
        </references>
      </pivotArea>
    </format>
    <format dxfId="2850">
      <pivotArea field="0" dataOnly="0" labelOnly="1" grandRow="1" outline="0" axis="axisRow" fieldPosition="0">
        <references count="1">
          <reference field="4294967294" count="1" selected="0">
            <x v="28"/>
          </reference>
        </references>
      </pivotArea>
    </format>
    <format dxfId="2849">
      <pivotArea field="0" dataOnly="0" labelOnly="1" grandRow="1" outline="0" axis="axisRow" fieldPosition="0">
        <references count="1">
          <reference field="4294967294" count="1" selected="0">
            <x v="29"/>
          </reference>
        </references>
      </pivotArea>
    </format>
    <format dxfId="2848">
      <pivotArea field="0" dataOnly="0" labelOnly="1" grandRow="1" outline="0" axis="axisRow" fieldPosition="0">
        <references count="1">
          <reference field="4294967294" count="1" selected="0">
            <x v="30"/>
          </reference>
        </references>
      </pivotArea>
    </format>
    <format dxfId="2847">
      <pivotArea field="0" dataOnly="0" labelOnly="1" grandRow="1" outline="0" axis="axisRow" fieldPosition="0">
        <references count="1">
          <reference field="4294967294" count="1" selected="0">
            <x v="31"/>
          </reference>
        </references>
      </pivotArea>
    </format>
    <format dxfId="2846">
      <pivotArea field="0" dataOnly="0" labelOnly="1" grandRow="1" outline="0" axis="axisRow" fieldPosition="0">
        <references count="1">
          <reference field="4294967294" count="1" selected="0">
            <x v="0"/>
          </reference>
        </references>
      </pivotArea>
    </format>
    <format dxfId="2845">
      <pivotArea field="0" dataOnly="0" labelOnly="1" grandRow="1" outline="0" axis="axisRow" fieldPosition="0">
        <references count="1">
          <reference field="4294967294" count="1" selected="0">
            <x v="1"/>
          </reference>
        </references>
      </pivotArea>
    </format>
    <format dxfId="2844">
      <pivotArea field="0" dataOnly="0" labelOnly="1" grandRow="1" outline="0" axis="axisRow" fieldPosition="0">
        <references count="1">
          <reference field="4294967294" count="1" selected="0">
            <x v="2"/>
          </reference>
        </references>
      </pivotArea>
    </format>
    <format dxfId="2843">
      <pivotArea field="0" dataOnly="0" labelOnly="1" grandRow="1" outline="0" axis="axisRow" fieldPosition="0">
        <references count="1">
          <reference field="4294967294" count="1" selected="0">
            <x v="3"/>
          </reference>
        </references>
      </pivotArea>
    </format>
    <format dxfId="2842">
      <pivotArea field="0" dataOnly="0" labelOnly="1" grandRow="1" outline="0" axis="axisRow" fieldPosition="0">
        <references count="1">
          <reference field="4294967294" count="1" selected="0">
            <x v="4"/>
          </reference>
        </references>
      </pivotArea>
    </format>
    <format dxfId="2841">
      <pivotArea field="0" dataOnly="0" labelOnly="1" grandRow="1" outline="0" axis="axisRow" fieldPosition="0">
        <references count="1">
          <reference field="4294967294" count="1" selected="0">
            <x v="5"/>
          </reference>
        </references>
      </pivotArea>
    </format>
    <format dxfId="2840">
      <pivotArea field="0" dataOnly="0" labelOnly="1" grandRow="1" outline="0" axis="axisRow" fieldPosition="0">
        <references count="1">
          <reference field="4294967294" count="1" selected="0">
            <x v="6"/>
          </reference>
        </references>
      </pivotArea>
    </format>
    <format dxfId="2839">
      <pivotArea field="0" dataOnly="0" labelOnly="1" grandRow="1" outline="0" axis="axisRow" fieldPosition="0">
        <references count="1">
          <reference field="4294967294" count="1" selected="0">
            <x v="7"/>
          </reference>
        </references>
      </pivotArea>
    </format>
    <format dxfId="2838">
      <pivotArea field="0" dataOnly="0" labelOnly="1" grandRow="1" outline="0" axis="axisRow" fieldPosition="0">
        <references count="1">
          <reference field="4294967294" count="1" selected="0">
            <x v="8"/>
          </reference>
        </references>
      </pivotArea>
    </format>
    <format dxfId="2837">
      <pivotArea field="0" dataOnly="0" labelOnly="1" grandRow="1" outline="0" axis="axisRow" fieldPosition="0">
        <references count="1">
          <reference field="4294967294" count="1" selected="0">
            <x v="9"/>
          </reference>
        </references>
      </pivotArea>
    </format>
    <format dxfId="2836">
      <pivotArea field="0" dataOnly="0" labelOnly="1" grandRow="1" outline="0" axis="axisRow" fieldPosition="0">
        <references count="1">
          <reference field="4294967294" count="1" selected="0">
            <x v="10"/>
          </reference>
        </references>
      </pivotArea>
    </format>
    <format dxfId="2835">
      <pivotArea field="0" dataOnly="0" labelOnly="1" grandRow="1" outline="0" axis="axisRow" fieldPosition="0">
        <references count="1">
          <reference field="4294967294" count="1" selected="0">
            <x v="11"/>
          </reference>
        </references>
      </pivotArea>
    </format>
    <format dxfId="2834">
      <pivotArea field="0" dataOnly="0" labelOnly="1" grandRow="1" outline="0" axis="axisRow" fieldPosition="0">
        <references count="1">
          <reference field="4294967294" count="1" selected="0">
            <x v="12"/>
          </reference>
        </references>
      </pivotArea>
    </format>
    <format dxfId="2833">
      <pivotArea field="0" dataOnly="0" labelOnly="1" grandRow="1" outline="0" axis="axisRow" fieldPosition="0">
        <references count="1">
          <reference field="4294967294" count="1" selected="0">
            <x v="13"/>
          </reference>
        </references>
      </pivotArea>
    </format>
    <format dxfId="2832">
      <pivotArea field="0" dataOnly="0" labelOnly="1" grandRow="1" outline="0" axis="axisRow" fieldPosition="0">
        <references count="1">
          <reference field="4294967294" count="1" selected="0">
            <x v="14"/>
          </reference>
        </references>
      </pivotArea>
    </format>
    <format dxfId="2831">
      <pivotArea field="0" dataOnly="0" labelOnly="1" grandRow="1" outline="0" axis="axisRow" fieldPosition="0">
        <references count="1">
          <reference field="4294967294" count="1" selected="0">
            <x v="15"/>
          </reference>
        </references>
      </pivotArea>
    </format>
    <format dxfId="2830">
      <pivotArea field="0" dataOnly="0" labelOnly="1" grandRow="1" outline="0" axis="axisRow" fieldPosition="0">
        <references count="1">
          <reference field="4294967294" count="1" selected="0">
            <x v="16"/>
          </reference>
        </references>
      </pivotArea>
    </format>
    <format dxfId="2829">
      <pivotArea field="0" dataOnly="0" labelOnly="1" grandRow="1" outline="0" axis="axisRow" fieldPosition="0">
        <references count="1">
          <reference field="4294967294" count="1" selected="0">
            <x v="17"/>
          </reference>
        </references>
      </pivotArea>
    </format>
    <format dxfId="2828">
      <pivotArea field="0" dataOnly="0" labelOnly="1" grandRow="1" outline="0" axis="axisRow" fieldPosition="0">
        <references count="1">
          <reference field="4294967294" count="1" selected="0">
            <x v="18"/>
          </reference>
        </references>
      </pivotArea>
    </format>
    <format dxfId="2827">
      <pivotArea field="0" dataOnly="0" labelOnly="1" grandRow="1" outline="0" axis="axisRow" fieldPosition="0">
        <references count="1">
          <reference field="4294967294" count="1" selected="0">
            <x v="19"/>
          </reference>
        </references>
      </pivotArea>
    </format>
    <format dxfId="2826">
      <pivotArea field="0" dataOnly="0" labelOnly="1" grandRow="1" outline="0" axis="axisRow" fieldPosition="0">
        <references count="1">
          <reference field="4294967294" count="1" selected="0">
            <x v="20"/>
          </reference>
        </references>
      </pivotArea>
    </format>
    <format dxfId="2825">
      <pivotArea field="0" dataOnly="0" labelOnly="1" grandRow="1" outline="0" axis="axisRow" fieldPosition="0">
        <references count="1">
          <reference field="4294967294" count="1" selected="0">
            <x v="21"/>
          </reference>
        </references>
      </pivotArea>
    </format>
    <format dxfId="2824">
      <pivotArea field="0" dataOnly="0" labelOnly="1" grandRow="1" outline="0" axis="axisRow" fieldPosition="0">
        <references count="1">
          <reference field="4294967294" count="1" selected="0">
            <x v="22"/>
          </reference>
        </references>
      </pivotArea>
    </format>
    <format dxfId="2823">
      <pivotArea field="0" dataOnly="0" labelOnly="1" grandRow="1" outline="0" axis="axisRow" fieldPosition="0">
        <references count="1">
          <reference field="4294967294" count="1" selected="0">
            <x v="23"/>
          </reference>
        </references>
      </pivotArea>
    </format>
    <format dxfId="2822">
      <pivotArea field="0" dataOnly="0" labelOnly="1" grandRow="1" outline="0" axis="axisRow" fieldPosition="0">
        <references count="1">
          <reference field="4294967294" count="1" selected="0">
            <x v="24"/>
          </reference>
        </references>
      </pivotArea>
    </format>
    <format dxfId="2821">
      <pivotArea field="0" dataOnly="0" labelOnly="1" grandRow="1" outline="0" axis="axisRow" fieldPosition="0">
        <references count="1">
          <reference field="4294967294" count="1" selected="0">
            <x v="25"/>
          </reference>
        </references>
      </pivotArea>
    </format>
    <format dxfId="2820">
      <pivotArea field="0" dataOnly="0" labelOnly="1" grandRow="1" outline="0" axis="axisRow" fieldPosition="0">
        <references count="1">
          <reference field="4294967294" count="1" selected="0">
            <x v="26"/>
          </reference>
        </references>
      </pivotArea>
    </format>
    <format dxfId="2819">
      <pivotArea field="0" dataOnly="0" labelOnly="1" grandRow="1" outline="0" axis="axisRow" fieldPosition="0">
        <references count="1">
          <reference field="4294967294" count="1" selected="0">
            <x v="27"/>
          </reference>
        </references>
      </pivotArea>
    </format>
    <format dxfId="2818">
      <pivotArea field="0" dataOnly="0" labelOnly="1" grandRow="1" outline="0" axis="axisRow" fieldPosition="0">
        <references count="1">
          <reference field="4294967294" count="1" selected="0">
            <x v="28"/>
          </reference>
        </references>
      </pivotArea>
    </format>
    <format dxfId="2817">
      <pivotArea field="0" dataOnly="0" labelOnly="1" grandRow="1" outline="0" axis="axisRow" fieldPosition="0">
        <references count="1">
          <reference field="4294967294" count="1" selected="0">
            <x v="29"/>
          </reference>
        </references>
      </pivotArea>
    </format>
    <format dxfId="2816">
      <pivotArea field="0" dataOnly="0" labelOnly="1" grandRow="1" outline="0" axis="axisRow" fieldPosition="0">
        <references count="1">
          <reference field="4294967294" count="1" selected="0">
            <x v="30"/>
          </reference>
        </references>
      </pivotArea>
    </format>
    <format dxfId="2815">
      <pivotArea field="0" dataOnly="0" labelOnly="1" grandRow="1" outline="0" axis="axisRow" fieldPosition="0">
        <references count="1">
          <reference field="4294967294" count="1" selected="0">
            <x v="31"/>
          </reference>
        </references>
      </pivotArea>
    </format>
    <format dxfId="2814">
      <pivotArea field="0" dataOnly="0" labelOnly="1" grandRow="1" outline="0" axis="axisRow" fieldPosition="0">
        <references count="1">
          <reference field="4294967294" count="1" selected="0">
            <x v="0"/>
          </reference>
        </references>
      </pivotArea>
    </format>
    <format dxfId="2813">
      <pivotArea field="0" dataOnly="0" labelOnly="1" grandRow="1" outline="0" axis="axisRow" fieldPosition="0">
        <references count="1">
          <reference field="4294967294" count="1" selected="0">
            <x v="1"/>
          </reference>
        </references>
      </pivotArea>
    </format>
    <format dxfId="2812">
      <pivotArea field="0" dataOnly="0" labelOnly="1" grandRow="1" outline="0" axis="axisRow" fieldPosition="0">
        <references count="1">
          <reference field="4294967294" count="1" selected="0">
            <x v="2"/>
          </reference>
        </references>
      </pivotArea>
    </format>
    <format dxfId="2811">
      <pivotArea field="0" dataOnly="0" labelOnly="1" grandRow="1" outline="0" axis="axisRow" fieldPosition="0">
        <references count="1">
          <reference field="4294967294" count="1" selected="0">
            <x v="3"/>
          </reference>
        </references>
      </pivotArea>
    </format>
    <format dxfId="2810">
      <pivotArea field="0" dataOnly="0" labelOnly="1" grandRow="1" outline="0" axis="axisRow" fieldPosition="0">
        <references count="1">
          <reference field="4294967294" count="1" selected="0">
            <x v="4"/>
          </reference>
        </references>
      </pivotArea>
    </format>
    <format dxfId="2809">
      <pivotArea field="0" dataOnly="0" labelOnly="1" grandRow="1" outline="0" axis="axisRow" fieldPosition="0">
        <references count="1">
          <reference field="4294967294" count="1" selected="0">
            <x v="5"/>
          </reference>
        </references>
      </pivotArea>
    </format>
    <format dxfId="2808">
      <pivotArea field="0" dataOnly="0" labelOnly="1" grandRow="1" outline="0" axis="axisRow" fieldPosition="0">
        <references count="1">
          <reference field="4294967294" count="1" selected="0">
            <x v="6"/>
          </reference>
        </references>
      </pivotArea>
    </format>
    <format dxfId="2807">
      <pivotArea field="0" dataOnly="0" labelOnly="1" grandRow="1" outline="0" axis="axisRow" fieldPosition="0">
        <references count="1">
          <reference field="4294967294" count="1" selected="0">
            <x v="7"/>
          </reference>
        </references>
      </pivotArea>
    </format>
    <format dxfId="2806">
      <pivotArea field="0" dataOnly="0" labelOnly="1" grandRow="1" outline="0" axis="axisRow" fieldPosition="0">
        <references count="1">
          <reference field="4294967294" count="1" selected="0">
            <x v="8"/>
          </reference>
        </references>
      </pivotArea>
    </format>
    <format dxfId="2805">
      <pivotArea field="0" dataOnly="0" labelOnly="1" grandRow="1" outline="0" axis="axisRow" fieldPosition="0">
        <references count="1">
          <reference field="4294967294" count="1" selected="0">
            <x v="9"/>
          </reference>
        </references>
      </pivotArea>
    </format>
    <format dxfId="2804">
      <pivotArea field="0" dataOnly="0" labelOnly="1" grandRow="1" outline="0" axis="axisRow" fieldPosition="0">
        <references count="1">
          <reference field="4294967294" count="1" selected="0">
            <x v="10"/>
          </reference>
        </references>
      </pivotArea>
    </format>
    <format dxfId="2803">
      <pivotArea field="0" dataOnly="0" labelOnly="1" grandRow="1" outline="0" axis="axisRow" fieldPosition="0">
        <references count="1">
          <reference field="4294967294" count="1" selected="0">
            <x v="11"/>
          </reference>
        </references>
      </pivotArea>
    </format>
    <format dxfId="2802">
      <pivotArea field="0" dataOnly="0" labelOnly="1" grandRow="1" outline="0" axis="axisRow" fieldPosition="0">
        <references count="1">
          <reference field="4294967294" count="1" selected="0">
            <x v="12"/>
          </reference>
        </references>
      </pivotArea>
    </format>
    <format dxfId="2801">
      <pivotArea field="0" dataOnly="0" labelOnly="1" grandRow="1" outline="0" axis="axisRow" fieldPosition="0">
        <references count="1">
          <reference field="4294967294" count="1" selected="0">
            <x v="13"/>
          </reference>
        </references>
      </pivotArea>
    </format>
    <format dxfId="2800">
      <pivotArea field="0" dataOnly="0" labelOnly="1" grandRow="1" outline="0" axis="axisRow" fieldPosition="0">
        <references count="1">
          <reference field="4294967294" count="1" selected="0">
            <x v="14"/>
          </reference>
        </references>
      </pivotArea>
    </format>
    <format dxfId="2799">
      <pivotArea field="0" dataOnly="0" labelOnly="1" grandRow="1" outline="0" axis="axisRow" fieldPosition="0">
        <references count="1">
          <reference field="4294967294" count="1" selected="0">
            <x v="15"/>
          </reference>
        </references>
      </pivotArea>
    </format>
    <format dxfId="2798">
      <pivotArea field="0" dataOnly="0" labelOnly="1" grandRow="1" outline="0" axis="axisRow" fieldPosition="0">
        <references count="1">
          <reference field="4294967294" count="1" selected="0">
            <x v="16"/>
          </reference>
        </references>
      </pivotArea>
    </format>
    <format dxfId="2797">
      <pivotArea field="0" dataOnly="0" labelOnly="1" grandRow="1" outline="0" axis="axisRow" fieldPosition="0">
        <references count="1">
          <reference field="4294967294" count="1" selected="0">
            <x v="17"/>
          </reference>
        </references>
      </pivotArea>
    </format>
    <format dxfId="2796">
      <pivotArea field="0" dataOnly="0" labelOnly="1" grandRow="1" outline="0" axis="axisRow" fieldPosition="0">
        <references count="1">
          <reference field="4294967294" count="1" selected="0">
            <x v="18"/>
          </reference>
        </references>
      </pivotArea>
    </format>
    <format dxfId="2795">
      <pivotArea field="0" dataOnly="0" labelOnly="1" grandRow="1" outline="0" axis="axisRow" fieldPosition="0">
        <references count="1">
          <reference field="4294967294" count="1" selected="0">
            <x v="19"/>
          </reference>
        </references>
      </pivotArea>
    </format>
    <format dxfId="2794">
      <pivotArea field="0" dataOnly="0" labelOnly="1" grandRow="1" outline="0" axis="axisRow" fieldPosition="0">
        <references count="1">
          <reference field="4294967294" count="1" selected="0">
            <x v="20"/>
          </reference>
        </references>
      </pivotArea>
    </format>
    <format dxfId="2793">
      <pivotArea field="0" dataOnly="0" labelOnly="1" grandRow="1" outline="0" axis="axisRow" fieldPosition="0">
        <references count="1">
          <reference field="4294967294" count="1" selected="0">
            <x v="21"/>
          </reference>
        </references>
      </pivotArea>
    </format>
    <format dxfId="2792">
      <pivotArea field="0" dataOnly="0" labelOnly="1" grandRow="1" outline="0" axis="axisRow" fieldPosition="0">
        <references count="1">
          <reference field="4294967294" count="1" selected="0">
            <x v="22"/>
          </reference>
        </references>
      </pivotArea>
    </format>
    <format dxfId="2791">
      <pivotArea field="0" dataOnly="0" labelOnly="1" grandRow="1" outline="0" axis="axisRow" fieldPosition="0">
        <references count="1">
          <reference field="4294967294" count="1" selected="0">
            <x v="23"/>
          </reference>
        </references>
      </pivotArea>
    </format>
    <format dxfId="2790">
      <pivotArea field="0" dataOnly="0" labelOnly="1" grandRow="1" outline="0" axis="axisRow" fieldPosition="0">
        <references count="1">
          <reference field="4294967294" count="1" selected="0">
            <x v="24"/>
          </reference>
        </references>
      </pivotArea>
    </format>
    <format dxfId="2789">
      <pivotArea field="0" dataOnly="0" labelOnly="1" grandRow="1" outline="0" axis="axisRow" fieldPosition="0">
        <references count="1">
          <reference field="4294967294" count="1" selected="0">
            <x v="25"/>
          </reference>
        </references>
      </pivotArea>
    </format>
    <format dxfId="2788">
      <pivotArea field="0" dataOnly="0" labelOnly="1" grandRow="1" outline="0" axis="axisRow" fieldPosition="0">
        <references count="1">
          <reference field="4294967294" count="1" selected="0">
            <x v="26"/>
          </reference>
        </references>
      </pivotArea>
    </format>
    <format dxfId="2787">
      <pivotArea field="0" dataOnly="0" labelOnly="1" grandRow="1" outline="0" axis="axisRow" fieldPosition="0">
        <references count="1">
          <reference field="4294967294" count="1" selected="0">
            <x v="27"/>
          </reference>
        </references>
      </pivotArea>
    </format>
    <format dxfId="2786">
      <pivotArea field="0" dataOnly="0" labelOnly="1" grandRow="1" outline="0" axis="axisRow" fieldPosition="0">
        <references count="1">
          <reference field="4294967294" count="1" selected="0">
            <x v="28"/>
          </reference>
        </references>
      </pivotArea>
    </format>
    <format dxfId="2785">
      <pivotArea field="0" dataOnly="0" labelOnly="1" grandRow="1" outline="0" axis="axisRow" fieldPosition="0">
        <references count="1">
          <reference field="4294967294" count="1" selected="0">
            <x v="29"/>
          </reference>
        </references>
      </pivotArea>
    </format>
    <format dxfId="2784">
      <pivotArea field="0" dataOnly="0" labelOnly="1" grandRow="1" outline="0" axis="axisRow" fieldPosition="0">
        <references count="1">
          <reference field="4294967294" count="1" selected="0">
            <x v="30"/>
          </reference>
        </references>
      </pivotArea>
    </format>
    <format dxfId="2783">
      <pivotArea field="0" dataOnly="0" labelOnly="1" grandRow="1" outline="0" axis="axisRow" fieldPosition="0">
        <references count="1">
          <reference field="4294967294" count="1" selected="0">
            <x v="31"/>
          </reference>
        </references>
      </pivotArea>
    </format>
    <format dxfId="2782">
      <pivotArea field="0" dataOnly="0" labelOnly="1" grandRow="1" outline="0" axis="axisRow" fieldPosition="0">
        <references count="1">
          <reference field="4294967294" count="1" selected="0">
            <x v="0"/>
          </reference>
        </references>
      </pivotArea>
    </format>
    <format dxfId="2781">
      <pivotArea field="0" dataOnly="0" labelOnly="1" grandRow="1" outline="0" axis="axisRow" fieldPosition="0">
        <references count="1">
          <reference field="4294967294" count="1" selected="0">
            <x v="1"/>
          </reference>
        </references>
      </pivotArea>
    </format>
    <format dxfId="2780">
      <pivotArea field="0" dataOnly="0" labelOnly="1" grandRow="1" outline="0" axis="axisRow" fieldPosition="0">
        <references count="1">
          <reference field="4294967294" count="1" selected="0">
            <x v="2"/>
          </reference>
        </references>
      </pivotArea>
    </format>
    <format dxfId="2779">
      <pivotArea field="0" dataOnly="0" labelOnly="1" grandRow="1" outline="0" axis="axisRow" fieldPosition="0">
        <references count="1">
          <reference field="4294967294" count="1" selected="0">
            <x v="3"/>
          </reference>
        </references>
      </pivotArea>
    </format>
    <format dxfId="2778">
      <pivotArea field="0" dataOnly="0" labelOnly="1" grandRow="1" outline="0" axis="axisRow" fieldPosition="0">
        <references count="1">
          <reference field="4294967294" count="1" selected="0">
            <x v="4"/>
          </reference>
        </references>
      </pivotArea>
    </format>
    <format dxfId="2777">
      <pivotArea field="0" dataOnly="0" labelOnly="1" grandRow="1" outline="0" axis="axisRow" fieldPosition="0">
        <references count="1">
          <reference field="4294967294" count="1" selected="0">
            <x v="5"/>
          </reference>
        </references>
      </pivotArea>
    </format>
    <format dxfId="2776">
      <pivotArea field="0" dataOnly="0" labelOnly="1" grandRow="1" outline="0" axis="axisRow" fieldPosition="0">
        <references count="1">
          <reference field="4294967294" count="1" selected="0">
            <x v="6"/>
          </reference>
        </references>
      </pivotArea>
    </format>
    <format dxfId="2775">
      <pivotArea field="0" dataOnly="0" labelOnly="1" grandRow="1" outline="0" axis="axisRow" fieldPosition="0">
        <references count="1">
          <reference field="4294967294" count="1" selected="0">
            <x v="7"/>
          </reference>
        </references>
      </pivotArea>
    </format>
    <format dxfId="2774">
      <pivotArea field="0" dataOnly="0" labelOnly="1" grandRow="1" outline="0" axis="axisRow" fieldPosition="0">
        <references count="1">
          <reference field="4294967294" count="1" selected="0">
            <x v="8"/>
          </reference>
        </references>
      </pivotArea>
    </format>
    <format dxfId="2773">
      <pivotArea field="0" dataOnly="0" labelOnly="1" grandRow="1" outline="0" axis="axisRow" fieldPosition="0">
        <references count="1">
          <reference field="4294967294" count="1" selected="0">
            <x v="9"/>
          </reference>
        </references>
      </pivotArea>
    </format>
    <format dxfId="2772">
      <pivotArea field="0" dataOnly="0" labelOnly="1" grandRow="1" outline="0" axis="axisRow" fieldPosition="0">
        <references count="1">
          <reference field="4294967294" count="1" selected="0">
            <x v="10"/>
          </reference>
        </references>
      </pivotArea>
    </format>
    <format dxfId="2771">
      <pivotArea field="0" dataOnly="0" labelOnly="1" grandRow="1" outline="0" axis="axisRow" fieldPosition="0">
        <references count="1">
          <reference field="4294967294" count="1" selected="0">
            <x v="11"/>
          </reference>
        </references>
      </pivotArea>
    </format>
    <format dxfId="2770">
      <pivotArea field="0" dataOnly="0" labelOnly="1" grandRow="1" outline="0" axis="axisRow" fieldPosition="0">
        <references count="1">
          <reference field="4294967294" count="1" selected="0">
            <x v="12"/>
          </reference>
        </references>
      </pivotArea>
    </format>
    <format dxfId="2769">
      <pivotArea field="0" dataOnly="0" labelOnly="1" grandRow="1" outline="0" axis="axisRow" fieldPosition="0">
        <references count="1">
          <reference field="4294967294" count="1" selected="0">
            <x v="13"/>
          </reference>
        </references>
      </pivotArea>
    </format>
    <format dxfId="2768">
      <pivotArea field="0" dataOnly="0" labelOnly="1" grandRow="1" outline="0" axis="axisRow" fieldPosition="0">
        <references count="1">
          <reference field="4294967294" count="1" selected="0">
            <x v="14"/>
          </reference>
        </references>
      </pivotArea>
    </format>
    <format dxfId="2767">
      <pivotArea field="0" dataOnly="0" labelOnly="1" grandRow="1" outline="0" axis="axisRow" fieldPosition="0">
        <references count="1">
          <reference field="4294967294" count="1" selected="0">
            <x v="15"/>
          </reference>
        </references>
      </pivotArea>
    </format>
    <format dxfId="2766">
      <pivotArea field="0" dataOnly="0" labelOnly="1" grandRow="1" outline="0" axis="axisRow" fieldPosition="0">
        <references count="1">
          <reference field="4294967294" count="1" selected="0">
            <x v="16"/>
          </reference>
        </references>
      </pivotArea>
    </format>
    <format dxfId="2765">
      <pivotArea field="0" dataOnly="0" labelOnly="1" grandRow="1" outline="0" axis="axisRow" fieldPosition="0">
        <references count="1">
          <reference field="4294967294" count="1" selected="0">
            <x v="17"/>
          </reference>
        </references>
      </pivotArea>
    </format>
    <format dxfId="2764">
      <pivotArea field="0" dataOnly="0" labelOnly="1" grandRow="1" outline="0" axis="axisRow" fieldPosition="0">
        <references count="1">
          <reference field="4294967294" count="1" selected="0">
            <x v="18"/>
          </reference>
        </references>
      </pivotArea>
    </format>
    <format dxfId="2763">
      <pivotArea field="0" dataOnly="0" labelOnly="1" grandRow="1" outline="0" axis="axisRow" fieldPosition="0">
        <references count="1">
          <reference field="4294967294" count="1" selected="0">
            <x v="19"/>
          </reference>
        </references>
      </pivotArea>
    </format>
    <format dxfId="2762">
      <pivotArea field="0" dataOnly="0" labelOnly="1" grandRow="1" outline="0" axis="axisRow" fieldPosition="0">
        <references count="1">
          <reference field="4294967294" count="1" selected="0">
            <x v="20"/>
          </reference>
        </references>
      </pivotArea>
    </format>
    <format dxfId="2761">
      <pivotArea field="0" dataOnly="0" labelOnly="1" grandRow="1" outline="0" axis="axisRow" fieldPosition="0">
        <references count="1">
          <reference field="4294967294" count="1" selected="0">
            <x v="21"/>
          </reference>
        </references>
      </pivotArea>
    </format>
    <format dxfId="2760">
      <pivotArea field="0" dataOnly="0" labelOnly="1" grandRow="1" outline="0" axis="axisRow" fieldPosition="0">
        <references count="1">
          <reference field="4294967294" count="1" selected="0">
            <x v="22"/>
          </reference>
        </references>
      </pivotArea>
    </format>
    <format dxfId="2759">
      <pivotArea field="0" dataOnly="0" labelOnly="1" grandRow="1" outline="0" axis="axisRow" fieldPosition="0">
        <references count="1">
          <reference field="4294967294" count="1" selected="0">
            <x v="23"/>
          </reference>
        </references>
      </pivotArea>
    </format>
    <format dxfId="2758">
      <pivotArea field="0" dataOnly="0" labelOnly="1" grandRow="1" outline="0" axis="axisRow" fieldPosition="0">
        <references count="1">
          <reference field="4294967294" count="1" selected="0">
            <x v="24"/>
          </reference>
        </references>
      </pivotArea>
    </format>
    <format dxfId="2757">
      <pivotArea field="0" dataOnly="0" labelOnly="1" grandRow="1" outline="0" axis="axisRow" fieldPosition="0">
        <references count="1">
          <reference field="4294967294" count="1" selected="0">
            <x v="25"/>
          </reference>
        </references>
      </pivotArea>
    </format>
    <format dxfId="2756">
      <pivotArea field="0" dataOnly="0" labelOnly="1" grandRow="1" outline="0" axis="axisRow" fieldPosition="0">
        <references count="1">
          <reference field="4294967294" count="1" selected="0">
            <x v="26"/>
          </reference>
        </references>
      </pivotArea>
    </format>
    <format dxfId="2755">
      <pivotArea field="0" dataOnly="0" labelOnly="1" grandRow="1" outline="0" axis="axisRow" fieldPosition="0">
        <references count="1">
          <reference field="4294967294" count="1" selected="0">
            <x v="27"/>
          </reference>
        </references>
      </pivotArea>
    </format>
    <format dxfId="2754">
      <pivotArea field="0" dataOnly="0" labelOnly="1" grandRow="1" outline="0" axis="axisRow" fieldPosition="0">
        <references count="1">
          <reference field="4294967294" count="1" selected="0">
            <x v="28"/>
          </reference>
        </references>
      </pivotArea>
    </format>
    <format dxfId="2753">
      <pivotArea field="0" dataOnly="0" labelOnly="1" grandRow="1" outline="0" axis="axisRow" fieldPosition="0">
        <references count="1">
          <reference field="4294967294" count="1" selected="0">
            <x v="29"/>
          </reference>
        </references>
      </pivotArea>
    </format>
    <format dxfId="2752">
      <pivotArea field="0" dataOnly="0" labelOnly="1" grandRow="1" outline="0" axis="axisRow" fieldPosition="0">
        <references count="1">
          <reference field="4294967294" count="1" selected="0">
            <x v="30"/>
          </reference>
        </references>
      </pivotArea>
    </format>
    <format dxfId="2751">
      <pivotArea field="0" dataOnly="0" labelOnly="1" grandRow="1" outline="0" axis="axisRow" fieldPosition="0">
        <references count="1">
          <reference field="4294967294" count="1" selected="0">
            <x v="31"/>
          </reference>
        </references>
      </pivotArea>
    </format>
    <format dxfId="2750">
      <pivotArea field="0" dataOnly="0" labelOnly="1" grandRow="1" outline="0" axis="axisRow" fieldPosition="0">
        <references count="1">
          <reference field="4294967294" count="1" selected="0">
            <x v="0"/>
          </reference>
        </references>
      </pivotArea>
    </format>
    <format dxfId="2749">
      <pivotArea field="0" dataOnly="0" labelOnly="1" grandRow="1" outline="0" axis="axisRow" fieldPosition="0">
        <references count="1">
          <reference field="4294967294" count="1" selected="0">
            <x v="1"/>
          </reference>
        </references>
      </pivotArea>
    </format>
    <format dxfId="2748">
      <pivotArea field="0" dataOnly="0" labelOnly="1" grandRow="1" outline="0" axis="axisRow" fieldPosition="0">
        <references count="1">
          <reference field="4294967294" count="1" selected="0">
            <x v="2"/>
          </reference>
        </references>
      </pivotArea>
    </format>
    <format dxfId="2747">
      <pivotArea field="0" dataOnly="0" labelOnly="1" grandRow="1" outline="0" axis="axisRow" fieldPosition="0">
        <references count="1">
          <reference field="4294967294" count="1" selected="0">
            <x v="3"/>
          </reference>
        </references>
      </pivotArea>
    </format>
    <format dxfId="2746">
      <pivotArea field="0" dataOnly="0" labelOnly="1" grandRow="1" outline="0" axis="axisRow" fieldPosition="0">
        <references count="1">
          <reference field="4294967294" count="1" selected="0">
            <x v="4"/>
          </reference>
        </references>
      </pivotArea>
    </format>
    <format dxfId="2745">
      <pivotArea field="0" dataOnly="0" labelOnly="1" grandRow="1" outline="0" axis="axisRow" fieldPosition="0">
        <references count="1">
          <reference field="4294967294" count="1" selected="0">
            <x v="5"/>
          </reference>
        </references>
      </pivotArea>
    </format>
    <format dxfId="2744">
      <pivotArea field="0" dataOnly="0" labelOnly="1" grandRow="1" outline="0" axis="axisRow" fieldPosition="0">
        <references count="1">
          <reference field="4294967294" count="1" selected="0">
            <x v="6"/>
          </reference>
        </references>
      </pivotArea>
    </format>
    <format dxfId="2743">
      <pivotArea field="0" dataOnly="0" labelOnly="1" grandRow="1" outline="0" axis="axisRow" fieldPosition="0">
        <references count="1">
          <reference field="4294967294" count="1" selected="0">
            <x v="7"/>
          </reference>
        </references>
      </pivotArea>
    </format>
    <format dxfId="2742">
      <pivotArea field="0" dataOnly="0" labelOnly="1" grandRow="1" outline="0" axis="axisRow" fieldPosition="0">
        <references count="1">
          <reference field="4294967294" count="1" selected="0">
            <x v="8"/>
          </reference>
        </references>
      </pivotArea>
    </format>
    <format dxfId="2741">
      <pivotArea field="0" dataOnly="0" labelOnly="1" grandRow="1" outline="0" axis="axisRow" fieldPosition="0">
        <references count="1">
          <reference field="4294967294" count="1" selected="0">
            <x v="9"/>
          </reference>
        </references>
      </pivotArea>
    </format>
    <format dxfId="2740">
      <pivotArea field="0" dataOnly="0" labelOnly="1" grandRow="1" outline="0" axis="axisRow" fieldPosition="0">
        <references count="1">
          <reference field="4294967294" count="1" selected="0">
            <x v="10"/>
          </reference>
        </references>
      </pivotArea>
    </format>
    <format dxfId="2739">
      <pivotArea field="0" dataOnly="0" labelOnly="1" grandRow="1" outline="0" axis="axisRow" fieldPosition="0">
        <references count="1">
          <reference field="4294967294" count="1" selected="0">
            <x v="11"/>
          </reference>
        </references>
      </pivotArea>
    </format>
    <format dxfId="2738">
      <pivotArea field="0" dataOnly="0" labelOnly="1" grandRow="1" outline="0" axis="axisRow" fieldPosition="0">
        <references count="1">
          <reference field="4294967294" count="1" selected="0">
            <x v="12"/>
          </reference>
        </references>
      </pivotArea>
    </format>
    <format dxfId="2737">
      <pivotArea field="0" dataOnly="0" labelOnly="1" grandRow="1" outline="0" axis="axisRow" fieldPosition="0">
        <references count="1">
          <reference field="4294967294" count="1" selected="0">
            <x v="13"/>
          </reference>
        </references>
      </pivotArea>
    </format>
    <format dxfId="2736">
      <pivotArea field="0" dataOnly="0" labelOnly="1" grandRow="1" outline="0" axis="axisRow" fieldPosition="0">
        <references count="1">
          <reference field="4294967294" count="1" selected="0">
            <x v="14"/>
          </reference>
        </references>
      </pivotArea>
    </format>
    <format dxfId="2735">
      <pivotArea field="0" dataOnly="0" labelOnly="1" grandRow="1" outline="0" axis="axisRow" fieldPosition="0">
        <references count="1">
          <reference field="4294967294" count="1" selected="0">
            <x v="15"/>
          </reference>
        </references>
      </pivotArea>
    </format>
    <format dxfId="2734">
      <pivotArea field="0" dataOnly="0" labelOnly="1" grandRow="1" outline="0" axis="axisRow" fieldPosition="0">
        <references count="1">
          <reference field="4294967294" count="1" selected="0">
            <x v="16"/>
          </reference>
        </references>
      </pivotArea>
    </format>
    <format dxfId="2733">
      <pivotArea field="0" dataOnly="0" labelOnly="1" grandRow="1" outline="0" axis="axisRow" fieldPosition="0">
        <references count="1">
          <reference field="4294967294" count="1" selected="0">
            <x v="17"/>
          </reference>
        </references>
      </pivotArea>
    </format>
    <format dxfId="2732">
      <pivotArea field="0" dataOnly="0" labelOnly="1" grandRow="1" outline="0" axis="axisRow" fieldPosition="0">
        <references count="1">
          <reference field="4294967294" count="1" selected="0">
            <x v="18"/>
          </reference>
        </references>
      </pivotArea>
    </format>
    <format dxfId="2731">
      <pivotArea field="0" dataOnly="0" labelOnly="1" grandRow="1" outline="0" axis="axisRow" fieldPosition="0">
        <references count="1">
          <reference field="4294967294" count="1" selected="0">
            <x v="19"/>
          </reference>
        </references>
      </pivotArea>
    </format>
    <format dxfId="2730">
      <pivotArea field="0" dataOnly="0" labelOnly="1" grandRow="1" outline="0" axis="axisRow" fieldPosition="0">
        <references count="1">
          <reference field="4294967294" count="1" selected="0">
            <x v="20"/>
          </reference>
        </references>
      </pivotArea>
    </format>
    <format dxfId="2729">
      <pivotArea field="0" dataOnly="0" labelOnly="1" grandRow="1" outline="0" axis="axisRow" fieldPosition="0">
        <references count="1">
          <reference field="4294967294" count="1" selected="0">
            <x v="21"/>
          </reference>
        </references>
      </pivotArea>
    </format>
    <format dxfId="2728">
      <pivotArea field="0" dataOnly="0" labelOnly="1" grandRow="1" outline="0" axis="axisRow" fieldPosition="0">
        <references count="1">
          <reference field="4294967294" count="1" selected="0">
            <x v="22"/>
          </reference>
        </references>
      </pivotArea>
    </format>
    <format dxfId="2727">
      <pivotArea field="0" dataOnly="0" labelOnly="1" grandRow="1" outline="0" axis="axisRow" fieldPosition="0">
        <references count="1">
          <reference field="4294967294" count="1" selected="0">
            <x v="23"/>
          </reference>
        </references>
      </pivotArea>
    </format>
    <format dxfId="2726">
      <pivotArea field="0" dataOnly="0" labelOnly="1" grandRow="1" outline="0" axis="axisRow" fieldPosition="0">
        <references count="1">
          <reference field="4294967294" count="1" selected="0">
            <x v="24"/>
          </reference>
        </references>
      </pivotArea>
    </format>
    <format dxfId="2725">
      <pivotArea field="0" dataOnly="0" labelOnly="1" grandRow="1" outline="0" axis="axisRow" fieldPosition="0">
        <references count="1">
          <reference field="4294967294" count="1" selected="0">
            <x v="25"/>
          </reference>
        </references>
      </pivotArea>
    </format>
    <format dxfId="2724">
      <pivotArea field="0" dataOnly="0" labelOnly="1" grandRow="1" outline="0" axis="axisRow" fieldPosition="0">
        <references count="1">
          <reference field="4294967294" count="1" selected="0">
            <x v="26"/>
          </reference>
        </references>
      </pivotArea>
    </format>
    <format dxfId="2723">
      <pivotArea field="0" dataOnly="0" labelOnly="1" grandRow="1" outline="0" axis="axisRow" fieldPosition="0">
        <references count="1">
          <reference field="4294967294" count="1" selected="0">
            <x v="27"/>
          </reference>
        </references>
      </pivotArea>
    </format>
    <format dxfId="2722">
      <pivotArea field="0" dataOnly="0" labelOnly="1" grandRow="1" outline="0" axis="axisRow" fieldPosition="0">
        <references count="1">
          <reference field="4294967294" count="1" selected="0">
            <x v="28"/>
          </reference>
        </references>
      </pivotArea>
    </format>
    <format dxfId="2721">
      <pivotArea field="0" dataOnly="0" labelOnly="1" grandRow="1" outline="0" axis="axisRow" fieldPosition="0">
        <references count="1">
          <reference field="4294967294" count="1" selected="0">
            <x v="29"/>
          </reference>
        </references>
      </pivotArea>
    </format>
    <format dxfId="2720">
      <pivotArea field="0" dataOnly="0" labelOnly="1" grandRow="1" outline="0" axis="axisRow" fieldPosition="0">
        <references count="1">
          <reference field="4294967294" count="1" selected="0">
            <x v="30"/>
          </reference>
        </references>
      </pivotArea>
    </format>
    <format dxfId="2719">
      <pivotArea field="0" dataOnly="0" labelOnly="1" grandRow="1" outline="0" axis="axisRow" fieldPosition="0">
        <references count="1">
          <reference field="4294967294" count="1" selected="0">
            <x v="31"/>
          </reference>
        </references>
      </pivotArea>
    </format>
    <format dxfId="2718">
      <pivotArea field="0" dataOnly="0" labelOnly="1" grandRow="1" outline="0" axis="axisRow" fieldPosition="0">
        <references count="1">
          <reference field="4294967294" count="1" selected="0">
            <x v="0"/>
          </reference>
        </references>
      </pivotArea>
    </format>
    <format dxfId="2717">
      <pivotArea field="0" dataOnly="0" labelOnly="1" grandRow="1" outline="0" axis="axisRow" fieldPosition="0">
        <references count="1">
          <reference field="4294967294" count="1" selected="0">
            <x v="1"/>
          </reference>
        </references>
      </pivotArea>
    </format>
    <format dxfId="2716">
      <pivotArea field="0" dataOnly="0" labelOnly="1" grandRow="1" outline="0" axis="axisRow" fieldPosition="0">
        <references count="1">
          <reference field="4294967294" count="1" selected="0">
            <x v="2"/>
          </reference>
        </references>
      </pivotArea>
    </format>
    <format dxfId="2715">
      <pivotArea field="0" dataOnly="0" labelOnly="1" grandRow="1" outline="0" axis="axisRow" fieldPosition="0">
        <references count="1">
          <reference field="4294967294" count="1" selected="0">
            <x v="3"/>
          </reference>
        </references>
      </pivotArea>
    </format>
    <format dxfId="2714">
      <pivotArea field="0" dataOnly="0" labelOnly="1" grandRow="1" outline="0" axis="axisRow" fieldPosition="0">
        <references count="1">
          <reference field="4294967294" count="1" selected="0">
            <x v="4"/>
          </reference>
        </references>
      </pivotArea>
    </format>
    <format dxfId="2713">
      <pivotArea field="0" dataOnly="0" labelOnly="1" grandRow="1" outline="0" axis="axisRow" fieldPosition="0">
        <references count="1">
          <reference field="4294967294" count="1" selected="0">
            <x v="5"/>
          </reference>
        </references>
      </pivotArea>
    </format>
    <format dxfId="2712">
      <pivotArea field="0" dataOnly="0" labelOnly="1" grandRow="1" outline="0" axis="axisRow" fieldPosition="0">
        <references count="1">
          <reference field="4294967294" count="1" selected="0">
            <x v="6"/>
          </reference>
        </references>
      </pivotArea>
    </format>
    <format dxfId="2711">
      <pivotArea field="0" dataOnly="0" labelOnly="1" grandRow="1" outline="0" axis="axisRow" fieldPosition="0">
        <references count="1">
          <reference field="4294967294" count="1" selected="0">
            <x v="7"/>
          </reference>
        </references>
      </pivotArea>
    </format>
    <format dxfId="2710">
      <pivotArea field="0" dataOnly="0" labelOnly="1" grandRow="1" outline="0" axis="axisRow" fieldPosition="0">
        <references count="1">
          <reference field="4294967294" count="1" selected="0">
            <x v="8"/>
          </reference>
        </references>
      </pivotArea>
    </format>
    <format dxfId="2709">
      <pivotArea field="0" dataOnly="0" labelOnly="1" grandRow="1" outline="0" axis="axisRow" fieldPosition="0">
        <references count="1">
          <reference field="4294967294" count="1" selected="0">
            <x v="9"/>
          </reference>
        </references>
      </pivotArea>
    </format>
    <format dxfId="2708">
      <pivotArea field="0" dataOnly="0" labelOnly="1" grandRow="1" outline="0" axis="axisRow" fieldPosition="0">
        <references count="1">
          <reference field="4294967294" count="1" selected="0">
            <x v="10"/>
          </reference>
        </references>
      </pivotArea>
    </format>
    <format dxfId="2707">
      <pivotArea field="0" dataOnly="0" labelOnly="1" grandRow="1" outline="0" axis="axisRow" fieldPosition="0">
        <references count="1">
          <reference field="4294967294" count="1" selected="0">
            <x v="11"/>
          </reference>
        </references>
      </pivotArea>
    </format>
    <format dxfId="2706">
      <pivotArea field="0" dataOnly="0" labelOnly="1" grandRow="1" outline="0" axis="axisRow" fieldPosition="0">
        <references count="1">
          <reference field="4294967294" count="1" selected="0">
            <x v="12"/>
          </reference>
        </references>
      </pivotArea>
    </format>
    <format dxfId="2705">
      <pivotArea field="0" dataOnly="0" labelOnly="1" grandRow="1" outline="0" axis="axisRow" fieldPosition="0">
        <references count="1">
          <reference field="4294967294" count="1" selected="0">
            <x v="13"/>
          </reference>
        </references>
      </pivotArea>
    </format>
    <format dxfId="2704">
      <pivotArea field="0" dataOnly="0" labelOnly="1" grandRow="1" outline="0" axis="axisRow" fieldPosition="0">
        <references count="1">
          <reference field="4294967294" count="1" selected="0">
            <x v="14"/>
          </reference>
        </references>
      </pivotArea>
    </format>
    <format dxfId="2703">
      <pivotArea field="0" dataOnly="0" labelOnly="1" grandRow="1" outline="0" axis="axisRow" fieldPosition="0">
        <references count="1">
          <reference field="4294967294" count="1" selected="0">
            <x v="15"/>
          </reference>
        </references>
      </pivotArea>
    </format>
    <format dxfId="2702">
      <pivotArea field="0" dataOnly="0" labelOnly="1" grandRow="1" outline="0" axis="axisRow" fieldPosition="0">
        <references count="1">
          <reference field="4294967294" count="1" selected="0">
            <x v="16"/>
          </reference>
        </references>
      </pivotArea>
    </format>
    <format dxfId="2701">
      <pivotArea field="0" dataOnly="0" labelOnly="1" grandRow="1" outline="0" axis="axisRow" fieldPosition="0">
        <references count="1">
          <reference field="4294967294" count="1" selected="0">
            <x v="17"/>
          </reference>
        </references>
      </pivotArea>
    </format>
    <format dxfId="2700">
      <pivotArea field="0" dataOnly="0" labelOnly="1" grandRow="1" outline="0" axis="axisRow" fieldPosition="0">
        <references count="1">
          <reference field="4294967294" count="1" selected="0">
            <x v="18"/>
          </reference>
        </references>
      </pivotArea>
    </format>
    <format dxfId="2699">
      <pivotArea field="0" dataOnly="0" labelOnly="1" grandRow="1" outline="0" axis="axisRow" fieldPosition="0">
        <references count="1">
          <reference field="4294967294" count="1" selected="0">
            <x v="19"/>
          </reference>
        </references>
      </pivotArea>
    </format>
    <format dxfId="2698">
      <pivotArea field="0" dataOnly="0" labelOnly="1" grandRow="1" outline="0" axis="axisRow" fieldPosition="0">
        <references count="1">
          <reference field="4294967294" count="1" selected="0">
            <x v="20"/>
          </reference>
        </references>
      </pivotArea>
    </format>
    <format dxfId="2697">
      <pivotArea field="0" dataOnly="0" labelOnly="1" grandRow="1" outline="0" axis="axisRow" fieldPosition="0">
        <references count="1">
          <reference field="4294967294" count="1" selected="0">
            <x v="21"/>
          </reference>
        </references>
      </pivotArea>
    </format>
    <format dxfId="2696">
      <pivotArea field="0" dataOnly="0" labelOnly="1" grandRow="1" outline="0" axis="axisRow" fieldPosition="0">
        <references count="1">
          <reference field="4294967294" count="1" selected="0">
            <x v="22"/>
          </reference>
        </references>
      </pivotArea>
    </format>
    <format dxfId="2695">
      <pivotArea field="0" dataOnly="0" labelOnly="1" grandRow="1" outline="0" axis="axisRow" fieldPosition="0">
        <references count="1">
          <reference field="4294967294" count="1" selected="0">
            <x v="23"/>
          </reference>
        </references>
      </pivotArea>
    </format>
    <format dxfId="2694">
      <pivotArea field="0" dataOnly="0" labelOnly="1" grandRow="1" outline="0" axis="axisRow" fieldPosition="0">
        <references count="1">
          <reference field="4294967294" count="1" selected="0">
            <x v="24"/>
          </reference>
        </references>
      </pivotArea>
    </format>
    <format dxfId="2693">
      <pivotArea field="0" dataOnly="0" labelOnly="1" grandRow="1" outline="0" axis="axisRow" fieldPosition="0">
        <references count="1">
          <reference field="4294967294" count="1" selected="0">
            <x v="25"/>
          </reference>
        </references>
      </pivotArea>
    </format>
    <format dxfId="2692">
      <pivotArea field="0" dataOnly="0" labelOnly="1" grandRow="1" outline="0" axis="axisRow" fieldPosition="0">
        <references count="1">
          <reference field="4294967294" count="1" selected="0">
            <x v="26"/>
          </reference>
        </references>
      </pivotArea>
    </format>
    <format dxfId="2691">
      <pivotArea field="0" dataOnly="0" labelOnly="1" grandRow="1" outline="0" axis="axisRow" fieldPosition="0">
        <references count="1">
          <reference field="4294967294" count="1" selected="0">
            <x v="27"/>
          </reference>
        </references>
      </pivotArea>
    </format>
    <format dxfId="2690">
      <pivotArea field="0" dataOnly="0" labelOnly="1" grandRow="1" outline="0" axis="axisRow" fieldPosition="0">
        <references count="1">
          <reference field="4294967294" count="1" selected="0">
            <x v="28"/>
          </reference>
        </references>
      </pivotArea>
    </format>
    <format dxfId="2689">
      <pivotArea field="0" dataOnly="0" labelOnly="1" grandRow="1" outline="0" axis="axisRow" fieldPosition="0">
        <references count="1">
          <reference field="4294967294" count="1" selected="0">
            <x v="29"/>
          </reference>
        </references>
      </pivotArea>
    </format>
    <format dxfId="2688">
      <pivotArea field="0" dataOnly="0" labelOnly="1" grandRow="1" outline="0" axis="axisRow" fieldPosition="0">
        <references count="1">
          <reference field="4294967294" count="1" selected="0">
            <x v="30"/>
          </reference>
        </references>
      </pivotArea>
    </format>
    <format dxfId="2687">
      <pivotArea field="0" dataOnly="0" labelOnly="1" grandRow="1" outline="0" axis="axisRow" fieldPosition="0">
        <references count="1">
          <reference field="4294967294" count="1" selected="0">
            <x v="31"/>
          </reference>
        </references>
      </pivotArea>
    </format>
    <format dxfId="2686">
      <pivotArea field="0" dataOnly="0" labelOnly="1" grandRow="1" outline="0" axis="axisRow" fieldPosition="0">
        <references count="1">
          <reference field="4294967294" count="1" selected="0">
            <x v="0"/>
          </reference>
        </references>
      </pivotArea>
    </format>
    <format dxfId="2685">
      <pivotArea field="0" dataOnly="0" labelOnly="1" grandRow="1" outline="0" axis="axisRow" fieldPosition="0">
        <references count="1">
          <reference field="4294967294" count="1" selected="0">
            <x v="1"/>
          </reference>
        </references>
      </pivotArea>
    </format>
    <format dxfId="2684">
      <pivotArea field="0" dataOnly="0" labelOnly="1" grandRow="1" outline="0" axis="axisRow" fieldPosition="0">
        <references count="1">
          <reference field="4294967294" count="1" selected="0">
            <x v="2"/>
          </reference>
        </references>
      </pivotArea>
    </format>
    <format dxfId="2683">
      <pivotArea field="0" dataOnly="0" labelOnly="1" grandRow="1" outline="0" axis="axisRow" fieldPosition="0">
        <references count="1">
          <reference field="4294967294" count="1" selected="0">
            <x v="3"/>
          </reference>
        </references>
      </pivotArea>
    </format>
    <format dxfId="2682">
      <pivotArea field="0" dataOnly="0" labelOnly="1" grandRow="1" outline="0" axis="axisRow" fieldPosition="0">
        <references count="1">
          <reference field="4294967294" count="1" selected="0">
            <x v="4"/>
          </reference>
        </references>
      </pivotArea>
    </format>
    <format dxfId="2681">
      <pivotArea field="0" dataOnly="0" labelOnly="1" grandRow="1" outline="0" axis="axisRow" fieldPosition="0">
        <references count="1">
          <reference field="4294967294" count="1" selected="0">
            <x v="5"/>
          </reference>
        </references>
      </pivotArea>
    </format>
    <format dxfId="2680">
      <pivotArea field="0" dataOnly="0" labelOnly="1" grandRow="1" outline="0" axis="axisRow" fieldPosition="0">
        <references count="1">
          <reference field="4294967294" count="1" selected="0">
            <x v="6"/>
          </reference>
        </references>
      </pivotArea>
    </format>
    <format dxfId="2679">
      <pivotArea field="0" dataOnly="0" labelOnly="1" grandRow="1" outline="0" axis="axisRow" fieldPosition="0">
        <references count="1">
          <reference field="4294967294" count="1" selected="0">
            <x v="7"/>
          </reference>
        </references>
      </pivotArea>
    </format>
    <format dxfId="2678">
      <pivotArea field="0" dataOnly="0" labelOnly="1" grandRow="1" outline="0" axis="axisRow" fieldPosition="0">
        <references count="1">
          <reference field="4294967294" count="1" selected="0">
            <x v="8"/>
          </reference>
        </references>
      </pivotArea>
    </format>
    <format dxfId="2677">
      <pivotArea field="0" dataOnly="0" labelOnly="1" grandRow="1" outline="0" axis="axisRow" fieldPosition="0">
        <references count="1">
          <reference field="4294967294" count="1" selected="0">
            <x v="9"/>
          </reference>
        </references>
      </pivotArea>
    </format>
    <format dxfId="2676">
      <pivotArea field="0" dataOnly="0" labelOnly="1" grandRow="1" outline="0" axis="axisRow" fieldPosition="0">
        <references count="1">
          <reference field="4294967294" count="1" selected="0">
            <x v="10"/>
          </reference>
        </references>
      </pivotArea>
    </format>
    <format dxfId="2675">
      <pivotArea field="0" dataOnly="0" labelOnly="1" grandRow="1" outline="0" axis="axisRow" fieldPosition="0">
        <references count="1">
          <reference field="4294967294" count="1" selected="0">
            <x v="11"/>
          </reference>
        </references>
      </pivotArea>
    </format>
    <format dxfId="2674">
      <pivotArea field="0" dataOnly="0" labelOnly="1" grandRow="1" outline="0" axis="axisRow" fieldPosition="0">
        <references count="1">
          <reference field="4294967294" count="1" selected="0">
            <x v="12"/>
          </reference>
        </references>
      </pivotArea>
    </format>
    <format dxfId="2673">
      <pivotArea field="0" dataOnly="0" labelOnly="1" grandRow="1" outline="0" axis="axisRow" fieldPosition="0">
        <references count="1">
          <reference field="4294967294" count="1" selected="0">
            <x v="13"/>
          </reference>
        </references>
      </pivotArea>
    </format>
    <format dxfId="2672">
      <pivotArea field="0" dataOnly="0" labelOnly="1" grandRow="1" outline="0" axis="axisRow" fieldPosition="0">
        <references count="1">
          <reference field="4294967294" count="1" selected="0">
            <x v="14"/>
          </reference>
        </references>
      </pivotArea>
    </format>
    <format dxfId="2671">
      <pivotArea field="0" dataOnly="0" labelOnly="1" grandRow="1" outline="0" axis="axisRow" fieldPosition="0">
        <references count="1">
          <reference field="4294967294" count="1" selected="0">
            <x v="15"/>
          </reference>
        </references>
      </pivotArea>
    </format>
    <format dxfId="2670">
      <pivotArea field="0" dataOnly="0" labelOnly="1" grandRow="1" outline="0" axis="axisRow" fieldPosition="0">
        <references count="1">
          <reference field="4294967294" count="1" selected="0">
            <x v="16"/>
          </reference>
        </references>
      </pivotArea>
    </format>
    <format dxfId="2669">
      <pivotArea field="0" dataOnly="0" labelOnly="1" grandRow="1" outline="0" axis="axisRow" fieldPosition="0">
        <references count="1">
          <reference field="4294967294" count="1" selected="0">
            <x v="17"/>
          </reference>
        </references>
      </pivotArea>
    </format>
    <format dxfId="2668">
      <pivotArea field="0" dataOnly="0" labelOnly="1" grandRow="1" outline="0" axis="axisRow" fieldPosition="0">
        <references count="1">
          <reference field="4294967294" count="1" selected="0">
            <x v="18"/>
          </reference>
        </references>
      </pivotArea>
    </format>
    <format dxfId="2667">
      <pivotArea field="0" dataOnly="0" labelOnly="1" grandRow="1" outline="0" axis="axisRow" fieldPosition="0">
        <references count="1">
          <reference field="4294967294" count="1" selected="0">
            <x v="19"/>
          </reference>
        </references>
      </pivotArea>
    </format>
    <format dxfId="2666">
      <pivotArea field="0" dataOnly="0" labelOnly="1" grandRow="1" outline="0" axis="axisRow" fieldPosition="0">
        <references count="1">
          <reference field="4294967294" count="1" selected="0">
            <x v="20"/>
          </reference>
        </references>
      </pivotArea>
    </format>
    <format dxfId="2665">
      <pivotArea field="0" dataOnly="0" labelOnly="1" grandRow="1" outline="0" axis="axisRow" fieldPosition="0">
        <references count="1">
          <reference field="4294967294" count="1" selected="0">
            <x v="21"/>
          </reference>
        </references>
      </pivotArea>
    </format>
    <format dxfId="2664">
      <pivotArea field="0" dataOnly="0" labelOnly="1" grandRow="1" outline="0" axis="axisRow" fieldPosition="0">
        <references count="1">
          <reference field="4294967294" count="1" selected="0">
            <x v="22"/>
          </reference>
        </references>
      </pivotArea>
    </format>
    <format dxfId="2663">
      <pivotArea field="0" dataOnly="0" labelOnly="1" grandRow="1" outline="0" axis="axisRow" fieldPosition="0">
        <references count="1">
          <reference field="4294967294" count="1" selected="0">
            <x v="23"/>
          </reference>
        </references>
      </pivotArea>
    </format>
    <format dxfId="2662">
      <pivotArea field="0" dataOnly="0" labelOnly="1" grandRow="1" outline="0" axis="axisRow" fieldPosition="0">
        <references count="1">
          <reference field="4294967294" count="1" selected="0">
            <x v="24"/>
          </reference>
        </references>
      </pivotArea>
    </format>
    <format dxfId="2661">
      <pivotArea field="0" dataOnly="0" labelOnly="1" grandRow="1" outline="0" axis="axisRow" fieldPosition="0">
        <references count="1">
          <reference field="4294967294" count="1" selected="0">
            <x v="25"/>
          </reference>
        </references>
      </pivotArea>
    </format>
    <format dxfId="2660">
      <pivotArea field="0" dataOnly="0" labelOnly="1" grandRow="1" outline="0" axis="axisRow" fieldPosition="0">
        <references count="1">
          <reference field="4294967294" count="1" selected="0">
            <x v="26"/>
          </reference>
        </references>
      </pivotArea>
    </format>
    <format dxfId="2659">
      <pivotArea field="0" dataOnly="0" labelOnly="1" grandRow="1" outline="0" axis="axisRow" fieldPosition="0">
        <references count="1">
          <reference field="4294967294" count="1" selected="0">
            <x v="27"/>
          </reference>
        </references>
      </pivotArea>
    </format>
    <format dxfId="2658">
      <pivotArea field="0" dataOnly="0" labelOnly="1" grandRow="1" outline="0" axis="axisRow" fieldPosition="0">
        <references count="1">
          <reference field="4294967294" count="1" selected="0">
            <x v="28"/>
          </reference>
        </references>
      </pivotArea>
    </format>
    <format dxfId="2657">
      <pivotArea field="0" dataOnly="0" labelOnly="1" grandRow="1" outline="0" axis="axisRow" fieldPosition="0">
        <references count="1">
          <reference field="4294967294" count="1" selected="0">
            <x v="29"/>
          </reference>
        </references>
      </pivotArea>
    </format>
    <format dxfId="2656">
      <pivotArea field="0" dataOnly="0" labelOnly="1" grandRow="1" outline="0" axis="axisRow" fieldPosition="0">
        <references count="1">
          <reference field="4294967294" count="1" selected="0">
            <x v="30"/>
          </reference>
        </references>
      </pivotArea>
    </format>
    <format dxfId="2655">
      <pivotArea field="0" dataOnly="0" labelOnly="1" grandRow="1" outline="0" axis="axisRow" fieldPosition="0">
        <references count="1">
          <reference field="4294967294" count="1" selected="0">
            <x v="31"/>
          </reference>
        </references>
      </pivotArea>
    </format>
    <format dxfId="2654">
      <pivotArea field="0" dataOnly="0" labelOnly="1" grandRow="1" outline="0" axis="axisRow" fieldPosition="0">
        <references count="1">
          <reference field="4294967294" count="1" selected="0">
            <x v="0"/>
          </reference>
        </references>
      </pivotArea>
    </format>
    <format dxfId="2653">
      <pivotArea field="0" dataOnly="0" labelOnly="1" grandRow="1" outline="0" axis="axisRow" fieldPosition="0">
        <references count="1">
          <reference field="4294967294" count="1" selected="0">
            <x v="1"/>
          </reference>
        </references>
      </pivotArea>
    </format>
    <format dxfId="2652">
      <pivotArea field="0" dataOnly="0" labelOnly="1" grandRow="1" outline="0" axis="axisRow" fieldPosition="0">
        <references count="1">
          <reference field="4294967294" count="1" selected="0">
            <x v="2"/>
          </reference>
        </references>
      </pivotArea>
    </format>
    <format dxfId="2651">
      <pivotArea field="0" dataOnly="0" labelOnly="1" grandRow="1" outline="0" axis="axisRow" fieldPosition="0">
        <references count="1">
          <reference field="4294967294" count="1" selected="0">
            <x v="3"/>
          </reference>
        </references>
      </pivotArea>
    </format>
    <format dxfId="2650">
      <pivotArea field="0" dataOnly="0" labelOnly="1" grandRow="1" outline="0" axis="axisRow" fieldPosition="0">
        <references count="1">
          <reference field="4294967294" count="1" selected="0">
            <x v="4"/>
          </reference>
        </references>
      </pivotArea>
    </format>
    <format dxfId="2649">
      <pivotArea field="0" dataOnly="0" labelOnly="1" grandRow="1" outline="0" axis="axisRow" fieldPosition="0">
        <references count="1">
          <reference field="4294967294" count="1" selected="0">
            <x v="5"/>
          </reference>
        </references>
      </pivotArea>
    </format>
    <format dxfId="2648">
      <pivotArea field="0" dataOnly="0" labelOnly="1" grandRow="1" outline="0" axis="axisRow" fieldPosition="0">
        <references count="1">
          <reference field="4294967294" count="1" selected="0">
            <x v="6"/>
          </reference>
        </references>
      </pivotArea>
    </format>
    <format dxfId="2647">
      <pivotArea field="0" dataOnly="0" labelOnly="1" grandRow="1" outline="0" axis="axisRow" fieldPosition="0">
        <references count="1">
          <reference field="4294967294" count="1" selected="0">
            <x v="7"/>
          </reference>
        </references>
      </pivotArea>
    </format>
    <format dxfId="2646">
      <pivotArea field="0" dataOnly="0" labelOnly="1" grandRow="1" outline="0" axis="axisRow" fieldPosition="0">
        <references count="1">
          <reference field="4294967294" count="1" selected="0">
            <x v="8"/>
          </reference>
        </references>
      </pivotArea>
    </format>
    <format dxfId="2645">
      <pivotArea field="0" dataOnly="0" labelOnly="1" grandRow="1" outline="0" axis="axisRow" fieldPosition="0">
        <references count="1">
          <reference field="4294967294" count="1" selected="0">
            <x v="9"/>
          </reference>
        </references>
      </pivotArea>
    </format>
    <format dxfId="2644">
      <pivotArea field="0" dataOnly="0" labelOnly="1" grandRow="1" outline="0" axis="axisRow" fieldPosition="0">
        <references count="1">
          <reference field="4294967294" count="1" selected="0">
            <x v="10"/>
          </reference>
        </references>
      </pivotArea>
    </format>
    <format dxfId="2643">
      <pivotArea field="0" dataOnly="0" labelOnly="1" grandRow="1" outline="0" axis="axisRow" fieldPosition="0">
        <references count="1">
          <reference field="4294967294" count="1" selected="0">
            <x v="11"/>
          </reference>
        </references>
      </pivotArea>
    </format>
    <format dxfId="2642">
      <pivotArea field="0" dataOnly="0" labelOnly="1" grandRow="1" outline="0" axis="axisRow" fieldPosition="0">
        <references count="1">
          <reference field="4294967294" count="1" selected="0">
            <x v="12"/>
          </reference>
        </references>
      </pivotArea>
    </format>
    <format dxfId="2641">
      <pivotArea field="0" dataOnly="0" labelOnly="1" grandRow="1" outline="0" axis="axisRow" fieldPosition="0">
        <references count="1">
          <reference field="4294967294" count="1" selected="0">
            <x v="13"/>
          </reference>
        </references>
      </pivotArea>
    </format>
    <format dxfId="2640">
      <pivotArea field="0" dataOnly="0" labelOnly="1" grandRow="1" outline="0" axis="axisRow" fieldPosition="0">
        <references count="1">
          <reference field="4294967294" count="1" selected="0">
            <x v="14"/>
          </reference>
        </references>
      </pivotArea>
    </format>
    <format dxfId="2639">
      <pivotArea field="0" dataOnly="0" labelOnly="1" grandRow="1" outline="0" axis="axisRow" fieldPosition="0">
        <references count="1">
          <reference field="4294967294" count="1" selected="0">
            <x v="15"/>
          </reference>
        </references>
      </pivotArea>
    </format>
    <format dxfId="2638">
      <pivotArea field="0" dataOnly="0" labelOnly="1" grandRow="1" outline="0" axis="axisRow" fieldPosition="0">
        <references count="1">
          <reference field="4294967294" count="1" selected="0">
            <x v="16"/>
          </reference>
        </references>
      </pivotArea>
    </format>
    <format dxfId="2637">
      <pivotArea field="0" dataOnly="0" labelOnly="1" grandRow="1" outline="0" axis="axisRow" fieldPosition="0">
        <references count="1">
          <reference field="4294967294" count="1" selected="0">
            <x v="17"/>
          </reference>
        </references>
      </pivotArea>
    </format>
    <format dxfId="2636">
      <pivotArea field="0" dataOnly="0" labelOnly="1" grandRow="1" outline="0" axis="axisRow" fieldPosition="0">
        <references count="1">
          <reference field="4294967294" count="1" selected="0">
            <x v="18"/>
          </reference>
        </references>
      </pivotArea>
    </format>
    <format dxfId="2635">
      <pivotArea field="0" dataOnly="0" labelOnly="1" grandRow="1" outline="0" axis="axisRow" fieldPosition="0">
        <references count="1">
          <reference field="4294967294" count="1" selected="0">
            <x v="19"/>
          </reference>
        </references>
      </pivotArea>
    </format>
    <format dxfId="2634">
      <pivotArea field="0" dataOnly="0" labelOnly="1" grandRow="1" outline="0" axis="axisRow" fieldPosition="0">
        <references count="1">
          <reference field="4294967294" count="1" selected="0">
            <x v="20"/>
          </reference>
        </references>
      </pivotArea>
    </format>
    <format dxfId="2633">
      <pivotArea field="0" dataOnly="0" labelOnly="1" grandRow="1" outline="0" axis="axisRow" fieldPosition="0">
        <references count="1">
          <reference field="4294967294" count="1" selected="0">
            <x v="21"/>
          </reference>
        </references>
      </pivotArea>
    </format>
    <format dxfId="2632">
      <pivotArea field="0" dataOnly="0" labelOnly="1" grandRow="1" outline="0" axis="axisRow" fieldPosition="0">
        <references count="1">
          <reference field="4294967294" count="1" selected="0">
            <x v="22"/>
          </reference>
        </references>
      </pivotArea>
    </format>
    <format dxfId="2631">
      <pivotArea field="0" dataOnly="0" labelOnly="1" grandRow="1" outline="0" axis="axisRow" fieldPosition="0">
        <references count="1">
          <reference field="4294967294" count="1" selected="0">
            <x v="23"/>
          </reference>
        </references>
      </pivotArea>
    </format>
    <format dxfId="2630">
      <pivotArea field="0" dataOnly="0" labelOnly="1" grandRow="1" outline="0" axis="axisRow" fieldPosition="0">
        <references count="1">
          <reference field="4294967294" count="1" selected="0">
            <x v="24"/>
          </reference>
        </references>
      </pivotArea>
    </format>
    <format dxfId="2629">
      <pivotArea field="0" dataOnly="0" labelOnly="1" grandRow="1" outline="0" axis="axisRow" fieldPosition="0">
        <references count="1">
          <reference field="4294967294" count="1" selected="0">
            <x v="25"/>
          </reference>
        </references>
      </pivotArea>
    </format>
    <format dxfId="2628">
      <pivotArea field="0" dataOnly="0" labelOnly="1" grandRow="1" outline="0" axis="axisRow" fieldPosition="0">
        <references count="1">
          <reference field="4294967294" count="1" selected="0">
            <x v="26"/>
          </reference>
        </references>
      </pivotArea>
    </format>
    <format dxfId="2627">
      <pivotArea field="0" dataOnly="0" labelOnly="1" grandRow="1" outline="0" axis="axisRow" fieldPosition="0">
        <references count="1">
          <reference field="4294967294" count="1" selected="0">
            <x v="27"/>
          </reference>
        </references>
      </pivotArea>
    </format>
    <format dxfId="2626">
      <pivotArea field="0" dataOnly="0" labelOnly="1" grandRow="1" outline="0" axis="axisRow" fieldPosition="0">
        <references count="1">
          <reference field="4294967294" count="1" selected="0">
            <x v="28"/>
          </reference>
        </references>
      </pivotArea>
    </format>
    <format dxfId="2625">
      <pivotArea field="0" dataOnly="0" labelOnly="1" grandRow="1" outline="0" axis="axisRow" fieldPosition="0">
        <references count="1">
          <reference field="4294967294" count="1" selected="0">
            <x v="29"/>
          </reference>
        </references>
      </pivotArea>
    </format>
    <format dxfId="2624">
      <pivotArea field="0" dataOnly="0" labelOnly="1" grandRow="1" outline="0" axis="axisRow" fieldPosition="0">
        <references count="1">
          <reference field="4294967294" count="1" selected="0">
            <x v="30"/>
          </reference>
        </references>
      </pivotArea>
    </format>
    <format dxfId="2623">
      <pivotArea field="0" dataOnly="0" labelOnly="1" grandRow="1" outline="0" axis="axisRow" fieldPosition="0">
        <references count="1">
          <reference field="4294967294" count="1" selected="0">
            <x v="31"/>
          </reference>
        </references>
      </pivotArea>
    </format>
    <format dxfId="2622">
      <pivotArea field="0" dataOnly="0" labelOnly="1" grandRow="1" outline="0" axis="axisRow" fieldPosition="0">
        <references count="1">
          <reference field="4294967294" count="1" selected="0">
            <x v="0"/>
          </reference>
        </references>
      </pivotArea>
    </format>
    <format dxfId="2621">
      <pivotArea field="0" dataOnly="0" labelOnly="1" grandRow="1" outline="0" axis="axisRow" fieldPosition="0">
        <references count="1">
          <reference field="4294967294" count="1" selected="0">
            <x v="1"/>
          </reference>
        </references>
      </pivotArea>
    </format>
    <format dxfId="2620">
      <pivotArea field="0" dataOnly="0" labelOnly="1" grandRow="1" outline="0" axis="axisRow" fieldPosition="0">
        <references count="1">
          <reference field="4294967294" count="1" selected="0">
            <x v="2"/>
          </reference>
        </references>
      </pivotArea>
    </format>
    <format dxfId="2619">
      <pivotArea field="0" dataOnly="0" labelOnly="1" grandRow="1" outline="0" axis="axisRow" fieldPosition="0">
        <references count="1">
          <reference field="4294967294" count="1" selected="0">
            <x v="3"/>
          </reference>
        </references>
      </pivotArea>
    </format>
    <format dxfId="2618">
      <pivotArea field="0" dataOnly="0" labelOnly="1" grandRow="1" outline="0" axis="axisRow" fieldPosition="0">
        <references count="1">
          <reference field="4294967294" count="1" selected="0">
            <x v="4"/>
          </reference>
        </references>
      </pivotArea>
    </format>
    <format dxfId="2617">
      <pivotArea field="0" dataOnly="0" labelOnly="1" grandRow="1" outline="0" axis="axisRow" fieldPosition="0">
        <references count="1">
          <reference field="4294967294" count="1" selected="0">
            <x v="5"/>
          </reference>
        </references>
      </pivotArea>
    </format>
    <format dxfId="2616">
      <pivotArea field="0" dataOnly="0" labelOnly="1" grandRow="1" outline="0" axis="axisRow" fieldPosition="0">
        <references count="1">
          <reference field="4294967294" count="1" selected="0">
            <x v="6"/>
          </reference>
        </references>
      </pivotArea>
    </format>
    <format dxfId="2615">
      <pivotArea field="0" dataOnly="0" labelOnly="1" grandRow="1" outline="0" axis="axisRow" fieldPosition="0">
        <references count="1">
          <reference field="4294967294" count="1" selected="0">
            <x v="7"/>
          </reference>
        </references>
      </pivotArea>
    </format>
    <format dxfId="2614">
      <pivotArea field="0" dataOnly="0" labelOnly="1" grandRow="1" outline="0" axis="axisRow" fieldPosition="0">
        <references count="1">
          <reference field="4294967294" count="1" selected="0">
            <x v="8"/>
          </reference>
        </references>
      </pivotArea>
    </format>
    <format dxfId="2613">
      <pivotArea field="0" dataOnly="0" labelOnly="1" grandRow="1" outline="0" axis="axisRow" fieldPosition="0">
        <references count="1">
          <reference field="4294967294" count="1" selected="0">
            <x v="9"/>
          </reference>
        </references>
      </pivotArea>
    </format>
    <format dxfId="2612">
      <pivotArea field="0" dataOnly="0" labelOnly="1" grandRow="1" outline="0" axis="axisRow" fieldPosition="0">
        <references count="1">
          <reference field="4294967294" count="1" selected="0">
            <x v="10"/>
          </reference>
        </references>
      </pivotArea>
    </format>
    <format dxfId="2611">
      <pivotArea field="0" dataOnly="0" labelOnly="1" grandRow="1" outline="0" axis="axisRow" fieldPosition="0">
        <references count="1">
          <reference field="4294967294" count="1" selected="0">
            <x v="11"/>
          </reference>
        </references>
      </pivotArea>
    </format>
    <format dxfId="2610">
      <pivotArea field="0" dataOnly="0" labelOnly="1" grandRow="1" outline="0" axis="axisRow" fieldPosition="0">
        <references count="1">
          <reference field="4294967294" count="1" selected="0">
            <x v="12"/>
          </reference>
        </references>
      </pivotArea>
    </format>
    <format dxfId="2609">
      <pivotArea field="0" dataOnly="0" labelOnly="1" grandRow="1" outline="0" axis="axisRow" fieldPosition="0">
        <references count="1">
          <reference field="4294967294" count="1" selected="0">
            <x v="13"/>
          </reference>
        </references>
      </pivotArea>
    </format>
    <format dxfId="2608">
      <pivotArea field="0" dataOnly="0" labelOnly="1" grandRow="1" outline="0" axis="axisRow" fieldPosition="0">
        <references count="1">
          <reference field="4294967294" count="1" selected="0">
            <x v="14"/>
          </reference>
        </references>
      </pivotArea>
    </format>
    <format dxfId="2607">
      <pivotArea field="0" dataOnly="0" labelOnly="1" grandRow="1" outline="0" axis="axisRow" fieldPosition="0">
        <references count="1">
          <reference field="4294967294" count="1" selected="0">
            <x v="15"/>
          </reference>
        </references>
      </pivotArea>
    </format>
    <format dxfId="2606">
      <pivotArea field="0" dataOnly="0" labelOnly="1" grandRow="1" outline="0" axis="axisRow" fieldPosition="0">
        <references count="1">
          <reference field="4294967294" count="1" selected="0">
            <x v="16"/>
          </reference>
        </references>
      </pivotArea>
    </format>
    <format dxfId="2605">
      <pivotArea field="0" dataOnly="0" labelOnly="1" grandRow="1" outline="0" axis="axisRow" fieldPosition="0">
        <references count="1">
          <reference field="4294967294" count="1" selected="0">
            <x v="17"/>
          </reference>
        </references>
      </pivotArea>
    </format>
    <format dxfId="2604">
      <pivotArea field="0" dataOnly="0" labelOnly="1" grandRow="1" outline="0" axis="axisRow" fieldPosition="0">
        <references count="1">
          <reference field="4294967294" count="1" selected="0">
            <x v="18"/>
          </reference>
        </references>
      </pivotArea>
    </format>
    <format dxfId="2603">
      <pivotArea field="0" dataOnly="0" labelOnly="1" grandRow="1" outline="0" axis="axisRow" fieldPosition="0">
        <references count="1">
          <reference field="4294967294" count="1" selected="0">
            <x v="19"/>
          </reference>
        </references>
      </pivotArea>
    </format>
    <format dxfId="2602">
      <pivotArea field="0" dataOnly="0" labelOnly="1" grandRow="1" outline="0" axis="axisRow" fieldPosition="0">
        <references count="1">
          <reference field="4294967294" count="1" selected="0">
            <x v="20"/>
          </reference>
        </references>
      </pivotArea>
    </format>
    <format dxfId="2601">
      <pivotArea field="0" dataOnly="0" labelOnly="1" grandRow="1" outline="0" axis="axisRow" fieldPosition="0">
        <references count="1">
          <reference field="4294967294" count="1" selected="0">
            <x v="21"/>
          </reference>
        </references>
      </pivotArea>
    </format>
    <format dxfId="2600">
      <pivotArea field="0" dataOnly="0" labelOnly="1" grandRow="1" outline="0" axis="axisRow" fieldPosition="0">
        <references count="1">
          <reference field="4294967294" count="1" selected="0">
            <x v="22"/>
          </reference>
        </references>
      </pivotArea>
    </format>
    <format dxfId="2599">
      <pivotArea field="0" dataOnly="0" labelOnly="1" grandRow="1" outline="0" axis="axisRow" fieldPosition="0">
        <references count="1">
          <reference field="4294967294" count="1" selected="0">
            <x v="23"/>
          </reference>
        </references>
      </pivotArea>
    </format>
    <format dxfId="2598">
      <pivotArea field="0" dataOnly="0" labelOnly="1" grandRow="1" outline="0" axis="axisRow" fieldPosition="0">
        <references count="1">
          <reference field="4294967294" count="1" selected="0">
            <x v="24"/>
          </reference>
        </references>
      </pivotArea>
    </format>
    <format dxfId="2597">
      <pivotArea field="0" dataOnly="0" labelOnly="1" grandRow="1" outline="0" axis="axisRow" fieldPosition="0">
        <references count="1">
          <reference field="4294967294" count="1" selected="0">
            <x v="25"/>
          </reference>
        </references>
      </pivotArea>
    </format>
    <format dxfId="2596">
      <pivotArea field="0" dataOnly="0" labelOnly="1" grandRow="1" outline="0" axis="axisRow" fieldPosition="0">
        <references count="1">
          <reference field="4294967294" count="1" selected="0">
            <x v="26"/>
          </reference>
        </references>
      </pivotArea>
    </format>
    <format dxfId="2595">
      <pivotArea field="0" dataOnly="0" labelOnly="1" grandRow="1" outline="0" axis="axisRow" fieldPosition="0">
        <references count="1">
          <reference field="4294967294" count="1" selected="0">
            <x v="27"/>
          </reference>
        </references>
      </pivotArea>
    </format>
    <format dxfId="2594">
      <pivotArea field="0" dataOnly="0" labelOnly="1" grandRow="1" outline="0" axis="axisRow" fieldPosition="0">
        <references count="1">
          <reference field="4294967294" count="1" selected="0">
            <x v="28"/>
          </reference>
        </references>
      </pivotArea>
    </format>
    <format dxfId="2593">
      <pivotArea field="0" dataOnly="0" labelOnly="1" grandRow="1" outline="0" axis="axisRow" fieldPosition="0">
        <references count="1">
          <reference field="4294967294" count="1" selected="0">
            <x v="29"/>
          </reference>
        </references>
      </pivotArea>
    </format>
    <format dxfId="2592">
      <pivotArea field="0" dataOnly="0" labelOnly="1" grandRow="1" outline="0" axis="axisRow" fieldPosition="0">
        <references count="1">
          <reference field="4294967294" count="1" selected="0">
            <x v="30"/>
          </reference>
        </references>
      </pivotArea>
    </format>
    <format dxfId="2591">
      <pivotArea field="0" dataOnly="0" labelOnly="1" grandRow="1" outline="0" axis="axisRow" fieldPosition="0">
        <references count="1">
          <reference field="4294967294" count="1" selected="0">
            <x v="31"/>
          </reference>
        </references>
      </pivotArea>
    </format>
    <format dxfId="2590">
      <pivotArea field="0" dataOnly="0" labelOnly="1" grandRow="1" outline="0" axis="axisRow" fieldPosition="0">
        <references count="1">
          <reference field="4294967294" count="1" selected="0">
            <x v="0"/>
          </reference>
        </references>
      </pivotArea>
    </format>
    <format dxfId="2589">
      <pivotArea field="0" dataOnly="0" labelOnly="1" grandRow="1" outline="0" axis="axisRow" fieldPosition="0">
        <references count="1">
          <reference field="4294967294" count="1" selected="0">
            <x v="1"/>
          </reference>
        </references>
      </pivotArea>
    </format>
    <format dxfId="2588">
      <pivotArea field="0" dataOnly="0" labelOnly="1" grandRow="1" outline="0" axis="axisRow" fieldPosition="0">
        <references count="1">
          <reference field="4294967294" count="1" selected="0">
            <x v="2"/>
          </reference>
        </references>
      </pivotArea>
    </format>
    <format dxfId="2587">
      <pivotArea field="0" dataOnly="0" labelOnly="1" grandRow="1" outline="0" axis="axisRow" fieldPosition="0">
        <references count="1">
          <reference field="4294967294" count="1" selected="0">
            <x v="3"/>
          </reference>
        </references>
      </pivotArea>
    </format>
    <format dxfId="2586">
      <pivotArea field="0" dataOnly="0" labelOnly="1" grandRow="1" outline="0" axis="axisRow" fieldPosition="0">
        <references count="1">
          <reference field="4294967294" count="1" selected="0">
            <x v="4"/>
          </reference>
        </references>
      </pivotArea>
    </format>
    <format dxfId="2585">
      <pivotArea field="0" dataOnly="0" labelOnly="1" grandRow="1" outline="0" axis="axisRow" fieldPosition="0">
        <references count="1">
          <reference field="4294967294" count="1" selected="0">
            <x v="5"/>
          </reference>
        </references>
      </pivotArea>
    </format>
    <format dxfId="2584">
      <pivotArea field="0" dataOnly="0" labelOnly="1" grandRow="1" outline="0" axis="axisRow" fieldPosition="0">
        <references count="1">
          <reference field="4294967294" count="1" selected="0">
            <x v="6"/>
          </reference>
        </references>
      </pivotArea>
    </format>
    <format dxfId="2583">
      <pivotArea field="0" dataOnly="0" labelOnly="1" grandRow="1" outline="0" axis="axisRow" fieldPosition="0">
        <references count="1">
          <reference field="4294967294" count="1" selected="0">
            <x v="7"/>
          </reference>
        </references>
      </pivotArea>
    </format>
    <format dxfId="2582">
      <pivotArea field="0" dataOnly="0" labelOnly="1" grandRow="1" outline="0" axis="axisRow" fieldPosition="0">
        <references count="1">
          <reference field="4294967294" count="1" selected="0">
            <x v="8"/>
          </reference>
        </references>
      </pivotArea>
    </format>
    <format dxfId="2581">
      <pivotArea field="0" dataOnly="0" labelOnly="1" grandRow="1" outline="0" axis="axisRow" fieldPosition="0">
        <references count="1">
          <reference field="4294967294" count="1" selected="0">
            <x v="9"/>
          </reference>
        </references>
      </pivotArea>
    </format>
    <format dxfId="2580">
      <pivotArea field="0" dataOnly="0" labelOnly="1" grandRow="1" outline="0" axis="axisRow" fieldPosition="0">
        <references count="1">
          <reference field="4294967294" count="1" selected="0">
            <x v="10"/>
          </reference>
        </references>
      </pivotArea>
    </format>
    <format dxfId="2579">
      <pivotArea field="0" dataOnly="0" labelOnly="1" grandRow="1" outline="0" axis="axisRow" fieldPosition="0">
        <references count="1">
          <reference field="4294967294" count="1" selected="0">
            <x v="11"/>
          </reference>
        </references>
      </pivotArea>
    </format>
    <format dxfId="2578">
      <pivotArea field="0" dataOnly="0" labelOnly="1" grandRow="1" outline="0" axis="axisRow" fieldPosition="0">
        <references count="1">
          <reference field="4294967294" count="1" selected="0">
            <x v="12"/>
          </reference>
        </references>
      </pivotArea>
    </format>
    <format dxfId="2577">
      <pivotArea field="0" dataOnly="0" labelOnly="1" grandRow="1" outline="0" axis="axisRow" fieldPosition="0">
        <references count="1">
          <reference field="4294967294" count="1" selected="0">
            <x v="13"/>
          </reference>
        </references>
      </pivotArea>
    </format>
    <format dxfId="2576">
      <pivotArea field="0" dataOnly="0" labelOnly="1" grandRow="1" outline="0" axis="axisRow" fieldPosition="0">
        <references count="1">
          <reference field="4294967294" count="1" selected="0">
            <x v="14"/>
          </reference>
        </references>
      </pivotArea>
    </format>
    <format dxfId="2575">
      <pivotArea field="0" dataOnly="0" labelOnly="1" grandRow="1" outline="0" axis="axisRow" fieldPosition="0">
        <references count="1">
          <reference field="4294967294" count="1" selected="0">
            <x v="15"/>
          </reference>
        </references>
      </pivotArea>
    </format>
    <format dxfId="2574">
      <pivotArea field="0" dataOnly="0" labelOnly="1" grandRow="1" outline="0" axis="axisRow" fieldPosition="0">
        <references count="1">
          <reference field="4294967294" count="1" selected="0">
            <x v="16"/>
          </reference>
        </references>
      </pivotArea>
    </format>
    <format dxfId="2573">
      <pivotArea field="0" dataOnly="0" labelOnly="1" grandRow="1" outline="0" axis="axisRow" fieldPosition="0">
        <references count="1">
          <reference field="4294967294" count="1" selected="0">
            <x v="17"/>
          </reference>
        </references>
      </pivotArea>
    </format>
    <format dxfId="2572">
      <pivotArea field="0" dataOnly="0" labelOnly="1" grandRow="1" outline="0" axis="axisRow" fieldPosition="0">
        <references count="1">
          <reference field="4294967294" count="1" selected="0">
            <x v="18"/>
          </reference>
        </references>
      </pivotArea>
    </format>
    <format dxfId="2571">
      <pivotArea field="0" dataOnly="0" labelOnly="1" grandRow="1" outline="0" axis="axisRow" fieldPosition="0">
        <references count="1">
          <reference field="4294967294" count="1" selected="0">
            <x v="19"/>
          </reference>
        </references>
      </pivotArea>
    </format>
    <format dxfId="2570">
      <pivotArea field="0" dataOnly="0" labelOnly="1" grandRow="1" outline="0" axis="axisRow" fieldPosition="0">
        <references count="1">
          <reference field="4294967294" count="1" selected="0">
            <x v="20"/>
          </reference>
        </references>
      </pivotArea>
    </format>
    <format dxfId="2569">
      <pivotArea field="0" dataOnly="0" labelOnly="1" grandRow="1" outline="0" axis="axisRow" fieldPosition="0">
        <references count="1">
          <reference field="4294967294" count="1" selected="0">
            <x v="21"/>
          </reference>
        </references>
      </pivotArea>
    </format>
    <format dxfId="2568">
      <pivotArea field="0" dataOnly="0" labelOnly="1" grandRow="1" outline="0" axis="axisRow" fieldPosition="0">
        <references count="1">
          <reference field="4294967294" count="1" selected="0">
            <x v="22"/>
          </reference>
        </references>
      </pivotArea>
    </format>
    <format dxfId="2567">
      <pivotArea field="0" dataOnly="0" labelOnly="1" grandRow="1" outline="0" axis="axisRow" fieldPosition="0">
        <references count="1">
          <reference field="4294967294" count="1" selected="0">
            <x v="23"/>
          </reference>
        </references>
      </pivotArea>
    </format>
    <format dxfId="2566">
      <pivotArea field="0" dataOnly="0" labelOnly="1" grandRow="1" outline="0" axis="axisRow" fieldPosition="0">
        <references count="1">
          <reference field="4294967294" count="1" selected="0">
            <x v="24"/>
          </reference>
        </references>
      </pivotArea>
    </format>
    <format dxfId="2565">
      <pivotArea field="0" dataOnly="0" labelOnly="1" grandRow="1" outline="0" axis="axisRow" fieldPosition="0">
        <references count="1">
          <reference field="4294967294" count="1" selected="0">
            <x v="25"/>
          </reference>
        </references>
      </pivotArea>
    </format>
    <format dxfId="2564">
      <pivotArea field="0" dataOnly="0" labelOnly="1" grandRow="1" outline="0" axis="axisRow" fieldPosition="0">
        <references count="1">
          <reference field="4294967294" count="1" selected="0">
            <x v="26"/>
          </reference>
        </references>
      </pivotArea>
    </format>
    <format dxfId="2563">
      <pivotArea field="0" dataOnly="0" labelOnly="1" grandRow="1" outline="0" axis="axisRow" fieldPosition="0">
        <references count="1">
          <reference field="4294967294" count="1" selected="0">
            <x v="27"/>
          </reference>
        </references>
      </pivotArea>
    </format>
    <format dxfId="2562">
      <pivotArea field="0" dataOnly="0" labelOnly="1" grandRow="1" outline="0" axis="axisRow" fieldPosition="0">
        <references count="1">
          <reference field="4294967294" count="1" selected="0">
            <x v="28"/>
          </reference>
        </references>
      </pivotArea>
    </format>
    <format dxfId="2561">
      <pivotArea field="0" dataOnly="0" labelOnly="1" grandRow="1" outline="0" axis="axisRow" fieldPosition="0">
        <references count="1">
          <reference field="4294967294" count="1" selected="0">
            <x v="29"/>
          </reference>
        </references>
      </pivotArea>
    </format>
    <format dxfId="2560">
      <pivotArea field="0" dataOnly="0" labelOnly="1" grandRow="1" outline="0" axis="axisRow" fieldPosition="0">
        <references count="1">
          <reference field="4294967294" count="1" selected="0">
            <x v="30"/>
          </reference>
        </references>
      </pivotArea>
    </format>
    <format dxfId="2559">
      <pivotArea field="0" dataOnly="0" labelOnly="1" grandRow="1" outline="0" axis="axisRow" fieldPosition="0">
        <references count="1">
          <reference field="4294967294" count="1" selected="0">
            <x v="31"/>
          </reference>
        </references>
      </pivotArea>
    </format>
    <format dxfId="2558">
      <pivotArea field="0" dataOnly="0" labelOnly="1" grandRow="1" outline="0" axis="axisRow" fieldPosition="0">
        <references count="1">
          <reference field="4294967294" count="1" selected="0">
            <x v="0"/>
          </reference>
        </references>
      </pivotArea>
    </format>
    <format dxfId="2557">
      <pivotArea field="0" dataOnly="0" labelOnly="1" grandRow="1" outline="0" axis="axisRow" fieldPosition="0">
        <references count="1">
          <reference field="4294967294" count="1" selected="0">
            <x v="1"/>
          </reference>
        </references>
      </pivotArea>
    </format>
    <format dxfId="2556">
      <pivotArea field="0" dataOnly="0" labelOnly="1" grandRow="1" outline="0" axis="axisRow" fieldPosition="0">
        <references count="1">
          <reference field="4294967294" count="1" selected="0">
            <x v="2"/>
          </reference>
        </references>
      </pivotArea>
    </format>
    <format dxfId="2555">
      <pivotArea field="0" dataOnly="0" labelOnly="1" grandRow="1" outline="0" axis="axisRow" fieldPosition="0">
        <references count="1">
          <reference field="4294967294" count="1" selected="0">
            <x v="3"/>
          </reference>
        </references>
      </pivotArea>
    </format>
    <format dxfId="2554">
      <pivotArea field="0" dataOnly="0" labelOnly="1" grandRow="1" outline="0" axis="axisRow" fieldPosition="0">
        <references count="1">
          <reference field="4294967294" count="1" selected="0">
            <x v="4"/>
          </reference>
        </references>
      </pivotArea>
    </format>
    <format dxfId="2553">
      <pivotArea field="0" dataOnly="0" labelOnly="1" grandRow="1" outline="0" axis="axisRow" fieldPosition="0">
        <references count="1">
          <reference field="4294967294" count="1" selected="0">
            <x v="5"/>
          </reference>
        </references>
      </pivotArea>
    </format>
    <format dxfId="2552">
      <pivotArea field="0" dataOnly="0" labelOnly="1" grandRow="1" outline="0" axis="axisRow" fieldPosition="0">
        <references count="1">
          <reference field="4294967294" count="1" selected="0">
            <x v="6"/>
          </reference>
        </references>
      </pivotArea>
    </format>
    <format dxfId="2551">
      <pivotArea field="0" dataOnly="0" labelOnly="1" grandRow="1" outline="0" axis="axisRow" fieldPosition="0">
        <references count="1">
          <reference field="4294967294" count="1" selected="0">
            <x v="7"/>
          </reference>
        </references>
      </pivotArea>
    </format>
    <format dxfId="2550">
      <pivotArea field="0" dataOnly="0" labelOnly="1" grandRow="1" outline="0" axis="axisRow" fieldPosition="0">
        <references count="1">
          <reference field="4294967294" count="1" selected="0">
            <x v="8"/>
          </reference>
        </references>
      </pivotArea>
    </format>
    <format dxfId="2549">
      <pivotArea field="0" dataOnly="0" labelOnly="1" grandRow="1" outline="0" axis="axisRow" fieldPosition="0">
        <references count="1">
          <reference field="4294967294" count="1" selected="0">
            <x v="9"/>
          </reference>
        </references>
      </pivotArea>
    </format>
    <format dxfId="2548">
      <pivotArea field="0" dataOnly="0" labelOnly="1" grandRow="1" outline="0" axis="axisRow" fieldPosition="0">
        <references count="1">
          <reference field="4294967294" count="1" selected="0">
            <x v="10"/>
          </reference>
        </references>
      </pivotArea>
    </format>
    <format dxfId="2547">
      <pivotArea field="0" dataOnly="0" labelOnly="1" grandRow="1" outline="0" axis="axisRow" fieldPosition="0">
        <references count="1">
          <reference field="4294967294" count="1" selected="0">
            <x v="11"/>
          </reference>
        </references>
      </pivotArea>
    </format>
    <format dxfId="2546">
      <pivotArea field="0" dataOnly="0" labelOnly="1" grandRow="1" outline="0" axis="axisRow" fieldPosition="0">
        <references count="1">
          <reference field="4294967294" count="1" selected="0">
            <x v="12"/>
          </reference>
        </references>
      </pivotArea>
    </format>
    <format dxfId="2545">
      <pivotArea field="0" dataOnly="0" labelOnly="1" grandRow="1" outline="0" axis="axisRow" fieldPosition="0">
        <references count="1">
          <reference field="4294967294" count="1" selected="0">
            <x v="13"/>
          </reference>
        </references>
      </pivotArea>
    </format>
    <format dxfId="2544">
      <pivotArea field="0" dataOnly="0" labelOnly="1" grandRow="1" outline="0" axis="axisRow" fieldPosition="0">
        <references count="1">
          <reference field="4294967294" count="1" selected="0">
            <x v="14"/>
          </reference>
        </references>
      </pivotArea>
    </format>
    <format dxfId="2543">
      <pivotArea field="0" dataOnly="0" labelOnly="1" grandRow="1" outline="0" axis="axisRow" fieldPosition="0">
        <references count="1">
          <reference field="4294967294" count="1" selected="0">
            <x v="15"/>
          </reference>
        </references>
      </pivotArea>
    </format>
    <format dxfId="2542">
      <pivotArea field="0" dataOnly="0" labelOnly="1" grandRow="1" outline="0" axis="axisRow" fieldPosition="0">
        <references count="1">
          <reference field="4294967294" count="1" selected="0">
            <x v="16"/>
          </reference>
        </references>
      </pivotArea>
    </format>
    <format dxfId="2541">
      <pivotArea field="0" dataOnly="0" labelOnly="1" grandRow="1" outline="0" axis="axisRow" fieldPosition="0">
        <references count="1">
          <reference field="4294967294" count="1" selected="0">
            <x v="17"/>
          </reference>
        </references>
      </pivotArea>
    </format>
    <format dxfId="2540">
      <pivotArea field="0" dataOnly="0" labelOnly="1" grandRow="1" outline="0" axis="axisRow" fieldPosition="0">
        <references count="1">
          <reference field="4294967294" count="1" selected="0">
            <x v="18"/>
          </reference>
        </references>
      </pivotArea>
    </format>
    <format dxfId="2539">
      <pivotArea field="0" dataOnly="0" labelOnly="1" grandRow="1" outline="0" axis="axisRow" fieldPosition="0">
        <references count="1">
          <reference field="4294967294" count="1" selected="0">
            <x v="19"/>
          </reference>
        </references>
      </pivotArea>
    </format>
    <format dxfId="2538">
      <pivotArea field="0" dataOnly="0" labelOnly="1" grandRow="1" outline="0" axis="axisRow" fieldPosition="0">
        <references count="1">
          <reference field="4294967294" count="1" selected="0">
            <x v="20"/>
          </reference>
        </references>
      </pivotArea>
    </format>
    <format dxfId="2537">
      <pivotArea field="0" dataOnly="0" labelOnly="1" grandRow="1" outline="0" axis="axisRow" fieldPosition="0">
        <references count="1">
          <reference field="4294967294" count="1" selected="0">
            <x v="21"/>
          </reference>
        </references>
      </pivotArea>
    </format>
    <format dxfId="2536">
      <pivotArea field="0" dataOnly="0" labelOnly="1" grandRow="1" outline="0" axis="axisRow" fieldPosition="0">
        <references count="1">
          <reference field="4294967294" count="1" selected="0">
            <x v="22"/>
          </reference>
        </references>
      </pivotArea>
    </format>
    <format dxfId="2535">
      <pivotArea field="0" dataOnly="0" labelOnly="1" grandRow="1" outline="0" axis="axisRow" fieldPosition="0">
        <references count="1">
          <reference field="4294967294" count="1" selected="0">
            <x v="23"/>
          </reference>
        </references>
      </pivotArea>
    </format>
    <format dxfId="2534">
      <pivotArea field="0" dataOnly="0" labelOnly="1" grandRow="1" outline="0" axis="axisRow" fieldPosition="0">
        <references count="1">
          <reference field="4294967294" count="1" selected="0">
            <x v="24"/>
          </reference>
        </references>
      </pivotArea>
    </format>
    <format dxfId="2533">
      <pivotArea field="0" dataOnly="0" labelOnly="1" grandRow="1" outline="0" axis="axisRow" fieldPosition="0">
        <references count="1">
          <reference field="4294967294" count="1" selected="0">
            <x v="25"/>
          </reference>
        </references>
      </pivotArea>
    </format>
    <format dxfId="2532">
      <pivotArea field="0" dataOnly="0" labelOnly="1" grandRow="1" outline="0" axis="axisRow" fieldPosition="0">
        <references count="1">
          <reference field="4294967294" count="1" selected="0">
            <x v="26"/>
          </reference>
        </references>
      </pivotArea>
    </format>
    <format dxfId="2531">
      <pivotArea field="0" dataOnly="0" labelOnly="1" grandRow="1" outline="0" axis="axisRow" fieldPosition="0">
        <references count="1">
          <reference field="4294967294" count="1" selected="0">
            <x v="27"/>
          </reference>
        </references>
      </pivotArea>
    </format>
    <format dxfId="2530">
      <pivotArea field="0" dataOnly="0" labelOnly="1" grandRow="1" outline="0" axis="axisRow" fieldPosition="0">
        <references count="1">
          <reference field="4294967294" count="1" selected="0">
            <x v="28"/>
          </reference>
        </references>
      </pivotArea>
    </format>
    <format dxfId="2529">
      <pivotArea field="0" dataOnly="0" labelOnly="1" grandRow="1" outline="0" axis="axisRow" fieldPosition="0">
        <references count="1">
          <reference field="4294967294" count="1" selected="0">
            <x v="29"/>
          </reference>
        </references>
      </pivotArea>
    </format>
    <format dxfId="2528">
      <pivotArea field="0" dataOnly="0" labelOnly="1" grandRow="1" outline="0" axis="axisRow" fieldPosition="0">
        <references count="1">
          <reference field="4294967294" count="1" selected="0">
            <x v="30"/>
          </reference>
        </references>
      </pivotArea>
    </format>
    <format dxfId="2527">
      <pivotArea field="0" dataOnly="0" labelOnly="1" grandRow="1" outline="0" axis="axisRow" fieldPosition="0">
        <references count="1">
          <reference field="4294967294" count="1" selected="0">
            <x v="31"/>
          </reference>
        </references>
      </pivotArea>
    </format>
    <format dxfId="2526">
      <pivotArea field="0" dataOnly="0" labelOnly="1" grandRow="1" outline="0" axis="axisRow" fieldPosition="0">
        <references count="1">
          <reference field="4294967294" count="1" selected="0">
            <x v="0"/>
          </reference>
        </references>
      </pivotArea>
    </format>
    <format dxfId="2525">
      <pivotArea field="0" dataOnly="0" labelOnly="1" grandRow="1" outline="0" axis="axisRow" fieldPosition="0">
        <references count="1">
          <reference field="4294967294" count="1" selected="0">
            <x v="1"/>
          </reference>
        </references>
      </pivotArea>
    </format>
    <format dxfId="2524">
      <pivotArea field="0" dataOnly="0" labelOnly="1" grandRow="1" outline="0" axis="axisRow" fieldPosition="0">
        <references count="1">
          <reference field="4294967294" count="1" selected="0">
            <x v="2"/>
          </reference>
        </references>
      </pivotArea>
    </format>
    <format dxfId="2523">
      <pivotArea field="0" dataOnly="0" labelOnly="1" grandRow="1" outline="0" axis="axisRow" fieldPosition="0">
        <references count="1">
          <reference field="4294967294" count="1" selected="0">
            <x v="3"/>
          </reference>
        </references>
      </pivotArea>
    </format>
    <format dxfId="2522">
      <pivotArea field="0" dataOnly="0" labelOnly="1" grandRow="1" outline="0" axis="axisRow" fieldPosition="0">
        <references count="1">
          <reference field="4294967294" count="1" selected="0">
            <x v="4"/>
          </reference>
        </references>
      </pivotArea>
    </format>
    <format dxfId="2521">
      <pivotArea field="0" dataOnly="0" labelOnly="1" grandRow="1" outline="0" axis="axisRow" fieldPosition="0">
        <references count="1">
          <reference field="4294967294" count="1" selected="0">
            <x v="5"/>
          </reference>
        </references>
      </pivotArea>
    </format>
    <format dxfId="2520">
      <pivotArea field="0" dataOnly="0" labelOnly="1" grandRow="1" outline="0" axis="axisRow" fieldPosition="0">
        <references count="1">
          <reference field="4294967294" count="1" selected="0">
            <x v="6"/>
          </reference>
        </references>
      </pivotArea>
    </format>
    <format dxfId="2519">
      <pivotArea field="0" dataOnly="0" labelOnly="1" grandRow="1" outline="0" axis="axisRow" fieldPosition="0">
        <references count="1">
          <reference field="4294967294" count="1" selected="0">
            <x v="7"/>
          </reference>
        </references>
      </pivotArea>
    </format>
    <format dxfId="2518">
      <pivotArea field="0" dataOnly="0" labelOnly="1" grandRow="1" outline="0" axis="axisRow" fieldPosition="0">
        <references count="1">
          <reference field="4294967294" count="1" selected="0">
            <x v="8"/>
          </reference>
        </references>
      </pivotArea>
    </format>
    <format dxfId="2517">
      <pivotArea field="0" dataOnly="0" labelOnly="1" grandRow="1" outline="0" axis="axisRow" fieldPosition="0">
        <references count="1">
          <reference field="4294967294" count="1" selected="0">
            <x v="9"/>
          </reference>
        </references>
      </pivotArea>
    </format>
    <format dxfId="2516">
      <pivotArea field="0" dataOnly="0" labelOnly="1" grandRow="1" outline="0" axis="axisRow" fieldPosition="0">
        <references count="1">
          <reference field="4294967294" count="1" selected="0">
            <x v="10"/>
          </reference>
        </references>
      </pivotArea>
    </format>
    <format dxfId="2515">
      <pivotArea field="0" dataOnly="0" labelOnly="1" grandRow="1" outline="0" axis="axisRow" fieldPosition="0">
        <references count="1">
          <reference field="4294967294" count="1" selected="0">
            <x v="11"/>
          </reference>
        </references>
      </pivotArea>
    </format>
    <format dxfId="2514">
      <pivotArea field="0" dataOnly="0" labelOnly="1" grandRow="1" outline="0" axis="axisRow" fieldPosition="0">
        <references count="1">
          <reference field="4294967294" count="1" selected="0">
            <x v="12"/>
          </reference>
        </references>
      </pivotArea>
    </format>
    <format dxfId="2513">
      <pivotArea field="0" dataOnly="0" labelOnly="1" grandRow="1" outline="0" axis="axisRow" fieldPosition="0">
        <references count="1">
          <reference field="4294967294" count="1" selected="0">
            <x v="13"/>
          </reference>
        </references>
      </pivotArea>
    </format>
    <format dxfId="2512">
      <pivotArea field="0" dataOnly="0" labelOnly="1" grandRow="1" outline="0" axis="axisRow" fieldPosition="0">
        <references count="1">
          <reference field="4294967294" count="1" selected="0">
            <x v="14"/>
          </reference>
        </references>
      </pivotArea>
    </format>
    <format dxfId="2511">
      <pivotArea field="0" dataOnly="0" labelOnly="1" grandRow="1" outline="0" axis="axisRow" fieldPosition="0">
        <references count="1">
          <reference field="4294967294" count="1" selected="0">
            <x v="15"/>
          </reference>
        </references>
      </pivotArea>
    </format>
    <format dxfId="2510">
      <pivotArea field="0" dataOnly="0" labelOnly="1" grandRow="1" outline="0" axis="axisRow" fieldPosition="0">
        <references count="1">
          <reference field="4294967294" count="1" selected="0">
            <x v="16"/>
          </reference>
        </references>
      </pivotArea>
    </format>
    <format dxfId="2509">
      <pivotArea field="0" dataOnly="0" labelOnly="1" grandRow="1" outline="0" axis="axisRow" fieldPosition="0">
        <references count="1">
          <reference field="4294967294" count="1" selected="0">
            <x v="17"/>
          </reference>
        </references>
      </pivotArea>
    </format>
    <format dxfId="2508">
      <pivotArea field="0" dataOnly="0" labelOnly="1" grandRow="1" outline="0" axis="axisRow" fieldPosition="0">
        <references count="1">
          <reference field="4294967294" count="1" selected="0">
            <x v="18"/>
          </reference>
        </references>
      </pivotArea>
    </format>
    <format dxfId="2507">
      <pivotArea field="0" dataOnly="0" labelOnly="1" grandRow="1" outline="0" axis="axisRow" fieldPosition="0">
        <references count="1">
          <reference field="4294967294" count="1" selected="0">
            <x v="19"/>
          </reference>
        </references>
      </pivotArea>
    </format>
    <format dxfId="2506">
      <pivotArea field="0" dataOnly="0" labelOnly="1" grandRow="1" outline="0" axis="axisRow" fieldPosition="0">
        <references count="1">
          <reference field="4294967294" count="1" selected="0">
            <x v="20"/>
          </reference>
        </references>
      </pivotArea>
    </format>
    <format dxfId="2505">
      <pivotArea field="0" dataOnly="0" labelOnly="1" grandRow="1" outline="0" axis="axisRow" fieldPosition="0">
        <references count="1">
          <reference field="4294967294" count="1" selected="0">
            <x v="21"/>
          </reference>
        </references>
      </pivotArea>
    </format>
    <format dxfId="2504">
      <pivotArea field="0" dataOnly="0" labelOnly="1" grandRow="1" outline="0" axis="axisRow" fieldPosition="0">
        <references count="1">
          <reference field="4294967294" count="1" selected="0">
            <x v="22"/>
          </reference>
        </references>
      </pivotArea>
    </format>
    <format dxfId="2503">
      <pivotArea field="0" dataOnly="0" labelOnly="1" grandRow="1" outline="0" axis="axisRow" fieldPosition="0">
        <references count="1">
          <reference field="4294967294" count="1" selected="0">
            <x v="23"/>
          </reference>
        </references>
      </pivotArea>
    </format>
    <format dxfId="2502">
      <pivotArea field="0" dataOnly="0" labelOnly="1" grandRow="1" outline="0" axis="axisRow" fieldPosition="0">
        <references count="1">
          <reference field="4294967294" count="1" selected="0">
            <x v="24"/>
          </reference>
        </references>
      </pivotArea>
    </format>
    <format dxfId="2501">
      <pivotArea field="0" dataOnly="0" labelOnly="1" grandRow="1" outline="0" axis="axisRow" fieldPosition="0">
        <references count="1">
          <reference field="4294967294" count="1" selected="0">
            <x v="25"/>
          </reference>
        </references>
      </pivotArea>
    </format>
    <format dxfId="2500">
      <pivotArea field="0" dataOnly="0" labelOnly="1" grandRow="1" outline="0" axis="axisRow" fieldPosition="0">
        <references count="1">
          <reference field="4294967294" count="1" selected="0">
            <x v="26"/>
          </reference>
        </references>
      </pivotArea>
    </format>
    <format dxfId="2499">
      <pivotArea field="0" dataOnly="0" labelOnly="1" grandRow="1" outline="0" axis="axisRow" fieldPosition="0">
        <references count="1">
          <reference field="4294967294" count="1" selected="0">
            <x v="27"/>
          </reference>
        </references>
      </pivotArea>
    </format>
    <format dxfId="2498">
      <pivotArea field="0" dataOnly="0" labelOnly="1" grandRow="1" outline="0" axis="axisRow" fieldPosition="0">
        <references count="1">
          <reference field="4294967294" count="1" selected="0">
            <x v="28"/>
          </reference>
        </references>
      </pivotArea>
    </format>
    <format dxfId="2497">
      <pivotArea field="0" dataOnly="0" labelOnly="1" grandRow="1" outline="0" axis="axisRow" fieldPosition="0">
        <references count="1">
          <reference field="4294967294" count="1" selected="0">
            <x v="29"/>
          </reference>
        </references>
      </pivotArea>
    </format>
    <format dxfId="2496">
      <pivotArea field="0" dataOnly="0" labelOnly="1" grandRow="1" outline="0" axis="axisRow" fieldPosition="0">
        <references count="1">
          <reference field="4294967294" count="1" selected="0">
            <x v="30"/>
          </reference>
        </references>
      </pivotArea>
    </format>
    <format dxfId="2495">
      <pivotArea field="0" dataOnly="0" labelOnly="1" grandRow="1" outline="0" axis="axisRow" fieldPosition="0">
        <references count="1">
          <reference field="4294967294" count="1" selected="0">
            <x v="31"/>
          </reference>
        </references>
      </pivotArea>
    </format>
    <format dxfId="2494">
      <pivotArea field="0" dataOnly="0" labelOnly="1" grandRow="1" outline="0" axis="axisRow" fieldPosition="0">
        <references count="1">
          <reference field="4294967294" count="1" selected="0">
            <x v="0"/>
          </reference>
        </references>
      </pivotArea>
    </format>
    <format dxfId="2493">
      <pivotArea field="0" dataOnly="0" labelOnly="1" grandRow="1" outline="0" axis="axisRow" fieldPosition="0">
        <references count="1">
          <reference field="4294967294" count="1" selected="0">
            <x v="1"/>
          </reference>
        </references>
      </pivotArea>
    </format>
    <format dxfId="2492">
      <pivotArea field="0" dataOnly="0" labelOnly="1" grandRow="1" outline="0" axis="axisRow" fieldPosition="0">
        <references count="1">
          <reference field="4294967294" count="1" selected="0">
            <x v="2"/>
          </reference>
        </references>
      </pivotArea>
    </format>
    <format dxfId="2491">
      <pivotArea field="0" dataOnly="0" labelOnly="1" grandRow="1" outline="0" axis="axisRow" fieldPosition="0">
        <references count="1">
          <reference field="4294967294" count="1" selected="0">
            <x v="3"/>
          </reference>
        </references>
      </pivotArea>
    </format>
    <format dxfId="2490">
      <pivotArea field="0" dataOnly="0" labelOnly="1" grandRow="1" outline="0" axis="axisRow" fieldPosition="0">
        <references count="1">
          <reference field="4294967294" count="1" selected="0">
            <x v="4"/>
          </reference>
        </references>
      </pivotArea>
    </format>
    <format dxfId="2489">
      <pivotArea field="0" dataOnly="0" labelOnly="1" grandRow="1" outline="0" axis="axisRow" fieldPosition="0">
        <references count="1">
          <reference field="4294967294" count="1" selected="0">
            <x v="5"/>
          </reference>
        </references>
      </pivotArea>
    </format>
    <format dxfId="2488">
      <pivotArea field="0" dataOnly="0" labelOnly="1" grandRow="1" outline="0" axis="axisRow" fieldPosition="0">
        <references count="1">
          <reference field="4294967294" count="1" selected="0">
            <x v="6"/>
          </reference>
        </references>
      </pivotArea>
    </format>
    <format dxfId="2487">
      <pivotArea field="0" dataOnly="0" labelOnly="1" grandRow="1" outline="0" axis="axisRow" fieldPosition="0">
        <references count="1">
          <reference field="4294967294" count="1" selected="0">
            <x v="7"/>
          </reference>
        </references>
      </pivotArea>
    </format>
    <format dxfId="2486">
      <pivotArea field="0" dataOnly="0" labelOnly="1" grandRow="1" outline="0" axis="axisRow" fieldPosition="0">
        <references count="1">
          <reference field="4294967294" count="1" selected="0">
            <x v="8"/>
          </reference>
        </references>
      </pivotArea>
    </format>
    <format dxfId="2485">
      <pivotArea field="0" dataOnly="0" labelOnly="1" grandRow="1" outline="0" axis="axisRow" fieldPosition="0">
        <references count="1">
          <reference field="4294967294" count="1" selected="0">
            <x v="9"/>
          </reference>
        </references>
      </pivotArea>
    </format>
    <format dxfId="2484">
      <pivotArea field="0" dataOnly="0" labelOnly="1" grandRow="1" outline="0" axis="axisRow" fieldPosition="0">
        <references count="1">
          <reference field="4294967294" count="1" selected="0">
            <x v="10"/>
          </reference>
        </references>
      </pivotArea>
    </format>
    <format dxfId="2483">
      <pivotArea field="0" dataOnly="0" labelOnly="1" grandRow="1" outline="0" axis="axisRow" fieldPosition="0">
        <references count="1">
          <reference field="4294967294" count="1" selected="0">
            <x v="11"/>
          </reference>
        </references>
      </pivotArea>
    </format>
    <format dxfId="2482">
      <pivotArea field="0" dataOnly="0" labelOnly="1" grandRow="1" outline="0" axis="axisRow" fieldPosition="0">
        <references count="1">
          <reference field="4294967294" count="1" selected="0">
            <x v="12"/>
          </reference>
        </references>
      </pivotArea>
    </format>
    <format dxfId="2481">
      <pivotArea field="0" dataOnly="0" labelOnly="1" grandRow="1" outline="0" axis="axisRow" fieldPosition="0">
        <references count="1">
          <reference field="4294967294" count="1" selected="0">
            <x v="13"/>
          </reference>
        </references>
      </pivotArea>
    </format>
    <format dxfId="2480">
      <pivotArea field="0" dataOnly="0" labelOnly="1" grandRow="1" outline="0" axis="axisRow" fieldPosition="0">
        <references count="1">
          <reference field="4294967294" count="1" selected="0">
            <x v="14"/>
          </reference>
        </references>
      </pivotArea>
    </format>
    <format dxfId="2479">
      <pivotArea field="0" dataOnly="0" labelOnly="1" grandRow="1" outline="0" axis="axisRow" fieldPosition="0">
        <references count="1">
          <reference field="4294967294" count="1" selected="0">
            <x v="15"/>
          </reference>
        </references>
      </pivotArea>
    </format>
    <format dxfId="2478">
      <pivotArea field="0" dataOnly="0" labelOnly="1" grandRow="1" outline="0" axis="axisRow" fieldPosition="0">
        <references count="1">
          <reference field="4294967294" count="1" selected="0">
            <x v="16"/>
          </reference>
        </references>
      </pivotArea>
    </format>
    <format dxfId="2477">
      <pivotArea field="0" dataOnly="0" labelOnly="1" grandRow="1" outline="0" axis="axisRow" fieldPosition="0">
        <references count="1">
          <reference field="4294967294" count="1" selected="0">
            <x v="17"/>
          </reference>
        </references>
      </pivotArea>
    </format>
    <format dxfId="2476">
      <pivotArea field="0" dataOnly="0" labelOnly="1" grandRow="1" outline="0" axis="axisRow" fieldPosition="0">
        <references count="1">
          <reference field="4294967294" count="1" selected="0">
            <x v="18"/>
          </reference>
        </references>
      </pivotArea>
    </format>
    <format dxfId="2475">
      <pivotArea field="0" dataOnly="0" labelOnly="1" grandRow="1" outline="0" axis="axisRow" fieldPosition="0">
        <references count="1">
          <reference field="4294967294" count="1" selected="0">
            <x v="19"/>
          </reference>
        </references>
      </pivotArea>
    </format>
    <format dxfId="2474">
      <pivotArea field="0" dataOnly="0" labelOnly="1" grandRow="1" outline="0" axis="axisRow" fieldPosition="0">
        <references count="1">
          <reference field="4294967294" count="1" selected="0">
            <x v="20"/>
          </reference>
        </references>
      </pivotArea>
    </format>
    <format dxfId="2473">
      <pivotArea field="0" dataOnly="0" labelOnly="1" grandRow="1" outline="0" axis="axisRow" fieldPosition="0">
        <references count="1">
          <reference field="4294967294" count="1" selected="0">
            <x v="21"/>
          </reference>
        </references>
      </pivotArea>
    </format>
    <format dxfId="2472">
      <pivotArea field="0" dataOnly="0" labelOnly="1" grandRow="1" outline="0" axis="axisRow" fieldPosition="0">
        <references count="1">
          <reference field="4294967294" count="1" selected="0">
            <x v="22"/>
          </reference>
        </references>
      </pivotArea>
    </format>
    <format dxfId="2471">
      <pivotArea field="0" dataOnly="0" labelOnly="1" grandRow="1" outline="0" axis="axisRow" fieldPosition="0">
        <references count="1">
          <reference field="4294967294" count="1" selected="0">
            <x v="23"/>
          </reference>
        </references>
      </pivotArea>
    </format>
    <format dxfId="2470">
      <pivotArea field="0" dataOnly="0" labelOnly="1" grandRow="1" outline="0" axis="axisRow" fieldPosition="0">
        <references count="1">
          <reference field="4294967294" count="1" selected="0">
            <x v="24"/>
          </reference>
        </references>
      </pivotArea>
    </format>
    <format dxfId="2469">
      <pivotArea field="0" dataOnly="0" labelOnly="1" grandRow="1" outline="0" axis="axisRow" fieldPosition="0">
        <references count="1">
          <reference field="4294967294" count="1" selected="0">
            <x v="25"/>
          </reference>
        </references>
      </pivotArea>
    </format>
    <format dxfId="2468">
      <pivotArea field="0" dataOnly="0" labelOnly="1" grandRow="1" outline="0" axis="axisRow" fieldPosition="0">
        <references count="1">
          <reference field="4294967294" count="1" selected="0">
            <x v="26"/>
          </reference>
        </references>
      </pivotArea>
    </format>
    <format dxfId="2467">
      <pivotArea field="0" dataOnly="0" labelOnly="1" grandRow="1" outline="0" axis="axisRow" fieldPosition="0">
        <references count="1">
          <reference field="4294967294" count="1" selected="0">
            <x v="27"/>
          </reference>
        </references>
      </pivotArea>
    </format>
    <format dxfId="2466">
      <pivotArea field="0" dataOnly="0" labelOnly="1" grandRow="1" outline="0" axis="axisRow" fieldPosition="0">
        <references count="1">
          <reference field="4294967294" count="1" selected="0">
            <x v="28"/>
          </reference>
        </references>
      </pivotArea>
    </format>
    <format dxfId="2465">
      <pivotArea field="0" dataOnly="0" labelOnly="1" grandRow="1" outline="0" axis="axisRow" fieldPosition="0">
        <references count="1">
          <reference field="4294967294" count="1" selected="0">
            <x v="29"/>
          </reference>
        </references>
      </pivotArea>
    </format>
    <format dxfId="2464">
      <pivotArea field="0" dataOnly="0" labelOnly="1" grandRow="1" outline="0" axis="axisRow" fieldPosition="0">
        <references count="1">
          <reference field="4294967294" count="1" selected="0">
            <x v="30"/>
          </reference>
        </references>
      </pivotArea>
    </format>
    <format dxfId="2463">
      <pivotArea field="0" dataOnly="0" labelOnly="1" grandRow="1" outline="0" axis="axisRow" fieldPosition="0">
        <references count="1">
          <reference field="4294967294" count="1" selected="0">
            <x v="31"/>
          </reference>
        </references>
      </pivotArea>
    </format>
    <format dxfId="2462">
      <pivotArea field="0" dataOnly="0" labelOnly="1" grandRow="1" outline="0" axis="axisRow" fieldPosition="0">
        <references count="1">
          <reference field="4294967294" count="1" selected="0">
            <x v="0"/>
          </reference>
        </references>
      </pivotArea>
    </format>
    <format dxfId="2461">
      <pivotArea field="0" dataOnly="0" labelOnly="1" grandRow="1" outline="0" axis="axisRow" fieldPosition="0">
        <references count="1">
          <reference field="4294967294" count="1" selected="0">
            <x v="1"/>
          </reference>
        </references>
      </pivotArea>
    </format>
    <format dxfId="2460">
      <pivotArea field="0" dataOnly="0" labelOnly="1" grandRow="1" outline="0" axis="axisRow" fieldPosition="0">
        <references count="1">
          <reference field="4294967294" count="1" selected="0">
            <x v="2"/>
          </reference>
        </references>
      </pivotArea>
    </format>
    <format dxfId="2459">
      <pivotArea field="0" dataOnly="0" labelOnly="1" grandRow="1" outline="0" axis="axisRow" fieldPosition="0">
        <references count="1">
          <reference field="4294967294" count="1" selected="0">
            <x v="3"/>
          </reference>
        </references>
      </pivotArea>
    </format>
    <format dxfId="2458">
      <pivotArea field="0" dataOnly="0" labelOnly="1" grandRow="1" outline="0" axis="axisRow" fieldPosition="0">
        <references count="1">
          <reference field="4294967294" count="1" selected="0">
            <x v="4"/>
          </reference>
        </references>
      </pivotArea>
    </format>
    <format dxfId="2457">
      <pivotArea field="0" dataOnly="0" labelOnly="1" grandRow="1" outline="0" axis="axisRow" fieldPosition="0">
        <references count="1">
          <reference field="4294967294" count="1" selected="0">
            <x v="5"/>
          </reference>
        </references>
      </pivotArea>
    </format>
    <format dxfId="2456">
      <pivotArea field="0" dataOnly="0" labelOnly="1" grandRow="1" outline="0" axis="axisRow" fieldPosition="0">
        <references count="1">
          <reference field="4294967294" count="1" selected="0">
            <x v="6"/>
          </reference>
        </references>
      </pivotArea>
    </format>
    <format dxfId="2455">
      <pivotArea field="0" dataOnly="0" labelOnly="1" grandRow="1" outline="0" axis="axisRow" fieldPosition="0">
        <references count="1">
          <reference field="4294967294" count="1" selected="0">
            <x v="7"/>
          </reference>
        </references>
      </pivotArea>
    </format>
    <format dxfId="2454">
      <pivotArea field="0" dataOnly="0" labelOnly="1" grandRow="1" outline="0" axis="axisRow" fieldPosition="0">
        <references count="1">
          <reference field="4294967294" count="1" selected="0">
            <x v="8"/>
          </reference>
        </references>
      </pivotArea>
    </format>
    <format dxfId="2453">
      <pivotArea field="0" dataOnly="0" labelOnly="1" grandRow="1" outline="0" axis="axisRow" fieldPosition="0">
        <references count="1">
          <reference field="4294967294" count="1" selected="0">
            <x v="9"/>
          </reference>
        </references>
      </pivotArea>
    </format>
    <format dxfId="2452">
      <pivotArea field="0" dataOnly="0" labelOnly="1" grandRow="1" outline="0" axis="axisRow" fieldPosition="0">
        <references count="1">
          <reference field="4294967294" count="1" selected="0">
            <x v="10"/>
          </reference>
        </references>
      </pivotArea>
    </format>
    <format dxfId="2451">
      <pivotArea field="0" dataOnly="0" labelOnly="1" grandRow="1" outline="0" axis="axisRow" fieldPosition="0">
        <references count="1">
          <reference field="4294967294" count="1" selected="0">
            <x v="11"/>
          </reference>
        </references>
      </pivotArea>
    </format>
    <format dxfId="2450">
      <pivotArea field="0" dataOnly="0" labelOnly="1" grandRow="1" outline="0" axis="axisRow" fieldPosition="0">
        <references count="1">
          <reference field="4294967294" count="1" selected="0">
            <x v="12"/>
          </reference>
        </references>
      </pivotArea>
    </format>
    <format dxfId="2449">
      <pivotArea field="0" dataOnly="0" labelOnly="1" grandRow="1" outline="0" axis="axisRow" fieldPosition="0">
        <references count="1">
          <reference field="4294967294" count="1" selected="0">
            <x v="13"/>
          </reference>
        </references>
      </pivotArea>
    </format>
    <format dxfId="2448">
      <pivotArea field="0" dataOnly="0" labelOnly="1" grandRow="1" outline="0" axis="axisRow" fieldPosition="0">
        <references count="1">
          <reference field="4294967294" count="1" selected="0">
            <x v="14"/>
          </reference>
        </references>
      </pivotArea>
    </format>
    <format dxfId="2447">
      <pivotArea field="0" dataOnly="0" labelOnly="1" grandRow="1" outline="0" axis="axisRow" fieldPosition="0">
        <references count="1">
          <reference field="4294967294" count="1" selected="0">
            <x v="15"/>
          </reference>
        </references>
      </pivotArea>
    </format>
    <format dxfId="2446">
      <pivotArea field="0" dataOnly="0" labelOnly="1" grandRow="1" outline="0" axis="axisRow" fieldPosition="0">
        <references count="1">
          <reference field="4294967294" count="1" selected="0">
            <x v="16"/>
          </reference>
        </references>
      </pivotArea>
    </format>
    <format dxfId="2445">
      <pivotArea field="0" dataOnly="0" labelOnly="1" grandRow="1" outline="0" axis="axisRow" fieldPosition="0">
        <references count="1">
          <reference field="4294967294" count="1" selected="0">
            <x v="17"/>
          </reference>
        </references>
      </pivotArea>
    </format>
    <format dxfId="2444">
      <pivotArea field="0" dataOnly="0" labelOnly="1" grandRow="1" outline="0" axis="axisRow" fieldPosition="0">
        <references count="1">
          <reference field="4294967294" count="1" selected="0">
            <x v="18"/>
          </reference>
        </references>
      </pivotArea>
    </format>
    <format dxfId="2443">
      <pivotArea field="0" dataOnly="0" labelOnly="1" grandRow="1" outline="0" axis="axisRow" fieldPosition="0">
        <references count="1">
          <reference field="4294967294" count="1" selected="0">
            <x v="19"/>
          </reference>
        </references>
      </pivotArea>
    </format>
    <format dxfId="2442">
      <pivotArea field="0" dataOnly="0" labelOnly="1" grandRow="1" outline="0" axis="axisRow" fieldPosition="0">
        <references count="1">
          <reference field="4294967294" count="1" selected="0">
            <x v="20"/>
          </reference>
        </references>
      </pivotArea>
    </format>
    <format dxfId="2441">
      <pivotArea field="0" dataOnly="0" labelOnly="1" grandRow="1" outline="0" axis="axisRow" fieldPosition="0">
        <references count="1">
          <reference field="4294967294" count="1" selected="0">
            <x v="21"/>
          </reference>
        </references>
      </pivotArea>
    </format>
    <format dxfId="2440">
      <pivotArea field="0" dataOnly="0" labelOnly="1" grandRow="1" outline="0" axis="axisRow" fieldPosition="0">
        <references count="1">
          <reference field="4294967294" count="1" selected="0">
            <x v="22"/>
          </reference>
        </references>
      </pivotArea>
    </format>
    <format dxfId="2439">
      <pivotArea field="0" dataOnly="0" labelOnly="1" grandRow="1" outline="0" axis="axisRow" fieldPosition="0">
        <references count="1">
          <reference field="4294967294" count="1" selected="0">
            <x v="23"/>
          </reference>
        </references>
      </pivotArea>
    </format>
    <format dxfId="2438">
      <pivotArea field="0" dataOnly="0" labelOnly="1" grandRow="1" outline="0" axis="axisRow" fieldPosition="0">
        <references count="1">
          <reference field="4294967294" count="1" selected="0">
            <x v="24"/>
          </reference>
        </references>
      </pivotArea>
    </format>
    <format dxfId="2437">
      <pivotArea field="0" dataOnly="0" labelOnly="1" grandRow="1" outline="0" axis="axisRow" fieldPosition="0">
        <references count="1">
          <reference field="4294967294" count="1" selected="0">
            <x v="25"/>
          </reference>
        </references>
      </pivotArea>
    </format>
    <format dxfId="2436">
      <pivotArea field="0" dataOnly="0" labelOnly="1" grandRow="1" outline="0" axis="axisRow" fieldPosition="0">
        <references count="1">
          <reference field="4294967294" count="1" selected="0">
            <x v="26"/>
          </reference>
        </references>
      </pivotArea>
    </format>
    <format dxfId="2435">
      <pivotArea field="0" dataOnly="0" labelOnly="1" grandRow="1" outline="0" axis="axisRow" fieldPosition="0">
        <references count="1">
          <reference field="4294967294" count="1" selected="0">
            <x v="27"/>
          </reference>
        </references>
      </pivotArea>
    </format>
    <format dxfId="2434">
      <pivotArea field="0" dataOnly="0" labelOnly="1" grandRow="1" outline="0" axis="axisRow" fieldPosition="0">
        <references count="1">
          <reference field="4294967294" count="1" selected="0">
            <x v="28"/>
          </reference>
        </references>
      </pivotArea>
    </format>
    <format dxfId="2433">
      <pivotArea field="0" dataOnly="0" labelOnly="1" grandRow="1" outline="0" axis="axisRow" fieldPosition="0">
        <references count="1">
          <reference field="4294967294" count="1" selected="0">
            <x v="29"/>
          </reference>
        </references>
      </pivotArea>
    </format>
    <format dxfId="2432">
      <pivotArea field="0" dataOnly="0" labelOnly="1" grandRow="1" outline="0" axis="axisRow" fieldPosition="0">
        <references count="1">
          <reference field="4294967294" count="1" selected="0">
            <x v="30"/>
          </reference>
        </references>
      </pivotArea>
    </format>
    <format dxfId="2431">
      <pivotArea field="0" dataOnly="0" labelOnly="1" grandRow="1" outline="0" axis="axisRow" fieldPosition="0">
        <references count="1">
          <reference field="4294967294" count="1" selected="0">
            <x v="31"/>
          </reference>
        </references>
      </pivotArea>
    </format>
    <format dxfId="2430">
      <pivotArea field="0" dataOnly="0" labelOnly="1" grandRow="1" outline="0" axis="axisRow" fieldPosition="0">
        <references count="1">
          <reference field="4294967294" count="1" selected="0">
            <x v="0"/>
          </reference>
        </references>
      </pivotArea>
    </format>
    <format dxfId="2429">
      <pivotArea field="0" dataOnly="0" labelOnly="1" grandRow="1" outline="0" axis="axisRow" fieldPosition="0">
        <references count="1">
          <reference field="4294967294" count="1" selected="0">
            <x v="1"/>
          </reference>
        </references>
      </pivotArea>
    </format>
    <format dxfId="2428">
      <pivotArea field="0" dataOnly="0" labelOnly="1" grandRow="1" outline="0" axis="axisRow" fieldPosition="0">
        <references count="1">
          <reference field="4294967294" count="1" selected="0">
            <x v="2"/>
          </reference>
        </references>
      </pivotArea>
    </format>
    <format dxfId="2427">
      <pivotArea field="0" dataOnly="0" labelOnly="1" grandRow="1" outline="0" axis="axisRow" fieldPosition="0">
        <references count="1">
          <reference field="4294967294" count="1" selected="0">
            <x v="3"/>
          </reference>
        </references>
      </pivotArea>
    </format>
    <format dxfId="2426">
      <pivotArea field="0" dataOnly="0" labelOnly="1" grandRow="1" outline="0" axis="axisRow" fieldPosition="0">
        <references count="1">
          <reference field="4294967294" count="1" selected="0">
            <x v="4"/>
          </reference>
        </references>
      </pivotArea>
    </format>
    <format dxfId="2425">
      <pivotArea field="0" dataOnly="0" labelOnly="1" grandRow="1" outline="0" axis="axisRow" fieldPosition="0">
        <references count="1">
          <reference field="4294967294" count="1" selected="0">
            <x v="5"/>
          </reference>
        </references>
      </pivotArea>
    </format>
    <format dxfId="2424">
      <pivotArea field="0" dataOnly="0" labelOnly="1" grandRow="1" outline="0" axis="axisRow" fieldPosition="0">
        <references count="1">
          <reference field="4294967294" count="1" selected="0">
            <x v="6"/>
          </reference>
        </references>
      </pivotArea>
    </format>
    <format dxfId="2423">
      <pivotArea field="0" dataOnly="0" labelOnly="1" grandRow="1" outline="0" axis="axisRow" fieldPosition="0">
        <references count="1">
          <reference field="4294967294" count="1" selected="0">
            <x v="7"/>
          </reference>
        </references>
      </pivotArea>
    </format>
    <format dxfId="2422">
      <pivotArea field="0" dataOnly="0" labelOnly="1" grandRow="1" outline="0" axis="axisRow" fieldPosition="0">
        <references count="1">
          <reference field="4294967294" count="1" selected="0">
            <x v="8"/>
          </reference>
        </references>
      </pivotArea>
    </format>
    <format dxfId="2421">
      <pivotArea field="0" dataOnly="0" labelOnly="1" grandRow="1" outline="0" axis="axisRow" fieldPosition="0">
        <references count="1">
          <reference field="4294967294" count="1" selected="0">
            <x v="9"/>
          </reference>
        </references>
      </pivotArea>
    </format>
    <format dxfId="2420">
      <pivotArea field="0" dataOnly="0" labelOnly="1" grandRow="1" outline="0" axis="axisRow" fieldPosition="0">
        <references count="1">
          <reference field="4294967294" count="1" selected="0">
            <x v="10"/>
          </reference>
        </references>
      </pivotArea>
    </format>
    <format dxfId="2419">
      <pivotArea field="0" dataOnly="0" labelOnly="1" grandRow="1" outline="0" axis="axisRow" fieldPosition="0">
        <references count="1">
          <reference field="4294967294" count="1" selected="0">
            <x v="11"/>
          </reference>
        </references>
      </pivotArea>
    </format>
    <format dxfId="2418">
      <pivotArea field="0" dataOnly="0" labelOnly="1" grandRow="1" outline="0" axis="axisRow" fieldPosition="0">
        <references count="1">
          <reference field="4294967294" count="1" selected="0">
            <x v="12"/>
          </reference>
        </references>
      </pivotArea>
    </format>
    <format dxfId="2417">
      <pivotArea field="0" dataOnly="0" labelOnly="1" grandRow="1" outline="0" axis="axisRow" fieldPosition="0">
        <references count="1">
          <reference field="4294967294" count="1" selected="0">
            <x v="13"/>
          </reference>
        </references>
      </pivotArea>
    </format>
    <format dxfId="2416">
      <pivotArea field="0" dataOnly="0" labelOnly="1" grandRow="1" outline="0" axis="axisRow" fieldPosition="0">
        <references count="1">
          <reference field="4294967294" count="1" selected="0">
            <x v="14"/>
          </reference>
        </references>
      </pivotArea>
    </format>
    <format dxfId="2415">
      <pivotArea field="0" dataOnly="0" labelOnly="1" grandRow="1" outline="0" axis="axisRow" fieldPosition="0">
        <references count="1">
          <reference field="4294967294" count="1" selected="0">
            <x v="15"/>
          </reference>
        </references>
      </pivotArea>
    </format>
    <format dxfId="2414">
      <pivotArea field="0" dataOnly="0" labelOnly="1" grandRow="1" outline="0" axis="axisRow" fieldPosition="0">
        <references count="1">
          <reference field="4294967294" count="1" selected="0">
            <x v="16"/>
          </reference>
        </references>
      </pivotArea>
    </format>
    <format dxfId="2413">
      <pivotArea field="0" dataOnly="0" labelOnly="1" grandRow="1" outline="0" axis="axisRow" fieldPosition="0">
        <references count="1">
          <reference field="4294967294" count="1" selected="0">
            <x v="17"/>
          </reference>
        </references>
      </pivotArea>
    </format>
    <format dxfId="2412">
      <pivotArea field="0" dataOnly="0" labelOnly="1" grandRow="1" outline="0" axis="axisRow" fieldPosition="0">
        <references count="1">
          <reference field="4294967294" count="1" selected="0">
            <x v="18"/>
          </reference>
        </references>
      </pivotArea>
    </format>
    <format dxfId="2411">
      <pivotArea field="0" dataOnly="0" labelOnly="1" grandRow="1" outline="0" axis="axisRow" fieldPosition="0">
        <references count="1">
          <reference field="4294967294" count="1" selected="0">
            <x v="19"/>
          </reference>
        </references>
      </pivotArea>
    </format>
    <format dxfId="2410">
      <pivotArea field="0" dataOnly="0" labelOnly="1" grandRow="1" outline="0" axis="axisRow" fieldPosition="0">
        <references count="1">
          <reference field="4294967294" count="1" selected="0">
            <x v="20"/>
          </reference>
        </references>
      </pivotArea>
    </format>
    <format dxfId="2409">
      <pivotArea field="0" dataOnly="0" labelOnly="1" grandRow="1" outline="0" axis="axisRow" fieldPosition="0">
        <references count="1">
          <reference field="4294967294" count="1" selected="0">
            <x v="21"/>
          </reference>
        </references>
      </pivotArea>
    </format>
    <format dxfId="2408">
      <pivotArea field="0" dataOnly="0" labelOnly="1" grandRow="1" outline="0" axis="axisRow" fieldPosition="0">
        <references count="1">
          <reference field="4294967294" count="1" selected="0">
            <x v="22"/>
          </reference>
        </references>
      </pivotArea>
    </format>
    <format dxfId="2407">
      <pivotArea field="0" dataOnly="0" labelOnly="1" grandRow="1" outline="0" axis="axisRow" fieldPosition="0">
        <references count="1">
          <reference field="4294967294" count="1" selected="0">
            <x v="23"/>
          </reference>
        </references>
      </pivotArea>
    </format>
    <format dxfId="2406">
      <pivotArea field="0" dataOnly="0" labelOnly="1" grandRow="1" outline="0" axis="axisRow" fieldPosition="0">
        <references count="1">
          <reference field="4294967294" count="1" selected="0">
            <x v="24"/>
          </reference>
        </references>
      </pivotArea>
    </format>
    <format dxfId="2405">
      <pivotArea field="0" dataOnly="0" labelOnly="1" grandRow="1" outline="0" axis="axisRow" fieldPosition="0">
        <references count="1">
          <reference field="4294967294" count="1" selected="0">
            <x v="25"/>
          </reference>
        </references>
      </pivotArea>
    </format>
    <format dxfId="2404">
      <pivotArea field="0" dataOnly="0" labelOnly="1" grandRow="1" outline="0" axis="axisRow" fieldPosition="0">
        <references count="1">
          <reference field="4294967294" count="1" selected="0">
            <x v="26"/>
          </reference>
        </references>
      </pivotArea>
    </format>
    <format dxfId="2403">
      <pivotArea field="0" dataOnly="0" labelOnly="1" grandRow="1" outline="0" axis="axisRow" fieldPosition="0">
        <references count="1">
          <reference field="4294967294" count="1" selected="0">
            <x v="27"/>
          </reference>
        </references>
      </pivotArea>
    </format>
    <format dxfId="2402">
      <pivotArea field="0" dataOnly="0" labelOnly="1" grandRow="1" outline="0" axis="axisRow" fieldPosition="0">
        <references count="1">
          <reference field="4294967294" count="1" selected="0">
            <x v="28"/>
          </reference>
        </references>
      </pivotArea>
    </format>
    <format dxfId="2401">
      <pivotArea field="0" dataOnly="0" labelOnly="1" grandRow="1" outline="0" axis="axisRow" fieldPosition="0">
        <references count="1">
          <reference field="4294967294" count="1" selected="0">
            <x v="29"/>
          </reference>
        </references>
      </pivotArea>
    </format>
    <format dxfId="2400">
      <pivotArea field="0" dataOnly="0" labelOnly="1" grandRow="1" outline="0" axis="axisRow" fieldPosition="0">
        <references count="1">
          <reference field="4294967294" count="1" selected="0">
            <x v="30"/>
          </reference>
        </references>
      </pivotArea>
    </format>
    <format dxfId="2399">
      <pivotArea field="0" dataOnly="0" labelOnly="1" grandRow="1" outline="0" axis="axisRow" fieldPosition="0">
        <references count="1">
          <reference field="4294967294" count="1" selected="0">
            <x v="31"/>
          </reference>
        </references>
      </pivotArea>
    </format>
    <format dxfId="2398">
      <pivotArea field="0" dataOnly="0" labelOnly="1" grandRow="1" outline="0" axis="axisRow" fieldPosition="0">
        <references count="1">
          <reference field="4294967294" count="1" selected="0">
            <x v="0"/>
          </reference>
        </references>
      </pivotArea>
    </format>
    <format dxfId="2397">
      <pivotArea field="0" dataOnly="0" labelOnly="1" grandRow="1" outline="0" axis="axisRow" fieldPosition="0">
        <references count="1">
          <reference field="4294967294" count="1" selected="0">
            <x v="1"/>
          </reference>
        </references>
      </pivotArea>
    </format>
    <format dxfId="2396">
      <pivotArea field="0" dataOnly="0" labelOnly="1" grandRow="1" outline="0" axis="axisRow" fieldPosition="0">
        <references count="1">
          <reference field="4294967294" count="1" selected="0">
            <x v="2"/>
          </reference>
        </references>
      </pivotArea>
    </format>
    <format dxfId="2395">
      <pivotArea field="0" dataOnly="0" labelOnly="1" grandRow="1" outline="0" axis="axisRow" fieldPosition="0">
        <references count="1">
          <reference field="4294967294" count="1" selected="0">
            <x v="3"/>
          </reference>
        </references>
      </pivotArea>
    </format>
    <format dxfId="2394">
      <pivotArea field="0" dataOnly="0" labelOnly="1" grandRow="1" outline="0" axis="axisRow" fieldPosition="0">
        <references count="1">
          <reference field="4294967294" count="1" selected="0">
            <x v="4"/>
          </reference>
        </references>
      </pivotArea>
    </format>
    <format dxfId="2393">
      <pivotArea field="0" dataOnly="0" labelOnly="1" grandRow="1" outline="0" axis="axisRow" fieldPosition="0">
        <references count="1">
          <reference field="4294967294" count="1" selected="0">
            <x v="5"/>
          </reference>
        </references>
      </pivotArea>
    </format>
    <format dxfId="2392">
      <pivotArea field="0" dataOnly="0" labelOnly="1" grandRow="1" outline="0" axis="axisRow" fieldPosition="0">
        <references count="1">
          <reference field="4294967294" count="1" selected="0">
            <x v="6"/>
          </reference>
        </references>
      </pivotArea>
    </format>
    <format dxfId="2391">
      <pivotArea field="0" dataOnly="0" labelOnly="1" grandRow="1" outline="0" axis="axisRow" fieldPosition="0">
        <references count="1">
          <reference field="4294967294" count="1" selected="0">
            <x v="7"/>
          </reference>
        </references>
      </pivotArea>
    </format>
    <format dxfId="2390">
      <pivotArea field="0" dataOnly="0" labelOnly="1" grandRow="1" outline="0" axis="axisRow" fieldPosition="0">
        <references count="1">
          <reference field="4294967294" count="1" selected="0">
            <x v="8"/>
          </reference>
        </references>
      </pivotArea>
    </format>
    <format dxfId="2389">
      <pivotArea field="0" dataOnly="0" labelOnly="1" grandRow="1" outline="0" axis="axisRow" fieldPosition="0">
        <references count="1">
          <reference field="4294967294" count="1" selected="0">
            <x v="9"/>
          </reference>
        </references>
      </pivotArea>
    </format>
    <format dxfId="2388">
      <pivotArea field="0" dataOnly="0" labelOnly="1" grandRow="1" outline="0" axis="axisRow" fieldPosition="0">
        <references count="1">
          <reference field="4294967294" count="1" selected="0">
            <x v="10"/>
          </reference>
        </references>
      </pivotArea>
    </format>
    <format dxfId="2387">
      <pivotArea field="0" dataOnly="0" labelOnly="1" grandRow="1" outline="0" axis="axisRow" fieldPosition="0">
        <references count="1">
          <reference field="4294967294" count="1" selected="0">
            <x v="11"/>
          </reference>
        </references>
      </pivotArea>
    </format>
    <format dxfId="2386">
      <pivotArea field="0" dataOnly="0" labelOnly="1" grandRow="1" outline="0" axis="axisRow" fieldPosition="0">
        <references count="1">
          <reference field="4294967294" count="1" selected="0">
            <x v="12"/>
          </reference>
        </references>
      </pivotArea>
    </format>
    <format dxfId="2385">
      <pivotArea field="0" dataOnly="0" labelOnly="1" grandRow="1" outline="0" axis="axisRow" fieldPosition="0">
        <references count="1">
          <reference field="4294967294" count="1" selected="0">
            <x v="13"/>
          </reference>
        </references>
      </pivotArea>
    </format>
    <format dxfId="2384">
      <pivotArea field="0" dataOnly="0" labelOnly="1" grandRow="1" outline="0" axis="axisRow" fieldPosition="0">
        <references count="1">
          <reference field="4294967294" count="1" selected="0">
            <x v="14"/>
          </reference>
        </references>
      </pivotArea>
    </format>
    <format dxfId="2383">
      <pivotArea field="0" dataOnly="0" labelOnly="1" grandRow="1" outline="0" axis="axisRow" fieldPosition="0">
        <references count="1">
          <reference field="4294967294" count="1" selected="0">
            <x v="15"/>
          </reference>
        </references>
      </pivotArea>
    </format>
    <format dxfId="2382">
      <pivotArea field="0" dataOnly="0" labelOnly="1" grandRow="1" outline="0" axis="axisRow" fieldPosition="0">
        <references count="1">
          <reference field="4294967294" count="1" selected="0">
            <x v="16"/>
          </reference>
        </references>
      </pivotArea>
    </format>
    <format dxfId="2381">
      <pivotArea field="0" dataOnly="0" labelOnly="1" grandRow="1" outline="0" axis="axisRow" fieldPosition="0">
        <references count="1">
          <reference field="4294967294" count="1" selected="0">
            <x v="17"/>
          </reference>
        </references>
      </pivotArea>
    </format>
    <format dxfId="2380">
      <pivotArea field="0" dataOnly="0" labelOnly="1" grandRow="1" outline="0" axis="axisRow" fieldPosition="0">
        <references count="1">
          <reference field="4294967294" count="1" selected="0">
            <x v="18"/>
          </reference>
        </references>
      </pivotArea>
    </format>
    <format dxfId="2379">
      <pivotArea field="0" dataOnly="0" labelOnly="1" grandRow="1" outline="0" axis="axisRow" fieldPosition="0">
        <references count="1">
          <reference field="4294967294" count="1" selected="0">
            <x v="19"/>
          </reference>
        </references>
      </pivotArea>
    </format>
    <format dxfId="2378">
      <pivotArea field="0" dataOnly="0" labelOnly="1" grandRow="1" outline="0" axis="axisRow" fieldPosition="0">
        <references count="1">
          <reference field="4294967294" count="1" selected="0">
            <x v="20"/>
          </reference>
        </references>
      </pivotArea>
    </format>
    <format dxfId="2377">
      <pivotArea field="0" dataOnly="0" labelOnly="1" grandRow="1" outline="0" axis="axisRow" fieldPosition="0">
        <references count="1">
          <reference field="4294967294" count="1" selected="0">
            <x v="21"/>
          </reference>
        </references>
      </pivotArea>
    </format>
    <format dxfId="2376">
      <pivotArea field="0" dataOnly="0" labelOnly="1" grandRow="1" outline="0" axis="axisRow" fieldPosition="0">
        <references count="1">
          <reference field="4294967294" count="1" selected="0">
            <x v="22"/>
          </reference>
        </references>
      </pivotArea>
    </format>
    <format dxfId="2375">
      <pivotArea field="0" dataOnly="0" labelOnly="1" grandRow="1" outline="0" axis="axisRow" fieldPosition="0">
        <references count="1">
          <reference field="4294967294" count="1" selected="0">
            <x v="23"/>
          </reference>
        </references>
      </pivotArea>
    </format>
    <format dxfId="2374">
      <pivotArea field="0" dataOnly="0" labelOnly="1" grandRow="1" outline="0" axis="axisRow" fieldPosition="0">
        <references count="1">
          <reference field="4294967294" count="1" selected="0">
            <x v="24"/>
          </reference>
        </references>
      </pivotArea>
    </format>
    <format dxfId="2373">
      <pivotArea field="0" dataOnly="0" labelOnly="1" grandRow="1" outline="0" axis="axisRow" fieldPosition="0">
        <references count="1">
          <reference field="4294967294" count="1" selected="0">
            <x v="25"/>
          </reference>
        </references>
      </pivotArea>
    </format>
    <format dxfId="2372">
      <pivotArea field="0" dataOnly="0" labelOnly="1" grandRow="1" outline="0" axis="axisRow" fieldPosition="0">
        <references count="1">
          <reference field="4294967294" count="1" selected="0">
            <x v="26"/>
          </reference>
        </references>
      </pivotArea>
    </format>
    <format dxfId="2371">
      <pivotArea field="0" dataOnly="0" labelOnly="1" grandRow="1" outline="0" axis="axisRow" fieldPosition="0">
        <references count="1">
          <reference field="4294967294" count="1" selected="0">
            <x v="27"/>
          </reference>
        </references>
      </pivotArea>
    </format>
    <format dxfId="2370">
      <pivotArea field="0" dataOnly="0" labelOnly="1" grandRow="1" outline="0" axis="axisRow" fieldPosition="0">
        <references count="1">
          <reference field="4294967294" count="1" selected="0">
            <x v="28"/>
          </reference>
        </references>
      </pivotArea>
    </format>
    <format dxfId="2369">
      <pivotArea field="0" dataOnly="0" labelOnly="1" grandRow="1" outline="0" axis="axisRow" fieldPosition="0">
        <references count="1">
          <reference field="4294967294" count="1" selected="0">
            <x v="29"/>
          </reference>
        </references>
      </pivotArea>
    </format>
    <format dxfId="2368">
      <pivotArea field="0" dataOnly="0" labelOnly="1" grandRow="1" outline="0" axis="axisRow" fieldPosition="0">
        <references count="1">
          <reference field="4294967294" count="1" selected="0">
            <x v="30"/>
          </reference>
        </references>
      </pivotArea>
    </format>
    <format dxfId="2367">
      <pivotArea field="0" dataOnly="0" labelOnly="1" grandRow="1" outline="0" axis="axisRow" fieldPosition="0">
        <references count="1">
          <reference field="4294967294" count="1" selected="0">
            <x v="31"/>
          </reference>
        </references>
      </pivotArea>
    </format>
    <format dxfId="2366">
      <pivotArea field="0" dataOnly="0" labelOnly="1" grandRow="1" outline="0" axis="axisRow" fieldPosition="0">
        <references count="1">
          <reference field="4294967294" count="1" selected="0">
            <x v="0"/>
          </reference>
        </references>
      </pivotArea>
    </format>
    <format dxfId="2365">
      <pivotArea field="0" dataOnly="0" labelOnly="1" grandRow="1" outline="0" axis="axisRow" fieldPosition="0">
        <references count="1">
          <reference field="4294967294" count="1" selected="0">
            <x v="1"/>
          </reference>
        </references>
      </pivotArea>
    </format>
    <format dxfId="2364">
      <pivotArea field="0" dataOnly="0" labelOnly="1" grandRow="1" outline="0" axis="axisRow" fieldPosition="0">
        <references count="1">
          <reference field="4294967294" count="1" selected="0">
            <x v="2"/>
          </reference>
        </references>
      </pivotArea>
    </format>
    <format dxfId="2363">
      <pivotArea field="0" dataOnly="0" labelOnly="1" grandRow="1" outline="0" axis="axisRow" fieldPosition="0">
        <references count="1">
          <reference field="4294967294" count="1" selected="0">
            <x v="3"/>
          </reference>
        </references>
      </pivotArea>
    </format>
    <format dxfId="2362">
      <pivotArea field="0" dataOnly="0" labelOnly="1" grandRow="1" outline="0" axis="axisRow" fieldPosition="0">
        <references count="1">
          <reference field="4294967294" count="1" selected="0">
            <x v="4"/>
          </reference>
        </references>
      </pivotArea>
    </format>
    <format dxfId="2361">
      <pivotArea field="0" dataOnly="0" labelOnly="1" grandRow="1" outline="0" axis="axisRow" fieldPosition="0">
        <references count="1">
          <reference field="4294967294" count="1" selected="0">
            <x v="5"/>
          </reference>
        </references>
      </pivotArea>
    </format>
    <format dxfId="2360">
      <pivotArea field="0" dataOnly="0" labelOnly="1" grandRow="1" outline="0" axis="axisRow" fieldPosition="0">
        <references count="1">
          <reference field="4294967294" count="1" selected="0">
            <x v="6"/>
          </reference>
        </references>
      </pivotArea>
    </format>
    <format dxfId="2359">
      <pivotArea field="0" dataOnly="0" labelOnly="1" grandRow="1" outline="0" axis="axisRow" fieldPosition="0">
        <references count="1">
          <reference field="4294967294" count="1" selected="0">
            <x v="7"/>
          </reference>
        </references>
      </pivotArea>
    </format>
    <format dxfId="2358">
      <pivotArea field="0" dataOnly="0" labelOnly="1" grandRow="1" outline="0" axis="axisRow" fieldPosition="0">
        <references count="1">
          <reference field="4294967294" count="1" selected="0">
            <x v="8"/>
          </reference>
        </references>
      </pivotArea>
    </format>
    <format dxfId="2357">
      <pivotArea field="0" dataOnly="0" labelOnly="1" grandRow="1" outline="0" axis="axisRow" fieldPosition="0">
        <references count="1">
          <reference field="4294967294" count="1" selected="0">
            <x v="9"/>
          </reference>
        </references>
      </pivotArea>
    </format>
    <format dxfId="2356">
      <pivotArea field="0" dataOnly="0" labelOnly="1" grandRow="1" outline="0" axis="axisRow" fieldPosition="0">
        <references count="1">
          <reference field="4294967294" count="1" selected="0">
            <x v="10"/>
          </reference>
        </references>
      </pivotArea>
    </format>
    <format dxfId="2355">
      <pivotArea field="0" dataOnly="0" labelOnly="1" grandRow="1" outline="0" axis="axisRow" fieldPosition="0">
        <references count="1">
          <reference field="4294967294" count="1" selected="0">
            <x v="11"/>
          </reference>
        </references>
      </pivotArea>
    </format>
    <format dxfId="2354">
      <pivotArea field="0" dataOnly="0" labelOnly="1" grandRow="1" outline="0" axis="axisRow" fieldPosition="0">
        <references count="1">
          <reference field="4294967294" count="1" selected="0">
            <x v="12"/>
          </reference>
        </references>
      </pivotArea>
    </format>
    <format dxfId="2353">
      <pivotArea field="0" dataOnly="0" labelOnly="1" grandRow="1" outline="0" axis="axisRow" fieldPosition="0">
        <references count="1">
          <reference field="4294967294" count="1" selected="0">
            <x v="13"/>
          </reference>
        </references>
      </pivotArea>
    </format>
    <format dxfId="2352">
      <pivotArea field="0" dataOnly="0" labelOnly="1" grandRow="1" outline="0" axis="axisRow" fieldPosition="0">
        <references count="1">
          <reference field="4294967294" count="1" selected="0">
            <x v="14"/>
          </reference>
        </references>
      </pivotArea>
    </format>
    <format dxfId="2351">
      <pivotArea field="0" dataOnly="0" labelOnly="1" grandRow="1" outline="0" axis="axisRow" fieldPosition="0">
        <references count="1">
          <reference field="4294967294" count="1" selected="0">
            <x v="15"/>
          </reference>
        </references>
      </pivotArea>
    </format>
    <format dxfId="2350">
      <pivotArea field="0" dataOnly="0" labelOnly="1" grandRow="1" outline="0" axis="axisRow" fieldPosition="0">
        <references count="1">
          <reference field="4294967294" count="1" selected="0">
            <x v="16"/>
          </reference>
        </references>
      </pivotArea>
    </format>
    <format dxfId="2349">
      <pivotArea field="0" dataOnly="0" labelOnly="1" grandRow="1" outline="0" axis="axisRow" fieldPosition="0">
        <references count="1">
          <reference field="4294967294" count="1" selected="0">
            <x v="17"/>
          </reference>
        </references>
      </pivotArea>
    </format>
    <format dxfId="2348">
      <pivotArea field="0" dataOnly="0" labelOnly="1" grandRow="1" outline="0" axis="axisRow" fieldPosition="0">
        <references count="1">
          <reference field="4294967294" count="1" selected="0">
            <x v="18"/>
          </reference>
        </references>
      </pivotArea>
    </format>
    <format dxfId="2347">
      <pivotArea field="0" dataOnly="0" labelOnly="1" grandRow="1" outline="0" axis="axisRow" fieldPosition="0">
        <references count="1">
          <reference field="4294967294" count="1" selected="0">
            <x v="19"/>
          </reference>
        </references>
      </pivotArea>
    </format>
    <format dxfId="2346">
      <pivotArea field="0" dataOnly="0" labelOnly="1" grandRow="1" outline="0" axis="axisRow" fieldPosition="0">
        <references count="1">
          <reference field="4294967294" count="1" selected="0">
            <x v="20"/>
          </reference>
        </references>
      </pivotArea>
    </format>
    <format dxfId="2345">
      <pivotArea field="0" dataOnly="0" labelOnly="1" grandRow="1" outline="0" axis="axisRow" fieldPosition="0">
        <references count="1">
          <reference field="4294967294" count="1" selected="0">
            <x v="21"/>
          </reference>
        </references>
      </pivotArea>
    </format>
    <format dxfId="2344">
      <pivotArea field="0" dataOnly="0" labelOnly="1" grandRow="1" outline="0" axis="axisRow" fieldPosition="0">
        <references count="1">
          <reference field="4294967294" count="1" selected="0">
            <x v="22"/>
          </reference>
        </references>
      </pivotArea>
    </format>
    <format dxfId="2343">
      <pivotArea field="0" dataOnly="0" labelOnly="1" grandRow="1" outline="0" axis="axisRow" fieldPosition="0">
        <references count="1">
          <reference field="4294967294" count="1" selected="0">
            <x v="23"/>
          </reference>
        </references>
      </pivotArea>
    </format>
    <format dxfId="2342">
      <pivotArea field="0" dataOnly="0" labelOnly="1" grandRow="1" outline="0" axis="axisRow" fieldPosition="0">
        <references count="1">
          <reference field="4294967294" count="1" selected="0">
            <x v="24"/>
          </reference>
        </references>
      </pivotArea>
    </format>
    <format dxfId="2341">
      <pivotArea field="0" dataOnly="0" labelOnly="1" grandRow="1" outline="0" axis="axisRow" fieldPosition="0">
        <references count="1">
          <reference field="4294967294" count="1" selected="0">
            <x v="25"/>
          </reference>
        </references>
      </pivotArea>
    </format>
    <format dxfId="2340">
      <pivotArea field="0" dataOnly="0" labelOnly="1" grandRow="1" outline="0" axis="axisRow" fieldPosition="0">
        <references count="1">
          <reference field="4294967294" count="1" selected="0">
            <x v="26"/>
          </reference>
        </references>
      </pivotArea>
    </format>
    <format dxfId="2339">
      <pivotArea field="0" dataOnly="0" labelOnly="1" grandRow="1" outline="0" axis="axisRow" fieldPosition="0">
        <references count="1">
          <reference field="4294967294" count="1" selected="0">
            <x v="27"/>
          </reference>
        </references>
      </pivotArea>
    </format>
    <format dxfId="2338">
      <pivotArea field="0" dataOnly="0" labelOnly="1" grandRow="1" outline="0" axis="axisRow" fieldPosition="0">
        <references count="1">
          <reference field="4294967294" count="1" selected="0">
            <x v="28"/>
          </reference>
        </references>
      </pivotArea>
    </format>
    <format dxfId="2337">
      <pivotArea field="0" dataOnly="0" labelOnly="1" grandRow="1" outline="0" axis="axisRow" fieldPosition="0">
        <references count="1">
          <reference field="4294967294" count="1" selected="0">
            <x v="29"/>
          </reference>
        </references>
      </pivotArea>
    </format>
    <format dxfId="2336">
      <pivotArea field="0" dataOnly="0" labelOnly="1" grandRow="1" outline="0" axis="axisRow" fieldPosition="0">
        <references count="1">
          <reference field="4294967294" count="1" selected="0">
            <x v="30"/>
          </reference>
        </references>
      </pivotArea>
    </format>
    <format dxfId="2335">
      <pivotArea field="0" dataOnly="0" labelOnly="1" grandRow="1" outline="0" axis="axisRow" fieldPosition="0">
        <references count="1">
          <reference field="4294967294" count="1" selected="0">
            <x v="31"/>
          </reference>
        </references>
      </pivotArea>
    </format>
    <format dxfId="2334">
      <pivotArea field="0" dataOnly="0" labelOnly="1" grandRow="1" outline="0" axis="axisRow" fieldPosition="0">
        <references count="1">
          <reference field="4294967294" count="1" selected="0">
            <x v="0"/>
          </reference>
        </references>
      </pivotArea>
    </format>
    <format dxfId="2333">
      <pivotArea field="0" dataOnly="0" labelOnly="1" grandRow="1" outline="0" axis="axisRow" fieldPosition="0">
        <references count="1">
          <reference field="4294967294" count="1" selected="0">
            <x v="1"/>
          </reference>
        </references>
      </pivotArea>
    </format>
    <format dxfId="2332">
      <pivotArea field="0" dataOnly="0" labelOnly="1" grandRow="1" outline="0" axis="axisRow" fieldPosition="0">
        <references count="1">
          <reference field="4294967294" count="1" selected="0">
            <x v="2"/>
          </reference>
        </references>
      </pivotArea>
    </format>
    <format dxfId="2331">
      <pivotArea field="0" dataOnly="0" labelOnly="1" grandRow="1" outline="0" axis="axisRow" fieldPosition="0">
        <references count="1">
          <reference field="4294967294" count="1" selected="0">
            <x v="3"/>
          </reference>
        </references>
      </pivotArea>
    </format>
    <format dxfId="2330">
      <pivotArea field="0" dataOnly="0" labelOnly="1" grandRow="1" outline="0" axis="axisRow" fieldPosition="0">
        <references count="1">
          <reference field="4294967294" count="1" selected="0">
            <x v="4"/>
          </reference>
        </references>
      </pivotArea>
    </format>
    <format dxfId="2329">
      <pivotArea field="0" dataOnly="0" labelOnly="1" grandRow="1" outline="0" axis="axisRow" fieldPosition="0">
        <references count="1">
          <reference field="4294967294" count="1" selected="0">
            <x v="5"/>
          </reference>
        </references>
      </pivotArea>
    </format>
    <format dxfId="2328">
      <pivotArea field="0" dataOnly="0" labelOnly="1" grandRow="1" outline="0" axis="axisRow" fieldPosition="0">
        <references count="1">
          <reference field="4294967294" count="1" selected="0">
            <x v="6"/>
          </reference>
        </references>
      </pivotArea>
    </format>
    <format dxfId="2327">
      <pivotArea field="0" dataOnly="0" labelOnly="1" grandRow="1" outline="0" axis="axisRow" fieldPosition="0">
        <references count="1">
          <reference field="4294967294" count="1" selected="0">
            <x v="7"/>
          </reference>
        </references>
      </pivotArea>
    </format>
    <format dxfId="2326">
      <pivotArea field="0" dataOnly="0" labelOnly="1" grandRow="1" outline="0" axis="axisRow" fieldPosition="0">
        <references count="1">
          <reference field="4294967294" count="1" selected="0">
            <x v="8"/>
          </reference>
        </references>
      </pivotArea>
    </format>
    <format dxfId="2325">
      <pivotArea field="0" dataOnly="0" labelOnly="1" grandRow="1" outline="0" axis="axisRow" fieldPosition="0">
        <references count="1">
          <reference field="4294967294" count="1" selected="0">
            <x v="9"/>
          </reference>
        </references>
      </pivotArea>
    </format>
    <format dxfId="2324">
      <pivotArea field="0" dataOnly="0" labelOnly="1" grandRow="1" outline="0" axis="axisRow" fieldPosition="0">
        <references count="1">
          <reference field="4294967294" count="1" selected="0">
            <x v="10"/>
          </reference>
        </references>
      </pivotArea>
    </format>
    <format dxfId="2323">
      <pivotArea field="0" dataOnly="0" labelOnly="1" grandRow="1" outline="0" axis="axisRow" fieldPosition="0">
        <references count="1">
          <reference field="4294967294" count="1" selected="0">
            <x v="11"/>
          </reference>
        </references>
      </pivotArea>
    </format>
    <format dxfId="2322">
      <pivotArea field="0" dataOnly="0" labelOnly="1" grandRow="1" outline="0" axis="axisRow" fieldPosition="0">
        <references count="1">
          <reference field="4294967294" count="1" selected="0">
            <x v="12"/>
          </reference>
        </references>
      </pivotArea>
    </format>
    <format dxfId="2321">
      <pivotArea field="0" dataOnly="0" labelOnly="1" grandRow="1" outline="0" axis="axisRow" fieldPosition="0">
        <references count="1">
          <reference field="4294967294" count="1" selected="0">
            <x v="13"/>
          </reference>
        </references>
      </pivotArea>
    </format>
    <format dxfId="2320">
      <pivotArea field="0" dataOnly="0" labelOnly="1" grandRow="1" outline="0" axis="axisRow" fieldPosition="0">
        <references count="1">
          <reference field="4294967294" count="1" selected="0">
            <x v="14"/>
          </reference>
        </references>
      </pivotArea>
    </format>
    <format dxfId="2319">
      <pivotArea field="0" dataOnly="0" labelOnly="1" grandRow="1" outline="0" axis="axisRow" fieldPosition="0">
        <references count="1">
          <reference field="4294967294" count="1" selected="0">
            <x v="15"/>
          </reference>
        </references>
      </pivotArea>
    </format>
    <format dxfId="2318">
      <pivotArea field="0" dataOnly="0" labelOnly="1" grandRow="1" outline="0" axis="axisRow" fieldPosition="0">
        <references count="1">
          <reference field="4294967294" count="1" selected="0">
            <x v="16"/>
          </reference>
        </references>
      </pivotArea>
    </format>
    <format dxfId="2317">
      <pivotArea field="0" dataOnly="0" labelOnly="1" grandRow="1" outline="0" axis="axisRow" fieldPosition="0">
        <references count="1">
          <reference field="4294967294" count="1" selected="0">
            <x v="17"/>
          </reference>
        </references>
      </pivotArea>
    </format>
    <format dxfId="2316">
      <pivotArea field="0" dataOnly="0" labelOnly="1" grandRow="1" outline="0" axis="axisRow" fieldPosition="0">
        <references count="1">
          <reference field="4294967294" count="1" selected="0">
            <x v="18"/>
          </reference>
        </references>
      </pivotArea>
    </format>
    <format dxfId="2315">
      <pivotArea field="0" dataOnly="0" labelOnly="1" grandRow="1" outline="0" axis="axisRow" fieldPosition="0">
        <references count="1">
          <reference field="4294967294" count="1" selected="0">
            <x v="19"/>
          </reference>
        </references>
      </pivotArea>
    </format>
    <format dxfId="2314">
      <pivotArea field="0" dataOnly="0" labelOnly="1" grandRow="1" outline="0" axis="axisRow" fieldPosition="0">
        <references count="1">
          <reference field="4294967294" count="1" selected="0">
            <x v="20"/>
          </reference>
        </references>
      </pivotArea>
    </format>
    <format dxfId="2313">
      <pivotArea field="0" dataOnly="0" labelOnly="1" grandRow="1" outline="0" axis="axisRow" fieldPosition="0">
        <references count="1">
          <reference field="4294967294" count="1" selected="0">
            <x v="21"/>
          </reference>
        </references>
      </pivotArea>
    </format>
    <format dxfId="2312">
      <pivotArea field="0" dataOnly="0" labelOnly="1" grandRow="1" outline="0" axis="axisRow" fieldPosition="0">
        <references count="1">
          <reference field="4294967294" count="1" selected="0">
            <x v="22"/>
          </reference>
        </references>
      </pivotArea>
    </format>
    <format dxfId="2311">
      <pivotArea field="0" dataOnly="0" labelOnly="1" grandRow="1" outline="0" axis="axisRow" fieldPosition="0">
        <references count="1">
          <reference field="4294967294" count="1" selected="0">
            <x v="23"/>
          </reference>
        </references>
      </pivotArea>
    </format>
    <format dxfId="2310">
      <pivotArea field="0" dataOnly="0" labelOnly="1" grandRow="1" outline="0" axis="axisRow" fieldPosition="0">
        <references count="1">
          <reference field="4294967294" count="1" selected="0">
            <x v="24"/>
          </reference>
        </references>
      </pivotArea>
    </format>
    <format dxfId="2309">
      <pivotArea field="0" dataOnly="0" labelOnly="1" grandRow="1" outline="0" axis="axisRow" fieldPosition="0">
        <references count="1">
          <reference field="4294967294" count="1" selected="0">
            <x v="25"/>
          </reference>
        </references>
      </pivotArea>
    </format>
    <format dxfId="2308">
      <pivotArea field="0" dataOnly="0" labelOnly="1" grandRow="1" outline="0" axis="axisRow" fieldPosition="0">
        <references count="1">
          <reference field="4294967294" count="1" selected="0">
            <x v="26"/>
          </reference>
        </references>
      </pivotArea>
    </format>
    <format dxfId="2307">
      <pivotArea field="0" dataOnly="0" labelOnly="1" grandRow="1" outline="0" axis="axisRow" fieldPosition="0">
        <references count="1">
          <reference field="4294967294" count="1" selected="0">
            <x v="27"/>
          </reference>
        </references>
      </pivotArea>
    </format>
    <format dxfId="2306">
      <pivotArea field="0" dataOnly="0" labelOnly="1" grandRow="1" outline="0" axis="axisRow" fieldPosition="0">
        <references count="1">
          <reference field="4294967294" count="1" selected="0">
            <x v="28"/>
          </reference>
        </references>
      </pivotArea>
    </format>
    <format dxfId="2305">
      <pivotArea field="0" dataOnly="0" labelOnly="1" grandRow="1" outline="0" axis="axisRow" fieldPosition="0">
        <references count="1">
          <reference field="4294967294" count="1" selected="0">
            <x v="29"/>
          </reference>
        </references>
      </pivotArea>
    </format>
    <format dxfId="2304">
      <pivotArea field="0" dataOnly="0" labelOnly="1" grandRow="1" outline="0" axis="axisRow" fieldPosition="0">
        <references count="1">
          <reference field="4294967294" count="1" selected="0">
            <x v="30"/>
          </reference>
        </references>
      </pivotArea>
    </format>
    <format dxfId="2303">
      <pivotArea field="0" dataOnly="0" labelOnly="1" grandRow="1" outline="0" axis="axisRow" fieldPosition="0">
        <references count="1">
          <reference field="4294967294" count="1" selected="0">
            <x v="31"/>
          </reference>
        </references>
      </pivotArea>
    </format>
    <format dxfId="2302">
      <pivotArea field="0" dataOnly="0" labelOnly="1" grandRow="1" outline="0" axis="axisRow" fieldPosition="0">
        <references count="1">
          <reference field="4294967294" count="1" selected="0">
            <x v="0"/>
          </reference>
        </references>
      </pivotArea>
    </format>
    <format dxfId="2301">
      <pivotArea field="0" dataOnly="0" labelOnly="1" grandRow="1" outline="0" axis="axisRow" fieldPosition="0">
        <references count="1">
          <reference field="4294967294" count="1" selected="0">
            <x v="1"/>
          </reference>
        </references>
      </pivotArea>
    </format>
    <format dxfId="2300">
      <pivotArea field="0" dataOnly="0" labelOnly="1" grandRow="1" outline="0" axis="axisRow" fieldPosition="0">
        <references count="1">
          <reference field="4294967294" count="1" selected="0">
            <x v="2"/>
          </reference>
        </references>
      </pivotArea>
    </format>
    <format dxfId="2299">
      <pivotArea field="0" dataOnly="0" labelOnly="1" grandRow="1" outline="0" axis="axisRow" fieldPosition="0">
        <references count="1">
          <reference field="4294967294" count="1" selected="0">
            <x v="3"/>
          </reference>
        </references>
      </pivotArea>
    </format>
    <format dxfId="2298">
      <pivotArea field="0" dataOnly="0" labelOnly="1" grandRow="1" outline="0" axis="axisRow" fieldPosition="0">
        <references count="1">
          <reference field="4294967294" count="1" selected="0">
            <x v="4"/>
          </reference>
        </references>
      </pivotArea>
    </format>
    <format dxfId="2297">
      <pivotArea field="0" dataOnly="0" labelOnly="1" grandRow="1" outline="0" axis="axisRow" fieldPosition="0">
        <references count="1">
          <reference field="4294967294" count="1" selected="0">
            <x v="5"/>
          </reference>
        </references>
      </pivotArea>
    </format>
    <format dxfId="2296">
      <pivotArea field="0" dataOnly="0" labelOnly="1" grandRow="1" outline="0" axis="axisRow" fieldPosition="0">
        <references count="1">
          <reference field="4294967294" count="1" selected="0">
            <x v="6"/>
          </reference>
        </references>
      </pivotArea>
    </format>
    <format dxfId="2295">
      <pivotArea field="0" dataOnly="0" labelOnly="1" grandRow="1" outline="0" axis="axisRow" fieldPosition="0">
        <references count="1">
          <reference field="4294967294" count="1" selected="0">
            <x v="7"/>
          </reference>
        </references>
      </pivotArea>
    </format>
    <format dxfId="2294">
      <pivotArea field="0" dataOnly="0" labelOnly="1" grandRow="1" outline="0" axis="axisRow" fieldPosition="0">
        <references count="1">
          <reference field="4294967294" count="1" selected="0">
            <x v="8"/>
          </reference>
        </references>
      </pivotArea>
    </format>
    <format dxfId="2293">
      <pivotArea field="0" dataOnly="0" labelOnly="1" grandRow="1" outline="0" axis="axisRow" fieldPosition="0">
        <references count="1">
          <reference field="4294967294" count="1" selected="0">
            <x v="9"/>
          </reference>
        </references>
      </pivotArea>
    </format>
    <format dxfId="2292">
      <pivotArea field="0" dataOnly="0" labelOnly="1" grandRow="1" outline="0" axis="axisRow" fieldPosition="0">
        <references count="1">
          <reference field="4294967294" count="1" selected="0">
            <x v="10"/>
          </reference>
        </references>
      </pivotArea>
    </format>
    <format dxfId="2291">
      <pivotArea field="0" dataOnly="0" labelOnly="1" grandRow="1" outline="0" axis="axisRow" fieldPosition="0">
        <references count="1">
          <reference field="4294967294" count="1" selected="0">
            <x v="11"/>
          </reference>
        </references>
      </pivotArea>
    </format>
    <format dxfId="2290">
      <pivotArea field="0" dataOnly="0" labelOnly="1" grandRow="1" outline="0" axis="axisRow" fieldPosition="0">
        <references count="1">
          <reference field="4294967294" count="1" selected="0">
            <x v="12"/>
          </reference>
        </references>
      </pivotArea>
    </format>
    <format dxfId="2289">
      <pivotArea field="0" dataOnly="0" labelOnly="1" grandRow="1" outline="0" axis="axisRow" fieldPosition="0">
        <references count="1">
          <reference field="4294967294" count="1" selected="0">
            <x v="13"/>
          </reference>
        </references>
      </pivotArea>
    </format>
    <format dxfId="2288">
      <pivotArea field="0" dataOnly="0" labelOnly="1" grandRow="1" outline="0" axis="axisRow" fieldPosition="0">
        <references count="1">
          <reference field="4294967294" count="1" selected="0">
            <x v="14"/>
          </reference>
        </references>
      </pivotArea>
    </format>
    <format dxfId="2287">
      <pivotArea field="0" dataOnly="0" labelOnly="1" grandRow="1" outline="0" axis="axisRow" fieldPosition="0">
        <references count="1">
          <reference field="4294967294" count="1" selected="0">
            <x v="15"/>
          </reference>
        </references>
      </pivotArea>
    </format>
    <format dxfId="2286">
      <pivotArea field="0" dataOnly="0" labelOnly="1" grandRow="1" outline="0" axis="axisRow" fieldPosition="0">
        <references count="1">
          <reference field="4294967294" count="1" selected="0">
            <x v="16"/>
          </reference>
        </references>
      </pivotArea>
    </format>
    <format dxfId="2285">
      <pivotArea field="0" dataOnly="0" labelOnly="1" grandRow="1" outline="0" axis="axisRow" fieldPosition="0">
        <references count="1">
          <reference field="4294967294" count="1" selected="0">
            <x v="17"/>
          </reference>
        </references>
      </pivotArea>
    </format>
    <format dxfId="2284">
      <pivotArea field="0" dataOnly="0" labelOnly="1" grandRow="1" outline="0" axis="axisRow" fieldPosition="0">
        <references count="1">
          <reference field="4294967294" count="1" selected="0">
            <x v="18"/>
          </reference>
        </references>
      </pivotArea>
    </format>
    <format dxfId="2283">
      <pivotArea field="0" dataOnly="0" labelOnly="1" grandRow="1" outline="0" axis="axisRow" fieldPosition="0">
        <references count="1">
          <reference field="4294967294" count="1" selected="0">
            <x v="19"/>
          </reference>
        </references>
      </pivotArea>
    </format>
    <format dxfId="2282">
      <pivotArea field="0" dataOnly="0" labelOnly="1" grandRow="1" outline="0" axis="axisRow" fieldPosition="0">
        <references count="1">
          <reference field="4294967294" count="1" selected="0">
            <x v="20"/>
          </reference>
        </references>
      </pivotArea>
    </format>
    <format dxfId="2281">
      <pivotArea field="0" dataOnly="0" labelOnly="1" grandRow="1" outline="0" axis="axisRow" fieldPosition="0">
        <references count="1">
          <reference field="4294967294" count="1" selected="0">
            <x v="21"/>
          </reference>
        </references>
      </pivotArea>
    </format>
    <format dxfId="2280">
      <pivotArea field="0" dataOnly="0" labelOnly="1" grandRow="1" outline="0" axis="axisRow" fieldPosition="0">
        <references count="1">
          <reference field="4294967294" count="1" selected="0">
            <x v="22"/>
          </reference>
        </references>
      </pivotArea>
    </format>
    <format dxfId="2279">
      <pivotArea field="0" dataOnly="0" labelOnly="1" grandRow="1" outline="0" axis="axisRow" fieldPosition="0">
        <references count="1">
          <reference field="4294967294" count="1" selected="0">
            <x v="23"/>
          </reference>
        </references>
      </pivotArea>
    </format>
    <format dxfId="2278">
      <pivotArea field="0" dataOnly="0" labelOnly="1" grandRow="1" outline="0" axis="axisRow" fieldPosition="0">
        <references count="1">
          <reference field="4294967294" count="1" selected="0">
            <x v="24"/>
          </reference>
        </references>
      </pivotArea>
    </format>
    <format dxfId="2277">
      <pivotArea field="0" dataOnly="0" labelOnly="1" grandRow="1" outline="0" axis="axisRow" fieldPosition="0">
        <references count="1">
          <reference field="4294967294" count="1" selected="0">
            <x v="25"/>
          </reference>
        </references>
      </pivotArea>
    </format>
    <format dxfId="2276">
      <pivotArea field="0" dataOnly="0" labelOnly="1" grandRow="1" outline="0" axis="axisRow" fieldPosition="0">
        <references count="1">
          <reference field="4294967294" count="1" selected="0">
            <x v="26"/>
          </reference>
        </references>
      </pivotArea>
    </format>
    <format dxfId="2275">
      <pivotArea field="0" dataOnly="0" labelOnly="1" grandRow="1" outline="0" axis="axisRow" fieldPosition="0">
        <references count="1">
          <reference field="4294967294" count="1" selected="0">
            <x v="27"/>
          </reference>
        </references>
      </pivotArea>
    </format>
    <format dxfId="2274">
      <pivotArea field="0" dataOnly="0" labelOnly="1" grandRow="1" outline="0" axis="axisRow" fieldPosition="0">
        <references count="1">
          <reference field="4294967294" count="1" selected="0">
            <x v="28"/>
          </reference>
        </references>
      </pivotArea>
    </format>
    <format dxfId="2273">
      <pivotArea field="0" dataOnly="0" labelOnly="1" grandRow="1" outline="0" axis="axisRow" fieldPosition="0">
        <references count="1">
          <reference field="4294967294" count="1" selected="0">
            <x v="29"/>
          </reference>
        </references>
      </pivotArea>
    </format>
    <format dxfId="2272">
      <pivotArea field="0" dataOnly="0" labelOnly="1" grandRow="1" outline="0" axis="axisRow" fieldPosition="0">
        <references count="1">
          <reference field="4294967294" count="1" selected="0">
            <x v="30"/>
          </reference>
        </references>
      </pivotArea>
    </format>
    <format dxfId="2271">
      <pivotArea field="0" dataOnly="0" labelOnly="1" grandRow="1" outline="0" axis="axisRow" fieldPosition="0">
        <references count="1">
          <reference field="4294967294" count="1" selected="0">
            <x v="31"/>
          </reference>
        </references>
      </pivotArea>
    </format>
    <format dxfId="2270">
      <pivotArea field="0" dataOnly="0" labelOnly="1" grandRow="1" outline="0" axis="axisRow" fieldPosition="0">
        <references count="1">
          <reference field="4294967294" count="1" selected="0">
            <x v="0"/>
          </reference>
        </references>
      </pivotArea>
    </format>
    <format dxfId="2269">
      <pivotArea field="0" dataOnly="0" labelOnly="1" grandRow="1" outline="0" axis="axisRow" fieldPosition="0">
        <references count="1">
          <reference field="4294967294" count="1" selected="0">
            <x v="1"/>
          </reference>
        </references>
      </pivotArea>
    </format>
    <format dxfId="2268">
      <pivotArea field="0" dataOnly="0" labelOnly="1" grandRow="1" outline="0" axis="axisRow" fieldPosition="0">
        <references count="1">
          <reference field="4294967294" count="1" selected="0">
            <x v="2"/>
          </reference>
        </references>
      </pivotArea>
    </format>
    <format dxfId="2267">
      <pivotArea field="0" dataOnly="0" labelOnly="1" grandRow="1" outline="0" axis="axisRow" fieldPosition="0">
        <references count="1">
          <reference field="4294967294" count="1" selected="0">
            <x v="3"/>
          </reference>
        </references>
      </pivotArea>
    </format>
    <format dxfId="2266">
      <pivotArea field="0" dataOnly="0" labelOnly="1" grandRow="1" outline="0" axis="axisRow" fieldPosition="0">
        <references count="1">
          <reference field="4294967294" count="1" selected="0">
            <x v="4"/>
          </reference>
        </references>
      </pivotArea>
    </format>
    <format dxfId="2265">
      <pivotArea field="0" dataOnly="0" labelOnly="1" grandRow="1" outline="0" axis="axisRow" fieldPosition="0">
        <references count="1">
          <reference field="4294967294" count="1" selected="0">
            <x v="5"/>
          </reference>
        </references>
      </pivotArea>
    </format>
    <format dxfId="2264">
      <pivotArea field="0" dataOnly="0" labelOnly="1" grandRow="1" outline="0" axis="axisRow" fieldPosition="0">
        <references count="1">
          <reference field="4294967294" count="1" selected="0">
            <x v="6"/>
          </reference>
        </references>
      </pivotArea>
    </format>
    <format dxfId="2263">
      <pivotArea field="0" dataOnly="0" labelOnly="1" grandRow="1" outline="0" axis="axisRow" fieldPosition="0">
        <references count="1">
          <reference field="4294967294" count="1" selected="0">
            <x v="7"/>
          </reference>
        </references>
      </pivotArea>
    </format>
    <format dxfId="2262">
      <pivotArea field="0" dataOnly="0" labelOnly="1" grandRow="1" outline="0" axis="axisRow" fieldPosition="0">
        <references count="1">
          <reference field="4294967294" count="1" selected="0">
            <x v="8"/>
          </reference>
        </references>
      </pivotArea>
    </format>
    <format dxfId="2261">
      <pivotArea field="0" dataOnly="0" labelOnly="1" grandRow="1" outline="0" axis="axisRow" fieldPosition="0">
        <references count="1">
          <reference field="4294967294" count="1" selected="0">
            <x v="9"/>
          </reference>
        </references>
      </pivotArea>
    </format>
    <format dxfId="2260">
      <pivotArea field="0" dataOnly="0" labelOnly="1" grandRow="1" outline="0" axis="axisRow" fieldPosition="0">
        <references count="1">
          <reference field="4294967294" count="1" selected="0">
            <x v="10"/>
          </reference>
        </references>
      </pivotArea>
    </format>
    <format dxfId="2259">
      <pivotArea field="0" dataOnly="0" labelOnly="1" grandRow="1" outline="0" axis="axisRow" fieldPosition="0">
        <references count="1">
          <reference field="4294967294" count="1" selected="0">
            <x v="11"/>
          </reference>
        </references>
      </pivotArea>
    </format>
    <format dxfId="2258">
      <pivotArea field="0" dataOnly="0" labelOnly="1" grandRow="1" outline="0" axis="axisRow" fieldPosition="0">
        <references count="1">
          <reference field="4294967294" count="1" selected="0">
            <x v="12"/>
          </reference>
        </references>
      </pivotArea>
    </format>
    <format dxfId="2257">
      <pivotArea field="0" dataOnly="0" labelOnly="1" grandRow="1" outline="0" axis="axisRow" fieldPosition="0">
        <references count="1">
          <reference field="4294967294" count="1" selected="0">
            <x v="13"/>
          </reference>
        </references>
      </pivotArea>
    </format>
    <format dxfId="2256">
      <pivotArea field="0" dataOnly="0" labelOnly="1" grandRow="1" outline="0" axis="axisRow" fieldPosition="0">
        <references count="1">
          <reference field="4294967294" count="1" selected="0">
            <x v="14"/>
          </reference>
        </references>
      </pivotArea>
    </format>
    <format dxfId="2255">
      <pivotArea field="0" dataOnly="0" labelOnly="1" grandRow="1" outline="0" axis="axisRow" fieldPosition="0">
        <references count="1">
          <reference field="4294967294" count="1" selected="0">
            <x v="15"/>
          </reference>
        </references>
      </pivotArea>
    </format>
    <format dxfId="2254">
      <pivotArea field="0" dataOnly="0" labelOnly="1" grandRow="1" outline="0" axis="axisRow" fieldPosition="0">
        <references count="1">
          <reference field="4294967294" count="1" selected="0">
            <x v="16"/>
          </reference>
        </references>
      </pivotArea>
    </format>
    <format dxfId="2253">
      <pivotArea field="0" dataOnly="0" labelOnly="1" grandRow="1" outline="0" axis="axisRow" fieldPosition="0">
        <references count="1">
          <reference field="4294967294" count="1" selected="0">
            <x v="17"/>
          </reference>
        </references>
      </pivotArea>
    </format>
    <format dxfId="2252">
      <pivotArea field="0" dataOnly="0" labelOnly="1" grandRow="1" outline="0" axis="axisRow" fieldPosition="0">
        <references count="1">
          <reference field="4294967294" count="1" selected="0">
            <x v="18"/>
          </reference>
        </references>
      </pivotArea>
    </format>
    <format dxfId="2251">
      <pivotArea field="0" dataOnly="0" labelOnly="1" grandRow="1" outline="0" axis="axisRow" fieldPosition="0">
        <references count="1">
          <reference field="4294967294" count="1" selected="0">
            <x v="19"/>
          </reference>
        </references>
      </pivotArea>
    </format>
    <format dxfId="2250">
      <pivotArea field="0" dataOnly="0" labelOnly="1" grandRow="1" outline="0" axis="axisRow" fieldPosition="0">
        <references count="1">
          <reference field="4294967294" count="1" selected="0">
            <x v="20"/>
          </reference>
        </references>
      </pivotArea>
    </format>
    <format dxfId="2249">
      <pivotArea field="0" dataOnly="0" labelOnly="1" grandRow="1" outline="0" axis="axisRow" fieldPosition="0">
        <references count="1">
          <reference field="4294967294" count="1" selected="0">
            <x v="21"/>
          </reference>
        </references>
      </pivotArea>
    </format>
    <format dxfId="2248">
      <pivotArea field="0" dataOnly="0" labelOnly="1" grandRow="1" outline="0" axis="axisRow" fieldPosition="0">
        <references count="1">
          <reference field="4294967294" count="1" selected="0">
            <x v="22"/>
          </reference>
        </references>
      </pivotArea>
    </format>
    <format dxfId="2247">
      <pivotArea field="0" dataOnly="0" labelOnly="1" grandRow="1" outline="0" axis="axisRow" fieldPosition="0">
        <references count="1">
          <reference field="4294967294" count="1" selected="0">
            <x v="23"/>
          </reference>
        </references>
      </pivotArea>
    </format>
    <format dxfId="2246">
      <pivotArea field="0" dataOnly="0" labelOnly="1" grandRow="1" outline="0" axis="axisRow" fieldPosition="0">
        <references count="1">
          <reference field="4294967294" count="1" selected="0">
            <x v="24"/>
          </reference>
        </references>
      </pivotArea>
    </format>
    <format dxfId="2245">
      <pivotArea field="0" dataOnly="0" labelOnly="1" grandRow="1" outline="0" axis="axisRow" fieldPosition="0">
        <references count="1">
          <reference field="4294967294" count="1" selected="0">
            <x v="25"/>
          </reference>
        </references>
      </pivotArea>
    </format>
    <format dxfId="2244">
      <pivotArea field="0" dataOnly="0" labelOnly="1" grandRow="1" outline="0" axis="axisRow" fieldPosition="0">
        <references count="1">
          <reference field="4294967294" count="1" selected="0">
            <x v="26"/>
          </reference>
        </references>
      </pivotArea>
    </format>
    <format dxfId="2243">
      <pivotArea field="0" dataOnly="0" labelOnly="1" grandRow="1" outline="0" axis="axisRow" fieldPosition="0">
        <references count="1">
          <reference field="4294967294" count="1" selected="0">
            <x v="27"/>
          </reference>
        </references>
      </pivotArea>
    </format>
    <format dxfId="2242">
      <pivotArea field="0" dataOnly="0" labelOnly="1" grandRow="1" outline="0" axis="axisRow" fieldPosition="0">
        <references count="1">
          <reference field="4294967294" count="1" selected="0">
            <x v="28"/>
          </reference>
        </references>
      </pivotArea>
    </format>
    <format dxfId="2241">
      <pivotArea field="0" dataOnly="0" labelOnly="1" grandRow="1" outline="0" axis="axisRow" fieldPosition="0">
        <references count="1">
          <reference field="4294967294" count="1" selected="0">
            <x v="29"/>
          </reference>
        </references>
      </pivotArea>
    </format>
    <format dxfId="2240">
      <pivotArea field="0" dataOnly="0" labelOnly="1" grandRow="1" outline="0" axis="axisRow" fieldPosition="0">
        <references count="1">
          <reference field="4294967294" count="1" selected="0">
            <x v="30"/>
          </reference>
        </references>
      </pivotArea>
    </format>
    <format dxfId="2239">
      <pivotArea field="0" dataOnly="0" labelOnly="1" grandRow="1" outline="0" axis="axisRow" fieldPosition="0">
        <references count="1">
          <reference field="4294967294" count="1" selected="0">
            <x v="31"/>
          </reference>
        </references>
      </pivotArea>
    </format>
    <format dxfId="2238">
      <pivotArea field="0" dataOnly="0" labelOnly="1" grandRow="1" outline="0" axis="axisRow" fieldPosition="0">
        <references count="1">
          <reference field="4294967294" count="1" selected="0">
            <x v="0"/>
          </reference>
        </references>
      </pivotArea>
    </format>
    <format dxfId="2237">
      <pivotArea field="0" dataOnly="0" labelOnly="1" grandRow="1" outline="0" axis="axisRow" fieldPosition="0">
        <references count="1">
          <reference field="4294967294" count="1" selected="0">
            <x v="1"/>
          </reference>
        </references>
      </pivotArea>
    </format>
    <format dxfId="2236">
      <pivotArea field="0" dataOnly="0" labelOnly="1" grandRow="1" outline="0" axis="axisRow" fieldPosition="0">
        <references count="1">
          <reference field="4294967294" count="1" selected="0">
            <x v="2"/>
          </reference>
        </references>
      </pivotArea>
    </format>
    <format dxfId="2235">
      <pivotArea field="0" dataOnly="0" labelOnly="1" grandRow="1" outline="0" axis="axisRow" fieldPosition="0">
        <references count="1">
          <reference field="4294967294" count="1" selected="0">
            <x v="3"/>
          </reference>
        </references>
      </pivotArea>
    </format>
    <format dxfId="2234">
      <pivotArea field="0" dataOnly="0" labelOnly="1" grandRow="1" outline="0" axis="axisRow" fieldPosition="0">
        <references count="1">
          <reference field="4294967294" count="1" selected="0">
            <x v="4"/>
          </reference>
        </references>
      </pivotArea>
    </format>
    <format dxfId="2233">
      <pivotArea field="0" dataOnly="0" labelOnly="1" grandRow="1" outline="0" axis="axisRow" fieldPosition="0">
        <references count="1">
          <reference field="4294967294" count="1" selected="0">
            <x v="5"/>
          </reference>
        </references>
      </pivotArea>
    </format>
    <format dxfId="2232">
      <pivotArea field="0" dataOnly="0" labelOnly="1" grandRow="1" outline="0" axis="axisRow" fieldPosition="0">
        <references count="1">
          <reference field="4294967294" count="1" selected="0">
            <x v="6"/>
          </reference>
        </references>
      </pivotArea>
    </format>
    <format dxfId="2231">
      <pivotArea field="0" dataOnly="0" labelOnly="1" grandRow="1" outline="0" axis="axisRow" fieldPosition="0">
        <references count="1">
          <reference field="4294967294" count="1" selected="0">
            <x v="7"/>
          </reference>
        </references>
      </pivotArea>
    </format>
    <format dxfId="2230">
      <pivotArea field="0" dataOnly="0" labelOnly="1" grandRow="1" outline="0" axis="axisRow" fieldPosition="0">
        <references count="1">
          <reference field="4294967294" count="1" selected="0">
            <x v="8"/>
          </reference>
        </references>
      </pivotArea>
    </format>
    <format dxfId="2229">
      <pivotArea field="0" dataOnly="0" labelOnly="1" grandRow="1" outline="0" axis="axisRow" fieldPosition="0">
        <references count="1">
          <reference field="4294967294" count="1" selected="0">
            <x v="9"/>
          </reference>
        </references>
      </pivotArea>
    </format>
    <format dxfId="2228">
      <pivotArea field="0" dataOnly="0" labelOnly="1" grandRow="1" outline="0" axis="axisRow" fieldPosition="0">
        <references count="1">
          <reference field="4294967294" count="1" selected="0">
            <x v="10"/>
          </reference>
        </references>
      </pivotArea>
    </format>
    <format dxfId="2227">
      <pivotArea field="0" dataOnly="0" labelOnly="1" grandRow="1" outline="0" axis="axisRow" fieldPosition="0">
        <references count="1">
          <reference field="4294967294" count="1" selected="0">
            <x v="11"/>
          </reference>
        </references>
      </pivotArea>
    </format>
    <format dxfId="2226">
      <pivotArea field="0" dataOnly="0" labelOnly="1" grandRow="1" outline="0" axis="axisRow" fieldPosition="0">
        <references count="1">
          <reference field="4294967294" count="1" selected="0">
            <x v="12"/>
          </reference>
        </references>
      </pivotArea>
    </format>
    <format dxfId="2225">
      <pivotArea field="0" dataOnly="0" labelOnly="1" grandRow="1" outline="0" axis="axisRow" fieldPosition="0">
        <references count="1">
          <reference field="4294967294" count="1" selected="0">
            <x v="13"/>
          </reference>
        </references>
      </pivotArea>
    </format>
    <format dxfId="2224">
      <pivotArea field="0" dataOnly="0" labelOnly="1" grandRow="1" outline="0" axis="axisRow" fieldPosition="0">
        <references count="1">
          <reference field="4294967294" count="1" selected="0">
            <x v="14"/>
          </reference>
        </references>
      </pivotArea>
    </format>
    <format dxfId="2223">
      <pivotArea field="0" dataOnly="0" labelOnly="1" grandRow="1" outline="0" axis="axisRow" fieldPosition="0">
        <references count="1">
          <reference field="4294967294" count="1" selected="0">
            <x v="15"/>
          </reference>
        </references>
      </pivotArea>
    </format>
    <format dxfId="2222">
      <pivotArea field="0" dataOnly="0" labelOnly="1" grandRow="1" outline="0" axis="axisRow" fieldPosition="0">
        <references count="1">
          <reference field="4294967294" count="1" selected="0">
            <x v="16"/>
          </reference>
        </references>
      </pivotArea>
    </format>
    <format dxfId="2221">
      <pivotArea field="0" dataOnly="0" labelOnly="1" grandRow="1" outline="0" axis="axisRow" fieldPosition="0">
        <references count="1">
          <reference field="4294967294" count="1" selected="0">
            <x v="17"/>
          </reference>
        </references>
      </pivotArea>
    </format>
    <format dxfId="2220">
      <pivotArea field="0" dataOnly="0" labelOnly="1" grandRow="1" outline="0" axis="axisRow" fieldPosition="0">
        <references count="1">
          <reference field="4294967294" count="1" selected="0">
            <x v="18"/>
          </reference>
        </references>
      </pivotArea>
    </format>
    <format dxfId="2219">
      <pivotArea field="0" dataOnly="0" labelOnly="1" grandRow="1" outline="0" axis="axisRow" fieldPosition="0">
        <references count="1">
          <reference field="4294967294" count="1" selected="0">
            <x v="19"/>
          </reference>
        </references>
      </pivotArea>
    </format>
    <format dxfId="2218">
      <pivotArea field="0" dataOnly="0" labelOnly="1" grandRow="1" outline="0" axis="axisRow" fieldPosition="0">
        <references count="1">
          <reference field="4294967294" count="1" selected="0">
            <x v="20"/>
          </reference>
        </references>
      </pivotArea>
    </format>
    <format dxfId="2217">
      <pivotArea field="0" dataOnly="0" labelOnly="1" grandRow="1" outline="0" axis="axisRow" fieldPosition="0">
        <references count="1">
          <reference field="4294967294" count="1" selected="0">
            <x v="21"/>
          </reference>
        </references>
      </pivotArea>
    </format>
    <format dxfId="2216">
      <pivotArea field="0" dataOnly="0" labelOnly="1" grandRow="1" outline="0" axis="axisRow" fieldPosition="0">
        <references count="1">
          <reference field="4294967294" count="1" selected="0">
            <x v="22"/>
          </reference>
        </references>
      </pivotArea>
    </format>
    <format dxfId="2215">
      <pivotArea field="0" dataOnly="0" labelOnly="1" grandRow="1" outline="0" axis="axisRow" fieldPosition="0">
        <references count="1">
          <reference field="4294967294" count="1" selected="0">
            <x v="23"/>
          </reference>
        </references>
      </pivotArea>
    </format>
    <format dxfId="2214">
      <pivotArea field="0" dataOnly="0" labelOnly="1" grandRow="1" outline="0" axis="axisRow" fieldPosition="0">
        <references count="1">
          <reference field="4294967294" count="1" selected="0">
            <x v="24"/>
          </reference>
        </references>
      </pivotArea>
    </format>
    <format dxfId="2213">
      <pivotArea field="0" dataOnly="0" labelOnly="1" grandRow="1" outline="0" axis="axisRow" fieldPosition="0">
        <references count="1">
          <reference field="4294967294" count="1" selected="0">
            <x v="25"/>
          </reference>
        </references>
      </pivotArea>
    </format>
    <format dxfId="2212">
      <pivotArea field="0" dataOnly="0" labelOnly="1" grandRow="1" outline="0" axis="axisRow" fieldPosition="0">
        <references count="1">
          <reference field="4294967294" count="1" selected="0">
            <x v="26"/>
          </reference>
        </references>
      </pivotArea>
    </format>
    <format dxfId="2211">
      <pivotArea field="0" dataOnly="0" labelOnly="1" grandRow="1" outline="0" axis="axisRow" fieldPosition="0">
        <references count="1">
          <reference field="4294967294" count="1" selected="0">
            <x v="27"/>
          </reference>
        </references>
      </pivotArea>
    </format>
    <format dxfId="2210">
      <pivotArea field="0" dataOnly="0" labelOnly="1" grandRow="1" outline="0" axis="axisRow" fieldPosition="0">
        <references count="1">
          <reference field="4294967294" count="1" selected="0">
            <x v="28"/>
          </reference>
        </references>
      </pivotArea>
    </format>
    <format dxfId="2209">
      <pivotArea field="0" dataOnly="0" labelOnly="1" grandRow="1" outline="0" axis="axisRow" fieldPosition="0">
        <references count="1">
          <reference field="4294967294" count="1" selected="0">
            <x v="29"/>
          </reference>
        </references>
      </pivotArea>
    </format>
    <format dxfId="2208">
      <pivotArea field="0" dataOnly="0" labelOnly="1" grandRow="1" outline="0" axis="axisRow" fieldPosition="0">
        <references count="1">
          <reference field="4294967294" count="1" selected="0">
            <x v="30"/>
          </reference>
        </references>
      </pivotArea>
    </format>
    <format dxfId="2207">
      <pivotArea field="0" dataOnly="0" labelOnly="1" grandRow="1" outline="0" axis="axisRow" fieldPosition="0">
        <references count="1">
          <reference field="4294967294" count="1" selected="0">
            <x v="31"/>
          </reference>
        </references>
      </pivotArea>
    </format>
    <format dxfId="2206">
      <pivotArea field="0" dataOnly="0" labelOnly="1" grandRow="1" outline="0" axis="axisRow" fieldPosition="0">
        <references count="1">
          <reference field="4294967294" count="1" selected="0">
            <x v="0"/>
          </reference>
        </references>
      </pivotArea>
    </format>
    <format dxfId="2205">
      <pivotArea field="0" dataOnly="0" labelOnly="1" grandRow="1" outline="0" axis="axisRow" fieldPosition="0">
        <references count="1">
          <reference field="4294967294" count="1" selected="0">
            <x v="1"/>
          </reference>
        </references>
      </pivotArea>
    </format>
    <format dxfId="2204">
      <pivotArea field="0" dataOnly="0" labelOnly="1" grandRow="1" outline="0" axis="axisRow" fieldPosition="0">
        <references count="1">
          <reference field="4294967294" count="1" selected="0">
            <x v="2"/>
          </reference>
        </references>
      </pivotArea>
    </format>
    <format dxfId="2203">
      <pivotArea field="0" dataOnly="0" labelOnly="1" grandRow="1" outline="0" axis="axisRow" fieldPosition="0">
        <references count="1">
          <reference field="4294967294" count="1" selected="0">
            <x v="3"/>
          </reference>
        </references>
      </pivotArea>
    </format>
    <format dxfId="2202">
      <pivotArea field="0" dataOnly="0" labelOnly="1" grandRow="1" outline="0" axis="axisRow" fieldPosition="0">
        <references count="1">
          <reference field="4294967294" count="1" selected="0">
            <x v="4"/>
          </reference>
        </references>
      </pivotArea>
    </format>
    <format dxfId="2201">
      <pivotArea field="0" dataOnly="0" labelOnly="1" grandRow="1" outline="0" axis="axisRow" fieldPosition="0">
        <references count="1">
          <reference field="4294967294" count="1" selected="0">
            <x v="5"/>
          </reference>
        </references>
      </pivotArea>
    </format>
    <format dxfId="2200">
      <pivotArea field="0" dataOnly="0" labelOnly="1" grandRow="1" outline="0" axis="axisRow" fieldPosition="0">
        <references count="1">
          <reference field="4294967294" count="1" selected="0">
            <x v="6"/>
          </reference>
        </references>
      </pivotArea>
    </format>
    <format dxfId="2199">
      <pivotArea field="0" dataOnly="0" labelOnly="1" grandRow="1" outline="0" axis="axisRow" fieldPosition="0">
        <references count="1">
          <reference field="4294967294" count="1" selected="0">
            <x v="7"/>
          </reference>
        </references>
      </pivotArea>
    </format>
    <format dxfId="2198">
      <pivotArea field="0" dataOnly="0" labelOnly="1" grandRow="1" outline="0" axis="axisRow" fieldPosition="0">
        <references count="1">
          <reference field="4294967294" count="1" selected="0">
            <x v="8"/>
          </reference>
        </references>
      </pivotArea>
    </format>
    <format dxfId="2197">
      <pivotArea field="0" dataOnly="0" labelOnly="1" grandRow="1" outline="0" axis="axisRow" fieldPosition="0">
        <references count="1">
          <reference field="4294967294" count="1" selected="0">
            <x v="9"/>
          </reference>
        </references>
      </pivotArea>
    </format>
    <format dxfId="2196">
      <pivotArea field="0" dataOnly="0" labelOnly="1" grandRow="1" outline="0" axis="axisRow" fieldPosition="0">
        <references count="1">
          <reference field="4294967294" count="1" selected="0">
            <x v="10"/>
          </reference>
        </references>
      </pivotArea>
    </format>
    <format dxfId="2195">
      <pivotArea field="0" dataOnly="0" labelOnly="1" grandRow="1" outline="0" axis="axisRow" fieldPosition="0">
        <references count="1">
          <reference field="4294967294" count="1" selected="0">
            <x v="11"/>
          </reference>
        </references>
      </pivotArea>
    </format>
    <format dxfId="2194">
      <pivotArea field="0" dataOnly="0" labelOnly="1" grandRow="1" outline="0" axis="axisRow" fieldPosition="0">
        <references count="1">
          <reference field="4294967294" count="1" selected="0">
            <x v="12"/>
          </reference>
        </references>
      </pivotArea>
    </format>
    <format dxfId="2193">
      <pivotArea field="0" dataOnly="0" labelOnly="1" grandRow="1" outline="0" axis="axisRow" fieldPosition="0">
        <references count="1">
          <reference field="4294967294" count="1" selected="0">
            <x v="13"/>
          </reference>
        </references>
      </pivotArea>
    </format>
    <format dxfId="2192">
      <pivotArea field="0" dataOnly="0" labelOnly="1" grandRow="1" outline="0" axis="axisRow" fieldPosition="0">
        <references count="1">
          <reference field="4294967294" count="1" selected="0">
            <x v="14"/>
          </reference>
        </references>
      </pivotArea>
    </format>
    <format dxfId="2191">
      <pivotArea field="0" dataOnly="0" labelOnly="1" grandRow="1" outline="0" axis="axisRow" fieldPosition="0">
        <references count="1">
          <reference field="4294967294" count="1" selected="0">
            <x v="15"/>
          </reference>
        </references>
      </pivotArea>
    </format>
    <format dxfId="2190">
      <pivotArea field="0" dataOnly="0" labelOnly="1" grandRow="1" outline="0" axis="axisRow" fieldPosition="0">
        <references count="1">
          <reference field="4294967294" count="1" selected="0">
            <x v="16"/>
          </reference>
        </references>
      </pivotArea>
    </format>
    <format dxfId="2189">
      <pivotArea field="0" dataOnly="0" labelOnly="1" grandRow="1" outline="0" axis="axisRow" fieldPosition="0">
        <references count="1">
          <reference field="4294967294" count="1" selected="0">
            <x v="17"/>
          </reference>
        </references>
      </pivotArea>
    </format>
    <format dxfId="2188">
      <pivotArea field="0" dataOnly="0" labelOnly="1" grandRow="1" outline="0" axis="axisRow" fieldPosition="0">
        <references count="1">
          <reference field="4294967294" count="1" selected="0">
            <x v="18"/>
          </reference>
        </references>
      </pivotArea>
    </format>
    <format dxfId="2187">
      <pivotArea field="0" dataOnly="0" labelOnly="1" grandRow="1" outline="0" axis="axisRow" fieldPosition="0">
        <references count="1">
          <reference field="4294967294" count="1" selected="0">
            <x v="19"/>
          </reference>
        </references>
      </pivotArea>
    </format>
    <format dxfId="2186">
      <pivotArea field="0" dataOnly="0" labelOnly="1" grandRow="1" outline="0" axis="axisRow" fieldPosition="0">
        <references count="1">
          <reference field="4294967294" count="1" selected="0">
            <x v="20"/>
          </reference>
        </references>
      </pivotArea>
    </format>
    <format dxfId="2185">
      <pivotArea field="0" dataOnly="0" labelOnly="1" grandRow="1" outline="0" axis="axisRow" fieldPosition="0">
        <references count="1">
          <reference field="4294967294" count="1" selected="0">
            <x v="21"/>
          </reference>
        </references>
      </pivotArea>
    </format>
    <format dxfId="2184">
      <pivotArea field="0" dataOnly="0" labelOnly="1" grandRow="1" outline="0" axis="axisRow" fieldPosition="0">
        <references count="1">
          <reference field="4294967294" count="1" selected="0">
            <x v="22"/>
          </reference>
        </references>
      </pivotArea>
    </format>
    <format dxfId="2183">
      <pivotArea field="0" dataOnly="0" labelOnly="1" grandRow="1" outline="0" axis="axisRow" fieldPosition="0">
        <references count="1">
          <reference field="4294967294" count="1" selected="0">
            <x v="23"/>
          </reference>
        </references>
      </pivotArea>
    </format>
    <format dxfId="2182">
      <pivotArea field="0" dataOnly="0" labelOnly="1" grandRow="1" outline="0" axis="axisRow" fieldPosition="0">
        <references count="1">
          <reference field="4294967294" count="1" selected="0">
            <x v="24"/>
          </reference>
        </references>
      </pivotArea>
    </format>
    <format dxfId="2181">
      <pivotArea field="0" dataOnly="0" labelOnly="1" grandRow="1" outline="0" axis="axisRow" fieldPosition="0">
        <references count="1">
          <reference field="4294967294" count="1" selected="0">
            <x v="25"/>
          </reference>
        </references>
      </pivotArea>
    </format>
    <format dxfId="2180">
      <pivotArea field="0" dataOnly="0" labelOnly="1" grandRow="1" outline="0" axis="axisRow" fieldPosition="0">
        <references count="1">
          <reference field="4294967294" count="1" selected="0">
            <x v="26"/>
          </reference>
        </references>
      </pivotArea>
    </format>
    <format dxfId="2179">
      <pivotArea field="0" dataOnly="0" labelOnly="1" grandRow="1" outline="0" axis="axisRow" fieldPosition="0">
        <references count="1">
          <reference field="4294967294" count="1" selected="0">
            <x v="27"/>
          </reference>
        </references>
      </pivotArea>
    </format>
    <format dxfId="2178">
      <pivotArea field="0" dataOnly="0" labelOnly="1" grandRow="1" outline="0" axis="axisRow" fieldPosition="0">
        <references count="1">
          <reference field="4294967294" count="1" selected="0">
            <x v="28"/>
          </reference>
        </references>
      </pivotArea>
    </format>
    <format dxfId="2177">
      <pivotArea field="0" dataOnly="0" labelOnly="1" grandRow="1" outline="0" axis="axisRow" fieldPosition="0">
        <references count="1">
          <reference field="4294967294" count="1" selected="0">
            <x v="29"/>
          </reference>
        </references>
      </pivotArea>
    </format>
    <format dxfId="2176">
      <pivotArea field="0" dataOnly="0" labelOnly="1" grandRow="1" outline="0" axis="axisRow" fieldPosition="0">
        <references count="1">
          <reference field="4294967294" count="1" selected="0">
            <x v="30"/>
          </reference>
        </references>
      </pivotArea>
    </format>
    <format dxfId="2175">
      <pivotArea field="0" dataOnly="0" labelOnly="1" grandRow="1" outline="0" axis="axisRow" fieldPosition="0">
        <references count="1">
          <reference field="4294967294" count="1" selected="0">
            <x v="31"/>
          </reference>
        </references>
      </pivotArea>
    </format>
    <format dxfId="2174">
      <pivotArea field="0" dataOnly="0" labelOnly="1" grandRow="1" outline="0" axis="axisRow" fieldPosition="0">
        <references count="1">
          <reference field="4294967294" count="1" selected="0">
            <x v="0"/>
          </reference>
        </references>
      </pivotArea>
    </format>
    <format dxfId="2173">
      <pivotArea field="0" dataOnly="0" labelOnly="1" grandRow="1" outline="0" axis="axisRow" fieldPosition="0">
        <references count="1">
          <reference field="4294967294" count="1" selected="0">
            <x v="1"/>
          </reference>
        </references>
      </pivotArea>
    </format>
    <format dxfId="2172">
      <pivotArea field="0" dataOnly="0" labelOnly="1" grandRow="1" outline="0" axis="axisRow" fieldPosition="0">
        <references count="1">
          <reference field="4294967294" count="1" selected="0">
            <x v="2"/>
          </reference>
        </references>
      </pivotArea>
    </format>
    <format dxfId="2171">
      <pivotArea field="0" dataOnly="0" labelOnly="1" grandRow="1" outline="0" axis="axisRow" fieldPosition="0">
        <references count="1">
          <reference field="4294967294" count="1" selected="0">
            <x v="3"/>
          </reference>
        </references>
      </pivotArea>
    </format>
    <format dxfId="2170">
      <pivotArea field="0" dataOnly="0" labelOnly="1" grandRow="1" outline="0" axis="axisRow" fieldPosition="0">
        <references count="1">
          <reference field="4294967294" count="1" selected="0">
            <x v="4"/>
          </reference>
        </references>
      </pivotArea>
    </format>
    <format dxfId="2169">
      <pivotArea field="0" dataOnly="0" labelOnly="1" grandRow="1" outline="0" axis="axisRow" fieldPosition="0">
        <references count="1">
          <reference field="4294967294" count="1" selected="0">
            <x v="5"/>
          </reference>
        </references>
      </pivotArea>
    </format>
    <format dxfId="2168">
      <pivotArea field="0" dataOnly="0" labelOnly="1" grandRow="1" outline="0" axis="axisRow" fieldPosition="0">
        <references count="1">
          <reference field="4294967294" count="1" selected="0">
            <x v="6"/>
          </reference>
        </references>
      </pivotArea>
    </format>
    <format dxfId="2167">
      <pivotArea field="0" dataOnly="0" labelOnly="1" grandRow="1" outline="0" axis="axisRow" fieldPosition="0">
        <references count="1">
          <reference field="4294967294" count="1" selected="0">
            <x v="7"/>
          </reference>
        </references>
      </pivotArea>
    </format>
    <format dxfId="2166">
      <pivotArea field="0" dataOnly="0" labelOnly="1" grandRow="1" outline="0" axis="axisRow" fieldPosition="0">
        <references count="1">
          <reference field="4294967294" count="1" selected="0">
            <x v="8"/>
          </reference>
        </references>
      </pivotArea>
    </format>
    <format dxfId="2165">
      <pivotArea field="0" dataOnly="0" labelOnly="1" grandRow="1" outline="0" axis="axisRow" fieldPosition="0">
        <references count="1">
          <reference field="4294967294" count="1" selected="0">
            <x v="9"/>
          </reference>
        </references>
      </pivotArea>
    </format>
    <format dxfId="2164">
      <pivotArea field="0" dataOnly="0" labelOnly="1" grandRow="1" outline="0" axis="axisRow" fieldPosition="0">
        <references count="1">
          <reference field="4294967294" count="1" selected="0">
            <x v="10"/>
          </reference>
        </references>
      </pivotArea>
    </format>
    <format dxfId="2163">
      <pivotArea field="0" dataOnly="0" labelOnly="1" grandRow="1" outline="0" axis="axisRow" fieldPosition="0">
        <references count="1">
          <reference field="4294967294" count="1" selected="0">
            <x v="11"/>
          </reference>
        </references>
      </pivotArea>
    </format>
    <format dxfId="2162">
      <pivotArea field="0" dataOnly="0" labelOnly="1" grandRow="1" outline="0" axis="axisRow" fieldPosition="0">
        <references count="1">
          <reference field="4294967294" count="1" selected="0">
            <x v="12"/>
          </reference>
        </references>
      </pivotArea>
    </format>
    <format dxfId="2161">
      <pivotArea field="0" dataOnly="0" labelOnly="1" grandRow="1" outline="0" axis="axisRow" fieldPosition="0">
        <references count="1">
          <reference field="4294967294" count="1" selected="0">
            <x v="13"/>
          </reference>
        </references>
      </pivotArea>
    </format>
    <format dxfId="2160">
      <pivotArea field="0" dataOnly="0" labelOnly="1" grandRow="1" outline="0" axis="axisRow" fieldPosition="0">
        <references count="1">
          <reference field="4294967294" count="1" selected="0">
            <x v="14"/>
          </reference>
        </references>
      </pivotArea>
    </format>
    <format dxfId="2159">
      <pivotArea field="0" dataOnly="0" labelOnly="1" grandRow="1" outline="0" axis="axisRow" fieldPosition="0">
        <references count="1">
          <reference field="4294967294" count="1" selected="0">
            <x v="15"/>
          </reference>
        </references>
      </pivotArea>
    </format>
    <format dxfId="2158">
      <pivotArea field="0" dataOnly="0" labelOnly="1" grandRow="1" outline="0" axis="axisRow" fieldPosition="0">
        <references count="1">
          <reference field="4294967294" count="1" selected="0">
            <x v="16"/>
          </reference>
        </references>
      </pivotArea>
    </format>
    <format dxfId="2157">
      <pivotArea field="0" dataOnly="0" labelOnly="1" grandRow="1" outline="0" axis="axisRow" fieldPosition="0">
        <references count="1">
          <reference field="4294967294" count="1" selected="0">
            <x v="17"/>
          </reference>
        </references>
      </pivotArea>
    </format>
    <format dxfId="2156">
      <pivotArea field="0" dataOnly="0" labelOnly="1" grandRow="1" outline="0" axis="axisRow" fieldPosition="0">
        <references count="1">
          <reference field="4294967294" count="1" selected="0">
            <x v="18"/>
          </reference>
        </references>
      </pivotArea>
    </format>
    <format dxfId="2155">
      <pivotArea field="0" dataOnly="0" labelOnly="1" grandRow="1" outline="0" axis="axisRow" fieldPosition="0">
        <references count="1">
          <reference field="4294967294" count="1" selected="0">
            <x v="19"/>
          </reference>
        </references>
      </pivotArea>
    </format>
    <format dxfId="2154">
      <pivotArea field="0" dataOnly="0" labelOnly="1" grandRow="1" outline="0" axis="axisRow" fieldPosition="0">
        <references count="1">
          <reference field="4294967294" count="1" selected="0">
            <x v="20"/>
          </reference>
        </references>
      </pivotArea>
    </format>
    <format dxfId="2153">
      <pivotArea field="0" dataOnly="0" labelOnly="1" grandRow="1" outline="0" axis="axisRow" fieldPosition="0">
        <references count="1">
          <reference field="4294967294" count="1" selected="0">
            <x v="21"/>
          </reference>
        </references>
      </pivotArea>
    </format>
    <format dxfId="2152">
      <pivotArea field="0" dataOnly="0" labelOnly="1" grandRow="1" outline="0" axis="axisRow" fieldPosition="0">
        <references count="1">
          <reference field="4294967294" count="1" selected="0">
            <x v="22"/>
          </reference>
        </references>
      </pivotArea>
    </format>
    <format dxfId="2151">
      <pivotArea field="0" dataOnly="0" labelOnly="1" grandRow="1" outline="0" axis="axisRow" fieldPosition="0">
        <references count="1">
          <reference field="4294967294" count="1" selected="0">
            <x v="23"/>
          </reference>
        </references>
      </pivotArea>
    </format>
    <format dxfId="2150">
      <pivotArea field="0" dataOnly="0" labelOnly="1" grandRow="1" outline="0" axis="axisRow" fieldPosition="0">
        <references count="1">
          <reference field="4294967294" count="1" selected="0">
            <x v="24"/>
          </reference>
        </references>
      </pivotArea>
    </format>
    <format dxfId="2149">
      <pivotArea field="0" dataOnly="0" labelOnly="1" grandRow="1" outline="0" axis="axisRow" fieldPosition="0">
        <references count="1">
          <reference field="4294967294" count="1" selected="0">
            <x v="25"/>
          </reference>
        </references>
      </pivotArea>
    </format>
    <format dxfId="2148">
      <pivotArea field="0" dataOnly="0" labelOnly="1" grandRow="1" outline="0" axis="axisRow" fieldPosition="0">
        <references count="1">
          <reference field="4294967294" count="1" selected="0">
            <x v="26"/>
          </reference>
        </references>
      </pivotArea>
    </format>
    <format dxfId="2147">
      <pivotArea field="0" dataOnly="0" labelOnly="1" grandRow="1" outline="0" axis="axisRow" fieldPosition="0">
        <references count="1">
          <reference field="4294967294" count="1" selected="0">
            <x v="27"/>
          </reference>
        </references>
      </pivotArea>
    </format>
    <format dxfId="2146">
      <pivotArea field="0" dataOnly="0" labelOnly="1" grandRow="1" outline="0" axis="axisRow" fieldPosition="0">
        <references count="1">
          <reference field="4294967294" count="1" selected="0">
            <x v="28"/>
          </reference>
        </references>
      </pivotArea>
    </format>
    <format dxfId="2145">
      <pivotArea field="0" dataOnly="0" labelOnly="1" grandRow="1" outline="0" axis="axisRow" fieldPosition="0">
        <references count="1">
          <reference field="4294967294" count="1" selected="0">
            <x v="29"/>
          </reference>
        </references>
      </pivotArea>
    </format>
    <format dxfId="2144">
      <pivotArea field="0" dataOnly="0" labelOnly="1" grandRow="1" outline="0" axis="axisRow" fieldPosition="0">
        <references count="1">
          <reference field="4294967294" count="1" selected="0">
            <x v="30"/>
          </reference>
        </references>
      </pivotArea>
    </format>
    <format dxfId="2143">
      <pivotArea field="0" dataOnly="0" labelOnly="1" grandRow="1" outline="0" axis="axisRow" fieldPosition="0">
        <references count="1">
          <reference field="4294967294" count="1" selected="0">
            <x v="31"/>
          </reference>
        </references>
      </pivotArea>
    </format>
    <format dxfId="2142">
      <pivotArea field="0" dataOnly="0" labelOnly="1" grandRow="1" outline="0" axis="axisRow" fieldPosition="0">
        <references count="1">
          <reference field="4294967294" count="1" selected="0">
            <x v="0"/>
          </reference>
        </references>
      </pivotArea>
    </format>
    <format dxfId="2141">
      <pivotArea field="0" dataOnly="0" labelOnly="1" grandRow="1" outline="0" axis="axisRow" fieldPosition="0">
        <references count="1">
          <reference field="4294967294" count="1" selected="0">
            <x v="1"/>
          </reference>
        </references>
      </pivotArea>
    </format>
    <format dxfId="2140">
      <pivotArea field="0" dataOnly="0" labelOnly="1" grandRow="1" outline="0" axis="axisRow" fieldPosition="0">
        <references count="1">
          <reference field="4294967294" count="1" selected="0">
            <x v="2"/>
          </reference>
        </references>
      </pivotArea>
    </format>
    <format dxfId="2139">
      <pivotArea field="0" dataOnly="0" labelOnly="1" grandRow="1" outline="0" axis="axisRow" fieldPosition="0">
        <references count="1">
          <reference field="4294967294" count="1" selected="0">
            <x v="3"/>
          </reference>
        </references>
      </pivotArea>
    </format>
    <format dxfId="2138">
      <pivotArea field="0" dataOnly="0" labelOnly="1" grandRow="1" outline="0" axis="axisRow" fieldPosition="0">
        <references count="1">
          <reference field="4294967294" count="1" selected="0">
            <x v="4"/>
          </reference>
        </references>
      </pivotArea>
    </format>
    <format dxfId="2137">
      <pivotArea field="0" dataOnly="0" labelOnly="1" grandRow="1" outline="0" axis="axisRow" fieldPosition="0">
        <references count="1">
          <reference field="4294967294" count="1" selected="0">
            <x v="5"/>
          </reference>
        </references>
      </pivotArea>
    </format>
    <format dxfId="2136">
      <pivotArea field="0" dataOnly="0" labelOnly="1" grandRow="1" outline="0" axis="axisRow" fieldPosition="0">
        <references count="1">
          <reference field="4294967294" count="1" selected="0">
            <x v="6"/>
          </reference>
        </references>
      </pivotArea>
    </format>
    <format dxfId="2135">
      <pivotArea field="0" dataOnly="0" labelOnly="1" grandRow="1" outline="0" axis="axisRow" fieldPosition="0">
        <references count="1">
          <reference field="4294967294" count="1" selected="0">
            <x v="7"/>
          </reference>
        </references>
      </pivotArea>
    </format>
    <format dxfId="2134">
      <pivotArea field="0" dataOnly="0" labelOnly="1" grandRow="1" outline="0" axis="axisRow" fieldPosition="0">
        <references count="1">
          <reference field="4294967294" count="1" selected="0">
            <x v="8"/>
          </reference>
        </references>
      </pivotArea>
    </format>
    <format dxfId="2133">
      <pivotArea field="0" dataOnly="0" labelOnly="1" grandRow="1" outline="0" axis="axisRow" fieldPosition="0">
        <references count="1">
          <reference field="4294967294" count="1" selected="0">
            <x v="9"/>
          </reference>
        </references>
      </pivotArea>
    </format>
    <format dxfId="2132">
      <pivotArea field="0" dataOnly="0" labelOnly="1" grandRow="1" outline="0" axis="axisRow" fieldPosition="0">
        <references count="1">
          <reference field="4294967294" count="1" selected="0">
            <x v="10"/>
          </reference>
        </references>
      </pivotArea>
    </format>
    <format dxfId="2131">
      <pivotArea field="0" dataOnly="0" labelOnly="1" grandRow="1" outline="0" axis="axisRow" fieldPosition="0">
        <references count="1">
          <reference field="4294967294" count="1" selected="0">
            <x v="11"/>
          </reference>
        </references>
      </pivotArea>
    </format>
    <format dxfId="2130">
      <pivotArea field="0" dataOnly="0" labelOnly="1" grandRow="1" outline="0" axis="axisRow" fieldPosition="0">
        <references count="1">
          <reference field="4294967294" count="1" selected="0">
            <x v="12"/>
          </reference>
        </references>
      </pivotArea>
    </format>
    <format dxfId="2129">
      <pivotArea field="0" dataOnly="0" labelOnly="1" grandRow="1" outline="0" axis="axisRow" fieldPosition="0">
        <references count="1">
          <reference field="4294967294" count="1" selected="0">
            <x v="13"/>
          </reference>
        </references>
      </pivotArea>
    </format>
    <format dxfId="2128">
      <pivotArea field="0" dataOnly="0" labelOnly="1" grandRow="1" outline="0" axis="axisRow" fieldPosition="0">
        <references count="1">
          <reference field="4294967294" count="1" selected="0">
            <x v="14"/>
          </reference>
        </references>
      </pivotArea>
    </format>
    <format dxfId="2127">
      <pivotArea field="0" dataOnly="0" labelOnly="1" grandRow="1" outline="0" axis="axisRow" fieldPosition="0">
        <references count="1">
          <reference field="4294967294" count="1" selected="0">
            <x v="15"/>
          </reference>
        </references>
      </pivotArea>
    </format>
    <format dxfId="2126">
      <pivotArea field="0" dataOnly="0" labelOnly="1" grandRow="1" outline="0" axis="axisRow" fieldPosition="0">
        <references count="1">
          <reference field="4294967294" count="1" selected="0">
            <x v="16"/>
          </reference>
        </references>
      </pivotArea>
    </format>
    <format dxfId="2125">
      <pivotArea field="0" dataOnly="0" labelOnly="1" grandRow="1" outline="0" axis="axisRow" fieldPosition="0">
        <references count="1">
          <reference field="4294967294" count="1" selected="0">
            <x v="17"/>
          </reference>
        </references>
      </pivotArea>
    </format>
    <format dxfId="2124">
      <pivotArea field="0" dataOnly="0" labelOnly="1" grandRow="1" outline="0" axis="axisRow" fieldPosition="0">
        <references count="1">
          <reference field="4294967294" count="1" selected="0">
            <x v="18"/>
          </reference>
        </references>
      </pivotArea>
    </format>
    <format dxfId="2123">
      <pivotArea field="0" dataOnly="0" labelOnly="1" grandRow="1" outline="0" axis="axisRow" fieldPosition="0">
        <references count="1">
          <reference field="4294967294" count="1" selected="0">
            <x v="19"/>
          </reference>
        </references>
      </pivotArea>
    </format>
    <format dxfId="2122">
      <pivotArea field="0" dataOnly="0" labelOnly="1" grandRow="1" outline="0" axis="axisRow" fieldPosition="0">
        <references count="1">
          <reference field="4294967294" count="1" selected="0">
            <x v="20"/>
          </reference>
        </references>
      </pivotArea>
    </format>
    <format dxfId="2121">
      <pivotArea field="0" dataOnly="0" labelOnly="1" grandRow="1" outline="0" axis="axisRow" fieldPosition="0">
        <references count="1">
          <reference field="4294967294" count="1" selected="0">
            <x v="21"/>
          </reference>
        </references>
      </pivotArea>
    </format>
    <format dxfId="2120">
      <pivotArea field="0" dataOnly="0" labelOnly="1" grandRow="1" outline="0" axis="axisRow" fieldPosition="0">
        <references count="1">
          <reference field="4294967294" count="1" selected="0">
            <x v="22"/>
          </reference>
        </references>
      </pivotArea>
    </format>
    <format dxfId="2119">
      <pivotArea field="0" dataOnly="0" labelOnly="1" grandRow="1" outline="0" axis="axisRow" fieldPosition="0">
        <references count="1">
          <reference field="4294967294" count="1" selected="0">
            <x v="23"/>
          </reference>
        </references>
      </pivotArea>
    </format>
    <format dxfId="2118">
      <pivotArea field="0" dataOnly="0" labelOnly="1" grandRow="1" outline="0" axis="axisRow" fieldPosition="0">
        <references count="1">
          <reference field="4294967294" count="1" selected="0">
            <x v="24"/>
          </reference>
        </references>
      </pivotArea>
    </format>
    <format dxfId="2117">
      <pivotArea field="0" dataOnly="0" labelOnly="1" grandRow="1" outline="0" axis="axisRow" fieldPosition="0">
        <references count="1">
          <reference field="4294967294" count="1" selected="0">
            <x v="25"/>
          </reference>
        </references>
      </pivotArea>
    </format>
    <format dxfId="2116">
      <pivotArea field="0" dataOnly="0" labelOnly="1" grandRow="1" outline="0" axis="axisRow" fieldPosition="0">
        <references count="1">
          <reference field="4294967294" count="1" selected="0">
            <x v="26"/>
          </reference>
        </references>
      </pivotArea>
    </format>
    <format dxfId="2115">
      <pivotArea field="0" dataOnly="0" labelOnly="1" grandRow="1" outline="0" axis="axisRow" fieldPosition="0">
        <references count="1">
          <reference field="4294967294" count="1" selected="0">
            <x v="27"/>
          </reference>
        </references>
      </pivotArea>
    </format>
    <format dxfId="2114">
      <pivotArea field="0" dataOnly="0" labelOnly="1" grandRow="1" outline="0" axis="axisRow" fieldPosition="0">
        <references count="1">
          <reference field="4294967294" count="1" selected="0">
            <x v="28"/>
          </reference>
        </references>
      </pivotArea>
    </format>
    <format dxfId="2113">
      <pivotArea field="0" dataOnly="0" labelOnly="1" grandRow="1" outline="0" axis="axisRow" fieldPosition="0">
        <references count="1">
          <reference field="4294967294" count="1" selected="0">
            <x v="29"/>
          </reference>
        </references>
      </pivotArea>
    </format>
    <format dxfId="2112">
      <pivotArea field="0" dataOnly="0" labelOnly="1" grandRow="1" outline="0" axis="axisRow" fieldPosition="0">
        <references count="1">
          <reference field="4294967294" count="1" selected="0">
            <x v="30"/>
          </reference>
        </references>
      </pivotArea>
    </format>
    <format dxfId="2111">
      <pivotArea field="0" dataOnly="0" labelOnly="1" grandRow="1" outline="0" axis="axisRow" fieldPosition="0">
        <references count="1">
          <reference field="4294967294" count="1" selected="0">
            <x v="31"/>
          </reference>
        </references>
      </pivotArea>
    </format>
    <format dxfId="2110">
      <pivotArea field="0" dataOnly="0" labelOnly="1" grandRow="1" outline="0" axis="axisRow" fieldPosition="0">
        <references count="1">
          <reference field="4294967294" count="1" selected="0">
            <x v="0"/>
          </reference>
        </references>
      </pivotArea>
    </format>
    <format dxfId="2109">
      <pivotArea field="0" dataOnly="0" labelOnly="1" grandRow="1" outline="0" axis="axisRow" fieldPosition="0">
        <references count="1">
          <reference field="4294967294" count="1" selected="0">
            <x v="1"/>
          </reference>
        </references>
      </pivotArea>
    </format>
    <format dxfId="2108">
      <pivotArea field="0" dataOnly="0" labelOnly="1" grandRow="1" outline="0" axis="axisRow" fieldPosition="0">
        <references count="1">
          <reference field="4294967294" count="1" selected="0">
            <x v="2"/>
          </reference>
        </references>
      </pivotArea>
    </format>
    <format dxfId="2107">
      <pivotArea field="0" dataOnly="0" labelOnly="1" grandRow="1" outline="0" axis="axisRow" fieldPosition="0">
        <references count="1">
          <reference field="4294967294" count="1" selected="0">
            <x v="3"/>
          </reference>
        </references>
      </pivotArea>
    </format>
    <format dxfId="2106">
      <pivotArea field="0" dataOnly="0" labelOnly="1" grandRow="1" outline="0" axis="axisRow" fieldPosition="0">
        <references count="1">
          <reference field="4294967294" count="1" selected="0">
            <x v="4"/>
          </reference>
        </references>
      </pivotArea>
    </format>
    <format dxfId="2105">
      <pivotArea field="0" dataOnly="0" labelOnly="1" grandRow="1" outline="0" axis="axisRow" fieldPosition="0">
        <references count="1">
          <reference field="4294967294" count="1" selected="0">
            <x v="5"/>
          </reference>
        </references>
      </pivotArea>
    </format>
    <format dxfId="2104">
      <pivotArea field="0" dataOnly="0" labelOnly="1" grandRow="1" outline="0" axis="axisRow" fieldPosition="0">
        <references count="1">
          <reference field="4294967294" count="1" selected="0">
            <x v="6"/>
          </reference>
        </references>
      </pivotArea>
    </format>
    <format dxfId="2103">
      <pivotArea field="0" dataOnly="0" labelOnly="1" grandRow="1" outline="0" axis="axisRow" fieldPosition="0">
        <references count="1">
          <reference field="4294967294" count="1" selected="0">
            <x v="7"/>
          </reference>
        </references>
      </pivotArea>
    </format>
    <format dxfId="2102">
      <pivotArea field="0" dataOnly="0" labelOnly="1" grandRow="1" outline="0" axis="axisRow" fieldPosition="0">
        <references count="1">
          <reference field="4294967294" count="1" selected="0">
            <x v="8"/>
          </reference>
        </references>
      </pivotArea>
    </format>
    <format dxfId="2101">
      <pivotArea field="0" dataOnly="0" labelOnly="1" grandRow="1" outline="0" axis="axisRow" fieldPosition="0">
        <references count="1">
          <reference field="4294967294" count="1" selected="0">
            <x v="9"/>
          </reference>
        </references>
      </pivotArea>
    </format>
    <format dxfId="2100">
      <pivotArea field="0" dataOnly="0" labelOnly="1" grandRow="1" outline="0" axis="axisRow" fieldPosition="0">
        <references count="1">
          <reference field="4294967294" count="1" selected="0">
            <x v="10"/>
          </reference>
        </references>
      </pivotArea>
    </format>
    <format dxfId="2099">
      <pivotArea field="0" dataOnly="0" labelOnly="1" grandRow="1" outline="0" axis="axisRow" fieldPosition="0">
        <references count="1">
          <reference field="4294967294" count="1" selected="0">
            <x v="11"/>
          </reference>
        </references>
      </pivotArea>
    </format>
    <format dxfId="2098">
      <pivotArea field="0" dataOnly="0" labelOnly="1" grandRow="1" outline="0" axis="axisRow" fieldPosition="0">
        <references count="1">
          <reference field="4294967294" count="1" selected="0">
            <x v="12"/>
          </reference>
        </references>
      </pivotArea>
    </format>
    <format dxfId="2097">
      <pivotArea field="0" dataOnly="0" labelOnly="1" grandRow="1" outline="0" axis="axisRow" fieldPosition="0">
        <references count="1">
          <reference field="4294967294" count="1" selected="0">
            <x v="13"/>
          </reference>
        </references>
      </pivotArea>
    </format>
    <format dxfId="2096">
      <pivotArea field="0" dataOnly="0" labelOnly="1" grandRow="1" outline="0" axis="axisRow" fieldPosition="0">
        <references count="1">
          <reference field="4294967294" count="1" selected="0">
            <x v="14"/>
          </reference>
        </references>
      </pivotArea>
    </format>
    <format dxfId="2095">
      <pivotArea field="0" dataOnly="0" labelOnly="1" grandRow="1" outline="0" axis="axisRow" fieldPosition="0">
        <references count="1">
          <reference field="4294967294" count="1" selected="0">
            <x v="15"/>
          </reference>
        </references>
      </pivotArea>
    </format>
    <format dxfId="2094">
      <pivotArea field="0" dataOnly="0" labelOnly="1" grandRow="1" outline="0" axis="axisRow" fieldPosition="0">
        <references count="1">
          <reference field="4294967294" count="1" selected="0">
            <x v="16"/>
          </reference>
        </references>
      </pivotArea>
    </format>
    <format dxfId="2093">
      <pivotArea field="0" dataOnly="0" labelOnly="1" grandRow="1" outline="0" axis="axisRow" fieldPosition="0">
        <references count="1">
          <reference field="4294967294" count="1" selected="0">
            <x v="17"/>
          </reference>
        </references>
      </pivotArea>
    </format>
    <format dxfId="2092">
      <pivotArea field="0" dataOnly="0" labelOnly="1" grandRow="1" outline="0" axis="axisRow" fieldPosition="0">
        <references count="1">
          <reference field="4294967294" count="1" selected="0">
            <x v="18"/>
          </reference>
        </references>
      </pivotArea>
    </format>
    <format dxfId="2091">
      <pivotArea field="0" dataOnly="0" labelOnly="1" grandRow="1" outline="0" axis="axisRow" fieldPosition="0">
        <references count="1">
          <reference field="4294967294" count="1" selected="0">
            <x v="19"/>
          </reference>
        </references>
      </pivotArea>
    </format>
    <format dxfId="2090">
      <pivotArea field="0" dataOnly="0" labelOnly="1" grandRow="1" outline="0" axis="axisRow" fieldPosition="0">
        <references count="1">
          <reference field="4294967294" count="1" selected="0">
            <x v="20"/>
          </reference>
        </references>
      </pivotArea>
    </format>
    <format dxfId="2089">
      <pivotArea field="0" dataOnly="0" labelOnly="1" grandRow="1" outline="0" axis="axisRow" fieldPosition="0">
        <references count="1">
          <reference field="4294967294" count="1" selected="0">
            <x v="21"/>
          </reference>
        </references>
      </pivotArea>
    </format>
    <format dxfId="2088">
      <pivotArea field="0" dataOnly="0" labelOnly="1" grandRow="1" outline="0" axis="axisRow" fieldPosition="0">
        <references count="1">
          <reference field="4294967294" count="1" selected="0">
            <x v="22"/>
          </reference>
        </references>
      </pivotArea>
    </format>
    <format dxfId="2087">
      <pivotArea field="0" dataOnly="0" labelOnly="1" grandRow="1" outline="0" axis="axisRow" fieldPosition="0">
        <references count="1">
          <reference field="4294967294" count="1" selected="0">
            <x v="23"/>
          </reference>
        </references>
      </pivotArea>
    </format>
    <format dxfId="2086">
      <pivotArea field="0" dataOnly="0" labelOnly="1" grandRow="1" outline="0" axis="axisRow" fieldPosition="0">
        <references count="1">
          <reference field="4294967294" count="1" selected="0">
            <x v="24"/>
          </reference>
        </references>
      </pivotArea>
    </format>
    <format dxfId="2085">
      <pivotArea field="0" dataOnly="0" labelOnly="1" grandRow="1" outline="0" axis="axisRow" fieldPosition="0">
        <references count="1">
          <reference field="4294967294" count="1" selected="0">
            <x v="25"/>
          </reference>
        </references>
      </pivotArea>
    </format>
    <format dxfId="2084">
      <pivotArea field="0" dataOnly="0" labelOnly="1" grandRow="1" outline="0" axis="axisRow" fieldPosition="0">
        <references count="1">
          <reference field="4294967294" count="1" selected="0">
            <x v="26"/>
          </reference>
        </references>
      </pivotArea>
    </format>
    <format dxfId="2083">
      <pivotArea field="0" dataOnly="0" labelOnly="1" grandRow="1" outline="0" axis="axisRow" fieldPosition="0">
        <references count="1">
          <reference field="4294967294" count="1" selected="0">
            <x v="27"/>
          </reference>
        </references>
      </pivotArea>
    </format>
    <format dxfId="2082">
      <pivotArea field="0" dataOnly="0" labelOnly="1" grandRow="1" outline="0" axis="axisRow" fieldPosition="0">
        <references count="1">
          <reference field="4294967294" count="1" selected="0">
            <x v="28"/>
          </reference>
        </references>
      </pivotArea>
    </format>
    <format dxfId="2081">
      <pivotArea field="0" dataOnly="0" labelOnly="1" grandRow="1" outline="0" axis="axisRow" fieldPosition="0">
        <references count="1">
          <reference field="4294967294" count="1" selected="0">
            <x v="29"/>
          </reference>
        </references>
      </pivotArea>
    </format>
    <format dxfId="2080">
      <pivotArea field="0" dataOnly="0" labelOnly="1" grandRow="1" outline="0" axis="axisRow" fieldPosition="0">
        <references count="1">
          <reference field="4294967294" count="1" selected="0">
            <x v="30"/>
          </reference>
        </references>
      </pivotArea>
    </format>
    <format dxfId="2079">
      <pivotArea field="0" dataOnly="0" labelOnly="1" grandRow="1" outline="0" axis="axisRow" fieldPosition="0">
        <references count="1">
          <reference field="4294967294" count="1" selected="0">
            <x v="31"/>
          </reference>
        </references>
      </pivotArea>
    </format>
    <format dxfId="2078">
      <pivotArea field="0" dataOnly="0" labelOnly="1" grandRow="1" outline="0" axis="axisRow" fieldPosition="0">
        <references count="1">
          <reference field="4294967294" count="1" selected="0">
            <x v="0"/>
          </reference>
        </references>
      </pivotArea>
    </format>
    <format dxfId="2077">
      <pivotArea field="0" dataOnly="0" labelOnly="1" grandRow="1" outline="0" axis="axisRow" fieldPosition="0">
        <references count="1">
          <reference field="4294967294" count="1" selected="0">
            <x v="1"/>
          </reference>
        </references>
      </pivotArea>
    </format>
    <format dxfId="2076">
      <pivotArea field="0" dataOnly="0" labelOnly="1" grandRow="1" outline="0" axis="axisRow" fieldPosition="0">
        <references count="1">
          <reference field="4294967294" count="1" selected="0">
            <x v="2"/>
          </reference>
        </references>
      </pivotArea>
    </format>
    <format dxfId="2075">
      <pivotArea field="0" dataOnly="0" labelOnly="1" grandRow="1" outline="0" axis="axisRow" fieldPosition="0">
        <references count="1">
          <reference field="4294967294" count="1" selected="0">
            <x v="3"/>
          </reference>
        </references>
      </pivotArea>
    </format>
    <format dxfId="2074">
      <pivotArea field="0" dataOnly="0" labelOnly="1" grandRow="1" outline="0" axis="axisRow" fieldPosition="0">
        <references count="1">
          <reference field="4294967294" count="1" selected="0">
            <x v="4"/>
          </reference>
        </references>
      </pivotArea>
    </format>
    <format dxfId="2073">
      <pivotArea field="0" dataOnly="0" labelOnly="1" grandRow="1" outline="0" axis="axisRow" fieldPosition="0">
        <references count="1">
          <reference field="4294967294" count="1" selected="0">
            <x v="5"/>
          </reference>
        </references>
      </pivotArea>
    </format>
    <format dxfId="2072">
      <pivotArea field="0" dataOnly="0" labelOnly="1" grandRow="1" outline="0" axis="axisRow" fieldPosition="0">
        <references count="1">
          <reference field="4294967294" count="1" selected="0">
            <x v="6"/>
          </reference>
        </references>
      </pivotArea>
    </format>
    <format dxfId="2071">
      <pivotArea field="0" dataOnly="0" labelOnly="1" grandRow="1" outline="0" axis="axisRow" fieldPosition="0">
        <references count="1">
          <reference field="4294967294" count="1" selected="0">
            <x v="7"/>
          </reference>
        </references>
      </pivotArea>
    </format>
    <format dxfId="2070">
      <pivotArea field="0" dataOnly="0" labelOnly="1" grandRow="1" outline="0" axis="axisRow" fieldPosition="0">
        <references count="1">
          <reference field="4294967294" count="1" selected="0">
            <x v="8"/>
          </reference>
        </references>
      </pivotArea>
    </format>
    <format dxfId="2069">
      <pivotArea field="0" dataOnly="0" labelOnly="1" grandRow="1" outline="0" axis="axisRow" fieldPosition="0">
        <references count="1">
          <reference field="4294967294" count="1" selected="0">
            <x v="9"/>
          </reference>
        </references>
      </pivotArea>
    </format>
    <format dxfId="2068">
      <pivotArea field="0" dataOnly="0" labelOnly="1" grandRow="1" outline="0" axis="axisRow" fieldPosition="0">
        <references count="1">
          <reference field="4294967294" count="1" selected="0">
            <x v="10"/>
          </reference>
        </references>
      </pivotArea>
    </format>
    <format dxfId="2067">
      <pivotArea field="0" dataOnly="0" labelOnly="1" grandRow="1" outline="0" axis="axisRow" fieldPosition="0">
        <references count="1">
          <reference field="4294967294" count="1" selected="0">
            <x v="11"/>
          </reference>
        </references>
      </pivotArea>
    </format>
    <format dxfId="2066">
      <pivotArea field="0" dataOnly="0" labelOnly="1" grandRow="1" outline="0" axis="axisRow" fieldPosition="0">
        <references count="1">
          <reference field="4294967294" count="1" selected="0">
            <x v="12"/>
          </reference>
        </references>
      </pivotArea>
    </format>
    <format dxfId="2065">
      <pivotArea field="0" dataOnly="0" labelOnly="1" grandRow="1" outline="0" axis="axisRow" fieldPosition="0">
        <references count="1">
          <reference field="4294967294" count="1" selected="0">
            <x v="13"/>
          </reference>
        </references>
      </pivotArea>
    </format>
    <format dxfId="2064">
      <pivotArea field="0" dataOnly="0" labelOnly="1" grandRow="1" outline="0" axis="axisRow" fieldPosition="0">
        <references count="1">
          <reference field="4294967294" count="1" selected="0">
            <x v="14"/>
          </reference>
        </references>
      </pivotArea>
    </format>
    <format dxfId="2063">
      <pivotArea field="0" dataOnly="0" labelOnly="1" grandRow="1" outline="0" axis="axisRow" fieldPosition="0">
        <references count="1">
          <reference field="4294967294" count="1" selected="0">
            <x v="15"/>
          </reference>
        </references>
      </pivotArea>
    </format>
    <format dxfId="2062">
      <pivotArea field="0" dataOnly="0" labelOnly="1" grandRow="1" outline="0" axis="axisRow" fieldPosition="0">
        <references count="1">
          <reference field="4294967294" count="1" selected="0">
            <x v="16"/>
          </reference>
        </references>
      </pivotArea>
    </format>
    <format dxfId="2061">
      <pivotArea field="0" dataOnly="0" labelOnly="1" grandRow="1" outline="0" axis="axisRow" fieldPosition="0">
        <references count="1">
          <reference field="4294967294" count="1" selected="0">
            <x v="17"/>
          </reference>
        </references>
      </pivotArea>
    </format>
    <format dxfId="2060">
      <pivotArea field="0" dataOnly="0" labelOnly="1" grandRow="1" outline="0" axis="axisRow" fieldPosition="0">
        <references count="1">
          <reference field="4294967294" count="1" selected="0">
            <x v="18"/>
          </reference>
        </references>
      </pivotArea>
    </format>
    <format dxfId="2059">
      <pivotArea field="0" dataOnly="0" labelOnly="1" grandRow="1" outline="0" axis="axisRow" fieldPosition="0">
        <references count="1">
          <reference field="4294967294" count="1" selected="0">
            <x v="19"/>
          </reference>
        </references>
      </pivotArea>
    </format>
    <format dxfId="2058">
      <pivotArea field="0" dataOnly="0" labelOnly="1" grandRow="1" outline="0" axis="axisRow" fieldPosition="0">
        <references count="1">
          <reference field="4294967294" count="1" selected="0">
            <x v="20"/>
          </reference>
        </references>
      </pivotArea>
    </format>
    <format dxfId="2057">
      <pivotArea field="0" dataOnly="0" labelOnly="1" grandRow="1" outline="0" axis="axisRow" fieldPosition="0">
        <references count="1">
          <reference field="4294967294" count="1" selected="0">
            <x v="21"/>
          </reference>
        </references>
      </pivotArea>
    </format>
    <format dxfId="2056">
      <pivotArea field="0" dataOnly="0" labelOnly="1" grandRow="1" outline="0" axis="axisRow" fieldPosition="0">
        <references count="1">
          <reference field="4294967294" count="1" selected="0">
            <x v="22"/>
          </reference>
        </references>
      </pivotArea>
    </format>
    <format dxfId="2055">
      <pivotArea field="0" dataOnly="0" labelOnly="1" grandRow="1" outline="0" axis="axisRow" fieldPosition="0">
        <references count="1">
          <reference field="4294967294" count="1" selected="0">
            <x v="23"/>
          </reference>
        </references>
      </pivotArea>
    </format>
    <format dxfId="2054">
      <pivotArea field="0" dataOnly="0" labelOnly="1" grandRow="1" outline="0" axis="axisRow" fieldPosition="0">
        <references count="1">
          <reference field="4294967294" count="1" selected="0">
            <x v="24"/>
          </reference>
        </references>
      </pivotArea>
    </format>
    <format dxfId="2053">
      <pivotArea field="0" dataOnly="0" labelOnly="1" grandRow="1" outline="0" axis="axisRow" fieldPosition="0">
        <references count="1">
          <reference field="4294967294" count="1" selected="0">
            <x v="25"/>
          </reference>
        </references>
      </pivotArea>
    </format>
    <format dxfId="2052">
      <pivotArea field="0" dataOnly="0" labelOnly="1" grandRow="1" outline="0" axis="axisRow" fieldPosition="0">
        <references count="1">
          <reference field="4294967294" count="1" selected="0">
            <x v="26"/>
          </reference>
        </references>
      </pivotArea>
    </format>
    <format dxfId="2051">
      <pivotArea field="0" dataOnly="0" labelOnly="1" grandRow="1" outline="0" axis="axisRow" fieldPosition="0">
        <references count="1">
          <reference field="4294967294" count="1" selected="0">
            <x v="27"/>
          </reference>
        </references>
      </pivotArea>
    </format>
    <format dxfId="2050">
      <pivotArea field="0" dataOnly="0" labelOnly="1" grandRow="1" outline="0" axis="axisRow" fieldPosition="0">
        <references count="1">
          <reference field="4294967294" count="1" selected="0">
            <x v="28"/>
          </reference>
        </references>
      </pivotArea>
    </format>
    <format dxfId="2049">
      <pivotArea field="0" dataOnly="0" labelOnly="1" grandRow="1" outline="0" axis="axisRow" fieldPosition="0">
        <references count="1">
          <reference field="4294967294" count="1" selected="0">
            <x v="29"/>
          </reference>
        </references>
      </pivotArea>
    </format>
    <format dxfId="2048">
      <pivotArea field="0" dataOnly="0" labelOnly="1" grandRow="1" outline="0" axis="axisRow" fieldPosition="0">
        <references count="1">
          <reference field="4294967294" count="1" selected="0">
            <x v="30"/>
          </reference>
        </references>
      </pivotArea>
    </format>
    <format dxfId="2047">
      <pivotArea field="0" dataOnly="0" labelOnly="1" grandRow="1" outline="0" axis="axisRow" fieldPosition="0">
        <references count="1">
          <reference field="4294967294" count="1" selected="0">
            <x v="31"/>
          </reference>
        </references>
      </pivotArea>
    </format>
    <format dxfId="2046">
      <pivotArea field="0" dataOnly="0" labelOnly="1" grandRow="1" outline="0" axis="axisRow" fieldPosition="0">
        <references count="1">
          <reference field="4294967294" count="1" selected="0">
            <x v="0"/>
          </reference>
        </references>
      </pivotArea>
    </format>
    <format dxfId="2045">
      <pivotArea field="0" dataOnly="0" labelOnly="1" grandRow="1" outline="0" axis="axisRow" fieldPosition="0">
        <references count="1">
          <reference field="4294967294" count="1" selected="0">
            <x v="1"/>
          </reference>
        </references>
      </pivotArea>
    </format>
    <format dxfId="2044">
      <pivotArea field="0" dataOnly="0" labelOnly="1" grandRow="1" outline="0" axis="axisRow" fieldPosition="0">
        <references count="1">
          <reference field="4294967294" count="1" selected="0">
            <x v="2"/>
          </reference>
        </references>
      </pivotArea>
    </format>
    <format dxfId="2043">
      <pivotArea field="0" dataOnly="0" labelOnly="1" grandRow="1" outline="0" axis="axisRow" fieldPosition="0">
        <references count="1">
          <reference field="4294967294" count="1" selected="0">
            <x v="3"/>
          </reference>
        </references>
      </pivotArea>
    </format>
    <format dxfId="2042">
      <pivotArea field="0" dataOnly="0" labelOnly="1" grandRow="1" outline="0" axis="axisRow" fieldPosition="0">
        <references count="1">
          <reference field="4294967294" count="1" selected="0">
            <x v="4"/>
          </reference>
        </references>
      </pivotArea>
    </format>
    <format dxfId="2041">
      <pivotArea field="0" dataOnly="0" labelOnly="1" grandRow="1" outline="0" axis="axisRow" fieldPosition="0">
        <references count="1">
          <reference field="4294967294" count="1" selected="0">
            <x v="5"/>
          </reference>
        </references>
      </pivotArea>
    </format>
    <format dxfId="2040">
      <pivotArea field="0" dataOnly="0" labelOnly="1" grandRow="1" outline="0" axis="axisRow" fieldPosition="0">
        <references count="1">
          <reference field="4294967294" count="1" selected="0">
            <x v="6"/>
          </reference>
        </references>
      </pivotArea>
    </format>
    <format dxfId="2039">
      <pivotArea field="0" dataOnly="0" labelOnly="1" grandRow="1" outline="0" axis="axisRow" fieldPosition="0">
        <references count="1">
          <reference field="4294967294" count="1" selected="0">
            <x v="7"/>
          </reference>
        </references>
      </pivotArea>
    </format>
    <format dxfId="2038">
      <pivotArea field="0" dataOnly="0" labelOnly="1" grandRow="1" outline="0" axis="axisRow" fieldPosition="0">
        <references count="1">
          <reference field="4294967294" count="1" selected="0">
            <x v="8"/>
          </reference>
        </references>
      </pivotArea>
    </format>
    <format dxfId="2037">
      <pivotArea field="0" dataOnly="0" labelOnly="1" grandRow="1" outline="0" axis="axisRow" fieldPosition="0">
        <references count="1">
          <reference field="4294967294" count="1" selected="0">
            <x v="9"/>
          </reference>
        </references>
      </pivotArea>
    </format>
    <format dxfId="2036">
      <pivotArea field="0" dataOnly="0" labelOnly="1" grandRow="1" outline="0" axis="axisRow" fieldPosition="0">
        <references count="1">
          <reference field="4294967294" count="1" selected="0">
            <x v="10"/>
          </reference>
        </references>
      </pivotArea>
    </format>
    <format dxfId="2035">
      <pivotArea field="0" dataOnly="0" labelOnly="1" grandRow="1" outline="0" axis="axisRow" fieldPosition="0">
        <references count="1">
          <reference field="4294967294" count="1" selected="0">
            <x v="11"/>
          </reference>
        </references>
      </pivotArea>
    </format>
    <format dxfId="2034">
      <pivotArea field="0" dataOnly="0" labelOnly="1" grandRow="1" outline="0" axis="axisRow" fieldPosition="0">
        <references count="1">
          <reference field="4294967294" count="1" selected="0">
            <x v="12"/>
          </reference>
        </references>
      </pivotArea>
    </format>
    <format dxfId="2033">
      <pivotArea field="0" dataOnly="0" labelOnly="1" grandRow="1" outline="0" axis="axisRow" fieldPosition="0">
        <references count="1">
          <reference field="4294967294" count="1" selected="0">
            <x v="13"/>
          </reference>
        </references>
      </pivotArea>
    </format>
    <format dxfId="2032">
      <pivotArea field="0" dataOnly="0" labelOnly="1" grandRow="1" outline="0" axis="axisRow" fieldPosition="0">
        <references count="1">
          <reference field="4294967294" count="1" selected="0">
            <x v="14"/>
          </reference>
        </references>
      </pivotArea>
    </format>
    <format dxfId="2031">
      <pivotArea field="0" dataOnly="0" labelOnly="1" grandRow="1" outline="0" axis="axisRow" fieldPosition="0">
        <references count="1">
          <reference field="4294967294" count="1" selected="0">
            <x v="15"/>
          </reference>
        </references>
      </pivotArea>
    </format>
    <format dxfId="2030">
      <pivotArea field="0" dataOnly="0" labelOnly="1" grandRow="1" outline="0" axis="axisRow" fieldPosition="0">
        <references count="1">
          <reference field="4294967294" count="1" selected="0">
            <x v="16"/>
          </reference>
        </references>
      </pivotArea>
    </format>
    <format dxfId="2029">
      <pivotArea field="0" dataOnly="0" labelOnly="1" grandRow="1" outline="0" axis="axisRow" fieldPosition="0">
        <references count="1">
          <reference field="4294967294" count="1" selected="0">
            <x v="17"/>
          </reference>
        </references>
      </pivotArea>
    </format>
    <format dxfId="2028">
      <pivotArea field="0" dataOnly="0" labelOnly="1" grandRow="1" outline="0" axis="axisRow" fieldPosition="0">
        <references count="1">
          <reference field="4294967294" count="1" selected="0">
            <x v="18"/>
          </reference>
        </references>
      </pivotArea>
    </format>
    <format dxfId="2027">
      <pivotArea field="0" dataOnly="0" labelOnly="1" grandRow="1" outline="0" axis="axisRow" fieldPosition="0">
        <references count="1">
          <reference field="4294967294" count="1" selected="0">
            <x v="19"/>
          </reference>
        </references>
      </pivotArea>
    </format>
    <format dxfId="2026">
      <pivotArea field="0" dataOnly="0" labelOnly="1" grandRow="1" outline="0" axis="axisRow" fieldPosition="0">
        <references count="1">
          <reference field="4294967294" count="1" selected="0">
            <x v="20"/>
          </reference>
        </references>
      </pivotArea>
    </format>
    <format dxfId="2025">
      <pivotArea field="0" dataOnly="0" labelOnly="1" grandRow="1" outline="0" axis="axisRow" fieldPosition="0">
        <references count="1">
          <reference field="4294967294" count="1" selected="0">
            <x v="21"/>
          </reference>
        </references>
      </pivotArea>
    </format>
    <format dxfId="2024">
      <pivotArea field="0" dataOnly="0" labelOnly="1" grandRow="1" outline="0" axis="axisRow" fieldPosition="0">
        <references count="1">
          <reference field="4294967294" count="1" selected="0">
            <x v="22"/>
          </reference>
        </references>
      </pivotArea>
    </format>
    <format dxfId="2023">
      <pivotArea field="0" dataOnly="0" labelOnly="1" grandRow="1" outline="0" axis="axisRow" fieldPosition="0">
        <references count="1">
          <reference field="4294967294" count="1" selected="0">
            <x v="23"/>
          </reference>
        </references>
      </pivotArea>
    </format>
    <format dxfId="2022">
      <pivotArea field="0" dataOnly="0" labelOnly="1" grandRow="1" outline="0" axis="axisRow" fieldPosition="0">
        <references count="1">
          <reference field="4294967294" count="1" selected="0">
            <x v="24"/>
          </reference>
        </references>
      </pivotArea>
    </format>
    <format dxfId="2021">
      <pivotArea field="0" dataOnly="0" labelOnly="1" grandRow="1" outline="0" axis="axisRow" fieldPosition="0">
        <references count="1">
          <reference field="4294967294" count="1" selected="0">
            <x v="25"/>
          </reference>
        </references>
      </pivotArea>
    </format>
    <format dxfId="2020">
      <pivotArea field="0" dataOnly="0" labelOnly="1" grandRow="1" outline="0" axis="axisRow" fieldPosition="0">
        <references count="1">
          <reference field="4294967294" count="1" selected="0">
            <x v="26"/>
          </reference>
        </references>
      </pivotArea>
    </format>
    <format dxfId="2019">
      <pivotArea field="0" dataOnly="0" labelOnly="1" grandRow="1" outline="0" axis="axisRow" fieldPosition="0">
        <references count="1">
          <reference field="4294967294" count="1" selected="0">
            <x v="27"/>
          </reference>
        </references>
      </pivotArea>
    </format>
    <format dxfId="2018">
      <pivotArea field="0" dataOnly="0" labelOnly="1" grandRow="1" outline="0" axis="axisRow" fieldPosition="0">
        <references count="1">
          <reference field="4294967294" count="1" selected="0">
            <x v="28"/>
          </reference>
        </references>
      </pivotArea>
    </format>
    <format dxfId="2017">
      <pivotArea field="0" dataOnly="0" labelOnly="1" grandRow="1" outline="0" axis="axisRow" fieldPosition="0">
        <references count="1">
          <reference field="4294967294" count="1" selected="0">
            <x v="29"/>
          </reference>
        </references>
      </pivotArea>
    </format>
    <format dxfId="2016">
      <pivotArea field="0" dataOnly="0" labelOnly="1" grandRow="1" outline="0" axis="axisRow" fieldPosition="0">
        <references count="1">
          <reference field="4294967294" count="1" selected="0">
            <x v="30"/>
          </reference>
        </references>
      </pivotArea>
    </format>
    <format dxfId="2015">
      <pivotArea field="0" dataOnly="0" labelOnly="1" grandRow="1" outline="0" axis="axisRow" fieldPosition="0">
        <references count="1">
          <reference field="4294967294" count="1" selected="0">
            <x v="31"/>
          </reference>
        </references>
      </pivotArea>
    </format>
    <format dxfId="2014">
      <pivotArea field="0" dataOnly="0" labelOnly="1" grandRow="1" outline="0" axis="axisRow" fieldPosition="0">
        <references count="1">
          <reference field="4294967294" count="1" selected="0">
            <x v="0"/>
          </reference>
        </references>
      </pivotArea>
    </format>
    <format dxfId="2013">
      <pivotArea field="0" dataOnly="0" labelOnly="1" grandRow="1" outline="0" axis="axisRow" fieldPosition="0">
        <references count="1">
          <reference field="4294967294" count="1" selected="0">
            <x v="1"/>
          </reference>
        </references>
      </pivotArea>
    </format>
    <format dxfId="2012">
      <pivotArea field="0" dataOnly="0" labelOnly="1" grandRow="1" outline="0" axis="axisRow" fieldPosition="0">
        <references count="1">
          <reference field="4294967294" count="1" selected="0">
            <x v="2"/>
          </reference>
        </references>
      </pivotArea>
    </format>
    <format dxfId="2011">
      <pivotArea field="0" dataOnly="0" labelOnly="1" grandRow="1" outline="0" axis="axisRow" fieldPosition="0">
        <references count="1">
          <reference field="4294967294" count="1" selected="0">
            <x v="3"/>
          </reference>
        </references>
      </pivotArea>
    </format>
    <format dxfId="2010">
      <pivotArea field="0" dataOnly="0" labelOnly="1" grandRow="1" outline="0" axis="axisRow" fieldPosition="0">
        <references count="1">
          <reference field="4294967294" count="1" selected="0">
            <x v="4"/>
          </reference>
        </references>
      </pivotArea>
    </format>
    <format dxfId="2009">
      <pivotArea field="0" dataOnly="0" labelOnly="1" grandRow="1" outline="0" axis="axisRow" fieldPosition="0">
        <references count="1">
          <reference field="4294967294" count="1" selected="0">
            <x v="5"/>
          </reference>
        </references>
      </pivotArea>
    </format>
    <format dxfId="2008">
      <pivotArea field="0" dataOnly="0" labelOnly="1" grandRow="1" outline="0" axis="axisRow" fieldPosition="0">
        <references count="1">
          <reference field="4294967294" count="1" selected="0">
            <x v="6"/>
          </reference>
        </references>
      </pivotArea>
    </format>
    <format dxfId="2007">
      <pivotArea field="0" dataOnly="0" labelOnly="1" grandRow="1" outline="0" axis="axisRow" fieldPosition="0">
        <references count="1">
          <reference field="4294967294" count="1" selected="0">
            <x v="7"/>
          </reference>
        </references>
      </pivotArea>
    </format>
    <format dxfId="2006">
      <pivotArea field="0" dataOnly="0" labelOnly="1" grandRow="1" outline="0" axis="axisRow" fieldPosition="0">
        <references count="1">
          <reference field="4294967294" count="1" selected="0">
            <x v="8"/>
          </reference>
        </references>
      </pivotArea>
    </format>
    <format dxfId="2005">
      <pivotArea field="0" dataOnly="0" labelOnly="1" grandRow="1" outline="0" axis="axisRow" fieldPosition="0">
        <references count="1">
          <reference field="4294967294" count="1" selected="0">
            <x v="9"/>
          </reference>
        </references>
      </pivotArea>
    </format>
    <format dxfId="2004">
      <pivotArea field="0" dataOnly="0" labelOnly="1" grandRow="1" outline="0" axis="axisRow" fieldPosition="0">
        <references count="1">
          <reference field="4294967294" count="1" selected="0">
            <x v="10"/>
          </reference>
        </references>
      </pivotArea>
    </format>
    <format dxfId="2003">
      <pivotArea field="0" dataOnly="0" labelOnly="1" grandRow="1" outline="0" axis="axisRow" fieldPosition="0">
        <references count="1">
          <reference field="4294967294" count="1" selected="0">
            <x v="11"/>
          </reference>
        </references>
      </pivotArea>
    </format>
    <format dxfId="2002">
      <pivotArea field="0" dataOnly="0" labelOnly="1" grandRow="1" outline="0" axis="axisRow" fieldPosition="0">
        <references count="1">
          <reference field="4294967294" count="1" selected="0">
            <x v="12"/>
          </reference>
        </references>
      </pivotArea>
    </format>
    <format dxfId="2001">
      <pivotArea field="0" dataOnly="0" labelOnly="1" grandRow="1" outline="0" axis="axisRow" fieldPosition="0">
        <references count="1">
          <reference field="4294967294" count="1" selected="0">
            <x v="13"/>
          </reference>
        </references>
      </pivotArea>
    </format>
    <format dxfId="2000">
      <pivotArea field="0" dataOnly="0" labelOnly="1" grandRow="1" outline="0" axis="axisRow" fieldPosition="0">
        <references count="1">
          <reference field="4294967294" count="1" selected="0">
            <x v="14"/>
          </reference>
        </references>
      </pivotArea>
    </format>
    <format dxfId="1999">
      <pivotArea field="0" dataOnly="0" labelOnly="1" grandRow="1" outline="0" axis="axisRow" fieldPosition="0">
        <references count="1">
          <reference field="4294967294" count="1" selected="0">
            <x v="15"/>
          </reference>
        </references>
      </pivotArea>
    </format>
    <format dxfId="1998">
      <pivotArea field="0" dataOnly="0" labelOnly="1" grandRow="1" outline="0" axis="axisRow" fieldPosition="0">
        <references count="1">
          <reference field="4294967294" count="1" selected="0">
            <x v="16"/>
          </reference>
        </references>
      </pivotArea>
    </format>
    <format dxfId="1997">
      <pivotArea field="0" dataOnly="0" labelOnly="1" grandRow="1" outline="0" axis="axisRow" fieldPosition="0">
        <references count="1">
          <reference field="4294967294" count="1" selected="0">
            <x v="17"/>
          </reference>
        </references>
      </pivotArea>
    </format>
    <format dxfId="1996">
      <pivotArea field="0" dataOnly="0" labelOnly="1" grandRow="1" outline="0" axis="axisRow" fieldPosition="0">
        <references count="1">
          <reference field="4294967294" count="1" selected="0">
            <x v="18"/>
          </reference>
        </references>
      </pivotArea>
    </format>
    <format dxfId="1995">
      <pivotArea field="0" dataOnly="0" labelOnly="1" grandRow="1" outline="0" axis="axisRow" fieldPosition="0">
        <references count="1">
          <reference field="4294967294" count="1" selected="0">
            <x v="19"/>
          </reference>
        </references>
      </pivotArea>
    </format>
    <format dxfId="1994">
      <pivotArea field="0" dataOnly="0" labelOnly="1" grandRow="1" outline="0" axis="axisRow" fieldPosition="0">
        <references count="1">
          <reference field="4294967294" count="1" selected="0">
            <x v="20"/>
          </reference>
        </references>
      </pivotArea>
    </format>
    <format dxfId="1993">
      <pivotArea field="0" dataOnly="0" labelOnly="1" grandRow="1" outline="0" axis="axisRow" fieldPosition="0">
        <references count="1">
          <reference field="4294967294" count="1" selected="0">
            <x v="21"/>
          </reference>
        </references>
      </pivotArea>
    </format>
    <format dxfId="1992">
      <pivotArea field="0" dataOnly="0" labelOnly="1" grandRow="1" outline="0" axis="axisRow" fieldPosition="0">
        <references count="1">
          <reference field="4294967294" count="1" selected="0">
            <x v="22"/>
          </reference>
        </references>
      </pivotArea>
    </format>
    <format dxfId="1991">
      <pivotArea field="0" dataOnly="0" labelOnly="1" grandRow="1" outline="0" axis="axisRow" fieldPosition="0">
        <references count="1">
          <reference field="4294967294" count="1" selected="0">
            <x v="23"/>
          </reference>
        </references>
      </pivotArea>
    </format>
    <format dxfId="1990">
      <pivotArea field="0" dataOnly="0" labelOnly="1" grandRow="1" outline="0" axis="axisRow" fieldPosition="0">
        <references count="1">
          <reference field="4294967294" count="1" selected="0">
            <x v="24"/>
          </reference>
        </references>
      </pivotArea>
    </format>
    <format dxfId="1989">
      <pivotArea field="0" dataOnly="0" labelOnly="1" grandRow="1" outline="0" axis="axisRow" fieldPosition="0">
        <references count="1">
          <reference field="4294967294" count="1" selected="0">
            <x v="25"/>
          </reference>
        </references>
      </pivotArea>
    </format>
    <format dxfId="1988">
      <pivotArea field="0" dataOnly="0" labelOnly="1" grandRow="1" outline="0" axis="axisRow" fieldPosition="0">
        <references count="1">
          <reference field="4294967294" count="1" selected="0">
            <x v="26"/>
          </reference>
        </references>
      </pivotArea>
    </format>
    <format dxfId="1987">
      <pivotArea field="0" dataOnly="0" labelOnly="1" grandRow="1" outline="0" axis="axisRow" fieldPosition="0">
        <references count="1">
          <reference field="4294967294" count="1" selected="0">
            <x v="27"/>
          </reference>
        </references>
      </pivotArea>
    </format>
    <format dxfId="1986">
      <pivotArea field="0" dataOnly="0" labelOnly="1" grandRow="1" outline="0" axis="axisRow" fieldPosition="0">
        <references count="1">
          <reference field="4294967294" count="1" selected="0">
            <x v="28"/>
          </reference>
        </references>
      </pivotArea>
    </format>
    <format dxfId="1985">
      <pivotArea field="0" dataOnly="0" labelOnly="1" grandRow="1" outline="0" axis="axisRow" fieldPosition="0">
        <references count="1">
          <reference field="4294967294" count="1" selected="0">
            <x v="29"/>
          </reference>
        </references>
      </pivotArea>
    </format>
    <format dxfId="1984">
      <pivotArea field="0" dataOnly="0" labelOnly="1" grandRow="1" outline="0" axis="axisRow" fieldPosition="0">
        <references count="1">
          <reference field="4294967294" count="1" selected="0">
            <x v="30"/>
          </reference>
        </references>
      </pivotArea>
    </format>
    <format dxfId="1983">
      <pivotArea field="0" dataOnly="0" labelOnly="1" grandRow="1" outline="0" axis="axisRow" fieldPosition="0">
        <references count="1">
          <reference field="4294967294" count="1" selected="0">
            <x v="31"/>
          </reference>
        </references>
      </pivotArea>
    </format>
    <format dxfId="1982">
      <pivotArea field="0" dataOnly="0" labelOnly="1" grandRow="1" outline="0" axis="axisRow" fieldPosition="0">
        <references count="1">
          <reference field="4294967294" count="1" selected="0">
            <x v="0"/>
          </reference>
        </references>
      </pivotArea>
    </format>
    <format dxfId="1981">
      <pivotArea field="0" dataOnly="0" labelOnly="1" grandRow="1" outline="0" axis="axisRow" fieldPosition="0">
        <references count="1">
          <reference field="4294967294" count="1" selected="0">
            <x v="1"/>
          </reference>
        </references>
      </pivotArea>
    </format>
    <format dxfId="1980">
      <pivotArea field="0" dataOnly="0" labelOnly="1" grandRow="1" outline="0" axis="axisRow" fieldPosition="0">
        <references count="1">
          <reference field="4294967294" count="1" selected="0">
            <x v="2"/>
          </reference>
        </references>
      </pivotArea>
    </format>
    <format dxfId="1979">
      <pivotArea field="0" dataOnly="0" labelOnly="1" grandRow="1" outline="0" axis="axisRow" fieldPosition="0">
        <references count="1">
          <reference field="4294967294" count="1" selected="0">
            <x v="3"/>
          </reference>
        </references>
      </pivotArea>
    </format>
    <format dxfId="1978">
      <pivotArea field="0" dataOnly="0" labelOnly="1" grandRow="1" outline="0" axis="axisRow" fieldPosition="0">
        <references count="1">
          <reference field="4294967294" count="1" selected="0">
            <x v="4"/>
          </reference>
        </references>
      </pivotArea>
    </format>
    <format dxfId="1977">
      <pivotArea field="0" dataOnly="0" labelOnly="1" grandRow="1" outline="0" axis="axisRow" fieldPosition="0">
        <references count="1">
          <reference field="4294967294" count="1" selected="0">
            <x v="5"/>
          </reference>
        </references>
      </pivotArea>
    </format>
    <format dxfId="1976">
      <pivotArea field="0" dataOnly="0" labelOnly="1" grandRow="1" outline="0" axis="axisRow" fieldPosition="0">
        <references count="1">
          <reference field="4294967294" count="1" selected="0">
            <x v="6"/>
          </reference>
        </references>
      </pivotArea>
    </format>
    <format dxfId="1975">
      <pivotArea field="0" dataOnly="0" labelOnly="1" grandRow="1" outline="0" axis="axisRow" fieldPosition="0">
        <references count="1">
          <reference field="4294967294" count="1" selected="0">
            <x v="7"/>
          </reference>
        </references>
      </pivotArea>
    </format>
    <format dxfId="1974">
      <pivotArea field="0" dataOnly="0" labelOnly="1" grandRow="1" outline="0" axis="axisRow" fieldPosition="0">
        <references count="1">
          <reference field="4294967294" count="1" selected="0">
            <x v="8"/>
          </reference>
        </references>
      </pivotArea>
    </format>
    <format dxfId="1973">
      <pivotArea field="0" dataOnly="0" labelOnly="1" grandRow="1" outline="0" axis="axisRow" fieldPosition="0">
        <references count="1">
          <reference field="4294967294" count="1" selected="0">
            <x v="9"/>
          </reference>
        </references>
      </pivotArea>
    </format>
    <format dxfId="1972">
      <pivotArea field="0" dataOnly="0" labelOnly="1" grandRow="1" outline="0" axis="axisRow" fieldPosition="0">
        <references count="1">
          <reference field="4294967294" count="1" selected="0">
            <x v="10"/>
          </reference>
        </references>
      </pivotArea>
    </format>
    <format dxfId="1971">
      <pivotArea field="0" dataOnly="0" labelOnly="1" grandRow="1" outline="0" axis="axisRow" fieldPosition="0">
        <references count="1">
          <reference field="4294967294" count="1" selected="0">
            <x v="11"/>
          </reference>
        </references>
      </pivotArea>
    </format>
    <format dxfId="1970">
      <pivotArea field="0" dataOnly="0" labelOnly="1" grandRow="1" outline="0" axis="axisRow" fieldPosition="0">
        <references count="1">
          <reference field="4294967294" count="1" selected="0">
            <x v="12"/>
          </reference>
        </references>
      </pivotArea>
    </format>
    <format dxfId="1969">
      <pivotArea field="0" dataOnly="0" labelOnly="1" grandRow="1" outline="0" axis="axisRow" fieldPosition="0">
        <references count="1">
          <reference field="4294967294" count="1" selected="0">
            <x v="13"/>
          </reference>
        </references>
      </pivotArea>
    </format>
    <format dxfId="1968">
      <pivotArea field="0" dataOnly="0" labelOnly="1" grandRow="1" outline="0" axis="axisRow" fieldPosition="0">
        <references count="1">
          <reference field="4294967294" count="1" selected="0">
            <x v="14"/>
          </reference>
        </references>
      </pivotArea>
    </format>
    <format dxfId="1967">
      <pivotArea field="0" dataOnly="0" labelOnly="1" grandRow="1" outline="0" axis="axisRow" fieldPosition="0">
        <references count="1">
          <reference field="4294967294" count="1" selected="0">
            <x v="15"/>
          </reference>
        </references>
      </pivotArea>
    </format>
    <format dxfId="1966">
      <pivotArea field="0" dataOnly="0" labelOnly="1" grandRow="1" outline="0" axis="axisRow" fieldPosition="0">
        <references count="1">
          <reference field="4294967294" count="1" selected="0">
            <x v="16"/>
          </reference>
        </references>
      </pivotArea>
    </format>
    <format dxfId="1965">
      <pivotArea field="0" dataOnly="0" labelOnly="1" grandRow="1" outline="0" axis="axisRow" fieldPosition="0">
        <references count="1">
          <reference field="4294967294" count="1" selected="0">
            <x v="17"/>
          </reference>
        </references>
      </pivotArea>
    </format>
    <format dxfId="1964">
      <pivotArea field="0" dataOnly="0" labelOnly="1" grandRow="1" outline="0" axis="axisRow" fieldPosition="0">
        <references count="1">
          <reference field="4294967294" count="1" selected="0">
            <x v="18"/>
          </reference>
        </references>
      </pivotArea>
    </format>
    <format dxfId="1963">
      <pivotArea field="0" dataOnly="0" labelOnly="1" grandRow="1" outline="0" axis="axisRow" fieldPosition="0">
        <references count="1">
          <reference field="4294967294" count="1" selected="0">
            <x v="19"/>
          </reference>
        </references>
      </pivotArea>
    </format>
    <format dxfId="1962">
      <pivotArea field="0" dataOnly="0" labelOnly="1" grandRow="1" outline="0" axis="axisRow" fieldPosition="0">
        <references count="1">
          <reference field="4294967294" count="1" selected="0">
            <x v="20"/>
          </reference>
        </references>
      </pivotArea>
    </format>
    <format dxfId="1961">
      <pivotArea field="0" dataOnly="0" labelOnly="1" grandRow="1" outline="0" axis="axisRow" fieldPosition="0">
        <references count="1">
          <reference field="4294967294" count="1" selected="0">
            <x v="21"/>
          </reference>
        </references>
      </pivotArea>
    </format>
    <format dxfId="1960">
      <pivotArea field="0" dataOnly="0" labelOnly="1" grandRow="1" outline="0" axis="axisRow" fieldPosition="0">
        <references count="1">
          <reference field="4294967294" count="1" selected="0">
            <x v="22"/>
          </reference>
        </references>
      </pivotArea>
    </format>
    <format dxfId="1959">
      <pivotArea field="0" dataOnly="0" labelOnly="1" grandRow="1" outline="0" axis="axisRow" fieldPosition="0">
        <references count="1">
          <reference field="4294967294" count="1" selected="0">
            <x v="23"/>
          </reference>
        </references>
      </pivotArea>
    </format>
    <format dxfId="1958">
      <pivotArea field="0" dataOnly="0" labelOnly="1" grandRow="1" outline="0" axis="axisRow" fieldPosition="0">
        <references count="1">
          <reference field="4294967294" count="1" selected="0">
            <x v="24"/>
          </reference>
        </references>
      </pivotArea>
    </format>
    <format dxfId="1957">
      <pivotArea field="0" dataOnly="0" labelOnly="1" grandRow="1" outline="0" axis="axisRow" fieldPosition="0">
        <references count="1">
          <reference field="4294967294" count="1" selected="0">
            <x v="25"/>
          </reference>
        </references>
      </pivotArea>
    </format>
    <format dxfId="1956">
      <pivotArea field="0" dataOnly="0" labelOnly="1" grandRow="1" outline="0" axis="axisRow" fieldPosition="0">
        <references count="1">
          <reference field="4294967294" count="1" selected="0">
            <x v="26"/>
          </reference>
        </references>
      </pivotArea>
    </format>
    <format dxfId="1955">
      <pivotArea field="0" dataOnly="0" labelOnly="1" grandRow="1" outline="0" axis="axisRow" fieldPosition="0">
        <references count="1">
          <reference field="4294967294" count="1" selected="0">
            <x v="27"/>
          </reference>
        </references>
      </pivotArea>
    </format>
    <format dxfId="1954">
      <pivotArea field="0" dataOnly="0" labelOnly="1" grandRow="1" outline="0" axis="axisRow" fieldPosition="0">
        <references count="1">
          <reference field="4294967294" count="1" selected="0">
            <x v="28"/>
          </reference>
        </references>
      </pivotArea>
    </format>
    <format dxfId="1953">
      <pivotArea field="0" dataOnly="0" labelOnly="1" grandRow="1" outline="0" axis="axisRow" fieldPosition="0">
        <references count="1">
          <reference field="4294967294" count="1" selected="0">
            <x v="29"/>
          </reference>
        </references>
      </pivotArea>
    </format>
    <format dxfId="1952">
      <pivotArea field="0" dataOnly="0" labelOnly="1" grandRow="1" outline="0" axis="axisRow" fieldPosition="0">
        <references count="1">
          <reference field="4294967294" count="1" selected="0">
            <x v="30"/>
          </reference>
        </references>
      </pivotArea>
    </format>
    <format dxfId="1951">
      <pivotArea field="0" dataOnly="0" labelOnly="1" grandRow="1" outline="0" axis="axisRow" fieldPosition="0">
        <references count="1">
          <reference field="4294967294" count="1" selected="0">
            <x v="31"/>
          </reference>
        </references>
      </pivotArea>
    </format>
    <format dxfId="1950">
      <pivotArea field="0" dataOnly="0" labelOnly="1" grandRow="1" outline="0" axis="axisRow" fieldPosition="0">
        <references count="1">
          <reference field="4294967294" count="1" selected="0">
            <x v="0"/>
          </reference>
        </references>
      </pivotArea>
    </format>
    <format dxfId="1949">
      <pivotArea field="0" dataOnly="0" labelOnly="1" grandRow="1" outline="0" axis="axisRow" fieldPosition="0">
        <references count="1">
          <reference field="4294967294" count="1" selected="0">
            <x v="1"/>
          </reference>
        </references>
      </pivotArea>
    </format>
    <format dxfId="1948">
      <pivotArea field="0" dataOnly="0" labelOnly="1" grandRow="1" outline="0" axis="axisRow" fieldPosition="0">
        <references count="1">
          <reference field="4294967294" count="1" selected="0">
            <x v="2"/>
          </reference>
        </references>
      </pivotArea>
    </format>
    <format dxfId="1947">
      <pivotArea field="0" dataOnly="0" labelOnly="1" grandRow="1" outline="0" axis="axisRow" fieldPosition="0">
        <references count="1">
          <reference field="4294967294" count="1" selected="0">
            <x v="3"/>
          </reference>
        </references>
      </pivotArea>
    </format>
    <format dxfId="1946">
      <pivotArea field="0" dataOnly="0" labelOnly="1" grandRow="1" outline="0" axis="axisRow" fieldPosition="0">
        <references count="1">
          <reference field="4294967294" count="1" selected="0">
            <x v="4"/>
          </reference>
        </references>
      </pivotArea>
    </format>
    <format dxfId="1945">
      <pivotArea field="0" dataOnly="0" labelOnly="1" grandRow="1" outline="0" axis="axisRow" fieldPosition="0">
        <references count="1">
          <reference field="4294967294" count="1" selected="0">
            <x v="5"/>
          </reference>
        </references>
      </pivotArea>
    </format>
    <format dxfId="1944">
      <pivotArea field="0" dataOnly="0" labelOnly="1" grandRow="1" outline="0" axis="axisRow" fieldPosition="0">
        <references count="1">
          <reference field="4294967294" count="1" selected="0">
            <x v="6"/>
          </reference>
        </references>
      </pivotArea>
    </format>
    <format dxfId="1943">
      <pivotArea field="0" dataOnly="0" labelOnly="1" grandRow="1" outline="0" axis="axisRow" fieldPosition="0">
        <references count="1">
          <reference field="4294967294" count="1" selected="0">
            <x v="7"/>
          </reference>
        </references>
      </pivotArea>
    </format>
    <format dxfId="1942">
      <pivotArea field="0" dataOnly="0" labelOnly="1" grandRow="1" outline="0" axis="axisRow" fieldPosition="0">
        <references count="1">
          <reference field="4294967294" count="1" selected="0">
            <x v="8"/>
          </reference>
        </references>
      </pivotArea>
    </format>
    <format dxfId="1941">
      <pivotArea field="0" dataOnly="0" labelOnly="1" grandRow="1" outline="0" axis="axisRow" fieldPosition="0">
        <references count="1">
          <reference field="4294967294" count="1" selected="0">
            <x v="9"/>
          </reference>
        </references>
      </pivotArea>
    </format>
    <format dxfId="1940">
      <pivotArea field="0" dataOnly="0" labelOnly="1" grandRow="1" outline="0" axis="axisRow" fieldPosition="0">
        <references count="1">
          <reference field="4294967294" count="1" selected="0">
            <x v="10"/>
          </reference>
        </references>
      </pivotArea>
    </format>
    <format dxfId="1939">
      <pivotArea field="0" dataOnly="0" labelOnly="1" grandRow="1" outline="0" axis="axisRow" fieldPosition="0">
        <references count="1">
          <reference field="4294967294" count="1" selected="0">
            <x v="11"/>
          </reference>
        </references>
      </pivotArea>
    </format>
    <format dxfId="1938">
      <pivotArea field="0" dataOnly="0" labelOnly="1" grandRow="1" outline="0" axis="axisRow" fieldPosition="0">
        <references count="1">
          <reference field="4294967294" count="1" selected="0">
            <x v="12"/>
          </reference>
        </references>
      </pivotArea>
    </format>
    <format dxfId="1937">
      <pivotArea field="0" dataOnly="0" labelOnly="1" grandRow="1" outline="0" axis="axisRow" fieldPosition="0">
        <references count="1">
          <reference field="4294967294" count="1" selected="0">
            <x v="13"/>
          </reference>
        </references>
      </pivotArea>
    </format>
    <format dxfId="1936">
      <pivotArea field="0" dataOnly="0" labelOnly="1" grandRow="1" outline="0" axis="axisRow" fieldPosition="0">
        <references count="1">
          <reference field="4294967294" count="1" selected="0">
            <x v="14"/>
          </reference>
        </references>
      </pivotArea>
    </format>
    <format dxfId="1935">
      <pivotArea field="0" dataOnly="0" labelOnly="1" grandRow="1" outline="0" axis="axisRow" fieldPosition="0">
        <references count="1">
          <reference field="4294967294" count="1" selected="0">
            <x v="15"/>
          </reference>
        </references>
      </pivotArea>
    </format>
    <format dxfId="1934">
      <pivotArea field="0" dataOnly="0" labelOnly="1" grandRow="1" outline="0" axis="axisRow" fieldPosition="0">
        <references count="1">
          <reference field="4294967294" count="1" selected="0">
            <x v="16"/>
          </reference>
        </references>
      </pivotArea>
    </format>
    <format dxfId="1933">
      <pivotArea field="0" dataOnly="0" labelOnly="1" grandRow="1" outline="0" axis="axisRow" fieldPosition="0">
        <references count="1">
          <reference field="4294967294" count="1" selected="0">
            <x v="17"/>
          </reference>
        </references>
      </pivotArea>
    </format>
    <format dxfId="1932">
      <pivotArea field="0" dataOnly="0" labelOnly="1" grandRow="1" outline="0" axis="axisRow" fieldPosition="0">
        <references count="1">
          <reference field="4294967294" count="1" selected="0">
            <x v="18"/>
          </reference>
        </references>
      </pivotArea>
    </format>
    <format dxfId="1931">
      <pivotArea field="0" dataOnly="0" labelOnly="1" grandRow="1" outline="0" axis="axisRow" fieldPosition="0">
        <references count="1">
          <reference field="4294967294" count="1" selected="0">
            <x v="19"/>
          </reference>
        </references>
      </pivotArea>
    </format>
    <format dxfId="1930">
      <pivotArea field="0" dataOnly="0" labelOnly="1" grandRow="1" outline="0" axis="axisRow" fieldPosition="0">
        <references count="1">
          <reference field="4294967294" count="1" selected="0">
            <x v="20"/>
          </reference>
        </references>
      </pivotArea>
    </format>
    <format dxfId="1929">
      <pivotArea field="0" dataOnly="0" labelOnly="1" grandRow="1" outline="0" axis="axisRow" fieldPosition="0">
        <references count="1">
          <reference field="4294967294" count="1" selected="0">
            <x v="21"/>
          </reference>
        </references>
      </pivotArea>
    </format>
    <format dxfId="1928">
      <pivotArea field="0" dataOnly="0" labelOnly="1" grandRow="1" outline="0" axis="axisRow" fieldPosition="0">
        <references count="1">
          <reference field="4294967294" count="1" selected="0">
            <x v="22"/>
          </reference>
        </references>
      </pivotArea>
    </format>
    <format dxfId="1927">
      <pivotArea field="0" dataOnly="0" labelOnly="1" grandRow="1" outline="0" axis="axisRow" fieldPosition="0">
        <references count="1">
          <reference field="4294967294" count="1" selected="0">
            <x v="23"/>
          </reference>
        </references>
      </pivotArea>
    </format>
    <format dxfId="1926">
      <pivotArea field="0" dataOnly="0" labelOnly="1" grandRow="1" outline="0" axis="axisRow" fieldPosition="0">
        <references count="1">
          <reference field="4294967294" count="1" selected="0">
            <x v="24"/>
          </reference>
        </references>
      </pivotArea>
    </format>
    <format dxfId="1925">
      <pivotArea field="0" dataOnly="0" labelOnly="1" grandRow="1" outline="0" axis="axisRow" fieldPosition="0">
        <references count="1">
          <reference field="4294967294" count="1" selected="0">
            <x v="25"/>
          </reference>
        </references>
      </pivotArea>
    </format>
    <format dxfId="1924">
      <pivotArea field="0" dataOnly="0" labelOnly="1" grandRow="1" outline="0" axis="axisRow" fieldPosition="0">
        <references count="1">
          <reference field="4294967294" count="1" selected="0">
            <x v="26"/>
          </reference>
        </references>
      </pivotArea>
    </format>
    <format dxfId="1923">
      <pivotArea field="0" dataOnly="0" labelOnly="1" grandRow="1" outline="0" axis="axisRow" fieldPosition="0">
        <references count="1">
          <reference field="4294967294" count="1" selected="0">
            <x v="27"/>
          </reference>
        </references>
      </pivotArea>
    </format>
    <format dxfId="1922">
      <pivotArea field="0" dataOnly="0" labelOnly="1" grandRow="1" outline="0" axis="axisRow" fieldPosition="0">
        <references count="1">
          <reference field="4294967294" count="1" selected="0">
            <x v="28"/>
          </reference>
        </references>
      </pivotArea>
    </format>
    <format dxfId="1921">
      <pivotArea field="0" dataOnly="0" labelOnly="1" grandRow="1" outline="0" axis="axisRow" fieldPosition="0">
        <references count="1">
          <reference field="4294967294" count="1" selected="0">
            <x v="29"/>
          </reference>
        </references>
      </pivotArea>
    </format>
    <format dxfId="1920">
      <pivotArea field="0" dataOnly="0" labelOnly="1" grandRow="1" outline="0" axis="axisRow" fieldPosition="0">
        <references count="1">
          <reference field="4294967294" count="1" selected="0">
            <x v="30"/>
          </reference>
        </references>
      </pivotArea>
    </format>
    <format dxfId="1919">
      <pivotArea field="0" dataOnly="0" labelOnly="1" grandRow="1" outline="0" axis="axisRow" fieldPosition="0">
        <references count="1">
          <reference field="4294967294" count="1" selected="0">
            <x v="31"/>
          </reference>
        </references>
      </pivotArea>
    </format>
    <format dxfId="1918">
      <pivotArea field="0" dataOnly="0" labelOnly="1" grandRow="1" outline="0" axis="axisRow" fieldPosition="0">
        <references count="1">
          <reference field="4294967294" count="1" selected="0">
            <x v="0"/>
          </reference>
        </references>
      </pivotArea>
    </format>
    <format dxfId="1917">
      <pivotArea field="0" dataOnly="0" labelOnly="1" grandRow="1" outline="0" axis="axisRow" fieldPosition="0">
        <references count="1">
          <reference field="4294967294" count="1" selected="0">
            <x v="1"/>
          </reference>
        </references>
      </pivotArea>
    </format>
    <format dxfId="1916">
      <pivotArea field="0" dataOnly="0" labelOnly="1" grandRow="1" outline="0" axis="axisRow" fieldPosition="0">
        <references count="1">
          <reference field="4294967294" count="1" selected="0">
            <x v="2"/>
          </reference>
        </references>
      </pivotArea>
    </format>
    <format dxfId="1915">
      <pivotArea field="0" dataOnly="0" labelOnly="1" grandRow="1" outline="0" axis="axisRow" fieldPosition="0">
        <references count="1">
          <reference field="4294967294" count="1" selected="0">
            <x v="3"/>
          </reference>
        </references>
      </pivotArea>
    </format>
    <format dxfId="1914">
      <pivotArea field="0" dataOnly="0" labelOnly="1" grandRow="1" outline="0" axis="axisRow" fieldPosition="0">
        <references count="1">
          <reference field="4294967294" count="1" selected="0">
            <x v="4"/>
          </reference>
        </references>
      </pivotArea>
    </format>
    <format dxfId="1913">
      <pivotArea field="0" dataOnly="0" labelOnly="1" grandRow="1" outline="0" axis="axisRow" fieldPosition="0">
        <references count="1">
          <reference field="4294967294" count="1" selected="0">
            <x v="5"/>
          </reference>
        </references>
      </pivotArea>
    </format>
    <format dxfId="1912">
      <pivotArea field="0" dataOnly="0" labelOnly="1" grandRow="1" outline="0" axis="axisRow" fieldPosition="0">
        <references count="1">
          <reference field="4294967294" count="1" selected="0">
            <x v="6"/>
          </reference>
        </references>
      </pivotArea>
    </format>
    <format dxfId="1911">
      <pivotArea field="0" dataOnly="0" labelOnly="1" grandRow="1" outline="0" axis="axisRow" fieldPosition="0">
        <references count="1">
          <reference field="4294967294" count="1" selected="0">
            <x v="7"/>
          </reference>
        </references>
      </pivotArea>
    </format>
    <format dxfId="1910">
      <pivotArea field="0" dataOnly="0" labelOnly="1" grandRow="1" outline="0" axis="axisRow" fieldPosition="0">
        <references count="1">
          <reference field="4294967294" count="1" selected="0">
            <x v="8"/>
          </reference>
        </references>
      </pivotArea>
    </format>
    <format dxfId="1909">
      <pivotArea field="0" dataOnly="0" labelOnly="1" grandRow="1" outline="0" axis="axisRow" fieldPosition="0">
        <references count="1">
          <reference field="4294967294" count="1" selected="0">
            <x v="9"/>
          </reference>
        </references>
      </pivotArea>
    </format>
    <format dxfId="1908">
      <pivotArea field="0" dataOnly="0" labelOnly="1" grandRow="1" outline="0" axis="axisRow" fieldPosition="0">
        <references count="1">
          <reference field="4294967294" count="1" selected="0">
            <x v="10"/>
          </reference>
        </references>
      </pivotArea>
    </format>
    <format dxfId="1907">
      <pivotArea field="0" dataOnly="0" labelOnly="1" grandRow="1" outline="0" axis="axisRow" fieldPosition="0">
        <references count="1">
          <reference field="4294967294" count="1" selected="0">
            <x v="11"/>
          </reference>
        </references>
      </pivotArea>
    </format>
    <format dxfId="1906">
      <pivotArea field="0" dataOnly="0" labelOnly="1" grandRow="1" outline="0" axis="axisRow" fieldPosition="0">
        <references count="1">
          <reference field="4294967294" count="1" selected="0">
            <x v="12"/>
          </reference>
        </references>
      </pivotArea>
    </format>
    <format dxfId="1905">
      <pivotArea field="0" dataOnly="0" labelOnly="1" grandRow="1" outline="0" axis="axisRow" fieldPosition="0">
        <references count="1">
          <reference field="4294967294" count="1" selected="0">
            <x v="13"/>
          </reference>
        </references>
      </pivotArea>
    </format>
    <format dxfId="1904">
      <pivotArea field="0" dataOnly="0" labelOnly="1" grandRow="1" outline="0" axis="axisRow" fieldPosition="0">
        <references count="1">
          <reference field="4294967294" count="1" selected="0">
            <x v="14"/>
          </reference>
        </references>
      </pivotArea>
    </format>
    <format dxfId="1903">
      <pivotArea field="0" dataOnly="0" labelOnly="1" grandRow="1" outline="0" axis="axisRow" fieldPosition="0">
        <references count="1">
          <reference field="4294967294" count="1" selected="0">
            <x v="15"/>
          </reference>
        </references>
      </pivotArea>
    </format>
    <format dxfId="1902">
      <pivotArea field="0" dataOnly="0" labelOnly="1" grandRow="1" outline="0" axis="axisRow" fieldPosition="0">
        <references count="1">
          <reference field="4294967294" count="1" selected="0">
            <x v="16"/>
          </reference>
        </references>
      </pivotArea>
    </format>
    <format dxfId="1901">
      <pivotArea field="0" dataOnly="0" labelOnly="1" grandRow="1" outline="0" axis="axisRow" fieldPosition="0">
        <references count="1">
          <reference field="4294967294" count="1" selected="0">
            <x v="17"/>
          </reference>
        </references>
      </pivotArea>
    </format>
    <format dxfId="1900">
      <pivotArea field="0" dataOnly="0" labelOnly="1" grandRow="1" outline="0" axis="axisRow" fieldPosition="0">
        <references count="1">
          <reference field="4294967294" count="1" selected="0">
            <x v="18"/>
          </reference>
        </references>
      </pivotArea>
    </format>
    <format dxfId="1899">
      <pivotArea field="0" dataOnly="0" labelOnly="1" grandRow="1" outline="0" axis="axisRow" fieldPosition="0">
        <references count="1">
          <reference field="4294967294" count="1" selected="0">
            <x v="19"/>
          </reference>
        </references>
      </pivotArea>
    </format>
    <format dxfId="1898">
      <pivotArea field="0" dataOnly="0" labelOnly="1" grandRow="1" outline="0" axis="axisRow" fieldPosition="0">
        <references count="1">
          <reference field="4294967294" count="1" selected="0">
            <x v="20"/>
          </reference>
        </references>
      </pivotArea>
    </format>
    <format dxfId="1897">
      <pivotArea field="0" dataOnly="0" labelOnly="1" grandRow="1" outline="0" axis="axisRow" fieldPosition="0">
        <references count="1">
          <reference field="4294967294" count="1" selected="0">
            <x v="21"/>
          </reference>
        </references>
      </pivotArea>
    </format>
    <format dxfId="1896">
      <pivotArea field="0" dataOnly="0" labelOnly="1" grandRow="1" outline="0" axis="axisRow" fieldPosition="0">
        <references count="1">
          <reference field="4294967294" count="1" selected="0">
            <x v="22"/>
          </reference>
        </references>
      </pivotArea>
    </format>
    <format dxfId="1895">
      <pivotArea field="0" dataOnly="0" labelOnly="1" grandRow="1" outline="0" axis="axisRow" fieldPosition="0">
        <references count="1">
          <reference field="4294967294" count="1" selected="0">
            <x v="23"/>
          </reference>
        </references>
      </pivotArea>
    </format>
    <format dxfId="1894">
      <pivotArea field="0" dataOnly="0" labelOnly="1" grandRow="1" outline="0" axis="axisRow" fieldPosition="0">
        <references count="1">
          <reference field="4294967294" count="1" selected="0">
            <x v="24"/>
          </reference>
        </references>
      </pivotArea>
    </format>
    <format dxfId="1893">
      <pivotArea field="0" dataOnly="0" labelOnly="1" grandRow="1" outline="0" axis="axisRow" fieldPosition="0">
        <references count="1">
          <reference field="4294967294" count="1" selected="0">
            <x v="25"/>
          </reference>
        </references>
      </pivotArea>
    </format>
    <format dxfId="1892">
      <pivotArea field="0" dataOnly="0" labelOnly="1" grandRow="1" outline="0" axis="axisRow" fieldPosition="0">
        <references count="1">
          <reference field="4294967294" count="1" selected="0">
            <x v="26"/>
          </reference>
        </references>
      </pivotArea>
    </format>
    <format dxfId="1891">
      <pivotArea field="0" dataOnly="0" labelOnly="1" grandRow="1" outline="0" axis="axisRow" fieldPosition="0">
        <references count="1">
          <reference field="4294967294" count="1" selected="0">
            <x v="27"/>
          </reference>
        </references>
      </pivotArea>
    </format>
    <format dxfId="1890">
      <pivotArea field="0" dataOnly="0" labelOnly="1" grandRow="1" outline="0" axis="axisRow" fieldPosition="0">
        <references count="1">
          <reference field="4294967294" count="1" selected="0">
            <x v="28"/>
          </reference>
        </references>
      </pivotArea>
    </format>
    <format dxfId="1889">
      <pivotArea field="0" dataOnly="0" labelOnly="1" grandRow="1" outline="0" axis="axisRow" fieldPosition="0">
        <references count="1">
          <reference field="4294967294" count="1" selected="0">
            <x v="29"/>
          </reference>
        </references>
      </pivotArea>
    </format>
    <format dxfId="1888">
      <pivotArea field="0" dataOnly="0" labelOnly="1" grandRow="1" outline="0" axis="axisRow" fieldPosition="0">
        <references count="1">
          <reference field="4294967294" count="1" selected="0">
            <x v="30"/>
          </reference>
        </references>
      </pivotArea>
    </format>
    <format dxfId="1887">
      <pivotArea field="0" dataOnly="0" labelOnly="1" grandRow="1" outline="0" axis="axisRow" fieldPosition="0">
        <references count="1">
          <reference field="4294967294" count="1" selected="0">
            <x v="31"/>
          </reference>
        </references>
      </pivotArea>
    </format>
    <format dxfId="1886">
      <pivotArea field="0" dataOnly="0" labelOnly="1" grandRow="1" outline="0" axis="axisRow" fieldPosition="0">
        <references count="1">
          <reference field="4294967294" count="1" selected="0">
            <x v="0"/>
          </reference>
        </references>
      </pivotArea>
    </format>
    <format dxfId="1885">
      <pivotArea field="0" dataOnly="0" labelOnly="1" grandRow="1" outline="0" axis="axisRow" fieldPosition="0">
        <references count="1">
          <reference field="4294967294" count="1" selected="0">
            <x v="1"/>
          </reference>
        </references>
      </pivotArea>
    </format>
    <format dxfId="1884">
      <pivotArea field="0" dataOnly="0" labelOnly="1" grandRow="1" outline="0" axis="axisRow" fieldPosition="0">
        <references count="1">
          <reference field="4294967294" count="1" selected="0">
            <x v="2"/>
          </reference>
        </references>
      </pivotArea>
    </format>
    <format dxfId="1883">
      <pivotArea field="0" dataOnly="0" labelOnly="1" grandRow="1" outline="0" axis="axisRow" fieldPosition="0">
        <references count="1">
          <reference field="4294967294" count="1" selected="0">
            <x v="3"/>
          </reference>
        </references>
      </pivotArea>
    </format>
    <format dxfId="1882">
      <pivotArea field="0" dataOnly="0" labelOnly="1" grandRow="1" outline="0" axis="axisRow" fieldPosition="0">
        <references count="1">
          <reference field="4294967294" count="1" selected="0">
            <x v="4"/>
          </reference>
        </references>
      </pivotArea>
    </format>
    <format dxfId="1881">
      <pivotArea field="0" dataOnly="0" labelOnly="1" grandRow="1" outline="0" axis="axisRow" fieldPosition="0">
        <references count="1">
          <reference field="4294967294" count="1" selected="0">
            <x v="5"/>
          </reference>
        </references>
      </pivotArea>
    </format>
    <format dxfId="1880">
      <pivotArea field="0" dataOnly="0" labelOnly="1" grandRow="1" outline="0" axis="axisRow" fieldPosition="0">
        <references count="1">
          <reference field="4294967294" count="1" selected="0">
            <x v="6"/>
          </reference>
        </references>
      </pivotArea>
    </format>
    <format dxfId="1879">
      <pivotArea field="0" dataOnly="0" labelOnly="1" grandRow="1" outline="0" axis="axisRow" fieldPosition="0">
        <references count="1">
          <reference field="4294967294" count="1" selected="0">
            <x v="7"/>
          </reference>
        </references>
      </pivotArea>
    </format>
    <format dxfId="1878">
      <pivotArea field="0" dataOnly="0" labelOnly="1" grandRow="1" outline="0" axis="axisRow" fieldPosition="0">
        <references count="1">
          <reference field="4294967294" count="1" selected="0">
            <x v="8"/>
          </reference>
        </references>
      </pivotArea>
    </format>
    <format dxfId="1877">
      <pivotArea field="0" dataOnly="0" labelOnly="1" grandRow="1" outline="0" axis="axisRow" fieldPosition="0">
        <references count="1">
          <reference field="4294967294" count="1" selected="0">
            <x v="9"/>
          </reference>
        </references>
      </pivotArea>
    </format>
    <format dxfId="1876">
      <pivotArea field="0" dataOnly="0" labelOnly="1" grandRow="1" outline="0" axis="axisRow" fieldPosition="0">
        <references count="1">
          <reference field="4294967294" count="1" selected="0">
            <x v="10"/>
          </reference>
        </references>
      </pivotArea>
    </format>
    <format dxfId="1875">
      <pivotArea field="0" dataOnly="0" labelOnly="1" grandRow="1" outline="0" axis="axisRow" fieldPosition="0">
        <references count="1">
          <reference field="4294967294" count="1" selected="0">
            <x v="11"/>
          </reference>
        </references>
      </pivotArea>
    </format>
    <format dxfId="1874">
      <pivotArea field="0" dataOnly="0" labelOnly="1" grandRow="1" outline="0" axis="axisRow" fieldPosition="0">
        <references count="1">
          <reference field="4294967294" count="1" selected="0">
            <x v="12"/>
          </reference>
        </references>
      </pivotArea>
    </format>
    <format dxfId="1873">
      <pivotArea field="0" dataOnly="0" labelOnly="1" grandRow="1" outline="0" axis="axisRow" fieldPosition="0">
        <references count="1">
          <reference field="4294967294" count="1" selected="0">
            <x v="13"/>
          </reference>
        </references>
      </pivotArea>
    </format>
    <format dxfId="1872">
      <pivotArea field="0" dataOnly="0" labelOnly="1" grandRow="1" outline="0" axis="axisRow" fieldPosition="0">
        <references count="1">
          <reference field="4294967294" count="1" selected="0">
            <x v="14"/>
          </reference>
        </references>
      </pivotArea>
    </format>
    <format dxfId="1871">
      <pivotArea field="0" dataOnly="0" labelOnly="1" grandRow="1" outline="0" axis="axisRow" fieldPosition="0">
        <references count="1">
          <reference field="4294967294" count="1" selected="0">
            <x v="15"/>
          </reference>
        </references>
      </pivotArea>
    </format>
    <format dxfId="1870">
      <pivotArea field="0" dataOnly="0" labelOnly="1" grandRow="1" outline="0" axis="axisRow" fieldPosition="0">
        <references count="1">
          <reference field="4294967294" count="1" selected="0">
            <x v="16"/>
          </reference>
        </references>
      </pivotArea>
    </format>
    <format dxfId="1869">
      <pivotArea field="0" dataOnly="0" labelOnly="1" grandRow="1" outline="0" axis="axisRow" fieldPosition="0">
        <references count="1">
          <reference field="4294967294" count="1" selected="0">
            <x v="17"/>
          </reference>
        </references>
      </pivotArea>
    </format>
    <format dxfId="1868">
      <pivotArea field="0" dataOnly="0" labelOnly="1" grandRow="1" outline="0" axis="axisRow" fieldPosition="0">
        <references count="1">
          <reference field="4294967294" count="1" selected="0">
            <x v="18"/>
          </reference>
        </references>
      </pivotArea>
    </format>
    <format dxfId="1867">
      <pivotArea field="0" dataOnly="0" labelOnly="1" grandRow="1" outline="0" axis="axisRow" fieldPosition="0">
        <references count="1">
          <reference field="4294967294" count="1" selected="0">
            <x v="19"/>
          </reference>
        </references>
      </pivotArea>
    </format>
    <format dxfId="1866">
      <pivotArea field="0" dataOnly="0" labelOnly="1" grandRow="1" outline="0" axis="axisRow" fieldPosition="0">
        <references count="1">
          <reference field="4294967294" count="1" selected="0">
            <x v="20"/>
          </reference>
        </references>
      </pivotArea>
    </format>
    <format dxfId="1865">
      <pivotArea field="0" dataOnly="0" labelOnly="1" grandRow="1" outline="0" axis="axisRow" fieldPosition="0">
        <references count="1">
          <reference field="4294967294" count="1" selected="0">
            <x v="21"/>
          </reference>
        </references>
      </pivotArea>
    </format>
    <format dxfId="1864">
      <pivotArea field="0" dataOnly="0" labelOnly="1" grandRow="1" outline="0" axis="axisRow" fieldPosition="0">
        <references count="1">
          <reference field="4294967294" count="1" selected="0">
            <x v="22"/>
          </reference>
        </references>
      </pivotArea>
    </format>
    <format dxfId="1863">
      <pivotArea field="0" dataOnly="0" labelOnly="1" grandRow="1" outline="0" axis="axisRow" fieldPosition="0">
        <references count="1">
          <reference field="4294967294" count="1" selected="0">
            <x v="23"/>
          </reference>
        </references>
      </pivotArea>
    </format>
    <format dxfId="1862">
      <pivotArea field="0" dataOnly="0" labelOnly="1" grandRow="1" outline="0" axis="axisRow" fieldPosition="0">
        <references count="1">
          <reference field="4294967294" count="1" selected="0">
            <x v="24"/>
          </reference>
        </references>
      </pivotArea>
    </format>
    <format dxfId="1861">
      <pivotArea field="0" dataOnly="0" labelOnly="1" grandRow="1" outline="0" axis="axisRow" fieldPosition="0">
        <references count="1">
          <reference field="4294967294" count="1" selected="0">
            <x v="25"/>
          </reference>
        </references>
      </pivotArea>
    </format>
    <format dxfId="1860">
      <pivotArea field="0" dataOnly="0" labelOnly="1" grandRow="1" outline="0" axis="axisRow" fieldPosition="0">
        <references count="1">
          <reference field="4294967294" count="1" selected="0">
            <x v="26"/>
          </reference>
        </references>
      </pivotArea>
    </format>
    <format dxfId="1859">
      <pivotArea field="0" dataOnly="0" labelOnly="1" grandRow="1" outline="0" axis="axisRow" fieldPosition="0">
        <references count="1">
          <reference field="4294967294" count="1" selected="0">
            <x v="27"/>
          </reference>
        </references>
      </pivotArea>
    </format>
    <format dxfId="1858">
      <pivotArea field="0" dataOnly="0" labelOnly="1" grandRow="1" outline="0" axis="axisRow" fieldPosition="0">
        <references count="1">
          <reference field="4294967294" count="1" selected="0">
            <x v="28"/>
          </reference>
        </references>
      </pivotArea>
    </format>
    <format dxfId="1857">
      <pivotArea field="0" dataOnly="0" labelOnly="1" grandRow="1" outline="0" axis="axisRow" fieldPosition="0">
        <references count="1">
          <reference field="4294967294" count="1" selected="0">
            <x v="29"/>
          </reference>
        </references>
      </pivotArea>
    </format>
    <format dxfId="1856">
      <pivotArea field="0" dataOnly="0" labelOnly="1" grandRow="1" outline="0" axis="axisRow" fieldPosition="0">
        <references count="1">
          <reference field="4294967294" count="1" selected="0">
            <x v="30"/>
          </reference>
        </references>
      </pivotArea>
    </format>
    <format dxfId="1855">
      <pivotArea field="0" dataOnly="0" labelOnly="1" grandRow="1" outline="0" axis="axisRow" fieldPosition="0">
        <references count="1">
          <reference field="4294967294" count="1" selected="0">
            <x v="31"/>
          </reference>
        </references>
      </pivotArea>
    </format>
    <format dxfId="1854">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0"/>
          </reference>
        </references>
      </pivotArea>
    </format>
    <format dxfId="1853">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
          </reference>
        </references>
      </pivotArea>
    </format>
    <format dxfId="1852">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2"/>
          </reference>
        </references>
      </pivotArea>
    </format>
    <format dxfId="1851">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3"/>
          </reference>
        </references>
      </pivotArea>
    </format>
    <format dxfId="1850">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4"/>
          </reference>
        </references>
      </pivotArea>
    </format>
    <format dxfId="1849">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5"/>
          </reference>
        </references>
      </pivotArea>
    </format>
    <format dxfId="1848">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6"/>
          </reference>
        </references>
      </pivotArea>
    </format>
    <format dxfId="1847">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7"/>
          </reference>
        </references>
      </pivotArea>
    </format>
    <format dxfId="1846">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8"/>
          </reference>
        </references>
      </pivotArea>
    </format>
    <format dxfId="1845">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9"/>
          </reference>
        </references>
      </pivotArea>
    </format>
    <format dxfId="1844">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0"/>
          </reference>
        </references>
      </pivotArea>
    </format>
    <format dxfId="1843">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1"/>
          </reference>
        </references>
      </pivotArea>
    </format>
    <format dxfId="1842">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2"/>
          </reference>
        </references>
      </pivotArea>
    </format>
    <format dxfId="1841">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3"/>
          </reference>
        </references>
      </pivotArea>
    </format>
    <format dxfId="1840">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4"/>
          </reference>
        </references>
      </pivotArea>
    </format>
    <format dxfId="1839">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5"/>
          </reference>
        </references>
      </pivotArea>
    </format>
    <format dxfId="1838">
      <pivotArea dataOnly="0" labelOnly="1" outline="0" fieldPosition="0">
        <references count="1">
          <reference field="221" count="0"/>
        </references>
      </pivotArea>
    </format>
    <format dxfId="1837">
      <pivotArea dataOnly="0" labelOnly="1" outline="0" fieldPosition="0">
        <references count="1">
          <reference field="221" count="0" defaultSubtotal="1"/>
        </references>
      </pivotArea>
    </format>
    <format dxfId="1836">
      <pivotArea dataOnly="0" labelOnly="1" outline="0" fieldPosition="0">
        <references count="2">
          <reference field="4" count="6">
            <x v="0"/>
            <x v="1"/>
            <x v="2"/>
            <x v="3"/>
            <x v="4"/>
            <x v="5"/>
          </reference>
          <reference field="221" count="1" selected="0">
            <x v="0"/>
          </reference>
        </references>
      </pivotArea>
    </format>
    <format dxfId="1835">
      <pivotArea dataOnly="0" labelOnly="1" outline="0" fieldPosition="0">
        <references count="2">
          <reference field="4" count="4">
            <x v="6"/>
            <x v="7"/>
            <x v="8"/>
            <x v="9"/>
          </reference>
          <reference field="221" count="1" selected="0">
            <x v="1"/>
          </reference>
        </references>
      </pivotArea>
    </format>
    <format dxfId="1834">
      <pivotArea dataOnly="0" labelOnly="1" outline="0" fieldPosition="0">
        <references count="2">
          <reference field="4" count="1">
            <x v="15"/>
          </reference>
          <reference field="221" count="1" selected="0">
            <x v="5"/>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2.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3.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6"/>
  </sheetPr>
  <dimension ref="A1:AB421"/>
  <sheetViews>
    <sheetView showZeros="0" view="pageBreakPreview" topLeftCell="A377" zoomScaleNormal="100" zoomScaleSheetLayoutView="100" workbookViewId="0">
      <selection activeCell="N255" sqref="N255:N258"/>
    </sheetView>
  </sheetViews>
  <sheetFormatPr defaultColWidth="9" defaultRowHeight="12.75"/>
  <cols>
    <col min="1" max="1" width="11.77734375" style="113" customWidth="1"/>
    <col min="2" max="2" width="7.21875" style="113" customWidth="1"/>
    <col min="3" max="3" width="12" style="113" customWidth="1"/>
    <col min="4" max="4" width="6" style="113" customWidth="1"/>
    <col min="5" max="5" width="5" style="113" customWidth="1"/>
    <col min="6" max="6" width="5.77734375" style="51" customWidth="1"/>
    <col min="7" max="7" width="5.88671875" style="51" customWidth="1"/>
    <col min="8" max="8" width="6.21875" style="51" customWidth="1"/>
    <col min="9" max="10" width="5.44140625" style="51" customWidth="1"/>
    <col min="11" max="11" width="5.88671875" style="51" customWidth="1"/>
    <col min="12" max="12" width="5.77734375" style="51" customWidth="1"/>
    <col min="13" max="13" width="5.109375" style="51" customWidth="1"/>
    <col min="14" max="14" width="8.77734375" style="51" customWidth="1"/>
    <col min="15" max="15" width="7" style="51" customWidth="1"/>
    <col min="16" max="16" width="7.109375" style="51" customWidth="1"/>
    <col min="17" max="17" width="8" style="51" customWidth="1"/>
    <col min="18" max="18" width="11.33203125" style="33" customWidth="1"/>
    <col min="19" max="20" width="9" style="9"/>
    <col min="21" max="22" width="4.88671875" style="9" customWidth="1"/>
    <col min="23" max="23" width="7.33203125" style="9" customWidth="1"/>
    <col min="24" max="16384" width="9" style="9"/>
  </cols>
  <sheetData>
    <row r="1" spans="1:26" ht="18">
      <c r="A1" s="198" t="s">
        <v>260</v>
      </c>
      <c r="B1" s="100"/>
      <c r="C1" s="100"/>
      <c r="D1" s="100"/>
      <c r="E1" s="100"/>
      <c r="F1" s="103"/>
      <c r="G1" s="103"/>
      <c r="H1" s="103"/>
      <c r="I1" s="104"/>
      <c r="J1" s="103"/>
      <c r="K1" s="103"/>
      <c r="L1" s="103"/>
      <c r="M1" s="104"/>
      <c r="N1" s="103"/>
      <c r="O1" s="103"/>
      <c r="P1" s="103"/>
      <c r="Q1" s="103"/>
      <c r="R1" s="19" t="s">
        <v>156</v>
      </c>
    </row>
    <row r="2" spans="1:26" ht="18">
      <c r="A2" s="198"/>
      <c r="B2" s="100"/>
      <c r="C2" s="100"/>
      <c r="D2" s="100"/>
      <c r="E2" s="100"/>
      <c r="F2" s="103"/>
      <c r="G2" s="103"/>
      <c r="H2" s="103"/>
      <c r="I2" s="104"/>
      <c r="J2" s="103"/>
      <c r="K2" s="103"/>
      <c r="L2" s="103"/>
      <c r="M2" s="104"/>
      <c r="N2" s="103"/>
      <c r="O2" s="103"/>
      <c r="P2" s="103"/>
      <c r="Q2" s="103"/>
      <c r="R2" s="19"/>
    </row>
    <row r="3" spans="1:26" ht="15.75">
      <c r="A3" s="118" t="s">
        <v>159</v>
      </c>
      <c r="B3" s="100"/>
      <c r="C3" s="100"/>
      <c r="D3" s="100"/>
      <c r="E3" s="100"/>
      <c r="F3" s="103"/>
      <c r="G3" s="103"/>
      <c r="H3" s="103"/>
      <c r="I3" s="104"/>
      <c r="J3" s="103"/>
      <c r="K3" s="103"/>
      <c r="L3" s="103"/>
      <c r="M3" s="104"/>
      <c r="N3" s="103"/>
      <c r="O3" s="103"/>
      <c r="P3" s="103"/>
      <c r="Q3" s="103"/>
      <c r="R3" s="19" t="s">
        <v>156</v>
      </c>
      <c r="S3" s="335" t="s">
        <v>506</v>
      </c>
    </row>
    <row r="4" spans="1:26" ht="15.75">
      <c r="A4" s="118" t="s">
        <v>1191</v>
      </c>
      <c r="B4" s="100"/>
      <c r="C4" s="100"/>
      <c r="D4" s="100"/>
      <c r="E4" s="100"/>
      <c r="F4" s="22"/>
      <c r="G4" s="22"/>
      <c r="H4" s="22"/>
      <c r="I4" s="100"/>
      <c r="J4" s="22"/>
      <c r="K4" s="22"/>
      <c r="L4" s="22"/>
      <c r="M4" s="100"/>
      <c r="N4" s="22"/>
      <c r="O4" s="22"/>
      <c r="P4" s="22"/>
      <c r="Q4" s="103"/>
      <c r="R4" s="19" t="s">
        <v>156</v>
      </c>
    </row>
    <row r="5" spans="1:26">
      <c r="A5" s="105"/>
      <c r="B5" s="105"/>
      <c r="C5" s="105"/>
      <c r="D5" s="105"/>
      <c r="E5" s="105"/>
      <c r="F5" s="105"/>
      <c r="G5" s="105"/>
      <c r="H5" s="105"/>
      <c r="I5" s="105"/>
      <c r="J5" s="105"/>
      <c r="K5" s="105"/>
      <c r="L5" s="105"/>
      <c r="M5" s="105"/>
      <c r="N5" s="105"/>
      <c r="O5" s="105"/>
      <c r="P5" s="105"/>
      <c r="Q5" s="105"/>
      <c r="R5" s="30"/>
    </row>
    <row r="6" spans="1:26" ht="16.5" customHeight="1">
      <c r="A6" s="21"/>
      <c r="B6" s="119" t="s">
        <v>257</v>
      </c>
      <c r="C6" s="120"/>
      <c r="D6" s="120"/>
      <c r="E6" s="120"/>
      <c r="F6" s="120"/>
      <c r="G6" s="120"/>
      <c r="H6" s="120"/>
      <c r="I6" s="121"/>
      <c r="J6" s="122" t="s">
        <v>156</v>
      </c>
      <c r="K6" s="324"/>
      <c r="L6" s="324"/>
      <c r="M6" s="325"/>
      <c r="N6" s="836" t="s">
        <v>256</v>
      </c>
      <c r="O6" s="839" t="s">
        <v>162</v>
      </c>
      <c r="P6" s="839" t="s">
        <v>163</v>
      </c>
      <c r="Q6" s="839" t="s">
        <v>161</v>
      </c>
      <c r="R6" s="31"/>
      <c r="S6" s="3"/>
    </row>
    <row r="7" spans="1:26" ht="36.75" customHeight="1">
      <c r="A7" s="22"/>
      <c r="B7" s="120" t="s">
        <v>296</v>
      </c>
      <c r="C7" s="120"/>
      <c r="D7" s="120"/>
      <c r="E7" s="123"/>
      <c r="F7" s="124" t="s">
        <v>298</v>
      </c>
      <c r="G7" s="120"/>
      <c r="H7" s="120"/>
      <c r="I7" s="121"/>
      <c r="J7" s="125" t="s">
        <v>258</v>
      </c>
      <c r="K7" s="120"/>
      <c r="L7" s="120"/>
      <c r="M7" s="121"/>
      <c r="N7" s="837"/>
      <c r="O7" s="840"/>
      <c r="P7" s="840"/>
      <c r="Q7" s="840"/>
      <c r="R7" s="31" t="s">
        <v>11</v>
      </c>
      <c r="S7" s="3" t="s">
        <v>11</v>
      </c>
      <c r="T7" s="205" t="s">
        <v>500</v>
      </c>
      <c r="U7" s="20"/>
      <c r="V7" s="20"/>
      <c r="W7" s="207"/>
      <c r="X7" s="9" t="s">
        <v>501</v>
      </c>
    </row>
    <row r="8" spans="1:26" ht="27" customHeight="1">
      <c r="A8" s="23"/>
      <c r="B8" s="126" t="s">
        <v>157</v>
      </c>
      <c r="C8" s="126" t="s">
        <v>158</v>
      </c>
      <c r="D8" s="126" t="s">
        <v>297</v>
      </c>
      <c r="E8" s="127" t="s">
        <v>12</v>
      </c>
      <c r="F8" s="128" t="s">
        <v>157</v>
      </c>
      <c r="G8" s="126" t="s">
        <v>158</v>
      </c>
      <c r="H8" s="126" t="s">
        <v>297</v>
      </c>
      <c r="I8" s="127" t="s">
        <v>12</v>
      </c>
      <c r="J8" s="129" t="s">
        <v>157</v>
      </c>
      <c r="K8" s="130" t="s">
        <v>158</v>
      </c>
      <c r="L8" s="126" t="s">
        <v>297</v>
      </c>
      <c r="M8" s="129" t="s">
        <v>12</v>
      </c>
      <c r="N8" s="838"/>
      <c r="O8" s="841"/>
      <c r="P8" s="841"/>
      <c r="Q8" s="841"/>
      <c r="R8" s="313"/>
      <c r="S8" s="314"/>
      <c r="T8" s="205" t="s">
        <v>496</v>
      </c>
      <c r="U8" s="215" t="s">
        <v>497</v>
      </c>
      <c r="V8" s="215" t="s">
        <v>498</v>
      </c>
      <c r="W8" s="207"/>
      <c r="X8" s="205" t="s">
        <v>496</v>
      </c>
      <c r="Y8" s="215" t="s">
        <v>497</v>
      </c>
      <c r="Z8" s="215" t="s">
        <v>498</v>
      </c>
    </row>
    <row r="9" spans="1:26" ht="15.75" hidden="1" customHeight="1">
      <c r="A9" s="47" t="s">
        <v>48</v>
      </c>
      <c r="B9" s="106"/>
      <c r="C9" s="106"/>
      <c r="D9" s="106"/>
      <c r="E9" s="46"/>
      <c r="F9" s="24"/>
      <c r="G9" s="44"/>
      <c r="H9" s="44"/>
      <c r="I9" s="46"/>
      <c r="J9" s="24"/>
      <c r="K9" s="44"/>
      <c r="L9" s="44"/>
      <c r="M9" s="48"/>
      <c r="N9" s="24"/>
      <c r="O9" s="49"/>
      <c r="P9" s="50"/>
      <c r="Q9" s="50"/>
      <c r="R9" s="32">
        <f>SUM(B9:D9,F9:H9,J9:L9)+N9</f>
        <v>0</v>
      </c>
      <c r="S9" s="5">
        <f>+Q9+P9+O9</f>
        <v>0</v>
      </c>
      <c r="T9" s="206"/>
      <c r="U9" s="17"/>
      <c r="V9" s="17"/>
      <c r="W9" s="208"/>
    </row>
    <row r="10" spans="1:26" ht="12.75" hidden="1" customHeight="1">
      <c r="A10" s="47"/>
      <c r="B10" s="47"/>
      <c r="C10" s="47"/>
      <c r="D10" s="47"/>
      <c r="E10" s="107"/>
      <c r="F10" s="24"/>
      <c r="G10" s="44"/>
      <c r="H10" s="45"/>
      <c r="I10" s="108"/>
      <c r="J10" s="24"/>
      <c r="K10" s="45"/>
      <c r="L10" s="45"/>
      <c r="M10" s="24"/>
      <c r="N10" s="24"/>
      <c r="O10" s="326"/>
      <c r="P10" s="297"/>
      <c r="Q10" s="297"/>
      <c r="R10" s="31"/>
      <c r="S10" s="3"/>
      <c r="T10" s="209" t="s">
        <v>496</v>
      </c>
      <c r="U10" s="210" t="s">
        <v>497</v>
      </c>
      <c r="V10" s="211" t="s">
        <v>498</v>
      </c>
      <c r="W10" s="212"/>
    </row>
    <row r="11" spans="1:26" s="51" customFormat="1">
      <c r="A11" s="47" t="s">
        <v>49</v>
      </c>
      <c r="B11" s="136">
        <f>+'Distribution Pivot Table'!Z$9*100</f>
        <v>0</v>
      </c>
      <c r="C11" s="137">
        <f>+'Distribution Pivot Table'!Z$11*100</f>
        <v>0</v>
      </c>
      <c r="D11" s="136">
        <f>+'Distribution Pivot Table'!Z$13*100</f>
        <v>0</v>
      </c>
      <c r="E11" s="138">
        <f t="shared" ref="E11:E29" si="0">SUM(B11:D11)</f>
        <v>0</v>
      </c>
      <c r="F11" s="139">
        <f>+'Distribution Pivot Table'!Z$15*100</f>
        <v>0</v>
      </c>
      <c r="G11" s="137">
        <f>+'Distribution Pivot Table'!Z$17*100</f>
        <v>0</v>
      </c>
      <c r="H11" s="136">
        <f>+'Distribution Pivot Table'!Z$19*100</f>
        <v>0</v>
      </c>
      <c r="I11" s="138">
        <f t="shared" ref="I11:I29" si="1">SUM(F11:H11)</f>
        <v>0</v>
      </c>
      <c r="J11" s="139">
        <f>+'Distribution Pivot Table'!Z$21*100</f>
        <v>0</v>
      </c>
      <c r="K11" s="136">
        <f>+'Distribution Pivot Table'!Z$23*100</f>
        <v>0</v>
      </c>
      <c r="L11" s="136">
        <f>+'Distribution Pivot Table'!Z$25*100</f>
        <v>0</v>
      </c>
      <c r="M11" s="140">
        <f t="shared" ref="M11:M29" si="2">SUM(J11:L11)</f>
        <v>0</v>
      </c>
      <c r="N11" s="139">
        <f>+'Distribution Pivot Table'!Z$27*100</f>
        <v>0</v>
      </c>
      <c r="O11" s="141">
        <f t="shared" ref="O11:P29" si="3">+B11+F11+J11</f>
        <v>0</v>
      </c>
      <c r="P11" s="142">
        <f t="shared" si="3"/>
        <v>0</v>
      </c>
      <c r="Q11" s="142">
        <f t="shared" ref="Q11:Q29" si="4">+D11+H11+L11+N11</f>
        <v>0</v>
      </c>
      <c r="R11" s="32">
        <f t="shared" ref="R11:R29" si="5">SUM(B11:D11,F11:H11,J11:L11)+N11</f>
        <v>0</v>
      </c>
      <c r="S11" s="5">
        <f t="shared" ref="S11:S29" si="6">+Q11+P11+O11</f>
        <v>0</v>
      </c>
      <c r="T11" s="312">
        <f>+E11+I11</f>
        <v>0</v>
      </c>
      <c r="U11" s="203">
        <f>+M11</f>
        <v>0</v>
      </c>
      <c r="V11" s="204">
        <f>+N11</f>
        <v>0</v>
      </c>
      <c r="W11" s="213">
        <f>SUM(T11:V11)</f>
        <v>0</v>
      </c>
      <c r="X11" s="216">
        <f>+T11-'OLD Tables 44-55'!T11</f>
        <v>0</v>
      </c>
      <c r="Y11" s="217">
        <f>+U11-'OLD Tables 44-55'!U11</f>
        <v>0</v>
      </c>
      <c r="Z11" s="217">
        <f>+V11-'OLD Tables 44-55'!V11</f>
        <v>0</v>
      </c>
    </row>
    <row r="12" spans="1:26">
      <c r="A12" s="47" t="s">
        <v>50</v>
      </c>
      <c r="B12" s="136">
        <f>+'Distribution Pivot Table'!Z$31*100</f>
        <v>18.660478514843561</v>
      </c>
      <c r="C12" s="137">
        <f>+'Distribution Pivot Table'!Z$33*100</f>
        <v>1.2883091942066096</v>
      </c>
      <c r="D12" s="136">
        <f>+'Distribution Pivot Table'!Z$35*100</f>
        <v>0</v>
      </c>
      <c r="E12" s="138">
        <f t="shared" si="0"/>
        <v>19.948787709050169</v>
      </c>
      <c r="F12" s="139">
        <f>+'Distribution Pivot Table'!Z$37*100</f>
        <v>37.729054973193563</v>
      </c>
      <c r="G12" s="137">
        <f>+'Distribution Pivot Table'!Z$39*100</f>
        <v>4.1930063215171645</v>
      </c>
      <c r="H12" s="136">
        <f>+'Distribution Pivot Table'!Z$41*100</f>
        <v>0</v>
      </c>
      <c r="I12" s="138">
        <f t="shared" si="1"/>
        <v>41.92206129471073</v>
      </c>
      <c r="J12" s="139">
        <f>+'Distribution Pivot Table'!Z$43*100</f>
        <v>25.798191565975838</v>
      </c>
      <c r="K12" s="136">
        <f>+'Distribution Pivot Table'!Z$45*100</f>
        <v>11.346723213571257</v>
      </c>
      <c r="L12" s="136">
        <f>+'Distribution Pivot Table'!Z$47*100</f>
        <v>0</v>
      </c>
      <c r="M12" s="140">
        <f t="shared" si="2"/>
        <v>37.144914779547094</v>
      </c>
      <c r="N12" s="139">
        <f>+'Distribution Pivot Table'!Z$49*100</f>
        <v>0.98423621669200612</v>
      </c>
      <c r="O12" s="141">
        <f t="shared" si="3"/>
        <v>82.187725054012958</v>
      </c>
      <c r="P12" s="142">
        <f t="shared" si="3"/>
        <v>16.828038729295031</v>
      </c>
      <c r="Q12" s="142">
        <f t="shared" si="4"/>
        <v>0.98423621669200612</v>
      </c>
      <c r="R12" s="32">
        <f t="shared" si="5"/>
        <v>100</v>
      </c>
      <c r="S12" s="32">
        <f t="shared" si="6"/>
        <v>100</v>
      </c>
      <c r="T12" s="297">
        <f>+E12+I12</f>
        <v>61.870849003760895</v>
      </c>
      <c r="U12" s="203">
        <f>+M12</f>
        <v>37.144914779547094</v>
      </c>
      <c r="V12" s="204">
        <f>+N12</f>
        <v>0.98423621669200612</v>
      </c>
      <c r="W12" s="32">
        <f>SUM(T12:V12)</f>
        <v>100</v>
      </c>
      <c r="X12" s="311">
        <f>+T12-'OLD Tables 44-55'!T12</f>
        <v>0.52527824247268029</v>
      </c>
      <c r="Y12" s="217">
        <f>+U12-'OLD Tables 44-55'!U12</f>
        <v>-0.51795500657107141</v>
      </c>
      <c r="Z12" s="217">
        <f>+V12-'OLD Tables 44-55'!V12</f>
        <v>-7.3232359016184301E-3</v>
      </c>
    </row>
    <row r="13" spans="1:26" s="51" customFormat="1">
      <c r="A13" s="47" t="s">
        <v>51</v>
      </c>
      <c r="B13" s="136">
        <f>+'Distribution Pivot Table'!Z$53*100</f>
        <v>0</v>
      </c>
      <c r="C13" s="137">
        <f>+'Distribution Pivot Table'!Z$55*100</f>
        <v>0</v>
      </c>
      <c r="D13" s="136">
        <f>+'Distribution Pivot Table'!Z$57*100</f>
        <v>0</v>
      </c>
      <c r="E13" s="138">
        <f t="shared" si="0"/>
        <v>0</v>
      </c>
      <c r="F13" s="139">
        <f>+'Distribution Pivot Table'!Z$59*100</f>
        <v>0</v>
      </c>
      <c r="G13" s="137">
        <f>+'Distribution Pivot Table'!Z$61*100</f>
        <v>0</v>
      </c>
      <c r="H13" s="136">
        <f>+'Distribution Pivot Table'!Z$63*100</f>
        <v>0</v>
      </c>
      <c r="I13" s="138">
        <f t="shared" si="1"/>
        <v>0</v>
      </c>
      <c r="J13" s="139">
        <f>+'Distribution Pivot Table'!Z$65*100</f>
        <v>0</v>
      </c>
      <c r="K13" s="136">
        <f>+'Distribution Pivot Table'!Z$67*100</f>
        <v>0</v>
      </c>
      <c r="L13" s="136">
        <f>+'Distribution Pivot Table'!Z$69*100</f>
        <v>0</v>
      </c>
      <c r="M13" s="140">
        <f t="shared" si="2"/>
        <v>0</v>
      </c>
      <c r="N13" s="139">
        <f>+'Distribution Pivot Table'!Z$71*100</f>
        <v>0</v>
      </c>
      <c r="O13" s="141">
        <f t="shared" si="3"/>
        <v>0</v>
      </c>
      <c r="P13" s="142">
        <f t="shared" si="3"/>
        <v>0</v>
      </c>
      <c r="Q13" s="142">
        <f t="shared" si="4"/>
        <v>0</v>
      </c>
      <c r="R13" s="32">
        <f t="shared" si="5"/>
        <v>0</v>
      </c>
      <c r="S13" s="32">
        <f t="shared" si="6"/>
        <v>0</v>
      </c>
      <c r="T13" s="297">
        <f t="shared" ref="T13:T29" si="7">+E13+I13</f>
        <v>0</v>
      </c>
      <c r="U13" s="203">
        <f t="shared" ref="U13:V29" si="8">+M13</f>
        <v>0</v>
      </c>
      <c r="V13" s="204">
        <f t="shared" si="8"/>
        <v>0</v>
      </c>
      <c r="W13" s="32">
        <f t="shared" ref="W13:W29" si="9">SUM(T13:V13)</f>
        <v>0</v>
      </c>
      <c r="X13" s="311">
        <f>+T13-'OLD Tables 44-55'!T13</f>
        <v>0</v>
      </c>
      <c r="Y13" s="217">
        <f>+U13-'OLD Tables 44-55'!U13</f>
        <v>0</v>
      </c>
      <c r="Z13" s="217">
        <f>+V13-'OLD Tables 44-55'!V13</f>
        <v>0</v>
      </c>
    </row>
    <row r="14" spans="1:26">
      <c r="A14" s="47" t="s">
        <v>52</v>
      </c>
      <c r="B14" s="336">
        <f>IF('Distribution Pivot Table'!AM73&lt;&gt;1, "—",'Distribution Pivot Table'!Z$75*100)</f>
        <v>20.961994265161685</v>
      </c>
      <c r="C14" s="137">
        <f>+'Distribution Pivot Table'!Z$77*100</f>
        <v>0.90994977872805927</v>
      </c>
      <c r="D14" s="171"/>
      <c r="E14" s="138">
        <f t="shared" si="0"/>
        <v>21.871944043889744</v>
      </c>
      <c r="F14" s="139">
        <f>+'Distribution Pivot Table'!Z$81*100</f>
        <v>24.225548207448661</v>
      </c>
      <c r="G14" s="137">
        <f>+'Distribution Pivot Table'!Z$83*100</f>
        <v>0.57182636368156725</v>
      </c>
      <c r="H14" s="136">
        <f>+'Distribution Pivot Table'!Z$85*100</f>
        <v>4.4751628462035703E-2</v>
      </c>
      <c r="I14" s="138">
        <f t="shared" si="1"/>
        <v>24.842126199592261</v>
      </c>
      <c r="J14" s="139">
        <f>+'Distribution Pivot Table'!Z$87*100</f>
        <v>34.84660136243847</v>
      </c>
      <c r="K14" s="136">
        <f>+'Distribution Pivot Table'!Z$89*100</f>
        <v>15.674672235758209</v>
      </c>
      <c r="L14" s="136">
        <f>+'Distribution Pivot Table'!Z$91*100</f>
        <v>8.2873386040806848E-3</v>
      </c>
      <c r="M14" s="140">
        <f t="shared" si="2"/>
        <v>50.529560936800756</v>
      </c>
      <c r="N14" s="139">
        <f>+'Distribution Pivot Table'!Z$93*100</f>
        <v>2.7513964165547877</v>
      </c>
      <c r="O14" s="141">
        <f t="shared" si="3"/>
        <v>80.034143835048809</v>
      </c>
      <c r="P14" s="142">
        <f t="shared" si="3"/>
        <v>17.156448378167834</v>
      </c>
      <c r="Q14" s="142">
        <f t="shared" si="4"/>
        <v>2.8044353836209042</v>
      </c>
      <c r="R14" s="32">
        <f t="shared" si="5"/>
        <v>99.995027596837545</v>
      </c>
      <c r="S14" s="32">
        <f t="shared" si="6"/>
        <v>99.995027596837545</v>
      </c>
      <c r="T14" s="297">
        <f t="shared" si="7"/>
        <v>46.714070243482006</v>
      </c>
      <c r="U14" s="203">
        <f t="shared" si="8"/>
        <v>50.529560936800756</v>
      </c>
      <c r="V14" s="204">
        <f t="shared" si="8"/>
        <v>2.7513964165547877</v>
      </c>
      <c r="W14" s="32">
        <f t="shared" si="9"/>
        <v>99.995027596837545</v>
      </c>
      <c r="X14" s="311">
        <f>+T14-'OLD Tables 44-55'!T14</f>
        <v>-0.14172010848557193</v>
      </c>
      <c r="Y14" s="217">
        <f>+U14-'OLD Tables 44-55'!U14</f>
        <v>1.7223683337391265</v>
      </c>
      <c r="Z14" s="217">
        <f>+V14-'OLD Tables 44-55'!V14</f>
        <v>-1.5856206284160095</v>
      </c>
    </row>
    <row r="15" spans="1:26">
      <c r="A15" s="47"/>
      <c r="B15" s="136"/>
      <c r="C15" s="137"/>
      <c r="D15" s="136"/>
      <c r="E15" s="138"/>
      <c r="F15" s="139"/>
      <c r="G15" s="137"/>
      <c r="H15" s="136"/>
      <c r="I15" s="138"/>
      <c r="J15" s="139"/>
      <c r="K15" s="136"/>
      <c r="L15" s="136"/>
      <c r="M15" s="140"/>
      <c r="N15" s="139"/>
      <c r="O15" s="141"/>
      <c r="P15" s="142"/>
      <c r="Q15" s="142"/>
      <c r="R15" s="32"/>
      <c r="S15" s="32"/>
      <c r="T15" s="297"/>
      <c r="U15" s="203"/>
      <c r="V15" s="204"/>
      <c r="W15" s="32"/>
      <c r="X15" s="311"/>
      <c r="Y15" s="217"/>
      <c r="Z15" s="217"/>
    </row>
    <row r="16" spans="1:26">
      <c r="A16" s="47" t="s">
        <v>53</v>
      </c>
      <c r="B16" s="136">
        <f>+'Distribution Pivot Table'!Z$97*100</f>
        <v>1.2059447983014862</v>
      </c>
      <c r="C16" s="137">
        <f>+'Distribution Pivot Table'!Z$99*100</f>
        <v>0.22363765038924274</v>
      </c>
      <c r="D16" s="136">
        <f>+'Distribution Pivot Table'!Z$101*100</f>
        <v>0</v>
      </c>
      <c r="E16" s="138">
        <f t="shared" si="0"/>
        <v>1.4295824486907289</v>
      </c>
      <c r="F16" s="139">
        <f>+'Distribution Pivot Table'!Z$103*100</f>
        <v>46.290162774239207</v>
      </c>
      <c r="G16" s="137">
        <f>+'Distribution Pivot Table'!Z$105*100</f>
        <v>5.2229299363057331</v>
      </c>
      <c r="H16" s="136">
        <f>+'Distribution Pivot Table'!Z$107*100</f>
        <v>0</v>
      </c>
      <c r="I16" s="138">
        <f t="shared" si="1"/>
        <v>51.513092710544939</v>
      </c>
      <c r="J16" s="139">
        <f>+'Distribution Pivot Table'!Z$109*100</f>
        <v>34.859164897381454</v>
      </c>
      <c r="K16" s="136">
        <f>+'Distribution Pivot Table'!Z$111*100</f>
        <v>12.062278839348902</v>
      </c>
      <c r="L16" s="136">
        <f>+'Distribution Pivot Table'!Z$113*100</f>
        <v>0</v>
      </c>
      <c r="M16" s="140">
        <f t="shared" si="2"/>
        <v>46.921443736730353</v>
      </c>
      <c r="N16" s="139">
        <f>+'Distribution Pivot Table'!Z$115*100</f>
        <v>0.12172682236376503</v>
      </c>
      <c r="O16" s="141">
        <f>+B16+F16+J16</f>
        <v>82.355272469922141</v>
      </c>
      <c r="P16" s="142">
        <f t="shared" si="3"/>
        <v>17.508846426043878</v>
      </c>
      <c r="Q16" s="142">
        <f t="shared" si="4"/>
        <v>0.12172682236376503</v>
      </c>
      <c r="R16" s="32">
        <f>SUM(B16:D16,F16:H16,J16:L16)+N16</f>
        <v>99.985845718329799</v>
      </c>
      <c r="S16" s="32">
        <f t="shared" si="6"/>
        <v>99.985845718329784</v>
      </c>
      <c r="T16" s="297">
        <f t="shared" si="7"/>
        <v>52.942675159235669</v>
      </c>
      <c r="U16" s="203">
        <f t="shared" si="8"/>
        <v>46.921443736730353</v>
      </c>
      <c r="V16" s="204">
        <f t="shared" si="8"/>
        <v>0.12172682236376503</v>
      </c>
      <c r="W16" s="32">
        <f t="shared" si="9"/>
        <v>99.985845718329784</v>
      </c>
      <c r="X16" s="311">
        <f>+T16-'OLD Tables 44-55'!T16</f>
        <v>-0.10741428620261217</v>
      </c>
      <c r="Y16" s="217">
        <f>+U16-'OLD Tables 44-55'!U16</f>
        <v>0.15042405873392539</v>
      </c>
      <c r="Z16" s="217">
        <f>+V16-'OLD Tables 44-55'!V16</f>
        <v>-5.7164054201530146E-2</v>
      </c>
    </row>
    <row r="17" spans="1:27">
      <c r="A17" s="47" t="s">
        <v>54</v>
      </c>
      <c r="B17" s="136">
        <f>+'Distribution Pivot Table'!Z$119*100</f>
        <v>15.994962216624685</v>
      </c>
      <c r="C17" s="137">
        <f>+'Distribution Pivot Table'!Z$121*100</f>
        <v>0.44080604534005041</v>
      </c>
      <c r="D17" s="136">
        <f>+'Distribution Pivot Table'!Z$123*100</f>
        <v>0</v>
      </c>
      <c r="E17" s="138">
        <f t="shared" si="0"/>
        <v>16.435768261964736</v>
      </c>
      <c r="F17" s="139">
        <f>+'Distribution Pivot Table'!Z$125*100</f>
        <v>38.676436913212733</v>
      </c>
      <c r="G17" s="137">
        <f>+'Distribution Pivot Table'!Z$127*100</f>
        <v>1.4655369819097779</v>
      </c>
      <c r="H17" s="136">
        <f>+'Distribution Pivot Table'!Z$129*100</f>
        <v>0</v>
      </c>
      <c r="I17" s="138">
        <f t="shared" si="1"/>
        <v>40.141973895122511</v>
      </c>
      <c r="J17" s="139">
        <f>+'Distribution Pivot Table'!Z$131*100</f>
        <v>26.734600412182274</v>
      </c>
      <c r="K17" s="136">
        <f>+'Distribution Pivot Table'!Z$133*100</f>
        <v>9.2798259674833989</v>
      </c>
      <c r="L17" s="136">
        <f>+'Distribution Pivot Table'!Z$135*100</f>
        <v>0</v>
      </c>
      <c r="M17" s="140">
        <f t="shared" si="2"/>
        <v>36.014426379665672</v>
      </c>
      <c r="N17" s="139">
        <f>+'Distribution Pivot Table'!Z$137*100</f>
        <v>5.3011220517517748</v>
      </c>
      <c r="O17" s="141">
        <f t="shared" si="3"/>
        <v>81.405999542019686</v>
      </c>
      <c r="P17" s="142">
        <f t="shared" si="3"/>
        <v>11.186168994733228</v>
      </c>
      <c r="Q17" s="142">
        <f t="shared" si="4"/>
        <v>5.3011220517517748</v>
      </c>
      <c r="R17" s="32">
        <f t="shared" si="5"/>
        <v>97.893290588504698</v>
      </c>
      <c r="S17" s="32">
        <f t="shared" si="6"/>
        <v>97.893290588504684</v>
      </c>
      <c r="T17" s="297">
        <f t="shared" si="7"/>
        <v>56.577742157087243</v>
      </c>
      <c r="U17" s="203">
        <f t="shared" si="8"/>
        <v>36.014426379665672</v>
      </c>
      <c r="V17" s="204">
        <f t="shared" si="8"/>
        <v>5.3011220517517748</v>
      </c>
      <c r="W17" s="32">
        <f t="shared" si="9"/>
        <v>97.893290588504698</v>
      </c>
      <c r="X17" s="311">
        <f>+T17-'OLD Tables 44-55'!T17</f>
        <v>-1.9154726299974527</v>
      </c>
      <c r="Y17" s="217">
        <f>+U17-'OLD Tables 44-55'!U17</f>
        <v>-1.0761211168247371</v>
      </c>
      <c r="Z17" s="217">
        <f>+V17-'OLD Tables 44-55'!V17</f>
        <v>0.77374722723141964</v>
      </c>
    </row>
    <row r="18" spans="1:27">
      <c r="A18" s="47" t="s">
        <v>55</v>
      </c>
      <c r="B18" s="136">
        <f>+'Distribution Pivot Table'!Z$141*100</f>
        <v>18.648755432635323</v>
      </c>
      <c r="C18" s="137">
        <f>+'Distribution Pivot Table'!Z$143*100</f>
        <v>0.17497318959191738</v>
      </c>
      <c r="D18" s="136">
        <f>+'Distribution Pivot Table'!Z$145*100</f>
        <v>0</v>
      </c>
      <c r="E18" s="138">
        <f t="shared" si="0"/>
        <v>18.82372862222724</v>
      </c>
      <c r="F18" s="139">
        <f>+'Distribution Pivot Table'!Z$147*100</f>
        <v>45.854264265959252</v>
      </c>
      <c r="G18" s="137">
        <f>+'Distribution Pivot Table'!Z$149*100</f>
        <v>1.2248123271434215</v>
      </c>
      <c r="H18" s="136">
        <f>+'Distribution Pivot Table'!Z$151*100</f>
        <v>0</v>
      </c>
      <c r="I18" s="138">
        <f t="shared" si="1"/>
        <v>47.07907659310267</v>
      </c>
      <c r="J18" s="139">
        <f>+'Distribution Pivot Table'!Z$153*100</f>
        <v>27.617542473330698</v>
      </c>
      <c r="K18" s="136">
        <f>+'Distribution Pivot Table'!Z$155*100</f>
        <v>6.4119207540780039</v>
      </c>
      <c r="L18" s="136">
        <f>+'Distribution Pivot Table'!Z$157*100</f>
        <v>7.9020150138285256E-2</v>
      </c>
      <c r="M18" s="140">
        <f t="shared" si="2"/>
        <v>34.108483377546982</v>
      </c>
      <c r="N18" s="139">
        <f>+'Distribution Pivot Table'!Z$159*100</f>
        <v>0</v>
      </c>
      <c r="O18" s="141">
        <f t="shared" si="3"/>
        <v>92.120562171925272</v>
      </c>
      <c r="P18" s="142">
        <f t="shared" si="3"/>
        <v>7.8117062708133425</v>
      </c>
      <c r="Q18" s="341">
        <f t="shared" si="4"/>
        <v>7.9020150138285256E-2</v>
      </c>
      <c r="R18" s="32">
        <f t="shared" si="5"/>
        <v>100.01128859287692</v>
      </c>
      <c r="S18" s="32">
        <f t="shared" si="6"/>
        <v>100.01128859287689</v>
      </c>
      <c r="T18" s="297">
        <f t="shared" si="7"/>
        <v>65.902805215329906</v>
      </c>
      <c r="U18" s="203">
        <f t="shared" si="8"/>
        <v>34.108483377546982</v>
      </c>
      <c r="V18" s="204">
        <f t="shared" si="8"/>
        <v>0</v>
      </c>
      <c r="W18" s="32">
        <f t="shared" si="9"/>
        <v>100.01128859287689</v>
      </c>
      <c r="X18" s="311">
        <f>+T18-'OLD Tables 44-55'!T18</f>
        <v>-0.87399967480722296</v>
      </c>
      <c r="Y18" s="217">
        <f>+U18-'OLD Tables 44-55'!U18</f>
        <v>0.88528826768411051</v>
      </c>
      <c r="Z18" s="217">
        <f>+V18-'OLD Tables 44-55'!V18</f>
        <v>0</v>
      </c>
    </row>
    <row r="19" spans="1:27" s="51" customFormat="1">
      <c r="A19" s="47" t="s">
        <v>56</v>
      </c>
      <c r="B19" s="136">
        <f>+'Distribution Pivot Table'!Z$163*100</f>
        <v>0</v>
      </c>
      <c r="C19" s="137">
        <f>+'Distribution Pivot Table'!Z$165*100</f>
        <v>0</v>
      </c>
      <c r="D19" s="136">
        <f>+'Distribution Pivot Table'!Z$167*100</f>
        <v>0</v>
      </c>
      <c r="E19" s="138">
        <f t="shared" si="0"/>
        <v>0</v>
      </c>
      <c r="F19" s="139">
        <f>+'Distribution Pivot Table'!Z$169*100</f>
        <v>0</v>
      </c>
      <c r="G19" s="137">
        <f>+'Distribution Pivot Table'!Z$171*100</f>
        <v>0</v>
      </c>
      <c r="H19" s="136">
        <f>+'Distribution Pivot Table'!Z$173*100</f>
        <v>0</v>
      </c>
      <c r="I19" s="138">
        <f t="shared" si="1"/>
        <v>0</v>
      </c>
      <c r="J19" s="139">
        <f>+'Distribution Pivot Table'!Z$175*100</f>
        <v>0</v>
      </c>
      <c r="K19" s="136">
        <f>+'Distribution Pivot Table'!Z$177*100</f>
        <v>0</v>
      </c>
      <c r="L19" s="136">
        <f>+'Distribution Pivot Table'!Z$179*100</f>
        <v>0</v>
      </c>
      <c r="M19" s="140">
        <f t="shared" si="2"/>
        <v>0</v>
      </c>
      <c r="N19" s="139">
        <f>+'Distribution Pivot Table'!Z$181*100</f>
        <v>0</v>
      </c>
      <c r="O19" s="141">
        <f t="shared" si="3"/>
        <v>0</v>
      </c>
      <c r="P19" s="142">
        <f t="shared" si="3"/>
        <v>0</v>
      </c>
      <c r="Q19" s="142">
        <f t="shared" si="4"/>
        <v>0</v>
      </c>
      <c r="R19" s="32">
        <f t="shared" si="5"/>
        <v>0</v>
      </c>
      <c r="S19" s="32">
        <f t="shared" si="6"/>
        <v>0</v>
      </c>
      <c r="T19" s="297">
        <f t="shared" si="7"/>
        <v>0</v>
      </c>
      <c r="U19" s="203">
        <f t="shared" si="8"/>
        <v>0</v>
      </c>
      <c r="V19" s="204">
        <f t="shared" si="8"/>
        <v>0</v>
      </c>
      <c r="W19" s="32">
        <f t="shared" si="9"/>
        <v>0</v>
      </c>
      <c r="X19" s="311">
        <f>+T19-'OLD Tables 44-55'!T19</f>
        <v>0</v>
      </c>
      <c r="Y19" s="217">
        <f>+U19-'OLD Tables 44-55'!U19</f>
        <v>0</v>
      </c>
      <c r="Z19" s="217">
        <f>+V19-'OLD Tables 44-55'!V19</f>
        <v>0</v>
      </c>
    </row>
    <row r="20" spans="1:27" s="51" customFormat="1">
      <c r="A20" s="47"/>
      <c r="B20" s="136"/>
      <c r="C20" s="137"/>
      <c r="D20" s="136"/>
      <c r="E20" s="138"/>
      <c r="F20" s="139"/>
      <c r="G20" s="137"/>
      <c r="H20" s="136"/>
      <c r="I20" s="138"/>
      <c r="J20" s="139"/>
      <c r="K20" s="136"/>
      <c r="L20" s="136"/>
      <c r="M20" s="140"/>
      <c r="N20" s="139"/>
      <c r="O20" s="141"/>
      <c r="P20" s="142"/>
      <c r="Q20" s="142"/>
      <c r="R20" s="32"/>
      <c r="S20" s="32"/>
      <c r="T20" s="297"/>
      <c r="U20" s="203"/>
      <c r="V20" s="204"/>
      <c r="W20" s="32"/>
      <c r="X20" s="311"/>
      <c r="Y20" s="217"/>
      <c r="Z20" s="217"/>
    </row>
    <row r="21" spans="1:27">
      <c r="A21" s="47" t="s">
        <v>57</v>
      </c>
      <c r="B21" s="136">
        <f>+'Distribution Pivot Table'!Z$185*100</f>
        <v>9.7579361755590934</v>
      </c>
      <c r="C21" s="137">
        <f>+'Distribution Pivot Table'!Z$187*100</f>
        <v>0.99673339475667977</v>
      </c>
      <c r="D21" s="136">
        <f>+'Distribution Pivot Table'!Z$189*100</f>
        <v>0</v>
      </c>
      <c r="E21" s="138">
        <f t="shared" si="0"/>
        <v>10.754669570315773</v>
      </c>
      <c r="F21" s="139">
        <f>+'Distribution Pivot Table'!Z$191*100</f>
        <v>33.897311332607423</v>
      </c>
      <c r="G21" s="137">
        <f>+'Distribution Pivot Table'!Z$193*100</f>
        <v>1.7673171957450373</v>
      </c>
      <c r="H21" s="136">
        <f>+'Distribution Pivot Table'!Z$195*100</f>
        <v>0</v>
      </c>
      <c r="I21" s="138">
        <f t="shared" si="1"/>
        <v>35.664628528352459</v>
      </c>
      <c r="J21" s="139">
        <f>+'Distribution Pivot Table'!Z$197*100</f>
        <v>40.036854007873359</v>
      </c>
      <c r="K21" s="136">
        <f>+'Distribution Pivot Table'!Z$199*100</f>
        <v>7.6639584554820335</v>
      </c>
      <c r="L21" s="171">
        <f>+'Distribution Pivot Table'!Z$201*100</f>
        <v>0</v>
      </c>
      <c r="M21" s="140">
        <f t="shared" si="2"/>
        <v>47.70081246335539</v>
      </c>
      <c r="N21" s="139">
        <f>+'Distribution Pivot Table'!Z$203*100</f>
        <v>5.8882653488566881</v>
      </c>
      <c r="O21" s="141">
        <f t="shared" si="3"/>
        <v>83.692101516039884</v>
      </c>
      <c r="P21" s="142">
        <f t="shared" si="3"/>
        <v>10.42800904598375</v>
      </c>
      <c r="Q21" s="142">
        <f t="shared" si="4"/>
        <v>5.8882653488566881</v>
      </c>
      <c r="R21" s="32">
        <f t="shared" si="5"/>
        <v>100.00837591088032</v>
      </c>
      <c r="S21" s="32">
        <f t="shared" si="6"/>
        <v>100.00837591088032</v>
      </c>
      <c r="T21" s="297">
        <f t="shared" si="7"/>
        <v>46.419298098668236</v>
      </c>
      <c r="U21" s="203">
        <f t="shared" si="8"/>
        <v>47.70081246335539</v>
      </c>
      <c r="V21" s="204">
        <f t="shared" si="8"/>
        <v>5.8882653488566881</v>
      </c>
      <c r="W21" s="32">
        <f t="shared" si="9"/>
        <v>100.00837591088032</v>
      </c>
      <c r="X21" s="311">
        <f>+T21-'OLD Tables 44-55'!T21</f>
        <v>1.5110334967493628</v>
      </c>
      <c r="Y21" s="217">
        <f>+U21-'OLD Tables 44-55'!U21</f>
        <v>-1.2808404570283898</v>
      </c>
      <c r="Z21" s="217">
        <f>+V21-'OLD Tables 44-55'!V21</f>
        <v>-0.2218171288406694</v>
      </c>
    </row>
    <row r="22" spans="1:27">
      <c r="A22" s="47" t="s">
        <v>58</v>
      </c>
      <c r="B22" s="136">
        <f>+'Distribution Pivot Table'!Z$207*100</f>
        <v>0.82931533269045321</v>
      </c>
      <c r="C22" s="136">
        <f>+'Distribution Pivot Table'!Z$209*100</f>
        <v>1.3776002204160353E-2</v>
      </c>
      <c r="D22" s="171">
        <f>+'Distribution Pivot Table'!Z$211*108</f>
        <v>0</v>
      </c>
      <c r="E22" s="138">
        <f t="shared" si="0"/>
        <v>0.84309133489461352</v>
      </c>
      <c r="F22" s="139">
        <f>+'Distribution Pivot Table'!Z$213*100</f>
        <v>60.562060889929747</v>
      </c>
      <c r="G22" s="137">
        <f>+'Distribution Pivot Table'!Z$215*100</f>
        <v>0.19010883041741286</v>
      </c>
      <c r="H22" s="136">
        <f>+'Distribution Pivot Table'!Z$217*100</f>
        <v>4.9593607934977274E-2</v>
      </c>
      <c r="I22" s="138">
        <f t="shared" si="1"/>
        <v>60.801763328282142</v>
      </c>
      <c r="J22" s="139">
        <f>+'Distribution Pivot Table'!Z$219*100</f>
        <v>29.22441107590577</v>
      </c>
      <c r="K22" s="136">
        <f>+'Distribution Pivot Table'!Z$221*100</f>
        <v>7.1332139413142297</v>
      </c>
      <c r="L22" s="136">
        <f>+'Distribution Pivot Table'!Z$223*100</f>
        <v>0.57032649125223867</v>
      </c>
      <c r="M22" s="140">
        <f t="shared" si="2"/>
        <v>36.927951508472241</v>
      </c>
      <c r="N22" s="139">
        <f>+'Distribution Pivot Table'!Z$225*100</f>
        <v>1.4271938283510124</v>
      </c>
      <c r="O22" s="141">
        <f>+B22+F22+J22</f>
        <v>90.615787298525973</v>
      </c>
      <c r="P22" s="142">
        <f t="shared" si="3"/>
        <v>7.3370987739358027</v>
      </c>
      <c r="Q22" s="142">
        <f t="shared" si="4"/>
        <v>2.0471139275382284</v>
      </c>
      <c r="R22" s="32">
        <f t="shared" si="5"/>
        <v>100</v>
      </c>
      <c r="S22" s="32">
        <f>+Q22+P22+O22</f>
        <v>100</v>
      </c>
      <c r="T22" s="297">
        <f t="shared" si="7"/>
        <v>61.644854663176758</v>
      </c>
      <c r="U22" s="203">
        <f t="shared" si="8"/>
        <v>36.927951508472241</v>
      </c>
      <c r="V22" s="204">
        <f t="shared" si="8"/>
        <v>1.4271938283510124</v>
      </c>
      <c r="W22" s="32">
        <f t="shared" si="9"/>
        <v>100.00000000000001</v>
      </c>
      <c r="X22" s="311">
        <f>+T22-'OLD Tables 44-55'!T22</f>
        <v>-0.58192767471668816</v>
      </c>
      <c r="Y22" s="217">
        <f>+U22-'OLD Tables 44-55'!U22</f>
        <v>0.65278745553041517</v>
      </c>
      <c r="Z22" s="217">
        <f>+V22-'OLD Tables 44-55'!V22</f>
        <v>-7.1527114814375237E-2</v>
      </c>
    </row>
    <row r="23" spans="1:27">
      <c r="A23" s="47" t="s">
        <v>59</v>
      </c>
      <c r="B23" s="136">
        <f>'Distribution Pivot Table'!Z$229*100</f>
        <v>15.236448944314112</v>
      </c>
      <c r="C23" s="136">
        <f>'Distribution Pivot Table'!Z$231*100</f>
        <v>2.8089887640449436</v>
      </c>
      <c r="D23" s="136">
        <f>+'Distribution Pivot Table'!Z$233*100</f>
        <v>0</v>
      </c>
      <c r="E23" s="138">
        <f t="shared" si="0"/>
        <v>18.045437708359056</v>
      </c>
      <c r="F23" s="139">
        <f>'Distribution Pivot Table'!Z$235*100</f>
        <v>38.128163970860598</v>
      </c>
      <c r="G23" s="137">
        <f>'Distribution Pivot Table'!Z$237*100</f>
        <v>2.4756142733670825</v>
      </c>
      <c r="H23" s="136">
        <f>'Distribution Pivot Table'!Z$239*100</f>
        <v>0</v>
      </c>
      <c r="I23" s="138">
        <f t="shared" si="1"/>
        <v>40.603778244227684</v>
      </c>
      <c r="J23" s="139">
        <f>'Distribution Pivot Table'!Z$241*100</f>
        <v>25.824175824175828</v>
      </c>
      <c r="K23" s="136">
        <f>'Distribution Pivot Table'!Z$243*100</f>
        <v>14.026423015187058</v>
      </c>
      <c r="L23" s="136">
        <f>'Distribution Pivot Table'!Z$245*100</f>
        <v>0</v>
      </c>
      <c r="M23" s="140">
        <f t="shared" si="2"/>
        <v>39.850598839362888</v>
      </c>
      <c r="N23" s="139">
        <f>'Distribution Pivot Table'!Z$247*100</f>
        <v>1.5001852080503766</v>
      </c>
      <c r="O23" s="141">
        <f>+B23+F23+J23</f>
        <v>79.188788739350542</v>
      </c>
      <c r="P23" s="142">
        <f t="shared" si="3"/>
        <v>19.311026052599082</v>
      </c>
      <c r="Q23" s="142">
        <f t="shared" si="4"/>
        <v>1.5001852080503766</v>
      </c>
      <c r="R23" s="32">
        <f>SUM(B23:D23,F23:H23,J23:L23,N23)</f>
        <v>100.00000000000001</v>
      </c>
      <c r="S23" s="32">
        <f>+Q23+P23+O23</f>
        <v>100</v>
      </c>
      <c r="T23" s="297">
        <f t="shared" si="7"/>
        <v>58.649215952586744</v>
      </c>
      <c r="U23" s="203">
        <f t="shared" si="8"/>
        <v>39.850598839362888</v>
      </c>
      <c r="V23" s="204">
        <f t="shared" si="8"/>
        <v>1.5001852080503766</v>
      </c>
      <c r="W23" s="32">
        <f t="shared" si="9"/>
        <v>100.00000000000001</v>
      </c>
      <c r="X23" s="311">
        <f>+T23-'OLD Tables 44-55'!T23</f>
        <v>1.1653895597722226</v>
      </c>
      <c r="Y23" s="217">
        <f>+U23-'OLD Tables 44-55'!U23</f>
        <v>-1.2335039180016025</v>
      </c>
      <c r="Z23" s="217">
        <f>+V23-'OLD Tables 44-55'!V23</f>
        <v>6.8114358229385275E-2</v>
      </c>
      <c r="AA23" s="340"/>
    </row>
    <row r="24" spans="1:27">
      <c r="A24" s="47" t="s">
        <v>60</v>
      </c>
      <c r="B24" s="136">
        <f>+'Distribution Pivot Table'!Z$251*100</f>
        <v>0</v>
      </c>
      <c r="C24" s="137">
        <f>+'Distribution Pivot Table'!Z$253*100</f>
        <v>0</v>
      </c>
      <c r="D24" s="136">
        <f>+'Distribution Pivot Table'!Z$255*100</f>
        <v>0</v>
      </c>
      <c r="E24" s="138">
        <f t="shared" si="0"/>
        <v>0</v>
      </c>
      <c r="F24" s="139">
        <f>+'Distribution Pivot Table'!Z$257*100</f>
        <v>0</v>
      </c>
      <c r="G24" s="137">
        <f>+'Distribution Pivot Table'!Z$259*100</f>
        <v>0</v>
      </c>
      <c r="H24" s="136">
        <f>+'Distribution Pivot Table'!Z$261*100</f>
        <v>0</v>
      </c>
      <c r="I24" s="138">
        <f t="shared" si="1"/>
        <v>0</v>
      </c>
      <c r="J24" s="139">
        <f>+'Distribution Pivot Table'!Z$263*100</f>
        <v>0</v>
      </c>
      <c r="K24" s="136">
        <f>+'Distribution Pivot Table'!Z$265*100</f>
        <v>0</v>
      </c>
      <c r="L24" s="136">
        <f>+'Distribution Pivot Table'!Z$267*100</f>
        <v>0</v>
      </c>
      <c r="M24" s="140">
        <f t="shared" si="2"/>
        <v>0</v>
      </c>
      <c r="N24" s="139">
        <f>+'Distribution Pivot Table'!Z$269*100</f>
        <v>0</v>
      </c>
      <c r="O24" s="141">
        <f t="shared" si="3"/>
        <v>0</v>
      </c>
      <c r="P24" s="142">
        <f t="shared" si="3"/>
        <v>0</v>
      </c>
      <c r="Q24" s="142">
        <f t="shared" si="4"/>
        <v>0</v>
      </c>
      <c r="R24" s="32">
        <f t="shared" si="5"/>
        <v>0</v>
      </c>
      <c r="S24" s="32">
        <f t="shared" si="6"/>
        <v>0</v>
      </c>
      <c r="T24" s="297">
        <f t="shared" si="7"/>
        <v>0</v>
      </c>
      <c r="U24" s="203">
        <f t="shared" si="8"/>
        <v>0</v>
      </c>
      <c r="V24" s="204">
        <f t="shared" si="8"/>
        <v>0</v>
      </c>
      <c r="W24" s="32">
        <f t="shared" si="9"/>
        <v>0</v>
      </c>
      <c r="X24" s="311">
        <f>+T24-'OLD Tables 44-55'!T24</f>
        <v>0</v>
      </c>
      <c r="Y24" s="217">
        <f>+U24-'OLD Tables 44-55'!U24</f>
        <v>0</v>
      </c>
      <c r="Z24" s="217">
        <f>+V24-'OLD Tables 44-55'!V24</f>
        <v>0</v>
      </c>
    </row>
    <row r="25" spans="1:27">
      <c r="A25" s="47"/>
      <c r="B25" s="136"/>
      <c r="C25" s="137"/>
      <c r="D25" s="136"/>
      <c r="E25" s="138"/>
      <c r="F25" s="139"/>
      <c r="G25" s="137"/>
      <c r="H25" s="136"/>
      <c r="I25" s="138"/>
      <c r="J25" s="139"/>
      <c r="K25" s="136"/>
      <c r="L25" s="136"/>
      <c r="M25" s="140"/>
      <c r="N25" s="139"/>
      <c r="O25" s="141"/>
      <c r="P25" s="142"/>
      <c r="Q25" s="142"/>
      <c r="R25" s="32"/>
      <c r="S25" s="32"/>
      <c r="T25" s="297"/>
      <c r="U25" s="203"/>
      <c r="V25" s="204"/>
      <c r="W25" s="32"/>
      <c r="X25" s="311"/>
      <c r="Y25" s="217"/>
      <c r="Z25" s="217"/>
    </row>
    <row r="26" spans="1:27">
      <c r="A26" s="47" t="s">
        <v>61</v>
      </c>
      <c r="B26" s="136">
        <f>+'Distribution Pivot Table'!Z$273*100</f>
        <v>14.139899380804955</v>
      </c>
      <c r="C26" s="137">
        <f>+'Distribution Pivot Table'!Z$275*100</f>
        <v>0.25638544891640869</v>
      </c>
      <c r="D26" s="136">
        <f>+'Distribution Pivot Table'!Z$277*100</f>
        <v>0</v>
      </c>
      <c r="E26" s="138">
        <f t="shared" si="0"/>
        <v>14.396284829721363</v>
      </c>
      <c r="F26" s="139">
        <f>+'Distribution Pivot Table'!Z$279*100</f>
        <v>38.278831269349844</v>
      </c>
      <c r="G26" s="137">
        <f>+'Distribution Pivot Table'!Z$281*100</f>
        <v>1.465750773993808</v>
      </c>
      <c r="H26" s="136">
        <f>+'Distribution Pivot Table'!Z$283*100</f>
        <v>0</v>
      </c>
      <c r="I26" s="138">
        <f t="shared" si="1"/>
        <v>39.744582043343655</v>
      </c>
      <c r="J26" s="139">
        <f>+'Distribution Pivot Table'!Z$285*100</f>
        <v>22.450657894736842</v>
      </c>
      <c r="K26" s="136">
        <f>+'Distribution Pivot Table'!Z$287*100</f>
        <v>5.8871904024767803</v>
      </c>
      <c r="L26" s="136">
        <f>+'Distribution Pivot Table'!Z$289*100</f>
        <v>0</v>
      </c>
      <c r="M26" s="140">
        <f t="shared" si="2"/>
        <v>28.337848297213622</v>
      </c>
      <c r="N26" s="139">
        <f>+'Distribution Pivot Table'!Z$291*100</f>
        <v>17.521284829721363</v>
      </c>
      <c r="O26" s="141">
        <f t="shared" si="3"/>
        <v>74.869388544891649</v>
      </c>
      <c r="P26" s="142">
        <f t="shared" si="3"/>
        <v>7.6093266253869967</v>
      </c>
      <c r="Q26" s="142">
        <f t="shared" si="4"/>
        <v>17.521284829721363</v>
      </c>
      <c r="R26" s="32">
        <f t="shared" si="5"/>
        <v>100</v>
      </c>
      <c r="S26" s="32">
        <f t="shared" si="6"/>
        <v>100</v>
      </c>
      <c r="T26" s="297">
        <f t="shared" si="7"/>
        <v>54.140866873065022</v>
      </c>
      <c r="U26" s="203">
        <f t="shared" si="8"/>
        <v>28.337848297213622</v>
      </c>
      <c r="V26" s="204">
        <f t="shared" si="8"/>
        <v>17.521284829721363</v>
      </c>
      <c r="W26" s="32">
        <f t="shared" si="9"/>
        <v>100.00000000000001</v>
      </c>
      <c r="X26" s="311">
        <f>+T26-'OLD Tables 44-55'!T26</f>
        <v>0.94690636203134204</v>
      </c>
      <c r="Y26" s="217">
        <f>+U26-'OLD Tables 44-55'!U26</f>
        <v>-3.5167575802251605E-2</v>
      </c>
      <c r="Z26" s="217">
        <f>+V26-'OLD Tables 44-55'!V26</f>
        <v>-0.91173878622907978</v>
      </c>
    </row>
    <row r="27" spans="1:27">
      <c r="A27" s="47" t="s">
        <v>62</v>
      </c>
      <c r="B27" s="136">
        <f>+'Distribution Pivot Table'!Z295*100</f>
        <v>16.554842780523714</v>
      </c>
      <c r="C27" s="137">
        <f>+'Distribution Pivot Table'!Z297*100</f>
        <v>1.0474287517089074</v>
      </c>
      <c r="D27" s="136">
        <f>+'Distribution Pivot Table'!Z299*100</f>
        <v>0</v>
      </c>
      <c r="E27" s="138">
        <f t="shared" si="0"/>
        <v>17.602271532232621</v>
      </c>
      <c r="F27" s="139">
        <f>+'Distribution Pivot Table'!Z301*100</f>
        <v>21.050583657587548</v>
      </c>
      <c r="G27" s="137">
        <f>+'Distribution Pivot Table'!Z303*100</f>
        <v>1.313492480807656</v>
      </c>
      <c r="H27" s="136">
        <f>+'Distribution Pivot Table'!Z305*100</f>
        <v>0</v>
      </c>
      <c r="I27" s="138">
        <f t="shared" si="1"/>
        <v>22.364076138395205</v>
      </c>
      <c r="J27" s="139">
        <f>+'Distribution Pivot Table'!Z307*100</f>
        <v>36.563255862866754</v>
      </c>
      <c r="K27" s="136">
        <f>+'Distribution Pivot Table'!Z309*100</f>
        <v>17.330949626669469</v>
      </c>
      <c r="L27" s="136">
        <f>+'Distribution Pivot Table'!Z311*100</f>
        <v>0</v>
      </c>
      <c r="M27" s="140">
        <f t="shared" si="2"/>
        <v>53.894205489536219</v>
      </c>
      <c r="N27" s="139">
        <f>+'Distribution Pivot Table'!Z313*100</f>
        <v>6.1394468398359452</v>
      </c>
      <c r="O27" s="141">
        <f t="shared" si="3"/>
        <v>74.16868230097802</v>
      </c>
      <c r="P27" s="142">
        <f t="shared" si="3"/>
        <v>19.691870859186032</v>
      </c>
      <c r="Q27" s="142">
        <f t="shared" si="4"/>
        <v>6.1394468398359452</v>
      </c>
      <c r="R27" s="32">
        <f t="shared" si="5"/>
        <v>99.999999999999986</v>
      </c>
      <c r="S27" s="32">
        <f t="shared" si="6"/>
        <v>100</v>
      </c>
      <c r="T27" s="297">
        <f t="shared" si="7"/>
        <v>39.966347670627826</v>
      </c>
      <c r="U27" s="203">
        <f t="shared" si="8"/>
        <v>53.894205489536219</v>
      </c>
      <c r="V27" s="204">
        <f t="shared" si="8"/>
        <v>6.1394468398359452</v>
      </c>
      <c r="W27" s="32">
        <f t="shared" si="9"/>
        <v>99.999999999999986</v>
      </c>
      <c r="X27" s="311">
        <f>+T27-'OLD Tables 44-55'!T27</f>
        <v>0.42574417097995365</v>
      </c>
      <c r="Y27" s="217">
        <f>+U27-'OLD Tables 44-55'!U27</f>
        <v>-0.41967933629399568</v>
      </c>
      <c r="Z27" s="217">
        <f>+V27-'OLD Tables 44-55'!V27</f>
        <v>-6.064834685967746E-3</v>
      </c>
    </row>
    <row r="28" spans="1:27" s="117" customFormat="1">
      <c r="A28" s="116" t="s">
        <v>63</v>
      </c>
      <c r="B28" s="136">
        <f>+'Distribution Pivot Table'!Z317*100</f>
        <v>0.50478724863515412</v>
      </c>
      <c r="C28" s="171">
        <f>+'Distribution Pivot Table'!Z319*100</f>
        <v>1.9203862719815643E-2</v>
      </c>
      <c r="D28" s="136">
        <f>+'Distribution Pivot Table'!Z321*100</f>
        <v>0</v>
      </c>
      <c r="E28" s="138">
        <f t="shared" si="0"/>
        <v>0.52399111135496979</v>
      </c>
      <c r="F28" s="139">
        <f>+'Distribution Pivot Table'!Z323*100</f>
        <v>64.851444404817428</v>
      </c>
      <c r="G28" s="137">
        <f>+'Distribution Pivot Table'!Z325*100</f>
        <v>1.898439000301775</v>
      </c>
      <c r="H28" s="136">
        <f>+'Distribution Pivot Table'!Z327*100</f>
        <v>0</v>
      </c>
      <c r="I28" s="138">
        <f t="shared" si="1"/>
        <v>66.749883405119206</v>
      </c>
      <c r="J28" s="139">
        <f>+'Distribution Pivot Table'!Z329*100</f>
        <v>25.52467696359496</v>
      </c>
      <c r="K28" s="136">
        <f>+'Distribution Pivot Table'!Z331*100</f>
        <v>5.7968231324243504</v>
      </c>
      <c r="L28" s="136">
        <f>+'Distribution Pivot Table'!Z333*100</f>
        <v>0</v>
      </c>
      <c r="M28" s="140">
        <f t="shared" si="2"/>
        <v>31.32150009601931</v>
      </c>
      <c r="N28" s="139">
        <f>+'Distribution Pivot Table'!Z335*100</f>
        <v>1.4046253875065156</v>
      </c>
      <c r="O28" s="141">
        <f t="shared" si="3"/>
        <v>90.880908617047538</v>
      </c>
      <c r="P28" s="142">
        <f t="shared" si="3"/>
        <v>7.7144659954459414</v>
      </c>
      <c r="Q28" s="142">
        <f t="shared" si="4"/>
        <v>1.4046253875065156</v>
      </c>
      <c r="R28" s="32">
        <f t="shared" ref="R28" si="10">SUM(B28:D28,F28:H28,J28:L28)+N28</f>
        <v>100</v>
      </c>
      <c r="S28" s="32">
        <f t="shared" ref="S28" si="11">+Q28+P28+O28</f>
        <v>100</v>
      </c>
      <c r="T28" s="297">
        <f t="shared" si="7"/>
        <v>67.27387451647418</v>
      </c>
      <c r="U28" s="203">
        <f t="shared" si="8"/>
        <v>31.32150009601931</v>
      </c>
      <c r="V28" s="204">
        <f t="shared" si="8"/>
        <v>1.4046253875065156</v>
      </c>
      <c r="W28" s="32">
        <f t="shared" si="9"/>
        <v>100</v>
      </c>
      <c r="X28" s="311">
        <f>+T28-'OLD Tables 44-55'!T28</f>
        <v>0.75989390666667589</v>
      </c>
      <c r="Y28" s="217">
        <f>+U28-'OLD Tables 44-55'!U28</f>
        <v>-0.79877530091760107</v>
      </c>
      <c r="Z28" s="217">
        <f>+V28-'OLD Tables 44-55'!V28</f>
        <v>2.2020357297157567E-2</v>
      </c>
    </row>
    <row r="29" spans="1:27">
      <c r="A29" s="52" t="s">
        <v>64</v>
      </c>
      <c r="B29" s="143">
        <f>+'Distribution Pivot Table'!Z339*100</f>
        <v>17.937314697162218</v>
      </c>
      <c r="C29" s="143">
        <f>+'Distribution Pivot Table'!Z341*100</f>
        <v>3.176620076238882E-2</v>
      </c>
      <c r="D29" s="143">
        <f>+'Distribution Pivot Table'!Z343*100</f>
        <v>0</v>
      </c>
      <c r="E29" s="144">
        <f t="shared" si="0"/>
        <v>17.969080897924606</v>
      </c>
      <c r="F29" s="145">
        <f>+'Distribution Pivot Table'!Z345*100</f>
        <v>46.283354510800507</v>
      </c>
      <c r="G29" s="143">
        <f>+'Distribution Pivot Table'!Z347*100</f>
        <v>0.90004235493434981</v>
      </c>
      <c r="H29" s="143">
        <f>+'Distribution Pivot Table'!Z349*100</f>
        <v>0</v>
      </c>
      <c r="I29" s="144">
        <f t="shared" si="1"/>
        <v>47.183396865734856</v>
      </c>
      <c r="J29" s="145">
        <f>+'Distribution Pivot Table'!Z351*100</f>
        <v>26.143583227445998</v>
      </c>
      <c r="K29" s="143">
        <f>+'Distribution Pivot Table'!Z353*100</f>
        <v>3.4625158831003811</v>
      </c>
      <c r="L29" s="143">
        <f>+'Distribution Pivot Table'!Z355*100</f>
        <v>0</v>
      </c>
      <c r="M29" s="331">
        <f t="shared" si="2"/>
        <v>29.606099110546378</v>
      </c>
      <c r="N29" s="145">
        <f>+'Distribution Pivot Table'!Z357*100</f>
        <v>5.2414231257941548</v>
      </c>
      <c r="O29" s="332">
        <f t="shared" si="3"/>
        <v>90.36425243540873</v>
      </c>
      <c r="P29" s="333">
        <f t="shared" si="3"/>
        <v>4.3943244387971196</v>
      </c>
      <c r="Q29" s="333">
        <f t="shared" si="4"/>
        <v>5.2414231257941548</v>
      </c>
      <c r="R29" s="32">
        <f t="shared" si="5"/>
        <v>100.00000000000001</v>
      </c>
      <c r="S29" s="32">
        <f t="shared" si="6"/>
        <v>100</v>
      </c>
      <c r="T29" s="297">
        <f t="shared" si="7"/>
        <v>65.152477763659462</v>
      </c>
      <c r="U29" s="203">
        <f t="shared" si="8"/>
        <v>29.606099110546378</v>
      </c>
      <c r="V29" s="204">
        <f t="shared" si="8"/>
        <v>5.2414231257941548</v>
      </c>
      <c r="W29" s="32">
        <f t="shared" si="9"/>
        <v>100</v>
      </c>
      <c r="X29" s="311">
        <f>+T29-'OLD Tables 44-55'!T29</f>
        <v>2.0041513814543492</v>
      </c>
      <c r="Y29" s="217">
        <f>+U29-'OLD Tables 44-55'!U29</f>
        <v>-1.3638506274495583</v>
      </c>
      <c r="Z29" s="217">
        <f>+V29-'OLD Tables 44-55'!V29</f>
        <v>-0.62960671058698114</v>
      </c>
    </row>
    <row r="30" spans="1:27" ht="17.25" customHeight="1">
      <c r="A30" s="133" t="s">
        <v>160</v>
      </c>
      <c r="B30" s="47"/>
      <c r="C30" s="47"/>
      <c r="D30" s="47"/>
      <c r="E30" s="47"/>
      <c r="X30" s="116"/>
    </row>
    <row r="31" spans="1:27" ht="16.5" customHeight="1">
      <c r="B31" s="337"/>
      <c r="C31" s="337"/>
      <c r="D31" s="45"/>
      <c r="E31" s="109"/>
      <c r="F31" s="45"/>
      <c r="G31" s="45"/>
      <c r="H31" s="45"/>
      <c r="I31" s="109"/>
      <c r="J31" s="45"/>
      <c r="K31" s="45"/>
      <c r="L31" s="45"/>
      <c r="M31" s="109"/>
      <c r="N31" s="45"/>
      <c r="O31" s="93"/>
      <c r="P31" s="93"/>
      <c r="S31" s="33"/>
    </row>
    <row r="32" spans="1:27">
      <c r="A32" s="47"/>
      <c r="B32" s="47"/>
      <c r="C32" s="47"/>
      <c r="D32" s="47"/>
      <c r="E32" s="47"/>
      <c r="Q32" s="323" t="s">
        <v>1192</v>
      </c>
    </row>
    <row r="33" spans="1:19" ht="18">
      <c r="A33" s="198" t="s">
        <v>261</v>
      </c>
      <c r="B33" s="100"/>
      <c r="C33" s="100"/>
      <c r="D33" s="100"/>
      <c r="E33" s="100"/>
      <c r="F33" s="103"/>
      <c r="G33" s="103"/>
      <c r="H33" s="103"/>
      <c r="I33" s="104"/>
      <c r="J33" s="103"/>
      <c r="K33" s="103"/>
      <c r="L33" s="103"/>
      <c r="M33" s="104"/>
      <c r="N33" s="103"/>
      <c r="O33" s="103"/>
      <c r="P33" s="103"/>
      <c r="Q33" s="103"/>
      <c r="R33" s="19" t="s">
        <v>156</v>
      </c>
    </row>
    <row r="34" spans="1:19" ht="18">
      <c r="A34" s="198"/>
      <c r="B34" s="100"/>
      <c r="C34" s="100"/>
      <c r="D34" s="100"/>
      <c r="E34" s="100"/>
      <c r="F34" s="103"/>
      <c r="G34" s="103"/>
      <c r="H34" s="103"/>
      <c r="I34" s="104"/>
      <c r="J34" s="103"/>
      <c r="K34" s="103"/>
      <c r="L34" s="103"/>
      <c r="M34" s="104"/>
      <c r="N34" s="103"/>
      <c r="O34" s="103"/>
      <c r="P34" s="103"/>
      <c r="Q34" s="103"/>
      <c r="R34" s="19"/>
    </row>
    <row r="35" spans="1:19" ht="15.75">
      <c r="A35" s="118" t="s">
        <v>10</v>
      </c>
      <c r="B35" s="100"/>
      <c r="C35" s="100"/>
      <c r="D35" s="100"/>
      <c r="E35" s="100"/>
      <c r="F35" s="103"/>
      <c r="G35" s="103"/>
      <c r="H35" s="103"/>
      <c r="I35" s="104"/>
      <c r="J35" s="103"/>
      <c r="K35" s="103"/>
      <c r="L35" s="103"/>
      <c r="M35" s="104"/>
      <c r="N35" s="103"/>
      <c r="O35" s="103"/>
      <c r="P35" s="103"/>
      <c r="Q35" s="103"/>
      <c r="R35" s="19" t="s">
        <v>156</v>
      </c>
    </row>
    <row r="36" spans="1:19" ht="15.75">
      <c r="A36" s="118" t="s">
        <v>1193</v>
      </c>
      <c r="B36" s="100"/>
      <c r="C36" s="100"/>
      <c r="D36" s="100"/>
      <c r="E36" s="100"/>
      <c r="F36" s="22"/>
      <c r="G36" s="22"/>
      <c r="H36" s="22"/>
      <c r="I36" s="100"/>
      <c r="J36" s="22"/>
      <c r="K36" s="22"/>
      <c r="L36" s="22"/>
      <c r="M36" s="100"/>
      <c r="N36" s="22"/>
      <c r="O36" s="22"/>
      <c r="P36" s="22"/>
      <c r="Q36" s="103"/>
      <c r="R36" s="19" t="s">
        <v>156</v>
      </c>
    </row>
    <row r="37" spans="1:19">
      <c r="A37" s="105"/>
      <c r="B37" s="105"/>
      <c r="C37" s="105"/>
      <c r="D37" s="105"/>
      <c r="E37" s="105"/>
      <c r="F37" s="105"/>
      <c r="G37" s="105"/>
      <c r="H37" s="105"/>
      <c r="I37" s="105"/>
      <c r="R37" s="30"/>
    </row>
    <row r="38" spans="1:19" s="29" customFormat="1" ht="21" customHeight="1">
      <c r="A38" s="21"/>
      <c r="B38" s="119" t="s">
        <v>257</v>
      </c>
      <c r="C38" s="120"/>
      <c r="D38" s="120"/>
      <c r="E38" s="120"/>
      <c r="F38" s="120"/>
      <c r="G38" s="120"/>
      <c r="H38" s="120"/>
      <c r="I38" s="121"/>
      <c r="J38" s="122" t="s">
        <v>156</v>
      </c>
      <c r="K38" s="324"/>
      <c r="L38" s="324"/>
      <c r="M38" s="325"/>
      <c r="N38" s="836" t="s">
        <v>256</v>
      </c>
      <c r="O38" s="839" t="s">
        <v>162</v>
      </c>
      <c r="P38" s="839" t="s">
        <v>163</v>
      </c>
      <c r="Q38" s="839" t="s">
        <v>161</v>
      </c>
      <c r="R38" s="31"/>
      <c r="S38" s="3"/>
    </row>
    <row r="39" spans="1:19" s="29" customFormat="1" ht="36.75" customHeight="1">
      <c r="A39" s="22"/>
      <c r="B39" s="120" t="s">
        <v>296</v>
      </c>
      <c r="C39" s="120"/>
      <c r="D39" s="120"/>
      <c r="E39" s="123"/>
      <c r="F39" s="124" t="s">
        <v>298</v>
      </c>
      <c r="G39" s="120"/>
      <c r="H39" s="120"/>
      <c r="I39" s="121"/>
      <c r="J39" s="125" t="s">
        <v>258</v>
      </c>
      <c r="K39" s="120"/>
      <c r="L39" s="120"/>
      <c r="M39" s="121"/>
      <c r="N39" s="837"/>
      <c r="O39" s="840"/>
      <c r="P39" s="840"/>
      <c r="Q39" s="840"/>
      <c r="R39" s="31" t="s">
        <v>11</v>
      </c>
      <c r="S39" s="3" t="s">
        <v>11</v>
      </c>
    </row>
    <row r="40" spans="1:19" s="29" customFormat="1" ht="30" customHeight="1">
      <c r="A40" s="23"/>
      <c r="B40" s="126" t="s">
        <v>157</v>
      </c>
      <c r="C40" s="126" t="s">
        <v>158</v>
      </c>
      <c r="D40" s="126" t="s">
        <v>297</v>
      </c>
      <c r="E40" s="127" t="s">
        <v>12</v>
      </c>
      <c r="F40" s="128" t="s">
        <v>157</v>
      </c>
      <c r="G40" s="126" t="s">
        <v>158</v>
      </c>
      <c r="H40" s="126" t="s">
        <v>297</v>
      </c>
      <c r="I40" s="127" t="s">
        <v>12</v>
      </c>
      <c r="J40" s="129" t="s">
        <v>157</v>
      </c>
      <c r="K40" s="130" t="s">
        <v>158</v>
      </c>
      <c r="L40" s="126" t="s">
        <v>297</v>
      </c>
      <c r="M40" s="129" t="s">
        <v>12</v>
      </c>
      <c r="N40" s="838"/>
      <c r="O40" s="841"/>
      <c r="P40" s="841"/>
      <c r="Q40" s="841"/>
      <c r="R40" s="313"/>
      <c r="S40" s="314"/>
    </row>
    <row r="41" spans="1:19" s="29" customFormat="1" ht="12.75" hidden="1" customHeight="1">
      <c r="A41" s="47" t="s">
        <v>48</v>
      </c>
      <c r="B41" s="47"/>
      <c r="C41" s="47"/>
      <c r="D41" s="47"/>
      <c r="E41" s="46"/>
      <c r="F41" s="24"/>
      <c r="G41" s="44"/>
      <c r="H41" s="45"/>
      <c r="I41" s="46"/>
      <c r="J41" s="24"/>
      <c r="K41" s="45"/>
      <c r="L41" s="45"/>
      <c r="M41" s="48"/>
      <c r="N41" s="24"/>
      <c r="O41" s="49"/>
      <c r="P41" s="50"/>
      <c r="Q41" s="50"/>
      <c r="R41" s="32">
        <f>SUM(F41:H41,J41:L41)+N41</f>
        <v>0</v>
      </c>
      <c r="S41" s="5">
        <f>+Q41+P41+O41</f>
        <v>0</v>
      </c>
    </row>
    <row r="42" spans="1:19" s="29" customFormat="1" ht="12.75" hidden="1" customHeight="1">
      <c r="A42" s="47"/>
      <c r="B42" s="47"/>
      <c r="C42" s="47"/>
      <c r="D42" s="47"/>
      <c r="E42" s="107"/>
      <c r="F42" s="24"/>
      <c r="G42" s="44"/>
      <c r="H42" s="45"/>
      <c r="I42" s="108"/>
      <c r="J42" s="24"/>
      <c r="K42" s="45"/>
      <c r="L42" s="45"/>
      <c r="M42" s="24"/>
      <c r="N42" s="24"/>
      <c r="O42" s="326"/>
      <c r="P42" s="297"/>
      <c r="Q42" s="297"/>
      <c r="R42" s="31"/>
      <c r="S42" s="3"/>
    </row>
    <row r="43" spans="1:19" s="29" customFormat="1">
      <c r="A43" s="47" t="s">
        <v>49</v>
      </c>
      <c r="B43" s="136">
        <f>+'Distribution Pivot Table'!T$9*100</f>
        <v>0</v>
      </c>
      <c r="C43" s="137">
        <f>+'Distribution Pivot Table'!T$11*100</f>
        <v>0</v>
      </c>
      <c r="D43" s="136">
        <f>+'Distribution Pivot Table'!T$13*100</f>
        <v>0</v>
      </c>
      <c r="E43" s="138">
        <f t="shared" ref="E43:E61" si="12">SUM(B43:D43)</f>
        <v>0</v>
      </c>
      <c r="F43" s="139">
        <f>+'Distribution Pivot Table'!T$15*100</f>
        <v>0</v>
      </c>
      <c r="G43" s="137">
        <f>+'Distribution Pivot Table'!T$17*100</f>
        <v>0</v>
      </c>
      <c r="H43" s="136">
        <f>+'Distribution Pivot Table'!T$19*100</f>
        <v>0</v>
      </c>
      <c r="I43" s="138">
        <f t="shared" ref="I43:I46" si="13">SUM(F43:H43)</f>
        <v>0</v>
      </c>
      <c r="J43" s="139">
        <f>+'Distribution Pivot Table'!T$21*100</f>
        <v>0</v>
      </c>
      <c r="K43" s="136">
        <f>+'Distribution Pivot Table'!T$23*100</f>
        <v>0</v>
      </c>
      <c r="L43" s="136">
        <f>+'Distribution Pivot Table'!T$25*100</f>
        <v>0</v>
      </c>
      <c r="M43" s="140">
        <f t="shared" ref="M43:M46" si="14">SUM(J43:L43)</f>
        <v>0</v>
      </c>
      <c r="N43" s="139">
        <f>+'Distribution Pivot Table'!T$27*100</f>
        <v>0</v>
      </c>
      <c r="O43" s="141">
        <f t="shared" ref="O43:O46" si="15">+B43+F43+J43</f>
        <v>0</v>
      </c>
      <c r="P43" s="142">
        <f t="shared" ref="P43:P46" si="16">+C43+G43+K43</f>
        <v>0</v>
      </c>
      <c r="Q43" s="142">
        <f t="shared" ref="Q43:Q46" si="17">+D43+H43+L43+N43</f>
        <v>0</v>
      </c>
      <c r="R43" s="32">
        <f t="shared" ref="R43:R61" si="18">SUM(B43:D43,F43:H43,J43:L43)+N43</f>
        <v>0</v>
      </c>
      <c r="S43" s="5">
        <f t="shared" ref="S43:S61" si="19">+Q43+P43+O43</f>
        <v>0</v>
      </c>
    </row>
    <row r="44" spans="1:19" s="29" customFormat="1">
      <c r="A44" s="47" t="s">
        <v>50</v>
      </c>
      <c r="B44" s="136">
        <f>+'Distribution Pivot Table'!T$31*100</f>
        <v>16.78709055876686</v>
      </c>
      <c r="C44" s="137">
        <f>+'Distribution Pivot Table'!T$33*100</f>
        <v>1.1319845857418112</v>
      </c>
      <c r="D44" s="136">
        <f>+'Distribution Pivot Table'!T$35*100</f>
        <v>0</v>
      </c>
      <c r="E44" s="138">
        <f t="shared" si="12"/>
        <v>17.919075144508671</v>
      </c>
      <c r="F44" s="139">
        <f>+'Distribution Pivot Table'!T$37*100</f>
        <v>49.879576107899808</v>
      </c>
      <c r="G44" s="137">
        <f>+'Distribution Pivot Table'!T$39*100</f>
        <v>3.2273603082851641</v>
      </c>
      <c r="H44" s="136">
        <f>+'Distribution Pivot Table'!T$41*100</f>
        <v>0</v>
      </c>
      <c r="I44" s="138">
        <f t="shared" si="13"/>
        <v>53.106936416184972</v>
      </c>
      <c r="J44" s="139">
        <f>+'Distribution Pivot Table'!T$43*100</f>
        <v>20.158959537572255</v>
      </c>
      <c r="K44" s="136">
        <f>+'Distribution Pivot Table'!T$45*100</f>
        <v>8.8150289017341041</v>
      </c>
      <c r="L44" s="136">
        <f>+'Distribution Pivot Table'!T$47*100</f>
        <v>0</v>
      </c>
      <c r="M44" s="140">
        <f t="shared" si="14"/>
        <v>28.97398843930636</v>
      </c>
      <c r="N44" s="139">
        <f>+'Distribution Pivot Table'!T$49*100</f>
        <v>0</v>
      </c>
      <c r="O44" s="141">
        <f t="shared" si="15"/>
        <v>86.82562620423893</v>
      </c>
      <c r="P44" s="142">
        <f t="shared" si="16"/>
        <v>13.174373795761079</v>
      </c>
      <c r="Q44" s="142">
        <f t="shared" si="17"/>
        <v>0</v>
      </c>
      <c r="R44" s="32">
        <f t="shared" si="18"/>
        <v>100.00000000000001</v>
      </c>
      <c r="S44" s="32">
        <f t="shared" si="19"/>
        <v>100.00000000000001</v>
      </c>
    </row>
    <row r="45" spans="1:19" s="29" customFormat="1">
      <c r="A45" s="47" t="s">
        <v>51</v>
      </c>
      <c r="B45" s="136">
        <f>+'Distribution Pivot Table'!T$53*100</f>
        <v>0</v>
      </c>
      <c r="C45" s="137">
        <f>+'Distribution Pivot Table'!T$55*100</f>
        <v>0</v>
      </c>
      <c r="D45" s="136">
        <f>+'Distribution Pivot Table'!T$57*100</f>
        <v>0</v>
      </c>
      <c r="E45" s="138">
        <f t="shared" si="12"/>
        <v>0</v>
      </c>
      <c r="F45" s="139">
        <f>+'Distribution Pivot Table'!T$59*100</f>
        <v>0</v>
      </c>
      <c r="G45" s="137">
        <f>+'Distribution Pivot Table'!T$61*100</f>
        <v>0</v>
      </c>
      <c r="H45" s="136">
        <f>+'Distribution Pivot Table'!T$63*100</f>
        <v>0</v>
      </c>
      <c r="I45" s="138">
        <f t="shared" si="13"/>
        <v>0</v>
      </c>
      <c r="J45" s="139">
        <f>+'Distribution Pivot Table'!T$65*100</f>
        <v>0</v>
      </c>
      <c r="K45" s="136">
        <f>+'Distribution Pivot Table'!T$67*100</f>
        <v>0</v>
      </c>
      <c r="L45" s="136">
        <f>+'Distribution Pivot Table'!T$69*100</f>
        <v>0</v>
      </c>
      <c r="M45" s="140">
        <f t="shared" si="14"/>
        <v>0</v>
      </c>
      <c r="N45" s="139">
        <f>+'Distribution Pivot Table'!T$71*100</f>
        <v>0</v>
      </c>
      <c r="O45" s="141">
        <f t="shared" si="15"/>
        <v>0</v>
      </c>
      <c r="P45" s="142">
        <f t="shared" si="16"/>
        <v>0</v>
      </c>
      <c r="Q45" s="142">
        <f t="shared" si="17"/>
        <v>0</v>
      </c>
      <c r="R45" s="32">
        <f t="shared" si="18"/>
        <v>0</v>
      </c>
      <c r="S45" s="32">
        <f t="shared" si="19"/>
        <v>0</v>
      </c>
    </row>
    <row r="46" spans="1:19" s="29" customFormat="1">
      <c r="A46" s="47" t="s">
        <v>52</v>
      </c>
      <c r="B46" s="136">
        <f>+'Distribution Pivot Table'!T$75*100</f>
        <v>21.593136779177421</v>
      </c>
      <c r="C46" s="137">
        <f>+'Distribution Pivot Table'!T$77*100</f>
        <v>0.96465518914617343</v>
      </c>
      <c r="D46" s="171">
        <f>+'Distribution Pivot Table'!T$79*100</f>
        <v>3.8819122299644806E-3</v>
      </c>
      <c r="E46" s="138">
        <f t="shared" si="12"/>
        <v>22.56167388055356</v>
      </c>
      <c r="F46" s="139">
        <f>+'Distribution Pivot Table'!T$81*100</f>
        <v>23.272063818637058</v>
      </c>
      <c r="G46" s="137">
        <f>+'Distribution Pivot Table'!T$83*100</f>
        <v>0.50076667766541805</v>
      </c>
      <c r="H46" s="136">
        <f>+'Distribution Pivot Table'!T$85*100</f>
        <v>4.4641990644591525E-2</v>
      </c>
      <c r="I46" s="138">
        <f t="shared" si="13"/>
        <v>23.817472486947068</v>
      </c>
      <c r="J46" s="139">
        <f>+'Distribution Pivot Table'!T$87*100</f>
        <v>34.566487451718722</v>
      </c>
      <c r="K46" s="136">
        <f>+'Distribution Pivot Table'!T$89*100</f>
        <v>16.142932008307291</v>
      </c>
      <c r="L46" s="171">
        <f>+'Distribution Pivot Table'!T$91*100</f>
        <v>5.8228683449467206E-3</v>
      </c>
      <c r="M46" s="140">
        <f t="shared" si="14"/>
        <v>50.715242328370962</v>
      </c>
      <c r="N46" s="139">
        <f>+'Distribution Pivot Table'!T$93*100</f>
        <v>2.9056113041284135</v>
      </c>
      <c r="O46" s="141">
        <f t="shared" si="15"/>
        <v>79.431688049533193</v>
      </c>
      <c r="P46" s="142">
        <f t="shared" si="16"/>
        <v>17.608353875118883</v>
      </c>
      <c r="Q46" s="142">
        <f t="shared" si="17"/>
        <v>2.9599580753479162</v>
      </c>
      <c r="R46" s="32">
        <f t="shared" si="18"/>
        <v>100.00000000000001</v>
      </c>
      <c r="S46" s="32">
        <f t="shared" si="19"/>
        <v>100</v>
      </c>
    </row>
    <row r="47" spans="1:19" s="29" customFormat="1">
      <c r="A47" s="47"/>
      <c r="B47" s="136"/>
      <c r="C47" s="137"/>
      <c r="D47" s="136"/>
      <c r="E47" s="138"/>
      <c r="F47" s="139"/>
      <c r="G47" s="137"/>
      <c r="H47" s="136"/>
      <c r="I47" s="138"/>
      <c r="J47" s="139"/>
      <c r="K47" s="136"/>
      <c r="L47" s="136"/>
      <c r="M47" s="140"/>
      <c r="N47" s="139"/>
      <c r="O47" s="141"/>
      <c r="P47" s="142"/>
      <c r="Q47" s="142"/>
      <c r="R47" s="32"/>
      <c r="S47" s="32"/>
    </row>
    <row r="48" spans="1:19" s="29" customFormat="1">
      <c r="A48" s="47" t="s">
        <v>53</v>
      </c>
      <c r="B48" s="136">
        <f>+'Distribution Pivot Table'!T$97*100</f>
        <v>1.0452644973641156</v>
      </c>
      <c r="C48" s="137">
        <f>+'Distribution Pivot Table'!T$99*100</f>
        <v>0.13633884748227595</v>
      </c>
      <c r="D48" s="136">
        <f>+'Distribution Pivot Table'!T$101*100</f>
        <v>0</v>
      </c>
      <c r="E48" s="138">
        <f t="shared" si="12"/>
        <v>1.1816033448463916</v>
      </c>
      <c r="F48" s="139">
        <f>+'Distribution Pivot Table'!T$103*100</f>
        <v>47.909471005271769</v>
      </c>
      <c r="G48" s="137">
        <f>+'Distribution Pivot Table'!T$105*100</f>
        <v>3.3084893655698964</v>
      </c>
      <c r="H48" s="136">
        <f>+'Distribution Pivot Table'!T$107*100</f>
        <v>0</v>
      </c>
      <c r="I48" s="138">
        <f t="shared" ref="I48:I51" si="20">SUM(F48:H48)</f>
        <v>51.217960370841666</v>
      </c>
      <c r="J48" s="139">
        <f>+'Distribution Pivot Table'!T$109*100</f>
        <v>36.184330121796037</v>
      </c>
      <c r="K48" s="136">
        <f>+'Distribution Pivot Table'!T$111*100</f>
        <v>11.270678058534813</v>
      </c>
      <c r="L48" s="136">
        <f>+'Distribution Pivot Table'!T$113*100</f>
        <v>0</v>
      </c>
      <c r="M48" s="140">
        <f t="shared" ref="M48:M51" si="21">SUM(J48:L48)</f>
        <v>47.45500818033085</v>
      </c>
      <c r="N48" s="139">
        <f>+'Distribution Pivot Table'!T$115*100</f>
        <v>0.14542810398109435</v>
      </c>
      <c r="O48" s="141">
        <f t="shared" ref="O48:O51" si="22">+B48+F48+J48</f>
        <v>85.139065624431922</v>
      </c>
      <c r="P48" s="142">
        <f t="shared" ref="P48:P51" si="23">+C48+G48+K48</f>
        <v>14.715506271586985</v>
      </c>
      <c r="Q48" s="142">
        <f t="shared" ref="Q48:Q51" si="24">+D48+H48+L48+N48</f>
        <v>0.14542810398109435</v>
      </c>
      <c r="R48" s="32">
        <f t="shared" si="18"/>
        <v>100</v>
      </c>
      <c r="S48" s="32">
        <f t="shared" si="19"/>
        <v>100</v>
      </c>
    </row>
    <row r="49" spans="1:28" s="29" customFormat="1">
      <c r="A49" s="47" t="s">
        <v>54</v>
      </c>
      <c r="B49" s="136">
        <f>+'Distribution Pivot Table'!T$119*100</f>
        <v>16.322489391796321</v>
      </c>
      <c r="C49" s="137">
        <f>+'Distribution Pivot Table'!T$121*100</f>
        <v>0.25459688826025456</v>
      </c>
      <c r="D49" s="136">
        <f>+'Distribution Pivot Table'!T$123*100</f>
        <v>0</v>
      </c>
      <c r="E49" s="138">
        <f t="shared" si="12"/>
        <v>16.577086280056577</v>
      </c>
      <c r="F49" s="139">
        <f>+'Distribution Pivot Table'!T$125*100</f>
        <v>45.374823196605377</v>
      </c>
      <c r="G49" s="137">
        <f>+'Distribution Pivot Table'!T$127*100</f>
        <v>1.4144271570014144</v>
      </c>
      <c r="H49" s="136">
        <f>+'Distribution Pivot Table'!T$129*100</f>
        <v>0</v>
      </c>
      <c r="I49" s="138">
        <f t="shared" si="20"/>
        <v>46.789250353606789</v>
      </c>
      <c r="J49" s="139">
        <f>+'Distribution Pivot Table'!T$131*100</f>
        <v>23.210749646393211</v>
      </c>
      <c r="K49" s="136">
        <f>+'Distribution Pivot Table'!T$133*100</f>
        <v>7.5247524752475243</v>
      </c>
      <c r="L49" s="136">
        <f>+'Distribution Pivot Table'!T$135*100</f>
        <v>0</v>
      </c>
      <c r="M49" s="140">
        <f t="shared" si="21"/>
        <v>30.735502121640735</v>
      </c>
      <c r="N49" s="139">
        <f>+'Distribution Pivot Table'!T$137*100</f>
        <v>3.2531824611032532</v>
      </c>
      <c r="O49" s="141">
        <f t="shared" si="22"/>
        <v>84.908062234794912</v>
      </c>
      <c r="P49" s="142">
        <f t="shared" si="23"/>
        <v>9.1937765205091928</v>
      </c>
      <c r="Q49" s="142">
        <f t="shared" si="24"/>
        <v>3.2531824611032532</v>
      </c>
      <c r="R49" s="32">
        <f t="shared" si="18"/>
        <v>97.355021216407351</v>
      </c>
      <c r="S49" s="32">
        <f t="shared" si="19"/>
        <v>97.355021216407351</v>
      </c>
    </row>
    <row r="50" spans="1:28" s="29" customFormat="1">
      <c r="A50" s="47" t="s">
        <v>55</v>
      </c>
      <c r="B50" s="136">
        <f>+'Distribution Pivot Table'!T$141*100</f>
        <v>17.801620319684694</v>
      </c>
      <c r="C50" s="342">
        <f>+'Distribution Pivot Table'!T$143*100</f>
        <v>4.3792423910663458E-2</v>
      </c>
      <c r="D50" s="136">
        <f>+'Distribution Pivot Table'!T$145*100</f>
        <v>0</v>
      </c>
      <c r="E50" s="138">
        <f t="shared" si="12"/>
        <v>17.845412743595357</v>
      </c>
      <c r="F50" s="139">
        <f>+'Distribution Pivot Table'!T$147*100</f>
        <v>62.141449529231437</v>
      </c>
      <c r="G50" s="137">
        <f>+'Distribution Pivot Table'!T$149*100</f>
        <v>0.13137727173199037</v>
      </c>
      <c r="H50" s="136">
        <f>+'Distribution Pivot Table'!T$151*100</f>
        <v>0</v>
      </c>
      <c r="I50" s="138">
        <f t="shared" si="20"/>
        <v>62.272826800963429</v>
      </c>
      <c r="J50" s="139">
        <f>+'Distribution Pivot Table'!T$153*100</f>
        <v>18.524195314210644</v>
      </c>
      <c r="K50" s="136">
        <f>+'Distribution Pivot Table'!T$155*100</f>
        <v>1.3794613531858988</v>
      </c>
      <c r="L50" s="171">
        <f>+'Distribution Pivot Table'!T$157*100</f>
        <v>0</v>
      </c>
      <c r="M50" s="140">
        <f t="shared" si="21"/>
        <v>19.903656667396543</v>
      </c>
      <c r="N50" s="339">
        <f>+'Distribution Pivot Table'!T$159*100</f>
        <v>0</v>
      </c>
      <c r="O50" s="141">
        <f t="shared" si="22"/>
        <v>98.467265163126783</v>
      </c>
      <c r="P50" s="142">
        <f t="shared" si="23"/>
        <v>1.5546310488285526</v>
      </c>
      <c r="Q50" s="341">
        <f t="shared" si="24"/>
        <v>0</v>
      </c>
      <c r="R50" s="32">
        <f t="shared" si="18"/>
        <v>100.02189621195534</v>
      </c>
      <c r="S50" s="32">
        <f t="shared" si="19"/>
        <v>100.02189621195534</v>
      </c>
    </row>
    <row r="51" spans="1:28" s="29" customFormat="1">
      <c r="A51" s="47" t="s">
        <v>56</v>
      </c>
      <c r="B51" s="136">
        <f>+'Distribution Pivot Table'!T$163*100</f>
        <v>0</v>
      </c>
      <c r="C51" s="137">
        <f>+'Distribution Pivot Table'!T$165*100</f>
        <v>0</v>
      </c>
      <c r="D51" s="136">
        <f>+'Distribution Pivot Table'!T$167*100</f>
        <v>0</v>
      </c>
      <c r="E51" s="138">
        <f t="shared" si="12"/>
        <v>0</v>
      </c>
      <c r="F51" s="139">
        <f>+'Distribution Pivot Table'!T$169*100</f>
        <v>0</v>
      </c>
      <c r="G51" s="137">
        <f>+'Distribution Pivot Table'!T$171*100</f>
        <v>0</v>
      </c>
      <c r="H51" s="136">
        <f>+'Distribution Pivot Table'!T$173*100</f>
        <v>0</v>
      </c>
      <c r="I51" s="138">
        <f t="shared" si="20"/>
        <v>0</v>
      </c>
      <c r="J51" s="139">
        <f>+'Distribution Pivot Table'!T$175*100</f>
        <v>0</v>
      </c>
      <c r="K51" s="136">
        <f>+'Distribution Pivot Table'!T$177*100</f>
        <v>0</v>
      </c>
      <c r="L51" s="136">
        <f>+'Distribution Pivot Table'!T$179*100</f>
        <v>0</v>
      </c>
      <c r="M51" s="140">
        <f t="shared" si="21"/>
        <v>0</v>
      </c>
      <c r="N51" s="139">
        <f>+'Distribution Pivot Table'!T$181*100</f>
        <v>0</v>
      </c>
      <c r="O51" s="141">
        <f t="shared" si="22"/>
        <v>0</v>
      </c>
      <c r="P51" s="142">
        <f t="shared" si="23"/>
        <v>0</v>
      </c>
      <c r="Q51" s="142">
        <f t="shared" si="24"/>
        <v>0</v>
      </c>
      <c r="R51" s="32">
        <f t="shared" si="18"/>
        <v>0</v>
      </c>
      <c r="S51" s="32">
        <f t="shared" si="19"/>
        <v>0</v>
      </c>
    </row>
    <row r="52" spans="1:28" s="29" customFormat="1">
      <c r="A52" s="47"/>
      <c r="B52" s="136"/>
      <c r="C52" s="137"/>
      <c r="D52" s="136"/>
      <c r="E52" s="138"/>
      <c r="F52" s="139"/>
      <c r="G52" s="137"/>
      <c r="H52" s="136"/>
      <c r="I52" s="138"/>
      <c r="J52" s="139"/>
      <c r="K52" s="136"/>
      <c r="L52" s="136"/>
      <c r="M52" s="140"/>
      <c r="N52" s="139"/>
      <c r="O52" s="141"/>
      <c r="P52" s="142"/>
      <c r="Q52" s="142"/>
      <c r="R52" s="32"/>
      <c r="S52" s="32"/>
    </row>
    <row r="53" spans="1:28">
      <c r="A53" s="47" t="s">
        <v>57</v>
      </c>
      <c r="B53" s="136">
        <f>+'Distribution Pivot Table'!T$185*100</f>
        <v>10.485047410649161</v>
      </c>
      <c r="C53" s="137">
        <f>+'Distribution Pivot Table'!T$187*100</f>
        <v>0.23705324580598103</v>
      </c>
      <c r="D53" s="136">
        <f>+'Distribution Pivot Table'!T$189*100</f>
        <v>0</v>
      </c>
      <c r="E53" s="138">
        <f t="shared" si="12"/>
        <v>10.722100656455142</v>
      </c>
      <c r="F53" s="139">
        <f>+'Distribution Pivot Table'!T$191*100</f>
        <v>35.120350109409195</v>
      </c>
      <c r="G53" s="137">
        <f>+'Distribution Pivot Table'!T$193*100</f>
        <v>1.1487964989059081</v>
      </c>
      <c r="H53" s="136">
        <f>+'Distribution Pivot Table'!T$195*100</f>
        <v>0</v>
      </c>
      <c r="I53" s="138">
        <f t="shared" ref="I53:I56" si="25">SUM(F53:H53)</f>
        <v>36.269146608315104</v>
      </c>
      <c r="J53" s="139">
        <f>+'Distribution Pivot Table'!T$197*100</f>
        <v>43.854850474106492</v>
      </c>
      <c r="K53" s="136">
        <f>+'Distribution Pivot Table'!T$199*100</f>
        <v>5.9992706053975198</v>
      </c>
      <c r="L53" s="171">
        <f>+'Distribution Pivot Table'!T$201*100</f>
        <v>0</v>
      </c>
      <c r="M53" s="140">
        <f t="shared" ref="M53:M56" si="26">SUM(J53:L53)</f>
        <v>49.854121079504012</v>
      </c>
      <c r="N53" s="139">
        <f>+'Distribution Pivot Table'!T$203*100</f>
        <v>3.1728665207877462</v>
      </c>
      <c r="O53" s="141">
        <f t="shared" ref="O53:O56" si="27">+B53+F53+J53</f>
        <v>89.460247994164845</v>
      </c>
      <c r="P53" s="142">
        <f t="shared" ref="P53:P56" si="28">+C53+G53+K53</f>
        <v>7.3851203501094087</v>
      </c>
      <c r="Q53" s="142">
        <f t="shared" ref="Q53:Q56" si="29">+D53+H53+L53+N53</f>
        <v>3.1728665207877462</v>
      </c>
      <c r="R53" s="32">
        <f t="shared" si="18"/>
        <v>100.018234865062</v>
      </c>
      <c r="S53" s="32">
        <f t="shared" si="19"/>
        <v>100.018234865062</v>
      </c>
    </row>
    <row r="54" spans="1:28" s="29" customFormat="1">
      <c r="A54" s="47" t="s">
        <v>58</v>
      </c>
      <c r="B54" s="136">
        <f>+'Distribution Pivot Table'!T$207*100</f>
        <v>0.74890906946573887</v>
      </c>
      <c r="C54" s="171">
        <f>+'Distribution Pivot Table'!T$209*100</f>
        <v>2.3587687227267368E-2</v>
      </c>
      <c r="D54" s="171">
        <f>+'Distribution Pivot Table'!T$211*108</f>
        <v>0</v>
      </c>
      <c r="E54" s="138">
        <f t="shared" si="12"/>
        <v>0.77249675669300621</v>
      </c>
      <c r="F54" s="139">
        <f>+'Distribution Pivot Table'!T$213*100</f>
        <v>64.612572237292127</v>
      </c>
      <c r="G54" s="137">
        <f>+'Distribution Pivot Table'!T$215*100</f>
        <v>0.17101073239768841</v>
      </c>
      <c r="H54" s="136">
        <f>+'Distribution Pivot Table'!T$217*100</f>
        <v>2.948460903408421E-2</v>
      </c>
      <c r="I54" s="138">
        <f t="shared" si="25"/>
        <v>64.813067578723903</v>
      </c>
      <c r="J54" s="139">
        <f>+'Distribution Pivot Table'!T$219*100</f>
        <v>28.712112277391199</v>
      </c>
      <c r="K54" s="136">
        <f>+'Distribution Pivot Table'!T$221*100</f>
        <v>4.6880528364193887</v>
      </c>
      <c r="L54" s="136">
        <f>+'Distribution Pivot Table'!T$223*100</f>
        <v>0.10614459252270315</v>
      </c>
      <c r="M54" s="140">
        <f t="shared" si="26"/>
        <v>33.50630970633329</v>
      </c>
      <c r="N54" s="139">
        <f>+'Distribution Pivot Table'!T$225*100</f>
        <v>0.9081259582497937</v>
      </c>
      <c r="O54" s="141">
        <f t="shared" si="27"/>
        <v>94.073593584149066</v>
      </c>
      <c r="P54" s="142">
        <f t="shared" si="28"/>
        <v>4.8826512560443449</v>
      </c>
      <c r="Q54" s="142">
        <f t="shared" si="29"/>
        <v>1.0437551598065811</v>
      </c>
      <c r="R54" s="32">
        <f t="shared" si="18"/>
        <v>99.999999999999986</v>
      </c>
      <c r="S54" s="32">
        <f t="shared" si="19"/>
        <v>99.999999999999986</v>
      </c>
    </row>
    <row r="55" spans="1:28" s="29" customFormat="1">
      <c r="A55" s="47" t="s">
        <v>59</v>
      </c>
      <c r="B55" s="136">
        <f>+'Distribution Pivot Table'!T$229*100</f>
        <v>15.998123387285949</v>
      </c>
      <c r="C55" s="136">
        <f>+'Distribution Pivot Table'!T$231*100</f>
        <v>2.1463757916959887</v>
      </c>
      <c r="D55" s="136">
        <f>+'Distribution Pivot Table'!T$233*100</f>
        <v>0</v>
      </c>
      <c r="E55" s="138">
        <f t="shared" si="12"/>
        <v>18.144499178981938</v>
      </c>
      <c r="F55" s="139">
        <f>+'Distribution Pivot Table'!T$235*100</f>
        <v>46.129486277269528</v>
      </c>
      <c r="G55" s="137">
        <f>+'Distribution Pivot Table'!T$237*100</f>
        <v>1.2315270935960592</v>
      </c>
      <c r="H55" s="136">
        <f>+'Distribution Pivot Table'!T$239*100</f>
        <v>0</v>
      </c>
      <c r="I55" s="138">
        <f t="shared" si="25"/>
        <v>47.361013370865585</v>
      </c>
      <c r="J55" s="139">
        <f>+'Distribution Pivot Table'!T$241*100</f>
        <v>21.862538118695753</v>
      </c>
      <c r="K55" s="136">
        <f>+'Distribution Pivot Table'!T$243*100</f>
        <v>11.001642036124796</v>
      </c>
      <c r="L55" s="136">
        <f>+'Distribution Pivot Table'!T$245*100</f>
        <v>0</v>
      </c>
      <c r="M55" s="140">
        <f t="shared" si="26"/>
        <v>32.864180154820545</v>
      </c>
      <c r="N55" s="139">
        <f>+'Distribution Pivot Table'!T$247*100</f>
        <v>1.6303072953319258</v>
      </c>
      <c r="O55" s="141">
        <f t="shared" si="27"/>
        <v>83.990147783251231</v>
      </c>
      <c r="P55" s="142">
        <f t="shared" si="28"/>
        <v>14.379544921416844</v>
      </c>
      <c r="Q55" s="142">
        <f t="shared" si="29"/>
        <v>1.6303072953319258</v>
      </c>
      <c r="R55" s="32">
        <f t="shared" ref="R55" si="30">SUM(B55:D55,F55:H55,J55:L55)+N55</f>
        <v>100</v>
      </c>
      <c r="S55" s="32">
        <f t="shared" ref="S55" si="31">+Q55+P55+O55</f>
        <v>100</v>
      </c>
      <c r="T55" s="25"/>
      <c r="U55" s="25"/>
      <c r="V55" s="25"/>
      <c r="W55" s="25"/>
      <c r="X55" s="25"/>
      <c r="Y55" s="25"/>
      <c r="Z55" s="25"/>
      <c r="AA55" s="340"/>
      <c r="AB55" s="25"/>
    </row>
    <row r="56" spans="1:28" s="29" customFormat="1">
      <c r="A56" s="47" t="s">
        <v>60</v>
      </c>
      <c r="B56" s="136">
        <f>+'Distribution Pivot Table'!T$251*100</f>
        <v>0</v>
      </c>
      <c r="C56" s="137">
        <f>+'Distribution Pivot Table'!T$253*100</f>
        <v>0</v>
      </c>
      <c r="D56" s="136">
        <f>+'Distribution Pivot Table'!T$255*100</f>
        <v>0</v>
      </c>
      <c r="E56" s="138">
        <f t="shared" si="12"/>
        <v>0</v>
      </c>
      <c r="F56" s="139">
        <f>+'Distribution Pivot Table'!T$257*100</f>
        <v>0</v>
      </c>
      <c r="G56" s="137">
        <f>+'Distribution Pivot Table'!T$259*100</f>
        <v>0</v>
      </c>
      <c r="H56" s="136">
        <f>+'Distribution Pivot Table'!T$261*100</f>
        <v>0</v>
      </c>
      <c r="I56" s="138">
        <f t="shared" si="25"/>
        <v>0</v>
      </c>
      <c r="J56" s="139">
        <f>+'Distribution Pivot Table'!T$263*100</f>
        <v>0</v>
      </c>
      <c r="K56" s="136">
        <f>+'Distribution Pivot Table'!T$265*100</f>
        <v>0</v>
      </c>
      <c r="L56" s="136">
        <f>+'Distribution Pivot Table'!T$267*100</f>
        <v>0</v>
      </c>
      <c r="M56" s="140">
        <f t="shared" si="26"/>
        <v>0</v>
      </c>
      <c r="N56" s="139">
        <f>+'Distribution Pivot Table'!T$269*100</f>
        <v>0</v>
      </c>
      <c r="O56" s="141">
        <f t="shared" si="27"/>
        <v>0</v>
      </c>
      <c r="P56" s="142">
        <f t="shared" si="28"/>
        <v>0</v>
      </c>
      <c r="Q56" s="142">
        <f t="shared" si="29"/>
        <v>0</v>
      </c>
      <c r="R56" s="32">
        <f t="shared" si="18"/>
        <v>0</v>
      </c>
      <c r="S56" s="32">
        <f t="shared" si="19"/>
        <v>0</v>
      </c>
    </row>
    <row r="57" spans="1:28" s="29" customFormat="1">
      <c r="A57" s="47"/>
      <c r="B57" s="136"/>
      <c r="C57" s="137"/>
      <c r="D57" s="136"/>
      <c r="E57" s="138"/>
      <c r="F57" s="139"/>
      <c r="G57" s="137"/>
      <c r="H57" s="136"/>
      <c r="I57" s="138"/>
      <c r="J57" s="139"/>
      <c r="K57" s="136"/>
      <c r="L57" s="136"/>
      <c r="M57" s="140"/>
      <c r="N57" s="139"/>
      <c r="O57" s="141"/>
      <c r="P57" s="142"/>
      <c r="Q57" s="142"/>
      <c r="R57" s="32"/>
      <c r="S57" s="32"/>
    </row>
    <row r="58" spans="1:28" s="29" customFormat="1">
      <c r="A58" s="47" t="s">
        <v>61</v>
      </c>
      <c r="B58" s="136">
        <f>+'Distribution Pivot Table'!T$273*100</f>
        <v>17.658349328214971</v>
      </c>
      <c r="C58" s="137">
        <f>+'Distribution Pivot Table'!T$275*100</f>
        <v>0.37016726076227036</v>
      </c>
      <c r="D58" s="136">
        <f>+'Distribution Pivot Table'!T$277*100</f>
        <v>0</v>
      </c>
      <c r="E58" s="138">
        <f t="shared" si="12"/>
        <v>18.02851658897724</v>
      </c>
      <c r="F58" s="139">
        <f>+'Distribution Pivot Table'!T$279*100</f>
        <v>41.294214422813269</v>
      </c>
      <c r="G58" s="137">
        <f>+'Distribution Pivot Table'!T$281*100</f>
        <v>1.4943789415958322</v>
      </c>
      <c r="H58" s="136">
        <f>+'Distribution Pivot Table'!T$283*100</f>
        <v>0</v>
      </c>
      <c r="I58" s="138">
        <f t="shared" ref="I58:I61" si="32">SUM(F58:H58)</f>
        <v>42.788593364409103</v>
      </c>
      <c r="J58" s="139">
        <f>+'Distribution Pivot Table'!T$285*100</f>
        <v>19.413216342199068</v>
      </c>
      <c r="K58" s="136">
        <f>+'Distribution Pivot Table'!T$287*100</f>
        <v>5.3879901288730467</v>
      </c>
      <c r="L58" s="136">
        <f>+'Distribution Pivot Table'!T$289*100</f>
        <v>0</v>
      </c>
      <c r="M58" s="140">
        <f t="shared" ref="M58:M61" si="33">SUM(J58:L58)</f>
        <v>24.801206471072113</v>
      </c>
      <c r="N58" s="139">
        <f>+'Distribution Pivot Table'!T$291*100</f>
        <v>14.38168357554154</v>
      </c>
      <c r="O58" s="141">
        <f t="shared" ref="O58:O61" si="34">+B58+F58+J58</f>
        <v>78.365780093227301</v>
      </c>
      <c r="P58" s="142">
        <f t="shared" ref="P58:P61" si="35">+C58+G58+K58</f>
        <v>7.2525363312311493</v>
      </c>
      <c r="Q58" s="142">
        <f t="shared" ref="Q58:Q61" si="36">+D58+H58+L58+N58</f>
        <v>14.38168357554154</v>
      </c>
      <c r="R58" s="32">
        <f t="shared" si="18"/>
        <v>100</v>
      </c>
      <c r="S58" s="32">
        <f t="shared" si="19"/>
        <v>99.999999999999986</v>
      </c>
    </row>
    <row r="59" spans="1:28" s="29" customFormat="1">
      <c r="A59" s="47" t="s">
        <v>62</v>
      </c>
      <c r="B59" s="136">
        <f>+'Distribution Pivot Table'!T295*100</f>
        <v>19.076339824228846</v>
      </c>
      <c r="C59" s="137">
        <f>+'Distribution Pivot Table'!T297*100</f>
        <v>1.217042908840255</v>
      </c>
      <c r="D59" s="136">
        <f>+'Distribution Pivot Table'!T299*100</f>
        <v>0</v>
      </c>
      <c r="E59" s="138">
        <f t="shared" si="12"/>
        <v>20.293382733069102</v>
      </c>
      <c r="F59" s="139">
        <f>+'Distribution Pivot Table'!T301*100</f>
        <v>24.455023263829055</v>
      </c>
      <c r="G59" s="137">
        <f>+'Distribution Pivot Table'!T303*100</f>
        <v>1.3333620541099431</v>
      </c>
      <c r="H59" s="136">
        <f>+'Distribution Pivot Table'!T305*100</f>
        <v>0</v>
      </c>
      <c r="I59" s="138">
        <f t="shared" si="32"/>
        <v>25.788385317938999</v>
      </c>
      <c r="J59" s="139">
        <f>+'Distribution Pivot Table'!T307*100</f>
        <v>35.52688264690677</v>
      </c>
      <c r="K59" s="136">
        <f>+'Distribution Pivot Table'!T309*100</f>
        <v>13.320696191625023</v>
      </c>
      <c r="L59" s="136">
        <f>+'Distribution Pivot Table'!T311*100</f>
        <v>0</v>
      </c>
      <c r="M59" s="140">
        <f t="shared" si="33"/>
        <v>48.847578838531795</v>
      </c>
      <c r="N59" s="139">
        <f>+'Distribution Pivot Table'!T313*100</f>
        <v>5.0706531104601069</v>
      </c>
      <c r="O59" s="141">
        <f t="shared" si="34"/>
        <v>79.058245734964672</v>
      </c>
      <c r="P59" s="142">
        <f t="shared" si="35"/>
        <v>15.871101154575221</v>
      </c>
      <c r="Q59" s="142">
        <f t="shared" si="36"/>
        <v>5.0706531104601069</v>
      </c>
      <c r="R59" s="32">
        <f t="shared" si="18"/>
        <v>100</v>
      </c>
      <c r="S59" s="32">
        <f t="shared" si="19"/>
        <v>100</v>
      </c>
    </row>
    <row r="60" spans="1:28" s="29" customFormat="1">
      <c r="A60" s="47" t="s">
        <v>63</v>
      </c>
      <c r="B60" s="136">
        <f>+'Distribution Pivot Table'!T317*100</f>
        <v>0.44384325992306722</v>
      </c>
      <c r="C60" s="171">
        <f>+'Distribution Pivot Table'!T319*100</f>
        <v>8.4541573318679467E-3</v>
      </c>
      <c r="D60" s="136">
        <f>+'Distribution Pivot Table'!T321*100</f>
        <v>0</v>
      </c>
      <c r="E60" s="138">
        <f t="shared" si="12"/>
        <v>0.45229741725493516</v>
      </c>
      <c r="F60" s="139">
        <f>+'Distribution Pivot Table'!T323*100</f>
        <v>60.772709980132731</v>
      </c>
      <c r="G60" s="137">
        <f>+'Distribution Pivot Table'!T325*100</f>
        <v>2.3629369742570909</v>
      </c>
      <c r="H60" s="136">
        <f>+'Distribution Pivot Table'!T327*100</f>
        <v>0</v>
      </c>
      <c r="I60" s="138">
        <f t="shared" si="32"/>
        <v>63.13564695438982</v>
      </c>
      <c r="J60" s="139">
        <f>+'Distribution Pivot Table'!T329*100</f>
        <v>27.55632582322357</v>
      </c>
      <c r="K60" s="136">
        <f>+'Distribution Pivot Table'!T331*100</f>
        <v>7.5030646320328023</v>
      </c>
      <c r="L60" s="136">
        <f>+'Distribution Pivot Table'!T333*100</f>
        <v>0</v>
      </c>
      <c r="M60" s="140">
        <f t="shared" si="33"/>
        <v>35.05939045525637</v>
      </c>
      <c r="N60" s="139">
        <f>+'Distribution Pivot Table'!T335*100</f>
        <v>1.3526651730988712</v>
      </c>
      <c r="O60" s="141">
        <f t="shared" si="34"/>
        <v>88.772879063279362</v>
      </c>
      <c r="P60" s="142">
        <f t="shared" si="35"/>
        <v>9.8744557636217607</v>
      </c>
      <c r="Q60" s="142">
        <f t="shared" si="36"/>
        <v>1.3526651730988712</v>
      </c>
      <c r="R60" s="32">
        <f t="shared" si="18"/>
        <v>100</v>
      </c>
      <c r="S60" s="32">
        <f t="shared" si="19"/>
        <v>100</v>
      </c>
    </row>
    <row r="61" spans="1:28" s="29" customFormat="1">
      <c r="A61" s="52" t="s">
        <v>64</v>
      </c>
      <c r="B61" s="143">
        <f>+'Distribution Pivot Table'!T339*100</f>
        <v>18.719441210710126</v>
      </c>
      <c r="C61" s="143">
        <f>+'Distribution Pivot Table'!T341*100</f>
        <v>0</v>
      </c>
      <c r="D61" s="143">
        <f>+'Distribution Pivot Table'!T343*100</f>
        <v>0</v>
      </c>
      <c r="E61" s="144">
        <f t="shared" si="12"/>
        <v>18.719441210710126</v>
      </c>
      <c r="F61" s="145">
        <f>+'Distribution Pivot Table'!T345*100</f>
        <v>53.154831199068688</v>
      </c>
      <c r="G61" s="143">
        <f>+'Distribution Pivot Table'!T347*100</f>
        <v>0.27939464493597205</v>
      </c>
      <c r="H61" s="143">
        <f>+'Distribution Pivot Table'!T349*100</f>
        <v>0</v>
      </c>
      <c r="I61" s="144">
        <f t="shared" si="32"/>
        <v>53.434225844004658</v>
      </c>
      <c r="J61" s="145">
        <f>+'Distribution Pivot Table'!T351*100</f>
        <v>20.90803259604191</v>
      </c>
      <c r="K61" s="143">
        <f>+'Distribution Pivot Table'!T353*100</f>
        <v>1.4435389988358556</v>
      </c>
      <c r="L61" s="143">
        <f>+'Distribution Pivot Table'!T355*100</f>
        <v>0</v>
      </c>
      <c r="M61" s="331">
        <f t="shared" si="33"/>
        <v>22.351571594877765</v>
      </c>
      <c r="N61" s="145">
        <f>+'Distribution Pivot Table'!T357*100</f>
        <v>5.4947613504074502</v>
      </c>
      <c r="O61" s="332">
        <f t="shared" si="34"/>
        <v>92.782305005820717</v>
      </c>
      <c r="P61" s="333">
        <f t="shared" si="35"/>
        <v>1.7229336437718277</v>
      </c>
      <c r="Q61" s="333">
        <f t="shared" si="36"/>
        <v>5.4947613504074502</v>
      </c>
      <c r="R61" s="32">
        <f t="shared" si="18"/>
        <v>100</v>
      </c>
      <c r="S61" s="32">
        <f t="shared" si="19"/>
        <v>100</v>
      </c>
    </row>
    <row r="62" spans="1:28" s="29" customFormat="1">
      <c r="A62" s="133" t="s">
        <v>160</v>
      </c>
      <c r="B62" s="47"/>
      <c r="C62" s="47"/>
      <c r="D62" s="47"/>
      <c r="E62" s="47"/>
      <c r="F62" s="110"/>
      <c r="G62" s="110"/>
      <c r="H62" s="110"/>
      <c r="I62" s="110"/>
      <c r="J62" s="110"/>
      <c r="K62" s="110"/>
      <c r="L62" s="110"/>
      <c r="M62" s="110"/>
      <c r="N62" s="110"/>
      <c r="O62" s="110"/>
      <c r="P62" s="110"/>
      <c r="Q62" s="110"/>
      <c r="R62" s="34"/>
    </row>
    <row r="63" spans="1:28">
      <c r="A63" s="133"/>
      <c r="B63" s="45"/>
      <c r="C63" s="45"/>
      <c r="D63" s="45"/>
      <c r="E63" s="109"/>
      <c r="F63" s="45"/>
      <c r="G63" s="45"/>
      <c r="H63" s="45"/>
      <c r="I63" s="109"/>
      <c r="J63" s="45"/>
      <c r="K63" s="45"/>
      <c r="L63" s="45"/>
      <c r="M63" s="109"/>
      <c r="N63" s="45"/>
      <c r="O63" s="93"/>
      <c r="P63" s="93"/>
      <c r="R63" s="9"/>
    </row>
    <row r="64" spans="1:28" s="29" customFormat="1">
      <c r="A64" s="47"/>
      <c r="B64" s="47"/>
      <c r="C64" s="47"/>
      <c r="D64" s="47"/>
      <c r="E64" s="47"/>
      <c r="F64" s="110"/>
      <c r="G64" s="110"/>
      <c r="H64" s="110"/>
      <c r="I64" s="110"/>
      <c r="J64" s="110"/>
      <c r="K64" s="110"/>
      <c r="L64" s="110"/>
      <c r="M64" s="110"/>
      <c r="N64" s="110"/>
      <c r="O64" s="110"/>
      <c r="P64" s="110"/>
      <c r="Q64" s="323" t="s">
        <v>1192</v>
      </c>
      <c r="R64" s="34"/>
      <c r="T64" s="136"/>
    </row>
    <row r="65" spans="1:19" s="29" customFormat="1" ht="18">
      <c r="A65" s="198" t="s">
        <v>262</v>
      </c>
      <c r="B65" s="100"/>
      <c r="C65" s="100"/>
      <c r="D65" s="100"/>
      <c r="E65" s="100"/>
      <c r="F65" s="103"/>
      <c r="G65" s="103"/>
      <c r="H65" s="103"/>
      <c r="I65" s="104"/>
      <c r="J65" s="103"/>
      <c r="K65" s="103"/>
      <c r="L65" s="103"/>
      <c r="M65" s="104"/>
      <c r="N65" s="103"/>
      <c r="O65" s="103"/>
      <c r="P65" s="103"/>
      <c r="Q65" s="103"/>
      <c r="R65" s="19" t="s">
        <v>156</v>
      </c>
    </row>
    <row r="66" spans="1:19" s="29" customFormat="1" ht="18">
      <c r="A66" s="198"/>
      <c r="B66" s="100"/>
      <c r="C66" s="100"/>
      <c r="D66" s="100"/>
      <c r="E66" s="100"/>
      <c r="F66" s="103"/>
      <c r="G66" s="103"/>
      <c r="H66" s="103"/>
      <c r="I66" s="104"/>
      <c r="J66" s="103"/>
      <c r="K66" s="103"/>
      <c r="L66" s="103"/>
      <c r="M66" s="104"/>
      <c r="N66" s="103"/>
      <c r="O66" s="103"/>
      <c r="P66" s="103"/>
      <c r="Q66" s="103"/>
      <c r="R66" s="19"/>
    </row>
    <row r="67" spans="1:19" s="29" customFormat="1" ht="15.75">
      <c r="A67" s="118" t="s">
        <v>10</v>
      </c>
      <c r="B67" s="100"/>
      <c r="C67" s="100"/>
      <c r="D67" s="100"/>
      <c r="E67" s="100"/>
      <c r="F67" s="103"/>
      <c r="G67" s="103"/>
      <c r="H67" s="103"/>
      <c r="I67" s="104"/>
      <c r="J67" s="103"/>
      <c r="K67" s="103"/>
      <c r="L67" s="103"/>
      <c r="M67" s="104"/>
      <c r="N67" s="103"/>
      <c r="O67" s="103"/>
      <c r="P67" s="103"/>
      <c r="Q67" s="103"/>
      <c r="R67" s="19" t="s">
        <v>156</v>
      </c>
    </row>
    <row r="68" spans="1:19" s="29" customFormat="1" ht="15.75">
      <c r="A68" s="118" t="s">
        <v>1194</v>
      </c>
      <c r="B68" s="100"/>
      <c r="C68" s="100"/>
      <c r="D68" s="100"/>
      <c r="E68" s="100"/>
      <c r="F68" s="22"/>
      <c r="G68" s="22"/>
      <c r="H68" s="22"/>
      <c r="I68" s="100"/>
      <c r="J68" s="22"/>
      <c r="K68" s="22"/>
      <c r="L68" s="22"/>
      <c r="M68" s="100"/>
      <c r="N68" s="22"/>
      <c r="O68" s="22"/>
      <c r="P68" s="22"/>
      <c r="Q68" s="103"/>
      <c r="R68" s="28"/>
    </row>
    <row r="69" spans="1:19" s="29" customFormat="1">
      <c r="A69" s="111"/>
      <c r="B69" s="36"/>
      <c r="C69" s="111"/>
      <c r="D69" s="111"/>
      <c r="E69" s="111"/>
      <c r="F69" s="111"/>
      <c r="G69" s="111"/>
      <c r="H69" s="111"/>
      <c r="I69" s="111"/>
      <c r="J69" s="110"/>
      <c r="K69" s="110"/>
      <c r="L69" s="110"/>
      <c r="M69" s="110"/>
      <c r="N69" s="110"/>
      <c r="O69" s="110"/>
      <c r="P69" s="110"/>
      <c r="Q69" s="110"/>
      <c r="R69" s="35"/>
    </row>
    <row r="70" spans="1:19" s="29" customFormat="1" ht="18.75" customHeight="1">
      <c r="A70" s="21"/>
      <c r="B70" s="119" t="s">
        <v>257</v>
      </c>
      <c r="C70" s="120"/>
      <c r="D70" s="120"/>
      <c r="E70" s="120"/>
      <c r="F70" s="120"/>
      <c r="G70" s="120"/>
      <c r="H70" s="120"/>
      <c r="I70" s="121"/>
      <c r="J70" s="122" t="s">
        <v>156</v>
      </c>
      <c r="K70" s="324"/>
      <c r="L70" s="324"/>
      <c r="M70" s="325"/>
      <c r="N70" s="836" t="s">
        <v>256</v>
      </c>
      <c r="O70" s="839" t="s">
        <v>162</v>
      </c>
      <c r="P70" s="839" t="s">
        <v>163</v>
      </c>
      <c r="Q70" s="839" t="s">
        <v>161</v>
      </c>
      <c r="R70" s="31"/>
      <c r="S70" s="3"/>
    </row>
    <row r="71" spans="1:19" s="29" customFormat="1" ht="36.75" customHeight="1">
      <c r="A71" s="22"/>
      <c r="B71" s="120" t="s">
        <v>296</v>
      </c>
      <c r="C71" s="120"/>
      <c r="D71" s="120"/>
      <c r="E71" s="123"/>
      <c r="F71" s="124" t="s">
        <v>298</v>
      </c>
      <c r="G71" s="120"/>
      <c r="H71" s="120"/>
      <c r="I71" s="121"/>
      <c r="J71" s="125" t="s">
        <v>258</v>
      </c>
      <c r="K71" s="120"/>
      <c r="L71" s="120"/>
      <c r="M71" s="121"/>
      <c r="N71" s="837"/>
      <c r="O71" s="840"/>
      <c r="P71" s="840"/>
      <c r="Q71" s="840"/>
      <c r="R71" s="31" t="s">
        <v>11</v>
      </c>
      <c r="S71" s="3" t="s">
        <v>11</v>
      </c>
    </row>
    <row r="72" spans="1:19" s="29" customFormat="1" ht="31.5" customHeight="1">
      <c r="A72" s="23"/>
      <c r="B72" s="126" t="s">
        <v>157</v>
      </c>
      <c r="C72" s="126" t="s">
        <v>158</v>
      </c>
      <c r="D72" s="126" t="s">
        <v>297</v>
      </c>
      <c r="E72" s="127" t="s">
        <v>12</v>
      </c>
      <c r="F72" s="128" t="s">
        <v>157</v>
      </c>
      <c r="G72" s="126" t="s">
        <v>158</v>
      </c>
      <c r="H72" s="126" t="s">
        <v>297</v>
      </c>
      <c r="I72" s="127" t="s">
        <v>12</v>
      </c>
      <c r="J72" s="129" t="s">
        <v>157</v>
      </c>
      <c r="K72" s="130" t="s">
        <v>158</v>
      </c>
      <c r="L72" s="126" t="s">
        <v>297</v>
      </c>
      <c r="M72" s="129" t="s">
        <v>12</v>
      </c>
      <c r="N72" s="838"/>
      <c r="O72" s="841"/>
      <c r="P72" s="841"/>
      <c r="Q72" s="841"/>
      <c r="R72" s="313"/>
      <c r="S72" s="314"/>
    </row>
    <row r="73" spans="1:19" s="29" customFormat="1" ht="12.75" hidden="1" customHeight="1">
      <c r="A73" s="47" t="s">
        <v>48</v>
      </c>
      <c r="B73" s="47"/>
      <c r="C73" s="47"/>
      <c r="D73" s="47"/>
      <c r="E73" s="107"/>
      <c r="F73" s="24"/>
      <c r="G73" s="44"/>
      <c r="H73" s="45"/>
      <c r="I73" s="46"/>
      <c r="J73" s="24"/>
      <c r="K73" s="45"/>
      <c r="L73" s="45"/>
      <c r="M73" s="48"/>
      <c r="N73" s="24"/>
      <c r="O73" s="330"/>
      <c r="P73" s="50"/>
      <c r="Q73" s="50"/>
      <c r="R73" s="32">
        <f>SUM(F73:H73,J73:L73)+N73</f>
        <v>0</v>
      </c>
      <c r="S73" s="5">
        <f>+Q73+P73+O73</f>
        <v>0</v>
      </c>
    </row>
    <row r="74" spans="1:19" s="29" customFormat="1" ht="12.75" hidden="1" customHeight="1">
      <c r="A74" s="47"/>
      <c r="B74" s="47"/>
      <c r="C74" s="47"/>
      <c r="D74" s="47"/>
      <c r="E74" s="107"/>
      <c r="F74" s="24"/>
      <c r="G74" s="44"/>
      <c r="H74" s="45"/>
      <c r="I74" s="108"/>
      <c r="J74" s="24"/>
      <c r="K74" s="45"/>
      <c r="L74" s="45"/>
      <c r="M74" s="24"/>
      <c r="N74" s="24"/>
      <c r="O74" s="326"/>
      <c r="P74" s="297"/>
      <c r="Q74" s="297"/>
      <c r="R74" s="31"/>
      <c r="S74" s="3"/>
    </row>
    <row r="75" spans="1:19" s="29" customFormat="1">
      <c r="A75" s="47" t="s">
        <v>49</v>
      </c>
      <c r="B75" s="136">
        <f>+'Distribution Pivot Table'!U$9*100</f>
        <v>0</v>
      </c>
      <c r="C75" s="137">
        <f>+'Distribution Pivot Table'!U$11*100</f>
        <v>0</v>
      </c>
      <c r="D75" s="136">
        <f>+'Distribution Pivot Table'!U$13*100</f>
        <v>0</v>
      </c>
      <c r="E75" s="138">
        <f t="shared" ref="E75:E93" si="37">SUM(B75:D75)</f>
        <v>0</v>
      </c>
      <c r="F75" s="139">
        <f>+'Distribution Pivot Table'!U$15*100</f>
        <v>0</v>
      </c>
      <c r="G75" s="137">
        <f>+'Distribution Pivot Table'!U$17*100</f>
        <v>0</v>
      </c>
      <c r="H75" s="136">
        <f>+'Distribution Pivot Table'!U$19*100</f>
        <v>0</v>
      </c>
      <c r="I75" s="138">
        <f t="shared" ref="I75:I78" si="38">SUM(F75:H75)</f>
        <v>0</v>
      </c>
      <c r="J75" s="139">
        <f>+'Distribution Pivot Table'!U$21*100</f>
        <v>0</v>
      </c>
      <c r="K75" s="136">
        <f>+'Distribution Pivot Table'!U$23*100</f>
        <v>0</v>
      </c>
      <c r="L75" s="136">
        <f>+'Distribution Pivot Table'!U$25*100</f>
        <v>0</v>
      </c>
      <c r="M75" s="140">
        <f t="shared" ref="M75:M78" si="39">SUM(J75:L75)</f>
        <v>0</v>
      </c>
      <c r="N75" s="139">
        <f>+'Distribution Pivot Table'!U$27*100</f>
        <v>0</v>
      </c>
      <c r="O75" s="141">
        <f t="shared" ref="O75:O78" si="40">+B75+F75+J75</f>
        <v>0</v>
      </c>
      <c r="P75" s="142">
        <f t="shared" ref="P75:P78" si="41">+C75+G75+K75</f>
        <v>0</v>
      </c>
      <c r="Q75" s="142">
        <f t="shared" ref="Q75:Q78" si="42">+D75+H75+L75+N75</f>
        <v>0</v>
      </c>
      <c r="R75" s="32">
        <f t="shared" ref="R75:R93" si="43">SUM(B75:D75,F75:H75,J75:L75)+N75</f>
        <v>0</v>
      </c>
      <c r="S75" s="5">
        <f t="shared" ref="S75:S93" si="44">+Q75+P75+O75</f>
        <v>0</v>
      </c>
    </row>
    <row r="76" spans="1:19" s="29" customFormat="1">
      <c r="A76" s="47" t="s">
        <v>50</v>
      </c>
      <c r="B76" s="136">
        <f>+'Distribution Pivot Table'!U$31*100</f>
        <v>5.4212454212454215</v>
      </c>
      <c r="C76" s="137">
        <f>+'Distribution Pivot Table'!U$33*100</f>
        <v>2.5641025641025639</v>
      </c>
      <c r="D76" s="136">
        <f>+'Distribution Pivot Table'!U$35*100</f>
        <v>0</v>
      </c>
      <c r="E76" s="138">
        <f t="shared" si="37"/>
        <v>7.9853479853479854</v>
      </c>
      <c r="F76" s="139">
        <f>+'Distribution Pivot Table'!U$37*100</f>
        <v>19.26739926739927</v>
      </c>
      <c r="G76" s="137">
        <f>+'Distribution Pivot Table'!U$39*100</f>
        <v>12.161172161172161</v>
      </c>
      <c r="H76" s="136">
        <f>+'Distribution Pivot Table'!U$41*100</f>
        <v>0</v>
      </c>
      <c r="I76" s="138">
        <f t="shared" si="38"/>
        <v>31.428571428571431</v>
      </c>
      <c r="J76" s="139">
        <f>+'Distribution Pivot Table'!U$43*100</f>
        <v>29.670329670329672</v>
      </c>
      <c r="K76" s="136">
        <f>+'Distribution Pivot Table'!U$45*100</f>
        <v>26.373626373626376</v>
      </c>
      <c r="L76" s="136">
        <f>+'Distribution Pivot Table'!U$47*100</f>
        <v>0</v>
      </c>
      <c r="M76" s="140">
        <f t="shared" si="39"/>
        <v>56.043956043956044</v>
      </c>
      <c r="N76" s="139">
        <f>+'Distribution Pivot Table'!U$49*100</f>
        <v>4.542124542124542</v>
      </c>
      <c r="O76" s="141">
        <f t="shared" si="40"/>
        <v>54.358974358974365</v>
      </c>
      <c r="P76" s="142">
        <f t="shared" si="41"/>
        <v>41.098901098901102</v>
      </c>
      <c r="Q76" s="142">
        <f t="shared" si="42"/>
        <v>4.542124542124542</v>
      </c>
      <c r="R76" s="32">
        <f t="shared" si="43"/>
        <v>100</v>
      </c>
      <c r="S76" s="32">
        <f t="shared" si="44"/>
        <v>100</v>
      </c>
    </row>
    <row r="77" spans="1:19" s="29" customFormat="1">
      <c r="A77" s="47" t="s">
        <v>51</v>
      </c>
      <c r="B77" s="136">
        <f>+'Distribution Pivot Table'!U$53*100</f>
        <v>0</v>
      </c>
      <c r="C77" s="137">
        <f>+'Distribution Pivot Table'!U$55*100</f>
        <v>0</v>
      </c>
      <c r="D77" s="136">
        <f>+'Distribution Pivot Table'!U$57*100</f>
        <v>0</v>
      </c>
      <c r="E77" s="138">
        <f t="shared" si="37"/>
        <v>0</v>
      </c>
      <c r="F77" s="139">
        <f>+'Distribution Pivot Table'!U$59*100</f>
        <v>0</v>
      </c>
      <c r="G77" s="137">
        <f>+'Distribution Pivot Table'!U$61*100</f>
        <v>0</v>
      </c>
      <c r="H77" s="136">
        <f>+'Distribution Pivot Table'!U$63*100</f>
        <v>0</v>
      </c>
      <c r="I77" s="138">
        <f t="shared" si="38"/>
        <v>0</v>
      </c>
      <c r="J77" s="139">
        <f>+'Distribution Pivot Table'!U$65*100</f>
        <v>0</v>
      </c>
      <c r="K77" s="136">
        <f>+'Distribution Pivot Table'!U$67*100</f>
        <v>0</v>
      </c>
      <c r="L77" s="136">
        <f>+'Distribution Pivot Table'!U$69*100</f>
        <v>0</v>
      </c>
      <c r="M77" s="140">
        <f t="shared" si="39"/>
        <v>0</v>
      </c>
      <c r="N77" s="139">
        <f>+'Distribution Pivot Table'!U$71*100</f>
        <v>0</v>
      </c>
      <c r="O77" s="141">
        <f t="shared" si="40"/>
        <v>0</v>
      </c>
      <c r="P77" s="142">
        <f t="shared" si="41"/>
        <v>0</v>
      </c>
      <c r="Q77" s="142">
        <f t="shared" si="42"/>
        <v>0</v>
      </c>
      <c r="R77" s="32">
        <f t="shared" si="43"/>
        <v>0</v>
      </c>
      <c r="S77" s="32">
        <f t="shared" si="44"/>
        <v>0</v>
      </c>
    </row>
    <row r="78" spans="1:19" s="29" customFormat="1">
      <c r="A78" s="47" t="s">
        <v>52</v>
      </c>
      <c r="B78" s="136">
        <f>+'Distribution Pivot Table'!U$75*100</f>
        <v>0</v>
      </c>
      <c r="C78" s="137">
        <f>+'Distribution Pivot Table'!U$77*100</f>
        <v>0</v>
      </c>
      <c r="D78" s="136">
        <f>+'Distribution Pivot Table'!U$79*100</f>
        <v>0</v>
      </c>
      <c r="E78" s="138">
        <f t="shared" si="37"/>
        <v>0</v>
      </c>
      <c r="F78" s="139">
        <f>+'Distribution Pivot Table'!U$81*100</f>
        <v>0</v>
      </c>
      <c r="G78" s="137">
        <f>+'Distribution Pivot Table'!U$83*100</f>
        <v>0</v>
      </c>
      <c r="H78" s="136">
        <f>+'Distribution Pivot Table'!U$85*100</f>
        <v>0</v>
      </c>
      <c r="I78" s="138">
        <f t="shared" si="38"/>
        <v>0</v>
      </c>
      <c r="J78" s="139">
        <f>+'Distribution Pivot Table'!U$87*100</f>
        <v>0</v>
      </c>
      <c r="K78" s="136">
        <f>+'Distribution Pivot Table'!U$89*100</f>
        <v>0</v>
      </c>
      <c r="L78" s="136">
        <f>+'Distribution Pivot Table'!U$91*100</f>
        <v>0</v>
      </c>
      <c r="M78" s="140">
        <f t="shared" si="39"/>
        <v>0</v>
      </c>
      <c r="N78" s="139">
        <f>+'Distribution Pivot Table'!U$93*100</f>
        <v>0</v>
      </c>
      <c r="O78" s="141">
        <f t="shared" si="40"/>
        <v>0</v>
      </c>
      <c r="P78" s="142">
        <f t="shared" si="41"/>
        <v>0</v>
      </c>
      <c r="Q78" s="142">
        <f t="shared" si="42"/>
        <v>0</v>
      </c>
      <c r="R78" s="32">
        <f t="shared" si="43"/>
        <v>0</v>
      </c>
      <c r="S78" s="32">
        <f t="shared" si="44"/>
        <v>0</v>
      </c>
    </row>
    <row r="79" spans="1:19" s="29" customFormat="1">
      <c r="A79" s="47"/>
      <c r="B79" s="136"/>
      <c r="C79" s="137"/>
      <c r="D79" s="136"/>
      <c r="E79" s="138"/>
      <c r="F79" s="139"/>
      <c r="G79" s="137"/>
      <c r="H79" s="136"/>
      <c r="I79" s="138"/>
      <c r="J79" s="139"/>
      <c r="K79" s="136"/>
      <c r="L79" s="136"/>
      <c r="M79" s="140"/>
      <c r="N79" s="139"/>
      <c r="O79" s="141"/>
      <c r="P79" s="142"/>
      <c r="Q79" s="142"/>
      <c r="R79" s="32"/>
      <c r="S79" s="32"/>
    </row>
    <row r="80" spans="1:19" s="29" customFormat="1">
      <c r="A80" s="47" t="s">
        <v>53</v>
      </c>
      <c r="B80" s="136">
        <f>+'Distribution Pivot Table'!U$97*100</f>
        <v>3.8092288634252092</v>
      </c>
      <c r="C80" s="137">
        <f>+'Distribution Pivot Table'!U$99*100</f>
        <v>0.37163208423660576</v>
      </c>
      <c r="D80" s="136">
        <f>+'Distribution Pivot Table'!U$101*100</f>
        <v>0</v>
      </c>
      <c r="E80" s="138">
        <f t="shared" si="37"/>
        <v>4.1808609476618148</v>
      </c>
      <c r="F80" s="139">
        <f>+'Distribution Pivot Table'!U$103*100</f>
        <v>52.709817280891912</v>
      </c>
      <c r="G80" s="137">
        <f>+'Distribution Pivot Table'!U$105*100</f>
        <v>6.6584081759058531</v>
      </c>
      <c r="H80" s="136">
        <f>+'Distribution Pivot Table'!U$107*100</f>
        <v>0</v>
      </c>
      <c r="I80" s="138">
        <f t="shared" ref="I80:I83" si="45">SUM(F80:H80)</f>
        <v>59.368225456797767</v>
      </c>
      <c r="J80" s="139">
        <f>+'Distribution Pivot Table'!U$109*100</f>
        <v>32.022297925054197</v>
      </c>
      <c r="K80" s="136">
        <f>+'Distribution Pivot Table'!U$111*100</f>
        <v>4.0879529266026635</v>
      </c>
      <c r="L80" s="136">
        <f>+'Distribution Pivot Table'!U$113*100</f>
        <v>0</v>
      </c>
      <c r="M80" s="140">
        <f t="shared" ref="M80:M83" si="46">SUM(J80:L80)</f>
        <v>36.110250851656858</v>
      </c>
      <c r="N80" s="139">
        <f>+'Distribution Pivot Table'!U$115*100</f>
        <v>0.34066274388355527</v>
      </c>
      <c r="O80" s="141">
        <f t="shared" ref="O80:O83" si="47">+B80+F80+J80</f>
        <v>88.54134406937132</v>
      </c>
      <c r="P80" s="142">
        <f t="shared" ref="P80:P83" si="48">+C80+G80+K80</f>
        <v>11.117993186745123</v>
      </c>
      <c r="Q80" s="142">
        <f t="shared" ref="Q80:Q83" si="49">+D80+H80+L80+N80</f>
        <v>0.34066274388355527</v>
      </c>
      <c r="R80" s="32">
        <f t="shared" si="43"/>
        <v>100</v>
      </c>
      <c r="S80" s="32">
        <f t="shared" si="44"/>
        <v>100</v>
      </c>
    </row>
    <row r="81" spans="1:27" s="29" customFormat="1">
      <c r="A81" s="47" t="s">
        <v>54</v>
      </c>
      <c r="B81" s="136">
        <f>+'Distribution Pivot Table'!U$119*100</f>
        <v>0</v>
      </c>
      <c r="C81" s="137">
        <f>+'Distribution Pivot Table'!U$121*100</f>
        <v>0</v>
      </c>
      <c r="D81" s="136">
        <f>+'Distribution Pivot Table'!U$123*100</f>
        <v>0</v>
      </c>
      <c r="E81" s="138">
        <f t="shared" si="37"/>
        <v>0</v>
      </c>
      <c r="F81" s="139">
        <f>+'Distribution Pivot Table'!U$125*100</f>
        <v>0</v>
      </c>
      <c r="G81" s="137">
        <f>+'Distribution Pivot Table'!U$127*100</f>
        <v>0</v>
      </c>
      <c r="H81" s="136">
        <f>+'Distribution Pivot Table'!U$129*100</f>
        <v>0</v>
      </c>
      <c r="I81" s="138">
        <f t="shared" si="45"/>
        <v>0</v>
      </c>
      <c r="J81" s="139">
        <f>+'Distribution Pivot Table'!U$131*100</f>
        <v>0</v>
      </c>
      <c r="K81" s="136">
        <f>+'Distribution Pivot Table'!U$133*100</f>
        <v>0</v>
      </c>
      <c r="L81" s="136">
        <f>+'Distribution Pivot Table'!U$135*100</f>
        <v>0</v>
      </c>
      <c r="M81" s="140">
        <f t="shared" si="46"/>
        <v>0</v>
      </c>
      <c r="N81" s="139">
        <f>+'Distribution Pivot Table'!U$137*100</f>
        <v>0</v>
      </c>
      <c r="O81" s="141">
        <f t="shared" si="47"/>
        <v>0</v>
      </c>
      <c r="P81" s="142">
        <f t="shared" si="48"/>
        <v>0</v>
      </c>
      <c r="Q81" s="142">
        <f t="shared" si="49"/>
        <v>0</v>
      </c>
      <c r="R81" s="32">
        <f t="shared" si="43"/>
        <v>0</v>
      </c>
      <c r="S81" s="32">
        <f t="shared" si="44"/>
        <v>0</v>
      </c>
    </row>
    <row r="82" spans="1:27" s="29" customFormat="1">
      <c r="A82" s="47" t="s">
        <v>55</v>
      </c>
      <c r="B82" s="136">
        <f>+'Distribution Pivot Table'!U$141*100</f>
        <v>20.507655116841256</v>
      </c>
      <c r="C82" s="137">
        <f>+'Distribution Pivot Table'!U$143*100</f>
        <v>0.18130539887187752</v>
      </c>
      <c r="D82" s="136">
        <f>+'Distribution Pivot Table'!U$145*100</f>
        <v>0</v>
      </c>
      <c r="E82" s="138">
        <f t="shared" si="37"/>
        <v>20.688960515713134</v>
      </c>
      <c r="F82" s="139">
        <f>+'Distribution Pivot Table'!U$147*100</f>
        <v>37.590652699435942</v>
      </c>
      <c r="G82" s="137">
        <f>+'Distribution Pivot Table'!U$149*100</f>
        <v>1.1482675261885578</v>
      </c>
      <c r="H82" s="136">
        <f>+'Distribution Pivot Table'!U$151*100</f>
        <v>0</v>
      </c>
      <c r="I82" s="138">
        <f t="shared" si="45"/>
        <v>38.738920225624497</v>
      </c>
      <c r="J82" s="139">
        <f>+'Distribution Pivot Table'!U$153*100</f>
        <v>30.56003223207091</v>
      </c>
      <c r="K82" s="136">
        <f>+'Distribution Pivot Table'!U$155*100</f>
        <v>10.012087026591459</v>
      </c>
      <c r="L82" s="171">
        <f>+'Distribution Pivot Table'!U$157*100</f>
        <v>2.0145044319097503E-2</v>
      </c>
      <c r="M82" s="140">
        <f t="shared" si="46"/>
        <v>40.592264302981469</v>
      </c>
      <c r="N82" s="139">
        <f>+'Distribution Pivot Table'!U$159*100</f>
        <v>0</v>
      </c>
      <c r="O82" s="141">
        <f t="shared" si="47"/>
        <v>88.658340048348109</v>
      </c>
      <c r="P82" s="142">
        <f t="shared" si="48"/>
        <v>11.341659951651895</v>
      </c>
      <c r="Q82" s="341">
        <f t="shared" si="49"/>
        <v>2.0145044319097503E-2</v>
      </c>
      <c r="R82" s="32">
        <f t="shared" si="43"/>
        <v>100.02014504431909</v>
      </c>
      <c r="S82" s="32">
        <f t="shared" si="44"/>
        <v>100.02014504431909</v>
      </c>
    </row>
    <row r="83" spans="1:27" s="29" customFormat="1">
      <c r="A83" s="47" t="s">
        <v>56</v>
      </c>
      <c r="B83" s="136">
        <f>+'Distribution Pivot Table'!U$163*100</f>
        <v>0</v>
      </c>
      <c r="C83" s="137">
        <f>+'Distribution Pivot Table'!U$165*100</f>
        <v>0</v>
      </c>
      <c r="D83" s="136">
        <f>+'Distribution Pivot Table'!U$167*100</f>
        <v>0</v>
      </c>
      <c r="E83" s="138">
        <f t="shared" si="37"/>
        <v>0</v>
      </c>
      <c r="F83" s="139">
        <f>+'Distribution Pivot Table'!U$169*100</f>
        <v>0</v>
      </c>
      <c r="G83" s="137">
        <f>+'Distribution Pivot Table'!U$171*100</f>
        <v>0</v>
      </c>
      <c r="H83" s="136">
        <f>+'Distribution Pivot Table'!U$173*100</f>
        <v>0</v>
      </c>
      <c r="I83" s="138">
        <f t="shared" si="45"/>
        <v>0</v>
      </c>
      <c r="J83" s="139">
        <f>+'Distribution Pivot Table'!U$175*100</f>
        <v>0</v>
      </c>
      <c r="K83" s="136">
        <f>+'Distribution Pivot Table'!U$177*100</f>
        <v>0</v>
      </c>
      <c r="L83" s="136">
        <f>+'Distribution Pivot Table'!U$179*100</f>
        <v>0</v>
      </c>
      <c r="M83" s="140">
        <f t="shared" si="46"/>
        <v>0</v>
      </c>
      <c r="N83" s="139">
        <f>+'Distribution Pivot Table'!U$181*100</f>
        <v>0</v>
      </c>
      <c r="O83" s="141">
        <f t="shared" si="47"/>
        <v>0</v>
      </c>
      <c r="P83" s="142">
        <f t="shared" si="48"/>
        <v>0</v>
      </c>
      <c r="Q83" s="142">
        <f t="shared" si="49"/>
        <v>0</v>
      </c>
      <c r="R83" s="32">
        <f t="shared" si="43"/>
        <v>0</v>
      </c>
      <c r="S83" s="32">
        <f t="shared" si="44"/>
        <v>0</v>
      </c>
    </row>
    <row r="84" spans="1:27" s="29" customFormat="1">
      <c r="A84" s="47"/>
      <c r="B84" s="136"/>
      <c r="C84" s="137"/>
      <c r="D84" s="136"/>
      <c r="E84" s="138"/>
      <c r="F84" s="139"/>
      <c r="G84" s="137"/>
      <c r="H84" s="136"/>
      <c r="I84" s="138"/>
      <c r="J84" s="139"/>
      <c r="K84" s="136"/>
      <c r="L84" s="136"/>
      <c r="M84" s="140"/>
      <c r="N84" s="139"/>
      <c r="O84" s="141"/>
      <c r="P84" s="142"/>
      <c r="Q84" s="142"/>
      <c r="R84" s="32"/>
      <c r="S84" s="32"/>
    </row>
    <row r="85" spans="1:27">
      <c r="A85" s="47" t="s">
        <v>57</v>
      </c>
      <c r="B85" s="136">
        <f>+'Distribution Pivot Table'!U$185*100</f>
        <v>9.5486111111111107</v>
      </c>
      <c r="C85" s="137">
        <f>+'Distribution Pivot Table'!U$187*100</f>
        <v>1.8880208333333333</v>
      </c>
      <c r="D85" s="136">
        <f>+'Distribution Pivot Table'!U$189*100</f>
        <v>0</v>
      </c>
      <c r="E85" s="138">
        <f t="shared" si="37"/>
        <v>11.436631944444445</v>
      </c>
      <c r="F85" s="139">
        <f>+'Distribution Pivot Table'!U$191*100</f>
        <v>37.760416666666671</v>
      </c>
      <c r="G85" s="137">
        <f>+'Distribution Pivot Table'!U$193*100</f>
        <v>3.0381944444444442</v>
      </c>
      <c r="H85" s="136">
        <f>+'Distribution Pivot Table'!U$195*100</f>
        <v>0</v>
      </c>
      <c r="I85" s="138">
        <f t="shared" ref="I85:I88" si="50">SUM(F85:H85)</f>
        <v>40.798611111111114</v>
      </c>
      <c r="J85" s="139">
        <f>+'Distribution Pivot Table'!U$197*100</f>
        <v>30.143229166666668</v>
      </c>
      <c r="K85" s="136">
        <f>+'Distribution Pivot Table'!U$199*100</f>
        <v>9.3532986111111107</v>
      </c>
      <c r="L85" s="171">
        <f>+'Distribution Pivot Table'!U$201*100</f>
        <v>0</v>
      </c>
      <c r="M85" s="140">
        <f t="shared" ref="M85:M88" si="51">SUM(J85:L85)</f>
        <v>39.496527777777779</v>
      </c>
      <c r="N85" s="139">
        <f>+'Distribution Pivot Table'!U$203*100</f>
        <v>8.2682291666666679</v>
      </c>
      <c r="O85" s="141">
        <f t="shared" ref="O85:O88" si="52">+B85+F85+J85</f>
        <v>77.452256944444457</v>
      </c>
      <c r="P85" s="142">
        <f t="shared" ref="P85:P88" si="53">+C85+G85+K85</f>
        <v>14.279513888888889</v>
      </c>
      <c r="Q85" s="142">
        <f t="shared" ref="Q85:Q88" si="54">+D85+H85+L85+N85</f>
        <v>8.2682291666666679</v>
      </c>
      <c r="R85" s="32">
        <f t="shared" si="43"/>
        <v>100.00000000000001</v>
      </c>
      <c r="S85" s="32">
        <f t="shared" si="44"/>
        <v>100.00000000000001</v>
      </c>
    </row>
    <row r="86" spans="1:27" s="29" customFormat="1">
      <c r="A86" s="47" t="s">
        <v>58</v>
      </c>
      <c r="B86" s="136">
        <f>+'Distribution Pivot Table'!U$207*100</f>
        <v>0.21246458923512751</v>
      </c>
      <c r="C86" s="171">
        <f>+'Distribution Pivot Table'!U$209*100</f>
        <v>0</v>
      </c>
      <c r="D86" s="136">
        <f>+'Distribution Pivot Table'!U$211*108</f>
        <v>0</v>
      </c>
      <c r="E86" s="138">
        <f t="shared" si="37"/>
        <v>0.21246458923512751</v>
      </c>
      <c r="F86" s="139">
        <f>+'Distribution Pivot Table'!U$213*100</f>
        <v>66.595845136921625</v>
      </c>
      <c r="G86" s="137">
        <f>+'Distribution Pivot Table'!U$215*100</f>
        <v>0.16525023607176581</v>
      </c>
      <c r="H86" s="171">
        <f>+'Distribution Pivot Table'!U$217*100</f>
        <v>2.3607176581680833E-2</v>
      </c>
      <c r="I86" s="138">
        <f t="shared" si="50"/>
        <v>66.784702549575073</v>
      </c>
      <c r="J86" s="139">
        <f>+'Distribution Pivot Table'!U$219*100</f>
        <v>23.607176581680829</v>
      </c>
      <c r="K86" s="136">
        <f>+'Distribution Pivot Table'!U$221*100</f>
        <v>8.7818696883852692</v>
      </c>
      <c r="L86" s="136">
        <f>+'Distribution Pivot Table'!U$223*100</f>
        <v>0.16525023607176581</v>
      </c>
      <c r="M86" s="140">
        <f t="shared" si="51"/>
        <v>32.55429650613786</v>
      </c>
      <c r="N86" s="139">
        <f>+'Distribution Pivot Table'!U$225*100</f>
        <v>0.44853635505193573</v>
      </c>
      <c r="O86" s="141">
        <f t="shared" si="52"/>
        <v>90.415486307837583</v>
      </c>
      <c r="P86" s="142">
        <f t="shared" si="53"/>
        <v>8.9471199244570343</v>
      </c>
      <c r="Q86" s="142">
        <f t="shared" si="54"/>
        <v>0.63739376770538236</v>
      </c>
      <c r="R86" s="32">
        <f t="shared" si="43"/>
        <v>100.00000000000001</v>
      </c>
      <c r="S86" s="32">
        <f t="shared" si="44"/>
        <v>100</v>
      </c>
    </row>
    <row r="87" spans="1:27" s="29" customFormat="1">
      <c r="A87" s="47" t="s">
        <v>59</v>
      </c>
      <c r="B87" s="136">
        <f>+'Distribution Pivot Table'!U$229*100</f>
        <v>0</v>
      </c>
      <c r="C87" s="136">
        <f>+'Distribution Pivot Table'!U$231*100</f>
        <v>0</v>
      </c>
      <c r="D87" s="136">
        <f>+'Distribution Pivot Table'!U$233*100</f>
        <v>0</v>
      </c>
      <c r="E87" s="138">
        <f t="shared" si="37"/>
        <v>0</v>
      </c>
      <c r="F87" s="139">
        <f>+'Distribution Pivot Table'!U$235*100</f>
        <v>0</v>
      </c>
      <c r="G87" s="137">
        <f>+'Distribution Pivot Table'!U$237*100</f>
        <v>0</v>
      </c>
      <c r="H87" s="136">
        <f>+'Distribution Pivot Table'!U$239*100</f>
        <v>0</v>
      </c>
      <c r="I87" s="138">
        <f t="shared" si="50"/>
        <v>0</v>
      </c>
      <c r="J87" s="139">
        <f>+'Distribution Pivot Table'!U$241*100</f>
        <v>0</v>
      </c>
      <c r="K87" s="136">
        <f>+'Distribution Pivot Table'!U$243*100</f>
        <v>0</v>
      </c>
      <c r="L87" s="136">
        <f>+'Distribution Pivot Table'!U$245*100</f>
        <v>0</v>
      </c>
      <c r="M87" s="140">
        <f t="shared" si="51"/>
        <v>0</v>
      </c>
      <c r="N87" s="139">
        <f>+'Distribution Pivot Table'!U$247*100</f>
        <v>0</v>
      </c>
      <c r="O87" s="141">
        <f t="shared" si="52"/>
        <v>0</v>
      </c>
      <c r="P87" s="142">
        <f t="shared" si="53"/>
        <v>0</v>
      </c>
      <c r="Q87" s="142">
        <f t="shared" si="54"/>
        <v>0</v>
      </c>
      <c r="R87" s="32">
        <f t="shared" si="43"/>
        <v>0</v>
      </c>
      <c r="S87" s="32">
        <f t="shared" si="44"/>
        <v>0</v>
      </c>
      <c r="AA87" s="340"/>
    </row>
    <row r="88" spans="1:27" s="29" customFormat="1">
      <c r="A88" s="47" t="s">
        <v>60</v>
      </c>
      <c r="B88" s="136">
        <f>+'Distribution Pivot Table'!U$251*100</f>
        <v>0</v>
      </c>
      <c r="C88" s="137">
        <f>+'Distribution Pivot Table'!U$253*100</f>
        <v>0</v>
      </c>
      <c r="D88" s="136">
        <f>+'Distribution Pivot Table'!U$255*100</f>
        <v>0</v>
      </c>
      <c r="E88" s="138">
        <f t="shared" si="37"/>
        <v>0</v>
      </c>
      <c r="F88" s="139">
        <f>+'Distribution Pivot Table'!U$257*100</f>
        <v>0</v>
      </c>
      <c r="G88" s="137">
        <f>+'Distribution Pivot Table'!U$259*100</f>
        <v>0</v>
      </c>
      <c r="H88" s="136">
        <f>+'Distribution Pivot Table'!U$261*100</f>
        <v>0</v>
      </c>
      <c r="I88" s="138">
        <f t="shared" si="50"/>
        <v>0</v>
      </c>
      <c r="J88" s="139">
        <f>+'Distribution Pivot Table'!U$263*100</f>
        <v>0</v>
      </c>
      <c r="K88" s="136">
        <f>+'Distribution Pivot Table'!U$265*100</f>
        <v>0</v>
      </c>
      <c r="L88" s="136">
        <f>+'Distribution Pivot Table'!U$267*100</f>
        <v>0</v>
      </c>
      <c r="M88" s="140">
        <f t="shared" si="51"/>
        <v>0</v>
      </c>
      <c r="N88" s="139">
        <f>+'Distribution Pivot Table'!U$269*100</f>
        <v>0</v>
      </c>
      <c r="O88" s="141">
        <f t="shared" si="52"/>
        <v>0</v>
      </c>
      <c r="P88" s="142">
        <f t="shared" si="53"/>
        <v>0</v>
      </c>
      <c r="Q88" s="142">
        <f t="shared" si="54"/>
        <v>0</v>
      </c>
      <c r="R88" s="32">
        <f t="shared" si="43"/>
        <v>0</v>
      </c>
      <c r="S88" s="32">
        <f t="shared" si="44"/>
        <v>0</v>
      </c>
    </row>
    <row r="89" spans="1:27" s="29" customFormat="1">
      <c r="A89" s="47"/>
      <c r="B89" s="136"/>
      <c r="C89" s="137"/>
      <c r="D89" s="136"/>
      <c r="E89" s="138"/>
      <c r="F89" s="139"/>
      <c r="G89" s="137"/>
      <c r="H89" s="136"/>
      <c r="I89" s="138"/>
      <c r="J89" s="139"/>
      <c r="K89" s="136"/>
      <c r="L89" s="136"/>
      <c r="M89" s="140"/>
      <c r="N89" s="139"/>
      <c r="O89" s="141"/>
      <c r="P89" s="142"/>
      <c r="Q89" s="142"/>
      <c r="R89" s="32"/>
      <c r="S89" s="32"/>
    </row>
    <row r="90" spans="1:27" s="29" customFormat="1">
      <c r="A90" s="47" t="s">
        <v>61</v>
      </c>
      <c r="B90" s="136">
        <f>+'Distribution Pivot Table'!U$273*100</f>
        <v>9.4805194805194812</v>
      </c>
      <c r="C90" s="137">
        <f>+'Distribution Pivot Table'!U$275*100</f>
        <v>0.29220779220779219</v>
      </c>
      <c r="D90" s="136">
        <f>+'Distribution Pivot Table'!U$277*100</f>
        <v>0</v>
      </c>
      <c r="E90" s="138">
        <f t="shared" si="37"/>
        <v>9.7727272727272734</v>
      </c>
      <c r="F90" s="139">
        <f>+'Distribution Pivot Table'!U$279*100</f>
        <v>35.974025974025977</v>
      </c>
      <c r="G90" s="137">
        <f>+'Distribution Pivot Table'!U$281*100</f>
        <v>1.5909090909090908</v>
      </c>
      <c r="H90" s="136">
        <f>+'Distribution Pivot Table'!U$283*100</f>
        <v>0</v>
      </c>
      <c r="I90" s="138">
        <f t="shared" ref="I90:I93" si="55">SUM(F90:H90)</f>
        <v>37.564935064935071</v>
      </c>
      <c r="J90" s="139">
        <f>+'Distribution Pivot Table'!U$285*100</f>
        <v>24.220779220779221</v>
      </c>
      <c r="K90" s="136">
        <f>+'Distribution Pivot Table'!U$287*100</f>
        <v>8.3766233766233764</v>
      </c>
      <c r="L90" s="136">
        <f>+'Distribution Pivot Table'!U$289*100</f>
        <v>0</v>
      </c>
      <c r="M90" s="140">
        <f t="shared" ref="M90:M93" si="56">SUM(J90:L90)</f>
        <v>32.597402597402599</v>
      </c>
      <c r="N90" s="139">
        <f>+'Distribution Pivot Table'!U$291*100</f>
        <v>20.064935064935067</v>
      </c>
      <c r="O90" s="141">
        <f t="shared" ref="O90:O93" si="57">+B90+F90+J90</f>
        <v>69.675324675324674</v>
      </c>
      <c r="P90" s="142">
        <f t="shared" ref="P90:P93" si="58">+C90+G90+K90</f>
        <v>10.259740259740258</v>
      </c>
      <c r="Q90" s="142">
        <f t="shared" ref="Q90:Q93" si="59">+D90+H90+L90+N90</f>
        <v>20.064935064935067</v>
      </c>
      <c r="R90" s="32">
        <f t="shared" si="43"/>
        <v>100</v>
      </c>
      <c r="S90" s="32">
        <f t="shared" si="44"/>
        <v>100</v>
      </c>
    </row>
    <row r="91" spans="1:27" s="29" customFormat="1">
      <c r="A91" s="47" t="s">
        <v>62</v>
      </c>
      <c r="B91" s="136">
        <f>+'Distribution Pivot Table'!U295*100</f>
        <v>12.980384307445958</v>
      </c>
      <c r="C91" s="137">
        <f>+'Distribution Pivot Table'!U297*100</f>
        <v>0.73058446757405926</v>
      </c>
      <c r="D91" s="136">
        <f>+'Distribution Pivot Table'!U299*100</f>
        <v>0</v>
      </c>
      <c r="E91" s="138">
        <f t="shared" si="37"/>
        <v>13.710968775020017</v>
      </c>
      <c r="F91" s="139">
        <f>+'Distribution Pivot Table'!U301*100</f>
        <v>21.957566052842274</v>
      </c>
      <c r="G91" s="137">
        <f>+'Distribution Pivot Table'!U303*100</f>
        <v>1.3410728582866294</v>
      </c>
      <c r="H91" s="136">
        <f>+'Distribution Pivot Table'!U305*100</f>
        <v>0</v>
      </c>
      <c r="I91" s="138">
        <f t="shared" si="55"/>
        <v>23.298638911128904</v>
      </c>
      <c r="J91" s="139">
        <f>+'Distribution Pivot Table'!U307*100</f>
        <v>35.52842273819055</v>
      </c>
      <c r="K91" s="136">
        <f>+'Distribution Pivot Table'!U309*100</f>
        <v>18.114491593274622</v>
      </c>
      <c r="L91" s="136">
        <f>+'Distribution Pivot Table'!U311*100</f>
        <v>0</v>
      </c>
      <c r="M91" s="140">
        <f t="shared" si="56"/>
        <v>53.642914331465171</v>
      </c>
      <c r="N91" s="139">
        <f>+'Distribution Pivot Table'!U313*100</f>
        <v>9.3474779823859091</v>
      </c>
      <c r="O91" s="141">
        <f t="shared" si="57"/>
        <v>70.466373098478783</v>
      </c>
      <c r="P91" s="142">
        <f t="shared" si="58"/>
        <v>20.186148919135309</v>
      </c>
      <c r="Q91" s="142">
        <f t="shared" si="59"/>
        <v>9.3474779823859091</v>
      </c>
      <c r="R91" s="32">
        <f t="shared" si="43"/>
        <v>100</v>
      </c>
      <c r="S91" s="32">
        <f t="shared" si="44"/>
        <v>100</v>
      </c>
    </row>
    <row r="92" spans="1:27" s="29" customFormat="1">
      <c r="A92" s="47" t="s">
        <v>63</v>
      </c>
      <c r="B92" s="136">
        <f>+'Distribution Pivot Table'!U317*100</f>
        <v>1.1663597298956414</v>
      </c>
      <c r="C92" s="171">
        <f>+'Distribution Pivot Table'!U319*100</f>
        <v>0</v>
      </c>
      <c r="D92" s="136">
        <f>+'Distribution Pivot Table'!U321*100</f>
        <v>0</v>
      </c>
      <c r="E92" s="138">
        <f t="shared" si="37"/>
        <v>1.1663597298956414</v>
      </c>
      <c r="F92" s="139">
        <f>+'Distribution Pivot Table'!U323*100</f>
        <v>82.872928176795583</v>
      </c>
      <c r="G92" s="137">
        <f>+'Distribution Pivot Table'!U325*100</f>
        <v>0.49109883364027007</v>
      </c>
      <c r="H92" s="136">
        <f>+'Distribution Pivot Table'!U327*100</f>
        <v>0</v>
      </c>
      <c r="I92" s="138">
        <f t="shared" si="55"/>
        <v>83.364027010435848</v>
      </c>
      <c r="J92" s="139">
        <f>+'Distribution Pivot Table'!U329*100</f>
        <v>14.303253529772867</v>
      </c>
      <c r="K92" s="136">
        <f>+'Distribution Pivot Table'!U331*100</f>
        <v>0.61387354205033762</v>
      </c>
      <c r="L92" s="136">
        <f>+'Distribution Pivot Table'!U333*100</f>
        <v>0</v>
      </c>
      <c r="M92" s="140">
        <f t="shared" si="56"/>
        <v>14.917127071823204</v>
      </c>
      <c r="N92" s="139">
        <f>+'Distribution Pivot Table'!U335*100</f>
        <v>0.55248618784530379</v>
      </c>
      <c r="O92" s="141">
        <f t="shared" si="57"/>
        <v>98.342541436464103</v>
      </c>
      <c r="P92" s="142">
        <f t="shared" si="58"/>
        <v>1.1049723756906076</v>
      </c>
      <c r="Q92" s="142">
        <f t="shared" si="59"/>
        <v>0.55248618784530379</v>
      </c>
      <c r="R92" s="32">
        <f t="shared" si="43"/>
        <v>100</v>
      </c>
      <c r="S92" s="32">
        <f t="shared" si="44"/>
        <v>100.00000000000001</v>
      </c>
    </row>
    <row r="93" spans="1:27" s="29" customFormat="1">
      <c r="A93" s="52" t="s">
        <v>64</v>
      </c>
      <c r="B93" s="143">
        <f>+'Distribution Pivot Table'!U339*100</f>
        <v>0</v>
      </c>
      <c r="C93" s="143">
        <f>+'Distribution Pivot Table'!U341*100</f>
        <v>0</v>
      </c>
      <c r="D93" s="143">
        <f>+'Distribution Pivot Table'!U343*100</f>
        <v>0</v>
      </c>
      <c r="E93" s="144">
        <f t="shared" si="37"/>
        <v>0</v>
      </c>
      <c r="F93" s="145">
        <f>+'Distribution Pivot Table'!U345*100</f>
        <v>0</v>
      </c>
      <c r="G93" s="143">
        <f>+'Distribution Pivot Table'!U347*100</f>
        <v>0</v>
      </c>
      <c r="H93" s="143">
        <f>+'Distribution Pivot Table'!U349*100</f>
        <v>0</v>
      </c>
      <c r="I93" s="144">
        <f t="shared" si="55"/>
        <v>0</v>
      </c>
      <c r="J93" s="145">
        <f>+'Distribution Pivot Table'!U351*100</f>
        <v>0</v>
      </c>
      <c r="K93" s="143">
        <f>+'Distribution Pivot Table'!U353*100</f>
        <v>0</v>
      </c>
      <c r="L93" s="143">
        <f>+'Distribution Pivot Table'!U355*100</f>
        <v>0</v>
      </c>
      <c r="M93" s="331">
        <f t="shared" si="56"/>
        <v>0</v>
      </c>
      <c r="N93" s="145">
        <f>+'Distribution Pivot Table'!U357*100</f>
        <v>0</v>
      </c>
      <c r="O93" s="332">
        <f t="shared" si="57"/>
        <v>0</v>
      </c>
      <c r="P93" s="333">
        <f t="shared" si="58"/>
        <v>0</v>
      </c>
      <c r="Q93" s="333">
        <f t="shared" si="59"/>
        <v>0</v>
      </c>
      <c r="R93" s="32">
        <f t="shared" si="43"/>
        <v>0</v>
      </c>
      <c r="S93" s="32">
        <f t="shared" si="44"/>
        <v>0</v>
      </c>
    </row>
    <row r="94" spans="1:27" s="29" customFormat="1">
      <c r="A94" s="133" t="s">
        <v>665</v>
      </c>
      <c r="B94" s="47"/>
      <c r="C94" s="47"/>
      <c r="D94" s="47"/>
      <c r="E94" s="47"/>
      <c r="F94" s="110"/>
      <c r="G94" s="110"/>
      <c r="H94" s="110"/>
      <c r="I94" s="110"/>
      <c r="J94" s="110"/>
      <c r="K94" s="110"/>
      <c r="L94" s="110"/>
      <c r="M94" s="110"/>
      <c r="N94" s="110"/>
      <c r="O94" s="110"/>
      <c r="P94" s="110"/>
      <c r="Q94" s="110"/>
      <c r="R94" s="34"/>
    </row>
    <row r="95" spans="1:27">
      <c r="A95" s="133"/>
      <c r="B95" s="45"/>
      <c r="C95" s="45"/>
      <c r="D95" s="45"/>
      <c r="E95" s="109"/>
      <c r="F95" s="45"/>
      <c r="G95" s="45"/>
      <c r="H95" s="45"/>
      <c r="I95" s="109"/>
      <c r="J95" s="45"/>
      <c r="K95" s="45"/>
      <c r="L95" s="45"/>
      <c r="M95" s="109"/>
      <c r="N95" s="45"/>
      <c r="O95" s="93"/>
      <c r="P95" s="93"/>
      <c r="R95" s="9"/>
    </row>
    <row r="96" spans="1:27" s="29" customFormat="1">
      <c r="A96" s="47"/>
      <c r="B96" s="47"/>
      <c r="C96" s="47"/>
      <c r="D96" s="47"/>
      <c r="E96" s="47"/>
      <c r="F96" s="110"/>
      <c r="G96" s="110"/>
      <c r="H96" s="110"/>
      <c r="I96" s="110"/>
      <c r="J96" s="110"/>
      <c r="K96" s="110"/>
      <c r="L96" s="110"/>
      <c r="M96" s="110"/>
      <c r="N96" s="110"/>
      <c r="O96" s="110"/>
      <c r="P96" s="110"/>
      <c r="Q96" s="110"/>
      <c r="R96" s="34"/>
    </row>
    <row r="97" spans="1:19" s="29" customFormat="1">
      <c r="A97" s="36"/>
      <c r="B97" s="36"/>
      <c r="C97" s="36"/>
      <c r="D97" s="36"/>
      <c r="E97" s="36"/>
      <c r="F97" s="110"/>
      <c r="G97" s="110"/>
      <c r="H97" s="110"/>
      <c r="I97" s="110"/>
      <c r="J97" s="110"/>
      <c r="K97" s="110"/>
      <c r="L97" s="110"/>
      <c r="M97" s="110"/>
      <c r="N97" s="110"/>
      <c r="O97" s="110"/>
      <c r="P97" s="110"/>
      <c r="Q97" s="323" t="s">
        <v>1192</v>
      </c>
      <c r="R97" s="34"/>
    </row>
    <row r="98" spans="1:19" s="29" customFormat="1" ht="18">
      <c r="A98" s="198" t="s">
        <v>263</v>
      </c>
      <c r="B98" s="100"/>
      <c r="C98" s="100"/>
      <c r="D98" s="100"/>
      <c r="E98" s="100"/>
      <c r="F98" s="103"/>
      <c r="G98" s="103"/>
      <c r="H98" s="103"/>
      <c r="I98" s="104"/>
      <c r="J98" s="103"/>
      <c r="K98" s="103"/>
      <c r="L98" s="103"/>
      <c r="M98" s="104"/>
      <c r="N98" s="103"/>
      <c r="O98" s="103"/>
      <c r="P98" s="103"/>
      <c r="Q98" s="103"/>
      <c r="R98" s="19" t="s">
        <v>156</v>
      </c>
    </row>
    <row r="99" spans="1:19" s="29" customFormat="1" ht="18">
      <c r="A99" s="198"/>
      <c r="B99" s="100"/>
      <c r="C99" s="100"/>
      <c r="D99" s="100"/>
      <c r="E99" s="100"/>
      <c r="F99" s="103"/>
      <c r="G99" s="103"/>
      <c r="H99" s="103"/>
      <c r="I99" s="104"/>
      <c r="J99" s="103"/>
      <c r="K99" s="103"/>
      <c r="L99" s="103"/>
      <c r="M99" s="104"/>
      <c r="N99" s="103"/>
      <c r="O99" s="103"/>
      <c r="P99" s="103"/>
      <c r="Q99" s="103"/>
      <c r="R99" s="19"/>
    </row>
    <row r="100" spans="1:19" s="29" customFormat="1" ht="15.75">
      <c r="A100" s="118" t="s">
        <v>10</v>
      </c>
      <c r="B100" s="100"/>
      <c r="C100" s="100"/>
      <c r="D100" s="100"/>
      <c r="E100" s="100"/>
      <c r="F100" s="103"/>
      <c r="G100" s="103"/>
      <c r="H100" s="103"/>
      <c r="I100" s="104"/>
      <c r="J100" s="103"/>
      <c r="K100" s="103"/>
      <c r="L100" s="103"/>
      <c r="M100" s="104"/>
      <c r="N100" s="103"/>
      <c r="O100" s="103"/>
      <c r="P100" s="103"/>
      <c r="Q100" s="103"/>
      <c r="R100" s="19" t="s">
        <v>156</v>
      </c>
    </row>
    <row r="101" spans="1:19" s="29" customFormat="1" ht="15.75">
      <c r="A101" s="118" t="s">
        <v>1195</v>
      </c>
      <c r="B101" s="100"/>
      <c r="C101" s="100"/>
      <c r="D101" s="100"/>
      <c r="E101" s="100"/>
      <c r="F101" s="22"/>
      <c r="G101" s="22"/>
      <c r="H101" s="22"/>
      <c r="I101" s="100"/>
      <c r="J101" s="22"/>
      <c r="K101" s="22"/>
      <c r="L101" s="22"/>
      <c r="M101" s="100"/>
      <c r="N101" s="22"/>
      <c r="O101" s="22"/>
      <c r="P101" s="22"/>
      <c r="Q101" s="103"/>
      <c r="R101" s="28"/>
    </row>
    <row r="102" spans="1:19" s="29" customFormat="1" ht="18.75" customHeight="1">
      <c r="A102" s="105"/>
      <c r="B102" s="105"/>
      <c r="C102" s="105"/>
      <c r="D102" s="105"/>
      <c r="E102" s="105"/>
      <c r="F102" s="105"/>
      <c r="G102" s="105"/>
      <c r="H102" s="105"/>
      <c r="I102" s="105"/>
      <c r="J102" s="51"/>
      <c r="K102" s="51"/>
      <c r="L102" s="51"/>
      <c r="M102" s="51"/>
      <c r="N102" s="51"/>
      <c r="O102" s="51"/>
      <c r="P102" s="51"/>
      <c r="Q102" s="51"/>
      <c r="R102" s="30"/>
      <c r="S102" s="9"/>
    </row>
    <row r="103" spans="1:19" s="29" customFormat="1" ht="18.75" customHeight="1">
      <c r="A103" s="21"/>
      <c r="B103" s="119" t="s">
        <v>257</v>
      </c>
      <c r="C103" s="120"/>
      <c r="D103" s="120"/>
      <c r="E103" s="120"/>
      <c r="F103" s="120"/>
      <c r="G103" s="120"/>
      <c r="H103" s="120"/>
      <c r="I103" s="121"/>
      <c r="J103" s="122" t="s">
        <v>156</v>
      </c>
      <c r="K103" s="324"/>
      <c r="L103" s="324"/>
      <c r="M103" s="325"/>
      <c r="N103" s="836" t="s">
        <v>256</v>
      </c>
      <c r="O103" s="839" t="s">
        <v>162</v>
      </c>
      <c r="P103" s="839" t="s">
        <v>163</v>
      </c>
      <c r="Q103" s="839" t="s">
        <v>161</v>
      </c>
      <c r="R103" s="31"/>
      <c r="S103" s="3"/>
    </row>
    <row r="104" spans="1:19" s="29" customFormat="1" ht="36.75" customHeight="1">
      <c r="A104" s="22"/>
      <c r="B104" s="120" t="s">
        <v>296</v>
      </c>
      <c r="C104" s="120"/>
      <c r="D104" s="120"/>
      <c r="E104" s="123"/>
      <c r="F104" s="124" t="s">
        <v>298</v>
      </c>
      <c r="G104" s="120"/>
      <c r="H104" s="120"/>
      <c r="I104" s="121"/>
      <c r="J104" s="125" t="s">
        <v>258</v>
      </c>
      <c r="K104" s="120"/>
      <c r="L104" s="120"/>
      <c r="M104" s="121"/>
      <c r="N104" s="837"/>
      <c r="O104" s="840"/>
      <c r="P104" s="840"/>
      <c r="Q104" s="840"/>
      <c r="R104" s="31" t="s">
        <v>11</v>
      </c>
      <c r="S104" s="3" t="s">
        <v>11</v>
      </c>
    </row>
    <row r="105" spans="1:19" s="29" customFormat="1" ht="33.75" customHeight="1">
      <c r="A105" s="23"/>
      <c r="B105" s="126" t="s">
        <v>157</v>
      </c>
      <c r="C105" s="126" t="s">
        <v>158</v>
      </c>
      <c r="D105" s="126" t="s">
        <v>297</v>
      </c>
      <c r="E105" s="127" t="s">
        <v>12</v>
      </c>
      <c r="F105" s="128" t="s">
        <v>157</v>
      </c>
      <c r="G105" s="126" t="s">
        <v>158</v>
      </c>
      <c r="H105" s="126" t="s">
        <v>297</v>
      </c>
      <c r="I105" s="127" t="s">
        <v>12</v>
      </c>
      <c r="J105" s="129" t="s">
        <v>157</v>
      </c>
      <c r="K105" s="130" t="s">
        <v>158</v>
      </c>
      <c r="L105" s="126" t="s">
        <v>297</v>
      </c>
      <c r="M105" s="129" t="s">
        <v>12</v>
      </c>
      <c r="N105" s="838"/>
      <c r="O105" s="841"/>
      <c r="P105" s="841"/>
      <c r="Q105" s="841"/>
      <c r="R105" s="313"/>
      <c r="S105" s="314"/>
    </row>
    <row r="106" spans="1:19" s="29" customFormat="1" ht="12.75" hidden="1" customHeight="1">
      <c r="A106" s="47" t="s">
        <v>48</v>
      </c>
      <c r="B106" s="47"/>
      <c r="C106" s="47"/>
      <c r="D106" s="47"/>
      <c r="E106" s="107"/>
      <c r="F106" s="24"/>
      <c r="G106" s="44"/>
      <c r="H106" s="45"/>
      <c r="I106" s="46"/>
      <c r="J106" s="24"/>
      <c r="K106" s="45"/>
      <c r="L106" s="45"/>
      <c r="M106" s="48"/>
      <c r="N106" s="24"/>
      <c r="O106" s="330"/>
      <c r="P106" s="50"/>
      <c r="Q106" s="50"/>
      <c r="R106" s="32">
        <f>SUM(F106:H106,J106:L106)+N106</f>
        <v>0</v>
      </c>
      <c r="S106" s="5">
        <f>+Q106+P106+O106</f>
        <v>0</v>
      </c>
    </row>
    <row r="107" spans="1:19" s="29" customFormat="1" ht="12.75" hidden="1" customHeight="1">
      <c r="A107" s="47"/>
      <c r="B107" s="47"/>
      <c r="C107" s="47"/>
      <c r="D107" s="47"/>
      <c r="E107" s="107"/>
      <c r="F107" s="24"/>
      <c r="G107" s="44"/>
      <c r="H107" s="45"/>
      <c r="I107" s="108"/>
      <c r="J107" s="24"/>
      <c r="K107" s="45"/>
      <c r="L107" s="45"/>
      <c r="M107" s="24"/>
      <c r="N107" s="24"/>
      <c r="O107" s="326"/>
      <c r="P107" s="297"/>
      <c r="Q107" s="297"/>
      <c r="R107" s="31"/>
      <c r="S107" s="3"/>
    </row>
    <row r="108" spans="1:19" s="29" customFormat="1">
      <c r="A108" s="47" t="s">
        <v>49</v>
      </c>
      <c r="B108" s="136">
        <f>+'Distribution Pivot Table'!V$9*100</f>
        <v>0</v>
      </c>
      <c r="C108" s="137">
        <f>+'Distribution Pivot Table'!V$11*100</f>
        <v>0</v>
      </c>
      <c r="D108" s="136">
        <f>+'Distribution Pivot Table'!V$13*100</f>
        <v>0</v>
      </c>
      <c r="E108" s="138">
        <f t="shared" ref="E108:E126" si="60">SUM(B108:D108)</f>
        <v>0</v>
      </c>
      <c r="F108" s="139">
        <f>+'Distribution Pivot Table'!V$15*100</f>
        <v>0</v>
      </c>
      <c r="G108" s="137">
        <f>+'Distribution Pivot Table'!V$17*100</f>
        <v>0</v>
      </c>
      <c r="H108" s="136">
        <f>+'Distribution Pivot Table'!V$19*100</f>
        <v>0</v>
      </c>
      <c r="I108" s="138">
        <f t="shared" ref="I108:I111" si="61">SUM(F108:H108)</f>
        <v>0</v>
      </c>
      <c r="J108" s="139">
        <f>+'Distribution Pivot Table'!V$21*100</f>
        <v>0</v>
      </c>
      <c r="K108" s="136">
        <f>+'Distribution Pivot Table'!V$23*100</f>
        <v>0</v>
      </c>
      <c r="L108" s="136">
        <f>+'Distribution Pivot Table'!V$25*100</f>
        <v>0</v>
      </c>
      <c r="M108" s="140">
        <f t="shared" ref="M108:M111" si="62">SUM(J108:L108)</f>
        <v>0</v>
      </c>
      <c r="N108" s="139">
        <f>+'Distribution Pivot Table'!V$27*100</f>
        <v>0</v>
      </c>
      <c r="O108" s="141">
        <f t="shared" ref="O108:O111" si="63">+B108+F108+J108</f>
        <v>0</v>
      </c>
      <c r="P108" s="142">
        <f t="shared" ref="P108:P111" si="64">+C108+G108+K108</f>
        <v>0</v>
      </c>
      <c r="Q108" s="142">
        <f t="shared" ref="Q108:Q111" si="65">+D108+H108+L108+N108</f>
        <v>0</v>
      </c>
      <c r="R108" s="32">
        <f t="shared" ref="R108:R126" si="66">SUM(B108:D108,F108:H108,J108:L108)+N108</f>
        <v>0</v>
      </c>
      <c r="S108" s="5">
        <f t="shared" ref="S108:S126" si="67">+Q108+P108+O108</f>
        <v>0</v>
      </c>
    </row>
    <row r="109" spans="1:19" s="29" customFormat="1">
      <c r="A109" s="47" t="s">
        <v>50</v>
      </c>
      <c r="B109" s="136">
        <f>+'Distribution Pivot Table'!V$31*100</f>
        <v>24.326115775519224</v>
      </c>
      <c r="C109" s="137">
        <f>+'Distribution Pivot Table'!V$33*100</f>
        <v>0.37560760053026954</v>
      </c>
      <c r="D109" s="136">
        <f>+'Distribution Pivot Table'!V$35*100</f>
        <v>0</v>
      </c>
      <c r="E109" s="138">
        <f t="shared" si="60"/>
        <v>24.701723376049493</v>
      </c>
      <c r="F109" s="139">
        <f>+'Distribution Pivot Table'!V$37*100</f>
        <v>31.639416703490941</v>
      </c>
      <c r="G109" s="137">
        <f>+'Distribution Pivot Table'!V$39*100</f>
        <v>1.5687140963323025</v>
      </c>
      <c r="H109" s="136">
        <f>+'Distribution Pivot Table'!V$41*100</f>
        <v>0</v>
      </c>
      <c r="I109" s="138">
        <f t="shared" si="61"/>
        <v>33.208130799823245</v>
      </c>
      <c r="J109" s="139">
        <f>+'Distribution Pivot Table'!V$43*100</f>
        <v>29.253203711886876</v>
      </c>
      <c r="K109" s="136">
        <f>+'Distribution Pivot Table'!V$45*100</f>
        <v>11.511268228015908</v>
      </c>
      <c r="L109" s="136">
        <f>+'Distribution Pivot Table'!V$47*100</f>
        <v>0</v>
      </c>
      <c r="M109" s="140">
        <f t="shared" si="62"/>
        <v>40.764471939902784</v>
      </c>
      <c r="N109" s="139">
        <f>+'Distribution Pivot Table'!V$49*100</f>
        <v>1.3256738842244808</v>
      </c>
      <c r="O109" s="141">
        <f t="shared" si="63"/>
        <v>85.218736190897033</v>
      </c>
      <c r="P109" s="142">
        <f t="shared" si="64"/>
        <v>13.455589924878479</v>
      </c>
      <c r="Q109" s="142">
        <f t="shared" si="65"/>
        <v>1.3256738842244808</v>
      </c>
      <c r="R109" s="32">
        <f t="shared" si="66"/>
        <v>100</v>
      </c>
      <c r="S109" s="32">
        <f t="shared" si="67"/>
        <v>100</v>
      </c>
    </row>
    <row r="110" spans="1:19" s="29" customFormat="1">
      <c r="A110" s="47" t="s">
        <v>51</v>
      </c>
      <c r="B110" s="136">
        <f>+'Distribution Pivot Table'!V$53*100</f>
        <v>0</v>
      </c>
      <c r="C110" s="137">
        <f>+'Distribution Pivot Table'!V$55*100</f>
        <v>0</v>
      </c>
      <c r="D110" s="136">
        <f>+'Distribution Pivot Table'!V$57*100</f>
        <v>0</v>
      </c>
      <c r="E110" s="138">
        <f t="shared" si="60"/>
        <v>0</v>
      </c>
      <c r="F110" s="139">
        <f>+'Distribution Pivot Table'!V$59*100</f>
        <v>0</v>
      </c>
      <c r="G110" s="137">
        <f>+'Distribution Pivot Table'!V$61*100</f>
        <v>0</v>
      </c>
      <c r="H110" s="136">
        <f>+'Distribution Pivot Table'!V$63*100</f>
        <v>0</v>
      </c>
      <c r="I110" s="138">
        <f t="shared" si="61"/>
        <v>0</v>
      </c>
      <c r="J110" s="139">
        <f>+'Distribution Pivot Table'!V$65*100</f>
        <v>0</v>
      </c>
      <c r="K110" s="136">
        <f>+'Distribution Pivot Table'!V$67*100</f>
        <v>0</v>
      </c>
      <c r="L110" s="136">
        <f>+'Distribution Pivot Table'!V$69*100</f>
        <v>0</v>
      </c>
      <c r="M110" s="140">
        <f t="shared" si="62"/>
        <v>0</v>
      </c>
      <c r="N110" s="139">
        <f>+'Distribution Pivot Table'!V$71*100</f>
        <v>0</v>
      </c>
      <c r="O110" s="141">
        <f t="shared" si="63"/>
        <v>0</v>
      </c>
      <c r="P110" s="142">
        <f t="shared" si="64"/>
        <v>0</v>
      </c>
      <c r="Q110" s="142">
        <f t="shared" si="65"/>
        <v>0</v>
      </c>
      <c r="R110" s="32">
        <f t="shared" si="66"/>
        <v>0</v>
      </c>
      <c r="S110" s="32">
        <f t="shared" si="67"/>
        <v>0</v>
      </c>
    </row>
    <row r="111" spans="1:19" s="29" customFormat="1">
      <c r="A111" s="47" t="s">
        <v>52</v>
      </c>
      <c r="B111" s="136">
        <f>+'Distribution Pivot Table'!V$75*100</f>
        <v>15.327471194663433</v>
      </c>
      <c r="C111" s="137">
        <f>+'Distribution Pivot Table'!V$77*100</f>
        <v>0.57610673135233481</v>
      </c>
      <c r="D111" s="171">
        <f>+'Distribution Pivot Table'!V$79*100</f>
        <v>1.5160703456640388E-2</v>
      </c>
      <c r="E111" s="138">
        <f t="shared" si="60"/>
        <v>15.918738629472408</v>
      </c>
      <c r="F111" s="139">
        <f>+'Distribution Pivot Table'!V$81*100</f>
        <v>28.395997574287446</v>
      </c>
      <c r="G111" s="137">
        <f>+'Distribution Pivot Table'!V$83*100</f>
        <v>1.2431776834445118</v>
      </c>
      <c r="H111" s="136">
        <f>+'Distribution Pivot Table'!V$85*100</f>
        <v>4.5482110369921162E-2</v>
      </c>
      <c r="I111" s="138">
        <f t="shared" si="61"/>
        <v>29.684657368101877</v>
      </c>
      <c r="J111" s="139">
        <f>+'Distribution Pivot Table'!V$87*100</f>
        <v>38.781079442086117</v>
      </c>
      <c r="K111" s="136">
        <f>+'Distribution Pivot Table'!V$89*100</f>
        <v>13.417222559126744</v>
      </c>
      <c r="L111" s="136">
        <f>+'Distribution Pivot Table'!V$91*100</f>
        <v>3.0321406913280776E-2</v>
      </c>
      <c r="M111" s="140">
        <f t="shared" si="62"/>
        <v>52.22862340812614</v>
      </c>
      <c r="N111" s="139">
        <f>+'Distribution Pivot Table'!V$93*100</f>
        <v>2.1679805942995753</v>
      </c>
      <c r="O111" s="141">
        <f t="shared" si="63"/>
        <v>82.50454821103699</v>
      </c>
      <c r="P111" s="142">
        <f t="shared" si="64"/>
        <v>15.236506973923591</v>
      </c>
      <c r="Q111" s="142">
        <f t="shared" si="65"/>
        <v>2.2589448150394178</v>
      </c>
      <c r="R111" s="32">
        <f t="shared" si="66"/>
        <v>100.00000000000001</v>
      </c>
      <c r="S111" s="32">
        <f t="shared" si="67"/>
        <v>100</v>
      </c>
    </row>
    <row r="112" spans="1:19" s="29" customFormat="1">
      <c r="A112" s="47"/>
      <c r="B112" s="136"/>
      <c r="C112" s="137"/>
      <c r="D112" s="136"/>
      <c r="E112" s="138"/>
      <c r="F112" s="139"/>
      <c r="G112" s="137"/>
      <c r="H112" s="136"/>
      <c r="I112" s="138"/>
      <c r="J112" s="139"/>
      <c r="K112" s="136"/>
      <c r="L112" s="136"/>
      <c r="M112" s="140"/>
      <c r="N112" s="139"/>
      <c r="O112" s="141"/>
      <c r="P112" s="142"/>
      <c r="Q112" s="142"/>
      <c r="R112" s="32"/>
      <c r="S112" s="32"/>
    </row>
    <row r="113" spans="1:27" s="29" customFormat="1">
      <c r="A113" s="47" t="s">
        <v>53</v>
      </c>
      <c r="B113" s="136">
        <f>+'Distribution Pivot Table'!V$97*100</f>
        <v>0.86447295036252092</v>
      </c>
      <c r="C113" s="137">
        <f>+'Distribution Pivot Table'!V$99*100</f>
        <v>0.20449897750511251</v>
      </c>
      <c r="D113" s="136">
        <f>+'Distribution Pivot Table'!V$101*100</f>
        <v>0</v>
      </c>
      <c r="E113" s="138">
        <f t="shared" si="60"/>
        <v>1.0689719278676335</v>
      </c>
      <c r="F113" s="139">
        <f>+'Distribution Pivot Table'!V$103*100</f>
        <v>44.906116378509012</v>
      </c>
      <c r="G113" s="137">
        <f>+'Distribution Pivot Table'!V$105*100</f>
        <v>5.326268823201338</v>
      </c>
      <c r="H113" s="136">
        <f>+'Distribution Pivot Table'!V$107*100</f>
        <v>0</v>
      </c>
      <c r="I113" s="138">
        <f t="shared" ref="I113:I116" si="68">SUM(F113:H113)</f>
        <v>50.23238520171035</v>
      </c>
      <c r="J113" s="139">
        <f>+'Distribution Pivot Table'!V$109*100</f>
        <v>36.791225134783417</v>
      </c>
      <c r="K113" s="136">
        <f>+'Distribution Pivot Table'!V$111*100</f>
        <v>11.777282022680795</v>
      </c>
      <c r="L113" s="136">
        <f>+'Distribution Pivot Table'!V$113*100</f>
        <v>0</v>
      </c>
      <c r="M113" s="140">
        <f t="shared" ref="M113:M116" si="69">SUM(J113:L113)</f>
        <v>48.568507157464211</v>
      </c>
      <c r="N113" s="139">
        <f>+'Distribution Pivot Table'!V$115*100</f>
        <v>9.2954080684142029E-2</v>
      </c>
      <c r="O113" s="141">
        <f t="shared" ref="O113:O116" si="70">+B113+F113+J113</f>
        <v>82.56181446365494</v>
      </c>
      <c r="P113" s="142">
        <f t="shared" ref="P113:P116" si="71">+C113+G113+K113</f>
        <v>17.308049823387247</v>
      </c>
      <c r="Q113" s="142">
        <f t="shared" ref="Q113:Q116" si="72">+D113+H113+L113+N113</f>
        <v>9.2954080684142029E-2</v>
      </c>
      <c r="R113" s="32">
        <f t="shared" si="66"/>
        <v>99.962818367726328</v>
      </c>
      <c r="S113" s="32">
        <f t="shared" si="67"/>
        <v>99.962818367726328</v>
      </c>
    </row>
    <row r="114" spans="1:27" s="29" customFormat="1">
      <c r="A114" s="47" t="s">
        <v>54</v>
      </c>
      <c r="B114" s="136">
        <f>+'Distribution Pivot Table'!V$119*100</f>
        <v>16.084123222748815</v>
      </c>
      <c r="C114" s="137">
        <f>+'Distribution Pivot Table'!V$121*100</f>
        <v>0.58254344391785151</v>
      </c>
      <c r="D114" s="136">
        <f>+'Distribution Pivot Table'!V$123*100</f>
        <v>0</v>
      </c>
      <c r="E114" s="138">
        <f t="shared" si="60"/>
        <v>16.666666666666668</v>
      </c>
      <c r="F114" s="139">
        <f>+'Distribution Pivot Table'!V$125*100</f>
        <v>33.935624012638229</v>
      </c>
      <c r="G114" s="137">
        <f>+'Distribution Pivot Table'!V$127*100</f>
        <v>1.5402843601895735</v>
      </c>
      <c r="H114" s="136">
        <f>+'Distribution Pivot Table'!V$129*100</f>
        <v>0</v>
      </c>
      <c r="I114" s="138">
        <f t="shared" si="68"/>
        <v>35.475908372827803</v>
      </c>
      <c r="J114" s="139">
        <f>+'Distribution Pivot Table'!V$131*100</f>
        <v>29.235781990521325</v>
      </c>
      <c r="K114" s="136">
        <f>+'Distribution Pivot Table'!V$133*100</f>
        <v>10.416666666666668</v>
      </c>
      <c r="L114" s="136">
        <f>+'Distribution Pivot Table'!V$135*100</f>
        <v>0</v>
      </c>
      <c r="M114" s="140">
        <f t="shared" si="69"/>
        <v>39.652448657187989</v>
      </c>
      <c r="N114" s="139">
        <f>+'Distribution Pivot Table'!V$137*100</f>
        <v>6.4672195892575042</v>
      </c>
      <c r="O114" s="141">
        <f t="shared" si="70"/>
        <v>79.255529225908361</v>
      </c>
      <c r="P114" s="142">
        <f t="shared" si="71"/>
        <v>12.539494470774093</v>
      </c>
      <c r="Q114" s="142">
        <f t="shared" si="72"/>
        <v>6.4672195892575042</v>
      </c>
      <c r="R114" s="32">
        <f t="shared" si="66"/>
        <v>98.262243285939974</v>
      </c>
      <c r="S114" s="32">
        <f t="shared" si="67"/>
        <v>98.262243285939959</v>
      </c>
    </row>
    <row r="115" spans="1:27" s="29" customFormat="1">
      <c r="A115" s="47" t="s">
        <v>55</v>
      </c>
      <c r="B115" s="136">
        <f>+'Distribution Pivot Table'!V$141*100</f>
        <v>18.993006993006993</v>
      </c>
      <c r="C115" s="137">
        <f>+'Distribution Pivot Table'!V$143*100</f>
        <v>0.16783216783216784</v>
      </c>
      <c r="D115" s="136">
        <f>+'Distribution Pivot Table'!V$145*100</f>
        <v>0</v>
      </c>
      <c r="E115" s="138">
        <f t="shared" si="60"/>
        <v>19.16083916083916</v>
      </c>
      <c r="F115" s="139">
        <f>+'Distribution Pivot Table'!V$147*100</f>
        <v>43.748251748251747</v>
      </c>
      <c r="G115" s="137">
        <f>+'Distribution Pivot Table'!V$149*100</f>
        <v>1.3426573426573427</v>
      </c>
      <c r="H115" s="136">
        <f>+'Distribution Pivot Table'!V$151*100</f>
        <v>0</v>
      </c>
      <c r="I115" s="138">
        <f t="shared" si="68"/>
        <v>45.090909090909086</v>
      </c>
      <c r="J115" s="139">
        <f>+'Distribution Pivot Table'!V$153*100</f>
        <v>30.57342657342657</v>
      </c>
      <c r="K115" s="136">
        <f>+'Distribution Pivot Table'!V$155*100</f>
        <v>5.0909090909090908</v>
      </c>
      <c r="L115" s="136">
        <f>+'Distribution Pivot Table'!V$157*100</f>
        <v>8.3916083916083919E-2</v>
      </c>
      <c r="M115" s="140">
        <f t="shared" si="69"/>
        <v>35.748251748251747</v>
      </c>
      <c r="N115" s="139">
        <f>+'Distribution Pivot Table'!V$159*100</f>
        <v>0</v>
      </c>
      <c r="O115" s="141">
        <f t="shared" si="70"/>
        <v>93.314685314685306</v>
      </c>
      <c r="P115" s="142">
        <f t="shared" si="71"/>
        <v>6.6013986013986017</v>
      </c>
      <c r="Q115" s="142">
        <f t="shared" si="72"/>
        <v>8.3916083916083919E-2</v>
      </c>
      <c r="R115" s="32">
        <f t="shared" si="66"/>
        <v>100</v>
      </c>
      <c r="S115" s="32">
        <f t="shared" si="67"/>
        <v>99.999999999999986</v>
      </c>
    </row>
    <row r="116" spans="1:27" s="29" customFormat="1">
      <c r="A116" s="47" t="s">
        <v>56</v>
      </c>
      <c r="B116" s="136">
        <f>+'Distribution Pivot Table'!V$163*100</f>
        <v>0</v>
      </c>
      <c r="C116" s="137">
        <f>+'Distribution Pivot Table'!V$165*100</f>
        <v>0</v>
      </c>
      <c r="D116" s="136">
        <f>+'Distribution Pivot Table'!V$167*100</f>
        <v>0</v>
      </c>
      <c r="E116" s="138">
        <f t="shared" si="60"/>
        <v>0</v>
      </c>
      <c r="F116" s="139">
        <f>+'Distribution Pivot Table'!V$169*100</f>
        <v>0</v>
      </c>
      <c r="G116" s="137">
        <f>+'Distribution Pivot Table'!V$171*100</f>
        <v>0</v>
      </c>
      <c r="H116" s="136">
        <f>+'Distribution Pivot Table'!V$173*100</f>
        <v>0</v>
      </c>
      <c r="I116" s="138">
        <f t="shared" si="68"/>
        <v>0</v>
      </c>
      <c r="J116" s="139">
        <f>+'Distribution Pivot Table'!V$175*100</f>
        <v>0</v>
      </c>
      <c r="K116" s="136">
        <f>+'Distribution Pivot Table'!V$177*100</f>
        <v>0</v>
      </c>
      <c r="L116" s="136">
        <f>+'Distribution Pivot Table'!V$179*100</f>
        <v>0</v>
      </c>
      <c r="M116" s="140">
        <f t="shared" si="69"/>
        <v>0</v>
      </c>
      <c r="N116" s="139">
        <f>+'Distribution Pivot Table'!V$181*100</f>
        <v>0</v>
      </c>
      <c r="O116" s="141">
        <f t="shared" si="70"/>
        <v>0</v>
      </c>
      <c r="P116" s="142">
        <f t="shared" si="71"/>
        <v>0</v>
      </c>
      <c r="Q116" s="142">
        <f t="shared" si="72"/>
        <v>0</v>
      </c>
      <c r="R116" s="32">
        <f t="shared" si="66"/>
        <v>0</v>
      </c>
      <c r="S116" s="32">
        <f t="shared" si="67"/>
        <v>0</v>
      </c>
    </row>
    <row r="117" spans="1:27" s="29" customFormat="1">
      <c r="A117" s="47"/>
      <c r="B117" s="136"/>
      <c r="C117" s="137"/>
      <c r="D117" s="136"/>
      <c r="E117" s="138"/>
      <c r="F117" s="139"/>
      <c r="G117" s="137"/>
      <c r="H117" s="136"/>
      <c r="I117" s="138"/>
      <c r="J117" s="139"/>
      <c r="K117" s="136"/>
      <c r="L117" s="136"/>
      <c r="M117" s="140"/>
      <c r="N117" s="139"/>
      <c r="O117" s="141"/>
      <c r="P117" s="142"/>
      <c r="Q117" s="142"/>
      <c r="R117" s="32"/>
      <c r="S117" s="32"/>
    </row>
    <row r="118" spans="1:27" s="29" customFormat="1">
      <c r="A118" s="47" t="s">
        <v>57</v>
      </c>
      <c r="B118" s="136">
        <f>+'Distribution Pivot Table'!V$185*100</f>
        <v>0</v>
      </c>
      <c r="C118" s="137">
        <f>+'Distribution Pivot Table'!V$187*100</f>
        <v>0</v>
      </c>
      <c r="D118" s="136">
        <f>+'Distribution Pivot Table'!V$189*100</f>
        <v>0</v>
      </c>
      <c r="E118" s="138">
        <f t="shared" si="60"/>
        <v>0</v>
      </c>
      <c r="F118" s="139">
        <f>+'Distribution Pivot Table'!V$191*100</f>
        <v>0</v>
      </c>
      <c r="G118" s="137">
        <f>+'Distribution Pivot Table'!V$193*100</f>
        <v>0</v>
      </c>
      <c r="H118" s="136">
        <f>+'Distribution Pivot Table'!V$195*100</f>
        <v>0</v>
      </c>
      <c r="I118" s="138">
        <f t="shared" ref="I118:I121" si="73">SUM(F118:H118)</f>
        <v>0</v>
      </c>
      <c r="J118" s="139">
        <f>+'Distribution Pivot Table'!V$197*100</f>
        <v>0</v>
      </c>
      <c r="K118" s="136">
        <f>+'Distribution Pivot Table'!V$199*100</f>
        <v>0</v>
      </c>
      <c r="L118" s="136">
        <f>+'Distribution Pivot Table'!V$201*100</f>
        <v>0</v>
      </c>
      <c r="M118" s="140">
        <f t="shared" ref="M118:M121" si="74">SUM(J118:L118)</f>
        <v>0</v>
      </c>
      <c r="N118" s="139">
        <f>+'Distribution Pivot Table'!V$203*100</f>
        <v>0</v>
      </c>
      <c r="O118" s="141">
        <f t="shared" ref="O118:O121" si="75">+B118+F118+J118</f>
        <v>0</v>
      </c>
      <c r="P118" s="142">
        <f t="shared" ref="P118:P121" si="76">+C118+G118+K118</f>
        <v>0</v>
      </c>
      <c r="Q118" s="142">
        <f t="shared" ref="Q118:Q121" si="77">+D118+H118+L118+N118</f>
        <v>0</v>
      </c>
      <c r="R118" s="32">
        <f t="shared" si="66"/>
        <v>0</v>
      </c>
      <c r="S118" s="32">
        <f t="shared" si="67"/>
        <v>0</v>
      </c>
    </row>
    <row r="119" spans="1:27" s="29" customFormat="1">
      <c r="A119" s="47" t="s">
        <v>58</v>
      </c>
      <c r="B119" s="136">
        <f>+'Distribution Pivot Table'!V$207*100</f>
        <v>1.2560029553010712</v>
      </c>
      <c r="C119" s="171">
        <f>+'Distribution Pivot Table'!V$209*100</f>
        <v>9.2353158478019944E-3</v>
      </c>
      <c r="D119" s="171">
        <f>+'Distribution Pivot Table'!V$211*108</f>
        <v>0</v>
      </c>
      <c r="E119" s="138">
        <f t="shared" si="60"/>
        <v>1.2652382711488732</v>
      </c>
      <c r="F119" s="139">
        <f>+'Distribution Pivot Table'!V$213*100</f>
        <v>59.336904322127815</v>
      </c>
      <c r="G119" s="137">
        <f>+'Distribution Pivot Table'!V$215*100</f>
        <v>0.22164758034724791</v>
      </c>
      <c r="H119" s="171">
        <f>+'Distribution Pivot Table'!V$217*100</f>
        <v>7.3882526782415955E-2</v>
      </c>
      <c r="I119" s="138">
        <f t="shared" si="73"/>
        <v>59.632434429257472</v>
      </c>
      <c r="J119" s="139">
        <f>+'Distribution Pivot Table'!V$219*100</f>
        <v>30.762837089028444</v>
      </c>
      <c r="K119" s="136">
        <f>+'Distribution Pivot Table'!V$221*100</f>
        <v>6.0676025120059105</v>
      </c>
      <c r="L119" s="136">
        <f>+'Distribution Pivot Table'!V$223*100</f>
        <v>0.46176579239009974</v>
      </c>
      <c r="M119" s="140">
        <f t="shared" si="74"/>
        <v>37.292205393424453</v>
      </c>
      <c r="N119" s="139">
        <f>+'Distribution Pivot Table'!V$225*100</f>
        <v>1.8101219061691911</v>
      </c>
      <c r="O119" s="141">
        <f t="shared" si="75"/>
        <v>91.35574436645733</v>
      </c>
      <c r="P119" s="142">
        <f t="shared" si="76"/>
        <v>6.2984854082009605</v>
      </c>
      <c r="Q119" s="142">
        <f t="shared" si="77"/>
        <v>2.345770225341707</v>
      </c>
      <c r="R119" s="32">
        <f t="shared" si="66"/>
        <v>99.999999999999986</v>
      </c>
      <c r="S119" s="32">
        <f t="shared" si="67"/>
        <v>100</v>
      </c>
    </row>
    <row r="120" spans="1:27" s="29" customFormat="1">
      <c r="A120" s="47" t="s">
        <v>59</v>
      </c>
      <c r="B120" s="136">
        <f>+'Distribution Pivot Table'!V$229*100</f>
        <v>12.745604963805585</v>
      </c>
      <c r="C120" s="136">
        <f>+'Distribution Pivot Table'!V$231*100</f>
        <v>4.0847983453981387</v>
      </c>
      <c r="D120" s="136">
        <f>+'Distribution Pivot Table'!V$233*100</f>
        <v>0</v>
      </c>
      <c r="E120" s="138">
        <f t="shared" si="60"/>
        <v>16.830403309203724</v>
      </c>
      <c r="F120" s="139">
        <f>+'Distribution Pivot Table'!V$235*100</f>
        <v>26.318510858324718</v>
      </c>
      <c r="G120" s="137">
        <f>+'Distribution Pivot Table'!V$237*100</f>
        <v>4.5243019648397098</v>
      </c>
      <c r="H120" s="136">
        <f>+'Distribution Pivot Table'!V$239*100</f>
        <v>0</v>
      </c>
      <c r="I120" s="138">
        <f t="shared" si="73"/>
        <v>30.842812823164429</v>
      </c>
      <c r="J120" s="139">
        <f>+'Distribution Pivot Table'!V$241*100</f>
        <v>28.619441571871768</v>
      </c>
      <c r="K120" s="136">
        <f>+'Distribution Pivot Table'!V$243*100</f>
        <v>21.690796277145814</v>
      </c>
      <c r="L120" s="136">
        <f>+'Distribution Pivot Table'!V$245*100</f>
        <v>0</v>
      </c>
      <c r="M120" s="140">
        <f t="shared" si="74"/>
        <v>50.310237849017582</v>
      </c>
      <c r="N120" s="139">
        <f>+'Distribution Pivot Table'!V$247*100</f>
        <v>2.016546018614271</v>
      </c>
      <c r="O120" s="141">
        <f t="shared" si="75"/>
        <v>67.683557394002065</v>
      </c>
      <c r="P120" s="142">
        <f t="shared" si="76"/>
        <v>30.299896587383664</v>
      </c>
      <c r="Q120" s="142">
        <f t="shared" si="77"/>
        <v>2.016546018614271</v>
      </c>
      <c r="R120" s="32">
        <f t="shared" si="66"/>
        <v>100</v>
      </c>
      <c r="S120" s="32">
        <f t="shared" si="67"/>
        <v>100</v>
      </c>
      <c r="T120" s="25"/>
      <c r="U120" s="25"/>
      <c r="V120" s="25"/>
      <c r="W120" s="25"/>
      <c r="X120" s="25"/>
      <c r="Y120" s="25"/>
      <c r="Z120" s="25"/>
      <c r="AA120" s="340"/>
    </row>
    <row r="121" spans="1:27" s="29" customFormat="1">
      <c r="A121" s="47" t="s">
        <v>60</v>
      </c>
      <c r="B121" s="136">
        <f>+'Distribution Pivot Table'!V$251*100</f>
        <v>0</v>
      </c>
      <c r="C121" s="137">
        <f>+'Distribution Pivot Table'!V$253*100</f>
        <v>0</v>
      </c>
      <c r="D121" s="136">
        <f>+'Distribution Pivot Table'!V$255*100</f>
        <v>0</v>
      </c>
      <c r="E121" s="138">
        <f t="shared" si="60"/>
        <v>0</v>
      </c>
      <c r="F121" s="139">
        <f>+'Distribution Pivot Table'!V$257*100</f>
        <v>0</v>
      </c>
      <c r="G121" s="137">
        <f>+'Distribution Pivot Table'!V$259*100</f>
        <v>0</v>
      </c>
      <c r="H121" s="136">
        <f>+'Distribution Pivot Table'!V$261*100</f>
        <v>0</v>
      </c>
      <c r="I121" s="138">
        <f t="shared" si="73"/>
        <v>0</v>
      </c>
      <c r="J121" s="139">
        <f>+'Distribution Pivot Table'!V$263*100</f>
        <v>0</v>
      </c>
      <c r="K121" s="136">
        <f>+'Distribution Pivot Table'!V$265*100</f>
        <v>0</v>
      </c>
      <c r="L121" s="136">
        <f>+'Distribution Pivot Table'!V$267*100</f>
        <v>0</v>
      </c>
      <c r="M121" s="140">
        <f t="shared" si="74"/>
        <v>0</v>
      </c>
      <c r="N121" s="139">
        <f>+'Distribution Pivot Table'!V$269*100</f>
        <v>0</v>
      </c>
      <c r="O121" s="141">
        <f t="shared" si="75"/>
        <v>0</v>
      </c>
      <c r="P121" s="142">
        <f t="shared" si="76"/>
        <v>0</v>
      </c>
      <c r="Q121" s="142">
        <f t="shared" si="77"/>
        <v>0</v>
      </c>
      <c r="R121" s="32">
        <f t="shared" si="66"/>
        <v>0</v>
      </c>
      <c r="S121" s="32">
        <f t="shared" si="67"/>
        <v>0</v>
      </c>
    </row>
    <row r="122" spans="1:27" s="29" customFormat="1">
      <c r="A122" s="47"/>
      <c r="B122" s="136"/>
      <c r="C122" s="137"/>
      <c r="D122" s="136"/>
      <c r="E122" s="138"/>
      <c r="F122" s="139"/>
      <c r="G122" s="137"/>
      <c r="H122" s="136"/>
      <c r="I122" s="138"/>
      <c r="J122" s="139"/>
      <c r="K122" s="136"/>
      <c r="L122" s="136"/>
      <c r="M122" s="140"/>
      <c r="N122" s="139"/>
      <c r="O122" s="141"/>
      <c r="P122" s="142"/>
      <c r="Q122" s="142"/>
      <c r="R122" s="32"/>
      <c r="S122" s="32"/>
    </row>
    <row r="123" spans="1:27" s="29" customFormat="1">
      <c r="A123" s="47" t="s">
        <v>61</v>
      </c>
      <c r="B123" s="136">
        <f>+'Distribution Pivot Table'!V$273*100</f>
        <v>13.150684931506849</v>
      </c>
      <c r="C123" s="137">
        <f>+'Distribution Pivot Table'!V$275*100</f>
        <v>0.14246575342465753</v>
      </c>
      <c r="D123" s="136">
        <f>+'Distribution Pivot Table'!V$277*100</f>
        <v>0</v>
      </c>
      <c r="E123" s="138">
        <f t="shared" si="60"/>
        <v>13.293150684931506</v>
      </c>
      <c r="F123" s="139">
        <f>+'Distribution Pivot Table'!V$279*100</f>
        <v>37.161643835616438</v>
      </c>
      <c r="G123" s="137">
        <f>+'Distribution Pivot Table'!V$281*100</f>
        <v>1.4794520547945205</v>
      </c>
      <c r="H123" s="136">
        <f>+'Distribution Pivot Table'!V$283*100</f>
        <v>0</v>
      </c>
      <c r="I123" s="138">
        <f t="shared" ref="I123:I126" si="78">SUM(F123:H123)</f>
        <v>38.641095890410959</v>
      </c>
      <c r="J123" s="139">
        <f>+'Distribution Pivot Table'!V$285*100</f>
        <v>25.019178082191779</v>
      </c>
      <c r="K123" s="136">
        <f>+'Distribution Pivot Table'!V$287*100</f>
        <v>5.5232876712328762</v>
      </c>
      <c r="L123" s="136">
        <f>+'Distribution Pivot Table'!V$289*100</f>
        <v>0</v>
      </c>
      <c r="M123" s="140">
        <f t="shared" ref="M123:M126" si="79">SUM(J123:L123)</f>
        <v>30.542465753424654</v>
      </c>
      <c r="N123" s="139">
        <f>+'Distribution Pivot Table'!V$291*100</f>
        <v>17.523287671232875</v>
      </c>
      <c r="O123" s="141">
        <f t="shared" ref="O123:O126" si="80">+B123+F123+J123</f>
        <v>75.331506849315076</v>
      </c>
      <c r="P123" s="142">
        <f t="shared" ref="P123:P126" si="81">+C123+G123+K123</f>
        <v>7.1452054794520539</v>
      </c>
      <c r="Q123" s="142">
        <f t="shared" ref="Q123:Q126" si="82">+D123+H123+L123+N123</f>
        <v>17.523287671232875</v>
      </c>
      <c r="R123" s="32">
        <f t="shared" si="66"/>
        <v>100</v>
      </c>
      <c r="S123" s="32">
        <f t="shared" si="67"/>
        <v>100</v>
      </c>
    </row>
    <row r="124" spans="1:27" s="29" customFormat="1">
      <c r="A124" s="47" t="s">
        <v>62</v>
      </c>
      <c r="B124" s="136">
        <f>+'Distribution Pivot Table'!V295*100</f>
        <v>16.390932292448582</v>
      </c>
      <c r="C124" s="137">
        <f>+'Distribution Pivot Table'!V297*100</f>
        <v>1.0298753940849721</v>
      </c>
      <c r="D124" s="136">
        <f>+'Distribution Pivot Table'!V299*100</f>
        <v>0</v>
      </c>
      <c r="E124" s="138">
        <f t="shared" si="60"/>
        <v>17.420807686533553</v>
      </c>
      <c r="F124" s="139">
        <f>+'Distribution Pivot Table'!V301*100</f>
        <v>18.510734124005403</v>
      </c>
      <c r="G124" s="137">
        <f>+'Distribution Pivot Table'!V303*100</f>
        <v>1.3421408196967421</v>
      </c>
      <c r="H124" s="136">
        <f>+'Distribution Pivot Table'!V305*100</f>
        <v>0</v>
      </c>
      <c r="I124" s="138">
        <f t="shared" si="78"/>
        <v>19.852874943702144</v>
      </c>
      <c r="J124" s="139">
        <f>+'Distribution Pivot Table'!V307*100</f>
        <v>38.147425311514787</v>
      </c>
      <c r="K124" s="136">
        <f>+'Distribution Pivot Table'!V309*100</f>
        <v>18.429665215433118</v>
      </c>
      <c r="L124" s="136">
        <f>+'Distribution Pivot Table'!V311*100</f>
        <v>0</v>
      </c>
      <c r="M124" s="140">
        <f t="shared" si="79"/>
        <v>56.577090526947906</v>
      </c>
      <c r="N124" s="139">
        <f>+'Distribution Pivot Table'!V313*100</f>
        <v>6.1492268428163941</v>
      </c>
      <c r="O124" s="141">
        <f t="shared" si="80"/>
        <v>73.049091727968772</v>
      </c>
      <c r="P124" s="142">
        <f t="shared" si="81"/>
        <v>20.801681429214831</v>
      </c>
      <c r="Q124" s="142">
        <f t="shared" si="82"/>
        <v>6.1492268428163941</v>
      </c>
      <c r="R124" s="32">
        <f t="shared" si="66"/>
        <v>100</v>
      </c>
      <c r="S124" s="32">
        <f t="shared" si="67"/>
        <v>100</v>
      </c>
    </row>
    <row r="125" spans="1:27" s="29" customFormat="1">
      <c r="A125" s="47" t="s">
        <v>63</v>
      </c>
      <c r="B125" s="136">
        <f>+'Distribution Pivot Table'!V317*100</f>
        <v>0.53399055247484084</v>
      </c>
      <c r="C125" s="171">
        <f>+'Distribution Pivot Table'!V319*100</f>
        <v>5.1345245430273155E-2</v>
      </c>
      <c r="D125" s="136">
        <f>+'Distribution Pivot Table'!V321*100</f>
        <v>0</v>
      </c>
      <c r="E125" s="138">
        <f t="shared" si="60"/>
        <v>0.58533579790511403</v>
      </c>
      <c r="F125" s="139">
        <f>+'Distribution Pivot Table'!V323*100</f>
        <v>69.891148079687824</v>
      </c>
      <c r="G125" s="137">
        <f>+'Distribution Pivot Table'!V325*100</f>
        <v>1.1501334976381188</v>
      </c>
      <c r="H125" s="136">
        <f>+'Distribution Pivot Table'!V327*100</f>
        <v>0</v>
      </c>
      <c r="I125" s="138">
        <f t="shared" si="78"/>
        <v>71.041281577325947</v>
      </c>
      <c r="J125" s="139">
        <f>+'Distribution Pivot Table'!V329*100</f>
        <v>23.279934278085847</v>
      </c>
      <c r="K125" s="136">
        <f>+'Distribution Pivot Table'!V331*100</f>
        <v>3.2860957075374819</v>
      </c>
      <c r="L125" s="136">
        <f>+'Distribution Pivot Table'!V333*100</f>
        <v>0</v>
      </c>
      <c r="M125" s="140">
        <f t="shared" si="79"/>
        <v>26.566029985623327</v>
      </c>
      <c r="N125" s="139">
        <f>+'Distribution Pivot Table'!V335*100</f>
        <v>1.8073526391456152</v>
      </c>
      <c r="O125" s="141">
        <f t="shared" si="80"/>
        <v>93.705072910248518</v>
      </c>
      <c r="P125" s="142">
        <f t="shared" si="81"/>
        <v>4.4875744506058739</v>
      </c>
      <c r="Q125" s="142">
        <f t="shared" si="82"/>
        <v>1.8073526391456152</v>
      </c>
      <c r="R125" s="32">
        <f t="shared" si="66"/>
        <v>100.00000000000001</v>
      </c>
      <c r="S125" s="32">
        <f t="shared" si="67"/>
        <v>100</v>
      </c>
    </row>
    <row r="126" spans="1:27" s="29" customFormat="1">
      <c r="A126" s="52" t="s">
        <v>64</v>
      </c>
      <c r="B126" s="143">
        <f>+'Distribution Pivot Table'!V339*100</f>
        <v>25.584333543903981</v>
      </c>
      <c r="C126" s="143">
        <f>+'Distribution Pivot Table'!V341*100</f>
        <v>0</v>
      </c>
      <c r="D126" s="143">
        <f>+'Distribution Pivot Table'!V343*100</f>
        <v>0</v>
      </c>
      <c r="E126" s="144">
        <f t="shared" si="60"/>
        <v>25.584333543903981</v>
      </c>
      <c r="F126" s="145">
        <f>+'Distribution Pivot Table'!V345*100</f>
        <v>45.735944409349337</v>
      </c>
      <c r="G126" s="143">
        <f>+'Distribution Pivot Table'!V347*100</f>
        <v>1.0739102969046115</v>
      </c>
      <c r="H126" s="143">
        <f>+'Distribution Pivot Table'!V349*100</f>
        <v>0</v>
      </c>
      <c r="I126" s="144">
        <f t="shared" si="78"/>
        <v>46.809854706253951</v>
      </c>
      <c r="J126" s="145">
        <f>+'Distribution Pivot Table'!V351*100</f>
        <v>21.983575489576754</v>
      </c>
      <c r="K126" s="143">
        <f>+'Distribution Pivot Table'!V353*100</f>
        <v>2.8427037271004423</v>
      </c>
      <c r="L126" s="143">
        <f>+'Distribution Pivot Table'!V355*100</f>
        <v>0</v>
      </c>
      <c r="M126" s="331">
        <f t="shared" si="79"/>
        <v>24.826279216677197</v>
      </c>
      <c r="N126" s="145">
        <f>+'Distribution Pivot Table'!V357*100</f>
        <v>2.7795325331648768</v>
      </c>
      <c r="O126" s="332">
        <f t="shared" si="80"/>
        <v>93.303853442830061</v>
      </c>
      <c r="P126" s="333">
        <f t="shared" si="81"/>
        <v>3.916614024005054</v>
      </c>
      <c r="Q126" s="333">
        <f t="shared" si="82"/>
        <v>2.7795325331648768</v>
      </c>
      <c r="R126" s="32">
        <f t="shared" si="66"/>
        <v>100</v>
      </c>
      <c r="S126" s="32">
        <f t="shared" si="67"/>
        <v>99.999999999999986</v>
      </c>
    </row>
    <row r="127" spans="1:27" s="29" customFormat="1">
      <c r="A127" s="133" t="s">
        <v>665</v>
      </c>
      <c r="B127" s="47"/>
      <c r="C127" s="47"/>
      <c r="D127" s="47"/>
      <c r="E127" s="47"/>
      <c r="F127" s="110"/>
      <c r="G127" s="110"/>
      <c r="H127" s="110"/>
      <c r="I127" s="110"/>
      <c r="J127" s="110"/>
      <c r="K127" s="110"/>
      <c r="L127" s="110"/>
      <c r="M127" s="110"/>
      <c r="N127" s="110"/>
      <c r="O127" s="110"/>
      <c r="P127" s="110"/>
      <c r="Q127" s="110"/>
      <c r="R127" s="34"/>
    </row>
    <row r="128" spans="1:27">
      <c r="A128" s="133"/>
      <c r="B128" s="45"/>
      <c r="C128" s="45"/>
      <c r="D128" s="45"/>
      <c r="E128" s="109"/>
      <c r="F128" s="45"/>
      <c r="G128" s="45"/>
      <c r="H128" s="45"/>
      <c r="I128" s="109"/>
      <c r="J128" s="45"/>
      <c r="K128" s="45"/>
      <c r="L128" s="45"/>
      <c r="M128" s="109"/>
      <c r="N128" s="45"/>
      <c r="O128" s="93"/>
      <c r="P128" s="93"/>
      <c r="R128" s="9"/>
    </row>
    <row r="129" spans="1:19" s="29" customFormat="1">
      <c r="A129" s="47"/>
      <c r="B129" s="47"/>
      <c r="C129" s="47"/>
      <c r="D129" s="47"/>
      <c r="E129" s="47"/>
      <c r="F129" s="110"/>
      <c r="G129" s="110"/>
      <c r="H129" s="110"/>
      <c r="I129" s="110"/>
      <c r="J129" s="110"/>
      <c r="K129" s="110"/>
      <c r="L129" s="110"/>
      <c r="M129" s="110"/>
      <c r="N129" s="110"/>
      <c r="O129" s="110"/>
      <c r="P129" s="110"/>
      <c r="Q129" s="110"/>
      <c r="R129" s="34"/>
    </row>
    <row r="130" spans="1:19" s="29" customFormat="1">
      <c r="A130" s="36"/>
      <c r="B130" s="36"/>
      <c r="C130" s="36"/>
      <c r="D130" s="36"/>
      <c r="E130" s="36"/>
      <c r="F130" s="110"/>
      <c r="G130" s="110"/>
      <c r="H130" s="110"/>
      <c r="I130" s="110"/>
      <c r="J130" s="110"/>
      <c r="K130" s="110"/>
      <c r="L130" s="110"/>
      <c r="M130" s="110"/>
      <c r="N130" s="110"/>
      <c r="O130" s="110"/>
      <c r="P130" s="110"/>
      <c r="Q130" s="323" t="s">
        <v>1192</v>
      </c>
      <c r="R130" s="34"/>
    </row>
    <row r="131" spans="1:19" s="29" customFormat="1" ht="18">
      <c r="A131" s="198" t="s">
        <v>264</v>
      </c>
      <c r="B131" s="100"/>
      <c r="C131" s="100"/>
      <c r="D131" s="100"/>
      <c r="E131" s="100"/>
      <c r="F131" s="103"/>
      <c r="G131" s="103"/>
      <c r="H131" s="103"/>
      <c r="I131" s="104"/>
      <c r="J131" s="103"/>
      <c r="K131" s="103"/>
      <c r="L131" s="103"/>
      <c r="M131" s="104"/>
      <c r="N131" s="103"/>
      <c r="O131" s="103"/>
      <c r="P131" s="103"/>
      <c r="Q131" s="103"/>
      <c r="R131" s="19" t="s">
        <v>156</v>
      </c>
    </row>
    <row r="132" spans="1:19" s="29" customFormat="1" ht="18">
      <c r="A132" s="198"/>
      <c r="B132" s="100"/>
      <c r="C132" s="100"/>
      <c r="D132" s="100"/>
      <c r="E132" s="100"/>
      <c r="F132" s="103"/>
      <c r="G132" s="103"/>
      <c r="H132" s="103"/>
      <c r="I132" s="104"/>
      <c r="J132" s="103"/>
      <c r="K132" s="103"/>
      <c r="L132" s="103"/>
      <c r="M132" s="104"/>
      <c r="N132" s="103"/>
      <c r="O132" s="103"/>
      <c r="P132" s="103"/>
      <c r="Q132" s="103"/>
      <c r="R132" s="19"/>
    </row>
    <row r="133" spans="1:19" s="29" customFormat="1" ht="15.75">
      <c r="A133" s="118" t="s">
        <v>10</v>
      </c>
      <c r="B133" s="100"/>
      <c r="C133" s="100"/>
      <c r="D133" s="100"/>
      <c r="E133" s="100"/>
      <c r="F133" s="103"/>
      <c r="G133" s="103"/>
      <c r="H133" s="103"/>
      <c r="I133" s="104"/>
      <c r="J133" s="103"/>
      <c r="K133" s="103"/>
      <c r="L133" s="103"/>
      <c r="M133" s="104"/>
      <c r="N133" s="103"/>
      <c r="O133" s="103"/>
      <c r="P133" s="103"/>
      <c r="Q133" s="103"/>
      <c r="R133" s="19" t="s">
        <v>156</v>
      </c>
    </row>
    <row r="134" spans="1:19" s="29" customFormat="1" ht="15.75">
      <c r="A134" s="118" t="s">
        <v>1196</v>
      </c>
      <c r="B134" s="100"/>
      <c r="C134" s="100"/>
      <c r="D134" s="100"/>
      <c r="E134" s="100"/>
      <c r="F134" s="22"/>
      <c r="G134" s="22"/>
      <c r="H134" s="22"/>
      <c r="I134" s="100"/>
      <c r="J134" s="22"/>
      <c r="K134" s="22"/>
      <c r="L134" s="22"/>
      <c r="M134" s="100"/>
      <c r="N134" s="22"/>
      <c r="O134" s="22"/>
      <c r="P134" s="22"/>
      <c r="Q134" s="103"/>
      <c r="R134" s="28"/>
    </row>
    <row r="135" spans="1:19" s="29" customFormat="1" ht="20.25" customHeight="1">
      <c r="A135" s="105"/>
      <c r="B135" s="105"/>
      <c r="C135" s="105"/>
      <c r="D135" s="105"/>
      <c r="E135" s="105"/>
      <c r="F135" s="105"/>
      <c r="G135" s="105"/>
      <c r="H135" s="105"/>
      <c r="I135" s="105"/>
      <c r="J135" s="51"/>
      <c r="K135" s="51"/>
      <c r="L135" s="51"/>
      <c r="M135" s="51"/>
      <c r="N135" s="51"/>
      <c r="O135" s="51"/>
      <c r="P135" s="51"/>
      <c r="Q135" s="51"/>
      <c r="R135" s="30"/>
      <c r="S135" s="9"/>
    </row>
    <row r="136" spans="1:19" s="29" customFormat="1" ht="20.25" customHeight="1">
      <c r="A136" s="21"/>
      <c r="B136" s="119" t="s">
        <v>257</v>
      </c>
      <c r="C136" s="120"/>
      <c r="D136" s="120"/>
      <c r="E136" s="120"/>
      <c r="F136" s="120"/>
      <c r="G136" s="120"/>
      <c r="H136" s="120"/>
      <c r="I136" s="121"/>
      <c r="J136" s="122" t="s">
        <v>156</v>
      </c>
      <c r="K136" s="324"/>
      <c r="L136" s="324"/>
      <c r="M136" s="325"/>
      <c r="N136" s="836" t="s">
        <v>256</v>
      </c>
      <c r="O136" s="839" t="s">
        <v>162</v>
      </c>
      <c r="P136" s="839" t="s">
        <v>163</v>
      </c>
      <c r="Q136" s="839" t="s">
        <v>161</v>
      </c>
      <c r="R136" s="31"/>
      <c r="S136" s="3"/>
    </row>
    <row r="137" spans="1:19" s="29" customFormat="1" ht="36.75" customHeight="1">
      <c r="A137" s="22"/>
      <c r="B137" s="120" t="s">
        <v>296</v>
      </c>
      <c r="C137" s="120"/>
      <c r="D137" s="120"/>
      <c r="E137" s="123"/>
      <c r="F137" s="124" t="s">
        <v>298</v>
      </c>
      <c r="G137" s="120"/>
      <c r="H137" s="120"/>
      <c r="I137" s="121"/>
      <c r="J137" s="125" t="s">
        <v>258</v>
      </c>
      <c r="K137" s="120"/>
      <c r="L137" s="120"/>
      <c r="M137" s="121"/>
      <c r="N137" s="837"/>
      <c r="O137" s="840"/>
      <c r="P137" s="840"/>
      <c r="Q137" s="840"/>
      <c r="R137" s="31" t="s">
        <v>11</v>
      </c>
      <c r="S137" s="3" t="s">
        <v>11</v>
      </c>
    </row>
    <row r="138" spans="1:19" s="29" customFormat="1" ht="32.25" customHeight="1">
      <c r="A138" s="23"/>
      <c r="B138" s="126" t="s">
        <v>157</v>
      </c>
      <c r="C138" s="126" t="s">
        <v>158</v>
      </c>
      <c r="D138" s="126" t="s">
        <v>297</v>
      </c>
      <c r="E138" s="127" t="s">
        <v>12</v>
      </c>
      <c r="F138" s="128" t="s">
        <v>157</v>
      </c>
      <c r="G138" s="126" t="s">
        <v>158</v>
      </c>
      <c r="H138" s="126" t="s">
        <v>297</v>
      </c>
      <c r="I138" s="127" t="s">
        <v>12</v>
      </c>
      <c r="J138" s="129" t="s">
        <v>157</v>
      </c>
      <c r="K138" s="130" t="s">
        <v>158</v>
      </c>
      <c r="L138" s="126" t="s">
        <v>297</v>
      </c>
      <c r="M138" s="129" t="s">
        <v>12</v>
      </c>
      <c r="N138" s="838"/>
      <c r="O138" s="841"/>
      <c r="P138" s="841"/>
      <c r="Q138" s="841"/>
      <c r="R138" s="313"/>
      <c r="S138" s="314"/>
    </row>
    <row r="139" spans="1:19" s="29" customFormat="1" ht="12.75" hidden="1" customHeight="1">
      <c r="A139" s="47" t="s">
        <v>48</v>
      </c>
      <c r="B139" s="47"/>
      <c r="C139" s="47"/>
      <c r="D139" s="47"/>
      <c r="E139" s="107"/>
      <c r="F139" s="24"/>
      <c r="G139" s="44"/>
      <c r="H139" s="45"/>
      <c r="I139" s="46"/>
      <c r="J139" s="24"/>
      <c r="K139" s="45"/>
      <c r="L139" s="45"/>
      <c r="M139" s="48"/>
      <c r="N139" s="24"/>
      <c r="O139" s="330"/>
      <c r="P139" s="50"/>
      <c r="Q139" s="50"/>
      <c r="R139" s="32">
        <f>SUM(F139:H139,J139:L139)+N139</f>
        <v>0</v>
      </c>
      <c r="S139" s="5">
        <f>+Q139+P139+O139</f>
        <v>0</v>
      </c>
    </row>
    <row r="140" spans="1:19" s="29" customFormat="1" ht="12.75" hidden="1" customHeight="1">
      <c r="A140" s="47"/>
      <c r="B140" s="47"/>
      <c r="C140" s="47"/>
      <c r="D140" s="47"/>
      <c r="E140" s="107"/>
      <c r="F140" s="24"/>
      <c r="G140" s="44"/>
      <c r="H140" s="45"/>
      <c r="I140" s="108"/>
      <c r="J140" s="24"/>
      <c r="K140" s="45"/>
      <c r="L140" s="45"/>
      <c r="M140" s="24"/>
      <c r="N140" s="24"/>
      <c r="O140" s="326"/>
      <c r="P140" s="297"/>
      <c r="Q140" s="297"/>
      <c r="R140" s="31"/>
      <c r="S140" s="3"/>
    </row>
    <row r="141" spans="1:19" s="29" customFormat="1">
      <c r="A141" s="47" t="s">
        <v>49</v>
      </c>
      <c r="B141" s="136">
        <f>+'Distribution Pivot Table'!W$9*100</f>
        <v>0</v>
      </c>
      <c r="C141" s="137">
        <f>+'Distribution Pivot Table'!W$11*100</f>
        <v>0</v>
      </c>
      <c r="D141" s="136">
        <f>+'Distribution Pivot Table'!W$13*100</f>
        <v>0</v>
      </c>
      <c r="E141" s="138">
        <f t="shared" ref="E141:E159" si="83">SUM(B141:D141)</f>
        <v>0</v>
      </c>
      <c r="F141" s="139">
        <f>+'Distribution Pivot Table'!W$15*100</f>
        <v>0</v>
      </c>
      <c r="G141" s="137">
        <f>+'Distribution Pivot Table'!W$17*100</f>
        <v>0</v>
      </c>
      <c r="H141" s="136">
        <f>+'Distribution Pivot Table'!W$19*100</f>
        <v>0</v>
      </c>
      <c r="I141" s="138">
        <f t="shared" ref="I141:I144" si="84">SUM(F141:H141)</f>
        <v>0</v>
      </c>
      <c r="J141" s="139">
        <f>+'Distribution Pivot Table'!W$21*100</f>
        <v>0</v>
      </c>
      <c r="K141" s="136">
        <f>+'Distribution Pivot Table'!W$23*100</f>
        <v>0</v>
      </c>
      <c r="L141" s="136">
        <f>+'Distribution Pivot Table'!W$25*100</f>
        <v>0</v>
      </c>
      <c r="M141" s="140">
        <f t="shared" ref="M141:M144" si="85">SUM(J141:L141)</f>
        <v>0</v>
      </c>
      <c r="N141" s="139">
        <f>+'Distribution Pivot Table'!W$27*100</f>
        <v>0</v>
      </c>
      <c r="O141" s="141">
        <f t="shared" ref="O141:O144" si="86">+B141+F141+J141</f>
        <v>0</v>
      </c>
      <c r="P141" s="142">
        <f t="shared" ref="P141:P144" si="87">+C141+G141+K141</f>
        <v>0</v>
      </c>
      <c r="Q141" s="142">
        <f t="shared" ref="Q141:Q144" si="88">+D141+H141+L141+N141</f>
        <v>0</v>
      </c>
      <c r="R141" s="32">
        <f t="shared" ref="R141:R159" si="89">SUM(B141:D141,F141:H141,J141:L141)+N141</f>
        <v>0</v>
      </c>
      <c r="S141" s="5">
        <f t="shared" ref="S141:S159" si="90">+Q141+P141+O141</f>
        <v>0</v>
      </c>
    </row>
    <row r="142" spans="1:19" s="29" customFormat="1">
      <c r="A142" s="47" t="s">
        <v>50</v>
      </c>
      <c r="B142" s="136">
        <f>+'Distribution Pivot Table'!W$31*100</f>
        <v>28.093306288032455</v>
      </c>
      <c r="C142" s="137">
        <f>+'Distribution Pivot Table'!W$33*100</f>
        <v>0.10141987829614604</v>
      </c>
      <c r="D142" s="136">
        <f>+'Distribution Pivot Table'!W$35*100</f>
        <v>0</v>
      </c>
      <c r="E142" s="138">
        <f t="shared" si="83"/>
        <v>28.1947261663286</v>
      </c>
      <c r="F142" s="139">
        <f>+'Distribution Pivot Table'!W$37*100</f>
        <v>33.671399594320491</v>
      </c>
      <c r="G142" s="137">
        <f>+'Distribution Pivot Table'!W$39*100</f>
        <v>0.50709939148073024</v>
      </c>
      <c r="H142" s="136">
        <f>+'Distribution Pivot Table'!W$41*100</f>
        <v>0</v>
      </c>
      <c r="I142" s="138">
        <f t="shared" si="84"/>
        <v>34.17849898580122</v>
      </c>
      <c r="J142" s="139">
        <f>+'Distribution Pivot Table'!W$43*100</f>
        <v>34.279918864097361</v>
      </c>
      <c r="K142" s="136">
        <f>+'Distribution Pivot Table'!W$45*100</f>
        <v>3.2454361054766734</v>
      </c>
      <c r="L142" s="136">
        <f>+'Distribution Pivot Table'!W$47*100</f>
        <v>0</v>
      </c>
      <c r="M142" s="140">
        <f t="shared" si="85"/>
        <v>37.525354969574032</v>
      </c>
      <c r="N142" s="139">
        <f>+'Distribution Pivot Table'!W$49*100</f>
        <v>0.10141987829614604</v>
      </c>
      <c r="O142" s="141">
        <f t="shared" si="86"/>
        <v>96.044624746450296</v>
      </c>
      <c r="P142" s="142">
        <f t="shared" si="87"/>
        <v>3.8539553752535496</v>
      </c>
      <c r="Q142" s="142">
        <f t="shared" si="88"/>
        <v>0.10141987829614604</v>
      </c>
      <c r="R142" s="32">
        <f t="shared" si="89"/>
        <v>99.999999999999986</v>
      </c>
      <c r="S142" s="32">
        <f t="shared" si="90"/>
        <v>99.999999999999986</v>
      </c>
    </row>
    <row r="143" spans="1:19" s="29" customFormat="1">
      <c r="A143" s="47" t="s">
        <v>51</v>
      </c>
      <c r="B143" s="136">
        <f>+'Distribution Pivot Table'!W$53*100</f>
        <v>0</v>
      </c>
      <c r="C143" s="137">
        <f>+'Distribution Pivot Table'!W$55*100</f>
        <v>0</v>
      </c>
      <c r="D143" s="136">
        <f>+'Distribution Pivot Table'!W$57*100</f>
        <v>0</v>
      </c>
      <c r="E143" s="138">
        <f t="shared" si="83"/>
        <v>0</v>
      </c>
      <c r="F143" s="139">
        <f>+'Distribution Pivot Table'!W$59*100</f>
        <v>0</v>
      </c>
      <c r="G143" s="137">
        <f>+'Distribution Pivot Table'!W$61*100</f>
        <v>0</v>
      </c>
      <c r="H143" s="136">
        <f>+'Distribution Pivot Table'!W$63*100</f>
        <v>0</v>
      </c>
      <c r="I143" s="138">
        <f t="shared" si="84"/>
        <v>0</v>
      </c>
      <c r="J143" s="139">
        <f>+'Distribution Pivot Table'!W$65*100</f>
        <v>0</v>
      </c>
      <c r="K143" s="136">
        <f>+'Distribution Pivot Table'!W$67*100</f>
        <v>0</v>
      </c>
      <c r="L143" s="136">
        <f>+'Distribution Pivot Table'!W$69*100</f>
        <v>0</v>
      </c>
      <c r="M143" s="140">
        <f t="shared" si="85"/>
        <v>0</v>
      </c>
      <c r="N143" s="139">
        <f>+'Distribution Pivot Table'!W$71*100</f>
        <v>0</v>
      </c>
      <c r="O143" s="141">
        <f t="shared" si="86"/>
        <v>0</v>
      </c>
      <c r="P143" s="142">
        <f t="shared" si="87"/>
        <v>0</v>
      </c>
      <c r="Q143" s="142">
        <f t="shared" si="88"/>
        <v>0</v>
      </c>
      <c r="R143" s="32">
        <f t="shared" si="89"/>
        <v>0</v>
      </c>
      <c r="S143" s="32">
        <f t="shared" si="90"/>
        <v>0</v>
      </c>
    </row>
    <row r="144" spans="1:19" s="29" customFormat="1">
      <c r="A144" s="47" t="s">
        <v>52</v>
      </c>
      <c r="B144" s="136">
        <f>+'Distribution Pivot Table'!W$75*100</f>
        <v>24.178518881804806</v>
      </c>
      <c r="C144" s="137">
        <f>+'Distribution Pivot Table'!W$77*100</f>
        <v>0.68661108386463954</v>
      </c>
      <c r="D144" s="136">
        <f>+'Distribution Pivot Table'!W$79*100</f>
        <v>0</v>
      </c>
      <c r="E144" s="138">
        <f t="shared" si="83"/>
        <v>24.865129965669446</v>
      </c>
      <c r="F144" s="139">
        <f>+'Distribution Pivot Table'!W$81*100</f>
        <v>30.210887690044142</v>
      </c>
      <c r="G144" s="137">
        <f>+'Distribution Pivot Table'!W$83*100</f>
        <v>0.24521824423737126</v>
      </c>
      <c r="H144" s="136">
        <f>+'Distribution Pivot Table'!W$85*100</f>
        <v>4.9043648847474253E-2</v>
      </c>
      <c r="I144" s="138">
        <f t="shared" si="84"/>
        <v>30.505149583128986</v>
      </c>
      <c r="J144" s="139">
        <f>+'Distribution Pivot Table'!W$87*100</f>
        <v>31.191760666993623</v>
      </c>
      <c r="K144" s="136">
        <f>+'Distribution Pivot Table'!W$89*100</f>
        <v>12.457086807258461</v>
      </c>
      <c r="L144" s="136">
        <f>+'Distribution Pivot Table'!W$91*100</f>
        <v>0</v>
      </c>
      <c r="M144" s="140">
        <f t="shared" si="85"/>
        <v>43.648847474252086</v>
      </c>
      <c r="N144" s="139">
        <f>+'Distribution Pivot Table'!W$93*100</f>
        <v>0.98087297694948505</v>
      </c>
      <c r="O144" s="141">
        <f t="shared" si="86"/>
        <v>85.581167238842568</v>
      </c>
      <c r="P144" s="142">
        <f t="shared" si="87"/>
        <v>13.388916135360471</v>
      </c>
      <c r="Q144" s="142">
        <f t="shared" si="88"/>
        <v>1.0299166257969592</v>
      </c>
      <c r="R144" s="32">
        <f t="shared" si="89"/>
        <v>100</v>
      </c>
      <c r="S144" s="32">
        <f t="shared" si="90"/>
        <v>100</v>
      </c>
    </row>
    <row r="145" spans="1:27" s="29" customFormat="1">
      <c r="A145" s="47"/>
      <c r="B145" s="136"/>
      <c r="C145" s="137"/>
      <c r="D145" s="136"/>
      <c r="E145" s="138"/>
      <c r="F145" s="139"/>
      <c r="G145" s="137"/>
      <c r="H145" s="136"/>
      <c r="I145" s="138"/>
      <c r="J145" s="139"/>
      <c r="K145" s="136"/>
      <c r="L145" s="136"/>
      <c r="M145" s="140"/>
      <c r="N145" s="139"/>
      <c r="O145" s="141"/>
      <c r="P145" s="142"/>
      <c r="Q145" s="142"/>
      <c r="R145" s="32"/>
      <c r="S145" s="32"/>
    </row>
    <row r="146" spans="1:27" s="29" customFormat="1">
      <c r="A146" s="47" t="s">
        <v>53</v>
      </c>
      <c r="B146" s="136">
        <f>+'Distribution Pivot Table'!W$97*100</f>
        <v>0.92184368737474942</v>
      </c>
      <c r="C146" s="137">
        <f>+'Distribution Pivot Table'!W$99*100</f>
        <v>0.20040080160320639</v>
      </c>
      <c r="D146" s="136">
        <f>+'Distribution Pivot Table'!W$101*100</f>
        <v>0</v>
      </c>
      <c r="E146" s="138">
        <f t="shared" si="83"/>
        <v>1.1222444889779557</v>
      </c>
      <c r="F146" s="139">
        <f>+'Distribution Pivot Table'!W$103*100</f>
        <v>45.437541750167</v>
      </c>
      <c r="G146" s="137">
        <f>+'Distribution Pivot Table'!W$105*100</f>
        <v>6.4395457581830327</v>
      </c>
      <c r="H146" s="136">
        <f>+'Distribution Pivot Table'!W$107*100</f>
        <v>0</v>
      </c>
      <c r="I146" s="138">
        <f t="shared" ref="I146:I149" si="91">SUM(F146:H146)</f>
        <v>51.87708750835003</v>
      </c>
      <c r="J146" s="139">
        <f>+'Distribution Pivot Table'!W$109*100</f>
        <v>32.839011356045425</v>
      </c>
      <c r="K146" s="136">
        <f>+'Distribution Pivot Table'!W$111*100</f>
        <v>14.06813627254509</v>
      </c>
      <c r="L146" s="136">
        <f>+'Distribution Pivot Table'!W$113*100</f>
        <v>0</v>
      </c>
      <c r="M146" s="140">
        <f t="shared" ref="M146:M149" si="92">SUM(J146:L146)</f>
        <v>46.907147628590515</v>
      </c>
      <c r="N146" s="139">
        <f>+'Distribution Pivot Table'!W$115*100</f>
        <v>8.0160320641282562E-2</v>
      </c>
      <c r="O146" s="141">
        <f t="shared" ref="O146:O149" si="93">+B146+F146+J146</f>
        <v>79.198396793587165</v>
      </c>
      <c r="P146" s="142">
        <f t="shared" ref="P146:P149" si="94">+C146+G146+K146</f>
        <v>20.708082832331328</v>
      </c>
      <c r="Q146" s="142">
        <f t="shared" ref="Q146:Q149" si="95">+D146+H146+L146+N146</f>
        <v>8.0160320641282562E-2</v>
      </c>
      <c r="R146" s="32">
        <f t="shared" si="89"/>
        <v>99.986639946559777</v>
      </c>
      <c r="S146" s="32">
        <f t="shared" si="90"/>
        <v>99.986639946559777</v>
      </c>
    </row>
    <row r="147" spans="1:27" s="29" customFormat="1">
      <c r="A147" s="47" t="s">
        <v>54</v>
      </c>
      <c r="B147" s="136">
        <f>+'Distribution Pivot Table'!W$119*100</f>
        <v>4.0740740740740744</v>
      </c>
      <c r="C147" s="137">
        <f>+'Distribution Pivot Table'!W$121*100</f>
        <v>0</v>
      </c>
      <c r="D147" s="136">
        <f>+'Distribution Pivot Table'!W$123*100</f>
        <v>0</v>
      </c>
      <c r="E147" s="138">
        <f t="shared" si="83"/>
        <v>4.0740740740740744</v>
      </c>
      <c r="F147" s="139">
        <f>+'Distribution Pivot Table'!W$125*100</f>
        <v>41.111111111111107</v>
      </c>
      <c r="G147" s="137">
        <f>+'Distribution Pivot Table'!W$127*100</f>
        <v>0</v>
      </c>
      <c r="H147" s="136">
        <f>+'Distribution Pivot Table'!W$129*100</f>
        <v>0</v>
      </c>
      <c r="I147" s="138">
        <f t="shared" si="91"/>
        <v>41.111111111111107</v>
      </c>
      <c r="J147" s="139">
        <f>+'Distribution Pivot Table'!W$131*100</f>
        <v>25.185185185185183</v>
      </c>
      <c r="K147" s="136">
        <f>+'Distribution Pivot Table'!W$133*100</f>
        <v>12.592592592592592</v>
      </c>
      <c r="L147" s="136">
        <f>+'Distribution Pivot Table'!W$135*100</f>
        <v>0</v>
      </c>
      <c r="M147" s="140">
        <f t="shared" si="92"/>
        <v>37.777777777777771</v>
      </c>
      <c r="N147" s="139">
        <f>+'Distribution Pivot Table'!W$137*100</f>
        <v>15.185185185185185</v>
      </c>
      <c r="O147" s="141">
        <f t="shared" si="93"/>
        <v>70.370370370370367</v>
      </c>
      <c r="P147" s="142">
        <f t="shared" si="94"/>
        <v>12.592592592592592</v>
      </c>
      <c r="Q147" s="142">
        <f t="shared" si="95"/>
        <v>15.185185185185185</v>
      </c>
      <c r="R147" s="32">
        <f t="shared" si="89"/>
        <v>98.148148148148152</v>
      </c>
      <c r="S147" s="32">
        <f t="shared" si="90"/>
        <v>98.148148148148152</v>
      </c>
    </row>
    <row r="148" spans="1:27" s="29" customFormat="1">
      <c r="A148" s="47" t="s">
        <v>55</v>
      </c>
      <c r="B148" s="136">
        <f>+'Distribution Pivot Table'!W$141*100</f>
        <v>18.352883675464319</v>
      </c>
      <c r="C148" s="137">
        <f>+'Distribution Pivot Table'!W$143*100</f>
        <v>0.26881720430107531</v>
      </c>
      <c r="D148" s="136">
        <f>+'Distribution Pivot Table'!W$145*100</f>
        <v>0</v>
      </c>
      <c r="E148" s="138">
        <f t="shared" si="83"/>
        <v>18.621700879765395</v>
      </c>
      <c r="F148" s="139">
        <f>+'Distribution Pivot Table'!W$147*100</f>
        <v>42.08211143695015</v>
      </c>
      <c r="G148" s="137">
        <f>+'Distribution Pivot Table'!W$149*100</f>
        <v>1.9550342130987293</v>
      </c>
      <c r="H148" s="136">
        <f>+'Distribution Pivot Table'!W$151*100</f>
        <v>0</v>
      </c>
      <c r="I148" s="138">
        <f t="shared" si="91"/>
        <v>44.037145650048878</v>
      </c>
      <c r="J148" s="139">
        <f>+'Distribution Pivot Table'!W$153*100</f>
        <v>29.398826979472144</v>
      </c>
      <c r="K148" s="136">
        <f>+'Distribution Pivot Table'!W$155*100</f>
        <v>7.7223851417399807</v>
      </c>
      <c r="L148" s="136">
        <f>+'Distribution Pivot Table'!W$157*100</f>
        <v>0.21994134897360706</v>
      </c>
      <c r="M148" s="140">
        <f t="shared" si="92"/>
        <v>37.341153470185731</v>
      </c>
      <c r="N148" s="139">
        <f>+'Distribution Pivot Table'!W$159*100</f>
        <v>0</v>
      </c>
      <c r="O148" s="141">
        <f t="shared" si="93"/>
        <v>89.833822091886617</v>
      </c>
      <c r="P148" s="142">
        <f t="shared" si="94"/>
        <v>9.9462365591397859</v>
      </c>
      <c r="Q148" s="142">
        <f t="shared" si="95"/>
        <v>0.21994134897360706</v>
      </c>
      <c r="R148" s="32">
        <f t="shared" si="89"/>
        <v>100</v>
      </c>
      <c r="S148" s="32">
        <f t="shared" si="90"/>
        <v>100.00000000000001</v>
      </c>
    </row>
    <row r="149" spans="1:27" s="29" customFormat="1">
      <c r="A149" s="47" t="s">
        <v>56</v>
      </c>
      <c r="B149" s="136">
        <f>+'Distribution Pivot Table'!W$163*100</f>
        <v>0</v>
      </c>
      <c r="C149" s="137">
        <f>+'Distribution Pivot Table'!W$165*100</f>
        <v>0</v>
      </c>
      <c r="D149" s="136">
        <f>+'Distribution Pivot Table'!W$167*100</f>
        <v>0</v>
      </c>
      <c r="E149" s="138">
        <f t="shared" si="83"/>
        <v>0</v>
      </c>
      <c r="F149" s="139">
        <f>+'Distribution Pivot Table'!W$169*100</f>
        <v>0</v>
      </c>
      <c r="G149" s="137">
        <f>+'Distribution Pivot Table'!W$171*100</f>
        <v>0</v>
      </c>
      <c r="H149" s="136">
        <f>+'Distribution Pivot Table'!W$173*100</f>
        <v>0</v>
      </c>
      <c r="I149" s="138">
        <f t="shared" si="91"/>
        <v>0</v>
      </c>
      <c r="J149" s="139">
        <f>+'Distribution Pivot Table'!W$175*100</f>
        <v>0</v>
      </c>
      <c r="K149" s="136">
        <f>+'Distribution Pivot Table'!W$177*100</f>
        <v>0</v>
      </c>
      <c r="L149" s="136">
        <f>+'Distribution Pivot Table'!W$179*100</f>
        <v>0</v>
      </c>
      <c r="M149" s="140">
        <f t="shared" si="92"/>
        <v>0</v>
      </c>
      <c r="N149" s="139">
        <f>+'Distribution Pivot Table'!W$181*100</f>
        <v>0</v>
      </c>
      <c r="O149" s="141">
        <f t="shared" si="93"/>
        <v>0</v>
      </c>
      <c r="P149" s="142">
        <f t="shared" si="94"/>
        <v>0</v>
      </c>
      <c r="Q149" s="142">
        <f t="shared" si="95"/>
        <v>0</v>
      </c>
      <c r="R149" s="32">
        <f t="shared" si="89"/>
        <v>0</v>
      </c>
      <c r="S149" s="32">
        <f t="shared" si="90"/>
        <v>0</v>
      </c>
    </row>
    <row r="150" spans="1:27" s="29" customFormat="1">
      <c r="A150" s="47"/>
      <c r="B150" s="136"/>
      <c r="C150" s="137"/>
      <c r="D150" s="136"/>
      <c r="E150" s="138"/>
      <c r="F150" s="139"/>
      <c r="G150" s="137"/>
      <c r="H150" s="136"/>
      <c r="I150" s="138"/>
      <c r="J150" s="139"/>
      <c r="K150" s="136"/>
      <c r="L150" s="136"/>
      <c r="M150" s="140"/>
      <c r="N150" s="139"/>
      <c r="O150" s="141"/>
      <c r="P150" s="142"/>
      <c r="Q150" s="142"/>
      <c r="R150" s="32"/>
      <c r="S150" s="32"/>
    </row>
    <row r="151" spans="1:27">
      <c r="A151" s="47" t="s">
        <v>57</v>
      </c>
      <c r="B151" s="136">
        <f>+'Distribution Pivot Table'!W$185*100</f>
        <v>8.7813620071684575</v>
      </c>
      <c r="C151" s="137">
        <f>+'Distribution Pivot Table'!W$187*100</f>
        <v>1.3440860215053763</v>
      </c>
      <c r="D151" s="136">
        <f>+'Distribution Pivot Table'!W$189*100</f>
        <v>0</v>
      </c>
      <c r="E151" s="138">
        <f t="shared" si="83"/>
        <v>10.125448028673834</v>
      </c>
      <c r="F151" s="139">
        <f>+'Distribution Pivot Table'!W$191*100</f>
        <v>29.390681003584231</v>
      </c>
      <c r="G151" s="137">
        <f>+'Distribution Pivot Table'!W$193*100</f>
        <v>0.4480286738351254</v>
      </c>
      <c r="H151" s="136">
        <f>+'Distribution Pivot Table'!W$195*100</f>
        <v>0</v>
      </c>
      <c r="I151" s="138">
        <f t="shared" ref="I151:I154" si="96">SUM(F151:H151)</f>
        <v>29.838709677419356</v>
      </c>
      <c r="J151" s="139">
        <f>+'Distribution Pivot Table'!W$197*100</f>
        <v>44.086021505376344</v>
      </c>
      <c r="K151" s="136">
        <f>+'Distribution Pivot Table'!W$199*100</f>
        <v>4.838709677419355</v>
      </c>
      <c r="L151" s="136">
        <f>+'Distribution Pivot Table'!W$201*100</f>
        <v>0</v>
      </c>
      <c r="M151" s="140">
        <f t="shared" ref="M151:M154" si="97">SUM(J151:L151)</f>
        <v>48.924731182795696</v>
      </c>
      <c r="N151" s="139">
        <f>+'Distribution Pivot Table'!W$203*100</f>
        <v>11.111111111111111</v>
      </c>
      <c r="O151" s="141">
        <f t="shared" ref="O151:O154" si="98">+B151+F151+J151</f>
        <v>82.258064516129025</v>
      </c>
      <c r="P151" s="142">
        <f t="shared" ref="P151:P154" si="99">+C151+G151+K151</f>
        <v>6.6308243727598564</v>
      </c>
      <c r="Q151" s="142">
        <f t="shared" ref="Q151:Q154" si="100">+D151+H151+L151+N151</f>
        <v>11.111111111111111</v>
      </c>
      <c r="R151" s="32">
        <f t="shared" si="89"/>
        <v>100</v>
      </c>
      <c r="S151" s="32">
        <f t="shared" si="90"/>
        <v>100</v>
      </c>
    </row>
    <row r="152" spans="1:27" s="29" customFormat="1">
      <c r="A152" s="47" t="s">
        <v>58</v>
      </c>
      <c r="B152" s="136">
        <f>+'Distribution Pivot Table'!W$207*100</f>
        <v>1.7640573318632855</v>
      </c>
      <c r="C152" s="136">
        <f>+'Distribution Pivot Table'!W$209*100</f>
        <v>0</v>
      </c>
      <c r="D152" s="136">
        <f>+'Distribution Pivot Table'!W$211*108</f>
        <v>0</v>
      </c>
      <c r="E152" s="138">
        <f t="shared" si="83"/>
        <v>1.7640573318632855</v>
      </c>
      <c r="F152" s="139">
        <f>+'Distribution Pivot Table'!W$213*100</f>
        <v>27.122381477398015</v>
      </c>
      <c r="G152" s="137">
        <f>+'Distribution Pivot Table'!W$215*100</f>
        <v>0.22050716648291069</v>
      </c>
      <c r="H152" s="136">
        <f>+'Distribution Pivot Table'!W$217*100</f>
        <v>0.11025358324145534</v>
      </c>
      <c r="I152" s="138">
        <f t="shared" si="96"/>
        <v>27.453142227122381</v>
      </c>
      <c r="J152" s="139">
        <f>+'Distribution Pivot Table'!W$219*100</f>
        <v>39.801543550165377</v>
      </c>
      <c r="K152" s="136">
        <f>+'Distribution Pivot Table'!W$221*100</f>
        <v>19.404630650496141</v>
      </c>
      <c r="L152" s="136">
        <f>+'Distribution Pivot Table'!W$223*100</f>
        <v>1.8743109151047408</v>
      </c>
      <c r="M152" s="140">
        <f t="shared" si="97"/>
        <v>61.080485115766265</v>
      </c>
      <c r="N152" s="139">
        <f>+'Distribution Pivot Table'!W$225*100</f>
        <v>9.7023153252480707</v>
      </c>
      <c r="O152" s="141">
        <f t="shared" si="98"/>
        <v>68.687982359426684</v>
      </c>
      <c r="P152" s="142">
        <f t="shared" si="99"/>
        <v>19.625137816979052</v>
      </c>
      <c r="Q152" s="142">
        <f t="shared" si="100"/>
        <v>11.686879823594268</v>
      </c>
      <c r="R152" s="32">
        <f t="shared" si="89"/>
        <v>100</v>
      </c>
      <c r="S152" s="32">
        <f t="shared" si="90"/>
        <v>100</v>
      </c>
    </row>
    <row r="153" spans="1:27" s="29" customFormat="1">
      <c r="A153" s="47" t="s">
        <v>59</v>
      </c>
      <c r="B153" s="136">
        <f>+'Distribution Pivot Table'!W$229*100</f>
        <v>14.615384615384617</v>
      </c>
      <c r="C153" s="136">
        <f>+'Distribution Pivot Table'!W$231*100</f>
        <v>2.3076923076923079</v>
      </c>
      <c r="D153" s="136">
        <f>+'Distribution Pivot Table'!W$233*100</f>
        <v>0</v>
      </c>
      <c r="E153" s="138">
        <f t="shared" si="83"/>
        <v>16.923076923076923</v>
      </c>
      <c r="F153" s="139">
        <f>+'Distribution Pivot Table'!W$235*100</f>
        <v>30</v>
      </c>
      <c r="G153" s="137">
        <f>+'Distribution Pivot Table'!W$237*100</f>
        <v>2</v>
      </c>
      <c r="H153" s="136">
        <f>+'Distribution Pivot Table'!W$239*100</f>
        <v>0</v>
      </c>
      <c r="I153" s="138">
        <f t="shared" si="96"/>
        <v>32</v>
      </c>
      <c r="J153" s="139">
        <f>+'Distribution Pivot Table'!W$241*100</f>
        <v>37.07692307692308</v>
      </c>
      <c r="K153" s="136">
        <f>+'Distribution Pivot Table'!W$243*100</f>
        <v>12.923076923076923</v>
      </c>
      <c r="L153" s="136">
        <f>+'Distribution Pivot Table'!W$245*100</f>
        <v>0</v>
      </c>
      <c r="M153" s="140">
        <f t="shared" si="97"/>
        <v>50</v>
      </c>
      <c r="N153" s="139">
        <f>+'Distribution Pivot Table'!W$247*100</f>
        <v>1.0769230769230769</v>
      </c>
      <c r="O153" s="141">
        <f t="shared" si="98"/>
        <v>81.692307692307693</v>
      </c>
      <c r="P153" s="142">
        <f t="shared" si="99"/>
        <v>17.230769230769234</v>
      </c>
      <c r="Q153" s="142">
        <f t="shared" si="100"/>
        <v>1.0769230769230769</v>
      </c>
      <c r="R153" s="32">
        <f t="shared" si="89"/>
        <v>100</v>
      </c>
      <c r="S153" s="32">
        <f t="shared" si="90"/>
        <v>100</v>
      </c>
      <c r="AA153" s="340"/>
    </row>
    <row r="154" spans="1:27" s="29" customFormat="1">
      <c r="A154" s="47" t="s">
        <v>60</v>
      </c>
      <c r="B154" s="136">
        <f>+'Distribution Pivot Table'!W$251*100</f>
        <v>0</v>
      </c>
      <c r="C154" s="136">
        <f>+'Distribution Pivot Table'!W$253*100</f>
        <v>0</v>
      </c>
      <c r="D154" s="136">
        <f>+'Distribution Pivot Table'!W$255*100</f>
        <v>0</v>
      </c>
      <c r="E154" s="138">
        <f t="shared" si="83"/>
        <v>0</v>
      </c>
      <c r="F154" s="139">
        <f>+'Distribution Pivot Table'!W$257*100</f>
        <v>0</v>
      </c>
      <c r="G154" s="137">
        <f>+'Distribution Pivot Table'!W$259*100</f>
        <v>0</v>
      </c>
      <c r="H154" s="136">
        <f>+'Distribution Pivot Table'!W$261*100</f>
        <v>0</v>
      </c>
      <c r="I154" s="138">
        <f t="shared" si="96"/>
        <v>0</v>
      </c>
      <c r="J154" s="139">
        <f>+'Distribution Pivot Table'!W$263*100</f>
        <v>0</v>
      </c>
      <c r="K154" s="136">
        <f>+'Distribution Pivot Table'!W$265*100</f>
        <v>0</v>
      </c>
      <c r="L154" s="136">
        <f>+'Distribution Pivot Table'!W$267*100</f>
        <v>0</v>
      </c>
      <c r="M154" s="140">
        <f t="shared" si="97"/>
        <v>0</v>
      </c>
      <c r="N154" s="139">
        <f>+'Distribution Pivot Table'!W$269*100</f>
        <v>0</v>
      </c>
      <c r="O154" s="141">
        <f t="shared" si="98"/>
        <v>0</v>
      </c>
      <c r="P154" s="142">
        <f t="shared" si="99"/>
        <v>0</v>
      </c>
      <c r="Q154" s="142">
        <f t="shared" si="100"/>
        <v>0</v>
      </c>
      <c r="R154" s="32">
        <f t="shared" si="89"/>
        <v>0</v>
      </c>
      <c r="S154" s="32">
        <f t="shared" si="90"/>
        <v>0</v>
      </c>
    </row>
    <row r="155" spans="1:27" s="29" customFormat="1">
      <c r="A155" s="47"/>
      <c r="B155" s="136"/>
      <c r="C155" s="136"/>
      <c r="D155" s="136"/>
      <c r="E155" s="138"/>
      <c r="F155" s="139"/>
      <c r="G155" s="137"/>
      <c r="H155" s="136"/>
      <c r="I155" s="138"/>
      <c r="J155" s="139"/>
      <c r="K155" s="136"/>
      <c r="L155" s="136"/>
      <c r="M155" s="140"/>
      <c r="N155" s="139"/>
      <c r="O155" s="141"/>
      <c r="P155" s="142"/>
      <c r="Q155" s="142"/>
      <c r="R155" s="32"/>
      <c r="S155" s="32"/>
    </row>
    <row r="156" spans="1:27" s="29" customFormat="1">
      <c r="A156" s="47" t="s">
        <v>61</v>
      </c>
      <c r="B156" s="136">
        <f>+'Distribution Pivot Table'!W$273*100</f>
        <v>0</v>
      </c>
      <c r="C156" s="136">
        <f>+'Distribution Pivot Table'!W$275*100</f>
        <v>0</v>
      </c>
      <c r="D156" s="136">
        <f>+'Distribution Pivot Table'!W$277*100</f>
        <v>0</v>
      </c>
      <c r="E156" s="138">
        <f t="shared" si="83"/>
        <v>0</v>
      </c>
      <c r="F156" s="139">
        <f>+'Distribution Pivot Table'!W$279*100</f>
        <v>0</v>
      </c>
      <c r="G156" s="137">
        <f>+'Distribution Pivot Table'!W$281*100</f>
        <v>0</v>
      </c>
      <c r="H156" s="136">
        <f>+'Distribution Pivot Table'!W$283*100</f>
        <v>0</v>
      </c>
      <c r="I156" s="138">
        <f t="shared" ref="I156:I159" si="101">SUM(F156:H156)</f>
        <v>0</v>
      </c>
      <c r="J156" s="139">
        <f>+'Distribution Pivot Table'!W$285*100</f>
        <v>0</v>
      </c>
      <c r="K156" s="136">
        <f>+'Distribution Pivot Table'!W$287*100</f>
        <v>0</v>
      </c>
      <c r="L156" s="136">
        <f>+'Distribution Pivot Table'!W$289*100</f>
        <v>0</v>
      </c>
      <c r="M156" s="140">
        <f t="shared" ref="M156:M159" si="102">SUM(J156:L156)</f>
        <v>0</v>
      </c>
      <c r="N156" s="139">
        <f>+'Distribution Pivot Table'!W$291*100</f>
        <v>0</v>
      </c>
      <c r="O156" s="141">
        <f t="shared" ref="O156:O159" si="103">+B156+F156+J156</f>
        <v>0</v>
      </c>
      <c r="P156" s="142">
        <f t="shared" ref="P156:P159" si="104">+C156+G156+K156</f>
        <v>0</v>
      </c>
      <c r="Q156" s="142">
        <f t="shared" ref="Q156:Q159" si="105">+D156+H156+L156+N156</f>
        <v>0</v>
      </c>
      <c r="R156" s="32">
        <f t="shared" si="89"/>
        <v>0</v>
      </c>
      <c r="S156" s="32">
        <f t="shared" si="90"/>
        <v>0</v>
      </c>
    </row>
    <row r="157" spans="1:27" s="29" customFormat="1">
      <c r="A157" s="47" t="s">
        <v>62</v>
      </c>
      <c r="B157" s="136">
        <f>+'Distribution Pivot Table'!W295*100</f>
        <v>2.2132796780684103</v>
      </c>
      <c r="C157" s="136">
        <f>+'Distribution Pivot Table'!W297*100</f>
        <v>0</v>
      </c>
      <c r="D157" s="136">
        <f>+'Distribution Pivot Table'!W299*100</f>
        <v>0</v>
      </c>
      <c r="E157" s="138">
        <f t="shared" si="83"/>
        <v>2.2132796780684103</v>
      </c>
      <c r="F157" s="139">
        <f>+'Distribution Pivot Table'!W301*100</f>
        <v>2.1462105969148224</v>
      </c>
      <c r="G157" s="137">
        <f>+'Distribution Pivot Table'!W303*100</f>
        <v>6.70690811535882E-2</v>
      </c>
      <c r="H157" s="136">
        <f>+'Distribution Pivot Table'!W305*100</f>
        <v>0</v>
      </c>
      <c r="I157" s="138">
        <f t="shared" si="101"/>
        <v>2.2132796780684107</v>
      </c>
      <c r="J157" s="139">
        <f>+'Distribution Pivot Table'!W307*100</f>
        <v>27.699530516431924</v>
      </c>
      <c r="K157" s="136">
        <f>+'Distribution Pivot Table'!W309*100</f>
        <v>49.362843729040911</v>
      </c>
      <c r="L157" s="136">
        <f>+'Distribution Pivot Table'!W311*100</f>
        <v>0</v>
      </c>
      <c r="M157" s="140">
        <f t="shared" si="102"/>
        <v>77.062374245472839</v>
      </c>
      <c r="N157" s="139">
        <f>+'Distribution Pivot Table'!W313*100</f>
        <v>18.511066398390341</v>
      </c>
      <c r="O157" s="141">
        <f t="shared" si="103"/>
        <v>32.059020791415158</v>
      </c>
      <c r="P157" s="142">
        <f t="shared" si="104"/>
        <v>49.429912810194502</v>
      </c>
      <c r="Q157" s="142">
        <f t="shared" si="105"/>
        <v>18.511066398390341</v>
      </c>
      <c r="R157" s="32">
        <f t="shared" si="89"/>
        <v>100</v>
      </c>
      <c r="S157" s="32">
        <f t="shared" si="90"/>
        <v>100</v>
      </c>
    </row>
    <row r="158" spans="1:27" s="29" customFormat="1">
      <c r="A158" s="47" t="s">
        <v>63</v>
      </c>
      <c r="B158" s="171">
        <f>+'Distribution Pivot Table'!W317*100</f>
        <v>0</v>
      </c>
      <c r="C158" s="171">
        <f>+'Distribution Pivot Table'!W319*100</f>
        <v>0</v>
      </c>
      <c r="D158" s="136">
        <f>+'Distribution Pivot Table'!W321*100</f>
        <v>0</v>
      </c>
      <c r="E158" s="138">
        <f t="shared" si="83"/>
        <v>0</v>
      </c>
      <c r="F158" s="139">
        <f>+'Distribution Pivot Table'!W323*100</f>
        <v>0</v>
      </c>
      <c r="G158" s="137">
        <f>+'Distribution Pivot Table'!W325*100</f>
        <v>0</v>
      </c>
      <c r="H158" s="136">
        <f>+'Distribution Pivot Table'!W327*100</f>
        <v>0</v>
      </c>
      <c r="I158" s="138">
        <f t="shared" si="101"/>
        <v>0</v>
      </c>
      <c r="J158" s="139">
        <f>+'Distribution Pivot Table'!W329*100</f>
        <v>0</v>
      </c>
      <c r="K158" s="136">
        <f>+'Distribution Pivot Table'!W331*100</f>
        <v>0</v>
      </c>
      <c r="L158" s="136">
        <f>+'Distribution Pivot Table'!W333*100</f>
        <v>0</v>
      </c>
      <c r="M158" s="140">
        <f t="shared" si="102"/>
        <v>0</v>
      </c>
      <c r="N158" s="139">
        <f>+'Distribution Pivot Table'!W335*100</f>
        <v>0</v>
      </c>
      <c r="O158" s="141">
        <f t="shared" si="103"/>
        <v>0</v>
      </c>
      <c r="P158" s="142">
        <f t="shared" si="104"/>
        <v>0</v>
      </c>
      <c r="Q158" s="142">
        <f t="shared" si="105"/>
        <v>0</v>
      </c>
      <c r="R158" s="32">
        <f t="shared" si="89"/>
        <v>0</v>
      </c>
      <c r="S158" s="32">
        <f t="shared" si="90"/>
        <v>0</v>
      </c>
    </row>
    <row r="159" spans="1:27" s="29" customFormat="1">
      <c r="A159" s="52" t="s">
        <v>64</v>
      </c>
      <c r="B159" s="143">
        <f>+'Distribution Pivot Table'!W339*100</f>
        <v>0</v>
      </c>
      <c r="C159" s="143">
        <f>+'Distribution Pivot Table'!W341*100</f>
        <v>0</v>
      </c>
      <c r="D159" s="143">
        <f>+'Distribution Pivot Table'!W343*100</f>
        <v>0</v>
      </c>
      <c r="E159" s="144">
        <f t="shared" si="83"/>
        <v>0</v>
      </c>
      <c r="F159" s="145">
        <f>+'Distribution Pivot Table'!W345*100</f>
        <v>0</v>
      </c>
      <c r="G159" s="143">
        <f>+'Distribution Pivot Table'!W347*100</f>
        <v>0</v>
      </c>
      <c r="H159" s="143">
        <f>+'Distribution Pivot Table'!W349*100</f>
        <v>0</v>
      </c>
      <c r="I159" s="144">
        <f t="shared" si="101"/>
        <v>0</v>
      </c>
      <c r="J159" s="145">
        <f>+'Distribution Pivot Table'!W351*100</f>
        <v>0</v>
      </c>
      <c r="K159" s="143">
        <f>+'Distribution Pivot Table'!W353*100</f>
        <v>0</v>
      </c>
      <c r="L159" s="143">
        <f>+'Distribution Pivot Table'!W355*100</f>
        <v>0</v>
      </c>
      <c r="M159" s="331">
        <f t="shared" si="102"/>
        <v>0</v>
      </c>
      <c r="N159" s="145">
        <f>+'Distribution Pivot Table'!W357*100</f>
        <v>0</v>
      </c>
      <c r="O159" s="332">
        <f t="shared" si="103"/>
        <v>0</v>
      </c>
      <c r="P159" s="333">
        <f t="shared" si="104"/>
        <v>0</v>
      </c>
      <c r="Q159" s="333">
        <f t="shared" si="105"/>
        <v>0</v>
      </c>
      <c r="R159" s="32">
        <f t="shared" si="89"/>
        <v>0</v>
      </c>
      <c r="S159" s="32">
        <f t="shared" si="90"/>
        <v>0</v>
      </c>
    </row>
    <row r="160" spans="1:27" s="29" customFormat="1">
      <c r="A160" s="133" t="s">
        <v>665</v>
      </c>
      <c r="B160" s="47"/>
      <c r="C160" s="47"/>
      <c r="D160" s="47"/>
      <c r="E160" s="47"/>
      <c r="F160" s="110"/>
      <c r="G160" s="110"/>
      <c r="H160" s="110"/>
      <c r="I160" s="110"/>
      <c r="J160" s="110"/>
      <c r="K160" s="110"/>
      <c r="L160" s="110"/>
      <c r="M160" s="110"/>
      <c r="N160" s="110"/>
      <c r="O160" s="110"/>
      <c r="P160" s="110"/>
      <c r="Q160" s="110"/>
      <c r="R160" s="34"/>
    </row>
    <row r="161" spans="1:19">
      <c r="A161" s="133"/>
      <c r="B161" s="45"/>
      <c r="C161" s="45"/>
      <c r="D161" s="45"/>
      <c r="E161" s="109"/>
      <c r="F161" s="45"/>
      <c r="G161" s="45"/>
      <c r="H161" s="45"/>
      <c r="I161" s="109"/>
      <c r="J161" s="45"/>
      <c r="K161" s="45"/>
      <c r="L161" s="45"/>
      <c r="M161" s="109"/>
      <c r="N161" s="45"/>
      <c r="O161" s="93"/>
      <c r="P161" s="93"/>
      <c r="R161" s="9"/>
    </row>
    <row r="162" spans="1:19" s="29" customFormat="1">
      <c r="A162" s="47"/>
      <c r="B162" s="47"/>
      <c r="C162" s="47"/>
      <c r="D162" s="47"/>
      <c r="E162" s="47"/>
      <c r="F162" s="110"/>
      <c r="G162" s="110"/>
      <c r="H162" s="110"/>
      <c r="I162" s="110"/>
      <c r="J162" s="110"/>
      <c r="K162" s="110"/>
      <c r="L162" s="110"/>
      <c r="M162" s="110"/>
      <c r="N162" s="110"/>
      <c r="O162" s="110"/>
      <c r="P162" s="110"/>
      <c r="Q162" s="110"/>
      <c r="R162" s="34"/>
    </row>
    <row r="163" spans="1:19" s="29" customFormat="1">
      <c r="A163" s="36"/>
      <c r="B163" s="36"/>
      <c r="C163" s="36"/>
      <c r="D163" s="36"/>
      <c r="E163" s="36"/>
      <c r="F163" s="110"/>
      <c r="G163" s="110"/>
      <c r="H163" s="110"/>
      <c r="I163" s="110"/>
      <c r="J163" s="110"/>
      <c r="K163" s="110"/>
      <c r="L163" s="110"/>
      <c r="M163" s="110"/>
      <c r="N163" s="110"/>
      <c r="O163" s="110"/>
      <c r="P163" s="110"/>
      <c r="Q163" s="323" t="s">
        <v>1192</v>
      </c>
      <c r="R163" s="34"/>
    </row>
    <row r="164" spans="1:19" s="29" customFormat="1" ht="18">
      <c r="A164" s="198" t="s">
        <v>265</v>
      </c>
      <c r="B164" s="100"/>
      <c r="C164" s="100"/>
      <c r="D164" s="100"/>
      <c r="E164" s="100"/>
      <c r="F164" s="103"/>
      <c r="G164" s="103"/>
      <c r="H164" s="103"/>
      <c r="I164" s="104"/>
      <c r="J164" s="103"/>
      <c r="K164" s="103"/>
      <c r="L164" s="103"/>
      <c r="M164" s="104"/>
      <c r="N164" s="103"/>
      <c r="O164" s="103"/>
      <c r="P164" s="103"/>
      <c r="Q164" s="103"/>
      <c r="R164" s="28"/>
    </row>
    <row r="165" spans="1:19" s="29" customFormat="1" ht="18">
      <c r="A165" s="198"/>
      <c r="B165" s="100"/>
      <c r="C165" s="100"/>
      <c r="D165" s="100"/>
      <c r="E165" s="100"/>
      <c r="F165" s="103"/>
      <c r="G165" s="103"/>
      <c r="H165" s="103"/>
      <c r="I165" s="104"/>
      <c r="J165" s="103"/>
      <c r="K165" s="103"/>
      <c r="L165" s="103"/>
      <c r="M165" s="104"/>
      <c r="N165" s="103"/>
      <c r="O165" s="103"/>
      <c r="P165" s="103"/>
      <c r="Q165" s="103"/>
      <c r="R165" s="28"/>
    </row>
    <row r="166" spans="1:19" s="29" customFormat="1" ht="15.75">
      <c r="A166" s="118" t="s">
        <v>10</v>
      </c>
      <c r="B166" s="100"/>
      <c r="C166" s="100"/>
      <c r="D166" s="100"/>
      <c r="E166" s="100"/>
      <c r="F166" s="103"/>
      <c r="G166" s="103"/>
      <c r="H166" s="103"/>
      <c r="I166" s="104"/>
      <c r="J166" s="103"/>
      <c r="K166" s="103"/>
      <c r="L166" s="103"/>
      <c r="M166" s="104"/>
      <c r="N166" s="103"/>
      <c r="O166" s="103"/>
      <c r="P166" s="103"/>
      <c r="Q166" s="103"/>
      <c r="R166" s="28"/>
    </row>
    <row r="167" spans="1:19" s="29" customFormat="1" ht="15.75">
      <c r="A167" s="118" t="s">
        <v>1197</v>
      </c>
      <c r="B167" s="100"/>
      <c r="C167" s="100"/>
      <c r="D167" s="100"/>
      <c r="E167" s="100"/>
      <c r="F167" s="22"/>
      <c r="G167" s="22"/>
      <c r="H167" s="22"/>
      <c r="I167" s="100"/>
      <c r="J167" s="22"/>
      <c r="K167" s="22"/>
      <c r="L167" s="22"/>
      <c r="M167" s="100"/>
      <c r="N167" s="22"/>
      <c r="O167" s="22"/>
      <c r="P167" s="22"/>
      <c r="Q167" s="103"/>
      <c r="R167" s="28"/>
    </row>
    <row r="168" spans="1:19" s="29" customFormat="1" ht="19.5" customHeight="1">
      <c r="A168" s="105"/>
      <c r="B168" s="105"/>
      <c r="C168" s="105"/>
      <c r="D168" s="105"/>
      <c r="E168" s="105"/>
      <c r="F168" s="105"/>
      <c r="G168" s="105"/>
      <c r="H168" s="105"/>
      <c r="I168" s="105"/>
      <c r="J168" s="51"/>
      <c r="K168" s="51"/>
      <c r="L168" s="51"/>
      <c r="M168" s="51"/>
      <c r="N168" s="51"/>
      <c r="O168" s="51"/>
      <c r="P168" s="51"/>
      <c r="Q168" s="51"/>
      <c r="R168" s="30"/>
      <c r="S168" s="9"/>
    </row>
    <row r="169" spans="1:19" s="29" customFormat="1" ht="19.5" customHeight="1">
      <c r="A169" s="21"/>
      <c r="B169" s="119" t="s">
        <v>257</v>
      </c>
      <c r="C169" s="120"/>
      <c r="D169" s="120"/>
      <c r="E169" s="120"/>
      <c r="F169" s="120"/>
      <c r="G169" s="120"/>
      <c r="H169" s="120"/>
      <c r="I169" s="121"/>
      <c r="J169" s="122" t="s">
        <v>156</v>
      </c>
      <c r="K169" s="324"/>
      <c r="L169" s="324"/>
      <c r="M169" s="325"/>
      <c r="N169" s="836" t="s">
        <v>256</v>
      </c>
      <c r="O169" s="839" t="s">
        <v>162</v>
      </c>
      <c r="P169" s="839" t="s">
        <v>163</v>
      </c>
      <c r="Q169" s="839" t="s">
        <v>161</v>
      </c>
      <c r="R169" s="31"/>
      <c r="S169" s="3"/>
    </row>
    <row r="170" spans="1:19" s="29" customFormat="1" ht="36.75" customHeight="1">
      <c r="A170" s="22"/>
      <c r="B170" s="120" t="s">
        <v>296</v>
      </c>
      <c r="C170" s="120"/>
      <c r="D170" s="120"/>
      <c r="E170" s="123"/>
      <c r="F170" s="124" t="s">
        <v>298</v>
      </c>
      <c r="G170" s="120"/>
      <c r="H170" s="120"/>
      <c r="I170" s="121"/>
      <c r="J170" s="125" t="s">
        <v>258</v>
      </c>
      <c r="K170" s="120"/>
      <c r="L170" s="120"/>
      <c r="M170" s="121"/>
      <c r="N170" s="837"/>
      <c r="O170" s="840"/>
      <c r="P170" s="840"/>
      <c r="Q170" s="840"/>
      <c r="R170" s="31" t="s">
        <v>11</v>
      </c>
      <c r="S170" s="3" t="s">
        <v>11</v>
      </c>
    </row>
    <row r="171" spans="1:19" s="29" customFormat="1" ht="26.25" customHeight="1">
      <c r="A171" s="23"/>
      <c r="B171" s="126" t="s">
        <v>157</v>
      </c>
      <c r="C171" s="126" t="s">
        <v>158</v>
      </c>
      <c r="D171" s="126" t="s">
        <v>297</v>
      </c>
      <c r="E171" s="127" t="s">
        <v>12</v>
      </c>
      <c r="F171" s="128" t="s">
        <v>157</v>
      </c>
      <c r="G171" s="126" t="s">
        <v>158</v>
      </c>
      <c r="H171" s="126" t="s">
        <v>297</v>
      </c>
      <c r="I171" s="127" t="s">
        <v>12</v>
      </c>
      <c r="J171" s="129" t="s">
        <v>157</v>
      </c>
      <c r="K171" s="130" t="s">
        <v>158</v>
      </c>
      <c r="L171" s="126" t="s">
        <v>297</v>
      </c>
      <c r="M171" s="129" t="s">
        <v>12</v>
      </c>
      <c r="N171" s="838"/>
      <c r="O171" s="841"/>
      <c r="P171" s="841"/>
      <c r="Q171" s="841"/>
      <c r="R171" s="313"/>
      <c r="S171" s="314"/>
    </row>
    <row r="172" spans="1:19" s="29" customFormat="1" ht="12.75" hidden="1" customHeight="1">
      <c r="A172" s="47" t="s">
        <v>48</v>
      </c>
      <c r="B172" s="47"/>
      <c r="C172" s="47"/>
      <c r="D172" s="47"/>
      <c r="E172" s="107"/>
      <c r="F172" s="24"/>
      <c r="G172" s="44"/>
      <c r="H172" s="45"/>
      <c r="I172" s="46"/>
      <c r="J172" s="24"/>
      <c r="K172" s="45"/>
      <c r="L172" s="45"/>
      <c r="M172" s="48"/>
      <c r="N172" s="24"/>
      <c r="O172" s="330"/>
      <c r="P172" s="50"/>
      <c r="Q172" s="50"/>
      <c r="R172" s="32">
        <f>SUM(F172:H172,J172:L172)+N172</f>
        <v>0</v>
      </c>
      <c r="S172" s="5">
        <f>+Q172+P172+O172</f>
        <v>0</v>
      </c>
    </row>
    <row r="173" spans="1:19" s="29" customFormat="1" ht="12.75" hidden="1" customHeight="1">
      <c r="A173" s="47"/>
      <c r="B173" s="47"/>
      <c r="C173" s="47"/>
      <c r="D173" s="47"/>
      <c r="E173" s="107"/>
      <c r="F173" s="24"/>
      <c r="G173" s="44"/>
      <c r="H173" s="45"/>
      <c r="I173" s="108"/>
      <c r="J173" s="24"/>
      <c r="K173" s="45"/>
      <c r="L173" s="45"/>
      <c r="M173" s="24"/>
      <c r="N173" s="24"/>
      <c r="O173" s="326"/>
      <c r="P173" s="297"/>
      <c r="Q173" s="297"/>
      <c r="R173" s="31"/>
      <c r="S173" s="3"/>
    </row>
    <row r="174" spans="1:19" s="29" customFormat="1">
      <c r="A174" s="47" t="s">
        <v>49</v>
      </c>
      <c r="B174" s="136">
        <f>+'Distribution Pivot Table'!X$9*100</f>
        <v>0</v>
      </c>
      <c r="C174" s="137">
        <f>+'Distribution Pivot Table'!X$11*100</f>
        <v>0</v>
      </c>
      <c r="D174" s="136">
        <f>+'Distribution Pivot Table'!X$13*100</f>
        <v>0</v>
      </c>
      <c r="E174" s="138">
        <f t="shared" ref="E174:E192" si="106">SUM(B174:D174)</f>
        <v>0</v>
      </c>
      <c r="F174" s="139">
        <f>+'Distribution Pivot Table'!X$15*100</f>
        <v>0</v>
      </c>
      <c r="G174" s="137">
        <f>+'Distribution Pivot Table'!X$17*100</f>
        <v>0</v>
      </c>
      <c r="H174" s="136">
        <f>+'Distribution Pivot Table'!X$19*100</f>
        <v>0</v>
      </c>
      <c r="I174" s="138">
        <f t="shared" ref="I174:I177" si="107">SUM(F174:H174)</f>
        <v>0</v>
      </c>
      <c r="J174" s="139">
        <f>+'Distribution Pivot Table'!X$21*100</f>
        <v>0</v>
      </c>
      <c r="K174" s="136">
        <f>+'Distribution Pivot Table'!X$23*100</f>
        <v>0</v>
      </c>
      <c r="L174" s="136">
        <f>+'Distribution Pivot Table'!X$25*100</f>
        <v>0</v>
      </c>
      <c r="M174" s="140">
        <f t="shared" ref="M174:M177" si="108">SUM(J174:L174)</f>
        <v>0</v>
      </c>
      <c r="N174" s="139">
        <f>+'Distribution Pivot Table'!X$27*100</f>
        <v>0</v>
      </c>
      <c r="O174" s="141">
        <f t="shared" ref="O174:O177" si="109">+B174+F174+J174</f>
        <v>0</v>
      </c>
      <c r="P174" s="142">
        <f t="shared" ref="P174:P177" si="110">+C174+G174+K174</f>
        <v>0</v>
      </c>
      <c r="Q174" s="142">
        <f t="shared" ref="Q174:Q177" si="111">+D174+H174+L174+N174</f>
        <v>0</v>
      </c>
      <c r="R174" s="32">
        <f t="shared" ref="R174:R192" si="112">SUM(B174:D174,F174:H174,J174:L174)+N174</f>
        <v>0</v>
      </c>
      <c r="S174" s="5">
        <f t="shared" ref="S174:S192" si="113">+Q174+P174+O174</f>
        <v>0</v>
      </c>
    </row>
    <row r="175" spans="1:19" s="29" customFormat="1">
      <c r="A175" s="47" t="s">
        <v>50</v>
      </c>
      <c r="B175" s="136">
        <f>+'Distribution Pivot Table'!X$31*100</f>
        <v>7.6923076923076925</v>
      </c>
      <c r="C175" s="137">
        <f>+'Distribution Pivot Table'!X$33*100</f>
        <v>15.692307692307692</v>
      </c>
      <c r="D175" s="136">
        <f>+'Distribution Pivot Table'!X$35*100</f>
        <v>0</v>
      </c>
      <c r="E175" s="138">
        <f t="shared" si="106"/>
        <v>23.384615384615383</v>
      </c>
      <c r="F175" s="139">
        <f>+'Distribution Pivot Table'!X$37*100</f>
        <v>30.461538461538463</v>
      </c>
      <c r="G175" s="137">
        <f>+'Distribution Pivot Table'!X$39*100</f>
        <v>12.615384615384615</v>
      </c>
      <c r="H175" s="136">
        <f>+'Distribution Pivot Table'!X$41*100</f>
        <v>0</v>
      </c>
      <c r="I175" s="138">
        <f t="shared" si="107"/>
        <v>43.07692307692308</v>
      </c>
      <c r="J175" s="139">
        <f>+'Distribution Pivot Table'!X$43*100</f>
        <v>20.923076923076923</v>
      </c>
      <c r="K175" s="136">
        <f>+'Distribution Pivot Table'!X$45*100</f>
        <v>12.615384615384615</v>
      </c>
      <c r="L175" s="136">
        <f>+'Distribution Pivot Table'!X$47*100</f>
        <v>0</v>
      </c>
      <c r="M175" s="140">
        <f t="shared" si="108"/>
        <v>33.53846153846154</v>
      </c>
      <c r="N175" s="139">
        <f>+'Distribution Pivot Table'!X$49*100</f>
        <v>0</v>
      </c>
      <c r="O175" s="141">
        <f t="shared" si="109"/>
        <v>59.07692307692308</v>
      </c>
      <c r="P175" s="142">
        <f t="shared" si="110"/>
        <v>40.92307692307692</v>
      </c>
      <c r="Q175" s="142">
        <f t="shared" si="111"/>
        <v>0</v>
      </c>
      <c r="R175" s="32">
        <f t="shared" si="112"/>
        <v>100</v>
      </c>
      <c r="S175" s="32">
        <f t="shared" si="113"/>
        <v>100</v>
      </c>
    </row>
    <row r="176" spans="1:19" s="29" customFormat="1">
      <c r="A176" s="47" t="s">
        <v>51</v>
      </c>
      <c r="B176" s="136">
        <f>+'Distribution Pivot Table'!X$53*100</f>
        <v>0</v>
      </c>
      <c r="C176" s="137">
        <f>+'Distribution Pivot Table'!X$55*100</f>
        <v>0</v>
      </c>
      <c r="D176" s="136">
        <f>+'Distribution Pivot Table'!X$57*100</f>
        <v>0</v>
      </c>
      <c r="E176" s="138">
        <f t="shared" si="106"/>
        <v>0</v>
      </c>
      <c r="F176" s="139">
        <f>+'Distribution Pivot Table'!X$59*100</f>
        <v>0</v>
      </c>
      <c r="G176" s="137">
        <f>+'Distribution Pivot Table'!X$61*100</f>
        <v>0</v>
      </c>
      <c r="H176" s="136">
        <f>+'Distribution Pivot Table'!X$63*100</f>
        <v>0</v>
      </c>
      <c r="I176" s="138">
        <f t="shared" si="107"/>
        <v>0</v>
      </c>
      <c r="J176" s="139">
        <f>+'Distribution Pivot Table'!X$65*100</f>
        <v>0</v>
      </c>
      <c r="K176" s="136">
        <f>+'Distribution Pivot Table'!X$67*100</f>
        <v>0</v>
      </c>
      <c r="L176" s="136">
        <f>+'Distribution Pivot Table'!X$69*100</f>
        <v>0</v>
      </c>
      <c r="M176" s="140">
        <f t="shared" si="108"/>
        <v>0</v>
      </c>
      <c r="N176" s="139">
        <f>+'Distribution Pivot Table'!X$71*100</f>
        <v>0</v>
      </c>
      <c r="O176" s="141">
        <f t="shared" si="109"/>
        <v>0</v>
      </c>
      <c r="P176" s="142">
        <f t="shared" si="110"/>
        <v>0</v>
      </c>
      <c r="Q176" s="142">
        <f t="shared" si="111"/>
        <v>0</v>
      </c>
      <c r="R176" s="32">
        <f t="shared" si="112"/>
        <v>0</v>
      </c>
      <c r="S176" s="32">
        <f t="shared" si="113"/>
        <v>0</v>
      </c>
    </row>
    <row r="177" spans="1:27" s="29" customFormat="1">
      <c r="A177" s="47" t="s">
        <v>52</v>
      </c>
      <c r="B177" s="136">
        <f>+'Distribution Pivot Table'!X$75*100</f>
        <v>0</v>
      </c>
      <c r="C177" s="137">
        <f>+'Distribution Pivot Table'!X$77*100</f>
        <v>0</v>
      </c>
      <c r="D177" s="136">
        <f>+'Distribution Pivot Table'!X$79*100</f>
        <v>0</v>
      </c>
      <c r="E177" s="138">
        <f t="shared" si="106"/>
        <v>0</v>
      </c>
      <c r="F177" s="139">
        <f>+'Distribution Pivot Table'!X$81*100</f>
        <v>0</v>
      </c>
      <c r="G177" s="137">
        <f>+'Distribution Pivot Table'!X$83*100</f>
        <v>0</v>
      </c>
      <c r="H177" s="136">
        <f>+'Distribution Pivot Table'!X$85*100</f>
        <v>0</v>
      </c>
      <c r="I177" s="138">
        <f t="shared" si="107"/>
        <v>0</v>
      </c>
      <c r="J177" s="139">
        <f>+'Distribution Pivot Table'!X$87*100</f>
        <v>0</v>
      </c>
      <c r="K177" s="136">
        <f>+'Distribution Pivot Table'!X$89*100</f>
        <v>0</v>
      </c>
      <c r="L177" s="136">
        <f>+'Distribution Pivot Table'!X$91*100</f>
        <v>0</v>
      </c>
      <c r="M177" s="140">
        <f t="shared" si="108"/>
        <v>0</v>
      </c>
      <c r="N177" s="139">
        <f>+'Distribution Pivot Table'!X$93*100</f>
        <v>0</v>
      </c>
      <c r="O177" s="141">
        <f t="shared" si="109"/>
        <v>0</v>
      </c>
      <c r="P177" s="142">
        <f t="shared" si="110"/>
        <v>0</v>
      </c>
      <c r="Q177" s="142">
        <f t="shared" si="111"/>
        <v>0</v>
      </c>
      <c r="R177" s="32">
        <f t="shared" si="112"/>
        <v>0</v>
      </c>
      <c r="S177" s="32">
        <f t="shared" si="113"/>
        <v>0</v>
      </c>
    </row>
    <row r="178" spans="1:27" s="29" customFormat="1">
      <c r="A178" s="47"/>
      <c r="B178" s="136"/>
      <c r="C178" s="137"/>
      <c r="D178" s="136"/>
      <c r="E178" s="138"/>
      <c r="F178" s="139"/>
      <c r="G178" s="137"/>
      <c r="H178" s="136"/>
      <c r="I178" s="138"/>
      <c r="J178" s="139"/>
      <c r="K178" s="136"/>
      <c r="L178" s="136"/>
      <c r="M178" s="140"/>
      <c r="N178" s="139"/>
      <c r="O178" s="141"/>
      <c r="P178" s="142"/>
      <c r="Q178" s="142"/>
      <c r="R178" s="32"/>
      <c r="S178" s="32"/>
    </row>
    <row r="179" spans="1:27" s="29" customFormat="1">
      <c r="A179" s="47" t="s">
        <v>53</v>
      </c>
      <c r="B179" s="136">
        <f>+'Distribution Pivot Table'!X$97*100</f>
        <v>0.69721115537848599</v>
      </c>
      <c r="C179" s="137">
        <f>+'Distribution Pivot Table'!X$99*100</f>
        <v>0.29880478087649404</v>
      </c>
      <c r="D179" s="136">
        <f>+'Distribution Pivot Table'!X$101*100</f>
        <v>0</v>
      </c>
      <c r="E179" s="138">
        <f t="shared" si="106"/>
        <v>0.99601593625498008</v>
      </c>
      <c r="F179" s="139">
        <f>+'Distribution Pivot Table'!X$103*100</f>
        <v>48.306772908366533</v>
      </c>
      <c r="G179" s="137">
        <f>+'Distribution Pivot Table'!X$105*100</f>
        <v>4.2828685258964141</v>
      </c>
      <c r="H179" s="136">
        <f>+'Distribution Pivot Table'!X$107*100</f>
        <v>0</v>
      </c>
      <c r="I179" s="138">
        <f t="shared" ref="I179:I182" si="114">SUM(F179:H179)</f>
        <v>52.589641434262944</v>
      </c>
      <c r="J179" s="139">
        <f>+'Distribution Pivot Table'!X$109*100</f>
        <v>32.270916334661351</v>
      </c>
      <c r="K179" s="136">
        <f>+'Distribution Pivot Table'!X$111*100</f>
        <v>14.143426294820719</v>
      </c>
      <c r="L179" s="136">
        <f>+'Distribution Pivot Table'!X$113*100</f>
        <v>0</v>
      </c>
      <c r="M179" s="140">
        <f t="shared" ref="M179:M182" si="115">SUM(J179:L179)</f>
        <v>46.414342629482071</v>
      </c>
      <c r="N179" s="139">
        <f>+'Distribution Pivot Table'!X$115*100</f>
        <v>0</v>
      </c>
      <c r="O179" s="141">
        <f t="shared" ref="O179:O182" si="116">+B179+F179+J179</f>
        <v>81.274900398406373</v>
      </c>
      <c r="P179" s="142">
        <f t="shared" ref="P179:P182" si="117">+C179+G179+K179</f>
        <v>18.725099601593627</v>
      </c>
      <c r="Q179" s="142">
        <f t="shared" ref="Q179:Q182" si="118">+D179+H179+L179+N179</f>
        <v>0</v>
      </c>
      <c r="R179" s="32">
        <f t="shared" si="112"/>
        <v>99.999999999999986</v>
      </c>
      <c r="S179" s="32">
        <f t="shared" si="113"/>
        <v>100</v>
      </c>
    </row>
    <row r="180" spans="1:27" s="29" customFormat="1">
      <c r="A180" s="47" t="s">
        <v>54</v>
      </c>
      <c r="B180" s="136">
        <f>+'Distribution Pivot Table'!X$119*100</f>
        <v>0</v>
      </c>
      <c r="C180" s="137">
        <f>+'Distribution Pivot Table'!X$121*100</f>
        <v>0</v>
      </c>
      <c r="D180" s="136">
        <f>+'Distribution Pivot Table'!X$123*100</f>
        <v>0</v>
      </c>
      <c r="E180" s="138">
        <f t="shared" si="106"/>
        <v>0</v>
      </c>
      <c r="F180" s="139">
        <f>+'Distribution Pivot Table'!X$125*100</f>
        <v>0</v>
      </c>
      <c r="G180" s="137">
        <f>+'Distribution Pivot Table'!X$127*100</f>
        <v>0</v>
      </c>
      <c r="H180" s="136">
        <f>+'Distribution Pivot Table'!X$129*100</f>
        <v>0</v>
      </c>
      <c r="I180" s="138">
        <f t="shared" si="114"/>
        <v>0</v>
      </c>
      <c r="J180" s="139">
        <f>+'Distribution Pivot Table'!X$131*100</f>
        <v>0</v>
      </c>
      <c r="K180" s="136">
        <f>+'Distribution Pivot Table'!X$133*100</f>
        <v>0</v>
      </c>
      <c r="L180" s="136">
        <f>+'Distribution Pivot Table'!X$135*100</f>
        <v>0</v>
      </c>
      <c r="M180" s="140">
        <f t="shared" si="115"/>
        <v>0</v>
      </c>
      <c r="N180" s="139">
        <f>+'Distribution Pivot Table'!X$137*100</f>
        <v>0</v>
      </c>
      <c r="O180" s="141">
        <f t="shared" si="116"/>
        <v>0</v>
      </c>
      <c r="P180" s="142">
        <f t="shared" si="117"/>
        <v>0</v>
      </c>
      <c r="Q180" s="142">
        <f t="shared" si="118"/>
        <v>0</v>
      </c>
      <c r="R180" s="32">
        <f t="shared" si="112"/>
        <v>0</v>
      </c>
      <c r="S180" s="32">
        <f t="shared" si="113"/>
        <v>0</v>
      </c>
    </row>
    <row r="181" spans="1:27" s="29" customFormat="1">
      <c r="A181" s="47" t="s">
        <v>55</v>
      </c>
      <c r="B181" s="136">
        <f>+'Distribution Pivot Table'!X$141*100</f>
        <v>10.819672131147541</v>
      </c>
      <c r="C181" s="137">
        <f>+'Distribution Pivot Table'!X$143*100</f>
        <v>0.32786885245901637</v>
      </c>
      <c r="D181" s="136">
        <f>+'Distribution Pivot Table'!X$145*100</f>
        <v>0</v>
      </c>
      <c r="E181" s="138">
        <f t="shared" si="106"/>
        <v>11.147540983606557</v>
      </c>
      <c r="F181" s="139">
        <f>+'Distribution Pivot Table'!X$147*100</f>
        <v>18.360655737704917</v>
      </c>
      <c r="G181" s="137">
        <f>+'Distribution Pivot Table'!X$149*100</f>
        <v>5.5737704918032787</v>
      </c>
      <c r="H181" s="136">
        <f>+'Distribution Pivot Table'!X$151*100</f>
        <v>0</v>
      </c>
      <c r="I181" s="138">
        <f t="shared" si="114"/>
        <v>23.934426229508198</v>
      </c>
      <c r="J181" s="139">
        <f>+'Distribution Pivot Table'!X$153*100</f>
        <v>26.557377049180324</v>
      </c>
      <c r="K181" s="136">
        <f>+'Distribution Pivot Table'!X$155*100</f>
        <v>8.524590163934425</v>
      </c>
      <c r="L181" s="136">
        <f>+'Distribution Pivot Table'!X$157*100</f>
        <v>0</v>
      </c>
      <c r="M181" s="140">
        <f t="shared" si="115"/>
        <v>35.081967213114751</v>
      </c>
      <c r="N181" s="139">
        <f>+'Distribution Pivot Table'!X$159*100</f>
        <v>0</v>
      </c>
      <c r="O181" s="141">
        <f t="shared" si="116"/>
        <v>55.737704918032783</v>
      </c>
      <c r="P181" s="142">
        <f t="shared" si="117"/>
        <v>14.42622950819672</v>
      </c>
      <c r="Q181" s="142">
        <f t="shared" si="118"/>
        <v>0</v>
      </c>
      <c r="R181" s="32">
        <f t="shared" si="112"/>
        <v>70.163934426229503</v>
      </c>
      <c r="S181" s="32">
        <f t="shared" si="113"/>
        <v>70.163934426229503</v>
      </c>
    </row>
    <row r="182" spans="1:27" s="29" customFormat="1">
      <c r="A182" s="47" t="s">
        <v>56</v>
      </c>
      <c r="B182" s="136">
        <f>+'Distribution Pivot Table'!X$163*100</f>
        <v>0</v>
      </c>
      <c r="C182" s="137">
        <f>+'Distribution Pivot Table'!X$165*100</f>
        <v>0</v>
      </c>
      <c r="D182" s="136">
        <f>+'Distribution Pivot Table'!X$167*100</f>
        <v>0</v>
      </c>
      <c r="E182" s="138">
        <f t="shared" si="106"/>
        <v>0</v>
      </c>
      <c r="F182" s="139">
        <f>+'Distribution Pivot Table'!X$169*100</f>
        <v>0</v>
      </c>
      <c r="G182" s="137">
        <f>+'Distribution Pivot Table'!X$171*100</f>
        <v>0</v>
      </c>
      <c r="H182" s="136">
        <f>+'Distribution Pivot Table'!X$173*100</f>
        <v>0</v>
      </c>
      <c r="I182" s="138">
        <f t="shared" si="114"/>
        <v>0</v>
      </c>
      <c r="J182" s="139">
        <f>+'Distribution Pivot Table'!X$175*100</f>
        <v>0</v>
      </c>
      <c r="K182" s="136">
        <f>+'Distribution Pivot Table'!X$177*100</f>
        <v>0</v>
      </c>
      <c r="L182" s="136">
        <f>+'Distribution Pivot Table'!X$179*100</f>
        <v>0</v>
      </c>
      <c r="M182" s="140">
        <f t="shared" si="115"/>
        <v>0</v>
      </c>
      <c r="N182" s="139">
        <f>+'Distribution Pivot Table'!X$181*100</f>
        <v>0</v>
      </c>
      <c r="O182" s="141">
        <f t="shared" si="116"/>
        <v>0</v>
      </c>
      <c r="P182" s="142">
        <f t="shared" si="117"/>
        <v>0</v>
      </c>
      <c r="Q182" s="142">
        <f t="shared" si="118"/>
        <v>0</v>
      </c>
      <c r="R182" s="32">
        <f t="shared" si="112"/>
        <v>0</v>
      </c>
      <c r="S182" s="32">
        <f t="shared" si="113"/>
        <v>0</v>
      </c>
    </row>
    <row r="183" spans="1:27" s="29" customFormat="1">
      <c r="A183" s="47"/>
      <c r="B183" s="136"/>
      <c r="C183" s="137"/>
      <c r="D183" s="136"/>
      <c r="E183" s="138"/>
      <c r="F183" s="139"/>
      <c r="G183" s="137"/>
      <c r="H183" s="136"/>
      <c r="I183" s="138"/>
      <c r="J183" s="139"/>
      <c r="K183" s="136"/>
      <c r="L183" s="136"/>
      <c r="M183" s="140"/>
      <c r="N183" s="139"/>
      <c r="O183" s="141"/>
      <c r="P183" s="142"/>
      <c r="Q183" s="142"/>
      <c r="R183" s="32"/>
      <c r="S183" s="32"/>
    </row>
    <row r="184" spans="1:27" s="29" customFormat="1">
      <c r="A184" s="47" t="s">
        <v>57</v>
      </c>
      <c r="B184" s="136">
        <f>+'Distribution Pivot Table'!X$185*100</f>
        <v>7.1135430916552664</v>
      </c>
      <c r="C184" s="137">
        <f>+'Distribution Pivot Table'!X$187*100</f>
        <v>0.54719562243502051</v>
      </c>
      <c r="D184" s="136">
        <f>+'Distribution Pivot Table'!X$189*100</f>
        <v>0</v>
      </c>
      <c r="E184" s="138">
        <f t="shared" si="106"/>
        <v>7.6607387140902867</v>
      </c>
      <c r="F184" s="139">
        <f>+'Distribution Pivot Table'!X$191*100</f>
        <v>7.2503419972640222</v>
      </c>
      <c r="G184" s="137">
        <f>+'Distribution Pivot Table'!X$193*100</f>
        <v>0.41039671682626538</v>
      </c>
      <c r="H184" s="136">
        <f>+'Distribution Pivot Table'!X$195*100</f>
        <v>0</v>
      </c>
      <c r="I184" s="138">
        <f t="shared" ref="I184:I187" si="119">SUM(F184:H184)</f>
        <v>7.6607387140902876</v>
      </c>
      <c r="J184" s="139">
        <f>+'Distribution Pivot Table'!X$197*100</f>
        <v>67.578659370725035</v>
      </c>
      <c r="K184" s="136">
        <f>+'Distribution Pivot Table'!X$199*100</f>
        <v>13.81668946648427</v>
      </c>
      <c r="L184" s="136">
        <f>+'Distribution Pivot Table'!X$201*100</f>
        <v>0</v>
      </c>
      <c r="M184" s="140">
        <f t="shared" ref="M184:M187" si="120">SUM(J184:L184)</f>
        <v>81.395348837209298</v>
      </c>
      <c r="N184" s="139">
        <f>+'Distribution Pivot Table'!X$203*100</f>
        <v>3.2831737346101231</v>
      </c>
      <c r="O184" s="141">
        <f t="shared" ref="O184:O187" si="121">+B184+F184+J184</f>
        <v>81.942544459644324</v>
      </c>
      <c r="P184" s="142">
        <f t="shared" ref="P184:P187" si="122">+C184+G184+K184</f>
        <v>14.774281805745556</v>
      </c>
      <c r="Q184" s="142">
        <f t="shared" ref="Q184:Q187" si="123">+D184+H184+L184+N184</f>
        <v>3.2831737346101231</v>
      </c>
      <c r="R184" s="32">
        <f t="shared" si="112"/>
        <v>99.999999999999986</v>
      </c>
      <c r="S184" s="32">
        <f t="shared" si="113"/>
        <v>100</v>
      </c>
    </row>
    <row r="185" spans="1:27" s="29" customFormat="1">
      <c r="A185" s="47" t="s">
        <v>58</v>
      </c>
      <c r="B185" s="171">
        <f>+'Distribution Pivot Table'!X$207*100</f>
        <v>0</v>
      </c>
      <c r="C185" s="136">
        <f>+'Distribution Pivot Table'!X$209*100</f>
        <v>0</v>
      </c>
      <c r="D185" s="136">
        <f>+'Distribution Pivot Table'!X$211*108</f>
        <v>0</v>
      </c>
      <c r="E185" s="499">
        <f t="shared" si="106"/>
        <v>0</v>
      </c>
      <c r="F185" s="139">
        <f>+'Distribution Pivot Table'!X$213*100</f>
        <v>40.263876251137397</v>
      </c>
      <c r="G185" s="137">
        <f>+'Distribution Pivot Table'!X$215*100</f>
        <v>0.31847133757961787</v>
      </c>
      <c r="H185" s="171">
        <f>+'Distribution Pivot Table'!X$217*100</f>
        <v>0.13648771610555052</v>
      </c>
      <c r="I185" s="138">
        <f t="shared" si="119"/>
        <v>40.718835304822562</v>
      </c>
      <c r="J185" s="139">
        <f>+'Distribution Pivot Table'!X$219*100</f>
        <v>27.70700636942675</v>
      </c>
      <c r="K185" s="136">
        <f>+'Distribution Pivot Table'!X$221*100</f>
        <v>24.704276615104639</v>
      </c>
      <c r="L185" s="136">
        <f>+'Distribution Pivot Table'!X$223*100</f>
        <v>5.1865332120109198</v>
      </c>
      <c r="M185" s="140">
        <f t="shared" si="120"/>
        <v>57.597816196542311</v>
      </c>
      <c r="N185" s="139">
        <f>+'Distribution Pivot Table'!X$225*100</f>
        <v>1.6833484986351228</v>
      </c>
      <c r="O185" s="141">
        <f t="shared" si="121"/>
        <v>67.97088262056414</v>
      </c>
      <c r="P185" s="142">
        <f t="shared" si="122"/>
        <v>25.022747952684256</v>
      </c>
      <c r="Q185" s="142">
        <f t="shared" si="123"/>
        <v>7.0063694267515935</v>
      </c>
      <c r="R185" s="32">
        <f t="shared" si="112"/>
        <v>100</v>
      </c>
      <c r="S185" s="32">
        <f t="shared" si="113"/>
        <v>99.999999999999986</v>
      </c>
    </row>
    <row r="186" spans="1:27" s="29" customFormat="1">
      <c r="A186" s="47" t="s">
        <v>59</v>
      </c>
      <c r="B186" s="136">
        <f>+'Distribution Pivot Table'!X$229*100</f>
        <v>17.132292522596547</v>
      </c>
      <c r="C186" s="136">
        <f>+'Distribution Pivot Table'!X$231*100</f>
        <v>3.3689400164338537</v>
      </c>
      <c r="D186" s="136">
        <f>+'Distribution Pivot Table'!X$233*100</f>
        <v>0</v>
      </c>
      <c r="E186" s="138">
        <f t="shared" si="106"/>
        <v>20.501232539030401</v>
      </c>
      <c r="F186" s="139">
        <f>+'Distribution Pivot Table'!X$235*100</f>
        <v>33.196384552177491</v>
      </c>
      <c r="G186" s="137">
        <f>+'Distribution Pivot Table'!X$237*100</f>
        <v>3.2046014790468362</v>
      </c>
      <c r="H186" s="136">
        <f>+'Distribution Pivot Table'!X$239*100</f>
        <v>0</v>
      </c>
      <c r="I186" s="138">
        <f t="shared" si="119"/>
        <v>36.400986031224328</v>
      </c>
      <c r="J186" s="139">
        <f>+'Distribution Pivot Table'!X$241*100</f>
        <v>30.073952341824157</v>
      </c>
      <c r="K186" s="136">
        <f>+'Distribution Pivot Table'!X$243*100</f>
        <v>12.407559572719803</v>
      </c>
      <c r="L186" s="136">
        <f>+'Distribution Pivot Table'!X$245*100</f>
        <v>0</v>
      </c>
      <c r="M186" s="140">
        <f t="shared" si="120"/>
        <v>42.481511914543958</v>
      </c>
      <c r="N186" s="139">
        <f>+'Distribution Pivot Table'!X$247*100</f>
        <v>0.61626951520131468</v>
      </c>
      <c r="O186" s="141">
        <f t="shared" si="121"/>
        <v>80.402629416598188</v>
      </c>
      <c r="P186" s="142">
        <f t="shared" si="122"/>
        <v>18.981101068200495</v>
      </c>
      <c r="Q186" s="142">
        <f t="shared" si="123"/>
        <v>0.61626951520131468</v>
      </c>
      <c r="R186" s="32">
        <f t="shared" si="112"/>
        <v>100</v>
      </c>
      <c r="S186" s="32">
        <f t="shared" si="113"/>
        <v>100</v>
      </c>
      <c r="T186" s="25"/>
      <c r="U186" s="25"/>
      <c r="V186" s="25"/>
      <c r="W186" s="25"/>
      <c r="X186" s="25"/>
      <c r="Y186" s="25"/>
      <c r="Z186" s="25"/>
      <c r="AA186" s="340"/>
    </row>
    <row r="187" spans="1:27" s="29" customFormat="1">
      <c r="A187" s="47" t="s">
        <v>60</v>
      </c>
      <c r="B187" s="136">
        <f>+'Distribution Pivot Table'!X$251*100</f>
        <v>0</v>
      </c>
      <c r="C187" s="136">
        <f>+'Distribution Pivot Table'!X$253*100</f>
        <v>0</v>
      </c>
      <c r="D187" s="136">
        <f>+'Distribution Pivot Table'!X$255*100</f>
        <v>0</v>
      </c>
      <c r="E187" s="138">
        <f t="shared" si="106"/>
        <v>0</v>
      </c>
      <c r="F187" s="139">
        <f>+'Distribution Pivot Table'!X$257*100</f>
        <v>0</v>
      </c>
      <c r="G187" s="137">
        <f>+'Distribution Pivot Table'!X$259*100</f>
        <v>0</v>
      </c>
      <c r="H187" s="136">
        <f>+'Distribution Pivot Table'!X$261*100</f>
        <v>0</v>
      </c>
      <c r="I187" s="138">
        <f t="shared" si="119"/>
        <v>0</v>
      </c>
      <c r="J187" s="139">
        <f>+'Distribution Pivot Table'!X$263*100</f>
        <v>0</v>
      </c>
      <c r="K187" s="136">
        <f>+'Distribution Pivot Table'!X$265*100</f>
        <v>0</v>
      </c>
      <c r="L187" s="136">
        <f>+'Distribution Pivot Table'!X$267*100</f>
        <v>0</v>
      </c>
      <c r="M187" s="140">
        <f t="shared" si="120"/>
        <v>0</v>
      </c>
      <c r="N187" s="139">
        <f>+'Distribution Pivot Table'!X$269*100</f>
        <v>0</v>
      </c>
      <c r="O187" s="141">
        <f t="shared" si="121"/>
        <v>0</v>
      </c>
      <c r="P187" s="142">
        <f t="shared" si="122"/>
        <v>0</v>
      </c>
      <c r="Q187" s="142">
        <f t="shared" si="123"/>
        <v>0</v>
      </c>
      <c r="R187" s="32">
        <f t="shared" si="112"/>
        <v>0</v>
      </c>
      <c r="S187" s="32">
        <f t="shared" si="113"/>
        <v>0</v>
      </c>
    </row>
    <row r="188" spans="1:27" s="29" customFormat="1">
      <c r="A188" s="47"/>
      <c r="B188" s="136"/>
      <c r="C188" s="137"/>
      <c r="D188" s="136"/>
      <c r="E188" s="138"/>
      <c r="F188" s="139"/>
      <c r="G188" s="137"/>
      <c r="H188" s="136"/>
      <c r="I188" s="138"/>
      <c r="J188" s="139"/>
      <c r="K188" s="136"/>
      <c r="L188" s="136"/>
      <c r="M188" s="140"/>
      <c r="N188" s="139"/>
      <c r="O188" s="141"/>
      <c r="P188" s="142"/>
      <c r="Q188" s="142"/>
      <c r="R188" s="32"/>
      <c r="S188" s="32"/>
    </row>
    <row r="189" spans="1:27" s="29" customFormat="1">
      <c r="A189" s="47" t="s">
        <v>61</v>
      </c>
      <c r="B189" s="136">
        <f>+'Distribution Pivot Table'!X$273*100</f>
        <v>12.190963341858483</v>
      </c>
      <c r="C189" s="137">
        <f>+'Distribution Pivot Table'!X$275*100</f>
        <v>0.34100596760443308</v>
      </c>
      <c r="D189" s="136">
        <f>+'Distribution Pivot Table'!X$277*100</f>
        <v>0</v>
      </c>
      <c r="E189" s="138">
        <f t="shared" si="106"/>
        <v>12.531969309462916</v>
      </c>
      <c r="F189" s="139">
        <f>+'Distribution Pivot Table'!X$279*100</f>
        <v>34.271099744245525</v>
      </c>
      <c r="G189" s="137">
        <f>+'Distribution Pivot Table'!X$281*100</f>
        <v>0.85251491901108278</v>
      </c>
      <c r="H189" s="136">
        <f>+'Distribution Pivot Table'!X$283*100</f>
        <v>0</v>
      </c>
      <c r="I189" s="138">
        <f t="shared" ref="I189:I192" si="124">SUM(F189:H189)</f>
        <v>35.12361466325661</v>
      </c>
      <c r="J189" s="139">
        <f>+'Distribution Pivot Table'!X$285*100</f>
        <v>16.70929241261722</v>
      </c>
      <c r="K189" s="136">
        <f>+'Distribution Pivot Table'!X$287*100</f>
        <v>5.2855924978687128</v>
      </c>
      <c r="L189" s="136">
        <f>+'Distribution Pivot Table'!X$289*100</f>
        <v>0</v>
      </c>
      <c r="M189" s="140">
        <f t="shared" ref="M189:M192" si="125">SUM(J189:L189)</f>
        <v>21.994884910485933</v>
      </c>
      <c r="N189" s="139">
        <f>+'Distribution Pivot Table'!X$291*100</f>
        <v>30.349531116794541</v>
      </c>
      <c r="O189" s="141">
        <f t="shared" ref="O189:O192" si="126">+B189+F189+J189</f>
        <v>63.171355498721226</v>
      </c>
      <c r="P189" s="142">
        <f t="shared" ref="P189:P192" si="127">+C189+G189+K189</f>
        <v>6.4791133844842284</v>
      </c>
      <c r="Q189" s="142">
        <f t="shared" ref="Q189:Q192" si="128">+D189+H189+L189+N189</f>
        <v>30.349531116794541</v>
      </c>
      <c r="R189" s="32">
        <f t="shared" si="112"/>
        <v>100</v>
      </c>
      <c r="S189" s="32">
        <f t="shared" si="113"/>
        <v>100</v>
      </c>
    </row>
    <row r="190" spans="1:27" s="29" customFormat="1">
      <c r="A190" s="47" t="s">
        <v>62</v>
      </c>
      <c r="B190" s="136">
        <f>+'Distribution Pivot Table'!X295*100</f>
        <v>0.91116173120728927</v>
      </c>
      <c r="C190" s="137">
        <f>+'Distribution Pivot Table'!X297*100</f>
        <v>0.14236902050113895</v>
      </c>
      <c r="D190" s="136">
        <f>+'Distribution Pivot Table'!X299*100</f>
        <v>0</v>
      </c>
      <c r="E190" s="138">
        <f t="shared" si="106"/>
        <v>1.0535307517084282</v>
      </c>
      <c r="F190" s="139">
        <f>+'Distribution Pivot Table'!X301*100</f>
        <v>4.7551252847380407</v>
      </c>
      <c r="G190" s="137">
        <f>+'Distribution Pivot Table'!X303*100</f>
        <v>0.79726651480637822</v>
      </c>
      <c r="H190" s="136">
        <f>+'Distribution Pivot Table'!X305*100</f>
        <v>0</v>
      </c>
      <c r="I190" s="138">
        <f t="shared" si="124"/>
        <v>5.5523917995444192</v>
      </c>
      <c r="J190" s="139">
        <f>+'Distribution Pivot Table'!X307*100</f>
        <v>41.657175398633257</v>
      </c>
      <c r="K190" s="136">
        <f>+'Distribution Pivot Table'!X309*100</f>
        <v>45.415717539863323</v>
      </c>
      <c r="L190" s="136">
        <f>+'Distribution Pivot Table'!X311*100</f>
        <v>0</v>
      </c>
      <c r="M190" s="140">
        <f t="shared" si="125"/>
        <v>87.07289293849658</v>
      </c>
      <c r="N190" s="139">
        <f>+'Distribution Pivot Table'!X313*100</f>
        <v>6.3211845102505704</v>
      </c>
      <c r="O190" s="141">
        <f t="shared" si="126"/>
        <v>47.323462414578586</v>
      </c>
      <c r="P190" s="142">
        <f t="shared" si="127"/>
        <v>46.355353075170839</v>
      </c>
      <c r="Q190" s="142">
        <f t="shared" si="128"/>
        <v>6.3211845102505704</v>
      </c>
      <c r="R190" s="32">
        <f t="shared" si="112"/>
        <v>100</v>
      </c>
      <c r="S190" s="32">
        <f t="shared" si="113"/>
        <v>100</v>
      </c>
    </row>
    <row r="191" spans="1:27" s="29" customFormat="1">
      <c r="A191" s="47" t="s">
        <v>63</v>
      </c>
      <c r="B191" s="136">
        <f>+'Distribution Pivot Table'!X317*100</f>
        <v>0</v>
      </c>
      <c r="C191" s="136">
        <f>+'Distribution Pivot Table'!X319*100</f>
        <v>0</v>
      </c>
      <c r="D191" s="136">
        <f>+'Distribution Pivot Table'!X321*100</f>
        <v>0</v>
      </c>
      <c r="E191" s="138">
        <f t="shared" si="106"/>
        <v>0</v>
      </c>
      <c r="F191" s="139">
        <f>+'Distribution Pivot Table'!X323*100</f>
        <v>82.497801231310461</v>
      </c>
      <c r="G191" s="137">
        <f>+'Distribution Pivot Table'!X325*100</f>
        <v>0</v>
      </c>
      <c r="H191" s="136">
        <f>+'Distribution Pivot Table'!X327*100</f>
        <v>0</v>
      </c>
      <c r="I191" s="138">
        <f t="shared" si="124"/>
        <v>82.497801231310461</v>
      </c>
      <c r="J191" s="139">
        <f>+'Distribution Pivot Table'!X329*100</f>
        <v>17.23834652594547</v>
      </c>
      <c r="K191" s="136">
        <f>+'Distribution Pivot Table'!X331*100</f>
        <v>8.7950747581354446E-2</v>
      </c>
      <c r="L191" s="136">
        <f>+'Distribution Pivot Table'!X333*100</f>
        <v>0</v>
      </c>
      <c r="M191" s="140">
        <f t="shared" si="125"/>
        <v>17.326297273526826</v>
      </c>
      <c r="N191" s="139">
        <f>+'Distribution Pivot Table'!X335*100</f>
        <v>0.17590149516270889</v>
      </c>
      <c r="O191" s="141">
        <f t="shared" si="126"/>
        <v>99.736147757255935</v>
      </c>
      <c r="P191" s="142">
        <f t="shared" si="127"/>
        <v>8.7950747581354446E-2</v>
      </c>
      <c r="Q191" s="142">
        <f t="shared" si="128"/>
        <v>0.17590149516270889</v>
      </c>
      <c r="R191" s="32">
        <f t="shared" si="112"/>
        <v>100</v>
      </c>
      <c r="S191" s="32">
        <f t="shared" si="113"/>
        <v>100</v>
      </c>
    </row>
    <row r="192" spans="1:27" s="29" customFormat="1">
      <c r="A192" s="52" t="s">
        <v>64</v>
      </c>
      <c r="B192" s="143">
        <f>+'Distribution Pivot Table'!X339*100</f>
        <v>13.225569434239528</v>
      </c>
      <c r="C192" s="143">
        <f>+'Distribution Pivot Table'!X341*100</f>
        <v>0</v>
      </c>
      <c r="D192" s="143">
        <f>+'Distribution Pivot Table'!X343*100</f>
        <v>0</v>
      </c>
      <c r="E192" s="144">
        <f t="shared" si="106"/>
        <v>13.225569434239528</v>
      </c>
      <c r="F192" s="145">
        <f>+'Distribution Pivot Table'!X345*100</f>
        <v>39.088905216752387</v>
      </c>
      <c r="G192" s="143">
        <f>+'Distribution Pivot Table'!X347*100</f>
        <v>0.95518001469507718</v>
      </c>
      <c r="H192" s="143">
        <f>+'Distribution Pivot Table'!X349*100</f>
        <v>0</v>
      </c>
      <c r="I192" s="144">
        <f t="shared" si="124"/>
        <v>40.044085231447461</v>
      </c>
      <c r="J192" s="145">
        <f>+'Distribution Pivot Table'!X351*100</f>
        <v>38.133725202057313</v>
      </c>
      <c r="K192" s="143">
        <f>+'Distribution Pivot Table'!X353*100</f>
        <v>5.7310800881704624</v>
      </c>
      <c r="L192" s="143">
        <f>+'Distribution Pivot Table'!X355*100</f>
        <v>0</v>
      </c>
      <c r="M192" s="331">
        <f t="shared" si="125"/>
        <v>43.864805290227778</v>
      </c>
      <c r="N192" s="145">
        <f>+'Distribution Pivot Table'!X357*100</f>
        <v>2.8655400440852312</v>
      </c>
      <c r="O192" s="332">
        <f t="shared" si="126"/>
        <v>90.448199853049232</v>
      </c>
      <c r="P192" s="333">
        <f t="shared" si="127"/>
        <v>6.68626010286554</v>
      </c>
      <c r="Q192" s="333">
        <f t="shared" si="128"/>
        <v>2.8655400440852312</v>
      </c>
      <c r="R192" s="32">
        <f t="shared" si="112"/>
        <v>99.999999999999986</v>
      </c>
      <c r="S192" s="32">
        <f t="shared" si="113"/>
        <v>100</v>
      </c>
    </row>
    <row r="193" spans="1:19" s="29" customFormat="1">
      <c r="A193" s="133" t="s">
        <v>665</v>
      </c>
      <c r="B193" s="47"/>
      <c r="C193" s="47"/>
      <c r="D193" s="47"/>
      <c r="E193" s="47"/>
      <c r="F193" s="110"/>
      <c r="G193" s="110"/>
      <c r="H193" s="110"/>
      <c r="I193" s="110"/>
      <c r="J193" s="110"/>
      <c r="K193" s="110"/>
      <c r="L193" s="110"/>
      <c r="M193" s="110"/>
      <c r="N193" s="110"/>
      <c r="O193" s="110"/>
      <c r="P193" s="110"/>
      <c r="Q193" s="110"/>
      <c r="R193" s="34"/>
    </row>
    <row r="194" spans="1:19">
      <c r="A194" s="133"/>
      <c r="B194" s="45"/>
      <c r="C194" s="45"/>
      <c r="D194" s="45"/>
      <c r="E194" s="109"/>
      <c r="F194" s="45"/>
      <c r="G194" s="45"/>
      <c r="H194" s="45"/>
      <c r="I194" s="109"/>
      <c r="J194" s="45"/>
      <c r="K194" s="45"/>
      <c r="L194" s="45"/>
      <c r="M194" s="109"/>
      <c r="N194" s="45"/>
      <c r="O194" s="93"/>
      <c r="P194" s="93"/>
      <c r="R194" s="9"/>
    </row>
    <row r="195" spans="1:19" s="29" customFormat="1">
      <c r="A195" s="47"/>
      <c r="B195" s="47"/>
      <c r="C195" s="47"/>
      <c r="D195" s="47"/>
      <c r="E195" s="47"/>
      <c r="F195" s="110"/>
      <c r="G195" s="110"/>
      <c r="H195" s="110"/>
      <c r="I195" s="110"/>
      <c r="J195" s="110"/>
      <c r="K195" s="110"/>
      <c r="L195" s="110"/>
      <c r="M195" s="110"/>
      <c r="N195" s="110"/>
      <c r="O195" s="110"/>
      <c r="P195" s="110"/>
      <c r="Q195" s="110"/>
      <c r="R195" s="34"/>
    </row>
    <row r="196" spans="1:19" s="29" customFormat="1">
      <c r="A196" s="36"/>
      <c r="B196" s="36"/>
      <c r="C196" s="36"/>
      <c r="D196" s="36"/>
      <c r="E196" s="36"/>
      <c r="F196" s="110"/>
      <c r="G196" s="110"/>
      <c r="H196" s="110"/>
      <c r="I196" s="110"/>
      <c r="J196" s="110"/>
      <c r="K196" s="110"/>
      <c r="L196" s="110"/>
      <c r="M196" s="110"/>
      <c r="N196" s="110"/>
      <c r="O196" s="110"/>
      <c r="P196" s="110"/>
      <c r="Q196" s="323" t="s">
        <v>1192</v>
      </c>
      <c r="R196" s="34"/>
    </row>
    <row r="197" spans="1:19" s="29" customFormat="1" ht="18">
      <c r="A197" s="198" t="s">
        <v>266</v>
      </c>
      <c r="B197" s="100"/>
      <c r="C197" s="100"/>
      <c r="D197" s="100"/>
      <c r="E197" s="100"/>
      <c r="F197" s="103"/>
      <c r="G197" s="103"/>
      <c r="H197" s="103"/>
      <c r="I197" s="104"/>
      <c r="J197" s="103"/>
      <c r="K197" s="103"/>
      <c r="L197" s="103"/>
      <c r="M197" s="104"/>
      <c r="N197" s="103"/>
      <c r="O197" s="103"/>
      <c r="P197" s="103"/>
      <c r="Q197" s="103"/>
      <c r="R197" s="28"/>
    </row>
    <row r="198" spans="1:19" s="29" customFormat="1" ht="18">
      <c r="A198" s="198"/>
      <c r="B198" s="100"/>
      <c r="C198" s="100"/>
      <c r="D198" s="100"/>
      <c r="E198" s="100"/>
      <c r="F198" s="103"/>
      <c r="G198" s="103"/>
      <c r="H198" s="103"/>
      <c r="I198" s="104"/>
      <c r="J198" s="103"/>
      <c r="K198" s="103"/>
      <c r="L198" s="103"/>
      <c r="M198" s="104"/>
      <c r="N198" s="103"/>
      <c r="O198" s="103"/>
      <c r="P198" s="103"/>
      <c r="Q198" s="103"/>
      <c r="R198" s="28"/>
    </row>
    <row r="199" spans="1:19" s="29" customFormat="1" ht="15.75">
      <c r="A199" s="118" t="s">
        <v>10</v>
      </c>
      <c r="B199" s="100"/>
      <c r="C199" s="100"/>
      <c r="D199" s="100"/>
      <c r="E199" s="100"/>
      <c r="F199" s="103"/>
      <c r="G199" s="103"/>
      <c r="H199" s="103"/>
      <c r="I199" s="104"/>
      <c r="J199" s="103"/>
      <c r="K199" s="103"/>
      <c r="L199" s="103"/>
      <c r="M199" s="104"/>
      <c r="N199" s="103"/>
      <c r="O199" s="103"/>
      <c r="P199" s="103"/>
      <c r="Q199" s="103"/>
      <c r="R199" s="28"/>
    </row>
    <row r="200" spans="1:19" s="29" customFormat="1" ht="15.75">
      <c r="A200" s="118" t="s">
        <v>1198</v>
      </c>
      <c r="B200" s="100"/>
      <c r="C200" s="100"/>
      <c r="D200" s="100"/>
      <c r="E200" s="100"/>
      <c r="F200" s="22"/>
      <c r="G200" s="22"/>
      <c r="H200" s="22"/>
      <c r="I200" s="100"/>
      <c r="J200" s="22"/>
      <c r="K200" s="22"/>
      <c r="L200" s="22"/>
      <c r="M200" s="100"/>
      <c r="N200" s="22"/>
      <c r="O200" s="22"/>
      <c r="P200" s="22"/>
      <c r="Q200" s="103"/>
      <c r="R200" s="28"/>
    </row>
    <row r="201" spans="1:19" s="29" customFormat="1" ht="18.75" customHeight="1">
      <c r="A201" s="105"/>
      <c r="B201" s="105"/>
      <c r="C201" s="105"/>
      <c r="D201" s="105"/>
      <c r="E201" s="105"/>
      <c r="F201" s="105"/>
      <c r="G201" s="105"/>
      <c r="H201" s="105"/>
      <c r="I201" s="105"/>
      <c r="J201" s="51"/>
      <c r="K201" s="51"/>
      <c r="L201" s="51"/>
      <c r="M201" s="51"/>
      <c r="N201" s="51"/>
      <c r="O201" s="51"/>
      <c r="P201" s="51"/>
      <c r="Q201" s="51"/>
      <c r="R201" s="30"/>
      <c r="S201" s="9"/>
    </row>
    <row r="202" spans="1:19" s="29" customFormat="1" ht="18.75" customHeight="1">
      <c r="A202" s="21"/>
      <c r="B202" s="119" t="s">
        <v>257</v>
      </c>
      <c r="C202" s="120"/>
      <c r="D202" s="120"/>
      <c r="E202" s="120"/>
      <c r="F202" s="120"/>
      <c r="G202" s="120"/>
      <c r="H202" s="120"/>
      <c r="I202" s="121"/>
      <c r="J202" s="122" t="s">
        <v>156</v>
      </c>
      <c r="K202" s="324"/>
      <c r="L202" s="324"/>
      <c r="M202" s="325"/>
      <c r="N202" s="836" t="s">
        <v>256</v>
      </c>
      <c r="O202" s="839" t="s">
        <v>162</v>
      </c>
      <c r="P202" s="839" t="s">
        <v>163</v>
      </c>
      <c r="Q202" s="839" t="s">
        <v>161</v>
      </c>
      <c r="R202" s="31"/>
      <c r="S202" s="3"/>
    </row>
    <row r="203" spans="1:19" s="29" customFormat="1" ht="36.75" customHeight="1">
      <c r="A203" s="22"/>
      <c r="B203" s="120" t="s">
        <v>296</v>
      </c>
      <c r="C203" s="120"/>
      <c r="D203" s="120"/>
      <c r="E203" s="123"/>
      <c r="F203" s="124" t="s">
        <v>298</v>
      </c>
      <c r="G203" s="120"/>
      <c r="H203" s="120"/>
      <c r="I203" s="121"/>
      <c r="J203" s="125" t="s">
        <v>258</v>
      </c>
      <c r="K203" s="120"/>
      <c r="L203" s="120"/>
      <c r="M203" s="121"/>
      <c r="N203" s="837"/>
      <c r="O203" s="840"/>
      <c r="P203" s="840"/>
      <c r="Q203" s="840"/>
      <c r="R203" s="31" t="s">
        <v>11</v>
      </c>
      <c r="S203" s="3" t="s">
        <v>11</v>
      </c>
    </row>
    <row r="204" spans="1:19" s="29" customFormat="1" ht="30" customHeight="1">
      <c r="A204" s="23"/>
      <c r="B204" s="126" t="s">
        <v>157</v>
      </c>
      <c r="C204" s="126" t="s">
        <v>158</v>
      </c>
      <c r="D204" s="126" t="s">
        <v>297</v>
      </c>
      <c r="E204" s="127" t="s">
        <v>12</v>
      </c>
      <c r="F204" s="128" t="s">
        <v>157</v>
      </c>
      <c r="G204" s="126" t="s">
        <v>158</v>
      </c>
      <c r="H204" s="126" t="s">
        <v>297</v>
      </c>
      <c r="I204" s="127" t="s">
        <v>12</v>
      </c>
      <c r="J204" s="129" t="s">
        <v>157</v>
      </c>
      <c r="K204" s="130" t="s">
        <v>158</v>
      </c>
      <c r="L204" s="126" t="s">
        <v>297</v>
      </c>
      <c r="M204" s="129" t="s">
        <v>12</v>
      </c>
      <c r="N204" s="838"/>
      <c r="O204" s="841"/>
      <c r="P204" s="841"/>
      <c r="Q204" s="841"/>
      <c r="R204" s="313"/>
      <c r="S204" s="314"/>
    </row>
    <row r="205" spans="1:19" s="29" customFormat="1" ht="12.75" hidden="1" customHeight="1">
      <c r="A205" s="47" t="s">
        <v>48</v>
      </c>
      <c r="B205" s="47"/>
      <c r="C205" s="47"/>
      <c r="D205" s="47"/>
      <c r="E205" s="107"/>
      <c r="F205" s="24"/>
      <c r="G205" s="44"/>
      <c r="H205" s="45"/>
      <c r="I205" s="46"/>
      <c r="J205" s="24"/>
      <c r="K205" s="45"/>
      <c r="L205" s="45"/>
      <c r="M205" s="48"/>
      <c r="N205" s="24"/>
      <c r="O205" s="330"/>
      <c r="P205" s="50"/>
      <c r="Q205" s="50"/>
      <c r="R205" s="32">
        <f>SUM(F205:H205,J205:L205)+N205</f>
        <v>0</v>
      </c>
      <c r="S205" s="5">
        <f>+Q205+P205+O205</f>
        <v>0</v>
      </c>
    </row>
    <row r="206" spans="1:19" s="29" customFormat="1" ht="12.75" hidden="1" customHeight="1">
      <c r="A206" s="47"/>
      <c r="B206" s="47"/>
      <c r="C206" s="47"/>
      <c r="D206" s="47"/>
      <c r="E206" s="107"/>
      <c r="F206" s="24"/>
      <c r="G206" s="44"/>
      <c r="H206" s="45"/>
      <c r="I206" s="108"/>
      <c r="J206" s="24"/>
      <c r="K206" s="45"/>
      <c r="L206" s="45"/>
      <c r="M206" s="24"/>
      <c r="N206" s="24"/>
      <c r="O206" s="326"/>
      <c r="P206" s="297"/>
      <c r="Q206" s="297"/>
      <c r="R206" s="31"/>
      <c r="S206" s="3"/>
    </row>
    <row r="207" spans="1:19" s="29" customFormat="1">
      <c r="A207" s="47" t="s">
        <v>49</v>
      </c>
      <c r="B207" s="136">
        <f>+'Distribution Pivot Table'!Y$9*100</f>
        <v>0</v>
      </c>
      <c r="C207" s="137">
        <f>+'Distribution Pivot Table'!Y$11*100</f>
        <v>0</v>
      </c>
      <c r="D207" s="136">
        <f>+'Distribution Pivot Table'!Y$13*100</f>
        <v>0</v>
      </c>
      <c r="E207" s="138">
        <f t="shared" ref="E207:E225" si="129">SUM(B207:D207)</f>
        <v>0</v>
      </c>
      <c r="F207" s="139">
        <f>+'Distribution Pivot Table'!Y$15*100</f>
        <v>0</v>
      </c>
      <c r="G207" s="137">
        <f>+'Distribution Pivot Table'!Y$17*100</f>
        <v>0</v>
      </c>
      <c r="H207" s="136">
        <f>+'Distribution Pivot Table'!Y$19*100</f>
        <v>0</v>
      </c>
      <c r="I207" s="138">
        <f t="shared" ref="I207:I210" si="130">SUM(F207:H207)</f>
        <v>0</v>
      </c>
      <c r="J207" s="139">
        <f>+'Distribution Pivot Table'!Y$21*100</f>
        <v>0</v>
      </c>
      <c r="K207" s="136">
        <f>+'Distribution Pivot Table'!Y$23*100</f>
        <v>0</v>
      </c>
      <c r="L207" s="136">
        <f>+'Distribution Pivot Table'!Y$25*100</f>
        <v>0</v>
      </c>
      <c r="M207" s="140">
        <f t="shared" ref="M207:M210" si="131">SUM(J207:L207)</f>
        <v>0</v>
      </c>
      <c r="N207" s="139">
        <f>+'Distribution Pivot Table'!Y$27*100</f>
        <v>0</v>
      </c>
      <c r="O207" s="141">
        <f t="shared" ref="O207:O210" si="132">+B207+F207+J207</f>
        <v>0</v>
      </c>
      <c r="P207" s="142">
        <f t="shared" ref="P207:P210" si="133">+C207+G207+K207</f>
        <v>0</v>
      </c>
      <c r="Q207" s="142">
        <f t="shared" ref="Q207:Q210" si="134">+D207+H207+L207+N207</f>
        <v>0</v>
      </c>
      <c r="R207" s="32">
        <f t="shared" ref="R207:R225" si="135">SUM(B207:D207,F207:H207,J207:L207)+N207</f>
        <v>0</v>
      </c>
      <c r="S207" s="5">
        <f t="shared" ref="S207:S225" si="136">+Q207+P207+O207</f>
        <v>0</v>
      </c>
    </row>
    <row r="208" spans="1:19" s="29" customFormat="1">
      <c r="A208" s="47" t="s">
        <v>50</v>
      </c>
      <c r="B208" s="136">
        <f>+'Distribution Pivot Table'!Y$31*100</f>
        <v>13.823272090988626</v>
      </c>
      <c r="C208" s="137">
        <f>+'Distribution Pivot Table'!Y$33*100</f>
        <v>0.87489063867016625</v>
      </c>
      <c r="D208" s="136">
        <f>+'Distribution Pivot Table'!Y$35*100</f>
        <v>0</v>
      </c>
      <c r="E208" s="138">
        <f t="shared" si="129"/>
        <v>14.698162729658792</v>
      </c>
      <c r="F208" s="139">
        <f>+'Distribution Pivot Table'!Y$37*100</f>
        <v>45.319335083114609</v>
      </c>
      <c r="G208" s="137">
        <f>+'Distribution Pivot Table'!Y$39*100</f>
        <v>9.3613298337707782</v>
      </c>
      <c r="H208" s="136">
        <f>+'Distribution Pivot Table'!Y$41*100</f>
        <v>0</v>
      </c>
      <c r="I208" s="138">
        <f t="shared" si="130"/>
        <v>54.680664916885391</v>
      </c>
      <c r="J208" s="139">
        <f>+'Distribution Pivot Table'!Y$43*100</f>
        <v>22.047244094488189</v>
      </c>
      <c r="K208" s="136">
        <f>+'Distribution Pivot Table'!Y$45*100</f>
        <v>8.57392825896763</v>
      </c>
      <c r="L208" s="136">
        <f>+'Distribution Pivot Table'!Y$47*100</f>
        <v>0</v>
      </c>
      <c r="M208" s="140">
        <f t="shared" si="131"/>
        <v>30.621172353455819</v>
      </c>
      <c r="N208" s="139">
        <f>+'Distribution Pivot Table'!Y$49*100</f>
        <v>0</v>
      </c>
      <c r="O208" s="141">
        <f t="shared" si="132"/>
        <v>81.189851268591426</v>
      </c>
      <c r="P208" s="142">
        <f t="shared" si="133"/>
        <v>18.810148731408574</v>
      </c>
      <c r="Q208" s="142">
        <f t="shared" si="134"/>
        <v>0</v>
      </c>
      <c r="R208" s="32">
        <f t="shared" si="135"/>
        <v>100</v>
      </c>
      <c r="S208" s="32">
        <f t="shared" si="136"/>
        <v>100</v>
      </c>
    </row>
    <row r="209" spans="1:27" s="29" customFormat="1">
      <c r="A209" s="47" t="s">
        <v>51</v>
      </c>
      <c r="B209" s="136">
        <f>+'Distribution Pivot Table'!Y$53*100</f>
        <v>0</v>
      </c>
      <c r="C209" s="137">
        <f>+'Distribution Pivot Table'!Y$55*100</f>
        <v>0</v>
      </c>
      <c r="D209" s="136">
        <f>+'Distribution Pivot Table'!Y$57*100</f>
        <v>0</v>
      </c>
      <c r="E209" s="138">
        <f t="shared" si="129"/>
        <v>0</v>
      </c>
      <c r="F209" s="139">
        <f>+'Distribution Pivot Table'!Y$59*100</f>
        <v>0</v>
      </c>
      <c r="G209" s="137">
        <f>+'Distribution Pivot Table'!Y$61*100</f>
        <v>0</v>
      </c>
      <c r="H209" s="136">
        <f>+'Distribution Pivot Table'!Y$63*100</f>
        <v>0</v>
      </c>
      <c r="I209" s="138">
        <f t="shared" si="130"/>
        <v>0</v>
      </c>
      <c r="J209" s="139">
        <f>+'Distribution Pivot Table'!Y$65*100</f>
        <v>0</v>
      </c>
      <c r="K209" s="136">
        <f>+'Distribution Pivot Table'!Y$67*100</f>
        <v>0</v>
      </c>
      <c r="L209" s="136">
        <f>+'Distribution Pivot Table'!Y$69*100</f>
        <v>0</v>
      </c>
      <c r="M209" s="140">
        <f t="shared" si="131"/>
        <v>0</v>
      </c>
      <c r="N209" s="139">
        <f>+'Distribution Pivot Table'!Y$71*100</f>
        <v>0</v>
      </c>
      <c r="O209" s="141">
        <f t="shared" si="132"/>
        <v>0</v>
      </c>
      <c r="P209" s="142">
        <f t="shared" si="133"/>
        <v>0</v>
      </c>
      <c r="Q209" s="142">
        <f t="shared" si="134"/>
        <v>0</v>
      </c>
      <c r="R209" s="32">
        <f t="shared" si="135"/>
        <v>0</v>
      </c>
      <c r="S209" s="32">
        <f t="shared" si="136"/>
        <v>0</v>
      </c>
    </row>
    <row r="210" spans="1:27" s="29" customFormat="1">
      <c r="A210" s="47" t="s">
        <v>52</v>
      </c>
      <c r="B210" s="136">
        <f>+'Distribution Pivot Table'!Y$75*100</f>
        <v>10.16949152542373</v>
      </c>
      <c r="C210" s="137">
        <f>+'Distribution Pivot Table'!Y$77*100</f>
        <v>0</v>
      </c>
      <c r="D210" s="136">
        <f>+'Distribution Pivot Table'!Y$79*100</f>
        <v>0</v>
      </c>
      <c r="E210" s="138">
        <f t="shared" si="129"/>
        <v>10.16949152542373</v>
      </c>
      <c r="F210" s="139">
        <f>+'Distribution Pivot Table'!Y$81*100</f>
        <v>77.401129943502823</v>
      </c>
      <c r="G210" s="137">
        <f>+'Distribution Pivot Table'!Y$83*100</f>
        <v>0</v>
      </c>
      <c r="H210" s="136">
        <f>+'Distribution Pivot Table'!Y$85*100</f>
        <v>0</v>
      </c>
      <c r="I210" s="138">
        <f t="shared" si="130"/>
        <v>77.401129943502823</v>
      </c>
      <c r="J210" s="139">
        <f>+'Distribution Pivot Table'!Y$87*100</f>
        <v>11.864406779661017</v>
      </c>
      <c r="K210" s="136">
        <f>+'Distribution Pivot Table'!Y$89*100</f>
        <v>0.56497175141242939</v>
      </c>
      <c r="L210" s="136">
        <f>+'Distribution Pivot Table'!Y$91*100</f>
        <v>0</v>
      </c>
      <c r="M210" s="140">
        <f t="shared" si="131"/>
        <v>12.429378531073446</v>
      </c>
      <c r="N210" s="139">
        <f>+'Distribution Pivot Table'!Y$93*100</f>
        <v>0</v>
      </c>
      <c r="O210" s="141">
        <f t="shared" si="132"/>
        <v>99.435028248587571</v>
      </c>
      <c r="P210" s="142">
        <f t="shared" si="133"/>
        <v>0.56497175141242939</v>
      </c>
      <c r="Q210" s="142">
        <f t="shared" si="134"/>
        <v>0</v>
      </c>
      <c r="R210" s="32">
        <f>SUM(B210:D210,F210:H210,J210:L210)+N210</f>
        <v>100</v>
      </c>
      <c r="S210" s="32">
        <f t="shared" si="136"/>
        <v>100</v>
      </c>
    </row>
    <row r="211" spans="1:27" s="29" customFormat="1">
      <c r="A211" s="47"/>
      <c r="B211" s="136"/>
      <c r="C211" s="137"/>
      <c r="D211" s="136"/>
      <c r="E211" s="138"/>
      <c r="F211" s="139"/>
      <c r="G211" s="137"/>
      <c r="H211" s="136"/>
      <c r="I211" s="138"/>
      <c r="J211" s="139"/>
      <c r="K211" s="136"/>
      <c r="L211" s="136"/>
      <c r="M211" s="140"/>
      <c r="N211" s="139"/>
      <c r="O211" s="141"/>
      <c r="P211" s="142"/>
      <c r="Q211" s="142"/>
      <c r="R211" s="32"/>
      <c r="S211" s="32"/>
    </row>
    <row r="212" spans="1:27" s="29" customFormat="1">
      <c r="A212" s="47" t="s">
        <v>53</v>
      </c>
      <c r="B212" s="136">
        <f>+'Distribution Pivot Table'!Y$97*100</f>
        <v>1.028695181375203</v>
      </c>
      <c r="C212" s="137">
        <f>+'Distribution Pivot Table'!Y$99*100</f>
        <v>0.64970221981591769</v>
      </c>
      <c r="D212" s="136">
        <f>+'Distribution Pivot Table'!Y$101*100</f>
        <v>0</v>
      </c>
      <c r="E212" s="138">
        <f t="shared" si="129"/>
        <v>1.6783974011911207</v>
      </c>
      <c r="F212" s="139">
        <f>+'Distribution Pivot Table'!Y$103*100</f>
        <v>35.841905793178128</v>
      </c>
      <c r="G212" s="137">
        <f>+'Distribution Pivot Table'!Y$105*100</f>
        <v>9.0958310774228472</v>
      </c>
      <c r="H212" s="136">
        <f>+'Distribution Pivot Table'!Y$107*100</f>
        <v>0</v>
      </c>
      <c r="I212" s="138">
        <f t="shared" ref="I212:I215" si="137">SUM(F212:H212)</f>
        <v>44.937736870600972</v>
      </c>
      <c r="J212" s="139">
        <f>+'Distribution Pivot Table'!Y$109*100</f>
        <v>30.265295073091497</v>
      </c>
      <c r="K212" s="136">
        <f>+'Distribution Pivot Table'!Y$111*100</f>
        <v>23.118570655116404</v>
      </c>
      <c r="L212" s="136">
        <f>+'Distribution Pivot Table'!Y$113*100</f>
        <v>0</v>
      </c>
      <c r="M212" s="140">
        <f t="shared" ref="M212:M215" si="138">SUM(J212:L212)</f>
        <v>53.383865728207901</v>
      </c>
      <c r="N212" s="139">
        <f>+'Distribution Pivot Table'!Y$115*100</f>
        <v>0</v>
      </c>
      <c r="O212" s="141">
        <f t="shared" ref="O212:O215" si="139">+B212+F212+J212</f>
        <v>67.135896047644835</v>
      </c>
      <c r="P212" s="142">
        <f t="shared" ref="P212:P215" si="140">+C212+G212+K212</f>
        <v>32.864103952355165</v>
      </c>
      <c r="Q212" s="142">
        <f t="shared" ref="Q212:Q215" si="141">+D212+H212+L212+N212</f>
        <v>0</v>
      </c>
      <c r="R212" s="32">
        <f t="shared" si="135"/>
        <v>99.999999999999986</v>
      </c>
      <c r="S212" s="32">
        <f t="shared" si="136"/>
        <v>100</v>
      </c>
    </row>
    <row r="213" spans="1:27" s="29" customFormat="1">
      <c r="A213" s="47" t="s">
        <v>54</v>
      </c>
      <c r="B213" s="136">
        <f>+'Distribution Pivot Table'!Y$119*100</f>
        <v>0</v>
      </c>
      <c r="C213" s="137">
        <f>+'Distribution Pivot Table'!Y$121*100</f>
        <v>0</v>
      </c>
      <c r="D213" s="136">
        <f>+'Distribution Pivot Table'!Y$123*100</f>
        <v>0</v>
      </c>
      <c r="E213" s="138">
        <f t="shared" si="129"/>
        <v>0</v>
      </c>
      <c r="F213" s="139">
        <f>+'Distribution Pivot Table'!Y$125*100</f>
        <v>0</v>
      </c>
      <c r="G213" s="137">
        <f>+'Distribution Pivot Table'!Y$127*100</f>
        <v>0</v>
      </c>
      <c r="H213" s="136">
        <f>+'Distribution Pivot Table'!Y$129*100</f>
        <v>0</v>
      </c>
      <c r="I213" s="138">
        <f t="shared" si="137"/>
        <v>0</v>
      </c>
      <c r="J213" s="139">
        <f>+'Distribution Pivot Table'!Y$131*100</f>
        <v>0</v>
      </c>
      <c r="K213" s="136">
        <f>+'Distribution Pivot Table'!Y$133*100</f>
        <v>0</v>
      </c>
      <c r="L213" s="136">
        <f>+'Distribution Pivot Table'!Y$135*100</f>
        <v>0</v>
      </c>
      <c r="M213" s="140">
        <f t="shared" si="138"/>
        <v>0</v>
      </c>
      <c r="N213" s="139">
        <f>+'Distribution Pivot Table'!Y$137*100</f>
        <v>0</v>
      </c>
      <c r="O213" s="141">
        <f t="shared" si="139"/>
        <v>0</v>
      </c>
      <c r="P213" s="142">
        <f t="shared" si="140"/>
        <v>0</v>
      </c>
      <c r="Q213" s="142">
        <f t="shared" si="141"/>
        <v>0</v>
      </c>
      <c r="R213" s="32">
        <f t="shared" si="135"/>
        <v>0</v>
      </c>
      <c r="S213" s="32">
        <f t="shared" si="136"/>
        <v>0</v>
      </c>
    </row>
    <row r="214" spans="1:27" s="29" customFormat="1">
      <c r="A214" s="47" t="s">
        <v>55</v>
      </c>
      <c r="B214" s="136">
        <f>+'Distribution Pivot Table'!Y$141*100</f>
        <v>4.6728971962616823</v>
      </c>
      <c r="C214" s="137">
        <f>+'Distribution Pivot Table'!Y$143*100</f>
        <v>0.93457943925233633</v>
      </c>
      <c r="D214" s="136">
        <f>+'Distribution Pivot Table'!Y$145*100</f>
        <v>0</v>
      </c>
      <c r="E214" s="138">
        <f t="shared" si="129"/>
        <v>5.6074766355140184</v>
      </c>
      <c r="F214" s="139">
        <f>+'Distribution Pivot Table'!Y$147*100</f>
        <v>36.44859813084112</v>
      </c>
      <c r="G214" s="137">
        <f>+'Distribution Pivot Table'!Y$149*100</f>
        <v>4.2056074766355138</v>
      </c>
      <c r="H214" s="136">
        <f>+'Distribution Pivot Table'!Y$151*100</f>
        <v>0</v>
      </c>
      <c r="I214" s="138">
        <f t="shared" si="137"/>
        <v>40.654205607476634</v>
      </c>
      <c r="J214" s="139">
        <f>+'Distribution Pivot Table'!Y$153*100</f>
        <v>71.495327102803742</v>
      </c>
      <c r="K214" s="136">
        <f>+'Distribution Pivot Table'!Y$155*100</f>
        <v>24.299065420560748</v>
      </c>
      <c r="L214" s="136">
        <f>+'Distribution Pivot Table'!Y$157*100</f>
        <v>0.46728971962616817</v>
      </c>
      <c r="M214" s="140">
        <f t="shared" si="138"/>
        <v>96.261682242990659</v>
      </c>
      <c r="N214" s="139">
        <f>+'Distribution Pivot Table'!Y$159*100</f>
        <v>0</v>
      </c>
      <c r="O214" s="141">
        <f t="shared" si="139"/>
        <v>112.61682242990653</v>
      </c>
      <c r="P214" s="142">
        <f t="shared" si="140"/>
        <v>29.439252336448597</v>
      </c>
      <c r="Q214" s="142">
        <f t="shared" si="141"/>
        <v>0.46728971962616817</v>
      </c>
      <c r="R214" s="32">
        <f t="shared" si="135"/>
        <v>142.52336448598129</v>
      </c>
      <c r="S214" s="32">
        <f t="shared" si="136"/>
        <v>142.52336448598129</v>
      </c>
    </row>
    <row r="215" spans="1:27" s="29" customFormat="1">
      <c r="A215" s="47" t="s">
        <v>56</v>
      </c>
      <c r="B215" s="136">
        <f>+'Distribution Pivot Table'!Y$163*100</f>
        <v>0</v>
      </c>
      <c r="C215" s="137">
        <f>+'Distribution Pivot Table'!Y$165*100</f>
        <v>0</v>
      </c>
      <c r="D215" s="136">
        <f>+'Distribution Pivot Table'!Y$167*100</f>
        <v>0</v>
      </c>
      <c r="E215" s="138">
        <f t="shared" si="129"/>
        <v>0</v>
      </c>
      <c r="F215" s="139">
        <f>+'Distribution Pivot Table'!Y$169*100</f>
        <v>0</v>
      </c>
      <c r="G215" s="137">
        <f>+'Distribution Pivot Table'!Y$171*100</f>
        <v>0</v>
      </c>
      <c r="H215" s="136">
        <f>+'Distribution Pivot Table'!Y$173*100</f>
        <v>0</v>
      </c>
      <c r="I215" s="138">
        <f t="shared" si="137"/>
        <v>0</v>
      </c>
      <c r="J215" s="139">
        <f>+'Distribution Pivot Table'!Y$175*100</f>
        <v>0</v>
      </c>
      <c r="K215" s="136">
        <f>+'Distribution Pivot Table'!Y$177*100</f>
        <v>0</v>
      </c>
      <c r="L215" s="136">
        <f>+'Distribution Pivot Table'!Y$179*100</f>
        <v>0</v>
      </c>
      <c r="M215" s="140">
        <f t="shared" si="138"/>
        <v>0</v>
      </c>
      <c r="N215" s="139">
        <f>+'Distribution Pivot Table'!Y$181*100</f>
        <v>0</v>
      </c>
      <c r="O215" s="141">
        <f t="shared" si="139"/>
        <v>0</v>
      </c>
      <c r="P215" s="142">
        <f t="shared" si="140"/>
        <v>0</v>
      </c>
      <c r="Q215" s="142">
        <f t="shared" si="141"/>
        <v>0</v>
      </c>
      <c r="R215" s="32">
        <f t="shared" si="135"/>
        <v>0</v>
      </c>
      <c r="S215" s="32">
        <f t="shared" si="136"/>
        <v>0</v>
      </c>
    </row>
    <row r="216" spans="1:27" s="29" customFormat="1">
      <c r="A216" s="47"/>
      <c r="B216" s="136"/>
      <c r="C216" s="137"/>
      <c r="D216" s="136"/>
      <c r="E216" s="138"/>
      <c r="F216" s="139"/>
      <c r="G216" s="137"/>
      <c r="H216" s="136"/>
      <c r="I216" s="138"/>
      <c r="J216" s="139"/>
      <c r="K216" s="136"/>
      <c r="L216" s="136"/>
      <c r="M216" s="140"/>
      <c r="N216" s="139"/>
      <c r="O216" s="141"/>
      <c r="P216" s="142"/>
      <c r="Q216" s="142"/>
      <c r="R216" s="32"/>
      <c r="S216" s="32"/>
    </row>
    <row r="217" spans="1:27" s="29" customFormat="1">
      <c r="A217" s="47" t="s">
        <v>57</v>
      </c>
      <c r="B217" s="136">
        <f>+'Distribution Pivot Table'!Y$185*100</f>
        <v>0</v>
      </c>
      <c r="C217" s="137">
        <f>+'Distribution Pivot Table'!Y$187*100</f>
        <v>0</v>
      </c>
      <c r="D217" s="136">
        <f>+'Distribution Pivot Table'!Y$189*100</f>
        <v>0</v>
      </c>
      <c r="E217" s="138">
        <f t="shared" si="129"/>
        <v>0</v>
      </c>
      <c r="F217" s="139">
        <f>+'Distribution Pivot Table'!Y$191*100</f>
        <v>0</v>
      </c>
      <c r="G217" s="137">
        <f>+'Distribution Pivot Table'!Y$193*100</f>
        <v>0</v>
      </c>
      <c r="H217" s="136">
        <f>+'Distribution Pivot Table'!Y$195*100</f>
        <v>0</v>
      </c>
      <c r="I217" s="138">
        <f t="shared" ref="I217:I220" si="142">SUM(F217:H217)</f>
        <v>0</v>
      </c>
      <c r="J217" s="139">
        <f>+'Distribution Pivot Table'!Y$197*100</f>
        <v>0</v>
      </c>
      <c r="K217" s="136">
        <f>+'Distribution Pivot Table'!Y$199*100</f>
        <v>0</v>
      </c>
      <c r="L217" s="136">
        <f>+'Distribution Pivot Table'!Y$201*100</f>
        <v>0</v>
      </c>
      <c r="M217" s="140">
        <f t="shared" ref="M217:M220" si="143">SUM(J217:L217)</f>
        <v>0</v>
      </c>
      <c r="N217" s="139">
        <f>+'Distribution Pivot Table'!Y$203*100</f>
        <v>0</v>
      </c>
      <c r="O217" s="141">
        <f t="shared" ref="O217:O220" si="144">+B217+F217+J217</f>
        <v>0</v>
      </c>
      <c r="P217" s="142">
        <f t="shared" ref="P217:P220" si="145">+C217+G217+K217</f>
        <v>0</v>
      </c>
      <c r="Q217" s="142">
        <f t="shared" ref="Q217:Q220" si="146">+D217+H217+L217+N217</f>
        <v>0</v>
      </c>
      <c r="R217" s="32">
        <f t="shared" si="135"/>
        <v>0</v>
      </c>
      <c r="S217" s="32">
        <f t="shared" si="136"/>
        <v>0</v>
      </c>
    </row>
    <row r="218" spans="1:27" s="29" customFormat="1">
      <c r="A218" s="47" t="s">
        <v>58</v>
      </c>
      <c r="B218" s="136">
        <f>+'Distribution Pivot Table'!Y$207*100</f>
        <v>1.1130136986301369</v>
      </c>
      <c r="C218" s="136">
        <f>+'Distribution Pivot Table'!Y$209*100</f>
        <v>0</v>
      </c>
      <c r="D218" s="136">
        <f>+'Distribution Pivot Table'!Y$211*108</f>
        <v>0</v>
      </c>
      <c r="E218" s="138">
        <f t="shared" si="129"/>
        <v>1.1130136986301369</v>
      </c>
      <c r="F218" s="139">
        <f>+'Distribution Pivot Table'!Y$213*100</f>
        <v>55.393835616438359</v>
      </c>
      <c r="G218" s="137">
        <f>+'Distribution Pivot Table'!Y$215*100</f>
        <v>0</v>
      </c>
      <c r="H218" s="136">
        <f>+'Distribution Pivot Table'!Y$217*100</f>
        <v>0</v>
      </c>
      <c r="I218" s="138">
        <f t="shared" si="142"/>
        <v>55.393835616438359</v>
      </c>
      <c r="J218" s="139">
        <f>+'Distribution Pivot Table'!Y$219*100</f>
        <v>37.414383561643838</v>
      </c>
      <c r="K218" s="136">
        <f>+'Distribution Pivot Table'!Y$221*100</f>
        <v>3.9383561643835616</v>
      </c>
      <c r="L218" s="136">
        <f>+'Distribution Pivot Table'!Y$223*100</f>
        <v>8.5616438356164379E-2</v>
      </c>
      <c r="M218" s="140">
        <f t="shared" si="143"/>
        <v>41.438356164383563</v>
      </c>
      <c r="N218" s="139">
        <f>+'Distribution Pivot Table'!Y$225*100</f>
        <v>2.054794520547945</v>
      </c>
      <c r="O218" s="141">
        <f t="shared" si="144"/>
        <v>93.921232876712338</v>
      </c>
      <c r="P218" s="142">
        <f t="shared" si="145"/>
        <v>3.9383561643835616</v>
      </c>
      <c r="Q218" s="142">
        <f t="shared" si="146"/>
        <v>2.1404109589041092</v>
      </c>
      <c r="R218" s="32">
        <f t="shared" si="135"/>
        <v>100.00000000000001</v>
      </c>
      <c r="S218" s="32">
        <f t="shared" si="136"/>
        <v>100.00000000000001</v>
      </c>
    </row>
    <row r="219" spans="1:27" s="29" customFormat="1">
      <c r="A219" s="47" t="s">
        <v>59</v>
      </c>
      <c r="B219" s="136">
        <f>+'Distribution Pivot Table'!Y$229*100</f>
        <v>13.750000000000002</v>
      </c>
      <c r="C219" s="136">
        <f>+'Distribution Pivot Table'!Y$231*100</f>
        <v>2.3611111111111112</v>
      </c>
      <c r="D219" s="136">
        <f>+'Distribution Pivot Table'!Y$233*100</f>
        <v>0</v>
      </c>
      <c r="E219" s="138">
        <f t="shared" si="129"/>
        <v>16.111111111111114</v>
      </c>
      <c r="F219" s="139">
        <f>+'Distribution Pivot Table'!Y$235*100</f>
        <v>30.833333333333336</v>
      </c>
      <c r="G219" s="137">
        <f>+'Distribution Pivot Table'!Y$237*100</f>
        <v>4.1666666666666661</v>
      </c>
      <c r="H219" s="136">
        <f>+'Distribution Pivot Table'!Y$239*100</f>
        <v>0</v>
      </c>
      <c r="I219" s="138">
        <f t="shared" si="142"/>
        <v>35</v>
      </c>
      <c r="J219" s="139">
        <f>+'Distribution Pivot Table'!Y$241*100</f>
        <v>33.194444444444443</v>
      </c>
      <c r="K219" s="136">
        <f>+'Distribution Pivot Table'!Y$243*100</f>
        <v>15.138888888888888</v>
      </c>
      <c r="L219" s="136">
        <f>+'Distribution Pivot Table'!Y$245*100</f>
        <v>0</v>
      </c>
      <c r="M219" s="140">
        <f t="shared" si="143"/>
        <v>48.333333333333329</v>
      </c>
      <c r="N219" s="139">
        <f>+'Distribution Pivot Table'!Y$247*100</f>
        <v>0.55555555555555558</v>
      </c>
      <c r="O219" s="141">
        <f t="shared" si="144"/>
        <v>77.777777777777771</v>
      </c>
      <c r="P219" s="142">
        <f t="shared" si="145"/>
        <v>21.666666666666664</v>
      </c>
      <c r="Q219" s="142">
        <f t="shared" si="146"/>
        <v>0.55555555555555558</v>
      </c>
      <c r="R219" s="32">
        <f t="shared" si="135"/>
        <v>100</v>
      </c>
      <c r="S219" s="32">
        <f t="shared" si="136"/>
        <v>100</v>
      </c>
      <c r="T219" s="25"/>
      <c r="U219" s="25"/>
      <c r="V219" s="25"/>
      <c r="W219" s="25"/>
      <c r="X219" s="25"/>
      <c r="Y219" s="25"/>
      <c r="Z219" s="25"/>
      <c r="AA219" s="340"/>
    </row>
    <row r="220" spans="1:27" s="29" customFormat="1">
      <c r="A220" s="47" t="s">
        <v>60</v>
      </c>
      <c r="B220" s="136">
        <f>+'Distribution Pivot Table'!Y$251*100</f>
        <v>0</v>
      </c>
      <c r="C220" s="136">
        <f>+'Distribution Pivot Table'!Y$253*100</f>
        <v>0</v>
      </c>
      <c r="D220" s="136">
        <f>+'Distribution Pivot Table'!Y$255*100</f>
        <v>0</v>
      </c>
      <c r="E220" s="138">
        <f t="shared" si="129"/>
        <v>0</v>
      </c>
      <c r="F220" s="139">
        <f>+'Distribution Pivot Table'!Y$257*100</f>
        <v>0</v>
      </c>
      <c r="G220" s="137">
        <f>+'Distribution Pivot Table'!Y$259*100</f>
        <v>0</v>
      </c>
      <c r="H220" s="136">
        <f>+'Distribution Pivot Table'!Y$261*100</f>
        <v>0</v>
      </c>
      <c r="I220" s="138">
        <f t="shared" si="142"/>
        <v>0</v>
      </c>
      <c r="J220" s="139">
        <f>+'Distribution Pivot Table'!Y$263*100</f>
        <v>0</v>
      </c>
      <c r="K220" s="136">
        <f>+'Distribution Pivot Table'!Y$265*100</f>
        <v>0</v>
      </c>
      <c r="L220" s="136">
        <f>+'Distribution Pivot Table'!Y$267*100</f>
        <v>0</v>
      </c>
      <c r="M220" s="140">
        <f t="shared" si="143"/>
        <v>0</v>
      </c>
      <c r="N220" s="139">
        <f>+'Distribution Pivot Table'!Y$269*100</f>
        <v>0</v>
      </c>
      <c r="O220" s="141">
        <f t="shared" si="144"/>
        <v>0</v>
      </c>
      <c r="P220" s="142">
        <f t="shared" si="145"/>
        <v>0</v>
      </c>
      <c r="Q220" s="142">
        <f t="shared" si="146"/>
        <v>0</v>
      </c>
      <c r="R220" s="32">
        <f t="shared" si="135"/>
        <v>0</v>
      </c>
      <c r="S220" s="32">
        <f t="shared" si="136"/>
        <v>0</v>
      </c>
    </row>
    <row r="221" spans="1:27" s="29" customFormat="1">
      <c r="A221" s="47"/>
      <c r="B221" s="136"/>
      <c r="C221" s="137"/>
      <c r="D221" s="136"/>
      <c r="E221" s="138"/>
      <c r="F221" s="139"/>
      <c r="G221" s="137"/>
      <c r="H221" s="136"/>
      <c r="I221" s="138"/>
      <c r="J221" s="139"/>
      <c r="K221" s="136"/>
      <c r="L221" s="136"/>
      <c r="M221" s="140"/>
      <c r="N221" s="139"/>
      <c r="O221" s="141"/>
      <c r="P221" s="142"/>
      <c r="Q221" s="142"/>
      <c r="R221" s="32"/>
      <c r="S221" s="32"/>
    </row>
    <row r="222" spans="1:27" s="29" customFormat="1">
      <c r="A222" s="47" t="s">
        <v>61</v>
      </c>
      <c r="B222" s="136">
        <f>+'Distribution Pivot Table'!Y$273*100</f>
        <v>0</v>
      </c>
      <c r="C222" s="137">
        <f>+'Distribution Pivot Table'!Y$275*100</f>
        <v>0</v>
      </c>
      <c r="D222" s="136">
        <f>+'Distribution Pivot Table'!Y$277*100</f>
        <v>0</v>
      </c>
      <c r="E222" s="138">
        <f t="shared" si="129"/>
        <v>0</v>
      </c>
      <c r="F222" s="139">
        <f>+'Distribution Pivot Table'!Y$279*100</f>
        <v>0</v>
      </c>
      <c r="G222" s="137">
        <f>+'Distribution Pivot Table'!Y$281*100</f>
        <v>0</v>
      </c>
      <c r="H222" s="136">
        <f>+'Distribution Pivot Table'!Y$283*100</f>
        <v>0</v>
      </c>
      <c r="I222" s="138">
        <f t="shared" ref="I222:I225" si="147">SUM(F222:H222)</f>
        <v>0</v>
      </c>
      <c r="J222" s="139">
        <f>+'Distribution Pivot Table'!Y$285*100</f>
        <v>0</v>
      </c>
      <c r="K222" s="136">
        <f>+'Distribution Pivot Table'!Y$287*100</f>
        <v>0</v>
      </c>
      <c r="L222" s="136">
        <f>+'Distribution Pivot Table'!Y$289*100</f>
        <v>0</v>
      </c>
      <c r="M222" s="140">
        <f t="shared" ref="M222:M225" si="148">SUM(J222:L222)</f>
        <v>0</v>
      </c>
      <c r="N222" s="139">
        <f>+'Distribution Pivot Table'!Y$291*100</f>
        <v>0</v>
      </c>
      <c r="O222" s="141">
        <f t="shared" ref="O222:O225" si="149">+B222+F222+J222</f>
        <v>0</v>
      </c>
      <c r="P222" s="142">
        <f t="shared" ref="P222:P225" si="150">+C222+G222+K222</f>
        <v>0</v>
      </c>
      <c r="Q222" s="142">
        <f t="shared" ref="Q222:Q225" si="151">+D222+H222+L222+N222</f>
        <v>0</v>
      </c>
      <c r="R222" s="32">
        <f t="shared" si="135"/>
        <v>0</v>
      </c>
      <c r="S222" s="32">
        <f t="shared" si="136"/>
        <v>0</v>
      </c>
    </row>
    <row r="223" spans="1:27" s="29" customFormat="1">
      <c r="A223" s="47" t="s">
        <v>62</v>
      </c>
      <c r="B223" s="136">
        <f>+'Distribution Pivot Table'!Y295*100</f>
        <v>17.759562841530055</v>
      </c>
      <c r="C223" s="137">
        <f>+'Distribution Pivot Table'!Y297*100</f>
        <v>2.7322404371584699</v>
      </c>
      <c r="D223" s="136">
        <f>+'Distribution Pivot Table'!Y299*100</f>
        <v>0</v>
      </c>
      <c r="E223" s="138">
        <f t="shared" si="129"/>
        <v>20.491803278688526</v>
      </c>
      <c r="F223" s="139">
        <f>+'Distribution Pivot Table'!Y301*100</f>
        <v>28.961748633879779</v>
      </c>
      <c r="G223" s="137">
        <f>+'Distribution Pivot Table'!Y303*100</f>
        <v>5.4644808743169397</v>
      </c>
      <c r="H223" s="136">
        <f>+'Distribution Pivot Table'!Y305*100</f>
        <v>0</v>
      </c>
      <c r="I223" s="138">
        <f t="shared" si="147"/>
        <v>34.42622950819672</v>
      </c>
      <c r="J223" s="139">
        <f>+'Distribution Pivot Table'!Y307*100</f>
        <v>39.344262295081968</v>
      </c>
      <c r="K223" s="136">
        <f>+'Distribution Pivot Table'!Y309*100</f>
        <v>4.6448087431693992</v>
      </c>
      <c r="L223" s="136">
        <f>+'Distribution Pivot Table'!Y311*100</f>
        <v>0</v>
      </c>
      <c r="M223" s="140">
        <f t="shared" si="148"/>
        <v>43.989071038251367</v>
      </c>
      <c r="N223" s="139">
        <f>+'Distribution Pivot Table'!Y313*100</f>
        <v>1.0928961748633881</v>
      </c>
      <c r="O223" s="141">
        <f t="shared" si="149"/>
        <v>86.065573770491795</v>
      </c>
      <c r="P223" s="142">
        <f t="shared" si="150"/>
        <v>12.841530054644808</v>
      </c>
      <c r="Q223" s="142">
        <f t="shared" si="151"/>
        <v>1.0928961748633881</v>
      </c>
      <c r="R223" s="32">
        <f t="shared" si="135"/>
        <v>99.999999999999986</v>
      </c>
      <c r="S223" s="32">
        <f t="shared" si="136"/>
        <v>99.999999999999986</v>
      </c>
    </row>
    <row r="224" spans="1:27" s="29" customFormat="1">
      <c r="A224" s="47" t="s">
        <v>63</v>
      </c>
      <c r="B224" s="136">
        <f>+'Distribution Pivot Table'!Y317*100</f>
        <v>2.7586206896551726</v>
      </c>
      <c r="C224" s="136">
        <f>+'Distribution Pivot Table'!Y319*100</f>
        <v>0</v>
      </c>
      <c r="D224" s="136">
        <f>+'Distribution Pivot Table'!Y321*100</f>
        <v>0</v>
      </c>
      <c r="E224" s="138">
        <f t="shared" si="129"/>
        <v>2.7586206896551726</v>
      </c>
      <c r="F224" s="139">
        <f>+'Distribution Pivot Table'!Y323*100</f>
        <v>57.931034482758626</v>
      </c>
      <c r="G224" s="137">
        <f>+'Distribution Pivot Table'!Y325*100</f>
        <v>4.4827586206896548</v>
      </c>
      <c r="H224" s="136">
        <f>+'Distribution Pivot Table'!Y327*100</f>
        <v>0</v>
      </c>
      <c r="I224" s="138">
        <f t="shared" si="147"/>
        <v>62.413793103448285</v>
      </c>
      <c r="J224" s="139">
        <f>+'Distribution Pivot Table'!Y329*100</f>
        <v>30.689655172413794</v>
      </c>
      <c r="K224" s="136">
        <f>+'Distribution Pivot Table'!Y331*100</f>
        <v>2.4137931034482758</v>
      </c>
      <c r="L224" s="136">
        <f>+'Distribution Pivot Table'!Y333*100</f>
        <v>0</v>
      </c>
      <c r="M224" s="140">
        <f t="shared" si="148"/>
        <v>33.103448275862071</v>
      </c>
      <c r="N224" s="139">
        <f>+'Distribution Pivot Table'!Y335*100</f>
        <v>1.7241379310344827</v>
      </c>
      <c r="O224" s="141">
        <f t="shared" si="149"/>
        <v>91.379310344827587</v>
      </c>
      <c r="P224" s="142">
        <f t="shared" si="150"/>
        <v>6.8965517241379306</v>
      </c>
      <c r="Q224" s="142">
        <f t="shared" si="151"/>
        <v>1.7241379310344827</v>
      </c>
      <c r="R224" s="32">
        <f t="shared" si="135"/>
        <v>100</v>
      </c>
      <c r="S224" s="32">
        <f t="shared" si="136"/>
        <v>100</v>
      </c>
    </row>
    <row r="225" spans="1:26" s="29" customFormat="1">
      <c r="A225" s="52" t="s">
        <v>64</v>
      </c>
      <c r="B225" s="143">
        <f>+'Distribution Pivot Table'!Y339*100</f>
        <v>13.83219954648526</v>
      </c>
      <c r="C225" s="143">
        <f>+'Distribution Pivot Table'!Y341*100</f>
        <v>0.13605442176870747</v>
      </c>
      <c r="D225" s="143">
        <f>+'Distribution Pivot Table'!Y343*100</f>
        <v>0</v>
      </c>
      <c r="E225" s="144">
        <f t="shared" si="129"/>
        <v>13.968253968253967</v>
      </c>
      <c r="F225" s="145">
        <f>+'Distribution Pivot Table'!Y345*100</f>
        <v>37.732426303854879</v>
      </c>
      <c r="G225" s="143">
        <f>+'Distribution Pivot Table'!Y347*100</f>
        <v>1.9501133786848073</v>
      </c>
      <c r="H225" s="143">
        <f>+'Distribution Pivot Table'!Y349*100</f>
        <v>0</v>
      </c>
      <c r="I225" s="144">
        <f t="shared" si="147"/>
        <v>39.682539682539684</v>
      </c>
      <c r="J225" s="145">
        <f>+'Distribution Pivot Table'!Y351*100</f>
        <v>31.927437641723355</v>
      </c>
      <c r="K225" s="143">
        <f>+'Distribution Pivot Table'!Y353*100</f>
        <v>6.4399092970521545</v>
      </c>
      <c r="L225" s="143">
        <f>+'Distribution Pivot Table'!Y355*100</f>
        <v>0</v>
      </c>
      <c r="M225" s="331">
        <f t="shared" si="148"/>
        <v>38.367346938775512</v>
      </c>
      <c r="N225" s="145">
        <f>+'Distribution Pivot Table'!Y357*100</f>
        <v>7.9818594104308387</v>
      </c>
      <c r="O225" s="332">
        <f t="shared" si="149"/>
        <v>83.492063492063494</v>
      </c>
      <c r="P225" s="333">
        <f t="shared" si="150"/>
        <v>8.5260770975056701</v>
      </c>
      <c r="Q225" s="333">
        <f t="shared" si="151"/>
        <v>7.9818594104308387</v>
      </c>
      <c r="R225" s="32">
        <f t="shared" si="135"/>
        <v>100</v>
      </c>
      <c r="S225" s="32">
        <f t="shared" si="136"/>
        <v>100</v>
      </c>
    </row>
    <row r="226" spans="1:26" s="29" customFormat="1">
      <c r="A226" s="133" t="s">
        <v>665</v>
      </c>
      <c r="B226" s="47"/>
      <c r="C226" s="47"/>
      <c r="D226" s="47"/>
      <c r="E226" s="47"/>
      <c r="F226" s="110"/>
      <c r="G226" s="110"/>
      <c r="H226" s="110"/>
      <c r="I226" s="110"/>
      <c r="J226" s="110"/>
      <c r="K226" s="110"/>
      <c r="L226" s="110"/>
      <c r="M226" s="110"/>
      <c r="N226" s="110"/>
      <c r="O226" s="110"/>
      <c r="P226" s="110"/>
      <c r="Q226" s="110"/>
      <c r="R226" s="34"/>
    </row>
    <row r="227" spans="1:26">
      <c r="A227" s="133"/>
      <c r="B227" s="45"/>
      <c r="C227" s="45"/>
      <c r="D227" s="45"/>
      <c r="E227" s="109"/>
      <c r="F227" s="45"/>
      <c r="G227" s="45"/>
      <c r="H227" s="45"/>
      <c r="I227" s="109"/>
      <c r="J227" s="45"/>
      <c r="K227" s="45"/>
      <c r="L227" s="45"/>
      <c r="M227" s="109"/>
      <c r="N227" s="45"/>
      <c r="O227" s="93"/>
      <c r="P227" s="93"/>
      <c r="R227" s="9"/>
    </row>
    <row r="228" spans="1:26" s="29" customFormat="1">
      <c r="A228" s="47"/>
      <c r="B228" s="47"/>
      <c r="C228" s="47"/>
      <c r="D228" s="47"/>
      <c r="E228" s="47"/>
      <c r="F228" s="110"/>
      <c r="G228" s="110"/>
      <c r="H228" s="110"/>
      <c r="I228" s="110"/>
      <c r="J228" s="110"/>
      <c r="K228" s="110"/>
      <c r="L228" s="110"/>
      <c r="M228" s="110"/>
      <c r="N228" s="110"/>
      <c r="O228" s="110"/>
      <c r="P228" s="110"/>
      <c r="Q228" s="110"/>
      <c r="R228" s="34"/>
    </row>
    <row r="229" spans="1:26" s="29" customFormat="1">
      <c r="A229" s="36"/>
      <c r="B229" s="36"/>
      <c r="C229" s="36"/>
      <c r="D229" s="36"/>
      <c r="E229" s="36"/>
      <c r="F229" s="110"/>
      <c r="G229" s="110"/>
      <c r="H229" s="110"/>
      <c r="I229" s="110"/>
      <c r="J229" s="110"/>
      <c r="K229" s="110"/>
      <c r="L229" s="110"/>
      <c r="M229" s="110"/>
      <c r="N229" s="110"/>
      <c r="O229" s="110"/>
      <c r="P229" s="110"/>
      <c r="Q229" s="323" t="s">
        <v>1192</v>
      </c>
      <c r="R229" s="34"/>
    </row>
    <row r="230" spans="1:26" s="29" customFormat="1" ht="18">
      <c r="A230" s="198" t="s">
        <v>267</v>
      </c>
      <c r="B230" s="100"/>
      <c r="C230" s="100"/>
      <c r="D230" s="100"/>
      <c r="E230" s="100"/>
      <c r="F230" s="103"/>
      <c r="G230" s="103"/>
      <c r="H230" s="103"/>
      <c r="I230" s="104"/>
      <c r="J230" s="103"/>
      <c r="K230" s="103"/>
      <c r="L230" s="103"/>
      <c r="M230" s="104"/>
      <c r="N230" s="103"/>
      <c r="O230" s="103"/>
      <c r="P230" s="103"/>
      <c r="Q230" s="103"/>
      <c r="R230" s="28"/>
    </row>
    <row r="231" spans="1:26" s="29" customFormat="1" ht="18">
      <c r="A231" s="198"/>
      <c r="B231" s="100"/>
      <c r="C231" s="100"/>
      <c r="D231" s="100"/>
      <c r="E231" s="100"/>
      <c r="F231" s="103"/>
      <c r="G231" s="103"/>
      <c r="H231" s="103"/>
      <c r="I231" s="104"/>
      <c r="J231" s="103"/>
      <c r="K231" s="103"/>
      <c r="L231" s="103"/>
      <c r="M231" s="104"/>
      <c r="N231" s="103"/>
      <c r="O231" s="103"/>
      <c r="P231" s="103"/>
      <c r="Q231" s="103"/>
      <c r="R231" s="28"/>
    </row>
    <row r="232" spans="1:26" s="29" customFormat="1" ht="15.75">
      <c r="A232" s="118" t="s">
        <v>259</v>
      </c>
      <c r="B232" s="100"/>
      <c r="C232" s="100"/>
      <c r="D232" s="100"/>
      <c r="E232" s="100"/>
      <c r="F232" s="103"/>
      <c r="G232" s="103"/>
      <c r="H232" s="103"/>
      <c r="I232" s="104"/>
      <c r="J232" s="103"/>
      <c r="K232" s="103"/>
      <c r="L232" s="103"/>
      <c r="M232" s="104"/>
      <c r="N232" s="103"/>
      <c r="O232" s="103"/>
      <c r="P232" s="103"/>
      <c r="Q232" s="103"/>
      <c r="R232" s="28"/>
    </row>
    <row r="233" spans="1:26" s="29" customFormat="1" ht="15.75">
      <c r="A233" s="118" t="s">
        <v>1199</v>
      </c>
      <c r="B233" s="100"/>
      <c r="C233" s="100"/>
      <c r="D233" s="100"/>
      <c r="E233" s="100"/>
      <c r="F233" s="22"/>
      <c r="G233" s="22"/>
      <c r="H233" s="22"/>
      <c r="I233" s="100"/>
      <c r="J233" s="22"/>
      <c r="K233" s="22"/>
      <c r="L233" s="22"/>
      <c r="M233" s="100"/>
      <c r="N233" s="22"/>
      <c r="O233" s="22"/>
      <c r="P233" s="22"/>
      <c r="Q233" s="103"/>
      <c r="R233" s="28"/>
    </row>
    <row r="234" spans="1:26" s="29" customFormat="1" ht="18.75" customHeight="1">
      <c r="A234" s="111"/>
      <c r="B234" s="105"/>
      <c r="C234" s="105"/>
      <c r="D234" s="105"/>
      <c r="E234" s="105"/>
      <c r="F234" s="105"/>
      <c r="G234" s="105"/>
      <c r="H234" s="105"/>
      <c r="I234" s="105"/>
      <c r="J234" s="51"/>
      <c r="K234" s="51"/>
      <c r="L234" s="51"/>
      <c r="M234" s="51"/>
      <c r="N234" s="51"/>
      <c r="O234" s="51"/>
      <c r="P234" s="51"/>
      <c r="Q234" s="51"/>
      <c r="R234" s="30"/>
      <c r="S234" s="9"/>
    </row>
    <row r="235" spans="1:26" s="29" customFormat="1" ht="18.75" customHeight="1">
      <c r="A235" s="21"/>
      <c r="B235" s="119" t="s">
        <v>257</v>
      </c>
      <c r="C235" s="120"/>
      <c r="D235" s="120"/>
      <c r="E235" s="120"/>
      <c r="F235" s="120"/>
      <c r="G235" s="120"/>
      <c r="H235" s="120"/>
      <c r="I235" s="121"/>
      <c r="J235" s="122" t="s">
        <v>156</v>
      </c>
      <c r="K235" s="324"/>
      <c r="L235" s="324"/>
      <c r="M235" s="325"/>
      <c r="N235" s="836" t="s">
        <v>256</v>
      </c>
      <c r="O235" s="839" t="s">
        <v>162</v>
      </c>
      <c r="P235" s="839" t="s">
        <v>163</v>
      </c>
      <c r="Q235" s="839" t="s">
        <v>161</v>
      </c>
      <c r="R235" s="31"/>
      <c r="S235" s="3"/>
    </row>
    <row r="236" spans="1:26" s="29" customFormat="1" ht="36.75" customHeight="1">
      <c r="A236" s="26"/>
      <c r="B236" s="120" t="s">
        <v>296</v>
      </c>
      <c r="C236" s="120"/>
      <c r="D236" s="120"/>
      <c r="E236" s="123"/>
      <c r="F236" s="124" t="s">
        <v>298</v>
      </c>
      <c r="G236" s="120"/>
      <c r="H236" s="120"/>
      <c r="I236" s="121"/>
      <c r="J236" s="125" t="s">
        <v>258</v>
      </c>
      <c r="K236" s="120"/>
      <c r="L236" s="120"/>
      <c r="M236" s="121"/>
      <c r="N236" s="837"/>
      <c r="O236" s="840"/>
      <c r="P236" s="840"/>
      <c r="Q236" s="840"/>
      <c r="R236" s="31" t="s">
        <v>11</v>
      </c>
      <c r="S236" s="3" t="s">
        <v>11</v>
      </c>
      <c r="T236" s="205" t="s">
        <v>500</v>
      </c>
      <c r="U236" s="20"/>
      <c r="V236" s="20"/>
      <c r="W236" s="207"/>
      <c r="X236" s="9" t="s">
        <v>501</v>
      </c>
      <c r="Y236" s="9"/>
      <c r="Z236" s="9"/>
    </row>
    <row r="237" spans="1:26" s="29" customFormat="1" ht="30" customHeight="1">
      <c r="A237" s="27"/>
      <c r="B237" s="126" t="s">
        <v>157</v>
      </c>
      <c r="C237" s="126" t="s">
        <v>158</v>
      </c>
      <c r="D237" s="126" t="s">
        <v>297</v>
      </c>
      <c r="E237" s="127" t="s">
        <v>12</v>
      </c>
      <c r="F237" s="128" t="s">
        <v>157</v>
      </c>
      <c r="G237" s="126" t="s">
        <v>158</v>
      </c>
      <c r="H237" s="126" t="s">
        <v>297</v>
      </c>
      <c r="I237" s="127" t="s">
        <v>12</v>
      </c>
      <c r="J237" s="129" t="s">
        <v>157</v>
      </c>
      <c r="K237" s="130" t="s">
        <v>158</v>
      </c>
      <c r="L237" s="126" t="s">
        <v>297</v>
      </c>
      <c r="M237" s="129" t="s">
        <v>12</v>
      </c>
      <c r="N237" s="838"/>
      <c r="O237" s="841"/>
      <c r="P237" s="841"/>
      <c r="Q237" s="841"/>
      <c r="R237" s="313"/>
      <c r="S237" s="314"/>
      <c r="T237" s="205" t="s">
        <v>496</v>
      </c>
      <c r="U237" s="215" t="s">
        <v>497</v>
      </c>
      <c r="V237" s="215" t="s">
        <v>498</v>
      </c>
      <c r="W237" s="207"/>
      <c r="X237" s="205" t="s">
        <v>496</v>
      </c>
      <c r="Y237" s="215" t="s">
        <v>497</v>
      </c>
      <c r="Z237" s="215" t="s">
        <v>498</v>
      </c>
    </row>
    <row r="238" spans="1:26" s="29" customFormat="1" ht="12.75" hidden="1" customHeight="1">
      <c r="A238" s="47" t="s">
        <v>48</v>
      </c>
      <c r="B238" s="112"/>
      <c r="C238" s="112"/>
      <c r="D238" s="112"/>
      <c r="E238" s="46"/>
      <c r="F238" s="24"/>
      <c r="G238" s="44"/>
      <c r="H238" s="45"/>
      <c r="I238" s="46"/>
      <c r="J238" s="24"/>
      <c r="K238" s="44"/>
      <c r="L238" s="45"/>
      <c r="M238" s="48"/>
      <c r="N238" s="24"/>
      <c r="O238" s="49"/>
      <c r="P238" s="50"/>
      <c r="Q238" s="50"/>
      <c r="R238" s="32">
        <f t="shared" ref="R238:R258" si="152">SUM(B238:D238,F238:H238,J238:L238)+N238</f>
        <v>0</v>
      </c>
      <c r="S238" s="5">
        <f>+Q238+P238+O238</f>
        <v>0</v>
      </c>
      <c r="T238" s="206"/>
      <c r="U238" s="17"/>
      <c r="V238" s="17"/>
      <c r="W238" s="208"/>
      <c r="X238" s="9"/>
      <c r="Y238" s="9"/>
      <c r="Z238" s="9"/>
    </row>
    <row r="239" spans="1:26" s="29" customFormat="1" ht="12.75" hidden="1" customHeight="1">
      <c r="A239" s="47"/>
      <c r="B239" s="47"/>
      <c r="C239" s="47"/>
      <c r="D239" s="47"/>
      <c r="E239" s="107"/>
      <c r="F239" s="24"/>
      <c r="G239" s="44"/>
      <c r="H239" s="45"/>
      <c r="I239" s="108"/>
      <c r="J239" s="24"/>
      <c r="K239" s="45"/>
      <c r="L239" s="45"/>
      <c r="M239" s="24"/>
      <c r="N239" s="24"/>
      <c r="O239" s="326"/>
      <c r="P239" s="297"/>
      <c r="Q239" s="297"/>
      <c r="R239" s="31"/>
      <c r="S239" s="3"/>
      <c r="T239" s="209" t="s">
        <v>496</v>
      </c>
      <c r="U239" s="210" t="s">
        <v>497</v>
      </c>
      <c r="V239" s="211" t="s">
        <v>498</v>
      </c>
      <c r="W239" s="212"/>
      <c r="X239" s="9"/>
      <c r="Y239" s="9"/>
      <c r="Z239" s="9"/>
    </row>
    <row r="240" spans="1:26" s="29" customFormat="1">
      <c r="A240" s="47" t="s">
        <v>49</v>
      </c>
      <c r="B240" s="136">
        <f>+'Distribution Pivot Table'!AE$9*100</f>
        <v>0</v>
      </c>
      <c r="C240" s="137">
        <f>+'Distribution Pivot Table'!AE$11*100</f>
        <v>0</v>
      </c>
      <c r="D240" s="136">
        <f>+'Distribution Pivot Table'!AE$13*100</f>
        <v>0</v>
      </c>
      <c r="E240" s="138">
        <f t="shared" ref="E240:E258" si="153">SUM(B240:D240)</f>
        <v>0</v>
      </c>
      <c r="F240" s="139">
        <f>+'Distribution Pivot Table'!AE$15*100</f>
        <v>0</v>
      </c>
      <c r="G240" s="137">
        <f>+'Distribution Pivot Table'!AE$17*100</f>
        <v>0</v>
      </c>
      <c r="H240" s="136">
        <f>+'Distribution Pivot Table'!AE$19*100</f>
        <v>0</v>
      </c>
      <c r="I240" s="138">
        <f t="shared" ref="I240:I243" si="154">SUM(F240:H240)</f>
        <v>0</v>
      </c>
      <c r="J240" s="139">
        <f>+'Distribution Pivot Table'!AE$21*100</f>
        <v>0</v>
      </c>
      <c r="K240" s="136">
        <f>+'Distribution Pivot Table'!AE$23*100</f>
        <v>0</v>
      </c>
      <c r="L240" s="136">
        <f>+'Distribution Pivot Table'!AE$25*100</f>
        <v>0</v>
      </c>
      <c r="M240" s="140">
        <f t="shared" ref="M240:M243" si="155">SUM(J240:L240)</f>
        <v>0</v>
      </c>
      <c r="N240" s="139">
        <f>+'Distribution Pivot Table'!AE$27*100</f>
        <v>0</v>
      </c>
      <c r="O240" s="141">
        <f t="shared" ref="O240:O243" si="156">+B240+F240+J240</f>
        <v>0</v>
      </c>
      <c r="P240" s="142">
        <f t="shared" ref="P240:P243" si="157">+C240+G240+K240</f>
        <v>0</v>
      </c>
      <c r="Q240" s="142">
        <f t="shared" ref="Q240:Q243" si="158">+D240+H240+L240+N240</f>
        <v>0</v>
      </c>
      <c r="R240" s="32">
        <f t="shared" si="152"/>
        <v>0</v>
      </c>
      <c r="S240" s="5">
        <f t="shared" ref="S240:S258" si="159">+Q240+P240+O240</f>
        <v>0</v>
      </c>
      <c r="T240" s="312">
        <f>+E240+I240</f>
        <v>0</v>
      </c>
      <c r="U240" s="203">
        <f>+M240</f>
        <v>0</v>
      </c>
      <c r="V240" s="204">
        <f>+N240</f>
        <v>0</v>
      </c>
      <c r="W240" s="213">
        <f>SUM(T240:V240)</f>
        <v>0</v>
      </c>
      <c r="X240" s="216">
        <f>+T240-'OLD Tables 44-55'!T240</f>
        <v>0</v>
      </c>
      <c r="Y240" s="217">
        <f>+U240-'OLD Tables 44-55'!U240</f>
        <v>0</v>
      </c>
      <c r="Z240" s="217">
        <f>+V240-'OLD Tables 44-55'!V240</f>
        <v>0</v>
      </c>
    </row>
    <row r="241" spans="1:27" s="29" customFormat="1">
      <c r="A241" s="47" t="s">
        <v>50</v>
      </c>
      <c r="B241" s="136">
        <f>+'Distribution Pivot Table'!AE$31*100</f>
        <v>10.072289156626505</v>
      </c>
      <c r="C241" s="137">
        <f>+'Distribution Pivot Table'!AE$33*100</f>
        <v>5.7028112449799195</v>
      </c>
      <c r="D241" s="136">
        <f>+'Distribution Pivot Table'!AE$35*100</f>
        <v>0</v>
      </c>
      <c r="E241" s="138">
        <f t="shared" si="153"/>
        <v>15.775100401606425</v>
      </c>
      <c r="F241" s="139">
        <f>+'Distribution Pivot Table'!AE$37*100</f>
        <v>37.943775100401602</v>
      </c>
      <c r="G241" s="137">
        <f>+'Distribution Pivot Table'!AE$39*100</f>
        <v>14.072289156626505</v>
      </c>
      <c r="H241" s="136">
        <f>+'Distribution Pivot Table'!AE$41*100</f>
        <v>0</v>
      </c>
      <c r="I241" s="138">
        <f t="shared" si="154"/>
        <v>52.016064257028106</v>
      </c>
      <c r="J241" s="139">
        <f>+'Distribution Pivot Table'!AE$43*100</f>
        <v>17.847389558232933</v>
      </c>
      <c r="K241" s="136">
        <f>+'Distribution Pivot Table'!AE$45*100</f>
        <v>13.831325301204819</v>
      </c>
      <c r="L241" s="136">
        <f>+'Distribution Pivot Table'!AE$47*100</f>
        <v>0</v>
      </c>
      <c r="M241" s="140">
        <f t="shared" si="155"/>
        <v>31.678714859437754</v>
      </c>
      <c r="N241" s="139">
        <f>+'Distribution Pivot Table'!AE$49*100</f>
        <v>0.54618473895582331</v>
      </c>
      <c r="O241" s="141">
        <f t="shared" si="156"/>
        <v>65.863453815261039</v>
      </c>
      <c r="P241" s="142">
        <f t="shared" si="157"/>
        <v>33.606425702811244</v>
      </c>
      <c r="Q241" s="142">
        <f t="shared" si="158"/>
        <v>0.54618473895582331</v>
      </c>
      <c r="R241" s="32">
        <f t="shared" si="152"/>
        <v>100.01606425702811</v>
      </c>
      <c r="S241" s="32">
        <f t="shared" si="159"/>
        <v>100.01606425702811</v>
      </c>
      <c r="T241" s="297">
        <f>+E241+I241</f>
        <v>67.791164658634528</v>
      </c>
      <c r="U241" s="203">
        <f>+M241</f>
        <v>31.678714859437754</v>
      </c>
      <c r="V241" s="204">
        <f>+N241</f>
        <v>0.54618473895582331</v>
      </c>
      <c r="W241" s="32">
        <f>SUM(T241:V241)</f>
        <v>100.01606425702811</v>
      </c>
      <c r="X241" s="311">
        <f>+T241-'OLD Tables 44-55'!T241</f>
        <v>1.4411646586345341</v>
      </c>
      <c r="Y241" s="217">
        <f>+U241-'OLD Tables 44-55'!U241</f>
        <v>-1.4879518072289173</v>
      </c>
      <c r="Z241" s="217">
        <f>+V241-'OLD Tables 44-55'!V241</f>
        <v>6.2851405622489975E-2</v>
      </c>
    </row>
    <row r="242" spans="1:27" s="29" customFormat="1">
      <c r="A242" s="47" t="s">
        <v>51</v>
      </c>
      <c r="B242" s="136">
        <f>+'Distribution Pivot Table'!AE$53*100</f>
        <v>0</v>
      </c>
      <c r="C242" s="137">
        <f>+'Distribution Pivot Table'!AE$55*100</f>
        <v>0</v>
      </c>
      <c r="D242" s="136">
        <f>+'Distribution Pivot Table'!AE$57*100</f>
        <v>0</v>
      </c>
      <c r="E242" s="138">
        <f t="shared" si="153"/>
        <v>0</v>
      </c>
      <c r="F242" s="139">
        <f>+'Distribution Pivot Table'!AE$59*100</f>
        <v>0</v>
      </c>
      <c r="G242" s="137">
        <f>+'Distribution Pivot Table'!AE$61*100</f>
        <v>0</v>
      </c>
      <c r="H242" s="136">
        <f>+'Distribution Pivot Table'!AE$63*100</f>
        <v>0</v>
      </c>
      <c r="I242" s="138">
        <f t="shared" si="154"/>
        <v>0</v>
      </c>
      <c r="J242" s="139">
        <f>+'Distribution Pivot Table'!AE$65*100</f>
        <v>0</v>
      </c>
      <c r="K242" s="136">
        <f>+'Distribution Pivot Table'!AE$67*100</f>
        <v>0</v>
      </c>
      <c r="L242" s="136">
        <f>+'Distribution Pivot Table'!AE$69*100</f>
        <v>0</v>
      </c>
      <c r="M242" s="140">
        <f t="shared" si="155"/>
        <v>0</v>
      </c>
      <c r="N242" s="139">
        <f>+'Distribution Pivot Table'!AE$71*100</f>
        <v>0</v>
      </c>
      <c r="O242" s="141">
        <f t="shared" si="156"/>
        <v>0</v>
      </c>
      <c r="P242" s="142">
        <f t="shared" si="157"/>
        <v>0</v>
      </c>
      <c r="Q242" s="142">
        <f t="shared" si="158"/>
        <v>0</v>
      </c>
      <c r="R242" s="32">
        <f t="shared" si="152"/>
        <v>0</v>
      </c>
      <c r="S242" s="32">
        <f t="shared" si="159"/>
        <v>0</v>
      </c>
      <c r="T242" s="297">
        <f t="shared" ref="T242:T258" si="160">+E242+I242</f>
        <v>0</v>
      </c>
      <c r="U242" s="203">
        <f t="shared" ref="U242:U258" si="161">+M242</f>
        <v>0</v>
      </c>
      <c r="V242" s="204">
        <f t="shared" ref="V242:V258" si="162">+N242</f>
        <v>0</v>
      </c>
      <c r="W242" s="32">
        <f t="shared" ref="W242:W258" si="163">SUM(T242:V242)</f>
        <v>0</v>
      </c>
      <c r="X242" s="311">
        <f>+T242-'OLD Tables 44-55'!T242</f>
        <v>0</v>
      </c>
      <c r="Y242" s="217">
        <f>+U242-'OLD Tables 44-55'!U242</f>
        <v>0</v>
      </c>
      <c r="Z242" s="217">
        <f>+V242-'OLD Tables 44-55'!V242</f>
        <v>0</v>
      </c>
    </row>
    <row r="243" spans="1:27" s="29" customFormat="1">
      <c r="A243" s="47" t="s">
        <v>179</v>
      </c>
      <c r="B243" s="136">
        <f>+'Distribution Pivot Table'!AE$75*100</f>
        <v>8.508775269349373</v>
      </c>
      <c r="C243" s="137">
        <f>+'Distribution Pivot Table'!AE$77*100</f>
        <v>3.5424677351810256</v>
      </c>
      <c r="D243" s="136">
        <f>+'Distribution Pivot Table'!AE$79*100</f>
        <v>3.3825712871664066</v>
      </c>
      <c r="E243" s="138">
        <f t="shared" si="153"/>
        <v>15.433814291696805</v>
      </c>
      <c r="F243" s="139">
        <f>+'Distribution Pivot Table'!AE$81*100</f>
        <v>34.311112803137014</v>
      </c>
      <c r="G243" s="137">
        <f>+'Distribution Pivot Table'!AE$83*100</f>
        <v>16.990901130696312</v>
      </c>
      <c r="H243" s="343">
        <f>+'Distribution Pivot Table'!AE$85*100</f>
        <v>1.9035291430311797E-3</v>
      </c>
      <c r="I243" s="138">
        <f t="shared" si="154"/>
        <v>51.303917462976351</v>
      </c>
      <c r="J243" s="139">
        <f>+'Distribution Pivot Table'!AE$87*100</f>
        <v>12.136901815966802</v>
      </c>
      <c r="K243" s="136">
        <f>+'Distribution Pivot Table'!AE$89*100</f>
        <v>11.495412494765295</v>
      </c>
      <c r="L243" s="171">
        <f>+'Distribution Pivot Table'!AE$91*100</f>
        <v>3.8070582860623594E-3</v>
      </c>
      <c r="M243" s="140">
        <f t="shared" si="155"/>
        <v>23.636121369018163</v>
      </c>
      <c r="N243" s="139">
        <f>+'Distribution Pivot Table'!AE$93*100</f>
        <v>9.6261468763086757</v>
      </c>
      <c r="O243" s="141">
        <f t="shared" si="156"/>
        <v>54.956789888453187</v>
      </c>
      <c r="P243" s="142">
        <f t="shared" si="157"/>
        <v>32.028781360642633</v>
      </c>
      <c r="Q243" s="142">
        <f t="shared" si="158"/>
        <v>13.014428750904177</v>
      </c>
      <c r="R243" s="32">
        <f t="shared" si="152"/>
        <v>99.999999999999986</v>
      </c>
      <c r="S243" s="32">
        <f t="shared" si="159"/>
        <v>100</v>
      </c>
      <c r="T243" s="297">
        <f t="shared" si="160"/>
        <v>66.737731754673149</v>
      </c>
      <c r="U243" s="203">
        <f t="shared" si="161"/>
        <v>23.636121369018163</v>
      </c>
      <c r="V243" s="204">
        <f t="shared" si="162"/>
        <v>9.6261468763086757</v>
      </c>
      <c r="W243" s="32">
        <f t="shared" si="163"/>
        <v>99.999999999999986</v>
      </c>
      <c r="X243" s="311">
        <f>+T243-'OLD Tables 44-55'!T243</f>
        <v>0.25236077355489783</v>
      </c>
      <c r="Y243" s="217">
        <f>+U243-'OLD Tables 44-55'!U243</f>
        <v>-6.1539145167259335E-2</v>
      </c>
      <c r="Z243" s="217">
        <f>+V243-'OLD Tables 44-55'!V243</f>
        <v>-0.19082162838765448</v>
      </c>
    </row>
    <row r="244" spans="1:27" s="29" customFormat="1">
      <c r="A244" s="47"/>
      <c r="B244" s="136"/>
      <c r="C244" s="137"/>
      <c r="D244" s="136"/>
      <c r="E244" s="138"/>
      <c r="F244" s="139"/>
      <c r="G244" s="137"/>
      <c r="H244" s="136"/>
      <c r="I244" s="138"/>
      <c r="J244" s="139"/>
      <c r="K244" s="136"/>
      <c r="L244" s="136"/>
      <c r="M244" s="140"/>
      <c r="N244" s="139"/>
      <c r="O244" s="141"/>
      <c r="P244" s="142"/>
      <c r="Q244" s="142"/>
      <c r="R244" s="32"/>
      <c r="S244" s="32"/>
      <c r="T244" s="297"/>
      <c r="U244" s="203"/>
      <c r="V244" s="204"/>
      <c r="W244" s="32"/>
      <c r="X244" s="311"/>
      <c r="Y244" s="217"/>
      <c r="Z244" s="217"/>
    </row>
    <row r="245" spans="1:27" s="29" customFormat="1">
      <c r="A245" s="47" t="s">
        <v>53</v>
      </c>
      <c r="B245" s="136">
        <f>+'Distribution Pivot Table'!AE$97*100</f>
        <v>1.7553584626755361</v>
      </c>
      <c r="C245" s="137">
        <f>+'Distribution Pivot Table'!AE$99*100</f>
        <v>0.75757575757575757</v>
      </c>
      <c r="D245" s="136">
        <f>+'Distribution Pivot Table'!AE$101*100</f>
        <v>0</v>
      </c>
      <c r="E245" s="138">
        <f t="shared" si="153"/>
        <v>2.5129342202512936</v>
      </c>
      <c r="F245" s="139">
        <f>+'Distribution Pivot Table'!AE$103*100</f>
        <v>41.204730229120472</v>
      </c>
      <c r="G245" s="137">
        <f>+'Distribution Pivot Table'!AE$105*100</f>
        <v>15.077605321507761</v>
      </c>
      <c r="H245" s="136">
        <f>+'Distribution Pivot Table'!AE$107*100</f>
        <v>0</v>
      </c>
      <c r="I245" s="138">
        <f t="shared" ref="I245:I248" si="164">SUM(F245:H245)</f>
        <v>56.282335550628233</v>
      </c>
      <c r="J245" s="139">
        <f>+'Distribution Pivot Table'!AE$109*100</f>
        <v>18.292682926829269</v>
      </c>
      <c r="K245" s="136">
        <f>+'Distribution Pivot Table'!AE$111*100</f>
        <v>22.04360679970436</v>
      </c>
      <c r="L245" s="136">
        <f>+'Distribution Pivot Table'!AE$113*100</f>
        <v>0</v>
      </c>
      <c r="M245" s="140">
        <f t="shared" ref="M245:M248" si="165">SUM(J245:L245)</f>
        <v>40.336289726533629</v>
      </c>
      <c r="N245" s="139">
        <f>+'Distribution Pivot Table'!AE$115*100</f>
        <v>0.68366592756836664</v>
      </c>
      <c r="O245" s="141">
        <f t="shared" ref="O245:O248" si="166">+B245+F245+J245</f>
        <v>61.252771618625275</v>
      </c>
      <c r="P245" s="142">
        <f t="shared" ref="P245:P248" si="167">+C245+G245+K245</f>
        <v>37.878787878787875</v>
      </c>
      <c r="Q245" s="142">
        <f t="shared" ref="Q245:Q248" si="168">+D245+H245+L245+N245</f>
        <v>0.68366592756836664</v>
      </c>
      <c r="R245" s="32">
        <f>SUM(B245:D245,F245:H245,J245:L245)+N245</f>
        <v>99.815225424981534</v>
      </c>
      <c r="S245" s="32">
        <f t="shared" si="159"/>
        <v>99.81522542498152</v>
      </c>
      <c r="T245" s="297">
        <f t="shared" si="160"/>
        <v>58.795269770879528</v>
      </c>
      <c r="U245" s="203">
        <f t="shared" si="161"/>
        <v>40.336289726533629</v>
      </c>
      <c r="V245" s="204">
        <f t="shared" si="162"/>
        <v>0.68366592756836664</v>
      </c>
      <c r="W245" s="32">
        <f t="shared" si="163"/>
        <v>99.81522542498152</v>
      </c>
      <c r="X245" s="311">
        <f>+T245-'OLD Tables 44-55'!T245</f>
        <v>1.5910088850638004</v>
      </c>
      <c r="Y245" s="217">
        <f>+U245-'OLD Tables 44-55'!U245</f>
        <v>-1.8427422301099838</v>
      </c>
      <c r="Z245" s="217">
        <f>+V245-'OLD Tables 44-55'!V245</f>
        <v>6.6958770027719994E-2</v>
      </c>
    </row>
    <row r="246" spans="1:27" s="29" customFormat="1">
      <c r="A246" s="47" t="s">
        <v>54</v>
      </c>
      <c r="B246" s="136">
        <f>+'Distribution Pivot Table'!AE$119*100</f>
        <v>10.494958753437214</v>
      </c>
      <c r="C246" s="137">
        <f>+'Distribution Pivot Table'!AE$121*100</f>
        <v>2.4060494958753438</v>
      </c>
      <c r="D246" s="136">
        <f>+'Distribution Pivot Table'!AE$123*100</f>
        <v>0</v>
      </c>
      <c r="E246" s="138">
        <f t="shared" si="153"/>
        <v>12.901008249312557</v>
      </c>
      <c r="F246" s="139">
        <f>+'Distribution Pivot Table'!AE$125*100</f>
        <v>19.775435380384966</v>
      </c>
      <c r="G246" s="137">
        <f>+'Distribution Pivot Table'!AE$127*100</f>
        <v>8.4555453712190651</v>
      </c>
      <c r="H246" s="136">
        <f>+'Distribution Pivot Table'!AE$129*100</f>
        <v>0</v>
      </c>
      <c r="I246" s="138">
        <f t="shared" si="164"/>
        <v>28.230980751604029</v>
      </c>
      <c r="J246" s="139">
        <f>+'Distribution Pivot Table'!AE$131*100</f>
        <v>20.153528872593952</v>
      </c>
      <c r="K246" s="136">
        <f>+'Distribution Pivot Table'!AE$133*100</f>
        <v>9.6241979835013751</v>
      </c>
      <c r="L246" s="136">
        <f>+'Distribution Pivot Table'!AE$135*100</f>
        <v>0</v>
      </c>
      <c r="M246" s="140">
        <f t="shared" si="165"/>
        <v>29.777726856095327</v>
      </c>
      <c r="N246" s="139">
        <f>+'Distribution Pivot Table'!AE$137*100</f>
        <v>19.832722273143904</v>
      </c>
      <c r="O246" s="141">
        <f t="shared" si="166"/>
        <v>50.423923006416132</v>
      </c>
      <c r="P246" s="142">
        <f t="shared" si="167"/>
        <v>20.485792850595786</v>
      </c>
      <c r="Q246" s="142">
        <f t="shared" si="168"/>
        <v>19.832722273143904</v>
      </c>
      <c r="R246" s="32">
        <f t="shared" si="152"/>
        <v>90.742438130155818</v>
      </c>
      <c r="S246" s="32">
        <f t="shared" si="159"/>
        <v>90.742438130155818</v>
      </c>
      <c r="T246" s="297">
        <f t="shared" si="160"/>
        <v>41.13198900091659</v>
      </c>
      <c r="U246" s="203">
        <f t="shared" si="161"/>
        <v>29.777726856095327</v>
      </c>
      <c r="V246" s="204">
        <f t="shared" si="162"/>
        <v>19.832722273143904</v>
      </c>
      <c r="W246" s="32">
        <f t="shared" si="163"/>
        <v>90.742438130155818</v>
      </c>
      <c r="X246" s="311">
        <f>+T246-'OLD Tables 44-55'!T246</f>
        <v>-20.98525630357971</v>
      </c>
      <c r="Y246" s="217">
        <f>+U246-'OLD Tables 44-55'!U246</f>
        <v>-2.5728707534664252</v>
      </c>
      <c r="Z246" s="217">
        <f>+V246-'OLD Tables 44-55'!V246</f>
        <v>14.778652836604348</v>
      </c>
    </row>
    <row r="247" spans="1:27" s="29" customFormat="1">
      <c r="A247" s="47" t="s">
        <v>55</v>
      </c>
      <c r="B247" s="136">
        <f>+'Distribution Pivot Table'!AE$141*100</f>
        <v>6.7859806114839678</v>
      </c>
      <c r="C247" s="137">
        <f>+'Distribution Pivot Table'!AE$143*100</f>
        <v>1.6654238130748198</v>
      </c>
      <c r="D247" s="136">
        <f>+'Distribution Pivot Table'!AE$145*100</f>
        <v>0</v>
      </c>
      <c r="E247" s="138">
        <f t="shared" si="153"/>
        <v>8.4514044245587883</v>
      </c>
      <c r="F247" s="139">
        <f>+'Distribution Pivot Table'!AE$147*100</f>
        <v>29.057916977380067</v>
      </c>
      <c r="G247" s="137">
        <f>+'Distribution Pivot Table'!AE$149*100</f>
        <v>8.9982600049714137</v>
      </c>
      <c r="H247" s="136">
        <f>+'Distribution Pivot Table'!AE$151*100</f>
        <v>0</v>
      </c>
      <c r="I247" s="138">
        <f t="shared" si="164"/>
        <v>38.056176982351481</v>
      </c>
      <c r="J247" s="139">
        <f>+'Distribution Pivot Table'!AE$153*100</f>
        <v>30.971911508824263</v>
      </c>
      <c r="K247" s="136">
        <f>+'Distribution Pivot Table'!AE$155*100</f>
        <v>22.371364653243848</v>
      </c>
      <c r="L247" s="136">
        <f>+'Distribution Pivot Table'!AE$157*100</f>
        <v>0.17399950285856325</v>
      </c>
      <c r="M247" s="140">
        <f t="shared" si="165"/>
        <v>53.517275664926672</v>
      </c>
      <c r="N247" s="139">
        <f>+'Distribution Pivot Table'!AE$159*100</f>
        <v>0</v>
      </c>
      <c r="O247" s="141">
        <f t="shared" si="166"/>
        <v>66.815809097688302</v>
      </c>
      <c r="P247" s="142">
        <f t="shared" si="167"/>
        <v>33.035048471290082</v>
      </c>
      <c r="Q247" s="142">
        <f t="shared" si="168"/>
        <v>0.17399950285856325</v>
      </c>
      <c r="R247" s="32">
        <f t="shared" si="152"/>
        <v>100.02485707183695</v>
      </c>
      <c r="S247" s="32">
        <f t="shared" si="159"/>
        <v>100.02485707183695</v>
      </c>
      <c r="T247" s="297">
        <f t="shared" si="160"/>
        <v>46.507581406910269</v>
      </c>
      <c r="U247" s="203">
        <f t="shared" si="161"/>
        <v>53.517275664926672</v>
      </c>
      <c r="V247" s="204">
        <f t="shared" si="162"/>
        <v>0</v>
      </c>
      <c r="W247" s="32">
        <f t="shared" si="163"/>
        <v>100.02485707183695</v>
      </c>
      <c r="X247" s="311">
        <f>+T247-'OLD Tables 44-55'!T247</f>
        <v>-7.3825381087772257E-2</v>
      </c>
      <c r="Y247" s="217">
        <f>+U247-'OLD Tables 44-55'!U247</f>
        <v>9.8682452924698794E-2</v>
      </c>
      <c r="Z247" s="217">
        <f>+V247-'OLD Tables 44-55'!V247</f>
        <v>0</v>
      </c>
    </row>
    <row r="248" spans="1:27" s="29" customFormat="1">
      <c r="A248" s="47" t="s">
        <v>56</v>
      </c>
      <c r="B248" s="136">
        <f>+'Distribution Pivot Table'!AE$163*100</f>
        <v>0</v>
      </c>
      <c r="C248" s="137">
        <f>+'Distribution Pivot Table'!AE$165*100</f>
        <v>0</v>
      </c>
      <c r="D248" s="136">
        <f>+'Distribution Pivot Table'!AE$167*100</f>
        <v>0</v>
      </c>
      <c r="E248" s="138">
        <f t="shared" si="153"/>
        <v>0</v>
      </c>
      <c r="F248" s="139">
        <f>+'Distribution Pivot Table'!AE$169*100</f>
        <v>0</v>
      </c>
      <c r="G248" s="137">
        <f>+'Distribution Pivot Table'!AE$171*100</f>
        <v>0</v>
      </c>
      <c r="H248" s="136">
        <f>+'Distribution Pivot Table'!AE$173*100</f>
        <v>0</v>
      </c>
      <c r="I248" s="138">
        <f t="shared" si="164"/>
        <v>0</v>
      </c>
      <c r="J248" s="139">
        <f>+'Distribution Pivot Table'!AE$175*100</f>
        <v>0</v>
      </c>
      <c r="K248" s="136">
        <f>+'Distribution Pivot Table'!AE$177*100</f>
        <v>0</v>
      </c>
      <c r="L248" s="136">
        <f>+'Distribution Pivot Table'!AE$179*100</f>
        <v>0</v>
      </c>
      <c r="M248" s="140">
        <f t="shared" si="165"/>
        <v>0</v>
      </c>
      <c r="N248" s="139">
        <f>+'Distribution Pivot Table'!AE$181*100</f>
        <v>0</v>
      </c>
      <c r="O248" s="141">
        <f t="shared" si="166"/>
        <v>0</v>
      </c>
      <c r="P248" s="142">
        <f t="shared" si="167"/>
        <v>0</v>
      </c>
      <c r="Q248" s="142">
        <f t="shared" si="168"/>
        <v>0</v>
      </c>
      <c r="R248" s="32">
        <f t="shared" si="152"/>
        <v>0</v>
      </c>
      <c r="S248" s="32">
        <f t="shared" si="159"/>
        <v>0</v>
      </c>
      <c r="T248" s="297">
        <f t="shared" si="160"/>
        <v>0</v>
      </c>
      <c r="U248" s="203">
        <f t="shared" si="161"/>
        <v>0</v>
      </c>
      <c r="V248" s="204">
        <f t="shared" si="162"/>
        <v>0</v>
      </c>
      <c r="W248" s="32">
        <f t="shared" si="163"/>
        <v>0</v>
      </c>
      <c r="X248" s="311">
        <f>+T248-'OLD Tables 44-55'!T248</f>
        <v>0</v>
      </c>
      <c r="Y248" s="217">
        <f>+U248-'OLD Tables 44-55'!U248</f>
        <v>0</v>
      </c>
      <c r="Z248" s="217">
        <f>+V248-'OLD Tables 44-55'!V248</f>
        <v>0</v>
      </c>
    </row>
    <row r="249" spans="1:27" s="29" customFormat="1">
      <c r="A249" s="47"/>
      <c r="B249" s="136"/>
      <c r="C249" s="137"/>
      <c r="D249" s="136"/>
      <c r="E249" s="138"/>
      <c r="F249" s="139"/>
      <c r="G249" s="137"/>
      <c r="H249" s="136"/>
      <c r="I249" s="138"/>
      <c r="J249" s="139"/>
      <c r="K249" s="136"/>
      <c r="L249" s="136"/>
      <c r="M249" s="140"/>
      <c r="N249" s="139"/>
      <c r="O249" s="141"/>
      <c r="P249" s="142"/>
      <c r="Q249" s="142"/>
      <c r="R249" s="32"/>
      <c r="S249" s="32"/>
      <c r="T249" s="297"/>
      <c r="U249" s="203"/>
      <c r="V249" s="204"/>
      <c r="W249" s="32"/>
      <c r="X249" s="311"/>
      <c r="Y249" s="217"/>
      <c r="Z249" s="217"/>
    </row>
    <row r="250" spans="1:27" s="29" customFormat="1">
      <c r="A250" s="47" t="s">
        <v>57</v>
      </c>
      <c r="B250" s="136">
        <f>+'Distribution Pivot Table'!AE$185*100</f>
        <v>0.27350977395221626</v>
      </c>
      <c r="C250" s="137">
        <f>+'Distribution Pivot Table'!AE$187*100</f>
        <v>6.4596573083420488</v>
      </c>
      <c r="D250" s="136">
        <f>+'Distribution Pivot Table'!AE$189*100</f>
        <v>0</v>
      </c>
      <c r="E250" s="138">
        <f t="shared" si="153"/>
        <v>6.7331670822942646</v>
      </c>
      <c r="F250" s="139">
        <f>+'Distribution Pivot Table'!AE$191*100</f>
        <v>40.125492719813373</v>
      </c>
      <c r="G250" s="137">
        <f>+'Distribution Pivot Table'!AE$193*100</f>
        <v>3.6602043278899523</v>
      </c>
      <c r="H250" s="136">
        <f>+'Distribution Pivot Table'!AE$195*100</f>
        <v>0</v>
      </c>
      <c r="I250" s="138">
        <f t="shared" ref="I250:I253" si="169">SUM(F250:H250)</f>
        <v>43.785697047703323</v>
      </c>
      <c r="J250" s="139">
        <f>+'Distribution Pivot Table'!AE$197*100</f>
        <v>17.971201029683854</v>
      </c>
      <c r="K250" s="136">
        <f>+'Distribution Pivot Table'!AE$199*100</f>
        <v>6.9905880460139969</v>
      </c>
      <c r="L250" s="136">
        <f>+'Distribution Pivot Table'!AE$201*100</f>
        <v>0</v>
      </c>
      <c r="M250" s="140">
        <f t="shared" ref="M250:M253" si="170">SUM(J250:L250)</f>
        <v>24.961789075697851</v>
      </c>
      <c r="N250" s="139">
        <f>+'Distribution Pivot Table'!AE$203*100</f>
        <v>24.51934679430456</v>
      </c>
      <c r="O250" s="141">
        <f t="shared" ref="O250:O253" si="171">+B250+F250+J250</f>
        <v>58.37020352344944</v>
      </c>
      <c r="P250" s="142">
        <f t="shared" ref="P250:P253" si="172">+C250+G250+K250</f>
        <v>17.110449682245999</v>
      </c>
      <c r="Q250" s="142">
        <f t="shared" ref="Q250:Q253" si="173">+D250+H250+L250+N250</f>
        <v>24.51934679430456</v>
      </c>
      <c r="R250" s="32">
        <f t="shared" si="152"/>
        <v>100</v>
      </c>
      <c r="S250" s="32">
        <f t="shared" si="159"/>
        <v>100</v>
      </c>
      <c r="T250" s="297">
        <f t="shared" si="160"/>
        <v>50.518864129997588</v>
      </c>
      <c r="U250" s="203">
        <f t="shared" si="161"/>
        <v>24.961789075697851</v>
      </c>
      <c r="V250" s="204">
        <f t="shared" si="162"/>
        <v>24.51934679430456</v>
      </c>
      <c r="W250" s="32">
        <f t="shared" si="163"/>
        <v>100</v>
      </c>
      <c r="X250" s="311">
        <f>+T250-'OLD Tables 44-55'!T250</f>
        <v>8.8907182645635885</v>
      </c>
      <c r="Y250" s="217">
        <f>+U250-'OLD Tables 44-55'!U250</f>
        <v>-0.71018490136087209</v>
      </c>
      <c r="Z250" s="217">
        <f>+V250-'OLD Tables 44-55'!V250</f>
        <v>-8.18053336320272</v>
      </c>
    </row>
    <row r="251" spans="1:27" s="29" customFormat="1">
      <c r="A251" s="47" t="s">
        <v>58</v>
      </c>
      <c r="B251" s="136">
        <f>+'Distribution Pivot Table'!AE$207*100</f>
        <v>3.0750783274668314</v>
      </c>
      <c r="C251" s="136">
        <f>+'Distribution Pivot Table'!AE$209*100</f>
        <v>15.263218968785052</v>
      </c>
      <c r="D251" s="136">
        <f>+'Distribution Pivot Table'!AE$211*108</f>
        <v>0</v>
      </c>
      <c r="E251" s="138">
        <f t="shared" si="153"/>
        <v>18.338297296251884</v>
      </c>
      <c r="F251" s="139">
        <f>+'Distribution Pivot Table'!AE$213*100</f>
        <v>42.544385564537961</v>
      </c>
      <c r="G251" s="137">
        <f>+'Distribution Pivot Table'!AE$215*100</f>
        <v>29.601980427803348</v>
      </c>
      <c r="H251" s="136">
        <f>+'Distribution Pivot Table'!AE$217*100</f>
        <v>0</v>
      </c>
      <c r="I251" s="138">
        <f t="shared" si="169"/>
        <v>72.146365992341316</v>
      </c>
      <c r="J251" s="139">
        <f>+'Distribution Pivot Table'!AE$219*100</f>
        <v>6.7226240668394386</v>
      </c>
      <c r="K251" s="136">
        <f>+'Distribution Pivot Table'!AE$221*100</f>
        <v>7.3260356631725534</v>
      </c>
      <c r="L251" s="136">
        <f>+'Distribution Pivot Table'!AE$223*100</f>
        <v>0</v>
      </c>
      <c r="M251" s="140">
        <f t="shared" si="170"/>
        <v>14.048659730011991</v>
      </c>
      <c r="N251" s="139">
        <f>+'Distribution Pivot Table'!AE$225*100</f>
        <v>0</v>
      </c>
      <c r="O251" s="141">
        <f t="shared" si="171"/>
        <v>52.342087958844232</v>
      </c>
      <c r="P251" s="142">
        <f t="shared" si="172"/>
        <v>52.191235059760956</v>
      </c>
      <c r="Q251" s="142">
        <f t="shared" si="173"/>
        <v>0</v>
      </c>
      <c r="R251" s="32">
        <f t="shared" si="152"/>
        <v>104.53332301860519</v>
      </c>
      <c r="S251" s="32">
        <f t="shared" si="159"/>
        <v>104.53332301860519</v>
      </c>
      <c r="T251" s="297">
        <f t="shared" si="160"/>
        <v>90.484663288593197</v>
      </c>
      <c r="U251" s="203">
        <f t="shared" si="161"/>
        <v>14.048659730011991</v>
      </c>
      <c r="V251" s="204">
        <f t="shared" si="162"/>
        <v>0</v>
      </c>
      <c r="W251" s="32">
        <f t="shared" si="163"/>
        <v>104.53332301860519</v>
      </c>
      <c r="X251" s="311">
        <f>+T251-'OLD Tables 44-55'!T251</f>
        <v>4.2511438682344931</v>
      </c>
      <c r="Y251" s="217">
        <f>+U251-'OLD Tables 44-55'!U251</f>
        <v>0.28217915037070362</v>
      </c>
      <c r="Z251" s="217">
        <f>+V251-'OLD Tables 44-55'!V251</f>
        <v>0</v>
      </c>
    </row>
    <row r="252" spans="1:27" s="29" customFormat="1">
      <c r="A252" s="47" t="s">
        <v>59</v>
      </c>
      <c r="B252" s="136">
        <f>+'Distribution Pivot Table'!AE$229*100</f>
        <v>11.224178284318715</v>
      </c>
      <c r="C252" s="136">
        <f>+'Distribution Pivot Table'!AE$231*100</f>
        <v>5.9529866693802784</v>
      </c>
      <c r="D252" s="136">
        <f>+'Distribution Pivot Table'!AE$233*100</f>
        <v>0</v>
      </c>
      <c r="E252" s="138">
        <f t="shared" si="153"/>
        <v>17.177164953698991</v>
      </c>
      <c r="F252" s="139">
        <f>+'Distribution Pivot Table'!AE$235*100</f>
        <v>33.184084664699299</v>
      </c>
      <c r="G252" s="137">
        <f>+'Distribution Pivot Table'!AE$237*100</f>
        <v>13.564668769716087</v>
      </c>
      <c r="H252" s="136">
        <f>+'Distribution Pivot Table'!AE$239*100</f>
        <v>0</v>
      </c>
      <c r="I252" s="138">
        <f t="shared" si="169"/>
        <v>46.748753434415384</v>
      </c>
      <c r="J252" s="139">
        <f>+'Distribution Pivot Table'!AE$241*100</f>
        <v>15.854279027170042</v>
      </c>
      <c r="K252" s="136">
        <f>+'Distribution Pivot Table'!AE$243*100</f>
        <v>19.578711712628472</v>
      </c>
      <c r="L252" s="136">
        <f>+'Distribution Pivot Table'!AE$245*100</f>
        <v>0</v>
      </c>
      <c r="M252" s="140">
        <f t="shared" si="170"/>
        <v>35.432990739798512</v>
      </c>
      <c r="N252" s="139">
        <f>+'Distribution Pivot Table'!AE$247*100</f>
        <v>0.64109087208710691</v>
      </c>
      <c r="O252" s="141">
        <f t="shared" si="171"/>
        <v>60.262541976188054</v>
      </c>
      <c r="P252" s="142">
        <f t="shared" si="172"/>
        <v>39.096367151724834</v>
      </c>
      <c r="Q252" s="142">
        <f t="shared" si="173"/>
        <v>0.64109087208710691</v>
      </c>
      <c r="R252" s="32">
        <f t="shared" si="152"/>
        <v>100</v>
      </c>
      <c r="S252" s="32">
        <f t="shared" si="159"/>
        <v>100</v>
      </c>
      <c r="T252" s="297">
        <f t="shared" si="160"/>
        <v>63.925918388114376</v>
      </c>
      <c r="U252" s="203">
        <f t="shared" si="161"/>
        <v>35.432990739798512</v>
      </c>
      <c r="V252" s="204">
        <f t="shared" si="162"/>
        <v>0.64109087208710691</v>
      </c>
      <c r="W252" s="32">
        <f t="shared" si="163"/>
        <v>99.999999999999986</v>
      </c>
      <c r="X252" s="311">
        <f>+T252-'OLD Tables 44-55'!T252</f>
        <v>0.42037951245436744</v>
      </c>
      <c r="Y252" s="217">
        <f>+U252-'OLD Tables 44-55'!U252</f>
        <v>-0.25393337242842762</v>
      </c>
      <c r="Z252" s="217">
        <f>+V252-'OLD Tables 44-55'!V252</f>
        <v>-0.16644614002594826</v>
      </c>
      <c r="AA252" s="340"/>
    </row>
    <row r="253" spans="1:27" s="29" customFormat="1">
      <c r="A253" s="47" t="s">
        <v>60</v>
      </c>
      <c r="B253" s="136">
        <f>+'Distribution Pivot Table'!AE$251*100</f>
        <v>0</v>
      </c>
      <c r="C253" s="136">
        <f>+'Distribution Pivot Table'!AE$253*100</f>
        <v>0</v>
      </c>
      <c r="D253" s="136">
        <f>+'Distribution Pivot Table'!AE$255*100</f>
        <v>0</v>
      </c>
      <c r="E253" s="138">
        <f t="shared" si="153"/>
        <v>0</v>
      </c>
      <c r="F253" s="139">
        <f>+'Distribution Pivot Table'!AE$257*100</f>
        <v>0</v>
      </c>
      <c r="G253" s="137">
        <f>+'Distribution Pivot Table'!AE$259*100</f>
        <v>0</v>
      </c>
      <c r="H253" s="136">
        <f>+'Distribution Pivot Table'!AE$261*100</f>
        <v>0</v>
      </c>
      <c r="I253" s="138">
        <f t="shared" si="169"/>
        <v>0</v>
      </c>
      <c r="J253" s="139">
        <f>+'Distribution Pivot Table'!AE$263*100</f>
        <v>0</v>
      </c>
      <c r="K253" s="136">
        <f>+'Distribution Pivot Table'!AE$265*100</f>
        <v>0</v>
      </c>
      <c r="L253" s="136">
        <f>+'Distribution Pivot Table'!AE$267*100</f>
        <v>0</v>
      </c>
      <c r="M253" s="140">
        <f t="shared" si="170"/>
        <v>0</v>
      </c>
      <c r="N253" s="139">
        <f>+'Distribution Pivot Table'!AE$269*100</f>
        <v>0</v>
      </c>
      <c r="O253" s="141">
        <f t="shared" si="171"/>
        <v>0</v>
      </c>
      <c r="P253" s="142">
        <f t="shared" si="172"/>
        <v>0</v>
      </c>
      <c r="Q253" s="142">
        <f t="shared" si="173"/>
        <v>0</v>
      </c>
      <c r="R253" s="32">
        <f t="shared" si="152"/>
        <v>0</v>
      </c>
      <c r="S253" s="32">
        <f t="shared" si="159"/>
        <v>0</v>
      </c>
      <c r="T253" s="297">
        <f t="shared" si="160"/>
        <v>0</v>
      </c>
      <c r="U253" s="203">
        <f t="shared" si="161"/>
        <v>0</v>
      </c>
      <c r="V253" s="204">
        <f t="shared" si="162"/>
        <v>0</v>
      </c>
      <c r="W253" s="32">
        <f t="shared" si="163"/>
        <v>0</v>
      </c>
      <c r="X253" s="311">
        <f>+T253-'OLD Tables 44-55'!T253</f>
        <v>0</v>
      </c>
      <c r="Y253" s="217">
        <f>+U253-'OLD Tables 44-55'!U253</f>
        <v>0</v>
      </c>
      <c r="Z253" s="217">
        <f>+V253-'OLD Tables 44-55'!V253</f>
        <v>0</v>
      </c>
    </row>
    <row r="254" spans="1:27" s="29" customFormat="1">
      <c r="A254" s="47"/>
      <c r="B254" s="136"/>
      <c r="C254" s="137"/>
      <c r="D254" s="136"/>
      <c r="E254" s="138"/>
      <c r="F254" s="139"/>
      <c r="G254" s="137"/>
      <c r="H254" s="136"/>
      <c r="I254" s="138"/>
      <c r="J254" s="139"/>
      <c r="K254" s="136"/>
      <c r="L254" s="136"/>
      <c r="M254" s="140"/>
      <c r="N254" s="139"/>
      <c r="O254" s="141"/>
      <c r="P254" s="142"/>
      <c r="Q254" s="142"/>
      <c r="R254" s="32"/>
      <c r="S254" s="32"/>
      <c r="T254" s="297"/>
      <c r="U254" s="203"/>
      <c r="V254" s="204"/>
      <c r="W254" s="32"/>
      <c r="X254" s="311"/>
      <c r="Y254" s="217"/>
      <c r="Z254" s="217"/>
    </row>
    <row r="255" spans="1:27" s="29" customFormat="1">
      <c r="A255" s="47" t="s">
        <v>61</v>
      </c>
      <c r="B255" s="136">
        <f>+'Distribution Pivot Table'!AE$273*100</f>
        <v>0.94842284739982941</v>
      </c>
      <c r="C255" s="342">
        <f>+'Distribution Pivot Table'!AE$275*100</f>
        <v>0.10656436487638535</v>
      </c>
      <c r="D255" s="136">
        <f>+'Distribution Pivot Table'!AE$277*100</f>
        <v>0</v>
      </c>
      <c r="E255" s="138">
        <f t="shared" si="153"/>
        <v>1.0549872122762147</v>
      </c>
      <c r="F255" s="139">
        <f>+'Distribution Pivot Table'!AE$279*100</f>
        <v>36.647485080988915</v>
      </c>
      <c r="G255" s="137">
        <f>+'Distribution Pivot Table'!AE$281*100</f>
        <v>10.677749360613811</v>
      </c>
      <c r="H255" s="136">
        <f>+'Distribution Pivot Table'!AE$283*100</f>
        <v>0</v>
      </c>
      <c r="I255" s="138">
        <f t="shared" ref="I255:I258" si="174">SUM(F255:H255)</f>
        <v>47.325234441602724</v>
      </c>
      <c r="J255" s="139">
        <f>+'Distribution Pivot Table'!AE$285*100</f>
        <v>8.1628303495311165</v>
      </c>
      <c r="K255" s="136">
        <f>+'Distribution Pivot Table'!AE$287*100</f>
        <v>7.0012787723785159</v>
      </c>
      <c r="L255" s="136">
        <f>+'Distribution Pivot Table'!AE$289*100</f>
        <v>0</v>
      </c>
      <c r="M255" s="140">
        <f t="shared" ref="M255:M258" si="175">SUM(J255:L255)</f>
        <v>15.164109121909632</v>
      </c>
      <c r="N255" s="139">
        <f>+'Distribution Pivot Table'!AE$291*100</f>
        <v>36.455669224211427</v>
      </c>
      <c r="O255" s="141">
        <f t="shared" ref="O255:O258" si="176">+B255+F255+J255</f>
        <v>45.758738277919861</v>
      </c>
      <c r="P255" s="142">
        <f t="shared" ref="P255:P258" si="177">+C255+G255+K255</f>
        <v>17.785592497868713</v>
      </c>
      <c r="Q255" s="142">
        <f t="shared" ref="Q255:Q258" si="178">+D255+H255+L255+N255</f>
        <v>36.455669224211427</v>
      </c>
      <c r="R255" s="32">
        <f t="shared" si="152"/>
        <v>100</v>
      </c>
      <c r="S255" s="32">
        <f t="shared" si="159"/>
        <v>100</v>
      </c>
      <c r="T255" s="297">
        <f t="shared" si="160"/>
        <v>48.380221653878941</v>
      </c>
      <c r="U255" s="203">
        <f t="shared" si="161"/>
        <v>15.164109121909632</v>
      </c>
      <c r="V255" s="204">
        <f t="shared" si="162"/>
        <v>36.455669224211427</v>
      </c>
      <c r="W255" s="32">
        <f t="shared" si="163"/>
        <v>100</v>
      </c>
      <c r="X255" s="311">
        <f>+T255-'OLD Tables 44-55'!T255</f>
        <v>1.2280870855834038</v>
      </c>
      <c r="Y255" s="217">
        <f>+U255-'OLD Tables 44-55'!U255</f>
        <v>8.905322922358927E-2</v>
      </c>
      <c r="Z255" s="217">
        <f>+V255-'OLD Tables 44-55'!V255</f>
        <v>-1.3171403148069913</v>
      </c>
    </row>
    <row r="256" spans="1:27" s="29" customFormat="1">
      <c r="A256" s="47" t="s">
        <v>62</v>
      </c>
      <c r="B256" s="136">
        <f>+'Distribution Pivot Table'!AE295*100</f>
        <v>5.9300194708509908</v>
      </c>
      <c r="C256" s="137">
        <f>+'Distribution Pivot Table'!AE297*100</f>
        <v>4.7202496850303515</v>
      </c>
      <c r="D256" s="136">
        <f>+'Distribution Pivot Table'!AE299*100</f>
        <v>0</v>
      </c>
      <c r="E256" s="138">
        <f t="shared" si="153"/>
        <v>10.650269155881343</v>
      </c>
      <c r="F256" s="139">
        <f>+'Distribution Pivot Table'!AE301*100</f>
        <v>19.409288741266749</v>
      </c>
      <c r="G256" s="137">
        <f>+'Distribution Pivot Table'!AE303*100</f>
        <v>17.817260336731188</v>
      </c>
      <c r="H256" s="136">
        <f>+'Distribution Pivot Table'!AE305*100</f>
        <v>0</v>
      </c>
      <c r="I256" s="138">
        <f t="shared" si="174"/>
        <v>37.226549077997937</v>
      </c>
      <c r="J256" s="139">
        <f>+'Distribution Pivot Table'!AE307*100</f>
        <v>10.114820753636469</v>
      </c>
      <c r="K256" s="136">
        <f>+'Distribution Pivot Table'!AE309*100</f>
        <v>19.19024166762112</v>
      </c>
      <c r="L256" s="136">
        <f>+'Distribution Pivot Table'!AE311*100</f>
        <v>0</v>
      </c>
      <c r="M256" s="140">
        <f t="shared" si="175"/>
        <v>29.305062421257588</v>
      </c>
      <c r="N256" s="139">
        <f>+'Distribution Pivot Table'!AE313*100</f>
        <v>22.818119344863131</v>
      </c>
      <c r="O256" s="141">
        <f t="shared" si="176"/>
        <v>35.454128965754208</v>
      </c>
      <c r="P256" s="142">
        <f t="shared" si="177"/>
        <v>41.727751689382657</v>
      </c>
      <c r="Q256" s="142">
        <f t="shared" si="178"/>
        <v>22.818119344863131</v>
      </c>
      <c r="R256" s="32">
        <f t="shared" si="152"/>
        <v>100</v>
      </c>
      <c r="S256" s="32">
        <f t="shared" si="159"/>
        <v>100</v>
      </c>
      <c r="T256" s="297">
        <f t="shared" si="160"/>
        <v>47.876818233879277</v>
      </c>
      <c r="U256" s="203">
        <f t="shared" si="161"/>
        <v>29.305062421257588</v>
      </c>
      <c r="V256" s="204">
        <f t="shared" si="162"/>
        <v>22.818119344863131</v>
      </c>
      <c r="W256" s="32">
        <f t="shared" si="163"/>
        <v>100</v>
      </c>
      <c r="X256" s="311">
        <f>+T256-'OLD Tables 44-55'!T256</f>
        <v>-0.24241637095742874</v>
      </c>
      <c r="Y256" s="217">
        <f>+U256-'OLD Tables 44-55'!U256</f>
        <v>-0.29790441992915362</v>
      </c>
      <c r="Z256" s="217">
        <f>+V256-'OLD Tables 44-55'!V256</f>
        <v>0.54032079088656815</v>
      </c>
    </row>
    <row r="257" spans="1:26" s="29" customFormat="1">
      <c r="A257" s="47" t="s">
        <v>63</v>
      </c>
      <c r="B257" s="136">
        <f>+'Distribution Pivot Table'!AE317*100</f>
        <v>7.7576288829233553</v>
      </c>
      <c r="C257" s="136">
        <f>+'Distribution Pivot Table'!AE319*100</f>
        <v>2.032542595737687</v>
      </c>
      <c r="D257" s="136">
        <f>+'Distribution Pivot Table'!AE321*100</f>
        <v>0</v>
      </c>
      <c r="E257" s="138">
        <f t="shared" si="153"/>
        <v>9.7901714786610423</v>
      </c>
      <c r="F257" s="139">
        <f>+'Distribution Pivot Table'!AE323*100</f>
        <v>21.881334575138332</v>
      </c>
      <c r="G257" s="137">
        <f>+'Distribution Pivot Table'!AE325*100</f>
        <v>25.064372979784146</v>
      </c>
      <c r="H257" s="136">
        <f>+'Distribution Pivot Table'!AE327*100</f>
        <v>0</v>
      </c>
      <c r="I257" s="138">
        <f t="shared" si="174"/>
        <v>46.945707554922478</v>
      </c>
      <c r="J257" s="139">
        <f>+'Distribution Pivot Table'!AE329*100</f>
        <v>10.129841669862488</v>
      </c>
      <c r="K257" s="136">
        <f>+'Distribution Pivot Table'!AE331*100</f>
        <v>15.115323508464362</v>
      </c>
      <c r="L257" s="136">
        <f>+'Distribution Pivot Table'!AE333*100</f>
        <v>0</v>
      </c>
      <c r="M257" s="140">
        <f t="shared" si="175"/>
        <v>25.24516517832685</v>
      </c>
      <c r="N257" s="139">
        <f>+'Distribution Pivot Table'!AE335*100</f>
        <v>17.482057743932504</v>
      </c>
      <c r="O257" s="141">
        <f t="shared" si="176"/>
        <v>39.768805127924175</v>
      </c>
      <c r="P257" s="142">
        <f t="shared" si="177"/>
        <v>42.212239083986198</v>
      </c>
      <c r="Q257" s="142">
        <f t="shared" si="178"/>
        <v>17.482057743932504</v>
      </c>
      <c r="R257" s="32">
        <f t="shared" ref="R257" si="179">SUM(B257:D257,F257:H257,J257:L257)+N257</f>
        <v>99.463101955842873</v>
      </c>
      <c r="S257" s="32">
        <f t="shared" ref="S257" si="180">+Q257+P257+O257</f>
        <v>99.463101955842887</v>
      </c>
      <c r="T257" s="297">
        <f t="shared" si="160"/>
        <v>56.735879033583522</v>
      </c>
      <c r="U257" s="203">
        <f t="shared" si="161"/>
        <v>25.24516517832685</v>
      </c>
      <c r="V257" s="204">
        <f t="shared" si="162"/>
        <v>17.482057743932504</v>
      </c>
      <c r="W257" s="32">
        <f t="shared" si="163"/>
        <v>99.463101955842873</v>
      </c>
      <c r="X257" s="311">
        <f>+T257-'OLD Tables 44-55'!T257</f>
        <v>0.82030070107677489</v>
      </c>
      <c r="Y257" s="217">
        <f>+U257-'OLD Tables 44-55'!U257</f>
        <v>-0.53320039173982536</v>
      </c>
      <c r="Z257" s="217">
        <f>+V257-'OLD Tables 44-55'!V257</f>
        <v>-0.82399835349406558</v>
      </c>
    </row>
    <row r="258" spans="1:26" s="29" customFormat="1">
      <c r="A258" s="52" t="s">
        <v>64</v>
      </c>
      <c r="B258" s="143">
        <f>+'Distribution Pivot Table'!AE339*100</f>
        <v>8.03197563760944</v>
      </c>
      <c r="C258" s="143">
        <f>+'Distribution Pivot Table'!AE341*100</f>
        <v>0.41872858774267224</v>
      </c>
      <c r="D258" s="143">
        <f>+'Distribution Pivot Table'!AE343*100</f>
        <v>0</v>
      </c>
      <c r="E258" s="144">
        <f t="shared" si="153"/>
        <v>8.4507042253521121</v>
      </c>
      <c r="F258" s="145">
        <f>+'Distribution Pivot Table'!AE345*100</f>
        <v>33.117624666920442</v>
      </c>
      <c r="G258" s="143">
        <f>+'Distribution Pivot Table'!AE347*100</f>
        <v>6.6615911686334224</v>
      </c>
      <c r="H258" s="143">
        <f>+'Distribution Pivot Table'!AE349*100</f>
        <v>0</v>
      </c>
      <c r="I258" s="144">
        <f t="shared" si="174"/>
        <v>39.779215835553863</v>
      </c>
      <c r="J258" s="145">
        <f>+'Distribution Pivot Table'!AE351*100</f>
        <v>31.290445374952419</v>
      </c>
      <c r="K258" s="143">
        <f>+'Distribution Pivot Table'!AE353*100</f>
        <v>12.790255043776169</v>
      </c>
      <c r="L258" s="143">
        <f>+'Distribution Pivot Table'!AE355*100</f>
        <v>0</v>
      </c>
      <c r="M258" s="331">
        <f t="shared" si="175"/>
        <v>44.08070041872859</v>
      </c>
      <c r="N258" s="145">
        <f>+'Distribution Pivot Table'!AE357*100</f>
        <v>7.6893795203654358</v>
      </c>
      <c r="O258" s="332">
        <f t="shared" si="176"/>
        <v>72.440045679482296</v>
      </c>
      <c r="P258" s="333">
        <f t="shared" si="177"/>
        <v>19.870574800152262</v>
      </c>
      <c r="Q258" s="333">
        <f t="shared" si="178"/>
        <v>7.6893795203654358</v>
      </c>
      <c r="R258" s="32">
        <f t="shared" si="152"/>
        <v>100</v>
      </c>
      <c r="S258" s="32">
        <f t="shared" si="159"/>
        <v>100</v>
      </c>
      <c r="T258" s="297">
        <f t="shared" si="160"/>
        <v>48.229920060905975</v>
      </c>
      <c r="U258" s="203">
        <f t="shared" si="161"/>
        <v>44.08070041872859</v>
      </c>
      <c r="V258" s="204">
        <f t="shared" si="162"/>
        <v>7.6893795203654358</v>
      </c>
      <c r="W258" s="32">
        <f t="shared" si="163"/>
        <v>100</v>
      </c>
      <c r="X258" s="311">
        <f>+T258-'OLD Tables 44-55'!T258</f>
        <v>-6.965961047346525E-2</v>
      </c>
      <c r="Y258" s="217">
        <f>+U258-'OLD Tables 44-55'!U258</f>
        <v>1.3600278929356975</v>
      </c>
      <c r="Z258" s="217">
        <f>+V258-'OLD Tables 44-55'!V258</f>
        <v>-1.2903682824622296</v>
      </c>
    </row>
    <row r="259" spans="1:26" s="29" customFormat="1">
      <c r="A259" s="133" t="s">
        <v>665</v>
      </c>
      <c r="B259" s="47"/>
      <c r="C259" s="47"/>
      <c r="D259" s="47"/>
      <c r="E259" s="47"/>
      <c r="F259" s="110"/>
      <c r="G259" s="110"/>
      <c r="H259" s="110"/>
      <c r="I259" s="110"/>
      <c r="J259" s="110"/>
      <c r="K259" s="110"/>
      <c r="L259" s="110"/>
      <c r="M259" s="110"/>
      <c r="N259" s="110"/>
      <c r="O259" s="110"/>
      <c r="P259" s="110"/>
      <c r="Q259" s="110"/>
      <c r="R259" s="34"/>
    </row>
    <row r="260" spans="1:26" s="29" customFormat="1">
      <c r="A260" s="133" t="s">
        <v>180</v>
      </c>
      <c r="B260" s="47"/>
      <c r="C260" s="47"/>
      <c r="D260" s="47"/>
      <c r="E260" s="47"/>
      <c r="F260" s="110"/>
      <c r="G260" s="110"/>
      <c r="H260" s="110"/>
      <c r="I260" s="110"/>
      <c r="J260" s="110"/>
      <c r="K260" s="110"/>
      <c r="L260" s="110"/>
      <c r="M260" s="110"/>
      <c r="N260" s="110"/>
      <c r="O260" s="110"/>
      <c r="P260" s="110"/>
      <c r="Q260" s="110"/>
      <c r="R260" s="34"/>
    </row>
    <row r="261" spans="1:26">
      <c r="A261" s="133"/>
      <c r="B261" s="45"/>
      <c r="C261" s="45"/>
      <c r="D261" s="45"/>
      <c r="E261" s="109"/>
      <c r="F261" s="45"/>
      <c r="G261" s="45"/>
      <c r="H261" s="45"/>
      <c r="I261" s="109"/>
      <c r="J261" s="45"/>
      <c r="K261" s="45"/>
      <c r="L261" s="45"/>
      <c r="M261" s="109"/>
      <c r="N261" s="45"/>
      <c r="O261" s="93"/>
      <c r="P261" s="93"/>
      <c r="R261" s="9"/>
    </row>
    <row r="262" spans="1:26" s="29" customFormat="1">
      <c r="A262" s="36"/>
      <c r="B262" s="36"/>
      <c r="C262" s="36"/>
      <c r="D262" s="36"/>
      <c r="E262" s="36"/>
      <c r="F262" s="110"/>
      <c r="G262" s="110"/>
      <c r="H262" s="110"/>
      <c r="I262" s="110"/>
      <c r="J262" s="110"/>
      <c r="K262" s="110"/>
      <c r="L262" s="110"/>
      <c r="M262" s="110"/>
      <c r="N262" s="110"/>
      <c r="O262" s="110"/>
      <c r="P262" s="110"/>
      <c r="Q262" s="323" t="s">
        <v>1192</v>
      </c>
      <c r="R262" s="34"/>
    </row>
    <row r="263" spans="1:26" s="29" customFormat="1" ht="18">
      <c r="A263" s="198" t="s">
        <v>268</v>
      </c>
      <c r="B263" s="100"/>
      <c r="C263" s="100"/>
      <c r="D263" s="100"/>
      <c r="E263" s="100"/>
      <c r="F263" s="103"/>
      <c r="G263" s="103"/>
      <c r="H263" s="103"/>
      <c r="I263" s="104"/>
      <c r="J263" s="103"/>
      <c r="K263" s="103"/>
      <c r="L263" s="103"/>
      <c r="M263" s="104"/>
      <c r="N263" s="103"/>
      <c r="O263" s="103"/>
      <c r="P263" s="103"/>
      <c r="Q263" s="103"/>
      <c r="R263" s="28"/>
    </row>
    <row r="264" spans="1:26" s="29" customFormat="1" ht="18">
      <c r="A264" s="198"/>
      <c r="B264" s="100"/>
      <c r="C264" s="100"/>
      <c r="D264" s="100"/>
      <c r="E264" s="100"/>
      <c r="F264" s="103"/>
      <c r="G264" s="103"/>
      <c r="H264" s="103"/>
      <c r="I264" s="104"/>
      <c r="J264" s="103"/>
      <c r="K264" s="103"/>
      <c r="L264" s="103"/>
      <c r="M264" s="104"/>
      <c r="N264" s="103"/>
      <c r="O264" s="103"/>
      <c r="P264" s="103"/>
      <c r="Q264" s="103"/>
      <c r="R264" s="28"/>
    </row>
    <row r="265" spans="1:26" s="29" customFormat="1" ht="15.75">
      <c r="A265" s="118" t="s">
        <v>14</v>
      </c>
      <c r="B265" s="100"/>
      <c r="C265" s="100"/>
      <c r="D265" s="100"/>
      <c r="E265" s="100"/>
      <c r="F265" s="103"/>
      <c r="G265" s="103"/>
      <c r="H265" s="103"/>
      <c r="I265" s="104"/>
      <c r="J265" s="103"/>
      <c r="K265" s="103"/>
      <c r="L265" s="103"/>
      <c r="M265" s="104"/>
      <c r="N265" s="103"/>
      <c r="O265" s="103"/>
      <c r="P265" s="103"/>
      <c r="Q265" s="103"/>
      <c r="R265" s="28"/>
    </row>
    <row r="266" spans="1:26" s="29" customFormat="1" ht="15.75">
      <c r="A266" s="118" t="s">
        <v>1200</v>
      </c>
      <c r="B266" s="100"/>
      <c r="C266" s="100"/>
      <c r="D266" s="100"/>
      <c r="E266" s="100"/>
      <c r="F266" s="22"/>
      <c r="G266" s="22"/>
      <c r="H266" s="22"/>
      <c r="I266" s="100"/>
      <c r="J266" s="22"/>
      <c r="K266" s="22"/>
      <c r="L266" s="22"/>
      <c r="M266" s="100"/>
      <c r="N266" s="22"/>
      <c r="O266" s="22"/>
      <c r="P266" s="22"/>
      <c r="Q266" s="103"/>
      <c r="R266" s="28"/>
    </row>
    <row r="267" spans="1:26" s="29" customFormat="1" ht="19.5" customHeight="1">
      <c r="A267" s="105"/>
      <c r="B267" s="105"/>
      <c r="C267" s="105"/>
      <c r="D267" s="105"/>
      <c r="E267" s="105"/>
      <c r="F267" s="105"/>
      <c r="G267" s="105"/>
      <c r="H267" s="105"/>
      <c r="I267" s="105"/>
      <c r="J267" s="51"/>
      <c r="K267" s="51"/>
      <c r="L267" s="51"/>
      <c r="M267" s="51"/>
      <c r="N267" s="51"/>
      <c r="O267" s="51"/>
      <c r="P267" s="51"/>
      <c r="Q267" s="51"/>
      <c r="R267" s="30"/>
      <c r="S267" s="9"/>
    </row>
    <row r="268" spans="1:26" s="29" customFormat="1" ht="19.5" customHeight="1">
      <c r="A268" s="21"/>
      <c r="B268" s="119" t="s">
        <v>257</v>
      </c>
      <c r="C268" s="120"/>
      <c r="D268" s="120"/>
      <c r="E268" s="120"/>
      <c r="F268" s="120"/>
      <c r="G268" s="120"/>
      <c r="H268" s="120"/>
      <c r="I268" s="121"/>
      <c r="J268" s="122" t="s">
        <v>156</v>
      </c>
      <c r="K268" s="324"/>
      <c r="L268" s="324"/>
      <c r="M268" s="325"/>
      <c r="N268" s="836" t="s">
        <v>256</v>
      </c>
      <c r="O268" s="839" t="s">
        <v>162</v>
      </c>
      <c r="P268" s="839" t="s">
        <v>163</v>
      </c>
      <c r="Q268" s="839" t="s">
        <v>161</v>
      </c>
      <c r="R268" s="31"/>
      <c r="S268" s="3"/>
    </row>
    <row r="269" spans="1:26" s="29" customFormat="1" ht="36.75" customHeight="1">
      <c r="A269" s="26"/>
      <c r="B269" s="120" t="s">
        <v>296</v>
      </c>
      <c r="C269" s="120"/>
      <c r="D269" s="120"/>
      <c r="E269" s="123"/>
      <c r="F269" s="124" t="s">
        <v>298</v>
      </c>
      <c r="G269" s="120"/>
      <c r="H269" s="120"/>
      <c r="I269" s="121"/>
      <c r="J269" s="125" t="s">
        <v>258</v>
      </c>
      <c r="K269" s="120"/>
      <c r="L269" s="120"/>
      <c r="M269" s="121"/>
      <c r="N269" s="837"/>
      <c r="O269" s="840"/>
      <c r="P269" s="840"/>
      <c r="Q269" s="840"/>
      <c r="R269" s="31" t="s">
        <v>11</v>
      </c>
      <c r="S269" s="3" t="s">
        <v>11</v>
      </c>
    </row>
    <row r="270" spans="1:26" s="29" customFormat="1" ht="31.5" customHeight="1">
      <c r="A270" s="27"/>
      <c r="B270" s="126" t="s">
        <v>157</v>
      </c>
      <c r="C270" s="126" t="s">
        <v>158</v>
      </c>
      <c r="D270" s="126" t="s">
        <v>297</v>
      </c>
      <c r="E270" s="127" t="s">
        <v>12</v>
      </c>
      <c r="F270" s="128" t="s">
        <v>157</v>
      </c>
      <c r="G270" s="126" t="s">
        <v>158</v>
      </c>
      <c r="H270" s="126" t="s">
        <v>297</v>
      </c>
      <c r="I270" s="127" t="s">
        <v>12</v>
      </c>
      <c r="J270" s="129" t="s">
        <v>157</v>
      </c>
      <c r="K270" s="130" t="s">
        <v>158</v>
      </c>
      <c r="L270" s="126" t="s">
        <v>297</v>
      </c>
      <c r="M270" s="129" t="s">
        <v>12</v>
      </c>
      <c r="N270" s="838"/>
      <c r="O270" s="841"/>
      <c r="P270" s="841"/>
      <c r="Q270" s="841"/>
      <c r="R270" s="313"/>
      <c r="S270" s="314"/>
    </row>
    <row r="271" spans="1:26" s="29" customFormat="1" ht="12.75" hidden="1" customHeight="1">
      <c r="A271" s="47" t="s">
        <v>48</v>
      </c>
      <c r="B271" s="47"/>
      <c r="C271" s="47"/>
      <c r="D271" s="47"/>
      <c r="E271" s="107"/>
      <c r="F271" s="24"/>
      <c r="G271" s="44"/>
      <c r="H271" s="45"/>
      <c r="I271" s="46"/>
      <c r="J271" s="24"/>
      <c r="K271" s="45"/>
      <c r="L271" s="45"/>
      <c r="M271" s="48"/>
      <c r="N271" s="24"/>
      <c r="O271" s="330"/>
      <c r="P271" s="50"/>
      <c r="Q271" s="50"/>
      <c r="R271" s="32">
        <f>SUM(F271:H271,J271:L271)+N271</f>
        <v>0</v>
      </c>
      <c r="S271" s="5">
        <f>+Q271+P271+O271</f>
        <v>0</v>
      </c>
    </row>
    <row r="272" spans="1:26" s="29" customFormat="1" ht="12.75" hidden="1" customHeight="1">
      <c r="A272" s="47"/>
      <c r="B272" s="47"/>
      <c r="C272" s="47"/>
      <c r="D272" s="47"/>
      <c r="E272" s="107"/>
      <c r="F272" s="24"/>
      <c r="G272" s="44"/>
      <c r="H272" s="45"/>
      <c r="I272" s="108"/>
      <c r="J272" s="24"/>
      <c r="K272" s="45"/>
      <c r="L272" s="45"/>
      <c r="M272" s="24"/>
      <c r="N272" s="24"/>
      <c r="O272" s="326"/>
      <c r="P272" s="297"/>
      <c r="Q272" s="297"/>
      <c r="R272" s="31"/>
      <c r="S272" s="3"/>
    </row>
    <row r="273" spans="1:28" s="29" customFormat="1">
      <c r="A273" s="47" t="s">
        <v>49</v>
      </c>
      <c r="B273" s="136">
        <f>+'Distribution Pivot Table'!AA$9*100</f>
        <v>0</v>
      </c>
      <c r="C273" s="137">
        <f>+'Distribution Pivot Table'!AA$11*100</f>
        <v>0</v>
      </c>
      <c r="D273" s="136">
        <f>+'Distribution Pivot Table'!AA$13*100</f>
        <v>0</v>
      </c>
      <c r="E273" s="138">
        <f t="shared" ref="E273:E291" si="181">SUM(B273:D273)</f>
        <v>0</v>
      </c>
      <c r="F273" s="139">
        <f>+'Distribution Pivot Table'!AA$15*100</f>
        <v>0</v>
      </c>
      <c r="G273" s="137">
        <f>+'Distribution Pivot Table'!AA$17*100</f>
        <v>0</v>
      </c>
      <c r="H273" s="136">
        <f>+'Distribution Pivot Table'!AA$19*100</f>
        <v>0</v>
      </c>
      <c r="I273" s="138">
        <f t="shared" ref="I273:I276" si="182">SUM(F273:H273)</f>
        <v>0</v>
      </c>
      <c r="J273" s="139">
        <f>+'Distribution Pivot Table'!AA$21*100</f>
        <v>0</v>
      </c>
      <c r="K273" s="136">
        <f>+'Distribution Pivot Table'!AA$23*100</f>
        <v>0</v>
      </c>
      <c r="L273" s="136">
        <f>+'Distribution Pivot Table'!AA$25*100</f>
        <v>0</v>
      </c>
      <c r="M273" s="140">
        <f t="shared" ref="M273:M276" si="183">SUM(J273:L273)</f>
        <v>0</v>
      </c>
      <c r="N273" s="139">
        <f>+'Distribution Pivot Table'!AA$27*100</f>
        <v>0</v>
      </c>
      <c r="O273" s="141">
        <f t="shared" ref="O273:O276" si="184">+B273+F273+J273</f>
        <v>0</v>
      </c>
      <c r="P273" s="142">
        <f t="shared" ref="P273:P276" si="185">+C273+G273+K273</f>
        <v>0</v>
      </c>
      <c r="Q273" s="142">
        <f t="shared" ref="Q273:Q276" si="186">+D273+H273+L273+N273</f>
        <v>0</v>
      </c>
      <c r="R273" s="32">
        <f t="shared" ref="R273:R291" si="187">SUM(B273:D273,F273:H273,J273:L273)+N273</f>
        <v>0</v>
      </c>
      <c r="S273" s="5">
        <f t="shared" ref="S273:S291" si="188">+Q273+P273+O273</f>
        <v>0</v>
      </c>
    </row>
    <row r="274" spans="1:28" s="29" customFormat="1">
      <c r="A274" s="47" t="s">
        <v>50</v>
      </c>
      <c r="B274" s="136">
        <f>+'Distribution Pivot Table'!AA$31*100</f>
        <v>0</v>
      </c>
      <c r="C274" s="137">
        <f>+'Distribution Pivot Table'!AA$33*100</f>
        <v>0</v>
      </c>
      <c r="D274" s="136">
        <f>+'Distribution Pivot Table'!AA$35*100</f>
        <v>0</v>
      </c>
      <c r="E274" s="138">
        <f t="shared" si="181"/>
        <v>0</v>
      </c>
      <c r="F274" s="139">
        <f>+'Distribution Pivot Table'!AA$37*100</f>
        <v>0</v>
      </c>
      <c r="G274" s="137">
        <f>+'Distribution Pivot Table'!AA$39*100</f>
        <v>0</v>
      </c>
      <c r="H274" s="136">
        <f>+'Distribution Pivot Table'!AA$41*100</f>
        <v>0</v>
      </c>
      <c r="I274" s="138">
        <f t="shared" si="182"/>
        <v>0</v>
      </c>
      <c r="J274" s="139">
        <f>+'Distribution Pivot Table'!AA$43*100</f>
        <v>0</v>
      </c>
      <c r="K274" s="136">
        <f>+'Distribution Pivot Table'!AA$45*100</f>
        <v>0</v>
      </c>
      <c r="L274" s="136">
        <f>+'Distribution Pivot Table'!AA$47*100</f>
        <v>0</v>
      </c>
      <c r="M274" s="140">
        <f t="shared" si="183"/>
        <v>0</v>
      </c>
      <c r="N274" s="139">
        <f>+'Distribution Pivot Table'!AA$49*100</f>
        <v>0</v>
      </c>
      <c r="O274" s="141">
        <f t="shared" si="184"/>
        <v>0</v>
      </c>
      <c r="P274" s="142">
        <f t="shared" si="185"/>
        <v>0</v>
      </c>
      <c r="Q274" s="142">
        <f t="shared" si="186"/>
        <v>0</v>
      </c>
      <c r="R274" s="32">
        <f t="shared" si="187"/>
        <v>0</v>
      </c>
      <c r="S274" s="32">
        <f t="shared" si="188"/>
        <v>0</v>
      </c>
    </row>
    <row r="275" spans="1:28" s="29" customFormat="1">
      <c r="A275" s="47" t="s">
        <v>51</v>
      </c>
      <c r="B275" s="136">
        <f>+'Distribution Pivot Table'!AA$53*100</f>
        <v>0</v>
      </c>
      <c r="C275" s="137">
        <f>+'Distribution Pivot Table'!AA$55*100</f>
        <v>0</v>
      </c>
      <c r="D275" s="136">
        <f>+'Distribution Pivot Table'!AA$57*100</f>
        <v>0</v>
      </c>
      <c r="E275" s="138">
        <f t="shared" si="181"/>
        <v>0</v>
      </c>
      <c r="F275" s="139">
        <f>+'Distribution Pivot Table'!AA$59*100</f>
        <v>0</v>
      </c>
      <c r="G275" s="137">
        <f>+'Distribution Pivot Table'!AA$61*100</f>
        <v>0</v>
      </c>
      <c r="H275" s="136">
        <f>+'Distribution Pivot Table'!AA$63*100</f>
        <v>0</v>
      </c>
      <c r="I275" s="138">
        <f t="shared" si="182"/>
        <v>0</v>
      </c>
      <c r="J275" s="139">
        <f>+'Distribution Pivot Table'!AA$65*100</f>
        <v>0</v>
      </c>
      <c r="K275" s="136">
        <f>+'Distribution Pivot Table'!AA$67*100</f>
        <v>0</v>
      </c>
      <c r="L275" s="136">
        <f>+'Distribution Pivot Table'!AA$69*100</f>
        <v>0</v>
      </c>
      <c r="M275" s="140">
        <f t="shared" si="183"/>
        <v>0</v>
      </c>
      <c r="N275" s="139">
        <f>+'Distribution Pivot Table'!AA$71*100</f>
        <v>0</v>
      </c>
      <c r="O275" s="141">
        <f t="shared" si="184"/>
        <v>0</v>
      </c>
      <c r="P275" s="142">
        <f t="shared" si="185"/>
        <v>0</v>
      </c>
      <c r="Q275" s="142">
        <f t="shared" si="186"/>
        <v>0</v>
      </c>
      <c r="R275" s="32">
        <f t="shared" si="187"/>
        <v>0</v>
      </c>
      <c r="S275" s="32">
        <f t="shared" si="188"/>
        <v>0</v>
      </c>
    </row>
    <row r="276" spans="1:28" s="29" customFormat="1">
      <c r="A276" s="47" t="s">
        <v>179</v>
      </c>
      <c r="B276" s="136">
        <f>+'Distribution Pivot Table'!AA$75*100</f>
        <v>7.5245851620625723</v>
      </c>
      <c r="C276" s="137">
        <f>+'Distribution Pivot Table'!AA$77*100</f>
        <v>3.3210505316027885</v>
      </c>
      <c r="D276" s="136">
        <f>+'Distribution Pivot Table'!AA$79*100</f>
        <v>3.1544112469781962</v>
      </c>
      <c r="E276" s="138">
        <f t="shared" si="181"/>
        <v>14.000046940643557</v>
      </c>
      <c r="F276" s="139">
        <f>+'Distribution Pivot Table'!AA$81*100</f>
        <v>34.881592226629429</v>
      </c>
      <c r="G276" s="137">
        <f>+'Distribution Pivot Table'!AA$83*100</f>
        <v>18.006430868167204</v>
      </c>
      <c r="H276" s="343">
        <f>+'Distribution Pivot Table'!AA$85*100</f>
        <v>2.3470321778111579E-3</v>
      </c>
      <c r="I276" s="138">
        <f t="shared" si="182"/>
        <v>52.890370126974446</v>
      </c>
      <c r="J276" s="139">
        <f>+'Distribution Pivot Table'!AA$87*100</f>
        <v>11.7163846316333</v>
      </c>
      <c r="K276" s="136">
        <f>+'Distribution Pivot Table'!AA$89*100</f>
        <v>11.934658624169737</v>
      </c>
      <c r="L276" s="171">
        <f>+'Distribution Pivot Table'!AA$91*100</f>
        <v>4.6940643556223158E-3</v>
      </c>
      <c r="M276" s="140">
        <f t="shared" si="183"/>
        <v>23.655737320158661</v>
      </c>
      <c r="N276" s="139">
        <f>+'Distribution Pivot Table'!AA$93*100</f>
        <v>9.4538456122233434</v>
      </c>
      <c r="O276" s="141">
        <f t="shared" si="184"/>
        <v>54.122562020325304</v>
      </c>
      <c r="P276" s="142">
        <f t="shared" si="185"/>
        <v>33.262140023939729</v>
      </c>
      <c r="Q276" s="142">
        <f t="shared" si="186"/>
        <v>12.615297955734974</v>
      </c>
      <c r="R276" s="32">
        <f t="shared" si="187"/>
        <v>100.00000000000001</v>
      </c>
      <c r="S276" s="32">
        <f t="shared" si="188"/>
        <v>100</v>
      </c>
    </row>
    <row r="277" spans="1:28" s="29" customFormat="1">
      <c r="A277" s="47"/>
      <c r="B277" s="136"/>
      <c r="C277" s="137"/>
      <c r="D277" s="136"/>
      <c r="E277" s="138"/>
      <c r="F277" s="139"/>
      <c r="G277" s="137"/>
      <c r="H277" s="136"/>
      <c r="I277" s="138"/>
      <c r="J277" s="139"/>
      <c r="K277" s="136"/>
      <c r="L277" s="136"/>
      <c r="M277" s="140"/>
      <c r="N277" s="139"/>
      <c r="O277" s="141"/>
      <c r="P277" s="142"/>
      <c r="Q277" s="142"/>
      <c r="R277" s="32"/>
      <c r="S277" s="32"/>
    </row>
    <row r="278" spans="1:28" s="29" customFormat="1">
      <c r="A278" s="47" t="s">
        <v>53</v>
      </c>
      <c r="B278" s="136">
        <f>+'Distribution Pivot Table'!AA$97*100</f>
        <v>2.5925925925925926</v>
      </c>
      <c r="C278" s="137">
        <f>+'Distribution Pivot Table'!AA$99*100</f>
        <v>0.74074074074074081</v>
      </c>
      <c r="D278" s="136">
        <f>+'Distribution Pivot Table'!AA$101*100</f>
        <v>0</v>
      </c>
      <c r="E278" s="138">
        <f t="shared" si="181"/>
        <v>3.3333333333333335</v>
      </c>
      <c r="F278" s="139">
        <f>+'Distribution Pivot Table'!AA$103*100</f>
        <v>54.629629629629626</v>
      </c>
      <c r="G278" s="137">
        <f>+'Distribution Pivot Table'!AA$105*100</f>
        <v>10.277777777777777</v>
      </c>
      <c r="H278" s="136">
        <f>+'Distribution Pivot Table'!AA$107*100</f>
        <v>0</v>
      </c>
      <c r="I278" s="138">
        <f t="shared" ref="I278:I281" si="189">SUM(F278:H278)</f>
        <v>64.907407407407405</v>
      </c>
      <c r="J278" s="139">
        <f>+'Distribution Pivot Table'!AA$109*100</f>
        <v>15.648148148148147</v>
      </c>
      <c r="K278" s="136">
        <f>+'Distribution Pivot Table'!AA$111*100</f>
        <v>15.833333333333332</v>
      </c>
      <c r="L278" s="136">
        <f>+'Distribution Pivot Table'!AA$113*100</f>
        <v>0</v>
      </c>
      <c r="M278" s="140">
        <f t="shared" ref="M278:M281" si="190">SUM(J278:L278)</f>
        <v>31.481481481481481</v>
      </c>
      <c r="N278" s="139">
        <f>+'Distribution Pivot Table'!AA$115*100</f>
        <v>0.27777777777777779</v>
      </c>
      <c r="O278" s="141">
        <f t="shared" ref="O278:O281" si="191">+B278+F278+J278</f>
        <v>72.870370370370367</v>
      </c>
      <c r="P278" s="142">
        <f t="shared" ref="P278:P281" si="192">+C278+G278+K278</f>
        <v>26.851851851851848</v>
      </c>
      <c r="Q278" s="142">
        <f t="shared" ref="Q278:Q281" si="193">+D278+H278+L278+N278</f>
        <v>0.27777777777777779</v>
      </c>
      <c r="R278" s="32">
        <f t="shared" si="187"/>
        <v>99.999999999999986</v>
      </c>
      <c r="S278" s="32">
        <f t="shared" si="188"/>
        <v>100</v>
      </c>
    </row>
    <row r="279" spans="1:28" s="29" customFormat="1">
      <c r="A279" s="47" t="s">
        <v>54</v>
      </c>
      <c r="B279" s="136">
        <f>+'Distribution Pivot Table'!AA$119*100</f>
        <v>0</v>
      </c>
      <c r="C279" s="137">
        <f>+'Distribution Pivot Table'!AA$121*100</f>
        <v>0</v>
      </c>
      <c r="D279" s="136">
        <f>+'Distribution Pivot Table'!AA$123*100</f>
        <v>0</v>
      </c>
      <c r="E279" s="138">
        <f t="shared" si="181"/>
        <v>0</v>
      </c>
      <c r="F279" s="139">
        <f>+'Distribution Pivot Table'!AA$125*100</f>
        <v>0</v>
      </c>
      <c r="G279" s="137">
        <f>+'Distribution Pivot Table'!AA$127*100</f>
        <v>0</v>
      </c>
      <c r="H279" s="136">
        <f>+'Distribution Pivot Table'!AA$129*100</f>
        <v>0</v>
      </c>
      <c r="I279" s="138">
        <f t="shared" si="189"/>
        <v>0</v>
      </c>
      <c r="J279" s="139">
        <f>+'Distribution Pivot Table'!AA$131*100</f>
        <v>0</v>
      </c>
      <c r="K279" s="136">
        <f>+'Distribution Pivot Table'!AA$133*100</f>
        <v>0</v>
      </c>
      <c r="L279" s="136">
        <f>+'Distribution Pivot Table'!AA$135*100</f>
        <v>0</v>
      </c>
      <c r="M279" s="140">
        <f t="shared" si="190"/>
        <v>0</v>
      </c>
      <c r="N279" s="139">
        <f>+'Distribution Pivot Table'!AA$137*100</f>
        <v>0</v>
      </c>
      <c r="O279" s="141">
        <f t="shared" si="191"/>
        <v>0</v>
      </c>
      <c r="P279" s="142">
        <f t="shared" si="192"/>
        <v>0</v>
      </c>
      <c r="Q279" s="142">
        <f t="shared" si="193"/>
        <v>0</v>
      </c>
      <c r="R279" s="32">
        <f t="shared" si="187"/>
        <v>0</v>
      </c>
      <c r="S279" s="32">
        <f t="shared" si="188"/>
        <v>0</v>
      </c>
    </row>
    <row r="280" spans="1:28" s="29" customFormat="1">
      <c r="A280" s="47" t="s">
        <v>55</v>
      </c>
      <c r="B280" s="136">
        <f>+'Distribution Pivot Table'!AA$141*100</f>
        <v>0</v>
      </c>
      <c r="C280" s="137">
        <f>+'Distribution Pivot Table'!AA$143*100</f>
        <v>0</v>
      </c>
      <c r="D280" s="136">
        <f>+'Distribution Pivot Table'!AA$145*100</f>
        <v>0</v>
      </c>
      <c r="E280" s="138">
        <f t="shared" si="181"/>
        <v>0</v>
      </c>
      <c r="F280" s="139">
        <f>+'Distribution Pivot Table'!AA$147*100</f>
        <v>0</v>
      </c>
      <c r="G280" s="137">
        <f>+'Distribution Pivot Table'!AA$149*100</f>
        <v>0</v>
      </c>
      <c r="H280" s="136">
        <f>+'Distribution Pivot Table'!AA$151*100</f>
        <v>0</v>
      </c>
      <c r="I280" s="138">
        <f t="shared" si="189"/>
        <v>0</v>
      </c>
      <c r="J280" s="139">
        <f>+'Distribution Pivot Table'!AA$153*100</f>
        <v>0</v>
      </c>
      <c r="K280" s="136">
        <f>+'Distribution Pivot Table'!AA$155*100</f>
        <v>0</v>
      </c>
      <c r="L280" s="136">
        <f>+'Distribution Pivot Table'!AA$157*100</f>
        <v>0</v>
      </c>
      <c r="M280" s="140">
        <f t="shared" si="190"/>
        <v>0</v>
      </c>
      <c r="N280" s="139">
        <f>+'Distribution Pivot Table'!AA$159*100</f>
        <v>0</v>
      </c>
      <c r="O280" s="141">
        <f t="shared" si="191"/>
        <v>0</v>
      </c>
      <c r="P280" s="142">
        <f t="shared" si="192"/>
        <v>0</v>
      </c>
      <c r="Q280" s="142">
        <f t="shared" si="193"/>
        <v>0</v>
      </c>
      <c r="R280" s="32">
        <f t="shared" si="187"/>
        <v>0</v>
      </c>
      <c r="S280" s="32">
        <f t="shared" si="188"/>
        <v>0</v>
      </c>
    </row>
    <row r="281" spans="1:28" s="29" customFormat="1">
      <c r="A281" s="47" t="s">
        <v>56</v>
      </c>
      <c r="B281" s="136">
        <f>+'Distribution Pivot Table'!AA$163*100</f>
        <v>0</v>
      </c>
      <c r="C281" s="137">
        <f>+'Distribution Pivot Table'!AA$165*100</f>
        <v>0</v>
      </c>
      <c r="D281" s="136">
        <f>+'Distribution Pivot Table'!AA$167*100</f>
        <v>0</v>
      </c>
      <c r="E281" s="138">
        <f t="shared" si="181"/>
        <v>0</v>
      </c>
      <c r="F281" s="139">
        <f>+'Distribution Pivot Table'!AA$169*100</f>
        <v>0</v>
      </c>
      <c r="G281" s="137">
        <f>+'Distribution Pivot Table'!AA$171*100</f>
        <v>0</v>
      </c>
      <c r="H281" s="136">
        <f>+'Distribution Pivot Table'!AA$173*100</f>
        <v>0</v>
      </c>
      <c r="I281" s="138">
        <f t="shared" si="189"/>
        <v>0</v>
      </c>
      <c r="J281" s="139">
        <f>+'Distribution Pivot Table'!AA$175*100</f>
        <v>0</v>
      </c>
      <c r="K281" s="136">
        <f>+'Distribution Pivot Table'!AA$177*100</f>
        <v>0</v>
      </c>
      <c r="L281" s="136">
        <f>+'Distribution Pivot Table'!AA$179*100</f>
        <v>0</v>
      </c>
      <c r="M281" s="140">
        <f t="shared" si="190"/>
        <v>0</v>
      </c>
      <c r="N281" s="139">
        <f>+'Distribution Pivot Table'!AA$181*100</f>
        <v>0</v>
      </c>
      <c r="O281" s="141">
        <f t="shared" si="191"/>
        <v>0</v>
      </c>
      <c r="P281" s="142">
        <f t="shared" si="192"/>
        <v>0</v>
      </c>
      <c r="Q281" s="142">
        <f t="shared" si="193"/>
        <v>0</v>
      </c>
      <c r="R281" s="32">
        <f t="shared" si="187"/>
        <v>0</v>
      </c>
      <c r="S281" s="32">
        <f t="shared" si="188"/>
        <v>0</v>
      </c>
    </row>
    <row r="282" spans="1:28" s="29" customFormat="1">
      <c r="A282" s="47"/>
      <c r="B282" s="136"/>
      <c r="C282" s="137"/>
      <c r="D282" s="136"/>
      <c r="E282" s="138"/>
      <c r="F282" s="139"/>
      <c r="G282" s="137"/>
      <c r="H282" s="136"/>
      <c r="I282" s="138"/>
      <c r="J282" s="139"/>
      <c r="K282" s="136"/>
      <c r="L282" s="136"/>
      <c r="M282" s="140"/>
      <c r="N282" s="139"/>
      <c r="O282" s="141"/>
      <c r="P282" s="142"/>
      <c r="Q282" s="142"/>
      <c r="R282" s="32"/>
      <c r="S282" s="32"/>
    </row>
    <row r="283" spans="1:28" s="29" customFormat="1">
      <c r="A283" s="47" t="s">
        <v>57</v>
      </c>
      <c r="B283" s="136">
        <f>+'Distribution Pivot Table'!AA$185*100</f>
        <v>0</v>
      </c>
      <c r="C283" s="137">
        <f>+'Distribution Pivot Table'!AA$187*100</f>
        <v>0</v>
      </c>
      <c r="D283" s="136">
        <f>+'Distribution Pivot Table'!AA$189*100</f>
        <v>0</v>
      </c>
      <c r="E283" s="138">
        <f t="shared" si="181"/>
        <v>0</v>
      </c>
      <c r="F283" s="139">
        <f>+'Distribution Pivot Table'!AA$191*100</f>
        <v>0</v>
      </c>
      <c r="G283" s="137">
        <f>+'Distribution Pivot Table'!AA$193*100</f>
        <v>0</v>
      </c>
      <c r="H283" s="136">
        <f>+'Distribution Pivot Table'!AA$195*100</f>
        <v>0</v>
      </c>
      <c r="I283" s="138">
        <f t="shared" ref="I283:I286" si="194">SUM(F283:H283)</f>
        <v>0</v>
      </c>
      <c r="J283" s="139">
        <f>+'Distribution Pivot Table'!AA$197*100</f>
        <v>0</v>
      </c>
      <c r="K283" s="136">
        <f>+'Distribution Pivot Table'!AA$199*100</f>
        <v>0</v>
      </c>
      <c r="L283" s="136">
        <f>+'Distribution Pivot Table'!AA$201*100</f>
        <v>0</v>
      </c>
      <c r="M283" s="140">
        <f t="shared" ref="M283:M286" si="195">SUM(J283:L283)</f>
        <v>0</v>
      </c>
      <c r="N283" s="139">
        <f>+'Distribution Pivot Table'!AA$203*100</f>
        <v>0</v>
      </c>
      <c r="O283" s="141">
        <f t="shared" ref="O283:O286" si="196">+B283+F283+J283</f>
        <v>0</v>
      </c>
      <c r="P283" s="142">
        <f t="shared" ref="P283:P286" si="197">+C283+G283+K283</f>
        <v>0</v>
      </c>
      <c r="Q283" s="142">
        <f t="shared" ref="Q283:Q286" si="198">+D283+H283+L283+N283</f>
        <v>0</v>
      </c>
      <c r="R283" s="32">
        <f t="shared" si="187"/>
        <v>0</v>
      </c>
      <c r="S283" s="32">
        <f t="shared" si="188"/>
        <v>0</v>
      </c>
    </row>
    <row r="284" spans="1:28" s="29" customFormat="1">
      <c r="A284" s="47" t="s">
        <v>58</v>
      </c>
      <c r="B284" s="136">
        <f>+'Distribution Pivot Table'!AA$207*100</f>
        <v>0</v>
      </c>
      <c r="C284" s="136">
        <f>+'Distribution Pivot Table'!AA$209*100</f>
        <v>0</v>
      </c>
      <c r="D284" s="136">
        <f>+'Distribution Pivot Table'!AA$211*108</f>
        <v>0</v>
      </c>
      <c r="E284" s="138">
        <f t="shared" si="181"/>
        <v>0</v>
      </c>
      <c r="F284" s="139">
        <f>+'Distribution Pivot Table'!AA$213*100</f>
        <v>0</v>
      </c>
      <c r="G284" s="137">
        <f>+'Distribution Pivot Table'!AA$215*100</f>
        <v>0</v>
      </c>
      <c r="H284" s="136">
        <f>+'Distribution Pivot Table'!AA$217*100</f>
        <v>0</v>
      </c>
      <c r="I284" s="138">
        <f t="shared" si="194"/>
        <v>0</v>
      </c>
      <c r="J284" s="139">
        <f>+'Distribution Pivot Table'!AA$219*100</f>
        <v>0</v>
      </c>
      <c r="K284" s="136">
        <f>+'Distribution Pivot Table'!AA$221*100</f>
        <v>0</v>
      </c>
      <c r="L284" s="136">
        <f>+'Distribution Pivot Table'!AA$223*100</f>
        <v>0</v>
      </c>
      <c r="M284" s="140">
        <f t="shared" si="195"/>
        <v>0</v>
      </c>
      <c r="N284" s="139">
        <f>+'Distribution Pivot Table'!AA$225*100</f>
        <v>0</v>
      </c>
      <c r="O284" s="141">
        <f t="shared" si="196"/>
        <v>0</v>
      </c>
      <c r="P284" s="142">
        <f t="shared" si="197"/>
        <v>0</v>
      </c>
      <c r="Q284" s="142">
        <f t="shared" si="198"/>
        <v>0</v>
      </c>
      <c r="R284" s="32">
        <f t="shared" si="187"/>
        <v>0</v>
      </c>
      <c r="S284" s="32">
        <f t="shared" si="188"/>
        <v>0</v>
      </c>
    </row>
    <row r="285" spans="1:28" s="29" customFormat="1">
      <c r="A285" s="47" t="s">
        <v>59</v>
      </c>
      <c r="B285" s="136">
        <f>+'Distribution Pivot Table'!AA$229*100</f>
        <v>10.39380245319561</v>
      </c>
      <c r="C285" s="136">
        <f>+'Distribution Pivot Table'!AA$231*100</f>
        <v>4.6481601032924464</v>
      </c>
      <c r="D285" s="136">
        <f>+'Distribution Pivot Table'!AA$233*100</f>
        <v>0</v>
      </c>
      <c r="E285" s="138">
        <f t="shared" si="181"/>
        <v>15.041962556488055</v>
      </c>
      <c r="F285" s="139">
        <f>+'Distribution Pivot Table'!AA$235*100</f>
        <v>28.599096191091029</v>
      </c>
      <c r="G285" s="137">
        <f>+'Distribution Pivot Table'!AA$237*100</f>
        <v>10.845706907682375</v>
      </c>
      <c r="H285" s="136">
        <f>+'Distribution Pivot Table'!AA$239*100</f>
        <v>0</v>
      </c>
      <c r="I285" s="138">
        <f t="shared" si="194"/>
        <v>39.444803098773406</v>
      </c>
      <c r="J285" s="139">
        <f>+'Distribution Pivot Table'!AA$241*100</f>
        <v>22.078760490639119</v>
      </c>
      <c r="K285" s="136">
        <f>+'Distribution Pivot Table'!AA$243*100</f>
        <v>22.918011620400257</v>
      </c>
      <c r="L285" s="136">
        <f>+'Distribution Pivot Table'!AA$245*100</f>
        <v>0</v>
      </c>
      <c r="M285" s="140">
        <f t="shared" si="195"/>
        <v>44.996772111039377</v>
      </c>
      <c r="N285" s="139">
        <f>+'Distribution Pivot Table'!AA$247*100</f>
        <v>0.51646223369916067</v>
      </c>
      <c r="O285" s="141">
        <f t="shared" si="196"/>
        <v>61.07165913492576</v>
      </c>
      <c r="P285" s="142">
        <f t="shared" si="197"/>
        <v>38.411878631375075</v>
      </c>
      <c r="Q285" s="142">
        <f t="shared" si="198"/>
        <v>0.51646223369916067</v>
      </c>
      <c r="R285" s="32">
        <f t="shared" si="187"/>
        <v>99.999999999999986</v>
      </c>
      <c r="S285" s="32">
        <f t="shared" si="188"/>
        <v>100</v>
      </c>
      <c r="T285" s="25"/>
      <c r="U285" s="25"/>
      <c r="V285" s="25"/>
      <c r="W285" s="25"/>
      <c r="X285" s="25"/>
      <c r="Y285" s="25"/>
      <c r="Z285" s="25"/>
      <c r="AA285" s="340"/>
      <c r="AB285" s="25"/>
    </row>
    <row r="286" spans="1:28" s="29" customFormat="1">
      <c r="A286" s="47" t="s">
        <v>60</v>
      </c>
      <c r="B286" s="136">
        <f>+'Distribution Pivot Table'!AA$251*100</f>
        <v>0</v>
      </c>
      <c r="C286" s="136">
        <f>+'Distribution Pivot Table'!AA$253*100</f>
        <v>0</v>
      </c>
      <c r="D286" s="136">
        <f>+'Distribution Pivot Table'!AA$255*100</f>
        <v>0</v>
      </c>
      <c r="E286" s="138">
        <f t="shared" si="181"/>
        <v>0</v>
      </c>
      <c r="F286" s="139">
        <f>+'Distribution Pivot Table'!AA$257*100</f>
        <v>0</v>
      </c>
      <c r="G286" s="137">
        <f>+'Distribution Pivot Table'!AA$259*100</f>
        <v>0</v>
      </c>
      <c r="H286" s="136">
        <f>+'Distribution Pivot Table'!AA$261*100</f>
        <v>0</v>
      </c>
      <c r="I286" s="138">
        <f t="shared" si="194"/>
        <v>0</v>
      </c>
      <c r="J286" s="139">
        <f>+'Distribution Pivot Table'!AA$263*100</f>
        <v>0</v>
      </c>
      <c r="K286" s="136">
        <f>+'Distribution Pivot Table'!AA$265*100</f>
        <v>0</v>
      </c>
      <c r="L286" s="136">
        <f>+'Distribution Pivot Table'!AA$267*100</f>
        <v>0</v>
      </c>
      <c r="M286" s="140">
        <f t="shared" si="195"/>
        <v>0</v>
      </c>
      <c r="N286" s="139">
        <f>+'Distribution Pivot Table'!AA$269*100</f>
        <v>0</v>
      </c>
      <c r="O286" s="141">
        <f t="shared" si="196"/>
        <v>0</v>
      </c>
      <c r="P286" s="142">
        <f t="shared" si="197"/>
        <v>0</v>
      </c>
      <c r="Q286" s="142">
        <f t="shared" si="198"/>
        <v>0</v>
      </c>
      <c r="R286" s="32">
        <f t="shared" si="187"/>
        <v>0</v>
      </c>
      <c r="S286" s="32">
        <f t="shared" si="188"/>
        <v>0</v>
      </c>
    </row>
    <row r="287" spans="1:28" s="29" customFormat="1">
      <c r="A287" s="47"/>
      <c r="B287" s="136"/>
      <c r="C287" s="137"/>
      <c r="D287" s="136"/>
      <c r="E287" s="138"/>
      <c r="F287" s="139"/>
      <c r="G287" s="137"/>
      <c r="H287" s="136"/>
      <c r="I287" s="138"/>
      <c r="J287" s="139"/>
      <c r="K287" s="136"/>
      <c r="L287" s="136"/>
      <c r="M287" s="140"/>
      <c r="N287" s="139"/>
      <c r="O287" s="141"/>
      <c r="P287" s="142"/>
      <c r="Q287" s="142"/>
      <c r="R287" s="32"/>
      <c r="S287" s="32"/>
    </row>
    <row r="288" spans="1:28" s="29" customFormat="1">
      <c r="A288" s="47" t="s">
        <v>61</v>
      </c>
      <c r="B288" s="136">
        <f>+'Distribution Pivot Table'!AA$273*100</f>
        <v>0</v>
      </c>
      <c r="C288" s="137">
        <f>+'Distribution Pivot Table'!AA$275*100</f>
        <v>0</v>
      </c>
      <c r="D288" s="136">
        <f>+'Distribution Pivot Table'!AA$277*100</f>
        <v>0</v>
      </c>
      <c r="E288" s="138">
        <f t="shared" si="181"/>
        <v>0</v>
      </c>
      <c r="F288" s="139">
        <f>+'Distribution Pivot Table'!AA$279*100</f>
        <v>0</v>
      </c>
      <c r="G288" s="137">
        <f>+'Distribution Pivot Table'!AA$281*100</f>
        <v>0</v>
      </c>
      <c r="H288" s="136">
        <f>+'Distribution Pivot Table'!AA$283*100</f>
        <v>0</v>
      </c>
      <c r="I288" s="138">
        <f t="shared" ref="I288:I291" si="199">SUM(F288:H288)</f>
        <v>0</v>
      </c>
      <c r="J288" s="139">
        <f>+'Distribution Pivot Table'!AA$285*100</f>
        <v>0</v>
      </c>
      <c r="K288" s="136">
        <f>+'Distribution Pivot Table'!AA$287*100</f>
        <v>0</v>
      </c>
      <c r="L288" s="136">
        <f>+'Distribution Pivot Table'!AA$289*100</f>
        <v>0</v>
      </c>
      <c r="M288" s="140">
        <f t="shared" ref="M288:M291" si="200">SUM(J288:L288)</f>
        <v>0</v>
      </c>
      <c r="N288" s="139">
        <f>+'Distribution Pivot Table'!AA$291*100</f>
        <v>0</v>
      </c>
      <c r="O288" s="141">
        <f t="shared" ref="O288:O291" si="201">+B288+F288+J288</f>
        <v>0</v>
      </c>
      <c r="P288" s="142">
        <f t="shared" ref="P288:P291" si="202">+C288+G288+K288</f>
        <v>0</v>
      </c>
      <c r="Q288" s="142">
        <f t="shared" ref="Q288:Q291" si="203">+D288+H288+L288+N288</f>
        <v>0</v>
      </c>
      <c r="R288" s="32">
        <f t="shared" si="187"/>
        <v>0</v>
      </c>
      <c r="S288" s="32">
        <f t="shared" si="188"/>
        <v>0</v>
      </c>
    </row>
    <row r="289" spans="1:19" s="29" customFormat="1">
      <c r="A289" s="47" t="s">
        <v>62</v>
      </c>
      <c r="B289" s="136">
        <f>+'Distribution Pivot Table'!AA295*100</f>
        <v>11.10250451846114</v>
      </c>
      <c r="C289" s="137">
        <f>+'Distribution Pivot Table'!AA297*100</f>
        <v>12.109475858507617</v>
      </c>
      <c r="D289" s="136">
        <f>+'Distribution Pivot Table'!AA299*100</f>
        <v>0</v>
      </c>
      <c r="E289" s="138">
        <f t="shared" si="181"/>
        <v>23.211980376968757</v>
      </c>
      <c r="F289" s="139">
        <f>+'Distribution Pivot Table'!AA301*100</f>
        <v>18.461141234185384</v>
      </c>
      <c r="G289" s="137">
        <f>+'Distribution Pivot Table'!AA303*100</f>
        <v>11.12832429641105</v>
      </c>
      <c r="H289" s="136">
        <f>+'Distribution Pivot Table'!AA305*100</f>
        <v>0</v>
      </c>
      <c r="I289" s="138">
        <f t="shared" si="199"/>
        <v>29.589465530596435</v>
      </c>
      <c r="J289" s="139">
        <f>+'Distribution Pivot Table'!AA307*100</f>
        <v>8.262328943971081</v>
      </c>
      <c r="K289" s="136">
        <f>+'Distribution Pivot Table'!AA309*100</f>
        <v>11.799638523108701</v>
      </c>
      <c r="L289" s="136">
        <f>+'Distribution Pivot Table'!AA311*100</f>
        <v>0</v>
      </c>
      <c r="M289" s="140">
        <f t="shared" si="200"/>
        <v>20.061967467079782</v>
      </c>
      <c r="N289" s="139">
        <f>+'Distribution Pivot Table'!AA313*100</f>
        <v>27.136586625355019</v>
      </c>
      <c r="O289" s="141">
        <f t="shared" si="201"/>
        <v>37.825974696617607</v>
      </c>
      <c r="P289" s="142">
        <f t="shared" si="202"/>
        <v>35.037438678027371</v>
      </c>
      <c r="Q289" s="142">
        <f t="shared" si="203"/>
        <v>27.136586625355019</v>
      </c>
      <c r="R289" s="32">
        <f t="shared" si="187"/>
        <v>100</v>
      </c>
      <c r="S289" s="32">
        <f t="shared" si="188"/>
        <v>100</v>
      </c>
    </row>
    <row r="290" spans="1:19" s="29" customFormat="1">
      <c r="A290" s="47" t="s">
        <v>63</v>
      </c>
      <c r="B290" s="136">
        <f>+'Distribution Pivot Table'!AA317*100</f>
        <v>0</v>
      </c>
      <c r="C290" s="136">
        <f>+'Distribution Pivot Table'!AA319*100</f>
        <v>0</v>
      </c>
      <c r="D290" s="136">
        <f>+'Distribution Pivot Table'!AA321*100</f>
        <v>0</v>
      </c>
      <c r="E290" s="138">
        <f t="shared" si="181"/>
        <v>0</v>
      </c>
      <c r="F290" s="139">
        <f>+'Distribution Pivot Table'!AA323*100</f>
        <v>0</v>
      </c>
      <c r="G290" s="137">
        <f>+'Distribution Pivot Table'!AA325*100</f>
        <v>0</v>
      </c>
      <c r="H290" s="136">
        <f>+'Distribution Pivot Table'!AA327*100</f>
        <v>0</v>
      </c>
      <c r="I290" s="138">
        <f t="shared" si="199"/>
        <v>0</v>
      </c>
      <c r="J290" s="139">
        <f>+'Distribution Pivot Table'!AA329*100</f>
        <v>0</v>
      </c>
      <c r="K290" s="136">
        <f>+'Distribution Pivot Table'!AA331*100</f>
        <v>0</v>
      </c>
      <c r="L290" s="136">
        <f>+'Distribution Pivot Table'!AA333*100</f>
        <v>0</v>
      </c>
      <c r="M290" s="140">
        <f t="shared" si="200"/>
        <v>0</v>
      </c>
      <c r="N290" s="139">
        <f>+'Distribution Pivot Table'!AA335*100</f>
        <v>0</v>
      </c>
      <c r="O290" s="141">
        <f t="shared" si="201"/>
        <v>0</v>
      </c>
      <c r="P290" s="142">
        <f t="shared" si="202"/>
        <v>0</v>
      </c>
      <c r="Q290" s="142">
        <f t="shared" si="203"/>
        <v>0</v>
      </c>
      <c r="R290" s="32">
        <f t="shared" si="187"/>
        <v>0</v>
      </c>
      <c r="S290" s="32">
        <f t="shared" si="188"/>
        <v>0</v>
      </c>
    </row>
    <row r="291" spans="1:19" s="29" customFormat="1">
      <c r="A291" s="52" t="s">
        <v>64</v>
      </c>
      <c r="B291" s="143">
        <f>+'Distribution Pivot Table'!AA339*100</f>
        <v>32.384341637010678</v>
      </c>
      <c r="C291" s="143">
        <f>+'Distribution Pivot Table'!AA341*100</f>
        <v>0</v>
      </c>
      <c r="D291" s="143">
        <f>+'Distribution Pivot Table'!AA343*100</f>
        <v>0</v>
      </c>
      <c r="E291" s="144">
        <f t="shared" si="181"/>
        <v>32.384341637010678</v>
      </c>
      <c r="F291" s="145">
        <f>+'Distribution Pivot Table'!AA345*100</f>
        <v>51.957295373665481</v>
      </c>
      <c r="G291" s="143">
        <f>+'Distribution Pivot Table'!AA347*100</f>
        <v>1.0676156583629894</v>
      </c>
      <c r="H291" s="143">
        <f>+'Distribution Pivot Table'!AA349*100</f>
        <v>0</v>
      </c>
      <c r="I291" s="144">
        <f t="shared" si="199"/>
        <v>53.02491103202847</v>
      </c>
      <c r="J291" s="145">
        <f>+'Distribution Pivot Table'!AA351*100</f>
        <v>10.320284697508896</v>
      </c>
      <c r="K291" s="143">
        <f>+'Distribution Pivot Table'!AA353*100</f>
        <v>0.71174377224199281</v>
      </c>
      <c r="L291" s="143">
        <f>+'Distribution Pivot Table'!AA355*100</f>
        <v>0</v>
      </c>
      <c r="M291" s="331">
        <f t="shared" si="200"/>
        <v>11.032028469750889</v>
      </c>
      <c r="N291" s="145">
        <f>+'Distribution Pivot Table'!AA357*100</f>
        <v>3.5587188612099649</v>
      </c>
      <c r="O291" s="332">
        <f t="shared" si="201"/>
        <v>94.661921708185048</v>
      </c>
      <c r="P291" s="333">
        <f t="shared" si="202"/>
        <v>1.7793594306049823</v>
      </c>
      <c r="Q291" s="333">
        <f t="shared" si="203"/>
        <v>3.5587188612099649</v>
      </c>
      <c r="R291" s="32">
        <f t="shared" si="187"/>
        <v>100</v>
      </c>
      <c r="S291" s="32">
        <f t="shared" si="188"/>
        <v>100</v>
      </c>
    </row>
    <row r="292" spans="1:19" s="29" customFormat="1">
      <c r="A292" s="133" t="s">
        <v>665</v>
      </c>
      <c r="B292" s="47"/>
      <c r="C292" s="47"/>
      <c r="D292" s="47"/>
      <c r="E292" s="47"/>
      <c r="F292" s="110"/>
      <c r="G292" s="110"/>
      <c r="H292" s="110"/>
      <c r="I292" s="110"/>
      <c r="J292" s="110"/>
      <c r="K292" s="110"/>
      <c r="L292" s="110"/>
      <c r="M292" s="110"/>
      <c r="N292" s="110"/>
      <c r="O292" s="110"/>
      <c r="P292" s="110"/>
      <c r="Q292" s="110"/>
      <c r="R292" s="34"/>
    </row>
    <row r="293" spans="1:19" s="29" customFormat="1">
      <c r="A293" s="133" t="s">
        <v>180</v>
      </c>
      <c r="B293" s="47"/>
      <c r="C293" s="47"/>
      <c r="D293" s="47"/>
      <c r="E293" s="47"/>
      <c r="F293" s="110"/>
      <c r="G293" s="110"/>
      <c r="H293" s="110"/>
      <c r="I293" s="110"/>
      <c r="J293" s="110"/>
      <c r="K293" s="110"/>
      <c r="L293" s="110"/>
      <c r="M293" s="110"/>
      <c r="N293" s="110"/>
      <c r="O293" s="110"/>
      <c r="P293" s="110"/>
      <c r="Q293" s="110"/>
      <c r="R293" s="34"/>
    </row>
    <row r="294" spans="1:19">
      <c r="A294" s="133"/>
      <c r="B294" s="45"/>
      <c r="C294" s="45"/>
      <c r="D294" s="45"/>
      <c r="E294" s="109"/>
      <c r="F294" s="45"/>
      <c r="G294" s="45"/>
      <c r="H294" s="45"/>
      <c r="I294" s="109"/>
      <c r="J294" s="45"/>
      <c r="K294" s="45"/>
      <c r="L294" s="45"/>
      <c r="M294" s="109"/>
      <c r="N294" s="45"/>
      <c r="O294" s="93"/>
      <c r="P294" s="93"/>
      <c r="R294" s="9"/>
    </row>
    <row r="295" spans="1:19" s="29" customFormat="1">
      <c r="A295" s="36"/>
      <c r="B295" s="36"/>
      <c r="C295" s="36"/>
      <c r="D295" s="36"/>
      <c r="E295" s="36"/>
      <c r="F295" s="110"/>
      <c r="G295" s="110"/>
      <c r="H295" s="110"/>
      <c r="I295" s="110"/>
      <c r="J295" s="110"/>
      <c r="K295" s="110"/>
      <c r="L295" s="110"/>
      <c r="M295" s="110"/>
      <c r="N295" s="110"/>
      <c r="O295" s="110"/>
      <c r="P295" s="110"/>
      <c r="Q295" s="323" t="s">
        <v>1192</v>
      </c>
      <c r="R295" s="34"/>
    </row>
    <row r="296" spans="1:19" s="29" customFormat="1" ht="18">
      <c r="A296" s="198" t="s">
        <v>269</v>
      </c>
      <c r="B296" s="100"/>
      <c r="C296" s="100"/>
      <c r="D296" s="100"/>
      <c r="E296" s="100"/>
      <c r="F296" s="103"/>
      <c r="G296" s="103"/>
      <c r="H296" s="103"/>
      <c r="I296" s="104"/>
      <c r="J296" s="103"/>
      <c r="K296" s="103"/>
      <c r="L296" s="103"/>
      <c r="M296" s="104"/>
      <c r="N296" s="103"/>
      <c r="O296" s="103"/>
      <c r="P296" s="103"/>
      <c r="Q296" s="103"/>
      <c r="R296" s="28"/>
    </row>
    <row r="297" spans="1:19" s="29" customFormat="1" ht="18">
      <c r="A297" s="198"/>
      <c r="B297" s="100"/>
      <c r="C297" s="100"/>
      <c r="D297" s="100"/>
      <c r="E297" s="100"/>
      <c r="F297" s="103"/>
      <c r="G297" s="103"/>
      <c r="H297" s="103"/>
      <c r="I297" s="104"/>
      <c r="J297" s="103"/>
      <c r="K297" s="103"/>
      <c r="L297" s="103"/>
      <c r="M297" s="104"/>
      <c r="N297" s="103"/>
      <c r="O297" s="103"/>
      <c r="P297" s="103"/>
      <c r="Q297" s="103"/>
      <c r="R297" s="28"/>
    </row>
    <row r="298" spans="1:19" s="29" customFormat="1" ht="15.75">
      <c r="A298" s="118" t="s">
        <v>14</v>
      </c>
      <c r="B298" s="100"/>
      <c r="C298" s="100"/>
      <c r="D298" s="100"/>
      <c r="E298" s="100"/>
      <c r="F298" s="103"/>
      <c r="G298" s="103"/>
      <c r="H298" s="103"/>
      <c r="I298" s="104"/>
      <c r="J298" s="103"/>
      <c r="K298" s="103"/>
      <c r="L298" s="103"/>
      <c r="M298" s="104"/>
      <c r="N298" s="103"/>
      <c r="O298" s="103"/>
      <c r="P298" s="103"/>
      <c r="Q298" s="103"/>
      <c r="R298" s="28"/>
    </row>
    <row r="299" spans="1:19" s="29" customFormat="1" ht="15.75">
      <c r="A299" s="118" t="s">
        <v>1201</v>
      </c>
      <c r="B299" s="100"/>
      <c r="C299" s="100"/>
      <c r="D299" s="100"/>
      <c r="E299" s="100"/>
      <c r="F299" s="22"/>
      <c r="G299" s="22"/>
      <c r="H299" s="22"/>
      <c r="I299" s="100"/>
      <c r="J299" s="22"/>
      <c r="K299" s="22"/>
      <c r="L299" s="22"/>
      <c r="M299" s="100"/>
      <c r="N299" s="22"/>
      <c r="O299" s="22"/>
      <c r="P299" s="22"/>
      <c r="Q299" s="103"/>
      <c r="R299" s="28"/>
    </row>
    <row r="300" spans="1:19" s="29" customFormat="1" ht="19.5" customHeight="1">
      <c r="A300" s="105"/>
      <c r="B300" s="105"/>
      <c r="C300" s="105"/>
      <c r="D300" s="105"/>
      <c r="E300" s="105"/>
      <c r="F300" s="105"/>
      <c r="G300" s="105"/>
      <c r="H300" s="105"/>
      <c r="I300" s="105"/>
      <c r="J300" s="51"/>
      <c r="K300" s="51"/>
      <c r="L300" s="51"/>
      <c r="M300" s="51"/>
      <c r="N300" s="51"/>
      <c r="O300" s="51"/>
      <c r="P300" s="51"/>
      <c r="Q300" s="51"/>
      <c r="R300" s="30"/>
      <c r="S300" s="9"/>
    </row>
    <row r="301" spans="1:19" s="29" customFormat="1" ht="19.5" customHeight="1">
      <c r="A301" s="21"/>
      <c r="B301" s="119" t="s">
        <v>257</v>
      </c>
      <c r="C301" s="120"/>
      <c r="D301" s="120"/>
      <c r="E301" s="120"/>
      <c r="F301" s="120"/>
      <c r="G301" s="120"/>
      <c r="H301" s="120"/>
      <c r="I301" s="121"/>
      <c r="J301" s="122" t="s">
        <v>156</v>
      </c>
      <c r="K301" s="324"/>
      <c r="L301" s="324"/>
      <c r="M301" s="325"/>
      <c r="N301" s="836" t="s">
        <v>256</v>
      </c>
      <c r="O301" s="839" t="s">
        <v>162</v>
      </c>
      <c r="P301" s="839" t="s">
        <v>163</v>
      </c>
      <c r="Q301" s="839" t="s">
        <v>161</v>
      </c>
      <c r="R301" s="31"/>
      <c r="S301" s="3"/>
    </row>
    <row r="302" spans="1:19" s="29" customFormat="1" ht="36.75" customHeight="1">
      <c r="A302" s="26"/>
      <c r="B302" s="120" t="s">
        <v>296</v>
      </c>
      <c r="C302" s="120"/>
      <c r="D302" s="120"/>
      <c r="E302" s="123"/>
      <c r="F302" s="124" t="s">
        <v>298</v>
      </c>
      <c r="G302" s="120"/>
      <c r="H302" s="120"/>
      <c r="I302" s="121"/>
      <c r="J302" s="125" t="s">
        <v>258</v>
      </c>
      <c r="K302" s="120"/>
      <c r="L302" s="120"/>
      <c r="M302" s="121"/>
      <c r="N302" s="837"/>
      <c r="O302" s="840"/>
      <c r="P302" s="840"/>
      <c r="Q302" s="840"/>
      <c r="R302" s="31" t="s">
        <v>11</v>
      </c>
      <c r="S302" s="3" t="s">
        <v>11</v>
      </c>
    </row>
    <row r="303" spans="1:19" s="29" customFormat="1" ht="30" customHeight="1">
      <c r="A303" s="27"/>
      <c r="B303" s="126" t="s">
        <v>157</v>
      </c>
      <c r="C303" s="126" t="s">
        <v>158</v>
      </c>
      <c r="D303" s="126" t="s">
        <v>297</v>
      </c>
      <c r="E303" s="127" t="s">
        <v>12</v>
      </c>
      <c r="F303" s="128" t="s">
        <v>157</v>
      </c>
      <c r="G303" s="126" t="s">
        <v>158</v>
      </c>
      <c r="H303" s="126" t="s">
        <v>297</v>
      </c>
      <c r="I303" s="127" t="s">
        <v>12</v>
      </c>
      <c r="J303" s="129" t="s">
        <v>157</v>
      </c>
      <c r="K303" s="130" t="s">
        <v>158</v>
      </c>
      <c r="L303" s="126" t="s">
        <v>297</v>
      </c>
      <c r="M303" s="129" t="s">
        <v>12</v>
      </c>
      <c r="N303" s="838"/>
      <c r="O303" s="841"/>
      <c r="P303" s="841"/>
      <c r="Q303" s="841"/>
      <c r="R303" s="313"/>
      <c r="S303" s="314"/>
    </row>
    <row r="304" spans="1:19" s="29" customFormat="1" ht="12.75" hidden="1" customHeight="1">
      <c r="A304" s="47" t="s">
        <v>48</v>
      </c>
      <c r="B304" s="47"/>
      <c r="C304" s="47"/>
      <c r="D304" s="47"/>
      <c r="E304" s="107"/>
      <c r="F304" s="24"/>
      <c r="G304" s="44"/>
      <c r="H304" s="45"/>
      <c r="I304" s="46"/>
      <c r="J304" s="24"/>
      <c r="K304" s="45"/>
      <c r="L304" s="45"/>
      <c r="M304" s="48"/>
      <c r="N304" s="24"/>
      <c r="O304" s="330"/>
      <c r="P304" s="50"/>
      <c r="Q304" s="50"/>
      <c r="R304" s="32">
        <f>SUM(F304:H304,J304:L304)+N304</f>
        <v>0</v>
      </c>
      <c r="S304" s="5">
        <f>+Q304+P304+O304</f>
        <v>0</v>
      </c>
    </row>
    <row r="305" spans="1:27" s="29" customFormat="1" ht="12.75" hidden="1" customHeight="1">
      <c r="A305" s="47"/>
      <c r="B305" s="47"/>
      <c r="C305" s="47"/>
      <c r="D305" s="47"/>
      <c r="E305" s="107"/>
      <c r="F305" s="24"/>
      <c r="G305" s="44"/>
      <c r="H305" s="45"/>
      <c r="I305" s="108"/>
      <c r="J305" s="24"/>
      <c r="K305" s="45"/>
      <c r="L305" s="45"/>
      <c r="M305" s="24"/>
      <c r="N305" s="24"/>
      <c r="O305" s="326"/>
      <c r="P305" s="297"/>
      <c r="Q305" s="297"/>
      <c r="R305" s="31"/>
      <c r="S305" s="3"/>
    </row>
    <row r="306" spans="1:27" s="29" customFormat="1">
      <c r="A306" s="47" t="s">
        <v>49</v>
      </c>
      <c r="B306" s="136">
        <f>+'Distribution Pivot Table'!AB$9*100</f>
        <v>0</v>
      </c>
      <c r="C306" s="137">
        <f>+'Distribution Pivot Table'!AB$11*100</f>
        <v>0</v>
      </c>
      <c r="D306" s="136">
        <f>+'Distribution Pivot Table'!AB$13*100</f>
        <v>0</v>
      </c>
      <c r="E306" s="138">
        <f t="shared" ref="E306:E324" si="204">SUM(B306:D306)</f>
        <v>0</v>
      </c>
      <c r="F306" s="139">
        <f>+'Distribution Pivot Table'!AB$15*100</f>
        <v>0</v>
      </c>
      <c r="G306" s="137">
        <f>+'Distribution Pivot Table'!AB$17*100</f>
        <v>0</v>
      </c>
      <c r="H306" s="136">
        <f>+'Distribution Pivot Table'!AB$19*100</f>
        <v>0</v>
      </c>
      <c r="I306" s="138">
        <f t="shared" ref="I306:I309" si="205">SUM(F306:H306)</f>
        <v>0</v>
      </c>
      <c r="J306" s="139">
        <f>+'Distribution Pivot Table'!AB$21*100</f>
        <v>0</v>
      </c>
      <c r="K306" s="136">
        <f>+'Distribution Pivot Table'!AB$23*100</f>
        <v>0</v>
      </c>
      <c r="L306" s="136">
        <f>+'Distribution Pivot Table'!AB$25*100</f>
        <v>0</v>
      </c>
      <c r="M306" s="140">
        <f t="shared" ref="M306:M309" si="206">SUM(J306:L306)</f>
        <v>0</v>
      </c>
      <c r="N306" s="139">
        <f>+'Distribution Pivot Table'!AB$27*100</f>
        <v>0</v>
      </c>
      <c r="O306" s="141">
        <f t="shared" ref="O306:O309" si="207">+B306+F306+J306</f>
        <v>0</v>
      </c>
      <c r="P306" s="142">
        <f t="shared" ref="P306:P309" si="208">+C306+G306+K306</f>
        <v>0</v>
      </c>
      <c r="Q306" s="142">
        <f t="shared" ref="Q306:Q309" si="209">+D306+H306+L306+N306</f>
        <v>0</v>
      </c>
      <c r="R306" s="32">
        <f t="shared" ref="R306:R324" si="210">SUM(B306:D306,F306:H306,J306:L306)+N306</f>
        <v>0</v>
      </c>
      <c r="S306" s="5">
        <f t="shared" ref="S306:S324" si="211">+Q306+P306+O306</f>
        <v>0</v>
      </c>
    </row>
    <row r="307" spans="1:27" s="29" customFormat="1">
      <c r="A307" s="47" t="s">
        <v>50</v>
      </c>
      <c r="B307" s="136">
        <f>+'Distribution Pivot Table'!AB$31*100</f>
        <v>5.3038674033149169</v>
      </c>
      <c r="C307" s="137">
        <f>+'Distribution Pivot Table'!AB$33*100</f>
        <v>1.8784530386740332</v>
      </c>
      <c r="D307" s="136">
        <f>+'Distribution Pivot Table'!AB$35*100</f>
        <v>0</v>
      </c>
      <c r="E307" s="138">
        <f t="shared" si="204"/>
        <v>7.1823204419889501</v>
      </c>
      <c r="F307" s="139">
        <f>+'Distribution Pivot Table'!AB$37*100</f>
        <v>39.834254143646405</v>
      </c>
      <c r="G307" s="137">
        <f>+'Distribution Pivot Table'!AB$39*100</f>
        <v>18.232044198895029</v>
      </c>
      <c r="H307" s="136">
        <f>+'Distribution Pivot Table'!AB$41*100</f>
        <v>0</v>
      </c>
      <c r="I307" s="138">
        <f t="shared" si="205"/>
        <v>58.06629834254143</v>
      </c>
      <c r="J307" s="139">
        <f>+'Distribution Pivot Table'!AB$43*100</f>
        <v>19.558011049723756</v>
      </c>
      <c r="K307" s="136">
        <f>+'Distribution Pivot Table'!AB$45*100</f>
        <v>14.309392265193372</v>
      </c>
      <c r="L307" s="136">
        <f>+'Distribution Pivot Table'!AB$47*100</f>
        <v>0</v>
      </c>
      <c r="M307" s="140">
        <f t="shared" si="206"/>
        <v>33.867403314917127</v>
      </c>
      <c r="N307" s="139">
        <f>+'Distribution Pivot Table'!AB$49*100</f>
        <v>0.88397790055248626</v>
      </c>
      <c r="O307" s="141">
        <f t="shared" si="207"/>
        <v>64.696132596685075</v>
      </c>
      <c r="P307" s="142">
        <f t="shared" si="208"/>
        <v>34.419889502762437</v>
      </c>
      <c r="Q307" s="142">
        <f t="shared" si="209"/>
        <v>0.88397790055248626</v>
      </c>
      <c r="R307" s="32">
        <f t="shared" si="210"/>
        <v>99.999999999999986</v>
      </c>
      <c r="S307" s="32">
        <f t="shared" si="211"/>
        <v>100</v>
      </c>
    </row>
    <row r="308" spans="1:27" s="29" customFormat="1">
      <c r="A308" s="47" t="s">
        <v>51</v>
      </c>
      <c r="B308" s="136">
        <f>+'Distribution Pivot Table'!AB$53*100</f>
        <v>0</v>
      </c>
      <c r="C308" s="137">
        <f>+'Distribution Pivot Table'!AB$55*100</f>
        <v>0</v>
      </c>
      <c r="D308" s="136">
        <f>+'Distribution Pivot Table'!AB$57*100</f>
        <v>0</v>
      </c>
      <c r="E308" s="138">
        <f t="shared" si="204"/>
        <v>0</v>
      </c>
      <c r="F308" s="139">
        <f>+'Distribution Pivot Table'!AB$59*100</f>
        <v>0</v>
      </c>
      <c r="G308" s="137">
        <f>+'Distribution Pivot Table'!AB$61*100</f>
        <v>0</v>
      </c>
      <c r="H308" s="136">
        <f>+'Distribution Pivot Table'!AB$63*100</f>
        <v>0</v>
      </c>
      <c r="I308" s="138">
        <f t="shared" si="205"/>
        <v>0</v>
      </c>
      <c r="J308" s="139">
        <f>+'Distribution Pivot Table'!AB$65*100</f>
        <v>0</v>
      </c>
      <c r="K308" s="136">
        <f>+'Distribution Pivot Table'!AB$67*100</f>
        <v>0</v>
      </c>
      <c r="L308" s="136">
        <f>+'Distribution Pivot Table'!AB$69*100</f>
        <v>0</v>
      </c>
      <c r="M308" s="140">
        <f t="shared" si="206"/>
        <v>0</v>
      </c>
      <c r="N308" s="139">
        <f>+'Distribution Pivot Table'!AB$71*100</f>
        <v>0</v>
      </c>
      <c r="O308" s="141">
        <f t="shared" si="207"/>
        <v>0</v>
      </c>
      <c r="P308" s="142">
        <f t="shared" si="208"/>
        <v>0</v>
      </c>
      <c r="Q308" s="142">
        <f t="shared" si="209"/>
        <v>0</v>
      </c>
      <c r="R308" s="32">
        <f t="shared" si="210"/>
        <v>0</v>
      </c>
      <c r="S308" s="32">
        <f t="shared" si="211"/>
        <v>0</v>
      </c>
    </row>
    <row r="309" spans="1:27" s="29" customFormat="1">
      <c r="A309" s="47" t="s">
        <v>179</v>
      </c>
      <c r="B309" s="136">
        <f>+'Distribution Pivot Table'!AB$75*100</f>
        <v>11.030699194583867</v>
      </c>
      <c r="C309" s="137">
        <f>+'Distribution Pivot Table'!AB$77*100</f>
        <v>3.9453717754172986</v>
      </c>
      <c r="D309" s="136">
        <f>+'Distribution Pivot Table'!AB$79*100</f>
        <v>4.5173339558772039</v>
      </c>
      <c r="E309" s="138">
        <f t="shared" si="204"/>
        <v>19.493404925878369</v>
      </c>
      <c r="F309" s="139">
        <f>+'Distribution Pivot Table'!AB$81*100</f>
        <v>32.683553169137383</v>
      </c>
      <c r="G309" s="137">
        <f>+'Distribution Pivot Table'!AB$83*100</f>
        <v>12.466440994513832</v>
      </c>
      <c r="H309" s="171">
        <f>+'Distribution Pivot Table'!AB$85*100</f>
        <v>0</v>
      </c>
      <c r="I309" s="138">
        <f t="shared" si="205"/>
        <v>45.149994163651215</v>
      </c>
      <c r="J309" s="139">
        <f>+'Distribution Pivot Table'!AB$87*100</f>
        <v>15.022761760242792</v>
      </c>
      <c r="K309" s="136">
        <f>+'Distribution Pivot Table'!AB$89*100</f>
        <v>9.7116843702579665</v>
      </c>
      <c r="L309" s="171">
        <f>+'Distribution Pivot Table'!AB$91*100</f>
        <v>0</v>
      </c>
      <c r="M309" s="140">
        <f t="shared" si="206"/>
        <v>24.734446130500757</v>
      </c>
      <c r="N309" s="139">
        <f>+'Distribution Pivot Table'!AB$93*100</f>
        <v>10.62215477996965</v>
      </c>
      <c r="O309" s="141">
        <f t="shared" si="207"/>
        <v>58.737014123964045</v>
      </c>
      <c r="P309" s="142">
        <f t="shared" si="208"/>
        <v>26.123497140189098</v>
      </c>
      <c r="Q309" s="142">
        <f t="shared" si="209"/>
        <v>15.139488735846854</v>
      </c>
      <c r="R309" s="32">
        <f t="shared" si="210"/>
        <v>99.999999999999986</v>
      </c>
      <c r="S309" s="32">
        <f t="shared" si="211"/>
        <v>100</v>
      </c>
    </row>
    <row r="310" spans="1:27" s="29" customFormat="1">
      <c r="A310" s="47"/>
      <c r="B310" s="136"/>
      <c r="C310" s="137"/>
      <c r="D310" s="136"/>
      <c r="E310" s="138"/>
      <c r="F310" s="139"/>
      <c r="G310" s="137"/>
      <c r="H310" s="136"/>
      <c r="I310" s="138"/>
      <c r="J310" s="139"/>
      <c r="K310" s="136"/>
      <c r="L310" s="136"/>
      <c r="M310" s="140"/>
      <c r="N310" s="139"/>
      <c r="O310" s="141"/>
      <c r="P310" s="142"/>
      <c r="Q310" s="142"/>
      <c r="R310" s="32"/>
      <c r="S310" s="32"/>
    </row>
    <row r="311" spans="1:27" s="29" customFormat="1">
      <c r="A311" s="47" t="s">
        <v>53</v>
      </c>
      <c r="B311" s="136">
        <f>+'Distribution Pivot Table'!AB$97*100</f>
        <v>1.1494252873563218</v>
      </c>
      <c r="C311" s="137">
        <f>+'Distribution Pivot Table'!AB$99*100</f>
        <v>0.60207991242474002</v>
      </c>
      <c r="D311" s="136">
        <f>+'Distribution Pivot Table'!AB$101*100</f>
        <v>0</v>
      </c>
      <c r="E311" s="138">
        <f t="shared" si="204"/>
        <v>1.7515051997810618</v>
      </c>
      <c r="F311" s="139">
        <f>+'Distribution Pivot Table'!AB$103*100</f>
        <v>31.527093596059114</v>
      </c>
      <c r="G311" s="137">
        <f>+'Distribution Pivot Table'!AB$105*100</f>
        <v>20.963327859879584</v>
      </c>
      <c r="H311" s="136">
        <f>+'Distribution Pivot Table'!AB$107*100</f>
        <v>0</v>
      </c>
      <c r="I311" s="138">
        <f t="shared" ref="I311:I314" si="212">SUM(F311:H311)</f>
        <v>52.490421455938701</v>
      </c>
      <c r="J311" s="139">
        <f>+'Distribution Pivot Table'!AB$109*100</f>
        <v>19.594964422550628</v>
      </c>
      <c r="K311" s="136">
        <f>+'Distribution Pivot Table'!AB$111*100</f>
        <v>24.958949096880133</v>
      </c>
      <c r="L311" s="136">
        <f>+'Distribution Pivot Table'!AB$113*100</f>
        <v>0</v>
      </c>
      <c r="M311" s="140">
        <f t="shared" ref="M311:M314" si="213">SUM(J311:L311)</f>
        <v>44.553913519430765</v>
      </c>
      <c r="N311" s="139">
        <f>+'Distribution Pivot Table'!AB$115*100</f>
        <v>1.20415982484948</v>
      </c>
      <c r="O311" s="141">
        <f t="shared" ref="O311:O314" si="214">+B311+F311+J311</f>
        <v>52.271483305966058</v>
      </c>
      <c r="P311" s="142">
        <f t="shared" ref="P311:P314" si="215">+C311+G311+K311</f>
        <v>46.524356869184459</v>
      </c>
      <c r="Q311" s="142">
        <f t="shared" ref="Q311:Q314" si="216">+D311+H311+L311+N311</f>
        <v>1.20415982484948</v>
      </c>
      <c r="R311" s="32">
        <f t="shared" si="210"/>
        <v>100</v>
      </c>
      <c r="S311" s="32">
        <f t="shared" si="211"/>
        <v>100</v>
      </c>
    </row>
    <row r="312" spans="1:27" s="29" customFormat="1">
      <c r="A312" s="47" t="s">
        <v>54</v>
      </c>
      <c r="B312" s="136">
        <f>+'Distribution Pivot Table'!AB$119*100</f>
        <v>5.1024208566108005</v>
      </c>
      <c r="C312" s="137">
        <f>+'Distribution Pivot Table'!AB$121*100</f>
        <v>1.5270018621973929</v>
      </c>
      <c r="D312" s="136">
        <f>+'Distribution Pivot Table'!AB$123*100</f>
        <v>0</v>
      </c>
      <c r="E312" s="138">
        <f t="shared" si="204"/>
        <v>6.6294227188081933</v>
      </c>
      <c r="F312" s="139">
        <f>+'Distribution Pivot Table'!AB$125*100</f>
        <v>19.590316573556795</v>
      </c>
      <c r="G312" s="137">
        <f>+'Distribution Pivot Table'!AB$127*100</f>
        <v>9.5716945996275609</v>
      </c>
      <c r="H312" s="136">
        <f>+'Distribution Pivot Table'!AB$129*100</f>
        <v>0</v>
      </c>
      <c r="I312" s="138">
        <f t="shared" si="212"/>
        <v>29.162011173184354</v>
      </c>
      <c r="J312" s="139">
        <f>+'Distribution Pivot Table'!AB$131*100</f>
        <v>25.065176908752328</v>
      </c>
      <c r="K312" s="136">
        <f>+'Distribution Pivot Table'!AB$133*100</f>
        <v>11.992551210428305</v>
      </c>
      <c r="L312" s="136">
        <f>+'Distribution Pivot Table'!AB$135*100</f>
        <v>0</v>
      </c>
      <c r="M312" s="140">
        <f t="shared" si="213"/>
        <v>37.057728119180631</v>
      </c>
      <c r="N312" s="139">
        <f>+'Distribution Pivot Table'!AB$137*100</f>
        <v>16.461824953445063</v>
      </c>
      <c r="O312" s="141">
        <f t="shared" si="214"/>
        <v>49.757914338919925</v>
      </c>
      <c r="P312" s="142">
        <f t="shared" si="215"/>
        <v>23.09124767225326</v>
      </c>
      <c r="Q312" s="142">
        <f t="shared" si="216"/>
        <v>16.461824953445063</v>
      </c>
      <c r="R312" s="32">
        <f t="shared" si="210"/>
        <v>89.310986964618237</v>
      </c>
      <c r="S312" s="32">
        <f t="shared" si="211"/>
        <v>89.310986964618252</v>
      </c>
    </row>
    <row r="313" spans="1:27" s="29" customFormat="1">
      <c r="A313" s="47" t="s">
        <v>55</v>
      </c>
      <c r="B313" s="136">
        <f>+'Distribution Pivot Table'!AB$141*100</f>
        <v>5.1177904142973194</v>
      </c>
      <c r="C313" s="137">
        <f>+'Distribution Pivot Table'!AB$143*100</f>
        <v>0.52802599512591386</v>
      </c>
      <c r="D313" s="136">
        <f>+'Distribution Pivot Table'!AB$145*100</f>
        <v>0</v>
      </c>
      <c r="E313" s="138">
        <f t="shared" si="204"/>
        <v>5.645816409423233</v>
      </c>
      <c r="F313" s="139">
        <f>+'Distribution Pivot Table'!AB$147*100</f>
        <v>29.163281884646629</v>
      </c>
      <c r="G313" s="137">
        <f>+'Distribution Pivot Table'!AB$149*100</f>
        <v>9.626320064987814</v>
      </c>
      <c r="H313" s="136">
        <f>+'Distribution Pivot Table'!AB$151*100</f>
        <v>0</v>
      </c>
      <c r="I313" s="138">
        <f t="shared" si="212"/>
        <v>38.789601949634445</v>
      </c>
      <c r="J313" s="139">
        <f>+'Distribution Pivot Table'!AB$153*100</f>
        <v>30.463038180341183</v>
      </c>
      <c r="K313" s="136">
        <f>+'Distribution Pivot Table'!AB$155*100</f>
        <v>25.020308692120231</v>
      </c>
      <c r="L313" s="136">
        <f>+'Distribution Pivot Table'!AB$157*100</f>
        <v>0.12185215272136475</v>
      </c>
      <c r="M313" s="140">
        <f t="shared" si="213"/>
        <v>55.605199025182777</v>
      </c>
      <c r="N313" s="139">
        <f>+'Distribution Pivot Table'!AB$159*100</f>
        <v>0</v>
      </c>
      <c r="O313" s="141">
        <f t="shared" si="214"/>
        <v>64.744110479285126</v>
      </c>
      <c r="P313" s="142">
        <f t="shared" si="215"/>
        <v>35.174654752233963</v>
      </c>
      <c r="Q313" s="142">
        <f t="shared" si="216"/>
        <v>0.12185215272136475</v>
      </c>
      <c r="R313" s="32">
        <f t="shared" si="210"/>
        <v>100.04061738424046</v>
      </c>
      <c r="S313" s="32">
        <f t="shared" si="211"/>
        <v>100.04061738424045</v>
      </c>
    </row>
    <row r="314" spans="1:27" s="29" customFormat="1">
      <c r="A314" s="47" t="s">
        <v>56</v>
      </c>
      <c r="B314" s="136">
        <f>+'Distribution Pivot Table'!AB$163*100</f>
        <v>0</v>
      </c>
      <c r="C314" s="137">
        <f>+'Distribution Pivot Table'!AB$165*100</f>
        <v>0</v>
      </c>
      <c r="D314" s="136">
        <f>+'Distribution Pivot Table'!AB$167*100</f>
        <v>0</v>
      </c>
      <c r="E314" s="138">
        <f t="shared" si="204"/>
        <v>0</v>
      </c>
      <c r="F314" s="139">
        <f>+'Distribution Pivot Table'!AB$169*100</f>
        <v>0</v>
      </c>
      <c r="G314" s="137">
        <f>+'Distribution Pivot Table'!AB$171*100</f>
        <v>0</v>
      </c>
      <c r="H314" s="136">
        <f>+'Distribution Pivot Table'!AB$173*100</f>
        <v>0</v>
      </c>
      <c r="I314" s="138">
        <f t="shared" si="212"/>
        <v>0</v>
      </c>
      <c r="J314" s="139">
        <f>+'Distribution Pivot Table'!AB$175*100</f>
        <v>0</v>
      </c>
      <c r="K314" s="136">
        <f>+'Distribution Pivot Table'!AB$177*100</f>
        <v>0</v>
      </c>
      <c r="L314" s="136">
        <f>+'Distribution Pivot Table'!AB$179*100</f>
        <v>0</v>
      </c>
      <c r="M314" s="140">
        <f t="shared" si="213"/>
        <v>0</v>
      </c>
      <c r="N314" s="139">
        <f>+'Distribution Pivot Table'!AB$181*100</f>
        <v>0</v>
      </c>
      <c r="O314" s="141">
        <f t="shared" si="214"/>
        <v>0</v>
      </c>
      <c r="P314" s="142">
        <f t="shared" si="215"/>
        <v>0</v>
      </c>
      <c r="Q314" s="142">
        <f t="shared" si="216"/>
        <v>0</v>
      </c>
      <c r="R314" s="32">
        <f t="shared" si="210"/>
        <v>0</v>
      </c>
      <c r="S314" s="32">
        <f t="shared" si="211"/>
        <v>0</v>
      </c>
    </row>
    <row r="315" spans="1:27" s="29" customFormat="1">
      <c r="A315" s="47"/>
      <c r="B315" s="136"/>
      <c r="C315" s="137"/>
      <c r="D315" s="136"/>
      <c r="E315" s="138"/>
      <c r="F315" s="139"/>
      <c r="G315" s="137"/>
      <c r="H315" s="136"/>
      <c r="I315" s="138"/>
      <c r="J315" s="139"/>
      <c r="K315" s="136"/>
      <c r="L315" s="136"/>
      <c r="M315" s="140"/>
      <c r="N315" s="139"/>
      <c r="O315" s="141"/>
      <c r="P315" s="142"/>
      <c r="Q315" s="142"/>
      <c r="R315" s="32"/>
      <c r="S315" s="32"/>
    </row>
    <row r="316" spans="1:27" s="29" customFormat="1">
      <c r="A316" s="47" t="s">
        <v>57</v>
      </c>
      <c r="B316" s="136">
        <f>+'Distribution Pivot Table'!AB$185*100</f>
        <v>0.18685238661457448</v>
      </c>
      <c r="C316" s="137">
        <f>+'Distribution Pivot Table'!AB$187*100</f>
        <v>4.6373365041617118</v>
      </c>
      <c r="D316" s="136">
        <f>+'Distribution Pivot Table'!AB$189*100</f>
        <v>0</v>
      </c>
      <c r="E316" s="138">
        <f t="shared" si="204"/>
        <v>4.824188890776286</v>
      </c>
      <c r="F316" s="139">
        <f>+'Distribution Pivot Table'!AB$191*100</f>
        <v>36.606081195855275</v>
      </c>
      <c r="G316" s="137">
        <f>+'Distribution Pivot Table'!AB$193*100</f>
        <v>2.5819602514013931</v>
      </c>
      <c r="H316" s="136">
        <f>+'Distribution Pivot Table'!AB$195*100</f>
        <v>0</v>
      </c>
      <c r="I316" s="138">
        <f t="shared" ref="I316:I319" si="217">SUM(F316:H316)</f>
        <v>39.188041447256666</v>
      </c>
      <c r="J316" s="139">
        <f>+'Distribution Pivot Table'!AB$197*100</f>
        <v>16.799728214710381</v>
      </c>
      <c r="K316" s="136">
        <f>+'Distribution Pivot Table'!AB$199*100</f>
        <v>9.3086461695260745</v>
      </c>
      <c r="L316" s="136">
        <f>+'Distribution Pivot Table'!AB$201*100</f>
        <v>0</v>
      </c>
      <c r="M316" s="140">
        <f t="shared" ref="M316:M319" si="218">SUM(J316:L316)</f>
        <v>26.108374384236456</v>
      </c>
      <c r="N316" s="139">
        <f>+'Distribution Pivot Table'!AB$203*100</f>
        <v>29.879395277730591</v>
      </c>
      <c r="O316" s="141">
        <f t="shared" ref="O316:O319" si="219">+B316+F316+J316</f>
        <v>53.592661797180227</v>
      </c>
      <c r="P316" s="142">
        <f t="shared" ref="P316:P319" si="220">+C316+G316+K316</f>
        <v>16.527942925089178</v>
      </c>
      <c r="Q316" s="142">
        <f t="shared" ref="Q316:Q319" si="221">+D316+H316+L316+N316</f>
        <v>29.879395277730591</v>
      </c>
      <c r="R316" s="32">
        <f t="shared" si="210"/>
        <v>100</v>
      </c>
      <c r="S316" s="32">
        <f t="shared" si="211"/>
        <v>100</v>
      </c>
    </row>
    <row r="317" spans="1:27" s="29" customFormat="1">
      <c r="A317" s="47" t="s">
        <v>58</v>
      </c>
      <c r="B317" s="136">
        <f>+'Distribution Pivot Table'!AB$207*100</f>
        <v>2.7429263649736089</v>
      </c>
      <c r="C317" s="136">
        <f>+'Distribution Pivot Table'!AB$209*100</f>
        <v>8.7739032620922384</v>
      </c>
      <c r="D317" s="136">
        <f>+'Distribution Pivot Table'!AB$211*108</f>
        <v>0</v>
      </c>
      <c r="E317" s="138">
        <f t="shared" si="204"/>
        <v>11.516829627065848</v>
      </c>
      <c r="F317" s="139">
        <f>+'Distribution Pivot Table'!AB$213*100</f>
        <v>42.874448386259409</v>
      </c>
      <c r="G317" s="137">
        <f>+'Distribution Pivot Table'!AB$215*100</f>
        <v>35.640737215540362</v>
      </c>
      <c r="H317" s="136">
        <f>+'Distribution Pivot Table'!AB$217*100</f>
        <v>0</v>
      </c>
      <c r="I317" s="138">
        <f t="shared" si="217"/>
        <v>78.515185601799772</v>
      </c>
      <c r="J317" s="139">
        <f>+'Distribution Pivot Table'!AB$219*100</f>
        <v>6.7578091200138442</v>
      </c>
      <c r="K317" s="136">
        <f>+'Distribution Pivot Table'!AB$221*100</f>
        <v>6.9741282339707542</v>
      </c>
      <c r="L317" s="136">
        <f>+'Distribution Pivot Table'!AB$223*100</f>
        <v>0</v>
      </c>
      <c r="M317" s="140">
        <f t="shared" si="218"/>
        <v>13.731937353984598</v>
      </c>
      <c r="N317" s="139">
        <f>+'Distribution Pivot Table'!AB$225*100</f>
        <v>0</v>
      </c>
      <c r="O317" s="141">
        <f t="shared" si="219"/>
        <v>52.375183871246861</v>
      </c>
      <c r="P317" s="142">
        <f t="shared" si="220"/>
        <v>51.388768711603355</v>
      </c>
      <c r="Q317" s="142">
        <f t="shared" si="221"/>
        <v>0</v>
      </c>
      <c r="R317" s="32">
        <f t="shared" si="210"/>
        <v>103.76395258285022</v>
      </c>
      <c r="S317" s="32">
        <f t="shared" si="211"/>
        <v>103.76395258285021</v>
      </c>
    </row>
    <row r="318" spans="1:27" s="29" customFormat="1">
      <c r="A318" s="47" t="s">
        <v>59</v>
      </c>
      <c r="B318" s="136">
        <f>+'Distribution Pivot Table'!AB$229*100</f>
        <v>6.7581563956499222</v>
      </c>
      <c r="C318" s="136">
        <f>+'Distribution Pivot Table'!AB$231*100</f>
        <v>7.2242361470740546</v>
      </c>
      <c r="D318" s="136">
        <f>+'Distribution Pivot Table'!AB$233*100</f>
        <v>0</v>
      </c>
      <c r="E318" s="138">
        <f t="shared" si="204"/>
        <v>13.982392542723977</v>
      </c>
      <c r="F318" s="139">
        <f>+'Distribution Pivot Table'!AB$235*100</f>
        <v>30.269290523045058</v>
      </c>
      <c r="G318" s="137">
        <f>+'Distribution Pivot Table'!AB$237*100</f>
        <v>19.86017607457276</v>
      </c>
      <c r="H318" s="136">
        <f>+'Distribution Pivot Table'!AB$239*100</f>
        <v>0</v>
      </c>
      <c r="I318" s="138">
        <f t="shared" si="217"/>
        <v>50.129466597617821</v>
      </c>
      <c r="J318" s="139">
        <f>+'Distribution Pivot Table'!AB$241*100</f>
        <v>12.661833247022269</v>
      </c>
      <c r="K318" s="136">
        <f>+'Distribution Pivot Table'!AB$243*100</f>
        <v>22.52718798549974</v>
      </c>
      <c r="L318" s="136">
        <f>+'Distribution Pivot Table'!AB$245*100</f>
        <v>0</v>
      </c>
      <c r="M318" s="140">
        <f t="shared" si="218"/>
        <v>35.189021232522009</v>
      </c>
      <c r="N318" s="139">
        <f>+'Distribution Pivot Table'!AB$247*100</f>
        <v>0.6991196271361988</v>
      </c>
      <c r="O318" s="141">
        <f t="shared" si="219"/>
        <v>49.68928016571725</v>
      </c>
      <c r="P318" s="142">
        <f t="shared" si="220"/>
        <v>49.611600207146552</v>
      </c>
      <c r="Q318" s="142">
        <f t="shared" si="221"/>
        <v>0.6991196271361988</v>
      </c>
      <c r="R318" s="32">
        <f t="shared" si="210"/>
        <v>100</v>
      </c>
      <c r="S318" s="32">
        <f t="shared" si="211"/>
        <v>100</v>
      </c>
      <c r="T318" s="25"/>
      <c r="U318" s="25"/>
      <c r="V318" s="25"/>
      <c r="W318" s="25"/>
      <c r="X318" s="25"/>
      <c r="Y318" s="25"/>
      <c r="Z318" s="25"/>
      <c r="AA318" s="340"/>
    </row>
    <row r="319" spans="1:27" s="29" customFormat="1">
      <c r="A319" s="47" t="s">
        <v>60</v>
      </c>
      <c r="B319" s="136">
        <f>+'Distribution Pivot Table'!AB$251*100</f>
        <v>0</v>
      </c>
      <c r="C319" s="136">
        <f>+'Distribution Pivot Table'!AB$253*100</f>
        <v>0</v>
      </c>
      <c r="D319" s="136">
        <f>+'Distribution Pivot Table'!AB$255*100</f>
        <v>0</v>
      </c>
      <c r="E319" s="138">
        <f t="shared" si="204"/>
        <v>0</v>
      </c>
      <c r="F319" s="139">
        <f>+'Distribution Pivot Table'!AB$257*100</f>
        <v>0</v>
      </c>
      <c r="G319" s="137">
        <f>+'Distribution Pivot Table'!AB$259*100</f>
        <v>0</v>
      </c>
      <c r="H319" s="136">
        <f>+'Distribution Pivot Table'!AB$261*100</f>
        <v>0</v>
      </c>
      <c r="I319" s="138">
        <f t="shared" si="217"/>
        <v>0</v>
      </c>
      <c r="J319" s="139">
        <f>+'Distribution Pivot Table'!AB$263*100</f>
        <v>0</v>
      </c>
      <c r="K319" s="136">
        <f>+'Distribution Pivot Table'!AB$265*100</f>
        <v>0</v>
      </c>
      <c r="L319" s="136">
        <f>+'Distribution Pivot Table'!AB$267*100</f>
        <v>0</v>
      </c>
      <c r="M319" s="140">
        <f t="shared" si="218"/>
        <v>0</v>
      </c>
      <c r="N319" s="139">
        <f>+'Distribution Pivot Table'!AB$269*100</f>
        <v>0</v>
      </c>
      <c r="O319" s="141">
        <f t="shared" si="219"/>
        <v>0</v>
      </c>
      <c r="P319" s="142">
        <f t="shared" si="220"/>
        <v>0</v>
      </c>
      <c r="Q319" s="142">
        <f t="shared" si="221"/>
        <v>0</v>
      </c>
      <c r="R319" s="32">
        <f t="shared" si="210"/>
        <v>0</v>
      </c>
      <c r="S319" s="32">
        <f t="shared" si="211"/>
        <v>0</v>
      </c>
    </row>
    <row r="320" spans="1:27" s="29" customFormat="1">
      <c r="A320" s="47"/>
      <c r="B320" s="136"/>
      <c r="C320" s="137"/>
      <c r="D320" s="136"/>
      <c r="E320" s="138"/>
      <c r="F320" s="139"/>
      <c r="G320" s="137"/>
      <c r="H320" s="136"/>
      <c r="I320" s="138"/>
      <c r="J320" s="139"/>
      <c r="K320" s="136"/>
      <c r="L320" s="136"/>
      <c r="M320" s="140"/>
      <c r="N320" s="139"/>
      <c r="O320" s="141"/>
      <c r="P320" s="142"/>
      <c r="Q320" s="142"/>
      <c r="R320" s="32"/>
      <c r="S320" s="32"/>
    </row>
    <row r="321" spans="1:19" s="29" customFormat="1">
      <c r="A321" s="47" t="s">
        <v>61</v>
      </c>
      <c r="B321" s="136">
        <f>+'Distribution Pivot Table'!AB$273*100</f>
        <v>0.89774469016860092</v>
      </c>
      <c r="C321" s="342">
        <f>+'Distribution Pivot Table'!AB$275*100</f>
        <v>6.5688635865995187E-2</v>
      </c>
      <c r="D321" s="136">
        <f>+'Distribution Pivot Table'!AB$277*100</f>
        <v>0</v>
      </c>
      <c r="E321" s="138">
        <f t="shared" si="204"/>
        <v>0.96343332603459608</v>
      </c>
      <c r="F321" s="139">
        <f>+'Distribution Pivot Table'!AB$279*100</f>
        <v>33.326034596014892</v>
      </c>
      <c r="G321" s="137">
        <f>+'Distribution Pivot Table'!AB$281*100</f>
        <v>12.305671118896431</v>
      </c>
      <c r="H321" s="136">
        <f>+'Distribution Pivot Table'!AB$283*100</f>
        <v>0</v>
      </c>
      <c r="I321" s="138">
        <f t="shared" ref="I321:I324" si="222">SUM(F321:H321)</f>
        <v>45.63170571491132</v>
      </c>
      <c r="J321" s="139">
        <f>+'Distribution Pivot Table'!AB$285*100</f>
        <v>9.086927961462667</v>
      </c>
      <c r="K321" s="136">
        <f>+'Distribution Pivot Table'!AB$287*100</f>
        <v>7.0067878257061524</v>
      </c>
      <c r="L321" s="136">
        <f>+'Distribution Pivot Table'!AB$289*100</f>
        <v>0</v>
      </c>
      <c r="M321" s="140">
        <f t="shared" ref="M321:M324" si="223">SUM(J321:L321)</f>
        <v>16.093715787168819</v>
      </c>
      <c r="N321" s="139">
        <f>+'Distribution Pivot Table'!AB$291*100</f>
        <v>37.311145171885265</v>
      </c>
      <c r="O321" s="141">
        <f t="shared" ref="O321:O324" si="224">+B321+F321+J321</f>
        <v>43.310707247646164</v>
      </c>
      <c r="P321" s="142">
        <f t="shared" ref="P321:P324" si="225">+C321+G321+K321</f>
        <v>19.378147580468578</v>
      </c>
      <c r="Q321" s="142">
        <f t="shared" ref="Q321:Q324" si="226">+D321+H321+L321+N321</f>
        <v>37.311145171885265</v>
      </c>
      <c r="R321" s="32">
        <f t="shared" si="210"/>
        <v>100</v>
      </c>
      <c r="S321" s="32">
        <f t="shared" si="211"/>
        <v>100</v>
      </c>
    </row>
    <row r="322" spans="1:19" s="29" customFormat="1">
      <c r="A322" s="47" t="s">
        <v>62</v>
      </c>
      <c r="B322" s="136">
        <f>+'Distribution Pivot Table'!AB295*100</f>
        <v>4.7831097048885765</v>
      </c>
      <c r="C322" s="137">
        <f>+'Distribution Pivot Table'!AB297*100</f>
        <v>4.2518700806624867</v>
      </c>
      <c r="D322" s="136">
        <f>+'Distribution Pivot Table'!AB299*100</f>
        <v>0</v>
      </c>
      <c r="E322" s="138">
        <f t="shared" si="204"/>
        <v>9.0349797855510623</v>
      </c>
      <c r="F322" s="139">
        <f>+'Distribution Pivot Table'!AB301*100</f>
        <v>18.421515204781155</v>
      </c>
      <c r="G322" s="137">
        <f>+'Distribution Pivot Table'!AB303*100</f>
        <v>20.040624206558466</v>
      </c>
      <c r="H322" s="136">
        <f>+'Distribution Pivot Table'!AB305*100</f>
        <v>0</v>
      </c>
      <c r="I322" s="138">
        <f t="shared" si="222"/>
        <v>38.462139411339621</v>
      </c>
      <c r="J322" s="139">
        <f>+'Distribution Pivot Table'!AB307*100</f>
        <v>9.1091970859944134</v>
      </c>
      <c r="K322" s="136">
        <f>+'Distribution Pivot Table'!AB309*100</f>
        <v>20.079685943633912</v>
      </c>
      <c r="L322" s="136">
        <f>+'Distribution Pivot Table'!AB311*100</f>
        <v>0</v>
      </c>
      <c r="M322" s="140">
        <f t="shared" si="223"/>
        <v>29.188883029628325</v>
      </c>
      <c r="N322" s="139">
        <f>+'Distribution Pivot Table'!AB313*100</f>
        <v>23.313997773480988</v>
      </c>
      <c r="O322" s="141">
        <f t="shared" si="224"/>
        <v>32.313821995664142</v>
      </c>
      <c r="P322" s="142">
        <f t="shared" si="225"/>
        <v>44.372180230854866</v>
      </c>
      <c r="Q322" s="142">
        <f t="shared" si="226"/>
        <v>23.313997773480988</v>
      </c>
      <c r="R322" s="32">
        <f t="shared" si="210"/>
        <v>100</v>
      </c>
      <c r="S322" s="32">
        <f t="shared" si="211"/>
        <v>100</v>
      </c>
    </row>
    <row r="323" spans="1:19" s="29" customFormat="1">
      <c r="A323" s="47" t="s">
        <v>63</v>
      </c>
      <c r="B323" s="136">
        <f>+'Distribution Pivot Table'!AB317*100</f>
        <v>2.9134070677097381</v>
      </c>
      <c r="C323" s="136">
        <f>+'Distribution Pivot Table'!AB319*100</f>
        <v>1.1599676288103589</v>
      </c>
      <c r="D323" s="136">
        <f>+'Distribution Pivot Table'!AB321*100</f>
        <v>0</v>
      </c>
      <c r="E323" s="138">
        <f t="shared" si="204"/>
        <v>4.073374696520097</v>
      </c>
      <c r="F323" s="139">
        <f>+'Distribution Pivot Table'!AB323*100</f>
        <v>22.560920780505349</v>
      </c>
      <c r="G323" s="137">
        <f>+'Distribution Pivot Table'!AB325*100</f>
        <v>29.619638521715675</v>
      </c>
      <c r="H323" s="136">
        <f>+'Distribution Pivot Table'!AB327*100</f>
        <v>0</v>
      </c>
      <c r="I323" s="138">
        <f t="shared" si="222"/>
        <v>52.180559302221027</v>
      </c>
      <c r="J323" s="139">
        <f>+'Distribution Pivot Table'!AB329*100</f>
        <v>10.035068788777988</v>
      </c>
      <c r="K323" s="136">
        <f>+'Distribution Pivot Table'!AB331*100</f>
        <v>17.444474417768184</v>
      </c>
      <c r="L323" s="136">
        <f>+'Distribution Pivot Table'!AB333*100</f>
        <v>0</v>
      </c>
      <c r="M323" s="140">
        <f t="shared" si="223"/>
        <v>27.479543206546172</v>
      </c>
      <c r="N323" s="139">
        <f>+'Distribution Pivot Table'!AB335*100</f>
        <v>16.239546803345021</v>
      </c>
      <c r="O323" s="141">
        <f t="shared" si="224"/>
        <v>35.509396636993074</v>
      </c>
      <c r="P323" s="142">
        <f t="shared" si="225"/>
        <v>48.22408056829422</v>
      </c>
      <c r="Q323" s="142">
        <f t="shared" si="226"/>
        <v>16.239546803345021</v>
      </c>
      <c r="R323" s="32">
        <f t="shared" si="210"/>
        <v>99.973024008632322</v>
      </c>
      <c r="S323" s="32">
        <f t="shared" si="211"/>
        <v>99.973024008632308</v>
      </c>
    </row>
    <row r="324" spans="1:19" s="29" customFormat="1">
      <c r="A324" s="52" t="s">
        <v>64</v>
      </c>
      <c r="B324" s="143">
        <f>+'Distribution Pivot Table'!AB339*100</f>
        <v>0</v>
      </c>
      <c r="C324" s="143">
        <f>+'Distribution Pivot Table'!AB341*100</f>
        <v>0</v>
      </c>
      <c r="D324" s="143">
        <f>+'Distribution Pivot Table'!AB343*100</f>
        <v>0</v>
      </c>
      <c r="E324" s="144">
        <f t="shared" si="204"/>
        <v>0</v>
      </c>
      <c r="F324" s="145">
        <f>+'Distribution Pivot Table'!AB345*100</f>
        <v>0</v>
      </c>
      <c r="G324" s="143">
        <f>+'Distribution Pivot Table'!AB347*100</f>
        <v>0</v>
      </c>
      <c r="H324" s="143">
        <f>+'Distribution Pivot Table'!AB349*100</f>
        <v>0</v>
      </c>
      <c r="I324" s="144">
        <f t="shared" si="222"/>
        <v>0</v>
      </c>
      <c r="J324" s="145">
        <f>+'Distribution Pivot Table'!AB351*100</f>
        <v>0</v>
      </c>
      <c r="K324" s="143">
        <f>+'Distribution Pivot Table'!AB353*100</f>
        <v>0</v>
      </c>
      <c r="L324" s="143">
        <f>+'Distribution Pivot Table'!AB355*100</f>
        <v>0</v>
      </c>
      <c r="M324" s="331">
        <f t="shared" si="223"/>
        <v>0</v>
      </c>
      <c r="N324" s="145">
        <f>+'Distribution Pivot Table'!AB357*100</f>
        <v>0</v>
      </c>
      <c r="O324" s="332">
        <f t="shared" si="224"/>
        <v>0</v>
      </c>
      <c r="P324" s="333">
        <f t="shared" si="225"/>
        <v>0</v>
      </c>
      <c r="Q324" s="333">
        <f t="shared" si="226"/>
        <v>0</v>
      </c>
      <c r="R324" s="32">
        <f t="shared" si="210"/>
        <v>0</v>
      </c>
      <c r="S324" s="32">
        <f t="shared" si="211"/>
        <v>0</v>
      </c>
    </row>
    <row r="325" spans="1:19" s="29" customFormat="1">
      <c r="A325" s="133" t="s">
        <v>665</v>
      </c>
      <c r="B325" s="47"/>
      <c r="C325" s="47"/>
      <c r="D325" s="47"/>
      <c r="E325" s="47"/>
      <c r="F325" s="110"/>
      <c r="G325" s="110"/>
      <c r="H325" s="110"/>
      <c r="I325" s="110"/>
      <c r="J325" s="110"/>
      <c r="K325" s="110"/>
      <c r="L325" s="110"/>
      <c r="M325" s="110"/>
      <c r="N325" s="110"/>
      <c r="O325" s="110"/>
      <c r="P325" s="110"/>
      <c r="Q325" s="110"/>
      <c r="R325" s="34"/>
    </row>
    <row r="326" spans="1:19" s="29" customFormat="1">
      <c r="A326" s="133" t="s">
        <v>180</v>
      </c>
      <c r="B326" s="47"/>
      <c r="C326" s="47"/>
      <c r="D326" s="47"/>
      <c r="E326" s="47"/>
      <c r="F326" s="110"/>
      <c r="G326" s="110"/>
      <c r="H326" s="110"/>
      <c r="I326" s="110"/>
      <c r="J326" s="110"/>
      <c r="K326" s="110"/>
      <c r="L326" s="110"/>
      <c r="M326" s="110"/>
      <c r="N326" s="110"/>
      <c r="O326" s="110"/>
      <c r="P326" s="110"/>
      <c r="Q326" s="110"/>
      <c r="R326" s="34"/>
    </row>
    <row r="327" spans="1:19">
      <c r="A327" s="133"/>
      <c r="B327" s="45"/>
      <c r="C327" s="45"/>
      <c r="D327" s="45"/>
      <c r="E327" s="109"/>
      <c r="F327" s="45"/>
      <c r="G327" s="45"/>
      <c r="H327" s="45"/>
      <c r="I327" s="109"/>
      <c r="J327" s="45"/>
      <c r="K327" s="45"/>
      <c r="L327" s="45"/>
      <c r="M327" s="109"/>
      <c r="N327" s="45"/>
      <c r="O327" s="93"/>
      <c r="P327" s="93"/>
      <c r="R327" s="9"/>
    </row>
    <row r="328" spans="1:19" s="29" customFormat="1">
      <c r="A328" s="36"/>
      <c r="B328" s="36"/>
      <c r="C328" s="36"/>
      <c r="D328" s="36"/>
      <c r="E328" s="36"/>
      <c r="F328" s="110"/>
      <c r="G328" s="110"/>
      <c r="H328" s="110"/>
      <c r="I328" s="110"/>
      <c r="J328" s="110"/>
      <c r="K328" s="110"/>
      <c r="L328" s="110"/>
      <c r="M328" s="110"/>
      <c r="N328" s="110"/>
      <c r="O328" s="110"/>
      <c r="P328" s="110"/>
      <c r="Q328" s="323" t="s">
        <v>1192</v>
      </c>
      <c r="R328" s="34"/>
    </row>
    <row r="329" spans="1:19" s="29" customFormat="1" ht="18">
      <c r="A329" s="198" t="s">
        <v>270</v>
      </c>
      <c r="B329" s="100"/>
      <c r="C329" s="100"/>
      <c r="D329" s="100"/>
      <c r="E329" s="100"/>
      <c r="F329" s="103"/>
      <c r="G329" s="103"/>
      <c r="H329" s="103"/>
      <c r="I329" s="104"/>
      <c r="J329" s="103"/>
      <c r="K329" s="103"/>
      <c r="L329" s="103"/>
      <c r="M329" s="104"/>
      <c r="N329" s="103"/>
      <c r="O329" s="103"/>
      <c r="P329" s="103"/>
      <c r="Q329" s="103"/>
      <c r="R329" s="28"/>
    </row>
    <row r="330" spans="1:19" s="29" customFormat="1" ht="18">
      <c r="A330" s="198"/>
      <c r="B330" s="100"/>
      <c r="C330" s="100"/>
      <c r="D330" s="100"/>
      <c r="E330" s="100"/>
      <c r="F330" s="103"/>
      <c r="G330" s="103"/>
      <c r="H330" s="103"/>
      <c r="I330" s="104"/>
      <c r="J330" s="103"/>
      <c r="K330" s="103"/>
      <c r="L330" s="103"/>
      <c r="M330" s="104"/>
      <c r="N330" s="103"/>
      <c r="O330" s="103"/>
      <c r="P330" s="103"/>
      <c r="Q330" s="103"/>
      <c r="R330" s="28"/>
    </row>
    <row r="331" spans="1:19" s="29" customFormat="1" ht="15.75">
      <c r="A331" s="118" t="s">
        <v>14</v>
      </c>
      <c r="B331" s="100"/>
      <c r="C331" s="100"/>
      <c r="D331" s="100"/>
      <c r="E331" s="100"/>
      <c r="F331" s="103"/>
      <c r="G331" s="103"/>
      <c r="H331" s="103"/>
      <c r="I331" s="104"/>
      <c r="J331" s="103"/>
      <c r="K331" s="103"/>
      <c r="L331" s="103"/>
      <c r="M331" s="104"/>
      <c r="N331" s="103"/>
      <c r="O331" s="103"/>
      <c r="P331" s="103"/>
      <c r="Q331" s="103"/>
      <c r="R331" s="28"/>
    </row>
    <row r="332" spans="1:19" s="29" customFormat="1" ht="15.75">
      <c r="A332" s="118" t="s">
        <v>1202</v>
      </c>
      <c r="B332" s="100"/>
      <c r="C332" s="100"/>
      <c r="D332" s="100"/>
      <c r="E332" s="100"/>
      <c r="F332" s="22"/>
      <c r="G332" s="22"/>
      <c r="H332" s="22"/>
      <c r="I332" s="100"/>
      <c r="J332" s="22"/>
      <c r="K332" s="22"/>
      <c r="L332" s="22"/>
      <c r="M332" s="100"/>
      <c r="N332" s="22"/>
      <c r="O332" s="22"/>
      <c r="P332" s="22"/>
      <c r="Q332" s="103"/>
      <c r="R332" s="28"/>
    </row>
    <row r="333" spans="1:19" s="29" customFormat="1" ht="19.5" customHeight="1">
      <c r="A333" s="105"/>
      <c r="B333" s="105"/>
      <c r="C333" s="105"/>
      <c r="D333" s="105"/>
      <c r="E333" s="105"/>
      <c r="F333" s="105"/>
      <c r="G333" s="105"/>
      <c r="H333" s="105"/>
      <c r="I333" s="105"/>
      <c r="J333" s="51"/>
      <c r="K333" s="51"/>
      <c r="L333" s="51"/>
      <c r="M333" s="51"/>
      <c r="N333" s="51"/>
      <c r="O333" s="51"/>
      <c r="P333" s="51"/>
      <c r="Q333" s="51"/>
      <c r="R333" s="30"/>
      <c r="S333" s="9"/>
    </row>
    <row r="334" spans="1:19" s="29" customFormat="1" ht="19.5" customHeight="1">
      <c r="A334" s="21"/>
      <c r="B334" s="119" t="s">
        <v>257</v>
      </c>
      <c r="C334" s="120"/>
      <c r="D334" s="120"/>
      <c r="E334" s="120"/>
      <c r="F334" s="120"/>
      <c r="G334" s="120"/>
      <c r="H334" s="120"/>
      <c r="I334" s="121"/>
      <c r="J334" s="122" t="s">
        <v>156</v>
      </c>
      <c r="K334" s="324"/>
      <c r="L334" s="324"/>
      <c r="M334" s="325"/>
      <c r="N334" s="836" t="s">
        <v>256</v>
      </c>
      <c r="O334" s="839" t="s">
        <v>162</v>
      </c>
      <c r="P334" s="839" t="s">
        <v>163</v>
      </c>
      <c r="Q334" s="839" t="s">
        <v>161</v>
      </c>
      <c r="R334" s="31"/>
      <c r="S334" s="3"/>
    </row>
    <row r="335" spans="1:19" s="29" customFormat="1" ht="36.75" customHeight="1">
      <c r="A335" s="26"/>
      <c r="B335" s="120" t="s">
        <v>296</v>
      </c>
      <c r="C335" s="120"/>
      <c r="D335" s="120"/>
      <c r="E335" s="123"/>
      <c r="F335" s="124" t="s">
        <v>298</v>
      </c>
      <c r="G335" s="120"/>
      <c r="H335" s="120"/>
      <c r="I335" s="121"/>
      <c r="J335" s="125" t="s">
        <v>258</v>
      </c>
      <c r="K335" s="120"/>
      <c r="L335" s="120"/>
      <c r="M335" s="121"/>
      <c r="N335" s="837"/>
      <c r="O335" s="840"/>
      <c r="P335" s="840"/>
      <c r="Q335" s="840"/>
      <c r="R335" s="31" t="s">
        <v>11</v>
      </c>
      <c r="S335" s="3" t="s">
        <v>11</v>
      </c>
    </row>
    <row r="336" spans="1:19" s="29" customFormat="1" ht="30.75" customHeight="1">
      <c r="A336" s="27"/>
      <c r="B336" s="126" t="s">
        <v>157</v>
      </c>
      <c r="C336" s="126" t="s">
        <v>158</v>
      </c>
      <c r="D336" s="126" t="s">
        <v>297</v>
      </c>
      <c r="E336" s="127" t="s">
        <v>12</v>
      </c>
      <c r="F336" s="128" t="s">
        <v>157</v>
      </c>
      <c r="G336" s="126" t="s">
        <v>158</v>
      </c>
      <c r="H336" s="126" t="s">
        <v>297</v>
      </c>
      <c r="I336" s="127" t="s">
        <v>12</v>
      </c>
      <c r="J336" s="129" t="s">
        <v>157</v>
      </c>
      <c r="K336" s="130" t="s">
        <v>158</v>
      </c>
      <c r="L336" s="126" t="s">
        <v>297</v>
      </c>
      <c r="M336" s="129" t="s">
        <v>12</v>
      </c>
      <c r="N336" s="838"/>
      <c r="O336" s="841"/>
      <c r="P336" s="841"/>
      <c r="Q336" s="841"/>
      <c r="R336" s="313"/>
      <c r="S336" s="314"/>
    </row>
    <row r="337" spans="1:27" s="29" customFormat="1" ht="12.75" hidden="1" customHeight="1">
      <c r="A337" s="47" t="s">
        <v>48</v>
      </c>
      <c r="B337" s="47"/>
      <c r="C337" s="47"/>
      <c r="D337" s="47"/>
      <c r="E337" s="107"/>
      <c r="F337" s="24"/>
      <c r="G337" s="44"/>
      <c r="H337" s="45"/>
      <c r="I337" s="46"/>
      <c r="J337" s="24"/>
      <c r="K337" s="45"/>
      <c r="L337" s="45"/>
      <c r="M337" s="48"/>
      <c r="N337" s="24"/>
      <c r="O337" s="330"/>
      <c r="P337" s="50"/>
      <c r="Q337" s="50"/>
      <c r="R337" s="32">
        <f>SUM(F337:H337,J337:L337)+N337</f>
        <v>0</v>
      </c>
      <c r="S337" s="5">
        <f>+Q337+P337+O337</f>
        <v>0</v>
      </c>
    </row>
    <row r="338" spans="1:27" s="29" customFormat="1" ht="12.75" hidden="1" customHeight="1">
      <c r="A338" s="47"/>
      <c r="B338" s="47"/>
      <c r="C338" s="47"/>
      <c r="D338" s="47"/>
      <c r="E338" s="107"/>
      <c r="F338" s="24"/>
      <c r="G338" s="44"/>
      <c r="H338" s="45"/>
      <c r="I338" s="108"/>
      <c r="J338" s="24"/>
      <c r="K338" s="45"/>
      <c r="L338" s="45"/>
      <c r="M338" s="24"/>
      <c r="N338" s="24"/>
      <c r="O338" s="326"/>
      <c r="P338" s="297"/>
      <c r="Q338" s="297"/>
      <c r="R338" s="31"/>
      <c r="S338" s="3"/>
    </row>
    <row r="339" spans="1:27" s="29" customFormat="1">
      <c r="A339" s="47" t="s">
        <v>49</v>
      </c>
      <c r="B339" s="136">
        <f>+'Distribution Pivot Table'!AC$9*100</f>
        <v>0</v>
      </c>
      <c r="C339" s="137">
        <f>+'Distribution Pivot Table'!AC$11*100</f>
        <v>0</v>
      </c>
      <c r="D339" s="136">
        <f>+'Distribution Pivot Table'!AC$13*100</f>
        <v>0</v>
      </c>
      <c r="E339" s="138">
        <f t="shared" ref="E339:E357" si="227">SUM(B339:D339)</f>
        <v>0</v>
      </c>
      <c r="F339" s="139">
        <f>+'Distribution Pivot Table'!AC$15*100</f>
        <v>0</v>
      </c>
      <c r="G339" s="137">
        <f>+'Distribution Pivot Table'!AC$17*100</f>
        <v>0</v>
      </c>
      <c r="H339" s="136">
        <f>+'Distribution Pivot Table'!AC$19*100</f>
        <v>0</v>
      </c>
      <c r="I339" s="138">
        <f t="shared" ref="I339:I342" si="228">SUM(F339:H339)</f>
        <v>0</v>
      </c>
      <c r="J339" s="139">
        <f>+'Distribution Pivot Table'!AC$21*100</f>
        <v>0</v>
      </c>
      <c r="K339" s="136">
        <f>+'Distribution Pivot Table'!AC$23*100</f>
        <v>0</v>
      </c>
      <c r="L339" s="136">
        <f>+'Distribution Pivot Table'!AC$25*100</f>
        <v>0</v>
      </c>
      <c r="M339" s="140">
        <f t="shared" ref="M339:M342" si="229">SUM(J339:L339)</f>
        <v>0</v>
      </c>
      <c r="N339" s="139">
        <f>+'Distribution Pivot Table'!AC$27*100</f>
        <v>0</v>
      </c>
      <c r="O339" s="141">
        <f t="shared" ref="O339:O342" si="230">+B339+F339+J339</f>
        <v>0</v>
      </c>
      <c r="P339" s="142">
        <f t="shared" ref="P339:P342" si="231">+C339+G339+K339</f>
        <v>0</v>
      </c>
      <c r="Q339" s="142">
        <f t="shared" ref="Q339:Q342" si="232">+D339+H339+L339+N339</f>
        <v>0</v>
      </c>
      <c r="R339" s="32">
        <f t="shared" ref="R339:R357" si="233">SUM(B339:D339,F339:H339,J339:L339)+N339</f>
        <v>0</v>
      </c>
      <c r="S339" s="5">
        <f t="shared" ref="S339:S357" si="234">+Q339+P339+O339</f>
        <v>0</v>
      </c>
    </row>
    <row r="340" spans="1:27" s="29" customFormat="1">
      <c r="A340" s="47" t="s">
        <v>50</v>
      </c>
      <c r="B340" s="136">
        <f>+'Distribution Pivot Table'!AC$31*100</f>
        <v>19.689119170984455</v>
      </c>
      <c r="C340" s="137">
        <f>+'Distribution Pivot Table'!AC$33*100</f>
        <v>2.383419689119171</v>
      </c>
      <c r="D340" s="136">
        <f>+'Distribution Pivot Table'!AC$35*100</f>
        <v>0</v>
      </c>
      <c r="E340" s="138">
        <f t="shared" si="227"/>
        <v>22.072538860103627</v>
      </c>
      <c r="F340" s="139">
        <f>+'Distribution Pivot Table'!AC$37*100</f>
        <v>41.761658031088082</v>
      </c>
      <c r="G340" s="137">
        <f>+'Distribution Pivot Table'!AC$39*100</f>
        <v>10.777202072538861</v>
      </c>
      <c r="H340" s="136">
        <f>+'Distribution Pivot Table'!AC$41*100</f>
        <v>0</v>
      </c>
      <c r="I340" s="138">
        <f t="shared" si="228"/>
        <v>52.538860103626945</v>
      </c>
      <c r="J340" s="139">
        <f>+'Distribution Pivot Table'!AC$43*100</f>
        <v>15.233160621761657</v>
      </c>
      <c r="K340" s="136">
        <f>+'Distribution Pivot Table'!AC$45*100</f>
        <v>10.155440414507771</v>
      </c>
      <c r="L340" s="136">
        <f>+'Distribution Pivot Table'!AC$47*100</f>
        <v>0</v>
      </c>
      <c r="M340" s="140">
        <f t="shared" si="229"/>
        <v>25.388601036269428</v>
      </c>
      <c r="N340" s="139">
        <f>+'Distribution Pivot Table'!AC$49*100</f>
        <v>0</v>
      </c>
      <c r="O340" s="141">
        <f t="shared" si="230"/>
        <v>76.683937823834199</v>
      </c>
      <c r="P340" s="142">
        <f t="shared" si="231"/>
        <v>23.316062176165801</v>
      </c>
      <c r="Q340" s="142">
        <f t="shared" si="232"/>
        <v>0</v>
      </c>
      <c r="R340" s="32">
        <f t="shared" si="233"/>
        <v>99.999999999999986</v>
      </c>
      <c r="S340" s="32">
        <f t="shared" si="234"/>
        <v>100</v>
      </c>
    </row>
    <row r="341" spans="1:27" s="29" customFormat="1">
      <c r="A341" s="47" t="s">
        <v>51</v>
      </c>
      <c r="B341" s="136">
        <f>+'Distribution Pivot Table'!AC$53*100</f>
        <v>0</v>
      </c>
      <c r="C341" s="137">
        <f>+'Distribution Pivot Table'!AC$55*100</f>
        <v>0</v>
      </c>
      <c r="D341" s="136">
        <f>+'Distribution Pivot Table'!AC$57*100</f>
        <v>0</v>
      </c>
      <c r="E341" s="138">
        <f t="shared" si="227"/>
        <v>0</v>
      </c>
      <c r="F341" s="139">
        <f>+'Distribution Pivot Table'!AC$59*100</f>
        <v>0</v>
      </c>
      <c r="G341" s="137">
        <f>+'Distribution Pivot Table'!AC$61*100</f>
        <v>0</v>
      </c>
      <c r="H341" s="136">
        <f>+'Distribution Pivot Table'!AC$63*100</f>
        <v>0</v>
      </c>
      <c r="I341" s="138">
        <f t="shared" si="228"/>
        <v>0</v>
      </c>
      <c r="J341" s="139">
        <f>+'Distribution Pivot Table'!AC$65*100</f>
        <v>0</v>
      </c>
      <c r="K341" s="136">
        <f>+'Distribution Pivot Table'!AC$67*100</f>
        <v>0</v>
      </c>
      <c r="L341" s="136">
        <f>+'Distribution Pivot Table'!AC$69*100</f>
        <v>0</v>
      </c>
      <c r="M341" s="140">
        <f t="shared" si="229"/>
        <v>0</v>
      </c>
      <c r="N341" s="139">
        <f>+'Distribution Pivot Table'!AC$71*100</f>
        <v>0</v>
      </c>
      <c r="O341" s="141">
        <f t="shared" si="230"/>
        <v>0</v>
      </c>
      <c r="P341" s="142">
        <f t="shared" si="231"/>
        <v>0</v>
      </c>
      <c r="Q341" s="142">
        <f t="shared" si="232"/>
        <v>0</v>
      </c>
      <c r="R341" s="32">
        <f t="shared" si="233"/>
        <v>0</v>
      </c>
      <c r="S341" s="32">
        <f t="shared" si="234"/>
        <v>0</v>
      </c>
    </row>
    <row r="342" spans="1:27" s="29" customFormat="1">
      <c r="A342" s="47" t="s">
        <v>179</v>
      </c>
      <c r="B342" s="136">
        <f>+'Distribution Pivot Table'!AC$75*100</f>
        <v>24.420677361853834</v>
      </c>
      <c r="C342" s="137">
        <f>+'Distribution Pivot Table'!AC$77*100</f>
        <v>8.1105169340463448</v>
      </c>
      <c r="D342" s="136">
        <f>+'Distribution Pivot Table'!AC$79*100</f>
        <v>3.6541889483065955</v>
      </c>
      <c r="E342" s="138">
        <f t="shared" si="227"/>
        <v>36.185383244206776</v>
      </c>
      <c r="F342" s="139">
        <f>+'Distribution Pivot Table'!AC$81*100</f>
        <v>26.024955436720141</v>
      </c>
      <c r="G342" s="137">
        <f>+'Distribution Pivot Table'!AC$83*100</f>
        <v>14.705882352941178</v>
      </c>
      <c r="H342" s="136">
        <f>+'Distribution Pivot Table'!AC$85*100</f>
        <v>0</v>
      </c>
      <c r="I342" s="138">
        <f t="shared" si="228"/>
        <v>40.730837789661322</v>
      </c>
      <c r="J342" s="139">
        <f>+'Distribution Pivot Table'!AC$87*100</f>
        <v>5.9714795008912658</v>
      </c>
      <c r="K342" s="136">
        <f>+'Distribution Pivot Table'!AC$89*100</f>
        <v>8.0213903743315509</v>
      </c>
      <c r="L342" s="136">
        <f>+'Distribution Pivot Table'!AC$91*100</f>
        <v>0</v>
      </c>
      <c r="M342" s="140">
        <f t="shared" si="229"/>
        <v>13.992869875222816</v>
      </c>
      <c r="N342" s="139">
        <f>+'Distribution Pivot Table'!AC$93*100</f>
        <v>9.0909090909090917</v>
      </c>
      <c r="O342" s="141">
        <f t="shared" si="230"/>
        <v>56.417112299465238</v>
      </c>
      <c r="P342" s="142">
        <f t="shared" si="231"/>
        <v>30.837789661319071</v>
      </c>
      <c r="Q342" s="142">
        <f t="shared" si="232"/>
        <v>12.745098039215687</v>
      </c>
      <c r="R342" s="32">
        <f t="shared" si="233"/>
        <v>100</v>
      </c>
      <c r="S342" s="32">
        <f t="shared" si="234"/>
        <v>100</v>
      </c>
    </row>
    <row r="343" spans="1:27" s="29" customFormat="1">
      <c r="A343" s="47"/>
      <c r="B343" s="136"/>
      <c r="C343" s="137"/>
      <c r="D343" s="136"/>
      <c r="E343" s="138"/>
      <c r="F343" s="139"/>
      <c r="G343" s="137"/>
      <c r="H343" s="136"/>
      <c r="I343" s="138"/>
      <c r="J343" s="139"/>
      <c r="K343" s="136"/>
      <c r="L343" s="136"/>
      <c r="M343" s="140"/>
      <c r="N343" s="139"/>
      <c r="O343" s="141"/>
      <c r="P343" s="142"/>
      <c r="Q343" s="142"/>
      <c r="R343" s="32"/>
      <c r="S343" s="32"/>
    </row>
    <row r="344" spans="1:27" s="29" customFormat="1">
      <c r="A344" s="47" t="s">
        <v>53</v>
      </c>
      <c r="B344" s="136">
        <f>+'Distribution Pivot Table'!AC$97*100</f>
        <v>1.8363273453093811</v>
      </c>
      <c r="C344" s="137">
        <f>+'Distribution Pivot Table'!AC$99*100</f>
        <v>0.8782435129740519</v>
      </c>
      <c r="D344" s="136">
        <f>+'Distribution Pivot Table'!AC$101*100</f>
        <v>0</v>
      </c>
      <c r="E344" s="138">
        <f t="shared" si="227"/>
        <v>2.7145708582834329</v>
      </c>
      <c r="F344" s="139">
        <f>+'Distribution Pivot Table'!AC$103*100</f>
        <v>42.4750499001996</v>
      </c>
      <c r="G344" s="137">
        <f>+'Distribution Pivot Table'!AC$105*100</f>
        <v>12.854291417165669</v>
      </c>
      <c r="H344" s="136">
        <f>+'Distribution Pivot Table'!AC$107*100</f>
        <v>0</v>
      </c>
      <c r="I344" s="138">
        <f t="shared" ref="I344:I347" si="235">SUM(F344:H344)</f>
        <v>55.32934131736527</v>
      </c>
      <c r="J344" s="139">
        <f>+'Distribution Pivot Table'!AC$109*100</f>
        <v>18.483033932135729</v>
      </c>
      <c r="K344" s="136">
        <f>+'Distribution Pivot Table'!AC$111*100</f>
        <v>22.594810379241519</v>
      </c>
      <c r="L344" s="136">
        <f>+'Distribution Pivot Table'!AC$113*100</f>
        <v>0</v>
      </c>
      <c r="M344" s="140">
        <f t="shared" ref="M344:M347" si="236">SUM(J344:L344)</f>
        <v>41.077844311377248</v>
      </c>
      <c r="N344" s="139">
        <f>+'Distribution Pivot Table'!AC$115*100</f>
        <v>0.47904191616766467</v>
      </c>
      <c r="O344" s="141">
        <f t="shared" ref="O344:O347" si="237">+B344+F344+J344</f>
        <v>62.794411177644704</v>
      </c>
      <c r="P344" s="142">
        <f t="shared" ref="P344:P347" si="238">+C344+G344+K344</f>
        <v>36.327345309381244</v>
      </c>
      <c r="Q344" s="142">
        <f t="shared" ref="Q344:Q347" si="239">+D344+H344+L344+N344</f>
        <v>0.47904191616766467</v>
      </c>
      <c r="R344" s="32">
        <f t="shared" si="233"/>
        <v>99.600798403193608</v>
      </c>
      <c r="S344" s="32">
        <f t="shared" si="234"/>
        <v>99.600798403193608</v>
      </c>
    </row>
    <row r="345" spans="1:27" s="29" customFormat="1">
      <c r="A345" s="47" t="s">
        <v>54</v>
      </c>
      <c r="B345" s="136">
        <f>+'Distribution Pivot Table'!AC$119*100</f>
        <v>13.039014373716631</v>
      </c>
      <c r="C345" s="137">
        <f>+'Distribution Pivot Table'!AC$121*100</f>
        <v>2.840520191649555</v>
      </c>
      <c r="D345" s="136">
        <f>+'Distribution Pivot Table'!AC$123*100</f>
        <v>0</v>
      </c>
      <c r="E345" s="138">
        <f t="shared" si="227"/>
        <v>15.879534565366185</v>
      </c>
      <c r="F345" s="139">
        <f>+'Distribution Pivot Table'!AC$125*100</f>
        <v>19.952087611225188</v>
      </c>
      <c r="G345" s="137">
        <f>+'Distribution Pivot Table'!AC$127*100</f>
        <v>7.9568788501026697</v>
      </c>
      <c r="H345" s="136">
        <f>+'Distribution Pivot Table'!AC$129*100</f>
        <v>0</v>
      </c>
      <c r="I345" s="138">
        <f t="shared" si="235"/>
        <v>27.908966461327857</v>
      </c>
      <c r="J345" s="139">
        <f>+'Distribution Pivot Table'!AC$131*100</f>
        <v>17.898699520876114</v>
      </c>
      <c r="K345" s="136">
        <f>+'Distribution Pivot Table'!AC$133*100</f>
        <v>8.2477754962354553</v>
      </c>
      <c r="L345" s="136">
        <f>+'Distribution Pivot Table'!AC$135*100</f>
        <v>0</v>
      </c>
      <c r="M345" s="140">
        <f t="shared" si="236"/>
        <v>26.14647501711157</v>
      </c>
      <c r="N345" s="139">
        <f>+'Distribution Pivot Table'!AC$137*100</f>
        <v>21.303901437371664</v>
      </c>
      <c r="O345" s="141">
        <f t="shared" si="237"/>
        <v>50.889801505817935</v>
      </c>
      <c r="P345" s="142">
        <f t="shared" si="238"/>
        <v>19.04517453798768</v>
      </c>
      <c r="Q345" s="142">
        <f t="shared" si="239"/>
        <v>21.303901437371664</v>
      </c>
      <c r="R345" s="32">
        <f t="shared" si="233"/>
        <v>91.238877481177283</v>
      </c>
      <c r="S345" s="32">
        <f t="shared" si="234"/>
        <v>91.238877481177269</v>
      </c>
    </row>
    <row r="346" spans="1:27" s="29" customFormat="1">
      <c r="A346" s="47" t="s">
        <v>55</v>
      </c>
      <c r="B346" s="136">
        <f>+'Distribution Pivot Table'!AC$141*100</f>
        <v>7.71055753262159</v>
      </c>
      <c r="C346" s="137">
        <f>+'Distribution Pivot Table'!AC$143*100</f>
        <v>5.2194543297746145</v>
      </c>
      <c r="D346" s="136">
        <f>+'Distribution Pivot Table'!AC$145*100</f>
        <v>0</v>
      </c>
      <c r="E346" s="138">
        <f t="shared" si="227"/>
        <v>12.930011862396205</v>
      </c>
      <c r="F346" s="139">
        <f>+'Distribution Pivot Table'!AC$147*100</f>
        <v>31.909845788849349</v>
      </c>
      <c r="G346" s="137">
        <f>+'Distribution Pivot Table'!AC$149*100</f>
        <v>6.2870699881376044</v>
      </c>
      <c r="H346" s="136">
        <f>+'Distribution Pivot Table'!AC$151*100</f>
        <v>0</v>
      </c>
      <c r="I346" s="138">
        <f t="shared" si="235"/>
        <v>38.196915776986955</v>
      </c>
      <c r="J346" s="139">
        <f>+'Distribution Pivot Table'!AC$153*100</f>
        <v>32.265717674970347</v>
      </c>
      <c r="K346" s="136">
        <f>+'Distribution Pivot Table'!AC$155*100</f>
        <v>16.132858837485173</v>
      </c>
      <c r="L346" s="136">
        <f>+'Distribution Pivot Table'!AC$157*100</f>
        <v>0.47449584816132861</v>
      </c>
      <c r="M346" s="140">
        <f t="shared" si="236"/>
        <v>48.873072360616845</v>
      </c>
      <c r="N346" s="139">
        <f>+'Distribution Pivot Table'!AC$159*100</f>
        <v>0</v>
      </c>
      <c r="O346" s="141">
        <f t="shared" si="237"/>
        <v>71.886120996441292</v>
      </c>
      <c r="P346" s="142">
        <f t="shared" si="238"/>
        <v>27.639383155397393</v>
      </c>
      <c r="Q346" s="142">
        <f t="shared" si="239"/>
        <v>0.47449584816132861</v>
      </c>
      <c r="R346" s="32">
        <f t="shared" si="233"/>
        <v>100</v>
      </c>
      <c r="S346" s="32">
        <f t="shared" si="234"/>
        <v>100.00000000000001</v>
      </c>
    </row>
    <row r="347" spans="1:27" s="29" customFormat="1">
      <c r="A347" s="47" t="s">
        <v>56</v>
      </c>
      <c r="B347" s="136">
        <f>+'Distribution Pivot Table'!AC$163*100</f>
        <v>0</v>
      </c>
      <c r="C347" s="137">
        <f>+'Distribution Pivot Table'!AC$165*100</f>
        <v>0</v>
      </c>
      <c r="D347" s="136">
        <f>+'Distribution Pivot Table'!AC$167*100</f>
        <v>0</v>
      </c>
      <c r="E347" s="138">
        <f t="shared" si="227"/>
        <v>0</v>
      </c>
      <c r="F347" s="139">
        <f>+'Distribution Pivot Table'!AC$169*100</f>
        <v>0</v>
      </c>
      <c r="G347" s="137">
        <f>+'Distribution Pivot Table'!AC$171*100</f>
        <v>0</v>
      </c>
      <c r="H347" s="136">
        <f>+'Distribution Pivot Table'!AC$173*100</f>
        <v>0</v>
      </c>
      <c r="I347" s="138">
        <f t="shared" si="235"/>
        <v>0</v>
      </c>
      <c r="J347" s="139">
        <f>+'Distribution Pivot Table'!AC$175*100</f>
        <v>0</v>
      </c>
      <c r="K347" s="136">
        <f>+'Distribution Pivot Table'!AC$177*100</f>
        <v>0</v>
      </c>
      <c r="L347" s="136">
        <f>+'Distribution Pivot Table'!AC$179*100</f>
        <v>0</v>
      </c>
      <c r="M347" s="140">
        <f t="shared" si="236"/>
        <v>0</v>
      </c>
      <c r="N347" s="139">
        <f>+'Distribution Pivot Table'!AC$181*100</f>
        <v>0</v>
      </c>
      <c r="O347" s="141">
        <f t="shared" si="237"/>
        <v>0</v>
      </c>
      <c r="P347" s="142">
        <f t="shared" si="238"/>
        <v>0</v>
      </c>
      <c r="Q347" s="142">
        <f t="shared" si="239"/>
        <v>0</v>
      </c>
      <c r="R347" s="32">
        <f t="shared" si="233"/>
        <v>0</v>
      </c>
      <c r="S347" s="32">
        <f t="shared" si="234"/>
        <v>0</v>
      </c>
    </row>
    <row r="348" spans="1:27" s="29" customFormat="1">
      <c r="A348" s="47"/>
      <c r="B348" s="136"/>
      <c r="C348" s="137"/>
      <c r="D348" s="136"/>
      <c r="E348" s="138"/>
      <c r="F348" s="139"/>
      <c r="G348" s="137"/>
      <c r="H348" s="136"/>
      <c r="I348" s="138"/>
      <c r="J348" s="139"/>
      <c r="K348" s="136"/>
      <c r="L348" s="136"/>
      <c r="M348" s="140"/>
      <c r="N348" s="139"/>
      <c r="O348" s="141"/>
      <c r="P348" s="142"/>
      <c r="Q348" s="142"/>
      <c r="R348" s="32"/>
      <c r="S348" s="32"/>
    </row>
    <row r="349" spans="1:27" s="29" customFormat="1">
      <c r="A349" s="47" t="s">
        <v>57</v>
      </c>
      <c r="B349" s="136">
        <f>+'Distribution Pivot Table'!AC$185*100</f>
        <v>0.32290958531611152</v>
      </c>
      <c r="C349" s="137">
        <f>+'Distribution Pivot Table'!AC$187*100</f>
        <v>7.9877634262406527</v>
      </c>
      <c r="D349" s="136">
        <f>+'Distribution Pivot Table'!AC$189*100</f>
        <v>0</v>
      </c>
      <c r="E349" s="138">
        <f t="shared" si="227"/>
        <v>8.310673011556764</v>
      </c>
      <c r="F349" s="139">
        <f>+'Distribution Pivot Table'!AC$191*100</f>
        <v>43.014955812372534</v>
      </c>
      <c r="G349" s="137">
        <f>+'Distribution Pivot Table'!AC$193*100</f>
        <v>4.6906866077498295</v>
      </c>
      <c r="H349" s="136">
        <f>+'Distribution Pivot Table'!AC$195*100</f>
        <v>0</v>
      </c>
      <c r="I349" s="138">
        <f t="shared" ref="I349:I352" si="240">SUM(F349:H349)</f>
        <v>47.705642420122366</v>
      </c>
      <c r="J349" s="139">
        <f>+'Distribution Pivot Table'!AC$197*100</f>
        <v>19.408565601631544</v>
      </c>
      <c r="K349" s="136">
        <f>+'Distribution Pivot Table'!AC$199*100</f>
        <v>4.9116247450713804</v>
      </c>
      <c r="L349" s="136">
        <f>+'Distribution Pivot Table'!AC$201*100</f>
        <v>0</v>
      </c>
      <c r="M349" s="140">
        <f t="shared" ref="M349:M352" si="241">SUM(J349:L349)</f>
        <v>24.320190346702923</v>
      </c>
      <c r="N349" s="139">
        <f>+'Distribution Pivot Table'!AC$203*100</f>
        <v>19.663494221617945</v>
      </c>
      <c r="O349" s="141">
        <f t="shared" ref="O349:O352" si="242">+B349+F349+J349</f>
        <v>62.746430999320189</v>
      </c>
      <c r="P349" s="142">
        <f t="shared" ref="P349:P352" si="243">+C349+G349+K349</f>
        <v>17.590074779061865</v>
      </c>
      <c r="Q349" s="142">
        <f t="shared" ref="Q349:Q352" si="244">+D349+H349+L349+N349</f>
        <v>19.663494221617945</v>
      </c>
      <c r="R349" s="32">
        <f t="shared" si="233"/>
        <v>100</v>
      </c>
      <c r="S349" s="32">
        <f t="shared" si="234"/>
        <v>100</v>
      </c>
    </row>
    <row r="350" spans="1:27" s="29" customFormat="1">
      <c r="A350" s="47" t="s">
        <v>58</v>
      </c>
      <c r="B350" s="136">
        <f>+'Distribution Pivot Table'!AC$207*100</f>
        <v>3.2625482625482629</v>
      </c>
      <c r="C350" s="136">
        <f>+'Distribution Pivot Table'!AC$209*100</f>
        <v>18.532818532818531</v>
      </c>
      <c r="D350" s="136">
        <f>+'Distribution Pivot Table'!AC$211*108</f>
        <v>0</v>
      </c>
      <c r="E350" s="138">
        <f t="shared" si="227"/>
        <v>21.795366795366796</v>
      </c>
      <c r="F350" s="139">
        <f>+'Distribution Pivot Table'!AC$213*100</f>
        <v>43.484555984555982</v>
      </c>
      <c r="G350" s="137">
        <f>+'Distribution Pivot Table'!AC$215*100</f>
        <v>25.482625482625483</v>
      </c>
      <c r="H350" s="136">
        <f>+'Distribution Pivot Table'!AC$217*100</f>
        <v>0</v>
      </c>
      <c r="I350" s="138">
        <f t="shared" si="240"/>
        <v>68.967181467181462</v>
      </c>
      <c r="J350" s="139">
        <f>+'Distribution Pivot Table'!AC$219*100</f>
        <v>6.7857142857142856</v>
      </c>
      <c r="K350" s="136">
        <f>+'Distribution Pivot Table'!AC$221*100</f>
        <v>7.5193050193050199</v>
      </c>
      <c r="L350" s="136">
        <f>+'Distribution Pivot Table'!AC$223*100</f>
        <v>0</v>
      </c>
      <c r="M350" s="140">
        <f t="shared" si="241"/>
        <v>14.305019305019306</v>
      </c>
      <c r="N350" s="139">
        <f>+'Distribution Pivot Table'!AC$225*100</f>
        <v>0</v>
      </c>
      <c r="O350" s="141">
        <f t="shared" si="242"/>
        <v>53.532818532818531</v>
      </c>
      <c r="P350" s="142">
        <f t="shared" si="243"/>
        <v>51.534749034749041</v>
      </c>
      <c r="Q350" s="142">
        <f t="shared" si="244"/>
        <v>0</v>
      </c>
      <c r="R350" s="32">
        <f t="shared" si="233"/>
        <v>105.06756756756756</v>
      </c>
      <c r="S350" s="32">
        <f t="shared" si="234"/>
        <v>105.06756756756758</v>
      </c>
    </row>
    <row r="351" spans="1:27" s="29" customFormat="1">
      <c r="A351" s="47" t="s">
        <v>59</v>
      </c>
      <c r="B351" s="136">
        <f>+'Distribution Pivot Table'!AC$229*100</f>
        <v>13.822525597269625</v>
      </c>
      <c r="C351" s="136">
        <f>+'Distribution Pivot Table'!AC$231*100</f>
        <v>4.6075085324232079</v>
      </c>
      <c r="D351" s="136">
        <f>+'Distribution Pivot Table'!AC$233*100</f>
        <v>0</v>
      </c>
      <c r="E351" s="138">
        <f t="shared" si="227"/>
        <v>18.430034129692832</v>
      </c>
      <c r="F351" s="139">
        <f>+'Distribution Pivot Table'!AC$235*100</f>
        <v>30.546075085324233</v>
      </c>
      <c r="G351" s="137">
        <f>+'Distribution Pivot Table'!AC$237*100</f>
        <v>10.295790671217292</v>
      </c>
      <c r="H351" s="136">
        <f>+'Distribution Pivot Table'!AC$239*100</f>
        <v>0</v>
      </c>
      <c r="I351" s="138">
        <f t="shared" si="240"/>
        <v>40.841865756541523</v>
      </c>
      <c r="J351" s="139">
        <f>+'Distribution Pivot Table'!AC$241*100</f>
        <v>19.283276450511945</v>
      </c>
      <c r="K351" s="136">
        <f>+'Distribution Pivot Table'!AC$243*100</f>
        <v>20.648464163822524</v>
      </c>
      <c r="L351" s="136">
        <f>+'Distribution Pivot Table'!AC$245*100</f>
        <v>0</v>
      </c>
      <c r="M351" s="140">
        <f t="shared" si="241"/>
        <v>39.931740614334473</v>
      </c>
      <c r="N351" s="139">
        <f>+'Distribution Pivot Table'!AC$247*100</f>
        <v>0.79635949943117168</v>
      </c>
      <c r="O351" s="141">
        <f t="shared" si="242"/>
        <v>63.651877133105799</v>
      </c>
      <c r="P351" s="142">
        <f t="shared" si="243"/>
        <v>35.551763367463025</v>
      </c>
      <c r="Q351" s="142">
        <f t="shared" si="244"/>
        <v>0.79635949943117168</v>
      </c>
      <c r="R351" s="32">
        <f t="shared" si="233"/>
        <v>100</v>
      </c>
      <c r="S351" s="32">
        <f t="shared" si="234"/>
        <v>100</v>
      </c>
      <c r="T351" s="25"/>
      <c r="U351" s="25"/>
      <c r="V351" s="25"/>
      <c r="W351" s="25"/>
      <c r="X351" s="25"/>
      <c r="Y351" s="25"/>
      <c r="Z351" s="25"/>
      <c r="AA351" s="340"/>
    </row>
    <row r="352" spans="1:27" s="29" customFormat="1">
      <c r="A352" s="47" t="s">
        <v>60</v>
      </c>
      <c r="B352" s="136">
        <f>+'Distribution Pivot Table'!AC$251*100</f>
        <v>0</v>
      </c>
      <c r="C352" s="136">
        <f>+'Distribution Pivot Table'!AC$253*100</f>
        <v>0</v>
      </c>
      <c r="D352" s="136">
        <f>+'Distribution Pivot Table'!AC$255*100</f>
        <v>0</v>
      </c>
      <c r="E352" s="138">
        <f t="shared" si="227"/>
        <v>0</v>
      </c>
      <c r="F352" s="139">
        <f>+'Distribution Pivot Table'!AC$257*100</f>
        <v>0</v>
      </c>
      <c r="G352" s="137">
        <f>+'Distribution Pivot Table'!AC$259*100</f>
        <v>0</v>
      </c>
      <c r="H352" s="136">
        <f>+'Distribution Pivot Table'!AC$261*100</f>
        <v>0</v>
      </c>
      <c r="I352" s="138">
        <f t="shared" si="240"/>
        <v>0</v>
      </c>
      <c r="J352" s="139">
        <f>+'Distribution Pivot Table'!AC$263*100</f>
        <v>0</v>
      </c>
      <c r="K352" s="136">
        <f>+'Distribution Pivot Table'!AC$265*100</f>
        <v>0</v>
      </c>
      <c r="L352" s="136">
        <f>+'Distribution Pivot Table'!AC$267*100</f>
        <v>0</v>
      </c>
      <c r="M352" s="140">
        <f t="shared" si="241"/>
        <v>0</v>
      </c>
      <c r="N352" s="139">
        <f>+'Distribution Pivot Table'!AC$269*100</f>
        <v>0</v>
      </c>
      <c r="O352" s="141">
        <f t="shared" si="242"/>
        <v>0</v>
      </c>
      <c r="P352" s="142">
        <f t="shared" si="243"/>
        <v>0</v>
      </c>
      <c r="Q352" s="142">
        <f t="shared" si="244"/>
        <v>0</v>
      </c>
      <c r="R352" s="32">
        <f t="shared" si="233"/>
        <v>0</v>
      </c>
      <c r="S352" s="32">
        <f t="shared" si="234"/>
        <v>0</v>
      </c>
    </row>
    <row r="353" spans="1:19" s="29" customFormat="1">
      <c r="A353" s="47"/>
      <c r="B353" s="136"/>
      <c r="C353" s="136"/>
      <c r="D353" s="136"/>
      <c r="E353" s="138"/>
      <c r="F353" s="139"/>
      <c r="G353" s="137"/>
      <c r="H353" s="136"/>
      <c r="I353" s="138"/>
      <c r="J353" s="139"/>
      <c r="K353" s="136"/>
      <c r="L353" s="136"/>
      <c r="M353" s="140"/>
      <c r="N353" s="139"/>
      <c r="O353" s="141"/>
      <c r="P353" s="142"/>
      <c r="Q353" s="142"/>
      <c r="R353" s="32"/>
      <c r="S353" s="32"/>
    </row>
    <row r="354" spans="1:19" s="29" customFormat="1">
      <c r="A354" s="47" t="s">
        <v>61</v>
      </c>
      <c r="B354" s="136">
        <f>+'Distribution Pivot Table'!AC$273*100</f>
        <v>0.99647083246834134</v>
      </c>
      <c r="C354" s="171">
        <f>+'Distribution Pivot Table'!AC$275*100</f>
        <v>0.14531866306829977</v>
      </c>
      <c r="D354" s="136">
        <f>+'Distribution Pivot Table'!AC$277*100</f>
        <v>0</v>
      </c>
      <c r="E354" s="138">
        <f t="shared" si="227"/>
        <v>1.1417894955366412</v>
      </c>
      <c r="F354" s="139">
        <f>+'Distribution Pivot Table'!AC$279*100</f>
        <v>39.796553871704383</v>
      </c>
      <c r="G354" s="137">
        <f>+'Distribution Pivot Table'!AC$281*100</f>
        <v>9.134315964293128</v>
      </c>
      <c r="H354" s="136">
        <f>+'Distribution Pivot Table'!AC$283*100</f>
        <v>0</v>
      </c>
      <c r="I354" s="138">
        <f t="shared" ref="I354:I357" si="245">SUM(F354:H354)</f>
        <v>48.930869835997512</v>
      </c>
      <c r="J354" s="139">
        <f>+'Distribution Pivot Table'!AC$285*100</f>
        <v>7.2866929624247456</v>
      </c>
      <c r="K354" s="136">
        <f>+'Distribution Pivot Table'!AC$287*100</f>
        <v>6.9960556362881468</v>
      </c>
      <c r="L354" s="136">
        <f>+'Distribution Pivot Table'!AC$289*100</f>
        <v>0</v>
      </c>
      <c r="M354" s="140">
        <f t="shared" ref="M354:M357" si="246">SUM(J354:L354)</f>
        <v>14.282748598712892</v>
      </c>
      <c r="N354" s="139">
        <f>+'Distribution Pivot Table'!AC$291*100</f>
        <v>35.644592069752953</v>
      </c>
      <c r="O354" s="141">
        <f t="shared" ref="O354:O357" si="247">+B354+F354+J354</f>
        <v>48.079717666597467</v>
      </c>
      <c r="P354" s="142">
        <f t="shared" ref="P354:P357" si="248">+C354+G354+K354</f>
        <v>16.275690263649576</v>
      </c>
      <c r="Q354" s="142">
        <f t="shared" ref="Q354:Q357" si="249">+D354+H354+L354+N354</f>
        <v>35.644592069752953</v>
      </c>
      <c r="R354" s="32">
        <f t="shared" si="233"/>
        <v>100</v>
      </c>
      <c r="S354" s="32">
        <f t="shared" si="234"/>
        <v>100</v>
      </c>
    </row>
    <row r="355" spans="1:19" s="29" customFormat="1">
      <c r="A355" s="47" t="s">
        <v>62</v>
      </c>
      <c r="B355" s="136">
        <f>+'Distribution Pivot Table'!AC295*100</f>
        <v>8.4518765133171918</v>
      </c>
      <c r="C355" s="137">
        <f>+'Distribution Pivot Table'!AC297*100</f>
        <v>4.441585956416465</v>
      </c>
      <c r="D355" s="136">
        <f>+'Distribution Pivot Table'!AC299*100</f>
        <v>0</v>
      </c>
      <c r="E355" s="138">
        <f t="shared" si="227"/>
        <v>12.893462469733656</v>
      </c>
      <c r="F355" s="139">
        <f>+'Distribution Pivot Table'!AC301*100</f>
        <v>22.835956416464892</v>
      </c>
      <c r="G355" s="137">
        <f>+'Distribution Pivot Table'!AC303*100</f>
        <v>12.114104116222761</v>
      </c>
      <c r="H355" s="136">
        <f>+'Distribution Pivot Table'!AC305*100</f>
        <v>0</v>
      </c>
      <c r="I355" s="138">
        <f t="shared" si="245"/>
        <v>34.950060532687651</v>
      </c>
      <c r="J355" s="139">
        <f>+'Distribution Pivot Table'!AC307*100</f>
        <v>13.582021791767554</v>
      </c>
      <c r="K355" s="136">
        <f>+'Distribution Pivot Table'!AC309*100</f>
        <v>17.925242130750604</v>
      </c>
      <c r="L355" s="136">
        <f>+'Distribution Pivot Table'!AC311*100</f>
        <v>0</v>
      </c>
      <c r="M355" s="140">
        <f t="shared" si="246"/>
        <v>31.507263922518156</v>
      </c>
      <c r="N355" s="139">
        <f>+'Distribution Pivot Table'!AC313*100</f>
        <v>20.649213075060533</v>
      </c>
      <c r="O355" s="141">
        <f t="shared" si="247"/>
        <v>44.869854721549636</v>
      </c>
      <c r="P355" s="142">
        <f t="shared" si="248"/>
        <v>34.480932203389827</v>
      </c>
      <c r="Q355" s="142">
        <f t="shared" si="249"/>
        <v>20.649213075060533</v>
      </c>
      <c r="R355" s="32">
        <f>SUM(B355:D355,F355:H355,J355:L355)+N355</f>
        <v>99.999999999999986</v>
      </c>
      <c r="S355" s="32">
        <f t="shared" si="234"/>
        <v>100</v>
      </c>
    </row>
    <row r="356" spans="1:19" s="29" customFormat="1">
      <c r="A356" s="47" t="s">
        <v>63</v>
      </c>
      <c r="B356" s="136">
        <f>+'Distribution Pivot Table'!AC317*100</f>
        <v>13.372717508055853</v>
      </c>
      <c r="C356" s="136">
        <f>+'Distribution Pivot Table'!AC319*100</f>
        <v>3.5266738274257072</v>
      </c>
      <c r="D356" s="136">
        <f>+'Distribution Pivot Table'!AC321*100</f>
        <v>0</v>
      </c>
      <c r="E356" s="138">
        <f t="shared" si="227"/>
        <v>16.89939133548156</v>
      </c>
      <c r="F356" s="139">
        <f>+'Distribution Pivot Table'!AC323*100</f>
        <v>21.267454350161117</v>
      </c>
      <c r="G356" s="137">
        <f>+'Distribution Pivot Table'!AC325*100</f>
        <v>17.722878625134264</v>
      </c>
      <c r="H356" s="136">
        <f>+'Distribution Pivot Table'!AC327*100</f>
        <v>0</v>
      </c>
      <c r="I356" s="138">
        <f t="shared" si="245"/>
        <v>38.990332975295381</v>
      </c>
      <c r="J356" s="139">
        <f>+'Distribution Pivot Table'!AC329*100</f>
        <v>10.41890440386681</v>
      </c>
      <c r="K356" s="136">
        <f>+'Distribution Pivot Table'!AC331*100</f>
        <v>12.316505549588257</v>
      </c>
      <c r="L356" s="136">
        <f>+'Distribution Pivot Table'!AC333*100</f>
        <v>0</v>
      </c>
      <c r="M356" s="140">
        <f t="shared" si="246"/>
        <v>22.735409953455068</v>
      </c>
      <c r="N356" s="139">
        <f>+'Distribution Pivot Table'!AC335*100</f>
        <v>20.372359470103831</v>
      </c>
      <c r="O356" s="141">
        <f t="shared" si="247"/>
        <v>45.059076262083785</v>
      </c>
      <c r="P356" s="142">
        <f t="shared" si="248"/>
        <v>33.566058002148225</v>
      </c>
      <c r="Q356" s="142">
        <f t="shared" si="249"/>
        <v>20.372359470103831</v>
      </c>
      <c r="R356" s="32">
        <f t="shared" si="233"/>
        <v>98.997493734335833</v>
      </c>
      <c r="S356" s="32">
        <f t="shared" si="234"/>
        <v>98.997493734335848</v>
      </c>
    </row>
    <row r="357" spans="1:19" s="29" customFormat="1">
      <c r="A357" s="52" t="s">
        <v>64</v>
      </c>
      <c r="B357" s="143">
        <f>+'Distribution Pivot Table'!AC339*100</f>
        <v>7.104795737122557</v>
      </c>
      <c r="C357" s="143">
        <f>+'Distribution Pivot Table'!AC341*100</f>
        <v>0.35523978685612789</v>
      </c>
      <c r="D357" s="143">
        <f>+'Distribution Pivot Table'!AC343*100</f>
        <v>0</v>
      </c>
      <c r="E357" s="144">
        <f t="shared" si="227"/>
        <v>7.4600355239786849</v>
      </c>
      <c r="F357" s="145">
        <f>+'Distribution Pivot Table'!AC345*100</f>
        <v>34.991119005328599</v>
      </c>
      <c r="G357" s="143">
        <f>+'Distribution Pivot Table'!AC347*100</f>
        <v>4.6181172291296626</v>
      </c>
      <c r="H357" s="143">
        <f>+'Distribution Pivot Table'!AC349*100</f>
        <v>0</v>
      </c>
      <c r="I357" s="144">
        <f t="shared" si="245"/>
        <v>39.609236234458265</v>
      </c>
      <c r="J357" s="145">
        <f>+'Distribution Pivot Table'!AC351*100</f>
        <v>38.365896980461812</v>
      </c>
      <c r="K357" s="143">
        <f>+'Distribution Pivot Table'!AC353*100</f>
        <v>9.769094138543517</v>
      </c>
      <c r="L357" s="143">
        <f>+'Distribution Pivot Table'!AC355*100</f>
        <v>0</v>
      </c>
      <c r="M357" s="331">
        <f t="shared" si="246"/>
        <v>48.134991119005328</v>
      </c>
      <c r="N357" s="145">
        <f>+'Distribution Pivot Table'!AC357*100</f>
        <v>4.7957371225577266</v>
      </c>
      <c r="O357" s="332">
        <f t="shared" si="247"/>
        <v>80.461811722912969</v>
      </c>
      <c r="P357" s="333">
        <f t="shared" si="248"/>
        <v>14.742451154529308</v>
      </c>
      <c r="Q357" s="333">
        <f t="shared" si="249"/>
        <v>4.7957371225577266</v>
      </c>
      <c r="R357" s="32">
        <f t="shared" si="233"/>
        <v>100</v>
      </c>
      <c r="S357" s="32">
        <f t="shared" si="234"/>
        <v>100</v>
      </c>
    </row>
    <row r="358" spans="1:19" s="29" customFormat="1">
      <c r="A358" s="133" t="s">
        <v>665</v>
      </c>
      <c r="B358" s="47"/>
      <c r="C358" s="47"/>
      <c r="D358" s="47"/>
      <c r="E358" s="47"/>
      <c r="F358" s="110"/>
      <c r="G358" s="110"/>
      <c r="H358" s="110"/>
      <c r="I358" s="110"/>
      <c r="J358" s="110"/>
      <c r="K358" s="110"/>
      <c r="L358" s="110"/>
      <c r="M358" s="110"/>
      <c r="N358" s="110"/>
      <c r="O358" s="110"/>
      <c r="P358" s="110"/>
      <c r="Q358" s="110"/>
      <c r="R358" s="34"/>
    </row>
    <row r="359" spans="1:19" s="29" customFormat="1">
      <c r="A359" s="133" t="s">
        <v>180</v>
      </c>
      <c r="B359" s="47"/>
      <c r="C359" s="47"/>
      <c r="D359" s="47"/>
      <c r="E359" s="47"/>
      <c r="F359" s="110"/>
      <c r="G359" s="110"/>
      <c r="H359" s="110"/>
      <c r="I359" s="110"/>
      <c r="J359" s="110"/>
      <c r="K359" s="110"/>
      <c r="L359" s="110"/>
      <c r="M359" s="110"/>
      <c r="N359" s="110"/>
      <c r="O359" s="110"/>
      <c r="P359" s="110"/>
      <c r="Q359" s="110"/>
      <c r="R359" s="34"/>
    </row>
    <row r="360" spans="1:19">
      <c r="A360" s="133"/>
      <c r="B360" s="45"/>
      <c r="C360" s="45"/>
      <c r="D360" s="45"/>
      <c r="E360" s="109"/>
      <c r="F360" s="45"/>
      <c r="G360" s="45"/>
      <c r="H360" s="45"/>
      <c r="I360" s="109"/>
      <c r="J360" s="45"/>
      <c r="K360" s="45"/>
      <c r="L360" s="45"/>
      <c r="M360" s="109"/>
      <c r="N360" s="45"/>
      <c r="O360" s="93"/>
      <c r="P360" s="93"/>
      <c r="R360" s="9"/>
    </row>
    <row r="361" spans="1:19" s="29" customFormat="1">
      <c r="A361" s="36"/>
      <c r="B361" s="36"/>
      <c r="C361" s="36"/>
      <c r="D361" s="36"/>
      <c r="E361" s="36"/>
      <c r="F361" s="110"/>
      <c r="G361" s="110"/>
      <c r="H361" s="110"/>
      <c r="I361" s="110"/>
      <c r="J361" s="110"/>
      <c r="K361" s="110"/>
      <c r="L361" s="110"/>
      <c r="M361" s="110"/>
      <c r="N361" s="110"/>
      <c r="O361" s="110"/>
      <c r="P361" s="110"/>
      <c r="Q361" s="323" t="s">
        <v>1192</v>
      </c>
      <c r="R361" s="34"/>
    </row>
    <row r="362" spans="1:19" s="29" customFormat="1" ht="18">
      <c r="A362" s="198" t="s">
        <v>271</v>
      </c>
      <c r="B362" s="100"/>
      <c r="C362" s="100"/>
      <c r="D362" s="100"/>
      <c r="E362" s="100"/>
      <c r="F362" s="103"/>
      <c r="G362" s="103"/>
      <c r="H362" s="103"/>
      <c r="I362" s="104"/>
      <c r="J362" s="103"/>
      <c r="K362" s="103"/>
      <c r="L362" s="103"/>
      <c r="M362" s="104"/>
      <c r="N362" s="103"/>
      <c r="O362" s="103"/>
      <c r="P362" s="103"/>
      <c r="Q362" s="103"/>
      <c r="R362" s="28"/>
    </row>
    <row r="363" spans="1:19" s="29" customFormat="1" ht="18">
      <c r="A363" s="198"/>
      <c r="B363" s="100"/>
      <c r="C363" s="100"/>
      <c r="D363" s="100"/>
      <c r="E363" s="100"/>
      <c r="F363" s="103"/>
      <c r="G363" s="103"/>
      <c r="H363" s="103"/>
      <c r="I363" s="104"/>
      <c r="J363" s="103"/>
      <c r="K363" s="103"/>
      <c r="L363" s="103"/>
      <c r="M363" s="104"/>
      <c r="N363" s="103"/>
      <c r="O363" s="103"/>
      <c r="P363" s="103"/>
      <c r="Q363" s="103"/>
      <c r="R363" s="28"/>
    </row>
    <row r="364" spans="1:19" s="29" customFormat="1" ht="15.75">
      <c r="A364" s="118" t="s">
        <v>14</v>
      </c>
      <c r="B364" s="100"/>
      <c r="C364" s="100"/>
      <c r="D364" s="100"/>
      <c r="E364" s="100"/>
      <c r="F364" s="103"/>
      <c r="G364" s="103"/>
      <c r="H364" s="103"/>
      <c r="I364" s="104"/>
      <c r="J364" s="103"/>
      <c r="K364" s="103"/>
      <c r="L364" s="103"/>
      <c r="M364" s="104"/>
      <c r="N364" s="103"/>
      <c r="O364" s="103"/>
      <c r="P364" s="103"/>
      <c r="Q364" s="103"/>
      <c r="R364" s="28"/>
    </row>
    <row r="365" spans="1:19" s="29" customFormat="1" ht="15.75">
      <c r="A365" s="118" t="s">
        <v>1203</v>
      </c>
      <c r="B365" s="100"/>
      <c r="C365" s="100"/>
      <c r="D365" s="100"/>
      <c r="E365" s="100"/>
      <c r="F365" s="22"/>
      <c r="G365" s="22"/>
      <c r="H365" s="22"/>
      <c r="I365" s="100"/>
      <c r="J365" s="22"/>
      <c r="K365" s="22"/>
      <c r="L365" s="22"/>
      <c r="M365" s="100"/>
      <c r="N365" s="22"/>
      <c r="O365" s="22"/>
      <c r="P365" s="22"/>
      <c r="Q365" s="103"/>
      <c r="R365" s="28"/>
    </row>
    <row r="366" spans="1:19" s="29" customFormat="1" ht="19.5" customHeight="1">
      <c r="A366" s="105"/>
      <c r="B366" s="105"/>
      <c r="C366" s="105"/>
      <c r="D366" s="105"/>
      <c r="E366" s="105"/>
      <c r="F366" s="105"/>
      <c r="G366" s="105"/>
      <c r="H366" s="105"/>
      <c r="I366" s="105"/>
      <c r="J366" s="51"/>
      <c r="K366" s="51"/>
      <c r="L366" s="51"/>
      <c r="M366" s="51"/>
      <c r="N366" s="51"/>
      <c r="O366" s="51"/>
      <c r="P366" s="51"/>
      <c r="Q366" s="51"/>
      <c r="R366" s="30"/>
      <c r="S366" s="9"/>
    </row>
    <row r="367" spans="1:19" s="29" customFormat="1" ht="19.5" customHeight="1">
      <c r="A367" s="21"/>
      <c r="B367" s="119" t="s">
        <v>257</v>
      </c>
      <c r="C367" s="120"/>
      <c r="D367" s="120"/>
      <c r="E367" s="120"/>
      <c r="F367" s="120"/>
      <c r="G367" s="120"/>
      <c r="H367" s="120"/>
      <c r="I367" s="121"/>
      <c r="J367" s="122" t="s">
        <v>156</v>
      </c>
      <c r="K367" s="324"/>
      <c r="L367" s="324"/>
      <c r="M367" s="325"/>
      <c r="N367" s="836" t="s">
        <v>256</v>
      </c>
      <c r="O367" s="839" t="s">
        <v>162</v>
      </c>
      <c r="P367" s="839" t="s">
        <v>163</v>
      </c>
      <c r="Q367" s="839" t="s">
        <v>161</v>
      </c>
      <c r="R367" s="31"/>
      <c r="S367" s="3"/>
    </row>
    <row r="368" spans="1:19" s="29" customFormat="1" ht="36.75" customHeight="1">
      <c r="A368" s="26"/>
      <c r="B368" s="120" t="s">
        <v>296</v>
      </c>
      <c r="C368" s="120"/>
      <c r="D368" s="120"/>
      <c r="E368" s="123"/>
      <c r="F368" s="124" t="s">
        <v>298</v>
      </c>
      <c r="G368" s="120"/>
      <c r="H368" s="120"/>
      <c r="I368" s="121"/>
      <c r="J368" s="125" t="s">
        <v>258</v>
      </c>
      <c r="K368" s="120"/>
      <c r="L368" s="120"/>
      <c r="M368" s="121"/>
      <c r="N368" s="837"/>
      <c r="O368" s="840"/>
      <c r="P368" s="840"/>
      <c r="Q368" s="840"/>
      <c r="R368" s="31" t="s">
        <v>11</v>
      </c>
      <c r="S368" s="3" t="s">
        <v>11</v>
      </c>
    </row>
    <row r="369" spans="1:27" s="29" customFormat="1" ht="30.75" customHeight="1">
      <c r="A369" s="27"/>
      <c r="B369" s="126" t="s">
        <v>157</v>
      </c>
      <c r="C369" s="126" t="s">
        <v>158</v>
      </c>
      <c r="D369" s="126" t="s">
        <v>297</v>
      </c>
      <c r="E369" s="127" t="s">
        <v>12</v>
      </c>
      <c r="F369" s="128" t="s">
        <v>157</v>
      </c>
      <c r="G369" s="126" t="s">
        <v>158</v>
      </c>
      <c r="H369" s="126" t="s">
        <v>297</v>
      </c>
      <c r="I369" s="127" t="s">
        <v>12</v>
      </c>
      <c r="J369" s="129" t="s">
        <v>157</v>
      </c>
      <c r="K369" s="130" t="s">
        <v>158</v>
      </c>
      <c r="L369" s="126" t="s">
        <v>297</v>
      </c>
      <c r="M369" s="129" t="s">
        <v>12</v>
      </c>
      <c r="N369" s="838"/>
      <c r="O369" s="841"/>
      <c r="P369" s="841"/>
      <c r="Q369" s="841"/>
      <c r="R369" s="313"/>
      <c r="S369" s="314"/>
    </row>
    <row r="370" spans="1:27" s="29" customFormat="1" ht="12.75" hidden="1" customHeight="1">
      <c r="A370" s="47" t="s">
        <v>48</v>
      </c>
      <c r="B370" s="47"/>
      <c r="C370" s="47"/>
      <c r="D370" s="47"/>
      <c r="E370" s="107"/>
      <c r="F370" s="24"/>
      <c r="G370" s="44"/>
      <c r="H370" s="45"/>
      <c r="I370" s="46"/>
      <c r="J370" s="24"/>
      <c r="K370" s="45"/>
      <c r="L370" s="45"/>
      <c r="M370" s="48"/>
      <c r="N370" s="24"/>
      <c r="O370" s="330"/>
      <c r="P370" s="50"/>
      <c r="Q370" s="50"/>
      <c r="R370" s="32">
        <f>SUM(F370:H370,J370:L370)+N370</f>
        <v>0</v>
      </c>
      <c r="S370" s="5">
        <f>+Q370+P370+O370</f>
        <v>0</v>
      </c>
    </row>
    <row r="371" spans="1:27" s="29" customFormat="1" ht="12.75" hidden="1" customHeight="1">
      <c r="A371" s="47"/>
      <c r="B371" s="47"/>
      <c r="C371" s="47"/>
      <c r="D371" s="47"/>
      <c r="E371" s="107"/>
      <c r="F371" s="24"/>
      <c r="G371" s="44"/>
      <c r="H371" s="45"/>
      <c r="I371" s="108"/>
      <c r="J371" s="24"/>
      <c r="K371" s="45"/>
      <c r="L371" s="45"/>
      <c r="M371" s="24"/>
      <c r="N371" s="24"/>
      <c r="O371" s="326"/>
      <c r="P371" s="297"/>
      <c r="Q371" s="297"/>
      <c r="R371" s="31"/>
      <c r="S371" s="3"/>
    </row>
    <row r="372" spans="1:27" s="29" customFormat="1">
      <c r="A372" s="47" t="s">
        <v>49</v>
      </c>
      <c r="B372" s="136">
        <f>+'Distribution Pivot Table'!AD$9*100</f>
        <v>0</v>
      </c>
      <c r="C372" s="137">
        <f>+'Distribution Pivot Table'!AD$11*100</f>
        <v>0</v>
      </c>
      <c r="D372" s="136">
        <f>+'Distribution Pivot Table'!AD$13*100</f>
        <v>0</v>
      </c>
      <c r="E372" s="138">
        <f t="shared" ref="E372:E390" si="250">SUM(B372:D372)</f>
        <v>0</v>
      </c>
      <c r="F372" s="139">
        <f>+'Distribution Pivot Table'!AD$15*100</f>
        <v>0</v>
      </c>
      <c r="G372" s="137">
        <f>+'Distribution Pivot Table'!AD$17*100</f>
        <v>0</v>
      </c>
      <c r="H372" s="136">
        <f>+'Distribution Pivot Table'!AD$19*100</f>
        <v>0</v>
      </c>
      <c r="I372" s="138">
        <f t="shared" ref="I372:I375" si="251">SUM(F372:H372)</f>
        <v>0</v>
      </c>
      <c r="J372" s="139">
        <f>+'Distribution Pivot Table'!AD$21*100</f>
        <v>0</v>
      </c>
      <c r="K372" s="136">
        <f>+'Distribution Pivot Table'!AD$23*100</f>
        <v>0</v>
      </c>
      <c r="L372" s="136">
        <f>+'Distribution Pivot Table'!AD$25*100</f>
        <v>0</v>
      </c>
      <c r="M372" s="140">
        <f t="shared" ref="M372:M375" si="252">SUM(J372:L372)</f>
        <v>0</v>
      </c>
      <c r="N372" s="139">
        <f>+'Distribution Pivot Table'!AD$27*100</f>
        <v>0</v>
      </c>
      <c r="O372" s="141">
        <f t="shared" ref="O372:O375" si="253">+B372+F372+J372</f>
        <v>0</v>
      </c>
      <c r="P372" s="142">
        <f t="shared" ref="P372:P375" si="254">+C372+G372+K372</f>
        <v>0</v>
      </c>
      <c r="Q372" s="142">
        <f t="shared" ref="Q372:Q375" si="255">+D372+H372+L372+N372</f>
        <v>0</v>
      </c>
      <c r="R372" s="32">
        <f t="shared" ref="R372:R390" si="256">SUM(B372:D372,F372:H372,J372:L372)+N372</f>
        <v>0</v>
      </c>
      <c r="S372" s="5">
        <f t="shared" ref="S372:S390" si="257">+Q372+P372+O372</f>
        <v>0</v>
      </c>
    </row>
    <row r="373" spans="1:27" s="29" customFormat="1">
      <c r="A373" s="47" t="s">
        <v>50</v>
      </c>
      <c r="B373" s="136">
        <f>+'Distribution Pivot Table'!AD$31*100</f>
        <v>9.8840579710144922</v>
      </c>
      <c r="C373" s="137">
        <f>+'Distribution Pivot Table'!AD$33*100</f>
        <v>8.6376811594202891</v>
      </c>
      <c r="D373" s="136">
        <f>+'Distribution Pivot Table'!AD$35*100</f>
        <v>0</v>
      </c>
      <c r="E373" s="138">
        <f t="shared" si="250"/>
        <v>18.521739130434781</v>
      </c>
      <c r="F373" s="139">
        <f>+'Distribution Pivot Table'!AD$37*100</f>
        <v>35.884057971014492</v>
      </c>
      <c r="G373" s="137">
        <f>+'Distribution Pivot Table'!AD$39*100</f>
        <v>12.811594202898553</v>
      </c>
      <c r="H373" s="136">
        <f>+'Distribution Pivot Table'!AD$41*100</f>
        <v>0</v>
      </c>
      <c r="I373" s="138">
        <f t="shared" si="251"/>
        <v>48.695652173913047</v>
      </c>
      <c r="J373" s="139">
        <f>+'Distribution Pivot Table'!AD$43*100</f>
        <v>17.681159420289855</v>
      </c>
      <c r="K373" s="136">
        <f>+'Distribution Pivot Table'!AD$45*100</f>
        <v>14.608695652173914</v>
      </c>
      <c r="L373" s="136">
        <f>+'Distribution Pivot Table'!AD$47*100</f>
        <v>0</v>
      </c>
      <c r="M373" s="140">
        <f t="shared" si="252"/>
        <v>32.289855072463766</v>
      </c>
      <c r="N373" s="139">
        <f>+'Distribution Pivot Table'!AD$49*100</f>
        <v>0.52173913043478271</v>
      </c>
      <c r="O373" s="141">
        <f t="shared" si="253"/>
        <v>63.449275362318843</v>
      </c>
      <c r="P373" s="142">
        <f t="shared" si="254"/>
        <v>36.057971014492757</v>
      </c>
      <c r="Q373" s="142">
        <f t="shared" si="255"/>
        <v>0.52173913043478271</v>
      </c>
      <c r="R373" s="32">
        <f t="shared" si="256"/>
        <v>100.02898550724638</v>
      </c>
      <c r="S373" s="32">
        <f t="shared" si="257"/>
        <v>100.02898550724638</v>
      </c>
    </row>
    <row r="374" spans="1:27" s="29" customFormat="1">
      <c r="A374" s="47" t="s">
        <v>51</v>
      </c>
      <c r="B374" s="136">
        <f>+'Distribution Pivot Table'!AD$53*100</f>
        <v>0</v>
      </c>
      <c r="C374" s="137">
        <f>+'Distribution Pivot Table'!AD$55*100</f>
        <v>0</v>
      </c>
      <c r="D374" s="136">
        <f>+'Distribution Pivot Table'!AD$57*100</f>
        <v>0</v>
      </c>
      <c r="E374" s="138">
        <f t="shared" si="250"/>
        <v>0</v>
      </c>
      <c r="F374" s="139">
        <f>+'Distribution Pivot Table'!AD$59*100</f>
        <v>0</v>
      </c>
      <c r="G374" s="137">
        <f>+'Distribution Pivot Table'!AD$61*100</f>
        <v>0</v>
      </c>
      <c r="H374" s="136">
        <f>+'Distribution Pivot Table'!AD$63*100</f>
        <v>0</v>
      </c>
      <c r="I374" s="138">
        <f t="shared" si="251"/>
        <v>0</v>
      </c>
      <c r="J374" s="139">
        <f>+'Distribution Pivot Table'!AD$65*100</f>
        <v>0</v>
      </c>
      <c r="K374" s="136">
        <f>+'Distribution Pivot Table'!AD$67*100</f>
        <v>0</v>
      </c>
      <c r="L374" s="136">
        <f>+'Distribution Pivot Table'!AD$69*100</f>
        <v>0</v>
      </c>
      <c r="M374" s="140">
        <f t="shared" si="252"/>
        <v>0</v>
      </c>
      <c r="N374" s="139">
        <f>+'Distribution Pivot Table'!AD$71*100</f>
        <v>0</v>
      </c>
      <c r="O374" s="141">
        <f t="shared" si="253"/>
        <v>0</v>
      </c>
      <c r="P374" s="142">
        <f t="shared" si="254"/>
        <v>0</v>
      </c>
      <c r="Q374" s="142">
        <f t="shared" si="255"/>
        <v>0</v>
      </c>
      <c r="R374" s="32">
        <f t="shared" si="256"/>
        <v>0</v>
      </c>
      <c r="S374" s="32">
        <f t="shared" si="257"/>
        <v>0</v>
      </c>
    </row>
    <row r="375" spans="1:27" s="29" customFormat="1">
      <c r="A375" s="47" t="s">
        <v>179</v>
      </c>
      <c r="B375" s="136">
        <f>+'Distribution Pivot Table'!AD$75*100</f>
        <v>18.907563025210084</v>
      </c>
      <c r="C375" s="137">
        <f>+'Distribution Pivot Table'!AD$77*100</f>
        <v>7.1428571428571423</v>
      </c>
      <c r="D375" s="136">
        <f>+'Distribution Pivot Table'!AD$79*100</f>
        <v>2.1008403361344539</v>
      </c>
      <c r="E375" s="138">
        <f t="shared" si="250"/>
        <v>28.15126050420168</v>
      </c>
      <c r="F375" s="139">
        <f>+'Distribution Pivot Table'!AD$81*100</f>
        <v>29.831932773109244</v>
      </c>
      <c r="G375" s="137">
        <f>+'Distribution Pivot Table'!AD$83*100</f>
        <v>8.8235294117647065</v>
      </c>
      <c r="H375" s="136">
        <f>+'Distribution Pivot Table'!AD$85*100</f>
        <v>0</v>
      </c>
      <c r="I375" s="138">
        <f t="shared" si="251"/>
        <v>38.655462184873954</v>
      </c>
      <c r="J375" s="139">
        <f>+'Distribution Pivot Table'!AD$87*100</f>
        <v>12.605042016806722</v>
      </c>
      <c r="K375" s="136">
        <f>+'Distribution Pivot Table'!AD$89*100</f>
        <v>13.445378151260504</v>
      </c>
      <c r="L375" s="136">
        <f>+'Distribution Pivot Table'!AD$91*100</f>
        <v>0</v>
      </c>
      <c r="M375" s="140">
        <f t="shared" si="252"/>
        <v>26.050420168067227</v>
      </c>
      <c r="N375" s="139">
        <f>+'Distribution Pivot Table'!AD$93*100</f>
        <v>7.1428571428571423</v>
      </c>
      <c r="O375" s="141">
        <f t="shared" si="253"/>
        <v>61.344537815126046</v>
      </c>
      <c r="P375" s="142">
        <f t="shared" si="254"/>
        <v>29.411764705882355</v>
      </c>
      <c r="Q375" s="142">
        <f t="shared" si="255"/>
        <v>9.2436974789915958</v>
      </c>
      <c r="R375" s="32">
        <f t="shared" si="256"/>
        <v>99.999999999999986</v>
      </c>
      <c r="S375" s="32">
        <f t="shared" si="257"/>
        <v>100</v>
      </c>
    </row>
    <row r="376" spans="1:27" s="29" customFormat="1">
      <c r="A376" s="47"/>
      <c r="B376" s="136"/>
      <c r="C376" s="137"/>
      <c r="D376" s="136"/>
      <c r="E376" s="138"/>
      <c r="F376" s="139"/>
      <c r="G376" s="137"/>
      <c r="H376" s="136"/>
      <c r="I376" s="138"/>
      <c r="J376" s="139"/>
      <c r="K376" s="136"/>
      <c r="L376" s="136"/>
      <c r="M376" s="140"/>
      <c r="N376" s="139"/>
      <c r="O376" s="141"/>
      <c r="P376" s="142"/>
      <c r="Q376" s="142"/>
      <c r="R376" s="32"/>
      <c r="S376" s="32"/>
    </row>
    <row r="377" spans="1:27" s="29" customFormat="1">
      <c r="A377" s="47" t="s">
        <v>53</v>
      </c>
      <c r="B377" s="136">
        <f>+'Distribution Pivot Table'!AD$97*100</f>
        <v>0</v>
      </c>
      <c r="C377" s="137">
        <f>+'Distribution Pivot Table'!AD$99*100</f>
        <v>0</v>
      </c>
      <c r="D377" s="136">
        <f>+'Distribution Pivot Table'!AD$101*100</f>
        <v>0</v>
      </c>
      <c r="E377" s="138">
        <f t="shared" si="250"/>
        <v>0</v>
      </c>
      <c r="F377" s="139">
        <f>+'Distribution Pivot Table'!AD$103*100</f>
        <v>0</v>
      </c>
      <c r="G377" s="137">
        <f>+'Distribution Pivot Table'!AD$105*100</f>
        <v>0</v>
      </c>
      <c r="H377" s="136">
        <f>+'Distribution Pivot Table'!AD$107*100</f>
        <v>0</v>
      </c>
      <c r="I377" s="138">
        <f t="shared" ref="I377:I380" si="258">SUM(F377:H377)</f>
        <v>0</v>
      </c>
      <c r="J377" s="139">
        <f>+'Distribution Pivot Table'!AD$109*100</f>
        <v>0</v>
      </c>
      <c r="K377" s="136">
        <f>+'Distribution Pivot Table'!AD$111*100</f>
        <v>0</v>
      </c>
      <c r="L377" s="136">
        <f>+'Distribution Pivot Table'!AD$113*100</f>
        <v>0</v>
      </c>
      <c r="M377" s="140">
        <f t="shared" ref="M377:M380" si="259">SUM(J377:L377)</f>
        <v>0</v>
      </c>
      <c r="N377" s="139">
        <f>+'Distribution Pivot Table'!AD$115*100</f>
        <v>0</v>
      </c>
      <c r="O377" s="141">
        <f t="shared" ref="O377:O380" si="260">+B377+F377+J377</f>
        <v>0</v>
      </c>
      <c r="P377" s="142">
        <f t="shared" ref="P377:P380" si="261">+C377+G377+K377</f>
        <v>0</v>
      </c>
      <c r="Q377" s="142">
        <f t="shared" ref="Q377:Q380" si="262">+D377+H377+L377+N377</f>
        <v>0</v>
      </c>
      <c r="R377" s="32">
        <f t="shared" si="256"/>
        <v>0</v>
      </c>
      <c r="S377" s="32">
        <f t="shared" si="257"/>
        <v>0</v>
      </c>
    </row>
    <row r="378" spans="1:27" s="29" customFormat="1">
      <c r="A378" s="47" t="s">
        <v>54</v>
      </c>
      <c r="B378" s="136">
        <f>+'Distribution Pivot Table'!AD$119*100</f>
        <v>8.5427135678391952</v>
      </c>
      <c r="C378" s="137">
        <f>+'Distribution Pivot Table'!AD$121*100</f>
        <v>1.5075376884422109</v>
      </c>
      <c r="D378" s="136">
        <f>+'Distribution Pivot Table'!AD$123*100</f>
        <v>0</v>
      </c>
      <c r="E378" s="138">
        <f t="shared" si="250"/>
        <v>10.050251256281406</v>
      </c>
      <c r="F378" s="139">
        <f>+'Distribution Pivot Table'!AD$125*100</f>
        <v>17.08542713567839</v>
      </c>
      <c r="G378" s="137">
        <f>+'Distribution Pivot Table'!AD$127*100</f>
        <v>8.0402010050251249</v>
      </c>
      <c r="H378" s="136">
        <f>+'Distribution Pivot Table'!AD$129*100</f>
        <v>0</v>
      </c>
      <c r="I378" s="138">
        <f t="shared" si="258"/>
        <v>25.125628140703515</v>
      </c>
      <c r="J378" s="139">
        <f>+'Distribution Pivot Table'!AD$131*100</f>
        <v>20.100502512562816</v>
      </c>
      <c r="K378" s="136">
        <f>+'Distribution Pivot Table'!AD$133*100</f>
        <v>18.090452261306535</v>
      </c>
      <c r="L378" s="136">
        <f>+'Distribution Pivot Table'!AD$135*100</f>
        <v>0</v>
      </c>
      <c r="M378" s="140">
        <f t="shared" si="259"/>
        <v>38.19095477386935</v>
      </c>
      <c r="N378" s="139">
        <f>+'Distribution Pivot Table'!AD$137*100</f>
        <v>22.110552763819097</v>
      </c>
      <c r="O378" s="141">
        <f t="shared" si="260"/>
        <v>45.7286432160804</v>
      </c>
      <c r="P378" s="142">
        <f t="shared" si="261"/>
        <v>27.638190954773869</v>
      </c>
      <c r="Q378" s="142">
        <f t="shared" si="262"/>
        <v>22.110552763819097</v>
      </c>
      <c r="R378" s="32">
        <f t="shared" si="256"/>
        <v>95.477386934673376</v>
      </c>
      <c r="S378" s="32">
        <f t="shared" si="257"/>
        <v>95.477386934673362</v>
      </c>
    </row>
    <row r="379" spans="1:27" s="29" customFormat="1">
      <c r="A379" s="47" t="s">
        <v>55</v>
      </c>
      <c r="B379" s="136">
        <f>+'Distribution Pivot Table'!AD$141*100</f>
        <v>11.420612813370473</v>
      </c>
      <c r="C379" s="137">
        <f>+'Distribution Pivot Table'!AD$143*100</f>
        <v>1.392757660167131</v>
      </c>
      <c r="D379" s="136">
        <f>+'Distribution Pivot Table'!AD$145*100</f>
        <v>0</v>
      </c>
      <c r="E379" s="138">
        <f t="shared" si="250"/>
        <v>12.813370473537605</v>
      </c>
      <c r="F379" s="139">
        <f>+'Distribution Pivot Table'!AD$147*100</f>
        <v>25.348189415041784</v>
      </c>
      <c r="G379" s="137">
        <f>+'Distribution Pivot Table'!AD$149*100</f>
        <v>10.027855153203342</v>
      </c>
      <c r="H379" s="136">
        <f>+'Distribution Pivot Table'!AD$151*100</f>
        <v>0</v>
      </c>
      <c r="I379" s="138">
        <f t="shared" si="258"/>
        <v>35.376044568245128</v>
      </c>
      <c r="J379" s="139">
        <f>+'Distribution Pivot Table'!AD$153*100</f>
        <v>31.197771587743734</v>
      </c>
      <c r="K379" s="136">
        <f>+'Distribution Pivot Table'!AD$155*100</f>
        <v>20.612813370473539</v>
      </c>
      <c r="L379" s="136">
        <f>+'Distribution Pivot Table'!AD$157*100</f>
        <v>0</v>
      </c>
      <c r="M379" s="140">
        <f t="shared" si="259"/>
        <v>51.810584958217277</v>
      </c>
      <c r="N379" s="139">
        <f>+'Distribution Pivot Table'!AD$159*100</f>
        <v>0</v>
      </c>
      <c r="O379" s="141">
        <f t="shared" si="260"/>
        <v>67.966573816155986</v>
      </c>
      <c r="P379" s="142">
        <f t="shared" si="261"/>
        <v>32.033426183844014</v>
      </c>
      <c r="Q379" s="142">
        <f t="shared" si="262"/>
        <v>0</v>
      </c>
      <c r="R379" s="32">
        <f t="shared" si="256"/>
        <v>100</v>
      </c>
      <c r="S379" s="32">
        <f t="shared" si="257"/>
        <v>100</v>
      </c>
    </row>
    <row r="380" spans="1:27" s="29" customFormat="1">
      <c r="A380" s="47" t="s">
        <v>56</v>
      </c>
      <c r="B380" s="136">
        <f>+'Distribution Pivot Table'!AD$163*100</f>
        <v>0</v>
      </c>
      <c r="C380" s="137">
        <f>+'Distribution Pivot Table'!AD$165*100</f>
        <v>0</v>
      </c>
      <c r="D380" s="136">
        <f>+'Distribution Pivot Table'!AD$167*100</f>
        <v>0</v>
      </c>
      <c r="E380" s="138">
        <f t="shared" si="250"/>
        <v>0</v>
      </c>
      <c r="F380" s="139">
        <f>+'Distribution Pivot Table'!AD$169*100</f>
        <v>0</v>
      </c>
      <c r="G380" s="137">
        <f>+'Distribution Pivot Table'!AD$171*100</f>
        <v>0</v>
      </c>
      <c r="H380" s="136">
        <f>+'Distribution Pivot Table'!AD$173*100</f>
        <v>0</v>
      </c>
      <c r="I380" s="138">
        <f t="shared" si="258"/>
        <v>0</v>
      </c>
      <c r="J380" s="139">
        <f>+'Distribution Pivot Table'!AD$175*100</f>
        <v>0</v>
      </c>
      <c r="K380" s="136">
        <f>+'Distribution Pivot Table'!AD$177*100</f>
        <v>0</v>
      </c>
      <c r="L380" s="136">
        <f>+'Distribution Pivot Table'!AD$179*100</f>
        <v>0</v>
      </c>
      <c r="M380" s="140">
        <f t="shared" si="259"/>
        <v>0</v>
      </c>
      <c r="N380" s="139">
        <f>+'Distribution Pivot Table'!AD$181*100</f>
        <v>0</v>
      </c>
      <c r="O380" s="141">
        <f t="shared" si="260"/>
        <v>0</v>
      </c>
      <c r="P380" s="142">
        <f t="shared" si="261"/>
        <v>0</v>
      </c>
      <c r="Q380" s="142">
        <f t="shared" si="262"/>
        <v>0</v>
      </c>
      <c r="R380" s="32">
        <f t="shared" si="256"/>
        <v>0</v>
      </c>
      <c r="S380" s="32">
        <f t="shared" si="257"/>
        <v>0</v>
      </c>
    </row>
    <row r="381" spans="1:27" s="29" customFormat="1">
      <c r="A381" s="47"/>
      <c r="B381" s="136"/>
      <c r="C381" s="137"/>
      <c r="D381" s="136"/>
      <c r="E381" s="138"/>
      <c r="F381" s="139"/>
      <c r="G381" s="137"/>
      <c r="H381" s="136"/>
      <c r="I381" s="138"/>
      <c r="J381" s="139"/>
      <c r="K381" s="136"/>
      <c r="L381" s="136"/>
      <c r="M381" s="140"/>
      <c r="N381" s="139"/>
      <c r="O381" s="141"/>
      <c r="P381" s="142"/>
      <c r="Q381" s="142"/>
      <c r="R381" s="32"/>
      <c r="S381" s="32"/>
    </row>
    <row r="382" spans="1:27" s="29" customFormat="1">
      <c r="A382" s="47" t="s">
        <v>57</v>
      </c>
      <c r="B382" s="136">
        <f>+'Distribution Pivot Table'!AD$185*100</f>
        <v>0.60606060606060608</v>
      </c>
      <c r="C382" s="137">
        <f>+'Distribution Pivot Table'!AD$187*100</f>
        <v>9.0909090909090917</v>
      </c>
      <c r="D382" s="136">
        <f>+'Distribution Pivot Table'!AD$189*100</f>
        <v>0</v>
      </c>
      <c r="E382" s="138">
        <f t="shared" si="250"/>
        <v>9.6969696969696972</v>
      </c>
      <c r="F382" s="139">
        <f>+'Distribution Pivot Table'!AD$191*100</f>
        <v>45.757575757575758</v>
      </c>
      <c r="G382" s="137">
        <f>+'Distribution Pivot Table'!AD$193*100</f>
        <v>4.0909090909090908</v>
      </c>
      <c r="H382" s="136">
        <f>+'Distribution Pivot Table'!AD$195*100</f>
        <v>0</v>
      </c>
      <c r="I382" s="138">
        <f t="shared" ref="I382:I385" si="263">SUM(F382:H382)</f>
        <v>49.848484848484851</v>
      </c>
      <c r="J382" s="139">
        <f>+'Distribution Pivot Table'!AD$197*100</f>
        <v>15.606060606060607</v>
      </c>
      <c r="K382" s="136">
        <f>+'Distribution Pivot Table'!AD$199*100</f>
        <v>4.8484848484848486</v>
      </c>
      <c r="L382" s="136">
        <f>+'Distribution Pivot Table'!AD$201*100</f>
        <v>0</v>
      </c>
      <c r="M382" s="140">
        <f t="shared" ref="M382:M385" si="264">SUM(J382:L382)</f>
        <v>20.454545454545457</v>
      </c>
      <c r="N382" s="139">
        <f>+'Distribution Pivot Table'!AD$203*100</f>
        <v>20</v>
      </c>
      <c r="O382" s="141">
        <f t="shared" ref="O382:O385" si="265">+B382+F382+J382</f>
        <v>61.969696969696976</v>
      </c>
      <c r="P382" s="142">
        <f t="shared" ref="P382:P385" si="266">+C382+G382+K382</f>
        <v>18.030303030303031</v>
      </c>
      <c r="Q382" s="142">
        <f t="shared" ref="Q382:Q385" si="267">+D382+H382+L382+N382</f>
        <v>20</v>
      </c>
      <c r="R382" s="32">
        <f t="shared" si="256"/>
        <v>100</v>
      </c>
      <c r="S382" s="32">
        <f t="shared" si="257"/>
        <v>100</v>
      </c>
    </row>
    <row r="383" spans="1:27" s="29" customFormat="1">
      <c r="A383" s="47" t="s">
        <v>58</v>
      </c>
      <c r="B383" s="136">
        <f>+'Distribution Pivot Table'!AD$207*100</f>
        <v>3.5569105691056908</v>
      </c>
      <c r="C383" s="136">
        <f>+'Distribution Pivot Table'!AD$209*100</f>
        <v>25.711382113821141</v>
      </c>
      <c r="D383" s="136">
        <f>+'Distribution Pivot Table'!AD$211*108</f>
        <v>0</v>
      </c>
      <c r="E383" s="138">
        <f t="shared" si="250"/>
        <v>29.268292682926834</v>
      </c>
      <c r="F383" s="139">
        <f>+'Distribution Pivot Table'!AD$213*100</f>
        <v>39.100609756097562</v>
      </c>
      <c r="G383" s="137">
        <f>+'Distribution Pivot Table'!AD$215*100</f>
        <v>22.713414634146343</v>
      </c>
      <c r="H383" s="136">
        <f>+'Distribution Pivot Table'!AD$217*100</f>
        <v>0</v>
      </c>
      <c r="I383" s="138">
        <f t="shared" si="263"/>
        <v>61.814024390243901</v>
      </c>
      <c r="J383" s="139">
        <f>+'Distribution Pivot Table'!AD$219*100</f>
        <v>6.4532520325203251</v>
      </c>
      <c r="K383" s="136">
        <f>+'Distribution Pivot Table'!AD$221*100</f>
        <v>7.850609756097561</v>
      </c>
      <c r="L383" s="136">
        <f>+'Distribution Pivot Table'!AD$223*100</f>
        <v>0</v>
      </c>
      <c r="M383" s="140">
        <f t="shared" si="264"/>
        <v>14.303861788617887</v>
      </c>
      <c r="N383" s="139">
        <f>+'Distribution Pivot Table'!AD$225*100</f>
        <v>0</v>
      </c>
      <c r="O383" s="141">
        <f t="shared" si="265"/>
        <v>49.110772357723576</v>
      </c>
      <c r="P383" s="142">
        <f t="shared" si="266"/>
        <v>56.275406504065046</v>
      </c>
      <c r="Q383" s="142">
        <f t="shared" si="267"/>
        <v>0</v>
      </c>
      <c r="R383" s="32">
        <f t="shared" si="256"/>
        <v>105.38617886178862</v>
      </c>
      <c r="S383" s="32">
        <f t="shared" si="257"/>
        <v>105.38617886178862</v>
      </c>
    </row>
    <row r="384" spans="1:27" s="29" customFormat="1">
      <c r="A384" s="47" t="s">
        <v>59</v>
      </c>
      <c r="B384" s="136">
        <f>+'Distribution Pivot Table'!AD$229*100</f>
        <v>16.478555304740404</v>
      </c>
      <c r="C384" s="136">
        <f>+'Distribution Pivot Table'!AD$231*100</f>
        <v>5.7562076749435667</v>
      </c>
      <c r="D384" s="136">
        <f>+'Distribution Pivot Table'!AD$233*100</f>
        <v>0</v>
      </c>
      <c r="E384" s="138">
        <f t="shared" si="250"/>
        <v>22.234762979683971</v>
      </c>
      <c r="F384" s="139">
        <f>+'Distribution Pivot Table'!AD$235*100</f>
        <v>41.8359668924003</v>
      </c>
      <c r="G384" s="137">
        <f>+'Distribution Pivot Table'!AD$237*100</f>
        <v>8.1640331075996997</v>
      </c>
      <c r="H384" s="136">
        <f>+'Distribution Pivot Table'!AD$239*100</f>
        <v>0</v>
      </c>
      <c r="I384" s="138">
        <f t="shared" si="263"/>
        <v>50</v>
      </c>
      <c r="J384" s="139">
        <f>+'Distribution Pivot Table'!AD$241*100</f>
        <v>14.597441685477802</v>
      </c>
      <c r="K384" s="136">
        <f>+'Distribution Pivot Table'!AD$243*100</f>
        <v>12.641083521444695</v>
      </c>
      <c r="L384" s="136">
        <f>+'Distribution Pivot Table'!AD$245*100</f>
        <v>0</v>
      </c>
      <c r="M384" s="140">
        <f t="shared" si="264"/>
        <v>27.238525206922496</v>
      </c>
      <c r="N384" s="139">
        <f>+'Distribution Pivot Table'!AD$247*100</f>
        <v>0.5267118133935289</v>
      </c>
      <c r="O384" s="141">
        <f t="shared" si="265"/>
        <v>72.911963882618508</v>
      </c>
      <c r="P384" s="142">
        <f t="shared" si="266"/>
        <v>26.561324303987963</v>
      </c>
      <c r="Q384" s="142">
        <f t="shared" si="267"/>
        <v>0.5267118133935289</v>
      </c>
      <c r="R384" s="32">
        <f t="shared" si="256"/>
        <v>100.00000000000001</v>
      </c>
      <c r="S384" s="32">
        <f t="shared" si="257"/>
        <v>100</v>
      </c>
      <c r="T384" s="25"/>
      <c r="U384" s="25"/>
      <c r="V384" s="25"/>
      <c r="W384" s="25"/>
      <c r="X384" s="25"/>
      <c r="Y384" s="25"/>
      <c r="Z384" s="25"/>
      <c r="AA384" s="340"/>
    </row>
    <row r="385" spans="1:19" s="29" customFormat="1">
      <c r="A385" s="47" t="s">
        <v>60</v>
      </c>
      <c r="B385" s="136">
        <f>+'Distribution Pivot Table'!AD$251*100</f>
        <v>0</v>
      </c>
      <c r="C385" s="136">
        <f>+'Distribution Pivot Table'!AD$253*100</f>
        <v>0</v>
      </c>
      <c r="D385" s="136">
        <f>+'Distribution Pivot Table'!AD$255*100</f>
        <v>0</v>
      </c>
      <c r="E385" s="138">
        <f t="shared" si="250"/>
        <v>0</v>
      </c>
      <c r="F385" s="139">
        <f>+'Distribution Pivot Table'!AD$257*100</f>
        <v>0</v>
      </c>
      <c r="G385" s="137">
        <f>+'Distribution Pivot Table'!AD$259*100</f>
        <v>0</v>
      </c>
      <c r="H385" s="136">
        <f>+'Distribution Pivot Table'!AD$261*100</f>
        <v>0</v>
      </c>
      <c r="I385" s="138">
        <f t="shared" si="263"/>
        <v>0</v>
      </c>
      <c r="J385" s="139">
        <f>+'Distribution Pivot Table'!AD$263*100</f>
        <v>0</v>
      </c>
      <c r="K385" s="136">
        <f>+'Distribution Pivot Table'!AD$265*100</f>
        <v>0</v>
      </c>
      <c r="L385" s="136">
        <f>+'Distribution Pivot Table'!AD$267*100</f>
        <v>0</v>
      </c>
      <c r="M385" s="140">
        <f t="shared" si="264"/>
        <v>0</v>
      </c>
      <c r="N385" s="139">
        <f>+'Distribution Pivot Table'!AD$269*100</f>
        <v>0</v>
      </c>
      <c r="O385" s="141">
        <f t="shared" si="265"/>
        <v>0</v>
      </c>
      <c r="P385" s="142">
        <f t="shared" si="266"/>
        <v>0</v>
      </c>
      <c r="Q385" s="142">
        <f t="shared" si="267"/>
        <v>0</v>
      </c>
      <c r="R385" s="32">
        <f t="shared" si="256"/>
        <v>0</v>
      </c>
      <c r="S385" s="32">
        <f t="shared" si="257"/>
        <v>0</v>
      </c>
    </row>
    <row r="386" spans="1:19" s="29" customFormat="1">
      <c r="A386" s="47"/>
      <c r="B386" s="136"/>
      <c r="C386" s="137"/>
      <c r="D386" s="136"/>
      <c r="E386" s="138"/>
      <c r="F386" s="139"/>
      <c r="G386" s="137"/>
      <c r="H386" s="136"/>
      <c r="I386" s="138"/>
      <c r="J386" s="139"/>
      <c r="K386" s="136"/>
      <c r="L386" s="136"/>
      <c r="M386" s="140"/>
      <c r="N386" s="139"/>
      <c r="O386" s="141"/>
      <c r="P386" s="142"/>
      <c r="Q386" s="142"/>
      <c r="R386" s="32"/>
      <c r="S386" s="32"/>
    </row>
    <row r="387" spans="1:19" s="29" customFormat="1">
      <c r="A387" s="47" t="s">
        <v>61</v>
      </c>
      <c r="B387" s="136">
        <f>+'Distribution Pivot Table'!AD$273*100</f>
        <v>0</v>
      </c>
      <c r="C387" s="137">
        <f>+'Distribution Pivot Table'!AD$275*100</f>
        <v>0</v>
      </c>
      <c r="D387" s="136">
        <f>+'Distribution Pivot Table'!AD$277*100</f>
        <v>0</v>
      </c>
      <c r="E387" s="138">
        <f t="shared" si="250"/>
        <v>0</v>
      </c>
      <c r="F387" s="139">
        <f>+'Distribution Pivot Table'!AD$279*100</f>
        <v>0</v>
      </c>
      <c r="G387" s="137">
        <f>+'Distribution Pivot Table'!AD$281*100</f>
        <v>0</v>
      </c>
      <c r="H387" s="136">
        <f>+'Distribution Pivot Table'!AD$283*100</f>
        <v>0</v>
      </c>
      <c r="I387" s="138">
        <f t="shared" ref="I387:I390" si="268">SUM(F387:H387)</f>
        <v>0</v>
      </c>
      <c r="J387" s="139">
        <f>+'Distribution Pivot Table'!AD$285*100</f>
        <v>0</v>
      </c>
      <c r="K387" s="136">
        <f>+'Distribution Pivot Table'!AD$287*100</f>
        <v>0</v>
      </c>
      <c r="L387" s="136">
        <f>+'Distribution Pivot Table'!AD$289*100</f>
        <v>0</v>
      </c>
      <c r="M387" s="140">
        <f t="shared" ref="M387:M390" si="269">SUM(J387:L387)</f>
        <v>0</v>
      </c>
      <c r="N387" s="139">
        <f>+'Distribution Pivot Table'!AD$291*100</f>
        <v>0</v>
      </c>
      <c r="O387" s="141">
        <f t="shared" ref="O387:O390" si="270">+B387+F387+J387</f>
        <v>0</v>
      </c>
      <c r="P387" s="142">
        <f t="shared" ref="P387:P390" si="271">+C387+G387+K387</f>
        <v>0</v>
      </c>
      <c r="Q387" s="142">
        <f t="shared" ref="Q387:Q390" si="272">+D387+H387+L387+N387</f>
        <v>0</v>
      </c>
      <c r="R387" s="32">
        <f t="shared" si="256"/>
        <v>0</v>
      </c>
      <c r="S387" s="32">
        <f t="shared" si="257"/>
        <v>0</v>
      </c>
    </row>
    <row r="388" spans="1:19" s="29" customFormat="1">
      <c r="A388" s="47" t="s">
        <v>62</v>
      </c>
      <c r="B388" s="136">
        <f>+'Distribution Pivot Table'!AD295*100</f>
        <v>9.3709884467265727</v>
      </c>
      <c r="C388" s="137">
        <f>+'Distribution Pivot Table'!AD297*100</f>
        <v>4.1078305519897302</v>
      </c>
      <c r="D388" s="136">
        <f>+'Distribution Pivot Table'!AD299*100</f>
        <v>0</v>
      </c>
      <c r="E388" s="138">
        <f t="shared" si="250"/>
        <v>13.478818998716303</v>
      </c>
      <c r="F388" s="139">
        <f>+'Distribution Pivot Table'!AD301*100</f>
        <v>25.160462130937098</v>
      </c>
      <c r="G388" s="137">
        <f>+'Distribution Pivot Table'!AD303*100</f>
        <v>9.7560975609756095</v>
      </c>
      <c r="H388" s="136">
        <f>+'Distribution Pivot Table'!AD305*100</f>
        <v>0</v>
      </c>
      <c r="I388" s="138">
        <f t="shared" si="268"/>
        <v>34.91655969191271</v>
      </c>
      <c r="J388" s="139">
        <f>+'Distribution Pivot Table'!AD307*100</f>
        <v>18.356867779204109</v>
      </c>
      <c r="K388" s="136">
        <f>+'Distribution Pivot Table'!AD309*100</f>
        <v>19.062901155327342</v>
      </c>
      <c r="L388" s="136">
        <f>+'Distribution Pivot Table'!AD311*100</f>
        <v>0</v>
      </c>
      <c r="M388" s="140">
        <f t="shared" si="269"/>
        <v>37.419768934531447</v>
      </c>
      <c r="N388" s="139">
        <f>+'Distribution Pivot Table'!AD313*100</f>
        <v>14.184852374839538</v>
      </c>
      <c r="O388" s="141">
        <f t="shared" si="270"/>
        <v>52.888318356867778</v>
      </c>
      <c r="P388" s="142">
        <f t="shared" si="271"/>
        <v>32.926829268292678</v>
      </c>
      <c r="Q388" s="142">
        <f t="shared" si="272"/>
        <v>14.184852374839538</v>
      </c>
      <c r="R388" s="32">
        <f t="shared" si="256"/>
        <v>100</v>
      </c>
      <c r="S388" s="32">
        <f t="shared" si="257"/>
        <v>100</v>
      </c>
    </row>
    <row r="389" spans="1:19" s="29" customFormat="1">
      <c r="A389" s="47" t="s">
        <v>63</v>
      </c>
      <c r="B389" s="136">
        <f>+'Distribution Pivot Table'!AD317*100</f>
        <v>22.315653298835706</v>
      </c>
      <c r="C389" s="136">
        <f>+'Distribution Pivot Table'!AD319*100</f>
        <v>2.9107373868046569</v>
      </c>
      <c r="D389" s="136">
        <f>+'Distribution Pivot Table'!AD321*100</f>
        <v>0</v>
      </c>
      <c r="E389" s="138">
        <f t="shared" si="250"/>
        <v>25.226390685640361</v>
      </c>
      <c r="F389" s="139">
        <f>+'Distribution Pivot Table'!AD323*100</f>
        <v>19.210866752910739</v>
      </c>
      <c r="G389" s="137">
        <f>+'Distribution Pivot Table'!AD325*100</f>
        <v>18.822768434670117</v>
      </c>
      <c r="H389" s="136">
        <f>+'Distribution Pivot Table'!AD327*100</f>
        <v>0</v>
      </c>
      <c r="I389" s="138">
        <f t="shared" si="268"/>
        <v>38.033635187580856</v>
      </c>
      <c r="J389" s="139">
        <f>+'Distribution Pivot Table'!AD329*100</f>
        <v>9.7671410090556279</v>
      </c>
      <c r="K389" s="136">
        <f>+'Distribution Pivot Table'!AD331*100</f>
        <v>8.4734799482535585</v>
      </c>
      <c r="L389" s="136">
        <f>+'Distribution Pivot Table'!AD333*100</f>
        <v>0</v>
      </c>
      <c r="M389" s="140">
        <f t="shared" si="269"/>
        <v>18.240620957309186</v>
      </c>
      <c r="N389" s="139">
        <f>+'Distribution Pivot Table'!AD335*100</f>
        <v>15.976714100905562</v>
      </c>
      <c r="O389" s="141">
        <f t="shared" si="270"/>
        <v>51.293661060802073</v>
      </c>
      <c r="P389" s="142">
        <f t="shared" si="271"/>
        <v>30.20698576972833</v>
      </c>
      <c r="Q389" s="142">
        <f t="shared" si="272"/>
        <v>15.976714100905562</v>
      </c>
      <c r="R389" s="32">
        <f t="shared" si="256"/>
        <v>97.477360931435967</v>
      </c>
      <c r="S389" s="32">
        <f t="shared" si="257"/>
        <v>97.477360931435967</v>
      </c>
    </row>
    <row r="390" spans="1:19" s="29" customFormat="1">
      <c r="A390" s="52" t="s">
        <v>64</v>
      </c>
      <c r="B390" s="143">
        <f>+'Distribution Pivot Table'!AD339*100</f>
        <v>4.4868199663488504</v>
      </c>
      <c r="C390" s="143">
        <f>+'Distribution Pivot Table'!AD341*100</f>
        <v>0.50476724621424562</v>
      </c>
      <c r="D390" s="143">
        <f>+'Distribution Pivot Table'!AD343*100</f>
        <v>0</v>
      </c>
      <c r="E390" s="144">
        <f t="shared" si="250"/>
        <v>4.991587212563096</v>
      </c>
      <c r="F390" s="145">
        <f>+'Distribution Pivot Table'!AD345*100</f>
        <v>29.556926528323054</v>
      </c>
      <c r="G390" s="143">
        <f>+'Distribution Pivot Table'!AD347*100</f>
        <v>8.1884464385866522</v>
      </c>
      <c r="H390" s="143">
        <f>+'Distribution Pivot Table'!AD349*100</f>
        <v>0</v>
      </c>
      <c r="I390" s="144">
        <f t="shared" si="268"/>
        <v>37.745372966909706</v>
      </c>
      <c r="J390" s="145">
        <f>+'Distribution Pivot Table'!AD351*100</f>
        <v>32.361189007291081</v>
      </c>
      <c r="K390" s="143">
        <f>+'Distribution Pivot Table'!AD353*100</f>
        <v>15.647784632641615</v>
      </c>
      <c r="L390" s="143">
        <f>+'Distribution Pivot Table'!AD355*100</f>
        <v>0</v>
      </c>
      <c r="M390" s="331">
        <f t="shared" si="269"/>
        <v>48.008973639932698</v>
      </c>
      <c r="N390" s="145">
        <f>+'Distribution Pivot Table'!AD357*100</f>
        <v>9.2540661805945046</v>
      </c>
      <c r="O390" s="332">
        <f t="shared" si="270"/>
        <v>66.404935501962996</v>
      </c>
      <c r="P390" s="333">
        <f t="shared" si="271"/>
        <v>24.340998317442512</v>
      </c>
      <c r="Q390" s="333">
        <f t="shared" si="272"/>
        <v>9.2540661805945046</v>
      </c>
      <c r="R390" s="32">
        <f t="shared" si="256"/>
        <v>100.00000000000001</v>
      </c>
      <c r="S390" s="32">
        <f t="shared" si="257"/>
        <v>100.00000000000001</v>
      </c>
    </row>
    <row r="391" spans="1:19" s="29" customFormat="1">
      <c r="A391" s="133" t="s">
        <v>665</v>
      </c>
      <c r="B391" s="47"/>
      <c r="C391" s="47"/>
      <c r="D391" s="47"/>
      <c r="E391" s="47"/>
      <c r="F391" s="110"/>
      <c r="G391" s="110"/>
      <c r="H391" s="110"/>
      <c r="I391" s="110"/>
      <c r="J391" s="110"/>
      <c r="K391" s="110"/>
      <c r="L391" s="110"/>
      <c r="M391" s="110"/>
      <c r="N391" s="110"/>
      <c r="O391" s="110"/>
      <c r="P391" s="110"/>
      <c r="Q391" s="110"/>
      <c r="R391" s="34"/>
    </row>
    <row r="392" spans="1:19" s="29" customFormat="1">
      <c r="A392" s="133" t="s">
        <v>180</v>
      </c>
      <c r="B392" s="47"/>
      <c r="C392" s="47"/>
      <c r="D392" s="47"/>
      <c r="E392" s="47"/>
      <c r="F392" s="110"/>
      <c r="G392" s="110"/>
      <c r="H392" s="110"/>
      <c r="I392" s="110"/>
      <c r="J392" s="110"/>
      <c r="K392" s="110"/>
      <c r="L392" s="110"/>
      <c r="M392" s="110"/>
      <c r="N392" s="110"/>
      <c r="O392" s="110"/>
      <c r="P392" s="110"/>
      <c r="Q392" s="110"/>
      <c r="R392" s="34"/>
    </row>
    <row r="393" spans="1:19">
      <c r="A393" s="133"/>
      <c r="B393" s="45"/>
      <c r="C393" s="45"/>
      <c r="D393" s="45"/>
      <c r="E393" s="109"/>
      <c r="F393" s="45"/>
      <c r="G393" s="45"/>
      <c r="H393" s="45"/>
      <c r="I393" s="109"/>
      <c r="J393" s="45"/>
      <c r="K393" s="45"/>
      <c r="L393" s="45"/>
      <c r="M393" s="109"/>
      <c r="N393" s="45"/>
      <c r="O393" s="93"/>
      <c r="P393" s="93"/>
      <c r="R393" s="9"/>
    </row>
    <row r="394" spans="1:19" s="29" customFormat="1">
      <c r="A394" s="36"/>
      <c r="B394" s="36"/>
      <c r="C394" s="36"/>
      <c r="D394" s="36"/>
      <c r="E394" s="36"/>
      <c r="F394" s="110"/>
      <c r="G394" s="110"/>
      <c r="H394" s="110"/>
      <c r="I394" s="110"/>
      <c r="J394" s="110"/>
      <c r="K394" s="110"/>
      <c r="L394" s="110"/>
      <c r="M394" s="110"/>
      <c r="N394" s="110"/>
      <c r="O394" s="110"/>
      <c r="P394" s="110"/>
      <c r="Q394" s="323" t="s">
        <v>1192</v>
      </c>
      <c r="R394" s="34"/>
    </row>
    <row r="395" spans="1:19" s="29" customFormat="1">
      <c r="A395" s="36"/>
      <c r="B395" s="36"/>
      <c r="C395" s="36"/>
      <c r="D395" s="36"/>
      <c r="E395" s="36"/>
      <c r="F395" s="110"/>
      <c r="G395" s="110"/>
      <c r="H395" s="110"/>
      <c r="I395" s="110"/>
      <c r="J395" s="110"/>
      <c r="K395" s="110"/>
      <c r="L395" s="110"/>
      <c r="M395" s="110"/>
      <c r="N395" s="110"/>
      <c r="O395" s="110"/>
      <c r="P395" s="110"/>
      <c r="Q395" s="110"/>
      <c r="R395" s="34"/>
    </row>
    <row r="396" spans="1:19" s="29" customFormat="1">
      <c r="A396" s="36"/>
      <c r="B396" s="36"/>
      <c r="C396" s="36"/>
      <c r="D396" s="36"/>
      <c r="E396" s="36"/>
      <c r="F396" s="110"/>
      <c r="G396" s="110"/>
      <c r="H396" s="110"/>
      <c r="I396" s="110"/>
      <c r="J396" s="110"/>
      <c r="K396" s="110"/>
      <c r="L396" s="110"/>
      <c r="M396" s="110"/>
      <c r="N396" s="110"/>
      <c r="O396" s="110"/>
      <c r="P396" s="110"/>
      <c r="Q396" s="110"/>
      <c r="R396" s="34"/>
    </row>
    <row r="397" spans="1:19" s="29" customFormat="1">
      <c r="A397" s="36"/>
      <c r="B397" s="36"/>
      <c r="C397" s="36"/>
      <c r="D397" s="36"/>
      <c r="E397" s="36"/>
      <c r="F397" s="110"/>
      <c r="G397" s="110"/>
      <c r="H397" s="110"/>
      <c r="I397" s="110"/>
      <c r="J397" s="110"/>
      <c r="K397" s="110"/>
      <c r="L397" s="110"/>
      <c r="M397" s="110"/>
      <c r="N397" s="110"/>
      <c r="O397" s="110"/>
      <c r="P397" s="110"/>
      <c r="Q397" s="110"/>
      <c r="R397" s="34"/>
    </row>
    <row r="398" spans="1:19" s="29" customFormat="1">
      <c r="A398" s="36"/>
      <c r="B398" s="36"/>
      <c r="C398" s="36"/>
      <c r="D398" s="36"/>
      <c r="E398" s="36"/>
      <c r="F398" s="110"/>
      <c r="G398" s="110"/>
      <c r="H398" s="110"/>
      <c r="I398" s="110"/>
      <c r="J398" s="110"/>
      <c r="K398" s="110"/>
      <c r="L398" s="110"/>
      <c r="M398" s="110"/>
      <c r="N398" s="110"/>
      <c r="O398" s="110"/>
      <c r="P398" s="110"/>
      <c r="Q398" s="110"/>
      <c r="R398" s="34"/>
    </row>
    <row r="399" spans="1:19" s="29" customFormat="1">
      <c r="A399" s="36"/>
      <c r="B399" s="36"/>
      <c r="C399" s="36"/>
      <c r="D399" s="36"/>
      <c r="E399" s="36"/>
      <c r="F399" s="110"/>
      <c r="G399" s="110"/>
      <c r="H399" s="110"/>
      <c r="I399" s="110"/>
      <c r="J399" s="110"/>
      <c r="K399" s="110"/>
      <c r="L399" s="110"/>
      <c r="M399" s="110"/>
      <c r="N399" s="110"/>
      <c r="O399" s="110"/>
      <c r="P399" s="110"/>
      <c r="Q399" s="110"/>
      <c r="R399" s="34"/>
    </row>
    <row r="400" spans="1:19" s="29" customFormat="1">
      <c r="A400" s="36"/>
      <c r="B400" s="36"/>
      <c r="C400" s="36"/>
      <c r="D400" s="36"/>
      <c r="E400" s="36"/>
      <c r="F400" s="110"/>
      <c r="G400" s="110"/>
      <c r="H400" s="110"/>
      <c r="I400" s="110"/>
      <c r="J400" s="110"/>
      <c r="K400" s="110"/>
      <c r="L400" s="110"/>
      <c r="M400" s="110"/>
      <c r="N400" s="110"/>
      <c r="O400" s="110"/>
      <c r="P400" s="110"/>
      <c r="Q400" s="110"/>
      <c r="R400" s="34"/>
    </row>
    <row r="401" spans="1:18" s="29" customFormat="1">
      <c r="A401" s="36"/>
      <c r="B401" s="36"/>
      <c r="C401" s="36"/>
      <c r="D401" s="36"/>
      <c r="E401" s="36"/>
      <c r="F401" s="110"/>
      <c r="G401" s="110"/>
      <c r="H401" s="110"/>
      <c r="I401" s="110"/>
      <c r="J401" s="110"/>
      <c r="K401" s="110"/>
      <c r="L401" s="110"/>
      <c r="M401" s="110"/>
      <c r="N401" s="110"/>
      <c r="O401" s="110"/>
      <c r="P401" s="110"/>
      <c r="Q401" s="110"/>
      <c r="R401" s="34"/>
    </row>
    <row r="402" spans="1:18" s="29" customFormat="1">
      <c r="A402" s="36"/>
      <c r="B402" s="36"/>
      <c r="C402" s="36"/>
      <c r="D402" s="36"/>
      <c r="E402" s="36"/>
      <c r="F402" s="110"/>
      <c r="G402" s="110"/>
      <c r="H402" s="110"/>
      <c r="I402" s="110"/>
      <c r="J402" s="110"/>
      <c r="K402" s="110"/>
      <c r="L402" s="110"/>
      <c r="M402" s="110"/>
      <c r="N402" s="110"/>
      <c r="O402" s="110"/>
      <c r="P402" s="110"/>
      <c r="Q402" s="110"/>
      <c r="R402" s="34"/>
    </row>
    <row r="403" spans="1:18" s="29" customFormat="1">
      <c r="A403" s="36"/>
      <c r="B403" s="36"/>
      <c r="C403" s="36"/>
      <c r="D403" s="36"/>
      <c r="E403" s="36"/>
      <c r="F403" s="110"/>
      <c r="G403" s="110"/>
      <c r="H403" s="110"/>
      <c r="I403" s="110"/>
      <c r="J403" s="110"/>
      <c r="K403" s="110"/>
      <c r="L403" s="110"/>
      <c r="M403" s="110"/>
      <c r="N403" s="110"/>
      <c r="O403" s="110"/>
      <c r="P403" s="110"/>
      <c r="Q403" s="110"/>
      <c r="R403" s="34"/>
    </row>
    <row r="404" spans="1:18" s="29" customFormat="1">
      <c r="A404" s="36"/>
      <c r="B404" s="36"/>
      <c r="C404" s="36"/>
      <c r="D404" s="36"/>
      <c r="E404" s="36"/>
      <c r="F404" s="110"/>
      <c r="G404" s="110"/>
      <c r="H404" s="110"/>
      <c r="I404" s="110"/>
      <c r="J404" s="110"/>
      <c r="K404" s="110"/>
      <c r="L404" s="110"/>
      <c r="M404" s="110"/>
      <c r="N404" s="110"/>
      <c r="O404" s="110"/>
      <c r="P404" s="110"/>
      <c r="Q404" s="110"/>
      <c r="R404" s="34"/>
    </row>
    <row r="405" spans="1:18" s="29" customFormat="1">
      <c r="A405" s="36"/>
      <c r="B405" s="36"/>
      <c r="C405" s="36"/>
      <c r="D405" s="36"/>
      <c r="E405" s="36"/>
      <c r="F405" s="110"/>
      <c r="G405" s="110"/>
      <c r="H405" s="110"/>
      <c r="I405" s="110"/>
      <c r="J405" s="110"/>
      <c r="K405" s="110"/>
      <c r="L405" s="110"/>
      <c r="M405" s="110"/>
      <c r="N405" s="110"/>
      <c r="O405" s="110"/>
      <c r="P405" s="110"/>
      <c r="Q405" s="110"/>
      <c r="R405" s="34"/>
    </row>
    <row r="406" spans="1:18" s="29" customFormat="1">
      <c r="A406" s="36"/>
      <c r="B406" s="36"/>
      <c r="C406" s="36"/>
      <c r="D406" s="36"/>
      <c r="E406" s="36"/>
      <c r="F406" s="110"/>
      <c r="G406" s="110"/>
      <c r="H406" s="110"/>
      <c r="I406" s="110"/>
      <c r="J406" s="110"/>
      <c r="K406" s="110"/>
      <c r="L406" s="110"/>
      <c r="M406" s="110"/>
      <c r="N406" s="110"/>
      <c r="O406" s="110"/>
      <c r="P406" s="110"/>
      <c r="Q406" s="110"/>
      <c r="R406" s="34"/>
    </row>
    <row r="407" spans="1:18" s="29" customFormat="1">
      <c r="A407" s="36"/>
      <c r="B407" s="36"/>
      <c r="C407" s="36"/>
      <c r="D407" s="36"/>
      <c r="E407" s="36"/>
      <c r="F407" s="110"/>
      <c r="G407" s="110"/>
      <c r="H407" s="110"/>
      <c r="I407" s="110"/>
      <c r="J407" s="110"/>
      <c r="K407" s="110"/>
      <c r="L407" s="110"/>
      <c r="M407" s="110"/>
      <c r="N407" s="110"/>
      <c r="O407" s="110"/>
      <c r="P407" s="110"/>
      <c r="Q407" s="110"/>
      <c r="R407" s="34"/>
    </row>
    <row r="408" spans="1:18" s="29" customFormat="1">
      <c r="A408" s="36"/>
      <c r="B408" s="36"/>
      <c r="C408" s="36"/>
      <c r="D408" s="36"/>
      <c r="E408" s="36"/>
      <c r="F408" s="110"/>
      <c r="G408" s="110"/>
      <c r="H408" s="110"/>
      <c r="I408" s="110"/>
      <c r="J408" s="110"/>
      <c r="K408" s="110"/>
      <c r="L408" s="110"/>
      <c r="M408" s="110"/>
      <c r="N408" s="110"/>
      <c r="O408" s="110"/>
      <c r="P408" s="110"/>
      <c r="Q408" s="110"/>
      <c r="R408" s="34"/>
    </row>
    <row r="409" spans="1:18" s="29" customFormat="1">
      <c r="A409" s="36"/>
      <c r="B409" s="36"/>
      <c r="C409" s="36"/>
      <c r="D409" s="36"/>
      <c r="E409" s="36"/>
      <c r="F409" s="110"/>
      <c r="G409" s="110"/>
      <c r="H409" s="110"/>
      <c r="I409" s="110"/>
      <c r="J409" s="110"/>
      <c r="K409" s="110"/>
      <c r="L409" s="110"/>
      <c r="M409" s="110"/>
      <c r="N409" s="110"/>
      <c r="O409" s="110"/>
      <c r="P409" s="110"/>
      <c r="Q409" s="110"/>
      <c r="R409" s="34"/>
    </row>
    <row r="410" spans="1:18" s="29" customFormat="1">
      <c r="A410" s="36"/>
      <c r="B410" s="36"/>
      <c r="C410" s="36"/>
      <c r="D410" s="36"/>
      <c r="E410" s="36"/>
      <c r="F410" s="110"/>
      <c r="G410" s="110"/>
      <c r="H410" s="110"/>
      <c r="I410" s="110"/>
      <c r="J410" s="110"/>
      <c r="K410" s="110"/>
      <c r="L410" s="110"/>
      <c r="M410" s="110"/>
      <c r="N410" s="110"/>
      <c r="O410" s="110"/>
      <c r="P410" s="110"/>
      <c r="Q410" s="110"/>
      <c r="R410" s="34"/>
    </row>
    <row r="411" spans="1:18" s="29" customFormat="1">
      <c r="A411" s="36"/>
      <c r="B411" s="36"/>
      <c r="C411" s="36"/>
      <c r="D411" s="36"/>
      <c r="E411" s="36"/>
      <c r="F411" s="110"/>
      <c r="G411" s="110"/>
      <c r="H411" s="110"/>
      <c r="I411" s="110"/>
      <c r="J411" s="110"/>
      <c r="K411" s="110"/>
      <c r="L411" s="110"/>
      <c r="M411" s="110"/>
      <c r="N411" s="110"/>
      <c r="O411" s="110"/>
      <c r="P411" s="110"/>
      <c r="Q411" s="110"/>
      <c r="R411" s="34"/>
    </row>
    <row r="412" spans="1:18" s="29" customFormat="1">
      <c r="A412" s="36"/>
      <c r="B412" s="36"/>
      <c r="C412" s="36"/>
      <c r="D412" s="36"/>
      <c r="E412" s="36"/>
      <c r="F412" s="110"/>
      <c r="G412" s="110"/>
      <c r="H412" s="110"/>
      <c r="I412" s="110"/>
      <c r="J412" s="110"/>
      <c r="K412" s="110"/>
      <c r="L412" s="110"/>
      <c r="M412" s="110"/>
      <c r="N412" s="110"/>
      <c r="O412" s="110"/>
      <c r="P412" s="110"/>
      <c r="Q412" s="110"/>
      <c r="R412" s="34"/>
    </row>
    <row r="413" spans="1:18" s="29" customFormat="1">
      <c r="A413" s="36"/>
      <c r="B413" s="36"/>
      <c r="C413" s="36"/>
      <c r="D413" s="36"/>
      <c r="E413" s="36"/>
      <c r="F413" s="110"/>
      <c r="G413" s="110"/>
      <c r="H413" s="110"/>
      <c r="I413" s="110"/>
      <c r="J413" s="110"/>
      <c r="K413" s="110"/>
      <c r="L413" s="110"/>
      <c r="M413" s="110"/>
      <c r="N413" s="110"/>
      <c r="O413" s="110"/>
      <c r="P413" s="110"/>
      <c r="Q413" s="110"/>
      <c r="R413" s="34"/>
    </row>
    <row r="414" spans="1:18" s="29" customFormat="1">
      <c r="A414" s="36"/>
      <c r="B414" s="36"/>
      <c r="C414" s="36"/>
      <c r="D414" s="36"/>
      <c r="E414" s="36"/>
      <c r="F414" s="110"/>
      <c r="G414" s="110"/>
      <c r="H414" s="110"/>
      <c r="I414" s="110"/>
      <c r="J414" s="110"/>
      <c r="K414" s="110"/>
      <c r="L414" s="110"/>
      <c r="M414" s="110"/>
      <c r="N414" s="110"/>
      <c r="O414" s="110"/>
      <c r="P414" s="110"/>
      <c r="Q414" s="110"/>
      <c r="R414" s="34"/>
    </row>
    <row r="415" spans="1:18" s="29" customFormat="1">
      <c r="A415" s="36"/>
      <c r="B415" s="36"/>
      <c r="C415" s="36"/>
      <c r="D415" s="36"/>
      <c r="E415" s="36"/>
      <c r="F415" s="110"/>
      <c r="G415" s="110"/>
      <c r="H415" s="110"/>
      <c r="I415" s="110"/>
      <c r="J415" s="110"/>
      <c r="K415" s="110"/>
      <c r="L415" s="110"/>
      <c r="M415" s="110"/>
      <c r="N415" s="110"/>
      <c r="O415" s="110"/>
      <c r="P415" s="110"/>
      <c r="Q415" s="110"/>
      <c r="R415" s="34"/>
    </row>
    <row r="416" spans="1:18" s="29" customFormat="1">
      <c r="A416" s="36"/>
      <c r="B416" s="36"/>
      <c r="C416" s="36"/>
      <c r="D416" s="36"/>
      <c r="E416" s="36"/>
      <c r="F416" s="110"/>
      <c r="G416" s="110"/>
      <c r="H416" s="110"/>
      <c r="I416" s="110"/>
      <c r="J416" s="110"/>
      <c r="K416" s="110"/>
      <c r="L416" s="110"/>
      <c r="M416" s="110"/>
      <c r="N416" s="110"/>
      <c r="O416" s="110"/>
      <c r="P416" s="110"/>
      <c r="Q416" s="110"/>
      <c r="R416" s="34"/>
    </row>
    <row r="417" spans="1:18" s="29" customFormat="1">
      <c r="A417" s="36"/>
      <c r="B417" s="36"/>
      <c r="C417" s="36"/>
      <c r="D417" s="36"/>
      <c r="E417" s="36"/>
      <c r="F417" s="110"/>
      <c r="G417" s="110"/>
      <c r="H417" s="110"/>
      <c r="I417" s="110"/>
      <c r="J417" s="110"/>
      <c r="K417" s="110"/>
      <c r="L417" s="110"/>
      <c r="M417" s="110"/>
      <c r="N417" s="110"/>
      <c r="O417" s="110"/>
      <c r="P417" s="110"/>
      <c r="Q417" s="110"/>
      <c r="R417" s="34"/>
    </row>
    <row r="418" spans="1:18" s="29" customFormat="1">
      <c r="A418" s="36"/>
      <c r="B418" s="36"/>
      <c r="C418" s="36"/>
      <c r="D418" s="36"/>
      <c r="E418" s="36"/>
      <c r="F418" s="110"/>
      <c r="G418" s="110"/>
      <c r="H418" s="110"/>
      <c r="I418" s="110"/>
      <c r="J418" s="110"/>
      <c r="K418" s="110"/>
      <c r="L418" s="110"/>
      <c r="M418" s="110"/>
      <c r="N418" s="110"/>
      <c r="O418" s="110"/>
      <c r="P418" s="110"/>
      <c r="Q418" s="110"/>
      <c r="R418" s="34"/>
    </row>
    <row r="419" spans="1:18" s="29" customFormat="1">
      <c r="A419" s="36"/>
      <c r="B419" s="36"/>
      <c r="C419" s="36"/>
      <c r="D419" s="36"/>
      <c r="E419" s="36"/>
      <c r="F419" s="110"/>
      <c r="G419" s="110"/>
      <c r="H419" s="110"/>
      <c r="I419" s="110"/>
      <c r="J419" s="110"/>
      <c r="K419" s="110"/>
      <c r="L419" s="110"/>
      <c r="M419" s="110"/>
      <c r="N419" s="110"/>
      <c r="O419" s="110"/>
      <c r="P419" s="110"/>
      <c r="Q419" s="110"/>
      <c r="R419" s="34"/>
    </row>
    <row r="420" spans="1:18" s="29" customFormat="1">
      <c r="A420" s="36"/>
      <c r="B420" s="36"/>
      <c r="C420" s="36"/>
      <c r="D420" s="36"/>
      <c r="E420" s="36"/>
      <c r="F420" s="110"/>
      <c r="G420" s="110"/>
      <c r="H420" s="110"/>
      <c r="I420" s="110"/>
      <c r="J420" s="110"/>
      <c r="K420" s="110"/>
      <c r="L420" s="110"/>
      <c r="M420" s="110"/>
      <c r="N420" s="110"/>
      <c r="O420" s="110"/>
      <c r="P420" s="110"/>
      <c r="Q420" s="110"/>
      <c r="R420" s="34"/>
    </row>
    <row r="421" spans="1:18" s="29" customFormat="1">
      <c r="A421" s="36"/>
      <c r="B421" s="36"/>
      <c r="C421" s="36"/>
      <c r="D421" s="36"/>
      <c r="E421" s="36"/>
      <c r="F421" s="110"/>
      <c r="G421" s="110"/>
      <c r="H421" s="110"/>
      <c r="I421" s="110"/>
      <c r="J421" s="110"/>
      <c r="K421" s="110"/>
      <c r="L421" s="110"/>
      <c r="M421" s="110"/>
      <c r="N421" s="110"/>
      <c r="O421" s="110"/>
      <c r="P421" s="110"/>
      <c r="Q421" s="110"/>
      <c r="R421" s="34"/>
    </row>
  </sheetData>
  <mergeCells count="48">
    <mergeCell ref="N6:N8"/>
    <mergeCell ref="O6:O8"/>
    <mergeCell ref="P6:P8"/>
    <mergeCell ref="Q6:Q8"/>
    <mergeCell ref="N38:N40"/>
    <mergeCell ref="O38:O40"/>
    <mergeCell ref="P38:P40"/>
    <mergeCell ref="Q38:Q40"/>
    <mergeCell ref="N70:N72"/>
    <mergeCell ref="O70:O72"/>
    <mergeCell ref="P70:P72"/>
    <mergeCell ref="Q70:Q72"/>
    <mergeCell ref="N103:N105"/>
    <mergeCell ref="O103:O105"/>
    <mergeCell ref="P103:P105"/>
    <mergeCell ref="Q103:Q105"/>
    <mergeCell ref="N136:N138"/>
    <mergeCell ref="O136:O138"/>
    <mergeCell ref="P136:P138"/>
    <mergeCell ref="Q136:Q138"/>
    <mergeCell ref="N169:N171"/>
    <mergeCell ref="O169:O171"/>
    <mergeCell ref="P169:P171"/>
    <mergeCell ref="Q169:Q171"/>
    <mergeCell ref="N202:N204"/>
    <mergeCell ref="O202:O204"/>
    <mergeCell ref="P202:P204"/>
    <mergeCell ref="Q202:Q204"/>
    <mergeCell ref="N235:N237"/>
    <mergeCell ref="O235:O237"/>
    <mergeCell ref="P235:P237"/>
    <mergeCell ref="Q235:Q237"/>
    <mergeCell ref="N268:N270"/>
    <mergeCell ref="O268:O270"/>
    <mergeCell ref="P268:P270"/>
    <mergeCell ref="Q268:Q270"/>
    <mergeCell ref="N301:N303"/>
    <mergeCell ref="O301:O303"/>
    <mergeCell ref="P301:P303"/>
    <mergeCell ref="Q301:Q303"/>
    <mergeCell ref="N334:N336"/>
    <mergeCell ref="O334:O336"/>
    <mergeCell ref="P334:P336"/>
    <mergeCell ref="Q334:Q336"/>
    <mergeCell ref="N367:N369"/>
    <mergeCell ref="O367:O369"/>
    <mergeCell ref="P367:P369"/>
    <mergeCell ref="Q367:Q369"/>
  </mergeCells>
  <conditionalFormatting sqref="R12:S22 R24:S29">
    <cfRule type="cellIs" dxfId="4890" priority="18" operator="notEqual">
      <formula>100</formula>
    </cfRule>
  </conditionalFormatting>
  <conditionalFormatting sqref="W12:W22 W24:W29">
    <cfRule type="cellIs" dxfId="4889" priority="17" operator="notEqual">
      <formula>100</formula>
    </cfRule>
  </conditionalFormatting>
  <conditionalFormatting sqref="R44:S61">
    <cfRule type="cellIs" dxfId="4888" priority="16" operator="notEqual">
      <formula>100</formula>
    </cfRule>
  </conditionalFormatting>
  <conditionalFormatting sqref="R76:S93">
    <cfRule type="cellIs" dxfId="4887" priority="15" operator="notEqual">
      <formula>100</formula>
    </cfRule>
  </conditionalFormatting>
  <conditionalFormatting sqref="R109:S126">
    <cfRule type="cellIs" dxfId="4886" priority="14" operator="notEqual">
      <formula>100</formula>
    </cfRule>
  </conditionalFormatting>
  <conditionalFormatting sqref="R142:S159">
    <cfRule type="cellIs" dxfId="4885" priority="13" operator="notEqual">
      <formula>100</formula>
    </cfRule>
  </conditionalFormatting>
  <conditionalFormatting sqref="R175:S192">
    <cfRule type="cellIs" dxfId="4884" priority="12" operator="notEqual">
      <formula>100</formula>
    </cfRule>
  </conditionalFormatting>
  <conditionalFormatting sqref="R208:S225">
    <cfRule type="cellIs" dxfId="4883" priority="11" operator="notEqual">
      <formula>100</formula>
    </cfRule>
  </conditionalFormatting>
  <conditionalFormatting sqref="R241:S251 R253:S258">
    <cfRule type="cellIs" dxfId="4882" priority="10" operator="notEqual">
      <formula>100</formula>
    </cfRule>
  </conditionalFormatting>
  <conditionalFormatting sqref="R274:S291">
    <cfRule type="cellIs" dxfId="4881" priority="9" operator="notEqual">
      <formula>100</formula>
    </cfRule>
  </conditionalFormatting>
  <conditionalFormatting sqref="R307:S324">
    <cfRule type="cellIs" dxfId="4880" priority="8" operator="notEqual">
      <formula>100</formula>
    </cfRule>
  </conditionalFormatting>
  <conditionalFormatting sqref="R340:S357">
    <cfRule type="cellIs" dxfId="4879" priority="7" operator="notEqual">
      <formula>100</formula>
    </cfRule>
  </conditionalFormatting>
  <conditionalFormatting sqref="R373:S390">
    <cfRule type="cellIs" dxfId="4878" priority="6" operator="notEqual">
      <formula>100</formula>
    </cfRule>
  </conditionalFormatting>
  <conditionalFormatting sqref="W241:W251 W253:W258">
    <cfRule type="cellIs" dxfId="4877" priority="5" operator="notEqual">
      <formula>100</formula>
    </cfRule>
  </conditionalFormatting>
  <conditionalFormatting sqref="R23:S23">
    <cfRule type="cellIs" dxfId="4876" priority="4" operator="notEqual">
      <formula>100</formula>
    </cfRule>
  </conditionalFormatting>
  <conditionalFormatting sqref="W23">
    <cfRule type="cellIs" dxfId="4875" priority="3" operator="notEqual">
      <formula>100</formula>
    </cfRule>
  </conditionalFormatting>
  <conditionalFormatting sqref="R252:S252">
    <cfRule type="cellIs" dxfId="4874" priority="2" operator="notEqual">
      <formula>100</formula>
    </cfRule>
  </conditionalFormatting>
  <conditionalFormatting sqref="W252">
    <cfRule type="cellIs" dxfId="4873" priority="1" operator="notEqual">
      <formula>100</formula>
    </cfRule>
  </conditionalFormatting>
  <printOptions horizontalCentered="1"/>
  <pageMargins left="0.5" right="0.5" top="1" bottom="0.75" header="0.5" footer="0.5"/>
  <pageSetup scale="89" firstPageNumber="50" orientation="landscape" useFirstPageNumber="1" r:id="rId1"/>
  <headerFooter alignWithMargins="0">
    <oddHeader>&amp;R&amp;"Arial,Regular"&amp;8SREB-State Data Exchange</oddHeader>
    <oddFooter>&amp;C&amp;"Arial,Regular"&amp;10&amp;P</oddFooter>
  </headerFooter>
  <rowBreaks count="11" manualBreakCount="11">
    <brk id="32" max="16383" man="1"/>
    <brk id="64" max="16383" man="1"/>
    <brk id="97" max="16383" man="1"/>
    <brk id="130" max="16383" man="1"/>
    <brk id="163" max="16383" man="1"/>
    <brk id="196" max="16383" man="1"/>
    <brk id="229" max="16383" man="1"/>
    <brk id="262" max="16383" man="1"/>
    <brk id="295" max="16383" man="1"/>
    <brk id="328" max="16383" man="1"/>
    <brk id="361" max="16383" man="1"/>
  </row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7"/>
  </sheetPr>
  <dimension ref="A2:AG581"/>
  <sheetViews>
    <sheetView zoomScaleNormal="100" workbookViewId="0">
      <pane xSplit="2" ySplit="5" topLeftCell="C84" activePane="bottomRight" state="frozen"/>
      <selection pane="topRight" activeCell="C1" sqref="C1"/>
      <selection pane="bottomLeft" activeCell="A6" sqref="A6"/>
      <selection pane="bottomRight" activeCell="M106" sqref="M106"/>
    </sheetView>
  </sheetViews>
  <sheetFormatPr defaultColWidth="9" defaultRowHeight="12.75"/>
  <cols>
    <col min="1" max="1" width="4.109375" style="113" customWidth="1"/>
    <col min="2" max="2" width="17.44140625" style="51" customWidth="1"/>
    <col min="3" max="8" width="9" style="51" customWidth="1"/>
    <col min="9" max="9" width="4.44140625" style="51" customWidth="1"/>
    <col min="10" max="13" width="8.6640625" style="51" customWidth="1"/>
    <col min="14" max="14" width="3.88671875" style="51" customWidth="1"/>
    <col min="15" max="15" width="7" style="51" customWidth="1"/>
    <col min="16" max="16" width="8.6640625" style="51" customWidth="1"/>
    <col min="17" max="18" width="1" style="51" customWidth="1"/>
    <col min="19" max="19" width="1.77734375" style="51" customWidth="1"/>
    <col min="20" max="20" width="7" style="51" customWidth="1"/>
    <col min="21" max="31" width="5.77734375" style="51" customWidth="1"/>
    <col min="32" max="16384" width="9" style="51"/>
  </cols>
  <sheetData>
    <row r="2" spans="1:32">
      <c r="C2" s="57" t="s">
        <v>190</v>
      </c>
    </row>
    <row r="3" spans="1:32">
      <c r="A3" s="432"/>
      <c r="B3" s="435"/>
      <c r="C3" s="431" t="s">
        <v>47</v>
      </c>
      <c r="D3" s="435" t="s">
        <v>4</v>
      </c>
      <c r="E3" s="435"/>
      <c r="F3" s="435"/>
      <c r="G3" s="435"/>
      <c r="H3" s="435"/>
      <c r="I3" s="435"/>
      <c r="J3" s="435"/>
      <c r="K3" s="435"/>
      <c r="L3" s="435"/>
      <c r="M3" s="435"/>
      <c r="N3" s="435"/>
      <c r="O3" s="435"/>
      <c r="P3" s="452"/>
      <c r="Q3" s="113"/>
      <c r="R3" s="113"/>
      <c r="S3" s="113"/>
      <c r="T3" s="113"/>
    </row>
    <row r="4" spans="1:32" ht="38.25">
      <c r="A4" s="439"/>
      <c r="B4" s="440"/>
      <c r="C4" s="431" t="s">
        <v>186</v>
      </c>
      <c r="D4" s="435"/>
      <c r="E4" s="435"/>
      <c r="F4" s="435"/>
      <c r="G4" s="435"/>
      <c r="H4" s="435"/>
      <c r="I4" s="450" t="s">
        <v>187</v>
      </c>
      <c r="J4" s="431" t="s">
        <v>188</v>
      </c>
      <c r="K4" s="435"/>
      <c r="L4" s="435"/>
      <c r="M4" s="435"/>
      <c r="N4" s="450" t="s">
        <v>189</v>
      </c>
      <c r="O4" s="431" t="s">
        <v>553</v>
      </c>
      <c r="P4" s="453" t="s">
        <v>554</v>
      </c>
      <c r="Q4" s="21"/>
      <c r="R4" s="21"/>
      <c r="S4" s="21"/>
      <c r="T4" s="94" t="s">
        <v>186</v>
      </c>
      <c r="U4" s="97"/>
      <c r="V4" s="97"/>
      <c r="W4" s="97"/>
      <c r="X4" s="97"/>
      <c r="Y4" s="97"/>
      <c r="Z4" s="98" t="s">
        <v>187</v>
      </c>
      <c r="AA4" s="94" t="s">
        <v>188</v>
      </c>
      <c r="AB4" s="97"/>
      <c r="AC4" s="97"/>
      <c r="AD4" s="97"/>
      <c r="AE4" s="196" t="s">
        <v>189</v>
      </c>
    </row>
    <row r="5" spans="1:32">
      <c r="A5" s="432" t="s">
        <v>0</v>
      </c>
      <c r="B5" s="431" t="s">
        <v>44</v>
      </c>
      <c r="C5" s="431">
        <v>1</v>
      </c>
      <c r="D5" s="432">
        <v>2</v>
      </c>
      <c r="E5" s="432">
        <v>3</v>
      </c>
      <c r="F5" s="432">
        <v>4</v>
      </c>
      <c r="G5" s="432">
        <v>5</v>
      </c>
      <c r="H5" s="432">
        <v>6</v>
      </c>
      <c r="I5" s="451"/>
      <c r="J5" s="431">
        <v>7</v>
      </c>
      <c r="K5" s="432">
        <v>8</v>
      </c>
      <c r="L5" s="432">
        <v>9</v>
      </c>
      <c r="M5" s="432">
        <v>10</v>
      </c>
      <c r="N5" s="451"/>
      <c r="O5" s="431" t="s">
        <v>553</v>
      </c>
      <c r="P5" s="454"/>
      <c r="Q5" s="21"/>
      <c r="R5" s="21"/>
      <c r="S5" s="21"/>
      <c r="T5" s="94">
        <v>1</v>
      </c>
      <c r="U5" s="96">
        <v>2</v>
      </c>
      <c r="V5" s="96">
        <v>3</v>
      </c>
      <c r="W5" s="96">
        <v>4</v>
      </c>
      <c r="X5" s="96">
        <v>5</v>
      </c>
      <c r="Y5" s="96">
        <v>6</v>
      </c>
      <c r="Z5" s="99"/>
      <c r="AA5" s="94">
        <v>7</v>
      </c>
      <c r="AB5" s="96">
        <v>8</v>
      </c>
      <c r="AC5" s="96">
        <v>9</v>
      </c>
      <c r="AD5" s="96">
        <v>10</v>
      </c>
      <c r="AE5" s="197"/>
    </row>
    <row r="6" spans="1:32">
      <c r="A6" s="432" t="s">
        <v>549</v>
      </c>
      <c r="B6" s="431" t="s">
        <v>232</v>
      </c>
      <c r="C6" s="448">
        <v>0</v>
      </c>
      <c r="D6" s="455">
        <v>0</v>
      </c>
      <c r="E6" s="455">
        <v>0</v>
      </c>
      <c r="F6" s="455">
        <v>0</v>
      </c>
      <c r="G6" s="455">
        <v>0</v>
      </c>
      <c r="H6" s="455">
        <v>0</v>
      </c>
      <c r="I6" s="448">
        <v>0</v>
      </c>
      <c r="J6" s="448">
        <v>0</v>
      </c>
      <c r="K6" s="455">
        <v>0</v>
      </c>
      <c r="L6" s="455">
        <v>0</v>
      </c>
      <c r="M6" s="455">
        <v>0</v>
      </c>
      <c r="N6" s="448">
        <v>0</v>
      </c>
      <c r="O6" s="448">
        <v>0</v>
      </c>
      <c r="P6" s="456">
        <v>0</v>
      </c>
      <c r="Q6" s="271"/>
      <c r="R6" s="271"/>
      <c r="S6" s="271"/>
      <c r="T6" s="271" t="s">
        <v>533</v>
      </c>
      <c r="U6" s="113"/>
      <c r="Z6" s="275"/>
      <c r="AE6" s="275"/>
    </row>
    <row r="7" spans="1:32">
      <c r="A7" s="439"/>
      <c r="B7" s="466" t="s">
        <v>432</v>
      </c>
      <c r="C7" s="467">
        <v>0</v>
      </c>
      <c r="D7" s="468">
        <v>0</v>
      </c>
      <c r="E7" s="468">
        <v>0</v>
      </c>
      <c r="F7" s="468">
        <v>0</v>
      </c>
      <c r="G7" s="468">
        <v>0</v>
      </c>
      <c r="H7" s="468">
        <v>0</v>
      </c>
      <c r="I7" s="467">
        <v>0</v>
      </c>
      <c r="J7" s="467">
        <v>0</v>
      </c>
      <c r="K7" s="468">
        <v>0</v>
      </c>
      <c r="L7" s="468">
        <v>0</v>
      </c>
      <c r="M7" s="468">
        <v>0</v>
      </c>
      <c r="N7" s="467">
        <v>0</v>
      </c>
      <c r="O7" s="467">
        <v>0</v>
      </c>
      <c r="P7" s="469">
        <v>0</v>
      </c>
      <c r="Q7" s="271"/>
      <c r="R7" s="271"/>
      <c r="S7" s="271"/>
      <c r="T7" s="272">
        <f t="shared" ref="T7:AE7" si="0">C7-C6</f>
        <v>0</v>
      </c>
      <c r="U7" s="272">
        <f t="shared" si="0"/>
        <v>0</v>
      </c>
      <c r="V7" s="272">
        <f t="shared" si="0"/>
        <v>0</v>
      </c>
      <c r="W7" s="272">
        <f t="shared" si="0"/>
        <v>0</v>
      </c>
      <c r="X7" s="272">
        <f t="shared" si="0"/>
        <v>0</v>
      </c>
      <c r="Y7" s="272">
        <f t="shared" si="0"/>
        <v>0</v>
      </c>
      <c r="Z7" s="276">
        <f t="shared" si="0"/>
        <v>0</v>
      </c>
      <c r="AA7" s="272">
        <f t="shared" si="0"/>
        <v>0</v>
      </c>
      <c r="AB7" s="272">
        <f t="shared" si="0"/>
        <v>0</v>
      </c>
      <c r="AC7" s="272">
        <f t="shared" si="0"/>
        <v>0</v>
      </c>
      <c r="AD7" s="272">
        <f t="shared" si="0"/>
        <v>0</v>
      </c>
      <c r="AE7" s="276">
        <f t="shared" si="0"/>
        <v>0</v>
      </c>
    </row>
    <row r="8" spans="1:32">
      <c r="A8" s="439"/>
      <c r="B8" s="457" t="s">
        <v>234</v>
      </c>
      <c r="C8" s="447">
        <v>0</v>
      </c>
      <c r="D8" s="480">
        <v>0</v>
      </c>
      <c r="E8" s="480">
        <v>0</v>
      </c>
      <c r="F8" s="480">
        <v>0</v>
      </c>
      <c r="G8" s="480">
        <v>0</v>
      </c>
      <c r="H8" s="480">
        <v>0</v>
      </c>
      <c r="I8" s="447">
        <v>0</v>
      </c>
      <c r="J8" s="447">
        <v>0</v>
      </c>
      <c r="K8" s="480">
        <v>0</v>
      </c>
      <c r="L8" s="480">
        <v>0</v>
      </c>
      <c r="M8" s="480">
        <v>0</v>
      </c>
      <c r="N8" s="447">
        <v>0</v>
      </c>
      <c r="O8" s="447">
        <v>0</v>
      </c>
      <c r="P8" s="459">
        <v>0</v>
      </c>
      <c r="Q8" s="271"/>
      <c r="R8" s="271"/>
      <c r="S8" s="271"/>
      <c r="T8" s="113"/>
      <c r="U8" s="113"/>
      <c r="Z8" s="275"/>
      <c r="AE8" s="275"/>
    </row>
    <row r="9" spans="1:32">
      <c r="A9" s="439"/>
      <c r="B9" s="457" t="s">
        <v>434</v>
      </c>
      <c r="C9" s="447">
        <v>0</v>
      </c>
      <c r="D9" s="458">
        <v>0</v>
      </c>
      <c r="E9" s="458">
        <v>0</v>
      </c>
      <c r="F9" s="458">
        <v>0</v>
      </c>
      <c r="G9" s="458">
        <v>0</v>
      </c>
      <c r="H9" s="458">
        <v>0</v>
      </c>
      <c r="I9" s="447">
        <v>0</v>
      </c>
      <c r="J9" s="447">
        <v>0</v>
      </c>
      <c r="K9" s="458">
        <v>0</v>
      </c>
      <c r="L9" s="458">
        <v>0</v>
      </c>
      <c r="M9" s="458">
        <v>0</v>
      </c>
      <c r="N9" s="447">
        <v>0</v>
      </c>
      <c r="O9" s="447">
        <v>0</v>
      </c>
      <c r="P9" s="459">
        <v>0</v>
      </c>
      <c r="Q9" s="271"/>
      <c r="R9" s="271"/>
      <c r="S9" s="271"/>
      <c r="T9" s="272">
        <f t="shared" ref="T9:U9" si="1">C9-C8</f>
        <v>0</v>
      </c>
      <c r="U9" s="272">
        <f t="shared" si="1"/>
        <v>0</v>
      </c>
      <c r="V9" s="272">
        <f t="shared" ref="V9" si="2">E9-E8</f>
        <v>0</v>
      </c>
      <c r="W9" s="272">
        <f t="shared" ref="W9" si="3">F9-F8</f>
        <v>0</v>
      </c>
      <c r="X9" s="272">
        <f t="shared" ref="X9" si="4">G9-G8</f>
        <v>0</v>
      </c>
      <c r="Y9" s="272">
        <f t="shared" ref="Y9" si="5">H9-H8</f>
        <v>0</v>
      </c>
      <c r="Z9" s="276">
        <f t="shared" ref="Z9" si="6">I9-I8</f>
        <v>0</v>
      </c>
      <c r="AA9" s="272">
        <f t="shared" ref="AA9" si="7">J9-J8</f>
        <v>0</v>
      </c>
      <c r="AB9" s="272">
        <f t="shared" ref="AB9" si="8">K9-K8</f>
        <v>0</v>
      </c>
      <c r="AC9" s="272">
        <f t="shared" ref="AC9" si="9">L9-L8</f>
        <v>0</v>
      </c>
      <c r="AD9" s="272">
        <f t="shared" ref="AD9" si="10">M9-M8</f>
        <v>0</v>
      </c>
      <c r="AE9" s="276">
        <f t="shared" ref="AE9" si="11">N9-N8</f>
        <v>0</v>
      </c>
    </row>
    <row r="10" spans="1:32">
      <c r="A10" s="439"/>
      <c r="B10" s="457" t="s">
        <v>236</v>
      </c>
      <c r="C10" s="447">
        <v>0</v>
      </c>
      <c r="D10" s="458">
        <v>0</v>
      </c>
      <c r="E10" s="458">
        <v>0</v>
      </c>
      <c r="F10" s="458">
        <v>0</v>
      </c>
      <c r="G10" s="458">
        <v>0</v>
      </c>
      <c r="H10" s="458">
        <v>0</v>
      </c>
      <c r="I10" s="447">
        <v>0</v>
      </c>
      <c r="J10" s="447">
        <v>0</v>
      </c>
      <c r="K10" s="458">
        <v>0</v>
      </c>
      <c r="L10" s="458">
        <v>0</v>
      </c>
      <c r="M10" s="458">
        <v>0</v>
      </c>
      <c r="N10" s="447">
        <v>0</v>
      </c>
      <c r="O10" s="447">
        <v>0</v>
      </c>
      <c r="P10" s="459">
        <v>0</v>
      </c>
      <c r="Q10" s="271"/>
      <c r="R10" s="271"/>
      <c r="S10" s="271"/>
      <c r="T10" s="113"/>
      <c r="U10" s="113"/>
      <c r="Z10" s="275"/>
      <c r="AE10" s="275"/>
    </row>
    <row r="11" spans="1:32" ht="13.5" thickBot="1">
      <c r="A11" s="439"/>
      <c r="B11" s="457" t="s">
        <v>436</v>
      </c>
      <c r="C11" s="447">
        <v>0</v>
      </c>
      <c r="D11" s="458">
        <v>0</v>
      </c>
      <c r="E11" s="458">
        <v>0</v>
      </c>
      <c r="F11" s="458">
        <v>0</v>
      </c>
      <c r="G11" s="458">
        <v>0</v>
      </c>
      <c r="H11" s="458">
        <v>0</v>
      </c>
      <c r="I11" s="447">
        <v>0</v>
      </c>
      <c r="J11" s="447">
        <v>0</v>
      </c>
      <c r="K11" s="458">
        <v>0</v>
      </c>
      <c r="L11" s="458">
        <v>0</v>
      </c>
      <c r="M11" s="458">
        <v>0</v>
      </c>
      <c r="N11" s="447">
        <v>0</v>
      </c>
      <c r="O11" s="447">
        <v>0</v>
      </c>
      <c r="P11" s="459">
        <v>0</v>
      </c>
      <c r="Q11" s="271"/>
      <c r="R11" s="271"/>
      <c r="S11" s="271"/>
      <c r="T11" s="310">
        <f t="shared" ref="T11:U11" si="12">C11-C10</f>
        <v>0</v>
      </c>
      <c r="U11" s="310">
        <f t="shared" si="12"/>
        <v>0</v>
      </c>
      <c r="V11" s="310">
        <f t="shared" ref="V11" si="13">E11-E10</f>
        <v>0</v>
      </c>
      <c r="W11" s="310">
        <f t="shared" ref="W11" si="14">F11-F10</f>
        <v>0</v>
      </c>
      <c r="X11" s="310">
        <f t="shared" ref="X11" si="15">G11-G10</f>
        <v>0</v>
      </c>
      <c r="Y11" s="310">
        <f t="shared" ref="Y11" si="16">H11-H10</f>
        <v>0</v>
      </c>
      <c r="Z11" s="407">
        <f t="shared" ref="Z11" si="17">I11-I10</f>
        <v>0</v>
      </c>
      <c r="AA11" s="310">
        <f t="shared" ref="AA11" si="18">J11-J10</f>
        <v>0</v>
      </c>
      <c r="AB11" s="310">
        <f t="shared" ref="AB11" si="19">K11-K10</f>
        <v>0</v>
      </c>
      <c r="AC11" s="310">
        <f t="shared" ref="AC11" si="20">L11-L10</f>
        <v>0</v>
      </c>
      <c r="AD11" s="310">
        <f t="shared" ref="AD11" si="21">M11-M10</f>
        <v>0</v>
      </c>
      <c r="AE11" s="407">
        <f t="shared" ref="AE11" si="22">N11-N10</f>
        <v>0</v>
      </c>
    </row>
    <row r="12" spans="1:32" ht="13.5" thickTop="1">
      <c r="A12" s="439"/>
      <c r="B12" s="487" t="s">
        <v>238</v>
      </c>
      <c r="C12" s="481">
        <v>0</v>
      </c>
      <c r="D12" s="482">
        <v>0</v>
      </c>
      <c r="E12" s="482">
        <v>0</v>
      </c>
      <c r="F12" s="482">
        <v>0</v>
      </c>
      <c r="G12" s="482">
        <v>0</v>
      </c>
      <c r="H12" s="482">
        <v>0</v>
      </c>
      <c r="I12" s="481">
        <v>0</v>
      </c>
      <c r="J12" s="481">
        <v>0</v>
      </c>
      <c r="K12" s="482">
        <v>0</v>
      </c>
      <c r="L12" s="482">
        <v>0</v>
      </c>
      <c r="M12" s="482">
        <v>0</v>
      </c>
      <c r="N12" s="481">
        <v>0</v>
      </c>
      <c r="O12" s="481">
        <v>0</v>
      </c>
      <c r="P12" s="483">
        <v>0</v>
      </c>
      <c r="Q12" s="409"/>
      <c r="R12" s="409"/>
      <c r="S12" s="409"/>
      <c r="T12" s="410"/>
      <c r="U12" s="410"/>
      <c r="V12" s="410"/>
      <c r="W12" s="410"/>
      <c r="X12" s="410"/>
      <c r="Y12" s="410"/>
      <c r="Z12" s="411"/>
      <c r="AA12" s="410"/>
      <c r="AB12" s="410"/>
      <c r="AC12" s="410"/>
      <c r="AD12" s="410"/>
      <c r="AE12" s="411"/>
      <c r="AF12" s="410"/>
    </row>
    <row r="13" spans="1:32" ht="13.5" thickBot="1">
      <c r="A13" s="439"/>
      <c r="B13" s="488" t="s">
        <v>438</v>
      </c>
      <c r="C13" s="484">
        <v>0</v>
      </c>
      <c r="D13" s="485">
        <v>0</v>
      </c>
      <c r="E13" s="485">
        <v>0</v>
      </c>
      <c r="F13" s="485">
        <v>0</v>
      </c>
      <c r="G13" s="485">
        <v>0</v>
      </c>
      <c r="H13" s="485">
        <v>0</v>
      </c>
      <c r="I13" s="484">
        <v>0</v>
      </c>
      <c r="J13" s="484">
        <v>0</v>
      </c>
      <c r="K13" s="485">
        <v>0</v>
      </c>
      <c r="L13" s="485">
        <v>0</v>
      </c>
      <c r="M13" s="485">
        <v>0</v>
      </c>
      <c r="N13" s="484">
        <v>0</v>
      </c>
      <c r="O13" s="484">
        <v>0</v>
      </c>
      <c r="P13" s="486">
        <v>0</v>
      </c>
      <c r="Q13" s="413"/>
      <c r="R13" s="413"/>
      <c r="S13" s="413"/>
      <c r="T13" s="414">
        <f t="shared" ref="T13:U13" si="23">C13-C12</f>
        <v>0</v>
      </c>
      <c r="U13" s="414">
        <f t="shared" si="23"/>
        <v>0</v>
      </c>
      <c r="V13" s="414">
        <f t="shared" ref="V13" si="24">E13-E12</f>
        <v>0</v>
      </c>
      <c r="W13" s="414">
        <f t="shared" ref="W13" si="25">F13-F12</f>
        <v>0</v>
      </c>
      <c r="X13" s="414">
        <f t="shared" ref="X13" si="26">G13-G12</f>
        <v>0</v>
      </c>
      <c r="Y13" s="414">
        <f t="shared" ref="Y13" si="27">H13-H12</f>
        <v>0</v>
      </c>
      <c r="Z13" s="415">
        <f t="shared" ref="Z13" si="28">I13-I12</f>
        <v>0</v>
      </c>
      <c r="AA13" s="414">
        <f t="shared" ref="AA13" si="29">J13-J12</f>
        <v>0</v>
      </c>
      <c r="AB13" s="414">
        <f t="shared" ref="AB13" si="30">K13-K12</f>
        <v>0</v>
      </c>
      <c r="AC13" s="414">
        <f t="shared" ref="AC13" si="31">L13-L12</f>
        <v>0</v>
      </c>
      <c r="AD13" s="414">
        <f t="shared" ref="AD13" si="32">M13-M12</f>
        <v>0</v>
      </c>
      <c r="AE13" s="415">
        <f t="shared" ref="AE13" si="33">N13-N12</f>
        <v>0</v>
      </c>
      <c r="AF13" s="416"/>
    </row>
    <row r="14" spans="1:32" ht="13.5" thickTop="1">
      <c r="A14" s="439"/>
      <c r="B14" s="457" t="s">
        <v>78</v>
      </c>
      <c r="C14" s="447">
        <v>0</v>
      </c>
      <c r="D14" s="458">
        <v>0</v>
      </c>
      <c r="E14" s="458">
        <v>0</v>
      </c>
      <c r="F14" s="458">
        <v>0</v>
      </c>
      <c r="G14" s="458">
        <v>0</v>
      </c>
      <c r="H14" s="458">
        <v>0</v>
      </c>
      <c r="I14" s="447">
        <v>0</v>
      </c>
      <c r="J14" s="447">
        <v>0</v>
      </c>
      <c r="K14" s="458">
        <v>0</v>
      </c>
      <c r="L14" s="458">
        <v>0</v>
      </c>
      <c r="M14" s="458">
        <v>0</v>
      </c>
      <c r="N14" s="447">
        <v>0</v>
      </c>
      <c r="O14" s="447">
        <v>0</v>
      </c>
      <c r="P14" s="459">
        <v>0</v>
      </c>
      <c r="Q14" s="271"/>
      <c r="R14" s="271"/>
      <c r="S14" s="271"/>
      <c r="T14" s="113"/>
      <c r="U14" s="113"/>
      <c r="Z14" s="275"/>
      <c r="AE14" s="275"/>
    </row>
    <row r="15" spans="1:32">
      <c r="A15" s="439"/>
      <c r="B15" s="457" t="s">
        <v>440</v>
      </c>
      <c r="C15" s="447">
        <v>0</v>
      </c>
      <c r="D15" s="458">
        <v>0</v>
      </c>
      <c r="E15" s="458">
        <v>0</v>
      </c>
      <c r="F15" s="458">
        <v>0</v>
      </c>
      <c r="G15" s="458">
        <v>0</v>
      </c>
      <c r="H15" s="458">
        <v>0</v>
      </c>
      <c r="I15" s="447">
        <v>0</v>
      </c>
      <c r="J15" s="447">
        <v>0</v>
      </c>
      <c r="K15" s="458">
        <v>0</v>
      </c>
      <c r="L15" s="458">
        <v>0</v>
      </c>
      <c r="M15" s="458">
        <v>0</v>
      </c>
      <c r="N15" s="447">
        <v>0</v>
      </c>
      <c r="O15" s="447">
        <v>0</v>
      </c>
      <c r="P15" s="459">
        <v>0</v>
      </c>
      <c r="Q15" s="271"/>
      <c r="R15" s="271"/>
      <c r="S15" s="271"/>
      <c r="T15" s="272">
        <f t="shared" ref="T15:U15" si="34">C15-C14</f>
        <v>0</v>
      </c>
      <c r="U15" s="272">
        <f t="shared" si="34"/>
        <v>0</v>
      </c>
      <c r="V15" s="272">
        <f t="shared" ref="V15" si="35">E15-E14</f>
        <v>0</v>
      </c>
      <c r="W15" s="272">
        <f t="shared" ref="W15" si="36">F15-F14</f>
        <v>0</v>
      </c>
      <c r="X15" s="272">
        <f t="shared" ref="X15" si="37">G15-G14</f>
        <v>0</v>
      </c>
      <c r="Y15" s="272">
        <f t="shared" ref="Y15" si="38">H15-H14</f>
        <v>0</v>
      </c>
      <c r="Z15" s="276">
        <f t="shared" ref="Z15" si="39">I15-I14</f>
        <v>0</v>
      </c>
      <c r="AA15" s="272">
        <f t="shared" ref="AA15" si="40">J15-J14</f>
        <v>0</v>
      </c>
      <c r="AB15" s="272">
        <f t="shared" ref="AB15" si="41">K15-K14</f>
        <v>0</v>
      </c>
      <c r="AC15" s="272">
        <f t="shared" ref="AC15" si="42">L15-L14</f>
        <v>0</v>
      </c>
      <c r="AD15" s="272">
        <f t="shared" ref="AD15" si="43">M15-M14</f>
        <v>0</v>
      </c>
      <c r="AE15" s="276">
        <f t="shared" ref="AE15" si="44">N15-N14</f>
        <v>0</v>
      </c>
    </row>
    <row r="16" spans="1:32">
      <c r="A16" s="439"/>
      <c r="B16" s="457" t="s">
        <v>80</v>
      </c>
      <c r="C16" s="447">
        <v>0</v>
      </c>
      <c r="D16" s="458">
        <v>0</v>
      </c>
      <c r="E16" s="458">
        <v>0</v>
      </c>
      <c r="F16" s="458">
        <v>0</v>
      </c>
      <c r="G16" s="458">
        <v>0</v>
      </c>
      <c r="H16" s="458">
        <v>0</v>
      </c>
      <c r="I16" s="447">
        <v>0</v>
      </c>
      <c r="J16" s="447">
        <v>0</v>
      </c>
      <c r="K16" s="458">
        <v>0</v>
      </c>
      <c r="L16" s="458">
        <v>0</v>
      </c>
      <c r="M16" s="458">
        <v>0</v>
      </c>
      <c r="N16" s="447">
        <v>0</v>
      </c>
      <c r="O16" s="447">
        <v>0</v>
      </c>
      <c r="P16" s="459">
        <v>0</v>
      </c>
      <c r="Q16" s="271"/>
      <c r="R16" s="271"/>
      <c r="S16" s="271"/>
      <c r="T16" s="113"/>
      <c r="U16" s="113"/>
      <c r="Z16" s="275"/>
      <c r="AE16" s="275"/>
    </row>
    <row r="17" spans="1:32">
      <c r="A17" s="439"/>
      <c r="B17" s="457" t="s">
        <v>442</v>
      </c>
      <c r="C17" s="447">
        <v>0</v>
      </c>
      <c r="D17" s="458">
        <v>0</v>
      </c>
      <c r="E17" s="458">
        <v>0</v>
      </c>
      <c r="F17" s="458">
        <v>0</v>
      </c>
      <c r="G17" s="458">
        <v>0</v>
      </c>
      <c r="H17" s="458">
        <v>0</v>
      </c>
      <c r="I17" s="447">
        <v>0</v>
      </c>
      <c r="J17" s="447">
        <v>0</v>
      </c>
      <c r="K17" s="458">
        <v>0</v>
      </c>
      <c r="L17" s="458">
        <v>0</v>
      </c>
      <c r="M17" s="458">
        <v>0</v>
      </c>
      <c r="N17" s="447">
        <v>0</v>
      </c>
      <c r="O17" s="447">
        <v>0</v>
      </c>
      <c r="P17" s="459">
        <v>0</v>
      </c>
      <c r="Q17" s="271"/>
      <c r="R17" s="271"/>
      <c r="S17" s="271"/>
      <c r="T17" s="272">
        <f t="shared" ref="T17:U17" si="45">C17-C16</f>
        <v>0</v>
      </c>
      <c r="U17" s="272">
        <f t="shared" si="45"/>
        <v>0</v>
      </c>
      <c r="V17" s="272">
        <f t="shared" ref="V17" si="46">E17-E16</f>
        <v>0</v>
      </c>
      <c r="W17" s="272">
        <f t="shared" ref="W17" si="47">F17-F16</f>
        <v>0</v>
      </c>
      <c r="X17" s="272">
        <f t="shared" ref="X17" si="48">G17-G16</f>
        <v>0</v>
      </c>
      <c r="Y17" s="272">
        <f t="shared" ref="Y17" si="49">H17-H16</f>
        <v>0</v>
      </c>
      <c r="Z17" s="276">
        <f t="shared" ref="Z17" si="50">I17-I16</f>
        <v>0</v>
      </c>
      <c r="AA17" s="272">
        <f t="shared" ref="AA17" si="51">J17-J16</f>
        <v>0</v>
      </c>
      <c r="AB17" s="272">
        <f t="shared" ref="AB17" si="52">K17-K16</f>
        <v>0</v>
      </c>
      <c r="AC17" s="272">
        <f t="shared" ref="AC17" si="53">L17-L16</f>
        <v>0</v>
      </c>
      <c r="AD17" s="272">
        <f t="shared" ref="AD17" si="54">M17-M16</f>
        <v>0</v>
      </c>
      <c r="AE17" s="276">
        <f t="shared" ref="AE17" si="55">N17-N16</f>
        <v>0</v>
      </c>
    </row>
    <row r="18" spans="1:32">
      <c r="A18" s="439"/>
      <c r="B18" s="457" t="s">
        <v>82</v>
      </c>
      <c r="C18" s="447">
        <v>0</v>
      </c>
      <c r="D18" s="458">
        <v>0</v>
      </c>
      <c r="E18" s="458">
        <v>0</v>
      </c>
      <c r="F18" s="458">
        <v>0</v>
      </c>
      <c r="G18" s="458">
        <v>0</v>
      </c>
      <c r="H18" s="458">
        <v>0</v>
      </c>
      <c r="I18" s="447">
        <v>0</v>
      </c>
      <c r="J18" s="447">
        <v>0</v>
      </c>
      <c r="K18" s="458">
        <v>0</v>
      </c>
      <c r="L18" s="458">
        <v>0</v>
      </c>
      <c r="M18" s="458">
        <v>0</v>
      </c>
      <c r="N18" s="447">
        <v>0</v>
      </c>
      <c r="O18" s="447">
        <v>0</v>
      </c>
      <c r="P18" s="459">
        <v>0</v>
      </c>
      <c r="Q18" s="271"/>
      <c r="R18" s="271"/>
      <c r="S18" s="271"/>
      <c r="T18" s="113"/>
      <c r="U18" s="113"/>
      <c r="Z18" s="275"/>
      <c r="AE18" s="275"/>
    </row>
    <row r="19" spans="1:32" ht="13.5" thickBot="1">
      <c r="A19" s="439"/>
      <c r="B19" s="457" t="s">
        <v>444</v>
      </c>
      <c r="C19" s="447">
        <v>0</v>
      </c>
      <c r="D19" s="458">
        <v>0</v>
      </c>
      <c r="E19" s="458">
        <v>0</v>
      </c>
      <c r="F19" s="458">
        <v>0</v>
      </c>
      <c r="G19" s="458">
        <v>0</v>
      </c>
      <c r="H19" s="458">
        <v>0</v>
      </c>
      <c r="I19" s="447">
        <v>0</v>
      </c>
      <c r="J19" s="447">
        <v>0</v>
      </c>
      <c r="K19" s="458">
        <v>0</v>
      </c>
      <c r="L19" s="458">
        <v>0</v>
      </c>
      <c r="M19" s="458">
        <v>0</v>
      </c>
      <c r="N19" s="447">
        <v>0</v>
      </c>
      <c r="O19" s="447">
        <v>0</v>
      </c>
      <c r="P19" s="459">
        <v>0</v>
      </c>
      <c r="Q19" s="271"/>
      <c r="R19" s="271"/>
      <c r="S19" s="271"/>
      <c r="T19" s="310">
        <f t="shared" ref="T19:U19" si="56">C19-C18</f>
        <v>0</v>
      </c>
      <c r="U19" s="310">
        <f t="shared" si="56"/>
        <v>0</v>
      </c>
      <c r="V19" s="310">
        <f t="shared" ref="V19" si="57">E19-E18</f>
        <v>0</v>
      </c>
      <c r="W19" s="310">
        <f t="shared" ref="W19" si="58">F19-F18</f>
        <v>0</v>
      </c>
      <c r="X19" s="310">
        <f t="shared" ref="X19" si="59">G19-G18</f>
        <v>0</v>
      </c>
      <c r="Y19" s="310">
        <f t="shared" ref="Y19" si="60">H19-H18</f>
        <v>0</v>
      </c>
      <c r="Z19" s="407">
        <f t="shared" ref="Z19" si="61">I19-I18</f>
        <v>0</v>
      </c>
      <c r="AA19" s="310">
        <f t="shared" ref="AA19" si="62">J19-J18</f>
        <v>0</v>
      </c>
      <c r="AB19" s="310">
        <f t="shared" ref="AB19" si="63">K19-K18</f>
        <v>0</v>
      </c>
      <c r="AC19" s="310">
        <f t="shared" ref="AC19" si="64">L19-L18</f>
        <v>0</v>
      </c>
      <c r="AD19" s="310">
        <f t="shared" ref="AD19" si="65">M19-M18</f>
        <v>0</v>
      </c>
      <c r="AE19" s="407">
        <f t="shared" ref="AE19" si="66">N19-N18</f>
        <v>0</v>
      </c>
    </row>
    <row r="20" spans="1:32" ht="13.5" thickTop="1">
      <c r="A20" s="439"/>
      <c r="B20" s="487" t="s">
        <v>84</v>
      </c>
      <c r="C20" s="481">
        <v>0</v>
      </c>
      <c r="D20" s="482">
        <v>0</v>
      </c>
      <c r="E20" s="482">
        <v>0</v>
      </c>
      <c r="F20" s="482">
        <v>0</v>
      </c>
      <c r="G20" s="482">
        <v>0</v>
      </c>
      <c r="H20" s="482">
        <v>0</v>
      </c>
      <c r="I20" s="481">
        <v>0</v>
      </c>
      <c r="J20" s="481">
        <v>0</v>
      </c>
      <c r="K20" s="482">
        <v>0</v>
      </c>
      <c r="L20" s="482">
        <v>0</v>
      </c>
      <c r="M20" s="482">
        <v>0</v>
      </c>
      <c r="N20" s="481">
        <v>0</v>
      </c>
      <c r="O20" s="481">
        <v>0</v>
      </c>
      <c r="P20" s="483">
        <v>0</v>
      </c>
      <c r="Q20" s="408"/>
      <c r="R20" s="408"/>
      <c r="S20" s="408"/>
      <c r="T20" s="417"/>
      <c r="U20" s="417"/>
      <c r="V20" s="417"/>
      <c r="W20" s="417"/>
      <c r="X20" s="417"/>
      <c r="Y20" s="417"/>
      <c r="Z20" s="418"/>
      <c r="AA20" s="417"/>
      <c r="AB20" s="417"/>
      <c r="AC20" s="417"/>
      <c r="AD20" s="417"/>
      <c r="AE20" s="418"/>
      <c r="AF20" s="417"/>
    </row>
    <row r="21" spans="1:32" ht="13.5" thickBot="1">
      <c r="A21" s="439"/>
      <c r="B21" s="488" t="s">
        <v>446</v>
      </c>
      <c r="C21" s="484">
        <v>0</v>
      </c>
      <c r="D21" s="485">
        <v>0</v>
      </c>
      <c r="E21" s="485">
        <v>0</v>
      </c>
      <c r="F21" s="485">
        <v>0</v>
      </c>
      <c r="G21" s="485">
        <v>0</v>
      </c>
      <c r="H21" s="485">
        <v>0</v>
      </c>
      <c r="I21" s="484">
        <v>0</v>
      </c>
      <c r="J21" s="484">
        <v>0</v>
      </c>
      <c r="K21" s="485">
        <v>0</v>
      </c>
      <c r="L21" s="485">
        <v>0</v>
      </c>
      <c r="M21" s="485">
        <v>0</v>
      </c>
      <c r="N21" s="484">
        <v>0</v>
      </c>
      <c r="O21" s="484">
        <v>0</v>
      </c>
      <c r="P21" s="486">
        <v>0</v>
      </c>
      <c r="Q21" s="412"/>
      <c r="R21" s="412"/>
      <c r="S21" s="412"/>
      <c r="T21" s="419">
        <f t="shared" ref="T21:U21" si="67">C21-C20</f>
        <v>0</v>
      </c>
      <c r="U21" s="419">
        <f t="shared" si="67"/>
        <v>0</v>
      </c>
      <c r="V21" s="419">
        <f t="shared" ref="V21" si="68">E21-E20</f>
        <v>0</v>
      </c>
      <c r="W21" s="419">
        <f t="shared" ref="W21" si="69">F21-F20</f>
        <v>0</v>
      </c>
      <c r="X21" s="419">
        <f t="shared" ref="X21" si="70">G21-G20</f>
        <v>0</v>
      </c>
      <c r="Y21" s="419">
        <f t="shared" ref="Y21" si="71">H21-H20</f>
        <v>0</v>
      </c>
      <c r="Z21" s="420">
        <f t="shared" ref="Z21" si="72">I21-I20</f>
        <v>0</v>
      </c>
      <c r="AA21" s="419">
        <f t="shared" ref="AA21" si="73">J21-J20</f>
        <v>0</v>
      </c>
      <c r="AB21" s="419">
        <f t="shared" ref="AB21" si="74">K21-K20</f>
        <v>0</v>
      </c>
      <c r="AC21" s="419">
        <f t="shared" ref="AC21" si="75">L21-L20</f>
        <v>0</v>
      </c>
      <c r="AD21" s="419">
        <f t="shared" ref="AD21" si="76">M21-M20</f>
        <v>0</v>
      </c>
      <c r="AE21" s="420">
        <f t="shared" ref="AE21" si="77">N21-N20</f>
        <v>0</v>
      </c>
      <c r="AF21" s="421"/>
    </row>
    <row r="22" spans="1:32" ht="13.5" thickTop="1">
      <c r="A22" s="439"/>
      <c r="B22" s="457" t="s">
        <v>86</v>
      </c>
      <c r="C22" s="447">
        <v>0</v>
      </c>
      <c r="D22" s="458">
        <v>0</v>
      </c>
      <c r="E22" s="458">
        <v>0</v>
      </c>
      <c r="F22" s="458">
        <v>0</v>
      </c>
      <c r="G22" s="458">
        <v>0</v>
      </c>
      <c r="H22" s="458">
        <v>0</v>
      </c>
      <c r="I22" s="447">
        <v>0</v>
      </c>
      <c r="J22" s="447">
        <v>0</v>
      </c>
      <c r="K22" s="458">
        <v>0</v>
      </c>
      <c r="L22" s="458">
        <v>0</v>
      </c>
      <c r="M22" s="458">
        <v>0</v>
      </c>
      <c r="N22" s="447">
        <v>0</v>
      </c>
      <c r="O22" s="447">
        <v>0</v>
      </c>
      <c r="P22" s="459">
        <v>0</v>
      </c>
      <c r="Q22" s="271"/>
      <c r="R22" s="271"/>
      <c r="S22" s="271"/>
      <c r="T22" s="113"/>
      <c r="U22" s="113"/>
      <c r="Z22" s="275"/>
      <c r="AE22" s="275"/>
    </row>
    <row r="23" spans="1:32">
      <c r="A23" s="439"/>
      <c r="B23" s="457" t="s">
        <v>448</v>
      </c>
      <c r="C23" s="447">
        <v>0</v>
      </c>
      <c r="D23" s="458">
        <v>0</v>
      </c>
      <c r="E23" s="458">
        <v>0</v>
      </c>
      <c r="F23" s="458">
        <v>0</v>
      </c>
      <c r="G23" s="458">
        <v>0</v>
      </c>
      <c r="H23" s="458">
        <v>0</v>
      </c>
      <c r="I23" s="447">
        <v>0</v>
      </c>
      <c r="J23" s="447">
        <v>0</v>
      </c>
      <c r="K23" s="458">
        <v>0</v>
      </c>
      <c r="L23" s="458">
        <v>0</v>
      </c>
      <c r="M23" s="458">
        <v>0</v>
      </c>
      <c r="N23" s="447">
        <v>0</v>
      </c>
      <c r="O23" s="447">
        <v>0</v>
      </c>
      <c r="P23" s="459">
        <v>0</v>
      </c>
      <c r="Q23" s="271"/>
      <c r="R23" s="271"/>
      <c r="S23" s="271"/>
      <c r="T23" s="272">
        <f t="shared" ref="T23:U23" si="78">C23-C22</f>
        <v>0</v>
      </c>
      <c r="U23" s="272">
        <f t="shared" si="78"/>
        <v>0</v>
      </c>
      <c r="V23" s="272">
        <f t="shared" ref="V23" si="79">E23-E22</f>
        <v>0</v>
      </c>
      <c r="W23" s="272">
        <f t="shared" ref="W23" si="80">F23-F22</f>
        <v>0</v>
      </c>
      <c r="X23" s="272">
        <f t="shared" ref="X23" si="81">G23-G22</f>
        <v>0</v>
      </c>
      <c r="Y23" s="272">
        <f t="shared" ref="Y23" si="82">H23-H22</f>
        <v>0</v>
      </c>
      <c r="Z23" s="276">
        <f t="shared" ref="Z23" si="83">I23-I22</f>
        <v>0</v>
      </c>
      <c r="AA23" s="272">
        <f t="shared" ref="AA23" si="84">J23-J22</f>
        <v>0</v>
      </c>
      <c r="AB23" s="272">
        <f t="shared" ref="AB23" si="85">K23-K22</f>
        <v>0</v>
      </c>
      <c r="AC23" s="272">
        <f t="shared" ref="AC23" si="86">L23-L22</f>
        <v>0</v>
      </c>
      <c r="AD23" s="272">
        <f t="shared" ref="AD23" si="87">M23-M22</f>
        <v>0</v>
      </c>
      <c r="AE23" s="276">
        <f t="shared" ref="AE23" si="88">N23-N22</f>
        <v>0</v>
      </c>
    </row>
    <row r="24" spans="1:32">
      <c r="A24" s="439"/>
      <c r="B24" s="457" t="s">
        <v>88</v>
      </c>
      <c r="C24" s="447">
        <v>0</v>
      </c>
      <c r="D24" s="458">
        <v>0</v>
      </c>
      <c r="E24" s="458">
        <v>0</v>
      </c>
      <c r="F24" s="458">
        <v>0</v>
      </c>
      <c r="G24" s="458">
        <v>0</v>
      </c>
      <c r="H24" s="458">
        <v>0</v>
      </c>
      <c r="I24" s="447">
        <v>0</v>
      </c>
      <c r="J24" s="447">
        <v>0</v>
      </c>
      <c r="K24" s="458">
        <v>0</v>
      </c>
      <c r="L24" s="458">
        <v>0</v>
      </c>
      <c r="M24" s="458">
        <v>0</v>
      </c>
      <c r="N24" s="447">
        <v>0</v>
      </c>
      <c r="O24" s="447">
        <v>0</v>
      </c>
      <c r="P24" s="459">
        <v>0</v>
      </c>
      <c r="Q24" s="271"/>
      <c r="R24" s="271"/>
      <c r="S24" s="271"/>
      <c r="T24" s="113"/>
      <c r="U24" s="113"/>
      <c r="Z24" s="275"/>
      <c r="AE24" s="275"/>
    </row>
    <row r="25" spans="1:32">
      <c r="A25" s="439"/>
      <c r="B25" s="457" t="s">
        <v>450</v>
      </c>
      <c r="C25" s="447">
        <v>0</v>
      </c>
      <c r="D25" s="458">
        <v>0</v>
      </c>
      <c r="E25" s="458">
        <v>0</v>
      </c>
      <c r="F25" s="458">
        <v>0</v>
      </c>
      <c r="G25" s="458">
        <v>0</v>
      </c>
      <c r="H25" s="458">
        <v>0</v>
      </c>
      <c r="I25" s="447">
        <v>0</v>
      </c>
      <c r="J25" s="447">
        <v>0</v>
      </c>
      <c r="K25" s="458">
        <v>0</v>
      </c>
      <c r="L25" s="458">
        <v>0</v>
      </c>
      <c r="M25" s="458">
        <v>0</v>
      </c>
      <c r="N25" s="447">
        <v>0</v>
      </c>
      <c r="O25" s="447">
        <v>0</v>
      </c>
      <c r="P25" s="459">
        <v>0</v>
      </c>
      <c r="Q25" s="271"/>
      <c r="R25" s="271"/>
      <c r="S25" s="271"/>
      <c r="T25" s="272">
        <f t="shared" ref="T25:U25" si="89">C25-C24</f>
        <v>0</v>
      </c>
      <c r="U25" s="272">
        <f t="shared" si="89"/>
        <v>0</v>
      </c>
      <c r="V25" s="272">
        <f t="shared" ref="V25" si="90">E25-E24</f>
        <v>0</v>
      </c>
      <c r="W25" s="272">
        <f t="shared" ref="W25" si="91">F25-F24</f>
        <v>0</v>
      </c>
      <c r="X25" s="272">
        <f t="shared" ref="X25" si="92">G25-G24</f>
        <v>0</v>
      </c>
      <c r="Y25" s="272">
        <f t="shared" ref="Y25" si="93">H25-H24</f>
        <v>0</v>
      </c>
      <c r="Z25" s="276">
        <f t="shared" ref="Z25" si="94">I25-I24</f>
        <v>0</v>
      </c>
      <c r="AA25" s="272">
        <f t="shared" ref="AA25" si="95">J25-J24</f>
        <v>0</v>
      </c>
      <c r="AB25" s="272">
        <f t="shared" ref="AB25" si="96">K25-K24</f>
        <v>0</v>
      </c>
      <c r="AC25" s="272">
        <f t="shared" ref="AC25" si="97">L25-L24</f>
        <v>0</v>
      </c>
      <c r="AD25" s="272">
        <f t="shared" ref="AD25" si="98">M25-M24</f>
        <v>0</v>
      </c>
      <c r="AE25" s="276">
        <f t="shared" ref="AE25" si="99">N25-N24</f>
        <v>0</v>
      </c>
    </row>
    <row r="26" spans="1:32">
      <c r="A26" s="439"/>
      <c r="B26" s="457" t="s">
        <v>90</v>
      </c>
      <c r="C26" s="447">
        <v>0</v>
      </c>
      <c r="D26" s="458">
        <v>0</v>
      </c>
      <c r="E26" s="458">
        <v>0</v>
      </c>
      <c r="F26" s="458">
        <v>0</v>
      </c>
      <c r="G26" s="458">
        <v>0</v>
      </c>
      <c r="H26" s="458">
        <v>0</v>
      </c>
      <c r="I26" s="447">
        <v>0</v>
      </c>
      <c r="J26" s="447">
        <v>0</v>
      </c>
      <c r="K26" s="458">
        <v>0</v>
      </c>
      <c r="L26" s="458">
        <v>0</v>
      </c>
      <c r="M26" s="458">
        <v>0</v>
      </c>
      <c r="N26" s="447">
        <v>0</v>
      </c>
      <c r="O26" s="447">
        <v>0</v>
      </c>
      <c r="P26" s="459">
        <v>0</v>
      </c>
      <c r="Q26" s="271"/>
      <c r="R26" s="271"/>
      <c r="S26" s="271"/>
      <c r="T26" s="113"/>
      <c r="U26" s="113"/>
      <c r="Z26" s="275"/>
      <c r="AE26" s="275"/>
    </row>
    <row r="27" spans="1:32" ht="13.5" thickBot="1">
      <c r="A27" s="439"/>
      <c r="B27" s="457" t="s">
        <v>452</v>
      </c>
      <c r="C27" s="447">
        <v>0</v>
      </c>
      <c r="D27" s="458">
        <v>0</v>
      </c>
      <c r="E27" s="458">
        <v>0</v>
      </c>
      <c r="F27" s="458">
        <v>0</v>
      </c>
      <c r="G27" s="458">
        <v>0</v>
      </c>
      <c r="H27" s="458">
        <v>0</v>
      </c>
      <c r="I27" s="447">
        <v>0</v>
      </c>
      <c r="J27" s="447">
        <v>0</v>
      </c>
      <c r="K27" s="458">
        <v>0</v>
      </c>
      <c r="L27" s="458">
        <v>0</v>
      </c>
      <c r="M27" s="458">
        <v>0</v>
      </c>
      <c r="N27" s="447">
        <v>0</v>
      </c>
      <c r="O27" s="447">
        <v>0</v>
      </c>
      <c r="P27" s="459">
        <v>0</v>
      </c>
      <c r="Q27" s="271"/>
      <c r="R27" s="271"/>
      <c r="S27" s="271"/>
      <c r="T27" s="272">
        <f t="shared" ref="T27:U27" si="100">C27-C26</f>
        <v>0</v>
      </c>
      <c r="U27" s="272">
        <f t="shared" si="100"/>
        <v>0</v>
      </c>
      <c r="V27" s="272">
        <f t="shared" ref="V27" si="101">E27-E26</f>
        <v>0</v>
      </c>
      <c r="W27" s="272">
        <f t="shared" ref="W27" si="102">F27-F26</f>
        <v>0</v>
      </c>
      <c r="X27" s="272">
        <f t="shared" ref="X27" si="103">G27-G26</f>
        <v>0</v>
      </c>
      <c r="Y27" s="272">
        <f t="shared" ref="Y27" si="104">H27-H26</f>
        <v>0</v>
      </c>
      <c r="Z27" s="276">
        <f t="shared" ref="Z27" si="105">I27-I26</f>
        <v>0</v>
      </c>
      <c r="AA27" s="272">
        <f t="shared" ref="AA27" si="106">J27-J26</f>
        <v>0</v>
      </c>
      <c r="AB27" s="272">
        <f t="shared" ref="AB27" si="107">K27-K26</f>
        <v>0</v>
      </c>
      <c r="AC27" s="272">
        <f t="shared" ref="AC27" si="108">L27-L26</f>
        <v>0</v>
      </c>
      <c r="AD27" s="272">
        <f t="shared" ref="AD27" si="109">M27-M26</f>
        <v>0</v>
      </c>
      <c r="AE27" s="276">
        <f t="shared" ref="AE27" si="110">N27-N26</f>
        <v>0</v>
      </c>
    </row>
    <row r="28" spans="1:32" ht="13.5" thickTop="1">
      <c r="A28" s="439"/>
      <c r="B28" s="457" t="s">
        <v>92</v>
      </c>
      <c r="C28" s="447">
        <v>0</v>
      </c>
      <c r="D28" s="458">
        <v>0</v>
      </c>
      <c r="E28" s="458">
        <v>0</v>
      </c>
      <c r="F28" s="458">
        <v>0</v>
      </c>
      <c r="G28" s="458">
        <v>0</v>
      </c>
      <c r="H28" s="458">
        <v>0</v>
      </c>
      <c r="I28" s="447">
        <v>0</v>
      </c>
      <c r="J28" s="447">
        <v>0</v>
      </c>
      <c r="K28" s="458">
        <v>0</v>
      </c>
      <c r="L28" s="458">
        <v>0</v>
      </c>
      <c r="M28" s="458">
        <v>0</v>
      </c>
      <c r="N28" s="447">
        <v>0</v>
      </c>
      <c r="O28" s="447">
        <v>0</v>
      </c>
      <c r="P28" s="459">
        <v>0</v>
      </c>
      <c r="Q28" s="408"/>
      <c r="R28" s="408"/>
      <c r="S28" s="408"/>
      <c r="T28" s="417"/>
      <c r="U28" s="417"/>
      <c r="V28" s="417"/>
      <c r="W28" s="417"/>
      <c r="X28" s="417"/>
      <c r="Y28" s="417"/>
      <c r="Z28" s="418"/>
      <c r="AA28" s="417"/>
      <c r="AB28" s="417"/>
      <c r="AC28" s="417"/>
      <c r="AD28" s="417"/>
      <c r="AE28" s="418"/>
      <c r="AF28" s="417"/>
    </row>
    <row r="29" spans="1:32" ht="13.5" thickBot="1">
      <c r="A29" s="439"/>
      <c r="B29" s="457" t="s">
        <v>454</v>
      </c>
      <c r="C29" s="447">
        <v>0</v>
      </c>
      <c r="D29" s="458">
        <v>0</v>
      </c>
      <c r="E29" s="458">
        <v>0</v>
      </c>
      <c r="F29" s="458">
        <v>0</v>
      </c>
      <c r="G29" s="458">
        <v>0</v>
      </c>
      <c r="H29" s="458">
        <v>0</v>
      </c>
      <c r="I29" s="447">
        <v>0</v>
      </c>
      <c r="J29" s="447">
        <v>0</v>
      </c>
      <c r="K29" s="458">
        <v>0</v>
      </c>
      <c r="L29" s="458">
        <v>0</v>
      </c>
      <c r="M29" s="458">
        <v>0</v>
      </c>
      <c r="N29" s="447">
        <v>0</v>
      </c>
      <c r="O29" s="447">
        <v>0</v>
      </c>
      <c r="P29" s="459">
        <v>0</v>
      </c>
      <c r="Q29" s="412"/>
      <c r="R29" s="412"/>
      <c r="S29" s="412"/>
      <c r="T29" s="419">
        <f t="shared" ref="T29:U29" si="111">C29-C28</f>
        <v>0</v>
      </c>
      <c r="U29" s="419">
        <f t="shared" si="111"/>
        <v>0</v>
      </c>
      <c r="V29" s="419">
        <f t="shared" ref="V29" si="112">E29-E28</f>
        <v>0</v>
      </c>
      <c r="W29" s="419">
        <f t="shared" ref="W29" si="113">F29-F28</f>
        <v>0</v>
      </c>
      <c r="X29" s="419">
        <f t="shared" ref="X29" si="114">G29-G28</f>
        <v>0</v>
      </c>
      <c r="Y29" s="419">
        <f t="shared" ref="Y29" si="115">H29-H28</f>
        <v>0</v>
      </c>
      <c r="Z29" s="420">
        <f t="shared" ref="Z29" si="116">I29-I28</f>
        <v>0</v>
      </c>
      <c r="AA29" s="419">
        <f t="shared" ref="AA29" si="117">J29-J28</f>
        <v>0</v>
      </c>
      <c r="AB29" s="419">
        <f t="shared" ref="AB29" si="118">K29-K28</f>
        <v>0</v>
      </c>
      <c r="AC29" s="419">
        <f t="shared" ref="AC29" si="119">L29-L28</f>
        <v>0</v>
      </c>
      <c r="AD29" s="419">
        <f t="shared" ref="AD29" si="120">M29-M28</f>
        <v>0</v>
      </c>
      <c r="AE29" s="420">
        <f t="shared" ref="AE29" si="121">N29-N28</f>
        <v>0</v>
      </c>
      <c r="AF29" s="421"/>
    </row>
    <row r="30" spans="1:32" ht="13.5" thickTop="1">
      <c r="A30" s="439"/>
      <c r="B30" s="457" t="s">
        <v>110</v>
      </c>
      <c r="C30" s="447">
        <v>0</v>
      </c>
      <c r="D30" s="458">
        <v>0</v>
      </c>
      <c r="E30" s="458">
        <v>0</v>
      </c>
      <c r="F30" s="458">
        <v>0</v>
      </c>
      <c r="G30" s="458">
        <v>0</v>
      </c>
      <c r="H30" s="458">
        <v>0</v>
      </c>
      <c r="I30" s="447">
        <v>0</v>
      </c>
      <c r="J30" s="447">
        <v>0</v>
      </c>
      <c r="K30" s="458">
        <v>0</v>
      </c>
      <c r="L30" s="458">
        <v>0</v>
      </c>
      <c r="M30" s="458">
        <v>0</v>
      </c>
      <c r="N30" s="447">
        <v>0</v>
      </c>
      <c r="O30" s="447">
        <v>0</v>
      </c>
      <c r="P30" s="459">
        <v>0</v>
      </c>
      <c r="Q30" s="271"/>
      <c r="R30" s="271"/>
      <c r="S30" s="271"/>
      <c r="T30" s="113"/>
      <c r="U30" s="113"/>
      <c r="Z30" s="275"/>
      <c r="AE30" s="275"/>
    </row>
    <row r="31" spans="1:32">
      <c r="A31" s="439"/>
      <c r="B31" s="457" t="s">
        <v>456</v>
      </c>
      <c r="C31" s="447">
        <v>0</v>
      </c>
      <c r="D31" s="458">
        <v>0</v>
      </c>
      <c r="E31" s="458">
        <v>0</v>
      </c>
      <c r="F31" s="458">
        <v>0</v>
      </c>
      <c r="G31" s="458">
        <v>0</v>
      </c>
      <c r="H31" s="458">
        <v>0</v>
      </c>
      <c r="I31" s="447">
        <v>0</v>
      </c>
      <c r="J31" s="447">
        <v>0</v>
      </c>
      <c r="K31" s="458">
        <v>0</v>
      </c>
      <c r="L31" s="458">
        <v>0</v>
      </c>
      <c r="M31" s="458">
        <v>0</v>
      </c>
      <c r="N31" s="447">
        <v>0</v>
      </c>
      <c r="O31" s="447">
        <v>0</v>
      </c>
      <c r="P31" s="459">
        <v>0</v>
      </c>
      <c r="Q31" s="271"/>
      <c r="R31" s="271"/>
      <c r="S31" s="271"/>
      <c r="T31" s="272">
        <f t="shared" ref="T31:U31" si="122">C31-C30</f>
        <v>0</v>
      </c>
      <c r="U31" s="272">
        <f t="shared" si="122"/>
        <v>0</v>
      </c>
      <c r="V31" s="272">
        <f t="shared" ref="V31" si="123">E31-E30</f>
        <v>0</v>
      </c>
      <c r="W31" s="272">
        <f t="shared" ref="W31" si="124">F31-F30</f>
        <v>0</v>
      </c>
      <c r="X31" s="272">
        <f t="shared" ref="X31" si="125">G31-G30</f>
        <v>0</v>
      </c>
      <c r="Y31" s="272">
        <f t="shared" ref="Y31" si="126">H31-H30</f>
        <v>0</v>
      </c>
      <c r="Z31" s="276">
        <f t="shared" ref="Z31" si="127">I31-I30</f>
        <v>0</v>
      </c>
      <c r="AA31" s="272">
        <f t="shared" ref="AA31" si="128">J31-J30</f>
        <v>0</v>
      </c>
      <c r="AB31" s="272">
        <f t="shared" ref="AB31" si="129">K31-K30</f>
        <v>0</v>
      </c>
      <c r="AC31" s="272">
        <f t="shared" ref="AC31" si="130">L31-L30</f>
        <v>0</v>
      </c>
      <c r="AD31" s="272">
        <f t="shared" ref="AD31" si="131">M31-M30</f>
        <v>0</v>
      </c>
      <c r="AE31" s="276">
        <f t="shared" ref="AE31" si="132">N31-N30</f>
        <v>0</v>
      </c>
    </row>
    <row r="32" spans="1:32">
      <c r="A32" s="439"/>
      <c r="B32" s="457" t="s">
        <v>123</v>
      </c>
      <c r="C32" s="447">
        <v>0</v>
      </c>
      <c r="D32" s="458">
        <v>0</v>
      </c>
      <c r="E32" s="458">
        <v>0</v>
      </c>
      <c r="F32" s="458">
        <v>0</v>
      </c>
      <c r="G32" s="458">
        <v>0</v>
      </c>
      <c r="H32" s="458">
        <v>0</v>
      </c>
      <c r="I32" s="447">
        <v>0</v>
      </c>
      <c r="J32" s="447">
        <v>0</v>
      </c>
      <c r="K32" s="458">
        <v>0</v>
      </c>
      <c r="L32" s="458">
        <v>0</v>
      </c>
      <c r="M32" s="458">
        <v>0</v>
      </c>
      <c r="N32" s="447">
        <v>0</v>
      </c>
      <c r="O32" s="447">
        <v>0</v>
      </c>
      <c r="P32" s="459">
        <v>0</v>
      </c>
      <c r="Q32" s="271"/>
      <c r="R32" s="271"/>
      <c r="S32" s="271"/>
      <c r="T32" s="113"/>
      <c r="U32" s="113"/>
      <c r="Z32" s="275"/>
      <c r="AE32" s="275"/>
    </row>
    <row r="33" spans="1:33">
      <c r="A33" s="439"/>
      <c r="B33" s="457" t="s">
        <v>458</v>
      </c>
      <c r="C33" s="447">
        <v>0</v>
      </c>
      <c r="D33" s="458">
        <v>0</v>
      </c>
      <c r="E33" s="458">
        <v>0</v>
      </c>
      <c r="F33" s="458">
        <v>0</v>
      </c>
      <c r="G33" s="458">
        <v>0</v>
      </c>
      <c r="H33" s="458">
        <v>0</v>
      </c>
      <c r="I33" s="447">
        <v>0</v>
      </c>
      <c r="J33" s="447">
        <v>0</v>
      </c>
      <c r="K33" s="458">
        <v>0</v>
      </c>
      <c r="L33" s="458">
        <v>0</v>
      </c>
      <c r="M33" s="458">
        <v>0</v>
      </c>
      <c r="N33" s="447">
        <v>0</v>
      </c>
      <c r="O33" s="447">
        <v>0</v>
      </c>
      <c r="P33" s="459">
        <v>0</v>
      </c>
      <c r="Q33" s="271"/>
      <c r="R33" s="271"/>
      <c r="S33" s="271"/>
      <c r="T33" s="272">
        <f t="shared" ref="T33:U33" si="133">C33-C32</f>
        <v>0</v>
      </c>
      <c r="U33" s="272">
        <f t="shared" si="133"/>
        <v>0</v>
      </c>
      <c r="V33" s="272">
        <f t="shared" ref="V33" si="134">E33-E32</f>
        <v>0</v>
      </c>
      <c r="W33" s="272">
        <f t="shared" ref="W33" si="135">F33-F32</f>
        <v>0</v>
      </c>
      <c r="X33" s="272">
        <f t="shared" ref="X33" si="136">G33-G32</f>
        <v>0</v>
      </c>
      <c r="Y33" s="272">
        <f t="shared" ref="Y33" si="137">H33-H32</f>
        <v>0</v>
      </c>
      <c r="Z33" s="276">
        <f t="shared" ref="Z33" si="138">I33-I32</f>
        <v>0</v>
      </c>
      <c r="AA33" s="272">
        <f t="shared" ref="AA33" si="139">J33-J32</f>
        <v>0</v>
      </c>
      <c r="AB33" s="272">
        <f t="shared" ref="AB33" si="140">K33-K32</f>
        <v>0</v>
      </c>
      <c r="AC33" s="272">
        <f t="shared" ref="AC33" si="141">L33-L32</f>
        <v>0</v>
      </c>
      <c r="AD33" s="272">
        <f t="shared" ref="AD33" si="142">M33-M32</f>
        <v>0</v>
      </c>
      <c r="AE33" s="276">
        <f t="shared" ref="AE33" si="143">N33-N32</f>
        <v>0</v>
      </c>
    </row>
    <row r="34" spans="1:33">
      <c r="A34" s="439"/>
      <c r="B34" s="457" t="s">
        <v>125</v>
      </c>
      <c r="C34" s="447">
        <v>0</v>
      </c>
      <c r="D34" s="458">
        <v>0</v>
      </c>
      <c r="E34" s="458">
        <v>0</v>
      </c>
      <c r="F34" s="458">
        <v>0</v>
      </c>
      <c r="G34" s="458">
        <v>0</v>
      </c>
      <c r="H34" s="458">
        <v>0</v>
      </c>
      <c r="I34" s="447">
        <v>0</v>
      </c>
      <c r="J34" s="447">
        <v>0</v>
      </c>
      <c r="K34" s="458">
        <v>0</v>
      </c>
      <c r="L34" s="458">
        <v>0</v>
      </c>
      <c r="M34" s="458">
        <v>0</v>
      </c>
      <c r="N34" s="447">
        <v>0</v>
      </c>
      <c r="O34" s="447">
        <v>0</v>
      </c>
      <c r="P34" s="459">
        <v>0</v>
      </c>
      <c r="Q34" s="271"/>
      <c r="R34" s="271"/>
      <c r="S34" s="271"/>
      <c r="T34" s="113"/>
      <c r="U34" s="113"/>
      <c r="Z34" s="275"/>
      <c r="AE34" s="275"/>
    </row>
    <row r="35" spans="1:33">
      <c r="A35" s="439"/>
      <c r="B35" s="457" t="s">
        <v>460</v>
      </c>
      <c r="C35" s="447">
        <v>0</v>
      </c>
      <c r="D35" s="458">
        <v>0</v>
      </c>
      <c r="E35" s="458">
        <v>0</v>
      </c>
      <c r="F35" s="458">
        <v>0</v>
      </c>
      <c r="G35" s="458">
        <v>0</v>
      </c>
      <c r="H35" s="458">
        <v>0</v>
      </c>
      <c r="I35" s="447">
        <v>0</v>
      </c>
      <c r="J35" s="447">
        <v>0</v>
      </c>
      <c r="K35" s="458">
        <v>0</v>
      </c>
      <c r="L35" s="458">
        <v>0</v>
      </c>
      <c r="M35" s="458">
        <v>0</v>
      </c>
      <c r="N35" s="447">
        <v>0</v>
      </c>
      <c r="O35" s="447">
        <v>0</v>
      </c>
      <c r="P35" s="459">
        <v>0</v>
      </c>
      <c r="Q35" s="271"/>
      <c r="R35" s="271"/>
      <c r="S35" s="271"/>
      <c r="T35" s="272">
        <f t="shared" ref="T35:U35" si="144">C35-C34</f>
        <v>0</v>
      </c>
      <c r="U35" s="272">
        <f t="shared" si="144"/>
        <v>0</v>
      </c>
      <c r="V35" s="272">
        <f t="shared" ref="V35" si="145">E35-E34</f>
        <v>0</v>
      </c>
      <c r="W35" s="272">
        <f t="shared" ref="W35" si="146">F35-F34</f>
        <v>0</v>
      </c>
      <c r="X35" s="272">
        <f t="shared" ref="X35" si="147">G35-G34</f>
        <v>0</v>
      </c>
      <c r="Y35" s="272">
        <f t="shared" ref="Y35" si="148">H35-H34</f>
        <v>0</v>
      </c>
      <c r="Z35" s="276">
        <f t="shared" ref="Z35" si="149">I35-I34</f>
        <v>0</v>
      </c>
      <c r="AA35" s="272">
        <f t="shared" ref="AA35" si="150">J35-J34</f>
        <v>0</v>
      </c>
      <c r="AB35" s="272">
        <f t="shared" ref="AB35" si="151">K35-K34</f>
        <v>0</v>
      </c>
      <c r="AC35" s="272">
        <f t="shared" ref="AC35" si="152">L35-L34</f>
        <v>0</v>
      </c>
      <c r="AD35" s="272">
        <f t="shared" ref="AD35" si="153">M35-M34</f>
        <v>0</v>
      </c>
      <c r="AE35" s="276">
        <f t="shared" ref="AE35" si="154">N35-N34</f>
        <v>0</v>
      </c>
    </row>
    <row r="36" spans="1:33">
      <c r="A36" s="439"/>
      <c r="B36" s="457" t="s">
        <v>154</v>
      </c>
      <c r="C36" s="447">
        <v>0</v>
      </c>
      <c r="D36" s="458">
        <v>0</v>
      </c>
      <c r="E36" s="458">
        <v>0</v>
      </c>
      <c r="F36" s="458">
        <v>0</v>
      </c>
      <c r="G36" s="458">
        <v>0</v>
      </c>
      <c r="H36" s="458">
        <v>0</v>
      </c>
      <c r="I36" s="447">
        <v>0</v>
      </c>
      <c r="J36" s="447">
        <v>0</v>
      </c>
      <c r="K36" s="458">
        <v>0</v>
      </c>
      <c r="L36" s="458">
        <v>0</v>
      </c>
      <c r="M36" s="458">
        <v>0</v>
      </c>
      <c r="N36" s="447">
        <v>0</v>
      </c>
      <c r="O36" s="447">
        <v>0</v>
      </c>
      <c r="P36" s="459">
        <v>0</v>
      </c>
      <c r="Q36" s="271"/>
      <c r="R36" s="271"/>
      <c r="S36" s="271"/>
      <c r="T36" s="113"/>
      <c r="U36" s="113"/>
      <c r="Z36" s="275"/>
      <c r="AE36" s="275"/>
    </row>
    <row r="37" spans="1:33" ht="13.5" thickBot="1">
      <c r="A37" s="439"/>
      <c r="B37" s="457" t="s">
        <v>462</v>
      </c>
      <c r="C37" s="447">
        <v>0</v>
      </c>
      <c r="D37" s="458">
        <v>0</v>
      </c>
      <c r="E37" s="458">
        <v>0</v>
      </c>
      <c r="F37" s="458">
        <v>0</v>
      </c>
      <c r="G37" s="458">
        <v>0</v>
      </c>
      <c r="H37" s="458">
        <v>0</v>
      </c>
      <c r="I37" s="447">
        <v>0</v>
      </c>
      <c r="J37" s="447">
        <v>0</v>
      </c>
      <c r="K37" s="458">
        <v>0</v>
      </c>
      <c r="L37" s="458">
        <v>0</v>
      </c>
      <c r="M37" s="458">
        <v>0</v>
      </c>
      <c r="N37" s="447">
        <v>0</v>
      </c>
      <c r="O37" s="447">
        <v>0</v>
      </c>
      <c r="P37" s="459">
        <v>0</v>
      </c>
      <c r="Q37" s="271"/>
      <c r="R37" s="271"/>
      <c r="S37" s="271"/>
      <c r="T37" s="273">
        <f t="shared" ref="T37:U37" si="155">C37-C36</f>
        <v>0</v>
      </c>
      <c r="U37" s="273">
        <f t="shared" si="155"/>
        <v>0</v>
      </c>
      <c r="V37" s="273">
        <f t="shared" ref="V37" si="156">E37-E36</f>
        <v>0</v>
      </c>
      <c r="W37" s="273">
        <f t="shared" ref="W37" si="157">F37-F36</f>
        <v>0</v>
      </c>
      <c r="X37" s="273">
        <f t="shared" ref="X37" si="158">G37-G36</f>
        <v>0</v>
      </c>
      <c r="Y37" s="273">
        <f t="shared" ref="Y37" si="159">H37-H36</f>
        <v>0</v>
      </c>
      <c r="Z37" s="277">
        <f t="shared" ref="Z37" si="160">I37-I36</f>
        <v>0</v>
      </c>
      <c r="AA37" s="273">
        <f t="shared" ref="AA37" si="161">J37-J36</f>
        <v>0</v>
      </c>
      <c r="AB37" s="273">
        <f t="shared" ref="AB37" si="162">K37-K36</f>
        <v>0</v>
      </c>
      <c r="AC37" s="273">
        <f t="shared" ref="AC37" si="163">L37-L36</f>
        <v>0</v>
      </c>
      <c r="AD37" s="273">
        <f t="shared" ref="AD37" si="164">M37-M36</f>
        <v>0</v>
      </c>
      <c r="AE37" s="277">
        <f t="shared" ref="AE37" si="165">N37-N36</f>
        <v>0</v>
      </c>
    </row>
    <row r="38" spans="1:33">
      <c r="A38" s="432" t="s">
        <v>542</v>
      </c>
      <c r="B38" s="431" t="s">
        <v>232</v>
      </c>
      <c r="C38" s="448">
        <v>4.32</v>
      </c>
      <c r="D38" s="455">
        <v>4.63</v>
      </c>
      <c r="E38" s="455">
        <v>4.4245870736086177</v>
      </c>
      <c r="F38" s="455">
        <v>4.3685169491525428</v>
      </c>
      <c r="G38" s="455">
        <v>4.47</v>
      </c>
      <c r="H38" s="455">
        <v>4.6827857142857141</v>
      </c>
      <c r="I38" s="448">
        <v>4.4110369068541306</v>
      </c>
      <c r="J38" s="448">
        <v>0</v>
      </c>
      <c r="K38" s="455">
        <v>4.1813924050632911</v>
      </c>
      <c r="L38" s="455">
        <v>2.8851111111111112</v>
      </c>
      <c r="M38" s="455">
        <v>3.5389864864864862</v>
      </c>
      <c r="N38" s="448">
        <v>3.4654117647058826</v>
      </c>
      <c r="O38" s="448">
        <v>0</v>
      </c>
      <c r="P38" s="456">
        <v>0</v>
      </c>
      <c r="Q38" s="271"/>
      <c r="R38" s="271"/>
      <c r="S38" s="271"/>
      <c r="T38" s="271" t="s">
        <v>533</v>
      </c>
      <c r="U38" s="113"/>
      <c r="Z38" s="275"/>
      <c r="AE38" s="275"/>
    </row>
    <row r="39" spans="1:33">
      <c r="A39" s="439"/>
      <c r="B39" s="466" t="s">
        <v>432</v>
      </c>
      <c r="C39" s="467">
        <v>4.32</v>
      </c>
      <c r="D39" s="468">
        <v>4.2300000000000004</v>
      </c>
      <c r="E39" s="468">
        <v>4.3434241598546777</v>
      </c>
      <c r="F39" s="468">
        <v>4.3616245487364624</v>
      </c>
      <c r="G39" s="468">
        <v>4.83</v>
      </c>
      <c r="H39" s="468">
        <v>4.72620253164557</v>
      </c>
      <c r="I39" s="467">
        <v>4.3661363636363637</v>
      </c>
      <c r="J39" s="467">
        <v>0</v>
      </c>
      <c r="K39" s="468">
        <v>3.7752083333333335</v>
      </c>
      <c r="L39" s="468">
        <v>3.2373684210526319</v>
      </c>
      <c r="M39" s="468">
        <v>3.6672434017595315</v>
      </c>
      <c r="N39" s="467">
        <v>3.5535087719298248</v>
      </c>
      <c r="O39" s="467">
        <v>0</v>
      </c>
      <c r="P39" s="469">
        <v>0</v>
      </c>
      <c r="Q39" s="271"/>
      <c r="R39" s="271"/>
      <c r="S39" s="271"/>
      <c r="T39" s="272">
        <f t="shared" ref="T39" si="166">C39-C38</f>
        <v>0</v>
      </c>
      <c r="U39" s="272">
        <f t="shared" ref="U39" si="167">D39-D38</f>
        <v>-0.39999999999999947</v>
      </c>
      <c r="V39" s="272">
        <f t="shared" ref="V39" si="168">E39-E38</f>
        <v>-8.1162913753940025E-2</v>
      </c>
      <c r="W39" s="272">
        <f>F39-F38</f>
        <v>-6.8924004160804131E-3</v>
      </c>
      <c r="X39" s="272">
        <f t="shared" ref="X39" si="169">G39-G38</f>
        <v>0.36000000000000032</v>
      </c>
      <c r="Y39" s="272">
        <f t="shared" ref="Y39" si="170">H39-H38</f>
        <v>4.3416817359855919E-2</v>
      </c>
      <c r="Z39" s="276">
        <f t="shared" ref="Z39" si="171">I39-I38</f>
        <v>-4.4900543217766931E-2</v>
      </c>
      <c r="AA39" s="272">
        <f t="shared" ref="AA39" si="172">J39-J38</f>
        <v>0</v>
      </c>
      <c r="AB39" s="272">
        <f t="shared" ref="AB39" si="173">K39-K38</f>
        <v>-0.40618407172995763</v>
      </c>
      <c r="AC39" s="272">
        <f t="shared" ref="AC39" si="174">L39-L38</f>
        <v>0.35225730994152071</v>
      </c>
      <c r="AD39" s="272">
        <f t="shared" ref="AD39" si="175">M39-M38</f>
        <v>0.12825691527304528</v>
      </c>
      <c r="AE39" s="276">
        <f t="shared" ref="AE39" si="176">N39-N38</f>
        <v>8.8097007223942203E-2</v>
      </c>
    </row>
    <row r="40" spans="1:33">
      <c r="A40" s="439"/>
      <c r="B40" s="457" t="s">
        <v>234</v>
      </c>
      <c r="C40" s="447">
        <v>5.17</v>
      </c>
      <c r="D40" s="480">
        <v>4.91</v>
      </c>
      <c r="E40" s="480">
        <v>6.6009090909090906</v>
      </c>
      <c r="F40" s="480">
        <v>7.0299999999999994</v>
      </c>
      <c r="G40" s="480">
        <v>4.96</v>
      </c>
      <c r="H40" s="480">
        <v>6.5199999999999987</v>
      </c>
      <c r="I40" s="447">
        <v>5.4060509554140124</v>
      </c>
      <c r="J40" s="447">
        <v>0</v>
      </c>
      <c r="K40" s="480">
        <v>5.5448000000000004</v>
      </c>
      <c r="L40" s="480">
        <v>5.1993333333333336</v>
      </c>
      <c r="M40" s="480">
        <v>5.8956363636363633</v>
      </c>
      <c r="N40" s="447">
        <v>5.7050312499999993</v>
      </c>
      <c r="O40" s="447">
        <v>0</v>
      </c>
      <c r="P40" s="459">
        <v>0</v>
      </c>
      <c r="Q40" s="271"/>
      <c r="R40" s="271"/>
      <c r="S40" s="271"/>
      <c r="T40" s="113"/>
      <c r="U40" s="113"/>
      <c r="Z40" s="275"/>
      <c r="AE40" s="275"/>
    </row>
    <row r="41" spans="1:33">
      <c r="A41" s="439"/>
      <c r="B41" s="457" t="s">
        <v>434</v>
      </c>
      <c r="C41" s="447">
        <v>4.55</v>
      </c>
      <c r="D41" s="458">
        <v>5.29</v>
      </c>
      <c r="E41" s="458">
        <v>5.4688235294117646</v>
      </c>
      <c r="F41" s="458">
        <v>15.33</v>
      </c>
      <c r="G41" s="458">
        <v>4.79</v>
      </c>
      <c r="H41" s="458">
        <v>6.7900000000000009</v>
      </c>
      <c r="I41" s="447">
        <v>5.089999999999999</v>
      </c>
      <c r="J41" s="447">
        <v>0</v>
      </c>
      <c r="K41" s="458">
        <v>6.3100000000000005</v>
      </c>
      <c r="L41" s="458">
        <v>5.5143478260869569</v>
      </c>
      <c r="M41" s="458">
        <v>5.8487583892617456</v>
      </c>
      <c r="N41" s="447">
        <v>5.8712676056338031</v>
      </c>
      <c r="O41" s="447">
        <v>0</v>
      </c>
      <c r="P41" s="459">
        <v>0</v>
      </c>
      <c r="Q41" s="271"/>
      <c r="R41" s="271"/>
      <c r="S41" s="271"/>
      <c r="T41" s="272">
        <f t="shared" ref="T41" si="177">C41-C40</f>
        <v>-0.62000000000000011</v>
      </c>
      <c r="U41" s="272">
        <f t="shared" ref="U41" si="178">D41-D40</f>
        <v>0.37999999999999989</v>
      </c>
      <c r="V41" s="272">
        <f t="shared" ref="V41" si="179">E41-E40</f>
        <v>-1.132085561497326</v>
      </c>
      <c r="W41" s="805">
        <f t="shared" ref="W41" si="180">F41-F40</f>
        <v>8.3000000000000007</v>
      </c>
      <c r="X41" s="272">
        <f t="shared" ref="X41" si="181">G41-G40</f>
        <v>-0.16999999999999993</v>
      </c>
      <c r="Y41" s="272">
        <f t="shared" ref="Y41" si="182">H41-H40</f>
        <v>0.27000000000000224</v>
      </c>
      <c r="Z41" s="276">
        <f t="shared" ref="Z41" si="183">I41-I40</f>
        <v>-0.3160509554140134</v>
      </c>
      <c r="AA41" s="272">
        <f t="shared" ref="AA41" si="184">J41-J40</f>
        <v>0</v>
      </c>
      <c r="AB41" s="272">
        <f t="shared" ref="AB41" si="185">K41-K40</f>
        <v>0.7652000000000001</v>
      </c>
      <c r="AC41" s="272">
        <f t="shared" ref="AC41" si="186">L41-L40</f>
        <v>0.31501449275362337</v>
      </c>
      <c r="AD41" s="272">
        <f t="shared" ref="AD41" si="187">M41-M40</f>
        <v>-4.6877974374617715E-2</v>
      </c>
      <c r="AE41" s="276">
        <f t="shared" ref="AE41" si="188">N41-N40</f>
        <v>0.16623635563380379</v>
      </c>
      <c r="AG41" s="51" t="s">
        <v>1174</v>
      </c>
    </row>
    <row r="42" spans="1:33">
      <c r="A42" s="439"/>
      <c r="B42" s="457" t="s">
        <v>236</v>
      </c>
      <c r="C42" s="447">
        <v>0</v>
      </c>
      <c r="D42" s="458">
        <v>0</v>
      </c>
      <c r="E42" s="458">
        <v>0</v>
      </c>
      <c r="F42" s="458">
        <v>0</v>
      </c>
      <c r="G42" s="458">
        <v>0</v>
      </c>
      <c r="H42" s="458">
        <v>0</v>
      </c>
      <c r="I42" s="447">
        <v>0</v>
      </c>
      <c r="J42" s="447">
        <v>0</v>
      </c>
      <c r="K42" s="458">
        <v>0</v>
      </c>
      <c r="L42" s="458">
        <v>0</v>
      </c>
      <c r="M42" s="458">
        <v>0</v>
      </c>
      <c r="N42" s="447">
        <v>0</v>
      </c>
      <c r="O42" s="447">
        <v>0</v>
      </c>
      <c r="P42" s="459">
        <v>0</v>
      </c>
      <c r="Q42" s="271"/>
      <c r="R42" s="271"/>
      <c r="S42" s="271"/>
      <c r="T42" s="113"/>
      <c r="U42" s="113"/>
      <c r="Z42" s="275"/>
      <c r="AE42" s="275"/>
    </row>
    <row r="43" spans="1:33" ht="13.5" thickBot="1">
      <c r="A43" s="439"/>
      <c r="B43" s="457" t="s">
        <v>436</v>
      </c>
      <c r="C43" s="447">
        <v>0</v>
      </c>
      <c r="D43" s="458">
        <v>0</v>
      </c>
      <c r="E43" s="458">
        <v>0</v>
      </c>
      <c r="F43" s="458">
        <v>0</v>
      </c>
      <c r="G43" s="458">
        <v>0</v>
      </c>
      <c r="H43" s="458">
        <v>0</v>
      </c>
      <c r="I43" s="447">
        <v>0</v>
      </c>
      <c r="J43" s="447">
        <v>0</v>
      </c>
      <c r="K43" s="458">
        <v>0</v>
      </c>
      <c r="L43" s="458">
        <v>0</v>
      </c>
      <c r="M43" s="458">
        <v>0</v>
      </c>
      <c r="N43" s="447">
        <v>0</v>
      </c>
      <c r="O43" s="447">
        <v>0</v>
      </c>
      <c r="P43" s="459">
        <v>0</v>
      </c>
      <c r="Q43" s="271"/>
      <c r="R43" s="271"/>
      <c r="S43" s="271"/>
      <c r="T43" s="272">
        <f t="shared" ref="T43" si="189">C43-C42</f>
        <v>0</v>
      </c>
      <c r="U43" s="272">
        <f t="shared" ref="U43" si="190">D43-D42</f>
        <v>0</v>
      </c>
      <c r="V43" s="272">
        <f t="shared" ref="V43" si="191">E43-E42</f>
        <v>0</v>
      </c>
      <c r="W43" s="272">
        <f t="shared" ref="W43" si="192">F43-F42</f>
        <v>0</v>
      </c>
      <c r="X43" s="272">
        <f t="shared" ref="X43" si="193">G43-G42</f>
        <v>0</v>
      </c>
      <c r="Y43" s="272">
        <f t="shared" ref="Y43" si="194">H43-H42</f>
        <v>0</v>
      </c>
      <c r="Z43" s="276">
        <f t="shared" ref="Z43" si="195">I43-I42</f>
        <v>0</v>
      </c>
      <c r="AA43" s="272">
        <f t="shared" ref="AA43" si="196">J43-J42</f>
        <v>0</v>
      </c>
      <c r="AB43" s="272">
        <f t="shared" ref="AB43" si="197">K43-K42</f>
        <v>0</v>
      </c>
      <c r="AC43" s="272">
        <f t="shared" ref="AC43" si="198">L43-L42</f>
        <v>0</v>
      </c>
      <c r="AD43" s="272">
        <f t="shared" ref="AD43" si="199">M43-M42</f>
        <v>0</v>
      </c>
      <c r="AE43" s="276">
        <f t="shared" ref="AE43" si="200">N43-N42</f>
        <v>0</v>
      </c>
    </row>
    <row r="44" spans="1:33" ht="13.5" thickTop="1">
      <c r="A44" s="439"/>
      <c r="B44" s="473" t="s">
        <v>238</v>
      </c>
      <c r="C44" s="474">
        <v>4.3621388101983003</v>
      </c>
      <c r="D44" s="475">
        <v>4.7178431372549019</v>
      </c>
      <c r="E44" s="475">
        <v>4.4458666666666673</v>
      </c>
      <c r="F44" s="475">
        <v>4.4237344398340248</v>
      </c>
      <c r="G44" s="475">
        <v>4.7303125000000001</v>
      </c>
      <c r="H44" s="475">
        <v>4.9420245398773002</v>
      </c>
      <c r="I44" s="474">
        <v>4.4752445540485004</v>
      </c>
      <c r="J44" s="474">
        <v>0</v>
      </c>
      <c r="K44" s="475">
        <v>4.5091346153846157</v>
      </c>
      <c r="L44" s="475">
        <v>3.711619047619048</v>
      </c>
      <c r="M44" s="475">
        <v>4.5437596899224797</v>
      </c>
      <c r="N44" s="474">
        <v>4.3288795180722888</v>
      </c>
      <c r="O44" s="474">
        <v>0</v>
      </c>
      <c r="P44" s="476">
        <v>0</v>
      </c>
      <c r="Q44" s="408"/>
      <c r="R44" s="408"/>
      <c r="S44" s="408"/>
      <c r="T44" s="417"/>
      <c r="U44" s="417"/>
      <c r="V44" s="417"/>
      <c r="W44" s="417"/>
      <c r="X44" s="417"/>
      <c r="Y44" s="417"/>
      <c r="Z44" s="418"/>
      <c r="AA44" s="417"/>
      <c r="AB44" s="417"/>
      <c r="AC44" s="417"/>
      <c r="AD44" s="417"/>
      <c r="AE44" s="418"/>
      <c r="AF44" s="417"/>
    </row>
    <row r="45" spans="1:33" ht="13.5" thickBot="1">
      <c r="A45" s="439"/>
      <c r="B45" s="473" t="s">
        <v>438</v>
      </c>
      <c r="C45" s="474">
        <v>4.3345295698924735</v>
      </c>
      <c r="D45" s="475">
        <v>4.570366972477065</v>
      </c>
      <c r="E45" s="475">
        <v>4.3605366726296957</v>
      </c>
      <c r="F45" s="475">
        <v>4.4010791366906474</v>
      </c>
      <c r="G45" s="475">
        <v>4.8031578947368416</v>
      </c>
      <c r="H45" s="475">
        <v>4.8490476190476182</v>
      </c>
      <c r="I45" s="474">
        <v>4.4128840754111511</v>
      </c>
      <c r="J45" s="474">
        <v>0</v>
      </c>
      <c r="K45" s="475">
        <v>4.4381538461538463</v>
      </c>
      <c r="L45" s="475">
        <v>3.4832394366197188</v>
      </c>
      <c r="M45" s="475">
        <v>4.6846009389671366</v>
      </c>
      <c r="N45" s="474">
        <v>4.3913951120162924</v>
      </c>
      <c r="O45" s="474">
        <v>0</v>
      </c>
      <c r="P45" s="476">
        <v>0</v>
      </c>
      <c r="Q45" s="412"/>
      <c r="R45" s="412"/>
      <c r="S45" s="412"/>
      <c r="T45" s="419">
        <f t="shared" ref="T45" si="201">C45-C44</f>
        <v>-2.7609240305826788E-2</v>
      </c>
      <c r="U45" s="419">
        <f t="shared" ref="U45" si="202">D45-D44</f>
        <v>-0.14747616477783687</v>
      </c>
      <c r="V45" s="419">
        <f t="shared" ref="V45" si="203">E45-E44</f>
        <v>-8.5329994036971613E-2</v>
      </c>
      <c r="W45" s="419">
        <f t="shared" ref="W45" si="204">F45-F44</f>
        <v>-2.2655303143377381E-2</v>
      </c>
      <c r="X45" s="419">
        <f t="shared" ref="X45" si="205">G45-G44</f>
        <v>7.2845394736841484E-2</v>
      </c>
      <c r="Y45" s="419">
        <f t="shared" ref="Y45" si="206">H45-H44</f>
        <v>-9.2976920829682008E-2</v>
      </c>
      <c r="Z45" s="420">
        <f t="shared" ref="Z45" si="207">I45-I44</f>
        <v>-6.2360478637349281E-2</v>
      </c>
      <c r="AA45" s="419">
        <f t="shared" ref="AA45" si="208">J45-J44</f>
        <v>0</v>
      </c>
      <c r="AB45" s="419">
        <f t="shared" ref="AB45" si="209">K45-K44</f>
        <v>-7.0980769230769347E-2</v>
      </c>
      <c r="AC45" s="419">
        <f t="shared" ref="AC45" si="210">L45-L44</f>
        <v>-0.22837961099932924</v>
      </c>
      <c r="AD45" s="419">
        <f t="shared" ref="AD45" si="211">M45-M44</f>
        <v>0.14084124904465689</v>
      </c>
      <c r="AE45" s="420">
        <f t="shared" ref="AE45" si="212">N45-N44</f>
        <v>6.2515593944003633E-2</v>
      </c>
      <c r="AF45" s="421"/>
    </row>
    <row r="46" spans="1:33" ht="13.5" thickTop="1">
      <c r="A46" s="439"/>
      <c r="B46" s="457" t="s">
        <v>78</v>
      </c>
      <c r="C46" s="447">
        <v>4.9400000000000004</v>
      </c>
      <c r="D46" s="458">
        <v>6.51</v>
      </c>
      <c r="E46" s="458">
        <v>5.5704921259842521</v>
      </c>
      <c r="F46" s="458">
        <v>5.7901342281879193</v>
      </c>
      <c r="G46" s="458">
        <v>5.67</v>
      </c>
      <c r="H46" s="458">
        <v>6.1762452107279691</v>
      </c>
      <c r="I46" s="447">
        <v>5.4519561815336468</v>
      </c>
      <c r="J46" s="447">
        <v>0</v>
      </c>
      <c r="K46" s="458">
        <v>3.849584026622296</v>
      </c>
      <c r="L46" s="458">
        <v>4.5267200000000001</v>
      </c>
      <c r="M46" s="458">
        <v>5.9347532894736839</v>
      </c>
      <c r="N46" s="447">
        <v>5.1221624087591247</v>
      </c>
      <c r="O46" s="447">
        <v>0</v>
      </c>
      <c r="P46" s="459">
        <v>0</v>
      </c>
      <c r="Q46" s="271"/>
      <c r="R46" s="271"/>
      <c r="S46" s="271"/>
      <c r="T46" s="113"/>
      <c r="U46" s="113"/>
      <c r="Z46" s="275"/>
      <c r="AE46" s="275"/>
    </row>
    <row r="47" spans="1:33">
      <c r="A47" s="439"/>
      <c r="B47" s="457" t="s">
        <v>440</v>
      </c>
      <c r="C47" s="447">
        <v>4.66</v>
      </c>
      <c r="D47" s="458">
        <v>5.78</v>
      </c>
      <c r="E47" s="458">
        <v>5.7147206703910616</v>
      </c>
      <c r="F47" s="458">
        <v>4.9978313253012043</v>
      </c>
      <c r="G47" s="458">
        <v>6.0499999999999989</v>
      </c>
      <c r="H47" s="458">
        <v>6.4541312741312735</v>
      </c>
      <c r="I47" s="447">
        <v>5.2928844114528104</v>
      </c>
      <c r="J47" s="447">
        <v>0</v>
      </c>
      <c r="K47" s="458">
        <v>4.161816920943135</v>
      </c>
      <c r="L47" s="458">
        <v>4.2902481389578169</v>
      </c>
      <c r="M47" s="458">
        <v>5.0669063004846535</v>
      </c>
      <c r="N47" s="447">
        <v>4.6581160033869597</v>
      </c>
      <c r="O47" s="447">
        <v>0</v>
      </c>
      <c r="P47" s="459">
        <v>0</v>
      </c>
      <c r="Q47" s="271"/>
      <c r="R47" s="271"/>
      <c r="S47" s="271"/>
      <c r="T47" s="272">
        <f t="shared" ref="T47" si="213">C47-C46</f>
        <v>-0.28000000000000025</v>
      </c>
      <c r="U47" s="272">
        <f t="shared" ref="U47" si="214">D47-D46</f>
        <v>-0.72999999999999954</v>
      </c>
      <c r="V47" s="272">
        <f t="shared" ref="V47" si="215">E47-E46</f>
        <v>0.14422854440680943</v>
      </c>
      <c r="W47" s="272">
        <f t="shared" ref="W47" si="216">F47-F46</f>
        <v>-0.79230290288671501</v>
      </c>
      <c r="X47" s="272">
        <f t="shared" ref="X47" si="217">G47-G46</f>
        <v>0.37999999999999901</v>
      </c>
      <c r="Y47" s="272">
        <f t="shared" ref="Y47" si="218">H47-H46</f>
        <v>0.27788606340330446</v>
      </c>
      <c r="Z47" s="276">
        <f t="shared" ref="Z47" si="219">I47-I46</f>
        <v>-0.15907177008083639</v>
      </c>
      <c r="AA47" s="272">
        <f t="shared" ref="AA47" si="220">J47-J46</f>
        <v>0</v>
      </c>
      <c r="AB47" s="272">
        <f t="shared" ref="AB47" si="221">K47-K46</f>
        <v>0.31223289432083901</v>
      </c>
      <c r="AC47" s="272">
        <f t="shared" ref="AC47" si="222">L47-L46</f>
        <v>-0.23647186104218321</v>
      </c>
      <c r="AD47" s="272">
        <f t="shared" ref="AD47" si="223">M47-M46</f>
        <v>-0.86784698898903034</v>
      </c>
      <c r="AE47" s="276">
        <f t="shared" ref="AE47" si="224">N47-N46</f>
        <v>-0.46404640537216491</v>
      </c>
    </row>
    <row r="48" spans="1:33">
      <c r="A48" s="439"/>
      <c r="B48" s="457" t="s">
        <v>80</v>
      </c>
      <c r="C48" s="447">
        <v>7.5799999999999992</v>
      </c>
      <c r="D48" s="458">
        <v>10.76</v>
      </c>
      <c r="E48" s="458">
        <v>6.9952054794520544</v>
      </c>
      <c r="F48" s="458">
        <v>16.963571428571431</v>
      </c>
      <c r="G48" s="458">
        <v>7.84</v>
      </c>
      <c r="H48" s="458">
        <v>10.553551401869159</v>
      </c>
      <c r="I48" s="447">
        <v>9.4541206896551699</v>
      </c>
      <c r="J48" s="447">
        <v>0</v>
      </c>
      <c r="K48" s="458">
        <v>5.9801724137931034</v>
      </c>
      <c r="L48" s="458">
        <v>8.936991150442477</v>
      </c>
      <c r="M48" s="458">
        <v>7.5358812949640281</v>
      </c>
      <c r="N48" s="447">
        <v>7.230531803962462</v>
      </c>
      <c r="O48" s="447">
        <v>0</v>
      </c>
      <c r="P48" s="459">
        <v>0</v>
      </c>
      <c r="Q48" s="271"/>
      <c r="R48" s="271"/>
      <c r="S48" s="271"/>
      <c r="T48" s="113"/>
      <c r="U48" s="113"/>
      <c r="Z48" s="275"/>
      <c r="AE48" s="275"/>
    </row>
    <row r="49" spans="1:32">
      <c r="A49" s="439"/>
      <c r="B49" s="457" t="s">
        <v>442</v>
      </c>
      <c r="C49" s="447">
        <v>6.44</v>
      </c>
      <c r="D49" s="458">
        <v>10.5</v>
      </c>
      <c r="E49" s="458">
        <v>7.2622535211267607</v>
      </c>
      <c r="F49" s="458">
        <v>12.332000000000003</v>
      </c>
      <c r="G49" s="458">
        <v>4.7</v>
      </c>
      <c r="H49" s="458">
        <v>11.791495327102805</v>
      </c>
      <c r="I49" s="447">
        <v>8.8504389312977096</v>
      </c>
      <c r="J49" s="447">
        <v>0</v>
      </c>
      <c r="K49" s="458">
        <v>6.4457575757575771</v>
      </c>
      <c r="L49" s="458">
        <v>6.9704807692307691</v>
      </c>
      <c r="M49" s="458">
        <v>7.7482126696832569</v>
      </c>
      <c r="N49" s="447">
        <v>7.1652283105022825</v>
      </c>
      <c r="O49" s="447">
        <v>0</v>
      </c>
      <c r="P49" s="459">
        <v>0</v>
      </c>
      <c r="Q49" s="271"/>
      <c r="R49" s="271"/>
      <c r="S49" s="271"/>
      <c r="T49" s="272">
        <f t="shared" ref="T49" si="225">C49-C48</f>
        <v>-1.1399999999999988</v>
      </c>
      <c r="U49" s="272">
        <f t="shared" ref="U49" si="226">D49-D48</f>
        <v>-0.25999999999999979</v>
      </c>
      <c r="V49" s="272">
        <f t="shared" ref="V49" si="227">E49-E48</f>
        <v>0.2670480416747063</v>
      </c>
      <c r="W49" s="805">
        <f t="shared" ref="W49" si="228">F49-F48</f>
        <v>-4.6315714285714282</v>
      </c>
      <c r="X49" s="805">
        <f t="shared" ref="X49" si="229">G49-G48</f>
        <v>-3.1399999999999997</v>
      </c>
      <c r="Y49" s="272">
        <f t="shared" ref="Y49" si="230">H49-H48</f>
        <v>1.2379439252336457</v>
      </c>
      <c r="Z49" s="276">
        <f t="shared" ref="Z49" si="231">I49-I48</f>
        <v>-0.6036817583574603</v>
      </c>
      <c r="AA49" s="272">
        <f t="shared" ref="AA49" si="232">J49-J48</f>
        <v>0</v>
      </c>
      <c r="AB49" s="272">
        <f t="shared" ref="AB49" si="233">K49-K48</f>
        <v>0.46558516196447375</v>
      </c>
      <c r="AC49" s="805">
        <f t="shared" ref="AC49" si="234">L49-L48</f>
        <v>-1.966510381211708</v>
      </c>
      <c r="AD49" s="272">
        <f t="shared" ref="AD49" si="235">M49-M48</f>
        <v>0.2123313747192288</v>
      </c>
      <c r="AE49" s="276">
        <f t="shared" ref="AE49" si="236">N49-N48</f>
        <v>-6.5303493460179496E-2</v>
      </c>
    </row>
    <row r="50" spans="1:32">
      <c r="A50" s="439"/>
      <c r="B50" s="457" t="s">
        <v>82</v>
      </c>
      <c r="C50" s="447">
        <v>0</v>
      </c>
      <c r="D50" s="458">
        <v>0</v>
      </c>
      <c r="E50" s="458">
        <v>0</v>
      </c>
      <c r="F50" s="458">
        <v>0</v>
      </c>
      <c r="G50" s="458">
        <v>0</v>
      </c>
      <c r="H50" s="458">
        <v>0</v>
      </c>
      <c r="I50" s="447">
        <v>0</v>
      </c>
      <c r="J50" s="447">
        <v>0</v>
      </c>
      <c r="K50" s="458">
        <v>0</v>
      </c>
      <c r="L50" s="458">
        <v>0</v>
      </c>
      <c r="M50" s="458">
        <v>0</v>
      </c>
      <c r="N50" s="447">
        <v>0</v>
      </c>
      <c r="O50" s="447">
        <v>0</v>
      </c>
      <c r="P50" s="459">
        <v>0</v>
      </c>
      <c r="Q50" s="271"/>
      <c r="R50" s="271"/>
      <c r="S50" s="271"/>
      <c r="T50" s="113"/>
      <c r="U50" s="113"/>
      <c r="Z50" s="275"/>
      <c r="AE50" s="275"/>
    </row>
    <row r="51" spans="1:32" ht="13.5" thickBot="1">
      <c r="A51" s="439"/>
      <c r="B51" s="457" t="s">
        <v>444</v>
      </c>
      <c r="C51" s="447">
        <v>0</v>
      </c>
      <c r="D51" s="458">
        <v>0</v>
      </c>
      <c r="E51" s="458">
        <v>0</v>
      </c>
      <c r="F51" s="458">
        <v>0</v>
      </c>
      <c r="G51" s="458">
        <v>0</v>
      </c>
      <c r="H51" s="458">
        <v>0</v>
      </c>
      <c r="I51" s="447">
        <v>0</v>
      </c>
      <c r="J51" s="447">
        <v>0</v>
      </c>
      <c r="K51" s="458">
        <v>0</v>
      </c>
      <c r="L51" s="458">
        <v>0</v>
      </c>
      <c r="M51" s="458">
        <v>0</v>
      </c>
      <c r="N51" s="447">
        <v>0</v>
      </c>
      <c r="O51" s="447">
        <v>0</v>
      </c>
      <c r="P51" s="459">
        <v>0</v>
      </c>
      <c r="Q51" s="271"/>
      <c r="R51" s="271"/>
      <c r="S51" s="271"/>
      <c r="T51" s="272">
        <f t="shared" ref="T51" si="237">C51-C50</f>
        <v>0</v>
      </c>
      <c r="U51" s="272">
        <f t="shared" ref="U51" si="238">D51-D50</f>
        <v>0</v>
      </c>
      <c r="V51" s="272">
        <f t="shared" ref="V51" si="239">E51-E50</f>
        <v>0</v>
      </c>
      <c r="W51" s="272">
        <f t="shared" ref="W51" si="240">F51-F50</f>
        <v>0</v>
      </c>
      <c r="X51" s="272">
        <f t="shared" ref="X51" si="241">G51-G50</f>
        <v>0</v>
      </c>
      <c r="Y51" s="272">
        <f t="shared" ref="Y51" si="242">H51-H50</f>
        <v>0</v>
      </c>
      <c r="Z51" s="276">
        <f t="shared" ref="Z51" si="243">I51-I50</f>
        <v>0</v>
      </c>
      <c r="AA51" s="272">
        <f t="shared" ref="AA51" si="244">J51-J50</f>
        <v>0</v>
      </c>
      <c r="AB51" s="272">
        <f t="shared" ref="AB51" si="245">K51-K50</f>
        <v>0</v>
      </c>
      <c r="AC51" s="272">
        <f t="shared" ref="AC51" si="246">L51-L50</f>
        <v>0</v>
      </c>
      <c r="AD51" s="272">
        <f t="shared" ref="AD51" si="247">M51-M50</f>
        <v>0</v>
      </c>
      <c r="AE51" s="276">
        <f t="shared" ref="AE51" si="248">N51-N50</f>
        <v>0</v>
      </c>
    </row>
    <row r="52" spans="1:32" ht="13.5" thickTop="1">
      <c r="A52" s="439"/>
      <c r="B52" s="457" t="s">
        <v>84</v>
      </c>
      <c r="C52" s="447">
        <v>5.1439079283887468</v>
      </c>
      <c r="D52" s="458">
        <v>8.5484615384615381</v>
      </c>
      <c r="E52" s="458">
        <v>5.6356167814652469</v>
      </c>
      <c r="F52" s="458">
        <v>6.2915064102564093</v>
      </c>
      <c r="G52" s="458">
        <v>6.0929661016949153</v>
      </c>
      <c r="H52" s="458">
        <v>6.9208744038155796</v>
      </c>
      <c r="I52" s="447">
        <v>5.9113378191173558</v>
      </c>
      <c r="J52" s="447">
        <v>0</v>
      </c>
      <c r="K52" s="458">
        <v>4.5430415263748598</v>
      </c>
      <c r="L52" s="458">
        <v>5.5479508196721312</v>
      </c>
      <c r="M52" s="458">
        <v>6.4371388261851017</v>
      </c>
      <c r="N52" s="447">
        <v>5.7638400507775325</v>
      </c>
      <c r="O52" s="447">
        <v>0</v>
      </c>
      <c r="P52" s="459">
        <v>0</v>
      </c>
      <c r="Q52" s="408"/>
      <c r="R52" s="408"/>
      <c r="S52" s="408"/>
      <c r="T52" s="417"/>
      <c r="U52" s="417"/>
      <c r="V52" s="417"/>
      <c r="W52" s="417"/>
      <c r="X52" s="417"/>
      <c r="Y52" s="417"/>
      <c r="Z52" s="418"/>
      <c r="AA52" s="417"/>
      <c r="AB52" s="417"/>
      <c r="AC52" s="417"/>
      <c r="AD52" s="417"/>
      <c r="AE52" s="418"/>
      <c r="AF52" s="417"/>
    </row>
    <row r="53" spans="1:32" ht="13.5" thickBot="1">
      <c r="A53" s="439"/>
      <c r="B53" s="457" t="s">
        <v>446</v>
      </c>
      <c r="C53" s="447">
        <v>4.7681723356009069</v>
      </c>
      <c r="D53" s="458">
        <v>7.6063869463869471</v>
      </c>
      <c r="E53" s="458">
        <v>5.7878243512974041</v>
      </c>
      <c r="F53" s="458">
        <v>5.1066468842729975</v>
      </c>
      <c r="G53" s="458">
        <v>5.6546428571428571</v>
      </c>
      <c r="H53" s="458">
        <v>7.3678880000000007</v>
      </c>
      <c r="I53" s="447">
        <v>5.6487077686581415</v>
      </c>
      <c r="J53" s="447">
        <v>0</v>
      </c>
      <c r="K53" s="458">
        <v>4.8789438629876312</v>
      </c>
      <c r="L53" s="458">
        <v>4.8400394477317557</v>
      </c>
      <c r="M53" s="458">
        <v>5.7723452380952374</v>
      </c>
      <c r="N53" s="447">
        <v>5.3363835701050037</v>
      </c>
      <c r="O53" s="447">
        <v>0</v>
      </c>
      <c r="P53" s="459">
        <v>0</v>
      </c>
      <c r="Q53" s="412"/>
      <c r="R53" s="412"/>
      <c r="S53" s="412"/>
      <c r="T53" s="419">
        <f t="shared" ref="T53" si="249">C53-C52</f>
        <v>-0.37573559278783986</v>
      </c>
      <c r="U53" s="419">
        <f t="shared" ref="U53" si="250">D53-D52</f>
        <v>-0.94207459207459099</v>
      </c>
      <c r="V53" s="419">
        <f t="shared" ref="V53" si="251">E53-E52</f>
        <v>0.15220756983215722</v>
      </c>
      <c r="W53" s="419">
        <f t="shared" ref="W53" si="252">F53-F52</f>
        <v>-1.1848595259834118</v>
      </c>
      <c r="X53" s="419">
        <f t="shared" ref="X53" si="253">G53-G52</f>
        <v>-0.43832324455205818</v>
      </c>
      <c r="Y53" s="419">
        <f t="shared" ref="Y53" si="254">H53-H52</f>
        <v>0.44701359618442105</v>
      </c>
      <c r="Z53" s="420">
        <f t="shared" ref="Z53" si="255">I53-I52</f>
        <v>-0.26263005045921428</v>
      </c>
      <c r="AA53" s="419">
        <f t="shared" ref="AA53" si="256">J53-J52</f>
        <v>0</v>
      </c>
      <c r="AB53" s="419">
        <f t="shared" ref="AB53" si="257">K53-K52</f>
        <v>0.33590233661277136</v>
      </c>
      <c r="AC53" s="419">
        <f t="shared" ref="AC53" si="258">L53-L52</f>
        <v>-0.70791137194037557</v>
      </c>
      <c r="AD53" s="419">
        <f t="shared" ref="AD53" si="259">M53-M52</f>
        <v>-0.66479358808986433</v>
      </c>
      <c r="AE53" s="420">
        <f t="shared" ref="AE53" si="260">N53-N52</f>
        <v>-0.42745648067252873</v>
      </c>
      <c r="AF53" s="421"/>
    </row>
    <row r="54" spans="1:32" ht="13.5" thickTop="1">
      <c r="A54" s="439"/>
      <c r="B54" s="457" t="s">
        <v>86</v>
      </c>
      <c r="C54" s="447">
        <v>3.21</v>
      </c>
      <c r="D54" s="458">
        <v>3.6100000000000003</v>
      </c>
      <c r="E54" s="458">
        <v>3.1453466872110938</v>
      </c>
      <c r="F54" s="458">
        <v>3.4602521008403362</v>
      </c>
      <c r="G54" s="458">
        <v>3.32</v>
      </c>
      <c r="H54" s="458">
        <v>4.3633469387755097</v>
      </c>
      <c r="I54" s="447">
        <v>3.3497945845004669</v>
      </c>
      <c r="J54" s="447">
        <v>0</v>
      </c>
      <c r="K54" s="458">
        <v>3.2746218487394958</v>
      </c>
      <c r="L54" s="458">
        <v>3.2024999999999997</v>
      </c>
      <c r="M54" s="458">
        <v>3.7253616352201258</v>
      </c>
      <c r="N54" s="447">
        <v>3.5132437120555076</v>
      </c>
      <c r="O54" s="447">
        <v>0</v>
      </c>
      <c r="P54" s="459">
        <v>0</v>
      </c>
      <c r="Q54" s="271"/>
      <c r="R54" s="271"/>
      <c r="S54" s="271"/>
      <c r="T54" s="113"/>
      <c r="U54" s="113"/>
      <c r="Z54" s="275"/>
      <c r="AE54" s="275"/>
    </row>
    <row r="55" spans="1:32">
      <c r="A55" s="439"/>
      <c r="B55" s="457" t="s">
        <v>448</v>
      </c>
      <c r="C55" s="447">
        <v>3.21</v>
      </c>
      <c r="D55" s="458">
        <v>3.97</v>
      </c>
      <c r="E55" s="458">
        <v>3.2830966767371601</v>
      </c>
      <c r="F55" s="458">
        <v>3.5119230769230767</v>
      </c>
      <c r="G55" s="458">
        <v>4.29</v>
      </c>
      <c r="H55" s="458">
        <v>3.9485714285714284</v>
      </c>
      <c r="I55" s="447">
        <v>3.4476519851116625</v>
      </c>
      <c r="J55" s="447">
        <v>0</v>
      </c>
      <c r="K55" s="458">
        <v>3.3869491525423729</v>
      </c>
      <c r="L55" s="458">
        <v>3.2406802721088437</v>
      </c>
      <c r="M55" s="458">
        <v>3.6819672131147549</v>
      </c>
      <c r="N55" s="447">
        <v>3.5295769576957703</v>
      </c>
      <c r="O55" s="447">
        <v>0</v>
      </c>
      <c r="P55" s="459">
        <v>0</v>
      </c>
      <c r="Q55" s="271"/>
      <c r="R55" s="271"/>
      <c r="S55" s="271"/>
      <c r="T55" s="272">
        <f t="shared" ref="T55" si="261">C55-C54</f>
        <v>0</v>
      </c>
      <c r="U55" s="272">
        <f t="shared" ref="U55" si="262">D55-D54</f>
        <v>0.35999999999999988</v>
      </c>
      <c r="V55" s="272">
        <f t="shared" ref="V55" si="263">E55-E54</f>
        <v>0.13774998952606632</v>
      </c>
      <c r="W55" s="272">
        <f t="shared" ref="W55" si="264">F55-F54</f>
        <v>5.1670976082740516E-2</v>
      </c>
      <c r="X55" s="272">
        <f t="shared" ref="X55" si="265">G55-G54</f>
        <v>0.9700000000000002</v>
      </c>
      <c r="Y55" s="272">
        <f t="shared" ref="Y55" si="266">H55-H54</f>
        <v>-0.41477551020408132</v>
      </c>
      <c r="Z55" s="276">
        <f t="shared" ref="Z55" si="267">I55-I54</f>
        <v>9.7857400611195633E-2</v>
      </c>
      <c r="AA55" s="272">
        <f t="shared" ref="AA55" si="268">J55-J54</f>
        <v>0</v>
      </c>
      <c r="AB55" s="272">
        <f t="shared" ref="AB55" si="269">K55-K54</f>
        <v>0.11232730380287714</v>
      </c>
      <c r="AC55" s="272">
        <f t="shared" ref="AC55" si="270">L55-L54</f>
        <v>3.8180272108844004E-2</v>
      </c>
      <c r="AD55" s="272">
        <f t="shared" ref="AD55" si="271">M55-M54</f>
        <v>-4.3394422105370811E-2</v>
      </c>
      <c r="AE55" s="276">
        <f t="shared" ref="AE55" si="272">N55-N54</f>
        <v>1.6333245640262728E-2</v>
      </c>
    </row>
    <row r="56" spans="1:32">
      <c r="A56" s="439"/>
      <c r="B56" s="457" t="s">
        <v>88</v>
      </c>
      <c r="C56" s="447">
        <v>3.78</v>
      </c>
      <c r="D56" s="458">
        <v>5.6099999999999994</v>
      </c>
      <c r="E56" s="458">
        <v>3.3011428571428572</v>
      </c>
      <c r="F56" s="458">
        <v>3.8220000000000001</v>
      </c>
      <c r="G56" s="458">
        <v>3.6699999999999995</v>
      </c>
      <c r="H56" s="458">
        <v>5.3131147540983603</v>
      </c>
      <c r="I56" s="447">
        <v>4.1739624005784535</v>
      </c>
      <c r="J56" s="447">
        <v>0</v>
      </c>
      <c r="K56" s="458">
        <v>4.0999999999999996</v>
      </c>
      <c r="L56" s="458">
        <v>4.0986597938144333</v>
      </c>
      <c r="M56" s="458">
        <v>5.0291189427312775</v>
      </c>
      <c r="N56" s="447">
        <v>4.6038112305854231</v>
      </c>
      <c r="O56" s="447">
        <v>0</v>
      </c>
      <c r="P56" s="459">
        <v>0</v>
      </c>
      <c r="Q56" s="271"/>
      <c r="R56" s="271"/>
      <c r="S56" s="271"/>
      <c r="T56" s="113"/>
      <c r="U56" s="113"/>
      <c r="Z56" s="275"/>
      <c r="AE56" s="275"/>
    </row>
    <row r="57" spans="1:32">
      <c r="A57" s="439"/>
      <c r="B57" s="457" t="s">
        <v>450</v>
      </c>
      <c r="C57" s="447">
        <v>3.6599999999999997</v>
      </c>
      <c r="D57" s="458">
        <v>5.92</v>
      </c>
      <c r="E57" s="458">
        <v>3.2290211132437618</v>
      </c>
      <c r="F57" s="458">
        <v>3.2425000000000006</v>
      </c>
      <c r="G57" s="458">
        <v>3.91</v>
      </c>
      <c r="H57" s="458">
        <v>4.6504081632653058</v>
      </c>
      <c r="I57" s="447">
        <v>4.1416713681241184</v>
      </c>
      <c r="J57" s="447">
        <v>0</v>
      </c>
      <c r="K57" s="458">
        <v>4.7721621621621626</v>
      </c>
      <c r="L57" s="458">
        <v>3.910816326530612</v>
      </c>
      <c r="M57" s="458">
        <v>5.0650595238095226</v>
      </c>
      <c r="N57" s="447">
        <v>4.8455749128919861</v>
      </c>
      <c r="O57" s="447">
        <v>0</v>
      </c>
      <c r="P57" s="459">
        <v>0</v>
      </c>
      <c r="Q57" s="271"/>
      <c r="R57" s="271"/>
      <c r="S57" s="271"/>
      <c r="T57" s="272">
        <f t="shared" ref="T57" si="273">C57-C56</f>
        <v>-0.12000000000000011</v>
      </c>
      <c r="U57" s="272">
        <f t="shared" ref="U57" si="274">D57-D56</f>
        <v>0.3100000000000005</v>
      </c>
      <c r="V57" s="272">
        <f t="shared" ref="V57" si="275">E57-E56</f>
        <v>-7.2121743899095314E-2</v>
      </c>
      <c r="W57" s="272">
        <f t="shared" ref="W57" si="276">F57-F56</f>
        <v>-0.57949999999999946</v>
      </c>
      <c r="X57" s="272">
        <f t="shared" ref="X57" si="277">G57-G56</f>
        <v>0.24000000000000066</v>
      </c>
      <c r="Y57" s="272">
        <f t="shared" ref="Y57" si="278">H57-H56</f>
        <v>-0.6627065908330545</v>
      </c>
      <c r="Z57" s="276">
        <f t="shared" ref="Z57" si="279">I57-I56</f>
        <v>-3.2291032454335067E-2</v>
      </c>
      <c r="AA57" s="272">
        <f t="shared" ref="AA57" si="280">J57-J56</f>
        <v>0</v>
      </c>
      <c r="AB57" s="272">
        <f t="shared" ref="AB57" si="281">K57-K56</f>
        <v>0.67216216216216296</v>
      </c>
      <c r="AC57" s="272">
        <f t="shared" ref="AC57" si="282">L57-L56</f>
        <v>-0.1878434672838214</v>
      </c>
      <c r="AD57" s="272">
        <f t="shared" ref="AD57" si="283">M57-M56</f>
        <v>3.594058107824516E-2</v>
      </c>
      <c r="AE57" s="276">
        <f t="shared" ref="AE57" si="284">N57-N56</f>
        <v>0.24176368230656298</v>
      </c>
    </row>
    <row r="58" spans="1:32">
      <c r="A58" s="439"/>
      <c r="B58" s="457" t="s">
        <v>90</v>
      </c>
      <c r="C58" s="447">
        <v>0</v>
      </c>
      <c r="D58" s="458">
        <v>0</v>
      </c>
      <c r="E58" s="458">
        <v>0</v>
      </c>
      <c r="F58" s="458">
        <v>0</v>
      </c>
      <c r="G58" s="458">
        <v>0</v>
      </c>
      <c r="H58" s="458">
        <v>0</v>
      </c>
      <c r="I58" s="447">
        <v>0</v>
      </c>
      <c r="J58" s="447">
        <v>0</v>
      </c>
      <c r="K58" s="458">
        <v>0</v>
      </c>
      <c r="L58" s="458">
        <v>0</v>
      </c>
      <c r="M58" s="458">
        <v>0</v>
      </c>
      <c r="N58" s="447">
        <v>0</v>
      </c>
      <c r="O58" s="447">
        <v>0</v>
      </c>
      <c r="P58" s="459">
        <v>0</v>
      </c>
      <c r="Q58" s="271"/>
      <c r="R58" s="271"/>
      <c r="S58" s="271"/>
      <c r="T58" s="113"/>
      <c r="U58" s="113"/>
      <c r="Z58" s="275"/>
      <c r="AE58" s="275"/>
    </row>
    <row r="59" spans="1:32" ht="13.5" thickBot="1">
      <c r="A59" s="439"/>
      <c r="B59" s="457" t="s">
        <v>452</v>
      </c>
      <c r="C59" s="447">
        <v>0</v>
      </c>
      <c r="D59" s="458">
        <v>0</v>
      </c>
      <c r="E59" s="458">
        <v>0</v>
      </c>
      <c r="F59" s="458">
        <v>0</v>
      </c>
      <c r="G59" s="458">
        <v>0</v>
      </c>
      <c r="H59" s="458">
        <v>0</v>
      </c>
      <c r="I59" s="447">
        <v>0</v>
      </c>
      <c r="J59" s="447">
        <v>0</v>
      </c>
      <c r="K59" s="458">
        <v>0</v>
      </c>
      <c r="L59" s="458">
        <v>0</v>
      </c>
      <c r="M59" s="458">
        <v>0</v>
      </c>
      <c r="N59" s="447">
        <v>0</v>
      </c>
      <c r="O59" s="447">
        <v>0</v>
      </c>
      <c r="P59" s="459">
        <v>0</v>
      </c>
      <c r="Q59" s="271"/>
      <c r="R59" s="271"/>
      <c r="S59" s="271"/>
      <c r="T59" s="272">
        <f t="shared" ref="T59" si="285">C59-C58</f>
        <v>0</v>
      </c>
      <c r="U59" s="272">
        <f t="shared" ref="U59" si="286">D59-D58</f>
        <v>0</v>
      </c>
      <c r="V59" s="272">
        <f t="shared" ref="V59" si="287">E59-E58</f>
        <v>0</v>
      </c>
      <c r="W59" s="272">
        <f t="shared" ref="W59" si="288">F59-F58</f>
        <v>0</v>
      </c>
      <c r="X59" s="272">
        <f t="shared" ref="X59" si="289">G59-G58</f>
        <v>0</v>
      </c>
      <c r="Y59" s="272">
        <f t="shared" ref="Y59" si="290">H59-H58</f>
        <v>0</v>
      </c>
      <c r="Z59" s="276">
        <f t="shared" ref="Z59" si="291">I59-I58</f>
        <v>0</v>
      </c>
      <c r="AA59" s="272">
        <f t="shared" ref="AA59" si="292">J59-J58</f>
        <v>0</v>
      </c>
      <c r="AB59" s="272">
        <f t="shared" ref="AB59" si="293">K59-K58</f>
        <v>0</v>
      </c>
      <c r="AC59" s="272">
        <f t="shared" ref="AC59" si="294">L59-L58</f>
        <v>0</v>
      </c>
      <c r="AD59" s="272">
        <f t="shared" ref="AD59" si="295">M59-M58</f>
        <v>0</v>
      </c>
      <c r="AE59" s="276">
        <f t="shared" ref="AE59" si="296">N59-N58</f>
        <v>0</v>
      </c>
    </row>
    <row r="60" spans="1:32" ht="13.5" thickTop="1">
      <c r="A60" s="439"/>
      <c r="B60" s="457" t="s">
        <v>92</v>
      </c>
      <c r="C60" s="447">
        <v>3.3780099916736051</v>
      </c>
      <c r="D60" s="458">
        <v>4.6178534031413614</v>
      </c>
      <c r="E60" s="458">
        <v>3.1902139330773451</v>
      </c>
      <c r="F60" s="458">
        <v>3.4882945736434103</v>
      </c>
      <c r="G60" s="458">
        <v>3.4052173913043475</v>
      </c>
      <c r="H60" s="458">
        <v>4.552679738562091</v>
      </c>
      <c r="I60" s="447">
        <v>3.5977980852915588</v>
      </c>
      <c r="J60" s="447">
        <v>0</v>
      </c>
      <c r="K60" s="458">
        <v>3.6417418351477449</v>
      </c>
      <c r="L60" s="458">
        <v>3.5407392996108951</v>
      </c>
      <c r="M60" s="458">
        <v>4.268394495412843</v>
      </c>
      <c r="N60" s="447">
        <v>3.9719396984924615</v>
      </c>
      <c r="O60" s="447">
        <v>0</v>
      </c>
      <c r="P60" s="459">
        <v>0</v>
      </c>
      <c r="Q60" s="408"/>
      <c r="R60" s="408"/>
      <c r="S60" s="408"/>
      <c r="T60" s="417"/>
      <c r="U60" s="417"/>
      <c r="V60" s="417"/>
      <c r="W60" s="417"/>
      <c r="X60" s="417"/>
      <c r="Y60" s="417"/>
      <c r="Z60" s="418"/>
      <c r="AA60" s="417"/>
      <c r="AB60" s="417"/>
      <c r="AC60" s="417"/>
      <c r="AD60" s="417"/>
      <c r="AE60" s="418"/>
      <c r="AF60" s="417"/>
    </row>
    <row r="61" spans="1:32" ht="13.5" thickBot="1">
      <c r="A61" s="439"/>
      <c r="B61" s="457" t="s">
        <v>454</v>
      </c>
      <c r="C61" s="447">
        <v>3.3469077306733168</v>
      </c>
      <c r="D61" s="458">
        <v>4.8876470588235295</v>
      </c>
      <c r="E61" s="458">
        <v>3.267826558265583</v>
      </c>
      <c r="F61" s="458">
        <v>3.4886216216216215</v>
      </c>
      <c r="G61" s="458">
        <v>4.1470642201834869</v>
      </c>
      <c r="H61" s="458">
        <v>4.1450857142857149</v>
      </c>
      <c r="I61" s="447">
        <v>3.6596553209823357</v>
      </c>
      <c r="J61" s="447">
        <v>0</v>
      </c>
      <c r="K61" s="458">
        <v>3.9722185970636219</v>
      </c>
      <c r="L61" s="458">
        <v>3.5087346938775514</v>
      </c>
      <c r="M61" s="458">
        <v>4.3077109515260332</v>
      </c>
      <c r="N61" s="447">
        <v>4.1041582150101421</v>
      </c>
      <c r="O61" s="447">
        <v>0</v>
      </c>
      <c r="P61" s="459">
        <v>0</v>
      </c>
      <c r="Q61" s="412"/>
      <c r="R61" s="412"/>
      <c r="S61" s="412"/>
      <c r="T61" s="419">
        <f t="shared" ref="T61" si="297">C61-C60</f>
        <v>-3.1102261000288234E-2</v>
      </c>
      <c r="U61" s="419">
        <f t="shared" ref="U61" si="298">D61-D60</f>
        <v>0.26979365568216807</v>
      </c>
      <c r="V61" s="419">
        <f t="shared" ref="V61" si="299">E61-E60</f>
        <v>7.761262518823786E-2</v>
      </c>
      <c r="W61" s="419">
        <f t="shared" ref="W61" si="300">F61-F60</f>
        <v>3.2704797821114795E-4</v>
      </c>
      <c r="X61" s="419">
        <f t="shared" ref="X61" si="301">G61-G60</f>
        <v>0.74184682887913933</v>
      </c>
      <c r="Y61" s="419">
        <f t="shared" ref="Y61" si="302">H61-H60</f>
        <v>-0.40759402427637603</v>
      </c>
      <c r="Z61" s="420">
        <f t="shared" ref="Z61" si="303">I61-I60</f>
        <v>6.1857235690776946E-2</v>
      </c>
      <c r="AA61" s="419">
        <f t="shared" ref="AA61" si="304">J61-J60</f>
        <v>0</v>
      </c>
      <c r="AB61" s="419">
        <f t="shared" ref="AB61" si="305">K61-K60</f>
        <v>0.33047676191587705</v>
      </c>
      <c r="AC61" s="419">
        <f t="shared" ref="AC61" si="306">L61-L60</f>
        <v>-3.2004605733343627E-2</v>
      </c>
      <c r="AD61" s="419">
        <f t="shared" ref="AD61" si="307">M61-M60</f>
        <v>3.9316456113190235E-2</v>
      </c>
      <c r="AE61" s="420">
        <f t="shared" ref="AE61" si="308">N61-N60</f>
        <v>0.13221851651768057</v>
      </c>
      <c r="AF61" s="421"/>
    </row>
    <row r="62" spans="1:32" ht="13.5" thickTop="1">
      <c r="A62" s="439"/>
      <c r="B62" s="457" t="s">
        <v>110</v>
      </c>
      <c r="C62" s="447">
        <v>0</v>
      </c>
      <c r="D62" s="458">
        <v>0</v>
      </c>
      <c r="E62" s="458">
        <v>0</v>
      </c>
      <c r="F62" s="458">
        <v>0</v>
      </c>
      <c r="G62" s="458">
        <v>0</v>
      </c>
      <c r="H62" s="458">
        <v>0</v>
      </c>
      <c r="I62" s="447">
        <v>0</v>
      </c>
      <c r="J62" s="447">
        <v>0</v>
      </c>
      <c r="K62" s="458">
        <v>0</v>
      </c>
      <c r="L62" s="458">
        <v>0</v>
      </c>
      <c r="M62" s="458">
        <v>0</v>
      </c>
      <c r="N62" s="447">
        <v>0</v>
      </c>
      <c r="O62" s="447">
        <v>0</v>
      </c>
      <c r="P62" s="459">
        <v>0</v>
      </c>
      <c r="Q62" s="271"/>
      <c r="R62" s="271"/>
      <c r="S62" s="271"/>
      <c r="T62" s="113"/>
      <c r="U62" s="113"/>
      <c r="Z62" s="275"/>
      <c r="AE62" s="275"/>
    </row>
    <row r="63" spans="1:32">
      <c r="A63" s="439"/>
      <c r="B63" s="457" t="s">
        <v>456</v>
      </c>
      <c r="C63" s="447">
        <v>0</v>
      </c>
      <c r="D63" s="458">
        <v>0</v>
      </c>
      <c r="E63" s="458">
        <v>0</v>
      </c>
      <c r="F63" s="458">
        <v>0</v>
      </c>
      <c r="G63" s="458">
        <v>0</v>
      </c>
      <c r="H63" s="458">
        <v>0</v>
      </c>
      <c r="I63" s="447">
        <v>0</v>
      </c>
      <c r="J63" s="447">
        <v>0</v>
      </c>
      <c r="K63" s="458">
        <v>0</v>
      </c>
      <c r="L63" s="458">
        <v>0</v>
      </c>
      <c r="M63" s="458">
        <v>0</v>
      </c>
      <c r="N63" s="447">
        <v>0</v>
      </c>
      <c r="O63" s="447">
        <v>0</v>
      </c>
      <c r="P63" s="459">
        <v>0</v>
      </c>
      <c r="Q63" s="271"/>
      <c r="R63" s="271"/>
      <c r="S63" s="271"/>
      <c r="T63" s="272">
        <f t="shared" ref="T63" si="309">C63-C62</f>
        <v>0</v>
      </c>
      <c r="U63" s="272">
        <f t="shared" ref="U63" si="310">D63-D62</f>
        <v>0</v>
      </c>
      <c r="V63" s="272">
        <f t="shared" ref="V63" si="311">E63-E62</f>
        <v>0</v>
      </c>
      <c r="W63" s="272">
        <f t="shared" ref="W63" si="312">F63-F62</f>
        <v>0</v>
      </c>
      <c r="X63" s="272">
        <f t="shared" ref="X63" si="313">G63-G62</f>
        <v>0</v>
      </c>
      <c r="Y63" s="272">
        <f t="shared" ref="Y63" si="314">H63-H62</f>
        <v>0</v>
      </c>
      <c r="Z63" s="276">
        <f t="shared" ref="Z63" si="315">I63-I62</f>
        <v>0</v>
      </c>
      <c r="AA63" s="272">
        <f t="shared" ref="AA63" si="316">J63-J62</f>
        <v>0</v>
      </c>
      <c r="AB63" s="272">
        <f t="shared" ref="AB63" si="317">K63-K62</f>
        <v>0</v>
      </c>
      <c r="AC63" s="272">
        <f t="shared" ref="AC63" si="318">L63-L62</f>
        <v>0</v>
      </c>
      <c r="AD63" s="272">
        <f t="shared" ref="AD63" si="319">M63-M62</f>
        <v>0</v>
      </c>
      <c r="AE63" s="276">
        <f t="shared" ref="AE63" si="320">N63-N62</f>
        <v>0</v>
      </c>
    </row>
    <row r="64" spans="1:32">
      <c r="A64" s="439"/>
      <c r="B64" s="457" t="s">
        <v>123</v>
      </c>
      <c r="C64" s="447">
        <v>4.3736754966887412</v>
      </c>
      <c r="D64" s="458">
        <v>4.6974815905743741</v>
      </c>
      <c r="E64" s="458">
        <v>4.4464126016260161</v>
      </c>
      <c r="F64" s="458">
        <v>4.4800673400673396</v>
      </c>
      <c r="G64" s="458">
        <v>4.5314537444933913</v>
      </c>
      <c r="H64" s="458">
        <v>5.4560198456449838</v>
      </c>
      <c r="I64" s="447">
        <v>4.5361383256374213</v>
      </c>
      <c r="J64" s="447">
        <v>0</v>
      </c>
      <c r="K64" s="458">
        <v>3.6769238187078113</v>
      </c>
      <c r="L64" s="458">
        <v>3.8797164179104477</v>
      </c>
      <c r="M64" s="458">
        <v>4.9504329608938562</v>
      </c>
      <c r="N64" s="447">
        <v>4.4217665369649808</v>
      </c>
      <c r="O64" s="447">
        <v>0</v>
      </c>
      <c r="P64" s="459">
        <v>0</v>
      </c>
      <c r="Q64" s="271"/>
      <c r="R64" s="271"/>
      <c r="S64" s="271"/>
      <c r="T64" s="113"/>
      <c r="U64" s="113"/>
      <c r="Z64" s="275"/>
      <c r="AE64" s="275"/>
    </row>
    <row r="65" spans="1:32">
      <c r="A65" s="439"/>
      <c r="B65" s="457" t="s">
        <v>458</v>
      </c>
      <c r="C65" s="447">
        <v>4.2576061026352292</v>
      </c>
      <c r="D65" s="458">
        <v>4.6374797843665769</v>
      </c>
      <c r="E65" s="458">
        <v>4.4885688358828117</v>
      </c>
      <c r="F65" s="458">
        <v>4.2813938753959873</v>
      </c>
      <c r="G65" s="458">
        <v>5.2678124999999998</v>
      </c>
      <c r="H65" s="458">
        <v>5.4795474137931039</v>
      </c>
      <c r="I65" s="447">
        <v>4.5032625839742968</v>
      </c>
      <c r="J65" s="447">
        <v>0</v>
      </c>
      <c r="K65" s="458">
        <v>3.8958753202391114</v>
      </c>
      <c r="L65" s="458">
        <v>3.8114189189189194</v>
      </c>
      <c r="M65" s="458">
        <v>4.4629328460484246</v>
      </c>
      <c r="N65" s="447">
        <v>4.1833853658536579</v>
      </c>
      <c r="O65" s="447">
        <v>0</v>
      </c>
      <c r="P65" s="459">
        <v>0</v>
      </c>
      <c r="Q65" s="271"/>
      <c r="R65" s="271"/>
      <c r="S65" s="271"/>
      <c r="T65" s="272">
        <f t="shared" ref="T65" si="321">C65-C64</f>
        <v>-0.11606939405351202</v>
      </c>
      <c r="U65" s="272">
        <f t="shared" ref="U65" si="322">D65-D64</f>
        <v>-6.0001806207797159E-2</v>
      </c>
      <c r="V65" s="272">
        <f t="shared" ref="V65" si="323">E65-E64</f>
        <v>4.2156234256795599E-2</v>
      </c>
      <c r="W65" s="272">
        <f t="shared" ref="W65" si="324">F65-F64</f>
        <v>-0.19867346467135238</v>
      </c>
      <c r="X65" s="272">
        <f t="shared" ref="X65" si="325">G65-G64</f>
        <v>0.73635875550660845</v>
      </c>
      <c r="Y65" s="272">
        <f t="shared" ref="Y65" si="326">H65-H64</f>
        <v>2.3527568148120181E-2</v>
      </c>
      <c r="Z65" s="276">
        <f t="shared" ref="Z65" si="327">I65-I64</f>
        <v>-3.2875741663124458E-2</v>
      </c>
      <c r="AA65" s="272">
        <f t="shared" ref="AA65" si="328">J65-J64</f>
        <v>0</v>
      </c>
      <c r="AB65" s="272">
        <f t="shared" ref="AB65" si="329">K65-K64</f>
        <v>0.21895150153130016</v>
      </c>
      <c r="AC65" s="272">
        <f t="shared" ref="AC65" si="330">L65-L64</f>
        <v>-6.8297498991528371E-2</v>
      </c>
      <c r="AD65" s="272">
        <f t="shared" ref="AD65" si="331">M65-M64</f>
        <v>-0.48750011484543165</v>
      </c>
      <c r="AE65" s="276">
        <f t="shared" ref="AE65" si="332">N65-N64</f>
        <v>-0.23838117111132284</v>
      </c>
    </row>
    <row r="66" spans="1:32">
      <c r="A66" s="439"/>
      <c r="B66" s="457" t="s">
        <v>125</v>
      </c>
      <c r="C66" s="447">
        <v>4.9326851851851847</v>
      </c>
      <c r="D66" s="458">
        <v>7.3101589825119238</v>
      </c>
      <c r="E66" s="458">
        <v>3.803546798029557</v>
      </c>
      <c r="F66" s="458">
        <v>7.9040816326530612</v>
      </c>
      <c r="G66" s="458">
        <v>5.2552941176470584</v>
      </c>
      <c r="H66" s="458">
        <v>8.3941884816753927</v>
      </c>
      <c r="I66" s="447">
        <v>5.7097783018867911</v>
      </c>
      <c r="J66" s="447">
        <v>0</v>
      </c>
      <c r="K66" s="458">
        <v>5.0673377703826956</v>
      </c>
      <c r="L66" s="458">
        <v>6.3066666666666666</v>
      </c>
      <c r="M66" s="458">
        <v>6.3172439024390243</v>
      </c>
      <c r="N66" s="447">
        <v>5.9608128544423451</v>
      </c>
      <c r="O66" s="447">
        <v>0</v>
      </c>
      <c r="P66" s="459">
        <v>0</v>
      </c>
      <c r="Q66" s="271"/>
      <c r="R66" s="271"/>
      <c r="S66" s="271"/>
      <c r="T66" s="113"/>
      <c r="U66" s="113"/>
      <c r="Z66" s="275"/>
      <c r="AE66" s="275"/>
    </row>
    <row r="67" spans="1:32">
      <c r="A67" s="439"/>
      <c r="B67" s="457" t="s">
        <v>460</v>
      </c>
      <c r="C67" s="447">
        <v>4.4174954296160873</v>
      </c>
      <c r="D67" s="458">
        <v>7.2359180035650619</v>
      </c>
      <c r="E67" s="458">
        <v>3.7617569786535303</v>
      </c>
      <c r="F67" s="458">
        <v>4.7565789473684221</v>
      </c>
      <c r="G67" s="458">
        <v>4.4909774436090224</v>
      </c>
      <c r="H67" s="458">
        <v>8.3038604651162782</v>
      </c>
      <c r="I67" s="447">
        <v>5.3875463623395143</v>
      </c>
      <c r="J67" s="447">
        <v>0</v>
      </c>
      <c r="K67" s="458">
        <v>5.7425842696629212</v>
      </c>
      <c r="L67" s="458">
        <v>5.4889777777777775</v>
      </c>
      <c r="M67" s="458">
        <v>6.2061334405144688</v>
      </c>
      <c r="N67" s="447">
        <v>5.9909560229445518</v>
      </c>
      <c r="O67" s="447">
        <v>0</v>
      </c>
      <c r="P67" s="459">
        <v>0</v>
      </c>
      <c r="Q67" s="271"/>
      <c r="R67" s="271"/>
      <c r="S67" s="271"/>
      <c r="T67" s="272">
        <f t="shared" ref="T67" si="333">C67-C66</f>
        <v>-0.51518975556909741</v>
      </c>
      <c r="U67" s="272">
        <f t="shared" ref="U67" si="334">D67-D66</f>
        <v>-7.424097894686188E-2</v>
      </c>
      <c r="V67" s="272">
        <f t="shared" ref="V67" si="335">E67-E66</f>
        <v>-4.178981937602666E-2</v>
      </c>
      <c r="W67" s="805">
        <f t="shared" ref="W67" si="336">F67-F66</f>
        <v>-3.1475026852846391</v>
      </c>
      <c r="X67" s="272">
        <f t="shared" ref="X67" si="337">G67-G66</f>
        <v>-0.76431667403803605</v>
      </c>
      <c r="Y67" s="272">
        <f t="shared" ref="Y67" si="338">H67-H66</f>
        <v>-9.0328016559114488E-2</v>
      </c>
      <c r="Z67" s="276">
        <f t="shared" ref="Z67" si="339">I67-I66</f>
        <v>-0.3222319395472768</v>
      </c>
      <c r="AA67" s="272">
        <f t="shared" ref="AA67" si="340">J67-J66</f>
        <v>0</v>
      </c>
      <c r="AB67" s="272">
        <f t="shared" ref="AB67" si="341">K67-K66</f>
        <v>0.67524649928022562</v>
      </c>
      <c r="AC67" s="272">
        <f t="shared" ref="AC67" si="342">L67-L66</f>
        <v>-0.81768888888888913</v>
      </c>
      <c r="AD67" s="272">
        <f t="shared" ref="AD67" si="343">M67-M66</f>
        <v>-0.11111046192455554</v>
      </c>
      <c r="AE67" s="276">
        <f t="shared" ref="AE67" si="344">N67-N66</f>
        <v>3.0143168502206663E-2</v>
      </c>
    </row>
    <row r="68" spans="1:32">
      <c r="A68" s="439"/>
      <c r="B68" s="457" t="s">
        <v>154</v>
      </c>
      <c r="C68" s="447">
        <v>4.4518384256861729</v>
      </c>
      <c r="D68" s="458">
        <v>5.9538837920489298</v>
      </c>
      <c r="E68" s="458">
        <v>4.3602728272827278</v>
      </c>
      <c r="F68" s="458">
        <v>4.6585531914893616</v>
      </c>
      <c r="G68" s="458">
        <v>4.7558662613981761</v>
      </c>
      <c r="H68" s="458">
        <v>5.9671220400728595</v>
      </c>
      <c r="I68" s="447">
        <v>4.7420741599072995</v>
      </c>
      <c r="J68" s="447">
        <v>0</v>
      </c>
      <c r="K68" s="458">
        <v>4.1870818070818077</v>
      </c>
      <c r="L68" s="458">
        <v>4.603989528795811</v>
      </c>
      <c r="M68" s="458">
        <v>5.4481172291296618</v>
      </c>
      <c r="N68" s="447">
        <v>4.9671730028470948</v>
      </c>
      <c r="O68" s="447">
        <v>0</v>
      </c>
      <c r="P68" s="459">
        <v>0</v>
      </c>
      <c r="Q68" s="271"/>
      <c r="R68" s="271"/>
      <c r="S68" s="271"/>
      <c r="T68" s="113"/>
      <c r="U68" s="113"/>
      <c r="Z68" s="275"/>
      <c r="AE68" s="275"/>
    </row>
    <row r="69" spans="1:32" ht="13.5" thickBot="1">
      <c r="A69" s="439"/>
      <c r="B69" s="457" t="s">
        <v>462</v>
      </c>
      <c r="C69" s="447">
        <v>4.2786705202312145</v>
      </c>
      <c r="D69" s="458">
        <v>5.7562240982348429</v>
      </c>
      <c r="E69" s="458">
        <v>4.3894581280788181</v>
      </c>
      <c r="F69" s="458">
        <v>4.2997258883248728</v>
      </c>
      <c r="G69" s="458">
        <v>4.9499076923076917</v>
      </c>
      <c r="H69" s="458">
        <v>6.0108048993875771</v>
      </c>
      <c r="I69" s="447">
        <v>4.6535493777274937</v>
      </c>
      <c r="J69" s="447">
        <v>0</v>
      </c>
      <c r="K69" s="458">
        <v>4.537179487179487</v>
      </c>
      <c r="L69" s="458">
        <v>4.202559585492228</v>
      </c>
      <c r="M69" s="458">
        <v>5.0946082143897469</v>
      </c>
      <c r="N69" s="447">
        <v>4.7940826873385012</v>
      </c>
      <c r="O69" s="447">
        <v>0</v>
      </c>
      <c r="P69" s="459">
        <v>0</v>
      </c>
      <c r="Q69" s="271"/>
      <c r="R69" s="271"/>
      <c r="S69" s="271"/>
      <c r="T69" s="273">
        <f t="shared" ref="T69" si="345">C69-C68</f>
        <v>-0.17316790545495842</v>
      </c>
      <c r="U69" s="273">
        <f t="shared" ref="U69" si="346">D69-D68</f>
        <v>-0.19765969381408688</v>
      </c>
      <c r="V69" s="273">
        <f t="shared" ref="V69" si="347">E69-E68</f>
        <v>2.9185300796090274E-2</v>
      </c>
      <c r="W69" s="273">
        <f t="shared" ref="W69" si="348">F69-F68</f>
        <v>-0.35882730316448885</v>
      </c>
      <c r="X69" s="273">
        <f t="shared" ref="X69" si="349">G69-G68</f>
        <v>0.19404143090951553</v>
      </c>
      <c r="Y69" s="273">
        <f t="shared" ref="Y69" si="350">H69-H68</f>
        <v>4.3682859314717604E-2</v>
      </c>
      <c r="Z69" s="277">
        <f t="shared" ref="Z69" si="351">I69-I68</f>
        <v>-8.8524782179805861E-2</v>
      </c>
      <c r="AA69" s="273">
        <f t="shared" ref="AA69" si="352">J69-J68</f>
        <v>0</v>
      </c>
      <c r="AB69" s="273">
        <f t="shared" ref="AB69" si="353">K69-K68</f>
        <v>0.35009768009767939</v>
      </c>
      <c r="AC69" s="273">
        <f t="shared" ref="AC69" si="354">L69-L68</f>
        <v>-0.40142994330358306</v>
      </c>
      <c r="AD69" s="273">
        <f t="shared" ref="AD69" si="355">M69-M68</f>
        <v>-0.35350901473991492</v>
      </c>
      <c r="AE69" s="277">
        <f t="shared" ref="AE69" si="356">N69-N68</f>
        <v>-0.17309031550859366</v>
      </c>
    </row>
    <row r="70" spans="1:32">
      <c r="A70" s="432" t="s">
        <v>550</v>
      </c>
      <c r="B70" s="431" t="s">
        <v>232</v>
      </c>
      <c r="C70" s="448">
        <v>0</v>
      </c>
      <c r="D70" s="455">
        <v>0</v>
      </c>
      <c r="E70" s="455">
        <v>0</v>
      </c>
      <c r="F70" s="455">
        <v>0</v>
      </c>
      <c r="G70" s="455">
        <v>0</v>
      </c>
      <c r="H70" s="455">
        <v>0</v>
      </c>
      <c r="I70" s="448">
        <v>0</v>
      </c>
      <c r="J70" s="448">
        <v>0</v>
      </c>
      <c r="K70" s="455">
        <v>0</v>
      </c>
      <c r="L70" s="455">
        <v>0</v>
      </c>
      <c r="M70" s="455">
        <v>0</v>
      </c>
      <c r="N70" s="448">
        <v>0</v>
      </c>
      <c r="O70" s="448">
        <v>0</v>
      </c>
      <c r="P70" s="456">
        <v>0</v>
      </c>
      <c r="Q70" s="271"/>
      <c r="R70" s="271"/>
      <c r="S70" s="271"/>
      <c r="T70" s="271" t="s">
        <v>533</v>
      </c>
      <c r="U70" s="113"/>
      <c r="Z70" s="275"/>
      <c r="AE70" s="275"/>
    </row>
    <row r="71" spans="1:32">
      <c r="A71" s="439"/>
      <c r="B71" s="466" t="s">
        <v>432</v>
      </c>
      <c r="C71" s="467">
        <v>0</v>
      </c>
      <c r="D71" s="468">
        <v>0</v>
      </c>
      <c r="E71" s="468">
        <v>0</v>
      </c>
      <c r="F71" s="468">
        <v>0</v>
      </c>
      <c r="G71" s="468">
        <v>0</v>
      </c>
      <c r="H71" s="468">
        <v>0</v>
      </c>
      <c r="I71" s="467">
        <v>0</v>
      </c>
      <c r="J71" s="467">
        <v>0</v>
      </c>
      <c r="K71" s="468">
        <v>0</v>
      </c>
      <c r="L71" s="468">
        <v>0</v>
      </c>
      <c r="M71" s="468">
        <v>0</v>
      </c>
      <c r="N71" s="467">
        <v>0</v>
      </c>
      <c r="O71" s="467">
        <v>0</v>
      </c>
      <c r="P71" s="469">
        <v>0</v>
      </c>
      <c r="Q71" s="271"/>
      <c r="R71" s="271"/>
      <c r="S71" s="271"/>
      <c r="T71" s="272">
        <f t="shared" ref="T71" si="357">C71-C70</f>
        <v>0</v>
      </c>
      <c r="U71" s="272">
        <f t="shared" ref="U71" si="358">D71-D70</f>
        <v>0</v>
      </c>
      <c r="V71" s="272">
        <f t="shared" ref="V71" si="359">E71-E70</f>
        <v>0</v>
      </c>
      <c r="W71" s="272">
        <f t="shared" ref="W71" si="360">F71-F70</f>
        <v>0</v>
      </c>
      <c r="X71" s="272">
        <f t="shared" ref="X71" si="361">G71-G70</f>
        <v>0</v>
      </c>
      <c r="Y71" s="272">
        <f t="shared" ref="Y71" si="362">H71-H70</f>
        <v>0</v>
      </c>
      <c r="Z71" s="276">
        <f t="shared" ref="Z71" si="363">I71-I70</f>
        <v>0</v>
      </c>
      <c r="AA71" s="272">
        <f t="shared" ref="AA71" si="364">J71-J70</f>
        <v>0</v>
      </c>
      <c r="AB71" s="272">
        <f t="shared" ref="AB71" si="365">K71-K70</f>
        <v>0</v>
      </c>
      <c r="AC71" s="272">
        <f t="shared" ref="AC71" si="366">L71-L70</f>
        <v>0</v>
      </c>
      <c r="AD71" s="272">
        <f t="shared" ref="AD71" si="367">M71-M70</f>
        <v>0</v>
      </c>
      <c r="AE71" s="276">
        <f t="shared" ref="AE71" si="368">N71-N70</f>
        <v>0</v>
      </c>
    </row>
    <row r="72" spans="1:32">
      <c r="A72" s="439"/>
      <c r="B72" s="457" t="s">
        <v>234</v>
      </c>
      <c r="C72" s="447">
        <v>0</v>
      </c>
      <c r="D72" s="480">
        <v>0</v>
      </c>
      <c r="E72" s="480">
        <v>0</v>
      </c>
      <c r="F72" s="480">
        <v>0</v>
      </c>
      <c r="G72" s="480">
        <v>0</v>
      </c>
      <c r="H72" s="480">
        <v>0</v>
      </c>
      <c r="I72" s="447">
        <v>0</v>
      </c>
      <c r="J72" s="447">
        <v>0</v>
      </c>
      <c r="K72" s="480">
        <v>0</v>
      </c>
      <c r="L72" s="480">
        <v>0</v>
      </c>
      <c r="M72" s="480">
        <v>0</v>
      </c>
      <c r="N72" s="447">
        <v>0</v>
      </c>
      <c r="O72" s="447">
        <v>0</v>
      </c>
      <c r="P72" s="459">
        <v>0</v>
      </c>
      <c r="Q72" s="271"/>
      <c r="R72" s="271"/>
      <c r="S72" s="271"/>
      <c r="T72" s="113"/>
      <c r="U72" s="113"/>
      <c r="Z72" s="275"/>
      <c r="AE72" s="275"/>
    </row>
    <row r="73" spans="1:32">
      <c r="A73" s="439"/>
      <c r="B73" s="457" t="s">
        <v>434</v>
      </c>
      <c r="C73" s="447">
        <v>0</v>
      </c>
      <c r="D73" s="458">
        <v>0</v>
      </c>
      <c r="E73" s="458">
        <v>0</v>
      </c>
      <c r="F73" s="458">
        <v>0</v>
      </c>
      <c r="G73" s="458">
        <v>0</v>
      </c>
      <c r="H73" s="458">
        <v>0</v>
      </c>
      <c r="I73" s="447">
        <v>0</v>
      </c>
      <c r="J73" s="447">
        <v>0</v>
      </c>
      <c r="K73" s="458">
        <v>0</v>
      </c>
      <c r="L73" s="458">
        <v>0</v>
      </c>
      <c r="M73" s="458">
        <v>0</v>
      </c>
      <c r="N73" s="447">
        <v>0</v>
      </c>
      <c r="O73" s="447">
        <v>0</v>
      </c>
      <c r="P73" s="459">
        <v>0</v>
      </c>
      <c r="Q73" s="271"/>
      <c r="R73" s="271"/>
      <c r="S73" s="271"/>
      <c r="T73" s="272">
        <f t="shared" ref="T73" si="369">C73-C72</f>
        <v>0</v>
      </c>
      <c r="U73" s="272">
        <f t="shared" ref="U73" si="370">D73-D72</f>
        <v>0</v>
      </c>
      <c r="V73" s="272">
        <f t="shared" ref="V73" si="371">E73-E72</f>
        <v>0</v>
      </c>
      <c r="W73" s="272">
        <f t="shared" ref="W73" si="372">F73-F72</f>
        <v>0</v>
      </c>
      <c r="X73" s="272">
        <f t="shared" ref="X73" si="373">G73-G72</f>
        <v>0</v>
      </c>
      <c r="Y73" s="272">
        <f t="shared" ref="Y73" si="374">H73-H72</f>
        <v>0</v>
      </c>
      <c r="Z73" s="276">
        <f t="shared" ref="Z73" si="375">I73-I72</f>
        <v>0</v>
      </c>
      <c r="AA73" s="272">
        <f t="shared" ref="AA73" si="376">J73-J72</f>
        <v>0</v>
      </c>
      <c r="AB73" s="272">
        <f t="shared" ref="AB73" si="377">K73-K72</f>
        <v>0</v>
      </c>
      <c r="AC73" s="272">
        <f t="shared" ref="AC73" si="378">L73-L72</f>
        <v>0</v>
      </c>
      <c r="AD73" s="272">
        <f t="shared" ref="AD73" si="379">M73-M72</f>
        <v>0</v>
      </c>
      <c r="AE73" s="276">
        <f t="shared" ref="AE73" si="380">N73-N72</f>
        <v>0</v>
      </c>
    </row>
    <row r="74" spans="1:32">
      <c r="A74" s="439"/>
      <c r="B74" s="457" t="s">
        <v>236</v>
      </c>
      <c r="C74" s="447">
        <v>0</v>
      </c>
      <c r="D74" s="458">
        <v>0</v>
      </c>
      <c r="E74" s="458">
        <v>0</v>
      </c>
      <c r="F74" s="458">
        <v>0</v>
      </c>
      <c r="G74" s="458">
        <v>0</v>
      </c>
      <c r="H74" s="458">
        <v>0</v>
      </c>
      <c r="I74" s="447">
        <v>0</v>
      </c>
      <c r="J74" s="447">
        <v>0</v>
      </c>
      <c r="K74" s="458">
        <v>0</v>
      </c>
      <c r="L74" s="458">
        <v>0</v>
      </c>
      <c r="M74" s="458">
        <v>0</v>
      </c>
      <c r="N74" s="447">
        <v>0</v>
      </c>
      <c r="O74" s="447">
        <v>0</v>
      </c>
      <c r="P74" s="459">
        <v>0</v>
      </c>
      <c r="Q74" s="271"/>
      <c r="R74" s="271"/>
      <c r="S74" s="271"/>
      <c r="T74" s="113"/>
      <c r="U74" s="113"/>
      <c r="Z74" s="275"/>
      <c r="AE74" s="275"/>
    </row>
    <row r="75" spans="1:32" ht="13.5" thickBot="1">
      <c r="A75" s="439"/>
      <c r="B75" s="457" t="s">
        <v>436</v>
      </c>
      <c r="C75" s="447">
        <v>0</v>
      </c>
      <c r="D75" s="458">
        <v>0</v>
      </c>
      <c r="E75" s="458">
        <v>0</v>
      </c>
      <c r="F75" s="458">
        <v>0</v>
      </c>
      <c r="G75" s="458">
        <v>0</v>
      </c>
      <c r="H75" s="458">
        <v>0</v>
      </c>
      <c r="I75" s="447">
        <v>0</v>
      </c>
      <c r="J75" s="447">
        <v>0</v>
      </c>
      <c r="K75" s="458">
        <v>0</v>
      </c>
      <c r="L75" s="458">
        <v>0</v>
      </c>
      <c r="M75" s="458">
        <v>0</v>
      </c>
      <c r="N75" s="447">
        <v>0</v>
      </c>
      <c r="O75" s="447">
        <v>0</v>
      </c>
      <c r="P75" s="459">
        <v>0</v>
      </c>
      <c r="Q75" s="271"/>
      <c r="R75" s="271"/>
      <c r="S75" s="271"/>
      <c r="T75" s="272">
        <f t="shared" ref="T75" si="381">C75-C74</f>
        <v>0</v>
      </c>
      <c r="U75" s="272">
        <f t="shared" ref="U75" si="382">D75-D74</f>
        <v>0</v>
      </c>
      <c r="V75" s="272">
        <f t="shared" ref="V75" si="383">E75-E74</f>
        <v>0</v>
      </c>
      <c r="W75" s="272">
        <f t="shared" ref="W75" si="384">F75-F74</f>
        <v>0</v>
      </c>
      <c r="X75" s="272">
        <f t="shared" ref="X75" si="385">G75-G74</f>
        <v>0</v>
      </c>
      <c r="Y75" s="272">
        <f t="shared" ref="Y75" si="386">H75-H74</f>
        <v>0</v>
      </c>
      <c r="Z75" s="276">
        <f t="shared" ref="Z75" si="387">I75-I74</f>
        <v>0</v>
      </c>
      <c r="AA75" s="272">
        <f t="shared" ref="AA75" si="388">J75-J74</f>
        <v>0</v>
      </c>
      <c r="AB75" s="272">
        <f t="shared" ref="AB75" si="389">K75-K74</f>
        <v>0</v>
      </c>
      <c r="AC75" s="272">
        <f t="shared" ref="AC75" si="390">L75-L74</f>
        <v>0</v>
      </c>
      <c r="AD75" s="272">
        <f t="shared" ref="AD75" si="391">M75-M74</f>
        <v>0</v>
      </c>
      <c r="AE75" s="276">
        <f t="shared" ref="AE75" si="392">N75-N74</f>
        <v>0</v>
      </c>
    </row>
    <row r="76" spans="1:32" ht="13.5" thickTop="1">
      <c r="A76" s="439"/>
      <c r="B76" s="473" t="s">
        <v>238</v>
      </c>
      <c r="C76" s="474">
        <v>0</v>
      </c>
      <c r="D76" s="475">
        <v>0</v>
      </c>
      <c r="E76" s="475">
        <v>0</v>
      </c>
      <c r="F76" s="475">
        <v>0</v>
      </c>
      <c r="G76" s="475">
        <v>0</v>
      </c>
      <c r="H76" s="475">
        <v>0</v>
      </c>
      <c r="I76" s="474">
        <v>0</v>
      </c>
      <c r="J76" s="474">
        <v>0</v>
      </c>
      <c r="K76" s="475">
        <v>0</v>
      </c>
      <c r="L76" s="475">
        <v>0</v>
      </c>
      <c r="M76" s="475">
        <v>0</v>
      </c>
      <c r="N76" s="474">
        <v>0</v>
      </c>
      <c r="O76" s="474">
        <v>0</v>
      </c>
      <c r="P76" s="476">
        <v>0</v>
      </c>
      <c r="Q76" s="408"/>
      <c r="R76" s="408"/>
      <c r="S76" s="408"/>
      <c r="T76" s="417"/>
      <c r="U76" s="417"/>
      <c r="V76" s="417"/>
      <c r="W76" s="417"/>
      <c r="X76" s="417"/>
      <c r="Y76" s="417"/>
      <c r="Z76" s="418"/>
      <c r="AA76" s="417"/>
      <c r="AB76" s="417"/>
      <c r="AC76" s="417"/>
      <c r="AD76" s="417"/>
      <c r="AE76" s="418"/>
      <c r="AF76" s="417"/>
    </row>
    <row r="77" spans="1:32" ht="13.5" thickBot="1">
      <c r="A77" s="439"/>
      <c r="B77" s="473" t="s">
        <v>438</v>
      </c>
      <c r="C77" s="474">
        <v>0</v>
      </c>
      <c r="D77" s="475">
        <v>0</v>
      </c>
      <c r="E77" s="475">
        <v>0</v>
      </c>
      <c r="F77" s="475">
        <v>0</v>
      </c>
      <c r="G77" s="475">
        <v>0</v>
      </c>
      <c r="H77" s="475">
        <v>0</v>
      </c>
      <c r="I77" s="474">
        <v>0</v>
      </c>
      <c r="J77" s="474">
        <v>0</v>
      </c>
      <c r="K77" s="475">
        <v>0</v>
      </c>
      <c r="L77" s="475">
        <v>0</v>
      </c>
      <c r="M77" s="475">
        <v>0</v>
      </c>
      <c r="N77" s="474">
        <v>0</v>
      </c>
      <c r="O77" s="474">
        <v>0</v>
      </c>
      <c r="P77" s="476">
        <v>0</v>
      </c>
      <c r="Q77" s="412"/>
      <c r="R77" s="412"/>
      <c r="S77" s="412"/>
      <c r="T77" s="419">
        <f t="shared" ref="T77" si="393">C77-C76</f>
        <v>0</v>
      </c>
      <c r="U77" s="419">
        <f t="shared" ref="U77" si="394">D77-D76</f>
        <v>0</v>
      </c>
      <c r="V77" s="419">
        <f t="shared" ref="V77" si="395">E77-E76</f>
        <v>0</v>
      </c>
      <c r="W77" s="419">
        <f t="shared" ref="W77" si="396">F77-F76</f>
        <v>0</v>
      </c>
      <c r="X77" s="419">
        <f t="shared" ref="X77" si="397">G77-G76</f>
        <v>0</v>
      </c>
      <c r="Y77" s="419">
        <f t="shared" ref="Y77" si="398">H77-H76</f>
        <v>0</v>
      </c>
      <c r="Z77" s="420">
        <f t="shared" ref="Z77" si="399">I77-I76</f>
        <v>0</v>
      </c>
      <c r="AA77" s="419">
        <f t="shared" ref="AA77" si="400">J77-J76</f>
        <v>0</v>
      </c>
      <c r="AB77" s="419">
        <f t="shared" ref="AB77" si="401">K77-K76</f>
        <v>0</v>
      </c>
      <c r="AC77" s="419">
        <f t="shared" ref="AC77" si="402">L77-L76</f>
        <v>0</v>
      </c>
      <c r="AD77" s="419">
        <f t="shared" ref="AD77" si="403">M77-M76</f>
        <v>0</v>
      </c>
      <c r="AE77" s="420">
        <f t="shared" ref="AE77" si="404">N77-N76</f>
        <v>0</v>
      </c>
      <c r="AF77" s="421"/>
    </row>
    <row r="78" spans="1:32" ht="13.5" thickTop="1">
      <c r="A78" s="439"/>
      <c r="B78" s="457" t="s">
        <v>78</v>
      </c>
      <c r="C78" s="447">
        <v>0</v>
      </c>
      <c r="D78" s="458">
        <v>0</v>
      </c>
      <c r="E78" s="458">
        <v>0</v>
      </c>
      <c r="F78" s="458">
        <v>0</v>
      </c>
      <c r="G78" s="458">
        <v>0</v>
      </c>
      <c r="H78" s="458">
        <v>0</v>
      </c>
      <c r="I78" s="447">
        <v>0</v>
      </c>
      <c r="J78" s="447">
        <v>0</v>
      </c>
      <c r="K78" s="458">
        <v>0</v>
      </c>
      <c r="L78" s="458">
        <v>0</v>
      </c>
      <c r="M78" s="458">
        <v>0</v>
      </c>
      <c r="N78" s="447">
        <v>0</v>
      </c>
      <c r="O78" s="447">
        <v>0</v>
      </c>
      <c r="P78" s="459">
        <v>0</v>
      </c>
      <c r="Q78" s="271"/>
      <c r="R78" s="271"/>
      <c r="S78" s="271"/>
      <c r="T78" s="113"/>
      <c r="U78" s="113"/>
      <c r="Z78" s="275"/>
      <c r="AE78" s="275"/>
    </row>
    <row r="79" spans="1:32">
      <c r="A79" s="439"/>
      <c r="B79" s="457" t="s">
        <v>440</v>
      </c>
      <c r="C79" s="447">
        <v>0</v>
      </c>
      <c r="D79" s="458">
        <v>0</v>
      </c>
      <c r="E79" s="458">
        <v>0</v>
      </c>
      <c r="F79" s="458">
        <v>0</v>
      </c>
      <c r="G79" s="458">
        <v>0</v>
      </c>
      <c r="H79" s="458">
        <v>0</v>
      </c>
      <c r="I79" s="447">
        <v>0</v>
      </c>
      <c r="J79" s="447">
        <v>0</v>
      </c>
      <c r="K79" s="458">
        <v>0</v>
      </c>
      <c r="L79" s="458">
        <v>0</v>
      </c>
      <c r="M79" s="458">
        <v>0</v>
      </c>
      <c r="N79" s="447">
        <v>0</v>
      </c>
      <c r="O79" s="447">
        <v>0</v>
      </c>
      <c r="P79" s="459">
        <v>0</v>
      </c>
      <c r="Q79" s="271"/>
      <c r="R79" s="271"/>
      <c r="S79" s="271"/>
      <c r="T79" s="272">
        <f t="shared" ref="T79" si="405">C79-C78</f>
        <v>0</v>
      </c>
      <c r="U79" s="272">
        <f t="shared" ref="U79" si="406">D79-D78</f>
        <v>0</v>
      </c>
      <c r="V79" s="272">
        <f t="shared" ref="V79" si="407">E79-E78</f>
        <v>0</v>
      </c>
      <c r="W79" s="272">
        <f t="shared" ref="W79" si="408">F79-F78</f>
        <v>0</v>
      </c>
      <c r="X79" s="272">
        <f t="shared" ref="X79" si="409">G79-G78</f>
        <v>0</v>
      </c>
      <c r="Y79" s="272">
        <f t="shared" ref="Y79" si="410">H79-H78</f>
        <v>0</v>
      </c>
      <c r="Z79" s="276">
        <f t="shared" ref="Z79" si="411">I79-I78</f>
        <v>0</v>
      </c>
      <c r="AA79" s="272">
        <f t="shared" ref="AA79" si="412">J79-J78</f>
        <v>0</v>
      </c>
      <c r="AB79" s="272">
        <f t="shared" ref="AB79" si="413">K79-K78</f>
        <v>0</v>
      </c>
      <c r="AC79" s="272">
        <f t="shared" ref="AC79" si="414">L79-L78</f>
        <v>0</v>
      </c>
      <c r="AD79" s="272">
        <f t="shared" ref="AD79" si="415">M79-M78</f>
        <v>0</v>
      </c>
      <c r="AE79" s="276">
        <f t="shared" ref="AE79" si="416">N79-N78</f>
        <v>0</v>
      </c>
    </row>
    <row r="80" spans="1:32">
      <c r="A80" s="439"/>
      <c r="B80" s="457" t="s">
        <v>80</v>
      </c>
      <c r="C80" s="447">
        <v>0</v>
      </c>
      <c r="D80" s="458">
        <v>0</v>
      </c>
      <c r="E80" s="458">
        <v>0</v>
      </c>
      <c r="F80" s="458">
        <v>0</v>
      </c>
      <c r="G80" s="458">
        <v>0</v>
      </c>
      <c r="H80" s="458">
        <v>0</v>
      </c>
      <c r="I80" s="447">
        <v>0</v>
      </c>
      <c r="J80" s="447">
        <v>0</v>
      </c>
      <c r="K80" s="458">
        <v>0</v>
      </c>
      <c r="L80" s="458">
        <v>0</v>
      </c>
      <c r="M80" s="458">
        <v>0</v>
      </c>
      <c r="N80" s="447">
        <v>0</v>
      </c>
      <c r="O80" s="447">
        <v>0</v>
      </c>
      <c r="P80" s="459">
        <v>0</v>
      </c>
      <c r="Q80" s="271"/>
      <c r="R80" s="271"/>
      <c r="S80" s="271"/>
      <c r="T80" s="113"/>
      <c r="U80" s="113"/>
      <c r="Z80" s="275"/>
      <c r="AE80" s="275"/>
    </row>
    <row r="81" spans="1:32">
      <c r="A81" s="439"/>
      <c r="B81" s="457" t="s">
        <v>442</v>
      </c>
      <c r="C81" s="447">
        <v>0</v>
      </c>
      <c r="D81" s="458">
        <v>0</v>
      </c>
      <c r="E81" s="458">
        <v>0</v>
      </c>
      <c r="F81" s="458">
        <v>0</v>
      </c>
      <c r="G81" s="458">
        <v>0</v>
      </c>
      <c r="H81" s="458">
        <v>0</v>
      </c>
      <c r="I81" s="447">
        <v>0</v>
      </c>
      <c r="J81" s="447">
        <v>0</v>
      </c>
      <c r="K81" s="458">
        <v>0</v>
      </c>
      <c r="L81" s="458">
        <v>0</v>
      </c>
      <c r="M81" s="458">
        <v>0</v>
      </c>
      <c r="N81" s="447">
        <v>0</v>
      </c>
      <c r="O81" s="447">
        <v>0</v>
      </c>
      <c r="P81" s="459">
        <v>0</v>
      </c>
      <c r="Q81" s="271"/>
      <c r="R81" s="271"/>
      <c r="S81" s="271"/>
      <c r="T81" s="272">
        <f t="shared" ref="T81" si="417">C81-C80</f>
        <v>0</v>
      </c>
      <c r="U81" s="272">
        <f t="shared" ref="U81" si="418">D81-D80</f>
        <v>0</v>
      </c>
      <c r="V81" s="272">
        <f t="shared" ref="V81" si="419">E81-E80</f>
        <v>0</v>
      </c>
      <c r="W81" s="272">
        <f t="shared" ref="W81" si="420">F81-F80</f>
        <v>0</v>
      </c>
      <c r="X81" s="272">
        <f t="shared" ref="X81" si="421">G81-G80</f>
        <v>0</v>
      </c>
      <c r="Y81" s="272">
        <f t="shared" ref="Y81" si="422">H81-H80</f>
        <v>0</v>
      </c>
      <c r="Z81" s="276">
        <f t="shared" ref="Z81" si="423">I81-I80</f>
        <v>0</v>
      </c>
      <c r="AA81" s="272">
        <f t="shared" ref="AA81" si="424">J81-J80</f>
        <v>0</v>
      </c>
      <c r="AB81" s="272">
        <f t="shared" ref="AB81" si="425">K81-K80</f>
        <v>0</v>
      </c>
      <c r="AC81" s="272">
        <f t="shared" ref="AC81" si="426">L81-L80</f>
        <v>0</v>
      </c>
      <c r="AD81" s="272">
        <f t="shared" ref="AD81" si="427">M81-M80</f>
        <v>0</v>
      </c>
      <c r="AE81" s="276">
        <f t="shared" ref="AE81" si="428">N81-N80</f>
        <v>0</v>
      </c>
    </row>
    <row r="82" spans="1:32">
      <c r="A82" s="439"/>
      <c r="B82" s="457" t="s">
        <v>82</v>
      </c>
      <c r="C82" s="447">
        <v>0</v>
      </c>
      <c r="D82" s="458">
        <v>0</v>
      </c>
      <c r="E82" s="458">
        <v>0</v>
      </c>
      <c r="F82" s="458">
        <v>0</v>
      </c>
      <c r="G82" s="458">
        <v>0</v>
      </c>
      <c r="H82" s="458">
        <v>0</v>
      </c>
      <c r="I82" s="447">
        <v>0</v>
      </c>
      <c r="J82" s="447">
        <v>0</v>
      </c>
      <c r="K82" s="458">
        <v>0</v>
      </c>
      <c r="L82" s="458">
        <v>0</v>
      </c>
      <c r="M82" s="458">
        <v>0</v>
      </c>
      <c r="N82" s="447">
        <v>0</v>
      </c>
      <c r="O82" s="447">
        <v>0</v>
      </c>
      <c r="P82" s="459">
        <v>0</v>
      </c>
      <c r="Q82" s="271"/>
      <c r="R82" s="271"/>
      <c r="S82" s="271"/>
      <c r="T82" s="113"/>
      <c r="U82" s="113"/>
      <c r="Z82" s="275"/>
      <c r="AE82" s="275"/>
    </row>
    <row r="83" spans="1:32" ht="13.5" thickBot="1">
      <c r="A83" s="439"/>
      <c r="B83" s="457" t="s">
        <v>444</v>
      </c>
      <c r="C83" s="447">
        <v>0</v>
      </c>
      <c r="D83" s="458">
        <v>0</v>
      </c>
      <c r="E83" s="458">
        <v>0</v>
      </c>
      <c r="F83" s="458">
        <v>0</v>
      </c>
      <c r="G83" s="458">
        <v>0</v>
      </c>
      <c r="H83" s="458">
        <v>0</v>
      </c>
      <c r="I83" s="447">
        <v>0</v>
      </c>
      <c r="J83" s="447">
        <v>0</v>
      </c>
      <c r="K83" s="458">
        <v>0</v>
      </c>
      <c r="L83" s="458">
        <v>0</v>
      </c>
      <c r="M83" s="458">
        <v>0</v>
      </c>
      <c r="N83" s="447">
        <v>0</v>
      </c>
      <c r="O83" s="447">
        <v>0</v>
      </c>
      <c r="P83" s="459">
        <v>0</v>
      </c>
      <c r="Q83" s="271"/>
      <c r="R83" s="271"/>
      <c r="S83" s="271"/>
      <c r="T83" s="272">
        <f t="shared" ref="T83" si="429">C83-C82</f>
        <v>0</v>
      </c>
      <c r="U83" s="272">
        <f t="shared" ref="U83" si="430">D83-D82</f>
        <v>0</v>
      </c>
      <c r="V83" s="272">
        <f t="shared" ref="V83" si="431">E83-E82</f>
        <v>0</v>
      </c>
      <c r="W83" s="272">
        <f t="shared" ref="W83" si="432">F83-F82</f>
        <v>0</v>
      </c>
      <c r="X83" s="272">
        <f t="shared" ref="X83" si="433">G83-G82</f>
        <v>0</v>
      </c>
      <c r="Y83" s="272">
        <f t="shared" ref="Y83" si="434">H83-H82</f>
        <v>0</v>
      </c>
      <c r="Z83" s="276">
        <f t="shared" ref="Z83" si="435">I83-I82</f>
        <v>0</v>
      </c>
      <c r="AA83" s="272">
        <f t="shared" ref="AA83" si="436">J83-J82</f>
        <v>0</v>
      </c>
      <c r="AB83" s="272">
        <f t="shared" ref="AB83" si="437">K83-K82</f>
        <v>0</v>
      </c>
      <c r="AC83" s="272">
        <f t="shared" ref="AC83" si="438">L83-L82</f>
        <v>0</v>
      </c>
      <c r="AD83" s="272">
        <f t="shared" ref="AD83" si="439">M83-M82</f>
        <v>0</v>
      </c>
      <c r="AE83" s="276">
        <f t="shared" ref="AE83" si="440">N83-N82</f>
        <v>0</v>
      </c>
    </row>
    <row r="84" spans="1:32" ht="13.5" thickTop="1">
      <c r="A84" s="439"/>
      <c r="B84" s="457" t="s">
        <v>84</v>
      </c>
      <c r="C84" s="447">
        <v>0</v>
      </c>
      <c r="D84" s="458">
        <v>0</v>
      </c>
      <c r="E84" s="458">
        <v>0</v>
      </c>
      <c r="F84" s="458">
        <v>0</v>
      </c>
      <c r="G84" s="458">
        <v>0</v>
      </c>
      <c r="H84" s="458">
        <v>0</v>
      </c>
      <c r="I84" s="447">
        <v>0</v>
      </c>
      <c r="J84" s="447">
        <v>0</v>
      </c>
      <c r="K84" s="458">
        <v>0</v>
      </c>
      <c r="L84" s="458">
        <v>0</v>
      </c>
      <c r="M84" s="458">
        <v>0</v>
      </c>
      <c r="N84" s="447">
        <v>0</v>
      </c>
      <c r="O84" s="447">
        <v>0</v>
      </c>
      <c r="P84" s="459">
        <v>0</v>
      </c>
      <c r="Q84" s="408"/>
      <c r="R84" s="408"/>
      <c r="S84" s="408"/>
      <c r="T84" s="417"/>
      <c r="U84" s="417"/>
      <c r="V84" s="417"/>
      <c r="W84" s="417"/>
      <c r="X84" s="417"/>
      <c r="Y84" s="417"/>
      <c r="Z84" s="418"/>
      <c r="AA84" s="417"/>
      <c r="AB84" s="417"/>
      <c r="AC84" s="417"/>
      <c r="AD84" s="417"/>
      <c r="AE84" s="418"/>
      <c r="AF84" s="417"/>
    </row>
    <row r="85" spans="1:32" ht="13.5" thickBot="1">
      <c r="A85" s="439"/>
      <c r="B85" s="457" t="s">
        <v>446</v>
      </c>
      <c r="C85" s="447">
        <v>0</v>
      </c>
      <c r="D85" s="458">
        <v>0</v>
      </c>
      <c r="E85" s="458">
        <v>0</v>
      </c>
      <c r="F85" s="458">
        <v>0</v>
      </c>
      <c r="G85" s="458">
        <v>0</v>
      </c>
      <c r="H85" s="458">
        <v>0</v>
      </c>
      <c r="I85" s="447">
        <v>0</v>
      </c>
      <c r="J85" s="447">
        <v>0</v>
      </c>
      <c r="K85" s="458">
        <v>0</v>
      </c>
      <c r="L85" s="458">
        <v>0</v>
      </c>
      <c r="M85" s="458">
        <v>0</v>
      </c>
      <c r="N85" s="447">
        <v>0</v>
      </c>
      <c r="O85" s="447">
        <v>0</v>
      </c>
      <c r="P85" s="459">
        <v>0</v>
      </c>
      <c r="Q85" s="412"/>
      <c r="R85" s="412"/>
      <c r="S85" s="412"/>
      <c r="T85" s="419">
        <f t="shared" ref="T85" si="441">C85-C84</f>
        <v>0</v>
      </c>
      <c r="U85" s="419">
        <f t="shared" ref="U85" si="442">D85-D84</f>
        <v>0</v>
      </c>
      <c r="V85" s="419">
        <f t="shared" ref="V85" si="443">E85-E84</f>
        <v>0</v>
      </c>
      <c r="W85" s="419">
        <f t="shared" ref="W85" si="444">F85-F84</f>
        <v>0</v>
      </c>
      <c r="X85" s="419">
        <f t="shared" ref="X85" si="445">G85-G84</f>
        <v>0</v>
      </c>
      <c r="Y85" s="419">
        <f t="shared" ref="Y85" si="446">H85-H84</f>
        <v>0</v>
      </c>
      <c r="Z85" s="420">
        <f t="shared" ref="Z85" si="447">I85-I84</f>
        <v>0</v>
      </c>
      <c r="AA85" s="419">
        <f t="shared" ref="AA85" si="448">J85-J84</f>
        <v>0</v>
      </c>
      <c r="AB85" s="419">
        <f t="shared" ref="AB85" si="449">K85-K84</f>
        <v>0</v>
      </c>
      <c r="AC85" s="419">
        <f t="shared" ref="AC85" si="450">L85-L84</f>
        <v>0</v>
      </c>
      <c r="AD85" s="419">
        <f t="shared" ref="AD85" si="451">M85-M84</f>
        <v>0</v>
      </c>
      <c r="AE85" s="420">
        <f t="shared" ref="AE85" si="452">N85-N84</f>
        <v>0</v>
      </c>
      <c r="AF85" s="421"/>
    </row>
    <row r="86" spans="1:32" ht="13.5" thickTop="1">
      <c r="A86" s="439"/>
      <c r="B86" s="457" t="s">
        <v>86</v>
      </c>
      <c r="C86" s="447">
        <v>0</v>
      </c>
      <c r="D86" s="458">
        <v>0</v>
      </c>
      <c r="E86" s="458">
        <v>0</v>
      </c>
      <c r="F86" s="458">
        <v>0</v>
      </c>
      <c r="G86" s="458">
        <v>0</v>
      </c>
      <c r="H86" s="458">
        <v>0</v>
      </c>
      <c r="I86" s="447">
        <v>0</v>
      </c>
      <c r="J86" s="447">
        <v>0</v>
      </c>
      <c r="K86" s="458">
        <v>0</v>
      </c>
      <c r="L86" s="458">
        <v>0</v>
      </c>
      <c r="M86" s="458">
        <v>0</v>
      </c>
      <c r="N86" s="447">
        <v>0</v>
      </c>
      <c r="O86" s="447">
        <v>0</v>
      </c>
      <c r="P86" s="459">
        <v>0</v>
      </c>
      <c r="Q86" s="271"/>
      <c r="R86" s="271"/>
      <c r="S86" s="271"/>
      <c r="T86" s="113"/>
      <c r="U86" s="113"/>
      <c r="Z86" s="275"/>
      <c r="AE86" s="275"/>
    </row>
    <row r="87" spans="1:32">
      <c r="A87" s="439"/>
      <c r="B87" s="457" t="s">
        <v>448</v>
      </c>
      <c r="C87" s="447">
        <v>0</v>
      </c>
      <c r="D87" s="458">
        <v>0</v>
      </c>
      <c r="E87" s="458">
        <v>0</v>
      </c>
      <c r="F87" s="458">
        <v>0</v>
      </c>
      <c r="G87" s="458">
        <v>0</v>
      </c>
      <c r="H87" s="458">
        <v>0</v>
      </c>
      <c r="I87" s="447">
        <v>0</v>
      </c>
      <c r="J87" s="447">
        <v>0</v>
      </c>
      <c r="K87" s="458">
        <v>0</v>
      </c>
      <c r="L87" s="458">
        <v>0</v>
      </c>
      <c r="M87" s="458">
        <v>0</v>
      </c>
      <c r="N87" s="447">
        <v>0</v>
      </c>
      <c r="O87" s="447">
        <v>0</v>
      </c>
      <c r="P87" s="459">
        <v>0</v>
      </c>
      <c r="Q87" s="271"/>
      <c r="R87" s="271"/>
      <c r="S87" s="271"/>
      <c r="T87" s="272">
        <f t="shared" ref="T87" si="453">C87-C86</f>
        <v>0</v>
      </c>
      <c r="U87" s="272">
        <f t="shared" ref="U87" si="454">D87-D86</f>
        <v>0</v>
      </c>
      <c r="V87" s="272">
        <f t="shared" ref="V87" si="455">E87-E86</f>
        <v>0</v>
      </c>
      <c r="W87" s="272">
        <f t="shared" ref="W87" si="456">F87-F86</f>
        <v>0</v>
      </c>
      <c r="X87" s="272">
        <f t="shared" ref="X87" si="457">G87-G86</f>
        <v>0</v>
      </c>
      <c r="Y87" s="272">
        <f t="shared" ref="Y87" si="458">H87-H86</f>
        <v>0</v>
      </c>
      <c r="Z87" s="276">
        <f t="shared" ref="Z87" si="459">I87-I86</f>
        <v>0</v>
      </c>
      <c r="AA87" s="272">
        <f t="shared" ref="AA87" si="460">J87-J86</f>
        <v>0</v>
      </c>
      <c r="AB87" s="272">
        <f t="shared" ref="AB87" si="461">K87-K86</f>
        <v>0</v>
      </c>
      <c r="AC87" s="272">
        <f t="shared" ref="AC87" si="462">L87-L86</f>
        <v>0</v>
      </c>
      <c r="AD87" s="272">
        <f t="shared" ref="AD87" si="463">M87-M86</f>
        <v>0</v>
      </c>
      <c r="AE87" s="276">
        <f t="shared" ref="AE87" si="464">N87-N86</f>
        <v>0</v>
      </c>
    </row>
    <row r="88" spans="1:32">
      <c r="A88" s="439"/>
      <c r="B88" s="457" t="s">
        <v>88</v>
      </c>
      <c r="C88" s="447">
        <v>0</v>
      </c>
      <c r="D88" s="458">
        <v>0</v>
      </c>
      <c r="E88" s="458">
        <v>0</v>
      </c>
      <c r="F88" s="458">
        <v>0</v>
      </c>
      <c r="G88" s="458">
        <v>0</v>
      </c>
      <c r="H88" s="458">
        <v>0</v>
      </c>
      <c r="I88" s="447">
        <v>0</v>
      </c>
      <c r="J88" s="447">
        <v>0</v>
      </c>
      <c r="K88" s="458">
        <v>0</v>
      </c>
      <c r="L88" s="458">
        <v>0</v>
      </c>
      <c r="M88" s="458">
        <v>0</v>
      </c>
      <c r="N88" s="447">
        <v>0</v>
      </c>
      <c r="O88" s="447">
        <v>0</v>
      </c>
      <c r="P88" s="459">
        <v>0</v>
      </c>
      <c r="Q88" s="271"/>
      <c r="R88" s="271"/>
      <c r="S88" s="271"/>
      <c r="T88" s="113"/>
      <c r="U88" s="113"/>
      <c r="Z88" s="275"/>
      <c r="AE88" s="275"/>
    </row>
    <row r="89" spans="1:32">
      <c r="A89" s="439"/>
      <c r="B89" s="457" t="s">
        <v>450</v>
      </c>
      <c r="C89" s="447">
        <v>0</v>
      </c>
      <c r="D89" s="458">
        <v>0</v>
      </c>
      <c r="E89" s="458">
        <v>0</v>
      </c>
      <c r="F89" s="458">
        <v>0</v>
      </c>
      <c r="G89" s="458">
        <v>0</v>
      </c>
      <c r="H89" s="458">
        <v>0</v>
      </c>
      <c r="I89" s="447">
        <v>0</v>
      </c>
      <c r="J89" s="447">
        <v>0</v>
      </c>
      <c r="K89" s="458">
        <v>0</v>
      </c>
      <c r="L89" s="458">
        <v>0</v>
      </c>
      <c r="M89" s="458">
        <v>0</v>
      </c>
      <c r="N89" s="447">
        <v>0</v>
      </c>
      <c r="O89" s="447">
        <v>0</v>
      </c>
      <c r="P89" s="459">
        <v>0</v>
      </c>
      <c r="Q89" s="271"/>
      <c r="R89" s="271"/>
      <c r="S89" s="271"/>
      <c r="T89" s="272">
        <f t="shared" ref="T89" si="465">C89-C88</f>
        <v>0</v>
      </c>
      <c r="U89" s="272">
        <f t="shared" ref="U89" si="466">D89-D88</f>
        <v>0</v>
      </c>
      <c r="V89" s="272">
        <f t="shared" ref="V89" si="467">E89-E88</f>
        <v>0</v>
      </c>
      <c r="W89" s="272">
        <f t="shared" ref="W89" si="468">F89-F88</f>
        <v>0</v>
      </c>
      <c r="X89" s="272">
        <f t="shared" ref="X89" si="469">G89-G88</f>
        <v>0</v>
      </c>
      <c r="Y89" s="272">
        <f t="shared" ref="Y89" si="470">H89-H88</f>
        <v>0</v>
      </c>
      <c r="Z89" s="276">
        <f t="shared" ref="Z89" si="471">I89-I88</f>
        <v>0</v>
      </c>
      <c r="AA89" s="272">
        <f t="shared" ref="AA89" si="472">J89-J88</f>
        <v>0</v>
      </c>
      <c r="AB89" s="272">
        <f t="shared" ref="AB89" si="473">K89-K88</f>
        <v>0</v>
      </c>
      <c r="AC89" s="272">
        <f t="shared" ref="AC89" si="474">L89-L88</f>
        <v>0</v>
      </c>
      <c r="AD89" s="272">
        <f t="shared" ref="AD89" si="475">M89-M88</f>
        <v>0</v>
      </c>
      <c r="AE89" s="276">
        <f t="shared" ref="AE89" si="476">N89-N88</f>
        <v>0</v>
      </c>
    </row>
    <row r="90" spans="1:32">
      <c r="A90" s="439"/>
      <c r="B90" s="457" t="s">
        <v>90</v>
      </c>
      <c r="C90" s="447">
        <v>0</v>
      </c>
      <c r="D90" s="458">
        <v>0</v>
      </c>
      <c r="E90" s="458">
        <v>0</v>
      </c>
      <c r="F90" s="458">
        <v>0</v>
      </c>
      <c r="G90" s="458">
        <v>0</v>
      </c>
      <c r="H90" s="458">
        <v>0</v>
      </c>
      <c r="I90" s="447">
        <v>0</v>
      </c>
      <c r="J90" s="447">
        <v>0</v>
      </c>
      <c r="K90" s="458">
        <v>0</v>
      </c>
      <c r="L90" s="458">
        <v>0</v>
      </c>
      <c r="M90" s="458">
        <v>0</v>
      </c>
      <c r="N90" s="447">
        <v>0</v>
      </c>
      <c r="O90" s="447">
        <v>0</v>
      </c>
      <c r="P90" s="459">
        <v>0</v>
      </c>
      <c r="Q90" s="271"/>
      <c r="R90" s="271"/>
      <c r="S90" s="271"/>
      <c r="T90" s="113"/>
      <c r="U90" s="113"/>
      <c r="Z90" s="275"/>
      <c r="AE90" s="275"/>
    </row>
    <row r="91" spans="1:32" ht="13.5" thickBot="1">
      <c r="A91" s="439"/>
      <c r="B91" s="457" t="s">
        <v>452</v>
      </c>
      <c r="C91" s="447">
        <v>0</v>
      </c>
      <c r="D91" s="458">
        <v>0</v>
      </c>
      <c r="E91" s="458">
        <v>0</v>
      </c>
      <c r="F91" s="458">
        <v>0</v>
      </c>
      <c r="G91" s="458">
        <v>0</v>
      </c>
      <c r="H91" s="458">
        <v>0</v>
      </c>
      <c r="I91" s="447">
        <v>0</v>
      </c>
      <c r="J91" s="447">
        <v>0</v>
      </c>
      <c r="K91" s="458">
        <v>0</v>
      </c>
      <c r="L91" s="458">
        <v>0</v>
      </c>
      <c r="M91" s="458">
        <v>0</v>
      </c>
      <c r="N91" s="447">
        <v>0</v>
      </c>
      <c r="O91" s="447">
        <v>0</v>
      </c>
      <c r="P91" s="459">
        <v>0</v>
      </c>
      <c r="Q91" s="271"/>
      <c r="R91" s="271"/>
      <c r="S91" s="271"/>
      <c r="T91" s="272">
        <f t="shared" ref="T91" si="477">C91-C90</f>
        <v>0</v>
      </c>
      <c r="U91" s="272">
        <f t="shared" ref="U91" si="478">D91-D90</f>
        <v>0</v>
      </c>
      <c r="V91" s="272">
        <f t="shared" ref="V91" si="479">E91-E90</f>
        <v>0</v>
      </c>
      <c r="W91" s="272">
        <f t="shared" ref="W91" si="480">F91-F90</f>
        <v>0</v>
      </c>
      <c r="X91" s="272">
        <f t="shared" ref="X91" si="481">G91-G90</f>
        <v>0</v>
      </c>
      <c r="Y91" s="272">
        <f t="shared" ref="Y91" si="482">H91-H90</f>
        <v>0</v>
      </c>
      <c r="Z91" s="276">
        <f t="shared" ref="Z91" si="483">I91-I90</f>
        <v>0</v>
      </c>
      <c r="AA91" s="272">
        <f t="shared" ref="AA91" si="484">J91-J90</f>
        <v>0</v>
      </c>
      <c r="AB91" s="272">
        <f t="shared" ref="AB91" si="485">K91-K90</f>
        <v>0</v>
      </c>
      <c r="AC91" s="272">
        <f t="shared" ref="AC91" si="486">L91-L90</f>
        <v>0</v>
      </c>
      <c r="AD91" s="272">
        <f t="shared" ref="AD91" si="487">M91-M90</f>
        <v>0</v>
      </c>
      <c r="AE91" s="276">
        <f t="shared" ref="AE91" si="488">N91-N90</f>
        <v>0</v>
      </c>
    </row>
    <row r="92" spans="1:32" ht="13.5" thickTop="1">
      <c r="A92" s="439"/>
      <c r="B92" s="457" t="s">
        <v>92</v>
      </c>
      <c r="C92" s="447">
        <v>0</v>
      </c>
      <c r="D92" s="458">
        <v>0</v>
      </c>
      <c r="E92" s="458">
        <v>0</v>
      </c>
      <c r="F92" s="458">
        <v>0</v>
      </c>
      <c r="G92" s="458">
        <v>0</v>
      </c>
      <c r="H92" s="458">
        <v>0</v>
      </c>
      <c r="I92" s="447">
        <v>0</v>
      </c>
      <c r="J92" s="447">
        <v>0</v>
      </c>
      <c r="K92" s="458">
        <v>0</v>
      </c>
      <c r="L92" s="458">
        <v>0</v>
      </c>
      <c r="M92" s="458">
        <v>0</v>
      </c>
      <c r="N92" s="447">
        <v>0</v>
      </c>
      <c r="O92" s="447">
        <v>0</v>
      </c>
      <c r="P92" s="459">
        <v>0</v>
      </c>
      <c r="Q92" s="408"/>
      <c r="R92" s="408"/>
      <c r="S92" s="408"/>
      <c r="T92" s="417"/>
      <c r="U92" s="417"/>
      <c r="V92" s="417"/>
      <c r="W92" s="417"/>
      <c r="X92" s="417"/>
      <c r="Y92" s="417"/>
      <c r="Z92" s="418"/>
      <c r="AA92" s="417"/>
      <c r="AB92" s="417"/>
      <c r="AC92" s="417"/>
      <c r="AD92" s="417"/>
      <c r="AE92" s="418"/>
      <c r="AF92" s="417"/>
    </row>
    <row r="93" spans="1:32" ht="13.5" thickBot="1">
      <c r="A93" s="439"/>
      <c r="B93" s="457" t="s">
        <v>454</v>
      </c>
      <c r="C93" s="447">
        <v>0</v>
      </c>
      <c r="D93" s="458">
        <v>0</v>
      </c>
      <c r="E93" s="458">
        <v>0</v>
      </c>
      <c r="F93" s="458">
        <v>0</v>
      </c>
      <c r="G93" s="458">
        <v>0</v>
      </c>
      <c r="H93" s="458">
        <v>0</v>
      </c>
      <c r="I93" s="447">
        <v>0</v>
      </c>
      <c r="J93" s="447">
        <v>0</v>
      </c>
      <c r="K93" s="458">
        <v>0</v>
      </c>
      <c r="L93" s="458">
        <v>0</v>
      </c>
      <c r="M93" s="458">
        <v>0</v>
      </c>
      <c r="N93" s="447">
        <v>0</v>
      </c>
      <c r="O93" s="447">
        <v>0</v>
      </c>
      <c r="P93" s="459">
        <v>0</v>
      </c>
      <c r="Q93" s="412"/>
      <c r="R93" s="412"/>
      <c r="S93" s="412"/>
      <c r="T93" s="419">
        <f t="shared" ref="T93" si="489">C93-C92</f>
        <v>0</v>
      </c>
      <c r="U93" s="419">
        <f t="shared" ref="U93" si="490">D93-D92</f>
        <v>0</v>
      </c>
      <c r="V93" s="419">
        <f t="shared" ref="V93" si="491">E93-E92</f>
        <v>0</v>
      </c>
      <c r="W93" s="419">
        <f t="shared" ref="W93" si="492">F93-F92</f>
        <v>0</v>
      </c>
      <c r="X93" s="419">
        <f t="shared" ref="X93" si="493">G93-G92</f>
        <v>0</v>
      </c>
      <c r="Y93" s="419">
        <f t="shared" ref="Y93" si="494">H93-H92</f>
        <v>0</v>
      </c>
      <c r="Z93" s="420">
        <f t="shared" ref="Z93" si="495">I93-I92</f>
        <v>0</v>
      </c>
      <c r="AA93" s="419">
        <f t="shared" ref="AA93" si="496">J93-J92</f>
        <v>0</v>
      </c>
      <c r="AB93" s="419">
        <f t="shared" ref="AB93" si="497">K93-K92</f>
        <v>0</v>
      </c>
      <c r="AC93" s="419">
        <f t="shared" ref="AC93" si="498">L93-L92</f>
        <v>0</v>
      </c>
      <c r="AD93" s="419">
        <f t="shared" ref="AD93" si="499">M93-M92</f>
        <v>0</v>
      </c>
      <c r="AE93" s="420">
        <f t="shared" ref="AE93" si="500">N93-N92</f>
        <v>0</v>
      </c>
      <c r="AF93" s="421"/>
    </row>
    <row r="94" spans="1:32" ht="13.5" thickTop="1">
      <c r="A94" s="439"/>
      <c r="B94" s="457" t="s">
        <v>110</v>
      </c>
      <c r="C94" s="447">
        <v>0</v>
      </c>
      <c r="D94" s="458">
        <v>0</v>
      </c>
      <c r="E94" s="458">
        <v>0</v>
      </c>
      <c r="F94" s="458">
        <v>0</v>
      </c>
      <c r="G94" s="458">
        <v>0</v>
      </c>
      <c r="H94" s="458">
        <v>0</v>
      </c>
      <c r="I94" s="447">
        <v>0</v>
      </c>
      <c r="J94" s="447">
        <v>0</v>
      </c>
      <c r="K94" s="458">
        <v>0</v>
      </c>
      <c r="L94" s="458">
        <v>0</v>
      </c>
      <c r="M94" s="458">
        <v>0</v>
      </c>
      <c r="N94" s="447">
        <v>0</v>
      </c>
      <c r="O94" s="447">
        <v>0</v>
      </c>
      <c r="P94" s="459">
        <v>0</v>
      </c>
      <c r="Q94" s="271"/>
      <c r="R94" s="271"/>
      <c r="S94" s="271"/>
      <c r="T94" s="113"/>
      <c r="U94" s="113"/>
      <c r="Z94" s="275"/>
      <c r="AE94" s="275"/>
    </row>
    <row r="95" spans="1:32">
      <c r="A95" s="439"/>
      <c r="B95" s="457" t="s">
        <v>456</v>
      </c>
      <c r="C95" s="447">
        <v>0</v>
      </c>
      <c r="D95" s="458">
        <v>0</v>
      </c>
      <c r="E95" s="458">
        <v>0</v>
      </c>
      <c r="F95" s="458">
        <v>0</v>
      </c>
      <c r="G95" s="458">
        <v>0</v>
      </c>
      <c r="H95" s="458">
        <v>0</v>
      </c>
      <c r="I95" s="447">
        <v>0</v>
      </c>
      <c r="J95" s="447">
        <v>0</v>
      </c>
      <c r="K95" s="458">
        <v>0</v>
      </c>
      <c r="L95" s="458">
        <v>0</v>
      </c>
      <c r="M95" s="458">
        <v>0</v>
      </c>
      <c r="N95" s="447">
        <v>0</v>
      </c>
      <c r="O95" s="447">
        <v>0</v>
      </c>
      <c r="P95" s="459">
        <v>0</v>
      </c>
      <c r="Q95" s="271"/>
      <c r="R95" s="271"/>
      <c r="S95" s="271"/>
      <c r="T95" s="272">
        <f t="shared" ref="T95" si="501">C95-C94</f>
        <v>0</v>
      </c>
      <c r="U95" s="272">
        <f t="shared" ref="U95" si="502">D95-D94</f>
        <v>0</v>
      </c>
      <c r="V95" s="272">
        <f t="shared" ref="V95" si="503">E95-E94</f>
        <v>0</v>
      </c>
      <c r="W95" s="272">
        <f t="shared" ref="W95" si="504">F95-F94</f>
        <v>0</v>
      </c>
      <c r="X95" s="272">
        <f t="shared" ref="X95" si="505">G95-G94</f>
        <v>0</v>
      </c>
      <c r="Y95" s="272">
        <f t="shared" ref="Y95" si="506">H95-H94</f>
        <v>0</v>
      </c>
      <c r="Z95" s="276">
        <f t="shared" ref="Z95" si="507">I95-I94</f>
        <v>0</v>
      </c>
      <c r="AA95" s="272">
        <f t="shared" ref="AA95" si="508">J95-J94</f>
        <v>0</v>
      </c>
      <c r="AB95" s="272">
        <f t="shared" ref="AB95" si="509">K95-K94</f>
        <v>0</v>
      </c>
      <c r="AC95" s="272">
        <f t="shared" ref="AC95" si="510">L95-L94</f>
        <v>0</v>
      </c>
      <c r="AD95" s="272">
        <f t="shared" ref="AD95" si="511">M95-M94</f>
        <v>0</v>
      </c>
      <c r="AE95" s="276">
        <f t="shared" ref="AE95" si="512">N95-N94</f>
        <v>0</v>
      </c>
    </row>
    <row r="96" spans="1:32">
      <c r="A96" s="439"/>
      <c r="B96" s="457" t="s">
        <v>123</v>
      </c>
      <c r="C96" s="447">
        <v>0</v>
      </c>
      <c r="D96" s="458">
        <v>0</v>
      </c>
      <c r="E96" s="458">
        <v>0</v>
      </c>
      <c r="F96" s="458">
        <v>0</v>
      </c>
      <c r="G96" s="458">
        <v>0</v>
      </c>
      <c r="H96" s="458">
        <v>0</v>
      </c>
      <c r="I96" s="447">
        <v>0</v>
      </c>
      <c r="J96" s="447">
        <v>0</v>
      </c>
      <c r="K96" s="458">
        <v>0</v>
      </c>
      <c r="L96" s="458">
        <v>0</v>
      </c>
      <c r="M96" s="458">
        <v>0</v>
      </c>
      <c r="N96" s="447">
        <v>0</v>
      </c>
      <c r="O96" s="447">
        <v>0</v>
      </c>
      <c r="P96" s="459">
        <v>0</v>
      </c>
      <c r="Q96" s="271"/>
      <c r="R96" s="271"/>
      <c r="S96" s="271"/>
      <c r="T96" s="113"/>
      <c r="U96" s="113"/>
      <c r="Z96" s="275"/>
      <c r="AE96" s="275"/>
    </row>
    <row r="97" spans="1:32">
      <c r="A97" s="439"/>
      <c r="B97" s="457" t="s">
        <v>458</v>
      </c>
      <c r="C97" s="447">
        <v>0</v>
      </c>
      <c r="D97" s="458">
        <v>0</v>
      </c>
      <c r="E97" s="458">
        <v>0</v>
      </c>
      <c r="F97" s="458">
        <v>0</v>
      </c>
      <c r="G97" s="458">
        <v>0</v>
      </c>
      <c r="H97" s="458">
        <v>0</v>
      </c>
      <c r="I97" s="447">
        <v>0</v>
      </c>
      <c r="J97" s="447">
        <v>0</v>
      </c>
      <c r="K97" s="458">
        <v>0</v>
      </c>
      <c r="L97" s="458">
        <v>0</v>
      </c>
      <c r="M97" s="458">
        <v>0</v>
      </c>
      <c r="N97" s="447">
        <v>0</v>
      </c>
      <c r="O97" s="447">
        <v>0</v>
      </c>
      <c r="P97" s="459">
        <v>0</v>
      </c>
      <c r="Q97" s="271"/>
      <c r="R97" s="271"/>
      <c r="S97" s="271"/>
      <c r="T97" s="272">
        <f t="shared" ref="T97" si="513">C97-C96</f>
        <v>0</v>
      </c>
      <c r="U97" s="272">
        <f t="shared" ref="U97" si="514">D97-D96</f>
        <v>0</v>
      </c>
      <c r="V97" s="272">
        <f t="shared" ref="V97" si="515">E97-E96</f>
        <v>0</v>
      </c>
      <c r="W97" s="272">
        <f t="shared" ref="W97" si="516">F97-F96</f>
        <v>0</v>
      </c>
      <c r="X97" s="272">
        <f t="shared" ref="X97" si="517">G97-G96</f>
        <v>0</v>
      </c>
      <c r="Y97" s="272">
        <f t="shared" ref="Y97" si="518">H97-H96</f>
        <v>0</v>
      </c>
      <c r="Z97" s="276">
        <f t="shared" ref="Z97" si="519">I97-I96</f>
        <v>0</v>
      </c>
      <c r="AA97" s="272">
        <f t="shared" ref="AA97" si="520">J97-J96</f>
        <v>0</v>
      </c>
      <c r="AB97" s="272">
        <f t="shared" ref="AB97" si="521">K97-K96</f>
        <v>0</v>
      </c>
      <c r="AC97" s="272">
        <f t="shared" ref="AC97" si="522">L97-L96</f>
        <v>0</v>
      </c>
      <c r="AD97" s="272">
        <f t="shared" ref="AD97" si="523">M97-M96</f>
        <v>0</v>
      </c>
      <c r="AE97" s="276">
        <f t="shared" ref="AE97" si="524">N97-N96</f>
        <v>0</v>
      </c>
    </row>
    <row r="98" spans="1:32">
      <c r="A98" s="439"/>
      <c r="B98" s="457" t="s">
        <v>125</v>
      </c>
      <c r="C98" s="447">
        <v>0</v>
      </c>
      <c r="D98" s="458">
        <v>0</v>
      </c>
      <c r="E98" s="458">
        <v>0</v>
      </c>
      <c r="F98" s="458">
        <v>0</v>
      </c>
      <c r="G98" s="458">
        <v>0</v>
      </c>
      <c r="H98" s="458">
        <v>0</v>
      </c>
      <c r="I98" s="447">
        <v>0</v>
      </c>
      <c r="J98" s="447">
        <v>0</v>
      </c>
      <c r="K98" s="458">
        <v>0</v>
      </c>
      <c r="L98" s="458">
        <v>0</v>
      </c>
      <c r="M98" s="458">
        <v>0</v>
      </c>
      <c r="N98" s="447">
        <v>0</v>
      </c>
      <c r="O98" s="447">
        <v>0</v>
      </c>
      <c r="P98" s="459">
        <v>0</v>
      </c>
      <c r="Q98" s="271"/>
      <c r="R98" s="271"/>
      <c r="S98" s="271"/>
      <c r="T98" s="113"/>
      <c r="U98" s="113"/>
      <c r="Z98" s="275"/>
      <c r="AE98" s="275"/>
    </row>
    <row r="99" spans="1:32">
      <c r="A99" s="439"/>
      <c r="B99" s="457" t="s">
        <v>460</v>
      </c>
      <c r="C99" s="447">
        <v>0</v>
      </c>
      <c r="D99" s="458">
        <v>0</v>
      </c>
      <c r="E99" s="458">
        <v>0</v>
      </c>
      <c r="F99" s="458">
        <v>0</v>
      </c>
      <c r="G99" s="458">
        <v>0</v>
      </c>
      <c r="H99" s="458">
        <v>0</v>
      </c>
      <c r="I99" s="447">
        <v>0</v>
      </c>
      <c r="J99" s="447">
        <v>0</v>
      </c>
      <c r="K99" s="458">
        <v>0</v>
      </c>
      <c r="L99" s="458">
        <v>0</v>
      </c>
      <c r="M99" s="458">
        <v>0</v>
      </c>
      <c r="N99" s="447">
        <v>0</v>
      </c>
      <c r="O99" s="447">
        <v>0</v>
      </c>
      <c r="P99" s="459">
        <v>0</v>
      </c>
      <c r="Q99" s="271"/>
      <c r="R99" s="271"/>
      <c r="S99" s="271"/>
      <c r="T99" s="272">
        <f t="shared" ref="T99" si="525">C99-C98</f>
        <v>0</v>
      </c>
      <c r="U99" s="272">
        <f t="shared" ref="U99" si="526">D99-D98</f>
        <v>0</v>
      </c>
      <c r="V99" s="272">
        <f t="shared" ref="V99" si="527">E99-E98</f>
        <v>0</v>
      </c>
      <c r="W99" s="272">
        <f t="shared" ref="W99" si="528">F99-F98</f>
        <v>0</v>
      </c>
      <c r="X99" s="272">
        <f t="shared" ref="X99" si="529">G99-G98</f>
        <v>0</v>
      </c>
      <c r="Y99" s="272">
        <f t="shared" ref="Y99" si="530">H99-H98</f>
        <v>0</v>
      </c>
      <c r="Z99" s="276">
        <f t="shared" ref="Z99" si="531">I99-I98</f>
        <v>0</v>
      </c>
      <c r="AA99" s="272">
        <f t="shared" ref="AA99" si="532">J99-J98</f>
        <v>0</v>
      </c>
      <c r="AB99" s="272">
        <f t="shared" ref="AB99" si="533">K99-K98</f>
        <v>0</v>
      </c>
      <c r="AC99" s="272">
        <f t="shared" ref="AC99" si="534">L99-L98</f>
        <v>0</v>
      </c>
      <c r="AD99" s="272">
        <f t="shared" ref="AD99" si="535">M99-M98</f>
        <v>0</v>
      </c>
      <c r="AE99" s="276">
        <f t="shared" ref="AE99" si="536">N99-N98</f>
        <v>0</v>
      </c>
    </row>
    <row r="100" spans="1:32">
      <c r="A100" s="439"/>
      <c r="B100" s="457" t="s">
        <v>154</v>
      </c>
      <c r="C100" s="447">
        <v>0</v>
      </c>
      <c r="D100" s="458">
        <v>0</v>
      </c>
      <c r="E100" s="458">
        <v>0</v>
      </c>
      <c r="F100" s="458">
        <v>0</v>
      </c>
      <c r="G100" s="458">
        <v>0</v>
      </c>
      <c r="H100" s="458">
        <v>0</v>
      </c>
      <c r="I100" s="447">
        <v>0</v>
      </c>
      <c r="J100" s="447">
        <v>0</v>
      </c>
      <c r="K100" s="458">
        <v>0</v>
      </c>
      <c r="L100" s="458">
        <v>0</v>
      </c>
      <c r="M100" s="458">
        <v>0</v>
      </c>
      <c r="N100" s="447">
        <v>0</v>
      </c>
      <c r="O100" s="447">
        <v>0</v>
      </c>
      <c r="P100" s="459">
        <v>0</v>
      </c>
      <c r="Q100" s="271"/>
      <c r="R100" s="271"/>
      <c r="S100" s="271"/>
      <c r="T100" s="113"/>
      <c r="U100" s="113"/>
      <c r="Z100" s="275"/>
      <c r="AE100" s="275"/>
    </row>
    <row r="101" spans="1:32" ht="13.5" thickBot="1">
      <c r="A101" s="439"/>
      <c r="B101" s="457" t="s">
        <v>462</v>
      </c>
      <c r="C101" s="447">
        <v>0</v>
      </c>
      <c r="D101" s="458">
        <v>0</v>
      </c>
      <c r="E101" s="458">
        <v>0</v>
      </c>
      <c r="F101" s="458">
        <v>0</v>
      </c>
      <c r="G101" s="458">
        <v>0</v>
      </c>
      <c r="H101" s="458">
        <v>0</v>
      </c>
      <c r="I101" s="447">
        <v>0</v>
      </c>
      <c r="J101" s="447">
        <v>0</v>
      </c>
      <c r="K101" s="458">
        <v>0</v>
      </c>
      <c r="L101" s="458">
        <v>0</v>
      </c>
      <c r="M101" s="458">
        <v>0</v>
      </c>
      <c r="N101" s="447">
        <v>0</v>
      </c>
      <c r="O101" s="447">
        <v>0</v>
      </c>
      <c r="P101" s="459">
        <v>0</v>
      </c>
      <c r="Q101" s="271"/>
      <c r="R101" s="271"/>
      <c r="S101" s="271"/>
      <c r="T101" s="273">
        <f t="shared" ref="T101" si="537">C101-C100</f>
        <v>0</v>
      </c>
      <c r="U101" s="273">
        <f t="shared" ref="U101" si="538">D101-D100</f>
        <v>0</v>
      </c>
      <c r="V101" s="273">
        <f t="shared" ref="V101" si="539">E101-E100</f>
        <v>0</v>
      </c>
      <c r="W101" s="273">
        <f t="shared" ref="W101" si="540">F101-F100</f>
        <v>0</v>
      </c>
      <c r="X101" s="273">
        <f t="shared" ref="X101" si="541">G101-G100</f>
        <v>0</v>
      </c>
      <c r="Y101" s="273">
        <f t="shared" ref="Y101" si="542">H101-H100</f>
        <v>0</v>
      </c>
      <c r="Z101" s="277">
        <f t="shared" ref="Z101" si="543">I101-I100</f>
        <v>0</v>
      </c>
      <c r="AA101" s="273">
        <f t="shared" ref="AA101" si="544">J101-J100</f>
        <v>0</v>
      </c>
      <c r="AB101" s="273">
        <f t="shared" ref="AB101" si="545">K101-K100</f>
        <v>0</v>
      </c>
      <c r="AC101" s="273">
        <f t="shared" ref="AC101" si="546">L101-L100</f>
        <v>0</v>
      </c>
      <c r="AD101" s="273">
        <f t="shared" ref="AD101" si="547">M101-M100</f>
        <v>0</v>
      </c>
      <c r="AE101" s="277">
        <f t="shared" ref="AE101" si="548">N101-N100</f>
        <v>0</v>
      </c>
    </row>
    <row r="102" spans="1:32">
      <c r="A102" s="432" t="s">
        <v>543</v>
      </c>
      <c r="B102" s="431" t="s">
        <v>232</v>
      </c>
      <c r="C102" s="448">
        <v>4.5416089420850954</v>
      </c>
      <c r="D102" s="455">
        <v>0</v>
      </c>
      <c r="E102" s="455">
        <v>4.7365145226597507</v>
      </c>
      <c r="F102" s="455">
        <v>4.6313953489999999</v>
      </c>
      <c r="G102" s="455">
        <v>0</v>
      </c>
      <c r="H102" s="455">
        <v>3.6599999999999997</v>
      </c>
      <c r="I102" s="448">
        <v>4.5608944493795995</v>
      </c>
      <c r="J102" s="448">
        <v>2.9424960833074296</v>
      </c>
      <c r="K102" s="455">
        <v>2.8842104026845639</v>
      </c>
      <c r="L102" s="455">
        <v>2.6104710843373495</v>
      </c>
      <c r="M102" s="455">
        <v>2.8888888888888888</v>
      </c>
      <c r="N102" s="448">
        <v>2.9113510329171399</v>
      </c>
      <c r="O102" s="448">
        <v>0</v>
      </c>
      <c r="P102" s="456">
        <v>0</v>
      </c>
      <c r="Q102" s="271"/>
      <c r="R102" s="271"/>
      <c r="S102" s="271"/>
      <c r="T102" s="271" t="s">
        <v>533</v>
      </c>
      <c r="U102" s="113"/>
      <c r="Z102" s="275"/>
      <c r="AE102" s="275"/>
    </row>
    <row r="103" spans="1:32">
      <c r="A103" s="439"/>
      <c r="B103" s="466" t="s">
        <v>432</v>
      </c>
      <c r="C103" s="467">
        <v>4.455996674157304</v>
      </c>
      <c r="D103" s="468">
        <v>0</v>
      </c>
      <c r="E103" s="468">
        <v>4.6899732937685457</v>
      </c>
      <c r="F103" s="468">
        <v>4.556</v>
      </c>
      <c r="G103" s="468">
        <v>0</v>
      </c>
      <c r="H103" s="468">
        <v>4.056</v>
      </c>
      <c r="I103" s="467">
        <v>4.4780297303708396</v>
      </c>
      <c r="J103" s="467">
        <v>2.846060885839051</v>
      </c>
      <c r="K103" s="468">
        <v>2.9306917460317461</v>
      </c>
      <c r="L103" s="468">
        <v>2.6039916058394161</v>
      </c>
      <c r="M103" s="468">
        <v>3.1777600000000001</v>
      </c>
      <c r="N103" s="467">
        <v>2.8524536465324384</v>
      </c>
      <c r="O103" s="467">
        <v>0</v>
      </c>
      <c r="P103" s="469">
        <v>0</v>
      </c>
      <c r="Q103" s="271"/>
      <c r="R103" s="271"/>
      <c r="S103" s="271"/>
      <c r="T103" s="272">
        <f t="shared" ref="T103" si="549">C103-C102</f>
        <v>-8.5612267927791308E-2</v>
      </c>
      <c r="U103" s="272">
        <f t="shared" ref="U103" si="550">D103-D102</f>
        <v>0</v>
      </c>
      <c r="V103" s="272">
        <f t="shared" ref="V103" si="551">E103-E102</f>
        <v>-4.6541228891205044E-2</v>
      </c>
      <c r="W103" s="272">
        <f t="shared" ref="W103" si="552">F103-F102</f>
        <v>-7.5395348999999889E-2</v>
      </c>
      <c r="X103" s="272">
        <f t="shared" ref="X103" si="553">G103-G102</f>
        <v>0</v>
      </c>
      <c r="Y103" s="272">
        <f t="shared" ref="Y103" si="554">H103-H102</f>
        <v>0.39600000000000035</v>
      </c>
      <c r="Z103" s="276">
        <f t="shared" ref="Z103" si="555">I103-I102</f>
        <v>-8.2864719008759913E-2</v>
      </c>
      <c r="AA103" s="272">
        <f t="shared" ref="AA103" si="556">J103-J102</f>
        <v>-9.6435197468378586E-2</v>
      </c>
      <c r="AB103" s="272">
        <f t="shared" ref="AB103" si="557">K103-K102</f>
        <v>4.6481343347182236E-2</v>
      </c>
      <c r="AC103" s="272">
        <f t="shared" ref="AC103" si="558">L103-L102</f>
        <v>-6.4794784979333997E-3</v>
      </c>
      <c r="AD103" s="272">
        <f t="shared" ref="AD103" si="559">M103-M102</f>
        <v>0.2888711111111113</v>
      </c>
      <c r="AE103" s="276">
        <f t="shared" ref="AE103" si="560">N103-N102</f>
        <v>-5.8897386384701544E-2</v>
      </c>
    </row>
    <row r="104" spans="1:32">
      <c r="A104" s="439"/>
      <c r="B104" s="457" t="s">
        <v>234</v>
      </c>
      <c r="C104" s="447">
        <v>5.9676106093229153</v>
      </c>
      <c r="D104" s="480">
        <v>0</v>
      </c>
      <c r="E104" s="480">
        <v>6.0212173913043481</v>
      </c>
      <c r="F104" s="480">
        <v>6.1470000000000002</v>
      </c>
      <c r="G104" s="480">
        <v>0</v>
      </c>
      <c r="H104" s="480">
        <v>0</v>
      </c>
      <c r="I104" s="447">
        <v>5.9799496062192379</v>
      </c>
      <c r="J104" s="447">
        <v>3.247402296296297</v>
      </c>
      <c r="K104" s="480">
        <v>3.2224271293375395</v>
      </c>
      <c r="L104" s="480">
        <v>2.6266666666666665</v>
      </c>
      <c r="M104" s="480">
        <v>2.9999764705882352</v>
      </c>
      <c r="N104" s="447">
        <v>3.2140432632177376</v>
      </c>
      <c r="O104" s="447">
        <v>0</v>
      </c>
      <c r="P104" s="459">
        <v>0</v>
      </c>
      <c r="Q104" s="271"/>
      <c r="R104" s="271"/>
      <c r="S104" s="271"/>
      <c r="T104" s="113"/>
      <c r="U104" s="113"/>
      <c r="Z104" s="275"/>
      <c r="AE104" s="275"/>
    </row>
    <row r="105" spans="1:32">
      <c r="A105" s="439"/>
      <c r="B105" s="457" t="s">
        <v>434</v>
      </c>
      <c r="C105" s="447">
        <v>5.9455835010060367</v>
      </c>
      <c r="D105" s="458">
        <v>0</v>
      </c>
      <c r="E105" s="458">
        <v>5.7103157894736851</v>
      </c>
      <c r="F105" s="458">
        <v>6.1790000000000003</v>
      </c>
      <c r="G105" s="458">
        <v>0</v>
      </c>
      <c r="H105" s="458">
        <v>0</v>
      </c>
      <c r="I105" s="447">
        <v>5.9352513661202195</v>
      </c>
      <c r="J105" s="447">
        <v>3.131796819787986</v>
      </c>
      <c r="K105" s="458">
        <v>3.4097943786982245</v>
      </c>
      <c r="L105" s="458">
        <v>3.1043824175824177</v>
      </c>
      <c r="M105" s="458">
        <v>2.4411823529411767</v>
      </c>
      <c r="N105" s="447">
        <v>3.1746383127350888</v>
      </c>
      <c r="O105" s="447">
        <v>0</v>
      </c>
      <c r="P105" s="459">
        <v>0</v>
      </c>
      <c r="Q105" s="271"/>
      <c r="R105" s="271"/>
      <c r="S105" s="271"/>
      <c r="T105" s="272">
        <f t="shared" ref="T105" si="561">C105-C104</f>
        <v>-2.2027108316878596E-2</v>
      </c>
      <c r="U105" s="272">
        <f t="shared" ref="U105" si="562">D105-D104</f>
        <v>0</v>
      </c>
      <c r="V105" s="272">
        <f t="shared" ref="V105" si="563">E105-E104</f>
        <v>-0.31090160183066295</v>
      </c>
      <c r="W105" s="272">
        <f t="shared" ref="W105" si="564">F105-F104</f>
        <v>3.2000000000000028E-2</v>
      </c>
      <c r="X105" s="272">
        <f t="shared" ref="X105" si="565">G105-G104</f>
        <v>0</v>
      </c>
      <c r="Y105" s="272">
        <f t="shared" ref="Y105" si="566">H105-H104</f>
        <v>0</v>
      </c>
      <c r="Z105" s="276">
        <f t="shared" ref="Z105" si="567">I105-I104</f>
        <v>-4.4698240099018349E-2</v>
      </c>
      <c r="AA105" s="272">
        <f t="shared" ref="AA105" si="568">J105-J104</f>
        <v>-0.11560547650831099</v>
      </c>
      <c r="AB105" s="272">
        <f t="shared" ref="AB105" si="569">K105-K104</f>
        <v>0.18736724936068505</v>
      </c>
      <c r="AC105" s="272">
        <f t="shared" ref="AC105" si="570">L105-L104</f>
        <v>0.47771575091575125</v>
      </c>
      <c r="AD105" s="272">
        <f t="shared" ref="AD105" si="571">M105-M104</f>
        <v>-0.55879411764705855</v>
      </c>
      <c r="AE105" s="276">
        <f t="shared" ref="AE105" si="572">N105-N104</f>
        <v>-3.9404950482648804E-2</v>
      </c>
    </row>
    <row r="106" spans="1:32">
      <c r="A106" s="439"/>
      <c r="B106" s="457" t="s">
        <v>236</v>
      </c>
      <c r="C106" s="447">
        <v>12.0625</v>
      </c>
      <c r="D106" s="458">
        <v>0</v>
      </c>
      <c r="E106" s="458">
        <v>12</v>
      </c>
      <c r="F106" s="458">
        <v>0</v>
      </c>
      <c r="G106" s="458">
        <v>0</v>
      </c>
      <c r="H106" s="458">
        <v>0</v>
      </c>
      <c r="I106" s="447">
        <v>12.05</v>
      </c>
      <c r="J106" s="447">
        <v>0.80402385747482563</v>
      </c>
      <c r="K106" s="458">
        <v>0.58181080246913586</v>
      </c>
      <c r="L106" s="458">
        <v>0.70372592592592587</v>
      </c>
      <c r="M106" s="458">
        <v>0.58333333333333337</v>
      </c>
      <c r="N106" s="447">
        <v>0.75701653731343266</v>
      </c>
      <c r="O106" s="447">
        <v>0</v>
      </c>
      <c r="P106" s="459">
        <v>0</v>
      </c>
      <c r="Q106" s="271"/>
      <c r="R106" s="271"/>
      <c r="S106" s="271"/>
      <c r="T106" s="113"/>
      <c r="U106" s="113"/>
      <c r="Z106" s="275"/>
      <c r="AE106" s="275"/>
    </row>
    <row r="107" spans="1:32" ht="13.5" thickBot="1">
      <c r="A107" s="439"/>
      <c r="B107" s="457" t="s">
        <v>436</v>
      </c>
      <c r="C107" s="447">
        <v>13.25</v>
      </c>
      <c r="D107" s="458">
        <v>0</v>
      </c>
      <c r="E107" s="458">
        <v>13</v>
      </c>
      <c r="F107" s="458">
        <v>0</v>
      </c>
      <c r="G107" s="458">
        <v>0</v>
      </c>
      <c r="H107" s="458">
        <v>0</v>
      </c>
      <c r="I107" s="447">
        <v>13.166666666666666</v>
      </c>
      <c r="J107" s="447">
        <v>0.75557589285714299</v>
      </c>
      <c r="K107" s="458">
        <v>0.56589922480620147</v>
      </c>
      <c r="L107" s="458">
        <v>0.57316829268292679</v>
      </c>
      <c r="M107" s="458">
        <v>0.6</v>
      </c>
      <c r="N107" s="447">
        <v>0.70962121553179525</v>
      </c>
      <c r="O107" s="447">
        <v>0</v>
      </c>
      <c r="P107" s="459">
        <v>0</v>
      </c>
      <c r="Q107" s="271"/>
      <c r="R107" s="271"/>
      <c r="S107" s="271"/>
      <c r="T107" s="272">
        <f t="shared" ref="T107" si="573">C107-C106</f>
        <v>1.1875</v>
      </c>
      <c r="U107" s="272">
        <f t="shared" ref="U107" si="574">D107-D106</f>
        <v>0</v>
      </c>
      <c r="V107" s="272">
        <f t="shared" ref="V107" si="575">E107-E106</f>
        <v>1</v>
      </c>
      <c r="W107" s="272">
        <f t="shared" ref="W107" si="576">F107-F106</f>
        <v>0</v>
      </c>
      <c r="X107" s="272">
        <f t="shared" ref="X107" si="577">G107-G106</f>
        <v>0</v>
      </c>
      <c r="Y107" s="272">
        <f t="shared" ref="Y107" si="578">H107-H106</f>
        <v>0</v>
      </c>
      <c r="Z107" s="276">
        <f t="shared" ref="Z107" si="579">I107-I106</f>
        <v>1.1166666666666654</v>
      </c>
      <c r="AA107" s="272">
        <f t="shared" ref="AA107" si="580">J107-J106</f>
        <v>-4.8447964617682637E-2</v>
      </c>
      <c r="AB107" s="272">
        <f t="shared" ref="AB107" si="581">K107-K106</f>
        <v>-1.5911577662934384E-2</v>
      </c>
      <c r="AC107" s="272">
        <f t="shared" ref="AC107" si="582">L107-L106</f>
        <v>-0.13055763324299907</v>
      </c>
      <c r="AD107" s="272">
        <f t="shared" ref="AD107" si="583">M107-M106</f>
        <v>1.6666666666666607E-2</v>
      </c>
      <c r="AE107" s="276">
        <f t="shared" ref="AE107" si="584">N107-N106</f>
        <v>-4.7395321781637412E-2</v>
      </c>
    </row>
    <row r="108" spans="1:32" ht="13.5" thickTop="1">
      <c r="A108" s="439"/>
      <c r="B108" s="473" t="s">
        <v>238</v>
      </c>
      <c r="C108" s="474">
        <v>4.6004882066348571</v>
      </c>
      <c r="D108" s="475">
        <v>0</v>
      </c>
      <c r="E108" s="475">
        <v>4.8092648219802374</v>
      </c>
      <c r="F108" s="475">
        <v>4.6890357943400449</v>
      </c>
      <c r="G108" s="475">
        <v>0</v>
      </c>
      <c r="H108" s="475">
        <v>3.6599999999999997</v>
      </c>
      <c r="I108" s="474">
        <v>4.6210478599490239</v>
      </c>
      <c r="J108" s="474">
        <v>2.5414813588255383</v>
      </c>
      <c r="K108" s="475">
        <v>2.4680783061889255</v>
      </c>
      <c r="L108" s="475">
        <v>2.3412923280423277</v>
      </c>
      <c r="M108" s="475">
        <v>2.7132294117647056</v>
      </c>
      <c r="N108" s="474">
        <v>2.5189445209848196</v>
      </c>
      <c r="O108" s="474">
        <v>0</v>
      </c>
      <c r="P108" s="476">
        <v>0</v>
      </c>
      <c r="Q108" s="408"/>
      <c r="R108" s="408"/>
      <c r="S108" s="408"/>
      <c r="T108" s="417"/>
      <c r="U108" s="417"/>
      <c r="V108" s="417"/>
      <c r="W108" s="417"/>
      <c r="X108" s="417"/>
      <c r="Y108" s="417"/>
      <c r="Z108" s="418"/>
      <c r="AA108" s="417"/>
      <c r="AB108" s="417"/>
      <c r="AC108" s="417"/>
      <c r="AD108" s="417"/>
      <c r="AE108" s="418"/>
      <c r="AF108" s="417"/>
    </row>
    <row r="109" spans="1:32" ht="13.5" thickBot="1">
      <c r="A109" s="439"/>
      <c r="B109" s="473" t="s">
        <v>438</v>
      </c>
      <c r="C109" s="474">
        <v>4.5211990708878185</v>
      </c>
      <c r="D109" s="475">
        <v>0</v>
      </c>
      <c r="E109" s="475">
        <v>4.7348142857142861</v>
      </c>
      <c r="F109" s="475">
        <v>4.6008165680473372</v>
      </c>
      <c r="G109" s="475">
        <v>0</v>
      </c>
      <c r="H109" s="475">
        <v>4.056</v>
      </c>
      <c r="I109" s="474">
        <v>4.5406163345708013</v>
      </c>
      <c r="J109" s="474">
        <v>2.4428261022632021</v>
      </c>
      <c r="K109" s="475">
        <v>2.4796510179640721</v>
      </c>
      <c r="L109" s="475">
        <v>2.5110650246305419</v>
      </c>
      <c r="M109" s="475">
        <v>2.7984970149253732</v>
      </c>
      <c r="N109" s="474">
        <v>2.4567669708929452</v>
      </c>
      <c r="O109" s="474">
        <v>0</v>
      </c>
      <c r="P109" s="476">
        <v>0</v>
      </c>
      <c r="Q109" s="412"/>
      <c r="R109" s="412"/>
      <c r="S109" s="412"/>
      <c r="T109" s="419">
        <f t="shared" ref="T109" si="585">C109-C108</f>
        <v>-7.9289135747038664E-2</v>
      </c>
      <c r="U109" s="419">
        <f t="shared" ref="U109" si="586">D109-D108</f>
        <v>0</v>
      </c>
      <c r="V109" s="419">
        <f t="shared" ref="V109" si="587">E109-E108</f>
        <v>-7.4450536265951328E-2</v>
      </c>
      <c r="W109" s="419">
        <f t="shared" ref="W109" si="588">F109-F108</f>
        <v>-8.8219226292707731E-2</v>
      </c>
      <c r="X109" s="419">
        <f t="shared" ref="X109" si="589">G109-G108</f>
        <v>0</v>
      </c>
      <c r="Y109" s="419">
        <f t="shared" ref="Y109" si="590">H109-H108</f>
        <v>0.39600000000000035</v>
      </c>
      <c r="Z109" s="420">
        <f t="shared" ref="Z109" si="591">I109-I108</f>
        <v>-8.0431525378222624E-2</v>
      </c>
      <c r="AA109" s="419">
        <f t="shared" ref="AA109" si="592">J109-J108</f>
        <v>-9.8655256562336202E-2</v>
      </c>
      <c r="AB109" s="419">
        <f t="shared" ref="AB109" si="593">K109-K108</f>
        <v>1.1572711775146516E-2</v>
      </c>
      <c r="AC109" s="419">
        <f t="shared" ref="AC109" si="594">L109-L108</f>
        <v>0.16977269658821426</v>
      </c>
      <c r="AD109" s="419">
        <f t="shared" ref="AD109" si="595">M109-M108</f>
        <v>8.5267603160667615E-2</v>
      </c>
      <c r="AE109" s="420">
        <f t="shared" ref="AE109" si="596">N109-N108</f>
        <v>-6.2177550091874423E-2</v>
      </c>
      <c r="AF109" s="421"/>
    </row>
    <row r="110" spans="1:32" ht="13.5" thickTop="1">
      <c r="A110" s="439"/>
      <c r="B110" s="457" t="s">
        <v>78</v>
      </c>
      <c r="C110" s="447">
        <v>5.0793165122856916</v>
      </c>
      <c r="D110" s="458">
        <v>0</v>
      </c>
      <c r="E110" s="458">
        <v>5.7805234021137393</v>
      </c>
      <c r="F110" s="458">
        <v>5.2</v>
      </c>
      <c r="G110" s="458">
        <v>0</v>
      </c>
      <c r="H110" s="458">
        <v>4.3</v>
      </c>
      <c r="I110" s="447">
        <v>5.1689882269484979</v>
      </c>
      <c r="J110" s="447">
        <v>4.2825781790164807</v>
      </c>
      <c r="K110" s="458">
        <v>4.0917919642857141</v>
      </c>
      <c r="L110" s="458">
        <v>4.0318760956175304</v>
      </c>
      <c r="M110" s="458">
        <v>3.74614</v>
      </c>
      <c r="N110" s="447">
        <v>4.2475490189557696</v>
      </c>
      <c r="O110" s="447">
        <v>0</v>
      </c>
      <c r="P110" s="459">
        <v>0</v>
      </c>
      <c r="Q110" s="271"/>
      <c r="R110" s="271"/>
      <c r="S110" s="271"/>
      <c r="T110" s="113"/>
      <c r="U110" s="113"/>
      <c r="Z110" s="275"/>
      <c r="AE110" s="275"/>
    </row>
    <row r="111" spans="1:32">
      <c r="A111" s="439"/>
      <c r="B111" s="457" t="s">
        <v>440</v>
      </c>
      <c r="C111" s="447">
        <v>5.034927105921601</v>
      </c>
      <c r="D111" s="458">
        <v>0</v>
      </c>
      <c r="E111" s="458">
        <v>5.8105296316070474</v>
      </c>
      <c r="F111" s="458">
        <v>5.2629999999999999</v>
      </c>
      <c r="G111" s="458">
        <v>0</v>
      </c>
      <c r="H111" s="458">
        <v>4.1970000000000001</v>
      </c>
      <c r="I111" s="447">
        <v>5.1360765599343177</v>
      </c>
      <c r="J111" s="447">
        <v>4.2999715448795586</v>
      </c>
      <c r="K111" s="458">
        <v>4.1280166071428575</v>
      </c>
      <c r="L111" s="458">
        <v>4.0274342465753419</v>
      </c>
      <c r="M111" s="458">
        <v>4.2957873239436619</v>
      </c>
      <c r="N111" s="447">
        <v>4.2688285880721226</v>
      </c>
      <c r="O111" s="447">
        <v>0</v>
      </c>
      <c r="P111" s="459">
        <v>0</v>
      </c>
      <c r="Q111" s="271"/>
      <c r="R111" s="271"/>
      <c r="S111" s="271"/>
      <c r="T111" s="272">
        <f t="shared" ref="T111" si="597">C111-C110</f>
        <v>-4.4389406364090611E-2</v>
      </c>
      <c r="U111" s="272">
        <f t="shared" ref="U111" si="598">D111-D110</f>
        <v>0</v>
      </c>
      <c r="V111" s="272">
        <f t="shared" ref="V111" si="599">E111-E110</f>
        <v>3.0006229493308112E-2</v>
      </c>
      <c r="W111" s="272">
        <f t="shared" ref="W111" si="600">F111-F110</f>
        <v>6.2999999999999723E-2</v>
      </c>
      <c r="X111" s="272">
        <f t="shared" ref="X111" si="601">G111-G110</f>
        <v>0</v>
      </c>
      <c r="Y111" s="272">
        <f t="shared" ref="Y111" si="602">H111-H110</f>
        <v>-0.10299999999999976</v>
      </c>
      <c r="Z111" s="276">
        <f t="shared" ref="Z111" si="603">I111-I110</f>
        <v>-3.2911667014180246E-2</v>
      </c>
      <c r="AA111" s="272">
        <f t="shared" ref="AA111" si="604">J111-J110</f>
        <v>1.7393365863077825E-2</v>
      </c>
      <c r="AB111" s="272">
        <f t="shared" ref="AB111" si="605">K111-K110</f>
        <v>3.622464285714333E-2</v>
      </c>
      <c r="AC111" s="272">
        <f t="shared" ref="AC111" si="606">L111-L110</f>
        <v>-4.4418490421884727E-3</v>
      </c>
      <c r="AD111" s="272">
        <f t="shared" ref="AD111" si="607">M111-M110</f>
        <v>0.54964732394366189</v>
      </c>
      <c r="AE111" s="276">
        <f t="shared" ref="AE111" si="608">N111-N110</f>
        <v>2.1279569116352981E-2</v>
      </c>
    </row>
    <row r="112" spans="1:32">
      <c r="A112" s="439"/>
      <c r="B112" s="457" t="s">
        <v>80</v>
      </c>
      <c r="C112" s="447">
        <v>6.4703932038022813</v>
      </c>
      <c r="D112" s="458">
        <v>0</v>
      </c>
      <c r="E112" s="458">
        <v>5.6542002127659572</v>
      </c>
      <c r="F112" s="458">
        <v>6.5714285710000002</v>
      </c>
      <c r="G112" s="458">
        <v>0</v>
      </c>
      <c r="H112" s="458">
        <v>0</v>
      </c>
      <c r="I112" s="447">
        <v>6.2674076350242585</v>
      </c>
      <c r="J112" s="447">
        <v>5.6443021861587983</v>
      </c>
      <c r="K112" s="458">
        <v>5.6236116988809766</v>
      </c>
      <c r="L112" s="458">
        <v>5.0930317829457357</v>
      </c>
      <c r="M112" s="458">
        <v>6.2380999999999984</v>
      </c>
      <c r="N112" s="447">
        <v>5.6351063686110141</v>
      </c>
      <c r="O112" s="447">
        <v>0</v>
      </c>
      <c r="P112" s="459">
        <v>0</v>
      </c>
      <c r="Q112" s="271"/>
      <c r="R112" s="271"/>
      <c r="S112" s="271"/>
      <c r="T112" s="113"/>
      <c r="U112" s="113"/>
      <c r="Z112" s="275"/>
      <c r="AE112" s="275"/>
    </row>
    <row r="113" spans="1:33">
      <c r="A113" s="439"/>
      <c r="B113" s="457" t="s">
        <v>442</v>
      </c>
      <c r="C113" s="447">
        <v>6.3821899224806202</v>
      </c>
      <c r="D113" s="458">
        <v>0</v>
      </c>
      <c r="E113" s="458">
        <v>5.878024390243902</v>
      </c>
      <c r="F113" s="458">
        <v>5.2</v>
      </c>
      <c r="G113" s="458">
        <v>0</v>
      </c>
      <c r="H113" s="458">
        <v>0</v>
      </c>
      <c r="I113" s="447">
        <v>6.2452260869565217</v>
      </c>
      <c r="J113" s="447">
        <v>5.5855702294056311</v>
      </c>
      <c r="K113" s="458">
        <v>5.6998874531835204</v>
      </c>
      <c r="L113" s="458">
        <v>5.5696890909090904</v>
      </c>
      <c r="M113" s="458">
        <v>6.1904666666666666</v>
      </c>
      <c r="N113" s="447">
        <v>5.6003778960340576</v>
      </c>
      <c r="O113" s="447">
        <v>0</v>
      </c>
      <c r="P113" s="459">
        <v>0</v>
      </c>
      <c r="Q113" s="271"/>
      <c r="R113" s="271"/>
      <c r="S113" s="271"/>
      <c r="T113" s="272">
        <f t="shared" ref="T113" si="609">C113-C112</f>
        <v>-8.8203281321661109E-2</v>
      </c>
      <c r="U113" s="272">
        <f t="shared" ref="U113" si="610">D113-D112</f>
        <v>0</v>
      </c>
      <c r="V113" s="272">
        <f t="shared" ref="V113" si="611">E113-E112</f>
        <v>0.22382417747794481</v>
      </c>
      <c r="W113" s="272">
        <f t="shared" ref="W113" si="612">F113-F112</f>
        <v>-1.371428571</v>
      </c>
      <c r="X113" s="272">
        <f t="shared" ref="X113" si="613">G113-G112</f>
        <v>0</v>
      </c>
      <c r="Y113" s="272">
        <f t="shared" ref="Y113" si="614">H113-H112</f>
        <v>0</v>
      </c>
      <c r="Z113" s="276">
        <f t="shared" ref="Z113" si="615">I113-I112</f>
        <v>-2.2181548067736756E-2</v>
      </c>
      <c r="AA113" s="272">
        <f t="shared" ref="AA113" si="616">J113-J112</f>
        <v>-5.8731956753167225E-2</v>
      </c>
      <c r="AB113" s="272">
        <f t="shared" ref="AB113" si="617">K113-K112</f>
        <v>7.6275754302543852E-2</v>
      </c>
      <c r="AC113" s="272">
        <f t="shared" ref="AC113" si="618">L113-L112</f>
        <v>0.4766573079633547</v>
      </c>
      <c r="AD113" s="272">
        <f t="shared" ref="AD113" si="619">M113-M112</f>
        <v>-4.7633333333331862E-2</v>
      </c>
      <c r="AE113" s="276">
        <f t="shared" ref="AE113" si="620">N113-N112</f>
        <v>-3.4728472576956548E-2</v>
      </c>
    </row>
    <row r="114" spans="1:33">
      <c r="A114" s="439"/>
      <c r="B114" s="457" t="s">
        <v>82</v>
      </c>
      <c r="C114" s="447">
        <v>12.422499999999999</v>
      </c>
      <c r="D114" s="458">
        <v>0</v>
      </c>
      <c r="E114" s="458">
        <v>11.692299999999999</v>
      </c>
      <c r="F114" s="458">
        <v>13</v>
      </c>
      <c r="G114" s="458">
        <v>0</v>
      </c>
      <c r="H114" s="458">
        <v>0</v>
      </c>
      <c r="I114" s="447">
        <v>12.177064</v>
      </c>
      <c r="J114" s="447">
        <v>7.5</v>
      </c>
      <c r="K114" s="458">
        <v>0</v>
      </c>
      <c r="L114" s="458">
        <v>0</v>
      </c>
      <c r="M114" s="458">
        <v>0</v>
      </c>
      <c r="N114" s="447">
        <v>7.5</v>
      </c>
      <c r="O114" s="447">
        <v>0</v>
      </c>
      <c r="P114" s="459">
        <v>0</v>
      </c>
      <c r="Q114" s="271"/>
      <c r="R114" s="271"/>
      <c r="S114" s="271"/>
      <c r="T114" s="113"/>
      <c r="U114" s="113"/>
      <c r="Z114" s="275"/>
      <c r="AE114" s="275"/>
    </row>
    <row r="115" spans="1:33" ht="13.5" thickBot="1">
      <c r="A115" s="439"/>
      <c r="B115" s="457" t="s">
        <v>444</v>
      </c>
      <c r="C115" s="447">
        <v>15.358521739130435</v>
      </c>
      <c r="D115" s="458">
        <v>0</v>
      </c>
      <c r="E115" s="458">
        <v>14.5</v>
      </c>
      <c r="F115" s="458">
        <v>13</v>
      </c>
      <c r="G115" s="458">
        <v>0</v>
      </c>
      <c r="H115" s="458">
        <v>0</v>
      </c>
      <c r="I115" s="447">
        <v>15.175777777777776</v>
      </c>
      <c r="J115" s="447">
        <v>9.5</v>
      </c>
      <c r="K115" s="458">
        <v>0</v>
      </c>
      <c r="L115" s="458">
        <v>0</v>
      </c>
      <c r="M115" s="458">
        <v>0</v>
      </c>
      <c r="N115" s="447">
        <v>9.5</v>
      </c>
      <c r="O115" s="447">
        <v>0</v>
      </c>
      <c r="P115" s="459">
        <v>0</v>
      </c>
      <c r="Q115" s="271"/>
      <c r="R115" s="271"/>
      <c r="S115" s="271"/>
      <c r="T115" s="805">
        <f t="shared" ref="T115" si="621">C115-C114</f>
        <v>2.9360217391304353</v>
      </c>
      <c r="U115" s="272">
        <f t="shared" ref="U115" si="622">D115-D114</f>
        <v>0</v>
      </c>
      <c r="V115" s="805">
        <f t="shared" ref="V115" si="623">E115-E114</f>
        <v>2.8077000000000005</v>
      </c>
      <c r="W115" s="272">
        <f t="shared" ref="W115" si="624">F115-F114</f>
        <v>0</v>
      </c>
      <c r="X115" s="272">
        <f t="shared" ref="X115" si="625">G115-G114</f>
        <v>0</v>
      </c>
      <c r="Y115" s="272">
        <f t="shared" ref="Y115" si="626">H115-H114</f>
        <v>0</v>
      </c>
      <c r="Z115" s="809">
        <f t="shared" ref="Z115" si="627">I115-I114</f>
        <v>2.9987137777777768</v>
      </c>
      <c r="AA115" s="805">
        <f t="shared" ref="AA115" si="628">J115-J114</f>
        <v>2</v>
      </c>
      <c r="AB115" s="272">
        <f t="shared" ref="AB115" si="629">K115-K114</f>
        <v>0</v>
      </c>
      <c r="AC115" s="272">
        <f t="shared" ref="AC115" si="630">L115-L114</f>
        <v>0</v>
      </c>
      <c r="AD115" s="272">
        <f t="shared" ref="AD115" si="631">M115-M114</f>
        <v>0</v>
      </c>
      <c r="AE115" s="498">
        <f t="shared" ref="AE115" si="632">N115-N114</f>
        <v>2</v>
      </c>
      <c r="AF115" s="274"/>
    </row>
    <row r="116" spans="1:33" ht="13.5" thickTop="1">
      <c r="A116" s="439"/>
      <c r="B116" s="457" t="s">
        <v>84</v>
      </c>
      <c r="C116" s="447">
        <v>5.1347087067088211</v>
      </c>
      <c r="D116" s="458">
        <v>0</v>
      </c>
      <c r="E116" s="458">
        <v>5.8478379781680108</v>
      </c>
      <c r="F116" s="458">
        <v>5.2499075785471359</v>
      </c>
      <c r="G116" s="458">
        <v>0</v>
      </c>
      <c r="H116" s="458">
        <v>4.3</v>
      </c>
      <c r="I116" s="447">
        <v>5.2283205397465506</v>
      </c>
      <c r="J116" s="447">
        <v>4.7364492047891344</v>
      </c>
      <c r="K116" s="458">
        <v>4.4898302405498294</v>
      </c>
      <c r="L116" s="458">
        <v>4.3921105263157898</v>
      </c>
      <c r="M116" s="458">
        <v>4.3546418604651169</v>
      </c>
      <c r="N116" s="447">
        <v>4.6952730822663593</v>
      </c>
      <c r="O116" s="447">
        <v>0</v>
      </c>
      <c r="P116" s="459">
        <v>0</v>
      </c>
      <c r="Q116" s="408"/>
      <c r="R116" s="408"/>
      <c r="S116" s="408"/>
      <c r="T116" s="417"/>
      <c r="U116" s="417"/>
      <c r="V116" s="417"/>
      <c r="W116" s="417"/>
      <c r="X116" s="417"/>
      <c r="Y116" s="417"/>
      <c r="Z116" s="418"/>
      <c r="AA116" s="417"/>
      <c r="AB116" s="417"/>
      <c r="AC116" s="417"/>
      <c r="AD116" s="417"/>
      <c r="AE116" s="418"/>
      <c r="AF116" s="417"/>
    </row>
    <row r="117" spans="1:33" ht="13.5" thickBot="1">
      <c r="A117" s="439"/>
      <c r="B117" s="457" t="s">
        <v>446</v>
      </c>
      <c r="C117" s="447">
        <v>5.0826034553011175</v>
      </c>
      <c r="D117" s="458">
        <v>0</v>
      </c>
      <c r="E117" s="458">
        <v>5.8266700715015318</v>
      </c>
      <c r="F117" s="458">
        <v>5.2749324758842437</v>
      </c>
      <c r="G117" s="458">
        <v>0</v>
      </c>
      <c r="H117" s="458">
        <v>4.1970000000000001</v>
      </c>
      <c r="I117" s="447">
        <v>5.1796933546837485</v>
      </c>
      <c r="J117" s="447">
        <v>4.7378820457066793</v>
      </c>
      <c r="K117" s="458">
        <v>4.5620285160289553</v>
      </c>
      <c r="L117" s="458">
        <v>4.584265864332604</v>
      </c>
      <c r="M117" s="458">
        <v>4.7282684782608699</v>
      </c>
      <c r="N117" s="447">
        <v>4.7100069902048087</v>
      </c>
      <c r="O117" s="447">
        <v>0</v>
      </c>
      <c r="P117" s="459">
        <v>0</v>
      </c>
      <c r="Q117" s="412"/>
      <c r="R117" s="412"/>
      <c r="S117" s="412"/>
      <c r="T117" s="419">
        <f t="shared" ref="T117" si="633">C117-C116</f>
        <v>-5.2105251407703612E-2</v>
      </c>
      <c r="U117" s="419">
        <f t="shared" ref="U117" si="634">D117-D116</f>
        <v>0</v>
      </c>
      <c r="V117" s="419">
        <f t="shared" ref="V117" si="635">E117-E116</f>
        <v>-2.1167906666478942E-2</v>
      </c>
      <c r="W117" s="419">
        <f t="shared" ref="W117" si="636">F117-F116</f>
        <v>2.5024897337107888E-2</v>
      </c>
      <c r="X117" s="419">
        <f t="shared" ref="X117" si="637">G117-G116</f>
        <v>0</v>
      </c>
      <c r="Y117" s="419">
        <f t="shared" ref="Y117" si="638">H117-H116</f>
        <v>-0.10299999999999976</v>
      </c>
      <c r="Z117" s="420">
        <f t="shared" ref="Z117" si="639">I117-I116</f>
        <v>-4.862718506280217E-2</v>
      </c>
      <c r="AA117" s="419">
        <f t="shared" ref="AA117" si="640">J117-J116</f>
        <v>1.4328409175448087E-3</v>
      </c>
      <c r="AB117" s="419">
        <f t="shared" ref="AB117" si="641">K117-K116</f>
        <v>7.219827547912594E-2</v>
      </c>
      <c r="AC117" s="419">
        <f t="shared" ref="AC117" si="642">L117-L116</f>
        <v>0.19215533801681417</v>
      </c>
      <c r="AD117" s="419">
        <f t="shared" ref="AD117" si="643">M117-M116</f>
        <v>0.37362661779575301</v>
      </c>
      <c r="AE117" s="420">
        <f t="shared" ref="AE117" si="644">N117-N116</f>
        <v>1.473390793844942E-2</v>
      </c>
      <c r="AF117" s="421"/>
    </row>
    <row r="118" spans="1:33" ht="13.5" thickTop="1">
      <c r="A118" s="439"/>
      <c r="B118" s="457" t="s">
        <v>86</v>
      </c>
      <c r="C118" s="447">
        <v>3.2370142106515369</v>
      </c>
      <c r="D118" s="458">
        <v>0</v>
      </c>
      <c r="E118" s="458">
        <v>3.4879711308516441</v>
      </c>
      <c r="F118" s="458">
        <v>3.3515742130000001</v>
      </c>
      <c r="G118" s="458">
        <v>0</v>
      </c>
      <c r="H118" s="458">
        <v>3.3125</v>
      </c>
      <c r="I118" s="447">
        <v>3.2718073983517817</v>
      </c>
      <c r="J118" s="447">
        <v>2.8520094854673999</v>
      </c>
      <c r="K118" s="458">
        <v>2.6460226548672567</v>
      </c>
      <c r="L118" s="458">
        <v>2.7777922222222222</v>
      </c>
      <c r="M118" s="458">
        <v>2.5769076923076923</v>
      </c>
      <c r="N118" s="447">
        <v>2.8126182648401823</v>
      </c>
      <c r="O118" s="447">
        <v>0</v>
      </c>
      <c r="P118" s="459">
        <v>0</v>
      </c>
      <c r="Q118" s="271"/>
      <c r="R118" s="271"/>
      <c r="S118" s="271"/>
      <c r="T118" s="113"/>
      <c r="U118" s="113"/>
      <c r="Z118" s="275"/>
      <c r="AE118" s="275"/>
    </row>
    <row r="119" spans="1:33">
      <c r="A119" s="439"/>
      <c r="B119" s="457" t="s">
        <v>448</v>
      </c>
      <c r="C119" s="447">
        <v>3.2843416811724406</v>
      </c>
      <c r="D119" s="458">
        <v>0</v>
      </c>
      <c r="E119" s="458">
        <v>3.4481145426114153</v>
      </c>
      <c r="F119" s="458">
        <v>3.5049999999999999</v>
      </c>
      <c r="G119" s="458">
        <v>0</v>
      </c>
      <c r="H119" s="458">
        <v>3.6190000000000007</v>
      </c>
      <c r="I119" s="447">
        <v>3.3112774448249613</v>
      </c>
      <c r="J119" s="447">
        <v>2.8389482171474358</v>
      </c>
      <c r="K119" s="458">
        <v>2.5244482517482516</v>
      </c>
      <c r="L119" s="458">
        <v>2.5447671641791043</v>
      </c>
      <c r="M119" s="458">
        <v>3.6833133333333334</v>
      </c>
      <c r="N119" s="447">
        <v>2.7763477415307403</v>
      </c>
      <c r="O119" s="447">
        <v>0</v>
      </c>
      <c r="P119" s="459">
        <v>0</v>
      </c>
      <c r="Q119" s="271"/>
      <c r="R119" s="271"/>
      <c r="S119" s="271"/>
      <c r="T119" s="272">
        <f t="shared" ref="T119" si="645">C119-C118</f>
        <v>4.7327470520903692E-2</v>
      </c>
      <c r="U119" s="272">
        <f t="shared" ref="U119" si="646">D119-D118</f>
        <v>0</v>
      </c>
      <c r="V119" s="272">
        <f t="shared" ref="V119" si="647">E119-E118</f>
        <v>-3.9856588240228863E-2</v>
      </c>
      <c r="W119" s="272">
        <f t="shared" ref="W119" si="648">F119-F118</f>
        <v>0.15342578699999976</v>
      </c>
      <c r="X119" s="272">
        <f t="shared" ref="X119" si="649">G119-G118</f>
        <v>0</v>
      </c>
      <c r="Y119" s="272">
        <f t="shared" ref="Y119" si="650">H119-H118</f>
        <v>0.30650000000000066</v>
      </c>
      <c r="Z119" s="276">
        <f t="shared" ref="Z119" si="651">I119-I118</f>
        <v>3.9470046473179643E-2</v>
      </c>
      <c r="AA119" s="272">
        <f t="shared" ref="AA119" si="652">J119-J118</f>
        <v>-1.3061268319964014E-2</v>
      </c>
      <c r="AB119" s="272">
        <f t="shared" ref="AB119" si="653">K119-K118</f>
        <v>-0.12157440311900514</v>
      </c>
      <c r="AC119" s="272">
        <f t="shared" ref="AC119" si="654">L119-L118</f>
        <v>-0.23302505804311791</v>
      </c>
      <c r="AD119" s="272">
        <f t="shared" ref="AD119" si="655">M119-M118</f>
        <v>1.1064056410256411</v>
      </c>
      <c r="AE119" s="276">
        <f t="shared" ref="AE119" si="656">N119-N118</f>
        <v>-3.6270523309442027E-2</v>
      </c>
    </row>
    <row r="120" spans="1:33">
      <c r="A120" s="439"/>
      <c r="B120" s="457" t="s">
        <v>88</v>
      </c>
      <c r="C120" s="447">
        <v>3.7228532781648411</v>
      </c>
      <c r="D120" s="458">
        <v>0</v>
      </c>
      <c r="E120" s="458">
        <v>3.693604651580233</v>
      </c>
      <c r="F120" s="458">
        <v>4.0393939000000003</v>
      </c>
      <c r="G120" s="458">
        <v>0</v>
      </c>
      <c r="H120" s="458">
        <v>0</v>
      </c>
      <c r="I120" s="447">
        <v>3.7260688819344412</v>
      </c>
      <c r="J120" s="447">
        <v>4.0498692596991299</v>
      </c>
      <c r="K120" s="458">
        <v>3.7493360824742266</v>
      </c>
      <c r="L120" s="458">
        <v>3.905385135135135</v>
      </c>
      <c r="M120" s="458">
        <v>3.7257870967741935</v>
      </c>
      <c r="N120" s="447">
        <v>4.0070659362885559</v>
      </c>
      <c r="O120" s="447">
        <v>0</v>
      </c>
      <c r="P120" s="459">
        <v>0</v>
      </c>
      <c r="Q120" s="271"/>
      <c r="R120" s="271"/>
      <c r="S120" s="271"/>
      <c r="T120" s="113"/>
      <c r="U120" s="113"/>
      <c r="Z120" s="275"/>
      <c r="AE120" s="275"/>
    </row>
    <row r="121" spans="1:33">
      <c r="A121" s="439"/>
      <c r="B121" s="457" t="s">
        <v>450</v>
      </c>
      <c r="C121" s="447">
        <v>3.7590342671636412</v>
      </c>
      <c r="D121" s="458">
        <v>0</v>
      </c>
      <c r="E121" s="458">
        <v>3.7439627118644068</v>
      </c>
      <c r="F121" s="458">
        <v>4.0449999999999999</v>
      </c>
      <c r="G121" s="458">
        <v>0</v>
      </c>
      <c r="H121" s="458">
        <v>18</v>
      </c>
      <c r="I121" s="447">
        <v>3.7668102992492334</v>
      </c>
      <c r="J121" s="447">
        <v>3.9706940412979348</v>
      </c>
      <c r="K121" s="458">
        <v>3.7553998798076926</v>
      </c>
      <c r="L121" s="458">
        <v>3.6389244444444442</v>
      </c>
      <c r="M121" s="458">
        <v>4.4999937499999998</v>
      </c>
      <c r="N121" s="447">
        <v>3.9388930120880943</v>
      </c>
      <c r="O121" s="447">
        <v>0</v>
      </c>
      <c r="P121" s="459">
        <v>0</v>
      </c>
      <c r="Q121" s="271"/>
      <c r="R121" s="271"/>
      <c r="S121" s="271"/>
      <c r="T121" s="272">
        <f t="shared" ref="T121" si="657">C121-C120</f>
        <v>3.6180988998800068E-2</v>
      </c>
      <c r="U121" s="272">
        <f t="shared" ref="U121" si="658">D121-D120</f>
        <v>0</v>
      </c>
      <c r="V121" s="272">
        <f t="shared" ref="V121" si="659">E121-E120</f>
        <v>5.0358060284173778E-2</v>
      </c>
      <c r="W121" s="272">
        <f t="shared" ref="W121" si="660">F121-F120</f>
        <v>5.6060999999996142E-3</v>
      </c>
      <c r="X121" s="272">
        <f t="shared" ref="X121" si="661">G121-G120</f>
        <v>0</v>
      </c>
      <c r="Y121" s="805">
        <f t="shared" ref="Y121" si="662">H121-H120</f>
        <v>18</v>
      </c>
      <c r="Z121" s="276">
        <f t="shared" ref="Z121" si="663">I121-I120</f>
        <v>4.0741417314792194E-2</v>
      </c>
      <c r="AA121" s="272">
        <f t="shared" ref="AA121" si="664">J121-J120</f>
        <v>-7.9175218401195124E-2</v>
      </c>
      <c r="AB121" s="272">
        <f t="shared" ref="AB121" si="665">K121-K120</f>
        <v>6.06379733346607E-3</v>
      </c>
      <c r="AC121" s="272">
        <f t="shared" ref="AC121" si="666">L121-L120</f>
        <v>-0.26646069069069078</v>
      </c>
      <c r="AD121" s="272">
        <f t="shared" ref="AD121" si="667">M121-M120</f>
        <v>0.77420665322580628</v>
      </c>
      <c r="AE121" s="276">
        <f t="shared" ref="AE121" si="668">N121-N120</f>
        <v>-6.8172924200461615E-2</v>
      </c>
      <c r="AG121" s="51" t="s">
        <v>1177</v>
      </c>
    </row>
    <row r="122" spans="1:33">
      <c r="A122" s="439"/>
      <c r="B122" s="457" t="s">
        <v>90</v>
      </c>
      <c r="C122" s="447">
        <v>17.166666666666668</v>
      </c>
      <c r="D122" s="458">
        <v>0</v>
      </c>
      <c r="E122" s="458">
        <v>0</v>
      </c>
      <c r="F122" s="458">
        <v>0</v>
      </c>
      <c r="G122" s="458">
        <v>0</v>
      </c>
      <c r="H122" s="458">
        <v>0</v>
      </c>
      <c r="I122" s="447">
        <v>17.166666666666668</v>
      </c>
      <c r="J122" s="447">
        <v>3.3332999999999999</v>
      </c>
      <c r="K122" s="458">
        <v>0</v>
      </c>
      <c r="L122" s="458">
        <v>0</v>
      </c>
      <c r="M122" s="458">
        <v>0</v>
      </c>
      <c r="N122" s="447">
        <v>3.3332999999999999</v>
      </c>
      <c r="O122" s="447">
        <v>0</v>
      </c>
      <c r="P122" s="459">
        <v>0</v>
      </c>
      <c r="Q122" s="271"/>
      <c r="R122" s="271"/>
      <c r="S122" s="271"/>
      <c r="T122" s="113"/>
      <c r="U122" s="113"/>
      <c r="Z122" s="275"/>
      <c r="AE122" s="275"/>
    </row>
    <row r="123" spans="1:33" ht="13.5" thickBot="1">
      <c r="A123" s="439"/>
      <c r="B123" s="457" t="s">
        <v>452</v>
      </c>
      <c r="C123" s="447">
        <v>16.332999999999998</v>
      </c>
      <c r="D123" s="458">
        <v>0</v>
      </c>
      <c r="E123" s="458">
        <v>15</v>
      </c>
      <c r="F123" s="458">
        <v>0</v>
      </c>
      <c r="G123" s="458">
        <v>0</v>
      </c>
      <c r="H123" s="458">
        <v>0</v>
      </c>
      <c r="I123" s="447">
        <v>15.799799999999999</v>
      </c>
      <c r="J123" s="447">
        <v>4</v>
      </c>
      <c r="K123" s="458">
        <v>0</v>
      </c>
      <c r="L123" s="458">
        <v>0</v>
      </c>
      <c r="M123" s="458">
        <v>0</v>
      </c>
      <c r="N123" s="447">
        <v>4</v>
      </c>
      <c r="O123" s="447">
        <v>0</v>
      </c>
      <c r="P123" s="459">
        <v>0</v>
      </c>
      <c r="Q123" s="271"/>
      <c r="R123" s="271"/>
      <c r="S123" s="271"/>
      <c r="T123" s="272">
        <f t="shared" ref="T123" si="669">C123-C122</f>
        <v>-0.83366666666666944</v>
      </c>
      <c r="U123" s="272">
        <f t="shared" ref="U123" si="670">D123-D122</f>
        <v>0</v>
      </c>
      <c r="V123" s="805">
        <f t="shared" ref="V123" si="671">E123-E122</f>
        <v>15</v>
      </c>
      <c r="W123" s="272">
        <f t="shared" ref="W123" si="672">F123-F122</f>
        <v>0</v>
      </c>
      <c r="X123" s="272">
        <f t="shared" ref="X123" si="673">G123-G122</f>
        <v>0</v>
      </c>
      <c r="Y123" s="272">
        <f t="shared" ref="Y123" si="674">H123-H122</f>
        <v>0</v>
      </c>
      <c r="Z123" s="276">
        <f t="shared" ref="Z123" si="675">I123-I122</f>
        <v>-1.3668666666666685</v>
      </c>
      <c r="AA123" s="272">
        <f t="shared" ref="AA123" si="676">J123-J122</f>
        <v>0.66670000000000007</v>
      </c>
      <c r="AB123" s="272">
        <f t="shared" ref="AB123" si="677">K123-K122</f>
        <v>0</v>
      </c>
      <c r="AC123" s="272">
        <f t="shared" ref="AC123" si="678">L123-L122</f>
        <v>0</v>
      </c>
      <c r="AD123" s="272">
        <f t="shared" ref="AD123" si="679">M123-M122</f>
        <v>0</v>
      </c>
      <c r="AE123" s="276">
        <f t="shared" ref="AE123" si="680">N123-N122</f>
        <v>0.66670000000000007</v>
      </c>
      <c r="AG123" s="51" t="s">
        <v>1176</v>
      </c>
    </row>
    <row r="124" spans="1:33" ht="13.5" thickTop="1">
      <c r="A124" s="439"/>
      <c r="B124" s="457" t="s">
        <v>92</v>
      </c>
      <c r="C124" s="447">
        <v>3.3873580465406699</v>
      </c>
      <c r="D124" s="458">
        <v>0</v>
      </c>
      <c r="E124" s="458">
        <v>3.5406976746282051</v>
      </c>
      <c r="F124" s="458">
        <v>3.4879807615036063</v>
      </c>
      <c r="G124" s="458">
        <v>0</v>
      </c>
      <c r="H124" s="458">
        <v>3.3125</v>
      </c>
      <c r="I124" s="447">
        <v>3.4081591705799461</v>
      </c>
      <c r="J124" s="447">
        <v>3.4485435793830685</v>
      </c>
      <c r="K124" s="458">
        <v>3.0952205666316894</v>
      </c>
      <c r="L124" s="458">
        <v>3.2865841463414638</v>
      </c>
      <c r="M124" s="458">
        <v>3.0856971428571431</v>
      </c>
      <c r="N124" s="447">
        <v>3.3895060389029052</v>
      </c>
      <c r="O124" s="447">
        <v>0</v>
      </c>
      <c r="P124" s="459">
        <v>0</v>
      </c>
      <c r="Q124" s="408"/>
      <c r="R124" s="408"/>
      <c r="S124" s="408"/>
      <c r="T124" s="417"/>
      <c r="U124" s="417"/>
      <c r="V124" s="417"/>
      <c r="W124" s="417"/>
      <c r="X124" s="417"/>
      <c r="Y124" s="417"/>
      <c r="Z124" s="418"/>
      <c r="AA124" s="417"/>
      <c r="AB124" s="417"/>
      <c r="AC124" s="417"/>
      <c r="AD124" s="417"/>
      <c r="AE124" s="418"/>
      <c r="AF124" s="417"/>
    </row>
    <row r="125" spans="1:33" ht="13.5" thickBot="1">
      <c r="A125" s="439"/>
      <c r="B125" s="457" t="s">
        <v>454</v>
      </c>
      <c r="C125" s="447">
        <v>3.4369370431321529</v>
      </c>
      <c r="D125" s="458">
        <v>0</v>
      </c>
      <c r="E125" s="458">
        <v>3.5308226415094341</v>
      </c>
      <c r="F125" s="458">
        <v>3.6591123595505612</v>
      </c>
      <c r="G125" s="458">
        <v>0</v>
      </c>
      <c r="H125" s="458">
        <v>4.2726818181818187</v>
      </c>
      <c r="I125" s="447">
        <v>3.4546356032277119</v>
      </c>
      <c r="J125" s="447">
        <v>3.4101606012501238</v>
      </c>
      <c r="K125" s="458">
        <v>3.007766682397357</v>
      </c>
      <c r="L125" s="458">
        <v>3.1719910828025482</v>
      </c>
      <c r="M125" s="458">
        <v>4.104825806451613</v>
      </c>
      <c r="N125" s="447">
        <v>3.3419479826044935</v>
      </c>
      <c r="O125" s="447">
        <v>0</v>
      </c>
      <c r="P125" s="459">
        <v>0</v>
      </c>
      <c r="Q125" s="412"/>
      <c r="R125" s="412"/>
      <c r="S125" s="412"/>
      <c r="T125" s="419">
        <f t="shared" ref="T125" si="681">C125-C124</f>
        <v>4.9578996591483016E-2</v>
      </c>
      <c r="U125" s="419">
        <f t="shared" ref="U125" si="682">D125-D124</f>
        <v>0</v>
      </c>
      <c r="V125" s="419">
        <f t="shared" ref="V125" si="683">E125-E124</f>
        <v>-9.8750331187709151E-3</v>
      </c>
      <c r="W125" s="419">
        <f t="shared" ref="W125" si="684">F125-F124</f>
        <v>0.17113159804695499</v>
      </c>
      <c r="X125" s="419">
        <f t="shared" ref="X125" si="685">G125-G124</f>
        <v>0</v>
      </c>
      <c r="Y125" s="419">
        <f t="shared" ref="Y125" si="686">H125-H124</f>
        <v>0.96018181818181869</v>
      </c>
      <c r="Z125" s="420">
        <f t="shared" ref="Z125" si="687">I125-I124</f>
        <v>4.6476432647765797E-2</v>
      </c>
      <c r="AA125" s="419">
        <f t="shared" ref="AA125" si="688">J125-J124</f>
        <v>-3.8382978132944778E-2</v>
      </c>
      <c r="AB125" s="419">
        <f t="shared" ref="AB125" si="689">K125-K124</f>
        <v>-8.7453884234332424E-2</v>
      </c>
      <c r="AC125" s="419">
        <f t="shared" ref="AC125" si="690">L125-L124</f>
        <v>-0.11459306353891563</v>
      </c>
      <c r="AD125" s="419">
        <f t="shared" ref="AD125" si="691">M125-M124</f>
        <v>1.0191286635944699</v>
      </c>
      <c r="AE125" s="420">
        <f t="shared" ref="AE125" si="692">N125-N124</f>
        <v>-4.7558056298411699E-2</v>
      </c>
      <c r="AF125" s="421"/>
    </row>
    <row r="126" spans="1:33" ht="13.5" thickTop="1">
      <c r="A126" s="439"/>
      <c r="B126" s="457" t="s">
        <v>110</v>
      </c>
      <c r="C126" s="447">
        <v>5.9640050293378035</v>
      </c>
      <c r="D126" s="458">
        <v>0</v>
      </c>
      <c r="E126" s="458">
        <v>8.8525735294117656</v>
      </c>
      <c r="F126" s="458">
        <v>4.6399999999999997</v>
      </c>
      <c r="G126" s="458">
        <v>0</v>
      </c>
      <c r="H126" s="458">
        <v>0</v>
      </c>
      <c r="I126" s="447">
        <v>6.1052477424420886</v>
      </c>
      <c r="J126" s="447">
        <v>4.4926317757009349</v>
      </c>
      <c r="K126" s="458">
        <v>4.5620435784851807</v>
      </c>
      <c r="L126" s="458">
        <v>4.3541499999999997</v>
      </c>
      <c r="M126" s="458">
        <v>5.5294294117647054</v>
      </c>
      <c r="N126" s="447">
        <v>4.5059059332023583</v>
      </c>
      <c r="O126" s="447">
        <v>0</v>
      </c>
      <c r="P126" s="459">
        <v>0</v>
      </c>
      <c r="Q126" s="271"/>
      <c r="R126" s="271"/>
      <c r="S126" s="271"/>
      <c r="T126" s="113"/>
      <c r="U126" s="113"/>
      <c r="Z126" s="275"/>
      <c r="AE126" s="275"/>
    </row>
    <row r="127" spans="1:33">
      <c r="A127" s="439"/>
      <c r="B127" s="457" t="s">
        <v>456</v>
      </c>
      <c r="C127" s="447">
        <v>6.2834549098196382</v>
      </c>
      <c r="D127" s="458">
        <v>0</v>
      </c>
      <c r="E127" s="458">
        <v>7.7032097902097902</v>
      </c>
      <c r="F127" s="458">
        <v>5.3440000000000003</v>
      </c>
      <c r="G127" s="458">
        <v>0</v>
      </c>
      <c r="H127" s="458">
        <v>0</v>
      </c>
      <c r="I127" s="447">
        <v>6.3944403614457821</v>
      </c>
      <c r="J127" s="447">
        <v>4.3209956305858981</v>
      </c>
      <c r="K127" s="458">
        <v>4.5208924175824174</v>
      </c>
      <c r="L127" s="458">
        <v>5.4068705882352948</v>
      </c>
      <c r="M127" s="458">
        <v>5.7941470588235289</v>
      </c>
      <c r="N127" s="447">
        <v>4.3838211983389357</v>
      </c>
      <c r="O127" s="447">
        <v>0</v>
      </c>
      <c r="P127" s="459">
        <v>0</v>
      </c>
      <c r="Q127" s="271"/>
      <c r="R127" s="271"/>
      <c r="S127" s="271"/>
      <c r="T127" s="272">
        <f t="shared" ref="T127" si="693">C127-C126</f>
        <v>0.31944988048183465</v>
      </c>
      <c r="U127" s="272">
        <f t="shared" ref="U127" si="694">D127-D126</f>
        <v>0</v>
      </c>
      <c r="V127" s="272">
        <f t="shared" ref="V127" si="695">E127-E126</f>
        <v>-1.1493637392019753</v>
      </c>
      <c r="W127" s="272">
        <f t="shared" ref="W127" si="696">F127-F126</f>
        <v>0.70400000000000063</v>
      </c>
      <c r="X127" s="272">
        <f t="shared" ref="X127" si="697">G127-G126</f>
        <v>0</v>
      </c>
      <c r="Y127" s="272">
        <f t="shared" ref="Y127" si="698">H127-H126</f>
        <v>0</v>
      </c>
      <c r="Z127" s="276">
        <f t="shared" ref="Z127" si="699">I127-I126</f>
        <v>0.28919261900369353</v>
      </c>
      <c r="AA127" s="272">
        <f t="shared" ref="AA127" si="700">J127-J126</f>
        <v>-0.17163614511503678</v>
      </c>
      <c r="AB127" s="272">
        <f t="shared" ref="AB127" si="701">K127-K126</f>
        <v>-4.1151160902763273E-2</v>
      </c>
      <c r="AC127" s="272">
        <f t="shared" ref="AC127" si="702">L127-L126</f>
        <v>1.052720588235295</v>
      </c>
      <c r="AD127" s="272">
        <f t="shared" ref="AD127" si="703">M127-M126</f>
        <v>0.2647176470588235</v>
      </c>
      <c r="AE127" s="276">
        <f t="shared" ref="AE127" si="704">N127-N126</f>
        <v>-0.12208473486342264</v>
      </c>
    </row>
    <row r="128" spans="1:33">
      <c r="A128" s="439"/>
      <c r="B128" s="457" t="s">
        <v>123</v>
      </c>
      <c r="C128" s="447">
        <v>4.1520889076650525</v>
      </c>
      <c r="D128" s="458">
        <v>0</v>
      </c>
      <c r="E128" s="458">
        <v>4.5456198347452705</v>
      </c>
      <c r="F128" s="458">
        <v>4.2897104129026493</v>
      </c>
      <c r="G128" s="458">
        <v>0</v>
      </c>
      <c r="H128" s="458">
        <v>4.0954166666666669</v>
      </c>
      <c r="I128" s="447">
        <v>4.2024181385939245</v>
      </c>
      <c r="J128" s="447">
        <v>3.7835250312029269</v>
      </c>
      <c r="K128" s="458">
        <v>3.5293339966832504</v>
      </c>
      <c r="L128" s="458">
        <v>3.2406940677966105</v>
      </c>
      <c r="M128" s="458">
        <v>3.1811979865771813</v>
      </c>
      <c r="N128" s="447">
        <v>3.7267073859295783</v>
      </c>
      <c r="O128" s="447">
        <v>0</v>
      </c>
      <c r="P128" s="459">
        <v>0</v>
      </c>
      <c r="Q128" s="271"/>
      <c r="R128" s="271"/>
      <c r="S128" s="271"/>
      <c r="T128" s="113"/>
      <c r="U128" s="113"/>
      <c r="Z128" s="275"/>
      <c r="AE128" s="275"/>
    </row>
    <row r="129" spans="1:32">
      <c r="A129" s="439"/>
      <c r="B129" s="457" t="s">
        <v>458</v>
      </c>
      <c r="C129" s="447">
        <v>4.1157408855439357</v>
      </c>
      <c r="D129" s="458">
        <v>0</v>
      </c>
      <c r="E129" s="458">
        <v>4.4919077545020212</v>
      </c>
      <c r="F129" s="458">
        <v>4.4225191977077367</v>
      </c>
      <c r="G129" s="458">
        <v>0</v>
      </c>
      <c r="H129" s="458">
        <v>4.1136136363636373</v>
      </c>
      <c r="I129" s="447">
        <v>4.1692139499244103</v>
      </c>
      <c r="J129" s="447">
        <v>3.781555845620121</v>
      </c>
      <c r="K129" s="458">
        <v>3.4930276430842606</v>
      </c>
      <c r="L129" s="458">
        <v>3.2543505529225905</v>
      </c>
      <c r="M129" s="458">
        <v>3.8253390410958903</v>
      </c>
      <c r="N129" s="447">
        <v>3.7199299054414463</v>
      </c>
      <c r="O129" s="447">
        <v>0</v>
      </c>
      <c r="P129" s="459">
        <v>0</v>
      </c>
      <c r="Q129" s="271"/>
      <c r="R129" s="271"/>
      <c r="S129" s="271"/>
      <c r="T129" s="272">
        <f t="shared" ref="T129" si="705">C129-C128</f>
        <v>-3.6348022121116763E-2</v>
      </c>
      <c r="U129" s="272">
        <f t="shared" ref="U129" si="706">D129-D128</f>
        <v>0</v>
      </c>
      <c r="V129" s="272">
        <f t="shared" ref="V129" si="707">E129-E128</f>
        <v>-5.371208024324936E-2</v>
      </c>
      <c r="W129" s="272">
        <f t="shared" ref="W129" si="708">F129-F128</f>
        <v>0.1328087848050874</v>
      </c>
      <c r="X129" s="272">
        <f t="shared" ref="X129" si="709">G129-G128</f>
        <v>0</v>
      </c>
      <c r="Y129" s="272">
        <f t="shared" ref="Y129" si="710">H129-H128</f>
        <v>1.8196969696970378E-2</v>
      </c>
      <c r="Z129" s="276">
        <f t="shared" ref="Z129" si="711">I129-I128</f>
        <v>-3.3204188669514245E-2</v>
      </c>
      <c r="AA129" s="272">
        <f t="shared" ref="AA129" si="712">J129-J128</f>
        <v>-1.9691855828058991E-3</v>
      </c>
      <c r="AB129" s="272">
        <f t="shared" ref="AB129" si="713">K129-K128</f>
        <v>-3.6306353598989816E-2</v>
      </c>
      <c r="AC129" s="272">
        <f t="shared" ref="AC129" si="714">L129-L128</f>
        <v>1.3656485125979945E-2</v>
      </c>
      <c r="AD129" s="272">
        <f t="shared" ref="AD129" si="715">M129-M128</f>
        <v>0.64414105451870896</v>
      </c>
      <c r="AE129" s="276">
        <f t="shared" ref="AE129" si="716">N129-N128</f>
        <v>-6.7774804881319817E-3</v>
      </c>
    </row>
    <row r="130" spans="1:32">
      <c r="A130" s="439"/>
      <c r="B130" s="457" t="s">
        <v>125</v>
      </c>
      <c r="C130" s="447">
        <v>3.9198925489441678</v>
      </c>
      <c r="D130" s="458">
        <v>0</v>
      </c>
      <c r="E130" s="458">
        <v>3.984970820359</v>
      </c>
      <c r="F130" s="458">
        <v>4.4030560892551032</v>
      </c>
      <c r="G130" s="458">
        <v>0</v>
      </c>
      <c r="H130" s="458">
        <v>0</v>
      </c>
      <c r="I130" s="447">
        <v>3.9371883191667028</v>
      </c>
      <c r="J130" s="447">
        <v>4.8295460889017168</v>
      </c>
      <c r="K130" s="458">
        <v>4.5563605491329486</v>
      </c>
      <c r="L130" s="458">
        <v>4.1115093525179853</v>
      </c>
      <c r="M130" s="458">
        <v>4.3115811594202897</v>
      </c>
      <c r="N130" s="447">
        <v>4.7802563048952766</v>
      </c>
      <c r="O130" s="447">
        <v>0</v>
      </c>
      <c r="P130" s="459">
        <v>0</v>
      </c>
      <c r="Q130" s="271"/>
      <c r="R130" s="271"/>
      <c r="S130" s="271"/>
      <c r="T130" s="113"/>
      <c r="U130" s="113"/>
      <c r="Z130" s="275"/>
      <c r="AE130" s="275"/>
    </row>
    <row r="131" spans="1:32">
      <c r="A131" s="439"/>
      <c r="B131" s="457" t="s">
        <v>460</v>
      </c>
      <c r="C131" s="447">
        <v>3.9534223985890651</v>
      </c>
      <c r="D131" s="458">
        <v>0</v>
      </c>
      <c r="E131" s="458">
        <v>3.9924348258706468</v>
      </c>
      <c r="F131" s="458">
        <v>4.175589743589744</v>
      </c>
      <c r="G131" s="458">
        <v>0</v>
      </c>
      <c r="H131" s="458">
        <v>18</v>
      </c>
      <c r="I131" s="447">
        <v>3.9644267220558405</v>
      </c>
      <c r="J131" s="447">
        <v>4.7611463801862834</v>
      </c>
      <c r="K131" s="458">
        <v>4.631136282394996</v>
      </c>
      <c r="L131" s="458">
        <v>4.419077167630058</v>
      </c>
      <c r="M131" s="458">
        <v>4.5071385714285714</v>
      </c>
      <c r="N131" s="447">
        <v>4.7357630987757036</v>
      </c>
      <c r="O131" s="447">
        <v>0</v>
      </c>
      <c r="P131" s="459">
        <v>0</v>
      </c>
      <c r="Q131" s="271"/>
      <c r="R131" s="271"/>
      <c r="S131" s="271"/>
      <c r="T131" s="272">
        <f t="shared" ref="T131" si="717">C131-C130</f>
        <v>3.3529849644897247E-2</v>
      </c>
      <c r="U131" s="272">
        <f t="shared" ref="U131" si="718">D131-D130</f>
        <v>0</v>
      </c>
      <c r="V131" s="272">
        <f t="shared" ref="V131" si="719">E131-E130</f>
        <v>7.4640055116468318E-3</v>
      </c>
      <c r="W131" s="272">
        <f t="shared" ref="W131" si="720">F131-F130</f>
        <v>-0.22746634566535917</v>
      </c>
      <c r="X131" s="272">
        <f t="shared" ref="X131" si="721">G131-G130</f>
        <v>0</v>
      </c>
      <c r="Y131" s="805">
        <f t="shared" ref="Y131" si="722">H131-H130</f>
        <v>18</v>
      </c>
      <c r="Z131" s="276">
        <f t="shared" ref="Z131" si="723">I131-I130</f>
        <v>2.7238402889137703E-2</v>
      </c>
      <c r="AA131" s="272">
        <f t="shared" ref="AA131" si="724">J131-J130</f>
        <v>-6.8399708715433327E-2</v>
      </c>
      <c r="AB131" s="272">
        <f t="shared" ref="AB131" si="725">K131-K130</f>
        <v>7.4775733262047339E-2</v>
      </c>
      <c r="AC131" s="272">
        <f t="shared" ref="AC131" si="726">L131-L130</f>
        <v>0.30756781511207265</v>
      </c>
      <c r="AD131" s="272">
        <f t="shared" ref="AD131" si="727">M131-M130</f>
        <v>0.19555741200828169</v>
      </c>
      <c r="AE131" s="276">
        <f t="shared" ref="AE131" si="728">N131-N130</f>
        <v>-4.4493206119573081E-2</v>
      </c>
    </row>
    <row r="132" spans="1:32">
      <c r="A132" s="439"/>
      <c r="B132" s="457" t="s">
        <v>154</v>
      </c>
      <c r="C132" s="447">
        <v>4.1129260730593735</v>
      </c>
      <c r="D132" s="458">
        <v>0</v>
      </c>
      <c r="E132" s="458">
        <v>4.45863007300962</v>
      </c>
      <c r="F132" s="458">
        <v>4.3019235808878502</v>
      </c>
      <c r="G132" s="458">
        <v>0</v>
      </c>
      <c r="H132" s="458">
        <v>4.0954166666666669</v>
      </c>
      <c r="I132" s="447">
        <v>4.1587341172730126</v>
      </c>
      <c r="J132" s="447">
        <v>4.1743200549968993</v>
      </c>
      <c r="K132" s="458">
        <v>3.8383350289855072</v>
      </c>
      <c r="L132" s="458">
        <v>3.5195957373271893</v>
      </c>
      <c r="M132" s="458">
        <v>3.5389798165137609</v>
      </c>
      <c r="N132" s="447">
        <v>4.107213385390093</v>
      </c>
      <c r="O132" s="447">
        <v>0</v>
      </c>
      <c r="P132" s="459">
        <v>0</v>
      </c>
      <c r="Q132" s="271"/>
      <c r="R132" s="271"/>
      <c r="S132" s="271"/>
      <c r="T132" s="113"/>
      <c r="U132" s="113"/>
      <c r="Z132" s="275"/>
      <c r="AE132" s="275"/>
    </row>
    <row r="133" spans="1:32" ht="13.5" thickBot="1">
      <c r="A133" s="439"/>
      <c r="B133" s="457" t="s">
        <v>462</v>
      </c>
      <c r="C133" s="447">
        <v>4.0862874629970394</v>
      </c>
      <c r="D133" s="458">
        <v>0</v>
      </c>
      <c r="E133" s="458">
        <v>4.4140466883821929</v>
      </c>
      <c r="F133" s="458">
        <v>4.389113974231913</v>
      </c>
      <c r="G133" s="458">
        <v>0</v>
      </c>
      <c r="H133" s="458">
        <v>4.1920677966101696</v>
      </c>
      <c r="I133" s="447">
        <v>4.1330641392953371</v>
      </c>
      <c r="J133" s="447">
        <v>4.1544274897937257</v>
      </c>
      <c r="K133" s="458">
        <v>3.8433835075653366</v>
      </c>
      <c r="L133" s="458">
        <v>3.665990398365679</v>
      </c>
      <c r="M133" s="458">
        <v>4.0462925925925921</v>
      </c>
      <c r="N133" s="447">
        <v>4.0939677921964241</v>
      </c>
      <c r="O133" s="447">
        <v>0</v>
      </c>
      <c r="P133" s="459">
        <v>0</v>
      </c>
      <c r="Q133" s="271"/>
      <c r="R133" s="271"/>
      <c r="S133" s="271"/>
      <c r="T133" s="273">
        <f t="shared" ref="T133" si="729">C133-C132</f>
        <v>-2.6638610062334145E-2</v>
      </c>
      <c r="U133" s="273">
        <f t="shared" ref="U133" si="730">D133-D132</f>
        <v>0</v>
      </c>
      <c r="V133" s="273">
        <f t="shared" ref="V133" si="731">E133-E132</f>
        <v>-4.4583384627427058E-2</v>
      </c>
      <c r="W133" s="273">
        <f t="shared" ref="W133" si="732">F133-F132</f>
        <v>8.7190393344062755E-2</v>
      </c>
      <c r="X133" s="273">
        <f t="shared" ref="X133" si="733">G133-G132</f>
        <v>0</v>
      </c>
      <c r="Y133" s="273">
        <f t="shared" ref="Y133" si="734">H133-H132</f>
        <v>9.6651129943502667E-2</v>
      </c>
      <c r="Z133" s="277">
        <f t="shared" ref="Z133" si="735">I133-I132</f>
        <v>-2.5669977977675451E-2</v>
      </c>
      <c r="AA133" s="273">
        <f t="shared" ref="AA133" si="736">J133-J132</f>
        <v>-1.9892565203173618E-2</v>
      </c>
      <c r="AB133" s="273">
        <f t="shared" ref="AB133" si="737">K133-K132</f>
        <v>5.0484785798294851E-3</v>
      </c>
      <c r="AC133" s="273">
        <f t="shared" ref="AC133" si="738">L133-L132</f>
        <v>0.14639466103848964</v>
      </c>
      <c r="AD133" s="273">
        <f t="shared" ref="AD133" si="739">M133-M132</f>
        <v>0.50731277607883118</v>
      </c>
      <c r="AE133" s="277">
        <f t="shared" ref="AE133" si="740">N133-N132</f>
        <v>-1.3245593193668803E-2</v>
      </c>
    </row>
    <row r="134" spans="1:32">
      <c r="A134" s="432" t="s">
        <v>540</v>
      </c>
      <c r="B134" s="431" t="s">
        <v>232</v>
      </c>
      <c r="C134" s="448">
        <v>4.5571428571428569</v>
      </c>
      <c r="D134" s="455">
        <v>4.3</v>
      </c>
      <c r="E134" s="455">
        <v>4.5761538461538471</v>
      </c>
      <c r="F134" s="455">
        <v>4.6245833333333328</v>
      </c>
      <c r="G134" s="455">
        <v>5</v>
      </c>
      <c r="H134" s="455">
        <v>5.002272727272727</v>
      </c>
      <c r="I134" s="448">
        <v>4.5456438356164384</v>
      </c>
      <c r="J134" s="448">
        <v>2.5799999999999996</v>
      </c>
      <c r="K134" s="455">
        <v>2.1</v>
      </c>
      <c r="L134" s="455">
        <v>3.3256410256410263</v>
      </c>
      <c r="M134" s="455">
        <v>0</v>
      </c>
      <c r="N134" s="448">
        <v>2.8972222222222221</v>
      </c>
      <c r="O134" s="448">
        <v>0</v>
      </c>
      <c r="P134" s="456">
        <v>0</v>
      </c>
      <c r="Q134" s="271"/>
      <c r="R134" s="271"/>
      <c r="S134" s="271"/>
      <c r="T134" s="271" t="s">
        <v>533</v>
      </c>
      <c r="U134" s="113"/>
      <c r="Z134" s="275"/>
      <c r="AE134" s="275"/>
    </row>
    <row r="135" spans="1:32">
      <c r="A135" s="439"/>
      <c r="B135" s="466" t="s">
        <v>432</v>
      </c>
      <c r="C135" s="467">
        <v>4.9121739130434792</v>
      </c>
      <c r="D135" s="468">
        <v>4.46</v>
      </c>
      <c r="E135" s="468">
        <v>5.136774193548387</v>
      </c>
      <c r="F135" s="468">
        <v>4.565652173913044</v>
      </c>
      <c r="G135" s="468">
        <v>5.1428571428571432</v>
      </c>
      <c r="H135" s="468">
        <v>4.8431578947368417</v>
      </c>
      <c r="I135" s="467">
        <v>4.775234741784038</v>
      </c>
      <c r="J135" s="467">
        <v>2.735357142857143</v>
      </c>
      <c r="K135" s="468">
        <v>2.33</v>
      </c>
      <c r="L135" s="468">
        <v>3.9573913043478264</v>
      </c>
      <c r="M135" s="468">
        <v>0</v>
      </c>
      <c r="N135" s="467">
        <v>3.2374736842105265</v>
      </c>
      <c r="O135" s="467">
        <v>0</v>
      </c>
      <c r="P135" s="469">
        <v>0</v>
      </c>
      <c r="Q135" s="271"/>
      <c r="R135" s="271"/>
      <c r="S135" s="271"/>
      <c r="T135" s="272">
        <f t="shared" ref="T135" si="741">C135-C134</f>
        <v>0.35503105590062223</v>
      </c>
      <c r="U135" s="272">
        <f t="shared" ref="U135" si="742">D135-D134</f>
        <v>0.16000000000000014</v>
      </c>
      <c r="V135" s="272">
        <f t="shared" ref="V135" si="743">E135-E134</f>
        <v>0.56062034739453992</v>
      </c>
      <c r="W135" s="272">
        <f t="shared" ref="W135" si="744">F135-F134</f>
        <v>-5.8931159420288814E-2</v>
      </c>
      <c r="X135" s="272">
        <f t="shared" ref="X135" si="745">G135-G134</f>
        <v>0.14285714285714324</v>
      </c>
      <c r="Y135" s="272">
        <f t="shared" ref="Y135" si="746">H135-H134</f>
        <v>-0.15911483253588532</v>
      </c>
      <c r="Z135" s="276">
        <f t="shared" ref="Z135" si="747">I135-I134</f>
        <v>0.22959090616759958</v>
      </c>
      <c r="AA135" s="272">
        <f t="shared" ref="AA135" si="748">J135-J134</f>
        <v>0.15535714285714342</v>
      </c>
      <c r="AB135" s="272">
        <f t="shared" ref="AB135" si="749">K135-K134</f>
        <v>0.22999999999999998</v>
      </c>
      <c r="AC135" s="272">
        <f t="shared" ref="AC135" si="750">L135-L134</f>
        <v>0.63175027870680012</v>
      </c>
      <c r="AD135" s="272">
        <f t="shared" ref="AD135" si="751">M135-M134</f>
        <v>0</v>
      </c>
      <c r="AE135" s="276">
        <f t="shared" ref="AE135" si="752">N135-N134</f>
        <v>0.34025146198830436</v>
      </c>
    </row>
    <row r="136" spans="1:32">
      <c r="A136" s="439"/>
      <c r="B136" s="457" t="s">
        <v>234</v>
      </c>
      <c r="C136" s="447">
        <v>4.6488235294117644</v>
      </c>
      <c r="D136" s="480">
        <v>5.45</v>
      </c>
      <c r="E136" s="480">
        <v>4.1062500000000002</v>
      </c>
      <c r="F136" s="480">
        <v>5.2666666666666666</v>
      </c>
      <c r="G136" s="480">
        <v>4.333333333333333</v>
      </c>
      <c r="H136" s="480">
        <v>6.166666666666667</v>
      </c>
      <c r="I136" s="447">
        <v>4.8227631578947374</v>
      </c>
      <c r="J136" s="447">
        <v>4.5</v>
      </c>
      <c r="K136" s="480">
        <v>1.8</v>
      </c>
      <c r="L136" s="480">
        <v>3.8631578947368426</v>
      </c>
      <c r="M136" s="480">
        <v>0</v>
      </c>
      <c r="N136" s="447">
        <v>3.4129032258064513</v>
      </c>
      <c r="O136" s="447">
        <v>0</v>
      </c>
      <c r="P136" s="459">
        <v>0</v>
      </c>
      <c r="Q136" s="271"/>
      <c r="R136" s="271"/>
      <c r="S136" s="271"/>
      <c r="T136" s="113"/>
      <c r="U136" s="113"/>
      <c r="Z136" s="275"/>
      <c r="AE136" s="275"/>
    </row>
    <row r="137" spans="1:32">
      <c r="A137" s="439"/>
      <c r="B137" s="457" t="s">
        <v>434</v>
      </c>
      <c r="C137" s="447">
        <v>4.6673333333333336</v>
      </c>
      <c r="D137" s="458">
        <v>4.67</v>
      </c>
      <c r="E137" s="458">
        <v>4.0468181818181819</v>
      </c>
      <c r="F137" s="458">
        <v>4.9673333333333334</v>
      </c>
      <c r="G137" s="458">
        <v>4.666666666666667</v>
      </c>
      <c r="H137" s="458">
        <v>6.166666666666667</v>
      </c>
      <c r="I137" s="447">
        <v>4.7796202531645573</v>
      </c>
      <c r="J137" s="447">
        <v>3.1862500000000002</v>
      </c>
      <c r="K137" s="458">
        <v>1.95</v>
      </c>
      <c r="L137" s="458">
        <v>3.6590909090909092</v>
      </c>
      <c r="M137" s="458">
        <v>0</v>
      </c>
      <c r="N137" s="447">
        <v>3.1082926829268294</v>
      </c>
      <c r="O137" s="447">
        <v>0</v>
      </c>
      <c r="P137" s="459">
        <v>0</v>
      </c>
      <c r="Q137" s="271"/>
      <c r="R137" s="271"/>
      <c r="S137" s="271"/>
      <c r="T137" s="272">
        <f t="shared" ref="T137" si="753">C137-C136</f>
        <v>1.8509803921569201E-2</v>
      </c>
      <c r="U137" s="272">
        <f t="shared" ref="U137" si="754">D137-D136</f>
        <v>-0.78000000000000025</v>
      </c>
      <c r="V137" s="272">
        <f t="shared" ref="V137" si="755">E137-E136</f>
        <v>-5.9431818181818308E-2</v>
      </c>
      <c r="W137" s="272">
        <f t="shared" ref="W137" si="756">F137-F136</f>
        <v>-0.29933333333333323</v>
      </c>
      <c r="X137" s="272">
        <f t="shared" ref="X137" si="757">G137-G136</f>
        <v>0.33333333333333393</v>
      </c>
      <c r="Y137" s="272">
        <f t="shared" ref="Y137" si="758">H137-H136</f>
        <v>0</v>
      </c>
      <c r="Z137" s="276">
        <f t="shared" ref="Z137" si="759">I137-I136</f>
        <v>-4.3142904730180121E-2</v>
      </c>
      <c r="AA137" s="805">
        <f t="shared" ref="AA137" si="760">J137-J136</f>
        <v>-1.3137499999999998</v>
      </c>
      <c r="AB137" s="272">
        <f t="shared" ref="AB137" si="761">K137-K136</f>
        <v>0.14999999999999991</v>
      </c>
      <c r="AC137" s="272">
        <f t="shared" ref="AC137" si="762">L137-L136</f>
        <v>-0.2040669856459334</v>
      </c>
      <c r="AD137" s="272">
        <f t="shared" ref="AD137" si="763">M137-M136</f>
        <v>0</v>
      </c>
      <c r="AE137" s="276">
        <f t="shared" ref="AE137" si="764">N137-N136</f>
        <v>-0.30461054287962197</v>
      </c>
    </row>
    <row r="138" spans="1:32">
      <c r="A138" s="439"/>
      <c r="B138" s="457" t="s">
        <v>236</v>
      </c>
      <c r="C138" s="447">
        <v>0</v>
      </c>
      <c r="D138" s="458">
        <v>0</v>
      </c>
      <c r="E138" s="458">
        <v>0</v>
      </c>
      <c r="F138" s="458">
        <v>0</v>
      </c>
      <c r="G138" s="458">
        <v>0</v>
      </c>
      <c r="H138" s="458">
        <v>0</v>
      </c>
      <c r="I138" s="447">
        <v>0</v>
      </c>
      <c r="J138" s="447">
        <v>0</v>
      </c>
      <c r="K138" s="458">
        <v>0</v>
      </c>
      <c r="L138" s="458">
        <v>0</v>
      </c>
      <c r="M138" s="458">
        <v>0</v>
      </c>
      <c r="N138" s="447">
        <v>0</v>
      </c>
      <c r="O138" s="447">
        <v>0</v>
      </c>
      <c r="P138" s="459">
        <v>0</v>
      </c>
      <c r="Q138" s="271"/>
      <c r="R138" s="271"/>
      <c r="S138" s="271"/>
      <c r="T138" s="113"/>
      <c r="U138" s="113"/>
      <c r="Z138" s="275"/>
      <c r="AE138" s="275"/>
    </row>
    <row r="139" spans="1:32" ht="13.5" thickBot="1">
      <c r="A139" s="439"/>
      <c r="B139" s="457" t="s">
        <v>436</v>
      </c>
      <c r="C139" s="447">
        <v>0</v>
      </c>
      <c r="D139" s="458">
        <v>0</v>
      </c>
      <c r="E139" s="458">
        <v>0</v>
      </c>
      <c r="F139" s="458">
        <v>0</v>
      </c>
      <c r="G139" s="458">
        <v>0</v>
      </c>
      <c r="H139" s="458">
        <v>0</v>
      </c>
      <c r="I139" s="447">
        <v>0</v>
      </c>
      <c r="J139" s="447">
        <v>0</v>
      </c>
      <c r="K139" s="458">
        <v>0</v>
      </c>
      <c r="L139" s="458">
        <v>0</v>
      </c>
      <c r="M139" s="458">
        <v>0</v>
      </c>
      <c r="N139" s="447">
        <v>0</v>
      </c>
      <c r="O139" s="447">
        <v>0</v>
      </c>
      <c r="P139" s="459">
        <v>0</v>
      </c>
      <c r="Q139" s="271"/>
      <c r="R139" s="271"/>
      <c r="S139" s="271"/>
      <c r="T139" s="272">
        <f t="shared" ref="T139" si="765">C139-C138</f>
        <v>0</v>
      </c>
      <c r="U139" s="272">
        <f t="shared" ref="U139" si="766">D139-D138</f>
        <v>0</v>
      </c>
      <c r="V139" s="272">
        <f t="shared" ref="V139" si="767">E139-E138</f>
        <v>0</v>
      </c>
      <c r="W139" s="272">
        <f t="shared" ref="W139" si="768">F139-F138</f>
        <v>0</v>
      </c>
      <c r="X139" s="272">
        <f t="shared" ref="X139" si="769">G139-G138</f>
        <v>0</v>
      </c>
      <c r="Y139" s="272">
        <f t="shared" ref="Y139" si="770">H139-H138</f>
        <v>0</v>
      </c>
      <c r="Z139" s="276">
        <f t="shared" ref="Z139" si="771">I139-I138</f>
        <v>0</v>
      </c>
      <c r="AA139" s="272">
        <f t="shared" ref="AA139" si="772">J139-J138</f>
        <v>0</v>
      </c>
      <c r="AB139" s="272">
        <f t="shared" ref="AB139" si="773">K139-K138</f>
        <v>0</v>
      </c>
      <c r="AC139" s="272">
        <f t="shared" ref="AC139" si="774">L139-L138</f>
        <v>0</v>
      </c>
      <c r="AD139" s="272">
        <f t="shared" ref="AD139" si="775">M139-M138</f>
        <v>0</v>
      </c>
      <c r="AE139" s="276">
        <f t="shared" ref="AE139" si="776">N139-N138</f>
        <v>0</v>
      </c>
    </row>
    <row r="140" spans="1:32" ht="13.5" thickTop="1">
      <c r="A140" s="439"/>
      <c r="B140" s="473" t="s">
        <v>238</v>
      </c>
      <c r="C140" s="474">
        <v>4.5725742574257424</v>
      </c>
      <c r="D140" s="475">
        <v>4.4160550458715591</v>
      </c>
      <c r="E140" s="475">
        <v>4.4655882352941179</v>
      </c>
      <c r="F140" s="475">
        <v>4.7352873563218392</v>
      </c>
      <c r="G140" s="475">
        <v>4.8571428571428568</v>
      </c>
      <c r="H140" s="475">
        <v>5.2517857142857149</v>
      </c>
      <c r="I140" s="474">
        <v>4.5934013605442177</v>
      </c>
      <c r="J140" s="474">
        <v>2.9</v>
      </c>
      <c r="K140" s="475">
        <v>1.9857142857142858</v>
      </c>
      <c r="L140" s="475">
        <v>3.5017241379310344</v>
      </c>
      <c r="M140" s="475">
        <v>0</v>
      </c>
      <c r="N140" s="474">
        <v>3.0524271844660196</v>
      </c>
      <c r="O140" s="474">
        <v>0</v>
      </c>
      <c r="P140" s="476">
        <v>0</v>
      </c>
      <c r="Q140" s="408"/>
      <c r="R140" s="408"/>
      <c r="S140" s="408"/>
      <c r="T140" s="417"/>
      <c r="U140" s="417"/>
      <c r="V140" s="417"/>
      <c r="W140" s="417"/>
      <c r="X140" s="417"/>
      <c r="Y140" s="417"/>
      <c r="Z140" s="418"/>
      <c r="AA140" s="417"/>
      <c r="AB140" s="417"/>
      <c r="AC140" s="417"/>
      <c r="AD140" s="417"/>
      <c r="AE140" s="418"/>
      <c r="AF140" s="417"/>
    </row>
    <row r="141" spans="1:32" ht="13.5" thickBot="1">
      <c r="A141" s="439"/>
      <c r="B141" s="473" t="s">
        <v>438</v>
      </c>
      <c r="C141" s="474">
        <v>4.8839230769230779</v>
      </c>
      <c r="D141" s="475">
        <v>4.4786666666666664</v>
      </c>
      <c r="E141" s="475">
        <v>4.928260869565217</v>
      </c>
      <c r="F141" s="475">
        <v>4.637380952380953</v>
      </c>
      <c r="G141" s="475">
        <v>5</v>
      </c>
      <c r="H141" s="475">
        <v>5.355483870967741</v>
      </c>
      <c r="I141" s="474">
        <v>4.7759207920792086</v>
      </c>
      <c r="J141" s="474">
        <v>2.8355555555555552</v>
      </c>
      <c r="K141" s="475">
        <v>2.1993749999999999</v>
      </c>
      <c r="L141" s="475">
        <v>3.8608823529411769</v>
      </c>
      <c r="M141" s="475">
        <v>0</v>
      </c>
      <c r="N141" s="474">
        <v>3.1985294117647061</v>
      </c>
      <c r="O141" s="474">
        <v>0</v>
      </c>
      <c r="P141" s="476">
        <v>0</v>
      </c>
      <c r="Q141" s="412"/>
      <c r="R141" s="412"/>
      <c r="S141" s="412"/>
      <c r="T141" s="419">
        <f t="shared" ref="T141" si="777">C141-C140</f>
        <v>0.3113488194973355</v>
      </c>
      <c r="U141" s="419">
        <f t="shared" ref="U141" si="778">D141-D140</f>
        <v>6.2611620795107292E-2</v>
      </c>
      <c r="V141" s="419">
        <f t="shared" ref="V141" si="779">E141-E140</f>
        <v>0.46267263427109917</v>
      </c>
      <c r="W141" s="419">
        <f t="shared" ref="W141" si="780">F141-F140</f>
        <v>-9.7906403940886122E-2</v>
      </c>
      <c r="X141" s="419">
        <f t="shared" ref="X141" si="781">G141-G140</f>
        <v>0.14285714285714324</v>
      </c>
      <c r="Y141" s="419">
        <f t="shared" ref="Y141" si="782">H141-H140</f>
        <v>0.10369815668202609</v>
      </c>
      <c r="Z141" s="420">
        <f t="shared" ref="Z141" si="783">I141-I140</f>
        <v>0.18251943153499095</v>
      </c>
      <c r="AA141" s="419">
        <f t="shared" ref="AA141" si="784">J141-J140</f>
        <v>-6.4444444444444748E-2</v>
      </c>
      <c r="AB141" s="419">
        <f t="shared" ref="AB141" si="785">K141-K140</f>
        <v>0.21366071428571409</v>
      </c>
      <c r="AC141" s="419">
        <f t="shared" ref="AC141" si="786">L141-L140</f>
        <v>0.35915821501014245</v>
      </c>
      <c r="AD141" s="419">
        <f t="shared" ref="AD141" si="787">M141-M140</f>
        <v>0</v>
      </c>
      <c r="AE141" s="420">
        <f t="shared" ref="AE141" si="788">N141-N140</f>
        <v>0.14610222729868649</v>
      </c>
      <c r="AF141" s="421"/>
    </row>
    <row r="142" spans="1:32" ht="13.5" thickTop="1">
      <c r="A142" s="439"/>
      <c r="B142" s="457" t="s">
        <v>78</v>
      </c>
      <c r="C142" s="447">
        <v>4.8008054892601431</v>
      </c>
      <c r="D142" s="458">
        <v>4.8</v>
      </c>
      <c r="E142" s="458">
        <v>5.2674256785868163</v>
      </c>
      <c r="F142" s="458">
        <v>5.3437731699654414</v>
      </c>
      <c r="G142" s="458">
        <v>5.2963495575221238</v>
      </c>
      <c r="H142" s="458">
        <v>5.7021382289416849</v>
      </c>
      <c r="I142" s="447">
        <v>5.0924869733033145</v>
      </c>
      <c r="J142" s="447">
        <v>4.0613126079447319</v>
      </c>
      <c r="K142" s="458">
        <v>4.5</v>
      </c>
      <c r="L142" s="458">
        <v>4.2525369978858345</v>
      </c>
      <c r="M142" s="458">
        <v>0</v>
      </c>
      <c r="N142" s="447">
        <v>4.2721288515406171</v>
      </c>
      <c r="O142" s="447">
        <v>0</v>
      </c>
      <c r="P142" s="459">
        <v>0</v>
      </c>
      <c r="Q142" s="271"/>
      <c r="R142" s="271"/>
      <c r="S142" s="271"/>
      <c r="T142" s="113"/>
      <c r="U142" s="113"/>
      <c r="Z142" s="275"/>
      <c r="AE142" s="275"/>
    </row>
    <row r="143" spans="1:32">
      <c r="A143" s="439"/>
      <c r="B143" s="457" t="s">
        <v>440</v>
      </c>
      <c r="C143" s="447">
        <v>4.7492373363688101</v>
      </c>
      <c r="D143" s="458">
        <v>4.83</v>
      </c>
      <c r="E143" s="458">
        <v>5.3600641689091288</v>
      </c>
      <c r="F143" s="458">
        <v>5.4123140252866815</v>
      </c>
      <c r="G143" s="458">
        <v>5.3485773195876289</v>
      </c>
      <c r="H143" s="458">
        <v>5.8156797583081561</v>
      </c>
      <c r="I143" s="447">
        <v>5.1369667318982382</v>
      </c>
      <c r="J143" s="447">
        <v>4.0193220338983044</v>
      </c>
      <c r="K143" s="458">
        <v>4.58</v>
      </c>
      <c r="L143" s="458">
        <v>4.277058270676692</v>
      </c>
      <c r="M143" s="458">
        <v>0</v>
      </c>
      <c r="N143" s="447">
        <v>4.2871165919282515</v>
      </c>
      <c r="O143" s="447">
        <v>0</v>
      </c>
      <c r="P143" s="459">
        <v>0</v>
      </c>
      <c r="Q143" s="271"/>
      <c r="R143" s="271"/>
      <c r="S143" s="271"/>
      <c r="T143" s="272">
        <f t="shared" ref="T143" si="789">C143-C142</f>
        <v>-5.1568152891332986E-2</v>
      </c>
      <c r="U143" s="272">
        <f t="shared" ref="U143" si="790">D143-D142</f>
        <v>3.0000000000000249E-2</v>
      </c>
      <c r="V143" s="272">
        <f t="shared" ref="V143" si="791">E143-E142</f>
        <v>9.2638490322312528E-2</v>
      </c>
      <c r="W143" s="272">
        <f t="shared" ref="W143" si="792">F143-F142</f>
        <v>6.8540855321240102E-2</v>
      </c>
      <c r="X143" s="272">
        <f t="shared" ref="X143" si="793">G143-G142</f>
        <v>5.2227762065505168E-2</v>
      </c>
      <c r="Y143" s="272">
        <f t="shared" ref="Y143" si="794">H143-H142</f>
        <v>0.11354152936647122</v>
      </c>
      <c r="Z143" s="276">
        <f t="shared" ref="Z143" si="795">I143-I142</f>
        <v>4.4479758594923702E-2</v>
      </c>
      <c r="AA143" s="272">
        <f t="shared" ref="AA143" si="796">J143-J142</f>
        <v>-4.1990574046427476E-2</v>
      </c>
      <c r="AB143" s="272">
        <f t="shared" ref="AB143" si="797">K143-K142</f>
        <v>8.0000000000000071E-2</v>
      </c>
      <c r="AC143" s="272">
        <f t="shared" ref="AC143" si="798">L143-L142</f>
        <v>2.4521272790857473E-2</v>
      </c>
      <c r="AD143" s="272">
        <f t="shared" ref="AD143" si="799">M143-M142</f>
        <v>0</v>
      </c>
      <c r="AE143" s="276">
        <f t="shared" ref="AE143" si="800">N143-N142</f>
        <v>1.4987740387634396E-2</v>
      </c>
    </row>
    <row r="144" spans="1:32">
      <c r="A144" s="439"/>
      <c r="B144" s="457" t="s">
        <v>80</v>
      </c>
      <c r="C144" s="447">
        <v>5.1691666666666665</v>
      </c>
      <c r="D144" s="458">
        <v>4.8</v>
      </c>
      <c r="E144" s="458">
        <v>6.0233707865168551</v>
      </c>
      <c r="F144" s="458">
        <v>6.1101663201663206</v>
      </c>
      <c r="G144" s="458">
        <v>6.0951351351351351</v>
      </c>
      <c r="H144" s="458">
        <v>7.1576315789473686</v>
      </c>
      <c r="I144" s="447">
        <v>5.8135639180962926</v>
      </c>
      <c r="J144" s="447">
        <v>5.3622047244094491</v>
      </c>
      <c r="K144" s="458">
        <v>5.6</v>
      </c>
      <c r="L144" s="458">
        <v>5.6596330275229354</v>
      </c>
      <c r="M144" s="458">
        <v>0</v>
      </c>
      <c r="N144" s="447">
        <v>5.5868872549019599</v>
      </c>
      <c r="O144" s="447">
        <v>0</v>
      </c>
      <c r="P144" s="459">
        <v>0</v>
      </c>
      <c r="Q144" s="271"/>
      <c r="R144" s="271"/>
      <c r="S144" s="271"/>
      <c r="T144" s="113"/>
      <c r="U144" s="113"/>
      <c r="Z144" s="275"/>
      <c r="AE144" s="275"/>
    </row>
    <row r="145" spans="1:32">
      <c r="A145" s="439"/>
      <c r="B145" s="457" t="s">
        <v>442</v>
      </c>
      <c r="C145" s="447">
        <v>5.1380219780219782</v>
      </c>
      <c r="D145" s="458">
        <v>4.8099999999999996</v>
      </c>
      <c r="E145" s="458">
        <v>5.8888830715532281</v>
      </c>
      <c r="F145" s="458">
        <v>6.2008506224066391</v>
      </c>
      <c r="G145" s="458">
        <v>5.8474418604651159</v>
      </c>
      <c r="H145" s="458">
        <v>7.0146428571428574</v>
      </c>
      <c r="I145" s="447">
        <v>5.7980650406504068</v>
      </c>
      <c r="J145" s="447">
        <v>6.0005405405405403</v>
      </c>
      <c r="K145" s="458">
        <v>5.13</v>
      </c>
      <c r="L145" s="458">
        <v>5.8752795031055909</v>
      </c>
      <c r="M145" s="458">
        <v>0</v>
      </c>
      <c r="N145" s="447">
        <v>5.5425122549019603</v>
      </c>
      <c r="O145" s="447">
        <v>0</v>
      </c>
      <c r="P145" s="459">
        <v>0</v>
      </c>
      <c r="Q145" s="271"/>
      <c r="R145" s="271"/>
      <c r="S145" s="271"/>
      <c r="T145" s="272">
        <f t="shared" ref="T145" si="801">C145-C144</f>
        <v>-3.1144688644688223E-2</v>
      </c>
      <c r="U145" s="272">
        <f t="shared" ref="U145" si="802">D145-D144</f>
        <v>9.9999999999997868E-3</v>
      </c>
      <c r="V145" s="272">
        <f t="shared" ref="V145" si="803">E145-E144</f>
        <v>-0.13448771496362699</v>
      </c>
      <c r="W145" s="272">
        <f t="shared" ref="W145" si="804">F145-F144</f>
        <v>9.0684302240318537E-2</v>
      </c>
      <c r="X145" s="272">
        <f t="shared" ref="X145" si="805">G145-G144</f>
        <v>-0.24769327467001911</v>
      </c>
      <c r="Y145" s="272">
        <f t="shared" ref="Y145" si="806">H145-H144</f>
        <v>-0.14298872180451117</v>
      </c>
      <c r="Z145" s="276">
        <f t="shared" ref="Z145" si="807">I145-I144</f>
        <v>-1.5498877445885739E-2</v>
      </c>
      <c r="AA145" s="272">
        <f t="shared" ref="AA145" si="808">J145-J144</f>
        <v>0.63833581613109125</v>
      </c>
      <c r="AB145" s="272">
        <f t="shared" ref="AB145" si="809">K145-K144</f>
        <v>-0.46999999999999975</v>
      </c>
      <c r="AC145" s="272">
        <f t="shared" ref="AC145" si="810">L145-L144</f>
        <v>0.21564647558265548</v>
      </c>
      <c r="AD145" s="272">
        <f t="shared" ref="AD145" si="811">M145-M144</f>
        <v>0</v>
      </c>
      <c r="AE145" s="276">
        <f t="shared" ref="AE145" si="812">N145-N144</f>
        <v>-4.4374999999999609E-2</v>
      </c>
    </row>
    <row r="146" spans="1:32">
      <c r="A146" s="439"/>
      <c r="B146" s="457" t="s">
        <v>82</v>
      </c>
      <c r="C146" s="447">
        <v>0</v>
      </c>
      <c r="D146" s="458">
        <v>0</v>
      </c>
      <c r="E146" s="458">
        <v>0</v>
      </c>
      <c r="F146" s="458">
        <v>0</v>
      </c>
      <c r="G146" s="458">
        <v>0</v>
      </c>
      <c r="H146" s="458">
        <v>0</v>
      </c>
      <c r="I146" s="447">
        <v>0</v>
      </c>
      <c r="J146" s="447">
        <v>0</v>
      </c>
      <c r="K146" s="458">
        <v>0</v>
      </c>
      <c r="L146" s="458">
        <v>0</v>
      </c>
      <c r="M146" s="458">
        <v>0</v>
      </c>
      <c r="N146" s="447">
        <v>0</v>
      </c>
      <c r="O146" s="447">
        <v>0</v>
      </c>
      <c r="P146" s="459">
        <v>0</v>
      </c>
      <c r="Q146" s="271"/>
      <c r="R146" s="271"/>
      <c r="S146" s="271"/>
      <c r="T146" s="113"/>
      <c r="U146" s="113"/>
      <c r="Z146" s="275"/>
      <c r="AE146" s="275"/>
    </row>
    <row r="147" spans="1:32" ht="13.5" thickBot="1">
      <c r="A147" s="439"/>
      <c r="B147" s="457" t="s">
        <v>444</v>
      </c>
      <c r="C147" s="447">
        <v>0</v>
      </c>
      <c r="D147" s="458">
        <v>0</v>
      </c>
      <c r="E147" s="458">
        <v>0</v>
      </c>
      <c r="F147" s="458">
        <v>0</v>
      </c>
      <c r="G147" s="458">
        <v>0</v>
      </c>
      <c r="H147" s="458">
        <v>0</v>
      </c>
      <c r="I147" s="447">
        <v>0</v>
      </c>
      <c r="J147" s="447">
        <v>0</v>
      </c>
      <c r="K147" s="458">
        <v>0</v>
      </c>
      <c r="L147" s="458">
        <v>0</v>
      </c>
      <c r="M147" s="458">
        <v>0</v>
      </c>
      <c r="N147" s="447">
        <v>0</v>
      </c>
      <c r="O147" s="447">
        <v>0</v>
      </c>
      <c r="P147" s="459">
        <v>0</v>
      </c>
      <c r="Q147" s="271"/>
      <c r="R147" s="271"/>
      <c r="S147" s="271"/>
      <c r="T147" s="272">
        <f t="shared" ref="T147" si="813">C147-C146</f>
        <v>0</v>
      </c>
      <c r="U147" s="272">
        <f t="shared" ref="U147" si="814">D147-D146</f>
        <v>0</v>
      </c>
      <c r="V147" s="272">
        <f t="shared" ref="V147" si="815">E147-E146</f>
        <v>0</v>
      </c>
      <c r="W147" s="272">
        <f t="shared" ref="W147" si="816">F147-F146</f>
        <v>0</v>
      </c>
      <c r="X147" s="272">
        <f t="shared" ref="X147" si="817">G147-G146</f>
        <v>0</v>
      </c>
      <c r="Y147" s="272">
        <f t="shared" ref="Y147" si="818">H147-H146</f>
        <v>0</v>
      </c>
      <c r="Z147" s="276">
        <f t="shared" ref="Z147" si="819">I147-I146</f>
        <v>0</v>
      </c>
      <c r="AA147" s="272">
        <f t="shared" ref="AA147" si="820">J147-J146</f>
        <v>0</v>
      </c>
      <c r="AB147" s="272">
        <f t="shared" ref="AB147" si="821">K147-K146</f>
        <v>0</v>
      </c>
      <c r="AC147" s="272">
        <f t="shared" ref="AC147" si="822">L147-L146</f>
        <v>0</v>
      </c>
      <c r="AD147" s="272">
        <f t="shared" ref="AD147" si="823">M147-M146</f>
        <v>0</v>
      </c>
      <c r="AE147" s="276">
        <f t="shared" ref="AE147" si="824">N147-N146</f>
        <v>0</v>
      </c>
    </row>
    <row r="148" spans="1:32" ht="13.5" thickTop="1">
      <c r="A148" s="439"/>
      <c r="B148" s="457" t="s">
        <v>84</v>
      </c>
      <c r="C148" s="447">
        <v>4.8269419807834453</v>
      </c>
      <c r="D148" s="458">
        <v>4.8000000000000007</v>
      </c>
      <c r="E148" s="458">
        <v>5.3454153786707881</v>
      </c>
      <c r="F148" s="458">
        <v>5.4443831877729263</v>
      </c>
      <c r="G148" s="458">
        <v>5.3567893660531691</v>
      </c>
      <c r="H148" s="458">
        <v>6.0618699186991876</v>
      </c>
      <c r="I148" s="447">
        <v>5.1675783771323198</v>
      </c>
      <c r="J148" s="447">
        <v>4.2953257790368271</v>
      </c>
      <c r="K148" s="458">
        <v>4.9067415730337078</v>
      </c>
      <c r="L148" s="458">
        <v>4.6139827179890016</v>
      </c>
      <c r="M148" s="458">
        <v>0</v>
      </c>
      <c r="N148" s="447">
        <v>4.6348208248816762</v>
      </c>
      <c r="O148" s="447">
        <v>0</v>
      </c>
      <c r="P148" s="459">
        <v>0</v>
      </c>
      <c r="Q148" s="408"/>
      <c r="R148" s="408"/>
      <c r="S148" s="408"/>
      <c r="T148" s="417"/>
      <c r="U148" s="417"/>
      <c r="V148" s="417"/>
      <c r="W148" s="417"/>
      <c r="X148" s="417"/>
      <c r="Y148" s="417"/>
      <c r="Z148" s="418"/>
      <c r="AA148" s="417"/>
      <c r="AB148" s="417"/>
      <c r="AC148" s="417"/>
      <c r="AD148" s="417"/>
      <c r="AE148" s="418"/>
      <c r="AF148" s="417"/>
    </row>
    <row r="149" spans="1:32" ht="13.5" thickBot="1">
      <c r="A149" s="439"/>
      <c r="B149" s="457" t="s">
        <v>446</v>
      </c>
      <c r="C149" s="447">
        <v>4.774351375332742</v>
      </c>
      <c r="D149" s="458">
        <v>4.8277569118414183</v>
      </c>
      <c r="E149" s="458">
        <v>5.4161361954108065</v>
      </c>
      <c r="F149" s="458">
        <v>5.510195724954932</v>
      </c>
      <c r="G149" s="458">
        <v>5.3892045454545459</v>
      </c>
      <c r="H149" s="458">
        <v>6.0583614457831327</v>
      </c>
      <c r="I149" s="447">
        <v>5.2039957135791619</v>
      </c>
      <c r="J149" s="447">
        <v>4.3330385164051357</v>
      </c>
      <c r="K149" s="458">
        <v>4.7996558915537015</v>
      </c>
      <c r="L149" s="458">
        <v>4.6483621933621935</v>
      </c>
      <c r="M149" s="458">
        <v>0</v>
      </c>
      <c r="N149" s="447">
        <v>4.6234274458305977</v>
      </c>
      <c r="O149" s="447">
        <v>0</v>
      </c>
      <c r="P149" s="459">
        <v>0</v>
      </c>
      <c r="Q149" s="412"/>
      <c r="R149" s="412"/>
      <c r="S149" s="412"/>
      <c r="T149" s="419">
        <f t="shared" ref="T149" si="825">C149-C148</f>
        <v>-5.2590605450703265E-2</v>
      </c>
      <c r="U149" s="419">
        <f t="shared" ref="U149" si="826">D149-D148</f>
        <v>2.7756911841417597E-2</v>
      </c>
      <c r="V149" s="419">
        <f t="shared" ref="V149" si="827">E149-E148</f>
        <v>7.07208167400184E-2</v>
      </c>
      <c r="W149" s="419">
        <f t="shared" ref="W149" si="828">F149-F148</f>
        <v>6.5812537182005748E-2</v>
      </c>
      <c r="X149" s="419">
        <f t="shared" ref="X149" si="829">G149-G148</f>
        <v>3.2415179401376726E-2</v>
      </c>
      <c r="Y149" s="419">
        <f t="shared" ref="Y149" si="830">H149-H148</f>
        <v>-3.5084729160548278E-3</v>
      </c>
      <c r="Z149" s="420">
        <f t="shared" ref="Z149" si="831">I149-I148</f>
        <v>3.6417336446842086E-2</v>
      </c>
      <c r="AA149" s="419">
        <f t="shared" ref="AA149" si="832">J149-J148</f>
        <v>3.7712737368308602E-2</v>
      </c>
      <c r="AB149" s="419">
        <f t="shared" ref="AB149" si="833">K149-K148</f>
        <v>-0.1070856814800063</v>
      </c>
      <c r="AC149" s="419">
        <f t="shared" ref="AC149" si="834">L149-L148</f>
        <v>3.4379475373191859E-2</v>
      </c>
      <c r="AD149" s="419">
        <f t="shared" ref="AD149" si="835">M149-M148</f>
        <v>0</v>
      </c>
      <c r="AE149" s="420">
        <f t="shared" ref="AE149" si="836">N149-N148</f>
        <v>-1.1393379051078512E-2</v>
      </c>
      <c r="AF149" s="421"/>
    </row>
    <row r="150" spans="1:32" ht="13.5" thickTop="1">
      <c r="A150" s="439"/>
      <c r="B150" s="457" t="s">
        <v>86</v>
      </c>
      <c r="C150" s="447">
        <v>3.5814332166083043</v>
      </c>
      <c r="D150" s="458">
        <v>3.6</v>
      </c>
      <c r="E150" s="458">
        <v>3.8280762564991333</v>
      </c>
      <c r="F150" s="458">
        <v>3.8342654238792724</v>
      </c>
      <c r="G150" s="458">
        <v>3.3304615384615386</v>
      </c>
      <c r="H150" s="458">
        <v>3.7040540540540539</v>
      </c>
      <c r="I150" s="447">
        <v>3.7048703719760696</v>
      </c>
      <c r="J150" s="447">
        <v>3.0959302325581395</v>
      </c>
      <c r="K150" s="458">
        <v>3.6</v>
      </c>
      <c r="L150" s="458">
        <v>3.3145785876993163</v>
      </c>
      <c r="M150" s="458">
        <v>0</v>
      </c>
      <c r="N150" s="447">
        <v>3.3836734693877553</v>
      </c>
      <c r="O150" s="447">
        <v>0</v>
      </c>
      <c r="P150" s="459">
        <v>0</v>
      </c>
      <c r="Q150" s="271"/>
      <c r="R150" s="271"/>
      <c r="S150" s="271"/>
      <c r="T150" s="113"/>
      <c r="U150" s="113"/>
      <c r="Z150" s="275"/>
      <c r="AE150" s="275"/>
    </row>
    <row r="151" spans="1:32">
      <c r="A151" s="439"/>
      <c r="B151" s="457" t="s">
        <v>448</v>
      </c>
      <c r="C151" s="447">
        <v>3.5250037678975135</v>
      </c>
      <c r="D151" s="458">
        <v>3.65</v>
      </c>
      <c r="E151" s="458">
        <v>3.8820085901970689</v>
      </c>
      <c r="F151" s="458">
        <v>3.7030268510984543</v>
      </c>
      <c r="G151" s="458">
        <v>3.545555555555556</v>
      </c>
      <c r="H151" s="458">
        <v>3.966028622540251</v>
      </c>
      <c r="I151" s="447">
        <v>3.7063456228682807</v>
      </c>
      <c r="J151" s="447">
        <v>3.1155029585798815</v>
      </c>
      <c r="K151" s="458">
        <v>3.75</v>
      </c>
      <c r="L151" s="458">
        <v>3.3075593952483802</v>
      </c>
      <c r="M151" s="458">
        <v>0</v>
      </c>
      <c r="N151" s="447">
        <v>3.4347676767676769</v>
      </c>
      <c r="O151" s="447">
        <v>0</v>
      </c>
      <c r="P151" s="459">
        <v>0</v>
      </c>
      <c r="Q151" s="271"/>
      <c r="R151" s="271"/>
      <c r="S151" s="271"/>
      <c r="T151" s="272">
        <f t="shared" ref="T151" si="837">C151-C150</f>
        <v>-5.6429448710790808E-2</v>
      </c>
      <c r="U151" s="272">
        <f t="shared" ref="U151" si="838">D151-D150</f>
        <v>4.9999999999999822E-2</v>
      </c>
      <c r="V151" s="272">
        <f t="shared" ref="V151" si="839">E151-E150</f>
        <v>5.3932333697935597E-2</v>
      </c>
      <c r="W151" s="272">
        <f t="shared" ref="W151" si="840">F151-F150</f>
        <v>-0.13123857278081807</v>
      </c>
      <c r="X151" s="272">
        <f t="shared" ref="X151" si="841">G151-G150</f>
        <v>0.21509401709401743</v>
      </c>
      <c r="Y151" s="272">
        <f t="shared" ref="Y151" si="842">H151-H150</f>
        <v>0.26197456848619716</v>
      </c>
      <c r="Z151" s="276">
        <f t="shared" ref="Z151" si="843">I151-I150</f>
        <v>1.4752508922111218E-3</v>
      </c>
      <c r="AA151" s="272">
        <f t="shared" ref="AA151" si="844">J151-J150</f>
        <v>1.9572726021741982E-2</v>
      </c>
      <c r="AB151" s="272">
        <f t="shared" ref="AB151" si="845">K151-K150</f>
        <v>0.14999999999999991</v>
      </c>
      <c r="AC151" s="272">
        <f t="shared" ref="AC151" si="846">L151-L150</f>
        <v>-7.0191924509361847E-3</v>
      </c>
      <c r="AD151" s="272">
        <f t="shared" ref="AD151" si="847">M151-M150</f>
        <v>0</v>
      </c>
      <c r="AE151" s="276">
        <f t="shared" ref="AE151" si="848">N151-N150</f>
        <v>5.1094207379921652E-2</v>
      </c>
    </row>
    <row r="152" spans="1:32">
      <c r="A152" s="439"/>
      <c r="B152" s="457" t="s">
        <v>88</v>
      </c>
      <c r="C152" s="447">
        <v>3.8828441879637259</v>
      </c>
      <c r="D152" s="458">
        <v>3.5</v>
      </c>
      <c r="E152" s="458">
        <v>4.1164408310749776</v>
      </c>
      <c r="F152" s="458">
        <v>4.1522108843537415</v>
      </c>
      <c r="G152" s="458">
        <v>3.2346666666666666</v>
      </c>
      <c r="H152" s="458">
        <v>4.4568783068783064</v>
      </c>
      <c r="I152" s="447">
        <v>4.0382017332691387</v>
      </c>
      <c r="J152" s="447">
        <v>3.1482412060301508</v>
      </c>
      <c r="K152" s="458">
        <v>4.0999999999999996</v>
      </c>
      <c r="L152" s="458">
        <v>3.230899830220713</v>
      </c>
      <c r="M152" s="458">
        <v>0</v>
      </c>
      <c r="N152" s="447">
        <v>3.5508222396241189</v>
      </c>
      <c r="O152" s="447">
        <v>0</v>
      </c>
      <c r="P152" s="459">
        <v>0</v>
      </c>
      <c r="Q152" s="271"/>
      <c r="R152" s="271"/>
      <c r="S152" s="271"/>
      <c r="T152" s="113"/>
      <c r="U152" s="113"/>
      <c r="Z152" s="275"/>
      <c r="AE152" s="275"/>
    </row>
    <row r="153" spans="1:32">
      <c r="A153" s="439"/>
      <c r="B153" s="457" t="s">
        <v>450</v>
      </c>
      <c r="C153" s="447">
        <v>3.85575</v>
      </c>
      <c r="D153" s="458">
        <v>3.59</v>
      </c>
      <c r="E153" s="458">
        <v>4.1311523283346485</v>
      </c>
      <c r="F153" s="458">
        <v>4.2105887939221276</v>
      </c>
      <c r="G153" s="458">
        <v>3.5757746478873238</v>
      </c>
      <c r="H153" s="458">
        <v>4.4286651053864166</v>
      </c>
      <c r="I153" s="447">
        <v>4.0651795353203468</v>
      </c>
      <c r="J153" s="447">
        <v>3.1426315789473684</v>
      </c>
      <c r="K153" s="458">
        <v>4.4000000000000004</v>
      </c>
      <c r="L153" s="458">
        <v>3.3742226148409893</v>
      </c>
      <c r="M153" s="458">
        <v>0</v>
      </c>
      <c r="N153" s="447">
        <v>3.7331098072087179</v>
      </c>
      <c r="O153" s="447">
        <v>0</v>
      </c>
      <c r="P153" s="459">
        <v>0</v>
      </c>
      <c r="Q153" s="271"/>
      <c r="R153" s="271"/>
      <c r="S153" s="271"/>
      <c r="T153" s="272">
        <f t="shared" ref="T153" si="849">C153-C152</f>
        <v>-2.7094187963725869E-2</v>
      </c>
      <c r="U153" s="272">
        <f t="shared" ref="U153" si="850">D153-D152</f>
        <v>8.9999999999999858E-2</v>
      </c>
      <c r="V153" s="272">
        <f t="shared" ref="V153" si="851">E153-E152</f>
        <v>1.4711497259670914E-2</v>
      </c>
      <c r="W153" s="272">
        <f t="shared" ref="W153" si="852">F153-F152</f>
        <v>5.8377909568386066E-2</v>
      </c>
      <c r="X153" s="272">
        <f t="shared" ref="X153" si="853">G153-G152</f>
        <v>0.34110798122065722</v>
      </c>
      <c r="Y153" s="272">
        <f t="shared" ref="Y153" si="854">H153-H152</f>
        <v>-2.8213201491889883E-2</v>
      </c>
      <c r="Z153" s="276">
        <f t="shared" ref="Z153" si="855">I153-I152</f>
        <v>2.6977802051208144E-2</v>
      </c>
      <c r="AA153" s="272">
        <f t="shared" ref="AA153" si="856">J153-J152</f>
        <v>-5.6096270827823425E-3</v>
      </c>
      <c r="AB153" s="272">
        <f t="shared" ref="AB153" si="857">K153-K152</f>
        <v>0.30000000000000071</v>
      </c>
      <c r="AC153" s="272">
        <f t="shared" ref="AC153" si="858">L153-L152</f>
        <v>0.14332278462027626</v>
      </c>
      <c r="AD153" s="272">
        <f t="shared" ref="AD153" si="859">M153-M152</f>
        <v>0</v>
      </c>
      <c r="AE153" s="276">
        <f t="shared" ref="AE153" si="860">N153-N152</f>
        <v>0.18228756758459896</v>
      </c>
    </row>
    <row r="154" spans="1:32">
      <c r="A154" s="439"/>
      <c r="B154" s="457" t="s">
        <v>90</v>
      </c>
      <c r="C154" s="447">
        <v>0</v>
      </c>
      <c r="D154" s="458">
        <v>0</v>
      </c>
      <c r="E154" s="458">
        <v>0</v>
      </c>
      <c r="F154" s="458">
        <v>0</v>
      </c>
      <c r="G154" s="458">
        <v>0</v>
      </c>
      <c r="H154" s="458">
        <v>0</v>
      </c>
      <c r="I154" s="447">
        <v>0</v>
      </c>
      <c r="J154" s="447">
        <v>0</v>
      </c>
      <c r="K154" s="458">
        <v>0</v>
      </c>
      <c r="L154" s="458">
        <v>0</v>
      </c>
      <c r="M154" s="458">
        <v>0</v>
      </c>
      <c r="N154" s="447">
        <v>0</v>
      </c>
      <c r="O154" s="447">
        <v>0</v>
      </c>
      <c r="P154" s="459">
        <v>0</v>
      </c>
      <c r="Q154" s="271"/>
      <c r="R154" s="271"/>
      <c r="S154" s="271"/>
      <c r="T154" s="113"/>
      <c r="U154" s="113"/>
      <c r="Z154" s="275"/>
      <c r="AE154" s="275"/>
    </row>
    <row r="155" spans="1:32" ht="13.5" thickBot="1">
      <c r="A155" s="439"/>
      <c r="B155" s="457" t="s">
        <v>452</v>
      </c>
      <c r="C155" s="447">
        <v>0</v>
      </c>
      <c r="D155" s="458">
        <v>0</v>
      </c>
      <c r="E155" s="458">
        <v>0</v>
      </c>
      <c r="F155" s="458">
        <v>0</v>
      </c>
      <c r="G155" s="458">
        <v>0</v>
      </c>
      <c r="H155" s="458">
        <v>0</v>
      </c>
      <c r="I155" s="447">
        <v>0</v>
      </c>
      <c r="J155" s="447">
        <v>0</v>
      </c>
      <c r="K155" s="458">
        <v>0</v>
      </c>
      <c r="L155" s="458">
        <v>0</v>
      </c>
      <c r="M155" s="458">
        <v>0</v>
      </c>
      <c r="N155" s="447">
        <v>0</v>
      </c>
      <c r="O155" s="447">
        <v>0</v>
      </c>
      <c r="P155" s="459">
        <v>0</v>
      </c>
      <c r="Q155" s="271"/>
      <c r="R155" s="271"/>
      <c r="S155" s="271"/>
      <c r="T155" s="272">
        <f t="shared" ref="T155" si="861">C155-C154</f>
        <v>0</v>
      </c>
      <c r="U155" s="272">
        <f t="shared" ref="U155" si="862">D155-D154</f>
        <v>0</v>
      </c>
      <c r="V155" s="272">
        <f t="shared" ref="V155" si="863">E155-E154</f>
        <v>0</v>
      </c>
      <c r="W155" s="272">
        <f t="shared" ref="W155" si="864">F155-F154</f>
        <v>0</v>
      </c>
      <c r="X155" s="272">
        <f t="shared" ref="X155" si="865">G155-G154</f>
        <v>0</v>
      </c>
      <c r="Y155" s="272">
        <f t="shared" ref="Y155" si="866">H155-H154</f>
        <v>0</v>
      </c>
      <c r="Z155" s="276">
        <f t="shared" ref="Z155" si="867">I155-I154</f>
        <v>0</v>
      </c>
      <c r="AA155" s="272">
        <f t="shared" ref="AA155" si="868">J155-J154</f>
        <v>0</v>
      </c>
      <c r="AB155" s="272">
        <f t="shared" ref="AB155" si="869">K155-K154</f>
        <v>0</v>
      </c>
      <c r="AC155" s="272">
        <f t="shared" ref="AC155" si="870">L155-L154</f>
        <v>0</v>
      </c>
      <c r="AD155" s="272">
        <f t="shared" ref="AD155" si="871">M155-M154</f>
        <v>0</v>
      </c>
      <c r="AE155" s="276">
        <f t="shared" ref="AE155" si="872">N155-N154</f>
        <v>0</v>
      </c>
    </row>
    <row r="156" spans="1:32" ht="13.5" thickTop="1">
      <c r="A156" s="439"/>
      <c r="B156" s="457" t="s">
        <v>92</v>
      </c>
      <c r="C156" s="447">
        <v>3.6515947035118019</v>
      </c>
      <c r="D156" s="458">
        <v>3.5882565492321592</v>
      </c>
      <c r="E156" s="458">
        <v>3.897942657036551</v>
      </c>
      <c r="F156" s="458">
        <v>3.9433070866141726</v>
      </c>
      <c r="G156" s="458">
        <v>3.3002105263157899</v>
      </c>
      <c r="H156" s="458">
        <v>4.0216517857142859</v>
      </c>
      <c r="I156" s="447">
        <v>3.7931382673551348</v>
      </c>
      <c r="J156" s="447">
        <v>3.1239892183288411</v>
      </c>
      <c r="K156" s="458">
        <v>3.8849650349650351</v>
      </c>
      <c r="L156" s="458">
        <v>3.2666342412451361</v>
      </c>
      <c r="M156" s="458">
        <v>0</v>
      </c>
      <c r="N156" s="447">
        <v>3.4782454585733271</v>
      </c>
      <c r="O156" s="447">
        <v>0</v>
      </c>
      <c r="P156" s="459">
        <v>0</v>
      </c>
      <c r="Q156" s="408"/>
      <c r="R156" s="408"/>
      <c r="S156" s="408"/>
      <c r="T156" s="417"/>
      <c r="U156" s="417"/>
      <c r="V156" s="417"/>
      <c r="W156" s="417"/>
      <c r="X156" s="417"/>
      <c r="Y156" s="417"/>
      <c r="Z156" s="418"/>
      <c r="AA156" s="417"/>
      <c r="AB156" s="417"/>
      <c r="AC156" s="417"/>
      <c r="AD156" s="417"/>
      <c r="AE156" s="418"/>
      <c r="AF156" s="417"/>
    </row>
    <row r="157" spans="1:32" ht="13.5" thickBot="1">
      <c r="A157" s="439"/>
      <c r="B157" s="457" t="s">
        <v>454</v>
      </c>
      <c r="C157" s="447">
        <v>3.6035567898869951</v>
      </c>
      <c r="D157" s="458">
        <v>3.6432075471698111</v>
      </c>
      <c r="E157" s="458">
        <v>3.9424229665071771</v>
      </c>
      <c r="F157" s="458">
        <v>3.8552520649387629</v>
      </c>
      <c r="G157" s="458">
        <v>3.5547639484978544</v>
      </c>
      <c r="H157" s="458">
        <v>4.1663793103448281</v>
      </c>
      <c r="I157" s="447">
        <v>3.79859245852187</v>
      </c>
      <c r="J157" s="447">
        <v>3.1291470588235288</v>
      </c>
      <c r="K157" s="458">
        <v>4.1141277641277645</v>
      </c>
      <c r="L157" s="458">
        <v>3.3442274052478136</v>
      </c>
      <c r="M157" s="458">
        <v>0</v>
      </c>
      <c r="N157" s="447">
        <v>3.5978103527256073</v>
      </c>
      <c r="O157" s="447">
        <v>0</v>
      </c>
      <c r="P157" s="459">
        <v>0</v>
      </c>
      <c r="Q157" s="412"/>
      <c r="R157" s="412"/>
      <c r="S157" s="412"/>
      <c r="T157" s="419">
        <f t="shared" ref="T157" si="873">C157-C156</f>
        <v>-4.8037913624806805E-2</v>
      </c>
      <c r="U157" s="419">
        <f t="shared" ref="U157" si="874">D157-D156</f>
        <v>5.4950997937651902E-2</v>
      </c>
      <c r="V157" s="419">
        <f t="shared" ref="V157" si="875">E157-E156</f>
        <v>4.4480309470626089E-2</v>
      </c>
      <c r="W157" s="419">
        <f t="shared" ref="W157" si="876">F157-F156</f>
        <v>-8.8055021675409684E-2</v>
      </c>
      <c r="X157" s="419">
        <f t="shared" ref="X157" si="877">G157-G156</f>
        <v>0.25455342218206445</v>
      </c>
      <c r="Y157" s="419">
        <f t="shared" ref="Y157" si="878">H157-H156</f>
        <v>0.14472752463054217</v>
      </c>
      <c r="Z157" s="420">
        <f t="shared" ref="Z157" si="879">I157-I156</f>
        <v>5.4541911667351783E-3</v>
      </c>
      <c r="AA157" s="419">
        <f t="shared" ref="AA157" si="880">J157-J156</f>
        <v>5.1578404946877043E-3</v>
      </c>
      <c r="AB157" s="419">
        <f t="shared" ref="AB157" si="881">K157-K156</f>
        <v>0.22916272916272939</v>
      </c>
      <c r="AC157" s="419">
        <f t="shared" ref="AC157" si="882">L157-L156</f>
        <v>7.7593164002677462E-2</v>
      </c>
      <c r="AD157" s="419">
        <f t="shared" ref="AD157" si="883">M157-M156</f>
        <v>0</v>
      </c>
      <c r="AE157" s="420">
        <f t="shared" ref="AE157" si="884">N157-N156</f>
        <v>0.11956489415228022</v>
      </c>
      <c r="AF157" s="421"/>
    </row>
    <row r="158" spans="1:32" ht="13.5" thickTop="1">
      <c r="A158" s="439"/>
      <c r="B158" s="457" t="s">
        <v>110</v>
      </c>
      <c r="C158" s="447">
        <v>0</v>
      </c>
      <c r="D158" s="458">
        <v>0</v>
      </c>
      <c r="E158" s="458">
        <v>0</v>
      </c>
      <c r="F158" s="458">
        <v>0</v>
      </c>
      <c r="G158" s="458">
        <v>0</v>
      </c>
      <c r="H158" s="458">
        <v>0</v>
      </c>
      <c r="I158" s="447">
        <v>0</v>
      </c>
      <c r="J158" s="447">
        <v>0</v>
      </c>
      <c r="K158" s="458">
        <v>0</v>
      </c>
      <c r="L158" s="458">
        <v>0</v>
      </c>
      <c r="M158" s="458">
        <v>0</v>
      </c>
      <c r="N158" s="447">
        <v>0</v>
      </c>
      <c r="O158" s="447">
        <v>0</v>
      </c>
      <c r="P158" s="459">
        <v>0</v>
      </c>
      <c r="Q158" s="271"/>
      <c r="R158" s="271"/>
      <c r="S158" s="271"/>
      <c r="T158" s="113"/>
      <c r="U158" s="113"/>
      <c r="Z158" s="275"/>
      <c r="AE158" s="275"/>
    </row>
    <row r="159" spans="1:32">
      <c r="A159" s="439"/>
      <c r="B159" s="457" t="s">
        <v>456</v>
      </c>
      <c r="C159" s="447">
        <v>0</v>
      </c>
      <c r="D159" s="458">
        <v>0</v>
      </c>
      <c r="E159" s="458">
        <v>0</v>
      </c>
      <c r="F159" s="458">
        <v>0</v>
      </c>
      <c r="G159" s="458">
        <v>0</v>
      </c>
      <c r="H159" s="458">
        <v>0</v>
      </c>
      <c r="I159" s="447">
        <v>0</v>
      </c>
      <c r="J159" s="447">
        <v>0</v>
      </c>
      <c r="K159" s="458">
        <v>0</v>
      </c>
      <c r="L159" s="458">
        <v>0</v>
      </c>
      <c r="M159" s="458">
        <v>0</v>
      </c>
      <c r="N159" s="447">
        <v>0</v>
      </c>
      <c r="O159" s="447">
        <v>0</v>
      </c>
      <c r="P159" s="459">
        <v>0</v>
      </c>
      <c r="Q159" s="271"/>
      <c r="R159" s="271"/>
      <c r="S159" s="271"/>
      <c r="T159" s="272">
        <f t="shared" ref="T159" si="885">C159-C158</f>
        <v>0</v>
      </c>
      <c r="U159" s="272">
        <f t="shared" ref="U159" si="886">D159-D158</f>
        <v>0</v>
      </c>
      <c r="V159" s="272">
        <f t="shared" ref="V159" si="887">E159-E158</f>
        <v>0</v>
      </c>
      <c r="W159" s="272">
        <f t="shared" ref="W159" si="888">F159-F158</f>
        <v>0</v>
      </c>
      <c r="X159" s="272">
        <f t="shared" ref="X159" si="889">G159-G158</f>
        <v>0</v>
      </c>
      <c r="Y159" s="272">
        <f t="shared" ref="Y159" si="890">H159-H158</f>
        <v>0</v>
      </c>
      <c r="Z159" s="276">
        <f t="shared" ref="Z159" si="891">I159-I158</f>
        <v>0</v>
      </c>
      <c r="AA159" s="272">
        <f t="shared" ref="AA159" si="892">J159-J158</f>
        <v>0</v>
      </c>
      <c r="AB159" s="272">
        <f t="shared" ref="AB159" si="893">K159-K158</f>
        <v>0</v>
      </c>
      <c r="AC159" s="272">
        <f t="shared" ref="AC159" si="894">L159-L158</f>
        <v>0</v>
      </c>
      <c r="AD159" s="272">
        <f t="shared" ref="AD159" si="895">M159-M158</f>
        <v>0</v>
      </c>
      <c r="AE159" s="276">
        <f t="shared" ref="AE159" si="896">N159-N158</f>
        <v>0</v>
      </c>
    </row>
    <row r="160" spans="1:32">
      <c r="A160" s="439"/>
      <c r="B160" s="457" t="s">
        <v>123</v>
      </c>
      <c r="C160" s="447">
        <v>4.263427003293085</v>
      </c>
      <c r="D160" s="458">
        <v>4.3717391304347828</v>
      </c>
      <c r="E160" s="458">
        <v>4.6518125152774372</v>
      </c>
      <c r="F160" s="458">
        <v>4.7169208424110387</v>
      </c>
      <c r="G160" s="458">
        <v>4.4814086294416242</v>
      </c>
      <c r="H160" s="458">
        <v>4.6548753738783653</v>
      </c>
      <c r="I160" s="447">
        <v>4.5020639142950829</v>
      </c>
      <c r="J160" s="447">
        <v>3.807522697795072</v>
      </c>
      <c r="K160" s="458">
        <v>4.1363363363363375</v>
      </c>
      <c r="L160" s="458">
        <v>3.9379915730337078</v>
      </c>
      <c r="M160" s="458">
        <v>0</v>
      </c>
      <c r="N160" s="447">
        <v>3.9685347526612405</v>
      </c>
      <c r="O160" s="447">
        <v>0</v>
      </c>
      <c r="P160" s="459">
        <v>0</v>
      </c>
      <c r="Q160" s="271"/>
      <c r="R160" s="271"/>
      <c r="S160" s="271"/>
      <c r="T160" s="113"/>
      <c r="U160" s="113"/>
      <c r="Z160" s="275"/>
      <c r="AE160" s="275"/>
    </row>
    <row r="161" spans="1:33">
      <c r="A161" s="439"/>
      <c r="B161" s="457" t="s">
        <v>458</v>
      </c>
      <c r="C161" s="447">
        <v>4.2309351980356569</v>
      </c>
      <c r="D161" s="458">
        <v>4.3873172437915358</v>
      </c>
      <c r="E161" s="458">
        <v>4.6990745327628911</v>
      </c>
      <c r="F161" s="458">
        <v>4.6937162618083672</v>
      </c>
      <c r="G161" s="458">
        <v>4.630906862745098</v>
      </c>
      <c r="H161" s="458">
        <v>4.9669435483870972</v>
      </c>
      <c r="I161" s="447">
        <v>4.5261195517668087</v>
      </c>
      <c r="J161" s="447">
        <v>3.779555273189326</v>
      </c>
      <c r="K161" s="458">
        <v>4.2193821989528795</v>
      </c>
      <c r="L161" s="458">
        <v>3.9823458359821999</v>
      </c>
      <c r="M161" s="458">
        <v>0</v>
      </c>
      <c r="N161" s="447">
        <v>4.0024886877828045</v>
      </c>
      <c r="O161" s="447">
        <v>0</v>
      </c>
      <c r="P161" s="459">
        <v>0</v>
      </c>
      <c r="Q161" s="271"/>
      <c r="R161" s="271"/>
      <c r="S161" s="271"/>
      <c r="T161" s="272">
        <f t="shared" ref="T161" si="897">C161-C160</f>
        <v>-3.2491805257428119E-2</v>
      </c>
      <c r="U161" s="272">
        <f t="shared" ref="U161" si="898">D161-D160</f>
        <v>1.5578113356752965E-2</v>
      </c>
      <c r="V161" s="272">
        <f t="shared" ref="V161" si="899">E161-E160</f>
        <v>4.7262017485453889E-2</v>
      </c>
      <c r="W161" s="272">
        <f t="shared" ref="W161" si="900">F161-F160</f>
        <v>-2.3204580602671498E-2</v>
      </c>
      <c r="X161" s="272">
        <f t="shared" ref="X161" si="901">G161-G160</f>
        <v>0.14949823330347378</v>
      </c>
      <c r="Y161" s="272">
        <f t="shared" ref="Y161" si="902">H161-H160</f>
        <v>0.31206817450873192</v>
      </c>
      <c r="Z161" s="276">
        <f t="shared" ref="Z161" si="903">I161-I160</f>
        <v>2.4055637471725788E-2</v>
      </c>
      <c r="AA161" s="272">
        <f t="shared" ref="AA161" si="904">J161-J160</f>
        <v>-2.7967424605745972E-2</v>
      </c>
      <c r="AB161" s="272">
        <f t="shared" ref="AB161" si="905">K161-K160</f>
        <v>8.304586261654201E-2</v>
      </c>
      <c r="AC161" s="272">
        <f t="shared" ref="AC161" si="906">L161-L160</f>
        <v>4.4354262948492096E-2</v>
      </c>
      <c r="AD161" s="272">
        <f t="shared" ref="AD161" si="907">M161-M160</f>
        <v>0</v>
      </c>
      <c r="AE161" s="276">
        <f t="shared" ref="AE161" si="908">N161-N160</f>
        <v>3.3953935121564083E-2</v>
      </c>
    </row>
    <row r="162" spans="1:33">
      <c r="A162" s="439"/>
      <c r="B162" s="457" t="s">
        <v>125</v>
      </c>
      <c r="C162" s="447">
        <v>4.1969516728624532</v>
      </c>
      <c r="D162" s="458">
        <v>4.3504166666666668</v>
      </c>
      <c r="E162" s="458">
        <v>4.7278858858858852</v>
      </c>
      <c r="F162" s="458">
        <v>4.7254724880382772</v>
      </c>
      <c r="G162" s="458">
        <v>3.8090526315789477</v>
      </c>
      <c r="H162" s="458">
        <v>5.2419029850746268</v>
      </c>
      <c r="I162" s="447">
        <v>4.5794815305615373</v>
      </c>
      <c r="J162" s="447">
        <v>4.0166666666666666</v>
      </c>
      <c r="K162" s="458">
        <v>4.7107101280558785</v>
      </c>
      <c r="L162" s="458">
        <v>4.0931550802139034</v>
      </c>
      <c r="M162" s="458">
        <v>0</v>
      </c>
      <c r="N162" s="447">
        <v>4.3310263653483991</v>
      </c>
      <c r="O162" s="447">
        <v>0</v>
      </c>
      <c r="P162" s="459">
        <v>0</v>
      </c>
      <c r="Q162" s="271"/>
      <c r="R162" s="271"/>
      <c r="S162" s="271"/>
      <c r="T162" s="113"/>
      <c r="U162" s="113"/>
      <c r="Z162" s="275"/>
      <c r="AE162" s="275"/>
    </row>
    <row r="163" spans="1:33">
      <c r="A163" s="439"/>
      <c r="B163" s="457" t="s">
        <v>460</v>
      </c>
      <c r="C163" s="447">
        <v>4.1515626930203826</v>
      </c>
      <c r="D163" s="458">
        <v>4.3567409470752079</v>
      </c>
      <c r="E163" s="458">
        <v>4.6710687432867886</v>
      </c>
      <c r="F163" s="458">
        <v>4.8368193548387106</v>
      </c>
      <c r="G163" s="458">
        <v>4.1127659574468085</v>
      </c>
      <c r="H163" s="458">
        <v>5.1787479406919275</v>
      </c>
      <c r="I163" s="447">
        <v>4.591228779304771</v>
      </c>
      <c r="J163" s="447">
        <v>4.2377241379310346</v>
      </c>
      <c r="K163" s="458">
        <v>4.6972235294117652</v>
      </c>
      <c r="L163" s="458">
        <v>4.2660989010989017</v>
      </c>
      <c r="M163" s="458">
        <v>0</v>
      </c>
      <c r="N163" s="447">
        <v>4.440843902439024</v>
      </c>
      <c r="O163" s="447">
        <v>0</v>
      </c>
      <c r="P163" s="459">
        <v>0</v>
      </c>
      <c r="Q163" s="271"/>
      <c r="R163" s="271"/>
      <c r="S163" s="271"/>
      <c r="T163" s="272">
        <f t="shared" ref="T163" si="909">C163-C162</f>
        <v>-4.5388979842070576E-2</v>
      </c>
      <c r="U163" s="272">
        <f t="shared" ref="U163" si="910">D163-D162</f>
        <v>6.3242804085410498E-3</v>
      </c>
      <c r="V163" s="272">
        <f t="shared" ref="V163" si="911">E163-E162</f>
        <v>-5.6817142599096648E-2</v>
      </c>
      <c r="W163" s="272">
        <f t="shared" ref="W163" si="912">F163-F162</f>
        <v>0.11134686680043338</v>
      </c>
      <c r="X163" s="272">
        <f t="shared" ref="X163" si="913">G163-G162</f>
        <v>0.30371332586786082</v>
      </c>
      <c r="Y163" s="272">
        <f t="shared" ref="Y163" si="914">H163-H162</f>
        <v>-6.3155044382699366E-2</v>
      </c>
      <c r="Z163" s="276">
        <f t="shared" ref="Z163" si="915">I163-I162</f>
        <v>1.174724874323374E-2</v>
      </c>
      <c r="AA163" s="272">
        <f t="shared" ref="AA163" si="916">J163-J162</f>
        <v>0.22105747126436803</v>
      </c>
      <c r="AB163" s="272">
        <f t="shared" ref="AB163" si="917">K163-K162</f>
        <v>-1.3486598644113279E-2</v>
      </c>
      <c r="AC163" s="272">
        <f t="shared" ref="AC163" si="918">L163-L162</f>
        <v>0.17294382088499827</v>
      </c>
      <c r="AD163" s="272">
        <f t="shared" ref="AD163" si="919">M163-M162</f>
        <v>0</v>
      </c>
      <c r="AE163" s="276">
        <f t="shared" ref="AE163" si="920">N163-N162</f>
        <v>0.10981753709062492</v>
      </c>
    </row>
    <row r="164" spans="1:33">
      <c r="A164" s="439"/>
      <c r="B164" s="457" t="s">
        <v>154</v>
      </c>
      <c r="C164" s="447">
        <v>4.2534222305110037</v>
      </c>
      <c r="D164" s="458">
        <v>4.3693493150684937</v>
      </c>
      <c r="E164" s="458">
        <v>4.6646755356961505</v>
      </c>
      <c r="F164" s="458">
        <v>4.7189122562674086</v>
      </c>
      <c r="G164" s="458">
        <v>4.3507873210633941</v>
      </c>
      <c r="H164" s="458">
        <v>4.8593242365172182</v>
      </c>
      <c r="I164" s="447">
        <v>4.5160235961768231</v>
      </c>
      <c r="J164" s="447">
        <v>3.8702089009990921</v>
      </c>
      <c r="K164" s="458">
        <v>4.4018837459634019</v>
      </c>
      <c r="L164" s="458">
        <v>3.9994913098770661</v>
      </c>
      <c r="M164" s="458">
        <v>0</v>
      </c>
      <c r="N164" s="447">
        <v>4.1133132756675446</v>
      </c>
      <c r="O164" s="447">
        <v>0</v>
      </c>
      <c r="P164" s="459">
        <v>0</v>
      </c>
      <c r="Q164" s="271"/>
      <c r="R164" s="271"/>
      <c r="S164" s="271"/>
      <c r="T164" s="113"/>
      <c r="U164" s="113"/>
      <c r="Z164" s="275"/>
      <c r="AE164" s="275"/>
    </row>
    <row r="165" spans="1:33" ht="13.5" thickBot="1">
      <c r="A165" s="439"/>
      <c r="B165" s="457" t="s">
        <v>462</v>
      </c>
      <c r="C165" s="447">
        <v>4.2192381212452217</v>
      </c>
      <c r="D165" s="458">
        <v>4.3839061528899936</v>
      </c>
      <c r="E165" s="458">
        <v>4.6942209605361134</v>
      </c>
      <c r="F165" s="458">
        <v>4.7233779085316927</v>
      </c>
      <c r="G165" s="458">
        <v>4.533884462151395</v>
      </c>
      <c r="H165" s="458">
        <v>5.0365511640498095</v>
      </c>
      <c r="I165" s="447">
        <v>4.5375349377781564</v>
      </c>
      <c r="J165" s="447">
        <v>3.9029247910863507</v>
      </c>
      <c r="K165" s="458">
        <v>4.4444044321329637</v>
      </c>
      <c r="L165" s="458">
        <v>4.0863391059202581</v>
      </c>
      <c r="M165" s="458">
        <v>0</v>
      </c>
      <c r="N165" s="447">
        <v>4.1699869524697109</v>
      </c>
      <c r="O165" s="447">
        <v>0</v>
      </c>
      <c r="P165" s="459">
        <v>0</v>
      </c>
      <c r="Q165" s="271"/>
      <c r="R165" s="271"/>
      <c r="S165" s="271"/>
      <c r="T165" s="273">
        <f t="shared" ref="T165" si="921">C165-C164</f>
        <v>-3.418410926578197E-2</v>
      </c>
      <c r="U165" s="273">
        <f t="shared" ref="U165" si="922">D165-D164</f>
        <v>1.4556837821499968E-2</v>
      </c>
      <c r="V165" s="273">
        <f t="shared" ref="V165" si="923">E165-E164</f>
        <v>2.9545424839962919E-2</v>
      </c>
      <c r="W165" s="273">
        <f t="shared" ref="W165" si="924">F165-F164</f>
        <v>4.4656522642840812E-3</v>
      </c>
      <c r="X165" s="273">
        <f t="shared" ref="X165" si="925">G165-G164</f>
        <v>0.1830971410880009</v>
      </c>
      <c r="Y165" s="273">
        <f t="shared" ref="Y165" si="926">H165-H164</f>
        <v>0.17722692753259128</v>
      </c>
      <c r="Z165" s="277">
        <f t="shared" ref="Z165" si="927">I165-I164</f>
        <v>2.1511341601333278E-2</v>
      </c>
      <c r="AA165" s="273">
        <f t="shared" ref="AA165" si="928">J165-J164</f>
        <v>3.2715890087258614E-2</v>
      </c>
      <c r="AB165" s="273">
        <f t="shared" ref="AB165" si="929">K165-K164</f>
        <v>4.2520686169561728E-2</v>
      </c>
      <c r="AC165" s="273">
        <f t="shared" ref="AC165" si="930">L165-L164</f>
        <v>8.6847796043191927E-2</v>
      </c>
      <c r="AD165" s="273">
        <f t="shared" ref="AD165" si="931">M165-M164</f>
        <v>0</v>
      </c>
      <c r="AE165" s="277">
        <f t="shared" ref="AE165" si="932">N165-N164</f>
        <v>5.6673676802166284E-2</v>
      </c>
    </row>
    <row r="166" spans="1:33">
      <c r="A166" s="432" t="s">
        <v>546</v>
      </c>
      <c r="B166" s="431" t="s">
        <v>232</v>
      </c>
      <c r="C166" s="448">
        <v>4.665951742627346</v>
      </c>
      <c r="D166" s="455">
        <v>0</v>
      </c>
      <c r="E166" s="455">
        <v>4.8836515513126493</v>
      </c>
      <c r="F166" s="455">
        <v>5.0999999999999996</v>
      </c>
      <c r="G166" s="455">
        <v>0</v>
      </c>
      <c r="H166" s="455">
        <v>0</v>
      </c>
      <c r="I166" s="448">
        <v>4.7973599714591506</v>
      </c>
      <c r="J166" s="448">
        <v>0</v>
      </c>
      <c r="K166" s="455">
        <v>4.0132653061224488</v>
      </c>
      <c r="L166" s="455">
        <v>3.749420160570919</v>
      </c>
      <c r="M166" s="455">
        <v>4.5</v>
      </c>
      <c r="N166" s="448">
        <v>3.8029761904761905</v>
      </c>
      <c r="O166" s="448">
        <v>0</v>
      </c>
      <c r="P166" s="456">
        <v>0</v>
      </c>
      <c r="Q166" s="271"/>
      <c r="R166" s="271"/>
      <c r="S166" s="271"/>
      <c r="T166" s="271" t="s">
        <v>533</v>
      </c>
      <c r="U166" s="113"/>
      <c r="Z166" s="275"/>
      <c r="AE166" s="275"/>
    </row>
    <row r="167" spans="1:33">
      <c r="A167" s="439"/>
      <c r="B167" s="466" t="s">
        <v>432</v>
      </c>
      <c r="C167" s="467">
        <v>4.6378682842287695</v>
      </c>
      <c r="D167" s="468">
        <v>0</v>
      </c>
      <c r="E167" s="468">
        <v>4.8971761817065689</v>
      </c>
      <c r="F167" s="468">
        <v>5</v>
      </c>
      <c r="G167" s="468">
        <v>0</v>
      </c>
      <c r="H167" s="468">
        <v>0</v>
      </c>
      <c r="I167" s="467">
        <v>4.7904795991410172</v>
      </c>
      <c r="J167" s="467">
        <v>0</v>
      </c>
      <c r="K167" s="468">
        <v>4.3759124087591239</v>
      </c>
      <c r="L167" s="468">
        <v>3.5954068241469819</v>
      </c>
      <c r="M167" s="468">
        <v>4.2</v>
      </c>
      <c r="N167" s="467">
        <v>3.7233624454148475</v>
      </c>
      <c r="O167" s="467">
        <v>0</v>
      </c>
      <c r="P167" s="469">
        <v>0</v>
      </c>
      <c r="Q167" s="271"/>
      <c r="R167" s="271"/>
      <c r="S167" s="271"/>
      <c r="T167" s="272">
        <f t="shared" ref="T167" si="933">C167-C166</f>
        <v>-2.8083458398576511E-2</v>
      </c>
      <c r="U167" s="272">
        <f t="shared" ref="U167" si="934">D167-D166</f>
        <v>0</v>
      </c>
      <c r="V167" s="272">
        <f t="shared" ref="V167" si="935">E167-E166</f>
        <v>1.3524630393919601E-2</v>
      </c>
      <c r="W167" s="272">
        <f t="shared" ref="W167" si="936">F167-F166</f>
        <v>-9.9999999999999645E-2</v>
      </c>
      <c r="X167" s="272">
        <f t="shared" ref="X167" si="937">G167-G166</f>
        <v>0</v>
      </c>
      <c r="Y167" s="272">
        <f t="shared" ref="Y167" si="938">H167-H166</f>
        <v>0</v>
      </c>
      <c r="Z167" s="276">
        <f t="shared" ref="Z167" si="939">I167-I166</f>
        <v>-6.880372318133432E-3</v>
      </c>
      <c r="AA167" s="272">
        <f t="shared" ref="AA167" si="940">J167-J166</f>
        <v>0</v>
      </c>
      <c r="AB167" s="272">
        <f t="shared" ref="AB167" si="941">K167-K166</f>
        <v>0.3626471026366751</v>
      </c>
      <c r="AC167" s="272">
        <f t="shared" ref="AC167" si="942">L167-L166</f>
        <v>-0.15401333642393711</v>
      </c>
      <c r="AD167" s="272">
        <f t="shared" ref="AD167" si="943">M167-M166</f>
        <v>-0.29999999999999982</v>
      </c>
      <c r="AE167" s="276">
        <f t="shared" ref="AE167" si="944">N167-N166</f>
        <v>-7.9613745061343E-2</v>
      </c>
    </row>
    <row r="168" spans="1:33">
      <c r="A168" s="439"/>
      <c r="B168" s="457" t="s">
        <v>234</v>
      </c>
      <c r="C168" s="447">
        <v>5.1749999999999998</v>
      </c>
      <c r="D168" s="480">
        <v>0</v>
      </c>
      <c r="E168" s="480">
        <v>5.385416666666667</v>
      </c>
      <c r="F168" s="480">
        <v>5</v>
      </c>
      <c r="G168" s="480">
        <v>0</v>
      </c>
      <c r="H168" s="480">
        <v>0</v>
      </c>
      <c r="I168" s="447">
        <v>5.3276923076923079</v>
      </c>
      <c r="J168" s="447">
        <v>0</v>
      </c>
      <c r="K168" s="480">
        <v>5.4444444444444446</v>
      </c>
      <c r="L168" s="480">
        <v>3.7403314917127073</v>
      </c>
      <c r="M168" s="480">
        <v>5.5</v>
      </c>
      <c r="N168" s="447">
        <v>4.1659751037344401</v>
      </c>
      <c r="O168" s="447">
        <v>0</v>
      </c>
      <c r="P168" s="459">
        <v>0</v>
      </c>
      <c r="Q168" s="271"/>
      <c r="R168" s="271"/>
      <c r="S168" s="271"/>
      <c r="T168" s="113"/>
      <c r="U168" s="113"/>
      <c r="Z168" s="275"/>
      <c r="AE168" s="275"/>
    </row>
    <row r="169" spans="1:33">
      <c r="A169" s="439"/>
      <c r="B169" s="457" t="s">
        <v>434</v>
      </c>
      <c r="C169" s="447">
        <v>4.7111111111111104</v>
      </c>
      <c r="D169" s="458">
        <v>0</v>
      </c>
      <c r="E169" s="458">
        <v>4.9847457627118645</v>
      </c>
      <c r="F169" s="458">
        <v>0</v>
      </c>
      <c r="G169" s="458">
        <v>0</v>
      </c>
      <c r="H169" s="458">
        <v>0</v>
      </c>
      <c r="I169" s="447">
        <v>4.9207792207792203</v>
      </c>
      <c r="J169" s="447">
        <v>0</v>
      </c>
      <c r="K169" s="458">
        <v>4.9439024390243897</v>
      </c>
      <c r="L169" s="458">
        <v>3.8066265060240969</v>
      </c>
      <c r="M169" s="458">
        <v>4.7</v>
      </c>
      <c r="N169" s="447">
        <v>4.0414285714285718</v>
      </c>
      <c r="O169" s="447">
        <v>0</v>
      </c>
      <c r="P169" s="459">
        <v>0</v>
      </c>
      <c r="Q169" s="271"/>
      <c r="R169" s="271"/>
      <c r="S169" s="271"/>
      <c r="T169" s="272">
        <f t="shared" ref="T169" si="945">C169-C168</f>
        <v>-0.46388888888888946</v>
      </c>
      <c r="U169" s="272">
        <f t="shared" ref="U169" si="946">D169-D168</f>
        <v>0</v>
      </c>
      <c r="V169" s="272">
        <f t="shared" ref="V169" si="947">E169-E168</f>
        <v>-0.40067090395480243</v>
      </c>
      <c r="W169" s="805">
        <f t="shared" ref="W169" si="948">F169-F168</f>
        <v>-5</v>
      </c>
      <c r="X169" s="272">
        <f t="shared" ref="X169" si="949">G169-G168</f>
        <v>0</v>
      </c>
      <c r="Y169" s="272">
        <f t="shared" ref="Y169" si="950">H169-H168</f>
        <v>0</v>
      </c>
      <c r="Z169" s="276">
        <f t="shared" ref="Z169" si="951">I169-I168</f>
        <v>-0.4069130869130877</v>
      </c>
      <c r="AA169" s="272">
        <f t="shared" ref="AA169" si="952">J169-J168</f>
        <v>0</v>
      </c>
      <c r="AB169" s="272">
        <f t="shared" ref="AB169" si="953">K169-K168</f>
        <v>-0.50054200542005489</v>
      </c>
      <c r="AC169" s="272">
        <f t="shared" ref="AC169" si="954">L169-L168</f>
        <v>6.6295014311389622E-2</v>
      </c>
      <c r="AD169" s="272">
        <f t="shared" ref="AD169" si="955">M169-M168</f>
        <v>-0.79999999999999982</v>
      </c>
      <c r="AE169" s="276">
        <f t="shared" ref="AE169" si="956">N169-N168</f>
        <v>-0.12454653230586832</v>
      </c>
      <c r="AG169" s="51" t="s">
        <v>1178</v>
      </c>
    </row>
    <row r="170" spans="1:33">
      <c r="A170" s="439"/>
      <c r="B170" s="457" t="s">
        <v>236</v>
      </c>
      <c r="C170" s="447">
        <v>0</v>
      </c>
      <c r="D170" s="458">
        <v>0</v>
      </c>
      <c r="E170" s="458">
        <v>0</v>
      </c>
      <c r="F170" s="458">
        <v>0</v>
      </c>
      <c r="G170" s="458">
        <v>0</v>
      </c>
      <c r="H170" s="458">
        <v>0</v>
      </c>
      <c r="I170" s="447">
        <v>0</v>
      </c>
      <c r="J170" s="447">
        <v>0</v>
      </c>
      <c r="K170" s="458">
        <v>0</v>
      </c>
      <c r="L170" s="458">
        <v>0</v>
      </c>
      <c r="M170" s="458">
        <v>0</v>
      </c>
      <c r="N170" s="447">
        <v>0</v>
      </c>
      <c r="O170" s="447">
        <v>0</v>
      </c>
      <c r="P170" s="459">
        <v>0</v>
      </c>
      <c r="Q170" s="271"/>
      <c r="R170" s="271"/>
      <c r="S170" s="271"/>
      <c r="T170" s="113"/>
      <c r="U170" s="113"/>
      <c r="Z170" s="275"/>
      <c r="AE170" s="275"/>
    </row>
    <row r="171" spans="1:33" ht="13.5" thickBot="1">
      <c r="A171" s="439"/>
      <c r="B171" s="457" t="s">
        <v>436</v>
      </c>
      <c r="C171" s="447">
        <v>0</v>
      </c>
      <c r="D171" s="458">
        <v>0</v>
      </c>
      <c r="E171" s="458">
        <v>0</v>
      </c>
      <c r="F171" s="458">
        <v>0</v>
      </c>
      <c r="G171" s="458">
        <v>0</v>
      </c>
      <c r="H171" s="458">
        <v>0</v>
      </c>
      <c r="I171" s="447">
        <v>0</v>
      </c>
      <c r="J171" s="447">
        <v>0</v>
      </c>
      <c r="K171" s="458">
        <v>0</v>
      </c>
      <c r="L171" s="458">
        <v>0</v>
      </c>
      <c r="M171" s="458">
        <v>0</v>
      </c>
      <c r="N171" s="447">
        <v>0</v>
      </c>
      <c r="O171" s="447">
        <v>0</v>
      </c>
      <c r="P171" s="459">
        <v>0</v>
      </c>
      <c r="Q171" s="271"/>
      <c r="R171" s="271"/>
      <c r="S171" s="271"/>
      <c r="T171" s="272">
        <f t="shared" ref="T171" si="957">C171-C170</f>
        <v>0</v>
      </c>
      <c r="U171" s="272">
        <f t="shared" ref="U171" si="958">D171-D170</f>
        <v>0</v>
      </c>
      <c r="V171" s="272">
        <f t="shared" ref="V171" si="959">E171-E170</f>
        <v>0</v>
      </c>
      <c r="W171" s="272">
        <f t="shared" ref="W171" si="960">F171-F170</f>
        <v>0</v>
      </c>
      <c r="X171" s="272">
        <f t="shared" ref="X171" si="961">G171-G170</f>
        <v>0</v>
      </c>
      <c r="Y171" s="272">
        <f t="shared" ref="Y171" si="962">H171-H170</f>
        <v>0</v>
      </c>
      <c r="Z171" s="276">
        <f t="shared" ref="Z171" si="963">I171-I170</f>
        <v>0</v>
      </c>
      <c r="AA171" s="272">
        <f t="shared" ref="AA171" si="964">J171-J170</f>
        <v>0</v>
      </c>
      <c r="AB171" s="272">
        <f t="shared" ref="AB171" si="965">K171-K170</f>
        <v>0</v>
      </c>
      <c r="AC171" s="272">
        <f t="shared" ref="AC171" si="966">L171-L170</f>
        <v>0</v>
      </c>
      <c r="AD171" s="272">
        <f t="shared" ref="AD171" si="967">M171-M170</f>
        <v>0</v>
      </c>
      <c r="AE171" s="276">
        <f t="shared" ref="AE171" si="968">N171-N170</f>
        <v>0</v>
      </c>
    </row>
    <row r="172" spans="1:33" ht="13.5" thickTop="1">
      <c r="A172" s="439"/>
      <c r="B172" s="473" t="s">
        <v>238</v>
      </c>
      <c r="C172" s="474">
        <v>4.673127753303965</v>
      </c>
      <c r="D172" s="475">
        <v>0</v>
      </c>
      <c r="E172" s="475">
        <v>4.8976218097447797</v>
      </c>
      <c r="F172" s="475">
        <v>5.0888888888888886</v>
      </c>
      <c r="G172" s="475">
        <v>0</v>
      </c>
      <c r="H172" s="475">
        <v>0</v>
      </c>
      <c r="I172" s="474">
        <v>4.8093793584379343</v>
      </c>
      <c r="J172" s="474">
        <v>0</v>
      </c>
      <c r="K172" s="475">
        <v>4.3224</v>
      </c>
      <c r="L172" s="475">
        <v>3.7481566820276493</v>
      </c>
      <c r="M172" s="475">
        <v>4.6818181818181817</v>
      </c>
      <c r="N172" s="474">
        <v>3.8581703470031545</v>
      </c>
      <c r="O172" s="474">
        <v>0</v>
      </c>
      <c r="P172" s="476">
        <v>0</v>
      </c>
      <c r="Q172" s="408"/>
      <c r="R172" s="408"/>
      <c r="S172" s="408"/>
      <c r="T172" s="417"/>
      <c r="U172" s="417"/>
      <c r="V172" s="417"/>
      <c r="W172" s="417"/>
      <c r="X172" s="417"/>
      <c r="Y172" s="417"/>
      <c r="Z172" s="418"/>
      <c r="AA172" s="417"/>
      <c r="AB172" s="417"/>
      <c r="AC172" s="417"/>
      <c r="AD172" s="417"/>
      <c r="AE172" s="418"/>
      <c r="AF172" s="417"/>
    </row>
    <row r="173" spans="1:33" ht="13.5" thickBot="1">
      <c r="A173" s="439"/>
      <c r="B173" s="473" t="s">
        <v>438</v>
      </c>
      <c r="C173" s="474">
        <v>4.638993174061433</v>
      </c>
      <c r="D173" s="475">
        <v>0</v>
      </c>
      <c r="E173" s="475">
        <v>4.9002369668246448</v>
      </c>
      <c r="F173" s="475">
        <v>5</v>
      </c>
      <c r="G173" s="475">
        <v>0</v>
      </c>
      <c r="H173" s="475">
        <v>0</v>
      </c>
      <c r="I173" s="474">
        <v>4.7939742250087081</v>
      </c>
      <c r="J173" s="474">
        <v>0</v>
      </c>
      <c r="K173" s="475">
        <v>4.5067415730337084</v>
      </c>
      <c r="L173" s="475">
        <v>3.6331896551724139</v>
      </c>
      <c r="M173" s="475">
        <v>4.2750000000000004</v>
      </c>
      <c r="N173" s="474">
        <v>3.7826820603907638</v>
      </c>
      <c r="O173" s="474">
        <v>0</v>
      </c>
      <c r="P173" s="476">
        <v>0</v>
      </c>
      <c r="Q173" s="412"/>
      <c r="R173" s="412"/>
      <c r="S173" s="412"/>
      <c r="T173" s="419">
        <f t="shared" ref="T173" si="969">C173-C172</f>
        <v>-3.4134579242532048E-2</v>
      </c>
      <c r="U173" s="419">
        <f t="shared" ref="U173" si="970">D173-D172</f>
        <v>0</v>
      </c>
      <c r="V173" s="419">
        <f t="shared" ref="V173" si="971">E173-E172</f>
        <v>2.6151570798651491E-3</v>
      </c>
      <c r="W173" s="419">
        <f t="shared" ref="W173" si="972">F173-F172</f>
        <v>-8.8888888888888573E-2</v>
      </c>
      <c r="X173" s="419">
        <f t="shared" ref="X173" si="973">G173-G172</f>
        <v>0</v>
      </c>
      <c r="Y173" s="419">
        <f t="shared" ref="Y173" si="974">H173-H172</f>
        <v>0</v>
      </c>
      <c r="Z173" s="420">
        <f t="shared" ref="Z173" si="975">I173-I172</f>
        <v>-1.5405133429226225E-2</v>
      </c>
      <c r="AA173" s="419">
        <f t="shared" ref="AA173" si="976">J173-J172</f>
        <v>0</v>
      </c>
      <c r="AB173" s="419">
        <f t="shared" ref="AB173" si="977">K173-K172</f>
        <v>0.18434157303370835</v>
      </c>
      <c r="AC173" s="419">
        <f t="shared" ref="AC173" si="978">L173-L172</f>
        <v>-0.11496702685523541</v>
      </c>
      <c r="AD173" s="419">
        <f t="shared" ref="AD173" si="979">M173-M172</f>
        <v>-0.4068181818181813</v>
      </c>
      <c r="AE173" s="420">
        <f t="shared" ref="AE173" si="980">N173-N172</f>
        <v>-7.5488286612390709E-2</v>
      </c>
      <c r="AF173" s="421"/>
    </row>
    <row r="174" spans="1:33" ht="13.5" thickTop="1">
      <c r="A174" s="439"/>
      <c r="B174" s="457" t="s">
        <v>78</v>
      </c>
      <c r="C174" s="447">
        <v>4.981211331813741</v>
      </c>
      <c r="D174" s="458">
        <v>0</v>
      </c>
      <c r="E174" s="458">
        <v>5.4216846898121798</v>
      </c>
      <c r="F174" s="458">
        <v>5.6</v>
      </c>
      <c r="G174" s="458">
        <v>0</v>
      </c>
      <c r="H174" s="458">
        <v>0</v>
      </c>
      <c r="I174" s="447">
        <v>5.2252558208512534</v>
      </c>
      <c r="J174" s="447">
        <v>0</v>
      </c>
      <c r="K174" s="458">
        <v>5.2822194199243366</v>
      </c>
      <c r="L174" s="458">
        <v>5.0556695156695159</v>
      </c>
      <c r="M174" s="458">
        <v>5.3</v>
      </c>
      <c r="N174" s="447">
        <v>5.1299808061420347</v>
      </c>
      <c r="O174" s="447">
        <v>0</v>
      </c>
      <c r="P174" s="459">
        <v>0</v>
      </c>
      <c r="Q174" s="271"/>
      <c r="R174" s="271"/>
      <c r="S174" s="271"/>
      <c r="T174" s="113"/>
      <c r="U174" s="113"/>
      <c r="Z174" s="275"/>
      <c r="AE174" s="275"/>
    </row>
    <row r="175" spans="1:33">
      <c r="A175" s="439"/>
      <c r="B175" s="457" t="s">
        <v>440</v>
      </c>
      <c r="C175" s="447">
        <v>4.9410224438902741</v>
      </c>
      <c r="D175" s="458">
        <v>0</v>
      </c>
      <c r="E175" s="458">
        <v>5.2540005819028224</v>
      </c>
      <c r="F175" s="458">
        <v>5.5</v>
      </c>
      <c r="G175" s="458">
        <v>0</v>
      </c>
      <c r="H175" s="458">
        <v>0</v>
      </c>
      <c r="I175" s="447">
        <v>5.1094286560094737</v>
      </c>
      <c r="J175" s="447">
        <v>0</v>
      </c>
      <c r="K175" s="458">
        <v>4.8034220532319383</v>
      </c>
      <c r="L175" s="458">
        <v>4.6654373927958828</v>
      </c>
      <c r="M175" s="458">
        <v>5.6</v>
      </c>
      <c r="N175" s="447">
        <v>4.7258980301274622</v>
      </c>
      <c r="O175" s="447">
        <v>0</v>
      </c>
      <c r="P175" s="459">
        <v>0</v>
      </c>
      <c r="Q175" s="271"/>
      <c r="R175" s="271"/>
      <c r="S175" s="271"/>
      <c r="T175" s="272">
        <f t="shared" ref="T175" si="981">C175-C174</f>
        <v>-4.0188887923466865E-2</v>
      </c>
      <c r="U175" s="272">
        <f t="shared" ref="U175" si="982">D175-D174</f>
        <v>0</v>
      </c>
      <c r="V175" s="272">
        <f t="shared" ref="V175" si="983">E175-E174</f>
        <v>-0.16768410790935739</v>
      </c>
      <c r="W175" s="272">
        <f t="shared" ref="W175" si="984">F175-F174</f>
        <v>-9.9999999999999645E-2</v>
      </c>
      <c r="X175" s="272">
        <f t="shared" ref="X175" si="985">G175-G174</f>
        <v>0</v>
      </c>
      <c r="Y175" s="272">
        <f t="shared" ref="Y175" si="986">H175-H174</f>
        <v>0</v>
      </c>
      <c r="Z175" s="276">
        <f t="shared" ref="Z175" si="987">I175-I174</f>
        <v>-0.11582716484177968</v>
      </c>
      <c r="AA175" s="272">
        <f t="shared" ref="AA175" si="988">J175-J174</f>
        <v>0</v>
      </c>
      <c r="AB175" s="272">
        <f t="shared" ref="AB175" si="989">K175-K174</f>
        <v>-0.47879736669239836</v>
      </c>
      <c r="AC175" s="272">
        <f t="shared" ref="AC175" si="990">L175-L174</f>
        <v>-0.39023212287363318</v>
      </c>
      <c r="AD175" s="272">
        <f t="shared" ref="AD175" si="991">M175-M174</f>
        <v>0.29999999999999982</v>
      </c>
      <c r="AE175" s="276">
        <f t="shared" ref="AE175" si="992">N175-N174</f>
        <v>-0.40408277601457243</v>
      </c>
    </row>
    <row r="176" spans="1:33">
      <c r="A176" s="439"/>
      <c r="B176" s="457" t="s">
        <v>80</v>
      </c>
      <c r="C176" s="447">
        <v>5.2054054054054051</v>
      </c>
      <c r="D176" s="458">
        <v>0</v>
      </c>
      <c r="E176" s="458">
        <v>6.8232067510548529</v>
      </c>
      <c r="F176" s="458">
        <v>6.8</v>
      </c>
      <c r="G176" s="458">
        <v>0</v>
      </c>
      <c r="H176" s="458">
        <v>0</v>
      </c>
      <c r="I176" s="447">
        <v>6.2074550128534698</v>
      </c>
      <c r="J176" s="447">
        <v>0</v>
      </c>
      <c r="K176" s="458">
        <v>5.9087136929460584</v>
      </c>
      <c r="L176" s="458">
        <v>5.6538461538461542</v>
      </c>
      <c r="M176" s="458">
        <v>5.8</v>
      </c>
      <c r="N176" s="447">
        <v>5.7543804262036309</v>
      </c>
      <c r="O176" s="447">
        <v>0</v>
      </c>
      <c r="P176" s="459">
        <v>0</v>
      </c>
      <c r="Q176" s="271"/>
      <c r="R176" s="271"/>
      <c r="S176" s="271"/>
      <c r="T176" s="113"/>
      <c r="U176" s="113"/>
      <c r="Z176" s="275"/>
      <c r="AE176" s="275"/>
    </row>
    <row r="177" spans="1:33">
      <c r="A177" s="439"/>
      <c r="B177" s="457" t="s">
        <v>442</v>
      </c>
      <c r="C177" s="447">
        <v>5.0710000000000006</v>
      </c>
      <c r="D177" s="458">
        <v>0</v>
      </c>
      <c r="E177" s="458">
        <v>5.8423076923076929</v>
      </c>
      <c r="F177" s="458">
        <v>0</v>
      </c>
      <c r="G177" s="458">
        <v>0</v>
      </c>
      <c r="H177" s="458">
        <v>0</v>
      </c>
      <c r="I177" s="447">
        <v>5.541015625</v>
      </c>
      <c r="J177" s="447">
        <v>0</v>
      </c>
      <c r="K177" s="458">
        <v>5.6</v>
      </c>
      <c r="L177" s="458">
        <v>5.291612903225805</v>
      </c>
      <c r="M177" s="458">
        <v>6.6</v>
      </c>
      <c r="N177" s="447">
        <v>5.4273712737127369</v>
      </c>
      <c r="O177" s="447">
        <v>0</v>
      </c>
      <c r="P177" s="459">
        <v>0</v>
      </c>
      <c r="Q177" s="271"/>
      <c r="R177" s="271"/>
      <c r="S177" s="271"/>
      <c r="T177" s="272">
        <f t="shared" ref="T177" si="993">C177-C176</f>
        <v>-0.13440540540540447</v>
      </c>
      <c r="U177" s="272">
        <f t="shared" ref="U177" si="994">D177-D176</f>
        <v>0</v>
      </c>
      <c r="V177" s="272">
        <f t="shared" ref="V177" si="995">E177-E176</f>
        <v>-0.98089905874715999</v>
      </c>
      <c r="W177" s="805">
        <f t="shared" ref="W177" si="996">F177-F176</f>
        <v>-6.8</v>
      </c>
      <c r="X177" s="272">
        <f t="shared" ref="X177" si="997">G177-G176</f>
        <v>0</v>
      </c>
      <c r="Y177" s="272">
        <f t="shared" ref="Y177" si="998">H177-H176</f>
        <v>0</v>
      </c>
      <c r="Z177" s="276">
        <f t="shared" ref="Z177" si="999">I177-I176</f>
        <v>-0.66643938785346979</v>
      </c>
      <c r="AA177" s="272">
        <f t="shared" ref="AA177" si="1000">J177-J176</f>
        <v>0</v>
      </c>
      <c r="AB177" s="272">
        <f t="shared" ref="AB177" si="1001">K177-K176</f>
        <v>-0.30871369294605877</v>
      </c>
      <c r="AC177" s="272">
        <f t="shared" ref="AC177" si="1002">L177-L176</f>
        <v>-0.36223325062034917</v>
      </c>
      <c r="AD177" s="272">
        <f t="shared" ref="AD177" si="1003">M177-M176</f>
        <v>0.79999999999999982</v>
      </c>
      <c r="AE177" s="276">
        <f t="shared" ref="AE177" si="1004">N177-N176</f>
        <v>-0.32700915249089402</v>
      </c>
      <c r="AG177" s="51" t="s">
        <v>1178</v>
      </c>
    </row>
    <row r="178" spans="1:33">
      <c r="A178" s="439"/>
      <c r="B178" s="457" t="s">
        <v>82</v>
      </c>
      <c r="C178" s="447">
        <v>0</v>
      </c>
      <c r="D178" s="458">
        <v>0</v>
      </c>
      <c r="E178" s="458">
        <v>0</v>
      </c>
      <c r="F178" s="458">
        <v>0</v>
      </c>
      <c r="G178" s="458">
        <v>0</v>
      </c>
      <c r="H178" s="458">
        <v>0</v>
      </c>
      <c r="I178" s="447">
        <v>0</v>
      </c>
      <c r="J178" s="447">
        <v>0</v>
      </c>
      <c r="K178" s="458">
        <v>0</v>
      </c>
      <c r="L178" s="458">
        <v>0</v>
      </c>
      <c r="M178" s="458">
        <v>0</v>
      </c>
      <c r="N178" s="447">
        <v>0</v>
      </c>
      <c r="O178" s="447">
        <v>0</v>
      </c>
      <c r="P178" s="459">
        <v>0</v>
      </c>
      <c r="Q178" s="271"/>
      <c r="R178" s="271"/>
      <c r="S178" s="271"/>
      <c r="T178" s="113"/>
      <c r="U178" s="113"/>
      <c r="Z178" s="275"/>
      <c r="AE178" s="275"/>
    </row>
    <row r="179" spans="1:33" ht="13.5" thickBot="1">
      <c r="A179" s="439"/>
      <c r="B179" s="457" t="s">
        <v>444</v>
      </c>
      <c r="C179" s="447">
        <v>0</v>
      </c>
      <c r="D179" s="458">
        <v>0</v>
      </c>
      <c r="E179" s="458">
        <v>0</v>
      </c>
      <c r="F179" s="458">
        <v>0</v>
      </c>
      <c r="G179" s="458">
        <v>0</v>
      </c>
      <c r="H179" s="458">
        <v>0</v>
      </c>
      <c r="I179" s="447">
        <v>0</v>
      </c>
      <c r="J179" s="447">
        <v>0</v>
      </c>
      <c r="K179" s="458">
        <v>0</v>
      </c>
      <c r="L179" s="458">
        <v>0</v>
      </c>
      <c r="M179" s="458">
        <v>0</v>
      </c>
      <c r="N179" s="447">
        <v>0</v>
      </c>
      <c r="O179" s="447">
        <v>0</v>
      </c>
      <c r="P179" s="459">
        <v>0</v>
      </c>
      <c r="Q179" s="271"/>
      <c r="R179" s="271"/>
      <c r="S179" s="271"/>
      <c r="T179" s="272">
        <f t="shared" ref="T179" si="1005">C179-C178</f>
        <v>0</v>
      </c>
      <c r="U179" s="272">
        <f t="shared" ref="U179" si="1006">D179-D178</f>
        <v>0</v>
      </c>
      <c r="V179" s="272">
        <f t="shared" ref="V179" si="1007">E179-E178</f>
        <v>0</v>
      </c>
      <c r="W179" s="272">
        <f t="shared" ref="W179" si="1008">F179-F178</f>
        <v>0</v>
      </c>
      <c r="X179" s="272">
        <f t="shared" ref="X179" si="1009">G179-G178</f>
        <v>0</v>
      </c>
      <c r="Y179" s="272">
        <f t="shared" ref="Y179" si="1010">H179-H178</f>
        <v>0</v>
      </c>
      <c r="Z179" s="276">
        <f t="shared" ref="Z179" si="1011">I179-I178</f>
        <v>0</v>
      </c>
      <c r="AA179" s="272">
        <f t="shared" ref="AA179" si="1012">J179-J178</f>
        <v>0</v>
      </c>
      <c r="AB179" s="272">
        <f t="shared" ref="AB179" si="1013">K179-K178</f>
        <v>0</v>
      </c>
      <c r="AC179" s="272">
        <f t="shared" ref="AC179" si="1014">L179-L178</f>
        <v>0</v>
      </c>
      <c r="AD179" s="272">
        <f t="shared" ref="AD179" si="1015">M179-M178</f>
        <v>0</v>
      </c>
      <c r="AE179" s="276">
        <f t="shared" ref="AE179" si="1016">N179-N178</f>
        <v>0</v>
      </c>
    </row>
    <row r="180" spans="1:33" ht="13.5" thickTop="1">
      <c r="A180" s="439"/>
      <c r="B180" s="457" t="s">
        <v>84</v>
      </c>
      <c r="C180" s="447">
        <v>4.991519105312209</v>
      </c>
      <c r="D180" s="458">
        <v>0</v>
      </c>
      <c r="E180" s="458">
        <v>5.5102372700613174</v>
      </c>
      <c r="F180" s="458">
        <v>5.6296296296296298</v>
      </c>
      <c r="G180" s="458">
        <v>0</v>
      </c>
      <c r="H180" s="458">
        <v>0</v>
      </c>
      <c r="I180" s="447">
        <v>5.2788278182837916</v>
      </c>
      <c r="J180" s="447">
        <v>0</v>
      </c>
      <c r="K180" s="458">
        <v>5.5190588235294111</v>
      </c>
      <c r="L180" s="458">
        <v>5.2354324432044645</v>
      </c>
      <c r="M180" s="458">
        <v>5.4761363636363631</v>
      </c>
      <c r="N180" s="447">
        <v>5.3342975206611563</v>
      </c>
      <c r="O180" s="447">
        <v>0</v>
      </c>
      <c r="P180" s="459">
        <v>0</v>
      </c>
      <c r="Q180" s="408"/>
      <c r="R180" s="408"/>
      <c r="S180" s="408"/>
      <c r="T180" s="417"/>
      <c r="U180" s="417"/>
      <c r="V180" s="417"/>
      <c r="W180" s="417"/>
      <c r="X180" s="417"/>
      <c r="Y180" s="417"/>
      <c r="Z180" s="418"/>
      <c r="AA180" s="417"/>
      <c r="AB180" s="417"/>
      <c r="AC180" s="417"/>
      <c r="AD180" s="417"/>
      <c r="AE180" s="418"/>
      <c r="AF180" s="417"/>
    </row>
    <row r="181" spans="1:33" ht="13.5" thickBot="1">
      <c r="A181" s="439"/>
      <c r="B181" s="457" t="s">
        <v>446</v>
      </c>
      <c r="C181" s="447">
        <v>4.9449516324062879</v>
      </c>
      <c r="D181" s="458">
        <v>0</v>
      </c>
      <c r="E181" s="458">
        <v>5.2795435569162263</v>
      </c>
      <c r="F181" s="458">
        <v>5.5</v>
      </c>
      <c r="G181" s="458">
        <v>0</v>
      </c>
      <c r="H181" s="458">
        <v>0</v>
      </c>
      <c r="I181" s="447">
        <v>5.1251853964632064</v>
      </c>
      <c r="J181" s="447">
        <v>0</v>
      </c>
      <c r="K181" s="458">
        <v>5.0648786717752232</v>
      </c>
      <c r="L181" s="458">
        <v>4.8439607602697734</v>
      </c>
      <c r="M181" s="458">
        <v>5.92</v>
      </c>
      <c r="N181" s="447">
        <v>4.9359983766233775</v>
      </c>
      <c r="O181" s="447">
        <v>0</v>
      </c>
      <c r="P181" s="459">
        <v>0</v>
      </c>
      <c r="Q181" s="412"/>
      <c r="R181" s="412"/>
      <c r="S181" s="412"/>
      <c r="T181" s="419">
        <f t="shared" ref="T181" si="1017">C181-C180</f>
        <v>-4.6567472905921115E-2</v>
      </c>
      <c r="U181" s="419">
        <f t="shared" ref="U181" si="1018">D181-D180</f>
        <v>0</v>
      </c>
      <c r="V181" s="419">
        <f t="shared" ref="V181" si="1019">E181-E180</f>
        <v>-0.23069371314509102</v>
      </c>
      <c r="W181" s="419">
        <f t="shared" ref="W181" si="1020">F181-F180</f>
        <v>-0.12962962962962976</v>
      </c>
      <c r="X181" s="419">
        <f t="shared" ref="X181" si="1021">G181-G180</f>
        <v>0</v>
      </c>
      <c r="Y181" s="419">
        <f t="shared" ref="Y181" si="1022">H181-H180</f>
        <v>0</v>
      </c>
      <c r="Z181" s="420">
        <f t="shared" ref="Z181" si="1023">I181-I180</f>
        <v>-0.15364242182058518</v>
      </c>
      <c r="AA181" s="419">
        <f t="shared" ref="AA181" si="1024">J181-J180</f>
        <v>0</v>
      </c>
      <c r="AB181" s="419">
        <f t="shared" ref="AB181" si="1025">K181-K180</f>
        <v>-0.45418015175418791</v>
      </c>
      <c r="AC181" s="419">
        <f t="shared" ref="AC181" si="1026">L181-L180</f>
        <v>-0.39147168293469115</v>
      </c>
      <c r="AD181" s="419">
        <f t="shared" ref="AD181" si="1027">M181-M180</f>
        <v>0.44386363636363679</v>
      </c>
      <c r="AE181" s="420">
        <f t="shared" ref="AE181" si="1028">N181-N180</f>
        <v>-0.39829914403777877</v>
      </c>
      <c r="AF181" s="421"/>
    </row>
    <row r="182" spans="1:33" ht="13.5" thickTop="1">
      <c r="A182" s="439"/>
      <c r="B182" s="457" t="s">
        <v>86</v>
      </c>
      <c r="C182" s="447">
        <v>5.7954009433962268</v>
      </c>
      <c r="D182" s="458">
        <v>0</v>
      </c>
      <c r="E182" s="458">
        <v>5.8355503038487511</v>
      </c>
      <c r="F182" s="458">
        <v>5.6</v>
      </c>
      <c r="G182" s="458">
        <v>0</v>
      </c>
      <c r="H182" s="458">
        <v>0</v>
      </c>
      <c r="I182" s="447">
        <v>5.8182145886344365</v>
      </c>
      <c r="J182" s="447">
        <v>0</v>
      </c>
      <c r="K182" s="458">
        <v>6.2485791610284167</v>
      </c>
      <c r="L182" s="458">
        <v>5.7432318104906939</v>
      </c>
      <c r="M182" s="458">
        <v>6.4</v>
      </c>
      <c r="N182" s="447">
        <v>5.9479898218829526</v>
      </c>
      <c r="O182" s="447">
        <v>0</v>
      </c>
      <c r="P182" s="459">
        <v>0</v>
      </c>
      <c r="Q182" s="271"/>
      <c r="R182" s="271"/>
      <c r="S182" s="271"/>
      <c r="T182" s="113"/>
      <c r="U182" s="113"/>
      <c r="Z182" s="275"/>
      <c r="AE182" s="275"/>
    </row>
    <row r="183" spans="1:33">
      <c r="A183" s="439"/>
      <c r="B183" s="457" t="s">
        <v>448</v>
      </c>
      <c r="C183" s="447">
        <v>5.7285191956124315</v>
      </c>
      <c r="D183" s="458">
        <v>0</v>
      </c>
      <c r="E183" s="458">
        <v>5.8110097939885179</v>
      </c>
      <c r="F183" s="458">
        <v>6.4</v>
      </c>
      <c r="G183" s="458">
        <v>0</v>
      </c>
      <c r="H183" s="458">
        <v>0</v>
      </c>
      <c r="I183" s="447">
        <v>5.790599571734476</v>
      </c>
      <c r="J183" s="447">
        <v>0</v>
      </c>
      <c r="K183" s="458">
        <v>6.5448736998514123</v>
      </c>
      <c r="L183" s="458">
        <v>5.5436902485659658</v>
      </c>
      <c r="M183" s="458">
        <v>5.3</v>
      </c>
      <c r="N183" s="447">
        <v>5.921205230244456</v>
      </c>
      <c r="O183" s="447">
        <v>0</v>
      </c>
      <c r="P183" s="459">
        <v>0</v>
      </c>
      <c r="Q183" s="271"/>
      <c r="R183" s="271"/>
      <c r="S183" s="271"/>
      <c r="T183" s="272">
        <f t="shared" ref="T183" si="1029">C183-C182</f>
        <v>-6.6881747783795298E-2</v>
      </c>
      <c r="U183" s="272">
        <f t="shared" ref="U183" si="1030">D183-D182</f>
        <v>0</v>
      </c>
      <c r="V183" s="272">
        <f t="shared" ref="V183" si="1031">E183-E182</f>
        <v>-2.4540509860233151E-2</v>
      </c>
      <c r="W183" s="272">
        <f t="shared" ref="W183" si="1032">F183-F182</f>
        <v>0.80000000000000071</v>
      </c>
      <c r="X183" s="272">
        <f t="shared" ref="X183" si="1033">G183-G182</f>
        <v>0</v>
      </c>
      <c r="Y183" s="272">
        <f t="shared" ref="Y183" si="1034">H183-H182</f>
        <v>0</v>
      </c>
      <c r="Z183" s="276">
        <f t="shared" ref="Z183" si="1035">I183-I182</f>
        <v>-2.7615016899960487E-2</v>
      </c>
      <c r="AA183" s="272">
        <f t="shared" ref="AA183" si="1036">J183-J182</f>
        <v>0</v>
      </c>
      <c r="AB183" s="272">
        <f t="shared" ref="AB183" si="1037">K183-K182</f>
        <v>0.29629453882299561</v>
      </c>
      <c r="AC183" s="272">
        <f t="shared" ref="AC183" si="1038">L183-L182</f>
        <v>-0.19954156192472805</v>
      </c>
      <c r="AD183" s="805">
        <f t="shared" ref="AD183" si="1039">M183-M182</f>
        <v>-1.1000000000000005</v>
      </c>
      <c r="AE183" s="276">
        <f t="shared" ref="AE183" si="1040">N183-N182</f>
        <v>-2.6784591638496558E-2</v>
      </c>
    </row>
    <row r="184" spans="1:33">
      <c r="A184" s="439"/>
      <c r="B184" s="457" t="s">
        <v>88</v>
      </c>
      <c r="C184" s="447">
        <v>6.0333333333333332</v>
      </c>
      <c r="D184" s="458">
        <v>0</v>
      </c>
      <c r="E184" s="458">
        <v>6.3128557409224726</v>
      </c>
      <c r="F184" s="458">
        <v>7.4</v>
      </c>
      <c r="G184" s="458">
        <v>0</v>
      </c>
      <c r="H184" s="458">
        <v>0</v>
      </c>
      <c r="I184" s="447">
        <v>6.2262769230769228</v>
      </c>
      <c r="J184" s="447">
        <v>0</v>
      </c>
      <c r="K184" s="458">
        <v>5.8408805031446533</v>
      </c>
      <c r="L184" s="458">
        <v>5.4365570599613156</v>
      </c>
      <c r="M184" s="458">
        <v>5</v>
      </c>
      <c r="N184" s="447">
        <v>5.5622576966932717</v>
      </c>
      <c r="O184" s="447">
        <v>0</v>
      </c>
      <c r="P184" s="459">
        <v>0</v>
      </c>
      <c r="Q184" s="271"/>
      <c r="R184" s="271"/>
      <c r="S184" s="271"/>
      <c r="T184" s="113"/>
      <c r="U184" s="113"/>
      <c r="Z184" s="275"/>
      <c r="AE184" s="275"/>
    </row>
    <row r="185" spans="1:33">
      <c r="A185" s="439"/>
      <c r="B185" s="457" t="s">
        <v>450</v>
      </c>
      <c r="C185" s="447">
        <v>6</v>
      </c>
      <c r="D185" s="458">
        <v>0</v>
      </c>
      <c r="E185" s="458">
        <v>6.3014218009478675</v>
      </c>
      <c r="F185" s="458">
        <v>7</v>
      </c>
      <c r="G185" s="458">
        <v>0</v>
      </c>
      <c r="H185" s="458">
        <v>0</v>
      </c>
      <c r="I185" s="447">
        <v>6.2171499074645284</v>
      </c>
      <c r="J185" s="447">
        <v>0</v>
      </c>
      <c r="K185" s="458">
        <v>5.658385093167702</v>
      </c>
      <c r="L185" s="458">
        <v>5.0446058091286305</v>
      </c>
      <c r="M185" s="458">
        <v>4.9000000000000004</v>
      </c>
      <c r="N185" s="447">
        <v>5.2736904761904757</v>
      </c>
      <c r="O185" s="447">
        <v>0</v>
      </c>
      <c r="P185" s="459">
        <v>0</v>
      </c>
      <c r="Q185" s="271"/>
      <c r="R185" s="271"/>
      <c r="S185" s="271"/>
      <c r="T185" s="272">
        <f t="shared" ref="T185" si="1041">C185-C184</f>
        <v>-3.3333333333333215E-2</v>
      </c>
      <c r="U185" s="272">
        <f t="shared" ref="U185" si="1042">D185-D184</f>
        <v>0</v>
      </c>
      <c r="V185" s="272">
        <f t="shared" ref="V185" si="1043">E185-E184</f>
        <v>-1.1433939974605067E-2</v>
      </c>
      <c r="W185" s="272">
        <f t="shared" ref="W185" si="1044">F185-F184</f>
        <v>-0.40000000000000036</v>
      </c>
      <c r="X185" s="272">
        <f t="shared" ref="X185" si="1045">G185-G184</f>
        <v>0</v>
      </c>
      <c r="Y185" s="272">
        <f t="shared" ref="Y185" si="1046">H185-H184</f>
        <v>0</v>
      </c>
      <c r="Z185" s="276">
        <f t="shared" ref="Z185" si="1047">I185-I184</f>
        <v>-9.1270156123943735E-3</v>
      </c>
      <c r="AA185" s="272">
        <f t="shared" ref="AA185" si="1048">J185-J184</f>
        <v>0</v>
      </c>
      <c r="AB185" s="272">
        <f t="shared" ref="AB185" si="1049">K185-K184</f>
        <v>-0.18249540997695135</v>
      </c>
      <c r="AC185" s="272">
        <f t="shared" ref="AC185" si="1050">L185-L184</f>
        <v>-0.39195125083268501</v>
      </c>
      <c r="AD185" s="272">
        <f t="shared" ref="AD185" si="1051">M185-M184</f>
        <v>-9.9999999999999645E-2</v>
      </c>
      <c r="AE185" s="276">
        <f t="shared" ref="AE185" si="1052">N185-N184</f>
        <v>-0.28856722050279604</v>
      </c>
    </row>
    <row r="186" spans="1:33">
      <c r="A186" s="439"/>
      <c r="B186" s="457" t="s">
        <v>90</v>
      </c>
      <c r="C186" s="447">
        <v>0</v>
      </c>
      <c r="D186" s="458">
        <v>0</v>
      </c>
      <c r="E186" s="458">
        <v>0</v>
      </c>
      <c r="F186" s="458">
        <v>0</v>
      </c>
      <c r="G186" s="458">
        <v>0</v>
      </c>
      <c r="H186" s="458">
        <v>0</v>
      </c>
      <c r="I186" s="447">
        <v>0</v>
      </c>
      <c r="J186" s="447">
        <v>0</v>
      </c>
      <c r="K186" s="458">
        <v>0</v>
      </c>
      <c r="L186" s="458">
        <v>0</v>
      </c>
      <c r="M186" s="458">
        <v>0</v>
      </c>
      <c r="N186" s="447">
        <v>0</v>
      </c>
      <c r="O186" s="447">
        <v>0</v>
      </c>
      <c r="P186" s="459">
        <v>0</v>
      </c>
      <c r="Q186" s="271"/>
      <c r="R186" s="271"/>
      <c r="S186" s="271"/>
      <c r="T186" s="113"/>
      <c r="U186" s="113"/>
      <c r="Z186" s="275"/>
      <c r="AE186" s="275"/>
    </row>
    <row r="187" spans="1:33" ht="13.5" thickBot="1">
      <c r="A187" s="439"/>
      <c r="B187" s="457" t="s">
        <v>452</v>
      </c>
      <c r="C187" s="447">
        <v>0</v>
      </c>
      <c r="D187" s="458">
        <v>0</v>
      </c>
      <c r="E187" s="458">
        <v>0</v>
      </c>
      <c r="F187" s="458">
        <v>0</v>
      </c>
      <c r="G187" s="458">
        <v>0</v>
      </c>
      <c r="H187" s="458">
        <v>0</v>
      </c>
      <c r="I187" s="447">
        <v>0</v>
      </c>
      <c r="J187" s="447">
        <v>0</v>
      </c>
      <c r="K187" s="458">
        <v>0</v>
      </c>
      <c r="L187" s="458">
        <v>0</v>
      </c>
      <c r="M187" s="458">
        <v>0</v>
      </c>
      <c r="N187" s="447">
        <v>0</v>
      </c>
      <c r="O187" s="447">
        <v>0</v>
      </c>
      <c r="P187" s="459">
        <v>0</v>
      </c>
      <c r="Q187" s="271"/>
      <c r="R187" s="271"/>
      <c r="S187" s="271"/>
      <c r="T187" s="272">
        <f t="shared" ref="T187" si="1053">C187-C186</f>
        <v>0</v>
      </c>
      <c r="U187" s="272">
        <f t="shared" ref="U187" si="1054">D187-D186</f>
        <v>0</v>
      </c>
      <c r="V187" s="272">
        <f t="shared" ref="V187" si="1055">E187-E186</f>
        <v>0</v>
      </c>
      <c r="W187" s="272">
        <f t="shared" ref="W187" si="1056">F187-F186</f>
        <v>0</v>
      </c>
      <c r="X187" s="272">
        <f t="shared" ref="X187" si="1057">G187-G186</f>
        <v>0</v>
      </c>
      <c r="Y187" s="272">
        <f t="shared" ref="Y187" si="1058">H187-H186</f>
        <v>0</v>
      </c>
      <c r="Z187" s="276">
        <f t="shared" ref="Z187" si="1059">I187-I186</f>
        <v>0</v>
      </c>
      <c r="AA187" s="272">
        <f t="shared" ref="AA187" si="1060">J187-J186</f>
        <v>0</v>
      </c>
      <c r="AB187" s="272">
        <f t="shared" ref="AB187" si="1061">K187-K186</f>
        <v>0</v>
      </c>
      <c r="AC187" s="272">
        <f t="shared" ref="AC187" si="1062">L187-L186</f>
        <v>0</v>
      </c>
      <c r="AD187" s="272">
        <f t="shared" ref="AD187" si="1063">M187-M186</f>
        <v>0</v>
      </c>
      <c r="AE187" s="276">
        <f t="shared" ref="AE187" si="1064">N187-N186</f>
        <v>0</v>
      </c>
    </row>
    <row r="188" spans="1:33" ht="13.5" thickTop="1">
      <c r="A188" s="439"/>
      <c r="B188" s="457" t="s">
        <v>92</v>
      </c>
      <c r="C188" s="447">
        <v>5.8564226216571678</v>
      </c>
      <c r="D188" s="458">
        <v>0</v>
      </c>
      <c r="E188" s="458">
        <v>5.9577241899020352</v>
      </c>
      <c r="F188" s="458">
        <v>6.0784810126582274</v>
      </c>
      <c r="G188" s="458">
        <v>0</v>
      </c>
      <c r="H188" s="458">
        <v>0</v>
      </c>
      <c r="I188" s="447">
        <v>5.9227882037533499</v>
      </c>
      <c r="J188" s="447">
        <v>0</v>
      </c>
      <c r="K188" s="458">
        <v>6.1259224219489123</v>
      </c>
      <c r="L188" s="458">
        <v>5.6499117127722176</v>
      </c>
      <c r="M188" s="458">
        <v>5.7162790697674417</v>
      </c>
      <c r="N188" s="447">
        <v>5.8289584799437009</v>
      </c>
      <c r="O188" s="447">
        <v>0</v>
      </c>
      <c r="P188" s="459">
        <v>0</v>
      </c>
      <c r="Q188" s="408"/>
      <c r="R188" s="408"/>
      <c r="S188" s="408"/>
      <c r="T188" s="417"/>
      <c r="U188" s="417"/>
      <c r="V188" s="417"/>
      <c r="W188" s="417"/>
      <c r="X188" s="417"/>
      <c r="Y188" s="417"/>
      <c r="Z188" s="418"/>
      <c r="AA188" s="417"/>
      <c r="AB188" s="417"/>
      <c r="AC188" s="417"/>
      <c r="AD188" s="417"/>
      <c r="AE188" s="418"/>
      <c r="AF188" s="417"/>
    </row>
    <row r="189" spans="1:33" ht="13.5" thickBot="1">
      <c r="A189" s="439"/>
      <c r="B189" s="457" t="s">
        <v>454</v>
      </c>
      <c r="C189" s="447">
        <v>5.7949838932351589</v>
      </c>
      <c r="D189" s="458">
        <v>0</v>
      </c>
      <c r="E189" s="458">
        <v>5.9398406374501986</v>
      </c>
      <c r="F189" s="458">
        <v>6.6000000000000005</v>
      </c>
      <c r="G189" s="458">
        <v>0</v>
      </c>
      <c r="H189" s="458">
        <v>0</v>
      </c>
      <c r="I189" s="447">
        <v>5.9005086631696075</v>
      </c>
      <c r="J189" s="447">
        <v>0</v>
      </c>
      <c r="K189" s="458">
        <v>6.2579899497487439</v>
      </c>
      <c r="L189" s="458">
        <v>5.3862565445026185</v>
      </c>
      <c r="M189" s="458">
        <v>5.1105263157894738</v>
      </c>
      <c r="N189" s="447">
        <v>5.7119276644863408</v>
      </c>
      <c r="O189" s="447">
        <v>0</v>
      </c>
      <c r="P189" s="459">
        <v>0</v>
      </c>
      <c r="Q189" s="412"/>
      <c r="R189" s="412"/>
      <c r="S189" s="412"/>
      <c r="T189" s="419">
        <f t="shared" ref="T189" si="1065">C189-C188</f>
        <v>-6.1438728422008815E-2</v>
      </c>
      <c r="U189" s="419">
        <f t="shared" ref="U189" si="1066">D189-D188</f>
        <v>0</v>
      </c>
      <c r="V189" s="419">
        <f t="shared" ref="V189" si="1067">E189-E188</f>
        <v>-1.7883552451836593E-2</v>
      </c>
      <c r="W189" s="419">
        <f t="shared" ref="W189" si="1068">F189-F188</f>
        <v>0.52151898734177315</v>
      </c>
      <c r="X189" s="419">
        <f t="shared" ref="X189" si="1069">G189-G188</f>
        <v>0</v>
      </c>
      <c r="Y189" s="419">
        <f t="shared" ref="Y189" si="1070">H189-H188</f>
        <v>0</v>
      </c>
      <c r="Z189" s="420">
        <f t="shared" ref="Z189" si="1071">I189-I188</f>
        <v>-2.2279540583742374E-2</v>
      </c>
      <c r="AA189" s="419">
        <f t="shared" ref="AA189" si="1072">J189-J188</f>
        <v>0</v>
      </c>
      <c r="AB189" s="419">
        <f t="shared" ref="AB189" si="1073">K189-K188</f>
        <v>0.13206752779983155</v>
      </c>
      <c r="AC189" s="419">
        <f t="shared" ref="AC189" si="1074">L189-L188</f>
        <v>-0.26365516826959912</v>
      </c>
      <c r="AD189" s="419">
        <f t="shared" ref="AD189" si="1075">M189-M188</f>
        <v>-0.60575275397796791</v>
      </c>
      <c r="AE189" s="420">
        <f t="shared" ref="AE189" si="1076">N189-N188</f>
        <v>-0.11703081545736005</v>
      </c>
      <c r="AF189" s="421"/>
    </row>
    <row r="190" spans="1:33" ht="13.5" thickTop="1">
      <c r="A190" s="439"/>
      <c r="B190" s="457" t="s">
        <v>110</v>
      </c>
      <c r="C190" s="447">
        <v>7.2681318681318681</v>
      </c>
      <c r="D190" s="458">
        <v>0</v>
      </c>
      <c r="E190" s="458">
        <v>6.1446956521739127</v>
      </c>
      <c r="F190" s="458">
        <v>7.8</v>
      </c>
      <c r="G190" s="458">
        <v>0</v>
      </c>
      <c r="H190" s="458">
        <v>0</v>
      </c>
      <c r="I190" s="447">
        <v>6.4452196382428948</v>
      </c>
      <c r="J190" s="447">
        <v>0</v>
      </c>
      <c r="K190" s="458">
        <v>6.9295918367346943</v>
      </c>
      <c r="L190" s="458">
        <v>6.5008902077151332</v>
      </c>
      <c r="M190" s="458">
        <v>8.3000000000000007</v>
      </c>
      <c r="N190" s="447">
        <v>6.6319819819819816</v>
      </c>
      <c r="O190" s="447">
        <v>0</v>
      </c>
      <c r="P190" s="459">
        <v>0</v>
      </c>
      <c r="Q190" s="271"/>
      <c r="R190" s="271"/>
      <c r="S190" s="271"/>
      <c r="T190" s="113"/>
      <c r="U190" s="113"/>
      <c r="Z190" s="275"/>
      <c r="AE190" s="275"/>
    </row>
    <row r="191" spans="1:33">
      <c r="A191" s="439"/>
      <c r="B191" s="457" t="s">
        <v>456</v>
      </c>
      <c r="C191" s="447">
        <v>7.4556521739130446</v>
      </c>
      <c r="D191" s="458">
        <v>0</v>
      </c>
      <c r="E191" s="458">
        <v>6.4998473282442744</v>
      </c>
      <c r="F191" s="458">
        <v>7.0999999999999988</v>
      </c>
      <c r="G191" s="458">
        <v>0</v>
      </c>
      <c r="H191" s="458">
        <v>0</v>
      </c>
      <c r="I191" s="447">
        <v>6.7638228941684666</v>
      </c>
      <c r="J191" s="447">
        <v>0</v>
      </c>
      <c r="K191" s="458">
        <v>6.5239819004524886</v>
      </c>
      <c r="L191" s="458">
        <v>5.7416064257028108</v>
      </c>
      <c r="M191" s="458">
        <v>6.8</v>
      </c>
      <c r="N191" s="447">
        <v>5.9682842287694973</v>
      </c>
      <c r="O191" s="447">
        <v>0</v>
      </c>
      <c r="P191" s="459">
        <v>0</v>
      </c>
      <c r="Q191" s="271"/>
      <c r="R191" s="271"/>
      <c r="S191" s="271"/>
      <c r="T191" s="272">
        <f t="shared" ref="T191" si="1077">C191-C190</f>
        <v>0.18752030578117651</v>
      </c>
      <c r="U191" s="272">
        <f t="shared" ref="U191" si="1078">D191-D190</f>
        <v>0</v>
      </c>
      <c r="V191" s="272">
        <f t="shared" ref="V191" si="1079">E191-E190</f>
        <v>0.35515167607036169</v>
      </c>
      <c r="W191" s="272">
        <f t="shared" ref="W191" si="1080">F191-F190</f>
        <v>-0.70000000000000107</v>
      </c>
      <c r="X191" s="272">
        <f t="shared" ref="X191" si="1081">G191-G190</f>
        <v>0</v>
      </c>
      <c r="Y191" s="272">
        <f t="shared" ref="Y191" si="1082">H191-H190</f>
        <v>0</v>
      </c>
      <c r="Z191" s="276">
        <f t="shared" ref="Z191" si="1083">I191-I190</f>
        <v>0.31860325592557182</v>
      </c>
      <c r="AA191" s="272">
        <f t="shared" ref="AA191" si="1084">J191-J190</f>
        <v>0</v>
      </c>
      <c r="AB191" s="272">
        <f t="shared" ref="AB191" si="1085">K191-K190</f>
        <v>-0.40560993628220565</v>
      </c>
      <c r="AC191" s="272">
        <f t="shared" ref="AC191" si="1086">L191-L190</f>
        <v>-0.75928378201232238</v>
      </c>
      <c r="AD191" s="805">
        <f t="shared" ref="AD191" si="1087">M191-M190</f>
        <v>-1.5000000000000009</v>
      </c>
      <c r="AE191" s="276">
        <f t="shared" ref="AE191" si="1088">N191-N190</f>
        <v>-0.66369775321248436</v>
      </c>
    </row>
    <row r="192" spans="1:33">
      <c r="A192" s="439"/>
      <c r="B192" s="457" t="s">
        <v>123</v>
      </c>
      <c r="C192" s="447">
        <v>5.1558783554196399</v>
      </c>
      <c r="D192" s="458">
        <v>0</v>
      </c>
      <c r="E192" s="458">
        <v>5.4614450441609419</v>
      </c>
      <c r="F192" s="458">
        <v>5.5821428571428564</v>
      </c>
      <c r="G192" s="458">
        <v>0</v>
      </c>
      <c r="H192" s="458">
        <v>0</v>
      </c>
      <c r="I192" s="447">
        <v>5.3372318047959606</v>
      </c>
      <c r="J192" s="447">
        <v>0</v>
      </c>
      <c r="K192" s="458">
        <v>5.5515624999999993</v>
      </c>
      <c r="L192" s="458">
        <v>4.8950961064563829</v>
      </c>
      <c r="M192" s="458">
        <v>5.5093750000000004</v>
      </c>
      <c r="N192" s="447">
        <v>5.1002029083530598</v>
      </c>
      <c r="O192" s="447">
        <v>0</v>
      </c>
      <c r="P192" s="459">
        <v>0</v>
      </c>
      <c r="Q192" s="271"/>
      <c r="R192" s="271"/>
      <c r="S192" s="271"/>
      <c r="T192" s="113"/>
      <c r="U192" s="113"/>
      <c r="Z192" s="275"/>
      <c r="AE192" s="275"/>
    </row>
    <row r="193" spans="1:33">
      <c r="A193" s="439"/>
      <c r="B193" s="457" t="s">
        <v>458</v>
      </c>
      <c r="C193" s="447">
        <v>5.0980176578377483</v>
      </c>
      <c r="D193" s="458">
        <v>0</v>
      </c>
      <c r="E193" s="458">
        <v>5.3870561853743615</v>
      </c>
      <c r="F193" s="458">
        <v>5.7931578947368427</v>
      </c>
      <c r="G193" s="458">
        <v>0</v>
      </c>
      <c r="H193" s="458">
        <v>0</v>
      </c>
      <c r="I193" s="447">
        <v>5.2704641350210961</v>
      </c>
      <c r="J193" s="447">
        <v>0</v>
      </c>
      <c r="K193" s="458">
        <v>5.636826347305389</v>
      </c>
      <c r="L193" s="458">
        <v>4.700168123739072</v>
      </c>
      <c r="M193" s="458">
        <v>5.2065934065934059</v>
      </c>
      <c r="N193" s="447">
        <v>4.9949784139968187</v>
      </c>
      <c r="O193" s="447">
        <v>0</v>
      </c>
      <c r="P193" s="459">
        <v>0</v>
      </c>
      <c r="Q193" s="271"/>
      <c r="R193" s="271"/>
      <c r="S193" s="271"/>
      <c r="T193" s="272">
        <f t="shared" ref="T193" si="1089">C193-C192</f>
        <v>-5.7860697581891607E-2</v>
      </c>
      <c r="U193" s="272">
        <f t="shared" ref="U193" si="1090">D193-D192</f>
        <v>0</v>
      </c>
      <c r="V193" s="272">
        <f t="shared" ref="V193" si="1091">E193-E192</f>
        <v>-7.4388858786580414E-2</v>
      </c>
      <c r="W193" s="272">
        <f t="shared" ref="W193" si="1092">F193-F192</f>
        <v>0.21101503759398632</v>
      </c>
      <c r="X193" s="272">
        <f t="shared" ref="X193" si="1093">G193-G192</f>
        <v>0</v>
      </c>
      <c r="Y193" s="272">
        <f t="shared" ref="Y193" si="1094">H193-H192</f>
        <v>0</v>
      </c>
      <c r="Z193" s="276">
        <f t="shared" ref="Z193" si="1095">I193-I192</f>
        <v>-6.676766977486448E-2</v>
      </c>
      <c r="AA193" s="272">
        <f t="shared" ref="AA193" si="1096">J193-J192</f>
        <v>0</v>
      </c>
      <c r="AB193" s="272">
        <f t="shared" ref="AB193" si="1097">K193-K192</f>
        <v>8.5263847305389717E-2</v>
      </c>
      <c r="AC193" s="272">
        <f t="shared" ref="AC193" si="1098">L193-L192</f>
        <v>-0.19492798271731093</v>
      </c>
      <c r="AD193" s="272">
        <f t="shared" ref="AD193" si="1099">M193-M192</f>
        <v>-0.3027815934065945</v>
      </c>
      <c r="AE193" s="276">
        <f t="shared" ref="AE193" si="1100">N193-N192</f>
        <v>-0.10522449435624104</v>
      </c>
    </row>
    <row r="194" spans="1:33">
      <c r="A194" s="439"/>
      <c r="B194" s="457" t="s">
        <v>125</v>
      </c>
      <c r="C194" s="447">
        <v>5.8514018691588783</v>
      </c>
      <c r="D194" s="458">
        <v>0</v>
      </c>
      <c r="E194" s="458">
        <v>6.3714723926380366</v>
      </c>
      <c r="F194" s="458">
        <v>7.2153846153846164</v>
      </c>
      <c r="G194" s="458">
        <v>0</v>
      </c>
      <c r="H194" s="458">
        <v>0</v>
      </c>
      <c r="I194" s="447">
        <v>6.1946608946608945</v>
      </c>
      <c r="J194" s="447">
        <v>0</v>
      </c>
      <c r="K194" s="458">
        <v>5.8540983606557369</v>
      </c>
      <c r="L194" s="458">
        <v>5.3379476584022036</v>
      </c>
      <c r="M194" s="458">
        <v>5.3518987341772144</v>
      </c>
      <c r="N194" s="447">
        <v>5.5232285115303972</v>
      </c>
      <c r="O194" s="447">
        <v>0</v>
      </c>
      <c r="P194" s="459">
        <v>0</v>
      </c>
      <c r="Q194" s="271"/>
      <c r="R194" s="271"/>
      <c r="S194" s="271"/>
      <c r="T194" s="113"/>
      <c r="U194" s="113"/>
      <c r="Z194" s="275"/>
      <c r="AE194" s="275"/>
    </row>
    <row r="195" spans="1:33">
      <c r="A195" s="439"/>
      <c r="B195" s="457" t="s">
        <v>460</v>
      </c>
      <c r="C195" s="447">
        <v>5.8213846153846154</v>
      </c>
      <c r="D195" s="458">
        <v>0</v>
      </c>
      <c r="E195" s="458">
        <v>6.183858267716535</v>
      </c>
      <c r="F195" s="458">
        <v>7</v>
      </c>
      <c r="G195" s="458">
        <v>0</v>
      </c>
      <c r="H195" s="458">
        <v>0</v>
      </c>
      <c r="I195" s="447">
        <v>6.0774820880245652</v>
      </c>
      <c r="J195" s="447">
        <v>0</v>
      </c>
      <c r="K195" s="458">
        <v>5.5869354838709677</v>
      </c>
      <c r="L195" s="458">
        <v>4.9631626235399819</v>
      </c>
      <c r="M195" s="458">
        <v>5.3836363636363638</v>
      </c>
      <c r="N195" s="447">
        <v>5.1923937360178973</v>
      </c>
      <c r="O195" s="447">
        <v>0</v>
      </c>
      <c r="P195" s="459">
        <v>0</v>
      </c>
      <c r="Q195" s="271"/>
      <c r="R195" s="271"/>
      <c r="S195" s="271"/>
      <c r="T195" s="272">
        <f t="shared" ref="T195" si="1101">C195-C194</f>
        <v>-3.0017253774262898E-2</v>
      </c>
      <c r="U195" s="272">
        <f t="shared" ref="U195" si="1102">D195-D194</f>
        <v>0</v>
      </c>
      <c r="V195" s="272">
        <f t="shared" ref="V195" si="1103">E195-E194</f>
        <v>-0.18761412492150153</v>
      </c>
      <c r="W195" s="272">
        <f t="shared" ref="W195" si="1104">F195-F194</f>
        <v>-0.2153846153846164</v>
      </c>
      <c r="X195" s="272">
        <f t="shared" ref="X195" si="1105">G195-G194</f>
        <v>0</v>
      </c>
      <c r="Y195" s="272">
        <f t="shared" ref="Y195" si="1106">H195-H194</f>
        <v>0</v>
      </c>
      <c r="Z195" s="276">
        <f t="shared" ref="Z195" si="1107">I195-I194</f>
        <v>-0.11717880663632929</v>
      </c>
      <c r="AA195" s="272">
        <f t="shared" ref="AA195" si="1108">J195-J194</f>
        <v>0</v>
      </c>
      <c r="AB195" s="272">
        <f t="shared" ref="AB195" si="1109">K195-K194</f>
        <v>-0.26716287678476913</v>
      </c>
      <c r="AC195" s="272">
        <f t="shared" ref="AC195" si="1110">L195-L194</f>
        <v>-0.3747850348622217</v>
      </c>
      <c r="AD195" s="272">
        <f t="shared" ref="AD195" si="1111">M195-M194</f>
        <v>3.1737629459149375E-2</v>
      </c>
      <c r="AE195" s="276">
        <f t="shared" ref="AE195" si="1112">N195-N194</f>
        <v>-0.33083477551249985</v>
      </c>
    </row>
    <row r="196" spans="1:33">
      <c r="A196" s="439"/>
      <c r="B196" s="457" t="s">
        <v>154</v>
      </c>
      <c r="C196" s="447">
        <v>5.2343933685003767</v>
      </c>
      <c r="D196" s="458">
        <v>0</v>
      </c>
      <c r="E196" s="458">
        <v>5.5869395093062604</v>
      </c>
      <c r="F196" s="458">
        <v>5.7519999999999998</v>
      </c>
      <c r="G196" s="458">
        <v>0</v>
      </c>
      <c r="H196" s="458">
        <v>0</v>
      </c>
      <c r="I196" s="447">
        <v>5.4463190747200283</v>
      </c>
      <c r="J196" s="447">
        <v>0</v>
      </c>
      <c r="K196" s="458">
        <v>5.6516266460108433</v>
      </c>
      <c r="L196" s="458">
        <v>5.011796733212341</v>
      </c>
      <c r="M196" s="458">
        <v>5.4492753623188408</v>
      </c>
      <c r="N196" s="447">
        <v>5.2217737076756237</v>
      </c>
      <c r="O196" s="447">
        <v>0</v>
      </c>
      <c r="P196" s="459">
        <v>0</v>
      </c>
      <c r="Q196" s="271"/>
      <c r="R196" s="271"/>
      <c r="S196" s="271"/>
      <c r="T196" s="113"/>
      <c r="U196" s="113"/>
      <c r="Z196" s="275"/>
      <c r="AE196" s="275"/>
    </row>
    <row r="197" spans="1:33" ht="13.5" thickBot="1">
      <c r="A197" s="439"/>
      <c r="B197" s="457" t="s">
        <v>462</v>
      </c>
      <c r="C197" s="447">
        <v>5.1686908161731555</v>
      </c>
      <c r="D197" s="458">
        <v>0</v>
      </c>
      <c r="E197" s="458">
        <v>5.4959019038399486</v>
      </c>
      <c r="F197" s="458">
        <v>5.9763392857142863</v>
      </c>
      <c r="G197" s="458">
        <v>0</v>
      </c>
      <c r="H197" s="458">
        <v>0</v>
      </c>
      <c r="I197" s="447">
        <v>5.3679609249412632</v>
      </c>
      <c r="J197" s="447">
        <v>0</v>
      </c>
      <c r="K197" s="458">
        <v>5.6210122699386504</v>
      </c>
      <c r="L197" s="458">
        <v>4.7717885979936385</v>
      </c>
      <c r="M197" s="458">
        <v>5.2732876712328762</v>
      </c>
      <c r="N197" s="447">
        <v>5.0520116335433851</v>
      </c>
      <c r="O197" s="447">
        <v>0</v>
      </c>
      <c r="P197" s="459">
        <v>0</v>
      </c>
      <c r="Q197" s="271"/>
      <c r="R197" s="271"/>
      <c r="S197" s="271"/>
      <c r="T197" s="273">
        <f t="shared" ref="T197" si="1113">C197-C196</f>
        <v>-6.570255232722122E-2</v>
      </c>
      <c r="U197" s="273">
        <f t="shared" ref="U197" si="1114">D197-D196</f>
        <v>0</v>
      </c>
      <c r="V197" s="273">
        <f t="shared" ref="V197" si="1115">E197-E196</f>
        <v>-9.1037605466311788E-2</v>
      </c>
      <c r="W197" s="273">
        <f t="shared" ref="W197" si="1116">F197-F196</f>
        <v>0.22433928571428652</v>
      </c>
      <c r="X197" s="273">
        <f t="shared" ref="X197" si="1117">G197-G196</f>
        <v>0</v>
      </c>
      <c r="Y197" s="273">
        <f t="shared" ref="Y197" si="1118">H197-H196</f>
        <v>0</v>
      </c>
      <c r="Z197" s="277">
        <f t="shared" ref="Z197" si="1119">I197-I196</f>
        <v>-7.8358149778765096E-2</v>
      </c>
      <c r="AA197" s="273">
        <f t="shared" ref="AA197" si="1120">J197-J196</f>
        <v>0</v>
      </c>
      <c r="AB197" s="273">
        <f t="shared" ref="AB197" si="1121">K197-K196</f>
        <v>-3.0614376072192861E-2</v>
      </c>
      <c r="AC197" s="273">
        <f t="shared" ref="AC197" si="1122">L197-L196</f>
        <v>-0.24000813521870246</v>
      </c>
      <c r="AD197" s="273">
        <f t="shared" ref="AD197" si="1123">M197-M196</f>
        <v>-0.17598769108596457</v>
      </c>
      <c r="AE197" s="277">
        <f t="shared" ref="AE197" si="1124">N197-N196</f>
        <v>-0.16976207413223854</v>
      </c>
    </row>
    <row r="198" spans="1:33">
      <c r="A198" s="433" t="s">
        <v>45</v>
      </c>
      <c r="B198" s="431" t="s">
        <v>232</v>
      </c>
      <c r="C198" s="448">
        <v>4.0560708782742676</v>
      </c>
      <c r="D198" s="455">
        <v>4.1903682393555819</v>
      </c>
      <c r="E198" s="455">
        <v>4.3597191887675502</v>
      </c>
      <c r="F198" s="455">
        <v>4.1927488855869237</v>
      </c>
      <c r="G198" s="455">
        <v>6.7010000000000005</v>
      </c>
      <c r="H198" s="455">
        <v>4.2402564102564115</v>
      </c>
      <c r="I198" s="448">
        <v>4.2077403679278031</v>
      </c>
      <c r="J198" s="448">
        <v>0</v>
      </c>
      <c r="K198" s="455">
        <v>3.513298969072165</v>
      </c>
      <c r="L198" s="455">
        <v>2.9422222222222225</v>
      </c>
      <c r="M198" s="455">
        <v>2.9448421052631586</v>
      </c>
      <c r="N198" s="448">
        <v>3.1770042194092829</v>
      </c>
      <c r="O198" s="448">
        <v>0</v>
      </c>
      <c r="P198" s="456">
        <v>0</v>
      </c>
      <c r="Q198" s="271"/>
      <c r="R198" s="271"/>
      <c r="S198" s="271"/>
      <c r="T198" s="271" t="s">
        <v>533</v>
      </c>
      <c r="U198" s="113"/>
      <c r="Z198" s="275"/>
      <c r="AE198" s="275"/>
    </row>
    <row r="199" spans="1:33">
      <c r="A199" s="441"/>
      <c r="B199" s="466" t="s">
        <v>432</v>
      </c>
      <c r="C199" s="467">
        <v>4.0359778597785976</v>
      </c>
      <c r="D199" s="468">
        <v>4.2146561886051073</v>
      </c>
      <c r="E199" s="468">
        <v>4.4163181148748158</v>
      </c>
      <c r="F199" s="468">
        <v>4.2465379494007989</v>
      </c>
      <c r="G199" s="468">
        <v>4.327272727272728</v>
      </c>
      <c r="H199" s="468">
        <v>6.7610000000000001</v>
      </c>
      <c r="I199" s="467">
        <v>4.2282112590799024</v>
      </c>
      <c r="J199" s="467">
        <v>0</v>
      </c>
      <c r="K199" s="468">
        <v>3.7688095238095234</v>
      </c>
      <c r="L199" s="468">
        <v>3.5255384615384617</v>
      </c>
      <c r="M199" s="468">
        <v>2.7662195121951223</v>
      </c>
      <c r="N199" s="467">
        <v>3.4097435897435893</v>
      </c>
      <c r="O199" s="467">
        <v>0</v>
      </c>
      <c r="P199" s="469">
        <v>0</v>
      </c>
      <c r="Q199" s="271"/>
      <c r="R199" s="271"/>
      <c r="S199" s="271"/>
      <c r="T199" s="272">
        <f t="shared" ref="T199" si="1125">C199-C198</f>
        <v>-2.0093018495670023E-2</v>
      </c>
      <c r="U199" s="272">
        <f t="shared" ref="U199" si="1126">D199-D198</f>
        <v>2.4287949249525376E-2</v>
      </c>
      <c r="V199" s="272">
        <f t="shared" ref="V199" si="1127">E199-E198</f>
        <v>5.659892610726569E-2</v>
      </c>
      <c r="W199" s="272">
        <f t="shared" ref="W199" si="1128">F199-F198</f>
        <v>5.378906381387516E-2</v>
      </c>
      <c r="X199" s="805">
        <f t="shared" ref="X199" si="1129">G199-G198</f>
        <v>-2.3737272727272725</v>
      </c>
      <c r="Y199" s="805">
        <f t="shared" ref="Y199" si="1130">H199-H198</f>
        <v>2.5207435897435886</v>
      </c>
      <c r="Z199" s="276">
        <f t="shared" ref="Z199" si="1131">I199-I198</f>
        <v>2.0470891152099213E-2</v>
      </c>
      <c r="AA199" s="272">
        <f t="shared" ref="AA199" si="1132">J199-J198</f>
        <v>0</v>
      </c>
      <c r="AB199" s="272">
        <f t="shared" ref="AB199" si="1133">K199-K198</f>
        <v>0.2555105547373584</v>
      </c>
      <c r="AC199" s="272">
        <f t="shared" ref="AC199" si="1134">L199-L198</f>
        <v>0.58331623931623922</v>
      </c>
      <c r="AD199" s="272">
        <f t="shared" ref="AD199" si="1135">M199-M198</f>
        <v>-0.17862259306803629</v>
      </c>
      <c r="AE199" s="276">
        <f t="shared" ref="AE199" si="1136">N199-N198</f>
        <v>0.23273937033430636</v>
      </c>
    </row>
    <row r="200" spans="1:33">
      <c r="A200" s="441"/>
      <c r="B200" s="457" t="s">
        <v>234</v>
      </c>
      <c r="C200" s="447">
        <v>3.33</v>
      </c>
      <c r="D200" s="480">
        <v>7.0975000000000001</v>
      </c>
      <c r="E200" s="480">
        <v>4.93</v>
      </c>
      <c r="F200" s="480">
        <v>6.418000000000001</v>
      </c>
      <c r="G200" s="480">
        <v>5.74</v>
      </c>
      <c r="H200" s="480">
        <v>0</v>
      </c>
      <c r="I200" s="447">
        <v>5.8875000000000002</v>
      </c>
      <c r="J200" s="447">
        <v>0</v>
      </c>
      <c r="K200" s="480">
        <v>4.7416666666666663</v>
      </c>
      <c r="L200" s="480">
        <v>3.6269999999999998</v>
      </c>
      <c r="M200" s="480">
        <v>4.8875000000000002</v>
      </c>
      <c r="N200" s="447">
        <v>4.2134999999999998</v>
      </c>
      <c r="O200" s="447">
        <v>0</v>
      </c>
      <c r="P200" s="459">
        <v>0</v>
      </c>
      <c r="Q200" s="271"/>
      <c r="R200" s="271"/>
      <c r="S200" s="271"/>
      <c r="T200" s="113"/>
      <c r="U200" s="113"/>
      <c r="Z200" s="275"/>
      <c r="AE200" s="275"/>
    </row>
    <row r="201" spans="1:33">
      <c r="A201" s="441"/>
      <c r="B201" s="457" t="s">
        <v>434</v>
      </c>
      <c r="C201" s="447">
        <v>4.3600000000000003</v>
      </c>
      <c r="D201" s="458">
        <v>5.7311111111111108</v>
      </c>
      <c r="E201" s="458">
        <v>5.1033333333333326</v>
      </c>
      <c r="F201" s="458">
        <v>5.1181818181818182</v>
      </c>
      <c r="G201" s="458">
        <v>3.33</v>
      </c>
      <c r="H201" s="458">
        <v>4.74</v>
      </c>
      <c r="I201" s="447">
        <v>5.162258064516128</v>
      </c>
      <c r="J201" s="447">
        <v>0</v>
      </c>
      <c r="K201" s="458">
        <v>5.0753846153846158</v>
      </c>
      <c r="L201" s="458">
        <v>0.63681818181818184</v>
      </c>
      <c r="M201" s="458">
        <v>3.7189999999999999</v>
      </c>
      <c r="N201" s="447">
        <v>1.9580597014925374</v>
      </c>
      <c r="O201" s="447">
        <v>0</v>
      </c>
      <c r="P201" s="459">
        <v>0</v>
      </c>
      <c r="Q201" s="271"/>
      <c r="R201" s="271"/>
      <c r="S201" s="271"/>
      <c r="T201" s="272">
        <f t="shared" ref="T201" si="1137">C201-C200</f>
        <v>1.0300000000000002</v>
      </c>
      <c r="U201" s="272">
        <f t="shared" ref="U201" si="1138">D201-D200</f>
        <v>-1.3663888888888893</v>
      </c>
      <c r="V201" s="272">
        <f t="shared" ref="V201" si="1139">E201-E200</f>
        <v>0.1733333333333329</v>
      </c>
      <c r="W201" s="272">
        <f t="shared" ref="W201" si="1140">F201-F200</f>
        <v>-1.2998181818181829</v>
      </c>
      <c r="X201" s="805">
        <f t="shared" ref="X201" si="1141">G201-G200</f>
        <v>-2.41</v>
      </c>
      <c r="Y201" s="805">
        <f t="shared" ref="Y201" si="1142">H201-H200</f>
        <v>4.74</v>
      </c>
      <c r="Z201" s="276">
        <f t="shared" ref="Z201" si="1143">I201-I200</f>
        <v>-0.72524193548387217</v>
      </c>
      <c r="AA201" s="272">
        <f t="shared" ref="AA201" si="1144">J201-J200</f>
        <v>0</v>
      </c>
      <c r="AB201" s="272">
        <f t="shared" ref="AB201" si="1145">K201-K200</f>
        <v>0.33371794871794958</v>
      </c>
      <c r="AC201" s="805">
        <f t="shared" ref="AC201" si="1146">L201-L200</f>
        <v>-2.9901818181818181</v>
      </c>
      <c r="AD201" s="805">
        <f t="shared" ref="AD201" si="1147">M201-M200</f>
        <v>-1.1685000000000003</v>
      </c>
      <c r="AE201" s="276">
        <f t="shared" ref="AE201" si="1148">N201-N200</f>
        <v>-2.2554402985074624</v>
      </c>
      <c r="AG201" s="51" t="s">
        <v>1179</v>
      </c>
    </row>
    <row r="202" spans="1:33">
      <c r="A202" s="441"/>
      <c r="B202" s="457" t="s">
        <v>236</v>
      </c>
      <c r="C202" s="447">
        <v>0</v>
      </c>
      <c r="D202" s="458">
        <v>0</v>
      </c>
      <c r="E202" s="458">
        <v>0</v>
      </c>
      <c r="F202" s="458">
        <v>0</v>
      </c>
      <c r="G202" s="458">
        <v>0</v>
      </c>
      <c r="H202" s="458">
        <v>0</v>
      </c>
      <c r="I202" s="447">
        <v>0</v>
      </c>
      <c r="J202" s="447">
        <v>0</v>
      </c>
      <c r="K202" s="458">
        <v>0</v>
      </c>
      <c r="L202" s="458">
        <v>0</v>
      </c>
      <c r="M202" s="458">
        <v>0</v>
      </c>
      <c r="N202" s="447">
        <v>0</v>
      </c>
      <c r="O202" s="447">
        <v>0</v>
      </c>
      <c r="P202" s="459">
        <v>0</v>
      </c>
      <c r="Q202" s="271"/>
      <c r="R202" s="271"/>
      <c r="S202" s="271"/>
      <c r="T202" s="113"/>
      <c r="U202" s="113"/>
      <c r="Z202" s="275"/>
      <c r="AE202" s="275"/>
    </row>
    <row r="203" spans="1:33" ht="13.5" thickBot="1">
      <c r="A203" s="441"/>
      <c r="B203" s="457" t="s">
        <v>436</v>
      </c>
      <c r="C203" s="447">
        <v>0</v>
      </c>
      <c r="D203" s="458">
        <v>0</v>
      </c>
      <c r="E203" s="458">
        <v>0</v>
      </c>
      <c r="F203" s="458">
        <v>0</v>
      </c>
      <c r="G203" s="458">
        <v>0</v>
      </c>
      <c r="H203" s="458">
        <v>0</v>
      </c>
      <c r="I203" s="447">
        <v>0</v>
      </c>
      <c r="J203" s="447">
        <v>0</v>
      </c>
      <c r="K203" s="458">
        <v>0</v>
      </c>
      <c r="L203" s="458">
        <v>0</v>
      </c>
      <c r="M203" s="458">
        <v>0</v>
      </c>
      <c r="N203" s="447">
        <v>0</v>
      </c>
      <c r="O203" s="447">
        <v>0</v>
      </c>
      <c r="P203" s="459">
        <v>0</v>
      </c>
      <c r="Q203" s="271"/>
      <c r="R203" s="271"/>
      <c r="S203" s="271"/>
      <c r="T203" s="272">
        <f t="shared" ref="T203" si="1149">C203-C202</f>
        <v>0</v>
      </c>
      <c r="U203" s="272">
        <f t="shared" ref="U203" si="1150">D203-D202</f>
        <v>0</v>
      </c>
      <c r="V203" s="272">
        <f t="shared" ref="V203" si="1151">E203-E202</f>
        <v>0</v>
      </c>
      <c r="W203" s="272">
        <f t="shared" ref="W203" si="1152">F203-F202</f>
        <v>0</v>
      </c>
      <c r="X203" s="272">
        <f t="shared" ref="X203" si="1153">G203-G202</f>
        <v>0</v>
      </c>
      <c r="Y203" s="272">
        <f t="shared" ref="Y203" si="1154">H203-H202</f>
        <v>0</v>
      </c>
      <c r="Z203" s="276">
        <f t="shared" ref="Z203" si="1155">I203-I202</f>
        <v>0</v>
      </c>
      <c r="AA203" s="272">
        <f t="shared" ref="AA203" si="1156">J203-J202</f>
        <v>0</v>
      </c>
      <c r="AB203" s="272">
        <f t="shared" ref="AB203" si="1157">K203-K202</f>
        <v>0</v>
      </c>
      <c r="AC203" s="272">
        <f t="shared" ref="AC203" si="1158">L203-L202</f>
        <v>0</v>
      </c>
      <c r="AD203" s="272">
        <f t="shared" ref="AD203" si="1159">M203-M202</f>
        <v>0</v>
      </c>
      <c r="AE203" s="276">
        <f t="shared" ref="AE203" si="1160">N203-N202</f>
        <v>0</v>
      </c>
    </row>
    <row r="204" spans="1:33" ht="13.5" thickTop="1">
      <c r="A204" s="441"/>
      <c r="B204" s="473" t="s">
        <v>238</v>
      </c>
      <c r="C204" s="474">
        <v>4.0549538461538459</v>
      </c>
      <c r="D204" s="475">
        <v>4.2036884306987403</v>
      </c>
      <c r="E204" s="475">
        <v>4.3641331269349841</v>
      </c>
      <c r="F204" s="475">
        <v>4.2091592920353982</v>
      </c>
      <c r="G204" s="475">
        <v>6.6136363636363633</v>
      </c>
      <c r="H204" s="475">
        <v>4.2402564102564115</v>
      </c>
      <c r="I204" s="474">
        <v>4.2170176044183645</v>
      </c>
      <c r="J204" s="474">
        <v>0</v>
      </c>
      <c r="K204" s="475">
        <v>3.5848543689320391</v>
      </c>
      <c r="L204" s="475">
        <v>3.0667272727272725</v>
      </c>
      <c r="M204" s="475">
        <v>3.0233333333333339</v>
      </c>
      <c r="N204" s="474">
        <v>3.2576653696498057</v>
      </c>
      <c r="O204" s="474">
        <v>0</v>
      </c>
      <c r="P204" s="476">
        <v>0</v>
      </c>
      <c r="Q204" s="408"/>
      <c r="R204" s="408"/>
      <c r="S204" s="408"/>
      <c r="T204" s="417"/>
      <c r="U204" s="417"/>
      <c r="V204" s="417"/>
      <c r="W204" s="417"/>
      <c r="X204" s="417"/>
      <c r="Y204" s="417"/>
      <c r="Z204" s="418"/>
      <c r="AA204" s="417"/>
      <c r="AB204" s="417"/>
      <c r="AC204" s="417"/>
      <c r="AD204" s="417"/>
      <c r="AE204" s="418"/>
      <c r="AF204" s="417"/>
    </row>
    <row r="205" spans="1:33" ht="13.5" thickBot="1">
      <c r="A205" s="441"/>
      <c r="B205" s="473" t="s">
        <v>438</v>
      </c>
      <c r="C205" s="474">
        <v>4.0367730061349691</v>
      </c>
      <c r="D205" s="475">
        <v>4.2279454722492691</v>
      </c>
      <c r="E205" s="475">
        <v>4.4223357664233571</v>
      </c>
      <c r="F205" s="475">
        <v>4.2591207349081364</v>
      </c>
      <c r="G205" s="475">
        <v>4.297941176470589</v>
      </c>
      <c r="H205" s="475">
        <v>6.4241666666666672</v>
      </c>
      <c r="I205" s="474">
        <v>4.2368935532233882</v>
      </c>
      <c r="J205" s="474">
        <v>0</v>
      </c>
      <c r="K205" s="475">
        <v>3.8910071942446036</v>
      </c>
      <c r="L205" s="475">
        <v>2.3594495412844037</v>
      </c>
      <c r="M205" s="475">
        <v>2.8697826086956519</v>
      </c>
      <c r="N205" s="474">
        <v>3.1236764705882352</v>
      </c>
      <c r="O205" s="474">
        <v>0</v>
      </c>
      <c r="P205" s="476">
        <v>0</v>
      </c>
      <c r="Q205" s="412"/>
      <c r="R205" s="412"/>
      <c r="S205" s="412"/>
      <c r="T205" s="419">
        <f t="shared" ref="T205" si="1161">C205-C204</f>
        <v>-1.8180840018876765E-2</v>
      </c>
      <c r="U205" s="419">
        <f t="shared" ref="U205" si="1162">D205-D204</f>
        <v>2.4257041550528768E-2</v>
      </c>
      <c r="V205" s="419">
        <f t="shared" ref="V205" si="1163">E205-E204</f>
        <v>5.8202639488373009E-2</v>
      </c>
      <c r="W205" s="419">
        <f t="shared" ref="W205" si="1164">F205-F204</f>
        <v>4.9961442872738182E-2</v>
      </c>
      <c r="X205" s="419">
        <f t="shared" ref="X205" si="1165">G205-G204</f>
        <v>-2.3156951871657743</v>
      </c>
      <c r="Y205" s="419">
        <f t="shared" ref="Y205" si="1166">H205-H204</f>
        <v>2.1839102564102557</v>
      </c>
      <c r="Z205" s="420">
        <f t="shared" ref="Z205" si="1167">I205-I204</f>
        <v>1.9875948805023747E-2</v>
      </c>
      <c r="AA205" s="419">
        <f t="shared" ref="AA205" si="1168">J205-J204</f>
        <v>0</v>
      </c>
      <c r="AB205" s="419">
        <f t="shared" ref="AB205" si="1169">K205-K204</f>
        <v>0.30615282531256449</v>
      </c>
      <c r="AC205" s="419">
        <f t="shared" ref="AC205" si="1170">L205-L204</f>
        <v>-0.70727773144286887</v>
      </c>
      <c r="AD205" s="419">
        <f t="shared" ref="AD205" si="1171">M205-M204</f>
        <v>-0.15355072463768193</v>
      </c>
      <c r="AE205" s="420">
        <f t="shared" ref="AE205" si="1172">N205-N204</f>
        <v>-0.13398889906157052</v>
      </c>
      <c r="AF205" s="421"/>
    </row>
    <row r="206" spans="1:33" ht="13.5" thickTop="1">
      <c r="A206" s="441"/>
      <c r="B206" s="457" t="s">
        <v>78</v>
      </c>
      <c r="C206" s="447">
        <v>4.4693414956982132</v>
      </c>
      <c r="D206" s="458">
        <v>5.5824629213483146</v>
      </c>
      <c r="E206" s="458">
        <v>6.1092827748383298</v>
      </c>
      <c r="F206" s="458">
        <v>5.953187042842214</v>
      </c>
      <c r="G206" s="458">
        <v>7.1644776119402991</v>
      </c>
      <c r="H206" s="458">
        <v>6.8364000000000011</v>
      </c>
      <c r="I206" s="447">
        <v>5.4054415859227074</v>
      </c>
      <c r="J206" s="447">
        <v>0</v>
      </c>
      <c r="K206" s="458">
        <v>5.4477626193724422</v>
      </c>
      <c r="L206" s="458">
        <v>4.1669620253164554</v>
      </c>
      <c r="M206" s="458">
        <v>4.8337198067632858</v>
      </c>
      <c r="N206" s="447">
        <v>5.0243232484076437</v>
      </c>
      <c r="O206" s="447">
        <v>0</v>
      </c>
      <c r="P206" s="459">
        <v>0</v>
      </c>
      <c r="Q206" s="271"/>
      <c r="R206" s="271"/>
      <c r="S206" s="271"/>
      <c r="T206" s="113"/>
      <c r="U206" s="113"/>
      <c r="Z206" s="275"/>
      <c r="AE206" s="275"/>
    </row>
    <row r="207" spans="1:33">
      <c r="A207" s="441"/>
      <c r="B207" s="457" t="s">
        <v>440</v>
      </c>
      <c r="C207" s="447">
        <v>4.5410465116279068</v>
      </c>
      <c r="D207" s="458">
        <v>5.6841907824222933</v>
      </c>
      <c r="E207" s="458">
        <v>6.151790281329923</v>
      </c>
      <c r="F207" s="458">
        <v>6.1058072009291529</v>
      </c>
      <c r="G207" s="458">
        <v>6.875</v>
      </c>
      <c r="H207" s="458">
        <v>8.4907692307692297</v>
      </c>
      <c r="I207" s="447">
        <v>5.4993931560807479</v>
      </c>
      <c r="J207" s="447">
        <v>0</v>
      </c>
      <c r="K207" s="458">
        <v>5.8302785515320323</v>
      </c>
      <c r="L207" s="458">
        <v>4.267583643122677</v>
      </c>
      <c r="M207" s="458">
        <v>4.5978571428571433</v>
      </c>
      <c r="N207" s="447">
        <v>5.2788109495295119</v>
      </c>
      <c r="O207" s="447">
        <v>0</v>
      </c>
      <c r="P207" s="459">
        <v>0</v>
      </c>
      <c r="Q207" s="271"/>
      <c r="R207" s="271"/>
      <c r="S207" s="271"/>
      <c r="T207" s="272">
        <f t="shared" ref="T207" si="1173">C207-C206</f>
        <v>7.1705015929693694E-2</v>
      </c>
      <c r="U207" s="272">
        <f t="shared" ref="U207" si="1174">D207-D206</f>
        <v>0.10172786107397869</v>
      </c>
      <c r="V207" s="272">
        <f t="shared" ref="V207" si="1175">E207-E206</f>
        <v>4.2507506491593183E-2</v>
      </c>
      <c r="W207" s="272">
        <f t="shared" ref="W207" si="1176">F207-F206</f>
        <v>0.15262015808693885</v>
      </c>
      <c r="X207" s="272">
        <f t="shared" ref="X207" si="1177">G207-G206</f>
        <v>-0.28947761194029908</v>
      </c>
      <c r="Y207" s="272">
        <f t="shared" ref="Y207" si="1178">H207-H206</f>
        <v>1.6543692307692286</v>
      </c>
      <c r="Z207" s="276">
        <f t="shared" ref="Z207" si="1179">I207-I206</f>
        <v>9.3951570158040454E-2</v>
      </c>
      <c r="AA207" s="272">
        <f t="shared" ref="AA207" si="1180">J207-J206</f>
        <v>0</v>
      </c>
      <c r="AB207" s="272">
        <f t="shared" ref="AB207" si="1181">K207-K206</f>
        <v>0.38251593215959012</v>
      </c>
      <c r="AC207" s="272">
        <f t="shared" ref="AC207" si="1182">L207-L206</f>
        <v>0.10062161780622159</v>
      </c>
      <c r="AD207" s="272">
        <f t="shared" ref="AD207" si="1183">M207-M206</f>
        <v>-0.23586266390614252</v>
      </c>
      <c r="AE207" s="276">
        <f t="shared" ref="AE207" si="1184">N207-N206</f>
        <v>0.25448770112186825</v>
      </c>
    </row>
    <row r="208" spans="1:33">
      <c r="A208" s="441"/>
      <c r="B208" s="457" t="s">
        <v>80</v>
      </c>
      <c r="C208" s="447">
        <v>7.9512499999999999</v>
      </c>
      <c r="D208" s="458">
        <v>9.3177500000000002</v>
      </c>
      <c r="E208" s="458">
        <v>7.8989189189189188</v>
      </c>
      <c r="F208" s="458">
        <v>8.0584615384615379</v>
      </c>
      <c r="G208" s="458">
        <v>4.8425000000000002</v>
      </c>
      <c r="H208" s="458">
        <v>13.064666666666666</v>
      </c>
      <c r="I208" s="447">
        <v>8.6082400000000003</v>
      </c>
      <c r="J208" s="447">
        <v>0</v>
      </c>
      <c r="K208" s="458">
        <v>7.1488362068965525</v>
      </c>
      <c r="L208" s="458">
        <v>5.1320930232558144</v>
      </c>
      <c r="M208" s="458">
        <v>6.0825396825396822</v>
      </c>
      <c r="N208" s="447">
        <v>6.517296587926511</v>
      </c>
      <c r="O208" s="447">
        <v>0</v>
      </c>
      <c r="P208" s="459">
        <v>0</v>
      </c>
      <c r="Q208" s="271"/>
      <c r="R208" s="271"/>
      <c r="S208" s="271"/>
      <c r="T208" s="113"/>
      <c r="U208" s="113"/>
      <c r="Z208" s="275"/>
      <c r="AE208" s="275"/>
    </row>
    <row r="209" spans="1:32">
      <c r="A209" s="441"/>
      <c r="B209" s="457" t="s">
        <v>442</v>
      </c>
      <c r="C209" s="447">
        <v>12.461666666666666</v>
      </c>
      <c r="D209" s="458">
        <v>8.2884210526315787</v>
      </c>
      <c r="E209" s="458">
        <v>9.1256249999999994</v>
      </c>
      <c r="F209" s="458">
        <v>8.2099999999999991</v>
      </c>
      <c r="G209" s="458">
        <v>11.471764705882352</v>
      </c>
      <c r="H209" s="458">
        <v>9.7633333333333336</v>
      </c>
      <c r="I209" s="447">
        <v>8.8706451612903212</v>
      </c>
      <c r="J209" s="447">
        <v>0</v>
      </c>
      <c r="K209" s="458">
        <v>7.8449367088607609</v>
      </c>
      <c r="L209" s="458">
        <v>4.7588679245283014</v>
      </c>
      <c r="M209" s="458">
        <v>5.2552777777777777</v>
      </c>
      <c r="N209" s="447">
        <v>6.8780386740331503</v>
      </c>
      <c r="O209" s="447">
        <v>0</v>
      </c>
      <c r="P209" s="459">
        <v>0</v>
      </c>
      <c r="Q209" s="271"/>
      <c r="R209" s="271"/>
      <c r="S209" s="271"/>
      <c r="T209" s="805">
        <f t="shared" ref="T209" si="1185">C209-C208</f>
        <v>4.5104166666666661</v>
      </c>
      <c r="U209" s="272">
        <f t="shared" ref="U209" si="1186">D209-D208</f>
        <v>-1.0293289473684215</v>
      </c>
      <c r="V209" s="272">
        <f t="shared" ref="V209" si="1187">E209-E208</f>
        <v>1.2267060810810806</v>
      </c>
      <c r="W209" s="272">
        <f t="shared" ref="W209" si="1188">F209-F208</f>
        <v>0.15153846153846118</v>
      </c>
      <c r="X209" s="399">
        <f t="shared" ref="X209" si="1189">G209-G208</f>
        <v>6.6292647058823517</v>
      </c>
      <c r="Y209" s="805">
        <f t="shared" ref="Y209" si="1190">H209-H208</f>
        <v>-3.3013333333333321</v>
      </c>
      <c r="Z209" s="276">
        <f t="shared" ref="Z209" si="1191">I209-I208</f>
        <v>0.26240516129032088</v>
      </c>
      <c r="AA209" s="272">
        <f t="shared" ref="AA209" si="1192">J209-J208</f>
        <v>0</v>
      </c>
      <c r="AB209" s="272">
        <f t="shared" ref="AB209" si="1193">K209-K208</f>
        <v>0.69610050196420836</v>
      </c>
      <c r="AC209" s="272">
        <f t="shared" ref="AC209" si="1194">L209-L208</f>
        <v>-0.37322509872751297</v>
      </c>
      <c r="AD209" s="272">
        <f t="shared" ref="AD209" si="1195">M209-M208</f>
        <v>-0.82726190476190453</v>
      </c>
      <c r="AE209" s="276">
        <f t="shared" ref="AE209" si="1196">N209-N208</f>
        <v>0.36074208610663927</v>
      </c>
    </row>
    <row r="210" spans="1:32">
      <c r="A210" s="441"/>
      <c r="B210" s="457" t="s">
        <v>82</v>
      </c>
      <c r="C210" s="447">
        <v>0</v>
      </c>
      <c r="D210" s="458">
        <v>0</v>
      </c>
      <c r="E210" s="458">
        <v>0</v>
      </c>
      <c r="F210" s="458">
        <v>0</v>
      </c>
      <c r="G210" s="458">
        <v>0</v>
      </c>
      <c r="H210" s="458">
        <v>0</v>
      </c>
      <c r="I210" s="447">
        <v>0</v>
      </c>
      <c r="J210" s="447">
        <v>0</v>
      </c>
      <c r="K210" s="458">
        <v>0</v>
      </c>
      <c r="L210" s="458">
        <v>0</v>
      </c>
      <c r="M210" s="458">
        <v>0</v>
      </c>
      <c r="N210" s="447">
        <v>0</v>
      </c>
      <c r="O210" s="447">
        <v>0</v>
      </c>
      <c r="P210" s="459">
        <v>0</v>
      </c>
      <c r="Q210" s="271"/>
      <c r="R210" s="271"/>
      <c r="S210" s="271"/>
      <c r="T210" s="113"/>
      <c r="U210" s="113"/>
      <c r="Z210" s="275"/>
      <c r="AE210" s="275"/>
    </row>
    <row r="211" spans="1:32" ht="13.5" thickBot="1">
      <c r="A211" s="441"/>
      <c r="B211" s="457" t="s">
        <v>444</v>
      </c>
      <c r="C211" s="447">
        <v>0</v>
      </c>
      <c r="D211" s="458">
        <v>0</v>
      </c>
      <c r="E211" s="458">
        <v>0</v>
      </c>
      <c r="F211" s="458">
        <v>0</v>
      </c>
      <c r="G211" s="458">
        <v>0</v>
      </c>
      <c r="H211" s="458">
        <v>0</v>
      </c>
      <c r="I211" s="447">
        <v>0</v>
      </c>
      <c r="J211" s="447">
        <v>0</v>
      </c>
      <c r="K211" s="458">
        <v>0</v>
      </c>
      <c r="L211" s="458">
        <v>0</v>
      </c>
      <c r="M211" s="458">
        <v>0</v>
      </c>
      <c r="N211" s="447">
        <v>0</v>
      </c>
      <c r="O211" s="447">
        <v>0</v>
      </c>
      <c r="P211" s="459">
        <v>0</v>
      </c>
      <c r="Q211" s="271"/>
      <c r="R211" s="271"/>
      <c r="S211" s="271"/>
      <c r="T211" s="272">
        <f t="shared" ref="T211" si="1197">C211-C210</f>
        <v>0</v>
      </c>
      <c r="U211" s="272">
        <f t="shared" ref="U211" si="1198">D211-D210</f>
        <v>0</v>
      </c>
      <c r="V211" s="272">
        <f t="shared" ref="V211" si="1199">E211-E210</f>
        <v>0</v>
      </c>
      <c r="W211" s="272">
        <f t="shared" ref="W211" si="1200">F211-F210</f>
        <v>0</v>
      </c>
      <c r="X211" s="272">
        <f t="shared" ref="X211" si="1201">G211-G210</f>
        <v>0</v>
      </c>
      <c r="Y211" s="272">
        <f t="shared" ref="Y211" si="1202">H211-H210</f>
        <v>0</v>
      </c>
      <c r="Z211" s="276">
        <f t="shared" ref="Z211" si="1203">I211-I210</f>
        <v>0</v>
      </c>
      <c r="AA211" s="272">
        <f t="shared" ref="AA211" si="1204">J211-J210</f>
        <v>0</v>
      </c>
      <c r="AB211" s="272">
        <f t="shared" ref="AB211" si="1205">K211-K210</f>
        <v>0</v>
      </c>
      <c r="AC211" s="272">
        <f t="shared" ref="AC211" si="1206">L211-L210</f>
        <v>0</v>
      </c>
      <c r="AD211" s="272">
        <f t="shared" ref="AD211" si="1207">M211-M210</f>
        <v>0</v>
      </c>
      <c r="AE211" s="276">
        <f t="shared" ref="AE211" si="1208">N211-N210</f>
        <v>0</v>
      </c>
    </row>
    <row r="212" spans="1:32" ht="13.5" thickTop="1">
      <c r="A212" s="441"/>
      <c r="B212" s="457" t="s">
        <v>84</v>
      </c>
      <c r="C212" s="447">
        <v>4.4785346534653465</v>
      </c>
      <c r="D212" s="458">
        <v>5.712104121475055</v>
      </c>
      <c r="E212" s="458">
        <v>6.1838929577464787</v>
      </c>
      <c r="F212" s="458">
        <v>6.022334512379989</v>
      </c>
      <c r="G212" s="458">
        <v>6.9168000000000003</v>
      </c>
      <c r="H212" s="458">
        <v>8.2736923076923095</v>
      </c>
      <c r="I212" s="447">
        <v>5.4922006717954286</v>
      </c>
      <c r="J212" s="447">
        <v>0</v>
      </c>
      <c r="K212" s="458">
        <v>5.8567253886010358</v>
      </c>
      <c r="L212" s="458">
        <v>4.3734328358208954</v>
      </c>
      <c r="M212" s="458">
        <v>5.1251111111111118</v>
      </c>
      <c r="N212" s="447">
        <v>5.3718020769700665</v>
      </c>
      <c r="O212" s="447">
        <v>0</v>
      </c>
      <c r="P212" s="459">
        <v>0</v>
      </c>
      <c r="Q212" s="408"/>
      <c r="R212" s="408"/>
      <c r="S212" s="408"/>
      <c r="T212" s="417"/>
      <c r="U212" s="417"/>
      <c r="V212" s="417"/>
      <c r="W212" s="417"/>
      <c r="X212" s="417"/>
      <c r="Y212" s="417"/>
      <c r="Z212" s="418"/>
      <c r="AA212" s="417"/>
      <c r="AB212" s="417"/>
      <c r="AC212" s="417"/>
      <c r="AD212" s="417"/>
      <c r="AE212" s="418"/>
      <c r="AF212" s="417"/>
    </row>
    <row r="213" spans="1:32" ht="13.5" thickBot="1">
      <c r="A213" s="441"/>
      <c r="B213" s="457" t="s">
        <v>446</v>
      </c>
      <c r="C213" s="447">
        <v>4.5577566807313641</v>
      </c>
      <c r="D213" s="458">
        <v>5.7613832553302133</v>
      </c>
      <c r="E213" s="458">
        <v>6.2403411910669977</v>
      </c>
      <c r="F213" s="458">
        <v>6.1992230854605994</v>
      </c>
      <c r="G213" s="458">
        <v>7.9454794520547942</v>
      </c>
      <c r="H213" s="458">
        <v>8.6224137931034477</v>
      </c>
      <c r="I213" s="447">
        <v>5.5870998681213289</v>
      </c>
      <c r="J213" s="447">
        <v>0</v>
      </c>
      <c r="K213" s="458">
        <v>6.3302513089005243</v>
      </c>
      <c r="L213" s="458">
        <v>4.3484472049689433</v>
      </c>
      <c r="M213" s="458">
        <v>4.7842125984251966</v>
      </c>
      <c r="N213" s="447">
        <v>5.6569431743958205</v>
      </c>
      <c r="O213" s="447">
        <v>0</v>
      </c>
      <c r="P213" s="459">
        <v>0</v>
      </c>
      <c r="Q213" s="412"/>
      <c r="R213" s="412"/>
      <c r="S213" s="412"/>
      <c r="T213" s="419">
        <f t="shared" ref="T213" si="1209">C213-C212</f>
        <v>7.922202726601757E-2</v>
      </c>
      <c r="U213" s="419">
        <f t="shared" ref="U213" si="1210">D213-D212</f>
        <v>4.9279133855158364E-2</v>
      </c>
      <c r="V213" s="419">
        <f t="shared" ref="V213" si="1211">E213-E212</f>
        <v>5.6448233320518959E-2</v>
      </c>
      <c r="W213" s="419">
        <f t="shared" ref="W213" si="1212">F213-F212</f>
        <v>0.17688857308061046</v>
      </c>
      <c r="X213" s="419">
        <f t="shared" ref="X213" si="1213">G213-G212</f>
        <v>1.0286794520547939</v>
      </c>
      <c r="Y213" s="419">
        <f t="shared" ref="Y213" si="1214">H213-H212</f>
        <v>0.34872148541113823</v>
      </c>
      <c r="Z213" s="420">
        <f t="shared" ref="Z213" si="1215">I213-I212</f>
        <v>9.489919632590027E-2</v>
      </c>
      <c r="AA213" s="419">
        <f t="shared" ref="AA213" si="1216">J213-J212</f>
        <v>0</v>
      </c>
      <c r="AB213" s="419">
        <f t="shared" ref="AB213" si="1217">K213-K212</f>
        <v>0.47352592029948859</v>
      </c>
      <c r="AC213" s="419">
        <f t="shared" ref="AC213" si="1218">L213-L212</f>
        <v>-2.4985630851952045E-2</v>
      </c>
      <c r="AD213" s="419">
        <f t="shared" ref="AD213" si="1219">M213-M212</f>
        <v>-0.3408985126859152</v>
      </c>
      <c r="AE213" s="420">
        <f t="shared" ref="AE213" si="1220">N213-N212</f>
        <v>0.285141097425754</v>
      </c>
      <c r="AF213" s="421"/>
    </row>
    <row r="214" spans="1:32" ht="13.5" thickTop="1">
      <c r="A214" s="441"/>
      <c r="B214" s="457" t="s">
        <v>86</v>
      </c>
      <c r="C214" s="447">
        <v>3.3032731648616127</v>
      </c>
      <c r="D214" s="458">
        <v>3.8150788834951457</v>
      </c>
      <c r="E214" s="458">
        <v>4.2472312083729786</v>
      </c>
      <c r="F214" s="458">
        <v>4.0512352478363489</v>
      </c>
      <c r="G214" s="458">
        <v>6.1872000000000016</v>
      </c>
      <c r="H214" s="458">
        <v>6.1195238095238089</v>
      </c>
      <c r="I214" s="447">
        <v>3.9915697559039485</v>
      </c>
      <c r="J214" s="447">
        <v>0</v>
      </c>
      <c r="K214" s="458">
        <v>5.1945561180037556</v>
      </c>
      <c r="L214" s="458">
        <v>4.2020396843093168</v>
      </c>
      <c r="M214" s="458">
        <v>4.4491650870648813</v>
      </c>
      <c r="N214" s="447">
        <v>4.8531734862197062</v>
      </c>
      <c r="O214" s="447">
        <v>0</v>
      </c>
      <c r="P214" s="459">
        <v>0</v>
      </c>
      <c r="Q214" s="271"/>
      <c r="R214" s="271"/>
      <c r="S214" s="271"/>
      <c r="T214" s="113"/>
      <c r="U214" s="113"/>
      <c r="Z214" s="275"/>
      <c r="AE214" s="275"/>
    </row>
    <row r="215" spans="1:32">
      <c r="A215" s="441"/>
      <c r="B215" s="457" t="s">
        <v>448</v>
      </c>
      <c r="C215" s="447">
        <v>3.4698699763593379</v>
      </c>
      <c r="D215" s="458">
        <v>3.6902834541858933</v>
      </c>
      <c r="E215" s="458">
        <v>3.9766788655077754</v>
      </c>
      <c r="F215" s="458">
        <v>4.0390274314214469</v>
      </c>
      <c r="G215" s="458">
        <v>4.2120987654320992</v>
      </c>
      <c r="H215" s="458">
        <v>4.2333986928104581</v>
      </c>
      <c r="I215" s="447">
        <v>3.8275127733496825</v>
      </c>
      <c r="J215" s="447">
        <v>0</v>
      </c>
      <c r="K215" s="458">
        <v>4.1607066666666679</v>
      </c>
      <c r="L215" s="458">
        <v>3.6452573529411763</v>
      </c>
      <c r="M215" s="458">
        <v>2.9318303571428572</v>
      </c>
      <c r="N215" s="447">
        <v>3.8272632423756021</v>
      </c>
      <c r="O215" s="447">
        <v>0</v>
      </c>
      <c r="P215" s="459">
        <v>0</v>
      </c>
      <c r="Q215" s="271"/>
      <c r="R215" s="271"/>
      <c r="S215" s="271"/>
      <c r="T215" s="272">
        <f t="shared" ref="T215" si="1221">C215-C214</f>
        <v>0.16659681149772521</v>
      </c>
      <c r="U215" s="272">
        <f t="shared" ref="U215" si="1222">D215-D214</f>
        <v>-0.12479542930925236</v>
      </c>
      <c r="V215" s="272">
        <f t="shared" ref="V215" si="1223">E215-E214</f>
        <v>-0.27055234286520324</v>
      </c>
      <c r="W215" s="272">
        <f t="shared" ref="W215" si="1224">F215-F214</f>
        <v>-1.2207816414901984E-2</v>
      </c>
      <c r="X215" s="805">
        <f t="shared" ref="X215" si="1225">G215-G214</f>
        <v>-1.9751012345679024</v>
      </c>
      <c r="Y215" s="272">
        <f t="shared" ref="Y215" si="1226">H215-H214</f>
        <v>-1.8861251167133508</v>
      </c>
      <c r="Z215" s="276">
        <f t="shared" ref="Z215" si="1227">I215-I214</f>
        <v>-0.16405698255426593</v>
      </c>
      <c r="AA215" s="272">
        <f t="shared" ref="AA215" si="1228">J215-J214</f>
        <v>0</v>
      </c>
      <c r="AB215" s="805">
        <f t="shared" ref="AB215" si="1229">K215-K214</f>
        <v>-1.0338494513370877</v>
      </c>
      <c r="AC215" s="272">
        <f t="shared" ref="AC215" si="1230">L215-L214</f>
        <v>-0.55678233136814059</v>
      </c>
      <c r="AD215" s="805">
        <f t="shared" ref="AD215" si="1231">M215-M214</f>
        <v>-1.5173347299220241</v>
      </c>
      <c r="AE215" s="809">
        <f t="shared" ref="AE215" si="1232">N215-N214</f>
        <v>-1.0259102438441041</v>
      </c>
    </row>
    <row r="216" spans="1:32">
      <c r="A216" s="441"/>
      <c r="B216" s="457" t="s">
        <v>88</v>
      </c>
      <c r="C216" s="447">
        <v>5.630374999999999</v>
      </c>
      <c r="D216" s="458">
        <v>4.4340634005763686</v>
      </c>
      <c r="E216" s="458">
        <v>5.4157671957671951</v>
      </c>
      <c r="F216" s="458">
        <v>4.644886731391586</v>
      </c>
      <c r="G216" s="458">
        <v>5.7024324324324338</v>
      </c>
      <c r="H216" s="458">
        <v>7.4639130434782599</v>
      </c>
      <c r="I216" s="447">
        <v>4.904121827411168</v>
      </c>
      <c r="J216" s="447">
        <v>0</v>
      </c>
      <c r="K216" s="458">
        <v>7.1811535845397456</v>
      </c>
      <c r="L216" s="458">
        <v>4.7590085482468849</v>
      </c>
      <c r="M216" s="458">
        <v>6.5582908163265303</v>
      </c>
      <c r="N216" s="447">
        <v>6.7092122613308387</v>
      </c>
      <c r="O216" s="447">
        <v>0</v>
      </c>
      <c r="P216" s="459">
        <v>0</v>
      </c>
      <c r="Q216" s="271"/>
      <c r="R216" s="271"/>
      <c r="S216" s="271"/>
      <c r="T216" s="113"/>
      <c r="U216" s="113"/>
      <c r="Z216" s="275"/>
      <c r="AE216" s="275"/>
    </row>
    <row r="217" spans="1:32">
      <c r="A217" s="441"/>
      <c r="B217" s="457" t="s">
        <v>450</v>
      </c>
      <c r="C217" s="447">
        <v>4.7561904761904756</v>
      </c>
      <c r="D217" s="458">
        <v>3.2261167002012074</v>
      </c>
      <c r="E217" s="458">
        <v>4.9169780219780224</v>
      </c>
      <c r="F217" s="458">
        <v>4.5954746835443041</v>
      </c>
      <c r="G217" s="458">
        <v>4.8115384615384622</v>
      </c>
      <c r="H217" s="458">
        <v>5.6132692307692302</v>
      </c>
      <c r="I217" s="447">
        <v>4.108336267605635</v>
      </c>
      <c r="J217" s="447">
        <v>0</v>
      </c>
      <c r="K217" s="458">
        <v>5.3917370129870132</v>
      </c>
      <c r="L217" s="458">
        <v>4.7686029411764705</v>
      </c>
      <c r="M217" s="458">
        <v>3.401756756756757</v>
      </c>
      <c r="N217" s="447">
        <v>4.9703333333333335</v>
      </c>
      <c r="O217" s="447">
        <v>0</v>
      </c>
      <c r="P217" s="459">
        <v>0</v>
      </c>
      <c r="Q217" s="271"/>
      <c r="R217" s="271"/>
      <c r="S217" s="271"/>
      <c r="T217" s="272">
        <f t="shared" ref="T217" si="1233">C217-C216</f>
        <v>-0.87418452380952338</v>
      </c>
      <c r="U217" s="272">
        <f t="shared" ref="U217" si="1234">D217-D216</f>
        <v>-1.2079467003751612</v>
      </c>
      <c r="V217" s="272">
        <f t="shared" ref="V217" si="1235">E217-E216</f>
        <v>-0.49878917378917276</v>
      </c>
      <c r="W217" s="272">
        <f t="shared" ref="W217" si="1236">F217-F216</f>
        <v>-4.9412047847281926E-2</v>
      </c>
      <c r="X217" s="272">
        <f t="shared" ref="X217" si="1237">G217-G216</f>
        <v>-0.8908939708939716</v>
      </c>
      <c r="Y217" s="272">
        <f t="shared" ref="Y217" si="1238">H217-H216</f>
        <v>-1.8506438127090297</v>
      </c>
      <c r="Z217" s="276">
        <f t="shared" ref="Z217" si="1239">I217-I216</f>
        <v>-0.795785559805533</v>
      </c>
      <c r="AA217" s="272">
        <f t="shared" ref="AA217" si="1240">J217-J216</f>
        <v>0</v>
      </c>
      <c r="AB217" s="805">
        <f t="shared" ref="AB217" si="1241">K217-K216</f>
        <v>-1.7894165715527324</v>
      </c>
      <c r="AC217" s="272">
        <f t="shared" ref="AC217" si="1242">L217-L216</f>
        <v>9.5943929295856378E-3</v>
      </c>
      <c r="AD217" s="805">
        <f t="shared" ref="AD217" si="1243">M217-M216</f>
        <v>-3.1565340595697733</v>
      </c>
      <c r="AE217" s="809">
        <f t="shared" ref="AE217" si="1244">N217-N216</f>
        <v>-1.7388789279975052</v>
      </c>
    </row>
    <row r="218" spans="1:32">
      <c r="A218" s="441"/>
      <c r="B218" s="457" t="s">
        <v>90</v>
      </c>
      <c r="C218" s="447">
        <v>0</v>
      </c>
      <c r="D218" s="458">
        <v>0</v>
      </c>
      <c r="E218" s="458">
        <v>0</v>
      </c>
      <c r="F218" s="458">
        <v>0</v>
      </c>
      <c r="G218" s="458">
        <v>0</v>
      </c>
      <c r="H218" s="458">
        <v>0</v>
      </c>
      <c r="I218" s="447">
        <v>0</v>
      </c>
      <c r="J218" s="447">
        <v>0</v>
      </c>
      <c r="K218" s="458">
        <v>0</v>
      </c>
      <c r="L218" s="458">
        <v>0</v>
      </c>
      <c r="M218" s="458">
        <v>0</v>
      </c>
      <c r="N218" s="447">
        <v>0</v>
      </c>
      <c r="O218" s="447">
        <v>0</v>
      </c>
      <c r="P218" s="459">
        <v>0</v>
      </c>
      <c r="Q218" s="271"/>
      <c r="R218" s="271"/>
      <c r="S218" s="271"/>
      <c r="T218" s="113"/>
      <c r="U218" s="113"/>
      <c r="Z218" s="275"/>
      <c r="AE218" s="275"/>
    </row>
    <row r="219" spans="1:32" ht="13.5" thickBot="1">
      <c r="A219" s="441"/>
      <c r="B219" s="457" t="s">
        <v>452</v>
      </c>
      <c r="C219" s="447">
        <v>0</v>
      </c>
      <c r="D219" s="458">
        <v>0</v>
      </c>
      <c r="E219" s="458">
        <v>0</v>
      </c>
      <c r="F219" s="458">
        <v>0</v>
      </c>
      <c r="G219" s="458">
        <v>0</v>
      </c>
      <c r="H219" s="458">
        <v>0</v>
      </c>
      <c r="I219" s="447">
        <v>0</v>
      </c>
      <c r="J219" s="447">
        <v>0</v>
      </c>
      <c r="K219" s="458">
        <v>0</v>
      </c>
      <c r="L219" s="458">
        <v>0</v>
      </c>
      <c r="M219" s="458">
        <v>0</v>
      </c>
      <c r="N219" s="447">
        <v>0</v>
      </c>
      <c r="O219" s="447">
        <v>0</v>
      </c>
      <c r="P219" s="459">
        <v>0</v>
      </c>
      <c r="Q219" s="271"/>
      <c r="R219" s="271"/>
      <c r="S219" s="271"/>
      <c r="T219" s="272">
        <f t="shared" ref="T219" si="1245">C219-C218</f>
        <v>0</v>
      </c>
      <c r="U219" s="272">
        <f t="shared" ref="U219" si="1246">D219-D218</f>
        <v>0</v>
      </c>
      <c r="V219" s="272">
        <f t="shared" ref="V219" si="1247">E219-E218</f>
        <v>0</v>
      </c>
      <c r="W219" s="272">
        <f t="shared" ref="W219" si="1248">F219-F218</f>
        <v>0</v>
      </c>
      <c r="X219" s="272">
        <f t="shared" ref="X219" si="1249">G219-G218</f>
        <v>0</v>
      </c>
      <c r="Y219" s="272">
        <f t="shared" ref="Y219" si="1250">H219-H218</f>
        <v>0</v>
      </c>
      <c r="Z219" s="276">
        <f t="shared" ref="Z219" si="1251">I219-I218</f>
        <v>0</v>
      </c>
      <c r="AA219" s="272">
        <f t="shared" ref="AA219" si="1252">J219-J218</f>
        <v>0</v>
      </c>
      <c r="AB219" s="272">
        <f t="shared" ref="AB219" si="1253">K219-K218</f>
        <v>0</v>
      </c>
      <c r="AC219" s="272">
        <f t="shared" ref="AC219" si="1254">L219-L218</f>
        <v>0</v>
      </c>
      <c r="AD219" s="272">
        <f t="shared" ref="AD219" si="1255">M219-M218</f>
        <v>0</v>
      </c>
      <c r="AE219" s="276">
        <f t="shared" ref="AE219" si="1256">N219-N218</f>
        <v>0</v>
      </c>
    </row>
    <row r="220" spans="1:32" ht="13.5" thickTop="1">
      <c r="A220" s="441"/>
      <c r="B220" s="457" t="s">
        <v>92</v>
      </c>
      <c r="C220" s="447">
        <v>3.4999452354874041</v>
      </c>
      <c r="D220" s="458">
        <v>3.9188132198297452</v>
      </c>
      <c r="E220" s="458">
        <v>4.4182125603864737</v>
      </c>
      <c r="F220" s="458">
        <v>4.1594377763739736</v>
      </c>
      <c r="G220" s="458">
        <v>6.1025943396226427</v>
      </c>
      <c r="H220" s="458">
        <v>6.4790697674418594</v>
      </c>
      <c r="I220" s="447">
        <v>4.134606331841538</v>
      </c>
      <c r="J220" s="447">
        <v>0</v>
      </c>
      <c r="K220" s="458">
        <v>6.0640575363318803</v>
      </c>
      <c r="L220" s="458">
        <v>4.1031298475007318</v>
      </c>
      <c r="M220" s="458">
        <v>5.2090762890000946</v>
      </c>
      <c r="N220" s="447">
        <v>5.5305058964051481</v>
      </c>
      <c r="O220" s="447">
        <v>0</v>
      </c>
      <c r="P220" s="459">
        <v>0</v>
      </c>
      <c r="Q220" s="408"/>
      <c r="R220" s="408"/>
      <c r="S220" s="408"/>
      <c r="T220" s="417"/>
      <c r="U220" s="417"/>
      <c r="V220" s="417"/>
      <c r="W220" s="417"/>
      <c r="X220" s="417"/>
      <c r="Y220" s="417"/>
      <c r="Z220" s="418"/>
      <c r="AA220" s="417"/>
      <c r="AB220" s="417"/>
      <c r="AC220" s="417"/>
      <c r="AD220" s="417"/>
      <c r="AE220" s="418"/>
      <c r="AF220" s="417"/>
    </row>
    <row r="221" spans="1:32" ht="13.5" thickBot="1">
      <c r="A221" s="441"/>
      <c r="B221" s="457" t="s">
        <v>454</v>
      </c>
      <c r="C221" s="447">
        <v>3.5590209020902086</v>
      </c>
      <c r="D221" s="458">
        <v>3.5739652605459056</v>
      </c>
      <c r="E221" s="458">
        <v>4.1012519561815335</v>
      </c>
      <c r="F221" s="458">
        <v>4.1303141361256541</v>
      </c>
      <c r="G221" s="458">
        <v>4.3577570093457947</v>
      </c>
      <c r="H221" s="458">
        <v>4.5611650485436899</v>
      </c>
      <c r="I221" s="447">
        <v>3.8714363726625849</v>
      </c>
      <c r="J221" s="447">
        <v>0</v>
      </c>
      <c r="K221" s="458">
        <v>4.7055076698319942</v>
      </c>
      <c r="L221" s="458">
        <v>3.9806796116504852</v>
      </c>
      <c r="M221" s="458">
        <v>3.1187903225806455</v>
      </c>
      <c r="N221" s="447">
        <v>4.292647468648398</v>
      </c>
      <c r="O221" s="447">
        <v>0</v>
      </c>
      <c r="P221" s="459">
        <v>0</v>
      </c>
      <c r="Q221" s="412"/>
      <c r="R221" s="412"/>
      <c r="S221" s="412"/>
      <c r="T221" s="419">
        <f t="shared" ref="T221" si="1257">C221-C220</f>
        <v>5.90756666028045E-2</v>
      </c>
      <c r="U221" s="419">
        <f t="shared" ref="U221" si="1258">D221-D220</f>
        <v>-0.3448479592838396</v>
      </c>
      <c r="V221" s="419">
        <f t="shared" ref="V221" si="1259">E221-E220</f>
        <v>-0.31696060420494021</v>
      </c>
      <c r="W221" s="419">
        <f t="shared" ref="W221" si="1260">F221-F220</f>
        <v>-2.9123640248319482E-2</v>
      </c>
      <c r="X221" s="419">
        <f t="shared" ref="X221" si="1261">G221-G220</f>
        <v>-1.7448373302768481</v>
      </c>
      <c r="Y221" s="419">
        <f t="shared" ref="Y221" si="1262">H221-H220</f>
        <v>-1.9179047188981695</v>
      </c>
      <c r="Z221" s="420">
        <f t="shared" ref="Z221" si="1263">I221-I220</f>
        <v>-0.26316995917895314</v>
      </c>
      <c r="AA221" s="419">
        <f t="shared" ref="AA221" si="1264">J221-J220</f>
        <v>0</v>
      </c>
      <c r="AB221" s="810">
        <f t="shared" ref="AB221" si="1265">K221-K220</f>
        <v>-1.3585498664998861</v>
      </c>
      <c r="AC221" s="419">
        <f t="shared" ref="AC221" si="1266">L221-L220</f>
        <v>-0.12245023585024661</v>
      </c>
      <c r="AD221" s="810">
        <f t="shared" ref="AD221" si="1267">M221-M220</f>
        <v>-2.0902859664194491</v>
      </c>
      <c r="AE221" s="811">
        <f t="shared" ref="AE221" si="1268">N221-N220</f>
        <v>-1.2378584277567501</v>
      </c>
      <c r="AF221" s="421"/>
    </row>
    <row r="222" spans="1:32" ht="13.5" thickTop="1">
      <c r="A222" s="441"/>
      <c r="B222" s="457" t="s">
        <v>110</v>
      </c>
      <c r="C222" s="447">
        <v>0</v>
      </c>
      <c r="D222" s="458">
        <v>0</v>
      </c>
      <c r="E222" s="458">
        <v>0</v>
      </c>
      <c r="F222" s="458">
        <v>0</v>
      </c>
      <c r="G222" s="458">
        <v>0</v>
      </c>
      <c r="H222" s="458">
        <v>0</v>
      </c>
      <c r="I222" s="447">
        <v>0</v>
      </c>
      <c r="J222" s="447">
        <v>0</v>
      </c>
      <c r="K222" s="458">
        <v>0</v>
      </c>
      <c r="L222" s="458">
        <v>0</v>
      </c>
      <c r="M222" s="458">
        <v>0</v>
      </c>
      <c r="N222" s="447">
        <v>0</v>
      </c>
      <c r="O222" s="447">
        <v>0</v>
      </c>
      <c r="P222" s="459">
        <v>0</v>
      </c>
      <c r="Q222" s="271"/>
      <c r="R222" s="271"/>
      <c r="S222" s="271"/>
      <c r="T222" s="113"/>
      <c r="U222" s="113"/>
      <c r="Z222" s="275"/>
      <c r="AE222" s="275"/>
    </row>
    <row r="223" spans="1:32">
      <c r="A223" s="441"/>
      <c r="B223" s="457" t="s">
        <v>456</v>
      </c>
      <c r="C223" s="447">
        <v>0</v>
      </c>
      <c r="D223" s="458">
        <v>0</v>
      </c>
      <c r="E223" s="458">
        <v>0</v>
      </c>
      <c r="F223" s="458">
        <v>0</v>
      </c>
      <c r="G223" s="458">
        <v>0</v>
      </c>
      <c r="H223" s="458">
        <v>0</v>
      </c>
      <c r="I223" s="447">
        <v>0</v>
      </c>
      <c r="J223" s="447">
        <v>0</v>
      </c>
      <c r="K223" s="458">
        <v>0</v>
      </c>
      <c r="L223" s="458">
        <v>0</v>
      </c>
      <c r="M223" s="458">
        <v>0</v>
      </c>
      <c r="N223" s="447">
        <v>0</v>
      </c>
      <c r="O223" s="447">
        <v>0</v>
      </c>
      <c r="P223" s="459">
        <v>0</v>
      </c>
      <c r="Q223" s="271"/>
      <c r="R223" s="271"/>
      <c r="S223" s="271"/>
      <c r="T223" s="272">
        <f t="shared" ref="T223" si="1269">C223-C222</f>
        <v>0</v>
      </c>
      <c r="U223" s="272">
        <f t="shared" ref="U223" si="1270">D223-D222</f>
        <v>0</v>
      </c>
      <c r="V223" s="272">
        <f t="shared" ref="V223" si="1271">E223-E222</f>
        <v>0</v>
      </c>
      <c r="W223" s="272">
        <f t="shared" ref="W223" si="1272">F223-F222</f>
        <v>0</v>
      </c>
      <c r="X223" s="272">
        <f t="shared" ref="X223" si="1273">G223-G222</f>
        <v>0</v>
      </c>
      <c r="Y223" s="272">
        <f t="shared" ref="Y223" si="1274">H223-H222</f>
        <v>0</v>
      </c>
      <c r="Z223" s="276">
        <f t="shared" ref="Z223" si="1275">I223-I222</f>
        <v>0</v>
      </c>
      <c r="AA223" s="272">
        <f t="shared" ref="AA223" si="1276">J223-J222</f>
        <v>0</v>
      </c>
      <c r="AB223" s="272">
        <f t="shared" ref="AB223" si="1277">K223-K222</f>
        <v>0</v>
      </c>
      <c r="AC223" s="272">
        <f t="shared" ref="AC223" si="1278">L223-L222</f>
        <v>0</v>
      </c>
      <c r="AD223" s="272">
        <f t="shared" ref="AD223" si="1279">M223-M222</f>
        <v>0</v>
      </c>
      <c r="AE223" s="276">
        <f t="shared" ref="AE223" si="1280">N223-N222</f>
        <v>0</v>
      </c>
    </row>
    <row r="224" spans="1:32">
      <c r="A224" s="441"/>
      <c r="B224" s="457" t="s">
        <v>123</v>
      </c>
      <c r="C224" s="447">
        <v>4.1945268769435806</v>
      </c>
      <c r="D224" s="458">
        <v>4.7131294812315483</v>
      </c>
      <c r="E224" s="458">
        <v>5.2019776009431178</v>
      </c>
      <c r="F224" s="458">
        <v>5.0195023328149295</v>
      </c>
      <c r="G224" s="458">
        <v>6.4674206349206367</v>
      </c>
      <c r="H224" s="458">
        <v>5.8731578947368419</v>
      </c>
      <c r="I224" s="447">
        <v>4.7796603349310605</v>
      </c>
      <c r="J224" s="447">
        <v>0</v>
      </c>
      <c r="K224" s="458">
        <v>5.2086565701370571</v>
      </c>
      <c r="L224" s="458">
        <v>4.0967969420179138</v>
      </c>
      <c r="M224" s="458">
        <v>4.3210115318146913</v>
      </c>
      <c r="N224" s="447">
        <v>4.7865233893546151</v>
      </c>
      <c r="O224" s="447">
        <v>0</v>
      </c>
      <c r="P224" s="459">
        <v>0</v>
      </c>
      <c r="Q224" s="271"/>
      <c r="R224" s="271"/>
      <c r="S224" s="271"/>
      <c r="T224" s="113"/>
      <c r="U224" s="113"/>
      <c r="Z224" s="275"/>
      <c r="AE224" s="275"/>
    </row>
    <row r="225" spans="1:32">
      <c r="A225" s="441"/>
      <c r="B225" s="457" t="s">
        <v>458</v>
      </c>
      <c r="C225" s="447">
        <v>4.2482210362463864</v>
      </c>
      <c r="D225" s="458">
        <v>4.6569825039763684</v>
      </c>
      <c r="E225" s="458">
        <v>5.0859082733812935</v>
      </c>
      <c r="F225" s="458">
        <v>5.049591947769315</v>
      </c>
      <c r="G225" s="458">
        <v>5.1116470588235297</v>
      </c>
      <c r="H225" s="458">
        <v>5.7161825726141071</v>
      </c>
      <c r="I225" s="447">
        <v>4.7408308314441516</v>
      </c>
      <c r="J225" s="447">
        <v>0</v>
      </c>
      <c r="K225" s="458">
        <v>4.8817691342534513</v>
      </c>
      <c r="L225" s="458">
        <v>3.9086633663366332</v>
      </c>
      <c r="M225" s="458">
        <v>3.5253483606557374</v>
      </c>
      <c r="N225" s="447">
        <v>4.4161309523809527</v>
      </c>
      <c r="O225" s="447">
        <v>0</v>
      </c>
      <c r="P225" s="459">
        <v>0</v>
      </c>
      <c r="Q225" s="271"/>
      <c r="R225" s="271"/>
      <c r="S225" s="271"/>
      <c r="T225" s="272">
        <f t="shared" ref="T225" si="1281">C225-C224</f>
        <v>5.3694159302805744E-2</v>
      </c>
      <c r="U225" s="272">
        <f t="shared" ref="U225" si="1282">D225-D224</f>
        <v>-5.614697725517992E-2</v>
      </c>
      <c r="V225" s="272">
        <f t="shared" ref="V225" si="1283">E225-E224</f>
        <v>-0.11606932756182431</v>
      </c>
      <c r="W225" s="272">
        <f t="shared" ref="W225" si="1284">F225-F224</f>
        <v>3.0089614954385446E-2</v>
      </c>
      <c r="X225" s="272">
        <f t="shared" ref="X225" si="1285">G225-G224</f>
        <v>-1.355773576097107</v>
      </c>
      <c r="Y225" s="272">
        <f t="shared" ref="Y225" si="1286">H225-H224</f>
        <v>-0.1569753221227348</v>
      </c>
      <c r="Z225" s="276">
        <f t="shared" ref="Z225" si="1287">I225-I224</f>
        <v>-3.8829503486908834E-2</v>
      </c>
      <c r="AA225" s="272">
        <f t="shared" ref="AA225" si="1288">J225-J224</f>
        <v>0</v>
      </c>
      <c r="AB225" s="272">
        <f t="shared" ref="AB225" si="1289">K225-K224</f>
        <v>-0.3268874358836058</v>
      </c>
      <c r="AC225" s="272">
        <f t="shared" ref="AC225" si="1290">L225-L224</f>
        <v>-0.18813357568128053</v>
      </c>
      <c r="AD225" s="272">
        <f t="shared" ref="AD225" si="1291">M225-M224</f>
        <v>-0.79566317115895391</v>
      </c>
      <c r="AE225" s="276">
        <f t="shared" ref="AE225" si="1292">N225-N224</f>
        <v>-0.37039243697366242</v>
      </c>
    </row>
    <row r="226" spans="1:32">
      <c r="A226" s="441"/>
      <c r="B226" s="457" t="s">
        <v>125</v>
      </c>
      <c r="C226" s="447">
        <v>5.8131460674157287</v>
      </c>
      <c r="D226" s="458">
        <v>5.3652668213457071</v>
      </c>
      <c r="E226" s="458">
        <v>6.0923507462686564</v>
      </c>
      <c r="F226" s="458">
        <v>5.2537203166226911</v>
      </c>
      <c r="G226" s="458">
        <v>5.5536956521739134</v>
      </c>
      <c r="H226" s="458">
        <v>9.6747368421052631</v>
      </c>
      <c r="I226" s="447">
        <v>5.6569304556354911</v>
      </c>
      <c r="J226" s="447">
        <v>0</v>
      </c>
      <c r="K226" s="458">
        <v>7.1557989990638466</v>
      </c>
      <c r="L226" s="458">
        <v>4.8451711182398274</v>
      </c>
      <c r="M226" s="458">
        <v>6.3535115722266564</v>
      </c>
      <c r="N226" s="447">
        <v>6.6140582653573921</v>
      </c>
      <c r="O226" s="447">
        <v>0</v>
      </c>
      <c r="P226" s="459">
        <v>0</v>
      </c>
      <c r="Q226" s="271"/>
      <c r="R226" s="271"/>
      <c r="S226" s="271"/>
      <c r="T226" s="113"/>
      <c r="U226" s="113"/>
      <c r="Z226" s="275"/>
      <c r="AE226" s="275"/>
    </row>
    <row r="227" spans="1:32">
      <c r="A227" s="441"/>
      <c r="B227" s="457" t="s">
        <v>460</v>
      </c>
      <c r="C227" s="447">
        <v>5.3961971830985913</v>
      </c>
      <c r="D227" s="458">
        <v>3.7786856127886335</v>
      </c>
      <c r="E227" s="458">
        <v>5.7777118644067791</v>
      </c>
      <c r="F227" s="458">
        <v>5.3200737100737099</v>
      </c>
      <c r="G227" s="458">
        <v>7.3511363636363649</v>
      </c>
      <c r="H227" s="458">
        <v>6.1784126984126981</v>
      </c>
      <c r="I227" s="447">
        <v>4.8786343930635834</v>
      </c>
      <c r="J227" s="447">
        <v>0</v>
      </c>
      <c r="K227" s="458">
        <v>6.0583602771362592</v>
      </c>
      <c r="L227" s="458">
        <v>3.9861373390557939</v>
      </c>
      <c r="M227" s="458">
        <v>3.9957826086956527</v>
      </c>
      <c r="N227" s="447">
        <v>5.3381038374717837</v>
      </c>
      <c r="O227" s="447">
        <v>0</v>
      </c>
      <c r="P227" s="459">
        <v>0</v>
      </c>
      <c r="Q227" s="271"/>
      <c r="R227" s="271"/>
      <c r="S227" s="271"/>
      <c r="T227" s="272">
        <f t="shared" ref="T227" si="1293">C227-C226</f>
        <v>-0.41694888431713739</v>
      </c>
      <c r="U227" s="272">
        <f t="shared" ref="U227" si="1294">D227-D226</f>
        <v>-1.5865812085570736</v>
      </c>
      <c r="V227" s="272">
        <f t="shared" ref="V227" si="1295">E227-E226</f>
        <v>-0.31463888186187727</v>
      </c>
      <c r="W227" s="272">
        <f t="shared" ref="W227" si="1296">F227-F226</f>
        <v>6.6353393451018761E-2</v>
      </c>
      <c r="X227" s="272">
        <f t="shared" ref="X227" si="1297">G227-G226</f>
        <v>1.7974407114624515</v>
      </c>
      <c r="Y227" s="805">
        <f t="shared" ref="Y227" si="1298">H227-H226</f>
        <v>-3.4963241436925649</v>
      </c>
      <c r="Z227" s="276">
        <f t="shared" ref="Z227" si="1299">I227-I226</f>
        <v>-0.77829606257190775</v>
      </c>
      <c r="AA227" s="272">
        <f t="shared" ref="AA227" si="1300">J227-J226</f>
        <v>0</v>
      </c>
      <c r="AB227" s="805">
        <f t="shared" ref="AB227" si="1301">K227-K226</f>
        <v>-1.0974387219275874</v>
      </c>
      <c r="AC227" s="272">
        <f t="shared" ref="AC227" si="1302">L227-L226</f>
        <v>-0.85903377918403345</v>
      </c>
      <c r="AD227" s="805">
        <f t="shared" ref="AD227" si="1303">M227-M226</f>
        <v>-2.3577289635310037</v>
      </c>
      <c r="AE227" s="809">
        <f t="shared" ref="AE227" si="1304">N227-N226</f>
        <v>-1.2759544278856083</v>
      </c>
    </row>
    <row r="228" spans="1:32">
      <c r="A228" s="441"/>
      <c r="B228" s="457" t="s">
        <v>154</v>
      </c>
      <c r="C228" s="460">
        <v>4.2259050315835323</v>
      </c>
      <c r="D228" s="458">
        <v>4.7674637541078688</v>
      </c>
      <c r="E228" s="458">
        <v>5.2671565146134931</v>
      </c>
      <c r="F228" s="458">
        <v>5.0404531508142547</v>
      </c>
      <c r="G228" s="458">
        <v>6.3263758389261762</v>
      </c>
      <c r="H228" s="458">
        <v>6.6334736842105269</v>
      </c>
      <c r="I228" s="447">
        <v>4.8401267217630837</v>
      </c>
      <c r="J228" s="447">
        <v>0</v>
      </c>
      <c r="K228" s="458">
        <v>5.8968571128306149</v>
      </c>
      <c r="L228" s="458">
        <v>4.3005914917009438</v>
      </c>
      <c r="M228" s="458">
        <v>4.8616021814933568</v>
      </c>
      <c r="N228" s="447">
        <v>5.3731675290446823</v>
      </c>
      <c r="O228" s="447">
        <v>0</v>
      </c>
      <c r="P228" s="459">
        <v>0</v>
      </c>
      <c r="Q228" s="271"/>
      <c r="R228" s="271"/>
      <c r="S228" s="271"/>
      <c r="T228" s="113"/>
      <c r="U228" s="113"/>
      <c r="Z228" s="275"/>
      <c r="AE228" s="275"/>
    </row>
    <row r="229" spans="1:32" ht="13.5" thickBot="1">
      <c r="A229" s="441"/>
      <c r="B229" s="457" t="s">
        <v>462</v>
      </c>
      <c r="C229" s="447">
        <v>4.266063922942207</v>
      </c>
      <c r="D229" s="458">
        <v>4.5573690572119263</v>
      </c>
      <c r="E229" s="458">
        <v>5.131615341545352</v>
      </c>
      <c r="F229" s="458">
        <v>5.0765540044085231</v>
      </c>
      <c r="G229" s="458">
        <v>5.5721028037383178</v>
      </c>
      <c r="H229" s="458">
        <v>5.8119736842105256</v>
      </c>
      <c r="I229" s="447">
        <v>4.7516029370234385</v>
      </c>
      <c r="J229" s="447">
        <v>0</v>
      </c>
      <c r="K229" s="458">
        <v>5.2959674796747978</v>
      </c>
      <c r="L229" s="458">
        <v>3.9301787842669844</v>
      </c>
      <c r="M229" s="458">
        <v>3.6760445682451253</v>
      </c>
      <c r="N229" s="447">
        <v>4.7211600697037595</v>
      </c>
      <c r="O229" s="447">
        <v>0</v>
      </c>
      <c r="P229" s="459">
        <v>0</v>
      </c>
      <c r="Q229" s="271"/>
      <c r="R229" s="271"/>
      <c r="S229" s="271"/>
      <c r="T229" s="273">
        <f t="shared" ref="T229" si="1305">C229-C228</f>
        <v>4.0158891358674786E-2</v>
      </c>
      <c r="U229" s="273">
        <f t="shared" ref="U229" si="1306">D229-D228</f>
        <v>-0.21009469689594251</v>
      </c>
      <c r="V229" s="273">
        <f t="shared" ref="V229" si="1307">E229-E228</f>
        <v>-0.13554117306814106</v>
      </c>
      <c r="W229" s="273">
        <f t="shared" ref="W229" si="1308">F229-F228</f>
        <v>3.6100853594268401E-2</v>
      </c>
      <c r="X229" s="273">
        <f t="shared" ref="X229" si="1309">G229-G228</f>
        <v>-0.75427303518785838</v>
      </c>
      <c r="Y229" s="273">
        <f t="shared" ref="Y229" si="1310">H229-H228</f>
        <v>-0.82150000000000123</v>
      </c>
      <c r="Z229" s="277">
        <f t="shared" ref="Z229" si="1311">I229-I228</f>
        <v>-8.8523784739645173E-2</v>
      </c>
      <c r="AA229" s="273">
        <f t="shared" ref="AA229" si="1312">J229-J228</f>
        <v>0</v>
      </c>
      <c r="AB229" s="273">
        <f t="shared" ref="AB229" si="1313">K229-K228</f>
        <v>-0.60088963315581712</v>
      </c>
      <c r="AC229" s="273">
        <f t="shared" ref="AC229" si="1314">L229-L228</f>
        <v>-0.37041270743395938</v>
      </c>
      <c r="AD229" s="806">
        <f t="shared" ref="AD229" si="1315">M229-M228</f>
        <v>-1.1855576132482315</v>
      </c>
      <c r="AE229" s="277">
        <f t="shared" ref="AE229" si="1316">N229-N228</f>
        <v>-0.65200745934092286</v>
      </c>
    </row>
    <row r="230" spans="1:32">
      <c r="A230" s="432" t="s">
        <v>551</v>
      </c>
      <c r="B230" s="431" t="s">
        <v>232</v>
      </c>
      <c r="C230" s="448">
        <v>0</v>
      </c>
      <c r="D230" s="455">
        <v>0</v>
      </c>
      <c r="E230" s="455">
        <v>0</v>
      </c>
      <c r="F230" s="455">
        <v>0</v>
      </c>
      <c r="G230" s="455">
        <v>0</v>
      </c>
      <c r="H230" s="455">
        <v>0</v>
      </c>
      <c r="I230" s="448">
        <v>0</v>
      </c>
      <c r="J230" s="448">
        <v>0</v>
      </c>
      <c r="K230" s="455">
        <v>0</v>
      </c>
      <c r="L230" s="455">
        <v>0</v>
      </c>
      <c r="M230" s="455">
        <v>0</v>
      </c>
      <c r="N230" s="448">
        <v>0</v>
      </c>
      <c r="O230" s="448">
        <v>0</v>
      </c>
      <c r="P230" s="456">
        <v>0</v>
      </c>
      <c r="Q230" s="271"/>
      <c r="R230" s="271"/>
      <c r="S230" s="271"/>
      <c r="T230" s="271" t="s">
        <v>533</v>
      </c>
      <c r="U230" s="113"/>
      <c r="Z230" s="275"/>
      <c r="AE230" s="275"/>
    </row>
    <row r="231" spans="1:32">
      <c r="A231" s="439"/>
      <c r="B231" s="466" t="s">
        <v>432</v>
      </c>
      <c r="C231" s="467">
        <v>0</v>
      </c>
      <c r="D231" s="468">
        <v>0</v>
      </c>
      <c r="E231" s="468">
        <v>0</v>
      </c>
      <c r="F231" s="468">
        <v>0</v>
      </c>
      <c r="G231" s="468">
        <v>0</v>
      </c>
      <c r="H231" s="468">
        <v>0</v>
      </c>
      <c r="I231" s="467">
        <v>0</v>
      </c>
      <c r="J231" s="467">
        <v>0</v>
      </c>
      <c r="K231" s="468">
        <v>0</v>
      </c>
      <c r="L231" s="468">
        <v>0</v>
      </c>
      <c r="M231" s="468">
        <v>0</v>
      </c>
      <c r="N231" s="467">
        <v>0</v>
      </c>
      <c r="O231" s="467">
        <v>0</v>
      </c>
      <c r="P231" s="469">
        <v>0</v>
      </c>
      <c r="Q231" s="271"/>
      <c r="R231" s="271"/>
      <c r="S231" s="271"/>
      <c r="T231" s="272">
        <f t="shared" ref="T231" si="1317">C231-C230</f>
        <v>0</v>
      </c>
      <c r="U231" s="272">
        <f t="shared" ref="U231" si="1318">D231-D230</f>
        <v>0</v>
      </c>
      <c r="V231" s="272">
        <f t="shared" ref="V231" si="1319">E231-E230</f>
        <v>0</v>
      </c>
      <c r="W231" s="272">
        <f t="shared" ref="W231" si="1320">F231-F230</f>
        <v>0</v>
      </c>
      <c r="X231" s="272">
        <f t="shared" ref="X231" si="1321">G231-G230</f>
        <v>0</v>
      </c>
      <c r="Y231" s="272">
        <f t="shared" ref="Y231" si="1322">H231-H230</f>
        <v>0</v>
      </c>
      <c r="Z231" s="276">
        <f t="shared" ref="Z231" si="1323">I231-I230</f>
        <v>0</v>
      </c>
      <c r="AA231" s="272">
        <f t="shared" ref="AA231" si="1324">J231-J230</f>
        <v>0</v>
      </c>
      <c r="AB231" s="272">
        <f t="shared" ref="AB231" si="1325">K231-K230</f>
        <v>0</v>
      </c>
      <c r="AC231" s="272">
        <f t="shared" ref="AC231" si="1326">L231-L230</f>
        <v>0</v>
      </c>
      <c r="AD231" s="272">
        <f t="shared" ref="AD231" si="1327">M231-M230</f>
        <v>0</v>
      </c>
      <c r="AE231" s="276">
        <f t="shared" ref="AE231" si="1328">N231-N230</f>
        <v>0</v>
      </c>
    </row>
    <row r="232" spans="1:32">
      <c r="A232" s="439"/>
      <c r="B232" s="457" t="s">
        <v>234</v>
      </c>
      <c r="C232" s="447">
        <v>0</v>
      </c>
      <c r="D232" s="480">
        <v>0</v>
      </c>
      <c r="E232" s="480">
        <v>0</v>
      </c>
      <c r="F232" s="480">
        <v>0</v>
      </c>
      <c r="G232" s="480">
        <v>0</v>
      </c>
      <c r="H232" s="480">
        <v>0</v>
      </c>
      <c r="I232" s="447">
        <v>0</v>
      </c>
      <c r="J232" s="447">
        <v>0</v>
      </c>
      <c r="K232" s="480">
        <v>0</v>
      </c>
      <c r="L232" s="480">
        <v>0</v>
      </c>
      <c r="M232" s="480">
        <v>0</v>
      </c>
      <c r="N232" s="447">
        <v>0</v>
      </c>
      <c r="O232" s="447">
        <v>0</v>
      </c>
      <c r="P232" s="459">
        <v>0</v>
      </c>
      <c r="Q232" s="271"/>
      <c r="R232" s="271"/>
      <c r="S232" s="271"/>
      <c r="T232" s="113"/>
      <c r="U232" s="113"/>
      <c r="Z232" s="275"/>
      <c r="AE232" s="275"/>
    </row>
    <row r="233" spans="1:32">
      <c r="A233" s="439"/>
      <c r="B233" s="457" t="s">
        <v>434</v>
      </c>
      <c r="C233" s="447">
        <v>0</v>
      </c>
      <c r="D233" s="458">
        <v>0</v>
      </c>
      <c r="E233" s="458">
        <v>0</v>
      </c>
      <c r="F233" s="458">
        <v>0</v>
      </c>
      <c r="G233" s="458">
        <v>0</v>
      </c>
      <c r="H233" s="458">
        <v>0</v>
      </c>
      <c r="I233" s="447">
        <v>0</v>
      </c>
      <c r="J233" s="447">
        <v>0</v>
      </c>
      <c r="K233" s="458">
        <v>0</v>
      </c>
      <c r="L233" s="458">
        <v>0</v>
      </c>
      <c r="M233" s="458">
        <v>0</v>
      </c>
      <c r="N233" s="447">
        <v>0</v>
      </c>
      <c r="O233" s="447">
        <v>0</v>
      </c>
      <c r="P233" s="459">
        <v>0</v>
      </c>
      <c r="Q233" s="271"/>
      <c r="R233" s="271"/>
      <c r="S233" s="271"/>
      <c r="T233" s="272">
        <f t="shared" ref="T233" si="1329">C233-C232</f>
        <v>0</v>
      </c>
      <c r="U233" s="272">
        <f t="shared" ref="U233" si="1330">D233-D232</f>
        <v>0</v>
      </c>
      <c r="V233" s="272">
        <f t="shared" ref="V233" si="1331">E233-E232</f>
        <v>0</v>
      </c>
      <c r="W233" s="272">
        <f t="shared" ref="W233" si="1332">F233-F232</f>
        <v>0</v>
      </c>
      <c r="X233" s="272">
        <f t="shared" ref="X233" si="1333">G233-G232</f>
        <v>0</v>
      </c>
      <c r="Y233" s="272">
        <f t="shared" ref="Y233" si="1334">H233-H232</f>
        <v>0</v>
      </c>
      <c r="Z233" s="276">
        <f t="shared" ref="Z233" si="1335">I233-I232</f>
        <v>0</v>
      </c>
      <c r="AA233" s="272">
        <f t="shared" ref="AA233" si="1336">J233-J232</f>
        <v>0</v>
      </c>
      <c r="AB233" s="272">
        <f t="shared" ref="AB233" si="1337">K233-K232</f>
        <v>0</v>
      </c>
      <c r="AC233" s="272">
        <f t="shared" ref="AC233" si="1338">L233-L232</f>
        <v>0</v>
      </c>
      <c r="AD233" s="272">
        <f t="shared" ref="AD233" si="1339">M233-M232</f>
        <v>0</v>
      </c>
      <c r="AE233" s="276">
        <f t="shared" ref="AE233" si="1340">N233-N232</f>
        <v>0</v>
      </c>
    </row>
    <row r="234" spans="1:32">
      <c r="A234" s="439"/>
      <c r="B234" s="457" t="s">
        <v>236</v>
      </c>
      <c r="C234" s="447">
        <v>0</v>
      </c>
      <c r="D234" s="458">
        <v>0</v>
      </c>
      <c r="E234" s="458">
        <v>0</v>
      </c>
      <c r="F234" s="458">
        <v>0</v>
      </c>
      <c r="G234" s="458">
        <v>0</v>
      </c>
      <c r="H234" s="458">
        <v>0</v>
      </c>
      <c r="I234" s="447">
        <v>0</v>
      </c>
      <c r="J234" s="447">
        <v>0</v>
      </c>
      <c r="K234" s="458">
        <v>0</v>
      </c>
      <c r="L234" s="458">
        <v>0</v>
      </c>
      <c r="M234" s="458">
        <v>0</v>
      </c>
      <c r="N234" s="447">
        <v>0</v>
      </c>
      <c r="O234" s="447">
        <v>0</v>
      </c>
      <c r="P234" s="459">
        <v>0</v>
      </c>
      <c r="Q234" s="271"/>
      <c r="R234" s="271"/>
      <c r="S234" s="271"/>
      <c r="T234" s="113"/>
      <c r="U234" s="113"/>
      <c r="Z234" s="275"/>
      <c r="AE234" s="275"/>
    </row>
    <row r="235" spans="1:32" ht="13.5" thickBot="1">
      <c r="A235" s="439"/>
      <c r="B235" s="457" t="s">
        <v>436</v>
      </c>
      <c r="C235" s="447">
        <v>0</v>
      </c>
      <c r="D235" s="458">
        <v>0</v>
      </c>
      <c r="E235" s="458">
        <v>0</v>
      </c>
      <c r="F235" s="458">
        <v>0</v>
      </c>
      <c r="G235" s="458">
        <v>0</v>
      </c>
      <c r="H235" s="458">
        <v>0</v>
      </c>
      <c r="I235" s="447">
        <v>0</v>
      </c>
      <c r="J235" s="447">
        <v>0</v>
      </c>
      <c r="K235" s="458">
        <v>0</v>
      </c>
      <c r="L235" s="458">
        <v>0</v>
      </c>
      <c r="M235" s="458">
        <v>0</v>
      </c>
      <c r="N235" s="447">
        <v>0</v>
      </c>
      <c r="O235" s="447">
        <v>0</v>
      </c>
      <c r="P235" s="459">
        <v>0</v>
      </c>
      <c r="Q235" s="271"/>
      <c r="R235" s="271"/>
      <c r="S235" s="271"/>
      <c r="T235" s="272">
        <f t="shared" ref="T235" si="1341">C235-C234</f>
        <v>0</v>
      </c>
      <c r="U235" s="272">
        <f t="shared" ref="U235" si="1342">D235-D234</f>
        <v>0</v>
      </c>
      <c r="V235" s="272">
        <f t="shared" ref="V235" si="1343">E235-E234</f>
        <v>0</v>
      </c>
      <c r="W235" s="272">
        <f t="shared" ref="W235" si="1344">F235-F234</f>
        <v>0</v>
      </c>
      <c r="X235" s="272">
        <f t="shared" ref="X235" si="1345">G235-G234</f>
        <v>0</v>
      </c>
      <c r="Y235" s="272">
        <f t="shared" ref="Y235" si="1346">H235-H234</f>
        <v>0</v>
      </c>
      <c r="Z235" s="276">
        <f t="shared" ref="Z235" si="1347">I235-I234</f>
        <v>0</v>
      </c>
      <c r="AA235" s="272">
        <f t="shared" ref="AA235" si="1348">J235-J234</f>
        <v>0</v>
      </c>
      <c r="AB235" s="272">
        <f t="shared" ref="AB235" si="1349">K235-K234</f>
        <v>0</v>
      </c>
      <c r="AC235" s="272">
        <f t="shared" ref="AC235" si="1350">L235-L234</f>
        <v>0</v>
      </c>
      <c r="AD235" s="272">
        <f t="shared" ref="AD235" si="1351">M235-M234</f>
        <v>0</v>
      </c>
      <c r="AE235" s="276">
        <f t="shared" ref="AE235" si="1352">N235-N234</f>
        <v>0</v>
      </c>
    </row>
    <row r="236" spans="1:32" ht="13.5" thickTop="1">
      <c r="A236" s="439"/>
      <c r="B236" s="473" t="s">
        <v>238</v>
      </c>
      <c r="C236" s="474">
        <v>0</v>
      </c>
      <c r="D236" s="475">
        <v>0</v>
      </c>
      <c r="E236" s="475">
        <v>0</v>
      </c>
      <c r="F236" s="475">
        <v>0</v>
      </c>
      <c r="G236" s="475">
        <v>0</v>
      </c>
      <c r="H236" s="475">
        <v>0</v>
      </c>
      <c r="I236" s="474">
        <v>0</v>
      </c>
      <c r="J236" s="474">
        <v>0</v>
      </c>
      <c r="K236" s="475">
        <v>0</v>
      </c>
      <c r="L236" s="475">
        <v>0</v>
      </c>
      <c r="M236" s="475">
        <v>0</v>
      </c>
      <c r="N236" s="474">
        <v>0</v>
      </c>
      <c r="O236" s="474">
        <v>0</v>
      </c>
      <c r="P236" s="476">
        <v>0</v>
      </c>
      <c r="Q236" s="408"/>
      <c r="R236" s="408"/>
      <c r="S236" s="408"/>
      <c r="T236" s="417"/>
      <c r="U236" s="417"/>
      <c r="V236" s="417"/>
      <c r="W236" s="417"/>
      <c r="X236" s="417"/>
      <c r="Y236" s="417"/>
      <c r="Z236" s="418"/>
      <c r="AA236" s="417"/>
      <c r="AB236" s="417"/>
      <c r="AC236" s="417"/>
      <c r="AD236" s="417"/>
      <c r="AE236" s="418"/>
      <c r="AF236" s="417"/>
    </row>
    <row r="237" spans="1:32" ht="13.5" thickBot="1">
      <c r="A237" s="439"/>
      <c r="B237" s="473" t="s">
        <v>438</v>
      </c>
      <c r="C237" s="474">
        <v>0</v>
      </c>
      <c r="D237" s="475">
        <v>0</v>
      </c>
      <c r="E237" s="475">
        <v>0</v>
      </c>
      <c r="F237" s="475">
        <v>0</v>
      </c>
      <c r="G237" s="475">
        <v>0</v>
      </c>
      <c r="H237" s="475">
        <v>0</v>
      </c>
      <c r="I237" s="474">
        <v>0</v>
      </c>
      <c r="J237" s="474">
        <v>0</v>
      </c>
      <c r="K237" s="475">
        <v>0</v>
      </c>
      <c r="L237" s="475">
        <v>0</v>
      </c>
      <c r="M237" s="475">
        <v>0</v>
      </c>
      <c r="N237" s="474">
        <v>0</v>
      </c>
      <c r="O237" s="474">
        <v>0</v>
      </c>
      <c r="P237" s="476">
        <v>0</v>
      </c>
      <c r="Q237" s="412"/>
      <c r="R237" s="412"/>
      <c r="S237" s="412"/>
      <c r="T237" s="419">
        <f t="shared" ref="T237" si="1353">C237-C236</f>
        <v>0</v>
      </c>
      <c r="U237" s="419">
        <f t="shared" ref="U237" si="1354">D237-D236</f>
        <v>0</v>
      </c>
      <c r="V237" s="419">
        <f t="shared" ref="V237" si="1355">E237-E236</f>
        <v>0</v>
      </c>
      <c r="W237" s="419">
        <f t="shared" ref="W237" si="1356">F237-F236</f>
        <v>0</v>
      </c>
      <c r="X237" s="419">
        <f t="shared" ref="X237" si="1357">G237-G236</f>
        <v>0</v>
      </c>
      <c r="Y237" s="419">
        <f t="shared" ref="Y237" si="1358">H237-H236</f>
        <v>0</v>
      </c>
      <c r="Z237" s="420">
        <f t="shared" ref="Z237" si="1359">I237-I236</f>
        <v>0</v>
      </c>
      <c r="AA237" s="419">
        <f t="shared" ref="AA237" si="1360">J237-J236</f>
        <v>0</v>
      </c>
      <c r="AB237" s="419">
        <f t="shared" ref="AB237" si="1361">K237-K236</f>
        <v>0</v>
      </c>
      <c r="AC237" s="419">
        <f t="shared" ref="AC237" si="1362">L237-L236</f>
        <v>0</v>
      </c>
      <c r="AD237" s="419">
        <f t="shared" ref="AD237" si="1363">M237-M236</f>
        <v>0</v>
      </c>
      <c r="AE237" s="420">
        <f t="shared" ref="AE237" si="1364">N237-N236</f>
        <v>0</v>
      </c>
      <c r="AF237" s="421"/>
    </row>
    <row r="238" spans="1:32" ht="13.5" thickTop="1">
      <c r="A238" s="439"/>
      <c r="B238" s="457" t="s">
        <v>78</v>
      </c>
      <c r="C238" s="447">
        <v>0</v>
      </c>
      <c r="D238" s="458">
        <v>0</v>
      </c>
      <c r="E238" s="458">
        <v>0</v>
      </c>
      <c r="F238" s="458">
        <v>0</v>
      </c>
      <c r="G238" s="458">
        <v>0</v>
      </c>
      <c r="H238" s="458">
        <v>0</v>
      </c>
      <c r="I238" s="447">
        <v>0</v>
      </c>
      <c r="J238" s="447">
        <v>0</v>
      </c>
      <c r="K238" s="458">
        <v>0</v>
      </c>
      <c r="L238" s="458">
        <v>0</v>
      </c>
      <c r="M238" s="458">
        <v>0</v>
      </c>
      <c r="N238" s="447">
        <v>0</v>
      </c>
      <c r="O238" s="447">
        <v>0</v>
      </c>
      <c r="P238" s="459">
        <v>0</v>
      </c>
      <c r="Q238" s="271"/>
      <c r="R238" s="271"/>
      <c r="S238" s="271"/>
      <c r="T238" s="113"/>
      <c r="U238" s="113"/>
      <c r="Z238" s="275"/>
      <c r="AE238" s="275"/>
    </row>
    <row r="239" spans="1:32">
      <c r="A239" s="439"/>
      <c r="B239" s="457" t="s">
        <v>440</v>
      </c>
      <c r="C239" s="447">
        <v>0</v>
      </c>
      <c r="D239" s="458">
        <v>0</v>
      </c>
      <c r="E239" s="458">
        <v>0</v>
      </c>
      <c r="F239" s="458">
        <v>0</v>
      </c>
      <c r="G239" s="458">
        <v>0</v>
      </c>
      <c r="H239" s="458">
        <v>0</v>
      </c>
      <c r="I239" s="447">
        <v>0</v>
      </c>
      <c r="J239" s="447">
        <v>0</v>
      </c>
      <c r="K239" s="458">
        <v>0</v>
      </c>
      <c r="L239" s="458">
        <v>0</v>
      </c>
      <c r="M239" s="458">
        <v>0</v>
      </c>
      <c r="N239" s="447">
        <v>0</v>
      </c>
      <c r="O239" s="447">
        <v>0</v>
      </c>
      <c r="P239" s="459">
        <v>0</v>
      </c>
      <c r="Q239" s="271"/>
      <c r="R239" s="271"/>
      <c r="S239" s="271"/>
      <c r="T239" s="272">
        <f t="shared" ref="T239" si="1365">C239-C238</f>
        <v>0</v>
      </c>
      <c r="U239" s="272">
        <f t="shared" ref="U239" si="1366">D239-D238</f>
        <v>0</v>
      </c>
      <c r="V239" s="272">
        <f t="shared" ref="V239" si="1367">E239-E238</f>
        <v>0</v>
      </c>
      <c r="W239" s="272">
        <f t="shared" ref="W239" si="1368">F239-F238</f>
        <v>0</v>
      </c>
      <c r="X239" s="272">
        <f t="shared" ref="X239" si="1369">G239-G238</f>
        <v>0</v>
      </c>
      <c r="Y239" s="272">
        <f t="shared" ref="Y239" si="1370">H239-H238</f>
        <v>0</v>
      </c>
      <c r="Z239" s="276">
        <f t="shared" ref="Z239" si="1371">I239-I238</f>
        <v>0</v>
      </c>
      <c r="AA239" s="272">
        <f t="shared" ref="AA239" si="1372">J239-J238</f>
        <v>0</v>
      </c>
      <c r="AB239" s="272">
        <f t="shared" ref="AB239" si="1373">K239-K238</f>
        <v>0</v>
      </c>
      <c r="AC239" s="272">
        <f t="shared" ref="AC239" si="1374">L239-L238</f>
        <v>0</v>
      </c>
      <c r="AD239" s="272">
        <f t="shared" ref="AD239" si="1375">M239-M238</f>
        <v>0</v>
      </c>
      <c r="AE239" s="276">
        <f t="shared" ref="AE239" si="1376">N239-N238</f>
        <v>0</v>
      </c>
    </row>
    <row r="240" spans="1:32">
      <c r="A240" s="439"/>
      <c r="B240" s="457" t="s">
        <v>80</v>
      </c>
      <c r="C240" s="447">
        <v>0</v>
      </c>
      <c r="D240" s="458">
        <v>0</v>
      </c>
      <c r="E240" s="458">
        <v>0</v>
      </c>
      <c r="F240" s="458">
        <v>0</v>
      </c>
      <c r="G240" s="458">
        <v>0</v>
      </c>
      <c r="H240" s="458">
        <v>0</v>
      </c>
      <c r="I240" s="447">
        <v>0</v>
      </c>
      <c r="J240" s="447">
        <v>0</v>
      </c>
      <c r="K240" s="458">
        <v>0</v>
      </c>
      <c r="L240" s="458">
        <v>0</v>
      </c>
      <c r="M240" s="458">
        <v>0</v>
      </c>
      <c r="N240" s="447">
        <v>0</v>
      </c>
      <c r="O240" s="447">
        <v>0</v>
      </c>
      <c r="P240" s="459">
        <v>0</v>
      </c>
      <c r="Q240" s="271"/>
      <c r="R240" s="271"/>
      <c r="S240" s="271"/>
      <c r="T240" s="113"/>
      <c r="U240" s="113"/>
      <c r="Z240" s="275"/>
      <c r="AE240" s="275"/>
    </row>
    <row r="241" spans="1:32">
      <c r="A241" s="439"/>
      <c r="B241" s="457" t="s">
        <v>442</v>
      </c>
      <c r="C241" s="447">
        <v>0</v>
      </c>
      <c r="D241" s="458">
        <v>0</v>
      </c>
      <c r="E241" s="458">
        <v>0</v>
      </c>
      <c r="F241" s="458">
        <v>0</v>
      </c>
      <c r="G241" s="458">
        <v>0</v>
      </c>
      <c r="H241" s="458">
        <v>0</v>
      </c>
      <c r="I241" s="447">
        <v>0</v>
      </c>
      <c r="J241" s="447">
        <v>0</v>
      </c>
      <c r="K241" s="458">
        <v>0</v>
      </c>
      <c r="L241" s="458">
        <v>0</v>
      </c>
      <c r="M241" s="458">
        <v>0</v>
      </c>
      <c r="N241" s="447">
        <v>0</v>
      </c>
      <c r="O241" s="447">
        <v>0</v>
      </c>
      <c r="P241" s="459">
        <v>0</v>
      </c>
      <c r="Q241" s="271"/>
      <c r="R241" s="271"/>
      <c r="S241" s="271"/>
      <c r="T241" s="272">
        <f t="shared" ref="T241" si="1377">C241-C240</f>
        <v>0</v>
      </c>
      <c r="U241" s="272">
        <f t="shared" ref="U241" si="1378">D241-D240</f>
        <v>0</v>
      </c>
      <c r="V241" s="272">
        <f t="shared" ref="V241" si="1379">E241-E240</f>
        <v>0</v>
      </c>
      <c r="W241" s="272">
        <f t="shared" ref="W241" si="1380">F241-F240</f>
        <v>0</v>
      </c>
      <c r="X241" s="272">
        <f t="shared" ref="X241" si="1381">G241-G240</f>
        <v>0</v>
      </c>
      <c r="Y241" s="272">
        <f t="shared" ref="Y241" si="1382">H241-H240</f>
        <v>0</v>
      </c>
      <c r="Z241" s="276">
        <f t="shared" ref="Z241" si="1383">I241-I240</f>
        <v>0</v>
      </c>
      <c r="AA241" s="272">
        <f t="shared" ref="AA241" si="1384">J241-J240</f>
        <v>0</v>
      </c>
      <c r="AB241" s="272">
        <f t="shared" ref="AB241" si="1385">K241-K240</f>
        <v>0</v>
      </c>
      <c r="AC241" s="272">
        <f t="shared" ref="AC241" si="1386">L241-L240</f>
        <v>0</v>
      </c>
      <c r="AD241" s="272">
        <f t="shared" ref="AD241" si="1387">M241-M240</f>
        <v>0</v>
      </c>
      <c r="AE241" s="276">
        <f t="shared" ref="AE241" si="1388">N241-N240</f>
        <v>0</v>
      </c>
    </row>
    <row r="242" spans="1:32">
      <c r="A242" s="439"/>
      <c r="B242" s="457" t="s">
        <v>82</v>
      </c>
      <c r="C242" s="447">
        <v>0</v>
      </c>
      <c r="D242" s="458">
        <v>0</v>
      </c>
      <c r="E242" s="458">
        <v>0</v>
      </c>
      <c r="F242" s="458">
        <v>0</v>
      </c>
      <c r="G242" s="458">
        <v>0</v>
      </c>
      <c r="H242" s="458">
        <v>0</v>
      </c>
      <c r="I242" s="447">
        <v>0</v>
      </c>
      <c r="J242" s="447">
        <v>0</v>
      </c>
      <c r="K242" s="458">
        <v>0</v>
      </c>
      <c r="L242" s="458">
        <v>0</v>
      </c>
      <c r="M242" s="458">
        <v>0</v>
      </c>
      <c r="N242" s="447">
        <v>0</v>
      </c>
      <c r="O242" s="447">
        <v>0</v>
      </c>
      <c r="P242" s="459">
        <v>0</v>
      </c>
      <c r="Q242" s="271"/>
      <c r="R242" s="271"/>
      <c r="S242" s="271"/>
      <c r="T242" s="113"/>
      <c r="U242" s="113"/>
      <c r="Z242" s="275"/>
      <c r="AE242" s="275"/>
    </row>
    <row r="243" spans="1:32" ht="13.5" thickBot="1">
      <c r="A243" s="439"/>
      <c r="B243" s="457" t="s">
        <v>444</v>
      </c>
      <c r="C243" s="447">
        <v>0</v>
      </c>
      <c r="D243" s="458">
        <v>0</v>
      </c>
      <c r="E243" s="458">
        <v>0</v>
      </c>
      <c r="F243" s="458">
        <v>0</v>
      </c>
      <c r="G243" s="458">
        <v>0</v>
      </c>
      <c r="H243" s="458">
        <v>0</v>
      </c>
      <c r="I243" s="447">
        <v>0</v>
      </c>
      <c r="J243" s="447">
        <v>0</v>
      </c>
      <c r="K243" s="458">
        <v>0</v>
      </c>
      <c r="L243" s="458">
        <v>0</v>
      </c>
      <c r="M243" s="458">
        <v>0</v>
      </c>
      <c r="N243" s="447">
        <v>0</v>
      </c>
      <c r="O243" s="447">
        <v>0</v>
      </c>
      <c r="P243" s="459">
        <v>0</v>
      </c>
      <c r="Q243" s="271"/>
      <c r="R243" s="271"/>
      <c r="S243" s="271"/>
      <c r="T243" s="272">
        <f t="shared" ref="T243" si="1389">C243-C242</f>
        <v>0</v>
      </c>
      <c r="U243" s="272">
        <f t="shared" ref="U243" si="1390">D243-D242</f>
        <v>0</v>
      </c>
      <c r="V243" s="272">
        <f t="shared" ref="V243" si="1391">E243-E242</f>
        <v>0</v>
      </c>
      <c r="W243" s="272">
        <f t="shared" ref="W243" si="1392">F243-F242</f>
        <v>0</v>
      </c>
      <c r="X243" s="272">
        <f t="shared" ref="X243" si="1393">G243-G242</f>
        <v>0</v>
      </c>
      <c r="Y243" s="272">
        <f t="shared" ref="Y243" si="1394">H243-H242</f>
        <v>0</v>
      </c>
      <c r="Z243" s="276">
        <f t="shared" ref="Z243" si="1395">I243-I242</f>
        <v>0</v>
      </c>
      <c r="AA243" s="272">
        <f t="shared" ref="AA243" si="1396">J243-J242</f>
        <v>0</v>
      </c>
      <c r="AB243" s="272">
        <f t="shared" ref="AB243" si="1397">K243-K242</f>
        <v>0</v>
      </c>
      <c r="AC243" s="272">
        <f t="shared" ref="AC243" si="1398">L243-L242</f>
        <v>0</v>
      </c>
      <c r="AD243" s="272">
        <f t="shared" ref="AD243" si="1399">M243-M242</f>
        <v>0</v>
      </c>
      <c r="AE243" s="276">
        <f t="shared" ref="AE243" si="1400">N243-N242</f>
        <v>0</v>
      </c>
    </row>
    <row r="244" spans="1:32" ht="13.5" thickTop="1">
      <c r="A244" s="439"/>
      <c r="B244" s="457" t="s">
        <v>84</v>
      </c>
      <c r="C244" s="447">
        <v>0</v>
      </c>
      <c r="D244" s="458">
        <v>0</v>
      </c>
      <c r="E244" s="458">
        <v>0</v>
      </c>
      <c r="F244" s="458">
        <v>0</v>
      </c>
      <c r="G244" s="458">
        <v>0</v>
      </c>
      <c r="H244" s="458">
        <v>0</v>
      </c>
      <c r="I244" s="447">
        <v>0</v>
      </c>
      <c r="J244" s="447">
        <v>0</v>
      </c>
      <c r="K244" s="458">
        <v>0</v>
      </c>
      <c r="L244" s="458">
        <v>0</v>
      </c>
      <c r="M244" s="458">
        <v>0</v>
      </c>
      <c r="N244" s="447">
        <v>0</v>
      </c>
      <c r="O244" s="447">
        <v>0</v>
      </c>
      <c r="P244" s="459">
        <v>0</v>
      </c>
      <c r="Q244" s="408"/>
      <c r="R244" s="408"/>
      <c r="S244" s="408"/>
      <c r="T244" s="417"/>
      <c r="U244" s="417"/>
      <c r="V244" s="417"/>
      <c r="W244" s="417"/>
      <c r="X244" s="417"/>
      <c r="Y244" s="417"/>
      <c r="Z244" s="418"/>
      <c r="AA244" s="417"/>
      <c r="AB244" s="417"/>
      <c r="AC244" s="417"/>
      <c r="AD244" s="417"/>
      <c r="AE244" s="418"/>
      <c r="AF244" s="417"/>
    </row>
    <row r="245" spans="1:32" ht="13.5" thickBot="1">
      <c r="A245" s="439"/>
      <c r="B245" s="457" t="s">
        <v>446</v>
      </c>
      <c r="C245" s="447">
        <v>0</v>
      </c>
      <c r="D245" s="458">
        <v>0</v>
      </c>
      <c r="E245" s="458">
        <v>0</v>
      </c>
      <c r="F245" s="458">
        <v>0</v>
      </c>
      <c r="G245" s="458">
        <v>0</v>
      </c>
      <c r="H245" s="458">
        <v>0</v>
      </c>
      <c r="I245" s="447">
        <v>0</v>
      </c>
      <c r="J245" s="447">
        <v>0</v>
      </c>
      <c r="K245" s="458">
        <v>0</v>
      </c>
      <c r="L245" s="458">
        <v>0</v>
      </c>
      <c r="M245" s="458">
        <v>0</v>
      </c>
      <c r="N245" s="447">
        <v>0</v>
      </c>
      <c r="O245" s="447">
        <v>0</v>
      </c>
      <c r="P245" s="459">
        <v>0</v>
      </c>
      <c r="Q245" s="412"/>
      <c r="R245" s="412"/>
      <c r="S245" s="412"/>
      <c r="T245" s="419">
        <f t="shared" ref="T245" si="1401">C245-C244</f>
        <v>0</v>
      </c>
      <c r="U245" s="419">
        <f t="shared" ref="U245" si="1402">D245-D244</f>
        <v>0</v>
      </c>
      <c r="V245" s="419">
        <f t="shared" ref="V245" si="1403">E245-E244</f>
        <v>0</v>
      </c>
      <c r="W245" s="419">
        <f t="shared" ref="W245" si="1404">F245-F244</f>
        <v>0</v>
      </c>
      <c r="X245" s="419">
        <f t="shared" ref="X245" si="1405">G245-G244</f>
        <v>0</v>
      </c>
      <c r="Y245" s="419">
        <f t="shared" ref="Y245" si="1406">H245-H244</f>
        <v>0</v>
      </c>
      <c r="Z245" s="420">
        <f t="shared" ref="Z245" si="1407">I245-I244</f>
        <v>0</v>
      </c>
      <c r="AA245" s="419">
        <f t="shared" ref="AA245" si="1408">J245-J244</f>
        <v>0</v>
      </c>
      <c r="AB245" s="419">
        <f t="shared" ref="AB245" si="1409">K245-K244</f>
        <v>0</v>
      </c>
      <c r="AC245" s="419">
        <f t="shared" ref="AC245" si="1410">L245-L244</f>
        <v>0</v>
      </c>
      <c r="AD245" s="419">
        <f t="shared" ref="AD245" si="1411">M245-M244</f>
        <v>0</v>
      </c>
      <c r="AE245" s="420">
        <f t="shared" ref="AE245" si="1412">N245-N244</f>
        <v>0</v>
      </c>
      <c r="AF245" s="421"/>
    </row>
    <row r="246" spans="1:32" ht="13.5" thickTop="1">
      <c r="A246" s="439"/>
      <c r="B246" s="457" t="s">
        <v>86</v>
      </c>
      <c r="C246" s="447">
        <v>0</v>
      </c>
      <c r="D246" s="458">
        <v>0</v>
      </c>
      <c r="E246" s="458">
        <v>0</v>
      </c>
      <c r="F246" s="458">
        <v>0</v>
      </c>
      <c r="G246" s="458">
        <v>0</v>
      </c>
      <c r="H246" s="458">
        <v>0</v>
      </c>
      <c r="I246" s="447">
        <v>0</v>
      </c>
      <c r="J246" s="447">
        <v>0</v>
      </c>
      <c r="K246" s="458">
        <v>0</v>
      </c>
      <c r="L246" s="458">
        <v>0</v>
      </c>
      <c r="M246" s="458">
        <v>0</v>
      </c>
      <c r="N246" s="447">
        <v>0</v>
      </c>
      <c r="O246" s="447">
        <v>0</v>
      </c>
      <c r="P246" s="459">
        <v>0</v>
      </c>
      <c r="Q246" s="271"/>
      <c r="R246" s="271"/>
      <c r="S246" s="271"/>
      <c r="T246" s="113"/>
      <c r="U246" s="113"/>
      <c r="Z246" s="275"/>
      <c r="AE246" s="275"/>
    </row>
    <row r="247" spans="1:32">
      <c r="A247" s="439"/>
      <c r="B247" s="457" t="s">
        <v>448</v>
      </c>
      <c r="C247" s="447">
        <v>0</v>
      </c>
      <c r="D247" s="458">
        <v>0</v>
      </c>
      <c r="E247" s="458">
        <v>0</v>
      </c>
      <c r="F247" s="458">
        <v>0</v>
      </c>
      <c r="G247" s="458">
        <v>0</v>
      </c>
      <c r="H247" s="458">
        <v>0</v>
      </c>
      <c r="I247" s="447">
        <v>0</v>
      </c>
      <c r="J247" s="447">
        <v>0</v>
      </c>
      <c r="K247" s="458">
        <v>0</v>
      </c>
      <c r="L247" s="458">
        <v>0</v>
      </c>
      <c r="M247" s="458">
        <v>0</v>
      </c>
      <c r="N247" s="447">
        <v>0</v>
      </c>
      <c r="O247" s="447">
        <v>0</v>
      </c>
      <c r="P247" s="459">
        <v>0</v>
      </c>
      <c r="Q247" s="271"/>
      <c r="R247" s="271"/>
      <c r="S247" s="271"/>
      <c r="T247" s="272">
        <f t="shared" ref="T247" si="1413">C247-C246</f>
        <v>0</v>
      </c>
      <c r="U247" s="272">
        <f t="shared" ref="U247" si="1414">D247-D246</f>
        <v>0</v>
      </c>
      <c r="V247" s="272">
        <f t="shared" ref="V247" si="1415">E247-E246</f>
        <v>0</v>
      </c>
      <c r="W247" s="272">
        <f t="shared" ref="W247" si="1416">F247-F246</f>
        <v>0</v>
      </c>
      <c r="X247" s="272">
        <f t="shared" ref="X247" si="1417">G247-G246</f>
        <v>0</v>
      </c>
      <c r="Y247" s="272">
        <f t="shared" ref="Y247" si="1418">H247-H246</f>
        <v>0</v>
      </c>
      <c r="Z247" s="276">
        <f t="shared" ref="Z247" si="1419">I247-I246</f>
        <v>0</v>
      </c>
      <c r="AA247" s="272">
        <f t="shared" ref="AA247" si="1420">J247-J246</f>
        <v>0</v>
      </c>
      <c r="AB247" s="272">
        <f t="shared" ref="AB247" si="1421">K247-K246</f>
        <v>0</v>
      </c>
      <c r="AC247" s="272">
        <f t="shared" ref="AC247" si="1422">L247-L246</f>
        <v>0</v>
      </c>
      <c r="AD247" s="272">
        <f t="shared" ref="AD247" si="1423">M247-M246</f>
        <v>0</v>
      </c>
      <c r="AE247" s="276">
        <f t="shared" ref="AE247" si="1424">N247-N246</f>
        <v>0</v>
      </c>
    </row>
    <row r="248" spans="1:32">
      <c r="A248" s="439"/>
      <c r="B248" s="457" t="s">
        <v>88</v>
      </c>
      <c r="C248" s="447">
        <v>0</v>
      </c>
      <c r="D248" s="458">
        <v>0</v>
      </c>
      <c r="E248" s="458">
        <v>0</v>
      </c>
      <c r="F248" s="458">
        <v>0</v>
      </c>
      <c r="G248" s="458">
        <v>0</v>
      </c>
      <c r="H248" s="458">
        <v>0</v>
      </c>
      <c r="I248" s="447">
        <v>0</v>
      </c>
      <c r="J248" s="447">
        <v>0</v>
      </c>
      <c r="K248" s="458">
        <v>0</v>
      </c>
      <c r="L248" s="458">
        <v>0</v>
      </c>
      <c r="M248" s="458">
        <v>0</v>
      </c>
      <c r="N248" s="447">
        <v>0</v>
      </c>
      <c r="O248" s="447">
        <v>0</v>
      </c>
      <c r="P248" s="459">
        <v>0</v>
      </c>
      <c r="Q248" s="271"/>
      <c r="R248" s="271"/>
      <c r="S248" s="271"/>
      <c r="T248" s="113"/>
      <c r="U248" s="113"/>
      <c r="Z248" s="275"/>
      <c r="AE248" s="275"/>
    </row>
    <row r="249" spans="1:32">
      <c r="A249" s="439"/>
      <c r="B249" s="457" t="s">
        <v>450</v>
      </c>
      <c r="C249" s="447">
        <v>0</v>
      </c>
      <c r="D249" s="458">
        <v>0</v>
      </c>
      <c r="E249" s="458">
        <v>0</v>
      </c>
      <c r="F249" s="458">
        <v>0</v>
      </c>
      <c r="G249" s="458">
        <v>0</v>
      </c>
      <c r="H249" s="458">
        <v>0</v>
      </c>
      <c r="I249" s="447">
        <v>0</v>
      </c>
      <c r="J249" s="447">
        <v>0</v>
      </c>
      <c r="K249" s="458">
        <v>0</v>
      </c>
      <c r="L249" s="458">
        <v>0</v>
      </c>
      <c r="M249" s="458">
        <v>0</v>
      </c>
      <c r="N249" s="447">
        <v>0</v>
      </c>
      <c r="O249" s="447">
        <v>0</v>
      </c>
      <c r="P249" s="459">
        <v>0</v>
      </c>
      <c r="Q249" s="271"/>
      <c r="R249" s="271"/>
      <c r="S249" s="271"/>
      <c r="T249" s="272">
        <f t="shared" ref="T249" si="1425">C249-C248</f>
        <v>0</v>
      </c>
      <c r="U249" s="272">
        <f t="shared" ref="U249" si="1426">D249-D248</f>
        <v>0</v>
      </c>
      <c r="V249" s="272">
        <f t="shared" ref="V249" si="1427">E249-E248</f>
        <v>0</v>
      </c>
      <c r="W249" s="272">
        <f t="shared" ref="W249" si="1428">F249-F248</f>
        <v>0</v>
      </c>
      <c r="X249" s="272">
        <f t="shared" ref="X249" si="1429">G249-G248</f>
        <v>0</v>
      </c>
      <c r="Y249" s="272">
        <f t="shared" ref="Y249" si="1430">H249-H248</f>
        <v>0</v>
      </c>
      <c r="Z249" s="276">
        <f t="shared" ref="Z249" si="1431">I249-I248</f>
        <v>0</v>
      </c>
      <c r="AA249" s="272">
        <f t="shared" ref="AA249" si="1432">J249-J248</f>
        <v>0</v>
      </c>
      <c r="AB249" s="272">
        <f t="shared" ref="AB249" si="1433">K249-K248</f>
        <v>0</v>
      </c>
      <c r="AC249" s="272">
        <f t="shared" ref="AC249" si="1434">L249-L248</f>
        <v>0</v>
      </c>
      <c r="AD249" s="272">
        <f t="shared" ref="AD249" si="1435">M249-M248</f>
        <v>0</v>
      </c>
      <c r="AE249" s="276">
        <f t="shared" ref="AE249" si="1436">N249-N248</f>
        <v>0</v>
      </c>
    </row>
    <row r="250" spans="1:32">
      <c r="A250" s="439"/>
      <c r="B250" s="457" t="s">
        <v>90</v>
      </c>
      <c r="C250" s="447">
        <v>0</v>
      </c>
      <c r="D250" s="458">
        <v>0</v>
      </c>
      <c r="E250" s="458">
        <v>0</v>
      </c>
      <c r="F250" s="458">
        <v>0</v>
      </c>
      <c r="G250" s="458">
        <v>0</v>
      </c>
      <c r="H250" s="458">
        <v>0</v>
      </c>
      <c r="I250" s="447">
        <v>0</v>
      </c>
      <c r="J250" s="447">
        <v>0</v>
      </c>
      <c r="K250" s="458">
        <v>0</v>
      </c>
      <c r="L250" s="458">
        <v>0</v>
      </c>
      <c r="M250" s="458">
        <v>0</v>
      </c>
      <c r="N250" s="447">
        <v>0</v>
      </c>
      <c r="O250" s="447">
        <v>0</v>
      </c>
      <c r="P250" s="459">
        <v>0</v>
      </c>
      <c r="Q250" s="271"/>
      <c r="R250" s="271"/>
      <c r="S250" s="271"/>
      <c r="T250" s="113"/>
      <c r="U250" s="113"/>
      <c r="Z250" s="275"/>
      <c r="AE250" s="275"/>
    </row>
    <row r="251" spans="1:32" ht="13.5" thickBot="1">
      <c r="A251" s="439"/>
      <c r="B251" s="457" t="s">
        <v>452</v>
      </c>
      <c r="C251" s="447">
        <v>0</v>
      </c>
      <c r="D251" s="458">
        <v>0</v>
      </c>
      <c r="E251" s="458">
        <v>0</v>
      </c>
      <c r="F251" s="458">
        <v>0</v>
      </c>
      <c r="G251" s="458">
        <v>0</v>
      </c>
      <c r="H251" s="458">
        <v>0</v>
      </c>
      <c r="I251" s="447">
        <v>0</v>
      </c>
      <c r="J251" s="447">
        <v>0</v>
      </c>
      <c r="K251" s="458">
        <v>0</v>
      </c>
      <c r="L251" s="458">
        <v>0</v>
      </c>
      <c r="M251" s="458">
        <v>0</v>
      </c>
      <c r="N251" s="447">
        <v>0</v>
      </c>
      <c r="O251" s="447">
        <v>0</v>
      </c>
      <c r="P251" s="459">
        <v>0</v>
      </c>
      <c r="Q251" s="271"/>
      <c r="R251" s="271"/>
      <c r="S251" s="271"/>
      <c r="T251" s="272">
        <f t="shared" ref="T251" si="1437">C251-C250</f>
        <v>0</v>
      </c>
      <c r="U251" s="272">
        <f t="shared" ref="U251" si="1438">D251-D250</f>
        <v>0</v>
      </c>
      <c r="V251" s="272">
        <f t="shared" ref="V251" si="1439">E251-E250</f>
        <v>0</v>
      </c>
      <c r="W251" s="272">
        <f t="shared" ref="W251" si="1440">F251-F250</f>
        <v>0</v>
      </c>
      <c r="X251" s="272">
        <f t="shared" ref="X251" si="1441">G251-G250</f>
        <v>0</v>
      </c>
      <c r="Y251" s="272">
        <f t="shared" ref="Y251" si="1442">H251-H250</f>
        <v>0</v>
      </c>
      <c r="Z251" s="276">
        <f t="shared" ref="Z251" si="1443">I251-I250</f>
        <v>0</v>
      </c>
      <c r="AA251" s="272">
        <f t="shared" ref="AA251" si="1444">J251-J250</f>
        <v>0</v>
      </c>
      <c r="AB251" s="272">
        <f t="shared" ref="AB251" si="1445">K251-K250</f>
        <v>0</v>
      </c>
      <c r="AC251" s="272">
        <f t="shared" ref="AC251" si="1446">L251-L250</f>
        <v>0</v>
      </c>
      <c r="AD251" s="272">
        <f t="shared" ref="AD251" si="1447">M251-M250</f>
        <v>0</v>
      </c>
      <c r="AE251" s="276">
        <f t="shared" ref="AE251" si="1448">N251-N250</f>
        <v>0</v>
      </c>
    </row>
    <row r="252" spans="1:32" ht="13.5" thickTop="1">
      <c r="A252" s="439"/>
      <c r="B252" s="457" t="s">
        <v>92</v>
      </c>
      <c r="C252" s="447">
        <v>0</v>
      </c>
      <c r="D252" s="458">
        <v>0</v>
      </c>
      <c r="E252" s="458">
        <v>0</v>
      </c>
      <c r="F252" s="458">
        <v>0</v>
      </c>
      <c r="G252" s="458">
        <v>0</v>
      </c>
      <c r="H252" s="458">
        <v>0</v>
      </c>
      <c r="I252" s="447">
        <v>0</v>
      </c>
      <c r="J252" s="447">
        <v>0</v>
      </c>
      <c r="K252" s="458">
        <v>0</v>
      </c>
      <c r="L252" s="458">
        <v>0</v>
      </c>
      <c r="M252" s="458">
        <v>0</v>
      </c>
      <c r="N252" s="447">
        <v>0</v>
      </c>
      <c r="O252" s="447">
        <v>0</v>
      </c>
      <c r="P252" s="459">
        <v>0</v>
      </c>
      <c r="Q252" s="408"/>
      <c r="R252" s="408"/>
      <c r="S252" s="408"/>
      <c r="T252" s="417"/>
      <c r="U252" s="417"/>
      <c r="V252" s="417"/>
      <c r="W252" s="417"/>
      <c r="X252" s="417"/>
      <c r="Y252" s="417"/>
      <c r="Z252" s="418"/>
      <c r="AA252" s="417"/>
      <c r="AB252" s="417"/>
      <c r="AC252" s="417"/>
      <c r="AD252" s="417"/>
      <c r="AE252" s="418"/>
      <c r="AF252" s="417"/>
    </row>
    <row r="253" spans="1:32" ht="13.5" thickBot="1">
      <c r="A253" s="439"/>
      <c r="B253" s="457" t="s">
        <v>454</v>
      </c>
      <c r="C253" s="447">
        <v>0</v>
      </c>
      <c r="D253" s="458">
        <v>0</v>
      </c>
      <c r="E253" s="458">
        <v>0</v>
      </c>
      <c r="F253" s="458">
        <v>0</v>
      </c>
      <c r="G253" s="458">
        <v>0</v>
      </c>
      <c r="H253" s="458">
        <v>0</v>
      </c>
      <c r="I253" s="447">
        <v>0</v>
      </c>
      <c r="J253" s="447">
        <v>0</v>
      </c>
      <c r="K253" s="458">
        <v>0</v>
      </c>
      <c r="L253" s="458">
        <v>0</v>
      </c>
      <c r="M253" s="458">
        <v>0</v>
      </c>
      <c r="N253" s="447">
        <v>0</v>
      </c>
      <c r="O253" s="447">
        <v>0</v>
      </c>
      <c r="P253" s="459">
        <v>0</v>
      </c>
      <c r="Q253" s="412"/>
      <c r="R253" s="412"/>
      <c r="S253" s="412"/>
      <c r="T253" s="419">
        <f t="shared" ref="T253" si="1449">C253-C252</f>
        <v>0</v>
      </c>
      <c r="U253" s="419">
        <f t="shared" ref="U253" si="1450">D253-D252</f>
        <v>0</v>
      </c>
      <c r="V253" s="419">
        <f t="shared" ref="V253" si="1451">E253-E252</f>
        <v>0</v>
      </c>
      <c r="W253" s="419">
        <f t="shared" ref="W253" si="1452">F253-F252</f>
        <v>0</v>
      </c>
      <c r="X253" s="419">
        <f t="shared" ref="X253" si="1453">G253-G252</f>
        <v>0</v>
      </c>
      <c r="Y253" s="419">
        <f t="shared" ref="Y253" si="1454">H253-H252</f>
        <v>0</v>
      </c>
      <c r="Z253" s="420">
        <f t="shared" ref="Z253" si="1455">I253-I252</f>
        <v>0</v>
      </c>
      <c r="AA253" s="419">
        <f t="shared" ref="AA253" si="1456">J253-J252</f>
        <v>0</v>
      </c>
      <c r="AB253" s="419">
        <f t="shared" ref="AB253" si="1457">K253-K252</f>
        <v>0</v>
      </c>
      <c r="AC253" s="419">
        <f t="shared" ref="AC253" si="1458">L253-L252</f>
        <v>0</v>
      </c>
      <c r="AD253" s="419">
        <f t="shared" ref="AD253" si="1459">M253-M252</f>
        <v>0</v>
      </c>
      <c r="AE253" s="420">
        <f t="shared" ref="AE253" si="1460">N253-N252</f>
        <v>0</v>
      </c>
      <c r="AF253" s="421"/>
    </row>
    <row r="254" spans="1:32" ht="13.5" thickTop="1">
      <c r="A254" s="439"/>
      <c r="B254" s="457" t="s">
        <v>110</v>
      </c>
      <c r="C254" s="447">
        <v>0</v>
      </c>
      <c r="D254" s="458">
        <v>0</v>
      </c>
      <c r="E254" s="458">
        <v>0</v>
      </c>
      <c r="F254" s="458">
        <v>0</v>
      </c>
      <c r="G254" s="458">
        <v>0</v>
      </c>
      <c r="H254" s="458">
        <v>0</v>
      </c>
      <c r="I254" s="447">
        <v>0</v>
      </c>
      <c r="J254" s="447">
        <v>0</v>
      </c>
      <c r="K254" s="458">
        <v>0</v>
      </c>
      <c r="L254" s="458">
        <v>0</v>
      </c>
      <c r="M254" s="458">
        <v>0</v>
      </c>
      <c r="N254" s="447">
        <v>0</v>
      </c>
      <c r="O254" s="447">
        <v>0</v>
      </c>
      <c r="P254" s="459">
        <v>0</v>
      </c>
      <c r="Q254" s="271"/>
      <c r="R254" s="271"/>
      <c r="S254" s="271"/>
      <c r="T254" s="113"/>
      <c r="U254" s="113"/>
      <c r="Z254" s="275"/>
      <c r="AE254" s="275"/>
    </row>
    <row r="255" spans="1:32">
      <c r="A255" s="439"/>
      <c r="B255" s="457" t="s">
        <v>456</v>
      </c>
      <c r="C255" s="447">
        <v>0</v>
      </c>
      <c r="D255" s="458">
        <v>0</v>
      </c>
      <c r="E255" s="458">
        <v>0</v>
      </c>
      <c r="F255" s="458">
        <v>0</v>
      </c>
      <c r="G255" s="458">
        <v>0</v>
      </c>
      <c r="H255" s="458">
        <v>0</v>
      </c>
      <c r="I255" s="447">
        <v>0</v>
      </c>
      <c r="J255" s="447">
        <v>0</v>
      </c>
      <c r="K255" s="458">
        <v>0</v>
      </c>
      <c r="L255" s="458">
        <v>0</v>
      </c>
      <c r="M255" s="458">
        <v>0</v>
      </c>
      <c r="N255" s="447">
        <v>0</v>
      </c>
      <c r="O255" s="447">
        <v>0</v>
      </c>
      <c r="P255" s="459">
        <v>0</v>
      </c>
      <c r="Q255" s="271"/>
      <c r="R255" s="271"/>
      <c r="S255" s="271"/>
      <c r="T255" s="272">
        <f t="shared" ref="T255" si="1461">C255-C254</f>
        <v>0</v>
      </c>
      <c r="U255" s="272">
        <f t="shared" ref="U255" si="1462">D255-D254</f>
        <v>0</v>
      </c>
      <c r="V255" s="272">
        <f t="shared" ref="V255" si="1463">E255-E254</f>
        <v>0</v>
      </c>
      <c r="W255" s="272">
        <f t="shared" ref="W255" si="1464">F255-F254</f>
        <v>0</v>
      </c>
      <c r="X255" s="272">
        <f t="shared" ref="X255" si="1465">G255-G254</f>
        <v>0</v>
      </c>
      <c r="Y255" s="272">
        <f t="shared" ref="Y255" si="1466">H255-H254</f>
        <v>0</v>
      </c>
      <c r="Z255" s="276">
        <f t="shared" ref="Z255" si="1467">I255-I254</f>
        <v>0</v>
      </c>
      <c r="AA255" s="272">
        <f t="shared" ref="AA255" si="1468">J255-J254</f>
        <v>0</v>
      </c>
      <c r="AB255" s="272">
        <f t="shared" ref="AB255" si="1469">K255-K254</f>
        <v>0</v>
      </c>
      <c r="AC255" s="272">
        <f t="shared" ref="AC255" si="1470">L255-L254</f>
        <v>0</v>
      </c>
      <c r="AD255" s="272">
        <f t="shared" ref="AD255" si="1471">M255-M254</f>
        <v>0</v>
      </c>
      <c r="AE255" s="276">
        <f t="shared" ref="AE255" si="1472">N255-N254</f>
        <v>0</v>
      </c>
    </row>
    <row r="256" spans="1:32">
      <c r="A256" s="439"/>
      <c r="B256" s="457" t="s">
        <v>123</v>
      </c>
      <c r="C256" s="447">
        <v>0</v>
      </c>
      <c r="D256" s="458">
        <v>0</v>
      </c>
      <c r="E256" s="458">
        <v>0</v>
      </c>
      <c r="F256" s="458">
        <v>0</v>
      </c>
      <c r="G256" s="458">
        <v>0</v>
      </c>
      <c r="H256" s="458">
        <v>0</v>
      </c>
      <c r="I256" s="447">
        <v>0</v>
      </c>
      <c r="J256" s="447">
        <v>0</v>
      </c>
      <c r="K256" s="458">
        <v>0</v>
      </c>
      <c r="L256" s="458">
        <v>0</v>
      </c>
      <c r="M256" s="458">
        <v>0</v>
      </c>
      <c r="N256" s="447">
        <v>0</v>
      </c>
      <c r="O256" s="447">
        <v>0</v>
      </c>
      <c r="P256" s="459">
        <v>0</v>
      </c>
      <c r="Q256" s="271"/>
      <c r="R256" s="271"/>
      <c r="S256" s="271"/>
      <c r="T256" s="113"/>
      <c r="U256" s="113"/>
      <c r="Z256" s="275"/>
      <c r="AE256" s="275"/>
    </row>
    <row r="257" spans="1:32">
      <c r="A257" s="439"/>
      <c r="B257" s="457" t="s">
        <v>458</v>
      </c>
      <c r="C257" s="447">
        <v>0</v>
      </c>
      <c r="D257" s="458">
        <v>0</v>
      </c>
      <c r="E257" s="458">
        <v>0</v>
      </c>
      <c r="F257" s="458">
        <v>0</v>
      </c>
      <c r="G257" s="458">
        <v>0</v>
      </c>
      <c r="H257" s="458">
        <v>0</v>
      </c>
      <c r="I257" s="447">
        <v>0</v>
      </c>
      <c r="J257" s="447">
        <v>0</v>
      </c>
      <c r="K257" s="458">
        <v>0</v>
      </c>
      <c r="L257" s="458">
        <v>0</v>
      </c>
      <c r="M257" s="458">
        <v>0</v>
      </c>
      <c r="N257" s="447">
        <v>0</v>
      </c>
      <c r="O257" s="447">
        <v>0</v>
      </c>
      <c r="P257" s="459">
        <v>0</v>
      </c>
      <c r="Q257" s="271"/>
      <c r="R257" s="271"/>
      <c r="S257" s="271"/>
      <c r="T257" s="272">
        <f t="shared" ref="T257" si="1473">C257-C256</f>
        <v>0</v>
      </c>
      <c r="U257" s="272">
        <f t="shared" ref="U257" si="1474">D257-D256</f>
        <v>0</v>
      </c>
      <c r="V257" s="272">
        <f t="shared" ref="V257" si="1475">E257-E256</f>
        <v>0</v>
      </c>
      <c r="W257" s="272">
        <f t="shared" ref="W257" si="1476">F257-F256</f>
        <v>0</v>
      </c>
      <c r="X257" s="272">
        <f t="shared" ref="X257" si="1477">G257-G256</f>
        <v>0</v>
      </c>
      <c r="Y257" s="272">
        <f t="shared" ref="Y257" si="1478">H257-H256</f>
        <v>0</v>
      </c>
      <c r="Z257" s="276">
        <f t="shared" ref="Z257" si="1479">I257-I256</f>
        <v>0</v>
      </c>
      <c r="AA257" s="272">
        <f t="shared" ref="AA257" si="1480">J257-J256</f>
        <v>0</v>
      </c>
      <c r="AB257" s="272">
        <f t="shared" ref="AB257" si="1481">K257-K256</f>
        <v>0</v>
      </c>
      <c r="AC257" s="272">
        <f t="shared" ref="AC257" si="1482">L257-L256</f>
        <v>0</v>
      </c>
      <c r="AD257" s="272">
        <f t="shared" ref="AD257" si="1483">M257-M256</f>
        <v>0</v>
      </c>
      <c r="AE257" s="276">
        <f t="shared" ref="AE257" si="1484">N257-N256</f>
        <v>0</v>
      </c>
    </row>
    <row r="258" spans="1:32">
      <c r="A258" s="439"/>
      <c r="B258" s="457" t="s">
        <v>125</v>
      </c>
      <c r="C258" s="447">
        <v>0</v>
      </c>
      <c r="D258" s="458">
        <v>0</v>
      </c>
      <c r="E258" s="458">
        <v>0</v>
      </c>
      <c r="F258" s="458">
        <v>0</v>
      </c>
      <c r="G258" s="458">
        <v>0</v>
      </c>
      <c r="H258" s="458">
        <v>0</v>
      </c>
      <c r="I258" s="447">
        <v>0</v>
      </c>
      <c r="J258" s="447">
        <v>0</v>
      </c>
      <c r="K258" s="458">
        <v>0</v>
      </c>
      <c r="L258" s="458">
        <v>0</v>
      </c>
      <c r="M258" s="458">
        <v>0</v>
      </c>
      <c r="N258" s="447">
        <v>0</v>
      </c>
      <c r="O258" s="447">
        <v>0</v>
      </c>
      <c r="P258" s="459">
        <v>0</v>
      </c>
      <c r="Q258" s="271"/>
      <c r="R258" s="271"/>
      <c r="S258" s="271"/>
      <c r="T258" s="113"/>
      <c r="U258" s="113"/>
      <c r="Z258" s="275"/>
      <c r="AE258" s="275"/>
    </row>
    <row r="259" spans="1:32">
      <c r="A259" s="439"/>
      <c r="B259" s="457" t="s">
        <v>460</v>
      </c>
      <c r="C259" s="447">
        <v>0</v>
      </c>
      <c r="D259" s="458">
        <v>0</v>
      </c>
      <c r="E259" s="458">
        <v>0</v>
      </c>
      <c r="F259" s="458">
        <v>0</v>
      </c>
      <c r="G259" s="458">
        <v>0</v>
      </c>
      <c r="H259" s="458">
        <v>0</v>
      </c>
      <c r="I259" s="447">
        <v>0</v>
      </c>
      <c r="J259" s="447">
        <v>0</v>
      </c>
      <c r="K259" s="458">
        <v>0</v>
      </c>
      <c r="L259" s="458">
        <v>0</v>
      </c>
      <c r="M259" s="458">
        <v>0</v>
      </c>
      <c r="N259" s="447">
        <v>0</v>
      </c>
      <c r="O259" s="447">
        <v>0</v>
      </c>
      <c r="P259" s="459">
        <v>0</v>
      </c>
      <c r="Q259" s="271"/>
      <c r="R259" s="271"/>
      <c r="S259" s="271"/>
      <c r="T259" s="272">
        <f t="shared" ref="T259" si="1485">C259-C258</f>
        <v>0</v>
      </c>
      <c r="U259" s="272">
        <f t="shared" ref="U259" si="1486">D259-D258</f>
        <v>0</v>
      </c>
      <c r="V259" s="272">
        <f t="shared" ref="V259" si="1487">E259-E258</f>
        <v>0</v>
      </c>
      <c r="W259" s="272">
        <f t="shared" ref="W259" si="1488">F259-F258</f>
        <v>0</v>
      </c>
      <c r="X259" s="272">
        <f t="shared" ref="X259" si="1489">G259-G258</f>
        <v>0</v>
      </c>
      <c r="Y259" s="272">
        <f t="shared" ref="Y259" si="1490">H259-H258</f>
        <v>0</v>
      </c>
      <c r="Z259" s="276">
        <f t="shared" ref="Z259" si="1491">I259-I258</f>
        <v>0</v>
      </c>
      <c r="AA259" s="272">
        <f t="shared" ref="AA259" si="1492">J259-J258</f>
        <v>0</v>
      </c>
      <c r="AB259" s="272">
        <f t="shared" ref="AB259" si="1493">K259-K258</f>
        <v>0</v>
      </c>
      <c r="AC259" s="272">
        <f t="shared" ref="AC259" si="1494">L259-L258</f>
        <v>0</v>
      </c>
      <c r="AD259" s="272">
        <f t="shared" ref="AD259" si="1495">M259-M258</f>
        <v>0</v>
      </c>
      <c r="AE259" s="276">
        <f t="shared" ref="AE259" si="1496">N259-N258</f>
        <v>0</v>
      </c>
    </row>
    <row r="260" spans="1:32">
      <c r="A260" s="439"/>
      <c r="B260" s="457" t="s">
        <v>154</v>
      </c>
      <c r="C260" s="447">
        <v>0</v>
      </c>
      <c r="D260" s="458">
        <v>0</v>
      </c>
      <c r="E260" s="458">
        <v>0</v>
      </c>
      <c r="F260" s="458">
        <v>0</v>
      </c>
      <c r="G260" s="458">
        <v>0</v>
      </c>
      <c r="H260" s="458">
        <v>0</v>
      </c>
      <c r="I260" s="447">
        <v>0</v>
      </c>
      <c r="J260" s="447">
        <v>0</v>
      </c>
      <c r="K260" s="458">
        <v>0</v>
      </c>
      <c r="L260" s="458">
        <v>0</v>
      </c>
      <c r="M260" s="458">
        <v>0</v>
      </c>
      <c r="N260" s="447">
        <v>0</v>
      </c>
      <c r="O260" s="447">
        <v>0</v>
      </c>
      <c r="P260" s="459">
        <v>0</v>
      </c>
      <c r="Q260" s="271"/>
      <c r="R260" s="271"/>
      <c r="S260" s="271"/>
      <c r="T260" s="113"/>
      <c r="U260" s="113"/>
      <c r="Z260" s="275"/>
      <c r="AE260" s="275"/>
    </row>
    <row r="261" spans="1:32" ht="13.5" thickBot="1">
      <c r="A261" s="439"/>
      <c r="B261" s="457" t="s">
        <v>462</v>
      </c>
      <c r="C261" s="447">
        <v>0</v>
      </c>
      <c r="D261" s="458">
        <v>0</v>
      </c>
      <c r="E261" s="458">
        <v>0</v>
      </c>
      <c r="F261" s="458">
        <v>0</v>
      </c>
      <c r="G261" s="458">
        <v>0</v>
      </c>
      <c r="H261" s="458">
        <v>0</v>
      </c>
      <c r="I261" s="447">
        <v>0</v>
      </c>
      <c r="J261" s="447">
        <v>0</v>
      </c>
      <c r="K261" s="458">
        <v>0</v>
      </c>
      <c r="L261" s="458">
        <v>0</v>
      </c>
      <c r="M261" s="458">
        <v>0</v>
      </c>
      <c r="N261" s="447">
        <v>0</v>
      </c>
      <c r="O261" s="447">
        <v>0</v>
      </c>
      <c r="P261" s="459">
        <v>0</v>
      </c>
      <c r="Q261" s="271"/>
      <c r="R261" s="271"/>
      <c r="S261" s="271"/>
      <c r="T261" s="273">
        <f t="shared" ref="T261" si="1497">C261-C260</f>
        <v>0</v>
      </c>
      <c r="U261" s="273">
        <f t="shared" ref="U261" si="1498">D261-D260</f>
        <v>0</v>
      </c>
      <c r="V261" s="273">
        <f t="shared" ref="V261" si="1499">E261-E260</f>
        <v>0</v>
      </c>
      <c r="W261" s="273">
        <f t="shared" ref="W261" si="1500">F261-F260</f>
        <v>0</v>
      </c>
      <c r="X261" s="273">
        <f t="shared" ref="X261" si="1501">G261-G260</f>
        <v>0</v>
      </c>
      <c r="Y261" s="273">
        <f t="shared" ref="Y261" si="1502">H261-H260</f>
        <v>0</v>
      </c>
      <c r="Z261" s="277">
        <f t="shared" ref="Z261" si="1503">I261-I260</f>
        <v>0</v>
      </c>
      <c r="AA261" s="273">
        <f t="shared" ref="AA261" si="1504">J261-J260</f>
        <v>0</v>
      </c>
      <c r="AB261" s="273">
        <f t="shared" ref="AB261" si="1505">K261-K260</f>
        <v>0</v>
      </c>
      <c r="AC261" s="273">
        <f t="shared" ref="AC261" si="1506">L261-L260</f>
        <v>0</v>
      </c>
      <c r="AD261" s="273">
        <f t="shared" ref="AD261" si="1507">M261-M260</f>
        <v>0</v>
      </c>
      <c r="AE261" s="277">
        <f t="shared" ref="AE261" si="1508">N261-N260</f>
        <v>0</v>
      </c>
    </row>
    <row r="262" spans="1:32">
      <c r="A262" s="432" t="s">
        <v>539</v>
      </c>
      <c r="B262" s="431" t="s">
        <v>232</v>
      </c>
      <c r="C262" s="448">
        <v>4.7597301854974701</v>
      </c>
      <c r="D262" s="455">
        <v>4.6785950413223141</v>
      </c>
      <c r="E262" s="455">
        <v>0</v>
      </c>
      <c r="F262" s="455">
        <v>5.1614150943396213</v>
      </c>
      <c r="G262" s="455">
        <v>5.29</v>
      </c>
      <c r="H262" s="455">
        <v>0</v>
      </c>
      <c r="I262" s="448">
        <v>4.7931436314363136</v>
      </c>
      <c r="J262" s="448">
        <v>0</v>
      </c>
      <c r="K262" s="455">
        <v>2.8</v>
      </c>
      <c r="L262" s="455">
        <v>3.6428571428571428</v>
      </c>
      <c r="M262" s="455">
        <v>0</v>
      </c>
      <c r="N262" s="448">
        <v>3.2916666666666665</v>
      </c>
      <c r="O262" s="448">
        <v>0</v>
      </c>
      <c r="P262" s="456">
        <v>0</v>
      </c>
      <c r="Q262" s="271"/>
      <c r="R262" s="271"/>
      <c r="S262" s="271"/>
      <c r="T262" s="271" t="s">
        <v>533</v>
      </c>
      <c r="U262" s="113"/>
      <c r="Z262" s="275"/>
      <c r="AE262" s="275"/>
    </row>
    <row r="263" spans="1:32">
      <c r="A263" s="439"/>
      <c r="B263" s="466" t="s">
        <v>432</v>
      </c>
      <c r="C263" s="467">
        <v>4.7350086956521737</v>
      </c>
      <c r="D263" s="468">
        <v>4.690363636363637</v>
      </c>
      <c r="E263" s="468">
        <v>0</v>
      </c>
      <c r="F263" s="468">
        <v>4.9968367346938773</v>
      </c>
      <c r="G263" s="468">
        <v>4.67</v>
      </c>
      <c r="H263" s="468">
        <v>0</v>
      </c>
      <c r="I263" s="467">
        <v>4.7372703862660952</v>
      </c>
      <c r="J263" s="467">
        <v>0</v>
      </c>
      <c r="K263" s="468">
        <v>2.9572727272727275</v>
      </c>
      <c r="L263" s="468">
        <v>3.2373684210526319</v>
      </c>
      <c r="M263" s="468">
        <v>3</v>
      </c>
      <c r="N263" s="467">
        <v>3.118823529411765</v>
      </c>
      <c r="O263" s="467">
        <v>0</v>
      </c>
      <c r="P263" s="469">
        <v>0</v>
      </c>
      <c r="Q263" s="271"/>
      <c r="R263" s="271"/>
      <c r="S263" s="271"/>
      <c r="T263" s="272">
        <f t="shared" ref="T263" si="1509">C263-C262</f>
        <v>-2.4721489845296318E-2</v>
      </c>
      <c r="U263" s="272">
        <f t="shared" ref="U263" si="1510">D263-D262</f>
        <v>1.1768595041322882E-2</v>
      </c>
      <c r="V263" s="272">
        <f t="shared" ref="V263" si="1511">E263-E262</f>
        <v>0</v>
      </c>
      <c r="W263" s="272">
        <f t="shared" ref="W263" si="1512">F263-F262</f>
        <v>-0.16457835964574397</v>
      </c>
      <c r="X263" s="272">
        <f t="shared" ref="X263" si="1513">G263-G262</f>
        <v>-0.62000000000000011</v>
      </c>
      <c r="Y263" s="272">
        <f t="shared" ref="Y263" si="1514">H263-H262</f>
        <v>0</v>
      </c>
      <c r="Z263" s="276">
        <f t="shared" ref="Z263" si="1515">I263-I262</f>
        <v>-5.5873245170218411E-2</v>
      </c>
      <c r="AA263" s="272">
        <f t="shared" ref="AA263" si="1516">J263-J262</f>
        <v>0</v>
      </c>
      <c r="AB263" s="272">
        <f t="shared" ref="AB263" si="1517">K263-K262</f>
        <v>0.15727272727272767</v>
      </c>
      <c r="AC263" s="272">
        <f t="shared" ref="AC263" si="1518">L263-L262</f>
        <v>-0.4054887218045109</v>
      </c>
      <c r="AD263" s="805">
        <f t="shared" ref="AD263" si="1519">M263-M262</f>
        <v>3</v>
      </c>
      <c r="AE263" s="276">
        <f t="shared" ref="AE263" si="1520">N263-N262</f>
        <v>-0.17284313725490152</v>
      </c>
    </row>
    <row r="264" spans="1:32">
      <c r="A264" s="439"/>
      <c r="B264" s="457" t="s">
        <v>234</v>
      </c>
      <c r="C264" s="447">
        <v>5.0728571428571438</v>
      </c>
      <c r="D264" s="480">
        <v>4.6286274509803924</v>
      </c>
      <c r="E264" s="480">
        <v>0</v>
      </c>
      <c r="F264" s="480">
        <v>5.4616666666666669</v>
      </c>
      <c r="G264" s="480">
        <v>7.4</v>
      </c>
      <c r="H264" s="480">
        <v>0</v>
      </c>
      <c r="I264" s="447">
        <v>5.0271590909090911</v>
      </c>
      <c r="J264" s="447">
        <v>0</v>
      </c>
      <c r="K264" s="480">
        <v>3.8010126582278478</v>
      </c>
      <c r="L264" s="480">
        <v>3.8399715909090912</v>
      </c>
      <c r="M264" s="480">
        <v>3.9762264150943398</v>
      </c>
      <c r="N264" s="447">
        <v>3.8418650088809945</v>
      </c>
      <c r="O264" s="447">
        <v>0</v>
      </c>
      <c r="P264" s="459">
        <v>0</v>
      </c>
      <c r="Q264" s="271"/>
      <c r="R264" s="271"/>
      <c r="S264" s="271"/>
      <c r="T264" s="113"/>
      <c r="U264" s="113"/>
      <c r="Z264" s="275"/>
      <c r="AE264" s="275"/>
    </row>
    <row r="265" spans="1:32">
      <c r="A265" s="439"/>
      <c r="B265" s="457" t="s">
        <v>434</v>
      </c>
      <c r="C265" s="447">
        <v>5.1915384615384621</v>
      </c>
      <c r="D265" s="458">
        <v>4.7479310344827583</v>
      </c>
      <c r="E265" s="458">
        <v>0</v>
      </c>
      <c r="F265" s="458">
        <v>5.3306666666666676</v>
      </c>
      <c r="G265" s="458">
        <v>5.25</v>
      </c>
      <c r="H265" s="458">
        <v>0</v>
      </c>
      <c r="I265" s="447">
        <v>4.8867226890756301</v>
      </c>
      <c r="J265" s="447">
        <v>0</v>
      </c>
      <c r="K265" s="458">
        <v>3.7842490842490846</v>
      </c>
      <c r="L265" s="458">
        <v>3.675148936170213</v>
      </c>
      <c r="M265" s="458">
        <v>4.290166666666666</v>
      </c>
      <c r="N265" s="447">
        <v>3.7581942714819432</v>
      </c>
      <c r="O265" s="447">
        <v>0</v>
      </c>
      <c r="P265" s="459">
        <v>0</v>
      </c>
      <c r="Q265" s="271"/>
      <c r="R265" s="271"/>
      <c r="S265" s="271"/>
      <c r="T265" s="272">
        <f t="shared" ref="T265" si="1521">C265-C264</f>
        <v>0.11868131868131826</v>
      </c>
      <c r="U265" s="272">
        <f t="shared" ref="U265" si="1522">D265-D264</f>
        <v>0.11930358350236592</v>
      </c>
      <c r="V265" s="272">
        <f t="shared" ref="V265" si="1523">E265-E264</f>
        <v>0</v>
      </c>
      <c r="W265" s="272">
        <f t="shared" ref="W265" si="1524">F265-F264</f>
        <v>-0.13099999999999934</v>
      </c>
      <c r="X265" s="805">
        <f t="shared" ref="X265" si="1525">G265-G264</f>
        <v>-2.1500000000000004</v>
      </c>
      <c r="Y265" s="272">
        <f t="shared" ref="Y265" si="1526">H265-H264</f>
        <v>0</v>
      </c>
      <c r="Z265" s="276">
        <f t="shared" ref="Z265" si="1527">I265-I264</f>
        <v>-0.14043640183346096</v>
      </c>
      <c r="AA265" s="272">
        <f t="shared" ref="AA265" si="1528">J265-J264</f>
        <v>0</v>
      </c>
      <c r="AB265" s="272">
        <f t="shared" ref="AB265" si="1529">K265-K264</f>
        <v>-1.6763573978763269E-2</v>
      </c>
      <c r="AC265" s="272">
        <f t="shared" ref="AC265" si="1530">L265-L264</f>
        <v>-0.16482265473887825</v>
      </c>
      <c r="AD265" s="272">
        <f t="shared" ref="AD265" si="1531">M265-M264</f>
        <v>0.31394025157232619</v>
      </c>
      <c r="AE265" s="276">
        <f t="shared" ref="AE265" si="1532">N265-N264</f>
        <v>-8.3670737399051287E-2</v>
      </c>
    </row>
    <row r="266" spans="1:32">
      <c r="A266" s="439"/>
      <c r="B266" s="457" t="s">
        <v>236</v>
      </c>
      <c r="C266" s="447">
        <v>0</v>
      </c>
      <c r="D266" s="458">
        <v>0</v>
      </c>
      <c r="E266" s="458">
        <v>0</v>
      </c>
      <c r="F266" s="458">
        <v>0</v>
      </c>
      <c r="G266" s="458">
        <v>0</v>
      </c>
      <c r="H266" s="458">
        <v>0</v>
      </c>
      <c r="I266" s="447">
        <v>0</v>
      </c>
      <c r="J266" s="447">
        <v>0</v>
      </c>
      <c r="K266" s="458">
        <v>0</v>
      </c>
      <c r="L266" s="458">
        <v>0</v>
      </c>
      <c r="M266" s="458">
        <v>0</v>
      </c>
      <c r="N266" s="447">
        <v>0</v>
      </c>
      <c r="O266" s="447">
        <v>0</v>
      </c>
      <c r="P266" s="459">
        <v>0</v>
      </c>
      <c r="Q266" s="271"/>
      <c r="R266" s="271"/>
      <c r="S266" s="271"/>
      <c r="T266" s="113"/>
      <c r="U266" s="113"/>
      <c r="Z266" s="275"/>
      <c r="AE266" s="275"/>
    </row>
    <row r="267" spans="1:32" ht="13.5" thickBot="1">
      <c r="A267" s="439"/>
      <c r="B267" s="457" t="s">
        <v>436</v>
      </c>
      <c r="C267" s="447">
        <v>0</v>
      </c>
      <c r="D267" s="458">
        <v>0</v>
      </c>
      <c r="E267" s="458">
        <v>0</v>
      </c>
      <c r="F267" s="458">
        <v>0</v>
      </c>
      <c r="G267" s="458">
        <v>0</v>
      </c>
      <c r="H267" s="458">
        <v>0</v>
      </c>
      <c r="I267" s="447">
        <v>0</v>
      </c>
      <c r="J267" s="447">
        <v>0</v>
      </c>
      <c r="K267" s="458">
        <v>0</v>
      </c>
      <c r="L267" s="458">
        <v>0</v>
      </c>
      <c r="M267" s="458">
        <v>0</v>
      </c>
      <c r="N267" s="447">
        <v>0</v>
      </c>
      <c r="O267" s="447">
        <v>0</v>
      </c>
      <c r="P267" s="459">
        <v>0</v>
      </c>
      <c r="Q267" s="271"/>
      <c r="R267" s="271"/>
      <c r="S267" s="271"/>
      <c r="T267" s="272">
        <f t="shared" ref="T267" si="1533">C267-C266</f>
        <v>0</v>
      </c>
      <c r="U267" s="272">
        <f t="shared" ref="U267" si="1534">D267-D266</f>
        <v>0</v>
      </c>
      <c r="V267" s="272">
        <f t="shared" ref="V267" si="1535">E267-E266</f>
        <v>0</v>
      </c>
      <c r="W267" s="272">
        <f t="shared" ref="W267" si="1536">F267-F266</f>
        <v>0</v>
      </c>
      <c r="X267" s="272">
        <f t="shared" ref="X267" si="1537">G267-G266</f>
        <v>0</v>
      </c>
      <c r="Y267" s="272">
        <f t="shared" ref="Y267" si="1538">H267-H266</f>
        <v>0</v>
      </c>
      <c r="Z267" s="276">
        <f t="shared" ref="Z267" si="1539">I267-I266</f>
        <v>0</v>
      </c>
      <c r="AA267" s="272">
        <f t="shared" ref="AA267" si="1540">J267-J266</f>
        <v>0</v>
      </c>
      <c r="AB267" s="272">
        <f t="shared" ref="AB267" si="1541">K267-K266</f>
        <v>0</v>
      </c>
      <c r="AC267" s="272">
        <f t="shared" ref="AC267" si="1542">L267-L266</f>
        <v>0</v>
      </c>
      <c r="AD267" s="272">
        <f t="shared" ref="AD267" si="1543">M267-M266</f>
        <v>0</v>
      </c>
      <c r="AE267" s="276">
        <f t="shared" ref="AE267" si="1544">N267-N266</f>
        <v>0</v>
      </c>
    </row>
    <row r="268" spans="1:32" ht="13.5" thickTop="1">
      <c r="A268" s="439"/>
      <c r="B268" s="473" t="s">
        <v>238</v>
      </c>
      <c r="C268" s="474">
        <v>4.7669522240527185</v>
      </c>
      <c r="D268" s="475">
        <v>4.6724396135265707</v>
      </c>
      <c r="E268" s="475">
        <v>0</v>
      </c>
      <c r="F268" s="475">
        <v>5.2050000000000001</v>
      </c>
      <c r="G268" s="475">
        <v>5.5010000000000003</v>
      </c>
      <c r="H268" s="475">
        <v>0</v>
      </c>
      <c r="I268" s="474">
        <v>4.8103765690376576</v>
      </c>
      <c r="J268" s="474">
        <v>0</v>
      </c>
      <c r="K268" s="475">
        <v>3.7703067484662571</v>
      </c>
      <c r="L268" s="475">
        <v>3.8361281337047357</v>
      </c>
      <c r="M268" s="475">
        <v>3.9762264150943398</v>
      </c>
      <c r="N268" s="474">
        <v>3.8303826086956518</v>
      </c>
      <c r="O268" s="474">
        <v>0</v>
      </c>
      <c r="P268" s="476">
        <v>0</v>
      </c>
      <c r="Q268" s="408"/>
      <c r="R268" s="408"/>
      <c r="S268" s="408"/>
      <c r="T268" s="417"/>
      <c r="U268" s="417"/>
      <c r="V268" s="417"/>
      <c r="W268" s="417"/>
      <c r="X268" s="417"/>
      <c r="Y268" s="417"/>
      <c r="Z268" s="418"/>
      <c r="AA268" s="417"/>
      <c r="AB268" s="417"/>
      <c r="AC268" s="417"/>
      <c r="AD268" s="417"/>
      <c r="AE268" s="418"/>
      <c r="AF268" s="417"/>
    </row>
    <row r="269" spans="1:32" ht="13.5" thickBot="1">
      <c r="A269" s="439"/>
      <c r="B269" s="473" t="s">
        <v>438</v>
      </c>
      <c r="C269" s="474">
        <v>4.7451020408163265</v>
      </c>
      <c r="D269" s="475">
        <v>4.6998671726755221</v>
      </c>
      <c r="E269" s="475">
        <v>0</v>
      </c>
      <c r="F269" s="475">
        <v>5.0411504424778757</v>
      </c>
      <c r="G269" s="475">
        <v>4.7114285714285717</v>
      </c>
      <c r="H269" s="475">
        <v>0</v>
      </c>
      <c r="I269" s="474">
        <v>4.7511214953271033</v>
      </c>
      <c r="J269" s="474">
        <v>0</v>
      </c>
      <c r="K269" s="475">
        <v>3.7522183098591553</v>
      </c>
      <c r="L269" s="475">
        <v>3.6581390593047032</v>
      </c>
      <c r="M269" s="475">
        <v>4.2095312499999995</v>
      </c>
      <c r="N269" s="474">
        <v>3.7322222222222226</v>
      </c>
      <c r="O269" s="474">
        <v>0</v>
      </c>
      <c r="P269" s="476">
        <v>0</v>
      </c>
      <c r="Q269" s="412"/>
      <c r="R269" s="412"/>
      <c r="S269" s="412"/>
      <c r="T269" s="419">
        <f t="shared" ref="T269" si="1545">C269-C268</f>
        <v>-2.1850183236391985E-2</v>
      </c>
      <c r="U269" s="419">
        <f t="shared" ref="U269" si="1546">D269-D268</f>
        <v>2.7427559148951453E-2</v>
      </c>
      <c r="V269" s="419">
        <f t="shared" ref="V269" si="1547">E269-E268</f>
        <v>0</v>
      </c>
      <c r="W269" s="419">
        <f t="shared" ref="W269" si="1548">F269-F268</f>
        <v>-0.16384955752212438</v>
      </c>
      <c r="X269" s="419">
        <f t="shared" ref="X269" si="1549">G269-G268</f>
        <v>-0.78957142857142859</v>
      </c>
      <c r="Y269" s="419">
        <f t="shared" ref="Y269" si="1550">H269-H268</f>
        <v>0</v>
      </c>
      <c r="Z269" s="420">
        <f t="shared" ref="Z269" si="1551">I269-I268</f>
        <v>-5.9255073710554385E-2</v>
      </c>
      <c r="AA269" s="419">
        <f t="shared" ref="AA269" si="1552">J269-J268</f>
        <v>0</v>
      </c>
      <c r="AB269" s="419">
        <f t="shared" ref="AB269" si="1553">K269-K268</f>
        <v>-1.8088438607101853E-2</v>
      </c>
      <c r="AC269" s="419">
        <f t="shared" ref="AC269" si="1554">L269-L268</f>
        <v>-0.17798907440003253</v>
      </c>
      <c r="AD269" s="419">
        <f t="shared" ref="AD269" si="1555">M269-M268</f>
        <v>0.23330483490565967</v>
      </c>
      <c r="AE269" s="420">
        <f t="shared" ref="AE269" si="1556">N269-N268</f>
        <v>-9.8160386473429284E-2</v>
      </c>
      <c r="AF269" s="421"/>
    </row>
    <row r="270" spans="1:32" ht="13.5" thickTop="1">
      <c r="A270" s="439"/>
      <c r="B270" s="457" t="s">
        <v>78</v>
      </c>
      <c r="C270" s="447">
        <v>5.0799451754385965</v>
      </c>
      <c r="D270" s="458">
        <v>5.1304948702474347</v>
      </c>
      <c r="E270" s="458">
        <v>0</v>
      </c>
      <c r="F270" s="458">
        <v>5.2955587392550143</v>
      </c>
      <c r="G270" s="458">
        <v>5.73</v>
      </c>
      <c r="H270" s="458">
        <v>0</v>
      </c>
      <c r="I270" s="447">
        <v>5.134674329501915</v>
      </c>
      <c r="J270" s="447">
        <v>0</v>
      </c>
      <c r="K270" s="458">
        <v>3.559589525831564</v>
      </c>
      <c r="L270" s="458">
        <v>3.2153366926248284</v>
      </c>
      <c r="M270" s="458">
        <v>3.4264502164502164</v>
      </c>
      <c r="N270" s="447">
        <v>3.3551842174026656</v>
      </c>
      <c r="O270" s="447">
        <v>0</v>
      </c>
      <c r="P270" s="459">
        <v>0</v>
      </c>
      <c r="Q270" s="271"/>
      <c r="R270" s="271"/>
      <c r="S270" s="271"/>
      <c r="T270" s="113"/>
      <c r="U270" s="113"/>
      <c r="Z270" s="275"/>
      <c r="AE270" s="275"/>
    </row>
    <row r="271" spans="1:32">
      <c r="A271" s="439"/>
      <c r="B271" s="457" t="s">
        <v>440</v>
      </c>
      <c r="C271" s="447">
        <v>4.9848182762201452</v>
      </c>
      <c r="D271" s="458">
        <v>5.0416551724137939</v>
      </c>
      <c r="E271" s="458">
        <v>0</v>
      </c>
      <c r="F271" s="458">
        <v>5.30185975609756</v>
      </c>
      <c r="G271" s="458">
        <v>6.3499999999999988</v>
      </c>
      <c r="H271" s="458">
        <v>0</v>
      </c>
      <c r="I271" s="447">
        <v>5.052829256239189</v>
      </c>
      <c r="J271" s="447">
        <v>0</v>
      </c>
      <c r="K271" s="458">
        <v>3.2066450116009282</v>
      </c>
      <c r="L271" s="458">
        <v>3.2324891347293563</v>
      </c>
      <c r="M271" s="458">
        <v>3.450761589403974</v>
      </c>
      <c r="N271" s="447">
        <v>3.2345388933440256</v>
      </c>
      <c r="O271" s="447">
        <v>0</v>
      </c>
      <c r="P271" s="459">
        <v>0</v>
      </c>
      <c r="Q271" s="271"/>
      <c r="R271" s="271"/>
      <c r="S271" s="271"/>
      <c r="T271" s="272">
        <f t="shared" ref="T271" si="1557">C271-C270</f>
        <v>-9.51268992184513E-2</v>
      </c>
      <c r="U271" s="272">
        <f t="shared" ref="U271" si="1558">D271-D270</f>
        <v>-8.8839697833640763E-2</v>
      </c>
      <c r="V271" s="272">
        <f t="shared" ref="V271" si="1559">E271-E270</f>
        <v>0</v>
      </c>
      <c r="W271" s="272">
        <f t="shared" ref="W271" si="1560">F271-F270</f>
        <v>6.3010168425456925E-3</v>
      </c>
      <c r="X271" s="272">
        <f t="shared" ref="X271" si="1561">G271-G270</f>
        <v>0.61999999999999833</v>
      </c>
      <c r="Y271" s="272">
        <f t="shared" ref="Y271" si="1562">H271-H270</f>
        <v>0</v>
      </c>
      <c r="Z271" s="276">
        <f t="shared" ref="Z271" si="1563">I271-I270</f>
        <v>-8.1845073262726054E-2</v>
      </c>
      <c r="AA271" s="272">
        <f t="shared" ref="AA271" si="1564">J271-J270</f>
        <v>0</v>
      </c>
      <c r="AB271" s="272">
        <f t="shared" ref="AB271" si="1565">K271-K270</f>
        <v>-0.35294451423063578</v>
      </c>
      <c r="AC271" s="272">
        <f t="shared" ref="AC271" si="1566">L271-L270</f>
        <v>1.7152442104527932E-2</v>
      </c>
      <c r="AD271" s="272">
        <f t="shared" ref="AD271" si="1567">M271-M270</f>
        <v>2.4311372953757626E-2</v>
      </c>
      <c r="AE271" s="276">
        <f t="shared" ref="AE271" si="1568">N271-N270</f>
        <v>-0.12064532405864004</v>
      </c>
    </row>
    <row r="272" spans="1:32">
      <c r="A272" s="439"/>
      <c r="B272" s="457" t="s">
        <v>80</v>
      </c>
      <c r="C272" s="447">
        <v>5.5474999999999994</v>
      </c>
      <c r="D272" s="458">
        <v>5.4325373134328361</v>
      </c>
      <c r="E272" s="458">
        <v>0</v>
      </c>
      <c r="F272" s="458">
        <v>7.9</v>
      </c>
      <c r="G272" s="458">
        <v>10</v>
      </c>
      <c r="H272" s="458">
        <v>0</v>
      </c>
      <c r="I272" s="447">
        <v>5.6228318584070793</v>
      </c>
      <c r="J272" s="447">
        <v>0</v>
      </c>
      <c r="K272" s="458">
        <v>4.0269117647058827</v>
      </c>
      <c r="L272" s="458">
        <v>3.8807540983606561</v>
      </c>
      <c r="M272" s="458">
        <v>4.4015000000000004</v>
      </c>
      <c r="N272" s="447">
        <v>3.9464642082429506</v>
      </c>
      <c r="O272" s="447">
        <v>0</v>
      </c>
      <c r="P272" s="459">
        <v>0</v>
      </c>
      <c r="Q272" s="271"/>
      <c r="R272" s="271"/>
      <c r="S272" s="271"/>
      <c r="T272" s="113"/>
      <c r="U272" s="113"/>
      <c r="Z272" s="275"/>
      <c r="AE272" s="275"/>
    </row>
    <row r="273" spans="1:33">
      <c r="A273" s="439"/>
      <c r="B273" s="457" t="s">
        <v>442</v>
      </c>
      <c r="C273" s="447">
        <v>5.7711111111111109</v>
      </c>
      <c r="D273" s="458">
        <v>5.3797142857142859</v>
      </c>
      <c r="E273" s="458">
        <v>0</v>
      </c>
      <c r="F273" s="458">
        <v>8.1999999999999993</v>
      </c>
      <c r="G273" s="458">
        <v>8.67</v>
      </c>
      <c r="H273" s="458">
        <v>0</v>
      </c>
      <c r="I273" s="447">
        <v>5.6101895734597154</v>
      </c>
      <c r="J273" s="447">
        <v>0</v>
      </c>
      <c r="K273" s="458">
        <v>4.0034868421052634</v>
      </c>
      <c r="L273" s="458">
        <v>3.9036231884057973</v>
      </c>
      <c r="M273" s="458">
        <v>3.7807407407407405</v>
      </c>
      <c r="N273" s="447">
        <v>3.9296923076923074</v>
      </c>
      <c r="O273" s="447">
        <v>0</v>
      </c>
      <c r="P273" s="459">
        <v>0</v>
      </c>
      <c r="Q273" s="271"/>
      <c r="R273" s="271"/>
      <c r="S273" s="271"/>
      <c r="T273" s="272">
        <f t="shared" ref="T273" si="1569">C273-C272</f>
        <v>0.22361111111111143</v>
      </c>
      <c r="U273" s="272">
        <f t="shared" ref="U273" si="1570">D273-D272</f>
        <v>-5.2823027718550186E-2</v>
      </c>
      <c r="V273" s="272">
        <f t="shared" ref="V273" si="1571">E273-E272</f>
        <v>0</v>
      </c>
      <c r="W273" s="272">
        <f t="shared" ref="W273" si="1572">F273-F272</f>
        <v>0.29999999999999893</v>
      </c>
      <c r="X273" s="272">
        <f t="shared" ref="X273" si="1573">G273-G272</f>
        <v>-1.33</v>
      </c>
      <c r="Y273" s="272">
        <f t="shared" ref="Y273" si="1574">H273-H272</f>
        <v>0</v>
      </c>
      <c r="Z273" s="276">
        <f t="shared" ref="Z273" si="1575">I273-I272</f>
        <v>-1.2642284947363969E-2</v>
      </c>
      <c r="AA273" s="272">
        <f t="shared" ref="AA273" si="1576">J273-J272</f>
        <v>0</v>
      </c>
      <c r="AB273" s="272">
        <f t="shared" ref="AB273" si="1577">K273-K272</f>
        <v>-2.3424922600619347E-2</v>
      </c>
      <c r="AC273" s="272">
        <f t="shared" ref="AC273" si="1578">L273-L272</f>
        <v>2.2869090045141149E-2</v>
      </c>
      <c r="AD273" s="272">
        <f t="shared" ref="AD273" si="1579">M273-M272</f>
        <v>-0.6207592592592599</v>
      </c>
      <c r="AE273" s="276">
        <f t="shared" ref="AE273" si="1580">N273-N272</f>
        <v>-1.6771900550643259E-2</v>
      </c>
    </row>
    <row r="274" spans="1:33">
      <c r="A274" s="439"/>
      <c r="B274" s="457" t="s">
        <v>82</v>
      </c>
      <c r="C274" s="447">
        <v>0</v>
      </c>
      <c r="D274" s="458">
        <v>0</v>
      </c>
      <c r="E274" s="458">
        <v>0</v>
      </c>
      <c r="F274" s="458">
        <v>0</v>
      </c>
      <c r="G274" s="458">
        <v>0</v>
      </c>
      <c r="H274" s="458">
        <v>0</v>
      </c>
      <c r="I274" s="447">
        <v>0</v>
      </c>
      <c r="J274" s="447">
        <v>0</v>
      </c>
      <c r="K274" s="458">
        <v>0</v>
      </c>
      <c r="L274" s="458">
        <v>0</v>
      </c>
      <c r="M274" s="458">
        <v>0</v>
      </c>
      <c r="N274" s="447">
        <v>0</v>
      </c>
      <c r="O274" s="447">
        <v>0</v>
      </c>
      <c r="P274" s="459">
        <v>0</v>
      </c>
      <c r="Q274" s="271"/>
      <c r="R274" s="271"/>
      <c r="S274" s="271"/>
      <c r="T274" s="113"/>
      <c r="U274" s="113"/>
      <c r="Z274" s="275"/>
      <c r="AE274" s="275"/>
    </row>
    <row r="275" spans="1:33" ht="13.5" thickBot="1">
      <c r="A275" s="439"/>
      <c r="B275" s="457" t="s">
        <v>444</v>
      </c>
      <c r="C275" s="447">
        <v>0</v>
      </c>
      <c r="D275" s="458">
        <v>0</v>
      </c>
      <c r="E275" s="458">
        <v>0</v>
      </c>
      <c r="F275" s="458">
        <v>0</v>
      </c>
      <c r="G275" s="458">
        <v>0</v>
      </c>
      <c r="H275" s="458">
        <v>0</v>
      </c>
      <c r="I275" s="447">
        <v>0</v>
      </c>
      <c r="J275" s="447">
        <v>0</v>
      </c>
      <c r="K275" s="458">
        <v>0</v>
      </c>
      <c r="L275" s="458">
        <v>0</v>
      </c>
      <c r="M275" s="458">
        <v>0</v>
      </c>
      <c r="N275" s="447">
        <v>0</v>
      </c>
      <c r="O275" s="447">
        <v>0</v>
      </c>
      <c r="P275" s="459">
        <v>0</v>
      </c>
      <c r="Q275" s="271"/>
      <c r="R275" s="271"/>
      <c r="S275" s="271"/>
      <c r="T275" s="272">
        <f t="shared" ref="T275" si="1581">C275-C274</f>
        <v>0</v>
      </c>
      <c r="U275" s="272">
        <f t="shared" ref="U275" si="1582">D275-D274</f>
        <v>0</v>
      </c>
      <c r="V275" s="272">
        <f t="shared" ref="V275" si="1583">E275-E274</f>
        <v>0</v>
      </c>
      <c r="W275" s="272">
        <f t="shared" ref="W275" si="1584">F275-F274</f>
        <v>0</v>
      </c>
      <c r="X275" s="272">
        <f t="shared" ref="X275" si="1585">G275-G274</f>
        <v>0</v>
      </c>
      <c r="Y275" s="272">
        <f t="shared" ref="Y275" si="1586">H275-H274</f>
        <v>0</v>
      </c>
      <c r="Z275" s="276">
        <f t="shared" ref="Z275" si="1587">I275-I274</f>
        <v>0</v>
      </c>
      <c r="AA275" s="272">
        <f t="shared" ref="AA275" si="1588">J275-J274</f>
        <v>0</v>
      </c>
      <c r="AB275" s="272">
        <f t="shared" ref="AB275" si="1589">K275-K274</f>
        <v>0</v>
      </c>
      <c r="AC275" s="272">
        <f t="shared" ref="AC275" si="1590">L275-L274</f>
        <v>0</v>
      </c>
      <c r="AD275" s="272">
        <f t="shared" ref="AD275" si="1591">M275-M274</f>
        <v>0</v>
      </c>
      <c r="AE275" s="276">
        <f t="shared" ref="AE275" si="1592">N275-N274</f>
        <v>0</v>
      </c>
    </row>
    <row r="276" spans="1:33" ht="13.5" thickTop="1">
      <c r="A276" s="439"/>
      <c r="B276" s="457" t="s">
        <v>84</v>
      </c>
      <c r="C276" s="447">
        <v>5.0995903361344546</v>
      </c>
      <c r="D276" s="458">
        <v>5.153093243997767</v>
      </c>
      <c r="E276" s="458">
        <v>0</v>
      </c>
      <c r="F276" s="458">
        <v>5.3681058495821725</v>
      </c>
      <c r="G276" s="458">
        <v>5.8281609195402302</v>
      </c>
      <c r="H276" s="458">
        <v>0</v>
      </c>
      <c r="I276" s="447">
        <v>5.1613161072204781</v>
      </c>
      <c r="J276" s="447">
        <v>0</v>
      </c>
      <c r="K276" s="458">
        <v>3.6006197546804395</v>
      </c>
      <c r="L276" s="458">
        <v>3.296909163987138</v>
      </c>
      <c r="M276" s="458">
        <v>3.5041434262948208</v>
      </c>
      <c r="N276" s="447">
        <v>3.4187523320895523</v>
      </c>
      <c r="O276" s="447">
        <v>0</v>
      </c>
      <c r="P276" s="459">
        <v>0</v>
      </c>
      <c r="Q276" s="408"/>
      <c r="R276" s="408"/>
      <c r="S276" s="408"/>
      <c r="T276" s="417"/>
      <c r="U276" s="417"/>
      <c r="V276" s="417"/>
      <c r="W276" s="417"/>
      <c r="X276" s="417"/>
      <c r="Y276" s="417"/>
      <c r="Z276" s="418"/>
      <c r="AA276" s="417"/>
      <c r="AB276" s="417"/>
      <c r="AC276" s="417"/>
      <c r="AD276" s="417"/>
      <c r="AE276" s="418"/>
      <c r="AF276" s="417"/>
    </row>
    <row r="277" spans="1:33" ht="13.5" thickBot="1">
      <c r="A277" s="439"/>
      <c r="B277" s="457" t="s">
        <v>446</v>
      </c>
      <c r="C277" s="447">
        <v>5.0097234791352436</v>
      </c>
      <c r="D277" s="458">
        <v>5.0668297872340444</v>
      </c>
      <c r="E277" s="458">
        <v>0</v>
      </c>
      <c r="F277" s="458">
        <v>5.345375375375375</v>
      </c>
      <c r="G277" s="458">
        <v>6.4742857142857133</v>
      </c>
      <c r="H277" s="458">
        <v>0</v>
      </c>
      <c r="I277" s="447">
        <v>5.080448567402537</v>
      </c>
      <c r="J277" s="447">
        <v>0</v>
      </c>
      <c r="K277" s="458">
        <v>3.2591460771564806</v>
      </c>
      <c r="L277" s="458">
        <v>3.2984788029925185</v>
      </c>
      <c r="M277" s="458">
        <v>3.4778419452887541</v>
      </c>
      <c r="N277" s="447">
        <v>3.2926492742972626</v>
      </c>
      <c r="O277" s="447">
        <v>0</v>
      </c>
      <c r="P277" s="459">
        <v>0</v>
      </c>
      <c r="Q277" s="412"/>
      <c r="R277" s="412"/>
      <c r="S277" s="412"/>
      <c r="T277" s="419">
        <f t="shared" ref="T277" si="1593">C277-C276</f>
        <v>-8.9866856999210931E-2</v>
      </c>
      <c r="U277" s="419">
        <f t="shared" ref="U277" si="1594">D277-D276</f>
        <v>-8.6263456763722601E-2</v>
      </c>
      <c r="V277" s="419">
        <f t="shared" ref="V277" si="1595">E277-E276</f>
        <v>0</v>
      </c>
      <c r="W277" s="419">
        <f t="shared" ref="W277" si="1596">F277-F276</f>
        <v>-2.2730474206797524E-2</v>
      </c>
      <c r="X277" s="419">
        <f t="shared" ref="X277" si="1597">G277-G276</f>
        <v>0.64612479474548312</v>
      </c>
      <c r="Y277" s="419">
        <f t="shared" ref="Y277" si="1598">H277-H276</f>
        <v>0</v>
      </c>
      <c r="Z277" s="420">
        <f t="shared" ref="Z277" si="1599">I277-I276</f>
        <v>-8.0867539817941037E-2</v>
      </c>
      <c r="AA277" s="419">
        <f t="shared" ref="AA277" si="1600">J277-J276</f>
        <v>0</v>
      </c>
      <c r="AB277" s="419">
        <f t="shared" ref="AB277" si="1601">K277-K276</f>
        <v>-0.34147367752395885</v>
      </c>
      <c r="AC277" s="419">
        <f t="shared" ref="AC277" si="1602">L277-L276</f>
        <v>1.5696390053805409E-3</v>
      </c>
      <c r="AD277" s="419">
        <f t="shared" ref="AD277" si="1603">M277-M276</f>
        <v>-2.6301481006066663E-2</v>
      </c>
      <c r="AE277" s="420">
        <f t="shared" ref="AE277" si="1604">N277-N276</f>
        <v>-0.1261030577922897</v>
      </c>
      <c r="AF277" s="421"/>
    </row>
    <row r="278" spans="1:33" ht="13.5" thickTop="1">
      <c r="A278" s="439"/>
      <c r="B278" s="457" t="s">
        <v>86</v>
      </c>
      <c r="C278" s="447">
        <v>3.6557625786163523</v>
      </c>
      <c r="D278" s="458">
        <v>3.5828876244665717</v>
      </c>
      <c r="E278" s="458">
        <v>0</v>
      </c>
      <c r="F278" s="458">
        <v>3.4989537223340035</v>
      </c>
      <c r="G278" s="458">
        <v>2.9899999999999998</v>
      </c>
      <c r="H278" s="458">
        <v>0</v>
      </c>
      <c r="I278" s="447">
        <v>3.5666957062850027</v>
      </c>
      <c r="J278" s="447">
        <v>0</v>
      </c>
      <c r="K278" s="458">
        <v>3.9381800947867305</v>
      </c>
      <c r="L278" s="458">
        <v>3.1119959473150964</v>
      </c>
      <c r="M278" s="458">
        <v>3.3464583333333331</v>
      </c>
      <c r="N278" s="447">
        <v>3.5302057998129102</v>
      </c>
      <c r="O278" s="447">
        <v>0</v>
      </c>
      <c r="P278" s="459">
        <v>0</v>
      </c>
      <c r="Q278" s="271"/>
      <c r="R278" s="271"/>
      <c r="S278" s="271"/>
      <c r="T278" s="113"/>
      <c r="U278" s="113"/>
      <c r="Z278" s="275"/>
      <c r="AE278" s="275"/>
    </row>
    <row r="279" spans="1:33">
      <c r="A279" s="439"/>
      <c r="B279" s="457" t="s">
        <v>448</v>
      </c>
      <c r="C279" s="447">
        <v>3.553376299376299</v>
      </c>
      <c r="D279" s="458">
        <v>3.519805615550756</v>
      </c>
      <c r="E279" s="458">
        <v>0</v>
      </c>
      <c r="F279" s="458">
        <v>3.4805691056910568</v>
      </c>
      <c r="G279" s="458">
        <v>2.82</v>
      </c>
      <c r="H279" s="458">
        <v>0</v>
      </c>
      <c r="I279" s="447">
        <v>3.4603347280334731</v>
      </c>
      <c r="J279" s="447">
        <v>0</v>
      </c>
      <c r="K279" s="458">
        <v>4.0257431749241661</v>
      </c>
      <c r="L279" s="458">
        <v>3.0606742556917688</v>
      </c>
      <c r="M279" s="458">
        <v>3.3614563106796118</v>
      </c>
      <c r="N279" s="447">
        <v>3.5017815577439571</v>
      </c>
      <c r="O279" s="447">
        <v>0</v>
      </c>
      <c r="P279" s="459">
        <v>0</v>
      </c>
      <c r="Q279" s="271"/>
      <c r="R279" s="271"/>
      <c r="S279" s="271"/>
      <c r="T279" s="272">
        <f t="shared" ref="T279" si="1605">C279-C278</f>
        <v>-0.10238627924005339</v>
      </c>
      <c r="U279" s="272">
        <f t="shared" ref="U279" si="1606">D279-D278</f>
        <v>-6.3082008915815724E-2</v>
      </c>
      <c r="V279" s="272">
        <f t="shared" ref="V279" si="1607">E279-E278</f>
        <v>0</v>
      </c>
      <c r="W279" s="272">
        <f t="shared" ref="W279" si="1608">F279-F278</f>
        <v>-1.8384616642946661E-2</v>
      </c>
      <c r="X279" s="272">
        <f t="shared" ref="X279" si="1609">G279-G278</f>
        <v>-0.16999999999999993</v>
      </c>
      <c r="Y279" s="272">
        <f t="shared" ref="Y279" si="1610">H279-H278</f>
        <v>0</v>
      </c>
      <c r="Z279" s="276">
        <f t="shared" ref="Z279" si="1611">I279-I278</f>
        <v>-0.10636097825152957</v>
      </c>
      <c r="AA279" s="272">
        <f t="shared" ref="AA279" si="1612">J279-J278</f>
        <v>0</v>
      </c>
      <c r="AB279" s="272">
        <f t="shared" ref="AB279" si="1613">K279-K278</f>
        <v>8.7563080137435634E-2</v>
      </c>
      <c r="AC279" s="272">
        <f t="shared" ref="AC279" si="1614">L279-L278</f>
        <v>-5.132169162332767E-2</v>
      </c>
      <c r="AD279" s="272">
        <f t="shared" ref="AD279" si="1615">M279-M278</f>
        <v>1.4997977346278724E-2</v>
      </c>
      <c r="AE279" s="276">
        <f t="shared" ref="AE279" si="1616">N279-N278</f>
        <v>-2.8424242068953109E-2</v>
      </c>
    </row>
    <row r="280" spans="1:33">
      <c r="A280" s="439"/>
      <c r="B280" s="457" t="s">
        <v>88</v>
      </c>
      <c r="C280" s="447">
        <v>3.9818105849582173</v>
      </c>
      <c r="D280" s="458">
        <v>2.9280334728033472</v>
      </c>
      <c r="E280" s="458">
        <v>0</v>
      </c>
      <c r="F280" s="458">
        <v>3.4873417721518987</v>
      </c>
      <c r="G280" s="458">
        <v>3.6999999999999997</v>
      </c>
      <c r="H280" s="458">
        <v>0</v>
      </c>
      <c r="I280" s="447">
        <v>3.414513540621865</v>
      </c>
      <c r="J280" s="447">
        <v>0</v>
      </c>
      <c r="K280" s="458">
        <v>5.5827999999999998</v>
      </c>
      <c r="L280" s="458">
        <v>4.7015161290322585</v>
      </c>
      <c r="M280" s="458">
        <v>4.3484615384615388</v>
      </c>
      <c r="N280" s="447">
        <v>5.2282229965156795</v>
      </c>
      <c r="O280" s="447">
        <v>0</v>
      </c>
      <c r="P280" s="459">
        <v>0</v>
      </c>
      <c r="Q280" s="271"/>
      <c r="R280" s="271"/>
      <c r="S280" s="271"/>
      <c r="T280" s="113"/>
      <c r="U280" s="113"/>
      <c r="Z280" s="275"/>
      <c r="AE280" s="275"/>
    </row>
    <row r="281" spans="1:33">
      <c r="A281" s="439"/>
      <c r="B281" s="457" t="s">
        <v>450</v>
      </c>
      <c r="C281" s="447">
        <v>4.2170212765957444</v>
      </c>
      <c r="D281" s="458">
        <v>3.0637587006960558</v>
      </c>
      <c r="E281" s="458">
        <v>0</v>
      </c>
      <c r="F281" s="458">
        <v>4.5014814814814814</v>
      </c>
      <c r="G281" s="458">
        <v>3.46</v>
      </c>
      <c r="H281" s="458">
        <v>0</v>
      </c>
      <c r="I281" s="447">
        <v>3.6070163934426231</v>
      </c>
      <c r="J281" s="447">
        <v>0</v>
      </c>
      <c r="K281" s="458">
        <v>5.6768978102189775</v>
      </c>
      <c r="L281" s="458">
        <v>5.1589965397923887</v>
      </c>
      <c r="M281" s="458">
        <v>5.2524999999999995</v>
      </c>
      <c r="N281" s="447">
        <v>5.4890333716915984</v>
      </c>
      <c r="O281" s="447">
        <v>0</v>
      </c>
      <c r="P281" s="459">
        <v>0</v>
      </c>
      <c r="Q281" s="271"/>
      <c r="R281" s="271"/>
      <c r="S281" s="271"/>
      <c r="T281" s="272">
        <f t="shared" ref="T281" si="1617">C281-C280</f>
        <v>0.23521069163752717</v>
      </c>
      <c r="U281" s="272">
        <f t="shared" ref="U281" si="1618">D281-D280</f>
        <v>0.13572522789270858</v>
      </c>
      <c r="V281" s="272">
        <f t="shared" ref="V281" si="1619">E281-E280</f>
        <v>0</v>
      </c>
      <c r="W281" s="272">
        <f t="shared" ref="W281" si="1620">F281-F280</f>
        <v>1.0141397093295828</v>
      </c>
      <c r="X281" s="272">
        <f t="shared" ref="X281" si="1621">G281-G280</f>
        <v>-0.23999999999999977</v>
      </c>
      <c r="Y281" s="272">
        <f t="shared" ref="Y281" si="1622">H281-H280</f>
        <v>0</v>
      </c>
      <c r="Z281" s="276">
        <f t="shared" ref="Z281" si="1623">I281-I280</f>
        <v>0.19250285282075819</v>
      </c>
      <c r="AA281" s="272">
        <f t="shared" ref="AA281" si="1624">J281-J280</f>
        <v>0</v>
      </c>
      <c r="AB281" s="272">
        <f t="shared" ref="AB281" si="1625">K281-K280</f>
        <v>9.4097810218977784E-2</v>
      </c>
      <c r="AC281" s="272">
        <f t="shared" ref="AC281" si="1626">L281-L280</f>
        <v>0.45748041076013024</v>
      </c>
      <c r="AD281" s="272">
        <f t="shared" ref="AD281" si="1627">M281-M280</f>
        <v>0.90403846153846068</v>
      </c>
      <c r="AE281" s="276">
        <f t="shared" ref="AE281" si="1628">N281-N280</f>
        <v>0.26081037517591898</v>
      </c>
    </row>
    <row r="282" spans="1:33">
      <c r="A282" s="439"/>
      <c r="B282" s="457" t="s">
        <v>90</v>
      </c>
      <c r="C282" s="447">
        <v>0</v>
      </c>
      <c r="D282" s="458">
        <v>6</v>
      </c>
      <c r="E282" s="458">
        <v>0</v>
      </c>
      <c r="F282" s="458">
        <v>0</v>
      </c>
      <c r="G282" s="458">
        <v>0</v>
      </c>
      <c r="H282" s="458">
        <v>0</v>
      </c>
      <c r="I282" s="447">
        <v>6</v>
      </c>
      <c r="J282" s="447">
        <v>0</v>
      </c>
      <c r="K282" s="458">
        <v>0</v>
      </c>
      <c r="L282" s="458">
        <v>0</v>
      </c>
      <c r="M282" s="458">
        <v>0</v>
      </c>
      <c r="N282" s="447">
        <v>0</v>
      </c>
      <c r="O282" s="447">
        <v>0</v>
      </c>
      <c r="P282" s="459">
        <v>0</v>
      </c>
      <c r="Q282" s="271"/>
      <c r="R282" s="271"/>
      <c r="S282" s="271"/>
      <c r="T282" s="113"/>
      <c r="U282" s="113"/>
      <c r="Z282" s="275"/>
      <c r="AE282" s="275"/>
    </row>
    <row r="283" spans="1:33" ht="13.5" thickBot="1">
      <c r="A283" s="439"/>
      <c r="B283" s="457" t="s">
        <v>452</v>
      </c>
      <c r="C283" s="447">
        <v>0</v>
      </c>
      <c r="D283" s="458">
        <v>0</v>
      </c>
      <c r="E283" s="458">
        <v>0</v>
      </c>
      <c r="F283" s="458">
        <v>0</v>
      </c>
      <c r="G283" s="458">
        <v>0</v>
      </c>
      <c r="H283" s="458">
        <v>0</v>
      </c>
      <c r="I283" s="447">
        <v>0</v>
      </c>
      <c r="J283" s="447">
        <v>0</v>
      </c>
      <c r="K283" s="458">
        <v>0</v>
      </c>
      <c r="L283" s="458">
        <v>0</v>
      </c>
      <c r="M283" s="458">
        <v>0</v>
      </c>
      <c r="N283" s="447">
        <v>0</v>
      </c>
      <c r="O283" s="447">
        <v>0</v>
      </c>
      <c r="P283" s="459">
        <v>0</v>
      </c>
      <c r="Q283" s="271"/>
      <c r="R283" s="271"/>
      <c r="S283" s="271"/>
      <c r="T283" s="272">
        <f t="shared" ref="T283" si="1629">C283-C282</f>
        <v>0</v>
      </c>
      <c r="U283" s="805">
        <f t="shared" ref="U283" si="1630">D283-D282</f>
        <v>-6</v>
      </c>
      <c r="V283" s="272">
        <f t="shared" ref="V283" si="1631">E283-E282</f>
        <v>0</v>
      </c>
      <c r="W283" s="272">
        <f t="shared" ref="W283" si="1632">F283-F282</f>
        <v>0</v>
      </c>
      <c r="X283" s="272">
        <f t="shared" ref="X283" si="1633">G283-G282</f>
        <v>0</v>
      </c>
      <c r="Y283" s="272">
        <f t="shared" ref="Y283" si="1634">H283-H282</f>
        <v>0</v>
      </c>
      <c r="Z283" s="809">
        <f t="shared" ref="Z283" si="1635">I283-I282</f>
        <v>-6</v>
      </c>
      <c r="AA283" s="272">
        <f t="shared" ref="AA283" si="1636">J283-J282</f>
        <v>0</v>
      </c>
      <c r="AB283" s="272">
        <f t="shared" ref="AB283" si="1637">K283-K282</f>
        <v>0</v>
      </c>
      <c r="AC283" s="272">
        <f t="shared" ref="AC283" si="1638">L283-L282</f>
        <v>0</v>
      </c>
      <c r="AD283" s="272">
        <f t="shared" ref="AD283" si="1639">M283-M282</f>
        <v>0</v>
      </c>
      <c r="AE283" s="276">
        <f t="shared" ref="AE283" si="1640">N283-N282</f>
        <v>0</v>
      </c>
      <c r="AG283" s="51" t="s">
        <v>1180</v>
      </c>
    </row>
    <row r="284" spans="1:33" ht="13.5" thickTop="1">
      <c r="A284" s="439"/>
      <c r="B284" s="457" t="s">
        <v>92</v>
      </c>
      <c r="C284" s="447">
        <v>3.6960833620392695</v>
      </c>
      <c r="D284" s="458">
        <v>3.419480381760339</v>
      </c>
      <c r="E284" s="458">
        <v>0</v>
      </c>
      <c r="F284" s="458">
        <v>3.4973611111111111</v>
      </c>
      <c r="G284" s="458">
        <v>3.1163956043956045</v>
      </c>
      <c r="H284" s="458">
        <v>0</v>
      </c>
      <c r="I284" s="447">
        <v>3.5414621993127144</v>
      </c>
      <c r="J284" s="447">
        <v>0</v>
      </c>
      <c r="K284" s="458">
        <v>4.4846518987341772</v>
      </c>
      <c r="L284" s="458">
        <v>3.4919121048573634</v>
      </c>
      <c r="M284" s="458">
        <v>3.56</v>
      </c>
      <c r="N284" s="447">
        <v>4.0176992330776926</v>
      </c>
      <c r="O284" s="447">
        <v>0</v>
      </c>
      <c r="P284" s="459">
        <v>0</v>
      </c>
      <c r="Q284" s="408"/>
      <c r="R284" s="408"/>
      <c r="S284" s="408"/>
      <c r="T284" s="417"/>
      <c r="U284" s="417"/>
      <c r="V284" s="417"/>
      <c r="W284" s="417"/>
      <c r="X284" s="417"/>
      <c r="Y284" s="417"/>
      <c r="Z284" s="418"/>
      <c r="AA284" s="417"/>
      <c r="AB284" s="417"/>
      <c r="AC284" s="417"/>
      <c r="AD284" s="417"/>
      <c r="AE284" s="418"/>
      <c r="AF284" s="417"/>
    </row>
    <row r="285" spans="1:33" ht="13.5" thickBot="1">
      <c r="A285" s="439"/>
      <c r="B285" s="457" t="s">
        <v>454</v>
      </c>
      <c r="C285" s="447">
        <v>3.633237015362107</v>
      </c>
      <c r="D285" s="458">
        <v>3.4118076923076921</v>
      </c>
      <c r="E285" s="458">
        <v>0</v>
      </c>
      <c r="F285" s="458">
        <v>3.5815384615384613</v>
      </c>
      <c r="G285" s="458">
        <v>2.9286386554621848</v>
      </c>
      <c r="H285" s="458">
        <v>0</v>
      </c>
      <c r="I285" s="447">
        <v>3.4839016681299393</v>
      </c>
      <c r="J285" s="447">
        <v>0</v>
      </c>
      <c r="K285" s="458">
        <v>4.6144437215354595</v>
      </c>
      <c r="L285" s="458">
        <v>3.4844444444444442</v>
      </c>
      <c r="M285" s="458">
        <v>3.8097037037037031</v>
      </c>
      <c r="N285" s="447">
        <v>4.0583145343216236</v>
      </c>
      <c r="O285" s="447">
        <v>0</v>
      </c>
      <c r="P285" s="459">
        <v>0</v>
      </c>
      <c r="Q285" s="412"/>
      <c r="R285" s="412"/>
      <c r="S285" s="412"/>
      <c r="T285" s="419">
        <f t="shared" ref="T285" si="1641">C285-C284</f>
        <v>-6.284634667716249E-2</v>
      </c>
      <c r="U285" s="419">
        <f t="shared" ref="U285" si="1642">D285-D284</f>
        <v>-7.6726894526468747E-3</v>
      </c>
      <c r="V285" s="419">
        <f t="shared" ref="V285" si="1643">E285-E284</f>
        <v>0</v>
      </c>
      <c r="W285" s="419">
        <f t="shared" ref="W285" si="1644">F285-F284</f>
        <v>8.4177350427350195E-2</v>
      </c>
      <c r="X285" s="419">
        <f t="shared" ref="X285" si="1645">G285-G284</f>
        <v>-0.18775694893341965</v>
      </c>
      <c r="Y285" s="419">
        <f t="shared" ref="Y285" si="1646">H285-H284</f>
        <v>0</v>
      </c>
      <c r="Z285" s="420">
        <f t="shared" ref="Z285" si="1647">I285-I284</f>
        <v>-5.7560531182775154E-2</v>
      </c>
      <c r="AA285" s="419">
        <f t="shared" ref="AA285" si="1648">J285-J284</f>
        <v>0</v>
      </c>
      <c r="AB285" s="419">
        <f t="shared" ref="AB285" si="1649">K285-K284</f>
        <v>0.12979182280128221</v>
      </c>
      <c r="AC285" s="419">
        <f t="shared" ref="AC285" si="1650">L285-L284</f>
        <v>-7.4676604129191304E-3</v>
      </c>
      <c r="AD285" s="419">
        <f t="shared" ref="AD285" si="1651">M285-M284</f>
        <v>0.24970370370370309</v>
      </c>
      <c r="AE285" s="420">
        <f t="shared" ref="AE285" si="1652">N285-N284</f>
        <v>4.0615301243930979E-2</v>
      </c>
      <c r="AF285" s="421"/>
    </row>
    <row r="286" spans="1:33" ht="13.5" thickTop="1">
      <c r="A286" s="439"/>
      <c r="B286" s="457" t="s">
        <v>110</v>
      </c>
      <c r="C286" s="447">
        <v>4.5173604060913712</v>
      </c>
      <c r="D286" s="458">
        <v>4.5149283667621773</v>
      </c>
      <c r="E286" s="458">
        <v>0</v>
      </c>
      <c r="F286" s="458">
        <v>4.8921794871794875</v>
      </c>
      <c r="G286" s="458">
        <v>4.5</v>
      </c>
      <c r="H286" s="458">
        <v>0</v>
      </c>
      <c r="I286" s="447">
        <v>4.5961570247933885</v>
      </c>
      <c r="J286" s="447">
        <v>0</v>
      </c>
      <c r="K286" s="458">
        <v>4.9595628163828813</v>
      </c>
      <c r="L286" s="458">
        <v>5.9078556979096426</v>
      </c>
      <c r="M286" s="458">
        <v>6.0039634146341472</v>
      </c>
      <c r="N286" s="447">
        <v>5.3725471204188473</v>
      </c>
      <c r="O286" s="447">
        <v>0</v>
      </c>
      <c r="P286" s="459">
        <v>0</v>
      </c>
      <c r="Q286" s="271"/>
      <c r="R286" s="271"/>
      <c r="S286" s="271"/>
      <c r="T286" s="113"/>
      <c r="U286" s="113"/>
      <c r="Z286" s="275"/>
      <c r="AE286" s="275"/>
    </row>
    <row r="287" spans="1:33">
      <c r="A287" s="439"/>
      <c r="B287" s="457" t="s">
        <v>456</v>
      </c>
      <c r="C287" s="447">
        <v>4.5860344827586204</v>
      </c>
      <c r="D287" s="458">
        <v>4.2594750656167983</v>
      </c>
      <c r="E287" s="458">
        <v>0</v>
      </c>
      <c r="F287" s="458">
        <v>5.2031451612903235</v>
      </c>
      <c r="G287" s="458">
        <v>4.58</v>
      </c>
      <c r="H287" s="458">
        <v>0</v>
      </c>
      <c r="I287" s="447">
        <v>4.5176955903271692</v>
      </c>
      <c r="J287" s="447">
        <v>0</v>
      </c>
      <c r="K287" s="458">
        <v>5.8576293348493467</v>
      </c>
      <c r="L287" s="458">
        <v>6.2129818496110634</v>
      </c>
      <c r="M287" s="458">
        <v>6.9303030303030306</v>
      </c>
      <c r="N287" s="447">
        <v>6.0389730971128621</v>
      </c>
      <c r="O287" s="447">
        <v>0</v>
      </c>
      <c r="P287" s="459">
        <v>0</v>
      </c>
      <c r="Q287" s="271"/>
      <c r="R287" s="271"/>
      <c r="S287" s="271"/>
      <c r="T287" s="272">
        <f t="shared" ref="T287" si="1653">C287-C286</f>
        <v>6.8674076667249118E-2</v>
      </c>
      <c r="U287" s="272">
        <f t="shared" ref="U287" si="1654">D287-D286</f>
        <v>-0.25545330114537901</v>
      </c>
      <c r="V287" s="272">
        <f t="shared" ref="V287" si="1655">E287-E286</f>
        <v>0</v>
      </c>
      <c r="W287" s="272">
        <f t="shared" ref="W287" si="1656">F287-F286</f>
        <v>0.31096567411083598</v>
      </c>
      <c r="X287" s="272">
        <f t="shared" ref="X287" si="1657">G287-G286</f>
        <v>8.0000000000000071E-2</v>
      </c>
      <c r="Y287" s="272">
        <f t="shared" ref="Y287" si="1658">H287-H286</f>
        <v>0</v>
      </c>
      <c r="Z287" s="276">
        <f t="shared" ref="Z287" si="1659">I287-I286</f>
        <v>-7.8461434466219337E-2</v>
      </c>
      <c r="AA287" s="272">
        <f t="shared" ref="AA287" si="1660">J287-J286</f>
        <v>0</v>
      </c>
      <c r="AB287" s="272">
        <f t="shared" ref="AB287" si="1661">K287-K286</f>
        <v>0.89806651846646535</v>
      </c>
      <c r="AC287" s="272">
        <f t="shared" ref="AC287" si="1662">L287-L286</f>
        <v>0.30512615170142077</v>
      </c>
      <c r="AD287" s="272">
        <f t="shared" ref="AD287" si="1663">M287-M286</f>
        <v>0.92633961566888345</v>
      </c>
      <c r="AE287" s="276">
        <f t="shared" ref="AE287" si="1664">N287-N286</f>
        <v>0.66642597669401482</v>
      </c>
    </row>
    <row r="288" spans="1:33">
      <c r="A288" s="439"/>
      <c r="B288" s="457" t="s">
        <v>123</v>
      </c>
      <c r="C288" s="447">
        <v>4.3113485184438618</v>
      </c>
      <c r="D288" s="458">
        <v>4.4474897840046701</v>
      </c>
      <c r="E288" s="458">
        <v>0</v>
      </c>
      <c r="F288" s="458">
        <v>4.3426890756302523</v>
      </c>
      <c r="G288" s="458">
        <v>3.6574603174603175</v>
      </c>
      <c r="H288" s="458">
        <v>0</v>
      </c>
      <c r="I288" s="447">
        <v>4.3282840597378849</v>
      </c>
      <c r="J288" s="447">
        <v>0</v>
      </c>
      <c r="K288" s="458">
        <v>3.7195632834613837</v>
      </c>
      <c r="L288" s="458">
        <v>3.1841737488196413</v>
      </c>
      <c r="M288" s="458">
        <v>3.402966360856269</v>
      </c>
      <c r="N288" s="447">
        <v>3.417662707043668</v>
      </c>
      <c r="O288" s="447">
        <v>0</v>
      </c>
      <c r="P288" s="459">
        <v>0</v>
      </c>
      <c r="Q288" s="271"/>
      <c r="R288" s="271"/>
      <c r="S288" s="271"/>
      <c r="T288" s="113"/>
      <c r="U288" s="113"/>
      <c r="Z288" s="275"/>
      <c r="AE288" s="275"/>
    </row>
    <row r="289" spans="1:33">
      <c r="A289" s="439"/>
      <c r="B289" s="457" t="s">
        <v>458</v>
      </c>
      <c r="C289" s="447">
        <v>4.2538238891153695</v>
      </c>
      <c r="D289" s="458">
        <v>4.4060661249649771</v>
      </c>
      <c r="E289" s="458">
        <v>0</v>
      </c>
      <c r="F289" s="458">
        <v>4.2931808278867098</v>
      </c>
      <c r="G289" s="458">
        <v>3.2929382303839732</v>
      </c>
      <c r="H289" s="458">
        <v>0</v>
      </c>
      <c r="I289" s="447">
        <v>4.2542153722978382</v>
      </c>
      <c r="J289" s="447">
        <v>0</v>
      </c>
      <c r="K289" s="458">
        <v>3.46253882725832</v>
      </c>
      <c r="L289" s="458">
        <v>3.1793689057421455</v>
      </c>
      <c r="M289" s="458">
        <v>3.4238630806845971</v>
      </c>
      <c r="N289" s="447">
        <v>3.3162761852260196</v>
      </c>
      <c r="O289" s="447">
        <v>0</v>
      </c>
      <c r="P289" s="459">
        <v>0</v>
      </c>
      <c r="Q289" s="271"/>
      <c r="R289" s="271"/>
      <c r="S289" s="271"/>
      <c r="T289" s="272">
        <f t="shared" ref="T289" si="1665">C289-C288</f>
        <v>-5.7524629328492338E-2</v>
      </c>
      <c r="U289" s="272">
        <f t="shared" ref="U289" si="1666">D289-D288</f>
        <v>-4.1423659039693028E-2</v>
      </c>
      <c r="V289" s="272">
        <f t="shared" ref="V289" si="1667">E289-E288</f>
        <v>0</v>
      </c>
      <c r="W289" s="272">
        <f t="shared" ref="W289" si="1668">F289-F288</f>
        <v>-4.9508247743542455E-2</v>
      </c>
      <c r="X289" s="272">
        <f t="shared" ref="X289" si="1669">G289-G288</f>
        <v>-0.36452208707634437</v>
      </c>
      <c r="Y289" s="272">
        <f t="shared" ref="Y289" si="1670">H289-H288</f>
        <v>0</v>
      </c>
      <c r="Z289" s="276">
        <f t="shared" ref="Z289" si="1671">I289-I288</f>
        <v>-7.4068687440046688E-2</v>
      </c>
      <c r="AA289" s="272">
        <f t="shared" ref="AA289" si="1672">J289-J288</f>
        <v>0</v>
      </c>
      <c r="AB289" s="272">
        <f t="shared" ref="AB289" si="1673">K289-K288</f>
        <v>-0.25702445620306369</v>
      </c>
      <c r="AC289" s="272">
        <f t="shared" ref="AC289" si="1674">L289-L288</f>
        <v>-4.8048430774958462E-3</v>
      </c>
      <c r="AD289" s="272">
        <f t="shared" ref="AD289" si="1675">M289-M288</f>
        <v>2.0896719828328081E-2</v>
      </c>
      <c r="AE289" s="276">
        <f t="shared" ref="AE289" si="1676">N289-N288</f>
        <v>-0.1013865218176484</v>
      </c>
    </row>
    <row r="290" spans="1:33">
      <c r="A290" s="439"/>
      <c r="B290" s="457" t="s">
        <v>125</v>
      </c>
      <c r="C290" s="447">
        <v>4.2920309050772625</v>
      </c>
      <c r="D290" s="458">
        <v>3.5650377073906485</v>
      </c>
      <c r="E290" s="458">
        <v>0</v>
      </c>
      <c r="F290" s="458">
        <v>4.2318691588785047</v>
      </c>
      <c r="G290" s="458">
        <v>4.0534090909090912</v>
      </c>
      <c r="H290" s="458">
        <v>0</v>
      </c>
      <c r="I290" s="447">
        <v>3.9034477498093061</v>
      </c>
      <c r="J290" s="447">
        <v>0</v>
      </c>
      <c r="K290" s="458">
        <v>4.9806959706959706</v>
      </c>
      <c r="L290" s="458">
        <v>4.1290279214064123</v>
      </c>
      <c r="M290" s="458">
        <v>4.1598989898989895</v>
      </c>
      <c r="N290" s="447">
        <v>4.5006843501326266</v>
      </c>
      <c r="O290" s="447">
        <v>0</v>
      </c>
      <c r="P290" s="459">
        <v>0</v>
      </c>
      <c r="Q290" s="271"/>
      <c r="R290" s="271"/>
      <c r="S290" s="271"/>
      <c r="T290" s="113"/>
      <c r="U290" s="113"/>
      <c r="Z290" s="275"/>
      <c r="AE290" s="275"/>
    </row>
    <row r="291" spans="1:33">
      <c r="A291" s="439"/>
      <c r="B291" s="457" t="s">
        <v>460</v>
      </c>
      <c r="C291" s="447">
        <v>4.490049382716049</v>
      </c>
      <c r="D291" s="458">
        <v>3.7791945288753799</v>
      </c>
      <c r="E291" s="458">
        <v>0</v>
      </c>
      <c r="F291" s="458">
        <v>4.9194594594594596</v>
      </c>
      <c r="G291" s="458">
        <v>3.6710185185185185</v>
      </c>
      <c r="H291" s="458">
        <v>0</v>
      </c>
      <c r="I291" s="447">
        <v>4.0688273092369478</v>
      </c>
      <c r="J291" s="447">
        <v>0</v>
      </c>
      <c r="K291" s="458">
        <v>4.8844501541623835</v>
      </c>
      <c r="L291" s="458">
        <v>4.150405797101449</v>
      </c>
      <c r="M291" s="458">
        <v>4.4333613445378148</v>
      </c>
      <c r="N291" s="447">
        <v>4.5020263281617279</v>
      </c>
      <c r="O291" s="447">
        <v>0</v>
      </c>
      <c r="P291" s="459">
        <v>0</v>
      </c>
      <c r="Q291" s="271"/>
      <c r="R291" s="271"/>
      <c r="S291" s="271"/>
      <c r="T291" s="272">
        <f t="shared" ref="T291" si="1677">C291-C290</f>
        <v>0.19801847763878655</v>
      </c>
      <c r="U291" s="272">
        <f t="shared" ref="U291" si="1678">D291-D290</f>
        <v>0.21415682148473136</v>
      </c>
      <c r="V291" s="272">
        <f t="shared" ref="V291" si="1679">E291-E290</f>
        <v>0</v>
      </c>
      <c r="W291" s="272">
        <f t="shared" ref="W291" si="1680">F291-F290</f>
        <v>0.68759030058095494</v>
      </c>
      <c r="X291" s="272">
        <f t="shared" ref="X291" si="1681">G291-G290</f>
        <v>-0.38239057239057272</v>
      </c>
      <c r="Y291" s="272">
        <f t="shared" ref="Y291" si="1682">H291-H290</f>
        <v>0</v>
      </c>
      <c r="Z291" s="276">
        <f t="shared" ref="Z291" si="1683">I291-I290</f>
        <v>0.16537955942764171</v>
      </c>
      <c r="AA291" s="272">
        <f t="shared" ref="AA291" si="1684">J291-J290</f>
        <v>0</v>
      </c>
      <c r="AB291" s="272">
        <f t="shared" ref="AB291" si="1685">K291-K290</f>
        <v>-9.6245816533587103E-2</v>
      </c>
      <c r="AC291" s="272">
        <f t="shared" ref="AC291" si="1686">L291-L290</f>
        <v>2.1377875695036685E-2</v>
      </c>
      <c r="AD291" s="272">
        <f t="shared" ref="AD291" si="1687">M291-M290</f>
        <v>0.27346235463882529</v>
      </c>
      <c r="AE291" s="276">
        <f t="shared" ref="AE291" si="1688">N291-N290</f>
        <v>1.3419780291012984E-3</v>
      </c>
    </row>
    <row r="292" spans="1:33">
      <c r="A292" s="439"/>
      <c r="B292" s="457" t="s">
        <v>154</v>
      </c>
      <c r="C292" s="447">
        <v>4.3097321758404137</v>
      </c>
      <c r="D292" s="458">
        <v>4.3044069454634384</v>
      </c>
      <c r="E292" s="458">
        <v>0</v>
      </c>
      <c r="F292" s="458">
        <v>4.3314919735599622</v>
      </c>
      <c r="G292" s="458">
        <v>3.7163175675675673</v>
      </c>
      <c r="H292" s="458">
        <v>0</v>
      </c>
      <c r="I292" s="447">
        <v>4.2783503675811367</v>
      </c>
      <c r="J292" s="447">
        <v>0</v>
      </c>
      <c r="K292" s="458">
        <v>4.0333140947752124</v>
      </c>
      <c r="L292" s="458">
        <v>3.4046549227799225</v>
      </c>
      <c r="M292" s="458">
        <v>3.5788732394366196</v>
      </c>
      <c r="N292" s="447">
        <v>3.6773289239379294</v>
      </c>
      <c r="O292" s="447">
        <v>0</v>
      </c>
      <c r="P292" s="459">
        <v>0</v>
      </c>
      <c r="Q292" s="271"/>
      <c r="R292" s="271"/>
      <c r="S292" s="271"/>
      <c r="T292" s="113"/>
      <c r="U292" s="113"/>
      <c r="Z292" s="275"/>
      <c r="AE292" s="275"/>
    </row>
    <row r="293" spans="1:33" ht="13.5" thickBot="1">
      <c r="A293" s="439"/>
      <c r="B293" s="457" t="s">
        <v>462</v>
      </c>
      <c r="C293" s="447">
        <v>4.2718376953492747</v>
      </c>
      <c r="D293" s="458">
        <v>4.3084835580790166</v>
      </c>
      <c r="E293" s="458">
        <v>0</v>
      </c>
      <c r="F293" s="458">
        <v>4.339899193548387</v>
      </c>
      <c r="G293" s="458">
        <v>3.3506930693069301</v>
      </c>
      <c r="H293" s="458">
        <v>0</v>
      </c>
      <c r="I293" s="447">
        <v>4.2336753581916886</v>
      </c>
      <c r="J293" s="447">
        <v>0</v>
      </c>
      <c r="K293" s="458">
        <v>3.797693798449612</v>
      </c>
      <c r="L293" s="458">
        <v>3.3919822297440234</v>
      </c>
      <c r="M293" s="458">
        <v>3.6513825757575753</v>
      </c>
      <c r="N293" s="447">
        <v>3.585069807097943</v>
      </c>
      <c r="O293" s="447">
        <v>0</v>
      </c>
      <c r="P293" s="459">
        <v>0</v>
      </c>
      <c r="Q293" s="271"/>
      <c r="R293" s="271"/>
      <c r="S293" s="271"/>
      <c r="T293" s="273">
        <f t="shared" ref="T293" si="1689">C293-C292</f>
        <v>-3.7894480491138971E-2</v>
      </c>
      <c r="U293" s="273">
        <f t="shared" ref="U293" si="1690">D293-D292</f>
        <v>4.0766126155782345E-3</v>
      </c>
      <c r="V293" s="273">
        <f t="shared" ref="V293" si="1691">E293-E292</f>
        <v>0</v>
      </c>
      <c r="W293" s="273">
        <f t="shared" ref="W293" si="1692">F293-F292</f>
        <v>8.4072199884248633E-3</v>
      </c>
      <c r="X293" s="273">
        <f t="shared" ref="X293" si="1693">G293-G292</f>
        <v>-0.36562449826063714</v>
      </c>
      <c r="Y293" s="273">
        <f t="shared" ref="Y293" si="1694">H293-H292</f>
        <v>0</v>
      </c>
      <c r="Z293" s="277">
        <f t="shared" ref="Z293" si="1695">I293-I292</f>
        <v>-4.4675009389448128E-2</v>
      </c>
      <c r="AA293" s="273">
        <f t="shared" ref="AA293" si="1696">J293-J292</f>
        <v>0</v>
      </c>
      <c r="AB293" s="273">
        <f t="shared" ref="AB293" si="1697">K293-K292</f>
        <v>-0.23562029632560044</v>
      </c>
      <c r="AC293" s="273">
        <f t="shared" ref="AC293" si="1698">L293-L292</f>
        <v>-1.267269303589913E-2</v>
      </c>
      <c r="AD293" s="273">
        <f t="shared" ref="AD293" si="1699">M293-M292</f>
        <v>7.2509336320955686E-2</v>
      </c>
      <c r="AE293" s="277">
        <f t="shared" ref="AE293" si="1700">N293-N292</f>
        <v>-9.2259116839986444E-2</v>
      </c>
    </row>
    <row r="294" spans="1:33">
      <c r="A294" s="432" t="s">
        <v>538</v>
      </c>
      <c r="B294" s="431" t="s">
        <v>232</v>
      </c>
      <c r="C294" s="448">
        <v>4.280188679245283</v>
      </c>
      <c r="D294" s="455">
        <v>3.8</v>
      </c>
      <c r="E294" s="455">
        <v>4.6169811320754723</v>
      </c>
      <c r="F294" s="455">
        <v>3.6000000000000005</v>
      </c>
      <c r="G294" s="455">
        <v>8</v>
      </c>
      <c r="H294" s="455">
        <v>4.4705882352941178</v>
      </c>
      <c r="I294" s="448">
        <v>4.4068548387096778</v>
      </c>
      <c r="J294" s="448">
        <v>0</v>
      </c>
      <c r="K294" s="455">
        <v>2.9340127388535033</v>
      </c>
      <c r="L294" s="455">
        <v>2.9002807017543857</v>
      </c>
      <c r="M294" s="455">
        <v>3.1009999999999991</v>
      </c>
      <c r="N294" s="448">
        <v>2.9418722786647313</v>
      </c>
      <c r="O294" s="448">
        <v>0</v>
      </c>
      <c r="P294" s="456">
        <v>0</v>
      </c>
      <c r="Q294" s="271"/>
      <c r="R294" s="271"/>
      <c r="S294" s="271"/>
      <c r="T294" s="271" t="s">
        <v>533</v>
      </c>
      <c r="U294" s="113"/>
      <c r="Z294" s="275"/>
      <c r="AE294" s="275"/>
    </row>
    <row r="295" spans="1:33">
      <c r="A295" s="439"/>
      <c r="B295" s="466" t="s">
        <v>432</v>
      </c>
      <c r="C295" s="467">
        <v>4.5692913385826772</v>
      </c>
      <c r="D295" s="468">
        <v>4</v>
      </c>
      <c r="E295" s="468">
        <v>4.7007352941176475</v>
      </c>
      <c r="F295" s="468">
        <v>3.4</v>
      </c>
      <c r="G295" s="468">
        <v>0</v>
      </c>
      <c r="H295" s="468">
        <v>4.9000000000000004</v>
      </c>
      <c r="I295" s="467">
        <v>4.5637873754152825</v>
      </c>
      <c r="J295" s="467">
        <v>0</v>
      </c>
      <c r="K295" s="468">
        <v>3.065678233438486</v>
      </c>
      <c r="L295" s="468">
        <v>2.9518343195266268</v>
      </c>
      <c r="M295" s="468">
        <v>2.7848571428571427</v>
      </c>
      <c r="N295" s="467">
        <v>2.9678238993710679</v>
      </c>
      <c r="O295" s="467">
        <v>0</v>
      </c>
      <c r="P295" s="469">
        <v>0</v>
      </c>
      <c r="Q295" s="271"/>
      <c r="R295" s="271"/>
      <c r="S295" s="271"/>
      <c r="T295" s="272">
        <f t="shared" ref="T295" si="1701">C295-C294</f>
        <v>0.28910265933739421</v>
      </c>
      <c r="U295" s="272">
        <f t="shared" ref="U295" si="1702">D295-D294</f>
        <v>0.20000000000000018</v>
      </c>
      <c r="V295" s="272">
        <f t="shared" ref="V295" si="1703">E295-E294</f>
        <v>8.3754162042175118E-2</v>
      </c>
      <c r="W295" s="272">
        <f t="shared" ref="W295" si="1704">F295-F294</f>
        <v>-0.20000000000000062</v>
      </c>
      <c r="X295" s="805">
        <f t="shared" ref="X295" si="1705">G295-G294</f>
        <v>-8</v>
      </c>
      <c r="Y295" s="272">
        <f t="shared" ref="Y295" si="1706">H295-H294</f>
        <v>0.4294117647058826</v>
      </c>
      <c r="Z295" s="276">
        <f t="shared" ref="Z295" si="1707">I295-I294</f>
        <v>0.1569325367056047</v>
      </c>
      <c r="AA295" s="272">
        <f t="shared" ref="AA295" si="1708">J295-J294</f>
        <v>0</v>
      </c>
      <c r="AB295" s="272">
        <f t="shared" ref="AB295" si="1709">K295-K294</f>
        <v>0.13166549458498267</v>
      </c>
      <c r="AC295" s="272">
        <f t="shared" ref="AC295" si="1710">L295-L294</f>
        <v>5.15536177722411E-2</v>
      </c>
      <c r="AD295" s="272">
        <f t="shared" ref="AD295" si="1711">M295-M294</f>
        <v>-0.31614285714285639</v>
      </c>
      <c r="AE295" s="276">
        <f t="shared" ref="AE295" si="1712">N295-N294</f>
        <v>2.5951620706336609E-2</v>
      </c>
      <c r="AG295" s="51" t="s">
        <v>1181</v>
      </c>
    </row>
    <row r="296" spans="1:33">
      <c r="A296" s="439"/>
      <c r="B296" s="457" t="s">
        <v>234</v>
      </c>
      <c r="C296" s="447">
        <v>0</v>
      </c>
      <c r="D296" s="480">
        <v>0</v>
      </c>
      <c r="E296" s="480">
        <v>0</v>
      </c>
      <c r="F296" s="480">
        <v>0</v>
      </c>
      <c r="G296" s="480">
        <v>0</v>
      </c>
      <c r="H296" s="480">
        <v>0</v>
      </c>
      <c r="I296" s="447">
        <v>0</v>
      </c>
      <c r="J296" s="447">
        <v>0</v>
      </c>
      <c r="K296" s="480">
        <v>4.7475615212527975</v>
      </c>
      <c r="L296" s="480">
        <v>4.7298292682926837</v>
      </c>
      <c r="M296" s="480">
        <v>4.9004767441860473</v>
      </c>
      <c r="N296" s="447">
        <v>4.7777401296405406</v>
      </c>
      <c r="O296" s="447">
        <v>0</v>
      </c>
      <c r="P296" s="459">
        <v>0</v>
      </c>
      <c r="Q296" s="271"/>
      <c r="R296" s="271"/>
      <c r="S296" s="271"/>
      <c r="T296" s="113"/>
      <c r="U296" s="113"/>
      <c r="Z296" s="275"/>
      <c r="AE296" s="275"/>
    </row>
    <row r="297" spans="1:33">
      <c r="A297" s="439"/>
      <c r="B297" s="457" t="s">
        <v>434</v>
      </c>
      <c r="C297" s="447">
        <v>5</v>
      </c>
      <c r="D297" s="458">
        <v>0</v>
      </c>
      <c r="E297" s="458">
        <v>5</v>
      </c>
      <c r="F297" s="458">
        <v>0</v>
      </c>
      <c r="G297" s="458">
        <v>0</v>
      </c>
      <c r="H297" s="458">
        <v>0</v>
      </c>
      <c r="I297" s="447">
        <v>5</v>
      </c>
      <c r="J297" s="447">
        <v>0</v>
      </c>
      <c r="K297" s="458">
        <v>4.8009467455621309</v>
      </c>
      <c r="L297" s="458">
        <v>4.7168489583333324</v>
      </c>
      <c r="M297" s="458">
        <v>4.6700197628458504</v>
      </c>
      <c r="N297" s="447">
        <v>4.726449569183985</v>
      </c>
      <c r="O297" s="447">
        <v>0</v>
      </c>
      <c r="P297" s="459">
        <v>0</v>
      </c>
      <c r="Q297" s="271"/>
      <c r="R297" s="271"/>
      <c r="S297" s="271"/>
      <c r="T297" s="805">
        <f t="shared" ref="T297" si="1713">C297-C296</f>
        <v>5</v>
      </c>
      <c r="U297" s="272">
        <f t="shared" ref="U297" si="1714">D297-D296</f>
        <v>0</v>
      </c>
      <c r="V297" s="805">
        <f t="shared" ref="V297" si="1715">E297-E296</f>
        <v>5</v>
      </c>
      <c r="W297" s="272">
        <f t="shared" ref="W297" si="1716">F297-F296</f>
        <v>0</v>
      </c>
      <c r="X297" s="272">
        <f t="shared" ref="X297" si="1717">G297-G296</f>
        <v>0</v>
      </c>
      <c r="Y297" s="272">
        <f t="shared" ref="Y297" si="1718">H297-H296</f>
        <v>0</v>
      </c>
      <c r="Z297" s="809">
        <f t="shared" ref="Z297" si="1719">I297-I296</f>
        <v>5</v>
      </c>
      <c r="AA297" s="272">
        <f t="shared" ref="AA297" si="1720">J297-J296</f>
        <v>0</v>
      </c>
      <c r="AB297" s="272">
        <f t="shared" ref="AB297" si="1721">K297-K296</f>
        <v>5.3385224309333346E-2</v>
      </c>
      <c r="AC297" s="272">
        <f t="shared" ref="AC297" si="1722">L297-L296</f>
        <v>-1.2980309959351288E-2</v>
      </c>
      <c r="AD297" s="272">
        <f t="shared" ref="AD297" si="1723">M297-M296</f>
        <v>-0.23045698134019688</v>
      </c>
      <c r="AE297" s="276">
        <f t="shared" ref="AE297" si="1724">N297-N296</f>
        <v>-5.1290560456555667E-2</v>
      </c>
      <c r="AG297" s="51" t="s">
        <v>1182</v>
      </c>
    </row>
    <row r="298" spans="1:33">
      <c r="A298" s="439"/>
      <c r="B298" s="457" t="s">
        <v>236</v>
      </c>
      <c r="C298" s="447">
        <v>4</v>
      </c>
      <c r="D298" s="458">
        <v>0</v>
      </c>
      <c r="E298" s="458">
        <v>0</v>
      </c>
      <c r="F298" s="458">
        <v>0</v>
      </c>
      <c r="G298" s="458">
        <v>0</v>
      </c>
      <c r="H298" s="458">
        <v>0</v>
      </c>
      <c r="I298" s="447">
        <v>4</v>
      </c>
      <c r="J298" s="447">
        <v>0</v>
      </c>
      <c r="K298" s="458">
        <v>0</v>
      </c>
      <c r="L298" s="458">
        <v>0</v>
      </c>
      <c r="M298" s="458">
        <v>0</v>
      </c>
      <c r="N298" s="447">
        <v>0</v>
      </c>
      <c r="O298" s="447">
        <v>0</v>
      </c>
      <c r="P298" s="459">
        <v>0</v>
      </c>
      <c r="Q298" s="271"/>
      <c r="R298" s="271"/>
      <c r="S298" s="271"/>
      <c r="T298" s="113"/>
      <c r="U298" s="113"/>
      <c r="Z298" s="275"/>
      <c r="AE298" s="275"/>
    </row>
    <row r="299" spans="1:33" ht="13.5" thickBot="1">
      <c r="A299" s="439"/>
      <c r="B299" s="457" t="s">
        <v>436</v>
      </c>
      <c r="C299" s="447">
        <v>0</v>
      </c>
      <c r="D299" s="458">
        <v>0</v>
      </c>
      <c r="E299" s="458">
        <v>0</v>
      </c>
      <c r="F299" s="458">
        <v>0</v>
      </c>
      <c r="G299" s="458">
        <v>0</v>
      </c>
      <c r="H299" s="458">
        <v>0</v>
      </c>
      <c r="I299" s="447">
        <v>0</v>
      </c>
      <c r="J299" s="447">
        <v>0</v>
      </c>
      <c r="K299" s="458">
        <v>0</v>
      </c>
      <c r="L299" s="458">
        <v>0</v>
      </c>
      <c r="M299" s="458">
        <v>0</v>
      </c>
      <c r="N299" s="447">
        <v>0</v>
      </c>
      <c r="O299" s="447">
        <v>0</v>
      </c>
      <c r="P299" s="459">
        <v>0</v>
      </c>
      <c r="Q299" s="271"/>
      <c r="R299" s="271"/>
      <c r="S299" s="271"/>
      <c r="T299" s="805">
        <f t="shared" ref="T299" si="1725">C299-C298</f>
        <v>-4</v>
      </c>
      <c r="U299" s="272">
        <f t="shared" ref="U299" si="1726">D299-D298</f>
        <v>0</v>
      </c>
      <c r="V299" s="272">
        <f t="shared" ref="V299" si="1727">E299-E298</f>
        <v>0</v>
      </c>
      <c r="W299" s="272">
        <f t="shared" ref="W299" si="1728">F299-F298</f>
        <v>0</v>
      </c>
      <c r="X299" s="272">
        <f t="shared" ref="X299" si="1729">G299-G298</f>
        <v>0</v>
      </c>
      <c r="Y299" s="272">
        <f t="shared" ref="Y299" si="1730">H299-H298</f>
        <v>0</v>
      </c>
      <c r="Z299" s="809">
        <f t="shared" ref="Z299" si="1731">I299-I298</f>
        <v>-4</v>
      </c>
      <c r="AA299" s="272">
        <f t="shared" ref="AA299" si="1732">J299-J298</f>
        <v>0</v>
      </c>
      <c r="AB299" s="272">
        <f t="shared" ref="AB299" si="1733">K299-K298</f>
        <v>0</v>
      </c>
      <c r="AC299" s="272">
        <f t="shared" ref="AC299" si="1734">L299-L298</f>
        <v>0</v>
      </c>
      <c r="AD299" s="272">
        <f t="shared" ref="AD299" si="1735">M299-M298</f>
        <v>0</v>
      </c>
      <c r="AE299" s="276">
        <f t="shared" ref="AE299" si="1736">N299-N298</f>
        <v>0</v>
      </c>
      <c r="AG299" s="51" t="s">
        <v>1183</v>
      </c>
    </row>
    <row r="300" spans="1:33" ht="13.5" thickTop="1">
      <c r="A300" s="439"/>
      <c r="B300" s="473" t="s">
        <v>238</v>
      </c>
      <c r="C300" s="474">
        <v>4.2724770642201841</v>
      </c>
      <c r="D300" s="475">
        <v>3.8</v>
      </c>
      <c r="E300" s="475">
        <v>4.6169811320754723</v>
      </c>
      <c r="F300" s="475">
        <v>3.6000000000000005</v>
      </c>
      <c r="G300" s="475">
        <v>8</v>
      </c>
      <c r="H300" s="475">
        <v>4.4705882352941178</v>
      </c>
      <c r="I300" s="474">
        <v>4.4019920318725108</v>
      </c>
      <c r="J300" s="474">
        <v>0</v>
      </c>
      <c r="K300" s="475">
        <v>4.2761589403973517</v>
      </c>
      <c r="L300" s="475">
        <v>4.4589610389610392</v>
      </c>
      <c r="M300" s="475">
        <v>4.7300000000000004</v>
      </c>
      <c r="N300" s="474">
        <v>4.4679402400195931</v>
      </c>
      <c r="O300" s="474">
        <v>0</v>
      </c>
      <c r="P300" s="476">
        <v>0</v>
      </c>
      <c r="Q300" s="408"/>
      <c r="R300" s="408"/>
      <c r="S300" s="408"/>
      <c r="T300" s="417"/>
      <c r="U300" s="417"/>
      <c r="V300" s="417"/>
      <c r="W300" s="417"/>
      <c r="X300" s="417"/>
      <c r="Y300" s="417"/>
      <c r="Z300" s="418"/>
      <c r="AA300" s="417"/>
      <c r="AB300" s="417"/>
      <c r="AC300" s="417"/>
      <c r="AD300" s="417"/>
      <c r="AE300" s="418"/>
      <c r="AF300" s="417"/>
    </row>
    <row r="301" spans="1:33" ht="13.5" thickBot="1">
      <c r="A301" s="439"/>
      <c r="B301" s="473" t="s">
        <v>438</v>
      </c>
      <c r="C301" s="474">
        <v>4.5824427480916023</v>
      </c>
      <c r="D301" s="475">
        <v>4</v>
      </c>
      <c r="E301" s="475">
        <v>4.7029197080291967</v>
      </c>
      <c r="F301" s="475">
        <v>3.4</v>
      </c>
      <c r="G301" s="475">
        <v>0</v>
      </c>
      <c r="H301" s="475">
        <v>4.9000000000000004</v>
      </c>
      <c r="I301" s="474">
        <v>4.5709150326797383</v>
      </c>
      <c r="J301" s="474">
        <v>0</v>
      </c>
      <c r="K301" s="475">
        <v>4.3876634109691963</v>
      </c>
      <c r="L301" s="475">
        <v>4.4526439326837908</v>
      </c>
      <c r="M301" s="475">
        <v>4.4409201388888881</v>
      </c>
      <c r="N301" s="474">
        <v>4.4315524151023009</v>
      </c>
      <c r="O301" s="474">
        <v>0</v>
      </c>
      <c r="P301" s="476">
        <v>0</v>
      </c>
      <c r="Q301" s="412"/>
      <c r="R301" s="412"/>
      <c r="S301" s="412"/>
      <c r="T301" s="419">
        <f t="shared" ref="T301" si="1737">C301-C300</f>
        <v>0.30996568387141821</v>
      </c>
      <c r="U301" s="419">
        <f t="shared" ref="U301" si="1738">D301-D300</f>
        <v>0.20000000000000018</v>
      </c>
      <c r="V301" s="419">
        <f t="shared" ref="V301" si="1739">E301-E300</f>
        <v>8.5938575953724339E-2</v>
      </c>
      <c r="W301" s="419">
        <f t="shared" ref="W301" si="1740">F301-F300</f>
        <v>-0.20000000000000062</v>
      </c>
      <c r="X301" s="419">
        <f t="shared" ref="X301" si="1741">G301-G300</f>
        <v>-8</v>
      </c>
      <c r="Y301" s="419">
        <f t="shared" ref="Y301" si="1742">H301-H300</f>
        <v>0.4294117647058826</v>
      </c>
      <c r="Z301" s="420">
        <f t="shared" ref="Z301" si="1743">I301-I300</f>
        <v>0.16892300080722755</v>
      </c>
      <c r="AA301" s="419">
        <f t="shared" ref="AA301" si="1744">J301-J300</f>
        <v>0</v>
      </c>
      <c r="AB301" s="419">
        <f t="shared" ref="AB301" si="1745">K301-K300</f>
        <v>0.11150447057184465</v>
      </c>
      <c r="AC301" s="419">
        <f t="shared" ref="AC301" si="1746">L301-L300</f>
        <v>-6.3171062772484632E-3</v>
      </c>
      <c r="AD301" s="419">
        <f t="shared" ref="AD301" si="1747">M301-M300</f>
        <v>-0.28907986111111228</v>
      </c>
      <c r="AE301" s="420">
        <f t="shared" ref="AE301" si="1748">N301-N300</f>
        <v>-3.63878249172922E-2</v>
      </c>
      <c r="AF301" s="421"/>
    </row>
    <row r="302" spans="1:33" ht="13.5" thickTop="1">
      <c r="A302" s="439"/>
      <c r="B302" s="457" t="s">
        <v>78</v>
      </c>
      <c r="C302" s="447">
        <v>4.6794913419913415</v>
      </c>
      <c r="D302" s="458">
        <v>4.9000000000000004</v>
      </c>
      <c r="E302" s="458">
        <v>4.7768037974683537</v>
      </c>
      <c r="F302" s="458">
        <v>5.7</v>
      </c>
      <c r="G302" s="458">
        <v>5.2439393939393941</v>
      </c>
      <c r="H302" s="458">
        <v>4.8487591240875911</v>
      </c>
      <c r="I302" s="447">
        <v>4.7772254755095549</v>
      </c>
      <c r="J302" s="447">
        <v>0</v>
      </c>
      <c r="K302" s="458">
        <v>3.5241771881018615</v>
      </c>
      <c r="L302" s="458">
        <v>3.6419311224489794</v>
      </c>
      <c r="M302" s="458">
        <v>3.8870006863417985</v>
      </c>
      <c r="N302" s="447">
        <v>3.6227074626865678</v>
      </c>
      <c r="O302" s="447">
        <v>0</v>
      </c>
      <c r="P302" s="459">
        <v>0</v>
      </c>
      <c r="Q302" s="271"/>
      <c r="R302" s="271"/>
      <c r="S302" s="271"/>
      <c r="T302" s="113"/>
      <c r="U302" s="113"/>
      <c r="Z302" s="275"/>
      <c r="AE302" s="275"/>
    </row>
    <row r="303" spans="1:33">
      <c r="A303" s="439"/>
      <c r="B303" s="457" t="s">
        <v>440</v>
      </c>
      <c r="C303" s="447">
        <v>4.6564388062425843</v>
      </c>
      <c r="D303" s="458">
        <v>4.9000000000000004</v>
      </c>
      <c r="E303" s="458">
        <v>4.7536498054474716</v>
      </c>
      <c r="F303" s="458">
        <v>5.5</v>
      </c>
      <c r="G303" s="458">
        <v>5.0960451977401133</v>
      </c>
      <c r="H303" s="458">
        <v>4.7551777434312212</v>
      </c>
      <c r="I303" s="447">
        <v>4.7461580455848233</v>
      </c>
      <c r="J303" s="447">
        <v>0</v>
      </c>
      <c r="K303" s="458">
        <v>3.6812916246215948</v>
      </c>
      <c r="L303" s="458">
        <v>3.5457447280799106</v>
      </c>
      <c r="M303" s="458">
        <v>3.6964002599090318</v>
      </c>
      <c r="N303" s="447">
        <v>3.6278879898172569</v>
      </c>
      <c r="O303" s="447">
        <v>0</v>
      </c>
      <c r="P303" s="459">
        <v>0</v>
      </c>
      <c r="Q303" s="271"/>
      <c r="R303" s="271"/>
      <c r="S303" s="271"/>
      <c r="T303" s="272">
        <f t="shared" ref="T303" si="1749">C303-C302</f>
        <v>-2.3052535748757208E-2</v>
      </c>
      <c r="U303" s="272">
        <f t="shared" ref="U303" si="1750">D303-D302</f>
        <v>0</v>
      </c>
      <c r="V303" s="272">
        <f t="shared" ref="V303" si="1751">E303-E302</f>
        <v>-2.3153992020882086E-2</v>
      </c>
      <c r="W303" s="272">
        <f t="shared" ref="W303" si="1752">F303-F302</f>
        <v>-0.20000000000000018</v>
      </c>
      <c r="X303" s="272">
        <f t="shared" ref="X303" si="1753">G303-G302</f>
        <v>-0.14789419619928079</v>
      </c>
      <c r="Y303" s="272">
        <f t="shared" ref="Y303" si="1754">H303-H302</f>
        <v>-9.3581380656369895E-2</v>
      </c>
      <c r="Z303" s="276">
        <f t="shared" ref="Z303" si="1755">I303-I302</f>
        <v>-3.1067429924731549E-2</v>
      </c>
      <c r="AA303" s="272">
        <f t="shared" ref="AA303" si="1756">J303-J302</f>
        <v>0</v>
      </c>
      <c r="AB303" s="272">
        <f t="shared" ref="AB303" si="1757">K303-K302</f>
        <v>0.15711443651973322</v>
      </c>
      <c r="AC303" s="272">
        <f t="shared" ref="AC303" si="1758">L303-L302</f>
        <v>-9.6186394369068839E-2</v>
      </c>
      <c r="AD303" s="272">
        <f t="shared" ref="AD303" si="1759">M303-M302</f>
        <v>-0.19060042643276676</v>
      </c>
      <c r="AE303" s="276">
        <f t="shared" ref="AE303" si="1760">N303-N302</f>
        <v>5.180527130689061E-3</v>
      </c>
    </row>
    <row r="304" spans="1:33">
      <c r="A304" s="439"/>
      <c r="B304" s="457" t="s">
        <v>80</v>
      </c>
      <c r="C304" s="447">
        <v>6.168292682926829</v>
      </c>
      <c r="D304" s="458">
        <v>8.4</v>
      </c>
      <c r="E304" s="458">
        <v>6.2227272727272727</v>
      </c>
      <c r="F304" s="458">
        <v>3.5</v>
      </c>
      <c r="G304" s="458">
        <v>7.5</v>
      </c>
      <c r="H304" s="458">
        <v>6.3</v>
      </c>
      <c r="I304" s="447">
        <v>6.3999999999999986</v>
      </c>
      <c r="J304" s="447">
        <v>0</v>
      </c>
      <c r="K304" s="458">
        <v>4.6330519951632407</v>
      </c>
      <c r="L304" s="458">
        <v>4.9108336625839586</v>
      </c>
      <c r="M304" s="458">
        <v>5.1896432212028536</v>
      </c>
      <c r="N304" s="447">
        <v>4.7963946645743425</v>
      </c>
      <c r="O304" s="447">
        <v>0</v>
      </c>
      <c r="P304" s="459">
        <v>0</v>
      </c>
      <c r="Q304" s="271"/>
      <c r="R304" s="271"/>
      <c r="S304" s="271"/>
      <c r="T304" s="113"/>
      <c r="U304" s="113"/>
      <c r="Z304" s="275"/>
      <c r="AE304" s="275"/>
    </row>
    <row r="305" spans="1:33">
      <c r="A305" s="439"/>
      <c r="B305" s="457" t="s">
        <v>442</v>
      </c>
      <c r="C305" s="447">
        <v>5.8827586206896552</v>
      </c>
      <c r="D305" s="458">
        <v>5.4</v>
      </c>
      <c r="E305" s="458">
        <v>6.8874999999999993</v>
      </c>
      <c r="F305" s="458">
        <v>8</v>
      </c>
      <c r="G305" s="458">
        <v>6.2857142857142856</v>
      </c>
      <c r="H305" s="458">
        <v>0</v>
      </c>
      <c r="I305" s="447">
        <v>6.2855072463768114</v>
      </c>
      <c r="J305" s="447">
        <v>0</v>
      </c>
      <c r="K305" s="458">
        <v>4.7807283321194465</v>
      </c>
      <c r="L305" s="458">
        <v>4.8053901515151516</v>
      </c>
      <c r="M305" s="458">
        <v>5.014194630872483</v>
      </c>
      <c r="N305" s="447">
        <v>4.8165085587351379</v>
      </c>
      <c r="O305" s="447">
        <v>0</v>
      </c>
      <c r="P305" s="459">
        <v>0</v>
      </c>
      <c r="Q305" s="271"/>
      <c r="R305" s="271"/>
      <c r="S305" s="271"/>
      <c r="T305" s="272">
        <f t="shared" ref="T305" si="1761">C305-C304</f>
        <v>-0.28553406223717381</v>
      </c>
      <c r="U305" s="805">
        <f t="shared" ref="U305" si="1762">D305-D304</f>
        <v>-3</v>
      </c>
      <c r="V305" s="272">
        <f t="shared" ref="V305" si="1763">E305-E304</f>
        <v>0.66477272727272663</v>
      </c>
      <c r="W305" s="805">
        <f t="shared" ref="W305" si="1764">F305-F304</f>
        <v>4.5</v>
      </c>
      <c r="X305" s="272">
        <f t="shared" ref="X305" si="1765">G305-G304</f>
        <v>-1.2142857142857144</v>
      </c>
      <c r="Y305" s="805">
        <f t="shared" ref="Y305" si="1766">H305-H304</f>
        <v>-6.3</v>
      </c>
      <c r="Z305" s="276">
        <f t="shared" ref="Z305" si="1767">I305-I304</f>
        <v>-0.11449275362318723</v>
      </c>
      <c r="AA305" s="272">
        <f t="shared" ref="AA305" si="1768">J305-J304</f>
        <v>0</v>
      </c>
      <c r="AB305" s="272">
        <f t="shared" ref="AB305" si="1769">K305-K304</f>
        <v>0.14767633695620574</v>
      </c>
      <c r="AC305" s="272">
        <f t="shared" ref="AC305" si="1770">L305-L304</f>
        <v>-0.10544351106880701</v>
      </c>
      <c r="AD305" s="272">
        <f t="shared" ref="AD305" si="1771">M305-M304</f>
        <v>-0.17544859033037064</v>
      </c>
      <c r="AE305" s="276">
        <f t="shared" ref="AE305" si="1772">N305-N304</f>
        <v>2.0113894160795454E-2</v>
      </c>
    </row>
    <row r="306" spans="1:33">
      <c r="A306" s="439"/>
      <c r="B306" s="457" t="s">
        <v>82</v>
      </c>
      <c r="C306" s="447">
        <v>4.6066666666666665</v>
      </c>
      <c r="D306" s="458">
        <v>0</v>
      </c>
      <c r="E306" s="458">
        <v>7.4</v>
      </c>
      <c r="F306" s="458">
        <v>0</v>
      </c>
      <c r="G306" s="458">
        <v>7</v>
      </c>
      <c r="H306" s="458">
        <v>0</v>
      </c>
      <c r="I306" s="447">
        <v>5.3857142857142852</v>
      </c>
      <c r="J306" s="447">
        <v>0</v>
      </c>
      <c r="K306" s="458">
        <v>0</v>
      </c>
      <c r="L306" s="458">
        <v>0</v>
      </c>
      <c r="M306" s="458">
        <v>0</v>
      </c>
      <c r="N306" s="447">
        <v>0</v>
      </c>
      <c r="O306" s="447">
        <v>0</v>
      </c>
      <c r="P306" s="459">
        <v>0</v>
      </c>
      <c r="Q306" s="271"/>
      <c r="R306" s="271"/>
      <c r="S306" s="271"/>
      <c r="T306" s="113"/>
      <c r="U306" s="113"/>
      <c r="Z306" s="275"/>
      <c r="AE306" s="275"/>
    </row>
    <row r="307" spans="1:33" ht="13.5" thickBot="1">
      <c r="A307" s="439"/>
      <c r="B307" s="457" t="s">
        <v>444</v>
      </c>
      <c r="C307" s="447">
        <v>5.8</v>
      </c>
      <c r="D307" s="458">
        <v>10</v>
      </c>
      <c r="E307" s="458">
        <v>7.4</v>
      </c>
      <c r="F307" s="458">
        <v>10</v>
      </c>
      <c r="G307" s="458">
        <v>4.666666666666667</v>
      </c>
      <c r="H307" s="458">
        <v>0</v>
      </c>
      <c r="I307" s="447">
        <v>6.7888888888888888</v>
      </c>
      <c r="J307" s="447">
        <v>0</v>
      </c>
      <c r="K307" s="458">
        <v>0</v>
      </c>
      <c r="L307" s="458">
        <v>0</v>
      </c>
      <c r="M307" s="458">
        <v>0</v>
      </c>
      <c r="N307" s="447">
        <v>0</v>
      </c>
      <c r="O307" s="447">
        <v>0</v>
      </c>
      <c r="P307" s="459">
        <v>0</v>
      </c>
      <c r="Q307" s="271"/>
      <c r="R307" s="271"/>
      <c r="S307" s="271"/>
      <c r="T307" s="272">
        <f t="shared" ref="T307" si="1773">C307-C306</f>
        <v>1.1933333333333334</v>
      </c>
      <c r="U307" s="805">
        <f t="shared" ref="U307" si="1774">D307-D306</f>
        <v>10</v>
      </c>
      <c r="V307" s="272">
        <f t="shared" ref="V307" si="1775">E307-E306</f>
        <v>0</v>
      </c>
      <c r="W307" s="805">
        <f t="shared" ref="W307" si="1776">F307-F306</f>
        <v>10</v>
      </c>
      <c r="X307" s="272">
        <f t="shared" ref="X307" si="1777">G307-G306</f>
        <v>-2.333333333333333</v>
      </c>
      <c r="Y307" s="272">
        <f t="shared" ref="Y307" si="1778">H307-H306</f>
        <v>0</v>
      </c>
      <c r="Z307" s="276">
        <f t="shared" ref="Z307" si="1779">I307-I306</f>
        <v>1.4031746031746035</v>
      </c>
      <c r="AA307" s="272">
        <f t="shared" ref="AA307" si="1780">J307-J306</f>
        <v>0</v>
      </c>
      <c r="AB307" s="272">
        <f t="shared" ref="AB307" si="1781">K307-K306</f>
        <v>0</v>
      </c>
      <c r="AC307" s="272">
        <f t="shared" ref="AC307" si="1782">L307-L306</f>
        <v>0</v>
      </c>
      <c r="AD307" s="272">
        <f t="shared" ref="AD307" si="1783">M307-M306</f>
        <v>0</v>
      </c>
      <c r="AE307" s="276">
        <f t="shared" ref="AE307" si="1784">N307-N306</f>
        <v>0</v>
      </c>
      <c r="AG307" s="51" t="s">
        <v>1184</v>
      </c>
    </row>
    <row r="308" spans="1:33" ht="13.5" thickTop="1">
      <c r="A308" s="439"/>
      <c r="B308" s="457" t="s">
        <v>84</v>
      </c>
      <c r="C308" s="447">
        <v>4.6848707824838476</v>
      </c>
      <c r="D308" s="458">
        <v>4.9065201192250374</v>
      </c>
      <c r="E308" s="458">
        <v>4.7838821490467938</v>
      </c>
      <c r="F308" s="458">
        <v>5.69179104477612</v>
      </c>
      <c r="G308" s="458">
        <v>5.2592778335005015</v>
      </c>
      <c r="H308" s="458">
        <v>4.8550872093023258</v>
      </c>
      <c r="I308" s="447">
        <v>4.7835231381055667</v>
      </c>
      <c r="J308" s="447">
        <v>0</v>
      </c>
      <c r="K308" s="458">
        <v>4.0447490917347864</v>
      </c>
      <c r="L308" s="458">
        <v>4.1397752286467204</v>
      </c>
      <c r="M308" s="458">
        <v>4.4111566858080389</v>
      </c>
      <c r="N308" s="447">
        <v>4.1298660789964412</v>
      </c>
      <c r="O308" s="447">
        <v>0</v>
      </c>
      <c r="P308" s="459">
        <v>0</v>
      </c>
      <c r="Q308" s="408"/>
      <c r="R308" s="408"/>
      <c r="S308" s="408"/>
      <c r="T308" s="417"/>
      <c r="U308" s="417"/>
      <c r="V308" s="417"/>
      <c r="W308" s="417"/>
      <c r="X308" s="417"/>
      <c r="Y308" s="417"/>
      <c r="Z308" s="418"/>
      <c r="AA308" s="417"/>
      <c r="AB308" s="417"/>
      <c r="AC308" s="417"/>
      <c r="AD308" s="417"/>
      <c r="AE308" s="418"/>
      <c r="AF308" s="417"/>
    </row>
    <row r="309" spans="1:33" ht="13.5" thickBot="1">
      <c r="A309" s="439"/>
      <c r="B309" s="457" t="s">
        <v>446</v>
      </c>
      <c r="C309" s="447">
        <v>4.6601947047584389</v>
      </c>
      <c r="D309" s="458">
        <v>4.9030399434429128</v>
      </c>
      <c r="E309" s="458">
        <v>4.7648598420319042</v>
      </c>
      <c r="F309" s="458">
        <v>5.5381526104417667</v>
      </c>
      <c r="G309" s="458">
        <v>5.1039106145251401</v>
      </c>
      <c r="H309" s="458">
        <v>4.7551777434312212</v>
      </c>
      <c r="I309" s="447">
        <v>4.7526373028820004</v>
      </c>
      <c r="J309" s="447">
        <v>0</v>
      </c>
      <c r="K309" s="458">
        <v>4.1803636764381764</v>
      </c>
      <c r="L309" s="458">
        <v>4.0111700489853037</v>
      </c>
      <c r="M309" s="458">
        <v>4.1806206329634188</v>
      </c>
      <c r="N309" s="447">
        <v>4.115584387733219</v>
      </c>
      <c r="O309" s="447">
        <v>0</v>
      </c>
      <c r="P309" s="459">
        <v>0</v>
      </c>
      <c r="Q309" s="412"/>
      <c r="R309" s="412"/>
      <c r="S309" s="412"/>
      <c r="T309" s="419">
        <f t="shared" ref="T309" si="1785">C309-C308</f>
        <v>-2.4676077725408696E-2</v>
      </c>
      <c r="U309" s="419">
        <f t="shared" ref="U309" si="1786">D309-D308</f>
        <v>-3.4801757821245616E-3</v>
      </c>
      <c r="V309" s="419">
        <f t="shared" ref="V309" si="1787">E309-E308</f>
        <v>-1.9022307014889606E-2</v>
      </c>
      <c r="W309" s="419">
        <f t="shared" ref="W309" si="1788">F309-F308</f>
        <v>-0.15363843433435331</v>
      </c>
      <c r="X309" s="419">
        <f t="shared" ref="X309" si="1789">G309-G308</f>
        <v>-0.15536721897536143</v>
      </c>
      <c r="Y309" s="419">
        <f t="shared" ref="Y309" si="1790">H309-H308</f>
        <v>-9.9909465871104608E-2</v>
      </c>
      <c r="Z309" s="420">
        <f t="shared" ref="Z309" si="1791">I309-I308</f>
        <v>-3.088583522356636E-2</v>
      </c>
      <c r="AA309" s="419">
        <f t="shared" ref="AA309" si="1792">J309-J308</f>
        <v>0</v>
      </c>
      <c r="AB309" s="419">
        <f t="shared" ref="AB309" si="1793">K309-K308</f>
        <v>0.13561458470339005</v>
      </c>
      <c r="AC309" s="419">
        <f t="shared" ref="AC309" si="1794">L309-L308</f>
        <v>-0.12860517966141671</v>
      </c>
      <c r="AD309" s="419">
        <f t="shared" ref="AD309" si="1795">M309-M308</f>
        <v>-0.23053605284462009</v>
      </c>
      <c r="AE309" s="420">
        <f t="shared" ref="AE309" si="1796">N309-N308</f>
        <v>-1.4281691263222207E-2</v>
      </c>
      <c r="AF309" s="421"/>
    </row>
    <row r="310" spans="1:33" ht="13.5" thickTop="1">
      <c r="A310" s="439"/>
      <c r="B310" s="457" t="s">
        <v>86</v>
      </c>
      <c r="C310" s="447">
        <v>3.4730836236933795</v>
      </c>
      <c r="D310" s="458">
        <v>3.5</v>
      </c>
      <c r="E310" s="458">
        <v>3.3874765771392874</v>
      </c>
      <c r="F310" s="458">
        <v>3.4</v>
      </c>
      <c r="G310" s="458">
        <v>3.1334167709637044</v>
      </c>
      <c r="H310" s="458">
        <v>3.6655172413793107</v>
      </c>
      <c r="I310" s="447">
        <v>3.4295158375344812</v>
      </c>
      <c r="J310" s="447">
        <v>0</v>
      </c>
      <c r="K310" s="458">
        <v>2.7425318246110328</v>
      </c>
      <c r="L310" s="458">
        <v>2.5834436090225563</v>
      </c>
      <c r="M310" s="458">
        <v>2.7837751004016069</v>
      </c>
      <c r="N310" s="447">
        <v>2.6836027143738432</v>
      </c>
      <c r="O310" s="447">
        <v>0</v>
      </c>
      <c r="P310" s="459">
        <v>0</v>
      </c>
      <c r="Q310" s="271"/>
      <c r="R310" s="271"/>
      <c r="S310" s="271"/>
      <c r="T310" s="113"/>
      <c r="U310" s="113"/>
      <c r="Z310" s="275"/>
      <c r="AE310" s="275"/>
    </row>
    <row r="311" spans="1:33">
      <c r="A311" s="439"/>
      <c r="B311" s="457" t="s">
        <v>448</v>
      </c>
      <c r="C311" s="447">
        <v>3.448654754569727</v>
      </c>
      <c r="D311" s="458">
        <v>3.6</v>
      </c>
      <c r="E311" s="458">
        <v>3.3713299309516667</v>
      </c>
      <c r="F311" s="458">
        <v>3.2</v>
      </c>
      <c r="G311" s="458">
        <v>3.4502463054187191</v>
      </c>
      <c r="H311" s="458">
        <v>3.3899313501144168</v>
      </c>
      <c r="I311" s="447">
        <v>3.427849533327048</v>
      </c>
      <c r="J311" s="447">
        <v>0</v>
      </c>
      <c r="K311" s="458">
        <v>2.6822407170294493</v>
      </c>
      <c r="L311" s="458">
        <v>2.5761450924608815</v>
      </c>
      <c r="M311" s="458">
        <v>2.8012598425196855</v>
      </c>
      <c r="N311" s="447">
        <v>2.6567203682393568</v>
      </c>
      <c r="O311" s="447">
        <v>0</v>
      </c>
      <c r="P311" s="459">
        <v>0</v>
      </c>
      <c r="Q311" s="271"/>
      <c r="R311" s="271"/>
      <c r="S311" s="271"/>
      <c r="T311" s="272">
        <f t="shared" ref="T311" si="1797">C311-C310</f>
        <v>-2.4428869123652497E-2</v>
      </c>
      <c r="U311" s="272">
        <f t="shared" ref="U311" si="1798">D311-D310</f>
        <v>0.10000000000000009</v>
      </c>
      <c r="V311" s="272">
        <f t="shared" ref="V311" si="1799">E311-E310</f>
        <v>-1.6146646187620739E-2</v>
      </c>
      <c r="W311" s="272">
        <f t="shared" ref="W311" si="1800">F311-F310</f>
        <v>-0.19999999999999973</v>
      </c>
      <c r="X311" s="272">
        <f t="shared" ref="X311" si="1801">G311-G310</f>
        <v>0.31682953445501472</v>
      </c>
      <c r="Y311" s="272">
        <f t="shared" ref="Y311" si="1802">H311-H310</f>
        <v>-0.27558589126489386</v>
      </c>
      <c r="Z311" s="276">
        <f t="shared" ref="Z311" si="1803">I311-I310</f>
        <v>-1.6663042074331891E-3</v>
      </c>
      <c r="AA311" s="272">
        <f t="shared" ref="AA311" si="1804">J311-J310</f>
        <v>0</v>
      </c>
      <c r="AB311" s="272">
        <f t="shared" ref="AB311" si="1805">K311-K310</f>
        <v>-6.0291107581583514E-2</v>
      </c>
      <c r="AC311" s="272">
        <f t="shared" ref="AC311" si="1806">L311-L310</f>
        <v>-7.2985165616747949E-3</v>
      </c>
      <c r="AD311" s="272">
        <f t="shared" ref="AD311" si="1807">M311-M310</f>
        <v>1.74847421180786E-2</v>
      </c>
      <c r="AE311" s="276">
        <f t="shared" ref="AE311" si="1808">N311-N310</f>
        <v>-2.6882346134486479E-2</v>
      </c>
    </row>
    <row r="312" spans="1:33">
      <c r="A312" s="439"/>
      <c r="B312" s="457" t="s">
        <v>88</v>
      </c>
      <c r="C312" s="447">
        <v>4.1369649805447475</v>
      </c>
      <c r="D312" s="458">
        <v>4.2</v>
      </c>
      <c r="E312" s="458">
        <v>3.6672131147540985</v>
      </c>
      <c r="F312" s="458">
        <v>3.9</v>
      </c>
      <c r="G312" s="458">
        <v>2.8950819672131147</v>
      </c>
      <c r="H312" s="458">
        <v>4.3794871794871799</v>
      </c>
      <c r="I312" s="447">
        <v>3.7821596244131448</v>
      </c>
      <c r="J312" s="447">
        <v>0</v>
      </c>
      <c r="K312" s="458">
        <v>3.1165772669220946</v>
      </c>
      <c r="L312" s="458">
        <v>3.2011558441558434</v>
      </c>
      <c r="M312" s="458">
        <v>2.8670297029702967</v>
      </c>
      <c r="N312" s="447">
        <v>3.1109267241379306</v>
      </c>
      <c r="O312" s="447">
        <v>0</v>
      </c>
      <c r="P312" s="459">
        <v>0</v>
      </c>
      <c r="Q312" s="271"/>
      <c r="R312" s="271"/>
      <c r="S312" s="271"/>
      <c r="T312" s="113"/>
      <c r="U312" s="113"/>
      <c r="Z312" s="275"/>
      <c r="AE312" s="275"/>
    </row>
    <row r="313" spans="1:33">
      <c r="A313" s="439"/>
      <c r="B313" s="457" t="s">
        <v>450</v>
      </c>
      <c r="C313" s="447">
        <v>3.8167295597484281</v>
      </c>
      <c r="D313" s="458">
        <v>4</v>
      </c>
      <c r="E313" s="458">
        <v>3.4386605783866053</v>
      </c>
      <c r="F313" s="458">
        <v>3.5</v>
      </c>
      <c r="G313" s="458">
        <v>2.5736648250460403</v>
      </c>
      <c r="H313" s="458">
        <v>4.5869565217391308</v>
      </c>
      <c r="I313" s="447">
        <v>3.4785631517960605</v>
      </c>
      <c r="J313" s="447">
        <v>0</v>
      </c>
      <c r="K313" s="458">
        <v>3.2275062034739448</v>
      </c>
      <c r="L313" s="458">
        <v>3.0795378690629005</v>
      </c>
      <c r="M313" s="458">
        <v>2.8447572815533975</v>
      </c>
      <c r="N313" s="447">
        <v>3.1042027455121448</v>
      </c>
      <c r="O313" s="447">
        <v>0</v>
      </c>
      <c r="P313" s="459">
        <v>0</v>
      </c>
      <c r="Q313" s="271"/>
      <c r="R313" s="271"/>
      <c r="S313" s="271"/>
      <c r="T313" s="272">
        <f t="shared" ref="T313" si="1809">C313-C312</f>
        <v>-0.32023542079631939</v>
      </c>
      <c r="U313" s="272">
        <f t="shared" ref="U313" si="1810">D313-D312</f>
        <v>-0.20000000000000018</v>
      </c>
      <c r="V313" s="272">
        <f t="shared" ref="V313" si="1811">E313-E312</f>
        <v>-0.22855253636749318</v>
      </c>
      <c r="W313" s="272">
        <f t="shared" ref="W313" si="1812">F313-F312</f>
        <v>-0.39999999999999991</v>
      </c>
      <c r="X313" s="272">
        <f t="shared" ref="X313" si="1813">G313-G312</f>
        <v>-0.3214171421670744</v>
      </c>
      <c r="Y313" s="272">
        <f t="shared" ref="Y313" si="1814">H313-H312</f>
        <v>0.20746934225195091</v>
      </c>
      <c r="Z313" s="276">
        <f t="shared" ref="Z313" si="1815">I313-I312</f>
        <v>-0.30359647261708433</v>
      </c>
      <c r="AA313" s="272">
        <f t="shared" ref="AA313" si="1816">J313-J312</f>
        <v>0</v>
      </c>
      <c r="AB313" s="272">
        <f t="shared" ref="AB313" si="1817">K313-K312</f>
        <v>0.11092893655185021</v>
      </c>
      <c r="AC313" s="272">
        <f t="shared" ref="AC313" si="1818">L313-L312</f>
        <v>-0.12161797509294292</v>
      </c>
      <c r="AD313" s="272">
        <f t="shared" ref="AD313" si="1819">M313-M312</f>
        <v>-2.2272421416899224E-2</v>
      </c>
      <c r="AE313" s="276">
        <f t="shared" ref="AE313" si="1820">N313-N312</f>
        <v>-6.7239786257857759E-3</v>
      </c>
    </row>
    <row r="314" spans="1:33">
      <c r="A314" s="439"/>
      <c r="B314" s="457" t="s">
        <v>90</v>
      </c>
      <c r="C314" s="447">
        <v>3.7480000000000002</v>
      </c>
      <c r="D314" s="458">
        <v>3.5</v>
      </c>
      <c r="E314" s="458">
        <v>5.3913043478260869</v>
      </c>
      <c r="F314" s="458">
        <v>9.5</v>
      </c>
      <c r="G314" s="458">
        <v>1.4574074074074073</v>
      </c>
      <c r="H314" s="458">
        <v>7</v>
      </c>
      <c r="I314" s="447">
        <v>2.7147368421052631</v>
      </c>
      <c r="J314" s="447">
        <v>0</v>
      </c>
      <c r="K314" s="458">
        <v>0</v>
      </c>
      <c r="L314" s="458">
        <v>0</v>
      </c>
      <c r="M314" s="458">
        <v>0</v>
      </c>
      <c r="N314" s="447">
        <v>0</v>
      </c>
      <c r="O314" s="447">
        <v>0</v>
      </c>
      <c r="P314" s="459">
        <v>0</v>
      </c>
      <c r="Q314" s="271"/>
      <c r="R314" s="271"/>
      <c r="S314" s="271"/>
      <c r="T314" s="113"/>
      <c r="U314" s="113"/>
      <c r="Z314" s="275"/>
      <c r="AE314" s="275"/>
    </row>
    <row r="315" spans="1:33" ht="13.5" thickBot="1">
      <c r="A315" s="439"/>
      <c r="B315" s="457" t="s">
        <v>452</v>
      </c>
      <c r="C315" s="447">
        <v>5.083333333333333</v>
      </c>
      <c r="D315" s="458">
        <v>5.7</v>
      </c>
      <c r="E315" s="458">
        <v>3.53</v>
      </c>
      <c r="F315" s="458">
        <v>1.6</v>
      </c>
      <c r="G315" s="458">
        <v>1.6</v>
      </c>
      <c r="H315" s="458">
        <v>2</v>
      </c>
      <c r="I315" s="447">
        <v>2.5096618357487923</v>
      </c>
      <c r="J315" s="447">
        <v>0</v>
      </c>
      <c r="K315" s="458">
        <v>0</v>
      </c>
      <c r="L315" s="458">
        <v>0</v>
      </c>
      <c r="M315" s="458">
        <v>0</v>
      </c>
      <c r="N315" s="447">
        <v>0</v>
      </c>
      <c r="O315" s="447">
        <v>0</v>
      </c>
      <c r="P315" s="459">
        <v>0</v>
      </c>
      <c r="Q315" s="271"/>
      <c r="R315" s="271"/>
      <c r="S315" s="271"/>
      <c r="T315" s="272">
        <f t="shared" ref="T315" si="1821">C315-C314</f>
        <v>1.3353333333333328</v>
      </c>
      <c r="U315" s="805">
        <f t="shared" ref="U315" si="1822">D315-D314</f>
        <v>2.2000000000000002</v>
      </c>
      <c r="V315" s="272">
        <f t="shared" ref="V315" si="1823">E315-E314</f>
        <v>-1.8613043478260871</v>
      </c>
      <c r="W315" s="805">
        <f t="shared" ref="W315" si="1824">F315-F314</f>
        <v>-7.9</v>
      </c>
      <c r="X315" s="272">
        <f t="shared" ref="X315" si="1825">G315-G314</f>
        <v>0.14259259259259283</v>
      </c>
      <c r="Y315" s="805">
        <f t="shared" ref="Y315" si="1826">H315-H314</f>
        <v>-5</v>
      </c>
      <c r="Z315" s="276">
        <f t="shared" ref="Z315" si="1827">I315-I314</f>
        <v>-0.2050750063564708</v>
      </c>
      <c r="AA315" s="272">
        <f t="shared" ref="AA315" si="1828">J315-J314</f>
        <v>0</v>
      </c>
      <c r="AB315" s="272">
        <f t="shared" ref="AB315" si="1829">K315-K314</f>
        <v>0</v>
      </c>
      <c r="AC315" s="272">
        <f t="shared" ref="AC315" si="1830">L315-L314</f>
        <v>0</v>
      </c>
      <c r="AD315" s="272">
        <f t="shared" ref="AD315" si="1831">M315-M314</f>
        <v>0</v>
      </c>
      <c r="AE315" s="276">
        <f t="shared" ref="AE315" si="1832">N315-N314</f>
        <v>0</v>
      </c>
    </row>
    <row r="316" spans="1:33" ht="13.5" thickTop="1">
      <c r="A316" s="439"/>
      <c r="B316" s="457" t="s">
        <v>92</v>
      </c>
      <c r="C316" s="447">
        <v>3.5701828930352857</v>
      </c>
      <c r="D316" s="458">
        <v>3.6601173020527855</v>
      </c>
      <c r="E316" s="458">
        <v>3.4439895697522815</v>
      </c>
      <c r="F316" s="458">
        <v>3.5748322147651006</v>
      </c>
      <c r="G316" s="458">
        <v>2.9214392803598201</v>
      </c>
      <c r="H316" s="458">
        <v>3.727380952380952</v>
      </c>
      <c r="I316" s="447">
        <v>3.4824390617813892</v>
      </c>
      <c r="J316" s="447">
        <v>0</v>
      </c>
      <c r="K316" s="458">
        <v>2.9390939597315437</v>
      </c>
      <c r="L316" s="458">
        <v>2.914898954703832</v>
      </c>
      <c r="M316" s="458">
        <v>2.8294746376811593</v>
      </c>
      <c r="N316" s="447">
        <v>2.9117054932412998</v>
      </c>
      <c r="O316" s="447">
        <v>0</v>
      </c>
      <c r="P316" s="459">
        <v>0</v>
      </c>
      <c r="Q316" s="408"/>
      <c r="R316" s="408"/>
      <c r="S316" s="408"/>
      <c r="T316" s="417"/>
      <c r="U316" s="417"/>
      <c r="V316" s="417"/>
      <c r="W316" s="417"/>
      <c r="X316" s="417"/>
      <c r="Y316" s="417"/>
      <c r="Z316" s="418"/>
      <c r="AA316" s="417"/>
      <c r="AB316" s="417"/>
      <c r="AC316" s="417"/>
      <c r="AD316" s="417"/>
      <c r="AE316" s="418"/>
      <c r="AF316" s="417"/>
    </row>
    <row r="317" spans="1:33" ht="13.5" thickBot="1">
      <c r="A317" s="439"/>
      <c r="B317" s="457" t="s">
        <v>454</v>
      </c>
      <c r="C317" s="447">
        <v>3.5053326293558604</v>
      </c>
      <c r="D317" s="458">
        <v>3.718564176939811</v>
      </c>
      <c r="E317" s="458">
        <v>3.3842496285289752</v>
      </c>
      <c r="F317" s="458">
        <v>3.2462093862815884</v>
      </c>
      <c r="G317" s="458">
        <v>2.9076619273301736</v>
      </c>
      <c r="H317" s="458">
        <v>3.5008264462809917</v>
      </c>
      <c r="I317" s="447">
        <v>3.4234648959188241</v>
      </c>
      <c r="J317" s="447">
        <v>0</v>
      </c>
      <c r="K317" s="458">
        <v>2.9591682419659735</v>
      </c>
      <c r="L317" s="458">
        <v>2.8407489878542513</v>
      </c>
      <c r="M317" s="458">
        <v>2.8251332149200707</v>
      </c>
      <c r="N317" s="447">
        <v>2.8900715859030846</v>
      </c>
      <c r="O317" s="447">
        <v>0</v>
      </c>
      <c r="P317" s="459">
        <v>0</v>
      </c>
      <c r="Q317" s="412"/>
      <c r="R317" s="412"/>
      <c r="S317" s="412"/>
      <c r="T317" s="419">
        <f t="shared" ref="T317" si="1833">C317-C316</f>
        <v>-6.4850263679425257E-2</v>
      </c>
      <c r="U317" s="419">
        <f t="shared" ref="U317" si="1834">D317-D316</f>
        <v>5.8446874887025491E-2</v>
      </c>
      <c r="V317" s="419">
        <f t="shared" ref="V317" si="1835">E317-E316</f>
        <v>-5.9739941223306392E-2</v>
      </c>
      <c r="W317" s="419">
        <f t="shared" ref="W317" si="1836">F317-F316</f>
        <v>-0.32862282848351221</v>
      </c>
      <c r="X317" s="419">
        <f t="shared" ref="X317" si="1837">G317-G316</f>
        <v>-1.3777353029646555E-2</v>
      </c>
      <c r="Y317" s="419">
        <f t="shared" ref="Y317" si="1838">H317-H316</f>
        <v>-0.22655450609996031</v>
      </c>
      <c r="Z317" s="420">
        <f t="shared" ref="Z317" si="1839">I317-I316</f>
        <v>-5.8974165862565098E-2</v>
      </c>
      <c r="AA317" s="419">
        <f t="shared" ref="AA317" si="1840">J317-J316</f>
        <v>0</v>
      </c>
      <c r="AB317" s="419">
        <f t="shared" ref="AB317" si="1841">K317-K316</f>
        <v>2.0074282234429752E-2</v>
      </c>
      <c r="AC317" s="419">
        <f t="shared" ref="AC317" si="1842">L317-L316</f>
        <v>-7.414996684958064E-2</v>
      </c>
      <c r="AD317" s="419">
        <f t="shared" ref="AD317" si="1843">M317-M316</f>
        <v>-4.3414227610885092E-3</v>
      </c>
      <c r="AE317" s="420">
        <f t="shared" ref="AE317" si="1844">N317-N316</f>
        <v>-2.1633907338215241E-2</v>
      </c>
      <c r="AF317" s="421"/>
    </row>
    <row r="318" spans="1:33" ht="13.5" thickTop="1">
      <c r="A318" s="439"/>
      <c r="B318" s="457" t="s">
        <v>110</v>
      </c>
      <c r="C318" s="447">
        <v>4.238866396761134</v>
      </c>
      <c r="D318" s="458">
        <v>3.8000000000000003</v>
      </c>
      <c r="E318" s="458">
        <v>4.0281553398058252</v>
      </c>
      <c r="F318" s="458">
        <v>4</v>
      </c>
      <c r="G318" s="458">
        <v>3.7608695652173911</v>
      </c>
      <c r="H318" s="458">
        <v>3.9448275862068969</v>
      </c>
      <c r="I318" s="447">
        <v>4.0755102040816329</v>
      </c>
      <c r="J318" s="447">
        <v>0</v>
      </c>
      <c r="K318" s="458">
        <v>0</v>
      </c>
      <c r="L318" s="458">
        <v>0</v>
      </c>
      <c r="M318" s="458">
        <v>0</v>
      </c>
      <c r="N318" s="447">
        <v>0</v>
      </c>
      <c r="O318" s="447">
        <v>0</v>
      </c>
      <c r="P318" s="459">
        <v>0</v>
      </c>
      <c r="Q318" s="271"/>
      <c r="R318" s="271"/>
      <c r="S318" s="271"/>
      <c r="T318" s="113"/>
      <c r="U318" s="113"/>
      <c r="Z318" s="275"/>
      <c r="AE318" s="275"/>
    </row>
    <row r="319" spans="1:33">
      <c r="A319" s="439"/>
      <c r="B319" s="457" t="s">
        <v>456</v>
      </c>
      <c r="C319" s="447">
        <v>4.8116883116883118</v>
      </c>
      <c r="D319" s="458">
        <v>5.2</v>
      </c>
      <c r="E319" s="458">
        <v>3.5607142857142864</v>
      </c>
      <c r="F319" s="458">
        <v>3.2</v>
      </c>
      <c r="G319" s="458">
        <v>3.6108108108108108</v>
      </c>
      <c r="H319" s="458">
        <v>3.9874999999999994</v>
      </c>
      <c r="I319" s="447">
        <v>3.9548262548262545</v>
      </c>
      <c r="J319" s="447">
        <v>0</v>
      </c>
      <c r="K319" s="458">
        <v>0</v>
      </c>
      <c r="L319" s="458">
        <v>0</v>
      </c>
      <c r="M319" s="458">
        <v>0</v>
      </c>
      <c r="N319" s="447">
        <v>0</v>
      </c>
      <c r="O319" s="447">
        <v>0</v>
      </c>
      <c r="P319" s="459">
        <v>0</v>
      </c>
      <c r="Q319" s="271"/>
      <c r="R319" s="271"/>
      <c r="S319" s="271"/>
      <c r="T319" s="272">
        <f t="shared" ref="T319" si="1845">C319-C318</f>
        <v>0.57282191492717782</v>
      </c>
      <c r="U319" s="272">
        <f t="shared" ref="U319" si="1846">D319-D318</f>
        <v>1.4</v>
      </c>
      <c r="V319" s="272">
        <f t="shared" ref="V319" si="1847">E319-E318</f>
        <v>-0.4674410540915388</v>
      </c>
      <c r="W319" s="272">
        <f t="shared" ref="W319" si="1848">F319-F318</f>
        <v>-0.79999999999999982</v>
      </c>
      <c r="X319" s="272">
        <f t="shared" ref="X319" si="1849">G319-G318</f>
        <v>-0.15005875440658034</v>
      </c>
      <c r="Y319" s="272">
        <f t="shared" ref="Y319" si="1850">H319-H318</f>
        <v>4.2672413793102493E-2</v>
      </c>
      <c r="Z319" s="276">
        <f t="shared" ref="Z319" si="1851">I319-I318</f>
        <v>-0.1206839492553784</v>
      </c>
      <c r="AA319" s="272">
        <f t="shared" ref="AA319" si="1852">J319-J318</f>
        <v>0</v>
      </c>
      <c r="AB319" s="272">
        <f t="shared" ref="AB319" si="1853">K319-K318</f>
        <v>0</v>
      </c>
      <c r="AC319" s="272">
        <f t="shared" ref="AC319" si="1854">L319-L318</f>
        <v>0</v>
      </c>
      <c r="AD319" s="272">
        <f t="shared" ref="AD319" si="1855">M319-M318</f>
        <v>0</v>
      </c>
      <c r="AE319" s="276">
        <f t="shared" ref="AE319" si="1856">N319-N318</f>
        <v>0</v>
      </c>
    </row>
    <row r="320" spans="1:33">
      <c r="A320" s="439"/>
      <c r="B320" s="457" t="s">
        <v>123</v>
      </c>
      <c r="C320" s="447">
        <v>4.3258773596857978</v>
      </c>
      <c r="D320" s="458">
        <v>4.505924932975871</v>
      </c>
      <c r="E320" s="458">
        <v>4.3129933527212296</v>
      </c>
      <c r="F320" s="458">
        <v>4.2937681159420285</v>
      </c>
      <c r="G320" s="458">
        <v>4.3034078212290501</v>
      </c>
      <c r="H320" s="458">
        <v>4.3723842195540312</v>
      </c>
      <c r="I320" s="447">
        <v>4.3423269289417492</v>
      </c>
      <c r="J320" s="447">
        <v>0</v>
      </c>
      <c r="K320" s="458">
        <v>3.3945785036880927</v>
      </c>
      <c r="L320" s="458">
        <v>3.4539917864476393</v>
      </c>
      <c r="M320" s="458">
        <v>3.6946603563474385</v>
      </c>
      <c r="N320" s="447">
        <v>3.4615922330097071</v>
      </c>
      <c r="O320" s="447">
        <v>0</v>
      </c>
      <c r="P320" s="459">
        <v>0</v>
      </c>
      <c r="Q320" s="271"/>
      <c r="R320" s="271"/>
      <c r="S320" s="271"/>
      <c r="T320" s="113"/>
      <c r="U320" s="113"/>
      <c r="Z320" s="275"/>
      <c r="AE320" s="275"/>
    </row>
    <row r="321" spans="1:32">
      <c r="A321" s="439"/>
      <c r="B321" s="457" t="s">
        <v>458</v>
      </c>
      <c r="C321" s="447">
        <v>4.2871184103303452</v>
      </c>
      <c r="D321" s="458">
        <v>4.5584595300261102</v>
      </c>
      <c r="E321" s="458">
        <v>4.2874443995147598</v>
      </c>
      <c r="F321" s="458">
        <v>4.1133226324237562</v>
      </c>
      <c r="G321" s="458">
        <v>4.4251673360107091</v>
      </c>
      <c r="H321" s="458">
        <v>4.2130355515041016</v>
      </c>
      <c r="I321" s="447">
        <v>4.3193225698561823</v>
      </c>
      <c r="J321" s="447">
        <v>0</v>
      </c>
      <c r="K321" s="458">
        <v>3.5201470345283337</v>
      </c>
      <c r="L321" s="458">
        <v>3.3866444284168766</v>
      </c>
      <c r="M321" s="458">
        <v>3.5127573719606828</v>
      </c>
      <c r="N321" s="447">
        <v>3.4643762932308597</v>
      </c>
      <c r="O321" s="447">
        <v>0</v>
      </c>
      <c r="P321" s="459">
        <v>0</v>
      </c>
      <c r="Q321" s="271"/>
      <c r="R321" s="271"/>
      <c r="S321" s="271"/>
      <c r="T321" s="272">
        <f t="shared" ref="T321" si="1857">C321-C320</f>
        <v>-3.8758949355452543E-2</v>
      </c>
      <c r="U321" s="272">
        <f t="shared" ref="U321" si="1858">D321-D320</f>
        <v>5.2534597050239107E-2</v>
      </c>
      <c r="V321" s="272">
        <f t="shared" ref="V321" si="1859">E321-E320</f>
        <v>-2.5548953206469882E-2</v>
      </c>
      <c r="W321" s="272">
        <f t="shared" ref="W321" si="1860">F321-F320</f>
        <v>-0.18044548351827228</v>
      </c>
      <c r="X321" s="272">
        <f t="shared" ref="X321" si="1861">G321-G320</f>
        <v>0.12175951478165903</v>
      </c>
      <c r="Y321" s="272">
        <f t="shared" ref="Y321" si="1862">H321-H320</f>
        <v>-0.15934866804992964</v>
      </c>
      <c r="Z321" s="276">
        <f t="shared" ref="Z321" si="1863">I321-I320</f>
        <v>-2.3004359085566861E-2</v>
      </c>
      <c r="AA321" s="272">
        <f t="shared" ref="AA321" si="1864">J321-J320</f>
        <v>0</v>
      </c>
      <c r="AB321" s="272">
        <f t="shared" ref="AB321" si="1865">K321-K320</f>
        <v>0.125568530840241</v>
      </c>
      <c r="AC321" s="272">
        <f t="shared" ref="AC321" si="1866">L321-L320</f>
        <v>-6.7347358030762638E-2</v>
      </c>
      <c r="AD321" s="272">
        <f t="shared" ref="AD321" si="1867">M321-M320</f>
        <v>-0.18190298438675567</v>
      </c>
      <c r="AE321" s="276">
        <f t="shared" ref="AE321" si="1868">N321-N320</f>
        <v>2.7840602211526289E-3</v>
      </c>
    </row>
    <row r="322" spans="1:32">
      <c r="A322" s="439"/>
      <c r="B322" s="457" t="s">
        <v>125</v>
      </c>
      <c r="C322" s="447">
        <v>4.2395320197044333</v>
      </c>
      <c r="D322" s="458">
        <v>4.266246056782335</v>
      </c>
      <c r="E322" s="458">
        <v>3.7561708860759495</v>
      </c>
      <c r="F322" s="458">
        <v>3.8978378378378378</v>
      </c>
      <c r="G322" s="458">
        <v>2.9588914549653582</v>
      </c>
      <c r="H322" s="458">
        <v>4.5166666666666666</v>
      </c>
      <c r="I322" s="447">
        <v>3.8665014456836015</v>
      </c>
      <c r="J322" s="447">
        <v>0</v>
      </c>
      <c r="K322" s="458">
        <v>4.4463644184445972</v>
      </c>
      <c r="L322" s="458">
        <v>4.5843209876543201</v>
      </c>
      <c r="M322" s="458">
        <v>4.7454104477611931</v>
      </c>
      <c r="N322" s="447">
        <v>4.5489307590912604</v>
      </c>
      <c r="O322" s="447">
        <v>0</v>
      </c>
      <c r="P322" s="459">
        <v>0</v>
      </c>
      <c r="Q322" s="271"/>
      <c r="R322" s="271"/>
      <c r="S322" s="271"/>
      <c r="T322" s="113"/>
      <c r="U322" s="113"/>
      <c r="Z322" s="275"/>
      <c r="AE322" s="275"/>
    </row>
    <row r="323" spans="1:32">
      <c r="A323" s="439"/>
      <c r="B323" s="457" t="s">
        <v>460</v>
      </c>
      <c r="C323" s="447">
        <v>3.8948067632850241</v>
      </c>
      <c r="D323" s="458">
        <v>4.0258575197889179</v>
      </c>
      <c r="E323" s="458">
        <v>3.5623167155425222</v>
      </c>
      <c r="F323" s="458">
        <v>3.5505617977528088</v>
      </c>
      <c r="G323" s="458">
        <v>2.6209090909090911</v>
      </c>
      <c r="H323" s="458">
        <v>4.5869565217391308</v>
      </c>
      <c r="I323" s="447">
        <v>3.5541494555013138</v>
      </c>
      <c r="J323" s="447">
        <v>0</v>
      </c>
      <c r="K323" s="458">
        <v>4.5733877757198185</v>
      </c>
      <c r="L323" s="458">
        <v>4.5217344071923593</v>
      </c>
      <c r="M323" s="458">
        <v>4.5543024830699776</v>
      </c>
      <c r="N323" s="447">
        <v>4.5498162009931091</v>
      </c>
      <c r="O323" s="447">
        <v>0</v>
      </c>
      <c r="P323" s="459">
        <v>0</v>
      </c>
      <c r="Q323" s="271"/>
      <c r="R323" s="271"/>
      <c r="S323" s="271"/>
      <c r="T323" s="272">
        <f t="shared" ref="T323" si="1869">C323-C322</f>
        <v>-0.34472525641940921</v>
      </c>
      <c r="U323" s="272">
        <f t="shared" ref="U323" si="1870">D323-D322</f>
        <v>-0.24038853699341711</v>
      </c>
      <c r="V323" s="272">
        <f t="shared" ref="V323" si="1871">E323-E322</f>
        <v>-0.19385417053342735</v>
      </c>
      <c r="W323" s="272">
        <f t="shared" ref="W323" si="1872">F323-F322</f>
        <v>-0.34727604008502899</v>
      </c>
      <c r="X323" s="272">
        <f t="shared" ref="X323" si="1873">G323-G322</f>
        <v>-0.33798236405626714</v>
      </c>
      <c r="Y323" s="272">
        <f t="shared" ref="Y323" si="1874">H323-H322</f>
        <v>7.0289855072464213E-2</v>
      </c>
      <c r="Z323" s="276">
        <f t="shared" ref="Z323" si="1875">I323-I322</f>
        <v>-0.31235199018228776</v>
      </c>
      <c r="AA323" s="272">
        <f t="shared" ref="AA323" si="1876">J323-J322</f>
        <v>0</v>
      </c>
      <c r="AB323" s="272">
        <f t="shared" ref="AB323" si="1877">K323-K322</f>
        <v>0.12702335727522129</v>
      </c>
      <c r="AC323" s="272">
        <f t="shared" ref="AC323" si="1878">L323-L322</f>
        <v>-6.258658046196075E-2</v>
      </c>
      <c r="AD323" s="272">
        <f t="shared" ref="AD323" si="1879">M323-M322</f>
        <v>-0.19110796469121549</v>
      </c>
      <c r="AE323" s="276">
        <f t="shared" ref="AE323" si="1880">N323-N322</f>
        <v>8.8544190184869365E-4</v>
      </c>
    </row>
    <row r="324" spans="1:32">
      <c r="A324" s="439"/>
      <c r="B324" s="457" t="s">
        <v>154</v>
      </c>
      <c r="C324" s="447">
        <v>4.3216532112302692</v>
      </c>
      <c r="D324" s="458">
        <v>4.4871509760316286</v>
      </c>
      <c r="E324" s="458">
        <v>4.2786939571150091</v>
      </c>
      <c r="F324" s="458">
        <v>4.2100571428571429</v>
      </c>
      <c r="G324" s="458">
        <v>4.041520467836258</v>
      </c>
      <c r="H324" s="458">
        <v>4.377400662251655</v>
      </c>
      <c r="I324" s="447">
        <v>4.309610633040811</v>
      </c>
      <c r="J324" s="447">
        <v>0</v>
      </c>
      <c r="K324" s="458">
        <v>3.9258647662089343</v>
      </c>
      <c r="L324" s="458">
        <v>4.0232463561308727</v>
      </c>
      <c r="M324" s="458">
        <v>4.266439086294417</v>
      </c>
      <c r="N324" s="447">
        <v>4.0168206833749043</v>
      </c>
      <c r="O324" s="447">
        <v>0</v>
      </c>
      <c r="P324" s="459">
        <v>0</v>
      </c>
      <c r="Q324" s="271"/>
      <c r="R324" s="271"/>
      <c r="S324" s="271"/>
      <c r="T324" s="113"/>
      <c r="U324" s="113"/>
      <c r="Z324" s="275"/>
      <c r="AE324" s="275"/>
    </row>
    <row r="325" spans="1:32" ht="13.5" thickBot="1">
      <c r="A325" s="439"/>
      <c r="B325" s="457" t="s">
        <v>462</v>
      </c>
      <c r="C325" s="447">
        <v>4.2677611584530117</v>
      </c>
      <c r="D325" s="458">
        <v>4.5105013067236879</v>
      </c>
      <c r="E325" s="458">
        <v>4.2406752411575566</v>
      </c>
      <c r="F325" s="458">
        <v>3.9882646691635459</v>
      </c>
      <c r="G325" s="458">
        <v>3.9396771037181995</v>
      </c>
      <c r="H325" s="458">
        <v>4.2280839895013118</v>
      </c>
      <c r="I325" s="447">
        <v>4.2620077632763271</v>
      </c>
      <c r="J325" s="447">
        <v>0</v>
      </c>
      <c r="K325" s="458">
        <v>4.0417611741160773</v>
      </c>
      <c r="L325" s="458">
        <v>3.9433964170877362</v>
      </c>
      <c r="M325" s="458">
        <v>4.0689344262295091</v>
      </c>
      <c r="N325" s="447">
        <v>4.0063130434782606</v>
      </c>
      <c r="O325" s="447">
        <v>0</v>
      </c>
      <c r="P325" s="459">
        <v>0</v>
      </c>
      <c r="Q325" s="271"/>
      <c r="R325" s="271"/>
      <c r="S325" s="271"/>
      <c r="T325" s="273">
        <f t="shared" ref="T325" si="1881">C325-C324</f>
        <v>-5.3892052777257504E-2</v>
      </c>
      <c r="U325" s="273">
        <f t="shared" ref="U325" si="1882">D325-D324</f>
        <v>2.3350330692059273E-2</v>
      </c>
      <c r="V325" s="273">
        <f t="shared" ref="V325" si="1883">E325-E324</f>
        <v>-3.8018715957452542E-2</v>
      </c>
      <c r="W325" s="273">
        <f t="shared" ref="W325" si="1884">F325-F324</f>
        <v>-0.221792473693597</v>
      </c>
      <c r="X325" s="273">
        <f t="shared" ref="X325" si="1885">G325-G324</f>
        <v>-0.1018433641180585</v>
      </c>
      <c r="Y325" s="273">
        <f t="shared" ref="Y325" si="1886">H325-H324</f>
        <v>-0.14931667275034322</v>
      </c>
      <c r="Z325" s="277">
        <f t="shared" ref="Z325" si="1887">I325-I324</f>
        <v>-4.7602869764483913E-2</v>
      </c>
      <c r="AA325" s="273">
        <f t="shared" ref="AA325" si="1888">J325-J324</f>
        <v>0</v>
      </c>
      <c r="AB325" s="273">
        <f t="shared" ref="AB325" si="1889">K325-K324</f>
        <v>0.11589640790714295</v>
      </c>
      <c r="AC325" s="273">
        <f t="shared" ref="AC325" si="1890">L325-L324</f>
        <v>-7.984993904313642E-2</v>
      </c>
      <c r="AD325" s="273">
        <f t="shared" ref="AD325" si="1891">M325-M324</f>
        <v>-0.19750466006490797</v>
      </c>
      <c r="AE325" s="277">
        <f t="shared" ref="AE325" si="1892">N325-N324</f>
        <v>-1.0507639896643717E-2</v>
      </c>
    </row>
    <row r="326" spans="1:32">
      <c r="A326" s="432" t="s">
        <v>545</v>
      </c>
      <c r="B326" s="431" t="s">
        <v>232</v>
      </c>
      <c r="C326" s="448">
        <v>4.3054989231873648</v>
      </c>
      <c r="D326" s="455">
        <v>0</v>
      </c>
      <c r="E326" s="455">
        <v>4.1899999999999995</v>
      </c>
      <c r="F326" s="455">
        <v>4.6900000000000004</v>
      </c>
      <c r="G326" s="455">
        <v>3.735848563968668</v>
      </c>
      <c r="H326" s="455">
        <v>4.350425531914893</v>
      </c>
      <c r="I326" s="448">
        <v>4.2129913828477639</v>
      </c>
      <c r="J326" s="448">
        <v>3.1386554621848739</v>
      </c>
      <c r="K326" s="455">
        <v>2.0266666666666668</v>
      </c>
      <c r="L326" s="455">
        <v>2.6240990990990989</v>
      </c>
      <c r="M326" s="455">
        <v>1.9626004728132389</v>
      </c>
      <c r="N326" s="448">
        <v>2.2693775510204079</v>
      </c>
      <c r="O326" s="448">
        <v>0</v>
      </c>
      <c r="P326" s="456">
        <v>0</v>
      </c>
      <c r="Q326" s="271"/>
      <c r="R326" s="271"/>
      <c r="S326" s="271"/>
      <c r="T326" s="271" t="s">
        <v>533</v>
      </c>
      <c r="U326" s="113"/>
      <c r="Z326" s="275"/>
      <c r="AE326" s="275"/>
    </row>
    <row r="327" spans="1:32">
      <c r="A327" s="439"/>
      <c r="B327" s="466" t="s">
        <v>432</v>
      </c>
      <c r="C327" s="467">
        <v>4.428387096774193</v>
      </c>
      <c r="D327" s="468">
        <v>0</v>
      </c>
      <c r="E327" s="468">
        <v>4.3124340770791072</v>
      </c>
      <c r="F327" s="468">
        <v>4.1100000000000003</v>
      </c>
      <c r="G327" s="468">
        <v>3.944148681055156</v>
      </c>
      <c r="H327" s="468">
        <v>4.13989898989899</v>
      </c>
      <c r="I327" s="467">
        <v>4.2995786061588328</v>
      </c>
      <c r="J327" s="467">
        <v>2.7269565217391301</v>
      </c>
      <c r="K327" s="468">
        <v>2.5411111111111113</v>
      </c>
      <c r="L327" s="468">
        <v>2.912469135802469</v>
      </c>
      <c r="M327" s="468">
        <v>2.3356392694063923</v>
      </c>
      <c r="N327" s="467">
        <v>2.5684587488667274</v>
      </c>
      <c r="O327" s="467">
        <v>0</v>
      </c>
      <c r="P327" s="469">
        <v>0</v>
      </c>
      <c r="Q327" s="271"/>
      <c r="R327" s="271"/>
      <c r="S327" s="271"/>
      <c r="T327" s="272">
        <f t="shared" ref="T327" si="1893">C327-C326</f>
        <v>0.12288817358682813</v>
      </c>
      <c r="U327" s="272">
        <f t="shared" ref="U327" si="1894">D327-D326</f>
        <v>0</v>
      </c>
      <c r="V327" s="272">
        <f t="shared" ref="V327" si="1895">E327-E326</f>
        <v>0.12243407707910769</v>
      </c>
      <c r="W327" s="272">
        <f t="shared" ref="W327" si="1896">F327-F326</f>
        <v>-0.58000000000000007</v>
      </c>
      <c r="X327" s="272">
        <f t="shared" ref="X327" si="1897">G327-G326</f>
        <v>0.20830011708648799</v>
      </c>
      <c r="Y327" s="272">
        <f t="shared" ref="Y327" si="1898">H327-H326</f>
        <v>-0.21052654201590304</v>
      </c>
      <c r="Z327" s="276">
        <f t="shared" ref="Z327" si="1899">I327-I326</f>
        <v>8.6587223311068939E-2</v>
      </c>
      <c r="AA327" s="272">
        <f t="shared" ref="AA327" si="1900">J327-J326</f>
        <v>-0.41169894044574384</v>
      </c>
      <c r="AB327" s="272">
        <f t="shared" ref="AB327" si="1901">K327-K326</f>
        <v>0.51444444444444448</v>
      </c>
      <c r="AC327" s="272">
        <f t="shared" ref="AC327" si="1902">L327-L326</f>
        <v>0.28837003670337014</v>
      </c>
      <c r="AD327" s="272">
        <f t="shared" ref="AD327" si="1903">M327-M326</f>
        <v>0.37303879659315342</v>
      </c>
      <c r="AE327" s="276">
        <f t="shared" ref="AE327" si="1904">N327-N326</f>
        <v>0.29908119784631948</v>
      </c>
    </row>
    <row r="328" spans="1:32">
      <c r="A328" s="439"/>
      <c r="B328" s="457" t="s">
        <v>234</v>
      </c>
      <c r="C328" s="447">
        <v>4.1414893617021278</v>
      </c>
      <c r="D328" s="480">
        <v>0</v>
      </c>
      <c r="E328" s="480">
        <v>3.9955769230769227</v>
      </c>
      <c r="F328" s="480">
        <v>4.25</v>
      </c>
      <c r="G328" s="480">
        <v>3.3656410256410254</v>
      </c>
      <c r="H328" s="480">
        <v>3.3047826086956524</v>
      </c>
      <c r="I328" s="447">
        <v>3.9228633405639908</v>
      </c>
      <c r="J328" s="447">
        <v>4.0254838709677419</v>
      </c>
      <c r="K328" s="480">
        <v>2.6309090909090909</v>
      </c>
      <c r="L328" s="480">
        <v>3.1627272727272731</v>
      </c>
      <c r="M328" s="480">
        <v>2.5065467625899278</v>
      </c>
      <c r="N328" s="447">
        <v>2.8520481927710843</v>
      </c>
      <c r="O328" s="447">
        <v>0</v>
      </c>
      <c r="P328" s="459">
        <v>0</v>
      </c>
      <c r="Q328" s="271"/>
      <c r="R328" s="271"/>
      <c r="S328" s="271"/>
      <c r="T328" s="113"/>
      <c r="U328" s="113"/>
      <c r="Z328" s="275"/>
      <c r="AE328" s="275"/>
    </row>
    <row r="329" spans="1:32">
      <c r="A329" s="439"/>
      <c r="B329" s="457" t="s">
        <v>434</v>
      </c>
      <c r="C329" s="447">
        <v>4.0561202185792347</v>
      </c>
      <c r="D329" s="458">
        <v>0</v>
      </c>
      <c r="E329" s="458">
        <v>4.1574683544303799</v>
      </c>
      <c r="F329" s="458">
        <v>3.4</v>
      </c>
      <c r="G329" s="458">
        <v>3.4820731707317076</v>
      </c>
      <c r="H329" s="458">
        <v>3.2058823529411766</v>
      </c>
      <c r="I329" s="447">
        <v>3.9344615384615387</v>
      </c>
      <c r="J329" s="447">
        <v>3.190555555555556</v>
      </c>
      <c r="K329" s="458">
        <v>2.3088530465949821</v>
      </c>
      <c r="L329" s="458">
        <v>3.5148148148148155</v>
      </c>
      <c r="M329" s="458">
        <v>2.5629411764705878</v>
      </c>
      <c r="N329" s="447">
        <v>2.6508034188034189</v>
      </c>
      <c r="O329" s="447">
        <v>0</v>
      </c>
      <c r="P329" s="459">
        <v>0</v>
      </c>
      <c r="Q329" s="271"/>
      <c r="R329" s="271"/>
      <c r="S329" s="271"/>
      <c r="T329" s="272">
        <f t="shared" ref="T329" si="1905">C329-C328</f>
        <v>-8.5369143122893121E-2</v>
      </c>
      <c r="U329" s="272">
        <f t="shared" ref="U329" si="1906">D329-D328</f>
        <v>0</v>
      </c>
      <c r="V329" s="272">
        <f t="shared" ref="V329" si="1907">E329-E328</f>
        <v>0.16189143135345718</v>
      </c>
      <c r="W329" s="272">
        <f t="shared" ref="W329" si="1908">F329-F328</f>
        <v>-0.85000000000000009</v>
      </c>
      <c r="X329" s="272">
        <f t="shared" ref="X329" si="1909">G329-G328</f>
        <v>0.11643214509068223</v>
      </c>
      <c r="Y329" s="272">
        <f t="shared" ref="Y329" si="1910">H329-H328</f>
        <v>-9.8900255754475808E-2</v>
      </c>
      <c r="Z329" s="276">
        <f t="shared" ref="Z329" si="1911">I329-I328</f>
        <v>1.1598197897547902E-2</v>
      </c>
      <c r="AA329" s="272">
        <f t="shared" ref="AA329" si="1912">J329-J328</f>
        <v>-0.83492831541218582</v>
      </c>
      <c r="AB329" s="272">
        <f t="shared" ref="AB329" si="1913">K329-K328</f>
        <v>-0.32205604431410872</v>
      </c>
      <c r="AC329" s="272">
        <f t="shared" ref="AC329" si="1914">L329-L328</f>
        <v>0.35208754208754245</v>
      </c>
      <c r="AD329" s="272">
        <f t="shared" ref="AD329" si="1915">M329-M328</f>
        <v>5.6394413880660021E-2</v>
      </c>
      <c r="AE329" s="276">
        <f t="shared" ref="AE329" si="1916">N329-N328</f>
        <v>-0.20124477396766549</v>
      </c>
    </row>
    <row r="330" spans="1:32">
      <c r="A330" s="439"/>
      <c r="B330" s="457" t="s">
        <v>236</v>
      </c>
      <c r="C330" s="447">
        <v>0</v>
      </c>
      <c r="D330" s="458">
        <v>0</v>
      </c>
      <c r="E330" s="458">
        <v>0</v>
      </c>
      <c r="F330" s="458">
        <v>0</v>
      </c>
      <c r="G330" s="458">
        <v>0</v>
      </c>
      <c r="H330" s="458">
        <v>0</v>
      </c>
      <c r="I330" s="447">
        <v>0</v>
      </c>
      <c r="J330" s="447">
        <v>0</v>
      </c>
      <c r="K330" s="458">
        <v>0</v>
      </c>
      <c r="L330" s="458">
        <v>0</v>
      </c>
      <c r="M330" s="458">
        <v>0</v>
      </c>
      <c r="N330" s="447">
        <v>0</v>
      </c>
      <c r="O330" s="447">
        <v>0</v>
      </c>
      <c r="P330" s="459">
        <v>0</v>
      </c>
      <c r="Q330" s="271"/>
      <c r="R330" s="271"/>
      <c r="S330" s="271"/>
      <c r="T330" s="113"/>
      <c r="U330" s="113"/>
      <c r="Z330" s="275"/>
      <c r="AE330" s="275"/>
    </row>
    <row r="331" spans="1:32" ht="13.5" thickBot="1">
      <c r="A331" s="439"/>
      <c r="B331" s="457" t="s">
        <v>436</v>
      </c>
      <c r="C331" s="447">
        <v>0</v>
      </c>
      <c r="D331" s="458">
        <v>0</v>
      </c>
      <c r="E331" s="458">
        <v>0</v>
      </c>
      <c r="F331" s="458">
        <v>0</v>
      </c>
      <c r="G331" s="458">
        <v>0</v>
      </c>
      <c r="H331" s="458">
        <v>0</v>
      </c>
      <c r="I331" s="447">
        <v>0</v>
      </c>
      <c r="J331" s="447">
        <v>0</v>
      </c>
      <c r="K331" s="458">
        <v>0</v>
      </c>
      <c r="L331" s="458">
        <v>0</v>
      </c>
      <c r="M331" s="458">
        <v>0</v>
      </c>
      <c r="N331" s="447">
        <v>0</v>
      </c>
      <c r="O331" s="447">
        <v>0</v>
      </c>
      <c r="P331" s="459">
        <v>0</v>
      </c>
      <c r="Q331" s="271"/>
      <c r="R331" s="271"/>
      <c r="S331" s="271"/>
      <c r="T331" s="272">
        <f t="shared" ref="T331" si="1917">C331-C330</f>
        <v>0</v>
      </c>
      <c r="U331" s="272">
        <f t="shared" ref="U331" si="1918">D331-D330</f>
        <v>0</v>
      </c>
      <c r="V331" s="272">
        <f t="shared" ref="V331" si="1919">E331-E330</f>
        <v>0</v>
      </c>
      <c r="W331" s="272">
        <f t="shared" ref="W331" si="1920">F331-F330</f>
        <v>0</v>
      </c>
      <c r="X331" s="272">
        <f t="shared" ref="X331" si="1921">G331-G330</f>
        <v>0</v>
      </c>
      <c r="Y331" s="272">
        <f t="shared" ref="Y331" si="1922">H331-H330</f>
        <v>0</v>
      </c>
      <c r="Z331" s="276">
        <f t="shared" ref="Z331" si="1923">I331-I330</f>
        <v>0</v>
      </c>
      <c r="AA331" s="272">
        <f t="shared" ref="AA331" si="1924">J331-J330</f>
        <v>0</v>
      </c>
      <c r="AB331" s="272">
        <f t="shared" ref="AB331" si="1925">K331-K330</f>
        <v>0</v>
      </c>
      <c r="AC331" s="272">
        <f t="shared" ref="AC331" si="1926">L331-L330</f>
        <v>0</v>
      </c>
      <c r="AD331" s="272">
        <f t="shared" ref="AD331" si="1927">M331-M330</f>
        <v>0</v>
      </c>
      <c r="AE331" s="276">
        <f t="shared" ref="AE331" si="1928">N331-N330</f>
        <v>0</v>
      </c>
    </row>
    <row r="332" spans="1:32" ht="13.5" thickTop="1">
      <c r="A332" s="439"/>
      <c r="B332" s="473" t="s">
        <v>238</v>
      </c>
      <c r="C332" s="474">
        <v>4.2859962049335865</v>
      </c>
      <c r="D332" s="475">
        <v>0</v>
      </c>
      <c r="E332" s="475">
        <v>4.1406829268292675</v>
      </c>
      <c r="F332" s="475">
        <v>4.6332258064516125</v>
      </c>
      <c r="G332" s="475">
        <v>3.6732104121475051</v>
      </c>
      <c r="H332" s="475">
        <v>4.1448717948717944</v>
      </c>
      <c r="I332" s="474">
        <v>4.1668391994478959</v>
      </c>
      <c r="J332" s="474">
        <v>3.4424309392265191</v>
      </c>
      <c r="K332" s="475">
        <v>2.3315596330275232</v>
      </c>
      <c r="L332" s="475">
        <v>2.7628093645484948</v>
      </c>
      <c r="M332" s="475">
        <v>2.097135231316726</v>
      </c>
      <c r="N332" s="474">
        <v>2.4657036535859267</v>
      </c>
      <c r="O332" s="474">
        <v>0</v>
      </c>
      <c r="P332" s="476">
        <v>0</v>
      </c>
      <c r="Q332" s="408"/>
      <c r="R332" s="408"/>
      <c r="S332" s="408"/>
      <c r="T332" s="417"/>
      <c r="U332" s="417"/>
      <c r="V332" s="417"/>
      <c r="W332" s="417"/>
      <c r="X332" s="417"/>
      <c r="Y332" s="417"/>
      <c r="Z332" s="418"/>
      <c r="AA332" s="417"/>
      <c r="AB332" s="417"/>
      <c r="AC332" s="417"/>
      <c r="AD332" s="417"/>
      <c r="AE332" s="418"/>
      <c r="AF332" s="417"/>
    </row>
    <row r="333" spans="1:32" ht="13.5" thickBot="1">
      <c r="A333" s="439"/>
      <c r="B333" s="473" t="s">
        <v>438</v>
      </c>
      <c r="C333" s="474">
        <v>4.3843503555268262</v>
      </c>
      <c r="D333" s="475">
        <v>0</v>
      </c>
      <c r="E333" s="475">
        <v>4.2748233486943166</v>
      </c>
      <c r="F333" s="475">
        <v>4.0131818181818186</v>
      </c>
      <c r="G333" s="475">
        <v>3.8682164328657316</v>
      </c>
      <c r="H333" s="475">
        <v>4.0030172413793101</v>
      </c>
      <c r="I333" s="474">
        <v>4.2427437564146429</v>
      </c>
      <c r="J333" s="474">
        <v>2.870214592274678</v>
      </c>
      <c r="K333" s="475">
        <v>2.4211111111111108</v>
      </c>
      <c r="L333" s="475">
        <v>3.0630555555555552</v>
      </c>
      <c r="M333" s="475">
        <v>2.3944839255499151</v>
      </c>
      <c r="N333" s="474">
        <v>2.5969964454976302</v>
      </c>
      <c r="O333" s="474">
        <v>0</v>
      </c>
      <c r="P333" s="476">
        <v>0</v>
      </c>
      <c r="Q333" s="412"/>
      <c r="R333" s="412"/>
      <c r="S333" s="412"/>
      <c r="T333" s="419">
        <f t="shared" ref="T333" si="1929">C333-C332</f>
        <v>9.8354150593239709E-2</v>
      </c>
      <c r="U333" s="419">
        <f t="shared" ref="U333" si="1930">D333-D332</f>
        <v>0</v>
      </c>
      <c r="V333" s="419">
        <f t="shared" ref="V333" si="1931">E333-E332</f>
        <v>0.13414042186504904</v>
      </c>
      <c r="W333" s="419">
        <f t="shared" ref="W333" si="1932">F333-F332</f>
        <v>-0.6200439882697939</v>
      </c>
      <c r="X333" s="419">
        <f t="shared" ref="X333" si="1933">G333-G332</f>
        <v>0.19500602071822648</v>
      </c>
      <c r="Y333" s="419">
        <f t="shared" ref="Y333" si="1934">H333-H332</f>
        <v>-0.14185455349248421</v>
      </c>
      <c r="Z333" s="420">
        <f t="shared" ref="Z333" si="1935">I333-I332</f>
        <v>7.5904556966746917E-2</v>
      </c>
      <c r="AA333" s="419">
        <f t="shared" ref="AA333" si="1936">J333-J332</f>
        <v>-0.57221634695184109</v>
      </c>
      <c r="AB333" s="419">
        <f t="shared" ref="AB333" si="1937">K333-K332</f>
        <v>8.9551478083587543E-2</v>
      </c>
      <c r="AC333" s="419">
        <f t="shared" ref="AC333" si="1938">L333-L332</f>
        <v>0.3002461910070604</v>
      </c>
      <c r="AD333" s="419">
        <f t="shared" ref="AD333" si="1939">M333-M332</f>
        <v>0.2973486942331891</v>
      </c>
      <c r="AE333" s="420">
        <f t="shared" ref="AE333" si="1940">N333-N332</f>
        <v>0.13129279191170351</v>
      </c>
      <c r="AF333" s="421"/>
    </row>
    <row r="334" spans="1:32" ht="13.5" thickTop="1">
      <c r="A334" s="439"/>
      <c r="B334" s="457" t="s">
        <v>78</v>
      </c>
      <c r="C334" s="447">
        <v>4.819307909604519</v>
      </c>
      <c r="D334" s="458">
        <v>0</v>
      </c>
      <c r="E334" s="458">
        <v>5.7228467908902694</v>
      </c>
      <c r="F334" s="458">
        <v>5.59</v>
      </c>
      <c r="G334" s="458">
        <v>5.6799884925201383</v>
      </c>
      <c r="H334" s="458">
        <v>5.620866141732284</v>
      </c>
      <c r="I334" s="447">
        <v>5.1576904557179706</v>
      </c>
      <c r="J334" s="447">
        <v>4.4600451467268618</v>
      </c>
      <c r="K334" s="458">
        <v>5.1420069504778461</v>
      </c>
      <c r="L334" s="458">
        <v>4.7169296740994859</v>
      </c>
      <c r="M334" s="458">
        <v>4.0572355555555557</v>
      </c>
      <c r="N334" s="447">
        <v>4.605878255602665</v>
      </c>
      <c r="O334" s="447">
        <v>0</v>
      </c>
      <c r="P334" s="459">
        <v>0</v>
      </c>
      <c r="Q334" s="271"/>
      <c r="R334" s="271"/>
      <c r="S334" s="271"/>
      <c r="T334" s="113"/>
      <c r="U334" s="113"/>
      <c r="Z334" s="275"/>
      <c r="AE334" s="275"/>
    </row>
    <row r="335" spans="1:32">
      <c r="A335" s="439"/>
      <c r="B335" s="457" t="s">
        <v>440</v>
      </c>
      <c r="C335" s="447">
        <v>4.7655708110856851</v>
      </c>
      <c r="D335" s="458">
        <v>0</v>
      </c>
      <c r="E335" s="458">
        <v>5.7651571709233798</v>
      </c>
      <c r="F335" s="458">
        <v>5.87</v>
      </c>
      <c r="G335" s="458">
        <v>5.7247153465346532</v>
      </c>
      <c r="H335" s="458">
        <v>5.7727927927927922</v>
      </c>
      <c r="I335" s="447">
        <v>5.1268944300518129</v>
      </c>
      <c r="J335" s="447">
        <v>4.3051918735891643</v>
      </c>
      <c r="K335" s="458">
        <v>5.2977673224978616</v>
      </c>
      <c r="L335" s="458">
        <v>4.5048044692737426</v>
      </c>
      <c r="M335" s="458">
        <v>4.0990287769784182</v>
      </c>
      <c r="N335" s="447">
        <v>4.6235786568537263</v>
      </c>
      <c r="O335" s="447">
        <v>0</v>
      </c>
      <c r="P335" s="459">
        <v>0</v>
      </c>
      <c r="Q335" s="271"/>
      <c r="R335" s="271"/>
      <c r="S335" s="271"/>
      <c r="T335" s="272">
        <f t="shared" ref="T335" si="1941">C335-C334</f>
        <v>-5.3737098518833903E-2</v>
      </c>
      <c r="U335" s="272">
        <f t="shared" ref="U335" si="1942">D335-D334</f>
        <v>0</v>
      </c>
      <c r="V335" s="272">
        <f t="shared" ref="V335" si="1943">E335-E334</f>
        <v>4.2310380033110384E-2</v>
      </c>
      <c r="W335" s="272">
        <f t="shared" ref="W335" si="1944">F335-F334</f>
        <v>0.28000000000000025</v>
      </c>
      <c r="X335" s="272">
        <f t="shared" ref="X335" si="1945">G335-G334</f>
        <v>4.4726854014514927E-2</v>
      </c>
      <c r="Y335" s="272">
        <f t="shared" ref="Y335" si="1946">H335-H334</f>
        <v>0.15192665106050818</v>
      </c>
      <c r="Z335" s="276">
        <f t="shared" ref="Z335" si="1947">I335-I334</f>
        <v>-3.0796025666157689E-2</v>
      </c>
      <c r="AA335" s="272">
        <f t="shared" ref="AA335" si="1948">J335-J334</f>
        <v>-0.15485327313769748</v>
      </c>
      <c r="AB335" s="272">
        <f t="shared" ref="AB335" si="1949">K335-K334</f>
        <v>0.15576037202001558</v>
      </c>
      <c r="AC335" s="272">
        <f t="shared" ref="AC335" si="1950">L335-L334</f>
        <v>-0.21212520482574337</v>
      </c>
      <c r="AD335" s="272">
        <f t="shared" ref="AD335" si="1951">M335-M334</f>
        <v>4.1793221422862459E-2</v>
      </c>
      <c r="AE335" s="276">
        <f t="shared" ref="AE335" si="1952">N335-N334</f>
        <v>1.7700401251061315E-2</v>
      </c>
    </row>
    <row r="336" spans="1:32">
      <c r="A336" s="439"/>
      <c r="B336" s="457" t="s">
        <v>80</v>
      </c>
      <c r="C336" s="447">
        <v>5.3910606060606057</v>
      </c>
      <c r="D336" s="458">
        <v>0</v>
      </c>
      <c r="E336" s="458">
        <v>6.0985164835164838</v>
      </c>
      <c r="F336" s="458">
        <v>5.85</v>
      </c>
      <c r="G336" s="458">
        <v>6.6545977011494246</v>
      </c>
      <c r="H336" s="458">
        <v>7.7867857142857133</v>
      </c>
      <c r="I336" s="447">
        <v>6.0980182232346234</v>
      </c>
      <c r="J336" s="447">
        <v>6.1482872928176802</v>
      </c>
      <c r="K336" s="458">
        <v>6.3230204081632655</v>
      </c>
      <c r="L336" s="458">
        <v>6.2896000000000001</v>
      </c>
      <c r="M336" s="458">
        <v>5.6762605042016805</v>
      </c>
      <c r="N336" s="447">
        <v>6.1810413589364837</v>
      </c>
      <c r="O336" s="447">
        <v>0</v>
      </c>
      <c r="P336" s="459">
        <v>0</v>
      </c>
      <c r="Q336" s="271"/>
      <c r="R336" s="271"/>
      <c r="S336" s="271"/>
      <c r="T336" s="113"/>
      <c r="U336" s="113"/>
      <c r="Z336" s="275"/>
      <c r="AE336" s="275"/>
    </row>
    <row r="337" spans="1:32">
      <c r="A337" s="439"/>
      <c r="B337" s="457" t="s">
        <v>442</v>
      </c>
      <c r="C337" s="447">
        <v>5.0064761904761914</v>
      </c>
      <c r="D337" s="458">
        <v>0</v>
      </c>
      <c r="E337" s="458">
        <v>6.0997142857142856</v>
      </c>
      <c r="F337" s="458">
        <v>7.65</v>
      </c>
      <c r="G337" s="458">
        <v>6.5606410256410257</v>
      </c>
      <c r="H337" s="458">
        <v>6.8683333333333341</v>
      </c>
      <c r="I337" s="447">
        <v>6.0108728179551125</v>
      </c>
      <c r="J337" s="447">
        <v>6.3260714285714288</v>
      </c>
      <c r="K337" s="458">
        <v>6.5326857887874832</v>
      </c>
      <c r="L337" s="458">
        <v>6.5104972375690613</v>
      </c>
      <c r="M337" s="458">
        <v>5.9477880184331786</v>
      </c>
      <c r="N337" s="447">
        <v>6.4084171042760705</v>
      </c>
      <c r="O337" s="447">
        <v>0</v>
      </c>
      <c r="P337" s="459">
        <v>0</v>
      </c>
      <c r="Q337" s="271"/>
      <c r="R337" s="271"/>
      <c r="S337" s="271"/>
      <c r="T337" s="272">
        <f t="shared" ref="T337" si="1953">C337-C336</f>
        <v>-0.38458441558441425</v>
      </c>
      <c r="U337" s="272">
        <f t="shared" ref="U337" si="1954">D337-D336</f>
        <v>0</v>
      </c>
      <c r="V337" s="272">
        <f t="shared" ref="V337" si="1955">E337-E336</f>
        <v>1.197802197801856E-3</v>
      </c>
      <c r="W337" s="272">
        <f t="shared" ref="W337" si="1956">F337-F336</f>
        <v>1.8000000000000007</v>
      </c>
      <c r="X337" s="272">
        <f t="shared" ref="X337" si="1957">G337-G336</f>
        <v>-9.3956675508398924E-2</v>
      </c>
      <c r="Y337" s="272">
        <f t="shared" ref="Y337" si="1958">H337-H336</f>
        <v>-0.91845238095237924</v>
      </c>
      <c r="Z337" s="276">
        <f t="shared" ref="Z337" si="1959">I337-I336</f>
        <v>-8.7145405279510868E-2</v>
      </c>
      <c r="AA337" s="272">
        <f t="shared" ref="AA337" si="1960">J337-J336</f>
        <v>0.17778413575374863</v>
      </c>
      <c r="AB337" s="272">
        <f t="shared" ref="AB337" si="1961">K337-K336</f>
        <v>0.20966538062421769</v>
      </c>
      <c r="AC337" s="272">
        <f t="shared" ref="AC337" si="1962">L337-L336</f>
        <v>0.22089723756906121</v>
      </c>
      <c r="AD337" s="272">
        <f t="shared" ref="AD337" si="1963">M337-M336</f>
        <v>0.27152751423149812</v>
      </c>
      <c r="AE337" s="276">
        <f t="shared" ref="AE337" si="1964">N337-N336</f>
        <v>0.22737574533958682</v>
      </c>
    </row>
    <row r="338" spans="1:32">
      <c r="A338" s="439"/>
      <c r="B338" s="457" t="s">
        <v>82</v>
      </c>
      <c r="C338" s="447">
        <v>0</v>
      </c>
      <c r="D338" s="458">
        <v>0</v>
      </c>
      <c r="E338" s="458">
        <v>0</v>
      </c>
      <c r="F338" s="458">
        <v>0</v>
      </c>
      <c r="G338" s="458">
        <v>0</v>
      </c>
      <c r="H338" s="458">
        <v>0</v>
      </c>
      <c r="I338" s="447">
        <v>0</v>
      </c>
      <c r="J338" s="447">
        <v>0</v>
      </c>
      <c r="K338" s="458">
        <v>0</v>
      </c>
      <c r="L338" s="458">
        <v>0</v>
      </c>
      <c r="M338" s="458">
        <v>0</v>
      </c>
      <c r="N338" s="447">
        <v>0</v>
      </c>
      <c r="O338" s="447">
        <v>0</v>
      </c>
      <c r="P338" s="459">
        <v>0</v>
      </c>
      <c r="Q338" s="271"/>
      <c r="R338" s="271"/>
      <c r="S338" s="271"/>
      <c r="T338" s="113"/>
      <c r="U338" s="113"/>
      <c r="Z338" s="275"/>
      <c r="AE338" s="275"/>
    </row>
    <row r="339" spans="1:32" ht="13.5" thickBot="1">
      <c r="A339" s="439"/>
      <c r="B339" s="457" t="s">
        <v>444</v>
      </c>
      <c r="C339" s="447">
        <v>0</v>
      </c>
      <c r="D339" s="458">
        <v>0</v>
      </c>
      <c r="E339" s="458">
        <v>0</v>
      </c>
      <c r="F339" s="458">
        <v>0</v>
      </c>
      <c r="G339" s="458">
        <v>0</v>
      </c>
      <c r="H339" s="458">
        <v>0</v>
      </c>
      <c r="I339" s="447">
        <v>0</v>
      </c>
      <c r="J339" s="447">
        <v>0</v>
      </c>
      <c r="K339" s="458">
        <v>0</v>
      </c>
      <c r="L339" s="458">
        <v>0</v>
      </c>
      <c r="M339" s="458">
        <v>0</v>
      </c>
      <c r="N339" s="447">
        <v>0</v>
      </c>
      <c r="O339" s="447">
        <v>0</v>
      </c>
      <c r="P339" s="459">
        <v>0</v>
      </c>
      <c r="Q339" s="271"/>
      <c r="R339" s="271"/>
      <c r="S339" s="271"/>
      <c r="T339" s="272">
        <f t="shared" ref="T339" si="1965">C339-C338</f>
        <v>0</v>
      </c>
      <c r="U339" s="272">
        <f t="shared" ref="U339" si="1966">D339-D338</f>
        <v>0</v>
      </c>
      <c r="V339" s="272">
        <f t="shared" ref="V339" si="1967">E339-E338</f>
        <v>0</v>
      </c>
      <c r="W339" s="272">
        <f t="shared" ref="W339" si="1968">F339-F338</f>
        <v>0</v>
      </c>
      <c r="X339" s="272">
        <f t="shared" ref="X339" si="1969">G339-G338</f>
        <v>0</v>
      </c>
      <c r="Y339" s="272">
        <f t="shared" ref="Y339" si="1970">H339-H338</f>
        <v>0</v>
      </c>
      <c r="Z339" s="276">
        <f t="shared" ref="Z339" si="1971">I339-I338</f>
        <v>0</v>
      </c>
      <c r="AA339" s="272">
        <f t="shared" ref="AA339" si="1972">J339-J338</f>
        <v>0</v>
      </c>
      <c r="AB339" s="272">
        <f t="shared" ref="AB339" si="1973">K339-K338</f>
        <v>0</v>
      </c>
      <c r="AC339" s="272">
        <f t="shared" ref="AC339" si="1974">L339-L338</f>
        <v>0</v>
      </c>
      <c r="AD339" s="272">
        <f t="shared" ref="AD339" si="1975">M339-M338</f>
        <v>0</v>
      </c>
      <c r="AE339" s="276">
        <f t="shared" ref="AE339" si="1976">N339-N338</f>
        <v>0</v>
      </c>
    </row>
    <row r="340" spans="1:32" ht="13.5" thickTop="1">
      <c r="A340" s="439"/>
      <c r="B340" s="457" t="s">
        <v>84</v>
      </c>
      <c r="C340" s="447">
        <v>4.8398611111111114</v>
      </c>
      <c r="D340" s="458">
        <v>0</v>
      </c>
      <c r="E340" s="458">
        <v>5.7824041811846687</v>
      </c>
      <c r="F340" s="458">
        <v>5.6032653061224487</v>
      </c>
      <c r="G340" s="458">
        <v>5.7686820083682004</v>
      </c>
      <c r="H340" s="458">
        <v>5.8359219858156033</v>
      </c>
      <c r="I340" s="447">
        <v>5.2236968340262235</v>
      </c>
      <c r="J340" s="447">
        <v>4.9497435897435906</v>
      </c>
      <c r="K340" s="458">
        <v>5.602264050901379</v>
      </c>
      <c r="L340" s="458">
        <v>5.1186334610472537</v>
      </c>
      <c r="M340" s="458">
        <v>4.3399413059427738</v>
      </c>
      <c r="N340" s="447">
        <v>5.0639475945017187</v>
      </c>
      <c r="O340" s="447">
        <v>0</v>
      </c>
      <c r="P340" s="459">
        <v>0</v>
      </c>
      <c r="Q340" s="408"/>
      <c r="R340" s="408"/>
      <c r="S340" s="408"/>
      <c r="T340" s="417"/>
      <c r="U340" s="417"/>
      <c r="V340" s="417"/>
      <c r="W340" s="417"/>
      <c r="X340" s="417"/>
      <c r="Y340" s="417"/>
      <c r="Z340" s="418"/>
      <c r="AA340" s="417"/>
      <c r="AB340" s="417"/>
      <c r="AC340" s="417"/>
      <c r="AD340" s="417"/>
      <c r="AE340" s="418"/>
      <c r="AF340" s="417"/>
    </row>
    <row r="341" spans="1:32" ht="13.5" thickBot="1">
      <c r="A341" s="439"/>
      <c r="B341" s="457" t="s">
        <v>446</v>
      </c>
      <c r="C341" s="447">
        <v>4.7718350668647842</v>
      </c>
      <c r="D341" s="458">
        <v>0</v>
      </c>
      <c r="E341" s="458">
        <v>5.8142330259849118</v>
      </c>
      <c r="F341" s="458">
        <v>5.9812500000000011</v>
      </c>
      <c r="G341" s="458">
        <v>5.7983069977426647</v>
      </c>
      <c r="H341" s="458">
        <v>5.9032142857142853</v>
      </c>
      <c r="I341" s="447">
        <v>5.1807906340276704</v>
      </c>
      <c r="J341" s="447">
        <v>4.860851063829787</v>
      </c>
      <c r="K341" s="458">
        <v>5.7870144628099185</v>
      </c>
      <c r="L341" s="458">
        <v>5.01041782729805</v>
      </c>
      <c r="M341" s="458">
        <v>4.400895410082768</v>
      </c>
      <c r="N341" s="447">
        <v>5.1414693077927742</v>
      </c>
      <c r="O341" s="447">
        <v>0</v>
      </c>
      <c r="P341" s="459">
        <v>0</v>
      </c>
      <c r="Q341" s="412"/>
      <c r="R341" s="412"/>
      <c r="S341" s="412"/>
      <c r="T341" s="419">
        <f t="shared" ref="T341" si="1977">C341-C340</f>
        <v>-6.8026044246327189E-2</v>
      </c>
      <c r="U341" s="419">
        <f t="shared" ref="U341" si="1978">D341-D340</f>
        <v>0</v>
      </c>
      <c r="V341" s="419">
        <f t="shared" ref="V341" si="1979">E341-E340</f>
        <v>3.1828844800243061E-2</v>
      </c>
      <c r="W341" s="419">
        <f t="shared" ref="W341" si="1980">F341-F340</f>
        <v>0.3779846938775524</v>
      </c>
      <c r="X341" s="419">
        <f t="shared" ref="X341" si="1981">G341-G340</f>
        <v>2.9624989374464228E-2</v>
      </c>
      <c r="Y341" s="419">
        <f t="shared" ref="Y341" si="1982">H341-H340</f>
        <v>6.7292299898682018E-2</v>
      </c>
      <c r="Z341" s="420">
        <f t="shared" ref="Z341" si="1983">I341-I340</f>
        <v>-4.2906199998553163E-2</v>
      </c>
      <c r="AA341" s="419">
        <f t="shared" ref="AA341" si="1984">J341-J340</f>
        <v>-8.8892525913803588E-2</v>
      </c>
      <c r="AB341" s="419">
        <f t="shared" ref="AB341" si="1985">K341-K340</f>
        <v>0.18475041190853947</v>
      </c>
      <c r="AC341" s="419">
        <f t="shared" ref="AC341" si="1986">L341-L340</f>
        <v>-0.10821563374920373</v>
      </c>
      <c r="AD341" s="419">
        <f t="shared" ref="AD341" si="1987">M341-M340</f>
        <v>6.0954104139994136E-2</v>
      </c>
      <c r="AE341" s="420">
        <f t="shared" ref="AE341" si="1988">N341-N340</f>
        <v>7.7521713291055505E-2</v>
      </c>
      <c r="AF341" s="421"/>
    </row>
    <row r="342" spans="1:32" ht="13.5" thickTop="1">
      <c r="A342" s="439"/>
      <c r="B342" s="457" t="s">
        <v>86</v>
      </c>
      <c r="C342" s="447">
        <v>3.4564705882352942</v>
      </c>
      <c r="D342" s="458">
        <v>0</v>
      </c>
      <c r="E342" s="458">
        <v>3.7202009646302252</v>
      </c>
      <c r="F342" s="458">
        <v>3.94</v>
      </c>
      <c r="G342" s="458">
        <v>3.5789349112426039</v>
      </c>
      <c r="H342" s="458">
        <v>3.5266812227074231</v>
      </c>
      <c r="I342" s="447">
        <v>3.5851573219777619</v>
      </c>
      <c r="J342" s="447">
        <v>3.4230446927374305</v>
      </c>
      <c r="K342" s="458">
        <v>3.8524158415841585</v>
      </c>
      <c r="L342" s="458">
        <v>3.6340750670241286</v>
      </c>
      <c r="M342" s="458">
        <v>2.9064028776978419</v>
      </c>
      <c r="N342" s="447">
        <v>3.4715063520871148</v>
      </c>
      <c r="O342" s="447">
        <v>0</v>
      </c>
      <c r="P342" s="459">
        <v>0</v>
      </c>
      <c r="Q342" s="271"/>
      <c r="R342" s="271"/>
      <c r="S342" s="271"/>
      <c r="T342" s="113"/>
      <c r="U342" s="113"/>
      <c r="Z342" s="275"/>
      <c r="AE342" s="275"/>
    </row>
    <row r="343" spans="1:32">
      <c r="A343" s="439"/>
      <c r="B343" s="457" t="s">
        <v>448</v>
      </c>
      <c r="C343" s="447">
        <v>3.4478165236051503</v>
      </c>
      <c r="D343" s="458">
        <v>0</v>
      </c>
      <c r="E343" s="458">
        <v>3.8654742547425474</v>
      </c>
      <c r="F343" s="458">
        <v>3.62</v>
      </c>
      <c r="G343" s="458">
        <v>3.6179234972677592</v>
      </c>
      <c r="H343" s="458">
        <v>3.5976987447698745</v>
      </c>
      <c r="I343" s="447">
        <v>3.6065981353095866</v>
      </c>
      <c r="J343" s="447">
        <v>3.0978947368421053</v>
      </c>
      <c r="K343" s="458">
        <v>4.2225562372188135</v>
      </c>
      <c r="L343" s="458">
        <v>3.9680530973451331</v>
      </c>
      <c r="M343" s="458">
        <v>3.317912371134021</v>
      </c>
      <c r="N343" s="447">
        <v>3.6950128369704749</v>
      </c>
      <c r="O343" s="447">
        <v>0</v>
      </c>
      <c r="P343" s="459">
        <v>0</v>
      </c>
      <c r="Q343" s="271"/>
      <c r="R343" s="271"/>
      <c r="S343" s="271"/>
      <c r="T343" s="272">
        <f t="shared" ref="T343" si="1989">C343-C342</f>
        <v>-8.6540646301438429E-3</v>
      </c>
      <c r="U343" s="272">
        <f t="shared" ref="U343" si="1990">D343-D342</f>
        <v>0</v>
      </c>
      <c r="V343" s="272">
        <f t="shared" ref="V343" si="1991">E343-E342</f>
        <v>0.14527329011232215</v>
      </c>
      <c r="W343" s="272">
        <f t="shared" ref="W343" si="1992">F343-F342</f>
        <v>-0.31999999999999984</v>
      </c>
      <c r="X343" s="272">
        <f t="shared" ref="X343" si="1993">G343-G342</f>
        <v>3.8988586025155314E-2</v>
      </c>
      <c r="Y343" s="272">
        <f t="shared" ref="Y343" si="1994">H343-H342</f>
        <v>7.1017522062451377E-2</v>
      </c>
      <c r="Z343" s="276">
        <f t="shared" ref="Z343" si="1995">I343-I342</f>
        <v>2.1440813331824682E-2</v>
      </c>
      <c r="AA343" s="272">
        <f t="shared" ref="AA343" si="1996">J343-J342</f>
        <v>-0.32514995589532525</v>
      </c>
      <c r="AB343" s="272">
        <f t="shared" ref="AB343" si="1997">K343-K342</f>
        <v>0.37014039563465495</v>
      </c>
      <c r="AC343" s="272">
        <f t="shared" ref="AC343" si="1998">L343-L342</f>
        <v>0.33397803032100448</v>
      </c>
      <c r="AD343" s="272">
        <f t="shared" ref="AD343" si="1999">M343-M342</f>
        <v>0.41150949343617915</v>
      </c>
      <c r="AE343" s="276">
        <f t="shared" ref="AE343" si="2000">N343-N342</f>
        <v>0.22350648488336011</v>
      </c>
    </row>
    <row r="344" spans="1:32">
      <c r="A344" s="439"/>
      <c r="B344" s="457" t="s">
        <v>88</v>
      </c>
      <c r="C344" s="447">
        <v>4.4580493273542601</v>
      </c>
      <c r="D344" s="458">
        <v>0</v>
      </c>
      <c r="E344" s="458">
        <v>4.6781355932203388</v>
      </c>
      <c r="F344" s="458">
        <v>4.46</v>
      </c>
      <c r="G344" s="458">
        <v>4.6125368731563414</v>
      </c>
      <c r="H344" s="458">
        <v>4.54843137254902</v>
      </c>
      <c r="I344" s="447">
        <v>4.5689196197061364</v>
      </c>
      <c r="J344" s="447">
        <v>3.8783660130718953</v>
      </c>
      <c r="K344" s="458">
        <v>4.9181462799495588</v>
      </c>
      <c r="L344" s="458">
        <v>4.6467759562841531</v>
      </c>
      <c r="M344" s="458">
        <v>4.18</v>
      </c>
      <c r="N344" s="447">
        <v>4.550061315496098</v>
      </c>
      <c r="O344" s="447">
        <v>0</v>
      </c>
      <c r="P344" s="459">
        <v>0</v>
      </c>
      <c r="Q344" s="271"/>
      <c r="R344" s="271"/>
      <c r="S344" s="271"/>
      <c r="T344" s="113"/>
      <c r="U344" s="113"/>
      <c r="Z344" s="275"/>
      <c r="AE344" s="275"/>
    </row>
    <row r="345" spans="1:32">
      <c r="A345" s="439"/>
      <c r="B345" s="457" t="s">
        <v>450</v>
      </c>
      <c r="C345" s="447">
        <v>4.4238272921108743</v>
      </c>
      <c r="D345" s="458">
        <v>0</v>
      </c>
      <c r="E345" s="458">
        <v>4.7520262216924918</v>
      </c>
      <c r="F345" s="458">
        <v>4.75</v>
      </c>
      <c r="G345" s="458">
        <v>4.4969867549668878</v>
      </c>
      <c r="H345" s="458">
        <v>4.734770642201835</v>
      </c>
      <c r="I345" s="447">
        <v>4.5817253521126764</v>
      </c>
      <c r="J345" s="447">
        <v>4.2526197183098597</v>
      </c>
      <c r="K345" s="458">
        <v>4.955172413793103</v>
      </c>
      <c r="L345" s="458">
        <v>4.741432506887052</v>
      </c>
      <c r="M345" s="458">
        <v>3.8027083333333334</v>
      </c>
      <c r="N345" s="447">
        <v>4.5839553014553021</v>
      </c>
      <c r="O345" s="447">
        <v>0</v>
      </c>
      <c r="P345" s="459">
        <v>0</v>
      </c>
      <c r="Q345" s="271"/>
      <c r="R345" s="271"/>
      <c r="S345" s="271"/>
      <c r="T345" s="272">
        <f t="shared" ref="T345" si="2001">C345-C344</f>
        <v>-3.422203524338574E-2</v>
      </c>
      <c r="U345" s="272">
        <f t="shared" ref="U345" si="2002">D345-D344</f>
        <v>0</v>
      </c>
      <c r="V345" s="272">
        <f t="shared" ref="V345" si="2003">E345-E344</f>
        <v>7.3890628472152997E-2</v>
      </c>
      <c r="W345" s="272">
        <f t="shared" ref="W345" si="2004">F345-F344</f>
        <v>0.29000000000000004</v>
      </c>
      <c r="X345" s="272">
        <f t="shared" ref="X345" si="2005">G345-G344</f>
        <v>-0.1155501181894536</v>
      </c>
      <c r="Y345" s="272">
        <f t="shared" ref="Y345" si="2006">H345-H344</f>
        <v>0.186339269652815</v>
      </c>
      <c r="Z345" s="276">
        <f t="shared" ref="Z345" si="2007">I345-I344</f>
        <v>1.2805732406540038E-2</v>
      </c>
      <c r="AA345" s="272">
        <f t="shared" ref="AA345" si="2008">J345-J344</f>
        <v>0.37425370523796442</v>
      </c>
      <c r="AB345" s="272">
        <f t="shared" ref="AB345" si="2009">K345-K344</f>
        <v>3.7026133843544251E-2</v>
      </c>
      <c r="AC345" s="272">
        <f t="shared" ref="AC345" si="2010">L345-L344</f>
        <v>9.4656550602898903E-2</v>
      </c>
      <c r="AD345" s="272">
        <f t="shared" ref="AD345" si="2011">M345-M344</f>
        <v>-0.37729166666666636</v>
      </c>
      <c r="AE345" s="276">
        <f t="shared" ref="AE345" si="2012">N345-N344</f>
        <v>3.3893985959204009E-2</v>
      </c>
    </row>
    <row r="346" spans="1:32">
      <c r="A346" s="439"/>
      <c r="B346" s="457" t="s">
        <v>90</v>
      </c>
      <c r="C346" s="447">
        <v>0</v>
      </c>
      <c r="D346" s="458">
        <v>0</v>
      </c>
      <c r="E346" s="458">
        <v>0</v>
      </c>
      <c r="F346" s="458">
        <v>0</v>
      </c>
      <c r="G346" s="458">
        <v>0</v>
      </c>
      <c r="H346" s="458">
        <v>0</v>
      </c>
      <c r="I346" s="447">
        <v>0</v>
      </c>
      <c r="J346" s="447">
        <v>0</v>
      </c>
      <c r="K346" s="458">
        <v>0</v>
      </c>
      <c r="L346" s="458">
        <v>0</v>
      </c>
      <c r="M346" s="458">
        <v>0</v>
      </c>
      <c r="N346" s="447">
        <v>0</v>
      </c>
      <c r="O346" s="447">
        <v>0</v>
      </c>
      <c r="P346" s="459">
        <v>0</v>
      </c>
      <c r="Q346" s="271"/>
      <c r="R346" s="271"/>
      <c r="S346" s="271"/>
      <c r="T346" s="113"/>
      <c r="U346" s="113"/>
      <c r="Z346" s="275"/>
      <c r="AE346" s="275"/>
    </row>
    <row r="347" spans="1:32" ht="13.5" thickBot="1">
      <c r="A347" s="439"/>
      <c r="B347" s="457" t="s">
        <v>452</v>
      </c>
      <c r="C347" s="447">
        <v>0</v>
      </c>
      <c r="D347" s="458">
        <v>0</v>
      </c>
      <c r="E347" s="458">
        <v>0</v>
      </c>
      <c r="F347" s="458">
        <v>0</v>
      </c>
      <c r="G347" s="458">
        <v>0</v>
      </c>
      <c r="H347" s="458">
        <v>0</v>
      </c>
      <c r="I347" s="447">
        <v>0</v>
      </c>
      <c r="J347" s="447">
        <v>0</v>
      </c>
      <c r="K347" s="458">
        <v>0</v>
      </c>
      <c r="L347" s="458">
        <v>0</v>
      </c>
      <c r="M347" s="458">
        <v>0</v>
      </c>
      <c r="N347" s="447">
        <v>0</v>
      </c>
      <c r="O347" s="447">
        <v>0</v>
      </c>
      <c r="P347" s="459">
        <v>0</v>
      </c>
      <c r="Q347" s="271"/>
      <c r="R347" s="271"/>
      <c r="S347" s="271"/>
      <c r="T347" s="272">
        <f t="shared" ref="T347" si="2013">C347-C346</f>
        <v>0</v>
      </c>
      <c r="U347" s="272">
        <f t="shared" ref="U347" si="2014">D347-D346</f>
        <v>0</v>
      </c>
      <c r="V347" s="272">
        <f t="shared" ref="V347" si="2015">E347-E346</f>
        <v>0</v>
      </c>
      <c r="W347" s="272">
        <f t="shared" ref="W347" si="2016">F347-F346</f>
        <v>0</v>
      </c>
      <c r="X347" s="272">
        <f t="shared" ref="X347" si="2017">G347-G346</f>
        <v>0</v>
      </c>
      <c r="Y347" s="272">
        <f t="shared" ref="Y347" si="2018">H347-H346</f>
        <v>0</v>
      </c>
      <c r="Z347" s="276">
        <f t="shared" ref="Z347" si="2019">I347-I346</f>
        <v>0</v>
      </c>
      <c r="AA347" s="272">
        <f t="shared" ref="AA347" si="2020">J347-J346</f>
        <v>0</v>
      </c>
      <c r="AB347" s="272">
        <f t="shared" ref="AB347" si="2021">K347-K346</f>
        <v>0</v>
      </c>
      <c r="AC347" s="272">
        <f t="shared" ref="AC347" si="2022">L347-L346</f>
        <v>0</v>
      </c>
      <c r="AD347" s="272">
        <f t="shared" ref="AD347" si="2023">M347-M346</f>
        <v>0</v>
      </c>
      <c r="AE347" s="276">
        <f t="shared" ref="AE347" si="2024">N347-N346</f>
        <v>0</v>
      </c>
    </row>
    <row r="348" spans="1:32" ht="13.5" thickTop="1">
      <c r="A348" s="439"/>
      <c r="B348" s="457" t="s">
        <v>92</v>
      </c>
      <c r="C348" s="447">
        <v>3.7839662756598238</v>
      </c>
      <c r="D348" s="458">
        <v>0</v>
      </c>
      <c r="E348" s="458">
        <v>4.1184030061061527</v>
      </c>
      <c r="F348" s="458">
        <v>4.0876923076923077</v>
      </c>
      <c r="G348" s="458">
        <v>3.9241477832512319</v>
      </c>
      <c r="H348" s="458">
        <v>3.84154078549849</v>
      </c>
      <c r="I348" s="447">
        <v>3.9331814707231318</v>
      </c>
      <c r="J348" s="447">
        <v>3.6328765060240964</v>
      </c>
      <c r="K348" s="458">
        <v>4.5035130970724193</v>
      </c>
      <c r="L348" s="458">
        <v>4.1356292286874154</v>
      </c>
      <c r="M348" s="458">
        <v>3.4680831099195712</v>
      </c>
      <c r="N348" s="447">
        <v>4.0328430519292144</v>
      </c>
      <c r="O348" s="447">
        <v>0</v>
      </c>
      <c r="P348" s="459">
        <v>0</v>
      </c>
      <c r="Q348" s="408"/>
      <c r="R348" s="408"/>
      <c r="S348" s="408"/>
      <c r="T348" s="417"/>
      <c r="U348" s="417"/>
      <c r="V348" s="417"/>
      <c r="W348" s="417"/>
      <c r="X348" s="417"/>
      <c r="Y348" s="417"/>
      <c r="Z348" s="418"/>
      <c r="AA348" s="417"/>
      <c r="AB348" s="417"/>
      <c r="AC348" s="417"/>
      <c r="AD348" s="417"/>
      <c r="AE348" s="418"/>
      <c r="AF348" s="417"/>
    </row>
    <row r="349" spans="1:32" ht="13.5" thickBot="1">
      <c r="A349" s="439"/>
      <c r="B349" s="457" t="s">
        <v>454</v>
      </c>
      <c r="C349" s="447">
        <v>3.7745467523197718</v>
      </c>
      <c r="D349" s="458">
        <v>0</v>
      </c>
      <c r="E349" s="458">
        <v>4.2477029804727637</v>
      </c>
      <c r="F349" s="458">
        <v>3.9120615384615385</v>
      </c>
      <c r="G349" s="458">
        <v>3.8746711798839453</v>
      </c>
      <c r="H349" s="458">
        <v>3.9538505747126438</v>
      </c>
      <c r="I349" s="447">
        <v>3.9498187451587912</v>
      </c>
      <c r="J349" s="447">
        <v>3.686025824964132</v>
      </c>
      <c r="K349" s="458">
        <v>4.6915599705665931</v>
      </c>
      <c r="L349" s="458">
        <v>4.3679629629629622</v>
      </c>
      <c r="M349" s="458">
        <v>3.5429005524861883</v>
      </c>
      <c r="N349" s="447">
        <v>4.1862033314187252</v>
      </c>
      <c r="O349" s="447">
        <v>0</v>
      </c>
      <c r="P349" s="459">
        <v>0</v>
      </c>
      <c r="Q349" s="412"/>
      <c r="R349" s="412"/>
      <c r="S349" s="412"/>
      <c r="T349" s="419">
        <f t="shared" ref="T349" si="2025">C349-C348</f>
        <v>-9.4195233400520273E-3</v>
      </c>
      <c r="U349" s="419">
        <f t="shared" ref="U349" si="2026">D349-D348</f>
        <v>0</v>
      </c>
      <c r="V349" s="419">
        <f t="shared" ref="V349" si="2027">E349-E348</f>
        <v>0.129299974366611</v>
      </c>
      <c r="W349" s="419">
        <f t="shared" ref="W349" si="2028">F349-F348</f>
        <v>-0.17563076923076926</v>
      </c>
      <c r="X349" s="419">
        <f t="shared" ref="X349" si="2029">G349-G348</f>
        <v>-4.9476603367286653E-2</v>
      </c>
      <c r="Y349" s="419">
        <f t="shared" ref="Y349" si="2030">H349-H348</f>
        <v>0.1123097892141538</v>
      </c>
      <c r="Z349" s="420">
        <f t="shared" ref="Z349" si="2031">I349-I348</f>
        <v>1.6637274435659322E-2</v>
      </c>
      <c r="AA349" s="419">
        <f t="shared" ref="AA349" si="2032">J349-J348</f>
        <v>5.3149318940035606E-2</v>
      </c>
      <c r="AB349" s="419">
        <f t="shared" ref="AB349" si="2033">K349-K348</f>
        <v>0.18804687349417382</v>
      </c>
      <c r="AC349" s="419">
        <f t="shared" ref="AC349" si="2034">L349-L348</f>
        <v>0.23233373427554671</v>
      </c>
      <c r="AD349" s="419">
        <f t="shared" ref="AD349" si="2035">M349-M348</f>
        <v>7.4817442566617043E-2</v>
      </c>
      <c r="AE349" s="420">
        <f t="shared" ref="AE349" si="2036">N349-N348</f>
        <v>0.15336027948951081</v>
      </c>
      <c r="AF349" s="421"/>
    </row>
    <row r="350" spans="1:32" ht="13.5" thickTop="1">
      <c r="A350" s="439"/>
      <c r="B350" s="457" t="s">
        <v>110</v>
      </c>
      <c r="C350" s="447">
        <v>0</v>
      </c>
      <c r="D350" s="458">
        <v>0</v>
      </c>
      <c r="E350" s="458">
        <v>0</v>
      </c>
      <c r="F350" s="458">
        <v>0</v>
      </c>
      <c r="G350" s="458">
        <v>0</v>
      </c>
      <c r="H350" s="458">
        <v>0</v>
      </c>
      <c r="I350" s="447">
        <v>0</v>
      </c>
      <c r="J350" s="447">
        <v>0</v>
      </c>
      <c r="K350" s="458">
        <v>0</v>
      </c>
      <c r="L350" s="458">
        <v>0</v>
      </c>
      <c r="M350" s="458">
        <v>0</v>
      </c>
      <c r="N350" s="447">
        <v>0</v>
      </c>
      <c r="O350" s="447">
        <v>0</v>
      </c>
      <c r="P350" s="459">
        <v>0</v>
      </c>
      <c r="Q350" s="271"/>
      <c r="R350" s="271"/>
      <c r="S350" s="271"/>
      <c r="T350" s="113"/>
      <c r="U350" s="113"/>
      <c r="Z350" s="275"/>
      <c r="AE350" s="275"/>
    </row>
    <row r="351" spans="1:32">
      <c r="A351" s="439"/>
      <c r="B351" s="457" t="s">
        <v>456</v>
      </c>
      <c r="C351" s="447">
        <v>0</v>
      </c>
      <c r="D351" s="458">
        <v>0</v>
      </c>
      <c r="E351" s="458">
        <v>0</v>
      </c>
      <c r="F351" s="458">
        <v>0</v>
      </c>
      <c r="G351" s="458">
        <v>0</v>
      </c>
      <c r="H351" s="458">
        <v>0</v>
      </c>
      <c r="I351" s="447">
        <v>0</v>
      </c>
      <c r="J351" s="447">
        <v>0</v>
      </c>
      <c r="K351" s="458">
        <v>0</v>
      </c>
      <c r="L351" s="458">
        <v>0</v>
      </c>
      <c r="M351" s="458">
        <v>0</v>
      </c>
      <c r="N351" s="447">
        <v>0</v>
      </c>
      <c r="O351" s="447">
        <v>0</v>
      </c>
      <c r="P351" s="459">
        <v>0</v>
      </c>
      <c r="Q351" s="271"/>
      <c r="R351" s="271"/>
      <c r="S351" s="271"/>
      <c r="T351" s="272">
        <f t="shared" ref="T351" si="2037">C351-C350</f>
        <v>0</v>
      </c>
      <c r="U351" s="272">
        <f t="shared" ref="U351" si="2038">D351-D350</f>
        <v>0</v>
      </c>
      <c r="V351" s="272">
        <f t="shared" ref="V351" si="2039">E351-E350</f>
        <v>0</v>
      </c>
      <c r="W351" s="272">
        <f t="shared" ref="W351" si="2040">F351-F350</f>
        <v>0</v>
      </c>
      <c r="X351" s="272">
        <f t="shared" ref="X351" si="2041">G351-G350</f>
        <v>0</v>
      </c>
      <c r="Y351" s="272">
        <f t="shared" ref="Y351" si="2042">H351-H350</f>
        <v>0</v>
      </c>
      <c r="Z351" s="276">
        <f t="shared" ref="Z351" si="2043">I351-I350</f>
        <v>0</v>
      </c>
      <c r="AA351" s="272">
        <f t="shared" ref="AA351" si="2044">J351-J350</f>
        <v>0</v>
      </c>
      <c r="AB351" s="272">
        <f t="shared" ref="AB351" si="2045">K351-K350</f>
        <v>0</v>
      </c>
      <c r="AC351" s="272">
        <f t="shared" ref="AC351" si="2046">L351-L350</f>
        <v>0</v>
      </c>
      <c r="AD351" s="272">
        <f t="shared" ref="AD351" si="2047">M351-M350</f>
        <v>0</v>
      </c>
      <c r="AE351" s="276">
        <f t="shared" ref="AE351" si="2048">N351-N350</f>
        <v>0</v>
      </c>
    </row>
    <row r="352" spans="1:32">
      <c r="A352" s="439"/>
      <c r="B352" s="457" t="s">
        <v>123</v>
      </c>
      <c r="C352" s="447">
        <v>4.3439193381592549</v>
      </c>
      <c r="D352" s="458">
        <v>0</v>
      </c>
      <c r="E352" s="458">
        <v>4.5258186586736606</v>
      </c>
      <c r="F352" s="458">
        <v>4.6636940298507454</v>
      </c>
      <c r="G352" s="458">
        <v>4.5571058091286307</v>
      </c>
      <c r="H352" s="458">
        <v>4.5827556325823222</v>
      </c>
      <c r="I352" s="447">
        <v>4.4405393060341369</v>
      </c>
      <c r="J352" s="447">
        <v>3.8855978260869564</v>
      </c>
      <c r="K352" s="458">
        <v>4.4346581196581196</v>
      </c>
      <c r="L352" s="458">
        <v>3.9796519524617993</v>
      </c>
      <c r="M352" s="458">
        <v>3.3621068702290078</v>
      </c>
      <c r="N352" s="447">
        <v>3.9041280539174394</v>
      </c>
      <c r="O352" s="447">
        <v>0</v>
      </c>
      <c r="P352" s="459">
        <v>0</v>
      </c>
      <c r="Q352" s="271"/>
      <c r="R352" s="271"/>
      <c r="S352" s="271"/>
      <c r="T352" s="113"/>
      <c r="U352" s="113"/>
      <c r="Z352" s="275"/>
      <c r="AE352" s="275"/>
    </row>
    <row r="353" spans="1:32">
      <c r="A353" s="439"/>
      <c r="B353" s="457" t="s">
        <v>458</v>
      </c>
      <c r="C353" s="447">
        <v>4.3583354280128477</v>
      </c>
      <c r="D353" s="458">
        <v>0</v>
      </c>
      <c r="E353" s="458">
        <v>4.6883269671504966</v>
      </c>
      <c r="F353" s="458">
        <v>4.5339359698681738</v>
      </c>
      <c r="G353" s="458">
        <v>4.5572815533980577</v>
      </c>
      <c r="H353" s="458">
        <v>4.555821428571428</v>
      </c>
      <c r="I353" s="447">
        <v>4.471931082872068</v>
      </c>
      <c r="J353" s="447">
        <v>3.6001268498942913</v>
      </c>
      <c r="K353" s="458">
        <v>4.6488535695674837</v>
      </c>
      <c r="L353" s="458">
        <v>3.9964075067024125</v>
      </c>
      <c r="M353" s="458">
        <v>3.5441073271413828</v>
      </c>
      <c r="N353" s="447">
        <v>3.9965096251266465</v>
      </c>
      <c r="O353" s="447">
        <v>0</v>
      </c>
      <c r="P353" s="459">
        <v>0</v>
      </c>
      <c r="Q353" s="271"/>
      <c r="R353" s="271"/>
      <c r="S353" s="271"/>
      <c r="T353" s="272">
        <f t="shared" ref="T353" si="2049">C353-C352</f>
        <v>1.4416089853592773E-2</v>
      </c>
      <c r="U353" s="272">
        <f t="shared" ref="U353" si="2050">D353-D352</f>
        <v>0</v>
      </c>
      <c r="V353" s="272">
        <f t="shared" ref="V353" si="2051">E353-E352</f>
        <v>0.16250830847683595</v>
      </c>
      <c r="W353" s="272">
        <f t="shared" ref="W353" si="2052">F353-F352</f>
        <v>-0.12975805998257162</v>
      </c>
      <c r="X353" s="272">
        <f t="shared" ref="X353" si="2053">G353-G352</f>
        <v>1.7574426942701393E-4</v>
      </c>
      <c r="Y353" s="272">
        <f t="shared" ref="Y353" si="2054">H353-H352</f>
        <v>-2.6934204010894192E-2</v>
      </c>
      <c r="Z353" s="276">
        <f t="shared" ref="Z353" si="2055">I353-I352</f>
        <v>3.139177683793104E-2</v>
      </c>
      <c r="AA353" s="272">
        <f t="shared" ref="AA353" si="2056">J353-J352</f>
        <v>-0.28547097619266504</v>
      </c>
      <c r="AB353" s="272">
        <f t="shared" ref="AB353" si="2057">K353-K352</f>
        <v>0.21419544990936412</v>
      </c>
      <c r="AC353" s="272">
        <f t="shared" ref="AC353" si="2058">L353-L352</f>
        <v>1.6755554240613257E-2</v>
      </c>
      <c r="AD353" s="272">
        <f t="shared" ref="AD353" si="2059">M353-M352</f>
        <v>0.18200045691237499</v>
      </c>
      <c r="AE353" s="276">
        <f t="shared" ref="AE353" si="2060">N353-N352</f>
        <v>9.2381571209207092E-2</v>
      </c>
    </row>
    <row r="354" spans="1:32">
      <c r="A354" s="439"/>
      <c r="B354" s="457" t="s">
        <v>125</v>
      </c>
      <c r="C354" s="447">
        <v>4.5105610561056109</v>
      </c>
      <c r="D354" s="458">
        <v>0</v>
      </c>
      <c r="E354" s="458">
        <v>4.8024448078495503</v>
      </c>
      <c r="F354" s="458">
        <v>4.5463934426229509</v>
      </c>
      <c r="G354" s="458">
        <v>4.7720634920634915</v>
      </c>
      <c r="H354" s="458">
        <v>4.9541176470588235</v>
      </c>
      <c r="I354" s="447">
        <v>4.6851120099564403</v>
      </c>
      <c r="J354" s="447">
        <v>4.6433515482695817</v>
      </c>
      <c r="K354" s="458">
        <v>5.2210011441647604</v>
      </c>
      <c r="L354" s="458">
        <v>4.9800466562986001</v>
      </c>
      <c r="M354" s="458">
        <v>4.354929178470254</v>
      </c>
      <c r="N354" s="447">
        <v>4.9238233680746042</v>
      </c>
      <c r="O354" s="447">
        <v>0</v>
      </c>
      <c r="P354" s="459">
        <v>0</v>
      </c>
      <c r="Q354" s="271"/>
      <c r="R354" s="271"/>
      <c r="S354" s="271"/>
      <c r="T354" s="113"/>
      <c r="U354" s="113"/>
      <c r="Z354" s="275"/>
      <c r="AE354" s="275"/>
    </row>
    <row r="355" spans="1:32">
      <c r="A355" s="439"/>
      <c r="B355" s="457" t="s">
        <v>460</v>
      </c>
      <c r="C355" s="447">
        <v>4.4188417618270801</v>
      </c>
      <c r="D355" s="458">
        <v>0</v>
      </c>
      <c r="E355" s="458">
        <v>4.8731058020477818</v>
      </c>
      <c r="F355" s="458">
        <v>4.9058035714285717</v>
      </c>
      <c r="G355" s="458">
        <v>4.6652597402597404</v>
      </c>
      <c r="H355" s="458">
        <v>4.9784615384615387</v>
      </c>
      <c r="I355" s="447">
        <v>4.6707864450127881</v>
      </c>
      <c r="J355" s="447">
        <v>4.7095462184873949</v>
      </c>
      <c r="K355" s="458">
        <v>5.2013256784968691</v>
      </c>
      <c r="L355" s="458">
        <v>5.0947839999999998</v>
      </c>
      <c r="M355" s="458">
        <v>4.193356940509914</v>
      </c>
      <c r="N355" s="447">
        <v>4.9226106194690269</v>
      </c>
      <c r="O355" s="447">
        <v>0</v>
      </c>
      <c r="P355" s="459">
        <v>0</v>
      </c>
      <c r="Q355" s="271"/>
      <c r="R355" s="271"/>
      <c r="S355" s="271"/>
      <c r="T355" s="272">
        <f t="shared" ref="T355" si="2061">C355-C354</f>
        <v>-9.1719294278530761E-2</v>
      </c>
      <c r="U355" s="272">
        <f t="shared" ref="U355" si="2062">D355-D354</f>
        <v>0</v>
      </c>
      <c r="V355" s="272">
        <f t="shared" ref="V355" si="2063">E355-E354</f>
        <v>7.0660994198231464E-2</v>
      </c>
      <c r="W355" s="272">
        <f t="shared" ref="W355" si="2064">F355-F354</f>
        <v>0.35941012880562084</v>
      </c>
      <c r="X355" s="272">
        <f t="shared" ref="X355" si="2065">G355-G354</f>
        <v>-0.10680375180375101</v>
      </c>
      <c r="Y355" s="272">
        <f t="shared" ref="Y355" si="2066">H355-H354</f>
        <v>2.4343891402715201E-2</v>
      </c>
      <c r="Z355" s="276">
        <f t="shared" ref="Z355" si="2067">I355-I354</f>
        <v>-1.4325564943652225E-2</v>
      </c>
      <c r="AA355" s="272">
        <f t="shared" ref="AA355" si="2068">J355-J354</f>
        <v>6.6194670217813112E-2</v>
      </c>
      <c r="AB355" s="272">
        <f t="shared" ref="AB355" si="2069">K355-K354</f>
        <v>-1.9675465667891245E-2</v>
      </c>
      <c r="AC355" s="272">
        <f t="shared" ref="AC355" si="2070">L355-L354</f>
        <v>0.11473734370139965</v>
      </c>
      <c r="AD355" s="272">
        <f t="shared" ref="AD355" si="2071">M355-M354</f>
        <v>-0.16157223796033993</v>
      </c>
      <c r="AE355" s="276">
        <f t="shared" ref="AE355" si="2072">N355-N354</f>
        <v>-1.2127486055772962E-3</v>
      </c>
    </row>
    <row r="356" spans="1:32">
      <c r="A356" s="439"/>
      <c r="B356" s="457" t="s">
        <v>154</v>
      </c>
      <c r="C356" s="447">
        <v>4.3692256609447435</v>
      </c>
      <c r="D356" s="458">
        <v>0</v>
      </c>
      <c r="E356" s="458">
        <v>4.6127440904419323</v>
      </c>
      <c r="F356" s="458">
        <v>4.6419452887537984</v>
      </c>
      <c r="G356" s="458">
        <v>4.6016529605263159</v>
      </c>
      <c r="H356" s="458">
        <v>4.6605890410958901</v>
      </c>
      <c r="I356" s="447">
        <v>4.4906289428407575</v>
      </c>
      <c r="J356" s="447">
        <v>4.1687882913546632</v>
      </c>
      <c r="K356" s="458">
        <v>4.8143618784530382</v>
      </c>
      <c r="L356" s="458">
        <v>4.3328940142778691</v>
      </c>
      <c r="M356" s="458">
        <v>3.6245301385248974</v>
      </c>
      <c r="N356" s="447">
        <v>4.2921678321678325</v>
      </c>
      <c r="O356" s="447">
        <v>0</v>
      </c>
      <c r="P356" s="459">
        <v>0</v>
      </c>
      <c r="Q356" s="271"/>
      <c r="R356" s="271"/>
      <c r="S356" s="271"/>
      <c r="T356" s="113"/>
      <c r="U356" s="113"/>
      <c r="Z356" s="275"/>
      <c r="AE356" s="275"/>
    </row>
    <row r="357" spans="1:32" ht="13.5" thickBot="1">
      <c r="A357" s="439"/>
      <c r="B357" s="457" t="s">
        <v>462</v>
      </c>
      <c r="C357" s="447">
        <v>4.367180159771074</v>
      </c>
      <c r="D357" s="458">
        <v>0</v>
      </c>
      <c r="E357" s="458">
        <v>4.7454670184696566</v>
      </c>
      <c r="F357" s="458">
        <v>4.5987091757387253</v>
      </c>
      <c r="G357" s="458">
        <v>4.5779040926002477</v>
      </c>
      <c r="H357" s="458">
        <v>4.6479050279329615</v>
      </c>
      <c r="I357" s="447">
        <v>4.510916953932937</v>
      </c>
      <c r="J357" s="447">
        <v>4.0284879948085655</v>
      </c>
      <c r="K357" s="458">
        <v>4.9248735332464157</v>
      </c>
      <c r="L357" s="458">
        <v>4.3900344036697243</v>
      </c>
      <c r="M357" s="458">
        <v>3.7174697428139174</v>
      </c>
      <c r="N357" s="447">
        <v>4.3609176566980752</v>
      </c>
      <c r="O357" s="447">
        <v>0</v>
      </c>
      <c r="P357" s="459">
        <v>0</v>
      </c>
      <c r="Q357" s="271"/>
      <c r="R357" s="271"/>
      <c r="S357" s="271"/>
      <c r="T357" s="273">
        <f t="shared" ref="T357" si="2073">C357-C356</f>
        <v>-2.0455011736695283E-3</v>
      </c>
      <c r="U357" s="273">
        <f t="shared" ref="U357" si="2074">D357-D356</f>
        <v>0</v>
      </c>
      <c r="V357" s="273">
        <f t="shared" ref="V357" si="2075">E357-E356</f>
        <v>0.13272292802772423</v>
      </c>
      <c r="W357" s="273">
        <f t="shared" ref="W357" si="2076">F357-F356</f>
        <v>-4.323611301507313E-2</v>
      </c>
      <c r="X357" s="273">
        <f t="shared" ref="X357" si="2077">G357-G356</f>
        <v>-2.3748867926068229E-2</v>
      </c>
      <c r="Y357" s="273">
        <f t="shared" ref="Y357" si="2078">H357-H356</f>
        <v>-1.2684013162928665E-2</v>
      </c>
      <c r="Z357" s="277">
        <f t="shared" ref="Z357" si="2079">I357-I356</f>
        <v>2.0288011092179481E-2</v>
      </c>
      <c r="AA357" s="273">
        <f t="shared" ref="AA357" si="2080">J357-J356</f>
        <v>-0.14030029654609777</v>
      </c>
      <c r="AB357" s="273">
        <f t="shared" ref="AB357" si="2081">K357-K356</f>
        <v>0.11051165479337755</v>
      </c>
      <c r="AC357" s="273">
        <f t="shared" ref="AC357" si="2082">L357-L356</f>
        <v>5.7140389391855173E-2</v>
      </c>
      <c r="AD357" s="273">
        <f t="shared" ref="AD357" si="2083">M357-M356</f>
        <v>9.2939604289020039E-2</v>
      </c>
      <c r="AE357" s="277">
        <f t="shared" ref="AE357" si="2084">N357-N356</f>
        <v>6.8749824530242698E-2</v>
      </c>
    </row>
    <row r="358" spans="1:32">
      <c r="A358" s="432" t="s">
        <v>552</v>
      </c>
      <c r="B358" s="431" t="s">
        <v>232</v>
      </c>
      <c r="C358" s="448">
        <v>0</v>
      </c>
      <c r="D358" s="455">
        <v>0</v>
      </c>
      <c r="E358" s="455">
        <v>0</v>
      </c>
      <c r="F358" s="455">
        <v>0</v>
      </c>
      <c r="G358" s="455">
        <v>0</v>
      </c>
      <c r="H358" s="455">
        <v>0</v>
      </c>
      <c r="I358" s="448">
        <v>0</v>
      </c>
      <c r="J358" s="448">
        <v>0</v>
      </c>
      <c r="K358" s="455">
        <v>0</v>
      </c>
      <c r="L358" s="455">
        <v>0</v>
      </c>
      <c r="M358" s="455">
        <v>0</v>
      </c>
      <c r="N358" s="448">
        <v>0</v>
      </c>
      <c r="O358" s="448">
        <v>0</v>
      </c>
      <c r="P358" s="456">
        <v>0</v>
      </c>
      <c r="Q358" s="271"/>
      <c r="R358" s="271"/>
      <c r="S358" s="271"/>
      <c r="T358" s="271" t="s">
        <v>533</v>
      </c>
      <c r="U358" s="113"/>
      <c r="Z358" s="275"/>
      <c r="AE358" s="275"/>
    </row>
    <row r="359" spans="1:32">
      <c r="A359" s="439"/>
      <c r="B359" s="466" t="s">
        <v>432</v>
      </c>
      <c r="C359" s="467">
        <v>0</v>
      </c>
      <c r="D359" s="468">
        <v>0</v>
      </c>
      <c r="E359" s="468">
        <v>0</v>
      </c>
      <c r="F359" s="468">
        <v>0</v>
      </c>
      <c r="G359" s="468">
        <v>0</v>
      </c>
      <c r="H359" s="468">
        <v>0</v>
      </c>
      <c r="I359" s="467">
        <v>0</v>
      </c>
      <c r="J359" s="467">
        <v>0</v>
      </c>
      <c r="K359" s="468">
        <v>0</v>
      </c>
      <c r="L359" s="468">
        <v>0</v>
      </c>
      <c r="M359" s="468">
        <v>0</v>
      </c>
      <c r="N359" s="467">
        <v>0</v>
      </c>
      <c r="O359" s="467">
        <v>0</v>
      </c>
      <c r="P359" s="469">
        <v>0</v>
      </c>
      <c r="Q359" s="271"/>
      <c r="R359" s="271"/>
      <c r="S359" s="271"/>
      <c r="T359" s="272">
        <f t="shared" ref="T359" si="2085">C359-C358</f>
        <v>0</v>
      </c>
      <c r="U359" s="272">
        <f t="shared" ref="U359" si="2086">D359-D358</f>
        <v>0</v>
      </c>
      <c r="V359" s="272">
        <f t="shared" ref="V359" si="2087">E359-E358</f>
        <v>0</v>
      </c>
      <c r="W359" s="272">
        <f t="shared" ref="W359" si="2088">F359-F358</f>
        <v>0</v>
      </c>
      <c r="X359" s="272">
        <f t="shared" ref="X359" si="2089">G359-G358</f>
        <v>0</v>
      </c>
      <c r="Y359" s="272">
        <f t="shared" ref="Y359" si="2090">H359-H358</f>
        <v>0</v>
      </c>
      <c r="Z359" s="276">
        <f t="shared" ref="Z359" si="2091">I359-I358</f>
        <v>0</v>
      </c>
      <c r="AA359" s="272">
        <f t="shared" ref="AA359" si="2092">J359-J358</f>
        <v>0</v>
      </c>
      <c r="AB359" s="272">
        <f t="shared" ref="AB359" si="2093">K359-K358</f>
        <v>0</v>
      </c>
      <c r="AC359" s="272">
        <f t="shared" ref="AC359" si="2094">L359-L358</f>
        <v>0</v>
      </c>
      <c r="AD359" s="272">
        <f t="shared" ref="AD359" si="2095">M359-M358</f>
        <v>0</v>
      </c>
      <c r="AE359" s="276">
        <f t="shared" ref="AE359" si="2096">N359-N358</f>
        <v>0</v>
      </c>
    </row>
    <row r="360" spans="1:32">
      <c r="A360" s="439"/>
      <c r="B360" s="457" t="s">
        <v>234</v>
      </c>
      <c r="C360" s="447">
        <v>0</v>
      </c>
      <c r="D360" s="480">
        <v>0</v>
      </c>
      <c r="E360" s="480">
        <v>0</v>
      </c>
      <c r="F360" s="480">
        <v>0</v>
      </c>
      <c r="G360" s="480">
        <v>0</v>
      </c>
      <c r="H360" s="480">
        <v>0</v>
      </c>
      <c r="I360" s="447">
        <v>0</v>
      </c>
      <c r="J360" s="447">
        <v>0</v>
      </c>
      <c r="K360" s="480">
        <v>0</v>
      </c>
      <c r="L360" s="480">
        <v>0</v>
      </c>
      <c r="M360" s="480">
        <v>0</v>
      </c>
      <c r="N360" s="447">
        <v>0</v>
      </c>
      <c r="O360" s="447">
        <v>0</v>
      </c>
      <c r="P360" s="459">
        <v>0</v>
      </c>
      <c r="Q360" s="271"/>
      <c r="R360" s="271"/>
      <c r="S360" s="271"/>
      <c r="T360" s="113"/>
      <c r="U360" s="113"/>
      <c r="Z360" s="275"/>
      <c r="AE360" s="275"/>
    </row>
    <row r="361" spans="1:32">
      <c r="A361" s="439"/>
      <c r="B361" s="457" t="s">
        <v>434</v>
      </c>
      <c r="C361" s="447">
        <v>0</v>
      </c>
      <c r="D361" s="458">
        <v>0</v>
      </c>
      <c r="E361" s="458">
        <v>0</v>
      </c>
      <c r="F361" s="458">
        <v>0</v>
      </c>
      <c r="G361" s="458">
        <v>0</v>
      </c>
      <c r="H361" s="458">
        <v>0</v>
      </c>
      <c r="I361" s="447">
        <v>0</v>
      </c>
      <c r="J361" s="447">
        <v>0</v>
      </c>
      <c r="K361" s="458">
        <v>0</v>
      </c>
      <c r="L361" s="458">
        <v>0</v>
      </c>
      <c r="M361" s="458">
        <v>0</v>
      </c>
      <c r="N361" s="447">
        <v>0</v>
      </c>
      <c r="O361" s="447">
        <v>0</v>
      </c>
      <c r="P361" s="459">
        <v>0</v>
      </c>
      <c r="Q361" s="271"/>
      <c r="R361" s="271"/>
      <c r="S361" s="271"/>
      <c r="T361" s="272">
        <f t="shared" ref="T361" si="2097">C361-C360</f>
        <v>0</v>
      </c>
      <c r="U361" s="272">
        <f t="shared" ref="U361" si="2098">D361-D360</f>
        <v>0</v>
      </c>
      <c r="V361" s="272">
        <f t="shared" ref="V361" si="2099">E361-E360</f>
        <v>0</v>
      </c>
      <c r="W361" s="272">
        <f t="shared" ref="W361" si="2100">F361-F360</f>
        <v>0</v>
      </c>
      <c r="X361" s="272">
        <f t="shared" ref="X361" si="2101">G361-G360</f>
        <v>0</v>
      </c>
      <c r="Y361" s="272">
        <f t="shared" ref="Y361" si="2102">H361-H360</f>
        <v>0</v>
      </c>
      <c r="Z361" s="276">
        <f t="shared" ref="Z361" si="2103">I361-I360</f>
        <v>0</v>
      </c>
      <c r="AA361" s="272">
        <f t="shared" ref="AA361" si="2104">J361-J360</f>
        <v>0</v>
      </c>
      <c r="AB361" s="272">
        <f t="shared" ref="AB361" si="2105">K361-K360</f>
        <v>0</v>
      </c>
      <c r="AC361" s="272">
        <f t="shared" ref="AC361" si="2106">L361-L360</f>
        <v>0</v>
      </c>
      <c r="AD361" s="272">
        <f t="shared" ref="AD361" si="2107">M361-M360</f>
        <v>0</v>
      </c>
      <c r="AE361" s="276">
        <f t="shared" ref="AE361" si="2108">N361-N360</f>
        <v>0</v>
      </c>
    </row>
    <row r="362" spans="1:32">
      <c r="A362" s="439"/>
      <c r="B362" s="457" t="s">
        <v>236</v>
      </c>
      <c r="C362" s="447">
        <v>0</v>
      </c>
      <c r="D362" s="458">
        <v>0</v>
      </c>
      <c r="E362" s="458">
        <v>0</v>
      </c>
      <c r="F362" s="458">
        <v>0</v>
      </c>
      <c r="G362" s="458">
        <v>0</v>
      </c>
      <c r="H362" s="458">
        <v>0</v>
      </c>
      <c r="I362" s="447">
        <v>0</v>
      </c>
      <c r="J362" s="447">
        <v>0</v>
      </c>
      <c r="K362" s="458">
        <v>0</v>
      </c>
      <c r="L362" s="458">
        <v>0</v>
      </c>
      <c r="M362" s="458">
        <v>0</v>
      </c>
      <c r="N362" s="447">
        <v>0</v>
      </c>
      <c r="O362" s="447">
        <v>0</v>
      </c>
      <c r="P362" s="459">
        <v>0</v>
      </c>
      <c r="Q362" s="271"/>
      <c r="R362" s="271"/>
      <c r="S362" s="271"/>
      <c r="T362" s="113"/>
      <c r="U362" s="113"/>
      <c r="Z362" s="275"/>
      <c r="AE362" s="275"/>
    </row>
    <row r="363" spans="1:32" ht="13.5" thickBot="1">
      <c r="A363" s="439"/>
      <c r="B363" s="457" t="s">
        <v>436</v>
      </c>
      <c r="C363" s="447">
        <v>0</v>
      </c>
      <c r="D363" s="458">
        <v>0</v>
      </c>
      <c r="E363" s="458">
        <v>0</v>
      </c>
      <c r="F363" s="458">
        <v>0</v>
      </c>
      <c r="G363" s="458">
        <v>0</v>
      </c>
      <c r="H363" s="458">
        <v>0</v>
      </c>
      <c r="I363" s="447">
        <v>0</v>
      </c>
      <c r="J363" s="447">
        <v>0</v>
      </c>
      <c r="K363" s="458">
        <v>0</v>
      </c>
      <c r="L363" s="458">
        <v>0</v>
      </c>
      <c r="M363" s="458">
        <v>0</v>
      </c>
      <c r="N363" s="447">
        <v>0</v>
      </c>
      <c r="O363" s="447">
        <v>0</v>
      </c>
      <c r="P363" s="459">
        <v>0</v>
      </c>
      <c r="Q363" s="271"/>
      <c r="R363" s="271"/>
      <c r="S363" s="271"/>
      <c r="T363" s="272">
        <f t="shared" ref="T363" si="2109">C363-C362</f>
        <v>0</v>
      </c>
      <c r="U363" s="272">
        <f t="shared" ref="U363" si="2110">D363-D362</f>
        <v>0</v>
      </c>
      <c r="V363" s="272">
        <f t="shared" ref="V363" si="2111">E363-E362</f>
        <v>0</v>
      </c>
      <c r="W363" s="272">
        <f t="shared" ref="W363" si="2112">F363-F362</f>
        <v>0</v>
      </c>
      <c r="X363" s="272">
        <f t="shared" ref="X363" si="2113">G363-G362</f>
        <v>0</v>
      </c>
      <c r="Y363" s="272">
        <f t="shared" ref="Y363" si="2114">H363-H362</f>
        <v>0</v>
      </c>
      <c r="Z363" s="276">
        <f t="shared" ref="Z363" si="2115">I363-I362</f>
        <v>0</v>
      </c>
      <c r="AA363" s="272">
        <f t="shared" ref="AA363" si="2116">J363-J362</f>
        <v>0</v>
      </c>
      <c r="AB363" s="272">
        <f t="shared" ref="AB363" si="2117">K363-K362</f>
        <v>0</v>
      </c>
      <c r="AC363" s="272">
        <f t="shared" ref="AC363" si="2118">L363-L362</f>
        <v>0</v>
      </c>
      <c r="AD363" s="272">
        <f t="shared" ref="AD363" si="2119">M363-M362</f>
        <v>0</v>
      </c>
      <c r="AE363" s="276">
        <f t="shared" ref="AE363" si="2120">N363-N362</f>
        <v>0</v>
      </c>
    </row>
    <row r="364" spans="1:32" ht="13.5" thickTop="1">
      <c r="A364" s="439"/>
      <c r="B364" s="473" t="s">
        <v>238</v>
      </c>
      <c r="C364" s="474">
        <v>0</v>
      </c>
      <c r="D364" s="475">
        <v>0</v>
      </c>
      <c r="E364" s="475">
        <v>0</v>
      </c>
      <c r="F364" s="475">
        <v>0</v>
      </c>
      <c r="G364" s="475">
        <v>0</v>
      </c>
      <c r="H364" s="475">
        <v>0</v>
      </c>
      <c r="I364" s="474">
        <v>0</v>
      </c>
      <c r="J364" s="474">
        <v>0</v>
      </c>
      <c r="K364" s="475">
        <v>0</v>
      </c>
      <c r="L364" s="475">
        <v>0</v>
      </c>
      <c r="M364" s="475">
        <v>0</v>
      </c>
      <c r="N364" s="474">
        <v>0</v>
      </c>
      <c r="O364" s="474">
        <v>0</v>
      </c>
      <c r="P364" s="476">
        <v>0</v>
      </c>
      <c r="Q364" s="408"/>
      <c r="R364" s="408"/>
      <c r="S364" s="408"/>
      <c r="T364" s="417"/>
      <c r="U364" s="417"/>
      <c r="V364" s="417"/>
      <c r="W364" s="417"/>
      <c r="X364" s="417"/>
      <c r="Y364" s="417"/>
      <c r="Z364" s="418"/>
      <c r="AA364" s="417"/>
      <c r="AB364" s="417"/>
      <c r="AC364" s="417"/>
      <c r="AD364" s="417"/>
      <c r="AE364" s="418"/>
      <c r="AF364" s="417"/>
    </row>
    <row r="365" spans="1:32" ht="13.5" thickBot="1">
      <c r="A365" s="439"/>
      <c r="B365" s="473" t="s">
        <v>438</v>
      </c>
      <c r="C365" s="474">
        <v>0</v>
      </c>
      <c r="D365" s="475">
        <v>0</v>
      </c>
      <c r="E365" s="475">
        <v>0</v>
      </c>
      <c r="F365" s="475">
        <v>0</v>
      </c>
      <c r="G365" s="475">
        <v>0</v>
      </c>
      <c r="H365" s="475">
        <v>0</v>
      </c>
      <c r="I365" s="474">
        <v>0</v>
      </c>
      <c r="J365" s="474">
        <v>0</v>
      </c>
      <c r="K365" s="475">
        <v>0</v>
      </c>
      <c r="L365" s="475">
        <v>0</v>
      </c>
      <c r="M365" s="475">
        <v>0</v>
      </c>
      <c r="N365" s="474">
        <v>0</v>
      </c>
      <c r="O365" s="474">
        <v>0</v>
      </c>
      <c r="P365" s="476">
        <v>0</v>
      </c>
      <c r="Q365" s="412"/>
      <c r="R365" s="412"/>
      <c r="S365" s="412"/>
      <c r="T365" s="419">
        <f t="shared" ref="T365" si="2121">C365-C364</f>
        <v>0</v>
      </c>
      <c r="U365" s="419">
        <f t="shared" ref="U365" si="2122">D365-D364</f>
        <v>0</v>
      </c>
      <c r="V365" s="419">
        <f t="shared" ref="V365" si="2123">E365-E364</f>
        <v>0</v>
      </c>
      <c r="W365" s="419">
        <f t="shared" ref="W365" si="2124">F365-F364</f>
        <v>0</v>
      </c>
      <c r="X365" s="419">
        <f t="shared" ref="X365" si="2125">G365-G364</f>
        <v>0</v>
      </c>
      <c r="Y365" s="419">
        <f t="shared" ref="Y365" si="2126">H365-H364</f>
        <v>0</v>
      </c>
      <c r="Z365" s="420">
        <f t="shared" ref="Z365" si="2127">I365-I364</f>
        <v>0</v>
      </c>
      <c r="AA365" s="419">
        <f t="shared" ref="AA365" si="2128">J365-J364</f>
        <v>0</v>
      </c>
      <c r="AB365" s="419">
        <f t="shared" ref="AB365" si="2129">K365-K364</f>
        <v>0</v>
      </c>
      <c r="AC365" s="419">
        <f t="shared" ref="AC365" si="2130">L365-L364</f>
        <v>0</v>
      </c>
      <c r="AD365" s="419">
        <f t="shared" ref="AD365" si="2131">M365-M364</f>
        <v>0</v>
      </c>
      <c r="AE365" s="420">
        <f t="shared" ref="AE365" si="2132">N365-N364</f>
        <v>0</v>
      </c>
      <c r="AF365" s="421"/>
    </row>
    <row r="366" spans="1:32" ht="13.5" thickTop="1">
      <c r="A366" s="439"/>
      <c r="B366" s="457" t="s">
        <v>78</v>
      </c>
      <c r="C366" s="447">
        <v>0</v>
      </c>
      <c r="D366" s="458">
        <v>0</v>
      </c>
      <c r="E366" s="458">
        <v>0</v>
      </c>
      <c r="F366" s="458">
        <v>0</v>
      </c>
      <c r="G366" s="458">
        <v>0</v>
      </c>
      <c r="H366" s="458">
        <v>0</v>
      </c>
      <c r="I366" s="447">
        <v>0</v>
      </c>
      <c r="J366" s="447">
        <v>0</v>
      </c>
      <c r="K366" s="458">
        <v>0</v>
      </c>
      <c r="L366" s="458">
        <v>0</v>
      </c>
      <c r="M366" s="458">
        <v>0</v>
      </c>
      <c r="N366" s="447">
        <v>0</v>
      </c>
      <c r="O366" s="447">
        <v>0</v>
      </c>
      <c r="P366" s="459">
        <v>0</v>
      </c>
      <c r="Q366" s="271"/>
      <c r="R366" s="271"/>
      <c r="S366" s="271"/>
      <c r="T366" s="113"/>
      <c r="U366" s="113"/>
      <c r="Z366" s="275"/>
      <c r="AE366" s="275"/>
    </row>
    <row r="367" spans="1:32">
      <c r="A367" s="439"/>
      <c r="B367" s="457" t="s">
        <v>440</v>
      </c>
      <c r="C367" s="447">
        <v>0</v>
      </c>
      <c r="D367" s="458">
        <v>0</v>
      </c>
      <c r="E367" s="458">
        <v>0</v>
      </c>
      <c r="F367" s="458">
        <v>0</v>
      </c>
      <c r="G367" s="458">
        <v>0</v>
      </c>
      <c r="H367" s="458">
        <v>0</v>
      </c>
      <c r="I367" s="447">
        <v>0</v>
      </c>
      <c r="J367" s="447">
        <v>0</v>
      </c>
      <c r="K367" s="458">
        <v>0</v>
      </c>
      <c r="L367" s="458">
        <v>0</v>
      </c>
      <c r="M367" s="458">
        <v>0</v>
      </c>
      <c r="N367" s="447">
        <v>0</v>
      </c>
      <c r="O367" s="447">
        <v>0</v>
      </c>
      <c r="P367" s="459">
        <v>0</v>
      </c>
      <c r="Q367" s="271"/>
      <c r="R367" s="271"/>
      <c r="S367" s="271"/>
      <c r="T367" s="272">
        <f t="shared" ref="T367" si="2133">C367-C366</f>
        <v>0</v>
      </c>
      <c r="U367" s="272">
        <f t="shared" ref="U367" si="2134">D367-D366</f>
        <v>0</v>
      </c>
      <c r="V367" s="272">
        <f t="shared" ref="V367" si="2135">E367-E366</f>
        <v>0</v>
      </c>
      <c r="W367" s="272">
        <f t="shared" ref="W367" si="2136">F367-F366</f>
        <v>0</v>
      </c>
      <c r="X367" s="272">
        <f t="shared" ref="X367" si="2137">G367-G366</f>
        <v>0</v>
      </c>
      <c r="Y367" s="272">
        <f t="shared" ref="Y367" si="2138">H367-H366</f>
        <v>0</v>
      </c>
      <c r="Z367" s="276">
        <f t="shared" ref="Z367" si="2139">I367-I366</f>
        <v>0</v>
      </c>
      <c r="AA367" s="272">
        <f t="shared" ref="AA367" si="2140">J367-J366</f>
        <v>0</v>
      </c>
      <c r="AB367" s="272">
        <f t="shared" ref="AB367" si="2141">K367-K366</f>
        <v>0</v>
      </c>
      <c r="AC367" s="272">
        <f t="shared" ref="AC367" si="2142">L367-L366</f>
        <v>0</v>
      </c>
      <c r="AD367" s="272">
        <f t="shared" ref="AD367" si="2143">M367-M366</f>
        <v>0</v>
      </c>
      <c r="AE367" s="276">
        <f t="shared" ref="AE367" si="2144">N367-N366</f>
        <v>0</v>
      </c>
    </row>
    <row r="368" spans="1:32">
      <c r="A368" s="439"/>
      <c r="B368" s="457" t="s">
        <v>80</v>
      </c>
      <c r="C368" s="447">
        <v>0</v>
      </c>
      <c r="D368" s="458">
        <v>0</v>
      </c>
      <c r="E368" s="458">
        <v>0</v>
      </c>
      <c r="F368" s="458">
        <v>0</v>
      </c>
      <c r="G368" s="458">
        <v>0</v>
      </c>
      <c r="H368" s="458">
        <v>0</v>
      </c>
      <c r="I368" s="447">
        <v>0</v>
      </c>
      <c r="J368" s="447">
        <v>0</v>
      </c>
      <c r="K368" s="458">
        <v>0</v>
      </c>
      <c r="L368" s="458">
        <v>0</v>
      </c>
      <c r="M368" s="458">
        <v>0</v>
      </c>
      <c r="N368" s="447">
        <v>0</v>
      </c>
      <c r="O368" s="447">
        <v>0</v>
      </c>
      <c r="P368" s="459">
        <v>0</v>
      </c>
      <c r="Q368" s="271"/>
      <c r="R368" s="271"/>
      <c r="S368" s="271"/>
      <c r="T368" s="113"/>
      <c r="U368" s="113"/>
      <c r="Z368" s="275"/>
      <c r="AE368" s="275"/>
    </row>
    <row r="369" spans="1:32">
      <c r="A369" s="439"/>
      <c r="B369" s="457" t="s">
        <v>442</v>
      </c>
      <c r="C369" s="447">
        <v>0</v>
      </c>
      <c r="D369" s="458">
        <v>0</v>
      </c>
      <c r="E369" s="458">
        <v>0</v>
      </c>
      <c r="F369" s="458">
        <v>0</v>
      </c>
      <c r="G369" s="458">
        <v>0</v>
      </c>
      <c r="H369" s="458">
        <v>0</v>
      </c>
      <c r="I369" s="447">
        <v>0</v>
      </c>
      <c r="J369" s="447">
        <v>0</v>
      </c>
      <c r="K369" s="458">
        <v>0</v>
      </c>
      <c r="L369" s="458">
        <v>0</v>
      </c>
      <c r="M369" s="458">
        <v>0</v>
      </c>
      <c r="N369" s="447">
        <v>0</v>
      </c>
      <c r="O369" s="447">
        <v>0</v>
      </c>
      <c r="P369" s="459">
        <v>0</v>
      </c>
      <c r="Q369" s="271"/>
      <c r="R369" s="271"/>
      <c r="S369" s="271"/>
      <c r="T369" s="272">
        <f t="shared" ref="T369" si="2145">C369-C368</f>
        <v>0</v>
      </c>
      <c r="U369" s="272">
        <f t="shared" ref="U369" si="2146">D369-D368</f>
        <v>0</v>
      </c>
      <c r="V369" s="272">
        <f t="shared" ref="V369" si="2147">E369-E368</f>
        <v>0</v>
      </c>
      <c r="W369" s="272">
        <f t="shared" ref="W369" si="2148">F369-F368</f>
        <v>0</v>
      </c>
      <c r="X369" s="272">
        <f t="shared" ref="X369" si="2149">G369-G368</f>
        <v>0</v>
      </c>
      <c r="Y369" s="272">
        <f t="shared" ref="Y369" si="2150">H369-H368</f>
        <v>0</v>
      </c>
      <c r="Z369" s="276">
        <f t="shared" ref="Z369" si="2151">I369-I368</f>
        <v>0</v>
      </c>
      <c r="AA369" s="272">
        <f t="shared" ref="AA369" si="2152">J369-J368</f>
        <v>0</v>
      </c>
      <c r="AB369" s="272">
        <f t="shared" ref="AB369" si="2153">K369-K368</f>
        <v>0</v>
      </c>
      <c r="AC369" s="272">
        <f t="shared" ref="AC369" si="2154">L369-L368</f>
        <v>0</v>
      </c>
      <c r="AD369" s="272">
        <f t="shared" ref="AD369" si="2155">M369-M368</f>
        <v>0</v>
      </c>
      <c r="AE369" s="276">
        <f t="shared" ref="AE369" si="2156">N369-N368</f>
        <v>0</v>
      </c>
    </row>
    <row r="370" spans="1:32">
      <c r="A370" s="439"/>
      <c r="B370" s="457" t="s">
        <v>82</v>
      </c>
      <c r="C370" s="447">
        <v>0</v>
      </c>
      <c r="D370" s="458">
        <v>0</v>
      </c>
      <c r="E370" s="458">
        <v>0</v>
      </c>
      <c r="F370" s="458">
        <v>0</v>
      </c>
      <c r="G370" s="458">
        <v>0</v>
      </c>
      <c r="H370" s="458">
        <v>0</v>
      </c>
      <c r="I370" s="447">
        <v>0</v>
      </c>
      <c r="J370" s="447">
        <v>0</v>
      </c>
      <c r="K370" s="458">
        <v>0</v>
      </c>
      <c r="L370" s="458">
        <v>0</v>
      </c>
      <c r="M370" s="458">
        <v>0</v>
      </c>
      <c r="N370" s="447">
        <v>0</v>
      </c>
      <c r="O370" s="447">
        <v>0</v>
      </c>
      <c r="P370" s="459">
        <v>0</v>
      </c>
      <c r="Q370" s="271"/>
      <c r="R370" s="271"/>
      <c r="S370" s="271"/>
      <c r="T370" s="113"/>
      <c r="U370" s="113"/>
      <c r="Z370" s="275"/>
      <c r="AE370" s="275"/>
    </row>
    <row r="371" spans="1:32" ht="13.5" thickBot="1">
      <c r="A371" s="439"/>
      <c r="B371" s="457" t="s">
        <v>444</v>
      </c>
      <c r="C371" s="447">
        <v>0</v>
      </c>
      <c r="D371" s="458">
        <v>0</v>
      </c>
      <c r="E371" s="458">
        <v>0</v>
      </c>
      <c r="F371" s="458">
        <v>0</v>
      </c>
      <c r="G371" s="458">
        <v>0</v>
      </c>
      <c r="H371" s="458">
        <v>0</v>
      </c>
      <c r="I371" s="447">
        <v>0</v>
      </c>
      <c r="J371" s="447">
        <v>0</v>
      </c>
      <c r="K371" s="458">
        <v>0</v>
      </c>
      <c r="L371" s="458">
        <v>0</v>
      </c>
      <c r="M371" s="458">
        <v>0</v>
      </c>
      <c r="N371" s="447">
        <v>0</v>
      </c>
      <c r="O371" s="447">
        <v>0</v>
      </c>
      <c r="P371" s="459">
        <v>0</v>
      </c>
      <c r="Q371" s="271"/>
      <c r="R371" s="271"/>
      <c r="S371" s="271"/>
      <c r="T371" s="272">
        <f t="shared" ref="T371" si="2157">C371-C370</f>
        <v>0</v>
      </c>
      <c r="U371" s="272">
        <f t="shared" ref="U371" si="2158">D371-D370</f>
        <v>0</v>
      </c>
      <c r="V371" s="272">
        <f t="shared" ref="V371" si="2159">E371-E370</f>
        <v>0</v>
      </c>
      <c r="W371" s="272">
        <f t="shared" ref="W371" si="2160">F371-F370</f>
        <v>0</v>
      </c>
      <c r="X371" s="272">
        <f t="shared" ref="X371" si="2161">G371-G370</f>
        <v>0</v>
      </c>
      <c r="Y371" s="272">
        <f t="shared" ref="Y371" si="2162">H371-H370</f>
        <v>0</v>
      </c>
      <c r="Z371" s="276">
        <f t="shared" ref="Z371" si="2163">I371-I370</f>
        <v>0</v>
      </c>
      <c r="AA371" s="272">
        <f t="shared" ref="AA371" si="2164">J371-J370</f>
        <v>0</v>
      </c>
      <c r="AB371" s="272">
        <f t="shared" ref="AB371" si="2165">K371-K370</f>
        <v>0</v>
      </c>
      <c r="AC371" s="272">
        <f t="shared" ref="AC371" si="2166">L371-L370</f>
        <v>0</v>
      </c>
      <c r="AD371" s="272">
        <f t="shared" ref="AD371" si="2167">M371-M370</f>
        <v>0</v>
      </c>
      <c r="AE371" s="276">
        <f t="shared" ref="AE371" si="2168">N371-N370</f>
        <v>0</v>
      </c>
    </row>
    <row r="372" spans="1:32" ht="13.5" thickTop="1">
      <c r="A372" s="439"/>
      <c r="B372" s="457" t="s">
        <v>84</v>
      </c>
      <c r="C372" s="447">
        <v>0</v>
      </c>
      <c r="D372" s="458">
        <v>0</v>
      </c>
      <c r="E372" s="458">
        <v>0</v>
      </c>
      <c r="F372" s="458">
        <v>0</v>
      </c>
      <c r="G372" s="458">
        <v>0</v>
      </c>
      <c r="H372" s="458">
        <v>0</v>
      </c>
      <c r="I372" s="447">
        <v>0</v>
      </c>
      <c r="J372" s="447">
        <v>0</v>
      </c>
      <c r="K372" s="458">
        <v>0</v>
      </c>
      <c r="L372" s="458">
        <v>0</v>
      </c>
      <c r="M372" s="458">
        <v>0</v>
      </c>
      <c r="N372" s="447">
        <v>0</v>
      </c>
      <c r="O372" s="447">
        <v>0</v>
      </c>
      <c r="P372" s="459">
        <v>0</v>
      </c>
      <c r="Q372" s="408"/>
      <c r="R372" s="408"/>
      <c r="S372" s="408"/>
      <c r="T372" s="417"/>
      <c r="U372" s="417"/>
      <c r="V372" s="417"/>
      <c r="W372" s="417"/>
      <c r="X372" s="417"/>
      <c r="Y372" s="417"/>
      <c r="Z372" s="418"/>
      <c r="AA372" s="417"/>
      <c r="AB372" s="417"/>
      <c r="AC372" s="417"/>
      <c r="AD372" s="417"/>
      <c r="AE372" s="418"/>
      <c r="AF372" s="417"/>
    </row>
    <row r="373" spans="1:32" ht="13.5" thickBot="1">
      <c r="A373" s="439"/>
      <c r="B373" s="457" t="s">
        <v>446</v>
      </c>
      <c r="C373" s="447">
        <v>0</v>
      </c>
      <c r="D373" s="458">
        <v>0</v>
      </c>
      <c r="E373" s="458">
        <v>0</v>
      </c>
      <c r="F373" s="458">
        <v>0</v>
      </c>
      <c r="G373" s="458">
        <v>0</v>
      </c>
      <c r="H373" s="458">
        <v>0</v>
      </c>
      <c r="I373" s="447">
        <v>0</v>
      </c>
      <c r="J373" s="447">
        <v>0</v>
      </c>
      <c r="K373" s="458">
        <v>0</v>
      </c>
      <c r="L373" s="458">
        <v>0</v>
      </c>
      <c r="M373" s="458">
        <v>0</v>
      </c>
      <c r="N373" s="447">
        <v>0</v>
      </c>
      <c r="O373" s="447">
        <v>0</v>
      </c>
      <c r="P373" s="459">
        <v>0</v>
      </c>
      <c r="Q373" s="412"/>
      <c r="R373" s="412"/>
      <c r="S373" s="412"/>
      <c r="T373" s="419">
        <f t="shared" ref="T373" si="2169">C373-C372</f>
        <v>0</v>
      </c>
      <c r="U373" s="419">
        <f t="shared" ref="U373" si="2170">D373-D372</f>
        <v>0</v>
      </c>
      <c r="V373" s="419">
        <f t="shared" ref="V373" si="2171">E373-E372</f>
        <v>0</v>
      </c>
      <c r="W373" s="419">
        <f t="shared" ref="W373" si="2172">F373-F372</f>
        <v>0</v>
      </c>
      <c r="X373" s="419">
        <f t="shared" ref="X373" si="2173">G373-G372</f>
        <v>0</v>
      </c>
      <c r="Y373" s="419">
        <f t="shared" ref="Y373" si="2174">H373-H372</f>
        <v>0</v>
      </c>
      <c r="Z373" s="420">
        <f t="shared" ref="Z373" si="2175">I373-I372</f>
        <v>0</v>
      </c>
      <c r="AA373" s="419">
        <f t="shared" ref="AA373" si="2176">J373-J372</f>
        <v>0</v>
      </c>
      <c r="AB373" s="419">
        <f t="shared" ref="AB373" si="2177">K373-K372</f>
        <v>0</v>
      </c>
      <c r="AC373" s="419">
        <f t="shared" ref="AC373" si="2178">L373-L372</f>
        <v>0</v>
      </c>
      <c r="AD373" s="419">
        <f t="shared" ref="AD373" si="2179">M373-M372</f>
        <v>0</v>
      </c>
      <c r="AE373" s="420">
        <f t="shared" ref="AE373" si="2180">N373-N372</f>
        <v>0</v>
      </c>
      <c r="AF373" s="421"/>
    </row>
    <row r="374" spans="1:32" ht="13.5" thickTop="1">
      <c r="A374" s="439"/>
      <c r="B374" s="457" t="s">
        <v>86</v>
      </c>
      <c r="C374" s="447">
        <v>0</v>
      </c>
      <c r="D374" s="458">
        <v>0</v>
      </c>
      <c r="E374" s="458">
        <v>0</v>
      </c>
      <c r="F374" s="458">
        <v>0</v>
      </c>
      <c r="G374" s="458">
        <v>0</v>
      </c>
      <c r="H374" s="458">
        <v>0</v>
      </c>
      <c r="I374" s="447">
        <v>0</v>
      </c>
      <c r="J374" s="447">
        <v>0</v>
      </c>
      <c r="K374" s="458">
        <v>0</v>
      </c>
      <c r="L374" s="458">
        <v>0</v>
      </c>
      <c r="M374" s="458">
        <v>0</v>
      </c>
      <c r="N374" s="447">
        <v>0</v>
      </c>
      <c r="O374" s="447">
        <v>0</v>
      </c>
      <c r="P374" s="459">
        <v>0</v>
      </c>
      <c r="Q374" s="271"/>
      <c r="R374" s="271"/>
      <c r="S374" s="271"/>
      <c r="T374" s="113"/>
      <c r="U374" s="113"/>
      <c r="Z374" s="275"/>
      <c r="AE374" s="275"/>
    </row>
    <row r="375" spans="1:32">
      <c r="A375" s="439"/>
      <c r="B375" s="457" t="s">
        <v>448</v>
      </c>
      <c r="C375" s="447">
        <v>0</v>
      </c>
      <c r="D375" s="458">
        <v>0</v>
      </c>
      <c r="E375" s="458">
        <v>0</v>
      </c>
      <c r="F375" s="458">
        <v>0</v>
      </c>
      <c r="G375" s="458">
        <v>0</v>
      </c>
      <c r="H375" s="458">
        <v>0</v>
      </c>
      <c r="I375" s="447">
        <v>0</v>
      </c>
      <c r="J375" s="447">
        <v>0</v>
      </c>
      <c r="K375" s="458">
        <v>0</v>
      </c>
      <c r="L375" s="458">
        <v>0</v>
      </c>
      <c r="M375" s="458">
        <v>0</v>
      </c>
      <c r="N375" s="447">
        <v>0</v>
      </c>
      <c r="O375" s="447">
        <v>0</v>
      </c>
      <c r="P375" s="459">
        <v>0</v>
      </c>
      <c r="Q375" s="271"/>
      <c r="R375" s="271"/>
      <c r="S375" s="271"/>
      <c r="T375" s="272">
        <f t="shared" ref="T375" si="2181">C375-C374</f>
        <v>0</v>
      </c>
      <c r="U375" s="272">
        <f t="shared" ref="U375" si="2182">D375-D374</f>
        <v>0</v>
      </c>
      <c r="V375" s="272">
        <f t="shared" ref="V375" si="2183">E375-E374</f>
        <v>0</v>
      </c>
      <c r="W375" s="272">
        <f t="shared" ref="W375" si="2184">F375-F374</f>
        <v>0</v>
      </c>
      <c r="X375" s="272">
        <f t="shared" ref="X375" si="2185">G375-G374</f>
        <v>0</v>
      </c>
      <c r="Y375" s="272">
        <f t="shared" ref="Y375" si="2186">H375-H374</f>
        <v>0</v>
      </c>
      <c r="Z375" s="276">
        <f t="shared" ref="Z375" si="2187">I375-I374</f>
        <v>0</v>
      </c>
      <c r="AA375" s="272">
        <f t="shared" ref="AA375" si="2188">J375-J374</f>
        <v>0</v>
      </c>
      <c r="AB375" s="272">
        <f t="shared" ref="AB375" si="2189">K375-K374</f>
        <v>0</v>
      </c>
      <c r="AC375" s="272">
        <f t="shared" ref="AC375" si="2190">L375-L374</f>
        <v>0</v>
      </c>
      <c r="AD375" s="272">
        <f t="shared" ref="AD375" si="2191">M375-M374</f>
        <v>0</v>
      </c>
      <c r="AE375" s="276">
        <f t="shared" ref="AE375" si="2192">N375-N374</f>
        <v>0</v>
      </c>
    </row>
    <row r="376" spans="1:32">
      <c r="A376" s="439"/>
      <c r="B376" s="457" t="s">
        <v>88</v>
      </c>
      <c r="C376" s="447">
        <v>0</v>
      </c>
      <c r="D376" s="458">
        <v>0</v>
      </c>
      <c r="E376" s="458">
        <v>0</v>
      </c>
      <c r="F376" s="458">
        <v>0</v>
      </c>
      <c r="G376" s="458">
        <v>0</v>
      </c>
      <c r="H376" s="458">
        <v>0</v>
      </c>
      <c r="I376" s="447">
        <v>0</v>
      </c>
      <c r="J376" s="447">
        <v>0</v>
      </c>
      <c r="K376" s="458">
        <v>0</v>
      </c>
      <c r="L376" s="458">
        <v>0</v>
      </c>
      <c r="M376" s="458">
        <v>0</v>
      </c>
      <c r="N376" s="447">
        <v>0</v>
      </c>
      <c r="O376" s="447">
        <v>0</v>
      </c>
      <c r="P376" s="459">
        <v>0</v>
      </c>
      <c r="Q376" s="271"/>
      <c r="R376" s="271"/>
      <c r="S376" s="271"/>
      <c r="T376" s="113"/>
      <c r="U376" s="113"/>
      <c r="Z376" s="275"/>
      <c r="AE376" s="275"/>
    </row>
    <row r="377" spans="1:32">
      <c r="A377" s="439"/>
      <c r="B377" s="457" t="s">
        <v>450</v>
      </c>
      <c r="C377" s="447">
        <v>0</v>
      </c>
      <c r="D377" s="458">
        <v>0</v>
      </c>
      <c r="E377" s="458">
        <v>0</v>
      </c>
      <c r="F377" s="458">
        <v>0</v>
      </c>
      <c r="G377" s="458">
        <v>0</v>
      </c>
      <c r="H377" s="458">
        <v>0</v>
      </c>
      <c r="I377" s="447">
        <v>0</v>
      </c>
      <c r="J377" s="447">
        <v>0</v>
      </c>
      <c r="K377" s="458">
        <v>0</v>
      </c>
      <c r="L377" s="458">
        <v>0</v>
      </c>
      <c r="M377" s="458">
        <v>0</v>
      </c>
      <c r="N377" s="447">
        <v>0</v>
      </c>
      <c r="O377" s="447">
        <v>0</v>
      </c>
      <c r="P377" s="459">
        <v>0</v>
      </c>
      <c r="Q377" s="271"/>
      <c r="R377" s="271"/>
      <c r="S377" s="271"/>
      <c r="T377" s="272">
        <f t="shared" ref="T377" si="2193">C377-C376</f>
        <v>0</v>
      </c>
      <c r="U377" s="272">
        <f t="shared" ref="U377" si="2194">D377-D376</f>
        <v>0</v>
      </c>
      <c r="V377" s="272">
        <f t="shared" ref="V377" si="2195">E377-E376</f>
        <v>0</v>
      </c>
      <c r="W377" s="272">
        <f t="shared" ref="W377" si="2196">F377-F376</f>
        <v>0</v>
      </c>
      <c r="X377" s="272">
        <f t="shared" ref="X377" si="2197">G377-G376</f>
        <v>0</v>
      </c>
      <c r="Y377" s="272">
        <f t="shared" ref="Y377" si="2198">H377-H376</f>
        <v>0</v>
      </c>
      <c r="Z377" s="276">
        <f t="shared" ref="Z377" si="2199">I377-I376</f>
        <v>0</v>
      </c>
      <c r="AA377" s="272">
        <f t="shared" ref="AA377" si="2200">J377-J376</f>
        <v>0</v>
      </c>
      <c r="AB377" s="272">
        <f t="shared" ref="AB377" si="2201">K377-K376</f>
        <v>0</v>
      </c>
      <c r="AC377" s="272">
        <f t="shared" ref="AC377" si="2202">L377-L376</f>
        <v>0</v>
      </c>
      <c r="AD377" s="272">
        <f t="shared" ref="AD377" si="2203">M377-M376</f>
        <v>0</v>
      </c>
      <c r="AE377" s="276">
        <f t="shared" ref="AE377" si="2204">N377-N376</f>
        <v>0</v>
      </c>
    </row>
    <row r="378" spans="1:32">
      <c r="A378" s="439"/>
      <c r="B378" s="457" t="s">
        <v>90</v>
      </c>
      <c r="C378" s="447">
        <v>0</v>
      </c>
      <c r="D378" s="458">
        <v>0</v>
      </c>
      <c r="E378" s="458">
        <v>0</v>
      </c>
      <c r="F378" s="458">
        <v>0</v>
      </c>
      <c r="G378" s="458">
        <v>0</v>
      </c>
      <c r="H378" s="458">
        <v>0</v>
      </c>
      <c r="I378" s="447">
        <v>0</v>
      </c>
      <c r="J378" s="447">
        <v>0</v>
      </c>
      <c r="K378" s="458">
        <v>0</v>
      </c>
      <c r="L378" s="458">
        <v>0</v>
      </c>
      <c r="M378" s="458">
        <v>0</v>
      </c>
      <c r="N378" s="447">
        <v>0</v>
      </c>
      <c r="O378" s="447">
        <v>0</v>
      </c>
      <c r="P378" s="459">
        <v>0</v>
      </c>
      <c r="Q378" s="271"/>
      <c r="R378" s="271"/>
      <c r="S378" s="271"/>
      <c r="T378" s="113"/>
      <c r="U378" s="113"/>
      <c r="Z378" s="275"/>
      <c r="AE378" s="275"/>
    </row>
    <row r="379" spans="1:32" ht="13.5" thickBot="1">
      <c r="A379" s="439"/>
      <c r="B379" s="457" t="s">
        <v>452</v>
      </c>
      <c r="C379" s="447">
        <v>0</v>
      </c>
      <c r="D379" s="458">
        <v>0</v>
      </c>
      <c r="E379" s="458">
        <v>0</v>
      </c>
      <c r="F379" s="458">
        <v>0</v>
      </c>
      <c r="G379" s="458">
        <v>0</v>
      </c>
      <c r="H379" s="458">
        <v>0</v>
      </c>
      <c r="I379" s="447">
        <v>0</v>
      </c>
      <c r="J379" s="447">
        <v>0</v>
      </c>
      <c r="K379" s="458">
        <v>0</v>
      </c>
      <c r="L379" s="458">
        <v>0</v>
      </c>
      <c r="M379" s="458">
        <v>0</v>
      </c>
      <c r="N379" s="447">
        <v>0</v>
      </c>
      <c r="O379" s="447">
        <v>0</v>
      </c>
      <c r="P379" s="459">
        <v>0</v>
      </c>
      <c r="Q379" s="271"/>
      <c r="R379" s="271"/>
      <c r="S379" s="271"/>
      <c r="T379" s="272">
        <f t="shared" ref="T379" si="2205">C379-C378</f>
        <v>0</v>
      </c>
      <c r="U379" s="272">
        <f t="shared" ref="U379" si="2206">D379-D378</f>
        <v>0</v>
      </c>
      <c r="V379" s="272">
        <f t="shared" ref="V379" si="2207">E379-E378</f>
        <v>0</v>
      </c>
      <c r="W379" s="272">
        <f t="shared" ref="W379" si="2208">F379-F378</f>
        <v>0</v>
      </c>
      <c r="X379" s="272">
        <f t="shared" ref="X379" si="2209">G379-G378</f>
        <v>0</v>
      </c>
      <c r="Y379" s="272">
        <f t="shared" ref="Y379" si="2210">H379-H378</f>
        <v>0</v>
      </c>
      <c r="Z379" s="276">
        <f t="shared" ref="Z379" si="2211">I379-I378</f>
        <v>0</v>
      </c>
      <c r="AA379" s="272">
        <f t="shared" ref="AA379" si="2212">J379-J378</f>
        <v>0</v>
      </c>
      <c r="AB379" s="272">
        <f t="shared" ref="AB379" si="2213">K379-K378</f>
        <v>0</v>
      </c>
      <c r="AC379" s="272">
        <f t="shared" ref="AC379" si="2214">L379-L378</f>
        <v>0</v>
      </c>
      <c r="AD379" s="272">
        <f t="shared" ref="AD379" si="2215">M379-M378</f>
        <v>0</v>
      </c>
      <c r="AE379" s="276">
        <f t="shared" ref="AE379" si="2216">N379-N378</f>
        <v>0</v>
      </c>
    </row>
    <row r="380" spans="1:32" ht="13.5" thickTop="1">
      <c r="A380" s="439"/>
      <c r="B380" s="457" t="s">
        <v>92</v>
      </c>
      <c r="C380" s="447">
        <v>0</v>
      </c>
      <c r="D380" s="458">
        <v>0</v>
      </c>
      <c r="E380" s="458">
        <v>0</v>
      </c>
      <c r="F380" s="458">
        <v>0</v>
      </c>
      <c r="G380" s="458">
        <v>0</v>
      </c>
      <c r="H380" s="458">
        <v>0</v>
      </c>
      <c r="I380" s="447">
        <v>0</v>
      </c>
      <c r="J380" s="447">
        <v>0</v>
      </c>
      <c r="K380" s="458">
        <v>0</v>
      </c>
      <c r="L380" s="458">
        <v>0</v>
      </c>
      <c r="M380" s="458">
        <v>0</v>
      </c>
      <c r="N380" s="447">
        <v>0</v>
      </c>
      <c r="O380" s="447">
        <v>0</v>
      </c>
      <c r="P380" s="459">
        <v>0</v>
      </c>
      <c r="Q380" s="408"/>
      <c r="R380" s="408"/>
      <c r="S380" s="408"/>
      <c r="T380" s="417"/>
      <c r="U380" s="417"/>
      <c r="V380" s="417"/>
      <c r="W380" s="417"/>
      <c r="X380" s="417"/>
      <c r="Y380" s="417"/>
      <c r="Z380" s="418"/>
      <c r="AA380" s="417"/>
      <c r="AB380" s="417"/>
      <c r="AC380" s="417"/>
      <c r="AD380" s="417"/>
      <c r="AE380" s="418"/>
      <c r="AF380" s="417"/>
    </row>
    <row r="381" spans="1:32" ht="13.5" thickBot="1">
      <c r="A381" s="439"/>
      <c r="B381" s="457" t="s">
        <v>454</v>
      </c>
      <c r="C381" s="447">
        <v>0</v>
      </c>
      <c r="D381" s="458">
        <v>0</v>
      </c>
      <c r="E381" s="458">
        <v>0</v>
      </c>
      <c r="F381" s="458">
        <v>0</v>
      </c>
      <c r="G381" s="458">
        <v>0</v>
      </c>
      <c r="H381" s="458">
        <v>0</v>
      </c>
      <c r="I381" s="447">
        <v>0</v>
      </c>
      <c r="J381" s="447">
        <v>0</v>
      </c>
      <c r="K381" s="458">
        <v>0</v>
      </c>
      <c r="L381" s="458">
        <v>0</v>
      </c>
      <c r="M381" s="458">
        <v>0</v>
      </c>
      <c r="N381" s="447">
        <v>0</v>
      </c>
      <c r="O381" s="447">
        <v>0</v>
      </c>
      <c r="P381" s="459">
        <v>0</v>
      </c>
      <c r="Q381" s="412"/>
      <c r="R381" s="412"/>
      <c r="S381" s="412"/>
      <c r="T381" s="419">
        <f t="shared" ref="T381" si="2217">C381-C380</f>
        <v>0</v>
      </c>
      <c r="U381" s="419">
        <f t="shared" ref="U381" si="2218">D381-D380</f>
        <v>0</v>
      </c>
      <c r="V381" s="419">
        <f t="shared" ref="V381" si="2219">E381-E380</f>
        <v>0</v>
      </c>
      <c r="W381" s="419">
        <f t="shared" ref="W381" si="2220">F381-F380</f>
        <v>0</v>
      </c>
      <c r="X381" s="419">
        <f t="shared" ref="X381" si="2221">G381-G380</f>
        <v>0</v>
      </c>
      <c r="Y381" s="419">
        <f t="shared" ref="Y381" si="2222">H381-H380</f>
        <v>0</v>
      </c>
      <c r="Z381" s="420">
        <f t="shared" ref="Z381" si="2223">I381-I380</f>
        <v>0</v>
      </c>
      <c r="AA381" s="419">
        <f t="shared" ref="AA381" si="2224">J381-J380</f>
        <v>0</v>
      </c>
      <c r="AB381" s="419">
        <f t="shared" ref="AB381" si="2225">K381-K380</f>
        <v>0</v>
      </c>
      <c r="AC381" s="419">
        <f t="shared" ref="AC381" si="2226">L381-L380</f>
        <v>0</v>
      </c>
      <c r="AD381" s="419">
        <f t="shared" ref="AD381" si="2227">M381-M380</f>
        <v>0</v>
      </c>
      <c r="AE381" s="420">
        <f t="shared" ref="AE381" si="2228">N381-N380</f>
        <v>0</v>
      </c>
      <c r="AF381" s="421"/>
    </row>
    <row r="382" spans="1:32" ht="13.5" thickTop="1">
      <c r="A382" s="439"/>
      <c r="B382" s="457" t="s">
        <v>110</v>
      </c>
      <c r="C382" s="447">
        <v>0</v>
      </c>
      <c r="D382" s="458">
        <v>0</v>
      </c>
      <c r="E382" s="458">
        <v>0</v>
      </c>
      <c r="F382" s="458">
        <v>0</v>
      </c>
      <c r="G382" s="458">
        <v>0</v>
      </c>
      <c r="H382" s="458">
        <v>0</v>
      </c>
      <c r="I382" s="447">
        <v>0</v>
      </c>
      <c r="J382" s="447">
        <v>0</v>
      </c>
      <c r="K382" s="458">
        <v>0</v>
      </c>
      <c r="L382" s="458">
        <v>0</v>
      </c>
      <c r="M382" s="458">
        <v>0</v>
      </c>
      <c r="N382" s="447">
        <v>0</v>
      </c>
      <c r="O382" s="447">
        <v>0</v>
      </c>
      <c r="P382" s="459">
        <v>0</v>
      </c>
      <c r="Q382" s="271"/>
      <c r="R382" s="271"/>
      <c r="S382" s="271"/>
      <c r="T382" s="113"/>
      <c r="U382" s="113"/>
      <c r="Z382" s="275"/>
      <c r="AE382" s="275"/>
    </row>
    <row r="383" spans="1:32">
      <c r="A383" s="439"/>
      <c r="B383" s="457" t="s">
        <v>456</v>
      </c>
      <c r="C383" s="447">
        <v>0</v>
      </c>
      <c r="D383" s="458">
        <v>0</v>
      </c>
      <c r="E383" s="458">
        <v>0</v>
      </c>
      <c r="F383" s="458">
        <v>0</v>
      </c>
      <c r="G383" s="458">
        <v>0</v>
      </c>
      <c r="H383" s="458">
        <v>0</v>
      </c>
      <c r="I383" s="447">
        <v>0</v>
      </c>
      <c r="J383" s="447">
        <v>0</v>
      </c>
      <c r="K383" s="458">
        <v>0</v>
      </c>
      <c r="L383" s="458">
        <v>0</v>
      </c>
      <c r="M383" s="458">
        <v>0</v>
      </c>
      <c r="N383" s="447">
        <v>0</v>
      </c>
      <c r="O383" s="447">
        <v>0</v>
      </c>
      <c r="P383" s="459">
        <v>0</v>
      </c>
      <c r="Q383" s="271"/>
      <c r="R383" s="271"/>
      <c r="S383" s="271"/>
      <c r="T383" s="272">
        <f t="shared" ref="T383" si="2229">C383-C382</f>
        <v>0</v>
      </c>
      <c r="U383" s="272">
        <f t="shared" ref="U383" si="2230">D383-D382</f>
        <v>0</v>
      </c>
      <c r="V383" s="272">
        <f t="shared" ref="V383" si="2231">E383-E382</f>
        <v>0</v>
      </c>
      <c r="W383" s="272">
        <f t="shared" ref="W383" si="2232">F383-F382</f>
        <v>0</v>
      </c>
      <c r="X383" s="272">
        <f t="shared" ref="X383" si="2233">G383-G382</f>
        <v>0</v>
      </c>
      <c r="Y383" s="272">
        <f t="shared" ref="Y383" si="2234">H383-H382</f>
        <v>0</v>
      </c>
      <c r="Z383" s="276">
        <f t="shared" ref="Z383" si="2235">I383-I382</f>
        <v>0</v>
      </c>
      <c r="AA383" s="272">
        <f t="shared" ref="AA383" si="2236">J383-J382</f>
        <v>0</v>
      </c>
      <c r="AB383" s="272">
        <f t="shared" ref="AB383" si="2237">K383-K382</f>
        <v>0</v>
      </c>
      <c r="AC383" s="272">
        <f t="shared" ref="AC383" si="2238">L383-L382</f>
        <v>0</v>
      </c>
      <c r="AD383" s="272">
        <f t="shared" ref="AD383" si="2239">M383-M382</f>
        <v>0</v>
      </c>
      <c r="AE383" s="276">
        <f t="shared" ref="AE383" si="2240">N383-N382</f>
        <v>0</v>
      </c>
    </row>
    <row r="384" spans="1:32">
      <c r="A384" s="439"/>
      <c r="B384" s="457" t="s">
        <v>123</v>
      </c>
      <c r="C384" s="447">
        <v>0</v>
      </c>
      <c r="D384" s="458">
        <v>0</v>
      </c>
      <c r="E384" s="458">
        <v>0</v>
      </c>
      <c r="F384" s="458">
        <v>0</v>
      </c>
      <c r="G384" s="458">
        <v>0</v>
      </c>
      <c r="H384" s="458">
        <v>0</v>
      </c>
      <c r="I384" s="447">
        <v>0</v>
      </c>
      <c r="J384" s="447">
        <v>0</v>
      </c>
      <c r="K384" s="458">
        <v>0</v>
      </c>
      <c r="L384" s="458">
        <v>0</v>
      </c>
      <c r="M384" s="458">
        <v>0</v>
      </c>
      <c r="N384" s="447">
        <v>0</v>
      </c>
      <c r="O384" s="447">
        <v>0</v>
      </c>
      <c r="P384" s="459">
        <v>0</v>
      </c>
      <c r="Q384" s="271"/>
      <c r="R384" s="271"/>
      <c r="S384" s="271"/>
      <c r="T384" s="113"/>
      <c r="U384" s="113"/>
      <c r="Z384" s="275"/>
      <c r="AE384" s="275"/>
    </row>
    <row r="385" spans="1:32">
      <c r="A385" s="439"/>
      <c r="B385" s="457" t="s">
        <v>458</v>
      </c>
      <c r="C385" s="447">
        <v>0</v>
      </c>
      <c r="D385" s="458">
        <v>0</v>
      </c>
      <c r="E385" s="458">
        <v>0</v>
      </c>
      <c r="F385" s="458">
        <v>0</v>
      </c>
      <c r="G385" s="458">
        <v>0</v>
      </c>
      <c r="H385" s="458">
        <v>0</v>
      </c>
      <c r="I385" s="447">
        <v>0</v>
      </c>
      <c r="J385" s="447">
        <v>0</v>
      </c>
      <c r="K385" s="458">
        <v>0</v>
      </c>
      <c r="L385" s="458">
        <v>0</v>
      </c>
      <c r="M385" s="458">
        <v>0</v>
      </c>
      <c r="N385" s="447">
        <v>0</v>
      </c>
      <c r="O385" s="447">
        <v>0</v>
      </c>
      <c r="P385" s="459">
        <v>0</v>
      </c>
      <c r="Q385" s="271"/>
      <c r="R385" s="271"/>
      <c r="S385" s="271"/>
      <c r="T385" s="272">
        <f t="shared" ref="T385" si="2241">C385-C384</f>
        <v>0</v>
      </c>
      <c r="U385" s="272">
        <f t="shared" ref="U385" si="2242">D385-D384</f>
        <v>0</v>
      </c>
      <c r="V385" s="272">
        <f t="shared" ref="V385" si="2243">E385-E384</f>
        <v>0</v>
      </c>
      <c r="W385" s="272">
        <f t="shared" ref="W385" si="2244">F385-F384</f>
        <v>0</v>
      </c>
      <c r="X385" s="272">
        <f t="shared" ref="X385" si="2245">G385-G384</f>
        <v>0</v>
      </c>
      <c r="Y385" s="272">
        <f t="shared" ref="Y385" si="2246">H385-H384</f>
        <v>0</v>
      </c>
      <c r="Z385" s="276">
        <f t="shared" ref="Z385" si="2247">I385-I384</f>
        <v>0</v>
      </c>
      <c r="AA385" s="272">
        <f t="shared" ref="AA385" si="2248">J385-J384</f>
        <v>0</v>
      </c>
      <c r="AB385" s="272">
        <f t="shared" ref="AB385" si="2249">K385-K384</f>
        <v>0</v>
      </c>
      <c r="AC385" s="272">
        <f t="shared" ref="AC385" si="2250">L385-L384</f>
        <v>0</v>
      </c>
      <c r="AD385" s="272">
        <f t="shared" ref="AD385" si="2251">M385-M384</f>
        <v>0</v>
      </c>
      <c r="AE385" s="276">
        <f t="shared" ref="AE385" si="2252">N385-N384</f>
        <v>0</v>
      </c>
    </row>
    <row r="386" spans="1:32">
      <c r="A386" s="439"/>
      <c r="B386" s="457" t="s">
        <v>125</v>
      </c>
      <c r="C386" s="447">
        <v>0</v>
      </c>
      <c r="D386" s="458">
        <v>0</v>
      </c>
      <c r="E386" s="458">
        <v>0</v>
      </c>
      <c r="F386" s="458">
        <v>0</v>
      </c>
      <c r="G386" s="458">
        <v>0</v>
      </c>
      <c r="H386" s="458">
        <v>0</v>
      </c>
      <c r="I386" s="447">
        <v>0</v>
      </c>
      <c r="J386" s="447">
        <v>0</v>
      </c>
      <c r="K386" s="458">
        <v>0</v>
      </c>
      <c r="L386" s="458">
        <v>0</v>
      </c>
      <c r="M386" s="458">
        <v>0</v>
      </c>
      <c r="N386" s="447">
        <v>0</v>
      </c>
      <c r="O386" s="447">
        <v>0</v>
      </c>
      <c r="P386" s="459">
        <v>0</v>
      </c>
      <c r="Q386" s="271"/>
      <c r="R386" s="271"/>
      <c r="S386" s="271"/>
      <c r="T386" s="113"/>
      <c r="U386" s="113"/>
      <c r="Z386" s="275"/>
      <c r="AE386" s="275"/>
    </row>
    <row r="387" spans="1:32">
      <c r="A387" s="439"/>
      <c r="B387" s="457" t="s">
        <v>460</v>
      </c>
      <c r="C387" s="447">
        <v>0</v>
      </c>
      <c r="D387" s="458">
        <v>0</v>
      </c>
      <c r="E387" s="458">
        <v>0</v>
      </c>
      <c r="F387" s="458">
        <v>0</v>
      </c>
      <c r="G387" s="458">
        <v>0</v>
      </c>
      <c r="H387" s="458">
        <v>0</v>
      </c>
      <c r="I387" s="447">
        <v>0</v>
      </c>
      <c r="J387" s="447">
        <v>0</v>
      </c>
      <c r="K387" s="458">
        <v>0</v>
      </c>
      <c r="L387" s="458">
        <v>0</v>
      </c>
      <c r="M387" s="458">
        <v>0</v>
      </c>
      <c r="N387" s="447">
        <v>0</v>
      </c>
      <c r="O387" s="447">
        <v>0</v>
      </c>
      <c r="P387" s="459">
        <v>0</v>
      </c>
      <c r="Q387" s="271"/>
      <c r="R387" s="271"/>
      <c r="S387" s="271"/>
      <c r="T387" s="272">
        <f t="shared" ref="T387" si="2253">C387-C386</f>
        <v>0</v>
      </c>
      <c r="U387" s="272">
        <f t="shared" ref="U387" si="2254">D387-D386</f>
        <v>0</v>
      </c>
      <c r="V387" s="272">
        <f t="shared" ref="V387" si="2255">E387-E386</f>
        <v>0</v>
      </c>
      <c r="W387" s="272">
        <f t="shared" ref="W387" si="2256">F387-F386</f>
        <v>0</v>
      </c>
      <c r="X387" s="272">
        <f t="shared" ref="X387" si="2257">G387-G386</f>
        <v>0</v>
      </c>
      <c r="Y387" s="272">
        <f t="shared" ref="Y387" si="2258">H387-H386</f>
        <v>0</v>
      </c>
      <c r="Z387" s="276">
        <f t="shared" ref="Z387" si="2259">I387-I386</f>
        <v>0</v>
      </c>
      <c r="AA387" s="272">
        <f t="shared" ref="AA387" si="2260">J387-J386</f>
        <v>0</v>
      </c>
      <c r="AB387" s="272">
        <f t="shared" ref="AB387" si="2261">K387-K386</f>
        <v>0</v>
      </c>
      <c r="AC387" s="272">
        <f t="shared" ref="AC387" si="2262">L387-L386</f>
        <v>0</v>
      </c>
      <c r="AD387" s="272">
        <f t="shared" ref="AD387" si="2263">M387-M386</f>
        <v>0</v>
      </c>
      <c r="AE387" s="276">
        <f t="shared" ref="AE387" si="2264">N387-N386</f>
        <v>0</v>
      </c>
    </row>
    <row r="388" spans="1:32">
      <c r="A388" s="439"/>
      <c r="B388" s="457" t="s">
        <v>154</v>
      </c>
      <c r="C388" s="447">
        <v>0</v>
      </c>
      <c r="D388" s="458">
        <v>0</v>
      </c>
      <c r="E388" s="458">
        <v>0</v>
      </c>
      <c r="F388" s="458">
        <v>0</v>
      </c>
      <c r="G388" s="458">
        <v>0</v>
      </c>
      <c r="H388" s="458">
        <v>0</v>
      </c>
      <c r="I388" s="447">
        <v>0</v>
      </c>
      <c r="J388" s="447">
        <v>0</v>
      </c>
      <c r="K388" s="458">
        <v>0</v>
      </c>
      <c r="L388" s="458">
        <v>0</v>
      </c>
      <c r="M388" s="458">
        <v>0</v>
      </c>
      <c r="N388" s="447">
        <v>0</v>
      </c>
      <c r="O388" s="447">
        <v>0</v>
      </c>
      <c r="P388" s="459">
        <v>0</v>
      </c>
      <c r="Q388" s="271"/>
      <c r="R388" s="271"/>
      <c r="S388" s="271"/>
      <c r="T388" s="113"/>
      <c r="U388" s="113"/>
      <c r="Z388" s="275"/>
      <c r="AE388" s="275"/>
    </row>
    <row r="389" spans="1:32" ht="13.5" thickBot="1">
      <c r="A389" s="439"/>
      <c r="B389" s="457" t="s">
        <v>462</v>
      </c>
      <c r="C389" s="447">
        <v>0</v>
      </c>
      <c r="D389" s="458">
        <v>0</v>
      </c>
      <c r="E389" s="458">
        <v>0</v>
      </c>
      <c r="F389" s="458">
        <v>0</v>
      </c>
      <c r="G389" s="458">
        <v>0</v>
      </c>
      <c r="H389" s="458">
        <v>0</v>
      </c>
      <c r="I389" s="447">
        <v>0</v>
      </c>
      <c r="J389" s="447">
        <v>0</v>
      </c>
      <c r="K389" s="458">
        <v>0</v>
      </c>
      <c r="L389" s="458">
        <v>0</v>
      </c>
      <c r="M389" s="458">
        <v>0</v>
      </c>
      <c r="N389" s="447">
        <v>0</v>
      </c>
      <c r="O389" s="447">
        <v>0</v>
      </c>
      <c r="P389" s="459">
        <v>0</v>
      </c>
      <c r="Q389" s="271"/>
      <c r="R389" s="271"/>
      <c r="S389" s="271"/>
      <c r="T389" s="273">
        <f t="shared" ref="T389" si="2265">C389-C388</f>
        <v>0</v>
      </c>
      <c r="U389" s="273">
        <f t="shared" ref="U389" si="2266">D389-D388</f>
        <v>0</v>
      </c>
      <c r="V389" s="273">
        <f t="shared" ref="V389" si="2267">E389-E388</f>
        <v>0</v>
      </c>
      <c r="W389" s="273">
        <f t="shared" ref="W389" si="2268">F389-F388</f>
        <v>0</v>
      </c>
      <c r="X389" s="273">
        <f t="shared" ref="X389" si="2269">G389-G388</f>
        <v>0</v>
      </c>
      <c r="Y389" s="273">
        <f t="shared" ref="Y389" si="2270">H389-H388</f>
        <v>0</v>
      </c>
      <c r="Z389" s="277">
        <f t="shared" ref="Z389" si="2271">I389-I388</f>
        <v>0</v>
      </c>
      <c r="AA389" s="273">
        <f t="shared" ref="AA389" si="2272">J389-J388</f>
        <v>0</v>
      </c>
      <c r="AB389" s="273">
        <f t="shared" ref="AB389" si="2273">K389-K388</f>
        <v>0</v>
      </c>
      <c r="AC389" s="273">
        <f t="shared" ref="AC389" si="2274">L389-L388</f>
        <v>0</v>
      </c>
      <c r="AD389" s="273">
        <f t="shared" ref="AD389" si="2275">M389-M388</f>
        <v>0</v>
      </c>
      <c r="AE389" s="277">
        <f t="shared" ref="AE389" si="2276">N389-N388</f>
        <v>0</v>
      </c>
    </row>
    <row r="390" spans="1:32">
      <c r="A390" s="432" t="s">
        <v>544</v>
      </c>
      <c r="B390" s="431" t="s">
        <v>232</v>
      </c>
      <c r="C390" s="448">
        <v>3.7549630369630367</v>
      </c>
      <c r="D390" s="455">
        <v>3.9263382352941174</v>
      </c>
      <c r="E390" s="455">
        <v>3.8263565140845071</v>
      </c>
      <c r="F390" s="455">
        <v>0</v>
      </c>
      <c r="G390" s="455">
        <v>3.9580000000000002</v>
      </c>
      <c r="H390" s="455">
        <v>0</v>
      </c>
      <c r="I390" s="448">
        <v>3.8150980624752875</v>
      </c>
      <c r="J390" s="448">
        <v>0</v>
      </c>
      <c r="K390" s="455">
        <v>2.4413235294117648</v>
      </c>
      <c r="L390" s="455">
        <v>2.4741126760563383</v>
      </c>
      <c r="M390" s="455">
        <v>0</v>
      </c>
      <c r="N390" s="448">
        <v>2.4634952380952382</v>
      </c>
      <c r="O390" s="448">
        <v>0</v>
      </c>
      <c r="P390" s="456">
        <v>0</v>
      </c>
      <c r="Q390" s="271"/>
      <c r="R390" s="271"/>
      <c r="S390" s="271"/>
      <c r="T390" s="271" t="s">
        <v>533</v>
      </c>
      <c r="U390" s="113"/>
      <c r="Z390" s="275"/>
      <c r="AE390" s="275"/>
    </row>
    <row r="391" spans="1:32">
      <c r="A391" s="439"/>
      <c r="B391" s="466" t="s">
        <v>432</v>
      </c>
      <c r="C391" s="467">
        <v>3.7806343167701866</v>
      </c>
      <c r="D391" s="468">
        <v>3.8471952054794514</v>
      </c>
      <c r="E391" s="468">
        <v>3.8899849999999998</v>
      </c>
      <c r="F391" s="468">
        <v>0</v>
      </c>
      <c r="G391" s="468">
        <v>3.734</v>
      </c>
      <c r="H391" s="468">
        <v>0</v>
      </c>
      <c r="I391" s="467">
        <v>3.8298946288060209</v>
      </c>
      <c r="J391" s="467">
        <v>0</v>
      </c>
      <c r="K391" s="468">
        <v>2.7634146341463413</v>
      </c>
      <c r="L391" s="468">
        <v>2.9854166666666671</v>
      </c>
      <c r="M391" s="468">
        <v>0</v>
      </c>
      <c r="N391" s="467">
        <v>2.8831460674157308</v>
      </c>
      <c r="O391" s="467">
        <v>0</v>
      </c>
      <c r="P391" s="469">
        <v>0</v>
      </c>
      <c r="Q391" s="271"/>
      <c r="R391" s="271"/>
      <c r="S391" s="271"/>
      <c r="T391" s="272">
        <f t="shared" ref="T391" si="2277">C391-C390</f>
        <v>2.5671279807149894E-2</v>
      </c>
      <c r="U391" s="272">
        <f t="shared" ref="U391" si="2278">D391-D390</f>
        <v>-7.9143029814666033E-2</v>
      </c>
      <c r="V391" s="272">
        <f t="shared" ref="V391" si="2279">E391-E390</f>
        <v>6.362848591549275E-2</v>
      </c>
      <c r="W391" s="272">
        <f t="shared" ref="W391" si="2280">F391-F390</f>
        <v>0</v>
      </c>
      <c r="X391" s="272">
        <f t="shared" ref="X391" si="2281">G391-G390</f>
        <v>-0.2240000000000002</v>
      </c>
      <c r="Y391" s="272">
        <f t="shared" ref="Y391" si="2282">H391-H390</f>
        <v>0</v>
      </c>
      <c r="Z391" s="276">
        <f t="shared" ref="Z391" si="2283">I391-I390</f>
        <v>1.4796566330733452E-2</v>
      </c>
      <c r="AA391" s="272">
        <f t="shared" ref="AA391" si="2284">J391-J390</f>
        <v>0</v>
      </c>
      <c r="AB391" s="272">
        <f t="shared" ref="AB391" si="2285">K391-K390</f>
        <v>0.32209110473457647</v>
      </c>
      <c r="AC391" s="272">
        <f t="shared" ref="AC391" si="2286">L391-L390</f>
        <v>0.51130399061032872</v>
      </c>
      <c r="AD391" s="272">
        <f t="shared" ref="AD391" si="2287">M391-M390</f>
        <v>0</v>
      </c>
      <c r="AE391" s="276">
        <f t="shared" ref="AE391" si="2288">N391-N390</f>
        <v>0.41965082932049258</v>
      </c>
      <c r="AF391" s="274"/>
    </row>
    <row r="392" spans="1:32">
      <c r="A392" s="439"/>
      <c r="B392" s="457" t="s">
        <v>234</v>
      </c>
      <c r="C392" s="447">
        <v>3.8330000000000002</v>
      </c>
      <c r="D392" s="480">
        <v>5.7619999999999996</v>
      </c>
      <c r="E392" s="480">
        <v>3.6333999999999995</v>
      </c>
      <c r="F392" s="480">
        <v>0</v>
      </c>
      <c r="G392" s="480">
        <v>4.6669999999999998</v>
      </c>
      <c r="H392" s="480">
        <v>0</v>
      </c>
      <c r="I392" s="447">
        <v>4.1268333333333329</v>
      </c>
      <c r="J392" s="447">
        <v>0</v>
      </c>
      <c r="K392" s="480">
        <v>1.8334999999999999</v>
      </c>
      <c r="L392" s="480">
        <v>2</v>
      </c>
      <c r="M392" s="480">
        <v>0</v>
      </c>
      <c r="N392" s="447">
        <v>1.889</v>
      </c>
      <c r="O392" s="447">
        <v>0</v>
      </c>
      <c r="P392" s="459">
        <v>0</v>
      </c>
      <c r="Q392" s="271"/>
      <c r="R392" s="271"/>
      <c r="S392" s="271"/>
      <c r="T392" s="113"/>
      <c r="U392" s="113"/>
      <c r="Z392" s="275"/>
      <c r="AE392" s="275"/>
    </row>
    <row r="393" spans="1:32">
      <c r="A393" s="439"/>
      <c r="B393" s="457" t="s">
        <v>434</v>
      </c>
      <c r="C393" s="447">
        <v>4.2220000000000004</v>
      </c>
      <c r="D393" s="458">
        <v>3.7776666666666667</v>
      </c>
      <c r="E393" s="458">
        <v>3.8973076923076921</v>
      </c>
      <c r="F393" s="458">
        <v>0</v>
      </c>
      <c r="G393" s="458">
        <v>0</v>
      </c>
      <c r="H393" s="458">
        <v>0</v>
      </c>
      <c r="I393" s="447">
        <v>3.7482641509433972</v>
      </c>
      <c r="J393" s="447">
        <v>0</v>
      </c>
      <c r="K393" s="458">
        <v>2.5333333333333332</v>
      </c>
      <c r="L393" s="458">
        <v>5.5285714285714294</v>
      </c>
      <c r="M393" s="458">
        <v>0</v>
      </c>
      <c r="N393" s="447">
        <v>4.63</v>
      </c>
      <c r="O393" s="447">
        <v>0</v>
      </c>
      <c r="P393" s="459">
        <v>0</v>
      </c>
      <c r="Q393" s="271"/>
      <c r="R393" s="271"/>
      <c r="S393" s="271"/>
      <c r="T393" s="272">
        <f t="shared" ref="T393" si="2289">C393-C392</f>
        <v>0.38900000000000023</v>
      </c>
      <c r="U393" s="805">
        <f t="shared" ref="U393" si="2290">D393-D392</f>
        <v>-1.9843333333333328</v>
      </c>
      <c r="V393" s="272">
        <f t="shared" ref="V393" si="2291">E393-E392</f>
        <v>0.26390769230769262</v>
      </c>
      <c r="W393" s="272">
        <f t="shared" ref="W393" si="2292">F393-F392</f>
        <v>0</v>
      </c>
      <c r="X393" s="805">
        <f t="shared" ref="X393" si="2293">G393-G392</f>
        <v>-4.6669999999999998</v>
      </c>
      <c r="Y393" s="272">
        <f t="shared" ref="Y393" si="2294">H393-H392</f>
        <v>0</v>
      </c>
      <c r="Z393" s="276">
        <f t="shared" ref="Z393" si="2295">I393-I392</f>
        <v>-0.37856918238993575</v>
      </c>
      <c r="AA393" s="272">
        <f t="shared" ref="AA393" si="2296">J393-J392</f>
        <v>0</v>
      </c>
      <c r="AB393" s="272">
        <f t="shared" ref="AB393" si="2297">K393-K392</f>
        <v>0.69983333333333331</v>
      </c>
      <c r="AC393" s="805">
        <f t="shared" ref="AC393" si="2298">L393-L392</f>
        <v>3.5285714285714294</v>
      </c>
      <c r="AD393" s="272">
        <f t="shared" ref="AD393" si="2299">M393-M392</f>
        <v>0</v>
      </c>
      <c r="AE393" s="276">
        <f t="shared" ref="AE393" si="2300">N393-N392</f>
        <v>2.7409999999999997</v>
      </c>
    </row>
    <row r="394" spans="1:32">
      <c r="A394" s="439"/>
      <c r="B394" s="457" t="s">
        <v>236</v>
      </c>
      <c r="C394" s="447">
        <v>0</v>
      </c>
      <c r="D394" s="458">
        <v>0</v>
      </c>
      <c r="E394" s="458">
        <v>0</v>
      </c>
      <c r="F394" s="458">
        <v>0</v>
      </c>
      <c r="G394" s="458">
        <v>0</v>
      </c>
      <c r="H394" s="458">
        <v>0</v>
      </c>
      <c r="I394" s="447">
        <v>0</v>
      </c>
      <c r="J394" s="447">
        <v>0</v>
      </c>
      <c r="K394" s="458">
        <v>0</v>
      </c>
      <c r="L394" s="458">
        <v>0</v>
      </c>
      <c r="M394" s="458">
        <v>0</v>
      </c>
      <c r="N394" s="447">
        <v>0</v>
      </c>
      <c r="O394" s="447">
        <v>0</v>
      </c>
      <c r="P394" s="459">
        <v>0</v>
      </c>
      <c r="Q394" s="271"/>
      <c r="R394" s="271"/>
      <c r="S394" s="271"/>
      <c r="T394" s="113"/>
      <c r="U394" s="113"/>
      <c r="Z394" s="275"/>
      <c r="AE394" s="275"/>
    </row>
    <row r="395" spans="1:32" ht="13.5" thickBot="1">
      <c r="A395" s="439"/>
      <c r="B395" s="457" t="s">
        <v>436</v>
      </c>
      <c r="C395" s="447">
        <v>0</v>
      </c>
      <c r="D395" s="458">
        <v>0</v>
      </c>
      <c r="E395" s="458">
        <v>0</v>
      </c>
      <c r="F395" s="458">
        <v>0</v>
      </c>
      <c r="G395" s="458">
        <v>0</v>
      </c>
      <c r="H395" s="458">
        <v>0</v>
      </c>
      <c r="I395" s="447">
        <v>0</v>
      </c>
      <c r="J395" s="447">
        <v>0</v>
      </c>
      <c r="K395" s="458">
        <v>0</v>
      </c>
      <c r="L395" s="458">
        <v>0</v>
      </c>
      <c r="M395" s="458">
        <v>0</v>
      </c>
      <c r="N395" s="447">
        <v>0</v>
      </c>
      <c r="O395" s="447">
        <v>0</v>
      </c>
      <c r="P395" s="459">
        <v>0</v>
      </c>
      <c r="Q395" s="271"/>
      <c r="R395" s="271"/>
      <c r="S395" s="271"/>
      <c r="T395" s="272">
        <f t="shared" ref="T395" si="2301">C395-C394</f>
        <v>0</v>
      </c>
      <c r="U395" s="272">
        <f t="shared" ref="U395" si="2302">D395-D394</f>
        <v>0</v>
      </c>
      <c r="V395" s="272">
        <f t="shared" ref="V395" si="2303">E395-E394</f>
        <v>0</v>
      </c>
      <c r="W395" s="272">
        <f t="shared" ref="W395" si="2304">F395-F394</f>
        <v>0</v>
      </c>
      <c r="X395" s="272">
        <f t="shared" ref="X395" si="2305">G395-G394</f>
        <v>0</v>
      </c>
      <c r="Y395" s="272">
        <f t="shared" ref="Y395" si="2306">H395-H394</f>
        <v>0</v>
      </c>
      <c r="Z395" s="276">
        <f t="shared" ref="Z395" si="2307">I395-I394</f>
        <v>0</v>
      </c>
      <c r="AA395" s="272">
        <f t="shared" ref="AA395" si="2308">J395-J394</f>
        <v>0</v>
      </c>
      <c r="AB395" s="272">
        <f t="shared" ref="AB395" si="2309">K395-K394</f>
        <v>0</v>
      </c>
      <c r="AC395" s="272">
        <f t="shared" ref="AC395" si="2310">L395-L394</f>
        <v>0</v>
      </c>
      <c r="AD395" s="272">
        <f t="shared" ref="AD395" si="2311">M395-M394</f>
        <v>0</v>
      </c>
      <c r="AE395" s="276">
        <f t="shared" ref="AE395" si="2312">N395-N394</f>
        <v>0</v>
      </c>
    </row>
    <row r="396" spans="1:32" ht="13.5" thickTop="1">
      <c r="A396" s="439"/>
      <c r="B396" s="473" t="s">
        <v>238</v>
      </c>
      <c r="C396" s="474">
        <v>3.7567902439024392</v>
      </c>
      <c r="D396" s="475">
        <v>3.9723942652329751</v>
      </c>
      <c r="E396" s="475">
        <v>3.8246727748691098</v>
      </c>
      <c r="F396" s="475">
        <v>0</v>
      </c>
      <c r="G396" s="475">
        <v>3.9638595041322313</v>
      </c>
      <c r="H396" s="475">
        <v>0</v>
      </c>
      <c r="I396" s="474">
        <v>3.8201905873201087</v>
      </c>
      <c r="J396" s="474">
        <v>0</v>
      </c>
      <c r="K396" s="475">
        <v>2.4075555555555557</v>
      </c>
      <c r="L396" s="475">
        <v>2.4675277777777782</v>
      </c>
      <c r="M396" s="475">
        <v>0</v>
      </c>
      <c r="N396" s="474">
        <v>2.4475370370370371</v>
      </c>
      <c r="O396" s="474">
        <v>0</v>
      </c>
      <c r="P396" s="476">
        <v>0</v>
      </c>
      <c r="Q396" s="408"/>
      <c r="R396" s="408"/>
      <c r="S396" s="408"/>
      <c r="T396" s="417"/>
      <c r="U396" s="417"/>
      <c r="V396" s="417"/>
      <c r="W396" s="417"/>
      <c r="X396" s="417"/>
      <c r="Y396" s="417"/>
      <c r="Z396" s="418"/>
      <c r="AA396" s="417"/>
      <c r="AB396" s="417"/>
      <c r="AC396" s="417"/>
      <c r="AD396" s="417"/>
      <c r="AE396" s="418"/>
      <c r="AF396" s="417"/>
    </row>
    <row r="397" spans="1:32" ht="13.5" thickBot="1">
      <c r="A397" s="439"/>
      <c r="B397" s="473" t="s">
        <v>438</v>
      </c>
      <c r="C397" s="474">
        <v>3.789696577946768</v>
      </c>
      <c r="D397" s="475">
        <v>3.8451162790697677</v>
      </c>
      <c r="E397" s="475">
        <v>3.8900634789777411</v>
      </c>
      <c r="F397" s="475">
        <v>0</v>
      </c>
      <c r="G397" s="475">
        <v>3.6323945578231291</v>
      </c>
      <c r="H397" s="475">
        <v>0</v>
      </c>
      <c r="I397" s="474">
        <v>3.8284408602150535</v>
      </c>
      <c r="J397" s="474">
        <v>0</v>
      </c>
      <c r="K397" s="475">
        <v>2.7477272727272726</v>
      </c>
      <c r="L397" s="475">
        <v>3.3090909090909091</v>
      </c>
      <c r="M397" s="475">
        <v>0</v>
      </c>
      <c r="N397" s="474">
        <v>3.0595959595959594</v>
      </c>
      <c r="O397" s="474">
        <v>0</v>
      </c>
      <c r="P397" s="476">
        <v>0</v>
      </c>
      <c r="Q397" s="412"/>
      <c r="R397" s="412"/>
      <c r="S397" s="412"/>
      <c r="T397" s="419">
        <f t="shared" ref="T397" si="2313">C397-C396</f>
        <v>3.2906334044328744E-2</v>
      </c>
      <c r="U397" s="419">
        <f t="shared" ref="U397" si="2314">D397-D396</f>
        <v>-0.1272779861632074</v>
      </c>
      <c r="V397" s="419">
        <f t="shared" ref="V397" si="2315">E397-E396</f>
        <v>6.5390704108631237E-2</v>
      </c>
      <c r="W397" s="419">
        <f t="shared" ref="W397" si="2316">F397-F396</f>
        <v>0</v>
      </c>
      <c r="X397" s="419">
        <f t="shared" ref="X397" si="2317">G397-G396</f>
        <v>-0.33146494630910217</v>
      </c>
      <c r="Y397" s="419">
        <f t="shared" ref="Y397" si="2318">H397-H396</f>
        <v>0</v>
      </c>
      <c r="Z397" s="420">
        <f t="shared" ref="Z397" si="2319">I397-I396</f>
        <v>8.2502728949447324E-3</v>
      </c>
      <c r="AA397" s="419">
        <f t="shared" ref="AA397" si="2320">J397-J396</f>
        <v>0</v>
      </c>
      <c r="AB397" s="419">
        <f t="shared" ref="AB397" si="2321">K397-K396</f>
        <v>0.3401717171717169</v>
      </c>
      <c r="AC397" s="419">
        <f t="shared" ref="AC397" si="2322">L397-L396</f>
        <v>0.84156313131313087</v>
      </c>
      <c r="AD397" s="419">
        <f t="shared" ref="AD397" si="2323">M397-M396</f>
        <v>0</v>
      </c>
      <c r="AE397" s="420">
        <f t="shared" ref="AE397" si="2324">N397-N396</f>
        <v>0.61205892255892236</v>
      </c>
      <c r="AF397" s="421"/>
    </row>
    <row r="398" spans="1:32" ht="13.5" thickTop="1">
      <c r="A398" s="439"/>
      <c r="B398" s="457" t="s">
        <v>78</v>
      </c>
      <c r="C398" s="447">
        <v>4.4923361182519281</v>
      </c>
      <c r="D398" s="458">
        <v>4.7870311418685123</v>
      </c>
      <c r="E398" s="458">
        <v>4.7064520790327338</v>
      </c>
      <c r="F398" s="458">
        <v>0</v>
      </c>
      <c r="G398" s="458">
        <v>4.7169999999999996</v>
      </c>
      <c r="H398" s="458">
        <v>0</v>
      </c>
      <c r="I398" s="447">
        <v>4.6361536654716273</v>
      </c>
      <c r="J398" s="447">
        <v>0</v>
      </c>
      <c r="K398" s="458">
        <v>4.3212880168185004</v>
      </c>
      <c r="L398" s="458">
        <v>4.0300121116377046</v>
      </c>
      <c r="M398" s="458">
        <v>0</v>
      </c>
      <c r="N398" s="447">
        <v>4.1549822609741431</v>
      </c>
      <c r="O398" s="447">
        <v>0</v>
      </c>
      <c r="P398" s="459">
        <v>0</v>
      </c>
      <c r="Q398" s="271"/>
      <c r="R398" s="271"/>
      <c r="S398" s="271"/>
      <c r="T398" s="113"/>
      <c r="U398" s="113"/>
      <c r="Z398" s="275"/>
      <c r="AE398" s="275"/>
    </row>
    <row r="399" spans="1:32">
      <c r="A399" s="439"/>
      <c r="B399" s="457" t="s">
        <v>440</v>
      </c>
      <c r="C399" s="447">
        <v>4.4583705179282873</v>
      </c>
      <c r="D399" s="458">
        <v>4.9340794223826716</v>
      </c>
      <c r="E399" s="458">
        <v>4.6487720436449429</v>
      </c>
      <c r="F399" s="458">
        <v>0</v>
      </c>
      <c r="G399" s="458">
        <v>4.6740000000000004</v>
      </c>
      <c r="H399" s="458">
        <v>0</v>
      </c>
      <c r="I399" s="447">
        <v>4.6175288765322877</v>
      </c>
      <c r="J399" s="447">
        <v>0</v>
      </c>
      <c r="K399" s="458">
        <v>4.3423804204993433</v>
      </c>
      <c r="L399" s="458">
        <v>3.9542608242044857</v>
      </c>
      <c r="M399" s="458">
        <v>0</v>
      </c>
      <c r="N399" s="447">
        <v>4.1260311136958423</v>
      </c>
      <c r="O399" s="447">
        <v>0</v>
      </c>
      <c r="P399" s="459">
        <v>0</v>
      </c>
      <c r="Q399" s="271"/>
      <c r="R399" s="271"/>
      <c r="S399" s="271"/>
      <c r="T399" s="272">
        <f t="shared" ref="T399" si="2325">C399-C398</f>
        <v>-3.3965600323640821E-2</v>
      </c>
      <c r="U399" s="272">
        <f t="shared" ref="U399" si="2326">D399-D398</f>
        <v>0.1470482805141593</v>
      </c>
      <c r="V399" s="272">
        <f t="shared" ref="V399" si="2327">E399-E398</f>
        <v>-5.7680035387790873E-2</v>
      </c>
      <c r="W399" s="272">
        <f t="shared" ref="W399" si="2328">F399-F398</f>
        <v>0</v>
      </c>
      <c r="X399" s="272">
        <f t="shared" ref="X399" si="2329">G399-G398</f>
        <v>-4.2999999999999261E-2</v>
      </c>
      <c r="Y399" s="272">
        <f t="shared" ref="Y399" si="2330">H399-H398</f>
        <v>0</v>
      </c>
      <c r="Z399" s="276">
        <f t="shared" ref="Z399" si="2331">I399-I398</f>
        <v>-1.8624788939339609E-2</v>
      </c>
      <c r="AA399" s="272">
        <f t="shared" ref="AA399" si="2332">J399-J398</f>
        <v>0</v>
      </c>
      <c r="AB399" s="272">
        <f t="shared" ref="AB399" si="2333">K399-K398</f>
        <v>2.1092403680842864E-2</v>
      </c>
      <c r="AC399" s="272">
        <f t="shared" ref="AC399" si="2334">L399-L398</f>
        <v>-7.5751287433218906E-2</v>
      </c>
      <c r="AD399" s="272">
        <f t="shared" ref="AD399" si="2335">M399-M398</f>
        <v>0</v>
      </c>
      <c r="AE399" s="276">
        <f t="shared" ref="AE399" si="2336">N399-N398</f>
        <v>-2.8951147278300837E-2</v>
      </c>
    </row>
    <row r="400" spans="1:32">
      <c r="A400" s="439"/>
      <c r="B400" s="457" t="s">
        <v>80</v>
      </c>
      <c r="C400" s="447">
        <v>5.5330256410256409</v>
      </c>
      <c r="D400" s="458">
        <v>6.0705757575757575</v>
      </c>
      <c r="E400" s="458">
        <v>5.8660125786163526</v>
      </c>
      <c r="F400" s="458">
        <v>0</v>
      </c>
      <c r="G400" s="458">
        <v>5.3769999999999998</v>
      </c>
      <c r="H400" s="458">
        <v>0</v>
      </c>
      <c r="I400" s="447">
        <v>5.7351204819277113</v>
      </c>
      <c r="J400" s="447">
        <v>0</v>
      </c>
      <c r="K400" s="458">
        <v>5.2650093984962396</v>
      </c>
      <c r="L400" s="458">
        <v>4.8745788336933042</v>
      </c>
      <c r="M400" s="458">
        <v>0</v>
      </c>
      <c r="N400" s="447">
        <v>5.0833316582914572</v>
      </c>
      <c r="O400" s="447">
        <v>0</v>
      </c>
      <c r="P400" s="459">
        <v>0</v>
      </c>
      <c r="Q400" s="271"/>
      <c r="R400" s="271"/>
      <c r="S400" s="271"/>
      <c r="T400" s="113"/>
      <c r="U400" s="113"/>
      <c r="Z400" s="275"/>
      <c r="AE400" s="275"/>
    </row>
    <row r="401" spans="1:32">
      <c r="A401" s="439"/>
      <c r="B401" s="457" t="s">
        <v>442</v>
      </c>
      <c r="C401" s="447">
        <v>5.0578073394495418</v>
      </c>
      <c r="D401" s="458">
        <v>5.170326530612245</v>
      </c>
      <c r="E401" s="458">
        <v>5.5481703703703706</v>
      </c>
      <c r="F401" s="458">
        <v>0</v>
      </c>
      <c r="G401" s="458">
        <v>6.2329999999999997</v>
      </c>
      <c r="H401" s="458">
        <v>0</v>
      </c>
      <c r="I401" s="447">
        <v>5.3332673267326722</v>
      </c>
      <c r="J401" s="447">
        <v>0</v>
      </c>
      <c r="K401" s="458">
        <v>5.1387686832740203</v>
      </c>
      <c r="L401" s="458">
        <v>5.1507272727272717</v>
      </c>
      <c r="M401" s="458">
        <v>0</v>
      </c>
      <c r="N401" s="447">
        <v>5.1440199600798397</v>
      </c>
      <c r="O401" s="447">
        <v>0</v>
      </c>
      <c r="P401" s="459">
        <v>0</v>
      </c>
      <c r="Q401" s="271"/>
      <c r="R401" s="271"/>
      <c r="S401" s="271"/>
      <c r="T401" s="272">
        <f t="shared" ref="T401" si="2337">C401-C400</f>
        <v>-0.47521830157609912</v>
      </c>
      <c r="U401" s="272">
        <f t="shared" ref="U401" si="2338">D401-D400</f>
        <v>-0.90024922696351251</v>
      </c>
      <c r="V401" s="272">
        <f t="shared" ref="V401" si="2339">E401-E400</f>
        <v>-0.31784220824598197</v>
      </c>
      <c r="W401" s="272">
        <f t="shared" ref="W401" si="2340">F401-F400</f>
        <v>0</v>
      </c>
      <c r="X401" s="272">
        <f t="shared" ref="X401" si="2341">G401-G400</f>
        <v>0.85599999999999987</v>
      </c>
      <c r="Y401" s="272">
        <f t="shared" ref="Y401" si="2342">H401-H400</f>
        <v>0</v>
      </c>
      <c r="Z401" s="276">
        <f t="shared" ref="Z401" si="2343">I401-I400</f>
        <v>-0.40185315519503906</v>
      </c>
      <c r="AA401" s="272">
        <f t="shared" ref="AA401" si="2344">J401-J400</f>
        <v>0</v>
      </c>
      <c r="AB401" s="272">
        <f t="shared" ref="AB401" si="2345">K401-K400</f>
        <v>-0.12624071522221936</v>
      </c>
      <c r="AC401" s="272">
        <f t="shared" ref="AC401" si="2346">L401-L400</f>
        <v>0.27614843903396746</v>
      </c>
      <c r="AD401" s="272">
        <f t="shared" ref="AD401" si="2347">M401-M400</f>
        <v>0</v>
      </c>
      <c r="AE401" s="276">
        <f t="shared" ref="AE401" si="2348">N401-N400</f>
        <v>6.0688301788382581E-2</v>
      </c>
    </row>
    <row r="402" spans="1:32">
      <c r="A402" s="439"/>
      <c r="B402" s="457" t="s">
        <v>82</v>
      </c>
      <c r="C402" s="447">
        <v>0</v>
      </c>
      <c r="D402" s="458">
        <v>0</v>
      </c>
      <c r="E402" s="458">
        <v>0</v>
      </c>
      <c r="F402" s="458">
        <v>0</v>
      </c>
      <c r="G402" s="458">
        <v>0</v>
      </c>
      <c r="H402" s="458">
        <v>0</v>
      </c>
      <c r="I402" s="447">
        <v>0</v>
      </c>
      <c r="J402" s="447">
        <v>0</v>
      </c>
      <c r="K402" s="458">
        <v>0</v>
      </c>
      <c r="L402" s="458">
        <v>0</v>
      </c>
      <c r="M402" s="458">
        <v>0</v>
      </c>
      <c r="N402" s="447">
        <v>0</v>
      </c>
      <c r="O402" s="447">
        <v>0</v>
      </c>
      <c r="P402" s="459">
        <v>0</v>
      </c>
      <c r="Q402" s="271"/>
      <c r="R402" s="271"/>
      <c r="S402" s="271"/>
      <c r="T402" s="113"/>
      <c r="U402" s="113"/>
      <c r="Z402" s="275"/>
      <c r="AE402" s="275"/>
    </row>
    <row r="403" spans="1:32" ht="13.5" thickBot="1">
      <c r="A403" s="439"/>
      <c r="B403" s="457" t="s">
        <v>444</v>
      </c>
      <c r="C403" s="447">
        <v>0</v>
      </c>
      <c r="D403" s="458">
        <v>0</v>
      </c>
      <c r="E403" s="458">
        <v>0</v>
      </c>
      <c r="F403" s="458">
        <v>0</v>
      </c>
      <c r="G403" s="458">
        <v>0</v>
      </c>
      <c r="H403" s="458">
        <v>0</v>
      </c>
      <c r="I403" s="447">
        <v>0</v>
      </c>
      <c r="J403" s="447">
        <v>0</v>
      </c>
      <c r="K403" s="458">
        <v>0</v>
      </c>
      <c r="L403" s="458">
        <v>0</v>
      </c>
      <c r="M403" s="458">
        <v>0</v>
      </c>
      <c r="N403" s="447">
        <v>0</v>
      </c>
      <c r="O403" s="447">
        <v>0</v>
      </c>
      <c r="P403" s="459">
        <v>0</v>
      </c>
      <c r="Q403" s="271"/>
      <c r="R403" s="271"/>
      <c r="S403" s="271"/>
      <c r="T403" s="272">
        <f t="shared" ref="T403" si="2349">C403-C402</f>
        <v>0</v>
      </c>
      <c r="U403" s="272">
        <f t="shared" ref="U403" si="2350">D403-D402</f>
        <v>0</v>
      </c>
      <c r="V403" s="272">
        <f t="shared" ref="V403" si="2351">E403-E402</f>
        <v>0</v>
      </c>
      <c r="W403" s="272">
        <f t="shared" ref="W403" si="2352">F403-F402</f>
        <v>0</v>
      </c>
      <c r="X403" s="272">
        <f t="shared" ref="X403" si="2353">G403-G402</f>
        <v>0</v>
      </c>
      <c r="Y403" s="272">
        <f t="shared" ref="Y403" si="2354">H403-H402</f>
        <v>0</v>
      </c>
      <c r="Z403" s="276">
        <f t="shared" ref="Z403" si="2355">I403-I402</f>
        <v>0</v>
      </c>
      <c r="AA403" s="272">
        <f t="shared" ref="AA403" si="2356">J403-J402</f>
        <v>0</v>
      </c>
      <c r="AB403" s="272">
        <f t="shared" ref="AB403" si="2357">K403-K402</f>
        <v>0</v>
      </c>
      <c r="AC403" s="272">
        <f t="shared" ref="AC403" si="2358">L403-L402</f>
        <v>0</v>
      </c>
      <c r="AD403" s="272">
        <f t="shared" ref="AD403" si="2359">M403-M402</f>
        <v>0</v>
      </c>
      <c r="AE403" s="276">
        <f t="shared" ref="AE403" si="2360">N403-N402</f>
        <v>0</v>
      </c>
    </row>
    <row r="404" spans="1:32" ht="13.5" thickTop="1">
      <c r="A404" s="439"/>
      <c r="B404" s="457" t="s">
        <v>84</v>
      </c>
      <c r="C404" s="447">
        <v>4.530044595850109</v>
      </c>
      <c r="D404" s="458">
        <v>4.8226551724137936</v>
      </c>
      <c r="E404" s="458">
        <v>4.7583873239436612</v>
      </c>
      <c r="F404" s="458">
        <v>0</v>
      </c>
      <c r="G404" s="458">
        <v>4.7505099337748335</v>
      </c>
      <c r="H404" s="458">
        <v>0</v>
      </c>
      <c r="I404" s="447">
        <v>4.6794807030043941</v>
      </c>
      <c r="J404" s="447">
        <v>0</v>
      </c>
      <c r="K404" s="458">
        <v>4.5775717202654418</v>
      </c>
      <c r="L404" s="458">
        <v>4.1955643522438608</v>
      </c>
      <c r="M404" s="458">
        <v>0</v>
      </c>
      <c r="N404" s="447">
        <v>4.3687539921314507</v>
      </c>
      <c r="O404" s="447">
        <v>0</v>
      </c>
      <c r="P404" s="459">
        <v>0</v>
      </c>
      <c r="Q404" s="408"/>
      <c r="R404" s="408"/>
      <c r="S404" s="408"/>
      <c r="T404" s="417"/>
      <c r="U404" s="417"/>
      <c r="V404" s="417"/>
      <c r="W404" s="417"/>
      <c r="X404" s="417"/>
      <c r="Y404" s="417"/>
      <c r="Z404" s="418"/>
      <c r="AA404" s="417"/>
      <c r="AB404" s="417"/>
      <c r="AC404" s="417"/>
      <c r="AD404" s="417"/>
      <c r="AE404" s="418"/>
      <c r="AF404" s="417"/>
    </row>
    <row r="405" spans="1:32" ht="13.5" thickBot="1">
      <c r="A405" s="439"/>
      <c r="B405" s="457" t="s">
        <v>446</v>
      </c>
      <c r="C405" s="447">
        <v>4.4793056712592119</v>
      </c>
      <c r="D405" s="458">
        <v>4.9440847018150391</v>
      </c>
      <c r="E405" s="458">
        <v>4.6832073170731707</v>
      </c>
      <c r="F405" s="458">
        <v>0</v>
      </c>
      <c r="G405" s="458">
        <v>4.7118398058252424</v>
      </c>
      <c r="H405" s="458">
        <v>0</v>
      </c>
      <c r="I405" s="447">
        <v>4.6439247809152882</v>
      </c>
      <c r="J405" s="447">
        <v>0</v>
      </c>
      <c r="K405" s="458">
        <v>4.5571453934740882</v>
      </c>
      <c r="L405" s="458">
        <v>4.1776147645311834</v>
      </c>
      <c r="M405" s="458">
        <v>0</v>
      </c>
      <c r="N405" s="447">
        <v>4.3557147038955186</v>
      </c>
      <c r="O405" s="447">
        <v>0</v>
      </c>
      <c r="P405" s="459">
        <v>0</v>
      </c>
      <c r="Q405" s="412"/>
      <c r="R405" s="412"/>
      <c r="S405" s="412"/>
      <c r="T405" s="419">
        <f t="shared" ref="T405" si="2361">C405-C404</f>
        <v>-5.0738924590897128E-2</v>
      </c>
      <c r="U405" s="419">
        <f t="shared" ref="U405" si="2362">D405-D404</f>
        <v>0.12142952940124552</v>
      </c>
      <c r="V405" s="419">
        <f t="shared" ref="V405" si="2363">E405-E404</f>
        <v>-7.5180006870490423E-2</v>
      </c>
      <c r="W405" s="419">
        <f t="shared" ref="W405" si="2364">F405-F404</f>
        <v>0</v>
      </c>
      <c r="X405" s="419">
        <f t="shared" ref="X405" si="2365">G405-G404</f>
        <v>-3.8670127949591127E-2</v>
      </c>
      <c r="Y405" s="419">
        <f t="shared" ref="Y405" si="2366">H405-H404</f>
        <v>0</v>
      </c>
      <c r="Z405" s="420">
        <f t="shared" ref="Z405" si="2367">I405-I404</f>
        <v>-3.5555922089105962E-2</v>
      </c>
      <c r="AA405" s="419">
        <f t="shared" ref="AA405" si="2368">J405-J404</f>
        <v>0</v>
      </c>
      <c r="AB405" s="419">
        <f t="shared" ref="AB405" si="2369">K405-K404</f>
        <v>-2.0426326791353588E-2</v>
      </c>
      <c r="AC405" s="419">
        <f t="shared" ref="AC405" si="2370">L405-L404</f>
        <v>-1.7949587712677406E-2</v>
      </c>
      <c r="AD405" s="419">
        <f t="shared" ref="AD405" si="2371">M405-M404</f>
        <v>0</v>
      </c>
      <c r="AE405" s="420">
        <f t="shared" ref="AE405" si="2372">N405-N404</f>
        <v>-1.3039288235932034E-2</v>
      </c>
      <c r="AF405" s="421"/>
    </row>
    <row r="406" spans="1:32" ht="13.5" thickTop="1">
      <c r="A406" s="439"/>
      <c r="B406" s="457" t="s">
        <v>86</v>
      </c>
      <c r="C406" s="447">
        <v>6.0480914760914768</v>
      </c>
      <c r="D406" s="458">
        <v>6.2880040160642574</v>
      </c>
      <c r="E406" s="458">
        <v>6.1519959857270301</v>
      </c>
      <c r="F406" s="458">
        <v>0</v>
      </c>
      <c r="G406" s="458">
        <v>6.6460000000000008</v>
      </c>
      <c r="H406" s="458">
        <v>0</v>
      </c>
      <c r="I406" s="447">
        <v>6.1667192118226613</v>
      </c>
      <c r="J406" s="447">
        <v>0</v>
      </c>
      <c r="K406" s="458">
        <v>6.3474962779156332</v>
      </c>
      <c r="L406" s="458">
        <v>6.1365902964959558</v>
      </c>
      <c r="M406" s="458">
        <v>0</v>
      </c>
      <c r="N406" s="447">
        <v>6.2464031007751943</v>
      </c>
      <c r="O406" s="447">
        <v>0</v>
      </c>
      <c r="P406" s="459">
        <v>0</v>
      </c>
      <c r="Q406" s="271"/>
      <c r="R406" s="271"/>
      <c r="S406" s="271"/>
      <c r="T406" s="113"/>
      <c r="U406" s="113"/>
      <c r="Z406" s="275"/>
      <c r="AE406" s="275"/>
    </row>
    <row r="407" spans="1:32">
      <c r="A407" s="439"/>
      <c r="B407" s="457" t="s">
        <v>448</v>
      </c>
      <c r="C407" s="447">
        <v>6.258101694915255</v>
      </c>
      <c r="D407" s="458">
        <v>6.3426541554959792</v>
      </c>
      <c r="E407" s="458">
        <v>6.1538278580814714</v>
      </c>
      <c r="F407" s="458">
        <v>0</v>
      </c>
      <c r="G407" s="458">
        <v>6.1870000000000003</v>
      </c>
      <c r="H407" s="458">
        <v>0</v>
      </c>
      <c r="I407" s="447">
        <v>6.2173956043956053</v>
      </c>
      <c r="J407" s="447">
        <v>0</v>
      </c>
      <c r="K407" s="458">
        <v>6.5300819277108433</v>
      </c>
      <c r="L407" s="458">
        <v>6.1937464387464392</v>
      </c>
      <c r="M407" s="458">
        <v>0</v>
      </c>
      <c r="N407" s="447">
        <v>6.3759647519582243</v>
      </c>
      <c r="O407" s="447">
        <v>0</v>
      </c>
      <c r="P407" s="459">
        <v>0</v>
      </c>
      <c r="Q407" s="271"/>
      <c r="R407" s="271"/>
      <c r="S407" s="271"/>
      <c r="T407" s="272">
        <f t="shared" ref="T407" si="2373">C407-C406</f>
        <v>0.21001021882377824</v>
      </c>
      <c r="U407" s="272">
        <f t="shared" ref="U407" si="2374">D407-D406</f>
        <v>5.4650139431721811E-2</v>
      </c>
      <c r="V407" s="272">
        <f t="shared" ref="V407" si="2375">E407-E406</f>
        <v>1.8318723544412663E-3</v>
      </c>
      <c r="W407" s="272">
        <f t="shared" ref="W407" si="2376">F407-F406</f>
        <v>0</v>
      </c>
      <c r="X407" s="272">
        <f t="shared" ref="X407" si="2377">G407-G406</f>
        <v>-0.45900000000000052</v>
      </c>
      <c r="Y407" s="272">
        <f t="shared" ref="Y407" si="2378">H407-H406</f>
        <v>0</v>
      </c>
      <c r="Z407" s="276">
        <f t="shared" ref="Z407" si="2379">I407-I406</f>
        <v>5.0676392572944096E-2</v>
      </c>
      <c r="AA407" s="272">
        <f t="shared" ref="AA407" si="2380">J407-J406</f>
        <v>0</v>
      </c>
      <c r="AB407" s="272">
        <f t="shared" ref="AB407" si="2381">K407-K406</f>
        <v>0.18258564979521008</v>
      </c>
      <c r="AC407" s="272">
        <f t="shared" ref="AC407" si="2382">L407-L406</f>
        <v>5.7156142250483377E-2</v>
      </c>
      <c r="AD407" s="272">
        <f t="shared" ref="AD407" si="2383">M407-M406</f>
        <v>0</v>
      </c>
      <c r="AE407" s="276">
        <f t="shared" ref="AE407" si="2384">N407-N406</f>
        <v>0.12956165118302998</v>
      </c>
      <c r="AF407" s="274"/>
    </row>
    <row r="408" spans="1:32">
      <c r="A408" s="439"/>
      <c r="B408" s="457" t="s">
        <v>88</v>
      </c>
      <c r="C408" s="447">
        <v>8.5195483091787434</v>
      </c>
      <c r="D408" s="458">
        <v>8.3005955056179772</v>
      </c>
      <c r="E408" s="458">
        <v>8.3496808988764037</v>
      </c>
      <c r="F408" s="458">
        <v>0</v>
      </c>
      <c r="G408" s="458">
        <v>9.77</v>
      </c>
      <c r="H408" s="458">
        <v>0</v>
      </c>
      <c r="I408" s="447">
        <v>8.4784924623115572</v>
      </c>
      <c r="J408" s="447">
        <v>0</v>
      </c>
      <c r="K408" s="458">
        <v>8.7401104651162793</v>
      </c>
      <c r="L408" s="458">
        <v>8.0328892617449661</v>
      </c>
      <c r="M408" s="458">
        <v>0</v>
      </c>
      <c r="N408" s="447">
        <v>8.4118364485981303</v>
      </c>
      <c r="O408" s="447">
        <v>0</v>
      </c>
      <c r="P408" s="459">
        <v>0</v>
      </c>
      <c r="Q408" s="271"/>
      <c r="R408" s="271"/>
      <c r="S408" s="271"/>
      <c r="T408" s="113"/>
      <c r="U408" s="113"/>
      <c r="Z408" s="275"/>
      <c r="AE408" s="275"/>
      <c r="AF408" s="274"/>
    </row>
    <row r="409" spans="1:32">
      <c r="A409" s="439"/>
      <c r="B409" s="457" t="s">
        <v>450</v>
      </c>
      <c r="C409" s="447">
        <v>8.4482061068702272</v>
      </c>
      <c r="D409" s="458">
        <v>8.8036279069767431</v>
      </c>
      <c r="E409" s="458">
        <v>8.7776984126984132</v>
      </c>
      <c r="F409" s="458">
        <v>0</v>
      </c>
      <c r="G409" s="458">
        <v>10.618</v>
      </c>
      <c r="H409" s="458">
        <v>0</v>
      </c>
      <c r="I409" s="447">
        <v>8.7705480690221851</v>
      </c>
      <c r="J409" s="447">
        <v>0</v>
      </c>
      <c r="K409" s="458">
        <v>8.8387062499999995</v>
      </c>
      <c r="L409" s="458">
        <v>8.7466854599406521</v>
      </c>
      <c r="M409" s="458">
        <v>0</v>
      </c>
      <c r="N409" s="447">
        <v>8.7915053272450532</v>
      </c>
      <c r="O409" s="447">
        <v>0</v>
      </c>
      <c r="P409" s="459">
        <v>0</v>
      </c>
      <c r="Q409" s="271"/>
      <c r="R409" s="271"/>
      <c r="S409" s="271"/>
      <c r="T409" s="272">
        <f t="shared" ref="T409" si="2385">C409-C408</f>
        <v>-7.1342202308516178E-2</v>
      </c>
      <c r="U409" s="272">
        <f t="shared" ref="U409" si="2386">D409-D408</f>
        <v>0.50303240135876592</v>
      </c>
      <c r="V409" s="272">
        <f t="shared" ref="V409" si="2387">E409-E408</f>
        <v>0.42801751382200948</v>
      </c>
      <c r="W409" s="272">
        <f t="shared" ref="W409" si="2388">F409-F408</f>
        <v>0</v>
      </c>
      <c r="X409" s="272">
        <f t="shared" ref="X409" si="2389">G409-G408</f>
        <v>0.84800000000000075</v>
      </c>
      <c r="Y409" s="272">
        <f t="shared" ref="Y409" si="2390">H409-H408</f>
        <v>0</v>
      </c>
      <c r="Z409" s="276">
        <f t="shared" ref="Z409" si="2391">I409-I408</f>
        <v>0.29205560671062791</v>
      </c>
      <c r="AA409" s="272">
        <f t="shared" ref="AA409" si="2392">J409-J408</f>
        <v>0</v>
      </c>
      <c r="AB409" s="272">
        <f t="shared" ref="AB409" si="2393">K409-K408</f>
        <v>9.8595784883720228E-2</v>
      </c>
      <c r="AC409" s="272">
        <f t="shared" ref="AC409" si="2394">L409-L408</f>
        <v>0.71379619819568596</v>
      </c>
      <c r="AD409" s="272">
        <f t="shared" ref="AD409" si="2395">M409-M408</f>
        <v>0</v>
      </c>
      <c r="AE409" s="276">
        <f t="shared" ref="AE409" si="2396">N409-N408</f>
        <v>0.37966887864692289</v>
      </c>
    </row>
    <row r="410" spans="1:32">
      <c r="A410" s="439"/>
      <c r="B410" s="457" t="s">
        <v>90</v>
      </c>
      <c r="C410" s="447">
        <v>0</v>
      </c>
      <c r="D410" s="458">
        <v>0</v>
      </c>
      <c r="E410" s="458">
        <v>0</v>
      </c>
      <c r="F410" s="458">
        <v>0</v>
      </c>
      <c r="G410" s="458">
        <v>0</v>
      </c>
      <c r="H410" s="458">
        <v>0</v>
      </c>
      <c r="I410" s="447">
        <v>0</v>
      </c>
      <c r="J410" s="447">
        <v>0</v>
      </c>
      <c r="K410" s="458">
        <v>0</v>
      </c>
      <c r="L410" s="458">
        <v>0</v>
      </c>
      <c r="M410" s="458">
        <v>0</v>
      </c>
      <c r="N410" s="447">
        <v>0</v>
      </c>
      <c r="O410" s="447">
        <v>0</v>
      </c>
      <c r="P410" s="459">
        <v>0</v>
      </c>
      <c r="Q410" s="271"/>
      <c r="R410" s="271"/>
      <c r="S410" s="271"/>
      <c r="T410" s="113"/>
      <c r="U410" s="113"/>
      <c r="Z410" s="275"/>
      <c r="AE410" s="275"/>
    </row>
    <row r="411" spans="1:32" ht="13.5" thickBot="1">
      <c r="A411" s="439"/>
      <c r="B411" s="457" t="s">
        <v>452</v>
      </c>
      <c r="C411" s="447">
        <v>0</v>
      </c>
      <c r="D411" s="458">
        <v>0</v>
      </c>
      <c r="E411" s="458">
        <v>0</v>
      </c>
      <c r="F411" s="458">
        <v>0</v>
      </c>
      <c r="G411" s="458">
        <v>0</v>
      </c>
      <c r="H411" s="458">
        <v>0</v>
      </c>
      <c r="I411" s="447">
        <v>0</v>
      </c>
      <c r="J411" s="447">
        <v>0</v>
      </c>
      <c r="K411" s="458">
        <v>0</v>
      </c>
      <c r="L411" s="458">
        <v>0</v>
      </c>
      <c r="M411" s="458">
        <v>0</v>
      </c>
      <c r="N411" s="447">
        <v>0</v>
      </c>
      <c r="O411" s="447">
        <v>0</v>
      </c>
      <c r="P411" s="459">
        <v>0</v>
      </c>
      <c r="Q411" s="271"/>
      <c r="R411" s="271"/>
      <c r="S411" s="271"/>
      <c r="T411" s="272">
        <f t="shared" ref="T411" si="2397">C411-C410</f>
        <v>0</v>
      </c>
      <c r="U411" s="272">
        <f t="shared" ref="U411" si="2398">D411-D410</f>
        <v>0</v>
      </c>
      <c r="V411" s="272">
        <f t="shared" ref="V411" si="2399">E411-E410</f>
        <v>0</v>
      </c>
      <c r="W411" s="272">
        <f t="shared" ref="W411" si="2400">F411-F410</f>
        <v>0</v>
      </c>
      <c r="X411" s="272">
        <f t="shared" ref="X411" si="2401">G411-G410</f>
        <v>0</v>
      </c>
      <c r="Y411" s="272">
        <f t="shared" ref="Y411" si="2402">H411-H410</f>
        <v>0</v>
      </c>
      <c r="Z411" s="276">
        <f t="shared" ref="Z411" si="2403">I411-I410</f>
        <v>0</v>
      </c>
      <c r="AA411" s="272">
        <f t="shared" ref="AA411" si="2404">J411-J410</f>
        <v>0</v>
      </c>
      <c r="AB411" s="272">
        <f t="shared" ref="AB411" si="2405">K411-K410</f>
        <v>0</v>
      </c>
      <c r="AC411" s="272">
        <f t="shared" ref="AC411" si="2406">L411-L410</f>
        <v>0</v>
      </c>
      <c r="AD411" s="272">
        <f t="shared" ref="AD411" si="2407">M411-M410</f>
        <v>0</v>
      </c>
      <c r="AE411" s="276">
        <f t="shared" ref="AE411" si="2408">N411-N410</f>
        <v>0</v>
      </c>
    </row>
    <row r="412" spans="1:32" ht="13.5" thickTop="1">
      <c r="A412" s="439"/>
      <c r="B412" s="457" t="s">
        <v>92</v>
      </c>
      <c r="C412" s="447">
        <v>6.599078621432418</v>
      </c>
      <c r="D412" s="458">
        <v>6.8179467455621294</v>
      </c>
      <c r="E412" s="458">
        <v>6.5159594343133609</v>
      </c>
      <c r="F412" s="458">
        <v>0</v>
      </c>
      <c r="G412" s="458">
        <v>7.3424983606557372</v>
      </c>
      <c r="H412" s="458">
        <v>0</v>
      </c>
      <c r="I412" s="447">
        <v>6.6375118539996585</v>
      </c>
      <c r="J412" s="447">
        <v>0</v>
      </c>
      <c r="K412" s="458">
        <v>7.4493159303882202</v>
      </c>
      <c r="L412" s="458">
        <v>6.981279521674141</v>
      </c>
      <c r="M412" s="458">
        <v>0</v>
      </c>
      <c r="N412" s="447">
        <v>7.2281885593220334</v>
      </c>
      <c r="O412" s="447">
        <v>0</v>
      </c>
      <c r="P412" s="459">
        <v>0</v>
      </c>
      <c r="Q412" s="408"/>
      <c r="R412" s="408"/>
      <c r="S412" s="408"/>
      <c r="T412" s="417"/>
      <c r="U412" s="417"/>
      <c r="V412" s="417"/>
      <c r="W412" s="417"/>
      <c r="X412" s="417"/>
      <c r="Y412" s="417"/>
      <c r="Z412" s="418"/>
      <c r="AA412" s="417"/>
      <c r="AB412" s="417"/>
      <c r="AC412" s="417"/>
      <c r="AD412" s="417"/>
      <c r="AE412" s="418"/>
      <c r="AF412" s="417"/>
    </row>
    <row r="413" spans="1:32" ht="13.5" thickBot="1">
      <c r="A413" s="439"/>
      <c r="B413" s="457" t="s">
        <v>454</v>
      </c>
      <c r="C413" s="447">
        <v>6.7338955223880612</v>
      </c>
      <c r="D413" s="458">
        <v>6.9750557768924306</v>
      </c>
      <c r="E413" s="458">
        <v>6.628327592393255</v>
      </c>
      <c r="F413" s="458">
        <v>0</v>
      </c>
      <c r="G413" s="458">
        <v>7.2518139534883721</v>
      </c>
      <c r="H413" s="458">
        <v>0</v>
      </c>
      <c r="I413" s="447">
        <v>6.7478132468419263</v>
      </c>
      <c r="J413" s="447">
        <v>0</v>
      </c>
      <c r="K413" s="458">
        <v>7.5351972789115642</v>
      </c>
      <c r="L413" s="458">
        <v>7.4442412790697672</v>
      </c>
      <c r="M413" s="458">
        <v>0</v>
      </c>
      <c r="N413" s="447">
        <v>7.491221363316936</v>
      </c>
      <c r="O413" s="447">
        <v>0</v>
      </c>
      <c r="P413" s="459">
        <v>0</v>
      </c>
      <c r="Q413" s="412"/>
      <c r="R413" s="412"/>
      <c r="S413" s="412"/>
      <c r="T413" s="419">
        <f t="shared" ref="T413" si="2409">C413-C412</f>
        <v>0.13481690095564325</v>
      </c>
      <c r="U413" s="419">
        <f t="shared" ref="U413" si="2410">D413-D412</f>
        <v>0.15710903133030119</v>
      </c>
      <c r="V413" s="419">
        <f t="shared" ref="V413" si="2411">E413-E412</f>
        <v>0.11236815807989409</v>
      </c>
      <c r="W413" s="419">
        <f t="shared" ref="W413" si="2412">F413-F412</f>
        <v>0</v>
      </c>
      <c r="X413" s="419">
        <f t="shared" ref="X413" si="2413">G413-G412</f>
        <v>-9.0684407167365144E-2</v>
      </c>
      <c r="Y413" s="419">
        <f t="shared" ref="Y413" si="2414">H413-H412</f>
        <v>0</v>
      </c>
      <c r="Z413" s="420">
        <f t="shared" ref="Z413" si="2415">I413-I412</f>
        <v>0.11030139284226781</v>
      </c>
      <c r="AA413" s="419">
        <f t="shared" ref="AA413" si="2416">J413-J412</f>
        <v>0</v>
      </c>
      <c r="AB413" s="419">
        <f t="shared" ref="AB413" si="2417">K413-K412</f>
        <v>8.5881348523344059E-2</v>
      </c>
      <c r="AC413" s="419">
        <f t="shared" ref="AC413" si="2418">L413-L412</f>
        <v>0.46296175739562617</v>
      </c>
      <c r="AD413" s="419">
        <f t="shared" ref="AD413" si="2419">M413-M412</f>
        <v>0</v>
      </c>
      <c r="AE413" s="420">
        <f t="shared" ref="AE413" si="2420">N413-N412</f>
        <v>0.26303280399490259</v>
      </c>
      <c r="AF413" s="421"/>
    </row>
    <row r="414" spans="1:32" ht="13.5" thickTop="1">
      <c r="A414" s="439"/>
      <c r="B414" s="457" t="s">
        <v>110</v>
      </c>
      <c r="C414" s="447">
        <v>3.9861051303616488</v>
      </c>
      <c r="D414" s="458">
        <v>3.5016009538950708</v>
      </c>
      <c r="E414" s="458">
        <v>4.0643191870890618</v>
      </c>
      <c r="F414" s="458">
        <v>0</v>
      </c>
      <c r="G414" s="458">
        <v>3.7180000000000004</v>
      </c>
      <c r="H414" s="458">
        <v>0</v>
      </c>
      <c r="I414" s="447">
        <v>3.9180666841690739</v>
      </c>
      <c r="J414" s="447">
        <v>0</v>
      </c>
      <c r="K414" s="458">
        <v>4.2679480088495572</v>
      </c>
      <c r="L414" s="458">
        <v>4.4528908045977014</v>
      </c>
      <c r="M414" s="458">
        <v>0</v>
      </c>
      <c r="N414" s="447">
        <v>4.3586471251409247</v>
      </c>
      <c r="O414" s="447">
        <v>0</v>
      </c>
      <c r="P414" s="459">
        <v>0</v>
      </c>
      <c r="Q414" s="271"/>
      <c r="R414" s="271"/>
      <c r="S414" s="271"/>
      <c r="T414" s="113"/>
      <c r="U414" s="113"/>
      <c r="Z414" s="275"/>
      <c r="AE414" s="275"/>
    </row>
    <row r="415" spans="1:32">
      <c r="A415" s="439"/>
      <c r="B415" s="457" t="s">
        <v>456</v>
      </c>
      <c r="C415" s="447">
        <v>4.2219971401334604</v>
      </c>
      <c r="D415" s="458">
        <v>3.8409514563106799</v>
      </c>
      <c r="E415" s="458">
        <v>3.7804984365228265</v>
      </c>
      <c r="F415" s="458">
        <v>0</v>
      </c>
      <c r="G415" s="458">
        <v>3.2109999999999999</v>
      </c>
      <c r="H415" s="458">
        <v>0</v>
      </c>
      <c r="I415" s="447">
        <v>3.862704583103258</v>
      </c>
      <c r="J415" s="447">
        <v>0</v>
      </c>
      <c r="K415" s="458">
        <v>4.0614542253521133</v>
      </c>
      <c r="L415" s="458">
        <v>4.2146022131624923</v>
      </c>
      <c r="M415" s="458">
        <v>0</v>
      </c>
      <c r="N415" s="447">
        <v>4.1383192049108448</v>
      </c>
      <c r="O415" s="447">
        <v>0</v>
      </c>
      <c r="P415" s="459">
        <v>0</v>
      </c>
      <c r="Q415" s="271"/>
      <c r="R415" s="271"/>
      <c r="S415" s="271"/>
      <c r="T415" s="272">
        <f t="shared" ref="T415" si="2421">C415-C414</f>
        <v>0.23589200977181157</v>
      </c>
      <c r="U415" s="272">
        <f t="shared" ref="U415" si="2422">D415-D414</f>
        <v>0.33935050241560916</v>
      </c>
      <c r="V415" s="272">
        <f t="shared" ref="V415" si="2423">E415-E414</f>
        <v>-0.28382075056623535</v>
      </c>
      <c r="W415" s="272">
        <f t="shared" ref="W415" si="2424">F415-F414</f>
        <v>0</v>
      </c>
      <c r="X415" s="272">
        <f t="shared" ref="X415" si="2425">G415-G414</f>
        <v>-0.50700000000000056</v>
      </c>
      <c r="Y415" s="272">
        <f t="shared" ref="Y415" si="2426">H415-H414</f>
        <v>0</v>
      </c>
      <c r="Z415" s="276">
        <f t="shared" ref="Z415" si="2427">I415-I414</f>
        <v>-5.536210106581585E-2</v>
      </c>
      <c r="AA415" s="272">
        <f t="shared" ref="AA415" si="2428">J415-J414</f>
        <v>0</v>
      </c>
      <c r="AB415" s="272">
        <f t="shared" ref="AB415" si="2429">K415-K414</f>
        <v>-0.20649378349744385</v>
      </c>
      <c r="AC415" s="272">
        <f t="shared" ref="AC415" si="2430">L415-L414</f>
        <v>-0.23828859143520909</v>
      </c>
      <c r="AD415" s="272">
        <f t="shared" ref="AD415" si="2431">M415-M414</f>
        <v>0</v>
      </c>
      <c r="AE415" s="276">
        <f t="shared" ref="AE415" si="2432">N415-N414</f>
        <v>-0.22032792023007985</v>
      </c>
    </row>
    <row r="416" spans="1:32">
      <c r="A416" s="439"/>
      <c r="B416" s="457" t="s">
        <v>123</v>
      </c>
      <c r="C416" s="447">
        <v>4.7635464362850977</v>
      </c>
      <c r="D416" s="458">
        <v>5.1949016091954023</v>
      </c>
      <c r="E416" s="458">
        <v>5.037538041069582</v>
      </c>
      <c r="F416" s="458">
        <v>0</v>
      </c>
      <c r="G416" s="458">
        <v>5.182175349428209</v>
      </c>
      <c r="H416" s="458">
        <v>0</v>
      </c>
      <c r="I416" s="447">
        <v>4.9677923726041744</v>
      </c>
      <c r="J416" s="447">
        <v>0</v>
      </c>
      <c r="K416" s="458">
        <v>4.7250665236051503</v>
      </c>
      <c r="L416" s="458">
        <v>4.3166723622383598</v>
      </c>
      <c r="M416" s="458">
        <v>0</v>
      </c>
      <c r="N416" s="447">
        <v>4.4977060642092743</v>
      </c>
      <c r="O416" s="447">
        <v>0</v>
      </c>
      <c r="P416" s="459">
        <v>0</v>
      </c>
      <c r="Q416" s="271"/>
      <c r="R416" s="271"/>
      <c r="S416" s="271"/>
      <c r="T416" s="113"/>
      <c r="U416" s="113"/>
      <c r="Z416" s="275"/>
      <c r="AE416" s="275"/>
    </row>
    <row r="417" spans="1:32">
      <c r="A417" s="439"/>
      <c r="B417" s="457" t="s">
        <v>458</v>
      </c>
      <c r="C417" s="447">
        <v>4.7514942267319809</v>
      </c>
      <c r="D417" s="458">
        <v>5.2758438956197571</v>
      </c>
      <c r="E417" s="458">
        <v>5.0161706430026198</v>
      </c>
      <c r="F417" s="458">
        <v>0</v>
      </c>
      <c r="G417" s="458">
        <v>4.8927962213225369</v>
      </c>
      <c r="H417" s="458">
        <v>0</v>
      </c>
      <c r="I417" s="447">
        <v>4.9485185113394072</v>
      </c>
      <c r="J417" s="447">
        <v>0</v>
      </c>
      <c r="K417" s="458">
        <v>4.7686486349848325</v>
      </c>
      <c r="L417" s="458">
        <v>4.27358506044905</v>
      </c>
      <c r="M417" s="458">
        <v>0</v>
      </c>
      <c r="N417" s="447">
        <v>4.5016325104797392</v>
      </c>
      <c r="O417" s="447">
        <v>0</v>
      </c>
      <c r="P417" s="459">
        <v>0</v>
      </c>
      <c r="Q417" s="271"/>
      <c r="R417" s="271"/>
      <c r="S417" s="271"/>
      <c r="T417" s="272">
        <f t="shared" ref="T417" si="2433">C417-C416</f>
        <v>-1.2052209553116811E-2</v>
      </c>
      <c r="U417" s="272">
        <f t="shared" ref="U417" si="2434">D417-D416</f>
        <v>8.0942286424354748E-2</v>
      </c>
      <c r="V417" s="272">
        <f t="shared" ref="V417" si="2435">E417-E416</f>
        <v>-2.1367398066962195E-2</v>
      </c>
      <c r="W417" s="272">
        <f t="shared" ref="W417" si="2436">F417-F416</f>
        <v>0</v>
      </c>
      <c r="X417" s="272">
        <f t="shared" ref="X417" si="2437">G417-G416</f>
        <v>-0.28937912810567212</v>
      </c>
      <c r="Y417" s="272">
        <f t="shared" ref="Y417" si="2438">H417-H416</f>
        <v>0</v>
      </c>
      <c r="Z417" s="276">
        <f t="shared" ref="Z417" si="2439">I417-I416</f>
        <v>-1.9273861264767156E-2</v>
      </c>
      <c r="AA417" s="272">
        <f t="shared" ref="AA417" si="2440">J417-J416</f>
        <v>0</v>
      </c>
      <c r="AB417" s="272">
        <f t="shared" ref="AB417" si="2441">K417-K416</f>
        <v>4.3582111379682154E-2</v>
      </c>
      <c r="AC417" s="272">
        <f t="shared" ref="AC417" si="2442">L417-L416</f>
        <v>-4.3087301789309862E-2</v>
      </c>
      <c r="AD417" s="272">
        <f t="shared" ref="AD417" si="2443">M417-M416</f>
        <v>0</v>
      </c>
      <c r="AE417" s="276">
        <f t="shared" ref="AE417" si="2444">N417-N416</f>
        <v>3.9264462704649006E-3</v>
      </c>
    </row>
    <row r="418" spans="1:32">
      <c r="A418" s="439"/>
      <c r="B418" s="457" t="s">
        <v>125</v>
      </c>
      <c r="C418" s="447">
        <v>7.6872954954954951</v>
      </c>
      <c r="D418" s="458">
        <v>8.003003257328988</v>
      </c>
      <c r="E418" s="458">
        <v>7.6297035830618896</v>
      </c>
      <c r="F418" s="458">
        <v>0</v>
      </c>
      <c r="G418" s="458">
        <v>8.6162826086956521</v>
      </c>
      <c r="H418" s="458">
        <v>0</v>
      </c>
      <c r="I418" s="447">
        <v>7.7810631377551012</v>
      </c>
      <c r="J418" s="447">
        <v>0</v>
      </c>
      <c r="K418" s="458">
        <v>6.6187357630979502</v>
      </c>
      <c r="L418" s="458">
        <v>6.1059461942257212</v>
      </c>
      <c r="M418" s="458">
        <v>0</v>
      </c>
      <c r="N418" s="447">
        <v>6.3804762195121949</v>
      </c>
      <c r="O418" s="447">
        <v>0</v>
      </c>
      <c r="P418" s="459">
        <v>0</v>
      </c>
      <c r="Q418" s="271"/>
      <c r="R418" s="271"/>
      <c r="S418" s="271"/>
      <c r="T418" s="113"/>
      <c r="U418" s="113"/>
      <c r="Z418" s="275"/>
      <c r="AE418" s="275"/>
    </row>
    <row r="419" spans="1:32">
      <c r="A419" s="439"/>
      <c r="B419" s="457" t="s">
        <v>460</v>
      </c>
      <c r="C419" s="447">
        <v>7.5339130434782602</v>
      </c>
      <c r="D419" s="458">
        <v>8.0970917721518987</v>
      </c>
      <c r="E419" s="458">
        <v>8.0116993865030679</v>
      </c>
      <c r="F419" s="458">
        <v>0</v>
      </c>
      <c r="G419" s="458">
        <v>9.4821842105263165</v>
      </c>
      <c r="H419" s="458">
        <v>0</v>
      </c>
      <c r="I419" s="447">
        <v>7.9392212333121419</v>
      </c>
      <c r="J419" s="447">
        <v>0</v>
      </c>
      <c r="K419" s="458">
        <v>6.467767231638418</v>
      </c>
      <c r="L419" s="458">
        <v>6.6998125000000002</v>
      </c>
      <c r="M419" s="458">
        <v>0</v>
      </c>
      <c r="N419" s="447">
        <v>6.5767687237866985</v>
      </c>
      <c r="O419" s="447">
        <v>0</v>
      </c>
      <c r="P419" s="459">
        <v>0</v>
      </c>
      <c r="Q419" s="271"/>
      <c r="R419" s="271"/>
      <c r="S419" s="271"/>
      <c r="T419" s="272">
        <f t="shared" ref="T419" si="2445">C419-C418</f>
        <v>-0.15338245201723488</v>
      </c>
      <c r="U419" s="272">
        <f t="shared" ref="U419" si="2446">D419-D418</f>
        <v>9.4088514822910696E-2</v>
      </c>
      <c r="V419" s="272">
        <f t="shared" ref="V419" si="2447">E419-E418</f>
        <v>0.38199580344117834</v>
      </c>
      <c r="W419" s="272">
        <f t="shared" ref="W419" si="2448">F419-F418</f>
        <v>0</v>
      </c>
      <c r="X419" s="272">
        <f t="shared" ref="X419" si="2449">G419-G418</f>
        <v>0.86590160183066445</v>
      </c>
      <c r="Y419" s="272">
        <f t="shared" ref="Y419" si="2450">H419-H418</f>
        <v>0</v>
      </c>
      <c r="Z419" s="276">
        <f t="shared" ref="Z419" si="2451">I419-I418</f>
        <v>0.15815809555704075</v>
      </c>
      <c r="AA419" s="272">
        <f t="shared" ref="AA419" si="2452">J419-J418</f>
        <v>0</v>
      </c>
      <c r="AB419" s="272">
        <f t="shared" ref="AB419" si="2453">K419-K418</f>
        <v>-0.15096853145953215</v>
      </c>
      <c r="AC419" s="272">
        <f t="shared" ref="AC419" si="2454">L419-L418</f>
        <v>0.59386630577427901</v>
      </c>
      <c r="AD419" s="272">
        <f t="shared" ref="AD419" si="2455">M419-M418</f>
        <v>0</v>
      </c>
      <c r="AE419" s="276">
        <f t="shared" ref="AE419" si="2456">N419-N418</f>
        <v>0.19629250427450362</v>
      </c>
    </row>
    <row r="420" spans="1:32">
      <c r="A420" s="439"/>
      <c r="B420" s="457" t="s">
        <v>154</v>
      </c>
      <c r="C420" s="447">
        <v>5.0290808378334155</v>
      </c>
      <c r="D420" s="458">
        <v>5.5422373086220782</v>
      </c>
      <c r="E420" s="458">
        <v>5.2531129622104826</v>
      </c>
      <c r="F420" s="458">
        <v>0</v>
      </c>
      <c r="G420" s="458">
        <v>5.5416040955631409</v>
      </c>
      <c r="H420" s="458">
        <v>0</v>
      </c>
      <c r="I420" s="447">
        <v>5.2295075051913384</v>
      </c>
      <c r="J420" s="447">
        <v>0</v>
      </c>
      <c r="K420" s="458">
        <v>5.3314274252370533</v>
      </c>
      <c r="L420" s="458">
        <v>4.7560621978730264</v>
      </c>
      <c r="M420" s="458">
        <v>0</v>
      </c>
      <c r="N420" s="447">
        <v>5.0259769033361863</v>
      </c>
      <c r="O420" s="447">
        <v>0</v>
      </c>
      <c r="P420" s="459">
        <v>0</v>
      </c>
      <c r="Q420" s="271"/>
      <c r="R420" s="271"/>
      <c r="S420" s="271"/>
      <c r="T420" s="113"/>
      <c r="U420" s="113"/>
      <c r="Z420" s="275"/>
      <c r="AE420" s="275"/>
    </row>
    <row r="421" spans="1:32" ht="13.5" thickBot="1">
      <c r="A421" s="439"/>
      <c r="B421" s="457" t="s">
        <v>462</v>
      </c>
      <c r="C421" s="447">
        <v>4.9871867093674949</v>
      </c>
      <c r="D421" s="458">
        <v>5.6379536961819658</v>
      </c>
      <c r="E421" s="458">
        <v>5.2756823013553023</v>
      </c>
      <c r="F421" s="458">
        <v>0</v>
      </c>
      <c r="G421" s="458">
        <v>5.3197160342717256</v>
      </c>
      <c r="H421" s="458">
        <v>0</v>
      </c>
      <c r="I421" s="447">
        <v>5.2244349560117298</v>
      </c>
      <c r="J421" s="447">
        <v>0</v>
      </c>
      <c r="K421" s="458">
        <v>5.2938739084876003</v>
      </c>
      <c r="L421" s="458">
        <v>4.8871858064516127</v>
      </c>
      <c r="M421" s="458">
        <v>0</v>
      </c>
      <c r="N421" s="447">
        <v>5.082447928894851</v>
      </c>
      <c r="O421" s="447">
        <v>0</v>
      </c>
      <c r="P421" s="459">
        <v>0</v>
      </c>
      <c r="Q421" s="271"/>
      <c r="R421" s="271"/>
      <c r="S421" s="271"/>
      <c r="T421" s="273">
        <f t="shared" ref="T421" si="2457">C421-C420</f>
        <v>-4.1894128465920666E-2</v>
      </c>
      <c r="U421" s="273">
        <f t="shared" ref="U421" si="2458">D421-D420</f>
        <v>9.571638755988765E-2</v>
      </c>
      <c r="V421" s="273">
        <f t="shared" ref="V421" si="2459">E421-E420</f>
        <v>2.2569339144819622E-2</v>
      </c>
      <c r="W421" s="273">
        <f t="shared" ref="W421" si="2460">F421-F420</f>
        <v>0</v>
      </c>
      <c r="X421" s="273">
        <f t="shared" ref="X421" si="2461">G421-G420</f>
        <v>-0.22188806129141536</v>
      </c>
      <c r="Y421" s="273">
        <f t="shared" ref="Y421" si="2462">H421-H420</f>
        <v>0</v>
      </c>
      <c r="Z421" s="277">
        <f t="shared" ref="Z421" si="2463">I421-I420</f>
        <v>-5.072549179608643E-3</v>
      </c>
      <c r="AA421" s="273">
        <f t="shared" ref="AA421" si="2464">J421-J420</f>
        <v>0</v>
      </c>
      <c r="AB421" s="273">
        <f t="shared" ref="AB421" si="2465">K421-K420</f>
        <v>-3.7553516749452953E-2</v>
      </c>
      <c r="AC421" s="273">
        <f t="shared" ref="AC421" si="2466">L421-L420</f>
        <v>0.13112360857858629</v>
      </c>
      <c r="AD421" s="273">
        <f t="shared" ref="AD421" si="2467">M421-M420</f>
        <v>0</v>
      </c>
      <c r="AE421" s="277">
        <f t="shared" ref="AE421" si="2468">N421-N420</f>
        <v>5.6471025558664678E-2</v>
      </c>
    </row>
    <row r="422" spans="1:32">
      <c r="A422" s="432" t="s">
        <v>547</v>
      </c>
      <c r="B422" s="431" t="s">
        <v>232</v>
      </c>
      <c r="C422" s="448">
        <v>4.3851632392238873</v>
      </c>
      <c r="D422" s="455">
        <v>4.7141615986099046</v>
      </c>
      <c r="E422" s="455">
        <v>4.5424360286591616</v>
      </c>
      <c r="F422" s="455">
        <v>3.52</v>
      </c>
      <c r="G422" s="455">
        <v>4.9000000000000004</v>
      </c>
      <c r="H422" s="455">
        <v>4.4000000000000004</v>
      </c>
      <c r="I422" s="448">
        <v>4.4630089576547229</v>
      </c>
      <c r="J422" s="448">
        <v>3.5845315904139436</v>
      </c>
      <c r="K422" s="455">
        <v>3.4473210458636947</v>
      </c>
      <c r="L422" s="455">
        <v>3.3256410256410254</v>
      </c>
      <c r="M422" s="455">
        <v>2.9201612903225809</v>
      </c>
      <c r="N422" s="448">
        <v>3.4153180661577616</v>
      </c>
      <c r="O422" s="448">
        <v>0</v>
      </c>
      <c r="P422" s="456">
        <v>0</v>
      </c>
      <c r="Q422" s="271"/>
      <c r="R422" s="271"/>
      <c r="S422" s="271"/>
      <c r="T422" s="271" t="s">
        <v>533</v>
      </c>
      <c r="U422" s="113"/>
      <c r="Z422" s="275"/>
      <c r="AE422" s="275"/>
    </row>
    <row r="423" spans="1:32">
      <c r="A423" s="439"/>
      <c r="B423" s="466" t="s">
        <v>432</v>
      </c>
      <c r="C423" s="467">
        <v>4.3835027100271002</v>
      </c>
      <c r="D423" s="468">
        <v>4.7488820354664609</v>
      </c>
      <c r="E423" s="468">
        <v>4.5288514379923059</v>
      </c>
      <c r="F423" s="468">
        <v>4.1848484848484846</v>
      </c>
      <c r="G423" s="468">
        <v>4.8</v>
      </c>
      <c r="H423" s="468">
        <v>4.4000000000000004</v>
      </c>
      <c r="I423" s="467">
        <v>4.464508956930505</v>
      </c>
      <c r="J423" s="467">
        <v>3.829767441860465</v>
      </c>
      <c r="K423" s="468">
        <v>3.5889342588811757</v>
      </c>
      <c r="L423" s="468">
        <v>3.3593554162936434</v>
      </c>
      <c r="M423" s="468">
        <v>2.6554794520547946</v>
      </c>
      <c r="N423" s="467">
        <v>3.519121197489135</v>
      </c>
      <c r="O423" s="467">
        <v>0</v>
      </c>
      <c r="P423" s="469">
        <v>0</v>
      </c>
      <c r="Q423" s="271"/>
      <c r="R423" s="271"/>
      <c r="S423" s="271"/>
      <c r="T423" s="272">
        <f t="shared" ref="T423" si="2469">C423-C422</f>
        <v>-1.6605291967870528E-3</v>
      </c>
      <c r="U423" s="272">
        <f t="shared" ref="U423" si="2470">D423-D422</f>
        <v>3.4720436856556347E-2</v>
      </c>
      <c r="V423" s="272">
        <f t="shared" ref="V423" si="2471">E423-E422</f>
        <v>-1.3584590666855689E-2</v>
      </c>
      <c r="W423" s="272">
        <f t="shared" ref="W423" si="2472">F423-F422</f>
        <v>0.66484848484848458</v>
      </c>
      <c r="X423" s="272">
        <f t="shared" ref="X423" si="2473">G423-G422</f>
        <v>-0.10000000000000053</v>
      </c>
      <c r="Y423" s="272">
        <f t="shared" ref="Y423" si="2474">H423-H422</f>
        <v>0</v>
      </c>
      <c r="Z423" s="276">
        <f t="shared" ref="Z423" si="2475">I423-I422</f>
        <v>1.499999275782038E-3</v>
      </c>
      <c r="AA423" s="272">
        <f t="shared" ref="AA423" si="2476">J423-J422</f>
        <v>0.24523585144652138</v>
      </c>
      <c r="AB423" s="272">
        <f t="shared" ref="AB423" si="2477">K423-K422</f>
        <v>0.14161321301748098</v>
      </c>
      <c r="AC423" s="272">
        <f t="shared" ref="AC423" si="2478">L423-L422</f>
        <v>3.3714390652618054E-2</v>
      </c>
      <c r="AD423" s="272">
        <f t="shared" ref="AD423" si="2479">M423-M422</f>
        <v>-0.26468183826778624</v>
      </c>
      <c r="AE423" s="276">
        <f t="shared" ref="AE423" si="2480">N423-N422</f>
        <v>0.10380313133137342</v>
      </c>
      <c r="AF423" s="274"/>
    </row>
    <row r="424" spans="1:32">
      <c r="A424" s="439"/>
      <c r="B424" s="457" t="s">
        <v>234</v>
      </c>
      <c r="C424" s="447">
        <v>4.5418985270049097</v>
      </c>
      <c r="D424" s="480">
        <v>4.8656249999999996</v>
      </c>
      <c r="E424" s="480">
        <v>4.7310104529616721</v>
      </c>
      <c r="F424" s="480">
        <v>0</v>
      </c>
      <c r="G424" s="480">
        <v>5.3</v>
      </c>
      <c r="H424" s="480">
        <v>4.8</v>
      </c>
      <c r="I424" s="447">
        <v>4.6230690010298661</v>
      </c>
      <c r="J424" s="447">
        <v>2.8364238410596028</v>
      </c>
      <c r="K424" s="480">
        <v>3.5834151663938902</v>
      </c>
      <c r="L424" s="480">
        <v>3.6032567049808435</v>
      </c>
      <c r="M424" s="480">
        <v>3.1619047619047618</v>
      </c>
      <c r="N424" s="447">
        <v>3.4599094392197847</v>
      </c>
      <c r="O424" s="447">
        <v>0</v>
      </c>
      <c r="P424" s="459">
        <v>0</v>
      </c>
      <c r="Q424" s="271"/>
      <c r="R424" s="271"/>
      <c r="S424" s="271"/>
      <c r="T424" s="113"/>
      <c r="U424" s="113"/>
      <c r="Z424" s="275"/>
      <c r="AE424" s="275"/>
    </row>
    <row r="425" spans="1:32">
      <c r="A425" s="439"/>
      <c r="B425" s="457" t="s">
        <v>434</v>
      </c>
      <c r="C425" s="447">
        <v>4.6219469026548667</v>
      </c>
      <c r="D425" s="458">
        <v>4.5260273972602745</v>
      </c>
      <c r="E425" s="458">
        <v>4.7276967930029148</v>
      </c>
      <c r="F425" s="458">
        <v>0</v>
      </c>
      <c r="G425" s="458">
        <v>4.5999999999999996</v>
      </c>
      <c r="H425" s="458">
        <v>4.2</v>
      </c>
      <c r="I425" s="447">
        <v>4.6469879518072288</v>
      </c>
      <c r="J425" s="447">
        <v>3.0562899786780386</v>
      </c>
      <c r="K425" s="458">
        <v>3.6845659163987139</v>
      </c>
      <c r="L425" s="458">
        <v>3.4827938671209542</v>
      </c>
      <c r="M425" s="458">
        <v>2.9437500000000001</v>
      </c>
      <c r="N425" s="447">
        <v>3.5448892932969374</v>
      </c>
      <c r="O425" s="447">
        <v>0</v>
      </c>
      <c r="P425" s="459">
        <v>0</v>
      </c>
      <c r="Q425" s="271"/>
      <c r="R425" s="271"/>
      <c r="S425" s="271"/>
      <c r="T425" s="272">
        <f t="shared" ref="T425" si="2481">C425-C424</f>
        <v>8.0048375649957038E-2</v>
      </c>
      <c r="U425" s="272">
        <f t="shared" ref="U425" si="2482">D425-D424</f>
        <v>-0.33959760273972517</v>
      </c>
      <c r="V425" s="272">
        <f t="shared" ref="V425" si="2483">E425-E424</f>
        <v>-3.3136599587573201E-3</v>
      </c>
      <c r="W425" s="272">
        <f t="shared" ref="W425" si="2484">F425-F424</f>
        <v>0</v>
      </c>
      <c r="X425" s="272">
        <f t="shared" ref="X425" si="2485">G425-G424</f>
        <v>-0.70000000000000018</v>
      </c>
      <c r="Y425" s="272">
        <f t="shared" ref="Y425" si="2486">H425-H424</f>
        <v>-0.59999999999999964</v>
      </c>
      <c r="Z425" s="276">
        <f t="shared" ref="Z425" si="2487">I425-I424</f>
        <v>2.3918950777362724E-2</v>
      </c>
      <c r="AA425" s="272">
        <f t="shared" ref="AA425" si="2488">J425-J424</f>
        <v>0.21986613761843588</v>
      </c>
      <c r="AB425" s="272">
        <f t="shared" ref="AB425" si="2489">K425-K424</f>
        <v>0.10115075000482365</v>
      </c>
      <c r="AC425" s="272">
        <f t="shared" ref="AC425" si="2490">L425-L424</f>
        <v>-0.12046283785988932</v>
      </c>
      <c r="AD425" s="272">
        <f t="shared" ref="AD425" si="2491">M425-M424</f>
        <v>-0.21815476190476168</v>
      </c>
      <c r="AE425" s="276">
        <f t="shared" ref="AE425" si="2492">N425-N424</f>
        <v>8.4979854077152694E-2</v>
      </c>
    </row>
    <row r="426" spans="1:32">
      <c r="A426" s="439"/>
      <c r="B426" s="457" t="s">
        <v>236</v>
      </c>
      <c r="C426" s="447">
        <v>0</v>
      </c>
      <c r="D426" s="458">
        <v>0</v>
      </c>
      <c r="E426" s="458">
        <v>0</v>
      </c>
      <c r="F426" s="458">
        <v>0</v>
      </c>
      <c r="G426" s="458">
        <v>0</v>
      </c>
      <c r="H426" s="458">
        <v>0</v>
      </c>
      <c r="I426" s="447">
        <v>0</v>
      </c>
      <c r="J426" s="447">
        <v>0</v>
      </c>
      <c r="K426" s="458">
        <v>0</v>
      </c>
      <c r="L426" s="458">
        <v>0</v>
      </c>
      <c r="M426" s="458">
        <v>0</v>
      </c>
      <c r="N426" s="447">
        <v>0</v>
      </c>
      <c r="O426" s="447">
        <v>0</v>
      </c>
      <c r="P426" s="459">
        <v>0</v>
      </c>
      <c r="Q426" s="271"/>
      <c r="R426" s="271"/>
      <c r="S426" s="271"/>
      <c r="T426" s="113"/>
      <c r="U426" s="113"/>
      <c r="Z426" s="275"/>
      <c r="AE426" s="275"/>
    </row>
    <row r="427" spans="1:32" ht="13.5" thickBot="1">
      <c r="A427" s="439"/>
      <c r="B427" s="457" t="s">
        <v>436</v>
      </c>
      <c r="C427" s="447">
        <v>0</v>
      </c>
      <c r="D427" s="458">
        <v>0</v>
      </c>
      <c r="E427" s="458">
        <v>0</v>
      </c>
      <c r="F427" s="458">
        <v>0</v>
      </c>
      <c r="G427" s="458">
        <v>0</v>
      </c>
      <c r="H427" s="458">
        <v>0</v>
      </c>
      <c r="I427" s="447">
        <v>0</v>
      </c>
      <c r="J427" s="447">
        <v>0</v>
      </c>
      <c r="K427" s="458">
        <v>0</v>
      </c>
      <c r="L427" s="458">
        <v>0</v>
      </c>
      <c r="M427" s="458">
        <v>0</v>
      </c>
      <c r="N427" s="447">
        <v>0</v>
      </c>
      <c r="O427" s="447">
        <v>0</v>
      </c>
      <c r="P427" s="459">
        <v>0</v>
      </c>
      <c r="Q427" s="271"/>
      <c r="R427" s="271"/>
      <c r="S427" s="271"/>
      <c r="T427" s="272">
        <f t="shared" ref="T427" si="2493">C427-C426</f>
        <v>0</v>
      </c>
      <c r="U427" s="272">
        <f t="shared" ref="U427" si="2494">D427-D426</f>
        <v>0</v>
      </c>
      <c r="V427" s="272">
        <f t="shared" ref="V427" si="2495">E427-E426</f>
        <v>0</v>
      </c>
      <c r="W427" s="272">
        <f t="shared" ref="W427" si="2496">F427-F426</f>
        <v>0</v>
      </c>
      <c r="X427" s="272">
        <f t="shared" ref="X427" si="2497">G427-G426</f>
        <v>0</v>
      </c>
      <c r="Y427" s="272">
        <f t="shared" ref="Y427" si="2498">H427-H426</f>
        <v>0</v>
      </c>
      <c r="Z427" s="276">
        <f t="shared" ref="Z427" si="2499">I427-I426</f>
        <v>0</v>
      </c>
      <c r="AA427" s="272">
        <f t="shared" ref="AA427" si="2500">J427-J426</f>
        <v>0</v>
      </c>
      <c r="AB427" s="272">
        <f t="shared" ref="AB427" si="2501">K427-K426</f>
        <v>0</v>
      </c>
      <c r="AC427" s="272">
        <f t="shared" ref="AC427" si="2502">L427-L426</f>
        <v>0</v>
      </c>
      <c r="AD427" s="272">
        <f t="shared" ref="AD427" si="2503">M427-M426</f>
        <v>0</v>
      </c>
      <c r="AE427" s="276">
        <f t="shared" ref="AE427" si="2504">N427-N426</f>
        <v>0</v>
      </c>
    </row>
    <row r="428" spans="1:32" ht="13.5" thickTop="1">
      <c r="A428" s="439"/>
      <c r="B428" s="473" t="s">
        <v>238</v>
      </c>
      <c r="C428" s="474">
        <v>4.3955521805163817</v>
      </c>
      <c r="D428" s="475">
        <v>4.7221399176954728</v>
      </c>
      <c r="E428" s="475">
        <v>4.5529002320185601</v>
      </c>
      <c r="F428" s="475">
        <v>3.52</v>
      </c>
      <c r="G428" s="475">
        <v>4.9444444444444446</v>
      </c>
      <c r="H428" s="475">
        <v>4.4400000000000004</v>
      </c>
      <c r="I428" s="474">
        <v>4.4729038008531221</v>
      </c>
      <c r="J428" s="474">
        <v>3.2129385964912278</v>
      </c>
      <c r="K428" s="475">
        <v>3.5072011521843498</v>
      </c>
      <c r="L428" s="475">
        <v>3.4199869791666671</v>
      </c>
      <c r="M428" s="475">
        <v>3.0016042780748662</v>
      </c>
      <c r="N428" s="474">
        <v>3.4341420379355969</v>
      </c>
      <c r="O428" s="474">
        <v>0</v>
      </c>
      <c r="P428" s="476">
        <v>0</v>
      </c>
      <c r="Q428" s="408"/>
      <c r="R428" s="408"/>
      <c r="S428" s="408"/>
      <c r="T428" s="417"/>
      <c r="U428" s="417"/>
      <c r="V428" s="417"/>
      <c r="W428" s="417"/>
      <c r="X428" s="417"/>
      <c r="Y428" s="417"/>
      <c r="Z428" s="418"/>
      <c r="AA428" s="417"/>
      <c r="AB428" s="417"/>
      <c r="AC428" s="417"/>
      <c r="AD428" s="417"/>
      <c r="AE428" s="418"/>
      <c r="AF428" s="417"/>
    </row>
    <row r="429" spans="1:32" ht="13.5" thickBot="1">
      <c r="A429" s="439"/>
      <c r="B429" s="473" t="s">
        <v>438</v>
      </c>
      <c r="C429" s="474">
        <v>4.3978027810211229</v>
      </c>
      <c r="D429" s="475">
        <v>4.737007299270072</v>
      </c>
      <c r="E429" s="475">
        <v>4.5406066873491895</v>
      </c>
      <c r="F429" s="475">
        <v>4.1848484848484846</v>
      </c>
      <c r="G429" s="475">
        <v>4.7729729729729726</v>
      </c>
      <c r="H429" s="475">
        <v>4.3733333333333331</v>
      </c>
      <c r="I429" s="474">
        <v>4.4753674274106823</v>
      </c>
      <c r="J429" s="474">
        <v>3.4262513904338157</v>
      </c>
      <c r="K429" s="475">
        <v>3.6339386078685685</v>
      </c>
      <c r="L429" s="475">
        <v>3.4018779342723002</v>
      </c>
      <c r="M429" s="475">
        <v>2.7433333333333327</v>
      </c>
      <c r="N429" s="474">
        <v>3.5305417394811145</v>
      </c>
      <c r="O429" s="474">
        <v>0</v>
      </c>
      <c r="P429" s="476">
        <v>0</v>
      </c>
      <c r="Q429" s="412"/>
      <c r="R429" s="412"/>
      <c r="S429" s="412"/>
      <c r="T429" s="419">
        <f t="shared" ref="T429" si="2505">C429-C428</f>
        <v>2.2506005047411293E-3</v>
      </c>
      <c r="U429" s="419">
        <f t="shared" ref="U429" si="2506">D429-D428</f>
        <v>1.4867381574599214E-2</v>
      </c>
      <c r="V429" s="419">
        <f t="shared" ref="V429" si="2507">E429-E428</f>
        <v>-1.2293544669370604E-2</v>
      </c>
      <c r="W429" s="419">
        <f t="shared" ref="W429" si="2508">F429-F428</f>
        <v>0.66484848484848458</v>
      </c>
      <c r="X429" s="419">
        <f t="shared" ref="X429" si="2509">G429-G428</f>
        <v>-0.17147147147147201</v>
      </c>
      <c r="Y429" s="419">
        <f t="shared" ref="Y429" si="2510">H429-H428</f>
        <v>-6.6666666666667318E-2</v>
      </c>
      <c r="Z429" s="420">
        <f t="shared" ref="Z429" si="2511">I429-I428</f>
        <v>2.4636265575601612E-3</v>
      </c>
      <c r="AA429" s="419">
        <f t="shared" ref="AA429" si="2512">J429-J428</f>
        <v>0.21331279394258784</v>
      </c>
      <c r="AB429" s="419">
        <f t="shared" ref="AB429" si="2513">K429-K428</f>
        <v>0.12673745568421868</v>
      </c>
      <c r="AC429" s="419">
        <f t="shared" ref="AC429" si="2514">L429-L428</f>
        <v>-1.8109044894366821E-2</v>
      </c>
      <c r="AD429" s="419">
        <f t="shared" ref="AD429" si="2515">M429-M428</f>
        <v>-0.25827094474153345</v>
      </c>
      <c r="AE429" s="420">
        <f t="shared" ref="AE429" si="2516">N429-N428</f>
        <v>9.639970154551758E-2</v>
      </c>
      <c r="AF429" s="421"/>
    </row>
    <row r="430" spans="1:32" ht="13.5" thickTop="1">
      <c r="A430" s="439"/>
      <c r="B430" s="457" t="s">
        <v>78</v>
      </c>
      <c r="C430" s="447">
        <v>4.7036170791406038</v>
      </c>
      <c r="D430" s="458">
        <v>5.5142053445850907</v>
      </c>
      <c r="E430" s="458">
        <v>5.2365365693670052</v>
      </c>
      <c r="F430" s="458">
        <v>3.8499999999999996</v>
      </c>
      <c r="G430" s="458">
        <v>6.6748502994011982</v>
      </c>
      <c r="H430" s="458">
        <v>4.8</v>
      </c>
      <c r="I430" s="447">
        <v>4.9756173788297975</v>
      </c>
      <c r="J430" s="447">
        <v>4.7591630591630594</v>
      </c>
      <c r="K430" s="458">
        <v>4.5932942932598468</v>
      </c>
      <c r="L430" s="458">
        <v>4.278743131868131</v>
      </c>
      <c r="M430" s="458">
        <v>3.3636842105263161</v>
      </c>
      <c r="N430" s="447">
        <v>4.4933827004884188</v>
      </c>
      <c r="O430" s="447">
        <v>0</v>
      </c>
      <c r="P430" s="459">
        <v>0</v>
      </c>
      <c r="Q430" s="271"/>
      <c r="R430" s="271"/>
      <c r="S430" s="271"/>
      <c r="T430" s="113"/>
      <c r="U430" s="113"/>
      <c r="Z430" s="275"/>
      <c r="AE430" s="275"/>
    </row>
    <row r="431" spans="1:32">
      <c r="A431" s="439"/>
      <c r="B431" s="457" t="s">
        <v>440</v>
      </c>
      <c r="C431" s="447">
        <v>4.6241610147097676</v>
      </c>
      <c r="D431" s="458">
        <v>5.4903372835004554</v>
      </c>
      <c r="E431" s="458">
        <v>5.1487591240875918</v>
      </c>
      <c r="F431" s="458">
        <v>4.3812499999999996</v>
      </c>
      <c r="G431" s="458">
        <v>6.4820359281437128</v>
      </c>
      <c r="H431" s="458">
        <v>4.5999999999999996</v>
      </c>
      <c r="I431" s="447">
        <v>4.8956536943597939</v>
      </c>
      <c r="J431" s="447">
        <v>4.5058741258741266</v>
      </c>
      <c r="K431" s="458">
        <v>4.5871395250212048</v>
      </c>
      <c r="L431" s="458">
        <v>4.158416169648774</v>
      </c>
      <c r="M431" s="458">
        <v>3.0920918367346935</v>
      </c>
      <c r="N431" s="447">
        <v>4.4441838164785725</v>
      </c>
      <c r="O431" s="447">
        <v>0</v>
      </c>
      <c r="P431" s="459">
        <v>0</v>
      </c>
      <c r="Q431" s="271"/>
      <c r="R431" s="271"/>
      <c r="S431" s="271"/>
      <c r="T431" s="272">
        <f t="shared" ref="T431" si="2517">C431-C430</f>
        <v>-7.9456064430836193E-2</v>
      </c>
      <c r="U431" s="272">
        <f t="shared" ref="U431" si="2518">D431-D430</f>
        <v>-2.386806108463535E-2</v>
      </c>
      <c r="V431" s="272">
        <f t="shared" ref="V431" si="2519">E431-E430</f>
        <v>-8.7777445279413335E-2</v>
      </c>
      <c r="W431" s="272">
        <f t="shared" ref="W431" si="2520">F431-F430</f>
        <v>0.53125</v>
      </c>
      <c r="X431" s="272">
        <f t="shared" ref="X431" si="2521">G431-G430</f>
        <v>-0.19281437125748546</v>
      </c>
      <c r="Y431" s="272">
        <f t="shared" ref="Y431" si="2522">H431-H430</f>
        <v>-0.20000000000000018</v>
      </c>
      <c r="Z431" s="276">
        <f t="shared" ref="Z431" si="2523">I431-I430</f>
        <v>-7.9963684470003571E-2</v>
      </c>
      <c r="AA431" s="272">
        <f t="shared" ref="AA431" si="2524">J431-J430</f>
        <v>-0.25328893328893276</v>
      </c>
      <c r="AB431" s="272">
        <f t="shared" ref="AB431" si="2525">K431-K430</f>
        <v>-6.1547682386420277E-3</v>
      </c>
      <c r="AC431" s="272">
        <f t="shared" ref="AC431" si="2526">L431-L430</f>
        <v>-0.12032696221935701</v>
      </c>
      <c r="AD431" s="272">
        <f t="shared" ref="AD431" si="2527">M431-M430</f>
        <v>-0.2715923737916226</v>
      </c>
      <c r="AE431" s="276">
        <f t="shared" ref="AE431" si="2528">N431-N430</f>
        <v>-4.9198884009846289E-2</v>
      </c>
    </row>
    <row r="432" spans="1:32">
      <c r="A432" s="439"/>
      <c r="B432" s="457" t="s">
        <v>80</v>
      </c>
      <c r="C432" s="447">
        <v>0</v>
      </c>
      <c r="D432" s="458">
        <v>0</v>
      </c>
      <c r="E432" s="458">
        <v>0</v>
      </c>
      <c r="F432" s="458">
        <v>0</v>
      </c>
      <c r="G432" s="458">
        <v>0</v>
      </c>
      <c r="H432" s="458">
        <v>0</v>
      </c>
      <c r="I432" s="447">
        <v>0</v>
      </c>
      <c r="J432" s="447">
        <v>0</v>
      </c>
      <c r="K432" s="458">
        <v>0</v>
      </c>
      <c r="L432" s="458">
        <v>0</v>
      </c>
      <c r="M432" s="458">
        <v>0</v>
      </c>
      <c r="N432" s="447">
        <v>0</v>
      </c>
      <c r="O432" s="447">
        <v>0</v>
      </c>
      <c r="P432" s="459">
        <v>0</v>
      </c>
      <c r="Q432" s="271"/>
      <c r="R432" s="271"/>
      <c r="S432" s="271"/>
      <c r="T432" s="113"/>
      <c r="U432" s="113"/>
      <c r="Z432" s="275"/>
      <c r="AE432" s="275"/>
    </row>
    <row r="433" spans="1:33">
      <c r="A433" s="439"/>
      <c r="B433" s="457" t="s">
        <v>442</v>
      </c>
      <c r="C433" s="447">
        <v>5.1001615508885303</v>
      </c>
      <c r="D433" s="458">
        <v>5.8619402985074629</v>
      </c>
      <c r="E433" s="458">
        <v>5.4145413870246095</v>
      </c>
      <c r="F433" s="458">
        <v>4</v>
      </c>
      <c r="G433" s="458">
        <v>6.6</v>
      </c>
      <c r="H433" s="458">
        <v>5.3</v>
      </c>
      <c r="I433" s="447">
        <v>5.3303442754203365</v>
      </c>
      <c r="J433" s="447">
        <v>5.040139211136891</v>
      </c>
      <c r="K433" s="458">
        <v>4.9939966864827987</v>
      </c>
      <c r="L433" s="458">
        <v>4.8255465334166141</v>
      </c>
      <c r="M433" s="458">
        <v>4.1217105263157894</v>
      </c>
      <c r="N433" s="447">
        <v>4.9632703897147437</v>
      </c>
      <c r="O433" s="447">
        <v>0</v>
      </c>
      <c r="P433" s="459">
        <v>0</v>
      </c>
      <c r="Q433" s="271"/>
      <c r="R433" s="271"/>
      <c r="S433" s="271"/>
      <c r="T433" s="805">
        <f t="shared" ref="T433" si="2529">C433-C432</f>
        <v>5.1001615508885303</v>
      </c>
      <c r="U433" s="805">
        <f t="shared" ref="U433" si="2530">D433-D432</f>
        <v>5.8619402985074629</v>
      </c>
      <c r="V433" s="805">
        <f t="shared" ref="V433" si="2531">E433-E432</f>
        <v>5.4145413870246095</v>
      </c>
      <c r="W433" s="805">
        <f t="shared" ref="W433" si="2532">F433-F432</f>
        <v>4</v>
      </c>
      <c r="X433" s="805">
        <f t="shared" ref="X433" si="2533">G433-G432</f>
        <v>6.6</v>
      </c>
      <c r="Y433" s="805">
        <f t="shared" ref="Y433" si="2534">H433-H432</f>
        <v>5.3</v>
      </c>
      <c r="Z433" s="809">
        <f t="shared" ref="Z433" si="2535">I433-I432</f>
        <v>5.3303442754203365</v>
      </c>
      <c r="AA433" s="805">
        <f t="shared" ref="AA433" si="2536">J433-J432</f>
        <v>5.040139211136891</v>
      </c>
      <c r="AB433" s="805">
        <f t="shared" ref="AB433" si="2537">K433-K432</f>
        <v>4.9939966864827987</v>
      </c>
      <c r="AC433" s="805">
        <f t="shared" ref="AC433" si="2538">L433-L432</f>
        <v>4.8255465334166141</v>
      </c>
      <c r="AD433" s="805">
        <f t="shared" ref="AD433" si="2539">M433-M432</f>
        <v>4.1217105263157894</v>
      </c>
      <c r="AE433" s="809">
        <f t="shared" ref="AE433" si="2540">N433-N432</f>
        <v>4.9632703897147437</v>
      </c>
      <c r="AG433" s="51" t="s">
        <v>1186</v>
      </c>
    </row>
    <row r="434" spans="1:33">
      <c r="A434" s="439"/>
      <c r="B434" s="457" t="s">
        <v>82</v>
      </c>
      <c r="C434" s="447">
        <v>0</v>
      </c>
      <c r="D434" s="458">
        <v>0</v>
      </c>
      <c r="E434" s="458">
        <v>0</v>
      </c>
      <c r="F434" s="458">
        <v>0</v>
      </c>
      <c r="G434" s="458">
        <v>0</v>
      </c>
      <c r="H434" s="458">
        <v>0</v>
      </c>
      <c r="I434" s="447">
        <v>0</v>
      </c>
      <c r="J434" s="447">
        <v>0</v>
      </c>
      <c r="K434" s="458">
        <v>0</v>
      </c>
      <c r="L434" s="458">
        <v>0</v>
      </c>
      <c r="M434" s="458">
        <v>0</v>
      </c>
      <c r="N434" s="447">
        <v>0</v>
      </c>
      <c r="O434" s="447">
        <v>0</v>
      </c>
      <c r="P434" s="459">
        <v>0</v>
      </c>
      <c r="Q434" s="271"/>
      <c r="R434" s="271"/>
      <c r="S434" s="271"/>
      <c r="T434" s="113"/>
      <c r="U434" s="113"/>
      <c r="Z434" s="275"/>
      <c r="AE434" s="275"/>
    </row>
    <row r="435" spans="1:33" ht="13.5" thickBot="1">
      <c r="A435" s="439"/>
      <c r="B435" s="457" t="s">
        <v>444</v>
      </c>
      <c r="C435" s="447">
        <v>0</v>
      </c>
      <c r="D435" s="458">
        <v>0</v>
      </c>
      <c r="E435" s="458">
        <v>0</v>
      </c>
      <c r="F435" s="458">
        <v>0</v>
      </c>
      <c r="G435" s="458">
        <v>0</v>
      </c>
      <c r="H435" s="458">
        <v>0</v>
      </c>
      <c r="I435" s="447">
        <v>0</v>
      </c>
      <c r="J435" s="447">
        <v>0</v>
      </c>
      <c r="K435" s="458">
        <v>0</v>
      </c>
      <c r="L435" s="458">
        <v>0</v>
      </c>
      <c r="M435" s="458">
        <v>0</v>
      </c>
      <c r="N435" s="447">
        <v>0</v>
      </c>
      <c r="O435" s="447">
        <v>0</v>
      </c>
      <c r="P435" s="459">
        <v>0</v>
      </c>
      <c r="Q435" s="271"/>
      <c r="R435" s="271"/>
      <c r="S435" s="271"/>
      <c r="T435" s="272">
        <f t="shared" ref="T435" si="2541">C435-C434</f>
        <v>0</v>
      </c>
      <c r="U435" s="272">
        <f t="shared" ref="U435" si="2542">D435-D434</f>
        <v>0</v>
      </c>
      <c r="V435" s="272">
        <f t="shared" ref="V435" si="2543">E435-E434</f>
        <v>0</v>
      </c>
      <c r="W435" s="272">
        <f t="shared" ref="W435" si="2544">F435-F434</f>
        <v>0</v>
      </c>
      <c r="X435" s="272">
        <f t="shared" ref="X435" si="2545">G435-G434</f>
        <v>0</v>
      </c>
      <c r="Y435" s="272">
        <f t="shared" ref="Y435" si="2546">H435-H434</f>
        <v>0</v>
      </c>
      <c r="Z435" s="276">
        <f t="shared" ref="Z435" si="2547">I435-I434</f>
        <v>0</v>
      </c>
      <c r="AA435" s="272">
        <f t="shared" ref="AA435" si="2548">J435-J434</f>
        <v>0</v>
      </c>
      <c r="AB435" s="272">
        <f t="shared" ref="AB435" si="2549">K435-K434</f>
        <v>0</v>
      </c>
      <c r="AC435" s="272">
        <f t="shared" ref="AC435" si="2550">L435-L434</f>
        <v>0</v>
      </c>
      <c r="AD435" s="272">
        <f t="shared" ref="AD435" si="2551">M435-M434</f>
        <v>0</v>
      </c>
      <c r="AE435" s="276">
        <f t="shared" ref="AE435" si="2552">N435-N434</f>
        <v>0</v>
      </c>
    </row>
    <row r="436" spans="1:33" ht="13.5" thickTop="1">
      <c r="A436" s="439"/>
      <c r="B436" s="457" t="s">
        <v>84</v>
      </c>
      <c r="C436" s="447">
        <v>4.4491167895729715</v>
      </c>
      <c r="D436" s="458">
        <v>5.1859788359788359</v>
      </c>
      <c r="E436" s="458">
        <v>4.8766646304215024</v>
      </c>
      <c r="F436" s="458">
        <v>3.8499999999999996</v>
      </c>
      <c r="G436" s="458">
        <v>5.4642156862745104</v>
      </c>
      <c r="H436" s="458">
        <v>4.0082474226804123</v>
      </c>
      <c r="I436" s="447">
        <v>4.6718670322797902</v>
      </c>
      <c r="J436" s="447">
        <v>3.1055555555555561</v>
      </c>
      <c r="K436" s="458">
        <v>2.2285793871866297</v>
      </c>
      <c r="L436" s="458">
        <v>2.7584015939783035</v>
      </c>
      <c r="M436" s="458">
        <v>2.31978221415608</v>
      </c>
      <c r="N436" s="447">
        <v>2.3687292358803984</v>
      </c>
      <c r="O436" s="447">
        <v>0</v>
      </c>
      <c r="P436" s="459">
        <v>0</v>
      </c>
      <c r="Q436" s="408"/>
      <c r="R436" s="408"/>
      <c r="S436" s="408"/>
      <c r="T436" s="417"/>
      <c r="U436" s="417"/>
      <c r="V436" s="417"/>
      <c r="W436" s="417"/>
      <c r="X436" s="417"/>
      <c r="Y436" s="417"/>
      <c r="Z436" s="418"/>
      <c r="AA436" s="417"/>
      <c r="AB436" s="417"/>
      <c r="AC436" s="417"/>
      <c r="AD436" s="417"/>
      <c r="AE436" s="418"/>
      <c r="AF436" s="417"/>
    </row>
    <row r="437" spans="1:33" ht="13.5" thickBot="1">
      <c r="A437" s="439"/>
      <c r="B437" s="457" t="s">
        <v>446</v>
      </c>
      <c r="C437" s="447">
        <v>4.6487721349816233</v>
      </c>
      <c r="D437" s="458">
        <v>5.5117268041237111</v>
      </c>
      <c r="E437" s="458">
        <v>5.166727162734424</v>
      </c>
      <c r="F437" s="458">
        <v>4.3696969696969692</v>
      </c>
      <c r="G437" s="458">
        <v>6.4989743589743592</v>
      </c>
      <c r="H437" s="458">
        <v>4.7111111111111104</v>
      </c>
      <c r="I437" s="447">
        <v>4.9211840496567278</v>
      </c>
      <c r="J437" s="447">
        <v>4.7068062827225132</v>
      </c>
      <c r="K437" s="458">
        <v>4.7991316711521863</v>
      </c>
      <c r="L437" s="458">
        <v>4.389651439705565</v>
      </c>
      <c r="M437" s="458">
        <v>3.379779411764706</v>
      </c>
      <c r="N437" s="447">
        <v>4.6926274901930629</v>
      </c>
      <c r="O437" s="447">
        <v>0</v>
      </c>
      <c r="P437" s="459">
        <v>0</v>
      </c>
      <c r="Q437" s="412"/>
      <c r="R437" s="412"/>
      <c r="S437" s="412"/>
      <c r="T437" s="419">
        <f t="shared" ref="T437" si="2553">C437-C436</f>
        <v>0.19965534540865182</v>
      </c>
      <c r="U437" s="419">
        <f t="shared" ref="U437" si="2554">D437-D436</f>
        <v>0.32574796814487517</v>
      </c>
      <c r="V437" s="419">
        <f t="shared" ref="V437" si="2555">E437-E436</f>
        <v>0.29006253231292156</v>
      </c>
      <c r="W437" s="419">
        <f t="shared" ref="W437" si="2556">F437-F436</f>
        <v>0.51969696969696955</v>
      </c>
      <c r="X437" s="419">
        <f t="shared" ref="X437" si="2557">G437-G436</f>
        <v>1.0347586726998488</v>
      </c>
      <c r="Y437" s="419">
        <f t="shared" ref="Y437" si="2558">H437-H436</f>
        <v>0.70286368843069802</v>
      </c>
      <c r="Z437" s="420">
        <f t="shared" ref="Z437" si="2559">I437-I436</f>
        <v>0.24931701737693768</v>
      </c>
      <c r="AA437" s="810">
        <f t="shared" ref="AA437" si="2560">J437-J436</f>
        <v>1.6012507271669572</v>
      </c>
      <c r="AB437" s="810">
        <f t="shared" ref="AB437" si="2561">K437-K436</f>
        <v>2.5705522839655566</v>
      </c>
      <c r="AC437" s="810">
        <f t="shared" ref="AC437" si="2562">L437-L436</f>
        <v>1.6312498457272615</v>
      </c>
      <c r="AD437" s="810">
        <f t="shared" ref="AD437" si="2563">M437-M436</f>
        <v>1.059997197608626</v>
      </c>
      <c r="AE437" s="811">
        <f t="shared" ref="AE437" si="2564">N437-N436</f>
        <v>2.3238982543126645</v>
      </c>
      <c r="AF437" s="421"/>
    </row>
    <row r="438" spans="1:33" ht="13.5" thickTop="1">
      <c r="A438" s="439"/>
      <c r="B438" s="457" t="s">
        <v>86</v>
      </c>
      <c r="C438" s="447">
        <v>3.4677952611277783</v>
      </c>
      <c r="D438" s="458">
        <v>3.4248877665544328</v>
      </c>
      <c r="E438" s="458">
        <v>3.4096371973292574</v>
      </c>
      <c r="F438" s="458">
        <v>2.7571999999999997</v>
      </c>
      <c r="G438" s="458">
        <v>3.1019455252918289</v>
      </c>
      <c r="H438" s="458">
        <v>3.6</v>
      </c>
      <c r="I438" s="447">
        <v>3.4185928327346002</v>
      </c>
      <c r="J438" s="447">
        <v>3.8291525423728809</v>
      </c>
      <c r="K438" s="458">
        <v>3.4641159695817492</v>
      </c>
      <c r="L438" s="458">
        <v>2.9809470124013533</v>
      </c>
      <c r="M438" s="458">
        <v>2.6772277227722769</v>
      </c>
      <c r="N438" s="447">
        <v>3.3139817629179333</v>
      </c>
      <c r="O438" s="447">
        <v>0</v>
      </c>
      <c r="P438" s="459">
        <v>0</v>
      </c>
      <c r="Q438" s="271"/>
      <c r="R438" s="271"/>
      <c r="S438" s="271"/>
      <c r="T438" s="113"/>
      <c r="U438" s="113"/>
      <c r="Z438" s="275"/>
      <c r="AE438" s="275"/>
    </row>
    <row r="439" spans="1:33">
      <c r="A439" s="439"/>
      <c r="B439" s="457" t="s">
        <v>448</v>
      </c>
      <c r="C439" s="447">
        <v>3.4648456921118047</v>
      </c>
      <c r="D439" s="458">
        <v>3.4955774647887323</v>
      </c>
      <c r="E439" s="458">
        <v>3.3749390003935464</v>
      </c>
      <c r="F439" s="458">
        <v>3.0113801452784501</v>
      </c>
      <c r="G439" s="458">
        <v>3.0613807245386186</v>
      </c>
      <c r="H439" s="458">
        <v>3.5</v>
      </c>
      <c r="I439" s="447">
        <v>3.4129112977450529</v>
      </c>
      <c r="J439" s="447">
        <v>3.6924999999999999</v>
      </c>
      <c r="K439" s="458">
        <v>3.5643010291595201</v>
      </c>
      <c r="L439" s="458">
        <v>3.0050139275766021</v>
      </c>
      <c r="M439" s="458">
        <v>2.5972027972027973</v>
      </c>
      <c r="N439" s="447">
        <v>3.3888605803255465</v>
      </c>
      <c r="O439" s="447">
        <v>0</v>
      </c>
      <c r="P439" s="459">
        <v>0</v>
      </c>
      <c r="Q439" s="271"/>
      <c r="R439" s="271"/>
      <c r="S439" s="271"/>
      <c r="T439" s="272">
        <f t="shared" ref="T439" si="2565">C439-C438</f>
        <v>-2.949569015973541E-3</v>
      </c>
      <c r="U439" s="272">
        <f t="shared" ref="U439" si="2566">D439-D438</f>
        <v>7.0689698234299492E-2</v>
      </c>
      <c r="V439" s="272">
        <f t="shared" ref="V439" si="2567">E439-E438</f>
        <v>-3.4698196935710968E-2</v>
      </c>
      <c r="W439" s="272">
        <f t="shared" ref="W439" si="2568">F439-F438</f>
        <v>0.25418014527845045</v>
      </c>
      <c r="X439" s="272">
        <f t="shared" ref="X439" si="2569">G439-G438</f>
        <v>-4.0564800753210228E-2</v>
      </c>
      <c r="Y439" s="272">
        <f t="shared" ref="Y439" si="2570">H439-H438</f>
        <v>-0.10000000000000009</v>
      </c>
      <c r="Z439" s="276">
        <f t="shared" ref="Z439" si="2571">I439-I438</f>
        <v>-5.6815349895473766E-3</v>
      </c>
      <c r="AA439" s="272">
        <f t="shared" ref="AA439" si="2572">J439-J438</f>
        <v>-0.13665254237288105</v>
      </c>
      <c r="AB439" s="272">
        <f t="shared" ref="AB439" si="2573">K439-K438</f>
        <v>0.10018505957777091</v>
      </c>
      <c r="AC439" s="272">
        <f t="shared" ref="AC439" si="2574">L439-L438</f>
        <v>2.4066915175248837E-2</v>
      </c>
      <c r="AD439" s="272">
        <f t="shared" ref="AD439" si="2575">M439-M438</f>
        <v>-8.0024925569479599E-2</v>
      </c>
      <c r="AE439" s="276">
        <f t="shared" ref="AE439" si="2576">N439-N438</f>
        <v>7.4878817407613152E-2</v>
      </c>
    </row>
    <row r="440" spans="1:33">
      <c r="A440" s="439"/>
      <c r="B440" s="457" t="s">
        <v>88</v>
      </c>
      <c r="C440" s="447">
        <v>3.5456370130974659</v>
      </c>
      <c r="D440" s="458">
        <v>3.6598163030998849</v>
      </c>
      <c r="E440" s="458">
        <v>3.4679768589416375</v>
      </c>
      <c r="F440" s="458">
        <v>2.9273269689737473</v>
      </c>
      <c r="G440" s="458">
        <v>3.4906250000000001</v>
      </c>
      <c r="H440" s="458">
        <v>3.5999999999999996</v>
      </c>
      <c r="I440" s="447">
        <v>3.4915670232850848</v>
      </c>
      <c r="J440" s="447">
        <v>4.0162025316455701</v>
      </c>
      <c r="K440" s="458">
        <v>3.7986418400876221</v>
      </c>
      <c r="L440" s="458">
        <v>3.1034257120862203</v>
      </c>
      <c r="M440" s="458">
        <v>2.9566101694915252</v>
      </c>
      <c r="N440" s="447">
        <v>3.6401111290062809</v>
      </c>
      <c r="O440" s="447">
        <v>0</v>
      </c>
      <c r="P440" s="459">
        <v>0</v>
      </c>
      <c r="Q440" s="271"/>
      <c r="R440" s="271"/>
      <c r="S440" s="271"/>
      <c r="T440" s="113"/>
      <c r="U440" s="113"/>
      <c r="Z440" s="275"/>
      <c r="AE440" s="275"/>
    </row>
    <row r="441" spans="1:33">
      <c r="A441" s="439"/>
      <c r="B441" s="457" t="s">
        <v>450</v>
      </c>
      <c r="C441" s="447">
        <v>3.4353978007761965</v>
      </c>
      <c r="D441" s="458">
        <v>3.6123204419889499</v>
      </c>
      <c r="E441" s="458">
        <v>3.4975236233300753</v>
      </c>
      <c r="F441" s="458">
        <v>3.1657608695652173</v>
      </c>
      <c r="G441" s="458">
        <v>3.4378683385579936</v>
      </c>
      <c r="H441" s="458">
        <v>3.7</v>
      </c>
      <c r="I441" s="447">
        <v>3.4664381067961165</v>
      </c>
      <c r="J441" s="447">
        <v>3.8704595185995623</v>
      </c>
      <c r="K441" s="458">
        <v>3.8718704406186166</v>
      </c>
      <c r="L441" s="458">
        <v>3.4113127902068383</v>
      </c>
      <c r="M441" s="458">
        <v>2.8632996632996632</v>
      </c>
      <c r="N441" s="447">
        <v>3.7680766935243208</v>
      </c>
      <c r="O441" s="447">
        <v>0</v>
      </c>
      <c r="P441" s="459">
        <v>0</v>
      </c>
      <c r="Q441" s="271"/>
      <c r="R441" s="271"/>
      <c r="S441" s="271"/>
      <c r="T441" s="272">
        <f t="shared" ref="T441" si="2577">C441-C440</f>
        <v>-0.11023921232126943</v>
      </c>
      <c r="U441" s="272">
        <f t="shared" ref="U441" si="2578">D441-D440</f>
        <v>-4.7495861110935067E-2</v>
      </c>
      <c r="V441" s="272">
        <f t="shared" ref="V441" si="2579">E441-E440</f>
        <v>2.954676438843773E-2</v>
      </c>
      <c r="W441" s="272">
        <f t="shared" ref="W441" si="2580">F441-F440</f>
        <v>0.23843390059146996</v>
      </c>
      <c r="X441" s="272">
        <f t="shared" ref="X441" si="2581">G441-G440</f>
        <v>-5.2756661442006525E-2</v>
      </c>
      <c r="Y441" s="272">
        <f t="shared" ref="Y441" si="2582">H441-H440</f>
        <v>0.10000000000000053</v>
      </c>
      <c r="Z441" s="276">
        <f t="shared" ref="Z441" si="2583">I441-I440</f>
        <v>-2.5128916488968311E-2</v>
      </c>
      <c r="AA441" s="272">
        <f t="shared" ref="AA441" si="2584">J441-J440</f>
        <v>-0.14574301304600779</v>
      </c>
      <c r="AB441" s="272">
        <f t="shared" ref="AB441" si="2585">K441-K440</f>
        <v>7.3228600530994559E-2</v>
      </c>
      <c r="AC441" s="272">
        <f t="shared" ref="AC441" si="2586">L441-L440</f>
        <v>0.307887078120618</v>
      </c>
      <c r="AD441" s="272">
        <f t="shared" ref="AD441" si="2587">M441-M440</f>
        <v>-9.3310506191861986E-2</v>
      </c>
      <c r="AE441" s="276">
        <f t="shared" ref="AE441" si="2588">N441-N440</f>
        <v>0.12796556451803998</v>
      </c>
    </row>
    <row r="442" spans="1:33">
      <c r="A442" s="439"/>
      <c r="B442" s="457" t="s">
        <v>90</v>
      </c>
      <c r="C442" s="447">
        <v>0</v>
      </c>
      <c r="D442" s="458">
        <v>0</v>
      </c>
      <c r="E442" s="458">
        <v>0</v>
      </c>
      <c r="F442" s="458">
        <v>0</v>
      </c>
      <c r="G442" s="458">
        <v>0</v>
      </c>
      <c r="H442" s="458">
        <v>0</v>
      </c>
      <c r="I442" s="447">
        <v>0</v>
      </c>
      <c r="J442" s="447">
        <v>0</v>
      </c>
      <c r="K442" s="458">
        <v>0</v>
      </c>
      <c r="L442" s="458">
        <v>0</v>
      </c>
      <c r="M442" s="458">
        <v>0</v>
      </c>
      <c r="N442" s="447">
        <v>0</v>
      </c>
      <c r="O442" s="447">
        <v>0</v>
      </c>
      <c r="P442" s="459">
        <v>0</v>
      </c>
      <c r="Q442" s="271"/>
      <c r="R442" s="271"/>
      <c r="S442" s="271"/>
      <c r="T442" s="113"/>
      <c r="U442" s="113"/>
      <c r="Z442" s="275"/>
      <c r="AE442" s="275"/>
    </row>
    <row r="443" spans="1:33" ht="13.5" thickBot="1">
      <c r="A443" s="439"/>
      <c r="B443" s="457" t="s">
        <v>452</v>
      </c>
      <c r="C443" s="447">
        <v>0</v>
      </c>
      <c r="D443" s="458">
        <v>0</v>
      </c>
      <c r="E443" s="458">
        <v>0</v>
      </c>
      <c r="F443" s="458">
        <v>0</v>
      </c>
      <c r="G443" s="458">
        <v>0</v>
      </c>
      <c r="H443" s="458">
        <v>0</v>
      </c>
      <c r="I443" s="447">
        <v>0</v>
      </c>
      <c r="J443" s="447">
        <v>0</v>
      </c>
      <c r="K443" s="458">
        <v>0</v>
      </c>
      <c r="L443" s="458">
        <v>0</v>
      </c>
      <c r="M443" s="458">
        <v>0</v>
      </c>
      <c r="N443" s="447">
        <v>0</v>
      </c>
      <c r="O443" s="447">
        <v>0</v>
      </c>
      <c r="P443" s="459">
        <v>0</v>
      </c>
      <c r="Q443" s="271"/>
      <c r="R443" s="271"/>
      <c r="S443" s="271"/>
      <c r="T443" s="272">
        <f t="shared" ref="T443" si="2589">C443-C442</f>
        <v>0</v>
      </c>
      <c r="U443" s="272">
        <f t="shared" ref="U443" si="2590">D443-D442</f>
        <v>0</v>
      </c>
      <c r="V443" s="272">
        <f t="shared" ref="V443" si="2591">E443-E442</f>
        <v>0</v>
      </c>
      <c r="W443" s="272">
        <f t="shared" ref="W443" si="2592">F443-F442</f>
        <v>0</v>
      </c>
      <c r="X443" s="272">
        <f t="shared" ref="X443" si="2593">G443-G442</f>
        <v>0</v>
      </c>
      <c r="Y443" s="272">
        <f t="shared" ref="Y443" si="2594">H443-H442</f>
        <v>0</v>
      </c>
      <c r="Z443" s="276">
        <f t="shared" ref="Z443" si="2595">I443-I442</f>
        <v>0</v>
      </c>
      <c r="AA443" s="272">
        <f t="shared" ref="AA443" si="2596">J443-J442</f>
        <v>0</v>
      </c>
      <c r="AB443" s="272">
        <f t="shared" ref="AB443" si="2597">K443-K442</f>
        <v>0</v>
      </c>
      <c r="AC443" s="272">
        <f t="shared" ref="AC443" si="2598">L443-L442</f>
        <v>0</v>
      </c>
      <c r="AD443" s="272">
        <f t="shared" ref="AD443" si="2599">M443-M442</f>
        <v>0</v>
      </c>
      <c r="AE443" s="276">
        <f t="shared" ref="AE443" si="2600">N443-N442</f>
        <v>0</v>
      </c>
    </row>
    <row r="444" spans="1:33" ht="13.5" thickTop="1">
      <c r="A444" s="439"/>
      <c r="B444" s="457" t="s">
        <v>92</v>
      </c>
      <c r="C444" s="447">
        <v>3.4883981631550514</v>
      </c>
      <c r="D444" s="458">
        <v>3.5020165849981155</v>
      </c>
      <c r="E444" s="458">
        <v>3.4283646493336248</v>
      </c>
      <c r="F444" s="458">
        <v>2.8637518684603886</v>
      </c>
      <c r="G444" s="458">
        <v>3.3135767458348098</v>
      </c>
      <c r="H444" s="458">
        <v>3.5999999999999996</v>
      </c>
      <c r="I444" s="447">
        <v>3.441724351173971</v>
      </c>
      <c r="J444" s="447">
        <v>3.9362318840579711</v>
      </c>
      <c r="K444" s="458">
        <v>3.693102414155045</v>
      </c>
      <c r="L444" s="458">
        <v>3.0537282708142728</v>
      </c>
      <c r="M444" s="458">
        <v>2.8150501672240806</v>
      </c>
      <c r="N444" s="447">
        <v>3.5271554900515847</v>
      </c>
      <c r="O444" s="447">
        <v>0</v>
      </c>
      <c r="P444" s="459">
        <v>0</v>
      </c>
      <c r="Q444" s="408"/>
      <c r="R444" s="408"/>
      <c r="S444" s="408"/>
      <c r="T444" s="417"/>
      <c r="U444" s="417"/>
      <c r="V444" s="417"/>
      <c r="W444" s="417"/>
      <c r="X444" s="417"/>
      <c r="Y444" s="417"/>
      <c r="Z444" s="418"/>
      <c r="AA444" s="417"/>
      <c r="AB444" s="417"/>
      <c r="AC444" s="417"/>
      <c r="AD444" s="417"/>
      <c r="AE444" s="418"/>
      <c r="AF444" s="417"/>
    </row>
    <row r="445" spans="1:33" ht="13.5" thickBot="1">
      <c r="A445" s="439"/>
      <c r="B445" s="457" t="s">
        <v>454</v>
      </c>
      <c r="C445" s="447">
        <v>3.4568152753891606</v>
      </c>
      <c r="D445" s="458">
        <v>3.5350000000000006</v>
      </c>
      <c r="E445" s="458">
        <v>3.414870243591785</v>
      </c>
      <c r="F445" s="458">
        <v>3.1102697998259354</v>
      </c>
      <c r="G445" s="458">
        <v>3.257750163505559</v>
      </c>
      <c r="H445" s="458">
        <v>3.52111801242236</v>
      </c>
      <c r="I445" s="447">
        <v>3.4301241024039961</v>
      </c>
      <c r="J445" s="447">
        <v>3.7971685971685973</v>
      </c>
      <c r="K445" s="458">
        <v>3.7758849113415858</v>
      </c>
      <c r="L445" s="458">
        <v>3.2361671469740632</v>
      </c>
      <c r="M445" s="458">
        <v>2.7327615780445971</v>
      </c>
      <c r="N445" s="447">
        <v>3.6371879427426821</v>
      </c>
      <c r="O445" s="447">
        <v>0</v>
      </c>
      <c r="P445" s="459">
        <v>0</v>
      </c>
      <c r="Q445" s="412"/>
      <c r="R445" s="412"/>
      <c r="S445" s="412"/>
      <c r="T445" s="419">
        <f t="shared" ref="T445" si="2601">C445-C444</f>
        <v>-3.1582887765890799E-2</v>
      </c>
      <c r="U445" s="419">
        <f t="shared" ref="U445" si="2602">D445-D444</f>
        <v>3.2983415001885064E-2</v>
      </c>
      <c r="V445" s="419">
        <f t="shared" ref="V445" si="2603">E445-E444</f>
        <v>-1.3494405741839799E-2</v>
      </c>
      <c r="W445" s="419">
        <f t="shared" ref="W445" si="2604">F445-F444</f>
        <v>0.24651793136554678</v>
      </c>
      <c r="X445" s="419">
        <f t="shared" ref="X445" si="2605">G445-G444</f>
        <v>-5.5826582329250751E-2</v>
      </c>
      <c r="Y445" s="419">
        <f t="shared" ref="Y445" si="2606">H445-H444</f>
        <v>-7.8881987577639645E-2</v>
      </c>
      <c r="Z445" s="420">
        <f t="shared" ref="Z445" si="2607">I445-I444</f>
        <v>-1.1600248769974897E-2</v>
      </c>
      <c r="AA445" s="419">
        <f t="shared" ref="AA445" si="2608">J445-J444</f>
        <v>-0.13906328688937375</v>
      </c>
      <c r="AB445" s="419">
        <f t="shared" ref="AB445" si="2609">K445-K444</f>
        <v>8.2782497186540738E-2</v>
      </c>
      <c r="AC445" s="419">
        <f t="shared" ref="AC445" si="2610">L445-L444</f>
        <v>0.18243887615979038</v>
      </c>
      <c r="AD445" s="419">
        <f t="shared" ref="AD445" si="2611">M445-M444</f>
        <v>-8.2288589179483562E-2</v>
      </c>
      <c r="AE445" s="420">
        <f t="shared" ref="AE445" si="2612">N445-N444</f>
        <v>0.1100324526910974</v>
      </c>
      <c r="AF445" s="421"/>
    </row>
    <row r="446" spans="1:33" ht="13.5" thickTop="1">
      <c r="A446" s="439"/>
      <c r="B446" s="457" t="s">
        <v>110</v>
      </c>
      <c r="C446" s="447">
        <v>3.3114937580714594</v>
      </c>
      <c r="D446" s="458">
        <v>4.5532128514056227</v>
      </c>
      <c r="E446" s="458">
        <v>4.810132382892057</v>
      </c>
      <c r="F446" s="458">
        <v>3.2217948717948719</v>
      </c>
      <c r="G446" s="458">
        <v>5.4624434389140273</v>
      </c>
      <c r="H446" s="458">
        <v>4.7</v>
      </c>
      <c r="I446" s="447">
        <v>4.1327397743300418</v>
      </c>
      <c r="J446" s="447">
        <v>4.091384950926936</v>
      </c>
      <c r="K446" s="458">
        <v>4.6571832312764956</v>
      </c>
      <c r="L446" s="458">
        <v>4.615268065268066</v>
      </c>
      <c r="M446" s="458">
        <v>3.8842931937172773</v>
      </c>
      <c r="N446" s="447">
        <v>4.6030216129257893</v>
      </c>
      <c r="O446" s="447">
        <v>0</v>
      </c>
      <c r="P446" s="459">
        <v>0</v>
      </c>
      <c r="Q446" s="271"/>
      <c r="R446" s="271"/>
      <c r="S446" s="271"/>
      <c r="T446" s="113"/>
      <c r="U446" s="113"/>
      <c r="Z446" s="275"/>
      <c r="AE446" s="275"/>
    </row>
    <row r="447" spans="1:33">
      <c r="A447" s="439"/>
      <c r="B447" s="457" t="s">
        <v>456</v>
      </c>
      <c r="C447" s="447">
        <v>2.9459218351741718</v>
      </c>
      <c r="D447" s="458">
        <v>4.7647751605995721</v>
      </c>
      <c r="E447" s="458">
        <v>4.4787109374999989</v>
      </c>
      <c r="F447" s="458">
        <v>1.6253623188405797</v>
      </c>
      <c r="G447" s="458">
        <v>5.6099099099099101</v>
      </c>
      <c r="H447" s="458">
        <v>5.0999999999999996</v>
      </c>
      <c r="I447" s="447">
        <v>3.8149708804385081</v>
      </c>
      <c r="J447" s="447">
        <v>3.6734538534728829</v>
      </c>
      <c r="K447" s="458">
        <v>4.762528273435537</v>
      </c>
      <c r="L447" s="458">
        <v>4.4534261634298291</v>
      </c>
      <c r="M447" s="458">
        <v>4.1271493212669688</v>
      </c>
      <c r="N447" s="447">
        <v>4.6289747772618899</v>
      </c>
      <c r="O447" s="447">
        <v>0</v>
      </c>
      <c r="P447" s="459">
        <v>0</v>
      </c>
      <c r="Q447" s="271"/>
      <c r="R447" s="271"/>
      <c r="S447" s="271"/>
      <c r="T447" s="272">
        <f t="shared" ref="T447" si="2613">C447-C446</f>
        <v>-0.36557192289728757</v>
      </c>
      <c r="U447" s="272">
        <f t="shared" ref="U447" si="2614">D447-D446</f>
        <v>0.21156230919394936</v>
      </c>
      <c r="V447" s="272">
        <f t="shared" ref="V447" si="2615">E447-E446</f>
        <v>-0.33142144539205809</v>
      </c>
      <c r="W447" s="272">
        <f t="shared" ref="W447" si="2616">F447-F446</f>
        <v>-1.5964325529542922</v>
      </c>
      <c r="X447" s="272">
        <f t="shared" ref="X447" si="2617">G447-G446</f>
        <v>0.14746647099588284</v>
      </c>
      <c r="Y447" s="272">
        <f t="shared" ref="Y447" si="2618">H447-H446</f>
        <v>0.39999999999999947</v>
      </c>
      <c r="Z447" s="276">
        <f t="shared" ref="Z447" si="2619">I447-I446</f>
        <v>-0.31776889389153373</v>
      </c>
      <c r="AA447" s="272">
        <f t="shared" ref="AA447" si="2620">J447-J446</f>
        <v>-0.4179310974540531</v>
      </c>
      <c r="AB447" s="272">
        <f t="shared" ref="AB447" si="2621">K447-K446</f>
        <v>0.10534504215904139</v>
      </c>
      <c r="AC447" s="272">
        <f t="shared" ref="AC447" si="2622">L447-L446</f>
        <v>-0.16184190183823688</v>
      </c>
      <c r="AD447" s="272">
        <f t="shared" ref="AD447" si="2623">M447-M446</f>
        <v>0.24285612754969144</v>
      </c>
      <c r="AE447" s="276">
        <f t="shared" ref="AE447" si="2624">N447-N446</f>
        <v>2.595316433610062E-2</v>
      </c>
      <c r="AF447" s="274"/>
    </row>
    <row r="448" spans="1:33">
      <c r="A448" s="439"/>
      <c r="B448" s="457" t="s">
        <v>123</v>
      </c>
      <c r="C448" s="447">
        <v>4.0662811709432596</v>
      </c>
      <c r="D448" s="458">
        <v>4.2923627336448593</v>
      </c>
      <c r="E448" s="458">
        <v>4.1217818399248314</v>
      </c>
      <c r="F448" s="458">
        <v>2.7957934990439766</v>
      </c>
      <c r="G448" s="458">
        <v>3.5354336043360428</v>
      </c>
      <c r="H448" s="458">
        <v>4.1379310344827589</v>
      </c>
      <c r="I448" s="447">
        <v>4.0869899113778043</v>
      </c>
      <c r="J448" s="447">
        <v>4.1969592259847959</v>
      </c>
      <c r="K448" s="458">
        <v>4.1063999999999998</v>
      </c>
      <c r="L448" s="458">
        <v>3.7052807017543858</v>
      </c>
      <c r="M448" s="458">
        <v>3.0377942998760843</v>
      </c>
      <c r="N448" s="447">
        <v>3.9763489053611427</v>
      </c>
      <c r="O448" s="447">
        <v>0</v>
      </c>
      <c r="P448" s="459">
        <v>0</v>
      </c>
      <c r="Q448" s="271"/>
      <c r="R448" s="271"/>
      <c r="S448" s="271"/>
      <c r="T448" s="113"/>
      <c r="U448" s="113"/>
      <c r="Z448" s="275"/>
      <c r="AE448" s="275"/>
    </row>
    <row r="449" spans="1:33">
      <c r="A449" s="439"/>
      <c r="B449" s="457" t="s">
        <v>458</v>
      </c>
      <c r="C449" s="447">
        <v>4.0451228815868348</v>
      </c>
      <c r="D449" s="458">
        <v>4.3480187473370258</v>
      </c>
      <c r="E449" s="458">
        <v>4.0833449792428791</v>
      </c>
      <c r="F449" s="458">
        <v>3.1841004184100417</v>
      </c>
      <c r="G449" s="458">
        <v>3.4385679903730444</v>
      </c>
      <c r="H449" s="458">
        <v>4.0558730158730159</v>
      </c>
      <c r="I449" s="447">
        <v>4.0684659775688745</v>
      </c>
      <c r="J449" s="447">
        <v>4.1297610921501713</v>
      </c>
      <c r="K449" s="458">
        <v>4.1510486551828345</v>
      </c>
      <c r="L449" s="458">
        <v>3.6587689713322096</v>
      </c>
      <c r="M449" s="458">
        <v>2.8429611650485436</v>
      </c>
      <c r="N449" s="447">
        <v>3.9883823291875302</v>
      </c>
      <c r="O449" s="447">
        <v>0</v>
      </c>
      <c r="P449" s="459">
        <v>0</v>
      </c>
      <c r="Q449" s="271"/>
      <c r="R449" s="271"/>
      <c r="S449" s="271"/>
      <c r="T449" s="272">
        <f t="shared" ref="T449" si="2625">C449-C448</f>
        <v>-2.1158289356424831E-2</v>
      </c>
      <c r="U449" s="272">
        <f t="shared" ref="U449" si="2626">D449-D448</f>
        <v>5.5656013692166439E-2</v>
      </c>
      <c r="V449" s="272">
        <f t="shared" ref="V449" si="2627">E449-E448</f>
        <v>-3.843686068195229E-2</v>
      </c>
      <c r="W449" s="272">
        <f t="shared" ref="W449" si="2628">F449-F448</f>
        <v>0.3883069193660651</v>
      </c>
      <c r="X449" s="272">
        <f t="shared" ref="X449" si="2629">G449-G448</f>
        <v>-9.686561396299842E-2</v>
      </c>
      <c r="Y449" s="272">
        <f t="shared" ref="Y449" si="2630">H449-H448</f>
        <v>-8.2058018609743044E-2</v>
      </c>
      <c r="Z449" s="276">
        <f t="shared" ref="Z449" si="2631">I449-I448</f>
        <v>-1.8523933808929804E-2</v>
      </c>
      <c r="AA449" s="272">
        <f t="shared" ref="AA449" si="2632">J449-J448</f>
        <v>-6.7198133834624585E-2</v>
      </c>
      <c r="AB449" s="272">
        <f t="shared" ref="AB449" si="2633">K449-K448</f>
        <v>4.4648655182834673E-2</v>
      </c>
      <c r="AC449" s="272">
        <f t="shared" ref="AC449" si="2634">L449-L448</f>
        <v>-4.6511730422176267E-2</v>
      </c>
      <c r="AD449" s="272">
        <f t="shared" ref="AD449" si="2635">M449-M448</f>
        <v>-0.19483313482754072</v>
      </c>
      <c r="AE449" s="276">
        <f t="shared" ref="AE449" si="2636">N449-N448</f>
        <v>1.2033423826387502E-2</v>
      </c>
    </row>
    <row r="450" spans="1:33">
      <c r="A450" s="439"/>
      <c r="B450" s="457" t="s">
        <v>125</v>
      </c>
      <c r="C450" s="447">
        <v>3.3169358236202777</v>
      </c>
      <c r="D450" s="458">
        <v>3.445028335909325</v>
      </c>
      <c r="E450" s="458">
        <v>3.2868309646205023</v>
      </c>
      <c r="F450" s="458">
        <v>2.9273269689737473</v>
      </c>
      <c r="G450" s="458">
        <v>3.4121192893401013</v>
      </c>
      <c r="H450" s="458">
        <v>2.34</v>
      </c>
      <c r="I450" s="447">
        <v>3.3077771649200218</v>
      </c>
      <c r="J450" s="447">
        <v>2.3593262119967133</v>
      </c>
      <c r="K450" s="458">
        <v>2.0416749158582461</v>
      </c>
      <c r="L450" s="458">
        <v>2.1044656084656084</v>
      </c>
      <c r="M450" s="458">
        <v>2.0253308128544427</v>
      </c>
      <c r="N450" s="447">
        <v>2.0669653233364573</v>
      </c>
      <c r="O450" s="447">
        <v>0</v>
      </c>
      <c r="P450" s="459">
        <v>0</v>
      </c>
      <c r="Q450" s="271"/>
      <c r="R450" s="271"/>
      <c r="S450" s="271"/>
      <c r="T450" s="113"/>
      <c r="U450" s="113"/>
      <c r="Z450" s="275"/>
      <c r="AE450" s="275"/>
    </row>
    <row r="451" spans="1:33">
      <c r="A451" s="439"/>
      <c r="B451" s="457" t="s">
        <v>460</v>
      </c>
      <c r="C451" s="447">
        <v>3.6662459283387618</v>
      </c>
      <c r="D451" s="458">
        <v>3.794843827466535</v>
      </c>
      <c r="E451" s="458">
        <v>3.6821160508083142</v>
      </c>
      <c r="F451" s="458">
        <v>3.1668928086838535</v>
      </c>
      <c r="G451" s="458">
        <v>3.4958230958230962</v>
      </c>
      <c r="H451" s="458">
        <v>4.487234042553192</v>
      </c>
      <c r="I451" s="447">
        <v>3.6535594125500657</v>
      </c>
      <c r="J451" s="447">
        <v>3.9605747973470891</v>
      </c>
      <c r="K451" s="458">
        <v>4.3607289053215368</v>
      </c>
      <c r="L451" s="458">
        <v>3.9173798551678738</v>
      </c>
      <c r="M451" s="458">
        <v>3.2461988304093565</v>
      </c>
      <c r="N451" s="447">
        <v>4.2531633843409029</v>
      </c>
      <c r="O451" s="447">
        <v>0</v>
      </c>
      <c r="P451" s="459">
        <v>0</v>
      </c>
      <c r="Q451" s="271"/>
      <c r="R451" s="271"/>
      <c r="S451" s="271"/>
      <c r="T451" s="272">
        <f t="shared" ref="T451" si="2637">C451-C450</f>
        <v>0.34931010471848412</v>
      </c>
      <c r="U451" s="272">
        <f t="shared" ref="U451" si="2638">D451-D450</f>
        <v>0.34981549155721003</v>
      </c>
      <c r="V451" s="272">
        <f t="shared" ref="V451" si="2639">E451-E450</f>
        <v>0.39528508618781188</v>
      </c>
      <c r="W451" s="272">
        <f t="shared" ref="W451" si="2640">F451-F450</f>
        <v>0.23956583971010614</v>
      </c>
      <c r="X451" s="272">
        <f t="shared" ref="X451" si="2641">G451-G450</f>
        <v>8.3703806482994914E-2</v>
      </c>
      <c r="Y451" s="805">
        <f t="shared" ref="Y451" si="2642">H451-H450</f>
        <v>2.1472340425531922</v>
      </c>
      <c r="Z451" s="276">
        <f t="shared" ref="Z451" si="2643">I451-I450</f>
        <v>0.34578224763004384</v>
      </c>
      <c r="AA451" s="805">
        <f t="shared" ref="AA451" si="2644">J451-J450</f>
        <v>1.6012485853503757</v>
      </c>
      <c r="AB451" s="805">
        <f t="shared" ref="AB451" si="2645">K451-K450</f>
        <v>2.3190539894632907</v>
      </c>
      <c r="AC451" s="805">
        <f t="shared" ref="AC451" si="2646">L451-L450</f>
        <v>1.8129142467022654</v>
      </c>
      <c r="AD451" s="805">
        <f t="shared" ref="AD451" si="2647">M451-M450</f>
        <v>1.2208680175549138</v>
      </c>
      <c r="AE451" s="809">
        <f t="shared" ref="AE451" si="2648">N451-N450</f>
        <v>2.1861980610044456</v>
      </c>
    </row>
    <row r="452" spans="1:33">
      <c r="A452" s="439"/>
      <c r="B452" s="457" t="s">
        <v>154</v>
      </c>
      <c r="C452" s="447">
        <v>3.9424510349948947</v>
      </c>
      <c r="D452" s="458">
        <v>4.1052338149960175</v>
      </c>
      <c r="E452" s="458">
        <v>3.937874650326362</v>
      </c>
      <c r="F452" s="458">
        <v>2.876781778104335</v>
      </c>
      <c r="G452" s="458">
        <v>3.47175622542595</v>
      </c>
      <c r="H452" s="458">
        <v>3.8990033222591358</v>
      </c>
      <c r="I452" s="447">
        <v>3.9239024277616799</v>
      </c>
      <c r="J452" s="447">
        <v>3.3574699699699697</v>
      </c>
      <c r="K452" s="458">
        <v>2.9297850736165167</v>
      </c>
      <c r="L452" s="458">
        <v>2.9797314148681058</v>
      </c>
      <c r="M452" s="458">
        <v>2.6369011976047902</v>
      </c>
      <c r="N452" s="447">
        <v>2.9552216363599912</v>
      </c>
      <c r="O452" s="447">
        <v>0</v>
      </c>
      <c r="P452" s="459">
        <v>0</v>
      </c>
      <c r="Q452" s="271"/>
      <c r="R452" s="271"/>
      <c r="S452" s="271"/>
      <c r="T452" s="113"/>
      <c r="U452" s="113"/>
      <c r="Z452" s="275"/>
      <c r="AE452" s="275"/>
    </row>
    <row r="453" spans="1:33" ht="13.5" thickBot="1">
      <c r="A453" s="439"/>
      <c r="B453" s="457" t="s">
        <v>462</v>
      </c>
      <c r="C453" s="447">
        <v>3.9817789879736782</v>
      </c>
      <c r="D453" s="458">
        <v>4.2248399205122542</v>
      </c>
      <c r="E453" s="458">
        <v>3.9944140512525195</v>
      </c>
      <c r="F453" s="458">
        <v>3.1736625514403287</v>
      </c>
      <c r="G453" s="458">
        <v>3.4668996960486322</v>
      </c>
      <c r="H453" s="458">
        <v>4.1118784530386741</v>
      </c>
      <c r="I453" s="447">
        <v>3.9814189037780658</v>
      </c>
      <c r="J453" s="447">
        <v>4.0484053862508853</v>
      </c>
      <c r="K453" s="458">
        <v>4.2723741850040735</v>
      </c>
      <c r="L453" s="458">
        <v>3.7711452274244301</v>
      </c>
      <c r="M453" s="458">
        <v>2.9976813762154078</v>
      </c>
      <c r="N453" s="447">
        <v>4.131534038211834</v>
      </c>
      <c r="O453" s="447">
        <v>0</v>
      </c>
      <c r="P453" s="459">
        <v>0</v>
      </c>
      <c r="Q453" s="271"/>
      <c r="R453" s="271"/>
      <c r="S453" s="271"/>
      <c r="T453" s="273">
        <f t="shared" ref="T453" si="2649">C453-C452</f>
        <v>3.9327952978783554E-2</v>
      </c>
      <c r="U453" s="273">
        <f t="shared" ref="U453" si="2650">D453-D452</f>
        <v>0.11960610551623674</v>
      </c>
      <c r="V453" s="273">
        <f t="shared" ref="V453" si="2651">E453-E452</f>
        <v>5.6539400926157501E-2</v>
      </c>
      <c r="W453" s="273">
        <f t="shared" ref="W453" si="2652">F453-F452</f>
        <v>0.29688077333599372</v>
      </c>
      <c r="X453" s="273">
        <f t="shared" ref="X453" si="2653">G453-G452</f>
        <v>-4.8565293773177309E-3</v>
      </c>
      <c r="Y453" s="273">
        <f t="shared" ref="Y453" si="2654">H453-H452</f>
        <v>0.21287513077953824</v>
      </c>
      <c r="Z453" s="277">
        <f t="shared" ref="Z453" si="2655">I453-I452</f>
        <v>5.7516476016385987E-2</v>
      </c>
      <c r="AA453" s="273">
        <f t="shared" ref="AA453" si="2656">J453-J452</f>
        <v>0.69093541628091559</v>
      </c>
      <c r="AB453" s="806">
        <f t="shared" ref="AB453" si="2657">K453-K452</f>
        <v>1.3425891113875568</v>
      </c>
      <c r="AC453" s="273">
        <f t="shared" ref="AC453" si="2658">L453-L452</f>
        <v>0.79141381255632437</v>
      </c>
      <c r="AD453" s="273">
        <f t="shared" ref="AD453" si="2659">M453-M452</f>
        <v>0.36078017861061751</v>
      </c>
      <c r="AE453" s="812">
        <f t="shared" ref="AE453" si="2660">N453-N452</f>
        <v>1.1763124018518427</v>
      </c>
    </row>
    <row r="454" spans="1:33">
      <c r="A454" s="432" t="s">
        <v>548</v>
      </c>
      <c r="B454" s="431" t="s">
        <v>232</v>
      </c>
      <c r="C454" s="448">
        <v>4.2127659361702126</v>
      </c>
      <c r="D454" s="455">
        <v>3.9523809999999999</v>
      </c>
      <c r="E454" s="455">
        <v>5.8499999250000005</v>
      </c>
      <c r="F454" s="455">
        <v>0</v>
      </c>
      <c r="G454" s="455">
        <v>5</v>
      </c>
      <c r="H454" s="455">
        <v>4.4000000000000004</v>
      </c>
      <c r="I454" s="448">
        <v>4.7543859385964913</v>
      </c>
      <c r="J454" s="448">
        <v>0</v>
      </c>
      <c r="K454" s="455">
        <v>2.8721460319634704</v>
      </c>
      <c r="L454" s="455">
        <v>2.8169439727685321</v>
      </c>
      <c r="M454" s="455">
        <v>2.4711540160256411</v>
      </c>
      <c r="N454" s="448">
        <v>2.7365771812080535</v>
      </c>
      <c r="O454" s="448">
        <v>0</v>
      </c>
      <c r="P454" s="456">
        <v>0</v>
      </c>
      <c r="Q454" s="271"/>
      <c r="R454" s="271"/>
      <c r="S454" s="271"/>
      <c r="T454" s="271" t="s">
        <v>533</v>
      </c>
      <c r="U454" s="113"/>
      <c r="Z454" s="275"/>
      <c r="AE454" s="275"/>
    </row>
    <row r="455" spans="1:33">
      <c r="A455" s="439"/>
      <c r="B455" s="466" t="s">
        <v>432</v>
      </c>
      <c r="C455" s="467">
        <v>4.2666666666666657</v>
      </c>
      <c r="D455" s="468">
        <v>4.4736842105263204</v>
      </c>
      <c r="E455" s="468">
        <v>4.7884615384615401</v>
      </c>
      <c r="F455" s="468">
        <v>0</v>
      </c>
      <c r="G455" s="468">
        <v>0</v>
      </c>
      <c r="H455" s="468">
        <v>6.375</v>
      </c>
      <c r="I455" s="467">
        <v>4.5271739130434785</v>
      </c>
      <c r="J455" s="467">
        <v>0</v>
      </c>
      <c r="K455" s="468">
        <v>3.1481481481481501</v>
      </c>
      <c r="L455" s="468">
        <v>2.8286479250334673</v>
      </c>
      <c r="M455" s="468">
        <v>2.7724637681159434</v>
      </c>
      <c r="N455" s="467">
        <v>2.8880649717514135</v>
      </c>
      <c r="O455" s="467">
        <v>0</v>
      </c>
      <c r="P455" s="469">
        <v>0</v>
      </c>
      <c r="Q455" s="271"/>
      <c r="R455" s="271"/>
      <c r="S455" s="271"/>
      <c r="T455" s="272">
        <f t="shared" ref="T455" si="2661">C455-C454</f>
        <v>5.3900730496453164E-2</v>
      </c>
      <c r="U455" s="272">
        <f t="shared" ref="U455" si="2662">D455-D454</f>
        <v>0.52130321052632045</v>
      </c>
      <c r="V455" s="272">
        <f t="shared" ref="V455" si="2663">E455-E454</f>
        <v>-1.0615383865384604</v>
      </c>
      <c r="W455" s="272">
        <f t="shared" ref="W455" si="2664">F455-F454</f>
        <v>0</v>
      </c>
      <c r="X455" s="805">
        <f t="shared" ref="X455" si="2665">G455-G454</f>
        <v>-5</v>
      </c>
      <c r="Y455" s="805">
        <f t="shared" ref="Y455" si="2666">H455-H454</f>
        <v>1.9749999999999996</v>
      </c>
      <c r="Z455" s="276">
        <f t="shared" ref="Z455" si="2667">I455-I454</f>
        <v>-0.22721202555301279</v>
      </c>
      <c r="AA455" s="272">
        <f t="shared" ref="AA455" si="2668">J455-J454</f>
        <v>0</v>
      </c>
      <c r="AB455" s="272">
        <f t="shared" ref="AB455" si="2669">K455-K454</f>
        <v>0.27600211618467974</v>
      </c>
      <c r="AC455" s="272">
        <f t="shared" ref="AC455" si="2670">L455-L454</f>
        <v>1.1703952264935147E-2</v>
      </c>
      <c r="AD455" s="272">
        <f t="shared" ref="AD455" si="2671">M455-M454</f>
        <v>0.30130975209030231</v>
      </c>
      <c r="AE455" s="276">
        <f t="shared" ref="AE455" si="2672">N455-N454</f>
        <v>0.15148779054336003</v>
      </c>
      <c r="AG455" s="51" t="s">
        <v>1181</v>
      </c>
    </row>
    <row r="456" spans="1:33">
      <c r="A456" s="439"/>
      <c r="B456" s="457" t="s">
        <v>234</v>
      </c>
      <c r="C456" s="447">
        <v>5.5</v>
      </c>
      <c r="D456" s="480">
        <v>0</v>
      </c>
      <c r="E456" s="480">
        <v>3</v>
      </c>
      <c r="F456" s="480">
        <v>0</v>
      </c>
      <c r="G456" s="480">
        <v>0</v>
      </c>
      <c r="H456" s="480">
        <v>5</v>
      </c>
      <c r="I456" s="447">
        <v>4.75</v>
      </c>
      <c r="J456" s="447">
        <v>0</v>
      </c>
      <c r="K456" s="480">
        <v>3.6617647426470588</v>
      </c>
      <c r="L456" s="480">
        <v>3.4765958297872337</v>
      </c>
      <c r="M456" s="480">
        <v>3.3023256046511626</v>
      </c>
      <c r="N456" s="447">
        <v>3.4989059671772424</v>
      </c>
      <c r="O456" s="447">
        <v>0</v>
      </c>
      <c r="P456" s="459">
        <v>0</v>
      </c>
      <c r="Q456" s="271"/>
      <c r="R456" s="271"/>
      <c r="S456" s="271"/>
      <c r="T456" s="113"/>
      <c r="U456" s="113"/>
      <c r="Z456" s="275"/>
      <c r="AE456" s="275"/>
    </row>
    <row r="457" spans="1:33">
      <c r="A457" s="439"/>
      <c r="B457" s="457" t="s">
        <v>434</v>
      </c>
      <c r="C457" s="447">
        <v>4</v>
      </c>
      <c r="D457" s="458">
        <v>0</v>
      </c>
      <c r="E457" s="458">
        <v>5.7</v>
      </c>
      <c r="F457" s="458">
        <v>0</v>
      </c>
      <c r="G457" s="458">
        <v>0</v>
      </c>
      <c r="H457" s="458">
        <v>0</v>
      </c>
      <c r="I457" s="447">
        <v>5.2142857142857144</v>
      </c>
      <c r="J457" s="447">
        <v>0</v>
      </c>
      <c r="K457" s="458">
        <v>4.3565891472868232</v>
      </c>
      <c r="L457" s="458">
        <v>3.9340101522842632</v>
      </c>
      <c r="M457" s="458">
        <v>3.6000000000000014</v>
      </c>
      <c r="N457" s="447">
        <v>4.0404312668463609</v>
      </c>
      <c r="O457" s="447">
        <v>0</v>
      </c>
      <c r="P457" s="459">
        <v>0</v>
      </c>
      <c r="Q457" s="271"/>
      <c r="R457" s="271"/>
      <c r="S457" s="271"/>
      <c r="T457" s="272">
        <f t="shared" ref="T457" si="2673">C457-C456</f>
        <v>-1.5</v>
      </c>
      <c r="U457" s="272">
        <f t="shared" ref="U457" si="2674">D457-D456</f>
        <v>0</v>
      </c>
      <c r="V457" s="805">
        <f t="shared" ref="V457" si="2675">E457-E456</f>
        <v>2.7</v>
      </c>
      <c r="W457" s="272">
        <f t="shared" ref="W457" si="2676">F457-F456</f>
        <v>0</v>
      </c>
      <c r="X457" s="272">
        <f t="shared" ref="X457" si="2677">G457-G456</f>
        <v>0</v>
      </c>
      <c r="Y457" s="805">
        <f t="shared" ref="Y457" si="2678">H457-H456</f>
        <v>-5</v>
      </c>
      <c r="Z457" s="276">
        <f t="shared" ref="Z457" si="2679">I457-I456</f>
        <v>0.46428571428571441</v>
      </c>
      <c r="AA457" s="272">
        <f t="shared" ref="AA457" si="2680">J457-J456</f>
        <v>0</v>
      </c>
      <c r="AB457" s="272">
        <f t="shared" ref="AB457" si="2681">K457-K456</f>
        <v>0.69482440463976447</v>
      </c>
      <c r="AC457" s="272">
        <f t="shared" ref="AC457" si="2682">L457-L456</f>
        <v>0.45741432249702951</v>
      </c>
      <c r="AD457" s="272">
        <f t="shared" ref="AD457" si="2683">M457-M456</f>
        <v>0.29767439534883877</v>
      </c>
      <c r="AE457" s="276">
        <f t="shared" ref="AE457" si="2684">N457-N456</f>
        <v>0.54152529966911844</v>
      </c>
      <c r="AG457" s="51" t="s">
        <v>1185</v>
      </c>
    </row>
    <row r="458" spans="1:33">
      <c r="A458" s="439"/>
      <c r="B458" s="457" t="s">
        <v>236</v>
      </c>
      <c r="C458" s="447">
        <v>0</v>
      </c>
      <c r="D458" s="458">
        <v>0</v>
      </c>
      <c r="E458" s="458">
        <v>0</v>
      </c>
      <c r="F458" s="458">
        <v>0</v>
      </c>
      <c r="G458" s="458">
        <v>0</v>
      </c>
      <c r="H458" s="458">
        <v>0</v>
      </c>
      <c r="I458" s="447">
        <v>0</v>
      </c>
      <c r="J458" s="447">
        <v>0</v>
      </c>
      <c r="K458" s="458">
        <v>0</v>
      </c>
      <c r="L458" s="458">
        <v>0</v>
      </c>
      <c r="M458" s="458">
        <v>0</v>
      </c>
      <c r="N458" s="447">
        <v>0</v>
      </c>
      <c r="O458" s="447">
        <v>0</v>
      </c>
      <c r="P458" s="459">
        <v>0</v>
      </c>
      <c r="Q458" s="271"/>
      <c r="R458" s="271"/>
      <c r="S458" s="271"/>
      <c r="T458" s="113"/>
      <c r="U458" s="113"/>
      <c r="Z458" s="275"/>
      <c r="AE458" s="275"/>
    </row>
    <row r="459" spans="1:33" ht="13.5" thickBot="1">
      <c r="A459" s="439"/>
      <c r="B459" s="457" t="s">
        <v>436</v>
      </c>
      <c r="C459" s="447">
        <v>0</v>
      </c>
      <c r="D459" s="458">
        <v>0</v>
      </c>
      <c r="E459" s="458">
        <v>0</v>
      </c>
      <c r="F459" s="458">
        <v>0</v>
      </c>
      <c r="G459" s="458">
        <v>0</v>
      </c>
      <c r="H459" s="458">
        <v>0</v>
      </c>
      <c r="I459" s="447">
        <v>0</v>
      </c>
      <c r="J459" s="447">
        <v>0</v>
      </c>
      <c r="K459" s="458">
        <v>0</v>
      </c>
      <c r="L459" s="458">
        <v>0</v>
      </c>
      <c r="M459" s="458">
        <v>0</v>
      </c>
      <c r="N459" s="447">
        <v>0</v>
      </c>
      <c r="O459" s="447">
        <v>0</v>
      </c>
      <c r="P459" s="459">
        <v>0</v>
      </c>
      <c r="Q459" s="271"/>
      <c r="R459" s="271"/>
      <c r="S459" s="271"/>
      <c r="T459" s="272">
        <f t="shared" ref="T459" si="2685">C459-C458</f>
        <v>0</v>
      </c>
      <c r="U459" s="272">
        <f t="shared" ref="U459" si="2686">D459-D458</f>
        <v>0</v>
      </c>
      <c r="V459" s="272">
        <f t="shared" ref="V459" si="2687">E459-E458</f>
        <v>0</v>
      </c>
      <c r="W459" s="272">
        <f t="shared" ref="W459" si="2688">F459-F458</f>
        <v>0</v>
      </c>
      <c r="X459" s="272">
        <f t="shared" ref="X459" si="2689">G459-G458</f>
        <v>0</v>
      </c>
      <c r="Y459" s="272">
        <f t="shared" ref="Y459" si="2690">H459-H458</f>
        <v>0</v>
      </c>
      <c r="Z459" s="276">
        <f t="shared" ref="Z459" si="2691">I459-I458</f>
        <v>0</v>
      </c>
      <c r="AA459" s="272">
        <f t="shared" ref="AA459" si="2692">J459-J458</f>
        <v>0</v>
      </c>
      <c r="AB459" s="272">
        <f t="shared" ref="AB459" si="2693">K459-K458</f>
        <v>0</v>
      </c>
      <c r="AC459" s="272">
        <f t="shared" ref="AC459" si="2694">L459-L458</f>
        <v>0</v>
      </c>
      <c r="AD459" s="272">
        <f t="shared" ref="AD459" si="2695">M459-M458</f>
        <v>0</v>
      </c>
      <c r="AE459" s="276">
        <f t="shared" ref="AE459" si="2696">N459-N458</f>
        <v>0</v>
      </c>
    </row>
    <row r="460" spans="1:33" ht="13.5" thickTop="1">
      <c r="A460" s="439"/>
      <c r="B460" s="473" t="s">
        <v>238</v>
      </c>
      <c r="C460" s="474">
        <v>4.2653061020408165</v>
      </c>
      <c r="D460" s="475">
        <v>3.9523809999999999</v>
      </c>
      <c r="E460" s="475">
        <v>5.7804877317073169</v>
      </c>
      <c r="F460" s="475">
        <v>0</v>
      </c>
      <c r="G460" s="475">
        <v>5</v>
      </c>
      <c r="H460" s="475">
        <v>4.5</v>
      </c>
      <c r="I460" s="474">
        <v>4.7542372627118645</v>
      </c>
      <c r="J460" s="474">
        <v>0</v>
      </c>
      <c r="K460" s="475">
        <v>3.1746478478873241</v>
      </c>
      <c r="L460" s="475">
        <v>2.9899553415178568</v>
      </c>
      <c r="M460" s="475">
        <v>2.6507539070351758</v>
      </c>
      <c r="N460" s="474">
        <v>2.9478471964827158</v>
      </c>
      <c r="O460" s="474">
        <v>0</v>
      </c>
      <c r="P460" s="476">
        <v>0</v>
      </c>
      <c r="Q460" s="408"/>
      <c r="R460" s="408"/>
      <c r="S460" s="408"/>
      <c r="T460" s="417"/>
      <c r="U460" s="417"/>
      <c r="V460" s="417"/>
      <c r="W460" s="417"/>
      <c r="X460" s="417"/>
      <c r="Y460" s="417"/>
      <c r="Z460" s="418"/>
      <c r="AA460" s="417"/>
      <c r="AB460" s="417"/>
      <c r="AC460" s="417"/>
      <c r="AD460" s="417"/>
      <c r="AE460" s="418"/>
      <c r="AF460" s="417"/>
    </row>
    <row r="461" spans="1:33" ht="13.5" thickBot="1">
      <c r="A461" s="439"/>
      <c r="B461" s="473" t="s">
        <v>438</v>
      </c>
      <c r="C461" s="474">
        <v>4.2616822429906529</v>
      </c>
      <c r="D461" s="475">
        <v>4.4736842105263204</v>
      </c>
      <c r="E461" s="475">
        <v>4.8684210526315805</v>
      </c>
      <c r="F461" s="475">
        <v>0</v>
      </c>
      <c r="G461" s="475">
        <v>0</v>
      </c>
      <c r="H461" s="475">
        <v>6.375</v>
      </c>
      <c r="I461" s="474">
        <v>4.5523560209424092</v>
      </c>
      <c r="J461" s="474">
        <v>0</v>
      </c>
      <c r="K461" s="475">
        <v>3.4922737306843281</v>
      </c>
      <c r="L461" s="475">
        <v>3.0593220338983054</v>
      </c>
      <c r="M461" s="475">
        <v>2.8679487179487193</v>
      </c>
      <c r="N461" s="474">
        <v>3.1273083379966429</v>
      </c>
      <c r="O461" s="474">
        <v>0</v>
      </c>
      <c r="P461" s="476">
        <v>0</v>
      </c>
      <c r="Q461" s="412"/>
      <c r="R461" s="412"/>
      <c r="S461" s="412"/>
      <c r="T461" s="419">
        <f t="shared" ref="T461" si="2697">C461-C460</f>
        <v>-3.6238590501636025E-3</v>
      </c>
      <c r="U461" s="419">
        <f t="shared" ref="U461" si="2698">D461-D460</f>
        <v>0.52130321052632045</v>
      </c>
      <c r="V461" s="419">
        <f t="shared" ref="V461" si="2699">E461-E460</f>
        <v>-0.91206667907573635</v>
      </c>
      <c r="W461" s="419">
        <f t="shared" ref="W461" si="2700">F461-F460</f>
        <v>0</v>
      </c>
      <c r="X461" s="810">
        <f t="shared" ref="X461" si="2701">G461-G460</f>
        <v>-5</v>
      </c>
      <c r="Y461" s="419">
        <f t="shared" ref="Y461" si="2702">H461-H460</f>
        <v>1.875</v>
      </c>
      <c r="Z461" s="420">
        <f t="shared" ref="Z461" si="2703">I461-I460</f>
        <v>-0.20188124176945532</v>
      </c>
      <c r="AA461" s="419">
        <f t="shared" ref="AA461" si="2704">J461-J460</f>
        <v>0</v>
      </c>
      <c r="AB461" s="419">
        <f t="shared" ref="AB461" si="2705">K461-K460</f>
        <v>0.31762588279700399</v>
      </c>
      <c r="AC461" s="419">
        <f t="shared" ref="AC461" si="2706">L461-L460</f>
        <v>6.9366692380448569E-2</v>
      </c>
      <c r="AD461" s="419">
        <f t="shared" ref="AD461" si="2707">M461-M460</f>
        <v>0.21719481091354353</v>
      </c>
      <c r="AE461" s="420">
        <f t="shared" ref="AE461" si="2708">N461-N460</f>
        <v>0.17946114151392711</v>
      </c>
      <c r="AF461" s="421"/>
      <c r="AG461" s="51" t="s">
        <v>1181</v>
      </c>
    </row>
    <row r="462" spans="1:33" ht="13.5" thickTop="1">
      <c r="A462" s="439"/>
      <c r="B462" s="457" t="s">
        <v>78</v>
      </c>
      <c r="C462" s="447">
        <v>4.6386341732111687</v>
      </c>
      <c r="D462" s="458">
        <v>4.1946620000000001</v>
      </c>
      <c r="E462" s="458">
        <v>4.5538859345669875</v>
      </c>
      <c r="F462" s="458">
        <v>0</v>
      </c>
      <c r="G462" s="458">
        <v>4.2374020000000003</v>
      </c>
      <c r="H462" s="458">
        <v>4.6494249999999999</v>
      </c>
      <c r="I462" s="447">
        <v>4.573222862482492</v>
      </c>
      <c r="J462" s="447">
        <v>0</v>
      </c>
      <c r="K462" s="458">
        <v>4.3703990528771381</v>
      </c>
      <c r="L462" s="458">
        <v>4.3349001445358404</v>
      </c>
      <c r="M462" s="458">
        <v>4.7609561474103588</v>
      </c>
      <c r="N462" s="447">
        <v>4.3927745922137911</v>
      </c>
      <c r="O462" s="447">
        <v>0</v>
      </c>
      <c r="P462" s="459">
        <v>0</v>
      </c>
      <c r="Q462" s="271"/>
      <c r="R462" s="271"/>
      <c r="S462" s="271"/>
      <c r="T462" s="113"/>
      <c r="U462" s="113"/>
      <c r="Z462" s="275"/>
      <c r="AE462" s="275"/>
    </row>
    <row r="463" spans="1:33">
      <c r="A463" s="439"/>
      <c r="B463" s="457" t="s">
        <v>440</v>
      </c>
      <c r="C463" s="447">
        <v>4.6167141962857352</v>
      </c>
      <c r="D463" s="458">
        <v>4.1440740740740702</v>
      </c>
      <c r="E463" s="458">
        <v>4.5561269468116388</v>
      </c>
      <c r="F463" s="458">
        <v>0</v>
      </c>
      <c r="G463" s="458">
        <v>4.2505330490405102</v>
      </c>
      <c r="H463" s="458">
        <v>4.8779761904761898</v>
      </c>
      <c r="I463" s="447">
        <v>4.5596048902237838</v>
      </c>
      <c r="J463" s="447">
        <v>0</v>
      </c>
      <c r="K463" s="458">
        <v>4.2313670785173372</v>
      </c>
      <c r="L463" s="458">
        <v>4.4288720538720527</v>
      </c>
      <c r="M463" s="458">
        <v>4.3872053872053876</v>
      </c>
      <c r="N463" s="447">
        <v>4.3017025538307463</v>
      </c>
      <c r="O463" s="447">
        <v>0</v>
      </c>
      <c r="P463" s="459">
        <v>0</v>
      </c>
      <c r="Q463" s="271"/>
      <c r="R463" s="271"/>
      <c r="S463" s="271"/>
      <c r="T463" s="272">
        <f t="shared" ref="T463" si="2709">C463-C462</f>
        <v>-2.191997692543346E-2</v>
      </c>
      <c r="U463" s="272">
        <f t="shared" ref="U463" si="2710">D463-D462</f>
        <v>-5.0587925925929866E-2</v>
      </c>
      <c r="V463" s="272">
        <f t="shared" ref="V463" si="2711">E463-E462</f>
        <v>2.2410122446512304E-3</v>
      </c>
      <c r="W463" s="272">
        <f t="shared" ref="W463" si="2712">F463-F462</f>
        <v>0</v>
      </c>
      <c r="X463" s="272">
        <f t="shared" ref="X463" si="2713">G463-G462</f>
        <v>1.3131049040509879E-2</v>
      </c>
      <c r="Y463" s="272">
        <f t="shared" ref="Y463" si="2714">H463-H462</f>
        <v>0.22855119047618988</v>
      </c>
      <c r="Z463" s="276">
        <f t="shared" ref="Z463" si="2715">I463-I462</f>
        <v>-1.36179722587082E-2</v>
      </c>
      <c r="AA463" s="272">
        <f t="shared" ref="AA463" si="2716">J463-J462</f>
        <v>0</v>
      </c>
      <c r="AB463" s="272">
        <f t="shared" ref="AB463" si="2717">K463-K462</f>
        <v>-0.13903197435980097</v>
      </c>
      <c r="AC463" s="272">
        <f t="shared" ref="AC463" si="2718">L463-L462</f>
        <v>9.3971909336212356E-2</v>
      </c>
      <c r="AD463" s="272">
        <f t="shared" ref="AD463" si="2719">M463-M462</f>
        <v>-0.37375076020497122</v>
      </c>
      <c r="AE463" s="276">
        <f t="shared" ref="AE463" si="2720">N463-N462</f>
        <v>-9.1072038383044784E-2</v>
      </c>
    </row>
    <row r="464" spans="1:33">
      <c r="A464" s="439"/>
      <c r="B464" s="457" t="s">
        <v>80</v>
      </c>
      <c r="C464" s="447">
        <v>6.3733325896147406</v>
      </c>
      <c r="D464" s="458">
        <v>4.6666670000000003</v>
      </c>
      <c r="E464" s="458">
        <v>5.67741935483871</v>
      </c>
      <c r="F464" s="458">
        <v>0</v>
      </c>
      <c r="G464" s="458">
        <v>0</v>
      </c>
      <c r="H464" s="458">
        <v>5</v>
      </c>
      <c r="I464" s="447">
        <v>6.2544517169274538</v>
      </c>
      <c r="J464" s="447">
        <v>0</v>
      </c>
      <c r="K464" s="458">
        <v>5.8448930746968024</v>
      </c>
      <c r="L464" s="458">
        <v>6.9502580184005662</v>
      </c>
      <c r="M464" s="458">
        <v>6.3977993568075116</v>
      </c>
      <c r="N464" s="447">
        <v>6.1736691386500819</v>
      </c>
      <c r="O464" s="447">
        <v>0</v>
      </c>
      <c r="P464" s="459">
        <v>0</v>
      </c>
      <c r="Q464" s="271"/>
      <c r="R464" s="271"/>
      <c r="S464" s="271"/>
      <c r="T464" s="113"/>
      <c r="U464" s="113"/>
      <c r="Z464" s="275"/>
      <c r="AE464" s="275"/>
    </row>
    <row r="465" spans="1:32">
      <c r="A465" s="439"/>
      <c r="B465" s="457" t="s">
        <v>442</v>
      </c>
      <c r="C465" s="447">
        <v>6.481216457960647</v>
      </c>
      <c r="D465" s="458">
        <v>4.625</v>
      </c>
      <c r="E465" s="458">
        <v>6.53125</v>
      </c>
      <c r="F465" s="458">
        <v>0</v>
      </c>
      <c r="G465" s="458">
        <v>0</v>
      </c>
      <c r="H465" s="458">
        <v>5.2307692307692299</v>
      </c>
      <c r="I465" s="447">
        <v>6.4443641618497134</v>
      </c>
      <c r="J465" s="447">
        <v>0</v>
      </c>
      <c r="K465" s="458">
        <v>6.0420461445051616</v>
      </c>
      <c r="L465" s="458">
        <v>7.2843434343434366</v>
      </c>
      <c r="M465" s="458">
        <v>6.1993127147766307</v>
      </c>
      <c r="N465" s="447">
        <v>6.3208743169398911</v>
      </c>
      <c r="O465" s="447">
        <v>0</v>
      </c>
      <c r="P465" s="459">
        <v>0</v>
      </c>
      <c r="Q465" s="271"/>
      <c r="R465" s="271"/>
      <c r="S465" s="271"/>
      <c r="T465" s="272">
        <f t="shared" ref="T465" si="2721">C465-C464</f>
        <v>0.10788386834590646</v>
      </c>
      <c r="U465" s="272">
        <f t="shared" ref="U465" si="2722">D465-D464</f>
        <v>-4.1667000000000343E-2</v>
      </c>
      <c r="V465" s="272">
        <f t="shared" ref="V465" si="2723">E465-E464</f>
        <v>0.85383064516129004</v>
      </c>
      <c r="W465" s="272">
        <f t="shared" ref="W465" si="2724">F465-F464</f>
        <v>0</v>
      </c>
      <c r="X465" s="272">
        <f t="shared" ref="X465" si="2725">G465-G464</f>
        <v>0</v>
      </c>
      <c r="Y465" s="272">
        <f t="shared" ref="Y465" si="2726">H465-H464</f>
        <v>0.23076923076922995</v>
      </c>
      <c r="Z465" s="276">
        <f t="shared" ref="Z465" si="2727">I465-I464</f>
        <v>0.18991244492225956</v>
      </c>
      <c r="AA465" s="272">
        <f t="shared" ref="AA465" si="2728">J465-J464</f>
        <v>0</v>
      </c>
      <c r="AB465" s="272">
        <f t="shared" ref="AB465" si="2729">K465-K464</f>
        <v>0.19715306980835923</v>
      </c>
      <c r="AC465" s="272">
        <f t="shared" ref="AC465" si="2730">L465-L464</f>
        <v>0.33408541594287033</v>
      </c>
      <c r="AD465" s="272">
        <f t="shared" ref="AD465" si="2731">M465-M464</f>
        <v>-0.19848664203088084</v>
      </c>
      <c r="AE465" s="276">
        <f t="shared" ref="AE465" si="2732">N465-N464</f>
        <v>0.14720517828980917</v>
      </c>
    </row>
    <row r="466" spans="1:32">
      <c r="A466" s="439"/>
      <c r="B466" s="457" t="s">
        <v>82</v>
      </c>
      <c r="C466" s="447">
        <v>0</v>
      </c>
      <c r="D466" s="458">
        <v>0</v>
      </c>
      <c r="E466" s="458">
        <v>0</v>
      </c>
      <c r="F466" s="458">
        <v>0</v>
      </c>
      <c r="G466" s="458">
        <v>0</v>
      </c>
      <c r="H466" s="458">
        <v>0</v>
      </c>
      <c r="I466" s="447">
        <v>0</v>
      </c>
      <c r="J466" s="447">
        <v>0</v>
      </c>
      <c r="K466" s="458">
        <v>0</v>
      </c>
      <c r="L466" s="458">
        <v>0</v>
      </c>
      <c r="M466" s="458">
        <v>0</v>
      </c>
      <c r="N466" s="447">
        <v>0</v>
      </c>
      <c r="O466" s="447">
        <v>0</v>
      </c>
      <c r="P466" s="459">
        <v>0</v>
      </c>
      <c r="Q466" s="271"/>
      <c r="R466" s="271"/>
      <c r="S466" s="271"/>
      <c r="T466" s="113"/>
      <c r="U466" s="113"/>
      <c r="Z466" s="275"/>
      <c r="AE466" s="275"/>
    </row>
    <row r="467" spans="1:32" ht="13.5" thickBot="1">
      <c r="A467" s="439"/>
      <c r="B467" s="457" t="s">
        <v>444</v>
      </c>
      <c r="C467" s="447">
        <v>0</v>
      </c>
      <c r="D467" s="458">
        <v>0</v>
      </c>
      <c r="E467" s="458">
        <v>0</v>
      </c>
      <c r="F467" s="458">
        <v>0</v>
      </c>
      <c r="G467" s="458">
        <v>0</v>
      </c>
      <c r="H467" s="458">
        <v>0</v>
      </c>
      <c r="I467" s="447">
        <v>0</v>
      </c>
      <c r="J467" s="447">
        <v>0</v>
      </c>
      <c r="K467" s="458">
        <v>0</v>
      </c>
      <c r="L467" s="458">
        <v>0</v>
      </c>
      <c r="M467" s="458">
        <v>0</v>
      </c>
      <c r="N467" s="447">
        <v>0</v>
      </c>
      <c r="O467" s="447">
        <v>0</v>
      </c>
      <c r="P467" s="459">
        <v>0</v>
      </c>
      <c r="Q467" s="271"/>
      <c r="R467" s="271"/>
      <c r="S467" s="271"/>
      <c r="T467" s="272">
        <f t="shared" ref="T467" si="2733">C467-C466</f>
        <v>0</v>
      </c>
      <c r="U467" s="272">
        <f t="shared" ref="U467" si="2734">D467-D466</f>
        <v>0</v>
      </c>
      <c r="V467" s="272">
        <f t="shared" ref="V467" si="2735">E467-E466</f>
        <v>0</v>
      </c>
      <c r="W467" s="272">
        <f t="shared" ref="W467" si="2736">F467-F466</f>
        <v>0</v>
      </c>
      <c r="X467" s="272">
        <f t="shared" ref="X467" si="2737">G467-G466</f>
        <v>0</v>
      </c>
      <c r="Y467" s="272">
        <f t="shared" ref="Y467" si="2738">H467-H466</f>
        <v>0</v>
      </c>
      <c r="Z467" s="276">
        <f t="shared" ref="Z467" si="2739">I467-I466</f>
        <v>0</v>
      </c>
      <c r="AA467" s="272">
        <f t="shared" ref="AA467" si="2740">J467-J466</f>
        <v>0</v>
      </c>
      <c r="AB467" s="272">
        <f t="shared" ref="AB467" si="2741">K467-K466</f>
        <v>0</v>
      </c>
      <c r="AC467" s="272">
        <f t="shared" ref="AC467" si="2742">L467-L466</f>
        <v>0</v>
      </c>
      <c r="AD467" s="272">
        <f t="shared" ref="AD467" si="2743">M467-M466</f>
        <v>0</v>
      </c>
      <c r="AE467" s="276">
        <f t="shared" ref="AE467" si="2744">N467-N466</f>
        <v>0</v>
      </c>
    </row>
    <row r="468" spans="1:32" ht="13.5" thickTop="1">
      <c r="A468" s="439"/>
      <c r="B468" s="457" t="s">
        <v>84</v>
      </c>
      <c r="C468" s="447">
        <v>4.7108074922294234</v>
      </c>
      <c r="D468" s="458">
        <v>4.1957708606108071</v>
      </c>
      <c r="E468" s="458">
        <v>4.5691442009345797</v>
      </c>
      <c r="F468" s="458">
        <v>0</v>
      </c>
      <c r="G468" s="458">
        <v>4.2374020000000003</v>
      </c>
      <c r="H468" s="458">
        <v>4.6684779891304347</v>
      </c>
      <c r="I468" s="447">
        <v>4.623407732962507</v>
      </c>
      <c r="J468" s="447">
        <v>0</v>
      </c>
      <c r="K468" s="458">
        <v>5.3330523390318509</v>
      </c>
      <c r="L468" s="458">
        <v>5.9671884288869261</v>
      </c>
      <c r="M468" s="458">
        <v>5.7909342968980804</v>
      </c>
      <c r="N468" s="447">
        <v>5.5384736373264296</v>
      </c>
      <c r="O468" s="447">
        <v>0</v>
      </c>
      <c r="P468" s="459">
        <v>0</v>
      </c>
      <c r="Q468" s="408"/>
      <c r="R468" s="408"/>
      <c r="S468" s="408"/>
      <c r="T468" s="417"/>
      <c r="U468" s="417"/>
      <c r="V468" s="417"/>
      <c r="W468" s="417"/>
      <c r="X468" s="417"/>
      <c r="Y468" s="417"/>
      <c r="Z468" s="418"/>
      <c r="AA468" s="417"/>
      <c r="AB468" s="417"/>
      <c r="AC468" s="417"/>
      <c r="AD468" s="417"/>
      <c r="AE468" s="418"/>
      <c r="AF468" s="417"/>
    </row>
    <row r="469" spans="1:32" ht="13.5" thickBot="1">
      <c r="A469" s="439"/>
      <c r="B469" s="457" t="s">
        <v>446</v>
      </c>
      <c r="C469" s="447">
        <v>4.686495715050885</v>
      </c>
      <c r="D469" s="458">
        <v>4.1469072164948413</v>
      </c>
      <c r="E469" s="458">
        <v>4.5881034981208462</v>
      </c>
      <c r="F469" s="458">
        <v>0</v>
      </c>
      <c r="G469" s="458">
        <v>4.2505330490405102</v>
      </c>
      <c r="H469" s="458">
        <v>4.9033149171270711</v>
      </c>
      <c r="I469" s="447">
        <v>4.613209485841109</v>
      </c>
      <c r="J469" s="447">
        <v>0</v>
      </c>
      <c r="K469" s="458">
        <v>5.2591762881268318</v>
      </c>
      <c r="L469" s="458">
        <v>5.7268135904499538</v>
      </c>
      <c r="M469" s="458">
        <v>5.2840136054421771</v>
      </c>
      <c r="N469" s="447">
        <v>5.3797409265958693</v>
      </c>
      <c r="O469" s="447">
        <v>0</v>
      </c>
      <c r="P469" s="459">
        <v>0</v>
      </c>
      <c r="Q469" s="412"/>
      <c r="R469" s="412"/>
      <c r="S469" s="412"/>
      <c r="T469" s="419">
        <f t="shared" ref="T469" si="2745">C469-C468</f>
        <v>-2.4311777178538385E-2</v>
      </c>
      <c r="U469" s="419">
        <f t="shared" ref="U469" si="2746">D469-D468</f>
        <v>-4.8863644115965776E-2</v>
      </c>
      <c r="V469" s="419">
        <f t="shared" ref="V469" si="2747">E469-E468</f>
        <v>1.8959297186266433E-2</v>
      </c>
      <c r="W469" s="419">
        <f t="shared" ref="W469" si="2748">F469-F468</f>
        <v>0</v>
      </c>
      <c r="X469" s="419">
        <f t="shared" ref="X469" si="2749">G469-G468</f>
        <v>1.3131049040509879E-2</v>
      </c>
      <c r="Y469" s="419">
        <f t="shared" ref="Y469" si="2750">H469-H468</f>
        <v>0.23483692799663647</v>
      </c>
      <c r="Z469" s="420">
        <f t="shared" ref="Z469" si="2751">I469-I468</f>
        <v>-1.0198247121397941E-2</v>
      </c>
      <c r="AA469" s="419">
        <f t="shared" ref="AA469" si="2752">J469-J468</f>
        <v>0</v>
      </c>
      <c r="AB469" s="419">
        <f t="shared" ref="AB469" si="2753">K469-K468</f>
        <v>-7.3876050905019142E-2</v>
      </c>
      <c r="AC469" s="419">
        <f t="shared" ref="AC469" si="2754">L469-L468</f>
        <v>-0.24037483843697238</v>
      </c>
      <c r="AD469" s="419">
        <f t="shared" ref="AD469" si="2755">M469-M468</f>
        <v>-0.50692069145590324</v>
      </c>
      <c r="AE469" s="420">
        <f t="shared" ref="AE469" si="2756">N469-N468</f>
        <v>-0.15873271073056028</v>
      </c>
      <c r="AF469" s="421"/>
    </row>
    <row r="470" spans="1:32" ht="13.5" thickTop="1">
      <c r="A470" s="439"/>
      <c r="B470" s="457" t="s">
        <v>86</v>
      </c>
      <c r="C470" s="447">
        <v>3.5115299124340615</v>
      </c>
      <c r="D470" s="458">
        <v>2.923664</v>
      </c>
      <c r="E470" s="458">
        <v>3.3640166973500696</v>
      </c>
      <c r="F470" s="458">
        <v>0</v>
      </c>
      <c r="G470" s="458">
        <v>3.303922</v>
      </c>
      <c r="H470" s="458">
        <v>3.577922</v>
      </c>
      <c r="I470" s="447">
        <v>3.4578573952360419</v>
      </c>
      <c r="J470" s="447">
        <v>0</v>
      </c>
      <c r="K470" s="458">
        <v>3.6425192613636361</v>
      </c>
      <c r="L470" s="458">
        <v>3.3539718481308411</v>
      </c>
      <c r="M470" s="458">
        <v>3.3917526907216491</v>
      </c>
      <c r="N470" s="447">
        <v>3.5490197988614804</v>
      </c>
      <c r="O470" s="447">
        <v>0</v>
      </c>
      <c r="P470" s="459">
        <v>0</v>
      </c>
      <c r="Q470" s="271"/>
      <c r="R470" s="271"/>
      <c r="S470" s="271"/>
      <c r="T470" s="113"/>
      <c r="U470" s="113"/>
      <c r="Z470" s="275"/>
      <c r="AE470" s="275"/>
    </row>
    <row r="471" spans="1:32">
      <c r="A471" s="439"/>
      <c r="B471" s="457" t="s">
        <v>448</v>
      </c>
      <c r="C471" s="447">
        <v>3.5039116428900146</v>
      </c>
      <c r="D471" s="458">
        <v>2.9914163090128798</v>
      </c>
      <c r="E471" s="458">
        <v>3.4278782531980587</v>
      </c>
      <c r="F471" s="458">
        <v>0</v>
      </c>
      <c r="G471" s="458">
        <v>3.1938775510204098</v>
      </c>
      <c r="H471" s="458">
        <v>3.4213483146067398</v>
      </c>
      <c r="I471" s="447">
        <v>3.4652300085984522</v>
      </c>
      <c r="J471" s="447">
        <v>0</v>
      </c>
      <c r="K471" s="458">
        <v>3.8575268817204287</v>
      </c>
      <c r="L471" s="458">
        <v>3.3711340206185558</v>
      </c>
      <c r="M471" s="458">
        <v>3.8013245033112582</v>
      </c>
      <c r="N471" s="447">
        <v>3.6998377501352073</v>
      </c>
      <c r="O471" s="447">
        <v>0</v>
      </c>
      <c r="P471" s="459">
        <v>0</v>
      </c>
      <c r="Q471" s="271"/>
      <c r="R471" s="271"/>
      <c r="S471" s="271"/>
      <c r="T471" s="272">
        <f t="shared" ref="T471" si="2757">C471-C470</f>
        <v>-7.618269544046985E-3</v>
      </c>
      <c r="U471" s="272">
        <f t="shared" ref="U471" si="2758">D471-D470</f>
        <v>6.7752309012879763E-2</v>
      </c>
      <c r="V471" s="272">
        <f t="shared" ref="V471" si="2759">E471-E470</f>
        <v>6.3861555847989138E-2</v>
      </c>
      <c r="W471" s="272">
        <f t="shared" ref="W471" si="2760">F471-F470</f>
        <v>0</v>
      </c>
      <c r="X471" s="272">
        <f t="shared" ref="X471" si="2761">G471-G470</f>
        <v>-0.1100444489795902</v>
      </c>
      <c r="Y471" s="272">
        <f t="shared" ref="Y471" si="2762">H471-H470</f>
        <v>-0.15657368539326022</v>
      </c>
      <c r="Z471" s="276">
        <f t="shared" ref="Z471" si="2763">I471-I470</f>
        <v>7.3726133624103518E-3</v>
      </c>
      <c r="AA471" s="272">
        <f t="shared" ref="AA471" si="2764">J471-J470</f>
        <v>0</v>
      </c>
      <c r="AB471" s="272">
        <f t="shared" ref="AB471" si="2765">K471-K470</f>
        <v>0.21500762035679255</v>
      </c>
      <c r="AC471" s="272">
        <f t="shared" ref="AC471" si="2766">L471-L470</f>
        <v>1.7162172487714678E-2</v>
      </c>
      <c r="AD471" s="272">
        <f t="shared" ref="AD471" si="2767">M471-M470</f>
        <v>0.40957181258960906</v>
      </c>
      <c r="AE471" s="276">
        <f t="shared" ref="AE471" si="2768">N471-N470</f>
        <v>0.15081795127372688</v>
      </c>
    </row>
    <row r="472" spans="1:32">
      <c r="A472" s="439"/>
      <c r="B472" s="457" t="s">
        <v>88</v>
      </c>
      <c r="C472" s="447">
        <v>4.1676762257709257</v>
      </c>
      <c r="D472" s="458">
        <v>3.8</v>
      </c>
      <c r="E472" s="458">
        <v>4.1794873012820508</v>
      </c>
      <c r="F472" s="458">
        <v>0</v>
      </c>
      <c r="G472" s="458">
        <v>6.0833329999999997</v>
      </c>
      <c r="H472" s="458">
        <v>4.125</v>
      </c>
      <c r="I472" s="447">
        <v>4.1728624823420066</v>
      </c>
      <c r="J472" s="447">
        <v>0</v>
      </c>
      <c r="K472" s="458">
        <v>4.8146594253034545</v>
      </c>
      <c r="L472" s="458">
        <v>4.5224357499999996</v>
      </c>
      <c r="M472" s="458">
        <v>3.6714284628571425</v>
      </c>
      <c r="N472" s="447">
        <v>4.6764612060058113</v>
      </c>
      <c r="O472" s="447">
        <v>0</v>
      </c>
      <c r="P472" s="459">
        <v>0</v>
      </c>
      <c r="Q472" s="271"/>
      <c r="R472" s="271"/>
      <c r="S472" s="271"/>
      <c r="T472" s="113"/>
      <c r="U472" s="113"/>
      <c r="Z472" s="275"/>
      <c r="AE472" s="275"/>
    </row>
    <row r="473" spans="1:32">
      <c r="A473" s="439"/>
      <c r="B473" s="457" t="s">
        <v>450</v>
      </c>
      <c r="C473" s="447">
        <v>4.197183098591549</v>
      </c>
      <c r="D473" s="458">
        <v>3.35</v>
      </c>
      <c r="E473" s="458">
        <v>3.8015625000000002</v>
      </c>
      <c r="F473" s="458">
        <v>0</v>
      </c>
      <c r="G473" s="458">
        <v>3.5</v>
      </c>
      <c r="H473" s="458">
        <v>3.7142857142857104</v>
      </c>
      <c r="I473" s="447">
        <v>4.1313298627543773</v>
      </c>
      <c r="J473" s="447">
        <v>0</v>
      </c>
      <c r="K473" s="458">
        <v>5.0837628865979374</v>
      </c>
      <c r="L473" s="458">
        <v>4.4825581395348824</v>
      </c>
      <c r="M473" s="458">
        <v>4.393129770992366</v>
      </c>
      <c r="N473" s="447">
        <v>4.9010511054729964</v>
      </c>
      <c r="O473" s="447">
        <v>0</v>
      </c>
      <c r="P473" s="459">
        <v>0</v>
      </c>
      <c r="Q473" s="271"/>
      <c r="R473" s="271"/>
      <c r="S473" s="271"/>
      <c r="T473" s="272">
        <f t="shared" ref="T473" si="2769">C473-C472</f>
        <v>2.9506872820623364E-2</v>
      </c>
      <c r="U473" s="272">
        <f t="shared" ref="U473" si="2770">D473-D472</f>
        <v>-0.44999999999999973</v>
      </c>
      <c r="V473" s="272">
        <f t="shared" ref="V473" si="2771">E473-E472</f>
        <v>-0.37792480128205064</v>
      </c>
      <c r="W473" s="272">
        <f t="shared" ref="W473" si="2772">F473-F472</f>
        <v>0</v>
      </c>
      <c r="X473" s="805">
        <f t="shared" ref="X473" si="2773">G473-G472</f>
        <v>-2.5833329999999997</v>
      </c>
      <c r="Y473" s="272">
        <f t="shared" ref="Y473" si="2774">H473-H472</f>
        <v>-0.41071428571428958</v>
      </c>
      <c r="Z473" s="276">
        <f t="shared" ref="Z473" si="2775">I473-I472</f>
        <v>-4.1532619587629327E-2</v>
      </c>
      <c r="AA473" s="272">
        <f t="shared" ref="AA473" si="2776">J473-J472</f>
        <v>0</v>
      </c>
      <c r="AB473" s="272">
        <f t="shared" ref="AB473" si="2777">K473-K472</f>
        <v>0.26910346129448293</v>
      </c>
      <c r="AC473" s="272">
        <f t="shared" ref="AC473" si="2778">L473-L472</f>
        <v>-3.9877610465117286E-2</v>
      </c>
      <c r="AD473" s="272">
        <f t="shared" ref="AD473" si="2779">M473-M472</f>
        <v>0.72170130813522348</v>
      </c>
      <c r="AE473" s="276">
        <f t="shared" ref="AE473" si="2780">N473-N472</f>
        <v>0.22458989946718511</v>
      </c>
    </row>
    <row r="474" spans="1:32">
      <c r="A474" s="439"/>
      <c r="B474" s="457" t="s">
        <v>90</v>
      </c>
      <c r="C474" s="447">
        <v>0</v>
      </c>
      <c r="D474" s="458">
        <v>0</v>
      </c>
      <c r="E474" s="458">
        <v>0</v>
      </c>
      <c r="F474" s="458">
        <v>0</v>
      </c>
      <c r="G474" s="458">
        <v>0</v>
      </c>
      <c r="H474" s="458">
        <v>0</v>
      </c>
      <c r="I474" s="447">
        <v>0</v>
      </c>
      <c r="J474" s="447">
        <v>0</v>
      </c>
      <c r="K474" s="458">
        <v>0</v>
      </c>
      <c r="L474" s="458">
        <v>0</v>
      </c>
      <c r="M474" s="458">
        <v>0</v>
      </c>
      <c r="N474" s="447">
        <v>0</v>
      </c>
      <c r="O474" s="447">
        <v>0</v>
      </c>
      <c r="P474" s="459">
        <v>0</v>
      </c>
      <c r="Q474" s="271"/>
      <c r="R474" s="271"/>
      <c r="S474" s="271"/>
      <c r="T474" s="113"/>
      <c r="U474" s="113"/>
      <c r="Z474" s="275"/>
      <c r="AE474" s="275"/>
    </row>
    <row r="475" spans="1:32" ht="13.5" thickBot="1">
      <c r="A475" s="439"/>
      <c r="B475" s="457" t="s">
        <v>452</v>
      </c>
      <c r="C475" s="447">
        <v>0</v>
      </c>
      <c r="D475" s="458">
        <v>0</v>
      </c>
      <c r="E475" s="458">
        <v>0</v>
      </c>
      <c r="F475" s="458">
        <v>0</v>
      </c>
      <c r="G475" s="458">
        <v>0</v>
      </c>
      <c r="H475" s="458">
        <v>0</v>
      </c>
      <c r="I475" s="447">
        <v>0</v>
      </c>
      <c r="J475" s="447">
        <v>0</v>
      </c>
      <c r="K475" s="458">
        <v>0</v>
      </c>
      <c r="L475" s="458">
        <v>0</v>
      </c>
      <c r="M475" s="458">
        <v>0</v>
      </c>
      <c r="N475" s="447">
        <v>0</v>
      </c>
      <c r="O475" s="447">
        <v>0</v>
      </c>
      <c r="P475" s="459">
        <v>0</v>
      </c>
      <c r="Q475" s="271"/>
      <c r="R475" s="271"/>
      <c r="S475" s="271"/>
      <c r="T475" s="272">
        <f t="shared" ref="T475" si="2781">C475-C474</f>
        <v>0</v>
      </c>
      <c r="U475" s="272">
        <f t="shared" ref="U475" si="2782">D475-D474</f>
        <v>0</v>
      </c>
      <c r="V475" s="272">
        <f t="shared" ref="V475" si="2783">E475-E474</f>
        <v>0</v>
      </c>
      <c r="W475" s="272">
        <f t="shared" ref="W475" si="2784">F475-F474</f>
        <v>0</v>
      </c>
      <c r="X475" s="272">
        <f t="shared" ref="X475" si="2785">G475-G474</f>
        <v>0</v>
      </c>
      <c r="Y475" s="272">
        <f t="shared" ref="Y475" si="2786">H475-H474</f>
        <v>0</v>
      </c>
      <c r="Z475" s="276">
        <f t="shared" ref="Z475" si="2787">I475-I474</f>
        <v>0</v>
      </c>
      <c r="AA475" s="272">
        <f t="shared" ref="AA475" si="2788">J475-J474</f>
        <v>0</v>
      </c>
      <c r="AB475" s="272">
        <f t="shared" ref="AB475" si="2789">K475-K474</f>
        <v>0</v>
      </c>
      <c r="AC475" s="272">
        <f t="shared" ref="AC475" si="2790">L475-L474</f>
        <v>0</v>
      </c>
      <c r="AD475" s="272">
        <f t="shared" ref="AD475" si="2791">M475-M474</f>
        <v>0</v>
      </c>
      <c r="AE475" s="276">
        <f t="shared" ref="AE475" si="2792">N475-N474</f>
        <v>0</v>
      </c>
    </row>
    <row r="476" spans="1:32" ht="13.5" thickTop="1">
      <c r="A476" s="439"/>
      <c r="B476" s="457" t="s">
        <v>92</v>
      </c>
      <c r="C476" s="447">
        <v>3.6525264459827231</v>
      </c>
      <c r="D476" s="458">
        <v>2.9558822352941174</v>
      </c>
      <c r="E476" s="458">
        <v>3.4673162622817699</v>
      </c>
      <c r="F476" s="458">
        <v>0</v>
      </c>
      <c r="G476" s="458">
        <v>3.408805433962264</v>
      </c>
      <c r="H476" s="458">
        <v>3.6294116941176471</v>
      </c>
      <c r="I476" s="447">
        <v>3.5924760258092747</v>
      </c>
      <c r="J476" s="447">
        <v>0</v>
      </c>
      <c r="K476" s="458">
        <v>4.4276112661038143</v>
      </c>
      <c r="L476" s="458">
        <v>4.1084435728476825</v>
      </c>
      <c r="M476" s="458">
        <v>3.5716911470588237</v>
      </c>
      <c r="N476" s="447">
        <v>4.2954255359127824</v>
      </c>
      <c r="O476" s="447">
        <v>0</v>
      </c>
      <c r="P476" s="459">
        <v>0</v>
      </c>
      <c r="Q476" s="408"/>
      <c r="R476" s="408"/>
      <c r="S476" s="408"/>
      <c r="T476" s="417"/>
      <c r="U476" s="417"/>
      <c r="V476" s="417"/>
      <c r="W476" s="417"/>
      <c r="X476" s="417"/>
      <c r="Y476" s="417"/>
      <c r="Z476" s="418"/>
      <c r="AA476" s="417"/>
      <c r="AB476" s="417"/>
      <c r="AC476" s="417"/>
      <c r="AD476" s="417"/>
      <c r="AE476" s="418"/>
      <c r="AF476" s="417"/>
    </row>
    <row r="477" spans="1:32" ht="13.5" thickBot="1">
      <c r="A477" s="439"/>
      <c r="B477" s="457" t="s">
        <v>454</v>
      </c>
      <c r="C477" s="447">
        <v>3.6522787557270315</v>
      </c>
      <c r="D477" s="458">
        <v>3.0061728395061769</v>
      </c>
      <c r="E477" s="458">
        <v>3.4741012756088128</v>
      </c>
      <c r="F477" s="458">
        <v>0</v>
      </c>
      <c r="G477" s="458">
        <v>3.19543147208122</v>
      </c>
      <c r="H477" s="458">
        <v>3.4427083333333308</v>
      </c>
      <c r="I477" s="447">
        <v>3.5885083647192784</v>
      </c>
      <c r="J477" s="447">
        <v>0</v>
      </c>
      <c r="K477" s="458">
        <v>4.6359620418848158</v>
      </c>
      <c r="L477" s="458">
        <v>3.973228346456692</v>
      </c>
      <c r="M477" s="458">
        <v>4.0762411347517729</v>
      </c>
      <c r="N477" s="447">
        <v>4.4190538194444438</v>
      </c>
      <c r="O477" s="447">
        <v>0</v>
      </c>
      <c r="P477" s="459">
        <v>0</v>
      </c>
      <c r="Q477" s="412"/>
      <c r="R477" s="412"/>
      <c r="S477" s="412"/>
      <c r="T477" s="419">
        <f t="shared" ref="T477" si="2793">C477-C476</f>
        <v>-2.4769025569160164E-4</v>
      </c>
      <c r="U477" s="419">
        <f t="shared" ref="U477" si="2794">D477-D476</f>
        <v>5.0290604212059442E-2</v>
      </c>
      <c r="V477" s="419">
        <f t="shared" ref="V477" si="2795">E477-E476</f>
        <v>6.7850133270428437E-3</v>
      </c>
      <c r="W477" s="419">
        <f t="shared" ref="W477" si="2796">F477-F476</f>
        <v>0</v>
      </c>
      <c r="X477" s="419">
        <f t="shared" ref="X477" si="2797">G477-G476</f>
        <v>-0.21337396188104396</v>
      </c>
      <c r="Y477" s="419">
        <f t="shared" ref="Y477" si="2798">H477-H476</f>
        <v>-0.18670336078431626</v>
      </c>
      <c r="Z477" s="420">
        <f t="shared" ref="Z477" si="2799">I477-I476</f>
        <v>-3.9676610899963549E-3</v>
      </c>
      <c r="AA477" s="419">
        <f t="shared" ref="AA477" si="2800">J477-J476</f>
        <v>0</v>
      </c>
      <c r="AB477" s="419">
        <f t="shared" ref="AB477" si="2801">K477-K476</f>
        <v>0.20835077578100147</v>
      </c>
      <c r="AC477" s="419">
        <f t="shared" ref="AC477" si="2802">L477-L476</f>
        <v>-0.13521522639099048</v>
      </c>
      <c r="AD477" s="419">
        <f t="shared" ref="AD477" si="2803">M477-M476</f>
        <v>0.50454998769294912</v>
      </c>
      <c r="AE477" s="420">
        <f t="shared" ref="AE477" si="2804">N477-N476</f>
        <v>0.12362828353166133</v>
      </c>
      <c r="AF477" s="421"/>
    </row>
    <row r="478" spans="1:32" ht="13.5" thickTop="1">
      <c r="A478" s="439"/>
      <c r="B478" s="457" t="s">
        <v>110</v>
      </c>
      <c r="C478" s="447">
        <v>6.321766536277603</v>
      </c>
      <c r="D478" s="458">
        <v>4</v>
      </c>
      <c r="E478" s="458">
        <v>6.854037080745341</v>
      </c>
      <c r="F478" s="458">
        <v>0</v>
      </c>
      <c r="G478" s="458">
        <v>6.2857139999999996</v>
      </c>
      <c r="H478" s="458">
        <v>12.75</v>
      </c>
      <c r="I478" s="447">
        <v>6.5335365040650402</v>
      </c>
      <c r="J478" s="447">
        <v>0</v>
      </c>
      <c r="K478" s="458">
        <v>6.7137837362162163</v>
      </c>
      <c r="L478" s="458">
        <v>4.9677687669421493</v>
      </c>
      <c r="M478" s="458">
        <v>7.629771061068702</v>
      </c>
      <c r="N478" s="447">
        <v>6.1500602462372065</v>
      </c>
      <c r="O478" s="447">
        <v>0</v>
      </c>
      <c r="P478" s="459">
        <v>0</v>
      </c>
      <c r="Q478" s="271"/>
      <c r="R478" s="271"/>
      <c r="S478" s="271"/>
      <c r="T478" s="113"/>
      <c r="U478" s="113"/>
      <c r="Z478" s="275"/>
      <c r="AE478" s="275"/>
    </row>
    <row r="479" spans="1:32">
      <c r="A479" s="439"/>
      <c r="B479" s="457" t="s">
        <v>456</v>
      </c>
      <c r="C479" s="447">
        <v>6.1671874999999989</v>
      </c>
      <c r="D479" s="458">
        <v>2.3333333333333299</v>
      </c>
      <c r="E479" s="458">
        <v>7.6988636363636367</v>
      </c>
      <c r="F479" s="458">
        <v>0</v>
      </c>
      <c r="G479" s="458">
        <v>4</v>
      </c>
      <c r="H479" s="458">
        <v>3.6</v>
      </c>
      <c r="I479" s="447">
        <v>6.5927734375</v>
      </c>
      <c r="J479" s="447">
        <v>0</v>
      </c>
      <c r="K479" s="458">
        <v>7.1439645625692139</v>
      </c>
      <c r="L479" s="458">
        <v>4.7913005272407734</v>
      </c>
      <c r="M479" s="458">
        <v>7.1659919028340084</v>
      </c>
      <c r="N479" s="447">
        <v>6.3066436853650893</v>
      </c>
      <c r="O479" s="447">
        <v>0</v>
      </c>
      <c r="P479" s="459">
        <v>0</v>
      </c>
      <c r="Q479" s="271"/>
      <c r="R479" s="271"/>
      <c r="S479" s="271"/>
      <c r="T479" s="272">
        <f t="shared" ref="T479" si="2805">C479-C478</f>
        <v>-0.15457903627760405</v>
      </c>
      <c r="U479" s="272">
        <f t="shared" ref="U479" si="2806">D479-D478</f>
        <v>-1.6666666666666701</v>
      </c>
      <c r="V479" s="272">
        <f t="shared" ref="V479" si="2807">E479-E478</f>
        <v>0.84482655561829567</v>
      </c>
      <c r="W479" s="272">
        <f t="shared" ref="W479" si="2808">F479-F478</f>
        <v>0</v>
      </c>
      <c r="X479" s="805">
        <f t="shared" ref="X479" si="2809">G479-G478</f>
        <v>-2.2857139999999996</v>
      </c>
      <c r="Y479" s="805">
        <f t="shared" ref="Y479" si="2810">H479-H478</f>
        <v>-9.15</v>
      </c>
      <c r="Z479" s="276">
        <f t="shared" ref="Z479" si="2811">I479-I478</f>
        <v>5.9236933434959838E-2</v>
      </c>
      <c r="AA479" s="272">
        <f t="shared" ref="AA479" si="2812">J479-J478</f>
        <v>0</v>
      </c>
      <c r="AB479" s="272">
        <f t="shared" ref="AB479" si="2813">K479-K478</f>
        <v>0.43018082635299759</v>
      </c>
      <c r="AC479" s="272">
        <f t="shared" ref="AC479" si="2814">L479-L478</f>
        <v>-0.17646823970137593</v>
      </c>
      <c r="AD479" s="272">
        <f t="shared" ref="AD479" si="2815">M479-M478</f>
        <v>-0.46377915823469351</v>
      </c>
      <c r="AE479" s="276">
        <f t="shared" ref="AE479" si="2816">N479-N478</f>
        <v>0.15658343912788286</v>
      </c>
    </row>
    <row r="480" spans="1:32">
      <c r="A480" s="439"/>
      <c r="B480" s="457" t="s">
        <v>123</v>
      </c>
      <c r="C480" s="447">
        <v>4.2716794615836342</v>
      </c>
      <c r="D480" s="458">
        <v>3.9775204605009638</v>
      </c>
      <c r="E480" s="458">
        <v>4.2735858932483799</v>
      </c>
      <c r="F480" s="458">
        <v>0</v>
      </c>
      <c r="G480" s="458">
        <v>4.1017192473734481</v>
      </c>
      <c r="H480" s="458">
        <v>4.3222654062500006</v>
      </c>
      <c r="I480" s="447">
        <v>4.2528845183622828</v>
      </c>
      <c r="J480" s="447">
        <v>0</v>
      </c>
      <c r="K480" s="458">
        <v>4.0280899169787761</v>
      </c>
      <c r="L480" s="458">
        <v>3.6012886288659796</v>
      </c>
      <c r="M480" s="458">
        <v>3.4772728136363638</v>
      </c>
      <c r="N480" s="447">
        <v>3.8227946400758106</v>
      </c>
      <c r="O480" s="447">
        <v>0</v>
      </c>
      <c r="P480" s="459">
        <v>0</v>
      </c>
      <c r="Q480" s="271"/>
      <c r="R480" s="271"/>
      <c r="S480" s="271"/>
      <c r="T480" s="113"/>
      <c r="U480" s="113"/>
      <c r="Z480" s="275"/>
      <c r="AE480" s="275"/>
    </row>
    <row r="481" spans="1:33">
      <c r="A481" s="439"/>
      <c r="B481" s="457" t="s">
        <v>458</v>
      </c>
      <c r="C481" s="447">
        <v>4.2695347840579023</v>
      </c>
      <c r="D481" s="458">
        <v>3.9803370786516825</v>
      </c>
      <c r="E481" s="458">
        <v>4.2771506849315086</v>
      </c>
      <c r="F481" s="458">
        <v>0</v>
      </c>
      <c r="G481" s="458">
        <v>4.0679012345679002</v>
      </c>
      <c r="H481" s="458">
        <v>4.4339622641509422</v>
      </c>
      <c r="I481" s="447">
        <v>4.2520602529658591</v>
      </c>
      <c r="J481" s="447">
        <v>0</v>
      </c>
      <c r="K481" s="458">
        <v>4.0368447708280568</v>
      </c>
      <c r="L481" s="458">
        <v>3.709376241557409</v>
      </c>
      <c r="M481" s="458">
        <v>3.5731399747793202</v>
      </c>
      <c r="N481" s="447">
        <v>3.8726408596225372</v>
      </c>
      <c r="O481" s="447">
        <v>0</v>
      </c>
      <c r="P481" s="459">
        <v>0</v>
      </c>
      <c r="Q481" s="271"/>
      <c r="R481" s="271"/>
      <c r="S481" s="271"/>
      <c r="T481" s="272">
        <f t="shared" ref="T481" si="2817">C481-C480</f>
        <v>-2.1446775257318862E-3</v>
      </c>
      <c r="U481" s="272">
        <f t="shared" ref="U481" si="2818">D481-D480</f>
        <v>2.8166181507187638E-3</v>
      </c>
      <c r="V481" s="272">
        <f t="shared" ref="V481" si="2819">E481-E480</f>
        <v>3.5647916831287318E-3</v>
      </c>
      <c r="W481" s="272">
        <f t="shared" ref="W481" si="2820">F481-F480</f>
        <v>0</v>
      </c>
      <c r="X481" s="272">
        <f t="shared" ref="X481" si="2821">G481-G480</f>
        <v>-3.3818012805547859E-2</v>
      </c>
      <c r="Y481" s="272">
        <f t="shared" ref="Y481" si="2822">H481-H480</f>
        <v>0.11169685790094164</v>
      </c>
      <c r="Z481" s="276">
        <f t="shared" ref="Z481" si="2823">I481-I480</f>
        <v>-8.2426539642366237E-4</v>
      </c>
      <c r="AA481" s="272">
        <f t="shared" ref="AA481" si="2824">J481-J480</f>
        <v>0</v>
      </c>
      <c r="AB481" s="272">
        <f t="shared" ref="AB481" si="2825">K481-K480</f>
        <v>8.7548538492807637E-3</v>
      </c>
      <c r="AC481" s="272">
        <f t="shared" ref="AC481" si="2826">L481-L480</f>
        <v>0.10808761269142941</v>
      </c>
      <c r="AD481" s="272">
        <f t="shared" ref="AD481" si="2827">M481-M480</f>
        <v>9.5867161142956459E-2</v>
      </c>
      <c r="AE481" s="276">
        <f t="shared" ref="AE481" si="2828">N481-N480</f>
        <v>4.9846219546726633E-2</v>
      </c>
    </row>
    <row r="482" spans="1:33">
      <c r="A482" s="439"/>
      <c r="B482" s="457" t="s">
        <v>125</v>
      </c>
      <c r="C482" s="447">
        <v>4.7140288124223595</v>
      </c>
      <c r="D482" s="458">
        <v>4.0000000769230768</v>
      </c>
      <c r="E482" s="458">
        <v>4.5197045270935963</v>
      </c>
      <c r="F482" s="458">
        <v>0</v>
      </c>
      <c r="G482" s="458">
        <v>6.0833329999999997</v>
      </c>
      <c r="H482" s="458">
        <v>4.6315789473684212</v>
      </c>
      <c r="I482" s="447">
        <v>4.6855122836656156</v>
      </c>
      <c r="J482" s="447">
        <v>0</v>
      </c>
      <c r="K482" s="458">
        <v>5.4209740211649171</v>
      </c>
      <c r="L482" s="458">
        <v>5.8341081074958812</v>
      </c>
      <c r="M482" s="458">
        <v>5.3158115123726342</v>
      </c>
      <c r="N482" s="447">
        <v>5.5241602442079589</v>
      </c>
      <c r="O482" s="447">
        <v>0</v>
      </c>
      <c r="P482" s="459">
        <v>0</v>
      </c>
      <c r="Q482" s="271"/>
      <c r="R482" s="271"/>
      <c r="S482" s="271"/>
      <c r="T482" s="113"/>
      <c r="U482" s="113"/>
      <c r="Z482" s="275"/>
      <c r="AE482" s="275"/>
    </row>
    <row r="483" spans="1:33">
      <c r="A483" s="439"/>
      <c r="B483" s="457" t="s">
        <v>460</v>
      </c>
      <c r="C483" s="447">
        <v>4.7435787671232879</v>
      </c>
      <c r="D483" s="458">
        <v>3.9166666666666665</v>
      </c>
      <c r="E483" s="458">
        <v>4.5228832951945082</v>
      </c>
      <c r="F483" s="458">
        <v>0</v>
      </c>
      <c r="G483" s="458">
        <v>3.5</v>
      </c>
      <c r="H483" s="458">
        <v>4.6999999999999975</v>
      </c>
      <c r="I483" s="447">
        <v>4.70323613086771</v>
      </c>
      <c r="J483" s="447">
        <v>0</v>
      </c>
      <c r="K483" s="458">
        <v>5.6548573559574864</v>
      </c>
      <c r="L483" s="458">
        <v>5.9042666666666666</v>
      </c>
      <c r="M483" s="458">
        <v>5.4421841541755889</v>
      </c>
      <c r="N483" s="447">
        <v>5.7026606099935107</v>
      </c>
      <c r="O483" s="447">
        <v>0</v>
      </c>
      <c r="P483" s="459">
        <v>0</v>
      </c>
      <c r="Q483" s="271"/>
      <c r="R483" s="271"/>
      <c r="S483" s="271"/>
      <c r="T483" s="272">
        <f t="shared" ref="T483" si="2829">C483-C482</f>
        <v>2.954995470092836E-2</v>
      </c>
      <c r="U483" s="272">
        <f t="shared" ref="U483" si="2830">D483-D482</f>
        <v>-8.3333410256410279E-2</v>
      </c>
      <c r="V483" s="272">
        <f t="shared" ref="V483" si="2831">E483-E482</f>
        <v>3.1787681009118884E-3</v>
      </c>
      <c r="W483" s="272">
        <f t="shared" ref="W483" si="2832">F483-F482</f>
        <v>0</v>
      </c>
      <c r="X483" s="805">
        <f t="shared" ref="X483" si="2833">G483-G482</f>
        <v>-2.5833329999999997</v>
      </c>
      <c r="Y483" s="272">
        <f t="shared" ref="Y483" si="2834">H483-H482</f>
        <v>6.8421052631576273E-2</v>
      </c>
      <c r="Z483" s="276">
        <f t="shared" ref="Z483" si="2835">I483-I482</f>
        <v>1.7723847202094412E-2</v>
      </c>
      <c r="AA483" s="272">
        <f t="shared" ref="AA483" si="2836">J483-J482</f>
        <v>0</v>
      </c>
      <c r="AB483" s="272">
        <f t="shared" ref="AB483" si="2837">K483-K482</f>
        <v>0.23388333479256929</v>
      </c>
      <c r="AC483" s="272">
        <f t="shared" ref="AC483" si="2838">L483-L482</f>
        <v>7.0158559170785395E-2</v>
      </c>
      <c r="AD483" s="272">
        <f t="shared" ref="AD483" si="2839">M483-M482</f>
        <v>0.12637264180295471</v>
      </c>
      <c r="AE483" s="276">
        <f t="shared" ref="AE483" si="2840">N483-N482</f>
        <v>0.17850036578555173</v>
      </c>
    </row>
    <row r="484" spans="1:33">
      <c r="A484" s="439"/>
      <c r="B484" s="457" t="s">
        <v>154</v>
      </c>
      <c r="C484" s="447">
        <v>4.3184330911637261</v>
      </c>
      <c r="D484" s="458">
        <v>3.9777065974522299</v>
      </c>
      <c r="E484" s="458">
        <v>4.2842706842386651</v>
      </c>
      <c r="F484" s="458">
        <v>0</v>
      </c>
      <c r="G484" s="458">
        <v>4.1130104938271614</v>
      </c>
      <c r="H484" s="458">
        <v>4.3436361600000009</v>
      </c>
      <c r="I484" s="447">
        <v>4.2881243480156126</v>
      </c>
      <c r="J484" s="447">
        <v>0</v>
      </c>
      <c r="K484" s="458">
        <v>4.9310946940724474</v>
      </c>
      <c r="L484" s="458">
        <v>4.842425463598901</v>
      </c>
      <c r="M484" s="458">
        <v>4.4149684974016337</v>
      </c>
      <c r="N484" s="447">
        <v>4.8580741756492412</v>
      </c>
      <c r="O484" s="447">
        <v>0</v>
      </c>
      <c r="P484" s="459">
        <v>0</v>
      </c>
      <c r="Q484" s="271"/>
      <c r="R484" s="271"/>
      <c r="S484" s="271"/>
      <c r="T484" s="113"/>
      <c r="U484" s="113"/>
      <c r="Z484" s="275"/>
      <c r="AE484" s="275"/>
    </row>
    <row r="485" spans="1:33" ht="13.5" thickBot="1">
      <c r="A485" s="439"/>
      <c r="B485" s="457" t="s">
        <v>462</v>
      </c>
      <c r="C485" s="447">
        <v>4.3169859022153663</v>
      </c>
      <c r="D485" s="458">
        <v>3.9796296296296267</v>
      </c>
      <c r="E485" s="458">
        <v>4.2883810918217957</v>
      </c>
      <c r="F485" s="458">
        <v>0</v>
      </c>
      <c r="G485" s="458">
        <v>4.0674008810572682</v>
      </c>
      <c r="H485" s="458">
        <v>4.4526315789473676</v>
      </c>
      <c r="I485" s="447">
        <v>4.2873619188068677</v>
      </c>
      <c r="J485" s="447">
        <v>0</v>
      </c>
      <c r="K485" s="458">
        <v>4.9686963058419247</v>
      </c>
      <c r="L485" s="458">
        <v>4.6464025500910742</v>
      </c>
      <c r="M485" s="458">
        <v>4.2658730158730158</v>
      </c>
      <c r="N485" s="447">
        <v>4.8149224806201554</v>
      </c>
      <c r="O485" s="447">
        <v>0</v>
      </c>
      <c r="P485" s="459">
        <v>0</v>
      </c>
      <c r="Q485" s="271"/>
      <c r="R485" s="271"/>
      <c r="S485" s="271"/>
      <c r="T485" s="273">
        <f t="shared" ref="T485" si="2841">C485-C484</f>
        <v>-1.4471889483598233E-3</v>
      </c>
      <c r="U485" s="273">
        <f t="shared" ref="U485" si="2842">D485-D484</f>
        <v>1.9230321773968662E-3</v>
      </c>
      <c r="V485" s="273">
        <f t="shared" ref="V485" si="2843">E485-E484</f>
        <v>4.1104075831306375E-3</v>
      </c>
      <c r="W485" s="273">
        <f t="shared" ref="W485" si="2844">F485-F484</f>
        <v>0</v>
      </c>
      <c r="X485" s="273">
        <f t="shared" ref="X485" si="2845">G485-G484</f>
        <v>-4.5609612769893282E-2</v>
      </c>
      <c r="Y485" s="273">
        <f t="shared" ref="Y485" si="2846">H485-H484</f>
        <v>0.10899541894736675</v>
      </c>
      <c r="Z485" s="277">
        <f t="shared" ref="Z485" si="2847">I485-I484</f>
        <v>-7.6242920874491915E-4</v>
      </c>
      <c r="AA485" s="273">
        <f t="shared" ref="AA485" si="2848">J485-J484</f>
        <v>0</v>
      </c>
      <c r="AB485" s="273">
        <f t="shared" ref="AB485" si="2849">K485-K484</f>
        <v>3.7601611769477294E-2</v>
      </c>
      <c r="AC485" s="273">
        <f t="shared" ref="AC485" si="2850">L485-L484</f>
        <v>-0.19602291350782686</v>
      </c>
      <c r="AD485" s="273">
        <f t="shared" ref="AD485" si="2851">M485-M484</f>
        <v>-0.14909548152861785</v>
      </c>
      <c r="AE485" s="277">
        <f t="shared" ref="AE485" si="2852">N485-N484</f>
        <v>-4.3151695029085779E-2</v>
      </c>
    </row>
    <row r="486" spans="1:33">
      <c r="A486" s="432" t="s">
        <v>541</v>
      </c>
      <c r="B486" s="431" t="s">
        <v>232</v>
      </c>
      <c r="C486" s="448">
        <v>4.5999999999999996</v>
      </c>
      <c r="D486" s="455">
        <v>0</v>
      </c>
      <c r="E486" s="455">
        <v>4.7</v>
      </c>
      <c r="F486" s="455">
        <v>0</v>
      </c>
      <c r="G486" s="455">
        <v>4.7149171270718231</v>
      </c>
      <c r="H486" s="455">
        <v>4.5994117647058825</v>
      </c>
      <c r="I486" s="448">
        <v>4.6331673926571249</v>
      </c>
      <c r="J486" s="448">
        <v>3.6</v>
      </c>
      <c r="K486" s="455">
        <v>0</v>
      </c>
      <c r="L486" s="455">
        <v>3.2512820512820513</v>
      </c>
      <c r="M486" s="455">
        <v>4.065853658536585</v>
      </c>
      <c r="N486" s="448">
        <v>3.7113122171945703</v>
      </c>
      <c r="O486" s="448">
        <v>0</v>
      </c>
      <c r="P486" s="456">
        <v>0</v>
      </c>
      <c r="Q486" s="271"/>
      <c r="R486" s="271"/>
      <c r="S486" s="271"/>
      <c r="T486" s="271" t="s">
        <v>533</v>
      </c>
      <c r="U486" s="113"/>
      <c r="Z486" s="275"/>
      <c r="AE486" s="275"/>
    </row>
    <row r="487" spans="1:33">
      <c r="A487" s="439"/>
      <c r="B487" s="466" t="s">
        <v>432</v>
      </c>
      <c r="C487" s="467">
        <v>4.5999999999999996</v>
      </c>
      <c r="D487" s="468">
        <v>0</v>
      </c>
      <c r="E487" s="468">
        <v>4.5999999999999996</v>
      </c>
      <c r="F487" s="468">
        <v>0</v>
      </c>
      <c r="G487" s="468">
        <v>4.4933333333333332</v>
      </c>
      <c r="H487" s="468">
        <v>4.6937704918032788</v>
      </c>
      <c r="I487" s="467">
        <v>4.6055489964580874</v>
      </c>
      <c r="J487" s="467">
        <v>3.6</v>
      </c>
      <c r="K487" s="468">
        <v>0</v>
      </c>
      <c r="L487" s="468">
        <v>3.15</v>
      </c>
      <c r="M487" s="468">
        <v>3.95</v>
      </c>
      <c r="N487" s="467">
        <v>3.6473933649289099</v>
      </c>
      <c r="O487" s="467">
        <v>0</v>
      </c>
      <c r="P487" s="469">
        <v>0</v>
      </c>
      <c r="Q487" s="271"/>
      <c r="R487" s="271"/>
      <c r="S487" s="271"/>
      <c r="T487" s="272">
        <f t="shared" ref="T487" si="2853">C487-C486</f>
        <v>0</v>
      </c>
      <c r="U487" s="272">
        <f t="shared" ref="U487" si="2854">D487-D486</f>
        <v>0</v>
      </c>
      <c r="V487" s="272">
        <f t="shared" ref="V487" si="2855">E487-E486</f>
        <v>-0.10000000000000053</v>
      </c>
      <c r="W487" s="272">
        <f t="shared" ref="W487" si="2856">F487-F486</f>
        <v>0</v>
      </c>
      <c r="X487" s="272">
        <f t="shared" ref="X487" si="2857">G487-G486</f>
        <v>-0.22158379373848991</v>
      </c>
      <c r="Y487" s="272">
        <f t="shared" ref="Y487" si="2858">H487-H486</f>
        <v>9.4358727097396233E-2</v>
      </c>
      <c r="Z487" s="276">
        <f t="shared" ref="Z487" si="2859">I487-I486</f>
        <v>-2.7618396199037498E-2</v>
      </c>
      <c r="AA487" s="272">
        <f t="shared" ref="AA487" si="2860">J487-J486</f>
        <v>0</v>
      </c>
      <c r="AB487" s="272">
        <f t="shared" ref="AB487" si="2861">K487-K486</f>
        <v>0</v>
      </c>
      <c r="AC487" s="272">
        <f t="shared" ref="AC487" si="2862">L487-L486</f>
        <v>-0.10128205128205137</v>
      </c>
      <c r="AD487" s="272">
        <f t="shared" ref="AD487" si="2863">M487-M486</f>
        <v>-0.1158536585365848</v>
      </c>
      <c r="AE487" s="276">
        <f t="shared" ref="AE487" si="2864">N487-N486</f>
        <v>-6.3918852265660409E-2</v>
      </c>
    </row>
    <row r="488" spans="1:33">
      <c r="A488" s="439"/>
      <c r="B488" s="457" t="s">
        <v>234</v>
      </c>
      <c r="C488" s="447">
        <v>0</v>
      </c>
      <c r="D488" s="480">
        <v>0</v>
      </c>
      <c r="E488" s="480">
        <v>6</v>
      </c>
      <c r="F488" s="480">
        <v>0</v>
      </c>
      <c r="G488" s="480">
        <v>0</v>
      </c>
      <c r="H488" s="480">
        <v>4.74</v>
      </c>
      <c r="I488" s="447">
        <v>5.1000000000000005</v>
      </c>
      <c r="J488" s="447">
        <v>0</v>
      </c>
      <c r="K488" s="480">
        <v>0</v>
      </c>
      <c r="L488" s="480">
        <v>3.5</v>
      </c>
      <c r="M488" s="480">
        <v>4.011764705882352</v>
      </c>
      <c r="N488" s="447">
        <v>3.9833333333333325</v>
      </c>
      <c r="O488" s="447">
        <v>0</v>
      </c>
      <c r="P488" s="459">
        <v>0</v>
      </c>
      <c r="Q488" s="271"/>
      <c r="R488" s="271"/>
      <c r="S488" s="271"/>
      <c r="T488" s="113"/>
      <c r="U488" s="113"/>
      <c r="Z488" s="275"/>
      <c r="AE488" s="275"/>
    </row>
    <row r="489" spans="1:33">
      <c r="A489" s="439"/>
      <c r="B489" s="457" t="s">
        <v>434</v>
      </c>
      <c r="C489" s="447">
        <v>0</v>
      </c>
      <c r="D489" s="458">
        <v>0</v>
      </c>
      <c r="E489" s="458">
        <v>0</v>
      </c>
      <c r="F489" s="458">
        <v>0</v>
      </c>
      <c r="G489" s="458">
        <v>0</v>
      </c>
      <c r="H489" s="458">
        <v>3.6999999999999997</v>
      </c>
      <c r="I489" s="447">
        <v>3.6999999999999997</v>
      </c>
      <c r="J489" s="447">
        <v>0</v>
      </c>
      <c r="K489" s="458">
        <v>0</v>
      </c>
      <c r="L489" s="458">
        <v>4</v>
      </c>
      <c r="M489" s="458">
        <v>5.0111111111111111</v>
      </c>
      <c r="N489" s="447">
        <v>4.8272727272727272</v>
      </c>
      <c r="O489" s="447">
        <v>0</v>
      </c>
      <c r="P489" s="459">
        <v>0</v>
      </c>
      <c r="Q489" s="271"/>
      <c r="R489" s="271"/>
      <c r="S489" s="271"/>
      <c r="T489" s="272">
        <f t="shared" ref="T489" si="2865">C489-C488</f>
        <v>0</v>
      </c>
      <c r="U489" s="272">
        <f t="shared" ref="U489" si="2866">D489-D488</f>
        <v>0</v>
      </c>
      <c r="V489" s="805">
        <f t="shared" ref="V489" si="2867">E489-E488</f>
        <v>-6</v>
      </c>
      <c r="W489" s="272">
        <f t="shared" ref="W489" si="2868">F489-F488</f>
        <v>0</v>
      </c>
      <c r="X489" s="272">
        <f t="shared" ref="X489" si="2869">G489-G488</f>
        <v>0</v>
      </c>
      <c r="Y489" s="272">
        <f t="shared" ref="Y489" si="2870">H489-H488</f>
        <v>-1.0400000000000005</v>
      </c>
      <c r="Z489" s="276">
        <f t="shared" ref="Z489" si="2871">I489-I488</f>
        <v>-1.4000000000000008</v>
      </c>
      <c r="AA489" s="272">
        <f t="shared" ref="AA489" si="2872">J489-J488</f>
        <v>0</v>
      </c>
      <c r="AB489" s="272">
        <f t="shared" ref="AB489" si="2873">K489-K488</f>
        <v>0</v>
      </c>
      <c r="AC489" s="272">
        <f t="shared" ref="AC489" si="2874">L489-L488</f>
        <v>0.5</v>
      </c>
      <c r="AD489" s="272">
        <f t="shared" ref="AD489" si="2875">M489-M488</f>
        <v>0.99934640522875906</v>
      </c>
      <c r="AE489" s="276">
        <f t="shared" ref="AE489" si="2876">N489-N488</f>
        <v>0.84393939393939466</v>
      </c>
      <c r="AG489" s="51" t="s">
        <v>1187</v>
      </c>
    </row>
    <row r="490" spans="1:33">
      <c r="A490" s="439"/>
      <c r="B490" s="457" t="s">
        <v>236</v>
      </c>
      <c r="C490" s="447">
        <v>0</v>
      </c>
      <c r="D490" s="458">
        <v>0</v>
      </c>
      <c r="E490" s="458">
        <v>0</v>
      </c>
      <c r="F490" s="458">
        <v>0</v>
      </c>
      <c r="G490" s="458">
        <v>0</v>
      </c>
      <c r="H490" s="458">
        <v>0</v>
      </c>
      <c r="I490" s="447">
        <v>0</v>
      </c>
      <c r="J490" s="447">
        <v>0</v>
      </c>
      <c r="K490" s="458">
        <v>0</v>
      </c>
      <c r="L490" s="458">
        <v>0</v>
      </c>
      <c r="M490" s="458">
        <v>0</v>
      </c>
      <c r="N490" s="447">
        <v>0</v>
      </c>
      <c r="O490" s="447">
        <v>0</v>
      </c>
      <c r="P490" s="459">
        <v>0</v>
      </c>
      <c r="Q490" s="271"/>
      <c r="R490" s="271"/>
      <c r="S490" s="271"/>
      <c r="T490" s="113"/>
      <c r="U490" s="113"/>
      <c r="Z490" s="275"/>
      <c r="AE490" s="275"/>
    </row>
    <row r="491" spans="1:33" ht="13.5" thickBot="1">
      <c r="A491" s="439"/>
      <c r="B491" s="457" t="s">
        <v>436</v>
      </c>
      <c r="C491" s="447">
        <v>0</v>
      </c>
      <c r="D491" s="458">
        <v>0</v>
      </c>
      <c r="E491" s="458">
        <v>0</v>
      </c>
      <c r="F491" s="458">
        <v>0</v>
      </c>
      <c r="G491" s="458">
        <v>0</v>
      </c>
      <c r="H491" s="458">
        <v>0</v>
      </c>
      <c r="I491" s="447">
        <v>0</v>
      </c>
      <c r="J491" s="447">
        <v>0</v>
      </c>
      <c r="K491" s="458">
        <v>0</v>
      </c>
      <c r="L491" s="458">
        <v>0</v>
      </c>
      <c r="M491" s="458">
        <v>0</v>
      </c>
      <c r="N491" s="447">
        <v>0</v>
      </c>
      <c r="O491" s="447">
        <v>0</v>
      </c>
      <c r="P491" s="459">
        <v>0</v>
      </c>
      <c r="Q491" s="271"/>
      <c r="R491" s="271"/>
      <c r="S491" s="271"/>
      <c r="T491" s="272">
        <f t="shared" ref="T491" si="2877">C491-C490</f>
        <v>0</v>
      </c>
      <c r="U491" s="272">
        <f t="shared" ref="U491" si="2878">D491-D490</f>
        <v>0</v>
      </c>
      <c r="V491" s="272">
        <f t="shared" ref="V491" si="2879">E491-E490</f>
        <v>0</v>
      </c>
      <c r="W491" s="272">
        <f t="shared" ref="W491" si="2880">F491-F490</f>
        <v>0</v>
      </c>
      <c r="X491" s="272">
        <f t="shared" ref="X491" si="2881">G491-G490</f>
        <v>0</v>
      </c>
      <c r="Y491" s="272">
        <f t="shared" ref="Y491" si="2882">H491-H490</f>
        <v>0</v>
      </c>
      <c r="Z491" s="276">
        <f t="shared" ref="Z491" si="2883">I491-I490</f>
        <v>0</v>
      </c>
      <c r="AA491" s="272">
        <f t="shared" ref="AA491" si="2884">J491-J490</f>
        <v>0</v>
      </c>
      <c r="AB491" s="272">
        <f t="shared" ref="AB491" si="2885">K491-K490</f>
        <v>0</v>
      </c>
      <c r="AC491" s="272">
        <f t="shared" ref="AC491" si="2886">L491-L490</f>
        <v>0</v>
      </c>
      <c r="AD491" s="272">
        <f t="shared" ref="AD491" si="2887">M491-M490</f>
        <v>0</v>
      </c>
      <c r="AE491" s="276">
        <f t="shared" ref="AE491" si="2888">N491-N490</f>
        <v>0</v>
      </c>
    </row>
    <row r="492" spans="1:33" ht="13.5" thickTop="1">
      <c r="A492" s="439"/>
      <c r="B492" s="473" t="s">
        <v>238</v>
      </c>
      <c r="C492" s="474">
        <v>4.5999999999999996</v>
      </c>
      <c r="D492" s="475">
        <v>0</v>
      </c>
      <c r="E492" s="475">
        <v>4.7079027355623104</v>
      </c>
      <c r="F492" s="475">
        <v>0</v>
      </c>
      <c r="G492" s="475">
        <v>4.7149171270718231</v>
      </c>
      <c r="H492" s="475">
        <v>4.6014492753623184</v>
      </c>
      <c r="I492" s="474">
        <v>4.6351920693928124</v>
      </c>
      <c r="J492" s="474">
        <v>3.6</v>
      </c>
      <c r="K492" s="475">
        <v>0</v>
      </c>
      <c r="L492" s="475">
        <v>3.2575000000000003</v>
      </c>
      <c r="M492" s="475">
        <v>4.056565656565656</v>
      </c>
      <c r="N492" s="474">
        <v>3.7317991631799163</v>
      </c>
      <c r="O492" s="474">
        <v>0</v>
      </c>
      <c r="P492" s="476">
        <v>0</v>
      </c>
      <c r="Q492" s="408"/>
      <c r="R492" s="408"/>
      <c r="S492" s="408"/>
      <c r="T492" s="417"/>
      <c r="U492" s="417"/>
      <c r="V492" s="417"/>
      <c r="W492" s="417"/>
      <c r="X492" s="417"/>
      <c r="Y492" s="417"/>
      <c r="Z492" s="418"/>
      <c r="AA492" s="417"/>
      <c r="AB492" s="417"/>
      <c r="AC492" s="417"/>
      <c r="AD492" s="417"/>
      <c r="AE492" s="418"/>
      <c r="AF492" s="417"/>
    </row>
    <row r="493" spans="1:33" ht="13.5" thickBot="1">
      <c r="A493" s="439"/>
      <c r="B493" s="473" t="s">
        <v>438</v>
      </c>
      <c r="C493" s="474">
        <v>4.5999999999999996</v>
      </c>
      <c r="D493" s="475">
        <v>0</v>
      </c>
      <c r="E493" s="475">
        <v>4.5999999999999996</v>
      </c>
      <c r="F493" s="475">
        <v>0</v>
      </c>
      <c r="G493" s="475">
        <v>4.4933333333333332</v>
      </c>
      <c r="H493" s="475">
        <v>4.6840909090909095</v>
      </c>
      <c r="I493" s="474">
        <v>4.6039481437831462</v>
      </c>
      <c r="J493" s="474">
        <v>3.6</v>
      </c>
      <c r="K493" s="475">
        <v>0</v>
      </c>
      <c r="L493" s="475">
        <v>3.1904761904761907</v>
      </c>
      <c r="M493" s="475">
        <v>4.0573033707865171</v>
      </c>
      <c r="N493" s="474">
        <v>3.7058558558558561</v>
      </c>
      <c r="O493" s="474">
        <v>0</v>
      </c>
      <c r="P493" s="476">
        <v>0</v>
      </c>
      <c r="Q493" s="412"/>
      <c r="R493" s="412"/>
      <c r="S493" s="412"/>
      <c r="T493" s="419">
        <f t="shared" ref="T493" si="2889">C493-C492</f>
        <v>0</v>
      </c>
      <c r="U493" s="419">
        <f t="shared" ref="U493" si="2890">D493-D492</f>
        <v>0</v>
      </c>
      <c r="V493" s="419">
        <f t="shared" ref="V493" si="2891">E493-E492</f>
        <v>-0.10790273556231078</v>
      </c>
      <c r="W493" s="419">
        <f t="shared" ref="W493" si="2892">F493-F492</f>
        <v>0</v>
      </c>
      <c r="X493" s="419">
        <f t="shared" ref="X493" si="2893">G493-G492</f>
        <v>-0.22158379373848991</v>
      </c>
      <c r="Y493" s="419">
        <f t="shared" ref="Y493" si="2894">H493-H492</f>
        <v>8.2641633728591124E-2</v>
      </c>
      <c r="Z493" s="420">
        <f t="shared" ref="Z493" si="2895">I493-I492</f>
        <v>-3.1243925609666157E-2</v>
      </c>
      <c r="AA493" s="419">
        <f t="shared" ref="AA493" si="2896">J493-J492</f>
        <v>0</v>
      </c>
      <c r="AB493" s="419">
        <f t="shared" ref="AB493" si="2897">K493-K492</f>
        <v>0</v>
      </c>
      <c r="AC493" s="419">
        <f t="shared" ref="AC493" si="2898">L493-L492</f>
        <v>-6.7023809523809597E-2</v>
      </c>
      <c r="AD493" s="419">
        <f t="shared" ref="AD493" si="2899">M493-M492</f>
        <v>7.3771422086110761E-4</v>
      </c>
      <c r="AE493" s="420">
        <f t="shared" ref="AE493" si="2900">N493-N492</f>
        <v>-2.594330732406025E-2</v>
      </c>
      <c r="AF493" s="421"/>
    </row>
    <row r="494" spans="1:33" ht="13.5" thickTop="1">
      <c r="A494" s="439"/>
      <c r="B494" s="457" t="s">
        <v>78</v>
      </c>
      <c r="C494" s="447">
        <v>4.9000000000000004</v>
      </c>
      <c r="D494" s="458">
        <v>0</v>
      </c>
      <c r="E494" s="458">
        <v>5.7</v>
      </c>
      <c r="F494" s="458">
        <v>0</v>
      </c>
      <c r="G494" s="458">
        <v>5.4767955801104966</v>
      </c>
      <c r="H494" s="458">
        <v>5.7631105398457594</v>
      </c>
      <c r="I494" s="447">
        <v>5.2701311084624551</v>
      </c>
      <c r="J494" s="447">
        <v>3.9</v>
      </c>
      <c r="K494" s="458">
        <v>0</v>
      </c>
      <c r="L494" s="458">
        <v>3.8887005649717512</v>
      </c>
      <c r="M494" s="458">
        <v>4.3505535055350553</v>
      </c>
      <c r="N494" s="447">
        <v>4.1856132075471697</v>
      </c>
      <c r="O494" s="447">
        <v>0</v>
      </c>
      <c r="P494" s="459">
        <v>0</v>
      </c>
      <c r="Q494" s="271"/>
      <c r="R494" s="271"/>
      <c r="S494" s="271"/>
      <c r="T494" s="113"/>
      <c r="U494" s="113"/>
      <c r="Z494" s="275"/>
      <c r="AE494" s="275"/>
    </row>
    <row r="495" spans="1:33">
      <c r="A495" s="439"/>
      <c r="B495" s="457" t="s">
        <v>440</v>
      </c>
      <c r="C495" s="447">
        <v>4.8</v>
      </c>
      <c r="D495" s="458">
        <v>0</v>
      </c>
      <c r="E495" s="458">
        <v>5.6</v>
      </c>
      <c r="F495" s="458">
        <v>0</v>
      </c>
      <c r="G495" s="458">
        <v>5.5011278195488718</v>
      </c>
      <c r="H495" s="458">
        <v>5.7604567307692305</v>
      </c>
      <c r="I495" s="447">
        <v>5.200663463738274</v>
      </c>
      <c r="J495" s="447">
        <v>4</v>
      </c>
      <c r="K495" s="458">
        <v>0</v>
      </c>
      <c r="L495" s="458">
        <v>3.6979695431472082</v>
      </c>
      <c r="M495" s="458">
        <v>4.3136622390891848</v>
      </c>
      <c r="N495" s="447">
        <v>4.1216091954022991</v>
      </c>
      <c r="O495" s="447">
        <v>0</v>
      </c>
      <c r="P495" s="459">
        <v>0</v>
      </c>
      <c r="Q495" s="271"/>
      <c r="R495" s="271"/>
      <c r="S495" s="271"/>
      <c r="T495" s="272">
        <f t="shared" ref="T495" si="2901">C495-C494</f>
        <v>-0.10000000000000053</v>
      </c>
      <c r="U495" s="272">
        <f t="shared" ref="U495" si="2902">D495-D494</f>
        <v>0</v>
      </c>
      <c r="V495" s="272">
        <f t="shared" ref="V495" si="2903">E495-E494</f>
        <v>-0.10000000000000053</v>
      </c>
      <c r="W495" s="272">
        <f t="shared" ref="W495" si="2904">F495-F494</f>
        <v>0</v>
      </c>
      <c r="X495" s="272">
        <f t="shared" ref="X495" si="2905">G495-G494</f>
        <v>2.4332239438375147E-2</v>
      </c>
      <c r="Y495" s="272">
        <f t="shared" ref="Y495" si="2906">H495-H494</f>
        <v>-2.6538090765289013E-3</v>
      </c>
      <c r="Z495" s="276">
        <f t="shared" ref="Z495" si="2907">I495-I494</f>
        <v>-6.9467644724181099E-2</v>
      </c>
      <c r="AA495" s="272">
        <f t="shared" ref="AA495" si="2908">J495-J494</f>
        <v>0.10000000000000009</v>
      </c>
      <c r="AB495" s="272">
        <f t="shared" ref="AB495" si="2909">K495-K494</f>
        <v>0</v>
      </c>
      <c r="AC495" s="272">
        <f t="shared" ref="AC495" si="2910">L495-L494</f>
        <v>-0.19073102182454305</v>
      </c>
      <c r="AD495" s="272">
        <f t="shared" ref="AD495" si="2911">M495-M494</f>
        <v>-3.6891266445870485E-2</v>
      </c>
      <c r="AE495" s="276">
        <f t="shared" ref="AE495" si="2912">N495-N494</f>
        <v>-6.4004012144870615E-2</v>
      </c>
    </row>
    <row r="496" spans="1:33">
      <c r="A496" s="439"/>
      <c r="B496" s="457" t="s">
        <v>80</v>
      </c>
      <c r="C496" s="447">
        <v>7.5</v>
      </c>
      <c r="D496" s="458">
        <v>0</v>
      </c>
      <c r="E496" s="458">
        <v>12.199999999999998</v>
      </c>
      <c r="F496" s="458">
        <v>0</v>
      </c>
      <c r="G496" s="458">
        <v>11.25</v>
      </c>
      <c r="H496" s="458">
        <v>8.4739726027397246</v>
      </c>
      <c r="I496" s="447">
        <v>9.1406249999999982</v>
      </c>
      <c r="J496" s="447">
        <v>3</v>
      </c>
      <c r="K496" s="458">
        <v>0</v>
      </c>
      <c r="L496" s="458">
        <v>5.0117647058823529</v>
      </c>
      <c r="M496" s="458">
        <v>5.333333333333333</v>
      </c>
      <c r="N496" s="447">
        <v>5.289265536723164</v>
      </c>
      <c r="O496" s="447">
        <v>0</v>
      </c>
      <c r="P496" s="459">
        <v>0</v>
      </c>
      <c r="Q496" s="271"/>
      <c r="R496" s="271"/>
      <c r="S496" s="271"/>
      <c r="T496" s="113"/>
      <c r="U496" s="113"/>
      <c r="Z496" s="275"/>
      <c r="AE496" s="275"/>
    </row>
    <row r="497" spans="1:32">
      <c r="A497" s="439"/>
      <c r="B497" s="457" t="s">
        <v>442</v>
      </c>
      <c r="C497" s="447">
        <v>7.4000000000000012</v>
      </c>
      <c r="D497" s="458">
        <v>0</v>
      </c>
      <c r="E497" s="458">
        <v>10.5</v>
      </c>
      <c r="F497" s="458">
        <v>0</v>
      </c>
      <c r="G497" s="458">
        <v>8.569230769230769</v>
      </c>
      <c r="H497" s="458">
        <v>9.1302325581395358</v>
      </c>
      <c r="I497" s="447">
        <v>9.0741176470588236</v>
      </c>
      <c r="J497" s="447">
        <v>3.7999999999999994</v>
      </c>
      <c r="K497" s="458">
        <v>0</v>
      </c>
      <c r="L497" s="458">
        <v>6.3307692307692305</v>
      </c>
      <c r="M497" s="458">
        <v>4.7986301369863016</v>
      </c>
      <c r="N497" s="447">
        <v>5.0091428571428569</v>
      </c>
      <c r="O497" s="447">
        <v>0</v>
      </c>
      <c r="P497" s="459">
        <v>0</v>
      </c>
      <c r="Q497" s="271"/>
      <c r="R497" s="271"/>
      <c r="S497" s="271"/>
      <c r="T497" s="272">
        <f t="shared" ref="T497" si="2913">C497-C496</f>
        <v>-9.9999999999998757E-2</v>
      </c>
      <c r="U497" s="272">
        <f t="shared" ref="U497" si="2914">D497-D496</f>
        <v>0</v>
      </c>
      <c r="V497" s="272">
        <f t="shared" ref="V497" si="2915">E497-E496</f>
        <v>-1.6999999999999975</v>
      </c>
      <c r="W497" s="272">
        <f t="shared" ref="W497" si="2916">F497-F496</f>
        <v>0</v>
      </c>
      <c r="X497" s="805">
        <f t="shared" ref="X497" si="2917">G497-G496</f>
        <v>-2.680769230769231</v>
      </c>
      <c r="Y497" s="272">
        <f t="shared" ref="Y497" si="2918">H497-H496</f>
        <v>0.65625995539981119</v>
      </c>
      <c r="Z497" s="276">
        <f t="shared" ref="Z497" si="2919">I497-I496</f>
        <v>-6.6507352941174602E-2</v>
      </c>
      <c r="AA497" s="272">
        <f t="shared" ref="AA497" si="2920">J497-J496</f>
        <v>0.79999999999999938</v>
      </c>
      <c r="AB497" s="272">
        <f t="shared" ref="AB497" si="2921">K497-K496</f>
        <v>0</v>
      </c>
      <c r="AC497" s="805">
        <f t="shared" ref="AC497" si="2922">L497-L496</f>
        <v>1.3190045248868776</v>
      </c>
      <c r="AD497" s="272">
        <f t="shared" ref="AD497" si="2923">M497-M496</f>
        <v>-0.53470319634703145</v>
      </c>
      <c r="AE497" s="276">
        <f t="shared" ref="AE497" si="2924">N497-N496</f>
        <v>-0.28012267958030712</v>
      </c>
    </row>
    <row r="498" spans="1:32">
      <c r="A498" s="439"/>
      <c r="B498" s="457" t="s">
        <v>82</v>
      </c>
      <c r="C498" s="447">
        <v>0</v>
      </c>
      <c r="D498" s="458">
        <v>0</v>
      </c>
      <c r="E498" s="458">
        <v>0</v>
      </c>
      <c r="F498" s="458">
        <v>0</v>
      </c>
      <c r="G498" s="458">
        <v>0</v>
      </c>
      <c r="H498" s="458">
        <v>0</v>
      </c>
      <c r="I498" s="447">
        <v>0</v>
      </c>
      <c r="J498" s="447">
        <v>0</v>
      </c>
      <c r="K498" s="458">
        <v>0</v>
      </c>
      <c r="L498" s="458">
        <v>0</v>
      </c>
      <c r="M498" s="458">
        <v>0</v>
      </c>
      <c r="N498" s="447">
        <v>0</v>
      </c>
      <c r="O498" s="447">
        <v>0</v>
      </c>
      <c r="P498" s="459">
        <v>0</v>
      </c>
      <c r="Q498" s="271"/>
      <c r="R498" s="271"/>
      <c r="S498" s="271"/>
      <c r="T498" s="113"/>
      <c r="U498" s="113"/>
      <c r="Z498" s="275"/>
      <c r="AE498" s="275"/>
    </row>
    <row r="499" spans="1:32" ht="13.5" thickBot="1">
      <c r="A499" s="439"/>
      <c r="B499" s="457" t="s">
        <v>444</v>
      </c>
      <c r="C499" s="447">
        <v>0</v>
      </c>
      <c r="D499" s="458">
        <v>0</v>
      </c>
      <c r="E499" s="458">
        <v>0</v>
      </c>
      <c r="F499" s="458">
        <v>0</v>
      </c>
      <c r="G499" s="458">
        <v>0</v>
      </c>
      <c r="H499" s="458">
        <v>0</v>
      </c>
      <c r="I499" s="447">
        <v>0</v>
      </c>
      <c r="J499" s="447">
        <v>0</v>
      </c>
      <c r="K499" s="458">
        <v>0</v>
      </c>
      <c r="L499" s="458">
        <v>0</v>
      </c>
      <c r="M499" s="458">
        <v>0</v>
      </c>
      <c r="N499" s="447">
        <v>0</v>
      </c>
      <c r="O499" s="447">
        <v>0</v>
      </c>
      <c r="P499" s="459">
        <v>0</v>
      </c>
      <c r="Q499" s="271"/>
      <c r="R499" s="271"/>
      <c r="S499" s="271"/>
      <c r="T499" s="272">
        <f t="shared" ref="T499" si="2925">C499-C498</f>
        <v>0</v>
      </c>
      <c r="U499" s="272">
        <f t="shared" ref="U499" si="2926">D499-D498</f>
        <v>0</v>
      </c>
      <c r="V499" s="272">
        <f t="shared" ref="V499" si="2927">E499-E498</f>
        <v>0</v>
      </c>
      <c r="W499" s="272">
        <f t="shared" ref="W499" si="2928">F499-F498</f>
        <v>0</v>
      </c>
      <c r="X499" s="272">
        <f t="shared" ref="X499" si="2929">G499-G498</f>
        <v>0</v>
      </c>
      <c r="Y499" s="272">
        <f t="shared" ref="Y499" si="2930">H499-H498</f>
        <v>0</v>
      </c>
      <c r="Z499" s="276">
        <f t="shared" ref="Z499" si="2931">I499-I498</f>
        <v>0</v>
      </c>
      <c r="AA499" s="272">
        <f t="shared" ref="AA499" si="2932">J499-J498</f>
        <v>0</v>
      </c>
      <c r="AB499" s="272">
        <f t="shared" ref="AB499" si="2933">K499-K498</f>
        <v>0</v>
      </c>
      <c r="AC499" s="272">
        <f t="shared" ref="AC499" si="2934">L499-L498</f>
        <v>0</v>
      </c>
      <c r="AD499" s="272">
        <f t="shared" ref="AD499" si="2935">M499-M498</f>
        <v>0</v>
      </c>
      <c r="AE499" s="276">
        <f t="shared" ref="AE499" si="2936">N499-N498</f>
        <v>0</v>
      </c>
    </row>
    <row r="500" spans="1:32" ht="13.5" thickTop="1">
      <c r="A500" s="439"/>
      <c r="B500" s="457" t="s">
        <v>84</v>
      </c>
      <c r="C500" s="447">
        <v>4.9035994462390402</v>
      </c>
      <c r="D500" s="458">
        <v>0</v>
      </c>
      <c r="E500" s="458">
        <v>5.8080332409972293</v>
      </c>
      <c r="F500" s="458">
        <v>0</v>
      </c>
      <c r="G500" s="458">
        <v>5.560617059891106</v>
      </c>
      <c r="H500" s="458">
        <v>5.9956521739130437</v>
      </c>
      <c r="I500" s="447">
        <v>5.3567233745047789</v>
      </c>
      <c r="J500" s="447">
        <v>3.8930769230769227</v>
      </c>
      <c r="K500" s="458">
        <v>0</v>
      </c>
      <c r="L500" s="458">
        <v>3.9871134020618557</v>
      </c>
      <c r="M500" s="458">
        <v>4.5734664764621966</v>
      </c>
      <c r="N500" s="447">
        <v>4.376195121951219</v>
      </c>
      <c r="O500" s="447">
        <v>0</v>
      </c>
      <c r="P500" s="459">
        <v>0</v>
      </c>
      <c r="Q500" s="408"/>
      <c r="R500" s="408"/>
      <c r="S500" s="408"/>
      <c r="T500" s="417"/>
      <c r="U500" s="417"/>
      <c r="V500" s="417"/>
      <c r="W500" s="417"/>
      <c r="X500" s="417"/>
      <c r="Y500" s="417"/>
      <c r="Z500" s="418"/>
      <c r="AA500" s="417"/>
      <c r="AB500" s="417"/>
      <c r="AC500" s="417"/>
      <c r="AD500" s="417"/>
      <c r="AE500" s="418"/>
      <c r="AF500" s="417"/>
    </row>
    <row r="501" spans="1:32" ht="13.5" thickBot="1">
      <c r="A501" s="439"/>
      <c r="B501" s="457" t="s">
        <v>446</v>
      </c>
      <c r="C501" s="447">
        <v>4.8135947712418297</v>
      </c>
      <c r="D501" s="458">
        <v>0</v>
      </c>
      <c r="E501" s="458">
        <v>5.7124156545209175</v>
      </c>
      <c r="F501" s="458">
        <v>0</v>
      </c>
      <c r="G501" s="458">
        <v>5.574311926605505</v>
      </c>
      <c r="H501" s="458">
        <v>5.9260571428571422</v>
      </c>
      <c r="I501" s="447">
        <v>5.2745511669658871</v>
      </c>
      <c r="J501" s="447">
        <v>3.995973154362416</v>
      </c>
      <c r="K501" s="458">
        <v>0</v>
      </c>
      <c r="L501" s="458">
        <v>4.0049327354260091</v>
      </c>
      <c r="M501" s="458">
        <v>4.4188707280832098</v>
      </c>
      <c r="N501" s="447">
        <v>4.2702392344497602</v>
      </c>
      <c r="O501" s="447">
        <v>0</v>
      </c>
      <c r="P501" s="459">
        <v>0</v>
      </c>
      <c r="Q501" s="412"/>
      <c r="R501" s="412"/>
      <c r="S501" s="412"/>
      <c r="T501" s="419">
        <f t="shared" ref="T501" si="2937">C501-C500</f>
        <v>-9.0004674997210543E-2</v>
      </c>
      <c r="U501" s="419">
        <f t="shared" ref="U501" si="2938">D501-D500</f>
        <v>0</v>
      </c>
      <c r="V501" s="419">
        <f t="shared" ref="V501" si="2939">E501-E500</f>
        <v>-9.56175864763118E-2</v>
      </c>
      <c r="W501" s="419">
        <f t="shared" ref="W501" si="2940">F501-F500</f>
        <v>0</v>
      </c>
      <c r="X501" s="419">
        <f t="shared" ref="X501" si="2941">G501-G500</f>
        <v>1.3694866714399012E-2</v>
      </c>
      <c r="Y501" s="419">
        <f t="shared" ref="Y501" si="2942">H501-H500</f>
        <v>-6.959503105590148E-2</v>
      </c>
      <c r="Z501" s="420">
        <f t="shared" ref="Z501" si="2943">I501-I500</f>
        <v>-8.2172207538891762E-2</v>
      </c>
      <c r="AA501" s="419">
        <f t="shared" ref="AA501" si="2944">J501-J500</f>
        <v>0.1028962312854933</v>
      </c>
      <c r="AB501" s="419">
        <f t="shared" ref="AB501" si="2945">K501-K500</f>
        <v>0</v>
      </c>
      <c r="AC501" s="419">
        <f t="shared" ref="AC501" si="2946">L501-L500</f>
        <v>1.7819333364153422E-2</v>
      </c>
      <c r="AD501" s="419">
        <f t="shared" ref="AD501" si="2947">M501-M500</f>
        <v>-0.15459574837898682</v>
      </c>
      <c r="AE501" s="420">
        <f t="shared" ref="AE501" si="2948">N501-N500</f>
        <v>-0.10595588750145879</v>
      </c>
      <c r="AF501" s="421"/>
    </row>
    <row r="502" spans="1:32" ht="13.5" thickTop="1">
      <c r="A502" s="439"/>
      <c r="B502" s="457" t="s">
        <v>86</v>
      </c>
      <c r="C502" s="447">
        <v>3.7000000000000006</v>
      </c>
      <c r="D502" s="458">
        <v>0</v>
      </c>
      <c r="E502" s="458">
        <v>3.9</v>
      </c>
      <c r="F502" s="458">
        <v>0</v>
      </c>
      <c r="G502" s="458">
        <v>3.5493069306930694</v>
      </c>
      <c r="H502" s="458">
        <v>3.9578313253012047</v>
      </c>
      <c r="I502" s="447">
        <v>3.7787342767295597</v>
      </c>
      <c r="J502" s="447">
        <v>3.2</v>
      </c>
      <c r="K502" s="458">
        <v>0</v>
      </c>
      <c r="L502" s="458">
        <v>3.6198198198198197</v>
      </c>
      <c r="M502" s="458">
        <v>3.847841726618705</v>
      </c>
      <c r="N502" s="447">
        <v>3.763930348258707</v>
      </c>
      <c r="O502" s="447">
        <v>0</v>
      </c>
      <c r="P502" s="459">
        <v>0</v>
      </c>
      <c r="Q502" s="271"/>
      <c r="R502" s="271"/>
      <c r="S502" s="271"/>
      <c r="T502" s="113"/>
      <c r="U502" s="113"/>
      <c r="Z502" s="275"/>
      <c r="AE502" s="275"/>
    </row>
    <row r="503" spans="1:32">
      <c r="A503" s="439"/>
      <c r="B503" s="457" t="s">
        <v>448</v>
      </c>
      <c r="C503" s="447">
        <v>3.9</v>
      </c>
      <c r="D503" s="458">
        <v>0</v>
      </c>
      <c r="E503" s="458">
        <v>3.9</v>
      </c>
      <c r="F503" s="458">
        <v>0</v>
      </c>
      <c r="G503" s="458">
        <v>3.7283236994219653</v>
      </c>
      <c r="H503" s="458">
        <v>4.0132102272727277</v>
      </c>
      <c r="I503" s="447">
        <v>3.8961927906034828</v>
      </c>
      <c r="J503" s="447">
        <v>3.8</v>
      </c>
      <c r="K503" s="458">
        <v>0</v>
      </c>
      <c r="L503" s="458">
        <v>3.3972222222222221</v>
      </c>
      <c r="M503" s="458">
        <v>3.6409012131715772</v>
      </c>
      <c r="N503" s="447">
        <v>3.5824817518248171</v>
      </c>
      <c r="O503" s="447">
        <v>0</v>
      </c>
      <c r="P503" s="459">
        <v>0</v>
      </c>
      <c r="Q503" s="271"/>
      <c r="R503" s="271"/>
      <c r="S503" s="271"/>
      <c r="T503" s="272">
        <f t="shared" ref="T503" si="2949">C503-C502</f>
        <v>0.19999999999999929</v>
      </c>
      <c r="U503" s="272">
        <f t="shared" ref="U503" si="2950">D503-D502</f>
        <v>0</v>
      </c>
      <c r="V503" s="272">
        <f t="shared" ref="V503" si="2951">E503-E502</f>
        <v>0</v>
      </c>
      <c r="W503" s="272">
        <f t="shared" ref="W503" si="2952">F503-F502</f>
        <v>0</v>
      </c>
      <c r="X503" s="272">
        <f t="shared" ref="X503" si="2953">G503-G502</f>
        <v>0.17901676872889594</v>
      </c>
      <c r="Y503" s="272">
        <f t="shared" ref="Y503" si="2954">H503-H502</f>
        <v>5.5378901971522954E-2</v>
      </c>
      <c r="Z503" s="276">
        <f t="shared" ref="Z503" si="2955">I503-I502</f>
        <v>0.11745851387392303</v>
      </c>
      <c r="AA503" s="272">
        <f t="shared" ref="AA503" si="2956">J503-J502</f>
        <v>0.59999999999999964</v>
      </c>
      <c r="AB503" s="272">
        <f t="shared" ref="AB503" si="2957">K503-K502</f>
        <v>0</v>
      </c>
      <c r="AC503" s="272">
        <f t="shared" ref="AC503" si="2958">L503-L502</f>
        <v>-0.22259759759759756</v>
      </c>
      <c r="AD503" s="272">
        <f t="shared" ref="AD503" si="2959">M503-M502</f>
        <v>-0.20694051344712783</v>
      </c>
      <c r="AE503" s="276">
        <f t="shared" ref="AE503" si="2960">N503-N502</f>
        <v>-0.18144859643388989</v>
      </c>
    </row>
    <row r="504" spans="1:32">
      <c r="A504" s="439"/>
      <c r="B504" s="457" t="s">
        <v>88</v>
      </c>
      <c r="C504" s="447">
        <v>3</v>
      </c>
      <c r="D504" s="458">
        <v>0</v>
      </c>
      <c r="E504" s="458">
        <v>6.6</v>
      </c>
      <c r="F504" s="458">
        <v>0</v>
      </c>
      <c r="G504" s="458">
        <v>4.0413333333333332</v>
      </c>
      <c r="H504" s="458">
        <v>4.3362318840579714</v>
      </c>
      <c r="I504" s="447">
        <v>4.3286931818181813</v>
      </c>
      <c r="J504" s="447">
        <v>2</v>
      </c>
      <c r="K504" s="458">
        <v>0</v>
      </c>
      <c r="L504" s="458">
        <v>3.36</v>
      </c>
      <c r="M504" s="458">
        <v>3.2524193548387093</v>
      </c>
      <c r="N504" s="447">
        <v>3.2707006369426752</v>
      </c>
      <c r="O504" s="447">
        <v>0</v>
      </c>
      <c r="P504" s="459">
        <v>0</v>
      </c>
      <c r="Q504" s="271"/>
      <c r="R504" s="271"/>
      <c r="S504" s="271"/>
      <c r="T504" s="113"/>
      <c r="U504" s="113"/>
      <c r="Z504" s="275"/>
      <c r="AE504" s="275"/>
    </row>
    <row r="505" spans="1:32">
      <c r="A505" s="439"/>
      <c r="B505" s="457" t="s">
        <v>450</v>
      </c>
      <c r="C505" s="447">
        <v>3.6</v>
      </c>
      <c r="D505" s="458">
        <v>0</v>
      </c>
      <c r="E505" s="458">
        <v>4</v>
      </c>
      <c r="F505" s="458">
        <v>0</v>
      </c>
      <c r="G505" s="458">
        <v>4.5666666666666673</v>
      </c>
      <c r="H505" s="458">
        <v>4.390845070422535</v>
      </c>
      <c r="I505" s="447">
        <v>4.2290519877675843</v>
      </c>
      <c r="J505" s="447">
        <v>5</v>
      </c>
      <c r="K505" s="458">
        <v>0</v>
      </c>
      <c r="L505" s="458">
        <v>3.3</v>
      </c>
      <c r="M505" s="458">
        <v>3.2304659498207884</v>
      </c>
      <c r="N505" s="447">
        <v>3.2523809523809524</v>
      </c>
      <c r="O505" s="447">
        <v>0</v>
      </c>
      <c r="P505" s="459">
        <v>0</v>
      </c>
      <c r="Q505" s="271"/>
      <c r="R505" s="271"/>
      <c r="S505" s="271"/>
      <c r="T505" s="272">
        <f t="shared" ref="T505" si="2961">C505-C504</f>
        <v>0.60000000000000009</v>
      </c>
      <c r="U505" s="272">
        <f t="shared" ref="U505" si="2962">D505-D504</f>
        <v>0</v>
      </c>
      <c r="V505" s="805">
        <f t="shared" ref="V505" si="2963">E505-E504</f>
        <v>-2.5999999999999996</v>
      </c>
      <c r="W505" s="272">
        <f t="shared" ref="W505" si="2964">F505-F504</f>
        <v>0</v>
      </c>
      <c r="X505" s="272">
        <f t="shared" ref="X505" si="2965">G505-G504</f>
        <v>0.5253333333333341</v>
      </c>
      <c r="Y505" s="272">
        <f t="shared" ref="Y505" si="2966">H505-H504</f>
        <v>5.4613186364563582E-2</v>
      </c>
      <c r="Z505" s="276">
        <f t="shared" ref="Z505" si="2967">I505-I504</f>
        <v>-9.9641194050597015E-2</v>
      </c>
      <c r="AA505" s="805">
        <f t="shared" ref="AA505" si="2968">J505-J504</f>
        <v>3</v>
      </c>
      <c r="AB505" s="272">
        <f t="shared" ref="AB505" si="2969">K505-K504</f>
        <v>0</v>
      </c>
      <c r="AC505" s="272">
        <f t="shared" ref="AC505" si="2970">L505-L504</f>
        <v>-6.0000000000000053E-2</v>
      </c>
      <c r="AD505" s="272">
        <f t="shared" ref="AD505" si="2971">M505-M504</f>
        <v>-2.1953405017920868E-2</v>
      </c>
      <c r="AE505" s="276">
        <f t="shared" ref="AE505" si="2972">N505-N504</f>
        <v>-1.8319684561722838E-2</v>
      </c>
    </row>
    <row r="506" spans="1:32">
      <c r="A506" s="439"/>
      <c r="B506" s="457" t="s">
        <v>90</v>
      </c>
      <c r="C506" s="447">
        <v>0</v>
      </c>
      <c r="D506" s="458">
        <v>0</v>
      </c>
      <c r="E506" s="458">
        <v>0</v>
      </c>
      <c r="F506" s="458">
        <v>0</v>
      </c>
      <c r="G506" s="458">
        <v>0</v>
      </c>
      <c r="H506" s="458">
        <v>0</v>
      </c>
      <c r="I506" s="447">
        <v>0</v>
      </c>
      <c r="J506" s="447">
        <v>0</v>
      </c>
      <c r="K506" s="458">
        <v>0</v>
      </c>
      <c r="L506" s="458">
        <v>0</v>
      </c>
      <c r="M506" s="458">
        <v>0</v>
      </c>
      <c r="N506" s="447">
        <v>0</v>
      </c>
      <c r="O506" s="447">
        <v>0</v>
      </c>
      <c r="P506" s="459">
        <v>0</v>
      </c>
      <c r="Q506" s="271"/>
      <c r="R506" s="271"/>
      <c r="S506" s="271"/>
      <c r="T506" s="113"/>
      <c r="U506" s="113"/>
      <c r="Z506" s="275"/>
      <c r="AE506" s="275"/>
    </row>
    <row r="507" spans="1:32" ht="13.5" thickBot="1">
      <c r="A507" s="439"/>
      <c r="B507" s="457" t="s">
        <v>452</v>
      </c>
      <c r="C507" s="447">
        <v>0</v>
      </c>
      <c r="D507" s="458">
        <v>0</v>
      </c>
      <c r="E507" s="458">
        <v>0</v>
      </c>
      <c r="F507" s="458">
        <v>0</v>
      </c>
      <c r="G507" s="458">
        <v>0</v>
      </c>
      <c r="H507" s="458">
        <v>0</v>
      </c>
      <c r="I507" s="447">
        <v>0</v>
      </c>
      <c r="J507" s="447">
        <v>0</v>
      </c>
      <c r="K507" s="458">
        <v>0</v>
      </c>
      <c r="L507" s="458">
        <v>0</v>
      </c>
      <c r="M507" s="458">
        <v>0</v>
      </c>
      <c r="N507" s="447">
        <v>0</v>
      </c>
      <c r="O507" s="447">
        <v>0</v>
      </c>
      <c r="P507" s="459">
        <v>0</v>
      </c>
      <c r="Q507" s="271"/>
      <c r="R507" s="271"/>
      <c r="S507" s="271"/>
      <c r="T507" s="272">
        <f t="shared" ref="T507" si="2973">C507-C506</f>
        <v>0</v>
      </c>
      <c r="U507" s="272">
        <f t="shared" ref="U507" si="2974">D507-D506</f>
        <v>0</v>
      </c>
      <c r="V507" s="272">
        <f t="shared" ref="V507" si="2975">E507-E506</f>
        <v>0</v>
      </c>
      <c r="W507" s="272">
        <f t="shared" ref="W507" si="2976">F507-F506</f>
        <v>0</v>
      </c>
      <c r="X507" s="272">
        <f t="shared" ref="X507" si="2977">G507-G506</f>
        <v>0</v>
      </c>
      <c r="Y507" s="272">
        <f t="shared" ref="Y507" si="2978">H507-H506</f>
        <v>0</v>
      </c>
      <c r="Z507" s="276">
        <f t="shared" ref="Z507" si="2979">I507-I506</f>
        <v>0</v>
      </c>
      <c r="AA507" s="272">
        <f t="shared" ref="AA507" si="2980">J507-J506</f>
        <v>0</v>
      </c>
      <c r="AB507" s="272">
        <f t="shared" ref="AB507" si="2981">K507-K506</f>
        <v>0</v>
      </c>
      <c r="AC507" s="272">
        <f t="shared" ref="AC507" si="2982">L507-L506</f>
        <v>0</v>
      </c>
      <c r="AD507" s="272">
        <f t="shared" ref="AD507" si="2983">M507-M506</f>
        <v>0</v>
      </c>
      <c r="AE507" s="276">
        <f t="shared" ref="AE507" si="2984">N507-N506</f>
        <v>0</v>
      </c>
    </row>
    <row r="508" spans="1:32" ht="13.5" thickTop="1">
      <c r="A508" s="439"/>
      <c r="B508" s="457" t="s">
        <v>92</v>
      </c>
      <c r="C508" s="447">
        <v>3.6398952879581157</v>
      </c>
      <c r="D508" s="458">
        <v>0</v>
      </c>
      <c r="E508" s="458">
        <v>4.2233193277310921</v>
      </c>
      <c r="F508" s="458">
        <v>0</v>
      </c>
      <c r="G508" s="458">
        <v>3.6129310344827585</v>
      </c>
      <c r="H508" s="458">
        <v>4.0168361581920902</v>
      </c>
      <c r="I508" s="447">
        <v>3.8455801104972371</v>
      </c>
      <c r="J508" s="447">
        <v>3.1555555555555554</v>
      </c>
      <c r="K508" s="458">
        <v>0</v>
      </c>
      <c r="L508" s="458">
        <v>3.5609756097560976</v>
      </c>
      <c r="M508" s="458">
        <v>3.6641791044776117</v>
      </c>
      <c r="N508" s="447">
        <v>3.6254025044722717</v>
      </c>
      <c r="O508" s="447">
        <v>0</v>
      </c>
      <c r="P508" s="459">
        <v>0</v>
      </c>
      <c r="Q508" s="408"/>
      <c r="R508" s="408"/>
      <c r="S508" s="408"/>
      <c r="T508" s="417"/>
      <c r="U508" s="417"/>
      <c r="V508" s="417"/>
      <c r="W508" s="417"/>
      <c r="X508" s="417"/>
      <c r="Y508" s="417"/>
      <c r="Z508" s="418"/>
      <c r="AA508" s="417"/>
      <c r="AB508" s="417"/>
      <c r="AC508" s="417"/>
      <c r="AD508" s="417"/>
      <c r="AE508" s="418"/>
      <c r="AF508" s="417"/>
    </row>
    <row r="509" spans="1:32" ht="13.5" thickBot="1">
      <c r="A509" s="439"/>
      <c r="B509" s="457" t="s">
        <v>454</v>
      </c>
      <c r="C509" s="447">
        <v>3.8806249999999998</v>
      </c>
      <c r="D509" s="458">
        <v>0</v>
      </c>
      <c r="E509" s="458">
        <v>3.9114503816793893</v>
      </c>
      <c r="F509" s="458">
        <v>0</v>
      </c>
      <c r="G509" s="458">
        <v>3.8378559463986597</v>
      </c>
      <c r="H509" s="458">
        <v>4.0765957446808514</v>
      </c>
      <c r="I509" s="447">
        <v>3.9351216022889837</v>
      </c>
      <c r="J509" s="447">
        <v>3.8774193548387093</v>
      </c>
      <c r="K509" s="458">
        <v>0</v>
      </c>
      <c r="L509" s="458">
        <v>3.377490774907749</v>
      </c>
      <c r="M509" s="458">
        <v>3.5071261682242989</v>
      </c>
      <c r="N509" s="447">
        <v>3.4867012089810014</v>
      </c>
      <c r="O509" s="447">
        <v>0</v>
      </c>
      <c r="P509" s="459">
        <v>0</v>
      </c>
      <c r="Q509" s="412"/>
      <c r="R509" s="412"/>
      <c r="S509" s="412"/>
      <c r="T509" s="419">
        <f t="shared" ref="T509" si="2985">C509-C508</f>
        <v>0.24072971204188409</v>
      </c>
      <c r="U509" s="419">
        <f t="shared" ref="U509" si="2986">D509-D508</f>
        <v>0</v>
      </c>
      <c r="V509" s="419">
        <f t="shared" ref="V509" si="2987">E509-E508</f>
        <v>-0.31186894605170279</v>
      </c>
      <c r="W509" s="419">
        <f t="shared" ref="W509" si="2988">F509-F508</f>
        <v>0</v>
      </c>
      <c r="X509" s="419">
        <f t="shared" ref="X509" si="2989">G509-G508</f>
        <v>0.22492491191590114</v>
      </c>
      <c r="Y509" s="419">
        <f t="shared" ref="Y509" si="2990">H509-H508</f>
        <v>5.9759586488761229E-2</v>
      </c>
      <c r="Z509" s="420">
        <f t="shared" ref="Z509" si="2991">I509-I508</f>
        <v>8.954149179174653E-2</v>
      </c>
      <c r="AA509" s="419">
        <f t="shared" ref="AA509" si="2992">J509-J508</f>
        <v>0.72186379928315381</v>
      </c>
      <c r="AB509" s="419">
        <f t="shared" ref="AB509" si="2993">K509-K508</f>
        <v>0</v>
      </c>
      <c r="AC509" s="419">
        <f t="shared" ref="AC509" si="2994">L509-L508</f>
        <v>-0.18348483484834865</v>
      </c>
      <c r="AD509" s="419">
        <f t="shared" ref="AD509" si="2995">M509-M508</f>
        <v>-0.15705293625331285</v>
      </c>
      <c r="AE509" s="420">
        <f t="shared" ref="AE509" si="2996">N509-N508</f>
        <v>-0.1387012954912703</v>
      </c>
      <c r="AF509" s="421"/>
    </row>
    <row r="510" spans="1:32" ht="13.5" thickTop="1">
      <c r="A510" s="439"/>
      <c r="B510" s="457" t="s">
        <v>110</v>
      </c>
      <c r="C510" s="447">
        <v>4.3</v>
      </c>
      <c r="D510" s="458">
        <v>0</v>
      </c>
      <c r="E510" s="458">
        <v>6.6</v>
      </c>
      <c r="F510" s="458">
        <v>0</v>
      </c>
      <c r="G510" s="458">
        <v>8.235294117647058</v>
      </c>
      <c r="H510" s="458">
        <v>6.8317948717948722</v>
      </c>
      <c r="I510" s="447">
        <v>5.7404371584699456</v>
      </c>
      <c r="J510" s="447">
        <v>4.8</v>
      </c>
      <c r="K510" s="458">
        <v>0</v>
      </c>
      <c r="L510" s="458">
        <v>6.0600000000000005</v>
      </c>
      <c r="M510" s="458">
        <v>6.9595744680851066</v>
      </c>
      <c r="N510" s="447">
        <v>6.7421276595744688</v>
      </c>
      <c r="O510" s="447">
        <v>0</v>
      </c>
      <c r="P510" s="459">
        <v>0</v>
      </c>
      <c r="Q510" s="271"/>
      <c r="R510" s="271"/>
      <c r="S510" s="271"/>
      <c r="T510" s="113"/>
      <c r="U510" s="113"/>
      <c r="Z510" s="275"/>
      <c r="AE510" s="275"/>
    </row>
    <row r="511" spans="1:32">
      <c r="A511" s="439"/>
      <c r="B511" s="457" t="s">
        <v>456</v>
      </c>
      <c r="C511" s="447">
        <v>4.5999999999999996</v>
      </c>
      <c r="D511" s="458">
        <v>0</v>
      </c>
      <c r="E511" s="458">
        <v>8.6999999999999993</v>
      </c>
      <c r="F511" s="458">
        <v>0</v>
      </c>
      <c r="G511" s="458">
        <v>7.2230769230769232</v>
      </c>
      <c r="H511" s="458">
        <v>7.1255681818181813</v>
      </c>
      <c r="I511" s="447">
        <v>6.0690909090909075</v>
      </c>
      <c r="J511" s="447">
        <v>5.8</v>
      </c>
      <c r="K511" s="458">
        <v>0</v>
      </c>
      <c r="L511" s="458">
        <v>6.2629629629629626</v>
      </c>
      <c r="M511" s="458">
        <v>6.1951515151515153</v>
      </c>
      <c r="N511" s="447">
        <v>6.1846534653465346</v>
      </c>
      <c r="O511" s="447">
        <v>0</v>
      </c>
      <c r="P511" s="459">
        <v>0</v>
      </c>
      <c r="Q511" s="271"/>
      <c r="R511" s="271"/>
      <c r="S511" s="271"/>
      <c r="T511" s="272">
        <f t="shared" ref="T511" si="2997">C511-C510</f>
        <v>0.29999999999999982</v>
      </c>
      <c r="U511" s="272">
        <f t="shared" ref="U511" si="2998">D511-D510</f>
        <v>0</v>
      </c>
      <c r="V511" s="805">
        <f t="shared" ref="V511" si="2999">E511-E510</f>
        <v>2.0999999999999996</v>
      </c>
      <c r="W511" s="272">
        <f t="shared" ref="W511" si="3000">F511-F510</f>
        <v>0</v>
      </c>
      <c r="X511" s="272">
        <f t="shared" ref="X511" si="3001">G511-G510</f>
        <v>-1.0122171945701348</v>
      </c>
      <c r="Y511" s="272">
        <f t="shared" ref="Y511" si="3002">H511-H510</f>
        <v>0.29377331002330909</v>
      </c>
      <c r="Z511" s="276">
        <f t="shared" ref="Z511" si="3003">I511-I510</f>
        <v>0.32865375062096192</v>
      </c>
      <c r="AA511" s="805">
        <f t="shared" ref="AA511" si="3004">J511-J510</f>
        <v>1</v>
      </c>
      <c r="AB511" s="272">
        <f t="shared" ref="AB511" si="3005">K511-K510</f>
        <v>0</v>
      </c>
      <c r="AC511" s="272">
        <f t="shared" ref="AC511" si="3006">L511-L510</f>
        <v>0.20296296296296212</v>
      </c>
      <c r="AD511" s="272">
        <f t="shared" ref="AD511" si="3007">M511-M510</f>
        <v>-0.7644229529335913</v>
      </c>
      <c r="AE511" s="276">
        <f t="shared" ref="AE511" si="3008">N511-N510</f>
        <v>-0.55747419422793421</v>
      </c>
    </row>
    <row r="512" spans="1:32">
      <c r="A512" s="439"/>
      <c r="B512" s="457" t="s">
        <v>123</v>
      </c>
      <c r="C512" s="447">
        <v>4.5640410958904107</v>
      </c>
      <c r="D512" s="458">
        <v>0</v>
      </c>
      <c r="E512" s="458">
        <v>4.9574175824175821</v>
      </c>
      <c r="F512" s="458">
        <v>0</v>
      </c>
      <c r="G512" s="458">
        <v>4.5725793327908866</v>
      </c>
      <c r="H512" s="458">
        <v>4.8278820375335112</v>
      </c>
      <c r="I512" s="447">
        <v>4.6928828181164626</v>
      </c>
      <c r="J512" s="447">
        <v>3.7109803921568627</v>
      </c>
      <c r="K512" s="458">
        <v>0</v>
      </c>
      <c r="L512" s="458">
        <v>3.6956621004566212</v>
      </c>
      <c r="M512" s="458">
        <v>4.0938983050847462</v>
      </c>
      <c r="N512" s="447">
        <v>3.9486385477843027</v>
      </c>
      <c r="O512" s="447">
        <v>0</v>
      </c>
      <c r="P512" s="459">
        <v>0</v>
      </c>
      <c r="Q512" s="271"/>
      <c r="R512" s="271"/>
      <c r="S512" s="271"/>
      <c r="T512" s="113"/>
      <c r="U512" s="113"/>
      <c r="Z512" s="275"/>
      <c r="AE512" s="275"/>
    </row>
    <row r="513" spans="1:31">
      <c r="A513" s="439"/>
      <c r="B513" s="457" t="s">
        <v>458</v>
      </c>
      <c r="C513" s="447">
        <v>4.5568381430363862</v>
      </c>
      <c r="D513" s="458">
        <v>0</v>
      </c>
      <c r="E513" s="458">
        <v>4.9252538930264045</v>
      </c>
      <c r="F513" s="458">
        <v>0</v>
      </c>
      <c r="G513" s="458">
        <v>4.6063363119415106</v>
      </c>
      <c r="H513" s="458">
        <v>4.9155893536121669</v>
      </c>
      <c r="I513" s="447">
        <v>4.7051324115303492</v>
      </c>
      <c r="J513" s="447">
        <v>3.8413533834586464</v>
      </c>
      <c r="K513" s="458">
        <v>0</v>
      </c>
      <c r="L513" s="458">
        <v>3.5061810154525386</v>
      </c>
      <c r="M513" s="458">
        <v>3.9612331081081078</v>
      </c>
      <c r="N513" s="447">
        <v>3.8361534419337886</v>
      </c>
      <c r="O513" s="447">
        <v>0</v>
      </c>
      <c r="P513" s="459">
        <v>0</v>
      </c>
      <c r="Q513" s="271"/>
      <c r="R513" s="271"/>
      <c r="S513" s="271"/>
      <c r="T513" s="272">
        <f t="shared" ref="T513" si="3009">C513-C512</f>
        <v>-7.2029528540245025E-3</v>
      </c>
      <c r="U513" s="272">
        <f t="shared" ref="U513" si="3010">D513-D512</f>
        <v>0</v>
      </c>
      <c r="V513" s="272">
        <f t="shared" ref="V513" si="3011">E513-E512</f>
        <v>-3.2163689391177641E-2</v>
      </c>
      <c r="W513" s="272">
        <f t="shared" ref="W513" si="3012">F513-F512</f>
        <v>0</v>
      </c>
      <c r="X513" s="272">
        <f t="shared" ref="X513" si="3013">G513-G512</f>
        <v>3.3756979150624034E-2</v>
      </c>
      <c r="Y513" s="272">
        <f t="shared" ref="Y513" si="3014">H513-H512</f>
        <v>8.7707316078655673E-2</v>
      </c>
      <c r="Z513" s="276">
        <f t="shared" ref="Z513" si="3015">I513-I512</f>
        <v>1.224959341388665E-2</v>
      </c>
      <c r="AA513" s="272">
        <f t="shared" ref="AA513" si="3016">J513-J512</f>
        <v>0.1303729913017837</v>
      </c>
      <c r="AB513" s="272">
        <f t="shared" ref="AB513" si="3017">K513-K512</f>
        <v>0</v>
      </c>
      <c r="AC513" s="272">
        <f t="shared" ref="AC513" si="3018">L513-L512</f>
        <v>-0.18948108500408267</v>
      </c>
      <c r="AD513" s="272">
        <f t="shared" ref="AD513" si="3019">M513-M512</f>
        <v>-0.13266519697663837</v>
      </c>
      <c r="AE513" s="276">
        <f t="shared" ref="AE513" si="3020">N513-N512</f>
        <v>-0.11248510585051408</v>
      </c>
    </row>
    <row r="514" spans="1:31">
      <c r="A514" s="439"/>
      <c r="B514" s="457" t="s">
        <v>125</v>
      </c>
      <c r="C514" s="447">
        <v>3.1588235294117646</v>
      </c>
      <c r="D514" s="458">
        <v>0</v>
      </c>
      <c r="E514" s="458">
        <v>7.5295774647887308</v>
      </c>
      <c r="F514" s="458">
        <v>0</v>
      </c>
      <c r="G514" s="458">
        <v>4.7361445783132536</v>
      </c>
      <c r="H514" s="458">
        <v>5.743981481481482</v>
      </c>
      <c r="I514" s="447">
        <v>5.3558241758241749</v>
      </c>
      <c r="J514" s="447">
        <v>2.5</v>
      </c>
      <c r="K514" s="458">
        <v>0</v>
      </c>
      <c r="L514" s="458">
        <v>3.7</v>
      </c>
      <c r="M514" s="458">
        <v>4.063207547169811</v>
      </c>
      <c r="N514" s="447">
        <v>3.9978388998035359</v>
      </c>
      <c r="O514" s="447">
        <v>0</v>
      </c>
      <c r="P514" s="459">
        <v>0</v>
      </c>
      <c r="Q514" s="271"/>
      <c r="R514" s="271"/>
      <c r="S514" s="271"/>
      <c r="T514" s="113"/>
      <c r="U514" s="113"/>
      <c r="Z514" s="275"/>
      <c r="AE514" s="275"/>
    </row>
    <row r="515" spans="1:31">
      <c r="A515" s="439"/>
      <c r="B515" s="457" t="s">
        <v>460</v>
      </c>
      <c r="C515" s="447">
        <v>4.2162162162162158</v>
      </c>
      <c r="D515" s="458">
        <v>0</v>
      </c>
      <c r="E515" s="458">
        <v>5.782258064516129</v>
      </c>
      <c r="F515" s="458">
        <v>0</v>
      </c>
      <c r="G515" s="458">
        <v>5.1384615384615389</v>
      </c>
      <c r="H515" s="458">
        <v>5.4638297872340429</v>
      </c>
      <c r="I515" s="447">
        <v>5.2175903614457839</v>
      </c>
      <c r="J515" s="447">
        <v>4.2799999999999994</v>
      </c>
      <c r="K515" s="458">
        <v>0</v>
      </c>
      <c r="L515" s="458">
        <v>4.266265060240964</v>
      </c>
      <c r="M515" s="458">
        <v>3.7949308755760369</v>
      </c>
      <c r="N515" s="447">
        <v>3.8745210727969348</v>
      </c>
      <c r="O515" s="447">
        <v>0</v>
      </c>
      <c r="P515" s="459">
        <v>0</v>
      </c>
      <c r="Q515" s="271"/>
      <c r="R515" s="271"/>
      <c r="S515" s="271"/>
      <c r="T515" s="272">
        <f t="shared" ref="T515" si="3021">C515-C514</f>
        <v>1.0573926868044512</v>
      </c>
      <c r="U515" s="272">
        <f t="shared" ref="U515" si="3022">D515-D514</f>
        <v>0</v>
      </c>
      <c r="V515" s="272">
        <f t="shared" ref="V515" si="3023">E515-E514</f>
        <v>-1.7473194002726018</v>
      </c>
      <c r="W515" s="272">
        <f t="shared" ref="W515" si="3024">F515-F514</f>
        <v>0</v>
      </c>
      <c r="X515" s="272">
        <f t="shared" ref="X515" si="3025">G515-G514</f>
        <v>0.40231696014828522</v>
      </c>
      <c r="Y515" s="272">
        <f t="shared" ref="Y515" si="3026">H515-H514</f>
        <v>-0.28015169424743913</v>
      </c>
      <c r="Z515" s="276">
        <f t="shared" ref="Z515" si="3027">I515-I514</f>
        <v>-0.138233814378391</v>
      </c>
      <c r="AA515" s="805">
        <f t="shared" ref="AA515" si="3028">J515-J514</f>
        <v>1.7799999999999994</v>
      </c>
      <c r="AB515" s="272">
        <f t="shared" ref="AB515" si="3029">K515-K514</f>
        <v>0</v>
      </c>
      <c r="AC515" s="272">
        <f t="shared" ref="AC515" si="3030">L515-L514</f>
        <v>0.56626506024096379</v>
      </c>
      <c r="AD515" s="272">
        <f t="shared" ref="AD515" si="3031">M515-M514</f>
        <v>-0.26827667159377411</v>
      </c>
      <c r="AE515" s="276">
        <f t="shared" ref="AE515" si="3032">N515-N514</f>
        <v>-0.1233178270066011</v>
      </c>
    </row>
    <row r="516" spans="1:31">
      <c r="A516" s="439"/>
      <c r="B516" s="457" t="s">
        <v>154</v>
      </c>
      <c r="C516" s="447">
        <v>4.5332646225199689</v>
      </c>
      <c r="D516" s="458">
        <v>0</v>
      </c>
      <c r="E516" s="458">
        <v>5.0770137524557963</v>
      </c>
      <c r="F516" s="458">
        <v>0</v>
      </c>
      <c r="G516" s="458">
        <v>4.5829268292682928</v>
      </c>
      <c r="H516" s="458">
        <v>4.9229697260932239</v>
      </c>
      <c r="I516" s="447">
        <v>4.727156004999431</v>
      </c>
      <c r="J516" s="447">
        <v>3.7015564202334628</v>
      </c>
      <c r="K516" s="458">
        <v>0</v>
      </c>
      <c r="L516" s="458">
        <v>3.6963531669865648</v>
      </c>
      <c r="M516" s="458">
        <v>4.0857855361596016</v>
      </c>
      <c r="N516" s="447">
        <v>3.9591519731318221</v>
      </c>
      <c r="O516" s="447">
        <v>0</v>
      </c>
      <c r="P516" s="459">
        <v>0</v>
      </c>
      <c r="Q516" s="271"/>
      <c r="R516" s="271"/>
      <c r="S516" s="271"/>
      <c r="T516" s="113"/>
      <c r="U516" s="113"/>
      <c r="Z516" s="275"/>
      <c r="AE516" s="275"/>
    </row>
    <row r="517" spans="1:31" ht="13.5" thickBot="1">
      <c r="A517" s="439"/>
      <c r="B517" s="457" t="s">
        <v>462</v>
      </c>
      <c r="C517" s="447">
        <v>4.550628233555063</v>
      </c>
      <c r="D517" s="458">
        <v>0</v>
      </c>
      <c r="E517" s="458">
        <v>4.9597790773229367</v>
      </c>
      <c r="F517" s="458">
        <v>0</v>
      </c>
      <c r="G517" s="458">
        <v>4.6429652042360061</v>
      </c>
      <c r="H517" s="458">
        <v>4.9663873829472642</v>
      </c>
      <c r="I517" s="447">
        <v>4.7288970834730142</v>
      </c>
      <c r="J517" s="447">
        <v>3.8494464944649449</v>
      </c>
      <c r="K517" s="458">
        <v>0</v>
      </c>
      <c r="L517" s="458">
        <v>3.6238805970149257</v>
      </c>
      <c r="M517" s="458">
        <v>3.9166254635352282</v>
      </c>
      <c r="N517" s="447">
        <v>3.844412371134021</v>
      </c>
      <c r="O517" s="447">
        <v>0</v>
      </c>
      <c r="P517" s="459">
        <v>0</v>
      </c>
      <c r="Q517" s="271"/>
      <c r="R517" s="271"/>
      <c r="S517" s="271"/>
      <c r="T517" s="273">
        <f t="shared" ref="T517" si="3033">C517-C516</f>
        <v>1.7363611035094095E-2</v>
      </c>
      <c r="U517" s="273">
        <f t="shared" ref="U517" si="3034">D517-D516</f>
        <v>0</v>
      </c>
      <c r="V517" s="273">
        <f t="shared" ref="V517" si="3035">E517-E516</f>
        <v>-0.11723467513285968</v>
      </c>
      <c r="W517" s="273">
        <f t="shared" ref="W517" si="3036">F517-F516</f>
        <v>0</v>
      </c>
      <c r="X517" s="273">
        <f t="shared" ref="X517" si="3037">G517-G516</f>
        <v>6.0038374967713359E-2</v>
      </c>
      <c r="Y517" s="273">
        <f t="shared" ref="Y517" si="3038">H517-H516</f>
        <v>4.341765685404031E-2</v>
      </c>
      <c r="Z517" s="277">
        <f t="shared" ref="Z517" si="3039">I517-I516</f>
        <v>1.7410784735831797E-3</v>
      </c>
      <c r="AA517" s="273">
        <f t="shared" ref="AA517" si="3040">J517-J516</f>
        <v>0.14789007423148215</v>
      </c>
      <c r="AB517" s="273">
        <f t="shared" ref="AB517" si="3041">K517-K516</f>
        <v>0</v>
      </c>
      <c r="AC517" s="273">
        <f t="shared" ref="AC517" si="3042">L517-L516</f>
        <v>-7.2472569971639089E-2</v>
      </c>
      <c r="AD517" s="273">
        <f t="shared" ref="AD517" si="3043">M517-M516</f>
        <v>-0.16916007262437338</v>
      </c>
      <c r="AE517" s="277">
        <f t="shared" ref="AE517" si="3044">N517-N516</f>
        <v>-0.11473960199780109</v>
      </c>
    </row>
    <row r="518" spans="1:31">
      <c r="A518" s="461" t="s">
        <v>233</v>
      </c>
      <c r="B518" s="462"/>
      <c r="C518" s="448">
        <v>4.435205128166392</v>
      </c>
      <c r="D518" s="455">
        <v>4.4511140754650755</v>
      </c>
      <c r="E518" s="455">
        <v>4.5117767369896713</v>
      </c>
      <c r="F518" s="455">
        <v>4.4378025286393745</v>
      </c>
      <c r="G518" s="455">
        <v>4.2034104750304504</v>
      </c>
      <c r="H518" s="455">
        <v>4.5448472222222227</v>
      </c>
      <c r="I518" s="448">
        <v>4.4543677488881839</v>
      </c>
      <c r="J518" s="448">
        <v>3.0386743039591315</v>
      </c>
      <c r="K518" s="455">
        <v>3.2252611547727281</v>
      </c>
      <c r="L518" s="455">
        <v>3.2088449758230455</v>
      </c>
      <c r="M518" s="455">
        <v>2.780836715528781</v>
      </c>
      <c r="N518" s="448">
        <v>3.1187937723589112</v>
      </c>
      <c r="O518" s="448">
        <v>0</v>
      </c>
      <c r="P518" s="456">
        <v>0</v>
      </c>
      <c r="Q518" s="271"/>
      <c r="R518" s="271"/>
      <c r="S518" s="271"/>
      <c r="T518" s="271" t="s">
        <v>533</v>
      </c>
      <c r="U518" s="113"/>
      <c r="Z518" s="275"/>
      <c r="AE518" s="275"/>
    </row>
    <row r="519" spans="1:31">
      <c r="A519" s="436" t="s">
        <v>433</v>
      </c>
      <c r="B519" s="434"/>
      <c r="C519" s="470">
        <v>4.4022373533656509</v>
      </c>
      <c r="D519" s="471">
        <v>4.4680809902200487</v>
      </c>
      <c r="E519" s="471">
        <v>4.506924865394029</v>
      </c>
      <c r="F519" s="471">
        <v>4.3874650027129682</v>
      </c>
      <c r="G519" s="471">
        <v>4.1433768278965122</v>
      </c>
      <c r="H519" s="471">
        <v>4.635292086330935</v>
      </c>
      <c r="I519" s="470">
        <v>4.4327575902566334</v>
      </c>
      <c r="J519" s="470">
        <v>2.9659093973442281</v>
      </c>
      <c r="K519" s="471">
        <v>3.3513967216582063</v>
      </c>
      <c r="L519" s="471">
        <v>3.1836342761635388</v>
      </c>
      <c r="M519" s="471">
        <v>2.9162693528693531</v>
      </c>
      <c r="N519" s="470">
        <v>3.1485362924281981</v>
      </c>
      <c r="O519" s="470">
        <v>0</v>
      </c>
      <c r="P519" s="472">
        <v>0</v>
      </c>
      <c r="Q519" s="271"/>
      <c r="R519" s="271"/>
      <c r="S519" s="271"/>
      <c r="T519" s="272">
        <f t="shared" ref="T519" si="3045">C519-C518</f>
        <v>-3.296777480074109E-2</v>
      </c>
      <c r="U519" s="272">
        <f t="shared" ref="U519" si="3046">D519-D518</f>
        <v>1.6966914754973139E-2</v>
      </c>
      <c r="V519" s="272">
        <f t="shared" ref="V519" si="3047">E519-E518</f>
        <v>-4.8518715956422653E-3</v>
      </c>
      <c r="W519" s="272">
        <f t="shared" ref="W519" si="3048">F519-F518</f>
        <v>-5.0337525926406279E-2</v>
      </c>
      <c r="X519" s="272">
        <f t="shared" ref="X519" si="3049">G519-G518</f>
        <v>-6.0033647133938217E-2</v>
      </c>
      <c r="Y519" s="272">
        <f t="shared" ref="Y519" si="3050">H519-H518</f>
        <v>9.0444864108712331E-2</v>
      </c>
      <c r="Z519" s="276">
        <f t="shared" ref="Z519" si="3051">I519-I518</f>
        <v>-2.1610158631550469E-2</v>
      </c>
      <c r="AA519" s="272">
        <f t="shared" ref="AA519" si="3052">J519-J518</f>
        <v>-7.2764906614903424E-2</v>
      </c>
      <c r="AB519" s="272">
        <f t="shared" ref="AB519" si="3053">K519-K518</f>
        <v>0.12613556688547822</v>
      </c>
      <c r="AC519" s="272">
        <f t="shared" ref="AC519" si="3054">L519-L518</f>
        <v>-2.521069965950673E-2</v>
      </c>
      <c r="AD519" s="272">
        <f t="shared" ref="AD519" si="3055">M519-M518</f>
        <v>0.13543263734057209</v>
      </c>
      <c r="AE519" s="276">
        <f t="shared" ref="AE519" si="3056">N519-N518</f>
        <v>2.9742520069286904E-2</v>
      </c>
    </row>
    <row r="520" spans="1:31">
      <c r="A520" s="461" t="s">
        <v>235</v>
      </c>
      <c r="B520" s="462"/>
      <c r="C520" s="447">
        <v>4.9267681687151699</v>
      </c>
      <c r="D520" s="480">
        <v>4.9304970414201179</v>
      </c>
      <c r="E520" s="480">
        <v>4.6842881355932207</v>
      </c>
      <c r="F520" s="480">
        <v>5.481155844155845</v>
      </c>
      <c r="G520" s="480">
        <v>4.1675140845070429</v>
      </c>
      <c r="H520" s="480">
        <v>5.0073437500000013</v>
      </c>
      <c r="I520" s="447">
        <v>4.8400490462639256</v>
      </c>
      <c r="J520" s="447">
        <v>3.1762830925628678</v>
      </c>
      <c r="K520" s="480">
        <v>3.8299278415001381</v>
      </c>
      <c r="L520" s="480">
        <v>4.2124027666248418</v>
      </c>
      <c r="M520" s="480">
        <v>4.5908188409556301</v>
      </c>
      <c r="N520" s="447">
        <v>3.9392520026535629</v>
      </c>
      <c r="O520" s="447">
        <v>0</v>
      </c>
      <c r="P520" s="459">
        <v>0</v>
      </c>
      <c r="Q520" s="271"/>
      <c r="R520" s="271"/>
      <c r="S520" s="271"/>
      <c r="T520" s="113"/>
      <c r="U520" s="113"/>
      <c r="Z520" s="275"/>
      <c r="AE520" s="275"/>
    </row>
    <row r="521" spans="1:31">
      <c r="A521" s="436" t="s">
        <v>435</v>
      </c>
      <c r="B521" s="434"/>
      <c r="C521" s="448">
        <v>5.0222061179898034</v>
      </c>
      <c r="D521" s="455">
        <v>4.7566177777777776</v>
      </c>
      <c r="E521" s="455">
        <v>4.6621706948640487</v>
      </c>
      <c r="F521" s="455">
        <v>5.1212112676056334</v>
      </c>
      <c r="G521" s="455">
        <v>3.9409999999999998</v>
      </c>
      <c r="H521" s="455">
        <v>4.7959259259259266</v>
      </c>
      <c r="I521" s="448">
        <v>4.8385881656804743</v>
      </c>
      <c r="J521" s="448">
        <v>3.1161418024439924</v>
      </c>
      <c r="K521" s="455">
        <v>3.8945989100185527</v>
      </c>
      <c r="L521" s="455">
        <v>4.1784539612188381</v>
      </c>
      <c r="M521" s="455">
        <v>4.5522561938958699</v>
      </c>
      <c r="N521" s="448">
        <v>3.9460631565285111</v>
      </c>
      <c r="O521" s="448">
        <v>0</v>
      </c>
      <c r="P521" s="456">
        <v>0</v>
      </c>
      <c r="Q521" s="271"/>
      <c r="R521" s="271"/>
      <c r="S521" s="271"/>
      <c r="T521" s="272">
        <f t="shared" ref="T521" si="3057">C521-C520</f>
        <v>9.543794927463356E-2</v>
      </c>
      <c r="U521" s="272">
        <f t="shared" ref="U521" si="3058">D521-D520</f>
        <v>-0.1738792636423403</v>
      </c>
      <c r="V521" s="272">
        <f t="shared" ref="V521" si="3059">E521-E520</f>
        <v>-2.2117440729171989E-2</v>
      </c>
      <c r="W521" s="272">
        <f t="shared" ref="W521" si="3060">F521-F520</f>
        <v>-0.35994457655021161</v>
      </c>
      <c r="X521" s="272">
        <f t="shared" ref="X521" si="3061">G521-G520</f>
        <v>-0.22651408450704302</v>
      </c>
      <c r="Y521" s="272">
        <f t="shared" ref="Y521" si="3062">H521-H520</f>
        <v>-0.21141782407407472</v>
      </c>
      <c r="Z521" s="276">
        <f t="shared" ref="Z521" si="3063">I521-I520</f>
        <v>-1.460880583451285E-3</v>
      </c>
      <c r="AA521" s="272">
        <f t="shared" ref="AA521" si="3064">J521-J520</f>
        <v>-6.0141290118875368E-2</v>
      </c>
      <c r="AB521" s="272">
        <f t="shared" ref="AB521" si="3065">K521-K520</f>
        <v>6.4671068518414643E-2</v>
      </c>
      <c r="AC521" s="272">
        <f t="shared" ref="AC521" si="3066">L521-L520</f>
        <v>-3.3948805406003757E-2</v>
      </c>
      <c r="AD521" s="272">
        <f t="shared" ref="AD521" si="3067">M521-M520</f>
        <v>-3.8562647059760202E-2</v>
      </c>
      <c r="AE521" s="276">
        <f t="shared" ref="AE521" si="3068">N521-N520</f>
        <v>6.8111538749482392E-3</v>
      </c>
    </row>
    <row r="522" spans="1:31">
      <c r="A522" s="461" t="s">
        <v>237</v>
      </c>
      <c r="B522" s="462"/>
      <c r="C522" s="448">
        <v>9.8636363636363633</v>
      </c>
      <c r="D522" s="455">
        <v>0</v>
      </c>
      <c r="E522" s="455">
        <v>12</v>
      </c>
      <c r="F522" s="455">
        <v>0</v>
      </c>
      <c r="G522" s="455">
        <v>0</v>
      </c>
      <c r="H522" s="455">
        <v>0</v>
      </c>
      <c r="I522" s="448">
        <v>10.192307692307692</v>
      </c>
      <c r="J522" s="448">
        <v>0.80402385747482563</v>
      </c>
      <c r="K522" s="455">
        <v>0.58181080246913586</v>
      </c>
      <c r="L522" s="455">
        <v>0.70372592592592587</v>
      </c>
      <c r="M522" s="455">
        <v>0.58333333333333337</v>
      </c>
      <c r="N522" s="448">
        <v>0.75701653731343266</v>
      </c>
      <c r="O522" s="448">
        <v>0</v>
      </c>
      <c r="P522" s="456">
        <v>0</v>
      </c>
      <c r="Q522" s="271"/>
      <c r="R522" s="271"/>
      <c r="S522" s="271"/>
      <c r="T522" s="113"/>
      <c r="U522" s="113"/>
      <c r="Z522" s="275"/>
      <c r="AE522" s="275"/>
    </row>
    <row r="523" spans="1:31">
      <c r="A523" s="436" t="s">
        <v>437</v>
      </c>
      <c r="B523" s="434"/>
      <c r="C523" s="448">
        <v>13.25</v>
      </c>
      <c r="D523" s="455">
        <v>0</v>
      </c>
      <c r="E523" s="455">
        <v>13</v>
      </c>
      <c r="F523" s="455">
        <v>0</v>
      </c>
      <c r="G523" s="455">
        <v>0</v>
      </c>
      <c r="H523" s="455">
        <v>0</v>
      </c>
      <c r="I523" s="448">
        <v>13.166666666666666</v>
      </c>
      <c r="J523" s="448">
        <v>0.75557589285714299</v>
      </c>
      <c r="K523" s="455">
        <v>0.56589922480620147</v>
      </c>
      <c r="L523" s="455">
        <v>0.57316829268292679</v>
      </c>
      <c r="M523" s="455">
        <v>0.6</v>
      </c>
      <c r="N523" s="448">
        <v>0.70962121553179525</v>
      </c>
      <c r="O523" s="448">
        <v>0</v>
      </c>
      <c r="P523" s="456">
        <v>0</v>
      </c>
      <c r="Q523" s="271"/>
      <c r="R523" s="271"/>
      <c r="S523" s="271"/>
      <c r="T523" s="272">
        <f t="shared" ref="T523" si="3069">C523-C522</f>
        <v>3.3863636363636367</v>
      </c>
      <c r="U523" s="272">
        <f t="shared" ref="U523" si="3070">D523-D522</f>
        <v>0</v>
      </c>
      <c r="V523" s="272">
        <f t="shared" ref="V523" si="3071">E523-E522</f>
        <v>1</v>
      </c>
      <c r="W523" s="272">
        <f t="shared" ref="W523" si="3072">F523-F522</f>
        <v>0</v>
      </c>
      <c r="X523" s="272">
        <f t="shared" ref="X523" si="3073">G523-G522</f>
        <v>0</v>
      </c>
      <c r="Y523" s="272">
        <f t="shared" ref="Y523" si="3074">H523-H522</f>
        <v>0</v>
      </c>
      <c r="Z523" s="276">
        <f t="shared" ref="Z523" si="3075">I523-I522</f>
        <v>2.9743589743589745</v>
      </c>
      <c r="AA523" s="272">
        <f t="shared" ref="AA523" si="3076">J523-J522</f>
        <v>-4.8447964617682637E-2</v>
      </c>
      <c r="AB523" s="272">
        <f t="shared" ref="AB523" si="3077">K523-K522</f>
        <v>-1.5911577662934384E-2</v>
      </c>
      <c r="AC523" s="272">
        <f t="shared" ref="AC523" si="3078">L523-L522</f>
        <v>-0.13055763324299907</v>
      </c>
      <c r="AD523" s="272">
        <f t="shared" ref="AD523" si="3079">M523-M522</f>
        <v>1.6666666666666607E-2</v>
      </c>
      <c r="AE523" s="276">
        <f t="shared" ref="AE523" si="3080">N523-N522</f>
        <v>-4.7395321781637412E-2</v>
      </c>
    </row>
    <row r="524" spans="1:31">
      <c r="A524" s="461" t="s">
        <v>239</v>
      </c>
      <c r="B524" s="462"/>
      <c r="C524" s="477">
        <v>4.4616620694495843</v>
      </c>
      <c r="D524" s="478">
        <v>4.4779582508283635</v>
      </c>
      <c r="E524" s="478">
        <v>4.5214920117194213</v>
      </c>
      <c r="F524" s="478">
        <v>4.484027042617952</v>
      </c>
      <c r="G524" s="478">
        <v>4.1981173416407058</v>
      </c>
      <c r="H524" s="478">
        <v>4.5826020408163268</v>
      </c>
      <c r="I524" s="477">
        <v>4.4761343426255271</v>
      </c>
      <c r="J524" s="477">
        <v>2.6672618798586574</v>
      </c>
      <c r="K524" s="478">
        <v>3.3866995566431903</v>
      </c>
      <c r="L524" s="478">
        <v>3.6385877259467034</v>
      </c>
      <c r="M524" s="478">
        <v>3.6706980286677924</v>
      </c>
      <c r="N524" s="477">
        <v>3.290719463224645</v>
      </c>
      <c r="O524" s="477">
        <v>0</v>
      </c>
      <c r="P524" s="479">
        <v>0</v>
      </c>
      <c r="Q524" s="271"/>
      <c r="R524" s="271"/>
      <c r="S524" s="271"/>
      <c r="T524" s="113"/>
      <c r="U524" s="113"/>
      <c r="Z524" s="275"/>
      <c r="AE524" s="275"/>
    </row>
    <row r="525" spans="1:31">
      <c r="A525" s="436" t="s">
        <v>439</v>
      </c>
      <c r="B525" s="434"/>
      <c r="C525" s="477">
        <v>4.4328350235932099</v>
      </c>
      <c r="D525" s="478">
        <v>4.4866456963111236</v>
      </c>
      <c r="E525" s="478">
        <v>4.5155361040167179</v>
      </c>
      <c r="F525" s="478">
        <v>4.4146833855799388</v>
      </c>
      <c r="G525" s="478">
        <v>4.114159769008662</v>
      </c>
      <c r="H525" s="478">
        <v>4.6468731642189587</v>
      </c>
      <c r="I525" s="477">
        <v>4.4545017313162125</v>
      </c>
      <c r="J525" s="477">
        <v>2.5955284745293463</v>
      </c>
      <c r="K525" s="478">
        <v>3.485511530709664</v>
      </c>
      <c r="L525" s="478">
        <v>3.6457390450928391</v>
      </c>
      <c r="M525" s="478">
        <v>3.7376793301146649</v>
      </c>
      <c r="N525" s="477">
        <v>3.3260700454462833</v>
      </c>
      <c r="O525" s="477">
        <v>0</v>
      </c>
      <c r="P525" s="479">
        <v>0</v>
      </c>
      <c r="Q525" s="271"/>
      <c r="R525" s="271"/>
      <c r="S525" s="271"/>
      <c r="T525" s="272">
        <f t="shared" ref="T525" si="3081">C525-C524</f>
        <v>-2.8827045856374411E-2</v>
      </c>
      <c r="U525" s="272">
        <f t="shared" ref="U525" si="3082">D525-D524</f>
        <v>8.6874454827601255E-3</v>
      </c>
      <c r="V525" s="272">
        <f t="shared" ref="V525" si="3083">E525-E524</f>
        <v>-5.955907702703378E-3</v>
      </c>
      <c r="W525" s="272">
        <f t="shared" ref="W525" si="3084">F525-F524</f>
        <v>-6.9343657038013262E-2</v>
      </c>
      <c r="X525" s="272">
        <f t="shared" ref="X525" si="3085">G525-G524</f>
        <v>-8.3957572632043842E-2</v>
      </c>
      <c r="Y525" s="272">
        <f t="shared" ref="Y525" si="3086">H525-H524</f>
        <v>6.4271123402631858E-2</v>
      </c>
      <c r="Z525" s="276">
        <f t="shared" ref="Z525" si="3087">I525-I524</f>
        <v>-2.1632611309314598E-2</v>
      </c>
      <c r="AA525" s="272">
        <f t="shared" ref="AA525" si="3088">J525-J524</f>
        <v>-7.1733405329311051E-2</v>
      </c>
      <c r="AB525" s="272">
        <f t="shared" ref="AB525" si="3089">K525-K524</f>
        <v>9.8811974066473685E-2</v>
      </c>
      <c r="AC525" s="272">
        <f t="shared" ref="AC525" si="3090">L525-L524</f>
        <v>7.1513191461356485E-3</v>
      </c>
      <c r="AD525" s="272">
        <f t="shared" ref="AD525" si="3091">M525-M524</f>
        <v>6.6981301446872532E-2</v>
      </c>
      <c r="AE525" s="276">
        <f t="shared" ref="AE525" si="3092">N525-N524</f>
        <v>3.5350582221638227E-2</v>
      </c>
    </row>
    <row r="526" spans="1:31">
      <c r="A526" s="463" t="s">
        <v>79</v>
      </c>
      <c r="B526" s="462"/>
      <c r="C526" s="448">
        <v>4.7801448995880307</v>
      </c>
      <c r="D526" s="455">
        <v>5.0807872506282843</v>
      </c>
      <c r="E526" s="455">
        <v>5.112969540736013</v>
      </c>
      <c r="F526" s="455">
        <v>5.543573813325593</v>
      </c>
      <c r="G526" s="455">
        <v>5.2119342160749289</v>
      </c>
      <c r="H526" s="455">
        <v>5.4887139031430401</v>
      </c>
      <c r="I526" s="448">
        <v>4.9687174711343962</v>
      </c>
      <c r="J526" s="448">
        <v>4.2963781693500298</v>
      </c>
      <c r="K526" s="455">
        <v>4.2962945855670931</v>
      </c>
      <c r="L526" s="455">
        <v>4.0485708759896095</v>
      </c>
      <c r="M526" s="455">
        <v>4.4500631157114441</v>
      </c>
      <c r="N526" s="448">
        <v>4.2464911978046276</v>
      </c>
      <c r="O526" s="448">
        <v>0</v>
      </c>
      <c r="P526" s="456">
        <v>0</v>
      </c>
      <c r="Q526" s="271"/>
      <c r="R526" s="271"/>
      <c r="S526" s="271"/>
      <c r="T526" s="113"/>
      <c r="U526" s="113"/>
      <c r="Z526" s="275"/>
      <c r="AE526" s="275"/>
    </row>
    <row r="527" spans="1:31">
      <c r="A527" s="436" t="s">
        <v>441</v>
      </c>
      <c r="B527" s="434"/>
      <c r="C527" s="448">
        <v>4.7312189185867055</v>
      </c>
      <c r="D527" s="455">
        <v>5.0636415210058265</v>
      </c>
      <c r="E527" s="455">
        <v>5.0873755641692764</v>
      </c>
      <c r="F527" s="455">
        <v>5.5578015179722176</v>
      </c>
      <c r="G527" s="455">
        <v>5.1808311864406775</v>
      </c>
      <c r="H527" s="455">
        <v>5.6048810089020762</v>
      </c>
      <c r="I527" s="448">
        <v>4.9363774070522748</v>
      </c>
      <c r="J527" s="448">
        <v>4.2963999224158513</v>
      </c>
      <c r="K527" s="455">
        <v>4.2737381198537827</v>
      </c>
      <c r="L527" s="455">
        <v>3.9057856147948735</v>
      </c>
      <c r="M527" s="455">
        <v>4.1591940463645933</v>
      </c>
      <c r="N527" s="448">
        <v>4.1752737361152814</v>
      </c>
      <c r="O527" s="448">
        <v>0</v>
      </c>
      <c r="P527" s="456">
        <v>0</v>
      </c>
      <c r="Q527" s="271"/>
      <c r="R527" s="271"/>
      <c r="S527" s="271"/>
      <c r="T527" s="272">
        <f t="shared" ref="T527" si="3093">C527-C526</f>
        <v>-4.8925981001325169E-2</v>
      </c>
      <c r="U527" s="272">
        <f t="shared" ref="U527" si="3094">D527-D526</f>
        <v>-1.714572962245775E-2</v>
      </c>
      <c r="V527" s="272">
        <f t="shared" ref="V527" si="3095">E527-E526</f>
        <v>-2.5593976566736565E-2</v>
      </c>
      <c r="W527" s="272">
        <f t="shared" ref="W527" si="3096">F527-F526</f>
        <v>1.4227704646624595E-2</v>
      </c>
      <c r="X527" s="272">
        <f t="shared" ref="X527" si="3097">G527-G526</f>
        <v>-3.1103029634251378E-2</v>
      </c>
      <c r="Y527" s="272">
        <f t="shared" ref="Y527" si="3098">H527-H526</f>
        <v>0.1161671057590361</v>
      </c>
      <c r="Z527" s="276">
        <f t="shared" ref="Z527" si="3099">I527-I526</f>
        <v>-3.2340064082121422E-2</v>
      </c>
      <c r="AA527" s="272">
        <f t="shared" ref="AA527" si="3100">J527-J526</f>
        <v>2.1753065821528139E-5</v>
      </c>
      <c r="AB527" s="272">
        <f t="shared" ref="AB527" si="3101">K527-K526</f>
        <v>-2.2556465713310381E-2</v>
      </c>
      <c r="AC527" s="272">
        <f t="shared" ref="AC527" si="3102">L527-L526</f>
        <v>-0.142785261194736</v>
      </c>
      <c r="AD527" s="272">
        <f t="shared" ref="AD527" si="3103">M527-M526</f>
        <v>-0.29086906934685075</v>
      </c>
      <c r="AE527" s="276">
        <f t="shared" ref="AE527" si="3104">N527-N526</f>
        <v>-7.1217461689346173E-2</v>
      </c>
    </row>
    <row r="528" spans="1:31">
      <c r="A528" s="463" t="s">
        <v>81</v>
      </c>
      <c r="B528" s="462"/>
      <c r="C528" s="448">
        <v>4.519893138395302</v>
      </c>
      <c r="D528" s="455">
        <v>6.1656869683313031</v>
      </c>
      <c r="E528" s="455">
        <v>4.8259952435233151</v>
      </c>
      <c r="F528" s="455">
        <v>6.6118196994891489</v>
      </c>
      <c r="G528" s="455">
        <v>5.6372337662337664</v>
      </c>
      <c r="H528" s="455">
        <v>8.2145792079207922</v>
      </c>
      <c r="I528" s="448">
        <v>5.2761311604883803</v>
      </c>
      <c r="J528" s="448">
        <v>5.3947328620604864</v>
      </c>
      <c r="K528" s="455">
        <v>2.9945556646270952</v>
      </c>
      <c r="L528" s="455">
        <v>4.4385818557220196</v>
      </c>
      <c r="M528" s="455">
        <v>5.621692657914477</v>
      </c>
      <c r="N528" s="448">
        <v>3.9565265647484749</v>
      </c>
      <c r="O528" s="448">
        <v>0</v>
      </c>
      <c r="P528" s="456">
        <v>0</v>
      </c>
      <c r="Q528" s="271"/>
      <c r="R528" s="271"/>
      <c r="S528" s="271"/>
      <c r="T528" s="113"/>
      <c r="U528" s="113"/>
      <c r="Z528" s="275"/>
      <c r="AE528" s="275"/>
    </row>
    <row r="529" spans="1:31">
      <c r="A529" s="436" t="s">
        <v>443</v>
      </c>
      <c r="B529" s="434"/>
      <c r="C529" s="448">
        <v>5.7004393553859209</v>
      </c>
      <c r="D529" s="455">
        <v>6.5932938144329896</v>
      </c>
      <c r="E529" s="455">
        <v>5.9964298913043477</v>
      </c>
      <c r="F529" s="455">
        <v>6.5661382799325452</v>
      </c>
      <c r="G529" s="455">
        <v>6.5809583333333332</v>
      </c>
      <c r="H529" s="455">
        <v>8.4632564102564096</v>
      </c>
      <c r="I529" s="448">
        <v>6.1909444892690013</v>
      </c>
      <c r="J529" s="448">
        <v>5.5772253786523551</v>
      </c>
      <c r="K529" s="455">
        <v>5.2647049836677544</v>
      </c>
      <c r="L529" s="455">
        <v>5.3089272614622072</v>
      </c>
      <c r="M529" s="455">
        <v>5.7266153643546982</v>
      </c>
      <c r="N529" s="448">
        <v>5.3661863781888401</v>
      </c>
      <c r="O529" s="448">
        <v>0</v>
      </c>
      <c r="P529" s="456">
        <v>0</v>
      </c>
      <c r="Q529" s="271"/>
      <c r="R529" s="271"/>
      <c r="S529" s="271"/>
      <c r="T529" s="272">
        <f t="shared" ref="T529" si="3105">C529-C528</f>
        <v>1.1805462169906189</v>
      </c>
      <c r="U529" s="272">
        <f t="shared" ref="U529" si="3106">D529-D528</f>
        <v>0.42760684610168642</v>
      </c>
      <c r="V529" s="272">
        <f t="shared" ref="V529" si="3107">E529-E528</f>
        <v>1.1704346477810326</v>
      </c>
      <c r="W529" s="272">
        <f t="shared" ref="W529" si="3108">F529-F528</f>
        <v>-4.5681419556603764E-2</v>
      </c>
      <c r="X529" s="272">
        <f t="shared" ref="X529" si="3109">G529-G528</f>
        <v>0.94372456709956687</v>
      </c>
      <c r="Y529" s="272">
        <f t="shared" ref="Y529" si="3110">H529-H528</f>
        <v>0.24867720233561741</v>
      </c>
      <c r="Z529" s="276">
        <f t="shared" ref="Z529" si="3111">I529-I528</f>
        <v>0.91481332878062105</v>
      </c>
      <c r="AA529" s="272">
        <f t="shared" ref="AA529" si="3112">J529-J528</f>
        <v>0.18249251659186871</v>
      </c>
      <c r="AB529" s="272">
        <f t="shared" ref="AB529" si="3113">K529-K528</f>
        <v>2.2701493190406592</v>
      </c>
      <c r="AC529" s="272">
        <f t="shared" ref="AC529" si="3114">L529-L528</f>
        <v>0.87034540574018759</v>
      </c>
      <c r="AD529" s="272">
        <f t="shared" ref="AD529" si="3115">M529-M528</f>
        <v>0.10492270644022117</v>
      </c>
      <c r="AE529" s="276">
        <f t="shared" ref="AE529" si="3116">N529-N528</f>
        <v>1.4096598134403653</v>
      </c>
    </row>
    <row r="530" spans="1:31">
      <c r="A530" s="463" t="s">
        <v>83</v>
      </c>
      <c r="B530" s="462"/>
      <c r="C530" s="448">
        <v>10.561587301587302</v>
      </c>
      <c r="D530" s="455">
        <v>0</v>
      </c>
      <c r="E530" s="455">
        <v>10.999993548387097</v>
      </c>
      <c r="F530" s="455">
        <v>13</v>
      </c>
      <c r="G530" s="455">
        <v>7</v>
      </c>
      <c r="H530" s="455">
        <v>0</v>
      </c>
      <c r="I530" s="448">
        <v>10.69145625</v>
      </c>
      <c r="J530" s="448">
        <v>7.5</v>
      </c>
      <c r="K530" s="455">
        <v>0</v>
      </c>
      <c r="L530" s="455">
        <v>0</v>
      </c>
      <c r="M530" s="455">
        <v>0</v>
      </c>
      <c r="N530" s="448">
        <v>7.5</v>
      </c>
      <c r="O530" s="448">
        <v>0</v>
      </c>
      <c r="P530" s="456">
        <v>0</v>
      </c>
      <c r="Q530" s="271"/>
      <c r="R530" s="271"/>
      <c r="S530" s="271"/>
      <c r="T530" s="113"/>
      <c r="U530" s="113"/>
      <c r="Z530" s="275"/>
      <c r="AE530" s="275"/>
    </row>
    <row r="531" spans="1:31">
      <c r="A531" s="436" t="s">
        <v>445</v>
      </c>
      <c r="B531" s="434"/>
      <c r="C531" s="448">
        <v>13.651642857142857</v>
      </c>
      <c r="D531" s="455">
        <v>10</v>
      </c>
      <c r="E531" s="455">
        <v>9.336363636363636</v>
      </c>
      <c r="F531" s="455">
        <v>11.5</v>
      </c>
      <c r="G531" s="455">
        <v>4.666666666666667</v>
      </c>
      <c r="H531" s="455">
        <v>0</v>
      </c>
      <c r="I531" s="448">
        <v>11.821022222222222</v>
      </c>
      <c r="J531" s="448">
        <v>9.5</v>
      </c>
      <c r="K531" s="455">
        <v>0</v>
      </c>
      <c r="L531" s="455">
        <v>0</v>
      </c>
      <c r="M531" s="455">
        <v>0</v>
      </c>
      <c r="N531" s="448">
        <v>9.5</v>
      </c>
      <c r="O531" s="448">
        <v>0</v>
      </c>
      <c r="P531" s="456">
        <v>0</v>
      </c>
      <c r="Q531" s="271"/>
      <c r="R531" s="271"/>
      <c r="S531" s="271"/>
      <c r="T531" s="272">
        <f t="shared" ref="T531" si="3117">C531-C530</f>
        <v>3.0900555555555549</v>
      </c>
      <c r="U531" s="272">
        <f t="shared" ref="U531" si="3118">D531-D530</f>
        <v>10</v>
      </c>
      <c r="V531" s="272">
        <f t="shared" ref="V531" si="3119">E531-E530</f>
        <v>-1.6636299120234614</v>
      </c>
      <c r="W531" s="272">
        <f t="shared" ref="W531" si="3120">F531-F530</f>
        <v>-1.5</v>
      </c>
      <c r="X531" s="272">
        <f t="shared" ref="X531" si="3121">G531-G530</f>
        <v>-2.333333333333333</v>
      </c>
      <c r="Y531" s="272">
        <f t="shared" ref="Y531" si="3122">H531-H530</f>
        <v>0</v>
      </c>
      <c r="Z531" s="276">
        <f t="shared" ref="Z531" si="3123">I531-I530</f>
        <v>1.1295659722222222</v>
      </c>
      <c r="AA531" s="272">
        <f t="shared" ref="AA531" si="3124">J531-J530</f>
        <v>2</v>
      </c>
      <c r="AB531" s="272">
        <f t="shared" ref="AB531" si="3125">K531-K530</f>
        <v>0</v>
      </c>
      <c r="AC531" s="272">
        <f t="shared" ref="AC531" si="3126">L531-L530</f>
        <v>0</v>
      </c>
      <c r="AD531" s="272">
        <f t="shared" ref="AD531" si="3127">M531-M530</f>
        <v>0</v>
      </c>
      <c r="AE531" s="276">
        <f t="shared" ref="AE531" si="3128">N531-N530</f>
        <v>2</v>
      </c>
    </row>
    <row r="532" spans="1:31">
      <c r="A532" s="463" t="s">
        <v>85</v>
      </c>
      <c r="B532" s="462"/>
      <c r="C532" s="448">
        <v>4.7761198915099516</v>
      </c>
      <c r="D532" s="455">
        <v>5.1446277515051611</v>
      </c>
      <c r="E532" s="455">
        <v>5.1035843490611335</v>
      </c>
      <c r="F532" s="455">
        <v>5.6300120176250514</v>
      </c>
      <c r="G532" s="455">
        <v>5.2326748882438308</v>
      </c>
      <c r="H532" s="455">
        <v>5.801391240772289</v>
      </c>
      <c r="I532" s="448">
        <v>4.9864861913816858</v>
      </c>
      <c r="J532" s="448">
        <v>4.6553448566610447</v>
      </c>
      <c r="K532" s="455">
        <v>3.7038009878514093</v>
      </c>
      <c r="L532" s="455">
        <v>4.1770540252581814</v>
      </c>
      <c r="M532" s="455">
        <v>4.8311250114676092</v>
      </c>
      <c r="N532" s="448">
        <v>4.1351582727396501</v>
      </c>
      <c r="O532" s="448">
        <v>0</v>
      </c>
      <c r="P532" s="456">
        <v>0</v>
      </c>
      <c r="Q532" s="271"/>
      <c r="R532" s="271"/>
      <c r="S532" s="271"/>
      <c r="T532" s="113"/>
      <c r="U532" s="113"/>
      <c r="Z532" s="275"/>
      <c r="AE532" s="275"/>
    </row>
    <row r="533" spans="1:31">
      <c r="A533" s="436" t="s">
        <v>447</v>
      </c>
      <c r="B533" s="434"/>
      <c r="C533" s="448">
        <v>4.7647510085311824</v>
      </c>
      <c r="D533" s="455">
        <v>5.1498832211851537</v>
      </c>
      <c r="E533" s="455">
        <v>5.130885922514361</v>
      </c>
      <c r="F533" s="455">
        <v>5.6382750065980449</v>
      </c>
      <c r="G533" s="455">
        <v>5.2524867180805481</v>
      </c>
      <c r="H533" s="455">
        <v>5.9013614361702116</v>
      </c>
      <c r="I533" s="448">
        <v>4.9921512394014442</v>
      </c>
      <c r="J533" s="448">
        <v>4.7237694654363223</v>
      </c>
      <c r="K533" s="455">
        <v>4.7114851132686075</v>
      </c>
      <c r="L533" s="455">
        <v>4.3243079055441482</v>
      </c>
      <c r="M533" s="455">
        <v>4.6070848845960874</v>
      </c>
      <c r="N533" s="448">
        <v>4.61758558366438</v>
      </c>
      <c r="O533" s="448">
        <v>0</v>
      </c>
      <c r="P533" s="456">
        <v>0</v>
      </c>
      <c r="Q533" s="271"/>
      <c r="R533" s="271"/>
      <c r="S533" s="271"/>
      <c r="T533" s="272">
        <f t="shared" ref="T533" si="3129">C533-C532</f>
        <v>-1.1368882978769257E-2</v>
      </c>
      <c r="U533" s="272">
        <f t="shared" ref="U533" si="3130">D533-D532</f>
        <v>5.2554696799926859E-3</v>
      </c>
      <c r="V533" s="272">
        <f t="shared" ref="V533" si="3131">E533-E532</f>
        <v>2.730157345322759E-2</v>
      </c>
      <c r="W533" s="272">
        <f t="shared" ref="W533" si="3132">F533-F532</f>
        <v>8.2629889729934902E-3</v>
      </c>
      <c r="X533" s="272">
        <f t="shared" ref="X533" si="3133">G533-G532</f>
        <v>1.9811829836717365E-2</v>
      </c>
      <c r="Y533" s="272">
        <f t="shared" ref="Y533" si="3134">H533-H532</f>
        <v>9.9970195397922623E-2</v>
      </c>
      <c r="Z533" s="276">
        <f t="shared" ref="Z533" si="3135">I533-I532</f>
        <v>5.665048019758423E-3</v>
      </c>
      <c r="AA533" s="272">
        <f t="shared" ref="AA533" si="3136">J533-J532</f>
        <v>6.8424608775277562E-2</v>
      </c>
      <c r="AB533" s="272">
        <f t="shared" ref="AB533" si="3137">K533-K532</f>
        <v>1.0076841254171982</v>
      </c>
      <c r="AC533" s="272">
        <f t="shared" ref="AC533" si="3138">L533-L532</f>
        <v>0.14725388028596686</v>
      </c>
      <c r="AD533" s="272">
        <f t="shared" ref="AD533" si="3139">M533-M532</f>
        <v>-0.22404012687152175</v>
      </c>
      <c r="AE533" s="276">
        <f t="shared" ref="AE533" si="3140">N533-N532</f>
        <v>0.4824273109247299</v>
      </c>
    </row>
    <row r="534" spans="1:31">
      <c r="A534" s="463" t="s">
        <v>87</v>
      </c>
      <c r="B534" s="462"/>
      <c r="C534" s="448">
        <v>3.5497573839303005</v>
      </c>
      <c r="D534" s="455">
        <v>3.7432065976667666</v>
      </c>
      <c r="E534" s="455">
        <v>3.8932487230350765</v>
      </c>
      <c r="F534" s="455">
        <v>3.6847945643598714</v>
      </c>
      <c r="G534" s="455">
        <v>3.5429423886481803</v>
      </c>
      <c r="H534" s="455">
        <v>3.8695387059767348</v>
      </c>
      <c r="I534" s="448">
        <v>3.6790344976783675</v>
      </c>
      <c r="J534" s="448">
        <v>2.9434935722698978</v>
      </c>
      <c r="K534" s="455">
        <v>3.8164068238764934</v>
      </c>
      <c r="L534" s="455">
        <v>3.7488089305505499</v>
      </c>
      <c r="M534" s="455">
        <v>3.4658269713641903</v>
      </c>
      <c r="N534" s="448">
        <v>3.5712378500813982</v>
      </c>
      <c r="O534" s="448">
        <v>0</v>
      </c>
      <c r="P534" s="456">
        <v>0</v>
      </c>
      <c r="Q534" s="271"/>
      <c r="R534" s="271"/>
      <c r="S534" s="271"/>
      <c r="T534" s="113"/>
      <c r="U534" s="113"/>
      <c r="Z534" s="275"/>
      <c r="AE534" s="275"/>
    </row>
    <row r="535" spans="1:31">
      <c r="A535" s="436" t="s">
        <v>449</v>
      </c>
      <c r="B535" s="434"/>
      <c r="C535" s="448">
        <v>3.5526894659102353</v>
      </c>
      <c r="D535" s="455">
        <v>3.7783107150091149</v>
      </c>
      <c r="E535" s="455">
        <v>3.8794744658906737</v>
      </c>
      <c r="F535" s="455">
        <v>3.6708792270531414</v>
      </c>
      <c r="G535" s="455">
        <v>3.4550858607432722</v>
      </c>
      <c r="H535" s="455">
        <v>3.8147840646651265</v>
      </c>
      <c r="I535" s="448">
        <v>3.6748275537530906</v>
      </c>
      <c r="J535" s="448">
        <v>2.9135046992481204</v>
      </c>
      <c r="K535" s="455">
        <v>3.7972110895924547</v>
      </c>
      <c r="L535" s="455">
        <v>3.633831868594692</v>
      </c>
      <c r="M535" s="455">
        <v>3.3751143071723635</v>
      </c>
      <c r="N535" s="448">
        <v>3.5261038816602457</v>
      </c>
      <c r="O535" s="448">
        <v>0</v>
      </c>
      <c r="P535" s="456">
        <v>0</v>
      </c>
      <c r="Q535" s="271"/>
      <c r="R535" s="271"/>
      <c r="S535" s="271"/>
      <c r="T535" s="272">
        <f t="shared" ref="T535" si="3141">C535-C534</f>
        <v>2.9320819799347753E-3</v>
      </c>
      <c r="U535" s="272">
        <f t="shared" ref="U535" si="3142">D535-D534</f>
        <v>3.5104117342348307E-2</v>
      </c>
      <c r="V535" s="272">
        <f t="shared" ref="V535" si="3143">E535-E534</f>
        <v>-1.3774257144402835E-2</v>
      </c>
      <c r="W535" s="272">
        <f t="shared" ref="W535" si="3144">F535-F534</f>
        <v>-1.3915337306730002E-2</v>
      </c>
      <c r="X535" s="272">
        <f t="shared" ref="X535" si="3145">G535-G534</f>
        <v>-8.7856527904908166E-2</v>
      </c>
      <c r="Y535" s="272">
        <f t="shared" ref="Y535" si="3146">H535-H534</f>
        <v>-5.4754641311608232E-2</v>
      </c>
      <c r="Z535" s="276">
        <f t="shared" ref="Z535" si="3147">I535-I534</f>
        <v>-4.2069439252769847E-3</v>
      </c>
      <c r="AA535" s="272">
        <f t="shared" ref="AA535" si="3148">J535-J534</f>
        <v>-2.998887302177744E-2</v>
      </c>
      <c r="AB535" s="272">
        <f t="shared" ref="AB535" si="3149">K535-K534</f>
        <v>-1.9195734284038757E-2</v>
      </c>
      <c r="AC535" s="272">
        <f t="shared" ref="AC535" si="3150">L535-L534</f>
        <v>-0.11497706195585788</v>
      </c>
      <c r="AD535" s="272">
        <f t="shared" ref="AD535" si="3151">M535-M534</f>
        <v>-9.0712664191826775E-2</v>
      </c>
      <c r="AE535" s="276">
        <f t="shared" ref="AE535" si="3152">N535-N534</f>
        <v>-4.5133968421152471E-2</v>
      </c>
    </row>
    <row r="536" spans="1:31">
      <c r="A536" s="463" t="s">
        <v>89</v>
      </c>
      <c r="B536" s="462"/>
      <c r="C536" s="448">
        <v>3.9486130553442043</v>
      </c>
      <c r="D536" s="455">
        <v>4.2204110596567697</v>
      </c>
      <c r="E536" s="455">
        <v>4.1289868785427393</v>
      </c>
      <c r="F536" s="455">
        <v>3.8403002047964114</v>
      </c>
      <c r="G536" s="455">
        <v>3.7364615937386243</v>
      </c>
      <c r="H536" s="455">
        <v>4.5781095176010433</v>
      </c>
      <c r="I536" s="448">
        <v>4.0138585005115646</v>
      </c>
      <c r="J536" s="448">
        <v>4.0083352091382514</v>
      </c>
      <c r="K536" s="455">
        <v>4.301643290498907</v>
      </c>
      <c r="L536" s="455">
        <v>3.9212900021933423</v>
      </c>
      <c r="M536" s="455">
        <v>3.9809121352002825</v>
      </c>
      <c r="N536" s="448">
        <v>4.1423442720990682</v>
      </c>
      <c r="O536" s="448">
        <v>0</v>
      </c>
      <c r="P536" s="456">
        <v>0</v>
      </c>
      <c r="Q536" s="271"/>
      <c r="R536" s="271"/>
      <c r="S536" s="271"/>
      <c r="T536" s="113"/>
      <c r="U536" s="113"/>
      <c r="Z536" s="275"/>
      <c r="AE536" s="275"/>
    </row>
    <row r="537" spans="1:31">
      <c r="A537" s="436" t="s">
        <v>451</v>
      </c>
      <c r="B537" s="434"/>
      <c r="C537" s="448">
        <v>3.8908884919500815</v>
      </c>
      <c r="D537" s="455">
        <v>4.0982108527131782</v>
      </c>
      <c r="E537" s="455">
        <v>4.1333438330782242</v>
      </c>
      <c r="F537" s="455">
        <v>3.958813435560423</v>
      </c>
      <c r="G537" s="455">
        <v>3.5972452438602569</v>
      </c>
      <c r="H537" s="455">
        <v>4.5563515016685194</v>
      </c>
      <c r="I537" s="448">
        <v>3.976431812993654</v>
      </c>
      <c r="J537" s="448">
        <v>3.9566473146622729</v>
      </c>
      <c r="K537" s="455">
        <v>4.2916573159420288</v>
      </c>
      <c r="L537" s="455">
        <v>4.0956791746641077</v>
      </c>
      <c r="M537" s="455">
        <v>3.8159076996197716</v>
      </c>
      <c r="N537" s="448">
        <v>4.1571787441596157</v>
      </c>
      <c r="O537" s="448">
        <v>0</v>
      </c>
      <c r="P537" s="456">
        <v>0</v>
      </c>
      <c r="Q537" s="271"/>
      <c r="R537" s="271"/>
      <c r="S537" s="271"/>
      <c r="T537" s="272">
        <f t="shared" ref="T537" si="3153">C537-C536</f>
        <v>-5.7724563394122796E-2</v>
      </c>
      <c r="U537" s="272">
        <f t="shared" ref="U537" si="3154">D537-D536</f>
        <v>-0.12220020694359146</v>
      </c>
      <c r="V537" s="272">
        <f t="shared" ref="V537" si="3155">E537-E536</f>
        <v>4.3569545354849026E-3</v>
      </c>
      <c r="W537" s="272">
        <f t="shared" ref="W537" si="3156">F537-F536</f>
        <v>0.11851323076401155</v>
      </c>
      <c r="X537" s="272">
        <f t="shared" ref="X537" si="3157">G537-G536</f>
        <v>-0.1392163498783674</v>
      </c>
      <c r="Y537" s="272">
        <f t="shared" ref="Y537" si="3158">H537-H536</f>
        <v>-2.1758015932523911E-2</v>
      </c>
      <c r="Z537" s="276">
        <f t="shared" ref="Z537" si="3159">I537-I536</f>
        <v>-3.7426687517910562E-2</v>
      </c>
      <c r="AA537" s="272">
        <f t="shared" ref="AA537" si="3160">J537-J536</f>
        <v>-5.1687894475978435E-2</v>
      </c>
      <c r="AB537" s="272">
        <f t="shared" ref="AB537" si="3161">K537-K536</f>
        <v>-9.9859745568782188E-3</v>
      </c>
      <c r="AC537" s="272">
        <f t="shared" ref="AC537" si="3162">L537-L536</f>
        <v>0.17438917247076535</v>
      </c>
      <c r="AD537" s="272">
        <f t="shared" ref="AD537" si="3163">M537-M536</f>
        <v>-0.16500443558051092</v>
      </c>
      <c r="AE537" s="276">
        <f t="shared" ref="AE537" si="3164">N537-N536</f>
        <v>1.4834472060547554E-2</v>
      </c>
    </row>
    <row r="538" spans="1:31">
      <c r="A538" s="463" t="s">
        <v>91</v>
      </c>
      <c r="B538" s="462"/>
      <c r="C538" s="448">
        <v>5.0068965517241386</v>
      </c>
      <c r="D538" s="455">
        <v>3.3</v>
      </c>
      <c r="E538" s="455">
        <v>4.96</v>
      </c>
      <c r="F538" s="455">
        <v>3.8</v>
      </c>
      <c r="G538" s="455">
        <v>1.4574074074074073</v>
      </c>
      <c r="H538" s="455">
        <v>7</v>
      </c>
      <c r="I538" s="448">
        <v>3.0473429951690818</v>
      </c>
      <c r="J538" s="448">
        <v>3.3332999999999999</v>
      </c>
      <c r="K538" s="455">
        <v>0</v>
      </c>
      <c r="L538" s="455">
        <v>0</v>
      </c>
      <c r="M538" s="455">
        <v>0</v>
      </c>
      <c r="N538" s="448">
        <v>0.24390000000000001</v>
      </c>
      <c r="O538" s="448">
        <v>0</v>
      </c>
      <c r="P538" s="456">
        <v>0</v>
      </c>
      <c r="Q538" s="271"/>
      <c r="R538" s="271"/>
      <c r="S538" s="271"/>
      <c r="T538" s="113"/>
      <c r="U538" s="113"/>
      <c r="Z538" s="275"/>
      <c r="AE538" s="275"/>
    </row>
    <row r="539" spans="1:31">
      <c r="A539" s="436" t="s">
        <v>453</v>
      </c>
      <c r="B539" s="434"/>
      <c r="C539" s="448">
        <v>6.6904285714285709</v>
      </c>
      <c r="D539" s="455">
        <v>4.9874999999999998</v>
      </c>
      <c r="E539" s="455">
        <v>3.7545454545454544</v>
      </c>
      <c r="F539" s="455">
        <v>1.0461538461538462</v>
      </c>
      <c r="G539" s="455">
        <v>1.6</v>
      </c>
      <c r="H539" s="455">
        <v>1</v>
      </c>
      <c r="I539" s="448">
        <v>2.6482256637168144</v>
      </c>
      <c r="J539" s="448">
        <v>4</v>
      </c>
      <c r="K539" s="455">
        <v>0</v>
      </c>
      <c r="L539" s="455">
        <v>0</v>
      </c>
      <c r="M539" s="455">
        <v>0</v>
      </c>
      <c r="N539" s="448">
        <v>0.88888888888888884</v>
      </c>
      <c r="O539" s="448">
        <v>0</v>
      </c>
      <c r="P539" s="456">
        <v>0</v>
      </c>
      <c r="Q539" s="271"/>
      <c r="R539" s="271"/>
      <c r="S539" s="271"/>
      <c r="T539" s="272">
        <f t="shared" ref="T539" si="3165">C539-C538</f>
        <v>1.6835320197044323</v>
      </c>
      <c r="U539" s="272">
        <f t="shared" ref="U539" si="3166">D539-D538</f>
        <v>1.6875</v>
      </c>
      <c r="V539" s="272">
        <f t="shared" ref="V539" si="3167">E539-E538</f>
        <v>-1.2054545454545456</v>
      </c>
      <c r="W539" s="272">
        <f t="shared" ref="W539" si="3168">F539-F538</f>
        <v>-2.7538461538461538</v>
      </c>
      <c r="X539" s="272">
        <f t="shared" ref="X539" si="3169">G539-G538</f>
        <v>0.14259259259259283</v>
      </c>
      <c r="Y539" s="272">
        <f t="shared" ref="Y539" si="3170">H539-H538</f>
        <v>-6</v>
      </c>
      <c r="Z539" s="276">
        <f t="shared" ref="Z539" si="3171">I539-I538</f>
        <v>-0.39911733145226735</v>
      </c>
      <c r="AA539" s="272">
        <f t="shared" ref="AA539" si="3172">J539-J538</f>
        <v>0.66670000000000007</v>
      </c>
      <c r="AB539" s="272">
        <f t="shared" ref="AB539" si="3173">K539-K538</f>
        <v>0</v>
      </c>
      <c r="AC539" s="272">
        <f t="shared" ref="AC539" si="3174">L539-L538</f>
        <v>0</v>
      </c>
      <c r="AD539" s="272">
        <f t="shared" ref="AD539" si="3175">M539-M538</f>
        <v>0</v>
      </c>
      <c r="AE539" s="276">
        <f t="shared" ref="AE539" si="3176">N539-N538</f>
        <v>0.64498888888888883</v>
      </c>
    </row>
    <row r="540" spans="1:31">
      <c r="A540" s="463" t="s">
        <v>93</v>
      </c>
      <c r="B540" s="462"/>
      <c r="C540" s="448">
        <v>3.6515391879032153</v>
      </c>
      <c r="D540" s="455">
        <v>3.870659953902261</v>
      </c>
      <c r="E540" s="455">
        <v>3.9562940012638035</v>
      </c>
      <c r="F540" s="455">
        <v>3.7340663893394841</v>
      </c>
      <c r="G540" s="455">
        <v>3.5839488775264354</v>
      </c>
      <c r="H540" s="455">
        <v>4.0371573118675244</v>
      </c>
      <c r="I540" s="448">
        <v>3.7673397388094689</v>
      </c>
      <c r="J540" s="448">
        <v>3.4763258845281109</v>
      </c>
      <c r="K540" s="455">
        <v>4.1014055841335439</v>
      </c>
      <c r="L540" s="455">
        <v>3.8242855436829042</v>
      </c>
      <c r="M540" s="455">
        <v>3.6885246631098019</v>
      </c>
      <c r="N540" s="448">
        <v>3.8738074090947108</v>
      </c>
      <c r="O540" s="448">
        <v>0</v>
      </c>
      <c r="P540" s="456">
        <v>0</v>
      </c>
      <c r="Q540" s="271"/>
      <c r="R540" s="271"/>
      <c r="S540" s="271"/>
      <c r="T540" s="113"/>
      <c r="U540" s="113"/>
      <c r="Z540" s="275"/>
      <c r="AE540" s="275"/>
    </row>
    <row r="541" spans="1:31">
      <c r="A541" s="436" t="s">
        <v>455</v>
      </c>
      <c r="B541" s="434"/>
      <c r="C541" s="448">
        <v>3.6416059087017483</v>
      </c>
      <c r="D541" s="455">
        <v>3.8690383944153579</v>
      </c>
      <c r="E541" s="455">
        <v>3.9472375277460516</v>
      </c>
      <c r="F541" s="455">
        <v>3.7511476323119779</v>
      </c>
      <c r="G541" s="455">
        <v>3.4810391570183432</v>
      </c>
      <c r="H541" s="455">
        <v>4.0037064875678761</v>
      </c>
      <c r="I541" s="448">
        <v>3.7554946646862515</v>
      </c>
      <c r="J541" s="448">
        <v>3.4447063653136527</v>
      </c>
      <c r="K541" s="455">
        <v>4.089627779875725</v>
      </c>
      <c r="L541" s="455">
        <v>3.8485664548919933</v>
      </c>
      <c r="M541" s="455">
        <v>3.5696662890706952</v>
      </c>
      <c r="N541" s="448">
        <v>3.8633763425057852</v>
      </c>
      <c r="O541" s="448">
        <v>0</v>
      </c>
      <c r="P541" s="456">
        <v>0</v>
      </c>
      <c r="Q541" s="271"/>
      <c r="R541" s="271"/>
      <c r="S541" s="271"/>
      <c r="T541" s="272">
        <f t="shared" ref="T541" si="3177">C541-C540</f>
        <v>-9.9332792014670268E-3</v>
      </c>
      <c r="U541" s="272">
        <f t="shared" ref="U541" si="3178">D541-D540</f>
        <v>-1.6215594869031236E-3</v>
      </c>
      <c r="V541" s="272">
        <f t="shared" ref="V541" si="3179">E541-E540</f>
        <v>-9.0564735177518507E-3</v>
      </c>
      <c r="W541" s="272">
        <f t="shared" ref="W541" si="3180">F541-F540</f>
        <v>1.7081242972493804E-2</v>
      </c>
      <c r="X541" s="272">
        <f t="shared" ref="X541" si="3181">G541-G540</f>
        <v>-0.10290972050809222</v>
      </c>
      <c r="Y541" s="272">
        <f t="shared" ref="Y541" si="3182">H541-H540</f>
        <v>-3.3450824299648296E-2</v>
      </c>
      <c r="Z541" s="276">
        <f t="shared" ref="Z541" si="3183">I541-I540</f>
        <v>-1.1845074123217447E-2</v>
      </c>
      <c r="AA541" s="272">
        <f t="shared" ref="AA541" si="3184">J541-J540</f>
        <v>-3.1619519214458158E-2</v>
      </c>
      <c r="AB541" s="272">
        <f t="shared" ref="AB541" si="3185">K541-K540</f>
        <v>-1.1777804257818936E-2</v>
      </c>
      <c r="AC541" s="272">
        <f t="shared" ref="AC541" si="3186">L541-L540</f>
        <v>2.4280911209089151E-2</v>
      </c>
      <c r="AD541" s="272">
        <f t="shared" ref="AD541" si="3187">M541-M540</f>
        <v>-0.11885837403910671</v>
      </c>
      <c r="AE541" s="276">
        <f t="shared" ref="AE541" si="3188">N541-N540</f>
        <v>-1.0431066588925564E-2</v>
      </c>
    </row>
    <row r="542" spans="1:31">
      <c r="A542" s="463" t="s">
        <v>111</v>
      </c>
      <c r="B542" s="462"/>
      <c r="C542" s="448">
        <v>4.5676377342192698</v>
      </c>
      <c r="D542" s="455">
        <v>4.0693274209012467</v>
      </c>
      <c r="E542" s="455">
        <v>4.7470254122752626</v>
      </c>
      <c r="F542" s="455">
        <v>4.0413033707865162</v>
      </c>
      <c r="G542" s="455">
        <v>4.423225994091581</v>
      </c>
      <c r="H542" s="455">
        <v>6.3170731707317076</v>
      </c>
      <c r="I542" s="448">
        <v>4.5629304607849459</v>
      </c>
      <c r="J542" s="448">
        <v>4.4069625899280576</v>
      </c>
      <c r="K542" s="455">
        <v>4.8624465786859981</v>
      </c>
      <c r="L542" s="455">
        <v>4.9668371477333322</v>
      </c>
      <c r="M542" s="455">
        <v>5.9595078098510896</v>
      </c>
      <c r="N542" s="448">
        <v>4.8450146082988095</v>
      </c>
      <c r="O542" s="448">
        <v>0</v>
      </c>
      <c r="P542" s="456">
        <v>0</v>
      </c>
      <c r="Q542" s="271"/>
      <c r="R542" s="271"/>
      <c r="S542" s="271"/>
      <c r="T542" s="113"/>
      <c r="U542" s="113"/>
      <c r="Z542" s="275"/>
      <c r="AE542" s="275"/>
    </row>
    <row r="543" spans="1:31">
      <c r="A543" s="436" t="s">
        <v>457</v>
      </c>
      <c r="B543" s="434"/>
      <c r="C543" s="448">
        <v>4.39014054141676</v>
      </c>
      <c r="D543" s="455">
        <v>4.2117345132743367</v>
      </c>
      <c r="E543" s="455">
        <v>4.594145737672191</v>
      </c>
      <c r="F543" s="455">
        <v>3.1498579040852577</v>
      </c>
      <c r="G543" s="455">
        <v>4.203936690647482</v>
      </c>
      <c r="H543" s="455">
        <v>6.5173708920187794</v>
      </c>
      <c r="I543" s="448">
        <v>4.4095094326772459</v>
      </c>
      <c r="J543" s="448">
        <v>4.1811314509803923</v>
      </c>
      <c r="K543" s="455">
        <v>5.0461365032486709</v>
      </c>
      <c r="L543" s="455">
        <v>4.9010800638742156</v>
      </c>
      <c r="M543" s="455">
        <v>5.8470868298368304</v>
      </c>
      <c r="N543" s="448">
        <v>4.8962307866267345</v>
      </c>
      <c r="O543" s="448">
        <v>0</v>
      </c>
      <c r="P543" s="456">
        <v>0</v>
      </c>
      <c r="Q543" s="271"/>
      <c r="R543" s="271"/>
      <c r="S543" s="271"/>
      <c r="T543" s="272">
        <f t="shared" ref="T543" si="3189">C543-C542</f>
        <v>-0.17749719280250975</v>
      </c>
      <c r="U543" s="272">
        <f t="shared" ref="U543" si="3190">D543-D542</f>
        <v>0.14240709237309002</v>
      </c>
      <c r="V543" s="272">
        <f t="shared" ref="V543" si="3191">E543-E542</f>
        <v>-0.15287967460307161</v>
      </c>
      <c r="W543" s="272">
        <f t="shared" ref="W543" si="3192">F543-F542</f>
        <v>-0.89144546670125857</v>
      </c>
      <c r="X543" s="272">
        <f t="shared" ref="X543" si="3193">G543-G542</f>
        <v>-0.21928930344409903</v>
      </c>
      <c r="Y543" s="272">
        <f t="shared" ref="Y543" si="3194">H543-H542</f>
        <v>0.20029772128707179</v>
      </c>
      <c r="Z543" s="276">
        <f t="shared" ref="Z543" si="3195">I543-I542</f>
        <v>-0.15342102810769997</v>
      </c>
      <c r="AA543" s="272">
        <f t="shared" ref="AA543" si="3196">J543-J542</f>
        <v>-0.22583113894766527</v>
      </c>
      <c r="AB543" s="272">
        <f t="shared" ref="AB543" si="3197">K543-K542</f>
        <v>0.18368992456267286</v>
      </c>
      <c r="AC543" s="272">
        <f t="shared" ref="AC543" si="3198">L543-L542</f>
        <v>-6.5757083859116605E-2</v>
      </c>
      <c r="AD543" s="272">
        <f t="shared" ref="AD543" si="3199">M543-M542</f>
        <v>-0.11242098001425926</v>
      </c>
      <c r="AE543" s="276">
        <f t="shared" ref="AE543" si="3200">N543-N542</f>
        <v>5.1216178327925022E-2</v>
      </c>
    </row>
    <row r="544" spans="1:31">
      <c r="A544" s="463" t="s">
        <v>124</v>
      </c>
      <c r="B544" s="462"/>
      <c r="C544" s="448">
        <v>4.2612503167552918</v>
      </c>
      <c r="D544" s="455">
        <v>4.4960459978084515</v>
      </c>
      <c r="E544" s="455">
        <v>4.5389196780240031</v>
      </c>
      <c r="F544" s="455">
        <v>4.6341952043323893</v>
      </c>
      <c r="G544" s="455">
        <v>4.3611100969286003</v>
      </c>
      <c r="H544" s="455">
        <v>4.7437782252408782</v>
      </c>
      <c r="I544" s="448">
        <v>4.3916378747800531</v>
      </c>
      <c r="J544" s="448">
        <v>3.8095183303289768</v>
      </c>
      <c r="K544" s="455">
        <v>4.0463473887945556</v>
      </c>
      <c r="L544" s="455">
        <v>3.8504430880747149</v>
      </c>
      <c r="M544" s="455">
        <v>3.9237133057506197</v>
      </c>
      <c r="N544" s="448">
        <v>3.9232371874062126</v>
      </c>
      <c r="O544" s="448">
        <v>0</v>
      </c>
      <c r="P544" s="456">
        <v>0</v>
      </c>
      <c r="Q544" s="271"/>
      <c r="R544" s="271"/>
      <c r="S544" s="271"/>
      <c r="T544" s="113"/>
      <c r="U544" s="113"/>
      <c r="Z544" s="275"/>
      <c r="AE544" s="275"/>
    </row>
    <row r="545" spans="1:31">
      <c r="A545" s="436" t="s">
        <v>459</v>
      </c>
      <c r="B545" s="434"/>
      <c r="C545" s="448">
        <v>4.2362589851082477</v>
      </c>
      <c r="D545" s="455">
        <v>4.5046483772432229</v>
      </c>
      <c r="E545" s="455">
        <v>4.5137306550280831</v>
      </c>
      <c r="F545" s="455">
        <v>4.6350349827081683</v>
      </c>
      <c r="G545" s="455">
        <v>4.2802472989195675</v>
      </c>
      <c r="H545" s="455">
        <v>4.8057610685877235</v>
      </c>
      <c r="I545" s="448">
        <v>4.3706513874335133</v>
      </c>
      <c r="J545" s="448">
        <v>3.7948577816317295</v>
      </c>
      <c r="K545" s="455">
        <v>4.0443777805754584</v>
      </c>
      <c r="L545" s="455">
        <v>3.7368979999288223</v>
      </c>
      <c r="M545" s="455">
        <v>3.7465962481240616</v>
      </c>
      <c r="N545" s="448">
        <v>3.8760155699182861</v>
      </c>
      <c r="O545" s="448">
        <v>0</v>
      </c>
      <c r="P545" s="456">
        <v>0</v>
      </c>
      <c r="Q545" s="271"/>
      <c r="R545" s="271"/>
      <c r="S545" s="271"/>
      <c r="T545" s="272">
        <f t="shared" ref="T545" si="3201">C545-C544</f>
        <v>-2.4991331647044035E-2</v>
      </c>
      <c r="U545" s="272">
        <f t="shared" ref="U545" si="3202">D545-D544</f>
        <v>8.6023794347713789E-3</v>
      </c>
      <c r="V545" s="272">
        <f t="shared" ref="V545" si="3203">E545-E544</f>
        <v>-2.5189022995919963E-2</v>
      </c>
      <c r="W545" s="272">
        <f t="shared" ref="W545" si="3204">F545-F544</f>
        <v>8.3977837577897674E-4</v>
      </c>
      <c r="X545" s="272">
        <f t="shared" ref="X545" si="3205">G545-G544</f>
        <v>-8.0862798009032844E-2</v>
      </c>
      <c r="Y545" s="272">
        <f t="shared" ref="Y545" si="3206">H545-H544</f>
        <v>6.1982843346845229E-2</v>
      </c>
      <c r="Z545" s="276">
        <f t="shared" ref="Z545" si="3207">I545-I544</f>
        <v>-2.0986487346539739E-2</v>
      </c>
      <c r="AA545" s="272">
        <f t="shared" ref="AA545" si="3208">J545-J544</f>
        <v>-1.4660548697247311E-2</v>
      </c>
      <c r="AB545" s="272">
        <f t="shared" ref="AB545" si="3209">K545-K544</f>
        <v>-1.9696082190971964E-3</v>
      </c>
      <c r="AC545" s="272">
        <f t="shared" ref="AC545" si="3210">L545-L544</f>
        <v>-0.11354508814589259</v>
      </c>
      <c r="AD545" s="272">
        <f t="shared" ref="AD545" si="3211">M545-M544</f>
        <v>-0.17711705762655816</v>
      </c>
      <c r="AE545" s="276">
        <f t="shared" ref="AE545" si="3212">N545-N544</f>
        <v>-4.7221617487926526E-2</v>
      </c>
    </row>
    <row r="546" spans="1:31">
      <c r="A546" s="463" t="s">
        <v>126</v>
      </c>
      <c r="B546" s="462"/>
      <c r="C546" s="448">
        <v>4.0635873880444553</v>
      </c>
      <c r="D546" s="455">
        <v>4.5888032613173149</v>
      </c>
      <c r="E546" s="455">
        <v>4.245108903120852</v>
      </c>
      <c r="F546" s="455">
        <v>4.3401564055663124</v>
      </c>
      <c r="G546" s="455">
        <v>3.8968102557692306</v>
      </c>
      <c r="H546" s="455">
        <v>5.7899352226720646</v>
      </c>
      <c r="I546" s="448">
        <v>4.2147856739234451</v>
      </c>
      <c r="J546" s="448">
        <v>4.6176265793431943</v>
      </c>
      <c r="K546" s="455">
        <v>3.5915008514689335</v>
      </c>
      <c r="L546" s="455">
        <v>4.2052199168261444</v>
      </c>
      <c r="M546" s="455">
        <v>4.8380280150388177</v>
      </c>
      <c r="N546" s="448">
        <v>4.0254579331954865</v>
      </c>
      <c r="O546" s="448">
        <v>0</v>
      </c>
      <c r="P546" s="456">
        <v>0</v>
      </c>
      <c r="Q546" s="271"/>
      <c r="R546" s="271"/>
      <c r="S546" s="271"/>
      <c r="T546" s="113"/>
      <c r="U546" s="113"/>
      <c r="Z546" s="275"/>
      <c r="AE546" s="275"/>
    </row>
    <row r="547" spans="1:31">
      <c r="A547" s="436" t="s">
        <v>461</v>
      </c>
      <c r="B547" s="434"/>
      <c r="C547" s="448">
        <v>4.1262866734074821</v>
      </c>
      <c r="D547" s="455">
        <v>4.52611599260932</v>
      </c>
      <c r="E547" s="455">
        <v>4.3866567214213879</v>
      </c>
      <c r="F547" s="455">
        <v>4.4374128709961811</v>
      </c>
      <c r="G547" s="455">
        <v>3.8312148735141722</v>
      </c>
      <c r="H547" s="455">
        <v>5.7005286671630664</v>
      </c>
      <c r="I547" s="448">
        <v>4.2792393315314623</v>
      </c>
      <c r="J547" s="448">
        <v>4.6837192581765033</v>
      </c>
      <c r="K547" s="455">
        <v>4.7368633001488645</v>
      </c>
      <c r="L547" s="455">
        <v>4.6276872233576647</v>
      </c>
      <c r="M547" s="455">
        <v>4.7382652734181407</v>
      </c>
      <c r="N547" s="448">
        <v>4.7037629333204176</v>
      </c>
      <c r="O547" s="448">
        <v>0</v>
      </c>
      <c r="P547" s="456">
        <v>0</v>
      </c>
      <c r="Q547" s="271"/>
      <c r="R547" s="271"/>
      <c r="S547" s="271"/>
      <c r="T547" s="272">
        <f t="shared" ref="T547" si="3213">C547-C546</f>
        <v>6.2699285363026824E-2</v>
      </c>
      <c r="U547" s="272">
        <f t="shared" ref="U547" si="3214">D547-D546</f>
        <v>-6.2687268707994903E-2</v>
      </c>
      <c r="V547" s="272">
        <f t="shared" ref="V547" si="3215">E547-E546</f>
        <v>0.14154781830053587</v>
      </c>
      <c r="W547" s="272">
        <f t="shared" ref="W547" si="3216">F547-F546</f>
        <v>9.7256465429868655E-2</v>
      </c>
      <c r="X547" s="272">
        <f t="shared" ref="X547" si="3217">G547-G546</f>
        <v>-6.5595382255058343E-2</v>
      </c>
      <c r="Y547" s="272">
        <f t="shared" ref="Y547" si="3218">H547-H546</f>
        <v>-8.9406555508998231E-2</v>
      </c>
      <c r="Z547" s="276">
        <f t="shared" ref="Z547" si="3219">I547-I546</f>
        <v>6.4453657608017245E-2</v>
      </c>
      <c r="AA547" s="272">
        <f t="shared" ref="AA547" si="3220">J547-J546</f>
        <v>6.6092678833308938E-2</v>
      </c>
      <c r="AB547" s="272">
        <f t="shared" ref="AB547" si="3221">K547-K546</f>
        <v>1.145362448679931</v>
      </c>
      <c r="AC547" s="272">
        <f t="shared" ref="AC547" si="3222">L547-L546</f>
        <v>0.42246730653152031</v>
      </c>
      <c r="AD547" s="272">
        <f t="shared" ref="AD547" si="3223">M547-M546</f>
        <v>-9.9762741620676998E-2</v>
      </c>
      <c r="AE547" s="276">
        <f t="shared" ref="AE547" si="3224">N547-N546</f>
        <v>0.67830500012493111</v>
      </c>
    </row>
    <row r="548" spans="1:31">
      <c r="A548" s="463" t="s">
        <v>155</v>
      </c>
      <c r="B548" s="462"/>
      <c r="C548" s="448">
        <v>4.2351547427504554</v>
      </c>
      <c r="D548" s="455">
        <v>4.5101425613955008</v>
      </c>
      <c r="E548" s="455">
        <v>4.4950108226435441</v>
      </c>
      <c r="F548" s="455">
        <v>4.5770161049912934</v>
      </c>
      <c r="G548" s="455">
        <v>4.2509324650136904</v>
      </c>
      <c r="H548" s="455">
        <v>4.9145426835844566</v>
      </c>
      <c r="I548" s="448">
        <v>4.3657004595047315</v>
      </c>
      <c r="J548" s="448">
        <v>4.1123122252489193</v>
      </c>
      <c r="K548" s="455">
        <v>3.8186775665462434</v>
      </c>
      <c r="L548" s="455">
        <v>3.9910225149688494</v>
      </c>
      <c r="M548" s="455">
        <v>4.2793701540598104</v>
      </c>
      <c r="N548" s="448">
        <v>3.9678641410381168</v>
      </c>
      <c r="O548" s="448">
        <v>0</v>
      </c>
      <c r="P548" s="456">
        <v>0</v>
      </c>
      <c r="Q548" s="271"/>
      <c r="R548" s="271"/>
      <c r="S548" s="271"/>
      <c r="T548" s="113"/>
      <c r="U548" s="113"/>
      <c r="Z548" s="275"/>
      <c r="AE548" s="275"/>
    </row>
    <row r="549" spans="1:31" ht="13.5" thickBot="1">
      <c r="A549" s="442" t="s">
        <v>463</v>
      </c>
      <c r="B549" s="443"/>
      <c r="C549" s="449">
        <v>4.2215250968598452</v>
      </c>
      <c r="D549" s="464">
        <v>4.5080149383471229</v>
      </c>
      <c r="E549" s="464">
        <v>4.4945423289529618</v>
      </c>
      <c r="F549" s="464">
        <v>4.5985629372525638</v>
      </c>
      <c r="G549" s="464">
        <v>4.1692828199141374</v>
      </c>
      <c r="H549" s="464">
        <v>4.9558576067949032</v>
      </c>
      <c r="I549" s="449">
        <v>4.357088610061508</v>
      </c>
      <c r="J549" s="449">
        <v>4.1347086673031699</v>
      </c>
      <c r="K549" s="464">
        <v>4.3878443348446572</v>
      </c>
      <c r="L549" s="464">
        <v>4.0742137051123306</v>
      </c>
      <c r="M549" s="464">
        <v>4.120634920239282</v>
      </c>
      <c r="N549" s="449">
        <v>4.2341348769474161</v>
      </c>
      <c r="O549" s="449">
        <v>0</v>
      </c>
      <c r="P549" s="465">
        <v>0</v>
      </c>
      <c r="Q549" s="271"/>
      <c r="R549" s="271"/>
      <c r="S549" s="271"/>
      <c r="T549" s="273">
        <f t="shared" ref="T549" si="3225">C549-C548</f>
        <v>-1.362964589061022E-2</v>
      </c>
      <c r="U549" s="273">
        <f t="shared" ref="U549" si="3226">D549-D548</f>
        <v>-2.1276230483779912E-3</v>
      </c>
      <c r="V549" s="273">
        <f t="shared" ref="V549" si="3227">E549-E548</f>
        <v>-4.6849369058232782E-4</v>
      </c>
      <c r="W549" s="273">
        <f t="shared" ref="W549" si="3228">F549-F548</f>
        <v>2.154683226127041E-2</v>
      </c>
      <c r="X549" s="273">
        <f t="shared" ref="X549" si="3229">G549-G548</f>
        <v>-8.164964509955297E-2</v>
      </c>
      <c r="Y549" s="273">
        <f t="shared" ref="Y549" si="3230">H549-H548</f>
        <v>4.1314923210446608E-2</v>
      </c>
      <c r="Z549" s="277">
        <f t="shared" ref="Z549" si="3231">I549-I548</f>
        <v>-8.6118494432234627E-3</v>
      </c>
      <c r="AA549" s="273">
        <f t="shared" ref="AA549" si="3232">J549-J548</f>
        <v>2.239644205425062E-2</v>
      </c>
      <c r="AB549" s="273">
        <f t="shared" ref="AB549" si="3233">K549-K548</f>
        <v>0.56916676829841384</v>
      </c>
      <c r="AC549" s="273">
        <f t="shared" ref="AC549" si="3234">L549-L548</f>
        <v>8.3191190143481197E-2</v>
      </c>
      <c r="AD549" s="273">
        <f t="shared" ref="AD549" si="3235">M549-M548</f>
        <v>-0.15873523382052834</v>
      </c>
      <c r="AE549" s="277">
        <f t="shared" ref="AE549" si="3236">N549-N548</f>
        <v>0.26627073590929928</v>
      </c>
    </row>
    <row r="550" spans="1:31">
      <c r="A550" s="51"/>
    </row>
    <row r="551" spans="1:31">
      <c r="A551" s="51"/>
    </row>
    <row r="552" spans="1:31">
      <c r="A552" s="51"/>
    </row>
    <row r="553" spans="1:31">
      <c r="A553" s="51"/>
    </row>
    <row r="554" spans="1:31">
      <c r="A554" s="51"/>
    </row>
    <row r="555" spans="1:31">
      <c r="A555" s="51"/>
    </row>
    <row r="556" spans="1:31">
      <c r="A556" s="51"/>
    </row>
    <row r="557" spans="1:31">
      <c r="A557" s="51"/>
    </row>
    <row r="558" spans="1:31">
      <c r="A558" s="51"/>
    </row>
    <row r="561" s="51" customFormat="1"/>
    <row r="562" s="51" customFormat="1"/>
    <row r="563" s="51" customFormat="1"/>
    <row r="564" s="51" customFormat="1"/>
    <row r="565" s="51" customFormat="1"/>
    <row r="566" s="51" customFormat="1"/>
    <row r="567" s="51" customFormat="1"/>
    <row r="568" s="51" customFormat="1"/>
    <row r="569" s="51" customFormat="1"/>
    <row r="570" s="51" customFormat="1"/>
    <row r="571" s="51" customFormat="1"/>
    <row r="572" s="51" customFormat="1"/>
    <row r="573" s="51" customFormat="1"/>
    <row r="574" s="51" customFormat="1"/>
    <row r="575" s="51" customFormat="1"/>
    <row r="576" s="51" customFormat="1"/>
    <row r="577" s="51" customFormat="1"/>
    <row r="578" s="51" customFormat="1"/>
    <row r="579" s="51" customFormat="1"/>
    <row r="580" s="51" customFormat="1"/>
    <row r="581" s="51" customFormat="1"/>
  </sheetData>
  <phoneticPr fontId="38" type="noConversion"/>
  <pageMargins left="0.75" right="0.75" top="1" bottom="1" header="0.5" footer="0.5"/>
  <pageSetup orientation="landscape" r:id="rId2"/>
  <headerFooter alignWithMargins="0"/>
  <rowBreaks count="15" manualBreakCount="15">
    <brk id="19" max="16383" man="1"/>
    <brk id="33" max="16383" man="1"/>
    <brk id="47" max="16383" man="1"/>
    <brk id="61" max="16383" man="1"/>
    <brk id="75" max="16383" man="1"/>
    <brk id="89" max="16383" man="1"/>
    <brk id="103" max="16383" man="1"/>
    <brk id="117" max="16383" man="1"/>
    <brk id="131" max="16383" man="1"/>
    <brk id="145" max="16383" man="1"/>
    <brk id="159" max="16383" man="1"/>
    <brk id="173" max="16383" man="1"/>
    <brk id="187" max="16383" man="1"/>
    <brk id="201" max="16383" man="1"/>
    <brk id="215"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7"/>
  </sheetPr>
  <dimension ref="A2:AF581"/>
  <sheetViews>
    <sheetView workbookViewId="0">
      <pane xSplit="2" ySplit="5" topLeftCell="C442" activePane="bottomRight" state="frozen"/>
      <selection pane="topRight" activeCell="C1" sqref="C1"/>
      <selection pane="bottomLeft" activeCell="A6" sqref="A6"/>
      <selection pane="bottomRight" activeCell="M464" sqref="M464"/>
    </sheetView>
  </sheetViews>
  <sheetFormatPr defaultColWidth="9" defaultRowHeight="12.75"/>
  <cols>
    <col min="1" max="1" width="4.109375" style="113" customWidth="1"/>
    <col min="2" max="2" width="17.6640625" style="51" customWidth="1"/>
    <col min="3" max="8" width="9" style="51" customWidth="1"/>
    <col min="9" max="9" width="10.6640625" style="51" customWidth="1"/>
    <col min="10" max="13" width="8.6640625" style="51" customWidth="1"/>
    <col min="14" max="14" width="10.33203125" style="51" customWidth="1"/>
    <col min="15" max="15" width="7" style="51" customWidth="1"/>
    <col min="16" max="16" width="8.6640625" style="51" customWidth="1"/>
    <col min="17" max="18" width="1.88671875" style="113" customWidth="1"/>
    <col min="19" max="19" width="6.6640625" style="51" customWidth="1"/>
    <col min="20" max="20" width="6.109375" style="51" customWidth="1"/>
    <col min="21" max="21" width="6.77734375" style="51" customWidth="1"/>
    <col min="22" max="23" width="6.44140625" style="51" customWidth="1"/>
    <col min="24" max="24" width="7" style="51" customWidth="1"/>
    <col min="25" max="25" width="6.6640625" style="51" customWidth="1"/>
    <col min="26" max="30" width="5.77734375" style="51" customWidth="1"/>
    <col min="31" max="16384" width="9" style="51"/>
  </cols>
  <sheetData>
    <row r="2" spans="1:30">
      <c r="C2" s="57" t="s">
        <v>191</v>
      </c>
    </row>
    <row r="3" spans="1:30">
      <c r="A3" s="432"/>
      <c r="B3" s="435"/>
      <c r="C3" s="431" t="s">
        <v>47</v>
      </c>
      <c r="D3" s="435" t="s">
        <v>4</v>
      </c>
      <c r="E3" s="435"/>
      <c r="F3" s="435"/>
      <c r="G3" s="435"/>
      <c r="H3" s="435"/>
      <c r="I3" s="435"/>
      <c r="J3" s="435"/>
      <c r="K3" s="435"/>
      <c r="L3" s="435"/>
      <c r="M3" s="435"/>
      <c r="N3" s="435"/>
      <c r="O3" s="435"/>
      <c r="P3" s="452"/>
      <c r="S3" s="113"/>
    </row>
    <row r="4" spans="1:30" ht="38.25">
      <c r="A4" s="439"/>
      <c r="B4" s="440"/>
      <c r="C4" s="431" t="s">
        <v>186</v>
      </c>
      <c r="D4" s="435"/>
      <c r="E4" s="435"/>
      <c r="F4" s="435"/>
      <c r="G4" s="435"/>
      <c r="H4" s="435"/>
      <c r="I4" s="431" t="s">
        <v>187</v>
      </c>
      <c r="J4" s="431" t="s">
        <v>188</v>
      </c>
      <c r="K4" s="435"/>
      <c r="L4" s="435"/>
      <c r="M4" s="435"/>
      <c r="N4" s="431" t="s">
        <v>189</v>
      </c>
      <c r="O4" s="431" t="s">
        <v>553</v>
      </c>
      <c r="P4" s="453" t="s">
        <v>554</v>
      </c>
      <c r="S4" s="94" t="s">
        <v>186</v>
      </c>
      <c r="T4" s="97"/>
      <c r="U4" s="97"/>
      <c r="V4" s="97"/>
      <c r="W4" s="97"/>
      <c r="X4" s="97"/>
      <c r="Y4" s="98" t="s">
        <v>187</v>
      </c>
      <c r="Z4" s="94" t="s">
        <v>188</v>
      </c>
      <c r="AA4" s="97"/>
      <c r="AB4" s="97"/>
      <c r="AC4" s="97"/>
      <c r="AD4" s="98" t="s">
        <v>189</v>
      </c>
    </row>
    <row r="5" spans="1:30">
      <c r="A5" s="432" t="s">
        <v>0</v>
      </c>
      <c r="B5" s="431" t="s">
        <v>44</v>
      </c>
      <c r="C5" s="431">
        <v>1</v>
      </c>
      <c r="D5" s="432">
        <v>2</v>
      </c>
      <c r="E5" s="432">
        <v>3</v>
      </c>
      <c r="F5" s="432">
        <v>4</v>
      </c>
      <c r="G5" s="432">
        <v>5</v>
      </c>
      <c r="H5" s="432">
        <v>6</v>
      </c>
      <c r="I5" s="446"/>
      <c r="J5" s="431">
        <v>7</v>
      </c>
      <c r="K5" s="432">
        <v>8</v>
      </c>
      <c r="L5" s="432">
        <v>9</v>
      </c>
      <c r="M5" s="432">
        <v>10</v>
      </c>
      <c r="N5" s="446"/>
      <c r="O5" s="431" t="s">
        <v>553</v>
      </c>
      <c r="P5" s="454"/>
      <c r="S5" s="94">
        <v>1</v>
      </c>
      <c r="T5" s="96">
        <v>2</v>
      </c>
      <c r="U5" s="96">
        <v>3</v>
      </c>
      <c r="V5" s="96">
        <v>4</v>
      </c>
      <c r="W5" s="96">
        <v>5</v>
      </c>
      <c r="X5" s="96">
        <v>6</v>
      </c>
      <c r="Y5" s="95"/>
      <c r="Z5" s="94">
        <v>7</v>
      </c>
      <c r="AA5" s="96">
        <v>8</v>
      </c>
      <c r="AB5" s="96">
        <v>9</v>
      </c>
      <c r="AC5" s="96">
        <v>10</v>
      </c>
      <c r="AD5" s="95"/>
    </row>
    <row r="6" spans="1:30">
      <c r="A6" s="432" t="s">
        <v>549</v>
      </c>
      <c r="B6" s="431" t="s">
        <v>240</v>
      </c>
      <c r="C6" s="428">
        <v>0</v>
      </c>
      <c r="D6" s="429">
        <v>0</v>
      </c>
      <c r="E6" s="429">
        <v>0</v>
      </c>
      <c r="F6" s="429">
        <v>0</v>
      </c>
      <c r="G6" s="429">
        <v>0</v>
      </c>
      <c r="H6" s="429">
        <v>0</v>
      </c>
      <c r="I6" s="428">
        <v>0</v>
      </c>
      <c r="J6" s="428">
        <v>0</v>
      </c>
      <c r="K6" s="429">
        <v>0</v>
      </c>
      <c r="L6" s="429">
        <v>0</v>
      </c>
      <c r="M6" s="429">
        <v>0</v>
      </c>
      <c r="N6" s="428">
        <v>0</v>
      </c>
      <c r="O6" s="428">
        <v>0</v>
      </c>
      <c r="P6" s="430">
        <v>0</v>
      </c>
      <c r="Q6" s="252"/>
      <c r="R6" s="252"/>
      <c r="S6" s="271" t="s">
        <v>534</v>
      </c>
      <c r="T6" s="113"/>
      <c r="Y6" s="275"/>
      <c r="AD6" s="275"/>
    </row>
    <row r="7" spans="1:30">
      <c r="A7" s="439"/>
      <c r="B7" s="457" t="s">
        <v>464</v>
      </c>
      <c r="C7" s="444">
        <v>0</v>
      </c>
      <c r="D7" s="445">
        <v>0</v>
      </c>
      <c r="E7" s="445">
        <v>0</v>
      </c>
      <c r="F7" s="445">
        <v>0</v>
      </c>
      <c r="G7" s="445">
        <v>0</v>
      </c>
      <c r="H7" s="445">
        <v>0</v>
      </c>
      <c r="I7" s="444">
        <v>0</v>
      </c>
      <c r="J7" s="444">
        <v>0</v>
      </c>
      <c r="K7" s="445">
        <v>0</v>
      </c>
      <c r="L7" s="445">
        <v>0</v>
      </c>
      <c r="M7" s="445">
        <v>0</v>
      </c>
      <c r="N7" s="444">
        <v>0</v>
      </c>
      <c r="O7" s="444">
        <v>0</v>
      </c>
      <c r="P7" s="489">
        <v>0</v>
      </c>
      <c r="Q7" s="252"/>
      <c r="R7" s="252"/>
      <c r="S7" s="272">
        <f t="shared" ref="S7:AD7" si="0">C7-C6</f>
        <v>0</v>
      </c>
      <c r="T7" s="272">
        <f t="shared" si="0"/>
        <v>0</v>
      </c>
      <c r="U7" s="272">
        <f t="shared" si="0"/>
        <v>0</v>
      </c>
      <c r="V7" s="272">
        <f t="shared" si="0"/>
        <v>0</v>
      </c>
      <c r="W7" s="272">
        <f t="shared" si="0"/>
        <v>0</v>
      </c>
      <c r="X7" s="272">
        <f t="shared" si="0"/>
        <v>0</v>
      </c>
      <c r="Y7" s="276">
        <f t="shared" si="0"/>
        <v>0</v>
      </c>
      <c r="Z7" s="272">
        <f t="shared" si="0"/>
        <v>0</v>
      </c>
      <c r="AA7" s="272">
        <f t="shared" si="0"/>
        <v>0</v>
      </c>
      <c r="AB7" s="272">
        <f t="shared" si="0"/>
        <v>0</v>
      </c>
      <c r="AC7" s="272">
        <f t="shared" si="0"/>
        <v>0</v>
      </c>
      <c r="AD7" s="276">
        <f t="shared" si="0"/>
        <v>0</v>
      </c>
    </row>
    <row r="8" spans="1:30">
      <c r="A8" s="439"/>
      <c r="B8" s="457" t="s">
        <v>242</v>
      </c>
      <c r="C8" s="444">
        <v>0</v>
      </c>
      <c r="D8" s="445">
        <v>0</v>
      </c>
      <c r="E8" s="445">
        <v>0</v>
      </c>
      <c r="F8" s="445">
        <v>0</v>
      </c>
      <c r="G8" s="445">
        <v>0</v>
      </c>
      <c r="H8" s="445">
        <v>0</v>
      </c>
      <c r="I8" s="444">
        <v>0</v>
      </c>
      <c r="J8" s="444">
        <v>0</v>
      </c>
      <c r="K8" s="445">
        <v>0</v>
      </c>
      <c r="L8" s="445">
        <v>0</v>
      </c>
      <c r="M8" s="445">
        <v>0</v>
      </c>
      <c r="N8" s="444">
        <v>0</v>
      </c>
      <c r="O8" s="444">
        <v>0</v>
      </c>
      <c r="P8" s="489">
        <v>0</v>
      </c>
      <c r="Q8" s="252"/>
      <c r="R8" s="252"/>
      <c r="S8" s="113"/>
      <c r="T8" s="113"/>
      <c r="Y8" s="275"/>
      <c r="AD8" s="275"/>
    </row>
    <row r="9" spans="1:30">
      <c r="A9" s="439"/>
      <c r="B9" s="457" t="s">
        <v>466</v>
      </c>
      <c r="C9" s="444">
        <v>0</v>
      </c>
      <c r="D9" s="445">
        <v>0</v>
      </c>
      <c r="E9" s="445">
        <v>0</v>
      </c>
      <c r="F9" s="445">
        <v>0</v>
      </c>
      <c r="G9" s="445">
        <v>0</v>
      </c>
      <c r="H9" s="445">
        <v>0</v>
      </c>
      <c r="I9" s="444">
        <v>0</v>
      </c>
      <c r="J9" s="444">
        <v>0</v>
      </c>
      <c r="K9" s="445">
        <v>0</v>
      </c>
      <c r="L9" s="445">
        <v>0</v>
      </c>
      <c r="M9" s="445">
        <v>0</v>
      </c>
      <c r="N9" s="444">
        <v>0</v>
      </c>
      <c r="O9" s="444">
        <v>0</v>
      </c>
      <c r="P9" s="489">
        <v>0</v>
      </c>
      <c r="Q9" s="252"/>
      <c r="R9" s="252"/>
      <c r="S9" s="272">
        <f t="shared" ref="S9:AD9" si="1">C9-C8</f>
        <v>0</v>
      </c>
      <c r="T9" s="272">
        <f t="shared" si="1"/>
        <v>0</v>
      </c>
      <c r="U9" s="272">
        <f t="shared" si="1"/>
        <v>0</v>
      </c>
      <c r="V9" s="272">
        <f t="shared" si="1"/>
        <v>0</v>
      </c>
      <c r="W9" s="272">
        <f t="shared" si="1"/>
        <v>0</v>
      </c>
      <c r="X9" s="272">
        <f t="shared" si="1"/>
        <v>0</v>
      </c>
      <c r="Y9" s="276">
        <f t="shared" si="1"/>
        <v>0</v>
      </c>
      <c r="Z9" s="272">
        <f t="shared" si="1"/>
        <v>0</v>
      </c>
      <c r="AA9" s="272">
        <f t="shared" si="1"/>
        <v>0</v>
      </c>
      <c r="AB9" s="272">
        <f t="shared" si="1"/>
        <v>0</v>
      </c>
      <c r="AC9" s="272">
        <f t="shared" si="1"/>
        <v>0</v>
      </c>
      <c r="AD9" s="276">
        <f t="shared" si="1"/>
        <v>0</v>
      </c>
    </row>
    <row r="10" spans="1:30">
      <c r="A10" s="439"/>
      <c r="B10" s="457" t="s">
        <v>244</v>
      </c>
      <c r="C10" s="444">
        <v>0</v>
      </c>
      <c r="D10" s="445">
        <v>0</v>
      </c>
      <c r="E10" s="445">
        <v>0</v>
      </c>
      <c r="F10" s="445">
        <v>0</v>
      </c>
      <c r="G10" s="445">
        <v>0</v>
      </c>
      <c r="H10" s="445">
        <v>0</v>
      </c>
      <c r="I10" s="444">
        <v>0</v>
      </c>
      <c r="J10" s="444">
        <v>0</v>
      </c>
      <c r="K10" s="445">
        <v>0</v>
      </c>
      <c r="L10" s="445">
        <v>0</v>
      </c>
      <c r="M10" s="445">
        <v>0</v>
      </c>
      <c r="N10" s="444">
        <v>0</v>
      </c>
      <c r="O10" s="444">
        <v>0</v>
      </c>
      <c r="P10" s="489">
        <v>0</v>
      </c>
      <c r="Q10" s="252"/>
      <c r="R10" s="252"/>
      <c r="S10" s="113"/>
      <c r="T10" s="113"/>
      <c r="Y10" s="275"/>
      <c r="AD10" s="275"/>
    </row>
    <row r="11" spans="1:30">
      <c r="A11" s="439"/>
      <c r="B11" s="457" t="s">
        <v>468</v>
      </c>
      <c r="C11" s="444">
        <v>0</v>
      </c>
      <c r="D11" s="445">
        <v>0</v>
      </c>
      <c r="E11" s="445">
        <v>0</v>
      </c>
      <c r="F11" s="445">
        <v>0</v>
      </c>
      <c r="G11" s="445">
        <v>0</v>
      </c>
      <c r="H11" s="445">
        <v>0</v>
      </c>
      <c r="I11" s="444">
        <v>0</v>
      </c>
      <c r="J11" s="444">
        <v>0</v>
      </c>
      <c r="K11" s="445">
        <v>0</v>
      </c>
      <c r="L11" s="445">
        <v>0</v>
      </c>
      <c r="M11" s="445">
        <v>0</v>
      </c>
      <c r="N11" s="444">
        <v>0</v>
      </c>
      <c r="O11" s="444">
        <v>0</v>
      </c>
      <c r="P11" s="489">
        <v>0</v>
      </c>
      <c r="Q11" s="252"/>
      <c r="R11" s="252"/>
      <c r="S11" s="272">
        <f t="shared" ref="S11:AD11" si="2">C11-C10</f>
        <v>0</v>
      </c>
      <c r="T11" s="272">
        <f t="shared" si="2"/>
        <v>0</v>
      </c>
      <c r="U11" s="272">
        <f t="shared" si="2"/>
        <v>0</v>
      </c>
      <c r="V11" s="272">
        <f t="shared" si="2"/>
        <v>0</v>
      </c>
      <c r="W11" s="272">
        <f t="shared" si="2"/>
        <v>0</v>
      </c>
      <c r="X11" s="272">
        <f t="shared" si="2"/>
        <v>0</v>
      </c>
      <c r="Y11" s="276">
        <f t="shared" si="2"/>
        <v>0</v>
      </c>
      <c r="Z11" s="272">
        <f t="shared" si="2"/>
        <v>0</v>
      </c>
      <c r="AA11" s="272">
        <f t="shared" si="2"/>
        <v>0</v>
      </c>
      <c r="AB11" s="272">
        <f t="shared" si="2"/>
        <v>0</v>
      </c>
      <c r="AC11" s="272">
        <f t="shared" si="2"/>
        <v>0</v>
      </c>
      <c r="AD11" s="276">
        <f t="shared" si="2"/>
        <v>0</v>
      </c>
    </row>
    <row r="12" spans="1:30">
      <c r="A12" s="439"/>
      <c r="B12" s="457" t="s">
        <v>246</v>
      </c>
      <c r="C12" s="444">
        <v>0</v>
      </c>
      <c r="D12" s="445">
        <v>0</v>
      </c>
      <c r="E12" s="445">
        <v>0</v>
      </c>
      <c r="F12" s="445">
        <v>0</v>
      </c>
      <c r="G12" s="445">
        <v>0</v>
      </c>
      <c r="H12" s="445">
        <v>0</v>
      </c>
      <c r="I12" s="444">
        <v>0</v>
      </c>
      <c r="J12" s="444">
        <v>0</v>
      </c>
      <c r="K12" s="445">
        <v>0</v>
      </c>
      <c r="L12" s="445">
        <v>0</v>
      </c>
      <c r="M12" s="445">
        <v>0</v>
      </c>
      <c r="N12" s="444">
        <v>0</v>
      </c>
      <c r="O12" s="444">
        <v>0</v>
      </c>
      <c r="P12" s="489">
        <v>0</v>
      </c>
      <c r="Q12" s="252"/>
      <c r="R12" s="252"/>
      <c r="S12" s="113"/>
      <c r="T12" s="113"/>
      <c r="Y12" s="275"/>
      <c r="AD12" s="275"/>
    </row>
    <row r="13" spans="1:30">
      <c r="A13" s="439"/>
      <c r="B13" s="457" t="s">
        <v>470</v>
      </c>
      <c r="C13" s="444">
        <v>0</v>
      </c>
      <c r="D13" s="445">
        <v>0</v>
      </c>
      <c r="E13" s="445">
        <v>0</v>
      </c>
      <c r="F13" s="445">
        <v>0</v>
      </c>
      <c r="G13" s="445">
        <v>0</v>
      </c>
      <c r="H13" s="445">
        <v>0</v>
      </c>
      <c r="I13" s="444">
        <v>0</v>
      </c>
      <c r="J13" s="444">
        <v>0</v>
      </c>
      <c r="K13" s="445">
        <v>0</v>
      </c>
      <c r="L13" s="445">
        <v>0</v>
      </c>
      <c r="M13" s="445">
        <v>0</v>
      </c>
      <c r="N13" s="444">
        <v>0</v>
      </c>
      <c r="O13" s="444">
        <v>0</v>
      </c>
      <c r="P13" s="489">
        <v>0</v>
      </c>
      <c r="Q13" s="252"/>
      <c r="R13" s="252"/>
      <c r="S13" s="272">
        <f t="shared" ref="S13:AD13" si="3">C13-C12</f>
        <v>0</v>
      </c>
      <c r="T13" s="272">
        <f t="shared" si="3"/>
        <v>0</v>
      </c>
      <c r="U13" s="272">
        <f t="shared" si="3"/>
        <v>0</v>
      </c>
      <c r="V13" s="272">
        <f t="shared" si="3"/>
        <v>0</v>
      </c>
      <c r="W13" s="272">
        <f t="shared" si="3"/>
        <v>0</v>
      </c>
      <c r="X13" s="272">
        <f t="shared" si="3"/>
        <v>0</v>
      </c>
      <c r="Y13" s="276">
        <f t="shared" si="3"/>
        <v>0</v>
      </c>
      <c r="Z13" s="272">
        <f t="shared" si="3"/>
        <v>0</v>
      </c>
      <c r="AA13" s="272">
        <f t="shared" si="3"/>
        <v>0</v>
      </c>
      <c r="AB13" s="272">
        <f t="shared" si="3"/>
        <v>0</v>
      </c>
      <c r="AC13" s="272">
        <f t="shared" si="3"/>
        <v>0</v>
      </c>
      <c r="AD13" s="276">
        <f t="shared" si="3"/>
        <v>0</v>
      </c>
    </row>
    <row r="14" spans="1:30">
      <c r="A14" s="439"/>
      <c r="B14" s="457" t="s">
        <v>129</v>
      </c>
      <c r="C14" s="444">
        <v>0</v>
      </c>
      <c r="D14" s="445">
        <v>0</v>
      </c>
      <c r="E14" s="445">
        <v>0</v>
      </c>
      <c r="F14" s="445">
        <v>0</v>
      </c>
      <c r="G14" s="445">
        <v>0</v>
      </c>
      <c r="H14" s="445">
        <v>0</v>
      </c>
      <c r="I14" s="444">
        <v>0</v>
      </c>
      <c r="J14" s="444">
        <v>0</v>
      </c>
      <c r="K14" s="445">
        <v>0</v>
      </c>
      <c r="L14" s="445">
        <v>0</v>
      </c>
      <c r="M14" s="445">
        <v>0</v>
      </c>
      <c r="N14" s="444">
        <v>0</v>
      </c>
      <c r="O14" s="444">
        <v>0</v>
      </c>
      <c r="P14" s="489">
        <v>0</v>
      </c>
      <c r="Q14" s="252"/>
      <c r="R14" s="252"/>
      <c r="S14" s="113"/>
      <c r="T14" s="113"/>
      <c r="Y14" s="275"/>
      <c r="AD14" s="275"/>
    </row>
    <row r="15" spans="1:30">
      <c r="A15" s="439"/>
      <c r="B15" s="457" t="s">
        <v>472</v>
      </c>
      <c r="C15" s="444">
        <v>0</v>
      </c>
      <c r="D15" s="445">
        <v>0</v>
      </c>
      <c r="E15" s="445">
        <v>0</v>
      </c>
      <c r="F15" s="445">
        <v>0</v>
      </c>
      <c r="G15" s="445">
        <v>0</v>
      </c>
      <c r="H15" s="445">
        <v>0</v>
      </c>
      <c r="I15" s="444">
        <v>0</v>
      </c>
      <c r="J15" s="444">
        <v>0</v>
      </c>
      <c r="K15" s="445">
        <v>0</v>
      </c>
      <c r="L15" s="445">
        <v>0</v>
      </c>
      <c r="M15" s="445">
        <v>0</v>
      </c>
      <c r="N15" s="444">
        <v>0</v>
      </c>
      <c r="O15" s="444">
        <v>0</v>
      </c>
      <c r="P15" s="489">
        <v>0</v>
      </c>
      <c r="Q15" s="252"/>
      <c r="R15" s="252"/>
      <c r="S15" s="272">
        <f t="shared" ref="S15:AD15" si="4">C15-C14</f>
        <v>0</v>
      </c>
      <c r="T15" s="272">
        <f t="shared" si="4"/>
        <v>0</v>
      </c>
      <c r="U15" s="272">
        <f t="shared" si="4"/>
        <v>0</v>
      </c>
      <c r="V15" s="272">
        <f t="shared" si="4"/>
        <v>0</v>
      </c>
      <c r="W15" s="272">
        <f t="shared" si="4"/>
        <v>0</v>
      </c>
      <c r="X15" s="272">
        <f t="shared" si="4"/>
        <v>0</v>
      </c>
      <c r="Y15" s="276">
        <f t="shared" si="4"/>
        <v>0</v>
      </c>
      <c r="Z15" s="272">
        <f t="shared" si="4"/>
        <v>0</v>
      </c>
      <c r="AA15" s="272">
        <f t="shared" si="4"/>
        <v>0</v>
      </c>
      <c r="AB15" s="272">
        <f t="shared" si="4"/>
        <v>0</v>
      </c>
      <c r="AC15" s="272">
        <f t="shared" si="4"/>
        <v>0</v>
      </c>
      <c r="AD15" s="276">
        <f t="shared" si="4"/>
        <v>0</v>
      </c>
    </row>
    <row r="16" spans="1:30">
      <c r="A16" s="439"/>
      <c r="B16" s="457" t="s">
        <v>131</v>
      </c>
      <c r="C16" s="444">
        <v>0</v>
      </c>
      <c r="D16" s="445">
        <v>0</v>
      </c>
      <c r="E16" s="445">
        <v>0</v>
      </c>
      <c r="F16" s="445">
        <v>0</v>
      </c>
      <c r="G16" s="445">
        <v>0</v>
      </c>
      <c r="H16" s="445">
        <v>0</v>
      </c>
      <c r="I16" s="444">
        <v>0</v>
      </c>
      <c r="J16" s="444">
        <v>0</v>
      </c>
      <c r="K16" s="445">
        <v>0</v>
      </c>
      <c r="L16" s="445">
        <v>0</v>
      </c>
      <c r="M16" s="445">
        <v>0</v>
      </c>
      <c r="N16" s="444">
        <v>0</v>
      </c>
      <c r="O16" s="444">
        <v>0</v>
      </c>
      <c r="P16" s="489">
        <v>0</v>
      </c>
      <c r="Q16" s="252"/>
      <c r="R16" s="252"/>
      <c r="S16" s="113"/>
      <c r="T16" s="113"/>
      <c r="Y16" s="275"/>
      <c r="AD16" s="275"/>
    </row>
    <row r="17" spans="1:30">
      <c r="A17" s="439"/>
      <c r="B17" s="457" t="s">
        <v>474</v>
      </c>
      <c r="C17" s="444">
        <v>0</v>
      </c>
      <c r="D17" s="445">
        <v>0</v>
      </c>
      <c r="E17" s="445">
        <v>0</v>
      </c>
      <c r="F17" s="445">
        <v>0</v>
      </c>
      <c r="G17" s="445">
        <v>0</v>
      </c>
      <c r="H17" s="445">
        <v>0</v>
      </c>
      <c r="I17" s="444">
        <v>0</v>
      </c>
      <c r="J17" s="444">
        <v>0</v>
      </c>
      <c r="K17" s="445">
        <v>0</v>
      </c>
      <c r="L17" s="445">
        <v>0</v>
      </c>
      <c r="M17" s="445">
        <v>0</v>
      </c>
      <c r="N17" s="444">
        <v>0</v>
      </c>
      <c r="O17" s="444">
        <v>0</v>
      </c>
      <c r="P17" s="489">
        <v>0</v>
      </c>
      <c r="Q17" s="252"/>
      <c r="R17" s="252"/>
      <c r="S17" s="272">
        <f t="shared" ref="S17:AD17" si="5">C17-C16</f>
        <v>0</v>
      </c>
      <c r="T17" s="272">
        <f t="shared" si="5"/>
        <v>0</v>
      </c>
      <c r="U17" s="272">
        <f t="shared" si="5"/>
        <v>0</v>
      </c>
      <c r="V17" s="272">
        <f t="shared" si="5"/>
        <v>0</v>
      </c>
      <c r="W17" s="272">
        <f t="shared" si="5"/>
        <v>0</v>
      </c>
      <c r="X17" s="272">
        <f t="shared" si="5"/>
        <v>0</v>
      </c>
      <c r="Y17" s="276">
        <f t="shared" si="5"/>
        <v>0</v>
      </c>
      <c r="Z17" s="272">
        <f t="shared" si="5"/>
        <v>0</v>
      </c>
      <c r="AA17" s="272">
        <f t="shared" si="5"/>
        <v>0</v>
      </c>
      <c r="AB17" s="272">
        <f t="shared" si="5"/>
        <v>0</v>
      </c>
      <c r="AC17" s="272">
        <f t="shared" si="5"/>
        <v>0</v>
      </c>
      <c r="AD17" s="276">
        <f t="shared" si="5"/>
        <v>0</v>
      </c>
    </row>
    <row r="18" spans="1:30">
      <c r="A18" s="439"/>
      <c r="B18" s="457" t="s">
        <v>133</v>
      </c>
      <c r="C18" s="444">
        <v>0</v>
      </c>
      <c r="D18" s="445">
        <v>0</v>
      </c>
      <c r="E18" s="445">
        <v>0</v>
      </c>
      <c r="F18" s="445">
        <v>0</v>
      </c>
      <c r="G18" s="445">
        <v>0</v>
      </c>
      <c r="H18" s="445">
        <v>0</v>
      </c>
      <c r="I18" s="444">
        <v>0</v>
      </c>
      <c r="J18" s="444">
        <v>0</v>
      </c>
      <c r="K18" s="445">
        <v>0</v>
      </c>
      <c r="L18" s="445">
        <v>0</v>
      </c>
      <c r="M18" s="445">
        <v>0</v>
      </c>
      <c r="N18" s="444">
        <v>0</v>
      </c>
      <c r="O18" s="444">
        <v>0</v>
      </c>
      <c r="P18" s="489">
        <v>0</v>
      </c>
      <c r="Q18" s="252"/>
      <c r="R18" s="252"/>
      <c r="S18" s="113"/>
      <c r="T18" s="113"/>
      <c r="Y18" s="275"/>
      <c r="AD18" s="275"/>
    </row>
    <row r="19" spans="1:30">
      <c r="A19" s="439"/>
      <c r="B19" s="457" t="s">
        <v>476</v>
      </c>
      <c r="C19" s="444">
        <v>0</v>
      </c>
      <c r="D19" s="445">
        <v>0</v>
      </c>
      <c r="E19" s="445">
        <v>0</v>
      </c>
      <c r="F19" s="445">
        <v>0</v>
      </c>
      <c r="G19" s="445">
        <v>0</v>
      </c>
      <c r="H19" s="445">
        <v>0</v>
      </c>
      <c r="I19" s="444">
        <v>0</v>
      </c>
      <c r="J19" s="444">
        <v>0</v>
      </c>
      <c r="K19" s="445">
        <v>0</v>
      </c>
      <c r="L19" s="445">
        <v>0</v>
      </c>
      <c r="M19" s="445">
        <v>0</v>
      </c>
      <c r="N19" s="444">
        <v>0</v>
      </c>
      <c r="O19" s="444">
        <v>0</v>
      </c>
      <c r="P19" s="489">
        <v>0</v>
      </c>
      <c r="Q19" s="252"/>
      <c r="R19" s="252"/>
      <c r="S19" s="272">
        <f t="shared" ref="S19:AD19" si="6">C19-C18</f>
        <v>0</v>
      </c>
      <c r="T19" s="272">
        <f t="shared" si="6"/>
        <v>0</v>
      </c>
      <c r="U19" s="272">
        <f t="shared" si="6"/>
        <v>0</v>
      </c>
      <c r="V19" s="272">
        <f t="shared" si="6"/>
        <v>0</v>
      </c>
      <c r="W19" s="272">
        <f t="shared" si="6"/>
        <v>0</v>
      </c>
      <c r="X19" s="272">
        <f t="shared" si="6"/>
        <v>0</v>
      </c>
      <c r="Y19" s="276">
        <f t="shared" si="6"/>
        <v>0</v>
      </c>
      <c r="Z19" s="272">
        <f t="shared" si="6"/>
        <v>0</v>
      </c>
      <c r="AA19" s="272">
        <f t="shared" si="6"/>
        <v>0</v>
      </c>
      <c r="AB19" s="272">
        <f t="shared" si="6"/>
        <v>0</v>
      </c>
      <c r="AC19" s="272">
        <f t="shared" si="6"/>
        <v>0</v>
      </c>
      <c r="AD19" s="276">
        <f t="shared" si="6"/>
        <v>0</v>
      </c>
    </row>
    <row r="20" spans="1:30">
      <c r="A20" s="439"/>
      <c r="B20" s="457" t="s">
        <v>135</v>
      </c>
      <c r="C20" s="444">
        <v>0</v>
      </c>
      <c r="D20" s="445">
        <v>0</v>
      </c>
      <c r="E20" s="445">
        <v>0</v>
      </c>
      <c r="F20" s="445">
        <v>0</v>
      </c>
      <c r="G20" s="445">
        <v>0</v>
      </c>
      <c r="H20" s="445">
        <v>0</v>
      </c>
      <c r="I20" s="444">
        <v>0</v>
      </c>
      <c r="J20" s="444">
        <v>0</v>
      </c>
      <c r="K20" s="445">
        <v>0</v>
      </c>
      <c r="L20" s="445">
        <v>0</v>
      </c>
      <c r="M20" s="445">
        <v>0</v>
      </c>
      <c r="N20" s="444">
        <v>0</v>
      </c>
      <c r="O20" s="444">
        <v>0</v>
      </c>
      <c r="P20" s="489">
        <v>0</v>
      </c>
      <c r="Q20" s="252"/>
      <c r="R20" s="252"/>
      <c r="S20" s="113"/>
      <c r="T20" s="113"/>
      <c r="Y20" s="275"/>
      <c r="AD20" s="275"/>
    </row>
    <row r="21" spans="1:30">
      <c r="A21" s="439"/>
      <c r="B21" s="457" t="s">
        <v>478</v>
      </c>
      <c r="C21" s="444">
        <v>0</v>
      </c>
      <c r="D21" s="445">
        <v>0</v>
      </c>
      <c r="E21" s="445">
        <v>0</v>
      </c>
      <c r="F21" s="445">
        <v>0</v>
      </c>
      <c r="G21" s="445">
        <v>0</v>
      </c>
      <c r="H21" s="445">
        <v>0</v>
      </c>
      <c r="I21" s="444">
        <v>0</v>
      </c>
      <c r="J21" s="444">
        <v>0</v>
      </c>
      <c r="K21" s="445">
        <v>0</v>
      </c>
      <c r="L21" s="445">
        <v>0</v>
      </c>
      <c r="M21" s="445">
        <v>0</v>
      </c>
      <c r="N21" s="444">
        <v>0</v>
      </c>
      <c r="O21" s="444">
        <v>0</v>
      </c>
      <c r="P21" s="489">
        <v>0</v>
      </c>
      <c r="Q21" s="252"/>
      <c r="R21" s="252"/>
      <c r="S21" s="272">
        <f t="shared" ref="S21:AD21" si="7">C21-C20</f>
        <v>0</v>
      </c>
      <c r="T21" s="272">
        <f t="shared" si="7"/>
        <v>0</v>
      </c>
      <c r="U21" s="272">
        <f t="shared" si="7"/>
        <v>0</v>
      </c>
      <c r="V21" s="272">
        <f t="shared" si="7"/>
        <v>0</v>
      </c>
      <c r="W21" s="272">
        <f t="shared" si="7"/>
        <v>0</v>
      </c>
      <c r="X21" s="272">
        <f t="shared" si="7"/>
        <v>0</v>
      </c>
      <c r="Y21" s="276">
        <f t="shared" si="7"/>
        <v>0</v>
      </c>
      <c r="Z21" s="272">
        <f t="shared" si="7"/>
        <v>0</v>
      </c>
      <c r="AA21" s="272">
        <f t="shared" si="7"/>
        <v>0</v>
      </c>
      <c r="AB21" s="272">
        <f t="shared" si="7"/>
        <v>0</v>
      </c>
      <c r="AC21" s="272">
        <f t="shared" si="7"/>
        <v>0</v>
      </c>
      <c r="AD21" s="276">
        <f t="shared" si="7"/>
        <v>0</v>
      </c>
    </row>
    <row r="22" spans="1:30">
      <c r="A22" s="439"/>
      <c r="B22" s="457" t="s">
        <v>137</v>
      </c>
      <c r="C22" s="444">
        <v>0</v>
      </c>
      <c r="D22" s="445">
        <v>0</v>
      </c>
      <c r="E22" s="445">
        <v>0</v>
      </c>
      <c r="F22" s="445">
        <v>0</v>
      </c>
      <c r="G22" s="445">
        <v>0</v>
      </c>
      <c r="H22" s="445">
        <v>0</v>
      </c>
      <c r="I22" s="444">
        <v>0</v>
      </c>
      <c r="J22" s="444">
        <v>0</v>
      </c>
      <c r="K22" s="445">
        <v>0</v>
      </c>
      <c r="L22" s="445">
        <v>0</v>
      </c>
      <c r="M22" s="445">
        <v>0</v>
      </c>
      <c r="N22" s="444">
        <v>0</v>
      </c>
      <c r="O22" s="444">
        <v>0</v>
      </c>
      <c r="P22" s="489">
        <v>0</v>
      </c>
      <c r="Q22" s="252"/>
      <c r="R22" s="252"/>
      <c r="S22" s="113"/>
      <c r="T22" s="113"/>
      <c r="Y22" s="275"/>
      <c r="AD22" s="275"/>
    </row>
    <row r="23" spans="1:30">
      <c r="A23" s="439"/>
      <c r="B23" s="457" t="s">
        <v>480</v>
      </c>
      <c r="C23" s="444">
        <v>0</v>
      </c>
      <c r="D23" s="445">
        <v>0</v>
      </c>
      <c r="E23" s="445">
        <v>0</v>
      </c>
      <c r="F23" s="445">
        <v>0</v>
      </c>
      <c r="G23" s="445">
        <v>0</v>
      </c>
      <c r="H23" s="445">
        <v>0</v>
      </c>
      <c r="I23" s="444">
        <v>0</v>
      </c>
      <c r="J23" s="444">
        <v>0</v>
      </c>
      <c r="K23" s="445">
        <v>0</v>
      </c>
      <c r="L23" s="445">
        <v>0</v>
      </c>
      <c r="M23" s="445">
        <v>0</v>
      </c>
      <c r="N23" s="444">
        <v>0</v>
      </c>
      <c r="O23" s="444">
        <v>0</v>
      </c>
      <c r="P23" s="489">
        <v>0</v>
      </c>
      <c r="Q23" s="252"/>
      <c r="R23" s="252"/>
      <c r="S23" s="272">
        <f t="shared" ref="S23:AD23" si="8">C23-C22</f>
        <v>0</v>
      </c>
      <c r="T23" s="272">
        <f t="shared" si="8"/>
        <v>0</v>
      </c>
      <c r="U23" s="272">
        <f t="shared" si="8"/>
        <v>0</v>
      </c>
      <c r="V23" s="272">
        <f t="shared" si="8"/>
        <v>0</v>
      </c>
      <c r="W23" s="272">
        <f t="shared" si="8"/>
        <v>0</v>
      </c>
      <c r="X23" s="272">
        <f t="shared" si="8"/>
        <v>0</v>
      </c>
      <c r="Y23" s="276">
        <f t="shared" si="8"/>
        <v>0</v>
      </c>
      <c r="Z23" s="272">
        <f t="shared" si="8"/>
        <v>0</v>
      </c>
      <c r="AA23" s="272">
        <f t="shared" si="8"/>
        <v>0</v>
      </c>
      <c r="AB23" s="272">
        <f t="shared" si="8"/>
        <v>0</v>
      </c>
      <c r="AC23" s="272">
        <f t="shared" si="8"/>
        <v>0</v>
      </c>
      <c r="AD23" s="276">
        <f t="shared" si="8"/>
        <v>0</v>
      </c>
    </row>
    <row r="24" spans="1:30">
      <c r="A24" s="439"/>
      <c r="B24" s="457" t="s">
        <v>139</v>
      </c>
      <c r="C24" s="444">
        <v>0</v>
      </c>
      <c r="D24" s="445">
        <v>0</v>
      </c>
      <c r="E24" s="445">
        <v>0</v>
      </c>
      <c r="F24" s="445">
        <v>0</v>
      </c>
      <c r="G24" s="445">
        <v>0</v>
      </c>
      <c r="H24" s="445">
        <v>0</v>
      </c>
      <c r="I24" s="444">
        <v>0</v>
      </c>
      <c r="J24" s="444">
        <v>0</v>
      </c>
      <c r="K24" s="445">
        <v>0</v>
      </c>
      <c r="L24" s="445">
        <v>0</v>
      </c>
      <c r="M24" s="445">
        <v>0</v>
      </c>
      <c r="N24" s="444">
        <v>0</v>
      </c>
      <c r="O24" s="444">
        <v>0</v>
      </c>
      <c r="P24" s="489">
        <v>0</v>
      </c>
      <c r="Q24" s="252"/>
      <c r="R24" s="252"/>
      <c r="S24" s="113"/>
      <c r="T24" s="113"/>
      <c r="Y24" s="275"/>
      <c r="AD24" s="275"/>
    </row>
    <row r="25" spans="1:30">
      <c r="A25" s="439"/>
      <c r="B25" s="457" t="s">
        <v>482</v>
      </c>
      <c r="C25" s="444">
        <v>0</v>
      </c>
      <c r="D25" s="445">
        <v>0</v>
      </c>
      <c r="E25" s="445">
        <v>0</v>
      </c>
      <c r="F25" s="445">
        <v>0</v>
      </c>
      <c r="G25" s="445">
        <v>0</v>
      </c>
      <c r="H25" s="445">
        <v>0</v>
      </c>
      <c r="I25" s="444">
        <v>0</v>
      </c>
      <c r="J25" s="444">
        <v>0</v>
      </c>
      <c r="K25" s="445">
        <v>0</v>
      </c>
      <c r="L25" s="445">
        <v>0</v>
      </c>
      <c r="M25" s="445">
        <v>0</v>
      </c>
      <c r="N25" s="444">
        <v>0</v>
      </c>
      <c r="O25" s="444">
        <v>0</v>
      </c>
      <c r="P25" s="489">
        <v>0</v>
      </c>
      <c r="Q25" s="252"/>
      <c r="R25" s="252"/>
      <c r="S25" s="272">
        <f t="shared" ref="S25:AD25" si="9">C25-C24</f>
        <v>0</v>
      </c>
      <c r="T25" s="272">
        <f t="shared" si="9"/>
        <v>0</v>
      </c>
      <c r="U25" s="272">
        <f t="shared" si="9"/>
        <v>0</v>
      </c>
      <c r="V25" s="272">
        <f t="shared" si="9"/>
        <v>0</v>
      </c>
      <c r="W25" s="272">
        <f t="shared" si="9"/>
        <v>0</v>
      </c>
      <c r="X25" s="272">
        <f t="shared" si="9"/>
        <v>0</v>
      </c>
      <c r="Y25" s="276">
        <f t="shared" si="9"/>
        <v>0</v>
      </c>
      <c r="Z25" s="272">
        <f t="shared" si="9"/>
        <v>0</v>
      </c>
      <c r="AA25" s="272">
        <f t="shared" si="9"/>
        <v>0</v>
      </c>
      <c r="AB25" s="272">
        <f t="shared" si="9"/>
        <v>0</v>
      </c>
      <c r="AC25" s="272">
        <f t="shared" si="9"/>
        <v>0</v>
      </c>
      <c r="AD25" s="276">
        <f t="shared" si="9"/>
        <v>0</v>
      </c>
    </row>
    <row r="26" spans="1:30">
      <c r="A26" s="439"/>
      <c r="B26" s="457" t="s">
        <v>141</v>
      </c>
      <c r="C26" s="444">
        <v>0</v>
      </c>
      <c r="D26" s="445">
        <v>0</v>
      </c>
      <c r="E26" s="445">
        <v>0</v>
      </c>
      <c r="F26" s="445">
        <v>0</v>
      </c>
      <c r="G26" s="445">
        <v>0</v>
      </c>
      <c r="H26" s="445">
        <v>0</v>
      </c>
      <c r="I26" s="444">
        <v>0</v>
      </c>
      <c r="J26" s="444">
        <v>0</v>
      </c>
      <c r="K26" s="445">
        <v>0</v>
      </c>
      <c r="L26" s="445">
        <v>0</v>
      </c>
      <c r="M26" s="445">
        <v>0</v>
      </c>
      <c r="N26" s="444">
        <v>0</v>
      </c>
      <c r="O26" s="444">
        <v>0</v>
      </c>
      <c r="P26" s="489">
        <v>0</v>
      </c>
      <c r="Q26" s="252"/>
      <c r="R26" s="252"/>
      <c r="S26" s="113"/>
      <c r="T26" s="113"/>
      <c r="Y26" s="275"/>
      <c r="AD26" s="275"/>
    </row>
    <row r="27" spans="1:30">
      <c r="A27" s="439"/>
      <c r="B27" s="457" t="s">
        <v>484</v>
      </c>
      <c r="C27" s="444">
        <v>0</v>
      </c>
      <c r="D27" s="445">
        <v>0</v>
      </c>
      <c r="E27" s="445">
        <v>0</v>
      </c>
      <c r="F27" s="445">
        <v>0</v>
      </c>
      <c r="G27" s="445">
        <v>0</v>
      </c>
      <c r="H27" s="445">
        <v>0</v>
      </c>
      <c r="I27" s="444">
        <v>0</v>
      </c>
      <c r="J27" s="444">
        <v>0</v>
      </c>
      <c r="K27" s="445">
        <v>0</v>
      </c>
      <c r="L27" s="445">
        <v>0</v>
      </c>
      <c r="M27" s="445">
        <v>0</v>
      </c>
      <c r="N27" s="444">
        <v>0</v>
      </c>
      <c r="O27" s="444">
        <v>0</v>
      </c>
      <c r="P27" s="489">
        <v>0</v>
      </c>
      <c r="Q27" s="252"/>
      <c r="R27" s="252"/>
      <c r="S27" s="272">
        <f t="shared" ref="S27:AD27" si="10">C27-C26</f>
        <v>0</v>
      </c>
      <c r="T27" s="272">
        <f t="shared" si="10"/>
        <v>0</v>
      </c>
      <c r="U27" s="272">
        <f t="shared" si="10"/>
        <v>0</v>
      </c>
      <c r="V27" s="272">
        <f t="shared" si="10"/>
        <v>0</v>
      </c>
      <c r="W27" s="272">
        <f t="shared" si="10"/>
        <v>0</v>
      </c>
      <c r="X27" s="272">
        <f t="shared" si="10"/>
        <v>0</v>
      </c>
      <c r="Y27" s="276">
        <f t="shared" si="10"/>
        <v>0</v>
      </c>
      <c r="Z27" s="272">
        <f t="shared" si="10"/>
        <v>0</v>
      </c>
      <c r="AA27" s="272">
        <f t="shared" si="10"/>
        <v>0</v>
      </c>
      <c r="AB27" s="272">
        <f t="shared" si="10"/>
        <v>0</v>
      </c>
      <c r="AC27" s="272">
        <f t="shared" si="10"/>
        <v>0</v>
      </c>
      <c r="AD27" s="276">
        <f t="shared" si="10"/>
        <v>0</v>
      </c>
    </row>
    <row r="28" spans="1:30">
      <c r="A28" s="439"/>
      <c r="B28" s="457" t="s">
        <v>143</v>
      </c>
      <c r="C28" s="444">
        <v>0</v>
      </c>
      <c r="D28" s="445">
        <v>0</v>
      </c>
      <c r="E28" s="445">
        <v>0</v>
      </c>
      <c r="F28" s="445">
        <v>0</v>
      </c>
      <c r="G28" s="445">
        <v>0</v>
      </c>
      <c r="H28" s="445">
        <v>0</v>
      </c>
      <c r="I28" s="444">
        <v>0</v>
      </c>
      <c r="J28" s="444">
        <v>0</v>
      </c>
      <c r="K28" s="445">
        <v>0</v>
      </c>
      <c r="L28" s="445">
        <v>0</v>
      </c>
      <c r="M28" s="445">
        <v>0</v>
      </c>
      <c r="N28" s="444">
        <v>0</v>
      </c>
      <c r="O28" s="444">
        <v>0</v>
      </c>
      <c r="P28" s="489">
        <v>0</v>
      </c>
      <c r="Q28" s="252"/>
      <c r="R28" s="252"/>
      <c r="S28" s="113"/>
      <c r="T28" s="113"/>
      <c r="Y28" s="275"/>
      <c r="AD28" s="275"/>
    </row>
    <row r="29" spans="1:30">
      <c r="A29" s="439"/>
      <c r="B29" s="457" t="s">
        <v>486</v>
      </c>
      <c r="C29" s="444">
        <v>0</v>
      </c>
      <c r="D29" s="445">
        <v>0</v>
      </c>
      <c r="E29" s="445">
        <v>0</v>
      </c>
      <c r="F29" s="445">
        <v>0</v>
      </c>
      <c r="G29" s="445">
        <v>0</v>
      </c>
      <c r="H29" s="445">
        <v>0</v>
      </c>
      <c r="I29" s="444">
        <v>0</v>
      </c>
      <c r="J29" s="444">
        <v>0</v>
      </c>
      <c r="K29" s="445">
        <v>0</v>
      </c>
      <c r="L29" s="445">
        <v>0</v>
      </c>
      <c r="M29" s="445">
        <v>0</v>
      </c>
      <c r="N29" s="444">
        <v>0</v>
      </c>
      <c r="O29" s="444">
        <v>0</v>
      </c>
      <c r="P29" s="489">
        <v>0</v>
      </c>
      <c r="Q29" s="252"/>
      <c r="R29" s="252"/>
      <c r="S29" s="272">
        <f t="shared" ref="S29:AD29" si="11">C29-C28</f>
        <v>0</v>
      </c>
      <c r="T29" s="272">
        <f t="shared" si="11"/>
        <v>0</v>
      </c>
      <c r="U29" s="272">
        <f t="shared" si="11"/>
        <v>0</v>
      </c>
      <c r="V29" s="272">
        <f t="shared" si="11"/>
        <v>0</v>
      </c>
      <c r="W29" s="272">
        <f t="shared" si="11"/>
        <v>0</v>
      </c>
      <c r="X29" s="272">
        <f t="shared" si="11"/>
        <v>0</v>
      </c>
      <c r="Y29" s="276">
        <f t="shared" si="11"/>
        <v>0</v>
      </c>
      <c r="Z29" s="272">
        <f t="shared" si="11"/>
        <v>0</v>
      </c>
      <c r="AA29" s="272">
        <f t="shared" si="11"/>
        <v>0</v>
      </c>
      <c r="AB29" s="272">
        <f t="shared" si="11"/>
        <v>0</v>
      </c>
      <c r="AC29" s="272">
        <f t="shared" si="11"/>
        <v>0</v>
      </c>
      <c r="AD29" s="276">
        <f t="shared" si="11"/>
        <v>0</v>
      </c>
    </row>
    <row r="30" spans="1:30">
      <c r="A30" s="439"/>
      <c r="B30" s="457" t="s">
        <v>149</v>
      </c>
      <c r="C30" s="444">
        <v>0</v>
      </c>
      <c r="D30" s="445">
        <v>0</v>
      </c>
      <c r="E30" s="445">
        <v>0</v>
      </c>
      <c r="F30" s="445">
        <v>0</v>
      </c>
      <c r="G30" s="445">
        <v>0</v>
      </c>
      <c r="H30" s="445">
        <v>0</v>
      </c>
      <c r="I30" s="444">
        <v>0</v>
      </c>
      <c r="J30" s="444">
        <v>0</v>
      </c>
      <c r="K30" s="445">
        <v>0</v>
      </c>
      <c r="L30" s="445">
        <v>0</v>
      </c>
      <c r="M30" s="445">
        <v>0</v>
      </c>
      <c r="N30" s="444">
        <v>0</v>
      </c>
      <c r="O30" s="444">
        <v>0</v>
      </c>
      <c r="P30" s="489">
        <v>0</v>
      </c>
      <c r="Q30" s="252"/>
      <c r="R30" s="252"/>
      <c r="S30" s="113"/>
      <c r="T30" s="113"/>
      <c r="Y30" s="275"/>
      <c r="AD30" s="275"/>
    </row>
    <row r="31" spans="1:30">
      <c r="A31" s="439"/>
      <c r="B31" s="457" t="s">
        <v>488</v>
      </c>
      <c r="C31" s="444">
        <v>0</v>
      </c>
      <c r="D31" s="445">
        <v>0</v>
      </c>
      <c r="E31" s="445">
        <v>0</v>
      </c>
      <c r="F31" s="445">
        <v>0</v>
      </c>
      <c r="G31" s="445">
        <v>0</v>
      </c>
      <c r="H31" s="445">
        <v>0</v>
      </c>
      <c r="I31" s="444">
        <v>0</v>
      </c>
      <c r="J31" s="444">
        <v>0</v>
      </c>
      <c r="K31" s="445">
        <v>0</v>
      </c>
      <c r="L31" s="445">
        <v>0</v>
      </c>
      <c r="M31" s="445">
        <v>0</v>
      </c>
      <c r="N31" s="444">
        <v>0</v>
      </c>
      <c r="O31" s="444">
        <v>0</v>
      </c>
      <c r="P31" s="489">
        <v>0</v>
      </c>
      <c r="Q31" s="252"/>
      <c r="R31" s="252"/>
      <c r="S31" s="272">
        <f t="shared" ref="S31:AD31" si="12">C31-C30</f>
        <v>0</v>
      </c>
      <c r="T31" s="272">
        <f t="shared" si="12"/>
        <v>0</v>
      </c>
      <c r="U31" s="272">
        <f t="shared" si="12"/>
        <v>0</v>
      </c>
      <c r="V31" s="272">
        <f t="shared" si="12"/>
        <v>0</v>
      </c>
      <c r="W31" s="272">
        <f t="shared" si="12"/>
        <v>0</v>
      </c>
      <c r="X31" s="272">
        <f t="shared" si="12"/>
        <v>0</v>
      </c>
      <c r="Y31" s="276">
        <f t="shared" si="12"/>
        <v>0</v>
      </c>
      <c r="Z31" s="272">
        <f t="shared" si="12"/>
        <v>0</v>
      </c>
      <c r="AA31" s="272">
        <f t="shared" si="12"/>
        <v>0</v>
      </c>
      <c r="AB31" s="272">
        <f t="shared" si="12"/>
        <v>0</v>
      </c>
      <c r="AC31" s="272">
        <f t="shared" si="12"/>
        <v>0</v>
      </c>
      <c r="AD31" s="276">
        <f t="shared" si="12"/>
        <v>0</v>
      </c>
    </row>
    <row r="32" spans="1:30">
      <c r="A32" s="439"/>
      <c r="B32" s="457" t="s">
        <v>145</v>
      </c>
      <c r="C32" s="444">
        <v>0</v>
      </c>
      <c r="D32" s="445">
        <v>0</v>
      </c>
      <c r="E32" s="445">
        <v>0</v>
      </c>
      <c r="F32" s="445">
        <v>0</v>
      </c>
      <c r="G32" s="445">
        <v>0</v>
      </c>
      <c r="H32" s="445">
        <v>0</v>
      </c>
      <c r="I32" s="444">
        <v>0</v>
      </c>
      <c r="J32" s="444">
        <v>0</v>
      </c>
      <c r="K32" s="445">
        <v>0</v>
      </c>
      <c r="L32" s="445">
        <v>0</v>
      </c>
      <c r="M32" s="445">
        <v>0</v>
      </c>
      <c r="N32" s="444">
        <v>0</v>
      </c>
      <c r="O32" s="444">
        <v>0</v>
      </c>
      <c r="P32" s="489">
        <v>0</v>
      </c>
      <c r="Q32" s="252"/>
      <c r="R32" s="252"/>
      <c r="S32" s="113"/>
      <c r="T32" s="113"/>
      <c r="Y32" s="275"/>
      <c r="AD32" s="275"/>
    </row>
    <row r="33" spans="1:30">
      <c r="A33" s="439"/>
      <c r="B33" s="457" t="s">
        <v>490</v>
      </c>
      <c r="C33" s="444">
        <v>0</v>
      </c>
      <c r="D33" s="445">
        <v>0</v>
      </c>
      <c r="E33" s="445">
        <v>0</v>
      </c>
      <c r="F33" s="445">
        <v>0</v>
      </c>
      <c r="G33" s="445">
        <v>0</v>
      </c>
      <c r="H33" s="445">
        <v>0</v>
      </c>
      <c r="I33" s="444">
        <v>0</v>
      </c>
      <c r="J33" s="444">
        <v>0</v>
      </c>
      <c r="K33" s="445">
        <v>0</v>
      </c>
      <c r="L33" s="445">
        <v>0</v>
      </c>
      <c r="M33" s="445">
        <v>0</v>
      </c>
      <c r="N33" s="444">
        <v>0</v>
      </c>
      <c r="O33" s="444">
        <v>0</v>
      </c>
      <c r="P33" s="489">
        <v>0</v>
      </c>
      <c r="Q33" s="252"/>
      <c r="R33" s="252"/>
      <c r="S33" s="272">
        <f t="shared" ref="S33:AD33" si="13">C33-C32</f>
        <v>0</v>
      </c>
      <c r="T33" s="272">
        <f t="shared" si="13"/>
        <v>0</v>
      </c>
      <c r="U33" s="272">
        <f t="shared" si="13"/>
        <v>0</v>
      </c>
      <c r="V33" s="272">
        <f t="shared" si="13"/>
        <v>0</v>
      </c>
      <c r="W33" s="272">
        <f t="shared" si="13"/>
        <v>0</v>
      </c>
      <c r="X33" s="272">
        <f t="shared" si="13"/>
        <v>0</v>
      </c>
      <c r="Y33" s="276">
        <f t="shared" si="13"/>
        <v>0</v>
      </c>
      <c r="Z33" s="272">
        <f t="shared" si="13"/>
        <v>0</v>
      </c>
      <c r="AA33" s="272">
        <f t="shared" si="13"/>
        <v>0</v>
      </c>
      <c r="AB33" s="272">
        <f t="shared" si="13"/>
        <v>0</v>
      </c>
      <c r="AC33" s="272">
        <f t="shared" si="13"/>
        <v>0</v>
      </c>
      <c r="AD33" s="276">
        <f t="shared" si="13"/>
        <v>0</v>
      </c>
    </row>
    <row r="34" spans="1:30">
      <c r="A34" s="439"/>
      <c r="B34" s="457" t="s">
        <v>147</v>
      </c>
      <c r="C34" s="444">
        <v>0</v>
      </c>
      <c r="D34" s="445">
        <v>0</v>
      </c>
      <c r="E34" s="445">
        <v>0</v>
      </c>
      <c r="F34" s="445">
        <v>0</v>
      </c>
      <c r="G34" s="445">
        <v>0</v>
      </c>
      <c r="H34" s="445">
        <v>0</v>
      </c>
      <c r="I34" s="444">
        <v>0</v>
      </c>
      <c r="J34" s="444">
        <v>0</v>
      </c>
      <c r="K34" s="445">
        <v>0</v>
      </c>
      <c r="L34" s="445">
        <v>0</v>
      </c>
      <c r="M34" s="445">
        <v>0</v>
      </c>
      <c r="N34" s="444">
        <v>0</v>
      </c>
      <c r="O34" s="444">
        <v>0</v>
      </c>
      <c r="P34" s="489">
        <v>0</v>
      </c>
      <c r="Q34" s="252"/>
      <c r="R34" s="252"/>
      <c r="S34" s="113"/>
      <c r="T34" s="113"/>
      <c r="Y34" s="275"/>
      <c r="AD34" s="275"/>
    </row>
    <row r="35" spans="1:30">
      <c r="A35" s="439"/>
      <c r="B35" s="457" t="s">
        <v>492</v>
      </c>
      <c r="C35" s="444">
        <v>0</v>
      </c>
      <c r="D35" s="445">
        <v>0</v>
      </c>
      <c r="E35" s="445">
        <v>0</v>
      </c>
      <c r="F35" s="445">
        <v>0</v>
      </c>
      <c r="G35" s="445">
        <v>0</v>
      </c>
      <c r="H35" s="445">
        <v>0</v>
      </c>
      <c r="I35" s="444">
        <v>0</v>
      </c>
      <c r="J35" s="444">
        <v>0</v>
      </c>
      <c r="K35" s="445">
        <v>0</v>
      </c>
      <c r="L35" s="445">
        <v>0</v>
      </c>
      <c r="M35" s="445">
        <v>0</v>
      </c>
      <c r="N35" s="444">
        <v>0</v>
      </c>
      <c r="O35" s="444">
        <v>0</v>
      </c>
      <c r="P35" s="489">
        <v>0</v>
      </c>
      <c r="Q35" s="252"/>
      <c r="R35" s="252"/>
      <c r="S35" s="272">
        <f t="shared" ref="S35:AD35" si="14">C35-C34</f>
        <v>0</v>
      </c>
      <c r="T35" s="272">
        <f t="shared" si="14"/>
        <v>0</v>
      </c>
      <c r="U35" s="272">
        <f t="shared" si="14"/>
        <v>0</v>
      </c>
      <c r="V35" s="272">
        <f t="shared" si="14"/>
        <v>0</v>
      </c>
      <c r="W35" s="272">
        <f t="shared" si="14"/>
        <v>0</v>
      </c>
      <c r="X35" s="272">
        <f t="shared" si="14"/>
        <v>0</v>
      </c>
      <c r="Y35" s="276">
        <f t="shared" si="14"/>
        <v>0</v>
      </c>
      <c r="Z35" s="272">
        <f t="shared" si="14"/>
        <v>0</v>
      </c>
      <c r="AA35" s="272">
        <f t="shared" si="14"/>
        <v>0</v>
      </c>
      <c r="AB35" s="272">
        <f t="shared" si="14"/>
        <v>0</v>
      </c>
      <c r="AC35" s="272">
        <f t="shared" si="14"/>
        <v>0</v>
      </c>
      <c r="AD35" s="276">
        <f t="shared" si="14"/>
        <v>0</v>
      </c>
    </row>
    <row r="36" spans="1:30">
      <c r="A36" s="439"/>
      <c r="B36" s="457" t="s">
        <v>181</v>
      </c>
      <c r="C36" s="444">
        <v>0</v>
      </c>
      <c r="D36" s="445">
        <v>0</v>
      </c>
      <c r="E36" s="445">
        <v>0</v>
      </c>
      <c r="F36" s="445">
        <v>0</v>
      </c>
      <c r="G36" s="445">
        <v>0</v>
      </c>
      <c r="H36" s="445">
        <v>0</v>
      </c>
      <c r="I36" s="444">
        <v>0</v>
      </c>
      <c r="J36" s="444">
        <v>0</v>
      </c>
      <c r="K36" s="445">
        <v>0</v>
      </c>
      <c r="L36" s="445">
        <v>0</v>
      </c>
      <c r="M36" s="445">
        <v>0</v>
      </c>
      <c r="N36" s="444">
        <v>0</v>
      </c>
      <c r="O36" s="444">
        <v>0</v>
      </c>
      <c r="P36" s="489">
        <v>0</v>
      </c>
      <c r="Q36" s="252"/>
      <c r="R36" s="252"/>
      <c r="S36" s="113"/>
      <c r="T36" s="113"/>
      <c r="Y36" s="275"/>
      <c r="AD36" s="275"/>
    </row>
    <row r="37" spans="1:30" ht="13.5" thickBot="1">
      <c r="A37" s="439"/>
      <c r="B37" s="457" t="s">
        <v>494</v>
      </c>
      <c r="C37" s="444">
        <v>0</v>
      </c>
      <c r="D37" s="445">
        <v>0</v>
      </c>
      <c r="E37" s="445">
        <v>0</v>
      </c>
      <c r="F37" s="445">
        <v>0</v>
      </c>
      <c r="G37" s="445">
        <v>0</v>
      </c>
      <c r="H37" s="445">
        <v>0</v>
      </c>
      <c r="I37" s="444">
        <v>0</v>
      </c>
      <c r="J37" s="444">
        <v>0</v>
      </c>
      <c r="K37" s="445">
        <v>0</v>
      </c>
      <c r="L37" s="445">
        <v>0</v>
      </c>
      <c r="M37" s="445">
        <v>0</v>
      </c>
      <c r="N37" s="444">
        <v>0</v>
      </c>
      <c r="O37" s="444">
        <v>0</v>
      </c>
      <c r="P37" s="489">
        <v>0</v>
      </c>
      <c r="Q37" s="252"/>
      <c r="R37" s="252"/>
      <c r="S37" s="273">
        <f t="shared" ref="S37:AD37" si="15">C37-C36</f>
        <v>0</v>
      </c>
      <c r="T37" s="273">
        <f t="shared" si="15"/>
        <v>0</v>
      </c>
      <c r="U37" s="273">
        <f t="shared" si="15"/>
        <v>0</v>
      </c>
      <c r="V37" s="273">
        <f t="shared" si="15"/>
        <v>0</v>
      </c>
      <c r="W37" s="273">
        <f t="shared" si="15"/>
        <v>0</v>
      </c>
      <c r="X37" s="273">
        <f t="shared" si="15"/>
        <v>0</v>
      </c>
      <c r="Y37" s="277">
        <f t="shared" si="15"/>
        <v>0</v>
      </c>
      <c r="Z37" s="273">
        <f t="shared" si="15"/>
        <v>0</v>
      </c>
      <c r="AA37" s="273">
        <f t="shared" si="15"/>
        <v>0</v>
      </c>
      <c r="AB37" s="273">
        <f t="shared" si="15"/>
        <v>0</v>
      </c>
      <c r="AC37" s="273">
        <f t="shared" si="15"/>
        <v>0</v>
      </c>
      <c r="AD37" s="277">
        <f t="shared" si="15"/>
        <v>0</v>
      </c>
    </row>
    <row r="38" spans="1:30">
      <c r="A38" s="432" t="s">
        <v>542</v>
      </c>
      <c r="B38" s="431" t="s">
        <v>240</v>
      </c>
      <c r="C38" s="428">
        <v>131.30000000000001</v>
      </c>
      <c r="D38" s="429">
        <v>134.4</v>
      </c>
      <c r="E38" s="429">
        <v>139.70475763016159</v>
      </c>
      <c r="F38" s="429">
        <v>135.41483050847458</v>
      </c>
      <c r="G38" s="429">
        <v>137.5</v>
      </c>
      <c r="H38" s="429">
        <v>144.30500000000001</v>
      </c>
      <c r="I38" s="428">
        <v>136.8583040421793</v>
      </c>
      <c r="J38" s="428">
        <v>0</v>
      </c>
      <c r="K38" s="429">
        <v>75.151898734177209</v>
      </c>
      <c r="L38" s="429">
        <v>76.846666666666678</v>
      </c>
      <c r="M38" s="429">
        <v>82.14662162162162</v>
      </c>
      <c r="N38" s="428">
        <v>79.660196078431369</v>
      </c>
      <c r="O38" s="428">
        <v>0</v>
      </c>
      <c r="P38" s="430">
        <v>0</v>
      </c>
      <c r="Q38" s="252"/>
      <c r="R38" s="252"/>
      <c r="S38" s="271" t="s">
        <v>534</v>
      </c>
      <c r="T38" s="113"/>
      <c r="Y38" s="275"/>
      <c r="AD38" s="275"/>
    </row>
    <row r="39" spans="1:30">
      <c r="A39" s="439"/>
      <c r="B39" s="457" t="s">
        <v>464</v>
      </c>
      <c r="C39" s="444">
        <v>131.4</v>
      </c>
      <c r="D39" s="445">
        <v>136.4</v>
      </c>
      <c r="E39" s="445">
        <v>138.55740236148958</v>
      </c>
      <c r="F39" s="445">
        <v>137.37328519855595</v>
      </c>
      <c r="G39" s="445">
        <v>135.1</v>
      </c>
      <c r="H39" s="445">
        <v>143.20506329113925</v>
      </c>
      <c r="I39" s="444">
        <v>136.48687821612353</v>
      </c>
      <c r="J39" s="444">
        <v>0</v>
      </c>
      <c r="K39" s="445">
        <v>78.239583333333329</v>
      </c>
      <c r="L39" s="445">
        <v>80.726315789473688</v>
      </c>
      <c r="M39" s="445">
        <v>79.097360703812313</v>
      </c>
      <c r="N39" s="444">
        <v>79.459649122807022</v>
      </c>
      <c r="O39" s="444">
        <v>0</v>
      </c>
      <c r="P39" s="489">
        <v>0</v>
      </c>
      <c r="Q39" s="252"/>
      <c r="R39" s="252"/>
      <c r="S39" s="272">
        <f t="shared" ref="S39" si="16">C39-C38</f>
        <v>9.9999999999994316E-2</v>
      </c>
      <c r="T39" s="272">
        <f t="shared" ref="T39" si="17">D39-D38</f>
        <v>2</v>
      </c>
      <c r="U39" s="272">
        <f t="shared" ref="U39" si="18">E39-E38</f>
        <v>-1.1473552686720154</v>
      </c>
      <c r="V39" s="272">
        <f t="shared" ref="V39" si="19">F39-F38</f>
        <v>1.9584546900813677</v>
      </c>
      <c r="W39" s="272">
        <f t="shared" ref="W39" si="20">G39-G38</f>
        <v>-2.4000000000000057</v>
      </c>
      <c r="X39" s="272">
        <f t="shared" ref="X39" si="21">H39-H38</f>
        <v>-1.0999367088607528</v>
      </c>
      <c r="Y39" s="276">
        <f t="shared" ref="Y39" si="22">I39-I38</f>
        <v>-0.3714258260557699</v>
      </c>
      <c r="Z39" s="272">
        <f t="shared" ref="Z39" si="23">J39-J38</f>
        <v>0</v>
      </c>
      <c r="AA39" s="272">
        <f t="shared" ref="AA39" si="24">K39-K38</f>
        <v>3.0876845991561197</v>
      </c>
      <c r="AB39" s="272">
        <f t="shared" ref="AB39" si="25">L39-L38</f>
        <v>3.8796491228070096</v>
      </c>
      <c r="AC39" s="272">
        <f t="shared" ref="AC39" si="26">M39-M38</f>
        <v>-3.0492609178093062</v>
      </c>
      <c r="AD39" s="276">
        <f t="shared" ref="AD39" si="27">N39-N38</f>
        <v>-0.20054695562434688</v>
      </c>
    </row>
    <row r="40" spans="1:30">
      <c r="A40" s="439"/>
      <c r="B40" s="457" t="s">
        <v>242</v>
      </c>
      <c r="C40" s="444">
        <v>133.80000000000001</v>
      </c>
      <c r="D40" s="445">
        <v>124.6</v>
      </c>
      <c r="E40" s="445">
        <v>141.71818181818182</v>
      </c>
      <c r="F40" s="445">
        <v>128.4</v>
      </c>
      <c r="G40" s="445">
        <v>132.19999999999999</v>
      </c>
      <c r="H40" s="445">
        <v>156.80000000000001</v>
      </c>
      <c r="I40" s="444">
        <v>135.15732484076435</v>
      </c>
      <c r="J40" s="444">
        <v>0</v>
      </c>
      <c r="K40" s="445">
        <v>75.471999999999994</v>
      </c>
      <c r="L40" s="445">
        <v>77.893333333333331</v>
      </c>
      <c r="M40" s="445">
        <v>88.597727272727255</v>
      </c>
      <c r="N40" s="444">
        <v>85.063437500000006</v>
      </c>
      <c r="O40" s="444">
        <v>0</v>
      </c>
      <c r="P40" s="489">
        <v>0</v>
      </c>
      <c r="Q40" s="252"/>
      <c r="R40" s="252"/>
      <c r="S40" s="113"/>
      <c r="T40" s="113"/>
      <c r="Y40" s="275"/>
      <c r="AD40" s="275"/>
    </row>
    <row r="41" spans="1:30">
      <c r="A41" s="439"/>
      <c r="B41" s="457" t="s">
        <v>466</v>
      </c>
      <c r="C41" s="444">
        <v>135.6</v>
      </c>
      <c r="D41" s="445">
        <v>136</v>
      </c>
      <c r="E41" s="445">
        <v>141.58823529411765</v>
      </c>
      <c r="F41" s="445">
        <v>106</v>
      </c>
      <c r="G41" s="445">
        <v>140.80000000000001</v>
      </c>
      <c r="H41" s="445">
        <v>164.9</v>
      </c>
      <c r="I41" s="444">
        <v>139.6024844720497</v>
      </c>
      <c r="J41" s="444">
        <v>0</v>
      </c>
      <c r="K41" s="445">
        <v>82.088235294117652</v>
      </c>
      <c r="L41" s="445">
        <v>84.491304347826102</v>
      </c>
      <c r="M41" s="445">
        <v>82.932214765100667</v>
      </c>
      <c r="N41" s="444">
        <v>82.952394366197197</v>
      </c>
      <c r="O41" s="444">
        <v>0</v>
      </c>
      <c r="P41" s="489">
        <v>0</v>
      </c>
      <c r="Q41" s="252"/>
      <c r="R41" s="252"/>
      <c r="S41" s="272">
        <f t="shared" ref="S41" si="28">C41-C40</f>
        <v>1.7999999999999829</v>
      </c>
      <c r="T41" s="272">
        <f t="shared" ref="T41" si="29">D41-D40</f>
        <v>11.400000000000006</v>
      </c>
      <c r="U41" s="272">
        <f t="shared" ref="U41" si="30">E41-E40</f>
        <v>-0.12994652406416662</v>
      </c>
      <c r="V41" s="805">
        <f t="shared" ref="V41" si="31">F41-F40</f>
        <v>-22.400000000000006</v>
      </c>
      <c r="W41" s="272">
        <f t="shared" ref="W41" si="32">G41-G40</f>
        <v>8.6000000000000227</v>
      </c>
      <c r="X41" s="272">
        <f t="shared" ref="X41" si="33">H41-H40</f>
        <v>8.0999999999999943</v>
      </c>
      <c r="Y41" s="276">
        <f t="shared" ref="Y41" si="34">I41-I40</f>
        <v>4.4451596312853496</v>
      </c>
      <c r="Z41" s="272">
        <f t="shared" ref="Z41" si="35">J41-J40</f>
        <v>0</v>
      </c>
      <c r="AA41" s="272">
        <f t="shared" ref="AA41" si="36">K41-K40</f>
        <v>6.6162352941176579</v>
      </c>
      <c r="AB41" s="272">
        <f t="shared" ref="AB41" si="37">L41-L40</f>
        <v>6.5979710144927708</v>
      </c>
      <c r="AC41" s="272">
        <f t="shared" ref="AC41" si="38">M41-M40</f>
        <v>-5.6655125076265875</v>
      </c>
      <c r="AD41" s="276">
        <f t="shared" ref="AD41" si="39">N41-N40</f>
        <v>-2.1110431338028093</v>
      </c>
    </row>
    <row r="42" spans="1:30">
      <c r="A42" s="439"/>
      <c r="B42" s="457" t="s">
        <v>244</v>
      </c>
      <c r="C42" s="444">
        <v>0</v>
      </c>
      <c r="D42" s="445">
        <v>0</v>
      </c>
      <c r="E42" s="445">
        <v>0</v>
      </c>
      <c r="F42" s="445">
        <v>0</v>
      </c>
      <c r="G42" s="445">
        <v>0</v>
      </c>
      <c r="H42" s="445">
        <v>0</v>
      </c>
      <c r="I42" s="444">
        <v>0</v>
      </c>
      <c r="J42" s="444">
        <v>0</v>
      </c>
      <c r="K42" s="445">
        <v>0</v>
      </c>
      <c r="L42" s="445">
        <v>0</v>
      </c>
      <c r="M42" s="445">
        <v>0</v>
      </c>
      <c r="N42" s="444">
        <v>0</v>
      </c>
      <c r="O42" s="444">
        <v>0</v>
      </c>
      <c r="P42" s="489">
        <v>0</v>
      </c>
      <c r="Q42" s="252"/>
      <c r="R42" s="252"/>
      <c r="S42" s="113"/>
      <c r="T42" s="113"/>
      <c r="Y42" s="275"/>
      <c r="AD42" s="275"/>
    </row>
    <row r="43" spans="1:30">
      <c r="A43" s="439"/>
      <c r="B43" s="457" t="s">
        <v>468</v>
      </c>
      <c r="C43" s="444">
        <v>0</v>
      </c>
      <c r="D43" s="445">
        <v>0</v>
      </c>
      <c r="E43" s="445">
        <v>0</v>
      </c>
      <c r="F43" s="445">
        <v>0</v>
      </c>
      <c r="G43" s="445">
        <v>0</v>
      </c>
      <c r="H43" s="445">
        <v>0</v>
      </c>
      <c r="I43" s="444">
        <v>0</v>
      </c>
      <c r="J43" s="444">
        <v>0</v>
      </c>
      <c r="K43" s="445">
        <v>0</v>
      </c>
      <c r="L43" s="445">
        <v>0</v>
      </c>
      <c r="M43" s="445">
        <v>0</v>
      </c>
      <c r="N43" s="444">
        <v>0</v>
      </c>
      <c r="O43" s="444">
        <v>0</v>
      </c>
      <c r="P43" s="489">
        <v>0</v>
      </c>
      <c r="Q43" s="252"/>
      <c r="R43" s="252"/>
      <c r="S43" s="272">
        <f t="shared" ref="S43" si="40">C43-C42</f>
        <v>0</v>
      </c>
      <c r="T43" s="272">
        <f t="shared" ref="T43" si="41">D43-D42</f>
        <v>0</v>
      </c>
      <c r="U43" s="272">
        <f t="shared" ref="U43" si="42">E43-E42</f>
        <v>0</v>
      </c>
      <c r="V43" s="272">
        <f t="shared" ref="V43" si="43">F43-F42</f>
        <v>0</v>
      </c>
      <c r="W43" s="272">
        <f t="shared" ref="W43" si="44">G43-G42</f>
        <v>0</v>
      </c>
      <c r="X43" s="272">
        <f t="shared" ref="X43" si="45">H43-H42</f>
        <v>0</v>
      </c>
      <c r="Y43" s="276">
        <f t="shared" ref="Y43" si="46">I43-I42</f>
        <v>0</v>
      </c>
      <c r="Z43" s="272">
        <f t="shared" ref="Z43" si="47">J43-J42</f>
        <v>0</v>
      </c>
      <c r="AA43" s="272">
        <f t="shared" ref="AA43" si="48">K43-K42</f>
        <v>0</v>
      </c>
      <c r="AB43" s="272">
        <f t="shared" ref="AB43" si="49">L43-L42</f>
        <v>0</v>
      </c>
      <c r="AC43" s="272">
        <f t="shared" ref="AC43" si="50">M43-M42</f>
        <v>0</v>
      </c>
      <c r="AD43" s="276">
        <f t="shared" ref="AD43" si="51">N43-N42</f>
        <v>0</v>
      </c>
    </row>
    <row r="44" spans="1:30">
      <c r="A44" s="439"/>
      <c r="B44" s="457" t="s">
        <v>246</v>
      </c>
      <c r="C44" s="444">
        <v>131.42393767705383</v>
      </c>
      <c r="D44" s="445">
        <v>131.32549019607845</v>
      </c>
      <c r="E44" s="445">
        <v>139.72444444444446</v>
      </c>
      <c r="F44" s="445">
        <v>135.26929460580911</v>
      </c>
      <c r="G44" s="445">
        <v>134.68437500000002</v>
      </c>
      <c r="H44" s="445">
        <v>146.06809815950922</v>
      </c>
      <c r="I44" s="444">
        <v>136.74854089601317</v>
      </c>
      <c r="J44" s="444">
        <v>0</v>
      </c>
      <c r="K44" s="445">
        <v>75.228846153846149</v>
      </c>
      <c r="L44" s="445">
        <v>77.220476190476191</v>
      </c>
      <c r="M44" s="445">
        <v>84.897093023255806</v>
      </c>
      <c r="N44" s="444">
        <v>81.743373493975923</v>
      </c>
      <c r="O44" s="444">
        <v>0</v>
      </c>
      <c r="P44" s="489">
        <v>0</v>
      </c>
      <c r="Q44" s="252"/>
      <c r="R44" s="252"/>
      <c r="S44" s="113"/>
      <c r="T44" s="113"/>
      <c r="Y44" s="275"/>
      <c r="AD44" s="275"/>
    </row>
    <row r="45" spans="1:30">
      <c r="A45" s="439"/>
      <c r="B45" s="457" t="s">
        <v>470</v>
      </c>
      <c r="C45" s="444">
        <v>131.66532258064515</v>
      </c>
      <c r="D45" s="445">
        <v>136.27155963302752</v>
      </c>
      <c r="E45" s="445">
        <v>138.60348837209304</v>
      </c>
      <c r="F45" s="445">
        <v>137.26043165467624</v>
      </c>
      <c r="G45" s="445">
        <v>138.92499999999998</v>
      </c>
      <c r="H45" s="445">
        <v>144.49642857142857</v>
      </c>
      <c r="I45" s="444">
        <v>136.68808664259927</v>
      </c>
      <c r="J45" s="444">
        <v>0</v>
      </c>
      <c r="K45" s="445">
        <v>79.246153846153845</v>
      </c>
      <c r="L45" s="445">
        <v>81.132863849765258</v>
      </c>
      <c r="M45" s="445">
        <v>80.885758998435051</v>
      </c>
      <c r="N45" s="444">
        <v>80.722301425661897</v>
      </c>
      <c r="O45" s="444">
        <v>0</v>
      </c>
      <c r="P45" s="489">
        <v>0</v>
      </c>
      <c r="Q45" s="252"/>
      <c r="R45" s="252"/>
      <c r="S45" s="272">
        <f t="shared" ref="S45" si="52">C45-C44</f>
        <v>0.24138490359132447</v>
      </c>
      <c r="T45" s="272">
        <f t="shared" ref="T45" si="53">D45-D44</f>
        <v>4.9460694369490739</v>
      </c>
      <c r="U45" s="272">
        <f t="shared" ref="U45" si="54">E45-E44</f>
        <v>-1.1209560723514187</v>
      </c>
      <c r="V45" s="272">
        <f t="shared" ref="V45" si="55">F45-F44</f>
        <v>1.9911370488671309</v>
      </c>
      <c r="W45" s="272">
        <f t="shared" ref="W45" si="56">G45-G44</f>
        <v>4.2406249999999659</v>
      </c>
      <c r="X45" s="272">
        <f t="shared" ref="X45" si="57">H45-H44</f>
        <v>-1.5716695880806526</v>
      </c>
      <c r="Y45" s="276">
        <f t="shared" ref="Y45" si="58">I45-I44</f>
        <v>-6.0454253413894321E-2</v>
      </c>
      <c r="Z45" s="272">
        <f t="shared" ref="Z45" si="59">J45-J44</f>
        <v>0</v>
      </c>
      <c r="AA45" s="272">
        <f t="shared" ref="AA45" si="60">K45-K44</f>
        <v>4.0173076923076962</v>
      </c>
      <c r="AB45" s="272">
        <f t="shared" ref="AB45" si="61">L45-L44</f>
        <v>3.9123876592890667</v>
      </c>
      <c r="AC45" s="272">
        <f t="shared" ref="AC45" si="62">M45-M44</f>
        <v>-4.011334024820755</v>
      </c>
      <c r="AD45" s="276">
        <f t="shared" ref="AD45" si="63">N45-N44</f>
        <v>-1.0210720683140266</v>
      </c>
    </row>
    <row r="46" spans="1:30">
      <c r="A46" s="439"/>
      <c r="B46" s="457" t="s">
        <v>129</v>
      </c>
      <c r="C46" s="444">
        <v>129.30000000000001</v>
      </c>
      <c r="D46" s="445">
        <v>124.9</v>
      </c>
      <c r="E46" s="445">
        <v>139.31141732283464</v>
      </c>
      <c r="F46" s="445">
        <v>139.3463087248322</v>
      </c>
      <c r="G46" s="445">
        <v>133.80000000000001</v>
      </c>
      <c r="H46" s="445">
        <v>147.69655172413795</v>
      </c>
      <c r="I46" s="444">
        <v>135.39651240777999</v>
      </c>
      <c r="J46" s="444">
        <v>0</v>
      </c>
      <c r="K46" s="445">
        <v>87.851747088186372</v>
      </c>
      <c r="L46" s="445">
        <v>81.738399999999999</v>
      </c>
      <c r="M46" s="445">
        <v>83.439391447368408</v>
      </c>
      <c r="N46" s="444">
        <v>84.358166058394147</v>
      </c>
      <c r="O46" s="444">
        <v>0</v>
      </c>
      <c r="P46" s="489">
        <v>0</v>
      </c>
      <c r="Q46" s="252"/>
      <c r="R46" s="252"/>
      <c r="S46" s="113"/>
      <c r="T46" s="113"/>
      <c r="Y46" s="275"/>
      <c r="AD46" s="275"/>
    </row>
    <row r="47" spans="1:30">
      <c r="A47" s="439"/>
      <c r="B47" s="457" t="s">
        <v>472</v>
      </c>
      <c r="C47" s="444">
        <v>130.9</v>
      </c>
      <c r="D47" s="445">
        <v>125.5</v>
      </c>
      <c r="E47" s="445">
        <v>136.96752793296091</v>
      </c>
      <c r="F47" s="445">
        <v>140.65572289156626</v>
      </c>
      <c r="G47" s="445">
        <v>136.69999999999999</v>
      </c>
      <c r="H47" s="445">
        <v>144.25212355212355</v>
      </c>
      <c r="I47" s="444">
        <v>134.71717921527042</v>
      </c>
      <c r="J47" s="444">
        <v>0</v>
      </c>
      <c r="K47" s="445">
        <v>86.507350901525669</v>
      </c>
      <c r="L47" s="445">
        <v>80.945161290322574</v>
      </c>
      <c r="M47" s="445">
        <v>82.021001615508879</v>
      </c>
      <c r="N47" s="444">
        <v>83.206900931414069</v>
      </c>
      <c r="O47" s="444">
        <v>0</v>
      </c>
      <c r="P47" s="489">
        <v>0</v>
      </c>
      <c r="Q47" s="252"/>
      <c r="R47" s="252"/>
      <c r="S47" s="272">
        <f t="shared" ref="S47" si="64">C47-C46</f>
        <v>1.5999999999999943</v>
      </c>
      <c r="T47" s="272">
        <f t="shared" ref="T47" si="65">D47-D46</f>
        <v>0.59999999999999432</v>
      </c>
      <c r="U47" s="272">
        <f t="shared" ref="U47" si="66">E47-E46</f>
        <v>-2.3438893898737376</v>
      </c>
      <c r="V47" s="272">
        <f t="shared" ref="V47" si="67">F47-F46</f>
        <v>1.309414166734058</v>
      </c>
      <c r="W47" s="272">
        <f t="shared" ref="W47" si="68">G47-G46</f>
        <v>2.8999999999999773</v>
      </c>
      <c r="X47" s="272">
        <f t="shared" ref="X47" si="69">H47-H46</f>
        <v>-3.4444281720143977</v>
      </c>
      <c r="Y47" s="276">
        <f t="shared" ref="Y47" si="70">I47-I46</f>
        <v>-0.67933319250957425</v>
      </c>
      <c r="Z47" s="272">
        <f t="shared" ref="Z47" si="71">J47-J46</f>
        <v>0</v>
      </c>
      <c r="AA47" s="272">
        <f t="shared" ref="AA47" si="72">K47-K46</f>
        <v>-1.3443961866607026</v>
      </c>
      <c r="AB47" s="272">
        <f t="shared" ref="AB47" si="73">L47-L46</f>
        <v>-0.79323870967742494</v>
      </c>
      <c r="AC47" s="272">
        <f t="shared" ref="AC47" si="74">M47-M46</f>
        <v>-1.4183898318595283</v>
      </c>
      <c r="AD47" s="276">
        <f t="shared" ref="AD47" si="75">N47-N46</f>
        <v>-1.1512651269800784</v>
      </c>
    </row>
    <row r="48" spans="1:30">
      <c r="A48" s="439"/>
      <c r="B48" s="457" t="s">
        <v>131</v>
      </c>
      <c r="C48" s="444">
        <v>123.7</v>
      </c>
      <c r="D48" s="445">
        <v>119.3</v>
      </c>
      <c r="E48" s="445">
        <v>119.91780821917808</v>
      </c>
      <c r="F48" s="445">
        <v>116.94285714285714</v>
      </c>
      <c r="G48" s="445">
        <v>135.6</v>
      </c>
      <c r="H48" s="445">
        <v>137.41682242990655</v>
      </c>
      <c r="I48" s="444">
        <v>124.45500000000001</v>
      </c>
      <c r="J48" s="444">
        <v>0</v>
      </c>
      <c r="K48" s="445">
        <v>81.465517241379317</v>
      </c>
      <c r="L48" s="445">
        <v>82.411504424778755</v>
      </c>
      <c r="M48" s="445">
        <v>81.664208633093523</v>
      </c>
      <c r="N48" s="444">
        <v>81.692179353493216</v>
      </c>
      <c r="O48" s="444">
        <v>0</v>
      </c>
      <c r="P48" s="489">
        <v>0</v>
      </c>
      <c r="Q48" s="252"/>
      <c r="R48" s="252"/>
      <c r="S48" s="113"/>
      <c r="T48" s="113"/>
      <c r="Y48" s="275"/>
      <c r="AD48" s="275"/>
    </row>
    <row r="49" spans="1:31">
      <c r="A49" s="439"/>
      <c r="B49" s="457" t="s">
        <v>474</v>
      </c>
      <c r="C49" s="444">
        <v>130.19999999999999</v>
      </c>
      <c r="D49" s="445">
        <v>112</v>
      </c>
      <c r="E49" s="445">
        <v>132.50563380281687</v>
      </c>
      <c r="F49" s="445">
        <v>126.82000000000001</v>
      </c>
      <c r="G49" s="445">
        <v>121.19999999999999</v>
      </c>
      <c r="H49" s="445">
        <v>136.67009345794392</v>
      </c>
      <c r="I49" s="444">
        <v>125.33148854961831</v>
      </c>
      <c r="J49" s="444">
        <v>0</v>
      </c>
      <c r="K49" s="445">
        <v>85.336969696969689</v>
      </c>
      <c r="L49" s="445">
        <v>69.516346153846158</v>
      </c>
      <c r="M49" s="445">
        <v>84.327375565610851</v>
      </c>
      <c r="N49" s="444">
        <v>82.949315068493135</v>
      </c>
      <c r="O49" s="444">
        <v>0</v>
      </c>
      <c r="P49" s="489">
        <v>0</v>
      </c>
      <c r="Q49" s="252"/>
      <c r="R49" s="252"/>
      <c r="S49" s="272">
        <f t="shared" ref="S49" si="76">C49-C48</f>
        <v>6.4999999999999858</v>
      </c>
      <c r="T49" s="272">
        <f t="shared" ref="T49" si="77">D49-D48</f>
        <v>-7.2999999999999972</v>
      </c>
      <c r="U49" s="272">
        <f t="shared" ref="U49" si="78">E49-E48</f>
        <v>12.587825583638789</v>
      </c>
      <c r="V49" s="272">
        <f t="shared" ref="V49" si="79">F49-F48</f>
        <v>9.8771428571428714</v>
      </c>
      <c r="W49" s="272">
        <f t="shared" ref="W49" si="80">G49-G48</f>
        <v>-14.400000000000006</v>
      </c>
      <c r="X49" s="272">
        <f t="shared" ref="X49" si="81">H49-H48</f>
        <v>-0.74672897196262511</v>
      </c>
      <c r="Y49" s="276">
        <f t="shared" ref="Y49" si="82">I49-I48</f>
        <v>0.87648854961830125</v>
      </c>
      <c r="Z49" s="272">
        <f t="shared" ref="Z49" si="83">J49-J48</f>
        <v>0</v>
      </c>
      <c r="AA49" s="272">
        <f t="shared" ref="AA49" si="84">K49-K48</f>
        <v>3.8714524555903722</v>
      </c>
      <c r="AB49" s="805">
        <f t="shared" ref="AB49" si="85">L49-L48</f>
        <v>-12.895158270932598</v>
      </c>
      <c r="AC49" s="272">
        <f t="shared" ref="AC49" si="86">M49-M48</f>
        <v>2.6631669325173277</v>
      </c>
      <c r="AD49" s="276">
        <f t="shared" ref="AD49" si="87">N49-N48</f>
        <v>1.2571357149999187</v>
      </c>
    </row>
    <row r="50" spans="1:31">
      <c r="A50" s="439"/>
      <c r="B50" s="457" t="s">
        <v>133</v>
      </c>
      <c r="C50" s="444">
        <v>0</v>
      </c>
      <c r="D50" s="445">
        <v>0</v>
      </c>
      <c r="E50" s="445">
        <v>0</v>
      </c>
      <c r="F50" s="445">
        <v>0</v>
      </c>
      <c r="G50" s="445">
        <v>0</v>
      </c>
      <c r="H50" s="445">
        <v>0</v>
      </c>
      <c r="I50" s="444">
        <v>0</v>
      </c>
      <c r="J50" s="444">
        <v>0</v>
      </c>
      <c r="K50" s="445">
        <v>0</v>
      </c>
      <c r="L50" s="445">
        <v>0</v>
      </c>
      <c r="M50" s="445">
        <v>0</v>
      </c>
      <c r="N50" s="444">
        <v>0</v>
      </c>
      <c r="O50" s="444">
        <v>0</v>
      </c>
      <c r="P50" s="489">
        <v>0</v>
      </c>
      <c r="Q50" s="252"/>
      <c r="R50" s="252"/>
      <c r="S50" s="113"/>
      <c r="T50" s="113"/>
      <c r="Y50" s="275"/>
      <c r="AD50" s="275"/>
    </row>
    <row r="51" spans="1:31">
      <c r="A51" s="439"/>
      <c r="B51" s="457" t="s">
        <v>476</v>
      </c>
      <c r="C51" s="444">
        <v>0</v>
      </c>
      <c r="D51" s="445">
        <v>0</v>
      </c>
      <c r="E51" s="445">
        <v>0</v>
      </c>
      <c r="F51" s="445">
        <v>0</v>
      </c>
      <c r="G51" s="445">
        <v>0</v>
      </c>
      <c r="H51" s="445">
        <v>0</v>
      </c>
      <c r="I51" s="444">
        <v>0</v>
      </c>
      <c r="J51" s="444">
        <v>0</v>
      </c>
      <c r="K51" s="445">
        <v>0</v>
      </c>
      <c r="L51" s="445">
        <v>0</v>
      </c>
      <c r="M51" s="445">
        <v>0</v>
      </c>
      <c r="N51" s="444">
        <v>0</v>
      </c>
      <c r="O51" s="444">
        <v>0</v>
      </c>
      <c r="P51" s="489">
        <v>0</v>
      </c>
      <c r="Q51" s="252"/>
      <c r="R51" s="252"/>
      <c r="S51" s="272">
        <f t="shared" ref="S51" si="88">C51-C50</f>
        <v>0</v>
      </c>
      <c r="T51" s="272">
        <f t="shared" ref="T51" si="89">D51-D50</f>
        <v>0</v>
      </c>
      <c r="U51" s="272">
        <f t="shared" ref="U51" si="90">E51-E50</f>
        <v>0</v>
      </c>
      <c r="V51" s="272">
        <f t="shared" ref="V51" si="91">F51-F50</f>
        <v>0</v>
      </c>
      <c r="W51" s="272">
        <f t="shared" ref="W51" si="92">G51-G50</f>
        <v>0</v>
      </c>
      <c r="X51" s="272">
        <f t="shared" ref="X51" si="93">H51-H50</f>
        <v>0</v>
      </c>
      <c r="Y51" s="276">
        <f t="shared" ref="Y51" si="94">I51-I50</f>
        <v>0</v>
      </c>
      <c r="Z51" s="272">
        <f t="shared" ref="Z51" si="95">J51-J50</f>
        <v>0</v>
      </c>
      <c r="AA51" s="272">
        <f t="shared" ref="AA51" si="96">K51-K50</f>
        <v>0</v>
      </c>
      <c r="AB51" s="272">
        <f t="shared" ref="AB51" si="97">L51-L50</f>
        <v>0</v>
      </c>
      <c r="AC51" s="272">
        <f t="shared" ref="AC51" si="98">M51-M50</f>
        <v>0</v>
      </c>
      <c r="AD51" s="276">
        <f t="shared" ref="AD51" si="99">N51-N50</f>
        <v>0</v>
      </c>
      <c r="AE51" s="274"/>
    </row>
    <row r="52" spans="1:31">
      <c r="A52" s="439"/>
      <c r="B52" s="457" t="s">
        <v>135</v>
      </c>
      <c r="C52" s="444">
        <v>128.86746803069056</v>
      </c>
      <c r="D52" s="445">
        <v>122.21402714932127</v>
      </c>
      <c r="E52" s="445">
        <v>138.42492172824043</v>
      </c>
      <c r="F52" s="445">
        <v>138.34102564102565</v>
      </c>
      <c r="G52" s="445">
        <v>134.15084745762712</v>
      </c>
      <c r="H52" s="445">
        <v>145.94785373608906</v>
      </c>
      <c r="I52" s="444">
        <v>134.14060953888782</v>
      </c>
      <c r="J52" s="444">
        <v>0</v>
      </c>
      <c r="K52" s="445">
        <v>85.773176206509547</v>
      </c>
      <c r="L52" s="445">
        <v>81.894262295081973</v>
      </c>
      <c r="M52" s="445">
        <v>82.882392776523687</v>
      </c>
      <c r="N52" s="444">
        <v>83.546778800380835</v>
      </c>
      <c r="O52" s="444">
        <v>0</v>
      </c>
      <c r="P52" s="489">
        <v>0</v>
      </c>
      <c r="Q52" s="252"/>
      <c r="R52" s="252"/>
      <c r="S52" s="113"/>
      <c r="T52" s="113"/>
      <c r="Y52" s="275"/>
      <c r="AD52" s="275"/>
      <c r="AE52" s="274"/>
    </row>
    <row r="53" spans="1:31">
      <c r="A53" s="439"/>
      <c r="B53" s="457" t="s">
        <v>478</v>
      </c>
      <c r="C53" s="444">
        <v>130.85746031746032</v>
      </c>
      <c r="D53" s="445">
        <v>120.27622377622377</v>
      </c>
      <c r="E53" s="445">
        <v>136.75675316034599</v>
      </c>
      <c r="F53" s="445">
        <v>140.45044510385759</v>
      </c>
      <c r="G53" s="445">
        <v>132.16071428571428</v>
      </c>
      <c r="H53" s="445">
        <v>142.95408000000003</v>
      </c>
      <c r="I53" s="444">
        <v>133.77843099828212</v>
      </c>
      <c r="J53" s="444">
        <v>0</v>
      </c>
      <c r="K53" s="445">
        <v>86.139866793529976</v>
      </c>
      <c r="L53" s="445">
        <v>78.600788954635107</v>
      </c>
      <c r="M53" s="445">
        <v>82.627797619047612</v>
      </c>
      <c r="N53" s="444">
        <v>83.137214329833228</v>
      </c>
      <c r="O53" s="444">
        <v>0</v>
      </c>
      <c r="P53" s="489">
        <v>0</v>
      </c>
      <c r="Q53" s="252"/>
      <c r="R53" s="252"/>
      <c r="S53" s="272">
        <f t="shared" ref="S53" si="100">C53-C52</f>
        <v>1.9899922867697626</v>
      </c>
      <c r="T53" s="272">
        <f t="shared" ref="T53" si="101">D53-D52</f>
        <v>-1.9378033730974948</v>
      </c>
      <c r="U53" s="272">
        <f t="shared" ref="U53" si="102">E53-E52</f>
        <v>-1.6681685678944405</v>
      </c>
      <c r="V53" s="272">
        <f t="shared" ref="V53" si="103">F53-F52</f>
        <v>2.1094194628319372</v>
      </c>
      <c r="W53" s="272">
        <f t="shared" ref="W53" si="104">G53-G52</f>
        <v>-1.990133171912845</v>
      </c>
      <c r="X53" s="272">
        <f t="shared" ref="X53" si="105">H53-H52</f>
        <v>-2.9937737360890253</v>
      </c>
      <c r="Y53" s="276">
        <f t="shared" ref="Y53" si="106">I53-I52</f>
        <v>-0.36217854060569721</v>
      </c>
      <c r="Z53" s="272">
        <f t="shared" ref="Z53" si="107">J53-J52</f>
        <v>0</v>
      </c>
      <c r="AA53" s="272">
        <f t="shared" ref="AA53" si="108">K53-K52</f>
        <v>0.36669058702042889</v>
      </c>
      <c r="AB53" s="272">
        <f t="shared" ref="AB53" si="109">L53-L52</f>
        <v>-3.2934733404468659</v>
      </c>
      <c r="AC53" s="272">
        <f t="shared" ref="AC53" si="110">M53-M52</f>
        <v>-0.25459515747607497</v>
      </c>
      <c r="AD53" s="276">
        <f t="shared" ref="AD53" si="111">N53-N52</f>
        <v>-0.40956447054760758</v>
      </c>
      <c r="AE53" s="274"/>
    </row>
    <row r="54" spans="1:31">
      <c r="A54" s="439"/>
      <c r="B54" s="457" t="s">
        <v>137</v>
      </c>
      <c r="C54" s="444">
        <v>91</v>
      </c>
      <c r="D54" s="445">
        <v>92.7</v>
      </c>
      <c r="E54" s="445">
        <v>85.896302003081658</v>
      </c>
      <c r="F54" s="445">
        <v>88.789635854341739</v>
      </c>
      <c r="G54" s="445">
        <v>91.1</v>
      </c>
      <c r="H54" s="445">
        <v>105.13714285714285</v>
      </c>
      <c r="I54" s="444">
        <v>89.973825085589795</v>
      </c>
      <c r="J54" s="444">
        <v>0</v>
      </c>
      <c r="K54" s="445">
        <v>73.358543417366946</v>
      </c>
      <c r="L54" s="445">
        <v>62.984375</v>
      </c>
      <c r="M54" s="445">
        <v>66.87374213836479</v>
      </c>
      <c r="N54" s="444">
        <v>68.34189071986124</v>
      </c>
      <c r="O54" s="444">
        <v>0</v>
      </c>
      <c r="P54" s="489">
        <v>0</v>
      </c>
      <c r="Q54" s="252"/>
      <c r="R54" s="252"/>
      <c r="S54" s="113"/>
      <c r="T54" s="113"/>
      <c r="Y54" s="275"/>
      <c r="AD54" s="275"/>
    </row>
    <row r="55" spans="1:31">
      <c r="A55" s="439"/>
      <c r="B55" s="457" t="s">
        <v>480</v>
      </c>
      <c r="C55" s="444">
        <v>91.1</v>
      </c>
      <c r="D55" s="445">
        <v>95.6</v>
      </c>
      <c r="E55" s="445">
        <v>87.146525679758312</v>
      </c>
      <c r="F55" s="445">
        <v>88.842307692307699</v>
      </c>
      <c r="G55" s="445">
        <v>91.2</v>
      </c>
      <c r="H55" s="445">
        <v>101.76428571428571</v>
      </c>
      <c r="I55" s="444">
        <v>90.640694789081877</v>
      </c>
      <c r="J55" s="444">
        <v>0</v>
      </c>
      <c r="K55" s="445">
        <v>71.174576271186439</v>
      </c>
      <c r="L55" s="445">
        <v>65.617006802721093</v>
      </c>
      <c r="M55" s="445">
        <v>65.399016393442622</v>
      </c>
      <c r="N55" s="444">
        <v>67.268136813681352</v>
      </c>
      <c r="O55" s="444">
        <v>0</v>
      </c>
      <c r="P55" s="489">
        <v>0</v>
      </c>
      <c r="Q55" s="252"/>
      <c r="R55" s="252"/>
      <c r="S55" s="272">
        <f t="shared" ref="S55" si="112">C55-C54</f>
        <v>9.9999999999994316E-2</v>
      </c>
      <c r="T55" s="272">
        <f t="shared" ref="T55" si="113">D55-D54</f>
        <v>2.8999999999999915</v>
      </c>
      <c r="U55" s="272">
        <f t="shared" ref="U55" si="114">E55-E54</f>
        <v>1.2502236766766543</v>
      </c>
      <c r="V55" s="272">
        <f t="shared" ref="V55" si="115">F55-F54</f>
        <v>5.2671837965959867E-2</v>
      </c>
      <c r="W55" s="272">
        <f t="shared" ref="W55" si="116">G55-G54</f>
        <v>0.10000000000000853</v>
      </c>
      <c r="X55" s="272">
        <f t="shared" ref="X55" si="117">H55-H54</f>
        <v>-3.3728571428571428</v>
      </c>
      <c r="Y55" s="276">
        <f t="shared" ref="Y55" si="118">I55-I54</f>
        <v>0.66686970349208252</v>
      </c>
      <c r="Z55" s="272">
        <f t="shared" ref="Z55" si="119">J55-J54</f>
        <v>0</v>
      </c>
      <c r="AA55" s="272">
        <f t="shared" ref="AA55" si="120">K55-K54</f>
        <v>-2.1839671461805068</v>
      </c>
      <c r="AB55" s="272">
        <f t="shared" ref="AB55" si="121">L55-L54</f>
        <v>2.6326318027210931</v>
      </c>
      <c r="AC55" s="272">
        <f t="shared" ref="AC55" si="122">M55-M54</f>
        <v>-1.4747257449221678</v>
      </c>
      <c r="AD55" s="276">
        <f t="shared" ref="AD55" si="123">N55-N54</f>
        <v>-1.0737539061798884</v>
      </c>
    </row>
    <row r="56" spans="1:31">
      <c r="A56" s="439"/>
      <c r="B56" s="457" t="s">
        <v>139</v>
      </c>
      <c r="C56" s="444">
        <v>83.6</v>
      </c>
      <c r="D56" s="445">
        <v>88.2</v>
      </c>
      <c r="E56" s="445">
        <v>65.237142857142857</v>
      </c>
      <c r="F56" s="445">
        <v>89.296666666666653</v>
      </c>
      <c r="G56" s="445">
        <v>91.2</v>
      </c>
      <c r="H56" s="445">
        <v>98.136065573770495</v>
      </c>
      <c r="I56" s="444">
        <v>78.82841648590022</v>
      </c>
      <c r="J56" s="444">
        <v>0</v>
      </c>
      <c r="K56" s="445">
        <v>63.3</v>
      </c>
      <c r="L56" s="445">
        <v>56.350515463917525</v>
      </c>
      <c r="M56" s="445">
        <v>63.965418502202652</v>
      </c>
      <c r="N56" s="444">
        <v>62.855555555555547</v>
      </c>
      <c r="O56" s="444">
        <v>0</v>
      </c>
      <c r="P56" s="489">
        <v>0</v>
      </c>
      <c r="Q56" s="252"/>
      <c r="R56" s="252"/>
      <c r="S56" s="113"/>
      <c r="T56" s="113"/>
      <c r="Y56" s="275"/>
      <c r="AD56" s="275"/>
    </row>
    <row r="57" spans="1:31">
      <c r="A57" s="439"/>
      <c r="B57" s="457" t="s">
        <v>482</v>
      </c>
      <c r="C57" s="444">
        <v>85.2</v>
      </c>
      <c r="D57" s="445">
        <v>88.9</v>
      </c>
      <c r="E57" s="445">
        <v>65.232629558541262</v>
      </c>
      <c r="F57" s="445">
        <v>74.840625000000003</v>
      </c>
      <c r="G57" s="445">
        <v>90.7</v>
      </c>
      <c r="H57" s="445">
        <v>83.620408163265296</v>
      </c>
      <c r="I57" s="444">
        <v>78.619040902679828</v>
      </c>
      <c r="J57" s="444">
        <v>0</v>
      </c>
      <c r="K57" s="445">
        <v>64.686100386100378</v>
      </c>
      <c r="L57" s="445">
        <v>56.422448979591834</v>
      </c>
      <c r="M57" s="445">
        <v>61.090476190476188</v>
      </c>
      <c r="N57" s="444">
        <v>61.640766550522642</v>
      </c>
      <c r="O57" s="444">
        <v>0</v>
      </c>
      <c r="P57" s="489">
        <v>0</v>
      </c>
      <c r="Q57" s="252"/>
      <c r="R57" s="252"/>
      <c r="S57" s="272">
        <f t="shared" ref="S57" si="124">C57-C56</f>
        <v>1.6000000000000085</v>
      </c>
      <c r="T57" s="272">
        <f t="shared" ref="T57" si="125">D57-D56</f>
        <v>0.70000000000000284</v>
      </c>
      <c r="U57" s="272">
        <f t="shared" ref="U57" si="126">E57-E56</f>
        <v>-4.5132986015943288E-3</v>
      </c>
      <c r="V57" s="399">
        <f t="shared" ref="V57" si="127">F57-F56</f>
        <v>-14.45604166666665</v>
      </c>
      <c r="W57" s="272">
        <f t="shared" ref="W57" si="128">G57-G56</f>
        <v>-0.5</v>
      </c>
      <c r="X57" s="805">
        <f t="shared" ref="X57" si="129">H57-H56</f>
        <v>-14.515657410505199</v>
      </c>
      <c r="Y57" s="276">
        <f t="shared" ref="Y57" si="130">I57-I56</f>
        <v>-0.20937558322039251</v>
      </c>
      <c r="Z57" s="272">
        <f t="shared" ref="Z57" si="131">J57-J56</f>
        <v>0</v>
      </c>
      <c r="AA57" s="272">
        <f t="shared" ref="AA57" si="132">K57-K56</f>
        <v>1.3861003861003809</v>
      </c>
      <c r="AB57" s="272">
        <f t="shared" ref="AB57" si="133">L57-L56</f>
        <v>7.1933515674309945E-2</v>
      </c>
      <c r="AC57" s="272">
        <f t="shared" ref="AC57" si="134">M57-M56</f>
        <v>-2.8749423117264641</v>
      </c>
      <c r="AD57" s="276">
        <f t="shared" ref="AD57" si="135">N57-N56</f>
        <v>-1.2147890050329053</v>
      </c>
    </row>
    <row r="58" spans="1:31">
      <c r="A58" s="439"/>
      <c r="B58" s="457" t="s">
        <v>141</v>
      </c>
      <c r="C58" s="444">
        <v>0</v>
      </c>
      <c r="D58" s="445">
        <v>0</v>
      </c>
      <c r="E58" s="445">
        <v>0</v>
      </c>
      <c r="F58" s="445">
        <v>0</v>
      </c>
      <c r="G58" s="445">
        <v>0</v>
      </c>
      <c r="H58" s="445">
        <v>0</v>
      </c>
      <c r="I58" s="444">
        <v>0</v>
      </c>
      <c r="J58" s="444">
        <v>0</v>
      </c>
      <c r="K58" s="445">
        <v>0</v>
      </c>
      <c r="L58" s="445">
        <v>0</v>
      </c>
      <c r="M58" s="445">
        <v>0</v>
      </c>
      <c r="N58" s="444">
        <v>0</v>
      </c>
      <c r="O58" s="444">
        <v>0</v>
      </c>
      <c r="P58" s="489">
        <v>0</v>
      </c>
      <c r="Q58" s="252"/>
      <c r="R58" s="252"/>
      <c r="S58" s="113"/>
      <c r="T58" s="113"/>
      <c r="Y58" s="275"/>
      <c r="AD58" s="275"/>
    </row>
    <row r="59" spans="1:31">
      <c r="A59" s="439"/>
      <c r="B59" s="457" t="s">
        <v>484</v>
      </c>
      <c r="C59" s="444">
        <v>0</v>
      </c>
      <c r="D59" s="445">
        <v>0</v>
      </c>
      <c r="E59" s="445">
        <v>0</v>
      </c>
      <c r="F59" s="445">
        <v>0</v>
      </c>
      <c r="G59" s="445">
        <v>0</v>
      </c>
      <c r="H59" s="445">
        <v>0</v>
      </c>
      <c r="I59" s="444">
        <v>0</v>
      </c>
      <c r="J59" s="444">
        <v>0</v>
      </c>
      <c r="K59" s="445">
        <v>0</v>
      </c>
      <c r="L59" s="445">
        <v>0</v>
      </c>
      <c r="M59" s="445">
        <v>0</v>
      </c>
      <c r="N59" s="444">
        <v>0</v>
      </c>
      <c r="O59" s="444">
        <v>0</v>
      </c>
      <c r="P59" s="489">
        <v>0</v>
      </c>
      <c r="Q59" s="252"/>
      <c r="R59" s="252"/>
      <c r="S59" s="272">
        <f t="shared" ref="S59" si="136">C59-C58</f>
        <v>0</v>
      </c>
      <c r="T59" s="272">
        <f t="shared" ref="T59" si="137">D59-D58</f>
        <v>0</v>
      </c>
      <c r="U59" s="272">
        <f t="shared" ref="U59" si="138">E59-E58</f>
        <v>0</v>
      </c>
      <c r="V59" s="272">
        <f t="shared" ref="V59" si="139">F59-F58</f>
        <v>0</v>
      </c>
      <c r="W59" s="272">
        <f t="shared" ref="W59" si="140">G59-G58</f>
        <v>0</v>
      </c>
      <c r="X59" s="272">
        <f t="shared" ref="X59" si="141">H59-H58</f>
        <v>0</v>
      </c>
      <c r="Y59" s="276">
        <f t="shared" ref="Y59" si="142">I59-I58</f>
        <v>0</v>
      </c>
      <c r="Z59" s="272">
        <f t="shared" ref="Z59" si="143">J59-J58</f>
        <v>0</v>
      </c>
      <c r="AA59" s="272">
        <f t="shared" ref="AA59" si="144">K59-K58</f>
        <v>0</v>
      </c>
      <c r="AB59" s="272">
        <f t="shared" ref="AB59" si="145">L59-L58</f>
        <v>0</v>
      </c>
      <c r="AC59" s="272">
        <f t="shared" ref="AC59" si="146">M59-M58</f>
        <v>0</v>
      </c>
      <c r="AD59" s="276">
        <f t="shared" ref="AD59" si="147">N59-N58</f>
        <v>0</v>
      </c>
    </row>
    <row r="60" spans="1:31">
      <c r="A60" s="439"/>
      <c r="B60" s="457" t="s">
        <v>143</v>
      </c>
      <c r="C60" s="444">
        <v>88.818817651956692</v>
      </c>
      <c r="D60" s="445">
        <v>90.432329842931935</v>
      </c>
      <c r="E60" s="445">
        <v>79.946736149204611</v>
      </c>
      <c r="F60" s="445">
        <v>88.82894056847546</v>
      </c>
      <c r="G60" s="445">
        <v>91.124347826086947</v>
      </c>
      <c r="H60" s="445">
        <v>103.74150326797385</v>
      </c>
      <c r="I60" s="444">
        <v>86.620017406440383</v>
      </c>
      <c r="J60" s="444">
        <v>0</v>
      </c>
      <c r="K60" s="445">
        <v>68.884603421461904</v>
      </c>
      <c r="L60" s="445">
        <v>60.480544747081709</v>
      </c>
      <c r="M60" s="445">
        <v>65.662385321100928</v>
      </c>
      <c r="N60" s="444">
        <v>66.034321608040202</v>
      </c>
      <c r="O60" s="444">
        <v>0</v>
      </c>
      <c r="P60" s="489">
        <v>0</v>
      </c>
      <c r="Q60" s="252"/>
      <c r="R60" s="252"/>
      <c r="S60" s="113"/>
      <c r="T60" s="113"/>
      <c r="Y60" s="275"/>
      <c r="AD60" s="275"/>
    </row>
    <row r="61" spans="1:31">
      <c r="A61" s="439"/>
      <c r="B61" s="457" t="s">
        <v>486</v>
      </c>
      <c r="C61" s="444">
        <v>89.30498753117206</v>
      </c>
      <c r="D61" s="445">
        <v>92.447058823529417</v>
      </c>
      <c r="E61" s="445">
        <v>80.958373983739847</v>
      </c>
      <c r="F61" s="445">
        <v>87.631351351351341</v>
      </c>
      <c r="G61" s="445">
        <v>91.011926605504598</v>
      </c>
      <c r="H61" s="445">
        <v>96.683999999999983</v>
      </c>
      <c r="I61" s="444">
        <v>86.968418785006463</v>
      </c>
      <c r="J61" s="444">
        <v>0</v>
      </c>
      <c r="K61" s="445">
        <v>68.433115823817289</v>
      </c>
      <c r="L61" s="445">
        <v>61.939183673469394</v>
      </c>
      <c r="M61" s="445">
        <v>63.449730700179536</v>
      </c>
      <c r="N61" s="444">
        <v>64.811156186612578</v>
      </c>
      <c r="O61" s="444">
        <v>0</v>
      </c>
      <c r="P61" s="489">
        <v>0</v>
      </c>
      <c r="Q61" s="252"/>
      <c r="R61" s="252"/>
      <c r="S61" s="272">
        <f t="shared" ref="S61" si="148">C61-C60</f>
        <v>0.48616987921536747</v>
      </c>
      <c r="T61" s="272">
        <f t="shared" ref="T61" si="149">D61-D60</f>
        <v>2.0147289805974822</v>
      </c>
      <c r="U61" s="272">
        <f t="shared" ref="U61" si="150">E61-E60</f>
        <v>1.0116378345352359</v>
      </c>
      <c r="V61" s="272">
        <f t="shared" ref="V61" si="151">F61-F60</f>
        <v>-1.1975892171241185</v>
      </c>
      <c r="W61" s="272">
        <f t="shared" ref="W61" si="152">G61-G60</f>
        <v>-0.11242122058234827</v>
      </c>
      <c r="X61" s="272">
        <f t="shared" ref="X61" si="153">H61-H60</f>
        <v>-7.0575032679738712</v>
      </c>
      <c r="Y61" s="276">
        <f t="shared" ref="Y61" si="154">I61-I60</f>
        <v>0.34840137856608067</v>
      </c>
      <c r="Z61" s="272">
        <f t="shared" ref="Z61" si="155">J61-J60</f>
        <v>0</v>
      </c>
      <c r="AA61" s="272">
        <f t="shared" ref="AA61" si="156">K61-K60</f>
        <v>-0.45148759764461488</v>
      </c>
      <c r="AB61" s="272">
        <f t="shared" ref="AB61" si="157">L61-L60</f>
        <v>1.4586389263876853</v>
      </c>
      <c r="AC61" s="272">
        <f t="shared" ref="AC61" si="158">M61-M60</f>
        <v>-2.2126546209213913</v>
      </c>
      <c r="AD61" s="276">
        <f t="shared" ref="AD61" si="159">N61-N60</f>
        <v>-1.2231654214276233</v>
      </c>
    </row>
    <row r="62" spans="1:31">
      <c r="A62" s="439"/>
      <c r="B62" s="457" t="s">
        <v>149</v>
      </c>
      <c r="C62" s="444">
        <v>0</v>
      </c>
      <c r="D62" s="445">
        <v>0</v>
      </c>
      <c r="E62" s="445">
        <v>0</v>
      </c>
      <c r="F62" s="445">
        <v>0</v>
      </c>
      <c r="G62" s="445">
        <v>0</v>
      </c>
      <c r="H62" s="445">
        <v>0</v>
      </c>
      <c r="I62" s="444">
        <v>0</v>
      </c>
      <c r="J62" s="444">
        <v>0</v>
      </c>
      <c r="K62" s="445">
        <v>0</v>
      </c>
      <c r="L62" s="445">
        <v>0</v>
      </c>
      <c r="M62" s="445">
        <v>0</v>
      </c>
      <c r="N62" s="444">
        <v>0</v>
      </c>
      <c r="O62" s="444">
        <v>0</v>
      </c>
      <c r="P62" s="489">
        <v>0</v>
      </c>
      <c r="Q62" s="252"/>
      <c r="R62" s="252"/>
      <c r="S62" s="113"/>
      <c r="T62" s="113"/>
      <c r="Y62" s="275"/>
      <c r="AD62" s="275"/>
    </row>
    <row r="63" spans="1:31">
      <c r="A63" s="439"/>
      <c r="B63" s="457" t="s">
        <v>488</v>
      </c>
      <c r="C63" s="444">
        <v>0</v>
      </c>
      <c r="D63" s="445">
        <v>0</v>
      </c>
      <c r="E63" s="445">
        <v>0</v>
      </c>
      <c r="F63" s="445">
        <v>0</v>
      </c>
      <c r="G63" s="445">
        <v>0</v>
      </c>
      <c r="H63" s="445">
        <v>0</v>
      </c>
      <c r="I63" s="444">
        <v>0</v>
      </c>
      <c r="J63" s="444">
        <v>0</v>
      </c>
      <c r="K63" s="445">
        <v>0</v>
      </c>
      <c r="L63" s="445">
        <v>0</v>
      </c>
      <c r="M63" s="445">
        <v>0</v>
      </c>
      <c r="N63" s="444">
        <v>0</v>
      </c>
      <c r="O63" s="444">
        <v>0</v>
      </c>
      <c r="P63" s="489">
        <v>0</v>
      </c>
      <c r="Q63" s="252"/>
      <c r="R63" s="252"/>
      <c r="S63" s="272">
        <f t="shared" ref="S63" si="160">C63-C62</f>
        <v>0</v>
      </c>
      <c r="T63" s="272">
        <f t="shared" ref="T63" si="161">D63-D62</f>
        <v>0</v>
      </c>
      <c r="U63" s="272">
        <f t="shared" ref="U63" si="162">E63-E62</f>
        <v>0</v>
      </c>
      <c r="V63" s="272">
        <f t="shared" ref="V63" si="163">F63-F62</f>
        <v>0</v>
      </c>
      <c r="W63" s="272">
        <f t="shared" ref="W63" si="164">G63-G62</f>
        <v>0</v>
      </c>
      <c r="X63" s="272">
        <f t="shared" ref="X63" si="165">H63-H62</f>
        <v>0</v>
      </c>
      <c r="Y63" s="276">
        <f t="shared" ref="Y63" si="166">I63-I62</f>
        <v>0</v>
      </c>
      <c r="Z63" s="272">
        <f t="shared" ref="Z63" si="167">J63-J62</f>
        <v>0</v>
      </c>
      <c r="AA63" s="272">
        <f t="shared" ref="AA63" si="168">K63-K62</f>
        <v>0</v>
      </c>
      <c r="AB63" s="272">
        <f t="shared" ref="AB63" si="169">L63-L62</f>
        <v>0</v>
      </c>
      <c r="AC63" s="272">
        <f t="shared" ref="AC63" si="170">M63-M62</f>
        <v>0</v>
      </c>
      <c r="AD63" s="276">
        <f t="shared" ref="AD63" si="171">N63-N62</f>
        <v>0</v>
      </c>
    </row>
    <row r="64" spans="1:31">
      <c r="A64" s="439"/>
      <c r="B64" s="457" t="s">
        <v>145</v>
      </c>
      <c r="C64" s="444">
        <v>119.9387417218543</v>
      </c>
      <c r="D64" s="445">
        <v>107.90618556701031</v>
      </c>
      <c r="E64" s="445">
        <v>121.8076981707317</v>
      </c>
      <c r="F64" s="445">
        <v>118.04826038159372</v>
      </c>
      <c r="G64" s="445">
        <v>118.16828193832599</v>
      </c>
      <c r="H64" s="445">
        <v>135.67684674751928</v>
      </c>
      <c r="I64" s="444">
        <v>121.08050592250549</v>
      </c>
      <c r="J64" s="444">
        <v>0</v>
      </c>
      <c r="K64" s="445">
        <v>81.894792671166826</v>
      </c>
      <c r="L64" s="445">
        <v>76.274179104477611</v>
      </c>
      <c r="M64" s="445">
        <v>78.356331471135931</v>
      </c>
      <c r="N64" s="444">
        <v>78.946303501945522</v>
      </c>
      <c r="O64" s="444">
        <v>0</v>
      </c>
      <c r="P64" s="489">
        <v>0</v>
      </c>
      <c r="Q64" s="252"/>
      <c r="R64" s="252"/>
      <c r="S64" s="113"/>
      <c r="T64" s="113"/>
      <c r="Y64" s="275"/>
      <c r="AD64" s="275"/>
    </row>
    <row r="65" spans="1:30">
      <c r="A65" s="439"/>
      <c r="B65" s="457" t="s">
        <v>490</v>
      </c>
      <c r="C65" s="444">
        <v>121.75600554785021</v>
      </c>
      <c r="D65" s="445">
        <v>110.26698113207549</v>
      </c>
      <c r="E65" s="445">
        <v>120.31921182266011</v>
      </c>
      <c r="F65" s="445">
        <v>121.2025343189018</v>
      </c>
      <c r="G65" s="445">
        <v>120.37708333333335</v>
      </c>
      <c r="H65" s="445">
        <v>132.53620689655173</v>
      </c>
      <c r="I65" s="444">
        <v>121.2836627397527</v>
      </c>
      <c r="J65" s="444">
        <v>0</v>
      </c>
      <c r="K65" s="445">
        <v>81.194363791631091</v>
      </c>
      <c r="L65" s="445">
        <v>77.844054054054041</v>
      </c>
      <c r="M65" s="445">
        <v>76.933576975788029</v>
      </c>
      <c r="N65" s="444">
        <v>78.314829268292669</v>
      </c>
      <c r="O65" s="444">
        <v>0</v>
      </c>
      <c r="P65" s="489">
        <v>0</v>
      </c>
      <c r="Q65" s="252"/>
      <c r="R65" s="252"/>
      <c r="S65" s="272">
        <f t="shared" ref="S65" si="172">C65-C64</f>
        <v>1.8172638259959086</v>
      </c>
      <c r="T65" s="272">
        <f t="shared" ref="T65" si="173">D65-D64</f>
        <v>2.3607955650651746</v>
      </c>
      <c r="U65" s="272">
        <f t="shared" ref="U65" si="174">E65-E64</f>
        <v>-1.4884863480715893</v>
      </c>
      <c r="V65" s="272">
        <f t="shared" ref="V65" si="175">F65-F64</f>
        <v>3.1542739373080764</v>
      </c>
      <c r="W65" s="272">
        <f t="shared" ref="W65" si="176">G65-G64</f>
        <v>2.2088013950073559</v>
      </c>
      <c r="X65" s="272">
        <f t="shared" ref="X65" si="177">H65-H64</f>
        <v>-3.1406398509675455</v>
      </c>
      <c r="Y65" s="276">
        <f t="shared" ref="Y65" si="178">I65-I64</f>
        <v>0.20315681724720491</v>
      </c>
      <c r="Z65" s="272">
        <f t="shared" ref="Z65" si="179">J65-J64</f>
        <v>0</v>
      </c>
      <c r="AA65" s="272">
        <f t="shared" ref="AA65" si="180">K65-K64</f>
        <v>-0.7004288795357354</v>
      </c>
      <c r="AB65" s="272">
        <f t="shared" ref="AB65" si="181">L65-L64</f>
        <v>1.5698749495764304</v>
      </c>
      <c r="AC65" s="272">
        <f t="shared" ref="AC65" si="182">M65-M64</f>
        <v>-1.4227544953479025</v>
      </c>
      <c r="AD65" s="276">
        <f t="shared" ref="AD65" si="183">N65-N64</f>
        <v>-0.63147423365285249</v>
      </c>
    </row>
    <row r="66" spans="1:30">
      <c r="A66" s="439"/>
      <c r="B66" s="457" t="s">
        <v>147</v>
      </c>
      <c r="C66" s="444">
        <v>98.066851851851851</v>
      </c>
      <c r="D66" s="445">
        <v>100.53386327503975</v>
      </c>
      <c r="E66" s="445">
        <v>73.17307060755337</v>
      </c>
      <c r="F66" s="445">
        <v>101.18571428571427</v>
      </c>
      <c r="G66" s="445">
        <v>121.71176470588236</v>
      </c>
      <c r="H66" s="445">
        <v>127.20575916230366</v>
      </c>
      <c r="I66" s="444">
        <v>95.482688679245271</v>
      </c>
      <c r="J66" s="444">
        <v>0</v>
      </c>
      <c r="K66" s="445">
        <v>72.57171381031614</v>
      </c>
      <c r="L66" s="445">
        <v>72.352631578947367</v>
      </c>
      <c r="M66" s="445">
        <v>76.37162601626018</v>
      </c>
      <c r="N66" s="444">
        <v>74.75103969754251</v>
      </c>
      <c r="O66" s="444">
        <v>0</v>
      </c>
      <c r="P66" s="489">
        <v>0</v>
      </c>
      <c r="Q66" s="252"/>
      <c r="R66" s="252"/>
      <c r="S66" s="113"/>
      <c r="T66" s="113"/>
      <c r="Y66" s="275"/>
      <c r="AD66" s="275"/>
    </row>
    <row r="67" spans="1:30">
      <c r="A67" s="439"/>
      <c r="B67" s="457" t="s">
        <v>492</v>
      </c>
      <c r="C67" s="444">
        <v>100.55429616087751</v>
      </c>
      <c r="D67" s="445">
        <v>98.673796791443849</v>
      </c>
      <c r="E67" s="445">
        <v>75.207060755336613</v>
      </c>
      <c r="F67" s="445">
        <v>82.5</v>
      </c>
      <c r="G67" s="445">
        <v>119.31353383458647</v>
      </c>
      <c r="H67" s="445">
        <v>113.80232558139535</v>
      </c>
      <c r="I67" s="444">
        <v>94.927009034712313</v>
      </c>
      <c r="J67" s="444">
        <v>0</v>
      </c>
      <c r="K67" s="445">
        <v>76.574478330658096</v>
      </c>
      <c r="L67" s="445">
        <v>65.343999999999994</v>
      </c>
      <c r="M67" s="445">
        <v>74.578858520900312</v>
      </c>
      <c r="N67" s="444">
        <v>74.179923518164415</v>
      </c>
      <c r="O67" s="444">
        <v>0</v>
      </c>
      <c r="P67" s="489">
        <v>0</v>
      </c>
      <c r="Q67" s="252"/>
      <c r="R67" s="252"/>
      <c r="S67" s="272">
        <f t="shared" ref="S67" si="184">C67-C66</f>
        <v>2.4874443090256619</v>
      </c>
      <c r="T67" s="272">
        <f t="shared" ref="T67" si="185">D67-D66</f>
        <v>-1.8600664835959009</v>
      </c>
      <c r="U67" s="272">
        <f t="shared" ref="U67" si="186">E67-E66</f>
        <v>2.0339901477832427</v>
      </c>
      <c r="V67" s="805">
        <f t="shared" ref="V67" si="187">F67-F66</f>
        <v>-18.685714285714269</v>
      </c>
      <c r="W67" s="272">
        <f t="shared" ref="W67" si="188">G67-G66</f>
        <v>-2.398230871295894</v>
      </c>
      <c r="X67" s="805">
        <f t="shared" ref="X67" si="189">H67-H66</f>
        <v>-13.403433580908313</v>
      </c>
      <c r="Y67" s="276">
        <f t="shared" ref="Y67" si="190">I67-I66</f>
        <v>-0.55567964453295815</v>
      </c>
      <c r="Z67" s="272">
        <f t="shared" ref="Z67" si="191">J67-J66</f>
        <v>0</v>
      </c>
      <c r="AA67" s="272">
        <f t="shared" ref="AA67" si="192">K67-K66</f>
        <v>4.0027645203419553</v>
      </c>
      <c r="AB67" s="272">
        <f t="shared" ref="AB67" si="193">L67-L66</f>
        <v>-7.008631578947373</v>
      </c>
      <c r="AC67" s="272">
        <f t="shared" ref="AC67" si="194">M67-M66</f>
        <v>-1.7927674953598682</v>
      </c>
      <c r="AD67" s="276">
        <f t="shared" ref="AD67" si="195">N67-N66</f>
        <v>-0.57111617937809456</v>
      </c>
    </row>
    <row r="68" spans="1:30">
      <c r="A68" s="439"/>
      <c r="B68" s="457" t="s">
        <v>181</v>
      </c>
      <c r="C68" s="444">
        <v>116.88052822371827</v>
      </c>
      <c r="D68" s="445">
        <v>104.36093272171254</v>
      </c>
      <c r="E68" s="445">
        <v>115.2909790979098</v>
      </c>
      <c r="F68" s="445">
        <v>117.16925531914895</v>
      </c>
      <c r="G68" s="445">
        <v>119.26686930091186</v>
      </c>
      <c r="H68" s="445">
        <v>134.20327868852456</v>
      </c>
      <c r="I68" s="444">
        <v>116.58891739778181</v>
      </c>
      <c r="J68" s="444">
        <v>0</v>
      </c>
      <c r="K68" s="445">
        <v>78.474053724053718</v>
      </c>
      <c r="L68" s="445">
        <v>75.103874345549741</v>
      </c>
      <c r="M68" s="445">
        <v>77.633658969804614</v>
      </c>
      <c r="N68" s="444">
        <v>77.459588008708735</v>
      </c>
      <c r="O68" s="444">
        <v>0</v>
      </c>
      <c r="P68" s="489">
        <v>0</v>
      </c>
      <c r="Q68" s="252"/>
      <c r="R68" s="252"/>
      <c r="S68" s="113"/>
      <c r="T68" s="113"/>
      <c r="Y68" s="275"/>
      <c r="AD68" s="275"/>
    </row>
    <row r="69" spans="1:30" ht="13.5" thickBot="1">
      <c r="A69" s="439"/>
      <c r="B69" s="457" t="s">
        <v>494</v>
      </c>
      <c r="C69" s="444">
        <v>118.96281310211947</v>
      </c>
      <c r="D69" s="445">
        <v>105.27559478127398</v>
      </c>
      <c r="E69" s="445">
        <v>114.16755485893418</v>
      </c>
      <c r="F69" s="445">
        <v>119.70944162436548</v>
      </c>
      <c r="G69" s="445">
        <v>119.94184615384617</v>
      </c>
      <c r="H69" s="445">
        <v>129.01233595800525</v>
      </c>
      <c r="I69" s="444">
        <v>116.80426701147569</v>
      </c>
      <c r="J69" s="444">
        <v>0</v>
      </c>
      <c r="K69" s="445">
        <v>79.590022296544035</v>
      </c>
      <c r="L69" s="445">
        <v>74.929533678756471</v>
      </c>
      <c r="M69" s="445">
        <v>76.08030876784153</v>
      </c>
      <c r="N69" s="444">
        <v>76.917829457364348</v>
      </c>
      <c r="O69" s="444">
        <v>0</v>
      </c>
      <c r="P69" s="489">
        <v>0</v>
      </c>
      <c r="Q69" s="252"/>
      <c r="R69" s="252"/>
      <c r="S69" s="273">
        <f t="shared" ref="S69" si="196">C69-C68</f>
        <v>2.0822848784011967</v>
      </c>
      <c r="T69" s="273">
        <f t="shared" ref="T69" si="197">D69-D68</f>
        <v>0.91466205956143654</v>
      </c>
      <c r="U69" s="273">
        <f t="shared" ref="U69" si="198">E69-E68</f>
        <v>-1.1234242389756162</v>
      </c>
      <c r="V69" s="273">
        <f t="shared" ref="V69" si="199">F69-F68</f>
        <v>2.5401863052165368</v>
      </c>
      <c r="W69" s="273">
        <f t="shared" ref="W69" si="200">G69-G68</f>
        <v>0.6749768529343072</v>
      </c>
      <c r="X69" s="273">
        <f t="shared" ref="X69" si="201">H69-H68</f>
        <v>-5.1909427305193105</v>
      </c>
      <c r="Y69" s="277">
        <f t="shared" ref="Y69" si="202">I69-I68</f>
        <v>0.21534961369387418</v>
      </c>
      <c r="Z69" s="273">
        <f t="shared" ref="Z69" si="203">J69-J68</f>
        <v>0</v>
      </c>
      <c r="AA69" s="273">
        <f t="shared" ref="AA69" si="204">K69-K68</f>
        <v>1.115968572490317</v>
      </c>
      <c r="AB69" s="273">
        <f t="shared" ref="AB69" si="205">L69-L68</f>
        <v>-0.17434066679327032</v>
      </c>
      <c r="AC69" s="273">
        <f t="shared" ref="AC69" si="206">M69-M68</f>
        <v>-1.5533502019630845</v>
      </c>
      <c r="AD69" s="277">
        <f t="shared" ref="AD69" si="207">N69-N68</f>
        <v>-0.54175855134438677</v>
      </c>
    </row>
    <row r="70" spans="1:30">
      <c r="A70" s="432" t="s">
        <v>550</v>
      </c>
      <c r="B70" s="431" t="s">
        <v>240</v>
      </c>
      <c r="C70" s="428">
        <v>0</v>
      </c>
      <c r="D70" s="429">
        <v>0</v>
      </c>
      <c r="E70" s="429">
        <v>0</v>
      </c>
      <c r="F70" s="429">
        <v>0</v>
      </c>
      <c r="G70" s="429">
        <v>0</v>
      </c>
      <c r="H70" s="429">
        <v>0</v>
      </c>
      <c r="I70" s="428">
        <v>0</v>
      </c>
      <c r="J70" s="428">
        <v>0</v>
      </c>
      <c r="K70" s="429">
        <v>0</v>
      </c>
      <c r="L70" s="429">
        <v>0</v>
      </c>
      <c r="M70" s="429">
        <v>0</v>
      </c>
      <c r="N70" s="428">
        <v>0</v>
      </c>
      <c r="O70" s="428">
        <v>0</v>
      </c>
      <c r="P70" s="430">
        <v>0</v>
      </c>
      <c r="Q70" s="252"/>
      <c r="R70" s="252"/>
      <c r="S70" s="271" t="s">
        <v>534</v>
      </c>
      <c r="T70" s="113"/>
      <c r="Y70" s="275"/>
      <c r="AD70" s="275"/>
    </row>
    <row r="71" spans="1:30">
      <c r="A71" s="439"/>
      <c r="B71" s="457" t="s">
        <v>464</v>
      </c>
      <c r="C71" s="444">
        <v>0</v>
      </c>
      <c r="D71" s="445">
        <v>0</v>
      </c>
      <c r="E71" s="445">
        <v>0</v>
      </c>
      <c r="F71" s="445">
        <v>0</v>
      </c>
      <c r="G71" s="445">
        <v>0</v>
      </c>
      <c r="H71" s="445">
        <v>0</v>
      </c>
      <c r="I71" s="444">
        <v>0</v>
      </c>
      <c r="J71" s="444">
        <v>0</v>
      </c>
      <c r="K71" s="445">
        <v>0</v>
      </c>
      <c r="L71" s="445">
        <v>0</v>
      </c>
      <c r="M71" s="445">
        <v>0</v>
      </c>
      <c r="N71" s="444">
        <v>0</v>
      </c>
      <c r="O71" s="444">
        <v>0</v>
      </c>
      <c r="P71" s="489">
        <v>0</v>
      </c>
      <c r="Q71" s="252"/>
      <c r="R71" s="252"/>
      <c r="S71" s="272">
        <f t="shared" ref="S71" si="208">C71-C70</f>
        <v>0</v>
      </c>
      <c r="T71" s="272">
        <f t="shared" ref="T71" si="209">D71-D70</f>
        <v>0</v>
      </c>
      <c r="U71" s="272">
        <f t="shared" ref="U71" si="210">E71-E70</f>
        <v>0</v>
      </c>
      <c r="V71" s="272">
        <f t="shared" ref="V71" si="211">F71-F70</f>
        <v>0</v>
      </c>
      <c r="W71" s="272">
        <f t="shared" ref="W71" si="212">G71-G70</f>
        <v>0</v>
      </c>
      <c r="X71" s="272">
        <f t="shared" ref="X71" si="213">H71-H70</f>
        <v>0</v>
      </c>
      <c r="Y71" s="276">
        <f t="shared" ref="Y71" si="214">I71-I70</f>
        <v>0</v>
      </c>
      <c r="Z71" s="272">
        <f t="shared" ref="Z71" si="215">J71-J70</f>
        <v>0</v>
      </c>
      <c r="AA71" s="272">
        <f t="shared" ref="AA71" si="216">K71-K70</f>
        <v>0</v>
      </c>
      <c r="AB71" s="272">
        <f t="shared" ref="AB71" si="217">L71-L70</f>
        <v>0</v>
      </c>
      <c r="AC71" s="272">
        <f t="shared" ref="AC71" si="218">M71-M70</f>
        <v>0</v>
      </c>
      <c r="AD71" s="276">
        <f t="shared" ref="AD71" si="219">N71-N70</f>
        <v>0</v>
      </c>
    </row>
    <row r="72" spans="1:30">
      <c r="A72" s="439"/>
      <c r="B72" s="457" t="s">
        <v>242</v>
      </c>
      <c r="C72" s="444">
        <v>0</v>
      </c>
      <c r="D72" s="445">
        <v>0</v>
      </c>
      <c r="E72" s="445">
        <v>0</v>
      </c>
      <c r="F72" s="445">
        <v>0</v>
      </c>
      <c r="G72" s="445">
        <v>0</v>
      </c>
      <c r="H72" s="445">
        <v>0</v>
      </c>
      <c r="I72" s="444">
        <v>0</v>
      </c>
      <c r="J72" s="444">
        <v>0</v>
      </c>
      <c r="K72" s="445">
        <v>0</v>
      </c>
      <c r="L72" s="445">
        <v>0</v>
      </c>
      <c r="M72" s="445">
        <v>0</v>
      </c>
      <c r="N72" s="444">
        <v>0</v>
      </c>
      <c r="O72" s="444">
        <v>0</v>
      </c>
      <c r="P72" s="489">
        <v>0</v>
      </c>
      <c r="Q72" s="252"/>
      <c r="R72" s="252"/>
      <c r="S72" s="113"/>
      <c r="T72" s="113"/>
      <c r="Y72" s="275"/>
      <c r="AD72" s="275"/>
    </row>
    <row r="73" spans="1:30">
      <c r="A73" s="439"/>
      <c r="B73" s="457" t="s">
        <v>466</v>
      </c>
      <c r="C73" s="444">
        <v>0</v>
      </c>
      <c r="D73" s="445">
        <v>0</v>
      </c>
      <c r="E73" s="445">
        <v>0</v>
      </c>
      <c r="F73" s="445">
        <v>0</v>
      </c>
      <c r="G73" s="445">
        <v>0</v>
      </c>
      <c r="H73" s="445">
        <v>0</v>
      </c>
      <c r="I73" s="444">
        <v>0</v>
      </c>
      <c r="J73" s="444">
        <v>0</v>
      </c>
      <c r="K73" s="445">
        <v>0</v>
      </c>
      <c r="L73" s="445">
        <v>0</v>
      </c>
      <c r="M73" s="445">
        <v>0</v>
      </c>
      <c r="N73" s="444">
        <v>0</v>
      </c>
      <c r="O73" s="444">
        <v>0</v>
      </c>
      <c r="P73" s="489">
        <v>0</v>
      </c>
      <c r="Q73" s="252"/>
      <c r="R73" s="252"/>
      <c r="S73" s="272">
        <f t="shared" ref="S73" si="220">C73-C72</f>
        <v>0</v>
      </c>
      <c r="T73" s="272">
        <f t="shared" ref="T73" si="221">D73-D72</f>
        <v>0</v>
      </c>
      <c r="U73" s="272">
        <f t="shared" ref="U73" si="222">E73-E72</f>
        <v>0</v>
      </c>
      <c r="V73" s="272">
        <f t="shared" ref="V73" si="223">F73-F72</f>
        <v>0</v>
      </c>
      <c r="W73" s="272">
        <f t="shared" ref="W73" si="224">G73-G72</f>
        <v>0</v>
      </c>
      <c r="X73" s="272">
        <f t="shared" ref="X73" si="225">H73-H72</f>
        <v>0</v>
      </c>
      <c r="Y73" s="276">
        <f t="shared" ref="Y73" si="226">I73-I72</f>
        <v>0</v>
      </c>
      <c r="Z73" s="272">
        <f t="shared" ref="Z73" si="227">J73-J72</f>
        <v>0</v>
      </c>
      <c r="AA73" s="272">
        <f t="shared" ref="AA73" si="228">K73-K72</f>
        <v>0</v>
      </c>
      <c r="AB73" s="272">
        <f t="shared" ref="AB73" si="229">L73-L72</f>
        <v>0</v>
      </c>
      <c r="AC73" s="272">
        <f t="shared" ref="AC73" si="230">M73-M72</f>
        <v>0</v>
      </c>
      <c r="AD73" s="276">
        <f t="shared" ref="AD73" si="231">N73-N72</f>
        <v>0</v>
      </c>
    </row>
    <row r="74" spans="1:30">
      <c r="A74" s="439"/>
      <c r="B74" s="457" t="s">
        <v>244</v>
      </c>
      <c r="C74" s="444">
        <v>0</v>
      </c>
      <c r="D74" s="445">
        <v>0</v>
      </c>
      <c r="E74" s="445">
        <v>0</v>
      </c>
      <c r="F74" s="445">
        <v>0</v>
      </c>
      <c r="G74" s="445">
        <v>0</v>
      </c>
      <c r="H74" s="445">
        <v>0</v>
      </c>
      <c r="I74" s="444">
        <v>0</v>
      </c>
      <c r="J74" s="444">
        <v>0</v>
      </c>
      <c r="K74" s="445">
        <v>0</v>
      </c>
      <c r="L74" s="445">
        <v>0</v>
      </c>
      <c r="M74" s="445">
        <v>0</v>
      </c>
      <c r="N74" s="444">
        <v>0</v>
      </c>
      <c r="O74" s="444">
        <v>0</v>
      </c>
      <c r="P74" s="489">
        <v>0</v>
      </c>
      <c r="Q74" s="252"/>
      <c r="R74" s="252"/>
      <c r="S74" s="113"/>
      <c r="T74" s="113"/>
      <c r="Y74" s="275"/>
      <c r="AD74" s="275"/>
    </row>
    <row r="75" spans="1:30">
      <c r="A75" s="439"/>
      <c r="B75" s="457" t="s">
        <v>468</v>
      </c>
      <c r="C75" s="444">
        <v>0</v>
      </c>
      <c r="D75" s="445">
        <v>0</v>
      </c>
      <c r="E75" s="445">
        <v>0</v>
      </c>
      <c r="F75" s="445">
        <v>0</v>
      </c>
      <c r="G75" s="445">
        <v>0</v>
      </c>
      <c r="H75" s="445">
        <v>0</v>
      </c>
      <c r="I75" s="444">
        <v>0</v>
      </c>
      <c r="J75" s="444">
        <v>0</v>
      </c>
      <c r="K75" s="445">
        <v>0</v>
      </c>
      <c r="L75" s="445">
        <v>0</v>
      </c>
      <c r="M75" s="445">
        <v>0</v>
      </c>
      <c r="N75" s="444">
        <v>0</v>
      </c>
      <c r="O75" s="444">
        <v>0</v>
      </c>
      <c r="P75" s="489">
        <v>0</v>
      </c>
      <c r="Q75" s="252"/>
      <c r="R75" s="252"/>
      <c r="S75" s="272">
        <f t="shared" ref="S75" si="232">C75-C74</f>
        <v>0</v>
      </c>
      <c r="T75" s="272">
        <f t="shared" ref="T75" si="233">D75-D74</f>
        <v>0</v>
      </c>
      <c r="U75" s="272">
        <f t="shared" ref="U75" si="234">E75-E74</f>
        <v>0</v>
      </c>
      <c r="V75" s="272">
        <f t="shared" ref="V75" si="235">F75-F74</f>
        <v>0</v>
      </c>
      <c r="W75" s="272">
        <f t="shared" ref="W75" si="236">G75-G74</f>
        <v>0</v>
      </c>
      <c r="X75" s="272">
        <f t="shared" ref="X75" si="237">H75-H74</f>
        <v>0</v>
      </c>
      <c r="Y75" s="276">
        <f t="shared" ref="Y75" si="238">I75-I74</f>
        <v>0</v>
      </c>
      <c r="Z75" s="272">
        <f t="shared" ref="Z75" si="239">J75-J74</f>
        <v>0</v>
      </c>
      <c r="AA75" s="272">
        <f t="shared" ref="AA75" si="240">K75-K74</f>
        <v>0</v>
      </c>
      <c r="AB75" s="272">
        <f t="shared" ref="AB75" si="241">L75-L74</f>
        <v>0</v>
      </c>
      <c r="AC75" s="272">
        <f t="shared" ref="AC75" si="242">M75-M74</f>
        <v>0</v>
      </c>
      <c r="AD75" s="276">
        <f t="shared" ref="AD75" si="243">N75-N74</f>
        <v>0</v>
      </c>
    </row>
    <row r="76" spans="1:30">
      <c r="A76" s="439"/>
      <c r="B76" s="457" t="s">
        <v>246</v>
      </c>
      <c r="C76" s="444">
        <v>0</v>
      </c>
      <c r="D76" s="445">
        <v>0</v>
      </c>
      <c r="E76" s="445">
        <v>0</v>
      </c>
      <c r="F76" s="445">
        <v>0</v>
      </c>
      <c r="G76" s="445">
        <v>0</v>
      </c>
      <c r="H76" s="445">
        <v>0</v>
      </c>
      <c r="I76" s="444">
        <v>0</v>
      </c>
      <c r="J76" s="444">
        <v>0</v>
      </c>
      <c r="K76" s="445">
        <v>0</v>
      </c>
      <c r="L76" s="445">
        <v>0</v>
      </c>
      <c r="M76" s="445">
        <v>0</v>
      </c>
      <c r="N76" s="444">
        <v>0</v>
      </c>
      <c r="O76" s="444">
        <v>0</v>
      </c>
      <c r="P76" s="489">
        <v>0</v>
      </c>
      <c r="Q76" s="252"/>
      <c r="R76" s="252"/>
      <c r="S76" s="113"/>
      <c r="T76" s="113"/>
      <c r="Y76" s="275"/>
      <c r="AD76" s="275"/>
    </row>
    <row r="77" spans="1:30">
      <c r="A77" s="439"/>
      <c r="B77" s="457" t="s">
        <v>470</v>
      </c>
      <c r="C77" s="444">
        <v>0</v>
      </c>
      <c r="D77" s="445">
        <v>0</v>
      </c>
      <c r="E77" s="445">
        <v>0</v>
      </c>
      <c r="F77" s="445">
        <v>0</v>
      </c>
      <c r="G77" s="445">
        <v>0</v>
      </c>
      <c r="H77" s="445">
        <v>0</v>
      </c>
      <c r="I77" s="444">
        <v>0</v>
      </c>
      <c r="J77" s="444">
        <v>0</v>
      </c>
      <c r="K77" s="445">
        <v>0</v>
      </c>
      <c r="L77" s="445">
        <v>0</v>
      </c>
      <c r="M77" s="445">
        <v>0</v>
      </c>
      <c r="N77" s="444">
        <v>0</v>
      </c>
      <c r="O77" s="444">
        <v>0</v>
      </c>
      <c r="P77" s="489">
        <v>0</v>
      </c>
      <c r="Q77" s="252"/>
      <c r="R77" s="252"/>
      <c r="S77" s="272">
        <f t="shared" ref="S77" si="244">C77-C76</f>
        <v>0</v>
      </c>
      <c r="T77" s="272">
        <f t="shared" ref="T77" si="245">D77-D76</f>
        <v>0</v>
      </c>
      <c r="U77" s="272">
        <f t="shared" ref="U77" si="246">E77-E76</f>
        <v>0</v>
      </c>
      <c r="V77" s="272">
        <f t="shared" ref="V77" si="247">F77-F76</f>
        <v>0</v>
      </c>
      <c r="W77" s="272">
        <f t="shared" ref="W77" si="248">G77-G76</f>
        <v>0</v>
      </c>
      <c r="X77" s="272">
        <f t="shared" ref="X77" si="249">H77-H76</f>
        <v>0</v>
      </c>
      <c r="Y77" s="276">
        <f t="shared" ref="Y77" si="250">I77-I76</f>
        <v>0</v>
      </c>
      <c r="Z77" s="272">
        <f t="shared" ref="Z77" si="251">J77-J76</f>
        <v>0</v>
      </c>
      <c r="AA77" s="272">
        <f t="shared" ref="AA77" si="252">K77-K76</f>
        <v>0</v>
      </c>
      <c r="AB77" s="272">
        <f t="shared" ref="AB77" si="253">L77-L76</f>
        <v>0</v>
      </c>
      <c r="AC77" s="272">
        <f t="shared" ref="AC77" si="254">M77-M76</f>
        <v>0</v>
      </c>
      <c r="AD77" s="276">
        <f t="shared" ref="AD77" si="255">N77-N76</f>
        <v>0</v>
      </c>
    </row>
    <row r="78" spans="1:30">
      <c r="A78" s="439"/>
      <c r="B78" s="457" t="s">
        <v>129</v>
      </c>
      <c r="C78" s="444">
        <v>0</v>
      </c>
      <c r="D78" s="445">
        <v>0</v>
      </c>
      <c r="E78" s="445">
        <v>0</v>
      </c>
      <c r="F78" s="445">
        <v>0</v>
      </c>
      <c r="G78" s="445">
        <v>0</v>
      </c>
      <c r="H78" s="445">
        <v>0</v>
      </c>
      <c r="I78" s="444">
        <v>0</v>
      </c>
      <c r="J78" s="444">
        <v>0</v>
      </c>
      <c r="K78" s="445">
        <v>0</v>
      </c>
      <c r="L78" s="445">
        <v>0</v>
      </c>
      <c r="M78" s="445">
        <v>0</v>
      </c>
      <c r="N78" s="444">
        <v>0</v>
      </c>
      <c r="O78" s="444">
        <v>0</v>
      </c>
      <c r="P78" s="489">
        <v>0</v>
      </c>
      <c r="Q78" s="252"/>
      <c r="R78" s="252"/>
      <c r="S78" s="113"/>
      <c r="T78" s="113"/>
      <c r="Y78" s="275"/>
      <c r="AD78" s="275"/>
    </row>
    <row r="79" spans="1:30">
      <c r="A79" s="439"/>
      <c r="B79" s="457" t="s">
        <v>472</v>
      </c>
      <c r="C79" s="444">
        <v>0</v>
      </c>
      <c r="D79" s="445">
        <v>0</v>
      </c>
      <c r="E79" s="445">
        <v>0</v>
      </c>
      <c r="F79" s="445">
        <v>0</v>
      </c>
      <c r="G79" s="445">
        <v>0</v>
      </c>
      <c r="H79" s="445">
        <v>0</v>
      </c>
      <c r="I79" s="444">
        <v>0</v>
      </c>
      <c r="J79" s="444">
        <v>0</v>
      </c>
      <c r="K79" s="445">
        <v>0</v>
      </c>
      <c r="L79" s="445">
        <v>0</v>
      </c>
      <c r="M79" s="445">
        <v>0</v>
      </c>
      <c r="N79" s="444">
        <v>0</v>
      </c>
      <c r="O79" s="444">
        <v>0</v>
      </c>
      <c r="P79" s="489">
        <v>0</v>
      </c>
      <c r="Q79" s="252"/>
      <c r="R79" s="252"/>
      <c r="S79" s="272">
        <f t="shared" ref="S79" si="256">C79-C78</f>
        <v>0</v>
      </c>
      <c r="T79" s="272">
        <f t="shared" ref="T79" si="257">D79-D78</f>
        <v>0</v>
      </c>
      <c r="U79" s="272">
        <f t="shared" ref="U79" si="258">E79-E78</f>
        <v>0</v>
      </c>
      <c r="V79" s="272">
        <f t="shared" ref="V79" si="259">F79-F78</f>
        <v>0</v>
      </c>
      <c r="W79" s="272">
        <f t="shared" ref="W79" si="260">G79-G78</f>
        <v>0</v>
      </c>
      <c r="X79" s="272">
        <f t="shared" ref="X79" si="261">H79-H78</f>
        <v>0</v>
      </c>
      <c r="Y79" s="276">
        <f t="shared" ref="Y79" si="262">I79-I78</f>
        <v>0</v>
      </c>
      <c r="Z79" s="272">
        <f t="shared" ref="Z79" si="263">J79-J78</f>
        <v>0</v>
      </c>
      <c r="AA79" s="272">
        <f t="shared" ref="AA79" si="264">K79-K78</f>
        <v>0</v>
      </c>
      <c r="AB79" s="272">
        <f t="shared" ref="AB79" si="265">L79-L78</f>
        <v>0</v>
      </c>
      <c r="AC79" s="272">
        <f t="shared" ref="AC79" si="266">M79-M78</f>
        <v>0</v>
      </c>
      <c r="AD79" s="276">
        <f t="shared" ref="AD79" si="267">N79-N78</f>
        <v>0</v>
      </c>
    </row>
    <row r="80" spans="1:30">
      <c r="A80" s="439"/>
      <c r="B80" s="457" t="s">
        <v>131</v>
      </c>
      <c r="C80" s="444">
        <v>0</v>
      </c>
      <c r="D80" s="445">
        <v>0</v>
      </c>
      <c r="E80" s="445">
        <v>0</v>
      </c>
      <c r="F80" s="445">
        <v>0</v>
      </c>
      <c r="G80" s="445">
        <v>0</v>
      </c>
      <c r="H80" s="445">
        <v>0</v>
      </c>
      <c r="I80" s="444">
        <v>0</v>
      </c>
      <c r="J80" s="444">
        <v>0</v>
      </c>
      <c r="K80" s="445">
        <v>0</v>
      </c>
      <c r="L80" s="445">
        <v>0</v>
      </c>
      <c r="M80" s="445">
        <v>0</v>
      </c>
      <c r="N80" s="444">
        <v>0</v>
      </c>
      <c r="O80" s="444">
        <v>0</v>
      </c>
      <c r="P80" s="489">
        <v>0</v>
      </c>
      <c r="Q80" s="252"/>
      <c r="R80" s="252"/>
      <c r="S80" s="113"/>
      <c r="T80" s="113"/>
      <c r="Y80" s="275"/>
      <c r="AD80" s="275"/>
    </row>
    <row r="81" spans="1:30">
      <c r="A81" s="439"/>
      <c r="B81" s="457" t="s">
        <v>474</v>
      </c>
      <c r="C81" s="444">
        <v>0</v>
      </c>
      <c r="D81" s="445">
        <v>0</v>
      </c>
      <c r="E81" s="445">
        <v>0</v>
      </c>
      <c r="F81" s="445">
        <v>0</v>
      </c>
      <c r="G81" s="445">
        <v>0</v>
      </c>
      <c r="H81" s="445">
        <v>0</v>
      </c>
      <c r="I81" s="444">
        <v>0</v>
      </c>
      <c r="J81" s="444">
        <v>0</v>
      </c>
      <c r="K81" s="445">
        <v>0</v>
      </c>
      <c r="L81" s="445">
        <v>0</v>
      </c>
      <c r="M81" s="445">
        <v>0</v>
      </c>
      <c r="N81" s="444">
        <v>0</v>
      </c>
      <c r="O81" s="444">
        <v>0</v>
      </c>
      <c r="P81" s="489">
        <v>0</v>
      </c>
      <c r="Q81" s="252"/>
      <c r="R81" s="252"/>
      <c r="S81" s="272">
        <f t="shared" ref="S81" si="268">C81-C80</f>
        <v>0</v>
      </c>
      <c r="T81" s="272">
        <f t="shared" ref="T81" si="269">D81-D80</f>
        <v>0</v>
      </c>
      <c r="U81" s="272">
        <f t="shared" ref="U81" si="270">E81-E80</f>
        <v>0</v>
      </c>
      <c r="V81" s="272">
        <f t="shared" ref="V81" si="271">F81-F80</f>
        <v>0</v>
      </c>
      <c r="W81" s="272">
        <f t="shared" ref="W81" si="272">G81-G80</f>
        <v>0</v>
      </c>
      <c r="X81" s="272">
        <f t="shared" ref="X81" si="273">H81-H80</f>
        <v>0</v>
      </c>
      <c r="Y81" s="276">
        <f t="shared" ref="Y81" si="274">I81-I80</f>
        <v>0</v>
      </c>
      <c r="Z81" s="272">
        <f t="shared" ref="Z81" si="275">J81-J80</f>
        <v>0</v>
      </c>
      <c r="AA81" s="272">
        <f t="shared" ref="AA81" si="276">K81-K80</f>
        <v>0</v>
      </c>
      <c r="AB81" s="272">
        <f t="shared" ref="AB81" si="277">L81-L80</f>
        <v>0</v>
      </c>
      <c r="AC81" s="272">
        <f t="shared" ref="AC81" si="278">M81-M80</f>
        <v>0</v>
      </c>
      <c r="AD81" s="276">
        <f t="shared" ref="AD81" si="279">N81-N80</f>
        <v>0</v>
      </c>
    </row>
    <row r="82" spans="1:30">
      <c r="A82" s="439"/>
      <c r="B82" s="457" t="s">
        <v>133</v>
      </c>
      <c r="C82" s="444">
        <v>0</v>
      </c>
      <c r="D82" s="445">
        <v>0</v>
      </c>
      <c r="E82" s="445">
        <v>0</v>
      </c>
      <c r="F82" s="445">
        <v>0</v>
      </c>
      <c r="G82" s="445">
        <v>0</v>
      </c>
      <c r="H82" s="445">
        <v>0</v>
      </c>
      <c r="I82" s="444">
        <v>0</v>
      </c>
      <c r="J82" s="444">
        <v>0</v>
      </c>
      <c r="K82" s="445">
        <v>0</v>
      </c>
      <c r="L82" s="445">
        <v>0</v>
      </c>
      <c r="M82" s="445">
        <v>0</v>
      </c>
      <c r="N82" s="444">
        <v>0</v>
      </c>
      <c r="O82" s="444">
        <v>0</v>
      </c>
      <c r="P82" s="489">
        <v>0</v>
      </c>
      <c r="Q82" s="252"/>
      <c r="R82" s="252"/>
      <c r="S82" s="113"/>
      <c r="T82" s="113"/>
      <c r="Y82" s="275"/>
      <c r="AD82" s="275"/>
    </row>
    <row r="83" spans="1:30">
      <c r="A83" s="439"/>
      <c r="B83" s="457" t="s">
        <v>476</v>
      </c>
      <c r="C83" s="444">
        <v>0</v>
      </c>
      <c r="D83" s="445">
        <v>0</v>
      </c>
      <c r="E83" s="445">
        <v>0</v>
      </c>
      <c r="F83" s="445">
        <v>0</v>
      </c>
      <c r="G83" s="445">
        <v>0</v>
      </c>
      <c r="H83" s="445">
        <v>0</v>
      </c>
      <c r="I83" s="444">
        <v>0</v>
      </c>
      <c r="J83" s="444">
        <v>0</v>
      </c>
      <c r="K83" s="445">
        <v>0</v>
      </c>
      <c r="L83" s="445">
        <v>0</v>
      </c>
      <c r="M83" s="445">
        <v>0</v>
      </c>
      <c r="N83" s="444">
        <v>0</v>
      </c>
      <c r="O83" s="444">
        <v>0</v>
      </c>
      <c r="P83" s="489">
        <v>0</v>
      </c>
      <c r="Q83" s="252"/>
      <c r="R83" s="252"/>
      <c r="S83" s="272">
        <f t="shared" ref="S83" si="280">C83-C82</f>
        <v>0</v>
      </c>
      <c r="T83" s="272">
        <f t="shared" ref="T83" si="281">D83-D82</f>
        <v>0</v>
      </c>
      <c r="U83" s="272">
        <f t="shared" ref="U83" si="282">E83-E82</f>
        <v>0</v>
      </c>
      <c r="V83" s="272">
        <f t="shared" ref="V83" si="283">F83-F82</f>
        <v>0</v>
      </c>
      <c r="W83" s="272">
        <f t="shared" ref="W83" si="284">G83-G82</f>
        <v>0</v>
      </c>
      <c r="X83" s="272">
        <f t="shared" ref="X83" si="285">H83-H82</f>
        <v>0</v>
      </c>
      <c r="Y83" s="276">
        <f t="shared" ref="Y83" si="286">I83-I82</f>
        <v>0</v>
      </c>
      <c r="Z83" s="272">
        <f t="shared" ref="Z83" si="287">J83-J82</f>
        <v>0</v>
      </c>
      <c r="AA83" s="272">
        <f t="shared" ref="AA83" si="288">K83-K82</f>
        <v>0</v>
      </c>
      <c r="AB83" s="272">
        <f t="shared" ref="AB83" si="289">L83-L82</f>
        <v>0</v>
      </c>
      <c r="AC83" s="272">
        <f t="shared" ref="AC83" si="290">M83-M82</f>
        <v>0</v>
      </c>
      <c r="AD83" s="276">
        <f t="shared" ref="AD83" si="291">N83-N82</f>
        <v>0</v>
      </c>
    </row>
    <row r="84" spans="1:30">
      <c r="A84" s="439"/>
      <c r="B84" s="457" t="s">
        <v>135</v>
      </c>
      <c r="C84" s="444">
        <v>0</v>
      </c>
      <c r="D84" s="445">
        <v>0</v>
      </c>
      <c r="E84" s="445">
        <v>0</v>
      </c>
      <c r="F84" s="445">
        <v>0</v>
      </c>
      <c r="G84" s="445">
        <v>0</v>
      </c>
      <c r="H84" s="445">
        <v>0</v>
      </c>
      <c r="I84" s="444">
        <v>0</v>
      </c>
      <c r="J84" s="444">
        <v>0</v>
      </c>
      <c r="K84" s="445">
        <v>0</v>
      </c>
      <c r="L84" s="445">
        <v>0</v>
      </c>
      <c r="M84" s="445">
        <v>0</v>
      </c>
      <c r="N84" s="444">
        <v>0</v>
      </c>
      <c r="O84" s="444">
        <v>0</v>
      </c>
      <c r="P84" s="489">
        <v>0</v>
      </c>
      <c r="Q84" s="252"/>
      <c r="R84" s="252"/>
      <c r="S84" s="113"/>
      <c r="T84" s="113"/>
      <c r="Y84" s="275"/>
      <c r="AD84" s="275"/>
    </row>
    <row r="85" spans="1:30">
      <c r="A85" s="439"/>
      <c r="B85" s="457" t="s">
        <v>478</v>
      </c>
      <c r="C85" s="444">
        <v>0</v>
      </c>
      <c r="D85" s="445">
        <v>0</v>
      </c>
      <c r="E85" s="445">
        <v>0</v>
      </c>
      <c r="F85" s="445">
        <v>0</v>
      </c>
      <c r="G85" s="445">
        <v>0</v>
      </c>
      <c r="H85" s="445">
        <v>0</v>
      </c>
      <c r="I85" s="444">
        <v>0</v>
      </c>
      <c r="J85" s="444">
        <v>0</v>
      </c>
      <c r="K85" s="445">
        <v>0</v>
      </c>
      <c r="L85" s="445">
        <v>0</v>
      </c>
      <c r="M85" s="445">
        <v>0</v>
      </c>
      <c r="N85" s="444">
        <v>0</v>
      </c>
      <c r="O85" s="444">
        <v>0</v>
      </c>
      <c r="P85" s="489">
        <v>0</v>
      </c>
      <c r="Q85" s="252"/>
      <c r="R85" s="252"/>
      <c r="S85" s="272">
        <f t="shared" ref="S85" si="292">C85-C84</f>
        <v>0</v>
      </c>
      <c r="T85" s="272">
        <f t="shared" ref="T85" si="293">D85-D84</f>
        <v>0</v>
      </c>
      <c r="U85" s="272">
        <f t="shared" ref="U85" si="294">E85-E84</f>
        <v>0</v>
      </c>
      <c r="V85" s="272">
        <f t="shared" ref="V85" si="295">F85-F84</f>
        <v>0</v>
      </c>
      <c r="W85" s="272">
        <f t="shared" ref="W85" si="296">G85-G84</f>
        <v>0</v>
      </c>
      <c r="X85" s="272">
        <f t="shared" ref="X85" si="297">H85-H84</f>
        <v>0</v>
      </c>
      <c r="Y85" s="276">
        <f t="shared" ref="Y85" si="298">I85-I84</f>
        <v>0</v>
      </c>
      <c r="Z85" s="272">
        <f t="shared" ref="Z85" si="299">J85-J84</f>
        <v>0</v>
      </c>
      <c r="AA85" s="272">
        <f t="shared" ref="AA85" si="300">K85-K84</f>
        <v>0</v>
      </c>
      <c r="AB85" s="272">
        <f t="shared" ref="AB85" si="301">L85-L84</f>
        <v>0</v>
      </c>
      <c r="AC85" s="272">
        <f t="shared" ref="AC85" si="302">M85-M84</f>
        <v>0</v>
      </c>
      <c r="AD85" s="276">
        <f t="shared" ref="AD85" si="303">N85-N84</f>
        <v>0</v>
      </c>
    </row>
    <row r="86" spans="1:30">
      <c r="A86" s="439"/>
      <c r="B86" s="457" t="s">
        <v>137</v>
      </c>
      <c r="C86" s="444">
        <v>0</v>
      </c>
      <c r="D86" s="445">
        <v>0</v>
      </c>
      <c r="E86" s="445">
        <v>0</v>
      </c>
      <c r="F86" s="445">
        <v>0</v>
      </c>
      <c r="G86" s="445">
        <v>0</v>
      </c>
      <c r="H86" s="445">
        <v>0</v>
      </c>
      <c r="I86" s="444">
        <v>0</v>
      </c>
      <c r="J86" s="444">
        <v>0</v>
      </c>
      <c r="K86" s="445">
        <v>0</v>
      </c>
      <c r="L86" s="445">
        <v>0</v>
      </c>
      <c r="M86" s="445">
        <v>0</v>
      </c>
      <c r="N86" s="444">
        <v>0</v>
      </c>
      <c r="O86" s="444">
        <v>0</v>
      </c>
      <c r="P86" s="489">
        <v>0</v>
      </c>
      <c r="Q86" s="252"/>
      <c r="R86" s="252"/>
      <c r="S86" s="113"/>
      <c r="T86" s="113"/>
      <c r="Y86" s="275"/>
      <c r="AD86" s="275"/>
    </row>
    <row r="87" spans="1:30">
      <c r="A87" s="439"/>
      <c r="B87" s="457" t="s">
        <v>480</v>
      </c>
      <c r="C87" s="444">
        <v>0</v>
      </c>
      <c r="D87" s="445">
        <v>0</v>
      </c>
      <c r="E87" s="445">
        <v>0</v>
      </c>
      <c r="F87" s="445">
        <v>0</v>
      </c>
      <c r="G87" s="445">
        <v>0</v>
      </c>
      <c r="H87" s="445">
        <v>0</v>
      </c>
      <c r="I87" s="444">
        <v>0</v>
      </c>
      <c r="J87" s="444">
        <v>0</v>
      </c>
      <c r="K87" s="445">
        <v>0</v>
      </c>
      <c r="L87" s="445">
        <v>0</v>
      </c>
      <c r="M87" s="445">
        <v>0</v>
      </c>
      <c r="N87" s="444">
        <v>0</v>
      </c>
      <c r="O87" s="444">
        <v>0</v>
      </c>
      <c r="P87" s="489">
        <v>0</v>
      </c>
      <c r="Q87" s="252"/>
      <c r="R87" s="252"/>
      <c r="S87" s="272">
        <f t="shared" ref="S87" si="304">C87-C86</f>
        <v>0</v>
      </c>
      <c r="T87" s="272">
        <f t="shared" ref="T87" si="305">D87-D86</f>
        <v>0</v>
      </c>
      <c r="U87" s="272">
        <f t="shared" ref="U87" si="306">E87-E86</f>
        <v>0</v>
      </c>
      <c r="V87" s="272">
        <f t="shared" ref="V87" si="307">F87-F86</f>
        <v>0</v>
      </c>
      <c r="W87" s="272">
        <f t="shared" ref="W87" si="308">G87-G86</f>
        <v>0</v>
      </c>
      <c r="X87" s="272">
        <f t="shared" ref="X87" si="309">H87-H86</f>
        <v>0</v>
      </c>
      <c r="Y87" s="276">
        <f t="shared" ref="Y87" si="310">I87-I86</f>
        <v>0</v>
      </c>
      <c r="Z87" s="272">
        <f t="shared" ref="Z87" si="311">J87-J86</f>
        <v>0</v>
      </c>
      <c r="AA87" s="272">
        <f t="shared" ref="AA87" si="312">K87-K86</f>
        <v>0</v>
      </c>
      <c r="AB87" s="272">
        <f t="shared" ref="AB87" si="313">L87-L86</f>
        <v>0</v>
      </c>
      <c r="AC87" s="272">
        <f t="shared" ref="AC87" si="314">M87-M86</f>
        <v>0</v>
      </c>
      <c r="AD87" s="276">
        <f t="shared" ref="AD87" si="315">N87-N86</f>
        <v>0</v>
      </c>
    </row>
    <row r="88" spans="1:30">
      <c r="A88" s="439"/>
      <c r="B88" s="457" t="s">
        <v>139</v>
      </c>
      <c r="C88" s="444">
        <v>0</v>
      </c>
      <c r="D88" s="445">
        <v>0</v>
      </c>
      <c r="E88" s="445">
        <v>0</v>
      </c>
      <c r="F88" s="445">
        <v>0</v>
      </c>
      <c r="G88" s="445">
        <v>0</v>
      </c>
      <c r="H88" s="445">
        <v>0</v>
      </c>
      <c r="I88" s="444">
        <v>0</v>
      </c>
      <c r="J88" s="444">
        <v>0</v>
      </c>
      <c r="K88" s="445">
        <v>0</v>
      </c>
      <c r="L88" s="445">
        <v>0</v>
      </c>
      <c r="M88" s="445">
        <v>0</v>
      </c>
      <c r="N88" s="444">
        <v>0</v>
      </c>
      <c r="O88" s="444">
        <v>0</v>
      </c>
      <c r="P88" s="489">
        <v>0</v>
      </c>
      <c r="Q88" s="252"/>
      <c r="R88" s="252"/>
      <c r="S88" s="113"/>
      <c r="T88" s="113"/>
      <c r="Y88" s="275"/>
      <c r="AD88" s="275"/>
    </row>
    <row r="89" spans="1:30">
      <c r="A89" s="439"/>
      <c r="B89" s="457" t="s">
        <v>482</v>
      </c>
      <c r="C89" s="444">
        <v>0</v>
      </c>
      <c r="D89" s="445">
        <v>0</v>
      </c>
      <c r="E89" s="445">
        <v>0</v>
      </c>
      <c r="F89" s="445">
        <v>0</v>
      </c>
      <c r="G89" s="445">
        <v>0</v>
      </c>
      <c r="H89" s="445">
        <v>0</v>
      </c>
      <c r="I89" s="444">
        <v>0</v>
      </c>
      <c r="J89" s="444">
        <v>0</v>
      </c>
      <c r="K89" s="445">
        <v>0</v>
      </c>
      <c r="L89" s="445">
        <v>0</v>
      </c>
      <c r="M89" s="445">
        <v>0</v>
      </c>
      <c r="N89" s="444">
        <v>0</v>
      </c>
      <c r="O89" s="444">
        <v>0</v>
      </c>
      <c r="P89" s="489">
        <v>0</v>
      </c>
      <c r="Q89" s="252"/>
      <c r="R89" s="252"/>
      <c r="S89" s="272">
        <f t="shared" ref="S89" si="316">C89-C88</f>
        <v>0</v>
      </c>
      <c r="T89" s="272">
        <f t="shared" ref="T89" si="317">D89-D88</f>
        <v>0</v>
      </c>
      <c r="U89" s="272">
        <f t="shared" ref="U89" si="318">E89-E88</f>
        <v>0</v>
      </c>
      <c r="V89" s="272">
        <f t="shared" ref="V89" si="319">F89-F88</f>
        <v>0</v>
      </c>
      <c r="W89" s="272">
        <f t="shared" ref="W89" si="320">G89-G88</f>
        <v>0</v>
      </c>
      <c r="X89" s="272">
        <f t="shared" ref="X89" si="321">H89-H88</f>
        <v>0</v>
      </c>
      <c r="Y89" s="276">
        <f t="shared" ref="Y89" si="322">I89-I88</f>
        <v>0</v>
      </c>
      <c r="Z89" s="272">
        <f t="shared" ref="Z89" si="323">J89-J88</f>
        <v>0</v>
      </c>
      <c r="AA89" s="272">
        <f t="shared" ref="AA89" si="324">K89-K88</f>
        <v>0</v>
      </c>
      <c r="AB89" s="272">
        <f t="shared" ref="AB89" si="325">L89-L88</f>
        <v>0</v>
      </c>
      <c r="AC89" s="272">
        <f t="shared" ref="AC89" si="326">M89-M88</f>
        <v>0</v>
      </c>
      <c r="AD89" s="276">
        <f t="shared" ref="AD89" si="327">N89-N88</f>
        <v>0</v>
      </c>
    </row>
    <row r="90" spans="1:30">
      <c r="A90" s="439"/>
      <c r="B90" s="457" t="s">
        <v>141</v>
      </c>
      <c r="C90" s="444">
        <v>0</v>
      </c>
      <c r="D90" s="445">
        <v>0</v>
      </c>
      <c r="E90" s="445">
        <v>0</v>
      </c>
      <c r="F90" s="445">
        <v>0</v>
      </c>
      <c r="G90" s="445">
        <v>0</v>
      </c>
      <c r="H90" s="445">
        <v>0</v>
      </c>
      <c r="I90" s="444">
        <v>0</v>
      </c>
      <c r="J90" s="444">
        <v>0</v>
      </c>
      <c r="K90" s="445">
        <v>0</v>
      </c>
      <c r="L90" s="445">
        <v>0</v>
      </c>
      <c r="M90" s="445">
        <v>0</v>
      </c>
      <c r="N90" s="444">
        <v>0</v>
      </c>
      <c r="O90" s="444">
        <v>0</v>
      </c>
      <c r="P90" s="489">
        <v>0</v>
      </c>
      <c r="Q90" s="252"/>
      <c r="R90" s="252"/>
      <c r="S90" s="113"/>
      <c r="T90" s="113"/>
      <c r="Y90" s="275"/>
      <c r="AD90" s="275"/>
    </row>
    <row r="91" spans="1:30">
      <c r="A91" s="439"/>
      <c r="B91" s="457" t="s">
        <v>484</v>
      </c>
      <c r="C91" s="444">
        <v>0</v>
      </c>
      <c r="D91" s="445">
        <v>0</v>
      </c>
      <c r="E91" s="445">
        <v>0</v>
      </c>
      <c r="F91" s="445">
        <v>0</v>
      </c>
      <c r="G91" s="445">
        <v>0</v>
      </c>
      <c r="H91" s="445">
        <v>0</v>
      </c>
      <c r="I91" s="444">
        <v>0</v>
      </c>
      <c r="J91" s="444">
        <v>0</v>
      </c>
      <c r="K91" s="445">
        <v>0</v>
      </c>
      <c r="L91" s="445">
        <v>0</v>
      </c>
      <c r="M91" s="445">
        <v>0</v>
      </c>
      <c r="N91" s="444">
        <v>0</v>
      </c>
      <c r="O91" s="444">
        <v>0</v>
      </c>
      <c r="P91" s="489">
        <v>0</v>
      </c>
      <c r="Q91" s="252"/>
      <c r="R91" s="252"/>
      <c r="S91" s="272">
        <f t="shared" ref="S91" si="328">C91-C90</f>
        <v>0</v>
      </c>
      <c r="T91" s="272">
        <f t="shared" ref="T91" si="329">D91-D90</f>
        <v>0</v>
      </c>
      <c r="U91" s="272">
        <f t="shared" ref="U91" si="330">E91-E90</f>
        <v>0</v>
      </c>
      <c r="V91" s="272">
        <f t="shared" ref="V91" si="331">F91-F90</f>
        <v>0</v>
      </c>
      <c r="W91" s="272">
        <f t="shared" ref="W91" si="332">G91-G90</f>
        <v>0</v>
      </c>
      <c r="X91" s="272">
        <f t="shared" ref="X91" si="333">H91-H90</f>
        <v>0</v>
      </c>
      <c r="Y91" s="276">
        <f t="shared" ref="Y91" si="334">I91-I90</f>
        <v>0</v>
      </c>
      <c r="Z91" s="272">
        <f t="shared" ref="Z91" si="335">J91-J90</f>
        <v>0</v>
      </c>
      <c r="AA91" s="272">
        <f t="shared" ref="AA91" si="336">K91-K90</f>
        <v>0</v>
      </c>
      <c r="AB91" s="272">
        <f t="shared" ref="AB91" si="337">L91-L90</f>
        <v>0</v>
      </c>
      <c r="AC91" s="272">
        <f t="shared" ref="AC91" si="338">M91-M90</f>
        <v>0</v>
      </c>
      <c r="AD91" s="276">
        <f t="shared" ref="AD91" si="339">N91-N90</f>
        <v>0</v>
      </c>
    </row>
    <row r="92" spans="1:30">
      <c r="A92" s="439"/>
      <c r="B92" s="457" t="s">
        <v>143</v>
      </c>
      <c r="C92" s="444">
        <v>0</v>
      </c>
      <c r="D92" s="445">
        <v>0</v>
      </c>
      <c r="E92" s="445">
        <v>0</v>
      </c>
      <c r="F92" s="445">
        <v>0</v>
      </c>
      <c r="G92" s="445">
        <v>0</v>
      </c>
      <c r="H92" s="445">
        <v>0</v>
      </c>
      <c r="I92" s="444">
        <v>0</v>
      </c>
      <c r="J92" s="444">
        <v>0</v>
      </c>
      <c r="K92" s="445">
        <v>0</v>
      </c>
      <c r="L92" s="445">
        <v>0</v>
      </c>
      <c r="M92" s="445">
        <v>0</v>
      </c>
      <c r="N92" s="444">
        <v>0</v>
      </c>
      <c r="O92" s="444">
        <v>0</v>
      </c>
      <c r="P92" s="489">
        <v>0</v>
      </c>
      <c r="Q92" s="252"/>
      <c r="R92" s="252"/>
      <c r="S92" s="113"/>
      <c r="T92" s="113"/>
      <c r="Y92" s="275"/>
      <c r="AD92" s="275"/>
    </row>
    <row r="93" spans="1:30">
      <c r="A93" s="439"/>
      <c r="B93" s="457" t="s">
        <v>486</v>
      </c>
      <c r="C93" s="444">
        <v>0</v>
      </c>
      <c r="D93" s="445">
        <v>0</v>
      </c>
      <c r="E93" s="445">
        <v>0</v>
      </c>
      <c r="F93" s="445">
        <v>0</v>
      </c>
      <c r="G93" s="445">
        <v>0</v>
      </c>
      <c r="H93" s="445">
        <v>0</v>
      </c>
      <c r="I93" s="444">
        <v>0</v>
      </c>
      <c r="J93" s="444">
        <v>0</v>
      </c>
      <c r="K93" s="445">
        <v>0</v>
      </c>
      <c r="L93" s="445">
        <v>0</v>
      </c>
      <c r="M93" s="445">
        <v>0</v>
      </c>
      <c r="N93" s="444">
        <v>0</v>
      </c>
      <c r="O93" s="444">
        <v>0</v>
      </c>
      <c r="P93" s="489">
        <v>0</v>
      </c>
      <c r="Q93" s="252"/>
      <c r="R93" s="252"/>
      <c r="S93" s="272">
        <f t="shared" ref="S93" si="340">C93-C92</f>
        <v>0</v>
      </c>
      <c r="T93" s="272">
        <f t="shared" ref="T93" si="341">D93-D92</f>
        <v>0</v>
      </c>
      <c r="U93" s="272">
        <f t="shared" ref="U93" si="342">E93-E92</f>
        <v>0</v>
      </c>
      <c r="V93" s="272">
        <f t="shared" ref="V93" si="343">F93-F92</f>
        <v>0</v>
      </c>
      <c r="W93" s="272">
        <f t="shared" ref="W93" si="344">G93-G92</f>
        <v>0</v>
      </c>
      <c r="X93" s="272">
        <f t="shared" ref="X93" si="345">H93-H92</f>
        <v>0</v>
      </c>
      <c r="Y93" s="276">
        <f t="shared" ref="Y93" si="346">I93-I92</f>
        <v>0</v>
      </c>
      <c r="Z93" s="272">
        <f t="shared" ref="Z93" si="347">J93-J92</f>
        <v>0</v>
      </c>
      <c r="AA93" s="272">
        <f t="shared" ref="AA93" si="348">K93-K92</f>
        <v>0</v>
      </c>
      <c r="AB93" s="272">
        <f t="shared" ref="AB93" si="349">L93-L92</f>
        <v>0</v>
      </c>
      <c r="AC93" s="272">
        <f t="shared" ref="AC93" si="350">M93-M92</f>
        <v>0</v>
      </c>
      <c r="AD93" s="276">
        <f t="shared" ref="AD93" si="351">N93-N92</f>
        <v>0</v>
      </c>
    </row>
    <row r="94" spans="1:30">
      <c r="A94" s="439"/>
      <c r="B94" s="457" t="s">
        <v>149</v>
      </c>
      <c r="C94" s="444">
        <v>0</v>
      </c>
      <c r="D94" s="445">
        <v>0</v>
      </c>
      <c r="E94" s="445">
        <v>0</v>
      </c>
      <c r="F94" s="445">
        <v>0</v>
      </c>
      <c r="G94" s="445">
        <v>0</v>
      </c>
      <c r="H94" s="445">
        <v>0</v>
      </c>
      <c r="I94" s="444">
        <v>0</v>
      </c>
      <c r="J94" s="444">
        <v>0</v>
      </c>
      <c r="K94" s="445">
        <v>0</v>
      </c>
      <c r="L94" s="445">
        <v>0</v>
      </c>
      <c r="M94" s="445">
        <v>0</v>
      </c>
      <c r="N94" s="444">
        <v>0</v>
      </c>
      <c r="O94" s="444">
        <v>0</v>
      </c>
      <c r="P94" s="489">
        <v>0</v>
      </c>
      <c r="Q94" s="252"/>
      <c r="R94" s="252"/>
      <c r="S94" s="113"/>
      <c r="T94" s="113"/>
      <c r="Y94" s="275"/>
      <c r="AD94" s="275"/>
    </row>
    <row r="95" spans="1:30">
      <c r="A95" s="439"/>
      <c r="B95" s="457" t="s">
        <v>488</v>
      </c>
      <c r="C95" s="444">
        <v>0</v>
      </c>
      <c r="D95" s="445">
        <v>0</v>
      </c>
      <c r="E95" s="445">
        <v>0</v>
      </c>
      <c r="F95" s="445">
        <v>0</v>
      </c>
      <c r="G95" s="445">
        <v>0</v>
      </c>
      <c r="H95" s="445">
        <v>0</v>
      </c>
      <c r="I95" s="444">
        <v>0</v>
      </c>
      <c r="J95" s="444">
        <v>0</v>
      </c>
      <c r="K95" s="445">
        <v>0</v>
      </c>
      <c r="L95" s="445">
        <v>0</v>
      </c>
      <c r="M95" s="445">
        <v>0</v>
      </c>
      <c r="N95" s="444">
        <v>0</v>
      </c>
      <c r="O95" s="444">
        <v>0</v>
      </c>
      <c r="P95" s="489">
        <v>0</v>
      </c>
      <c r="Q95" s="252"/>
      <c r="R95" s="252"/>
      <c r="S95" s="272">
        <f t="shared" ref="S95" si="352">C95-C94</f>
        <v>0</v>
      </c>
      <c r="T95" s="272">
        <f t="shared" ref="T95" si="353">D95-D94</f>
        <v>0</v>
      </c>
      <c r="U95" s="272">
        <f t="shared" ref="U95" si="354">E95-E94</f>
        <v>0</v>
      </c>
      <c r="V95" s="272">
        <f t="shared" ref="V95" si="355">F95-F94</f>
        <v>0</v>
      </c>
      <c r="W95" s="272">
        <f t="shared" ref="W95" si="356">G95-G94</f>
        <v>0</v>
      </c>
      <c r="X95" s="272">
        <f t="shared" ref="X95" si="357">H95-H94</f>
        <v>0</v>
      </c>
      <c r="Y95" s="276">
        <f t="shared" ref="Y95" si="358">I95-I94</f>
        <v>0</v>
      </c>
      <c r="Z95" s="272">
        <f t="shared" ref="Z95" si="359">J95-J94</f>
        <v>0</v>
      </c>
      <c r="AA95" s="272">
        <f t="shared" ref="AA95" si="360">K95-K94</f>
        <v>0</v>
      </c>
      <c r="AB95" s="272">
        <f t="shared" ref="AB95" si="361">L95-L94</f>
        <v>0</v>
      </c>
      <c r="AC95" s="272">
        <f t="shared" ref="AC95" si="362">M95-M94</f>
        <v>0</v>
      </c>
      <c r="AD95" s="276">
        <f t="shared" ref="AD95" si="363">N95-N94</f>
        <v>0</v>
      </c>
    </row>
    <row r="96" spans="1:30">
      <c r="A96" s="439"/>
      <c r="B96" s="457" t="s">
        <v>145</v>
      </c>
      <c r="C96" s="444">
        <v>0</v>
      </c>
      <c r="D96" s="445">
        <v>0</v>
      </c>
      <c r="E96" s="445">
        <v>0</v>
      </c>
      <c r="F96" s="445">
        <v>0</v>
      </c>
      <c r="G96" s="445">
        <v>0</v>
      </c>
      <c r="H96" s="445">
        <v>0</v>
      </c>
      <c r="I96" s="444">
        <v>0</v>
      </c>
      <c r="J96" s="444">
        <v>0</v>
      </c>
      <c r="K96" s="445">
        <v>0</v>
      </c>
      <c r="L96" s="445">
        <v>0</v>
      </c>
      <c r="M96" s="445">
        <v>0</v>
      </c>
      <c r="N96" s="444">
        <v>0</v>
      </c>
      <c r="O96" s="444">
        <v>0</v>
      </c>
      <c r="P96" s="489">
        <v>0</v>
      </c>
      <c r="Q96" s="252"/>
      <c r="R96" s="252"/>
      <c r="S96" s="113"/>
      <c r="T96" s="113"/>
      <c r="Y96" s="275"/>
      <c r="AD96" s="275"/>
    </row>
    <row r="97" spans="1:30">
      <c r="A97" s="439"/>
      <c r="B97" s="457" t="s">
        <v>490</v>
      </c>
      <c r="C97" s="444">
        <v>0</v>
      </c>
      <c r="D97" s="445">
        <v>0</v>
      </c>
      <c r="E97" s="445">
        <v>0</v>
      </c>
      <c r="F97" s="445">
        <v>0</v>
      </c>
      <c r="G97" s="445">
        <v>0</v>
      </c>
      <c r="H97" s="445">
        <v>0</v>
      </c>
      <c r="I97" s="444">
        <v>0</v>
      </c>
      <c r="J97" s="444">
        <v>0</v>
      </c>
      <c r="K97" s="445">
        <v>0</v>
      </c>
      <c r="L97" s="445">
        <v>0</v>
      </c>
      <c r="M97" s="445">
        <v>0</v>
      </c>
      <c r="N97" s="444">
        <v>0</v>
      </c>
      <c r="O97" s="444">
        <v>0</v>
      </c>
      <c r="P97" s="489">
        <v>0</v>
      </c>
      <c r="Q97" s="252"/>
      <c r="R97" s="252"/>
      <c r="S97" s="272">
        <f t="shared" ref="S97" si="364">C97-C96</f>
        <v>0</v>
      </c>
      <c r="T97" s="272">
        <f t="shared" ref="T97" si="365">D97-D96</f>
        <v>0</v>
      </c>
      <c r="U97" s="272">
        <f t="shared" ref="U97" si="366">E97-E96</f>
        <v>0</v>
      </c>
      <c r="V97" s="272">
        <f t="shared" ref="V97" si="367">F97-F96</f>
        <v>0</v>
      </c>
      <c r="W97" s="272">
        <f t="shared" ref="W97" si="368">G97-G96</f>
        <v>0</v>
      </c>
      <c r="X97" s="272">
        <f t="shared" ref="X97" si="369">H97-H96</f>
        <v>0</v>
      </c>
      <c r="Y97" s="276">
        <f t="shared" ref="Y97" si="370">I97-I96</f>
        <v>0</v>
      </c>
      <c r="Z97" s="272">
        <f t="shared" ref="Z97" si="371">J97-J96</f>
        <v>0</v>
      </c>
      <c r="AA97" s="272">
        <f t="shared" ref="AA97" si="372">K97-K96</f>
        <v>0</v>
      </c>
      <c r="AB97" s="272">
        <f t="shared" ref="AB97" si="373">L97-L96</f>
        <v>0</v>
      </c>
      <c r="AC97" s="272">
        <f t="shared" ref="AC97" si="374">M97-M96</f>
        <v>0</v>
      </c>
      <c r="AD97" s="276">
        <f t="shared" ref="AD97" si="375">N97-N96</f>
        <v>0</v>
      </c>
    </row>
    <row r="98" spans="1:30">
      <c r="A98" s="439"/>
      <c r="B98" s="457" t="s">
        <v>147</v>
      </c>
      <c r="C98" s="444">
        <v>0</v>
      </c>
      <c r="D98" s="445">
        <v>0</v>
      </c>
      <c r="E98" s="445">
        <v>0</v>
      </c>
      <c r="F98" s="445">
        <v>0</v>
      </c>
      <c r="G98" s="445">
        <v>0</v>
      </c>
      <c r="H98" s="445">
        <v>0</v>
      </c>
      <c r="I98" s="444">
        <v>0</v>
      </c>
      <c r="J98" s="444">
        <v>0</v>
      </c>
      <c r="K98" s="445">
        <v>0</v>
      </c>
      <c r="L98" s="445">
        <v>0</v>
      </c>
      <c r="M98" s="445">
        <v>0</v>
      </c>
      <c r="N98" s="444">
        <v>0</v>
      </c>
      <c r="O98" s="444">
        <v>0</v>
      </c>
      <c r="P98" s="489">
        <v>0</v>
      </c>
      <c r="Q98" s="252"/>
      <c r="R98" s="252"/>
      <c r="S98" s="113"/>
      <c r="T98" s="113"/>
      <c r="Y98" s="275"/>
      <c r="AD98" s="275"/>
    </row>
    <row r="99" spans="1:30">
      <c r="A99" s="439"/>
      <c r="B99" s="457" t="s">
        <v>492</v>
      </c>
      <c r="C99" s="444">
        <v>0</v>
      </c>
      <c r="D99" s="445">
        <v>0</v>
      </c>
      <c r="E99" s="445">
        <v>0</v>
      </c>
      <c r="F99" s="445">
        <v>0</v>
      </c>
      <c r="G99" s="445">
        <v>0</v>
      </c>
      <c r="H99" s="445">
        <v>0</v>
      </c>
      <c r="I99" s="444">
        <v>0</v>
      </c>
      <c r="J99" s="444">
        <v>0</v>
      </c>
      <c r="K99" s="445">
        <v>0</v>
      </c>
      <c r="L99" s="445">
        <v>0</v>
      </c>
      <c r="M99" s="445">
        <v>0</v>
      </c>
      <c r="N99" s="444">
        <v>0</v>
      </c>
      <c r="O99" s="444">
        <v>0</v>
      </c>
      <c r="P99" s="489">
        <v>0</v>
      </c>
      <c r="Q99" s="252"/>
      <c r="R99" s="252"/>
      <c r="S99" s="272">
        <f t="shared" ref="S99" si="376">C99-C98</f>
        <v>0</v>
      </c>
      <c r="T99" s="272">
        <f t="shared" ref="T99" si="377">D99-D98</f>
        <v>0</v>
      </c>
      <c r="U99" s="272">
        <f t="shared" ref="U99" si="378">E99-E98</f>
        <v>0</v>
      </c>
      <c r="V99" s="272">
        <f t="shared" ref="V99" si="379">F99-F98</f>
        <v>0</v>
      </c>
      <c r="W99" s="272">
        <f t="shared" ref="W99" si="380">G99-G98</f>
        <v>0</v>
      </c>
      <c r="X99" s="272">
        <f t="shared" ref="X99" si="381">H99-H98</f>
        <v>0</v>
      </c>
      <c r="Y99" s="276">
        <f t="shared" ref="Y99" si="382">I99-I98</f>
        <v>0</v>
      </c>
      <c r="Z99" s="272">
        <f t="shared" ref="Z99" si="383">J99-J98</f>
        <v>0</v>
      </c>
      <c r="AA99" s="272">
        <f t="shared" ref="AA99" si="384">K99-K98</f>
        <v>0</v>
      </c>
      <c r="AB99" s="272">
        <f t="shared" ref="AB99" si="385">L99-L98</f>
        <v>0</v>
      </c>
      <c r="AC99" s="272">
        <f t="shared" ref="AC99" si="386">M99-M98</f>
        <v>0</v>
      </c>
      <c r="AD99" s="276">
        <f t="shared" ref="AD99" si="387">N99-N98</f>
        <v>0</v>
      </c>
    </row>
    <row r="100" spans="1:30">
      <c r="A100" s="439"/>
      <c r="B100" s="457" t="s">
        <v>181</v>
      </c>
      <c r="C100" s="444">
        <v>0</v>
      </c>
      <c r="D100" s="445">
        <v>0</v>
      </c>
      <c r="E100" s="445">
        <v>0</v>
      </c>
      <c r="F100" s="445">
        <v>0</v>
      </c>
      <c r="G100" s="445">
        <v>0</v>
      </c>
      <c r="H100" s="445">
        <v>0</v>
      </c>
      <c r="I100" s="444">
        <v>0</v>
      </c>
      <c r="J100" s="444">
        <v>0</v>
      </c>
      <c r="K100" s="445">
        <v>0</v>
      </c>
      <c r="L100" s="445">
        <v>0</v>
      </c>
      <c r="M100" s="445">
        <v>0</v>
      </c>
      <c r="N100" s="444">
        <v>0</v>
      </c>
      <c r="O100" s="444">
        <v>0</v>
      </c>
      <c r="P100" s="489">
        <v>0</v>
      </c>
      <c r="Q100" s="252"/>
      <c r="R100" s="252"/>
      <c r="S100" s="113"/>
      <c r="T100" s="113"/>
      <c r="Y100" s="275"/>
      <c r="AD100" s="275"/>
    </row>
    <row r="101" spans="1:30" ht="13.5" thickBot="1">
      <c r="A101" s="439"/>
      <c r="B101" s="457" t="s">
        <v>494</v>
      </c>
      <c r="C101" s="444">
        <v>0</v>
      </c>
      <c r="D101" s="445">
        <v>0</v>
      </c>
      <c r="E101" s="445">
        <v>0</v>
      </c>
      <c r="F101" s="445">
        <v>0</v>
      </c>
      <c r="G101" s="445">
        <v>0</v>
      </c>
      <c r="H101" s="445">
        <v>0</v>
      </c>
      <c r="I101" s="444">
        <v>0</v>
      </c>
      <c r="J101" s="444">
        <v>0</v>
      </c>
      <c r="K101" s="445">
        <v>0</v>
      </c>
      <c r="L101" s="445">
        <v>0</v>
      </c>
      <c r="M101" s="445">
        <v>0</v>
      </c>
      <c r="N101" s="444">
        <v>0</v>
      </c>
      <c r="O101" s="444">
        <v>0</v>
      </c>
      <c r="P101" s="489">
        <v>0</v>
      </c>
      <c r="Q101" s="252"/>
      <c r="R101" s="252"/>
      <c r="S101" s="273">
        <f t="shared" ref="S101" si="388">C101-C100</f>
        <v>0</v>
      </c>
      <c r="T101" s="273">
        <f t="shared" ref="T101" si="389">D101-D100</f>
        <v>0</v>
      </c>
      <c r="U101" s="273">
        <f t="shared" ref="U101" si="390">E101-E100</f>
        <v>0</v>
      </c>
      <c r="V101" s="273">
        <f t="shared" ref="V101" si="391">F101-F100</f>
        <v>0</v>
      </c>
      <c r="W101" s="273">
        <f t="shared" ref="W101" si="392">G101-G100</f>
        <v>0</v>
      </c>
      <c r="X101" s="273">
        <f t="shared" ref="X101" si="393">H101-H100</f>
        <v>0</v>
      </c>
      <c r="Y101" s="277">
        <f t="shared" ref="Y101" si="394">I101-I100</f>
        <v>0</v>
      </c>
      <c r="Z101" s="273">
        <f t="shared" ref="Z101" si="395">J101-J100</f>
        <v>0</v>
      </c>
      <c r="AA101" s="273">
        <f t="shared" ref="AA101" si="396">K101-K100</f>
        <v>0</v>
      </c>
      <c r="AB101" s="273">
        <f t="shared" ref="AB101" si="397">L101-L100</f>
        <v>0</v>
      </c>
      <c r="AC101" s="273">
        <f t="shared" ref="AC101" si="398">M101-M100</f>
        <v>0</v>
      </c>
      <c r="AD101" s="277">
        <f t="shared" ref="AD101" si="399">N101-N100</f>
        <v>0</v>
      </c>
    </row>
    <row r="102" spans="1:30">
      <c r="A102" s="432" t="s">
        <v>543</v>
      </c>
      <c r="B102" s="431" t="s">
        <v>240</v>
      </c>
      <c r="C102" s="428">
        <v>0</v>
      </c>
      <c r="D102" s="429">
        <v>0</v>
      </c>
      <c r="E102" s="429">
        <v>0</v>
      </c>
      <c r="F102" s="429">
        <v>0</v>
      </c>
      <c r="G102" s="429">
        <v>0</v>
      </c>
      <c r="H102" s="429">
        <v>0</v>
      </c>
      <c r="I102" s="428">
        <v>0</v>
      </c>
      <c r="J102" s="428">
        <v>72.736267609574142</v>
      </c>
      <c r="K102" s="429">
        <v>70.512308501118568</v>
      </c>
      <c r="L102" s="429">
        <v>61.963886345381532</v>
      </c>
      <c r="M102" s="429">
        <v>69.82221777777778</v>
      </c>
      <c r="N102" s="428">
        <v>71.646216617480135</v>
      </c>
      <c r="O102" s="428">
        <v>0</v>
      </c>
      <c r="P102" s="430">
        <v>0</v>
      </c>
      <c r="Q102" s="252"/>
      <c r="R102" s="252"/>
      <c r="S102" s="271" t="s">
        <v>534</v>
      </c>
      <c r="T102" s="113"/>
      <c r="Y102" s="275"/>
      <c r="AD102" s="275"/>
    </row>
    <row r="103" spans="1:30">
      <c r="A103" s="439"/>
      <c r="B103" s="457" t="s">
        <v>464</v>
      </c>
      <c r="C103" s="444">
        <v>0</v>
      </c>
      <c r="D103" s="445">
        <v>0</v>
      </c>
      <c r="E103" s="445">
        <v>0</v>
      </c>
      <c r="F103" s="445">
        <v>0</v>
      </c>
      <c r="G103" s="445">
        <v>0</v>
      </c>
      <c r="H103" s="445">
        <v>0</v>
      </c>
      <c r="I103" s="444">
        <v>0</v>
      </c>
      <c r="J103" s="444">
        <v>72.167006363069248</v>
      </c>
      <c r="K103" s="445">
        <v>70.301572275132273</v>
      </c>
      <c r="L103" s="445">
        <v>62.145990875912403</v>
      </c>
      <c r="M103" s="445">
        <v>69.866633333333326</v>
      </c>
      <c r="N103" s="444">
        <v>71.135214362416093</v>
      </c>
      <c r="O103" s="444">
        <v>0</v>
      </c>
      <c r="P103" s="489">
        <v>0</v>
      </c>
      <c r="Q103" s="252"/>
      <c r="R103" s="252"/>
      <c r="S103" s="272">
        <f t="shared" ref="S103" si="400">C103-C102</f>
        <v>0</v>
      </c>
      <c r="T103" s="272">
        <f t="shared" ref="T103" si="401">D103-D102</f>
        <v>0</v>
      </c>
      <c r="U103" s="272">
        <f t="shared" ref="U103" si="402">E103-E102</f>
        <v>0</v>
      </c>
      <c r="V103" s="272">
        <f t="shared" ref="V103" si="403">F103-F102</f>
        <v>0</v>
      </c>
      <c r="W103" s="272">
        <f t="shared" ref="W103" si="404">G103-G102</f>
        <v>0</v>
      </c>
      <c r="X103" s="272">
        <f t="shared" ref="X103" si="405">H103-H102</f>
        <v>0</v>
      </c>
      <c r="Y103" s="276">
        <f t="shared" ref="Y103" si="406">I103-I102</f>
        <v>0</v>
      </c>
      <c r="Z103" s="272">
        <f t="shared" ref="Z103" si="407">J103-J102</f>
        <v>-0.56926124650489385</v>
      </c>
      <c r="AA103" s="272">
        <f t="shared" ref="AA103" si="408">K103-K102</f>
        <v>-0.21073622598629527</v>
      </c>
      <c r="AB103" s="272">
        <f t="shared" ref="AB103" si="409">L103-L102</f>
        <v>0.1821045305308715</v>
      </c>
      <c r="AC103" s="272">
        <f t="shared" ref="AC103" si="410">M103-M102</f>
        <v>4.4415555555545438E-2</v>
      </c>
      <c r="AD103" s="276">
        <f t="shared" ref="AD103" si="411">N103-N102</f>
        <v>-0.51100225506404229</v>
      </c>
    </row>
    <row r="104" spans="1:30">
      <c r="A104" s="439"/>
      <c r="B104" s="457" t="s">
        <v>242</v>
      </c>
      <c r="C104" s="444">
        <v>0</v>
      </c>
      <c r="D104" s="445">
        <v>0</v>
      </c>
      <c r="E104" s="445">
        <v>0</v>
      </c>
      <c r="F104" s="445">
        <v>0</v>
      </c>
      <c r="G104" s="445">
        <v>0</v>
      </c>
      <c r="H104" s="445">
        <v>0</v>
      </c>
      <c r="I104" s="444">
        <v>0</v>
      </c>
      <c r="J104" s="444">
        <v>70.056289629629632</v>
      </c>
      <c r="K104" s="445">
        <v>68.550448895899052</v>
      </c>
      <c r="L104" s="445">
        <v>63.653368000000007</v>
      </c>
      <c r="M104" s="445">
        <v>72.411741176470585</v>
      </c>
      <c r="N104" s="444">
        <v>69.534670551449679</v>
      </c>
      <c r="O104" s="444">
        <v>0</v>
      </c>
      <c r="P104" s="489">
        <v>0</v>
      </c>
      <c r="Q104" s="252"/>
      <c r="R104" s="252"/>
      <c r="S104" s="113"/>
      <c r="T104" s="113"/>
      <c r="Y104" s="275"/>
      <c r="AD104" s="275"/>
    </row>
    <row r="105" spans="1:30">
      <c r="A105" s="439"/>
      <c r="B105" s="457" t="s">
        <v>466</v>
      </c>
      <c r="C105" s="444">
        <v>0</v>
      </c>
      <c r="D105" s="445">
        <v>0</v>
      </c>
      <c r="E105" s="445">
        <v>0</v>
      </c>
      <c r="F105" s="445">
        <v>0</v>
      </c>
      <c r="G105" s="445">
        <v>0</v>
      </c>
      <c r="H105" s="445">
        <v>0</v>
      </c>
      <c r="I105" s="444">
        <v>0</v>
      </c>
      <c r="J105" s="444">
        <v>69.631804734982339</v>
      </c>
      <c r="K105" s="445">
        <v>69.165687278106503</v>
      </c>
      <c r="L105" s="445">
        <v>62.09889230769231</v>
      </c>
      <c r="M105" s="445">
        <v>67.588194117647049</v>
      </c>
      <c r="N105" s="444">
        <v>69.160131380977973</v>
      </c>
      <c r="O105" s="444">
        <v>0</v>
      </c>
      <c r="P105" s="489">
        <v>0</v>
      </c>
      <c r="Q105" s="252"/>
      <c r="R105" s="252"/>
      <c r="S105" s="272">
        <f t="shared" ref="S105" si="412">C105-C104</f>
        <v>0</v>
      </c>
      <c r="T105" s="272">
        <f t="shared" ref="T105" si="413">D105-D104</f>
        <v>0</v>
      </c>
      <c r="U105" s="272">
        <f t="shared" ref="U105" si="414">E105-E104</f>
        <v>0</v>
      </c>
      <c r="V105" s="272">
        <f t="shared" ref="V105" si="415">F105-F104</f>
        <v>0</v>
      </c>
      <c r="W105" s="272">
        <f t="shared" ref="W105" si="416">G105-G104</f>
        <v>0</v>
      </c>
      <c r="X105" s="272">
        <f t="shared" ref="X105" si="417">H105-H104</f>
        <v>0</v>
      </c>
      <c r="Y105" s="276">
        <f t="shared" ref="Y105" si="418">I105-I104</f>
        <v>0</v>
      </c>
      <c r="Z105" s="272">
        <f t="shared" ref="Z105" si="419">J105-J104</f>
        <v>-0.42448489464729278</v>
      </c>
      <c r="AA105" s="272">
        <f t="shared" ref="AA105" si="420">K105-K104</f>
        <v>0.6152383822074512</v>
      </c>
      <c r="AB105" s="272">
        <f t="shared" ref="AB105" si="421">L105-L104</f>
        <v>-1.5544756923076974</v>
      </c>
      <c r="AC105" s="272">
        <f t="shared" ref="AC105" si="422">M105-M104</f>
        <v>-4.8235470588235358</v>
      </c>
      <c r="AD105" s="276">
        <f t="shared" ref="AD105" si="423">N105-N104</f>
        <v>-0.37453917047170648</v>
      </c>
    </row>
    <row r="106" spans="1:30">
      <c r="A106" s="439"/>
      <c r="B106" s="457" t="s">
        <v>244</v>
      </c>
      <c r="C106" s="444">
        <v>0</v>
      </c>
      <c r="D106" s="445">
        <v>0</v>
      </c>
      <c r="E106" s="445">
        <v>0</v>
      </c>
      <c r="F106" s="445">
        <v>0</v>
      </c>
      <c r="G106" s="445">
        <v>0</v>
      </c>
      <c r="H106" s="445">
        <v>0</v>
      </c>
      <c r="I106" s="444">
        <v>0</v>
      </c>
      <c r="J106" s="444">
        <v>65.201010224632071</v>
      </c>
      <c r="K106" s="445">
        <v>63.746888271604924</v>
      </c>
      <c r="L106" s="445">
        <v>67.314818518518521</v>
      </c>
      <c r="M106" s="445">
        <v>67.166666666666671</v>
      </c>
      <c r="N106" s="444">
        <v>64.994923104477621</v>
      </c>
      <c r="O106" s="444">
        <v>0</v>
      </c>
      <c r="P106" s="489">
        <v>0</v>
      </c>
      <c r="Q106" s="252"/>
      <c r="R106" s="252"/>
      <c r="S106" s="113"/>
      <c r="T106" s="113"/>
      <c r="Y106" s="275"/>
      <c r="AD106" s="275"/>
    </row>
    <row r="107" spans="1:30">
      <c r="A107" s="439"/>
      <c r="B107" s="457" t="s">
        <v>468</v>
      </c>
      <c r="C107" s="444">
        <v>0</v>
      </c>
      <c r="D107" s="445">
        <v>0</v>
      </c>
      <c r="E107" s="445">
        <v>0</v>
      </c>
      <c r="F107" s="445">
        <v>0</v>
      </c>
      <c r="G107" s="445">
        <v>0</v>
      </c>
      <c r="H107" s="445">
        <v>0</v>
      </c>
      <c r="I107" s="444">
        <v>0</v>
      </c>
      <c r="J107" s="444">
        <v>65.385418675595233</v>
      </c>
      <c r="K107" s="445">
        <v>63.483244444444452</v>
      </c>
      <c r="L107" s="445">
        <v>66.195090243902428</v>
      </c>
      <c r="M107" s="445">
        <v>61.8</v>
      </c>
      <c r="N107" s="444">
        <v>64.979750703432757</v>
      </c>
      <c r="O107" s="444">
        <v>0</v>
      </c>
      <c r="P107" s="489">
        <v>0</v>
      </c>
      <c r="Q107" s="252"/>
      <c r="R107" s="252"/>
      <c r="S107" s="272">
        <f t="shared" ref="S107" si="424">C107-C106</f>
        <v>0</v>
      </c>
      <c r="T107" s="272">
        <f t="shared" ref="T107" si="425">D107-D106</f>
        <v>0</v>
      </c>
      <c r="U107" s="272">
        <f t="shared" ref="U107" si="426">E107-E106</f>
        <v>0</v>
      </c>
      <c r="V107" s="272">
        <f t="shared" ref="V107" si="427">F107-F106</f>
        <v>0</v>
      </c>
      <c r="W107" s="272">
        <f t="shared" ref="W107" si="428">G107-G106</f>
        <v>0</v>
      </c>
      <c r="X107" s="272">
        <f t="shared" ref="X107" si="429">H107-H106</f>
        <v>0</v>
      </c>
      <c r="Y107" s="276">
        <f t="shared" ref="Y107" si="430">I107-I106</f>
        <v>0</v>
      </c>
      <c r="Z107" s="272">
        <f t="shared" ref="Z107" si="431">J107-J106</f>
        <v>0.18440845096316139</v>
      </c>
      <c r="AA107" s="272">
        <f t="shared" ref="AA107" si="432">K107-K106</f>
        <v>-0.26364382716047174</v>
      </c>
      <c r="AB107" s="272">
        <f t="shared" ref="AB107" si="433">L107-L106</f>
        <v>-1.1197282746160937</v>
      </c>
      <c r="AC107" s="272">
        <f t="shared" ref="AC107" si="434">M107-M106</f>
        <v>-5.3666666666666742</v>
      </c>
      <c r="AD107" s="276">
        <f t="shared" ref="AD107" si="435">N107-N106</f>
        <v>-1.5172401044864614E-2</v>
      </c>
    </row>
    <row r="108" spans="1:30">
      <c r="A108" s="439"/>
      <c r="B108" s="457" t="s">
        <v>246</v>
      </c>
      <c r="C108" s="444">
        <v>0</v>
      </c>
      <c r="D108" s="445">
        <v>0</v>
      </c>
      <c r="E108" s="445">
        <v>0</v>
      </c>
      <c r="F108" s="445">
        <v>0</v>
      </c>
      <c r="G108" s="445">
        <v>0</v>
      </c>
      <c r="H108" s="445">
        <v>0</v>
      </c>
      <c r="I108" s="444">
        <v>0</v>
      </c>
      <c r="J108" s="444">
        <v>70.45801777057018</v>
      </c>
      <c r="K108" s="445">
        <v>68.679145211726379</v>
      </c>
      <c r="L108" s="445">
        <v>63.06351984126983</v>
      </c>
      <c r="M108" s="445">
        <v>70.235285294117631</v>
      </c>
      <c r="N108" s="444">
        <v>69.751188404133202</v>
      </c>
      <c r="O108" s="444">
        <v>0</v>
      </c>
      <c r="P108" s="489">
        <v>0</v>
      </c>
      <c r="Q108" s="252"/>
      <c r="R108" s="252"/>
      <c r="S108" s="113"/>
      <c r="T108" s="113"/>
      <c r="Y108" s="275"/>
      <c r="AD108" s="275"/>
    </row>
    <row r="109" spans="1:30">
      <c r="A109" s="439"/>
      <c r="B109" s="457" t="s">
        <v>470</v>
      </c>
      <c r="C109" s="444">
        <v>0</v>
      </c>
      <c r="D109" s="445">
        <v>0</v>
      </c>
      <c r="E109" s="445">
        <v>0</v>
      </c>
      <c r="F109" s="445">
        <v>0</v>
      </c>
      <c r="G109" s="445">
        <v>0</v>
      </c>
      <c r="H109" s="445">
        <v>0</v>
      </c>
      <c r="I109" s="444">
        <v>0</v>
      </c>
      <c r="J109" s="444">
        <v>70.037624274937144</v>
      </c>
      <c r="K109" s="445">
        <v>68.491618982035916</v>
      </c>
      <c r="L109" s="445">
        <v>62.544333497536947</v>
      </c>
      <c r="M109" s="445">
        <v>68.686534328358192</v>
      </c>
      <c r="N109" s="444">
        <v>69.33281076714357</v>
      </c>
      <c r="O109" s="444">
        <v>0</v>
      </c>
      <c r="P109" s="489">
        <v>0</v>
      </c>
      <c r="Q109" s="252"/>
      <c r="R109" s="252"/>
      <c r="S109" s="272">
        <f t="shared" ref="S109" si="436">C109-C108</f>
        <v>0</v>
      </c>
      <c r="T109" s="272">
        <f t="shared" ref="T109" si="437">D109-D108</f>
        <v>0</v>
      </c>
      <c r="U109" s="272">
        <f t="shared" ref="U109" si="438">E109-E108</f>
        <v>0</v>
      </c>
      <c r="V109" s="272">
        <f t="shared" ref="V109" si="439">F109-F108</f>
        <v>0</v>
      </c>
      <c r="W109" s="272">
        <f t="shared" ref="W109" si="440">G109-G108</f>
        <v>0</v>
      </c>
      <c r="X109" s="272">
        <f t="shared" ref="X109" si="441">H109-H108</f>
        <v>0</v>
      </c>
      <c r="Y109" s="276">
        <f t="shared" ref="Y109" si="442">I109-I108</f>
        <v>0</v>
      </c>
      <c r="Z109" s="272">
        <f t="shared" ref="Z109" si="443">J109-J108</f>
        <v>-0.42039349563303574</v>
      </c>
      <c r="AA109" s="272">
        <f t="shared" ref="AA109" si="444">K109-K108</f>
        <v>-0.18752622969046229</v>
      </c>
      <c r="AB109" s="272">
        <f t="shared" ref="AB109" si="445">L109-L108</f>
        <v>-0.51918634373288342</v>
      </c>
      <c r="AC109" s="272">
        <f t="shared" ref="AC109" si="446">M109-M108</f>
        <v>-1.5487509657594387</v>
      </c>
      <c r="AD109" s="276">
        <f t="shared" ref="AD109" si="447">N109-N108</f>
        <v>-0.41837763698963215</v>
      </c>
    </row>
    <row r="110" spans="1:30">
      <c r="A110" s="439"/>
      <c r="B110" s="457" t="s">
        <v>129</v>
      </c>
      <c r="C110" s="444">
        <v>0</v>
      </c>
      <c r="D110" s="445">
        <v>0</v>
      </c>
      <c r="E110" s="445">
        <v>0</v>
      </c>
      <c r="F110" s="445">
        <v>0</v>
      </c>
      <c r="G110" s="445">
        <v>0</v>
      </c>
      <c r="H110" s="445">
        <v>0</v>
      </c>
      <c r="I110" s="444">
        <v>0</v>
      </c>
      <c r="J110" s="444">
        <v>77.333640828085223</v>
      </c>
      <c r="K110" s="445">
        <v>75.496973392857143</v>
      </c>
      <c r="L110" s="445">
        <v>72.880512350597613</v>
      </c>
      <c r="M110" s="445">
        <v>70.876939999999991</v>
      </c>
      <c r="N110" s="444">
        <v>76.963388659793807</v>
      </c>
      <c r="O110" s="444">
        <v>0</v>
      </c>
      <c r="P110" s="489">
        <v>0</v>
      </c>
      <c r="Q110" s="252"/>
      <c r="R110" s="252"/>
      <c r="S110" s="113"/>
      <c r="T110" s="113"/>
      <c r="Y110" s="275"/>
      <c r="AD110" s="275"/>
    </row>
    <row r="111" spans="1:30">
      <c r="A111" s="439"/>
      <c r="B111" s="457" t="s">
        <v>472</v>
      </c>
      <c r="C111" s="444">
        <v>0</v>
      </c>
      <c r="D111" s="445">
        <v>0</v>
      </c>
      <c r="E111" s="445">
        <v>0</v>
      </c>
      <c r="F111" s="445">
        <v>0</v>
      </c>
      <c r="G111" s="445">
        <v>0</v>
      </c>
      <c r="H111" s="445">
        <v>0</v>
      </c>
      <c r="I111" s="444">
        <v>0</v>
      </c>
      <c r="J111" s="444">
        <v>76.70328697348944</v>
      </c>
      <c r="K111" s="445">
        <v>75.065520000000006</v>
      </c>
      <c r="L111" s="445">
        <v>72.2774</v>
      </c>
      <c r="M111" s="445">
        <v>70.725332394366191</v>
      </c>
      <c r="N111" s="444">
        <v>76.353631423023586</v>
      </c>
      <c r="O111" s="444">
        <v>0</v>
      </c>
      <c r="P111" s="489">
        <v>0</v>
      </c>
      <c r="Q111" s="252"/>
      <c r="R111" s="252"/>
      <c r="S111" s="272">
        <f t="shared" ref="S111" si="448">C111-C110</f>
        <v>0</v>
      </c>
      <c r="T111" s="272">
        <f t="shared" ref="T111" si="449">D111-D110</f>
        <v>0</v>
      </c>
      <c r="U111" s="272">
        <f t="shared" ref="U111" si="450">E111-E110</f>
        <v>0</v>
      </c>
      <c r="V111" s="272">
        <f t="shared" ref="V111" si="451">F111-F110</f>
        <v>0</v>
      </c>
      <c r="W111" s="272">
        <f t="shared" ref="W111" si="452">G111-G110</f>
        <v>0</v>
      </c>
      <c r="X111" s="272">
        <f t="shared" ref="X111" si="453">H111-H110</f>
        <v>0</v>
      </c>
      <c r="Y111" s="276">
        <f t="shared" ref="Y111" si="454">I111-I110</f>
        <v>0</v>
      </c>
      <c r="Z111" s="272">
        <f t="shared" ref="Z111" si="455">J111-J110</f>
        <v>-0.63035385459578208</v>
      </c>
      <c r="AA111" s="272">
        <f t="shared" ref="AA111" si="456">K111-K110</f>
        <v>-0.43145339285713646</v>
      </c>
      <c r="AB111" s="272">
        <f t="shared" ref="AB111" si="457">L111-L110</f>
        <v>-0.60311235059761259</v>
      </c>
      <c r="AC111" s="272">
        <f t="shared" ref="AC111" si="458">M111-M110</f>
        <v>-0.15160760563379938</v>
      </c>
      <c r="AD111" s="276">
        <f t="shared" ref="AD111" si="459">N111-N110</f>
        <v>-0.60975723677022131</v>
      </c>
    </row>
    <row r="112" spans="1:30">
      <c r="A112" s="439"/>
      <c r="B112" s="457" t="s">
        <v>131</v>
      </c>
      <c r="C112" s="444">
        <v>0</v>
      </c>
      <c r="D112" s="445">
        <v>0</v>
      </c>
      <c r="E112" s="445">
        <v>0</v>
      </c>
      <c r="F112" s="445">
        <v>0</v>
      </c>
      <c r="G112" s="445">
        <v>0</v>
      </c>
      <c r="H112" s="445">
        <v>0</v>
      </c>
      <c r="I112" s="444">
        <v>0</v>
      </c>
      <c r="J112" s="444">
        <v>77.250159482296127</v>
      </c>
      <c r="K112" s="445">
        <v>76.468447507629705</v>
      </c>
      <c r="L112" s="445">
        <v>74.868226356589133</v>
      </c>
      <c r="M112" s="445">
        <v>62.952390476190473</v>
      </c>
      <c r="N112" s="444">
        <v>77.089960926766793</v>
      </c>
      <c r="O112" s="444">
        <v>0</v>
      </c>
      <c r="P112" s="489">
        <v>0</v>
      </c>
      <c r="Q112" s="252"/>
      <c r="R112" s="252"/>
      <c r="S112" s="113"/>
      <c r="T112" s="113"/>
      <c r="Y112" s="275"/>
      <c r="AD112" s="275"/>
    </row>
    <row r="113" spans="1:30">
      <c r="A113" s="439"/>
      <c r="B113" s="457" t="s">
        <v>474</v>
      </c>
      <c r="C113" s="444">
        <v>0</v>
      </c>
      <c r="D113" s="445">
        <v>0</v>
      </c>
      <c r="E113" s="445">
        <v>0</v>
      </c>
      <c r="F113" s="445">
        <v>0</v>
      </c>
      <c r="G113" s="445">
        <v>0</v>
      </c>
      <c r="H113" s="445">
        <v>0</v>
      </c>
      <c r="I113" s="444">
        <v>0</v>
      </c>
      <c r="J113" s="444">
        <v>76.797606047966624</v>
      </c>
      <c r="K113" s="445">
        <v>75.861426779026218</v>
      </c>
      <c r="L113" s="445">
        <v>75.242461818181823</v>
      </c>
      <c r="M113" s="445">
        <v>70.333357142857153</v>
      </c>
      <c r="N113" s="444">
        <v>76.64163613040553</v>
      </c>
      <c r="O113" s="444">
        <v>0</v>
      </c>
      <c r="P113" s="489">
        <v>0</v>
      </c>
      <c r="Q113" s="252"/>
      <c r="R113" s="252"/>
      <c r="S113" s="272">
        <f t="shared" ref="S113" si="460">C113-C112</f>
        <v>0</v>
      </c>
      <c r="T113" s="272">
        <f t="shared" ref="T113" si="461">D113-D112</f>
        <v>0</v>
      </c>
      <c r="U113" s="272">
        <f t="shared" ref="U113" si="462">E113-E112</f>
        <v>0</v>
      </c>
      <c r="V113" s="272">
        <f t="shared" ref="V113" si="463">F113-F112</f>
        <v>0</v>
      </c>
      <c r="W113" s="272">
        <f t="shared" ref="W113" si="464">G113-G112</f>
        <v>0</v>
      </c>
      <c r="X113" s="272">
        <f t="shared" ref="X113" si="465">H113-H112</f>
        <v>0</v>
      </c>
      <c r="Y113" s="276">
        <f t="shared" ref="Y113" si="466">I113-I112</f>
        <v>0</v>
      </c>
      <c r="Z113" s="272">
        <f t="shared" ref="Z113" si="467">J113-J112</f>
        <v>-0.45255343432950212</v>
      </c>
      <c r="AA113" s="272">
        <f t="shared" ref="AA113" si="468">K113-K112</f>
        <v>-0.60702072860348721</v>
      </c>
      <c r="AB113" s="272">
        <f t="shared" ref="AB113" si="469">L113-L112</f>
        <v>0.37423546159268994</v>
      </c>
      <c r="AC113" s="272">
        <f t="shared" ref="AC113" si="470">M113-M112</f>
        <v>7.38096666666668</v>
      </c>
      <c r="AD113" s="276">
        <f t="shared" ref="AD113" si="471">N113-N112</f>
        <v>-0.44832479636126266</v>
      </c>
    </row>
    <row r="114" spans="1:30">
      <c r="A114" s="439"/>
      <c r="B114" s="457" t="s">
        <v>133</v>
      </c>
      <c r="C114" s="444">
        <v>0</v>
      </c>
      <c r="D114" s="445">
        <v>0</v>
      </c>
      <c r="E114" s="445">
        <v>0</v>
      </c>
      <c r="F114" s="445">
        <v>0</v>
      </c>
      <c r="G114" s="445">
        <v>0</v>
      </c>
      <c r="H114" s="445">
        <v>0</v>
      </c>
      <c r="I114" s="444">
        <v>0</v>
      </c>
      <c r="J114" s="444">
        <v>75</v>
      </c>
      <c r="K114" s="445">
        <v>0</v>
      </c>
      <c r="L114" s="445">
        <v>0</v>
      </c>
      <c r="M114" s="445">
        <v>0</v>
      </c>
      <c r="N114" s="444">
        <v>75</v>
      </c>
      <c r="O114" s="444">
        <v>0</v>
      </c>
      <c r="P114" s="489">
        <v>0</v>
      </c>
      <c r="Q114" s="252"/>
      <c r="R114" s="252"/>
      <c r="S114" s="113"/>
      <c r="T114" s="113"/>
      <c r="Y114" s="275"/>
      <c r="AD114" s="275"/>
    </row>
    <row r="115" spans="1:30">
      <c r="A115" s="439"/>
      <c r="B115" s="457" t="s">
        <v>476</v>
      </c>
      <c r="C115" s="444">
        <v>0</v>
      </c>
      <c r="D115" s="445">
        <v>0</v>
      </c>
      <c r="E115" s="445">
        <v>0</v>
      </c>
      <c r="F115" s="445">
        <v>0</v>
      </c>
      <c r="G115" s="445">
        <v>0</v>
      </c>
      <c r="H115" s="445">
        <v>0</v>
      </c>
      <c r="I115" s="444">
        <v>0</v>
      </c>
      <c r="J115" s="444">
        <v>79</v>
      </c>
      <c r="K115" s="445">
        <v>0</v>
      </c>
      <c r="L115" s="445">
        <v>0</v>
      </c>
      <c r="M115" s="445">
        <v>0</v>
      </c>
      <c r="N115" s="444">
        <v>79</v>
      </c>
      <c r="O115" s="444">
        <v>0</v>
      </c>
      <c r="P115" s="489">
        <v>0</v>
      </c>
      <c r="Q115" s="252"/>
      <c r="R115" s="252"/>
      <c r="S115" s="272">
        <f t="shared" ref="S115" si="472">C115-C114</f>
        <v>0</v>
      </c>
      <c r="T115" s="272">
        <f t="shared" ref="T115" si="473">D115-D114</f>
        <v>0</v>
      </c>
      <c r="U115" s="272">
        <f t="shared" ref="U115" si="474">E115-E114</f>
        <v>0</v>
      </c>
      <c r="V115" s="272">
        <f t="shared" ref="V115" si="475">F115-F114</f>
        <v>0</v>
      </c>
      <c r="W115" s="272">
        <f t="shared" ref="W115" si="476">G115-G114</f>
        <v>0</v>
      </c>
      <c r="X115" s="272">
        <f t="shared" ref="X115" si="477">H115-H114</f>
        <v>0</v>
      </c>
      <c r="Y115" s="276">
        <f t="shared" ref="Y115" si="478">I115-I114</f>
        <v>0</v>
      </c>
      <c r="Z115" s="272">
        <f t="shared" ref="Z115" si="479">J115-J114</f>
        <v>4</v>
      </c>
      <c r="AA115" s="272">
        <f t="shared" ref="AA115" si="480">K115-K114</f>
        <v>0</v>
      </c>
      <c r="AB115" s="272">
        <f t="shared" ref="AB115" si="481">L115-L114</f>
        <v>0</v>
      </c>
      <c r="AC115" s="272">
        <f t="shared" ref="AC115" si="482">M115-M114</f>
        <v>0</v>
      </c>
      <c r="AD115" s="276">
        <f t="shared" ref="AD115" si="483">N115-N114</f>
        <v>4</v>
      </c>
    </row>
    <row r="116" spans="1:30">
      <c r="A116" s="439"/>
      <c r="B116" s="457" t="s">
        <v>135</v>
      </c>
      <c r="C116" s="444">
        <v>0</v>
      </c>
      <c r="D116" s="445">
        <v>0</v>
      </c>
      <c r="E116" s="445">
        <v>0</v>
      </c>
      <c r="F116" s="445">
        <v>0</v>
      </c>
      <c r="G116" s="445">
        <v>0</v>
      </c>
      <c r="H116" s="445">
        <v>0</v>
      </c>
      <c r="I116" s="444">
        <v>0</v>
      </c>
      <c r="J116" s="444">
        <v>77.305625093817</v>
      </c>
      <c r="K116" s="445">
        <v>75.749407718741736</v>
      </c>
      <c r="L116" s="445">
        <v>73.555288947368425</v>
      </c>
      <c r="M116" s="445">
        <v>68.941875581395351</v>
      </c>
      <c r="N116" s="444">
        <v>77.004060098374183</v>
      </c>
      <c r="O116" s="444">
        <v>0</v>
      </c>
      <c r="P116" s="489">
        <v>0</v>
      </c>
      <c r="Q116" s="252"/>
      <c r="R116" s="252"/>
      <c r="S116" s="113"/>
      <c r="T116" s="113"/>
      <c r="Y116" s="275"/>
      <c r="AD116" s="275"/>
    </row>
    <row r="117" spans="1:30">
      <c r="A117" s="439"/>
      <c r="B117" s="457" t="s">
        <v>478</v>
      </c>
      <c r="C117" s="444">
        <v>0</v>
      </c>
      <c r="D117" s="445">
        <v>0</v>
      </c>
      <c r="E117" s="445">
        <v>0</v>
      </c>
      <c r="F117" s="445">
        <v>0</v>
      </c>
      <c r="G117" s="445">
        <v>0</v>
      </c>
      <c r="H117" s="445">
        <v>0</v>
      </c>
      <c r="I117" s="444">
        <v>0</v>
      </c>
      <c r="J117" s="444">
        <v>76.735499649434217</v>
      </c>
      <c r="K117" s="445">
        <v>75.28527916235781</v>
      </c>
      <c r="L117" s="445">
        <v>73.347936542669586</v>
      </c>
      <c r="M117" s="445">
        <v>70.635859782608691</v>
      </c>
      <c r="N117" s="444">
        <v>76.449111401751267</v>
      </c>
      <c r="O117" s="444">
        <v>0</v>
      </c>
      <c r="P117" s="489">
        <v>0</v>
      </c>
      <c r="Q117" s="252"/>
      <c r="R117" s="252"/>
      <c r="S117" s="272">
        <f t="shared" ref="S117" si="484">C117-C116</f>
        <v>0</v>
      </c>
      <c r="T117" s="272">
        <f t="shared" ref="T117" si="485">D117-D116</f>
        <v>0</v>
      </c>
      <c r="U117" s="272">
        <f t="shared" ref="U117" si="486">E117-E116</f>
        <v>0</v>
      </c>
      <c r="V117" s="272">
        <f t="shared" ref="V117" si="487">F117-F116</f>
        <v>0</v>
      </c>
      <c r="W117" s="272">
        <f t="shared" ref="W117" si="488">G117-G116</f>
        <v>0</v>
      </c>
      <c r="X117" s="272">
        <f t="shared" ref="X117" si="489">H117-H116</f>
        <v>0</v>
      </c>
      <c r="Y117" s="276">
        <f t="shared" ref="Y117" si="490">I117-I116</f>
        <v>0</v>
      </c>
      <c r="Z117" s="272">
        <f t="shared" ref="Z117" si="491">J117-J116</f>
        <v>-0.57012544438278212</v>
      </c>
      <c r="AA117" s="272">
        <f t="shared" ref="AA117" si="492">K117-K116</f>
        <v>-0.46412855638392614</v>
      </c>
      <c r="AB117" s="272">
        <f t="shared" ref="AB117" si="493">L117-L116</f>
        <v>-0.2073524046988382</v>
      </c>
      <c r="AC117" s="272">
        <f t="shared" ref="AC117" si="494">M117-M116</f>
        <v>1.6939842012133397</v>
      </c>
      <c r="AD117" s="276">
        <f t="shared" ref="AD117" si="495">N117-N116</f>
        <v>-0.55494869662291535</v>
      </c>
    </row>
    <row r="118" spans="1:30">
      <c r="A118" s="439"/>
      <c r="B118" s="457" t="s">
        <v>137</v>
      </c>
      <c r="C118" s="444">
        <v>0</v>
      </c>
      <c r="D118" s="445">
        <v>0</v>
      </c>
      <c r="E118" s="445">
        <v>0</v>
      </c>
      <c r="F118" s="445">
        <v>0</v>
      </c>
      <c r="G118" s="445">
        <v>0</v>
      </c>
      <c r="H118" s="445">
        <v>0</v>
      </c>
      <c r="I118" s="444">
        <v>0</v>
      </c>
      <c r="J118" s="444">
        <v>51.933787097407695</v>
      </c>
      <c r="K118" s="445">
        <v>48.038515309734514</v>
      </c>
      <c r="L118" s="445">
        <v>50.700020000000002</v>
      </c>
      <c r="M118" s="445">
        <v>55.820512820512818</v>
      </c>
      <c r="N118" s="444">
        <v>51.24710565265314</v>
      </c>
      <c r="O118" s="444">
        <v>0</v>
      </c>
      <c r="P118" s="489">
        <v>0</v>
      </c>
      <c r="Q118" s="252"/>
      <c r="R118" s="252"/>
      <c r="S118" s="113"/>
      <c r="T118" s="113"/>
      <c r="Y118" s="275"/>
      <c r="AD118" s="275"/>
    </row>
    <row r="119" spans="1:30">
      <c r="A119" s="439"/>
      <c r="B119" s="457" t="s">
        <v>480</v>
      </c>
      <c r="C119" s="444">
        <v>0</v>
      </c>
      <c r="D119" s="445">
        <v>0</v>
      </c>
      <c r="E119" s="445">
        <v>0</v>
      </c>
      <c r="F119" s="445">
        <v>0</v>
      </c>
      <c r="G119" s="445">
        <v>0</v>
      </c>
      <c r="H119" s="445">
        <v>0</v>
      </c>
      <c r="I119" s="444">
        <v>0</v>
      </c>
      <c r="J119" s="444">
        <v>51.05870392628205</v>
      </c>
      <c r="K119" s="445">
        <v>48.96345664335665</v>
      </c>
      <c r="L119" s="445">
        <v>47.149255223880594</v>
      </c>
      <c r="M119" s="445">
        <v>53.499980000000008</v>
      </c>
      <c r="N119" s="444">
        <v>50.606182277289825</v>
      </c>
      <c r="O119" s="444">
        <v>0</v>
      </c>
      <c r="P119" s="489">
        <v>0</v>
      </c>
      <c r="Q119" s="252"/>
      <c r="R119" s="252"/>
      <c r="S119" s="272">
        <f t="shared" ref="S119" si="496">C119-C118</f>
        <v>0</v>
      </c>
      <c r="T119" s="272">
        <f t="shared" ref="T119" si="497">D119-D118</f>
        <v>0</v>
      </c>
      <c r="U119" s="272">
        <f t="shared" ref="U119" si="498">E119-E118</f>
        <v>0</v>
      </c>
      <c r="V119" s="272">
        <f t="shared" ref="V119" si="499">F119-F118</f>
        <v>0</v>
      </c>
      <c r="W119" s="272">
        <f t="shared" ref="W119" si="500">G119-G118</f>
        <v>0</v>
      </c>
      <c r="X119" s="272">
        <f t="shared" ref="X119" si="501">H119-H118</f>
        <v>0</v>
      </c>
      <c r="Y119" s="276">
        <f t="shared" ref="Y119" si="502">I119-I118</f>
        <v>0</v>
      </c>
      <c r="Z119" s="272">
        <f t="shared" ref="Z119" si="503">J119-J118</f>
        <v>-0.87508317112564526</v>
      </c>
      <c r="AA119" s="272">
        <f t="shared" ref="AA119" si="504">K119-K118</f>
        <v>0.9249413336221366</v>
      </c>
      <c r="AB119" s="272">
        <f t="shared" ref="AB119" si="505">L119-L118</f>
        <v>-3.5507647761194079</v>
      </c>
      <c r="AC119" s="272">
        <f t="shared" ref="AC119" si="506">M119-M118</f>
        <v>-2.3205328205128097</v>
      </c>
      <c r="AD119" s="276">
        <f t="shared" ref="AD119" si="507">N119-N118</f>
        <v>-0.64092337536331456</v>
      </c>
    </row>
    <row r="120" spans="1:30">
      <c r="A120" s="439"/>
      <c r="B120" s="457" t="s">
        <v>139</v>
      </c>
      <c r="C120" s="444">
        <v>0</v>
      </c>
      <c r="D120" s="445">
        <v>0</v>
      </c>
      <c r="E120" s="445">
        <v>0</v>
      </c>
      <c r="F120" s="445">
        <v>0</v>
      </c>
      <c r="G120" s="445">
        <v>0</v>
      </c>
      <c r="H120" s="445">
        <v>0</v>
      </c>
      <c r="I120" s="444">
        <v>0</v>
      </c>
      <c r="J120" s="444">
        <v>49.455345348376881</v>
      </c>
      <c r="K120" s="445">
        <v>47.333096391752576</v>
      </c>
      <c r="L120" s="445">
        <v>44.297289189189193</v>
      </c>
      <c r="M120" s="445">
        <v>43.451629032258062</v>
      </c>
      <c r="N120" s="444">
        <v>49.082064284510366</v>
      </c>
      <c r="O120" s="444">
        <v>0</v>
      </c>
      <c r="P120" s="489">
        <v>0</v>
      </c>
      <c r="Q120" s="252"/>
      <c r="R120" s="252"/>
      <c r="S120" s="113"/>
      <c r="T120" s="113"/>
      <c r="Y120" s="275"/>
      <c r="AD120" s="275"/>
    </row>
    <row r="121" spans="1:30">
      <c r="A121" s="439"/>
      <c r="B121" s="457" t="s">
        <v>482</v>
      </c>
      <c r="C121" s="444">
        <v>0</v>
      </c>
      <c r="D121" s="445">
        <v>0</v>
      </c>
      <c r="E121" s="445">
        <v>0</v>
      </c>
      <c r="F121" s="445">
        <v>0</v>
      </c>
      <c r="G121" s="445">
        <v>0</v>
      </c>
      <c r="H121" s="445">
        <v>0</v>
      </c>
      <c r="I121" s="444">
        <v>0</v>
      </c>
      <c r="J121" s="444">
        <v>48.578178072763031</v>
      </c>
      <c r="K121" s="445">
        <v>46.633300721153844</v>
      </c>
      <c r="L121" s="445">
        <v>46.755559999999996</v>
      </c>
      <c r="M121" s="445">
        <v>46.687518749999995</v>
      </c>
      <c r="N121" s="444">
        <v>48.273048965060454</v>
      </c>
      <c r="O121" s="444">
        <v>0</v>
      </c>
      <c r="P121" s="489">
        <v>0</v>
      </c>
      <c r="Q121" s="252"/>
      <c r="R121" s="252"/>
      <c r="S121" s="272">
        <f t="shared" ref="S121" si="508">C121-C120</f>
        <v>0</v>
      </c>
      <c r="T121" s="272">
        <f t="shared" ref="T121" si="509">D121-D120</f>
        <v>0</v>
      </c>
      <c r="U121" s="272">
        <f t="shared" ref="U121" si="510">E121-E120</f>
        <v>0</v>
      </c>
      <c r="V121" s="272">
        <f t="shared" ref="V121" si="511">F121-F120</f>
        <v>0</v>
      </c>
      <c r="W121" s="272">
        <f t="shared" ref="W121" si="512">G121-G120</f>
        <v>0</v>
      </c>
      <c r="X121" s="272">
        <f t="shared" ref="X121" si="513">H121-H120</f>
        <v>0</v>
      </c>
      <c r="Y121" s="276">
        <f t="shared" ref="Y121" si="514">I121-I120</f>
        <v>0</v>
      </c>
      <c r="Z121" s="272">
        <f t="shared" ref="Z121" si="515">J121-J120</f>
        <v>-0.87716727561384999</v>
      </c>
      <c r="AA121" s="272">
        <f t="shared" ref="AA121" si="516">K121-K120</f>
        <v>-0.69979567059873204</v>
      </c>
      <c r="AB121" s="272">
        <f t="shared" ref="AB121" si="517">L121-L120</f>
        <v>2.4582708108108022</v>
      </c>
      <c r="AC121" s="272">
        <f t="shared" ref="AC121" si="518">M121-M120</f>
        <v>3.2358897177419337</v>
      </c>
      <c r="AD121" s="276">
        <f t="shared" ref="AD121" si="519">N121-N120</f>
        <v>-0.80901531944991234</v>
      </c>
    </row>
    <row r="122" spans="1:30">
      <c r="A122" s="439"/>
      <c r="B122" s="457" t="s">
        <v>141</v>
      </c>
      <c r="C122" s="444">
        <v>0</v>
      </c>
      <c r="D122" s="445">
        <v>0</v>
      </c>
      <c r="E122" s="445">
        <v>0</v>
      </c>
      <c r="F122" s="445">
        <v>0</v>
      </c>
      <c r="G122" s="445">
        <v>0</v>
      </c>
      <c r="H122" s="445">
        <v>0</v>
      </c>
      <c r="I122" s="444">
        <v>0</v>
      </c>
      <c r="J122" s="444">
        <v>64</v>
      </c>
      <c r="K122" s="445">
        <v>0</v>
      </c>
      <c r="L122" s="445">
        <v>0</v>
      </c>
      <c r="M122" s="445">
        <v>0</v>
      </c>
      <c r="N122" s="444">
        <v>64</v>
      </c>
      <c r="O122" s="444">
        <v>0</v>
      </c>
      <c r="P122" s="489">
        <v>0</v>
      </c>
      <c r="Q122" s="252"/>
      <c r="R122" s="252"/>
      <c r="S122" s="113"/>
      <c r="T122" s="113"/>
      <c r="Y122" s="275"/>
      <c r="AD122" s="275"/>
    </row>
    <row r="123" spans="1:30">
      <c r="A123" s="439"/>
      <c r="B123" s="457" t="s">
        <v>484</v>
      </c>
      <c r="C123" s="444">
        <v>0</v>
      </c>
      <c r="D123" s="445">
        <v>0</v>
      </c>
      <c r="E123" s="445">
        <v>0</v>
      </c>
      <c r="F123" s="445">
        <v>0</v>
      </c>
      <c r="G123" s="445">
        <v>0</v>
      </c>
      <c r="H123" s="445">
        <v>0</v>
      </c>
      <c r="I123" s="444">
        <v>0</v>
      </c>
      <c r="J123" s="444">
        <v>42</v>
      </c>
      <c r="K123" s="445">
        <v>0</v>
      </c>
      <c r="L123" s="445">
        <v>0</v>
      </c>
      <c r="M123" s="445">
        <v>0</v>
      </c>
      <c r="N123" s="444">
        <v>42</v>
      </c>
      <c r="O123" s="444">
        <v>0</v>
      </c>
      <c r="P123" s="489">
        <v>0</v>
      </c>
      <c r="Q123" s="252"/>
      <c r="R123" s="252"/>
      <c r="S123" s="272">
        <f t="shared" ref="S123" si="520">C123-C122</f>
        <v>0</v>
      </c>
      <c r="T123" s="272">
        <f t="shared" ref="T123" si="521">D123-D122</f>
        <v>0</v>
      </c>
      <c r="U123" s="272">
        <f t="shared" ref="U123" si="522">E123-E122</f>
        <v>0</v>
      </c>
      <c r="V123" s="272">
        <f t="shared" ref="V123" si="523">F123-F122</f>
        <v>0</v>
      </c>
      <c r="W123" s="272">
        <f t="shared" ref="W123" si="524">G123-G122</f>
        <v>0</v>
      </c>
      <c r="X123" s="272">
        <f t="shared" ref="X123" si="525">H123-H122</f>
        <v>0</v>
      </c>
      <c r="Y123" s="276">
        <f t="shared" ref="Y123" si="526">I123-I122</f>
        <v>0</v>
      </c>
      <c r="Z123" s="805">
        <f t="shared" ref="Z123" si="527">J123-J122</f>
        <v>-22</v>
      </c>
      <c r="AA123" s="272">
        <f t="shared" ref="AA123" si="528">K123-K122</f>
        <v>0</v>
      </c>
      <c r="AB123" s="272">
        <f t="shared" ref="AB123" si="529">L123-L122</f>
        <v>0</v>
      </c>
      <c r="AC123" s="272">
        <f t="shared" ref="AC123" si="530">M123-M122</f>
        <v>0</v>
      </c>
      <c r="AD123" s="498">
        <f t="shared" ref="AD123" si="531">N123-N122</f>
        <v>-22</v>
      </c>
    </row>
    <row r="124" spans="1:30">
      <c r="A124" s="439"/>
      <c r="B124" s="457" t="s">
        <v>143</v>
      </c>
      <c r="C124" s="444">
        <v>0</v>
      </c>
      <c r="D124" s="445">
        <v>0</v>
      </c>
      <c r="E124" s="445">
        <v>0</v>
      </c>
      <c r="F124" s="445">
        <v>0</v>
      </c>
      <c r="G124" s="445">
        <v>0</v>
      </c>
      <c r="H124" s="445">
        <v>0</v>
      </c>
      <c r="I124" s="444">
        <v>0</v>
      </c>
      <c r="J124" s="444">
        <v>50.703385099044048</v>
      </c>
      <c r="K124" s="445">
        <v>47.751314323189924</v>
      </c>
      <c r="L124" s="445">
        <v>47.810982926829269</v>
      </c>
      <c r="M124" s="445">
        <v>50.342864285714285</v>
      </c>
      <c r="N124" s="444">
        <v>50.20479005452917</v>
      </c>
      <c r="O124" s="444">
        <v>0</v>
      </c>
      <c r="P124" s="489">
        <v>0</v>
      </c>
      <c r="Q124" s="252"/>
      <c r="R124" s="252"/>
      <c r="S124" s="113"/>
      <c r="T124" s="113"/>
      <c r="Y124" s="275"/>
      <c r="AD124" s="275"/>
    </row>
    <row r="125" spans="1:30">
      <c r="A125" s="439"/>
      <c r="B125" s="457" t="s">
        <v>486</v>
      </c>
      <c r="C125" s="444">
        <v>0</v>
      </c>
      <c r="D125" s="445">
        <v>0</v>
      </c>
      <c r="E125" s="445">
        <v>0</v>
      </c>
      <c r="F125" s="445">
        <v>0</v>
      </c>
      <c r="G125" s="445">
        <v>0</v>
      </c>
      <c r="H125" s="445">
        <v>0</v>
      </c>
      <c r="I125" s="444">
        <v>0</v>
      </c>
      <c r="J125" s="444">
        <v>49.80544553031055</v>
      </c>
      <c r="K125" s="445">
        <v>48.048548796602176</v>
      </c>
      <c r="L125" s="445">
        <v>46.923570063694271</v>
      </c>
      <c r="M125" s="445">
        <v>49.983870967741936</v>
      </c>
      <c r="N125" s="444">
        <v>49.470078191189501</v>
      </c>
      <c r="O125" s="444">
        <v>0</v>
      </c>
      <c r="P125" s="489">
        <v>0</v>
      </c>
      <c r="Q125" s="252"/>
      <c r="R125" s="252"/>
      <c r="S125" s="272">
        <f t="shared" ref="S125" si="532">C125-C124</f>
        <v>0</v>
      </c>
      <c r="T125" s="272">
        <f t="shared" ref="T125" si="533">D125-D124</f>
        <v>0</v>
      </c>
      <c r="U125" s="272">
        <f t="shared" ref="U125" si="534">E125-E124</f>
        <v>0</v>
      </c>
      <c r="V125" s="272">
        <f t="shared" ref="V125" si="535">F125-F124</f>
        <v>0</v>
      </c>
      <c r="W125" s="272">
        <f t="shared" ref="W125" si="536">G125-G124</f>
        <v>0</v>
      </c>
      <c r="X125" s="272">
        <f t="shared" ref="X125" si="537">H125-H124</f>
        <v>0</v>
      </c>
      <c r="Y125" s="276">
        <f t="shared" ref="Y125" si="538">I125-I124</f>
        <v>0</v>
      </c>
      <c r="Z125" s="272">
        <f t="shared" ref="Z125" si="539">J125-J124</f>
        <v>-0.89793956873349856</v>
      </c>
      <c r="AA125" s="272">
        <f t="shared" ref="AA125" si="540">K125-K124</f>
        <v>0.29723447341225295</v>
      </c>
      <c r="AB125" s="272">
        <f t="shared" ref="AB125" si="541">L125-L124</f>
        <v>-0.88741286313499756</v>
      </c>
      <c r="AC125" s="272">
        <f t="shared" ref="AC125" si="542">M125-M124</f>
        <v>-0.35899331797234879</v>
      </c>
      <c r="AD125" s="276">
        <f t="shared" ref="AD125" si="543">N125-N124</f>
        <v>-0.73471186333966898</v>
      </c>
    </row>
    <row r="126" spans="1:30">
      <c r="A126" s="439"/>
      <c r="B126" s="457" t="s">
        <v>149</v>
      </c>
      <c r="C126" s="444">
        <v>0</v>
      </c>
      <c r="D126" s="445">
        <v>0</v>
      </c>
      <c r="E126" s="445">
        <v>0</v>
      </c>
      <c r="F126" s="445">
        <v>0</v>
      </c>
      <c r="G126" s="445">
        <v>0</v>
      </c>
      <c r="H126" s="445">
        <v>0</v>
      </c>
      <c r="I126" s="444">
        <v>0</v>
      </c>
      <c r="J126" s="444">
        <v>71.940576758484994</v>
      </c>
      <c r="K126" s="445">
        <v>69.170245883644341</v>
      </c>
      <c r="L126" s="445">
        <v>61.13540625000001</v>
      </c>
      <c r="M126" s="445">
        <v>65.647058823529406</v>
      </c>
      <c r="N126" s="444">
        <v>71.219936758349718</v>
      </c>
      <c r="O126" s="444">
        <v>0</v>
      </c>
      <c r="P126" s="489">
        <v>0</v>
      </c>
      <c r="Q126" s="252"/>
      <c r="R126" s="252"/>
      <c r="S126" s="113"/>
      <c r="T126" s="113"/>
      <c r="Y126" s="275"/>
      <c r="AD126" s="275"/>
    </row>
    <row r="127" spans="1:30">
      <c r="A127" s="439"/>
      <c r="B127" s="457" t="s">
        <v>488</v>
      </c>
      <c r="C127" s="444">
        <v>0</v>
      </c>
      <c r="D127" s="445">
        <v>0</v>
      </c>
      <c r="E127" s="445">
        <v>0</v>
      </c>
      <c r="F127" s="445">
        <v>0</v>
      </c>
      <c r="G127" s="445">
        <v>0</v>
      </c>
      <c r="H127" s="445">
        <v>0</v>
      </c>
      <c r="I127" s="444">
        <v>0</v>
      </c>
      <c r="J127" s="444">
        <v>70.827813058589868</v>
      </c>
      <c r="K127" s="445">
        <v>69.254245934065935</v>
      </c>
      <c r="L127" s="445">
        <v>62.656858823529419</v>
      </c>
      <c r="M127" s="445">
        <v>73.823570588235299</v>
      </c>
      <c r="N127" s="444">
        <v>70.389914000395493</v>
      </c>
      <c r="O127" s="444">
        <v>0</v>
      </c>
      <c r="P127" s="489">
        <v>0</v>
      </c>
      <c r="Q127" s="252"/>
      <c r="R127" s="252"/>
      <c r="S127" s="272">
        <f t="shared" ref="S127" si="544">C127-C126</f>
        <v>0</v>
      </c>
      <c r="T127" s="272">
        <f t="shared" ref="T127" si="545">D127-D126</f>
        <v>0</v>
      </c>
      <c r="U127" s="272">
        <f t="shared" ref="U127" si="546">E127-E126</f>
        <v>0</v>
      </c>
      <c r="V127" s="272">
        <f t="shared" ref="V127" si="547">F127-F126</f>
        <v>0</v>
      </c>
      <c r="W127" s="272">
        <f t="shared" ref="W127" si="548">G127-G126</f>
        <v>0</v>
      </c>
      <c r="X127" s="272">
        <f t="shared" ref="X127" si="549">H127-H126</f>
        <v>0</v>
      </c>
      <c r="Y127" s="276">
        <f t="shared" ref="Y127" si="550">I127-I126</f>
        <v>0</v>
      </c>
      <c r="Z127" s="272">
        <f t="shared" ref="Z127" si="551">J127-J126</f>
        <v>-1.112763699895126</v>
      </c>
      <c r="AA127" s="272">
        <f t="shared" ref="AA127" si="552">K127-K126</f>
        <v>8.4000050421593642E-2</v>
      </c>
      <c r="AB127" s="272">
        <f t="shared" ref="AB127" si="553">L127-L126</f>
        <v>1.5214525735294089</v>
      </c>
      <c r="AC127" s="272">
        <f t="shared" ref="AC127" si="554">M127-M126</f>
        <v>8.1765117647058929</v>
      </c>
      <c r="AD127" s="276">
        <f t="shared" ref="AD127" si="555">N127-N126</f>
        <v>-0.8300227579542252</v>
      </c>
    </row>
    <row r="128" spans="1:30">
      <c r="A128" s="439"/>
      <c r="B128" s="457" t="s">
        <v>145</v>
      </c>
      <c r="C128" s="444">
        <v>0</v>
      </c>
      <c r="D128" s="445">
        <v>0</v>
      </c>
      <c r="E128" s="445">
        <v>0</v>
      </c>
      <c r="F128" s="445">
        <v>0</v>
      </c>
      <c r="G128" s="445">
        <v>0</v>
      </c>
      <c r="H128" s="445">
        <v>0</v>
      </c>
      <c r="I128" s="444">
        <v>0</v>
      </c>
      <c r="J128" s="444">
        <v>71.130679569614799</v>
      </c>
      <c r="K128" s="445">
        <v>68.141179850746269</v>
      </c>
      <c r="L128" s="445">
        <v>64.889861186440683</v>
      </c>
      <c r="M128" s="445">
        <v>66.617455704697974</v>
      </c>
      <c r="N128" s="444">
        <v>70.47869332592542</v>
      </c>
      <c r="O128" s="444">
        <v>0</v>
      </c>
      <c r="P128" s="489">
        <v>0</v>
      </c>
      <c r="Q128" s="252"/>
      <c r="R128" s="252"/>
      <c r="S128" s="113"/>
      <c r="T128" s="113"/>
      <c r="Y128" s="275"/>
      <c r="AD128" s="275"/>
    </row>
    <row r="129" spans="1:30">
      <c r="A129" s="439"/>
      <c r="B129" s="457" t="s">
        <v>490</v>
      </c>
      <c r="C129" s="444">
        <v>0</v>
      </c>
      <c r="D129" s="445">
        <v>0</v>
      </c>
      <c r="E129" s="445">
        <v>0</v>
      </c>
      <c r="F129" s="445">
        <v>0</v>
      </c>
      <c r="G129" s="445">
        <v>0</v>
      </c>
      <c r="H129" s="445">
        <v>0</v>
      </c>
      <c r="I129" s="444">
        <v>0</v>
      </c>
      <c r="J129" s="444">
        <v>70.521106825672163</v>
      </c>
      <c r="K129" s="445">
        <v>67.494914646263908</v>
      </c>
      <c r="L129" s="445">
        <v>65.232231279620848</v>
      </c>
      <c r="M129" s="445">
        <v>66.921208904109577</v>
      </c>
      <c r="N129" s="444">
        <v>69.85950028748573</v>
      </c>
      <c r="O129" s="444">
        <v>0</v>
      </c>
      <c r="P129" s="489">
        <v>0</v>
      </c>
      <c r="Q129" s="252"/>
      <c r="R129" s="252"/>
      <c r="S129" s="272">
        <f t="shared" ref="S129" si="556">C129-C128</f>
        <v>0</v>
      </c>
      <c r="T129" s="272">
        <f t="shared" ref="T129" si="557">D129-D128</f>
        <v>0</v>
      </c>
      <c r="U129" s="272">
        <f t="shared" ref="U129" si="558">E129-E128</f>
        <v>0</v>
      </c>
      <c r="V129" s="272">
        <f t="shared" ref="V129" si="559">F129-F128</f>
        <v>0</v>
      </c>
      <c r="W129" s="272">
        <f t="shared" ref="W129" si="560">G129-G128</f>
        <v>0</v>
      </c>
      <c r="X129" s="272">
        <f t="shared" ref="X129" si="561">H129-H128</f>
        <v>0</v>
      </c>
      <c r="Y129" s="276">
        <f t="shared" ref="Y129" si="562">I129-I128</f>
        <v>0</v>
      </c>
      <c r="Z129" s="272">
        <f t="shared" ref="Z129" si="563">J129-J128</f>
        <v>-0.6095727439426355</v>
      </c>
      <c r="AA129" s="272">
        <f t="shared" ref="AA129" si="564">K129-K128</f>
        <v>-0.64626520448236136</v>
      </c>
      <c r="AB129" s="272">
        <f t="shared" ref="AB129" si="565">L129-L128</f>
        <v>0.34237009318016476</v>
      </c>
      <c r="AC129" s="272">
        <f t="shared" ref="AC129" si="566">M129-M128</f>
        <v>0.30375319941160228</v>
      </c>
      <c r="AD129" s="276">
        <f t="shared" ref="AD129" si="567">N129-N128</f>
        <v>-0.61919303843968976</v>
      </c>
    </row>
    <row r="130" spans="1:30">
      <c r="A130" s="439"/>
      <c r="B130" s="457" t="s">
        <v>147</v>
      </c>
      <c r="C130" s="444">
        <v>0</v>
      </c>
      <c r="D130" s="445">
        <v>0</v>
      </c>
      <c r="E130" s="445">
        <v>0</v>
      </c>
      <c r="F130" s="445">
        <v>0</v>
      </c>
      <c r="G130" s="445">
        <v>0</v>
      </c>
      <c r="H130" s="445">
        <v>0</v>
      </c>
      <c r="I130" s="444">
        <v>0</v>
      </c>
      <c r="J130" s="444">
        <v>66.416624678885853</v>
      </c>
      <c r="K130" s="445">
        <v>64.368718208092488</v>
      </c>
      <c r="L130" s="445">
        <v>63.705047482014386</v>
      </c>
      <c r="M130" s="445">
        <v>56.521743478260866</v>
      </c>
      <c r="N130" s="444">
        <v>66.067259216264361</v>
      </c>
      <c r="O130" s="444">
        <v>0</v>
      </c>
      <c r="P130" s="489">
        <v>0</v>
      </c>
      <c r="Q130" s="252"/>
      <c r="R130" s="252"/>
      <c r="S130" s="113"/>
      <c r="T130" s="113"/>
      <c r="Y130" s="275"/>
      <c r="AD130" s="275"/>
    </row>
    <row r="131" spans="1:30">
      <c r="A131" s="439"/>
      <c r="B131" s="457" t="s">
        <v>492</v>
      </c>
      <c r="C131" s="444">
        <v>0</v>
      </c>
      <c r="D131" s="445">
        <v>0</v>
      </c>
      <c r="E131" s="445">
        <v>0</v>
      </c>
      <c r="F131" s="445">
        <v>0</v>
      </c>
      <c r="G131" s="445">
        <v>0</v>
      </c>
      <c r="H131" s="445">
        <v>0</v>
      </c>
      <c r="I131" s="444">
        <v>0</v>
      </c>
      <c r="J131" s="444">
        <v>65.956835506632814</v>
      </c>
      <c r="K131" s="445">
        <v>63.98432184986595</v>
      </c>
      <c r="L131" s="445">
        <v>64.375739306358383</v>
      </c>
      <c r="M131" s="445">
        <v>58.857148571428567</v>
      </c>
      <c r="N131" s="444">
        <v>65.632425490312613</v>
      </c>
      <c r="O131" s="444">
        <v>0</v>
      </c>
      <c r="P131" s="489">
        <v>0</v>
      </c>
      <c r="Q131" s="252"/>
      <c r="R131" s="252"/>
      <c r="S131" s="272">
        <f t="shared" ref="S131" si="568">C131-C130</f>
        <v>0</v>
      </c>
      <c r="T131" s="272">
        <f t="shared" ref="T131" si="569">D131-D130</f>
        <v>0</v>
      </c>
      <c r="U131" s="272">
        <f t="shared" ref="U131" si="570">E131-E130</f>
        <v>0</v>
      </c>
      <c r="V131" s="272">
        <f t="shared" ref="V131" si="571">F131-F130</f>
        <v>0</v>
      </c>
      <c r="W131" s="272">
        <f t="shared" ref="W131" si="572">G131-G130</f>
        <v>0</v>
      </c>
      <c r="X131" s="272">
        <f t="shared" ref="X131" si="573">H131-H130</f>
        <v>0</v>
      </c>
      <c r="Y131" s="276">
        <f t="shared" ref="Y131" si="574">I131-I130</f>
        <v>0</v>
      </c>
      <c r="Z131" s="272">
        <f t="shared" ref="Z131" si="575">J131-J130</f>
        <v>-0.45978917225303917</v>
      </c>
      <c r="AA131" s="272">
        <f t="shared" ref="AA131" si="576">K131-K130</f>
        <v>-0.38439635822653884</v>
      </c>
      <c r="AB131" s="272">
        <f t="shared" ref="AB131" si="577">L131-L130</f>
        <v>0.67069182434399721</v>
      </c>
      <c r="AC131" s="272">
        <f t="shared" ref="AC131" si="578">M131-M130</f>
        <v>2.3354050931677008</v>
      </c>
      <c r="AD131" s="276">
        <f t="shared" ref="AD131" si="579">N131-N130</f>
        <v>-0.43483372595174785</v>
      </c>
    </row>
    <row r="132" spans="1:30">
      <c r="A132" s="439"/>
      <c r="B132" s="457" t="s">
        <v>181</v>
      </c>
      <c r="C132" s="444">
        <v>0</v>
      </c>
      <c r="D132" s="445">
        <v>0</v>
      </c>
      <c r="E132" s="445">
        <v>0</v>
      </c>
      <c r="F132" s="445">
        <v>0</v>
      </c>
      <c r="G132" s="445">
        <v>0</v>
      </c>
      <c r="H132" s="445">
        <v>0</v>
      </c>
      <c r="I132" s="444">
        <v>0</v>
      </c>
      <c r="J132" s="444">
        <v>69.369501647211081</v>
      </c>
      <c r="K132" s="445">
        <v>67.00616095652174</v>
      </c>
      <c r="L132" s="445">
        <v>64.510393202764988</v>
      </c>
      <c r="M132" s="445">
        <v>63.422023853211009</v>
      </c>
      <c r="N132" s="444">
        <v>68.885433521151768</v>
      </c>
      <c r="O132" s="444">
        <v>0</v>
      </c>
      <c r="P132" s="489">
        <v>0</v>
      </c>
      <c r="Q132" s="252"/>
      <c r="R132" s="252"/>
      <c r="S132" s="113"/>
      <c r="T132" s="113"/>
      <c r="Y132" s="275"/>
      <c r="AD132" s="275"/>
    </row>
    <row r="133" spans="1:30" ht="13.5" thickBot="1">
      <c r="A133" s="439"/>
      <c r="B133" s="457" t="s">
        <v>494</v>
      </c>
      <c r="C133" s="444">
        <v>0</v>
      </c>
      <c r="D133" s="445">
        <v>0</v>
      </c>
      <c r="E133" s="445">
        <v>0</v>
      </c>
      <c r="F133" s="445">
        <v>0</v>
      </c>
      <c r="G133" s="445">
        <v>0</v>
      </c>
      <c r="H133" s="445">
        <v>0</v>
      </c>
      <c r="I133" s="444">
        <v>0</v>
      </c>
      <c r="J133" s="444">
        <v>68.783761178556091</v>
      </c>
      <c r="K133" s="445">
        <v>66.414212214580473</v>
      </c>
      <c r="L133" s="445">
        <v>64.929528294177743</v>
      </c>
      <c r="M133" s="445">
        <v>64.307856018518507</v>
      </c>
      <c r="N133" s="444">
        <v>68.303057620850367</v>
      </c>
      <c r="O133" s="444">
        <v>0</v>
      </c>
      <c r="P133" s="489">
        <v>0</v>
      </c>
      <c r="Q133" s="252"/>
      <c r="R133" s="252"/>
      <c r="S133" s="273">
        <f t="shared" ref="S133" si="580">C133-C132</f>
        <v>0</v>
      </c>
      <c r="T133" s="273">
        <f t="shared" ref="T133" si="581">D133-D132</f>
        <v>0</v>
      </c>
      <c r="U133" s="273">
        <f t="shared" ref="U133" si="582">E133-E132</f>
        <v>0</v>
      </c>
      <c r="V133" s="273">
        <f t="shared" ref="V133" si="583">F133-F132</f>
        <v>0</v>
      </c>
      <c r="W133" s="273">
        <f t="shared" ref="W133" si="584">G133-G132</f>
        <v>0</v>
      </c>
      <c r="X133" s="273">
        <f t="shared" ref="X133" si="585">H133-H132</f>
        <v>0</v>
      </c>
      <c r="Y133" s="277">
        <f t="shared" ref="Y133" si="586">I133-I132</f>
        <v>0</v>
      </c>
      <c r="Z133" s="273">
        <f t="shared" ref="Z133" si="587">J133-J132</f>
        <v>-0.58574046865498985</v>
      </c>
      <c r="AA133" s="273">
        <f t="shared" ref="AA133" si="588">K133-K132</f>
        <v>-0.59194874194126612</v>
      </c>
      <c r="AB133" s="273">
        <f t="shared" ref="AB133" si="589">L133-L132</f>
        <v>0.4191350914127554</v>
      </c>
      <c r="AC133" s="273">
        <f t="shared" ref="AC133" si="590">M133-M132</f>
        <v>0.88583216530749809</v>
      </c>
      <c r="AD133" s="277">
        <f t="shared" ref="AD133" si="591">N133-N132</f>
        <v>-0.58237590030140041</v>
      </c>
    </row>
    <row r="134" spans="1:30">
      <c r="A134" s="432" t="s">
        <v>540</v>
      </c>
      <c r="B134" s="431" t="s">
        <v>240</v>
      </c>
      <c r="C134" s="428">
        <v>114.92857142857143</v>
      </c>
      <c r="D134" s="429">
        <v>136.24489795918367</v>
      </c>
      <c r="E134" s="429">
        <v>134.52564102564102</v>
      </c>
      <c r="F134" s="429">
        <v>139.47916666666666</v>
      </c>
      <c r="G134" s="429">
        <v>142.09090909090909</v>
      </c>
      <c r="H134" s="429">
        <v>132.27272727272728</v>
      </c>
      <c r="I134" s="428">
        <v>131.54657534246576</v>
      </c>
      <c r="J134" s="428">
        <v>72.849999999999994</v>
      </c>
      <c r="K134" s="429">
        <v>76.92307692307692</v>
      </c>
      <c r="L134" s="429">
        <v>81.551282051282058</v>
      </c>
      <c r="M134" s="429">
        <v>0</v>
      </c>
      <c r="N134" s="428">
        <v>78.298611111111114</v>
      </c>
      <c r="O134" s="428">
        <v>0</v>
      </c>
      <c r="P134" s="430">
        <v>0</v>
      </c>
      <c r="Q134" s="252"/>
      <c r="R134" s="252"/>
      <c r="S134" s="271" t="s">
        <v>534</v>
      </c>
      <c r="T134" s="113"/>
      <c r="Y134" s="275"/>
      <c r="AD134" s="275"/>
    </row>
    <row r="135" spans="1:30">
      <c r="A135" s="439"/>
      <c r="B135" s="457" t="s">
        <v>464</v>
      </c>
      <c r="C135" s="444">
        <v>126.36782608695651</v>
      </c>
      <c r="D135" s="445">
        <v>134.44</v>
      </c>
      <c r="E135" s="445">
        <v>141.13967741935483</v>
      </c>
      <c r="F135" s="445">
        <v>135.37608695652176</v>
      </c>
      <c r="G135" s="445">
        <v>144.14285714285714</v>
      </c>
      <c r="H135" s="445">
        <v>142.84315789473683</v>
      </c>
      <c r="I135" s="444">
        <v>134.4093427230047</v>
      </c>
      <c r="J135" s="444">
        <v>75.574642857142862</v>
      </c>
      <c r="K135" s="445">
        <v>73.569999999999993</v>
      </c>
      <c r="L135" s="445">
        <v>83.325434782608696</v>
      </c>
      <c r="M135" s="445">
        <v>0</v>
      </c>
      <c r="N135" s="444">
        <v>78.884526315789486</v>
      </c>
      <c r="O135" s="444">
        <v>0</v>
      </c>
      <c r="P135" s="489">
        <v>0</v>
      </c>
      <c r="Q135" s="252"/>
      <c r="R135" s="252"/>
      <c r="S135" s="272">
        <f t="shared" ref="S135" si="592">C135-C134</f>
        <v>11.439254658385082</v>
      </c>
      <c r="T135" s="272">
        <f t="shared" ref="T135" si="593">D135-D134</f>
        <v>-1.8048979591836769</v>
      </c>
      <c r="U135" s="272">
        <f t="shared" ref="U135" si="594">E135-E134</f>
        <v>6.6140363937138034</v>
      </c>
      <c r="V135" s="272">
        <f t="shared" ref="V135" si="595">F135-F134</f>
        <v>-4.1030797101448968</v>
      </c>
      <c r="W135" s="272">
        <f t="shared" ref="W135" si="596">G135-G134</f>
        <v>2.0519480519480453</v>
      </c>
      <c r="X135" s="272">
        <f t="shared" ref="X135" si="597">H135-H134</f>
        <v>10.570430622009553</v>
      </c>
      <c r="Y135" s="276">
        <f t="shared" ref="Y135" si="598">I135-I134</f>
        <v>2.8627673805389406</v>
      </c>
      <c r="Z135" s="272">
        <f t="shared" ref="Z135" si="599">J135-J134</f>
        <v>2.724642857142868</v>
      </c>
      <c r="AA135" s="272">
        <f t="shared" ref="AA135" si="600">K135-K134</f>
        <v>-3.3530769230769266</v>
      </c>
      <c r="AB135" s="272">
        <f t="shared" ref="AB135" si="601">L135-L134</f>
        <v>1.7741527313266374</v>
      </c>
      <c r="AC135" s="272">
        <f t="shared" ref="AC135" si="602">M135-M134</f>
        <v>0</v>
      </c>
      <c r="AD135" s="276">
        <f t="shared" ref="AD135" si="603">N135-N134</f>
        <v>0.58591520467837199</v>
      </c>
    </row>
    <row r="136" spans="1:30">
      <c r="A136" s="439"/>
      <c r="B136" s="457" t="s">
        <v>242</v>
      </c>
      <c r="C136" s="444">
        <v>120.11764705882354</v>
      </c>
      <c r="D136" s="445">
        <v>160.09090909090909</v>
      </c>
      <c r="E136" s="445">
        <v>136.25</v>
      </c>
      <c r="F136" s="445">
        <v>130.93333333333334</v>
      </c>
      <c r="G136" s="445">
        <v>151.66666666666666</v>
      </c>
      <c r="H136" s="445">
        <v>123.66666666666667</v>
      </c>
      <c r="I136" s="444">
        <v>134.65789473684211</v>
      </c>
      <c r="J136" s="444">
        <v>69.5</v>
      </c>
      <c r="K136" s="445">
        <v>69.875</v>
      </c>
      <c r="L136" s="445">
        <v>88.94736842105263</v>
      </c>
      <c r="M136" s="445">
        <v>0</v>
      </c>
      <c r="N136" s="444">
        <v>81.516129032258064</v>
      </c>
      <c r="O136" s="444">
        <v>0</v>
      </c>
      <c r="P136" s="489">
        <v>0</v>
      </c>
      <c r="Q136" s="252"/>
      <c r="R136" s="252"/>
      <c r="S136" s="113"/>
      <c r="T136" s="113"/>
      <c r="Y136" s="275"/>
      <c r="AD136" s="275"/>
    </row>
    <row r="137" spans="1:30">
      <c r="A137" s="439"/>
      <c r="B137" s="457" t="s">
        <v>466</v>
      </c>
      <c r="C137" s="444">
        <v>128</v>
      </c>
      <c r="D137" s="445">
        <v>140.33000000000001</v>
      </c>
      <c r="E137" s="445">
        <v>132.45272727272729</v>
      </c>
      <c r="F137" s="445">
        <v>143.39933333333332</v>
      </c>
      <c r="G137" s="445">
        <v>157.66666666666666</v>
      </c>
      <c r="H137" s="445">
        <v>131.41666666666666</v>
      </c>
      <c r="I137" s="444">
        <v>135.68240506329113</v>
      </c>
      <c r="J137" s="444">
        <v>72.498750000000001</v>
      </c>
      <c r="K137" s="445">
        <v>86.82</v>
      </c>
      <c r="L137" s="445">
        <v>71.409090909090907</v>
      </c>
      <c r="M137" s="445">
        <v>0</v>
      </c>
      <c r="N137" s="444">
        <v>75.756341463414643</v>
      </c>
      <c r="O137" s="444">
        <v>0</v>
      </c>
      <c r="P137" s="489">
        <v>0</v>
      </c>
      <c r="Q137" s="252"/>
      <c r="R137" s="252"/>
      <c r="S137" s="272">
        <f t="shared" ref="S137" si="604">C137-C136</f>
        <v>7.8823529411764639</v>
      </c>
      <c r="T137" s="399">
        <f t="shared" ref="T137" si="605">D137-D136</f>
        <v>-19.760909090909081</v>
      </c>
      <c r="U137" s="272">
        <f t="shared" ref="U137" si="606">E137-E136</f>
        <v>-3.7972727272727127</v>
      </c>
      <c r="V137" s="272">
        <f t="shared" ref="V137" si="607">F137-F136</f>
        <v>12.46599999999998</v>
      </c>
      <c r="W137" s="272">
        <f t="shared" ref="W137" si="608">G137-G136</f>
        <v>6</v>
      </c>
      <c r="X137" s="272">
        <f t="shared" ref="X137" si="609">H137-H136</f>
        <v>7.7499999999999858</v>
      </c>
      <c r="Y137" s="276">
        <f t="shared" ref="Y137" si="610">I137-I136</f>
        <v>1.0245103264490183</v>
      </c>
      <c r="Z137" s="272">
        <f t="shared" ref="Z137" si="611">J137-J136</f>
        <v>2.9987500000000011</v>
      </c>
      <c r="AA137" s="805">
        <f t="shared" ref="AA137" si="612">K137-K136</f>
        <v>16.944999999999993</v>
      </c>
      <c r="AB137" s="805">
        <f t="shared" ref="AB137" si="613">L137-L136</f>
        <v>-17.538277511961724</v>
      </c>
      <c r="AC137" s="272">
        <f t="shared" ref="AC137" si="614">M137-M136</f>
        <v>0</v>
      </c>
      <c r="AD137" s="276">
        <f t="shared" ref="AD137" si="615">N137-N136</f>
        <v>-5.7597875688434215</v>
      </c>
    </row>
    <row r="138" spans="1:30">
      <c r="A138" s="439"/>
      <c r="B138" s="457" t="s">
        <v>244</v>
      </c>
      <c r="C138" s="444">
        <v>0</v>
      </c>
      <c r="D138" s="445">
        <v>0</v>
      </c>
      <c r="E138" s="445">
        <v>0</v>
      </c>
      <c r="F138" s="445">
        <v>0</v>
      </c>
      <c r="G138" s="445">
        <v>0</v>
      </c>
      <c r="H138" s="445">
        <v>0</v>
      </c>
      <c r="I138" s="444">
        <v>0</v>
      </c>
      <c r="J138" s="444">
        <v>0</v>
      </c>
      <c r="K138" s="445">
        <v>0</v>
      </c>
      <c r="L138" s="445">
        <v>0</v>
      </c>
      <c r="M138" s="445">
        <v>0</v>
      </c>
      <c r="N138" s="444">
        <v>0</v>
      </c>
      <c r="O138" s="444">
        <v>0</v>
      </c>
      <c r="P138" s="489">
        <v>0</v>
      </c>
      <c r="Q138" s="252"/>
      <c r="R138" s="252"/>
      <c r="S138" s="113"/>
      <c r="T138" s="113"/>
      <c r="Y138" s="275"/>
      <c r="AD138" s="275"/>
    </row>
    <row r="139" spans="1:30">
      <c r="A139" s="439"/>
      <c r="B139" s="457" t="s">
        <v>468</v>
      </c>
      <c r="C139" s="444">
        <v>0</v>
      </c>
      <c r="D139" s="445">
        <v>0</v>
      </c>
      <c r="E139" s="445">
        <v>0</v>
      </c>
      <c r="F139" s="445">
        <v>0</v>
      </c>
      <c r="G139" s="445">
        <v>0</v>
      </c>
      <c r="H139" s="445">
        <v>0</v>
      </c>
      <c r="I139" s="444">
        <v>0</v>
      </c>
      <c r="J139" s="444">
        <v>0</v>
      </c>
      <c r="K139" s="445">
        <v>0</v>
      </c>
      <c r="L139" s="445">
        <v>0</v>
      </c>
      <c r="M139" s="445">
        <v>0</v>
      </c>
      <c r="N139" s="444">
        <v>0</v>
      </c>
      <c r="O139" s="444">
        <v>0</v>
      </c>
      <c r="P139" s="489">
        <v>0</v>
      </c>
      <c r="Q139" s="252"/>
      <c r="R139" s="252"/>
      <c r="S139" s="272">
        <f t="shared" ref="S139" si="616">C139-C138</f>
        <v>0</v>
      </c>
      <c r="T139" s="272">
        <f t="shared" ref="T139" si="617">D139-D138</f>
        <v>0</v>
      </c>
      <c r="U139" s="272">
        <f t="shared" ref="U139" si="618">E139-E138</f>
        <v>0</v>
      </c>
      <c r="V139" s="272">
        <f t="shared" ref="V139" si="619">F139-F138</f>
        <v>0</v>
      </c>
      <c r="W139" s="272">
        <f t="shared" ref="W139" si="620">G139-G138</f>
        <v>0</v>
      </c>
      <c r="X139" s="272">
        <f t="shared" ref="X139" si="621">H139-H138</f>
        <v>0</v>
      </c>
      <c r="Y139" s="276">
        <f t="shared" ref="Y139" si="622">I139-I138</f>
        <v>0</v>
      </c>
      <c r="Z139" s="272">
        <f t="shared" ref="Z139" si="623">J139-J138</f>
        <v>0</v>
      </c>
      <c r="AA139" s="272">
        <f t="shared" ref="AA139" si="624">K139-K138</f>
        <v>0</v>
      </c>
      <c r="AB139" s="272">
        <f t="shared" ref="AB139" si="625">L139-L138</f>
        <v>0</v>
      </c>
      <c r="AC139" s="272">
        <f t="shared" ref="AC139" si="626">M139-M138</f>
        <v>0</v>
      </c>
      <c r="AD139" s="276">
        <f t="shared" ref="AD139" si="627">N139-N138</f>
        <v>0</v>
      </c>
    </row>
    <row r="140" spans="1:30">
      <c r="A140" s="439"/>
      <c r="B140" s="457" t="s">
        <v>246</v>
      </c>
      <c r="C140" s="444">
        <v>115.80198019801981</v>
      </c>
      <c r="D140" s="445">
        <v>138.651376146789</v>
      </c>
      <c r="E140" s="445">
        <v>134.93137254901961</v>
      </c>
      <c r="F140" s="445">
        <v>138.00574712643677</v>
      </c>
      <c r="G140" s="445">
        <v>144.14285714285714</v>
      </c>
      <c r="H140" s="445">
        <v>130.42857142857142</v>
      </c>
      <c r="I140" s="444">
        <v>132.08276643990931</v>
      </c>
      <c r="J140" s="444">
        <v>72.291666666666671</v>
      </c>
      <c r="K140" s="445">
        <v>74.238095238095241</v>
      </c>
      <c r="L140" s="445">
        <v>83.974137931034477</v>
      </c>
      <c r="M140" s="445">
        <v>0</v>
      </c>
      <c r="N140" s="444">
        <v>79.266990291262132</v>
      </c>
      <c r="O140" s="444">
        <v>0</v>
      </c>
      <c r="P140" s="489">
        <v>0</v>
      </c>
      <c r="Q140" s="252"/>
      <c r="R140" s="252"/>
      <c r="S140" s="113"/>
      <c r="T140" s="113"/>
      <c r="Y140" s="275"/>
      <c r="AD140" s="275"/>
    </row>
    <row r="141" spans="1:30">
      <c r="A141" s="439"/>
      <c r="B141" s="457" t="s">
        <v>470</v>
      </c>
      <c r="C141" s="444">
        <v>126.55615384615385</v>
      </c>
      <c r="D141" s="445">
        <v>134.96355555555553</v>
      </c>
      <c r="E141" s="445">
        <v>139.47782608695653</v>
      </c>
      <c r="F141" s="445">
        <v>136.80880952380954</v>
      </c>
      <c r="G141" s="445">
        <v>148.19999999999999</v>
      </c>
      <c r="H141" s="445">
        <v>138.42000000000002</v>
      </c>
      <c r="I141" s="444">
        <v>134.60849504950494</v>
      </c>
      <c r="J141" s="444">
        <v>74.891111111111115</v>
      </c>
      <c r="K141" s="445">
        <v>78.124687499999993</v>
      </c>
      <c r="L141" s="445">
        <v>79.470147058823528</v>
      </c>
      <c r="M141" s="445">
        <v>0</v>
      </c>
      <c r="N141" s="444">
        <v>77.941470588235291</v>
      </c>
      <c r="O141" s="444">
        <v>0</v>
      </c>
      <c r="P141" s="489">
        <v>0</v>
      </c>
      <c r="Q141" s="252"/>
      <c r="R141" s="252"/>
      <c r="S141" s="272">
        <f t="shared" ref="S141" si="628">C141-C140</f>
        <v>10.754173648134042</v>
      </c>
      <c r="T141" s="272">
        <f t="shared" ref="T141" si="629">D141-D140</f>
        <v>-3.6878205912334749</v>
      </c>
      <c r="U141" s="272">
        <f t="shared" ref="U141" si="630">E141-E140</f>
        <v>4.5464535379369124</v>
      </c>
      <c r="V141" s="272">
        <f t="shared" ref="V141" si="631">F141-F140</f>
        <v>-1.19693760262723</v>
      </c>
      <c r="W141" s="272">
        <f t="shared" ref="W141" si="632">G141-G140</f>
        <v>4.0571428571428498</v>
      </c>
      <c r="X141" s="272">
        <f t="shared" ref="X141" si="633">H141-H140</f>
        <v>7.9914285714285995</v>
      </c>
      <c r="Y141" s="276">
        <f t="shared" ref="Y141" si="634">I141-I140</f>
        <v>2.5257286095956317</v>
      </c>
      <c r="Z141" s="272">
        <f t="shared" ref="Z141" si="635">J141-J140</f>
        <v>2.599444444444444</v>
      </c>
      <c r="AA141" s="272">
        <f t="shared" ref="AA141" si="636">K141-K140</f>
        <v>3.8865922619047524</v>
      </c>
      <c r="AB141" s="272">
        <f t="shared" ref="AB141" si="637">L141-L140</f>
        <v>-4.5039908722109487</v>
      </c>
      <c r="AC141" s="272">
        <f t="shared" ref="AC141" si="638">M141-M140</f>
        <v>0</v>
      </c>
      <c r="AD141" s="276">
        <f t="shared" ref="AD141" si="639">N141-N140</f>
        <v>-1.325519703026842</v>
      </c>
    </row>
    <row r="142" spans="1:30">
      <c r="A142" s="439"/>
      <c r="B142" s="457" t="s">
        <v>129</v>
      </c>
      <c r="C142" s="444">
        <v>123.52415075576769</v>
      </c>
      <c r="D142" s="445">
        <v>146.27161508159818</v>
      </c>
      <c r="E142" s="445">
        <v>142.06503231365789</v>
      </c>
      <c r="F142" s="445">
        <v>140.26885956644676</v>
      </c>
      <c r="G142" s="445">
        <v>148.14378318584073</v>
      </c>
      <c r="H142" s="445">
        <v>140.91706263498921</v>
      </c>
      <c r="I142" s="444">
        <v>136.32366291412026</v>
      </c>
      <c r="J142" s="444">
        <v>83.968324697754753</v>
      </c>
      <c r="K142" s="445">
        <v>85.301458670988652</v>
      </c>
      <c r="L142" s="445">
        <v>86.34912262156449</v>
      </c>
      <c r="M142" s="445">
        <v>0</v>
      </c>
      <c r="N142" s="444">
        <v>85.403795518207275</v>
      </c>
      <c r="O142" s="444">
        <v>0</v>
      </c>
      <c r="P142" s="489">
        <v>0</v>
      </c>
      <c r="Q142" s="252"/>
      <c r="R142" s="252"/>
      <c r="S142" s="113"/>
      <c r="T142" s="113"/>
      <c r="Y142" s="275"/>
      <c r="AD142" s="275"/>
    </row>
    <row r="143" spans="1:30">
      <c r="A143" s="439"/>
      <c r="B143" s="457" t="s">
        <v>472</v>
      </c>
      <c r="C143" s="444">
        <v>126.3188199582622</v>
      </c>
      <c r="D143" s="445">
        <v>145.6</v>
      </c>
      <c r="E143" s="445">
        <v>140.52171393086317</v>
      </c>
      <c r="F143" s="445">
        <v>140.56634813290211</v>
      </c>
      <c r="G143" s="445">
        <v>152.25954639175259</v>
      </c>
      <c r="H143" s="445">
        <v>142.77558912386706</v>
      </c>
      <c r="I143" s="444">
        <v>136.92071734344424</v>
      </c>
      <c r="J143" s="444">
        <v>84.458101694915257</v>
      </c>
      <c r="K143" s="445">
        <v>85.11</v>
      </c>
      <c r="L143" s="445">
        <v>81.264539473684209</v>
      </c>
      <c r="M143" s="445">
        <v>0</v>
      </c>
      <c r="N143" s="444">
        <v>83.102739910313915</v>
      </c>
      <c r="O143" s="444">
        <v>0</v>
      </c>
      <c r="P143" s="489">
        <v>0</v>
      </c>
      <c r="Q143" s="252"/>
      <c r="R143" s="252"/>
      <c r="S143" s="272">
        <f t="shared" ref="S143" si="640">C143-C142</f>
        <v>2.7946692024945037</v>
      </c>
      <c r="T143" s="272">
        <f t="shared" ref="T143" si="641">D143-D142</f>
        <v>-0.6716150815981905</v>
      </c>
      <c r="U143" s="272">
        <f t="shared" ref="U143" si="642">E143-E142</f>
        <v>-1.5433183827947232</v>
      </c>
      <c r="V143" s="272">
        <f t="shared" ref="V143" si="643">F143-F142</f>
        <v>0.29748856645534261</v>
      </c>
      <c r="W143" s="272">
        <f t="shared" ref="W143" si="644">G143-G142</f>
        <v>4.1157632059118612</v>
      </c>
      <c r="X143" s="272">
        <f t="shared" ref="X143" si="645">H143-H142</f>
        <v>1.8585264888778568</v>
      </c>
      <c r="Y143" s="276">
        <f t="shared" ref="Y143" si="646">I143-I142</f>
        <v>0.59705442932397546</v>
      </c>
      <c r="Z143" s="272">
        <f t="shared" ref="Z143" si="647">J143-J142</f>
        <v>0.48977699716050438</v>
      </c>
      <c r="AA143" s="272">
        <f t="shared" ref="AA143" si="648">K143-K142</f>
        <v>-0.1914586709886521</v>
      </c>
      <c r="AB143" s="272">
        <f t="shared" ref="AB143" si="649">L143-L142</f>
        <v>-5.0845831478802808</v>
      </c>
      <c r="AC143" s="272">
        <f t="shared" ref="AC143" si="650">M143-M142</f>
        <v>0</v>
      </c>
      <c r="AD143" s="276">
        <f t="shared" ref="AD143" si="651">N143-N142</f>
        <v>-2.3010556078933604</v>
      </c>
    </row>
    <row r="144" spans="1:30">
      <c r="A144" s="439"/>
      <c r="B144" s="457" t="s">
        <v>131</v>
      </c>
      <c r="C144" s="444">
        <v>131.45520833333333</v>
      </c>
      <c r="D144" s="445">
        <v>148.01369863013699</v>
      </c>
      <c r="E144" s="445">
        <v>146.08499999999998</v>
      </c>
      <c r="F144" s="445">
        <v>140.88509355509359</v>
      </c>
      <c r="G144" s="445">
        <v>142.73810810810809</v>
      </c>
      <c r="H144" s="445">
        <v>150.78881578947369</v>
      </c>
      <c r="I144" s="444">
        <v>142.15281128942996</v>
      </c>
      <c r="J144" s="444">
        <v>90.26952755905512</v>
      </c>
      <c r="K144" s="445">
        <v>83.400883977900563</v>
      </c>
      <c r="L144" s="445">
        <v>88.274740061162092</v>
      </c>
      <c r="M144" s="445">
        <v>0</v>
      </c>
      <c r="N144" s="444">
        <v>86.423026960784341</v>
      </c>
      <c r="O144" s="444">
        <v>0</v>
      </c>
      <c r="P144" s="489">
        <v>0</v>
      </c>
      <c r="Q144" s="252"/>
      <c r="R144" s="252"/>
      <c r="S144" s="113"/>
      <c r="T144" s="113"/>
      <c r="Y144" s="275"/>
      <c r="AD144" s="275"/>
    </row>
    <row r="145" spans="1:32">
      <c r="A145" s="439"/>
      <c r="B145" s="457" t="s">
        <v>474</v>
      </c>
      <c r="C145" s="444">
        <v>131.40678571428572</v>
      </c>
      <c r="D145" s="445">
        <v>148.19999999999999</v>
      </c>
      <c r="E145" s="445">
        <v>145.20546247818498</v>
      </c>
      <c r="F145" s="445">
        <v>141.66601659751038</v>
      </c>
      <c r="G145" s="445">
        <v>147.11558139534884</v>
      </c>
      <c r="H145" s="445">
        <v>149.35184523809525</v>
      </c>
      <c r="I145" s="444">
        <v>142.32948509485095</v>
      </c>
      <c r="J145" s="444">
        <v>86.334594594594591</v>
      </c>
      <c r="K145" s="445">
        <v>83.81</v>
      </c>
      <c r="L145" s="445">
        <v>88.550590062111795</v>
      </c>
      <c r="M145" s="445">
        <v>0</v>
      </c>
      <c r="N145" s="444">
        <v>86.024093137254894</v>
      </c>
      <c r="O145" s="444">
        <v>0</v>
      </c>
      <c r="P145" s="489">
        <v>0</v>
      </c>
      <c r="Q145" s="252"/>
      <c r="R145" s="252"/>
      <c r="S145" s="272">
        <f t="shared" ref="S145" si="652">C145-C144</f>
        <v>-4.842261904761358E-2</v>
      </c>
      <c r="T145" s="272">
        <f t="shared" ref="T145" si="653">D145-D144</f>
        <v>0.18630136986300272</v>
      </c>
      <c r="U145" s="272">
        <f t="shared" ref="U145" si="654">E145-E144</f>
        <v>-0.87953752181499567</v>
      </c>
      <c r="V145" s="272">
        <f t="shared" ref="V145" si="655">F145-F144</f>
        <v>0.78092304241678789</v>
      </c>
      <c r="W145" s="272">
        <f t="shared" ref="W145" si="656">G145-G144</f>
        <v>4.3774732872407469</v>
      </c>
      <c r="X145" s="272">
        <f t="shared" ref="X145" si="657">H145-H144</f>
        <v>-1.4369705513784368</v>
      </c>
      <c r="Y145" s="276">
        <f t="shared" ref="Y145" si="658">I145-I144</f>
        <v>0.17667380542098954</v>
      </c>
      <c r="Z145" s="272">
        <f t="shared" ref="Z145" si="659">J145-J144</f>
        <v>-3.9349329644605291</v>
      </c>
      <c r="AA145" s="272">
        <f t="shared" ref="AA145" si="660">K145-K144</f>
        <v>0.40911602209943965</v>
      </c>
      <c r="AB145" s="272">
        <f t="shared" ref="AB145" si="661">L145-L144</f>
        <v>0.27585000094970269</v>
      </c>
      <c r="AC145" s="272">
        <f t="shared" ref="AC145" si="662">M145-M144</f>
        <v>0</v>
      </c>
      <c r="AD145" s="276">
        <f t="shared" ref="AD145" si="663">N145-N144</f>
        <v>-0.39893382352944684</v>
      </c>
    </row>
    <row r="146" spans="1:32">
      <c r="A146" s="439"/>
      <c r="B146" s="457" t="s">
        <v>133</v>
      </c>
      <c r="C146" s="444">
        <v>0</v>
      </c>
      <c r="D146" s="445">
        <v>0</v>
      </c>
      <c r="E146" s="445">
        <v>0</v>
      </c>
      <c r="F146" s="445">
        <v>0</v>
      </c>
      <c r="G146" s="445">
        <v>0</v>
      </c>
      <c r="H146" s="445">
        <v>0</v>
      </c>
      <c r="I146" s="444">
        <v>0</v>
      </c>
      <c r="J146" s="444">
        <v>0</v>
      </c>
      <c r="K146" s="445">
        <v>0</v>
      </c>
      <c r="L146" s="445">
        <v>0</v>
      </c>
      <c r="M146" s="445">
        <v>0</v>
      </c>
      <c r="N146" s="444">
        <v>0</v>
      </c>
      <c r="O146" s="444">
        <v>0</v>
      </c>
      <c r="P146" s="489">
        <v>0</v>
      </c>
      <c r="Q146" s="252"/>
      <c r="R146" s="252"/>
      <c r="S146" s="113"/>
      <c r="T146" s="113"/>
      <c r="Y146" s="275"/>
      <c r="AD146" s="275"/>
    </row>
    <row r="147" spans="1:32">
      <c r="A147" s="439"/>
      <c r="B147" s="457" t="s">
        <v>476</v>
      </c>
      <c r="C147" s="444">
        <v>0</v>
      </c>
      <c r="D147" s="445">
        <v>0</v>
      </c>
      <c r="E147" s="445">
        <v>0</v>
      </c>
      <c r="F147" s="445">
        <v>0</v>
      </c>
      <c r="G147" s="445">
        <v>0</v>
      </c>
      <c r="H147" s="445">
        <v>0</v>
      </c>
      <c r="I147" s="444">
        <v>0</v>
      </c>
      <c r="J147" s="444">
        <v>0</v>
      </c>
      <c r="K147" s="445">
        <v>0</v>
      </c>
      <c r="L147" s="445">
        <v>0</v>
      </c>
      <c r="M147" s="445">
        <v>0</v>
      </c>
      <c r="N147" s="444">
        <v>0</v>
      </c>
      <c r="O147" s="444">
        <v>0</v>
      </c>
      <c r="P147" s="489">
        <v>0</v>
      </c>
      <c r="Q147" s="252"/>
      <c r="R147" s="252"/>
      <c r="S147" s="272">
        <f t="shared" ref="S147" si="664">C147-C146</f>
        <v>0</v>
      </c>
      <c r="T147" s="272">
        <f t="shared" ref="T147" si="665">D147-D146</f>
        <v>0</v>
      </c>
      <c r="U147" s="272">
        <f t="shared" ref="U147" si="666">E147-E146</f>
        <v>0</v>
      </c>
      <c r="V147" s="272">
        <f t="shared" ref="V147" si="667">F147-F146</f>
        <v>0</v>
      </c>
      <c r="W147" s="272">
        <f t="shared" ref="W147" si="668">G147-G146</f>
        <v>0</v>
      </c>
      <c r="X147" s="272">
        <f t="shared" ref="X147" si="669">H147-H146</f>
        <v>0</v>
      </c>
      <c r="Y147" s="276">
        <f t="shared" ref="Y147" si="670">I147-I146</f>
        <v>0</v>
      </c>
      <c r="Z147" s="272">
        <f t="shared" ref="Z147" si="671">J147-J146</f>
        <v>0</v>
      </c>
      <c r="AA147" s="272">
        <f t="shared" ref="AA147" si="672">K147-K146</f>
        <v>0</v>
      </c>
      <c r="AB147" s="272">
        <f t="shared" ref="AB147" si="673">L147-L146</f>
        <v>0</v>
      </c>
      <c r="AC147" s="272">
        <f t="shared" ref="AC147" si="674">M147-M146</f>
        <v>0</v>
      </c>
      <c r="AD147" s="276">
        <f t="shared" ref="AD147" si="675">N147-N146</f>
        <v>0</v>
      </c>
    </row>
    <row r="148" spans="1:32">
      <c r="A148" s="439"/>
      <c r="B148" s="457" t="s">
        <v>135</v>
      </c>
      <c r="C148" s="444">
        <v>124.08688654841093</v>
      </c>
      <c r="D148" s="445">
        <v>146.46275551102204</v>
      </c>
      <c r="E148" s="445">
        <v>142.47976622874808</v>
      </c>
      <c r="F148" s="445">
        <v>140.34975709606988</v>
      </c>
      <c r="G148" s="445">
        <v>147.73476482617585</v>
      </c>
      <c r="H148" s="445">
        <v>143.35691056910568</v>
      </c>
      <c r="I148" s="444">
        <v>136.93069790225908</v>
      </c>
      <c r="J148" s="444">
        <v>85.101827195467422</v>
      </c>
      <c r="K148" s="445">
        <v>84.598692543411644</v>
      </c>
      <c r="L148" s="445">
        <v>86.843762765121767</v>
      </c>
      <c r="M148" s="445">
        <v>0</v>
      </c>
      <c r="N148" s="444">
        <v>85.684962812711305</v>
      </c>
      <c r="O148" s="444">
        <v>0</v>
      </c>
      <c r="P148" s="489">
        <v>0</v>
      </c>
      <c r="Q148" s="252"/>
      <c r="R148" s="252"/>
      <c r="S148" s="113"/>
      <c r="T148" s="113"/>
      <c r="Y148" s="275"/>
      <c r="AD148" s="275"/>
    </row>
    <row r="149" spans="1:32">
      <c r="A149" s="439"/>
      <c r="B149" s="457" t="s">
        <v>478</v>
      </c>
      <c r="C149" s="444">
        <v>126.64748358473824</v>
      </c>
      <c r="D149" s="445">
        <v>145.89160146061553</v>
      </c>
      <c r="E149" s="445">
        <v>141.01834381939304</v>
      </c>
      <c r="F149" s="445">
        <v>140.70285088848826</v>
      </c>
      <c r="G149" s="445">
        <v>151.84062500000002</v>
      </c>
      <c r="H149" s="445">
        <v>144.10668674698795</v>
      </c>
      <c r="I149" s="444">
        <v>137.4691141396934</v>
      </c>
      <c r="J149" s="444">
        <v>84.755235378031387</v>
      </c>
      <c r="K149" s="445">
        <v>84.590813347236704</v>
      </c>
      <c r="L149" s="445">
        <v>82.957258297258292</v>
      </c>
      <c r="M149" s="445">
        <v>0</v>
      </c>
      <c r="N149" s="444">
        <v>83.885347997373614</v>
      </c>
      <c r="O149" s="444">
        <v>0</v>
      </c>
      <c r="P149" s="489">
        <v>0</v>
      </c>
      <c r="Q149" s="252"/>
      <c r="R149" s="252"/>
      <c r="S149" s="272">
        <f t="shared" ref="S149" si="676">C149-C148</f>
        <v>2.5605970363273087</v>
      </c>
      <c r="T149" s="272">
        <f t="shared" ref="T149" si="677">D149-D148</f>
        <v>-0.57115405040650558</v>
      </c>
      <c r="U149" s="272">
        <f t="shared" ref="U149" si="678">E149-E148</f>
        <v>-1.4614224093550376</v>
      </c>
      <c r="V149" s="272">
        <f t="shared" ref="V149" si="679">F149-F148</f>
        <v>0.35309379241837746</v>
      </c>
      <c r="W149" s="272">
        <f t="shared" ref="W149" si="680">G149-G148</f>
        <v>4.1058601738241691</v>
      </c>
      <c r="X149" s="272">
        <f t="shared" ref="X149" si="681">H149-H148</f>
        <v>0.7497761778822678</v>
      </c>
      <c r="Y149" s="276">
        <f t="shared" ref="Y149" si="682">I149-I148</f>
        <v>0.5384162374343191</v>
      </c>
      <c r="Z149" s="272">
        <f t="shared" ref="Z149" si="683">J149-J148</f>
        <v>-0.3465918174360354</v>
      </c>
      <c r="AA149" s="272">
        <f t="shared" ref="AA149" si="684">K149-K148</f>
        <v>-7.8791961749402617E-3</v>
      </c>
      <c r="AB149" s="272">
        <f t="shared" ref="AB149" si="685">L149-L148</f>
        <v>-3.8865044678634746</v>
      </c>
      <c r="AC149" s="272">
        <f t="shared" ref="AC149" si="686">M149-M148</f>
        <v>0</v>
      </c>
      <c r="AD149" s="276">
        <f t="shared" ref="AD149" si="687">N149-N148</f>
        <v>-1.7996148153376907</v>
      </c>
    </row>
    <row r="150" spans="1:32">
      <c r="A150" s="439"/>
      <c r="B150" s="457" t="s">
        <v>137</v>
      </c>
      <c r="C150" s="444">
        <v>85.995387693846922</v>
      </c>
      <c r="D150" s="445">
        <v>104.6775844421699</v>
      </c>
      <c r="E150" s="445">
        <v>97.398125361062966</v>
      </c>
      <c r="F150" s="445">
        <v>95.430066577896142</v>
      </c>
      <c r="G150" s="445">
        <v>87.472800000000007</v>
      </c>
      <c r="H150" s="445">
        <v>98.020579150579152</v>
      </c>
      <c r="I150" s="444">
        <v>93.425746119830066</v>
      </c>
      <c r="J150" s="444">
        <v>67.470930232558146</v>
      </c>
      <c r="K150" s="445">
        <v>67.458888888888893</v>
      </c>
      <c r="L150" s="445">
        <v>65.340546697038718</v>
      </c>
      <c r="M150" s="445">
        <v>0</v>
      </c>
      <c r="N150" s="444">
        <v>66.512071428571431</v>
      </c>
      <c r="O150" s="444">
        <v>0</v>
      </c>
      <c r="P150" s="489">
        <v>0</v>
      </c>
      <c r="Q150" s="252"/>
      <c r="R150" s="252"/>
      <c r="S150" s="113"/>
      <c r="T150" s="113"/>
      <c r="Y150" s="275"/>
      <c r="AD150" s="275"/>
    </row>
    <row r="151" spans="1:32">
      <c r="A151" s="439"/>
      <c r="B151" s="457" t="s">
        <v>480</v>
      </c>
      <c r="C151" s="444">
        <v>87.871178095955798</v>
      </c>
      <c r="D151" s="445">
        <v>105.86</v>
      </c>
      <c r="E151" s="445">
        <v>96.007950985346142</v>
      </c>
      <c r="F151" s="445">
        <v>93.944918633034987</v>
      </c>
      <c r="G151" s="445">
        <v>90.264259259259248</v>
      </c>
      <c r="H151" s="445">
        <v>100.11411449016099</v>
      </c>
      <c r="I151" s="444">
        <v>93.828154133506573</v>
      </c>
      <c r="J151" s="444">
        <v>65.283431952662724</v>
      </c>
      <c r="K151" s="445">
        <v>68.12</v>
      </c>
      <c r="L151" s="445">
        <v>64.44546436285097</v>
      </c>
      <c r="M151" s="445">
        <v>0</v>
      </c>
      <c r="N151" s="444">
        <v>65.917282828282836</v>
      </c>
      <c r="O151" s="444">
        <v>0</v>
      </c>
      <c r="P151" s="489">
        <v>0</v>
      </c>
      <c r="Q151" s="252"/>
      <c r="R151" s="252"/>
      <c r="S151" s="272">
        <f t="shared" ref="S151" si="688">C151-C150</f>
        <v>1.8757904021088763</v>
      </c>
      <c r="T151" s="272">
        <f t="shared" ref="T151" si="689">D151-D150</f>
        <v>1.1824155578300974</v>
      </c>
      <c r="U151" s="272">
        <f t="shared" ref="U151" si="690">E151-E150</f>
        <v>-1.3901743757168248</v>
      </c>
      <c r="V151" s="272">
        <f t="shared" ref="V151" si="691">F151-F150</f>
        <v>-1.4851479448611542</v>
      </c>
      <c r="W151" s="272">
        <f t="shared" ref="W151" si="692">G151-G150</f>
        <v>2.7914592592592413</v>
      </c>
      <c r="X151" s="272">
        <f t="shared" ref="X151" si="693">H151-H150</f>
        <v>2.0935353395818339</v>
      </c>
      <c r="Y151" s="276">
        <f t="shared" ref="Y151" si="694">I151-I150</f>
        <v>0.40240801367650647</v>
      </c>
      <c r="Z151" s="272">
        <f t="shared" ref="Z151" si="695">J151-J150</f>
        <v>-2.1874982798954221</v>
      </c>
      <c r="AA151" s="272">
        <f t="shared" ref="AA151" si="696">K151-K150</f>
        <v>0.66111111111111143</v>
      </c>
      <c r="AB151" s="272">
        <f t="shared" ref="AB151" si="697">L151-L150</f>
        <v>-0.89508233418774807</v>
      </c>
      <c r="AC151" s="272">
        <f t="shared" ref="AC151" si="698">M151-M150</f>
        <v>0</v>
      </c>
      <c r="AD151" s="276">
        <f t="shared" ref="AD151" si="699">N151-N150</f>
        <v>-0.59478860028859515</v>
      </c>
    </row>
    <row r="152" spans="1:32">
      <c r="A152" s="439"/>
      <c r="B152" s="457" t="s">
        <v>139</v>
      </c>
      <c r="C152" s="444">
        <v>81.116389117889526</v>
      </c>
      <c r="D152" s="445">
        <v>92.469230769230762</v>
      </c>
      <c r="E152" s="445">
        <v>85.477777777777774</v>
      </c>
      <c r="F152" s="445">
        <v>84.929047619047623</v>
      </c>
      <c r="G152" s="445">
        <v>63.591066666666663</v>
      </c>
      <c r="H152" s="445">
        <v>96.030767195767183</v>
      </c>
      <c r="I152" s="444">
        <v>84.437633606162706</v>
      </c>
      <c r="J152" s="444">
        <v>51.769648241206028</v>
      </c>
      <c r="K152" s="445">
        <v>62.606666666666669</v>
      </c>
      <c r="L152" s="445">
        <v>53.71471986417658</v>
      </c>
      <c r="M152" s="445">
        <v>0</v>
      </c>
      <c r="N152" s="444">
        <v>56.816593578700086</v>
      </c>
      <c r="O152" s="444">
        <v>0</v>
      </c>
      <c r="P152" s="489">
        <v>0</v>
      </c>
      <c r="Q152" s="252"/>
      <c r="R152" s="252"/>
      <c r="S152" s="113"/>
      <c r="T152" s="113"/>
      <c r="Y152" s="275"/>
      <c r="AD152" s="275"/>
    </row>
    <row r="153" spans="1:32">
      <c r="A153" s="439"/>
      <c r="B153" s="457" t="s">
        <v>482</v>
      </c>
      <c r="C153" s="444">
        <v>82.990750000000006</v>
      </c>
      <c r="D153" s="445">
        <v>99.18</v>
      </c>
      <c r="E153" s="445">
        <v>85.427182320441986</v>
      </c>
      <c r="F153" s="445">
        <v>83.217188983855635</v>
      </c>
      <c r="G153" s="445">
        <v>70.622887323943672</v>
      </c>
      <c r="H153" s="445">
        <v>95.391264637002337</v>
      </c>
      <c r="I153" s="444">
        <v>85.103203473363038</v>
      </c>
      <c r="J153" s="444">
        <v>53.748830409356721</v>
      </c>
      <c r="K153" s="445">
        <v>61.179999999999993</v>
      </c>
      <c r="L153" s="445">
        <v>56.044328621908129</v>
      </c>
      <c r="M153" s="445">
        <v>0</v>
      </c>
      <c r="N153" s="444">
        <v>57.678306789606026</v>
      </c>
      <c r="O153" s="444">
        <v>0</v>
      </c>
      <c r="P153" s="489">
        <v>0</v>
      </c>
      <c r="Q153" s="252"/>
      <c r="R153" s="252"/>
      <c r="S153" s="272">
        <f t="shared" ref="S153" si="700">C153-C152</f>
        <v>1.87436088211048</v>
      </c>
      <c r="T153" s="272">
        <f t="shared" ref="T153" si="701">D153-D152</f>
        <v>6.7107692307692446</v>
      </c>
      <c r="U153" s="272">
        <f t="shared" ref="U153" si="702">E153-E152</f>
        <v>-5.0595457335788296E-2</v>
      </c>
      <c r="V153" s="272">
        <f t="shared" ref="V153" si="703">F153-F152</f>
        <v>-1.7118586351919873</v>
      </c>
      <c r="W153" s="272">
        <f t="shared" ref="W153" si="704">G153-G152</f>
        <v>7.0318206572770094</v>
      </c>
      <c r="X153" s="272">
        <f t="shared" ref="X153" si="705">H153-H152</f>
        <v>-0.63950255876484619</v>
      </c>
      <c r="Y153" s="276">
        <f t="shared" ref="Y153" si="706">I153-I152</f>
        <v>0.66556986720033251</v>
      </c>
      <c r="Z153" s="272">
        <f t="shared" ref="Z153" si="707">J153-J152</f>
        <v>1.9791821681506931</v>
      </c>
      <c r="AA153" s="272">
        <f t="shared" ref="AA153" si="708">K153-K152</f>
        <v>-1.4266666666666765</v>
      </c>
      <c r="AB153" s="272">
        <f t="shared" ref="AB153" si="709">L153-L152</f>
        <v>2.329608757731549</v>
      </c>
      <c r="AC153" s="272">
        <f t="shared" ref="AC153" si="710">M153-M152</f>
        <v>0</v>
      </c>
      <c r="AD153" s="276">
        <f t="shared" ref="AD153" si="711">N153-N152</f>
        <v>0.86171321090593977</v>
      </c>
    </row>
    <row r="154" spans="1:32">
      <c r="A154" s="439"/>
      <c r="B154" s="457" t="s">
        <v>141</v>
      </c>
      <c r="C154" s="444">
        <v>0</v>
      </c>
      <c r="D154" s="445">
        <v>0</v>
      </c>
      <c r="E154" s="445">
        <v>0</v>
      </c>
      <c r="F154" s="445">
        <v>0</v>
      </c>
      <c r="G154" s="445">
        <v>0</v>
      </c>
      <c r="H154" s="445">
        <v>0</v>
      </c>
      <c r="I154" s="444">
        <v>0</v>
      </c>
      <c r="J154" s="444">
        <v>0</v>
      </c>
      <c r="K154" s="445">
        <v>0</v>
      </c>
      <c r="L154" s="445">
        <v>0</v>
      </c>
      <c r="M154" s="445">
        <v>0</v>
      </c>
      <c r="N154" s="444">
        <v>0</v>
      </c>
      <c r="O154" s="444">
        <v>0</v>
      </c>
      <c r="P154" s="489">
        <v>0</v>
      </c>
      <c r="Q154" s="252"/>
      <c r="R154" s="252"/>
      <c r="S154" s="113"/>
      <c r="T154" s="113"/>
      <c r="Y154" s="275"/>
      <c r="AD154" s="275"/>
    </row>
    <row r="155" spans="1:32">
      <c r="A155" s="439"/>
      <c r="B155" s="457" t="s">
        <v>484</v>
      </c>
      <c r="C155" s="444">
        <v>0</v>
      </c>
      <c r="D155" s="445">
        <v>0</v>
      </c>
      <c r="E155" s="445">
        <v>0</v>
      </c>
      <c r="F155" s="445">
        <v>0</v>
      </c>
      <c r="G155" s="445">
        <v>0</v>
      </c>
      <c r="H155" s="445">
        <v>0</v>
      </c>
      <c r="I155" s="444">
        <v>0</v>
      </c>
      <c r="J155" s="444">
        <v>0</v>
      </c>
      <c r="K155" s="445">
        <v>0</v>
      </c>
      <c r="L155" s="445">
        <v>0</v>
      </c>
      <c r="M155" s="445">
        <v>0</v>
      </c>
      <c r="N155" s="444">
        <v>0</v>
      </c>
      <c r="O155" s="444">
        <v>0</v>
      </c>
      <c r="P155" s="489">
        <v>0</v>
      </c>
      <c r="Q155" s="252"/>
      <c r="R155" s="252"/>
      <c r="S155" s="272">
        <f t="shared" ref="S155" si="712">C155-C154</f>
        <v>0</v>
      </c>
      <c r="T155" s="272">
        <f t="shared" ref="T155" si="713">D155-D154</f>
        <v>0</v>
      </c>
      <c r="U155" s="272">
        <f t="shared" ref="U155" si="714">E155-E154</f>
        <v>0</v>
      </c>
      <c r="V155" s="272">
        <f t="shared" ref="V155" si="715">F155-F154</f>
        <v>0</v>
      </c>
      <c r="W155" s="272">
        <f t="shared" ref="W155" si="716">G155-G154</f>
        <v>0</v>
      </c>
      <c r="X155" s="272">
        <f t="shared" ref="X155" si="717">H155-H154</f>
        <v>0</v>
      </c>
      <c r="Y155" s="276">
        <f t="shared" ref="Y155" si="718">I155-I154</f>
        <v>0</v>
      </c>
      <c r="Z155" s="272">
        <f t="shared" ref="Z155" si="719">J155-J154</f>
        <v>0</v>
      </c>
      <c r="AA155" s="272">
        <f t="shared" ref="AA155" si="720">K155-K154</f>
        <v>0</v>
      </c>
      <c r="AB155" s="272">
        <f t="shared" ref="AB155" si="721">L155-L154</f>
        <v>0</v>
      </c>
      <c r="AC155" s="272">
        <f t="shared" ref="AC155" si="722">M155-M154</f>
        <v>0</v>
      </c>
      <c r="AD155" s="276">
        <f t="shared" ref="AD155" si="723">N155-N154</f>
        <v>0</v>
      </c>
    </row>
    <row r="156" spans="1:32">
      <c r="A156" s="439"/>
      <c r="B156" s="457" t="s">
        <v>143</v>
      </c>
      <c r="C156" s="444">
        <v>84.859669928996354</v>
      </c>
      <c r="D156" s="445">
        <v>103.2439024390244</v>
      </c>
      <c r="E156" s="445">
        <v>94.510004377325458</v>
      </c>
      <c r="F156" s="445">
        <v>91.828667249927094</v>
      </c>
      <c r="G156" s="445">
        <v>79.931200000000004</v>
      </c>
      <c r="H156" s="445">
        <v>97.18112723214287</v>
      </c>
      <c r="I156" s="444">
        <v>91.045646713839503</v>
      </c>
      <c r="J156" s="444">
        <v>59.048948787062002</v>
      </c>
      <c r="K156" s="445">
        <v>64.693461538461548</v>
      </c>
      <c r="L156" s="445">
        <v>58.679445525291833</v>
      </c>
      <c r="M156" s="445">
        <v>0</v>
      </c>
      <c r="N156" s="444">
        <v>61.026415595923801</v>
      </c>
      <c r="O156" s="444">
        <v>0</v>
      </c>
      <c r="P156" s="489">
        <v>0</v>
      </c>
      <c r="Q156" s="252"/>
      <c r="R156" s="252"/>
      <c r="S156" s="113"/>
      <c r="T156" s="113"/>
      <c r="Y156" s="275"/>
      <c r="AD156" s="275"/>
    </row>
    <row r="157" spans="1:32">
      <c r="A157" s="439"/>
      <c r="B157" s="457" t="s">
        <v>486</v>
      </c>
      <c r="C157" s="444">
        <v>86.712064738555839</v>
      </c>
      <c r="D157" s="445">
        <v>105.10377358490567</v>
      </c>
      <c r="E157" s="445">
        <v>93.442241148325365</v>
      </c>
      <c r="F157" s="445">
        <v>90.727516377100528</v>
      </c>
      <c r="G157" s="445">
        <v>84.27912017167381</v>
      </c>
      <c r="H157" s="445">
        <v>98.068823529411759</v>
      </c>
      <c r="I157" s="444">
        <v>91.585196983408736</v>
      </c>
      <c r="J157" s="444">
        <v>59.482205882352936</v>
      </c>
      <c r="K157" s="445">
        <v>64.232235872235876</v>
      </c>
      <c r="L157" s="445">
        <v>59.824431486880464</v>
      </c>
      <c r="M157" s="445">
        <v>0</v>
      </c>
      <c r="N157" s="444">
        <v>61.414718277599626</v>
      </c>
      <c r="O157" s="444">
        <v>0</v>
      </c>
      <c r="P157" s="489">
        <v>0</v>
      </c>
      <c r="Q157" s="252"/>
      <c r="R157" s="252"/>
      <c r="S157" s="272">
        <f t="shared" ref="S157" si="724">C157-C156</f>
        <v>1.8523948095594847</v>
      </c>
      <c r="T157" s="272">
        <f t="shared" ref="T157" si="725">D157-D156</f>
        <v>1.8598711458812716</v>
      </c>
      <c r="U157" s="272">
        <f t="shared" ref="U157" si="726">E157-E156</f>
        <v>-1.0677632290000929</v>
      </c>
      <c r="V157" s="272">
        <f t="shared" ref="V157" si="727">F157-F156</f>
        <v>-1.1011508728265653</v>
      </c>
      <c r="W157" s="272">
        <f t="shared" ref="W157" si="728">G157-G156</f>
        <v>4.3479201716738061</v>
      </c>
      <c r="X157" s="272">
        <f t="shared" ref="X157" si="729">H157-H156</f>
        <v>0.88769629726888866</v>
      </c>
      <c r="Y157" s="276">
        <f t="shared" ref="Y157" si="730">I157-I156</f>
        <v>0.53955026956923291</v>
      </c>
      <c r="Z157" s="272">
        <f t="shared" ref="Z157" si="731">J157-J156</f>
        <v>0.43325709529093359</v>
      </c>
      <c r="AA157" s="272">
        <f t="shared" ref="AA157" si="732">K157-K156</f>
        <v>-0.46122566622567263</v>
      </c>
      <c r="AB157" s="272">
        <f t="shared" ref="AB157" si="733">L157-L156</f>
        <v>1.1449859615886311</v>
      </c>
      <c r="AC157" s="272">
        <f t="shared" ref="AC157" si="734">M157-M156</f>
        <v>0</v>
      </c>
      <c r="AD157" s="276">
        <f t="shared" ref="AD157" si="735">N157-N156</f>
        <v>0.3883026816758246</v>
      </c>
    </row>
    <row r="158" spans="1:32">
      <c r="A158" s="439"/>
      <c r="B158" s="457" t="s">
        <v>149</v>
      </c>
      <c r="C158" s="444">
        <v>137.435</v>
      </c>
      <c r="D158" s="445">
        <v>147.75</v>
      </c>
      <c r="E158" s="445">
        <v>141.20333333333332</v>
      </c>
      <c r="F158" s="445">
        <v>141.22461538461539</v>
      </c>
      <c r="G158" s="445">
        <v>146.33000000000001</v>
      </c>
      <c r="H158" s="445">
        <v>126.5</v>
      </c>
      <c r="I158" s="444">
        <v>140.84216666666669</v>
      </c>
      <c r="J158" s="444">
        <v>91.5</v>
      </c>
      <c r="K158" s="445">
        <v>71.13</v>
      </c>
      <c r="L158" s="445">
        <v>72.875</v>
      </c>
      <c r="M158" s="445">
        <v>0</v>
      </c>
      <c r="N158" s="444">
        <v>74.022121212121206</v>
      </c>
      <c r="O158" s="444">
        <v>0</v>
      </c>
      <c r="P158" s="489">
        <v>0</v>
      </c>
      <c r="Q158" s="252"/>
      <c r="R158" s="252"/>
      <c r="S158" s="113"/>
      <c r="T158" s="113"/>
      <c r="Y158" s="275"/>
      <c r="AD158" s="275"/>
    </row>
    <row r="159" spans="1:32">
      <c r="A159" s="439"/>
      <c r="B159" s="457" t="s">
        <v>488</v>
      </c>
      <c r="C159" s="444">
        <v>148.46437499999999</v>
      </c>
      <c r="D159" s="445">
        <v>135.91</v>
      </c>
      <c r="E159" s="445">
        <v>144.80000000000001</v>
      </c>
      <c r="F159" s="445">
        <v>129.60999999999999</v>
      </c>
      <c r="G159" s="445">
        <v>0</v>
      </c>
      <c r="H159" s="445">
        <v>0</v>
      </c>
      <c r="I159" s="444">
        <v>141.76976744186047</v>
      </c>
      <c r="J159" s="444">
        <v>77.99666666666667</v>
      </c>
      <c r="K159" s="445">
        <v>68</v>
      </c>
      <c r="L159" s="445">
        <v>77.694166666666661</v>
      </c>
      <c r="M159" s="445">
        <v>0</v>
      </c>
      <c r="N159" s="444">
        <v>71.954594594594582</v>
      </c>
      <c r="O159" s="444">
        <v>0</v>
      </c>
      <c r="P159" s="489">
        <v>0</v>
      </c>
      <c r="Q159" s="252"/>
      <c r="R159" s="252"/>
      <c r="S159" s="272">
        <f t="shared" ref="S159" si="736">C159-C158</f>
        <v>11.029374999999987</v>
      </c>
      <c r="T159" s="272">
        <f t="shared" ref="T159" si="737">D159-D158</f>
        <v>-11.840000000000003</v>
      </c>
      <c r="U159" s="272">
        <f t="shared" ref="U159" si="738">E159-E158</f>
        <v>3.5966666666666924</v>
      </c>
      <c r="V159" s="272">
        <f t="shared" ref="V159" si="739">F159-F158</f>
        <v>-11.614615384615405</v>
      </c>
      <c r="W159" s="805">
        <f t="shared" ref="W159" si="740">G159-G158</f>
        <v>-146.33000000000001</v>
      </c>
      <c r="X159" s="805">
        <f t="shared" ref="X159" si="741">H159-H158</f>
        <v>-126.5</v>
      </c>
      <c r="Y159" s="276">
        <f t="shared" ref="Y159" si="742">I159-I158</f>
        <v>0.92760077519378115</v>
      </c>
      <c r="Z159" s="805">
        <f t="shared" ref="Z159" si="743">J159-J158</f>
        <v>-13.50333333333333</v>
      </c>
      <c r="AA159" s="272">
        <f t="shared" ref="AA159" si="744">K159-K158</f>
        <v>-3.1299999999999955</v>
      </c>
      <c r="AB159" s="272">
        <f t="shared" ref="AB159" si="745">L159-L158</f>
        <v>4.8191666666666606</v>
      </c>
      <c r="AC159" s="272">
        <f t="shared" ref="AC159" si="746">M159-M158</f>
        <v>0</v>
      </c>
      <c r="AD159" s="276">
        <f t="shared" ref="AD159" si="747">N159-N158</f>
        <v>-2.0675266175266245</v>
      </c>
      <c r="AF159" s="51" t="s">
        <v>1175</v>
      </c>
    </row>
    <row r="160" spans="1:32">
      <c r="A160" s="439"/>
      <c r="B160" s="457" t="s">
        <v>145</v>
      </c>
      <c r="C160" s="444">
        <v>106.97508122941822</v>
      </c>
      <c r="D160" s="445">
        <v>131.67835203366059</v>
      </c>
      <c r="E160" s="445">
        <v>123.09352114397457</v>
      </c>
      <c r="F160" s="445">
        <v>121.91761437908494</v>
      </c>
      <c r="G160" s="445">
        <v>123.03635786802032</v>
      </c>
      <c r="H160" s="445">
        <v>118.57353938185445</v>
      </c>
      <c r="I160" s="444">
        <v>118.23215282585723</v>
      </c>
      <c r="J160" s="444">
        <v>79.999559014267192</v>
      </c>
      <c r="K160" s="445">
        <v>78.601931931931929</v>
      </c>
      <c r="L160" s="445">
        <v>79.741060393258422</v>
      </c>
      <c r="M160" s="445">
        <v>0</v>
      </c>
      <c r="N160" s="444">
        <v>79.4471696931747</v>
      </c>
      <c r="O160" s="444">
        <v>0</v>
      </c>
      <c r="P160" s="489">
        <v>0</v>
      </c>
      <c r="Q160" s="252"/>
      <c r="R160" s="252"/>
      <c r="S160" s="113"/>
      <c r="T160" s="113"/>
      <c r="Y160" s="275"/>
      <c r="AD160" s="275"/>
    </row>
    <row r="161" spans="1:32">
      <c r="A161" s="439"/>
      <c r="B161" s="457" t="s">
        <v>490</v>
      </c>
      <c r="C161" s="444">
        <v>109.97907120743034</v>
      </c>
      <c r="D161" s="445">
        <v>130.74731024833858</v>
      </c>
      <c r="E161" s="445">
        <v>120.69194550776854</v>
      </c>
      <c r="F161" s="445">
        <v>121.17471491228069</v>
      </c>
      <c r="G161" s="445">
        <v>127.57414215686275</v>
      </c>
      <c r="H161" s="445">
        <v>123.54455645161291</v>
      </c>
      <c r="I161" s="444">
        <v>118.64381410697096</v>
      </c>
      <c r="J161" s="444">
        <v>80.024485387547657</v>
      </c>
      <c r="K161" s="445">
        <v>78.487214659685876</v>
      </c>
      <c r="L161" s="445">
        <v>76.37424666242849</v>
      </c>
      <c r="M161" s="445">
        <v>0</v>
      </c>
      <c r="N161" s="444">
        <v>77.849547511312224</v>
      </c>
      <c r="O161" s="444">
        <v>0</v>
      </c>
      <c r="P161" s="489">
        <v>0</v>
      </c>
      <c r="Q161" s="252"/>
      <c r="R161" s="252"/>
      <c r="S161" s="272">
        <f t="shared" ref="S161" si="748">C161-C160</f>
        <v>3.0039899780121146</v>
      </c>
      <c r="T161" s="272">
        <f t="shared" ref="T161" si="749">D161-D160</f>
        <v>-0.93104178532200876</v>
      </c>
      <c r="U161" s="272">
        <f t="shared" ref="U161" si="750">E161-E160</f>
        <v>-2.401575636206033</v>
      </c>
      <c r="V161" s="272">
        <f t="shared" ref="V161" si="751">F161-F160</f>
        <v>-0.74289946680424634</v>
      </c>
      <c r="W161" s="272">
        <f t="shared" ref="W161" si="752">G161-G160</f>
        <v>4.5377842888424311</v>
      </c>
      <c r="X161" s="272">
        <f t="shared" ref="X161" si="753">H161-H160</f>
        <v>4.9710170697584601</v>
      </c>
      <c r="Y161" s="276">
        <f t="shared" ref="Y161" si="754">I161-I160</f>
        <v>0.41166128111373723</v>
      </c>
      <c r="Z161" s="272">
        <f t="shared" ref="Z161" si="755">J161-J160</f>
        <v>2.4926373280464986E-2</v>
      </c>
      <c r="AA161" s="272">
        <f t="shared" ref="AA161" si="756">K161-K160</f>
        <v>-0.11471727224605388</v>
      </c>
      <c r="AB161" s="272">
        <f t="shared" ref="AB161" si="757">L161-L160</f>
        <v>-3.3668137308299322</v>
      </c>
      <c r="AC161" s="272">
        <f t="shared" ref="AC161" si="758">M161-M160</f>
        <v>0</v>
      </c>
      <c r="AD161" s="276">
        <f t="shared" ref="AD161" si="759">N161-N160</f>
        <v>-1.5976221818624765</v>
      </c>
    </row>
    <row r="162" spans="1:32">
      <c r="A162" s="439"/>
      <c r="B162" s="457" t="s">
        <v>147</v>
      </c>
      <c r="C162" s="444">
        <v>93.503705080545217</v>
      </c>
      <c r="D162" s="445">
        <v>128.32499999999999</v>
      </c>
      <c r="E162" s="445">
        <v>105.64762162162162</v>
      </c>
      <c r="F162" s="445">
        <v>101.43916866028708</v>
      </c>
      <c r="G162" s="445">
        <v>80.394578947368416</v>
      </c>
      <c r="H162" s="445">
        <v>111.86852611940299</v>
      </c>
      <c r="I162" s="444">
        <v>102.34521451051847</v>
      </c>
      <c r="J162" s="444">
        <v>66.801181818181817</v>
      </c>
      <c r="K162" s="445">
        <v>71.437462165308503</v>
      </c>
      <c r="L162" s="445">
        <v>66.517443850267384</v>
      </c>
      <c r="M162" s="445">
        <v>0</v>
      </c>
      <c r="N162" s="444">
        <v>68.551308851224093</v>
      </c>
      <c r="O162" s="444">
        <v>0</v>
      </c>
      <c r="P162" s="489">
        <v>0</v>
      </c>
      <c r="Q162" s="252"/>
      <c r="R162" s="252"/>
      <c r="S162" s="113"/>
      <c r="T162" s="113"/>
      <c r="Y162" s="275"/>
      <c r="AD162" s="275"/>
    </row>
    <row r="163" spans="1:32">
      <c r="A163" s="439"/>
      <c r="B163" s="457" t="s">
        <v>492</v>
      </c>
      <c r="C163" s="444">
        <v>94.293143915997533</v>
      </c>
      <c r="D163" s="445">
        <v>129.91286908077996</v>
      </c>
      <c r="E163" s="445">
        <v>104.37858754027927</v>
      </c>
      <c r="F163" s="445">
        <v>101.97529677419357</v>
      </c>
      <c r="G163" s="445">
        <v>89.50755319148935</v>
      </c>
      <c r="H163" s="445">
        <v>111.0381878088962</v>
      </c>
      <c r="I163" s="444">
        <v>102.81997736459176</v>
      </c>
      <c r="J163" s="444">
        <v>66.738551724137935</v>
      </c>
      <c r="K163" s="445">
        <v>71.708623529411767</v>
      </c>
      <c r="L163" s="445">
        <v>67.917999999999992</v>
      </c>
      <c r="M163" s="445">
        <v>0</v>
      </c>
      <c r="N163" s="444">
        <v>69.322873170731697</v>
      </c>
      <c r="O163" s="444">
        <v>0</v>
      </c>
      <c r="P163" s="489">
        <v>0</v>
      </c>
      <c r="Q163" s="252"/>
      <c r="R163" s="252"/>
      <c r="S163" s="272">
        <f t="shared" ref="S163" si="760">C163-C162</f>
        <v>0.78943883545231586</v>
      </c>
      <c r="T163" s="272">
        <f t="shared" ref="T163" si="761">D163-D162</f>
        <v>1.5878690807799671</v>
      </c>
      <c r="U163" s="272">
        <f t="shared" ref="U163" si="762">E163-E162</f>
        <v>-1.2690340813423546</v>
      </c>
      <c r="V163" s="272">
        <f t="shared" ref="V163" si="763">F163-F162</f>
        <v>0.53612811390648574</v>
      </c>
      <c r="W163" s="272">
        <f t="shared" ref="W163" si="764">G163-G162</f>
        <v>9.1129742441209345</v>
      </c>
      <c r="X163" s="272">
        <f t="shared" ref="X163" si="765">H163-H162</f>
        <v>-0.83033831050678941</v>
      </c>
      <c r="Y163" s="276">
        <f t="shared" ref="Y163" si="766">I163-I162</f>
        <v>0.47476285407329044</v>
      </c>
      <c r="Z163" s="272">
        <f t="shared" ref="Z163" si="767">J163-J162</f>
        <v>-6.2630094043882423E-2</v>
      </c>
      <c r="AA163" s="272">
        <f t="shared" ref="AA163" si="768">K163-K162</f>
        <v>0.27116136410326419</v>
      </c>
      <c r="AB163" s="272">
        <f t="shared" ref="AB163" si="769">L163-L162</f>
        <v>1.4005561497326084</v>
      </c>
      <c r="AC163" s="272">
        <f t="shared" ref="AC163" si="770">M163-M162</f>
        <v>0</v>
      </c>
      <c r="AD163" s="276">
        <f t="shared" ref="AD163" si="771">N163-N162</f>
        <v>0.77156431950760407</v>
      </c>
    </row>
    <row r="164" spans="1:32">
      <c r="A164" s="439"/>
      <c r="B164" s="457" t="s">
        <v>181</v>
      </c>
      <c r="C164" s="444">
        <v>104.94759138381201</v>
      </c>
      <c r="D164" s="445">
        <v>131.30250933997507</v>
      </c>
      <c r="E164" s="445">
        <v>120.14364578044072</v>
      </c>
      <c r="F164" s="445">
        <v>117.14881754874652</v>
      </c>
      <c r="G164" s="445">
        <v>114.75216768916157</v>
      </c>
      <c r="H164" s="445">
        <v>116.23833008447042</v>
      </c>
      <c r="I164" s="444">
        <v>115.36747401433691</v>
      </c>
      <c r="J164" s="444">
        <v>76.043642143505906</v>
      </c>
      <c r="K164" s="445">
        <v>75.28961786867599</v>
      </c>
      <c r="L164" s="445">
        <v>74.499821958456977</v>
      </c>
      <c r="M164" s="445">
        <v>0</v>
      </c>
      <c r="N164" s="444">
        <v>75.095381722452032</v>
      </c>
      <c r="O164" s="444">
        <v>0</v>
      </c>
      <c r="P164" s="489">
        <v>0</v>
      </c>
      <c r="Q164" s="252"/>
      <c r="R164" s="252"/>
      <c r="S164" s="113"/>
      <c r="T164" s="113"/>
      <c r="Y164" s="275"/>
      <c r="AD164" s="275"/>
    </row>
    <row r="165" spans="1:32" ht="13.5" thickBot="1">
      <c r="A165" s="439"/>
      <c r="B165" s="457" t="s">
        <v>494</v>
      </c>
      <c r="C165" s="444">
        <v>107.66744584016021</v>
      </c>
      <c r="D165" s="445">
        <v>130.6542200124301</v>
      </c>
      <c r="E165" s="445">
        <v>117.86474218168283</v>
      </c>
      <c r="F165" s="445">
        <v>117.19516180797004</v>
      </c>
      <c r="G165" s="445">
        <v>120.44613545816735</v>
      </c>
      <c r="H165" s="445">
        <v>119.43445046020575</v>
      </c>
      <c r="I165" s="444">
        <v>115.86947302775179</v>
      </c>
      <c r="J165" s="444">
        <v>76.447028783658311</v>
      </c>
      <c r="K165" s="445">
        <v>75.295080332409967</v>
      </c>
      <c r="L165" s="445">
        <v>73.275098670962549</v>
      </c>
      <c r="M165" s="445">
        <v>0</v>
      </c>
      <c r="N165" s="444">
        <v>74.591452003727852</v>
      </c>
      <c r="O165" s="444">
        <v>0</v>
      </c>
      <c r="P165" s="489">
        <v>0</v>
      </c>
      <c r="Q165" s="252"/>
      <c r="R165" s="252"/>
      <c r="S165" s="273">
        <f t="shared" ref="S165" si="772">C165-C164</f>
        <v>2.7198544563482017</v>
      </c>
      <c r="T165" s="273">
        <f t="shared" ref="T165" si="773">D165-D164</f>
        <v>-0.64828932754497259</v>
      </c>
      <c r="U165" s="273">
        <f t="shared" ref="U165" si="774">E165-E164</f>
        <v>-2.2789035987578927</v>
      </c>
      <c r="V165" s="273">
        <f t="shared" ref="V165" si="775">F165-F164</f>
        <v>4.6344259223516815E-2</v>
      </c>
      <c r="W165" s="273">
        <f t="shared" ref="W165" si="776">G165-G164</f>
        <v>5.6939677690057806</v>
      </c>
      <c r="X165" s="273">
        <f t="shared" ref="X165" si="777">H165-H164</f>
        <v>3.1961203757353331</v>
      </c>
      <c r="Y165" s="277">
        <f t="shared" ref="Y165" si="778">I165-I164</f>
        <v>0.5019990134148884</v>
      </c>
      <c r="Z165" s="273">
        <f t="shared" ref="Z165" si="779">J165-J164</f>
        <v>0.40338664015240511</v>
      </c>
      <c r="AA165" s="273">
        <f t="shared" ref="AA165" si="780">K165-K164</f>
        <v>5.4624637339770743E-3</v>
      </c>
      <c r="AB165" s="273">
        <f t="shared" ref="AB165" si="781">L165-L164</f>
        <v>-1.2247232874944274</v>
      </c>
      <c r="AC165" s="273">
        <f t="shared" ref="AC165" si="782">M165-M164</f>
        <v>0</v>
      </c>
      <c r="AD165" s="277">
        <f t="shared" ref="AD165" si="783">N165-N164</f>
        <v>-0.50392971872418002</v>
      </c>
    </row>
    <row r="166" spans="1:32">
      <c r="A166" s="432" t="s">
        <v>546</v>
      </c>
      <c r="B166" s="431" t="s">
        <v>240</v>
      </c>
      <c r="C166" s="428">
        <v>141.15308310991955</v>
      </c>
      <c r="D166" s="429">
        <v>0</v>
      </c>
      <c r="E166" s="429">
        <v>137.72016706443915</v>
      </c>
      <c r="F166" s="429">
        <v>151.1</v>
      </c>
      <c r="G166" s="429">
        <v>0</v>
      </c>
      <c r="H166" s="429">
        <v>0</v>
      </c>
      <c r="I166" s="428">
        <v>139.12882625758115</v>
      </c>
      <c r="J166" s="428">
        <v>0</v>
      </c>
      <c r="K166" s="429">
        <v>78.963775510204087</v>
      </c>
      <c r="L166" s="429">
        <v>80.930954504906339</v>
      </c>
      <c r="M166" s="429">
        <v>79.099999999999994</v>
      </c>
      <c r="N166" s="428">
        <v>80.607291666666669</v>
      </c>
      <c r="O166" s="428">
        <v>0</v>
      </c>
      <c r="P166" s="430">
        <v>0</v>
      </c>
      <c r="Q166" s="252"/>
      <c r="R166" s="252"/>
      <c r="S166" s="271" t="s">
        <v>534</v>
      </c>
      <c r="T166" s="113"/>
      <c r="Y166" s="275"/>
      <c r="AD166" s="275"/>
    </row>
    <row r="167" spans="1:32">
      <c r="A167" s="439"/>
      <c r="B167" s="457" t="s">
        <v>464</v>
      </c>
      <c r="C167" s="444">
        <v>134.33015597920277</v>
      </c>
      <c r="D167" s="445">
        <v>0</v>
      </c>
      <c r="E167" s="445">
        <v>133.05199508901168</v>
      </c>
      <c r="F167" s="445">
        <v>141.1</v>
      </c>
      <c r="G167" s="445">
        <v>0</v>
      </c>
      <c r="H167" s="445">
        <v>0</v>
      </c>
      <c r="I167" s="444">
        <v>133.61159627773802</v>
      </c>
      <c r="J167" s="444">
        <v>0</v>
      </c>
      <c r="K167" s="445">
        <v>77.059854014598528</v>
      </c>
      <c r="L167" s="445">
        <v>76.585433070866145</v>
      </c>
      <c r="M167" s="445">
        <v>74.099999999999994</v>
      </c>
      <c r="N167" s="444">
        <v>76.610262008733628</v>
      </c>
      <c r="O167" s="444">
        <v>0</v>
      </c>
      <c r="P167" s="489">
        <v>0</v>
      </c>
      <c r="Q167" s="252"/>
      <c r="R167" s="252"/>
      <c r="S167" s="272">
        <f t="shared" ref="S167" si="784">C167-C166</f>
        <v>-6.8229271307167778</v>
      </c>
      <c r="T167" s="272">
        <f t="shared" ref="T167" si="785">D167-D166</f>
        <v>0</v>
      </c>
      <c r="U167" s="272">
        <f t="shared" ref="U167" si="786">E167-E166</f>
        <v>-4.6681719754274695</v>
      </c>
      <c r="V167" s="272">
        <f t="shared" ref="V167" si="787">F167-F166</f>
        <v>-10</v>
      </c>
      <c r="W167" s="272">
        <f t="shared" ref="W167" si="788">G167-G166</f>
        <v>0</v>
      </c>
      <c r="X167" s="272">
        <f t="shared" ref="X167" si="789">H167-H166</f>
        <v>0</v>
      </c>
      <c r="Y167" s="276">
        <f t="shared" ref="Y167" si="790">I167-I166</f>
        <v>-5.5172299798431368</v>
      </c>
      <c r="Z167" s="272">
        <f t="shared" ref="Z167" si="791">J167-J166</f>
        <v>0</v>
      </c>
      <c r="AA167" s="272">
        <f t="shared" ref="AA167" si="792">K167-K166</f>
        <v>-1.9039214956055588</v>
      </c>
      <c r="AB167" s="272">
        <f t="shared" ref="AB167" si="793">L167-L166</f>
        <v>-4.3455214340401938</v>
      </c>
      <c r="AC167" s="272">
        <f t="shared" ref="AC167" si="794">M167-M166</f>
        <v>-5</v>
      </c>
      <c r="AD167" s="276">
        <f t="shared" ref="AD167" si="795">N167-N166</f>
        <v>-3.9970296579330409</v>
      </c>
    </row>
    <row r="168" spans="1:32">
      <c r="A168" s="439"/>
      <c r="B168" s="457" t="s">
        <v>242</v>
      </c>
      <c r="C168" s="444">
        <v>129.57499999999999</v>
      </c>
      <c r="D168" s="445">
        <v>0</v>
      </c>
      <c r="E168" s="445">
        <v>137.50624999999999</v>
      </c>
      <c r="F168" s="445">
        <v>108</v>
      </c>
      <c r="G168" s="445">
        <v>0</v>
      </c>
      <c r="H168" s="445">
        <v>0</v>
      </c>
      <c r="I168" s="444">
        <v>135.1</v>
      </c>
      <c r="J168" s="444">
        <v>0</v>
      </c>
      <c r="K168" s="445">
        <v>85.722222222222229</v>
      </c>
      <c r="L168" s="445">
        <v>79.577900552486184</v>
      </c>
      <c r="M168" s="445">
        <v>73.599999999999994</v>
      </c>
      <c r="N168" s="444">
        <v>80.805809128630699</v>
      </c>
      <c r="O168" s="444">
        <v>0</v>
      </c>
      <c r="P168" s="489">
        <v>0</v>
      </c>
      <c r="Q168" s="252"/>
      <c r="R168" s="252"/>
      <c r="S168" s="113"/>
      <c r="T168" s="113"/>
      <c r="Y168" s="275"/>
      <c r="AD168" s="275"/>
    </row>
    <row r="169" spans="1:32">
      <c r="A169" s="439"/>
      <c r="B169" s="457" t="s">
        <v>466</v>
      </c>
      <c r="C169" s="444">
        <v>124.0611111111111</v>
      </c>
      <c r="D169" s="445">
        <v>0</v>
      </c>
      <c r="E169" s="445">
        <v>134.5779661016949</v>
      </c>
      <c r="F169" s="445">
        <v>0</v>
      </c>
      <c r="G169" s="445">
        <v>0</v>
      </c>
      <c r="H169" s="445">
        <v>0</v>
      </c>
      <c r="I169" s="444">
        <v>132.11948051948053</v>
      </c>
      <c r="J169" s="444">
        <v>0</v>
      </c>
      <c r="K169" s="445">
        <v>81.190243902439022</v>
      </c>
      <c r="L169" s="445">
        <v>75.560843373493981</v>
      </c>
      <c r="M169" s="445">
        <v>80</v>
      </c>
      <c r="N169" s="444">
        <v>76.723333333333329</v>
      </c>
      <c r="O169" s="444">
        <v>0</v>
      </c>
      <c r="P169" s="489">
        <v>0</v>
      </c>
      <c r="Q169" s="252"/>
      <c r="R169" s="252"/>
      <c r="S169" s="272">
        <f t="shared" ref="S169" si="796">C169-C168</f>
        <v>-5.5138888888888857</v>
      </c>
      <c r="T169" s="272">
        <f t="shared" ref="T169" si="797">D169-D168</f>
        <v>0</v>
      </c>
      <c r="U169" s="272">
        <f t="shared" ref="U169" si="798">E169-E168</f>
        <v>-2.9282838983050965</v>
      </c>
      <c r="V169" s="805">
        <f t="shared" ref="V169" si="799">F169-F168</f>
        <v>-108</v>
      </c>
      <c r="W169" s="272">
        <f t="shared" ref="W169" si="800">G169-G168</f>
        <v>0</v>
      </c>
      <c r="X169" s="272">
        <f t="shared" ref="X169" si="801">H169-H168</f>
        <v>0</v>
      </c>
      <c r="Y169" s="276">
        <f t="shared" ref="Y169" si="802">I169-I168</f>
        <v>-2.9805194805194617</v>
      </c>
      <c r="Z169" s="272">
        <f t="shared" ref="Z169" si="803">J169-J168</f>
        <v>0</v>
      </c>
      <c r="AA169" s="272">
        <f t="shared" ref="AA169" si="804">K169-K168</f>
        <v>-4.5319783197832066</v>
      </c>
      <c r="AB169" s="272">
        <f t="shared" ref="AB169" si="805">L169-L168</f>
        <v>-4.0170571789922036</v>
      </c>
      <c r="AC169" s="272">
        <f t="shared" ref="AC169" si="806">M169-M168</f>
        <v>6.4000000000000057</v>
      </c>
      <c r="AD169" s="276">
        <f t="shared" ref="AD169" si="807">N169-N168</f>
        <v>-4.0824757952973698</v>
      </c>
      <c r="AF169" s="51" t="s">
        <v>1178</v>
      </c>
    </row>
    <row r="170" spans="1:32">
      <c r="A170" s="439"/>
      <c r="B170" s="457" t="s">
        <v>244</v>
      </c>
      <c r="C170" s="444">
        <v>0</v>
      </c>
      <c r="D170" s="445">
        <v>0</v>
      </c>
      <c r="E170" s="445">
        <v>0</v>
      </c>
      <c r="F170" s="445">
        <v>0</v>
      </c>
      <c r="G170" s="445">
        <v>0</v>
      </c>
      <c r="H170" s="445">
        <v>0</v>
      </c>
      <c r="I170" s="444">
        <v>0</v>
      </c>
      <c r="J170" s="444">
        <v>0</v>
      </c>
      <c r="K170" s="445">
        <v>0</v>
      </c>
      <c r="L170" s="445">
        <v>0</v>
      </c>
      <c r="M170" s="445">
        <v>0</v>
      </c>
      <c r="N170" s="444">
        <v>0</v>
      </c>
      <c r="O170" s="444">
        <v>0</v>
      </c>
      <c r="P170" s="489">
        <v>0</v>
      </c>
      <c r="Q170" s="252"/>
      <c r="R170" s="252"/>
      <c r="S170" s="113"/>
      <c r="T170" s="113"/>
      <c r="Y170" s="275"/>
      <c r="AD170" s="275"/>
    </row>
    <row r="171" spans="1:32">
      <c r="A171" s="439"/>
      <c r="B171" s="457" t="s">
        <v>468</v>
      </c>
      <c r="C171" s="444">
        <v>0</v>
      </c>
      <c r="D171" s="445">
        <v>0</v>
      </c>
      <c r="E171" s="445">
        <v>0</v>
      </c>
      <c r="F171" s="445">
        <v>0</v>
      </c>
      <c r="G171" s="445">
        <v>0</v>
      </c>
      <c r="H171" s="445">
        <v>0</v>
      </c>
      <c r="I171" s="444">
        <v>0</v>
      </c>
      <c r="J171" s="444">
        <v>0</v>
      </c>
      <c r="K171" s="445">
        <v>0</v>
      </c>
      <c r="L171" s="445">
        <v>0</v>
      </c>
      <c r="M171" s="445">
        <v>0</v>
      </c>
      <c r="N171" s="444">
        <v>0</v>
      </c>
      <c r="O171" s="444">
        <v>0</v>
      </c>
      <c r="P171" s="489">
        <v>0</v>
      </c>
      <c r="Q171" s="252"/>
      <c r="R171" s="252"/>
      <c r="S171" s="272">
        <f t="shared" ref="S171" si="808">C171-C170</f>
        <v>0</v>
      </c>
      <c r="T171" s="272">
        <f t="shared" ref="T171" si="809">D171-D170</f>
        <v>0</v>
      </c>
      <c r="U171" s="272">
        <f t="shared" ref="U171" si="810">E171-E170</f>
        <v>0</v>
      </c>
      <c r="V171" s="272">
        <f t="shared" ref="V171" si="811">F171-F170</f>
        <v>0</v>
      </c>
      <c r="W171" s="272">
        <f t="shared" ref="W171" si="812">G171-G170</f>
        <v>0</v>
      </c>
      <c r="X171" s="272">
        <f t="shared" ref="X171" si="813">H171-H170</f>
        <v>0</v>
      </c>
      <c r="Y171" s="276">
        <f t="shared" ref="Y171" si="814">I171-I170</f>
        <v>0</v>
      </c>
      <c r="Z171" s="272">
        <f t="shared" ref="Z171" si="815">J171-J170</f>
        <v>0</v>
      </c>
      <c r="AA171" s="272">
        <f t="shared" ref="AA171" si="816">K171-K170</f>
        <v>0</v>
      </c>
      <c r="AB171" s="272">
        <f t="shared" ref="AB171" si="817">L171-L170</f>
        <v>0</v>
      </c>
      <c r="AC171" s="272">
        <f t="shared" ref="AC171" si="818">M171-M170</f>
        <v>0</v>
      </c>
      <c r="AD171" s="276">
        <f t="shared" ref="AD171" si="819">N171-N170</f>
        <v>0</v>
      </c>
    </row>
    <row r="172" spans="1:32">
      <c r="A172" s="439"/>
      <c r="B172" s="457" t="s">
        <v>246</v>
      </c>
      <c r="C172" s="444">
        <v>140.9898678414097</v>
      </c>
      <c r="D172" s="445">
        <v>0</v>
      </c>
      <c r="E172" s="445">
        <v>137.71421113689098</v>
      </c>
      <c r="F172" s="445">
        <v>146.3111111111111</v>
      </c>
      <c r="G172" s="445">
        <v>0</v>
      </c>
      <c r="H172" s="445">
        <v>0</v>
      </c>
      <c r="I172" s="444">
        <v>139.03751743375176</v>
      </c>
      <c r="J172" s="444">
        <v>0</v>
      </c>
      <c r="K172" s="445">
        <v>80.423600000000008</v>
      </c>
      <c r="L172" s="445">
        <v>80.742857142857147</v>
      </c>
      <c r="M172" s="445">
        <v>78.099999999999994</v>
      </c>
      <c r="N172" s="444">
        <v>80.637476340694008</v>
      </c>
      <c r="O172" s="444">
        <v>0</v>
      </c>
      <c r="P172" s="489">
        <v>0</v>
      </c>
      <c r="Q172" s="252"/>
      <c r="R172" s="252"/>
      <c r="S172" s="113"/>
      <c r="T172" s="113"/>
      <c r="Y172" s="275"/>
      <c r="AD172" s="275"/>
    </row>
    <row r="173" spans="1:32">
      <c r="A173" s="439"/>
      <c r="B173" s="457" t="s">
        <v>470</v>
      </c>
      <c r="C173" s="444">
        <v>134.17244027303755</v>
      </c>
      <c r="D173" s="445">
        <v>0</v>
      </c>
      <c r="E173" s="445">
        <v>133.10533175355451</v>
      </c>
      <c r="F173" s="445">
        <v>141.1</v>
      </c>
      <c r="G173" s="445">
        <v>0</v>
      </c>
      <c r="H173" s="445">
        <v>0</v>
      </c>
      <c r="I173" s="444">
        <v>133.57157784743993</v>
      </c>
      <c r="J173" s="444">
        <v>0</v>
      </c>
      <c r="K173" s="445">
        <v>78.011235955056179</v>
      </c>
      <c r="L173" s="445">
        <v>76.402155172413785</v>
      </c>
      <c r="M173" s="445">
        <v>74.984999999999985</v>
      </c>
      <c r="N173" s="444">
        <v>76.631349911190043</v>
      </c>
      <c r="O173" s="444">
        <v>0</v>
      </c>
      <c r="P173" s="489">
        <v>0</v>
      </c>
      <c r="Q173" s="252"/>
      <c r="R173" s="252"/>
      <c r="S173" s="272">
        <f t="shared" ref="S173" si="820">C173-C172</f>
        <v>-6.8174275683721532</v>
      </c>
      <c r="T173" s="272">
        <f t="shared" ref="T173" si="821">D173-D172</f>
        <v>0</v>
      </c>
      <c r="U173" s="272">
        <f t="shared" ref="U173" si="822">E173-E172</f>
        <v>-4.6088793833364718</v>
      </c>
      <c r="V173" s="272">
        <f t="shared" ref="V173" si="823">F173-F172</f>
        <v>-5.2111111111111086</v>
      </c>
      <c r="W173" s="272">
        <f t="shared" ref="W173" si="824">G173-G172</f>
        <v>0</v>
      </c>
      <c r="X173" s="272">
        <f t="shared" ref="X173" si="825">H173-H172</f>
        <v>0</v>
      </c>
      <c r="Y173" s="276">
        <f t="shared" ref="Y173" si="826">I173-I172</f>
        <v>-5.4659395863118334</v>
      </c>
      <c r="Z173" s="272">
        <f t="shared" ref="Z173" si="827">J173-J172</f>
        <v>0</v>
      </c>
      <c r="AA173" s="272">
        <f t="shared" ref="AA173" si="828">K173-K172</f>
        <v>-2.4123640449438284</v>
      </c>
      <c r="AB173" s="272">
        <f t="shared" ref="AB173" si="829">L173-L172</f>
        <v>-4.3407019704433623</v>
      </c>
      <c r="AC173" s="272">
        <f t="shared" ref="AC173" si="830">M173-M172</f>
        <v>-3.1150000000000091</v>
      </c>
      <c r="AD173" s="276">
        <f t="shared" ref="AD173" si="831">N173-N172</f>
        <v>-4.0061264295039649</v>
      </c>
    </row>
    <row r="174" spans="1:32">
      <c r="A174" s="439"/>
      <c r="B174" s="457" t="s">
        <v>129</v>
      </c>
      <c r="C174" s="444">
        <v>145.69332464995114</v>
      </c>
      <c r="D174" s="445">
        <v>0</v>
      </c>
      <c r="E174" s="445">
        <v>147.01895276038701</v>
      </c>
      <c r="F174" s="445">
        <v>154.4</v>
      </c>
      <c r="G174" s="445">
        <v>0</v>
      </c>
      <c r="H174" s="445">
        <v>0</v>
      </c>
      <c r="I174" s="444">
        <v>146.58816550496809</v>
      </c>
      <c r="J174" s="444">
        <v>0</v>
      </c>
      <c r="K174" s="445">
        <v>89.912610340479205</v>
      </c>
      <c r="L174" s="445">
        <v>90.566438746438749</v>
      </c>
      <c r="M174" s="445">
        <v>86.8</v>
      </c>
      <c r="N174" s="444">
        <v>90.284990403071021</v>
      </c>
      <c r="O174" s="444">
        <v>0</v>
      </c>
      <c r="P174" s="489">
        <v>0</v>
      </c>
      <c r="Q174" s="252"/>
      <c r="R174" s="252"/>
      <c r="S174" s="113"/>
      <c r="T174" s="113"/>
      <c r="Y174" s="275"/>
      <c r="AD174" s="275"/>
    </row>
    <row r="175" spans="1:32">
      <c r="A175" s="439"/>
      <c r="B175" s="457" t="s">
        <v>472</v>
      </c>
      <c r="C175" s="444">
        <v>138.36920199501247</v>
      </c>
      <c r="D175" s="445">
        <v>0</v>
      </c>
      <c r="E175" s="445">
        <v>138.79662496363107</v>
      </c>
      <c r="F175" s="445">
        <v>150.19999999999996</v>
      </c>
      <c r="G175" s="445">
        <v>0</v>
      </c>
      <c r="H175" s="445">
        <v>0</v>
      </c>
      <c r="I175" s="444">
        <v>138.78102427471876</v>
      </c>
      <c r="J175" s="444">
        <v>0</v>
      </c>
      <c r="K175" s="445">
        <v>83.806844106463899</v>
      </c>
      <c r="L175" s="445">
        <v>88.254459691252137</v>
      </c>
      <c r="M175" s="445">
        <v>93.7</v>
      </c>
      <c r="N175" s="444">
        <v>87.00631517960602</v>
      </c>
      <c r="O175" s="444">
        <v>0</v>
      </c>
      <c r="P175" s="489">
        <v>0</v>
      </c>
      <c r="Q175" s="252"/>
      <c r="R175" s="252"/>
      <c r="S175" s="272">
        <f t="shared" ref="S175" si="832">C175-C174</f>
        <v>-7.3241226549386624</v>
      </c>
      <c r="T175" s="272">
        <f t="shared" ref="T175" si="833">D175-D174</f>
        <v>0</v>
      </c>
      <c r="U175" s="272">
        <f t="shared" ref="U175" si="834">E175-E174</f>
        <v>-8.2223277967559341</v>
      </c>
      <c r="V175" s="272">
        <f t="shared" ref="V175" si="835">F175-F174</f>
        <v>-4.2000000000000455</v>
      </c>
      <c r="W175" s="272">
        <f t="shared" ref="W175" si="836">G175-G174</f>
        <v>0</v>
      </c>
      <c r="X175" s="272">
        <f t="shared" ref="X175" si="837">H175-H174</f>
        <v>0</v>
      </c>
      <c r="Y175" s="276">
        <f t="shared" ref="Y175" si="838">I175-I174</f>
        <v>-7.8071412302493286</v>
      </c>
      <c r="Z175" s="272">
        <f t="shared" ref="Z175" si="839">J175-J174</f>
        <v>0</v>
      </c>
      <c r="AA175" s="272">
        <f t="shared" ref="AA175" si="840">K175-K174</f>
        <v>-6.1057662340153058</v>
      </c>
      <c r="AB175" s="272">
        <f t="shared" ref="AB175" si="841">L175-L174</f>
        <v>-2.3119790551866117</v>
      </c>
      <c r="AC175" s="272">
        <f t="shared" ref="AC175" si="842">M175-M174</f>
        <v>6.9000000000000057</v>
      </c>
      <c r="AD175" s="276">
        <f t="shared" ref="AD175" si="843">N175-N174</f>
        <v>-3.278675223465001</v>
      </c>
    </row>
    <row r="176" spans="1:32">
      <c r="A176" s="439"/>
      <c r="B176" s="457" t="s">
        <v>131</v>
      </c>
      <c r="C176" s="444">
        <v>141.52297297297298</v>
      </c>
      <c r="D176" s="445">
        <v>0</v>
      </c>
      <c r="E176" s="445">
        <v>139.35527426160337</v>
      </c>
      <c r="F176" s="445">
        <v>117.3</v>
      </c>
      <c r="G176" s="445">
        <v>0</v>
      </c>
      <c r="H176" s="445">
        <v>0</v>
      </c>
      <c r="I176" s="444">
        <v>139.95321336760927</v>
      </c>
      <c r="J176" s="444">
        <v>0</v>
      </c>
      <c r="K176" s="445">
        <v>84.221161825726142</v>
      </c>
      <c r="L176" s="445">
        <v>81.416180371352795</v>
      </c>
      <c r="M176" s="445">
        <v>81.400000000000006</v>
      </c>
      <c r="N176" s="444">
        <v>82.482872928176789</v>
      </c>
      <c r="O176" s="444">
        <v>0</v>
      </c>
      <c r="P176" s="489">
        <v>0</v>
      </c>
      <c r="Q176" s="252"/>
      <c r="R176" s="252"/>
      <c r="S176" s="113"/>
      <c r="T176" s="113"/>
      <c r="Y176" s="275"/>
      <c r="AD176" s="275"/>
    </row>
    <row r="177" spans="1:32">
      <c r="A177" s="439"/>
      <c r="B177" s="457" t="s">
        <v>474</v>
      </c>
      <c r="C177" s="444">
        <v>140.03899999999999</v>
      </c>
      <c r="D177" s="445">
        <v>0</v>
      </c>
      <c r="E177" s="445">
        <v>141.77820512820514</v>
      </c>
      <c r="F177" s="445">
        <v>0</v>
      </c>
      <c r="G177" s="445">
        <v>0</v>
      </c>
      <c r="H177" s="445">
        <v>0</v>
      </c>
      <c r="I177" s="444">
        <v>141.09882812500001</v>
      </c>
      <c r="J177" s="444">
        <v>0</v>
      </c>
      <c r="K177" s="445">
        <v>87.608171206225691</v>
      </c>
      <c r="L177" s="445">
        <v>83.978924731182786</v>
      </c>
      <c r="M177" s="445">
        <v>90.9</v>
      </c>
      <c r="N177" s="444">
        <v>85.392818428184285</v>
      </c>
      <c r="O177" s="444">
        <v>0</v>
      </c>
      <c r="P177" s="489">
        <v>0</v>
      </c>
      <c r="Q177" s="252"/>
      <c r="R177" s="252"/>
      <c r="S177" s="272">
        <f t="shared" ref="S177" si="844">C177-C176</f>
        <v>-1.4839729729729925</v>
      </c>
      <c r="T177" s="272">
        <f t="shared" ref="T177" si="845">D177-D176</f>
        <v>0</v>
      </c>
      <c r="U177" s="272">
        <f t="shared" ref="U177" si="846">E177-E176</f>
        <v>2.4229308666017744</v>
      </c>
      <c r="V177" s="805">
        <f t="shared" ref="V177" si="847">F177-F176</f>
        <v>-117.3</v>
      </c>
      <c r="W177" s="272">
        <f t="shared" ref="W177" si="848">G177-G176</f>
        <v>0</v>
      </c>
      <c r="X177" s="272">
        <f t="shared" ref="X177" si="849">H177-H176</f>
        <v>0</v>
      </c>
      <c r="Y177" s="276">
        <f t="shared" ref="Y177" si="850">I177-I176</f>
        <v>1.1456147573907458</v>
      </c>
      <c r="Z177" s="272">
        <f t="shared" ref="Z177" si="851">J177-J176</f>
        <v>0</v>
      </c>
      <c r="AA177" s="272">
        <f t="shared" ref="AA177" si="852">K177-K176</f>
        <v>3.3870093804995491</v>
      </c>
      <c r="AB177" s="272">
        <f t="shared" ref="AB177" si="853">L177-L176</f>
        <v>2.5627443598299919</v>
      </c>
      <c r="AC177" s="272">
        <f t="shared" ref="AC177" si="854">M177-M176</f>
        <v>9.5</v>
      </c>
      <c r="AD177" s="276">
        <f t="shared" ref="AD177" si="855">N177-N176</f>
        <v>2.9099455000074954</v>
      </c>
      <c r="AF177" s="51" t="s">
        <v>1178</v>
      </c>
    </row>
    <row r="178" spans="1:32">
      <c r="A178" s="439"/>
      <c r="B178" s="457" t="s">
        <v>133</v>
      </c>
      <c r="C178" s="444">
        <v>0</v>
      </c>
      <c r="D178" s="445">
        <v>0</v>
      </c>
      <c r="E178" s="445">
        <v>0</v>
      </c>
      <c r="F178" s="445">
        <v>0</v>
      </c>
      <c r="G178" s="445">
        <v>0</v>
      </c>
      <c r="H178" s="445">
        <v>0</v>
      </c>
      <c r="I178" s="444">
        <v>0</v>
      </c>
      <c r="J178" s="444">
        <v>0</v>
      </c>
      <c r="K178" s="445">
        <v>0</v>
      </c>
      <c r="L178" s="445">
        <v>0</v>
      </c>
      <c r="M178" s="445">
        <v>0</v>
      </c>
      <c r="N178" s="444">
        <v>0</v>
      </c>
      <c r="O178" s="444">
        <v>0</v>
      </c>
      <c r="P178" s="489">
        <v>0</v>
      </c>
      <c r="Q178" s="252"/>
      <c r="R178" s="252"/>
      <c r="S178" s="113"/>
      <c r="T178" s="113"/>
      <c r="Y178" s="275"/>
      <c r="AD178" s="275"/>
    </row>
    <row r="179" spans="1:32">
      <c r="A179" s="439"/>
      <c r="B179" s="457" t="s">
        <v>476</v>
      </c>
      <c r="C179" s="444">
        <v>0</v>
      </c>
      <c r="D179" s="445">
        <v>0</v>
      </c>
      <c r="E179" s="445">
        <v>0</v>
      </c>
      <c r="F179" s="445">
        <v>0</v>
      </c>
      <c r="G179" s="445">
        <v>0</v>
      </c>
      <c r="H179" s="445">
        <v>0</v>
      </c>
      <c r="I179" s="444">
        <v>0</v>
      </c>
      <c r="J179" s="444">
        <v>0</v>
      </c>
      <c r="K179" s="445">
        <v>0</v>
      </c>
      <c r="L179" s="445">
        <v>0</v>
      </c>
      <c r="M179" s="445">
        <v>0</v>
      </c>
      <c r="N179" s="444">
        <v>0</v>
      </c>
      <c r="O179" s="444">
        <v>0</v>
      </c>
      <c r="P179" s="489">
        <v>0</v>
      </c>
      <c r="Q179" s="252"/>
      <c r="R179" s="252"/>
      <c r="S179" s="272">
        <f t="shared" ref="S179" si="856">C179-C178</f>
        <v>0</v>
      </c>
      <c r="T179" s="272">
        <f t="shared" ref="T179" si="857">D179-D178</f>
        <v>0</v>
      </c>
      <c r="U179" s="272">
        <f t="shared" ref="U179" si="858">E179-E178</f>
        <v>0</v>
      </c>
      <c r="V179" s="272">
        <f t="shared" ref="V179" si="859">F179-F178</f>
        <v>0</v>
      </c>
      <c r="W179" s="272">
        <f t="shared" ref="W179" si="860">G179-G178</f>
        <v>0</v>
      </c>
      <c r="X179" s="272">
        <f t="shared" ref="X179" si="861">H179-H178</f>
        <v>0</v>
      </c>
      <c r="Y179" s="276">
        <f t="shared" ref="Y179" si="862">I179-I178</f>
        <v>0</v>
      </c>
      <c r="Z179" s="272">
        <f t="shared" ref="Z179" si="863">J179-J178</f>
        <v>0</v>
      </c>
      <c r="AA179" s="272">
        <f t="shared" ref="AA179" si="864">K179-K178</f>
        <v>0</v>
      </c>
      <c r="AB179" s="272">
        <f t="shared" ref="AB179" si="865">L179-L178</f>
        <v>0</v>
      </c>
      <c r="AC179" s="272">
        <f t="shared" ref="AC179" si="866">M179-M178</f>
        <v>0</v>
      </c>
      <c r="AD179" s="276">
        <f t="shared" ref="AD179" si="867">N179-N178</f>
        <v>0</v>
      </c>
    </row>
    <row r="180" spans="1:32">
      <c r="A180" s="439"/>
      <c r="B180" s="457" t="s">
        <v>135</v>
      </c>
      <c r="C180" s="444">
        <v>145.50158434296364</v>
      </c>
      <c r="D180" s="445">
        <v>0</v>
      </c>
      <c r="E180" s="445">
        <v>146.53473740335912</v>
      </c>
      <c r="F180" s="445">
        <v>153.48395061728397</v>
      </c>
      <c r="G180" s="445">
        <v>0</v>
      </c>
      <c r="H180" s="445">
        <v>0</v>
      </c>
      <c r="I180" s="444">
        <v>146.22627593942792</v>
      </c>
      <c r="J180" s="444">
        <v>0</v>
      </c>
      <c r="K180" s="445">
        <v>87.761019607843139</v>
      </c>
      <c r="L180" s="445">
        <v>87.81662016739736</v>
      </c>
      <c r="M180" s="445">
        <v>84.897727272727266</v>
      </c>
      <c r="N180" s="444">
        <v>87.731973140495853</v>
      </c>
      <c r="O180" s="444">
        <v>0</v>
      </c>
      <c r="P180" s="489">
        <v>0</v>
      </c>
      <c r="Q180" s="252"/>
      <c r="R180" s="252"/>
      <c r="S180" s="113"/>
      <c r="T180" s="113"/>
      <c r="Y180" s="275"/>
      <c r="AD180" s="275"/>
    </row>
    <row r="181" spans="1:32">
      <c r="A181" s="439"/>
      <c r="B181" s="457" t="s">
        <v>478</v>
      </c>
      <c r="C181" s="444">
        <v>138.41967956469165</v>
      </c>
      <c r="D181" s="445">
        <v>0</v>
      </c>
      <c r="E181" s="445">
        <v>138.92607848594491</v>
      </c>
      <c r="F181" s="445">
        <v>150.19999999999996</v>
      </c>
      <c r="G181" s="445">
        <v>0</v>
      </c>
      <c r="H181" s="445">
        <v>0</v>
      </c>
      <c r="I181" s="444">
        <v>138.86564460924129</v>
      </c>
      <c r="J181" s="444">
        <v>0</v>
      </c>
      <c r="K181" s="445">
        <v>85.05453384418901</v>
      </c>
      <c r="L181" s="445">
        <v>87.035499693439604</v>
      </c>
      <c r="M181" s="445">
        <v>92.804000000000016</v>
      </c>
      <c r="N181" s="444">
        <v>86.523051948051943</v>
      </c>
      <c r="O181" s="444">
        <v>0</v>
      </c>
      <c r="P181" s="489">
        <v>0</v>
      </c>
      <c r="Q181" s="252"/>
      <c r="R181" s="252"/>
      <c r="S181" s="272">
        <f t="shared" ref="S181" si="868">C181-C180</f>
        <v>-7.0819047782719906</v>
      </c>
      <c r="T181" s="272">
        <f t="shared" ref="T181" si="869">D181-D180</f>
        <v>0</v>
      </c>
      <c r="U181" s="272">
        <f t="shared" ref="U181" si="870">E181-E180</f>
        <v>-7.6086589174142034</v>
      </c>
      <c r="V181" s="272">
        <f t="shared" ref="V181" si="871">F181-F180</f>
        <v>-3.2839506172840061</v>
      </c>
      <c r="W181" s="272">
        <f t="shared" ref="W181" si="872">G181-G180</f>
        <v>0</v>
      </c>
      <c r="X181" s="272">
        <f t="shared" ref="X181" si="873">H181-H180</f>
        <v>0</v>
      </c>
      <c r="Y181" s="276">
        <f t="shared" ref="Y181" si="874">I181-I180</f>
        <v>-7.3606313301866351</v>
      </c>
      <c r="Z181" s="272">
        <f t="shared" ref="Z181" si="875">J181-J180</f>
        <v>0</v>
      </c>
      <c r="AA181" s="272">
        <f t="shared" ref="AA181" si="876">K181-K180</f>
        <v>-2.7064857636541291</v>
      </c>
      <c r="AB181" s="272">
        <f t="shared" ref="AB181" si="877">L181-L180</f>
        <v>-0.78112047395775619</v>
      </c>
      <c r="AC181" s="272">
        <f t="shared" ref="AC181" si="878">M181-M180</f>
        <v>7.90627272727275</v>
      </c>
      <c r="AD181" s="276">
        <f t="shared" ref="AD181" si="879">N181-N180</f>
        <v>-1.2089211924439098</v>
      </c>
    </row>
    <row r="182" spans="1:32">
      <c r="A182" s="439"/>
      <c r="B182" s="457" t="s">
        <v>137</v>
      </c>
      <c r="C182" s="444">
        <v>96.084492924528291</v>
      </c>
      <c r="D182" s="445">
        <v>0</v>
      </c>
      <c r="E182" s="445">
        <v>88.375827143821738</v>
      </c>
      <c r="F182" s="445">
        <v>93.5</v>
      </c>
      <c r="G182" s="445">
        <v>0</v>
      </c>
      <c r="H182" s="445">
        <v>0</v>
      </c>
      <c r="I182" s="444">
        <v>91.211089906700593</v>
      </c>
      <c r="J182" s="444">
        <v>0</v>
      </c>
      <c r="K182" s="445">
        <v>59.738836265223277</v>
      </c>
      <c r="L182" s="445">
        <v>62.575126903553304</v>
      </c>
      <c r="M182" s="445">
        <v>59.5</v>
      </c>
      <c r="N182" s="444">
        <v>61.43959287531807</v>
      </c>
      <c r="O182" s="444">
        <v>0</v>
      </c>
      <c r="P182" s="489">
        <v>0</v>
      </c>
      <c r="Q182" s="252"/>
      <c r="R182" s="252"/>
      <c r="S182" s="113"/>
      <c r="T182" s="113"/>
      <c r="Y182" s="275"/>
      <c r="AD182" s="275"/>
    </row>
    <row r="183" spans="1:32">
      <c r="A183" s="439"/>
      <c r="B183" s="457" t="s">
        <v>480</v>
      </c>
      <c r="C183" s="444">
        <v>93.42614259597805</v>
      </c>
      <c r="D183" s="445">
        <v>0</v>
      </c>
      <c r="E183" s="445">
        <v>85.569030732860512</v>
      </c>
      <c r="F183" s="445">
        <v>91</v>
      </c>
      <c r="G183" s="445">
        <v>0</v>
      </c>
      <c r="H183" s="445">
        <v>0</v>
      </c>
      <c r="I183" s="444">
        <v>88.409036402569598</v>
      </c>
      <c r="J183" s="444">
        <v>0</v>
      </c>
      <c r="K183" s="445">
        <v>58.541010401188714</v>
      </c>
      <c r="L183" s="445">
        <v>61.19292543021033</v>
      </c>
      <c r="M183" s="445">
        <v>54</v>
      </c>
      <c r="N183" s="444">
        <v>60.014724275156325</v>
      </c>
      <c r="O183" s="444">
        <v>0</v>
      </c>
      <c r="P183" s="489">
        <v>0</v>
      </c>
      <c r="Q183" s="252"/>
      <c r="R183" s="252"/>
      <c r="S183" s="272">
        <f t="shared" ref="S183" si="880">C183-C182</f>
        <v>-2.6583503285502417</v>
      </c>
      <c r="T183" s="272">
        <f t="shared" ref="T183" si="881">D183-D182</f>
        <v>0</v>
      </c>
      <c r="U183" s="272">
        <f t="shared" ref="U183" si="882">E183-E182</f>
        <v>-2.8067964109612262</v>
      </c>
      <c r="V183" s="272">
        <f t="shared" ref="V183" si="883">F183-F182</f>
        <v>-2.5</v>
      </c>
      <c r="W183" s="272">
        <f t="shared" ref="W183" si="884">G183-G182</f>
        <v>0</v>
      </c>
      <c r="X183" s="272">
        <f t="shared" ref="X183" si="885">H183-H182</f>
        <v>0</v>
      </c>
      <c r="Y183" s="276">
        <f t="shared" ref="Y183" si="886">I183-I182</f>
        <v>-2.8020535041309955</v>
      </c>
      <c r="Z183" s="272">
        <f t="shared" ref="Z183" si="887">J183-J182</f>
        <v>0</v>
      </c>
      <c r="AA183" s="272">
        <f t="shared" ref="AA183" si="888">K183-K182</f>
        <v>-1.1978258640345629</v>
      </c>
      <c r="AB183" s="272">
        <f t="shared" ref="AB183" si="889">L183-L182</f>
        <v>-1.3822014733429739</v>
      </c>
      <c r="AC183" s="272">
        <f t="shared" ref="AC183" si="890">M183-M182</f>
        <v>-5.5</v>
      </c>
      <c r="AD183" s="276">
        <f t="shared" ref="AD183" si="891">N183-N182</f>
        <v>-1.4248686001617443</v>
      </c>
    </row>
    <row r="184" spans="1:32">
      <c r="A184" s="439"/>
      <c r="B184" s="457" t="s">
        <v>139</v>
      </c>
      <c r="C184" s="444">
        <v>100.08666666666666</v>
      </c>
      <c r="D184" s="445">
        <v>0</v>
      </c>
      <c r="E184" s="445">
        <v>76.961334641805692</v>
      </c>
      <c r="F184" s="445">
        <v>75.3</v>
      </c>
      <c r="G184" s="445">
        <v>0</v>
      </c>
      <c r="H184" s="445">
        <v>0</v>
      </c>
      <c r="I184" s="444">
        <v>85.264984615384606</v>
      </c>
      <c r="J184" s="444">
        <v>0</v>
      </c>
      <c r="K184" s="445">
        <v>58.943396226415096</v>
      </c>
      <c r="L184" s="445">
        <v>58.470793036750486</v>
      </c>
      <c r="M184" s="445">
        <v>56.5</v>
      </c>
      <c r="N184" s="444">
        <v>58.547776510832385</v>
      </c>
      <c r="O184" s="444">
        <v>0</v>
      </c>
      <c r="P184" s="489">
        <v>0</v>
      </c>
      <c r="Q184" s="252"/>
      <c r="R184" s="252"/>
      <c r="S184" s="113"/>
      <c r="T184" s="113"/>
      <c r="Y184" s="275"/>
      <c r="AD184" s="275"/>
    </row>
    <row r="185" spans="1:32">
      <c r="A185" s="439"/>
      <c r="B185" s="457" t="s">
        <v>482</v>
      </c>
      <c r="C185" s="444">
        <v>88.663157894736841</v>
      </c>
      <c r="D185" s="445">
        <v>0</v>
      </c>
      <c r="E185" s="445">
        <v>74.852606635071083</v>
      </c>
      <c r="F185" s="445">
        <v>75.900000000000006</v>
      </c>
      <c r="G185" s="445">
        <v>0</v>
      </c>
      <c r="H185" s="445">
        <v>0</v>
      </c>
      <c r="I185" s="444">
        <v>79.40709438618137</v>
      </c>
      <c r="J185" s="444">
        <v>0</v>
      </c>
      <c r="K185" s="445">
        <v>53.726086956521733</v>
      </c>
      <c r="L185" s="445">
        <v>56.621161825726134</v>
      </c>
      <c r="M185" s="445">
        <v>60.099999999999994</v>
      </c>
      <c r="N185" s="444">
        <v>55.660476190476196</v>
      </c>
      <c r="O185" s="444">
        <v>0</v>
      </c>
      <c r="P185" s="489">
        <v>0</v>
      </c>
      <c r="Q185" s="252"/>
      <c r="R185" s="252"/>
      <c r="S185" s="272">
        <f t="shared" ref="S185" si="892">C185-C184</f>
        <v>-11.423508771929818</v>
      </c>
      <c r="T185" s="272">
        <f t="shared" ref="T185" si="893">D185-D184</f>
        <v>0</v>
      </c>
      <c r="U185" s="272">
        <f t="shared" ref="U185" si="894">E185-E184</f>
        <v>-2.1087280067346086</v>
      </c>
      <c r="V185" s="272">
        <f t="shared" ref="V185" si="895">F185-F184</f>
        <v>0.60000000000000853</v>
      </c>
      <c r="W185" s="272">
        <f t="shared" ref="W185" si="896">G185-G184</f>
        <v>0</v>
      </c>
      <c r="X185" s="272">
        <f t="shared" ref="X185" si="897">H185-H184</f>
        <v>0</v>
      </c>
      <c r="Y185" s="276">
        <f t="shared" ref="Y185" si="898">I185-I184</f>
        <v>-5.8578902292032353</v>
      </c>
      <c r="Z185" s="272">
        <f t="shared" ref="Z185" si="899">J185-J184</f>
        <v>0</v>
      </c>
      <c r="AA185" s="272">
        <f t="shared" ref="AA185" si="900">K185-K184</f>
        <v>-5.217309269893363</v>
      </c>
      <c r="AB185" s="272">
        <f t="shared" ref="AB185" si="901">L185-L184</f>
        <v>-1.8496312110243522</v>
      </c>
      <c r="AC185" s="272">
        <f t="shared" ref="AC185" si="902">M185-M184</f>
        <v>3.5999999999999943</v>
      </c>
      <c r="AD185" s="276">
        <f t="shared" ref="AD185" si="903">N185-N184</f>
        <v>-2.8873003203561893</v>
      </c>
    </row>
    <row r="186" spans="1:32">
      <c r="A186" s="439"/>
      <c r="B186" s="457" t="s">
        <v>141</v>
      </c>
      <c r="C186" s="444">
        <v>0</v>
      </c>
      <c r="D186" s="445">
        <v>0</v>
      </c>
      <c r="E186" s="445">
        <v>0</v>
      </c>
      <c r="F186" s="445">
        <v>0</v>
      </c>
      <c r="G186" s="445">
        <v>0</v>
      </c>
      <c r="H186" s="445">
        <v>0</v>
      </c>
      <c r="I186" s="444">
        <v>0</v>
      </c>
      <c r="J186" s="444">
        <v>0</v>
      </c>
      <c r="K186" s="445">
        <v>0</v>
      </c>
      <c r="L186" s="445">
        <v>0</v>
      </c>
      <c r="M186" s="445">
        <v>0</v>
      </c>
      <c r="N186" s="444">
        <v>0</v>
      </c>
      <c r="O186" s="444">
        <v>0</v>
      </c>
      <c r="P186" s="489">
        <v>0</v>
      </c>
      <c r="Q186" s="252"/>
      <c r="R186" s="252"/>
      <c r="S186" s="113"/>
      <c r="T186" s="113"/>
      <c r="Y186" s="275"/>
      <c r="AD186" s="275"/>
    </row>
    <row r="187" spans="1:32">
      <c r="A187" s="439"/>
      <c r="B187" s="457" t="s">
        <v>484</v>
      </c>
      <c r="C187" s="444">
        <v>0</v>
      </c>
      <c r="D187" s="445">
        <v>0</v>
      </c>
      <c r="E187" s="445">
        <v>0</v>
      </c>
      <c r="F187" s="445">
        <v>0</v>
      </c>
      <c r="G187" s="445">
        <v>0</v>
      </c>
      <c r="H187" s="445">
        <v>0</v>
      </c>
      <c r="I187" s="444">
        <v>0</v>
      </c>
      <c r="J187" s="444">
        <v>0</v>
      </c>
      <c r="K187" s="445">
        <v>0</v>
      </c>
      <c r="L187" s="445">
        <v>0</v>
      </c>
      <c r="M187" s="445">
        <v>0</v>
      </c>
      <c r="N187" s="444">
        <v>0</v>
      </c>
      <c r="O187" s="444">
        <v>0</v>
      </c>
      <c r="P187" s="489">
        <v>0</v>
      </c>
      <c r="Q187" s="252"/>
      <c r="R187" s="252"/>
      <c r="S187" s="272">
        <f t="shared" ref="S187" si="904">C187-C186</f>
        <v>0</v>
      </c>
      <c r="T187" s="272">
        <f t="shared" ref="T187" si="905">D187-D186</f>
        <v>0</v>
      </c>
      <c r="U187" s="272">
        <f t="shared" ref="U187" si="906">E187-E186</f>
        <v>0</v>
      </c>
      <c r="V187" s="272">
        <f t="shared" ref="V187" si="907">F187-F186</f>
        <v>0</v>
      </c>
      <c r="W187" s="272">
        <f t="shared" ref="W187" si="908">G187-G186</f>
        <v>0</v>
      </c>
      <c r="X187" s="272">
        <f t="shared" ref="X187" si="909">H187-H186</f>
        <v>0</v>
      </c>
      <c r="Y187" s="276">
        <f t="shared" ref="Y187" si="910">I187-I186</f>
        <v>0</v>
      </c>
      <c r="Z187" s="272">
        <f t="shared" ref="Z187" si="911">J187-J186</f>
        <v>0</v>
      </c>
      <c r="AA187" s="272">
        <f t="shared" ref="AA187" si="912">K187-K186</f>
        <v>0</v>
      </c>
      <c r="AB187" s="272">
        <f t="shared" ref="AB187" si="913">L187-L186</f>
        <v>0</v>
      </c>
      <c r="AC187" s="272">
        <f t="shared" ref="AC187" si="914">M187-M186</f>
        <v>0</v>
      </c>
      <c r="AD187" s="276">
        <f t="shared" ref="AD187" si="915">N187-N186</f>
        <v>0</v>
      </c>
    </row>
    <row r="188" spans="1:32">
      <c r="A188" s="439"/>
      <c r="B188" s="457" t="s">
        <v>143</v>
      </c>
      <c r="C188" s="444">
        <v>97.110916264796145</v>
      </c>
      <c r="D188" s="445">
        <v>0</v>
      </c>
      <c r="E188" s="445">
        <v>85.454107008289384</v>
      </c>
      <c r="F188" s="445">
        <v>88.662025316455697</v>
      </c>
      <c r="G188" s="445">
        <v>0</v>
      </c>
      <c r="H188" s="445">
        <v>0</v>
      </c>
      <c r="I188" s="444">
        <v>89.687289071124439</v>
      </c>
      <c r="J188" s="444">
        <v>0</v>
      </c>
      <c r="K188" s="445">
        <v>59.499526963103122</v>
      </c>
      <c r="L188" s="445">
        <v>61.326191877575049</v>
      </c>
      <c r="M188" s="445">
        <v>58.034883720930232</v>
      </c>
      <c r="N188" s="444">
        <v>60.547220267417309</v>
      </c>
      <c r="O188" s="444">
        <v>0</v>
      </c>
      <c r="P188" s="489">
        <v>0</v>
      </c>
      <c r="Q188" s="252"/>
      <c r="R188" s="252"/>
      <c r="S188" s="113"/>
      <c r="T188" s="113"/>
      <c r="Y188" s="275"/>
      <c r="AD188" s="275"/>
    </row>
    <row r="189" spans="1:32">
      <c r="A189" s="439"/>
      <c r="B189" s="457" t="s">
        <v>486</v>
      </c>
      <c r="C189" s="444">
        <v>92.260055223193731</v>
      </c>
      <c r="D189" s="445">
        <v>0</v>
      </c>
      <c r="E189" s="445">
        <v>82.753834661354588</v>
      </c>
      <c r="F189" s="445">
        <v>85.966666666666669</v>
      </c>
      <c r="G189" s="445">
        <v>0</v>
      </c>
      <c r="H189" s="445">
        <v>0</v>
      </c>
      <c r="I189" s="444">
        <v>86.089508822126845</v>
      </c>
      <c r="J189" s="444">
        <v>0</v>
      </c>
      <c r="K189" s="445">
        <v>56.982814070351758</v>
      </c>
      <c r="L189" s="445">
        <v>59.750785340314124</v>
      </c>
      <c r="M189" s="445">
        <v>56.889473684210529</v>
      </c>
      <c r="N189" s="444">
        <v>58.607425933051175</v>
      </c>
      <c r="O189" s="444">
        <v>0</v>
      </c>
      <c r="P189" s="489">
        <v>0</v>
      </c>
      <c r="Q189" s="252"/>
      <c r="R189" s="252"/>
      <c r="S189" s="272">
        <f t="shared" ref="S189" si="916">C189-C188</f>
        <v>-4.850861041602414</v>
      </c>
      <c r="T189" s="272">
        <f t="shared" ref="T189" si="917">D189-D188</f>
        <v>0</v>
      </c>
      <c r="U189" s="272">
        <f t="shared" ref="U189" si="918">E189-E188</f>
        <v>-2.7002723469347956</v>
      </c>
      <c r="V189" s="272">
        <f t="shared" ref="V189" si="919">F189-F188</f>
        <v>-2.6953586497890285</v>
      </c>
      <c r="W189" s="272">
        <f t="shared" ref="W189" si="920">G189-G188</f>
        <v>0</v>
      </c>
      <c r="X189" s="272">
        <f t="shared" ref="X189" si="921">H189-H188</f>
        <v>0</v>
      </c>
      <c r="Y189" s="276">
        <f t="shared" ref="Y189" si="922">I189-I188</f>
        <v>-3.5977802489975943</v>
      </c>
      <c r="Z189" s="272">
        <f t="shared" ref="Z189" si="923">J189-J188</f>
        <v>0</v>
      </c>
      <c r="AA189" s="272">
        <f t="shared" ref="AA189" si="924">K189-K188</f>
        <v>-2.5167128927513644</v>
      </c>
      <c r="AB189" s="272">
        <f t="shared" ref="AB189" si="925">L189-L188</f>
        <v>-1.5754065372609247</v>
      </c>
      <c r="AC189" s="272">
        <f t="shared" ref="AC189" si="926">M189-M188</f>
        <v>-1.1454100367197029</v>
      </c>
      <c r="AD189" s="276">
        <f t="shared" ref="AD189" si="927">N189-N188</f>
        <v>-1.9397943343661339</v>
      </c>
    </row>
    <row r="190" spans="1:32">
      <c r="A190" s="439"/>
      <c r="B190" s="457" t="s">
        <v>149</v>
      </c>
      <c r="C190" s="444">
        <v>89.395604395604394</v>
      </c>
      <c r="D190" s="445">
        <v>0</v>
      </c>
      <c r="E190" s="445">
        <v>91.097739130434775</v>
      </c>
      <c r="F190" s="445">
        <v>81.400000000000006</v>
      </c>
      <c r="G190" s="445">
        <v>0</v>
      </c>
      <c r="H190" s="445">
        <v>0</v>
      </c>
      <c r="I190" s="444">
        <v>90.484496124031011</v>
      </c>
      <c r="J190" s="444">
        <v>0</v>
      </c>
      <c r="K190" s="445">
        <v>65.602040816326536</v>
      </c>
      <c r="L190" s="445">
        <v>69.785756676557867</v>
      </c>
      <c r="M190" s="445">
        <v>56.900000000000006</v>
      </c>
      <c r="N190" s="444">
        <v>68.601126126126118</v>
      </c>
      <c r="O190" s="444">
        <v>0</v>
      </c>
      <c r="P190" s="489">
        <v>0</v>
      </c>
      <c r="Q190" s="252"/>
      <c r="R190" s="252"/>
      <c r="S190" s="113"/>
      <c r="T190" s="113"/>
      <c r="Y190" s="275"/>
      <c r="AD190" s="275"/>
    </row>
    <row r="191" spans="1:32">
      <c r="A191" s="439"/>
      <c r="B191" s="457" t="s">
        <v>488</v>
      </c>
      <c r="C191" s="444">
        <v>96.708695652173915</v>
      </c>
      <c r="D191" s="445">
        <v>0</v>
      </c>
      <c r="E191" s="445">
        <v>94.703969465648854</v>
      </c>
      <c r="F191" s="445">
        <v>115</v>
      </c>
      <c r="G191" s="445">
        <v>0</v>
      </c>
      <c r="H191" s="445">
        <v>0</v>
      </c>
      <c r="I191" s="444">
        <v>96.100539956803459</v>
      </c>
      <c r="J191" s="444">
        <v>0</v>
      </c>
      <c r="K191" s="445">
        <v>79.118099547511306</v>
      </c>
      <c r="L191" s="445">
        <v>79.295903614457828</v>
      </c>
      <c r="M191" s="445">
        <v>81.8</v>
      </c>
      <c r="N191" s="444">
        <v>79.314153668399769</v>
      </c>
      <c r="O191" s="444">
        <v>0</v>
      </c>
      <c r="P191" s="489">
        <v>0</v>
      </c>
      <c r="Q191" s="252"/>
      <c r="R191" s="252"/>
      <c r="S191" s="272">
        <f t="shared" ref="S191" si="928">C191-C190</f>
        <v>7.3130912565695212</v>
      </c>
      <c r="T191" s="272">
        <f t="shared" ref="T191" si="929">D191-D190</f>
        <v>0</v>
      </c>
      <c r="U191" s="272">
        <f t="shared" ref="U191" si="930">E191-E190</f>
        <v>3.6062303352140788</v>
      </c>
      <c r="V191" s="805">
        <f t="shared" ref="V191" si="931">F191-F190</f>
        <v>33.599999999999994</v>
      </c>
      <c r="W191" s="272">
        <f t="shared" ref="W191" si="932">G191-G190</f>
        <v>0</v>
      </c>
      <c r="X191" s="272">
        <f t="shared" ref="X191" si="933">H191-H190</f>
        <v>0</v>
      </c>
      <c r="Y191" s="276">
        <f t="shared" ref="Y191" si="934">I191-I190</f>
        <v>5.6160438327724478</v>
      </c>
      <c r="Z191" s="272">
        <f t="shared" ref="Z191" si="935">J191-J190</f>
        <v>0</v>
      </c>
      <c r="AA191" s="805">
        <f t="shared" ref="AA191" si="936">K191-K190</f>
        <v>13.516058731184771</v>
      </c>
      <c r="AB191" s="272">
        <f t="shared" ref="AB191" si="937">L191-L190</f>
        <v>9.510146937899961</v>
      </c>
      <c r="AC191" s="805">
        <f t="shared" ref="AC191" si="938">M191-M190</f>
        <v>24.899999999999991</v>
      </c>
      <c r="AD191" s="276">
        <f t="shared" ref="AD191" si="939">N191-N190</f>
        <v>10.71302754227365</v>
      </c>
    </row>
    <row r="192" spans="1:32">
      <c r="A192" s="439"/>
      <c r="B192" s="457" t="s">
        <v>145</v>
      </c>
      <c r="C192" s="444">
        <v>130.53581379544681</v>
      </c>
      <c r="D192" s="445">
        <v>0</v>
      </c>
      <c r="E192" s="445">
        <v>123.79941118743865</v>
      </c>
      <c r="F192" s="445">
        <v>138.51339285714286</v>
      </c>
      <c r="G192" s="445">
        <v>0</v>
      </c>
      <c r="H192" s="445">
        <v>0</v>
      </c>
      <c r="I192" s="444">
        <v>126.81065769176834</v>
      </c>
      <c r="J192" s="444">
        <v>0</v>
      </c>
      <c r="K192" s="445">
        <v>75.766550925925927</v>
      </c>
      <c r="L192" s="445">
        <v>79.75147856086744</v>
      </c>
      <c r="M192" s="445">
        <v>75.791406249999994</v>
      </c>
      <c r="N192" s="444">
        <v>78.501420358471435</v>
      </c>
      <c r="O192" s="444">
        <v>0</v>
      </c>
      <c r="P192" s="489">
        <v>0</v>
      </c>
      <c r="Q192" s="252"/>
      <c r="R192" s="252"/>
      <c r="S192" s="113"/>
      <c r="T192" s="113"/>
      <c r="Y192" s="275"/>
      <c r="AD192" s="275"/>
    </row>
    <row r="193" spans="1:30">
      <c r="A193" s="439"/>
      <c r="B193" s="457" t="s">
        <v>490</v>
      </c>
      <c r="C193" s="444">
        <v>125.30696318507412</v>
      </c>
      <c r="D193" s="445">
        <v>0</v>
      </c>
      <c r="E193" s="445">
        <v>117.99621278186122</v>
      </c>
      <c r="F193" s="445">
        <v>128.48578947368418</v>
      </c>
      <c r="G193" s="445">
        <v>0</v>
      </c>
      <c r="H193" s="445">
        <v>0</v>
      </c>
      <c r="I193" s="444">
        <v>121.22261603375526</v>
      </c>
      <c r="J193" s="444">
        <v>0</v>
      </c>
      <c r="K193" s="445">
        <v>70.387500000000003</v>
      </c>
      <c r="L193" s="445">
        <v>75.746671149966389</v>
      </c>
      <c r="M193" s="445">
        <v>72.587912087912088</v>
      </c>
      <c r="N193" s="444">
        <v>74.0544876164508</v>
      </c>
      <c r="O193" s="444">
        <v>0</v>
      </c>
      <c r="P193" s="489">
        <v>0</v>
      </c>
      <c r="Q193" s="252"/>
      <c r="R193" s="252"/>
      <c r="S193" s="272">
        <f t="shared" ref="S193" si="940">C193-C192</f>
        <v>-5.2288506103726888</v>
      </c>
      <c r="T193" s="272">
        <f t="shared" ref="T193" si="941">D193-D192</f>
        <v>0</v>
      </c>
      <c r="U193" s="272">
        <f t="shared" ref="U193" si="942">E193-E192</f>
        <v>-5.803198405577433</v>
      </c>
      <c r="V193" s="272">
        <f t="shared" ref="V193" si="943">F193-F192</f>
        <v>-10.027603383458683</v>
      </c>
      <c r="W193" s="272">
        <f t="shared" ref="W193" si="944">G193-G192</f>
        <v>0</v>
      </c>
      <c r="X193" s="272">
        <f t="shared" ref="X193" si="945">H193-H192</f>
        <v>0</v>
      </c>
      <c r="Y193" s="276">
        <f t="shared" ref="Y193" si="946">I193-I192</f>
        <v>-5.5880416580130827</v>
      </c>
      <c r="Z193" s="272">
        <f t="shared" ref="Z193" si="947">J193-J192</f>
        <v>0</v>
      </c>
      <c r="AA193" s="272">
        <f t="shared" ref="AA193" si="948">K193-K192</f>
        <v>-5.3790509259259238</v>
      </c>
      <c r="AB193" s="272">
        <f t="shared" ref="AB193" si="949">L193-L192</f>
        <v>-4.0048074109010514</v>
      </c>
      <c r="AC193" s="272">
        <f t="shared" ref="AC193" si="950">M193-M192</f>
        <v>-3.2034941620879067</v>
      </c>
      <c r="AD193" s="276">
        <f t="shared" ref="AD193" si="951">N193-N192</f>
        <v>-4.4469327420206355</v>
      </c>
    </row>
    <row r="194" spans="1:30">
      <c r="A194" s="439"/>
      <c r="B194" s="457" t="s">
        <v>147</v>
      </c>
      <c r="C194" s="444">
        <v>108.90427236315085</v>
      </c>
      <c r="D194" s="445">
        <v>0</v>
      </c>
      <c r="E194" s="445">
        <v>90.52998466257668</v>
      </c>
      <c r="F194" s="445">
        <v>83.019230769230774</v>
      </c>
      <c r="G194" s="445">
        <v>0</v>
      </c>
      <c r="H194" s="445">
        <v>0</v>
      </c>
      <c r="I194" s="444">
        <v>97.055747955747961</v>
      </c>
      <c r="J194" s="444">
        <v>0</v>
      </c>
      <c r="K194" s="445">
        <v>74.903512880562062</v>
      </c>
      <c r="L194" s="445">
        <v>73.017079889807164</v>
      </c>
      <c r="M194" s="445">
        <v>67.569620253164558</v>
      </c>
      <c r="N194" s="444">
        <v>73.512117400419257</v>
      </c>
      <c r="O194" s="444">
        <v>0</v>
      </c>
      <c r="P194" s="489">
        <v>0</v>
      </c>
      <c r="Q194" s="252"/>
      <c r="R194" s="252"/>
      <c r="S194" s="113"/>
      <c r="T194" s="113"/>
      <c r="Y194" s="275"/>
      <c r="AD194" s="275"/>
    </row>
    <row r="195" spans="1:30">
      <c r="A195" s="439"/>
      <c r="B195" s="457" t="s">
        <v>492</v>
      </c>
      <c r="C195" s="444">
        <v>97.547384615384615</v>
      </c>
      <c r="D195" s="445">
        <v>0</v>
      </c>
      <c r="E195" s="445">
        <v>85.848031496062987</v>
      </c>
      <c r="F195" s="445">
        <v>75.900000000000006</v>
      </c>
      <c r="G195" s="445">
        <v>0</v>
      </c>
      <c r="H195" s="445">
        <v>0</v>
      </c>
      <c r="I195" s="444">
        <v>89.566734902763571</v>
      </c>
      <c r="J195" s="444">
        <v>0</v>
      </c>
      <c r="K195" s="445">
        <v>69.586935483870974</v>
      </c>
      <c r="L195" s="445">
        <v>70.875741239892179</v>
      </c>
      <c r="M195" s="445">
        <v>70.145454545454541</v>
      </c>
      <c r="N195" s="444">
        <v>70.406375838926181</v>
      </c>
      <c r="O195" s="444">
        <v>0</v>
      </c>
      <c r="P195" s="489">
        <v>0</v>
      </c>
      <c r="Q195" s="252"/>
      <c r="R195" s="252"/>
      <c r="S195" s="272">
        <f t="shared" ref="S195" si="952">C195-C194</f>
        <v>-11.356887747766237</v>
      </c>
      <c r="T195" s="272">
        <f t="shared" ref="T195" si="953">D195-D194</f>
        <v>0</v>
      </c>
      <c r="U195" s="272">
        <f t="shared" ref="U195" si="954">E195-E194</f>
        <v>-4.6819531665136935</v>
      </c>
      <c r="V195" s="272">
        <f t="shared" ref="V195" si="955">F195-F194</f>
        <v>-7.1192307692307679</v>
      </c>
      <c r="W195" s="272">
        <f t="shared" ref="W195" si="956">G195-G194</f>
        <v>0</v>
      </c>
      <c r="X195" s="272">
        <f t="shared" ref="X195" si="957">H195-H194</f>
        <v>0</v>
      </c>
      <c r="Y195" s="276">
        <f t="shared" ref="Y195" si="958">I195-I194</f>
        <v>-7.4890130529843901</v>
      </c>
      <c r="Z195" s="272">
        <f t="shared" ref="Z195" si="959">J195-J194</f>
        <v>0</v>
      </c>
      <c r="AA195" s="272">
        <f t="shared" ref="AA195" si="960">K195-K194</f>
        <v>-5.3165773966910876</v>
      </c>
      <c r="AB195" s="272">
        <f t="shared" ref="AB195" si="961">L195-L194</f>
        <v>-2.1413386499149851</v>
      </c>
      <c r="AC195" s="272">
        <f t="shared" ref="AC195" si="962">M195-M194</f>
        <v>2.5758342922899828</v>
      </c>
      <c r="AD195" s="276">
        <f t="shared" ref="AD195" si="963">N195-N194</f>
        <v>-3.1057415614930761</v>
      </c>
    </row>
    <row r="196" spans="1:30">
      <c r="A196" s="439"/>
      <c r="B196" s="457" t="s">
        <v>181</v>
      </c>
      <c r="C196" s="444">
        <v>128.09391107761866</v>
      </c>
      <c r="D196" s="445">
        <v>0</v>
      </c>
      <c r="E196" s="445">
        <v>119.2114953468697</v>
      </c>
      <c r="F196" s="445">
        <v>132.74199999999999</v>
      </c>
      <c r="G196" s="445">
        <v>0</v>
      </c>
      <c r="H196" s="445">
        <v>0</v>
      </c>
      <c r="I196" s="444">
        <v>123.02505966587111</v>
      </c>
      <c r="J196" s="444">
        <v>0</v>
      </c>
      <c r="K196" s="445">
        <v>75.481099922540665</v>
      </c>
      <c r="L196" s="445">
        <v>77.976823956442843</v>
      </c>
      <c r="M196" s="445">
        <v>72.653623188405788</v>
      </c>
      <c r="N196" s="444">
        <v>77.067574406555011</v>
      </c>
      <c r="O196" s="444">
        <v>0</v>
      </c>
      <c r="P196" s="489">
        <v>0</v>
      </c>
      <c r="Q196" s="252"/>
      <c r="R196" s="252"/>
      <c r="S196" s="113"/>
      <c r="T196" s="113"/>
      <c r="Y196" s="275"/>
      <c r="AD196" s="275"/>
    </row>
    <row r="197" spans="1:30" ht="13.5" thickBot="1">
      <c r="A197" s="439"/>
      <c r="B197" s="457" t="s">
        <v>494</v>
      </c>
      <c r="C197" s="444">
        <v>122.59484443108371</v>
      </c>
      <c r="D197" s="445">
        <v>0</v>
      </c>
      <c r="E197" s="445">
        <v>113.60466817252879</v>
      </c>
      <c r="F197" s="445">
        <v>120.50401785714283</v>
      </c>
      <c r="G197" s="445">
        <v>0</v>
      </c>
      <c r="H197" s="445">
        <v>0</v>
      </c>
      <c r="I197" s="444">
        <v>117.39823172993694</v>
      </c>
      <c r="J197" s="444">
        <v>0</v>
      </c>
      <c r="K197" s="445">
        <v>70.133742331288346</v>
      </c>
      <c r="L197" s="445">
        <v>74.420185955468568</v>
      </c>
      <c r="M197" s="445">
        <v>71.667808219178085</v>
      </c>
      <c r="N197" s="444">
        <v>73.000549361770879</v>
      </c>
      <c r="O197" s="444">
        <v>0</v>
      </c>
      <c r="P197" s="489">
        <v>0</v>
      </c>
      <c r="Q197" s="252"/>
      <c r="R197" s="252"/>
      <c r="S197" s="273">
        <f t="shared" ref="S197" si="964">C197-C196</f>
        <v>-5.499066646534942</v>
      </c>
      <c r="T197" s="273">
        <f t="shared" ref="T197" si="965">D197-D196</f>
        <v>0</v>
      </c>
      <c r="U197" s="273">
        <f t="shared" ref="U197" si="966">E197-E196</f>
        <v>-5.606827174340907</v>
      </c>
      <c r="V197" s="273">
        <f t="shared" ref="V197" si="967">F197-F196</f>
        <v>-12.237982142857163</v>
      </c>
      <c r="W197" s="273">
        <f t="shared" ref="W197" si="968">G197-G196</f>
        <v>0</v>
      </c>
      <c r="X197" s="273">
        <f t="shared" ref="X197" si="969">H197-H196</f>
        <v>0</v>
      </c>
      <c r="Y197" s="277">
        <f t="shared" ref="Y197" si="970">I197-I196</f>
        <v>-5.6268279359341733</v>
      </c>
      <c r="Z197" s="273">
        <f t="shared" ref="Z197" si="971">J197-J196</f>
        <v>0</v>
      </c>
      <c r="AA197" s="273">
        <f t="shared" ref="AA197" si="972">K197-K196</f>
        <v>-5.3473575912523188</v>
      </c>
      <c r="AB197" s="273">
        <f t="shared" ref="AB197" si="973">L197-L196</f>
        <v>-3.5566380009742744</v>
      </c>
      <c r="AC197" s="273">
        <f t="shared" ref="AC197" si="974">M197-M196</f>
        <v>-0.98581496922770384</v>
      </c>
      <c r="AD197" s="277">
        <f t="shared" ref="AD197" si="975">N197-N196</f>
        <v>-4.0670250447841312</v>
      </c>
    </row>
    <row r="198" spans="1:30">
      <c r="A198" s="433" t="s">
        <v>45</v>
      </c>
      <c r="B198" s="431" t="s">
        <v>240</v>
      </c>
      <c r="C198" s="428">
        <v>0</v>
      </c>
      <c r="D198" s="429">
        <v>0</v>
      </c>
      <c r="E198" s="429">
        <v>0</v>
      </c>
      <c r="F198" s="429">
        <v>0</v>
      </c>
      <c r="G198" s="429">
        <v>0</v>
      </c>
      <c r="H198" s="429">
        <v>0</v>
      </c>
      <c r="I198" s="428">
        <v>0</v>
      </c>
      <c r="J198" s="428">
        <v>0</v>
      </c>
      <c r="K198" s="429">
        <v>0</v>
      </c>
      <c r="L198" s="429">
        <v>0</v>
      </c>
      <c r="M198" s="429">
        <v>0</v>
      </c>
      <c r="N198" s="428">
        <v>0</v>
      </c>
      <c r="O198" s="428">
        <v>0</v>
      </c>
      <c r="P198" s="430">
        <v>0</v>
      </c>
      <c r="Q198" s="252"/>
      <c r="R198" s="252"/>
      <c r="S198" s="271" t="s">
        <v>534</v>
      </c>
      <c r="T198" s="113"/>
      <c r="Y198" s="275"/>
      <c r="AD198" s="275"/>
    </row>
    <row r="199" spans="1:30">
      <c r="A199" s="441"/>
      <c r="B199" s="457" t="s">
        <v>464</v>
      </c>
      <c r="C199" s="444">
        <v>0</v>
      </c>
      <c r="D199" s="445">
        <v>0</v>
      </c>
      <c r="E199" s="445">
        <v>0</v>
      </c>
      <c r="F199" s="445">
        <v>0</v>
      </c>
      <c r="G199" s="445">
        <v>0</v>
      </c>
      <c r="H199" s="445">
        <v>0</v>
      </c>
      <c r="I199" s="444">
        <v>0</v>
      </c>
      <c r="J199" s="444">
        <v>0</v>
      </c>
      <c r="K199" s="445">
        <v>0</v>
      </c>
      <c r="L199" s="445">
        <v>0</v>
      </c>
      <c r="M199" s="445">
        <v>0</v>
      </c>
      <c r="N199" s="444">
        <v>0</v>
      </c>
      <c r="O199" s="444">
        <v>0</v>
      </c>
      <c r="P199" s="489">
        <v>0</v>
      </c>
      <c r="Q199" s="252"/>
      <c r="R199" s="252"/>
      <c r="S199" s="272">
        <f t="shared" ref="S199" si="976">C199-C198</f>
        <v>0</v>
      </c>
      <c r="T199" s="272">
        <f t="shared" ref="T199" si="977">D199-D198</f>
        <v>0</v>
      </c>
      <c r="U199" s="272">
        <f t="shared" ref="U199" si="978">E199-E198</f>
        <v>0</v>
      </c>
      <c r="V199" s="272">
        <f t="shared" ref="V199" si="979">F199-F198</f>
        <v>0</v>
      </c>
      <c r="W199" s="272">
        <f t="shared" ref="W199" si="980">G199-G198</f>
        <v>0</v>
      </c>
      <c r="X199" s="272">
        <f t="shared" ref="X199" si="981">H199-H198</f>
        <v>0</v>
      </c>
      <c r="Y199" s="276">
        <f t="shared" ref="Y199" si="982">I199-I198</f>
        <v>0</v>
      </c>
      <c r="Z199" s="272">
        <f t="shared" ref="Z199" si="983">J199-J198</f>
        <v>0</v>
      </c>
      <c r="AA199" s="272">
        <f t="shared" ref="AA199" si="984">K199-K198</f>
        <v>0</v>
      </c>
      <c r="AB199" s="272">
        <f t="shared" ref="AB199" si="985">L199-L198</f>
        <v>0</v>
      </c>
      <c r="AC199" s="272">
        <f t="shared" ref="AC199" si="986">M199-M198</f>
        <v>0</v>
      </c>
      <c r="AD199" s="276">
        <f t="shared" ref="AD199" si="987">N199-N198</f>
        <v>0</v>
      </c>
    </row>
    <row r="200" spans="1:30">
      <c r="A200" s="441"/>
      <c r="B200" s="457" t="s">
        <v>242</v>
      </c>
      <c r="C200" s="444">
        <v>0</v>
      </c>
      <c r="D200" s="445">
        <v>0</v>
      </c>
      <c r="E200" s="445">
        <v>0</v>
      </c>
      <c r="F200" s="445">
        <v>0</v>
      </c>
      <c r="G200" s="445">
        <v>0</v>
      </c>
      <c r="H200" s="445">
        <v>0</v>
      </c>
      <c r="I200" s="444">
        <v>0</v>
      </c>
      <c r="J200" s="444">
        <v>0</v>
      </c>
      <c r="K200" s="445">
        <v>0</v>
      </c>
      <c r="L200" s="445">
        <v>0</v>
      </c>
      <c r="M200" s="445">
        <v>0</v>
      </c>
      <c r="N200" s="444">
        <v>0</v>
      </c>
      <c r="O200" s="444">
        <v>0</v>
      </c>
      <c r="P200" s="489">
        <v>0</v>
      </c>
      <c r="Q200" s="252"/>
      <c r="R200" s="252"/>
      <c r="S200" s="113"/>
      <c r="T200" s="113"/>
      <c r="Y200" s="275"/>
      <c r="AD200" s="275"/>
    </row>
    <row r="201" spans="1:30">
      <c r="A201" s="441"/>
      <c r="B201" s="457" t="s">
        <v>466</v>
      </c>
      <c r="C201" s="444">
        <v>0</v>
      </c>
      <c r="D201" s="445">
        <v>0</v>
      </c>
      <c r="E201" s="445">
        <v>0</v>
      </c>
      <c r="F201" s="445">
        <v>0</v>
      </c>
      <c r="G201" s="445">
        <v>0</v>
      </c>
      <c r="H201" s="445">
        <v>0</v>
      </c>
      <c r="I201" s="444">
        <v>0</v>
      </c>
      <c r="J201" s="444">
        <v>0</v>
      </c>
      <c r="K201" s="445">
        <v>0</v>
      </c>
      <c r="L201" s="445">
        <v>0</v>
      </c>
      <c r="M201" s="445">
        <v>0</v>
      </c>
      <c r="N201" s="444">
        <v>0</v>
      </c>
      <c r="O201" s="444">
        <v>0</v>
      </c>
      <c r="P201" s="489">
        <v>0</v>
      </c>
      <c r="Q201" s="252"/>
      <c r="R201" s="252"/>
      <c r="S201" s="272">
        <f t="shared" ref="S201" si="988">C201-C200</f>
        <v>0</v>
      </c>
      <c r="T201" s="272">
        <f t="shared" ref="T201" si="989">D201-D200</f>
        <v>0</v>
      </c>
      <c r="U201" s="272">
        <f t="shared" ref="U201" si="990">E201-E200</f>
        <v>0</v>
      </c>
      <c r="V201" s="272">
        <f t="shared" ref="V201" si="991">F201-F200</f>
        <v>0</v>
      </c>
      <c r="W201" s="272">
        <f t="shared" ref="W201" si="992">G201-G200</f>
        <v>0</v>
      </c>
      <c r="X201" s="272">
        <f t="shared" ref="X201" si="993">H201-H200</f>
        <v>0</v>
      </c>
      <c r="Y201" s="276">
        <f t="shared" ref="Y201" si="994">I201-I200</f>
        <v>0</v>
      </c>
      <c r="Z201" s="272">
        <f t="shared" ref="Z201" si="995">J201-J200</f>
        <v>0</v>
      </c>
      <c r="AA201" s="272">
        <f t="shared" ref="AA201" si="996">K201-K200</f>
        <v>0</v>
      </c>
      <c r="AB201" s="272">
        <f t="shared" ref="AB201" si="997">L201-L200</f>
        <v>0</v>
      </c>
      <c r="AC201" s="272">
        <f t="shared" ref="AC201" si="998">M201-M200</f>
        <v>0</v>
      </c>
      <c r="AD201" s="276">
        <f t="shared" ref="AD201" si="999">N201-N200</f>
        <v>0</v>
      </c>
    </row>
    <row r="202" spans="1:30">
      <c r="A202" s="441"/>
      <c r="B202" s="457" t="s">
        <v>244</v>
      </c>
      <c r="C202" s="444">
        <v>0</v>
      </c>
      <c r="D202" s="445">
        <v>0</v>
      </c>
      <c r="E202" s="445">
        <v>0</v>
      </c>
      <c r="F202" s="445">
        <v>0</v>
      </c>
      <c r="G202" s="445">
        <v>0</v>
      </c>
      <c r="H202" s="445">
        <v>0</v>
      </c>
      <c r="I202" s="444">
        <v>0</v>
      </c>
      <c r="J202" s="444">
        <v>0</v>
      </c>
      <c r="K202" s="445">
        <v>0</v>
      </c>
      <c r="L202" s="445">
        <v>0</v>
      </c>
      <c r="M202" s="445">
        <v>0</v>
      </c>
      <c r="N202" s="444">
        <v>0</v>
      </c>
      <c r="O202" s="444">
        <v>0</v>
      </c>
      <c r="P202" s="489">
        <v>0</v>
      </c>
      <c r="Q202" s="252"/>
      <c r="R202" s="252"/>
      <c r="S202" s="113"/>
      <c r="T202" s="113"/>
      <c r="Y202" s="275"/>
      <c r="AD202" s="275"/>
    </row>
    <row r="203" spans="1:30">
      <c r="A203" s="441"/>
      <c r="B203" s="457" t="s">
        <v>468</v>
      </c>
      <c r="C203" s="444">
        <v>0</v>
      </c>
      <c r="D203" s="445">
        <v>0</v>
      </c>
      <c r="E203" s="445">
        <v>0</v>
      </c>
      <c r="F203" s="445">
        <v>0</v>
      </c>
      <c r="G203" s="445">
        <v>0</v>
      </c>
      <c r="H203" s="445">
        <v>0</v>
      </c>
      <c r="I203" s="444">
        <v>0</v>
      </c>
      <c r="J203" s="444">
        <v>0</v>
      </c>
      <c r="K203" s="445">
        <v>0</v>
      </c>
      <c r="L203" s="445">
        <v>0</v>
      </c>
      <c r="M203" s="445">
        <v>0</v>
      </c>
      <c r="N203" s="444">
        <v>0</v>
      </c>
      <c r="O203" s="444">
        <v>0</v>
      </c>
      <c r="P203" s="489">
        <v>0</v>
      </c>
      <c r="Q203" s="252"/>
      <c r="R203" s="252"/>
      <c r="S203" s="272">
        <f t="shared" ref="S203" si="1000">C203-C202</f>
        <v>0</v>
      </c>
      <c r="T203" s="272">
        <f t="shared" ref="T203" si="1001">D203-D202</f>
        <v>0</v>
      </c>
      <c r="U203" s="272">
        <f t="shared" ref="U203" si="1002">E203-E202</f>
        <v>0</v>
      </c>
      <c r="V203" s="272">
        <f t="shared" ref="V203" si="1003">F203-F202</f>
        <v>0</v>
      </c>
      <c r="W203" s="272">
        <f t="shared" ref="W203" si="1004">G203-G202</f>
        <v>0</v>
      </c>
      <c r="X203" s="272">
        <f t="shared" ref="X203" si="1005">H203-H202</f>
        <v>0</v>
      </c>
      <c r="Y203" s="276">
        <f t="shared" ref="Y203" si="1006">I203-I202</f>
        <v>0</v>
      </c>
      <c r="Z203" s="272">
        <f t="shared" ref="Z203" si="1007">J203-J202</f>
        <v>0</v>
      </c>
      <c r="AA203" s="272">
        <f t="shared" ref="AA203" si="1008">K203-K202</f>
        <v>0</v>
      </c>
      <c r="AB203" s="272">
        <f t="shared" ref="AB203" si="1009">L203-L202</f>
        <v>0</v>
      </c>
      <c r="AC203" s="272">
        <f t="shared" ref="AC203" si="1010">M203-M202</f>
        <v>0</v>
      </c>
      <c r="AD203" s="276">
        <f t="shared" ref="AD203" si="1011">N203-N202</f>
        <v>0</v>
      </c>
    </row>
    <row r="204" spans="1:30">
      <c r="A204" s="441"/>
      <c r="B204" s="457" t="s">
        <v>246</v>
      </c>
      <c r="C204" s="444">
        <v>0</v>
      </c>
      <c r="D204" s="445">
        <v>0</v>
      </c>
      <c r="E204" s="445">
        <v>0</v>
      </c>
      <c r="F204" s="445">
        <v>0</v>
      </c>
      <c r="G204" s="445">
        <v>0</v>
      </c>
      <c r="H204" s="445">
        <v>0</v>
      </c>
      <c r="I204" s="444">
        <v>0</v>
      </c>
      <c r="J204" s="444">
        <v>0</v>
      </c>
      <c r="K204" s="445">
        <v>0</v>
      </c>
      <c r="L204" s="445">
        <v>0</v>
      </c>
      <c r="M204" s="445">
        <v>0</v>
      </c>
      <c r="N204" s="444">
        <v>0</v>
      </c>
      <c r="O204" s="444">
        <v>0</v>
      </c>
      <c r="P204" s="489">
        <v>0</v>
      </c>
      <c r="Q204" s="252"/>
      <c r="R204" s="252"/>
      <c r="S204" s="113"/>
      <c r="T204" s="113"/>
      <c r="Y204" s="275"/>
      <c r="AD204" s="275"/>
    </row>
    <row r="205" spans="1:30">
      <c r="A205" s="441"/>
      <c r="B205" s="457" t="s">
        <v>470</v>
      </c>
      <c r="C205" s="444">
        <v>0</v>
      </c>
      <c r="D205" s="445">
        <v>0</v>
      </c>
      <c r="E205" s="445">
        <v>0</v>
      </c>
      <c r="F205" s="445">
        <v>0</v>
      </c>
      <c r="G205" s="445">
        <v>0</v>
      </c>
      <c r="H205" s="445">
        <v>0</v>
      </c>
      <c r="I205" s="444">
        <v>0</v>
      </c>
      <c r="J205" s="444">
        <v>0</v>
      </c>
      <c r="K205" s="445">
        <v>0</v>
      </c>
      <c r="L205" s="445">
        <v>0</v>
      </c>
      <c r="M205" s="445">
        <v>0</v>
      </c>
      <c r="N205" s="444">
        <v>0</v>
      </c>
      <c r="O205" s="444">
        <v>0</v>
      </c>
      <c r="P205" s="489">
        <v>0</v>
      </c>
      <c r="Q205" s="252"/>
      <c r="R205" s="252"/>
      <c r="S205" s="272">
        <f t="shared" ref="S205" si="1012">C205-C204</f>
        <v>0</v>
      </c>
      <c r="T205" s="272">
        <f t="shared" ref="T205" si="1013">D205-D204</f>
        <v>0</v>
      </c>
      <c r="U205" s="272">
        <f t="shared" ref="U205" si="1014">E205-E204</f>
        <v>0</v>
      </c>
      <c r="V205" s="272">
        <f t="shared" ref="V205" si="1015">F205-F204</f>
        <v>0</v>
      </c>
      <c r="W205" s="272">
        <f t="shared" ref="W205" si="1016">G205-G204</f>
        <v>0</v>
      </c>
      <c r="X205" s="272">
        <f t="shared" ref="X205" si="1017">H205-H204</f>
        <v>0</v>
      </c>
      <c r="Y205" s="276">
        <f t="shared" ref="Y205" si="1018">I205-I204</f>
        <v>0</v>
      </c>
      <c r="Z205" s="272">
        <f t="shared" ref="Z205" si="1019">J205-J204</f>
        <v>0</v>
      </c>
      <c r="AA205" s="272">
        <f t="shared" ref="AA205" si="1020">K205-K204</f>
        <v>0</v>
      </c>
      <c r="AB205" s="272">
        <f t="shared" ref="AB205" si="1021">L205-L204</f>
        <v>0</v>
      </c>
      <c r="AC205" s="272">
        <f t="shared" ref="AC205" si="1022">M205-M204</f>
        <v>0</v>
      </c>
      <c r="AD205" s="276">
        <f t="shared" ref="AD205" si="1023">N205-N204</f>
        <v>0</v>
      </c>
    </row>
    <row r="206" spans="1:30">
      <c r="A206" s="441"/>
      <c r="B206" s="457" t="s">
        <v>129</v>
      </c>
      <c r="C206" s="444">
        <v>0</v>
      </c>
      <c r="D206" s="445">
        <v>0</v>
      </c>
      <c r="E206" s="445">
        <v>0</v>
      </c>
      <c r="F206" s="445">
        <v>0</v>
      </c>
      <c r="G206" s="445">
        <v>0</v>
      </c>
      <c r="H206" s="445">
        <v>0</v>
      </c>
      <c r="I206" s="444">
        <v>0</v>
      </c>
      <c r="J206" s="444">
        <v>0</v>
      </c>
      <c r="K206" s="445">
        <v>0</v>
      </c>
      <c r="L206" s="445">
        <v>0</v>
      </c>
      <c r="M206" s="445">
        <v>0</v>
      </c>
      <c r="N206" s="444">
        <v>0</v>
      </c>
      <c r="O206" s="444">
        <v>0</v>
      </c>
      <c r="P206" s="489">
        <v>0</v>
      </c>
      <c r="Q206" s="252"/>
      <c r="R206" s="252"/>
      <c r="S206" s="113"/>
      <c r="T206" s="113"/>
      <c r="Y206" s="275"/>
      <c r="AD206" s="275"/>
    </row>
    <row r="207" spans="1:30">
      <c r="A207" s="441"/>
      <c r="B207" s="457" t="s">
        <v>472</v>
      </c>
      <c r="C207" s="444">
        <v>0</v>
      </c>
      <c r="D207" s="445">
        <v>0</v>
      </c>
      <c r="E207" s="445">
        <v>0</v>
      </c>
      <c r="F207" s="445">
        <v>0</v>
      </c>
      <c r="G207" s="445">
        <v>0</v>
      </c>
      <c r="H207" s="445">
        <v>0</v>
      </c>
      <c r="I207" s="444">
        <v>0</v>
      </c>
      <c r="J207" s="444">
        <v>0</v>
      </c>
      <c r="K207" s="445">
        <v>0</v>
      </c>
      <c r="L207" s="445">
        <v>0</v>
      </c>
      <c r="M207" s="445">
        <v>0</v>
      </c>
      <c r="N207" s="444">
        <v>0</v>
      </c>
      <c r="O207" s="444">
        <v>0</v>
      </c>
      <c r="P207" s="489">
        <v>0</v>
      </c>
      <c r="Q207" s="252"/>
      <c r="R207" s="252"/>
      <c r="S207" s="272">
        <f t="shared" ref="S207" si="1024">C207-C206</f>
        <v>0</v>
      </c>
      <c r="T207" s="272">
        <f t="shared" ref="T207" si="1025">D207-D206</f>
        <v>0</v>
      </c>
      <c r="U207" s="272">
        <f t="shared" ref="U207" si="1026">E207-E206</f>
        <v>0</v>
      </c>
      <c r="V207" s="272">
        <f t="shared" ref="V207" si="1027">F207-F206</f>
        <v>0</v>
      </c>
      <c r="W207" s="272">
        <f t="shared" ref="W207" si="1028">G207-G206</f>
        <v>0</v>
      </c>
      <c r="X207" s="272">
        <f t="shared" ref="X207" si="1029">H207-H206</f>
        <v>0</v>
      </c>
      <c r="Y207" s="276">
        <f t="shared" ref="Y207" si="1030">I207-I206</f>
        <v>0</v>
      </c>
      <c r="Z207" s="272">
        <f t="shared" ref="Z207" si="1031">J207-J206</f>
        <v>0</v>
      </c>
      <c r="AA207" s="272">
        <f t="shared" ref="AA207" si="1032">K207-K206</f>
        <v>0</v>
      </c>
      <c r="AB207" s="272">
        <f t="shared" ref="AB207" si="1033">L207-L206</f>
        <v>0</v>
      </c>
      <c r="AC207" s="272">
        <f t="shared" ref="AC207" si="1034">M207-M206</f>
        <v>0</v>
      </c>
      <c r="AD207" s="276">
        <f t="shared" ref="AD207" si="1035">N207-N206</f>
        <v>0</v>
      </c>
    </row>
    <row r="208" spans="1:30">
      <c r="A208" s="441"/>
      <c r="B208" s="457" t="s">
        <v>131</v>
      </c>
      <c r="C208" s="444">
        <v>0</v>
      </c>
      <c r="D208" s="445">
        <v>0</v>
      </c>
      <c r="E208" s="445">
        <v>0</v>
      </c>
      <c r="F208" s="445">
        <v>0</v>
      </c>
      <c r="G208" s="445">
        <v>0</v>
      </c>
      <c r="H208" s="445">
        <v>0</v>
      </c>
      <c r="I208" s="444">
        <v>0</v>
      </c>
      <c r="J208" s="444">
        <v>0</v>
      </c>
      <c r="K208" s="445">
        <v>0</v>
      </c>
      <c r="L208" s="445">
        <v>0</v>
      </c>
      <c r="M208" s="445">
        <v>0</v>
      </c>
      <c r="N208" s="444">
        <v>0</v>
      </c>
      <c r="O208" s="444">
        <v>0</v>
      </c>
      <c r="P208" s="489">
        <v>0</v>
      </c>
      <c r="Q208" s="252"/>
      <c r="R208" s="252"/>
      <c r="S208" s="113"/>
      <c r="T208" s="113"/>
      <c r="Y208" s="275"/>
      <c r="AD208" s="275"/>
    </row>
    <row r="209" spans="1:30">
      <c r="A209" s="441"/>
      <c r="B209" s="457" t="s">
        <v>474</v>
      </c>
      <c r="C209" s="444">
        <v>0</v>
      </c>
      <c r="D209" s="445">
        <v>0</v>
      </c>
      <c r="E209" s="445">
        <v>0</v>
      </c>
      <c r="F209" s="445">
        <v>0</v>
      </c>
      <c r="G209" s="445">
        <v>0</v>
      </c>
      <c r="H209" s="445">
        <v>0</v>
      </c>
      <c r="I209" s="444">
        <v>0</v>
      </c>
      <c r="J209" s="444">
        <v>0</v>
      </c>
      <c r="K209" s="445">
        <v>0</v>
      </c>
      <c r="L209" s="445">
        <v>0</v>
      </c>
      <c r="M209" s="445">
        <v>0</v>
      </c>
      <c r="N209" s="444">
        <v>0</v>
      </c>
      <c r="O209" s="444">
        <v>0</v>
      </c>
      <c r="P209" s="489">
        <v>0</v>
      </c>
      <c r="Q209" s="252"/>
      <c r="R209" s="252"/>
      <c r="S209" s="272">
        <f t="shared" ref="S209" si="1036">C209-C208</f>
        <v>0</v>
      </c>
      <c r="T209" s="272">
        <f t="shared" ref="T209" si="1037">D209-D208</f>
        <v>0</v>
      </c>
      <c r="U209" s="272">
        <f t="shared" ref="U209" si="1038">E209-E208</f>
        <v>0</v>
      </c>
      <c r="V209" s="272">
        <f t="shared" ref="V209" si="1039">F209-F208</f>
        <v>0</v>
      </c>
      <c r="W209" s="272">
        <f t="shared" ref="W209" si="1040">G209-G208</f>
        <v>0</v>
      </c>
      <c r="X209" s="272">
        <f t="shared" ref="X209" si="1041">H209-H208</f>
        <v>0</v>
      </c>
      <c r="Y209" s="276">
        <f t="shared" ref="Y209" si="1042">I209-I208</f>
        <v>0</v>
      </c>
      <c r="Z209" s="272">
        <f t="shared" ref="Z209" si="1043">J209-J208</f>
        <v>0</v>
      </c>
      <c r="AA209" s="272">
        <f t="shared" ref="AA209" si="1044">K209-K208</f>
        <v>0</v>
      </c>
      <c r="AB209" s="272">
        <f t="shared" ref="AB209" si="1045">L209-L208</f>
        <v>0</v>
      </c>
      <c r="AC209" s="272">
        <f t="shared" ref="AC209" si="1046">M209-M208</f>
        <v>0</v>
      </c>
      <c r="AD209" s="276">
        <f t="shared" ref="AD209" si="1047">N209-N208</f>
        <v>0</v>
      </c>
    </row>
    <row r="210" spans="1:30">
      <c r="A210" s="441"/>
      <c r="B210" s="457" t="s">
        <v>133</v>
      </c>
      <c r="C210" s="444">
        <v>0</v>
      </c>
      <c r="D210" s="445">
        <v>0</v>
      </c>
      <c r="E210" s="445">
        <v>0</v>
      </c>
      <c r="F210" s="445">
        <v>0</v>
      </c>
      <c r="G210" s="445">
        <v>0</v>
      </c>
      <c r="H210" s="445">
        <v>0</v>
      </c>
      <c r="I210" s="444">
        <v>0</v>
      </c>
      <c r="J210" s="444">
        <v>0</v>
      </c>
      <c r="K210" s="445">
        <v>0</v>
      </c>
      <c r="L210" s="445">
        <v>0</v>
      </c>
      <c r="M210" s="445">
        <v>0</v>
      </c>
      <c r="N210" s="444">
        <v>0</v>
      </c>
      <c r="O210" s="444">
        <v>0</v>
      </c>
      <c r="P210" s="489">
        <v>0</v>
      </c>
      <c r="Q210" s="252"/>
      <c r="R210" s="252"/>
      <c r="S210" s="113"/>
      <c r="T210" s="113"/>
      <c r="Y210" s="275"/>
      <c r="AD210" s="275"/>
    </row>
    <row r="211" spans="1:30">
      <c r="A211" s="441"/>
      <c r="B211" s="457" t="s">
        <v>476</v>
      </c>
      <c r="C211" s="444">
        <v>0</v>
      </c>
      <c r="D211" s="445">
        <v>0</v>
      </c>
      <c r="E211" s="445">
        <v>0</v>
      </c>
      <c r="F211" s="445">
        <v>0</v>
      </c>
      <c r="G211" s="445">
        <v>0</v>
      </c>
      <c r="H211" s="445">
        <v>0</v>
      </c>
      <c r="I211" s="444">
        <v>0</v>
      </c>
      <c r="J211" s="444">
        <v>0</v>
      </c>
      <c r="K211" s="445">
        <v>0</v>
      </c>
      <c r="L211" s="445">
        <v>0</v>
      </c>
      <c r="M211" s="445">
        <v>0</v>
      </c>
      <c r="N211" s="444">
        <v>0</v>
      </c>
      <c r="O211" s="444">
        <v>0</v>
      </c>
      <c r="P211" s="489">
        <v>0</v>
      </c>
      <c r="Q211" s="252"/>
      <c r="R211" s="252"/>
      <c r="S211" s="272">
        <f t="shared" ref="S211" si="1048">C211-C210</f>
        <v>0</v>
      </c>
      <c r="T211" s="272">
        <f t="shared" ref="T211" si="1049">D211-D210</f>
        <v>0</v>
      </c>
      <c r="U211" s="272">
        <f t="shared" ref="U211" si="1050">E211-E210</f>
        <v>0</v>
      </c>
      <c r="V211" s="272">
        <f t="shared" ref="V211" si="1051">F211-F210</f>
        <v>0</v>
      </c>
      <c r="W211" s="272">
        <f t="shared" ref="W211" si="1052">G211-G210</f>
        <v>0</v>
      </c>
      <c r="X211" s="272">
        <f t="shared" ref="X211" si="1053">H211-H210</f>
        <v>0</v>
      </c>
      <c r="Y211" s="276">
        <f t="shared" ref="Y211" si="1054">I211-I210</f>
        <v>0</v>
      </c>
      <c r="Z211" s="272">
        <f t="shared" ref="Z211" si="1055">J211-J210</f>
        <v>0</v>
      </c>
      <c r="AA211" s="272">
        <f t="shared" ref="AA211" si="1056">K211-K210</f>
        <v>0</v>
      </c>
      <c r="AB211" s="272">
        <f t="shared" ref="AB211" si="1057">L211-L210</f>
        <v>0</v>
      </c>
      <c r="AC211" s="272">
        <f t="shared" ref="AC211" si="1058">M211-M210</f>
        <v>0</v>
      </c>
      <c r="AD211" s="276">
        <f t="shared" ref="AD211" si="1059">N211-N210</f>
        <v>0</v>
      </c>
    </row>
    <row r="212" spans="1:30">
      <c r="A212" s="441"/>
      <c r="B212" s="457" t="s">
        <v>135</v>
      </c>
      <c r="C212" s="444">
        <v>0</v>
      </c>
      <c r="D212" s="445">
        <v>0</v>
      </c>
      <c r="E212" s="445">
        <v>0</v>
      </c>
      <c r="F212" s="445">
        <v>0</v>
      </c>
      <c r="G212" s="445">
        <v>0</v>
      </c>
      <c r="H212" s="445">
        <v>0</v>
      </c>
      <c r="I212" s="444">
        <v>0</v>
      </c>
      <c r="J212" s="444">
        <v>0</v>
      </c>
      <c r="K212" s="445">
        <v>0</v>
      </c>
      <c r="L212" s="445">
        <v>0</v>
      </c>
      <c r="M212" s="445">
        <v>0</v>
      </c>
      <c r="N212" s="444">
        <v>0</v>
      </c>
      <c r="O212" s="444">
        <v>0</v>
      </c>
      <c r="P212" s="489">
        <v>0</v>
      </c>
      <c r="Q212" s="252"/>
      <c r="R212" s="252"/>
      <c r="S212" s="113"/>
      <c r="T212" s="113"/>
      <c r="Y212" s="275"/>
      <c r="AD212" s="275"/>
    </row>
    <row r="213" spans="1:30">
      <c r="A213" s="441"/>
      <c r="B213" s="457" t="s">
        <v>478</v>
      </c>
      <c r="C213" s="444">
        <v>0</v>
      </c>
      <c r="D213" s="445">
        <v>0</v>
      </c>
      <c r="E213" s="445">
        <v>0</v>
      </c>
      <c r="F213" s="445">
        <v>0</v>
      </c>
      <c r="G213" s="445">
        <v>0</v>
      </c>
      <c r="H213" s="445">
        <v>0</v>
      </c>
      <c r="I213" s="444">
        <v>0</v>
      </c>
      <c r="J213" s="444">
        <v>0</v>
      </c>
      <c r="K213" s="445">
        <v>0</v>
      </c>
      <c r="L213" s="445">
        <v>0</v>
      </c>
      <c r="M213" s="445">
        <v>0</v>
      </c>
      <c r="N213" s="444">
        <v>0</v>
      </c>
      <c r="O213" s="444">
        <v>0</v>
      </c>
      <c r="P213" s="489">
        <v>0</v>
      </c>
      <c r="Q213" s="252"/>
      <c r="R213" s="252"/>
      <c r="S213" s="272">
        <f t="shared" ref="S213" si="1060">C213-C212</f>
        <v>0</v>
      </c>
      <c r="T213" s="272">
        <f t="shared" ref="T213" si="1061">D213-D212</f>
        <v>0</v>
      </c>
      <c r="U213" s="272">
        <f t="shared" ref="U213" si="1062">E213-E212</f>
        <v>0</v>
      </c>
      <c r="V213" s="272">
        <f t="shared" ref="V213" si="1063">F213-F212</f>
        <v>0</v>
      </c>
      <c r="W213" s="272">
        <f t="shared" ref="W213" si="1064">G213-G212</f>
        <v>0</v>
      </c>
      <c r="X213" s="272">
        <f t="shared" ref="X213" si="1065">H213-H212</f>
        <v>0</v>
      </c>
      <c r="Y213" s="276">
        <f t="shared" ref="Y213" si="1066">I213-I212</f>
        <v>0</v>
      </c>
      <c r="Z213" s="272">
        <f t="shared" ref="Z213" si="1067">J213-J212</f>
        <v>0</v>
      </c>
      <c r="AA213" s="272">
        <f t="shared" ref="AA213" si="1068">K213-K212</f>
        <v>0</v>
      </c>
      <c r="AB213" s="272">
        <f t="shared" ref="AB213" si="1069">L213-L212</f>
        <v>0</v>
      </c>
      <c r="AC213" s="272">
        <f t="shared" ref="AC213" si="1070">M213-M212</f>
        <v>0</v>
      </c>
      <c r="AD213" s="276">
        <f t="shared" ref="AD213" si="1071">N213-N212</f>
        <v>0</v>
      </c>
    </row>
    <row r="214" spans="1:30">
      <c r="A214" s="441"/>
      <c r="B214" s="457" t="s">
        <v>137</v>
      </c>
      <c r="C214" s="444">
        <v>0</v>
      </c>
      <c r="D214" s="445">
        <v>0</v>
      </c>
      <c r="E214" s="445">
        <v>0</v>
      </c>
      <c r="F214" s="445">
        <v>0</v>
      </c>
      <c r="G214" s="445">
        <v>0</v>
      </c>
      <c r="H214" s="445">
        <v>0</v>
      </c>
      <c r="I214" s="444">
        <v>0</v>
      </c>
      <c r="J214" s="444">
        <v>0</v>
      </c>
      <c r="K214" s="445">
        <v>0</v>
      </c>
      <c r="L214" s="445">
        <v>0</v>
      </c>
      <c r="M214" s="445">
        <v>0</v>
      </c>
      <c r="N214" s="444">
        <v>0</v>
      </c>
      <c r="O214" s="444">
        <v>0</v>
      </c>
      <c r="P214" s="489">
        <v>0</v>
      </c>
      <c r="Q214" s="252"/>
      <c r="R214" s="252"/>
      <c r="S214" s="113"/>
      <c r="T214" s="113"/>
      <c r="Y214" s="275"/>
      <c r="AD214" s="275"/>
    </row>
    <row r="215" spans="1:30">
      <c r="A215" s="441"/>
      <c r="B215" s="457" t="s">
        <v>480</v>
      </c>
      <c r="C215" s="444">
        <v>0</v>
      </c>
      <c r="D215" s="445">
        <v>0</v>
      </c>
      <c r="E215" s="445">
        <v>0</v>
      </c>
      <c r="F215" s="445">
        <v>0</v>
      </c>
      <c r="G215" s="445">
        <v>0</v>
      </c>
      <c r="H215" s="445">
        <v>0</v>
      </c>
      <c r="I215" s="444">
        <v>0</v>
      </c>
      <c r="J215" s="444">
        <v>0</v>
      </c>
      <c r="K215" s="445">
        <v>0</v>
      </c>
      <c r="L215" s="445">
        <v>0</v>
      </c>
      <c r="M215" s="445">
        <v>0</v>
      </c>
      <c r="N215" s="444">
        <v>0</v>
      </c>
      <c r="O215" s="444">
        <v>0</v>
      </c>
      <c r="P215" s="489">
        <v>0</v>
      </c>
      <c r="Q215" s="252"/>
      <c r="R215" s="252"/>
      <c r="S215" s="272">
        <f t="shared" ref="S215" si="1072">C215-C214</f>
        <v>0</v>
      </c>
      <c r="T215" s="272">
        <f t="shared" ref="T215" si="1073">D215-D214</f>
        <v>0</v>
      </c>
      <c r="U215" s="272">
        <f t="shared" ref="U215" si="1074">E215-E214</f>
        <v>0</v>
      </c>
      <c r="V215" s="272">
        <f t="shared" ref="V215" si="1075">F215-F214</f>
        <v>0</v>
      </c>
      <c r="W215" s="272">
        <f t="shared" ref="W215" si="1076">G215-G214</f>
        <v>0</v>
      </c>
      <c r="X215" s="272">
        <f t="shared" ref="X215" si="1077">H215-H214</f>
        <v>0</v>
      </c>
      <c r="Y215" s="276">
        <f t="shared" ref="Y215" si="1078">I215-I214</f>
        <v>0</v>
      </c>
      <c r="Z215" s="272">
        <f t="shared" ref="Z215" si="1079">J215-J214</f>
        <v>0</v>
      </c>
      <c r="AA215" s="272">
        <f t="shared" ref="AA215" si="1080">K215-K214</f>
        <v>0</v>
      </c>
      <c r="AB215" s="272">
        <f t="shared" ref="AB215" si="1081">L215-L214</f>
        <v>0</v>
      </c>
      <c r="AC215" s="272">
        <f t="shared" ref="AC215" si="1082">M215-M214</f>
        <v>0</v>
      </c>
      <c r="AD215" s="276">
        <f t="shared" ref="AD215" si="1083">N215-N214</f>
        <v>0</v>
      </c>
    </row>
    <row r="216" spans="1:30">
      <c r="A216" s="441"/>
      <c r="B216" s="457" t="s">
        <v>139</v>
      </c>
      <c r="C216" s="444">
        <v>0</v>
      </c>
      <c r="D216" s="445">
        <v>0</v>
      </c>
      <c r="E216" s="445">
        <v>0</v>
      </c>
      <c r="F216" s="445">
        <v>0</v>
      </c>
      <c r="G216" s="445">
        <v>0</v>
      </c>
      <c r="H216" s="445">
        <v>0</v>
      </c>
      <c r="I216" s="444">
        <v>0</v>
      </c>
      <c r="J216" s="444">
        <v>0</v>
      </c>
      <c r="K216" s="445">
        <v>0</v>
      </c>
      <c r="L216" s="445">
        <v>0</v>
      </c>
      <c r="M216" s="445">
        <v>0</v>
      </c>
      <c r="N216" s="444">
        <v>0</v>
      </c>
      <c r="O216" s="444">
        <v>0</v>
      </c>
      <c r="P216" s="489">
        <v>0</v>
      </c>
      <c r="Q216" s="252"/>
      <c r="R216" s="252"/>
      <c r="S216" s="113"/>
      <c r="T216" s="113"/>
      <c r="Y216" s="275"/>
      <c r="AD216" s="275"/>
    </row>
    <row r="217" spans="1:30">
      <c r="A217" s="441"/>
      <c r="B217" s="457" t="s">
        <v>482</v>
      </c>
      <c r="C217" s="444">
        <v>0</v>
      </c>
      <c r="D217" s="445">
        <v>0</v>
      </c>
      <c r="E217" s="445">
        <v>0</v>
      </c>
      <c r="F217" s="445">
        <v>0</v>
      </c>
      <c r="G217" s="445">
        <v>0</v>
      </c>
      <c r="H217" s="445">
        <v>0</v>
      </c>
      <c r="I217" s="444">
        <v>0</v>
      </c>
      <c r="J217" s="444">
        <v>0</v>
      </c>
      <c r="K217" s="445">
        <v>0</v>
      </c>
      <c r="L217" s="445">
        <v>0</v>
      </c>
      <c r="M217" s="445">
        <v>0</v>
      </c>
      <c r="N217" s="444">
        <v>0</v>
      </c>
      <c r="O217" s="444">
        <v>0</v>
      </c>
      <c r="P217" s="489">
        <v>0</v>
      </c>
      <c r="Q217" s="252"/>
      <c r="R217" s="252"/>
      <c r="S217" s="272">
        <f t="shared" ref="S217" si="1084">C217-C216</f>
        <v>0</v>
      </c>
      <c r="T217" s="272">
        <f t="shared" ref="T217" si="1085">D217-D216</f>
        <v>0</v>
      </c>
      <c r="U217" s="272">
        <f t="shared" ref="U217" si="1086">E217-E216</f>
        <v>0</v>
      </c>
      <c r="V217" s="272">
        <f t="shared" ref="V217" si="1087">F217-F216</f>
        <v>0</v>
      </c>
      <c r="W217" s="272">
        <f t="shared" ref="W217" si="1088">G217-G216</f>
        <v>0</v>
      </c>
      <c r="X217" s="272">
        <f t="shared" ref="X217" si="1089">H217-H216</f>
        <v>0</v>
      </c>
      <c r="Y217" s="276">
        <f t="shared" ref="Y217" si="1090">I217-I216</f>
        <v>0</v>
      </c>
      <c r="Z217" s="272">
        <f t="shared" ref="Z217" si="1091">J217-J216</f>
        <v>0</v>
      </c>
      <c r="AA217" s="272">
        <f t="shared" ref="AA217" si="1092">K217-K216</f>
        <v>0</v>
      </c>
      <c r="AB217" s="272">
        <f t="shared" ref="AB217" si="1093">L217-L216</f>
        <v>0</v>
      </c>
      <c r="AC217" s="272">
        <f t="shared" ref="AC217" si="1094">M217-M216</f>
        <v>0</v>
      </c>
      <c r="AD217" s="276">
        <f t="shared" ref="AD217" si="1095">N217-N216</f>
        <v>0</v>
      </c>
    </row>
    <row r="218" spans="1:30">
      <c r="A218" s="441"/>
      <c r="B218" s="457" t="s">
        <v>141</v>
      </c>
      <c r="C218" s="444">
        <v>0</v>
      </c>
      <c r="D218" s="445">
        <v>0</v>
      </c>
      <c r="E218" s="445">
        <v>0</v>
      </c>
      <c r="F218" s="445">
        <v>0</v>
      </c>
      <c r="G218" s="445">
        <v>0</v>
      </c>
      <c r="H218" s="445">
        <v>0</v>
      </c>
      <c r="I218" s="444">
        <v>0</v>
      </c>
      <c r="J218" s="444">
        <v>0</v>
      </c>
      <c r="K218" s="445">
        <v>0</v>
      </c>
      <c r="L218" s="445">
        <v>0</v>
      </c>
      <c r="M218" s="445">
        <v>0</v>
      </c>
      <c r="N218" s="444">
        <v>0</v>
      </c>
      <c r="O218" s="444">
        <v>0</v>
      </c>
      <c r="P218" s="489">
        <v>0</v>
      </c>
      <c r="Q218" s="252"/>
      <c r="R218" s="252"/>
      <c r="S218" s="113"/>
      <c r="T218" s="113"/>
      <c r="Y218" s="275"/>
      <c r="AD218" s="275"/>
    </row>
    <row r="219" spans="1:30">
      <c r="A219" s="441"/>
      <c r="B219" s="457" t="s">
        <v>484</v>
      </c>
      <c r="C219" s="444">
        <v>0</v>
      </c>
      <c r="D219" s="445">
        <v>0</v>
      </c>
      <c r="E219" s="445">
        <v>0</v>
      </c>
      <c r="F219" s="445">
        <v>0</v>
      </c>
      <c r="G219" s="445">
        <v>0</v>
      </c>
      <c r="H219" s="445">
        <v>0</v>
      </c>
      <c r="I219" s="444">
        <v>0</v>
      </c>
      <c r="J219" s="444">
        <v>0</v>
      </c>
      <c r="K219" s="445">
        <v>0</v>
      </c>
      <c r="L219" s="445">
        <v>0</v>
      </c>
      <c r="M219" s="445">
        <v>0</v>
      </c>
      <c r="N219" s="444">
        <v>0</v>
      </c>
      <c r="O219" s="444">
        <v>0</v>
      </c>
      <c r="P219" s="489">
        <v>0</v>
      </c>
      <c r="Q219" s="252"/>
      <c r="R219" s="252"/>
      <c r="S219" s="272">
        <f t="shared" ref="S219" si="1096">C219-C218</f>
        <v>0</v>
      </c>
      <c r="T219" s="272">
        <f t="shared" ref="T219" si="1097">D219-D218</f>
        <v>0</v>
      </c>
      <c r="U219" s="272">
        <f t="shared" ref="U219" si="1098">E219-E218</f>
        <v>0</v>
      </c>
      <c r="V219" s="272">
        <f t="shared" ref="V219" si="1099">F219-F218</f>
        <v>0</v>
      </c>
      <c r="W219" s="272">
        <f t="shared" ref="W219" si="1100">G219-G218</f>
        <v>0</v>
      </c>
      <c r="X219" s="272">
        <f t="shared" ref="X219" si="1101">H219-H218</f>
        <v>0</v>
      </c>
      <c r="Y219" s="276">
        <f t="shared" ref="Y219" si="1102">I219-I218</f>
        <v>0</v>
      </c>
      <c r="Z219" s="272">
        <f t="shared" ref="Z219" si="1103">J219-J218</f>
        <v>0</v>
      </c>
      <c r="AA219" s="272">
        <f t="shared" ref="AA219" si="1104">K219-K218</f>
        <v>0</v>
      </c>
      <c r="AB219" s="272">
        <f t="shared" ref="AB219" si="1105">L219-L218</f>
        <v>0</v>
      </c>
      <c r="AC219" s="272">
        <f t="shared" ref="AC219" si="1106">M219-M218</f>
        <v>0</v>
      </c>
      <c r="AD219" s="276">
        <f t="shared" ref="AD219" si="1107">N219-N218</f>
        <v>0</v>
      </c>
    </row>
    <row r="220" spans="1:30">
      <c r="A220" s="441"/>
      <c r="B220" s="457" t="s">
        <v>143</v>
      </c>
      <c r="C220" s="444">
        <v>0</v>
      </c>
      <c r="D220" s="445">
        <v>0</v>
      </c>
      <c r="E220" s="445">
        <v>0</v>
      </c>
      <c r="F220" s="445">
        <v>0</v>
      </c>
      <c r="G220" s="445">
        <v>0</v>
      </c>
      <c r="H220" s="445">
        <v>0</v>
      </c>
      <c r="I220" s="444">
        <v>0</v>
      </c>
      <c r="J220" s="444">
        <v>0</v>
      </c>
      <c r="K220" s="445">
        <v>0</v>
      </c>
      <c r="L220" s="445">
        <v>0</v>
      </c>
      <c r="M220" s="445">
        <v>0</v>
      </c>
      <c r="N220" s="444">
        <v>0</v>
      </c>
      <c r="O220" s="444">
        <v>0</v>
      </c>
      <c r="P220" s="489">
        <v>0</v>
      </c>
      <c r="Q220" s="252"/>
      <c r="R220" s="252"/>
      <c r="S220" s="113"/>
      <c r="T220" s="113"/>
      <c r="Y220" s="275"/>
      <c r="AD220" s="275"/>
    </row>
    <row r="221" spans="1:30">
      <c r="A221" s="441"/>
      <c r="B221" s="457" t="s">
        <v>486</v>
      </c>
      <c r="C221" s="444">
        <v>0</v>
      </c>
      <c r="D221" s="445">
        <v>0</v>
      </c>
      <c r="E221" s="445">
        <v>0</v>
      </c>
      <c r="F221" s="445">
        <v>0</v>
      </c>
      <c r="G221" s="445">
        <v>0</v>
      </c>
      <c r="H221" s="445">
        <v>0</v>
      </c>
      <c r="I221" s="444">
        <v>0</v>
      </c>
      <c r="J221" s="444">
        <v>0</v>
      </c>
      <c r="K221" s="445">
        <v>0</v>
      </c>
      <c r="L221" s="445">
        <v>0</v>
      </c>
      <c r="M221" s="445">
        <v>0</v>
      </c>
      <c r="N221" s="444">
        <v>0</v>
      </c>
      <c r="O221" s="444">
        <v>0</v>
      </c>
      <c r="P221" s="489">
        <v>0</v>
      </c>
      <c r="Q221" s="252"/>
      <c r="R221" s="252"/>
      <c r="S221" s="272">
        <f t="shared" ref="S221" si="1108">C221-C220</f>
        <v>0</v>
      </c>
      <c r="T221" s="272">
        <f t="shared" ref="T221" si="1109">D221-D220</f>
        <v>0</v>
      </c>
      <c r="U221" s="272">
        <f t="shared" ref="U221" si="1110">E221-E220</f>
        <v>0</v>
      </c>
      <c r="V221" s="272">
        <f t="shared" ref="V221" si="1111">F221-F220</f>
        <v>0</v>
      </c>
      <c r="W221" s="272">
        <f t="shared" ref="W221" si="1112">G221-G220</f>
        <v>0</v>
      </c>
      <c r="X221" s="272">
        <f t="shared" ref="X221" si="1113">H221-H220</f>
        <v>0</v>
      </c>
      <c r="Y221" s="276">
        <f t="shared" ref="Y221" si="1114">I221-I220</f>
        <v>0</v>
      </c>
      <c r="Z221" s="272">
        <f t="shared" ref="Z221" si="1115">J221-J220</f>
        <v>0</v>
      </c>
      <c r="AA221" s="272">
        <f t="shared" ref="AA221" si="1116">K221-K220</f>
        <v>0</v>
      </c>
      <c r="AB221" s="272">
        <f t="shared" ref="AB221" si="1117">L221-L220</f>
        <v>0</v>
      </c>
      <c r="AC221" s="272">
        <f t="shared" ref="AC221" si="1118">M221-M220</f>
        <v>0</v>
      </c>
      <c r="AD221" s="276">
        <f t="shared" ref="AD221" si="1119">N221-N220</f>
        <v>0</v>
      </c>
    </row>
    <row r="222" spans="1:30">
      <c r="A222" s="441"/>
      <c r="B222" s="457" t="s">
        <v>149</v>
      </c>
      <c r="C222" s="444">
        <v>0</v>
      </c>
      <c r="D222" s="445">
        <v>0</v>
      </c>
      <c r="E222" s="445">
        <v>0</v>
      </c>
      <c r="F222" s="445">
        <v>0</v>
      </c>
      <c r="G222" s="445">
        <v>0</v>
      </c>
      <c r="H222" s="445">
        <v>0</v>
      </c>
      <c r="I222" s="444">
        <v>0</v>
      </c>
      <c r="J222" s="444">
        <v>0</v>
      </c>
      <c r="K222" s="445">
        <v>0</v>
      </c>
      <c r="L222" s="445">
        <v>0</v>
      </c>
      <c r="M222" s="445">
        <v>0</v>
      </c>
      <c r="N222" s="444">
        <v>0</v>
      </c>
      <c r="O222" s="444">
        <v>0</v>
      </c>
      <c r="P222" s="489">
        <v>0</v>
      </c>
      <c r="Q222" s="252"/>
      <c r="R222" s="252"/>
      <c r="S222" s="113"/>
      <c r="T222" s="113"/>
      <c r="Y222" s="275"/>
      <c r="AD222" s="275"/>
    </row>
    <row r="223" spans="1:30">
      <c r="A223" s="441"/>
      <c r="B223" s="457" t="s">
        <v>488</v>
      </c>
      <c r="C223" s="444">
        <v>0</v>
      </c>
      <c r="D223" s="445">
        <v>0</v>
      </c>
      <c r="E223" s="445">
        <v>0</v>
      </c>
      <c r="F223" s="445">
        <v>0</v>
      </c>
      <c r="G223" s="445">
        <v>0</v>
      </c>
      <c r="H223" s="445">
        <v>0</v>
      </c>
      <c r="I223" s="444">
        <v>0</v>
      </c>
      <c r="J223" s="444">
        <v>0</v>
      </c>
      <c r="K223" s="445">
        <v>0</v>
      </c>
      <c r="L223" s="445">
        <v>0</v>
      </c>
      <c r="M223" s="445">
        <v>0</v>
      </c>
      <c r="N223" s="444">
        <v>0</v>
      </c>
      <c r="O223" s="444">
        <v>0</v>
      </c>
      <c r="P223" s="489">
        <v>0</v>
      </c>
      <c r="Q223" s="252"/>
      <c r="R223" s="252"/>
      <c r="S223" s="272">
        <f t="shared" ref="S223" si="1120">C223-C222</f>
        <v>0</v>
      </c>
      <c r="T223" s="272">
        <f t="shared" ref="T223" si="1121">D223-D222</f>
        <v>0</v>
      </c>
      <c r="U223" s="272">
        <f t="shared" ref="U223" si="1122">E223-E222</f>
        <v>0</v>
      </c>
      <c r="V223" s="272">
        <f t="shared" ref="V223" si="1123">F223-F222</f>
        <v>0</v>
      </c>
      <c r="W223" s="272">
        <f t="shared" ref="W223" si="1124">G223-G222</f>
        <v>0</v>
      </c>
      <c r="X223" s="272">
        <f t="shared" ref="X223" si="1125">H223-H222</f>
        <v>0</v>
      </c>
      <c r="Y223" s="276">
        <f t="shared" ref="Y223" si="1126">I223-I222</f>
        <v>0</v>
      </c>
      <c r="Z223" s="272">
        <f t="shared" ref="Z223" si="1127">J223-J222</f>
        <v>0</v>
      </c>
      <c r="AA223" s="272">
        <f t="shared" ref="AA223" si="1128">K223-K222</f>
        <v>0</v>
      </c>
      <c r="AB223" s="272">
        <f t="shared" ref="AB223" si="1129">L223-L222</f>
        <v>0</v>
      </c>
      <c r="AC223" s="272">
        <f t="shared" ref="AC223" si="1130">M223-M222</f>
        <v>0</v>
      </c>
      <c r="AD223" s="276">
        <f t="shared" ref="AD223" si="1131">N223-N222</f>
        <v>0</v>
      </c>
    </row>
    <row r="224" spans="1:30">
      <c r="A224" s="441"/>
      <c r="B224" s="457" t="s">
        <v>145</v>
      </c>
      <c r="C224" s="444">
        <v>0</v>
      </c>
      <c r="D224" s="445">
        <v>0</v>
      </c>
      <c r="E224" s="445">
        <v>0</v>
      </c>
      <c r="F224" s="445">
        <v>0</v>
      </c>
      <c r="G224" s="445">
        <v>0</v>
      </c>
      <c r="H224" s="445">
        <v>0</v>
      </c>
      <c r="I224" s="444">
        <v>0</v>
      </c>
      <c r="J224" s="444">
        <v>0</v>
      </c>
      <c r="K224" s="445">
        <v>0</v>
      </c>
      <c r="L224" s="445">
        <v>0</v>
      </c>
      <c r="M224" s="445">
        <v>0</v>
      </c>
      <c r="N224" s="444">
        <v>0</v>
      </c>
      <c r="O224" s="444">
        <v>0</v>
      </c>
      <c r="P224" s="489">
        <v>0</v>
      </c>
      <c r="Q224" s="252"/>
      <c r="R224" s="252"/>
      <c r="S224" s="113"/>
      <c r="T224" s="113"/>
      <c r="Y224" s="275"/>
      <c r="AD224" s="275"/>
    </row>
    <row r="225" spans="1:30">
      <c r="A225" s="441"/>
      <c r="B225" s="457" t="s">
        <v>490</v>
      </c>
      <c r="C225" s="444">
        <v>0</v>
      </c>
      <c r="D225" s="445">
        <v>0</v>
      </c>
      <c r="E225" s="445">
        <v>0</v>
      </c>
      <c r="F225" s="445">
        <v>0</v>
      </c>
      <c r="G225" s="445">
        <v>0</v>
      </c>
      <c r="H225" s="445">
        <v>0</v>
      </c>
      <c r="I225" s="444">
        <v>0</v>
      </c>
      <c r="J225" s="444">
        <v>0</v>
      </c>
      <c r="K225" s="445">
        <v>0</v>
      </c>
      <c r="L225" s="445">
        <v>0</v>
      </c>
      <c r="M225" s="445">
        <v>0</v>
      </c>
      <c r="N225" s="444">
        <v>0</v>
      </c>
      <c r="O225" s="444">
        <v>0</v>
      </c>
      <c r="P225" s="489">
        <v>0</v>
      </c>
      <c r="Q225" s="252"/>
      <c r="R225" s="252"/>
      <c r="S225" s="272">
        <f t="shared" ref="S225" si="1132">C225-C224</f>
        <v>0</v>
      </c>
      <c r="T225" s="272">
        <f t="shared" ref="T225" si="1133">D225-D224</f>
        <v>0</v>
      </c>
      <c r="U225" s="272">
        <f t="shared" ref="U225" si="1134">E225-E224</f>
        <v>0</v>
      </c>
      <c r="V225" s="272">
        <f t="shared" ref="V225" si="1135">F225-F224</f>
        <v>0</v>
      </c>
      <c r="W225" s="272">
        <f t="shared" ref="W225" si="1136">G225-G224</f>
        <v>0</v>
      </c>
      <c r="X225" s="272">
        <f t="shared" ref="X225" si="1137">H225-H224</f>
        <v>0</v>
      </c>
      <c r="Y225" s="276">
        <f t="shared" ref="Y225" si="1138">I225-I224</f>
        <v>0</v>
      </c>
      <c r="Z225" s="272">
        <f t="shared" ref="Z225" si="1139">J225-J224</f>
        <v>0</v>
      </c>
      <c r="AA225" s="272">
        <f t="shared" ref="AA225" si="1140">K225-K224</f>
        <v>0</v>
      </c>
      <c r="AB225" s="272">
        <f t="shared" ref="AB225" si="1141">L225-L224</f>
        <v>0</v>
      </c>
      <c r="AC225" s="272">
        <f t="shared" ref="AC225" si="1142">M225-M224</f>
        <v>0</v>
      </c>
      <c r="AD225" s="276">
        <f t="shared" ref="AD225" si="1143">N225-N224</f>
        <v>0</v>
      </c>
    </row>
    <row r="226" spans="1:30">
      <c r="A226" s="441"/>
      <c r="B226" s="457" t="s">
        <v>147</v>
      </c>
      <c r="C226" s="444">
        <v>0</v>
      </c>
      <c r="D226" s="445">
        <v>0</v>
      </c>
      <c r="E226" s="445">
        <v>0</v>
      </c>
      <c r="F226" s="445">
        <v>0</v>
      </c>
      <c r="G226" s="445">
        <v>0</v>
      </c>
      <c r="H226" s="445">
        <v>0</v>
      </c>
      <c r="I226" s="444">
        <v>0</v>
      </c>
      <c r="J226" s="444">
        <v>0</v>
      </c>
      <c r="K226" s="445">
        <v>0</v>
      </c>
      <c r="L226" s="445">
        <v>0</v>
      </c>
      <c r="M226" s="445">
        <v>0</v>
      </c>
      <c r="N226" s="444">
        <v>0</v>
      </c>
      <c r="O226" s="444">
        <v>0</v>
      </c>
      <c r="P226" s="489">
        <v>0</v>
      </c>
      <c r="Q226" s="252"/>
      <c r="R226" s="252"/>
      <c r="S226" s="113"/>
      <c r="T226" s="113"/>
      <c r="Y226" s="275"/>
      <c r="AD226" s="275"/>
    </row>
    <row r="227" spans="1:30">
      <c r="A227" s="441"/>
      <c r="B227" s="457" t="s">
        <v>492</v>
      </c>
      <c r="C227" s="444">
        <v>0</v>
      </c>
      <c r="D227" s="445">
        <v>0</v>
      </c>
      <c r="E227" s="445">
        <v>0</v>
      </c>
      <c r="F227" s="445">
        <v>0</v>
      </c>
      <c r="G227" s="445">
        <v>0</v>
      </c>
      <c r="H227" s="445">
        <v>0</v>
      </c>
      <c r="I227" s="444">
        <v>0</v>
      </c>
      <c r="J227" s="444">
        <v>0</v>
      </c>
      <c r="K227" s="445">
        <v>0</v>
      </c>
      <c r="L227" s="445">
        <v>0</v>
      </c>
      <c r="M227" s="445">
        <v>0</v>
      </c>
      <c r="N227" s="444">
        <v>0</v>
      </c>
      <c r="O227" s="444">
        <v>0</v>
      </c>
      <c r="P227" s="489">
        <v>0</v>
      </c>
      <c r="Q227" s="252"/>
      <c r="R227" s="252"/>
      <c r="S227" s="272">
        <f t="shared" ref="S227" si="1144">C227-C226</f>
        <v>0</v>
      </c>
      <c r="T227" s="272">
        <f t="shared" ref="T227" si="1145">D227-D226</f>
        <v>0</v>
      </c>
      <c r="U227" s="272">
        <f t="shared" ref="U227" si="1146">E227-E226</f>
        <v>0</v>
      </c>
      <c r="V227" s="272">
        <f t="shared" ref="V227" si="1147">F227-F226</f>
        <v>0</v>
      </c>
      <c r="W227" s="272">
        <f t="shared" ref="W227" si="1148">G227-G226</f>
        <v>0</v>
      </c>
      <c r="X227" s="272">
        <f t="shared" ref="X227" si="1149">H227-H226</f>
        <v>0</v>
      </c>
      <c r="Y227" s="276">
        <f t="shared" ref="Y227" si="1150">I227-I226</f>
        <v>0</v>
      </c>
      <c r="Z227" s="272">
        <f t="shared" ref="Z227" si="1151">J227-J226</f>
        <v>0</v>
      </c>
      <c r="AA227" s="272">
        <f t="shared" ref="AA227" si="1152">K227-K226</f>
        <v>0</v>
      </c>
      <c r="AB227" s="272">
        <f t="shared" ref="AB227" si="1153">L227-L226</f>
        <v>0</v>
      </c>
      <c r="AC227" s="272">
        <f t="shared" ref="AC227" si="1154">M227-M226</f>
        <v>0</v>
      </c>
      <c r="AD227" s="276">
        <f t="shared" ref="AD227" si="1155">N227-N226</f>
        <v>0</v>
      </c>
    </row>
    <row r="228" spans="1:30">
      <c r="A228" s="441"/>
      <c r="B228" s="457" t="s">
        <v>181</v>
      </c>
      <c r="C228" s="444">
        <v>0</v>
      </c>
      <c r="D228" s="445">
        <v>0</v>
      </c>
      <c r="E228" s="445">
        <v>0</v>
      </c>
      <c r="F228" s="445">
        <v>0</v>
      </c>
      <c r="G228" s="445">
        <v>0</v>
      </c>
      <c r="H228" s="445">
        <v>0</v>
      </c>
      <c r="I228" s="444">
        <v>0</v>
      </c>
      <c r="J228" s="444">
        <v>0</v>
      </c>
      <c r="K228" s="445">
        <v>0</v>
      </c>
      <c r="L228" s="445">
        <v>0</v>
      </c>
      <c r="M228" s="445">
        <v>0</v>
      </c>
      <c r="N228" s="444">
        <v>0</v>
      </c>
      <c r="O228" s="444">
        <v>0</v>
      </c>
      <c r="P228" s="489">
        <v>0</v>
      </c>
      <c r="Q228" s="252"/>
      <c r="R228" s="252"/>
      <c r="S228" s="113"/>
      <c r="T228" s="113"/>
      <c r="Y228" s="275"/>
      <c r="AD228" s="275"/>
    </row>
    <row r="229" spans="1:30" ht="13.5" thickBot="1">
      <c r="A229" s="441"/>
      <c r="B229" s="457" t="s">
        <v>494</v>
      </c>
      <c r="C229" s="444">
        <v>0</v>
      </c>
      <c r="D229" s="445">
        <v>0</v>
      </c>
      <c r="E229" s="445">
        <v>0</v>
      </c>
      <c r="F229" s="445">
        <v>0</v>
      </c>
      <c r="G229" s="445">
        <v>0</v>
      </c>
      <c r="H229" s="445">
        <v>0</v>
      </c>
      <c r="I229" s="444">
        <v>0</v>
      </c>
      <c r="J229" s="444">
        <v>0</v>
      </c>
      <c r="K229" s="445">
        <v>0</v>
      </c>
      <c r="L229" s="445">
        <v>0</v>
      </c>
      <c r="M229" s="445">
        <v>0</v>
      </c>
      <c r="N229" s="444">
        <v>0</v>
      </c>
      <c r="O229" s="444">
        <v>0</v>
      </c>
      <c r="P229" s="489">
        <v>0</v>
      </c>
      <c r="Q229" s="252"/>
      <c r="R229" s="252"/>
      <c r="S229" s="273">
        <f t="shared" ref="S229" si="1156">C229-C228</f>
        <v>0</v>
      </c>
      <c r="T229" s="273">
        <f t="shared" ref="T229" si="1157">D229-D228</f>
        <v>0</v>
      </c>
      <c r="U229" s="273">
        <f t="shared" ref="U229" si="1158">E229-E228</f>
        <v>0</v>
      </c>
      <c r="V229" s="273">
        <f t="shared" ref="V229" si="1159">F229-F228</f>
        <v>0</v>
      </c>
      <c r="W229" s="273">
        <f t="shared" ref="W229" si="1160">G229-G228</f>
        <v>0</v>
      </c>
      <c r="X229" s="273">
        <f t="shared" ref="X229" si="1161">H229-H228</f>
        <v>0</v>
      </c>
      <c r="Y229" s="277">
        <f t="shared" ref="Y229" si="1162">I229-I228</f>
        <v>0</v>
      </c>
      <c r="Z229" s="273">
        <f t="shared" ref="Z229" si="1163">J229-J228</f>
        <v>0</v>
      </c>
      <c r="AA229" s="273">
        <f t="shared" ref="AA229" si="1164">K229-K228</f>
        <v>0</v>
      </c>
      <c r="AB229" s="273">
        <f t="shared" ref="AB229" si="1165">L229-L228</f>
        <v>0</v>
      </c>
      <c r="AC229" s="273">
        <f t="shared" ref="AC229" si="1166">M229-M228</f>
        <v>0</v>
      </c>
      <c r="AD229" s="277">
        <f t="shared" ref="AD229" si="1167">N229-N228</f>
        <v>0</v>
      </c>
    </row>
    <row r="230" spans="1:30">
      <c r="A230" s="432" t="s">
        <v>551</v>
      </c>
      <c r="B230" s="431" t="s">
        <v>240</v>
      </c>
      <c r="C230" s="428">
        <v>0</v>
      </c>
      <c r="D230" s="429">
        <v>0</v>
      </c>
      <c r="E230" s="429">
        <v>0</v>
      </c>
      <c r="F230" s="429">
        <v>0</v>
      </c>
      <c r="G230" s="429">
        <v>0</v>
      </c>
      <c r="H230" s="429">
        <v>0</v>
      </c>
      <c r="I230" s="428">
        <v>0</v>
      </c>
      <c r="J230" s="428">
        <v>0</v>
      </c>
      <c r="K230" s="429">
        <v>0</v>
      </c>
      <c r="L230" s="429">
        <v>0</v>
      </c>
      <c r="M230" s="429">
        <v>0</v>
      </c>
      <c r="N230" s="428">
        <v>0</v>
      </c>
      <c r="O230" s="428">
        <v>0</v>
      </c>
      <c r="P230" s="430">
        <v>0</v>
      </c>
      <c r="Q230" s="252"/>
      <c r="R230" s="252"/>
      <c r="S230" s="271" t="s">
        <v>534</v>
      </c>
      <c r="T230" s="113"/>
      <c r="Y230" s="275"/>
      <c r="AD230" s="275"/>
    </row>
    <row r="231" spans="1:30">
      <c r="A231" s="439"/>
      <c r="B231" s="457" t="s">
        <v>464</v>
      </c>
      <c r="C231" s="444">
        <v>0</v>
      </c>
      <c r="D231" s="445">
        <v>0</v>
      </c>
      <c r="E231" s="445">
        <v>0</v>
      </c>
      <c r="F231" s="445">
        <v>0</v>
      </c>
      <c r="G231" s="445">
        <v>0</v>
      </c>
      <c r="H231" s="445">
        <v>0</v>
      </c>
      <c r="I231" s="444">
        <v>0</v>
      </c>
      <c r="J231" s="444">
        <v>0</v>
      </c>
      <c r="K231" s="445">
        <v>0</v>
      </c>
      <c r="L231" s="445">
        <v>0</v>
      </c>
      <c r="M231" s="445">
        <v>0</v>
      </c>
      <c r="N231" s="444">
        <v>0</v>
      </c>
      <c r="O231" s="444">
        <v>0</v>
      </c>
      <c r="P231" s="489">
        <v>0</v>
      </c>
      <c r="Q231" s="252"/>
      <c r="R231" s="252"/>
      <c r="S231" s="272">
        <f t="shared" ref="S231" si="1168">C231-C230</f>
        <v>0</v>
      </c>
      <c r="T231" s="272">
        <f t="shared" ref="T231" si="1169">D231-D230</f>
        <v>0</v>
      </c>
      <c r="U231" s="272">
        <f t="shared" ref="U231" si="1170">E231-E230</f>
        <v>0</v>
      </c>
      <c r="V231" s="272">
        <f t="shared" ref="V231" si="1171">F231-F230</f>
        <v>0</v>
      </c>
      <c r="W231" s="272">
        <f t="shared" ref="W231" si="1172">G231-G230</f>
        <v>0</v>
      </c>
      <c r="X231" s="272">
        <f t="shared" ref="X231" si="1173">H231-H230</f>
        <v>0</v>
      </c>
      <c r="Y231" s="276">
        <f t="shared" ref="Y231" si="1174">I231-I230</f>
        <v>0</v>
      </c>
      <c r="Z231" s="272">
        <f t="shared" ref="Z231" si="1175">J231-J230</f>
        <v>0</v>
      </c>
      <c r="AA231" s="272">
        <f t="shared" ref="AA231" si="1176">K231-K230</f>
        <v>0</v>
      </c>
      <c r="AB231" s="272">
        <f t="shared" ref="AB231" si="1177">L231-L230</f>
        <v>0</v>
      </c>
      <c r="AC231" s="272">
        <f t="shared" ref="AC231" si="1178">M231-M230</f>
        <v>0</v>
      </c>
      <c r="AD231" s="276">
        <f t="shared" ref="AD231" si="1179">N231-N230</f>
        <v>0</v>
      </c>
    </row>
    <row r="232" spans="1:30">
      <c r="A232" s="439"/>
      <c r="B232" s="457" t="s">
        <v>242</v>
      </c>
      <c r="C232" s="444">
        <v>0</v>
      </c>
      <c r="D232" s="445">
        <v>0</v>
      </c>
      <c r="E232" s="445">
        <v>0</v>
      </c>
      <c r="F232" s="445">
        <v>0</v>
      </c>
      <c r="G232" s="445">
        <v>0</v>
      </c>
      <c r="H232" s="445">
        <v>0</v>
      </c>
      <c r="I232" s="444">
        <v>0</v>
      </c>
      <c r="J232" s="444">
        <v>0</v>
      </c>
      <c r="K232" s="445">
        <v>0</v>
      </c>
      <c r="L232" s="445">
        <v>0</v>
      </c>
      <c r="M232" s="445">
        <v>0</v>
      </c>
      <c r="N232" s="444">
        <v>0</v>
      </c>
      <c r="O232" s="444">
        <v>0</v>
      </c>
      <c r="P232" s="489">
        <v>0</v>
      </c>
      <c r="Q232" s="252"/>
      <c r="R232" s="252"/>
      <c r="S232" s="113"/>
      <c r="T232" s="113"/>
      <c r="Y232" s="275"/>
      <c r="AD232" s="275"/>
    </row>
    <row r="233" spans="1:30">
      <c r="A233" s="439"/>
      <c r="B233" s="457" t="s">
        <v>466</v>
      </c>
      <c r="C233" s="444">
        <v>0</v>
      </c>
      <c r="D233" s="445">
        <v>0</v>
      </c>
      <c r="E233" s="445">
        <v>0</v>
      </c>
      <c r="F233" s="445">
        <v>0</v>
      </c>
      <c r="G233" s="445">
        <v>0</v>
      </c>
      <c r="H233" s="445">
        <v>0</v>
      </c>
      <c r="I233" s="444">
        <v>0</v>
      </c>
      <c r="J233" s="444">
        <v>0</v>
      </c>
      <c r="K233" s="445">
        <v>0</v>
      </c>
      <c r="L233" s="445">
        <v>0</v>
      </c>
      <c r="M233" s="445">
        <v>0</v>
      </c>
      <c r="N233" s="444">
        <v>0</v>
      </c>
      <c r="O233" s="444">
        <v>0</v>
      </c>
      <c r="P233" s="489">
        <v>0</v>
      </c>
      <c r="Q233" s="252"/>
      <c r="R233" s="252"/>
      <c r="S233" s="272">
        <f t="shared" ref="S233" si="1180">C233-C232</f>
        <v>0</v>
      </c>
      <c r="T233" s="272">
        <f t="shared" ref="T233" si="1181">D233-D232</f>
        <v>0</v>
      </c>
      <c r="U233" s="272">
        <f t="shared" ref="U233" si="1182">E233-E232</f>
        <v>0</v>
      </c>
      <c r="V233" s="272">
        <f t="shared" ref="V233" si="1183">F233-F232</f>
        <v>0</v>
      </c>
      <c r="W233" s="272">
        <f t="shared" ref="W233" si="1184">G233-G232</f>
        <v>0</v>
      </c>
      <c r="X233" s="272">
        <f t="shared" ref="X233" si="1185">H233-H232</f>
        <v>0</v>
      </c>
      <c r="Y233" s="276">
        <f t="shared" ref="Y233" si="1186">I233-I232</f>
        <v>0</v>
      </c>
      <c r="Z233" s="272">
        <f t="shared" ref="Z233" si="1187">J233-J232</f>
        <v>0</v>
      </c>
      <c r="AA233" s="272">
        <f t="shared" ref="AA233" si="1188">K233-K232</f>
        <v>0</v>
      </c>
      <c r="AB233" s="272">
        <f t="shared" ref="AB233" si="1189">L233-L232</f>
        <v>0</v>
      </c>
      <c r="AC233" s="272">
        <f t="shared" ref="AC233" si="1190">M233-M232</f>
        <v>0</v>
      </c>
      <c r="AD233" s="276">
        <f t="shared" ref="AD233" si="1191">N233-N232</f>
        <v>0</v>
      </c>
    </row>
    <row r="234" spans="1:30">
      <c r="A234" s="439"/>
      <c r="B234" s="457" t="s">
        <v>244</v>
      </c>
      <c r="C234" s="444">
        <v>0</v>
      </c>
      <c r="D234" s="445">
        <v>0</v>
      </c>
      <c r="E234" s="445">
        <v>0</v>
      </c>
      <c r="F234" s="445">
        <v>0</v>
      </c>
      <c r="G234" s="445">
        <v>0</v>
      </c>
      <c r="H234" s="445">
        <v>0</v>
      </c>
      <c r="I234" s="444">
        <v>0</v>
      </c>
      <c r="J234" s="444">
        <v>0</v>
      </c>
      <c r="K234" s="445">
        <v>0</v>
      </c>
      <c r="L234" s="445">
        <v>0</v>
      </c>
      <c r="M234" s="445">
        <v>0</v>
      </c>
      <c r="N234" s="444">
        <v>0</v>
      </c>
      <c r="O234" s="444">
        <v>0</v>
      </c>
      <c r="P234" s="489">
        <v>0</v>
      </c>
      <c r="Q234" s="252"/>
      <c r="R234" s="252"/>
      <c r="S234" s="113"/>
      <c r="T234" s="113"/>
      <c r="Y234" s="275"/>
      <c r="AD234" s="275"/>
    </row>
    <row r="235" spans="1:30">
      <c r="A235" s="439"/>
      <c r="B235" s="457" t="s">
        <v>468</v>
      </c>
      <c r="C235" s="444">
        <v>0</v>
      </c>
      <c r="D235" s="445">
        <v>0</v>
      </c>
      <c r="E235" s="445">
        <v>0</v>
      </c>
      <c r="F235" s="445">
        <v>0</v>
      </c>
      <c r="G235" s="445">
        <v>0</v>
      </c>
      <c r="H235" s="445">
        <v>0</v>
      </c>
      <c r="I235" s="444">
        <v>0</v>
      </c>
      <c r="J235" s="444">
        <v>0</v>
      </c>
      <c r="K235" s="445">
        <v>0</v>
      </c>
      <c r="L235" s="445">
        <v>0</v>
      </c>
      <c r="M235" s="445">
        <v>0</v>
      </c>
      <c r="N235" s="444">
        <v>0</v>
      </c>
      <c r="O235" s="444">
        <v>0</v>
      </c>
      <c r="P235" s="489">
        <v>0</v>
      </c>
      <c r="Q235" s="252"/>
      <c r="R235" s="252"/>
      <c r="S235" s="272">
        <f t="shared" ref="S235" si="1192">C235-C234</f>
        <v>0</v>
      </c>
      <c r="T235" s="272">
        <f t="shared" ref="T235" si="1193">D235-D234</f>
        <v>0</v>
      </c>
      <c r="U235" s="272">
        <f t="shared" ref="U235" si="1194">E235-E234</f>
        <v>0</v>
      </c>
      <c r="V235" s="272">
        <f t="shared" ref="V235" si="1195">F235-F234</f>
        <v>0</v>
      </c>
      <c r="W235" s="272">
        <f t="shared" ref="W235" si="1196">G235-G234</f>
        <v>0</v>
      </c>
      <c r="X235" s="272">
        <f t="shared" ref="X235" si="1197">H235-H234</f>
        <v>0</v>
      </c>
      <c r="Y235" s="276">
        <f t="shared" ref="Y235" si="1198">I235-I234</f>
        <v>0</v>
      </c>
      <c r="Z235" s="272">
        <f t="shared" ref="Z235" si="1199">J235-J234</f>
        <v>0</v>
      </c>
      <c r="AA235" s="272">
        <f t="shared" ref="AA235" si="1200">K235-K234</f>
        <v>0</v>
      </c>
      <c r="AB235" s="272">
        <f t="shared" ref="AB235" si="1201">L235-L234</f>
        <v>0</v>
      </c>
      <c r="AC235" s="272">
        <f t="shared" ref="AC235" si="1202">M235-M234</f>
        <v>0</v>
      </c>
      <c r="AD235" s="276">
        <f t="shared" ref="AD235" si="1203">N235-N234</f>
        <v>0</v>
      </c>
    </row>
    <row r="236" spans="1:30">
      <c r="A236" s="439"/>
      <c r="B236" s="457" t="s">
        <v>246</v>
      </c>
      <c r="C236" s="444">
        <v>0</v>
      </c>
      <c r="D236" s="445">
        <v>0</v>
      </c>
      <c r="E236" s="445">
        <v>0</v>
      </c>
      <c r="F236" s="445">
        <v>0</v>
      </c>
      <c r="G236" s="445">
        <v>0</v>
      </c>
      <c r="H236" s="445">
        <v>0</v>
      </c>
      <c r="I236" s="444">
        <v>0</v>
      </c>
      <c r="J236" s="444">
        <v>0</v>
      </c>
      <c r="K236" s="445">
        <v>0</v>
      </c>
      <c r="L236" s="445">
        <v>0</v>
      </c>
      <c r="M236" s="445">
        <v>0</v>
      </c>
      <c r="N236" s="444">
        <v>0</v>
      </c>
      <c r="O236" s="444">
        <v>0</v>
      </c>
      <c r="P236" s="489">
        <v>0</v>
      </c>
      <c r="Q236" s="252"/>
      <c r="R236" s="252"/>
      <c r="S236" s="113"/>
      <c r="T236" s="113"/>
      <c r="Y236" s="275"/>
      <c r="AD236" s="275"/>
    </row>
    <row r="237" spans="1:30">
      <c r="A237" s="439"/>
      <c r="B237" s="457" t="s">
        <v>470</v>
      </c>
      <c r="C237" s="444">
        <v>0</v>
      </c>
      <c r="D237" s="445">
        <v>0</v>
      </c>
      <c r="E237" s="445">
        <v>0</v>
      </c>
      <c r="F237" s="445">
        <v>0</v>
      </c>
      <c r="G237" s="445">
        <v>0</v>
      </c>
      <c r="H237" s="445">
        <v>0</v>
      </c>
      <c r="I237" s="444">
        <v>0</v>
      </c>
      <c r="J237" s="444">
        <v>0</v>
      </c>
      <c r="K237" s="445">
        <v>0</v>
      </c>
      <c r="L237" s="445">
        <v>0</v>
      </c>
      <c r="M237" s="445">
        <v>0</v>
      </c>
      <c r="N237" s="444">
        <v>0</v>
      </c>
      <c r="O237" s="444">
        <v>0</v>
      </c>
      <c r="P237" s="489">
        <v>0</v>
      </c>
      <c r="Q237" s="252"/>
      <c r="R237" s="252"/>
      <c r="S237" s="272">
        <f t="shared" ref="S237" si="1204">C237-C236</f>
        <v>0</v>
      </c>
      <c r="T237" s="272">
        <f t="shared" ref="T237" si="1205">D237-D236</f>
        <v>0</v>
      </c>
      <c r="U237" s="272">
        <f t="shared" ref="U237" si="1206">E237-E236</f>
        <v>0</v>
      </c>
      <c r="V237" s="272">
        <f t="shared" ref="V237" si="1207">F237-F236</f>
        <v>0</v>
      </c>
      <c r="W237" s="272">
        <f t="shared" ref="W237" si="1208">G237-G236</f>
        <v>0</v>
      </c>
      <c r="X237" s="272">
        <f t="shared" ref="X237" si="1209">H237-H236</f>
        <v>0</v>
      </c>
      <c r="Y237" s="276">
        <f t="shared" ref="Y237" si="1210">I237-I236</f>
        <v>0</v>
      </c>
      <c r="Z237" s="272">
        <f t="shared" ref="Z237" si="1211">J237-J236</f>
        <v>0</v>
      </c>
      <c r="AA237" s="272">
        <f t="shared" ref="AA237" si="1212">K237-K236</f>
        <v>0</v>
      </c>
      <c r="AB237" s="272">
        <f t="shared" ref="AB237" si="1213">L237-L236</f>
        <v>0</v>
      </c>
      <c r="AC237" s="272">
        <f t="shared" ref="AC237" si="1214">M237-M236</f>
        <v>0</v>
      </c>
      <c r="AD237" s="276">
        <f t="shared" ref="AD237" si="1215">N237-N236</f>
        <v>0</v>
      </c>
    </row>
    <row r="238" spans="1:30">
      <c r="A238" s="439"/>
      <c r="B238" s="457" t="s">
        <v>129</v>
      </c>
      <c r="C238" s="444">
        <v>0</v>
      </c>
      <c r="D238" s="445">
        <v>0</v>
      </c>
      <c r="E238" s="445">
        <v>0</v>
      </c>
      <c r="F238" s="445">
        <v>0</v>
      </c>
      <c r="G238" s="445">
        <v>0</v>
      </c>
      <c r="H238" s="445">
        <v>0</v>
      </c>
      <c r="I238" s="444">
        <v>0</v>
      </c>
      <c r="J238" s="444">
        <v>0</v>
      </c>
      <c r="K238" s="445">
        <v>0</v>
      </c>
      <c r="L238" s="445">
        <v>0</v>
      </c>
      <c r="M238" s="445">
        <v>0</v>
      </c>
      <c r="N238" s="444">
        <v>0</v>
      </c>
      <c r="O238" s="444">
        <v>0</v>
      </c>
      <c r="P238" s="489">
        <v>0</v>
      </c>
      <c r="Q238" s="252"/>
      <c r="R238" s="252"/>
      <c r="S238" s="113"/>
      <c r="T238" s="113"/>
      <c r="Y238" s="275"/>
      <c r="AD238" s="275"/>
    </row>
    <row r="239" spans="1:30">
      <c r="A239" s="439"/>
      <c r="B239" s="457" t="s">
        <v>472</v>
      </c>
      <c r="C239" s="444">
        <v>0</v>
      </c>
      <c r="D239" s="445">
        <v>0</v>
      </c>
      <c r="E239" s="445">
        <v>0</v>
      </c>
      <c r="F239" s="445">
        <v>0</v>
      </c>
      <c r="G239" s="445">
        <v>0</v>
      </c>
      <c r="H239" s="445">
        <v>0</v>
      </c>
      <c r="I239" s="444">
        <v>0</v>
      </c>
      <c r="J239" s="444">
        <v>0</v>
      </c>
      <c r="K239" s="445">
        <v>0</v>
      </c>
      <c r="L239" s="445">
        <v>0</v>
      </c>
      <c r="M239" s="445">
        <v>0</v>
      </c>
      <c r="N239" s="444">
        <v>0</v>
      </c>
      <c r="O239" s="444">
        <v>0</v>
      </c>
      <c r="P239" s="489">
        <v>0</v>
      </c>
      <c r="Q239" s="252"/>
      <c r="R239" s="252"/>
      <c r="S239" s="272">
        <f t="shared" ref="S239" si="1216">C239-C238</f>
        <v>0</v>
      </c>
      <c r="T239" s="272">
        <f t="shared" ref="T239" si="1217">D239-D238</f>
        <v>0</v>
      </c>
      <c r="U239" s="272">
        <f t="shared" ref="U239" si="1218">E239-E238</f>
        <v>0</v>
      </c>
      <c r="V239" s="272">
        <f t="shared" ref="V239" si="1219">F239-F238</f>
        <v>0</v>
      </c>
      <c r="W239" s="272">
        <f t="shared" ref="W239" si="1220">G239-G238</f>
        <v>0</v>
      </c>
      <c r="X239" s="272">
        <f t="shared" ref="X239" si="1221">H239-H238</f>
        <v>0</v>
      </c>
      <c r="Y239" s="276">
        <f t="shared" ref="Y239" si="1222">I239-I238</f>
        <v>0</v>
      </c>
      <c r="Z239" s="272">
        <f t="shared" ref="Z239" si="1223">J239-J238</f>
        <v>0</v>
      </c>
      <c r="AA239" s="272">
        <f t="shared" ref="AA239" si="1224">K239-K238</f>
        <v>0</v>
      </c>
      <c r="AB239" s="272">
        <f t="shared" ref="AB239" si="1225">L239-L238</f>
        <v>0</v>
      </c>
      <c r="AC239" s="272">
        <f t="shared" ref="AC239" si="1226">M239-M238</f>
        <v>0</v>
      </c>
      <c r="AD239" s="276">
        <f t="shared" ref="AD239" si="1227">N239-N238</f>
        <v>0</v>
      </c>
    </row>
    <row r="240" spans="1:30">
      <c r="A240" s="439"/>
      <c r="B240" s="457" t="s">
        <v>131</v>
      </c>
      <c r="C240" s="444">
        <v>0</v>
      </c>
      <c r="D240" s="445">
        <v>0</v>
      </c>
      <c r="E240" s="445">
        <v>0</v>
      </c>
      <c r="F240" s="445">
        <v>0</v>
      </c>
      <c r="G240" s="445">
        <v>0</v>
      </c>
      <c r="H240" s="445">
        <v>0</v>
      </c>
      <c r="I240" s="444">
        <v>0</v>
      </c>
      <c r="J240" s="444">
        <v>0</v>
      </c>
      <c r="K240" s="445">
        <v>0</v>
      </c>
      <c r="L240" s="445">
        <v>0</v>
      </c>
      <c r="M240" s="445">
        <v>0</v>
      </c>
      <c r="N240" s="444">
        <v>0</v>
      </c>
      <c r="O240" s="444">
        <v>0</v>
      </c>
      <c r="P240" s="489">
        <v>0</v>
      </c>
      <c r="Q240" s="252"/>
      <c r="R240" s="252"/>
      <c r="S240" s="113"/>
      <c r="T240" s="113"/>
      <c r="Y240" s="275"/>
      <c r="AD240" s="275"/>
    </row>
    <row r="241" spans="1:30">
      <c r="A241" s="439"/>
      <c r="B241" s="457" t="s">
        <v>474</v>
      </c>
      <c r="C241" s="444">
        <v>0</v>
      </c>
      <c r="D241" s="445">
        <v>0</v>
      </c>
      <c r="E241" s="445">
        <v>0</v>
      </c>
      <c r="F241" s="445">
        <v>0</v>
      </c>
      <c r="G241" s="445">
        <v>0</v>
      </c>
      <c r="H241" s="445">
        <v>0</v>
      </c>
      <c r="I241" s="444">
        <v>0</v>
      </c>
      <c r="J241" s="444">
        <v>0</v>
      </c>
      <c r="K241" s="445">
        <v>0</v>
      </c>
      <c r="L241" s="445">
        <v>0</v>
      </c>
      <c r="M241" s="445">
        <v>0</v>
      </c>
      <c r="N241" s="444">
        <v>0</v>
      </c>
      <c r="O241" s="444">
        <v>0</v>
      </c>
      <c r="P241" s="489">
        <v>0</v>
      </c>
      <c r="Q241" s="252"/>
      <c r="R241" s="252"/>
      <c r="S241" s="272">
        <f t="shared" ref="S241" si="1228">C241-C240</f>
        <v>0</v>
      </c>
      <c r="T241" s="272">
        <f t="shared" ref="T241" si="1229">D241-D240</f>
        <v>0</v>
      </c>
      <c r="U241" s="272">
        <f t="shared" ref="U241" si="1230">E241-E240</f>
        <v>0</v>
      </c>
      <c r="V241" s="272">
        <f t="shared" ref="V241" si="1231">F241-F240</f>
        <v>0</v>
      </c>
      <c r="W241" s="272">
        <f t="shared" ref="W241" si="1232">G241-G240</f>
        <v>0</v>
      </c>
      <c r="X241" s="272">
        <f t="shared" ref="X241" si="1233">H241-H240</f>
        <v>0</v>
      </c>
      <c r="Y241" s="276">
        <f t="shared" ref="Y241" si="1234">I241-I240</f>
        <v>0</v>
      </c>
      <c r="Z241" s="272">
        <f t="shared" ref="Z241" si="1235">J241-J240</f>
        <v>0</v>
      </c>
      <c r="AA241" s="272">
        <f t="shared" ref="AA241" si="1236">K241-K240</f>
        <v>0</v>
      </c>
      <c r="AB241" s="272">
        <f t="shared" ref="AB241" si="1237">L241-L240</f>
        <v>0</v>
      </c>
      <c r="AC241" s="272">
        <f t="shared" ref="AC241" si="1238">M241-M240</f>
        <v>0</v>
      </c>
      <c r="AD241" s="276">
        <f t="shared" ref="AD241" si="1239">N241-N240</f>
        <v>0</v>
      </c>
    </row>
    <row r="242" spans="1:30">
      <c r="A242" s="439"/>
      <c r="B242" s="457" t="s">
        <v>133</v>
      </c>
      <c r="C242" s="444">
        <v>0</v>
      </c>
      <c r="D242" s="445">
        <v>0</v>
      </c>
      <c r="E242" s="445">
        <v>0</v>
      </c>
      <c r="F242" s="445">
        <v>0</v>
      </c>
      <c r="G242" s="445">
        <v>0</v>
      </c>
      <c r="H242" s="445">
        <v>0</v>
      </c>
      <c r="I242" s="444">
        <v>0</v>
      </c>
      <c r="J242" s="444">
        <v>0</v>
      </c>
      <c r="K242" s="445">
        <v>0</v>
      </c>
      <c r="L242" s="445">
        <v>0</v>
      </c>
      <c r="M242" s="445">
        <v>0</v>
      </c>
      <c r="N242" s="444">
        <v>0</v>
      </c>
      <c r="O242" s="444">
        <v>0</v>
      </c>
      <c r="P242" s="489">
        <v>0</v>
      </c>
      <c r="Q242" s="252"/>
      <c r="R242" s="252"/>
      <c r="S242" s="113"/>
      <c r="T242" s="113"/>
      <c r="Y242" s="275"/>
      <c r="AD242" s="275"/>
    </row>
    <row r="243" spans="1:30">
      <c r="A243" s="439"/>
      <c r="B243" s="457" t="s">
        <v>476</v>
      </c>
      <c r="C243" s="444">
        <v>0</v>
      </c>
      <c r="D243" s="445">
        <v>0</v>
      </c>
      <c r="E243" s="445">
        <v>0</v>
      </c>
      <c r="F243" s="445">
        <v>0</v>
      </c>
      <c r="G243" s="445">
        <v>0</v>
      </c>
      <c r="H243" s="445">
        <v>0</v>
      </c>
      <c r="I243" s="444">
        <v>0</v>
      </c>
      <c r="J243" s="444">
        <v>0</v>
      </c>
      <c r="K243" s="445">
        <v>0</v>
      </c>
      <c r="L243" s="445">
        <v>0</v>
      </c>
      <c r="M243" s="445">
        <v>0</v>
      </c>
      <c r="N243" s="444">
        <v>0</v>
      </c>
      <c r="O243" s="444">
        <v>0</v>
      </c>
      <c r="P243" s="489">
        <v>0</v>
      </c>
      <c r="Q243" s="252"/>
      <c r="R243" s="252"/>
      <c r="S243" s="272">
        <f t="shared" ref="S243" si="1240">C243-C242</f>
        <v>0</v>
      </c>
      <c r="T243" s="272">
        <f t="shared" ref="T243" si="1241">D243-D242</f>
        <v>0</v>
      </c>
      <c r="U243" s="272">
        <f t="shared" ref="U243" si="1242">E243-E242</f>
        <v>0</v>
      </c>
      <c r="V243" s="272">
        <f t="shared" ref="V243" si="1243">F243-F242</f>
        <v>0</v>
      </c>
      <c r="W243" s="272">
        <f t="shared" ref="W243" si="1244">G243-G242</f>
        <v>0</v>
      </c>
      <c r="X243" s="272">
        <f t="shared" ref="X243" si="1245">H243-H242</f>
        <v>0</v>
      </c>
      <c r="Y243" s="276">
        <f t="shared" ref="Y243" si="1246">I243-I242</f>
        <v>0</v>
      </c>
      <c r="Z243" s="272">
        <f t="shared" ref="Z243" si="1247">J243-J242</f>
        <v>0</v>
      </c>
      <c r="AA243" s="272">
        <f t="shared" ref="AA243" si="1248">K243-K242</f>
        <v>0</v>
      </c>
      <c r="AB243" s="272">
        <f t="shared" ref="AB243" si="1249">L243-L242</f>
        <v>0</v>
      </c>
      <c r="AC243" s="272">
        <f t="shared" ref="AC243" si="1250">M243-M242</f>
        <v>0</v>
      </c>
      <c r="AD243" s="276">
        <f t="shared" ref="AD243" si="1251">N243-N242</f>
        <v>0</v>
      </c>
    </row>
    <row r="244" spans="1:30">
      <c r="A244" s="439"/>
      <c r="B244" s="457" t="s">
        <v>135</v>
      </c>
      <c r="C244" s="444">
        <v>0</v>
      </c>
      <c r="D244" s="445">
        <v>0</v>
      </c>
      <c r="E244" s="445">
        <v>0</v>
      </c>
      <c r="F244" s="445">
        <v>0</v>
      </c>
      <c r="G244" s="445">
        <v>0</v>
      </c>
      <c r="H244" s="445">
        <v>0</v>
      </c>
      <c r="I244" s="444">
        <v>0</v>
      </c>
      <c r="J244" s="444">
        <v>0</v>
      </c>
      <c r="K244" s="445">
        <v>0</v>
      </c>
      <c r="L244" s="445">
        <v>0</v>
      </c>
      <c r="M244" s="445">
        <v>0</v>
      </c>
      <c r="N244" s="444">
        <v>0</v>
      </c>
      <c r="O244" s="444">
        <v>0</v>
      </c>
      <c r="P244" s="489">
        <v>0</v>
      </c>
      <c r="Q244" s="252"/>
      <c r="R244" s="252"/>
      <c r="S244" s="113"/>
      <c r="T244" s="113"/>
      <c r="Y244" s="275"/>
      <c r="AD244" s="275"/>
    </row>
    <row r="245" spans="1:30">
      <c r="A245" s="439"/>
      <c r="B245" s="457" t="s">
        <v>478</v>
      </c>
      <c r="C245" s="444">
        <v>0</v>
      </c>
      <c r="D245" s="445">
        <v>0</v>
      </c>
      <c r="E245" s="445">
        <v>0</v>
      </c>
      <c r="F245" s="445">
        <v>0</v>
      </c>
      <c r="G245" s="445">
        <v>0</v>
      </c>
      <c r="H245" s="445">
        <v>0</v>
      </c>
      <c r="I245" s="444">
        <v>0</v>
      </c>
      <c r="J245" s="444">
        <v>0</v>
      </c>
      <c r="K245" s="445">
        <v>0</v>
      </c>
      <c r="L245" s="445">
        <v>0</v>
      </c>
      <c r="M245" s="445">
        <v>0</v>
      </c>
      <c r="N245" s="444">
        <v>0</v>
      </c>
      <c r="O245" s="444">
        <v>0</v>
      </c>
      <c r="P245" s="489">
        <v>0</v>
      </c>
      <c r="Q245" s="252"/>
      <c r="R245" s="252"/>
      <c r="S245" s="272">
        <f t="shared" ref="S245" si="1252">C245-C244</f>
        <v>0</v>
      </c>
      <c r="T245" s="272">
        <f t="shared" ref="T245" si="1253">D245-D244</f>
        <v>0</v>
      </c>
      <c r="U245" s="272">
        <f t="shared" ref="U245" si="1254">E245-E244</f>
        <v>0</v>
      </c>
      <c r="V245" s="272">
        <f t="shared" ref="V245" si="1255">F245-F244</f>
        <v>0</v>
      </c>
      <c r="W245" s="272">
        <f t="shared" ref="W245" si="1256">G245-G244</f>
        <v>0</v>
      </c>
      <c r="X245" s="272">
        <f t="shared" ref="X245" si="1257">H245-H244</f>
        <v>0</v>
      </c>
      <c r="Y245" s="276">
        <f t="shared" ref="Y245" si="1258">I245-I244</f>
        <v>0</v>
      </c>
      <c r="Z245" s="272">
        <f t="shared" ref="Z245" si="1259">J245-J244</f>
        <v>0</v>
      </c>
      <c r="AA245" s="272">
        <f t="shared" ref="AA245" si="1260">K245-K244</f>
        <v>0</v>
      </c>
      <c r="AB245" s="272">
        <f t="shared" ref="AB245" si="1261">L245-L244</f>
        <v>0</v>
      </c>
      <c r="AC245" s="272">
        <f t="shared" ref="AC245" si="1262">M245-M244</f>
        <v>0</v>
      </c>
      <c r="AD245" s="276">
        <f t="shared" ref="AD245" si="1263">N245-N244</f>
        <v>0</v>
      </c>
    </row>
    <row r="246" spans="1:30">
      <c r="A246" s="439"/>
      <c r="B246" s="457" t="s">
        <v>137</v>
      </c>
      <c r="C246" s="444">
        <v>0</v>
      </c>
      <c r="D246" s="445">
        <v>0</v>
      </c>
      <c r="E246" s="445">
        <v>0</v>
      </c>
      <c r="F246" s="445">
        <v>0</v>
      </c>
      <c r="G246" s="445">
        <v>0</v>
      </c>
      <c r="H246" s="445">
        <v>0</v>
      </c>
      <c r="I246" s="444">
        <v>0</v>
      </c>
      <c r="J246" s="444">
        <v>0</v>
      </c>
      <c r="K246" s="445">
        <v>0</v>
      </c>
      <c r="L246" s="445">
        <v>0</v>
      </c>
      <c r="M246" s="445">
        <v>0</v>
      </c>
      <c r="N246" s="444">
        <v>0</v>
      </c>
      <c r="O246" s="444">
        <v>0</v>
      </c>
      <c r="P246" s="489">
        <v>0</v>
      </c>
      <c r="Q246" s="252"/>
      <c r="R246" s="252"/>
      <c r="S246" s="113"/>
      <c r="T246" s="113"/>
      <c r="Y246" s="275"/>
      <c r="AD246" s="275"/>
    </row>
    <row r="247" spans="1:30">
      <c r="A247" s="439"/>
      <c r="B247" s="457" t="s">
        <v>480</v>
      </c>
      <c r="C247" s="444">
        <v>0</v>
      </c>
      <c r="D247" s="445">
        <v>0</v>
      </c>
      <c r="E247" s="445">
        <v>0</v>
      </c>
      <c r="F247" s="445">
        <v>0</v>
      </c>
      <c r="G247" s="445">
        <v>0</v>
      </c>
      <c r="H247" s="445">
        <v>0</v>
      </c>
      <c r="I247" s="444">
        <v>0</v>
      </c>
      <c r="J247" s="444">
        <v>0</v>
      </c>
      <c r="K247" s="445">
        <v>0</v>
      </c>
      <c r="L247" s="445">
        <v>0</v>
      </c>
      <c r="M247" s="445">
        <v>0</v>
      </c>
      <c r="N247" s="444">
        <v>0</v>
      </c>
      <c r="O247" s="444">
        <v>0</v>
      </c>
      <c r="P247" s="489">
        <v>0</v>
      </c>
      <c r="Q247" s="252"/>
      <c r="R247" s="252"/>
      <c r="S247" s="272">
        <f t="shared" ref="S247" si="1264">C247-C246</f>
        <v>0</v>
      </c>
      <c r="T247" s="272">
        <f t="shared" ref="T247" si="1265">D247-D246</f>
        <v>0</v>
      </c>
      <c r="U247" s="272">
        <f t="shared" ref="U247" si="1266">E247-E246</f>
        <v>0</v>
      </c>
      <c r="V247" s="272">
        <f t="shared" ref="V247" si="1267">F247-F246</f>
        <v>0</v>
      </c>
      <c r="W247" s="272">
        <f t="shared" ref="W247" si="1268">G247-G246</f>
        <v>0</v>
      </c>
      <c r="X247" s="272">
        <f t="shared" ref="X247" si="1269">H247-H246</f>
        <v>0</v>
      </c>
      <c r="Y247" s="276">
        <f t="shared" ref="Y247" si="1270">I247-I246</f>
        <v>0</v>
      </c>
      <c r="Z247" s="272">
        <f t="shared" ref="Z247" si="1271">J247-J246</f>
        <v>0</v>
      </c>
      <c r="AA247" s="272">
        <f t="shared" ref="AA247" si="1272">K247-K246</f>
        <v>0</v>
      </c>
      <c r="AB247" s="272">
        <f t="shared" ref="AB247" si="1273">L247-L246</f>
        <v>0</v>
      </c>
      <c r="AC247" s="272">
        <f t="shared" ref="AC247" si="1274">M247-M246</f>
        <v>0</v>
      </c>
      <c r="AD247" s="276">
        <f t="shared" ref="AD247" si="1275">N247-N246</f>
        <v>0</v>
      </c>
    </row>
    <row r="248" spans="1:30">
      <c r="A248" s="439"/>
      <c r="B248" s="457" t="s">
        <v>139</v>
      </c>
      <c r="C248" s="444">
        <v>0</v>
      </c>
      <c r="D248" s="445">
        <v>0</v>
      </c>
      <c r="E248" s="445">
        <v>0</v>
      </c>
      <c r="F248" s="445">
        <v>0</v>
      </c>
      <c r="G248" s="445">
        <v>0</v>
      </c>
      <c r="H248" s="445">
        <v>0</v>
      </c>
      <c r="I248" s="444">
        <v>0</v>
      </c>
      <c r="J248" s="444">
        <v>0</v>
      </c>
      <c r="K248" s="445">
        <v>0</v>
      </c>
      <c r="L248" s="445">
        <v>0</v>
      </c>
      <c r="M248" s="445">
        <v>0</v>
      </c>
      <c r="N248" s="444">
        <v>0</v>
      </c>
      <c r="O248" s="444">
        <v>0</v>
      </c>
      <c r="P248" s="489">
        <v>0</v>
      </c>
      <c r="Q248" s="252"/>
      <c r="R248" s="252"/>
      <c r="S248" s="113"/>
      <c r="T248" s="113"/>
      <c r="Y248" s="275"/>
      <c r="AD248" s="275"/>
    </row>
    <row r="249" spans="1:30">
      <c r="A249" s="439"/>
      <c r="B249" s="457" t="s">
        <v>482</v>
      </c>
      <c r="C249" s="444">
        <v>0</v>
      </c>
      <c r="D249" s="445">
        <v>0</v>
      </c>
      <c r="E249" s="445">
        <v>0</v>
      </c>
      <c r="F249" s="445">
        <v>0</v>
      </c>
      <c r="G249" s="445">
        <v>0</v>
      </c>
      <c r="H249" s="445">
        <v>0</v>
      </c>
      <c r="I249" s="444">
        <v>0</v>
      </c>
      <c r="J249" s="444">
        <v>0</v>
      </c>
      <c r="K249" s="445">
        <v>0</v>
      </c>
      <c r="L249" s="445">
        <v>0</v>
      </c>
      <c r="M249" s="445">
        <v>0</v>
      </c>
      <c r="N249" s="444">
        <v>0</v>
      </c>
      <c r="O249" s="444">
        <v>0</v>
      </c>
      <c r="P249" s="489">
        <v>0</v>
      </c>
      <c r="Q249" s="252"/>
      <c r="R249" s="252"/>
      <c r="S249" s="272">
        <f t="shared" ref="S249" si="1276">C249-C248</f>
        <v>0</v>
      </c>
      <c r="T249" s="272">
        <f t="shared" ref="T249" si="1277">D249-D248</f>
        <v>0</v>
      </c>
      <c r="U249" s="272">
        <f t="shared" ref="U249" si="1278">E249-E248</f>
        <v>0</v>
      </c>
      <c r="V249" s="272">
        <f t="shared" ref="V249" si="1279">F249-F248</f>
        <v>0</v>
      </c>
      <c r="W249" s="272">
        <f t="shared" ref="W249" si="1280">G249-G248</f>
        <v>0</v>
      </c>
      <c r="X249" s="272">
        <f t="shared" ref="X249" si="1281">H249-H248</f>
        <v>0</v>
      </c>
      <c r="Y249" s="276">
        <f t="shared" ref="Y249" si="1282">I249-I248</f>
        <v>0</v>
      </c>
      <c r="Z249" s="272">
        <f t="shared" ref="Z249" si="1283">J249-J248</f>
        <v>0</v>
      </c>
      <c r="AA249" s="272">
        <f t="shared" ref="AA249" si="1284">K249-K248</f>
        <v>0</v>
      </c>
      <c r="AB249" s="272">
        <f t="shared" ref="AB249" si="1285">L249-L248</f>
        <v>0</v>
      </c>
      <c r="AC249" s="272">
        <f t="shared" ref="AC249" si="1286">M249-M248</f>
        <v>0</v>
      </c>
      <c r="AD249" s="276">
        <f t="shared" ref="AD249" si="1287">N249-N248</f>
        <v>0</v>
      </c>
    </row>
    <row r="250" spans="1:30">
      <c r="A250" s="439"/>
      <c r="B250" s="457" t="s">
        <v>141</v>
      </c>
      <c r="C250" s="444">
        <v>0</v>
      </c>
      <c r="D250" s="445">
        <v>0</v>
      </c>
      <c r="E250" s="445">
        <v>0</v>
      </c>
      <c r="F250" s="445">
        <v>0</v>
      </c>
      <c r="G250" s="445">
        <v>0</v>
      </c>
      <c r="H250" s="445">
        <v>0</v>
      </c>
      <c r="I250" s="444">
        <v>0</v>
      </c>
      <c r="J250" s="444">
        <v>0</v>
      </c>
      <c r="K250" s="445">
        <v>0</v>
      </c>
      <c r="L250" s="445">
        <v>0</v>
      </c>
      <c r="M250" s="445">
        <v>0</v>
      </c>
      <c r="N250" s="444">
        <v>0</v>
      </c>
      <c r="O250" s="444">
        <v>0</v>
      </c>
      <c r="P250" s="489">
        <v>0</v>
      </c>
      <c r="Q250" s="252"/>
      <c r="R250" s="252"/>
      <c r="S250" s="113"/>
      <c r="T250" s="113"/>
      <c r="Y250" s="275"/>
      <c r="AD250" s="275"/>
    </row>
    <row r="251" spans="1:30">
      <c r="A251" s="439"/>
      <c r="B251" s="457" t="s">
        <v>484</v>
      </c>
      <c r="C251" s="444">
        <v>0</v>
      </c>
      <c r="D251" s="445">
        <v>0</v>
      </c>
      <c r="E251" s="445">
        <v>0</v>
      </c>
      <c r="F251" s="445">
        <v>0</v>
      </c>
      <c r="G251" s="445">
        <v>0</v>
      </c>
      <c r="H251" s="445">
        <v>0</v>
      </c>
      <c r="I251" s="444">
        <v>0</v>
      </c>
      <c r="J251" s="444">
        <v>0</v>
      </c>
      <c r="K251" s="445">
        <v>0</v>
      </c>
      <c r="L251" s="445">
        <v>0</v>
      </c>
      <c r="M251" s="445">
        <v>0</v>
      </c>
      <c r="N251" s="444">
        <v>0</v>
      </c>
      <c r="O251" s="444">
        <v>0</v>
      </c>
      <c r="P251" s="489">
        <v>0</v>
      </c>
      <c r="Q251" s="252"/>
      <c r="R251" s="252"/>
      <c r="S251" s="272">
        <f t="shared" ref="S251" si="1288">C251-C250</f>
        <v>0</v>
      </c>
      <c r="T251" s="272">
        <f t="shared" ref="T251" si="1289">D251-D250</f>
        <v>0</v>
      </c>
      <c r="U251" s="272">
        <f t="shared" ref="U251" si="1290">E251-E250</f>
        <v>0</v>
      </c>
      <c r="V251" s="272">
        <f t="shared" ref="V251" si="1291">F251-F250</f>
        <v>0</v>
      </c>
      <c r="W251" s="272">
        <f t="shared" ref="W251" si="1292">G251-G250</f>
        <v>0</v>
      </c>
      <c r="X251" s="272">
        <f t="shared" ref="X251" si="1293">H251-H250</f>
        <v>0</v>
      </c>
      <c r="Y251" s="276">
        <f t="shared" ref="Y251" si="1294">I251-I250</f>
        <v>0</v>
      </c>
      <c r="Z251" s="272">
        <f t="shared" ref="Z251" si="1295">J251-J250</f>
        <v>0</v>
      </c>
      <c r="AA251" s="272">
        <f t="shared" ref="AA251" si="1296">K251-K250</f>
        <v>0</v>
      </c>
      <c r="AB251" s="272">
        <f t="shared" ref="AB251" si="1297">L251-L250</f>
        <v>0</v>
      </c>
      <c r="AC251" s="272">
        <f t="shared" ref="AC251" si="1298">M251-M250</f>
        <v>0</v>
      </c>
      <c r="AD251" s="276">
        <f t="shared" ref="AD251" si="1299">N251-N250</f>
        <v>0</v>
      </c>
    </row>
    <row r="252" spans="1:30">
      <c r="A252" s="439"/>
      <c r="B252" s="457" t="s">
        <v>143</v>
      </c>
      <c r="C252" s="444">
        <v>0</v>
      </c>
      <c r="D252" s="445">
        <v>0</v>
      </c>
      <c r="E252" s="445">
        <v>0</v>
      </c>
      <c r="F252" s="445">
        <v>0</v>
      </c>
      <c r="G252" s="445">
        <v>0</v>
      </c>
      <c r="H252" s="445">
        <v>0</v>
      </c>
      <c r="I252" s="444">
        <v>0</v>
      </c>
      <c r="J252" s="444">
        <v>0</v>
      </c>
      <c r="K252" s="445">
        <v>0</v>
      </c>
      <c r="L252" s="445">
        <v>0</v>
      </c>
      <c r="M252" s="445">
        <v>0</v>
      </c>
      <c r="N252" s="444">
        <v>0</v>
      </c>
      <c r="O252" s="444">
        <v>0</v>
      </c>
      <c r="P252" s="489">
        <v>0</v>
      </c>
      <c r="Q252" s="252"/>
      <c r="R252" s="252"/>
      <c r="S252" s="113"/>
      <c r="T252" s="113"/>
      <c r="Y252" s="275"/>
      <c r="AD252" s="275"/>
    </row>
    <row r="253" spans="1:30">
      <c r="A253" s="439"/>
      <c r="B253" s="457" t="s">
        <v>486</v>
      </c>
      <c r="C253" s="444">
        <v>0</v>
      </c>
      <c r="D253" s="445">
        <v>0</v>
      </c>
      <c r="E253" s="445">
        <v>0</v>
      </c>
      <c r="F253" s="445">
        <v>0</v>
      </c>
      <c r="G253" s="445">
        <v>0</v>
      </c>
      <c r="H253" s="445">
        <v>0</v>
      </c>
      <c r="I253" s="444">
        <v>0</v>
      </c>
      <c r="J253" s="444">
        <v>0</v>
      </c>
      <c r="K253" s="445">
        <v>0</v>
      </c>
      <c r="L253" s="445">
        <v>0</v>
      </c>
      <c r="M253" s="445">
        <v>0</v>
      </c>
      <c r="N253" s="444">
        <v>0</v>
      </c>
      <c r="O253" s="444">
        <v>0</v>
      </c>
      <c r="P253" s="489">
        <v>0</v>
      </c>
      <c r="Q253" s="252"/>
      <c r="R253" s="252"/>
      <c r="S253" s="272">
        <f t="shared" ref="S253" si="1300">C253-C252</f>
        <v>0</v>
      </c>
      <c r="T253" s="272">
        <f t="shared" ref="T253" si="1301">D253-D252</f>
        <v>0</v>
      </c>
      <c r="U253" s="272">
        <f t="shared" ref="U253" si="1302">E253-E252</f>
        <v>0</v>
      </c>
      <c r="V253" s="272">
        <f t="shared" ref="V253" si="1303">F253-F252</f>
        <v>0</v>
      </c>
      <c r="W253" s="272">
        <f t="shared" ref="W253" si="1304">G253-G252</f>
        <v>0</v>
      </c>
      <c r="X253" s="272">
        <f t="shared" ref="X253" si="1305">H253-H252</f>
        <v>0</v>
      </c>
      <c r="Y253" s="276">
        <f t="shared" ref="Y253" si="1306">I253-I252</f>
        <v>0</v>
      </c>
      <c r="Z253" s="272">
        <f t="shared" ref="Z253" si="1307">J253-J252</f>
        <v>0</v>
      </c>
      <c r="AA253" s="272">
        <f t="shared" ref="AA253" si="1308">K253-K252</f>
        <v>0</v>
      </c>
      <c r="AB253" s="272">
        <f t="shared" ref="AB253" si="1309">L253-L252</f>
        <v>0</v>
      </c>
      <c r="AC253" s="272">
        <f t="shared" ref="AC253" si="1310">M253-M252</f>
        <v>0</v>
      </c>
      <c r="AD253" s="276">
        <f t="shared" ref="AD253" si="1311">N253-N252</f>
        <v>0</v>
      </c>
    </row>
    <row r="254" spans="1:30">
      <c r="A254" s="439"/>
      <c r="B254" s="457" t="s">
        <v>149</v>
      </c>
      <c r="C254" s="444">
        <v>0</v>
      </c>
      <c r="D254" s="445">
        <v>0</v>
      </c>
      <c r="E254" s="445">
        <v>0</v>
      </c>
      <c r="F254" s="445">
        <v>0</v>
      </c>
      <c r="G254" s="445">
        <v>0</v>
      </c>
      <c r="H254" s="445">
        <v>0</v>
      </c>
      <c r="I254" s="444">
        <v>0</v>
      </c>
      <c r="J254" s="444">
        <v>0</v>
      </c>
      <c r="K254" s="445">
        <v>0</v>
      </c>
      <c r="L254" s="445">
        <v>0</v>
      </c>
      <c r="M254" s="445">
        <v>0</v>
      </c>
      <c r="N254" s="444">
        <v>0</v>
      </c>
      <c r="O254" s="444">
        <v>0</v>
      </c>
      <c r="P254" s="489">
        <v>0</v>
      </c>
      <c r="Q254" s="252"/>
      <c r="R254" s="252"/>
      <c r="S254" s="113"/>
      <c r="T254" s="113"/>
      <c r="Y254" s="275"/>
      <c r="AD254" s="275"/>
    </row>
    <row r="255" spans="1:30">
      <c r="A255" s="439"/>
      <c r="B255" s="457" t="s">
        <v>488</v>
      </c>
      <c r="C255" s="444">
        <v>0</v>
      </c>
      <c r="D255" s="445">
        <v>0</v>
      </c>
      <c r="E255" s="445">
        <v>0</v>
      </c>
      <c r="F255" s="445">
        <v>0</v>
      </c>
      <c r="G255" s="445">
        <v>0</v>
      </c>
      <c r="H255" s="445">
        <v>0</v>
      </c>
      <c r="I255" s="444">
        <v>0</v>
      </c>
      <c r="J255" s="444">
        <v>0</v>
      </c>
      <c r="K255" s="445">
        <v>0</v>
      </c>
      <c r="L255" s="445">
        <v>0</v>
      </c>
      <c r="M255" s="445">
        <v>0</v>
      </c>
      <c r="N255" s="444">
        <v>0</v>
      </c>
      <c r="O255" s="444">
        <v>0</v>
      </c>
      <c r="P255" s="489">
        <v>0</v>
      </c>
      <c r="Q255" s="252"/>
      <c r="R255" s="252"/>
      <c r="S255" s="272">
        <f t="shared" ref="S255" si="1312">C255-C254</f>
        <v>0</v>
      </c>
      <c r="T255" s="272">
        <f t="shared" ref="T255" si="1313">D255-D254</f>
        <v>0</v>
      </c>
      <c r="U255" s="272">
        <f t="shared" ref="U255" si="1314">E255-E254</f>
        <v>0</v>
      </c>
      <c r="V255" s="272">
        <f t="shared" ref="V255" si="1315">F255-F254</f>
        <v>0</v>
      </c>
      <c r="W255" s="272">
        <f t="shared" ref="W255" si="1316">G255-G254</f>
        <v>0</v>
      </c>
      <c r="X255" s="272">
        <f t="shared" ref="X255" si="1317">H255-H254</f>
        <v>0</v>
      </c>
      <c r="Y255" s="276">
        <f t="shared" ref="Y255" si="1318">I255-I254</f>
        <v>0</v>
      </c>
      <c r="Z255" s="272">
        <f t="shared" ref="Z255" si="1319">J255-J254</f>
        <v>0</v>
      </c>
      <c r="AA255" s="272">
        <f t="shared" ref="AA255" si="1320">K255-K254</f>
        <v>0</v>
      </c>
      <c r="AB255" s="272">
        <f t="shared" ref="AB255" si="1321">L255-L254</f>
        <v>0</v>
      </c>
      <c r="AC255" s="272">
        <f t="shared" ref="AC255" si="1322">M255-M254</f>
        <v>0</v>
      </c>
      <c r="AD255" s="276">
        <f t="shared" ref="AD255" si="1323">N255-N254</f>
        <v>0</v>
      </c>
    </row>
    <row r="256" spans="1:30">
      <c r="A256" s="439"/>
      <c r="B256" s="457" t="s">
        <v>145</v>
      </c>
      <c r="C256" s="444">
        <v>0</v>
      </c>
      <c r="D256" s="445">
        <v>0</v>
      </c>
      <c r="E256" s="445">
        <v>0</v>
      </c>
      <c r="F256" s="445">
        <v>0</v>
      </c>
      <c r="G256" s="445">
        <v>0</v>
      </c>
      <c r="H256" s="445">
        <v>0</v>
      </c>
      <c r="I256" s="444">
        <v>0</v>
      </c>
      <c r="J256" s="444">
        <v>0</v>
      </c>
      <c r="K256" s="445">
        <v>0</v>
      </c>
      <c r="L256" s="445">
        <v>0</v>
      </c>
      <c r="M256" s="445">
        <v>0</v>
      </c>
      <c r="N256" s="444">
        <v>0</v>
      </c>
      <c r="O256" s="444">
        <v>0</v>
      </c>
      <c r="P256" s="489">
        <v>0</v>
      </c>
      <c r="Q256" s="252"/>
      <c r="R256" s="252"/>
      <c r="S256" s="113"/>
      <c r="T256" s="113"/>
      <c r="Y256" s="275"/>
      <c r="AD256" s="275"/>
    </row>
    <row r="257" spans="1:30">
      <c r="A257" s="439"/>
      <c r="B257" s="457" t="s">
        <v>490</v>
      </c>
      <c r="C257" s="444">
        <v>0</v>
      </c>
      <c r="D257" s="445">
        <v>0</v>
      </c>
      <c r="E257" s="445">
        <v>0</v>
      </c>
      <c r="F257" s="445">
        <v>0</v>
      </c>
      <c r="G257" s="445">
        <v>0</v>
      </c>
      <c r="H257" s="445">
        <v>0</v>
      </c>
      <c r="I257" s="444">
        <v>0</v>
      </c>
      <c r="J257" s="444">
        <v>0</v>
      </c>
      <c r="K257" s="445">
        <v>0</v>
      </c>
      <c r="L257" s="445">
        <v>0</v>
      </c>
      <c r="M257" s="445">
        <v>0</v>
      </c>
      <c r="N257" s="444">
        <v>0</v>
      </c>
      <c r="O257" s="444">
        <v>0</v>
      </c>
      <c r="P257" s="489">
        <v>0</v>
      </c>
      <c r="Q257" s="252"/>
      <c r="R257" s="252"/>
      <c r="S257" s="272">
        <f t="shared" ref="S257" si="1324">C257-C256</f>
        <v>0</v>
      </c>
      <c r="T257" s="272">
        <f t="shared" ref="T257" si="1325">D257-D256</f>
        <v>0</v>
      </c>
      <c r="U257" s="272">
        <f t="shared" ref="U257" si="1326">E257-E256</f>
        <v>0</v>
      </c>
      <c r="V257" s="272">
        <f t="shared" ref="V257" si="1327">F257-F256</f>
        <v>0</v>
      </c>
      <c r="W257" s="272">
        <f t="shared" ref="W257" si="1328">G257-G256</f>
        <v>0</v>
      </c>
      <c r="X257" s="272">
        <f t="shared" ref="X257" si="1329">H257-H256</f>
        <v>0</v>
      </c>
      <c r="Y257" s="276">
        <f t="shared" ref="Y257" si="1330">I257-I256</f>
        <v>0</v>
      </c>
      <c r="Z257" s="272">
        <f t="shared" ref="Z257" si="1331">J257-J256</f>
        <v>0</v>
      </c>
      <c r="AA257" s="272">
        <f t="shared" ref="AA257" si="1332">K257-K256</f>
        <v>0</v>
      </c>
      <c r="AB257" s="272">
        <f t="shared" ref="AB257" si="1333">L257-L256</f>
        <v>0</v>
      </c>
      <c r="AC257" s="272">
        <f t="shared" ref="AC257" si="1334">M257-M256</f>
        <v>0</v>
      </c>
      <c r="AD257" s="276">
        <f t="shared" ref="AD257" si="1335">N257-N256</f>
        <v>0</v>
      </c>
    </row>
    <row r="258" spans="1:30">
      <c r="A258" s="439"/>
      <c r="B258" s="457" t="s">
        <v>147</v>
      </c>
      <c r="C258" s="444">
        <v>0</v>
      </c>
      <c r="D258" s="445">
        <v>0</v>
      </c>
      <c r="E258" s="445">
        <v>0</v>
      </c>
      <c r="F258" s="445">
        <v>0</v>
      </c>
      <c r="G258" s="445">
        <v>0</v>
      </c>
      <c r="H258" s="445">
        <v>0</v>
      </c>
      <c r="I258" s="444">
        <v>0</v>
      </c>
      <c r="J258" s="444">
        <v>0</v>
      </c>
      <c r="K258" s="445">
        <v>0</v>
      </c>
      <c r="L258" s="445">
        <v>0</v>
      </c>
      <c r="M258" s="445">
        <v>0</v>
      </c>
      <c r="N258" s="444">
        <v>0</v>
      </c>
      <c r="O258" s="444">
        <v>0</v>
      </c>
      <c r="P258" s="489">
        <v>0</v>
      </c>
      <c r="Q258" s="252"/>
      <c r="R258" s="252"/>
      <c r="S258" s="113"/>
      <c r="T258" s="113"/>
      <c r="Y258" s="275"/>
      <c r="AD258" s="275"/>
    </row>
    <row r="259" spans="1:30">
      <c r="A259" s="439"/>
      <c r="B259" s="457" t="s">
        <v>492</v>
      </c>
      <c r="C259" s="444">
        <v>0</v>
      </c>
      <c r="D259" s="445">
        <v>0</v>
      </c>
      <c r="E259" s="445">
        <v>0</v>
      </c>
      <c r="F259" s="445">
        <v>0</v>
      </c>
      <c r="G259" s="445">
        <v>0</v>
      </c>
      <c r="H259" s="445">
        <v>0</v>
      </c>
      <c r="I259" s="444">
        <v>0</v>
      </c>
      <c r="J259" s="444">
        <v>0</v>
      </c>
      <c r="K259" s="445">
        <v>0</v>
      </c>
      <c r="L259" s="445">
        <v>0</v>
      </c>
      <c r="M259" s="445">
        <v>0</v>
      </c>
      <c r="N259" s="444">
        <v>0</v>
      </c>
      <c r="O259" s="444">
        <v>0</v>
      </c>
      <c r="P259" s="489">
        <v>0</v>
      </c>
      <c r="Q259" s="252"/>
      <c r="R259" s="252"/>
      <c r="S259" s="272">
        <f t="shared" ref="S259" si="1336">C259-C258</f>
        <v>0</v>
      </c>
      <c r="T259" s="272">
        <f t="shared" ref="T259" si="1337">D259-D258</f>
        <v>0</v>
      </c>
      <c r="U259" s="272">
        <f t="shared" ref="U259" si="1338">E259-E258</f>
        <v>0</v>
      </c>
      <c r="V259" s="272">
        <f t="shared" ref="V259" si="1339">F259-F258</f>
        <v>0</v>
      </c>
      <c r="W259" s="272">
        <f t="shared" ref="W259" si="1340">G259-G258</f>
        <v>0</v>
      </c>
      <c r="X259" s="272">
        <f t="shared" ref="X259" si="1341">H259-H258</f>
        <v>0</v>
      </c>
      <c r="Y259" s="276">
        <f t="shared" ref="Y259" si="1342">I259-I258</f>
        <v>0</v>
      </c>
      <c r="Z259" s="272">
        <f t="shared" ref="Z259" si="1343">J259-J258</f>
        <v>0</v>
      </c>
      <c r="AA259" s="272">
        <f t="shared" ref="AA259" si="1344">K259-K258</f>
        <v>0</v>
      </c>
      <c r="AB259" s="272">
        <f t="shared" ref="AB259" si="1345">L259-L258</f>
        <v>0</v>
      </c>
      <c r="AC259" s="272">
        <f t="shared" ref="AC259" si="1346">M259-M258</f>
        <v>0</v>
      </c>
      <c r="AD259" s="276">
        <f t="shared" ref="AD259" si="1347">N259-N258</f>
        <v>0</v>
      </c>
    </row>
    <row r="260" spans="1:30">
      <c r="A260" s="439"/>
      <c r="B260" s="457" t="s">
        <v>181</v>
      </c>
      <c r="C260" s="444">
        <v>0</v>
      </c>
      <c r="D260" s="445">
        <v>0</v>
      </c>
      <c r="E260" s="445">
        <v>0</v>
      </c>
      <c r="F260" s="445">
        <v>0</v>
      </c>
      <c r="G260" s="445">
        <v>0</v>
      </c>
      <c r="H260" s="445">
        <v>0</v>
      </c>
      <c r="I260" s="444">
        <v>0</v>
      </c>
      <c r="J260" s="444">
        <v>0</v>
      </c>
      <c r="K260" s="445">
        <v>0</v>
      </c>
      <c r="L260" s="445">
        <v>0</v>
      </c>
      <c r="M260" s="445">
        <v>0</v>
      </c>
      <c r="N260" s="444">
        <v>0</v>
      </c>
      <c r="O260" s="444">
        <v>0</v>
      </c>
      <c r="P260" s="489">
        <v>0</v>
      </c>
      <c r="Q260" s="252"/>
      <c r="R260" s="252"/>
      <c r="S260" s="113"/>
      <c r="T260" s="113"/>
      <c r="Y260" s="275"/>
      <c r="AD260" s="275"/>
    </row>
    <row r="261" spans="1:30" ht="13.5" thickBot="1">
      <c r="A261" s="439"/>
      <c r="B261" s="457" t="s">
        <v>494</v>
      </c>
      <c r="C261" s="444">
        <v>0</v>
      </c>
      <c r="D261" s="445">
        <v>0</v>
      </c>
      <c r="E261" s="445">
        <v>0</v>
      </c>
      <c r="F261" s="445">
        <v>0</v>
      </c>
      <c r="G261" s="445">
        <v>0</v>
      </c>
      <c r="H261" s="445">
        <v>0</v>
      </c>
      <c r="I261" s="444">
        <v>0</v>
      </c>
      <c r="J261" s="444">
        <v>0</v>
      </c>
      <c r="K261" s="445">
        <v>0</v>
      </c>
      <c r="L261" s="445">
        <v>0</v>
      </c>
      <c r="M261" s="445">
        <v>0</v>
      </c>
      <c r="N261" s="444">
        <v>0</v>
      </c>
      <c r="O261" s="444">
        <v>0</v>
      </c>
      <c r="P261" s="489">
        <v>0</v>
      </c>
      <c r="Q261" s="252"/>
      <c r="R261" s="252"/>
      <c r="S261" s="273">
        <f t="shared" ref="S261" si="1348">C261-C260</f>
        <v>0</v>
      </c>
      <c r="T261" s="273">
        <f t="shared" ref="T261" si="1349">D261-D260</f>
        <v>0</v>
      </c>
      <c r="U261" s="273">
        <f t="shared" ref="U261" si="1350">E261-E260</f>
        <v>0</v>
      </c>
      <c r="V261" s="273">
        <f t="shared" ref="V261" si="1351">F261-F260</f>
        <v>0</v>
      </c>
      <c r="W261" s="273">
        <f t="shared" ref="W261" si="1352">G261-G260</f>
        <v>0</v>
      </c>
      <c r="X261" s="273">
        <f t="shared" ref="X261" si="1353">H261-H260</f>
        <v>0</v>
      </c>
      <c r="Y261" s="277">
        <f t="shared" ref="Y261" si="1354">I261-I260</f>
        <v>0</v>
      </c>
      <c r="Z261" s="273">
        <f t="shared" ref="Z261" si="1355">J261-J260</f>
        <v>0</v>
      </c>
      <c r="AA261" s="273">
        <f t="shared" ref="AA261" si="1356">K261-K260</f>
        <v>0</v>
      </c>
      <c r="AB261" s="273">
        <f t="shared" ref="AB261" si="1357">L261-L260</f>
        <v>0</v>
      </c>
      <c r="AC261" s="273">
        <f t="shared" ref="AC261" si="1358">M261-M260</f>
        <v>0</v>
      </c>
      <c r="AD261" s="277">
        <f t="shared" ref="AD261" si="1359">N261-N260</f>
        <v>0</v>
      </c>
    </row>
    <row r="262" spans="1:30">
      <c r="A262" s="432" t="s">
        <v>539</v>
      </c>
      <c r="B262" s="431" t="s">
        <v>240</v>
      </c>
      <c r="C262" s="428">
        <v>0</v>
      </c>
      <c r="D262" s="429">
        <v>0</v>
      </c>
      <c r="E262" s="429">
        <v>0</v>
      </c>
      <c r="F262" s="429">
        <v>0</v>
      </c>
      <c r="G262" s="429">
        <v>0</v>
      </c>
      <c r="H262" s="429">
        <v>0</v>
      </c>
      <c r="I262" s="428">
        <v>0</v>
      </c>
      <c r="J262" s="428">
        <v>0</v>
      </c>
      <c r="K262" s="429">
        <v>0</v>
      </c>
      <c r="L262" s="429">
        <v>0</v>
      </c>
      <c r="M262" s="429">
        <v>0</v>
      </c>
      <c r="N262" s="428">
        <v>0</v>
      </c>
      <c r="O262" s="428">
        <v>0</v>
      </c>
      <c r="P262" s="430">
        <v>0</v>
      </c>
      <c r="Q262" s="252"/>
      <c r="R262" s="252"/>
      <c r="S262" s="271" t="s">
        <v>534</v>
      </c>
      <c r="T262" s="113"/>
      <c r="Y262" s="275"/>
      <c r="AD262" s="275"/>
    </row>
    <row r="263" spans="1:30">
      <c r="A263" s="439"/>
      <c r="B263" s="457" t="s">
        <v>464</v>
      </c>
      <c r="C263" s="444">
        <v>0</v>
      </c>
      <c r="D263" s="445">
        <v>0</v>
      </c>
      <c r="E263" s="445">
        <v>0</v>
      </c>
      <c r="F263" s="445">
        <v>0</v>
      </c>
      <c r="G263" s="445">
        <v>0</v>
      </c>
      <c r="H263" s="445">
        <v>0</v>
      </c>
      <c r="I263" s="444">
        <v>0</v>
      </c>
      <c r="J263" s="444">
        <v>0</v>
      </c>
      <c r="K263" s="445">
        <v>0</v>
      </c>
      <c r="L263" s="445">
        <v>0</v>
      </c>
      <c r="M263" s="445">
        <v>0</v>
      </c>
      <c r="N263" s="444">
        <v>0</v>
      </c>
      <c r="O263" s="444">
        <v>0</v>
      </c>
      <c r="P263" s="489">
        <v>0</v>
      </c>
      <c r="Q263" s="252"/>
      <c r="R263" s="252"/>
      <c r="S263" s="272">
        <f t="shared" ref="S263" si="1360">C263-C262</f>
        <v>0</v>
      </c>
      <c r="T263" s="272">
        <f t="shared" ref="T263" si="1361">D263-D262</f>
        <v>0</v>
      </c>
      <c r="U263" s="272">
        <f t="shared" ref="U263" si="1362">E263-E262</f>
        <v>0</v>
      </c>
      <c r="V263" s="272">
        <f t="shared" ref="V263" si="1363">F263-F262</f>
        <v>0</v>
      </c>
      <c r="W263" s="272">
        <f t="shared" ref="W263" si="1364">G263-G262</f>
        <v>0</v>
      </c>
      <c r="X263" s="272">
        <f t="shared" ref="X263" si="1365">H263-H262</f>
        <v>0</v>
      </c>
      <c r="Y263" s="276">
        <f t="shared" ref="Y263" si="1366">I263-I262</f>
        <v>0</v>
      </c>
      <c r="Z263" s="272">
        <f t="shared" ref="Z263" si="1367">J263-J262</f>
        <v>0</v>
      </c>
      <c r="AA263" s="272">
        <f t="shared" ref="AA263" si="1368">K263-K262</f>
        <v>0</v>
      </c>
      <c r="AB263" s="272">
        <f t="shared" ref="AB263" si="1369">L263-L262</f>
        <v>0</v>
      </c>
      <c r="AC263" s="272">
        <f t="shared" ref="AC263" si="1370">M263-M262</f>
        <v>0</v>
      </c>
      <c r="AD263" s="276">
        <f t="shared" ref="AD263" si="1371">N263-N262</f>
        <v>0</v>
      </c>
    </row>
    <row r="264" spans="1:30">
      <c r="A264" s="439"/>
      <c r="B264" s="457" t="s">
        <v>242</v>
      </c>
      <c r="C264" s="444">
        <v>0</v>
      </c>
      <c r="D264" s="445">
        <v>0</v>
      </c>
      <c r="E264" s="445">
        <v>0</v>
      </c>
      <c r="F264" s="445">
        <v>0</v>
      </c>
      <c r="G264" s="445">
        <v>0</v>
      </c>
      <c r="H264" s="445">
        <v>0</v>
      </c>
      <c r="I264" s="444">
        <v>0</v>
      </c>
      <c r="J264" s="444">
        <v>0</v>
      </c>
      <c r="K264" s="445">
        <v>0</v>
      </c>
      <c r="L264" s="445">
        <v>0</v>
      </c>
      <c r="M264" s="445">
        <v>0</v>
      </c>
      <c r="N264" s="444">
        <v>0</v>
      </c>
      <c r="O264" s="444">
        <v>0</v>
      </c>
      <c r="P264" s="489">
        <v>0</v>
      </c>
      <c r="Q264" s="252"/>
      <c r="R264" s="252"/>
      <c r="S264" s="113"/>
      <c r="T264" s="113"/>
      <c r="Y264" s="275"/>
      <c r="AD264" s="275"/>
    </row>
    <row r="265" spans="1:30">
      <c r="A265" s="439"/>
      <c r="B265" s="457" t="s">
        <v>466</v>
      </c>
      <c r="C265" s="444">
        <v>0</v>
      </c>
      <c r="D265" s="445">
        <v>0</v>
      </c>
      <c r="E265" s="445">
        <v>0</v>
      </c>
      <c r="F265" s="445">
        <v>0</v>
      </c>
      <c r="G265" s="445">
        <v>0</v>
      </c>
      <c r="H265" s="445">
        <v>0</v>
      </c>
      <c r="I265" s="444">
        <v>0</v>
      </c>
      <c r="J265" s="444">
        <v>0</v>
      </c>
      <c r="K265" s="445">
        <v>0</v>
      </c>
      <c r="L265" s="445">
        <v>0</v>
      </c>
      <c r="M265" s="445">
        <v>0</v>
      </c>
      <c r="N265" s="444">
        <v>0</v>
      </c>
      <c r="O265" s="444">
        <v>0</v>
      </c>
      <c r="P265" s="489">
        <v>0</v>
      </c>
      <c r="Q265" s="252"/>
      <c r="R265" s="252"/>
      <c r="S265" s="272">
        <f t="shared" ref="S265" si="1372">C265-C264</f>
        <v>0</v>
      </c>
      <c r="T265" s="272">
        <f t="shared" ref="T265" si="1373">D265-D264</f>
        <v>0</v>
      </c>
      <c r="U265" s="272">
        <f t="shared" ref="U265" si="1374">E265-E264</f>
        <v>0</v>
      </c>
      <c r="V265" s="272">
        <f t="shared" ref="V265" si="1375">F265-F264</f>
        <v>0</v>
      </c>
      <c r="W265" s="272">
        <f t="shared" ref="W265" si="1376">G265-G264</f>
        <v>0</v>
      </c>
      <c r="X265" s="272">
        <f t="shared" ref="X265" si="1377">H265-H264</f>
        <v>0</v>
      </c>
      <c r="Y265" s="276">
        <f t="shared" ref="Y265" si="1378">I265-I264</f>
        <v>0</v>
      </c>
      <c r="Z265" s="272">
        <f t="shared" ref="Z265" si="1379">J265-J264</f>
        <v>0</v>
      </c>
      <c r="AA265" s="272">
        <f t="shared" ref="AA265" si="1380">K265-K264</f>
        <v>0</v>
      </c>
      <c r="AB265" s="272">
        <f t="shared" ref="AB265" si="1381">L265-L264</f>
        <v>0</v>
      </c>
      <c r="AC265" s="272">
        <f t="shared" ref="AC265" si="1382">M265-M264</f>
        <v>0</v>
      </c>
      <c r="AD265" s="276">
        <f t="shared" ref="AD265" si="1383">N265-N264</f>
        <v>0</v>
      </c>
    </row>
    <row r="266" spans="1:30">
      <c r="A266" s="439"/>
      <c r="B266" s="457" t="s">
        <v>244</v>
      </c>
      <c r="C266" s="444">
        <v>0</v>
      </c>
      <c r="D266" s="445">
        <v>0</v>
      </c>
      <c r="E266" s="445">
        <v>0</v>
      </c>
      <c r="F266" s="445">
        <v>0</v>
      </c>
      <c r="G266" s="445">
        <v>0</v>
      </c>
      <c r="H266" s="445">
        <v>0</v>
      </c>
      <c r="I266" s="444">
        <v>0</v>
      </c>
      <c r="J266" s="444">
        <v>0</v>
      </c>
      <c r="K266" s="445">
        <v>0</v>
      </c>
      <c r="L266" s="445">
        <v>0</v>
      </c>
      <c r="M266" s="445">
        <v>0</v>
      </c>
      <c r="N266" s="444">
        <v>0</v>
      </c>
      <c r="O266" s="444">
        <v>0</v>
      </c>
      <c r="P266" s="489">
        <v>0</v>
      </c>
      <c r="Q266" s="252"/>
      <c r="R266" s="252"/>
      <c r="S266" s="113"/>
      <c r="T266" s="113"/>
      <c r="Y266" s="275"/>
      <c r="AD266" s="275"/>
    </row>
    <row r="267" spans="1:30">
      <c r="A267" s="439"/>
      <c r="B267" s="457" t="s">
        <v>468</v>
      </c>
      <c r="C267" s="444">
        <v>0</v>
      </c>
      <c r="D267" s="445">
        <v>0</v>
      </c>
      <c r="E267" s="445">
        <v>0</v>
      </c>
      <c r="F267" s="445">
        <v>0</v>
      </c>
      <c r="G267" s="445">
        <v>0</v>
      </c>
      <c r="H267" s="445">
        <v>0</v>
      </c>
      <c r="I267" s="444">
        <v>0</v>
      </c>
      <c r="J267" s="444">
        <v>0</v>
      </c>
      <c r="K267" s="445">
        <v>0</v>
      </c>
      <c r="L267" s="445">
        <v>0</v>
      </c>
      <c r="M267" s="445">
        <v>0</v>
      </c>
      <c r="N267" s="444">
        <v>0</v>
      </c>
      <c r="O267" s="444">
        <v>0</v>
      </c>
      <c r="P267" s="489">
        <v>0</v>
      </c>
      <c r="Q267" s="252"/>
      <c r="R267" s="252"/>
      <c r="S267" s="272">
        <f t="shared" ref="S267" si="1384">C267-C266</f>
        <v>0</v>
      </c>
      <c r="T267" s="272">
        <f t="shared" ref="T267" si="1385">D267-D266</f>
        <v>0</v>
      </c>
      <c r="U267" s="272">
        <f t="shared" ref="U267" si="1386">E267-E266</f>
        <v>0</v>
      </c>
      <c r="V267" s="272">
        <f t="shared" ref="V267" si="1387">F267-F266</f>
        <v>0</v>
      </c>
      <c r="W267" s="272">
        <f t="shared" ref="W267" si="1388">G267-G266</f>
        <v>0</v>
      </c>
      <c r="X267" s="272">
        <f t="shared" ref="X267" si="1389">H267-H266</f>
        <v>0</v>
      </c>
      <c r="Y267" s="276">
        <f t="shared" ref="Y267" si="1390">I267-I266</f>
        <v>0</v>
      </c>
      <c r="Z267" s="272">
        <f t="shared" ref="Z267" si="1391">J267-J266</f>
        <v>0</v>
      </c>
      <c r="AA267" s="272">
        <f t="shared" ref="AA267" si="1392">K267-K266</f>
        <v>0</v>
      </c>
      <c r="AB267" s="272">
        <f t="shared" ref="AB267" si="1393">L267-L266</f>
        <v>0</v>
      </c>
      <c r="AC267" s="272">
        <f t="shared" ref="AC267" si="1394">M267-M266</f>
        <v>0</v>
      </c>
      <c r="AD267" s="276">
        <f t="shared" ref="AD267" si="1395">N267-N266</f>
        <v>0</v>
      </c>
    </row>
    <row r="268" spans="1:30">
      <c r="A268" s="439"/>
      <c r="B268" s="457" t="s">
        <v>246</v>
      </c>
      <c r="C268" s="444">
        <v>0</v>
      </c>
      <c r="D268" s="445">
        <v>0</v>
      </c>
      <c r="E268" s="445">
        <v>0</v>
      </c>
      <c r="F268" s="445">
        <v>0</v>
      </c>
      <c r="G268" s="445">
        <v>0</v>
      </c>
      <c r="H268" s="445">
        <v>0</v>
      </c>
      <c r="I268" s="444">
        <v>0</v>
      </c>
      <c r="J268" s="444">
        <v>0</v>
      </c>
      <c r="K268" s="445">
        <v>0</v>
      </c>
      <c r="L268" s="445">
        <v>0</v>
      </c>
      <c r="M268" s="445">
        <v>0</v>
      </c>
      <c r="N268" s="444">
        <v>0</v>
      </c>
      <c r="O268" s="444">
        <v>0</v>
      </c>
      <c r="P268" s="489">
        <v>0</v>
      </c>
      <c r="Q268" s="252"/>
      <c r="R268" s="252"/>
      <c r="S268" s="113"/>
      <c r="T268" s="113"/>
      <c r="Y268" s="275"/>
      <c r="AD268" s="275"/>
    </row>
    <row r="269" spans="1:30">
      <c r="A269" s="439"/>
      <c r="B269" s="457" t="s">
        <v>470</v>
      </c>
      <c r="C269" s="444">
        <v>0</v>
      </c>
      <c r="D269" s="445">
        <v>0</v>
      </c>
      <c r="E269" s="445">
        <v>0</v>
      </c>
      <c r="F269" s="445">
        <v>0</v>
      </c>
      <c r="G269" s="445">
        <v>0</v>
      </c>
      <c r="H269" s="445">
        <v>0</v>
      </c>
      <c r="I269" s="444">
        <v>0</v>
      </c>
      <c r="J269" s="444">
        <v>0</v>
      </c>
      <c r="K269" s="445">
        <v>0</v>
      </c>
      <c r="L269" s="445">
        <v>0</v>
      </c>
      <c r="M269" s="445">
        <v>0</v>
      </c>
      <c r="N269" s="444">
        <v>0</v>
      </c>
      <c r="O269" s="444">
        <v>0</v>
      </c>
      <c r="P269" s="489">
        <v>0</v>
      </c>
      <c r="Q269" s="252"/>
      <c r="R269" s="252"/>
      <c r="S269" s="272">
        <f t="shared" ref="S269" si="1396">C269-C268</f>
        <v>0</v>
      </c>
      <c r="T269" s="272">
        <f t="shared" ref="T269" si="1397">D269-D268</f>
        <v>0</v>
      </c>
      <c r="U269" s="272">
        <f t="shared" ref="U269" si="1398">E269-E268</f>
        <v>0</v>
      </c>
      <c r="V269" s="272">
        <f t="shared" ref="V269" si="1399">F269-F268</f>
        <v>0</v>
      </c>
      <c r="W269" s="272">
        <f t="shared" ref="W269" si="1400">G269-G268</f>
        <v>0</v>
      </c>
      <c r="X269" s="272">
        <f t="shared" ref="X269" si="1401">H269-H268</f>
        <v>0</v>
      </c>
      <c r="Y269" s="276">
        <f t="shared" ref="Y269" si="1402">I269-I268</f>
        <v>0</v>
      </c>
      <c r="Z269" s="272">
        <f t="shared" ref="Z269" si="1403">J269-J268</f>
        <v>0</v>
      </c>
      <c r="AA269" s="272">
        <f t="shared" ref="AA269" si="1404">K269-K268</f>
        <v>0</v>
      </c>
      <c r="AB269" s="272">
        <f t="shared" ref="AB269" si="1405">L269-L268</f>
        <v>0</v>
      </c>
      <c r="AC269" s="272">
        <f t="shared" ref="AC269" si="1406">M269-M268</f>
        <v>0</v>
      </c>
      <c r="AD269" s="276">
        <f t="shared" ref="AD269" si="1407">N269-N268</f>
        <v>0</v>
      </c>
    </row>
    <row r="270" spans="1:30">
      <c r="A270" s="439"/>
      <c r="B270" s="457" t="s">
        <v>129</v>
      </c>
      <c r="C270" s="444">
        <v>0</v>
      </c>
      <c r="D270" s="445">
        <v>0</v>
      </c>
      <c r="E270" s="445">
        <v>0</v>
      </c>
      <c r="F270" s="445">
        <v>0</v>
      </c>
      <c r="G270" s="445">
        <v>0</v>
      </c>
      <c r="H270" s="445">
        <v>0</v>
      </c>
      <c r="I270" s="444">
        <v>0</v>
      </c>
      <c r="J270" s="444">
        <v>0</v>
      </c>
      <c r="K270" s="445">
        <v>0</v>
      </c>
      <c r="L270" s="445">
        <v>0</v>
      </c>
      <c r="M270" s="445">
        <v>0</v>
      </c>
      <c r="N270" s="444">
        <v>0</v>
      </c>
      <c r="O270" s="444">
        <v>0</v>
      </c>
      <c r="P270" s="489">
        <v>0</v>
      </c>
      <c r="Q270" s="252"/>
      <c r="R270" s="252"/>
      <c r="S270" s="113"/>
      <c r="T270" s="113"/>
      <c r="Y270" s="275"/>
      <c r="AD270" s="275"/>
    </row>
    <row r="271" spans="1:30">
      <c r="A271" s="439"/>
      <c r="B271" s="457" t="s">
        <v>472</v>
      </c>
      <c r="C271" s="444">
        <v>0</v>
      </c>
      <c r="D271" s="445">
        <v>0</v>
      </c>
      <c r="E271" s="445">
        <v>0</v>
      </c>
      <c r="F271" s="445">
        <v>0</v>
      </c>
      <c r="G271" s="445">
        <v>0</v>
      </c>
      <c r="H271" s="445">
        <v>0</v>
      </c>
      <c r="I271" s="444">
        <v>0</v>
      </c>
      <c r="J271" s="444">
        <v>0</v>
      </c>
      <c r="K271" s="445">
        <v>0</v>
      </c>
      <c r="L271" s="445">
        <v>0</v>
      </c>
      <c r="M271" s="445">
        <v>0</v>
      </c>
      <c r="N271" s="444">
        <v>0</v>
      </c>
      <c r="O271" s="444">
        <v>0</v>
      </c>
      <c r="P271" s="489">
        <v>0</v>
      </c>
      <c r="Q271" s="252"/>
      <c r="R271" s="252"/>
      <c r="S271" s="272">
        <f t="shared" ref="S271" si="1408">C271-C270</f>
        <v>0</v>
      </c>
      <c r="T271" s="272">
        <f t="shared" ref="T271" si="1409">D271-D270</f>
        <v>0</v>
      </c>
      <c r="U271" s="272">
        <f t="shared" ref="U271" si="1410">E271-E270</f>
        <v>0</v>
      </c>
      <c r="V271" s="272">
        <f t="shared" ref="V271" si="1411">F271-F270</f>
        <v>0</v>
      </c>
      <c r="W271" s="272">
        <f t="shared" ref="W271" si="1412">G271-G270</f>
        <v>0</v>
      </c>
      <c r="X271" s="272">
        <f t="shared" ref="X271" si="1413">H271-H270</f>
        <v>0</v>
      </c>
      <c r="Y271" s="276">
        <f t="shared" ref="Y271" si="1414">I271-I270</f>
        <v>0</v>
      </c>
      <c r="Z271" s="272">
        <f t="shared" ref="Z271" si="1415">J271-J270</f>
        <v>0</v>
      </c>
      <c r="AA271" s="272">
        <f t="shared" ref="AA271" si="1416">K271-K270</f>
        <v>0</v>
      </c>
      <c r="AB271" s="272">
        <f t="shared" ref="AB271" si="1417">L271-L270</f>
        <v>0</v>
      </c>
      <c r="AC271" s="272">
        <f t="shared" ref="AC271" si="1418">M271-M270</f>
        <v>0</v>
      </c>
      <c r="AD271" s="276">
        <f t="shared" ref="AD271" si="1419">N271-N270</f>
        <v>0</v>
      </c>
    </row>
    <row r="272" spans="1:30">
      <c r="A272" s="439"/>
      <c r="B272" s="457" t="s">
        <v>131</v>
      </c>
      <c r="C272" s="444">
        <v>0</v>
      </c>
      <c r="D272" s="445">
        <v>0</v>
      </c>
      <c r="E272" s="445">
        <v>0</v>
      </c>
      <c r="F272" s="445">
        <v>0</v>
      </c>
      <c r="G272" s="445">
        <v>0</v>
      </c>
      <c r="H272" s="445">
        <v>0</v>
      </c>
      <c r="I272" s="444">
        <v>0</v>
      </c>
      <c r="J272" s="444">
        <v>0</v>
      </c>
      <c r="K272" s="445">
        <v>0</v>
      </c>
      <c r="L272" s="445">
        <v>0</v>
      </c>
      <c r="M272" s="445">
        <v>0</v>
      </c>
      <c r="N272" s="444">
        <v>0</v>
      </c>
      <c r="O272" s="444">
        <v>0</v>
      </c>
      <c r="P272" s="489">
        <v>0</v>
      </c>
      <c r="Q272" s="252"/>
      <c r="R272" s="252"/>
      <c r="S272" s="113"/>
      <c r="T272" s="113"/>
      <c r="Y272" s="275"/>
      <c r="AD272" s="275"/>
    </row>
    <row r="273" spans="1:30">
      <c r="A273" s="439"/>
      <c r="B273" s="457" t="s">
        <v>474</v>
      </c>
      <c r="C273" s="444">
        <v>0</v>
      </c>
      <c r="D273" s="445">
        <v>0</v>
      </c>
      <c r="E273" s="445">
        <v>0</v>
      </c>
      <c r="F273" s="445">
        <v>0</v>
      </c>
      <c r="G273" s="445">
        <v>0</v>
      </c>
      <c r="H273" s="445">
        <v>0</v>
      </c>
      <c r="I273" s="444">
        <v>0</v>
      </c>
      <c r="J273" s="444">
        <v>0</v>
      </c>
      <c r="K273" s="445">
        <v>0</v>
      </c>
      <c r="L273" s="445">
        <v>0</v>
      </c>
      <c r="M273" s="445">
        <v>0</v>
      </c>
      <c r="N273" s="444">
        <v>0</v>
      </c>
      <c r="O273" s="444">
        <v>0</v>
      </c>
      <c r="P273" s="489">
        <v>0</v>
      </c>
      <c r="Q273" s="252"/>
      <c r="R273" s="252"/>
      <c r="S273" s="272">
        <f t="shared" ref="S273" si="1420">C273-C272</f>
        <v>0</v>
      </c>
      <c r="T273" s="272">
        <f t="shared" ref="T273" si="1421">D273-D272</f>
        <v>0</v>
      </c>
      <c r="U273" s="272">
        <f t="shared" ref="U273" si="1422">E273-E272</f>
        <v>0</v>
      </c>
      <c r="V273" s="272">
        <f t="shared" ref="V273" si="1423">F273-F272</f>
        <v>0</v>
      </c>
      <c r="W273" s="272">
        <f t="shared" ref="W273" si="1424">G273-G272</f>
        <v>0</v>
      </c>
      <c r="X273" s="272">
        <f t="shared" ref="X273" si="1425">H273-H272</f>
        <v>0</v>
      </c>
      <c r="Y273" s="276">
        <f t="shared" ref="Y273" si="1426">I273-I272</f>
        <v>0</v>
      </c>
      <c r="Z273" s="272">
        <f t="shared" ref="Z273" si="1427">J273-J272</f>
        <v>0</v>
      </c>
      <c r="AA273" s="272">
        <f t="shared" ref="AA273" si="1428">K273-K272</f>
        <v>0</v>
      </c>
      <c r="AB273" s="272">
        <f t="shared" ref="AB273" si="1429">L273-L272</f>
        <v>0</v>
      </c>
      <c r="AC273" s="272">
        <f t="shared" ref="AC273" si="1430">M273-M272</f>
        <v>0</v>
      </c>
      <c r="AD273" s="276">
        <f t="shared" ref="AD273" si="1431">N273-N272</f>
        <v>0</v>
      </c>
    </row>
    <row r="274" spans="1:30">
      <c r="A274" s="439"/>
      <c r="B274" s="457" t="s">
        <v>133</v>
      </c>
      <c r="C274" s="444">
        <v>0</v>
      </c>
      <c r="D274" s="445">
        <v>0</v>
      </c>
      <c r="E274" s="445">
        <v>0</v>
      </c>
      <c r="F274" s="445">
        <v>0</v>
      </c>
      <c r="G274" s="445">
        <v>0</v>
      </c>
      <c r="H274" s="445">
        <v>0</v>
      </c>
      <c r="I274" s="444">
        <v>0</v>
      </c>
      <c r="J274" s="444">
        <v>0</v>
      </c>
      <c r="K274" s="445">
        <v>0</v>
      </c>
      <c r="L274" s="445">
        <v>0</v>
      </c>
      <c r="M274" s="445">
        <v>0</v>
      </c>
      <c r="N274" s="444">
        <v>0</v>
      </c>
      <c r="O274" s="444">
        <v>0</v>
      </c>
      <c r="P274" s="489">
        <v>0</v>
      </c>
      <c r="Q274" s="252"/>
      <c r="R274" s="252"/>
      <c r="S274" s="113"/>
      <c r="T274" s="113"/>
      <c r="Y274" s="275"/>
      <c r="AD274" s="275"/>
    </row>
    <row r="275" spans="1:30">
      <c r="A275" s="439"/>
      <c r="B275" s="457" t="s">
        <v>476</v>
      </c>
      <c r="C275" s="444">
        <v>0</v>
      </c>
      <c r="D275" s="445">
        <v>0</v>
      </c>
      <c r="E275" s="445">
        <v>0</v>
      </c>
      <c r="F275" s="445">
        <v>0</v>
      </c>
      <c r="G275" s="445">
        <v>0</v>
      </c>
      <c r="H275" s="445">
        <v>0</v>
      </c>
      <c r="I275" s="444">
        <v>0</v>
      </c>
      <c r="J275" s="444">
        <v>0</v>
      </c>
      <c r="K275" s="445">
        <v>0</v>
      </c>
      <c r="L275" s="445">
        <v>0</v>
      </c>
      <c r="M275" s="445">
        <v>0</v>
      </c>
      <c r="N275" s="444">
        <v>0</v>
      </c>
      <c r="O275" s="444">
        <v>0</v>
      </c>
      <c r="P275" s="489">
        <v>0</v>
      </c>
      <c r="Q275" s="252"/>
      <c r="R275" s="252"/>
      <c r="S275" s="272">
        <f t="shared" ref="S275" si="1432">C275-C274</f>
        <v>0</v>
      </c>
      <c r="T275" s="272">
        <f t="shared" ref="T275" si="1433">D275-D274</f>
        <v>0</v>
      </c>
      <c r="U275" s="272">
        <f t="shared" ref="U275" si="1434">E275-E274</f>
        <v>0</v>
      </c>
      <c r="V275" s="272">
        <f t="shared" ref="V275" si="1435">F275-F274</f>
        <v>0</v>
      </c>
      <c r="W275" s="272">
        <f t="shared" ref="W275" si="1436">G275-G274</f>
        <v>0</v>
      </c>
      <c r="X275" s="272">
        <f t="shared" ref="X275" si="1437">H275-H274</f>
        <v>0</v>
      </c>
      <c r="Y275" s="276">
        <f t="shared" ref="Y275" si="1438">I275-I274</f>
        <v>0</v>
      </c>
      <c r="Z275" s="272">
        <f t="shared" ref="Z275" si="1439">J275-J274</f>
        <v>0</v>
      </c>
      <c r="AA275" s="272">
        <f t="shared" ref="AA275" si="1440">K275-K274</f>
        <v>0</v>
      </c>
      <c r="AB275" s="272">
        <f t="shared" ref="AB275" si="1441">L275-L274</f>
        <v>0</v>
      </c>
      <c r="AC275" s="272">
        <f t="shared" ref="AC275" si="1442">M275-M274</f>
        <v>0</v>
      </c>
      <c r="AD275" s="276">
        <f t="shared" ref="AD275" si="1443">N275-N274</f>
        <v>0</v>
      </c>
    </row>
    <row r="276" spans="1:30">
      <c r="A276" s="439"/>
      <c r="B276" s="457" t="s">
        <v>135</v>
      </c>
      <c r="C276" s="444">
        <v>0</v>
      </c>
      <c r="D276" s="445">
        <v>0</v>
      </c>
      <c r="E276" s="445">
        <v>0</v>
      </c>
      <c r="F276" s="445">
        <v>0</v>
      </c>
      <c r="G276" s="445">
        <v>0</v>
      </c>
      <c r="H276" s="445">
        <v>0</v>
      </c>
      <c r="I276" s="444">
        <v>0</v>
      </c>
      <c r="J276" s="444">
        <v>0</v>
      </c>
      <c r="K276" s="445">
        <v>0</v>
      </c>
      <c r="L276" s="445">
        <v>0</v>
      </c>
      <c r="M276" s="445">
        <v>0</v>
      </c>
      <c r="N276" s="444">
        <v>0</v>
      </c>
      <c r="O276" s="444">
        <v>0</v>
      </c>
      <c r="P276" s="489">
        <v>0</v>
      </c>
      <c r="Q276" s="252"/>
      <c r="R276" s="252"/>
      <c r="S276" s="113"/>
      <c r="T276" s="113"/>
      <c r="Y276" s="275"/>
      <c r="AD276" s="275"/>
    </row>
    <row r="277" spans="1:30">
      <c r="A277" s="439"/>
      <c r="B277" s="457" t="s">
        <v>478</v>
      </c>
      <c r="C277" s="444">
        <v>0</v>
      </c>
      <c r="D277" s="445">
        <v>0</v>
      </c>
      <c r="E277" s="445">
        <v>0</v>
      </c>
      <c r="F277" s="445">
        <v>0</v>
      </c>
      <c r="G277" s="445">
        <v>0</v>
      </c>
      <c r="H277" s="445">
        <v>0</v>
      </c>
      <c r="I277" s="444">
        <v>0</v>
      </c>
      <c r="J277" s="444">
        <v>0</v>
      </c>
      <c r="K277" s="445">
        <v>0</v>
      </c>
      <c r="L277" s="445">
        <v>0</v>
      </c>
      <c r="M277" s="445">
        <v>0</v>
      </c>
      <c r="N277" s="444">
        <v>0</v>
      </c>
      <c r="O277" s="444">
        <v>0</v>
      </c>
      <c r="P277" s="489">
        <v>0</v>
      </c>
      <c r="Q277" s="252"/>
      <c r="R277" s="252"/>
      <c r="S277" s="272">
        <f t="shared" ref="S277" si="1444">C277-C276</f>
        <v>0</v>
      </c>
      <c r="T277" s="272">
        <f t="shared" ref="T277" si="1445">D277-D276</f>
        <v>0</v>
      </c>
      <c r="U277" s="272">
        <f t="shared" ref="U277" si="1446">E277-E276</f>
        <v>0</v>
      </c>
      <c r="V277" s="272">
        <f t="shared" ref="V277" si="1447">F277-F276</f>
        <v>0</v>
      </c>
      <c r="W277" s="272">
        <f t="shared" ref="W277" si="1448">G277-G276</f>
        <v>0</v>
      </c>
      <c r="X277" s="272">
        <f t="shared" ref="X277" si="1449">H277-H276</f>
        <v>0</v>
      </c>
      <c r="Y277" s="276">
        <f t="shared" ref="Y277" si="1450">I277-I276</f>
        <v>0</v>
      </c>
      <c r="Z277" s="272">
        <f t="shared" ref="Z277" si="1451">J277-J276</f>
        <v>0</v>
      </c>
      <c r="AA277" s="272">
        <f t="shared" ref="AA277" si="1452">K277-K276</f>
        <v>0</v>
      </c>
      <c r="AB277" s="272">
        <f t="shared" ref="AB277" si="1453">L277-L276</f>
        <v>0</v>
      </c>
      <c r="AC277" s="272">
        <f t="shared" ref="AC277" si="1454">M277-M276</f>
        <v>0</v>
      </c>
      <c r="AD277" s="276">
        <f t="shared" ref="AD277" si="1455">N277-N276</f>
        <v>0</v>
      </c>
    </row>
    <row r="278" spans="1:30">
      <c r="A278" s="439"/>
      <c r="B278" s="457" t="s">
        <v>137</v>
      </c>
      <c r="C278" s="444">
        <v>0</v>
      </c>
      <c r="D278" s="445">
        <v>0</v>
      </c>
      <c r="E278" s="445">
        <v>0</v>
      </c>
      <c r="F278" s="445">
        <v>0</v>
      </c>
      <c r="G278" s="445">
        <v>0</v>
      </c>
      <c r="H278" s="445">
        <v>0</v>
      </c>
      <c r="I278" s="444">
        <v>0</v>
      </c>
      <c r="J278" s="444">
        <v>0</v>
      </c>
      <c r="K278" s="445">
        <v>0</v>
      </c>
      <c r="L278" s="445">
        <v>0</v>
      </c>
      <c r="M278" s="445">
        <v>0</v>
      </c>
      <c r="N278" s="444">
        <v>0</v>
      </c>
      <c r="O278" s="444">
        <v>0</v>
      </c>
      <c r="P278" s="489">
        <v>0</v>
      </c>
      <c r="Q278" s="252"/>
      <c r="R278" s="252"/>
      <c r="S278" s="113"/>
      <c r="T278" s="113"/>
      <c r="Y278" s="275"/>
      <c r="AD278" s="275"/>
    </row>
    <row r="279" spans="1:30">
      <c r="A279" s="439"/>
      <c r="B279" s="457" t="s">
        <v>480</v>
      </c>
      <c r="C279" s="444">
        <v>0</v>
      </c>
      <c r="D279" s="445">
        <v>0</v>
      </c>
      <c r="E279" s="445">
        <v>0</v>
      </c>
      <c r="F279" s="445">
        <v>0</v>
      </c>
      <c r="G279" s="445">
        <v>0</v>
      </c>
      <c r="H279" s="445">
        <v>0</v>
      </c>
      <c r="I279" s="444">
        <v>0</v>
      </c>
      <c r="J279" s="444">
        <v>0</v>
      </c>
      <c r="K279" s="445">
        <v>0</v>
      </c>
      <c r="L279" s="445">
        <v>0</v>
      </c>
      <c r="M279" s="445">
        <v>0</v>
      </c>
      <c r="N279" s="444">
        <v>0</v>
      </c>
      <c r="O279" s="444">
        <v>0</v>
      </c>
      <c r="P279" s="489">
        <v>0</v>
      </c>
      <c r="Q279" s="252"/>
      <c r="R279" s="252"/>
      <c r="S279" s="272">
        <f t="shared" ref="S279" si="1456">C279-C278</f>
        <v>0</v>
      </c>
      <c r="T279" s="272">
        <f t="shared" ref="T279" si="1457">D279-D278</f>
        <v>0</v>
      </c>
      <c r="U279" s="272">
        <f t="shared" ref="U279" si="1458">E279-E278</f>
        <v>0</v>
      </c>
      <c r="V279" s="272">
        <f t="shared" ref="V279" si="1459">F279-F278</f>
        <v>0</v>
      </c>
      <c r="W279" s="272">
        <f t="shared" ref="W279" si="1460">G279-G278</f>
        <v>0</v>
      </c>
      <c r="X279" s="272">
        <f t="shared" ref="X279" si="1461">H279-H278</f>
        <v>0</v>
      </c>
      <c r="Y279" s="276">
        <f t="shared" ref="Y279" si="1462">I279-I278</f>
        <v>0</v>
      </c>
      <c r="Z279" s="272">
        <f t="shared" ref="Z279" si="1463">J279-J278</f>
        <v>0</v>
      </c>
      <c r="AA279" s="272">
        <f t="shared" ref="AA279" si="1464">K279-K278</f>
        <v>0</v>
      </c>
      <c r="AB279" s="272">
        <f t="shared" ref="AB279" si="1465">L279-L278</f>
        <v>0</v>
      </c>
      <c r="AC279" s="272">
        <f t="shared" ref="AC279" si="1466">M279-M278</f>
        <v>0</v>
      </c>
      <c r="AD279" s="276">
        <f t="shared" ref="AD279" si="1467">N279-N278</f>
        <v>0</v>
      </c>
    </row>
    <row r="280" spans="1:30">
      <c r="A280" s="439"/>
      <c r="B280" s="457" t="s">
        <v>139</v>
      </c>
      <c r="C280" s="444">
        <v>0</v>
      </c>
      <c r="D280" s="445">
        <v>0</v>
      </c>
      <c r="E280" s="445">
        <v>0</v>
      </c>
      <c r="F280" s="445">
        <v>0</v>
      </c>
      <c r="G280" s="445">
        <v>0</v>
      </c>
      <c r="H280" s="445">
        <v>0</v>
      </c>
      <c r="I280" s="444">
        <v>0</v>
      </c>
      <c r="J280" s="444">
        <v>0</v>
      </c>
      <c r="K280" s="445">
        <v>0</v>
      </c>
      <c r="L280" s="445">
        <v>0</v>
      </c>
      <c r="M280" s="445">
        <v>0</v>
      </c>
      <c r="N280" s="444">
        <v>0</v>
      </c>
      <c r="O280" s="444">
        <v>0</v>
      </c>
      <c r="P280" s="489">
        <v>0</v>
      </c>
      <c r="Q280" s="252"/>
      <c r="R280" s="252"/>
      <c r="S280" s="113"/>
      <c r="T280" s="113"/>
      <c r="Y280" s="275"/>
      <c r="AD280" s="275"/>
    </row>
    <row r="281" spans="1:30">
      <c r="A281" s="439"/>
      <c r="B281" s="457" t="s">
        <v>482</v>
      </c>
      <c r="C281" s="444">
        <v>0</v>
      </c>
      <c r="D281" s="445">
        <v>0</v>
      </c>
      <c r="E281" s="445">
        <v>0</v>
      </c>
      <c r="F281" s="445">
        <v>0</v>
      </c>
      <c r="G281" s="445">
        <v>0</v>
      </c>
      <c r="H281" s="445">
        <v>0</v>
      </c>
      <c r="I281" s="444">
        <v>0</v>
      </c>
      <c r="J281" s="444">
        <v>0</v>
      </c>
      <c r="K281" s="445">
        <v>0</v>
      </c>
      <c r="L281" s="445">
        <v>0</v>
      </c>
      <c r="M281" s="445">
        <v>0</v>
      </c>
      <c r="N281" s="444">
        <v>0</v>
      </c>
      <c r="O281" s="444">
        <v>0</v>
      </c>
      <c r="P281" s="489">
        <v>0</v>
      </c>
      <c r="Q281" s="252"/>
      <c r="R281" s="252"/>
      <c r="S281" s="272">
        <f t="shared" ref="S281" si="1468">C281-C280</f>
        <v>0</v>
      </c>
      <c r="T281" s="272">
        <f t="shared" ref="T281" si="1469">D281-D280</f>
        <v>0</v>
      </c>
      <c r="U281" s="272">
        <f t="shared" ref="U281" si="1470">E281-E280</f>
        <v>0</v>
      </c>
      <c r="V281" s="272">
        <f t="shared" ref="V281" si="1471">F281-F280</f>
        <v>0</v>
      </c>
      <c r="W281" s="272">
        <f t="shared" ref="W281" si="1472">G281-G280</f>
        <v>0</v>
      </c>
      <c r="X281" s="272">
        <f t="shared" ref="X281" si="1473">H281-H280</f>
        <v>0</v>
      </c>
      <c r="Y281" s="276">
        <f t="shared" ref="Y281" si="1474">I281-I280</f>
        <v>0</v>
      </c>
      <c r="Z281" s="272">
        <f t="shared" ref="Z281" si="1475">J281-J280</f>
        <v>0</v>
      </c>
      <c r="AA281" s="272">
        <f t="shared" ref="AA281" si="1476">K281-K280</f>
        <v>0</v>
      </c>
      <c r="AB281" s="272">
        <f t="shared" ref="AB281" si="1477">L281-L280</f>
        <v>0</v>
      </c>
      <c r="AC281" s="272">
        <f t="shared" ref="AC281" si="1478">M281-M280</f>
        <v>0</v>
      </c>
      <c r="AD281" s="276">
        <f t="shared" ref="AD281" si="1479">N281-N280</f>
        <v>0</v>
      </c>
    </row>
    <row r="282" spans="1:30">
      <c r="A282" s="439"/>
      <c r="B282" s="457" t="s">
        <v>141</v>
      </c>
      <c r="C282" s="444">
        <v>0</v>
      </c>
      <c r="D282" s="445">
        <v>0</v>
      </c>
      <c r="E282" s="445">
        <v>0</v>
      </c>
      <c r="F282" s="445">
        <v>0</v>
      </c>
      <c r="G282" s="445">
        <v>0</v>
      </c>
      <c r="H282" s="445">
        <v>0</v>
      </c>
      <c r="I282" s="444">
        <v>0</v>
      </c>
      <c r="J282" s="444">
        <v>0</v>
      </c>
      <c r="K282" s="445">
        <v>0</v>
      </c>
      <c r="L282" s="445">
        <v>0</v>
      </c>
      <c r="M282" s="445">
        <v>0</v>
      </c>
      <c r="N282" s="444">
        <v>0</v>
      </c>
      <c r="O282" s="444">
        <v>0</v>
      </c>
      <c r="P282" s="489">
        <v>0</v>
      </c>
      <c r="Q282" s="252"/>
      <c r="R282" s="252"/>
      <c r="S282" s="113"/>
      <c r="T282" s="113"/>
      <c r="Y282" s="275"/>
      <c r="AD282" s="275"/>
    </row>
    <row r="283" spans="1:30">
      <c r="A283" s="439"/>
      <c r="B283" s="457" t="s">
        <v>484</v>
      </c>
      <c r="C283" s="444">
        <v>0</v>
      </c>
      <c r="D283" s="445">
        <v>0</v>
      </c>
      <c r="E283" s="445">
        <v>0</v>
      </c>
      <c r="F283" s="445">
        <v>0</v>
      </c>
      <c r="G283" s="445">
        <v>0</v>
      </c>
      <c r="H283" s="445">
        <v>0</v>
      </c>
      <c r="I283" s="444">
        <v>0</v>
      </c>
      <c r="J283" s="444">
        <v>0</v>
      </c>
      <c r="K283" s="445">
        <v>0</v>
      </c>
      <c r="L283" s="445">
        <v>0</v>
      </c>
      <c r="M283" s="445">
        <v>0</v>
      </c>
      <c r="N283" s="444">
        <v>0</v>
      </c>
      <c r="O283" s="444">
        <v>0</v>
      </c>
      <c r="P283" s="489">
        <v>0</v>
      </c>
      <c r="Q283" s="252"/>
      <c r="R283" s="252"/>
      <c r="S283" s="272">
        <f t="shared" ref="S283" si="1480">C283-C282</f>
        <v>0</v>
      </c>
      <c r="T283" s="272">
        <f t="shared" ref="T283" si="1481">D283-D282</f>
        <v>0</v>
      </c>
      <c r="U283" s="272">
        <f t="shared" ref="U283" si="1482">E283-E282</f>
        <v>0</v>
      </c>
      <c r="V283" s="272">
        <f t="shared" ref="V283" si="1483">F283-F282</f>
        <v>0</v>
      </c>
      <c r="W283" s="272">
        <f t="shared" ref="W283" si="1484">G283-G282</f>
        <v>0</v>
      </c>
      <c r="X283" s="272">
        <f t="shared" ref="X283" si="1485">H283-H282</f>
        <v>0</v>
      </c>
      <c r="Y283" s="276">
        <f t="shared" ref="Y283" si="1486">I283-I282</f>
        <v>0</v>
      </c>
      <c r="Z283" s="272">
        <f t="shared" ref="Z283" si="1487">J283-J282</f>
        <v>0</v>
      </c>
      <c r="AA283" s="272">
        <f t="shared" ref="AA283" si="1488">K283-K282</f>
        <v>0</v>
      </c>
      <c r="AB283" s="272">
        <f t="shared" ref="AB283" si="1489">L283-L282</f>
        <v>0</v>
      </c>
      <c r="AC283" s="272">
        <f t="shared" ref="AC283" si="1490">M283-M282</f>
        <v>0</v>
      </c>
      <c r="AD283" s="276">
        <f t="shared" ref="AD283" si="1491">N283-N282</f>
        <v>0</v>
      </c>
    </row>
    <row r="284" spans="1:30">
      <c r="A284" s="439"/>
      <c r="B284" s="457" t="s">
        <v>143</v>
      </c>
      <c r="C284" s="444">
        <v>0</v>
      </c>
      <c r="D284" s="445">
        <v>0</v>
      </c>
      <c r="E284" s="445">
        <v>0</v>
      </c>
      <c r="F284" s="445">
        <v>0</v>
      </c>
      <c r="G284" s="445">
        <v>0</v>
      </c>
      <c r="H284" s="445">
        <v>0</v>
      </c>
      <c r="I284" s="444">
        <v>0</v>
      </c>
      <c r="J284" s="444">
        <v>0</v>
      </c>
      <c r="K284" s="445">
        <v>0</v>
      </c>
      <c r="L284" s="445">
        <v>0</v>
      </c>
      <c r="M284" s="445">
        <v>0</v>
      </c>
      <c r="N284" s="444">
        <v>0</v>
      </c>
      <c r="O284" s="444">
        <v>0</v>
      </c>
      <c r="P284" s="489">
        <v>0</v>
      </c>
      <c r="Q284" s="252"/>
      <c r="R284" s="252"/>
      <c r="S284" s="113"/>
      <c r="T284" s="113"/>
      <c r="Y284" s="275"/>
      <c r="AD284" s="275"/>
    </row>
    <row r="285" spans="1:30">
      <c r="A285" s="439"/>
      <c r="B285" s="457" t="s">
        <v>486</v>
      </c>
      <c r="C285" s="444">
        <v>0</v>
      </c>
      <c r="D285" s="445">
        <v>0</v>
      </c>
      <c r="E285" s="445">
        <v>0</v>
      </c>
      <c r="F285" s="445">
        <v>0</v>
      </c>
      <c r="G285" s="445">
        <v>0</v>
      </c>
      <c r="H285" s="445">
        <v>0</v>
      </c>
      <c r="I285" s="444">
        <v>0</v>
      </c>
      <c r="J285" s="444">
        <v>0</v>
      </c>
      <c r="K285" s="445">
        <v>0</v>
      </c>
      <c r="L285" s="445">
        <v>0</v>
      </c>
      <c r="M285" s="445">
        <v>0</v>
      </c>
      <c r="N285" s="444">
        <v>0</v>
      </c>
      <c r="O285" s="444">
        <v>0</v>
      </c>
      <c r="P285" s="489">
        <v>0</v>
      </c>
      <c r="Q285" s="252"/>
      <c r="R285" s="252"/>
      <c r="S285" s="272">
        <f t="shared" ref="S285" si="1492">C285-C284</f>
        <v>0</v>
      </c>
      <c r="T285" s="272">
        <f t="shared" ref="T285" si="1493">D285-D284</f>
        <v>0</v>
      </c>
      <c r="U285" s="272">
        <f t="shared" ref="U285" si="1494">E285-E284</f>
        <v>0</v>
      </c>
      <c r="V285" s="272">
        <f t="shared" ref="V285" si="1495">F285-F284</f>
        <v>0</v>
      </c>
      <c r="W285" s="272">
        <f t="shared" ref="W285" si="1496">G285-G284</f>
        <v>0</v>
      </c>
      <c r="X285" s="272">
        <f t="shared" ref="X285" si="1497">H285-H284</f>
        <v>0</v>
      </c>
      <c r="Y285" s="276">
        <f t="shared" ref="Y285" si="1498">I285-I284</f>
        <v>0</v>
      </c>
      <c r="Z285" s="272">
        <f t="shared" ref="Z285" si="1499">J285-J284</f>
        <v>0</v>
      </c>
      <c r="AA285" s="272">
        <f t="shared" ref="AA285" si="1500">K285-K284</f>
        <v>0</v>
      </c>
      <c r="AB285" s="272">
        <f t="shared" ref="AB285" si="1501">L285-L284</f>
        <v>0</v>
      </c>
      <c r="AC285" s="272">
        <f t="shared" ref="AC285" si="1502">M285-M284</f>
        <v>0</v>
      </c>
      <c r="AD285" s="276">
        <f t="shared" ref="AD285" si="1503">N285-N284</f>
        <v>0</v>
      </c>
    </row>
    <row r="286" spans="1:30">
      <c r="A286" s="439"/>
      <c r="B286" s="457" t="s">
        <v>149</v>
      </c>
      <c r="C286" s="444">
        <v>0</v>
      </c>
      <c r="D286" s="445">
        <v>0</v>
      </c>
      <c r="E286" s="445">
        <v>0</v>
      </c>
      <c r="F286" s="445">
        <v>0</v>
      </c>
      <c r="G286" s="445">
        <v>0</v>
      </c>
      <c r="H286" s="445">
        <v>0</v>
      </c>
      <c r="I286" s="444">
        <v>0</v>
      </c>
      <c r="J286" s="444">
        <v>0</v>
      </c>
      <c r="K286" s="445">
        <v>0</v>
      </c>
      <c r="L286" s="445">
        <v>0</v>
      </c>
      <c r="M286" s="445">
        <v>0</v>
      </c>
      <c r="N286" s="444">
        <v>0</v>
      </c>
      <c r="O286" s="444">
        <v>0</v>
      </c>
      <c r="P286" s="489">
        <v>0</v>
      </c>
      <c r="Q286" s="252"/>
      <c r="R286" s="252"/>
      <c r="S286" s="113"/>
      <c r="T286" s="113"/>
      <c r="Y286" s="275"/>
      <c r="AD286" s="275"/>
    </row>
    <row r="287" spans="1:30">
      <c r="A287" s="439"/>
      <c r="B287" s="457" t="s">
        <v>488</v>
      </c>
      <c r="C287" s="444">
        <v>0</v>
      </c>
      <c r="D287" s="445">
        <v>0</v>
      </c>
      <c r="E287" s="445">
        <v>0</v>
      </c>
      <c r="F287" s="445">
        <v>0</v>
      </c>
      <c r="G287" s="445">
        <v>0</v>
      </c>
      <c r="H287" s="445">
        <v>0</v>
      </c>
      <c r="I287" s="444">
        <v>0</v>
      </c>
      <c r="J287" s="444">
        <v>0</v>
      </c>
      <c r="K287" s="445">
        <v>0</v>
      </c>
      <c r="L287" s="445">
        <v>0</v>
      </c>
      <c r="M287" s="445">
        <v>0</v>
      </c>
      <c r="N287" s="444">
        <v>0</v>
      </c>
      <c r="O287" s="444">
        <v>0</v>
      </c>
      <c r="P287" s="489">
        <v>0</v>
      </c>
      <c r="Q287" s="252"/>
      <c r="R287" s="252"/>
      <c r="S287" s="272">
        <f t="shared" ref="S287" si="1504">C287-C286</f>
        <v>0</v>
      </c>
      <c r="T287" s="272">
        <f t="shared" ref="T287" si="1505">D287-D286</f>
        <v>0</v>
      </c>
      <c r="U287" s="272">
        <f t="shared" ref="U287" si="1506">E287-E286</f>
        <v>0</v>
      </c>
      <c r="V287" s="272">
        <f t="shared" ref="V287" si="1507">F287-F286</f>
        <v>0</v>
      </c>
      <c r="W287" s="272">
        <f t="shared" ref="W287" si="1508">G287-G286</f>
        <v>0</v>
      </c>
      <c r="X287" s="272">
        <f t="shared" ref="X287" si="1509">H287-H286</f>
        <v>0</v>
      </c>
      <c r="Y287" s="276">
        <f t="shared" ref="Y287" si="1510">I287-I286</f>
        <v>0</v>
      </c>
      <c r="Z287" s="272">
        <f t="shared" ref="Z287" si="1511">J287-J286</f>
        <v>0</v>
      </c>
      <c r="AA287" s="272">
        <f t="shared" ref="AA287" si="1512">K287-K286</f>
        <v>0</v>
      </c>
      <c r="AB287" s="272">
        <f t="shared" ref="AB287" si="1513">L287-L286</f>
        <v>0</v>
      </c>
      <c r="AC287" s="272">
        <f t="shared" ref="AC287" si="1514">M287-M286</f>
        <v>0</v>
      </c>
      <c r="AD287" s="276">
        <f t="shared" ref="AD287" si="1515">N287-N286</f>
        <v>0</v>
      </c>
    </row>
    <row r="288" spans="1:30">
      <c r="A288" s="439"/>
      <c r="B288" s="457" t="s">
        <v>145</v>
      </c>
      <c r="C288" s="444">
        <v>0</v>
      </c>
      <c r="D288" s="445">
        <v>0</v>
      </c>
      <c r="E288" s="445">
        <v>0</v>
      </c>
      <c r="F288" s="445">
        <v>0</v>
      </c>
      <c r="G288" s="445">
        <v>0</v>
      </c>
      <c r="H288" s="445">
        <v>0</v>
      </c>
      <c r="I288" s="444">
        <v>0</v>
      </c>
      <c r="J288" s="444">
        <v>0</v>
      </c>
      <c r="K288" s="445">
        <v>0</v>
      </c>
      <c r="L288" s="445">
        <v>0</v>
      </c>
      <c r="M288" s="445">
        <v>0</v>
      </c>
      <c r="N288" s="444">
        <v>0</v>
      </c>
      <c r="O288" s="444">
        <v>0</v>
      </c>
      <c r="P288" s="489">
        <v>0</v>
      </c>
      <c r="Q288" s="252"/>
      <c r="R288" s="252"/>
      <c r="S288" s="113"/>
      <c r="T288" s="113"/>
      <c r="Y288" s="275"/>
      <c r="AD288" s="275"/>
    </row>
    <row r="289" spans="1:32">
      <c r="A289" s="439"/>
      <c r="B289" s="457" t="s">
        <v>490</v>
      </c>
      <c r="C289" s="444">
        <v>0</v>
      </c>
      <c r="D289" s="445">
        <v>0</v>
      </c>
      <c r="E289" s="445">
        <v>0</v>
      </c>
      <c r="F289" s="445">
        <v>0</v>
      </c>
      <c r="G289" s="445">
        <v>0</v>
      </c>
      <c r="H289" s="445">
        <v>0</v>
      </c>
      <c r="I289" s="444">
        <v>0</v>
      </c>
      <c r="J289" s="444">
        <v>0</v>
      </c>
      <c r="K289" s="445">
        <v>0</v>
      </c>
      <c r="L289" s="445">
        <v>0</v>
      </c>
      <c r="M289" s="445">
        <v>0</v>
      </c>
      <c r="N289" s="444">
        <v>0</v>
      </c>
      <c r="O289" s="444">
        <v>0</v>
      </c>
      <c r="P289" s="489">
        <v>0</v>
      </c>
      <c r="Q289" s="252"/>
      <c r="R289" s="252"/>
      <c r="S289" s="272">
        <f t="shared" ref="S289" si="1516">C289-C288</f>
        <v>0</v>
      </c>
      <c r="T289" s="272">
        <f t="shared" ref="T289" si="1517">D289-D288</f>
        <v>0</v>
      </c>
      <c r="U289" s="272">
        <f t="shared" ref="U289" si="1518">E289-E288</f>
        <v>0</v>
      </c>
      <c r="V289" s="272">
        <f t="shared" ref="V289" si="1519">F289-F288</f>
        <v>0</v>
      </c>
      <c r="W289" s="272">
        <f t="shared" ref="W289" si="1520">G289-G288</f>
        <v>0</v>
      </c>
      <c r="X289" s="272">
        <f t="shared" ref="X289" si="1521">H289-H288</f>
        <v>0</v>
      </c>
      <c r="Y289" s="276">
        <f t="shared" ref="Y289" si="1522">I289-I288</f>
        <v>0</v>
      </c>
      <c r="Z289" s="272">
        <f t="shared" ref="Z289" si="1523">J289-J288</f>
        <v>0</v>
      </c>
      <c r="AA289" s="272">
        <f t="shared" ref="AA289" si="1524">K289-K288</f>
        <v>0</v>
      </c>
      <c r="AB289" s="272">
        <f t="shared" ref="AB289" si="1525">L289-L288</f>
        <v>0</v>
      </c>
      <c r="AC289" s="272">
        <f t="shared" ref="AC289" si="1526">M289-M288</f>
        <v>0</v>
      </c>
      <c r="AD289" s="276">
        <f t="shared" ref="AD289" si="1527">N289-N288</f>
        <v>0</v>
      </c>
    </row>
    <row r="290" spans="1:32">
      <c r="A290" s="439"/>
      <c r="B290" s="457" t="s">
        <v>147</v>
      </c>
      <c r="C290" s="444">
        <v>0</v>
      </c>
      <c r="D290" s="445">
        <v>0</v>
      </c>
      <c r="E290" s="445">
        <v>0</v>
      </c>
      <c r="F290" s="445">
        <v>0</v>
      </c>
      <c r="G290" s="445">
        <v>0</v>
      </c>
      <c r="H290" s="445">
        <v>0</v>
      </c>
      <c r="I290" s="444">
        <v>0</v>
      </c>
      <c r="J290" s="444">
        <v>0</v>
      </c>
      <c r="K290" s="445">
        <v>0</v>
      </c>
      <c r="L290" s="445">
        <v>0</v>
      </c>
      <c r="M290" s="445">
        <v>0</v>
      </c>
      <c r="N290" s="444">
        <v>0</v>
      </c>
      <c r="O290" s="444">
        <v>0</v>
      </c>
      <c r="P290" s="489">
        <v>0</v>
      </c>
      <c r="Q290" s="252"/>
      <c r="R290" s="252"/>
      <c r="S290" s="113"/>
      <c r="T290" s="113"/>
      <c r="Y290" s="275"/>
      <c r="AD290" s="275"/>
    </row>
    <row r="291" spans="1:32">
      <c r="A291" s="439"/>
      <c r="B291" s="457" t="s">
        <v>492</v>
      </c>
      <c r="C291" s="444">
        <v>0</v>
      </c>
      <c r="D291" s="445">
        <v>0</v>
      </c>
      <c r="E291" s="445">
        <v>0</v>
      </c>
      <c r="F291" s="445">
        <v>0</v>
      </c>
      <c r="G291" s="445">
        <v>0</v>
      </c>
      <c r="H291" s="445">
        <v>0</v>
      </c>
      <c r="I291" s="444">
        <v>0</v>
      </c>
      <c r="J291" s="444">
        <v>0</v>
      </c>
      <c r="K291" s="445">
        <v>0</v>
      </c>
      <c r="L291" s="445">
        <v>0</v>
      </c>
      <c r="M291" s="445">
        <v>0</v>
      </c>
      <c r="N291" s="444">
        <v>0</v>
      </c>
      <c r="O291" s="444">
        <v>0</v>
      </c>
      <c r="P291" s="489">
        <v>0</v>
      </c>
      <c r="Q291" s="252"/>
      <c r="R291" s="252"/>
      <c r="S291" s="272">
        <f t="shared" ref="S291" si="1528">C291-C290</f>
        <v>0</v>
      </c>
      <c r="T291" s="272">
        <f t="shared" ref="T291" si="1529">D291-D290</f>
        <v>0</v>
      </c>
      <c r="U291" s="272">
        <f t="shared" ref="U291" si="1530">E291-E290</f>
        <v>0</v>
      </c>
      <c r="V291" s="272">
        <f t="shared" ref="V291" si="1531">F291-F290</f>
        <v>0</v>
      </c>
      <c r="W291" s="272">
        <f t="shared" ref="W291" si="1532">G291-G290</f>
        <v>0</v>
      </c>
      <c r="X291" s="272">
        <f t="shared" ref="X291" si="1533">H291-H290</f>
        <v>0</v>
      </c>
      <c r="Y291" s="276">
        <f t="shared" ref="Y291" si="1534">I291-I290</f>
        <v>0</v>
      </c>
      <c r="Z291" s="272">
        <f t="shared" ref="Z291" si="1535">J291-J290</f>
        <v>0</v>
      </c>
      <c r="AA291" s="272">
        <f t="shared" ref="AA291" si="1536">K291-K290</f>
        <v>0</v>
      </c>
      <c r="AB291" s="272">
        <f t="shared" ref="AB291" si="1537">L291-L290</f>
        <v>0</v>
      </c>
      <c r="AC291" s="272">
        <f t="shared" ref="AC291" si="1538">M291-M290</f>
        <v>0</v>
      </c>
      <c r="AD291" s="276">
        <f t="shared" ref="AD291" si="1539">N291-N290</f>
        <v>0</v>
      </c>
    </row>
    <row r="292" spans="1:32">
      <c r="A292" s="439"/>
      <c r="B292" s="457" t="s">
        <v>181</v>
      </c>
      <c r="C292" s="444">
        <v>0</v>
      </c>
      <c r="D292" s="445">
        <v>0</v>
      </c>
      <c r="E292" s="445">
        <v>0</v>
      </c>
      <c r="F292" s="445">
        <v>0</v>
      </c>
      <c r="G292" s="445">
        <v>0</v>
      </c>
      <c r="H292" s="445">
        <v>0</v>
      </c>
      <c r="I292" s="444">
        <v>0</v>
      </c>
      <c r="J292" s="444">
        <v>0</v>
      </c>
      <c r="K292" s="445">
        <v>0</v>
      </c>
      <c r="L292" s="445">
        <v>0</v>
      </c>
      <c r="M292" s="445">
        <v>0</v>
      </c>
      <c r="N292" s="444">
        <v>0</v>
      </c>
      <c r="O292" s="444">
        <v>0</v>
      </c>
      <c r="P292" s="489">
        <v>0</v>
      </c>
      <c r="Q292" s="252"/>
      <c r="R292" s="252"/>
      <c r="S292" s="113"/>
      <c r="T292" s="113"/>
      <c r="Y292" s="275"/>
      <c r="AD292" s="275"/>
    </row>
    <row r="293" spans="1:32" ht="13.5" thickBot="1">
      <c r="A293" s="439"/>
      <c r="B293" s="457" t="s">
        <v>494</v>
      </c>
      <c r="C293" s="444">
        <v>0</v>
      </c>
      <c r="D293" s="445">
        <v>0</v>
      </c>
      <c r="E293" s="445">
        <v>0</v>
      </c>
      <c r="F293" s="445">
        <v>0</v>
      </c>
      <c r="G293" s="445">
        <v>0</v>
      </c>
      <c r="H293" s="445">
        <v>0</v>
      </c>
      <c r="I293" s="444">
        <v>0</v>
      </c>
      <c r="J293" s="444">
        <v>0</v>
      </c>
      <c r="K293" s="445">
        <v>0</v>
      </c>
      <c r="L293" s="445">
        <v>0</v>
      </c>
      <c r="M293" s="445">
        <v>0</v>
      </c>
      <c r="N293" s="444">
        <v>0</v>
      </c>
      <c r="O293" s="444">
        <v>0</v>
      </c>
      <c r="P293" s="489">
        <v>0</v>
      </c>
      <c r="Q293" s="252"/>
      <c r="R293" s="252"/>
      <c r="S293" s="273">
        <f t="shared" ref="S293" si="1540">C293-C292</f>
        <v>0</v>
      </c>
      <c r="T293" s="273">
        <f t="shared" ref="T293" si="1541">D293-D292</f>
        <v>0</v>
      </c>
      <c r="U293" s="273">
        <f t="shared" ref="U293" si="1542">E293-E292</f>
        <v>0</v>
      </c>
      <c r="V293" s="273">
        <f t="shared" ref="V293" si="1543">F293-F292</f>
        <v>0</v>
      </c>
      <c r="W293" s="273">
        <f t="shared" ref="W293" si="1544">G293-G292</f>
        <v>0</v>
      </c>
      <c r="X293" s="273">
        <f t="shared" ref="X293" si="1545">H293-H292</f>
        <v>0</v>
      </c>
      <c r="Y293" s="277">
        <f t="shared" ref="Y293" si="1546">I293-I292</f>
        <v>0</v>
      </c>
      <c r="Z293" s="273">
        <f t="shared" ref="Z293" si="1547">J293-J292</f>
        <v>0</v>
      </c>
      <c r="AA293" s="273">
        <f t="shared" ref="AA293" si="1548">K293-K292</f>
        <v>0</v>
      </c>
      <c r="AB293" s="273">
        <f t="shared" ref="AB293" si="1549">L293-L292</f>
        <v>0</v>
      </c>
      <c r="AC293" s="273">
        <f t="shared" ref="AC293" si="1550">M293-M292</f>
        <v>0</v>
      </c>
      <c r="AD293" s="277">
        <f t="shared" ref="AD293" si="1551">N293-N292</f>
        <v>0</v>
      </c>
    </row>
    <row r="294" spans="1:32">
      <c r="A294" s="432" t="s">
        <v>538</v>
      </c>
      <c r="B294" s="431" t="s">
        <v>240</v>
      </c>
      <c r="C294" s="428">
        <v>130.97169811320754</v>
      </c>
      <c r="D294" s="429">
        <v>134</v>
      </c>
      <c r="E294" s="429">
        <v>149.5566037735849</v>
      </c>
      <c r="F294" s="429">
        <v>152</v>
      </c>
      <c r="G294" s="429">
        <v>166</v>
      </c>
      <c r="H294" s="429">
        <v>143.70588235294119</v>
      </c>
      <c r="I294" s="428">
        <v>141.09274193548387</v>
      </c>
      <c r="J294" s="428">
        <v>0</v>
      </c>
      <c r="K294" s="429">
        <v>73.589171974522287</v>
      </c>
      <c r="L294" s="429">
        <v>75.385964912280699</v>
      </c>
      <c r="M294" s="429">
        <v>73.188888888888883</v>
      </c>
      <c r="N294" s="428">
        <v>74.280116110304789</v>
      </c>
      <c r="O294" s="428">
        <v>0</v>
      </c>
      <c r="P294" s="430">
        <v>0</v>
      </c>
      <c r="Q294" s="252"/>
      <c r="R294" s="252"/>
      <c r="S294" s="271" t="s">
        <v>534</v>
      </c>
      <c r="T294" s="113"/>
      <c r="Y294" s="275"/>
      <c r="AD294" s="275"/>
    </row>
    <row r="295" spans="1:32">
      <c r="A295" s="439"/>
      <c r="B295" s="457" t="s">
        <v>464</v>
      </c>
      <c r="C295" s="444">
        <v>132.38582677165354</v>
      </c>
      <c r="D295" s="445">
        <v>143</v>
      </c>
      <c r="E295" s="445">
        <v>148.86029411764707</v>
      </c>
      <c r="F295" s="445">
        <v>157</v>
      </c>
      <c r="G295" s="445">
        <v>0</v>
      </c>
      <c r="H295" s="445">
        <v>164</v>
      </c>
      <c r="I295" s="444">
        <v>142.82059800664453</v>
      </c>
      <c r="J295" s="444">
        <v>0</v>
      </c>
      <c r="K295" s="445">
        <v>75.899053627760253</v>
      </c>
      <c r="L295" s="445">
        <v>74.331360946745562</v>
      </c>
      <c r="M295" s="445">
        <v>72.428571428571431</v>
      </c>
      <c r="N295" s="444">
        <v>74.621383647798737</v>
      </c>
      <c r="O295" s="444">
        <v>0</v>
      </c>
      <c r="P295" s="489">
        <v>0</v>
      </c>
      <c r="Q295" s="252"/>
      <c r="R295" s="252"/>
      <c r="S295" s="272">
        <f t="shared" ref="S295" si="1552">C295-C294</f>
        <v>1.4141286584460033</v>
      </c>
      <c r="T295" s="272">
        <f t="shared" ref="T295" si="1553">D295-D294</f>
        <v>9</v>
      </c>
      <c r="U295" s="272">
        <f t="shared" ref="U295" si="1554">E295-E294</f>
        <v>-0.69630965593782435</v>
      </c>
      <c r="V295" s="272">
        <f t="shared" ref="V295" si="1555">F295-F294</f>
        <v>5</v>
      </c>
      <c r="W295" s="805">
        <f t="shared" ref="W295" si="1556">G295-G294</f>
        <v>-166</v>
      </c>
      <c r="X295" s="272">
        <f t="shared" ref="X295" si="1557">H295-H294</f>
        <v>20.294117647058812</v>
      </c>
      <c r="Y295" s="276">
        <f t="shared" ref="Y295" si="1558">I295-I294</f>
        <v>1.7278560711606588</v>
      </c>
      <c r="Z295" s="272">
        <f t="shared" ref="Z295" si="1559">J295-J294</f>
        <v>0</v>
      </c>
      <c r="AA295" s="272">
        <f t="shared" ref="AA295" si="1560">K295-K294</f>
        <v>2.3098816532379658</v>
      </c>
      <c r="AB295" s="272">
        <f t="shared" ref="AB295" si="1561">L295-L294</f>
        <v>-1.0546039655351365</v>
      </c>
      <c r="AC295" s="272">
        <f t="shared" ref="AC295" si="1562">M295-M294</f>
        <v>-0.76031746031745229</v>
      </c>
      <c r="AD295" s="276">
        <f t="shared" ref="AD295" si="1563">N295-N294</f>
        <v>0.34126753749394823</v>
      </c>
      <c r="AF295" s="51" t="s">
        <v>1181</v>
      </c>
    </row>
    <row r="296" spans="1:32">
      <c r="A296" s="439"/>
      <c r="B296" s="457" t="s">
        <v>242</v>
      </c>
      <c r="C296" s="444">
        <v>0</v>
      </c>
      <c r="D296" s="445">
        <v>0</v>
      </c>
      <c r="E296" s="445">
        <v>0</v>
      </c>
      <c r="F296" s="445">
        <v>0</v>
      </c>
      <c r="G296" s="445">
        <v>0</v>
      </c>
      <c r="H296" s="445">
        <v>0</v>
      </c>
      <c r="I296" s="444">
        <v>0</v>
      </c>
      <c r="J296" s="444">
        <v>0</v>
      </c>
      <c r="K296" s="445">
        <v>84.461968680089484</v>
      </c>
      <c r="L296" s="445">
        <v>85.261585365853662</v>
      </c>
      <c r="M296" s="445">
        <v>85.79651162790698</v>
      </c>
      <c r="N296" s="444">
        <v>85.186505598114323</v>
      </c>
      <c r="O296" s="444">
        <v>0</v>
      </c>
      <c r="P296" s="489">
        <v>0</v>
      </c>
      <c r="Q296" s="252"/>
      <c r="R296" s="252"/>
      <c r="S296" s="113"/>
      <c r="T296" s="113"/>
      <c r="Y296" s="275"/>
      <c r="AD296" s="275"/>
    </row>
    <row r="297" spans="1:32">
      <c r="A297" s="439"/>
      <c r="B297" s="457" t="s">
        <v>466</v>
      </c>
      <c r="C297" s="444">
        <v>132</v>
      </c>
      <c r="D297" s="445">
        <v>0</v>
      </c>
      <c r="E297" s="445">
        <v>181</v>
      </c>
      <c r="F297" s="445">
        <v>0</v>
      </c>
      <c r="G297" s="445">
        <v>0</v>
      </c>
      <c r="H297" s="445">
        <v>0</v>
      </c>
      <c r="I297" s="444">
        <v>141.80000000000001</v>
      </c>
      <c r="J297" s="444">
        <v>0</v>
      </c>
      <c r="K297" s="445">
        <v>83.421104536489153</v>
      </c>
      <c r="L297" s="445">
        <v>83.627604166666671</v>
      </c>
      <c r="M297" s="445">
        <v>81.162055335968375</v>
      </c>
      <c r="N297" s="444">
        <v>82.942219969589459</v>
      </c>
      <c r="O297" s="444">
        <v>0</v>
      </c>
      <c r="P297" s="489">
        <v>0</v>
      </c>
      <c r="Q297" s="252"/>
      <c r="R297" s="252"/>
      <c r="S297" s="805">
        <f t="shared" ref="S297" si="1564">C297-C296</f>
        <v>132</v>
      </c>
      <c r="T297" s="272">
        <f t="shared" ref="T297" si="1565">D297-D296</f>
        <v>0</v>
      </c>
      <c r="U297" s="805">
        <f t="shared" ref="U297" si="1566">E297-E296</f>
        <v>181</v>
      </c>
      <c r="V297" s="272">
        <f t="shared" ref="V297" si="1567">F297-F296</f>
        <v>0</v>
      </c>
      <c r="W297" s="272">
        <f t="shared" ref="W297" si="1568">G297-G296</f>
        <v>0</v>
      </c>
      <c r="X297" s="272">
        <f t="shared" ref="X297" si="1569">H297-H296</f>
        <v>0</v>
      </c>
      <c r="Y297" s="809">
        <f t="shared" ref="Y297" si="1570">I297-I296</f>
        <v>141.80000000000001</v>
      </c>
      <c r="Z297" s="272">
        <f t="shared" ref="Z297" si="1571">J297-J296</f>
        <v>0</v>
      </c>
      <c r="AA297" s="272">
        <f t="shared" ref="AA297" si="1572">K297-K296</f>
        <v>-1.0408641436003307</v>
      </c>
      <c r="AB297" s="272">
        <f t="shared" ref="AB297" si="1573">L297-L296</f>
        <v>-1.6339811991869908</v>
      </c>
      <c r="AC297" s="272">
        <f t="shared" ref="AC297" si="1574">M297-M296</f>
        <v>-4.634456291938605</v>
      </c>
      <c r="AD297" s="276">
        <f t="shared" ref="AD297" si="1575">N297-N296</f>
        <v>-2.2442856285248638</v>
      </c>
      <c r="AF297" s="51" t="s">
        <v>1182</v>
      </c>
    </row>
    <row r="298" spans="1:32">
      <c r="A298" s="439"/>
      <c r="B298" s="457" t="s">
        <v>244</v>
      </c>
      <c r="C298" s="444">
        <v>135</v>
      </c>
      <c r="D298" s="445">
        <v>0</v>
      </c>
      <c r="E298" s="445">
        <v>0</v>
      </c>
      <c r="F298" s="445">
        <v>0</v>
      </c>
      <c r="G298" s="445">
        <v>0</v>
      </c>
      <c r="H298" s="445">
        <v>0</v>
      </c>
      <c r="I298" s="444">
        <v>135</v>
      </c>
      <c r="J298" s="444">
        <v>0</v>
      </c>
      <c r="K298" s="445">
        <v>0</v>
      </c>
      <c r="L298" s="445">
        <v>0</v>
      </c>
      <c r="M298" s="445">
        <v>0</v>
      </c>
      <c r="N298" s="444">
        <v>0</v>
      </c>
      <c r="O298" s="444">
        <v>0</v>
      </c>
      <c r="P298" s="489">
        <v>0</v>
      </c>
      <c r="Q298" s="252"/>
      <c r="R298" s="252"/>
      <c r="S298" s="113"/>
      <c r="T298" s="113"/>
      <c r="Y298" s="275"/>
      <c r="AD298" s="275"/>
    </row>
    <row r="299" spans="1:32">
      <c r="A299" s="439"/>
      <c r="B299" s="457" t="s">
        <v>468</v>
      </c>
      <c r="C299" s="444">
        <v>0</v>
      </c>
      <c r="D299" s="445">
        <v>0</v>
      </c>
      <c r="E299" s="445">
        <v>0</v>
      </c>
      <c r="F299" s="445">
        <v>0</v>
      </c>
      <c r="G299" s="445">
        <v>0</v>
      </c>
      <c r="H299" s="445">
        <v>0</v>
      </c>
      <c r="I299" s="444">
        <v>0</v>
      </c>
      <c r="J299" s="444">
        <v>0</v>
      </c>
      <c r="K299" s="445">
        <v>0</v>
      </c>
      <c r="L299" s="445">
        <v>0</v>
      </c>
      <c r="M299" s="445">
        <v>0</v>
      </c>
      <c r="N299" s="444">
        <v>0</v>
      </c>
      <c r="O299" s="444">
        <v>0</v>
      </c>
      <c r="P299" s="489">
        <v>0</v>
      </c>
      <c r="Q299" s="252"/>
      <c r="R299" s="252"/>
      <c r="S299" s="805">
        <f t="shared" ref="S299" si="1576">C299-C298</f>
        <v>-135</v>
      </c>
      <c r="T299" s="272">
        <f t="shared" ref="T299" si="1577">D299-D298</f>
        <v>0</v>
      </c>
      <c r="U299" s="272">
        <f t="shared" ref="U299" si="1578">E299-E298</f>
        <v>0</v>
      </c>
      <c r="V299" s="272">
        <f t="shared" ref="V299" si="1579">F299-F298</f>
        <v>0</v>
      </c>
      <c r="W299" s="272">
        <f t="shared" ref="W299" si="1580">G299-G298</f>
        <v>0</v>
      </c>
      <c r="X299" s="272">
        <f t="shared" ref="X299" si="1581">H299-H298</f>
        <v>0</v>
      </c>
      <c r="Y299" s="809">
        <f t="shared" ref="Y299" si="1582">I299-I298</f>
        <v>-135</v>
      </c>
      <c r="Z299" s="272">
        <f t="shared" ref="Z299" si="1583">J299-J298</f>
        <v>0</v>
      </c>
      <c r="AA299" s="272">
        <f t="shared" ref="AA299" si="1584">K299-K298</f>
        <v>0</v>
      </c>
      <c r="AB299" s="272">
        <f t="shared" ref="AB299" si="1585">L299-L298</f>
        <v>0</v>
      </c>
      <c r="AC299" s="272">
        <f t="shared" ref="AC299" si="1586">M299-M298</f>
        <v>0</v>
      </c>
      <c r="AD299" s="276">
        <f t="shared" ref="AD299" si="1587">N299-N298</f>
        <v>0</v>
      </c>
      <c r="AF299" s="51" t="s">
        <v>1183</v>
      </c>
    </row>
    <row r="300" spans="1:32">
      <c r="A300" s="439"/>
      <c r="B300" s="457" t="s">
        <v>246</v>
      </c>
      <c r="C300" s="444">
        <v>131.08256880733944</v>
      </c>
      <c r="D300" s="445">
        <v>134</v>
      </c>
      <c r="E300" s="445">
        <v>149.5566037735849</v>
      </c>
      <c r="F300" s="445">
        <v>152</v>
      </c>
      <c r="G300" s="445">
        <v>166</v>
      </c>
      <c r="H300" s="445">
        <v>143.70588235294119</v>
      </c>
      <c r="I300" s="444">
        <v>141.0199203187251</v>
      </c>
      <c r="J300" s="444">
        <v>0</v>
      </c>
      <c r="K300" s="445">
        <v>81.63576158940397</v>
      </c>
      <c r="L300" s="445">
        <v>83.799480519480525</v>
      </c>
      <c r="M300" s="445">
        <v>84.602105263157895</v>
      </c>
      <c r="N300" s="444">
        <v>83.346069066862597</v>
      </c>
      <c r="O300" s="444">
        <v>0</v>
      </c>
      <c r="P300" s="489">
        <v>0</v>
      </c>
      <c r="Q300" s="252"/>
      <c r="R300" s="252"/>
      <c r="S300" s="113"/>
      <c r="T300" s="113"/>
      <c r="Y300" s="275"/>
      <c r="AD300" s="275"/>
    </row>
    <row r="301" spans="1:32">
      <c r="A301" s="439"/>
      <c r="B301" s="457" t="s">
        <v>470</v>
      </c>
      <c r="C301" s="444">
        <v>132.37404580152671</v>
      </c>
      <c r="D301" s="445">
        <v>143</v>
      </c>
      <c r="E301" s="445">
        <v>149.09489051094891</v>
      </c>
      <c r="F301" s="445">
        <v>157</v>
      </c>
      <c r="G301" s="445">
        <v>0</v>
      </c>
      <c r="H301" s="445">
        <v>164</v>
      </c>
      <c r="I301" s="444">
        <v>142.80392156862746</v>
      </c>
      <c r="J301" s="444">
        <v>0</v>
      </c>
      <c r="K301" s="445">
        <v>81.629601803155523</v>
      </c>
      <c r="L301" s="445">
        <v>82.236049601417179</v>
      </c>
      <c r="M301" s="445">
        <v>80.100694444444443</v>
      </c>
      <c r="N301" s="444">
        <v>81.546931027209453</v>
      </c>
      <c r="O301" s="444">
        <v>0</v>
      </c>
      <c r="P301" s="489">
        <v>0</v>
      </c>
      <c r="Q301" s="252"/>
      <c r="R301" s="252"/>
      <c r="S301" s="272">
        <f t="shared" ref="S301" si="1588">C301-C300</f>
        <v>1.2914769941872635</v>
      </c>
      <c r="T301" s="272">
        <f t="shared" ref="T301" si="1589">D301-D300</f>
        <v>9</v>
      </c>
      <c r="U301" s="272">
        <f t="shared" ref="U301" si="1590">E301-E300</f>
        <v>-0.46171326263598189</v>
      </c>
      <c r="V301" s="272">
        <f t="shared" ref="V301" si="1591">F301-F300</f>
        <v>5</v>
      </c>
      <c r="W301" s="805">
        <f t="shared" ref="W301" si="1592">G301-G300</f>
        <v>-166</v>
      </c>
      <c r="X301" s="399">
        <f t="shared" ref="X301" si="1593">H301-H300</f>
        <v>20.294117647058812</v>
      </c>
      <c r="Y301" s="276">
        <f t="shared" ref="Y301" si="1594">I301-I300</f>
        <v>1.7840012499023601</v>
      </c>
      <c r="Z301" s="272">
        <f t="shared" ref="Z301" si="1595">J301-J300</f>
        <v>0</v>
      </c>
      <c r="AA301" s="272">
        <f t="shared" ref="AA301" si="1596">K301-K300</f>
        <v>-6.159786248446153E-3</v>
      </c>
      <c r="AB301" s="272">
        <f t="shared" ref="AB301" si="1597">L301-L300</f>
        <v>-1.5634309180633466</v>
      </c>
      <c r="AC301" s="272">
        <f t="shared" ref="AC301" si="1598">M301-M300</f>
        <v>-4.5014108187134525</v>
      </c>
      <c r="AD301" s="276">
        <f t="shared" ref="AD301" si="1599">N301-N300</f>
        <v>-1.799138039653144</v>
      </c>
      <c r="AF301" s="51" t="s">
        <v>1181</v>
      </c>
    </row>
    <row r="302" spans="1:32">
      <c r="A302" s="439"/>
      <c r="B302" s="457" t="s">
        <v>129</v>
      </c>
      <c r="C302" s="444">
        <v>130.08198051948051</v>
      </c>
      <c r="D302" s="445">
        <v>137</v>
      </c>
      <c r="E302" s="445">
        <v>138.61439873417723</v>
      </c>
      <c r="F302" s="445">
        <v>155</v>
      </c>
      <c r="G302" s="445">
        <v>146.35858585858585</v>
      </c>
      <c r="H302" s="445">
        <v>142.26715328467154</v>
      </c>
      <c r="I302" s="444">
        <v>134.78360343183985</v>
      </c>
      <c r="J302" s="444">
        <v>0</v>
      </c>
      <c r="K302" s="445">
        <v>87.235822811898132</v>
      </c>
      <c r="L302" s="445">
        <v>88.793112244897955</v>
      </c>
      <c r="M302" s="445">
        <v>91.85998627316404</v>
      </c>
      <c r="N302" s="444">
        <v>88.513631840796023</v>
      </c>
      <c r="O302" s="444">
        <v>0</v>
      </c>
      <c r="P302" s="489">
        <v>0</v>
      </c>
      <c r="Q302" s="252"/>
      <c r="R302" s="252"/>
      <c r="S302" s="113"/>
      <c r="T302" s="113"/>
      <c r="Y302" s="275"/>
      <c r="AD302" s="275"/>
    </row>
    <row r="303" spans="1:32">
      <c r="A303" s="439"/>
      <c r="B303" s="457" t="s">
        <v>472</v>
      </c>
      <c r="C303" s="444">
        <v>129.22268869216026</v>
      </c>
      <c r="D303" s="445">
        <v>137</v>
      </c>
      <c r="E303" s="445">
        <v>136.57634241245137</v>
      </c>
      <c r="F303" s="445">
        <v>152</v>
      </c>
      <c r="G303" s="445">
        <v>143.40112994350284</v>
      </c>
      <c r="H303" s="445">
        <v>138.86244204018547</v>
      </c>
      <c r="I303" s="444">
        <v>133.47977799008234</v>
      </c>
      <c r="J303" s="444">
        <v>0</v>
      </c>
      <c r="K303" s="445">
        <v>87.426841574167511</v>
      </c>
      <c r="L303" s="445">
        <v>87.10566037735849</v>
      </c>
      <c r="M303" s="445">
        <v>89.348278102664068</v>
      </c>
      <c r="N303" s="444">
        <v>87.564142194744974</v>
      </c>
      <c r="O303" s="444">
        <v>0</v>
      </c>
      <c r="P303" s="489">
        <v>0</v>
      </c>
      <c r="Q303" s="252"/>
      <c r="R303" s="252"/>
      <c r="S303" s="272">
        <f t="shared" ref="S303" si="1600">C303-C302</f>
        <v>-0.85929182732024856</v>
      </c>
      <c r="T303" s="272">
        <f t="shared" ref="T303" si="1601">D303-D302</f>
        <v>0</v>
      </c>
      <c r="U303" s="272">
        <f t="shared" ref="U303" si="1602">E303-E302</f>
        <v>-2.0380563217258612</v>
      </c>
      <c r="V303" s="272">
        <f t="shared" ref="V303" si="1603">F303-F302</f>
        <v>-3</v>
      </c>
      <c r="W303" s="272">
        <f t="shared" ref="W303" si="1604">G303-G302</f>
        <v>-2.9574559150830169</v>
      </c>
      <c r="X303" s="272">
        <f t="shared" ref="X303" si="1605">H303-H302</f>
        <v>-3.4047112444860659</v>
      </c>
      <c r="Y303" s="276">
        <f t="shared" ref="Y303" si="1606">I303-I302</f>
        <v>-1.3038254417575104</v>
      </c>
      <c r="Z303" s="272">
        <f t="shared" ref="Z303" si="1607">J303-J302</f>
        <v>0</v>
      </c>
      <c r="AA303" s="272">
        <f t="shared" ref="AA303" si="1608">K303-K302</f>
        <v>0.19101876226937975</v>
      </c>
      <c r="AB303" s="272">
        <f t="shared" ref="AB303" si="1609">L303-L302</f>
        <v>-1.6874518675394654</v>
      </c>
      <c r="AC303" s="272">
        <f t="shared" ref="AC303" si="1610">M303-M302</f>
        <v>-2.511708170499972</v>
      </c>
      <c r="AD303" s="276">
        <f t="shared" ref="AD303" si="1611">N303-N302</f>
        <v>-0.94948964605104891</v>
      </c>
    </row>
    <row r="304" spans="1:32">
      <c r="A304" s="439"/>
      <c r="B304" s="457" t="s">
        <v>131</v>
      </c>
      <c r="C304" s="444">
        <v>128.1219512195122</v>
      </c>
      <c r="D304" s="445">
        <v>166</v>
      </c>
      <c r="E304" s="445">
        <v>145.90909090909091</v>
      </c>
      <c r="F304" s="445">
        <v>124</v>
      </c>
      <c r="G304" s="445">
        <v>146.16666666666666</v>
      </c>
      <c r="H304" s="445">
        <v>147</v>
      </c>
      <c r="I304" s="444">
        <v>137.62820512820514</v>
      </c>
      <c r="J304" s="444">
        <v>0</v>
      </c>
      <c r="K304" s="445">
        <v>77.124546553808955</v>
      </c>
      <c r="L304" s="445">
        <v>81.248518372184904</v>
      </c>
      <c r="M304" s="445">
        <v>84.960244648318039</v>
      </c>
      <c r="N304" s="444">
        <v>79.494703805413891</v>
      </c>
      <c r="O304" s="444">
        <v>0</v>
      </c>
      <c r="P304" s="489">
        <v>0</v>
      </c>
      <c r="Q304" s="252"/>
      <c r="R304" s="252"/>
      <c r="S304" s="113"/>
      <c r="T304" s="113"/>
      <c r="Y304" s="275"/>
      <c r="AD304" s="275"/>
    </row>
    <row r="305" spans="1:32">
      <c r="A305" s="439"/>
      <c r="B305" s="457" t="s">
        <v>474</v>
      </c>
      <c r="C305" s="444">
        <v>129.65517241379311</v>
      </c>
      <c r="D305" s="445">
        <v>119</v>
      </c>
      <c r="E305" s="445">
        <v>147</v>
      </c>
      <c r="F305" s="445">
        <v>144</v>
      </c>
      <c r="G305" s="445">
        <v>121.14285714285714</v>
      </c>
      <c r="H305" s="445">
        <v>0</v>
      </c>
      <c r="I305" s="444">
        <v>134.15942028985506</v>
      </c>
      <c r="J305" s="444">
        <v>0</v>
      </c>
      <c r="K305" s="445">
        <v>77.177227482398635</v>
      </c>
      <c r="L305" s="445">
        <v>81.914772727272734</v>
      </c>
      <c r="M305" s="445">
        <v>82.345637583892611</v>
      </c>
      <c r="N305" s="444">
        <v>79.41526198876258</v>
      </c>
      <c r="O305" s="444">
        <v>0</v>
      </c>
      <c r="P305" s="489">
        <v>0</v>
      </c>
      <c r="Q305" s="252"/>
      <c r="R305" s="252"/>
      <c r="S305" s="272">
        <f t="shared" ref="S305" si="1612">C305-C304</f>
        <v>1.5332211942809124</v>
      </c>
      <c r="T305" s="805">
        <f t="shared" ref="T305" si="1613">D305-D304</f>
        <v>-47</v>
      </c>
      <c r="U305" s="272">
        <f t="shared" ref="U305" si="1614">E305-E304</f>
        <v>1.0909090909090935</v>
      </c>
      <c r="V305" s="805">
        <f t="shared" ref="V305" si="1615">F305-F304</f>
        <v>20</v>
      </c>
      <c r="W305" s="805">
        <f t="shared" ref="W305" si="1616">G305-G304</f>
        <v>-25.023809523809518</v>
      </c>
      <c r="X305" s="805">
        <f t="shared" ref="X305" si="1617">H305-H304</f>
        <v>-147</v>
      </c>
      <c r="Y305" s="276">
        <f t="shared" ref="Y305" si="1618">I305-I304</f>
        <v>-3.468784838350075</v>
      </c>
      <c r="Z305" s="272">
        <f t="shared" ref="Z305" si="1619">J305-J304</f>
        <v>0</v>
      </c>
      <c r="AA305" s="272">
        <f t="shared" ref="AA305" si="1620">K305-K304</f>
        <v>5.268092858968032E-2</v>
      </c>
      <c r="AB305" s="272">
        <f t="shared" ref="AB305" si="1621">L305-L304</f>
        <v>0.66625435508782971</v>
      </c>
      <c r="AC305" s="272">
        <f t="shared" ref="AC305" si="1622">M305-M304</f>
        <v>-2.614607064425428</v>
      </c>
      <c r="AD305" s="276">
        <f t="shared" ref="AD305" si="1623">N305-N304</f>
        <v>-7.9441816651311115E-2</v>
      </c>
      <c r="AF305" s="51" t="s">
        <v>1185</v>
      </c>
    </row>
    <row r="306" spans="1:32">
      <c r="A306" s="439"/>
      <c r="B306" s="457" t="s">
        <v>133</v>
      </c>
      <c r="C306" s="444">
        <v>132.53333333333333</v>
      </c>
      <c r="D306" s="445">
        <v>0</v>
      </c>
      <c r="E306" s="445">
        <v>143.6</v>
      </c>
      <c r="F306" s="445">
        <v>0</v>
      </c>
      <c r="G306" s="445">
        <v>198</v>
      </c>
      <c r="H306" s="445">
        <v>0</v>
      </c>
      <c r="I306" s="444">
        <v>138.28571428571428</v>
      </c>
      <c r="J306" s="444">
        <v>0</v>
      </c>
      <c r="K306" s="445">
        <v>0</v>
      </c>
      <c r="L306" s="445">
        <v>0</v>
      </c>
      <c r="M306" s="445">
        <v>0</v>
      </c>
      <c r="N306" s="444">
        <v>0</v>
      </c>
      <c r="O306" s="444">
        <v>0</v>
      </c>
      <c r="P306" s="489">
        <v>0</v>
      </c>
      <c r="Q306" s="252"/>
      <c r="R306" s="252"/>
      <c r="S306" s="113"/>
      <c r="T306" s="113"/>
      <c r="Y306" s="275"/>
      <c r="AD306" s="275"/>
    </row>
    <row r="307" spans="1:32">
      <c r="A307" s="439"/>
      <c r="B307" s="457" t="s">
        <v>476</v>
      </c>
      <c r="C307" s="444">
        <v>116</v>
      </c>
      <c r="D307" s="445">
        <v>134</v>
      </c>
      <c r="E307" s="445">
        <v>180</v>
      </c>
      <c r="F307" s="445">
        <v>108</v>
      </c>
      <c r="G307" s="445">
        <v>134.66666666666666</v>
      </c>
      <c r="H307" s="445">
        <v>0</v>
      </c>
      <c r="I307" s="444">
        <v>148.11111111111111</v>
      </c>
      <c r="J307" s="444">
        <v>0</v>
      </c>
      <c r="K307" s="445">
        <v>0</v>
      </c>
      <c r="L307" s="445">
        <v>0</v>
      </c>
      <c r="M307" s="445">
        <v>0</v>
      </c>
      <c r="N307" s="444">
        <v>0</v>
      </c>
      <c r="O307" s="444">
        <v>0</v>
      </c>
      <c r="P307" s="489">
        <v>0</v>
      </c>
      <c r="Q307" s="252"/>
      <c r="R307" s="252"/>
      <c r="S307" s="272">
        <f t="shared" ref="S307" si="1624">C307-C306</f>
        <v>-16.533333333333331</v>
      </c>
      <c r="T307" s="805">
        <f t="shared" ref="T307" si="1625">D307-D306</f>
        <v>134</v>
      </c>
      <c r="U307" s="805">
        <f t="shared" ref="U307" si="1626">E307-E306</f>
        <v>36.400000000000006</v>
      </c>
      <c r="V307" s="805">
        <f t="shared" ref="V307" si="1627">F307-F306</f>
        <v>108</v>
      </c>
      <c r="W307" s="805">
        <f t="shared" ref="W307" si="1628">G307-G306</f>
        <v>-63.333333333333343</v>
      </c>
      <c r="X307" s="272">
        <f t="shared" ref="X307" si="1629">H307-H306</f>
        <v>0</v>
      </c>
      <c r="Y307" s="276">
        <f t="shared" ref="Y307" si="1630">I307-I306</f>
        <v>9.8253968253968367</v>
      </c>
      <c r="Z307" s="272">
        <f t="shared" ref="Z307" si="1631">J307-J306</f>
        <v>0</v>
      </c>
      <c r="AA307" s="272">
        <f t="shared" ref="AA307" si="1632">K307-K306</f>
        <v>0</v>
      </c>
      <c r="AB307" s="272">
        <f t="shared" ref="AB307" si="1633">L307-L306</f>
        <v>0</v>
      </c>
      <c r="AC307" s="272">
        <f t="shared" ref="AC307" si="1634">M307-M306</f>
        <v>0</v>
      </c>
      <c r="AD307" s="276">
        <f t="shared" ref="AD307" si="1635">N307-N306</f>
        <v>0</v>
      </c>
      <c r="AF307" s="51" t="s">
        <v>1184</v>
      </c>
    </row>
    <row r="308" spans="1:32">
      <c r="A308" s="439"/>
      <c r="B308" s="457" t="s">
        <v>135</v>
      </c>
      <c r="C308" s="444">
        <v>130.07806891600862</v>
      </c>
      <c r="D308" s="445">
        <v>137.05402384500746</v>
      </c>
      <c r="E308" s="445">
        <v>138.64361115487631</v>
      </c>
      <c r="F308" s="445">
        <v>154.88432835820896</v>
      </c>
      <c r="G308" s="445">
        <v>146.40922768304915</v>
      </c>
      <c r="H308" s="445">
        <v>142.28779069767441</v>
      </c>
      <c r="I308" s="444">
        <v>134.79695408532177</v>
      </c>
      <c r="J308" s="444">
        <v>0</v>
      </c>
      <c r="K308" s="445">
        <v>82.488987284287006</v>
      </c>
      <c r="L308" s="445">
        <v>85.833049139668262</v>
      </c>
      <c r="M308" s="445">
        <v>89.083675143560299</v>
      </c>
      <c r="N308" s="444">
        <v>84.616488670396109</v>
      </c>
      <c r="O308" s="444">
        <v>0</v>
      </c>
      <c r="P308" s="489">
        <v>0</v>
      </c>
      <c r="Q308" s="252"/>
      <c r="R308" s="252"/>
      <c r="S308" s="113"/>
      <c r="T308" s="113"/>
      <c r="Y308" s="275"/>
      <c r="AD308" s="275"/>
    </row>
    <row r="309" spans="1:32">
      <c r="A309" s="439"/>
      <c r="B309" s="457" t="s">
        <v>478</v>
      </c>
      <c r="C309" s="444">
        <v>129.21781457556182</v>
      </c>
      <c r="D309" s="445">
        <v>136.9544008483563</v>
      </c>
      <c r="E309" s="445">
        <v>136.66888647978936</v>
      </c>
      <c r="F309" s="445">
        <v>151.75903614457832</v>
      </c>
      <c r="G309" s="445">
        <v>143.1977653631285</v>
      </c>
      <c r="H309" s="445">
        <v>138.86244204018547</v>
      </c>
      <c r="I309" s="444">
        <v>133.49383723037883</v>
      </c>
      <c r="J309" s="444">
        <v>0</v>
      </c>
      <c r="K309" s="445">
        <v>82.774189993387708</v>
      </c>
      <c r="L309" s="445">
        <v>85.187683694891533</v>
      </c>
      <c r="M309" s="445">
        <v>86.775174681463213</v>
      </c>
      <c r="N309" s="444">
        <v>84.220619772678532</v>
      </c>
      <c r="O309" s="444">
        <v>0</v>
      </c>
      <c r="P309" s="489">
        <v>0</v>
      </c>
      <c r="Q309" s="252"/>
      <c r="R309" s="252"/>
      <c r="S309" s="272">
        <f t="shared" ref="S309" si="1636">C309-C308</f>
        <v>-0.86025434044680082</v>
      </c>
      <c r="T309" s="272">
        <f t="shared" ref="T309" si="1637">D309-D308</f>
        <v>-9.9622996651163476E-2</v>
      </c>
      <c r="U309" s="272">
        <f t="shared" ref="U309" si="1638">E309-E308</f>
        <v>-1.9747246750869465</v>
      </c>
      <c r="V309" s="272">
        <f t="shared" ref="V309" si="1639">F309-F308</f>
        <v>-3.1252922136306438</v>
      </c>
      <c r="W309" s="272">
        <f t="shared" ref="W309" si="1640">G309-G308</f>
        <v>-3.2114623199206562</v>
      </c>
      <c r="X309" s="272">
        <f t="shared" ref="X309" si="1641">H309-H308</f>
        <v>-3.4253486574889394</v>
      </c>
      <c r="Y309" s="276">
        <f t="shared" ref="Y309" si="1642">I309-I308</f>
        <v>-1.3031168549429424</v>
      </c>
      <c r="Z309" s="272">
        <f t="shared" ref="Z309" si="1643">J309-J308</f>
        <v>0</v>
      </c>
      <c r="AA309" s="272">
        <f t="shared" ref="AA309" si="1644">K309-K308</f>
        <v>0.28520270910070167</v>
      </c>
      <c r="AB309" s="272">
        <f t="shared" ref="AB309" si="1645">L309-L308</f>
        <v>-0.64536544477672919</v>
      </c>
      <c r="AC309" s="272">
        <f t="shared" ref="AC309" si="1646">M309-M308</f>
        <v>-2.3085004620970864</v>
      </c>
      <c r="AD309" s="276">
        <f t="shared" ref="AD309" si="1647">N309-N308</f>
        <v>-0.39586889771757683</v>
      </c>
    </row>
    <row r="310" spans="1:32">
      <c r="A310" s="439"/>
      <c r="B310" s="457" t="s">
        <v>137</v>
      </c>
      <c r="C310" s="444">
        <v>97.268728222996515</v>
      </c>
      <c r="D310" s="445">
        <v>90</v>
      </c>
      <c r="E310" s="445">
        <v>90.409431605246724</v>
      </c>
      <c r="F310" s="445">
        <v>87</v>
      </c>
      <c r="G310" s="445">
        <v>86.085106382978722</v>
      </c>
      <c r="H310" s="445">
        <v>97.206896551724142</v>
      </c>
      <c r="I310" s="444">
        <v>93.20317701892894</v>
      </c>
      <c r="J310" s="444">
        <v>0</v>
      </c>
      <c r="K310" s="445">
        <v>72.12446958981613</v>
      </c>
      <c r="L310" s="445">
        <v>69.562406015037595</v>
      </c>
      <c r="M310" s="445">
        <v>74.160642570281126</v>
      </c>
      <c r="N310" s="444">
        <v>71.386181369524991</v>
      </c>
      <c r="O310" s="444">
        <v>0</v>
      </c>
      <c r="P310" s="489">
        <v>0</v>
      </c>
      <c r="Q310" s="252"/>
      <c r="R310" s="252"/>
      <c r="S310" s="113"/>
      <c r="T310" s="113"/>
      <c r="Y310" s="275"/>
      <c r="AD310" s="275"/>
    </row>
    <row r="311" spans="1:32">
      <c r="A311" s="439"/>
      <c r="B311" s="457" t="s">
        <v>480</v>
      </c>
      <c r="C311" s="444">
        <v>97.079687820907779</v>
      </c>
      <c r="D311" s="445">
        <v>91</v>
      </c>
      <c r="E311" s="445">
        <v>89.860102071450015</v>
      </c>
      <c r="F311" s="445">
        <v>80</v>
      </c>
      <c r="G311" s="445">
        <v>91.004926108374377</v>
      </c>
      <c r="H311" s="445">
        <v>93.194508009153324</v>
      </c>
      <c r="I311" s="444">
        <v>93.149146789855749</v>
      </c>
      <c r="J311" s="444">
        <v>0</v>
      </c>
      <c r="K311" s="445">
        <v>71.065300896286814</v>
      </c>
      <c r="L311" s="445">
        <v>70.657183499288763</v>
      </c>
      <c r="M311" s="445">
        <v>70.885826771653541</v>
      </c>
      <c r="N311" s="444">
        <v>70.873993095512077</v>
      </c>
      <c r="O311" s="444">
        <v>0</v>
      </c>
      <c r="P311" s="489">
        <v>0</v>
      </c>
      <c r="Q311" s="252"/>
      <c r="R311" s="252"/>
      <c r="S311" s="272">
        <f t="shared" ref="S311" si="1648">C311-C310</f>
        <v>-0.18904040208873596</v>
      </c>
      <c r="T311" s="272">
        <f t="shared" ref="T311" si="1649">D311-D310</f>
        <v>1</v>
      </c>
      <c r="U311" s="272">
        <f t="shared" ref="U311" si="1650">E311-E310</f>
        <v>-0.54932953379670835</v>
      </c>
      <c r="V311" s="272">
        <f t="shared" ref="V311" si="1651">F311-F310</f>
        <v>-7</v>
      </c>
      <c r="W311" s="272">
        <f t="shared" ref="W311" si="1652">G311-G310</f>
        <v>4.919819725395655</v>
      </c>
      <c r="X311" s="272">
        <f t="shared" ref="X311" si="1653">H311-H310</f>
        <v>-4.0123885425708181</v>
      </c>
      <c r="Y311" s="276">
        <f t="shared" ref="Y311" si="1654">I311-I310</f>
        <v>-5.4030229073191549E-2</v>
      </c>
      <c r="Z311" s="272">
        <f t="shared" ref="Z311" si="1655">J311-J310</f>
        <v>0</v>
      </c>
      <c r="AA311" s="272">
        <f t="shared" ref="AA311" si="1656">K311-K310</f>
        <v>-1.0591686935293154</v>
      </c>
      <c r="AB311" s="272">
        <f t="shared" ref="AB311" si="1657">L311-L310</f>
        <v>1.0947774842511677</v>
      </c>
      <c r="AC311" s="272">
        <f t="shared" ref="AC311" si="1658">M311-M310</f>
        <v>-3.2748157986275857</v>
      </c>
      <c r="AD311" s="276">
        <f t="shared" ref="AD311" si="1659">N311-N310</f>
        <v>-0.51218827401291378</v>
      </c>
    </row>
    <row r="312" spans="1:32">
      <c r="A312" s="439"/>
      <c r="B312" s="457" t="s">
        <v>139</v>
      </c>
      <c r="C312" s="444">
        <v>76.037613488975353</v>
      </c>
      <c r="D312" s="445">
        <v>70</v>
      </c>
      <c r="E312" s="445">
        <v>61.398360655737704</v>
      </c>
      <c r="F312" s="445">
        <v>62</v>
      </c>
      <c r="G312" s="445">
        <v>61.217798594847778</v>
      </c>
      <c r="H312" s="445">
        <v>88.743589743589737</v>
      </c>
      <c r="I312" s="444">
        <v>67.830559112249247</v>
      </c>
      <c r="J312" s="444">
        <v>0</v>
      </c>
      <c r="K312" s="445">
        <v>63.289910600255425</v>
      </c>
      <c r="L312" s="445">
        <v>59.964935064935062</v>
      </c>
      <c r="M312" s="445">
        <v>56.554455445544555</v>
      </c>
      <c r="N312" s="444">
        <v>60.810883620689658</v>
      </c>
      <c r="O312" s="444">
        <v>0</v>
      </c>
      <c r="P312" s="489">
        <v>0</v>
      </c>
      <c r="Q312" s="252"/>
      <c r="R312" s="252"/>
      <c r="S312" s="113"/>
      <c r="T312" s="113"/>
      <c r="Y312" s="275"/>
      <c r="AD312" s="275"/>
    </row>
    <row r="313" spans="1:32">
      <c r="A313" s="439"/>
      <c r="B313" s="457" t="s">
        <v>482</v>
      </c>
      <c r="C313" s="444">
        <v>74.579874213836476</v>
      </c>
      <c r="D313" s="445">
        <v>64</v>
      </c>
      <c r="E313" s="445">
        <v>58.593607305936075</v>
      </c>
      <c r="F313" s="445">
        <v>62</v>
      </c>
      <c r="G313" s="445">
        <v>53.257826887661139</v>
      </c>
      <c r="H313" s="445">
        <v>83.978260869565219</v>
      </c>
      <c r="I313" s="444">
        <v>63.842796446504444</v>
      </c>
      <c r="J313" s="444">
        <v>0</v>
      </c>
      <c r="K313" s="445">
        <v>63.528535980148881</v>
      </c>
      <c r="L313" s="445">
        <v>60.845956354300384</v>
      </c>
      <c r="M313" s="445">
        <v>57.987012987012989</v>
      </c>
      <c r="N313" s="444">
        <v>61.522979397781299</v>
      </c>
      <c r="O313" s="444">
        <v>0</v>
      </c>
      <c r="P313" s="489">
        <v>0</v>
      </c>
      <c r="Q313" s="252"/>
      <c r="R313" s="252"/>
      <c r="S313" s="272">
        <f t="shared" ref="S313" si="1660">C313-C312</f>
        <v>-1.4577392751388771</v>
      </c>
      <c r="T313" s="272">
        <f t="shared" ref="T313" si="1661">D313-D312</f>
        <v>-6</v>
      </c>
      <c r="U313" s="272">
        <f t="shared" ref="U313" si="1662">E313-E312</f>
        <v>-2.8047533498016293</v>
      </c>
      <c r="V313" s="272">
        <f t="shared" ref="V313" si="1663">F313-F312</f>
        <v>0</v>
      </c>
      <c r="W313" s="272">
        <f t="shared" ref="W313" si="1664">G313-G312</f>
        <v>-7.9599717071866394</v>
      </c>
      <c r="X313" s="272">
        <f t="shared" ref="X313" si="1665">H313-H312</f>
        <v>-4.7653288740245188</v>
      </c>
      <c r="Y313" s="276">
        <f t="shared" ref="Y313" si="1666">I313-I312</f>
        <v>-3.9877626657448033</v>
      </c>
      <c r="Z313" s="272">
        <f t="shared" ref="Z313" si="1667">J313-J312</f>
        <v>0</v>
      </c>
      <c r="AA313" s="272">
        <f t="shared" ref="AA313" si="1668">K313-K312</f>
        <v>0.23862537989345611</v>
      </c>
      <c r="AB313" s="272">
        <f t="shared" ref="AB313" si="1669">L313-L312</f>
        <v>0.88102128936532154</v>
      </c>
      <c r="AC313" s="272">
        <f t="shared" ref="AC313" si="1670">M313-M312</f>
        <v>1.4325575414684337</v>
      </c>
      <c r="AD313" s="276">
        <f t="shared" ref="AD313" si="1671">N313-N312</f>
        <v>0.71209577709164051</v>
      </c>
    </row>
    <row r="314" spans="1:32">
      <c r="A314" s="439"/>
      <c r="B314" s="457" t="s">
        <v>141</v>
      </c>
      <c r="C314" s="444">
        <v>96.34</v>
      </c>
      <c r="D314" s="445">
        <v>79</v>
      </c>
      <c r="E314" s="445">
        <v>107.91304347826087</v>
      </c>
      <c r="F314" s="445">
        <v>140</v>
      </c>
      <c r="G314" s="445">
        <v>58.018518518518519</v>
      </c>
      <c r="H314" s="445">
        <v>163</v>
      </c>
      <c r="I314" s="444">
        <v>76.221052631578942</v>
      </c>
      <c r="J314" s="444">
        <v>0</v>
      </c>
      <c r="K314" s="445">
        <v>0</v>
      </c>
      <c r="L314" s="445">
        <v>0</v>
      </c>
      <c r="M314" s="445">
        <v>0</v>
      </c>
      <c r="N314" s="444">
        <v>0</v>
      </c>
      <c r="O314" s="444">
        <v>0</v>
      </c>
      <c r="P314" s="489">
        <v>0</v>
      </c>
      <c r="Q314" s="252"/>
      <c r="R314" s="252"/>
      <c r="S314" s="113"/>
      <c r="T314" s="113"/>
      <c r="Y314" s="275"/>
      <c r="AD314" s="275"/>
    </row>
    <row r="315" spans="1:32">
      <c r="A315" s="439"/>
      <c r="B315" s="457" t="s">
        <v>484</v>
      </c>
      <c r="C315" s="444">
        <v>83.833333333333329</v>
      </c>
      <c r="D315" s="445">
        <v>69</v>
      </c>
      <c r="E315" s="445">
        <v>55.02</v>
      </c>
      <c r="F315" s="445">
        <v>60</v>
      </c>
      <c r="G315" s="445">
        <v>58</v>
      </c>
      <c r="H315" s="445">
        <v>66</v>
      </c>
      <c r="I315" s="444">
        <v>60.10144927536232</v>
      </c>
      <c r="J315" s="444">
        <v>0</v>
      </c>
      <c r="K315" s="445">
        <v>0</v>
      </c>
      <c r="L315" s="445">
        <v>0</v>
      </c>
      <c r="M315" s="445">
        <v>0</v>
      </c>
      <c r="N315" s="444">
        <v>0</v>
      </c>
      <c r="O315" s="444">
        <v>0</v>
      </c>
      <c r="P315" s="489">
        <v>0</v>
      </c>
      <c r="Q315" s="252"/>
      <c r="R315" s="252"/>
      <c r="S315" s="272">
        <f t="shared" ref="S315" si="1672">C315-C314</f>
        <v>-12.506666666666675</v>
      </c>
      <c r="T315" s="272">
        <f t="shared" ref="T315" si="1673">D315-D314</f>
        <v>-10</v>
      </c>
      <c r="U315" s="805">
        <f t="shared" ref="U315" si="1674">E315-E314</f>
        <v>-52.893043478260871</v>
      </c>
      <c r="V315" s="805">
        <f t="shared" ref="V315" si="1675">F315-F314</f>
        <v>-80</v>
      </c>
      <c r="W315" s="272">
        <f t="shared" ref="W315" si="1676">G315-G314</f>
        <v>-1.8518518518519045E-2</v>
      </c>
      <c r="X315" s="805">
        <f t="shared" ref="X315" si="1677">H315-H314</f>
        <v>-97</v>
      </c>
      <c r="Y315" s="276">
        <f t="shared" ref="Y315" si="1678">I315-I314</f>
        <v>-16.119603356216622</v>
      </c>
      <c r="Z315" s="272">
        <f t="shared" ref="Z315" si="1679">J315-J314</f>
        <v>0</v>
      </c>
      <c r="AA315" s="272">
        <f t="shared" ref="AA315" si="1680">K315-K314</f>
        <v>0</v>
      </c>
      <c r="AB315" s="272">
        <f t="shared" ref="AB315" si="1681">L315-L314</f>
        <v>0</v>
      </c>
      <c r="AC315" s="272">
        <f t="shared" ref="AC315" si="1682">M315-M314</f>
        <v>0</v>
      </c>
      <c r="AD315" s="276">
        <f t="shared" ref="AD315" si="1683">N315-N314</f>
        <v>0</v>
      </c>
    </row>
    <row r="316" spans="1:32">
      <c r="A316" s="439"/>
      <c r="B316" s="457" t="s">
        <v>143</v>
      </c>
      <c r="C316" s="444">
        <v>94.236098281913911</v>
      </c>
      <c r="D316" s="445">
        <v>85.376832844574778</v>
      </c>
      <c r="E316" s="445">
        <v>85.89986962190352</v>
      </c>
      <c r="F316" s="445">
        <v>79.459731543624159</v>
      </c>
      <c r="G316" s="445">
        <v>75.853073463268359</v>
      </c>
      <c r="H316" s="445">
        <v>96.682539682539684</v>
      </c>
      <c r="I316" s="444">
        <v>88.39904951709336</v>
      </c>
      <c r="J316" s="444">
        <v>0</v>
      </c>
      <c r="K316" s="445">
        <v>67.481879194630878</v>
      </c>
      <c r="L316" s="445">
        <v>64.412543554006973</v>
      </c>
      <c r="M316" s="445">
        <v>64.496376811594203</v>
      </c>
      <c r="N316" s="444">
        <v>65.741156169111306</v>
      </c>
      <c r="O316" s="444">
        <v>0</v>
      </c>
      <c r="P316" s="489">
        <v>0</v>
      </c>
      <c r="Q316" s="252"/>
      <c r="R316" s="252"/>
      <c r="S316" s="113"/>
      <c r="T316" s="113"/>
      <c r="Y316" s="275"/>
      <c r="AD316" s="275"/>
    </row>
    <row r="317" spans="1:32">
      <c r="A317" s="439"/>
      <c r="B317" s="457" t="s">
        <v>486</v>
      </c>
      <c r="C317" s="444">
        <v>93.889651531151003</v>
      </c>
      <c r="D317" s="445">
        <v>83.604786076867299</v>
      </c>
      <c r="E317" s="445">
        <v>84.341505695889055</v>
      </c>
      <c r="F317" s="445">
        <v>73.667870036101078</v>
      </c>
      <c r="G317" s="445">
        <v>71.842812006319122</v>
      </c>
      <c r="H317" s="445">
        <v>92.262396694214871</v>
      </c>
      <c r="I317" s="444">
        <v>86.977766171752592</v>
      </c>
      <c r="J317" s="444">
        <v>0</v>
      </c>
      <c r="K317" s="445">
        <v>67.237555135475745</v>
      </c>
      <c r="L317" s="445">
        <v>65.5</v>
      </c>
      <c r="M317" s="445">
        <v>63.703374777975135</v>
      </c>
      <c r="N317" s="444">
        <v>65.980726872246692</v>
      </c>
      <c r="O317" s="444">
        <v>0</v>
      </c>
      <c r="P317" s="489">
        <v>0</v>
      </c>
      <c r="Q317" s="252"/>
      <c r="R317" s="252"/>
      <c r="S317" s="272">
        <f t="shared" ref="S317" si="1684">C317-C316</f>
        <v>-0.3464467507629081</v>
      </c>
      <c r="T317" s="272">
        <f t="shared" ref="T317" si="1685">D317-D316</f>
        <v>-1.7720467677074794</v>
      </c>
      <c r="U317" s="272">
        <f t="shared" ref="U317" si="1686">E317-E316</f>
        <v>-1.5583639260144651</v>
      </c>
      <c r="V317" s="272">
        <f t="shared" ref="V317" si="1687">F317-F316</f>
        <v>-5.7918615075230804</v>
      </c>
      <c r="W317" s="272">
        <f t="shared" ref="W317" si="1688">G317-G316</f>
        <v>-4.0102614569492374</v>
      </c>
      <c r="X317" s="272">
        <f t="shared" ref="X317" si="1689">H317-H316</f>
        <v>-4.4201429883248124</v>
      </c>
      <c r="Y317" s="276">
        <f t="shared" ref="Y317" si="1690">I317-I316</f>
        <v>-1.4212833453407683</v>
      </c>
      <c r="Z317" s="272">
        <f t="shared" ref="Z317" si="1691">J317-J316</f>
        <v>0</v>
      </c>
      <c r="AA317" s="272">
        <f t="shared" ref="AA317" si="1692">K317-K316</f>
        <v>-0.244324059155133</v>
      </c>
      <c r="AB317" s="272">
        <f t="shared" ref="AB317" si="1693">L317-L316</f>
        <v>1.0874564459930269</v>
      </c>
      <c r="AC317" s="272">
        <f t="shared" ref="AC317" si="1694">M317-M316</f>
        <v>-0.79300203361906796</v>
      </c>
      <c r="AD317" s="276">
        <f t="shared" ref="AD317" si="1695">N317-N316</f>
        <v>0.23957070313538509</v>
      </c>
    </row>
    <row r="318" spans="1:32">
      <c r="A318" s="439"/>
      <c r="B318" s="457" t="s">
        <v>149</v>
      </c>
      <c r="C318" s="444">
        <v>115.62753036437248</v>
      </c>
      <c r="D318" s="445">
        <v>123</v>
      </c>
      <c r="E318" s="445">
        <v>110.33980582524272</v>
      </c>
      <c r="F318" s="445">
        <v>84</v>
      </c>
      <c r="G318" s="445">
        <v>99.347826086956516</v>
      </c>
      <c r="H318" s="445">
        <v>128.20689655172413</v>
      </c>
      <c r="I318" s="444">
        <v>110.32653061224489</v>
      </c>
      <c r="J318" s="444">
        <v>0</v>
      </c>
      <c r="K318" s="445">
        <v>0</v>
      </c>
      <c r="L318" s="445">
        <v>0</v>
      </c>
      <c r="M318" s="445">
        <v>0</v>
      </c>
      <c r="N318" s="444">
        <v>0</v>
      </c>
      <c r="O318" s="444">
        <v>0</v>
      </c>
      <c r="P318" s="489">
        <v>0</v>
      </c>
      <c r="Q318" s="252"/>
      <c r="R318" s="252"/>
      <c r="S318" s="113"/>
      <c r="T318" s="113"/>
      <c r="Y318" s="275"/>
      <c r="AD318" s="275"/>
    </row>
    <row r="319" spans="1:32">
      <c r="A319" s="439"/>
      <c r="B319" s="457" t="s">
        <v>488</v>
      </c>
      <c r="C319" s="444">
        <v>116.48051948051948</v>
      </c>
      <c r="D319" s="445">
        <v>110</v>
      </c>
      <c r="E319" s="445">
        <v>90.811224489795919</v>
      </c>
      <c r="F319" s="445">
        <v>88</v>
      </c>
      <c r="G319" s="445">
        <v>88.027027027027032</v>
      </c>
      <c r="H319" s="445">
        <v>125.375</v>
      </c>
      <c r="I319" s="444">
        <v>100.07142857142857</v>
      </c>
      <c r="J319" s="444">
        <v>0</v>
      </c>
      <c r="K319" s="445">
        <v>0</v>
      </c>
      <c r="L319" s="445">
        <v>0</v>
      </c>
      <c r="M319" s="445">
        <v>0</v>
      </c>
      <c r="N319" s="444">
        <v>0</v>
      </c>
      <c r="O319" s="444">
        <v>0</v>
      </c>
      <c r="P319" s="489">
        <v>0</v>
      </c>
      <c r="Q319" s="252"/>
      <c r="R319" s="252"/>
      <c r="S319" s="272">
        <f t="shared" ref="S319" si="1696">C319-C318</f>
        <v>0.85298911614700046</v>
      </c>
      <c r="T319" s="272">
        <f t="shared" ref="T319" si="1697">D319-D318</f>
        <v>-13</v>
      </c>
      <c r="U319" s="272">
        <f t="shared" ref="U319" si="1698">E319-E318</f>
        <v>-19.528581335446802</v>
      </c>
      <c r="V319" s="272">
        <f t="shared" ref="V319" si="1699">F319-F318</f>
        <v>4</v>
      </c>
      <c r="W319" s="272">
        <f t="shared" ref="W319" si="1700">G319-G318</f>
        <v>-11.320799059929485</v>
      </c>
      <c r="X319" s="272">
        <f t="shared" ref="X319" si="1701">H319-H318</f>
        <v>-2.8318965517241281</v>
      </c>
      <c r="Y319" s="276">
        <f t="shared" ref="Y319" si="1702">I319-I318</f>
        <v>-10.255102040816325</v>
      </c>
      <c r="Z319" s="272">
        <f t="shared" ref="Z319" si="1703">J319-J318</f>
        <v>0</v>
      </c>
      <c r="AA319" s="272">
        <f t="shared" ref="AA319" si="1704">K319-K318</f>
        <v>0</v>
      </c>
      <c r="AB319" s="272">
        <f t="shared" ref="AB319" si="1705">L319-L318</f>
        <v>0</v>
      </c>
      <c r="AC319" s="272">
        <f t="shared" ref="AC319" si="1706">M319-M318</f>
        <v>0</v>
      </c>
      <c r="AD319" s="276">
        <f t="shared" ref="AD319" si="1707">N319-N318</f>
        <v>0</v>
      </c>
    </row>
    <row r="320" spans="1:32">
      <c r="A320" s="439"/>
      <c r="B320" s="457" t="s">
        <v>145</v>
      </c>
      <c r="C320" s="444">
        <v>120.54288610160901</v>
      </c>
      <c r="D320" s="445">
        <v>123.81581769436997</v>
      </c>
      <c r="E320" s="445">
        <v>122.70326132114666</v>
      </c>
      <c r="F320" s="445">
        <v>114.53768115942029</v>
      </c>
      <c r="G320" s="445">
        <v>119.46536312849162</v>
      </c>
      <c r="H320" s="445">
        <v>124.35677530017152</v>
      </c>
      <c r="I320" s="444">
        <v>121.49996950289723</v>
      </c>
      <c r="J320" s="444">
        <v>0</v>
      </c>
      <c r="K320" s="445">
        <v>84.606954689146477</v>
      </c>
      <c r="L320" s="445">
        <v>85.382546201232032</v>
      </c>
      <c r="M320" s="445">
        <v>88.470489977728292</v>
      </c>
      <c r="N320" s="444">
        <v>85.473948220064727</v>
      </c>
      <c r="O320" s="444">
        <v>0</v>
      </c>
      <c r="P320" s="489">
        <v>0</v>
      </c>
      <c r="Q320" s="252"/>
      <c r="R320" s="252"/>
      <c r="S320" s="113"/>
      <c r="T320" s="113"/>
      <c r="Y320" s="275"/>
      <c r="AD320" s="275"/>
    </row>
    <row r="321" spans="1:30">
      <c r="A321" s="439"/>
      <c r="B321" s="457" t="s">
        <v>490</v>
      </c>
      <c r="C321" s="444">
        <v>119.43753525982574</v>
      </c>
      <c r="D321" s="445">
        <v>125.00365535248042</v>
      </c>
      <c r="E321" s="445">
        <v>121.01415285078852</v>
      </c>
      <c r="F321" s="445">
        <v>110.40770465489567</v>
      </c>
      <c r="G321" s="445">
        <v>122.04283801874163</v>
      </c>
      <c r="H321" s="445">
        <v>120.96809480401095</v>
      </c>
      <c r="I321" s="444">
        <v>120.5582717625954</v>
      </c>
      <c r="J321" s="444">
        <v>0</v>
      </c>
      <c r="K321" s="445">
        <v>84.712043614736501</v>
      </c>
      <c r="L321" s="445">
        <v>84.242156509195823</v>
      </c>
      <c r="M321" s="445">
        <v>85.696844283497157</v>
      </c>
      <c r="N321" s="444">
        <v>84.660138929943841</v>
      </c>
      <c r="O321" s="444">
        <v>0</v>
      </c>
      <c r="P321" s="489">
        <v>0</v>
      </c>
      <c r="Q321" s="252"/>
      <c r="R321" s="252"/>
      <c r="S321" s="272">
        <f t="shared" ref="S321" si="1708">C321-C320</f>
        <v>-1.1053508417832774</v>
      </c>
      <c r="T321" s="272">
        <f t="shared" ref="T321" si="1709">D321-D320</f>
        <v>1.1878376581104533</v>
      </c>
      <c r="U321" s="272">
        <f t="shared" ref="U321" si="1710">E321-E320</f>
        <v>-1.6891084703581356</v>
      </c>
      <c r="V321" s="272">
        <f t="shared" ref="V321" si="1711">F321-F320</f>
        <v>-4.1299765045246204</v>
      </c>
      <c r="W321" s="272">
        <f t="shared" ref="W321" si="1712">G321-G320</f>
        <v>2.5774748902500164</v>
      </c>
      <c r="X321" s="272">
        <f t="shared" ref="X321" si="1713">H321-H320</f>
        <v>-3.3886804961605748</v>
      </c>
      <c r="Y321" s="276">
        <f t="shared" ref="Y321" si="1714">I321-I320</f>
        <v>-0.94169774030183362</v>
      </c>
      <c r="Z321" s="272">
        <f t="shared" ref="Z321" si="1715">J321-J320</f>
        <v>0</v>
      </c>
      <c r="AA321" s="272">
        <f t="shared" ref="AA321" si="1716">K321-K320</f>
        <v>0.10508892559002447</v>
      </c>
      <c r="AB321" s="272">
        <f t="shared" ref="AB321" si="1717">L321-L320</f>
        <v>-1.1403896920362087</v>
      </c>
      <c r="AC321" s="272">
        <f t="shared" ref="AC321" si="1718">M321-M320</f>
        <v>-2.7736456942311349</v>
      </c>
      <c r="AD321" s="276">
        <f t="shared" ref="AD321" si="1719">N321-N320</f>
        <v>-0.81380929012088643</v>
      </c>
    </row>
    <row r="322" spans="1:30">
      <c r="A322" s="439"/>
      <c r="B322" s="457" t="s">
        <v>147</v>
      </c>
      <c r="C322" s="444">
        <v>78.667487684729068</v>
      </c>
      <c r="D322" s="445">
        <v>71.514195583596219</v>
      </c>
      <c r="E322" s="445">
        <v>64.340189873417728</v>
      </c>
      <c r="F322" s="445">
        <v>62.335135135135133</v>
      </c>
      <c r="G322" s="445">
        <v>62.394919168591223</v>
      </c>
      <c r="H322" s="445">
        <v>92.904761904761898</v>
      </c>
      <c r="I322" s="444">
        <v>70.07930607187113</v>
      </c>
      <c r="J322" s="444">
        <v>0</v>
      </c>
      <c r="K322" s="445">
        <v>76.389366827253951</v>
      </c>
      <c r="L322" s="445">
        <v>79.263711799230919</v>
      </c>
      <c r="M322" s="445">
        <v>81.28125</v>
      </c>
      <c r="N322" s="444">
        <v>78.303791579437075</v>
      </c>
      <c r="O322" s="444">
        <v>0</v>
      </c>
      <c r="P322" s="489">
        <v>0</v>
      </c>
      <c r="Q322" s="252"/>
      <c r="R322" s="252"/>
      <c r="S322" s="113"/>
      <c r="T322" s="113"/>
      <c r="Y322" s="275"/>
      <c r="AD322" s="275"/>
    </row>
    <row r="323" spans="1:30">
      <c r="A323" s="439"/>
      <c r="B323" s="457" t="s">
        <v>492</v>
      </c>
      <c r="C323" s="444">
        <v>76.786231884057969</v>
      </c>
      <c r="D323" s="445">
        <v>65.01583113456465</v>
      </c>
      <c r="E323" s="445">
        <v>61.884164222873899</v>
      </c>
      <c r="F323" s="445">
        <v>62.921348314606739</v>
      </c>
      <c r="G323" s="445">
        <v>54.121818181818185</v>
      </c>
      <c r="H323" s="445">
        <v>83.978260869565219</v>
      </c>
      <c r="I323" s="444">
        <v>65.811115283514837</v>
      </c>
      <c r="J323" s="444">
        <v>0</v>
      </c>
      <c r="K323" s="445">
        <v>76.390974911601276</v>
      </c>
      <c r="L323" s="445">
        <v>79.456639820191043</v>
      </c>
      <c r="M323" s="445">
        <v>78.415989159891595</v>
      </c>
      <c r="N323" s="444">
        <v>77.936406759561223</v>
      </c>
      <c r="O323" s="444">
        <v>0</v>
      </c>
      <c r="P323" s="489">
        <v>0</v>
      </c>
      <c r="Q323" s="252"/>
      <c r="R323" s="252"/>
      <c r="S323" s="272">
        <f t="shared" ref="S323" si="1720">C323-C322</f>
        <v>-1.8812558006710987</v>
      </c>
      <c r="T323" s="272">
        <f t="shared" ref="T323" si="1721">D323-D322</f>
        <v>-6.4983644490315697</v>
      </c>
      <c r="U323" s="272">
        <f t="shared" ref="U323" si="1722">E323-E322</f>
        <v>-2.4560256505438289</v>
      </c>
      <c r="V323" s="272">
        <f t="shared" ref="V323" si="1723">F323-F322</f>
        <v>0.58621317947160634</v>
      </c>
      <c r="W323" s="272">
        <f t="shared" ref="W323" si="1724">G323-G322</f>
        <v>-8.2731009867730378</v>
      </c>
      <c r="X323" s="272">
        <f t="shared" ref="X323" si="1725">H323-H322</f>
        <v>-8.9265010351966794</v>
      </c>
      <c r="Y323" s="276">
        <f t="shared" ref="Y323" si="1726">I323-I322</f>
        <v>-4.2681907883562928</v>
      </c>
      <c r="Z323" s="272">
        <f t="shared" ref="Z323" si="1727">J323-J322</f>
        <v>0</v>
      </c>
      <c r="AA323" s="272">
        <f t="shared" ref="AA323" si="1728">K323-K322</f>
        <v>1.6080843473247342E-3</v>
      </c>
      <c r="AB323" s="272">
        <f t="shared" ref="AB323" si="1729">L323-L322</f>
        <v>0.19292802096012451</v>
      </c>
      <c r="AC323" s="272">
        <f t="shared" ref="AC323" si="1730">M323-M322</f>
        <v>-2.8652608401084052</v>
      </c>
      <c r="AD323" s="276">
        <f t="shared" ref="AD323" si="1731">N323-N322</f>
        <v>-0.36738481987585203</v>
      </c>
    </row>
    <row r="324" spans="1:30">
      <c r="A324" s="439"/>
      <c r="B324" s="457" t="s">
        <v>181</v>
      </c>
      <c r="C324" s="444">
        <v>118.49427641884564</v>
      </c>
      <c r="D324" s="445">
        <v>119.71905114899926</v>
      </c>
      <c r="E324" s="445">
        <v>119.10818713450293</v>
      </c>
      <c r="F324" s="445">
        <v>103.50057142857143</v>
      </c>
      <c r="G324" s="445">
        <v>108.34907782276203</v>
      </c>
      <c r="H324" s="445">
        <v>123.26324503311258</v>
      </c>
      <c r="I324" s="444">
        <v>117.96444292976626</v>
      </c>
      <c r="J324" s="444">
        <v>0</v>
      </c>
      <c r="K324" s="445">
        <v>80.456022944550668</v>
      </c>
      <c r="L324" s="445">
        <v>82.30098868616858</v>
      </c>
      <c r="M324" s="445">
        <v>84.558375634517773</v>
      </c>
      <c r="N324" s="444">
        <v>81.812645999128961</v>
      </c>
      <c r="O324" s="444">
        <v>0</v>
      </c>
      <c r="P324" s="489">
        <v>0</v>
      </c>
      <c r="Q324" s="252"/>
      <c r="R324" s="252"/>
      <c r="S324" s="113"/>
      <c r="T324" s="113"/>
      <c r="Y324" s="275"/>
      <c r="AD324" s="275"/>
    </row>
    <row r="325" spans="1:30" ht="13.5" thickBot="1">
      <c r="A325" s="439"/>
      <c r="B325" s="457" t="s">
        <v>494</v>
      </c>
      <c r="C325" s="444">
        <v>117.33305524104642</v>
      </c>
      <c r="D325" s="445">
        <v>119.60204324067475</v>
      </c>
      <c r="E325" s="445">
        <v>117.20039720068091</v>
      </c>
      <c r="F325" s="445">
        <v>99.855181023720348</v>
      </c>
      <c r="G325" s="445">
        <v>103.76663405088063</v>
      </c>
      <c r="H325" s="445">
        <v>119.47944006999126</v>
      </c>
      <c r="I325" s="444">
        <v>116.45747074707471</v>
      </c>
      <c r="J325" s="444">
        <v>0</v>
      </c>
      <c r="K325" s="445">
        <v>80.591060707138098</v>
      </c>
      <c r="L325" s="445">
        <v>81.894901240238866</v>
      </c>
      <c r="M325" s="445">
        <v>81.809741982155771</v>
      </c>
      <c r="N325" s="444">
        <v>81.303248963883959</v>
      </c>
      <c r="O325" s="444">
        <v>0</v>
      </c>
      <c r="P325" s="489">
        <v>0</v>
      </c>
      <c r="Q325" s="252"/>
      <c r="R325" s="252"/>
      <c r="S325" s="273">
        <f t="shared" ref="S325" si="1732">C325-C324</f>
        <v>-1.1612211777992201</v>
      </c>
      <c r="T325" s="273">
        <f t="shared" ref="T325" si="1733">D325-D324</f>
        <v>-0.11700790832450991</v>
      </c>
      <c r="U325" s="273">
        <f t="shared" ref="U325" si="1734">E325-E324</f>
        <v>-1.9077899338220163</v>
      </c>
      <c r="V325" s="273">
        <f t="shared" ref="V325" si="1735">F325-F324</f>
        <v>-3.645390404851085</v>
      </c>
      <c r="W325" s="273">
        <f t="shared" ref="W325" si="1736">G325-G324</f>
        <v>-4.5824437718814011</v>
      </c>
      <c r="X325" s="273">
        <f t="shared" ref="X325" si="1737">H325-H324</f>
        <v>-3.7838049631213266</v>
      </c>
      <c r="Y325" s="277">
        <f t="shared" ref="Y325" si="1738">I325-I324</f>
        <v>-1.5069721826915554</v>
      </c>
      <c r="Z325" s="273">
        <f t="shared" ref="Z325" si="1739">J325-J324</f>
        <v>0</v>
      </c>
      <c r="AA325" s="273">
        <f t="shared" ref="AA325" si="1740">K325-K324</f>
        <v>0.13503776258743017</v>
      </c>
      <c r="AB325" s="273">
        <f t="shared" ref="AB325" si="1741">L325-L324</f>
        <v>-0.40608744592971391</v>
      </c>
      <c r="AC325" s="273">
        <f t="shared" ref="AC325" si="1742">M325-M324</f>
        <v>-2.7486336523620025</v>
      </c>
      <c r="AD325" s="277">
        <f t="shared" ref="AD325" si="1743">N325-N324</f>
        <v>-0.50939703524500146</v>
      </c>
    </row>
    <row r="326" spans="1:30">
      <c r="A326" s="432" t="s">
        <v>545</v>
      </c>
      <c r="B326" s="431" t="s">
        <v>240</v>
      </c>
      <c r="C326" s="428">
        <v>0</v>
      </c>
      <c r="D326" s="429">
        <v>0</v>
      </c>
      <c r="E326" s="429">
        <v>0</v>
      </c>
      <c r="F326" s="429">
        <v>0</v>
      </c>
      <c r="G326" s="429">
        <v>0</v>
      </c>
      <c r="H326" s="429">
        <v>0</v>
      </c>
      <c r="I326" s="428">
        <v>0</v>
      </c>
      <c r="J326" s="428">
        <v>0</v>
      </c>
      <c r="K326" s="429">
        <v>0</v>
      </c>
      <c r="L326" s="429">
        <v>0</v>
      </c>
      <c r="M326" s="429">
        <v>0</v>
      </c>
      <c r="N326" s="428">
        <v>0</v>
      </c>
      <c r="O326" s="428">
        <v>0</v>
      </c>
      <c r="P326" s="430">
        <v>0</v>
      </c>
      <c r="Q326" s="252"/>
      <c r="R326" s="252"/>
      <c r="S326" s="271" t="s">
        <v>534</v>
      </c>
      <c r="T326" s="113"/>
      <c r="Y326" s="275"/>
      <c r="AD326" s="275"/>
    </row>
    <row r="327" spans="1:30">
      <c r="A327" s="439"/>
      <c r="B327" s="457" t="s">
        <v>464</v>
      </c>
      <c r="C327" s="444">
        <v>0</v>
      </c>
      <c r="D327" s="445">
        <v>0</v>
      </c>
      <c r="E327" s="445">
        <v>0</v>
      </c>
      <c r="F327" s="445">
        <v>0</v>
      </c>
      <c r="G327" s="445">
        <v>0</v>
      </c>
      <c r="H327" s="445">
        <v>0</v>
      </c>
      <c r="I327" s="444">
        <v>0</v>
      </c>
      <c r="J327" s="444">
        <v>0</v>
      </c>
      <c r="K327" s="445">
        <v>0</v>
      </c>
      <c r="L327" s="445">
        <v>0</v>
      </c>
      <c r="M327" s="445">
        <v>0</v>
      </c>
      <c r="N327" s="444">
        <v>0</v>
      </c>
      <c r="O327" s="444">
        <v>0</v>
      </c>
      <c r="P327" s="489">
        <v>0</v>
      </c>
      <c r="Q327" s="252"/>
      <c r="R327" s="252"/>
      <c r="S327" s="272">
        <f t="shared" ref="S327" si="1744">C327-C326</f>
        <v>0</v>
      </c>
      <c r="T327" s="272">
        <f t="shared" ref="T327" si="1745">D327-D326</f>
        <v>0</v>
      </c>
      <c r="U327" s="272">
        <f t="shared" ref="U327" si="1746">E327-E326</f>
        <v>0</v>
      </c>
      <c r="V327" s="272">
        <f t="shared" ref="V327" si="1747">F327-F326</f>
        <v>0</v>
      </c>
      <c r="W327" s="272">
        <f t="shared" ref="W327" si="1748">G327-G326</f>
        <v>0</v>
      </c>
      <c r="X327" s="272">
        <f t="shared" ref="X327" si="1749">H327-H326</f>
        <v>0</v>
      </c>
      <c r="Y327" s="276">
        <f t="shared" ref="Y327" si="1750">I327-I326</f>
        <v>0</v>
      </c>
      <c r="Z327" s="272">
        <f t="shared" ref="Z327" si="1751">J327-J326</f>
        <v>0</v>
      </c>
      <c r="AA327" s="272">
        <f t="shared" ref="AA327" si="1752">K327-K326</f>
        <v>0</v>
      </c>
      <c r="AB327" s="272">
        <f t="shared" ref="AB327" si="1753">L327-L326</f>
        <v>0</v>
      </c>
      <c r="AC327" s="272">
        <f t="shared" ref="AC327" si="1754">M327-M326</f>
        <v>0</v>
      </c>
      <c r="AD327" s="276">
        <f t="shared" ref="AD327" si="1755">N327-N326</f>
        <v>0</v>
      </c>
    </row>
    <row r="328" spans="1:30">
      <c r="A328" s="439"/>
      <c r="B328" s="457" t="s">
        <v>242</v>
      </c>
      <c r="C328" s="444">
        <v>0</v>
      </c>
      <c r="D328" s="445">
        <v>0</v>
      </c>
      <c r="E328" s="445">
        <v>0</v>
      </c>
      <c r="F328" s="445">
        <v>0</v>
      </c>
      <c r="G328" s="445">
        <v>0</v>
      </c>
      <c r="H328" s="445">
        <v>0</v>
      </c>
      <c r="I328" s="444">
        <v>0</v>
      </c>
      <c r="J328" s="444">
        <v>0</v>
      </c>
      <c r="K328" s="445">
        <v>0</v>
      </c>
      <c r="L328" s="445">
        <v>0</v>
      </c>
      <c r="M328" s="445">
        <v>0</v>
      </c>
      <c r="N328" s="444">
        <v>0</v>
      </c>
      <c r="O328" s="444">
        <v>0</v>
      </c>
      <c r="P328" s="489">
        <v>0</v>
      </c>
      <c r="Q328" s="252"/>
      <c r="R328" s="252"/>
      <c r="S328" s="113"/>
      <c r="T328" s="113"/>
      <c r="Y328" s="275"/>
      <c r="AD328" s="275"/>
    </row>
    <row r="329" spans="1:30">
      <c r="A329" s="439"/>
      <c r="B329" s="457" t="s">
        <v>466</v>
      </c>
      <c r="C329" s="444">
        <v>0</v>
      </c>
      <c r="D329" s="445">
        <v>0</v>
      </c>
      <c r="E329" s="445">
        <v>0</v>
      </c>
      <c r="F329" s="445">
        <v>0</v>
      </c>
      <c r="G329" s="445">
        <v>0</v>
      </c>
      <c r="H329" s="445">
        <v>0</v>
      </c>
      <c r="I329" s="444">
        <v>0</v>
      </c>
      <c r="J329" s="444">
        <v>0</v>
      </c>
      <c r="K329" s="445">
        <v>0</v>
      </c>
      <c r="L329" s="445">
        <v>0</v>
      </c>
      <c r="M329" s="445">
        <v>0</v>
      </c>
      <c r="N329" s="444">
        <v>0</v>
      </c>
      <c r="O329" s="444">
        <v>0</v>
      </c>
      <c r="P329" s="489">
        <v>0</v>
      </c>
      <c r="Q329" s="252"/>
      <c r="R329" s="252"/>
      <c r="S329" s="272">
        <f t="shared" ref="S329" si="1756">C329-C328</f>
        <v>0</v>
      </c>
      <c r="T329" s="272">
        <f t="shared" ref="T329" si="1757">D329-D328</f>
        <v>0</v>
      </c>
      <c r="U329" s="272">
        <f t="shared" ref="U329" si="1758">E329-E328</f>
        <v>0</v>
      </c>
      <c r="V329" s="272">
        <f t="shared" ref="V329" si="1759">F329-F328</f>
        <v>0</v>
      </c>
      <c r="W329" s="272">
        <f t="shared" ref="W329" si="1760">G329-G328</f>
        <v>0</v>
      </c>
      <c r="X329" s="272">
        <f t="shared" ref="X329" si="1761">H329-H328</f>
        <v>0</v>
      </c>
      <c r="Y329" s="276">
        <f t="shared" ref="Y329" si="1762">I329-I328</f>
        <v>0</v>
      </c>
      <c r="Z329" s="272">
        <f t="shared" ref="Z329" si="1763">J329-J328</f>
        <v>0</v>
      </c>
      <c r="AA329" s="272">
        <f t="shared" ref="AA329" si="1764">K329-K328</f>
        <v>0</v>
      </c>
      <c r="AB329" s="272">
        <f t="shared" ref="AB329" si="1765">L329-L328</f>
        <v>0</v>
      </c>
      <c r="AC329" s="272">
        <f t="shared" ref="AC329" si="1766">M329-M328</f>
        <v>0</v>
      </c>
      <c r="AD329" s="276">
        <f t="shared" ref="AD329" si="1767">N329-N328</f>
        <v>0</v>
      </c>
    </row>
    <row r="330" spans="1:30">
      <c r="A330" s="439"/>
      <c r="B330" s="457" t="s">
        <v>244</v>
      </c>
      <c r="C330" s="444">
        <v>0</v>
      </c>
      <c r="D330" s="445">
        <v>0</v>
      </c>
      <c r="E330" s="445">
        <v>0</v>
      </c>
      <c r="F330" s="445">
        <v>0</v>
      </c>
      <c r="G330" s="445">
        <v>0</v>
      </c>
      <c r="H330" s="445">
        <v>0</v>
      </c>
      <c r="I330" s="444">
        <v>0</v>
      </c>
      <c r="J330" s="444">
        <v>0</v>
      </c>
      <c r="K330" s="445">
        <v>0</v>
      </c>
      <c r="L330" s="445">
        <v>0</v>
      </c>
      <c r="M330" s="445">
        <v>0</v>
      </c>
      <c r="N330" s="444">
        <v>0</v>
      </c>
      <c r="O330" s="444">
        <v>0</v>
      </c>
      <c r="P330" s="489">
        <v>0</v>
      </c>
      <c r="Q330" s="252"/>
      <c r="R330" s="252"/>
      <c r="S330" s="113"/>
      <c r="T330" s="113"/>
      <c r="Y330" s="275"/>
      <c r="AD330" s="275"/>
    </row>
    <row r="331" spans="1:30">
      <c r="A331" s="439"/>
      <c r="B331" s="457" t="s">
        <v>468</v>
      </c>
      <c r="C331" s="444">
        <v>0</v>
      </c>
      <c r="D331" s="445">
        <v>0</v>
      </c>
      <c r="E331" s="445">
        <v>0</v>
      </c>
      <c r="F331" s="445">
        <v>0</v>
      </c>
      <c r="G331" s="445">
        <v>0</v>
      </c>
      <c r="H331" s="445">
        <v>0</v>
      </c>
      <c r="I331" s="444">
        <v>0</v>
      </c>
      <c r="J331" s="444">
        <v>0</v>
      </c>
      <c r="K331" s="445">
        <v>0</v>
      </c>
      <c r="L331" s="445">
        <v>0</v>
      </c>
      <c r="M331" s="445">
        <v>0</v>
      </c>
      <c r="N331" s="444">
        <v>0</v>
      </c>
      <c r="O331" s="444">
        <v>0</v>
      </c>
      <c r="P331" s="489">
        <v>0</v>
      </c>
      <c r="Q331" s="252"/>
      <c r="R331" s="252"/>
      <c r="S331" s="272">
        <f t="shared" ref="S331" si="1768">C331-C330</f>
        <v>0</v>
      </c>
      <c r="T331" s="272">
        <f t="shared" ref="T331" si="1769">D331-D330</f>
        <v>0</v>
      </c>
      <c r="U331" s="272">
        <f t="shared" ref="U331" si="1770">E331-E330</f>
        <v>0</v>
      </c>
      <c r="V331" s="272">
        <f t="shared" ref="V331" si="1771">F331-F330</f>
        <v>0</v>
      </c>
      <c r="W331" s="272">
        <f t="shared" ref="W331" si="1772">G331-G330</f>
        <v>0</v>
      </c>
      <c r="X331" s="272">
        <f t="shared" ref="X331" si="1773">H331-H330</f>
        <v>0</v>
      </c>
      <c r="Y331" s="276">
        <f t="shared" ref="Y331" si="1774">I331-I330</f>
        <v>0</v>
      </c>
      <c r="Z331" s="272">
        <f t="shared" ref="Z331" si="1775">J331-J330</f>
        <v>0</v>
      </c>
      <c r="AA331" s="272">
        <f t="shared" ref="AA331" si="1776">K331-K330</f>
        <v>0</v>
      </c>
      <c r="AB331" s="272">
        <f t="shared" ref="AB331" si="1777">L331-L330</f>
        <v>0</v>
      </c>
      <c r="AC331" s="272">
        <f t="shared" ref="AC331" si="1778">M331-M330</f>
        <v>0</v>
      </c>
      <c r="AD331" s="276">
        <f t="shared" ref="AD331" si="1779">N331-N330</f>
        <v>0</v>
      </c>
    </row>
    <row r="332" spans="1:30">
      <c r="A332" s="439"/>
      <c r="B332" s="457" t="s">
        <v>246</v>
      </c>
      <c r="C332" s="444">
        <v>0</v>
      </c>
      <c r="D332" s="445">
        <v>0</v>
      </c>
      <c r="E332" s="445">
        <v>0</v>
      </c>
      <c r="F332" s="445">
        <v>0</v>
      </c>
      <c r="G332" s="445">
        <v>0</v>
      </c>
      <c r="H332" s="445">
        <v>0</v>
      </c>
      <c r="I332" s="444">
        <v>0</v>
      </c>
      <c r="J332" s="444">
        <v>0</v>
      </c>
      <c r="K332" s="445">
        <v>0</v>
      </c>
      <c r="L332" s="445">
        <v>0</v>
      </c>
      <c r="M332" s="445">
        <v>0</v>
      </c>
      <c r="N332" s="444">
        <v>0</v>
      </c>
      <c r="O332" s="444">
        <v>0</v>
      </c>
      <c r="P332" s="489">
        <v>0</v>
      </c>
      <c r="Q332" s="252"/>
      <c r="R332" s="252"/>
      <c r="S332" s="113"/>
      <c r="T332" s="113"/>
      <c r="Y332" s="275"/>
      <c r="AD332" s="275"/>
    </row>
    <row r="333" spans="1:30">
      <c r="A333" s="439"/>
      <c r="B333" s="457" t="s">
        <v>470</v>
      </c>
      <c r="C333" s="444">
        <v>0</v>
      </c>
      <c r="D333" s="445">
        <v>0</v>
      </c>
      <c r="E333" s="445">
        <v>0</v>
      </c>
      <c r="F333" s="445">
        <v>0</v>
      </c>
      <c r="G333" s="445">
        <v>0</v>
      </c>
      <c r="H333" s="445">
        <v>0</v>
      </c>
      <c r="I333" s="444">
        <v>0</v>
      </c>
      <c r="J333" s="444">
        <v>0</v>
      </c>
      <c r="K333" s="445">
        <v>0</v>
      </c>
      <c r="L333" s="445">
        <v>0</v>
      </c>
      <c r="M333" s="445">
        <v>0</v>
      </c>
      <c r="N333" s="444">
        <v>0</v>
      </c>
      <c r="O333" s="444">
        <v>0</v>
      </c>
      <c r="P333" s="489">
        <v>0</v>
      </c>
      <c r="Q333" s="252"/>
      <c r="R333" s="252"/>
      <c r="S333" s="272">
        <f t="shared" ref="S333" si="1780">C333-C332</f>
        <v>0</v>
      </c>
      <c r="T333" s="272">
        <f t="shared" ref="T333" si="1781">D333-D332</f>
        <v>0</v>
      </c>
      <c r="U333" s="272">
        <f t="shared" ref="U333" si="1782">E333-E332</f>
        <v>0</v>
      </c>
      <c r="V333" s="272">
        <f t="shared" ref="V333" si="1783">F333-F332</f>
        <v>0</v>
      </c>
      <c r="W333" s="272">
        <f t="shared" ref="W333" si="1784">G333-G332</f>
        <v>0</v>
      </c>
      <c r="X333" s="272">
        <f t="shared" ref="X333" si="1785">H333-H332</f>
        <v>0</v>
      </c>
      <c r="Y333" s="276">
        <f t="shared" ref="Y333" si="1786">I333-I332</f>
        <v>0</v>
      </c>
      <c r="Z333" s="272">
        <f t="shared" ref="Z333" si="1787">J333-J332</f>
        <v>0</v>
      </c>
      <c r="AA333" s="272">
        <f t="shared" ref="AA333" si="1788">K333-K332</f>
        <v>0</v>
      </c>
      <c r="AB333" s="272">
        <f t="shared" ref="AB333" si="1789">L333-L332</f>
        <v>0</v>
      </c>
      <c r="AC333" s="272">
        <f t="shared" ref="AC333" si="1790">M333-M332</f>
        <v>0</v>
      </c>
      <c r="AD333" s="276">
        <f t="shared" ref="AD333" si="1791">N333-N332</f>
        <v>0</v>
      </c>
    </row>
    <row r="334" spans="1:30">
      <c r="A334" s="439"/>
      <c r="B334" s="457" t="s">
        <v>129</v>
      </c>
      <c r="C334" s="444">
        <v>0</v>
      </c>
      <c r="D334" s="445">
        <v>0</v>
      </c>
      <c r="E334" s="445">
        <v>0</v>
      </c>
      <c r="F334" s="445">
        <v>0</v>
      </c>
      <c r="G334" s="445">
        <v>0</v>
      </c>
      <c r="H334" s="445">
        <v>0</v>
      </c>
      <c r="I334" s="444">
        <v>0</v>
      </c>
      <c r="J334" s="444">
        <v>0</v>
      </c>
      <c r="K334" s="445">
        <v>0</v>
      </c>
      <c r="L334" s="445">
        <v>0</v>
      </c>
      <c r="M334" s="445">
        <v>0</v>
      </c>
      <c r="N334" s="444">
        <v>0</v>
      </c>
      <c r="O334" s="444">
        <v>0</v>
      </c>
      <c r="P334" s="489">
        <v>0</v>
      </c>
      <c r="Q334" s="252"/>
      <c r="R334" s="252"/>
      <c r="S334" s="113"/>
      <c r="T334" s="113"/>
      <c r="Y334" s="275"/>
      <c r="AD334" s="275"/>
    </row>
    <row r="335" spans="1:30">
      <c r="A335" s="439"/>
      <c r="B335" s="457" t="s">
        <v>472</v>
      </c>
      <c r="C335" s="444">
        <v>0</v>
      </c>
      <c r="D335" s="445">
        <v>0</v>
      </c>
      <c r="E335" s="445">
        <v>0</v>
      </c>
      <c r="F335" s="445">
        <v>0</v>
      </c>
      <c r="G335" s="445">
        <v>0</v>
      </c>
      <c r="H335" s="445">
        <v>0</v>
      </c>
      <c r="I335" s="444">
        <v>0</v>
      </c>
      <c r="J335" s="444">
        <v>0</v>
      </c>
      <c r="K335" s="445">
        <v>0</v>
      </c>
      <c r="L335" s="445">
        <v>0</v>
      </c>
      <c r="M335" s="445">
        <v>0</v>
      </c>
      <c r="N335" s="444">
        <v>0</v>
      </c>
      <c r="O335" s="444">
        <v>0</v>
      </c>
      <c r="P335" s="489">
        <v>0</v>
      </c>
      <c r="Q335" s="252"/>
      <c r="R335" s="252"/>
      <c r="S335" s="272">
        <f t="shared" ref="S335" si="1792">C335-C334</f>
        <v>0</v>
      </c>
      <c r="T335" s="272">
        <f t="shared" ref="T335" si="1793">D335-D334</f>
        <v>0</v>
      </c>
      <c r="U335" s="272">
        <f t="shared" ref="U335" si="1794">E335-E334</f>
        <v>0</v>
      </c>
      <c r="V335" s="272">
        <f t="shared" ref="V335" si="1795">F335-F334</f>
        <v>0</v>
      </c>
      <c r="W335" s="272">
        <f t="shared" ref="W335" si="1796">G335-G334</f>
        <v>0</v>
      </c>
      <c r="X335" s="272">
        <f t="shared" ref="X335" si="1797">H335-H334</f>
        <v>0</v>
      </c>
      <c r="Y335" s="276">
        <f t="shared" ref="Y335" si="1798">I335-I334</f>
        <v>0</v>
      </c>
      <c r="Z335" s="272">
        <f t="shared" ref="Z335" si="1799">J335-J334</f>
        <v>0</v>
      </c>
      <c r="AA335" s="272">
        <f t="shared" ref="AA335" si="1800">K335-K334</f>
        <v>0</v>
      </c>
      <c r="AB335" s="272">
        <f t="shared" ref="AB335" si="1801">L335-L334</f>
        <v>0</v>
      </c>
      <c r="AC335" s="272">
        <f t="shared" ref="AC335" si="1802">M335-M334</f>
        <v>0</v>
      </c>
      <c r="AD335" s="276">
        <f t="shared" ref="AD335" si="1803">N335-N334</f>
        <v>0</v>
      </c>
    </row>
    <row r="336" spans="1:30">
      <c r="A336" s="439"/>
      <c r="B336" s="457" t="s">
        <v>131</v>
      </c>
      <c r="C336" s="444">
        <v>0</v>
      </c>
      <c r="D336" s="445">
        <v>0</v>
      </c>
      <c r="E336" s="445">
        <v>0</v>
      </c>
      <c r="F336" s="445">
        <v>0</v>
      </c>
      <c r="G336" s="445">
        <v>0</v>
      </c>
      <c r="H336" s="445">
        <v>0</v>
      </c>
      <c r="I336" s="444">
        <v>0</v>
      </c>
      <c r="J336" s="444">
        <v>0</v>
      </c>
      <c r="K336" s="445">
        <v>0</v>
      </c>
      <c r="L336" s="445">
        <v>0</v>
      </c>
      <c r="M336" s="445">
        <v>0</v>
      </c>
      <c r="N336" s="444">
        <v>0</v>
      </c>
      <c r="O336" s="444">
        <v>0</v>
      </c>
      <c r="P336" s="489">
        <v>0</v>
      </c>
      <c r="Q336" s="252"/>
      <c r="R336" s="252"/>
      <c r="S336" s="113"/>
      <c r="T336" s="113"/>
      <c r="Y336" s="275"/>
      <c r="AD336" s="275"/>
    </row>
    <row r="337" spans="1:30">
      <c r="A337" s="439"/>
      <c r="B337" s="457" t="s">
        <v>474</v>
      </c>
      <c r="C337" s="444">
        <v>0</v>
      </c>
      <c r="D337" s="445">
        <v>0</v>
      </c>
      <c r="E337" s="445">
        <v>0</v>
      </c>
      <c r="F337" s="445">
        <v>0</v>
      </c>
      <c r="G337" s="445">
        <v>0</v>
      </c>
      <c r="H337" s="445">
        <v>0</v>
      </c>
      <c r="I337" s="444">
        <v>0</v>
      </c>
      <c r="J337" s="444">
        <v>0</v>
      </c>
      <c r="K337" s="445">
        <v>0</v>
      </c>
      <c r="L337" s="445">
        <v>0</v>
      </c>
      <c r="M337" s="445">
        <v>0</v>
      </c>
      <c r="N337" s="444">
        <v>0</v>
      </c>
      <c r="O337" s="444">
        <v>0</v>
      </c>
      <c r="P337" s="489">
        <v>0</v>
      </c>
      <c r="Q337" s="252"/>
      <c r="R337" s="252"/>
      <c r="S337" s="272">
        <f t="shared" ref="S337" si="1804">C337-C336</f>
        <v>0</v>
      </c>
      <c r="T337" s="272">
        <f t="shared" ref="T337" si="1805">D337-D336</f>
        <v>0</v>
      </c>
      <c r="U337" s="272">
        <f t="shared" ref="U337" si="1806">E337-E336</f>
        <v>0</v>
      </c>
      <c r="V337" s="272">
        <f t="shared" ref="V337" si="1807">F337-F336</f>
        <v>0</v>
      </c>
      <c r="W337" s="272">
        <f t="shared" ref="W337" si="1808">G337-G336</f>
        <v>0</v>
      </c>
      <c r="X337" s="272">
        <f t="shared" ref="X337" si="1809">H337-H336</f>
        <v>0</v>
      </c>
      <c r="Y337" s="276">
        <f t="shared" ref="Y337" si="1810">I337-I336</f>
        <v>0</v>
      </c>
      <c r="Z337" s="272">
        <f t="shared" ref="Z337" si="1811">J337-J336</f>
        <v>0</v>
      </c>
      <c r="AA337" s="272">
        <f t="shared" ref="AA337" si="1812">K337-K336</f>
        <v>0</v>
      </c>
      <c r="AB337" s="272">
        <f t="shared" ref="AB337" si="1813">L337-L336</f>
        <v>0</v>
      </c>
      <c r="AC337" s="272">
        <f t="shared" ref="AC337" si="1814">M337-M336</f>
        <v>0</v>
      </c>
      <c r="AD337" s="276">
        <f t="shared" ref="AD337" si="1815">N337-N336</f>
        <v>0</v>
      </c>
    </row>
    <row r="338" spans="1:30">
      <c r="A338" s="439"/>
      <c r="B338" s="457" t="s">
        <v>133</v>
      </c>
      <c r="C338" s="444">
        <v>0</v>
      </c>
      <c r="D338" s="445">
        <v>0</v>
      </c>
      <c r="E338" s="445">
        <v>0</v>
      </c>
      <c r="F338" s="445">
        <v>0</v>
      </c>
      <c r="G338" s="445">
        <v>0</v>
      </c>
      <c r="H338" s="445">
        <v>0</v>
      </c>
      <c r="I338" s="444">
        <v>0</v>
      </c>
      <c r="J338" s="444">
        <v>0</v>
      </c>
      <c r="K338" s="445">
        <v>0</v>
      </c>
      <c r="L338" s="445">
        <v>0</v>
      </c>
      <c r="M338" s="445">
        <v>0</v>
      </c>
      <c r="N338" s="444">
        <v>0</v>
      </c>
      <c r="O338" s="444">
        <v>0</v>
      </c>
      <c r="P338" s="489">
        <v>0</v>
      </c>
      <c r="Q338" s="252"/>
      <c r="R338" s="252"/>
      <c r="S338" s="113"/>
      <c r="T338" s="113"/>
      <c r="Y338" s="275"/>
      <c r="AD338" s="275"/>
    </row>
    <row r="339" spans="1:30">
      <c r="A339" s="439"/>
      <c r="B339" s="457" t="s">
        <v>476</v>
      </c>
      <c r="C339" s="444">
        <v>0</v>
      </c>
      <c r="D339" s="445">
        <v>0</v>
      </c>
      <c r="E339" s="445">
        <v>0</v>
      </c>
      <c r="F339" s="445">
        <v>0</v>
      </c>
      <c r="G339" s="445">
        <v>0</v>
      </c>
      <c r="H339" s="445">
        <v>0</v>
      </c>
      <c r="I339" s="444">
        <v>0</v>
      </c>
      <c r="J339" s="444">
        <v>0</v>
      </c>
      <c r="K339" s="445">
        <v>0</v>
      </c>
      <c r="L339" s="445">
        <v>0</v>
      </c>
      <c r="M339" s="445">
        <v>0</v>
      </c>
      <c r="N339" s="444">
        <v>0</v>
      </c>
      <c r="O339" s="444">
        <v>0</v>
      </c>
      <c r="P339" s="489">
        <v>0</v>
      </c>
      <c r="Q339" s="252"/>
      <c r="R339" s="252"/>
      <c r="S339" s="272">
        <f t="shared" ref="S339" si="1816">C339-C338</f>
        <v>0</v>
      </c>
      <c r="T339" s="272">
        <f t="shared" ref="T339" si="1817">D339-D338</f>
        <v>0</v>
      </c>
      <c r="U339" s="272">
        <f t="shared" ref="U339" si="1818">E339-E338</f>
        <v>0</v>
      </c>
      <c r="V339" s="272">
        <f t="shared" ref="V339" si="1819">F339-F338</f>
        <v>0</v>
      </c>
      <c r="W339" s="272">
        <f t="shared" ref="W339" si="1820">G339-G338</f>
        <v>0</v>
      </c>
      <c r="X339" s="272">
        <f t="shared" ref="X339" si="1821">H339-H338</f>
        <v>0</v>
      </c>
      <c r="Y339" s="276">
        <f t="shared" ref="Y339" si="1822">I339-I338</f>
        <v>0</v>
      </c>
      <c r="Z339" s="272">
        <f t="shared" ref="Z339" si="1823">J339-J338</f>
        <v>0</v>
      </c>
      <c r="AA339" s="272">
        <f t="shared" ref="AA339" si="1824">K339-K338</f>
        <v>0</v>
      </c>
      <c r="AB339" s="272">
        <f t="shared" ref="AB339" si="1825">L339-L338</f>
        <v>0</v>
      </c>
      <c r="AC339" s="272">
        <f t="shared" ref="AC339" si="1826">M339-M338</f>
        <v>0</v>
      </c>
      <c r="AD339" s="276">
        <f t="shared" ref="AD339" si="1827">N339-N338</f>
        <v>0</v>
      </c>
    </row>
    <row r="340" spans="1:30">
      <c r="A340" s="439"/>
      <c r="B340" s="457" t="s">
        <v>135</v>
      </c>
      <c r="C340" s="444">
        <v>0</v>
      </c>
      <c r="D340" s="445">
        <v>0</v>
      </c>
      <c r="E340" s="445">
        <v>0</v>
      </c>
      <c r="F340" s="445">
        <v>0</v>
      </c>
      <c r="G340" s="445">
        <v>0</v>
      </c>
      <c r="H340" s="445">
        <v>0</v>
      </c>
      <c r="I340" s="444">
        <v>0</v>
      </c>
      <c r="J340" s="444">
        <v>0</v>
      </c>
      <c r="K340" s="445">
        <v>0</v>
      </c>
      <c r="L340" s="445">
        <v>0</v>
      </c>
      <c r="M340" s="445">
        <v>0</v>
      </c>
      <c r="N340" s="444">
        <v>0</v>
      </c>
      <c r="O340" s="444">
        <v>0</v>
      </c>
      <c r="P340" s="489">
        <v>0</v>
      </c>
      <c r="Q340" s="252"/>
      <c r="R340" s="252"/>
      <c r="S340" s="113"/>
      <c r="T340" s="113"/>
      <c r="Y340" s="275"/>
      <c r="AD340" s="275"/>
    </row>
    <row r="341" spans="1:30">
      <c r="A341" s="439"/>
      <c r="B341" s="457" t="s">
        <v>478</v>
      </c>
      <c r="C341" s="444">
        <v>0</v>
      </c>
      <c r="D341" s="445">
        <v>0</v>
      </c>
      <c r="E341" s="445">
        <v>0</v>
      </c>
      <c r="F341" s="445">
        <v>0</v>
      </c>
      <c r="G341" s="445">
        <v>0</v>
      </c>
      <c r="H341" s="445">
        <v>0</v>
      </c>
      <c r="I341" s="444">
        <v>0</v>
      </c>
      <c r="J341" s="444">
        <v>0</v>
      </c>
      <c r="K341" s="445">
        <v>0</v>
      </c>
      <c r="L341" s="445">
        <v>0</v>
      </c>
      <c r="M341" s="445">
        <v>0</v>
      </c>
      <c r="N341" s="444">
        <v>0</v>
      </c>
      <c r="O341" s="444">
        <v>0</v>
      </c>
      <c r="P341" s="489">
        <v>0</v>
      </c>
      <c r="Q341" s="252"/>
      <c r="R341" s="252"/>
      <c r="S341" s="272">
        <f t="shared" ref="S341" si="1828">C341-C340</f>
        <v>0</v>
      </c>
      <c r="T341" s="272">
        <f t="shared" ref="T341" si="1829">D341-D340</f>
        <v>0</v>
      </c>
      <c r="U341" s="272">
        <f t="shared" ref="U341" si="1830">E341-E340</f>
        <v>0</v>
      </c>
      <c r="V341" s="272">
        <f t="shared" ref="V341" si="1831">F341-F340</f>
        <v>0</v>
      </c>
      <c r="W341" s="272">
        <f t="shared" ref="W341" si="1832">G341-G340</f>
        <v>0</v>
      </c>
      <c r="X341" s="272">
        <f t="shared" ref="X341" si="1833">H341-H340</f>
        <v>0</v>
      </c>
      <c r="Y341" s="276">
        <f t="shared" ref="Y341" si="1834">I341-I340</f>
        <v>0</v>
      </c>
      <c r="Z341" s="272">
        <f t="shared" ref="Z341" si="1835">J341-J340</f>
        <v>0</v>
      </c>
      <c r="AA341" s="272">
        <f t="shared" ref="AA341" si="1836">K341-K340</f>
        <v>0</v>
      </c>
      <c r="AB341" s="272">
        <f t="shared" ref="AB341" si="1837">L341-L340</f>
        <v>0</v>
      </c>
      <c r="AC341" s="272">
        <f t="shared" ref="AC341" si="1838">M341-M340</f>
        <v>0</v>
      </c>
      <c r="AD341" s="276">
        <f t="shared" ref="AD341" si="1839">N341-N340</f>
        <v>0</v>
      </c>
    </row>
    <row r="342" spans="1:30">
      <c r="A342" s="439"/>
      <c r="B342" s="457" t="s">
        <v>137</v>
      </c>
      <c r="C342" s="444">
        <v>0</v>
      </c>
      <c r="D342" s="445">
        <v>0</v>
      </c>
      <c r="E342" s="445">
        <v>0</v>
      </c>
      <c r="F342" s="445">
        <v>0</v>
      </c>
      <c r="G342" s="445">
        <v>0</v>
      </c>
      <c r="H342" s="445">
        <v>0</v>
      </c>
      <c r="I342" s="444">
        <v>0</v>
      </c>
      <c r="J342" s="444">
        <v>0</v>
      </c>
      <c r="K342" s="445">
        <v>0</v>
      </c>
      <c r="L342" s="445">
        <v>0</v>
      </c>
      <c r="M342" s="445">
        <v>0</v>
      </c>
      <c r="N342" s="444">
        <v>0</v>
      </c>
      <c r="O342" s="444">
        <v>0</v>
      </c>
      <c r="P342" s="489">
        <v>0</v>
      </c>
      <c r="Q342" s="252"/>
      <c r="R342" s="252"/>
      <c r="S342" s="113"/>
      <c r="T342" s="113"/>
      <c r="Y342" s="275"/>
      <c r="AD342" s="275"/>
    </row>
    <row r="343" spans="1:30">
      <c r="A343" s="439"/>
      <c r="B343" s="457" t="s">
        <v>480</v>
      </c>
      <c r="C343" s="444">
        <v>0</v>
      </c>
      <c r="D343" s="445">
        <v>0</v>
      </c>
      <c r="E343" s="445">
        <v>0</v>
      </c>
      <c r="F343" s="445">
        <v>0</v>
      </c>
      <c r="G343" s="445">
        <v>0</v>
      </c>
      <c r="H343" s="445">
        <v>0</v>
      </c>
      <c r="I343" s="444">
        <v>0</v>
      </c>
      <c r="J343" s="444">
        <v>0</v>
      </c>
      <c r="K343" s="445">
        <v>0</v>
      </c>
      <c r="L343" s="445">
        <v>0</v>
      </c>
      <c r="M343" s="445">
        <v>0</v>
      </c>
      <c r="N343" s="444">
        <v>0</v>
      </c>
      <c r="O343" s="444">
        <v>0</v>
      </c>
      <c r="P343" s="489">
        <v>0</v>
      </c>
      <c r="Q343" s="252"/>
      <c r="R343" s="252"/>
      <c r="S343" s="272">
        <f t="shared" ref="S343" si="1840">C343-C342</f>
        <v>0</v>
      </c>
      <c r="T343" s="272">
        <f t="shared" ref="T343" si="1841">D343-D342</f>
        <v>0</v>
      </c>
      <c r="U343" s="272">
        <f t="shared" ref="U343" si="1842">E343-E342</f>
        <v>0</v>
      </c>
      <c r="V343" s="272">
        <f t="shared" ref="V343" si="1843">F343-F342</f>
        <v>0</v>
      </c>
      <c r="W343" s="272">
        <f t="shared" ref="W343" si="1844">G343-G342</f>
        <v>0</v>
      </c>
      <c r="X343" s="272">
        <f t="shared" ref="X343" si="1845">H343-H342</f>
        <v>0</v>
      </c>
      <c r="Y343" s="276">
        <f t="shared" ref="Y343" si="1846">I343-I342</f>
        <v>0</v>
      </c>
      <c r="Z343" s="272">
        <f t="shared" ref="Z343" si="1847">J343-J342</f>
        <v>0</v>
      </c>
      <c r="AA343" s="272">
        <f t="shared" ref="AA343" si="1848">K343-K342</f>
        <v>0</v>
      </c>
      <c r="AB343" s="272">
        <f t="shared" ref="AB343" si="1849">L343-L342</f>
        <v>0</v>
      </c>
      <c r="AC343" s="272">
        <f t="shared" ref="AC343" si="1850">M343-M342</f>
        <v>0</v>
      </c>
      <c r="AD343" s="276">
        <f t="shared" ref="AD343" si="1851">N343-N342</f>
        <v>0</v>
      </c>
    </row>
    <row r="344" spans="1:30">
      <c r="A344" s="439"/>
      <c r="B344" s="457" t="s">
        <v>139</v>
      </c>
      <c r="C344" s="444">
        <v>0</v>
      </c>
      <c r="D344" s="445">
        <v>0</v>
      </c>
      <c r="E344" s="445">
        <v>0</v>
      </c>
      <c r="F344" s="445">
        <v>0</v>
      </c>
      <c r="G344" s="445">
        <v>0</v>
      </c>
      <c r="H344" s="445">
        <v>0</v>
      </c>
      <c r="I344" s="444">
        <v>0</v>
      </c>
      <c r="J344" s="444">
        <v>0</v>
      </c>
      <c r="K344" s="445">
        <v>0</v>
      </c>
      <c r="L344" s="445">
        <v>0</v>
      </c>
      <c r="M344" s="445">
        <v>0</v>
      </c>
      <c r="N344" s="444">
        <v>0</v>
      </c>
      <c r="O344" s="444">
        <v>0</v>
      </c>
      <c r="P344" s="489">
        <v>0</v>
      </c>
      <c r="Q344" s="252"/>
      <c r="R344" s="252"/>
      <c r="S344" s="113"/>
      <c r="T344" s="113"/>
      <c r="Y344" s="275"/>
      <c r="AD344" s="275"/>
    </row>
    <row r="345" spans="1:30">
      <c r="A345" s="439"/>
      <c r="B345" s="457" t="s">
        <v>482</v>
      </c>
      <c r="C345" s="444">
        <v>0</v>
      </c>
      <c r="D345" s="445">
        <v>0</v>
      </c>
      <c r="E345" s="445">
        <v>0</v>
      </c>
      <c r="F345" s="445">
        <v>0</v>
      </c>
      <c r="G345" s="445">
        <v>0</v>
      </c>
      <c r="H345" s="445">
        <v>0</v>
      </c>
      <c r="I345" s="444">
        <v>0</v>
      </c>
      <c r="J345" s="444">
        <v>0</v>
      </c>
      <c r="K345" s="445">
        <v>0</v>
      </c>
      <c r="L345" s="445">
        <v>0</v>
      </c>
      <c r="M345" s="445">
        <v>0</v>
      </c>
      <c r="N345" s="444">
        <v>0</v>
      </c>
      <c r="O345" s="444">
        <v>0</v>
      </c>
      <c r="P345" s="489">
        <v>0</v>
      </c>
      <c r="Q345" s="252"/>
      <c r="R345" s="252"/>
      <c r="S345" s="272">
        <f t="shared" ref="S345" si="1852">C345-C344</f>
        <v>0</v>
      </c>
      <c r="T345" s="272">
        <f t="shared" ref="T345" si="1853">D345-D344</f>
        <v>0</v>
      </c>
      <c r="U345" s="272">
        <f t="shared" ref="U345" si="1854">E345-E344</f>
        <v>0</v>
      </c>
      <c r="V345" s="272">
        <f t="shared" ref="V345" si="1855">F345-F344</f>
        <v>0</v>
      </c>
      <c r="W345" s="272">
        <f t="shared" ref="W345" si="1856">G345-G344</f>
        <v>0</v>
      </c>
      <c r="X345" s="272">
        <f t="shared" ref="X345" si="1857">H345-H344</f>
        <v>0</v>
      </c>
      <c r="Y345" s="276">
        <f t="shared" ref="Y345" si="1858">I345-I344</f>
        <v>0</v>
      </c>
      <c r="Z345" s="272">
        <f t="shared" ref="Z345" si="1859">J345-J344</f>
        <v>0</v>
      </c>
      <c r="AA345" s="272">
        <f t="shared" ref="AA345" si="1860">K345-K344</f>
        <v>0</v>
      </c>
      <c r="AB345" s="272">
        <f t="shared" ref="AB345" si="1861">L345-L344</f>
        <v>0</v>
      </c>
      <c r="AC345" s="272">
        <f t="shared" ref="AC345" si="1862">M345-M344</f>
        <v>0</v>
      </c>
      <c r="AD345" s="276">
        <f t="shared" ref="AD345" si="1863">N345-N344</f>
        <v>0</v>
      </c>
    </row>
    <row r="346" spans="1:30">
      <c r="A346" s="439"/>
      <c r="B346" s="457" t="s">
        <v>141</v>
      </c>
      <c r="C346" s="444">
        <v>0</v>
      </c>
      <c r="D346" s="445">
        <v>0</v>
      </c>
      <c r="E346" s="445">
        <v>0</v>
      </c>
      <c r="F346" s="445">
        <v>0</v>
      </c>
      <c r="G346" s="445">
        <v>0</v>
      </c>
      <c r="H346" s="445">
        <v>0</v>
      </c>
      <c r="I346" s="444">
        <v>0</v>
      </c>
      <c r="J346" s="444">
        <v>0</v>
      </c>
      <c r="K346" s="445">
        <v>0</v>
      </c>
      <c r="L346" s="445">
        <v>0</v>
      </c>
      <c r="M346" s="445">
        <v>0</v>
      </c>
      <c r="N346" s="444">
        <v>0</v>
      </c>
      <c r="O346" s="444">
        <v>0</v>
      </c>
      <c r="P346" s="489">
        <v>0</v>
      </c>
      <c r="Q346" s="252"/>
      <c r="R346" s="252"/>
      <c r="S346" s="113"/>
      <c r="T346" s="113"/>
      <c r="Y346" s="275"/>
      <c r="AD346" s="275"/>
    </row>
    <row r="347" spans="1:30">
      <c r="A347" s="439"/>
      <c r="B347" s="457" t="s">
        <v>484</v>
      </c>
      <c r="C347" s="444">
        <v>0</v>
      </c>
      <c r="D347" s="445">
        <v>0</v>
      </c>
      <c r="E347" s="445">
        <v>0</v>
      </c>
      <c r="F347" s="445">
        <v>0</v>
      </c>
      <c r="G347" s="445">
        <v>0</v>
      </c>
      <c r="H347" s="445">
        <v>0</v>
      </c>
      <c r="I347" s="444">
        <v>0</v>
      </c>
      <c r="J347" s="444">
        <v>0</v>
      </c>
      <c r="K347" s="445">
        <v>0</v>
      </c>
      <c r="L347" s="445">
        <v>0</v>
      </c>
      <c r="M347" s="445">
        <v>0</v>
      </c>
      <c r="N347" s="444">
        <v>0</v>
      </c>
      <c r="O347" s="444">
        <v>0</v>
      </c>
      <c r="P347" s="489">
        <v>0</v>
      </c>
      <c r="Q347" s="252"/>
      <c r="R347" s="252"/>
      <c r="S347" s="272">
        <f t="shared" ref="S347" si="1864">C347-C346</f>
        <v>0</v>
      </c>
      <c r="T347" s="272">
        <f t="shared" ref="T347" si="1865">D347-D346</f>
        <v>0</v>
      </c>
      <c r="U347" s="272">
        <f t="shared" ref="U347" si="1866">E347-E346</f>
        <v>0</v>
      </c>
      <c r="V347" s="272">
        <f t="shared" ref="V347" si="1867">F347-F346</f>
        <v>0</v>
      </c>
      <c r="W347" s="272">
        <f t="shared" ref="W347" si="1868">G347-G346</f>
        <v>0</v>
      </c>
      <c r="X347" s="272">
        <f t="shared" ref="X347" si="1869">H347-H346</f>
        <v>0</v>
      </c>
      <c r="Y347" s="276">
        <f t="shared" ref="Y347" si="1870">I347-I346</f>
        <v>0</v>
      </c>
      <c r="Z347" s="272">
        <f t="shared" ref="Z347" si="1871">J347-J346</f>
        <v>0</v>
      </c>
      <c r="AA347" s="272">
        <f t="shared" ref="AA347" si="1872">K347-K346</f>
        <v>0</v>
      </c>
      <c r="AB347" s="272">
        <f t="shared" ref="AB347" si="1873">L347-L346</f>
        <v>0</v>
      </c>
      <c r="AC347" s="272">
        <f t="shared" ref="AC347" si="1874">M347-M346</f>
        <v>0</v>
      </c>
      <c r="AD347" s="276">
        <f t="shared" ref="AD347" si="1875">N347-N346</f>
        <v>0</v>
      </c>
    </row>
    <row r="348" spans="1:30">
      <c r="A348" s="439"/>
      <c r="B348" s="457" t="s">
        <v>143</v>
      </c>
      <c r="C348" s="444">
        <v>0</v>
      </c>
      <c r="D348" s="445">
        <v>0</v>
      </c>
      <c r="E348" s="445">
        <v>0</v>
      </c>
      <c r="F348" s="445">
        <v>0</v>
      </c>
      <c r="G348" s="445">
        <v>0</v>
      </c>
      <c r="H348" s="445">
        <v>0</v>
      </c>
      <c r="I348" s="444">
        <v>0</v>
      </c>
      <c r="J348" s="444">
        <v>0</v>
      </c>
      <c r="K348" s="445">
        <v>0</v>
      </c>
      <c r="L348" s="445">
        <v>0</v>
      </c>
      <c r="M348" s="445">
        <v>0</v>
      </c>
      <c r="N348" s="444">
        <v>0</v>
      </c>
      <c r="O348" s="444">
        <v>0</v>
      </c>
      <c r="P348" s="489">
        <v>0</v>
      </c>
      <c r="Q348" s="252"/>
      <c r="R348" s="252"/>
      <c r="S348" s="113"/>
      <c r="T348" s="113"/>
      <c r="Y348" s="275"/>
      <c r="AD348" s="275"/>
    </row>
    <row r="349" spans="1:30">
      <c r="A349" s="439"/>
      <c r="B349" s="457" t="s">
        <v>486</v>
      </c>
      <c r="C349" s="444">
        <v>0</v>
      </c>
      <c r="D349" s="445">
        <v>0</v>
      </c>
      <c r="E349" s="445">
        <v>0</v>
      </c>
      <c r="F349" s="445">
        <v>0</v>
      </c>
      <c r="G349" s="445">
        <v>0</v>
      </c>
      <c r="H349" s="445">
        <v>0</v>
      </c>
      <c r="I349" s="444">
        <v>0</v>
      </c>
      <c r="J349" s="444">
        <v>0</v>
      </c>
      <c r="K349" s="445">
        <v>0</v>
      </c>
      <c r="L349" s="445">
        <v>0</v>
      </c>
      <c r="M349" s="445">
        <v>0</v>
      </c>
      <c r="N349" s="444">
        <v>0</v>
      </c>
      <c r="O349" s="444">
        <v>0</v>
      </c>
      <c r="P349" s="489">
        <v>0</v>
      </c>
      <c r="Q349" s="252"/>
      <c r="R349" s="252"/>
      <c r="S349" s="272">
        <f t="shared" ref="S349" si="1876">C349-C348</f>
        <v>0</v>
      </c>
      <c r="T349" s="272">
        <f t="shared" ref="T349" si="1877">D349-D348</f>
        <v>0</v>
      </c>
      <c r="U349" s="272">
        <f t="shared" ref="U349" si="1878">E349-E348</f>
        <v>0</v>
      </c>
      <c r="V349" s="272">
        <f t="shared" ref="V349" si="1879">F349-F348</f>
        <v>0</v>
      </c>
      <c r="W349" s="272">
        <f t="shared" ref="W349" si="1880">G349-G348</f>
        <v>0</v>
      </c>
      <c r="X349" s="272">
        <f t="shared" ref="X349" si="1881">H349-H348</f>
        <v>0</v>
      </c>
      <c r="Y349" s="276">
        <f t="shared" ref="Y349" si="1882">I349-I348</f>
        <v>0</v>
      </c>
      <c r="Z349" s="272">
        <f t="shared" ref="Z349" si="1883">J349-J348</f>
        <v>0</v>
      </c>
      <c r="AA349" s="272">
        <f t="shared" ref="AA349" si="1884">K349-K348</f>
        <v>0</v>
      </c>
      <c r="AB349" s="272">
        <f t="shared" ref="AB349" si="1885">L349-L348</f>
        <v>0</v>
      </c>
      <c r="AC349" s="272">
        <f t="shared" ref="AC349" si="1886">M349-M348</f>
        <v>0</v>
      </c>
      <c r="AD349" s="276">
        <f t="shared" ref="AD349" si="1887">N349-N348</f>
        <v>0</v>
      </c>
    </row>
    <row r="350" spans="1:30">
      <c r="A350" s="439"/>
      <c r="B350" s="457" t="s">
        <v>149</v>
      </c>
      <c r="C350" s="444">
        <v>0</v>
      </c>
      <c r="D350" s="445">
        <v>0</v>
      </c>
      <c r="E350" s="445">
        <v>0</v>
      </c>
      <c r="F350" s="445">
        <v>0</v>
      </c>
      <c r="G350" s="445">
        <v>0</v>
      </c>
      <c r="H350" s="445">
        <v>0</v>
      </c>
      <c r="I350" s="444">
        <v>0</v>
      </c>
      <c r="J350" s="444">
        <v>0</v>
      </c>
      <c r="K350" s="445">
        <v>0</v>
      </c>
      <c r="L350" s="445">
        <v>0</v>
      </c>
      <c r="M350" s="445">
        <v>0</v>
      </c>
      <c r="N350" s="444">
        <v>0</v>
      </c>
      <c r="O350" s="444">
        <v>0</v>
      </c>
      <c r="P350" s="489">
        <v>0</v>
      </c>
      <c r="Q350" s="252"/>
      <c r="R350" s="252"/>
      <c r="S350" s="113"/>
      <c r="T350" s="113"/>
      <c r="Y350" s="275"/>
      <c r="AD350" s="275"/>
    </row>
    <row r="351" spans="1:30">
      <c r="A351" s="439"/>
      <c r="B351" s="457" t="s">
        <v>488</v>
      </c>
      <c r="C351" s="444">
        <v>0</v>
      </c>
      <c r="D351" s="445">
        <v>0</v>
      </c>
      <c r="E351" s="445">
        <v>0</v>
      </c>
      <c r="F351" s="445">
        <v>0</v>
      </c>
      <c r="G351" s="445">
        <v>0</v>
      </c>
      <c r="H351" s="445">
        <v>0</v>
      </c>
      <c r="I351" s="444">
        <v>0</v>
      </c>
      <c r="J351" s="444">
        <v>0</v>
      </c>
      <c r="K351" s="445">
        <v>0</v>
      </c>
      <c r="L351" s="445">
        <v>0</v>
      </c>
      <c r="M351" s="445">
        <v>0</v>
      </c>
      <c r="N351" s="444">
        <v>0</v>
      </c>
      <c r="O351" s="444">
        <v>0</v>
      </c>
      <c r="P351" s="489">
        <v>0</v>
      </c>
      <c r="Q351" s="252"/>
      <c r="R351" s="252"/>
      <c r="S351" s="272">
        <f t="shared" ref="S351" si="1888">C351-C350</f>
        <v>0</v>
      </c>
      <c r="T351" s="272">
        <f t="shared" ref="T351" si="1889">D351-D350</f>
        <v>0</v>
      </c>
      <c r="U351" s="272">
        <f t="shared" ref="U351" si="1890">E351-E350</f>
        <v>0</v>
      </c>
      <c r="V351" s="272">
        <f t="shared" ref="V351" si="1891">F351-F350</f>
        <v>0</v>
      </c>
      <c r="W351" s="272">
        <f t="shared" ref="W351" si="1892">G351-G350</f>
        <v>0</v>
      </c>
      <c r="X351" s="272">
        <f t="shared" ref="X351" si="1893">H351-H350</f>
        <v>0</v>
      </c>
      <c r="Y351" s="276">
        <f t="shared" ref="Y351" si="1894">I351-I350</f>
        <v>0</v>
      </c>
      <c r="Z351" s="272">
        <f t="shared" ref="Z351" si="1895">J351-J350</f>
        <v>0</v>
      </c>
      <c r="AA351" s="272">
        <f t="shared" ref="AA351" si="1896">K351-K350</f>
        <v>0</v>
      </c>
      <c r="AB351" s="272">
        <f t="shared" ref="AB351" si="1897">L351-L350</f>
        <v>0</v>
      </c>
      <c r="AC351" s="272">
        <f t="shared" ref="AC351" si="1898">M351-M350</f>
        <v>0</v>
      </c>
      <c r="AD351" s="276">
        <f t="shared" ref="AD351" si="1899">N351-N350</f>
        <v>0</v>
      </c>
    </row>
    <row r="352" spans="1:30">
      <c r="A352" s="439"/>
      <c r="B352" s="457" t="s">
        <v>145</v>
      </c>
      <c r="C352" s="444">
        <v>0</v>
      </c>
      <c r="D352" s="445">
        <v>0</v>
      </c>
      <c r="E352" s="445">
        <v>0</v>
      </c>
      <c r="F352" s="445">
        <v>0</v>
      </c>
      <c r="G352" s="445">
        <v>0</v>
      </c>
      <c r="H352" s="445">
        <v>0</v>
      </c>
      <c r="I352" s="444">
        <v>0</v>
      </c>
      <c r="J352" s="444">
        <v>0</v>
      </c>
      <c r="K352" s="445">
        <v>0</v>
      </c>
      <c r="L352" s="445">
        <v>0</v>
      </c>
      <c r="M352" s="445">
        <v>0</v>
      </c>
      <c r="N352" s="444">
        <v>0</v>
      </c>
      <c r="O352" s="444">
        <v>0</v>
      </c>
      <c r="P352" s="489">
        <v>0</v>
      </c>
      <c r="Q352" s="252"/>
      <c r="R352" s="252"/>
      <c r="S352" s="113"/>
      <c r="T352" s="113"/>
      <c r="Y352" s="275"/>
      <c r="AD352" s="275"/>
    </row>
    <row r="353" spans="1:30">
      <c r="A353" s="439"/>
      <c r="B353" s="457" t="s">
        <v>490</v>
      </c>
      <c r="C353" s="444">
        <v>0</v>
      </c>
      <c r="D353" s="445">
        <v>0</v>
      </c>
      <c r="E353" s="445">
        <v>0</v>
      </c>
      <c r="F353" s="445">
        <v>0</v>
      </c>
      <c r="G353" s="445">
        <v>0</v>
      </c>
      <c r="H353" s="445">
        <v>0</v>
      </c>
      <c r="I353" s="444">
        <v>0</v>
      </c>
      <c r="J353" s="444">
        <v>0</v>
      </c>
      <c r="K353" s="445">
        <v>0</v>
      </c>
      <c r="L353" s="445">
        <v>0</v>
      </c>
      <c r="M353" s="445">
        <v>0</v>
      </c>
      <c r="N353" s="444">
        <v>0</v>
      </c>
      <c r="O353" s="444">
        <v>0</v>
      </c>
      <c r="P353" s="489">
        <v>0</v>
      </c>
      <c r="Q353" s="252"/>
      <c r="R353" s="252"/>
      <c r="S353" s="272">
        <f t="shared" ref="S353" si="1900">C353-C352</f>
        <v>0</v>
      </c>
      <c r="T353" s="272">
        <f t="shared" ref="T353" si="1901">D353-D352</f>
        <v>0</v>
      </c>
      <c r="U353" s="272">
        <f t="shared" ref="U353" si="1902">E353-E352</f>
        <v>0</v>
      </c>
      <c r="V353" s="272">
        <f t="shared" ref="V353" si="1903">F353-F352</f>
        <v>0</v>
      </c>
      <c r="W353" s="272">
        <f t="shared" ref="W353" si="1904">G353-G352</f>
        <v>0</v>
      </c>
      <c r="X353" s="272">
        <f t="shared" ref="X353" si="1905">H353-H352</f>
        <v>0</v>
      </c>
      <c r="Y353" s="276">
        <f t="shared" ref="Y353" si="1906">I353-I352</f>
        <v>0</v>
      </c>
      <c r="Z353" s="272">
        <f t="shared" ref="Z353" si="1907">J353-J352</f>
        <v>0</v>
      </c>
      <c r="AA353" s="272">
        <f t="shared" ref="AA353" si="1908">K353-K352</f>
        <v>0</v>
      </c>
      <c r="AB353" s="272">
        <f t="shared" ref="AB353" si="1909">L353-L352</f>
        <v>0</v>
      </c>
      <c r="AC353" s="272">
        <f t="shared" ref="AC353" si="1910">M353-M352</f>
        <v>0</v>
      </c>
      <c r="AD353" s="276">
        <f t="shared" ref="AD353" si="1911">N353-N352</f>
        <v>0</v>
      </c>
    </row>
    <row r="354" spans="1:30">
      <c r="A354" s="439"/>
      <c r="B354" s="457" t="s">
        <v>147</v>
      </c>
      <c r="C354" s="444">
        <v>0</v>
      </c>
      <c r="D354" s="445">
        <v>0</v>
      </c>
      <c r="E354" s="445">
        <v>0</v>
      </c>
      <c r="F354" s="445">
        <v>0</v>
      </c>
      <c r="G354" s="445">
        <v>0</v>
      </c>
      <c r="H354" s="445">
        <v>0</v>
      </c>
      <c r="I354" s="444">
        <v>0</v>
      </c>
      <c r="J354" s="444">
        <v>0</v>
      </c>
      <c r="K354" s="445">
        <v>0</v>
      </c>
      <c r="L354" s="445">
        <v>0</v>
      </c>
      <c r="M354" s="445">
        <v>0</v>
      </c>
      <c r="N354" s="444">
        <v>0</v>
      </c>
      <c r="O354" s="444">
        <v>0</v>
      </c>
      <c r="P354" s="489">
        <v>0</v>
      </c>
      <c r="Q354" s="252"/>
      <c r="R354" s="252"/>
      <c r="S354" s="113"/>
      <c r="T354" s="113"/>
      <c r="Y354" s="275"/>
      <c r="AD354" s="275"/>
    </row>
    <row r="355" spans="1:30">
      <c r="A355" s="439"/>
      <c r="B355" s="457" t="s">
        <v>492</v>
      </c>
      <c r="C355" s="444">
        <v>0</v>
      </c>
      <c r="D355" s="445">
        <v>0</v>
      </c>
      <c r="E355" s="445">
        <v>0</v>
      </c>
      <c r="F355" s="445">
        <v>0</v>
      </c>
      <c r="G355" s="445">
        <v>0</v>
      </c>
      <c r="H355" s="445">
        <v>0</v>
      </c>
      <c r="I355" s="444">
        <v>0</v>
      </c>
      <c r="J355" s="444">
        <v>0</v>
      </c>
      <c r="K355" s="445">
        <v>0</v>
      </c>
      <c r="L355" s="445">
        <v>0</v>
      </c>
      <c r="M355" s="445">
        <v>0</v>
      </c>
      <c r="N355" s="444">
        <v>0</v>
      </c>
      <c r="O355" s="444">
        <v>0</v>
      </c>
      <c r="P355" s="489">
        <v>0</v>
      </c>
      <c r="Q355" s="252"/>
      <c r="R355" s="252"/>
      <c r="S355" s="272">
        <f t="shared" ref="S355" si="1912">C355-C354</f>
        <v>0</v>
      </c>
      <c r="T355" s="272">
        <f t="shared" ref="T355" si="1913">D355-D354</f>
        <v>0</v>
      </c>
      <c r="U355" s="272">
        <f t="shared" ref="U355" si="1914">E355-E354</f>
        <v>0</v>
      </c>
      <c r="V355" s="272">
        <f t="shared" ref="V355" si="1915">F355-F354</f>
        <v>0</v>
      </c>
      <c r="W355" s="272">
        <f t="shared" ref="W355" si="1916">G355-G354</f>
        <v>0</v>
      </c>
      <c r="X355" s="272">
        <f t="shared" ref="X355" si="1917">H355-H354</f>
        <v>0</v>
      </c>
      <c r="Y355" s="276">
        <f t="shared" ref="Y355" si="1918">I355-I354</f>
        <v>0</v>
      </c>
      <c r="Z355" s="272">
        <f t="shared" ref="Z355" si="1919">J355-J354</f>
        <v>0</v>
      </c>
      <c r="AA355" s="272">
        <f t="shared" ref="AA355" si="1920">K355-K354</f>
        <v>0</v>
      </c>
      <c r="AB355" s="272">
        <f t="shared" ref="AB355" si="1921">L355-L354</f>
        <v>0</v>
      </c>
      <c r="AC355" s="272">
        <f t="shared" ref="AC355" si="1922">M355-M354</f>
        <v>0</v>
      </c>
      <c r="AD355" s="276">
        <f t="shared" ref="AD355" si="1923">N355-N354</f>
        <v>0</v>
      </c>
    </row>
    <row r="356" spans="1:30">
      <c r="A356" s="439"/>
      <c r="B356" s="457" t="s">
        <v>181</v>
      </c>
      <c r="C356" s="444">
        <v>0</v>
      </c>
      <c r="D356" s="445">
        <v>0</v>
      </c>
      <c r="E356" s="445">
        <v>0</v>
      </c>
      <c r="F356" s="445">
        <v>0</v>
      </c>
      <c r="G356" s="445">
        <v>0</v>
      </c>
      <c r="H356" s="445">
        <v>0</v>
      </c>
      <c r="I356" s="444">
        <v>0</v>
      </c>
      <c r="J356" s="444">
        <v>0</v>
      </c>
      <c r="K356" s="445">
        <v>0</v>
      </c>
      <c r="L356" s="445">
        <v>0</v>
      </c>
      <c r="M356" s="445">
        <v>0</v>
      </c>
      <c r="N356" s="444">
        <v>0</v>
      </c>
      <c r="O356" s="444">
        <v>0</v>
      </c>
      <c r="P356" s="489">
        <v>0</v>
      </c>
      <c r="Q356" s="252"/>
      <c r="R356" s="252"/>
      <c r="S356" s="113"/>
      <c r="T356" s="113"/>
      <c r="Y356" s="275"/>
      <c r="AD356" s="275"/>
    </row>
    <row r="357" spans="1:30" ht="13.5" thickBot="1">
      <c r="A357" s="439"/>
      <c r="B357" s="457" t="s">
        <v>494</v>
      </c>
      <c r="C357" s="444">
        <v>0</v>
      </c>
      <c r="D357" s="445">
        <v>0</v>
      </c>
      <c r="E357" s="445">
        <v>0</v>
      </c>
      <c r="F357" s="445">
        <v>0</v>
      </c>
      <c r="G357" s="445">
        <v>0</v>
      </c>
      <c r="H357" s="445">
        <v>0</v>
      </c>
      <c r="I357" s="444">
        <v>0</v>
      </c>
      <c r="J357" s="444">
        <v>0</v>
      </c>
      <c r="K357" s="445">
        <v>0</v>
      </c>
      <c r="L357" s="445">
        <v>0</v>
      </c>
      <c r="M357" s="445">
        <v>0</v>
      </c>
      <c r="N357" s="444">
        <v>0</v>
      </c>
      <c r="O357" s="444">
        <v>0</v>
      </c>
      <c r="P357" s="489">
        <v>0</v>
      </c>
      <c r="Q357" s="252"/>
      <c r="R357" s="252"/>
      <c r="S357" s="273">
        <f t="shared" ref="S357" si="1924">C357-C356</f>
        <v>0</v>
      </c>
      <c r="T357" s="273">
        <f t="shared" ref="T357" si="1925">D357-D356</f>
        <v>0</v>
      </c>
      <c r="U357" s="273">
        <f t="shared" ref="U357" si="1926">E357-E356</f>
        <v>0</v>
      </c>
      <c r="V357" s="273">
        <f t="shared" ref="V357" si="1927">F357-F356</f>
        <v>0</v>
      </c>
      <c r="W357" s="273">
        <f t="shared" ref="W357" si="1928">G357-G356</f>
        <v>0</v>
      </c>
      <c r="X357" s="273">
        <f t="shared" ref="X357" si="1929">H357-H356</f>
        <v>0</v>
      </c>
      <c r="Y357" s="277">
        <f t="shared" ref="Y357" si="1930">I357-I356</f>
        <v>0</v>
      </c>
      <c r="Z357" s="273">
        <f t="shared" ref="Z357" si="1931">J357-J356</f>
        <v>0</v>
      </c>
      <c r="AA357" s="273">
        <f t="shared" ref="AA357" si="1932">K357-K356</f>
        <v>0</v>
      </c>
      <c r="AB357" s="273">
        <f t="shared" ref="AB357" si="1933">L357-L356</f>
        <v>0</v>
      </c>
      <c r="AC357" s="273">
        <f t="shared" ref="AC357" si="1934">M357-M356</f>
        <v>0</v>
      </c>
      <c r="AD357" s="277">
        <f t="shared" ref="AD357" si="1935">N357-N356</f>
        <v>0</v>
      </c>
    </row>
    <row r="358" spans="1:30">
      <c r="A358" s="432" t="s">
        <v>552</v>
      </c>
      <c r="B358" s="431" t="s">
        <v>240</v>
      </c>
      <c r="C358" s="428">
        <v>0</v>
      </c>
      <c r="D358" s="429">
        <v>0</v>
      </c>
      <c r="E358" s="429">
        <v>0</v>
      </c>
      <c r="F358" s="429">
        <v>0</v>
      </c>
      <c r="G358" s="429">
        <v>0</v>
      </c>
      <c r="H358" s="429">
        <v>0</v>
      </c>
      <c r="I358" s="428">
        <v>0</v>
      </c>
      <c r="J358" s="428">
        <v>0</v>
      </c>
      <c r="K358" s="429">
        <v>0</v>
      </c>
      <c r="L358" s="429">
        <v>0</v>
      </c>
      <c r="M358" s="429">
        <v>0</v>
      </c>
      <c r="N358" s="428">
        <v>0</v>
      </c>
      <c r="O358" s="428">
        <v>0</v>
      </c>
      <c r="P358" s="430">
        <v>0</v>
      </c>
      <c r="Q358" s="252"/>
      <c r="R358" s="252"/>
      <c r="S358" s="271" t="s">
        <v>534</v>
      </c>
      <c r="T358" s="113"/>
      <c r="Y358" s="275"/>
      <c r="AD358" s="275"/>
    </row>
    <row r="359" spans="1:30">
      <c r="A359" s="439"/>
      <c r="B359" s="457" t="s">
        <v>464</v>
      </c>
      <c r="C359" s="444">
        <v>0</v>
      </c>
      <c r="D359" s="445">
        <v>0</v>
      </c>
      <c r="E359" s="445">
        <v>0</v>
      </c>
      <c r="F359" s="445">
        <v>0</v>
      </c>
      <c r="G359" s="445">
        <v>0</v>
      </c>
      <c r="H359" s="445">
        <v>0</v>
      </c>
      <c r="I359" s="444">
        <v>0</v>
      </c>
      <c r="J359" s="444">
        <v>0</v>
      </c>
      <c r="K359" s="445">
        <v>0</v>
      </c>
      <c r="L359" s="445">
        <v>0</v>
      </c>
      <c r="M359" s="445">
        <v>0</v>
      </c>
      <c r="N359" s="444">
        <v>0</v>
      </c>
      <c r="O359" s="444">
        <v>0</v>
      </c>
      <c r="P359" s="489">
        <v>0</v>
      </c>
      <c r="Q359" s="252"/>
      <c r="R359" s="252"/>
      <c r="S359" s="272">
        <f t="shared" ref="S359" si="1936">C359-C358</f>
        <v>0</v>
      </c>
      <c r="T359" s="272">
        <f t="shared" ref="T359" si="1937">D359-D358</f>
        <v>0</v>
      </c>
      <c r="U359" s="272">
        <f t="shared" ref="U359" si="1938">E359-E358</f>
        <v>0</v>
      </c>
      <c r="V359" s="272">
        <f t="shared" ref="V359" si="1939">F359-F358</f>
        <v>0</v>
      </c>
      <c r="W359" s="272">
        <f t="shared" ref="W359" si="1940">G359-G358</f>
        <v>0</v>
      </c>
      <c r="X359" s="272">
        <f t="shared" ref="X359" si="1941">H359-H358</f>
        <v>0</v>
      </c>
      <c r="Y359" s="276">
        <f t="shared" ref="Y359" si="1942">I359-I358</f>
        <v>0</v>
      </c>
      <c r="Z359" s="272">
        <f t="shared" ref="Z359" si="1943">J359-J358</f>
        <v>0</v>
      </c>
      <c r="AA359" s="272">
        <f t="shared" ref="AA359" si="1944">K359-K358</f>
        <v>0</v>
      </c>
      <c r="AB359" s="272">
        <f t="shared" ref="AB359" si="1945">L359-L358</f>
        <v>0</v>
      </c>
      <c r="AC359" s="272">
        <f t="shared" ref="AC359" si="1946">M359-M358</f>
        <v>0</v>
      </c>
      <c r="AD359" s="276">
        <f t="shared" ref="AD359" si="1947">N359-N358</f>
        <v>0</v>
      </c>
    </row>
    <row r="360" spans="1:30">
      <c r="A360" s="439"/>
      <c r="B360" s="457" t="s">
        <v>242</v>
      </c>
      <c r="C360" s="444">
        <v>0</v>
      </c>
      <c r="D360" s="445">
        <v>0</v>
      </c>
      <c r="E360" s="445">
        <v>0</v>
      </c>
      <c r="F360" s="445">
        <v>0</v>
      </c>
      <c r="G360" s="445">
        <v>0</v>
      </c>
      <c r="H360" s="445">
        <v>0</v>
      </c>
      <c r="I360" s="444">
        <v>0</v>
      </c>
      <c r="J360" s="444">
        <v>0</v>
      </c>
      <c r="K360" s="445">
        <v>0</v>
      </c>
      <c r="L360" s="445">
        <v>0</v>
      </c>
      <c r="M360" s="445">
        <v>0</v>
      </c>
      <c r="N360" s="444">
        <v>0</v>
      </c>
      <c r="O360" s="444">
        <v>0</v>
      </c>
      <c r="P360" s="489">
        <v>0</v>
      </c>
      <c r="Q360" s="252"/>
      <c r="R360" s="252"/>
      <c r="S360" s="113"/>
      <c r="T360" s="113"/>
      <c r="Y360" s="275"/>
      <c r="AD360" s="275"/>
    </row>
    <row r="361" spans="1:30">
      <c r="A361" s="439"/>
      <c r="B361" s="457" t="s">
        <v>466</v>
      </c>
      <c r="C361" s="444">
        <v>0</v>
      </c>
      <c r="D361" s="445">
        <v>0</v>
      </c>
      <c r="E361" s="445">
        <v>0</v>
      </c>
      <c r="F361" s="445">
        <v>0</v>
      </c>
      <c r="G361" s="445">
        <v>0</v>
      </c>
      <c r="H361" s="445">
        <v>0</v>
      </c>
      <c r="I361" s="444">
        <v>0</v>
      </c>
      <c r="J361" s="444">
        <v>0</v>
      </c>
      <c r="K361" s="445">
        <v>0</v>
      </c>
      <c r="L361" s="445">
        <v>0</v>
      </c>
      <c r="M361" s="445">
        <v>0</v>
      </c>
      <c r="N361" s="444">
        <v>0</v>
      </c>
      <c r="O361" s="444">
        <v>0</v>
      </c>
      <c r="P361" s="489">
        <v>0</v>
      </c>
      <c r="Q361" s="252"/>
      <c r="R361" s="252"/>
      <c r="S361" s="272">
        <f t="shared" ref="S361" si="1948">C361-C360</f>
        <v>0</v>
      </c>
      <c r="T361" s="272">
        <f t="shared" ref="T361" si="1949">D361-D360</f>
        <v>0</v>
      </c>
      <c r="U361" s="272">
        <f t="shared" ref="U361" si="1950">E361-E360</f>
        <v>0</v>
      </c>
      <c r="V361" s="272">
        <f t="shared" ref="V361" si="1951">F361-F360</f>
        <v>0</v>
      </c>
      <c r="W361" s="272">
        <f t="shared" ref="W361" si="1952">G361-G360</f>
        <v>0</v>
      </c>
      <c r="X361" s="272">
        <f t="shared" ref="X361" si="1953">H361-H360</f>
        <v>0</v>
      </c>
      <c r="Y361" s="276">
        <f t="shared" ref="Y361" si="1954">I361-I360</f>
        <v>0</v>
      </c>
      <c r="Z361" s="272">
        <f t="shared" ref="Z361" si="1955">J361-J360</f>
        <v>0</v>
      </c>
      <c r="AA361" s="272">
        <f t="shared" ref="AA361" si="1956">K361-K360</f>
        <v>0</v>
      </c>
      <c r="AB361" s="272">
        <f t="shared" ref="AB361" si="1957">L361-L360</f>
        <v>0</v>
      </c>
      <c r="AC361" s="272">
        <f t="shared" ref="AC361" si="1958">M361-M360</f>
        <v>0</v>
      </c>
      <c r="AD361" s="276">
        <f t="shared" ref="AD361" si="1959">N361-N360</f>
        <v>0</v>
      </c>
    </row>
    <row r="362" spans="1:30">
      <c r="A362" s="439"/>
      <c r="B362" s="457" t="s">
        <v>244</v>
      </c>
      <c r="C362" s="444">
        <v>0</v>
      </c>
      <c r="D362" s="445">
        <v>0</v>
      </c>
      <c r="E362" s="445">
        <v>0</v>
      </c>
      <c r="F362" s="445">
        <v>0</v>
      </c>
      <c r="G362" s="445">
        <v>0</v>
      </c>
      <c r="H362" s="445">
        <v>0</v>
      </c>
      <c r="I362" s="444">
        <v>0</v>
      </c>
      <c r="J362" s="444">
        <v>0</v>
      </c>
      <c r="K362" s="445">
        <v>0</v>
      </c>
      <c r="L362" s="445">
        <v>0</v>
      </c>
      <c r="M362" s="445">
        <v>0</v>
      </c>
      <c r="N362" s="444">
        <v>0</v>
      </c>
      <c r="O362" s="444">
        <v>0</v>
      </c>
      <c r="P362" s="489">
        <v>0</v>
      </c>
      <c r="Q362" s="252"/>
      <c r="R362" s="252"/>
      <c r="S362" s="113"/>
      <c r="T362" s="113"/>
      <c r="Y362" s="275"/>
      <c r="AD362" s="275"/>
    </row>
    <row r="363" spans="1:30">
      <c r="A363" s="439"/>
      <c r="B363" s="457" t="s">
        <v>468</v>
      </c>
      <c r="C363" s="444">
        <v>0</v>
      </c>
      <c r="D363" s="445">
        <v>0</v>
      </c>
      <c r="E363" s="445">
        <v>0</v>
      </c>
      <c r="F363" s="445">
        <v>0</v>
      </c>
      <c r="G363" s="445">
        <v>0</v>
      </c>
      <c r="H363" s="445">
        <v>0</v>
      </c>
      <c r="I363" s="444">
        <v>0</v>
      </c>
      <c r="J363" s="444">
        <v>0</v>
      </c>
      <c r="K363" s="445">
        <v>0</v>
      </c>
      <c r="L363" s="445">
        <v>0</v>
      </c>
      <c r="M363" s="445">
        <v>0</v>
      </c>
      <c r="N363" s="444">
        <v>0</v>
      </c>
      <c r="O363" s="444">
        <v>0</v>
      </c>
      <c r="P363" s="489">
        <v>0</v>
      </c>
      <c r="Q363" s="252"/>
      <c r="R363" s="252"/>
      <c r="S363" s="272">
        <f t="shared" ref="S363" si="1960">C363-C362</f>
        <v>0</v>
      </c>
      <c r="T363" s="272">
        <f t="shared" ref="T363" si="1961">D363-D362</f>
        <v>0</v>
      </c>
      <c r="U363" s="272">
        <f t="shared" ref="U363" si="1962">E363-E362</f>
        <v>0</v>
      </c>
      <c r="V363" s="272">
        <f t="shared" ref="V363" si="1963">F363-F362</f>
        <v>0</v>
      </c>
      <c r="W363" s="272">
        <f t="shared" ref="W363" si="1964">G363-G362</f>
        <v>0</v>
      </c>
      <c r="X363" s="272">
        <f t="shared" ref="X363" si="1965">H363-H362</f>
        <v>0</v>
      </c>
      <c r="Y363" s="276">
        <f t="shared" ref="Y363" si="1966">I363-I362</f>
        <v>0</v>
      </c>
      <c r="Z363" s="272">
        <f t="shared" ref="Z363" si="1967">J363-J362</f>
        <v>0</v>
      </c>
      <c r="AA363" s="272">
        <f t="shared" ref="AA363" si="1968">K363-K362</f>
        <v>0</v>
      </c>
      <c r="AB363" s="272">
        <f t="shared" ref="AB363" si="1969">L363-L362</f>
        <v>0</v>
      </c>
      <c r="AC363" s="272">
        <f t="shared" ref="AC363" si="1970">M363-M362</f>
        <v>0</v>
      </c>
      <c r="AD363" s="276">
        <f t="shared" ref="AD363" si="1971">N363-N362</f>
        <v>0</v>
      </c>
    </row>
    <row r="364" spans="1:30">
      <c r="A364" s="439"/>
      <c r="B364" s="457" t="s">
        <v>246</v>
      </c>
      <c r="C364" s="444">
        <v>0</v>
      </c>
      <c r="D364" s="445">
        <v>0</v>
      </c>
      <c r="E364" s="445">
        <v>0</v>
      </c>
      <c r="F364" s="445">
        <v>0</v>
      </c>
      <c r="G364" s="445">
        <v>0</v>
      </c>
      <c r="H364" s="445">
        <v>0</v>
      </c>
      <c r="I364" s="444">
        <v>0</v>
      </c>
      <c r="J364" s="444">
        <v>0</v>
      </c>
      <c r="K364" s="445">
        <v>0</v>
      </c>
      <c r="L364" s="445">
        <v>0</v>
      </c>
      <c r="M364" s="445">
        <v>0</v>
      </c>
      <c r="N364" s="444">
        <v>0</v>
      </c>
      <c r="O364" s="444">
        <v>0</v>
      </c>
      <c r="P364" s="489">
        <v>0</v>
      </c>
      <c r="Q364" s="252"/>
      <c r="R364" s="252"/>
      <c r="S364" s="113"/>
      <c r="T364" s="113"/>
      <c r="Y364" s="275"/>
      <c r="AD364" s="275"/>
    </row>
    <row r="365" spans="1:30">
      <c r="A365" s="439"/>
      <c r="B365" s="457" t="s">
        <v>470</v>
      </c>
      <c r="C365" s="444">
        <v>0</v>
      </c>
      <c r="D365" s="445">
        <v>0</v>
      </c>
      <c r="E365" s="445">
        <v>0</v>
      </c>
      <c r="F365" s="445">
        <v>0</v>
      </c>
      <c r="G365" s="445">
        <v>0</v>
      </c>
      <c r="H365" s="445">
        <v>0</v>
      </c>
      <c r="I365" s="444">
        <v>0</v>
      </c>
      <c r="J365" s="444">
        <v>0</v>
      </c>
      <c r="K365" s="445">
        <v>0</v>
      </c>
      <c r="L365" s="445">
        <v>0</v>
      </c>
      <c r="M365" s="445">
        <v>0</v>
      </c>
      <c r="N365" s="444">
        <v>0</v>
      </c>
      <c r="O365" s="444">
        <v>0</v>
      </c>
      <c r="P365" s="489">
        <v>0</v>
      </c>
      <c r="Q365" s="252"/>
      <c r="R365" s="252"/>
      <c r="S365" s="272">
        <f t="shared" ref="S365" si="1972">C365-C364</f>
        <v>0</v>
      </c>
      <c r="T365" s="272">
        <f t="shared" ref="T365" si="1973">D365-D364</f>
        <v>0</v>
      </c>
      <c r="U365" s="272">
        <f t="shared" ref="U365" si="1974">E365-E364</f>
        <v>0</v>
      </c>
      <c r="V365" s="272">
        <f t="shared" ref="V365" si="1975">F365-F364</f>
        <v>0</v>
      </c>
      <c r="W365" s="272">
        <f t="shared" ref="W365" si="1976">G365-G364</f>
        <v>0</v>
      </c>
      <c r="X365" s="272">
        <f t="shared" ref="X365" si="1977">H365-H364</f>
        <v>0</v>
      </c>
      <c r="Y365" s="276">
        <f t="shared" ref="Y365" si="1978">I365-I364</f>
        <v>0</v>
      </c>
      <c r="Z365" s="272">
        <f t="shared" ref="Z365" si="1979">J365-J364</f>
        <v>0</v>
      </c>
      <c r="AA365" s="272">
        <f t="shared" ref="AA365" si="1980">K365-K364</f>
        <v>0</v>
      </c>
      <c r="AB365" s="272">
        <f t="shared" ref="AB365" si="1981">L365-L364</f>
        <v>0</v>
      </c>
      <c r="AC365" s="272">
        <f t="shared" ref="AC365" si="1982">M365-M364</f>
        <v>0</v>
      </c>
      <c r="AD365" s="276">
        <f t="shared" ref="AD365" si="1983">N365-N364</f>
        <v>0</v>
      </c>
    </row>
    <row r="366" spans="1:30">
      <c r="A366" s="439"/>
      <c r="B366" s="457" t="s">
        <v>129</v>
      </c>
      <c r="C366" s="444">
        <v>0</v>
      </c>
      <c r="D366" s="445">
        <v>0</v>
      </c>
      <c r="E366" s="445">
        <v>0</v>
      </c>
      <c r="F366" s="445">
        <v>0</v>
      </c>
      <c r="G366" s="445">
        <v>0</v>
      </c>
      <c r="H366" s="445">
        <v>0</v>
      </c>
      <c r="I366" s="444">
        <v>0</v>
      </c>
      <c r="J366" s="444">
        <v>0</v>
      </c>
      <c r="K366" s="445">
        <v>0</v>
      </c>
      <c r="L366" s="445">
        <v>0</v>
      </c>
      <c r="M366" s="445">
        <v>0</v>
      </c>
      <c r="N366" s="444">
        <v>0</v>
      </c>
      <c r="O366" s="444">
        <v>0</v>
      </c>
      <c r="P366" s="489">
        <v>0</v>
      </c>
      <c r="Q366" s="252"/>
      <c r="R366" s="252"/>
      <c r="S366" s="113"/>
      <c r="T366" s="113"/>
      <c r="Y366" s="275"/>
      <c r="AD366" s="275"/>
    </row>
    <row r="367" spans="1:30">
      <c r="A367" s="439"/>
      <c r="B367" s="457" t="s">
        <v>472</v>
      </c>
      <c r="C367" s="444">
        <v>0</v>
      </c>
      <c r="D367" s="445">
        <v>0</v>
      </c>
      <c r="E367" s="445">
        <v>0</v>
      </c>
      <c r="F367" s="445">
        <v>0</v>
      </c>
      <c r="G367" s="445">
        <v>0</v>
      </c>
      <c r="H367" s="445">
        <v>0</v>
      </c>
      <c r="I367" s="444">
        <v>0</v>
      </c>
      <c r="J367" s="444">
        <v>0</v>
      </c>
      <c r="K367" s="445">
        <v>0</v>
      </c>
      <c r="L367" s="445">
        <v>0</v>
      </c>
      <c r="M367" s="445">
        <v>0</v>
      </c>
      <c r="N367" s="444">
        <v>0</v>
      </c>
      <c r="O367" s="444">
        <v>0</v>
      </c>
      <c r="P367" s="489">
        <v>0</v>
      </c>
      <c r="Q367" s="252"/>
      <c r="R367" s="252"/>
      <c r="S367" s="272">
        <f t="shared" ref="S367" si="1984">C367-C366</f>
        <v>0</v>
      </c>
      <c r="T367" s="272">
        <f t="shared" ref="T367" si="1985">D367-D366</f>
        <v>0</v>
      </c>
      <c r="U367" s="272">
        <f t="shared" ref="U367" si="1986">E367-E366</f>
        <v>0</v>
      </c>
      <c r="V367" s="272">
        <f t="shared" ref="V367" si="1987">F367-F366</f>
        <v>0</v>
      </c>
      <c r="W367" s="272">
        <f t="shared" ref="W367" si="1988">G367-G366</f>
        <v>0</v>
      </c>
      <c r="X367" s="272">
        <f t="shared" ref="X367" si="1989">H367-H366</f>
        <v>0</v>
      </c>
      <c r="Y367" s="276">
        <f t="shared" ref="Y367" si="1990">I367-I366</f>
        <v>0</v>
      </c>
      <c r="Z367" s="272">
        <f t="shared" ref="Z367" si="1991">J367-J366</f>
        <v>0</v>
      </c>
      <c r="AA367" s="272">
        <f t="shared" ref="AA367" si="1992">K367-K366</f>
        <v>0</v>
      </c>
      <c r="AB367" s="272">
        <f t="shared" ref="AB367" si="1993">L367-L366</f>
        <v>0</v>
      </c>
      <c r="AC367" s="272">
        <f t="shared" ref="AC367" si="1994">M367-M366</f>
        <v>0</v>
      </c>
      <c r="AD367" s="276">
        <f t="shared" ref="AD367" si="1995">N367-N366</f>
        <v>0</v>
      </c>
    </row>
    <row r="368" spans="1:30">
      <c r="A368" s="439"/>
      <c r="B368" s="457" t="s">
        <v>131</v>
      </c>
      <c r="C368" s="444">
        <v>0</v>
      </c>
      <c r="D368" s="445">
        <v>0</v>
      </c>
      <c r="E368" s="445">
        <v>0</v>
      </c>
      <c r="F368" s="445">
        <v>0</v>
      </c>
      <c r="G368" s="445">
        <v>0</v>
      </c>
      <c r="H368" s="445">
        <v>0</v>
      </c>
      <c r="I368" s="444">
        <v>0</v>
      </c>
      <c r="J368" s="444">
        <v>0</v>
      </c>
      <c r="K368" s="445">
        <v>0</v>
      </c>
      <c r="L368" s="445">
        <v>0</v>
      </c>
      <c r="M368" s="445">
        <v>0</v>
      </c>
      <c r="N368" s="444">
        <v>0</v>
      </c>
      <c r="O368" s="444">
        <v>0</v>
      </c>
      <c r="P368" s="489">
        <v>0</v>
      </c>
      <c r="Q368" s="252"/>
      <c r="R368" s="252"/>
      <c r="S368" s="113"/>
      <c r="T368" s="113"/>
      <c r="Y368" s="275"/>
      <c r="AD368" s="275"/>
    </row>
    <row r="369" spans="1:30">
      <c r="A369" s="439"/>
      <c r="B369" s="457" t="s">
        <v>474</v>
      </c>
      <c r="C369" s="444">
        <v>0</v>
      </c>
      <c r="D369" s="445">
        <v>0</v>
      </c>
      <c r="E369" s="445">
        <v>0</v>
      </c>
      <c r="F369" s="445">
        <v>0</v>
      </c>
      <c r="G369" s="445">
        <v>0</v>
      </c>
      <c r="H369" s="445">
        <v>0</v>
      </c>
      <c r="I369" s="444">
        <v>0</v>
      </c>
      <c r="J369" s="444">
        <v>0</v>
      </c>
      <c r="K369" s="445">
        <v>0</v>
      </c>
      <c r="L369" s="445">
        <v>0</v>
      </c>
      <c r="M369" s="445">
        <v>0</v>
      </c>
      <c r="N369" s="444">
        <v>0</v>
      </c>
      <c r="O369" s="444">
        <v>0</v>
      </c>
      <c r="P369" s="489">
        <v>0</v>
      </c>
      <c r="Q369" s="252"/>
      <c r="R369" s="252"/>
      <c r="S369" s="272">
        <f t="shared" ref="S369" si="1996">C369-C368</f>
        <v>0</v>
      </c>
      <c r="T369" s="272">
        <f t="shared" ref="T369" si="1997">D369-D368</f>
        <v>0</v>
      </c>
      <c r="U369" s="272">
        <f t="shared" ref="U369" si="1998">E369-E368</f>
        <v>0</v>
      </c>
      <c r="V369" s="272">
        <f t="shared" ref="V369" si="1999">F369-F368</f>
        <v>0</v>
      </c>
      <c r="W369" s="272">
        <f t="shared" ref="W369" si="2000">G369-G368</f>
        <v>0</v>
      </c>
      <c r="X369" s="272">
        <f t="shared" ref="X369" si="2001">H369-H368</f>
        <v>0</v>
      </c>
      <c r="Y369" s="276">
        <f t="shared" ref="Y369" si="2002">I369-I368</f>
        <v>0</v>
      </c>
      <c r="Z369" s="272">
        <f t="shared" ref="Z369" si="2003">J369-J368</f>
        <v>0</v>
      </c>
      <c r="AA369" s="272">
        <f t="shared" ref="AA369" si="2004">K369-K368</f>
        <v>0</v>
      </c>
      <c r="AB369" s="272">
        <f t="shared" ref="AB369" si="2005">L369-L368</f>
        <v>0</v>
      </c>
      <c r="AC369" s="272">
        <f t="shared" ref="AC369" si="2006">M369-M368</f>
        <v>0</v>
      </c>
      <c r="AD369" s="276">
        <f t="shared" ref="AD369" si="2007">N369-N368</f>
        <v>0</v>
      </c>
    </row>
    <row r="370" spans="1:30">
      <c r="A370" s="439"/>
      <c r="B370" s="457" t="s">
        <v>133</v>
      </c>
      <c r="C370" s="444">
        <v>0</v>
      </c>
      <c r="D370" s="445">
        <v>0</v>
      </c>
      <c r="E370" s="445">
        <v>0</v>
      </c>
      <c r="F370" s="445">
        <v>0</v>
      </c>
      <c r="G370" s="445">
        <v>0</v>
      </c>
      <c r="H370" s="445">
        <v>0</v>
      </c>
      <c r="I370" s="444">
        <v>0</v>
      </c>
      <c r="J370" s="444">
        <v>0</v>
      </c>
      <c r="K370" s="445">
        <v>0</v>
      </c>
      <c r="L370" s="445">
        <v>0</v>
      </c>
      <c r="M370" s="445">
        <v>0</v>
      </c>
      <c r="N370" s="444">
        <v>0</v>
      </c>
      <c r="O370" s="444">
        <v>0</v>
      </c>
      <c r="P370" s="489">
        <v>0</v>
      </c>
      <c r="Q370" s="252"/>
      <c r="R370" s="252"/>
      <c r="S370" s="113"/>
      <c r="T370" s="113"/>
      <c r="Y370" s="275"/>
      <c r="AD370" s="275"/>
    </row>
    <row r="371" spans="1:30">
      <c r="A371" s="439"/>
      <c r="B371" s="457" t="s">
        <v>476</v>
      </c>
      <c r="C371" s="444">
        <v>0</v>
      </c>
      <c r="D371" s="445">
        <v>0</v>
      </c>
      <c r="E371" s="445">
        <v>0</v>
      </c>
      <c r="F371" s="445">
        <v>0</v>
      </c>
      <c r="G371" s="445">
        <v>0</v>
      </c>
      <c r="H371" s="445">
        <v>0</v>
      </c>
      <c r="I371" s="444">
        <v>0</v>
      </c>
      <c r="J371" s="444">
        <v>0</v>
      </c>
      <c r="K371" s="445">
        <v>0</v>
      </c>
      <c r="L371" s="445">
        <v>0</v>
      </c>
      <c r="M371" s="445">
        <v>0</v>
      </c>
      <c r="N371" s="444">
        <v>0</v>
      </c>
      <c r="O371" s="444">
        <v>0</v>
      </c>
      <c r="P371" s="489">
        <v>0</v>
      </c>
      <c r="Q371" s="252"/>
      <c r="R371" s="252"/>
      <c r="S371" s="272">
        <f t="shared" ref="S371" si="2008">C371-C370</f>
        <v>0</v>
      </c>
      <c r="T371" s="272">
        <f t="shared" ref="T371" si="2009">D371-D370</f>
        <v>0</v>
      </c>
      <c r="U371" s="272">
        <f t="shared" ref="U371" si="2010">E371-E370</f>
        <v>0</v>
      </c>
      <c r="V371" s="272">
        <f t="shared" ref="V371" si="2011">F371-F370</f>
        <v>0</v>
      </c>
      <c r="W371" s="272">
        <f t="shared" ref="W371" si="2012">G371-G370</f>
        <v>0</v>
      </c>
      <c r="X371" s="272">
        <f t="shared" ref="X371" si="2013">H371-H370</f>
        <v>0</v>
      </c>
      <c r="Y371" s="276">
        <f t="shared" ref="Y371" si="2014">I371-I370</f>
        <v>0</v>
      </c>
      <c r="Z371" s="272">
        <f t="shared" ref="Z371" si="2015">J371-J370</f>
        <v>0</v>
      </c>
      <c r="AA371" s="272">
        <f t="shared" ref="AA371" si="2016">K371-K370</f>
        <v>0</v>
      </c>
      <c r="AB371" s="272">
        <f t="shared" ref="AB371" si="2017">L371-L370</f>
        <v>0</v>
      </c>
      <c r="AC371" s="272">
        <f t="shared" ref="AC371" si="2018">M371-M370</f>
        <v>0</v>
      </c>
      <c r="AD371" s="276">
        <f t="shared" ref="AD371" si="2019">N371-N370</f>
        <v>0</v>
      </c>
    </row>
    <row r="372" spans="1:30">
      <c r="A372" s="439"/>
      <c r="B372" s="457" t="s">
        <v>135</v>
      </c>
      <c r="C372" s="444">
        <v>0</v>
      </c>
      <c r="D372" s="445">
        <v>0</v>
      </c>
      <c r="E372" s="445">
        <v>0</v>
      </c>
      <c r="F372" s="445">
        <v>0</v>
      </c>
      <c r="G372" s="445">
        <v>0</v>
      </c>
      <c r="H372" s="445">
        <v>0</v>
      </c>
      <c r="I372" s="444">
        <v>0</v>
      </c>
      <c r="J372" s="444">
        <v>0</v>
      </c>
      <c r="K372" s="445">
        <v>0</v>
      </c>
      <c r="L372" s="445">
        <v>0</v>
      </c>
      <c r="M372" s="445">
        <v>0</v>
      </c>
      <c r="N372" s="444">
        <v>0</v>
      </c>
      <c r="O372" s="444">
        <v>0</v>
      </c>
      <c r="P372" s="489">
        <v>0</v>
      </c>
      <c r="Q372" s="252"/>
      <c r="R372" s="252"/>
      <c r="S372" s="113"/>
      <c r="T372" s="113"/>
      <c r="Y372" s="275"/>
      <c r="AD372" s="275"/>
    </row>
    <row r="373" spans="1:30">
      <c r="A373" s="439"/>
      <c r="B373" s="457" t="s">
        <v>478</v>
      </c>
      <c r="C373" s="444">
        <v>0</v>
      </c>
      <c r="D373" s="445">
        <v>0</v>
      </c>
      <c r="E373" s="445">
        <v>0</v>
      </c>
      <c r="F373" s="445">
        <v>0</v>
      </c>
      <c r="G373" s="445">
        <v>0</v>
      </c>
      <c r="H373" s="445">
        <v>0</v>
      </c>
      <c r="I373" s="444">
        <v>0</v>
      </c>
      <c r="J373" s="444">
        <v>0</v>
      </c>
      <c r="K373" s="445">
        <v>0</v>
      </c>
      <c r="L373" s="445">
        <v>0</v>
      </c>
      <c r="M373" s="445">
        <v>0</v>
      </c>
      <c r="N373" s="444">
        <v>0</v>
      </c>
      <c r="O373" s="444">
        <v>0</v>
      </c>
      <c r="P373" s="489">
        <v>0</v>
      </c>
      <c r="Q373" s="252"/>
      <c r="R373" s="252"/>
      <c r="S373" s="272">
        <f t="shared" ref="S373" si="2020">C373-C372</f>
        <v>0</v>
      </c>
      <c r="T373" s="272">
        <f t="shared" ref="T373" si="2021">D373-D372</f>
        <v>0</v>
      </c>
      <c r="U373" s="272">
        <f t="shared" ref="U373" si="2022">E373-E372</f>
        <v>0</v>
      </c>
      <c r="V373" s="272">
        <f t="shared" ref="V373" si="2023">F373-F372</f>
        <v>0</v>
      </c>
      <c r="W373" s="272">
        <f t="shared" ref="W373" si="2024">G373-G372</f>
        <v>0</v>
      </c>
      <c r="X373" s="272">
        <f t="shared" ref="X373" si="2025">H373-H372</f>
        <v>0</v>
      </c>
      <c r="Y373" s="276">
        <f t="shared" ref="Y373" si="2026">I373-I372</f>
        <v>0</v>
      </c>
      <c r="Z373" s="272">
        <f t="shared" ref="Z373" si="2027">J373-J372</f>
        <v>0</v>
      </c>
      <c r="AA373" s="272">
        <f t="shared" ref="AA373" si="2028">K373-K372</f>
        <v>0</v>
      </c>
      <c r="AB373" s="272">
        <f t="shared" ref="AB373" si="2029">L373-L372</f>
        <v>0</v>
      </c>
      <c r="AC373" s="272">
        <f t="shared" ref="AC373" si="2030">M373-M372</f>
        <v>0</v>
      </c>
      <c r="AD373" s="276">
        <f t="shared" ref="AD373" si="2031">N373-N372</f>
        <v>0</v>
      </c>
    </row>
    <row r="374" spans="1:30">
      <c r="A374" s="439"/>
      <c r="B374" s="457" t="s">
        <v>137</v>
      </c>
      <c r="C374" s="444">
        <v>0</v>
      </c>
      <c r="D374" s="445">
        <v>0</v>
      </c>
      <c r="E374" s="445">
        <v>0</v>
      </c>
      <c r="F374" s="445">
        <v>0</v>
      </c>
      <c r="G374" s="445">
        <v>0</v>
      </c>
      <c r="H374" s="445">
        <v>0</v>
      </c>
      <c r="I374" s="444">
        <v>0</v>
      </c>
      <c r="J374" s="444">
        <v>0</v>
      </c>
      <c r="K374" s="445">
        <v>0</v>
      </c>
      <c r="L374" s="445">
        <v>0</v>
      </c>
      <c r="M374" s="445">
        <v>0</v>
      </c>
      <c r="N374" s="444">
        <v>0</v>
      </c>
      <c r="O374" s="444">
        <v>0</v>
      </c>
      <c r="P374" s="489">
        <v>0</v>
      </c>
      <c r="Q374" s="252"/>
      <c r="R374" s="252"/>
      <c r="S374" s="113"/>
      <c r="T374" s="113"/>
      <c r="Y374" s="275"/>
      <c r="AD374" s="275"/>
    </row>
    <row r="375" spans="1:30">
      <c r="A375" s="439"/>
      <c r="B375" s="457" t="s">
        <v>480</v>
      </c>
      <c r="C375" s="444">
        <v>0</v>
      </c>
      <c r="D375" s="445">
        <v>0</v>
      </c>
      <c r="E375" s="445">
        <v>0</v>
      </c>
      <c r="F375" s="445">
        <v>0</v>
      </c>
      <c r="G375" s="445">
        <v>0</v>
      </c>
      <c r="H375" s="445">
        <v>0</v>
      </c>
      <c r="I375" s="444">
        <v>0</v>
      </c>
      <c r="J375" s="444">
        <v>0</v>
      </c>
      <c r="K375" s="445">
        <v>0</v>
      </c>
      <c r="L375" s="445">
        <v>0</v>
      </c>
      <c r="M375" s="445">
        <v>0</v>
      </c>
      <c r="N375" s="444">
        <v>0</v>
      </c>
      <c r="O375" s="444">
        <v>0</v>
      </c>
      <c r="P375" s="489">
        <v>0</v>
      </c>
      <c r="Q375" s="252"/>
      <c r="R375" s="252"/>
      <c r="S375" s="272">
        <f t="shared" ref="S375" si="2032">C375-C374</f>
        <v>0</v>
      </c>
      <c r="T375" s="272">
        <f t="shared" ref="T375" si="2033">D375-D374</f>
        <v>0</v>
      </c>
      <c r="U375" s="272">
        <f t="shared" ref="U375" si="2034">E375-E374</f>
        <v>0</v>
      </c>
      <c r="V375" s="272">
        <f t="shared" ref="V375" si="2035">F375-F374</f>
        <v>0</v>
      </c>
      <c r="W375" s="272">
        <f t="shared" ref="W375" si="2036">G375-G374</f>
        <v>0</v>
      </c>
      <c r="X375" s="272">
        <f t="shared" ref="X375" si="2037">H375-H374</f>
        <v>0</v>
      </c>
      <c r="Y375" s="276">
        <f t="shared" ref="Y375" si="2038">I375-I374</f>
        <v>0</v>
      </c>
      <c r="Z375" s="272">
        <f t="shared" ref="Z375" si="2039">J375-J374</f>
        <v>0</v>
      </c>
      <c r="AA375" s="272">
        <f t="shared" ref="AA375" si="2040">K375-K374</f>
        <v>0</v>
      </c>
      <c r="AB375" s="272">
        <f t="shared" ref="AB375" si="2041">L375-L374</f>
        <v>0</v>
      </c>
      <c r="AC375" s="272">
        <f t="shared" ref="AC375" si="2042">M375-M374</f>
        <v>0</v>
      </c>
      <c r="AD375" s="276">
        <f t="shared" ref="AD375" si="2043">N375-N374</f>
        <v>0</v>
      </c>
    </row>
    <row r="376" spans="1:30">
      <c r="A376" s="439"/>
      <c r="B376" s="457" t="s">
        <v>139</v>
      </c>
      <c r="C376" s="444">
        <v>0</v>
      </c>
      <c r="D376" s="445">
        <v>0</v>
      </c>
      <c r="E376" s="445">
        <v>0</v>
      </c>
      <c r="F376" s="445">
        <v>0</v>
      </c>
      <c r="G376" s="445">
        <v>0</v>
      </c>
      <c r="H376" s="445">
        <v>0</v>
      </c>
      <c r="I376" s="444">
        <v>0</v>
      </c>
      <c r="J376" s="444">
        <v>0</v>
      </c>
      <c r="K376" s="445">
        <v>0</v>
      </c>
      <c r="L376" s="445">
        <v>0</v>
      </c>
      <c r="M376" s="445">
        <v>0</v>
      </c>
      <c r="N376" s="444">
        <v>0</v>
      </c>
      <c r="O376" s="444">
        <v>0</v>
      </c>
      <c r="P376" s="489">
        <v>0</v>
      </c>
      <c r="Q376" s="252"/>
      <c r="R376" s="252"/>
      <c r="S376" s="113"/>
      <c r="T376" s="113"/>
      <c r="Y376" s="275"/>
      <c r="AD376" s="275"/>
    </row>
    <row r="377" spans="1:30">
      <c r="A377" s="439"/>
      <c r="B377" s="457" t="s">
        <v>482</v>
      </c>
      <c r="C377" s="444">
        <v>0</v>
      </c>
      <c r="D377" s="445">
        <v>0</v>
      </c>
      <c r="E377" s="445">
        <v>0</v>
      </c>
      <c r="F377" s="445">
        <v>0</v>
      </c>
      <c r="G377" s="445">
        <v>0</v>
      </c>
      <c r="H377" s="445">
        <v>0</v>
      </c>
      <c r="I377" s="444">
        <v>0</v>
      </c>
      <c r="J377" s="444">
        <v>0</v>
      </c>
      <c r="K377" s="445">
        <v>0</v>
      </c>
      <c r="L377" s="445">
        <v>0</v>
      </c>
      <c r="M377" s="445">
        <v>0</v>
      </c>
      <c r="N377" s="444">
        <v>0</v>
      </c>
      <c r="O377" s="444">
        <v>0</v>
      </c>
      <c r="P377" s="489">
        <v>0</v>
      </c>
      <c r="Q377" s="252"/>
      <c r="R377" s="252"/>
      <c r="S377" s="272">
        <f t="shared" ref="S377" si="2044">C377-C376</f>
        <v>0</v>
      </c>
      <c r="T377" s="272">
        <f t="shared" ref="T377" si="2045">D377-D376</f>
        <v>0</v>
      </c>
      <c r="U377" s="272">
        <f t="shared" ref="U377" si="2046">E377-E376</f>
        <v>0</v>
      </c>
      <c r="V377" s="272">
        <f t="shared" ref="V377" si="2047">F377-F376</f>
        <v>0</v>
      </c>
      <c r="W377" s="272">
        <f t="shared" ref="W377" si="2048">G377-G376</f>
        <v>0</v>
      </c>
      <c r="X377" s="272">
        <f t="shared" ref="X377" si="2049">H377-H376</f>
        <v>0</v>
      </c>
      <c r="Y377" s="276">
        <f t="shared" ref="Y377" si="2050">I377-I376</f>
        <v>0</v>
      </c>
      <c r="Z377" s="272">
        <f t="shared" ref="Z377" si="2051">J377-J376</f>
        <v>0</v>
      </c>
      <c r="AA377" s="272">
        <f t="shared" ref="AA377" si="2052">K377-K376</f>
        <v>0</v>
      </c>
      <c r="AB377" s="272">
        <f t="shared" ref="AB377" si="2053">L377-L376</f>
        <v>0</v>
      </c>
      <c r="AC377" s="272">
        <f t="shared" ref="AC377" si="2054">M377-M376</f>
        <v>0</v>
      </c>
      <c r="AD377" s="276">
        <f t="shared" ref="AD377" si="2055">N377-N376</f>
        <v>0</v>
      </c>
    </row>
    <row r="378" spans="1:30">
      <c r="A378" s="439"/>
      <c r="B378" s="457" t="s">
        <v>141</v>
      </c>
      <c r="C378" s="444">
        <v>0</v>
      </c>
      <c r="D378" s="445">
        <v>0</v>
      </c>
      <c r="E378" s="445">
        <v>0</v>
      </c>
      <c r="F378" s="445">
        <v>0</v>
      </c>
      <c r="G378" s="445">
        <v>0</v>
      </c>
      <c r="H378" s="445">
        <v>0</v>
      </c>
      <c r="I378" s="444">
        <v>0</v>
      </c>
      <c r="J378" s="444">
        <v>0</v>
      </c>
      <c r="K378" s="445">
        <v>0</v>
      </c>
      <c r="L378" s="445">
        <v>0</v>
      </c>
      <c r="M378" s="445">
        <v>0</v>
      </c>
      <c r="N378" s="444">
        <v>0</v>
      </c>
      <c r="O378" s="444">
        <v>0</v>
      </c>
      <c r="P378" s="489">
        <v>0</v>
      </c>
      <c r="Q378" s="252"/>
      <c r="R378" s="252"/>
      <c r="S378" s="113"/>
      <c r="T378" s="113"/>
      <c r="Y378" s="275"/>
      <c r="AD378" s="275"/>
    </row>
    <row r="379" spans="1:30">
      <c r="A379" s="439"/>
      <c r="B379" s="457" t="s">
        <v>484</v>
      </c>
      <c r="C379" s="444">
        <v>0</v>
      </c>
      <c r="D379" s="445">
        <v>0</v>
      </c>
      <c r="E379" s="445">
        <v>0</v>
      </c>
      <c r="F379" s="445">
        <v>0</v>
      </c>
      <c r="G379" s="445">
        <v>0</v>
      </c>
      <c r="H379" s="445">
        <v>0</v>
      </c>
      <c r="I379" s="444">
        <v>0</v>
      </c>
      <c r="J379" s="444">
        <v>0</v>
      </c>
      <c r="K379" s="445">
        <v>0</v>
      </c>
      <c r="L379" s="445">
        <v>0</v>
      </c>
      <c r="M379" s="445">
        <v>0</v>
      </c>
      <c r="N379" s="444">
        <v>0</v>
      </c>
      <c r="O379" s="444">
        <v>0</v>
      </c>
      <c r="P379" s="489">
        <v>0</v>
      </c>
      <c r="Q379" s="252"/>
      <c r="R379" s="252"/>
      <c r="S379" s="272">
        <f t="shared" ref="S379" si="2056">C379-C378</f>
        <v>0</v>
      </c>
      <c r="T379" s="272">
        <f t="shared" ref="T379" si="2057">D379-D378</f>
        <v>0</v>
      </c>
      <c r="U379" s="272">
        <f t="shared" ref="U379" si="2058">E379-E378</f>
        <v>0</v>
      </c>
      <c r="V379" s="272">
        <f t="shared" ref="V379" si="2059">F379-F378</f>
        <v>0</v>
      </c>
      <c r="W379" s="272">
        <f t="shared" ref="W379" si="2060">G379-G378</f>
        <v>0</v>
      </c>
      <c r="X379" s="272">
        <f t="shared" ref="X379" si="2061">H379-H378</f>
        <v>0</v>
      </c>
      <c r="Y379" s="276">
        <f t="shared" ref="Y379" si="2062">I379-I378</f>
        <v>0</v>
      </c>
      <c r="Z379" s="272">
        <f t="shared" ref="Z379" si="2063">J379-J378</f>
        <v>0</v>
      </c>
      <c r="AA379" s="272">
        <f t="shared" ref="AA379" si="2064">K379-K378</f>
        <v>0</v>
      </c>
      <c r="AB379" s="272">
        <f t="shared" ref="AB379" si="2065">L379-L378</f>
        <v>0</v>
      </c>
      <c r="AC379" s="272">
        <f t="shared" ref="AC379" si="2066">M379-M378</f>
        <v>0</v>
      </c>
      <c r="AD379" s="276">
        <f t="shared" ref="AD379" si="2067">N379-N378</f>
        <v>0</v>
      </c>
    </row>
    <row r="380" spans="1:30">
      <c r="A380" s="439"/>
      <c r="B380" s="457" t="s">
        <v>143</v>
      </c>
      <c r="C380" s="444">
        <v>0</v>
      </c>
      <c r="D380" s="445">
        <v>0</v>
      </c>
      <c r="E380" s="445">
        <v>0</v>
      </c>
      <c r="F380" s="445">
        <v>0</v>
      </c>
      <c r="G380" s="445">
        <v>0</v>
      </c>
      <c r="H380" s="445">
        <v>0</v>
      </c>
      <c r="I380" s="444">
        <v>0</v>
      </c>
      <c r="J380" s="444">
        <v>0</v>
      </c>
      <c r="K380" s="445">
        <v>0</v>
      </c>
      <c r="L380" s="445">
        <v>0</v>
      </c>
      <c r="M380" s="445">
        <v>0</v>
      </c>
      <c r="N380" s="444">
        <v>0</v>
      </c>
      <c r="O380" s="444">
        <v>0</v>
      </c>
      <c r="P380" s="489">
        <v>0</v>
      </c>
      <c r="Q380" s="252"/>
      <c r="R380" s="252"/>
      <c r="S380" s="113"/>
      <c r="T380" s="113"/>
      <c r="Y380" s="275"/>
      <c r="AD380" s="275"/>
    </row>
    <row r="381" spans="1:30">
      <c r="A381" s="439"/>
      <c r="B381" s="457" t="s">
        <v>486</v>
      </c>
      <c r="C381" s="444">
        <v>0</v>
      </c>
      <c r="D381" s="445">
        <v>0</v>
      </c>
      <c r="E381" s="445">
        <v>0</v>
      </c>
      <c r="F381" s="445">
        <v>0</v>
      </c>
      <c r="G381" s="445">
        <v>0</v>
      </c>
      <c r="H381" s="445">
        <v>0</v>
      </c>
      <c r="I381" s="444">
        <v>0</v>
      </c>
      <c r="J381" s="444">
        <v>0</v>
      </c>
      <c r="K381" s="445">
        <v>0</v>
      </c>
      <c r="L381" s="445">
        <v>0</v>
      </c>
      <c r="M381" s="445">
        <v>0</v>
      </c>
      <c r="N381" s="444">
        <v>0</v>
      </c>
      <c r="O381" s="444">
        <v>0</v>
      </c>
      <c r="P381" s="489">
        <v>0</v>
      </c>
      <c r="Q381" s="252"/>
      <c r="R381" s="252"/>
      <c r="S381" s="272">
        <f t="shared" ref="S381" si="2068">C381-C380</f>
        <v>0</v>
      </c>
      <c r="T381" s="272">
        <f t="shared" ref="T381" si="2069">D381-D380</f>
        <v>0</v>
      </c>
      <c r="U381" s="272">
        <f t="shared" ref="U381" si="2070">E381-E380</f>
        <v>0</v>
      </c>
      <c r="V381" s="272">
        <f t="shared" ref="V381" si="2071">F381-F380</f>
        <v>0</v>
      </c>
      <c r="W381" s="272">
        <f t="shared" ref="W381" si="2072">G381-G380</f>
        <v>0</v>
      </c>
      <c r="X381" s="272">
        <f t="shared" ref="X381" si="2073">H381-H380</f>
        <v>0</v>
      </c>
      <c r="Y381" s="276">
        <f t="shared" ref="Y381" si="2074">I381-I380</f>
        <v>0</v>
      </c>
      <c r="Z381" s="272">
        <f t="shared" ref="Z381" si="2075">J381-J380</f>
        <v>0</v>
      </c>
      <c r="AA381" s="272">
        <f t="shared" ref="AA381" si="2076">K381-K380</f>
        <v>0</v>
      </c>
      <c r="AB381" s="272">
        <f t="shared" ref="AB381" si="2077">L381-L380</f>
        <v>0</v>
      </c>
      <c r="AC381" s="272">
        <f t="shared" ref="AC381" si="2078">M381-M380</f>
        <v>0</v>
      </c>
      <c r="AD381" s="276">
        <f t="shared" ref="AD381" si="2079">N381-N380</f>
        <v>0</v>
      </c>
    </row>
    <row r="382" spans="1:30">
      <c r="A382" s="439"/>
      <c r="B382" s="457" t="s">
        <v>149</v>
      </c>
      <c r="C382" s="444">
        <v>0</v>
      </c>
      <c r="D382" s="445">
        <v>0</v>
      </c>
      <c r="E382" s="445">
        <v>0</v>
      </c>
      <c r="F382" s="445">
        <v>0</v>
      </c>
      <c r="G382" s="445">
        <v>0</v>
      </c>
      <c r="H382" s="445">
        <v>0</v>
      </c>
      <c r="I382" s="444">
        <v>0</v>
      </c>
      <c r="J382" s="444">
        <v>0</v>
      </c>
      <c r="K382" s="445">
        <v>0</v>
      </c>
      <c r="L382" s="445">
        <v>0</v>
      </c>
      <c r="M382" s="445">
        <v>0</v>
      </c>
      <c r="N382" s="444">
        <v>0</v>
      </c>
      <c r="O382" s="444">
        <v>0</v>
      </c>
      <c r="P382" s="489">
        <v>0</v>
      </c>
      <c r="Q382" s="252"/>
      <c r="R382" s="252"/>
      <c r="S382" s="113"/>
      <c r="T382" s="113"/>
      <c r="Y382" s="275"/>
      <c r="AD382" s="275"/>
    </row>
    <row r="383" spans="1:30">
      <c r="A383" s="439"/>
      <c r="B383" s="457" t="s">
        <v>488</v>
      </c>
      <c r="C383" s="444">
        <v>0</v>
      </c>
      <c r="D383" s="445">
        <v>0</v>
      </c>
      <c r="E383" s="445">
        <v>0</v>
      </c>
      <c r="F383" s="445">
        <v>0</v>
      </c>
      <c r="G383" s="445">
        <v>0</v>
      </c>
      <c r="H383" s="445">
        <v>0</v>
      </c>
      <c r="I383" s="444">
        <v>0</v>
      </c>
      <c r="J383" s="444">
        <v>0</v>
      </c>
      <c r="K383" s="445">
        <v>0</v>
      </c>
      <c r="L383" s="445">
        <v>0</v>
      </c>
      <c r="M383" s="445">
        <v>0</v>
      </c>
      <c r="N383" s="444">
        <v>0</v>
      </c>
      <c r="O383" s="444">
        <v>0</v>
      </c>
      <c r="P383" s="489">
        <v>0</v>
      </c>
      <c r="Q383" s="252"/>
      <c r="R383" s="252"/>
      <c r="S383" s="272">
        <f t="shared" ref="S383" si="2080">C383-C382</f>
        <v>0</v>
      </c>
      <c r="T383" s="272">
        <f t="shared" ref="T383" si="2081">D383-D382</f>
        <v>0</v>
      </c>
      <c r="U383" s="272">
        <f t="shared" ref="U383" si="2082">E383-E382</f>
        <v>0</v>
      </c>
      <c r="V383" s="272">
        <f t="shared" ref="V383" si="2083">F383-F382</f>
        <v>0</v>
      </c>
      <c r="W383" s="272">
        <f t="shared" ref="W383" si="2084">G383-G382</f>
        <v>0</v>
      </c>
      <c r="X383" s="272">
        <f t="shared" ref="X383" si="2085">H383-H382</f>
        <v>0</v>
      </c>
      <c r="Y383" s="276">
        <f t="shared" ref="Y383" si="2086">I383-I382</f>
        <v>0</v>
      </c>
      <c r="Z383" s="272">
        <f t="shared" ref="Z383" si="2087">J383-J382</f>
        <v>0</v>
      </c>
      <c r="AA383" s="272">
        <f t="shared" ref="AA383" si="2088">K383-K382</f>
        <v>0</v>
      </c>
      <c r="AB383" s="272">
        <f t="shared" ref="AB383" si="2089">L383-L382</f>
        <v>0</v>
      </c>
      <c r="AC383" s="272">
        <f t="shared" ref="AC383" si="2090">M383-M382</f>
        <v>0</v>
      </c>
      <c r="AD383" s="276">
        <f t="shared" ref="AD383" si="2091">N383-N382</f>
        <v>0</v>
      </c>
    </row>
    <row r="384" spans="1:30">
      <c r="A384" s="439"/>
      <c r="B384" s="457" t="s">
        <v>145</v>
      </c>
      <c r="C384" s="444">
        <v>0</v>
      </c>
      <c r="D384" s="445">
        <v>0</v>
      </c>
      <c r="E384" s="445">
        <v>0</v>
      </c>
      <c r="F384" s="445">
        <v>0</v>
      </c>
      <c r="G384" s="445">
        <v>0</v>
      </c>
      <c r="H384" s="445">
        <v>0</v>
      </c>
      <c r="I384" s="444">
        <v>0</v>
      </c>
      <c r="J384" s="444">
        <v>0</v>
      </c>
      <c r="K384" s="445">
        <v>0</v>
      </c>
      <c r="L384" s="445">
        <v>0</v>
      </c>
      <c r="M384" s="445">
        <v>0</v>
      </c>
      <c r="N384" s="444">
        <v>0</v>
      </c>
      <c r="O384" s="444">
        <v>0</v>
      </c>
      <c r="P384" s="489">
        <v>0</v>
      </c>
      <c r="Q384" s="252"/>
      <c r="R384" s="252"/>
      <c r="S384" s="113"/>
      <c r="T384" s="113"/>
      <c r="Y384" s="275"/>
      <c r="AD384" s="275"/>
    </row>
    <row r="385" spans="1:30">
      <c r="A385" s="439"/>
      <c r="B385" s="457" t="s">
        <v>490</v>
      </c>
      <c r="C385" s="444">
        <v>0</v>
      </c>
      <c r="D385" s="445">
        <v>0</v>
      </c>
      <c r="E385" s="445">
        <v>0</v>
      </c>
      <c r="F385" s="445">
        <v>0</v>
      </c>
      <c r="G385" s="445">
        <v>0</v>
      </c>
      <c r="H385" s="445">
        <v>0</v>
      </c>
      <c r="I385" s="444">
        <v>0</v>
      </c>
      <c r="J385" s="444">
        <v>0</v>
      </c>
      <c r="K385" s="445">
        <v>0</v>
      </c>
      <c r="L385" s="445">
        <v>0</v>
      </c>
      <c r="M385" s="445">
        <v>0</v>
      </c>
      <c r="N385" s="444">
        <v>0</v>
      </c>
      <c r="O385" s="444">
        <v>0</v>
      </c>
      <c r="P385" s="489">
        <v>0</v>
      </c>
      <c r="Q385" s="252"/>
      <c r="R385" s="252"/>
      <c r="S385" s="272">
        <f t="shared" ref="S385" si="2092">C385-C384</f>
        <v>0</v>
      </c>
      <c r="T385" s="272">
        <f t="shared" ref="T385" si="2093">D385-D384</f>
        <v>0</v>
      </c>
      <c r="U385" s="272">
        <f t="shared" ref="U385" si="2094">E385-E384</f>
        <v>0</v>
      </c>
      <c r="V385" s="272">
        <f t="shared" ref="V385" si="2095">F385-F384</f>
        <v>0</v>
      </c>
      <c r="W385" s="272">
        <f t="shared" ref="W385" si="2096">G385-G384</f>
        <v>0</v>
      </c>
      <c r="X385" s="272">
        <f t="shared" ref="X385" si="2097">H385-H384</f>
        <v>0</v>
      </c>
      <c r="Y385" s="276">
        <f t="shared" ref="Y385" si="2098">I385-I384</f>
        <v>0</v>
      </c>
      <c r="Z385" s="272">
        <f t="shared" ref="Z385" si="2099">J385-J384</f>
        <v>0</v>
      </c>
      <c r="AA385" s="272">
        <f t="shared" ref="AA385" si="2100">K385-K384</f>
        <v>0</v>
      </c>
      <c r="AB385" s="272">
        <f t="shared" ref="AB385" si="2101">L385-L384</f>
        <v>0</v>
      </c>
      <c r="AC385" s="272">
        <f t="shared" ref="AC385" si="2102">M385-M384</f>
        <v>0</v>
      </c>
      <c r="AD385" s="276">
        <f t="shared" ref="AD385" si="2103">N385-N384</f>
        <v>0</v>
      </c>
    </row>
    <row r="386" spans="1:30">
      <c r="A386" s="439"/>
      <c r="B386" s="457" t="s">
        <v>147</v>
      </c>
      <c r="C386" s="444">
        <v>0</v>
      </c>
      <c r="D386" s="445">
        <v>0</v>
      </c>
      <c r="E386" s="445">
        <v>0</v>
      </c>
      <c r="F386" s="445">
        <v>0</v>
      </c>
      <c r="G386" s="445">
        <v>0</v>
      </c>
      <c r="H386" s="445">
        <v>0</v>
      </c>
      <c r="I386" s="444">
        <v>0</v>
      </c>
      <c r="J386" s="444">
        <v>0</v>
      </c>
      <c r="K386" s="445">
        <v>0</v>
      </c>
      <c r="L386" s="445">
        <v>0</v>
      </c>
      <c r="M386" s="445">
        <v>0</v>
      </c>
      <c r="N386" s="444">
        <v>0</v>
      </c>
      <c r="O386" s="444">
        <v>0</v>
      </c>
      <c r="P386" s="489">
        <v>0</v>
      </c>
      <c r="Q386" s="252"/>
      <c r="R386" s="252"/>
      <c r="S386" s="113"/>
      <c r="T386" s="113"/>
      <c r="Y386" s="275"/>
      <c r="AD386" s="275"/>
    </row>
    <row r="387" spans="1:30">
      <c r="A387" s="439"/>
      <c r="B387" s="457" t="s">
        <v>492</v>
      </c>
      <c r="C387" s="444">
        <v>0</v>
      </c>
      <c r="D387" s="445">
        <v>0</v>
      </c>
      <c r="E387" s="445">
        <v>0</v>
      </c>
      <c r="F387" s="445">
        <v>0</v>
      </c>
      <c r="G387" s="445">
        <v>0</v>
      </c>
      <c r="H387" s="445">
        <v>0</v>
      </c>
      <c r="I387" s="444">
        <v>0</v>
      </c>
      <c r="J387" s="444">
        <v>0</v>
      </c>
      <c r="K387" s="445">
        <v>0</v>
      </c>
      <c r="L387" s="445">
        <v>0</v>
      </c>
      <c r="M387" s="445">
        <v>0</v>
      </c>
      <c r="N387" s="444">
        <v>0</v>
      </c>
      <c r="O387" s="444">
        <v>0</v>
      </c>
      <c r="P387" s="489">
        <v>0</v>
      </c>
      <c r="Q387" s="252"/>
      <c r="R387" s="252"/>
      <c r="S387" s="272">
        <f t="shared" ref="S387" si="2104">C387-C386</f>
        <v>0</v>
      </c>
      <c r="T387" s="272">
        <f t="shared" ref="T387" si="2105">D387-D386</f>
        <v>0</v>
      </c>
      <c r="U387" s="272">
        <f t="shared" ref="U387" si="2106">E387-E386</f>
        <v>0</v>
      </c>
      <c r="V387" s="272">
        <f t="shared" ref="V387" si="2107">F387-F386</f>
        <v>0</v>
      </c>
      <c r="W387" s="272">
        <f t="shared" ref="W387" si="2108">G387-G386</f>
        <v>0</v>
      </c>
      <c r="X387" s="272">
        <f t="shared" ref="X387" si="2109">H387-H386</f>
        <v>0</v>
      </c>
      <c r="Y387" s="276">
        <f t="shared" ref="Y387" si="2110">I387-I386</f>
        <v>0</v>
      </c>
      <c r="Z387" s="272">
        <f t="shared" ref="Z387" si="2111">J387-J386</f>
        <v>0</v>
      </c>
      <c r="AA387" s="272">
        <f t="shared" ref="AA387" si="2112">K387-K386</f>
        <v>0</v>
      </c>
      <c r="AB387" s="272">
        <f t="shared" ref="AB387" si="2113">L387-L386</f>
        <v>0</v>
      </c>
      <c r="AC387" s="272">
        <f t="shared" ref="AC387" si="2114">M387-M386</f>
        <v>0</v>
      </c>
      <c r="AD387" s="276">
        <f t="shared" ref="AD387" si="2115">N387-N386</f>
        <v>0</v>
      </c>
    </row>
    <row r="388" spans="1:30">
      <c r="A388" s="439"/>
      <c r="B388" s="457" t="s">
        <v>181</v>
      </c>
      <c r="C388" s="444">
        <v>0</v>
      </c>
      <c r="D388" s="445">
        <v>0</v>
      </c>
      <c r="E388" s="445">
        <v>0</v>
      </c>
      <c r="F388" s="445">
        <v>0</v>
      </c>
      <c r="G388" s="445">
        <v>0</v>
      </c>
      <c r="H388" s="445">
        <v>0</v>
      </c>
      <c r="I388" s="444">
        <v>0</v>
      </c>
      <c r="J388" s="444">
        <v>0</v>
      </c>
      <c r="K388" s="445">
        <v>0</v>
      </c>
      <c r="L388" s="445">
        <v>0</v>
      </c>
      <c r="M388" s="445">
        <v>0</v>
      </c>
      <c r="N388" s="444">
        <v>0</v>
      </c>
      <c r="O388" s="444">
        <v>0</v>
      </c>
      <c r="P388" s="489">
        <v>0</v>
      </c>
      <c r="Q388" s="252"/>
      <c r="R388" s="252"/>
      <c r="S388" s="113"/>
      <c r="T388" s="113"/>
      <c r="Y388" s="275"/>
      <c r="AD388" s="275"/>
    </row>
    <row r="389" spans="1:30" ht="13.5" thickBot="1">
      <c r="A389" s="439"/>
      <c r="B389" s="457" t="s">
        <v>494</v>
      </c>
      <c r="C389" s="444">
        <v>0</v>
      </c>
      <c r="D389" s="445">
        <v>0</v>
      </c>
      <c r="E389" s="445">
        <v>0</v>
      </c>
      <c r="F389" s="445">
        <v>0</v>
      </c>
      <c r="G389" s="445">
        <v>0</v>
      </c>
      <c r="H389" s="445">
        <v>0</v>
      </c>
      <c r="I389" s="444">
        <v>0</v>
      </c>
      <c r="J389" s="444">
        <v>0</v>
      </c>
      <c r="K389" s="445">
        <v>0</v>
      </c>
      <c r="L389" s="445">
        <v>0</v>
      </c>
      <c r="M389" s="445">
        <v>0</v>
      </c>
      <c r="N389" s="444">
        <v>0</v>
      </c>
      <c r="O389" s="444">
        <v>0</v>
      </c>
      <c r="P389" s="489">
        <v>0</v>
      </c>
      <c r="Q389" s="252"/>
      <c r="R389" s="252"/>
      <c r="S389" s="273">
        <f t="shared" ref="S389" si="2116">C389-C388</f>
        <v>0</v>
      </c>
      <c r="T389" s="273">
        <f t="shared" ref="T389" si="2117">D389-D388</f>
        <v>0</v>
      </c>
      <c r="U389" s="273">
        <f t="shared" ref="U389" si="2118">E389-E388</f>
        <v>0</v>
      </c>
      <c r="V389" s="273">
        <f t="shared" ref="V389" si="2119">F389-F388</f>
        <v>0</v>
      </c>
      <c r="W389" s="273">
        <f t="shared" ref="W389" si="2120">G389-G388</f>
        <v>0</v>
      </c>
      <c r="X389" s="273">
        <f t="shared" ref="X389" si="2121">H389-H388</f>
        <v>0</v>
      </c>
      <c r="Y389" s="277">
        <f t="shared" ref="Y389" si="2122">I389-I388</f>
        <v>0</v>
      </c>
      <c r="Z389" s="273">
        <f t="shared" ref="Z389" si="2123">J389-J388</f>
        <v>0</v>
      </c>
      <c r="AA389" s="273">
        <f t="shared" ref="AA389" si="2124">K389-K388</f>
        <v>0</v>
      </c>
      <c r="AB389" s="273">
        <f t="shared" ref="AB389" si="2125">L389-L388</f>
        <v>0</v>
      </c>
      <c r="AC389" s="273">
        <f t="shared" ref="AC389" si="2126">M389-M388</f>
        <v>0</v>
      </c>
      <c r="AD389" s="277">
        <f t="shared" ref="AD389" si="2127">N389-N388</f>
        <v>0</v>
      </c>
    </row>
    <row r="390" spans="1:30">
      <c r="A390" s="432" t="s">
        <v>544</v>
      </c>
      <c r="B390" s="431" t="s">
        <v>240</v>
      </c>
      <c r="C390" s="428">
        <v>0</v>
      </c>
      <c r="D390" s="429">
        <v>0</v>
      </c>
      <c r="E390" s="429">
        <v>0</v>
      </c>
      <c r="F390" s="429">
        <v>0</v>
      </c>
      <c r="G390" s="429">
        <v>0</v>
      </c>
      <c r="H390" s="429">
        <v>0</v>
      </c>
      <c r="I390" s="428">
        <v>0</v>
      </c>
      <c r="J390" s="428">
        <v>0</v>
      </c>
      <c r="K390" s="429">
        <v>0</v>
      </c>
      <c r="L390" s="429">
        <v>0</v>
      </c>
      <c r="M390" s="429">
        <v>0</v>
      </c>
      <c r="N390" s="428">
        <v>0</v>
      </c>
      <c r="O390" s="428">
        <v>0</v>
      </c>
      <c r="P390" s="430">
        <v>0</v>
      </c>
      <c r="Q390" s="252"/>
      <c r="R390" s="252"/>
      <c r="S390" s="271" t="s">
        <v>534</v>
      </c>
      <c r="T390" s="113"/>
      <c r="Y390" s="275"/>
      <c r="AD390" s="275"/>
    </row>
    <row r="391" spans="1:30">
      <c r="A391" s="439"/>
      <c r="B391" s="457" t="s">
        <v>464</v>
      </c>
      <c r="C391" s="444">
        <v>0</v>
      </c>
      <c r="D391" s="445">
        <v>0</v>
      </c>
      <c r="E391" s="445">
        <v>0</v>
      </c>
      <c r="F391" s="445">
        <v>0</v>
      </c>
      <c r="G391" s="445">
        <v>0</v>
      </c>
      <c r="H391" s="445">
        <v>0</v>
      </c>
      <c r="I391" s="444">
        <v>0</v>
      </c>
      <c r="J391" s="444">
        <v>0</v>
      </c>
      <c r="K391" s="445">
        <v>0</v>
      </c>
      <c r="L391" s="445">
        <v>0</v>
      </c>
      <c r="M391" s="445">
        <v>0</v>
      </c>
      <c r="N391" s="444">
        <v>0</v>
      </c>
      <c r="O391" s="444">
        <v>0</v>
      </c>
      <c r="P391" s="489">
        <v>0</v>
      </c>
      <c r="Q391" s="252"/>
      <c r="R391" s="252"/>
      <c r="S391" s="272">
        <f t="shared" ref="S391" si="2128">C391-C390</f>
        <v>0</v>
      </c>
      <c r="T391" s="272">
        <f t="shared" ref="T391" si="2129">D391-D390</f>
        <v>0</v>
      </c>
      <c r="U391" s="272">
        <f t="shared" ref="U391" si="2130">E391-E390</f>
        <v>0</v>
      </c>
      <c r="V391" s="272">
        <f t="shared" ref="V391" si="2131">F391-F390</f>
        <v>0</v>
      </c>
      <c r="W391" s="272">
        <f t="shared" ref="W391" si="2132">G391-G390</f>
        <v>0</v>
      </c>
      <c r="X391" s="272">
        <f t="shared" ref="X391" si="2133">H391-H390</f>
        <v>0</v>
      </c>
      <c r="Y391" s="276">
        <f t="shared" ref="Y391" si="2134">I391-I390</f>
        <v>0</v>
      </c>
      <c r="Z391" s="272">
        <f t="shared" ref="Z391" si="2135">J391-J390</f>
        <v>0</v>
      </c>
      <c r="AA391" s="272">
        <f t="shared" ref="AA391" si="2136">K391-K390</f>
        <v>0</v>
      </c>
      <c r="AB391" s="272">
        <f t="shared" ref="AB391" si="2137">L391-L390</f>
        <v>0</v>
      </c>
      <c r="AC391" s="272">
        <f t="shared" ref="AC391" si="2138">M391-M390</f>
        <v>0</v>
      </c>
      <c r="AD391" s="276">
        <f t="shared" ref="AD391" si="2139">N391-N390</f>
        <v>0</v>
      </c>
    </row>
    <row r="392" spans="1:30">
      <c r="A392" s="439"/>
      <c r="B392" s="457" t="s">
        <v>242</v>
      </c>
      <c r="C392" s="444">
        <v>0</v>
      </c>
      <c r="D392" s="445">
        <v>0</v>
      </c>
      <c r="E392" s="445">
        <v>0</v>
      </c>
      <c r="F392" s="445">
        <v>0</v>
      </c>
      <c r="G392" s="445">
        <v>0</v>
      </c>
      <c r="H392" s="445">
        <v>0</v>
      </c>
      <c r="I392" s="444">
        <v>0</v>
      </c>
      <c r="J392" s="444">
        <v>0</v>
      </c>
      <c r="K392" s="445">
        <v>0</v>
      </c>
      <c r="L392" s="445">
        <v>0</v>
      </c>
      <c r="M392" s="445">
        <v>0</v>
      </c>
      <c r="N392" s="444">
        <v>0</v>
      </c>
      <c r="O392" s="444">
        <v>0</v>
      </c>
      <c r="P392" s="489">
        <v>0</v>
      </c>
      <c r="Q392" s="252"/>
      <c r="R392" s="252"/>
      <c r="S392" s="113"/>
      <c r="T392" s="113"/>
      <c r="Y392" s="275"/>
      <c r="AD392" s="275"/>
    </row>
    <row r="393" spans="1:30">
      <c r="A393" s="439"/>
      <c r="B393" s="457" t="s">
        <v>466</v>
      </c>
      <c r="C393" s="444">
        <v>0</v>
      </c>
      <c r="D393" s="445">
        <v>0</v>
      </c>
      <c r="E393" s="445">
        <v>0</v>
      </c>
      <c r="F393" s="445">
        <v>0</v>
      </c>
      <c r="G393" s="445">
        <v>0</v>
      </c>
      <c r="H393" s="445">
        <v>0</v>
      </c>
      <c r="I393" s="444">
        <v>0</v>
      </c>
      <c r="J393" s="444">
        <v>0</v>
      </c>
      <c r="K393" s="445">
        <v>0</v>
      </c>
      <c r="L393" s="445">
        <v>0</v>
      </c>
      <c r="M393" s="445">
        <v>0</v>
      </c>
      <c r="N393" s="444">
        <v>0</v>
      </c>
      <c r="O393" s="444">
        <v>0</v>
      </c>
      <c r="P393" s="489">
        <v>0</v>
      </c>
      <c r="Q393" s="252"/>
      <c r="R393" s="252"/>
      <c r="S393" s="272">
        <f t="shared" ref="S393" si="2140">C393-C392</f>
        <v>0</v>
      </c>
      <c r="T393" s="272">
        <f t="shared" ref="T393" si="2141">D393-D392</f>
        <v>0</v>
      </c>
      <c r="U393" s="272">
        <f t="shared" ref="U393" si="2142">E393-E392</f>
        <v>0</v>
      </c>
      <c r="V393" s="272">
        <f t="shared" ref="V393" si="2143">F393-F392</f>
        <v>0</v>
      </c>
      <c r="W393" s="272">
        <f t="shared" ref="W393" si="2144">G393-G392</f>
        <v>0</v>
      </c>
      <c r="X393" s="272">
        <f t="shared" ref="X393" si="2145">H393-H392</f>
        <v>0</v>
      </c>
      <c r="Y393" s="276">
        <f t="shared" ref="Y393" si="2146">I393-I392</f>
        <v>0</v>
      </c>
      <c r="Z393" s="272">
        <f t="shared" ref="Z393" si="2147">J393-J392</f>
        <v>0</v>
      </c>
      <c r="AA393" s="272">
        <f t="shared" ref="AA393" si="2148">K393-K392</f>
        <v>0</v>
      </c>
      <c r="AB393" s="272">
        <f t="shared" ref="AB393" si="2149">L393-L392</f>
        <v>0</v>
      </c>
      <c r="AC393" s="272">
        <f t="shared" ref="AC393" si="2150">M393-M392</f>
        <v>0</v>
      </c>
      <c r="AD393" s="276">
        <f t="shared" ref="AD393" si="2151">N393-N392</f>
        <v>0</v>
      </c>
    </row>
    <row r="394" spans="1:30">
      <c r="A394" s="439"/>
      <c r="B394" s="457" t="s">
        <v>244</v>
      </c>
      <c r="C394" s="444">
        <v>0</v>
      </c>
      <c r="D394" s="445">
        <v>0</v>
      </c>
      <c r="E394" s="445">
        <v>0</v>
      </c>
      <c r="F394" s="445">
        <v>0</v>
      </c>
      <c r="G394" s="445">
        <v>0</v>
      </c>
      <c r="H394" s="445">
        <v>0</v>
      </c>
      <c r="I394" s="444">
        <v>0</v>
      </c>
      <c r="J394" s="444">
        <v>0</v>
      </c>
      <c r="K394" s="445">
        <v>0</v>
      </c>
      <c r="L394" s="445">
        <v>0</v>
      </c>
      <c r="M394" s="445">
        <v>0</v>
      </c>
      <c r="N394" s="444">
        <v>0</v>
      </c>
      <c r="O394" s="444">
        <v>0</v>
      </c>
      <c r="P394" s="489">
        <v>0</v>
      </c>
      <c r="Q394" s="252"/>
      <c r="R394" s="252"/>
      <c r="S394" s="113"/>
      <c r="T394" s="113"/>
      <c r="Y394" s="275"/>
      <c r="AD394" s="275"/>
    </row>
    <row r="395" spans="1:30">
      <c r="A395" s="439"/>
      <c r="B395" s="457" t="s">
        <v>468</v>
      </c>
      <c r="C395" s="444">
        <v>0</v>
      </c>
      <c r="D395" s="445">
        <v>0</v>
      </c>
      <c r="E395" s="445">
        <v>0</v>
      </c>
      <c r="F395" s="445">
        <v>0</v>
      </c>
      <c r="G395" s="445">
        <v>0</v>
      </c>
      <c r="H395" s="445">
        <v>0</v>
      </c>
      <c r="I395" s="444">
        <v>0</v>
      </c>
      <c r="J395" s="444">
        <v>0</v>
      </c>
      <c r="K395" s="445">
        <v>0</v>
      </c>
      <c r="L395" s="445">
        <v>0</v>
      </c>
      <c r="M395" s="445">
        <v>0</v>
      </c>
      <c r="N395" s="444">
        <v>0</v>
      </c>
      <c r="O395" s="444">
        <v>0</v>
      </c>
      <c r="P395" s="489">
        <v>0</v>
      </c>
      <c r="Q395" s="252"/>
      <c r="R395" s="252"/>
      <c r="S395" s="272">
        <f t="shared" ref="S395" si="2152">C395-C394</f>
        <v>0</v>
      </c>
      <c r="T395" s="272">
        <f t="shared" ref="T395" si="2153">D395-D394</f>
        <v>0</v>
      </c>
      <c r="U395" s="272">
        <f t="shared" ref="U395" si="2154">E395-E394</f>
        <v>0</v>
      </c>
      <c r="V395" s="272">
        <f t="shared" ref="V395" si="2155">F395-F394</f>
        <v>0</v>
      </c>
      <c r="W395" s="272">
        <f t="shared" ref="W395" si="2156">G395-G394</f>
        <v>0</v>
      </c>
      <c r="X395" s="272">
        <f t="shared" ref="X395" si="2157">H395-H394</f>
        <v>0</v>
      </c>
      <c r="Y395" s="276">
        <f t="shared" ref="Y395" si="2158">I395-I394</f>
        <v>0</v>
      </c>
      <c r="Z395" s="272">
        <f t="shared" ref="Z395" si="2159">J395-J394</f>
        <v>0</v>
      </c>
      <c r="AA395" s="272">
        <f t="shared" ref="AA395" si="2160">K395-K394</f>
        <v>0</v>
      </c>
      <c r="AB395" s="272">
        <f t="shared" ref="AB395" si="2161">L395-L394</f>
        <v>0</v>
      </c>
      <c r="AC395" s="272">
        <f t="shared" ref="AC395" si="2162">M395-M394</f>
        <v>0</v>
      </c>
      <c r="AD395" s="276">
        <f t="shared" ref="AD395" si="2163">N395-N394</f>
        <v>0</v>
      </c>
    </row>
    <row r="396" spans="1:30">
      <c r="A396" s="439"/>
      <c r="B396" s="457" t="s">
        <v>246</v>
      </c>
      <c r="C396" s="444">
        <v>0</v>
      </c>
      <c r="D396" s="445">
        <v>0</v>
      </c>
      <c r="E396" s="445">
        <v>0</v>
      </c>
      <c r="F396" s="445">
        <v>0</v>
      </c>
      <c r="G396" s="445">
        <v>0</v>
      </c>
      <c r="H396" s="445">
        <v>0</v>
      </c>
      <c r="I396" s="444">
        <v>0</v>
      </c>
      <c r="J396" s="444">
        <v>0</v>
      </c>
      <c r="K396" s="445">
        <v>0</v>
      </c>
      <c r="L396" s="445">
        <v>0</v>
      </c>
      <c r="M396" s="445">
        <v>0</v>
      </c>
      <c r="N396" s="444">
        <v>0</v>
      </c>
      <c r="O396" s="444">
        <v>0</v>
      </c>
      <c r="P396" s="489">
        <v>0</v>
      </c>
      <c r="Q396" s="252"/>
      <c r="R396" s="252"/>
      <c r="S396" s="113"/>
      <c r="T396" s="113"/>
      <c r="Y396" s="275"/>
      <c r="AD396" s="275"/>
    </row>
    <row r="397" spans="1:30">
      <c r="A397" s="439"/>
      <c r="B397" s="457" t="s">
        <v>470</v>
      </c>
      <c r="C397" s="444">
        <v>0</v>
      </c>
      <c r="D397" s="445">
        <v>0</v>
      </c>
      <c r="E397" s="445">
        <v>0</v>
      </c>
      <c r="F397" s="445">
        <v>0</v>
      </c>
      <c r="G397" s="445">
        <v>0</v>
      </c>
      <c r="H397" s="445">
        <v>0</v>
      </c>
      <c r="I397" s="444">
        <v>0</v>
      </c>
      <c r="J397" s="444">
        <v>0</v>
      </c>
      <c r="K397" s="445">
        <v>0</v>
      </c>
      <c r="L397" s="445">
        <v>0</v>
      </c>
      <c r="M397" s="445">
        <v>0</v>
      </c>
      <c r="N397" s="444">
        <v>0</v>
      </c>
      <c r="O397" s="444">
        <v>0</v>
      </c>
      <c r="P397" s="489">
        <v>0</v>
      </c>
      <c r="Q397" s="252"/>
      <c r="R397" s="252"/>
      <c r="S397" s="272">
        <f t="shared" ref="S397" si="2164">C397-C396</f>
        <v>0</v>
      </c>
      <c r="T397" s="272">
        <f t="shared" ref="T397" si="2165">D397-D396</f>
        <v>0</v>
      </c>
      <c r="U397" s="272">
        <f t="shared" ref="U397" si="2166">E397-E396</f>
        <v>0</v>
      </c>
      <c r="V397" s="272">
        <f t="shared" ref="V397" si="2167">F397-F396</f>
        <v>0</v>
      </c>
      <c r="W397" s="272">
        <f t="shared" ref="W397" si="2168">G397-G396</f>
        <v>0</v>
      </c>
      <c r="X397" s="272">
        <f t="shared" ref="X397" si="2169">H397-H396</f>
        <v>0</v>
      </c>
      <c r="Y397" s="276">
        <f t="shared" ref="Y397" si="2170">I397-I396</f>
        <v>0</v>
      </c>
      <c r="Z397" s="272">
        <f t="shared" ref="Z397" si="2171">J397-J396</f>
        <v>0</v>
      </c>
      <c r="AA397" s="272">
        <f t="shared" ref="AA397" si="2172">K397-K396</f>
        <v>0</v>
      </c>
      <c r="AB397" s="272">
        <f t="shared" ref="AB397" si="2173">L397-L396</f>
        <v>0</v>
      </c>
      <c r="AC397" s="272">
        <f t="shared" ref="AC397" si="2174">M397-M396</f>
        <v>0</v>
      </c>
      <c r="AD397" s="276">
        <f t="shared" ref="AD397" si="2175">N397-N396</f>
        <v>0</v>
      </c>
    </row>
    <row r="398" spans="1:30">
      <c r="A398" s="439"/>
      <c r="B398" s="457" t="s">
        <v>129</v>
      </c>
      <c r="C398" s="444">
        <v>0</v>
      </c>
      <c r="D398" s="445">
        <v>0</v>
      </c>
      <c r="E398" s="445">
        <v>0</v>
      </c>
      <c r="F398" s="445">
        <v>0</v>
      </c>
      <c r="G398" s="445">
        <v>0</v>
      </c>
      <c r="H398" s="445">
        <v>0</v>
      </c>
      <c r="I398" s="444">
        <v>0</v>
      </c>
      <c r="J398" s="444">
        <v>0</v>
      </c>
      <c r="K398" s="445">
        <v>0</v>
      </c>
      <c r="L398" s="445">
        <v>0</v>
      </c>
      <c r="M398" s="445">
        <v>0</v>
      </c>
      <c r="N398" s="444">
        <v>0</v>
      </c>
      <c r="O398" s="444">
        <v>0</v>
      </c>
      <c r="P398" s="489">
        <v>0</v>
      </c>
      <c r="Q398" s="252"/>
      <c r="R398" s="252"/>
      <c r="S398" s="113"/>
      <c r="T398" s="113"/>
      <c r="Y398" s="275"/>
      <c r="AD398" s="275"/>
    </row>
    <row r="399" spans="1:30">
      <c r="A399" s="439"/>
      <c r="B399" s="457" t="s">
        <v>472</v>
      </c>
      <c r="C399" s="444">
        <v>0</v>
      </c>
      <c r="D399" s="445">
        <v>0</v>
      </c>
      <c r="E399" s="445">
        <v>0</v>
      </c>
      <c r="F399" s="445">
        <v>0</v>
      </c>
      <c r="G399" s="445">
        <v>0</v>
      </c>
      <c r="H399" s="445">
        <v>0</v>
      </c>
      <c r="I399" s="444">
        <v>0</v>
      </c>
      <c r="J399" s="444">
        <v>0</v>
      </c>
      <c r="K399" s="445">
        <v>0</v>
      </c>
      <c r="L399" s="445">
        <v>0</v>
      </c>
      <c r="M399" s="445">
        <v>0</v>
      </c>
      <c r="N399" s="444">
        <v>0</v>
      </c>
      <c r="O399" s="444">
        <v>0</v>
      </c>
      <c r="P399" s="489">
        <v>0</v>
      </c>
      <c r="Q399" s="252"/>
      <c r="R399" s="252"/>
      <c r="S399" s="272">
        <f t="shared" ref="S399" si="2176">C399-C398</f>
        <v>0</v>
      </c>
      <c r="T399" s="272">
        <f t="shared" ref="T399" si="2177">D399-D398</f>
        <v>0</v>
      </c>
      <c r="U399" s="272">
        <f t="shared" ref="U399" si="2178">E399-E398</f>
        <v>0</v>
      </c>
      <c r="V399" s="272">
        <f t="shared" ref="V399" si="2179">F399-F398</f>
        <v>0</v>
      </c>
      <c r="W399" s="272">
        <f t="shared" ref="W399" si="2180">G399-G398</f>
        <v>0</v>
      </c>
      <c r="X399" s="272">
        <f t="shared" ref="X399" si="2181">H399-H398</f>
        <v>0</v>
      </c>
      <c r="Y399" s="276">
        <f t="shared" ref="Y399" si="2182">I399-I398</f>
        <v>0</v>
      </c>
      <c r="Z399" s="272">
        <f t="shared" ref="Z399" si="2183">J399-J398</f>
        <v>0</v>
      </c>
      <c r="AA399" s="272">
        <f t="shared" ref="AA399" si="2184">K399-K398</f>
        <v>0</v>
      </c>
      <c r="AB399" s="272">
        <f t="shared" ref="AB399" si="2185">L399-L398</f>
        <v>0</v>
      </c>
      <c r="AC399" s="272">
        <f t="shared" ref="AC399" si="2186">M399-M398</f>
        <v>0</v>
      </c>
      <c r="AD399" s="276">
        <f t="shared" ref="AD399" si="2187">N399-N398</f>
        <v>0</v>
      </c>
    </row>
    <row r="400" spans="1:30">
      <c r="A400" s="439"/>
      <c r="B400" s="457" t="s">
        <v>131</v>
      </c>
      <c r="C400" s="444">
        <v>0</v>
      </c>
      <c r="D400" s="445">
        <v>0</v>
      </c>
      <c r="E400" s="445">
        <v>0</v>
      </c>
      <c r="F400" s="445">
        <v>0</v>
      </c>
      <c r="G400" s="445">
        <v>0</v>
      </c>
      <c r="H400" s="445">
        <v>0</v>
      </c>
      <c r="I400" s="444">
        <v>0</v>
      </c>
      <c r="J400" s="444">
        <v>0</v>
      </c>
      <c r="K400" s="445">
        <v>0</v>
      </c>
      <c r="L400" s="445">
        <v>0</v>
      </c>
      <c r="M400" s="445">
        <v>0</v>
      </c>
      <c r="N400" s="444">
        <v>0</v>
      </c>
      <c r="O400" s="444">
        <v>0</v>
      </c>
      <c r="P400" s="489">
        <v>0</v>
      </c>
      <c r="Q400" s="252"/>
      <c r="R400" s="252"/>
      <c r="S400" s="113"/>
      <c r="T400" s="113"/>
      <c r="Y400" s="275"/>
      <c r="AD400" s="275"/>
    </row>
    <row r="401" spans="1:30">
      <c r="A401" s="439"/>
      <c r="B401" s="457" t="s">
        <v>474</v>
      </c>
      <c r="C401" s="444">
        <v>0</v>
      </c>
      <c r="D401" s="445">
        <v>0</v>
      </c>
      <c r="E401" s="445">
        <v>0</v>
      </c>
      <c r="F401" s="445">
        <v>0</v>
      </c>
      <c r="G401" s="445">
        <v>0</v>
      </c>
      <c r="H401" s="445">
        <v>0</v>
      </c>
      <c r="I401" s="444">
        <v>0</v>
      </c>
      <c r="J401" s="444">
        <v>0</v>
      </c>
      <c r="K401" s="445">
        <v>0</v>
      </c>
      <c r="L401" s="445">
        <v>0</v>
      </c>
      <c r="M401" s="445">
        <v>0</v>
      </c>
      <c r="N401" s="444">
        <v>0</v>
      </c>
      <c r="O401" s="444">
        <v>0</v>
      </c>
      <c r="P401" s="489">
        <v>0</v>
      </c>
      <c r="Q401" s="252"/>
      <c r="R401" s="252"/>
      <c r="S401" s="272">
        <f t="shared" ref="S401" si="2188">C401-C400</f>
        <v>0</v>
      </c>
      <c r="T401" s="272">
        <f t="shared" ref="T401" si="2189">D401-D400</f>
        <v>0</v>
      </c>
      <c r="U401" s="272">
        <f t="shared" ref="U401" si="2190">E401-E400</f>
        <v>0</v>
      </c>
      <c r="V401" s="272">
        <f t="shared" ref="V401" si="2191">F401-F400</f>
        <v>0</v>
      </c>
      <c r="W401" s="272">
        <f t="shared" ref="W401" si="2192">G401-G400</f>
        <v>0</v>
      </c>
      <c r="X401" s="272">
        <f t="shared" ref="X401" si="2193">H401-H400</f>
        <v>0</v>
      </c>
      <c r="Y401" s="276">
        <f t="shared" ref="Y401" si="2194">I401-I400</f>
        <v>0</v>
      </c>
      <c r="Z401" s="272">
        <f t="shared" ref="Z401" si="2195">J401-J400</f>
        <v>0</v>
      </c>
      <c r="AA401" s="272">
        <f t="shared" ref="AA401" si="2196">K401-K400</f>
        <v>0</v>
      </c>
      <c r="AB401" s="272">
        <f t="shared" ref="AB401" si="2197">L401-L400</f>
        <v>0</v>
      </c>
      <c r="AC401" s="272">
        <f t="shared" ref="AC401" si="2198">M401-M400</f>
        <v>0</v>
      </c>
      <c r="AD401" s="276">
        <f t="shared" ref="AD401" si="2199">N401-N400</f>
        <v>0</v>
      </c>
    </row>
    <row r="402" spans="1:30">
      <c r="A402" s="439"/>
      <c r="B402" s="457" t="s">
        <v>133</v>
      </c>
      <c r="C402" s="444">
        <v>0</v>
      </c>
      <c r="D402" s="445">
        <v>0</v>
      </c>
      <c r="E402" s="445">
        <v>0</v>
      </c>
      <c r="F402" s="445">
        <v>0</v>
      </c>
      <c r="G402" s="445">
        <v>0</v>
      </c>
      <c r="H402" s="445">
        <v>0</v>
      </c>
      <c r="I402" s="444">
        <v>0</v>
      </c>
      <c r="J402" s="444">
        <v>0</v>
      </c>
      <c r="K402" s="445">
        <v>0</v>
      </c>
      <c r="L402" s="445">
        <v>0</v>
      </c>
      <c r="M402" s="445">
        <v>0</v>
      </c>
      <c r="N402" s="444">
        <v>0</v>
      </c>
      <c r="O402" s="444">
        <v>0</v>
      </c>
      <c r="P402" s="489">
        <v>0</v>
      </c>
      <c r="Q402" s="252"/>
      <c r="R402" s="252"/>
      <c r="S402" s="113"/>
      <c r="T402" s="113"/>
      <c r="Y402" s="275"/>
      <c r="AD402" s="275"/>
    </row>
    <row r="403" spans="1:30">
      <c r="A403" s="439"/>
      <c r="B403" s="457" t="s">
        <v>476</v>
      </c>
      <c r="C403" s="444">
        <v>0</v>
      </c>
      <c r="D403" s="445">
        <v>0</v>
      </c>
      <c r="E403" s="445">
        <v>0</v>
      </c>
      <c r="F403" s="445">
        <v>0</v>
      </c>
      <c r="G403" s="445">
        <v>0</v>
      </c>
      <c r="H403" s="445">
        <v>0</v>
      </c>
      <c r="I403" s="444">
        <v>0</v>
      </c>
      <c r="J403" s="444">
        <v>0</v>
      </c>
      <c r="K403" s="445">
        <v>0</v>
      </c>
      <c r="L403" s="445">
        <v>0</v>
      </c>
      <c r="M403" s="445">
        <v>0</v>
      </c>
      <c r="N403" s="444">
        <v>0</v>
      </c>
      <c r="O403" s="444">
        <v>0</v>
      </c>
      <c r="P403" s="489">
        <v>0</v>
      </c>
      <c r="Q403" s="252"/>
      <c r="R403" s="252"/>
      <c r="S403" s="272">
        <f t="shared" ref="S403" si="2200">C403-C402</f>
        <v>0</v>
      </c>
      <c r="T403" s="272">
        <f t="shared" ref="T403" si="2201">D403-D402</f>
        <v>0</v>
      </c>
      <c r="U403" s="272">
        <f t="shared" ref="U403" si="2202">E403-E402</f>
        <v>0</v>
      </c>
      <c r="V403" s="272">
        <f t="shared" ref="V403" si="2203">F403-F402</f>
        <v>0</v>
      </c>
      <c r="W403" s="272">
        <f t="shared" ref="W403" si="2204">G403-G402</f>
        <v>0</v>
      </c>
      <c r="X403" s="272">
        <f t="shared" ref="X403" si="2205">H403-H402</f>
        <v>0</v>
      </c>
      <c r="Y403" s="276">
        <f t="shared" ref="Y403" si="2206">I403-I402</f>
        <v>0</v>
      </c>
      <c r="Z403" s="272">
        <f t="shared" ref="Z403" si="2207">J403-J402</f>
        <v>0</v>
      </c>
      <c r="AA403" s="272">
        <f t="shared" ref="AA403" si="2208">K403-K402</f>
        <v>0</v>
      </c>
      <c r="AB403" s="272">
        <f t="shared" ref="AB403" si="2209">L403-L402</f>
        <v>0</v>
      </c>
      <c r="AC403" s="272">
        <f t="shared" ref="AC403" si="2210">M403-M402</f>
        <v>0</v>
      </c>
      <c r="AD403" s="276">
        <f t="shared" ref="AD403" si="2211">N403-N402</f>
        <v>0</v>
      </c>
    </row>
    <row r="404" spans="1:30">
      <c r="A404" s="439"/>
      <c r="B404" s="457" t="s">
        <v>135</v>
      </c>
      <c r="C404" s="444">
        <v>0</v>
      </c>
      <c r="D404" s="445">
        <v>0</v>
      </c>
      <c r="E404" s="445">
        <v>0</v>
      </c>
      <c r="F404" s="445">
        <v>0</v>
      </c>
      <c r="G404" s="445">
        <v>0</v>
      </c>
      <c r="H404" s="445">
        <v>0</v>
      </c>
      <c r="I404" s="444">
        <v>0</v>
      </c>
      <c r="J404" s="444">
        <v>0</v>
      </c>
      <c r="K404" s="445">
        <v>0</v>
      </c>
      <c r="L404" s="445">
        <v>0</v>
      </c>
      <c r="M404" s="445">
        <v>0</v>
      </c>
      <c r="N404" s="444">
        <v>0</v>
      </c>
      <c r="O404" s="444">
        <v>0</v>
      </c>
      <c r="P404" s="489">
        <v>0</v>
      </c>
      <c r="Q404" s="252"/>
      <c r="R404" s="252"/>
      <c r="S404" s="113"/>
      <c r="T404" s="113"/>
      <c r="Y404" s="275"/>
      <c r="AD404" s="275"/>
    </row>
    <row r="405" spans="1:30">
      <c r="A405" s="439"/>
      <c r="B405" s="457" t="s">
        <v>478</v>
      </c>
      <c r="C405" s="444">
        <v>0</v>
      </c>
      <c r="D405" s="445">
        <v>0</v>
      </c>
      <c r="E405" s="445">
        <v>0</v>
      </c>
      <c r="F405" s="445">
        <v>0</v>
      </c>
      <c r="G405" s="445">
        <v>0</v>
      </c>
      <c r="H405" s="445">
        <v>0</v>
      </c>
      <c r="I405" s="444">
        <v>0</v>
      </c>
      <c r="J405" s="444">
        <v>0</v>
      </c>
      <c r="K405" s="445">
        <v>0</v>
      </c>
      <c r="L405" s="445">
        <v>0</v>
      </c>
      <c r="M405" s="445">
        <v>0</v>
      </c>
      <c r="N405" s="444">
        <v>0</v>
      </c>
      <c r="O405" s="444">
        <v>0</v>
      </c>
      <c r="P405" s="489">
        <v>0</v>
      </c>
      <c r="Q405" s="252"/>
      <c r="R405" s="252"/>
      <c r="S405" s="272">
        <f t="shared" ref="S405" si="2212">C405-C404</f>
        <v>0</v>
      </c>
      <c r="T405" s="272">
        <f t="shared" ref="T405" si="2213">D405-D404</f>
        <v>0</v>
      </c>
      <c r="U405" s="272">
        <f t="shared" ref="U405" si="2214">E405-E404</f>
        <v>0</v>
      </c>
      <c r="V405" s="272">
        <f t="shared" ref="V405" si="2215">F405-F404</f>
        <v>0</v>
      </c>
      <c r="W405" s="272">
        <f t="shared" ref="W405" si="2216">G405-G404</f>
        <v>0</v>
      </c>
      <c r="X405" s="272">
        <f t="shared" ref="X405" si="2217">H405-H404</f>
        <v>0</v>
      </c>
      <c r="Y405" s="276">
        <f t="shared" ref="Y405" si="2218">I405-I404</f>
        <v>0</v>
      </c>
      <c r="Z405" s="272">
        <f t="shared" ref="Z405" si="2219">J405-J404</f>
        <v>0</v>
      </c>
      <c r="AA405" s="272">
        <f t="shared" ref="AA405" si="2220">K405-K404</f>
        <v>0</v>
      </c>
      <c r="AB405" s="272">
        <f t="shared" ref="AB405" si="2221">L405-L404</f>
        <v>0</v>
      </c>
      <c r="AC405" s="272">
        <f t="shared" ref="AC405" si="2222">M405-M404</f>
        <v>0</v>
      </c>
      <c r="AD405" s="276">
        <f t="shared" ref="AD405" si="2223">N405-N404</f>
        <v>0</v>
      </c>
    </row>
    <row r="406" spans="1:30">
      <c r="A406" s="439"/>
      <c r="B406" s="457" t="s">
        <v>137</v>
      </c>
      <c r="C406" s="444">
        <v>0</v>
      </c>
      <c r="D406" s="445">
        <v>0</v>
      </c>
      <c r="E406" s="445">
        <v>0</v>
      </c>
      <c r="F406" s="445">
        <v>0</v>
      </c>
      <c r="G406" s="445">
        <v>0</v>
      </c>
      <c r="H406" s="445">
        <v>0</v>
      </c>
      <c r="I406" s="444">
        <v>0</v>
      </c>
      <c r="J406" s="444">
        <v>0</v>
      </c>
      <c r="K406" s="445">
        <v>0</v>
      </c>
      <c r="L406" s="445">
        <v>0</v>
      </c>
      <c r="M406" s="445">
        <v>0</v>
      </c>
      <c r="N406" s="444">
        <v>0</v>
      </c>
      <c r="O406" s="444">
        <v>0</v>
      </c>
      <c r="P406" s="489">
        <v>0</v>
      </c>
      <c r="Q406" s="252"/>
      <c r="R406" s="252"/>
      <c r="S406" s="113"/>
      <c r="T406" s="113"/>
      <c r="Y406" s="275"/>
      <c r="AD406" s="275"/>
    </row>
    <row r="407" spans="1:30">
      <c r="A407" s="439"/>
      <c r="B407" s="457" t="s">
        <v>480</v>
      </c>
      <c r="C407" s="444">
        <v>0</v>
      </c>
      <c r="D407" s="445">
        <v>0</v>
      </c>
      <c r="E407" s="445">
        <v>0</v>
      </c>
      <c r="F407" s="445">
        <v>0</v>
      </c>
      <c r="G407" s="445">
        <v>0</v>
      </c>
      <c r="H407" s="445">
        <v>0</v>
      </c>
      <c r="I407" s="444">
        <v>0</v>
      </c>
      <c r="J407" s="444">
        <v>0</v>
      </c>
      <c r="K407" s="445">
        <v>0</v>
      </c>
      <c r="L407" s="445">
        <v>0</v>
      </c>
      <c r="M407" s="445">
        <v>0</v>
      </c>
      <c r="N407" s="444">
        <v>0</v>
      </c>
      <c r="O407" s="444">
        <v>0</v>
      </c>
      <c r="P407" s="489">
        <v>0</v>
      </c>
      <c r="Q407" s="252"/>
      <c r="R407" s="252"/>
      <c r="S407" s="272">
        <f t="shared" ref="S407" si="2224">C407-C406</f>
        <v>0</v>
      </c>
      <c r="T407" s="272">
        <f t="shared" ref="T407" si="2225">D407-D406</f>
        <v>0</v>
      </c>
      <c r="U407" s="272">
        <f t="shared" ref="U407" si="2226">E407-E406</f>
        <v>0</v>
      </c>
      <c r="V407" s="272">
        <f t="shared" ref="V407" si="2227">F407-F406</f>
        <v>0</v>
      </c>
      <c r="W407" s="272">
        <f t="shared" ref="W407" si="2228">G407-G406</f>
        <v>0</v>
      </c>
      <c r="X407" s="272">
        <f t="shared" ref="X407" si="2229">H407-H406</f>
        <v>0</v>
      </c>
      <c r="Y407" s="276">
        <f t="shared" ref="Y407" si="2230">I407-I406</f>
        <v>0</v>
      </c>
      <c r="Z407" s="272">
        <f t="shared" ref="Z407" si="2231">J407-J406</f>
        <v>0</v>
      </c>
      <c r="AA407" s="272">
        <f t="shared" ref="AA407" si="2232">K407-K406</f>
        <v>0</v>
      </c>
      <c r="AB407" s="272">
        <f t="shared" ref="AB407" si="2233">L407-L406</f>
        <v>0</v>
      </c>
      <c r="AC407" s="272">
        <f t="shared" ref="AC407" si="2234">M407-M406</f>
        <v>0</v>
      </c>
      <c r="AD407" s="276">
        <f t="shared" ref="AD407" si="2235">N407-N406</f>
        <v>0</v>
      </c>
    </row>
    <row r="408" spans="1:30">
      <c r="A408" s="439"/>
      <c r="B408" s="457" t="s">
        <v>139</v>
      </c>
      <c r="C408" s="444">
        <v>0</v>
      </c>
      <c r="D408" s="445">
        <v>0</v>
      </c>
      <c r="E408" s="445">
        <v>0</v>
      </c>
      <c r="F408" s="445">
        <v>0</v>
      </c>
      <c r="G408" s="445">
        <v>0</v>
      </c>
      <c r="H408" s="445">
        <v>0</v>
      </c>
      <c r="I408" s="444">
        <v>0</v>
      </c>
      <c r="J408" s="444">
        <v>0</v>
      </c>
      <c r="K408" s="445">
        <v>0</v>
      </c>
      <c r="L408" s="445">
        <v>0</v>
      </c>
      <c r="M408" s="445">
        <v>0</v>
      </c>
      <c r="N408" s="444">
        <v>0</v>
      </c>
      <c r="O408" s="444">
        <v>0</v>
      </c>
      <c r="P408" s="489">
        <v>0</v>
      </c>
      <c r="Q408" s="252"/>
      <c r="R408" s="252"/>
      <c r="S408" s="113"/>
      <c r="T408" s="113"/>
      <c r="Y408" s="275"/>
      <c r="AD408" s="275"/>
    </row>
    <row r="409" spans="1:30">
      <c r="A409" s="439"/>
      <c r="B409" s="457" t="s">
        <v>482</v>
      </c>
      <c r="C409" s="444">
        <v>0</v>
      </c>
      <c r="D409" s="445">
        <v>0</v>
      </c>
      <c r="E409" s="445">
        <v>0</v>
      </c>
      <c r="F409" s="445">
        <v>0</v>
      </c>
      <c r="G409" s="445">
        <v>0</v>
      </c>
      <c r="H409" s="445">
        <v>0</v>
      </c>
      <c r="I409" s="444">
        <v>0</v>
      </c>
      <c r="J409" s="444">
        <v>0</v>
      </c>
      <c r="K409" s="445">
        <v>0</v>
      </c>
      <c r="L409" s="445">
        <v>0</v>
      </c>
      <c r="M409" s="445">
        <v>0</v>
      </c>
      <c r="N409" s="444">
        <v>0</v>
      </c>
      <c r="O409" s="444">
        <v>0</v>
      </c>
      <c r="P409" s="489">
        <v>0</v>
      </c>
      <c r="Q409" s="252"/>
      <c r="R409" s="252"/>
      <c r="S409" s="272">
        <f t="shared" ref="S409" si="2236">C409-C408</f>
        <v>0</v>
      </c>
      <c r="T409" s="272">
        <f t="shared" ref="T409" si="2237">D409-D408</f>
        <v>0</v>
      </c>
      <c r="U409" s="272">
        <f t="shared" ref="U409" si="2238">E409-E408</f>
        <v>0</v>
      </c>
      <c r="V409" s="272">
        <f t="shared" ref="V409" si="2239">F409-F408</f>
        <v>0</v>
      </c>
      <c r="W409" s="272">
        <f t="shared" ref="W409" si="2240">G409-G408</f>
        <v>0</v>
      </c>
      <c r="X409" s="272">
        <f t="shared" ref="X409" si="2241">H409-H408</f>
        <v>0</v>
      </c>
      <c r="Y409" s="276">
        <f t="shared" ref="Y409" si="2242">I409-I408</f>
        <v>0</v>
      </c>
      <c r="Z409" s="272">
        <f t="shared" ref="Z409" si="2243">J409-J408</f>
        <v>0</v>
      </c>
      <c r="AA409" s="272">
        <f t="shared" ref="AA409" si="2244">K409-K408</f>
        <v>0</v>
      </c>
      <c r="AB409" s="272">
        <f t="shared" ref="AB409" si="2245">L409-L408</f>
        <v>0</v>
      </c>
      <c r="AC409" s="272">
        <f t="shared" ref="AC409" si="2246">M409-M408</f>
        <v>0</v>
      </c>
      <c r="AD409" s="276">
        <f t="shared" ref="AD409" si="2247">N409-N408</f>
        <v>0</v>
      </c>
    </row>
    <row r="410" spans="1:30">
      <c r="A410" s="439"/>
      <c r="B410" s="457" t="s">
        <v>141</v>
      </c>
      <c r="C410" s="444">
        <v>0</v>
      </c>
      <c r="D410" s="445">
        <v>0</v>
      </c>
      <c r="E410" s="445">
        <v>0</v>
      </c>
      <c r="F410" s="445">
        <v>0</v>
      </c>
      <c r="G410" s="445">
        <v>0</v>
      </c>
      <c r="H410" s="445">
        <v>0</v>
      </c>
      <c r="I410" s="444">
        <v>0</v>
      </c>
      <c r="J410" s="444">
        <v>0</v>
      </c>
      <c r="K410" s="445">
        <v>0</v>
      </c>
      <c r="L410" s="445">
        <v>0</v>
      </c>
      <c r="M410" s="445">
        <v>0</v>
      </c>
      <c r="N410" s="444">
        <v>0</v>
      </c>
      <c r="O410" s="444">
        <v>0</v>
      </c>
      <c r="P410" s="489">
        <v>0</v>
      </c>
      <c r="Q410" s="252"/>
      <c r="R410" s="252"/>
      <c r="S410" s="113"/>
      <c r="T410" s="113"/>
      <c r="Y410" s="275"/>
      <c r="AD410" s="275"/>
    </row>
    <row r="411" spans="1:30">
      <c r="A411" s="439"/>
      <c r="B411" s="457" t="s">
        <v>484</v>
      </c>
      <c r="C411" s="444">
        <v>0</v>
      </c>
      <c r="D411" s="445">
        <v>0</v>
      </c>
      <c r="E411" s="445">
        <v>0</v>
      </c>
      <c r="F411" s="445">
        <v>0</v>
      </c>
      <c r="G411" s="445">
        <v>0</v>
      </c>
      <c r="H411" s="445">
        <v>0</v>
      </c>
      <c r="I411" s="444">
        <v>0</v>
      </c>
      <c r="J411" s="444">
        <v>0</v>
      </c>
      <c r="K411" s="445">
        <v>0</v>
      </c>
      <c r="L411" s="445">
        <v>0</v>
      </c>
      <c r="M411" s="445">
        <v>0</v>
      </c>
      <c r="N411" s="444">
        <v>0</v>
      </c>
      <c r="O411" s="444">
        <v>0</v>
      </c>
      <c r="P411" s="489">
        <v>0</v>
      </c>
      <c r="Q411" s="252"/>
      <c r="R411" s="252"/>
      <c r="S411" s="272">
        <f t="shared" ref="S411" si="2248">C411-C410</f>
        <v>0</v>
      </c>
      <c r="T411" s="272">
        <f t="shared" ref="T411" si="2249">D411-D410</f>
        <v>0</v>
      </c>
      <c r="U411" s="272">
        <f t="shared" ref="U411" si="2250">E411-E410</f>
        <v>0</v>
      </c>
      <c r="V411" s="272">
        <f t="shared" ref="V411" si="2251">F411-F410</f>
        <v>0</v>
      </c>
      <c r="W411" s="272">
        <f t="shared" ref="W411" si="2252">G411-G410</f>
        <v>0</v>
      </c>
      <c r="X411" s="272">
        <f t="shared" ref="X411" si="2253">H411-H410</f>
        <v>0</v>
      </c>
      <c r="Y411" s="276">
        <f t="shared" ref="Y411" si="2254">I411-I410</f>
        <v>0</v>
      </c>
      <c r="Z411" s="272">
        <f t="shared" ref="Z411" si="2255">J411-J410</f>
        <v>0</v>
      </c>
      <c r="AA411" s="272">
        <f t="shared" ref="AA411" si="2256">K411-K410</f>
        <v>0</v>
      </c>
      <c r="AB411" s="272">
        <f t="shared" ref="AB411" si="2257">L411-L410</f>
        <v>0</v>
      </c>
      <c r="AC411" s="272">
        <f t="shared" ref="AC411" si="2258">M411-M410</f>
        <v>0</v>
      </c>
      <c r="AD411" s="276">
        <f t="shared" ref="AD411" si="2259">N411-N410</f>
        <v>0</v>
      </c>
    </row>
    <row r="412" spans="1:30">
      <c r="A412" s="439"/>
      <c r="B412" s="457" t="s">
        <v>143</v>
      </c>
      <c r="C412" s="444">
        <v>0</v>
      </c>
      <c r="D412" s="445">
        <v>0</v>
      </c>
      <c r="E412" s="445">
        <v>0</v>
      </c>
      <c r="F412" s="445">
        <v>0</v>
      </c>
      <c r="G412" s="445">
        <v>0</v>
      </c>
      <c r="H412" s="445">
        <v>0</v>
      </c>
      <c r="I412" s="444">
        <v>0</v>
      </c>
      <c r="J412" s="444">
        <v>0</v>
      </c>
      <c r="K412" s="445">
        <v>0</v>
      </c>
      <c r="L412" s="445">
        <v>0</v>
      </c>
      <c r="M412" s="445">
        <v>0</v>
      </c>
      <c r="N412" s="444">
        <v>0</v>
      </c>
      <c r="O412" s="444">
        <v>0</v>
      </c>
      <c r="P412" s="489">
        <v>0</v>
      </c>
      <c r="Q412" s="252"/>
      <c r="R412" s="252"/>
      <c r="S412" s="113"/>
      <c r="T412" s="113"/>
      <c r="Y412" s="275"/>
      <c r="AD412" s="275"/>
    </row>
    <row r="413" spans="1:30">
      <c r="A413" s="439"/>
      <c r="B413" s="457" t="s">
        <v>486</v>
      </c>
      <c r="C413" s="444">
        <v>0</v>
      </c>
      <c r="D413" s="445">
        <v>0</v>
      </c>
      <c r="E413" s="445">
        <v>0</v>
      </c>
      <c r="F413" s="445">
        <v>0</v>
      </c>
      <c r="G413" s="445">
        <v>0</v>
      </c>
      <c r="H413" s="445">
        <v>0</v>
      </c>
      <c r="I413" s="444">
        <v>0</v>
      </c>
      <c r="J413" s="444">
        <v>0</v>
      </c>
      <c r="K413" s="445">
        <v>0</v>
      </c>
      <c r="L413" s="445">
        <v>0</v>
      </c>
      <c r="M413" s="445">
        <v>0</v>
      </c>
      <c r="N413" s="444">
        <v>0</v>
      </c>
      <c r="O413" s="444">
        <v>0</v>
      </c>
      <c r="P413" s="489">
        <v>0</v>
      </c>
      <c r="Q413" s="252"/>
      <c r="R413" s="252"/>
      <c r="S413" s="272">
        <f t="shared" ref="S413" si="2260">C413-C412</f>
        <v>0</v>
      </c>
      <c r="T413" s="272">
        <f t="shared" ref="T413" si="2261">D413-D412</f>
        <v>0</v>
      </c>
      <c r="U413" s="272">
        <f t="shared" ref="U413" si="2262">E413-E412</f>
        <v>0</v>
      </c>
      <c r="V413" s="272">
        <f t="shared" ref="V413" si="2263">F413-F412</f>
        <v>0</v>
      </c>
      <c r="W413" s="272">
        <f t="shared" ref="W413" si="2264">G413-G412</f>
        <v>0</v>
      </c>
      <c r="X413" s="272">
        <f t="shared" ref="X413" si="2265">H413-H412</f>
        <v>0</v>
      </c>
      <c r="Y413" s="276">
        <f t="shared" ref="Y413" si="2266">I413-I412</f>
        <v>0</v>
      </c>
      <c r="Z413" s="272">
        <f t="shared" ref="Z413" si="2267">J413-J412</f>
        <v>0</v>
      </c>
      <c r="AA413" s="272">
        <f t="shared" ref="AA413" si="2268">K413-K412</f>
        <v>0</v>
      </c>
      <c r="AB413" s="272">
        <f t="shared" ref="AB413" si="2269">L413-L412</f>
        <v>0</v>
      </c>
      <c r="AC413" s="272">
        <f t="shared" ref="AC413" si="2270">M413-M412</f>
        <v>0</v>
      </c>
      <c r="AD413" s="276">
        <f t="shared" ref="AD413" si="2271">N413-N412</f>
        <v>0</v>
      </c>
    </row>
    <row r="414" spans="1:30">
      <c r="A414" s="439"/>
      <c r="B414" s="457" t="s">
        <v>149</v>
      </c>
      <c r="C414" s="444">
        <v>0</v>
      </c>
      <c r="D414" s="445">
        <v>0</v>
      </c>
      <c r="E414" s="445">
        <v>0</v>
      </c>
      <c r="F414" s="445">
        <v>0</v>
      </c>
      <c r="G414" s="445">
        <v>0</v>
      </c>
      <c r="H414" s="445">
        <v>0</v>
      </c>
      <c r="I414" s="444">
        <v>0</v>
      </c>
      <c r="J414" s="444">
        <v>0</v>
      </c>
      <c r="K414" s="445">
        <v>0</v>
      </c>
      <c r="L414" s="445">
        <v>0</v>
      </c>
      <c r="M414" s="445">
        <v>0</v>
      </c>
      <c r="N414" s="444">
        <v>0</v>
      </c>
      <c r="O414" s="444">
        <v>0</v>
      </c>
      <c r="P414" s="489">
        <v>0</v>
      </c>
      <c r="Q414" s="252"/>
      <c r="R414" s="252"/>
      <c r="S414" s="113"/>
      <c r="T414" s="113"/>
      <c r="Y414" s="275"/>
      <c r="AD414" s="275"/>
    </row>
    <row r="415" spans="1:30">
      <c r="A415" s="439"/>
      <c r="B415" s="457" t="s">
        <v>488</v>
      </c>
      <c r="C415" s="444">
        <v>0</v>
      </c>
      <c r="D415" s="445">
        <v>0</v>
      </c>
      <c r="E415" s="445">
        <v>0</v>
      </c>
      <c r="F415" s="445">
        <v>0</v>
      </c>
      <c r="G415" s="445">
        <v>0</v>
      </c>
      <c r="H415" s="445">
        <v>0</v>
      </c>
      <c r="I415" s="444">
        <v>0</v>
      </c>
      <c r="J415" s="444">
        <v>0</v>
      </c>
      <c r="K415" s="445">
        <v>0</v>
      </c>
      <c r="L415" s="445">
        <v>0</v>
      </c>
      <c r="M415" s="445">
        <v>0</v>
      </c>
      <c r="N415" s="444">
        <v>0</v>
      </c>
      <c r="O415" s="444">
        <v>0</v>
      </c>
      <c r="P415" s="489">
        <v>0</v>
      </c>
      <c r="Q415" s="252"/>
      <c r="R415" s="252"/>
      <c r="S415" s="272">
        <f t="shared" ref="S415" si="2272">C415-C414</f>
        <v>0</v>
      </c>
      <c r="T415" s="272">
        <f t="shared" ref="T415" si="2273">D415-D414</f>
        <v>0</v>
      </c>
      <c r="U415" s="272">
        <f t="shared" ref="U415" si="2274">E415-E414</f>
        <v>0</v>
      </c>
      <c r="V415" s="272">
        <f t="shared" ref="V415" si="2275">F415-F414</f>
        <v>0</v>
      </c>
      <c r="W415" s="272">
        <f t="shared" ref="W415" si="2276">G415-G414</f>
        <v>0</v>
      </c>
      <c r="X415" s="272">
        <f t="shared" ref="X415" si="2277">H415-H414</f>
        <v>0</v>
      </c>
      <c r="Y415" s="276">
        <f t="shared" ref="Y415" si="2278">I415-I414</f>
        <v>0</v>
      </c>
      <c r="Z415" s="272">
        <f t="shared" ref="Z415" si="2279">J415-J414</f>
        <v>0</v>
      </c>
      <c r="AA415" s="272">
        <f t="shared" ref="AA415" si="2280">K415-K414</f>
        <v>0</v>
      </c>
      <c r="AB415" s="272">
        <f t="shared" ref="AB415" si="2281">L415-L414</f>
        <v>0</v>
      </c>
      <c r="AC415" s="272">
        <f t="shared" ref="AC415" si="2282">M415-M414</f>
        <v>0</v>
      </c>
      <c r="AD415" s="276">
        <f t="shared" ref="AD415" si="2283">N415-N414</f>
        <v>0</v>
      </c>
    </row>
    <row r="416" spans="1:30">
      <c r="A416" s="439"/>
      <c r="B416" s="457" t="s">
        <v>145</v>
      </c>
      <c r="C416" s="444">
        <v>0</v>
      </c>
      <c r="D416" s="445">
        <v>0</v>
      </c>
      <c r="E416" s="445">
        <v>0</v>
      </c>
      <c r="F416" s="445">
        <v>0</v>
      </c>
      <c r="G416" s="445">
        <v>0</v>
      </c>
      <c r="H416" s="445">
        <v>0</v>
      </c>
      <c r="I416" s="444">
        <v>0</v>
      </c>
      <c r="J416" s="444">
        <v>0</v>
      </c>
      <c r="K416" s="445">
        <v>0</v>
      </c>
      <c r="L416" s="445">
        <v>0</v>
      </c>
      <c r="M416" s="445">
        <v>0</v>
      </c>
      <c r="N416" s="444">
        <v>0</v>
      </c>
      <c r="O416" s="444">
        <v>0</v>
      </c>
      <c r="P416" s="489">
        <v>0</v>
      </c>
      <c r="Q416" s="252"/>
      <c r="R416" s="252"/>
      <c r="S416" s="113"/>
      <c r="T416" s="113"/>
      <c r="Y416" s="275"/>
      <c r="AD416" s="275"/>
    </row>
    <row r="417" spans="1:31">
      <c r="A417" s="439"/>
      <c r="B417" s="457" t="s">
        <v>490</v>
      </c>
      <c r="C417" s="444">
        <v>0</v>
      </c>
      <c r="D417" s="445">
        <v>0</v>
      </c>
      <c r="E417" s="445">
        <v>0</v>
      </c>
      <c r="F417" s="445">
        <v>0</v>
      </c>
      <c r="G417" s="445">
        <v>0</v>
      </c>
      <c r="H417" s="445">
        <v>0</v>
      </c>
      <c r="I417" s="444">
        <v>0</v>
      </c>
      <c r="J417" s="444">
        <v>0</v>
      </c>
      <c r="K417" s="445">
        <v>0</v>
      </c>
      <c r="L417" s="445">
        <v>0</v>
      </c>
      <c r="M417" s="445">
        <v>0</v>
      </c>
      <c r="N417" s="444">
        <v>0</v>
      </c>
      <c r="O417" s="444">
        <v>0</v>
      </c>
      <c r="P417" s="489">
        <v>0</v>
      </c>
      <c r="Q417" s="252"/>
      <c r="R417" s="252"/>
      <c r="S417" s="272">
        <f t="shared" ref="S417" si="2284">C417-C416</f>
        <v>0</v>
      </c>
      <c r="T417" s="272">
        <f t="shared" ref="T417" si="2285">D417-D416</f>
        <v>0</v>
      </c>
      <c r="U417" s="272">
        <f t="shared" ref="U417" si="2286">E417-E416</f>
        <v>0</v>
      </c>
      <c r="V417" s="272">
        <f t="shared" ref="V417" si="2287">F417-F416</f>
        <v>0</v>
      </c>
      <c r="W417" s="272">
        <f t="shared" ref="W417" si="2288">G417-G416</f>
        <v>0</v>
      </c>
      <c r="X417" s="272">
        <f t="shared" ref="X417" si="2289">H417-H416</f>
        <v>0</v>
      </c>
      <c r="Y417" s="276">
        <f t="shared" ref="Y417" si="2290">I417-I416</f>
        <v>0</v>
      </c>
      <c r="Z417" s="272">
        <f t="shared" ref="Z417" si="2291">J417-J416</f>
        <v>0</v>
      </c>
      <c r="AA417" s="272">
        <f t="shared" ref="AA417" si="2292">K417-K416</f>
        <v>0</v>
      </c>
      <c r="AB417" s="272">
        <f t="shared" ref="AB417" si="2293">L417-L416</f>
        <v>0</v>
      </c>
      <c r="AC417" s="272">
        <f t="shared" ref="AC417" si="2294">M417-M416</f>
        <v>0</v>
      </c>
      <c r="AD417" s="276">
        <f t="shared" ref="AD417" si="2295">N417-N416</f>
        <v>0</v>
      </c>
    </row>
    <row r="418" spans="1:31">
      <c r="A418" s="439"/>
      <c r="B418" s="457" t="s">
        <v>147</v>
      </c>
      <c r="C418" s="444">
        <v>0</v>
      </c>
      <c r="D418" s="445">
        <v>0</v>
      </c>
      <c r="E418" s="445">
        <v>0</v>
      </c>
      <c r="F418" s="445">
        <v>0</v>
      </c>
      <c r="G418" s="445">
        <v>0</v>
      </c>
      <c r="H418" s="445">
        <v>0</v>
      </c>
      <c r="I418" s="444">
        <v>0</v>
      </c>
      <c r="J418" s="444">
        <v>0</v>
      </c>
      <c r="K418" s="445">
        <v>0</v>
      </c>
      <c r="L418" s="445">
        <v>0</v>
      </c>
      <c r="M418" s="445">
        <v>0</v>
      </c>
      <c r="N418" s="444">
        <v>0</v>
      </c>
      <c r="O418" s="444">
        <v>0</v>
      </c>
      <c r="P418" s="489">
        <v>0</v>
      </c>
      <c r="Q418" s="252"/>
      <c r="R418" s="252"/>
      <c r="S418" s="113"/>
      <c r="T418" s="113"/>
      <c r="Y418" s="275"/>
      <c r="AD418" s="275"/>
    </row>
    <row r="419" spans="1:31">
      <c r="A419" s="439"/>
      <c r="B419" s="457" t="s">
        <v>492</v>
      </c>
      <c r="C419" s="444">
        <v>0</v>
      </c>
      <c r="D419" s="445">
        <v>0</v>
      </c>
      <c r="E419" s="445">
        <v>0</v>
      </c>
      <c r="F419" s="445">
        <v>0</v>
      </c>
      <c r="G419" s="445">
        <v>0</v>
      </c>
      <c r="H419" s="445">
        <v>0</v>
      </c>
      <c r="I419" s="444">
        <v>0</v>
      </c>
      <c r="J419" s="444">
        <v>0</v>
      </c>
      <c r="K419" s="445">
        <v>0</v>
      </c>
      <c r="L419" s="445">
        <v>0</v>
      </c>
      <c r="M419" s="445">
        <v>0</v>
      </c>
      <c r="N419" s="444">
        <v>0</v>
      </c>
      <c r="O419" s="444">
        <v>0</v>
      </c>
      <c r="P419" s="489">
        <v>0</v>
      </c>
      <c r="Q419" s="252"/>
      <c r="R419" s="252"/>
      <c r="S419" s="272">
        <f t="shared" ref="S419" si="2296">C419-C418</f>
        <v>0</v>
      </c>
      <c r="T419" s="272">
        <f t="shared" ref="T419" si="2297">D419-D418</f>
        <v>0</v>
      </c>
      <c r="U419" s="272">
        <f t="shared" ref="U419" si="2298">E419-E418</f>
        <v>0</v>
      </c>
      <c r="V419" s="272">
        <f t="shared" ref="V419" si="2299">F419-F418</f>
        <v>0</v>
      </c>
      <c r="W419" s="272">
        <f t="shared" ref="W419" si="2300">G419-G418</f>
        <v>0</v>
      </c>
      <c r="X419" s="272">
        <f t="shared" ref="X419" si="2301">H419-H418</f>
        <v>0</v>
      </c>
      <c r="Y419" s="276">
        <f t="shared" ref="Y419" si="2302">I419-I418</f>
        <v>0</v>
      </c>
      <c r="Z419" s="272">
        <f t="shared" ref="Z419" si="2303">J419-J418</f>
        <v>0</v>
      </c>
      <c r="AA419" s="272">
        <f t="shared" ref="AA419" si="2304">K419-K418</f>
        <v>0</v>
      </c>
      <c r="AB419" s="272">
        <f t="shared" ref="AB419" si="2305">L419-L418</f>
        <v>0</v>
      </c>
      <c r="AC419" s="272">
        <f t="shared" ref="AC419" si="2306">M419-M418</f>
        <v>0</v>
      </c>
      <c r="AD419" s="276">
        <f t="shared" ref="AD419" si="2307">N419-N418</f>
        <v>0</v>
      </c>
    </row>
    <row r="420" spans="1:31">
      <c r="A420" s="439"/>
      <c r="B420" s="457" t="s">
        <v>181</v>
      </c>
      <c r="C420" s="444">
        <v>0</v>
      </c>
      <c r="D420" s="445">
        <v>0</v>
      </c>
      <c r="E420" s="445">
        <v>0</v>
      </c>
      <c r="F420" s="445">
        <v>0</v>
      </c>
      <c r="G420" s="445">
        <v>0</v>
      </c>
      <c r="H420" s="445">
        <v>0</v>
      </c>
      <c r="I420" s="444">
        <v>0</v>
      </c>
      <c r="J420" s="444">
        <v>0</v>
      </c>
      <c r="K420" s="445">
        <v>0</v>
      </c>
      <c r="L420" s="445">
        <v>0</v>
      </c>
      <c r="M420" s="445">
        <v>0</v>
      </c>
      <c r="N420" s="444">
        <v>0</v>
      </c>
      <c r="O420" s="444">
        <v>0</v>
      </c>
      <c r="P420" s="489">
        <v>0</v>
      </c>
      <c r="Q420" s="252"/>
      <c r="R420" s="252"/>
      <c r="S420" s="113"/>
      <c r="T420" s="113"/>
      <c r="Y420" s="275"/>
      <c r="AD420" s="275"/>
    </row>
    <row r="421" spans="1:31" ht="13.5" thickBot="1">
      <c r="A421" s="439"/>
      <c r="B421" s="457" t="s">
        <v>494</v>
      </c>
      <c r="C421" s="444">
        <v>0</v>
      </c>
      <c r="D421" s="445">
        <v>0</v>
      </c>
      <c r="E421" s="445">
        <v>0</v>
      </c>
      <c r="F421" s="445">
        <v>0</v>
      </c>
      <c r="G421" s="445">
        <v>0</v>
      </c>
      <c r="H421" s="445">
        <v>0</v>
      </c>
      <c r="I421" s="444">
        <v>0</v>
      </c>
      <c r="J421" s="444">
        <v>0</v>
      </c>
      <c r="K421" s="445">
        <v>0</v>
      </c>
      <c r="L421" s="445">
        <v>0</v>
      </c>
      <c r="M421" s="445">
        <v>0</v>
      </c>
      <c r="N421" s="444">
        <v>0</v>
      </c>
      <c r="O421" s="444">
        <v>0</v>
      </c>
      <c r="P421" s="489">
        <v>0</v>
      </c>
      <c r="Q421" s="252"/>
      <c r="R421" s="252"/>
      <c r="S421" s="273">
        <f t="shared" ref="S421" si="2308">C421-C420</f>
        <v>0</v>
      </c>
      <c r="T421" s="273">
        <f t="shared" ref="T421" si="2309">D421-D420</f>
        <v>0</v>
      </c>
      <c r="U421" s="273">
        <f t="shared" ref="U421" si="2310">E421-E420</f>
        <v>0</v>
      </c>
      <c r="V421" s="273">
        <f t="shared" ref="V421" si="2311">F421-F420</f>
        <v>0</v>
      </c>
      <c r="W421" s="273">
        <f t="shared" ref="W421" si="2312">G421-G420</f>
        <v>0</v>
      </c>
      <c r="X421" s="273">
        <f t="shared" ref="X421" si="2313">H421-H420</f>
        <v>0</v>
      </c>
      <c r="Y421" s="277">
        <f t="shared" ref="Y421" si="2314">I421-I420</f>
        <v>0</v>
      </c>
      <c r="Z421" s="273">
        <f t="shared" ref="Z421" si="2315">J421-J420</f>
        <v>0</v>
      </c>
      <c r="AA421" s="273">
        <f t="shared" ref="AA421" si="2316">K421-K420</f>
        <v>0</v>
      </c>
      <c r="AB421" s="273">
        <f t="shared" ref="AB421" si="2317">L421-L420</f>
        <v>0</v>
      </c>
      <c r="AC421" s="273">
        <f t="shared" ref="AC421" si="2318">M421-M420</f>
        <v>0</v>
      </c>
      <c r="AD421" s="277">
        <f t="shared" ref="AD421" si="2319">N421-N420</f>
        <v>0</v>
      </c>
    </row>
    <row r="422" spans="1:31">
      <c r="A422" s="432" t="s">
        <v>547</v>
      </c>
      <c r="B422" s="431" t="s">
        <v>240</v>
      </c>
      <c r="C422" s="428">
        <v>118.93003369350529</v>
      </c>
      <c r="D422" s="429">
        <v>126.33414422241528</v>
      </c>
      <c r="E422" s="429">
        <v>124.67353121801432</v>
      </c>
      <c r="F422" s="429">
        <v>108.64</v>
      </c>
      <c r="G422" s="429">
        <v>121.3</v>
      </c>
      <c r="H422" s="429">
        <v>126.4</v>
      </c>
      <c r="I422" s="428">
        <v>121.4330890336591</v>
      </c>
      <c r="J422" s="428">
        <v>73.2119825708061</v>
      </c>
      <c r="K422" s="429">
        <v>69.900985855122173</v>
      </c>
      <c r="L422" s="429">
        <v>69.920019723865892</v>
      </c>
      <c r="M422" s="429">
        <v>68.541935483870972</v>
      </c>
      <c r="N422" s="428">
        <v>70.249720101781165</v>
      </c>
      <c r="O422" s="428">
        <v>0</v>
      </c>
      <c r="P422" s="430">
        <v>0</v>
      </c>
      <c r="Q422" s="252"/>
      <c r="R422" s="252"/>
      <c r="S422" s="271" t="s">
        <v>534</v>
      </c>
      <c r="T422" s="113"/>
      <c r="Y422" s="275"/>
      <c r="AD422" s="275"/>
    </row>
    <row r="423" spans="1:31">
      <c r="A423" s="439"/>
      <c r="B423" s="457" t="s">
        <v>464</v>
      </c>
      <c r="C423" s="444">
        <v>118.5903229448961</v>
      </c>
      <c r="D423" s="445">
        <v>124.83330763299922</v>
      </c>
      <c r="E423" s="445">
        <v>123.36264883678328</v>
      </c>
      <c r="F423" s="445">
        <v>113.26969696969695</v>
      </c>
      <c r="G423" s="445">
        <v>121.2</v>
      </c>
      <c r="H423" s="445">
        <v>124.6</v>
      </c>
      <c r="I423" s="444">
        <v>120.77859865328418</v>
      </c>
      <c r="J423" s="444">
        <v>75.487441860465111</v>
      </c>
      <c r="K423" s="445">
        <v>69.316169865251112</v>
      </c>
      <c r="L423" s="445">
        <v>69.086839749328561</v>
      </c>
      <c r="M423" s="445">
        <v>63.723972602739728</v>
      </c>
      <c r="N423" s="444">
        <v>69.697875422501198</v>
      </c>
      <c r="O423" s="444">
        <v>0</v>
      </c>
      <c r="P423" s="489">
        <v>0</v>
      </c>
      <c r="Q423" s="252"/>
      <c r="R423" s="252"/>
      <c r="S423" s="272">
        <f t="shared" ref="S423" si="2320">C423-C422</f>
        <v>-0.33971074860919259</v>
      </c>
      <c r="T423" s="272">
        <f t="shared" ref="T423" si="2321">D423-D422</f>
        <v>-1.5008365894160534</v>
      </c>
      <c r="U423" s="272">
        <f t="shared" ref="U423" si="2322">E423-E422</f>
        <v>-1.3108823812310391</v>
      </c>
      <c r="V423" s="272">
        <f t="shared" ref="V423" si="2323">F423-F422</f>
        <v>4.6296969696969512</v>
      </c>
      <c r="W423" s="272">
        <f t="shared" ref="W423" si="2324">G423-G422</f>
        <v>-9.9999999999994316E-2</v>
      </c>
      <c r="X423" s="272">
        <f t="shared" ref="X423" si="2325">H423-H422</f>
        <v>-1.8000000000000114</v>
      </c>
      <c r="Y423" s="276">
        <f t="shared" ref="Y423" si="2326">I423-I422</f>
        <v>-0.65449038037492357</v>
      </c>
      <c r="Z423" s="272">
        <f t="shared" ref="Z423" si="2327">J423-J422</f>
        <v>2.2754592896590111</v>
      </c>
      <c r="AA423" s="272">
        <f t="shared" ref="AA423" si="2328">K423-K422</f>
        <v>-0.58481598987106054</v>
      </c>
      <c r="AB423" s="272">
        <f t="shared" ref="AB423" si="2329">L423-L422</f>
        <v>-0.83317997453733028</v>
      </c>
      <c r="AC423" s="272">
        <f t="shared" ref="AC423" si="2330">M423-M422</f>
        <v>-4.817962881131244</v>
      </c>
      <c r="AD423" s="276">
        <f t="shared" ref="AD423" si="2331">N423-N422</f>
        <v>-0.5518446792799665</v>
      </c>
      <c r="AE423" s="274"/>
    </row>
    <row r="424" spans="1:31">
      <c r="A424" s="439"/>
      <c r="B424" s="457" t="s">
        <v>242</v>
      </c>
      <c r="C424" s="444">
        <v>112.02094926350246</v>
      </c>
      <c r="D424" s="445">
        <v>118.4109375</v>
      </c>
      <c r="E424" s="445">
        <v>126.80696864111498</v>
      </c>
      <c r="F424" s="445">
        <v>0</v>
      </c>
      <c r="G424" s="445">
        <v>114.7</v>
      </c>
      <c r="H424" s="445">
        <v>128.30000000000001</v>
      </c>
      <c r="I424" s="444">
        <v>116.92131822863027</v>
      </c>
      <c r="J424" s="444">
        <v>50.318763796909494</v>
      </c>
      <c r="K424" s="445">
        <v>60.58614293507911</v>
      </c>
      <c r="L424" s="445">
        <v>67.600383141762435</v>
      </c>
      <c r="M424" s="445">
        <v>55.138095238095232</v>
      </c>
      <c r="N424" s="444">
        <v>60.121873911529072</v>
      </c>
      <c r="O424" s="444">
        <v>0</v>
      </c>
      <c r="P424" s="489">
        <v>0</v>
      </c>
      <c r="Q424" s="252"/>
      <c r="R424" s="252"/>
      <c r="S424" s="113"/>
      <c r="T424" s="113"/>
      <c r="Y424" s="275"/>
      <c r="AD424" s="275"/>
    </row>
    <row r="425" spans="1:31">
      <c r="A425" s="439"/>
      <c r="B425" s="457" t="s">
        <v>466</v>
      </c>
      <c r="C425" s="444">
        <v>110.30017699115044</v>
      </c>
      <c r="D425" s="445">
        <v>109.35205479452054</v>
      </c>
      <c r="E425" s="445">
        <v>124.44985422740525</v>
      </c>
      <c r="F425" s="445">
        <v>0</v>
      </c>
      <c r="G425" s="445">
        <v>106.6</v>
      </c>
      <c r="H425" s="445">
        <v>127.6</v>
      </c>
      <c r="I425" s="444">
        <v>115.25863453815263</v>
      </c>
      <c r="J425" s="444">
        <v>53.27398720682303</v>
      </c>
      <c r="K425" s="445">
        <v>60.306522737712442</v>
      </c>
      <c r="L425" s="445">
        <v>63.150085178875635</v>
      </c>
      <c r="M425" s="445">
        <v>52.1640625</v>
      </c>
      <c r="N425" s="444">
        <v>59.654352441613597</v>
      </c>
      <c r="O425" s="444">
        <v>0</v>
      </c>
      <c r="P425" s="489">
        <v>0</v>
      </c>
      <c r="Q425" s="252"/>
      <c r="R425" s="252"/>
      <c r="S425" s="272">
        <f t="shared" ref="S425" si="2332">C425-C424</f>
        <v>-1.720772272352022</v>
      </c>
      <c r="T425" s="272">
        <f t="shared" ref="T425" si="2333">D425-D424</f>
        <v>-9.0588827054794621</v>
      </c>
      <c r="U425" s="272">
        <f t="shared" ref="U425" si="2334">E425-E424</f>
        <v>-2.3571144137097235</v>
      </c>
      <c r="V425" s="272">
        <f t="shared" ref="V425" si="2335">F425-F424</f>
        <v>0</v>
      </c>
      <c r="W425" s="272">
        <f t="shared" ref="W425" si="2336">G425-G424</f>
        <v>-8.1000000000000085</v>
      </c>
      <c r="X425" s="272">
        <f t="shared" ref="X425" si="2337">H425-H424</f>
        <v>-0.70000000000001705</v>
      </c>
      <c r="Y425" s="276">
        <f t="shared" ref="Y425" si="2338">I425-I424</f>
        <v>-1.6626836904776354</v>
      </c>
      <c r="Z425" s="272">
        <f t="shared" ref="Z425" si="2339">J425-J424</f>
        <v>2.9552234099135362</v>
      </c>
      <c r="AA425" s="272">
        <f t="shared" ref="AA425" si="2340">K425-K424</f>
        <v>-0.27962019736666832</v>
      </c>
      <c r="AB425" s="272">
        <f t="shared" ref="AB425" si="2341">L425-L424</f>
        <v>-4.4502979628868005</v>
      </c>
      <c r="AC425" s="272">
        <f t="shared" ref="AC425" si="2342">M425-M424</f>
        <v>-2.9740327380952323</v>
      </c>
      <c r="AD425" s="276">
        <f t="shared" ref="AD425" si="2343">N425-N424</f>
        <v>-0.46752146991547505</v>
      </c>
    </row>
    <row r="426" spans="1:31">
      <c r="A426" s="439"/>
      <c r="B426" s="457" t="s">
        <v>244</v>
      </c>
      <c r="C426" s="444">
        <v>0</v>
      </c>
      <c r="D426" s="445">
        <v>0</v>
      </c>
      <c r="E426" s="445">
        <v>0</v>
      </c>
      <c r="F426" s="445">
        <v>0</v>
      </c>
      <c r="G426" s="445">
        <v>0</v>
      </c>
      <c r="H426" s="445">
        <v>0</v>
      </c>
      <c r="I426" s="444">
        <v>0</v>
      </c>
      <c r="J426" s="444">
        <v>0</v>
      </c>
      <c r="K426" s="445">
        <v>0</v>
      </c>
      <c r="L426" s="445">
        <v>0</v>
      </c>
      <c r="M426" s="445">
        <v>0</v>
      </c>
      <c r="N426" s="444">
        <v>0</v>
      </c>
      <c r="O426" s="444">
        <v>0</v>
      </c>
      <c r="P426" s="489">
        <v>0</v>
      </c>
      <c r="Q426" s="252"/>
      <c r="R426" s="252"/>
      <c r="S426" s="113"/>
      <c r="T426" s="113"/>
      <c r="Y426" s="275"/>
      <c r="AD426" s="275"/>
    </row>
    <row r="427" spans="1:31">
      <c r="A427" s="439"/>
      <c r="B427" s="457" t="s">
        <v>468</v>
      </c>
      <c r="C427" s="444">
        <v>0</v>
      </c>
      <c r="D427" s="445">
        <v>0</v>
      </c>
      <c r="E427" s="445">
        <v>0</v>
      </c>
      <c r="F427" s="445">
        <v>0</v>
      </c>
      <c r="G427" s="445">
        <v>0</v>
      </c>
      <c r="H427" s="445">
        <v>0</v>
      </c>
      <c r="I427" s="444">
        <v>0</v>
      </c>
      <c r="J427" s="444">
        <v>0</v>
      </c>
      <c r="K427" s="445">
        <v>0</v>
      </c>
      <c r="L427" s="445">
        <v>0</v>
      </c>
      <c r="M427" s="445">
        <v>0</v>
      </c>
      <c r="N427" s="444">
        <v>0</v>
      </c>
      <c r="O427" s="444">
        <v>0</v>
      </c>
      <c r="P427" s="489">
        <v>0</v>
      </c>
      <c r="Q427" s="252"/>
      <c r="R427" s="252"/>
      <c r="S427" s="272">
        <f t="shared" ref="S427" si="2344">C427-C426</f>
        <v>0</v>
      </c>
      <c r="T427" s="272">
        <f t="shared" ref="T427" si="2345">D427-D426</f>
        <v>0</v>
      </c>
      <c r="U427" s="272">
        <f t="shared" ref="U427" si="2346">E427-E426</f>
        <v>0</v>
      </c>
      <c r="V427" s="272">
        <f t="shared" ref="V427" si="2347">F427-F426</f>
        <v>0</v>
      </c>
      <c r="W427" s="272">
        <f t="shared" ref="W427" si="2348">G427-G426</f>
        <v>0</v>
      </c>
      <c r="X427" s="272">
        <f t="shared" ref="X427" si="2349">H427-H426</f>
        <v>0</v>
      </c>
      <c r="Y427" s="276">
        <f t="shared" ref="Y427" si="2350">I427-I426</f>
        <v>0</v>
      </c>
      <c r="Z427" s="272">
        <f t="shared" ref="Z427" si="2351">J427-J426</f>
        <v>0</v>
      </c>
      <c r="AA427" s="272">
        <f t="shared" ref="AA427" si="2352">K427-K426</f>
        <v>0</v>
      </c>
      <c r="AB427" s="272">
        <f t="shared" ref="AB427" si="2353">L427-L426</f>
        <v>0</v>
      </c>
      <c r="AC427" s="272">
        <f t="shared" ref="AC427" si="2354">M427-M426</f>
        <v>0</v>
      </c>
      <c r="AD427" s="276">
        <f t="shared" ref="AD427" si="2355">N427-N426</f>
        <v>0</v>
      </c>
    </row>
    <row r="428" spans="1:31">
      <c r="A428" s="439"/>
      <c r="B428" s="457" t="s">
        <v>246</v>
      </c>
      <c r="C428" s="444">
        <v>118.47207637231504</v>
      </c>
      <c r="D428" s="445">
        <v>125.91679012345679</v>
      </c>
      <c r="E428" s="445">
        <v>124.79191802010828</v>
      </c>
      <c r="F428" s="445">
        <v>108.64</v>
      </c>
      <c r="G428" s="445">
        <v>120.56666666666666</v>
      </c>
      <c r="H428" s="445">
        <v>126.59</v>
      </c>
      <c r="I428" s="444">
        <v>121.15417329852932</v>
      </c>
      <c r="J428" s="444">
        <v>61.840679824561398</v>
      </c>
      <c r="K428" s="445">
        <v>65.802544407105145</v>
      </c>
      <c r="L428" s="445">
        <v>69.131705729166654</v>
      </c>
      <c r="M428" s="445">
        <v>64.026203208556154</v>
      </c>
      <c r="N428" s="444">
        <v>65.974312601088087</v>
      </c>
      <c r="O428" s="444">
        <v>0</v>
      </c>
      <c r="P428" s="489">
        <v>0</v>
      </c>
      <c r="Q428" s="252"/>
      <c r="R428" s="252"/>
      <c r="S428" s="113"/>
      <c r="T428" s="113"/>
      <c r="Y428" s="275"/>
      <c r="AD428" s="275"/>
    </row>
    <row r="429" spans="1:31">
      <c r="A429" s="439"/>
      <c r="B429" s="457" t="s">
        <v>470</v>
      </c>
      <c r="C429" s="444">
        <v>118.09314297845239</v>
      </c>
      <c r="D429" s="445">
        <v>124.00839416058395</v>
      </c>
      <c r="E429" s="445">
        <v>123.4269217511203</v>
      </c>
      <c r="F429" s="445">
        <v>113.26969696969695</v>
      </c>
      <c r="G429" s="445">
        <v>119.22702702702702</v>
      </c>
      <c r="H429" s="445">
        <v>125</v>
      </c>
      <c r="I429" s="444">
        <v>120.45013143744771</v>
      </c>
      <c r="J429" s="444">
        <v>63.898887652947707</v>
      </c>
      <c r="K429" s="445">
        <v>65.076221357544313</v>
      </c>
      <c r="L429" s="445">
        <v>67.041725352112692</v>
      </c>
      <c r="M429" s="445">
        <v>60.200952380952387</v>
      </c>
      <c r="N429" s="444">
        <v>65.24653851324102</v>
      </c>
      <c r="O429" s="444">
        <v>0</v>
      </c>
      <c r="P429" s="489">
        <v>0</v>
      </c>
      <c r="Q429" s="252"/>
      <c r="R429" s="252"/>
      <c r="S429" s="272">
        <f t="shared" ref="S429" si="2356">C429-C428</f>
        <v>-0.37893339386265268</v>
      </c>
      <c r="T429" s="272">
        <f t="shared" ref="T429" si="2357">D429-D428</f>
        <v>-1.9083959628728451</v>
      </c>
      <c r="U429" s="272">
        <f t="shared" ref="U429" si="2358">E429-E428</f>
        <v>-1.36499626898798</v>
      </c>
      <c r="V429" s="272">
        <f t="shared" ref="V429" si="2359">F429-F428</f>
        <v>4.6296969696969512</v>
      </c>
      <c r="W429" s="272">
        <f t="shared" ref="W429" si="2360">G429-G428</f>
        <v>-1.3396396396396426</v>
      </c>
      <c r="X429" s="272">
        <f t="shared" ref="X429" si="2361">H429-H428</f>
        <v>-1.5900000000000034</v>
      </c>
      <c r="Y429" s="276">
        <f t="shared" ref="Y429" si="2362">I429-I428</f>
        <v>-0.70404186108160616</v>
      </c>
      <c r="Z429" s="272">
        <f t="shared" ref="Z429" si="2363">J429-J428</f>
        <v>2.0582078283863083</v>
      </c>
      <c r="AA429" s="272">
        <f t="shared" ref="AA429" si="2364">K429-K428</f>
        <v>-0.7263230495608326</v>
      </c>
      <c r="AB429" s="272">
        <f t="shared" ref="AB429" si="2365">L429-L428</f>
        <v>-2.089980377053962</v>
      </c>
      <c r="AC429" s="272">
        <f t="shared" ref="AC429" si="2366">M429-M428</f>
        <v>-3.8252508276037673</v>
      </c>
      <c r="AD429" s="276">
        <f t="shared" ref="AD429" si="2367">N429-N428</f>
        <v>-0.72777408784706665</v>
      </c>
    </row>
    <row r="430" spans="1:31">
      <c r="A430" s="439"/>
      <c r="B430" s="457" t="s">
        <v>129</v>
      </c>
      <c r="C430" s="444">
        <v>126.97905901550176</v>
      </c>
      <c r="D430" s="445">
        <v>139.10557899671824</v>
      </c>
      <c r="E430" s="445">
        <v>138.80688750409971</v>
      </c>
      <c r="F430" s="445">
        <v>116.22499999999999</v>
      </c>
      <c r="G430" s="445">
        <v>141.97844311377247</v>
      </c>
      <c r="H430" s="445">
        <v>137.9</v>
      </c>
      <c r="I430" s="444">
        <v>132.1689056255764</v>
      </c>
      <c r="J430" s="444">
        <v>92.690187590187577</v>
      </c>
      <c r="K430" s="445">
        <v>87.719749684234699</v>
      </c>
      <c r="L430" s="445">
        <v>87.326991758241789</v>
      </c>
      <c r="M430" s="445">
        <v>77.974736842105273</v>
      </c>
      <c r="N430" s="444">
        <v>87.609279974791221</v>
      </c>
      <c r="O430" s="444">
        <v>0</v>
      </c>
      <c r="P430" s="489">
        <v>0</v>
      </c>
      <c r="Q430" s="252"/>
      <c r="R430" s="252"/>
      <c r="S430" s="113"/>
      <c r="T430" s="113"/>
      <c r="Y430" s="275"/>
      <c r="AD430" s="275"/>
    </row>
    <row r="431" spans="1:31">
      <c r="A431" s="439"/>
      <c r="B431" s="457" t="s">
        <v>472</v>
      </c>
      <c r="C431" s="444">
        <v>125.68901611908748</v>
      </c>
      <c r="D431" s="445">
        <v>137.73509571558799</v>
      </c>
      <c r="E431" s="445">
        <v>136.93223033252232</v>
      </c>
      <c r="F431" s="445">
        <v>121.875</v>
      </c>
      <c r="G431" s="445">
        <v>140.7700598802395</v>
      </c>
      <c r="H431" s="445">
        <v>134.6</v>
      </c>
      <c r="I431" s="444">
        <v>130.63903681870411</v>
      </c>
      <c r="J431" s="444">
        <v>88.339580419580415</v>
      </c>
      <c r="K431" s="445">
        <v>86.242525445292628</v>
      </c>
      <c r="L431" s="445">
        <v>85.575513585155733</v>
      </c>
      <c r="M431" s="445">
        <v>76.691581632653055</v>
      </c>
      <c r="N431" s="444">
        <v>85.928472375894373</v>
      </c>
      <c r="O431" s="444">
        <v>0</v>
      </c>
      <c r="P431" s="489">
        <v>0</v>
      </c>
      <c r="Q431" s="252"/>
      <c r="R431" s="252"/>
      <c r="S431" s="272">
        <f t="shared" ref="S431" si="2368">C431-C430</f>
        <v>-1.2900428964142776</v>
      </c>
      <c r="T431" s="272">
        <f t="shared" ref="T431" si="2369">D431-D430</f>
        <v>-1.3704832811302481</v>
      </c>
      <c r="U431" s="272">
        <f t="shared" ref="U431" si="2370">E431-E430</f>
        <v>-1.8746571715773825</v>
      </c>
      <c r="V431" s="272">
        <f t="shared" ref="V431" si="2371">F431-F430</f>
        <v>5.6500000000000057</v>
      </c>
      <c r="W431" s="272">
        <f t="shared" ref="W431" si="2372">G431-G430</f>
        <v>-1.2083832335329703</v>
      </c>
      <c r="X431" s="272">
        <f t="shared" ref="X431" si="2373">H431-H430</f>
        <v>-3.3000000000000114</v>
      </c>
      <c r="Y431" s="276">
        <f t="shared" ref="Y431" si="2374">I431-I430</f>
        <v>-1.5298688068722868</v>
      </c>
      <c r="Z431" s="272">
        <f t="shared" ref="Z431" si="2375">J431-J430</f>
        <v>-4.3506071706071623</v>
      </c>
      <c r="AA431" s="272">
        <f t="shared" ref="AA431" si="2376">K431-K430</f>
        <v>-1.4772242389420711</v>
      </c>
      <c r="AB431" s="272">
        <f t="shared" ref="AB431" si="2377">L431-L430</f>
        <v>-1.7514781730860562</v>
      </c>
      <c r="AC431" s="272">
        <f t="shared" ref="AC431" si="2378">M431-M430</f>
        <v>-1.2831552094522181</v>
      </c>
      <c r="AD431" s="276">
        <f t="shared" ref="AD431" si="2379">N431-N430</f>
        <v>-1.6808075988968483</v>
      </c>
    </row>
    <row r="432" spans="1:31">
      <c r="A432" s="439"/>
      <c r="B432" s="457" t="s">
        <v>131</v>
      </c>
      <c r="C432" s="444">
        <v>129.39017432646591</v>
      </c>
      <c r="D432" s="445">
        <v>138.51555555555555</v>
      </c>
      <c r="E432" s="445">
        <v>140.95822222222222</v>
      </c>
      <c r="F432" s="445">
        <v>0</v>
      </c>
      <c r="G432" s="445">
        <v>142.69999999999999</v>
      </c>
      <c r="H432" s="445">
        <v>139.1</v>
      </c>
      <c r="I432" s="444">
        <v>134.97360126083532</v>
      </c>
      <c r="J432" s="444">
        <v>91.921409214092137</v>
      </c>
      <c r="K432" s="445">
        <v>85.010431771453312</v>
      </c>
      <c r="L432" s="445">
        <v>84.097570093457946</v>
      </c>
      <c r="M432" s="445">
        <v>71.201169590643289</v>
      </c>
      <c r="N432" s="444">
        <v>84.898331284033034</v>
      </c>
      <c r="O432" s="444">
        <v>0</v>
      </c>
      <c r="P432" s="489">
        <v>0</v>
      </c>
      <c r="Q432" s="252"/>
      <c r="R432" s="252"/>
      <c r="S432" s="113"/>
      <c r="T432" s="113"/>
      <c r="Y432" s="275"/>
      <c r="AD432" s="275"/>
    </row>
    <row r="433" spans="1:32">
      <c r="A433" s="439"/>
      <c r="B433" s="457" t="s">
        <v>474</v>
      </c>
      <c r="C433" s="444">
        <v>128.68966074313411</v>
      </c>
      <c r="D433" s="445">
        <v>135.75820895522386</v>
      </c>
      <c r="E433" s="445">
        <v>138.03042505592842</v>
      </c>
      <c r="F433" s="445">
        <v>125</v>
      </c>
      <c r="G433" s="445">
        <v>136</v>
      </c>
      <c r="H433" s="445">
        <v>141.9</v>
      </c>
      <c r="I433" s="444">
        <v>133.16341072858287</v>
      </c>
      <c r="J433" s="444">
        <v>90.109744779582371</v>
      </c>
      <c r="K433" s="445">
        <v>83.601598284767562</v>
      </c>
      <c r="L433" s="445">
        <v>82.478575890068697</v>
      </c>
      <c r="M433" s="445">
        <v>67.502631578947373</v>
      </c>
      <c r="N433" s="444">
        <v>83.485889915628761</v>
      </c>
      <c r="O433" s="444">
        <v>0</v>
      </c>
      <c r="P433" s="489">
        <v>0</v>
      </c>
      <c r="Q433" s="252"/>
      <c r="R433" s="252"/>
      <c r="S433" s="272">
        <f t="shared" ref="S433" si="2380">C433-C432</f>
        <v>-0.70051358333179792</v>
      </c>
      <c r="T433" s="272">
        <f t="shared" ref="T433" si="2381">D433-D432</f>
        <v>-2.7573466003316867</v>
      </c>
      <c r="U433" s="272">
        <f t="shared" ref="U433" si="2382">E433-E432</f>
        <v>-2.9277971662938</v>
      </c>
      <c r="V433" s="399">
        <f t="shared" ref="V433" si="2383">F433-F432</f>
        <v>125</v>
      </c>
      <c r="W433" s="272">
        <f t="shared" ref="W433" si="2384">G433-G432</f>
        <v>-6.6999999999999886</v>
      </c>
      <c r="X433" s="272">
        <f t="shared" ref="X433" si="2385">H433-H432</f>
        <v>2.8000000000000114</v>
      </c>
      <c r="Y433" s="276">
        <f t="shared" ref="Y433" si="2386">I433-I432</f>
        <v>-1.8101905322524487</v>
      </c>
      <c r="Z433" s="272">
        <f t="shared" ref="Z433" si="2387">J433-J432</f>
        <v>-1.8116644345097654</v>
      </c>
      <c r="AA433" s="272">
        <f t="shared" ref="AA433" si="2388">K433-K432</f>
        <v>-1.4088334866857508</v>
      </c>
      <c r="AB433" s="272">
        <f t="shared" ref="AB433" si="2389">L433-L432</f>
        <v>-1.6189942033892493</v>
      </c>
      <c r="AC433" s="272">
        <f t="shared" ref="AC433" si="2390">M433-M432</f>
        <v>-3.6985380116959163</v>
      </c>
      <c r="AD433" s="276">
        <f t="shared" ref="AD433" si="2391">N433-N432</f>
        <v>-1.4124413684042736</v>
      </c>
      <c r="AF433" s="51" t="s">
        <v>1186</v>
      </c>
    </row>
    <row r="434" spans="1:32">
      <c r="A434" s="439"/>
      <c r="B434" s="457" t="s">
        <v>133</v>
      </c>
      <c r="C434" s="444">
        <v>0</v>
      </c>
      <c r="D434" s="445">
        <v>0</v>
      </c>
      <c r="E434" s="445">
        <v>0</v>
      </c>
      <c r="F434" s="445">
        <v>0</v>
      </c>
      <c r="G434" s="445">
        <v>0</v>
      </c>
      <c r="H434" s="445">
        <v>0</v>
      </c>
      <c r="I434" s="444">
        <v>0</v>
      </c>
      <c r="J434" s="444">
        <v>0</v>
      </c>
      <c r="K434" s="445">
        <v>0</v>
      </c>
      <c r="L434" s="445">
        <v>0</v>
      </c>
      <c r="M434" s="445">
        <v>0</v>
      </c>
      <c r="N434" s="444">
        <v>0</v>
      </c>
      <c r="O434" s="444">
        <v>0</v>
      </c>
      <c r="P434" s="489">
        <v>0</v>
      </c>
      <c r="Q434" s="252"/>
      <c r="R434" s="252"/>
      <c r="S434" s="113"/>
      <c r="T434" s="113"/>
      <c r="Y434" s="275"/>
      <c r="AD434" s="275"/>
    </row>
    <row r="435" spans="1:32">
      <c r="A435" s="439"/>
      <c r="B435" s="457" t="s">
        <v>476</v>
      </c>
      <c r="C435" s="444">
        <v>0</v>
      </c>
      <c r="D435" s="445">
        <v>0</v>
      </c>
      <c r="E435" s="445">
        <v>0</v>
      </c>
      <c r="F435" s="445">
        <v>0</v>
      </c>
      <c r="G435" s="445">
        <v>0</v>
      </c>
      <c r="H435" s="445">
        <v>0</v>
      </c>
      <c r="I435" s="444">
        <v>0</v>
      </c>
      <c r="J435" s="444">
        <v>0</v>
      </c>
      <c r="K435" s="445">
        <v>0</v>
      </c>
      <c r="L435" s="445">
        <v>0</v>
      </c>
      <c r="M435" s="445">
        <v>0</v>
      </c>
      <c r="N435" s="444">
        <v>0</v>
      </c>
      <c r="O435" s="444">
        <v>0</v>
      </c>
      <c r="P435" s="489">
        <v>0</v>
      </c>
      <c r="Q435" s="252"/>
      <c r="R435" s="252"/>
      <c r="S435" s="272">
        <f t="shared" ref="S435" si="2392">C435-C434</f>
        <v>0</v>
      </c>
      <c r="T435" s="272">
        <f t="shared" ref="T435" si="2393">D435-D434</f>
        <v>0</v>
      </c>
      <c r="U435" s="272">
        <f t="shared" ref="U435" si="2394">E435-E434</f>
        <v>0</v>
      </c>
      <c r="V435" s="272">
        <f t="shared" ref="V435" si="2395">F435-F434</f>
        <v>0</v>
      </c>
      <c r="W435" s="272">
        <f t="shared" ref="W435" si="2396">G435-G434</f>
        <v>0</v>
      </c>
      <c r="X435" s="272">
        <f t="shared" ref="X435" si="2397">H435-H434</f>
        <v>0</v>
      </c>
      <c r="Y435" s="276">
        <f t="shared" ref="Y435" si="2398">I435-I434</f>
        <v>0</v>
      </c>
      <c r="Z435" s="272">
        <f t="shared" ref="Z435" si="2399">J435-J434</f>
        <v>0</v>
      </c>
      <c r="AA435" s="272">
        <f t="shared" ref="AA435" si="2400">K435-K434</f>
        <v>0</v>
      </c>
      <c r="AB435" s="272">
        <f t="shared" ref="AB435" si="2401">L435-L434</f>
        <v>0</v>
      </c>
      <c r="AC435" s="272">
        <f t="shared" ref="AC435" si="2402">M435-M434</f>
        <v>0</v>
      </c>
      <c r="AD435" s="276">
        <f t="shared" ref="AD435" si="2403">N435-N434</f>
        <v>0</v>
      </c>
    </row>
    <row r="436" spans="1:32">
      <c r="A436" s="439"/>
      <c r="B436" s="457" t="s">
        <v>135</v>
      </c>
      <c r="C436" s="444">
        <v>127.10951809295148</v>
      </c>
      <c r="D436" s="445">
        <v>139.07045855379189</v>
      </c>
      <c r="E436" s="445">
        <v>138.9547342700061</v>
      </c>
      <c r="F436" s="445">
        <v>116.22499999999999</v>
      </c>
      <c r="G436" s="445">
        <v>142.10931372549018</v>
      </c>
      <c r="H436" s="445">
        <v>138.0979381443299</v>
      </c>
      <c r="I436" s="444">
        <v>132.34012604031369</v>
      </c>
      <c r="J436" s="444">
        <v>92.423069679849348</v>
      </c>
      <c r="K436" s="445">
        <v>86.32494150417827</v>
      </c>
      <c r="L436" s="445">
        <v>86.179499667921178</v>
      </c>
      <c r="M436" s="445">
        <v>75.872595281306715</v>
      </c>
      <c r="N436" s="444">
        <v>86.327433554817276</v>
      </c>
      <c r="O436" s="444">
        <v>0</v>
      </c>
      <c r="P436" s="489">
        <v>0</v>
      </c>
      <c r="Q436" s="252"/>
      <c r="R436" s="252"/>
      <c r="S436" s="113"/>
      <c r="T436" s="113"/>
      <c r="Y436" s="275"/>
      <c r="AD436" s="275"/>
    </row>
    <row r="437" spans="1:32">
      <c r="A437" s="439"/>
      <c r="B437" s="457" t="s">
        <v>478</v>
      </c>
      <c r="C437" s="444">
        <v>125.84416137654527</v>
      </c>
      <c r="D437" s="445">
        <v>137.6213058419244</v>
      </c>
      <c r="E437" s="445">
        <v>137.00647307924987</v>
      </c>
      <c r="F437" s="445">
        <v>121.96969696969697</v>
      </c>
      <c r="G437" s="445">
        <v>140.0851282051282</v>
      </c>
      <c r="H437" s="445">
        <v>135.75873015873015</v>
      </c>
      <c r="I437" s="444">
        <v>130.7872989748895</v>
      </c>
      <c r="J437" s="444">
        <v>89.005322862129134</v>
      </c>
      <c r="K437" s="445">
        <v>84.866475397349319</v>
      </c>
      <c r="L437" s="445">
        <v>84.502078371941991</v>
      </c>
      <c r="M437" s="445">
        <v>74.124080882352928</v>
      </c>
      <c r="N437" s="444">
        <v>84.759410814552737</v>
      </c>
      <c r="O437" s="444">
        <v>0</v>
      </c>
      <c r="P437" s="489">
        <v>0</v>
      </c>
      <c r="Q437" s="252"/>
      <c r="R437" s="252"/>
      <c r="S437" s="272">
        <f t="shared" ref="S437" si="2404">C437-C436</f>
        <v>-1.2653567164062025</v>
      </c>
      <c r="T437" s="272">
        <f t="shared" ref="T437" si="2405">D437-D436</f>
        <v>-1.4491527118674981</v>
      </c>
      <c r="U437" s="272">
        <f t="shared" ref="U437" si="2406">E437-E436</f>
        <v>-1.9482611907562273</v>
      </c>
      <c r="V437" s="272">
        <f t="shared" ref="V437" si="2407">F437-F436</f>
        <v>5.7446969696969745</v>
      </c>
      <c r="W437" s="272">
        <f t="shared" ref="W437" si="2408">G437-G436</f>
        <v>-2.0241855203619821</v>
      </c>
      <c r="X437" s="272">
        <f t="shared" ref="X437" si="2409">H437-H436</f>
        <v>-2.3392079855997565</v>
      </c>
      <c r="Y437" s="276">
        <f t="shared" ref="Y437" si="2410">I437-I436</f>
        <v>-1.5528270654241965</v>
      </c>
      <c r="Z437" s="272">
        <f t="shared" ref="Z437" si="2411">J437-J436</f>
        <v>-3.4177468177202144</v>
      </c>
      <c r="AA437" s="272">
        <f t="shared" ref="AA437" si="2412">K437-K436</f>
        <v>-1.4584661068289506</v>
      </c>
      <c r="AB437" s="272">
        <f t="shared" ref="AB437" si="2413">L437-L436</f>
        <v>-1.6774212959791868</v>
      </c>
      <c r="AC437" s="272">
        <f t="shared" ref="AC437" si="2414">M437-M436</f>
        <v>-1.7485143989537875</v>
      </c>
      <c r="AD437" s="276">
        <f t="shared" ref="AD437" si="2415">N437-N436</f>
        <v>-1.5680227402645386</v>
      </c>
    </row>
    <row r="438" spans="1:32">
      <c r="A438" s="439"/>
      <c r="B438" s="457" t="s">
        <v>137</v>
      </c>
      <c r="C438" s="444">
        <v>87.013855384803776</v>
      </c>
      <c r="D438" s="445">
        <v>85.394921436588106</v>
      </c>
      <c r="E438" s="445">
        <v>86.358804601399726</v>
      </c>
      <c r="F438" s="445">
        <v>55.719800000000006</v>
      </c>
      <c r="G438" s="445">
        <v>70.286303501945525</v>
      </c>
      <c r="H438" s="445">
        <v>98.5</v>
      </c>
      <c r="I438" s="444">
        <v>85.564996057127814</v>
      </c>
      <c r="J438" s="444">
        <v>74.048135593220323</v>
      </c>
      <c r="K438" s="445">
        <v>65.645175855513301</v>
      </c>
      <c r="L438" s="445">
        <v>65.024126268320188</v>
      </c>
      <c r="M438" s="445">
        <v>61.740924092409244</v>
      </c>
      <c r="N438" s="444">
        <v>65.674680851063798</v>
      </c>
      <c r="O438" s="444">
        <v>0</v>
      </c>
      <c r="P438" s="489">
        <v>0</v>
      </c>
      <c r="Q438" s="252"/>
      <c r="R438" s="252"/>
      <c r="S438" s="113"/>
      <c r="T438" s="113"/>
      <c r="Y438" s="275"/>
      <c r="AD438" s="275"/>
    </row>
    <row r="439" spans="1:32">
      <c r="A439" s="439"/>
      <c r="B439" s="457" t="s">
        <v>480</v>
      </c>
      <c r="C439" s="444">
        <v>87.055581155641789</v>
      </c>
      <c r="D439" s="445">
        <v>85.08394366197183</v>
      </c>
      <c r="E439" s="445">
        <v>85.523597009051556</v>
      </c>
      <c r="F439" s="445">
        <v>60.556174334140437</v>
      </c>
      <c r="G439" s="445">
        <v>68.597539302802474</v>
      </c>
      <c r="H439" s="445">
        <v>96.7</v>
      </c>
      <c r="I439" s="444">
        <v>85.242915899677854</v>
      </c>
      <c r="J439" s="444">
        <v>68.095312500000006</v>
      </c>
      <c r="K439" s="445">
        <v>64.94689108061749</v>
      </c>
      <c r="L439" s="445">
        <v>64.421559888579381</v>
      </c>
      <c r="M439" s="445">
        <v>58.840909090909093</v>
      </c>
      <c r="N439" s="444">
        <v>64.708846426043877</v>
      </c>
      <c r="O439" s="444">
        <v>0</v>
      </c>
      <c r="P439" s="489">
        <v>0</v>
      </c>
      <c r="Q439" s="252"/>
      <c r="R439" s="252"/>
      <c r="S439" s="272">
        <f t="shared" ref="S439" si="2416">C439-C438</f>
        <v>4.1725770838013432E-2</v>
      </c>
      <c r="T439" s="272">
        <f t="shared" ref="T439" si="2417">D439-D438</f>
        <v>-0.31097777461627629</v>
      </c>
      <c r="U439" s="272">
        <f t="shared" ref="U439" si="2418">E439-E438</f>
        <v>-0.83520759234816921</v>
      </c>
      <c r="V439" s="272">
        <f t="shared" ref="V439" si="2419">F439-F438</f>
        <v>4.8363743341404302</v>
      </c>
      <c r="W439" s="272">
        <f t="shared" ref="W439" si="2420">G439-G438</f>
        <v>-1.6887641991430513</v>
      </c>
      <c r="X439" s="272">
        <f t="shared" ref="X439" si="2421">H439-H438</f>
        <v>-1.7999999999999972</v>
      </c>
      <c r="Y439" s="276">
        <f t="shared" ref="Y439" si="2422">I439-I438</f>
        <v>-0.32208015744996032</v>
      </c>
      <c r="Z439" s="272">
        <f t="shared" ref="Z439" si="2423">J439-J438</f>
        <v>-5.9528230932203172</v>
      </c>
      <c r="AA439" s="272">
        <f t="shared" ref="AA439" si="2424">K439-K438</f>
        <v>-0.69828477489581076</v>
      </c>
      <c r="AB439" s="272">
        <f t="shared" ref="AB439" si="2425">L439-L438</f>
        <v>-0.60256637974080718</v>
      </c>
      <c r="AC439" s="272">
        <f t="shared" ref="AC439" si="2426">M439-M438</f>
        <v>-2.9000150015001509</v>
      </c>
      <c r="AD439" s="276">
        <f t="shared" ref="AD439" si="2427">N439-N438</f>
        <v>-0.96583442501992067</v>
      </c>
    </row>
    <row r="440" spans="1:32">
      <c r="A440" s="439"/>
      <c r="B440" s="457" t="s">
        <v>139</v>
      </c>
      <c r="C440" s="444">
        <v>67.757713896921246</v>
      </c>
      <c r="D440" s="445">
        <v>70.600287026406434</v>
      </c>
      <c r="E440" s="445">
        <v>68.052101412285197</v>
      </c>
      <c r="F440" s="445">
        <v>45.174940334128877</v>
      </c>
      <c r="G440" s="445">
        <v>65.478320312500003</v>
      </c>
      <c r="H440" s="445">
        <v>88.8</v>
      </c>
      <c r="I440" s="444">
        <v>66.790761485210808</v>
      </c>
      <c r="J440" s="444">
        <v>64.925316455696205</v>
      </c>
      <c r="K440" s="445">
        <v>58.599386637458927</v>
      </c>
      <c r="L440" s="445">
        <v>52.339453425712087</v>
      </c>
      <c r="M440" s="445">
        <v>51.683050847457629</v>
      </c>
      <c r="N440" s="444">
        <v>57.326646803027856</v>
      </c>
      <c r="O440" s="444">
        <v>0</v>
      </c>
      <c r="P440" s="489">
        <v>0</v>
      </c>
      <c r="Q440" s="252"/>
      <c r="R440" s="252"/>
      <c r="S440" s="113"/>
      <c r="T440" s="113"/>
      <c r="Y440" s="275"/>
      <c r="AD440" s="275"/>
    </row>
    <row r="441" spans="1:32">
      <c r="A441" s="439"/>
      <c r="B441" s="457" t="s">
        <v>482</v>
      </c>
      <c r="C441" s="444">
        <v>65.538567270375168</v>
      </c>
      <c r="D441" s="445">
        <v>69.702486187845309</v>
      </c>
      <c r="E441" s="445">
        <v>68.492163571195817</v>
      </c>
      <c r="F441" s="445">
        <v>42.002717391304351</v>
      </c>
      <c r="G441" s="445">
        <v>62.489968652037618</v>
      </c>
      <c r="H441" s="445">
        <v>84.9</v>
      </c>
      <c r="I441" s="444">
        <v>65.769763349514577</v>
      </c>
      <c r="J441" s="444">
        <v>62.501969365426696</v>
      </c>
      <c r="K441" s="445">
        <v>56.772920922089291</v>
      </c>
      <c r="L441" s="445">
        <v>53.417180244829055</v>
      </c>
      <c r="M441" s="445">
        <v>48.783501683501683</v>
      </c>
      <c r="N441" s="444">
        <v>56.198134885108921</v>
      </c>
      <c r="O441" s="444">
        <v>0</v>
      </c>
      <c r="P441" s="489">
        <v>0</v>
      </c>
      <c r="Q441" s="252"/>
      <c r="R441" s="252"/>
      <c r="S441" s="272">
        <f t="shared" ref="S441" si="2428">C441-C440</f>
        <v>-2.2191466265460775</v>
      </c>
      <c r="T441" s="272">
        <f t="shared" ref="T441" si="2429">D441-D440</f>
        <v>-0.89780083856112469</v>
      </c>
      <c r="U441" s="272">
        <f t="shared" ref="U441" si="2430">E441-E440</f>
        <v>0.44006215891062084</v>
      </c>
      <c r="V441" s="272">
        <f t="shared" ref="V441" si="2431">F441-F440</f>
        <v>-3.1722229428245257</v>
      </c>
      <c r="W441" s="272">
        <f t="shared" ref="W441" si="2432">G441-G440</f>
        <v>-2.988351660462385</v>
      </c>
      <c r="X441" s="272">
        <f t="shared" ref="X441" si="2433">H441-H440</f>
        <v>-3.8999999999999915</v>
      </c>
      <c r="Y441" s="276">
        <f t="shared" ref="Y441" si="2434">I441-I440</f>
        <v>-1.0209981356962317</v>
      </c>
      <c r="Z441" s="272">
        <f t="shared" ref="Z441" si="2435">J441-J440</f>
        <v>-2.4233470902695089</v>
      </c>
      <c r="AA441" s="272">
        <f t="shared" ref="AA441" si="2436">K441-K440</f>
        <v>-1.8264657153696362</v>
      </c>
      <c r="AB441" s="272">
        <f t="shared" ref="AB441" si="2437">L441-L440</f>
        <v>1.0777268191169682</v>
      </c>
      <c r="AC441" s="272">
        <f t="shared" ref="AC441" si="2438">M441-M440</f>
        <v>-2.8995491639559461</v>
      </c>
      <c r="AD441" s="276">
        <f t="shared" ref="AD441" si="2439">N441-N440</f>
        <v>-1.1285119179189351</v>
      </c>
    </row>
    <row r="442" spans="1:32">
      <c r="A442" s="439"/>
      <c r="B442" s="457" t="s">
        <v>141</v>
      </c>
      <c r="C442" s="444">
        <v>0</v>
      </c>
      <c r="D442" s="445">
        <v>0</v>
      </c>
      <c r="E442" s="445">
        <v>0</v>
      </c>
      <c r="F442" s="445">
        <v>0</v>
      </c>
      <c r="G442" s="445">
        <v>0</v>
      </c>
      <c r="H442" s="445">
        <v>0</v>
      </c>
      <c r="I442" s="444">
        <v>0</v>
      </c>
      <c r="J442" s="444">
        <v>0</v>
      </c>
      <c r="K442" s="445">
        <v>0</v>
      </c>
      <c r="L442" s="445">
        <v>0</v>
      </c>
      <c r="M442" s="445">
        <v>0</v>
      </c>
      <c r="N442" s="444">
        <v>0</v>
      </c>
      <c r="O442" s="444">
        <v>0</v>
      </c>
      <c r="P442" s="489">
        <v>0</v>
      </c>
      <c r="Q442" s="252"/>
      <c r="R442" s="252"/>
      <c r="S442" s="113"/>
      <c r="T442" s="113"/>
      <c r="Y442" s="275"/>
      <c r="AD442" s="275"/>
    </row>
    <row r="443" spans="1:32">
      <c r="A443" s="439"/>
      <c r="B443" s="457" t="s">
        <v>484</v>
      </c>
      <c r="C443" s="444">
        <v>0</v>
      </c>
      <c r="D443" s="445">
        <v>0</v>
      </c>
      <c r="E443" s="445">
        <v>0</v>
      </c>
      <c r="F443" s="445">
        <v>0</v>
      </c>
      <c r="G443" s="445">
        <v>0</v>
      </c>
      <c r="H443" s="445">
        <v>0</v>
      </c>
      <c r="I443" s="444">
        <v>0</v>
      </c>
      <c r="J443" s="444">
        <v>0</v>
      </c>
      <c r="K443" s="445">
        <v>0</v>
      </c>
      <c r="L443" s="445">
        <v>0</v>
      </c>
      <c r="M443" s="445">
        <v>0</v>
      </c>
      <c r="N443" s="444">
        <v>0</v>
      </c>
      <c r="O443" s="444">
        <v>0</v>
      </c>
      <c r="P443" s="489">
        <v>0</v>
      </c>
      <c r="Q443" s="252"/>
      <c r="R443" s="252"/>
      <c r="S443" s="272">
        <f t="shared" ref="S443" si="2440">C443-C442</f>
        <v>0</v>
      </c>
      <c r="T443" s="272">
        <f t="shared" ref="T443" si="2441">D443-D442</f>
        <v>0</v>
      </c>
      <c r="U443" s="272">
        <f t="shared" ref="U443" si="2442">E443-E442</f>
        <v>0</v>
      </c>
      <c r="V443" s="272">
        <f t="shared" ref="V443" si="2443">F443-F442</f>
        <v>0</v>
      </c>
      <c r="W443" s="272">
        <f t="shared" ref="W443" si="2444">G443-G442</f>
        <v>0</v>
      </c>
      <c r="X443" s="272">
        <f t="shared" ref="X443" si="2445">H443-H442</f>
        <v>0</v>
      </c>
      <c r="Y443" s="276">
        <f t="shared" ref="Y443" si="2446">I443-I442</f>
        <v>0</v>
      </c>
      <c r="Z443" s="272">
        <f t="shared" ref="Z443" si="2447">J443-J442</f>
        <v>0</v>
      </c>
      <c r="AA443" s="272">
        <f t="shared" ref="AA443" si="2448">K443-K442</f>
        <v>0</v>
      </c>
      <c r="AB443" s="272">
        <f t="shared" ref="AB443" si="2449">L443-L442</f>
        <v>0</v>
      </c>
      <c r="AC443" s="272">
        <f t="shared" ref="AC443" si="2450">M443-M442</f>
        <v>0</v>
      </c>
      <c r="AD443" s="276">
        <f t="shared" ref="AD443" si="2451">N443-N442</f>
        <v>0</v>
      </c>
    </row>
    <row r="444" spans="1:32">
      <c r="A444" s="439"/>
      <c r="B444" s="457" t="s">
        <v>143</v>
      </c>
      <c r="C444" s="444">
        <v>81.917202413110033</v>
      </c>
      <c r="D444" s="445">
        <v>80.537730870712394</v>
      </c>
      <c r="E444" s="445">
        <v>80.482220887043908</v>
      </c>
      <c r="F444" s="445">
        <v>49.115470852017935</v>
      </c>
      <c r="G444" s="445">
        <v>67.668415455512232</v>
      </c>
      <c r="H444" s="445">
        <v>97.287499999999994</v>
      </c>
      <c r="I444" s="444">
        <v>79.613898142791598</v>
      </c>
      <c r="J444" s="444">
        <v>68.825652173913042</v>
      </c>
      <c r="K444" s="445">
        <v>60.8222597091018</v>
      </c>
      <c r="L444" s="445">
        <v>57.486436413540709</v>
      </c>
      <c r="M444" s="445">
        <v>56.779264214046826</v>
      </c>
      <c r="N444" s="444">
        <v>60.218007158648241</v>
      </c>
      <c r="O444" s="444">
        <v>0</v>
      </c>
      <c r="P444" s="489">
        <v>0</v>
      </c>
      <c r="Q444" s="252"/>
      <c r="R444" s="252"/>
      <c r="S444" s="113"/>
      <c r="T444" s="113"/>
      <c r="Y444" s="275"/>
      <c r="AD444" s="275"/>
    </row>
    <row r="445" spans="1:32">
      <c r="A445" s="439"/>
      <c r="B445" s="457" t="s">
        <v>486</v>
      </c>
      <c r="C445" s="444">
        <v>81.187908453499148</v>
      </c>
      <c r="D445" s="445">
        <v>79.889832089552229</v>
      </c>
      <c r="E445" s="445">
        <v>79.975704505651976</v>
      </c>
      <c r="F445" s="445">
        <v>48.671627502175802</v>
      </c>
      <c r="G445" s="445">
        <v>65.411935905820798</v>
      </c>
      <c r="H445" s="445">
        <v>95.454037267080764</v>
      </c>
      <c r="I445" s="444">
        <v>78.980865594754931</v>
      </c>
      <c r="J445" s="444">
        <v>64.805534105534107</v>
      </c>
      <c r="K445" s="445">
        <v>59.323834058213457</v>
      </c>
      <c r="L445" s="445">
        <v>58.160902977905877</v>
      </c>
      <c r="M445" s="445">
        <v>53.717324185248721</v>
      </c>
      <c r="N445" s="444">
        <v>59.13565880111387</v>
      </c>
      <c r="O445" s="444">
        <v>0</v>
      </c>
      <c r="P445" s="489">
        <v>0</v>
      </c>
      <c r="Q445" s="252"/>
      <c r="R445" s="252"/>
      <c r="S445" s="272">
        <f t="shared" ref="S445" si="2452">C445-C444</f>
        <v>-0.72929395961088517</v>
      </c>
      <c r="T445" s="272">
        <f t="shared" ref="T445" si="2453">D445-D444</f>
        <v>-0.64789878116016553</v>
      </c>
      <c r="U445" s="272">
        <f t="shared" ref="U445" si="2454">E445-E444</f>
        <v>-0.50651638139193267</v>
      </c>
      <c r="V445" s="272">
        <f t="shared" ref="V445" si="2455">F445-F444</f>
        <v>-0.44384334984213325</v>
      </c>
      <c r="W445" s="272">
        <f t="shared" ref="W445" si="2456">G445-G444</f>
        <v>-2.2564795496914343</v>
      </c>
      <c r="X445" s="272">
        <f t="shared" ref="X445" si="2457">H445-H444</f>
        <v>-1.8334627329192301</v>
      </c>
      <c r="Y445" s="276">
        <f t="shared" ref="Y445" si="2458">I445-I444</f>
        <v>-0.63303254803666675</v>
      </c>
      <c r="Z445" s="272">
        <f t="shared" ref="Z445" si="2459">J445-J444</f>
        <v>-4.0201180683789346</v>
      </c>
      <c r="AA445" s="272">
        <f t="shared" ref="AA445" si="2460">K445-K444</f>
        <v>-1.4984256508883433</v>
      </c>
      <c r="AB445" s="272">
        <f t="shared" ref="AB445" si="2461">L445-L444</f>
        <v>0.67446656436516861</v>
      </c>
      <c r="AC445" s="272">
        <f t="shared" ref="AC445" si="2462">M445-M444</f>
        <v>-3.0619400287981051</v>
      </c>
      <c r="AD445" s="276">
        <f t="shared" ref="AD445" si="2463">N445-N444</f>
        <v>-1.0823483575343715</v>
      </c>
    </row>
    <row r="446" spans="1:32">
      <c r="A446" s="439"/>
      <c r="B446" s="457" t="s">
        <v>149</v>
      </c>
      <c r="C446" s="444">
        <v>45.434050796383985</v>
      </c>
      <c r="D446" s="445">
        <v>71.676004016064255</v>
      </c>
      <c r="E446" s="445">
        <v>67.992006109979627</v>
      </c>
      <c r="F446" s="445">
        <v>38.737179487179489</v>
      </c>
      <c r="G446" s="445">
        <v>68.261990950226249</v>
      </c>
      <c r="H446" s="445">
        <v>75.099999999999994</v>
      </c>
      <c r="I446" s="444">
        <v>58.621121297602258</v>
      </c>
      <c r="J446" s="444">
        <v>50.655725190839696</v>
      </c>
      <c r="K446" s="445">
        <v>53.340857277437586</v>
      </c>
      <c r="L446" s="445">
        <v>56.80602175602175</v>
      </c>
      <c r="M446" s="445">
        <v>54.296858638743451</v>
      </c>
      <c r="N446" s="444">
        <v>53.805266839197039</v>
      </c>
      <c r="O446" s="444">
        <v>0</v>
      </c>
      <c r="P446" s="489">
        <v>0</v>
      </c>
      <c r="Q446" s="252"/>
      <c r="R446" s="252"/>
      <c r="S446" s="113"/>
      <c r="T446" s="113"/>
      <c r="Y446" s="275"/>
      <c r="AD446" s="275"/>
    </row>
    <row r="447" spans="1:32">
      <c r="A447" s="439"/>
      <c r="B447" s="457" t="s">
        <v>488</v>
      </c>
      <c r="C447" s="444">
        <v>39.396601529311809</v>
      </c>
      <c r="D447" s="445">
        <v>76.467130620985017</v>
      </c>
      <c r="E447" s="445">
        <v>64.3935546875</v>
      </c>
      <c r="F447" s="445">
        <v>21.151449275362321</v>
      </c>
      <c r="G447" s="445">
        <v>63.681081081081082</v>
      </c>
      <c r="H447" s="445">
        <v>93.3</v>
      </c>
      <c r="I447" s="444">
        <v>54.194261733470356</v>
      </c>
      <c r="J447" s="444">
        <v>43.390675547098006</v>
      </c>
      <c r="K447" s="445">
        <v>51.91481109156404</v>
      </c>
      <c r="L447" s="445">
        <v>54.313411506046165</v>
      </c>
      <c r="M447" s="445">
        <v>52.314479638009047</v>
      </c>
      <c r="N447" s="444">
        <v>51.768948425147464</v>
      </c>
      <c r="O447" s="444">
        <v>0</v>
      </c>
      <c r="P447" s="489">
        <v>0</v>
      </c>
      <c r="Q447" s="252"/>
      <c r="R447" s="252"/>
      <c r="S447" s="272">
        <f t="shared" ref="S447" si="2464">C447-C446</f>
        <v>-6.0374492670721764</v>
      </c>
      <c r="T447" s="272">
        <f t="shared" ref="T447" si="2465">D447-D446</f>
        <v>4.7911266049207626</v>
      </c>
      <c r="U447" s="272">
        <f t="shared" ref="U447" si="2466">E447-E446</f>
        <v>-3.5984514224796271</v>
      </c>
      <c r="V447" s="399">
        <f t="shared" ref="V447" si="2467">F447-F446</f>
        <v>-17.585730211817168</v>
      </c>
      <c r="W447" s="272">
        <f t="shared" ref="W447" si="2468">G447-G446</f>
        <v>-4.5809098691451666</v>
      </c>
      <c r="X447" s="399">
        <f t="shared" ref="X447" si="2469">H447-H446</f>
        <v>18.200000000000003</v>
      </c>
      <c r="Y447" s="276">
        <f t="shared" ref="Y447" si="2470">I447-I446</f>
        <v>-4.4268595641319024</v>
      </c>
      <c r="Z447" s="272">
        <f t="shared" ref="Z447" si="2471">J447-J446</f>
        <v>-7.2650496437416905</v>
      </c>
      <c r="AA447" s="272">
        <f t="shared" ref="AA447" si="2472">K447-K446</f>
        <v>-1.4260461858735454</v>
      </c>
      <c r="AB447" s="272">
        <f t="shared" ref="AB447" si="2473">L447-L446</f>
        <v>-2.4926102499755842</v>
      </c>
      <c r="AC447" s="272">
        <f t="shared" ref="AC447" si="2474">M447-M446</f>
        <v>-1.9823790007344044</v>
      </c>
      <c r="AD447" s="276">
        <f t="shared" ref="AD447" si="2475">N447-N446</f>
        <v>-2.0363184140495747</v>
      </c>
    </row>
    <row r="448" spans="1:32">
      <c r="A448" s="439"/>
      <c r="B448" s="457" t="s">
        <v>145</v>
      </c>
      <c r="C448" s="444">
        <v>106.90651080036695</v>
      </c>
      <c r="D448" s="445">
        <v>109.00559287383179</v>
      </c>
      <c r="E448" s="445">
        <v>108.01233877167508</v>
      </c>
      <c r="F448" s="445">
        <v>58.163097514340343</v>
      </c>
      <c r="G448" s="445">
        <v>79.227303523035232</v>
      </c>
      <c r="H448" s="445">
        <v>116.5</v>
      </c>
      <c r="I448" s="444">
        <v>106.56228519702742</v>
      </c>
      <c r="J448" s="444">
        <v>82.710988251554937</v>
      </c>
      <c r="K448" s="445">
        <v>78.902636065573773</v>
      </c>
      <c r="L448" s="445">
        <v>77.289105263157893</v>
      </c>
      <c r="M448" s="445">
        <v>70.430111524163564</v>
      </c>
      <c r="N448" s="444">
        <v>78.449103602827108</v>
      </c>
      <c r="O448" s="444">
        <v>0</v>
      </c>
      <c r="P448" s="489">
        <v>0</v>
      </c>
      <c r="Q448" s="252"/>
      <c r="R448" s="252"/>
      <c r="S448" s="113"/>
      <c r="T448" s="113"/>
      <c r="Y448" s="275"/>
      <c r="AD448" s="275"/>
    </row>
    <row r="449" spans="1:32">
      <c r="A449" s="439"/>
      <c r="B449" s="457" t="s">
        <v>490</v>
      </c>
      <c r="C449" s="444">
        <v>106.6151980818484</v>
      </c>
      <c r="D449" s="445">
        <v>108.8123277943474</v>
      </c>
      <c r="E449" s="445">
        <v>107.04102922438241</v>
      </c>
      <c r="F449" s="445">
        <v>68.300418410041843</v>
      </c>
      <c r="G449" s="445">
        <v>76.862334536702775</v>
      </c>
      <c r="H449" s="445">
        <v>115.21079365079366</v>
      </c>
      <c r="I449" s="444">
        <v>106.05901286032299</v>
      </c>
      <c r="J449" s="444">
        <v>80.145324232081904</v>
      </c>
      <c r="K449" s="445">
        <v>77.733883348443612</v>
      </c>
      <c r="L449" s="445">
        <v>76.066374367622259</v>
      </c>
      <c r="M449" s="445">
        <v>68.198179611650488</v>
      </c>
      <c r="N449" s="444">
        <v>77.159945889193992</v>
      </c>
      <c r="O449" s="444">
        <v>0</v>
      </c>
      <c r="P449" s="489">
        <v>0</v>
      </c>
      <c r="Q449" s="252"/>
      <c r="R449" s="252"/>
      <c r="S449" s="272">
        <f t="shared" ref="S449" si="2476">C449-C448</f>
        <v>-0.29131271851854024</v>
      </c>
      <c r="T449" s="272">
        <f t="shared" ref="T449" si="2477">D449-D448</f>
        <v>-0.19326507948439087</v>
      </c>
      <c r="U449" s="272">
        <f t="shared" ref="U449" si="2478">E449-E448</f>
        <v>-0.9713095472926625</v>
      </c>
      <c r="V449" s="399">
        <f t="shared" ref="V449" si="2479">F449-F448</f>
        <v>10.1373208957015</v>
      </c>
      <c r="W449" s="272">
        <f t="shared" ref="W449" si="2480">G449-G448</f>
        <v>-2.3649689863324568</v>
      </c>
      <c r="X449" s="272">
        <f t="shared" ref="X449" si="2481">H449-H448</f>
        <v>-1.2892063492063386</v>
      </c>
      <c r="Y449" s="276">
        <f t="shared" ref="Y449" si="2482">I449-I448</f>
        <v>-0.50327233670442695</v>
      </c>
      <c r="Z449" s="272">
        <f t="shared" ref="Z449" si="2483">J449-J448</f>
        <v>-2.5656640194730329</v>
      </c>
      <c r="AA449" s="272">
        <f t="shared" ref="AA449" si="2484">K449-K448</f>
        <v>-1.168752717130161</v>
      </c>
      <c r="AB449" s="272">
        <f t="shared" ref="AB449" si="2485">L449-L448</f>
        <v>-1.2227308955356335</v>
      </c>
      <c r="AC449" s="272">
        <f t="shared" ref="AC449" si="2486">M449-M448</f>
        <v>-2.2319319125130761</v>
      </c>
      <c r="AD449" s="276">
        <f t="shared" ref="AD449" si="2487">N449-N448</f>
        <v>-1.2891577136331165</v>
      </c>
    </row>
    <row r="450" spans="1:32">
      <c r="A450" s="439"/>
      <c r="B450" s="457" t="s">
        <v>147</v>
      </c>
      <c r="C450" s="444">
        <v>77.016935823620273</v>
      </c>
      <c r="D450" s="445">
        <v>76.900360638845939</v>
      </c>
      <c r="E450" s="445">
        <v>75.561989718778349</v>
      </c>
      <c r="F450" s="445">
        <v>45.174940334128877</v>
      </c>
      <c r="G450" s="445">
        <v>67.384961928934004</v>
      </c>
      <c r="H450" s="445">
        <v>114.845</v>
      </c>
      <c r="I450" s="444">
        <v>74.248058466629899</v>
      </c>
      <c r="J450" s="444">
        <v>67.673705834018079</v>
      </c>
      <c r="K450" s="445">
        <v>70.859641655117784</v>
      </c>
      <c r="L450" s="445">
        <v>64.813100529100538</v>
      </c>
      <c r="M450" s="445">
        <v>58.403780718336485</v>
      </c>
      <c r="N450" s="444">
        <v>69.396236176194918</v>
      </c>
      <c r="O450" s="444">
        <v>0</v>
      </c>
      <c r="P450" s="489">
        <v>0</v>
      </c>
      <c r="Q450" s="252"/>
      <c r="R450" s="252"/>
      <c r="S450" s="113"/>
      <c r="T450" s="113"/>
      <c r="Y450" s="275"/>
      <c r="AD450" s="275"/>
    </row>
    <row r="451" spans="1:32">
      <c r="A451" s="439"/>
      <c r="B451" s="457" t="s">
        <v>492</v>
      </c>
      <c r="C451" s="444">
        <v>74.276465798045606</v>
      </c>
      <c r="D451" s="445">
        <v>75.525929598413484</v>
      </c>
      <c r="E451" s="445">
        <v>75.749249422632786</v>
      </c>
      <c r="F451" s="445">
        <v>42.115332428765264</v>
      </c>
      <c r="G451" s="445">
        <v>63.889742014742012</v>
      </c>
      <c r="H451" s="445">
        <v>118.24042553191489</v>
      </c>
      <c r="I451" s="444">
        <v>72.897431241655568</v>
      </c>
      <c r="J451" s="444">
        <v>68.081208548268236</v>
      </c>
      <c r="K451" s="445">
        <v>69.228650028610403</v>
      </c>
      <c r="L451" s="445">
        <v>64.880974325213955</v>
      </c>
      <c r="M451" s="445">
        <v>54.751656920077984</v>
      </c>
      <c r="N451" s="444">
        <v>68.240653949083907</v>
      </c>
      <c r="O451" s="444">
        <v>0</v>
      </c>
      <c r="P451" s="489">
        <v>0</v>
      </c>
      <c r="Q451" s="252"/>
      <c r="R451" s="252"/>
      <c r="S451" s="272">
        <f t="shared" ref="S451" si="2488">C451-C450</f>
        <v>-2.7404700255746661</v>
      </c>
      <c r="T451" s="272">
        <f t="shared" ref="T451" si="2489">D451-D450</f>
        <v>-1.3744310404324551</v>
      </c>
      <c r="U451" s="272">
        <f t="shared" ref="U451" si="2490">E451-E450</f>
        <v>0.18725970385443702</v>
      </c>
      <c r="V451" s="272">
        <f t="shared" ref="V451" si="2491">F451-F450</f>
        <v>-3.0596079053636132</v>
      </c>
      <c r="W451" s="272">
        <f t="shared" ref="W451" si="2492">G451-G450</f>
        <v>-3.495219914191992</v>
      </c>
      <c r="X451" s="272">
        <f t="shared" ref="X451" si="2493">H451-H450</f>
        <v>3.3954255319148956</v>
      </c>
      <c r="Y451" s="276">
        <f t="shared" ref="Y451" si="2494">I451-I450</f>
        <v>-1.3506272249743319</v>
      </c>
      <c r="Z451" s="272">
        <f t="shared" ref="Z451" si="2495">J451-J450</f>
        <v>0.40750271425015683</v>
      </c>
      <c r="AA451" s="272">
        <f t="shared" ref="AA451" si="2496">K451-K450</f>
        <v>-1.6309916265073809</v>
      </c>
      <c r="AB451" s="272">
        <f t="shared" ref="AB451" si="2497">L451-L450</f>
        <v>6.7873796113417484E-2</v>
      </c>
      <c r="AC451" s="272">
        <f t="shared" ref="AC451" si="2498">M451-M450</f>
        <v>-3.6521237982585006</v>
      </c>
      <c r="AD451" s="276">
        <f t="shared" ref="AD451" si="2499">N451-N450</f>
        <v>-1.1555822271110117</v>
      </c>
    </row>
    <row r="452" spans="1:32">
      <c r="A452" s="439"/>
      <c r="B452" s="457" t="s">
        <v>181</v>
      </c>
      <c r="C452" s="444">
        <v>101.96722593520839</v>
      </c>
      <c r="D452" s="445">
        <v>101.91533735351007</v>
      </c>
      <c r="E452" s="445">
        <v>100.86478952977221</v>
      </c>
      <c r="F452" s="445">
        <v>50.165980896399702</v>
      </c>
      <c r="G452" s="445">
        <v>73.112123197903017</v>
      </c>
      <c r="H452" s="445">
        <v>116.28006644518274</v>
      </c>
      <c r="I452" s="444">
        <v>99.798989875668113</v>
      </c>
      <c r="J452" s="444">
        <v>75.841478978978984</v>
      </c>
      <c r="K452" s="445">
        <v>74.319213628927628</v>
      </c>
      <c r="L452" s="445">
        <v>71.634513189448441</v>
      </c>
      <c r="M452" s="445">
        <v>65.668188622754485</v>
      </c>
      <c r="N452" s="444">
        <v>73.607682591872347</v>
      </c>
      <c r="O452" s="444">
        <v>0</v>
      </c>
      <c r="P452" s="489">
        <v>0</v>
      </c>
      <c r="Q452" s="252"/>
      <c r="R452" s="252"/>
      <c r="S452" s="113"/>
      <c r="T452" s="113"/>
      <c r="Y452" s="275"/>
      <c r="AD452" s="275"/>
    </row>
    <row r="453" spans="1:32" ht="13.5" thickBot="1">
      <c r="A453" s="439"/>
      <c r="B453" s="457" t="s">
        <v>494</v>
      </c>
      <c r="C453" s="444">
        <v>101.20853188109825</v>
      </c>
      <c r="D453" s="445">
        <v>101.40024287922277</v>
      </c>
      <c r="E453" s="445">
        <v>100.10532040822854</v>
      </c>
      <c r="F453" s="445">
        <v>52.416954732510284</v>
      </c>
      <c r="G453" s="445">
        <v>70.443069908814593</v>
      </c>
      <c r="H453" s="445">
        <v>115.60414364640886</v>
      </c>
      <c r="I453" s="444">
        <v>99.101738896607358</v>
      </c>
      <c r="J453" s="444">
        <v>74.344117647058809</v>
      </c>
      <c r="K453" s="445">
        <v>72.812571312143433</v>
      </c>
      <c r="L453" s="445">
        <v>71.205893010393822</v>
      </c>
      <c r="M453" s="445">
        <v>63.038818249813012</v>
      </c>
      <c r="N453" s="444">
        <v>72.337803746985713</v>
      </c>
      <c r="O453" s="444">
        <v>0</v>
      </c>
      <c r="P453" s="489">
        <v>0</v>
      </c>
      <c r="Q453" s="252"/>
      <c r="R453" s="252"/>
      <c r="S453" s="273">
        <f t="shared" ref="S453" si="2500">C453-C452</f>
        <v>-0.75869405411013702</v>
      </c>
      <c r="T453" s="273">
        <f t="shared" ref="T453" si="2501">D453-D452</f>
        <v>-0.51509447428729516</v>
      </c>
      <c r="U453" s="273">
        <f t="shared" ref="U453" si="2502">E453-E452</f>
        <v>-0.75946912154367396</v>
      </c>
      <c r="V453" s="273">
        <f t="shared" ref="V453" si="2503">F453-F452</f>
        <v>2.2509738361105818</v>
      </c>
      <c r="W453" s="273">
        <f t="shared" ref="W453" si="2504">G453-G452</f>
        <v>-2.6690532890884242</v>
      </c>
      <c r="X453" s="273">
        <f t="shared" ref="X453" si="2505">H453-H452</f>
        <v>-0.6759227987738825</v>
      </c>
      <c r="Y453" s="277">
        <f t="shared" ref="Y453" si="2506">I453-I452</f>
        <v>-0.69725097906075462</v>
      </c>
      <c r="Z453" s="273">
        <f t="shared" ref="Z453" si="2507">J453-J452</f>
        <v>-1.4973613319201746</v>
      </c>
      <c r="AA453" s="273">
        <f t="shared" ref="AA453" si="2508">K453-K452</f>
        <v>-1.5066423167841947</v>
      </c>
      <c r="AB453" s="273">
        <f t="shared" ref="AB453" si="2509">L453-L452</f>
        <v>-0.42862017905461869</v>
      </c>
      <c r="AC453" s="273">
        <f t="shared" ref="AC453" si="2510">M453-M452</f>
        <v>-2.629370372941473</v>
      </c>
      <c r="AD453" s="277">
        <f t="shared" ref="AD453" si="2511">N453-N452</f>
        <v>-1.2698788448866338</v>
      </c>
    </row>
    <row r="454" spans="1:32">
      <c r="A454" s="432" t="s">
        <v>548</v>
      </c>
      <c r="B454" s="431" t="s">
        <v>240</v>
      </c>
      <c r="C454" s="428">
        <v>164.08514468085107</v>
      </c>
      <c r="D454" s="429">
        <v>113.38100000000001</v>
      </c>
      <c r="E454" s="429">
        <v>140.95001999999999</v>
      </c>
      <c r="F454" s="429">
        <v>0</v>
      </c>
      <c r="G454" s="429">
        <v>121</v>
      </c>
      <c r="H454" s="429">
        <v>143.1</v>
      </c>
      <c r="I454" s="428">
        <v>145.32897894736843</v>
      </c>
      <c r="J454" s="428">
        <v>0</v>
      </c>
      <c r="K454" s="429">
        <v>84.374430045662095</v>
      </c>
      <c r="L454" s="429">
        <v>81.809382768532515</v>
      </c>
      <c r="M454" s="429">
        <v>82.387821153846161</v>
      </c>
      <c r="N454" s="428">
        <v>82.432048984899311</v>
      </c>
      <c r="O454" s="428">
        <v>0</v>
      </c>
      <c r="P454" s="430">
        <v>0</v>
      </c>
      <c r="Q454" s="252"/>
      <c r="R454" s="252"/>
      <c r="S454" s="271" t="s">
        <v>534</v>
      </c>
      <c r="T454" s="113"/>
      <c r="Y454" s="275"/>
      <c r="AD454" s="275"/>
    </row>
    <row r="455" spans="1:32">
      <c r="A455" s="439"/>
      <c r="B455" s="457" t="s">
        <v>464</v>
      </c>
      <c r="C455" s="444">
        <v>156.22380952380948</v>
      </c>
      <c r="D455" s="445">
        <v>119.578947368421</v>
      </c>
      <c r="E455" s="445">
        <v>137</v>
      </c>
      <c r="F455" s="445">
        <v>0</v>
      </c>
      <c r="G455" s="445">
        <v>0</v>
      </c>
      <c r="H455" s="445">
        <v>142.6875</v>
      </c>
      <c r="I455" s="444">
        <v>146.41847826086953</v>
      </c>
      <c r="J455" s="444">
        <v>0</v>
      </c>
      <c r="K455" s="445">
        <v>105.537037037037</v>
      </c>
      <c r="L455" s="445">
        <v>105.19946452476562</v>
      </c>
      <c r="M455" s="445">
        <v>116.31304347826078</v>
      </c>
      <c r="N455" s="444">
        <v>107.98446327683605</v>
      </c>
      <c r="O455" s="444">
        <v>0</v>
      </c>
      <c r="P455" s="489">
        <v>0</v>
      </c>
      <c r="Q455" s="252"/>
      <c r="R455" s="252"/>
      <c r="S455" s="272">
        <f t="shared" ref="S455" si="2512">C455-C454</f>
        <v>-7.8613351570415944</v>
      </c>
      <c r="T455" s="272">
        <f t="shared" ref="T455" si="2513">D455-D454</f>
        <v>6.1979473684209836</v>
      </c>
      <c r="U455" s="272">
        <f t="shared" ref="U455" si="2514">E455-E454</f>
        <v>-3.950019999999995</v>
      </c>
      <c r="V455" s="272">
        <f t="shared" ref="V455" si="2515">F455-F454</f>
        <v>0</v>
      </c>
      <c r="W455" s="399">
        <f t="shared" ref="W455" si="2516">G455-G454</f>
        <v>-121</v>
      </c>
      <c r="X455" s="272">
        <f t="shared" ref="X455" si="2517">H455-H454</f>
        <v>-0.41249999999999432</v>
      </c>
      <c r="Y455" s="276">
        <f t="shared" ref="Y455" si="2518">I455-I454</f>
        <v>1.0894993135011077</v>
      </c>
      <c r="Z455" s="272">
        <f t="shared" ref="Z455" si="2519">J455-J454</f>
        <v>0</v>
      </c>
      <c r="AA455" s="399">
        <f t="shared" ref="AA455" si="2520">K455-K454</f>
        <v>21.162606991374901</v>
      </c>
      <c r="AB455" s="399">
        <f t="shared" ref="AB455" si="2521">L455-L454</f>
        <v>23.390081756233101</v>
      </c>
      <c r="AC455" s="399">
        <f t="shared" ref="AC455" si="2522">M455-M454</f>
        <v>33.925222324414619</v>
      </c>
      <c r="AD455" s="498">
        <f t="shared" ref="AD455" si="2523">N455-N454</f>
        <v>25.552414291936742</v>
      </c>
      <c r="AF455" s="51" t="s">
        <v>1181</v>
      </c>
    </row>
    <row r="456" spans="1:32">
      <c r="A456" s="439"/>
      <c r="B456" s="457" t="s">
        <v>242</v>
      </c>
      <c r="C456" s="444">
        <v>128</v>
      </c>
      <c r="D456" s="445">
        <v>0</v>
      </c>
      <c r="E456" s="445">
        <v>86</v>
      </c>
      <c r="F456" s="445">
        <v>0</v>
      </c>
      <c r="G456" s="445">
        <v>0</v>
      </c>
      <c r="H456" s="445">
        <v>145.5</v>
      </c>
      <c r="I456" s="444">
        <v>121.875</v>
      </c>
      <c r="J456" s="444">
        <v>0</v>
      </c>
      <c r="K456" s="445">
        <v>82.595587794117662</v>
      </c>
      <c r="L456" s="445">
        <v>76.689361787234063</v>
      </c>
      <c r="M456" s="445">
        <v>78.034882441860475</v>
      </c>
      <c r="N456" s="444">
        <v>78.700218490153162</v>
      </c>
      <c r="O456" s="444">
        <v>0</v>
      </c>
      <c r="P456" s="489">
        <v>0</v>
      </c>
      <c r="Q456" s="252"/>
      <c r="R456" s="252"/>
      <c r="S456" s="113"/>
      <c r="T456" s="113"/>
      <c r="Y456" s="275"/>
      <c r="AD456" s="275"/>
    </row>
    <row r="457" spans="1:32">
      <c r="A457" s="439"/>
      <c r="B457" s="457" t="s">
        <v>466</v>
      </c>
      <c r="C457" s="444">
        <v>103</v>
      </c>
      <c r="D457" s="445">
        <v>0</v>
      </c>
      <c r="E457" s="445">
        <v>101.2</v>
      </c>
      <c r="F457" s="445">
        <v>0</v>
      </c>
      <c r="G457" s="445">
        <v>0</v>
      </c>
      <c r="H457" s="445">
        <v>0</v>
      </c>
      <c r="I457" s="444">
        <v>101.71428571428571</v>
      </c>
      <c r="J457" s="444">
        <v>0</v>
      </c>
      <c r="K457" s="445">
        <v>86.922480620155071</v>
      </c>
      <c r="L457" s="445">
        <v>86.340101522842644</v>
      </c>
      <c r="M457" s="445">
        <v>84.222222222222229</v>
      </c>
      <c r="N457" s="444">
        <v>86.285714285714292</v>
      </c>
      <c r="O457" s="444">
        <v>0</v>
      </c>
      <c r="P457" s="489">
        <v>0</v>
      </c>
      <c r="Q457" s="252"/>
      <c r="R457" s="252"/>
      <c r="S457" s="399">
        <f t="shared" ref="S457" si="2524">C457-C456</f>
        <v>-25</v>
      </c>
      <c r="T457" s="272">
        <f t="shared" ref="T457" si="2525">D457-D456</f>
        <v>0</v>
      </c>
      <c r="U457" s="272">
        <f t="shared" ref="U457" si="2526">E457-E456</f>
        <v>15.200000000000003</v>
      </c>
      <c r="V457" s="272">
        <f t="shared" ref="V457" si="2527">F457-F456</f>
        <v>0</v>
      </c>
      <c r="W457" s="272">
        <f t="shared" ref="W457" si="2528">G457-G456</f>
        <v>0</v>
      </c>
      <c r="X457" s="399">
        <f t="shared" ref="X457" si="2529">H457-H456</f>
        <v>-145.5</v>
      </c>
      <c r="Y457" s="276">
        <f t="shared" ref="Y457" si="2530">I457-I456</f>
        <v>-20.160714285714292</v>
      </c>
      <c r="Z457" s="272">
        <f t="shared" ref="Z457" si="2531">J457-J456</f>
        <v>0</v>
      </c>
      <c r="AA457" s="272">
        <f t="shared" ref="AA457" si="2532">K457-K456</f>
        <v>4.3268928260374082</v>
      </c>
      <c r="AB457" s="272">
        <f t="shared" ref="AB457" si="2533">L457-L456</f>
        <v>9.6507397356085818</v>
      </c>
      <c r="AC457" s="272">
        <f t="shared" ref="AC457" si="2534">M457-M456</f>
        <v>6.1873397803617536</v>
      </c>
      <c r="AD457" s="276">
        <f t="shared" ref="AD457" si="2535">N457-N456</f>
        <v>7.5854957955611297</v>
      </c>
      <c r="AF457" s="51" t="s">
        <v>1185</v>
      </c>
    </row>
    <row r="458" spans="1:32">
      <c r="A458" s="439"/>
      <c r="B458" s="457" t="s">
        <v>244</v>
      </c>
      <c r="C458" s="444">
        <v>0</v>
      </c>
      <c r="D458" s="445">
        <v>0</v>
      </c>
      <c r="E458" s="445">
        <v>0</v>
      </c>
      <c r="F458" s="445">
        <v>0</v>
      </c>
      <c r="G458" s="445">
        <v>0</v>
      </c>
      <c r="H458" s="445">
        <v>0</v>
      </c>
      <c r="I458" s="444">
        <v>0</v>
      </c>
      <c r="J458" s="444">
        <v>0</v>
      </c>
      <c r="K458" s="445">
        <v>0</v>
      </c>
      <c r="L458" s="445">
        <v>0</v>
      </c>
      <c r="M458" s="445">
        <v>0</v>
      </c>
      <c r="N458" s="444">
        <v>0</v>
      </c>
      <c r="O458" s="444">
        <v>0</v>
      </c>
      <c r="P458" s="489">
        <v>0</v>
      </c>
      <c r="Q458" s="252"/>
      <c r="R458" s="252"/>
      <c r="S458" s="113"/>
      <c r="T458" s="113"/>
      <c r="Y458" s="275"/>
      <c r="AD458" s="275"/>
    </row>
    <row r="459" spans="1:32">
      <c r="A459" s="439"/>
      <c r="B459" s="457" t="s">
        <v>468</v>
      </c>
      <c r="C459" s="444">
        <v>0</v>
      </c>
      <c r="D459" s="445">
        <v>0</v>
      </c>
      <c r="E459" s="445">
        <v>0</v>
      </c>
      <c r="F459" s="445">
        <v>0</v>
      </c>
      <c r="G459" s="445">
        <v>0</v>
      </c>
      <c r="H459" s="445">
        <v>0</v>
      </c>
      <c r="I459" s="444">
        <v>0</v>
      </c>
      <c r="J459" s="444">
        <v>0</v>
      </c>
      <c r="K459" s="445">
        <v>0</v>
      </c>
      <c r="L459" s="445">
        <v>0</v>
      </c>
      <c r="M459" s="445">
        <v>0</v>
      </c>
      <c r="N459" s="444">
        <v>0</v>
      </c>
      <c r="O459" s="444">
        <v>0</v>
      </c>
      <c r="P459" s="489">
        <v>0</v>
      </c>
      <c r="Q459" s="252"/>
      <c r="R459" s="252"/>
      <c r="S459" s="272">
        <f t="shared" ref="S459" si="2536">C459-C458</f>
        <v>0</v>
      </c>
      <c r="T459" s="272">
        <f t="shared" ref="T459" si="2537">D459-D458</f>
        <v>0</v>
      </c>
      <c r="U459" s="272">
        <f t="shared" ref="U459" si="2538">E459-E458</f>
        <v>0</v>
      </c>
      <c r="V459" s="272">
        <f t="shared" ref="V459" si="2539">F459-F458</f>
        <v>0</v>
      </c>
      <c r="W459" s="272">
        <f t="shared" ref="W459" si="2540">G459-G458</f>
        <v>0</v>
      </c>
      <c r="X459" s="272">
        <f t="shared" ref="X459" si="2541">H459-H458</f>
        <v>0</v>
      </c>
      <c r="Y459" s="276">
        <f t="shared" ref="Y459" si="2542">I459-I458</f>
        <v>0</v>
      </c>
      <c r="Z459" s="272">
        <f t="shared" ref="Z459" si="2543">J459-J458</f>
        <v>0</v>
      </c>
      <c r="AA459" s="272">
        <f t="shared" ref="AA459" si="2544">K459-K458</f>
        <v>0</v>
      </c>
      <c r="AB459" s="272">
        <f t="shared" ref="AB459" si="2545">L459-L458</f>
        <v>0</v>
      </c>
      <c r="AC459" s="272">
        <f t="shared" ref="AC459" si="2546">M459-M458</f>
        <v>0</v>
      </c>
      <c r="AD459" s="276">
        <f t="shared" ref="AD459" si="2547">N459-N458</f>
        <v>0</v>
      </c>
    </row>
    <row r="460" spans="1:32">
      <c r="A460" s="439"/>
      <c r="B460" s="457" t="s">
        <v>246</v>
      </c>
      <c r="C460" s="444">
        <v>162.61228163265307</v>
      </c>
      <c r="D460" s="445">
        <v>113.38100000000001</v>
      </c>
      <c r="E460" s="445">
        <v>139.6097756097561</v>
      </c>
      <c r="F460" s="445">
        <v>0</v>
      </c>
      <c r="G460" s="445">
        <v>121</v>
      </c>
      <c r="H460" s="445">
        <v>143.5</v>
      </c>
      <c r="I460" s="444">
        <v>144.53392881355933</v>
      </c>
      <c r="J460" s="444">
        <v>0</v>
      </c>
      <c r="K460" s="445">
        <v>83.692958084507055</v>
      </c>
      <c r="L460" s="445">
        <v>80.466520122767875</v>
      </c>
      <c r="M460" s="445">
        <v>81.447236407035163</v>
      </c>
      <c r="N460" s="444">
        <v>81.397818217101289</v>
      </c>
      <c r="O460" s="444">
        <v>0</v>
      </c>
      <c r="P460" s="489">
        <v>0</v>
      </c>
      <c r="Q460" s="252"/>
      <c r="R460" s="252"/>
      <c r="S460" s="113"/>
      <c r="T460" s="113"/>
      <c r="Y460" s="275"/>
      <c r="AD460" s="275"/>
    </row>
    <row r="461" spans="1:32">
      <c r="A461" s="439"/>
      <c r="B461" s="457" t="s">
        <v>470</v>
      </c>
      <c r="C461" s="444">
        <v>155.22897196261678</v>
      </c>
      <c r="D461" s="445">
        <v>119.578947368421</v>
      </c>
      <c r="E461" s="445">
        <v>133.85964912280701</v>
      </c>
      <c r="F461" s="445">
        <v>0</v>
      </c>
      <c r="G461" s="445">
        <v>0</v>
      </c>
      <c r="H461" s="445">
        <v>142.6875</v>
      </c>
      <c r="I461" s="444">
        <v>144.78010471204186</v>
      </c>
      <c r="J461" s="444">
        <v>0</v>
      </c>
      <c r="K461" s="445">
        <v>100.2362030905077</v>
      </c>
      <c r="L461" s="445">
        <v>101.26377118644058</v>
      </c>
      <c r="M461" s="445">
        <v>112.61025641025634</v>
      </c>
      <c r="N461" s="444">
        <v>103.47957470621145</v>
      </c>
      <c r="O461" s="444">
        <v>0</v>
      </c>
      <c r="P461" s="489">
        <v>0</v>
      </c>
      <c r="Q461" s="252"/>
      <c r="R461" s="252"/>
      <c r="S461" s="272">
        <f t="shared" ref="S461" si="2548">C461-C460</f>
        <v>-7.383309670036283</v>
      </c>
      <c r="T461" s="272">
        <f t="shared" ref="T461" si="2549">D461-D460</f>
        <v>6.1979473684209836</v>
      </c>
      <c r="U461" s="272">
        <f t="shared" ref="U461" si="2550">E461-E460</f>
        <v>-5.7501264869490853</v>
      </c>
      <c r="V461" s="272">
        <f t="shared" ref="V461" si="2551">F461-F460</f>
        <v>0</v>
      </c>
      <c r="W461" s="399">
        <f t="shared" ref="W461" si="2552">G461-G460</f>
        <v>-121</v>
      </c>
      <c r="X461" s="272">
        <f t="shared" ref="X461" si="2553">H461-H460</f>
        <v>-0.8125</v>
      </c>
      <c r="Y461" s="276">
        <f t="shared" ref="Y461" si="2554">I461-I460</f>
        <v>0.24617589848253374</v>
      </c>
      <c r="Z461" s="272">
        <f t="shared" ref="Z461" si="2555">J461-J460</f>
        <v>0</v>
      </c>
      <c r="AA461" s="399">
        <f t="shared" ref="AA461" si="2556">K461-K460</f>
        <v>16.543245006000646</v>
      </c>
      <c r="AB461" s="399">
        <f t="shared" ref="AB461" si="2557">L461-L460</f>
        <v>20.797251063672704</v>
      </c>
      <c r="AC461" s="399">
        <f t="shared" ref="AC461" si="2558">M461-M460</f>
        <v>31.163020003221177</v>
      </c>
      <c r="AD461" s="498">
        <f t="shared" ref="AD461" si="2559">N461-N460</f>
        <v>22.081756489110163</v>
      </c>
      <c r="AF461" s="51" t="s">
        <v>1181</v>
      </c>
    </row>
    <row r="462" spans="1:32">
      <c r="A462" s="439"/>
      <c r="B462" s="457" t="s">
        <v>129</v>
      </c>
      <c r="C462" s="444">
        <v>140.40634067044792</v>
      </c>
      <c r="D462" s="445">
        <v>116.96469999999998</v>
      </c>
      <c r="E462" s="445">
        <v>132.31148941524796</v>
      </c>
      <c r="F462" s="445">
        <v>0</v>
      </c>
      <c r="G462" s="445">
        <v>124.29</v>
      </c>
      <c r="H462" s="445">
        <v>139.72409999999999</v>
      </c>
      <c r="I462" s="444">
        <v>136.0709076987045</v>
      </c>
      <c r="J462" s="444">
        <v>0</v>
      </c>
      <c r="K462" s="445">
        <v>93.962155811301187</v>
      </c>
      <c r="L462" s="445">
        <v>81.459460282021155</v>
      </c>
      <c r="M462" s="445">
        <v>84.370510278884453</v>
      </c>
      <c r="N462" s="444">
        <v>89.657537888485663</v>
      </c>
      <c r="O462" s="444">
        <v>0</v>
      </c>
      <c r="P462" s="489">
        <v>0</v>
      </c>
      <c r="Q462" s="252"/>
      <c r="R462" s="252"/>
      <c r="S462" s="113"/>
      <c r="T462" s="113"/>
      <c r="Y462" s="275"/>
      <c r="AD462" s="275"/>
    </row>
    <row r="463" spans="1:32">
      <c r="A463" s="439"/>
      <c r="B463" s="457" t="s">
        <v>472</v>
      </c>
      <c r="C463" s="444">
        <v>140.8848855811363</v>
      </c>
      <c r="D463" s="445">
        <v>116.479259259259</v>
      </c>
      <c r="E463" s="445">
        <v>132.49500440787529</v>
      </c>
      <c r="F463" s="445">
        <v>0</v>
      </c>
      <c r="G463" s="445">
        <v>123.636460554371</v>
      </c>
      <c r="H463" s="445">
        <v>138.41071428571399</v>
      </c>
      <c r="I463" s="444">
        <v>136.37353525952858</v>
      </c>
      <c r="J463" s="444">
        <v>0</v>
      </c>
      <c r="K463" s="445">
        <v>106.34276604224819</v>
      </c>
      <c r="L463" s="445">
        <v>118.692760942761</v>
      </c>
      <c r="M463" s="445">
        <v>113.3771043771043</v>
      </c>
      <c r="N463" s="444">
        <v>110.53930896344538</v>
      </c>
      <c r="O463" s="444">
        <v>0</v>
      </c>
      <c r="P463" s="489">
        <v>0</v>
      </c>
      <c r="Q463" s="252"/>
      <c r="R463" s="252"/>
      <c r="S463" s="272">
        <f t="shared" ref="S463" si="2560">C463-C462</f>
        <v>0.47854491068838456</v>
      </c>
      <c r="T463" s="272">
        <f t="shared" ref="T463" si="2561">D463-D462</f>
        <v>-0.48544074074098376</v>
      </c>
      <c r="U463" s="272">
        <f t="shared" ref="U463" si="2562">E463-E462</f>
        <v>0.18351499262732318</v>
      </c>
      <c r="V463" s="272">
        <f t="shared" ref="V463" si="2563">F463-F462</f>
        <v>0</v>
      </c>
      <c r="W463" s="272">
        <f t="shared" ref="W463" si="2564">G463-G462</f>
        <v>-0.65353944562900779</v>
      </c>
      <c r="X463" s="272">
        <f t="shared" ref="X463" si="2565">H463-H462</f>
        <v>-1.3133857142859995</v>
      </c>
      <c r="Y463" s="276">
        <f t="shared" ref="Y463" si="2566">I463-I462</f>
        <v>0.30262756082407805</v>
      </c>
      <c r="Z463" s="272">
        <f t="shared" ref="Z463" si="2567">J463-J462</f>
        <v>0</v>
      </c>
      <c r="AA463" s="399">
        <f t="shared" ref="AA463" si="2568">K463-K462</f>
        <v>12.380610230946999</v>
      </c>
      <c r="AB463" s="399">
        <f t="shared" ref="AB463" si="2569">L463-L462</f>
        <v>37.233300660739843</v>
      </c>
      <c r="AC463" s="399">
        <f t="shared" ref="AC463" si="2570">M463-M462</f>
        <v>29.00659409821985</v>
      </c>
      <c r="AD463" s="498">
        <f t="shared" ref="AD463" si="2571">N463-N462</f>
        <v>20.881771074959715</v>
      </c>
    </row>
    <row r="464" spans="1:32">
      <c r="A464" s="439"/>
      <c r="B464" s="457" t="s">
        <v>131</v>
      </c>
      <c r="C464" s="444">
        <v>118.86104237855946</v>
      </c>
      <c r="D464" s="445">
        <v>110.66670000000001</v>
      </c>
      <c r="E464" s="445">
        <v>126.03225483870968</v>
      </c>
      <c r="F464" s="445">
        <v>0</v>
      </c>
      <c r="G464" s="445">
        <v>0</v>
      </c>
      <c r="H464" s="445">
        <v>138.75</v>
      </c>
      <c r="I464" s="444">
        <v>120.05767012802279</v>
      </c>
      <c r="J464" s="444">
        <v>0</v>
      </c>
      <c r="K464" s="445">
        <v>84.146441025358328</v>
      </c>
      <c r="L464" s="445">
        <v>84.530179200283087</v>
      </c>
      <c r="M464" s="445">
        <v>83.165665469483557</v>
      </c>
      <c r="N464" s="444">
        <v>84.169197867203238</v>
      </c>
      <c r="O464" s="444">
        <v>0</v>
      </c>
      <c r="P464" s="489">
        <v>0</v>
      </c>
      <c r="Q464" s="252"/>
      <c r="R464" s="252"/>
      <c r="S464" s="113"/>
      <c r="T464" s="113"/>
      <c r="Y464" s="275"/>
      <c r="AD464" s="275"/>
    </row>
    <row r="465" spans="1:31">
      <c r="A465" s="439"/>
      <c r="B465" s="457" t="s">
        <v>474</v>
      </c>
      <c r="C465" s="444">
        <v>120.7737030411449</v>
      </c>
      <c r="D465" s="445">
        <v>109.8125</v>
      </c>
      <c r="E465" s="445">
        <v>128.56250000000009</v>
      </c>
      <c r="F465" s="445">
        <v>0</v>
      </c>
      <c r="G465" s="445">
        <v>0</v>
      </c>
      <c r="H465" s="445">
        <v>141.69230769230799</v>
      </c>
      <c r="I465" s="444">
        <v>122.3005780346821</v>
      </c>
      <c r="J465" s="444">
        <v>0</v>
      </c>
      <c r="K465" s="445">
        <v>88.768670309653928</v>
      </c>
      <c r="L465" s="445">
        <v>94.416161616161546</v>
      </c>
      <c r="M465" s="445">
        <v>89.642611683848727</v>
      </c>
      <c r="N465" s="444">
        <v>90.046338797814201</v>
      </c>
      <c r="O465" s="444">
        <v>0</v>
      </c>
      <c r="P465" s="489">
        <v>0</v>
      </c>
      <c r="Q465" s="252"/>
      <c r="R465" s="252"/>
      <c r="S465" s="272">
        <f t="shared" ref="S465" si="2572">C465-C464</f>
        <v>1.9126606625854379</v>
      </c>
      <c r="T465" s="272">
        <f t="shared" ref="T465" si="2573">D465-D464</f>
        <v>-0.85420000000000584</v>
      </c>
      <c r="U465" s="272">
        <f t="shared" ref="U465" si="2574">E465-E464</f>
        <v>2.5302451612904093</v>
      </c>
      <c r="V465" s="272">
        <f t="shared" ref="V465" si="2575">F465-F464</f>
        <v>0</v>
      </c>
      <c r="W465" s="272">
        <f t="shared" ref="W465" si="2576">G465-G464</f>
        <v>0</v>
      </c>
      <c r="X465" s="272">
        <f t="shared" ref="X465" si="2577">H465-H464</f>
        <v>2.9423076923079918</v>
      </c>
      <c r="Y465" s="276">
        <f t="shared" ref="Y465" si="2578">I465-I464</f>
        <v>2.2429079066593118</v>
      </c>
      <c r="Z465" s="272">
        <f t="shared" ref="Z465" si="2579">J465-J464</f>
        <v>0</v>
      </c>
      <c r="AA465" s="272">
        <f t="shared" ref="AA465" si="2580">K465-K464</f>
        <v>4.6222292842955994</v>
      </c>
      <c r="AB465" s="272">
        <f t="shared" ref="AB465" si="2581">L465-L464</f>
        <v>9.8859824158784591</v>
      </c>
      <c r="AC465" s="272">
        <f t="shared" ref="AC465" si="2582">M465-M464</f>
        <v>6.4769462143651708</v>
      </c>
      <c r="AD465" s="276">
        <f t="shared" ref="AD465" si="2583">N465-N464</f>
        <v>5.8771409306109632</v>
      </c>
    </row>
    <row r="466" spans="1:31">
      <c r="A466" s="439"/>
      <c r="B466" s="457" t="s">
        <v>133</v>
      </c>
      <c r="C466" s="444">
        <v>0</v>
      </c>
      <c r="D466" s="445">
        <v>0</v>
      </c>
      <c r="E466" s="445">
        <v>0</v>
      </c>
      <c r="F466" s="445">
        <v>0</v>
      </c>
      <c r="G466" s="445">
        <v>0</v>
      </c>
      <c r="H466" s="445">
        <v>0</v>
      </c>
      <c r="I466" s="444">
        <v>0</v>
      </c>
      <c r="J466" s="444">
        <v>0</v>
      </c>
      <c r="K466" s="445">
        <v>0</v>
      </c>
      <c r="L466" s="445">
        <v>0</v>
      </c>
      <c r="M466" s="445">
        <v>0</v>
      </c>
      <c r="N466" s="444">
        <v>0</v>
      </c>
      <c r="O466" s="444">
        <v>0</v>
      </c>
      <c r="P466" s="489">
        <v>0</v>
      </c>
      <c r="Q466" s="252"/>
      <c r="R466" s="252"/>
      <c r="S466" s="113"/>
      <c r="T466" s="113"/>
      <c r="Y466" s="275"/>
      <c r="AD466" s="275"/>
    </row>
    <row r="467" spans="1:31">
      <c r="A467" s="439"/>
      <c r="B467" s="457" t="s">
        <v>476</v>
      </c>
      <c r="C467" s="444">
        <v>0</v>
      </c>
      <c r="D467" s="445">
        <v>0</v>
      </c>
      <c r="E467" s="445">
        <v>0</v>
      </c>
      <c r="F467" s="445">
        <v>0</v>
      </c>
      <c r="G467" s="445">
        <v>0</v>
      </c>
      <c r="H467" s="445">
        <v>0</v>
      </c>
      <c r="I467" s="444">
        <v>0</v>
      </c>
      <c r="J467" s="444">
        <v>0</v>
      </c>
      <c r="K467" s="445">
        <v>0</v>
      </c>
      <c r="L467" s="445">
        <v>0</v>
      </c>
      <c r="M467" s="445">
        <v>0</v>
      </c>
      <c r="N467" s="444">
        <v>0</v>
      </c>
      <c r="O467" s="444">
        <v>0</v>
      </c>
      <c r="P467" s="489">
        <v>0</v>
      </c>
      <c r="Q467" s="252"/>
      <c r="R467" s="252"/>
      <c r="S467" s="272">
        <f t="shared" ref="S467" si="2584">C467-C466</f>
        <v>0</v>
      </c>
      <c r="T467" s="272">
        <f t="shared" ref="T467" si="2585">D467-D466</f>
        <v>0</v>
      </c>
      <c r="U467" s="272">
        <f t="shared" ref="U467" si="2586">E467-E466</f>
        <v>0</v>
      </c>
      <c r="V467" s="272">
        <f t="shared" ref="V467" si="2587">F467-F466</f>
        <v>0</v>
      </c>
      <c r="W467" s="272">
        <f t="shared" ref="W467" si="2588">G467-G466</f>
        <v>0</v>
      </c>
      <c r="X467" s="272">
        <f t="shared" ref="X467" si="2589">H467-H466</f>
        <v>0</v>
      </c>
      <c r="Y467" s="276">
        <f t="shared" ref="Y467" si="2590">I467-I466</f>
        <v>0</v>
      </c>
      <c r="Z467" s="272">
        <f t="shared" ref="Z467" si="2591">J467-J466</f>
        <v>0</v>
      </c>
      <c r="AA467" s="272">
        <f t="shared" ref="AA467" si="2592">K467-K466</f>
        <v>0</v>
      </c>
      <c r="AB467" s="272">
        <f t="shared" ref="AB467" si="2593">L467-L466</f>
        <v>0</v>
      </c>
      <c r="AC467" s="272">
        <f t="shared" ref="AC467" si="2594">M467-M466</f>
        <v>0</v>
      </c>
      <c r="AD467" s="276">
        <f t="shared" ref="AD467" si="2595">N467-N466</f>
        <v>0</v>
      </c>
    </row>
    <row r="468" spans="1:31">
      <c r="A468" s="439"/>
      <c r="B468" s="457" t="s">
        <v>135</v>
      </c>
      <c r="C468" s="444">
        <v>139.5099337375427</v>
      </c>
      <c r="D468" s="445">
        <v>116.94990438527799</v>
      </c>
      <c r="E468" s="445">
        <v>132.22621359521028</v>
      </c>
      <c r="F468" s="445">
        <v>0</v>
      </c>
      <c r="G468" s="445">
        <v>124.29</v>
      </c>
      <c r="H468" s="445">
        <v>139.6711597826087</v>
      </c>
      <c r="I468" s="444">
        <v>135.59291075538192</v>
      </c>
      <c r="J468" s="444">
        <v>0</v>
      </c>
      <c r="K468" s="445">
        <v>87.553767608421808</v>
      </c>
      <c r="L468" s="445">
        <v>83.37594695671379</v>
      </c>
      <c r="M468" s="445">
        <v>83.612365686853764</v>
      </c>
      <c r="N468" s="444">
        <v>86.126735947281702</v>
      </c>
      <c r="O468" s="444">
        <v>0</v>
      </c>
      <c r="P468" s="489">
        <v>0</v>
      </c>
      <c r="Q468" s="252"/>
      <c r="R468" s="252"/>
      <c r="S468" s="113"/>
      <c r="T468" s="113"/>
      <c r="Y468" s="275"/>
      <c r="AD468" s="275"/>
    </row>
    <row r="469" spans="1:31">
      <c r="A469" s="439"/>
      <c r="B469" s="457" t="s">
        <v>478</v>
      </c>
      <c r="C469" s="444">
        <v>140.13219737546845</v>
      </c>
      <c r="D469" s="445">
        <v>116.43998527245924</v>
      </c>
      <c r="E469" s="445">
        <v>132.43133853714934</v>
      </c>
      <c r="F469" s="445">
        <v>0</v>
      </c>
      <c r="G469" s="445">
        <v>123.636460554371</v>
      </c>
      <c r="H469" s="445">
        <v>138.64640883977876</v>
      </c>
      <c r="I469" s="444">
        <v>135.97328510953088</v>
      </c>
      <c r="J469" s="444">
        <v>0</v>
      </c>
      <c r="K469" s="445">
        <v>96.367051525073379</v>
      </c>
      <c r="L469" s="445">
        <v>107.65794306703395</v>
      </c>
      <c r="M469" s="445">
        <v>101.63095238095231</v>
      </c>
      <c r="N469" s="444">
        <v>99.598086124402002</v>
      </c>
      <c r="O469" s="444">
        <v>0</v>
      </c>
      <c r="P469" s="489">
        <v>0</v>
      </c>
      <c r="Q469" s="252"/>
      <c r="R469" s="252"/>
      <c r="S469" s="272">
        <f t="shared" ref="S469" si="2596">C469-C468</f>
        <v>0.62226363792575512</v>
      </c>
      <c r="T469" s="272">
        <f t="shared" ref="T469" si="2597">D469-D468</f>
        <v>-0.50991911281874991</v>
      </c>
      <c r="U469" s="272">
        <f t="shared" ref="U469" si="2598">E469-E468</f>
        <v>0.2051249419390615</v>
      </c>
      <c r="V469" s="272">
        <f t="shared" ref="V469" si="2599">F469-F468</f>
        <v>0</v>
      </c>
      <c r="W469" s="272">
        <f t="shared" ref="W469" si="2600">G469-G468</f>
        <v>-0.65353944562900779</v>
      </c>
      <c r="X469" s="272">
        <f t="shared" ref="X469" si="2601">H469-H468</f>
        <v>-1.0247509428299395</v>
      </c>
      <c r="Y469" s="276">
        <f t="shared" ref="Y469" si="2602">I469-I468</f>
        <v>0.38037435414895526</v>
      </c>
      <c r="Z469" s="272">
        <f t="shared" ref="Z469" si="2603">J469-J468</f>
        <v>0</v>
      </c>
      <c r="AA469" s="272">
        <f t="shared" ref="AA469" si="2604">K469-K468</f>
        <v>8.8132839166515708</v>
      </c>
      <c r="AB469" s="399">
        <f t="shared" ref="AB469" si="2605">L469-L468</f>
        <v>24.281996110320165</v>
      </c>
      <c r="AC469" s="399">
        <f t="shared" ref="AC469" si="2606">M469-M468</f>
        <v>18.018586694098545</v>
      </c>
      <c r="AD469" s="498">
        <f t="shared" ref="AD469" si="2607">N469-N468</f>
        <v>13.4713501771203</v>
      </c>
    </row>
    <row r="470" spans="1:31">
      <c r="A470" s="439"/>
      <c r="B470" s="457" t="s">
        <v>137</v>
      </c>
      <c r="C470" s="444">
        <v>90.239715639788997</v>
      </c>
      <c r="D470" s="445">
        <v>78.171760000000006</v>
      </c>
      <c r="E470" s="445">
        <v>87.361692584844263</v>
      </c>
      <c r="F470" s="445">
        <v>0</v>
      </c>
      <c r="G470" s="445">
        <v>85.901960000000003</v>
      </c>
      <c r="H470" s="445">
        <v>99.201300000000003</v>
      </c>
      <c r="I470" s="444">
        <v>89.234534934253091</v>
      </c>
      <c r="J470" s="444">
        <v>0</v>
      </c>
      <c r="K470" s="445">
        <v>78.562501562499989</v>
      </c>
      <c r="L470" s="445">
        <v>67.285045630841111</v>
      </c>
      <c r="M470" s="445">
        <v>63.257731340206185</v>
      </c>
      <c r="N470" s="444">
        <v>74.570525692599617</v>
      </c>
      <c r="O470" s="444">
        <v>0</v>
      </c>
      <c r="P470" s="489">
        <v>0</v>
      </c>
      <c r="Q470" s="252"/>
      <c r="R470" s="252"/>
      <c r="S470" s="113"/>
      <c r="T470" s="113"/>
      <c r="Y470" s="275"/>
      <c r="AD470" s="275"/>
    </row>
    <row r="471" spans="1:31">
      <c r="A471" s="439"/>
      <c r="B471" s="457" t="s">
        <v>480</v>
      </c>
      <c r="C471" s="444">
        <v>89.746740297591614</v>
      </c>
      <c r="D471" s="445">
        <v>78.390557939914217</v>
      </c>
      <c r="E471" s="445">
        <v>87.688134097926778</v>
      </c>
      <c r="F471" s="445">
        <v>0</v>
      </c>
      <c r="G471" s="445">
        <v>83.576530612244895</v>
      </c>
      <c r="H471" s="445">
        <v>86.432584269662897</v>
      </c>
      <c r="I471" s="444">
        <v>88.799064918314684</v>
      </c>
      <c r="J471" s="444">
        <v>0</v>
      </c>
      <c r="K471" s="445">
        <v>87.870071684587813</v>
      </c>
      <c r="L471" s="445">
        <v>93.541237113402033</v>
      </c>
      <c r="M471" s="445">
        <v>95.39072847682111</v>
      </c>
      <c r="N471" s="444">
        <v>90.269334775554356</v>
      </c>
      <c r="O471" s="444">
        <v>0</v>
      </c>
      <c r="P471" s="489">
        <v>0</v>
      </c>
      <c r="Q471" s="252"/>
      <c r="R471" s="252"/>
      <c r="S471" s="272">
        <f t="shared" ref="S471" si="2608">C471-C470</f>
        <v>-0.49297534219738282</v>
      </c>
      <c r="T471" s="272">
        <f t="shared" ref="T471" si="2609">D471-D470</f>
        <v>0.21879793991421082</v>
      </c>
      <c r="U471" s="272">
        <f t="shared" ref="U471" si="2610">E471-E470</f>
        <v>0.32644151308251423</v>
      </c>
      <c r="V471" s="272">
        <f t="shared" ref="V471" si="2611">F471-F470</f>
        <v>0</v>
      </c>
      <c r="W471" s="272">
        <f t="shared" ref="W471" si="2612">G471-G470</f>
        <v>-2.3254293877551078</v>
      </c>
      <c r="X471" s="272">
        <f t="shared" ref="X471" si="2613">H471-H470</f>
        <v>-12.768715730337107</v>
      </c>
      <c r="Y471" s="276">
        <f t="shared" ref="Y471" si="2614">I471-I470</f>
        <v>-0.43547001593840662</v>
      </c>
      <c r="Z471" s="272">
        <f t="shared" ref="Z471" si="2615">J471-J470</f>
        <v>0</v>
      </c>
      <c r="AA471" s="272">
        <f t="shared" ref="AA471" si="2616">K471-K470</f>
        <v>9.3075701220878244</v>
      </c>
      <c r="AB471" s="399">
        <f t="shared" ref="AB471" si="2617">L471-L470</f>
        <v>26.256191482560922</v>
      </c>
      <c r="AC471" s="399">
        <f t="shared" ref="AC471" si="2618">M471-M470</f>
        <v>32.132997136614925</v>
      </c>
      <c r="AD471" s="498">
        <f t="shared" ref="AD471" si="2619">N471-N470</f>
        <v>15.698809082954739</v>
      </c>
    </row>
    <row r="472" spans="1:31">
      <c r="A472" s="439"/>
      <c r="B472" s="457" t="s">
        <v>139</v>
      </c>
      <c r="C472" s="444">
        <v>68.07984571035243</v>
      </c>
      <c r="D472" s="445">
        <v>70.3</v>
      </c>
      <c r="E472" s="445">
        <v>65.467947980769225</v>
      </c>
      <c r="F472" s="445">
        <v>0</v>
      </c>
      <c r="G472" s="445">
        <v>97.833330000000004</v>
      </c>
      <c r="H472" s="445">
        <v>100.625</v>
      </c>
      <c r="I472" s="444">
        <v>67.915427304832733</v>
      </c>
      <c r="J472" s="444">
        <v>0</v>
      </c>
      <c r="K472" s="445">
        <v>67.665735060690949</v>
      </c>
      <c r="L472" s="445">
        <v>62.246155230769226</v>
      </c>
      <c r="M472" s="445">
        <v>59.805714457142862</v>
      </c>
      <c r="N472" s="444">
        <v>65.856637265095245</v>
      </c>
      <c r="O472" s="444">
        <v>0</v>
      </c>
      <c r="P472" s="489">
        <v>0</v>
      </c>
      <c r="Q472" s="252"/>
      <c r="R472" s="252"/>
      <c r="S472" s="113"/>
      <c r="T472" s="113"/>
      <c r="Y472" s="275"/>
      <c r="AD472" s="275"/>
    </row>
    <row r="473" spans="1:31">
      <c r="A473" s="439"/>
      <c r="B473" s="457" t="s">
        <v>482</v>
      </c>
      <c r="C473" s="444">
        <v>68.06704225352108</v>
      </c>
      <c r="D473" s="445">
        <v>70.599999999999994</v>
      </c>
      <c r="E473" s="445">
        <v>66.03125</v>
      </c>
      <c r="F473" s="445">
        <v>0</v>
      </c>
      <c r="G473" s="445">
        <v>103</v>
      </c>
      <c r="H473" s="445">
        <v>94.285714285714306</v>
      </c>
      <c r="I473" s="444">
        <v>67.874112636062435</v>
      </c>
      <c r="J473" s="444">
        <v>0</v>
      </c>
      <c r="K473" s="445">
        <v>70.078350515463882</v>
      </c>
      <c r="L473" s="445">
        <v>67.518895348837205</v>
      </c>
      <c r="M473" s="445">
        <v>65.580152671755712</v>
      </c>
      <c r="N473" s="444">
        <v>69.226531351939087</v>
      </c>
      <c r="O473" s="444">
        <v>0</v>
      </c>
      <c r="P473" s="489">
        <v>0</v>
      </c>
      <c r="Q473" s="252"/>
      <c r="R473" s="252"/>
      <c r="S473" s="272">
        <f t="shared" ref="S473" si="2620">C473-C472</f>
        <v>-1.2803456831349536E-2</v>
      </c>
      <c r="T473" s="272">
        <f t="shared" ref="T473" si="2621">D473-D472</f>
        <v>0.29999999999999716</v>
      </c>
      <c r="U473" s="272">
        <f t="shared" ref="U473" si="2622">E473-E472</f>
        <v>0.56330201923077539</v>
      </c>
      <c r="V473" s="272">
        <f t="shared" ref="V473" si="2623">F473-F472</f>
        <v>0</v>
      </c>
      <c r="W473" s="272">
        <f t="shared" ref="W473" si="2624">G473-G472</f>
        <v>5.1666699999999963</v>
      </c>
      <c r="X473" s="272">
        <f t="shared" ref="X473" si="2625">H473-H472</f>
        <v>-6.339285714285694</v>
      </c>
      <c r="Y473" s="276">
        <f t="shared" ref="Y473" si="2626">I473-I472</f>
        <v>-4.1314668770297658E-2</v>
      </c>
      <c r="Z473" s="272">
        <f t="shared" ref="Z473" si="2627">J473-J472</f>
        <v>0</v>
      </c>
      <c r="AA473" s="272">
        <f t="shared" ref="AA473" si="2628">K473-K472</f>
        <v>2.4126154547729328</v>
      </c>
      <c r="AB473" s="272">
        <f t="shared" ref="AB473" si="2629">L473-L472</f>
        <v>5.2727401180679792</v>
      </c>
      <c r="AC473" s="272">
        <f t="shared" ref="AC473" si="2630">M473-M472</f>
        <v>5.7744382146128501</v>
      </c>
      <c r="AD473" s="276">
        <f t="shared" ref="AD473" si="2631">N473-N472</f>
        <v>3.3698940868438427</v>
      </c>
    </row>
    <row r="474" spans="1:31">
      <c r="A474" s="439"/>
      <c r="B474" s="457" t="s">
        <v>141</v>
      </c>
      <c r="C474" s="444">
        <v>0</v>
      </c>
      <c r="D474" s="445">
        <v>0</v>
      </c>
      <c r="E474" s="445">
        <v>0</v>
      </c>
      <c r="F474" s="445">
        <v>0</v>
      </c>
      <c r="G474" s="445">
        <v>0</v>
      </c>
      <c r="H474" s="445">
        <v>0</v>
      </c>
      <c r="I474" s="444">
        <v>0</v>
      </c>
      <c r="J474" s="444">
        <v>0</v>
      </c>
      <c r="K474" s="445">
        <v>0</v>
      </c>
      <c r="L474" s="445">
        <v>0</v>
      </c>
      <c r="M474" s="445">
        <v>0</v>
      </c>
      <c r="N474" s="444">
        <v>0</v>
      </c>
      <c r="O474" s="444">
        <v>0</v>
      </c>
      <c r="P474" s="489">
        <v>0</v>
      </c>
      <c r="Q474" s="252"/>
      <c r="R474" s="252"/>
      <c r="S474" s="113"/>
      <c r="T474" s="113"/>
      <c r="Y474" s="275"/>
      <c r="AD474" s="275"/>
    </row>
    <row r="475" spans="1:31">
      <c r="A475" s="439"/>
      <c r="B475" s="457" t="s">
        <v>484</v>
      </c>
      <c r="C475" s="444">
        <v>0</v>
      </c>
      <c r="D475" s="445">
        <v>0</v>
      </c>
      <c r="E475" s="445">
        <v>0</v>
      </c>
      <c r="F475" s="445">
        <v>0</v>
      </c>
      <c r="G475" s="445">
        <v>0</v>
      </c>
      <c r="H475" s="445">
        <v>0</v>
      </c>
      <c r="I475" s="444">
        <v>0</v>
      </c>
      <c r="J475" s="444">
        <v>0</v>
      </c>
      <c r="K475" s="445">
        <v>0</v>
      </c>
      <c r="L475" s="445">
        <v>0</v>
      </c>
      <c r="M475" s="445">
        <v>0</v>
      </c>
      <c r="N475" s="444">
        <v>0</v>
      </c>
      <c r="O475" s="444">
        <v>0</v>
      </c>
      <c r="P475" s="489">
        <v>0</v>
      </c>
      <c r="Q475" s="252"/>
      <c r="R475" s="252"/>
      <c r="S475" s="272">
        <f t="shared" ref="S475" si="2632">C475-C474</f>
        <v>0</v>
      </c>
      <c r="T475" s="272">
        <f t="shared" ref="T475" si="2633">D475-D474</f>
        <v>0</v>
      </c>
      <c r="U475" s="272">
        <f t="shared" ref="U475" si="2634">E475-E474</f>
        <v>0</v>
      </c>
      <c r="V475" s="272">
        <f t="shared" ref="V475" si="2635">F475-F474</f>
        <v>0</v>
      </c>
      <c r="W475" s="272">
        <f t="shared" ref="W475" si="2636">G475-G474</f>
        <v>0</v>
      </c>
      <c r="X475" s="272">
        <f t="shared" ref="X475" si="2637">H475-H474</f>
        <v>0</v>
      </c>
      <c r="Y475" s="276">
        <f t="shared" ref="Y475" si="2638">I475-I474</f>
        <v>0</v>
      </c>
      <c r="Z475" s="272">
        <f t="shared" ref="Z475" si="2639">J475-J474</f>
        <v>0</v>
      </c>
      <c r="AA475" s="272">
        <f t="shared" ref="AA475" si="2640">K475-K474</f>
        <v>0</v>
      </c>
      <c r="AB475" s="272">
        <f t="shared" ref="AB475" si="2641">L475-L474</f>
        <v>0</v>
      </c>
      <c r="AC475" s="272">
        <f t="shared" ref="AC475" si="2642">M475-M474</f>
        <v>0</v>
      </c>
      <c r="AD475" s="276">
        <f t="shared" ref="AD475" si="2643">N475-N474</f>
        <v>0</v>
      </c>
      <c r="AE475" s="274"/>
    </row>
    <row r="476" spans="1:31">
      <c r="A476" s="439"/>
      <c r="B476" s="457" t="s">
        <v>143</v>
      </c>
      <c r="C476" s="444">
        <v>85.47787398887705</v>
      </c>
      <c r="D476" s="445">
        <v>77.88235705882353</v>
      </c>
      <c r="E476" s="445">
        <v>84.588307153877381</v>
      </c>
      <c r="F476" s="445">
        <v>0</v>
      </c>
      <c r="G476" s="445">
        <v>86.3522003773585</v>
      </c>
      <c r="H476" s="445">
        <v>99.335295294117657</v>
      </c>
      <c r="I476" s="444">
        <v>85.220648703412081</v>
      </c>
      <c r="J476" s="444">
        <v>0</v>
      </c>
      <c r="K476" s="445">
        <v>71.263916869918688</v>
      </c>
      <c r="L476" s="445">
        <v>64.031457458609282</v>
      </c>
      <c r="M476" s="445">
        <v>61.036764595588224</v>
      </c>
      <c r="N476" s="444">
        <v>68.801626064557496</v>
      </c>
      <c r="O476" s="444">
        <v>0</v>
      </c>
      <c r="P476" s="489">
        <v>0</v>
      </c>
      <c r="Q476" s="252"/>
      <c r="R476" s="252"/>
      <c r="S476" s="113"/>
      <c r="T476" s="113"/>
      <c r="Y476" s="275"/>
      <c r="AD476" s="275"/>
      <c r="AE476" s="274"/>
    </row>
    <row r="477" spans="1:31">
      <c r="A477" s="439"/>
      <c r="B477" s="457" t="s">
        <v>486</v>
      </c>
      <c r="C477" s="444">
        <v>85.107065348444621</v>
      </c>
      <c r="D477" s="445">
        <v>78.069958847736672</v>
      </c>
      <c r="E477" s="445">
        <v>85.009277155005805</v>
      </c>
      <c r="F477" s="445">
        <v>0</v>
      </c>
      <c r="G477" s="445">
        <v>83.675126903553306</v>
      </c>
      <c r="H477" s="445">
        <v>87.005208333333314</v>
      </c>
      <c r="I477" s="444">
        <v>84.926381711482847</v>
      </c>
      <c r="J477" s="444">
        <v>0</v>
      </c>
      <c r="K477" s="445">
        <v>76.575589005235585</v>
      </c>
      <c r="L477" s="445">
        <v>79.444094488188966</v>
      </c>
      <c r="M477" s="445">
        <v>81.542553191489304</v>
      </c>
      <c r="N477" s="444">
        <v>77.670138888888872</v>
      </c>
      <c r="O477" s="444">
        <v>0</v>
      </c>
      <c r="P477" s="489">
        <v>0</v>
      </c>
      <c r="Q477" s="252"/>
      <c r="R477" s="252"/>
      <c r="S477" s="272">
        <f t="shared" ref="S477" si="2644">C477-C476</f>
        <v>-0.37080864043242912</v>
      </c>
      <c r="T477" s="272">
        <f t="shared" ref="T477" si="2645">D477-D476</f>
        <v>0.18760178891314183</v>
      </c>
      <c r="U477" s="272">
        <f t="shared" ref="U477" si="2646">E477-E476</f>
        <v>0.42097000112842409</v>
      </c>
      <c r="V477" s="272">
        <f t="shared" ref="V477" si="2647">F477-F476</f>
        <v>0</v>
      </c>
      <c r="W477" s="272">
        <f t="shared" ref="W477" si="2648">G477-G476</f>
        <v>-2.6770734738051942</v>
      </c>
      <c r="X477" s="272">
        <f t="shared" ref="X477" si="2649">H477-H476</f>
        <v>-12.330086960784342</v>
      </c>
      <c r="Y477" s="276">
        <f t="shared" ref="Y477" si="2650">I477-I476</f>
        <v>-0.29426699192923422</v>
      </c>
      <c r="Z477" s="272">
        <f t="shared" ref="Z477" si="2651">J477-J476</f>
        <v>0</v>
      </c>
      <c r="AA477" s="272">
        <f t="shared" ref="AA477" si="2652">K477-K476</f>
        <v>5.311672135316897</v>
      </c>
      <c r="AB477" s="399">
        <f t="shared" ref="AB477" si="2653">L477-L476</f>
        <v>15.412637029579685</v>
      </c>
      <c r="AC477" s="399">
        <f t="shared" ref="AC477" si="2654">M477-M476</f>
        <v>20.50578859590108</v>
      </c>
      <c r="AD477" s="276">
        <f t="shared" ref="AD477" si="2655">N477-N476</f>
        <v>8.8685128243313756</v>
      </c>
    </row>
    <row r="478" spans="1:31">
      <c r="A478" s="439"/>
      <c r="B478" s="457" t="s">
        <v>149</v>
      </c>
      <c r="C478" s="444">
        <v>95.236615835962141</v>
      </c>
      <c r="D478" s="445">
        <v>98.666669999999996</v>
      </c>
      <c r="E478" s="445">
        <v>97.329219627329181</v>
      </c>
      <c r="F478" s="445">
        <v>0</v>
      </c>
      <c r="G478" s="445">
        <v>85.428569999999993</v>
      </c>
      <c r="H478" s="445">
        <v>71.5</v>
      </c>
      <c r="I478" s="444">
        <v>95.609779634146335</v>
      </c>
      <c r="J478" s="444">
        <v>0</v>
      </c>
      <c r="K478" s="445">
        <v>83.401077843243243</v>
      </c>
      <c r="L478" s="445">
        <v>52.118183049586776</v>
      </c>
      <c r="M478" s="445">
        <v>75.763359847328246</v>
      </c>
      <c r="N478" s="444">
        <v>71.404273263094524</v>
      </c>
      <c r="O478" s="444">
        <v>0</v>
      </c>
      <c r="P478" s="489">
        <v>0</v>
      </c>
      <c r="Q478" s="252"/>
      <c r="R478" s="252"/>
      <c r="S478" s="113"/>
      <c r="T478" s="113"/>
      <c r="Y478" s="275"/>
      <c r="AD478" s="275"/>
    </row>
    <row r="479" spans="1:31">
      <c r="A479" s="439"/>
      <c r="B479" s="457" t="s">
        <v>488</v>
      </c>
      <c r="C479" s="444">
        <v>88.539062499999915</v>
      </c>
      <c r="D479" s="445">
        <v>16.8888888888889</v>
      </c>
      <c r="E479" s="445">
        <v>101.3977272727272</v>
      </c>
      <c r="F479" s="445">
        <v>0</v>
      </c>
      <c r="G479" s="445">
        <v>90</v>
      </c>
      <c r="H479" s="445">
        <v>99.4</v>
      </c>
      <c r="I479" s="444">
        <v>91.811523437499915</v>
      </c>
      <c r="J479" s="444">
        <v>0</v>
      </c>
      <c r="K479" s="445">
        <v>90.509413067552615</v>
      </c>
      <c r="L479" s="445">
        <v>59.61950790861156</v>
      </c>
      <c r="M479" s="445">
        <v>93.696356275303714</v>
      </c>
      <c r="N479" s="444">
        <v>79.739893450329063</v>
      </c>
      <c r="O479" s="444">
        <v>0</v>
      </c>
      <c r="P479" s="489">
        <v>0</v>
      </c>
      <c r="Q479" s="252"/>
      <c r="R479" s="252"/>
      <c r="S479" s="272">
        <f t="shared" ref="S479" si="2656">C479-C478</f>
        <v>-6.6975533359622261</v>
      </c>
      <c r="T479" s="399">
        <f t="shared" ref="T479" si="2657">D479-D478</f>
        <v>-81.777781111111096</v>
      </c>
      <c r="U479" s="272">
        <f t="shared" ref="U479" si="2658">E479-E478</f>
        <v>4.0685076453980145</v>
      </c>
      <c r="V479" s="272">
        <f t="shared" ref="V479" si="2659">F479-F478</f>
        <v>0</v>
      </c>
      <c r="W479" s="272">
        <f t="shared" ref="W479" si="2660">G479-G478</f>
        <v>4.5714300000000065</v>
      </c>
      <c r="X479" s="399">
        <f t="shared" ref="X479" si="2661">H479-H478</f>
        <v>27.900000000000006</v>
      </c>
      <c r="Y479" s="276">
        <f t="shared" ref="Y479" si="2662">I479-I478</f>
        <v>-3.7982561966464203</v>
      </c>
      <c r="Z479" s="272">
        <f t="shared" ref="Z479" si="2663">J479-J478</f>
        <v>0</v>
      </c>
      <c r="AA479" s="272">
        <f t="shared" ref="AA479" si="2664">K479-K478</f>
        <v>7.1083352243093714</v>
      </c>
      <c r="AB479" s="272">
        <f t="shared" ref="AB479" si="2665">L479-L478</f>
        <v>7.5013248590247841</v>
      </c>
      <c r="AC479" s="399">
        <f t="shared" ref="AC479" si="2666">M479-M478</f>
        <v>17.932996427975468</v>
      </c>
      <c r="AD479" s="276">
        <f t="shared" ref="AD479" si="2667">N479-N478</f>
        <v>8.3356201872345395</v>
      </c>
    </row>
    <row r="480" spans="1:31">
      <c r="A480" s="439"/>
      <c r="B480" s="457" t="s">
        <v>145</v>
      </c>
      <c r="C480" s="444">
        <v>124.17150396251346</v>
      </c>
      <c r="D480" s="445">
        <v>110.38858697495181</v>
      </c>
      <c r="E480" s="445">
        <v>121.54226610216857</v>
      </c>
      <c r="F480" s="445">
        <v>0</v>
      </c>
      <c r="G480" s="445">
        <v>118.67714410697231</v>
      </c>
      <c r="H480" s="445">
        <v>127.601537109375</v>
      </c>
      <c r="I480" s="444">
        <v>122.62511221526056</v>
      </c>
      <c r="J480" s="444">
        <v>0</v>
      </c>
      <c r="K480" s="445">
        <v>88.23127352996255</v>
      </c>
      <c r="L480" s="445">
        <v>78.451547546391765</v>
      </c>
      <c r="M480" s="445">
        <v>80.330300333333341</v>
      </c>
      <c r="N480" s="444">
        <v>84.063921579944875</v>
      </c>
      <c r="O480" s="444">
        <v>0</v>
      </c>
      <c r="P480" s="489">
        <v>0</v>
      </c>
      <c r="Q480" s="252"/>
      <c r="R480" s="252"/>
      <c r="S480" s="113"/>
      <c r="T480" s="113"/>
      <c r="Y480" s="275"/>
      <c r="AD480" s="275"/>
    </row>
    <row r="481" spans="1:30">
      <c r="A481" s="439"/>
      <c r="B481" s="457" t="s">
        <v>490</v>
      </c>
      <c r="C481" s="444">
        <v>125.08759106709186</v>
      </c>
      <c r="D481" s="445">
        <v>110.97627965043674</v>
      </c>
      <c r="E481" s="445">
        <v>121.38893150684922</v>
      </c>
      <c r="F481" s="445">
        <v>0</v>
      </c>
      <c r="G481" s="445">
        <v>116.71252204585538</v>
      </c>
      <c r="H481" s="445">
        <v>121.08301886792434</v>
      </c>
      <c r="I481" s="444">
        <v>123.06763365230765</v>
      </c>
      <c r="J481" s="444">
        <v>0</v>
      </c>
      <c r="K481" s="445">
        <v>101.05621676373784</v>
      </c>
      <c r="L481" s="445">
        <v>108.87246722288438</v>
      </c>
      <c r="M481" s="445">
        <v>111.22950819672124</v>
      </c>
      <c r="N481" s="444">
        <v>104.87780686044921</v>
      </c>
      <c r="O481" s="444">
        <v>0</v>
      </c>
      <c r="P481" s="489">
        <v>0</v>
      </c>
      <c r="Q481" s="252"/>
      <c r="R481" s="252"/>
      <c r="S481" s="272">
        <f t="shared" ref="S481" si="2668">C481-C480</f>
        <v>0.91608710457840914</v>
      </c>
      <c r="T481" s="272">
        <f t="shared" ref="T481" si="2669">D481-D480</f>
        <v>0.58769267548493076</v>
      </c>
      <c r="U481" s="272">
        <f t="shared" ref="U481" si="2670">E481-E480</f>
        <v>-0.15333459531935034</v>
      </c>
      <c r="V481" s="272">
        <f t="shared" ref="V481" si="2671">F481-F480</f>
        <v>0</v>
      </c>
      <c r="W481" s="272">
        <f t="shared" ref="W481" si="2672">G481-G480</f>
        <v>-1.9646220611169269</v>
      </c>
      <c r="X481" s="272">
        <f t="shared" ref="X481" si="2673">H481-H480</f>
        <v>-6.5185182414506642</v>
      </c>
      <c r="Y481" s="276">
        <f t="shared" ref="Y481" si="2674">I481-I480</f>
        <v>0.44252143704709113</v>
      </c>
      <c r="Z481" s="272">
        <f t="shared" ref="Z481" si="2675">J481-J480</f>
        <v>0</v>
      </c>
      <c r="AA481" s="399">
        <f t="shared" ref="AA481" si="2676">K481-K480</f>
        <v>12.824943233775286</v>
      </c>
      <c r="AB481" s="399">
        <f t="shared" ref="AB481" si="2677">L481-L480</f>
        <v>30.420919676492616</v>
      </c>
      <c r="AC481" s="399">
        <f t="shared" ref="AC481" si="2678">M481-M480</f>
        <v>30.8992078633879</v>
      </c>
      <c r="AD481" s="498">
        <f t="shared" ref="AD481" si="2679">N481-N480</f>
        <v>20.813885280504337</v>
      </c>
    </row>
    <row r="482" spans="1:30">
      <c r="A482" s="439"/>
      <c r="B482" s="457" t="s">
        <v>147</v>
      </c>
      <c r="C482" s="444">
        <v>80.68283317184266</v>
      </c>
      <c r="D482" s="445">
        <v>79.615392307692304</v>
      </c>
      <c r="E482" s="445">
        <v>79.391624310344838</v>
      </c>
      <c r="F482" s="445">
        <v>0</v>
      </c>
      <c r="G482" s="445">
        <v>97.833330000000004</v>
      </c>
      <c r="H482" s="445">
        <v>123.05263157894737</v>
      </c>
      <c r="I482" s="444">
        <v>80.812186659671227</v>
      </c>
      <c r="J482" s="444">
        <v>0</v>
      </c>
      <c r="K482" s="445">
        <v>78.133473159498806</v>
      </c>
      <c r="L482" s="445">
        <v>76.612497656507415</v>
      </c>
      <c r="M482" s="445">
        <v>76.572887059679772</v>
      </c>
      <c r="N482" s="444">
        <v>77.60525553708014</v>
      </c>
      <c r="O482" s="444">
        <v>0</v>
      </c>
      <c r="P482" s="489">
        <v>0</v>
      </c>
      <c r="Q482" s="252"/>
      <c r="R482" s="252"/>
      <c r="S482" s="113"/>
      <c r="T482" s="113"/>
      <c r="Y482" s="275"/>
      <c r="AD482" s="275"/>
    </row>
    <row r="483" spans="1:30">
      <c r="A483" s="439"/>
      <c r="B483" s="457" t="s">
        <v>492</v>
      </c>
      <c r="C483" s="444">
        <v>80.70954623287669</v>
      </c>
      <c r="D483" s="445">
        <v>88.027777777777771</v>
      </c>
      <c r="E483" s="445">
        <v>82.459954233409633</v>
      </c>
      <c r="F483" s="445">
        <v>0</v>
      </c>
      <c r="G483" s="445">
        <v>103</v>
      </c>
      <c r="H483" s="445">
        <v>125.10000000000021</v>
      </c>
      <c r="I483" s="444">
        <v>81.352062588904673</v>
      </c>
      <c r="J483" s="444">
        <v>0</v>
      </c>
      <c r="K483" s="445">
        <v>81.963266828267763</v>
      </c>
      <c r="L483" s="445">
        <v>83.698133333333303</v>
      </c>
      <c r="M483" s="445">
        <v>82.37044967880081</v>
      </c>
      <c r="N483" s="444">
        <v>82.41012329656067</v>
      </c>
      <c r="O483" s="444">
        <v>0</v>
      </c>
      <c r="P483" s="489">
        <v>0</v>
      </c>
      <c r="Q483" s="252"/>
      <c r="R483" s="252"/>
      <c r="S483" s="272">
        <f t="shared" ref="S483" si="2680">C483-C482</f>
        <v>2.6713061034030261E-2</v>
      </c>
      <c r="T483" s="272">
        <f t="shared" ref="T483" si="2681">D483-D482</f>
        <v>8.4123854700854679</v>
      </c>
      <c r="U483" s="272">
        <f t="shared" ref="U483" si="2682">E483-E482</f>
        <v>3.0683299230647947</v>
      </c>
      <c r="V483" s="272">
        <f t="shared" ref="V483" si="2683">F483-F482</f>
        <v>0</v>
      </c>
      <c r="W483" s="272">
        <f t="shared" ref="W483" si="2684">G483-G482</f>
        <v>5.1666699999999963</v>
      </c>
      <c r="X483" s="272">
        <f t="shared" ref="X483" si="2685">H483-H482</f>
        <v>2.0473684210528376</v>
      </c>
      <c r="Y483" s="276">
        <f t="shared" ref="Y483" si="2686">I483-I482</f>
        <v>0.53987592923344607</v>
      </c>
      <c r="Z483" s="272">
        <f t="shared" ref="Z483" si="2687">J483-J482</f>
        <v>0</v>
      </c>
      <c r="AA483" s="272">
        <f t="shared" ref="AA483" si="2688">K483-K482</f>
        <v>3.8297936687689571</v>
      </c>
      <c r="AB483" s="272">
        <f t="shared" ref="AB483" si="2689">L483-L482</f>
        <v>7.0856356768258877</v>
      </c>
      <c r="AC483" s="272">
        <f t="shared" ref="AC483" si="2690">M483-M482</f>
        <v>5.7975626191210381</v>
      </c>
      <c r="AD483" s="276">
        <f t="shared" ref="AD483" si="2691">N483-N482</f>
        <v>4.8048677594805298</v>
      </c>
    </row>
    <row r="484" spans="1:30">
      <c r="A484" s="439"/>
      <c r="B484" s="457" t="s">
        <v>181</v>
      </c>
      <c r="C484" s="444">
        <v>119.57501659066041</v>
      </c>
      <c r="D484" s="445">
        <v>110.13377708280254</v>
      </c>
      <c r="E484" s="445">
        <v>119.71237297048758</v>
      </c>
      <c r="F484" s="445">
        <v>0</v>
      </c>
      <c r="G484" s="445">
        <v>118.5583759354226</v>
      </c>
      <c r="H484" s="445">
        <v>127.28724909090909</v>
      </c>
      <c r="I484" s="444">
        <v>119.21922731359867</v>
      </c>
      <c r="J484" s="444">
        <v>0</v>
      </c>
      <c r="K484" s="445">
        <v>81.684883959385289</v>
      </c>
      <c r="L484" s="445">
        <v>77.429291792582433</v>
      </c>
      <c r="M484" s="445">
        <v>78.413935879732733</v>
      </c>
      <c r="N484" s="444">
        <v>80.133828738617169</v>
      </c>
      <c r="O484" s="444">
        <v>0</v>
      </c>
      <c r="P484" s="489">
        <v>0</v>
      </c>
      <c r="Q484" s="252"/>
      <c r="R484" s="252"/>
      <c r="S484" s="113"/>
      <c r="T484" s="113"/>
      <c r="Y484" s="275"/>
      <c r="AD484" s="275"/>
    </row>
    <row r="485" spans="1:30" ht="13.5" thickBot="1">
      <c r="A485" s="439"/>
      <c r="B485" s="457" t="s">
        <v>494</v>
      </c>
      <c r="C485" s="444">
        <v>120.64541286369268</v>
      </c>
      <c r="D485" s="445">
        <v>110.72129629629607</v>
      </c>
      <c r="E485" s="445">
        <v>119.60980966325027</v>
      </c>
      <c r="F485" s="445">
        <v>0</v>
      </c>
      <c r="G485" s="445">
        <v>116.70044052863436</v>
      </c>
      <c r="H485" s="445">
        <v>121.3649122807016</v>
      </c>
      <c r="I485" s="444">
        <v>119.80365341272699</v>
      </c>
      <c r="J485" s="444">
        <v>0</v>
      </c>
      <c r="K485" s="445">
        <v>90.060137457044746</v>
      </c>
      <c r="L485" s="445">
        <v>98.12522768670307</v>
      </c>
      <c r="M485" s="445">
        <v>100.53333333333326</v>
      </c>
      <c r="N485" s="444">
        <v>93.309141940657625</v>
      </c>
      <c r="O485" s="444">
        <v>0</v>
      </c>
      <c r="P485" s="489">
        <v>0</v>
      </c>
      <c r="Q485" s="252"/>
      <c r="R485" s="252"/>
      <c r="S485" s="273">
        <f t="shared" ref="S485" si="2692">C485-C484</f>
        <v>1.0703962730322729</v>
      </c>
      <c r="T485" s="273">
        <f t="shared" ref="T485" si="2693">D485-D484</f>
        <v>0.58751921349353609</v>
      </c>
      <c r="U485" s="273">
        <f t="shared" ref="U485" si="2694">E485-E484</f>
        <v>-0.102563307237304</v>
      </c>
      <c r="V485" s="273">
        <f t="shared" ref="V485" si="2695">F485-F484</f>
        <v>0</v>
      </c>
      <c r="W485" s="273">
        <f t="shared" ref="W485" si="2696">G485-G484</f>
        <v>-1.8579354067882434</v>
      </c>
      <c r="X485" s="273">
        <f t="shared" ref="X485" si="2697">H485-H484</f>
        <v>-5.9223368102074829</v>
      </c>
      <c r="Y485" s="277">
        <f t="shared" ref="Y485" si="2698">I485-I484</f>
        <v>0.58442609912832211</v>
      </c>
      <c r="Z485" s="273">
        <f t="shared" ref="Z485" si="2699">J485-J484</f>
        <v>0</v>
      </c>
      <c r="AA485" s="273">
        <f t="shared" ref="AA485" si="2700">K485-K484</f>
        <v>8.3752534976594575</v>
      </c>
      <c r="AB485" s="405">
        <f t="shared" ref="AB485" si="2701">L485-L484</f>
        <v>20.695935894120637</v>
      </c>
      <c r="AC485" s="405">
        <f t="shared" ref="AC485" si="2702">M485-M484</f>
        <v>22.119397453600527</v>
      </c>
      <c r="AD485" s="813">
        <f t="shared" ref="AD485" si="2703">N485-N484</f>
        <v>13.175313202040456</v>
      </c>
    </row>
    <row r="486" spans="1:30">
      <c r="A486" s="432" t="s">
        <v>541</v>
      </c>
      <c r="B486" s="431" t="s">
        <v>240</v>
      </c>
      <c r="C486" s="428">
        <v>0</v>
      </c>
      <c r="D486" s="429">
        <v>0</v>
      </c>
      <c r="E486" s="429">
        <v>0</v>
      </c>
      <c r="F486" s="429">
        <v>0</v>
      </c>
      <c r="G486" s="429">
        <v>0</v>
      </c>
      <c r="H486" s="429">
        <v>0</v>
      </c>
      <c r="I486" s="428">
        <v>0</v>
      </c>
      <c r="J486" s="428">
        <v>0</v>
      </c>
      <c r="K486" s="429">
        <v>0</v>
      </c>
      <c r="L486" s="429">
        <v>0</v>
      </c>
      <c r="M486" s="429">
        <v>0</v>
      </c>
      <c r="N486" s="428">
        <v>0</v>
      </c>
      <c r="O486" s="428">
        <v>0</v>
      </c>
      <c r="P486" s="430">
        <v>0</v>
      </c>
      <c r="Q486" s="252"/>
      <c r="R486" s="252"/>
      <c r="S486" s="271" t="s">
        <v>534</v>
      </c>
      <c r="T486" s="113"/>
      <c r="Y486" s="275"/>
      <c r="AD486" s="275"/>
    </row>
    <row r="487" spans="1:30">
      <c r="A487" s="439"/>
      <c r="B487" s="457" t="s">
        <v>464</v>
      </c>
      <c r="C487" s="444">
        <v>0</v>
      </c>
      <c r="D487" s="445">
        <v>0</v>
      </c>
      <c r="E487" s="445">
        <v>0</v>
      </c>
      <c r="F487" s="445">
        <v>0</v>
      </c>
      <c r="G487" s="445">
        <v>0</v>
      </c>
      <c r="H487" s="445">
        <v>0</v>
      </c>
      <c r="I487" s="444">
        <v>0</v>
      </c>
      <c r="J487" s="444">
        <v>0</v>
      </c>
      <c r="K487" s="445">
        <v>0</v>
      </c>
      <c r="L487" s="445">
        <v>0</v>
      </c>
      <c r="M487" s="445">
        <v>0</v>
      </c>
      <c r="N487" s="444">
        <v>0</v>
      </c>
      <c r="O487" s="444">
        <v>0</v>
      </c>
      <c r="P487" s="489">
        <v>0</v>
      </c>
      <c r="Q487" s="252"/>
      <c r="R487" s="252"/>
      <c r="S487" s="272">
        <f t="shared" ref="S487" si="2704">C487-C486</f>
        <v>0</v>
      </c>
      <c r="T487" s="272">
        <f t="shared" ref="T487" si="2705">D487-D486</f>
        <v>0</v>
      </c>
      <c r="U487" s="272">
        <f t="shared" ref="U487" si="2706">E487-E486</f>
        <v>0</v>
      </c>
      <c r="V487" s="272">
        <f t="shared" ref="V487" si="2707">F487-F486</f>
        <v>0</v>
      </c>
      <c r="W487" s="272">
        <f t="shared" ref="W487" si="2708">G487-G486</f>
        <v>0</v>
      </c>
      <c r="X487" s="272">
        <f t="shared" ref="X487" si="2709">H487-H486</f>
        <v>0</v>
      </c>
      <c r="Y487" s="276">
        <f t="shared" ref="Y487" si="2710">I487-I486</f>
        <v>0</v>
      </c>
      <c r="Z487" s="272">
        <f t="shared" ref="Z487" si="2711">J487-J486</f>
        <v>0</v>
      </c>
      <c r="AA487" s="272">
        <f t="shared" ref="AA487" si="2712">K487-K486</f>
        <v>0</v>
      </c>
      <c r="AB487" s="272">
        <f t="shared" ref="AB487" si="2713">L487-L486</f>
        <v>0</v>
      </c>
      <c r="AC487" s="272">
        <f t="shared" ref="AC487" si="2714">M487-M486</f>
        <v>0</v>
      </c>
      <c r="AD487" s="276">
        <f t="shared" ref="AD487" si="2715">N487-N486</f>
        <v>0</v>
      </c>
    </row>
    <row r="488" spans="1:30">
      <c r="A488" s="439"/>
      <c r="B488" s="457" t="s">
        <v>242</v>
      </c>
      <c r="C488" s="444">
        <v>0</v>
      </c>
      <c r="D488" s="445">
        <v>0</v>
      </c>
      <c r="E488" s="445">
        <v>0</v>
      </c>
      <c r="F488" s="445">
        <v>0</v>
      </c>
      <c r="G488" s="445">
        <v>0</v>
      </c>
      <c r="H488" s="445">
        <v>0</v>
      </c>
      <c r="I488" s="444">
        <v>0</v>
      </c>
      <c r="J488" s="444">
        <v>0</v>
      </c>
      <c r="K488" s="445">
        <v>0</v>
      </c>
      <c r="L488" s="445">
        <v>0</v>
      </c>
      <c r="M488" s="445">
        <v>0</v>
      </c>
      <c r="N488" s="444">
        <v>0</v>
      </c>
      <c r="O488" s="444">
        <v>0</v>
      </c>
      <c r="P488" s="489">
        <v>0</v>
      </c>
      <c r="Q488" s="252"/>
      <c r="R488" s="252"/>
      <c r="S488" s="113"/>
      <c r="T488" s="113"/>
      <c r="Y488" s="275"/>
      <c r="AD488" s="275"/>
    </row>
    <row r="489" spans="1:30">
      <c r="A489" s="439"/>
      <c r="B489" s="457" t="s">
        <v>466</v>
      </c>
      <c r="C489" s="444">
        <v>0</v>
      </c>
      <c r="D489" s="445">
        <v>0</v>
      </c>
      <c r="E489" s="445">
        <v>0</v>
      </c>
      <c r="F489" s="445">
        <v>0</v>
      </c>
      <c r="G489" s="445">
        <v>0</v>
      </c>
      <c r="H489" s="445">
        <v>0</v>
      </c>
      <c r="I489" s="444">
        <v>0</v>
      </c>
      <c r="J489" s="444">
        <v>0</v>
      </c>
      <c r="K489" s="445">
        <v>0</v>
      </c>
      <c r="L489" s="445">
        <v>0</v>
      </c>
      <c r="M489" s="445">
        <v>0</v>
      </c>
      <c r="N489" s="444">
        <v>0</v>
      </c>
      <c r="O489" s="444">
        <v>0</v>
      </c>
      <c r="P489" s="489">
        <v>0</v>
      </c>
      <c r="Q489" s="252"/>
      <c r="R489" s="252"/>
      <c r="S489" s="272">
        <f t="shared" ref="S489" si="2716">C489-C488</f>
        <v>0</v>
      </c>
      <c r="T489" s="272">
        <f t="shared" ref="T489" si="2717">D489-D488</f>
        <v>0</v>
      </c>
      <c r="U489" s="272">
        <f t="shared" ref="U489" si="2718">E489-E488</f>
        <v>0</v>
      </c>
      <c r="V489" s="272">
        <f t="shared" ref="V489" si="2719">F489-F488</f>
        <v>0</v>
      </c>
      <c r="W489" s="272">
        <f t="shared" ref="W489" si="2720">G489-G488</f>
        <v>0</v>
      </c>
      <c r="X489" s="272">
        <f t="shared" ref="X489" si="2721">H489-H488</f>
        <v>0</v>
      </c>
      <c r="Y489" s="276">
        <f t="shared" ref="Y489" si="2722">I489-I488</f>
        <v>0</v>
      </c>
      <c r="Z489" s="272">
        <f t="shared" ref="Z489" si="2723">J489-J488</f>
        <v>0</v>
      </c>
      <c r="AA489" s="272">
        <f t="shared" ref="AA489" si="2724">K489-K488</f>
        <v>0</v>
      </c>
      <c r="AB489" s="272">
        <f t="shared" ref="AB489" si="2725">L489-L488</f>
        <v>0</v>
      </c>
      <c r="AC489" s="272">
        <f t="shared" ref="AC489" si="2726">M489-M488</f>
        <v>0</v>
      </c>
      <c r="AD489" s="276">
        <f t="shared" ref="AD489" si="2727">N489-N488</f>
        <v>0</v>
      </c>
    </row>
    <row r="490" spans="1:30">
      <c r="A490" s="439"/>
      <c r="B490" s="457" t="s">
        <v>244</v>
      </c>
      <c r="C490" s="444">
        <v>0</v>
      </c>
      <c r="D490" s="445">
        <v>0</v>
      </c>
      <c r="E490" s="445">
        <v>0</v>
      </c>
      <c r="F490" s="445">
        <v>0</v>
      </c>
      <c r="G490" s="445">
        <v>0</v>
      </c>
      <c r="H490" s="445">
        <v>0</v>
      </c>
      <c r="I490" s="444">
        <v>0</v>
      </c>
      <c r="J490" s="444">
        <v>0</v>
      </c>
      <c r="K490" s="445">
        <v>0</v>
      </c>
      <c r="L490" s="445">
        <v>0</v>
      </c>
      <c r="M490" s="445">
        <v>0</v>
      </c>
      <c r="N490" s="444">
        <v>0</v>
      </c>
      <c r="O490" s="444">
        <v>0</v>
      </c>
      <c r="P490" s="489">
        <v>0</v>
      </c>
      <c r="Q490" s="252"/>
      <c r="R490" s="252"/>
      <c r="S490" s="113"/>
      <c r="T490" s="113"/>
      <c r="Y490" s="275"/>
      <c r="AD490" s="275"/>
    </row>
    <row r="491" spans="1:30">
      <c r="A491" s="439"/>
      <c r="B491" s="457" t="s">
        <v>468</v>
      </c>
      <c r="C491" s="444">
        <v>0</v>
      </c>
      <c r="D491" s="445">
        <v>0</v>
      </c>
      <c r="E491" s="445">
        <v>0</v>
      </c>
      <c r="F491" s="445">
        <v>0</v>
      </c>
      <c r="G491" s="445">
        <v>0</v>
      </c>
      <c r="H491" s="445">
        <v>0</v>
      </c>
      <c r="I491" s="444">
        <v>0</v>
      </c>
      <c r="J491" s="444">
        <v>0</v>
      </c>
      <c r="K491" s="445">
        <v>0</v>
      </c>
      <c r="L491" s="445">
        <v>0</v>
      </c>
      <c r="M491" s="445">
        <v>0</v>
      </c>
      <c r="N491" s="444">
        <v>0</v>
      </c>
      <c r="O491" s="444">
        <v>0</v>
      </c>
      <c r="P491" s="489">
        <v>0</v>
      </c>
      <c r="Q491" s="252"/>
      <c r="R491" s="252"/>
      <c r="S491" s="272">
        <f t="shared" ref="S491" si="2728">C491-C490</f>
        <v>0</v>
      </c>
      <c r="T491" s="272">
        <f t="shared" ref="T491" si="2729">D491-D490</f>
        <v>0</v>
      </c>
      <c r="U491" s="272">
        <f t="shared" ref="U491" si="2730">E491-E490</f>
        <v>0</v>
      </c>
      <c r="V491" s="272">
        <f t="shared" ref="V491" si="2731">F491-F490</f>
        <v>0</v>
      </c>
      <c r="W491" s="272">
        <f t="shared" ref="W491" si="2732">G491-G490</f>
        <v>0</v>
      </c>
      <c r="X491" s="272">
        <f t="shared" ref="X491" si="2733">H491-H490</f>
        <v>0</v>
      </c>
      <c r="Y491" s="276">
        <f t="shared" ref="Y491" si="2734">I491-I490</f>
        <v>0</v>
      </c>
      <c r="Z491" s="272">
        <f t="shared" ref="Z491" si="2735">J491-J490</f>
        <v>0</v>
      </c>
      <c r="AA491" s="272">
        <f t="shared" ref="AA491" si="2736">K491-K490</f>
        <v>0</v>
      </c>
      <c r="AB491" s="272">
        <f t="shared" ref="AB491" si="2737">L491-L490</f>
        <v>0</v>
      </c>
      <c r="AC491" s="272">
        <f t="shared" ref="AC491" si="2738">M491-M490</f>
        <v>0</v>
      </c>
      <c r="AD491" s="276">
        <f t="shared" ref="AD491" si="2739">N491-N490</f>
        <v>0</v>
      </c>
    </row>
    <row r="492" spans="1:30">
      <c r="A492" s="439"/>
      <c r="B492" s="457" t="s">
        <v>246</v>
      </c>
      <c r="C492" s="444">
        <v>0</v>
      </c>
      <c r="D492" s="445">
        <v>0</v>
      </c>
      <c r="E492" s="445">
        <v>0</v>
      </c>
      <c r="F492" s="445">
        <v>0</v>
      </c>
      <c r="G492" s="445">
        <v>0</v>
      </c>
      <c r="H492" s="445">
        <v>0</v>
      </c>
      <c r="I492" s="444">
        <v>0</v>
      </c>
      <c r="J492" s="444">
        <v>0</v>
      </c>
      <c r="K492" s="445">
        <v>0</v>
      </c>
      <c r="L492" s="445">
        <v>0</v>
      </c>
      <c r="M492" s="445">
        <v>0</v>
      </c>
      <c r="N492" s="444">
        <v>0</v>
      </c>
      <c r="O492" s="444">
        <v>0</v>
      </c>
      <c r="P492" s="489">
        <v>0</v>
      </c>
      <c r="Q492" s="252"/>
      <c r="R492" s="252"/>
      <c r="S492" s="113"/>
      <c r="T492" s="113"/>
      <c r="Y492" s="275"/>
      <c r="AD492" s="275"/>
    </row>
    <row r="493" spans="1:30">
      <c r="A493" s="439"/>
      <c r="B493" s="457" t="s">
        <v>470</v>
      </c>
      <c r="C493" s="444">
        <v>0</v>
      </c>
      <c r="D493" s="445">
        <v>0</v>
      </c>
      <c r="E493" s="445">
        <v>0</v>
      </c>
      <c r="F493" s="445">
        <v>0</v>
      </c>
      <c r="G493" s="445">
        <v>0</v>
      </c>
      <c r="H493" s="445">
        <v>0</v>
      </c>
      <c r="I493" s="444">
        <v>0</v>
      </c>
      <c r="J493" s="444">
        <v>0</v>
      </c>
      <c r="K493" s="445">
        <v>0</v>
      </c>
      <c r="L493" s="445">
        <v>0</v>
      </c>
      <c r="M493" s="445">
        <v>0</v>
      </c>
      <c r="N493" s="444">
        <v>0</v>
      </c>
      <c r="O493" s="444">
        <v>0</v>
      </c>
      <c r="P493" s="489">
        <v>0</v>
      </c>
      <c r="Q493" s="252"/>
      <c r="R493" s="252"/>
      <c r="S493" s="272">
        <f t="shared" ref="S493" si="2740">C493-C492</f>
        <v>0</v>
      </c>
      <c r="T493" s="272">
        <f t="shared" ref="T493" si="2741">D493-D492</f>
        <v>0</v>
      </c>
      <c r="U493" s="272">
        <f t="shared" ref="U493" si="2742">E493-E492</f>
        <v>0</v>
      </c>
      <c r="V493" s="272">
        <f t="shared" ref="V493" si="2743">F493-F492</f>
        <v>0</v>
      </c>
      <c r="W493" s="272">
        <f t="shared" ref="W493" si="2744">G493-G492</f>
        <v>0</v>
      </c>
      <c r="X493" s="272">
        <f t="shared" ref="X493" si="2745">H493-H492</f>
        <v>0</v>
      </c>
      <c r="Y493" s="276">
        <f t="shared" ref="Y493" si="2746">I493-I492</f>
        <v>0</v>
      </c>
      <c r="Z493" s="272">
        <f t="shared" ref="Z493" si="2747">J493-J492</f>
        <v>0</v>
      </c>
      <c r="AA493" s="272">
        <f t="shared" ref="AA493" si="2748">K493-K492</f>
        <v>0</v>
      </c>
      <c r="AB493" s="272">
        <f t="shared" ref="AB493" si="2749">L493-L492</f>
        <v>0</v>
      </c>
      <c r="AC493" s="272">
        <f t="shared" ref="AC493" si="2750">M493-M492</f>
        <v>0</v>
      </c>
      <c r="AD493" s="276">
        <f t="shared" ref="AD493" si="2751">N493-N492</f>
        <v>0</v>
      </c>
    </row>
    <row r="494" spans="1:30">
      <c r="A494" s="439"/>
      <c r="B494" s="457" t="s">
        <v>129</v>
      </c>
      <c r="C494" s="444">
        <v>0</v>
      </c>
      <c r="D494" s="445">
        <v>0</v>
      </c>
      <c r="E494" s="445">
        <v>0</v>
      </c>
      <c r="F494" s="445">
        <v>0</v>
      </c>
      <c r="G494" s="445">
        <v>0</v>
      </c>
      <c r="H494" s="445">
        <v>0</v>
      </c>
      <c r="I494" s="444">
        <v>0</v>
      </c>
      <c r="J494" s="444">
        <v>0</v>
      </c>
      <c r="K494" s="445">
        <v>0</v>
      </c>
      <c r="L494" s="445">
        <v>0</v>
      </c>
      <c r="M494" s="445">
        <v>0</v>
      </c>
      <c r="N494" s="444">
        <v>0</v>
      </c>
      <c r="O494" s="444">
        <v>0</v>
      </c>
      <c r="P494" s="489">
        <v>0</v>
      </c>
      <c r="Q494" s="252"/>
      <c r="R494" s="252"/>
      <c r="S494" s="113"/>
      <c r="T494" s="113"/>
      <c r="Y494" s="275"/>
      <c r="AD494" s="275"/>
    </row>
    <row r="495" spans="1:30">
      <c r="A495" s="439"/>
      <c r="B495" s="457" t="s">
        <v>472</v>
      </c>
      <c r="C495" s="444">
        <v>0</v>
      </c>
      <c r="D495" s="445">
        <v>0</v>
      </c>
      <c r="E495" s="445">
        <v>0</v>
      </c>
      <c r="F495" s="445">
        <v>0</v>
      </c>
      <c r="G495" s="445">
        <v>0</v>
      </c>
      <c r="H495" s="445">
        <v>0</v>
      </c>
      <c r="I495" s="444">
        <v>0</v>
      </c>
      <c r="J495" s="444">
        <v>0</v>
      </c>
      <c r="K495" s="445">
        <v>0</v>
      </c>
      <c r="L495" s="445">
        <v>0</v>
      </c>
      <c r="M495" s="445">
        <v>0</v>
      </c>
      <c r="N495" s="444">
        <v>0</v>
      </c>
      <c r="O495" s="444">
        <v>0</v>
      </c>
      <c r="P495" s="489">
        <v>0</v>
      </c>
      <c r="Q495" s="252"/>
      <c r="R495" s="252"/>
      <c r="S495" s="272">
        <f t="shared" ref="S495" si="2752">C495-C494</f>
        <v>0</v>
      </c>
      <c r="T495" s="272">
        <f t="shared" ref="T495" si="2753">D495-D494</f>
        <v>0</v>
      </c>
      <c r="U495" s="272">
        <f t="shared" ref="U495" si="2754">E495-E494</f>
        <v>0</v>
      </c>
      <c r="V495" s="272">
        <f t="shared" ref="V495" si="2755">F495-F494</f>
        <v>0</v>
      </c>
      <c r="W495" s="272">
        <f t="shared" ref="W495" si="2756">G495-G494</f>
        <v>0</v>
      </c>
      <c r="X495" s="272">
        <f t="shared" ref="X495" si="2757">H495-H494</f>
        <v>0</v>
      </c>
      <c r="Y495" s="276">
        <f t="shared" ref="Y495" si="2758">I495-I494</f>
        <v>0</v>
      </c>
      <c r="Z495" s="272">
        <f t="shared" ref="Z495" si="2759">J495-J494</f>
        <v>0</v>
      </c>
      <c r="AA495" s="272">
        <f t="shared" ref="AA495" si="2760">K495-K494</f>
        <v>0</v>
      </c>
      <c r="AB495" s="272">
        <f t="shared" ref="AB495" si="2761">L495-L494</f>
        <v>0</v>
      </c>
      <c r="AC495" s="272">
        <f t="shared" ref="AC495" si="2762">M495-M494</f>
        <v>0</v>
      </c>
      <c r="AD495" s="276">
        <f t="shared" ref="AD495" si="2763">N495-N494</f>
        <v>0</v>
      </c>
    </row>
    <row r="496" spans="1:30">
      <c r="A496" s="439"/>
      <c r="B496" s="457" t="s">
        <v>131</v>
      </c>
      <c r="C496" s="444">
        <v>0</v>
      </c>
      <c r="D496" s="445">
        <v>0</v>
      </c>
      <c r="E496" s="445">
        <v>0</v>
      </c>
      <c r="F496" s="445">
        <v>0</v>
      </c>
      <c r="G496" s="445">
        <v>0</v>
      </c>
      <c r="H496" s="445">
        <v>0</v>
      </c>
      <c r="I496" s="444">
        <v>0</v>
      </c>
      <c r="J496" s="444">
        <v>0</v>
      </c>
      <c r="K496" s="445">
        <v>0</v>
      </c>
      <c r="L496" s="445">
        <v>0</v>
      </c>
      <c r="M496" s="445">
        <v>0</v>
      </c>
      <c r="N496" s="444">
        <v>0</v>
      </c>
      <c r="O496" s="444">
        <v>0</v>
      </c>
      <c r="P496" s="489">
        <v>0</v>
      </c>
      <c r="Q496" s="252"/>
      <c r="R496" s="252"/>
      <c r="S496" s="113"/>
      <c r="T496" s="113"/>
      <c r="Y496" s="275"/>
      <c r="AD496" s="275"/>
    </row>
    <row r="497" spans="1:31">
      <c r="A497" s="439"/>
      <c r="B497" s="457" t="s">
        <v>474</v>
      </c>
      <c r="C497" s="444">
        <v>0</v>
      </c>
      <c r="D497" s="445">
        <v>0</v>
      </c>
      <c r="E497" s="445">
        <v>0</v>
      </c>
      <c r="F497" s="445">
        <v>0</v>
      </c>
      <c r="G497" s="445">
        <v>0</v>
      </c>
      <c r="H497" s="445">
        <v>0</v>
      </c>
      <c r="I497" s="444">
        <v>0</v>
      </c>
      <c r="J497" s="444">
        <v>0</v>
      </c>
      <c r="K497" s="445">
        <v>0</v>
      </c>
      <c r="L497" s="445">
        <v>0</v>
      </c>
      <c r="M497" s="445">
        <v>0</v>
      </c>
      <c r="N497" s="444">
        <v>0</v>
      </c>
      <c r="O497" s="444">
        <v>0</v>
      </c>
      <c r="P497" s="489">
        <v>0</v>
      </c>
      <c r="Q497" s="252"/>
      <c r="R497" s="252"/>
      <c r="S497" s="272">
        <f t="shared" ref="S497" si="2764">C497-C496</f>
        <v>0</v>
      </c>
      <c r="T497" s="272">
        <f t="shared" ref="T497" si="2765">D497-D496</f>
        <v>0</v>
      </c>
      <c r="U497" s="272">
        <f t="shared" ref="U497" si="2766">E497-E496</f>
        <v>0</v>
      </c>
      <c r="V497" s="272">
        <f t="shared" ref="V497" si="2767">F497-F496</f>
        <v>0</v>
      </c>
      <c r="W497" s="272">
        <f t="shared" ref="W497" si="2768">G497-G496</f>
        <v>0</v>
      </c>
      <c r="X497" s="272">
        <f t="shared" ref="X497" si="2769">H497-H496</f>
        <v>0</v>
      </c>
      <c r="Y497" s="276">
        <f t="shared" ref="Y497" si="2770">I497-I496</f>
        <v>0</v>
      </c>
      <c r="Z497" s="272">
        <f t="shared" ref="Z497" si="2771">J497-J496</f>
        <v>0</v>
      </c>
      <c r="AA497" s="272">
        <f t="shared" ref="AA497" si="2772">K497-K496</f>
        <v>0</v>
      </c>
      <c r="AB497" s="272">
        <f t="shared" ref="AB497" si="2773">L497-L496</f>
        <v>0</v>
      </c>
      <c r="AC497" s="272">
        <f t="shared" ref="AC497" si="2774">M497-M496</f>
        <v>0</v>
      </c>
      <c r="AD497" s="276">
        <f t="shared" ref="AD497" si="2775">N497-N496</f>
        <v>0</v>
      </c>
    </row>
    <row r="498" spans="1:31">
      <c r="A498" s="439"/>
      <c r="B498" s="457" t="s">
        <v>133</v>
      </c>
      <c r="C498" s="444">
        <v>0</v>
      </c>
      <c r="D498" s="445">
        <v>0</v>
      </c>
      <c r="E498" s="445">
        <v>0</v>
      </c>
      <c r="F498" s="445">
        <v>0</v>
      </c>
      <c r="G498" s="445">
        <v>0</v>
      </c>
      <c r="H498" s="445">
        <v>0</v>
      </c>
      <c r="I498" s="444">
        <v>0</v>
      </c>
      <c r="J498" s="444">
        <v>0</v>
      </c>
      <c r="K498" s="445">
        <v>0</v>
      </c>
      <c r="L498" s="445">
        <v>0</v>
      </c>
      <c r="M498" s="445">
        <v>0</v>
      </c>
      <c r="N498" s="444">
        <v>0</v>
      </c>
      <c r="O498" s="444">
        <v>0</v>
      </c>
      <c r="P498" s="489">
        <v>0</v>
      </c>
      <c r="Q498" s="252"/>
      <c r="R498" s="252"/>
      <c r="S498" s="113"/>
      <c r="T498" s="113"/>
      <c r="Y498" s="275"/>
      <c r="AD498" s="275"/>
    </row>
    <row r="499" spans="1:31">
      <c r="A499" s="439"/>
      <c r="B499" s="457" t="s">
        <v>476</v>
      </c>
      <c r="C499" s="444">
        <v>0</v>
      </c>
      <c r="D499" s="445">
        <v>0</v>
      </c>
      <c r="E499" s="445">
        <v>0</v>
      </c>
      <c r="F499" s="445">
        <v>0</v>
      </c>
      <c r="G499" s="445">
        <v>0</v>
      </c>
      <c r="H499" s="445">
        <v>0</v>
      </c>
      <c r="I499" s="444">
        <v>0</v>
      </c>
      <c r="J499" s="444">
        <v>0</v>
      </c>
      <c r="K499" s="445">
        <v>0</v>
      </c>
      <c r="L499" s="445">
        <v>0</v>
      </c>
      <c r="M499" s="445">
        <v>0</v>
      </c>
      <c r="N499" s="444">
        <v>0</v>
      </c>
      <c r="O499" s="444">
        <v>0</v>
      </c>
      <c r="P499" s="489">
        <v>0</v>
      </c>
      <c r="Q499" s="252"/>
      <c r="R499" s="252"/>
      <c r="S499" s="272">
        <f t="shared" ref="S499" si="2776">C499-C498</f>
        <v>0</v>
      </c>
      <c r="T499" s="272">
        <f t="shared" ref="T499" si="2777">D499-D498</f>
        <v>0</v>
      </c>
      <c r="U499" s="272">
        <f t="shared" ref="U499" si="2778">E499-E498</f>
        <v>0</v>
      </c>
      <c r="V499" s="272">
        <f t="shared" ref="V499" si="2779">F499-F498</f>
        <v>0</v>
      </c>
      <c r="W499" s="272">
        <f t="shared" ref="W499" si="2780">G499-G498</f>
        <v>0</v>
      </c>
      <c r="X499" s="272">
        <f t="shared" ref="X499" si="2781">H499-H498</f>
        <v>0</v>
      </c>
      <c r="Y499" s="276">
        <f t="shared" ref="Y499" si="2782">I499-I498</f>
        <v>0</v>
      </c>
      <c r="Z499" s="272">
        <f t="shared" ref="Z499" si="2783">J499-J498</f>
        <v>0</v>
      </c>
      <c r="AA499" s="272">
        <f t="shared" ref="AA499" si="2784">K499-K498</f>
        <v>0</v>
      </c>
      <c r="AB499" s="272">
        <f t="shared" ref="AB499" si="2785">L499-L498</f>
        <v>0</v>
      </c>
      <c r="AC499" s="272">
        <f t="shared" ref="AC499" si="2786">M499-M498</f>
        <v>0</v>
      </c>
      <c r="AD499" s="276">
        <f t="shared" ref="AD499" si="2787">N499-N498</f>
        <v>0</v>
      </c>
    </row>
    <row r="500" spans="1:31">
      <c r="A500" s="439"/>
      <c r="B500" s="457" t="s">
        <v>135</v>
      </c>
      <c r="C500" s="444">
        <v>0</v>
      </c>
      <c r="D500" s="445">
        <v>0</v>
      </c>
      <c r="E500" s="445">
        <v>0</v>
      </c>
      <c r="F500" s="445">
        <v>0</v>
      </c>
      <c r="G500" s="445">
        <v>0</v>
      </c>
      <c r="H500" s="445">
        <v>0</v>
      </c>
      <c r="I500" s="444">
        <v>0</v>
      </c>
      <c r="J500" s="444">
        <v>0</v>
      </c>
      <c r="K500" s="445">
        <v>0</v>
      </c>
      <c r="L500" s="445">
        <v>0</v>
      </c>
      <c r="M500" s="445">
        <v>0</v>
      </c>
      <c r="N500" s="444">
        <v>0</v>
      </c>
      <c r="O500" s="444">
        <v>0</v>
      </c>
      <c r="P500" s="489">
        <v>0</v>
      </c>
      <c r="Q500" s="252"/>
      <c r="R500" s="252"/>
      <c r="S500" s="113"/>
      <c r="T500" s="113"/>
      <c r="Y500" s="275"/>
      <c r="AD500" s="275"/>
    </row>
    <row r="501" spans="1:31">
      <c r="A501" s="439"/>
      <c r="B501" s="457" t="s">
        <v>478</v>
      </c>
      <c r="C501" s="444">
        <v>0</v>
      </c>
      <c r="D501" s="445">
        <v>0</v>
      </c>
      <c r="E501" s="445">
        <v>0</v>
      </c>
      <c r="F501" s="445">
        <v>0</v>
      </c>
      <c r="G501" s="445">
        <v>0</v>
      </c>
      <c r="H501" s="445">
        <v>0</v>
      </c>
      <c r="I501" s="444">
        <v>0</v>
      </c>
      <c r="J501" s="444">
        <v>0</v>
      </c>
      <c r="K501" s="445">
        <v>0</v>
      </c>
      <c r="L501" s="445">
        <v>0</v>
      </c>
      <c r="M501" s="445">
        <v>0</v>
      </c>
      <c r="N501" s="444">
        <v>0</v>
      </c>
      <c r="O501" s="444">
        <v>0</v>
      </c>
      <c r="P501" s="489">
        <v>0</v>
      </c>
      <c r="Q501" s="252"/>
      <c r="R501" s="252"/>
      <c r="S501" s="272">
        <f t="shared" ref="S501" si="2788">C501-C500</f>
        <v>0</v>
      </c>
      <c r="T501" s="272">
        <f t="shared" ref="T501" si="2789">D501-D500</f>
        <v>0</v>
      </c>
      <c r="U501" s="272">
        <f t="shared" ref="U501" si="2790">E501-E500</f>
        <v>0</v>
      </c>
      <c r="V501" s="272">
        <f t="shared" ref="V501" si="2791">F501-F500</f>
        <v>0</v>
      </c>
      <c r="W501" s="272">
        <f t="shared" ref="W501" si="2792">G501-G500</f>
        <v>0</v>
      </c>
      <c r="X501" s="272">
        <f t="shared" ref="X501" si="2793">H501-H500</f>
        <v>0</v>
      </c>
      <c r="Y501" s="276">
        <f t="shared" ref="Y501" si="2794">I501-I500</f>
        <v>0</v>
      </c>
      <c r="Z501" s="272">
        <f t="shared" ref="Z501" si="2795">J501-J500</f>
        <v>0</v>
      </c>
      <c r="AA501" s="272">
        <f t="shared" ref="AA501" si="2796">K501-K500</f>
        <v>0</v>
      </c>
      <c r="AB501" s="272">
        <f t="shared" ref="AB501" si="2797">L501-L500</f>
        <v>0</v>
      </c>
      <c r="AC501" s="272">
        <f t="shared" ref="AC501" si="2798">M501-M500</f>
        <v>0</v>
      </c>
      <c r="AD501" s="276">
        <f t="shared" ref="AD501" si="2799">N501-N500</f>
        <v>0</v>
      </c>
    </row>
    <row r="502" spans="1:31">
      <c r="A502" s="439"/>
      <c r="B502" s="457" t="s">
        <v>137</v>
      </c>
      <c r="C502" s="444">
        <v>0</v>
      </c>
      <c r="D502" s="445">
        <v>0</v>
      </c>
      <c r="E502" s="445">
        <v>0</v>
      </c>
      <c r="F502" s="445">
        <v>0</v>
      </c>
      <c r="G502" s="445">
        <v>0</v>
      </c>
      <c r="H502" s="445">
        <v>0</v>
      </c>
      <c r="I502" s="444">
        <v>0</v>
      </c>
      <c r="J502" s="444">
        <v>0</v>
      </c>
      <c r="K502" s="445">
        <v>0</v>
      </c>
      <c r="L502" s="445">
        <v>0</v>
      </c>
      <c r="M502" s="445">
        <v>0</v>
      </c>
      <c r="N502" s="444">
        <v>0</v>
      </c>
      <c r="O502" s="444">
        <v>0</v>
      </c>
      <c r="P502" s="489">
        <v>0</v>
      </c>
      <c r="Q502" s="252"/>
      <c r="R502" s="252"/>
      <c r="S502" s="113"/>
      <c r="T502" s="113"/>
      <c r="Y502" s="275"/>
      <c r="AD502" s="275"/>
    </row>
    <row r="503" spans="1:31">
      <c r="A503" s="439"/>
      <c r="B503" s="457" t="s">
        <v>480</v>
      </c>
      <c r="C503" s="444">
        <v>0</v>
      </c>
      <c r="D503" s="445">
        <v>0</v>
      </c>
      <c r="E503" s="445">
        <v>0</v>
      </c>
      <c r="F503" s="445">
        <v>0</v>
      </c>
      <c r="G503" s="445">
        <v>0</v>
      </c>
      <c r="H503" s="445">
        <v>0</v>
      </c>
      <c r="I503" s="444">
        <v>0</v>
      </c>
      <c r="J503" s="444">
        <v>0</v>
      </c>
      <c r="K503" s="445">
        <v>0</v>
      </c>
      <c r="L503" s="445">
        <v>0</v>
      </c>
      <c r="M503" s="445">
        <v>0</v>
      </c>
      <c r="N503" s="444">
        <v>0</v>
      </c>
      <c r="O503" s="444">
        <v>0</v>
      </c>
      <c r="P503" s="489">
        <v>0</v>
      </c>
      <c r="Q503" s="252"/>
      <c r="R503" s="252"/>
      <c r="S503" s="272">
        <f t="shared" ref="S503" si="2800">C503-C502</f>
        <v>0</v>
      </c>
      <c r="T503" s="272">
        <f t="shared" ref="T503" si="2801">D503-D502</f>
        <v>0</v>
      </c>
      <c r="U503" s="272">
        <f t="shared" ref="U503" si="2802">E503-E502</f>
        <v>0</v>
      </c>
      <c r="V503" s="272">
        <f t="shared" ref="V503" si="2803">F503-F502</f>
        <v>0</v>
      </c>
      <c r="W503" s="272">
        <f t="shared" ref="W503" si="2804">G503-G502</f>
        <v>0</v>
      </c>
      <c r="X503" s="272">
        <f t="shared" ref="X503" si="2805">H503-H502</f>
        <v>0</v>
      </c>
      <c r="Y503" s="276">
        <f t="shared" ref="Y503" si="2806">I503-I502</f>
        <v>0</v>
      </c>
      <c r="Z503" s="272">
        <f t="shared" ref="Z503" si="2807">J503-J502</f>
        <v>0</v>
      </c>
      <c r="AA503" s="272">
        <f t="shared" ref="AA503" si="2808">K503-K502</f>
        <v>0</v>
      </c>
      <c r="AB503" s="272">
        <f t="shared" ref="AB503" si="2809">L503-L502</f>
        <v>0</v>
      </c>
      <c r="AC503" s="272">
        <f t="shared" ref="AC503" si="2810">M503-M502</f>
        <v>0</v>
      </c>
      <c r="AD503" s="276">
        <f t="shared" ref="AD503" si="2811">N503-N502</f>
        <v>0</v>
      </c>
    </row>
    <row r="504" spans="1:31">
      <c r="A504" s="439"/>
      <c r="B504" s="457" t="s">
        <v>139</v>
      </c>
      <c r="C504" s="444">
        <v>0</v>
      </c>
      <c r="D504" s="445">
        <v>0</v>
      </c>
      <c r="E504" s="445">
        <v>0</v>
      </c>
      <c r="F504" s="445">
        <v>0</v>
      </c>
      <c r="G504" s="445">
        <v>0</v>
      </c>
      <c r="H504" s="445">
        <v>0</v>
      </c>
      <c r="I504" s="444">
        <v>0</v>
      </c>
      <c r="J504" s="444">
        <v>0</v>
      </c>
      <c r="K504" s="445">
        <v>0</v>
      </c>
      <c r="L504" s="445">
        <v>0</v>
      </c>
      <c r="M504" s="445">
        <v>0</v>
      </c>
      <c r="N504" s="444">
        <v>0</v>
      </c>
      <c r="O504" s="444">
        <v>0</v>
      </c>
      <c r="P504" s="489">
        <v>0</v>
      </c>
      <c r="Q504" s="252"/>
      <c r="R504" s="252"/>
      <c r="S504" s="113"/>
      <c r="T504" s="113"/>
      <c r="Y504" s="275"/>
      <c r="AD504" s="275"/>
    </row>
    <row r="505" spans="1:31">
      <c r="A505" s="439"/>
      <c r="B505" s="457" t="s">
        <v>482</v>
      </c>
      <c r="C505" s="444">
        <v>0</v>
      </c>
      <c r="D505" s="445">
        <v>0</v>
      </c>
      <c r="E505" s="445">
        <v>0</v>
      </c>
      <c r="F505" s="445">
        <v>0</v>
      </c>
      <c r="G505" s="445">
        <v>0</v>
      </c>
      <c r="H505" s="445">
        <v>0</v>
      </c>
      <c r="I505" s="444">
        <v>0</v>
      </c>
      <c r="J505" s="444">
        <v>0</v>
      </c>
      <c r="K505" s="445">
        <v>0</v>
      </c>
      <c r="L505" s="445">
        <v>0</v>
      </c>
      <c r="M505" s="445">
        <v>0</v>
      </c>
      <c r="N505" s="444">
        <v>0</v>
      </c>
      <c r="O505" s="444">
        <v>0</v>
      </c>
      <c r="P505" s="489">
        <v>0</v>
      </c>
      <c r="Q505" s="252"/>
      <c r="R505" s="252"/>
      <c r="S505" s="272">
        <f t="shared" ref="S505" si="2812">C505-C504</f>
        <v>0</v>
      </c>
      <c r="T505" s="272">
        <f t="shared" ref="T505" si="2813">D505-D504</f>
        <v>0</v>
      </c>
      <c r="U505" s="272">
        <f t="shared" ref="U505" si="2814">E505-E504</f>
        <v>0</v>
      </c>
      <c r="V505" s="272">
        <f t="shared" ref="V505" si="2815">F505-F504</f>
        <v>0</v>
      </c>
      <c r="W505" s="272">
        <f t="shared" ref="W505" si="2816">G505-G504</f>
        <v>0</v>
      </c>
      <c r="X505" s="272">
        <f t="shared" ref="X505" si="2817">H505-H504</f>
        <v>0</v>
      </c>
      <c r="Y505" s="276">
        <f t="shared" ref="Y505" si="2818">I505-I504</f>
        <v>0</v>
      </c>
      <c r="Z505" s="272">
        <f t="shared" ref="Z505" si="2819">J505-J504</f>
        <v>0</v>
      </c>
      <c r="AA505" s="272">
        <f t="shared" ref="AA505" si="2820">K505-K504</f>
        <v>0</v>
      </c>
      <c r="AB505" s="272">
        <f t="shared" ref="AB505" si="2821">L505-L504</f>
        <v>0</v>
      </c>
      <c r="AC505" s="272">
        <f t="shared" ref="AC505" si="2822">M505-M504</f>
        <v>0</v>
      </c>
      <c r="AD505" s="276">
        <f t="shared" ref="AD505" si="2823">N505-N504</f>
        <v>0</v>
      </c>
    </row>
    <row r="506" spans="1:31">
      <c r="A506" s="439"/>
      <c r="B506" s="457" t="s">
        <v>141</v>
      </c>
      <c r="C506" s="444">
        <v>0</v>
      </c>
      <c r="D506" s="445">
        <v>0</v>
      </c>
      <c r="E506" s="445">
        <v>0</v>
      </c>
      <c r="F506" s="445">
        <v>0</v>
      </c>
      <c r="G506" s="445">
        <v>0</v>
      </c>
      <c r="H506" s="445">
        <v>0</v>
      </c>
      <c r="I506" s="444">
        <v>0</v>
      </c>
      <c r="J506" s="444">
        <v>0</v>
      </c>
      <c r="K506" s="445">
        <v>0</v>
      </c>
      <c r="L506" s="445">
        <v>0</v>
      </c>
      <c r="M506" s="445">
        <v>0</v>
      </c>
      <c r="N506" s="444">
        <v>0</v>
      </c>
      <c r="O506" s="444">
        <v>0</v>
      </c>
      <c r="P506" s="489">
        <v>0</v>
      </c>
      <c r="Q506" s="252"/>
      <c r="R506" s="252"/>
      <c r="S506" s="113"/>
      <c r="T506" s="113"/>
      <c r="Y506" s="275"/>
      <c r="AD506" s="275"/>
    </row>
    <row r="507" spans="1:31">
      <c r="A507" s="439"/>
      <c r="B507" s="457" t="s">
        <v>484</v>
      </c>
      <c r="C507" s="444">
        <v>0</v>
      </c>
      <c r="D507" s="445">
        <v>0</v>
      </c>
      <c r="E507" s="445">
        <v>0</v>
      </c>
      <c r="F507" s="445">
        <v>0</v>
      </c>
      <c r="G507" s="445">
        <v>0</v>
      </c>
      <c r="H507" s="445">
        <v>0</v>
      </c>
      <c r="I507" s="444">
        <v>0</v>
      </c>
      <c r="J507" s="444">
        <v>0</v>
      </c>
      <c r="K507" s="445">
        <v>0</v>
      </c>
      <c r="L507" s="445">
        <v>0</v>
      </c>
      <c r="M507" s="445">
        <v>0</v>
      </c>
      <c r="N507" s="444">
        <v>0</v>
      </c>
      <c r="O507" s="444">
        <v>0</v>
      </c>
      <c r="P507" s="489">
        <v>0</v>
      </c>
      <c r="Q507" s="252"/>
      <c r="R507" s="252"/>
      <c r="S507" s="272">
        <f t="shared" ref="S507" si="2824">C507-C506</f>
        <v>0</v>
      </c>
      <c r="T507" s="272">
        <f t="shared" ref="T507" si="2825">D507-D506</f>
        <v>0</v>
      </c>
      <c r="U507" s="272">
        <f t="shared" ref="U507" si="2826">E507-E506</f>
        <v>0</v>
      </c>
      <c r="V507" s="272">
        <f t="shared" ref="V507" si="2827">F507-F506</f>
        <v>0</v>
      </c>
      <c r="W507" s="272">
        <f t="shared" ref="W507" si="2828">G507-G506</f>
        <v>0</v>
      </c>
      <c r="X507" s="272">
        <f t="shared" ref="X507" si="2829">H507-H506</f>
        <v>0</v>
      </c>
      <c r="Y507" s="276">
        <f t="shared" ref="Y507" si="2830">I507-I506</f>
        <v>0</v>
      </c>
      <c r="Z507" s="272">
        <f t="shared" ref="Z507" si="2831">J507-J506</f>
        <v>0</v>
      </c>
      <c r="AA507" s="272">
        <f t="shared" ref="AA507" si="2832">K507-K506</f>
        <v>0</v>
      </c>
      <c r="AB507" s="272">
        <f t="shared" ref="AB507" si="2833">L507-L506</f>
        <v>0</v>
      </c>
      <c r="AC507" s="272">
        <f t="shared" ref="AC507" si="2834">M507-M506</f>
        <v>0</v>
      </c>
      <c r="AD507" s="276">
        <f t="shared" ref="AD507" si="2835">N507-N506</f>
        <v>0</v>
      </c>
      <c r="AE507" s="274"/>
    </row>
    <row r="508" spans="1:31">
      <c r="A508" s="439"/>
      <c r="B508" s="457" t="s">
        <v>143</v>
      </c>
      <c r="C508" s="444">
        <v>0</v>
      </c>
      <c r="D508" s="445">
        <v>0</v>
      </c>
      <c r="E508" s="445">
        <v>0</v>
      </c>
      <c r="F508" s="445">
        <v>0</v>
      </c>
      <c r="G508" s="445">
        <v>0</v>
      </c>
      <c r="H508" s="445">
        <v>0</v>
      </c>
      <c r="I508" s="444">
        <v>0</v>
      </c>
      <c r="J508" s="444">
        <v>0</v>
      </c>
      <c r="K508" s="445">
        <v>0</v>
      </c>
      <c r="L508" s="445">
        <v>0</v>
      </c>
      <c r="M508" s="445">
        <v>0</v>
      </c>
      <c r="N508" s="444">
        <v>0</v>
      </c>
      <c r="O508" s="444">
        <v>0</v>
      </c>
      <c r="P508" s="489">
        <v>0</v>
      </c>
      <c r="Q508" s="252"/>
      <c r="R508" s="252"/>
      <c r="S508" s="113"/>
      <c r="T508" s="113"/>
      <c r="Y508" s="275"/>
      <c r="AD508" s="275"/>
      <c r="AE508" s="274"/>
    </row>
    <row r="509" spans="1:31">
      <c r="A509" s="439"/>
      <c r="B509" s="457" t="s">
        <v>486</v>
      </c>
      <c r="C509" s="444">
        <v>0</v>
      </c>
      <c r="D509" s="445">
        <v>0</v>
      </c>
      <c r="E509" s="445">
        <v>0</v>
      </c>
      <c r="F509" s="445">
        <v>0</v>
      </c>
      <c r="G509" s="445">
        <v>0</v>
      </c>
      <c r="H509" s="445">
        <v>0</v>
      </c>
      <c r="I509" s="444">
        <v>0</v>
      </c>
      <c r="J509" s="444">
        <v>0</v>
      </c>
      <c r="K509" s="445">
        <v>0</v>
      </c>
      <c r="L509" s="445">
        <v>0</v>
      </c>
      <c r="M509" s="445">
        <v>0</v>
      </c>
      <c r="N509" s="444">
        <v>0</v>
      </c>
      <c r="O509" s="444">
        <v>0</v>
      </c>
      <c r="P509" s="489">
        <v>0</v>
      </c>
      <c r="Q509" s="252"/>
      <c r="R509" s="252"/>
      <c r="S509" s="272">
        <f t="shared" ref="S509" si="2836">C509-C508</f>
        <v>0</v>
      </c>
      <c r="T509" s="272">
        <f t="shared" ref="T509" si="2837">D509-D508</f>
        <v>0</v>
      </c>
      <c r="U509" s="272">
        <f t="shared" ref="U509" si="2838">E509-E508</f>
        <v>0</v>
      </c>
      <c r="V509" s="272">
        <f t="shared" ref="V509" si="2839">F509-F508</f>
        <v>0</v>
      </c>
      <c r="W509" s="272">
        <f t="shared" ref="W509" si="2840">G509-G508</f>
        <v>0</v>
      </c>
      <c r="X509" s="272">
        <f t="shared" ref="X509" si="2841">H509-H508</f>
        <v>0</v>
      </c>
      <c r="Y509" s="276">
        <f t="shared" ref="Y509" si="2842">I509-I508</f>
        <v>0</v>
      </c>
      <c r="Z509" s="272">
        <f t="shared" ref="Z509" si="2843">J509-J508</f>
        <v>0</v>
      </c>
      <c r="AA509" s="272">
        <f t="shared" ref="AA509" si="2844">K509-K508</f>
        <v>0</v>
      </c>
      <c r="AB509" s="272">
        <f t="shared" ref="AB509" si="2845">L509-L508</f>
        <v>0</v>
      </c>
      <c r="AC509" s="272">
        <f t="shared" ref="AC509" si="2846">M509-M508</f>
        <v>0</v>
      </c>
      <c r="AD509" s="276">
        <f t="shared" ref="AD509" si="2847">N509-N508</f>
        <v>0</v>
      </c>
    </row>
    <row r="510" spans="1:31">
      <c r="A510" s="439"/>
      <c r="B510" s="457" t="s">
        <v>149</v>
      </c>
      <c r="C510" s="444">
        <v>0</v>
      </c>
      <c r="D510" s="445">
        <v>0</v>
      </c>
      <c r="E510" s="445">
        <v>0</v>
      </c>
      <c r="F510" s="445">
        <v>0</v>
      </c>
      <c r="G510" s="445">
        <v>0</v>
      </c>
      <c r="H510" s="445">
        <v>0</v>
      </c>
      <c r="I510" s="444">
        <v>0</v>
      </c>
      <c r="J510" s="444">
        <v>0</v>
      </c>
      <c r="K510" s="445">
        <v>0</v>
      </c>
      <c r="L510" s="445">
        <v>0</v>
      </c>
      <c r="M510" s="445">
        <v>0</v>
      </c>
      <c r="N510" s="444">
        <v>0</v>
      </c>
      <c r="O510" s="444">
        <v>0</v>
      </c>
      <c r="P510" s="489">
        <v>0</v>
      </c>
      <c r="Q510" s="252"/>
      <c r="R510" s="252"/>
      <c r="S510" s="113"/>
      <c r="T510" s="113"/>
      <c r="Y510" s="275"/>
      <c r="AD510" s="275"/>
    </row>
    <row r="511" spans="1:31">
      <c r="A511" s="439"/>
      <c r="B511" s="457" t="s">
        <v>488</v>
      </c>
      <c r="C511" s="444">
        <v>0</v>
      </c>
      <c r="D511" s="445">
        <v>0</v>
      </c>
      <c r="E511" s="445">
        <v>0</v>
      </c>
      <c r="F511" s="445">
        <v>0</v>
      </c>
      <c r="G511" s="445">
        <v>0</v>
      </c>
      <c r="H511" s="445">
        <v>0</v>
      </c>
      <c r="I511" s="444">
        <v>0</v>
      </c>
      <c r="J511" s="444">
        <v>0</v>
      </c>
      <c r="K511" s="445">
        <v>0</v>
      </c>
      <c r="L511" s="445">
        <v>0</v>
      </c>
      <c r="M511" s="445">
        <v>0</v>
      </c>
      <c r="N511" s="444">
        <v>0</v>
      </c>
      <c r="O511" s="444">
        <v>0</v>
      </c>
      <c r="P511" s="489">
        <v>0</v>
      </c>
      <c r="Q511" s="252"/>
      <c r="R511" s="252"/>
      <c r="S511" s="272">
        <f t="shared" ref="S511" si="2848">C511-C510</f>
        <v>0</v>
      </c>
      <c r="T511" s="272">
        <f t="shared" ref="T511" si="2849">D511-D510</f>
        <v>0</v>
      </c>
      <c r="U511" s="272">
        <f t="shared" ref="U511" si="2850">E511-E510</f>
        <v>0</v>
      </c>
      <c r="V511" s="272">
        <f t="shared" ref="V511" si="2851">F511-F510</f>
        <v>0</v>
      </c>
      <c r="W511" s="272">
        <f t="shared" ref="W511" si="2852">G511-G510</f>
        <v>0</v>
      </c>
      <c r="X511" s="272">
        <f t="shared" ref="X511" si="2853">H511-H510</f>
        <v>0</v>
      </c>
      <c r="Y511" s="276">
        <f t="shared" ref="Y511" si="2854">I511-I510</f>
        <v>0</v>
      </c>
      <c r="Z511" s="272">
        <f t="shared" ref="Z511" si="2855">J511-J510</f>
        <v>0</v>
      </c>
      <c r="AA511" s="272">
        <f t="shared" ref="AA511" si="2856">K511-K510</f>
        <v>0</v>
      </c>
      <c r="AB511" s="272">
        <f t="shared" ref="AB511" si="2857">L511-L510</f>
        <v>0</v>
      </c>
      <c r="AC511" s="272">
        <f t="shared" ref="AC511" si="2858">M511-M510</f>
        <v>0</v>
      </c>
      <c r="AD511" s="276">
        <f t="shared" ref="AD511" si="2859">N511-N510</f>
        <v>0</v>
      </c>
    </row>
    <row r="512" spans="1:31">
      <c r="A512" s="439"/>
      <c r="B512" s="457" t="s">
        <v>145</v>
      </c>
      <c r="C512" s="444">
        <v>0</v>
      </c>
      <c r="D512" s="445">
        <v>0</v>
      </c>
      <c r="E512" s="445">
        <v>0</v>
      </c>
      <c r="F512" s="445">
        <v>0</v>
      </c>
      <c r="G512" s="445">
        <v>0</v>
      </c>
      <c r="H512" s="445">
        <v>0</v>
      </c>
      <c r="I512" s="444">
        <v>0</v>
      </c>
      <c r="J512" s="444">
        <v>0</v>
      </c>
      <c r="K512" s="445">
        <v>0</v>
      </c>
      <c r="L512" s="445">
        <v>0</v>
      </c>
      <c r="M512" s="445">
        <v>0</v>
      </c>
      <c r="N512" s="444">
        <v>0</v>
      </c>
      <c r="O512" s="444">
        <v>0</v>
      </c>
      <c r="P512" s="489">
        <v>0</v>
      </c>
      <c r="Q512" s="252"/>
      <c r="R512" s="252"/>
      <c r="S512" s="113"/>
      <c r="T512" s="113"/>
      <c r="Y512" s="275"/>
      <c r="AD512" s="275"/>
    </row>
    <row r="513" spans="1:30">
      <c r="A513" s="439"/>
      <c r="B513" s="457" t="s">
        <v>490</v>
      </c>
      <c r="C513" s="444">
        <v>0</v>
      </c>
      <c r="D513" s="445">
        <v>0</v>
      </c>
      <c r="E513" s="445">
        <v>0</v>
      </c>
      <c r="F513" s="445">
        <v>0</v>
      </c>
      <c r="G513" s="445">
        <v>0</v>
      </c>
      <c r="H513" s="445">
        <v>0</v>
      </c>
      <c r="I513" s="444">
        <v>0</v>
      </c>
      <c r="J513" s="444">
        <v>0</v>
      </c>
      <c r="K513" s="445">
        <v>0</v>
      </c>
      <c r="L513" s="445">
        <v>0</v>
      </c>
      <c r="M513" s="445">
        <v>0</v>
      </c>
      <c r="N513" s="444">
        <v>0</v>
      </c>
      <c r="O513" s="444">
        <v>0</v>
      </c>
      <c r="P513" s="489">
        <v>0</v>
      </c>
      <c r="Q513" s="252"/>
      <c r="R513" s="252"/>
      <c r="S513" s="272">
        <f t="shared" ref="S513" si="2860">C513-C512</f>
        <v>0</v>
      </c>
      <c r="T513" s="272">
        <f t="shared" ref="T513" si="2861">D513-D512</f>
        <v>0</v>
      </c>
      <c r="U513" s="272">
        <f t="shared" ref="U513" si="2862">E513-E512</f>
        <v>0</v>
      </c>
      <c r="V513" s="272">
        <f t="shared" ref="V513" si="2863">F513-F512</f>
        <v>0</v>
      </c>
      <c r="W513" s="272">
        <f t="shared" ref="W513" si="2864">G513-G512</f>
        <v>0</v>
      </c>
      <c r="X513" s="272">
        <f t="shared" ref="X513" si="2865">H513-H512</f>
        <v>0</v>
      </c>
      <c r="Y513" s="276">
        <f t="shared" ref="Y513" si="2866">I513-I512</f>
        <v>0</v>
      </c>
      <c r="Z513" s="272">
        <f t="shared" ref="Z513" si="2867">J513-J512</f>
        <v>0</v>
      </c>
      <c r="AA513" s="272">
        <f t="shared" ref="AA513" si="2868">K513-K512</f>
        <v>0</v>
      </c>
      <c r="AB513" s="272">
        <f t="shared" ref="AB513" si="2869">L513-L512</f>
        <v>0</v>
      </c>
      <c r="AC513" s="272">
        <f t="shared" ref="AC513" si="2870">M513-M512</f>
        <v>0</v>
      </c>
      <c r="AD513" s="276">
        <f t="shared" ref="AD513" si="2871">N513-N512</f>
        <v>0</v>
      </c>
    </row>
    <row r="514" spans="1:30">
      <c r="A514" s="439"/>
      <c r="B514" s="457" t="s">
        <v>147</v>
      </c>
      <c r="C514" s="444">
        <v>0</v>
      </c>
      <c r="D514" s="445">
        <v>0</v>
      </c>
      <c r="E514" s="445">
        <v>0</v>
      </c>
      <c r="F514" s="445">
        <v>0</v>
      </c>
      <c r="G514" s="445">
        <v>0</v>
      </c>
      <c r="H514" s="445">
        <v>0</v>
      </c>
      <c r="I514" s="444">
        <v>0</v>
      </c>
      <c r="J514" s="444">
        <v>0</v>
      </c>
      <c r="K514" s="445">
        <v>0</v>
      </c>
      <c r="L514" s="445">
        <v>0</v>
      </c>
      <c r="M514" s="445">
        <v>0</v>
      </c>
      <c r="N514" s="444">
        <v>0</v>
      </c>
      <c r="O514" s="444">
        <v>0</v>
      </c>
      <c r="P514" s="489">
        <v>0</v>
      </c>
      <c r="Q514" s="252"/>
      <c r="R514" s="252"/>
      <c r="S514" s="113"/>
      <c r="T514" s="113"/>
      <c r="Y514" s="275"/>
      <c r="AD514" s="275"/>
    </row>
    <row r="515" spans="1:30">
      <c r="A515" s="439"/>
      <c r="B515" s="457" t="s">
        <v>492</v>
      </c>
      <c r="C515" s="444">
        <v>0</v>
      </c>
      <c r="D515" s="445">
        <v>0</v>
      </c>
      <c r="E515" s="445">
        <v>0</v>
      </c>
      <c r="F515" s="445">
        <v>0</v>
      </c>
      <c r="G515" s="445">
        <v>0</v>
      </c>
      <c r="H515" s="445">
        <v>0</v>
      </c>
      <c r="I515" s="444">
        <v>0</v>
      </c>
      <c r="J515" s="444">
        <v>0</v>
      </c>
      <c r="K515" s="445">
        <v>0</v>
      </c>
      <c r="L515" s="445">
        <v>0</v>
      </c>
      <c r="M515" s="445">
        <v>0</v>
      </c>
      <c r="N515" s="444">
        <v>0</v>
      </c>
      <c r="O515" s="444">
        <v>0</v>
      </c>
      <c r="P515" s="489">
        <v>0</v>
      </c>
      <c r="Q515" s="252"/>
      <c r="R515" s="252"/>
      <c r="S515" s="272">
        <f t="shared" ref="S515" si="2872">C515-C514</f>
        <v>0</v>
      </c>
      <c r="T515" s="272">
        <f t="shared" ref="T515" si="2873">D515-D514</f>
        <v>0</v>
      </c>
      <c r="U515" s="272">
        <f t="shared" ref="U515" si="2874">E515-E514</f>
        <v>0</v>
      </c>
      <c r="V515" s="272">
        <f t="shared" ref="V515" si="2875">F515-F514</f>
        <v>0</v>
      </c>
      <c r="W515" s="272">
        <f t="shared" ref="W515" si="2876">G515-G514</f>
        <v>0</v>
      </c>
      <c r="X515" s="272">
        <f t="shared" ref="X515" si="2877">H515-H514</f>
        <v>0</v>
      </c>
      <c r="Y515" s="276">
        <f t="shared" ref="Y515" si="2878">I515-I514</f>
        <v>0</v>
      </c>
      <c r="Z515" s="272">
        <f t="shared" ref="Z515" si="2879">J515-J514</f>
        <v>0</v>
      </c>
      <c r="AA515" s="272">
        <f t="shared" ref="AA515" si="2880">K515-K514</f>
        <v>0</v>
      </c>
      <c r="AB515" s="272">
        <f t="shared" ref="AB515" si="2881">L515-L514</f>
        <v>0</v>
      </c>
      <c r="AC515" s="272">
        <f t="shared" ref="AC515" si="2882">M515-M514</f>
        <v>0</v>
      </c>
      <c r="AD515" s="276">
        <f t="shared" ref="AD515" si="2883">N515-N514</f>
        <v>0</v>
      </c>
    </row>
    <row r="516" spans="1:30">
      <c r="A516" s="439"/>
      <c r="B516" s="457" t="s">
        <v>181</v>
      </c>
      <c r="C516" s="444">
        <v>0</v>
      </c>
      <c r="D516" s="445">
        <v>0</v>
      </c>
      <c r="E516" s="445">
        <v>0</v>
      </c>
      <c r="F516" s="445">
        <v>0</v>
      </c>
      <c r="G516" s="445">
        <v>0</v>
      </c>
      <c r="H516" s="445">
        <v>0</v>
      </c>
      <c r="I516" s="444">
        <v>0</v>
      </c>
      <c r="J516" s="444">
        <v>0</v>
      </c>
      <c r="K516" s="445">
        <v>0</v>
      </c>
      <c r="L516" s="445">
        <v>0</v>
      </c>
      <c r="M516" s="445">
        <v>0</v>
      </c>
      <c r="N516" s="444">
        <v>0</v>
      </c>
      <c r="O516" s="444">
        <v>0</v>
      </c>
      <c r="P516" s="489">
        <v>0</v>
      </c>
      <c r="Q516" s="252"/>
      <c r="R516" s="252"/>
      <c r="S516" s="113"/>
      <c r="T516" s="113"/>
      <c r="Y516" s="275"/>
      <c r="AD516" s="275"/>
    </row>
    <row r="517" spans="1:30" ht="13.5" thickBot="1">
      <c r="A517" s="439"/>
      <c r="B517" s="457" t="s">
        <v>494</v>
      </c>
      <c r="C517" s="444">
        <v>0</v>
      </c>
      <c r="D517" s="445">
        <v>0</v>
      </c>
      <c r="E517" s="445">
        <v>0</v>
      </c>
      <c r="F517" s="445">
        <v>0</v>
      </c>
      <c r="G517" s="445">
        <v>0</v>
      </c>
      <c r="H517" s="445">
        <v>0</v>
      </c>
      <c r="I517" s="444">
        <v>0</v>
      </c>
      <c r="J517" s="444">
        <v>0</v>
      </c>
      <c r="K517" s="445">
        <v>0</v>
      </c>
      <c r="L517" s="445">
        <v>0</v>
      </c>
      <c r="M517" s="445">
        <v>0</v>
      </c>
      <c r="N517" s="444">
        <v>0</v>
      </c>
      <c r="O517" s="444">
        <v>0</v>
      </c>
      <c r="P517" s="489">
        <v>0</v>
      </c>
      <c r="Q517" s="252"/>
      <c r="R517" s="252"/>
      <c r="S517" s="273">
        <f t="shared" ref="S517" si="2884">C517-C516</f>
        <v>0</v>
      </c>
      <c r="T517" s="273">
        <f t="shared" ref="T517" si="2885">D517-D516</f>
        <v>0</v>
      </c>
      <c r="U517" s="273">
        <f t="shared" ref="U517" si="2886">E517-E516</f>
        <v>0</v>
      </c>
      <c r="V517" s="273">
        <f t="shared" ref="V517" si="2887">F517-F516</f>
        <v>0</v>
      </c>
      <c r="W517" s="273">
        <f t="shared" ref="W517" si="2888">G517-G516</f>
        <v>0</v>
      </c>
      <c r="X517" s="273">
        <f t="shared" ref="X517" si="2889">H517-H516</f>
        <v>0</v>
      </c>
      <c r="Y517" s="277">
        <f t="shared" ref="Y517" si="2890">I517-I516</f>
        <v>0</v>
      </c>
      <c r="Z517" s="273">
        <f t="shared" ref="Z517" si="2891">J517-J516</f>
        <v>0</v>
      </c>
      <c r="AA517" s="273">
        <f t="shared" ref="AA517" si="2892">K517-K516</f>
        <v>0</v>
      </c>
      <c r="AB517" s="273">
        <f t="shared" ref="AB517" si="2893">L517-L516</f>
        <v>0</v>
      </c>
      <c r="AC517" s="273">
        <f t="shared" ref="AC517" si="2894">M517-M516</f>
        <v>0</v>
      </c>
      <c r="AD517" s="277">
        <f t="shared" ref="AD517" si="2895">N517-N516</f>
        <v>0</v>
      </c>
    </row>
    <row r="518" spans="1:30" ht="13.5" thickBot="1">
      <c r="A518" s="493" t="s">
        <v>241</v>
      </c>
      <c r="B518" s="494"/>
      <c r="C518" s="428">
        <v>122.33706994545796</v>
      </c>
      <c r="D518" s="429">
        <v>127.30230557620816</v>
      </c>
      <c r="E518" s="429">
        <v>130.0752374730979</v>
      </c>
      <c r="F518" s="429">
        <v>136.08953488372092</v>
      </c>
      <c r="G518" s="429">
        <v>133.52073170731708</v>
      </c>
      <c r="H518" s="429">
        <v>139.0621848739496</v>
      </c>
      <c r="I518" s="428">
        <v>126.10644550676665</v>
      </c>
      <c r="J518" s="428">
        <v>72.79596128246753</v>
      </c>
      <c r="K518" s="429">
        <v>71.668948611660085</v>
      </c>
      <c r="L518" s="429">
        <v>75.960990214041075</v>
      </c>
      <c r="M518" s="429">
        <v>78.729642058165552</v>
      </c>
      <c r="N518" s="428">
        <v>73.770497989622797</v>
      </c>
      <c r="O518" s="428">
        <v>0</v>
      </c>
      <c r="P518" s="430">
        <v>0</v>
      </c>
      <c r="Q518" s="252"/>
      <c r="R518" s="252"/>
      <c r="S518" s="271" t="s">
        <v>534</v>
      </c>
      <c r="T518" s="113"/>
      <c r="Y518" s="275"/>
      <c r="AD518" s="275"/>
    </row>
    <row r="519" spans="1:30" ht="13.5" thickBot="1">
      <c r="A519" s="495" t="s">
        <v>465</v>
      </c>
      <c r="B519" s="496"/>
      <c r="C519" s="428">
        <v>121.63809480730957</v>
      </c>
      <c r="D519" s="429">
        <v>126.213876478318</v>
      </c>
      <c r="E519" s="429">
        <v>127.8896210153483</v>
      </c>
      <c r="F519" s="429">
        <v>135.94913793103447</v>
      </c>
      <c r="G519" s="429">
        <v>129.13906249999999</v>
      </c>
      <c r="H519" s="429">
        <v>139.59285171102661</v>
      </c>
      <c r="I519" s="428">
        <v>124.89477386473204</v>
      </c>
      <c r="J519" s="428">
        <v>72.582727183406107</v>
      </c>
      <c r="K519" s="429">
        <v>73.223934670086265</v>
      </c>
      <c r="L519" s="429">
        <v>79.28470682210704</v>
      </c>
      <c r="M519" s="429">
        <v>87.957058510638262</v>
      </c>
      <c r="N519" s="428">
        <v>75.947615616724178</v>
      </c>
      <c r="O519" s="428">
        <v>0</v>
      </c>
      <c r="P519" s="430">
        <v>0</v>
      </c>
      <c r="Q519" s="252"/>
      <c r="R519" s="252"/>
      <c r="S519" s="272">
        <f t="shared" ref="S519" si="2896">C519-C518</f>
        <v>-0.69897513814838419</v>
      </c>
      <c r="T519" s="272">
        <f t="shared" ref="T519" si="2897">D519-D518</f>
        <v>-1.0884290978901561</v>
      </c>
      <c r="U519" s="272">
        <f t="shared" ref="U519" si="2898">E519-E518</f>
        <v>-2.1856164577496031</v>
      </c>
      <c r="V519" s="272">
        <f t="shared" ref="V519" si="2899">F519-F518</f>
        <v>-0.14039695268644437</v>
      </c>
      <c r="W519" s="272">
        <f t="shared" ref="W519" si="2900">G519-G518</f>
        <v>-4.3816692073170884</v>
      </c>
      <c r="X519" s="272">
        <f t="shared" ref="X519" si="2901">H519-H518</f>
        <v>0.5306668370770069</v>
      </c>
      <c r="Y519" s="276">
        <f t="shared" ref="Y519" si="2902">I519-I518</f>
        <v>-1.2116716420346023</v>
      </c>
      <c r="Z519" s="272">
        <f t="shared" ref="Z519" si="2903">J519-J518</f>
        <v>-0.21323409906142388</v>
      </c>
      <c r="AA519" s="272">
        <f t="shared" ref="AA519" si="2904">K519-K518</f>
        <v>1.5549860584261808</v>
      </c>
      <c r="AB519" s="272">
        <f t="shared" ref="AB519" si="2905">L519-L518</f>
        <v>3.3237166080659648</v>
      </c>
      <c r="AC519" s="272">
        <f t="shared" ref="AC519" si="2906">M519-M518</f>
        <v>9.2274164524727098</v>
      </c>
      <c r="AD519" s="276">
        <f t="shared" ref="AD519" si="2907">N519-N518</f>
        <v>2.1771176271013815</v>
      </c>
    </row>
    <row r="520" spans="1:30" ht="13.5" thickBot="1">
      <c r="A520" s="493" t="s">
        <v>243</v>
      </c>
      <c r="B520" s="494"/>
      <c r="C520" s="428">
        <v>113.80176211453747</v>
      </c>
      <c r="D520" s="429">
        <v>124.54672897196262</v>
      </c>
      <c r="E520" s="429">
        <v>129.13423180592991</v>
      </c>
      <c r="F520" s="429">
        <v>129.23809523809524</v>
      </c>
      <c r="G520" s="429">
        <v>132.30350877192984</v>
      </c>
      <c r="H520" s="429">
        <v>146.21388888888887</v>
      </c>
      <c r="I520" s="428">
        <v>121.17305577376275</v>
      </c>
      <c r="J520" s="428">
        <v>65.107023242944109</v>
      </c>
      <c r="K520" s="429">
        <v>69.360787340067318</v>
      </c>
      <c r="L520" s="429">
        <v>80.032035900982905</v>
      </c>
      <c r="M520" s="429">
        <v>83.972683298722032</v>
      </c>
      <c r="N520" s="428">
        <v>73.760816196406921</v>
      </c>
      <c r="O520" s="428">
        <v>0</v>
      </c>
      <c r="P520" s="430">
        <v>0</v>
      </c>
      <c r="Q520" s="252"/>
      <c r="R520" s="252"/>
      <c r="S520" s="113"/>
      <c r="T520" s="113"/>
      <c r="Y520" s="275"/>
      <c r="AD520" s="275"/>
    </row>
    <row r="521" spans="1:30" ht="13.5" thickBot="1">
      <c r="A521" s="495" t="s">
        <v>467</v>
      </c>
      <c r="B521" s="496"/>
      <c r="C521" s="428">
        <v>113.02596006144394</v>
      </c>
      <c r="D521" s="429">
        <v>120.22216666666667</v>
      </c>
      <c r="E521" s="429">
        <v>126.69879194630873</v>
      </c>
      <c r="F521" s="429">
        <v>141.06187499999999</v>
      </c>
      <c r="G521" s="429">
        <v>138.75932203389831</v>
      </c>
      <c r="H521" s="429">
        <v>140.6875</v>
      </c>
      <c r="I521" s="428">
        <v>120.44280000000002</v>
      </c>
      <c r="J521" s="428">
        <v>65.589055866807612</v>
      </c>
      <c r="K521" s="429">
        <v>68.787960016025622</v>
      </c>
      <c r="L521" s="429">
        <v>78.626579906852967</v>
      </c>
      <c r="M521" s="429">
        <v>80.171854968728283</v>
      </c>
      <c r="N521" s="428">
        <v>72.746296448765008</v>
      </c>
      <c r="O521" s="428">
        <v>0</v>
      </c>
      <c r="P521" s="430">
        <v>0</v>
      </c>
      <c r="Q521" s="252"/>
      <c r="R521" s="252"/>
      <c r="S521" s="272">
        <f t="shared" ref="S521" si="2908">C521-C520</f>
        <v>-0.77580205309352834</v>
      </c>
      <c r="T521" s="272">
        <f t="shared" ref="T521" si="2909">D521-D520</f>
        <v>-4.3245623052959559</v>
      </c>
      <c r="U521" s="272">
        <f t="shared" ref="U521" si="2910">E521-E520</f>
        <v>-2.4354398596211837</v>
      </c>
      <c r="V521" s="272">
        <f t="shared" ref="V521" si="2911">F521-F520</f>
        <v>11.823779761904746</v>
      </c>
      <c r="W521" s="272">
        <f t="shared" ref="W521" si="2912">G521-G520</f>
        <v>6.4558132619684727</v>
      </c>
      <c r="X521" s="272">
        <f t="shared" ref="X521" si="2913">H521-H520</f>
        <v>-5.5263888888888744</v>
      </c>
      <c r="Y521" s="276">
        <f t="shared" ref="Y521" si="2914">I521-I520</f>
        <v>-0.73025577376273532</v>
      </c>
      <c r="Z521" s="272">
        <f t="shared" ref="Z521" si="2915">J521-J520</f>
        <v>0.48203262386350332</v>
      </c>
      <c r="AA521" s="272">
        <f t="shared" ref="AA521" si="2916">K521-K520</f>
        <v>-0.57282732404169678</v>
      </c>
      <c r="AB521" s="272">
        <f t="shared" ref="AB521" si="2917">L521-L520</f>
        <v>-1.4054559941299374</v>
      </c>
      <c r="AC521" s="272">
        <f t="shared" ref="AC521" si="2918">M521-M520</f>
        <v>-3.8008283299937489</v>
      </c>
      <c r="AD521" s="276">
        <f t="shared" ref="AD521" si="2919">N521-N520</f>
        <v>-1.0145197476419128</v>
      </c>
    </row>
    <row r="522" spans="1:30" ht="13.5" thickBot="1">
      <c r="A522" s="493" t="s">
        <v>245</v>
      </c>
      <c r="B522" s="494"/>
      <c r="C522" s="428">
        <v>135</v>
      </c>
      <c r="D522" s="429">
        <v>0</v>
      </c>
      <c r="E522" s="429">
        <v>0</v>
      </c>
      <c r="F522" s="429">
        <v>0</v>
      </c>
      <c r="G522" s="429">
        <v>0</v>
      </c>
      <c r="H522" s="429">
        <v>0</v>
      </c>
      <c r="I522" s="428">
        <v>135</v>
      </c>
      <c r="J522" s="428">
        <v>65.201010224632071</v>
      </c>
      <c r="K522" s="429">
        <v>63.746888271604924</v>
      </c>
      <c r="L522" s="429">
        <v>67.314818518518521</v>
      </c>
      <c r="M522" s="429">
        <v>67.166666666666671</v>
      </c>
      <c r="N522" s="428">
        <v>64.994923104477621</v>
      </c>
      <c r="O522" s="428">
        <v>0</v>
      </c>
      <c r="P522" s="430">
        <v>0</v>
      </c>
      <c r="Q522" s="252"/>
      <c r="R522" s="252"/>
      <c r="S522" s="113"/>
      <c r="T522" s="113"/>
      <c r="Y522" s="275"/>
      <c r="AD522" s="275"/>
    </row>
    <row r="523" spans="1:30" ht="13.5" thickBot="1">
      <c r="A523" s="495" t="s">
        <v>469</v>
      </c>
      <c r="B523" s="496"/>
      <c r="C523" s="428">
        <v>0</v>
      </c>
      <c r="D523" s="429">
        <v>0</v>
      </c>
      <c r="E523" s="429">
        <v>0</v>
      </c>
      <c r="F523" s="429">
        <v>0</v>
      </c>
      <c r="G523" s="429">
        <v>0</v>
      </c>
      <c r="H523" s="429">
        <v>0</v>
      </c>
      <c r="I523" s="428">
        <v>0</v>
      </c>
      <c r="J523" s="428">
        <v>65.385418675595233</v>
      </c>
      <c r="K523" s="429">
        <v>63.483244444444452</v>
      </c>
      <c r="L523" s="429">
        <v>66.195090243902428</v>
      </c>
      <c r="M523" s="429">
        <v>61.8</v>
      </c>
      <c r="N523" s="428">
        <v>64.979750703432757</v>
      </c>
      <c r="O523" s="428">
        <v>0</v>
      </c>
      <c r="P523" s="430">
        <v>0</v>
      </c>
      <c r="Q523" s="252"/>
      <c r="R523" s="252"/>
      <c r="S523" s="272">
        <f t="shared" ref="S523" si="2920">C523-C522</f>
        <v>-135</v>
      </c>
      <c r="T523" s="272">
        <f t="shared" ref="T523" si="2921">D523-D522</f>
        <v>0</v>
      </c>
      <c r="U523" s="272">
        <f t="shared" ref="U523" si="2922">E523-E522</f>
        <v>0</v>
      </c>
      <c r="V523" s="272">
        <f t="shared" ref="V523" si="2923">F523-F522</f>
        <v>0</v>
      </c>
      <c r="W523" s="272">
        <f t="shared" ref="W523" si="2924">G523-G522</f>
        <v>0</v>
      </c>
      <c r="X523" s="272">
        <f t="shared" ref="X523" si="2925">H523-H522</f>
        <v>0</v>
      </c>
      <c r="Y523" s="276">
        <f t="shared" ref="Y523" si="2926">I523-I522</f>
        <v>-135</v>
      </c>
      <c r="Z523" s="272">
        <f t="shared" ref="Z523" si="2927">J523-J522</f>
        <v>0.18440845096316139</v>
      </c>
      <c r="AA523" s="272">
        <f t="shared" ref="AA523" si="2928">K523-K522</f>
        <v>-0.26364382716047174</v>
      </c>
      <c r="AB523" s="272">
        <f t="shared" ref="AB523" si="2929">L523-L522</f>
        <v>-1.1197282746160937</v>
      </c>
      <c r="AC523" s="272">
        <f t="shared" ref="AC523" si="2930">M523-M522</f>
        <v>-5.3666666666666742</v>
      </c>
      <c r="AD523" s="276">
        <f t="shared" ref="AD523" si="2931">N523-N522</f>
        <v>-1.5172401044864614E-2</v>
      </c>
    </row>
    <row r="524" spans="1:30" ht="13.5" thickBot="1">
      <c r="A524" s="493" t="s">
        <v>247</v>
      </c>
      <c r="B524" s="494"/>
      <c r="C524" s="428">
        <v>121.82686002827353</v>
      </c>
      <c r="D524" s="429">
        <v>127.09924311294763</v>
      </c>
      <c r="E524" s="429">
        <v>130.0330230713422</v>
      </c>
      <c r="F524" s="429">
        <v>135.69534246575341</v>
      </c>
      <c r="G524" s="429">
        <v>133.02158273381295</v>
      </c>
      <c r="H524" s="429">
        <v>140.00182481751824</v>
      </c>
      <c r="I524" s="428">
        <v>125.81982324686038</v>
      </c>
      <c r="J524" s="428">
        <v>69.307737430085382</v>
      </c>
      <c r="K524" s="429">
        <v>70.345802856394826</v>
      </c>
      <c r="L524" s="429">
        <v>77.660636404440922</v>
      </c>
      <c r="M524" s="429">
        <v>81.747722811338292</v>
      </c>
      <c r="N524" s="428">
        <v>73.124498389689833</v>
      </c>
      <c r="O524" s="428">
        <v>0</v>
      </c>
      <c r="P524" s="430">
        <v>0</v>
      </c>
      <c r="Q524" s="252"/>
      <c r="R524" s="252"/>
      <c r="S524" s="113"/>
      <c r="T524" s="113"/>
      <c r="Y524" s="275"/>
      <c r="AD524" s="275"/>
    </row>
    <row r="525" spans="1:30" ht="13.5" thickBot="1">
      <c r="A525" s="495" t="s">
        <v>471</v>
      </c>
      <c r="B525" s="496"/>
      <c r="C525" s="428">
        <v>121.1591114908159</v>
      </c>
      <c r="D525" s="429">
        <v>125.77599269183922</v>
      </c>
      <c r="E525" s="429">
        <v>127.82992598407536</v>
      </c>
      <c r="F525" s="429">
        <v>136.14298578199052</v>
      </c>
      <c r="G525" s="429">
        <v>133.75365853658533</v>
      </c>
      <c r="H525" s="429">
        <v>139.71159322033898</v>
      </c>
      <c r="I525" s="428">
        <v>124.63945593836564</v>
      </c>
      <c r="J525" s="428">
        <v>69.263131710144933</v>
      </c>
      <c r="K525" s="429">
        <v>70.803752220902609</v>
      </c>
      <c r="L525" s="429">
        <v>78.899029197975779</v>
      </c>
      <c r="M525" s="429">
        <v>83.38333244552058</v>
      </c>
      <c r="N525" s="428">
        <v>73.819140166125237</v>
      </c>
      <c r="O525" s="428">
        <v>0</v>
      </c>
      <c r="P525" s="430">
        <v>0</v>
      </c>
      <c r="Q525" s="252"/>
      <c r="R525" s="252"/>
      <c r="S525" s="272">
        <f t="shared" ref="S525" si="2932">C525-C524</f>
        <v>-0.66774853745762641</v>
      </c>
      <c r="T525" s="272">
        <f t="shared" ref="T525" si="2933">D525-D524</f>
        <v>-1.323250421108412</v>
      </c>
      <c r="U525" s="272">
        <f t="shared" ref="U525" si="2934">E525-E524</f>
        <v>-2.2030970872668405</v>
      </c>
      <c r="V525" s="272">
        <f t="shared" ref="V525" si="2935">F525-F524</f>
        <v>0.44764331623710518</v>
      </c>
      <c r="W525" s="272">
        <f t="shared" ref="W525" si="2936">G525-G524</f>
        <v>0.73207580277238549</v>
      </c>
      <c r="X525" s="272">
        <f t="shared" ref="X525" si="2937">H525-H524</f>
        <v>-0.29023159717925751</v>
      </c>
      <c r="Y525" s="276">
        <f t="shared" ref="Y525" si="2938">I525-I524</f>
        <v>-1.1803673084947377</v>
      </c>
      <c r="Z525" s="272">
        <f t="shared" ref="Z525" si="2939">J525-J524</f>
        <v>-4.4605719940449262E-2</v>
      </c>
      <c r="AA525" s="272">
        <f t="shared" ref="AA525" si="2940">K525-K524</f>
        <v>0.45794936450778323</v>
      </c>
      <c r="AB525" s="272">
        <f t="shared" ref="AB525" si="2941">L525-L524</f>
        <v>1.2383927935348567</v>
      </c>
      <c r="AC525" s="272">
        <f t="shared" ref="AC525" si="2942">M525-M524</f>
        <v>1.6356096341822877</v>
      </c>
      <c r="AD525" s="276">
        <f t="shared" ref="AD525" si="2943">N525-N524</f>
        <v>0.69464177643540381</v>
      </c>
    </row>
    <row r="526" spans="1:30" ht="13.5" thickBot="1">
      <c r="A526" s="497" t="s">
        <v>130</v>
      </c>
      <c r="B526" s="494"/>
      <c r="C526" s="428">
        <v>132.73220227421683</v>
      </c>
      <c r="D526" s="429">
        <v>136.09290594340789</v>
      </c>
      <c r="E526" s="429">
        <v>138.79501580424915</v>
      </c>
      <c r="F526" s="429">
        <v>141.72482881962191</v>
      </c>
      <c r="G526" s="429">
        <v>138.33976126299575</v>
      </c>
      <c r="H526" s="429">
        <v>143.00108748051949</v>
      </c>
      <c r="I526" s="428">
        <v>135.71232545416649</v>
      </c>
      <c r="J526" s="428">
        <v>78.227798678849254</v>
      </c>
      <c r="K526" s="429">
        <v>86.521191932213483</v>
      </c>
      <c r="L526" s="429">
        <v>87.308127093551278</v>
      </c>
      <c r="M526" s="429">
        <v>86.300145703444272</v>
      </c>
      <c r="N526" s="428">
        <v>84.030264117345723</v>
      </c>
      <c r="O526" s="428">
        <v>0</v>
      </c>
      <c r="P526" s="430">
        <v>0</v>
      </c>
      <c r="Q526" s="252"/>
      <c r="R526" s="252"/>
      <c r="S526" s="113"/>
      <c r="T526" s="113"/>
      <c r="Y526" s="275"/>
      <c r="AD526" s="275"/>
    </row>
    <row r="527" spans="1:30" ht="13.5" thickBot="1">
      <c r="A527" s="495" t="s">
        <v>473</v>
      </c>
      <c r="B527" s="496"/>
      <c r="C527" s="428">
        <v>132.29356648390024</v>
      </c>
      <c r="D527" s="429">
        <v>135.26200480192071</v>
      </c>
      <c r="E527" s="429">
        <v>136.63366442122623</v>
      </c>
      <c r="F527" s="429">
        <v>141.37022076661816</v>
      </c>
      <c r="G527" s="429">
        <v>137.43930846930849</v>
      </c>
      <c r="H527" s="429">
        <v>141.17307948595905</v>
      </c>
      <c r="I527" s="428">
        <v>134.65095516798627</v>
      </c>
      <c r="J527" s="428">
        <v>77.500917362528611</v>
      </c>
      <c r="K527" s="429">
        <v>87.323505553232053</v>
      </c>
      <c r="L527" s="429">
        <v>88.929268717772416</v>
      </c>
      <c r="M527" s="429">
        <v>87.088322206664799</v>
      </c>
      <c r="N527" s="428">
        <v>84.658560043862153</v>
      </c>
      <c r="O527" s="428">
        <v>0</v>
      </c>
      <c r="P527" s="430">
        <v>0</v>
      </c>
      <c r="Q527" s="252"/>
      <c r="R527" s="252"/>
      <c r="S527" s="272">
        <f t="shared" ref="S527" si="2944">C527-C526</f>
        <v>-0.43863579031659583</v>
      </c>
      <c r="T527" s="272">
        <f t="shared" ref="T527" si="2945">D527-D526</f>
        <v>-0.83090114148717475</v>
      </c>
      <c r="U527" s="272">
        <f t="shared" ref="U527" si="2946">E527-E526</f>
        <v>-2.1613513830229181</v>
      </c>
      <c r="V527" s="272">
        <f t="shared" ref="V527" si="2947">F527-F526</f>
        <v>-0.35460805300374432</v>
      </c>
      <c r="W527" s="272">
        <f t="shared" ref="W527" si="2948">G527-G526</f>
        <v>-0.90045279368726483</v>
      </c>
      <c r="X527" s="272">
        <f t="shared" ref="X527" si="2949">H527-H526</f>
        <v>-1.8280079945604371</v>
      </c>
      <c r="Y527" s="276">
        <f t="shared" ref="Y527" si="2950">I527-I526</f>
        <v>-1.061370286180221</v>
      </c>
      <c r="Z527" s="272">
        <f t="shared" ref="Z527" si="2951">J527-J526</f>
        <v>-0.72688131632064312</v>
      </c>
      <c r="AA527" s="272">
        <f t="shared" ref="AA527" si="2952">K527-K526</f>
        <v>0.80231362101856973</v>
      </c>
      <c r="AB527" s="272">
        <f t="shared" ref="AB527" si="2953">L527-L526</f>
        <v>1.6211416242211385</v>
      </c>
      <c r="AC527" s="272">
        <f t="shared" ref="AC527" si="2954">M527-M526</f>
        <v>0.78817650322052657</v>
      </c>
      <c r="AD527" s="276">
        <f t="shared" ref="AD527" si="2955">N527-N526</f>
        <v>0.6282959265164294</v>
      </c>
    </row>
    <row r="528" spans="1:30" ht="13.5" thickBot="1">
      <c r="A528" s="497" t="s">
        <v>132</v>
      </c>
      <c r="B528" s="494"/>
      <c r="C528" s="428">
        <v>127.02927371926229</v>
      </c>
      <c r="D528" s="429">
        <v>135.13623710801394</v>
      </c>
      <c r="E528" s="429">
        <v>140.63363356990774</v>
      </c>
      <c r="F528" s="429">
        <v>139.99226000000002</v>
      </c>
      <c r="G528" s="429">
        <v>141.33019417475728</v>
      </c>
      <c r="H528" s="429">
        <v>144.71388888888887</v>
      </c>
      <c r="I528" s="428">
        <v>134.66905762536263</v>
      </c>
      <c r="J528" s="428">
        <v>78.138885701710265</v>
      </c>
      <c r="K528" s="429">
        <v>82.597871028711893</v>
      </c>
      <c r="L528" s="429">
        <v>82.840786439173442</v>
      </c>
      <c r="M528" s="429">
        <v>82.433976985361383</v>
      </c>
      <c r="N528" s="428">
        <v>81.652787610085539</v>
      </c>
      <c r="O528" s="428">
        <v>0</v>
      </c>
      <c r="P528" s="430">
        <v>0</v>
      </c>
      <c r="Q528" s="252"/>
      <c r="R528" s="252"/>
      <c r="S528" s="113"/>
      <c r="T528" s="113"/>
      <c r="Y528" s="275"/>
      <c r="AD528" s="275"/>
    </row>
    <row r="529" spans="1:30" ht="13.5" thickBot="1">
      <c r="A529" s="495" t="s">
        <v>475</v>
      </c>
      <c r="B529" s="496"/>
      <c r="C529" s="428">
        <v>127.54247645429362</v>
      </c>
      <c r="D529" s="429">
        <v>132.7511320754717</v>
      </c>
      <c r="E529" s="429">
        <v>140.53118582791032</v>
      </c>
      <c r="F529" s="429">
        <v>141.49004081632654</v>
      </c>
      <c r="G529" s="429">
        <v>134.04344537815126</v>
      </c>
      <c r="H529" s="429">
        <v>144.13899350649353</v>
      </c>
      <c r="I529" s="428">
        <v>134.75792880258899</v>
      </c>
      <c r="J529" s="428">
        <v>77.624990698806883</v>
      </c>
      <c r="K529" s="429">
        <v>82.788592420860397</v>
      </c>
      <c r="L529" s="429">
        <v>84.139239096548451</v>
      </c>
      <c r="M529" s="429">
        <v>82.691354900881052</v>
      </c>
      <c r="N529" s="428">
        <v>81.842163371173214</v>
      </c>
      <c r="O529" s="428">
        <v>0</v>
      </c>
      <c r="P529" s="430">
        <v>0</v>
      </c>
      <c r="Q529" s="252"/>
      <c r="R529" s="252"/>
      <c r="S529" s="272">
        <f t="shared" ref="S529" si="2956">C529-C528</f>
        <v>0.51320273503132796</v>
      </c>
      <c r="T529" s="272">
        <f t="shared" ref="T529" si="2957">D529-D528</f>
        <v>-2.385105032542242</v>
      </c>
      <c r="U529" s="272">
        <f t="shared" ref="U529" si="2958">E529-E528</f>
        <v>-0.10244774199742324</v>
      </c>
      <c r="V529" s="272">
        <f t="shared" ref="V529" si="2959">F529-F528</f>
        <v>1.4977808163265252</v>
      </c>
      <c r="W529" s="272">
        <f t="shared" ref="W529" si="2960">G529-G528</f>
        <v>-7.2867487966060196</v>
      </c>
      <c r="X529" s="272">
        <f t="shared" ref="X529" si="2961">H529-H528</f>
        <v>-0.57489538239533999</v>
      </c>
      <c r="Y529" s="276">
        <f t="shared" ref="Y529" si="2962">I529-I528</f>
        <v>8.8871177226366171E-2</v>
      </c>
      <c r="Z529" s="272">
        <f t="shared" ref="Z529" si="2963">J529-J528</f>
        <v>-0.51389500290338219</v>
      </c>
      <c r="AA529" s="272">
        <f t="shared" ref="AA529" si="2964">K529-K528</f>
        <v>0.19072139214850381</v>
      </c>
      <c r="AB529" s="272">
        <f t="shared" ref="AB529" si="2965">L529-L528</f>
        <v>1.2984526573750088</v>
      </c>
      <c r="AC529" s="272">
        <f t="shared" ref="AC529" si="2966">M529-M528</f>
        <v>0.25737791551966893</v>
      </c>
      <c r="AD529" s="276">
        <f t="shared" ref="AD529" si="2967">N529-N528</f>
        <v>0.18937576108767473</v>
      </c>
    </row>
    <row r="530" spans="1:30" ht="13.5" thickBot="1">
      <c r="A530" s="497" t="s">
        <v>134</v>
      </c>
      <c r="B530" s="494"/>
      <c r="C530" s="428">
        <v>132.53333333333333</v>
      </c>
      <c r="D530" s="429">
        <v>0</v>
      </c>
      <c r="E530" s="429">
        <v>143.6</v>
      </c>
      <c r="F530" s="429">
        <v>0</v>
      </c>
      <c r="G530" s="429">
        <v>198</v>
      </c>
      <c r="H530" s="429">
        <v>0</v>
      </c>
      <c r="I530" s="428">
        <v>138.28571428571428</v>
      </c>
      <c r="J530" s="428">
        <v>75</v>
      </c>
      <c r="K530" s="429">
        <v>0</v>
      </c>
      <c r="L530" s="429">
        <v>0</v>
      </c>
      <c r="M530" s="429">
        <v>0</v>
      </c>
      <c r="N530" s="428">
        <v>75</v>
      </c>
      <c r="O530" s="428">
        <v>0</v>
      </c>
      <c r="P530" s="430">
        <v>0</v>
      </c>
      <c r="Q530" s="252"/>
      <c r="R530" s="252"/>
      <c r="S530" s="113"/>
      <c r="T530" s="113"/>
      <c r="Y530" s="275"/>
      <c r="AD530" s="275"/>
    </row>
    <row r="531" spans="1:30" ht="13.5" thickBot="1">
      <c r="A531" s="495" t="s">
        <v>477</v>
      </c>
      <c r="B531" s="496"/>
      <c r="C531" s="428">
        <v>116</v>
      </c>
      <c r="D531" s="429">
        <v>134</v>
      </c>
      <c r="E531" s="429">
        <v>180</v>
      </c>
      <c r="F531" s="429">
        <v>108</v>
      </c>
      <c r="G531" s="429">
        <v>134.66666666666666</v>
      </c>
      <c r="H531" s="429">
        <v>0</v>
      </c>
      <c r="I531" s="428">
        <v>148.11111111111111</v>
      </c>
      <c r="J531" s="428">
        <v>79</v>
      </c>
      <c r="K531" s="429">
        <v>0</v>
      </c>
      <c r="L531" s="429">
        <v>0</v>
      </c>
      <c r="M531" s="429">
        <v>0</v>
      </c>
      <c r="N531" s="428">
        <v>79</v>
      </c>
      <c r="O531" s="428">
        <v>0</v>
      </c>
      <c r="P531" s="430">
        <v>0</v>
      </c>
      <c r="Q531" s="252"/>
      <c r="R531" s="252"/>
      <c r="S531" s="272">
        <f t="shared" ref="S531" si="2968">C531-C530</f>
        <v>-16.533333333333331</v>
      </c>
      <c r="T531" s="272">
        <f t="shared" ref="T531" si="2969">D531-D530</f>
        <v>134</v>
      </c>
      <c r="U531" s="272">
        <f t="shared" ref="U531" si="2970">E531-E530</f>
        <v>36.400000000000006</v>
      </c>
      <c r="V531" s="272">
        <f t="shared" ref="V531" si="2971">F531-F530</f>
        <v>108</v>
      </c>
      <c r="W531" s="272">
        <f t="shared" ref="W531" si="2972">G531-G530</f>
        <v>-63.333333333333343</v>
      </c>
      <c r="X531" s="272">
        <f t="shared" ref="X531" si="2973">H531-H530</f>
        <v>0</v>
      </c>
      <c r="Y531" s="276">
        <f t="shared" ref="Y531" si="2974">I531-I530</f>
        <v>9.8253968253968367</v>
      </c>
      <c r="Z531" s="272">
        <f t="shared" ref="Z531" si="2975">J531-J530</f>
        <v>4</v>
      </c>
      <c r="AA531" s="272">
        <f t="shared" ref="AA531" si="2976">K531-K530</f>
        <v>0</v>
      </c>
      <c r="AB531" s="272">
        <f t="shared" ref="AB531" si="2977">L531-L530</f>
        <v>0</v>
      </c>
      <c r="AC531" s="272">
        <f t="shared" ref="AC531" si="2978">M531-M530</f>
        <v>0</v>
      </c>
      <c r="AD531" s="276">
        <f t="shared" ref="AD531" si="2979">N531-N530</f>
        <v>4</v>
      </c>
    </row>
    <row r="532" spans="1:30" ht="13.5" thickBot="1">
      <c r="A532" s="497" t="s">
        <v>136</v>
      </c>
      <c r="B532" s="494"/>
      <c r="C532" s="428">
        <v>132.49896251021133</v>
      </c>
      <c r="D532" s="429">
        <v>136.02954746740508</v>
      </c>
      <c r="E532" s="429">
        <v>138.88140154954243</v>
      </c>
      <c r="F532" s="429">
        <v>141.5285704576348</v>
      </c>
      <c r="G532" s="429">
        <v>138.47588670862643</v>
      </c>
      <c r="H532" s="429">
        <v>143.22399159511974</v>
      </c>
      <c r="I532" s="428">
        <v>135.66044406112309</v>
      </c>
      <c r="J532" s="428">
        <v>78.198256960086113</v>
      </c>
      <c r="K532" s="429">
        <v>84.609568993196262</v>
      </c>
      <c r="L532" s="429">
        <v>85.591341220780677</v>
      </c>
      <c r="M532" s="429">
        <v>84.794186184960793</v>
      </c>
      <c r="N532" s="428">
        <v>83.041431650496619</v>
      </c>
      <c r="O532" s="428">
        <v>0</v>
      </c>
      <c r="P532" s="430">
        <v>0</v>
      </c>
      <c r="Q532" s="252"/>
      <c r="R532" s="252"/>
      <c r="S532" s="113"/>
      <c r="T532" s="113"/>
      <c r="Y532" s="275"/>
      <c r="AD532" s="275"/>
    </row>
    <row r="533" spans="1:30" ht="13.5" thickBot="1">
      <c r="A533" s="495" t="s">
        <v>479</v>
      </c>
      <c r="B533" s="496"/>
      <c r="C533" s="428">
        <v>132.11705853569018</v>
      </c>
      <c r="D533" s="429">
        <v>135.11168039724632</v>
      </c>
      <c r="E533" s="429">
        <v>136.82184964083049</v>
      </c>
      <c r="F533" s="429">
        <v>141.37571428571428</v>
      </c>
      <c r="G533" s="429">
        <v>137.28633160237388</v>
      </c>
      <c r="H533" s="429">
        <v>141.55228310502281</v>
      </c>
      <c r="I533" s="428">
        <v>134.6584781833192</v>
      </c>
      <c r="J533" s="428">
        <v>77.542777647444836</v>
      </c>
      <c r="K533" s="429">
        <v>85.155423099124476</v>
      </c>
      <c r="L533" s="429">
        <v>87.249030128884669</v>
      </c>
      <c r="M533" s="429">
        <v>85.60607000185631</v>
      </c>
      <c r="N533" s="428">
        <v>83.517374813040504</v>
      </c>
      <c r="O533" s="428">
        <v>0</v>
      </c>
      <c r="P533" s="430">
        <v>0</v>
      </c>
      <c r="Q533" s="252"/>
      <c r="R533" s="252"/>
      <c r="S533" s="272">
        <f t="shared" ref="S533" si="2980">C533-C532</f>
        <v>-0.38190397452115121</v>
      </c>
      <c r="T533" s="272">
        <f t="shared" ref="T533" si="2981">D533-D532</f>
        <v>-0.91786707015876345</v>
      </c>
      <c r="U533" s="272">
        <f t="shared" ref="U533" si="2982">E533-E532</f>
        <v>-2.0595519087119385</v>
      </c>
      <c r="V533" s="272">
        <f t="shared" ref="V533" si="2983">F533-F532</f>
        <v>-0.15285617192051859</v>
      </c>
      <c r="W533" s="272">
        <f t="shared" ref="W533" si="2984">G533-G532</f>
        <v>-1.1895551062525556</v>
      </c>
      <c r="X533" s="272">
        <f t="shared" ref="X533" si="2985">H533-H532</f>
        <v>-1.6717084900969326</v>
      </c>
      <c r="Y533" s="276">
        <f t="shared" ref="Y533" si="2986">I533-I532</f>
        <v>-1.0019658778038831</v>
      </c>
      <c r="Z533" s="272">
        <f t="shared" ref="Z533" si="2987">J533-J532</f>
        <v>-0.65547931264127612</v>
      </c>
      <c r="AA533" s="272">
        <f t="shared" ref="AA533" si="2988">K533-K532</f>
        <v>0.54585410592821404</v>
      </c>
      <c r="AB533" s="272">
        <f t="shared" ref="AB533" si="2989">L533-L532</f>
        <v>1.6576889081039923</v>
      </c>
      <c r="AC533" s="272">
        <f t="shared" ref="AC533" si="2990">M533-M532</f>
        <v>0.81188381689551647</v>
      </c>
      <c r="AD533" s="276">
        <f t="shared" ref="AD533" si="2991">N533-N532</f>
        <v>0.47594316254388502</v>
      </c>
    </row>
    <row r="534" spans="1:30" ht="13.5" thickBot="1">
      <c r="A534" s="497" t="s">
        <v>138</v>
      </c>
      <c r="B534" s="494"/>
      <c r="C534" s="428">
        <v>89.453144285211565</v>
      </c>
      <c r="D534" s="429">
        <v>89.333943660886334</v>
      </c>
      <c r="E534" s="429">
        <v>88.660989992550753</v>
      </c>
      <c r="F534" s="429">
        <v>88.221000558971497</v>
      </c>
      <c r="G534" s="429">
        <v>78.745662468856167</v>
      </c>
      <c r="H534" s="429">
        <v>99.081650419580427</v>
      </c>
      <c r="I534" s="428">
        <v>88.909533624340057</v>
      </c>
      <c r="J534" s="428">
        <v>53.588063302752289</v>
      </c>
      <c r="K534" s="429">
        <v>65.339803169507363</v>
      </c>
      <c r="L534" s="429">
        <v>64.942718727311103</v>
      </c>
      <c r="M534" s="429">
        <v>66.254532119883052</v>
      </c>
      <c r="N534" s="428">
        <v>62.079561026147978</v>
      </c>
      <c r="O534" s="428">
        <v>0</v>
      </c>
      <c r="P534" s="430">
        <v>0</v>
      </c>
      <c r="Q534" s="252"/>
      <c r="R534" s="252"/>
      <c r="S534" s="113"/>
      <c r="T534" s="113"/>
      <c r="Y534" s="275"/>
      <c r="AD534" s="275"/>
    </row>
    <row r="535" spans="1:30" ht="13.5" thickBot="1">
      <c r="A535" s="495" t="s">
        <v>481</v>
      </c>
      <c r="B535" s="496"/>
      <c r="C535" s="428">
        <v>89.485319161327894</v>
      </c>
      <c r="D535" s="429">
        <v>89.92128576020572</v>
      </c>
      <c r="E535" s="429">
        <v>87.901818353047531</v>
      </c>
      <c r="F535" s="429">
        <v>88.241619021440357</v>
      </c>
      <c r="G535" s="429">
        <v>78.04827819548872</v>
      </c>
      <c r="H535" s="429">
        <v>97.198980418636054</v>
      </c>
      <c r="I535" s="428">
        <v>88.646105332033585</v>
      </c>
      <c r="J535" s="428">
        <v>52.491963145411411</v>
      </c>
      <c r="K535" s="429">
        <v>65.902104267302064</v>
      </c>
      <c r="L535" s="429">
        <v>67.957620258171985</v>
      </c>
      <c r="M535" s="429">
        <v>67.75776761487964</v>
      </c>
      <c r="N535" s="428">
        <v>62.977734977020283</v>
      </c>
      <c r="O535" s="428">
        <v>0</v>
      </c>
      <c r="P535" s="430">
        <v>0</v>
      </c>
      <c r="Q535" s="252"/>
      <c r="R535" s="252"/>
      <c r="S535" s="272">
        <f t="shared" ref="S535" si="2992">C535-C534</f>
        <v>3.2174876116329187E-2</v>
      </c>
      <c r="T535" s="272">
        <f t="shared" ref="T535" si="2993">D535-D534</f>
        <v>0.58734209931938608</v>
      </c>
      <c r="U535" s="272">
        <f t="shared" ref="U535" si="2994">E535-E534</f>
        <v>-0.7591716395032222</v>
      </c>
      <c r="V535" s="272">
        <f t="shared" ref="V535" si="2995">F535-F534</f>
        <v>2.0618462468860344E-2</v>
      </c>
      <c r="W535" s="272">
        <f t="shared" ref="W535" si="2996">G535-G534</f>
        <v>-0.69738427336744735</v>
      </c>
      <c r="X535" s="272">
        <f t="shared" ref="X535" si="2997">H535-H534</f>
        <v>-1.8826700009443726</v>
      </c>
      <c r="Y535" s="276">
        <f t="shared" ref="Y535" si="2998">I535-I534</f>
        <v>-0.26342829230647169</v>
      </c>
      <c r="Z535" s="272">
        <f t="shared" ref="Z535" si="2999">J535-J534</f>
        <v>-1.096100157340878</v>
      </c>
      <c r="AA535" s="272">
        <f t="shared" ref="AA535" si="3000">K535-K534</f>
        <v>0.56230109779470183</v>
      </c>
      <c r="AB535" s="272">
        <f t="shared" ref="AB535" si="3001">L535-L534</f>
        <v>3.0149015308608824</v>
      </c>
      <c r="AC535" s="272">
        <f t="shared" ref="AC535" si="3002">M535-M534</f>
        <v>1.5032354949965878</v>
      </c>
      <c r="AD535" s="276">
        <f t="shared" ref="AD535" si="3003">N535-N534</f>
        <v>0.89817395087230523</v>
      </c>
    </row>
    <row r="536" spans="1:30" ht="13.5" thickBot="1">
      <c r="A536" s="497" t="s">
        <v>140</v>
      </c>
      <c r="B536" s="494"/>
      <c r="C536" s="428">
        <v>72.249470692220768</v>
      </c>
      <c r="D536" s="429">
        <v>74.256184567661876</v>
      </c>
      <c r="E536" s="429">
        <v>70.382878282539707</v>
      </c>
      <c r="F536" s="429">
        <v>68.20869719875499</v>
      </c>
      <c r="G536" s="429">
        <v>64.924993004191904</v>
      </c>
      <c r="H536" s="429">
        <v>95.536369047619047</v>
      </c>
      <c r="I536" s="428">
        <v>71.322301142048119</v>
      </c>
      <c r="J536" s="428">
        <v>50.619210892667375</v>
      </c>
      <c r="K536" s="429">
        <v>59.875132670209702</v>
      </c>
      <c r="L536" s="429">
        <v>55.541801010138251</v>
      </c>
      <c r="M536" s="429">
        <v>58.160615792307709</v>
      </c>
      <c r="N536" s="428">
        <v>56.908936414147178</v>
      </c>
      <c r="O536" s="428">
        <v>0</v>
      </c>
      <c r="P536" s="430">
        <v>0</v>
      </c>
      <c r="Q536" s="252"/>
      <c r="R536" s="252"/>
      <c r="S536" s="113"/>
      <c r="T536" s="113"/>
      <c r="Y536" s="275"/>
      <c r="AD536" s="275"/>
    </row>
    <row r="537" spans="1:30" ht="13.5" thickBot="1">
      <c r="A537" s="495" t="s">
        <v>483</v>
      </c>
      <c r="B537" s="496"/>
      <c r="C537" s="428">
        <v>70.38753488799118</v>
      </c>
      <c r="D537" s="429">
        <v>72.940111773472438</v>
      </c>
      <c r="E537" s="429">
        <v>70.418039767021497</v>
      </c>
      <c r="F537" s="429">
        <v>66.188675529295907</v>
      </c>
      <c r="G537" s="429">
        <v>61.34394918173988</v>
      </c>
      <c r="H537" s="429">
        <v>92.257428571428562</v>
      </c>
      <c r="I537" s="428">
        <v>70.058919668562595</v>
      </c>
      <c r="J537" s="428">
        <v>49.846750481358299</v>
      </c>
      <c r="K537" s="429">
        <v>58.511606216433947</v>
      </c>
      <c r="L537" s="429">
        <v>57.008515457413253</v>
      </c>
      <c r="M537" s="429">
        <v>57.635245107033647</v>
      </c>
      <c r="N537" s="428">
        <v>56.352494079069253</v>
      </c>
      <c r="O537" s="428">
        <v>0</v>
      </c>
      <c r="P537" s="430">
        <v>0</v>
      </c>
      <c r="Q537" s="252"/>
      <c r="R537" s="252"/>
      <c r="S537" s="272">
        <f t="shared" ref="S537" si="3004">C537-C536</f>
        <v>-1.8619358042295886</v>
      </c>
      <c r="T537" s="272">
        <f t="shared" ref="T537" si="3005">D537-D536</f>
        <v>-1.3160727941894379</v>
      </c>
      <c r="U537" s="272">
        <f t="shared" ref="U537" si="3006">E537-E536</f>
        <v>3.5161484481790239E-2</v>
      </c>
      <c r="V537" s="272">
        <f t="shared" ref="V537" si="3007">F537-F536</f>
        <v>-2.0200216694590836</v>
      </c>
      <c r="W537" s="272">
        <f t="shared" ref="W537" si="3008">G537-G536</f>
        <v>-3.581043822452024</v>
      </c>
      <c r="X537" s="272">
        <f t="shared" ref="X537" si="3009">H537-H536</f>
        <v>-3.2789404761904848</v>
      </c>
      <c r="Y537" s="276">
        <f t="shared" ref="Y537" si="3010">I537-I536</f>
        <v>-1.2633814734855235</v>
      </c>
      <c r="Z537" s="272">
        <f t="shared" ref="Z537" si="3011">J537-J536</f>
        <v>-0.77246041130907628</v>
      </c>
      <c r="AA537" s="272">
        <f t="shared" ref="AA537" si="3012">K537-K536</f>
        <v>-1.363526453775755</v>
      </c>
      <c r="AB537" s="272">
        <f t="shared" ref="AB537" si="3013">L537-L536</f>
        <v>1.4667144472750024</v>
      </c>
      <c r="AC537" s="272">
        <f t="shared" ref="AC537" si="3014">M537-M536</f>
        <v>-0.52537068527406205</v>
      </c>
      <c r="AD537" s="276">
        <f t="shared" ref="AD537" si="3015">N537-N536</f>
        <v>-0.55644233507792507</v>
      </c>
    </row>
    <row r="538" spans="1:30" ht="13.5" thickBot="1">
      <c r="A538" s="497" t="s">
        <v>142</v>
      </c>
      <c r="B538" s="494"/>
      <c r="C538" s="428">
        <v>96.34</v>
      </c>
      <c r="D538" s="429">
        <v>79</v>
      </c>
      <c r="E538" s="429">
        <v>107.91304347826087</v>
      </c>
      <c r="F538" s="429">
        <v>140</v>
      </c>
      <c r="G538" s="429">
        <v>58.018518518518519</v>
      </c>
      <c r="H538" s="429">
        <v>163</v>
      </c>
      <c r="I538" s="428">
        <v>76.221052631578942</v>
      </c>
      <c r="J538" s="428">
        <v>64</v>
      </c>
      <c r="K538" s="429">
        <v>0</v>
      </c>
      <c r="L538" s="429">
        <v>0</v>
      </c>
      <c r="M538" s="429">
        <v>0</v>
      </c>
      <c r="N538" s="428">
        <v>64</v>
      </c>
      <c r="O538" s="428">
        <v>0</v>
      </c>
      <c r="P538" s="430">
        <v>0</v>
      </c>
      <c r="Q538" s="252"/>
      <c r="R538" s="252"/>
      <c r="S538" s="113"/>
      <c r="T538" s="113"/>
      <c r="Y538" s="275"/>
      <c r="AD538" s="275"/>
    </row>
    <row r="539" spans="1:30" ht="13.5" thickBot="1">
      <c r="A539" s="495" t="s">
        <v>485</v>
      </c>
      <c r="B539" s="496"/>
      <c r="C539" s="428">
        <v>83.833333333333329</v>
      </c>
      <c r="D539" s="429">
        <v>69</v>
      </c>
      <c r="E539" s="429">
        <v>55.02</v>
      </c>
      <c r="F539" s="429">
        <v>60</v>
      </c>
      <c r="G539" s="429">
        <v>58</v>
      </c>
      <c r="H539" s="429">
        <v>66</v>
      </c>
      <c r="I539" s="428">
        <v>60.10144927536232</v>
      </c>
      <c r="J539" s="428">
        <v>42</v>
      </c>
      <c r="K539" s="429">
        <v>0</v>
      </c>
      <c r="L539" s="429">
        <v>0</v>
      </c>
      <c r="M539" s="429">
        <v>0</v>
      </c>
      <c r="N539" s="428">
        <v>42</v>
      </c>
      <c r="O539" s="428">
        <v>0</v>
      </c>
      <c r="P539" s="430">
        <v>0</v>
      </c>
      <c r="Q539" s="252"/>
      <c r="R539" s="252"/>
      <c r="S539" s="272">
        <f t="shared" ref="S539" si="3016">C539-C538</f>
        <v>-12.506666666666675</v>
      </c>
      <c r="T539" s="272">
        <f t="shared" ref="T539" si="3017">D539-D538</f>
        <v>-10</v>
      </c>
      <c r="U539" s="272">
        <f t="shared" ref="U539" si="3018">E539-E538</f>
        <v>-52.893043478260871</v>
      </c>
      <c r="V539" s="272">
        <f t="shared" ref="V539" si="3019">F539-F538</f>
        <v>-80</v>
      </c>
      <c r="W539" s="272">
        <f t="shared" ref="W539" si="3020">G539-G538</f>
        <v>-1.8518518518519045E-2</v>
      </c>
      <c r="X539" s="272">
        <f t="shared" ref="X539" si="3021">H539-H538</f>
        <v>-97</v>
      </c>
      <c r="Y539" s="276">
        <f t="shared" ref="Y539" si="3022">I539-I538</f>
        <v>-16.119603356216622</v>
      </c>
      <c r="Z539" s="272">
        <f t="shared" ref="Z539" si="3023">J539-J538</f>
        <v>-22</v>
      </c>
      <c r="AA539" s="272">
        <f t="shared" ref="AA539" si="3024">K539-K538</f>
        <v>0</v>
      </c>
      <c r="AB539" s="272">
        <f t="shared" ref="AB539" si="3025">L539-L538</f>
        <v>0</v>
      </c>
      <c r="AC539" s="272">
        <f t="shared" ref="AC539" si="3026">M539-M538</f>
        <v>0</v>
      </c>
      <c r="AD539" s="276">
        <f t="shared" ref="AD539" si="3027">N539-N538</f>
        <v>-22</v>
      </c>
    </row>
    <row r="540" spans="1:30" ht="13.5" thickBot="1">
      <c r="A540" s="497" t="s">
        <v>144</v>
      </c>
      <c r="B540" s="494"/>
      <c r="C540" s="428">
        <v>85.380588198976966</v>
      </c>
      <c r="D540" s="429">
        <v>84.914614900714852</v>
      </c>
      <c r="E540" s="429">
        <v>83.735595943852061</v>
      </c>
      <c r="F540" s="429">
        <v>80.517430090924691</v>
      </c>
      <c r="G540" s="429">
        <v>72.238421668026092</v>
      </c>
      <c r="H540" s="429">
        <v>98.191261033591729</v>
      </c>
      <c r="I540" s="428">
        <v>84.099782420847788</v>
      </c>
      <c r="J540" s="428">
        <v>52.095298768736598</v>
      </c>
      <c r="K540" s="429">
        <v>61.956518508225884</v>
      </c>
      <c r="L540" s="429">
        <v>59.924517545016229</v>
      </c>
      <c r="M540" s="429">
        <v>62.310719816341852</v>
      </c>
      <c r="N540" s="428">
        <v>59.157602401298107</v>
      </c>
      <c r="O540" s="428">
        <v>0</v>
      </c>
      <c r="P540" s="430">
        <v>0</v>
      </c>
      <c r="Q540" s="252"/>
      <c r="R540" s="252"/>
      <c r="S540" s="113"/>
      <c r="T540" s="113"/>
      <c r="Y540" s="275"/>
      <c r="AD540" s="275"/>
    </row>
    <row r="541" spans="1:30" ht="13.5" thickBot="1">
      <c r="A541" s="495" t="s">
        <v>487</v>
      </c>
      <c r="B541" s="496"/>
      <c r="C541" s="428">
        <v>84.886097016574581</v>
      </c>
      <c r="D541" s="429">
        <v>84.791259957365639</v>
      </c>
      <c r="E541" s="429">
        <v>83.093929802484013</v>
      </c>
      <c r="F541" s="429">
        <v>80.28002286317269</v>
      </c>
      <c r="G541" s="429">
        <v>69.988436028257453</v>
      </c>
      <c r="H541" s="429">
        <v>95.76834857968224</v>
      </c>
      <c r="I541" s="428">
        <v>83.477833088746436</v>
      </c>
      <c r="J541" s="428">
        <v>51.140312209717756</v>
      </c>
      <c r="K541" s="429">
        <v>61.339591980604254</v>
      </c>
      <c r="L541" s="429">
        <v>62.333938278481014</v>
      </c>
      <c r="M541" s="429">
        <v>62.792089552238799</v>
      </c>
      <c r="N541" s="428">
        <v>59.241027378863826</v>
      </c>
      <c r="O541" s="428">
        <v>0</v>
      </c>
      <c r="P541" s="430">
        <v>0</v>
      </c>
      <c r="Q541" s="252"/>
      <c r="R541" s="252"/>
      <c r="S541" s="272">
        <f t="shared" ref="S541" si="3028">C541-C540</f>
        <v>-0.49449118240238477</v>
      </c>
      <c r="T541" s="272">
        <f t="shared" ref="T541" si="3029">D541-D540</f>
        <v>-0.12335494334921293</v>
      </c>
      <c r="U541" s="272">
        <f t="shared" ref="U541" si="3030">E541-E540</f>
        <v>-0.64166614136804867</v>
      </c>
      <c r="V541" s="272">
        <f t="shared" ref="V541" si="3031">F541-F540</f>
        <v>-0.2374072277520014</v>
      </c>
      <c r="W541" s="272">
        <f t="shared" ref="W541" si="3032">G541-G540</f>
        <v>-2.2499856397686386</v>
      </c>
      <c r="X541" s="272">
        <f t="shared" ref="X541" si="3033">H541-H540</f>
        <v>-2.4229124539094897</v>
      </c>
      <c r="Y541" s="276">
        <f t="shared" ref="Y541" si="3034">I541-I540</f>
        <v>-0.62194933210135162</v>
      </c>
      <c r="Z541" s="272">
        <f t="shared" ref="Z541" si="3035">J541-J540</f>
        <v>-0.95498655901884177</v>
      </c>
      <c r="AA541" s="272">
        <f t="shared" ref="AA541" si="3036">K541-K540</f>
        <v>-0.61692652762162936</v>
      </c>
      <c r="AB541" s="272">
        <f t="shared" ref="AB541" si="3037">L541-L540</f>
        <v>2.4094207334647848</v>
      </c>
      <c r="AC541" s="272">
        <f t="shared" ref="AC541" si="3038">M541-M540</f>
        <v>0.48136973589694776</v>
      </c>
      <c r="AD541" s="276">
        <f t="shared" ref="AD541" si="3039">N541-N540</f>
        <v>8.3424977565719871E-2</v>
      </c>
    </row>
    <row r="542" spans="1:30" ht="13.5" thickBot="1">
      <c r="A542" s="497" t="s">
        <v>150</v>
      </c>
      <c r="B542" s="494"/>
      <c r="C542" s="428">
        <v>59.242226003241491</v>
      </c>
      <c r="D542" s="429">
        <v>74.434571438095247</v>
      </c>
      <c r="E542" s="429">
        <v>76.389281942573547</v>
      </c>
      <c r="F542" s="429">
        <v>59.247937743190668</v>
      </c>
      <c r="G542" s="429">
        <v>74.703573971119127</v>
      </c>
      <c r="H542" s="429">
        <v>109.74893617021276</v>
      </c>
      <c r="I542" s="428">
        <v>68.660016131086635</v>
      </c>
      <c r="J542" s="428">
        <v>68.042447383196304</v>
      </c>
      <c r="K542" s="429">
        <v>58.647055799184884</v>
      </c>
      <c r="L542" s="429">
        <v>56.627574080473373</v>
      </c>
      <c r="M542" s="429">
        <v>66.490188475991644</v>
      </c>
      <c r="N542" s="428">
        <v>60.461916841197286</v>
      </c>
      <c r="O542" s="428">
        <v>0</v>
      </c>
      <c r="P542" s="430">
        <v>0</v>
      </c>
      <c r="Q542" s="252"/>
      <c r="R542" s="252"/>
      <c r="S542" s="113"/>
      <c r="T542" s="113"/>
      <c r="Y542" s="275"/>
      <c r="AD542" s="275"/>
    </row>
    <row r="543" spans="1:30" ht="13.5" thickBot="1">
      <c r="A543" s="495" t="s">
        <v>489</v>
      </c>
      <c r="B543" s="496"/>
      <c r="C543" s="428">
        <v>53.229840598568629</v>
      </c>
      <c r="D543" s="429">
        <v>77.242867420349427</v>
      </c>
      <c r="E543" s="429">
        <v>74.879124797406803</v>
      </c>
      <c r="F543" s="429">
        <v>46.409878345498782</v>
      </c>
      <c r="G543" s="429">
        <v>67.334099616858239</v>
      </c>
      <c r="H543" s="429">
        <v>117.55151515151515</v>
      </c>
      <c r="I543" s="428">
        <v>65.116217940538462</v>
      </c>
      <c r="J543" s="428">
        <v>65.157816017316023</v>
      </c>
      <c r="K543" s="429">
        <v>58.388216167228954</v>
      </c>
      <c r="L543" s="429">
        <v>61.637012935323376</v>
      </c>
      <c r="M543" s="429">
        <v>74.780152551984912</v>
      </c>
      <c r="N543" s="428">
        <v>60.702027244355413</v>
      </c>
      <c r="O543" s="428">
        <v>0</v>
      </c>
      <c r="P543" s="430">
        <v>0</v>
      </c>
      <c r="Q543" s="252"/>
      <c r="R543" s="252"/>
      <c r="S543" s="272">
        <f t="shared" ref="S543" si="3040">C543-C542</f>
        <v>-6.0123854046728624</v>
      </c>
      <c r="T543" s="272">
        <f t="shared" ref="T543" si="3041">D543-D542</f>
        <v>2.8082959822541795</v>
      </c>
      <c r="U543" s="272">
        <f t="shared" ref="U543" si="3042">E543-E542</f>
        <v>-1.5101571451667439</v>
      </c>
      <c r="V543" s="272">
        <f t="shared" ref="V543" si="3043">F543-F542</f>
        <v>-12.838059397691886</v>
      </c>
      <c r="W543" s="272">
        <f t="shared" ref="W543" si="3044">G543-G542</f>
        <v>-7.3694743542608876</v>
      </c>
      <c r="X543" s="272">
        <f t="shared" ref="X543" si="3045">H543-H542</f>
        <v>7.8025789813023891</v>
      </c>
      <c r="Y543" s="276">
        <f t="shared" ref="Y543" si="3046">I543-I542</f>
        <v>-3.5437981905481735</v>
      </c>
      <c r="Z543" s="272">
        <f t="shared" ref="Z543" si="3047">J543-J542</f>
        <v>-2.8846313658802814</v>
      </c>
      <c r="AA543" s="272">
        <f t="shared" ref="AA543" si="3048">K543-K542</f>
        <v>-0.25883963195592941</v>
      </c>
      <c r="AB543" s="272">
        <f t="shared" ref="AB543" si="3049">L543-L542</f>
        <v>5.0094388548500035</v>
      </c>
      <c r="AC543" s="272">
        <f t="shared" ref="AC543" si="3050">M543-M542</f>
        <v>8.289964075993268</v>
      </c>
      <c r="AD543" s="276">
        <f t="shared" ref="AD543" si="3051">N543-N542</f>
        <v>0.24011040315812693</v>
      </c>
    </row>
    <row r="544" spans="1:30" ht="13.5" thickBot="1">
      <c r="A544" s="497" t="s">
        <v>146</v>
      </c>
      <c r="B544" s="494"/>
      <c r="C544" s="428">
        <v>115.2046525977527</v>
      </c>
      <c r="D544" s="429">
        <v>116.74922060002552</v>
      </c>
      <c r="E544" s="429">
        <v>117.1496691597867</v>
      </c>
      <c r="F544" s="429">
        <v>117.04702909647777</v>
      </c>
      <c r="G544" s="429">
        <v>108.63632129879879</v>
      </c>
      <c r="H544" s="429">
        <v>125.26041010297801</v>
      </c>
      <c r="I544" s="428">
        <v>116.07328034893891</v>
      </c>
      <c r="J544" s="428">
        <v>72.057667064786088</v>
      </c>
      <c r="K544" s="429">
        <v>79.14210905394674</v>
      </c>
      <c r="L544" s="429">
        <v>79.738644833783525</v>
      </c>
      <c r="M544" s="429">
        <v>80.289170028129391</v>
      </c>
      <c r="N544" s="428">
        <v>77.189585719183455</v>
      </c>
      <c r="O544" s="428">
        <v>0</v>
      </c>
      <c r="P544" s="430">
        <v>0</v>
      </c>
      <c r="Q544" s="252"/>
      <c r="R544" s="252"/>
      <c r="S544" s="113"/>
      <c r="T544" s="113"/>
      <c r="Y544" s="275"/>
      <c r="AD544" s="275"/>
    </row>
    <row r="545" spans="1:30" ht="13.5" thickBot="1">
      <c r="A545" s="495" t="s">
        <v>491</v>
      </c>
      <c r="B545" s="496"/>
      <c r="C545" s="428">
        <v>115.15221211041657</v>
      </c>
      <c r="D545" s="429">
        <v>116.85456389199946</v>
      </c>
      <c r="E545" s="429">
        <v>115.30072154978788</v>
      </c>
      <c r="F545" s="429">
        <v>117.43159564046044</v>
      </c>
      <c r="G545" s="429">
        <v>107.52021517553796</v>
      </c>
      <c r="H545" s="429">
        <v>124.12724317295188</v>
      </c>
      <c r="I545" s="428">
        <v>115.41294951768823</v>
      </c>
      <c r="J545" s="428">
        <v>71.373613045195953</v>
      </c>
      <c r="K545" s="429">
        <v>79.953371778773445</v>
      </c>
      <c r="L545" s="429">
        <v>82.188343916034739</v>
      </c>
      <c r="M545" s="429">
        <v>82.803864876171332</v>
      </c>
      <c r="N545" s="428">
        <v>78.148783455856787</v>
      </c>
      <c r="O545" s="428">
        <v>0</v>
      </c>
      <c r="P545" s="430">
        <v>0</v>
      </c>
      <c r="Q545" s="252"/>
      <c r="R545" s="252"/>
      <c r="S545" s="272">
        <f t="shared" ref="S545" si="3052">C545-C544</f>
        <v>-5.2440487336127717E-2</v>
      </c>
      <c r="T545" s="272">
        <f t="shared" ref="T545" si="3053">D545-D544</f>
        <v>0.10534329197393788</v>
      </c>
      <c r="U545" s="272">
        <f t="shared" ref="U545" si="3054">E545-E544</f>
        <v>-1.8489476099988167</v>
      </c>
      <c r="V545" s="272">
        <f t="shared" ref="V545" si="3055">F545-F544</f>
        <v>0.38456654398267176</v>
      </c>
      <c r="W545" s="272">
        <f t="shared" ref="W545" si="3056">G545-G544</f>
        <v>-1.1161061232608347</v>
      </c>
      <c r="X545" s="272">
        <f t="shared" ref="X545" si="3057">H545-H544</f>
        <v>-1.1331669300261353</v>
      </c>
      <c r="Y545" s="276">
        <f t="shared" ref="Y545" si="3058">I545-I544</f>
        <v>-0.66033083125067549</v>
      </c>
      <c r="Z545" s="272">
        <f t="shared" ref="Z545" si="3059">J545-J544</f>
        <v>-0.68405401959013545</v>
      </c>
      <c r="AA545" s="272">
        <f t="shared" ref="AA545" si="3060">K545-K544</f>
        <v>0.81126272482670458</v>
      </c>
      <c r="AB545" s="272">
        <f t="shared" ref="AB545" si="3061">L545-L544</f>
        <v>2.4496990822512146</v>
      </c>
      <c r="AC545" s="272">
        <f t="shared" ref="AC545" si="3062">M545-M544</f>
        <v>2.5146948480419411</v>
      </c>
      <c r="AD545" s="276">
        <f t="shared" ref="AD545" si="3063">N545-N544</f>
        <v>0.95919773667333175</v>
      </c>
    </row>
    <row r="546" spans="1:30" ht="13.5" thickBot="1">
      <c r="A546" s="497" t="s">
        <v>148</v>
      </c>
      <c r="B546" s="494"/>
      <c r="C546" s="428">
        <v>82.454533402007385</v>
      </c>
      <c r="D546" s="429">
        <v>86.626196349693259</v>
      </c>
      <c r="E546" s="429">
        <v>81.13800440516475</v>
      </c>
      <c r="F546" s="429">
        <v>81.628696750902535</v>
      </c>
      <c r="G546" s="429">
        <v>70.000983953185965</v>
      </c>
      <c r="H546" s="429">
        <v>114.84496376811593</v>
      </c>
      <c r="I546" s="428">
        <v>82.294525401533633</v>
      </c>
      <c r="J546" s="428">
        <v>66.524172333657916</v>
      </c>
      <c r="K546" s="429">
        <v>72.693790798634069</v>
      </c>
      <c r="L546" s="429">
        <v>72.483658435921313</v>
      </c>
      <c r="M546" s="429">
        <v>76.18051365766145</v>
      </c>
      <c r="N546" s="428">
        <v>71.551339704051784</v>
      </c>
      <c r="O546" s="428">
        <v>0</v>
      </c>
      <c r="P546" s="430">
        <v>0</v>
      </c>
      <c r="Q546" s="252"/>
      <c r="R546" s="252"/>
      <c r="S546" s="113"/>
      <c r="T546" s="113"/>
      <c r="Y546" s="275"/>
      <c r="AD546" s="275"/>
    </row>
    <row r="547" spans="1:30" ht="13.5" thickBot="1">
      <c r="A547" s="495" t="s">
        <v>493</v>
      </c>
      <c r="B547" s="496"/>
      <c r="C547" s="428">
        <v>80.195916991309574</v>
      </c>
      <c r="D547" s="429">
        <v>84.149976004799043</v>
      </c>
      <c r="E547" s="429">
        <v>80.778064981336968</v>
      </c>
      <c r="F547" s="429">
        <v>81.204694521087902</v>
      </c>
      <c r="G547" s="429">
        <v>66.631447999999992</v>
      </c>
      <c r="H547" s="429">
        <v>111.00532620320855</v>
      </c>
      <c r="I547" s="428">
        <v>80.704020091748461</v>
      </c>
      <c r="J547" s="428">
        <v>66.153401150515208</v>
      </c>
      <c r="K547" s="429">
        <v>71.992588190967879</v>
      </c>
      <c r="L547" s="429">
        <v>73.406340814479634</v>
      </c>
      <c r="M547" s="429">
        <v>74.714376594345836</v>
      </c>
      <c r="N547" s="428">
        <v>71.176680683730268</v>
      </c>
      <c r="O547" s="428">
        <v>0</v>
      </c>
      <c r="P547" s="430">
        <v>0</v>
      </c>
      <c r="Q547" s="252"/>
      <c r="R547" s="252"/>
      <c r="S547" s="272">
        <f t="shared" ref="S547" si="3064">C547-C546</f>
        <v>-2.2586164106978117</v>
      </c>
      <c r="T547" s="272">
        <f t="shared" ref="T547" si="3065">D547-D546</f>
        <v>-2.4762203448942159</v>
      </c>
      <c r="U547" s="272">
        <f t="shared" ref="U547" si="3066">E547-E546</f>
        <v>-0.35993942382778243</v>
      </c>
      <c r="V547" s="272">
        <f t="shared" ref="V547" si="3067">F547-F546</f>
        <v>-0.42400222981463287</v>
      </c>
      <c r="W547" s="272">
        <f t="shared" ref="W547" si="3068">G547-G546</f>
        <v>-3.3695359531859737</v>
      </c>
      <c r="X547" s="272">
        <f t="shared" ref="X547" si="3069">H547-H546</f>
        <v>-3.8396375649073775</v>
      </c>
      <c r="Y547" s="276">
        <f t="shared" ref="Y547" si="3070">I547-I546</f>
        <v>-1.590505309785172</v>
      </c>
      <c r="Z547" s="272">
        <f t="shared" ref="Z547" si="3071">J547-J546</f>
        <v>-0.37077118314270763</v>
      </c>
      <c r="AA547" s="272">
        <f t="shared" ref="AA547" si="3072">K547-K546</f>
        <v>-0.70120260766618969</v>
      </c>
      <c r="AB547" s="272">
        <f t="shared" ref="AB547" si="3073">L547-L546</f>
        <v>0.92268237855832069</v>
      </c>
      <c r="AC547" s="272">
        <f t="shared" ref="AC547" si="3074">M547-M546</f>
        <v>-1.4661370633156139</v>
      </c>
      <c r="AD547" s="276">
        <f t="shared" ref="AD547" si="3075">N547-N546</f>
        <v>-0.37465902032151632</v>
      </c>
    </row>
    <row r="548" spans="1:30" ht="13.5" thickBot="1">
      <c r="A548" s="497" t="s">
        <v>182</v>
      </c>
      <c r="B548" s="494"/>
      <c r="C548" s="428">
        <v>111.02219471935234</v>
      </c>
      <c r="D548" s="429">
        <v>111.56053524358026</v>
      </c>
      <c r="E548" s="429">
        <v>111.64658028548878</v>
      </c>
      <c r="F548" s="429">
        <v>107.79671978125589</v>
      </c>
      <c r="G548" s="429">
        <v>96.962225259986909</v>
      </c>
      <c r="H548" s="429">
        <v>123.30972257407826</v>
      </c>
      <c r="I548" s="428">
        <v>110.87980217825218</v>
      </c>
      <c r="J548" s="428">
        <v>69.971331797934326</v>
      </c>
      <c r="K548" s="429">
        <v>75.750970534555677</v>
      </c>
      <c r="L548" s="429">
        <v>76.556232442558937</v>
      </c>
      <c r="M548" s="429">
        <v>78.422028853826973</v>
      </c>
      <c r="N548" s="428">
        <v>74.582496758349066</v>
      </c>
      <c r="O548" s="428">
        <v>0</v>
      </c>
      <c r="P548" s="430">
        <v>0</v>
      </c>
      <c r="Q548" s="252"/>
      <c r="R548" s="252"/>
      <c r="S548" s="113"/>
      <c r="T548" s="113"/>
      <c r="Y548" s="275"/>
      <c r="AD548" s="275"/>
    </row>
    <row r="549" spans="1:30" ht="13.5" thickBot="1">
      <c r="A549" s="495" t="s">
        <v>495</v>
      </c>
      <c r="B549" s="496"/>
      <c r="C549" s="490">
        <v>110.74948489795146</v>
      </c>
      <c r="D549" s="491">
        <v>111.23641178895298</v>
      </c>
      <c r="E549" s="491">
        <v>109.93902094861662</v>
      </c>
      <c r="F549" s="491">
        <v>108.84450341025881</v>
      </c>
      <c r="G549" s="491">
        <v>94.411479866632462</v>
      </c>
      <c r="H549" s="491">
        <v>121.56050836820083</v>
      </c>
      <c r="I549" s="490">
        <v>110.08964010900928</v>
      </c>
      <c r="J549" s="490">
        <v>69.365917342150681</v>
      </c>
      <c r="K549" s="491">
        <v>75.793411398907281</v>
      </c>
      <c r="L549" s="491">
        <v>78.508039506388954</v>
      </c>
      <c r="M549" s="491">
        <v>79.301413502229792</v>
      </c>
      <c r="N549" s="490">
        <v>74.950273715490667</v>
      </c>
      <c r="O549" s="490">
        <v>0</v>
      </c>
      <c r="P549" s="492">
        <v>0</v>
      </c>
      <c r="Q549" s="252"/>
      <c r="R549" s="252"/>
      <c r="S549" s="273">
        <f t="shared" ref="S549" si="3076">C549-C548</f>
        <v>-0.27270982140088051</v>
      </c>
      <c r="T549" s="273">
        <f t="shared" ref="T549" si="3077">D549-D548</f>
        <v>-0.32412345462728354</v>
      </c>
      <c r="U549" s="273">
        <f t="shared" ref="U549" si="3078">E549-E548</f>
        <v>-1.7075593368721655</v>
      </c>
      <c r="V549" s="273">
        <f t="shared" ref="V549" si="3079">F549-F548</f>
        <v>1.0477836290029217</v>
      </c>
      <c r="W549" s="273">
        <f t="shared" ref="W549" si="3080">G549-G548</f>
        <v>-2.5507453933544468</v>
      </c>
      <c r="X549" s="273">
        <f t="shared" ref="X549" si="3081">H549-H548</f>
        <v>-1.7492142058774363</v>
      </c>
      <c r="Y549" s="277">
        <f t="shared" ref="Y549" si="3082">I549-I548</f>
        <v>-0.79016206924289634</v>
      </c>
      <c r="Z549" s="273">
        <f t="shared" ref="Z549" si="3083">J549-J548</f>
        <v>-0.60541445578364517</v>
      </c>
      <c r="AA549" s="273">
        <f t="shared" ref="AA549" si="3084">K549-K548</f>
        <v>4.2440864351604546E-2</v>
      </c>
      <c r="AB549" s="273">
        <f t="shared" ref="AB549" si="3085">L549-L548</f>
        <v>1.9518070638300173</v>
      </c>
      <c r="AC549" s="273">
        <f t="shared" ref="AC549" si="3086">M549-M548</f>
        <v>0.87938464840281938</v>
      </c>
      <c r="AD549" s="277">
        <f t="shared" ref="AD549" si="3087">N549-N548</f>
        <v>0.36777695714160075</v>
      </c>
    </row>
    <row r="550" spans="1:30">
      <c r="A550" s="51"/>
      <c r="Q550" s="51"/>
      <c r="R550" s="51"/>
    </row>
    <row r="551" spans="1:30">
      <c r="A551" s="51"/>
      <c r="Q551" s="51"/>
      <c r="R551" s="51"/>
    </row>
    <row r="561" s="51" customFormat="1"/>
    <row r="562" s="51" customFormat="1"/>
    <row r="563" s="51" customFormat="1"/>
    <row r="564" s="51" customFormat="1"/>
    <row r="565" s="51" customFormat="1"/>
    <row r="566" s="51" customFormat="1"/>
    <row r="567" s="51" customFormat="1"/>
    <row r="568" s="51" customFormat="1"/>
    <row r="569" s="51" customFormat="1"/>
    <row r="570" s="51" customFormat="1"/>
    <row r="571" s="51" customFormat="1"/>
    <row r="572" s="51" customFormat="1"/>
    <row r="573" s="51" customFormat="1"/>
    <row r="574" s="51" customFormat="1"/>
    <row r="575" s="51" customFormat="1"/>
    <row r="576" s="51" customFormat="1"/>
    <row r="577" s="51" customFormat="1"/>
    <row r="578" s="51" customFormat="1"/>
    <row r="579" s="51" customFormat="1"/>
    <row r="580" s="51" customFormat="1"/>
    <row r="581" s="51" customFormat="1"/>
  </sheetData>
  <phoneticPr fontId="38" type="noConversion"/>
  <pageMargins left="0.5" right="0.5" top="1" bottom="1" header="0.5" footer="0.5"/>
  <pageSetup orientation="landscape" r:id="rId2"/>
  <headerFooter alignWithMargins="0"/>
  <rowBreaks count="15" manualBreakCount="15">
    <brk id="19" max="17" man="1"/>
    <brk id="33" max="17" man="1"/>
    <brk id="47" max="17" man="1"/>
    <brk id="61" max="17" man="1"/>
    <brk id="75" max="17" man="1"/>
    <brk id="89" max="17" man="1"/>
    <brk id="103" max="17" man="1"/>
    <brk id="117" max="17" man="1"/>
    <brk id="131" max="17" man="1"/>
    <brk id="145" max="17" man="1"/>
    <brk id="159" max="17" man="1"/>
    <brk id="173" max="17" man="1"/>
    <brk id="187" max="17" man="1"/>
    <brk id="201" max="17" man="1"/>
    <brk id="215" max="17"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8"/>
  </sheetPr>
  <dimension ref="A1:HM626"/>
  <sheetViews>
    <sheetView topLeftCell="A2" zoomScale="90" zoomScaleNormal="90" workbookViewId="0">
      <pane xSplit="5" ySplit="7" topLeftCell="GZ309" activePane="bottomRight" state="frozen"/>
      <selection activeCell="A2" sqref="A2"/>
      <selection pane="topRight" activeCell="F2" sqref="F2"/>
      <selection pane="bottomLeft" activeCell="A9" sqref="A9"/>
      <selection pane="bottomRight" activeCell="HA473" sqref="HA473"/>
    </sheetView>
  </sheetViews>
  <sheetFormatPr defaultColWidth="9" defaultRowHeight="12.75"/>
  <cols>
    <col min="1" max="1" width="5.44140625" style="68" customWidth="1"/>
    <col min="2" max="2" width="23.109375" style="67" customWidth="1"/>
    <col min="3" max="3" width="20.109375" style="67" customWidth="1"/>
    <col min="4" max="4" width="9.77734375" style="69" customWidth="1"/>
    <col min="5" max="5" width="7.109375" style="68" bestFit="1" customWidth="1"/>
    <col min="6" max="6" width="11.21875" style="67" customWidth="1"/>
    <col min="7" max="8" width="9.21875" style="66" customWidth="1"/>
    <col min="9" max="9" width="10" style="66" customWidth="1"/>
    <col min="10" max="11" width="9.21875" style="181" customWidth="1"/>
    <col min="12" max="13" width="12.21875" style="66" customWidth="1"/>
    <col min="14" max="17" width="9.21875" style="181" customWidth="1"/>
    <col min="18" max="18" width="10.44140625" style="66" customWidth="1"/>
    <col min="19" max="21" width="10.6640625" style="181" customWidth="1"/>
    <col min="22" max="22" width="10.6640625" style="66" customWidth="1"/>
    <col min="23" max="23" width="10.6640625" style="181" customWidth="1"/>
    <col min="24" max="24" width="10.21875" style="181" customWidth="1"/>
    <col min="25" max="25" width="10.6640625" style="181" customWidth="1"/>
    <col min="26" max="26" width="12.44140625" style="66" customWidth="1"/>
    <col min="27" max="27" width="10.6640625" style="181" customWidth="1"/>
    <col min="28" max="28" width="11.33203125" style="181" customWidth="1"/>
    <col min="29" max="29" width="10.6640625" style="181" customWidth="1"/>
    <col min="30" max="31" width="12.44140625" style="181" customWidth="1"/>
    <col min="32" max="33" width="11.88671875" style="181" customWidth="1"/>
    <col min="34" max="35" width="10" style="66" customWidth="1"/>
    <col min="36" max="37" width="10.77734375" style="181" customWidth="1"/>
    <col min="38" max="39" width="11.21875" style="66" customWidth="1"/>
    <col min="40" max="41" width="10.77734375" style="181" customWidth="1"/>
    <col min="42" max="43" width="12.44140625" style="66" customWidth="1"/>
    <col min="44" max="45" width="10.77734375" style="181" customWidth="1"/>
    <col min="46" max="49" width="12.44140625" style="181" customWidth="1"/>
    <col min="50" max="51" width="11.44140625" style="66" customWidth="1"/>
    <col min="52" max="53" width="11.109375" style="181" customWidth="1"/>
    <col min="54" max="55" width="11.21875" style="66" customWidth="1"/>
    <col min="56" max="57" width="10.88671875" style="181" customWidth="1"/>
    <col min="58" max="59" width="12.44140625" style="66" customWidth="1"/>
    <col min="60" max="64" width="12.44140625" style="181" customWidth="1"/>
    <col min="65" max="65" width="13.21875" style="181" customWidth="1"/>
    <col min="66" max="66" width="10.44140625" style="66" customWidth="1"/>
    <col min="67" max="69" width="10.6640625" style="181" customWidth="1"/>
    <col min="70" max="70" width="10.6640625" style="66" customWidth="1"/>
    <col min="71" max="71" width="10.6640625" style="181" customWidth="1"/>
    <col min="72" max="72" width="10.21875" style="181" customWidth="1"/>
    <col min="73" max="73" width="10.6640625" style="181" customWidth="1"/>
    <col min="74" max="74" width="12.44140625" style="66" customWidth="1"/>
    <col min="75" max="75" width="10.6640625" style="181" customWidth="1"/>
    <col min="76" max="76" width="11.33203125" style="181" customWidth="1"/>
    <col min="77" max="77" width="10.6640625" style="181" customWidth="1"/>
    <col min="78" max="79" width="12.44140625" style="181" customWidth="1"/>
    <col min="80" max="81" width="11.88671875" style="181" customWidth="1"/>
    <col min="82" max="83" width="10" style="66" customWidth="1"/>
    <col min="84" max="85" width="10.77734375" style="181" customWidth="1"/>
    <col min="86" max="87" width="11.21875" style="66" customWidth="1"/>
    <col min="88" max="89" width="10.77734375" style="181" customWidth="1"/>
    <col min="90" max="91" width="12.44140625" style="66" customWidth="1"/>
    <col min="92" max="93" width="10.77734375" style="181" customWidth="1"/>
    <col min="94" max="97" width="12.44140625" style="181" customWidth="1"/>
    <col min="98" max="99" width="11.44140625" style="66" customWidth="1"/>
    <col min="100" max="101" width="11.109375" style="181" customWidth="1"/>
    <col min="102" max="103" width="11.21875" style="66" customWidth="1"/>
    <col min="104" max="105" width="10.88671875" style="181" customWidth="1"/>
    <col min="106" max="107" width="12.44140625" style="66" customWidth="1"/>
    <col min="108" max="112" width="12.44140625" style="181" customWidth="1"/>
    <col min="113" max="113" width="13.21875" style="181" customWidth="1"/>
    <col min="114" max="125" width="12.44140625" style="181" customWidth="1"/>
    <col min="126" max="126" width="10.44140625" style="66" customWidth="1"/>
    <col min="127" max="129" width="10.6640625" style="181" customWidth="1"/>
    <col min="130" max="130" width="10.6640625" style="66" customWidth="1"/>
    <col min="131" max="131" width="10.6640625" style="181" customWidth="1"/>
    <col min="132" max="132" width="10.21875" style="181" customWidth="1"/>
    <col min="133" max="133" width="10.6640625" style="181" customWidth="1"/>
    <col min="134" max="134" width="12.44140625" style="66" customWidth="1"/>
    <col min="135" max="135" width="10.6640625" style="181" customWidth="1"/>
    <col min="136" max="136" width="11.33203125" style="181" customWidth="1"/>
    <col min="137" max="137" width="10.6640625" style="181" customWidth="1"/>
    <col min="138" max="139" width="12.44140625" style="181" customWidth="1"/>
    <col min="140" max="141" width="11.88671875" style="181" customWidth="1"/>
    <col min="142" max="143" width="10" style="66" customWidth="1"/>
    <col min="144" max="145" width="10.77734375" style="181" customWidth="1"/>
    <col min="146" max="147" width="11.21875" style="66" customWidth="1"/>
    <col min="148" max="149" width="10.77734375" style="181" customWidth="1"/>
    <col min="150" max="151" width="12.44140625" style="66" customWidth="1"/>
    <col min="152" max="153" width="10.77734375" style="181" customWidth="1"/>
    <col min="154" max="157" width="12.44140625" style="181" customWidth="1"/>
    <col min="158" max="159" width="11.44140625" style="66" customWidth="1"/>
    <col min="160" max="161" width="11.109375" style="181" customWidth="1"/>
    <col min="162" max="163" width="11.21875" style="66" customWidth="1"/>
    <col min="164" max="165" width="10.88671875" style="181" customWidth="1"/>
    <col min="166" max="167" width="12.44140625" style="66" customWidth="1"/>
    <col min="168" max="172" width="12.44140625" style="181" customWidth="1"/>
    <col min="173" max="173" width="13.21875" style="181" customWidth="1"/>
    <col min="174" max="174" width="10.44140625" style="66" customWidth="1"/>
    <col min="175" max="177" width="10.6640625" style="181" customWidth="1"/>
    <col min="178" max="178" width="10.6640625" style="66" customWidth="1"/>
    <col min="179" max="179" width="10.6640625" style="181" customWidth="1"/>
    <col min="180" max="180" width="10.21875" style="181" customWidth="1"/>
    <col min="181" max="181" width="10.6640625" style="181" customWidth="1"/>
    <col min="182" max="182" width="10.6640625" style="66" customWidth="1"/>
    <col min="183" max="183" width="10.6640625" style="181" customWidth="1"/>
    <col min="184" max="184" width="10.21875" style="181" customWidth="1"/>
    <col min="185" max="185" width="10.6640625" style="181" customWidth="1"/>
    <col min="186" max="187" width="10.77734375" style="181" customWidth="1"/>
    <col min="188" max="188" width="10.21875" style="181" customWidth="1"/>
    <col min="189" max="189" width="10.6640625" style="181" customWidth="1"/>
    <col min="190" max="190" width="10.21875" style="181" customWidth="1"/>
    <col min="191" max="191" width="10.6640625" style="181" customWidth="1"/>
    <col min="192" max="192" width="10.21875" style="181" customWidth="1"/>
    <col min="193" max="193" width="10.6640625" style="181" customWidth="1"/>
    <col min="194" max="195" width="10.77734375" style="181" customWidth="1"/>
    <col min="196" max="196" width="10.21875" style="181" customWidth="1"/>
    <col min="197" max="197" width="10.6640625" style="181" customWidth="1"/>
    <col min="198" max="198" width="10.21875" style="181" customWidth="1"/>
    <col min="199" max="199" width="10.6640625" style="181" customWidth="1"/>
    <col min="200" max="200" width="10.21875" style="181" customWidth="1"/>
    <col min="201" max="201" width="10.6640625" style="181" customWidth="1"/>
    <col min="202" max="203" width="10.77734375" style="181" customWidth="1"/>
    <col min="204" max="204" width="10.21875" style="181" customWidth="1"/>
    <col min="205" max="205" width="10.6640625" style="181" customWidth="1"/>
    <col min="206" max="206" width="10.21875" style="181" customWidth="1"/>
    <col min="207" max="207" width="10.6640625" style="181" customWidth="1"/>
    <col min="208" max="208" width="10.21875" style="181" customWidth="1"/>
    <col min="209" max="209" width="10.6640625" style="181" customWidth="1"/>
    <col min="210" max="211" width="10.77734375" style="181" customWidth="1"/>
    <col min="212" max="212" width="10.21875" style="181" customWidth="1"/>
    <col min="213" max="213" width="10.6640625" style="181" customWidth="1"/>
    <col min="214" max="214" width="10.21875" style="181" customWidth="1"/>
    <col min="215" max="215" width="10.6640625" style="181" customWidth="1"/>
    <col min="216" max="216" width="10.21875" style="181" customWidth="1"/>
    <col min="217" max="217" width="10.6640625" style="181" customWidth="1"/>
    <col min="218" max="218" width="10.77734375" style="181" customWidth="1"/>
    <col min="219" max="219" width="10.6640625" style="181" customWidth="1"/>
    <col min="220" max="220" width="10.21875" style="181" customWidth="1"/>
    <col min="221" max="221" width="10.6640625" style="181" customWidth="1"/>
    <col min="222" max="16384" width="9" style="66"/>
  </cols>
  <sheetData>
    <row r="1" spans="1:221" s="187" customFormat="1" ht="15" hidden="1">
      <c r="A1" s="221"/>
      <c r="B1" s="222"/>
      <c r="C1" s="222"/>
      <c r="D1" s="221"/>
      <c r="E1" s="223"/>
      <c r="F1" s="224"/>
      <c r="G1" s="225"/>
      <c r="H1" s="226"/>
      <c r="I1" s="227"/>
      <c r="J1" s="500">
        <f t="shared" ref="J1:K1" si="0">F1-H1</f>
        <v>0</v>
      </c>
      <c r="K1" s="404">
        <f t="shared" si="0"/>
        <v>0</v>
      </c>
      <c r="L1" s="501"/>
      <c r="M1" s="501"/>
      <c r="N1" s="500">
        <f>+R1+V1+Z1+BN1+BR1+BV1+DV1+DZ1+ED1+FR1</f>
        <v>0</v>
      </c>
      <c r="O1" s="404">
        <f>+S1+W1+AA1+BO1+BS1+BW1+DW1+EA1+EE1+FS1</f>
        <v>0</v>
      </c>
      <c r="P1" s="500">
        <f>+T1+X1+AB1+BP1+BT1+BX1+DX1+EB1+EF1+FT1</f>
        <v>0</v>
      </c>
      <c r="Q1" s="404">
        <f>+U1+Y1+AC1+BQ1+BU1+BY1+DY1+EC1+EG1+FU1</f>
        <v>0</v>
      </c>
      <c r="R1" s="502"/>
      <c r="S1" s="503"/>
      <c r="T1" s="500">
        <f>IF(AX1&gt;0,R1,)</f>
        <v>0</v>
      </c>
      <c r="U1" s="404">
        <f>IF(AY1&gt;0,S1,)</f>
        <v>0</v>
      </c>
      <c r="V1" s="504"/>
      <c r="W1" s="503"/>
      <c r="X1" s="500">
        <f t="shared" ref="X1:Y1" si="1">IF(BB1&gt;0,V1,)</f>
        <v>0</v>
      </c>
      <c r="Y1" s="404">
        <f t="shared" si="1"/>
        <v>0</v>
      </c>
      <c r="Z1" s="504"/>
      <c r="AA1" s="503"/>
      <c r="AB1" s="500">
        <f t="shared" ref="AB1:AC1" si="2">IF(BF1&gt;0,Z1,)</f>
        <v>0</v>
      </c>
      <c r="AC1" s="404">
        <f t="shared" si="2"/>
        <v>0</v>
      </c>
      <c r="AD1" s="505">
        <f t="shared" ref="AD1:AE1" si="3">R1+V1+Z1</f>
        <v>0</v>
      </c>
      <c r="AE1" s="404">
        <f t="shared" si="3"/>
        <v>0</v>
      </c>
      <c r="AF1" s="505">
        <f t="shared" ref="AF1:AG1" si="4">IF(BJ1&gt;0,AD1,)</f>
        <v>0</v>
      </c>
      <c r="AG1" s="404">
        <f t="shared" si="4"/>
        <v>0</v>
      </c>
      <c r="AH1" s="506"/>
      <c r="AI1" s="224"/>
      <c r="AJ1" s="500">
        <f>IF(R1&gt;0,(R1*AH1),)</f>
        <v>0</v>
      </c>
      <c r="AK1" s="404">
        <f>IF(S1&gt;0,(S1*AI1),)</f>
        <v>0</v>
      </c>
      <c r="AL1" s="507"/>
      <c r="AM1" s="224"/>
      <c r="AN1" s="500">
        <f t="shared" ref="AN1:AO1" si="5">IF(V1&gt;0,(V1*AL1),)</f>
        <v>0</v>
      </c>
      <c r="AO1" s="404">
        <f t="shared" si="5"/>
        <v>0</v>
      </c>
      <c r="AP1" s="507"/>
      <c r="AQ1" s="224"/>
      <c r="AR1" s="500">
        <f t="shared" ref="AR1:AS1" si="6">IF(Z1&gt;0,(Z1*AP1),)</f>
        <v>0</v>
      </c>
      <c r="AS1" s="404">
        <f t="shared" si="6"/>
        <v>0</v>
      </c>
      <c r="AT1" s="236">
        <f t="shared" ref="AT1:AU1" si="7">IF(AD1&gt;0,((AJ1+AN1+AR1)/AD1),)</f>
        <v>0</v>
      </c>
      <c r="AU1" s="237">
        <f t="shared" si="7"/>
        <v>0</v>
      </c>
      <c r="AV1" s="500">
        <f t="shared" ref="AV1:AW1" si="8">IF(AD1&gt;0,(AD1*AT1),)</f>
        <v>0</v>
      </c>
      <c r="AW1" s="404">
        <f t="shared" si="8"/>
        <v>0</v>
      </c>
      <c r="AX1" s="506"/>
      <c r="AY1" s="224"/>
      <c r="AZ1" s="500">
        <f t="shared" ref="AZ1:BA1" si="9">IF(T1&gt;0,(T1*AX1),)</f>
        <v>0</v>
      </c>
      <c r="BA1" s="404">
        <f t="shared" si="9"/>
        <v>0</v>
      </c>
      <c r="BB1" s="508"/>
      <c r="BC1" s="224"/>
      <c r="BD1" s="500">
        <f t="shared" ref="BD1:BE1" si="10">IF(X1&gt;0,(X1*BB1),)</f>
        <v>0</v>
      </c>
      <c r="BE1" s="404">
        <f t="shared" si="10"/>
        <v>0</v>
      </c>
      <c r="BF1" s="509"/>
      <c r="BG1" s="224"/>
      <c r="BH1" s="500">
        <f t="shared" ref="BH1:BI1" si="11">IF(AB1&gt;0,(AB1*BF1),)</f>
        <v>0</v>
      </c>
      <c r="BI1" s="404">
        <f t="shared" si="11"/>
        <v>0</v>
      </c>
      <c r="BJ1" s="500">
        <f t="shared" ref="BJ1:BK1" si="12">IF((AZ1+BD1+BH1)&gt;0,((AZ1+BD1+BH1)/AD1),)</f>
        <v>0</v>
      </c>
      <c r="BK1" s="404">
        <f t="shared" si="12"/>
        <v>0</v>
      </c>
      <c r="BL1" s="500">
        <f t="shared" ref="BL1:BM1" si="13">IF(AF1&gt;0,(AD1*BJ1),)</f>
        <v>0</v>
      </c>
      <c r="BM1" s="404">
        <f t="shared" si="13"/>
        <v>0</v>
      </c>
      <c r="BN1" s="502"/>
      <c r="BO1" s="503"/>
      <c r="BP1" s="500">
        <f t="shared" ref="BP1:BQ1" si="14">IF(CT1&gt;0,BN1,)</f>
        <v>0</v>
      </c>
      <c r="BQ1" s="404">
        <f t="shared" si="14"/>
        <v>0</v>
      </c>
      <c r="BR1" s="502"/>
      <c r="BS1" s="503"/>
      <c r="BT1" s="500">
        <f t="shared" ref="BT1:BU1" si="15">IF(CX1&gt;0,BR1,)</f>
        <v>0</v>
      </c>
      <c r="BU1" s="404">
        <f t="shared" si="15"/>
        <v>0</v>
      </c>
      <c r="BV1" s="502"/>
      <c r="BW1" s="503"/>
      <c r="BX1" s="500">
        <f t="shared" ref="BX1:BY1" si="16">IF(DB1&gt;0,BV1,)</f>
        <v>0</v>
      </c>
      <c r="BY1" s="404">
        <f t="shared" si="16"/>
        <v>0</v>
      </c>
      <c r="BZ1" s="505">
        <f t="shared" ref="BZ1:CA1" si="17">BN1+BR1+BV1</f>
        <v>0</v>
      </c>
      <c r="CA1" s="404">
        <f t="shared" si="17"/>
        <v>0</v>
      </c>
      <c r="CB1" s="505">
        <f t="shared" ref="CB1:CC1" si="18">IF(DF1&gt;0,BZ1,)</f>
        <v>0</v>
      </c>
      <c r="CC1" s="404">
        <f t="shared" si="18"/>
        <v>0</v>
      </c>
      <c r="CD1" s="502"/>
      <c r="CE1" s="503"/>
      <c r="CF1" s="500">
        <f t="shared" ref="CF1:CG1" si="19">IF(BN1&gt;0,(BN1*CD1),)</f>
        <v>0</v>
      </c>
      <c r="CG1" s="404">
        <f t="shared" si="19"/>
        <v>0</v>
      </c>
      <c r="CH1" s="502"/>
      <c r="CI1" s="503"/>
      <c r="CJ1" s="500">
        <f t="shared" ref="CJ1:CK1" si="20">IF(BR1&gt;0,(BR1*CH1),)</f>
        <v>0</v>
      </c>
      <c r="CK1" s="404">
        <f t="shared" si="20"/>
        <v>0</v>
      </c>
      <c r="CL1" s="502"/>
      <c r="CM1" s="503"/>
      <c r="CN1" s="500">
        <f t="shared" ref="CN1:CO1" si="21">IF(BV1&gt;0,(BV1*CL1),)</f>
        <v>0</v>
      </c>
      <c r="CO1" s="404">
        <f t="shared" si="21"/>
        <v>0</v>
      </c>
      <c r="CP1" s="500">
        <f t="shared" ref="CP1:CQ1" si="22">IF(BZ1&gt;0,((CF1+CJ1+CN1)/BZ1),)</f>
        <v>0</v>
      </c>
      <c r="CQ1" s="237">
        <f t="shared" si="22"/>
        <v>0</v>
      </c>
      <c r="CR1" s="500">
        <f t="shared" ref="CR1:CS1" si="23">IF(BZ1&gt;0,(BZ1*CP1),)</f>
        <v>0</v>
      </c>
      <c r="CS1" s="404">
        <f t="shared" si="23"/>
        <v>0</v>
      </c>
      <c r="CT1" s="502"/>
      <c r="CU1" s="503"/>
      <c r="CV1" s="500">
        <f t="shared" ref="CV1:CW1" si="24">IF(BP1&gt;0,(BP1*CT1),)</f>
        <v>0</v>
      </c>
      <c r="CW1" s="404">
        <f t="shared" si="24"/>
        <v>0</v>
      </c>
      <c r="CX1" s="502"/>
      <c r="CY1" s="503"/>
      <c r="CZ1" s="500">
        <f t="shared" ref="CZ1:DA1" si="25">IF(BT1&gt;0,(BT1*CX1),)</f>
        <v>0</v>
      </c>
      <c r="DA1" s="404">
        <f t="shared" si="25"/>
        <v>0</v>
      </c>
      <c r="DB1" s="502"/>
      <c r="DC1" s="503"/>
      <c r="DD1" s="500">
        <f t="shared" ref="DD1:DE1" si="26">IF(BX1&gt;0,(BX1*DB1),)</f>
        <v>0</v>
      </c>
      <c r="DE1" s="404">
        <f t="shared" si="26"/>
        <v>0</v>
      </c>
      <c r="DF1" s="500">
        <f t="shared" ref="DF1:DG1" si="27">IF((CV1+CZ1+DD1)&gt;0,((CV1+CZ1+DD1)/BZ1),)</f>
        <v>0</v>
      </c>
      <c r="DG1" s="404">
        <f t="shared" si="27"/>
        <v>0</v>
      </c>
      <c r="DH1" s="500">
        <f t="shared" ref="DH1:DI1" si="28">IF(CB1&gt;0,(BZ1*DF1),)</f>
        <v>0</v>
      </c>
      <c r="DI1" s="404">
        <f t="shared" si="28"/>
        <v>0</v>
      </c>
      <c r="DJ1" s="500">
        <f t="shared" ref="DJ1:DM1" si="29">AD1+BZ1</f>
        <v>0</v>
      </c>
      <c r="DK1" s="404">
        <f t="shared" si="29"/>
        <v>0</v>
      </c>
      <c r="DL1" s="500">
        <f t="shared" si="29"/>
        <v>0</v>
      </c>
      <c r="DM1" s="404">
        <f t="shared" si="29"/>
        <v>0</v>
      </c>
      <c r="DN1" s="236">
        <f t="shared" ref="DN1:DO1" si="30">IF(DJ1&gt;0,((AD1*AT1)+(BZ1*CP1))/DJ1,)</f>
        <v>0</v>
      </c>
      <c r="DO1" s="237">
        <f t="shared" si="30"/>
        <v>0</v>
      </c>
      <c r="DP1" s="500">
        <f t="shared" ref="DP1:DQ1" si="31">IF(DJ1&gt;0,(DJ1*DN1),)</f>
        <v>0</v>
      </c>
      <c r="DQ1" s="404">
        <f t="shared" si="31"/>
        <v>0</v>
      </c>
      <c r="DR1" s="500">
        <f t="shared" ref="DR1:DS1" si="32">IF(DL1&gt;0,((AF1*BJ1)+(CB1*DF1))/DL1,)</f>
        <v>0</v>
      </c>
      <c r="DS1" s="404">
        <f t="shared" si="32"/>
        <v>0</v>
      </c>
      <c r="DT1" s="500">
        <f t="shared" ref="DT1:DU1" si="33">IF(DL1&gt;0,(DL1*DR1),)</f>
        <v>0</v>
      </c>
      <c r="DU1" s="404">
        <f t="shared" si="33"/>
        <v>0</v>
      </c>
      <c r="DV1" s="502"/>
      <c r="DW1" s="503"/>
      <c r="DX1" s="500">
        <f t="shared" ref="DX1:DY1" si="34">IF(FB1&gt;0,DV1,)</f>
        <v>0</v>
      </c>
      <c r="DY1" s="404">
        <f t="shared" si="34"/>
        <v>0</v>
      </c>
      <c r="DZ1" s="502"/>
      <c r="EA1" s="503"/>
      <c r="EB1" s="500">
        <f t="shared" ref="EB1:EC1" si="35">IF(FF1&gt;0,DZ1,)</f>
        <v>0</v>
      </c>
      <c r="EC1" s="404">
        <f t="shared" si="35"/>
        <v>0</v>
      </c>
      <c r="ED1" s="502"/>
      <c r="EE1" s="503"/>
      <c r="EF1" s="500">
        <f t="shared" ref="EF1:EG1" si="36">IF(FJ1&gt;0,ED1,)</f>
        <v>0</v>
      </c>
      <c r="EG1" s="404">
        <f t="shared" si="36"/>
        <v>0</v>
      </c>
      <c r="EH1" s="505">
        <f t="shared" ref="EH1:EI1" si="37">DV1+DZ1+ED1</f>
        <v>0</v>
      </c>
      <c r="EI1" s="404">
        <f t="shared" si="37"/>
        <v>0</v>
      </c>
      <c r="EJ1" s="505">
        <f t="shared" ref="EJ1:EK1" si="38">IF(FN1&gt;0,EH1,)</f>
        <v>0</v>
      </c>
      <c r="EK1" s="404">
        <f t="shared" si="38"/>
        <v>0</v>
      </c>
      <c r="EL1" s="502"/>
      <c r="EM1" s="503"/>
      <c r="EN1" s="500">
        <f t="shared" ref="EN1:EO1" si="39">IF(DV1&gt;0,(DV1*EL1),)</f>
        <v>0</v>
      </c>
      <c r="EO1" s="404">
        <f t="shared" si="39"/>
        <v>0</v>
      </c>
      <c r="EP1" s="502"/>
      <c r="EQ1" s="503"/>
      <c r="ER1" s="500">
        <f t="shared" ref="ER1:ES1" si="40">IF(DZ1&gt;0,(DZ1*EP1),)</f>
        <v>0</v>
      </c>
      <c r="ES1" s="404">
        <f t="shared" si="40"/>
        <v>0</v>
      </c>
      <c r="ET1" s="502"/>
      <c r="EU1" s="503"/>
      <c r="EV1" s="500">
        <f t="shared" ref="EV1:EW1" si="41">IF(ED1&gt;0,(ED1*ET1),)</f>
        <v>0</v>
      </c>
      <c r="EW1" s="404">
        <f t="shared" si="41"/>
        <v>0</v>
      </c>
      <c r="EX1" s="236">
        <f t="shared" ref="EX1:EY1" si="42">IF(EH1&gt;0,((EN1+ER1+EV1)/EH1),)</f>
        <v>0</v>
      </c>
      <c r="EY1" s="237">
        <f t="shared" si="42"/>
        <v>0</v>
      </c>
      <c r="EZ1" s="500">
        <f t="shared" ref="EZ1:FA1" si="43">IF(EH1&gt;0,(EH1*EX1),)</f>
        <v>0</v>
      </c>
      <c r="FA1" s="404">
        <f t="shared" si="43"/>
        <v>0</v>
      </c>
      <c r="FB1" s="502"/>
      <c r="FC1" s="503"/>
      <c r="FD1" s="500">
        <f t="shared" ref="FD1:FE1" si="44">IF(DX1&gt;0,(DX1*FB1),)</f>
        <v>0</v>
      </c>
      <c r="FE1" s="404">
        <f t="shared" si="44"/>
        <v>0</v>
      </c>
      <c r="FF1" s="502"/>
      <c r="FG1" s="503"/>
      <c r="FH1" s="500">
        <f t="shared" ref="FH1:FI1" si="45">IF(EB1&gt;0,(EB1*FF1),)</f>
        <v>0</v>
      </c>
      <c r="FI1" s="404">
        <f t="shared" si="45"/>
        <v>0</v>
      </c>
      <c r="FJ1" s="502"/>
      <c r="FK1" s="503"/>
      <c r="FL1" s="500">
        <f t="shared" ref="FL1:FM1" si="46">IF(EF1&gt;0,(EF1*FJ1),)</f>
        <v>0</v>
      </c>
      <c r="FM1" s="404">
        <f t="shared" si="46"/>
        <v>0</v>
      </c>
      <c r="FN1" s="500">
        <f t="shared" ref="FN1:FO1" si="47">IF((FD1+FH1+FL1)&gt;0,((FD1+FH1+FL1)/EH1),)</f>
        <v>0</v>
      </c>
      <c r="FO1" s="404">
        <f t="shared" si="47"/>
        <v>0</v>
      </c>
      <c r="FP1" s="500">
        <f t="shared" ref="FP1:FQ1" si="48">IF(EH1&gt;0,(EH1*FN1),)</f>
        <v>0</v>
      </c>
      <c r="FQ1" s="404">
        <f t="shared" si="48"/>
        <v>0</v>
      </c>
      <c r="FR1" s="502"/>
      <c r="FS1" s="503"/>
      <c r="FT1" s="500">
        <f t="shared" ref="FT1:FU1" si="49">IF(FZ1&gt;0,FR1,)</f>
        <v>0</v>
      </c>
      <c r="FU1" s="404">
        <f t="shared" si="49"/>
        <v>0</v>
      </c>
      <c r="FV1" s="502"/>
      <c r="FW1" s="503"/>
      <c r="FX1" s="500">
        <f t="shared" ref="FX1:FY1" si="50">IF(FR1&gt;0,(FR1*FV1),)</f>
        <v>0</v>
      </c>
      <c r="FY1" s="404">
        <f t="shared" si="50"/>
        <v>0</v>
      </c>
      <c r="FZ1" s="502"/>
      <c r="GA1" s="503"/>
      <c r="GB1" s="500">
        <f t="shared" ref="GB1:GC1" si="51">IF(FZ1&gt;0,(FR1*FZ1),)</f>
        <v>0</v>
      </c>
      <c r="GC1" s="404">
        <f t="shared" si="51"/>
        <v>0</v>
      </c>
      <c r="GD1" s="510">
        <f t="shared" ref="GD1:GG1" si="52">(R1+BN1+DV1)</f>
        <v>0</v>
      </c>
      <c r="GE1" s="404">
        <f t="shared" si="52"/>
        <v>0</v>
      </c>
      <c r="GF1" s="500">
        <f t="shared" si="52"/>
        <v>0</v>
      </c>
      <c r="GG1" s="404">
        <f t="shared" si="52"/>
        <v>0</v>
      </c>
      <c r="GH1" s="500" t="str">
        <f t="shared" ref="GH1:GI1" si="53">IF(GD1&gt;0,(AJ1+CF1+EN1),"")</f>
        <v/>
      </c>
      <c r="GI1" s="404" t="str">
        <f t="shared" si="53"/>
        <v/>
      </c>
      <c r="GJ1" s="500" t="str">
        <f t="shared" ref="GJ1:GK1" si="54">IF(GF1&gt;0,(AZ1+CV1+FD1),"")</f>
        <v/>
      </c>
      <c r="GK1" s="404" t="str">
        <f t="shared" si="54"/>
        <v/>
      </c>
      <c r="GL1" s="510">
        <f t="shared" ref="GL1:GO1" si="55">(V1+BR1+DZ1)</f>
        <v>0</v>
      </c>
      <c r="GM1" s="404">
        <f t="shared" si="55"/>
        <v>0</v>
      </c>
      <c r="GN1" s="500">
        <f t="shared" si="55"/>
        <v>0</v>
      </c>
      <c r="GO1" s="404">
        <f t="shared" si="55"/>
        <v>0</v>
      </c>
      <c r="GP1" s="500">
        <f t="shared" ref="GP1:GQ1" si="56">IF(GL1&gt;0,AN1+CJ1+ER1,)</f>
        <v>0</v>
      </c>
      <c r="GQ1" s="404">
        <f t="shared" si="56"/>
        <v>0</v>
      </c>
      <c r="GR1" s="500">
        <f t="shared" ref="GR1:GS1" si="57">IF(GN1&gt;0,BD1+CZ1+FH1,)</f>
        <v>0</v>
      </c>
      <c r="GS1" s="404">
        <f t="shared" si="57"/>
        <v>0</v>
      </c>
      <c r="GT1" s="510">
        <f t="shared" ref="GT1:GW1" si="58">+GL1+GD1</f>
        <v>0</v>
      </c>
      <c r="GU1" s="404">
        <f t="shared" si="58"/>
        <v>0</v>
      </c>
      <c r="GV1" s="500">
        <f t="shared" si="58"/>
        <v>0</v>
      </c>
      <c r="GW1" s="404">
        <f t="shared" si="58"/>
        <v>0</v>
      </c>
      <c r="GX1" s="500" t="str">
        <f t="shared" ref="GX1:HA1" si="59">IF(GT1&gt;0,(GH1+GP1),"")</f>
        <v/>
      </c>
      <c r="GY1" s="404" t="str">
        <f t="shared" si="59"/>
        <v/>
      </c>
      <c r="GZ1" s="500" t="str">
        <f t="shared" si="59"/>
        <v/>
      </c>
      <c r="HA1" s="404" t="str">
        <f t="shared" si="59"/>
        <v/>
      </c>
      <c r="HB1" s="510">
        <f t="shared" ref="HB1:HE1" si="60">(Z1+BV1+ED1)</f>
        <v>0</v>
      </c>
      <c r="HC1" s="404">
        <f t="shared" si="60"/>
        <v>0</v>
      </c>
      <c r="HD1" s="500">
        <f t="shared" si="60"/>
        <v>0</v>
      </c>
      <c r="HE1" s="404">
        <f t="shared" si="60"/>
        <v>0</v>
      </c>
      <c r="HF1" s="500" t="str">
        <f t="shared" ref="HF1:HG1" si="61">IF(HB1&gt;0,(AR1+CN1+EV1),"")</f>
        <v/>
      </c>
      <c r="HG1" s="404" t="str">
        <f t="shared" si="61"/>
        <v/>
      </c>
      <c r="HH1" s="500" t="str">
        <f t="shared" ref="HH1:HI1" si="62">IF(HD1&gt;0,(BH1+DD1+FL1),"")</f>
        <v/>
      </c>
      <c r="HI1" s="404" t="str">
        <f t="shared" si="62"/>
        <v/>
      </c>
      <c r="HJ1" s="510" t="str">
        <f t="shared" ref="HJ1:HK1" si="63">IF((DJ1+EH1+FR1)&gt;0,(DP1+EZ1+FX1),"")</f>
        <v/>
      </c>
      <c r="HK1" s="404" t="str">
        <f t="shared" si="63"/>
        <v/>
      </c>
      <c r="HL1" s="500" t="str">
        <f t="shared" ref="HL1:HM1" si="64">IF((DL1+EJ1+FT1)&gt;0,(DT1+FP1+GB1),"")</f>
        <v/>
      </c>
      <c r="HM1" s="500" t="str">
        <f t="shared" si="64"/>
        <v/>
      </c>
    </row>
    <row r="2" spans="1:221" s="175" customFormat="1" ht="21" customHeight="1" thickBot="1">
      <c r="A2" s="228" t="s">
        <v>508</v>
      </c>
      <c r="B2" s="228"/>
      <c r="C2" s="228"/>
      <c r="D2" s="228"/>
      <c r="E2" s="228"/>
      <c r="F2" s="229" t="s">
        <v>308</v>
      </c>
      <c r="G2" s="15"/>
      <c r="H2" s="13"/>
      <c r="I2" s="13"/>
      <c r="J2" s="14"/>
      <c r="K2" s="14"/>
      <c r="L2" s="10"/>
      <c r="M2" s="10"/>
      <c r="N2" s="10"/>
      <c r="O2" s="14"/>
      <c r="P2" s="10"/>
      <c r="Q2" s="10"/>
      <c r="R2" s="229" t="s">
        <v>255</v>
      </c>
      <c r="S2" s="10"/>
      <c r="T2" s="10"/>
      <c r="U2" s="10"/>
      <c r="V2" s="10"/>
      <c r="W2" s="10"/>
      <c r="X2" s="10"/>
      <c r="Y2" s="10"/>
      <c r="Z2" s="10"/>
      <c r="AA2" s="10"/>
      <c r="AB2" s="10"/>
      <c r="AC2" s="10"/>
      <c r="AD2" s="10"/>
      <c r="AE2" s="10"/>
      <c r="AF2" s="10"/>
      <c r="AG2" s="10"/>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229" t="s">
        <v>255</v>
      </c>
      <c r="BO2" s="10"/>
      <c r="BP2" s="10"/>
      <c r="BQ2" s="10"/>
      <c r="BR2" s="10"/>
      <c r="BS2" s="10"/>
      <c r="BT2" s="10"/>
      <c r="BU2" s="10"/>
      <c r="BV2" s="10"/>
      <c r="BW2" s="10"/>
      <c r="BX2" s="10"/>
      <c r="BY2" s="10"/>
      <c r="BZ2" s="10"/>
      <c r="CA2" s="10"/>
      <c r="CB2" s="10"/>
      <c r="CC2" s="10"/>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74"/>
      <c r="DK2" s="174"/>
      <c r="DL2" s="174"/>
      <c r="DM2" s="174"/>
      <c r="DN2" s="174"/>
      <c r="DO2" s="174"/>
      <c r="DP2" s="174"/>
      <c r="DQ2" s="174"/>
      <c r="DR2" s="174"/>
      <c r="DS2" s="174"/>
      <c r="DT2" s="174"/>
      <c r="DU2" s="174"/>
      <c r="DV2" s="229" t="s">
        <v>300</v>
      </c>
      <c r="DW2" s="10"/>
      <c r="DX2" s="10"/>
      <c r="DY2" s="10"/>
      <c r="DZ2" s="10"/>
      <c r="EA2" s="10"/>
      <c r="EB2" s="10"/>
      <c r="EC2" s="10"/>
      <c r="ED2" s="10"/>
      <c r="EE2" s="10"/>
      <c r="EF2" s="10"/>
      <c r="EG2" s="10"/>
      <c r="EH2" s="10"/>
      <c r="EI2" s="10"/>
      <c r="EJ2" s="10"/>
      <c r="EK2" s="10"/>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229" t="s">
        <v>389</v>
      </c>
      <c r="FS2" s="10"/>
      <c r="FT2" s="10"/>
      <c r="FU2" s="10"/>
      <c r="FV2" s="10"/>
      <c r="FW2" s="10"/>
      <c r="FX2" s="10"/>
      <c r="FY2" s="10"/>
      <c r="FZ2" s="10"/>
      <c r="GA2" s="10"/>
      <c r="GB2" s="10"/>
      <c r="GC2" s="10"/>
      <c r="GD2" s="229" t="s">
        <v>112</v>
      </c>
      <c r="GE2" s="11"/>
      <c r="GF2" s="10"/>
      <c r="GG2" s="10"/>
      <c r="GH2" s="10"/>
      <c r="GI2" s="10"/>
      <c r="GJ2" s="10"/>
      <c r="GK2" s="10"/>
      <c r="GL2" s="229" t="s">
        <v>113</v>
      </c>
      <c r="GM2" s="11"/>
      <c r="GN2" s="10"/>
      <c r="GO2" s="10"/>
      <c r="GP2" s="10"/>
      <c r="GQ2" s="10"/>
      <c r="GR2" s="10"/>
      <c r="GS2" s="10"/>
      <c r="GT2" s="229" t="s">
        <v>301</v>
      </c>
      <c r="GU2" s="11"/>
      <c r="GV2" s="10"/>
      <c r="GW2" s="10"/>
      <c r="GX2" s="10"/>
      <c r="GY2" s="10"/>
      <c r="GZ2" s="10"/>
      <c r="HA2" s="10"/>
      <c r="HB2" s="229" t="s">
        <v>192</v>
      </c>
      <c r="HC2" s="11"/>
      <c r="HD2" s="10"/>
      <c r="HE2" s="10"/>
      <c r="HF2" s="10"/>
      <c r="HG2" s="10"/>
      <c r="HH2" s="10"/>
      <c r="HI2" s="10"/>
      <c r="HJ2" s="229" t="s">
        <v>193</v>
      </c>
      <c r="HK2" s="10"/>
      <c r="HL2" s="10"/>
      <c r="HM2" s="10"/>
    </row>
    <row r="3" spans="1:221" s="175" customFormat="1" ht="14.25" customHeight="1" thickTop="1">
      <c r="A3" s="230" t="s">
        <v>509</v>
      </c>
      <c r="B3" s="231"/>
      <c r="C3" s="231"/>
      <c r="D3" s="231"/>
      <c r="E3" s="231"/>
      <c r="F3" s="188"/>
      <c r="G3" s="185"/>
      <c r="H3" s="190"/>
      <c r="I3" s="185"/>
      <c r="J3" s="188"/>
      <c r="K3" s="190"/>
      <c r="L3" s="188" t="s">
        <v>156</v>
      </c>
      <c r="M3" s="185"/>
      <c r="N3" s="241" t="s">
        <v>516</v>
      </c>
      <c r="O3" s="242"/>
      <c r="P3" s="241" t="s">
        <v>516</v>
      </c>
      <c r="Q3" s="242"/>
      <c r="R3" s="232" t="s">
        <v>579</v>
      </c>
      <c r="S3" s="16"/>
      <c r="T3" s="16"/>
      <c r="U3" s="16"/>
      <c r="V3" s="16"/>
      <c r="W3" s="16"/>
      <c r="X3" s="16"/>
      <c r="Y3" s="16"/>
      <c r="Z3" s="16"/>
      <c r="AA3" s="16"/>
      <c r="AB3" s="16"/>
      <c r="AC3" s="16"/>
      <c r="AD3" s="12"/>
      <c r="AE3" s="12"/>
      <c r="AF3" s="16"/>
      <c r="AG3" s="16"/>
      <c r="AH3" s="232"/>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232" t="s">
        <v>606</v>
      </c>
      <c r="BO3" s="16"/>
      <c r="BP3" s="16"/>
      <c r="BQ3" s="16"/>
      <c r="BR3" s="16"/>
      <c r="BS3" s="16"/>
      <c r="BT3" s="16"/>
      <c r="BU3" s="16"/>
      <c r="BV3" s="16"/>
      <c r="BW3" s="16"/>
      <c r="BX3" s="16"/>
      <c r="BY3" s="16"/>
      <c r="BZ3" s="12"/>
      <c r="CA3" s="12"/>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94" t="s">
        <v>194</v>
      </c>
      <c r="DK3" s="10"/>
      <c r="DL3" s="194"/>
      <c r="DM3" s="10"/>
      <c r="DN3" s="194"/>
      <c r="DO3" s="10"/>
      <c r="DP3" s="194"/>
      <c r="DQ3" s="10"/>
      <c r="DR3" s="194"/>
      <c r="DS3" s="10"/>
      <c r="DT3" s="194"/>
      <c r="DU3" s="10"/>
      <c r="DV3" s="232"/>
      <c r="DW3" s="16"/>
      <c r="DX3" s="16"/>
      <c r="DY3" s="16"/>
      <c r="DZ3" s="16"/>
      <c r="EA3" s="16"/>
      <c r="EB3" s="16"/>
      <c r="EC3" s="16"/>
      <c r="ED3" s="16"/>
      <c r="EE3" s="16"/>
      <c r="EF3" s="16"/>
      <c r="EG3" s="16"/>
      <c r="EH3" s="12"/>
      <c r="EI3" s="12"/>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78"/>
      <c r="FS3" s="238"/>
      <c r="FT3" s="178"/>
      <c r="FU3" s="180"/>
      <c r="FV3" s="178"/>
      <c r="FW3" s="238"/>
      <c r="FX3" s="178"/>
      <c r="FY3" s="180"/>
      <c r="FZ3" s="178"/>
      <c r="GA3" s="238"/>
      <c r="GB3" s="178"/>
      <c r="GC3" s="180"/>
      <c r="GD3" s="178"/>
      <c r="GE3" s="180"/>
      <c r="GF3" s="178"/>
      <c r="GG3" s="180"/>
      <c r="GH3" s="178"/>
      <c r="GI3" s="180"/>
      <c r="GJ3" s="178"/>
      <c r="GK3" s="180"/>
      <c r="GL3" s="178"/>
      <c r="GM3" s="180"/>
      <c r="GN3" s="178"/>
      <c r="GO3" s="180"/>
      <c r="GP3" s="178"/>
      <c r="GQ3" s="180"/>
      <c r="GR3" s="178"/>
      <c r="GS3" s="180"/>
      <c r="GT3" s="178"/>
      <c r="GU3" s="180"/>
      <c r="GV3" s="178"/>
      <c r="GW3" s="180"/>
      <c r="GX3" s="178"/>
      <c r="GY3" s="180"/>
      <c r="GZ3" s="178"/>
      <c r="HA3" s="180"/>
      <c r="HB3" s="178"/>
      <c r="HC3" s="180"/>
      <c r="HD3" s="178"/>
      <c r="HE3" s="180"/>
      <c r="HF3" s="178"/>
      <c r="HG3" s="180"/>
      <c r="HH3" s="178"/>
      <c r="HI3" s="180"/>
      <c r="HJ3" s="178"/>
      <c r="HK3" s="180"/>
      <c r="HL3" s="178"/>
      <c r="HM3" s="180"/>
    </row>
    <row r="4" spans="1:221" s="175" customFormat="1" ht="14.25" customHeight="1">
      <c r="A4" s="233" t="s">
        <v>510</v>
      </c>
      <c r="B4" s="234"/>
      <c r="C4" s="234"/>
      <c r="D4" s="234"/>
      <c r="E4" s="234"/>
      <c r="F4" s="189"/>
      <c r="G4" s="186"/>
      <c r="H4" s="191"/>
      <c r="I4" s="186"/>
      <c r="J4" s="189"/>
      <c r="K4" s="191"/>
      <c r="L4" s="189"/>
      <c r="M4" s="186"/>
      <c r="N4" s="243" t="s">
        <v>515</v>
      </c>
      <c r="O4" s="244"/>
      <c r="P4" s="243" t="s">
        <v>515</v>
      </c>
      <c r="Q4" s="244"/>
      <c r="R4" s="235" t="s">
        <v>580</v>
      </c>
      <c r="S4" s="177"/>
      <c r="T4" s="177"/>
      <c r="U4" s="177"/>
      <c r="V4" s="16"/>
      <c r="W4" s="177"/>
      <c r="X4" s="177"/>
      <c r="Y4" s="177"/>
      <c r="Z4" s="16"/>
      <c r="AA4" s="16"/>
      <c r="AB4" s="16"/>
      <c r="AC4" s="177"/>
      <c r="AD4" s="16"/>
      <c r="AE4" s="177"/>
      <c r="AF4" s="177"/>
      <c r="AG4" s="177"/>
      <c r="AH4" s="232" t="s">
        <v>596</v>
      </c>
      <c r="AI4" s="177"/>
      <c r="AJ4" s="177"/>
      <c r="AK4" s="177"/>
      <c r="AL4" s="177"/>
      <c r="AM4" s="177"/>
      <c r="AN4" s="177"/>
      <c r="AO4" s="177"/>
      <c r="AP4" s="177"/>
      <c r="AQ4" s="177"/>
      <c r="AR4" s="177"/>
      <c r="AS4" s="177"/>
      <c r="AT4" s="177"/>
      <c r="AU4" s="177"/>
      <c r="AV4" s="177"/>
      <c r="AW4" s="177"/>
      <c r="AX4" s="232" t="s">
        <v>597</v>
      </c>
      <c r="AY4" s="177"/>
      <c r="AZ4" s="177"/>
      <c r="BA4" s="177"/>
      <c r="BB4" s="177"/>
      <c r="BC4" s="177"/>
      <c r="BD4" s="177"/>
      <c r="BE4" s="177"/>
      <c r="BF4" s="177"/>
      <c r="BG4" s="177"/>
      <c r="BH4" s="177"/>
      <c r="BI4" s="177"/>
      <c r="BJ4" s="177"/>
      <c r="BK4" s="177"/>
      <c r="BL4" s="177"/>
      <c r="BM4" s="177"/>
      <c r="BN4" s="235" t="s">
        <v>607</v>
      </c>
      <c r="BO4" s="177"/>
      <c r="BP4" s="177"/>
      <c r="BQ4" s="177"/>
      <c r="BR4" s="16"/>
      <c r="BS4" s="177"/>
      <c r="BT4" s="177"/>
      <c r="BU4" s="177"/>
      <c r="BV4" s="16"/>
      <c r="BW4" s="16"/>
      <c r="BX4" s="16"/>
      <c r="BY4" s="177"/>
      <c r="BZ4" s="16"/>
      <c r="CA4" s="177"/>
      <c r="CB4" s="177"/>
      <c r="CC4" s="177"/>
      <c r="CD4" s="232" t="s">
        <v>616</v>
      </c>
      <c r="CE4" s="177"/>
      <c r="CF4" s="177"/>
      <c r="CG4" s="177"/>
      <c r="CH4" s="177"/>
      <c r="CI4" s="177"/>
      <c r="CJ4" s="177"/>
      <c r="CK4" s="177"/>
      <c r="CL4" s="177"/>
      <c r="CM4" s="177"/>
      <c r="CN4" s="177"/>
      <c r="CO4" s="177"/>
      <c r="CP4" s="177"/>
      <c r="CQ4" s="177"/>
      <c r="CR4" s="177"/>
      <c r="CS4" s="177"/>
      <c r="CT4" s="232" t="s">
        <v>625</v>
      </c>
      <c r="CU4" s="177"/>
      <c r="CV4" s="177"/>
      <c r="CW4" s="177"/>
      <c r="CX4" s="177"/>
      <c r="CY4" s="177"/>
      <c r="CZ4" s="177"/>
      <c r="DA4" s="177"/>
      <c r="DB4" s="177"/>
      <c r="DC4" s="177"/>
      <c r="DD4" s="177"/>
      <c r="DE4" s="177"/>
      <c r="DF4" s="177"/>
      <c r="DG4" s="177"/>
      <c r="DH4" s="177"/>
      <c r="DI4" s="177"/>
      <c r="DJ4" s="193"/>
      <c r="DK4" s="192"/>
      <c r="DL4" s="193"/>
      <c r="DM4" s="192"/>
      <c r="DN4" s="193"/>
      <c r="DO4" s="192"/>
      <c r="DP4" s="193"/>
      <c r="DQ4" s="192"/>
      <c r="DR4" s="193"/>
      <c r="DS4" s="192"/>
      <c r="DT4" s="193"/>
      <c r="DU4" s="192"/>
      <c r="DV4" s="235" t="s">
        <v>670</v>
      </c>
      <c r="DW4" s="177"/>
      <c r="DX4" s="177"/>
      <c r="DY4" s="177"/>
      <c r="DZ4" s="16"/>
      <c r="EA4" s="177"/>
      <c r="EB4" s="177"/>
      <c r="EC4" s="177"/>
      <c r="ED4" s="16"/>
      <c r="EE4" s="16"/>
      <c r="EF4" s="16"/>
      <c r="EG4" s="177"/>
      <c r="EH4" s="16"/>
      <c r="EI4" s="177"/>
      <c r="EJ4" s="177"/>
      <c r="EK4" s="177"/>
      <c r="EL4" s="232" t="s">
        <v>641</v>
      </c>
      <c r="EM4" s="177"/>
      <c r="EN4" s="177"/>
      <c r="EO4" s="177"/>
      <c r="EP4" s="177"/>
      <c r="EQ4" s="177"/>
      <c r="ER4" s="177"/>
      <c r="ES4" s="177"/>
      <c r="ET4" s="177"/>
      <c r="EU4" s="177"/>
      <c r="EV4" s="177"/>
      <c r="EW4" s="177"/>
      <c r="EX4" s="177"/>
      <c r="EY4" s="177"/>
      <c r="EZ4" s="177"/>
      <c r="FA4" s="177"/>
      <c r="FB4" s="232" t="s">
        <v>650</v>
      </c>
      <c r="FC4" s="177"/>
      <c r="FD4" s="177"/>
      <c r="FE4" s="177"/>
      <c r="FF4" s="177"/>
      <c r="FG4" s="177"/>
      <c r="FH4" s="177"/>
      <c r="FI4" s="177"/>
      <c r="FJ4" s="177"/>
      <c r="FK4" s="177"/>
      <c r="FL4" s="177"/>
      <c r="FM4" s="177"/>
      <c r="FN4" s="177"/>
      <c r="FO4" s="177"/>
      <c r="FP4" s="177"/>
      <c r="FQ4" s="177"/>
      <c r="FR4" s="179"/>
      <c r="FS4" s="239"/>
      <c r="FT4" s="179"/>
      <c r="FU4" s="176"/>
      <c r="FV4" s="179"/>
      <c r="FW4" s="239"/>
      <c r="FX4" s="179"/>
      <c r="FY4" s="176"/>
      <c r="FZ4" s="179"/>
      <c r="GA4" s="239"/>
      <c r="GB4" s="179"/>
      <c r="GC4" s="176"/>
      <c r="GD4" s="179"/>
      <c r="GE4" s="176"/>
      <c r="GF4" s="179"/>
      <c r="GG4" s="176"/>
      <c r="GH4" s="179"/>
      <c r="GI4" s="176"/>
      <c r="GJ4" s="179"/>
      <c r="GK4" s="176"/>
      <c r="GL4" s="179"/>
      <c r="GM4" s="176"/>
      <c r="GN4" s="179"/>
      <c r="GO4" s="176"/>
      <c r="GP4" s="179"/>
      <c r="GQ4" s="176"/>
      <c r="GR4" s="179"/>
      <c r="GS4" s="176"/>
      <c r="GT4" s="179"/>
      <c r="GU4" s="176"/>
      <c r="GV4" s="179"/>
      <c r="GW4" s="176"/>
      <c r="GX4" s="179"/>
      <c r="GY4" s="176"/>
      <c r="GZ4" s="179"/>
      <c r="HA4" s="176"/>
      <c r="HB4" s="179"/>
      <c r="HC4" s="176"/>
      <c r="HD4" s="179"/>
      <c r="HE4" s="176"/>
      <c r="HF4" s="179"/>
      <c r="HG4" s="176"/>
      <c r="HH4" s="179"/>
      <c r="HI4" s="176"/>
      <c r="HJ4" s="179"/>
      <c r="HK4" s="176"/>
      <c r="HL4" s="179"/>
      <c r="HM4" s="176"/>
    </row>
    <row r="5" spans="1:221" s="175" customFormat="1" ht="92.25" customHeight="1">
      <c r="A5" s="362"/>
      <c r="B5" s="363"/>
      <c r="C5" s="364"/>
      <c r="D5" s="365"/>
      <c r="E5" s="366"/>
      <c r="F5" s="367" t="s">
        <v>574</v>
      </c>
      <c r="G5" s="367"/>
      <c r="H5" s="367" t="s">
        <v>575</v>
      </c>
      <c r="I5" s="367"/>
      <c r="J5" s="368" t="s">
        <v>576</v>
      </c>
      <c r="K5" s="368"/>
      <c r="L5" s="367" t="s">
        <v>577</v>
      </c>
      <c r="M5" s="367"/>
      <c r="N5" s="368" t="s">
        <v>537</v>
      </c>
      <c r="O5" s="368"/>
      <c r="P5" s="368" t="s">
        <v>517</v>
      </c>
      <c r="Q5" s="368"/>
      <c r="R5" s="369" t="s">
        <v>578</v>
      </c>
      <c r="S5" s="370"/>
      <c r="T5" s="371" t="s">
        <v>581</v>
      </c>
      <c r="U5" s="370"/>
      <c r="V5" s="372" t="s">
        <v>582</v>
      </c>
      <c r="W5" s="370"/>
      <c r="X5" s="371" t="s">
        <v>583</v>
      </c>
      <c r="Y5" s="370"/>
      <c r="Z5" s="372" t="s">
        <v>584</v>
      </c>
      <c r="AA5" s="370"/>
      <c r="AB5" s="371" t="s">
        <v>585</v>
      </c>
      <c r="AC5" s="370"/>
      <c r="AD5" s="372" t="s">
        <v>586</v>
      </c>
      <c r="AE5" s="370"/>
      <c r="AF5" s="369" t="s">
        <v>587</v>
      </c>
      <c r="AG5" s="370"/>
      <c r="AH5" s="369" t="s">
        <v>588</v>
      </c>
      <c r="AI5" s="370"/>
      <c r="AJ5" s="371" t="s">
        <v>589</v>
      </c>
      <c r="AK5" s="370"/>
      <c r="AL5" s="372" t="s">
        <v>590</v>
      </c>
      <c r="AM5" s="370"/>
      <c r="AN5" s="371" t="s">
        <v>591</v>
      </c>
      <c r="AO5" s="370"/>
      <c r="AP5" s="372" t="s">
        <v>592</v>
      </c>
      <c r="AQ5" s="370"/>
      <c r="AR5" s="371" t="s">
        <v>593</v>
      </c>
      <c r="AS5" s="370"/>
      <c r="AT5" s="372" t="s">
        <v>594</v>
      </c>
      <c r="AU5" s="370"/>
      <c r="AV5" s="369" t="s">
        <v>595</v>
      </c>
      <c r="AW5" s="370"/>
      <c r="AX5" s="369" t="s">
        <v>598</v>
      </c>
      <c r="AY5" s="370"/>
      <c r="AZ5" s="371" t="s">
        <v>599</v>
      </c>
      <c r="BA5" s="370"/>
      <c r="BB5" s="372" t="s">
        <v>600</v>
      </c>
      <c r="BC5" s="370"/>
      <c r="BD5" s="371" t="s">
        <v>601</v>
      </c>
      <c r="BE5" s="370"/>
      <c r="BF5" s="372" t="s">
        <v>602</v>
      </c>
      <c r="BG5" s="370"/>
      <c r="BH5" s="371" t="s">
        <v>603</v>
      </c>
      <c r="BI5" s="370"/>
      <c r="BJ5" s="372" t="s">
        <v>604</v>
      </c>
      <c r="BK5" s="370"/>
      <c r="BL5" s="369" t="s">
        <v>605</v>
      </c>
      <c r="BM5" s="370"/>
      <c r="BN5" s="369" t="s">
        <v>608</v>
      </c>
      <c r="BO5" s="370"/>
      <c r="BP5" s="371" t="s">
        <v>609</v>
      </c>
      <c r="BQ5" s="370"/>
      <c r="BR5" s="372" t="s">
        <v>610</v>
      </c>
      <c r="BS5" s="370"/>
      <c r="BT5" s="371" t="s">
        <v>611</v>
      </c>
      <c r="BU5" s="370"/>
      <c r="BV5" s="372" t="s">
        <v>612</v>
      </c>
      <c r="BW5" s="370"/>
      <c r="BX5" s="371" t="s">
        <v>613</v>
      </c>
      <c r="BY5" s="370"/>
      <c r="BZ5" s="372" t="s">
        <v>614</v>
      </c>
      <c r="CA5" s="370"/>
      <c r="CB5" s="369" t="s">
        <v>615</v>
      </c>
      <c r="CC5" s="370"/>
      <c r="CD5" s="369" t="s">
        <v>617</v>
      </c>
      <c r="CE5" s="370"/>
      <c r="CF5" s="371" t="s">
        <v>618</v>
      </c>
      <c r="CG5" s="370"/>
      <c r="CH5" s="372" t="s">
        <v>619</v>
      </c>
      <c r="CI5" s="370"/>
      <c r="CJ5" s="371" t="s">
        <v>620</v>
      </c>
      <c r="CK5" s="370"/>
      <c r="CL5" s="372" t="s">
        <v>621</v>
      </c>
      <c r="CM5" s="370"/>
      <c r="CN5" s="371" t="s">
        <v>622</v>
      </c>
      <c r="CO5" s="370"/>
      <c r="CP5" s="372" t="s">
        <v>623</v>
      </c>
      <c r="CQ5" s="370"/>
      <c r="CR5" s="369" t="s">
        <v>624</v>
      </c>
      <c r="CS5" s="370"/>
      <c r="CT5" s="369" t="s">
        <v>626</v>
      </c>
      <c r="CU5" s="370"/>
      <c r="CV5" s="371" t="s">
        <v>627</v>
      </c>
      <c r="CW5" s="370"/>
      <c r="CX5" s="372" t="s">
        <v>628</v>
      </c>
      <c r="CY5" s="370"/>
      <c r="CZ5" s="371" t="s">
        <v>629</v>
      </c>
      <c r="DA5" s="370"/>
      <c r="DB5" s="372" t="s">
        <v>630</v>
      </c>
      <c r="DC5" s="370"/>
      <c r="DD5" s="371" t="s">
        <v>631</v>
      </c>
      <c r="DE5" s="370"/>
      <c r="DF5" s="372" t="s">
        <v>632</v>
      </c>
      <c r="DG5" s="370"/>
      <c r="DH5" s="369" t="s">
        <v>633</v>
      </c>
      <c r="DI5" s="370"/>
      <c r="DJ5" s="369" t="s">
        <v>249</v>
      </c>
      <c r="DK5" s="370"/>
      <c r="DL5" s="369" t="s">
        <v>250</v>
      </c>
      <c r="DM5" s="370"/>
      <c r="DN5" s="369" t="s">
        <v>251</v>
      </c>
      <c r="DO5" s="370"/>
      <c r="DP5" s="369" t="s">
        <v>252</v>
      </c>
      <c r="DQ5" s="370"/>
      <c r="DR5" s="369" t="s">
        <v>253</v>
      </c>
      <c r="DS5" s="370"/>
      <c r="DT5" s="369" t="s">
        <v>254</v>
      </c>
      <c r="DU5" s="370"/>
      <c r="DV5" s="369" t="s">
        <v>634</v>
      </c>
      <c r="DW5" s="370"/>
      <c r="DX5" s="371" t="s">
        <v>555</v>
      </c>
      <c r="DY5" s="370"/>
      <c r="DZ5" s="372" t="s">
        <v>635</v>
      </c>
      <c r="EA5" s="370"/>
      <c r="EB5" s="371" t="s">
        <v>636</v>
      </c>
      <c r="EC5" s="370"/>
      <c r="ED5" s="372" t="s">
        <v>637</v>
      </c>
      <c r="EE5" s="370"/>
      <c r="EF5" s="371" t="s">
        <v>638</v>
      </c>
      <c r="EG5" s="370"/>
      <c r="EH5" s="372" t="s">
        <v>639</v>
      </c>
      <c r="EI5" s="370"/>
      <c r="EJ5" s="369" t="s">
        <v>640</v>
      </c>
      <c r="EK5" s="370"/>
      <c r="EL5" s="369" t="s">
        <v>642</v>
      </c>
      <c r="EM5" s="370"/>
      <c r="EN5" s="371" t="s">
        <v>643</v>
      </c>
      <c r="EO5" s="370"/>
      <c r="EP5" s="372" t="s">
        <v>644</v>
      </c>
      <c r="EQ5" s="370"/>
      <c r="ER5" s="371" t="s">
        <v>645</v>
      </c>
      <c r="ES5" s="370"/>
      <c r="ET5" s="372" t="s">
        <v>646</v>
      </c>
      <c r="EU5" s="370"/>
      <c r="EV5" s="371" t="s">
        <v>647</v>
      </c>
      <c r="EW5" s="370"/>
      <c r="EX5" s="372" t="s">
        <v>648</v>
      </c>
      <c r="EY5" s="370"/>
      <c r="EZ5" s="369" t="s">
        <v>649</v>
      </c>
      <c r="FA5" s="370"/>
      <c r="FB5" s="369" t="s">
        <v>651</v>
      </c>
      <c r="FC5" s="370"/>
      <c r="FD5" s="371" t="s">
        <v>652</v>
      </c>
      <c r="FE5" s="370"/>
      <c r="FF5" s="372" t="s">
        <v>653</v>
      </c>
      <c r="FG5" s="370"/>
      <c r="FH5" s="371" t="s">
        <v>654</v>
      </c>
      <c r="FI5" s="370"/>
      <c r="FJ5" s="372" t="s">
        <v>655</v>
      </c>
      <c r="FK5" s="370"/>
      <c r="FL5" s="371" t="s">
        <v>656</v>
      </c>
      <c r="FM5" s="370"/>
      <c r="FN5" s="372" t="s">
        <v>657</v>
      </c>
      <c r="FO5" s="370"/>
      <c r="FP5" s="369" t="s">
        <v>658</v>
      </c>
      <c r="FQ5" s="370"/>
      <c r="FR5" s="369" t="s">
        <v>659</v>
      </c>
      <c r="FS5" s="373"/>
      <c r="FT5" s="367" t="s">
        <v>660</v>
      </c>
      <c r="FU5" s="370"/>
      <c r="FV5" s="369" t="s">
        <v>661</v>
      </c>
      <c r="FW5" s="370"/>
      <c r="FX5" s="367" t="s">
        <v>662</v>
      </c>
      <c r="FY5" s="370"/>
      <c r="FZ5" s="369" t="s">
        <v>663</v>
      </c>
      <c r="GA5" s="370"/>
      <c r="GB5" s="367" t="s">
        <v>664</v>
      </c>
      <c r="GC5" s="370"/>
      <c r="GD5" s="367" t="s">
        <v>556</v>
      </c>
      <c r="GE5" s="370"/>
      <c r="GF5" s="367" t="s">
        <v>557</v>
      </c>
      <c r="GG5" s="370"/>
      <c r="GH5" s="367" t="s">
        <v>558</v>
      </c>
      <c r="GI5" s="370"/>
      <c r="GJ5" s="367" t="s">
        <v>559</v>
      </c>
      <c r="GK5" s="370"/>
      <c r="GL5" s="367" t="s">
        <v>560</v>
      </c>
      <c r="GM5" s="370"/>
      <c r="GN5" s="367" t="s">
        <v>561</v>
      </c>
      <c r="GO5" s="370"/>
      <c r="GP5" s="367" t="s">
        <v>562</v>
      </c>
      <c r="GQ5" s="370"/>
      <c r="GR5" s="367" t="s">
        <v>563</v>
      </c>
      <c r="GS5" s="370"/>
      <c r="GT5" s="367" t="s">
        <v>564</v>
      </c>
      <c r="GU5" s="370"/>
      <c r="GV5" s="367" t="s">
        <v>565</v>
      </c>
      <c r="GW5" s="370"/>
      <c r="GX5" s="367" t="s">
        <v>566</v>
      </c>
      <c r="GY5" s="370"/>
      <c r="GZ5" s="367" t="s">
        <v>567</v>
      </c>
      <c r="HA5" s="370"/>
      <c r="HB5" s="367" t="s">
        <v>568</v>
      </c>
      <c r="HC5" s="370"/>
      <c r="HD5" s="367" t="s">
        <v>569</v>
      </c>
      <c r="HE5" s="370"/>
      <c r="HF5" s="367" t="s">
        <v>570</v>
      </c>
      <c r="HG5" s="370"/>
      <c r="HH5" s="367" t="s">
        <v>571</v>
      </c>
      <c r="HI5" s="370"/>
      <c r="HJ5" s="367" t="s">
        <v>572</v>
      </c>
      <c r="HK5" s="370"/>
      <c r="HL5" s="367" t="s">
        <v>573</v>
      </c>
      <c r="HM5" s="370"/>
    </row>
    <row r="6" spans="1:221" s="175" customFormat="1" ht="13.5" thickBot="1">
      <c r="A6" s="374" t="s">
        <v>0</v>
      </c>
      <c r="B6" s="375" t="s">
        <v>1</v>
      </c>
      <c r="C6" s="375" t="s">
        <v>511</v>
      </c>
      <c r="D6" s="376" t="s">
        <v>512</v>
      </c>
      <c r="E6" s="377" t="s">
        <v>195</v>
      </c>
      <c r="F6" s="378" t="s">
        <v>669</v>
      </c>
      <c r="G6" s="379" t="s">
        <v>689</v>
      </c>
      <c r="H6" s="380" t="s">
        <v>669</v>
      </c>
      <c r="I6" s="379" t="s">
        <v>689</v>
      </c>
      <c r="J6" s="381" t="s">
        <v>669</v>
      </c>
      <c r="K6" s="382" t="s">
        <v>689</v>
      </c>
      <c r="L6" s="383" t="s">
        <v>669</v>
      </c>
      <c r="M6" s="384" t="s">
        <v>689</v>
      </c>
      <c r="N6" s="381" t="s">
        <v>669</v>
      </c>
      <c r="O6" s="382" t="s">
        <v>689</v>
      </c>
      <c r="P6" s="381" t="s">
        <v>669</v>
      </c>
      <c r="Q6" s="385" t="s">
        <v>689</v>
      </c>
      <c r="R6" s="386" t="s">
        <v>669</v>
      </c>
      <c r="S6" s="387" t="s">
        <v>689</v>
      </c>
      <c r="T6" s="388" t="s">
        <v>669</v>
      </c>
      <c r="U6" s="389" t="s">
        <v>689</v>
      </c>
      <c r="V6" s="390" t="s">
        <v>669</v>
      </c>
      <c r="W6" s="387" t="s">
        <v>689</v>
      </c>
      <c r="X6" s="388" t="s">
        <v>669</v>
      </c>
      <c r="Y6" s="389" t="s">
        <v>689</v>
      </c>
      <c r="Z6" s="390" t="s">
        <v>669</v>
      </c>
      <c r="AA6" s="387" t="s">
        <v>689</v>
      </c>
      <c r="AB6" s="388" t="s">
        <v>669</v>
      </c>
      <c r="AC6" s="389" t="s">
        <v>689</v>
      </c>
      <c r="AD6" s="388" t="s">
        <v>669</v>
      </c>
      <c r="AE6" s="389" t="s">
        <v>689</v>
      </c>
      <c r="AF6" s="388" t="s">
        <v>669</v>
      </c>
      <c r="AG6" s="389" t="s">
        <v>689</v>
      </c>
      <c r="AH6" s="391" t="s">
        <v>669</v>
      </c>
      <c r="AI6" s="392" t="s">
        <v>689</v>
      </c>
      <c r="AJ6" s="381" t="s">
        <v>669</v>
      </c>
      <c r="AK6" s="382" t="s">
        <v>689</v>
      </c>
      <c r="AL6" s="391" t="s">
        <v>669</v>
      </c>
      <c r="AM6" s="392" t="s">
        <v>689</v>
      </c>
      <c r="AN6" s="381" t="s">
        <v>669</v>
      </c>
      <c r="AO6" s="382" t="s">
        <v>689</v>
      </c>
      <c r="AP6" s="391" t="s">
        <v>669</v>
      </c>
      <c r="AQ6" s="392" t="s">
        <v>689</v>
      </c>
      <c r="AR6" s="393" t="s">
        <v>669</v>
      </c>
      <c r="AS6" s="382" t="s">
        <v>689</v>
      </c>
      <c r="AT6" s="381" t="s">
        <v>669</v>
      </c>
      <c r="AU6" s="382" t="s">
        <v>689</v>
      </c>
      <c r="AV6" s="381" t="s">
        <v>669</v>
      </c>
      <c r="AW6" s="382" t="s">
        <v>689</v>
      </c>
      <c r="AX6" s="380" t="s">
        <v>669</v>
      </c>
      <c r="AY6" s="384" t="s">
        <v>689</v>
      </c>
      <c r="AZ6" s="381" t="s">
        <v>669</v>
      </c>
      <c r="BA6" s="382" t="s">
        <v>689</v>
      </c>
      <c r="BB6" s="394" t="s">
        <v>669</v>
      </c>
      <c r="BC6" s="384" t="s">
        <v>689</v>
      </c>
      <c r="BD6" s="381" t="s">
        <v>669</v>
      </c>
      <c r="BE6" s="382" t="s">
        <v>689</v>
      </c>
      <c r="BF6" s="394" t="s">
        <v>669</v>
      </c>
      <c r="BG6" s="384" t="s">
        <v>689</v>
      </c>
      <c r="BH6" s="381" t="s">
        <v>669</v>
      </c>
      <c r="BI6" s="382" t="s">
        <v>689</v>
      </c>
      <c r="BJ6" s="381" t="s">
        <v>669</v>
      </c>
      <c r="BK6" s="382" t="s">
        <v>689</v>
      </c>
      <c r="BL6" s="381" t="s">
        <v>669</v>
      </c>
      <c r="BM6" s="382" t="s">
        <v>689</v>
      </c>
      <c r="BN6" s="395" t="s">
        <v>669</v>
      </c>
      <c r="BO6" s="396" t="s">
        <v>689</v>
      </c>
      <c r="BP6" s="381" t="s">
        <v>669</v>
      </c>
      <c r="BQ6" s="382" t="s">
        <v>689</v>
      </c>
      <c r="BR6" s="394" t="s">
        <v>669</v>
      </c>
      <c r="BS6" s="384" t="s">
        <v>689</v>
      </c>
      <c r="BT6" s="381" t="s">
        <v>669</v>
      </c>
      <c r="BU6" s="382" t="s">
        <v>689</v>
      </c>
      <c r="BV6" s="394" t="s">
        <v>669</v>
      </c>
      <c r="BW6" s="384" t="s">
        <v>689</v>
      </c>
      <c r="BX6" s="381" t="s">
        <v>669</v>
      </c>
      <c r="BY6" s="382" t="s">
        <v>689</v>
      </c>
      <c r="BZ6" s="381" t="s">
        <v>669</v>
      </c>
      <c r="CA6" s="382" t="s">
        <v>689</v>
      </c>
      <c r="CB6" s="381" t="s">
        <v>669</v>
      </c>
      <c r="CC6" s="382" t="s">
        <v>689</v>
      </c>
      <c r="CD6" s="380" t="s">
        <v>669</v>
      </c>
      <c r="CE6" s="384" t="s">
        <v>689</v>
      </c>
      <c r="CF6" s="381" t="s">
        <v>669</v>
      </c>
      <c r="CG6" s="382" t="s">
        <v>689</v>
      </c>
      <c r="CH6" s="394" t="s">
        <v>669</v>
      </c>
      <c r="CI6" s="384" t="s">
        <v>689</v>
      </c>
      <c r="CJ6" s="381" t="s">
        <v>669</v>
      </c>
      <c r="CK6" s="382" t="s">
        <v>689</v>
      </c>
      <c r="CL6" s="394" t="s">
        <v>669</v>
      </c>
      <c r="CM6" s="384" t="s">
        <v>689</v>
      </c>
      <c r="CN6" s="381" t="s">
        <v>669</v>
      </c>
      <c r="CO6" s="382" t="s">
        <v>689</v>
      </c>
      <c r="CP6" s="381" t="s">
        <v>669</v>
      </c>
      <c r="CQ6" s="382" t="s">
        <v>689</v>
      </c>
      <c r="CR6" s="381" t="s">
        <v>669</v>
      </c>
      <c r="CS6" s="382" t="s">
        <v>689</v>
      </c>
      <c r="CT6" s="380" t="s">
        <v>669</v>
      </c>
      <c r="CU6" s="384" t="s">
        <v>689</v>
      </c>
      <c r="CV6" s="381" t="s">
        <v>669</v>
      </c>
      <c r="CW6" s="382" t="s">
        <v>689</v>
      </c>
      <c r="CX6" s="397" t="s">
        <v>669</v>
      </c>
      <c r="CY6" s="384" t="s">
        <v>689</v>
      </c>
      <c r="CZ6" s="381" t="s">
        <v>669</v>
      </c>
      <c r="DA6" s="382" t="s">
        <v>689</v>
      </c>
      <c r="DB6" s="394" t="s">
        <v>669</v>
      </c>
      <c r="DC6" s="384" t="s">
        <v>689</v>
      </c>
      <c r="DD6" s="381" t="s">
        <v>669</v>
      </c>
      <c r="DE6" s="382" t="s">
        <v>689</v>
      </c>
      <c r="DF6" s="381" t="s">
        <v>669</v>
      </c>
      <c r="DG6" s="382" t="s">
        <v>689</v>
      </c>
      <c r="DH6" s="381" t="s">
        <v>669</v>
      </c>
      <c r="DI6" s="382" t="s">
        <v>689</v>
      </c>
      <c r="DJ6" s="381" t="s">
        <v>669</v>
      </c>
      <c r="DK6" s="382" t="s">
        <v>689</v>
      </c>
      <c r="DL6" s="381" t="s">
        <v>669</v>
      </c>
      <c r="DM6" s="382" t="s">
        <v>689</v>
      </c>
      <c r="DN6" s="381" t="s">
        <v>669</v>
      </c>
      <c r="DO6" s="382" t="s">
        <v>689</v>
      </c>
      <c r="DP6" s="381" t="s">
        <v>669</v>
      </c>
      <c r="DQ6" s="382" t="s">
        <v>689</v>
      </c>
      <c r="DR6" s="381" t="s">
        <v>669</v>
      </c>
      <c r="DS6" s="382" t="s">
        <v>689</v>
      </c>
      <c r="DT6" s="381" t="s">
        <v>669</v>
      </c>
      <c r="DU6" s="382" t="s">
        <v>689</v>
      </c>
      <c r="DV6" s="394" t="s">
        <v>669</v>
      </c>
      <c r="DW6" s="384" t="s">
        <v>689</v>
      </c>
      <c r="DX6" s="381" t="s">
        <v>669</v>
      </c>
      <c r="DY6" s="382" t="s">
        <v>689</v>
      </c>
      <c r="DZ6" s="394" t="s">
        <v>669</v>
      </c>
      <c r="EA6" s="384" t="s">
        <v>689</v>
      </c>
      <c r="EB6" s="381" t="s">
        <v>669</v>
      </c>
      <c r="EC6" s="382" t="s">
        <v>689</v>
      </c>
      <c r="ED6" s="394" t="s">
        <v>669</v>
      </c>
      <c r="EE6" s="384" t="s">
        <v>689</v>
      </c>
      <c r="EF6" s="381" t="s">
        <v>669</v>
      </c>
      <c r="EG6" s="382" t="s">
        <v>689</v>
      </c>
      <c r="EH6" s="381" t="s">
        <v>669</v>
      </c>
      <c r="EI6" s="382" t="s">
        <v>689</v>
      </c>
      <c r="EJ6" s="381" t="s">
        <v>669</v>
      </c>
      <c r="EK6" s="382" t="s">
        <v>689</v>
      </c>
      <c r="EL6" s="380" t="s">
        <v>669</v>
      </c>
      <c r="EM6" s="384" t="s">
        <v>689</v>
      </c>
      <c r="EN6" s="381" t="s">
        <v>669</v>
      </c>
      <c r="EO6" s="382" t="s">
        <v>689</v>
      </c>
      <c r="EP6" s="397" t="s">
        <v>669</v>
      </c>
      <c r="EQ6" s="384" t="s">
        <v>689</v>
      </c>
      <c r="ER6" s="381" t="s">
        <v>669</v>
      </c>
      <c r="ES6" s="382" t="s">
        <v>689</v>
      </c>
      <c r="ET6" s="397" t="s">
        <v>669</v>
      </c>
      <c r="EU6" s="384" t="s">
        <v>689</v>
      </c>
      <c r="EV6" s="381" t="s">
        <v>669</v>
      </c>
      <c r="EW6" s="382" t="s">
        <v>689</v>
      </c>
      <c r="EX6" s="381" t="s">
        <v>669</v>
      </c>
      <c r="EY6" s="382" t="s">
        <v>689</v>
      </c>
      <c r="EZ6" s="381" t="s">
        <v>669</v>
      </c>
      <c r="FA6" s="382" t="s">
        <v>689</v>
      </c>
      <c r="FB6" s="380" t="s">
        <v>669</v>
      </c>
      <c r="FC6" s="384" t="s">
        <v>689</v>
      </c>
      <c r="FD6" s="381" t="s">
        <v>669</v>
      </c>
      <c r="FE6" s="382" t="s">
        <v>689</v>
      </c>
      <c r="FF6" s="397" t="s">
        <v>669</v>
      </c>
      <c r="FG6" s="384" t="s">
        <v>689</v>
      </c>
      <c r="FH6" s="381" t="s">
        <v>669</v>
      </c>
      <c r="FI6" s="382" t="s">
        <v>689</v>
      </c>
      <c r="FJ6" s="397" t="s">
        <v>669</v>
      </c>
      <c r="FK6" s="384" t="s">
        <v>689</v>
      </c>
      <c r="FL6" s="381" t="s">
        <v>669</v>
      </c>
      <c r="FM6" s="382" t="s">
        <v>689</v>
      </c>
      <c r="FN6" s="381" t="s">
        <v>669</v>
      </c>
      <c r="FO6" s="382" t="s">
        <v>689</v>
      </c>
      <c r="FP6" s="381" t="s">
        <v>669</v>
      </c>
      <c r="FQ6" s="382" t="s">
        <v>689</v>
      </c>
      <c r="FR6" s="394" t="s">
        <v>669</v>
      </c>
      <c r="FS6" s="384" t="s">
        <v>689</v>
      </c>
      <c r="FT6" s="381" t="s">
        <v>669</v>
      </c>
      <c r="FU6" s="382" t="s">
        <v>689</v>
      </c>
      <c r="FV6" s="394" t="s">
        <v>669</v>
      </c>
      <c r="FW6" s="384" t="s">
        <v>689</v>
      </c>
      <c r="FX6" s="381" t="s">
        <v>669</v>
      </c>
      <c r="FY6" s="382" t="s">
        <v>689</v>
      </c>
      <c r="FZ6" s="394" t="s">
        <v>669</v>
      </c>
      <c r="GA6" s="384" t="s">
        <v>689</v>
      </c>
      <c r="GB6" s="381" t="s">
        <v>669</v>
      </c>
      <c r="GC6" s="382" t="s">
        <v>689</v>
      </c>
      <c r="GD6" s="398" t="s">
        <v>669</v>
      </c>
      <c r="GE6" s="382" t="s">
        <v>689</v>
      </c>
      <c r="GF6" s="381" t="s">
        <v>669</v>
      </c>
      <c r="GG6" s="382" t="s">
        <v>689</v>
      </c>
      <c r="GH6" s="381" t="s">
        <v>669</v>
      </c>
      <c r="GI6" s="382" t="s">
        <v>689</v>
      </c>
      <c r="GJ6" s="381" t="s">
        <v>669</v>
      </c>
      <c r="GK6" s="382" t="s">
        <v>689</v>
      </c>
      <c r="GL6" s="398" t="s">
        <v>669</v>
      </c>
      <c r="GM6" s="382" t="s">
        <v>689</v>
      </c>
      <c r="GN6" s="381" t="s">
        <v>669</v>
      </c>
      <c r="GO6" s="382" t="s">
        <v>689</v>
      </c>
      <c r="GP6" s="381" t="s">
        <v>669</v>
      </c>
      <c r="GQ6" s="382" t="s">
        <v>689</v>
      </c>
      <c r="GR6" s="381" t="s">
        <v>669</v>
      </c>
      <c r="GS6" s="382" t="s">
        <v>689</v>
      </c>
      <c r="GT6" s="398" t="s">
        <v>669</v>
      </c>
      <c r="GU6" s="382" t="s">
        <v>689</v>
      </c>
      <c r="GV6" s="381" t="s">
        <v>669</v>
      </c>
      <c r="GW6" s="382" t="s">
        <v>689</v>
      </c>
      <c r="GX6" s="381" t="s">
        <v>669</v>
      </c>
      <c r="GY6" s="382" t="s">
        <v>689</v>
      </c>
      <c r="GZ6" s="381" t="s">
        <v>669</v>
      </c>
      <c r="HA6" s="382" t="s">
        <v>689</v>
      </c>
      <c r="HB6" s="398" t="s">
        <v>669</v>
      </c>
      <c r="HC6" s="382" t="s">
        <v>689</v>
      </c>
      <c r="HD6" s="381" t="s">
        <v>669</v>
      </c>
      <c r="HE6" s="382" t="s">
        <v>689</v>
      </c>
      <c r="HF6" s="381" t="s">
        <v>669</v>
      </c>
      <c r="HG6" s="382" t="s">
        <v>689</v>
      </c>
      <c r="HH6" s="381" t="s">
        <v>669</v>
      </c>
      <c r="HI6" s="382" t="s">
        <v>689</v>
      </c>
      <c r="HJ6" s="381" t="s">
        <v>669</v>
      </c>
      <c r="HK6" s="382" t="s">
        <v>689</v>
      </c>
      <c r="HL6" s="381" t="s">
        <v>669</v>
      </c>
      <c r="HM6" s="382" t="s">
        <v>689</v>
      </c>
    </row>
    <row r="7" spans="1:221" ht="26.25" thickTop="1">
      <c r="A7" s="172" t="s">
        <v>0</v>
      </c>
      <c r="B7" s="172" t="s">
        <v>3</v>
      </c>
      <c r="C7" s="172" t="s">
        <v>408</v>
      </c>
      <c r="D7" s="182" t="s">
        <v>2</v>
      </c>
      <c r="E7" s="182" t="s">
        <v>4</v>
      </c>
      <c r="F7" s="183" t="s">
        <v>5</v>
      </c>
      <c r="G7" s="183" t="s">
        <v>302</v>
      </c>
      <c r="H7" s="183" t="s">
        <v>6</v>
      </c>
      <c r="I7" s="184" t="s">
        <v>303</v>
      </c>
      <c r="J7" s="183" t="s">
        <v>7</v>
      </c>
      <c r="K7" s="183" t="s">
        <v>304</v>
      </c>
      <c r="L7" s="183" t="s">
        <v>513</v>
      </c>
      <c r="M7" s="184" t="s">
        <v>307</v>
      </c>
      <c r="N7" s="184" t="s">
        <v>122</v>
      </c>
      <c r="O7" s="183" t="s">
        <v>305</v>
      </c>
      <c r="P7" s="183" t="s">
        <v>174</v>
      </c>
      <c r="Q7" s="183" t="s">
        <v>306</v>
      </c>
      <c r="R7" s="184" t="s">
        <v>196</v>
      </c>
      <c r="S7" s="184" t="s">
        <v>309</v>
      </c>
      <c r="T7" s="183" t="s">
        <v>197</v>
      </c>
      <c r="U7" s="183" t="s">
        <v>310</v>
      </c>
      <c r="V7" s="184" t="s">
        <v>202</v>
      </c>
      <c r="W7" s="184" t="s">
        <v>311</v>
      </c>
      <c r="X7" s="183" t="s">
        <v>203</v>
      </c>
      <c r="Y7" s="183" t="s">
        <v>312</v>
      </c>
      <c r="Z7" s="184" t="s">
        <v>208</v>
      </c>
      <c r="AA7" s="184" t="s">
        <v>313</v>
      </c>
      <c r="AB7" s="183" t="s">
        <v>209</v>
      </c>
      <c r="AC7" s="183" t="s">
        <v>314</v>
      </c>
      <c r="AD7" s="183" t="s">
        <v>214</v>
      </c>
      <c r="AE7" s="183" t="s">
        <v>315</v>
      </c>
      <c r="AF7" s="183" t="s">
        <v>215</v>
      </c>
      <c r="AG7" s="183" t="s">
        <v>316</v>
      </c>
      <c r="AH7" s="173" t="s">
        <v>198</v>
      </c>
      <c r="AI7" s="183" t="s">
        <v>317</v>
      </c>
      <c r="AJ7" s="183" t="s">
        <v>199</v>
      </c>
      <c r="AK7" s="183" t="s">
        <v>318</v>
      </c>
      <c r="AL7" s="184" t="s">
        <v>204</v>
      </c>
      <c r="AM7" s="183" t="s">
        <v>319</v>
      </c>
      <c r="AN7" s="183" t="s">
        <v>205</v>
      </c>
      <c r="AO7" s="183" t="s">
        <v>320</v>
      </c>
      <c r="AP7" s="184" t="s">
        <v>210</v>
      </c>
      <c r="AQ7" s="183" t="s">
        <v>321</v>
      </c>
      <c r="AR7" s="183" t="s">
        <v>211</v>
      </c>
      <c r="AS7" s="183" t="s">
        <v>322</v>
      </c>
      <c r="AT7" s="183" t="s">
        <v>216</v>
      </c>
      <c r="AU7" s="183" t="s">
        <v>323</v>
      </c>
      <c r="AV7" s="183" t="s">
        <v>217</v>
      </c>
      <c r="AW7" s="183" t="s">
        <v>324</v>
      </c>
      <c r="AX7" s="184" t="s">
        <v>200</v>
      </c>
      <c r="AY7" s="183" t="s">
        <v>325</v>
      </c>
      <c r="AZ7" s="183" t="s">
        <v>201</v>
      </c>
      <c r="BA7" s="183" t="s">
        <v>326</v>
      </c>
      <c r="BB7" s="184" t="s">
        <v>206</v>
      </c>
      <c r="BC7" s="183" t="s">
        <v>327</v>
      </c>
      <c r="BD7" s="183" t="s">
        <v>207</v>
      </c>
      <c r="BE7" s="183" t="s">
        <v>328</v>
      </c>
      <c r="BF7" s="183" t="s">
        <v>212</v>
      </c>
      <c r="BG7" s="183" t="s">
        <v>329</v>
      </c>
      <c r="BH7" s="183" t="s">
        <v>213</v>
      </c>
      <c r="BI7" s="183" t="s">
        <v>330</v>
      </c>
      <c r="BJ7" s="183" t="s">
        <v>218</v>
      </c>
      <c r="BK7" s="183" t="s">
        <v>406</v>
      </c>
      <c r="BL7" s="183" t="s">
        <v>219</v>
      </c>
      <c r="BM7" s="183" t="s">
        <v>407</v>
      </c>
      <c r="BN7" s="184" t="s">
        <v>8</v>
      </c>
      <c r="BO7" s="184" t="s">
        <v>331</v>
      </c>
      <c r="BP7" s="183" t="s">
        <v>164</v>
      </c>
      <c r="BQ7" s="183" t="s">
        <v>332</v>
      </c>
      <c r="BR7" s="184" t="s">
        <v>17</v>
      </c>
      <c r="BS7" s="184" t="s">
        <v>333</v>
      </c>
      <c r="BT7" s="183" t="s">
        <v>165</v>
      </c>
      <c r="BU7" s="183" t="s">
        <v>334</v>
      </c>
      <c r="BV7" s="184" t="s">
        <v>20</v>
      </c>
      <c r="BW7" s="184" t="s">
        <v>335</v>
      </c>
      <c r="BX7" s="183" t="s">
        <v>166</v>
      </c>
      <c r="BY7" s="183" t="s">
        <v>336</v>
      </c>
      <c r="BZ7" s="183" t="s">
        <v>9</v>
      </c>
      <c r="CA7" s="183" t="s">
        <v>337</v>
      </c>
      <c r="CB7" s="183" t="s">
        <v>175</v>
      </c>
      <c r="CC7" s="183" t="s">
        <v>338</v>
      </c>
      <c r="CD7" s="173" t="s">
        <v>15</v>
      </c>
      <c r="CE7" s="183" t="s">
        <v>339</v>
      </c>
      <c r="CF7" s="183" t="s">
        <v>66</v>
      </c>
      <c r="CG7" s="183" t="s">
        <v>340</v>
      </c>
      <c r="CH7" s="184" t="s">
        <v>18</v>
      </c>
      <c r="CI7" s="183" t="s">
        <v>341</v>
      </c>
      <c r="CJ7" s="183" t="s">
        <v>67</v>
      </c>
      <c r="CK7" s="183" t="s">
        <v>342</v>
      </c>
      <c r="CL7" s="184" t="s">
        <v>21</v>
      </c>
      <c r="CM7" s="183" t="s">
        <v>343</v>
      </c>
      <c r="CN7" s="183" t="s">
        <v>68</v>
      </c>
      <c r="CO7" s="183" t="s">
        <v>344</v>
      </c>
      <c r="CP7" s="183" t="s">
        <v>23</v>
      </c>
      <c r="CQ7" s="183" t="s">
        <v>345</v>
      </c>
      <c r="CR7" s="183" t="s">
        <v>24</v>
      </c>
      <c r="CS7" s="183" t="s">
        <v>346</v>
      </c>
      <c r="CT7" s="173" t="s">
        <v>16</v>
      </c>
      <c r="CU7" s="183" t="s">
        <v>347</v>
      </c>
      <c r="CV7" s="183" t="s">
        <v>127</v>
      </c>
      <c r="CW7" s="183" t="s">
        <v>348</v>
      </c>
      <c r="CX7" s="184" t="s">
        <v>19</v>
      </c>
      <c r="CY7" s="183" t="s">
        <v>349</v>
      </c>
      <c r="CZ7" s="183" t="s">
        <v>128</v>
      </c>
      <c r="DA7" s="183" t="s">
        <v>350</v>
      </c>
      <c r="DB7" s="183" t="s">
        <v>22</v>
      </c>
      <c r="DC7" s="183" t="s">
        <v>351</v>
      </c>
      <c r="DD7" s="183" t="s">
        <v>69</v>
      </c>
      <c r="DE7" s="183" t="s">
        <v>352</v>
      </c>
      <c r="DF7" s="183" t="s">
        <v>25</v>
      </c>
      <c r="DG7" s="183" t="s">
        <v>353</v>
      </c>
      <c r="DH7" s="183" t="s">
        <v>26</v>
      </c>
      <c r="DI7" s="183" t="s">
        <v>354</v>
      </c>
      <c r="DJ7" s="183" t="s">
        <v>220</v>
      </c>
      <c r="DK7" s="183" t="s">
        <v>355</v>
      </c>
      <c r="DL7" s="183" t="s">
        <v>221</v>
      </c>
      <c r="DM7" s="183" t="s">
        <v>356</v>
      </c>
      <c r="DN7" s="183" t="s">
        <v>222</v>
      </c>
      <c r="DO7" s="183" t="s">
        <v>357</v>
      </c>
      <c r="DP7" s="183" t="s">
        <v>223</v>
      </c>
      <c r="DQ7" s="183" t="s">
        <v>358</v>
      </c>
      <c r="DR7" s="183" t="s">
        <v>224</v>
      </c>
      <c r="DS7" s="183" t="s">
        <v>359</v>
      </c>
      <c r="DT7" s="183" t="s">
        <v>225</v>
      </c>
      <c r="DU7" s="183" t="s">
        <v>360</v>
      </c>
      <c r="DV7" s="173" t="s">
        <v>27</v>
      </c>
      <c r="DW7" s="184" t="s">
        <v>361</v>
      </c>
      <c r="DX7" s="183" t="s">
        <v>167</v>
      </c>
      <c r="DY7" s="183" t="s">
        <v>362</v>
      </c>
      <c r="DZ7" s="184" t="s">
        <v>30</v>
      </c>
      <c r="EA7" s="184" t="s">
        <v>363</v>
      </c>
      <c r="EB7" s="183" t="s">
        <v>168</v>
      </c>
      <c r="EC7" s="183" t="s">
        <v>364</v>
      </c>
      <c r="ED7" s="184" t="s">
        <v>33</v>
      </c>
      <c r="EE7" s="184" t="s">
        <v>365</v>
      </c>
      <c r="EF7" s="183" t="s">
        <v>169</v>
      </c>
      <c r="EG7" s="183" t="s">
        <v>366</v>
      </c>
      <c r="EH7" s="183" t="s">
        <v>36</v>
      </c>
      <c r="EI7" s="183" t="s">
        <v>367</v>
      </c>
      <c r="EJ7" s="183" t="s">
        <v>176</v>
      </c>
      <c r="EK7" s="183" t="s">
        <v>368</v>
      </c>
      <c r="EL7" s="173" t="s">
        <v>28</v>
      </c>
      <c r="EM7" s="184" t="s">
        <v>369</v>
      </c>
      <c r="EN7" s="183" t="s">
        <v>70</v>
      </c>
      <c r="EO7" s="183" t="s">
        <v>370</v>
      </c>
      <c r="EP7" s="184" t="s">
        <v>31</v>
      </c>
      <c r="EQ7" s="183" t="s">
        <v>371</v>
      </c>
      <c r="ER7" s="183" t="s">
        <v>71</v>
      </c>
      <c r="ES7" s="183" t="s">
        <v>372</v>
      </c>
      <c r="ET7" s="184" t="s">
        <v>34</v>
      </c>
      <c r="EU7" s="183" t="s">
        <v>373</v>
      </c>
      <c r="EV7" s="183" t="s">
        <v>74</v>
      </c>
      <c r="EW7" s="183" t="s">
        <v>374</v>
      </c>
      <c r="EX7" s="183" t="s">
        <v>37</v>
      </c>
      <c r="EY7" s="183" t="s">
        <v>375</v>
      </c>
      <c r="EZ7" s="183" t="s">
        <v>38</v>
      </c>
      <c r="FA7" s="183" t="s">
        <v>376</v>
      </c>
      <c r="FB7" s="183" t="s">
        <v>29</v>
      </c>
      <c r="FC7" s="184" t="s">
        <v>377</v>
      </c>
      <c r="FD7" s="183" t="s">
        <v>73</v>
      </c>
      <c r="FE7" s="183" t="s">
        <v>378</v>
      </c>
      <c r="FF7" s="184" t="s">
        <v>32</v>
      </c>
      <c r="FG7" s="184" t="s">
        <v>379</v>
      </c>
      <c r="FH7" s="183" t="s">
        <v>72</v>
      </c>
      <c r="FI7" s="183" t="s">
        <v>380</v>
      </c>
      <c r="FJ7" s="183" t="s">
        <v>35</v>
      </c>
      <c r="FK7" s="183" t="s">
        <v>381</v>
      </c>
      <c r="FL7" s="183" t="s">
        <v>75</v>
      </c>
      <c r="FM7" s="183" t="s">
        <v>382</v>
      </c>
      <c r="FN7" s="183" t="s">
        <v>39</v>
      </c>
      <c r="FO7" s="183" t="s">
        <v>383</v>
      </c>
      <c r="FP7" s="183" t="s">
        <v>40</v>
      </c>
      <c r="FQ7" s="183" t="s">
        <v>384</v>
      </c>
      <c r="FR7" s="173" t="s">
        <v>41</v>
      </c>
      <c r="FS7" s="184" t="s">
        <v>385</v>
      </c>
      <c r="FT7" s="183" t="s">
        <v>170</v>
      </c>
      <c r="FU7" s="183" t="s">
        <v>386</v>
      </c>
      <c r="FV7" s="184" t="s">
        <v>42</v>
      </c>
      <c r="FW7" s="184" t="s">
        <v>387</v>
      </c>
      <c r="FX7" s="183" t="s">
        <v>76</v>
      </c>
      <c r="FY7" s="183" t="s">
        <v>388</v>
      </c>
      <c r="FZ7" s="184" t="s">
        <v>43</v>
      </c>
      <c r="GA7" s="184" t="s">
        <v>390</v>
      </c>
      <c r="GB7" s="183" t="s">
        <v>77</v>
      </c>
      <c r="GC7" s="183" t="s">
        <v>391</v>
      </c>
      <c r="GD7" s="173" t="s">
        <v>114</v>
      </c>
      <c r="GE7" s="184" t="s">
        <v>392</v>
      </c>
      <c r="GF7" s="183" t="s">
        <v>173</v>
      </c>
      <c r="GG7" s="183" t="s">
        <v>393</v>
      </c>
      <c r="GH7" s="183" t="s">
        <v>116</v>
      </c>
      <c r="GI7" s="183" t="s">
        <v>394</v>
      </c>
      <c r="GJ7" s="183" t="s">
        <v>117</v>
      </c>
      <c r="GK7" s="183" t="s">
        <v>395</v>
      </c>
      <c r="GL7" s="173" t="s">
        <v>115</v>
      </c>
      <c r="GM7" s="184" t="s">
        <v>396</v>
      </c>
      <c r="GN7" s="183" t="s">
        <v>172</v>
      </c>
      <c r="GO7" s="183" t="s">
        <v>397</v>
      </c>
      <c r="GP7" s="183" t="s">
        <v>118</v>
      </c>
      <c r="GQ7" s="183" t="s">
        <v>398</v>
      </c>
      <c r="GR7" s="183" t="s">
        <v>119</v>
      </c>
      <c r="GS7" s="183" t="s">
        <v>399</v>
      </c>
      <c r="GT7" s="173" t="s">
        <v>151</v>
      </c>
      <c r="GU7" s="184" t="s">
        <v>400</v>
      </c>
      <c r="GV7" s="183" t="s">
        <v>171</v>
      </c>
      <c r="GW7" s="183" t="s">
        <v>401</v>
      </c>
      <c r="GX7" s="183" t="s">
        <v>152</v>
      </c>
      <c r="GY7" s="183" t="s">
        <v>402</v>
      </c>
      <c r="GZ7" s="183" t="s">
        <v>153</v>
      </c>
      <c r="HA7" s="183" t="s">
        <v>403</v>
      </c>
      <c r="HB7" s="173" t="s">
        <v>41</v>
      </c>
      <c r="HC7" s="184" t="s">
        <v>385</v>
      </c>
      <c r="HD7" s="183" t="s">
        <v>170</v>
      </c>
      <c r="HE7" s="183" t="s">
        <v>386</v>
      </c>
      <c r="HF7" s="183" t="s">
        <v>76</v>
      </c>
      <c r="HG7" s="183" t="s">
        <v>388</v>
      </c>
      <c r="HH7" s="183" t="s">
        <v>77</v>
      </c>
      <c r="HI7" s="183" t="s">
        <v>391</v>
      </c>
      <c r="HJ7" s="173" t="s">
        <v>120</v>
      </c>
      <c r="HK7" s="184" t="s">
        <v>404</v>
      </c>
      <c r="HL7" s="183" t="s">
        <v>121</v>
      </c>
      <c r="HM7" s="183" t="s">
        <v>405</v>
      </c>
    </row>
    <row r="8" spans="1:221">
      <c r="A8" s="781" t="s">
        <v>549</v>
      </c>
      <c r="B8" s="782"/>
      <c r="C8" s="783"/>
      <c r="D8" s="784"/>
      <c r="E8" s="784"/>
      <c r="F8" s="422"/>
      <c r="G8" s="423"/>
      <c r="H8" s="422"/>
      <c r="I8" s="423"/>
      <c r="J8" s="500">
        <f t="shared" ref="J8" si="65">F8-H8</f>
        <v>0</v>
      </c>
      <c r="K8" s="404">
        <f t="shared" ref="K8" si="66">G8-I8</f>
        <v>0</v>
      </c>
      <c r="L8" s="422"/>
      <c r="M8" s="423"/>
      <c r="N8" s="500">
        <f t="shared" ref="N8" si="67">+R8+V8+Z8+BN8+BR8+BV8+DV8+DZ8+ED8+FR8</f>
        <v>0</v>
      </c>
      <c r="O8" s="404">
        <f t="shared" ref="O8" si="68">+S8+W8+AA8+BO8+BS8+BW8+DW8+EA8+EE8+FS8</f>
        <v>0</v>
      </c>
      <c r="P8" s="500">
        <f t="shared" ref="P8" si="69">+T8+X8+AB8+BP8+BT8+BX8+DX8+EB8+EF8+FT8</f>
        <v>0</v>
      </c>
      <c r="Q8" s="404">
        <f t="shared" ref="Q8" si="70">+U8+Y8+AC8+BQ8+BU8+BY8+DY8+EC8+EG8+FU8</f>
        <v>0</v>
      </c>
      <c r="R8" s="422"/>
      <c r="S8" s="423"/>
      <c r="T8" s="500">
        <f t="shared" ref="T8" si="71">IF(AX8&gt;0,R8,)</f>
        <v>0</v>
      </c>
      <c r="U8" s="404">
        <f t="shared" ref="U8" si="72">IF(AY8&gt;0,S8,)</f>
        <v>0</v>
      </c>
      <c r="V8" s="422"/>
      <c r="W8" s="423"/>
      <c r="X8" s="500">
        <f t="shared" ref="X8" si="73">IF(BB8&gt;0,V8,)</f>
        <v>0</v>
      </c>
      <c r="Y8" s="404">
        <f t="shared" ref="Y8" si="74">IF(BC8&gt;0,W8,)</f>
        <v>0</v>
      </c>
      <c r="Z8" s="422"/>
      <c r="AA8" s="423"/>
      <c r="AB8" s="500">
        <f t="shared" ref="AB8" si="75">IF(BF8&gt;0,Z8,)</f>
        <v>0</v>
      </c>
      <c r="AC8" s="404">
        <f t="shared" ref="AC8" si="76">IF(BG8&gt;0,AA8,)</f>
        <v>0</v>
      </c>
      <c r="AD8" s="500">
        <f t="shared" ref="AD8" si="77">R8+V8+Z8</f>
        <v>0</v>
      </c>
      <c r="AE8" s="404">
        <f t="shared" ref="AE8" si="78">S8+W8+AA8</f>
        <v>0</v>
      </c>
      <c r="AF8" s="500">
        <f t="shared" ref="AF8" si="79">IF(BJ8&gt;0,AD8,)</f>
        <v>0</v>
      </c>
      <c r="AG8" s="404">
        <f t="shared" ref="AG8" si="80">IF(BK8&gt;0,AE8,)</f>
        <v>0</v>
      </c>
      <c r="AH8" s="424"/>
      <c r="AI8" s="425"/>
      <c r="AJ8" s="500">
        <f t="shared" ref="AJ8" si="81">IF(R8&gt;0,(R8*AH8),)</f>
        <v>0</v>
      </c>
      <c r="AK8" s="404">
        <f t="shared" ref="AK8" si="82">IF(S8&gt;0,(S8*AI8),)</f>
        <v>0</v>
      </c>
      <c r="AL8" s="424"/>
      <c r="AM8" s="425"/>
      <c r="AN8" s="500">
        <f t="shared" ref="AN8" si="83">IF(V8&gt;0,(V8*AL8),)</f>
        <v>0</v>
      </c>
      <c r="AO8" s="404">
        <f t="shared" ref="AO8" si="84">IF(W8&gt;0,(W8*AM8),)</f>
        <v>0</v>
      </c>
      <c r="AP8" s="424"/>
      <c r="AQ8" s="425"/>
      <c r="AR8" s="500">
        <f t="shared" ref="AR8" si="85">IF(Z8&gt;0,(Z8*AP8),)</f>
        <v>0</v>
      </c>
      <c r="AS8" s="404">
        <f t="shared" ref="AS8" si="86">IF(AA8&gt;0,(AA8*AQ8),)</f>
        <v>0</v>
      </c>
      <c r="AT8" s="236">
        <f t="shared" ref="AT8" si="87">IF(AD8&gt;0,((AJ8+AN8+AR8)/AD8),)</f>
        <v>0</v>
      </c>
      <c r="AU8" s="237">
        <f t="shared" ref="AU8" si="88">IF(AE8&gt;0,((AK8+AO8+AS8)/AE8),)</f>
        <v>0</v>
      </c>
      <c r="AV8" s="500">
        <f t="shared" ref="AV8" si="89">IF(AD8&gt;0,(AD8*AT8),)</f>
        <v>0</v>
      </c>
      <c r="AW8" s="404">
        <f t="shared" ref="AW8" si="90">IF(AE8&gt;0,(AE8*AU8),)</f>
        <v>0</v>
      </c>
      <c r="AX8" s="422"/>
      <c r="AY8" s="423"/>
      <c r="AZ8" s="500">
        <f t="shared" ref="AZ8" si="91">IF(T8&gt;0,(T8*AX8),)</f>
        <v>0</v>
      </c>
      <c r="BA8" s="404">
        <f t="shared" ref="BA8" si="92">IF(U8&gt;0,(U8*AY8),)</f>
        <v>0</v>
      </c>
      <c r="BB8" s="422"/>
      <c r="BC8" s="423"/>
      <c r="BD8" s="500">
        <f t="shared" ref="BD8" si="93">IF(X8&gt;0,(X8*BB8),)</f>
        <v>0</v>
      </c>
      <c r="BE8" s="404">
        <f t="shared" ref="BE8" si="94">IF(Y8&gt;0,(Y8*BC8),)</f>
        <v>0</v>
      </c>
      <c r="BF8" s="422"/>
      <c r="BG8" s="423"/>
      <c r="BH8" s="500">
        <f t="shared" ref="BH8" si="95">IF(AB8&gt;0,(AB8*BF8),)</f>
        <v>0</v>
      </c>
      <c r="BI8" s="404">
        <f t="shared" ref="BI8" si="96">IF(AC8&gt;0,(AC8*BG8),)</f>
        <v>0</v>
      </c>
      <c r="BJ8" s="500">
        <f t="shared" ref="BJ8" si="97">IF((AZ8+BD8+BH8)&gt;0,((AZ8+BD8+BH8)/AD8),)</f>
        <v>0</v>
      </c>
      <c r="BK8" s="404">
        <f t="shared" ref="BK8" si="98">IF((BA8+BE8+BI8)&gt;0,((BA8+BE8+BI8)/AE8),)</f>
        <v>0</v>
      </c>
      <c r="BL8" s="500">
        <f t="shared" ref="BL8" si="99">IF(AF8&gt;0,(AD8*BJ8),)</f>
        <v>0</v>
      </c>
      <c r="BM8" s="404">
        <f t="shared" ref="BM8" si="100">IF(AG8&gt;0,(AE8*BK8),)</f>
        <v>0</v>
      </c>
      <c r="BN8" s="422"/>
      <c r="BO8" s="423"/>
      <c r="BP8" s="500">
        <f t="shared" ref="BP8" si="101">IF(CT8&gt;0,BN8,)</f>
        <v>0</v>
      </c>
      <c r="BQ8" s="404">
        <f t="shared" ref="BQ8" si="102">IF(CU8&gt;0,BO8,)</f>
        <v>0</v>
      </c>
      <c r="BR8" s="422"/>
      <c r="BS8" s="423"/>
      <c r="BT8" s="500">
        <f t="shared" ref="BT8" si="103">IF(CX8&gt;0,BR8,)</f>
        <v>0</v>
      </c>
      <c r="BU8" s="404">
        <f t="shared" ref="BU8" si="104">IF(CY8&gt;0,BS8,)</f>
        <v>0</v>
      </c>
      <c r="BV8" s="422"/>
      <c r="BW8" s="423"/>
      <c r="BX8" s="500">
        <f t="shared" ref="BX8" si="105">IF(DB8&gt;0,BV8,)</f>
        <v>0</v>
      </c>
      <c r="BY8" s="404">
        <f t="shared" ref="BY8" si="106">IF(DC8&gt;0,BW8,)</f>
        <v>0</v>
      </c>
      <c r="BZ8" s="500">
        <f t="shared" ref="BZ8" si="107">BN8+BR8+BV8</f>
        <v>0</v>
      </c>
      <c r="CA8" s="404">
        <f t="shared" ref="CA8" si="108">BO8+BS8+BW8</f>
        <v>0</v>
      </c>
      <c r="CB8" s="500">
        <f t="shared" ref="CB8" si="109">IF(DF8&gt;0,BZ8,)</f>
        <v>0</v>
      </c>
      <c r="CC8" s="404">
        <f t="shared" ref="CC8" si="110">IF(DG8&gt;0,CA8,)</f>
        <v>0</v>
      </c>
      <c r="CD8" s="424"/>
      <c r="CE8" s="425"/>
      <c r="CF8" s="500">
        <f t="shared" ref="CF8" si="111">IF(BN8&gt;0,(BN8*CD8),)</f>
        <v>0</v>
      </c>
      <c r="CG8" s="404">
        <f t="shared" ref="CG8" si="112">IF(BO8&gt;0,(BO8*CE8),)</f>
        <v>0</v>
      </c>
      <c r="CH8" s="424"/>
      <c r="CI8" s="425"/>
      <c r="CJ8" s="500">
        <f t="shared" ref="CJ8" si="113">IF(BR8&gt;0,(BR8*CH8),)</f>
        <v>0</v>
      </c>
      <c r="CK8" s="404">
        <f t="shared" ref="CK8" si="114">IF(BS8&gt;0,(BS8*CI8),)</f>
        <v>0</v>
      </c>
      <c r="CL8" s="424"/>
      <c r="CM8" s="425"/>
      <c r="CN8" s="500">
        <f t="shared" ref="CN8" si="115">IF(BV8&gt;0,(BV8*CL8),)</f>
        <v>0</v>
      </c>
      <c r="CO8" s="404">
        <f t="shared" ref="CO8" si="116">IF(BW8&gt;0,(BW8*CM8),)</f>
        <v>0</v>
      </c>
      <c r="CP8" s="500">
        <f t="shared" ref="CP8" si="117">IF(BZ8&gt;0,((CF8+CJ8+CN8)/BZ8),)</f>
        <v>0</v>
      </c>
      <c r="CQ8" s="237">
        <f t="shared" ref="CQ8" si="118">IF(CA8&gt;0,((CG8+CK8+CO8)/CA8),)</f>
        <v>0</v>
      </c>
      <c r="CR8" s="500">
        <f t="shared" ref="CR8" si="119">IF(BZ8&gt;0,(BZ8*CP8),)</f>
        <v>0</v>
      </c>
      <c r="CS8" s="404">
        <f t="shared" ref="CS8" si="120">IF(CA8&gt;0,(CA8*CQ8),)</f>
        <v>0</v>
      </c>
      <c r="CT8" s="422"/>
      <c r="CU8" s="423"/>
      <c r="CV8" s="500">
        <f t="shared" ref="CV8" si="121">IF(BP8&gt;0,(BP8*CT8),)</f>
        <v>0</v>
      </c>
      <c r="CW8" s="404">
        <f t="shared" ref="CW8" si="122">IF(BQ8&gt;0,(BQ8*CU8),)</f>
        <v>0</v>
      </c>
      <c r="CX8" s="422"/>
      <c r="CY8" s="423"/>
      <c r="CZ8" s="500">
        <f t="shared" ref="CZ8" si="123">IF(BT8&gt;0,(BT8*CX8),)</f>
        <v>0</v>
      </c>
      <c r="DA8" s="404">
        <f t="shared" ref="DA8" si="124">IF(BU8&gt;0,(BU8*CY8),)</f>
        <v>0</v>
      </c>
      <c r="DB8" s="422"/>
      <c r="DC8" s="423"/>
      <c r="DD8" s="500">
        <f t="shared" ref="DD8" si="125">IF(BX8&gt;0,(BX8*DB8),)</f>
        <v>0</v>
      </c>
      <c r="DE8" s="404">
        <f t="shared" ref="DE8" si="126">IF(BY8&gt;0,(BY8*DC8),)</f>
        <v>0</v>
      </c>
      <c r="DF8" s="500">
        <f t="shared" ref="DF8" si="127">IF((CV8+CZ8+DD8)&gt;0,((CV8+CZ8+DD8)/BZ8),)</f>
        <v>0</v>
      </c>
      <c r="DG8" s="404">
        <f t="shared" ref="DG8" si="128">IF((CW8+DA8+DE8)&gt;0,((CW8+DA8+DE8)/CA8),)</f>
        <v>0</v>
      </c>
      <c r="DH8" s="500">
        <f t="shared" ref="DH8" si="129">IF(CB8&gt;0,(BZ8*DF8),)</f>
        <v>0</v>
      </c>
      <c r="DI8" s="404">
        <f t="shared" ref="DI8" si="130">IF(CC8&gt;0,(CA8*DG8),)</f>
        <v>0</v>
      </c>
      <c r="DJ8" s="500">
        <f t="shared" ref="DJ8" si="131">AD8+BZ8</f>
        <v>0</v>
      </c>
      <c r="DK8" s="404">
        <f t="shared" ref="DK8" si="132">AE8+CA8</f>
        <v>0</v>
      </c>
      <c r="DL8" s="500">
        <f t="shared" ref="DL8" si="133">AF8+CB8</f>
        <v>0</v>
      </c>
      <c r="DM8" s="404">
        <f t="shared" ref="DM8" si="134">AG8+CC8</f>
        <v>0</v>
      </c>
      <c r="DN8" s="236">
        <f t="shared" ref="DN8" si="135">IF(DJ8&gt;0,((AD8*AT8)+(BZ8*CP8))/DJ8,)</f>
        <v>0</v>
      </c>
      <c r="DO8" s="237">
        <f t="shared" ref="DO8" si="136">IF(DK8&gt;0,((AE8*AU8)+(CA8*CQ8))/DK8,)</f>
        <v>0</v>
      </c>
      <c r="DP8" s="500">
        <f t="shared" ref="DP8" si="137">IF(DJ8&gt;0,(DJ8*DN8),)</f>
        <v>0</v>
      </c>
      <c r="DQ8" s="404">
        <f t="shared" ref="DQ8" si="138">IF(DK8&gt;0,(DK8*DO8),)</f>
        <v>0</v>
      </c>
      <c r="DR8" s="500">
        <f t="shared" ref="DR8" si="139">IF(DL8&gt;0,((AF8*BJ8)+(CB8*DF8))/DL8,)</f>
        <v>0</v>
      </c>
      <c r="DS8" s="404">
        <f t="shared" ref="DS8" si="140">IF(DM8&gt;0,((AG8*BK8)+(CC8*DG8))/DM8,)</f>
        <v>0</v>
      </c>
      <c r="DT8" s="500">
        <f t="shared" ref="DT8" si="141">IF(DL8&gt;0,(DL8*DR8),)</f>
        <v>0</v>
      </c>
      <c r="DU8" s="404">
        <f t="shared" ref="DU8" si="142">IF(DM8&gt;0,(DM8*DS8),)</f>
        <v>0</v>
      </c>
      <c r="DV8" s="422"/>
      <c r="DW8" s="423"/>
      <c r="DX8" s="500">
        <f t="shared" ref="DX8" si="143">IF(FB8&gt;0,DV8,)</f>
        <v>0</v>
      </c>
      <c r="DY8" s="404">
        <f t="shared" ref="DY8" si="144">IF(FC8&gt;0,DW8,)</f>
        <v>0</v>
      </c>
      <c r="DZ8" s="422"/>
      <c r="EA8" s="423"/>
      <c r="EB8" s="500">
        <f t="shared" ref="EB8" si="145">IF(FF8&gt;0,DZ8,)</f>
        <v>0</v>
      </c>
      <c r="EC8" s="404">
        <f t="shared" ref="EC8" si="146">IF(FG8&gt;0,EA8,)</f>
        <v>0</v>
      </c>
      <c r="ED8" s="422"/>
      <c r="EE8" s="423"/>
      <c r="EF8" s="500">
        <f t="shared" ref="EF8" si="147">IF(FJ8&gt;0,ED8,)</f>
        <v>0</v>
      </c>
      <c r="EG8" s="404">
        <f t="shared" ref="EG8" si="148">IF(FK8&gt;0,EE8,)</f>
        <v>0</v>
      </c>
      <c r="EH8" s="500">
        <f t="shared" ref="EH8" si="149">DV8+DZ8+ED8</f>
        <v>0</v>
      </c>
      <c r="EI8" s="404">
        <f t="shared" ref="EI8" si="150">DW8+EA8+EE8</f>
        <v>0</v>
      </c>
      <c r="EJ8" s="500">
        <f t="shared" ref="EJ8" si="151">IF(FN8&gt;0,EH8,)</f>
        <v>0</v>
      </c>
      <c r="EK8" s="404">
        <f t="shared" ref="EK8" si="152">IF(FO8&gt;0,EI8,)</f>
        <v>0</v>
      </c>
      <c r="EL8" s="424"/>
      <c r="EM8" s="425"/>
      <c r="EN8" s="500">
        <f t="shared" ref="EN8" si="153">IF(DV8&gt;0,(DV8*EL8),)</f>
        <v>0</v>
      </c>
      <c r="EO8" s="404">
        <f t="shared" ref="EO8" si="154">IF(DW8&gt;0,(DW8*EM8),)</f>
        <v>0</v>
      </c>
      <c r="EP8" s="424"/>
      <c r="EQ8" s="425"/>
      <c r="ER8" s="500">
        <f t="shared" ref="ER8" si="155">IF(DZ8&gt;0,(DZ8*EP8),)</f>
        <v>0</v>
      </c>
      <c r="ES8" s="404">
        <f t="shared" ref="ES8" si="156">IF(EA8&gt;0,(EA8*EQ8),)</f>
        <v>0</v>
      </c>
      <c r="ET8" s="424"/>
      <c r="EU8" s="425"/>
      <c r="EV8" s="500">
        <f t="shared" ref="EV8" si="157">IF(ED8&gt;0,(ED8*ET8),)</f>
        <v>0</v>
      </c>
      <c r="EW8" s="404">
        <f t="shared" ref="EW8" si="158">IF(EE8&gt;0,(EE8*EU8),)</f>
        <v>0</v>
      </c>
      <c r="EX8" s="236">
        <f t="shared" ref="EX8" si="159">IF(EH8&gt;0,((EN8+ER8+EV8)/EH8),)</f>
        <v>0</v>
      </c>
      <c r="EY8" s="237">
        <f t="shared" ref="EY8" si="160">IF(EI8&gt;0,((EO8+ES8+EW8)/EI8),)</f>
        <v>0</v>
      </c>
      <c r="EZ8" s="500">
        <f t="shared" ref="EZ8" si="161">IF(EH8&gt;0,(EH8*EX8),)</f>
        <v>0</v>
      </c>
      <c r="FA8" s="404">
        <f t="shared" ref="FA8" si="162">IF(EI8&gt;0,(EI8*EY8),)</f>
        <v>0</v>
      </c>
      <c r="FB8" s="422"/>
      <c r="FC8" s="423"/>
      <c r="FD8" s="500">
        <f t="shared" ref="FD8" si="163">IF(DX8&gt;0,(DX8*FB8),)</f>
        <v>0</v>
      </c>
      <c r="FE8" s="404">
        <f t="shared" ref="FE8" si="164">IF(DY8&gt;0,(DY8*FC8),)</f>
        <v>0</v>
      </c>
      <c r="FF8" s="422"/>
      <c r="FG8" s="423"/>
      <c r="FH8" s="500">
        <f t="shared" ref="FH8" si="165">IF(EB8&gt;0,(EB8*FF8),)</f>
        <v>0</v>
      </c>
      <c r="FI8" s="404">
        <f t="shared" ref="FI8" si="166">IF(EC8&gt;0,(EC8*FG8),)</f>
        <v>0</v>
      </c>
      <c r="FJ8" s="422"/>
      <c r="FK8" s="423"/>
      <c r="FL8" s="500">
        <f t="shared" ref="FL8" si="167">IF(EF8&gt;0,(EF8*FJ8),)</f>
        <v>0</v>
      </c>
      <c r="FM8" s="404">
        <f t="shared" ref="FM8" si="168">IF(EG8&gt;0,(EG8*FK8),)</f>
        <v>0</v>
      </c>
      <c r="FN8" s="500">
        <f t="shared" ref="FN8" si="169">IF((FD8+FH8+FL8)&gt;0,((FD8+FH8+FL8)/EH8),)</f>
        <v>0</v>
      </c>
      <c r="FO8" s="404">
        <f t="shared" ref="FO8" si="170">IF((FE8+FI8+FM8)&gt;0,((FE8+FI8+FM8)/EI8),)</f>
        <v>0</v>
      </c>
      <c r="FP8" s="500">
        <f t="shared" ref="FP8" si="171">IF(EH8&gt;0,(EH8*FN8),)</f>
        <v>0</v>
      </c>
      <c r="FQ8" s="404">
        <f t="shared" ref="FQ8" si="172">IF(EI8&gt;0,(EI8*FO8),)</f>
        <v>0</v>
      </c>
      <c r="FR8" s="422"/>
      <c r="FS8" s="423"/>
      <c r="FT8" s="500">
        <f t="shared" ref="FT8" si="173">IF(FZ8&gt;0,FR8,)</f>
        <v>0</v>
      </c>
      <c r="FU8" s="404">
        <f t="shared" ref="FU8" si="174">IF(GA8&gt;0,FS8,)</f>
        <v>0</v>
      </c>
      <c r="FV8" s="424"/>
      <c r="FW8" s="425"/>
      <c r="FX8" s="500">
        <f t="shared" ref="FX8" si="175">IF(FR8&gt;0,(FR8*FV8),)</f>
        <v>0</v>
      </c>
      <c r="FY8" s="404">
        <f t="shared" ref="FY8" si="176">IF(FS8&gt;0,(FS8*FW8),)</f>
        <v>0</v>
      </c>
      <c r="FZ8" s="424"/>
      <c r="GA8" s="425"/>
      <c r="GB8" s="500">
        <f t="shared" ref="GB8" si="177">IF(FZ8&gt;0,(FR8*FZ8),)</f>
        <v>0</v>
      </c>
      <c r="GC8" s="404">
        <f t="shared" ref="GC8" si="178">IF(GA8&gt;0,(FS8*GA8),)</f>
        <v>0</v>
      </c>
      <c r="GD8" s="510">
        <f t="shared" ref="GD8" si="179">(R8+BN8+DV8)</f>
        <v>0</v>
      </c>
      <c r="GE8" s="404">
        <f t="shared" ref="GE8" si="180">(S8+BO8+DW8)</f>
        <v>0</v>
      </c>
      <c r="GF8" s="500">
        <f t="shared" ref="GF8" si="181">(T8+BP8+DX8)</f>
        <v>0</v>
      </c>
      <c r="GG8" s="404">
        <f t="shared" ref="GG8" si="182">(U8+BQ8+DY8)</f>
        <v>0</v>
      </c>
      <c r="GH8" s="500" t="str">
        <f t="shared" ref="GH8" si="183">IF(GD8&gt;0,(AJ8+CF8+EN8),"")</f>
        <v/>
      </c>
      <c r="GI8" s="404" t="str">
        <f t="shared" ref="GI8" si="184">IF(GE8&gt;0,(AK8+CG8+EO8),"")</f>
        <v/>
      </c>
      <c r="GJ8" s="500" t="str">
        <f t="shared" ref="GJ8" si="185">IF(GF8&gt;0,(AZ8+CV8+FD8),"")</f>
        <v/>
      </c>
      <c r="GK8" s="404" t="str">
        <f t="shared" ref="GK8" si="186">IF(GG8&gt;0,(BA8+CW8+FE8),"")</f>
        <v/>
      </c>
      <c r="GL8" s="510">
        <f t="shared" ref="GL8" si="187">(V8+BR8+DZ8)</f>
        <v>0</v>
      </c>
      <c r="GM8" s="404">
        <f t="shared" ref="GM8" si="188">(W8+BS8+EA8)</f>
        <v>0</v>
      </c>
      <c r="GN8" s="500">
        <f t="shared" ref="GN8" si="189">(X8+BT8+EB8)</f>
        <v>0</v>
      </c>
      <c r="GO8" s="404">
        <f t="shared" ref="GO8" si="190">(Y8+BU8+EC8)</f>
        <v>0</v>
      </c>
      <c r="GP8" s="500">
        <f t="shared" ref="GP8" si="191">IF(GL8&gt;0,AN8+CJ8+ER8,)</f>
        <v>0</v>
      </c>
      <c r="GQ8" s="404">
        <f t="shared" ref="GQ8" si="192">IF(GM8&gt;0,AO8+CK8+ES8,)</f>
        <v>0</v>
      </c>
      <c r="GR8" s="500">
        <f t="shared" ref="GR8" si="193">IF(GN8&gt;0,BD8+CZ8+FH8,)</f>
        <v>0</v>
      </c>
      <c r="GS8" s="404">
        <f t="shared" ref="GS8" si="194">IF(GO8&gt;0,BE8+DA8+FI8,)</f>
        <v>0</v>
      </c>
      <c r="GT8" s="510">
        <f t="shared" ref="GT8" si="195">+GL8+GD8</f>
        <v>0</v>
      </c>
      <c r="GU8" s="404">
        <f t="shared" ref="GU8" si="196">+GM8+GE8</f>
        <v>0</v>
      </c>
      <c r="GV8" s="500">
        <f t="shared" ref="GV8" si="197">+GN8+GF8</f>
        <v>0</v>
      </c>
      <c r="GW8" s="404">
        <f t="shared" ref="GW8" si="198">+GO8+GG8</f>
        <v>0</v>
      </c>
      <c r="GX8" s="500" t="str">
        <f t="shared" ref="GX8" si="199">IF(GT8&gt;0,(GH8+GP8),"")</f>
        <v/>
      </c>
      <c r="GY8" s="404" t="str">
        <f t="shared" ref="GY8" si="200">IF(GU8&gt;0,(GI8+GQ8),"")</f>
        <v/>
      </c>
      <c r="GZ8" s="500" t="str">
        <f t="shared" ref="GZ8" si="201">IF(GV8&gt;0,(GJ8+GR8),"")</f>
        <v/>
      </c>
      <c r="HA8" s="404" t="str">
        <f t="shared" ref="HA8" si="202">IF(GW8&gt;0,(GK8+GS8),"")</f>
        <v/>
      </c>
      <c r="HB8" s="510">
        <f t="shared" ref="HB8" si="203">(Z8+BV8+ED8)</f>
        <v>0</v>
      </c>
      <c r="HC8" s="404">
        <f t="shared" ref="HC8" si="204">(AA8+BW8+EE8)</f>
        <v>0</v>
      </c>
      <c r="HD8" s="500">
        <f t="shared" ref="HD8" si="205">(AB8+BX8+EF8)</f>
        <v>0</v>
      </c>
      <c r="HE8" s="404">
        <f t="shared" ref="HE8" si="206">(AC8+BY8+EG8)</f>
        <v>0</v>
      </c>
      <c r="HF8" s="500" t="str">
        <f t="shared" ref="HF8" si="207">IF(HB8&gt;0,(AR8+CN8+EV8),"")</f>
        <v/>
      </c>
      <c r="HG8" s="404" t="str">
        <f t="shared" ref="HG8" si="208">IF(HC8&gt;0,(AS8+CO8+EW8),"")</f>
        <v/>
      </c>
      <c r="HH8" s="500" t="str">
        <f t="shared" ref="HH8" si="209">IF(HD8&gt;0,(BH8+DD8+FL8),"")</f>
        <v/>
      </c>
      <c r="HI8" s="404" t="str">
        <f t="shared" ref="HI8" si="210">IF(HE8&gt;0,(BI8+DE8+FM8),"")</f>
        <v/>
      </c>
      <c r="HJ8" s="510" t="str">
        <f t="shared" ref="HJ8" si="211">IF((DJ8+EH8+FR8)&gt;0,(DP8+EZ8+FX8),"")</f>
        <v/>
      </c>
      <c r="HK8" s="404" t="str">
        <f t="shared" ref="HK8" si="212">IF((DK8+EI8+FS8)&gt;0,(DQ8+FA8+FY8),"")</f>
        <v/>
      </c>
      <c r="HL8" s="500" t="str">
        <f t="shared" ref="HL8" si="213">IF((DL8+EJ8+FT8)&gt;0,(DT8+FP8+GB8),"")</f>
        <v/>
      </c>
      <c r="HM8" s="404" t="str">
        <f t="shared" ref="HM8" si="214">IF((DM8+EK8+FU8)&gt;0,(DU8+FQ8+GC8),"")</f>
        <v/>
      </c>
    </row>
    <row r="9" spans="1:221">
      <c r="A9" s="745" t="s">
        <v>542</v>
      </c>
      <c r="B9" s="746" t="s">
        <v>1101</v>
      </c>
      <c r="C9" s="747"/>
      <c r="D9" s="606">
        <v>106397</v>
      </c>
      <c r="E9" s="606">
        <v>1</v>
      </c>
      <c r="F9" s="422">
        <v>3906</v>
      </c>
      <c r="G9" s="595">
        <v>4206</v>
      </c>
      <c r="H9" s="422">
        <v>44</v>
      </c>
      <c r="I9" s="595">
        <v>54</v>
      </c>
      <c r="J9" s="500">
        <f t="shared" ref="J9:J72" si="215">F9-H9</f>
        <v>3862</v>
      </c>
      <c r="K9" s="404">
        <f t="shared" ref="K9:K72" si="216">G9-I9</f>
        <v>4152</v>
      </c>
      <c r="L9" s="422">
        <v>120</v>
      </c>
      <c r="M9" s="748">
        <v>120</v>
      </c>
      <c r="N9" s="500">
        <f t="shared" ref="N9:N72" si="217">+R9+V9+Z9+BN9+BR9+BV9+DV9+DZ9+ED9+FR9</f>
        <v>3862</v>
      </c>
      <c r="O9" s="404">
        <f t="shared" ref="O9:O72" si="218">+S9+W9+AA9+BO9+BS9+BW9+DW9+EA9+EE9+FS9</f>
        <v>4152</v>
      </c>
      <c r="P9" s="500">
        <f t="shared" ref="P9:P72" si="219">+T9+X9+AB9+BP9+BT9+BX9+DX9+EB9+EF9+FT9</f>
        <v>3862</v>
      </c>
      <c r="Q9" s="404">
        <f t="shared" ref="Q9:Q72" si="220">+U9+Y9+AC9+BQ9+BU9+BY9+DY9+EC9+EG9+FU9</f>
        <v>4152</v>
      </c>
      <c r="R9" s="422">
        <v>671</v>
      </c>
      <c r="S9" s="595">
        <v>697</v>
      </c>
      <c r="T9" s="500">
        <f t="shared" ref="T9:T72" si="221">IF(AX9&gt;0,R9,)</f>
        <v>671</v>
      </c>
      <c r="U9" s="404">
        <f t="shared" ref="U9:U72" si="222">IF(AY9&gt;0,S9,)</f>
        <v>697</v>
      </c>
      <c r="V9" s="422">
        <v>35</v>
      </c>
      <c r="W9" s="595">
        <v>47</v>
      </c>
      <c r="X9" s="500">
        <f t="shared" ref="X9:X72" si="223">IF(BB9&gt;0,V9,)</f>
        <v>35</v>
      </c>
      <c r="Y9" s="404">
        <f t="shared" ref="Y9:Y72" si="224">IF(BC9&gt;0,W9,)</f>
        <v>47</v>
      </c>
      <c r="Z9" s="422"/>
      <c r="AA9" s="595"/>
      <c r="AB9" s="500">
        <f t="shared" ref="AB9:AB72" si="225">IF(BF9&gt;0,Z9,)</f>
        <v>0</v>
      </c>
      <c r="AC9" s="404">
        <f t="shared" ref="AC9:AC72" si="226">IF(BG9&gt;0,AA9,)</f>
        <v>0</v>
      </c>
      <c r="AD9" s="500">
        <f t="shared" ref="AD9:AD72" si="227">R9+V9+Z9</f>
        <v>706</v>
      </c>
      <c r="AE9" s="404">
        <f t="shared" ref="AE9:AE72" si="228">S9+W9+AA9</f>
        <v>744</v>
      </c>
      <c r="AF9" s="500">
        <f t="shared" ref="AF9:AF72" si="229">IF(BJ9&gt;0,AD9,)</f>
        <v>706</v>
      </c>
      <c r="AG9" s="404">
        <f t="shared" ref="AG9:AG72" si="230">IF(BK9&gt;0,AE9,)</f>
        <v>744</v>
      </c>
      <c r="AH9" s="424">
        <v>4.32</v>
      </c>
      <c r="AI9" s="749">
        <v>4.32</v>
      </c>
      <c r="AJ9" s="500">
        <f t="shared" ref="AJ9:AJ72" si="231">IF(R9&gt;0,(R9*AH9),)</f>
        <v>2898.7200000000003</v>
      </c>
      <c r="AK9" s="404">
        <f t="shared" ref="AK9:AK72" si="232">IF(S9&gt;0,(S9*AI9),)</f>
        <v>3011.0400000000004</v>
      </c>
      <c r="AL9" s="424">
        <v>5.17</v>
      </c>
      <c r="AM9" s="749">
        <v>4.55</v>
      </c>
      <c r="AN9" s="500">
        <f t="shared" ref="AN9:AN72" si="233">IF(V9&gt;0,(V9*AL9),)</f>
        <v>180.95</v>
      </c>
      <c r="AO9" s="404">
        <f t="shared" ref="AO9:AO72" si="234">IF(W9&gt;0,(W9*AM9),)</f>
        <v>213.85</v>
      </c>
      <c r="AP9" s="424"/>
      <c r="AQ9" s="749"/>
      <c r="AR9" s="500">
        <f t="shared" ref="AR9:AR72" si="235">IF(Z9&gt;0,(Z9*AP9),)</f>
        <v>0</v>
      </c>
      <c r="AS9" s="404">
        <f t="shared" ref="AS9:AS72" si="236">IF(AA9&gt;0,(AA9*AQ9),)</f>
        <v>0</v>
      </c>
      <c r="AT9" s="236">
        <f t="shared" ref="AT9:AT72" si="237">IF(AD9&gt;0,((AJ9+AN9+AR9)/AD9),)</f>
        <v>4.3621388101983003</v>
      </c>
      <c r="AU9" s="237">
        <f t="shared" ref="AU9:AU72" si="238">IF(AE9&gt;0,((AK9+AO9+AS9)/AE9),)</f>
        <v>4.3345295698924735</v>
      </c>
      <c r="AV9" s="500">
        <f t="shared" ref="AV9:AV72" si="239">IF(AD9&gt;0,(AD9*AT9),)</f>
        <v>3079.67</v>
      </c>
      <c r="AW9" s="404">
        <f t="shared" ref="AW9:AW72" si="240">IF(AE9&gt;0,(AE9*AU9),)</f>
        <v>3224.8900000000003</v>
      </c>
      <c r="AX9" s="422">
        <v>131.30000000000001</v>
      </c>
      <c r="AY9" s="750">
        <v>131.4</v>
      </c>
      <c r="AZ9" s="500">
        <f t="shared" ref="AZ9:AZ72" si="241">IF(T9&gt;0,(T9*AX9),)</f>
        <v>88102.3</v>
      </c>
      <c r="BA9" s="404">
        <f t="shared" ref="BA9:BA72" si="242">IF(U9&gt;0,(U9*AY9),)</f>
        <v>91585.8</v>
      </c>
      <c r="BB9" s="422">
        <v>133.80000000000001</v>
      </c>
      <c r="BC9" s="750">
        <v>135.6</v>
      </c>
      <c r="BD9" s="500">
        <f t="shared" ref="BD9:BD72" si="243">IF(X9&gt;0,(X9*BB9),)</f>
        <v>4683</v>
      </c>
      <c r="BE9" s="404">
        <f t="shared" ref="BE9:BE72" si="244">IF(Y9&gt;0,(Y9*BC9),)</f>
        <v>6373.2</v>
      </c>
      <c r="BF9" s="422"/>
      <c r="BG9" s="750"/>
      <c r="BH9" s="500">
        <f t="shared" ref="BH9:BH72" si="245">IF(AB9&gt;0,(AB9*BF9),)</f>
        <v>0</v>
      </c>
      <c r="BI9" s="404">
        <f t="shared" ref="BI9:BI72" si="246">IF(AC9&gt;0,(AC9*BG9),)</f>
        <v>0</v>
      </c>
      <c r="BJ9" s="500">
        <f t="shared" ref="BJ9:BJ72" si="247">IF((AZ9+BD9+BH9)&gt;0,((AZ9+BD9+BH9)/AD9),)</f>
        <v>131.42393767705383</v>
      </c>
      <c r="BK9" s="404">
        <f t="shared" ref="BK9:BK72" si="248">IF((BA9+BE9+BI9)&gt;0,((BA9+BE9+BI9)/AE9),)</f>
        <v>131.66532258064515</v>
      </c>
      <c r="BL9" s="500">
        <f t="shared" ref="BL9:BL72" si="249">IF(AF9&gt;0,(AD9*BJ9),)</f>
        <v>92785.3</v>
      </c>
      <c r="BM9" s="404">
        <f t="shared" ref="BM9:BM72" si="250">IF(AG9&gt;0,(AE9*BK9),)</f>
        <v>97959</v>
      </c>
      <c r="BN9" s="422">
        <v>1804</v>
      </c>
      <c r="BO9" s="423">
        <v>2071</v>
      </c>
      <c r="BP9" s="500">
        <f t="shared" ref="BP9:BP72" si="251">IF(CT9&gt;0,BN9,)</f>
        <v>1804</v>
      </c>
      <c r="BQ9" s="404">
        <f t="shared" ref="BQ9:BQ72" si="252">IF(CU9&gt;0,BO9,)</f>
        <v>2071</v>
      </c>
      <c r="BR9" s="422">
        <v>151</v>
      </c>
      <c r="BS9" s="423">
        <v>134</v>
      </c>
      <c r="BT9" s="500">
        <f t="shared" ref="BT9:BT72" si="253">IF(CX9&gt;0,BR9,)</f>
        <v>151</v>
      </c>
      <c r="BU9" s="404">
        <f t="shared" ref="BU9:BU72" si="254">IF(CY9&gt;0,BS9,)</f>
        <v>134</v>
      </c>
      <c r="BV9" s="422"/>
      <c r="BW9" s="423"/>
      <c r="BX9" s="500">
        <f t="shared" ref="BX9:BX72" si="255">IF(DB9&gt;0,BV9,)</f>
        <v>0</v>
      </c>
      <c r="BY9" s="404">
        <f t="shared" ref="BY9:BY72" si="256">IF(DC9&gt;0,BW9,)</f>
        <v>0</v>
      </c>
      <c r="BZ9" s="500">
        <f t="shared" ref="BZ9:BZ72" si="257">BN9+BR9+BV9</f>
        <v>1955</v>
      </c>
      <c r="CA9" s="404">
        <f t="shared" ref="CA9:CA72" si="258">BO9+BS9+BW9</f>
        <v>2205</v>
      </c>
      <c r="CB9" s="500">
        <f t="shared" ref="CB9:CB72" si="259">IF(DF9&gt;0,BZ9,)</f>
        <v>1955</v>
      </c>
      <c r="CC9" s="404">
        <f t="shared" ref="CC9:CC72" si="260">IF(DG9&gt;0,CA9,)</f>
        <v>2205</v>
      </c>
      <c r="CD9" s="424">
        <v>4.9400000000000004</v>
      </c>
      <c r="CE9" s="751">
        <v>4.66</v>
      </c>
      <c r="CF9" s="500">
        <f t="shared" ref="CF9:CF72" si="261">IF(BN9&gt;0,(BN9*CD9),)</f>
        <v>8911.76</v>
      </c>
      <c r="CG9" s="404">
        <f t="shared" ref="CG9:CG72" si="262">IF(BO9&gt;0,(BO9*CE9),)</f>
        <v>9650.86</v>
      </c>
      <c r="CH9" s="424">
        <v>7.58</v>
      </c>
      <c r="CI9" s="751">
        <v>6.44</v>
      </c>
      <c r="CJ9" s="500">
        <f t="shared" ref="CJ9:CJ72" si="263">IF(BR9&gt;0,(BR9*CH9),)</f>
        <v>1144.58</v>
      </c>
      <c r="CK9" s="404">
        <f t="shared" ref="CK9:CK72" si="264">IF(BS9&gt;0,(BS9*CI9),)</f>
        <v>862.96</v>
      </c>
      <c r="CL9" s="424"/>
      <c r="CM9" s="751"/>
      <c r="CN9" s="500">
        <f t="shared" ref="CN9:CN72" si="265">IF(BV9&gt;0,(BV9*CL9),)</f>
        <v>0</v>
      </c>
      <c r="CO9" s="404">
        <f t="shared" ref="CO9:CO72" si="266">IF(BW9&gt;0,(BW9*CM9),)</f>
        <v>0</v>
      </c>
      <c r="CP9" s="500">
        <f t="shared" ref="CP9:CP72" si="267">IF(BZ9&gt;0,((CF9+CJ9+CN9)/BZ9),)</f>
        <v>5.1439079283887468</v>
      </c>
      <c r="CQ9" s="237">
        <f t="shared" ref="CQ9:CQ72" si="268">IF(CA9&gt;0,((CG9+CK9+CO9)/CA9),)</f>
        <v>4.7681723356009069</v>
      </c>
      <c r="CR9" s="500">
        <f t="shared" ref="CR9:CR72" si="269">IF(BZ9&gt;0,(BZ9*CP9),)</f>
        <v>10056.34</v>
      </c>
      <c r="CS9" s="404">
        <f t="shared" ref="CS9:CS72" si="270">IF(CA9&gt;0,(CA9*CQ9),)</f>
        <v>10513.82</v>
      </c>
      <c r="CT9" s="646">
        <v>129.30000000000001</v>
      </c>
      <c r="CU9" s="751">
        <v>130.9</v>
      </c>
      <c r="CV9" s="500">
        <f t="shared" ref="CV9:CV72" si="271">IF(BP9&gt;0,(BP9*CT9),)</f>
        <v>233257.2</v>
      </c>
      <c r="CW9" s="404">
        <f t="shared" ref="CW9:CW72" si="272">IF(BQ9&gt;0,(BQ9*CU9),)</f>
        <v>271093.90000000002</v>
      </c>
      <c r="CX9" s="646">
        <v>123.7</v>
      </c>
      <c r="CY9" s="751">
        <v>130.19999999999999</v>
      </c>
      <c r="CZ9" s="500">
        <f t="shared" ref="CZ9:CZ72" si="273">IF(BT9&gt;0,(BT9*CX9),)</f>
        <v>18678.7</v>
      </c>
      <c r="DA9" s="404">
        <f t="shared" ref="DA9:DA72" si="274">IF(BU9&gt;0,(BU9*CY9),)</f>
        <v>17446.8</v>
      </c>
      <c r="DB9" s="646"/>
      <c r="DC9" s="751"/>
      <c r="DD9" s="500">
        <f t="shared" ref="DD9:DD72" si="275">IF(BX9&gt;0,(BX9*DB9),)</f>
        <v>0</v>
      </c>
      <c r="DE9" s="404">
        <f t="shared" ref="DE9:DE72" si="276">IF(BY9&gt;0,(BY9*DC9),)</f>
        <v>0</v>
      </c>
      <c r="DF9" s="500">
        <f t="shared" ref="DF9:DF72" si="277">IF((CV9+CZ9+DD9)&gt;0,((CV9+CZ9+DD9)/BZ9),)</f>
        <v>128.86746803069056</v>
      </c>
      <c r="DG9" s="404">
        <f t="shared" ref="DG9:DG72" si="278">IF((CW9+DA9+DE9)&gt;0,((CW9+DA9+DE9)/CA9),)</f>
        <v>130.85746031746032</v>
      </c>
      <c r="DH9" s="500">
        <f t="shared" ref="DH9:DH72" si="279">IF(CB9&gt;0,(BZ9*DF9),)</f>
        <v>251935.90000000005</v>
      </c>
      <c r="DI9" s="404">
        <f t="shared" ref="DI9:DI72" si="280">IF(CC9&gt;0,(CA9*DG9),)</f>
        <v>288540.7</v>
      </c>
      <c r="DJ9" s="500">
        <f t="shared" ref="DJ9:DJ72" si="281">AD9+BZ9</f>
        <v>2661</v>
      </c>
      <c r="DK9" s="404">
        <f t="shared" ref="DK9:DK72" si="282">AE9+CA9</f>
        <v>2949</v>
      </c>
      <c r="DL9" s="500">
        <f t="shared" ref="DL9:DL72" si="283">AF9+CB9</f>
        <v>2661</v>
      </c>
      <c r="DM9" s="404">
        <f t="shared" ref="DM9:DM72" si="284">AG9+CC9</f>
        <v>2949</v>
      </c>
      <c r="DN9" s="236">
        <f t="shared" ref="DN9:DN72" si="285">IF(DJ9&gt;0,((AD9*AT9)+(BZ9*CP9))/DJ9,)</f>
        <v>4.9364937993235625</v>
      </c>
      <c r="DO9" s="237">
        <f t="shared" ref="DO9:DO72" si="286">IF(DK9&gt;0,((AE9*AU9)+(CA9*CQ9))/DK9,)</f>
        <v>4.6587690742624615</v>
      </c>
      <c r="DP9" s="500">
        <f t="shared" ref="DP9:DP72" si="287">IF(DJ9&gt;0,(DJ9*DN9),)</f>
        <v>13136.01</v>
      </c>
      <c r="DQ9" s="404">
        <f t="shared" ref="DQ9:DQ72" si="288">IF(DK9&gt;0,(DK9*DO9),)</f>
        <v>13738.71</v>
      </c>
      <c r="DR9" s="500">
        <f t="shared" ref="DR9:DR72" si="289">IF(DL9&gt;0,((AF9*BJ9)+(CB9*DF9))/DL9,)</f>
        <v>129.54573468620822</v>
      </c>
      <c r="DS9" s="404">
        <f t="shared" ref="DS9:DS72" si="290">IF(DM9&gt;0,((AG9*BK9)+(CC9*DG9))/DM9,)</f>
        <v>131.06127500847745</v>
      </c>
      <c r="DT9" s="500">
        <f t="shared" ref="DT9:DT72" si="291">IF(DL9&gt;0,(DL9*DR9),)</f>
        <v>344721.20000000007</v>
      </c>
      <c r="DU9" s="404">
        <f t="shared" ref="DU9:DU72" si="292">IF(DM9&gt;0,(DM9*DS9),)</f>
        <v>386499.7</v>
      </c>
      <c r="DV9" s="646">
        <v>847</v>
      </c>
      <c r="DW9" s="752">
        <v>837</v>
      </c>
      <c r="DX9" s="500">
        <f t="shared" ref="DX9:DX72" si="293">IF(FB9&gt;0,DV9,)</f>
        <v>847</v>
      </c>
      <c r="DY9" s="404">
        <f t="shared" ref="DY9:DY72" si="294">IF(FC9&gt;0,DW9,)</f>
        <v>837</v>
      </c>
      <c r="DZ9" s="646">
        <v>354</v>
      </c>
      <c r="EA9" s="752">
        <v>366</v>
      </c>
      <c r="EB9" s="500">
        <f t="shared" ref="EB9:EB72" si="295">IF(FF9&gt;0,DZ9,)</f>
        <v>354</v>
      </c>
      <c r="EC9" s="404">
        <f t="shared" ref="EC9:EC72" si="296">IF(FG9&gt;0,EA9,)</f>
        <v>366</v>
      </c>
      <c r="ED9" s="646"/>
      <c r="EE9" s="752"/>
      <c r="EF9" s="500">
        <f t="shared" ref="EF9:EF72" si="297">IF(FJ9&gt;0,ED9,)</f>
        <v>0</v>
      </c>
      <c r="EG9" s="404">
        <f t="shared" ref="EG9:EG72" si="298">IF(FK9&gt;0,EE9,)</f>
        <v>0</v>
      </c>
      <c r="EH9" s="500">
        <f t="shared" ref="EH9:EH72" si="299">DV9+DZ9+ED9</f>
        <v>1201</v>
      </c>
      <c r="EI9" s="404">
        <f t="shared" ref="EI9:EI72" si="300">DW9+EA9+EE9</f>
        <v>1203</v>
      </c>
      <c r="EJ9" s="500">
        <f t="shared" ref="EJ9:EJ72" si="301">IF(FN9&gt;0,EH9,)</f>
        <v>1201</v>
      </c>
      <c r="EK9" s="404">
        <f t="shared" ref="EK9:EK72" si="302">IF(FO9&gt;0,EI9,)</f>
        <v>1203</v>
      </c>
      <c r="EL9" s="424">
        <v>3.21</v>
      </c>
      <c r="EM9" s="750">
        <v>3.21</v>
      </c>
      <c r="EN9" s="500">
        <f t="shared" ref="EN9:EN72" si="303">IF(DV9&gt;0,(DV9*EL9),)</f>
        <v>2718.87</v>
      </c>
      <c r="EO9" s="404">
        <f t="shared" ref="EO9:EO72" si="304">IF(DW9&gt;0,(DW9*EM9),)</f>
        <v>2686.77</v>
      </c>
      <c r="EP9" s="424">
        <v>3.78</v>
      </c>
      <c r="EQ9" s="750">
        <v>3.66</v>
      </c>
      <c r="ER9" s="500">
        <f t="shared" ref="ER9:ER72" si="305">IF(DZ9&gt;0,(DZ9*EP9),)</f>
        <v>1338.12</v>
      </c>
      <c r="ES9" s="404">
        <f t="shared" ref="ES9:ES72" si="306">IF(EA9&gt;0,(EA9*EQ9),)</f>
        <v>1339.56</v>
      </c>
      <c r="ET9" s="424"/>
      <c r="EU9" s="750"/>
      <c r="EV9" s="500">
        <f t="shared" ref="EV9:EV72" si="307">IF(ED9&gt;0,(ED9*ET9),)</f>
        <v>0</v>
      </c>
      <c r="EW9" s="404">
        <f t="shared" ref="EW9:EW72" si="308">IF(EE9&gt;0,(EE9*EU9),)</f>
        <v>0</v>
      </c>
      <c r="EX9" s="236">
        <f t="shared" ref="EX9:EX72" si="309">IF(EH9&gt;0,((EN9+ER9+EV9)/EH9),)</f>
        <v>3.3780099916736051</v>
      </c>
      <c r="EY9" s="237">
        <f t="shared" ref="EY9:EY72" si="310">IF(EI9&gt;0,((EO9+ES9+EW9)/EI9),)</f>
        <v>3.3469077306733168</v>
      </c>
      <c r="EZ9" s="500">
        <f t="shared" ref="EZ9:EZ72" si="311">IF(EH9&gt;0,(EH9*EX9),)</f>
        <v>4056.99</v>
      </c>
      <c r="FA9" s="404">
        <f t="shared" ref="FA9:FA72" si="312">IF(EI9&gt;0,(EI9*EY9),)</f>
        <v>4026.33</v>
      </c>
      <c r="FB9" s="646">
        <v>91</v>
      </c>
      <c r="FC9" s="750">
        <v>91.1</v>
      </c>
      <c r="FD9" s="500">
        <f t="shared" ref="FD9:FD72" si="313">IF(DX9&gt;0,(DX9*FB9),)</f>
        <v>77077</v>
      </c>
      <c r="FE9" s="404">
        <f t="shared" ref="FE9:FE72" si="314">IF(DY9&gt;0,(DY9*FC9),)</f>
        <v>76250.7</v>
      </c>
      <c r="FF9" s="646">
        <v>83.6</v>
      </c>
      <c r="FG9" s="750">
        <v>85.2</v>
      </c>
      <c r="FH9" s="500">
        <f t="shared" ref="FH9:FH72" si="315">IF(EB9&gt;0,(EB9*FF9),)</f>
        <v>29594.399999999998</v>
      </c>
      <c r="FI9" s="404">
        <f t="shared" ref="FI9:FI72" si="316">IF(EC9&gt;0,(EC9*FG9),)</f>
        <v>31183.200000000001</v>
      </c>
      <c r="FJ9" s="646"/>
      <c r="FK9" s="750"/>
      <c r="FL9" s="500">
        <f t="shared" ref="FL9:FL72" si="317">IF(EF9&gt;0,(EF9*FJ9),)</f>
        <v>0</v>
      </c>
      <c r="FM9" s="404">
        <f t="shared" ref="FM9:FM72" si="318">IF(EG9&gt;0,(EG9*FK9),)</f>
        <v>0</v>
      </c>
      <c r="FN9" s="500">
        <f t="shared" ref="FN9:FN72" si="319">IF((FD9+FH9+FL9)&gt;0,((FD9+FH9+FL9)/EH9),)</f>
        <v>88.818817651956692</v>
      </c>
      <c r="FO9" s="404">
        <f t="shared" ref="FO9:FO72" si="320">IF((FE9+FI9+FM9)&gt;0,((FE9+FI9+FM9)/EI9),)</f>
        <v>89.30498753117206</v>
      </c>
      <c r="FP9" s="500">
        <f t="shared" ref="FP9:FP72" si="321">IF(EH9&gt;0,(EH9*FN9),)</f>
        <v>106671.4</v>
      </c>
      <c r="FQ9" s="404">
        <f t="shared" ref="FQ9:FQ72" si="322">IF(EI9&gt;0,(EI9*FO9),)</f>
        <v>107433.9</v>
      </c>
      <c r="FR9" s="646">
        <v>0</v>
      </c>
      <c r="FS9" s="753">
        <v>0</v>
      </c>
      <c r="FT9" s="500">
        <f t="shared" ref="FT9:FT72" si="323">IF(FZ9&gt;0,FR9,)</f>
        <v>0</v>
      </c>
      <c r="FU9" s="404">
        <f t="shared" ref="FU9:FU72" si="324">IF(GA9&gt;0,FS9,)</f>
        <v>0</v>
      </c>
      <c r="FV9" s="424"/>
      <c r="FW9" s="754"/>
      <c r="FX9" s="500">
        <f t="shared" ref="FX9:FX72" si="325">IF(FR9&gt;0,(FR9*FV9),)</f>
        <v>0</v>
      </c>
      <c r="FY9" s="404">
        <f t="shared" ref="FY9:FY72" si="326">IF(FS9&gt;0,(FS9*FW9),)</f>
        <v>0</v>
      </c>
      <c r="FZ9" s="424"/>
      <c r="GA9" s="754"/>
      <c r="GB9" s="500">
        <f t="shared" ref="GB9:GB72" si="327">IF(FZ9&gt;0,(FR9*FZ9),)</f>
        <v>0</v>
      </c>
      <c r="GC9" s="404">
        <f t="shared" ref="GC9:GC72" si="328">IF(GA9&gt;0,(FS9*GA9),)</f>
        <v>0</v>
      </c>
      <c r="GD9" s="510">
        <f t="shared" ref="GD9:GD72" si="329">(R9+BN9+DV9)</f>
        <v>3322</v>
      </c>
      <c r="GE9" s="404">
        <f t="shared" ref="GE9:GE72" si="330">(S9+BO9+DW9)</f>
        <v>3605</v>
      </c>
      <c r="GF9" s="500">
        <f t="shared" ref="GF9:GF72" si="331">(T9+BP9+DX9)</f>
        <v>3322</v>
      </c>
      <c r="GG9" s="404">
        <f t="shared" ref="GG9:GG72" si="332">(U9+BQ9+DY9)</f>
        <v>3605</v>
      </c>
      <c r="GH9" s="500">
        <f t="shared" ref="GH9:GH72" si="333">IF(GD9&gt;0,(AJ9+CF9+EN9),"")</f>
        <v>14529.349999999999</v>
      </c>
      <c r="GI9" s="404">
        <f t="shared" ref="GI9:GI72" si="334">IF(GE9&gt;0,(AK9+CG9+EO9),"")</f>
        <v>15348.670000000002</v>
      </c>
      <c r="GJ9" s="500">
        <f t="shared" ref="GJ9:GJ72" si="335">IF(GF9&gt;0,(AZ9+CV9+FD9),"")</f>
        <v>398436.5</v>
      </c>
      <c r="GK9" s="404">
        <f t="shared" ref="GK9:GK72" si="336">IF(GG9&gt;0,(BA9+CW9+FE9),"")</f>
        <v>438930.4</v>
      </c>
      <c r="GL9" s="510">
        <f t="shared" ref="GL9:GL72" si="337">(V9+BR9+DZ9)</f>
        <v>540</v>
      </c>
      <c r="GM9" s="404">
        <f t="shared" ref="GM9:GM72" si="338">(W9+BS9+EA9)</f>
        <v>547</v>
      </c>
      <c r="GN9" s="500">
        <f t="shared" ref="GN9:GN72" si="339">(X9+BT9+EB9)</f>
        <v>540</v>
      </c>
      <c r="GO9" s="404">
        <f t="shared" ref="GO9:GO72" si="340">(Y9+BU9+EC9)</f>
        <v>547</v>
      </c>
      <c r="GP9" s="500">
        <f t="shared" ref="GP9:GP72" si="341">IF(GL9&gt;0,AN9+CJ9+ER9,)</f>
        <v>2663.6499999999996</v>
      </c>
      <c r="GQ9" s="404">
        <f t="shared" ref="GQ9:GQ72" si="342">IF(GM9&gt;0,AO9+CK9+ES9,)</f>
        <v>2416.37</v>
      </c>
      <c r="GR9" s="500">
        <f t="shared" ref="GR9:GR72" si="343">IF(GN9&gt;0,BD9+CZ9+FH9,)</f>
        <v>52956.1</v>
      </c>
      <c r="GS9" s="404">
        <f t="shared" ref="GS9:GS72" si="344">IF(GO9&gt;0,BE9+DA9+FI9,)</f>
        <v>55003.199999999997</v>
      </c>
      <c r="GT9" s="510">
        <f t="shared" ref="GT9:GT72" si="345">+GL9+GD9</f>
        <v>3862</v>
      </c>
      <c r="GU9" s="404">
        <f t="shared" ref="GU9:GU72" si="346">+GM9+GE9</f>
        <v>4152</v>
      </c>
      <c r="GV9" s="500">
        <f t="shared" ref="GV9:GV72" si="347">+GN9+GF9</f>
        <v>3862</v>
      </c>
      <c r="GW9" s="404">
        <f t="shared" ref="GW9:GW72" si="348">+GO9+GG9</f>
        <v>4152</v>
      </c>
      <c r="GX9" s="500">
        <f t="shared" ref="GX9:GX72" si="349">IF(GT9&gt;0,(GH9+GP9),"")</f>
        <v>17193</v>
      </c>
      <c r="GY9" s="404">
        <f t="shared" ref="GY9:GY72" si="350">IF(GU9&gt;0,(GI9+GQ9),"")</f>
        <v>17765.04</v>
      </c>
      <c r="GZ9" s="500">
        <f t="shared" ref="GZ9:GZ72" si="351">IF(GV9&gt;0,(GJ9+GR9),"")</f>
        <v>451392.6</v>
      </c>
      <c r="HA9" s="404">
        <f t="shared" ref="HA9:HA72" si="352">IF(GW9&gt;0,(GK9+GS9),"")</f>
        <v>493933.60000000003</v>
      </c>
      <c r="HB9" s="510">
        <f t="shared" ref="HB9:HB72" si="353">(Z9+BV9+ED9)</f>
        <v>0</v>
      </c>
      <c r="HC9" s="404">
        <f t="shared" ref="HC9:HC72" si="354">(AA9+BW9+EE9)</f>
        <v>0</v>
      </c>
      <c r="HD9" s="500">
        <f t="shared" ref="HD9:HD72" si="355">(AB9+BX9+EF9)</f>
        <v>0</v>
      </c>
      <c r="HE9" s="404">
        <f t="shared" ref="HE9:HE72" si="356">(AC9+BY9+EG9)</f>
        <v>0</v>
      </c>
      <c r="HF9" s="500" t="str">
        <f t="shared" ref="HF9:HF72" si="357">IF(HB9&gt;0,(AR9+CN9+EV9),"")</f>
        <v/>
      </c>
      <c r="HG9" s="404" t="str">
        <f t="shared" ref="HG9:HG72" si="358">IF(HC9&gt;0,(AS9+CO9+EW9),"")</f>
        <v/>
      </c>
      <c r="HH9" s="500" t="str">
        <f t="shared" ref="HH9:HH72" si="359">IF(HD9&gt;0,(BH9+DD9+FL9),"")</f>
        <v/>
      </c>
      <c r="HI9" s="404" t="str">
        <f t="shared" ref="HI9:HI72" si="360">IF(HE9&gt;0,(BI9+DE9+FM9),"")</f>
        <v/>
      </c>
      <c r="HJ9" s="510">
        <f t="shared" ref="HJ9:HJ72" si="361">IF((DJ9+EH9+FR9)&gt;0,(DP9+EZ9+FX9),"")</f>
        <v>17193</v>
      </c>
      <c r="HK9" s="404">
        <f t="shared" ref="HK9:HK72" si="362">IF((DK9+EI9+FS9)&gt;0,(DQ9+FA9+FY9),"")</f>
        <v>17765.04</v>
      </c>
      <c r="HL9" s="500">
        <f t="shared" ref="HL9:HL72" si="363">IF((DL9+EJ9+FT9)&gt;0,(DT9+FP9+GB9),"")</f>
        <v>451392.60000000009</v>
      </c>
      <c r="HM9" s="404">
        <f t="shared" ref="HM9:HM72" si="364">IF((DM9+EK9+FU9)&gt;0,(DU9+FQ9+GC9),"")</f>
        <v>493933.6</v>
      </c>
    </row>
    <row r="10" spans="1:221">
      <c r="A10" s="745" t="s">
        <v>542</v>
      </c>
      <c r="B10" s="746" t="s">
        <v>1102</v>
      </c>
      <c r="C10" s="755"/>
      <c r="D10" s="606">
        <v>106245</v>
      </c>
      <c r="E10" s="620">
        <v>2</v>
      </c>
      <c r="F10" s="422">
        <v>1427</v>
      </c>
      <c r="G10" s="595">
        <v>1418</v>
      </c>
      <c r="H10" s="422">
        <v>61</v>
      </c>
      <c r="I10" s="595">
        <v>53</v>
      </c>
      <c r="J10" s="500">
        <f t="shared" si="215"/>
        <v>1366</v>
      </c>
      <c r="K10" s="404">
        <f t="shared" si="216"/>
        <v>1365</v>
      </c>
      <c r="L10" s="422">
        <v>120</v>
      </c>
      <c r="M10" s="748">
        <v>120</v>
      </c>
      <c r="N10" s="500">
        <f t="shared" si="217"/>
        <v>1366</v>
      </c>
      <c r="O10" s="404">
        <f t="shared" si="218"/>
        <v>1365</v>
      </c>
      <c r="P10" s="500">
        <f t="shared" si="219"/>
        <v>1308</v>
      </c>
      <c r="Q10" s="404">
        <f t="shared" si="220"/>
        <v>1303</v>
      </c>
      <c r="R10" s="422">
        <v>70</v>
      </c>
      <c r="S10" s="595">
        <v>74</v>
      </c>
      <c r="T10" s="500">
        <f t="shared" si="221"/>
        <v>70</v>
      </c>
      <c r="U10" s="404">
        <f t="shared" si="222"/>
        <v>74</v>
      </c>
      <c r="V10" s="422">
        <v>32</v>
      </c>
      <c r="W10" s="595">
        <v>35</v>
      </c>
      <c r="X10" s="500">
        <f t="shared" si="223"/>
        <v>32</v>
      </c>
      <c r="Y10" s="404">
        <f t="shared" si="224"/>
        <v>35</v>
      </c>
      <c r="Z10" s="422"/>
      <c r="AA10" s="595"/>
      <c r="AB10" s="500">
        <f t="shared" si="225"/>
        <v>0</v>
      </c>
      <c r="AC10" s="404">
        <f t="shared" si="226"/>
        <v>0</v>
      </c>
      <c r="AD10" s="500">
        <f t="shared" si="227"/>
        <v>102</v>
      </c>
      <c r="AE10" s="404">
        <f t="shared" si="228"/>
        <v>109</v>
      </c>
      <c r="AF10" s="500">
        <f t="shared" si="229"/>
        <v>102</v>
      </c>
      <c r="AG10" s="404">
        <f t="shared" si="230"/>
        <v>109</v>
      </c>
      <c r="AH10" s="424">
        <v>4.63</v>
      </c>
      <c r="AI10" s="749">
        <v>4.2300000000000004</v>
      </c>
      <c r="AJ10" s="500">
        <f t="shared" si="231"/>
        <v>324.09999999999997</v>
      </c>
      <c r="AK10" s="404">
        <f t="shared" si="232"/>
        <v>313.02000000000004</v>
      </c>
      <c r="AL10" s="424">
        <v>4.91</v>
      </c>
      <c r="AM10" s="749">
        <v>5.29</v>
      </c>
      <c r="AN10" s="500">
        <f t="shared" si="233"/>
        <v>157.12</v>
      </c>
      <c r="AO10" s="404">
        <f t="shared" si="234"/>
        <v>185.15</v>
      </c>
      <c r="AP10" s="424"/>
      <c r="AQ10" s="749"/>
      <c r="AR10" s="500">
        <f t="shared" si="235"/>
        <v>0</v>
      </c>
      <c r="AS10" s="404">
        <f t="shared" si="236"/>
        <v>0</v>
      </c>
      <c r="AT10" s="236">
        <f t="shared" si="237"/>
        <v>4.7178431372549019</v>
      </c>
      <c r="AU10" s="237">
        <f t="shared" si="238"/>
        <v>4.570366972477065</v>
      </c>
      <c r="AV10" s="500">
        <f t="shared" si="239"/>
        <v>481.21999999999997</v>
      </c>
      <c r="AW10" s="404">
        <f t="shared" si="240"/>
        <v>498.17000000000007</v>
      </c>
      <c r="AX10" s="422">
        <v>134.4</v>
      </c>
      <c r="AY10" s="750">
        <v>136.4</v>
      </c>
      <c r="AZ10" s="500">
        <f t="shared" si="241"/>
        <v>9408</v>
      </c>
      <c r="BA10" s="404">
        <f t="shared" si="242"/>
        <v>10093.6</v>
      </c>
      <c r="BB10" s="422">
        <v>124.6</v>
      </c>
      <c r="BC10" s="750">
        <v>136</v>
      </c>
      <c r="BD10" s="500">
        <f t="shared" si="243"/>
        <v>3987.2</v>
      </c>
      <c r="BE10" s="404">
        <f t="shared" si="244"/>
        <v>4760</v>
      </c>
      <c r="BF10" s="422"/>
      <c r="BG10" s="750"/>
      <c r="BH10" s="500">
        <f t="shared" si="245"/>
        <v>0</v>
      </c>
      <c r="BI10" s="404">
        <f t="shared" si="246"/>
        <v>0</v>
      </c>
      <c r="BJ10" s="500">
        <f t="shared" si="247"/>
        <v>131.32549019607845</v>
      </c>
      <c r="BK10" s="404">
        <f t="shared" si="248"/>
        <v>136.27155963302752</v>
      </c>
      <c r="BL10" s="500">
        <f t="shared" si="249"/>
        <v>13395.200000000003</v>
      </c>
      <c r="BM10" s="404">
        <f t="shared" si="250"/>
        <v>14853.6</v>
      </c>
      <c r="BN10" s="422">
        <v>230</v>
      </c>
      <c r="BO10" s="423">
        <v>263</v>
      </c>
      <c r="BP10" s="500">
        <f t="shared" si="251"/>
        <v>230</v>
      </c>
      <c r="BQ10" s="404">
        <f t="shared" si="252"/>
        <v>263</v>
      </c>
      <c r="BR10" s="422">
        <v>212</v>
      </c>
      <c r="BS10" s="423">
        <v>166</v>
      </c>
      <c r="BT10" s="500">
        <f t="shared" si="253"/>
        <v>212</v>
      </c>
      <c r="BU10" s="404">
        <f t="shared" si="254"/>
        <v>166</v>
      </c>
      <c r="BV10" s="422"/>
      <c r="BW10" s="423"/>
      <c r="BX10" s="500">
        <f t="shared" si="255"/>
        <v>0</v>
      </c>
      <c r="BY10" s="404">
        <f t="shared" si="256"/>
        <v>0</v>
      </c>
      <c r="BZ10" s="500">
        <f t="shared" si="257"/>
        <v>442</v>
      </c>
      <c r="CA10" s="404">
        <f t="shared" si="258"/>
        <v>429</v>
      </c>
      <c r="CB10" s="500">
        <f t="shared" si="259"/>
        <v>442</v>
      </c>
      <c r="CC10" s="404">
        <f t="shared" si="260"/>
        <v>429</v>
      </c>
      <c r="CD10" s="424">
        <v>6.51</v>
      </c>
      <c r="CE10" s="751">
        <v>5.78</v>
      </c>
      <c r="CF10" s="500">
        <f t="shared" si="261"/>
        <v>1497.3</v>
      </c>
      <c r="CG10" s="404">
        <f t="shared" si="262"/>
        <v>1520.14</v>
      </c>
      <c r="CH10" s="424">
        <v>10.76</v>
      </c>
      <c r="CI10" s="751">
        <v>10.5</v>
      </c>
      <c r="CJ10" s="500">
        <f t="shared" si="263"/>
        <v>2281.12</v>
      </c>
      <c r="CK10" s="404">
        <f t="shared" si="264"/>
        <v>1743</v>
      </c>
      <c r="CL10" s="424"/>
      <c r="CM10" s="751"/>
      <c r="CN10" s="500">
        <f t="shared" si="265"/>
        <v>0</v>
      </c>
      <c r="CO10" s="404">
        <f t="shared" si="266"/>
        <v>0</v>
      </c>
      <c r="CP10" s="500">
        <f t="shared" si="267"/>
        <v>8.5484615384615381</v>
      </c>
      <c r="CQ10" s="237">
        <f t="shared" si="268"/>
        <v>7.6063869463869471</v>
      </c>
      <c r="CR10" s="500">
        <f t="shared" si="269"/>
        <v>3778.42</v>
      </c>
      <c r="CS10" s="404">
        <f t="shared" si="270"/>
        <v>3263.1400000000003</v>
      </c>
      <c r="CT10" s="646">
        <v>124.9</v>
      </c>
      <c r="CU10" s="751">
        <v>125.5</v>
      </c>
      <c r="CV10" s="500">
        <f t="shared" si="271"/>
        <v>28727</v>
      </c>
      <c r="CW10" s="404">
        <f t="shared" si="272"/>
        <v>33006.5</v>
      </c>
      <c r="CX10" s="646">
        <v>119.3</v>
      </c>
      <c r="CY10" s="751">
        <v>112</v>
      </c>
      <c r="CZ10" s="500">
        <f t="shared" si="273"/>
        <v>25291.599999999999</v>
      </c>
      <c r="DA10" s="404">
        <f t="shared" si="274"/>
        <v>18592</v>
      </c>
      <c r="DB10" s="646"/>
      <c r="DC10" s="751"/>
      <c r="DD10" s="500">
        <f t="shared" si="275"/>
        <v>0</v>
      </c>
      <c r="DE10" s="404">
        <f t="shared" si="276"/>
        <v>0</v>
      </c>
      <c r="DF10" s="500">
        <f t="shared" si="277"/>
        <v>122.21402714932127</v>
      </c>
      <c r="DG10" s="404">
        <f t="shared" si="278"/>
        <v>120.27622377622377</v>
      </c>
      <c r="DH10" s="500">
        <f t="shared" si="279"/>
        <v>54018.6</v>
      </c>
      <c r="DI10" s="404">
        <f t="shared" si="280"/>
        <v>51598.5</v>
      </c>
      <c r="DJ10" s="500">
        <f t="shared" si="281"/>
        <v>544</v>
      </c>
      <c r="DK10" s="404">
        <f t="shared" si="282"/>
        <v>538</v>
      </c>
      <c r="DL10" s="500">
        <f t="shared" si="283"/>
        <v>544</v>
      </c>
      <c r="DM10" s="404">
        <f t="shared" si="284"/>
        <v>538</v>
      </c>
      <c r="DN10" s="236">
        <f t="shared" si="285"/>
        <v>7.8302205882352949</v>
      </c>
      <c r="DO10" s="237">
        <f t="shared" si="286"/>
        <v>6.991282527881042</v>
      </c>
      <c r="DP10" s="500">
        <f t="shared" si="287"/>
        <v>4259.6400000000003</v>
      </c>
      <c r="DQ10" s="404">
        <f t="shared" si="288"/>
        <v>3761.3100000000004</v>
      </c>
      <c r="DR10" s="500">
        <f t="shared" si="289"/>
        <v>123.92242647058823</v>
      </c>
      <c r="DS10" s="404">
        <f t="shared" si="290"/>
        <v>123.51691449814128</v>
      </c>
      <c r="DT10" s="500">
        <f t="shared" si="291"/>
        <v>67413.8</v>
      </c>
      <c r="DU10" s="404">
        <f t="shared" si="292"/>
        <v>66452.100000000006</v>
      </c>
      <c r="DV10" s="646">
        <v>379</v>
      </c>
      <c r="DW10" s="752">
        <v>405</v>
      </c>
      <c r="DX10" s="500">
        <f t="shared" si="293"/>
        <v>379</v>
      </c>
      <c r="DY10" s="404">
        <f t="shared" si="294"/>
        <v>405</v>
      </c>
      <c r="DZ10" s="646">
        <v>385</v>
      </c>
      <c r="EA10" s="752">
        <v>360</v>
      </c>
      <c r="EB10" s="500">
        <f t="shared" si="295"/>
        <v>385</v>
      </c>
      <c r="EC10" s="404">
        <f t="shared" si="296"/>
        <v>360</v>
      </c>
      <c r="ED10" s="646"/>
      <c r="EE10" s="752"/>
      <c r="EF10" s="500">
        <f t="shared" si="297"/>
        <v>0</v>
      </c>
      <c r="EG10" s="404">
        <f t="shared" si="298"/>
        <v>0</v>
      </c>
      <c r="EH10" s="500">
        <f t="shared" si="299"/>
        <v>764</v>
      </c>
      <c r="EI10" s="404">
        <f t="shared" si="300"/>
        <v>765</v>
      </c>
      <c r="EJ10" s="500">
        <f t="shared" si="301"/>
        <v>764</v>
      </c>
      <c r="EK10" s="404">
        <f t="shared" si="302"/>
        <v>765</v>
      </c>
      <c r="EL10" s="424">
        <v>3.61</v>
      </c>
      <c r="EM10" s="750">
        <v>3.97</v>
      </c>
      <c r="EN10" s="500">
        <f t="shared" si="303"/>
        <v>1368.19</v>
      </c>
      <c r="EO10" s="404">
        <f t="shared" si="304"/>
        <v>1607.8500000000001</v>
      </c>
      <c r="EP10" s="424">
        <v>5.61</v>
      </c>
      <c r="EQ10" s="750">
        <v>5.92</v>
      </c>
      <c r="ER10" s="500">
        <f t="shared" si="305"/>
        <v>2159.85</v>
      </c>
      <c r="ES10" s="404">
        <f t="shared" si="306"/>
        <v>2131.1999999999998</v>
      </c>
      <c r="ET10" s="424"/>
      <c r="EU10" s="750"/>
      <c r="EV10" s="500">
        <f t="shared" si="307"/>
        <v>0</v>
      </c>
      <c r="EW10" s="404">
        <f t="shared" si="308"/>
        <v>0</v>
      </c>
      <c r="EX10" s="236">
        <f t="shared" si="309"/>
        <v>4.6178534031413614</v>
      </c>
      <c r="EY10" s="237">
        <f t="shared" si="310"/>
        <v>4.8876470588235295</v>
      </c>
      <c r="EZ10" s="500">
        <f t="shared" si="311"/>
        <v>3528.04</v>
      </c>
      <c r="FA10" s="404">
        <f t="shared" si="312"/>
        <v>3739.05</v>
      </c>
      <c r="FB10" s="646">
        <v>92.7</v>
      </c>
      <c r="FC10" s="750">
        <v>95.6</v>
      </c>
      <c r="FD10" s="500">
        <f t="shared" si="313"/>
        <v>35133.300000000003</v>
      </c>
      <c r="FE10" s="404">
        <f t="shared" si="314"/>
        <v>38718</v>
      </c>
      <c r="FF10" s="646">
        <v>88.2</v>
      </c>
      <c r="FG10" s="750">
        <v>88.9</v>
      </c>
      <c r="FH10" s="500">
        <f t="shared" si="315"/>
        <v>33957</v>
      </c>
      <c r="FI10" s="404">
        <f t="shared" si="316"/>
        <v>32004.000000000004</v>
      </c>
      <c r="FJ10" s="646"/>
      <c r="FK10" s="750"/>
      <c r="FL10" s="500">
        <f t="shared" si="317"/>
        <v>0</v>
      </c>
      <c r="FM10" s="404">
        <f t="shared" si="318"/>
        <v>0</v>
      </c>
      <c r="FN10" s="500">
        <f t="shared" si="319"/>
        <v>90.432329842931935</v>
      </c>
      <c r="FO10" s="404">
        <f t="shared" si="320"/>
        <v>92.447058823529417</v>
      </c>
      <c r="FP10" s="500">
        <f t="shared" si="321"/>
        <v>69090.3</v>
      </c>
      <c r="FQ10" s="404">
        <f t="shared" si="322"/>
        <v>70722</v>
      </c>
      <c r="FR10" s="646">
        <v>58</v>
      </c>
      <c r="FS10" s="753">
        <v>62</v>
      </c>
      <c r="FT10" s="500">
        <f t="shared" si="323"/>
        <v>0</v>
      </c>
      <c r="FU10" s="404">
        <f t="shared" si="324"/>
        <v>0</v>
      </c>
      <c r="FV10" s="424"/>
      <c r="FW10" s="754"/>
      <c r="FX10" s="500">
        <f t="shared" si="325"/>
        <v>0</v>
      </c>
      <c r="FY10" s="404">
        <f t="shared" si="326"/>
        <v>0</v>
      </c>
      <c r="FZ10" s="424"/>
      <c r="GA10" s="754"/>
      <c r="GB10" s="500">
        <f t="shared" si="327"/>
        <v>0</v>
      </c>
      <c r="GC10" s="404">
        <f t="shared" si="328"/>
        <v>0</v>
      </c>
      <c r="GD10" s="510">
        <f t="shared" si="329"/>
        <v>679</v>
      </c>
      <c r="GE10" s="404">
        <f t="shared" si="330"/>
        <v>742</v>
      </c>
      <c r="GF10" s="500">
        <f t="shared" si="331"/>
        <v>679</v>
      </c>
      <c r="GG10" s="404">
        <f t="shared" si="332"/>
        <v>742</v>
      </c>
      <c r="GH10" s="500">
        <f t="shared" si="333"/>
        <v>3189.59</v>
      </c>
      <c r="GI10" s="404">
        <f t="shared" si="334"/>
        <v>3441.01</v>
      </c>
      <c r="GJ10" s="500">
        <f t="shared" si="335"/>
        <v>73268.3</v>
      </c>
      <c r="GK10" s="404">
        <f t="shared" si="336"/>
        <v>81818.100000000006</v>
      </c>
      <c r="GL10" s="510">
        <f t="shared" si="337"/>
        <v>629</v>
      </c>
      <c r="GM10" s="404">
        <f t="shared" si="338"/>
        <v>561</v>
      </c>
      <c r="GN10" s="500">
        <f t="shared" si="339"/>
        <v>629</v>
      </c>
      <c r="GO10" s="404">
        <f t="shared" si="340"/>
        <v>561</v>
      </c>
      <c r="GP10" s="500">
        <f t="shared" si="341"/>
        <v>4598.09</v>
      </c>
      <c r="GQ10" s="404">
        <f t="shared" si="342"/>
        <v>4059.35</v>
      </c>
      <c r="GR10" s="500">
        <f t="shared" si="343"/>
        <v>63235.8</v>
      </c>
      <c r="GS10" s="404">
        <f t="shared" si="344"/>
        <v>55356</v>
      </c>
      <c r="GT10" s="510">
        <f t="shared" si="345"/>
        <v>1308</v>
      </c>
      <c r="GU10" s="404">
        <f t="shared" si="346"/>
        <v>1303</v>
      </c>
      <c r="GV10" s="500">
        <f t="shared" si="347"/>
        <v>1308</v>
      </c>
      <c r="GW10" s="404">
        <f t="shared" si="348"/>
        <v>1303</v>
      </c>
      <c r="GX10" s="500">
        <f t="shared" si="349"/>
        <v>7787.68</v>
      </c>
      <c r="GY10" s="404">
        <f t="shared" si="350"/>
        <v>7500.3600000000006</v>
      </c>
      <c r="GZ10" s="500">
        <f t="shared" si="351"/>
        <v>136504.1</v>
      </c>
      <c r="HA10" s="404">
        <f t="shared" si="352"/>
        <v>137174.1</v>
      </c>
      <c r="HB10" s="510">
        <f t="shared" si="353"/>
        <v>0</v>
      </c>
      <c r="HC10" s="404">
        <f t="shared" si="354"/>
        <v>0</v>
      </c>
      <c r="HD10" s="500">
        <f t="shared" si="355"/>
        <v>0</v>
      </c>
      <c r="HE10" s="404">
        <f t="shared" si="356"/>
        <v>0</v>
      </c>
      <c r="HF10" s="500" t="str">
        <f t="shared" si="357"/>
        <v/>
      </c>
      <c r="HG10" s="404" t="str">
        <f t="shared" si="358"/>
        <v/>
      </c>
      <c r="HH10" s="500" t="str">
        <f t="shared" si="359"/>
        <v/>
      </c>
      <c r="HI10" s="404" t="str">
        <f t="shared" si="360"/>
        <v/>
      </c>
      <c r="HJ10" s="510">
        <f t="shared" si="361"/>
        <v>7787.68</v>
      </c>
      <c r="HK10" s="404">
        <f t="shared" si="362"/>
        <v>7500.3600000000006</v>
      </c>
      <c r="HL10" s="500">
        <f t="shared" si="363"/>
        <v>136504.1</v>
      </c>
      <c r="HM10" s="404">
        <f t="shared" si="364"/>
        <v>137174.1</v>
      </c>
    </row>
    <row r="11" spans="1:221">
      <c r="A11" s="745" t="s">
        <v>542</v>
      </c>
      <c r="B11" s="746" t="s">
        <v>1103</v>
      </c>
      <c r="C11" s="747"/>
      <c r="D11" s="606">
        <v>106458</v>
      </c>
      <c r="E11" s="606">
        <v>3</v>
      </c>
      <c r="F11" s="422">
        <v>1824</v>
      </c>
      <c r="G11" s="595">
        <v>1766</v>
      </c>
      <c r="H11" s="422">
        <v>14</v>
      </c>
      <c r="I11" s="595">
        <v>15</v>
      </c>
      <c r="J11" s="500">
        <f t="shared" si="215"/>
        <v>1810</v>
      </c>
      <c r="K11" s="404">
        <f t="shared" si="216"/>
        <v>1751</v>
      </c>
      <c r="L11" s="422">
        <v>120</v>
      </c>
      <c r="M11" s="748">
        <v>120</v>
      </c>
      <c r="N11" s="500">
        <f t="shared" si="217"/>
        <v>1810</v>
      </c>
      <c r="O11" s="404">
        <f t="shared" si="218"/>
        <v>1751</v>
      </c>
      <c r="P11" s="500">
        <f t="shared" si="219"/>
        <v>1810</v>
      </c>
      <c r="Q11" s="404">
        <f t="shared" si="220"/>
        <v>1751</v>
      </c>
      <c r="R11" s="422">
        <v>442</v>
      </c>
      <c r="S11" s="595">
        <v>435</v>
      </c>
      <c r="T11" s="500">
        <f t="shared" si="221"/>
        <v>442</v>
      </c>
      <c r="U11" s="404">
        <f t="shared" si="222"/>
        <v>435</v>
      </c>
      <c r="V11" s="422">
        <v>4</v>
      </c>
      <c r="W11" s="595">
        <v>5</v>
      </c>
      <c r="X11" s="500">
        <f t="shared" si="223"/>
        <v>4</v>
      </c>
      <c r="Y11" s="404">
        <f t="shared" si="224"/>
        <v>5</v>
      </c>
      <c r="Z11" s="422"/>
      <c r="AA11" s="595"/>
      <c r="AB11" s="500">
        <f t="shared" si="225"/>
        <v>0</v>
      </c>
      <c r="AC11" s="404">
        <f t="shared" si="226"/>
        <v>0</v>
      </c>
      <c r="AD11" s="500">
        <f t="shared" si="227"/>
        <v>446</v>
      </c>
      <c r="AE11" s="404">
        <f t="shared" si="228"/>
        <v>440</v>
      </c>
      <c r="AF11" s="500">
        <f t="shared" si="229"/>
        <v>446</v>
      </c>
      <c r="AG11" s="404">
        <f t="shared" si="230"/>
        <v>440</v>
      </c>
      <c r="AH11" s="424">
        <v>4.54</v>
      </c>
      <c r="AI11" s="749">
        <v>4.51</v>
      </c>
      <c r="AJ11" s="500">
        <f t="shared" si="231"/>
        <v>2006.68</v>
      </c>
      <c r="AK11" s="404">
        <f t="shared" si="232"/>
        <v>1961.85</v>
      </c>
      <c r="AL11" s="424">
        <v>7.63</v>
      </c>
      <c r="AM11" s="749">
        <v>4.83</v>
      </c>
      <c r="AN11" s="500">
        <f t="shared" si="233"/>
        <v>30.52</v>
      </c>
      <c r="AO11" s="404">
        <f t="shared" si="234"/>
        <v>24.15</v>
      </c>
      <c r="AP11" s="424"/>
      <c r="AQ11" s="749"/>
      <c r="AR11" s="500">
        <f t="shared" si="235"/>
        <v>0</v>
      </c>
      <c r="AS11" s="404">
        <f t="shared" si="236"/>
        <v>0</v>
      </c>
      <c r="AT11" s="236">
        <f t="shared" si="237"/>
        <v>4.5677130044843048</v>
      </c>
      <c r="AU11" s="237">
        <f t="shared" si="238"/>
        <v>4.5136363636363637</v>
      </c>
      <c r="AV11" s="500">
        <f t="shared" si="239"/>
        <v>2037.2</v>
      </c>
      <c r="AW11" s="404">
        <f t="shared" si="240"/>
        <v>1986</v>
      </c>
      <c r="AX11" s="422">
        <v>140.30000000000001</v>
      </c>
      <c r="AY11" s="750">
        <v>139.80000000000001</v>
      </c>
      <c r="AZ11" s="500">
        <f t="shared" si="241"/>
        <v>62012.600000000006</v>
      </c>
      <c r="BA11" s="404">
        <f t="shared" si="242"/>
        <v>60813.000000000007</v>
      </c>
      <c r="BB11" s="422">
        <v>123.5</v>
      </c>
      <c r="BC11" s="750">
        <v>129.19999999999999</v>
      </c>
      <c r="BD11" s="500">
        <f t="shared" si="243"/>
        <v>494</v>
      </c>
      <c r="BE11" s="404">
        <f t="shared" si="244"/>
        <v>646</v>
      </c>
      <c r="BF11" s="422"/>
      <c r="BG11" s="750"/>
      <c r="BH11" s="500">
        <f t="shared" si="245"/>
        <v>0</v>
      </c>
      <c r="BI11" s="404">
        <f t="shared" si="246"/>
        <v>0</v>
      </c>
      <c r="BJ11" s="500">
        <f t="shared" si="247"/>
        <v>140.14932735426009</v>
      </c>
      <c r="BK11" s="404">
        <f t="shared" si="248"/>
        <v>139.67954545454546</v>
      </c>
      <c r="BL11" s="500">
        <f t="shared" si="249"/>
        <v>62506.600000000006</v>
      </c>
      <c r="BM11" s="404">
        <f t="shared" si="250"/>
        <v>61459</v>
      </c>
      <c r="BN11" s="422">
        <v>510</v>
      </c>
      <c r="BO11" s="423">
        <v>495</v>
      </c>
      <c r="BP11" s="500">
        <f t="shared" si="251"/>
        <v>510</v>
      </c>
      <c r="BQ11" s="404">
        <f t="shared" si="252"/>
        <v>495</v>
      </c>
      <c r="BR11" s="422">
        <v>26</v>
      </c>
      <c r="BS11" s="423">
        <v>36</v>
      </c>
      <c r="BT11" s="500">
        <f t="shared" si="253"/>
        <v>26</v>
      </c>
      <c r="BU11" s="404">
        <f t="shared" si="254"/>
        <v>36</v>
      </c>
      <c r="BV11" s="422"/>
      <c r="BW11" s="423"/>
      <c r="BX11" s="500">
        <f t="shared" si="255"/>
        <v>0</v>
      </c>
      <c r="BY11" s="404">
        <f t="shared" si="256"/>
        <v>0</v>
      </c>
      <c r="BZ11" s="500">
        <f t="shared" si="257"/>
        <v>536</v>
      </c>
      <c r="CA11" s="404">
        <f t="shared" si="258"/>
        <v>531</v>
      </c>
      <c r="CB11" s="500">
        <f t="shared" si="259"/>
        <v>536</v>
      </c>
      <c r="CC11" s="404">
        <f t="shared" si="260"/>
        <v>531</v>
      </c>
      <c r="CD11" s="424">
        <v>6.03</v>
      </c>
      <c r="CE11" s="751">
        <v>6.33</v>
      </c>
      <c r="CF11" s="500">
        <f t="shared" si="261"/>
        <v>3075.3</v>
      </c>
      <c r="CG11" s="404">
        <f t="shared" si="262"/>
        <v>3133.35</v>
      </c>
      <c r="CH11" s="424">
        <v>8.93</v>
      </c>
      <c r="CI11" s="751">
        <v>7.88</v>
      </c>
      <c r="CJ11" s="500">
        <f t="shared" si="263"/>
        <v>232.18</v>
      </c>
      <c r="CK11" s="404">
        <f t="shared" si="264"/>
        <v>283.68</v>
      </c>
      <c r="CL11" s="424"/>
      <c r="CM11" s="751"/>
      <c r="CN11" s="500">
        <f t="shared" si="265"/>
        <v>0</v>
      </c>
      <c r="CO11" s="404">
        <f t="shared" si="266"/>
        <v>0</v>
      </c>
      <c r="CP11" s="500">
        <f t="shared" si="267"/>
        <v>6.1706716417910448</v>
      </c>
      <c r="CQ11" s="237">
        <f t="shared" si="268"/>
        <v>6.4350847457627109</v>
      </c>
      <c r="CR11" s="500">
        <f t="shared" si="269"/>
        <v>3307.48</v>
      </c>
      <c r="CS11" s="404">
        <f t="shared" si="270"/>
        <v>3417.0299999999993</v>
      </c>
      <c r="CT11" s="646">
        <v>134.6</v>
      </c>
      <c r="CU11" s="751">
        <v>133.19999999999999</v>
      </c>
      <c r="CV11" s="500">
        <f t="shared" si="271"/>
        <v>68646</v>
      </c>
      <c r="CW11" s="404">
        <f t="shared" si="272"/>
        <v>65934</v>
      </c>
      <c r="CX11" s="646">
        <v>100.5</v>
      </c>
      <c r="CY11" s="751">
        <v>123.1</v>
      </c>
      <c r="CZ11" s="500">
        <f t="shared" si="273"/>
        <v>2613</v>
      </c>
      <c r="DA11" s="404">
        <f t="shared" si="274"/>
        <v>4431.5999999999995</v>
      </c>
      <c r="DB11" s="646"/>
      <c r="DC11" s="751"/>
      <c r="DD11" s="500">
        <f t="shared" si="275"/>
        <v>0</v>
      </c>
      <c r="DE11" s="404">
        <f t="shared" si="276"/>
        <v>0</v>
      </c>
      <c r="DF11" s="500">
        <f t="shared" si="277"/>
        <v>132.94589552238807</v>
      </c>
      <c r="DG11" s="404">
        <f t="shared" si="278"/>
        <v>132.51525423728813</v>
      </c>
      <c r="DH11" s="500">
        <f t="shared" si="279"/>
        <v>71259</v>
      </c>
      <c r="DI11" s="404">
        <f t="shared" si="280"/>
        <v>70365.599999999991</v>
      </c>
      <c r="DJ11" s="500">
        <f t="shared" si="281"/>
        <v>982</v>
      </c>
      <c r="DK11" s="404">
        <f t="shared" si="282"/>
        <v>971</v>
      </c>
      <c r="DL11" s="500">
        <f t="shared" si="283"/>
        <v>982</v>
      </c>
      <c r="DM11" s="404">
        <f t="shared" si="284"/>
        <v>971</v>
      </c>
      <c r="DN11" s="236">
        <f t="shared" si="285"/>
        <v>5.4426476578411407</v>
      </c>
      <c r="DO11" s="237">
        <f t="shared" si="286"/>
        <v>5.564397528321317</v>
      </c>
      <c r="DP11" s="500">
        <f t="shared" si="287"/>
        <v>5344.68</v>
      </c>
      <c r="DQ11" s="404">
        <f t="shared" si="288"/>
        <v>5403.0299999999988</v>
      </c>
      <c r="DR11" s="500">
        <f t="shared" si="289"/>
        <v>136.21751527494908</v>
      </c>
      <c r="DS11" s="404">
        <f t="shared" si="290"/>
        <v>135.76168898043252</v>
      </c>
      <c r="DT11" s="500">
        <f t="shared" si="291"/>
        <v>133765.6</v>
      </c>
      <c r="DU11" s="404">
        <f t="shared" si="292"/>
        <v>131824.59999999998</v>
      </c>
      <c r="DV11" s="646">
        <v>588</v>
      </c>
      <c r="DW11" s="752">
        <v>560</v>
      </c>
      <c r="DX11" s="500">
        <f t="shared" si="293"/>
        <v>588</v>
      </c>
      <c r="DY11" s="404">
        <f t="shared" si="294"/>
        <v>560</v>
      </c>
      <c r="DZ11" s="646">
        <v>240</v>
      </c>
      <c r="EA11" s="752">
        <v>220</v>
      </c>
      <c r="EB11" s="500">
        <f t="shared" si="295"/>
        <v>240</v>
      </c>
      <c r="EC11" s="404">
        <f t="shared" si="296"/>
        <v>220</v>
      </c>
      <c r="ED11" s="646"/>
      <c r="EE11" s="752"/>
      <c r="EF11" s="500">
        <f t="shared" si="297"/>
        <v>0</v>
      </c>
      <c r="EG11" s="404">
        <f t="shared" si="298"/>
        <v>0</v>
      </c>
      <c r="EH11" s="500">
        <f t="shared" si="299"/>
        <v>828</v>
      </c>
      <c r="EI11" s="404">
        <f t="shared" si="300"/>
        <v>780</v>
      </c>
      <c r="EJ11" s="500">
        <f t="shared" si="301"/>
        <v>828</v>
      </c>
      <c r="EK11" s="404">
        <f t="shared" si="302"/>
        <v>780</v>
      </c>
      <c r="EL11" s="424">
        <v>3.28</v>
      </c>
      <c r="EM11" s="750">
        <v>3.27</v>
      </c>
      <c r="EN11" s="500">
        <f t="shared" si="303"/>
        <v>1928.6399999999999</v>
      </c>
      <c r="EO11" s="404">
        <f t="shared" si="304"/>
        <v>1831.2</v>
      </c>
      <c r="EP11" s="424">
        <v>3.43</v>
      </c>
      <c r="EQ11" s="750">
        <v>3.5</v>
      </c>
      <c r="ER11" s="500">
        <f t="shared" si="305"/>
        <v>823.2</v>
      </c>
      <c r="ES11" s="404">
        <f t="shared" si="306"/>
        <v>770</v>
      </c>
      <c r="ET11" s="424"/>
      <c r="EU11" s="750"/>
      <c r="EV11" s="500">
        <f t="shared" si="307"/>
        <v>0</v>
      </c>
      <c r="EW11" s="404">
        <f t="shared" si="308"/>
        <v>0</v>
      </c>
      <c r="EX11" s="236">
        <f t="shared" si="309"/>
        <v>3.3234782608695652</v>
      </c>
      <c r="EY11" s="237">
        <f t="shared" si="310"/>
        <v>3.3348717948717947</v>
      </c>
      <c r="EZ11" s="500">
        <f t="shared" si="311"/>
        <v>2751.84</v>
      </c>
      <c r="FA11" s="404">
        <f t="shared" si="312"/>
        <v>2601.1999999999998</v>
      </c>
      <c r="FB11" s="646">
        <v>83.5</v>
      </c>
      <c r="FC11" s="750">
        <v>84.8</v>
      </c>
      <c r="FD11" s="500">
        <f t="shared" si="313"/>
        <v>49098</v>
      </c>
      <c r="FE11" s="404">
        <f t="shared" si="314"/>
        <v>47488</v>
      </c>
      <c r="FF11" s="646">
        <v>66.900000000000006</v>
      </c>
      <c r="FG11" s="750">
        <v>69.099999999999994</v>
      </c>
      <c r="FH11" s="500">
        <f t="shared" si="315"/>
        <v>16056.000000000002</v>
      </c>
      <c r="FI11" s="404">
        <f t="shared" si="316"/>
        <v>15201.999999999998</v>
      </c>
      <c r="FJ11" s="646"/>
      <c r="FK11" s="750"/>
      <c r="FL11" s="500">
        <f t="shared" si="317"/>
        <v>0</v>
      </c>
      <c r="FM11" s="404">
        <f t="shared" si="318"/>
        <v>0</v>
      </c>
      <c r="FN11" s="500">
        <f t="shared" si="319"/>
        <v>78.688405797101453</v>
      </c>
      <c r="FO11" s="404">
        <f t="shared" si="320"/>
        <v>80.371794871794876</v>
      </c>
      <c r="FP11" s="500">
        <f t="shared" si="321"/>
        <v>65154</v>
      </c>
      <c r="FQ11" s="404">
        <f t="shared" si="322"/>
        <v>62690</v>
      </c>
      <c r="FR11" s="646">
        <v>0</v>
      </c>
      <c r="FS11" s="753">
        <v>0</v>
      </c>
      <c r="FT11" s="500">
        <f t="shared" si="323"/>
        <v>0</v>
      </c>
      <c r="FU11" s="404">
        <f t="shared" si="324"/>
        <v>0</v>
      </c>
      <c r="FV11" s="424"/>
      <c r="FW11" s="754"/>
      <c r="FX11" s="500">
        <f t="shared" si="325"/>
        <v>0</v>
      </c>
      <c r="FY11" s="404">
        <f t="shared" si="326"/>
        <v>0</v>
      </c>
      <c r="FZ11" s="424"/>
      <c r="GA11" s="754"/>
      <c r="GB11" s="500">
        <f t="shared" si="327"/>
        <v>0</v>
      </c>
      <c r="GC11" s="404">
        <f t="shared" si="328"/>
        <v>0</v>
      </c>
      <c r="GD11" s="510">
        <f t="shared" si="329"/>
        <v>1540</v>
      </c>
      <c r="GE11" s="404">
        <f t="shared" si="330"/>
        <v>1490</v>
      </c>
      <c r="GF11" s="500">
        <f t="shared" si="331"/>
        <v>1540</v>
      </c>
      <c r="GG11" s="404">
        <f t="shared" si="332"/>
        <v>1490</v>
      </c>
      <c r="GH11" s="500">
        <f t="shared" si="333"/>
        <v>7010.6200000000008</v>
      </c>
      <c r="GI11" s="404">
        <f t="shared" si="334"/>
        <v>6926.4</v>
      </c>
      <c r="GJ11" s="500">
        <f t="shared" si="335"/>
        <v>179756.6</v>
      </c>
      <c r="GK11" s="404">
        <f t="shared" si="336"/>
        <v>174235</v>
      </c>
      <c r="GL11" s="510">
        <f t="shared" si="337"/>
        <v>270</v>
      </c>
      <c r="GM11" s="404">
        <f t="shared" si="338"/>
        <v>261</v>
      </c>
      <c r="GN11" s="500">
        <f t="shared" si="339"/>
        <v>270</v>
      </c>
      <c r="GO11" s="404">
        <f t="shared" si="340"/>
        <v>261</v>
      </c>
      <c r="GP11" s="500">
        <f t="shared" si="341"/>
        <v>1085.9000000000001</v>
      </c>
      <c r="GQ11" s="404">
        <f t="shared" si="342"/>
        <v>1077.83</v>
      </c>
      <c r="GR11" s="500">
        <f t="shared" si="343"/>
        <v>19163</v>
      </c>
      <c r="GS11" s="404">
        <f t="shared" si="344"/>
        <v>20279.599999999999</v>
      </c>
      <c r="GT11" s="510">
        <f t="shared" si="345"/>
        <v>1810</v>
      </c>
      <c r="GU11" s="404">
        <f t="shared" si="346"/>
        <v>1751</v>
      </c>
      <c r="GV11" s="500">
        <f t="shared" si="347"/>
        <v>1810</v>
      </c>
      <c r="GW11" s="404">
        <f t="shared" si="348"/>
        <v>1751</v>
      </c>
      <c r="GX11" s="500">
        <f t="shared" si="349"/>
        <v>8096.52</v>
      </c>
      <c r="GY11" s="404">
        <f t="shared" si="350"/>
        <v>8004.23</v>
      </c>
      <c r="GZ11" s="500">
        <f t="shared" si="351"/>
        <v>198919.6</v>
      </c>
      <c r="HA11" s="404">
        <f t="shared" si="352"/>
        <v>194514.6</v>
      </c>
      <c r="HB11" s="510">
        <f t="shared" si="353"/>
        <v>0</v>
      </c>
      <c r="HC11" s="404">
        <f t="shared" si="354"/>
        <v>0</v>
      </c>
      <c r="HD11" s="500">
        <f t="shared" si="355"/>
        <v>0</v>
      </c>
      <c r="HE11" s="404">
        <f t="shared" si="356"/>
        <v>0</v>
      </c>
      <c r="HF11" s="500" t="str">
        <f t="shared" si="357"/>
        <v/>
      </c>
      <c r="HG11" s="404" t="str">
        <f t="shared" si="358"/>
        <v/>
      </c>
      <c r="HH11" s="500" t="str">
        <f t="shared" si="359"/>
        <v/>
      </c>
      <c r="HI11" s="404" t="str">
        <f t="shared" si="360"/>
        <v/>
      </c>
      <c r="HJ11" s="510">
        <f t="shared" si="361"/>
        <v>8096.52</v>
      </c>
      <c r="HK11" s="404">
        <f t="shared" si="362"/>
        <v>8004.2299999999987</v>
      </c>
      <c r="HL11" s="500">
        <f t="shared" si="363"/>
        <v>198919.6</v>
      </c>
      <c r="HM11" s="404">
        <f t="shared" si="364"/>
        <v>194514.59999999998</v>
      </c>
    </row>
    <row r="12" spans="1:221">
      <c r="A12" s="745" t="s">
        <v>542</v>
      </c>
      <c r="B12" s="746" t="s">
        <v>1104</v>
      </c>
      <c r="C12" s="755"/>
      <c r="D12" s="606">
        <v>106467</v>
      </c>
      <c r="E12" s="606">
        <v>3</v>
      </c>
      <c r="F12" s="422">
        <v>1347</v>
      </c>
      <c r="G12" s="595">
        <v>1408</v>
      </c>
      <c r="H12" s="422">
        <v>62</v>
      </c>
      <c r="I12" s="595">
        <v>50</v>
      </c>
      <c r="J12" s="500">
        <f t="shared" si="215"/>
        <v>1285</v>
      </c>
      <c r="K12" s="404">
        <f t="shared" si="216"/>
        <v>1358</v>
      </c>
      <c r="L12" s="422">
        <v>120</v>
      </c>
      <c r="M12" s="748">
        <v>120</v>
      </c>
      <c r="N12" s="500">
        <f t="shared" si="217"/>
        <v>1285</v>
      </c>
      <c r="O12" s="404">
        <f t="shared" si="218"/>
        <v>1358</v>
      </c>
      <c r="P12" s="500">
        <f t="shared" si="219"/>
        <v>1285</v>
      </c>
      <c r="Q12" s="404">
        <f t="shared" si="220"/>
        <v>1358</v>
      </c>
      <c r="R12" s="422">
        <v>251</v>
      </c>
      <c r="S12" s="595">
        <v>311</v>
      </c>
      <c r="T12" s="500">
        <f t="shared" si="221"/>
        <v>251</v>
      </c>
      <c r="U12" s="404">
        <f t="shared" si="222"/>
        <v>311</v>
      </c>
      <c r="V12" s="422">
        <v>3</v>
      </c>
      <c r="W12" s="595">
        <v>6</v>
      </c>
      <c r="X12" s="500">
        <f t="shared" si="223"/>
        <v>3</v>
      </c>
      <c r="Y12" s="404">
        <f t="shared" si="224"/>
        <v>6</v>
      </c>
      <c r="Z12" s="422"/>
      <c r="AA12" s="595"/>
      <c r="AB12" s="500">
        <f t="shared" si="225"/>
        <v>0</v>
      </c>
      <c r="AC12" s="404">
        <f t="shared" si="226"/>
        <v>0</v>
      </c>
      <c r="AD12" s="500">
        <f t="shared" si="227"/>
        <v>254</v>
      </c>
      <c r="AE12" s="404">
        <f t="shared" si="228"/>
        <v>317</v>
      </c>
      <c r="AF12" s="500">
        <f t="shared" si="229"/>
        <v>254</v>
      </c>
      <c r="AG12" s="404">
        <f t="shared" si="230"/>
        <v>317</v>
      </c>
      <c r="AH12" s="424">
        <v>4.38</v>
      </c>
      <c r="AI12" s="749">
        <v>4.16</v>
      </c>
      <c r="AJ12" s="500">
        <f t="shared" si="231"/>
        <v>1099.3799999999999</v>
      </c>
      <c r="AK12" s="404">
        <f t="shared" si="232"/>
        <v>1293.76</v>
      </c>
      <c r="AL12" s="424">
        <v>6.03</v>
      </c>
      <c r="AM12" s="749">
        <v>6.28</v>
      </c>
      <c r="AN12" s="500">
        <f t="shared" si="233"/>
        <v>18.09</v>
      </c>
      <c r="AO12" s="404">
        <f t="shared" si="234"/>
        <v>37.68</v>
      </c>
      <c r="AP12" s="424"/>
      <c r="AQ12" s="749"/>
      <c r="AR12" s="500">
        <f t="shared" si="235"/>
        <v>0</v>
      </c>
      <c r="AS12" s="404">
        <f t="shared" si="236"/>
        <v>0</v>
      </c>
      <c r="AT12" s="236">
        <f t="shared" si="237"/>
        <v>4.3994881889763775</v>
      </c>
      <c r="AU12" s="237">
        <f t="shared" si="238"/>
        <v>4.2001261829652998</v>
      </c>
      <c r="AV12" s="500">
        <f t="shared" si="239"/>
        <v>1117.4699999999998</v>
      </c>
      <c r="AW12" s="404">
        <f t="shared" si="240"/>
        <v>1331.44</v>
      </c>
      <c r="AX12" s="422">
        <v>139</v>
      </c>
      <c r="AY12" s="750">
        <v>136.19999999999999</v>
      </c>
      <c r="AZ12" s="500">
        <f t="shared" si="241"/>
        <v>34889</v>
      </c>
      <c r="BA12" s="404">
        <f t="shared" si="242"/>
        <v>42358.2</v>
      </c>
      <c r="BB12" s="422">
        <v>168.3</v>
      </c>
      <c r="BC12" s="750">
        <v>149.80000000000001</v>
      </c>
      <c r="BD12" s="500">
        <f t="shared" si="243"/>
        <v>504.90000000000003</v>
      </c>
      <c r="BE12" s="404">
        <f t="shared" si="244"/>
        <v>898.80000000000007</v>
      </c>
      <c r="BF12" s="422"/>
      <c r="BG12" s="750"/>
      <c r="BH12" s="500">
        <f t="shared" si="245"/>
        <v>0</v>
      </c>
      <c r="BI12" s="404">
        <f t="shared" si="246"/>
        <v>0</v>
      </c>
      <c r="BJ12" s="500">
        <f t="shared" si="247"/>
        <v>139.34606299212598</v>
      </c>
      <c r="BK12" s="404">
        <f t="shared" si="248"/>
        <v>136.45741324921136</v>
      </c>
      <c r="BL12" s="500">
        <f t="shared" si="249"/>
        <v>35393.9</v>
      </c>
      <c r="BM12" s="404">
        <f t="shared" si="250"/>
        <v>43257</v>
      </c>
      <c r="BN12" s="422">
        <v>423</v>
      </c>
      <c r="BO12" s="423">
        <v>425</v>
      </c>
      <c r="BP12" s="500">
        <f t="shared" si="251"/>
        <v>423</v>
      </c>
      <c r="BQ12" s="404">
        <f t="shared" si="252"/>
        <v>425</v>
      </c>
      <c r="BR12" s="422">
        <v>25</v>
      </c>
      <c r="BS12" s="423">
        <v>23</v>
      </c>
      <c r="BT12" s="500">
        <f t="shared" si="253"/>
        <v>25</v>
      </c>
      <c r="BU12" s="404">
        <f t="shared" si="254"/>
        <v>23</v>
      </c>
      <c r="BV12" s="422"/>
      <c r="BW12" s="423"/>
      <c r="BX12" s="500">
        <f t="shared" si="255"/>
        <v>0</v>
      </c>
      <c r="BY12" s="404">
        <f t="shared" si="256"/>
        <v>0</v>
      </c>
      <c r="BZ12" s="500">
        <f t="shared" si="257"/>
        <v>448</v>
      </c>
      <c r="CA12" s="404">
        <f t="shared" si="258"/>
        <v>448</v>
      </c>
      <c r="CB12" s="500">
        <f t="shared" si="259"/>
        <v>448</v>
      </c>
      <c r="CC12" s="404">
        <f t="shared" si="260"/>
        <v>448</v>
      </c>
      <c r="CD12" s="424">
        <v>5.59</v>
      </c>
      <c r="CE12" s="751">
        <v>5.57</v>
      </c>
      <c r="CF12" s="500">
        <f t="shared" si="261"/>
        <v>2364.5700000000002</v>
      </c>
      <c r="CG12" s="404">
        <f t="shared" si="262"/>
        <v>2367.25</v>
      </c>
      <c r="CH12" s="424">
        <v>5.85</v>
      </c>
      <c r="CI12" s="751">
        <v>7.22</v>
      </c>
      <c r="CJ12" s="500">
        <f t="shared" si="263"/>
        <v>146.25</v>
      </c>
      <c r="CK12" s="404">
        <f t="shared" si="264"/>
        <v>166.06</v>
      </c>
      <c r="CL12" s="424"/>
      <c r="CM12" s="751"/>
      <c r="CN12" s="500">
        <f t="shared" si="265"/>
        <v>0</v>
      </c>
      <c r="CO12" s="404">
        <f t="shared" si="266"/>
        <v>0</v>
      </c>
      <c r="CP12" s="500">
        <f t="shared" si="267"/>
        <v>5.6045089285714287</v>
      </c>
      <c r="CQ12" s="237">
        <f t="shared" si="268"/>
        <v>5.6547098214285709</v>
      </c>
      <c r="CR12" s="500">
        <f t="shared" si="269"/>
        <v>2510.8200000000002</v>
      </c>
      <c r="CS12" s="404">
        <f t="shared" si="270"/>
        <v>2533.31</v>
      </c>
      <c r="CT12" s="646">
        <v>139</v>
      </c>
      <c r="CU12" s="751">
        <v>137.1</v>
      </c>
      <c r="CV12" s="500">
        <f t="shared" si="271"/>
        <v>58797</v>
      </c>
      <c r="CW12" s="404">
        <f t="shared" si="272"/>
        <v>58267.5</v>
      </c>
      <c r="CX12" s="646">
        <v>133</v>
      </c>
      <c r="CY12" s="751">
        <v>147.69999999999999</v>
      </c>
      <c r="CZ12" s="500">
        <f t="shared" si="273"/>
        <v>3325</v>
      </c>
      <c r="DA12" s="404">
        <f t="shared" si="274"/>
        <v>3397.1</v>
      </c>
      <c r="DB12" s="646"/>
      <c r="DC12" s="751"/>
      <c r="DD12" s="500">
        <f t="shared" si="275"/>
        <v>0</v>
      </c>
      <c r="DE12" s="404">
        <f t="shared" si="276"/>
        <v>0</v>
      </c>
      <c r="DF12" s="500">
        <f t="shared" si="277"/>
        <v>138.66517857142858</v>
      </c>
      <c r="DG12" s="404">
        <f t="shared" si="278"/>
        <v>137.64419642857143</v>
      </c>
      <c r="DH12" s="500">
        <f t="shared" si="279"/>
        <v>62122.000000000007</v>
      </c>
      <c r="DI12" s="404">
        <f t="shared" si="280"/>
        <v>61664.600000000006</v>
      </c>
      <c r="DJ12" s="500">
        <f t="shared" si="281"/>
        <v>702</v>
      </c>
      <c r="DK12" s="404">
        <f t="shared" si="282"/>
        <v>765</v>
      </c>
      <c r="DL12" s="500">
        <f t="shared" si="283"/>
        <v>702</v>
      </c>
      <c r="DM12" s="404">
        <f t="shared" si="284"/>
        <v>765</v>
      </c>
      <c r="DN12" s="236">
        <f t="shared" si="285"/>
        <v>5.1685042735042739</v>
      </c>
      <c r="DO12" s="237">
        <f t="shared" si="286"/>
        <v>5.0519607843137253</v>
      </c>
      <c r="DP12" s="500">
        <f t="shared" si="287"/>
        <v>3628.2900000000004</v>
      </c>
      <c r="DQ12" s="404">
        <f t="shared" si="288"/>
        <v>3864.75</v>
      </c>
      <c r="DR12" s="500">
        <f t="shared" si="289"/>
        <v>138.91153846153847</v>
      </c>
      <c r="DS12" s="404">
        <f t="shared" si="290"/>
        <v>137.15241830065361</v>
      </c>
      <c r="DT12" s="500">
        <f t="shared" si="291"/>
        <v>97515.900000000009</v>
      </c>
      <c r="DU12" s="404">
        <f t="shared" si="292"/>
        <v>104921.60000000001</v>
      </c>
      <c r="DV12" s="646">
        <v>368</v>
      </c>
      <c r="DW12" s="752">
        <v>354</v>
      </c>
      <c r="DX12" s="500">
        <f t="shared" si="293"/>
        <v>368</v>
      </c>
      <c r="DY12" s="404">
        <f t="shared" si="294"/>
        <v>354</v>
      </c>
      <c r="DZ12" s="646">
        <v>215</v>
      </c>
      <c r="EA12" s="752">
        <v>239</v>
      </c>
      <c r="EB12" s="500">
        <f t="shared" si="295"/>
        <v>215</v>
      </c>
      <c r="EC12" s="404">
        <f t="shared" si="296"/>
        <v>239</v>
      </c>
      <c r="ED12" s="646"/>
      <c r="EE12" s="752"/>
      <c r="EF12" s="500">
        <f t="shared" si="297"/>
        <v>0</v>
      </c>
      <c r="EG12" s="404">
        <f t="shared" si="298"/>
        <v>0</v>
      </c>
      <c r="EH12" s="500">
        <f t="shared" si="299"/>
        <v>583</v>
      </c>
      <c r="EI12" s="404">
        <f t="shared" si="300"/>
        <v>593</v>
      </c>
      <c r="EJ12" s="500">
        <f t="shared" si="301"/>
        <v>583</v>
      </c>
      <c r="EK12" s="404">
        <f t="shared" si="302"/>
        <v>593</v>
      </c>
      <c r="EL12" s="424">
        <v>2.74</v>
      </c>
      <c r="EM12" s="750">
        <v>3.18</v>
      </c>
      <c r="EN12" s="500">
        <f t="shared" si="303"/>
        <v>1008.32</v>
      </c>
      <c r="EO12" s="404">
        <f t="shared" si="304"/>
        <v>1125.72</v>
      </c>
      <c r="EP12" s="424">
        <v>2.92</v>
      </c>
      <c r="EQ12" s="750">
        <v>2.86</v>
      </c>
      <c r="ER12" s="500">
        <f t="shared" si="305"/>
        <v>627.79999999999995</v>
      </c>
      <c r="ES12" s="404">
        <f t="shared" si="306"/>
        <v>683.54</v>
      </c>
      <c r="ET12" s="424"/>
      <c r="EU12" s="750"/>
      <c r="EV12" s="500">
        <f t="shared" si="307"/>
        <v>0</v>
      </c>
      <c r="EW12" s="404">
        <f t="shared" si="308"/>
        <v>0</v>
      </c>
      <c r="EX12" s="236">
        <f t="shared" si="309"/>
        <v>2.8063807890222985</v>
      </c>
      <c r="EY12" s="237">
        <f t="shared" si="310"/>
        <v>3.0510286677908938</v>
      </c>
      <c r="EZ12" s="500">
        <f t="shared" si="311"/>
        <v>1636.1200000000001</v>
      </c>
      <c r="FA12" s="404">
        <f t="shared" si="312"/>
        <v>1809.26</v>
      </c>
      <c r="FB12" s="646">
        <v>80.8</v>
      </c>
      <c r="FC12" s="750">
        <v>83.5</v>
      </c>
      <c r="FD12" s="500">
        <f t="shared" si="313"/>
        <v>29734.399999999998</v>
      </c>
      <c r="FE12" s="404">
        <f t="shared" si="314"/>
        <v>29559</v>
      </c>
      <c r="FF12" s="646">
        <v>57.5</v>
      </c>
      <c r="FG12" s="750">
        <v>56</v>
      </c>
      <c r="FH12" s="500">
        <f t="shared" si="315"/>
        <v>12362.5</v>
      </c>
      <c r="FI12" s="404">
        <f t="shared" si="316"/>
        <v>13384</v>
      </c>
      <c r="FJ12" s="646"/>
      <c r="FK12" s="750"/>
      <c r="FL12" s="500">
        <f t="shared" si="317"/>
        <v>0</v>
      </c>
      <c r="FM12" s="404">
        <f t="shared" si="318"/>
        <v>0</v>
      </c>
      <c r="FN12" s="500">
        <f t="shared" si="319"/>
        <v>72.207375643224694</v>
      </c>
      <c r="FO12" s="404">
        <f t="shared" si="320"/>
        <v>72.416526138279934</v>
      </c>
      <c r="FP12" s="500">
        <f t="shared" si="321"/>
        <v>42096.899999999994</v>
      </c>
      <c r="FQ12" s="404">
        <f t="shared" si="322"/>
        <v>42943</v>
      </c>
      <c r="FR12" s="646">
        <v>0</v>
      </c>
      <c r="FS12" s="753">
        <v>0</v>
      </c>
      <c r="FT12" s="500">
        <f t="shared" si="323"/>
        <v>0</v>
      </c>
      <c r="FU12" s="404">
        <f t="shared" si="324"/>
        <v>0</v>
      </c>
      <c r="FV12" s="424"/>
      <c r="FW12" s="754"/>
      <c r="FX12" s="500">
        <f t="shared" si="325"/>
        <v>0</v>
      </c>
      <c r="FY12" s="404">
        <f t="shared" si="326"/>
        <v>0</v>
      </c>
      <c r="FZ12" s="424"/>
      <c r="GA12" s="754"/>
      <c r="GB12" s="500">
        <f t="shared" si="327"/>
        <v>0</v>
      </c>
      <c r="GC12" s="404">
        <f t="shared" si="328"/>
        <v>0</v>
      </c>
      <c r="GD12" s="510">
        <f t="shared" si="329"/>
        <v>1042</v>
      </c>
      <c r="GE12" s="404">
        <f t="shared" si="330"/>
        <v>1090</v>
      </c>
      <c r="GF12" s="500">
        <f t="shared" si="331"/>
        <v>1042</v>
      </c>
      <c r="GG12" s="404">
        <f t="shared" si="332"/>
        <v>1090</v>
      </c>
      <c r="GH12" s="500">
        <f t="shared" si="333"/>
        <v>4472.2699999999995</v>
      </c>
      <c r="GI12" s="404">
        <f t="shared" si="334"/>
        <v>4786.7300000000005</v>
      </c>
      <c r="GJ12" s="500">
        <f t="shared" si="335"/>
        <v>123420.4</v>
      </c>
      <c r="GK12" s="404">
        <f t="shared" si="336"/>
        <v>130184.7</v>
      </c>
      <c r="GL12" s="510">
        <f t="shared" si="337"/>
        <v>243</v>
      </c>
      <c r="GM12" s="404">
        <f t="shared" si="338"/>
        <v>268</v>
      </c>
      <c r="GN12" s="500">
        <f t="shared" si="339"/>
        <v>243</v>
      </c>
      <c r="GO12" s="404">
        <f t="shared" si="340"/>
        <v>268</v>
      </c>
      <c r="GP12" s="500">
        <f t="shared" si="341"/>
        <v>792.14</v>
      </c>
      <c r="GQ12" s="404">
        <f t="shared" si="342"/>
        <v>887.28</v>
      </c>
      <c r="GR12" s="500">
        <f t="shared" si="343"/>
        <v>16192.4</v>
      </c>
      <c r="GS12" s="404">
        <f t="shared" si="344"/>
        <v>17679.900000000001</v>
      </c>
      <c r="GT12" s="510">
        <f t="shared" si="345"/>
        <v>1285</v>
      </c>
      <c r="GU12" s="404">
        <f t="shared" si="346"/>
        <v>1358</v>
      </c>
      <c r="GV12" s="500">
        <f t="shared" si="347"/>
        <v>1285</v>
      </c>
      <c r="GW12" s="404">
        <f t="shared" si="348"/>
        <v>1358</v>
      </c>
      <c r="GX12" s="500">
        <f t="shared" si="349"/>
        <v>5264.41</v>
      </c>
      <c r="GY12" s="404">
        <f t="shared" si="350"/>
        <v>5674.01</v>
      </c>
      <c r="GZ12" s="500">
        <f t="shared" si="351"/>
        <v>139612.79999999999</v>
      </c>
      <c r="HA12" s="404">
        <f t="shared" si="352"/>
        <v>147864.6</v>
      </c>
      <c r="HB12" s="510">
        <f t="shared" si="353"/>
        <v>0</v>
      </c>
      <c r="HC12" s="404">
        <f t="shared" si="354"/>
        <v>0</v>
      </c>
      <c r="HD12" s="500">
        <f t="shared" si="355"/>
        <v>0</v>
      </c>
      <c r="HE12" s="404">
        <f t="shared" si="356"/>
        <v>0</v>
      </c>
      <c r="HF12" s="500" t="str">
        <f t="shared" si="357"/>
        <v/>
      </c>
      <c r="HG12" s="404" t="str">
        <f t="shared" si="358"/>
        <v/>
      </c>
      <c r="HH12" s="500" t="str">
        <f t="shared" si="359"/>
        <v/>
      </c>
      <c r="HI12" s="404" t="str">
        <f t="shared" si="360"/>
        <v/>
      </c>
      <c r="HJ12" s="510">
        <f t="shared" si="361"/>
        <v>5264.4100000000008</v>
      </c>
      <c r="HK12" s="404">
        <f t="shared" si="362"/>
        <v>5674.01</v>
      </c>
      <c r="HL12" s="500">
        <f t="shared" si="363"/>
        <v>139612.79999999999</v>
      </c>
      <c r="HM12" s="404">
        <f t="shared" si="364"/>
        <v>147864.6</v>
      </c>
    </row>
    <row r="13" spans="1:221">
      <c r="A13" s="745" t="s">
        <v>542</v>
      </c>
      <c r="B13" s="746" t="s">
        <v>1105</v>
      </c>
      <c r="C13" s="747"/>
      <c r="D13" s="606">
        <v>106704</v>
      </c>
      <c r="E13" s="606">
        <v>3</v>
      </c>
      <c r="F13" s="422">
        <v>1517</v>
      </c>
      <c r="G13" s="595">
        <v>1420</v>
      </c>
      <c r="H13" s="422">
        <v>7</v>
      </c>
      <c r="I13" s="595">
        <v>3</v>
      </c>
      <c r="J13" s="500">
        <f t="shared" si="215"/>
        <v>1510</v>
      </c>
      <c r="K13" s="404">
        <f t="shared" si="216"/>
        <v>1417</v>
      </c>
      <c r="L13" s="422">
        <v>120</v>
      </c>
      <c r="M13" s="748">
        <v>120</v>
      </c>
      <c r="N13" s="500">
        <f t="shared" si="217"/>
        <v>1510</v>
      </c>
      <c r="O13" s="404">
        <f t="shared" si="218"/>
        <v>1417</v>
      </c>
      <c r="P13" s="500">
        <f t="shared" si="219"/>
        <v>1450</v>
      </c>
      <c r="Q13" s="404">
        <f t="shared" si="220"/>
        <v>1357</v>
      </c>
      <c r="R13" s="422">
        <v>421</v>
      </c>
      <c r="S13" s="595">
        <v>355</v>
      </c>
      <c r="T13" s="500">
        <f t="shared" si="221"/>
        <v>421</v>
      </c>
      <c r="U13" s="404">
        <f t="shared" si="222"/>
        <v>355</v>
      </c>
      <c r="V13" s="422">
        <v>4</v>
      </c>
      <c r="W13" s="595">
        <v>6</v>
      </c>
      <c r="X13" s="500">
        <f t="shared" si="223"/>
        <v>4</v>
      </c>
      <c r="Y13" s="404">
        <f t="shared" si="224"/>
        <v>6</v>
      </c>
      <c r="Z13" s="422"/>
      <c r="AA13" s="595"/>
      <c r="AB13" s="500">
        <f t="shared" si="225"/>
        <v>0</v>
      </c>
      <c r="AC13" s="404">
        <f t="shared" si="226"/>
        <v>0</v>
      </c>
      <c r="AD13" s="500">
        <f t="shared" si="227"/>
        <v>425</v>
      </c>
      <c r="AE13" s="404">
        <f t="shared" si="228"/>
        <v>361</v>
      </c>
      <c r="AF13" s="500">
        <f t="shared" si="229"/>
        <v>425</v>
      </c>
      <c r="AG13" s="404">
        <f t="shared" si="230"/>
        <v>361</v>
      </c>
      <c r="AH13" s="424">
        <v>4.33</v>
      </c>
      <c r="AI13" s="749">
        <v>4.3</v>
      </c>
      <c r="AJ13" s="500">
        <f t="shared" si="231"/>
        <v>1822.93</v>
      </c>
      <c r="AK13" s="404">
        <f t="shared" si="232"/>
        <v>1526.5</v>
      </c>
      <c r="AL13" s="424">
        <v>6</v>
      </c>
      <c r="AM13" s="749">
        <v>5.19</v>
      </c>
      <c r="AN13" s="500">
        <f t="shared" si="233"/>
        <v>24</v>
      </c>
      <c r="AO13" s="404">
        <f t="shared" si="234"/>
        <v>31.14</v>
      </c>
      <c r="AP13" s="424"/>
      <c r="AQ13" s="749"/>
      <c r="AR13" s="500">
        <f t="shared" si="235"/>
        <v>0</v>
      </c>
      <c r="AS13" s="404">
        <f t="shared" si="236"/>
        <v>0</v>
      </c>
      <c r="AT13" s="236">
        <f t="shared" si="237"/>
        <v>4.3457176470588239</v>
      </c>
      <c r="AU13" s="237">
        <f t="shared" si="238"/>
        <v>4.3147922437673136</v>
      </c>
      <c r="AV13" s="500">
        <f t="shared" si="239"/>
        <v>1846.93</v>
      </c>
      <c r="AW13" s="404">
        <f t="shared" si="240"/>
        <v>1557.6400000000003</v>
      </c>
      <c r="AX13" s="422">
        <v>139.5</v>
      </c>
      <c r="AY13" s="750">
        <v>139.1</v>
      </c>
      <c r="AZ13" s="500">
        <f t="shared" si="241"/>
        <v>58729.5</v>
      </c>
      <c r="BA13" s="404">
        <f t="shared" si="242"/>
        <v>49380.5</v>
      </c>
      <c r="BB13" s="422">
        <v>140</v>
      </c>
      <c r="BC13" s="750">
        <v>143.69999999999999</v>
      </c>
      <c r="BD13" s="500">
        <f t="shared" si="243"/>
        <v>560</v>
      </c>
      <c r="BE13" s="404">
        <f t="shared" si="244"/>
        <v>862.19999999999993</v>
      </c>
      <c r="BF13" s="422"/>
      <c r="BG13" s="750"/>
      <c r="BH13" s="500">
        <f t="shared" si="245"/>
        <v>0</v>
      </c>
      <c r="BI13" s="404">
        <f t="shared" si="246"/>
        <v>0</v>
      </c>
      <c r="BJ13" s="500">
        <f t="shared" si="247"/>
        <v>139.50470588235294</v>
      </c>
      <c r="BK13" s="404">
        <f t="shared" si="248"/>
        <v>139.17645429362881</v>
      </c>
      <c r="BL13" s="500">
        <f t="shared" si="249"/>
        <v>59289.5</v>
      </c>
      <c r="BM13" s="404">
        <f t="shared" si="250"/>
        <v>50242.7</v>
      </c>
      <c r="BN13" s="422">
        <v>591</v>
      </c>
      <c r="BO13" s="423">
        <v>512</v>
      </c>
      <c r="BP13" s="500">
        <f t="shared" si="251"/>
        <v>591</v>
      </c>
      <c r="BQ13" s="404">
        <f t="shared" si="252"/>
        <v>512</v>
      </c>
      <c r="BR13" s="422">
        <v>22</v>
      </c>
      <c r="BS13" s="423">
        <v>12</v>
      </c>
      <c r="BT13" s="500">
        <f t="shared" si="253"/>
        <v>22</v>
      </c>
      <c r="BU13" s="404">
        <f t="shared" si="254"/>
        <v>12</v>
      </c>
      <c r="BV13" s="422"/>
      <c r="BW13" s="423"/>
      <c r="BX13" s="500">
        <f t="shared" si="255"/>
        <v>0</v>
      </c>
      <c r="BY13" s="404">
        <f t="shared" si="256"/>
        <v>0</v>
      </c>
      <c r="BZ13" s="500">
        <f t="shared" si="257"/>
        <v>613</v>
      </c>
      <c r="CA13" s="404">
        <f t="shared" si="258"/>
        <v>524</v>
      </c>
      <c r="CB13" s="500">
        <f t="shared" si="259"/>
        <v>613</v>
      </c>
      <c r="CC13" s="404">
        <f t="shared" si="260"/>
        <v>524</v>
      </c>
      <c r="CD13" s="424">
        <v>5.16</v>
      </c>
      <c r="CE13" s="751">
        <v>5.24</v>
      </c>
      <c r="CF13" s="500">
        <f t="shared" si="261"/>
        <v>3049.56</v>
      </c>
      <c r="CG13" s="404">
        <f t="shared" si="262"/>
        <v>2682.88</v>
      </c>
      <c r="CH13" s="424">
        <v>6.01</v>
      </c>
      <c r="CI13" s="751">
        <v>5.49</v>
      </c>
      <c r="CJ13" s="500">
        <f t="shared" si="263"/>
        <v>132.22</v>
      </c>
      <c r="CK13" s="404">
        <f t="shared" si="264"/>
        <v>65.88</v>
      </c>
      <c r="CL13" s="424"/>
      <c r="CM13" s="751"/>
      <c r="CN13" s="500">
        <f t="shared" si="265"/>
        <v>0</v>
      </c>
      <c r="CO13" s="404">
        <f t="shared" si="266"/>
        <v>0</v>
      </c>
      <c r="CP13" s="500">
        <f t="shared" si="267"/>
        <v>5.1905057096247953</v>
      </c>
      <c r="CQ13" s="237">
        <f t="shared" si="268"/>
        <v>5.2457251908396954</v>
      </c>
      <c r="CR13" s="500">
        <f t="shared" si="269"/>
        <v>3181.7799999999993</v>
      </c>
      <c r="CS13" s="404">
        <f t="shared" si="270"/>
        <v>2748.76</v>
      </c>
      <c r="CT13" s="646">
        <v>143.6</v>
      </c>
      <c r="CU13" s="751">
        <v>140.5</v>
      </c>
      <c r="CV13" s="500">
        <f t="shared" si="271"/>
        <v>84867.599999999991</v>
      </c>
      <c r="CW13" s="404">
        <f t="shared" si="272"/>
        <v>71936</v>
      </c>
      <c r="CX13" s="646">
        <v>128</v>
      </c>
      <c r="CY13" s="751">
        <v>131.6</v>
      </c>
      <c r="CZ13" s="500">
        <f t="shared" si="273"/>
        <v>2816</v>
      </c>
      <c r="DA13" s="404">
        <f t="shared" si="274"/>
        <v>1579.1999999999998</v>
      </c>
      <c r="DB13" s="646"/>
      <c r="DC13" s="751"/>
      <c r="DD13" s="500">
        <f t="shared" si="275"/>
        <v>0</v>
      </c>
      <c r="DE13" s="404">
        <f t="shared" si="276"/>
        <v>0</v>
      </c>
      <c r="DF13" s="500">
        <f t="shared" si="277"/>
        <v>143.04013050570961</v>
      </c>
      <c r="DG13" s="404">
        <f t="shared" si="278"/>
        <v>140.29618320610686</v>
      </c>
      <c r="DH13" s="500">
        <f t="shared" si="279"/>
        <v>87683.599999999991</v>
      </c>
      <c r="DI13" s="404">
        <f t="shared" si="280"/>
        <v>73515.199999999997</v>
      </c>
      <c r="DJ13" s="500">
        <f t="shared" si="281"/>
        <v>1038</v>
      </c>
      <c r="DK13" s="404">
        <f t="shared" si="282"/>
        <v>885</v>
      </c>
      <c r="DL13" s="500">
        <f t="shared" si="283"/>
        <v>1038</v>
      </c>
      <c r="DM13" s="404">
        <f t="shared" si="284"/>
        <v>885</v>
      </c>
      <c r="DN13" s="236">
        <f t="shared" si="285"/>
        <v>4.8446146435452784</v>
      </c>
      <c r="DO13" s="237">
        <f t="shared" si="286"/>
        <v>4.865988700564972</v>
      </c>
      <c r="DP13" s="500">
        <f t="shared" si="287"/>
        <v>5028.7099999999991</v>
      </c>
      <c r="DQ13" s="404">
        <f t="shared" si="288"/>
        <v>4306.4000000000005</v>
      </c>
      <c r="DR13" s="500">
        <f t="shared" si="289"/>
        <v>141.5925818882466</v>
      </c>
      <c r="DS13" s="404">
        <f t="shared" si="290"/>
        <v>139.83943502824857</v>
      </c>
      <c r="DT13" s="500">
        <f t="shared" si="291"/>
        <v>146973.09999999998</v>
      </c>
      <c r="DU13" s="404">
        <f t="shared" si="292"/>
        <v>123757.9</v>
      </c>
      <c r="DV13" s="646">
        <v>342</v>
      </c>
      <c r="DW13" s="752">
        <v>410</v>
      </c>
      <c r="DX13" s="500">
        <f t="shared" si="293"/>
        <v>342</v>
      </c>
      <c r="DY13" s="404">
        <f t="shared" si="294"/>
        <v>410</v>
      </c>
      <c r="DZ13" s="646">
        <v>70</v>
      </c>
      <c r="EA13" s="752">
        <v>62</v>
      </c>
      <c r="EB13" s="500">
        <f t="shared" si="295"/>
        <v>70</v>
      </c>
      <c r="EC13" s="404">
        <f t="shared" si="296"/>
        <v>62</v>
      </c>
      <c r="ED13" s="646"/>
      <c r="EE13" s="752"/>
      <c r="EF13" s="500">
        <f t="shared" si="297"/>
        <v>0</v>
      </c>
      <c r="EG13" s="404">
        <f t="shared" si="298"/>
        <v>0</v>
      </c>
      <c r="EH13" s="500">
        <f t="shared" si="299"/>
        <v>412</v>
      </c>
      <c r="EI13" s="404">
        <f t="shared" si="300"/>
        <v>472</v>
      </c>
      <c r="EJ13" s="500">
        <f t="shared" si="301"/>
        <v>412</v>
      </c>
      <c r="EK13" s="404">
        <f t="shared" si="302"/>
        <v>472</v>
      </c>
      <c r="EL13" s="424">
        <v>3.35</v>
      </c>
      <c r="EM13" s="750">
        <v>3.39</v>
      </c>
      <c r="EN13" s="500">
        <f t="shared" si="303"/>
        <v>1145.7</v>
      </c>
      <c r="EO13" s="404">
        <f t="shared" si="304"/>
        <v>1389.9</v>
      </c>
      <c r="EP13" s="424">
        <v>4.03</v>
      </c>
      <c r="EQ13" s="750">
        <v>3.69</v>
      </c>
      <c r="ER13" s="500">
        <f t="shared" si="305"/>
        <v>282.10000000000002</v>
      </c>
      <c r="ES13" s="404">
        <f t="shared" si="306"/>
        <v>228.78</v>
      </c>
      <c r="ET13" s="424"/>
      <c r="EU13" s="750"/>
      <c r="EV13" s="500">
        <f t="shared" si="307"/>
        <v>0</v>
      </c>
      <c r="EW13" s="404">
        <f t="shared" si="308"/>
        <v>0</v>
      </c>
      <c r="EX13" s="236">
        <f t="shared" si="309"/>
        <v>3.4655339805825247</v>
      </c>
      <c r="EY13" s="237">
        <f t="shared" si="310"/>
        <v>3.4294067796610173</v>
      </c>
      <c r="EZ13" s="500">
        <f t="shared" si="311"/>
        <v>1427.8000000000002</v>
      </c>
      <c r="FA13" s="404">
        <f t="shared" si="312"/>
        <v>1618.68</v>
      </c>
      <c r="FB13" s="646">
        <v>95.5</v>
      </c>
      <c r="FC13" s="750">
        <v>93.5</v>
      </c>
      <c r="FD13" s="500">
        <f t="shared" si="313"/>
        <v>32661</v>
      </c>
      <c r="FE13" s="404">
        <f t="shared" si="314"/>
        <v>38335</v>
      </c>
      <c r="FF13" s="646">
        <v>83.3</v>
      </c>
      <c r="FG13" s="750">
        <v>87.1</v>
      </c>
      <c r="FH13" s="500">
        <f t="shared" si="315"/>
        <v>5831</v>
      </c>
      <c r="FI13" s="404">
        <f t="shared" si="316"/>
        <v>5400.2</v>
      </c>
      <c r="FJ13" s="646"/>
      <c r="FK13" s="750"/>
      <c r="FL13" s="500">
        <f t="shared" si="317"/>
        <v>0</v>
      </c>
      <c r="FM13" s="404">
        <f t="shared" si="318"/>
        <v>0</v>
      </c>
      <c r="FN13" s="500">
        <f t="shared" si="319"/>
        <v>93.427184466019412</v>
      </c>
      <c r="FO13" s="404">
        <f t="shared" si="320"/>
        <v>92.659322033898306</v>
      </c>
      <c r="FP13" s="500">
        <f t="shared" si="321"/>
        <v>38492</v>
      </c>
      <c r="FQ13" s="404">
        <f t="shared" si="322"/>
        <v>43735.199999999997</v>
      </c>
      <c r="FR13" s="646">
        <v>60</v>
      </c>
      <c r="FS13" s="753">
        <v>60</v>
      </c>
      <c r="FT13" s="500">
        <f t="shared" si="323"/>
        <v>0</v>
      </c>
      <c r="FU13" s="404">
        <f t="shared" si="324"/>
        <v>0</v>
      </c>
      <c r="FV13" s="424"/>
      <c r="FW13" s="754"/>
      <c r="FX13" s="500">
        <f t="shared" si="325"/>
        <v>0</v>
      </c>
      <c r="FY13" s="404">
        <f t="shared" si="326"/>
        <v>0</v>
      </c>
      <c r="FZ13" s="424"/>
      <c r="GA13" s="754"/>
      <c r="GB13" s="500">
        <f t="shared" si="327"/>
        <v>0</v>
      </c>
      <c r="GC13" s="404">
        <f t="shared" si="328"/>
        <v>0</v>
      </c>
      <c r="GD13" s="510">
        <f t="shared" si="329"/>
        <v>1354</v>
      </c>
      <c r="GE13" s="404">
        <f t="shared" si="330"/>
        <v>1277</v>
      </c>
      <c r="GF13" s="500">
        <f t="shared" si="331"/>
        <v>1354</v>
      </c>
      <c r="GG13" s="404">
        <f t="shared" si="332"/>
        <v>1277</v>
      </c>
      <c r="GH13" s="500">
        <f t="shared" si="333"/>
        <v>6018.19</v>
      </c>
      <c r="GI13" s="404">
        <f t="shared" si="334"/>
        <v>5599.2800000000007</v>
      </c>
      <c r="GJ13" s="500">
        <f t="shared" si="335"/>
        <v>176258.09999999998</v>
      </c>
      <c r="GK13" s="404">
        <f t="shared" si="336"/>
        <v>159651.5</v>
      </c>
      <c r="GL13" s="510">
        <f t="shared" si="337"/>
        <v>96</v>
      </c>
      <c r="GM13" s="404">
        <f t="shared" si="338"/>
        <v>80</v>
      </c>
      <c r="GN13" s="500">
        <f t="shared" si="339"/>
        <v>96</v>
      </c>
      <c r="GO13" s="404">
        <f t="shared" si="340"/>
        <v>80</v>
      </c>
      <c r="GP13" s="500">
        <f t="shared" si="341"/>
        <v>438.32000000000005</v>
      </c>
      <c r="GQ13" s="404">
        <f t="shared" si="342"/>
        <v>325.8</v>
      </c>
      <c r="GR13" s="500">
        <f t="shared" si="343"/>
        <v>9207</v>
      </c>
      <c r="GS13" s="404">
        <f t="shared" si="344"/>
        <v>7841.5999999999995</v>
      </c>
      <c r="GT13" s="510">
        <f t="shared" si="345"/>
        <v>1450</v>
      </c>
      <c r="GU13" s="404">
        <f t="shared" si="346"/>
        <v>1357</v>
      </c>
      <c r="GV13" s="500">
        <f t="shared" si="347"/>
        <v>1450</v>
      </c>
      <c r="GW13" s="404">
        <f t="shared" si="348"/>
        <v>1357</v>
      </c>
      <c r="GX13" s="500">
        <f t="shared" si="349"/>
        <v>6456.5099999999993</v>
      </c>
      <c r="GY13" s="404">
        <f t="shared" si="350"/>
        <v>5925.0800000000008</v>
      </c>
      <c r="GZ13" s="500">
        <f t="shared" si="351"/>
        <v>185465.09999999998</v>
      </c>
      <c r="HA13" s="404">
        <f t="shared" si="352"/>
        <v>167493.1</v>
      </c>
      <c r="HB13" s="510">
        <f t="shared" si="353"/>
        <v>0</v>
      </c>
      <c r="HC13" s="404">
        <f t="shared" si="354"/>
        <v>0</v>
      </c>
      <c r="HD13" s="500">
        <f t="shared" si="355"/>
        <v>0</v>
      </c>
      <c r="HE13" s="404">
        <f t="shared" si="356"/>
        <v>0</v>
      </c>
      <c r="HF13" s="500" t="str">
        <f t="shared" si="357"/>
        <v/>
      </c>
      <c r="HG13" s="404" t="str">
        <f t="shared" si="358"/>
        <v/>
      </c>
      <c r="HH13" s="500" t="str">
        <f t="shared" si="359"/>
        <v/>
      </c>
      <c r="HI13" s="404" t="str">
        <f t="shared" si="360"/>
        <v/>
      </c>
      <c r="HJ13" s="510">
        <f t="shared" si="361"/>
        <v>6456.5099999999993</v>
      </c>
      <c r="HK13" s="404">
        <f t="shared" si="362"/>
        <v>5925.0800000000008</v>
      </c>
      <c r="HL13" s="500">
        <f t="shared" si="363"/>
        <v>185465.09999999998</v>
      </c>
      <c r="HM13" s="404">
        <f t="shared" si="364"/>
        <v>167493.09999999998</v>
      </c>
    </row>
    <row r="14" spans="1:221">
      <c r="A14" s="745" t="s">
        <v>542</v>
      </c>
      <c r="B14" s="746" t="s">
        <v>1106</v>
      </c>
      <c r="C14" s="747"/>
      <c r="D14" s="606">
        <v>107071</v>
      </c>
      <c r="E14" s="606">
        <v>4</v>
      </c>
      <c r="F14" s="422">
        <v>505</v>
      </c>
      <c r="G14" s="595">
        <v>547</v>
      </c>
      <c r="H14" s="422">
        <v>0</v>
      </c>
      <c r="I14" s="595">
        <v>0</v>
      </c>
      <c r="J14" s="500">
        <f t="shared" si="215"/>
        <v>505</v>
      </c>
      <c r="K14" s="404">
        <f t="shared" si="216"/>
        <v>547</v>
      </c>
      <c r="L14" s="422">
        <v>120</v>
      </c>
      <c r="M14" s="748">
        <v>120</v>
      </c>
      <c r="N14" s="500">
        <f t="shared" si="217"/>
        <v>505</v>
      </c>
      <c r="O14" s="404">
        <f t="shared" si="218"/>
        <v>547</v>
      </c>
      <c r="P14" s="500">
        <f t="shared" si="219"/>
        <v>505</v>
      </c>
      <c r="Q14" s="404">
        <f t="shared" si="220"/>
        <v>547</v>
      </c>
      <c r="R14" s="422">
        <v>129</v>
      </c>
      <c r="S14" s="595">
        <v>147</v>
      </c>
      <c r="T14" s="500">
        <f t="shared" si="221"/>
        <v>129</v>
      </c>
      <c r="U14" s="404">
        <f t="shared" si="222"/>
        <v>147</v>
      </c>
      <c r="V14" s="422">
        <v>0</v>
      </c>
      <c r="W14" s="595">
        <v>1</v>
      </c>
      <c r="X14" s="500">
        <f t="shared" si="223"/>
        <v>0</v>
      </c>
      <c r="Y14" s="404">
        <f t="shared" si="224"/>
        <v>1</v>
      </c>
      <c r="Z14" s="422"/>
      <c r="AA14" s="595"/>
      <c r="AB14" s="500">
        <f t="shared" si="225"/>
        <v>0</v>
      </c>
      <c r="AC14" s="404">
        <f t="shared" si="226"/>
        <v>0</v>
      </c>
      <c r="AD14" s="500">
        <f t="shared" si="227"/>
        <v>129</v>
      </c>
      <c r="AE14" s="404">
        <f t="shared" si="228"/>
        <v>148</v>
      </c>
      <c r="AF14" s="500">
        <f t="shared" si="229"/>
        <v>129</v>
      </c>
      <c r="AG14" s="404">
        <f t="shared" si="230"/>
        <v>148</v>
      </c>
      <c r="AH14" s="424">
        <v>4.5</v>
      </c>
      <c r="AI14" s="749">
        <v>4.3099999999999996</v>
      </c>
      <c r="AJ14" s="500">
        <f t="shared" si="231"/>
        <v>580.5</v>
      </c>
      <c r="AK14" s="404">
        <f t="shared" si="232"/>
        <v>633.56999999999994</v>
      </c>
      <c r="AL14" s="424">
        <v>0</v>
      </c>
      <c r="AM14" s="749">
        <v>15.33</v>
      </c>
      <c r="AN14" s="500">
        <f t="shared" si="233"/>
        <v>0</v>
      </c>
      <c r="AO14" s="404">
        <f t="shared" si="234"/>
        <v>15.33</v>
      </c>
      <c r="AP14" s="424"/>
      <c r="AQ14" s="749"/>
      <c r="AR14" s="500">
        <f t="shared" si="235"/>
        <v>0</v>
      </c>
      <c r="AS14" s="404">
        <f t="shared" si="236"/>
        <v>0</v>
      </c>
      <c r="AT14" s="236">
        <f t="shared" si="237"/>
        <v>4.5</v>
      </c>
      <c r="AU14" s="237">
        <f t="shared" si="238"/>
        <v>4.3844594594594595</v>
      </c>
      <c r="AV14" s="500">
        <f t="shared" si="239"/>
        <v>580.5</v>
      </c>
      <c r="AW14" s="404">
        <f t="shared" si="240"/>
        <v>648.9</v>
      </c>
      <c r="AX14" s="422">
        <v>134.1</v>
      </c>
      <c r="AY14" s="750">
        <v>136.19999999999999</v>
      </c>
      <c r="AZ14" s="500">
        <f t="shared" si="241"/>
        <v>17298.899999999998</v>
      </c>
      <c r="BA14" s="404">
        <f t="shared" si="242"/>
        <v>20021.399999999998</v>
      </c>
      <c r="BB14" s="422">
        <v>0</v>
      </c>
      <c r="BC14" s="750">
        <v>106</v>
      </c>
      <c r="BD14" s="500">
        <f t="shared" si="243"/>
        <v>0</v>
      </c>
      <c r="BE14" s="404">
        <f t="shared" si="244"/>
        <v>106</v>
      </c>
      <c r="BF14" s="422"/>
      <c r="BG14" s="750"/>
      <c r="BH14" s="500">
        <f t="shared" si="245"/>
        <v>0</v>
      </c>
      <c r="BI14" s="404">
        <f t="shared" si="246"/>
        <v>0</v>
      </c>
      <c r="BJ14" s="500">
        <f t="shared" si="247"/>
        <v>134.1</v>
      </c>
      <c r="BK14" s="404">
        <f t="shared" si="248"/>
        <v>135.99594594594592</v>
      </c>
      <c r="BL14" s="500">
        <f t="shared" si="249"/>
        <v>17298.899999999998</v>
      </c>
      <c r="BM14" s="404">
        <f t="shared" si="250"/>
        <v>20127.399999999998</v>
      </c>
      <c r="BN14" s="422">
        <v>156</v>
      </c>
      <c r="BO14" s="423">
        <v>179</v>
      </c>
      <c r="BP14" s="500">
        <f t="shared" si="251"/>
        <v>156</v>
      </c>
      <c r="BQ14" s="404">
        <f t="shared" si="252"/>
        <v>179</v>
      </c>
      <c r="BR14" s="422">
        <v>5</v>
      </c>
      <c r="BS14" s="423">
        <v>2</v>
      </c>
      <c r="BT14" s="500">
        <f t="shared" si="253"/>
        <v>5</v>
      </c>
      <c r="BU14" s="404">
        <f t="shared" si="254"/>
        <v>2</v>
      </c>
      <c r="BV14" s="422"/>
      <c r="BW14" s="423"/>
      <c r="BX14" s="500">
        <f t="shared" si="255"/>
        <v>0</v>
      </c>
      <c r="BY14" s="404">
        <f t="shared" si="256"/>
        <v>0</v>
      </c>
      <c r="BZ14" s="500">
        <f t="shared" si="257"/>
        <v>161</v>
      </c>
      <c r="CA14" s="404">
        <f t="shared" si="258"/>
        <v>181</v>
      </c>
      <c r="CB14" s="500">
        <f t="shared" si="259"/>
        <v>161</v>
      </c>
      <c r="CC14" s="404">
        <f t="shared" si="260"/>
        <v>181</v>
      </c>
      <c r="CD14" s="424">
        <v>5.59</v>
      </c>
      <c r="CE14" s="751">
        <v>5.09</v>
      </c>
      <c r="CF14" s="500">
        <f t="shared" si="261"/>
        <v>872.04</v>
      </c>
      <c r="CG14" s="404">
        <f t="shared" si="262"/>
        <v>911.11</v>
      </c>
      <c r="CH14" s="424">
        <v>9.68</v>
      </c>
      <c r="CI14" s="751">
        <v>3.92</v>
      </c>
      <c r="CJ14" s="500">
        <f t="shared" si="263"/>
        <v>48.4</v>
      </c>
      <c r="CK14" s="404">
        <f t="shared" si="264"/>
        <v>7.84</v>
      </c>
      <c r="CL14" s="424"/>
      <c r="CM14" s="751"/>
      <c r="CN14" s="500">
        <f t="shared" si="265"/>
        <v>0</v>
      </c>
      <c r="CO14" s="404">
        <f t="shared" si="266"/>
        <v>0</v>
      </c>
      <c r="CP14" s="500">
        <f t="shared" si="267"/>
        <v>5.7170186335403725</v>
      </c>
      <c r="CQ14" s="237">
        <f t="shared" si="268"/>
        <v>5.0770718232044203</v>
      </c>
      <c r="CR14" s="500">
        <f t="shared" si="269"/>
        <v>920.43999999999994</v>
      </c>
      <c r="CS14" s="404">
        <f t="shared" si="270"/>
        <v>918.95</v>
      </c>
      <c r="CT14" s="646">
        <v>141.30000000000001</v>
      </c>
      <c r="CU14" s="751">
        <v>141.9</v>
      </c>
      <c r="CV14" s="500">
        <f t="shared" si="271"/>
        <v>22042.800000000003</v>
      </c>
      <c r="CW14" s="404">
        <f t="shared" si="272"/>
        <v>25400.100000000002</v>
      </c>
      <c r="CX14" s="646">
        <v>129.80000000000001</v>
      </c>
      <c r="CY14" s="751">
        <v>136</v>
      </c>
      <c r="CZ14" s="500">
        <f t="shared" si="273"/>
        <v>649</v>
      </c>
      <c r="DA14" s="404">
        <f t="shared" si="274"/>
        <v>272</v>
      </c>
      <c r="DB14" s="646"/>
      <c r="DC14" s="751"/>
      <c r="DD14" s="500">
        <f t="shared" si="275"/>
        <v>0</v>
      </c>
      <c r="DE14" s="404">
        <f t="shared" si="276"/>
        <v>0</v>
      </c>
      <c r="DF14" s="500">
        <f t="shared" si="277"/>
        <v>140.94285714285715</v>
      </c>
      <c r="DG14" s="404">
        <f t="shared" si="278"/>
        <v>141.83480662983428</v>
      </c>
      <c r="DH14" s="500">
        <f t="shared" si="279"/>
        <v>22691.800000000003</v>
      </c>
      <c r="DI14" s="404">
        <f t="shared" si="280"/>
        <v>25672.100000000002</v>
      </c>
      <c r="DJ14" s="500">
        <f t="shared" si="281"/>
        <v>290</v>
      </c>
      <c r="DK14" s="404">
        <f t="shared" si="282"/>
        <v>329</v>
      </c>
      <c r="DL14" s="500">
        <f t="shared" si="283"/>
        <v>290</v>
      </c>
      <c r="DM14" s="404">
        <f t="shared" si="284"/>
        <v>329</v>
      </c>
      <c r="DN14" s="236">
        <f t="shared" si="285"/>
        <v>5.1756551724137934</v>
      </c>
      <c r="DO14" s="237">
        <f t="shared" si="286"/>
        <v>4.7655015197568389</v>
      </c>
      <c r="DP14" s="500">
        <f t="shared" si="287"/>
        <v>1500.94</v>
      </c>
      <c r="DQ14" s="404">
        <f t="shared" si="288"/>
        <v>1567.85</v>
      </c>
      <c r="DR14" s="500">
        <f t="shared" si="289"/>
        <v>137.89896551724138</v>
      </c>
      <c r="DS14" s="404">
        <f t="shared" si="290"/>
        <v>139.20820668693008</v>
      </c>
      <c r="DT14" s="500">
        <f t="shared" si="291"/>
        <v>39990.699999999997</v>
      </c>
      <c r="DU14" s="404">
        <f t="shared" si="292"/>
        <v>45799.5</v>
      </c>
      <c r="DV14" s="646">
        <v>202</v>
      </c>
      <c r="DW14" s="752">
        <v>195</v>
      </c>
      <c r="DX14" s="500">
        <f t="shared" si="293"/>
        <v>202</v>
      </c>
      <c r="DY14" s="404">
        <f t="shared" si="294"/>
        <v>195</v>
      </c>
      <c r="DZ14" s="646">
        <v>13</v>
      </c>
      <c r="EA14" s="752">
        <v>23</v>
      </c>
      <c r="EB14" s="500">
        <f t="shared" si="295"/>
        <v>13</v>
      </c>
      <c r="EC14" s="404">
        <f t="shared" si="296"/>
        <v>23</v>
      </c>
      <c r="ED14" s="646"/>
      <c r="EE14" s="752"/>
      <c r="EF14" s="500">
        <f t="shared" si="297"/>
        <v>0</v>
      </c>
      <c r="EG14" s="404">
        <f t="shared" si="298"/>
        <v>0</v>
      </c>
      <c r="EH14" s="500">
        <f t="shared" si="299"/>
        <v>215</v>
      </c>
      <c r="EI14" s="404">
        <f t="shared" si="300"/>
        <v>218</v>
      </c>
      <c r="EJ14" s="500">
        <f t="shared" si="301"/>
        <v>215</v>
      </c>
      <c r="EK14" s="404">
        <f t="shared" si="302"/>
        <v>218</v>
      </c>
      <c r="EL14" s="424">
        <v>3.33</v>
      </c>
      <c r="EM14" s="750">
        <v>3.55</v>
      </c>
      <c r="EN14" s="500">
        <f t="shared" si="303"/>
        <v>672.66</v>
      </c>
      <c r="EO14" s="404">
        <f t="shared" si="304"/>
        <v>692.25</v>
      </c>
      <c r="EP14" s="424">
        <v>3.72</v>
      </c>
      <c r="EQ14" s="750">
        <v>2.95</v>
      </c>
      <c r="ER14" s="500">
        <f t="shared" si="305"/>
        <v>48.36</v>
      </c>
      <c r="ES14" s="404">
        <f t="shared" si="306"/>
        <v>67.850000000000009</v>
      </c>
      <c r="ET14" s="424"/>
      <c r="EU14" s="750"/>
      <c r="EV14" s="500">
        <f t="shared" si="307"/>
        <v>0</v>
      </c>
      <c r="EW14" s="404">
        <f t="shared" si="308"/>
        <v>0</v>
      </c>
      <c r="EX14" s="236">
        <f t="shared" si="309"/>
        <v>3.3535813953488369</v>
      </c>
      <c r="EY14" s="237">
        <f t="shared" si="310"/>
        <v>3.486697247706422</v>
      </c>
      <c r="EZ14" s="500">
        <f t="shared" si="311"/>
        <v>721.02</v>
      </c>
      <c r="FA14" s="404">
        <f t="shared" si="312"/>
        <v>760.1</v>
      </c>
      <c r="FB14" s="646">
        <v>90.7</v>
      </c>
      <c r="FC14" s="750">
        <v>91</v>
      </c>
      <c r="FD14" s="500">
        <f t="shared" si="313"/>
        <v>18321.400000000001</v>
      </c>
      <c r="FE14" s="404">
        <f t="shared" si="314"/>
        <v>17745</v>
      </c>
      <c r="FF14" s="646">
        <v>99.1</v>
      </c>
      <c r="FG14" s="750">
        <v>75.599999999999994</v>
      </c>
      <c r="FH14" s="500">
        <f t="shared" si="315"/>
        <v>1288.3</v>
      </c>
      <c r="FI14" s="404">
        <f t="shared" si="316"/>
        <v>1738.8</v>
      </c>
      <c r="FJ14" s="646"/>
      <c r="FK14" s="750"/>
      <c r="FL14" s="500">
        <f t="shared" si="317"/>
        <v>0</v>
      </c>
      <c r="FM14" s="404">
        <f t="shared" si="318"/>
        <v>0</v>
      </c>
      <c r="FN14" s="500">
        <f t="shared" si="319"/>
        <v>91.207906976744184</v>
      </c>
      <c r="FO14" s="404">
        <f t="shared" si="320"/>
        <v>89.375229357798162</v>
      </c>
      <c r="FP14" s="500">
        <f t="shared" si="321"/>
        <v>19609.7</v>
      </c>
      <c r="FQ14" s="404">
        <f t="shared" si="322"/>
        <v>19483.8</v>
      </c>
      <c r="FR14" s="646">
        <v>0</v>
      </c>
      <c r="FS14" s="753">
        <v>0</v>
      </c>
      <c r="FT14" s="500">
        <f t="shared" si="323"/>
        <v>0</v>
      </c>
      <c r="FU14" s="404">
        <f t="shared" si="324"/>
        <v>0</v>
      </c>
      <c r="FV14" s="424"/>
      <c r="FW14" s="754"/>
      <c r="FX14" s="500">
        <f t="shared" si="325"/>
        <v>0</v>
      </c>
      <c r="FY14" s="404">
        <f t="shared" si="326"/>
        <v>0</v>
      </c>
      <c r="FZ14" s="424"/>
      <c r="GA14" s="754"/>
      <c r="GB14" s="500">
        <f t="shared" si="327"/>
        <v>0</v>
      </c>
      <c r="GC14" s="404">
        <f t="shared" si="328"/>
        <v>0</v>
      </c>
      <c r="GD14" s="510">
        <f t="shared" si="329"/>
        <v>487</v>
      </c>
      <c r="GE14" s="404">
        <f t="shared" si="330"/>
        <v>521</v>
      </c>
      <c r="GF14" s="500">
        <f t="shared" si="331"/>
        <v>487</v>
      </c>
      <c r="GG14" s="404">
        <f t="shared" si="332"/>
        <v>521</v>
      </c>
      <c r="GH14" s="500">
        <f t="shared" si="333"/>
        <v>2125.1999999999998</v>
      </c>
      <c r="GI14" s="404">
        <f t="shared" si="334"/>
        <v>2236.9299999999998</v>
      </c>
      <c r="GJ14" s="500">
        <f t="shared" si="335"/>
        <v>57663.1</v>
      </c>
      <c r="GK14" s="404">
        <f t="shared" si="336"/>
        <v>63166.5</v>
      </c>
      <c r="GL14" s="510">
        <f t="shared" si="337"/>
        <v>18</v>
      </c>
      <c r="GM14" s="404">
        <f t="shared" si="338"/>
        <v>26</v>
      </c>
      <c r="GN14" s="500">
        <f t="shared" si="339"/>
        <v>18</v>
      </c>
      <c r="GO14" s="404">
        <f t="shared" si="340"/>
        <v>26</v>
      </c>
      <c r="GP14" s="500">
        <f t="shared" si="341"/>
        <v>96.759999999999991</v>
      </c>
      <c r="GQ14" s="404">
        <f t="shared" si="342"/>
        <v>91.02000000000001</v>
      </c>
      <c r="GR14" s="500">
        <f t="shared" si="343"/>
        <v>1937.3</v>
      </c>
      <c r="GS14" s="404">
        <f t="shared" si="344"/>
        <v>2116.8000000000002</v>
      </c>
      <c r="GT14" s="510">
        <f t="shared" si="345"/>
        <v>505</v>
      </c>
      <c r="GU14" s="404">
        <f t="shared" si="346"/>
        <v>547</v>
      </c>
      <c r="GV14" s="500">
        <f t="shared" si="347"/>
        <v>505</v>
      </c>
      <c r="GW14" s="404">
        <f t="shared" si="348"/>
        <v>547</v>
      </c>
      <c r="GX14" s="500">
        <f t="shared" si="349"/>
        <v>2221.96</v>
      </c>
      <c r="GY14" s="404">
        <f t="shared" si="350"/>
        <v>2327.9499999999998</v>
      </c>
      <c r="GZ14" s="500">
        <f t="shared" si="351"/>
        <v>59600.4</v>
      </c>
      <c r="HA14" s="404">
        <f t="shared" si="352"/>
        <v>65283.3</v>
      </c>
      <c r="HB14" s="510">
        <f t="shared" si="353"/>
        <v>0</v>
      </c>
      <c r="HC14" s="404">
        <f t="shared" si="354"/>
        <v>0</v>
      </c>
      <c r="HD14" s="500">
        <f t="shared" si="355"/>
        <v>0</v>
      </c>
      <c r="HE14" s="404">
        <f t="shared" si="356"/>
        <v>0</v>
      </c>
      <c r="HF14" s="500" t="str">
        <f t="shared" si="357"/>
        <v/>
      </c>
      <c r="HG14" s="404" t="str">
        <f t="shared" si="358"/>
        <v/>
      </c>
      <c r="HH14" s="500" t="str">
        <f t="shared" si="359"/>
        <v/>
      </c>
      <c r="HI14" s="404" t="str">
        <f t="shared" si="360"/>
        <v/>
      </c>
      <c r="HJ14" s="510">
        <f t="shared" si="361"/>
        <v>2221.96</v>
      </c>
      <c r="HK14" s="404">
        <f t="shared" si="362"/>
        <v>2327.9499999999998</v>
      </c>
      <c r="HL14" s="500">
        <f t="shared" si="363"/>
        <v>59600.399999999994</v>
      </c>
      <c r="HM14" s="404">
        <f t="shared" si="364"/>
        <v>65283.3</v>
      </c>
    </row>
    <row r="15" spans="1:221">
      <c r="A15" s="745" t="s">
        <v>542</v>
      </c>
      <c r="B15" s="746" t="s">
        <v>1107</v>
      </c>
      <c r="C15" s="755"/>
      <c r="D15" s="606">
        <v>107983</v>
      </c>
      <c r="E15" s="606">
        <v>4</v>
      </c>
      <c r="F15" s="422">
        <v>439</v>
      </c>
      <c r="G15" s="595">
        <v>440</v>
      </c>
      <c r="H15" s="422">
        <v>3</v>
      </c>
      <c r="I15" s="595">
        <v>1</v>
      </c>
      <c r="J15" s="500">
        <f t="shared" si="215"/>
        <v>436</v>
      </c>
      <c r="K15" s="404">
        <f t="shared" si="216"/>
        <v>439</v>
      </c>
      <c r="L15" s="422">
        <v>120</v>
      </c>
      <c r="M15" s="748">
        <v>120</v>
      </c>
      <c r="N15" s="500">
        <f t="shared" si="217"/>
        <v>436</v>
      </c>
      <c r="O15" s="404">
        <f t="shared" si="218"/>
        <v>439</v>
      </c>
      <c r="P15" s="500">
        <f t="shared" si="219"/>
        <v>435</v>
      </c>
      <c r="Q15" s="404">
        <f t="shared" si="220"/>
        <v>438</v>
      </c>
      <c r="R15" s="422">
        <v>107</v>
      </c>
      <c r="S15" s="595">
        <v>130</v>
      </c>
      <c r="T15" s="500">
        <f t="shared" si="221"/>
        <v>107</v>
      </c>
      <c r="U15" s="404">
        <f t="shared" si="222"/>
        <v>130</v>
      </c>
      <c r="V15" s="422">
        <v>5</v>
      </c>
      <c r="W15" s="595">
        <v>0</v>
      </c>
      <c r="X15" s="500">
        <f t="shared" si="223"/>
        <v>5</v>
      </c>
      <c r="Y15" s="404">
        <f t="shared" si="224"/>
        <v>0</v>
      </c>
      <c r="Z15" s="422"/>
      <c r="AA15" s="595"/>
      <c r="AB15" s="500">
        <f t="shared" si="225"/>
        <v>0</v>
      </c>
      <c r="AC15" s="404">
        <f t="shared" si="226"/>
        <v>0</v>
      </c>
      <c r="AD15" s="500">
        <f t="shared" si="227"/>
        <v>112</v>
      </c>
      <c r="AE15" s="404">
        <f t="shared" si="228"/>
        <v>130</v>
      </c>
      <c r="AF15" s="500">
        <f t="shared" si="229"/>
        <v>112</v>
      </c>
      <c r="AG15" s="404">
        <f t="shared" si="230"/>
        <v>130</v>
      </c>
      <c r="AH15" s="424">
        <v>4.21</v>
      </c>
      <c r="AI15" s="749">
        <v>4.42</v>
      </c>
      <c r="AJ15" s="500">
        <f t="shared" si="231"/>
        <v>450.46999999999997</v>
      </c>
      <c r="AK15" s="404">
        <f t="shared" si="232"/>
        <v>574.6</v>
      </c>
      <c r="AL15" s="424">
        <v>7.03</v>
      </c>
      <c r="AM15" s="749">
        <v>0</v>
      </c>
      <c r="AN15" s="500">
        <f t="shared" si="233"/>
        <v>35.15</v>
      </c>
      <c r="AO15" s="404">
        <f t="shared" si="234"/>
        <v>0</v>
      </c>
      <c r="AP15" s="424"/>
      <c r="AQ15" s="749"/>
      <c r="AR15" s="500">
        <f t="shared" si="235"/>
        <v>0</v>
      </c>
      <c r="AS15" s="404">
        <f t="shared" si="236"/>
        <v>0</v>
      </c>
      <c r="AT15" s="236">
        <f t="shared" si="237"/>
        <v>4.3358928571428565</v>
      </c>
      <c r="AU15" s="237">
        <f t="shared" si="238"/>
        <v>4.42</v>
      </c>
      <c r="AV15" s="500">
        <f t="shared" si="239"/>
        <v>485.61999999999995</v>
      </c>
      <c r="AW15" s="404">
        <f t="shared" si="240"/>
        <v>574.6</v>
      </c>
      <c r="AX15" s="422">
        <v>137</v>
      </c>
      <c r="AY15" s="750">
        <v>138.69999999999999</v>
      </c>
      <c r="AZ15" s="500">
        <f t="shared" si="241"/>
        <v>14659</v>
      </c>
      <c r="BA15" s="404">
        <f t="shared" si="242"/>
        <v>18031</v>
      </c>
      <c r="BB15" s="422">
        <v>128.4</v>
      </c>
      <c r="BC15" s="750">
        <v>0</v>
      </c>
      <c r="BD15" s="500">
        <f t="shared" si="243"/>
        <v>642</v>
      </c>
      <c r="BE15" s="404">
        <f t="shared" si="244"/>
        <v>0</v>
      </c>
      <c r="BF15" s="422"/>
      <c r="BG15" s="750"/>
      <c r="BH15" s="500">
        <f t="shared" si="245"/>
        <v>0</v>
      </c>
      <c r="BI15" s="404">
        <f t="shared" si="246"/>
        <v>0</v>
      </c>
      <c r="BJ15" s="500">
        <f t="shared" si="247"/>
        <v>136.61607142857142</v>
      </c>
      <c r="BK15" s="404">
        <f t="shared" si="248"/>
        <v>138.69999999999999</v>
      </c>
      <c r="BL15" s="500">
        <f t="shared" si="249"/>
        <v>15300.999999999998</v>
      </c>
      <c r="BM15" s="404">
        <f t="shared" si="250"/>
        <v>18031</v>
      </c>
      <c r="BN15" s="422">
        <v>142</v>
      </c>
      <c r="BO15" s="423">
        <v>153</v>
      </c>
      <c r="BP15" s="500">
        <f t="shared" si="251"/>
        <v>142</v>
      </c>
      <c r="BQ15" s="404">
        <f t="shared" si="252"/>
        <v>153</v>
      </c>
      <c r="BR15" s="422">
        <v>9</v>
      </c>
      <c r="BS15" s="423">
        <v>3</v>
      </c>
      <c r="BT15" s="500">
        <f t="shared" si="253"/>
        <v>9</v>
      </c>
      <c r="BU15" s="404">
        <f t="shared" si="254"/>
        <v>3</v>
      </c>
      <c r="BV15" s="422"/>
      <c r="BW15" s="423"/>
      <c r="BX15" s="500">
        <f t="shared" si="255"/>
        <v>0</v>
      </c>
      <c r="BY15" s="404">
        <f t="shared" si="256"/>
        <v>0</v>
      </c>
      <c r="BZ15" s="500">
        <f t="shared" si="257"/>
        <v>151</v>
      </c>
      <c r="CA15" s="404">
        <f t="shared" si="258"/>
        <v>156</v>
      </c>
      <c r="CB15" s="500">
        <f t="shared" si="259"/>
        <v>151</v>
      </c>
      <c r="CC15" s="404">
        <f t="shared" si="260"/>
        <v>156</v>
      </c>
      <c r="CD15" s="424">
        <v>6.01</v>
      </c>
      <c r="CE15" s="751">
        <v>4.8899999999999997</v>
      </c>
      <c r="CF15" s="500">
        <f t="shared" si="261"/>
        <v>853.42</v>
      </c>
      <c r="CG15" s="404">
        <f t="shared" si="262"/>
        <v>748.17</v>
      </c>
      <c r="CH15" s="424">
        <v>21.01</v>
      </c>
      <c r="CI15" s="751">
        <v>17.940000000000001</v>
      </c>
      <c r="CJ15" s="500">
        <f t="shared" si="263"/>
        <v>189.09</v>
      </c>
      <c r="CK15" s="404">
        <f t="shared" si="264"/>
        <v>53.820000000000007</v>
      </c>
      <c r="CL15" s="424"/>
      <c r="CM15" s="751"/>
      <c r="CN15" s="500">
        <f t="shared" si="265"/>
        <v>0</v>
      </c>
      <c r="CO15" s="404">
        <f t="shared" si="266"/>
        <v>0</v>
      </c>
      <c r="CP15" s="500">
        <f t="shared" si="267"/>
        <v>6.9040397350993379</v>
      </c>
      <c r="CQ15" s="237">
        <f t="shared" si="268"/>
        <v>5.1409615384615384</v>
      </c>
      <c r="CR15" s="500">
        <f t="shared" si="269"/>
        <v>1042.51</v>
      </c>
      <c r="CS15" s="404">
        <f t="shared" si="270"/>
        <v>801.99</v>
      </c>
      <c r="CT15" s="646">
        <v>137.19999999999999</v>
      </c>
      <c r="CU15" s="751">
        <v>139.19999999999999</v>
      </c>
      <c r="CV15" s="500">
        <f t="shared" si="271"/>
        <v>19482.399999999998</v>
      </c>
      <c r="CW15" s="404">
        <f t="shared" si="272"/>
        <v>21297.599999999999</v>
      </c>
      <c r="CX15" s="646">
        <v>109.8</v>
      </c>
      <c r="CY15" s="751">
        <v>120.7</v>
      </c>
      <c r="CZ15" s="500">
        <f t="shared" si="273"/>
        <v>988.19999999999993</v>
      </c>
      <c r="DA15" s="404">
        <f t="shared" si="274"/>
        <v>362.1</v>
      </c>
      <c r="DB15" s="646"/>
      <c r="DC15" s="751"/>
      <c r="DD15" s="500">
        <f t="shared" si="275"/>
        <v>0</v>
      </c>
      <c r="DE15" s="404">
        <f t="shared" si="276"/>
        <v>0</v>
      </c>
      <c r="DF15" s="500">
        <f t="shared" si="277"/>
        <v>135.56688741721854</v>
      </c>
      <c r="DG15" s="404">
        <f t="shared" si="278"/>
        <v>138.84423076923076</v>
      </c>
      <c r="DH15" s="500">
        <f t="shared" si="279"/>
        <v>20470.599999999999</v>
      </c>
      <c r="DI15" s="404">
        <f t="shared" si="280"/>
        <v>21659.699999999997</v>
      </c>
      <c r="DJ15" s="500">
        <f t="shared" si="281"/>
        <v>263</v>
      </c>
      <c r="DK15" s="404">
        <f t="shared" si="282"/>
        <v>286</v>
      </c>
      <c r="DL15" s="500">
        <f t="shared" si="283"/>
        <v>263</v>
      </c>
      <c r="DM15" s="404">
        <f t="shared" si="284"/>
        <v>286</v>
      </c>
      <c r="DN15" s="236">
        <f t="shared" si="285"/>
        <v>5.8103802281368813</v>
      </c>
      <c r="DO15" s="237">
        <f t="shared" si="286"/>
        <v>4.8132517482517487</v>
      </c>
      <c r="DP15" s="500">
        <f t="shared" si="287"/>
        <v>1528.1299999999999</v>
      </c>
      <c r="DQ15" s="404">
        <f t="shared" si="288"/>
        <v>1376.5900000000001</v>
      </c>
      <c r="DR15" s="500">
        <f t="shared" si="289"/>
        <v>136.01368821292775</v>
      </c>
      <c r="DS15" s="404">
        <f t="shared" si="290"/>
        <v>138.77867132867132</v>
      </c>
      <c r="DT15" s="500">
        <f t="shared" si="291"/>
        <v>35771.599999999999</v>
      </c>
      <c r="DU15" s="404">
        <f t="shared" si="292"/>
        <v>39690.699999999997</v>
      </c>
      <c r="DV15" s="646">
        <v>155</v>
      </c>
      <c r="DW15" s="752">
        <v>143</v>
      </c>
      <c r="DX15" s="500">
        <f t="shared" si="293"/>
        <v>155</v>
      </c>
      <c r="DY15" s="404">
        <f t="shared" si="294"/>
        <v>143</v>
      </c>
      <c r="DZ15" s="646">
        <v>17</v>
      </c>
      <c r="EA15" s="752">
        <v>9</v>
      </c>
      <c r="EB15" s="500">
        <f t="shared" si="295"/>
        <v>17</v>
      </c>
      <c r="EC15" s="404">
        <f t="shared" si="296"/>
        <v>9</v>
      </c>
      <c r="ED15" s="646"/>
      <c r="EE15" s="752"/>
      <c r="EF15" s="500">
        <f t="shared" si="297"/>
        <v>0</v>
      </c>
      <c r="EG15" s="404">
        <f t="shared" si="298"/>
        <v>0</v>
      </c>
      <c r="EH15" s="500">
        <f t="shared" si="299"/>
        <v>172</v>
      </c>
      <c r="EI15" s="404">
        <f t="shared" si="300"/>
        <v>152</v>
      </c>
      <c r="EJ15" s="500">
        <f t="shared" si="301"/>
        <v>172</v>
      </c>
      <c r="EK15" s="404">
        <f t="shared" si="302"/>
        <v>152</v>
      </c>
      <c r="EL15" s="424">
        <v>3.63</v>
      </c>
      <c r="EM15" s="750">
        <v>3.46</v>
      </c>
      <c r="EN15" s="500">
        <f t="shared" si="303"/>
        <v>562.65</v>
      </c>
      <c r="EO15" s="404">
        <f t="shared" si="304"/>
        <v>494.78</v>
      </c>
      <c r="EP15" s="424">
        <v>3.9</v>
      </c>
      <c r="EQ15" s="750">
        <v>3.99</v>
      </c>
      <c r="ER15" s="500">
        <f t="shared" si="305"/>
        <v>66.3</v>
      </c>
      <c r="ES15" s="404">
        <f t="shared" si="306"/>
        <v>35.910000000000004</v>
      </c>
      <c r="ET15" s="424"/>
      <c r="EU15" s="750"/>
      <c r="EV15" s="500">
        <f t="shared" si="307"/>
        <v>0</v>
      </c>
      <c r="EW15" s="404">
        <f t="shared" si="308"/>
        <v>0</v>
      </c>
      <c r="EX15" s="236">
        <f t="shared" si="309"/>
        <v>3.6566860465116275</v>
      </c>
      <c r="EY15" s="237">
        <f t="shared" si="310"/>
        <v>3.4913815789473679</v>
      </c>
      <c r="EZ15" s="500">
        <f t="shared" si="311"/>
        <v>628.94999999999993</v>
      </c>
      <c r="FA15" s="404">
        <f t="shared" si="312"/>
        <v>530.68999999999994</v>
      </c>
      <c r="FB15" s="646">
        <v>86.3</v>
      </c>
      <c r="FC15" s="750">
        <v>85.9</v>
      </c>
      <c r="FD15" s="500">
        <f t="shared" si="313"/>
        <v>13376.5</v>
      </c>
      <c r="FE15" s="404">
        <f t="shared" si="314"/>
        <v>12283.7</v>
      </c>
      <c r="FF15" s="646">
        <v>81.8</v>
      </c>
      <c r="FG15" s="750">
        <v>72.900000000000006</v>
      </c>
      <c r="FH15" s="500">
        <f t="shared" si="315"/>
        <v>1390.6</v>
      </c>
      <c r="FI15" s="404">
        <f t="shared" si="316"/>
        <v>656.1</v>
      </c>
      <c r="FJ15" s="646"/>
      <c r="FK15" s="750"/>
      <c r="FL15" s="500">
        <f t="shared" si="317"/>
        <v>0</v>
      </c>
      <c r="FM15" s="404">
        <f t="shared" si="318"/>
        <v>0</v>
      </c>
      <c r="FN15" s="500">
        <f t="shared" si="319"/>
        <v>85.855232558139534</v>
      </c>
      <c r="FO15" s="404">
        <f t="shared" si="320"/>
        <v>85.130263157894746</v>
      </c>
      <c r="FP15" s="500">
        <f t="shared" si="321"/>
        <v>14767.1</v>
      </c>
      <c r="FQ15" s="404">
        <f t="shared" si="322"/>
        <v>12939.800000000001</v>
      </c>
      <c r="FR15" s="646">
        <v>1</v>
      </c>
      <c r="FS15" s="753">
        <v>1</v>
      </c>
      <c r="FT15" s="500">
        <f t="shared" si="323"/>
        <v>0</v>
      </c>
      <c r="FU15" s="404">
        <f t="shared" si="324"/>
        <v>0</v>
      </c>
      <c r="FV15" s="424"/>
      <c r="FW15" s="754"/>
      <c r="FX15" s="500">
        <f t="shared" si="325"/>
        <v>0</v>
      </c>
      <c r="FY15" s="404">
        <f t="shared" si="326"/>
        <v>0</v>
      </c>
      <c r="FZ15" s="424"/>
      <c r="GA15" s="754"/>
      <c r="GB15" s="500">
        <f t="shared" si="327"/>
        <v>0</v>
      </c>
      <c r="GC15" s="404">
        <f t="shared" si="328"/>
        <v>0</v>
      </c>
      <c r="GD15" s="510">
        <f t="shared" si="329"/>
        <v>404</v>
      </c>
      <c r="GE15" s="404">
        <f t="shared" si="330"/>
        <v>426</v>
      </c>
      <c r="GF15" s="500">
        <f t="shared" si="331"/>
        <v>404</v>
      </c>
      <c r="GG15" s="404">
        <f t="shared" si="332"/>
        <v>426</v>
      </c>
      <c r="GH15" s="500">
        <f t="shared" si="333"/>
        <v>1866.54</v>
      </c>
      <c r="GI15" s="404">
        <f t="shared" si="334"/>
        <v>1817.55</v>
      </c>
      <c r="GJ15" s="500">
        <f t="shared" si="335"/>
        <v>47517.899999999994</v>
      </c>
      <c r="GK15" s="404">
        <f t="shared" si="336"/>
        <v>51612.3</v>
      </c>
      <c r="GL15" s="510">
        <f t="shared" si="337"/>
        <v>31</v>
      </c>
      <c r="GM15" s="404">
        <f t="shared" si="338"/>
        <v>12</v>
      </c>
      <c r="GN15" s="500">
        <f t="shared" si="339"/>
        <v>31</v>
      </c>
      <c r="GO15" s="404">
        <f t="shared" si="340"/>
        <v>12</v>
      </c>
      <c r="GP15" s="500">
        <f t="shared" si="341"/>
        <v>290.54000000000002</v>
      </c>
      <c r="GQ15" s="404">
        <f t="shared" si="342"/>
        <v>89.730000000000018</v>
      </c>
      <c r="GR15" s="500">
        <f t="shared" si="343"/>
        <v>3020.7999999999997</v>
      </c>
      <c r="GS15" s="404">
        <f t="shared" si="344"/>
        <v>1018.2</v>
      </c>
      <c r="GT15" s="510">
        <f t="shared" si="345"/>
        <v>435</v>
      </c>
      <c r="GU15" s="404">
        <f t="shared" si="346"/>
        <v>438</v>
      </c>
      <c r="GV15" s="500">
        <f t="shared" si="347"/>
        <v>435</v>
      </c>
      <c r="GW15" s="404">
        <f t="shared" si="348"/>
        <v>438</v>
      </c>
      <c r="GX15" s="500">
        <f t="shared" si="349"/>
        <v>2157.08</v>
      </c>
      <c r="GY15" s="404">
        <f t="shared" si="350"/>
        <v>1907.28</v>
      </c>
      <c r="GZ15" s="500">
        <f t="shared" si="351"/>
        <v>50538.7</v>
      </c>
      <c r="HA15" s="404">
        <f t="shared" si="352"/>
        <v>52630.5</v>
      </c>
      <c r="HB15" s="510">
        <f t="shared" si="353"/>
        <v>0</v>
      </c>
      <c r="HC15" s="404">
        <f t="shared" si="354"/>
        <v>0</v>
      </c>
      <c r="HD15" s="500">
        <f t="shared" si="355"/>
        <v>0</v>
      </c>
      <c r="HE15" s="404">
        <f t="shared" si="356"/>
        <v>0</v>
      </c>
      <c r="HF15" s="500" t="str">
        <f t="shared" si="357"/>
        <v/>
      </c>
      <c r="HG15" s="404" t="str">
        <f t="shared" si="358"/>
        <v/>
      </c>
      <c r="HH15" s="500" t="str">
        <f t="shared" si="359"/>
        <v/>
      </c>
      <c r="HI15" s="404" t="str">
        <f t="shared" si="360"/>
        <v/>
      </c>
      <c r="HJ15" s="510">
        <f t="shared" si="361"/>
        <v>2157.08</v>
      </c>
      <c r="HK15" s="404">
        <f t="shared" si="362"/>
        <v>1907.2800000000002</v>
      </c>
      <c r="HL15" s="500">
        <f t="shared" si="363"/>
        <v>50538.7</v>
      </c>
      <c r="HM15" s="404">
        <f t="shared" si="364"/>
        <v>52630.5</v>
      </c>
    </row>
    <row r="16" spans="1:221">
      <c r="A16" s="745" t="s">
        <v>542</v>
      </c>
      <c r="B16" s="746" t="s">
        <v>1108</v>
      </c>
      <c r="C16" s="747"/>
      <c r="D16" s="606">
        <v>106485</v>
      </c>
      <c r="E16" s="606">
        <v>5</v>
      </c>
      <c r="F16" s="422">
        <v>335</v>
      </c>
      <c r="G16" s="595">
        <v>325</v>
      </c>
      <c r="H16" s="422">
        <v>4</v>
      </c>
      <c r="I16" s="595">
        <v>0</v>
      </c>
      <c r="J16" s="500">
        <f t="shared" si="215"/>
        <v>331</v>
      </c>
      <c r="K16" s="404">
        <f t="shared" si="216"/>
        <v>325</v>
      </c>
      <c r="L16" s="422">
        <v>120</v>
      </c>
      <c r="M16" s="748">
        <v>120</v>
      </c>
      <c r="N16" s="500">
        <f t="shared" si="217"/>
        <v>331</v>
      </c>
      <c r="O16" s="404">
        <f t="shared" si="218"/>
        <v>325</v>
      </c>
      <c r="P16" s="500">
        <f t="shared" si="219"/>
        <v>329</v>
      </c>
      <c r="Q16" s="404">
        <f t="shared" si="220"/>
        <v>325</v>
      </c>
      <c r="R16" s="422">
        <v>45</v>
      </c>
      <c r="S16" s="595">
        <v>25</v>
      </c>
      <c r="T16" s="500">
        <f t="shared" si="221"/>
        <v>45</v>
      </c>
      <c r="U16" s="404">
        <f t="shared" si="222"/>
        <v>25</v>
      </c>
      <c r="V16" s="422">
        <v>51</v>
      </c>
      <c r="W16" s="595">
        <v>51</v>
      </c>
      <c r="X16" s="500">
        <f t="shared" si="223"/>
        <v>51</v>
      </c>
      <c r="Y16" s="404">
        <f t="shared" si="224"/>
        <v>51</v>
      </c>
      <c r="Z16" s="422"/>
      <c r="AA16" s="595"/>
      <c r="AB16" s="500">
        <f t="shared" si="225"/>
        <v>0</v>
      </c>
      <c r="AC16" s="404">
        <f t="shared" si="226"/>
        <v>0</v>
      </c>
      <c r="AD16" s="500">
        <f t="shared" si="227"/>
        <v>96</v>
      </c>
      <c r="AE16" s="404">
        <f t="shared" si="228"/>
        <v>76</v>
      </c>
      <c r="AF16" s="500">
        <f t="shared" si="229"/>
        <v>96</v>
      </c>
      <c r="AG16" s="404">
        <f t="shared" si="230"/>
        <v>76</v>
      </c>
      <c r="AH16" s="424">
        <v>4.47</v>
      </c>
      <c r="AI16" s="749">
        <v>4.83</v>
      </c>
      <c r="AJ16" s="500">
        <f t="shared" si="231"/>
        <v>201.14999999999998</v>
      </c>
      <c r="AK16" s="404">
        <f t="shared" si="232"/>
        <v>120.75</v>
      </c>
      <c r="AL16" s="424">
        <v>4.96</v>
      </c>
      <c r="AM16" s="749">
        <v>4.79</v>
      </c>
      <c r="AN16" s="500">
        <f t="shared" si="233"/>
        <v>252.96</v>
      </c>
      <c r="AO16" s="404">
        <f t="shared" si="234"/>
        <v>244.29</v>
      </c>
      <c r="AP16" s="424"/>
      <c r="AQ16" s="749"/>
      <c r="AR16" s="500">
        <f t="shared" si="235"/>
        <v>0</v>
      </c>
      <c r="AS16" s="404">
        <f t="shared" si="236"/>
        <v>0</v>
      </c>
      <c r="AT16" s="236">
        <f t="shared" si="237"/>
        <v>4.7303125000000001</v>
      </c>
      <c r="AU16" s="237">
        <f t="shared" si="238"/>
        <v>4.8031578947368416</v>
      </c>
      <c r="AV16" s="500">
        <f t="shared" si="239"/>
        <v>454.11</v>
      </c>
      <c r="AW16" s="404">
        <f t="shared" si="240"/>
        <v>365.03999999999996</v>
      </c>
      <c r="AX16" s="422">
        <v>137.5</v>
      </c>
      <c r="AY16" s="750">
        <v>135.1</v>
      </c>
      <c r="AZ16" s="500">
        <f t="shared" si="241"/>
        <v>6187.5</v>
      </c>
      <c r="BA16" s="404">
        <f t="shared" si="242"/>
        <v>3377.5</v>
      </c>
      <c r="BB16" s="422">
        <v>132.19999999999999</v>
      </c>
      <c r="BC16" s="750">
        <v>140.80000000000001</v>
      </c>
      <c r="BD16" s="500">
        <f t="shared" si="243"/>
        <v>6742.2</v>
      </c>
      <c r="BE16" s="404">
        <f t="shared" si="244"/>
        <v>7180.8</v>
      </c>
      <c r="BF16" s="422"/>
      <c r="BG16" s="750"/>
      <c r="BH16" s="500">
        <f t="shared" si="245"/>
        <v>0</v>
      </c>
      <c r="BI16" s="404">
        <f t="shared" si="246"/>
        <v>0</v>
      </c>
      <c r="BJ16" s="500">
        <f t="shared" si="247"/>
        <v>134.68437500000002</v>
      </c>
      <c r="BK16" s="404">
        <f t="shared" si="248"/>
        <v>138.92499999999998</v>
      </c>
      <c r="BL16" s="500">
        <f t="shared" si="249"/>
        <v>12929.7</v>
      </c>
      <c r="BM16" s="404">
        <f t="shared" si="250"/>
        <v>10558.3</v>
      </c>
      <c r="BN16" s="422">
        <v>95</v>
      </c>
      <c r="BO16" s="423">
        <v>99</v>
      </c>
      <c r="BP16" s="500">
        <f t="shared" si="251"/>
        <v>95</v>
      </c>
      <c r="BQ16" s="404">
        <f t="shared" si="252"/>
        <v>99</v>
      </c>
      <c r="BR16" s="422">
        <v>23</v>
      </c>
      <c r="BS16" s="423">
        <v>41</v>
      </c>
      <c r="BT16" s="500">
        <f t="shared" si="253"/>
        <v>23</v>
      </c>
      <c r="BU16" s="404">
        <f t="shared" si="254"/>
        <v>41</v>
      </c>
      <c r="BV16" s="422"/>
      <c r="BW16" s="423"/>
      <c r="BX16" s="500">
        <f t="shared" si="255"/>
        <v>0</v>
      </c>
      <c r="BY16" s="404">
        <f t="shared" si="256"/>
        <v>0</v>
      </c>
      <c r="BZ16" s="500">
        <f t="shared" si="257"/>
        <v>118</v>
      </c>
      <c r="CA16" s="404">
        <f t="shared" si="258"/>
        <v>140</v>
      </c>
      <c r="CB16" s="500">
        <f t="shared" si="259"/>
        <v>118</v>
      </c>
      <c r="CC16" s="404">
        <f t="shared" si="260"/>
        <v>140</v>
      </c>
      <c r="CD16" s="424">
        <v>5.67</v>
      </c>
      <c r="CE16" s="751">
        <v>6.05</v>
      </c>
      <c r="CF16" s="500">
        <f t="shared" si="261"/>
        <v>538.65</v>
      </c>
      <c r="CG16" s="404">
        <f t="shared" si="262"/>
        <v>598.94999999999993</v>
      </c>
      <c r="CH16" s="424">
        <v>7.84</v>
      </c>
      <c r="CI16" s="751">
        <v>4.7</v>
      </c>
      <c r="CJ16" s="500">
        <f t="shared" si="263"/>
        <v>180.32</v>
      </c>
      <c r="CK16" s="404">
        <f t="shared" si="264"/>
        <v>192.70000000000002</v>
      </c>
      <c r="CL16" s="424"/>
      <c r="CM16" s="751"/>
      <c r="CN16" s="500">
        <f t="shared" si="265"/>
        <v>0</v>
      </c>
      <c r="CO16" s="404">
        <f t="shared" si="266"/>
        <v>0</v>
      </c>
      <c r="CP16" s="500">
        <f t="shared" si="267"/>
        <v>6.0929661016949153</v>
      </c>
      <c r="CQ16" s="237">
        <f t="shared" si="268"/>
        <v>5.6546428571428571</v>
      </c>
      <c r="CR16" s="500">
        <f t="shared" si="269"/>
        <v>718.97</v>
      </c>
      <c r="CS16" s="404">
        <f t="shared" si="270"/>
        <v>791.65</v>
      </c>
      <c r="CT16" s="646">
        <v>133.80000000000001</v>
      </c>
      <c r="CU16" s="751">
        <v>136.69999999999999</v>
      </c>
      <c r="CV16" s="500">
        <f t="shared" si="271"/>
        <v>12711.000000000002</v>
      </c>
      <c r="CW16" s="404">
        <f t="shared" si="272"/>
        <v>13533.3</v>
      </c>
      <c r="CX16" s="646">
        <v>135.6</v>
      </c>
      <c r="CY16" s="751">
        <v>121.2</v>
      </c>
      <c r="CZ16" s="500">
        <f t="shared" si="273"/>
        <v>3118.7999999999997</v>
      </c>
      <c r="DA16" s="404">
        <f t="shared" si="274"/>
        <v>4969.2</v>
      </c>
      <c r="DB16" s="646"/>
      <c r="DC16" s="751"/>
      <c r="DD16" s="500">
        <f t="shared" si="275"/>
        <v>0</v>
      </c>
      <c r="DE16" s="404">
        <f t="shared" si="276"/>
        <v>0</v>
      </c>
      <c r="DF16" s="500">
        <f t="shared" si="277"/>
        <v>134.15084745762712</v>
      </c>
      <c r="DG16" s="404">
        <f t="shared" si="278"/>
        <v>132.16071428571428</v>
      </c>
      <c r="DH16" s="500">
        <f t="shared" si="279"/>
        <v>15829.800000000001</v>
      </c>
      <c r="DI16" s="404">
        <f t="shared" si="280"/>
        <v>18502.5</v>
      </c>
      <c r="DJ16" s="500">
        <f t="shared" si="281"/>
        <v>214</v>
      </c>
      <c r="DK16" s="404">
        <f t="shared" si="282"/>
        <v>216</v>
      </c>
      <c r="DL16" s="500">
        <f t="shared" si="283"/>
        <v>214</v>
      </c>
      <c r="DM16" s="404">
        <f t="shared" si="284"/>
        <v>216</v>
      </c>
      <c r="DN16" s="236">
        <f t="shared" si="285"/>
        <v>5.4816822429906535</v>
      </c>
      <c r="DO16" s="237">
        <f t="shared" si="286"/>
        <v>5.3550462962962966</v>
      </c>
      <c r="DP16" s="500">
        <f t="shared" si="287"/>
        <v>1173.08</v>
      </c>
      <c r="DQ16" s="404">
        <f t="shared" si="288"/>
        <v>1156.69</v>
      </c>
      <c r="DR16" s="500">
        <f t="shared" si="289"/>
        <v>134.39018691588785</v>
      </c>
      <c r="DS16" s="404">
        <f t="shared" si="290"/>
        <v>134.54074074074074</v>
      </c>
      <c r="DT16" s="500">
        <f t="shared" si="291"/>
        <v>28759.5</v>
      </c>
      <c r="DU16" s="404">
        <f t="shared" si="292"/>
        <v>29060.799999999999</v>
      </c>
      <c r="DV16" s="646">
        <v>87</v>
      </c>
      <c r="DW16" s="752">
        <v>68</v>
      </c>
      <c r="DX16" s="500">
        <f t="shared" si="293"/>
        <v>87</v>
      </c>
      <c r="DY16" s="404">
        <f t="shared" si="294"/>
        <v>68</v>
      </c>
      <c r="DZ16" s="646">
        <v>28</v>
      </c>
      <c r="EA16" s="752">
        <v>41</v>
      </c>
      <c r="EB16" s="500">
        <f t="shared" si="295"/>
        <v>28</v>
      </c>
      <c r="EC16" s="404">
        <f t="shared" si="296"/>
        <v>41</v>
      </c>
      <c r="ED16" s="646"/>
      <c r="EE16" s="752"/>
      <c r="EF16" s="500">
        <f t="shared" si="297"/>
        <v>0</v>
      </c>
      <c r="EG16" s="404">
        <f t="shared" si="298"/>
        <v>0</v>
      </c>
      <c r="EH16" s="500">
        <f t="shared" si="299"/>
        <v>115</v>
      </c>
      <c r="EI16" s="404">
        <f t="shared" si="300"/>
        <v>109</v>
      </c>
      <c r="EJ16" s="500">
        <f t="shared" si="301"/>
        <v>115</v>
      </c>
      <c r="EK16" s="404">
        <f t="shared" si="302"/>
        <v>109</v>
      </c>
      <c r="EL16" s="424">
        <v>3.32</v>
      </c>
      <c r="EM16" s="750">
        <v>4.29</v>
      </c>
      <c r="EN16" s="500">
        <f t="shared" si="303"/>
        <v>288.83999999999997</v>
      </c>
      <c r="EO16" s="404">
        <f t="shared" si="304"/>
        <v>291.72000000000003</v>
      </c>
      <c r="EP16" s="424">
        <v>3.67</v>
      </c>
      <c r="EQ16" s="750">
        <v>3.91</v>
      </c>
      <c r="ER16" s="500">
        <f t="shared" si="305"/>
        <v>102.75999999999999</v>
      </c>
      <c r="ES16" s="404">
        <f t="shared" si="306"/>
        <v>160.31</v>
      </c>
      <c r="ET16" s="424"/>
      <c r="EU16" s="750"/>
      <c r="EV16" s="500">
        <f t="shared" si="307"/>
        <v>0</v>
      </c>
      <c r="EW16" s="404">
        <f t="shared" si="308"/>
        <v>0</v>
      </c>
      <c r="EX16" s="236">
        <f t="shared" si="309"/>
        <v>3.4052173913043475</v>
      </c>
      <c r="EY16" s="237">
        <f t="shared" si="310"/>
        <v>4.1470642201834869</v>
      </c>
      <c r="EZ16" s="500">
        <f t="shared" si="311"/>
        <v>391.59999999999997</v>
      </c>
      <c r="FA16" s="404">
        <f t="shared" si="312"/>
        <v>452.03000000000009</v>
      </c>
      <c r="FB16" s="646">
        <v>91.1</v>
      </c>
      <c r="FC16" s="750">
        <v>91.2</v>
      </c>
      <c r="FD16" s="500">
        <f t="shared" si="313"/>
        <v>7925.7</v>
      </c>
      <c r="FE16" s="404">
        <f t="shared" si="314"/>
        <v>6201.6</v>
      </c>
      <c r="FF16" s="646">
        <v>91.2</v>
      </c>
      <c r="FG16" s="750">
        <v>90.7</v>
      </c>
      <c r="FH16" s="500">
        <f t="shared" si="315"/>
        <v>2553.6</v>
      </c>
      <c r="FI16" s="404">
        <f t="shared" si="316"/>
        <v>3718.7000000000003</v>
      </c>
      <c r="FJ16" s="646"/>
      <c r="FK16" s="750"/>
      <c r="FL16" s="500">
        <f t="shared" si="317"/>
        <v>0</v>
      </c>
      <c r="FM16" s="404">
        <f t="shared" si="318"/>
        <v>0</v>
      </c>
      <c r="FN16" s="500">
        <f t="shared" si="319"/>
        <v>91.124347826086947</v>
      </c>
      <c r="FO16" s="404">
        <f t="shared" si="320"/>
        <v>91.011926605504598</v>
      </c>
      <c r="FP16" s="500">
        <f t="shared" si="321"/>
        <v>10479.299999999999</v>
      </c>
      <c r="FQ16" s="404">
        <f t="shared" si="322"/>
        <v>9920.3000000000011</v>
      </c>
      <c r="FR16" s="646">
        <v>2</v>
      </c>
      <c r="FS16" s="753">
        <v>0</v>
      </c>
      <c r="FT16" s="500">
        <f t="shared" si="323"/>
        <v>0</v>
      </c>
      <c r="FU16" s="404">
        <f t="shared" si="324"/>
        <v>0</v>
      </c>
      <c r="FV16" s="424"/>
      <c r="FW16" s="754"/>
      <c r="FX16" s="500">
        <f t="shared" si="325"/>
        <v>0</v>
      </c>
      <c r="FY16" s="404">
        <f t="shared" si="326"/>
        <v>0</v>
      </c>
      <c r="FZ16" s="424"/>
      <c r="GA16" s="754"/>
      <c r="GB16" s="500">
        <f t="shared" si="327"/>
        <v>0</v>
      </c>
      <c r="GC16" s="404">
        <f t="shared" si="328"/>
        <v>0</v>
      </c>
      <c r="GD16" s="510">
        <f t="shared" si="329"/>
        <v>227</v>
      </c>
      <c r="GE16" s="404">
        <f t="shared" si="330"/>
        <v>192</v>
      </c>
      <c r="GF16" s="500">
        <f t="shared" si="331"/>
        <v>227</v>
      </c>
      <c r="GG16" s="404">
        <f t="shared" si="332"/>
        <v>192</v>
      </c>
      <c r="GH16" s="500">
        <f t="shared" si="333"/>
        <v>1028.6399999999999</v>
      </c>
      <c r="GI16" s="404">
        <f t="shared" si="334"/>
        <v>1011.42</v>
      </c>
      <c r="GJ16" s="500">
        <f t="shared" si="335"/>
        <v>26824.2</v>
      </c>
      <c r="GK16" s="404">
        <f t="shared" si="336"/>
        <v>23112.400000000001</v>
      </c>
      <c r="GL16" s="510">
        <f t="shared" si="337"/>
        <v>102</v>
      </c>
      <c r="GM16" s="404">
        <f t="shared" si="338"/>
        <v>133</v>
      </c>
      <c r="GN16" s="500">
        <f t="shared" si="339"/>
        <v>102</v>
      </c>
      <c r="GO16" s="404">
        <f t="shared" si="340"/>
        <v>133</v>
      </c>
      <c r="GP16" s="500">
        <f t="shared" si="341"/>
        <v>536.04</v>
      </c>
      <c r="GQ16" s="404">
        <f t="shared" si="342"/>
        <v>597.29999999999995</v>
      </c>
      <c r="GR16" s="500">
        <f t="shared" si="343"/>
        <v>12414.6</v>
      </c>
      <c r="GS16" s="404">
        <f t="shared" si="344"/>
        <v>15868.7</v>
      </c>
      <c r="GT16" s="510">
        <f t="shared" si="345"/>
        <v>329</v>
      </c>
      <c r="GU16" s="404">
        <f t="shared" si="346"/>
        <v>325</v>
      </c>
      <c r="GV16" s="500">
        <f t="shared" si="347"/>
        <v>329</v>
      </c>
      <c r="GW16" s="404">
        <f t="shared" si="348"/>
        <v>325</v>
      </c>
      <c r="GX16" s="500">
        <f t="shared" si="349"/>
        <v>1564.6799999999998</v>
      </c>
      <c r="GY16" s="404">
        <f t="shared" si="350"/>
        <v>1608.7199999999998</v>
      </c>
      <c r="GZ16" s="500">
        <f t="shared" si="351"/>
        <v>39238.800000000003</v>
      </c>
      <c r="HA16" s="404">
        <f t="shared" si="352"/>
        <v>38981.100000000006</v>
      </c>
      <c r="HB16" s="510">
        <f t="shared" si="353"/>
        <v>0</v>
      </c>
      <c r="HC16" s="404">
        <f t="shared" si="354"/>
        <v>0</v>
      </c>
      <c r="HD16" s="500">
        <f t="shared" si="355"/>
        <v>0</v>
      </c>
      <c r="HE16" s="404">
        <f t="shared" si="356"/>
        <v>0</v>
      </c>
      <c r="HF16" s="500" t="str">
        <f t="shared" si="357"/>
        <v/>
      </c>
      <c r="HG16" s="404" t="str">
        <f t="shared" si="358"/>
        <v/>
      </c>
      <c r="HH16" s="500" t="str">
        <f t="shared" si="359"/>
        <v/>
      </c>
      <c r="HI16" s="404" t="str">
        <f t="shared" si="360"/>
        <v/>
      </c>
      <c r="HJ16" s="510">
        <f t="shared" si="361"/>
        <v>1564.6799999999998</v>
      </c>
      <c r="HK16" s="404">
        <f t="shared" si="362"/>
        <v>1608.7200000000003</v>
      </c>
      <c r="HL16" s="500">
        <f t="shared" si="363"/>
        <v>39238.800000000003</v>
      </c>
      <c r="HM16" s="404">
        <f t="shared" si="364"/>
        <v>38981.1</v>
      </c>
    </row>
    <row r="17" spans="1:221">
      <c r="A17" s="745" t="s">
        <v>542</v>
      </c>
      <c r="B17" s="746" t="s">
        <v>1109</v>
      </c>
      <c r="C17" s="747"/>
      <c r="D17" s="606">
        <v>108092</v>
      </c>
      <c r="E17" s="606">
        <v>6</v>
      </c>
      <c r="F17" s="422">
        <v>670</v>
      </c>
      <c r="G17" s="595">
        <v>784</v>
      </c>
      <c r="H17" s="422">
        <v>1</v>
      </c>
      <c r="I17" s="595">
        <v>0</v>
      </c>
      <c r="J17" s="500">
        <f t="shared" si="215"/>
        <v>669</v>
      </c>
      <c r="K17" s="404">
        <f t="shared" si="216"/>
        <v>784</v>
      </c>
      <c r="L17" s="422">
        <v>120</v>
      </c>
      <c r="M17" s="748">
        <v>120</v>
      </c>
      <c r="N17" s="500">
        <f t="shared" si="217"/>
        <v>669</v>
      </c>
      <c r="O17" s="404">
        <f t="shared" si="218"/>
        <v>784</v>
      </c>
      <c r="P17" s="500">
        <f t="shared" si="219"/>
        <v>669</v>
      </c>
      <c r="Q17" s="404">
        <f t="shared" si="220"/>
        <v>784</v>
      </c>
      <c r="R17" s="422">
        <v>101</v>
      </c>
      <c r="S17" s="595">
        <v>125</v>
      </c>
      <c r="T17" s="500">
        <f t="shared" si="221"/>
        <v>101</v>
      </c>
      <c r="U17" s="404">
        <f t="shared" si="222"/>
        <v>125</v>
      </c>
      <c r="V17" s="422">
        <v>23</v>
      </c>
      <c r="W17" s="595">
        <v>10</v>
      </c>
      <c r="X17" s="500">
        <f t="shared" si="223"/>
        <v>23</v>
      </c>
      <c r="Y17" s="404">
        <f t="shared" si="224"/>
        <v>10</v>
      </c>
      <c r="Z17" s="422"/>
      <c r="AA17" s="595"/>
      <c r="AB17" s="500">
        <f t="shared" si="225"/>
        <v>0</v>
      </c>
      <c r="AC17" s="404">
        <f t="shared" si="226"/>
        <v>0</v>
      </c>
      <c r="AD17" s="500">
        <f t="shared" si="227"/>
        <v>124</v>
      </c>
      <c r="AE17" s="404">
        <f t="shared" si="228"/>
        <v>135</v>
      </c>
      <c r="AF17" s="500">
        <f t="shared" si="229"/>
        <v>124</v>
      </c>
      <c r="AG17" s="404">
        <f t="shared" si="230"/>
        <v>135</v>
      </c>
      <c r="AH17" s="424">
        <v>4.68</v>
      </c>
      <c r="AI17" s="749">
        <v>4.91</v>
      </c>
      <c r="AJ17" s="500">
        <f t="shared" si="231"/>
        <v>472.67999999999995</v>
      </c>
      <c r="AK17" s="404">
        <f t="shared" si="232"/>
        <v>613.75</v>
      </c>
      <c r="AL17" s="424">
        <v>6.52</v>
      </c>
      <c r="AM17" s="749">
        <v>6.79</v>
      </c>
      <c r="AN17" s="500">
        <f t="shared" si="233"/>
        <v>149.95999999999998</v>
      </c>
      <c r="AO17" s="404">
        <f t="shared" si="234"/>
        <v>67.900000000000006</v>
      </c>
      <c r="AP17" s="424"/>
      <c r="AQ17" s="749"/>
      <c r="AR17" s="500">
        <f t="shared" si="235"/>
        <v>0</v>
      </c>
      <c r="AS17" s="404">
        <f t="shared" si="236"/>
        <v>0</v>
      </c>
      <c r="AT17" s="236">
        <f t="shared" si="237"/>
        <v>5.0212903225806444</v>
      </c>
      <c r="AU17" s="237">
        <f t="shared" si="238"/>
        <v>5.0492592592592587</v>
      </c>
      <c r="AV17" s="500">
        <f t="shared" si="239"/>
        <v>622.63999999999987</v>
      </c>
      <c r="AW17" s="404">
        <f t="shared" si="240"/>
        <v>681.64999999999986</v>
      </c>
      <c r="AX17" s="422">
        <v>144.5</v>
      </c>
      <c r="AY17" s="750">
        <v>144.5</v>
      </c>
      <c r="AZ17" s="500">
        <f t="shared" si="241"/>
        <v>14594.5</v>
      </c>
      <c r="BA17" s="404">
        <f t="shared" si="242"/>
        <v>18062.5</v>
      </c>
      <c r="BB17" s="422">
        <v>156.80000000000001</v>
      </c>
      <c r="BC17" s="750">
        <v>164.9</v>
      </c>
      <c r="BD17" s="500">
        <f t="shared" si="243"/>
        <v>3606.4</v>
      </c>
      <c r="BE17" s="404">
        <f t="shared" si="244"/>
        <v>1649</v>
      </c>
      <c r="BF17" s="422"/>
      <c r="BG17" s="750"/>
      <c r="BH17" s="500">
        <f t="shared" si="245"/>
        <v>0</v>
      </c>
      <c r="BI17" s="404">
        <f t="shared" si="246"/>
        <v>0</v>
      </c>
      <c r="BJ17" s="500">
        <f t="shared" si="247"/>
        <v>146.78145161290323</v>
      </c>
      <c r="BK17" s="404">
        <f t="shared" si="248"/>
        <v>146.01111111111112</v>
      </c>
      <c r="BL17" s="500">
        <f t="shared" si="249"/>
        <v>18200.900000000001</v>
      </c>
      <c r="BM17" s="404">
        <f t="shared" si="250"/>
        <v>19711.5</v>
      </c>
      <c r="BN17" s="422">
        <v>250</v>
      </c>
      <c r="BO17" s="423">
        <v>320</v>
      </c>
      <c r="BP17" s="500">
        <f t="shared" si="251"/>
        <v>250</v>
      </c>
      <c r="BQ17" s="404">
        <f t="shared" si="252"/>
        <v>320</v>
      </c>
      <c r="BR17" s="422">
        <v>96</v>
      </c>
      <c r="BS17" s="423">
        <v>86</v>
      </c>
      <c r="BT17" s="500">
        <f t="shared" si="253"/>
        <v>96</v>
      </c>
      <c r="BU17" s="404">
        <f t="shared" si="254"/>
        <v>86</v>
      </c>
      <c r="BV17" s="422"/>
      <c r="BW17" s="423"/>
      <c r="BX17" s="500">
        <f t="shared" si="255"/>
        <v>0</v>
      </c>
      <c r="BY17" s="404">
        <f t="shared" si="256"/>
        <v>0</v>
      </c>
      <c r="BZ17" s="500">
        <f t="shared" si="257"/>
        <v>346</v>
      </c>
      <c r="CA17" s="404">
        <f t="shared" si="258"/>
        <v>406</v>
      </c>
      <c r="CB17" s="500">
        <f t="shared" si="259"/>
        <v>346</v>
      </c>
      <c r="CC17" s="404">
        <f t="shared" si="260"/>
        <v>406</v>
      </c>
      <c r="CD17" s="424">
        <v>6.64</v>
      </c>
      <c r="CE17" s="751">
        <v>6.5</v>
      </c>
      <c r="CF17" s="500">
        <f t="shared" si="261"/>
        <v>1660</v>
      </c>
      <c r="CG17" s="404">
        <f t="shared" si="262"/>
        <v>2080</v>
      </c>
      <c r="CH17" s="424">
        <v>9.91</v>
      </c>
      <c r="CI17" s="751">
        <v>10.82</v>
      </c>
      <c r="CJ17" s="500">
        <f t="shared" si="263"/>
        <v>951.36</v>
      </c>
      <c r="CK17" s="404">
        <f t="shared" si="264"/>
        <v>930.52</v>
      </c>
      <c r="CL17" s="424"/>
      <c r="CM17" s="751"/>
      <c r="CN17" s="500">
        <f t="shared" si="265"/>
        <v>0</v>
      </c>
      <c r="CO17" s="404">
        <f t="shared" si="266"/>
        <v>0</v>
      </c>
      <c r="CP17" s="500">
        <f t="shared" si="267"/>
        <v>7.54728323699422</v>
      </c>
      <c r="CQ17" s="237">
        <f t="shared" si="268"/>
        <v>7.4150738916256156</v>
      </c>
      <c r="CR17" s="500">
        <f t="shared" si="269"/>
        <v>2611.36</v>
      </c>
      <c r="CS17" s="404">
        <f t="shared" si="270"/>
        <v>3010.52</v>
      </c>
      <c r="CT17" s="646">
        <v>141.6</v>
      </c>
      <c r="CU17" s="751">
        <v>141.5</v>
      </c>
      <c r="CV17" s="500">
        <f t="shared" si="271"/>
        <v>35400</v>
      </c>
      <c r="CW17" s="404">
        <f t="shared" si="272"/>
        <v>45280</v>
      </c>
      <c r="CX17" s="646">
        <v>139</v>
      </c>
      <c r="CY17" s="751">
        <v>139.30000000000001</v>
      </c>
      <c r="CZ17" s="500">
        <f t="shared" si="273"/>
        <v>13344</v>
      </c>
      <c r="DA17" s="404">
        <f t="shared" si="274"/>
        <v>11979.800000000001</v>
      </c>
      <c r="DB17" s="646"/>
      <c r="DC17" s="751"/>
      <c r="DD17" s="500">
        <f t="shared" si="275"/>
        <v>0</v>
      </c>
      <c r="DE17" s="404">
        <f t="shared" si="276"/>
        <v>0</v>
      </c>
      <c r="DF17" s="500">
        <f t="shared" si="277"/>
        <v>140.878612716763</v>
      </c>
      <c r="DG17" s="404">
        <f t="shared" si="278"/>
        <v>141.03399014778327</v>
      </c>
      <c r="DH17" s="500">
        <f t="shared" si="279"/>
        <v>48744</v>
      </c>
      <c r="DI17" s="404">
        <f t="shared" si="280"/>
        <v>57259.80000000001</v>
      </c>
      <c r="DJ17" s="500">
        <f t="shared" si="281"/>
        <v>470</v>
      </c>
      <c r="DK17" s="404">
        <f t="shared" si="282"/>
        <v>541</v>
      </c>
      <c r="DL17" s="500">
        <f t="shared" si="283"/>
        <v>470</v>
      </c>
      <c r="DM17" s="404">
        <f t="shared" si="284"/>
        <v>541</v>
      </c>
      <c r="DN17" s="236">
        <f t="shared" si="285"/>
        <v>6.8808510638297875</v>
      </c>
      <c r="DO17" s="237">
        <f t="shared" si="286"/>
        <v>6.8247134935304992</v>
      </c>
      <c r="DP17" s="500">
        <f t="shared" si="287"/>
        <v>3234</v>
      </c>
      <c r="DQ17" s="404">
        <f t="shared" si="288"/>
        <v>3692.17</v>
      </c>
      <c r="DR17" s="500">
        <f t="shared" si="289"/>
        <v>142.43595744680849</v>
      </c>
      <c r="DS17" s="404">
        <f t="shared" si="290"/>
        <v>142.27597042513867</v>
      </c>
      <c r="DT17" s="500">
        <f t="shared" si="291"/>
        <v>66944.899999999994</v>
      </c>
      <c r="DU17" s="404">
        <f t="shared" si="292"/>
        <v>76971.300000000017</v>
      </c>
      <c r="DV17" s="646">
        <v>148</v>
      </c>
      <c r="DW17" s="752">
        <v>162</v>
      </c>
      <c r="DX17" s="500">
        <f t="shared" si="293"/>
        <v>148</v>
      </c>
      <c r="DY17" s="404">
        <f t="shared" si="294"/>
        <v>162</v>
      </c>
      <c r="DZ17" s="646">
        <v>51</v>
      </c>
      <c r="EA17" s="752">
        <v>81</v>
      </c>
      <c r="EB17" s="500">
        <f t="shared" si="295"/>
        <v>51</v>
      </c>
      <c r="EC17" s="404">
        <f t="shared" si="296"/>
        <v>81</v>
      </c>
      <c r="ED17" s="646"/>
      <c r="EE17" s="752"/>
      <c r="EF17" s="500">
        <f t="shared" si="297"/>
        <v>0</v>
      </c>
      <c r="EG17" s="404">
        <f t="shared" si="298"/>
        <v>0</v>
      </c>
      <c r="EH17" s="500">
        <f t="shared" si="299"/>
        <v>199</v>
      </c>
      <c r="EI17" s="404">
        <f t="shared" si="300"/>
        <v>243</v>
      </c>
      <c r="EJ17" s="500">
        <f t="shared" si="301"/>
        <v>199</v>
      </c>
      <c r="EK17" s="404">
        <f t="shared" si="302"/>
        <v>243</v>
      </c>
      <c r="EL17" s="424">
        <v>4.3</v>
      </c>
      <c r="EM17" s="750">
        <v>3.97</v>
      </c>
      <c r="EN17" s="500">
        <f t="shared" si="303"/>
        <v>636.4</v>
      </c>
      <c r="EO17" s="404">
        <f t="shared" si="304"/>
        <v>643.14</v>
      </c>
      <c r="EP17" s="424">
        <v>4.8</v>
      </c>
      <c r="EQ17" s="750">
        <v>4.47</v>
      </c>
      <c r="ER17" s="500">
        <f t="shared" si="305"/>
        <v>244.79999999999998</v>
      </c>
      <c r="ES17" s="404">
        <f t="shared" si="306"/>
        <v>362.07</v>
      </c>
      <c r="ET17" s="424"/>
      <c r="EU17" s="750"/>
      <c r="EV17" s="500">
        <f t="shared" si="307"/>
        <v>0</v>
      </c>
      <c r="EW17" s="404">
        <f t="shared" si="308"/>
        <v>0</v>
      </c>
      <c r="EX17" s="236">
        <f t="shared" si="309"/>
        <v>4.4281407035175873</v>
      </c>
      <c r="EY17" s="237">
        <f t="shared" si="310"/>
        <v>4.1366666666666667</v>
      </c>
      <c r="EZ17" s="500">
        <f t="shared" si="311"/>
        <v>881.19999999999982</v>
      </c>
      <c r="FA17" s="404">
        <f t="shared" si="312"/>
        <v>1005.21</v>
      </c>
      <c r="FB17" s="646">
        <v>106.8</v>
      </c>
      <c r="FC17" s="750">
        <v>105.3</v>
      </c>
      <c r="FD17" s="500">
        <f t="shared" si="313"/>
        <v>15806.4</v>
      </c>
      <c r="FE17" s="404">
        <f t="shared" si="314"/>
        <v>17058.599999999999</v>
      </c>
      <c r="FF17" s="646">
        <v>96.3</v>
      </c>
      <c r="FG17" s="750">
        <v>83.1</v>
      </c>
      <c r="FH17" s="500">
        <f t="shared" si="315"/>
        <v>4911.3</v>
      </c>
      <c r="FI17" s="404">
        <f t="shared" si="316"/>
        <v>6731.0999999999995</v>
      </c>
      <c r="FJ17" s="646"/>
      <c r="FK17" s="750"/>
      <c r="FL17" s="500">
        <f t="shared" si="317"/>
        <v>0</v>
      </c>
      <c r="FM17" s="404">
        <f t="shared" si="318"/>
        <v>0</v>
      </c>
      <c r="FN17" s="500">
        <f t="shared" si="319"/>
        <v>104.10904522613066</v>
      </c>
      <c r="FO17" s="404">
        <f t="shared" si="320"/>
        <v>97.899999999999991</v>
      </c>
      <c r="FP17" s="500">
        <f t="shared" si="321"/>
        <v>20717.7</v>
      </c>
      <c r="FQ17" s="404">
        <f t="shared" si="322"/>
        <v>23789.699999999997</v>
      </c>
      <c r="FR17" s="646">
        <v>0</v>
      </c>
      <c r="FS17" s="753">
        <v>0</v>
      </c>
      <c r="FT17" s="500">
        <f t="shared" si="323"/>
        <v>0</v>
      </c>
      <c r="FU17" s="404">
        <f t="shared" si="324"/>
        <v>0</v>
      </c>
      <c r="FV17" s="424"/>
      <c r="FW17" s="754"/>
      <c r="FX17" s="500">
        <f t="shared" si="325"/>
        <v>0</v>
      </c>
      <c r="FY17" s="404">
        <f t="shared" si="326"/>
        <v>0</v>
      </c>
      <c r="FZ17" s="424"/>
      <c r="GA17" s="754"/>
      <c r="GB17" s="500">
        <f t="shared" si="327"/>
        <v>0</v>
      </c>
      <c r="GC17" s="404">
        <f t="shared" si="328"/>
        <v>0</v>
      </c>
      <c r="GD17" s="510">
        <f t="shared" si="329"/>
        <v>499</v>
      </c>
      <c r="GE17" s="404">
        <f t="shared" si="330"/>
        <v>607</v>
      </c>
      <c r="GF17" s="500">
        <f t="shared" si="331"/>
        <v>499</v>
      </c>
      <c r="GG17" s="404">
        <f t="shared" si="332"/>
        <v>607</v>
      </c>
      <c r="GH17" s="500">
        <f t="shared" si="333"/>
        <v>2769.08</v>
      </c>
      <c r="GI17" s="404">
        <f t="shared" si="334"/>
        <v>3336.89</v>
      </c>
      <c r="GJ17" s="500">
        <f t="shared" si="335"/>
        <v>65800.899999999994</v>
      </c>
      <c r="GK17" s="404">
        <f t="shared" si="336"/>
        <v>80401.100000000006</v>
      </c>
      <c r="GL17" s="510">
        <f t="shared" si="337"/>
        <v>170</v>
      </c>
      <c r="GM17" s="404">
        <f t="shared" si="338"/>
        <v>177</v>
      </c>
      <c r="GN17" s="500">
        <f t="shared" si="339"/>
        <v>170</v>
      </c>
      <c r="GO17" s="404">
        <f t="shared" si="340"/>
        <v>177</v>
      </c>
      <c r="GP17" s="500">
        <f t="shared" si="341"/>
        <v>1346.12</v>
      </c>
      <c r="GQ17" s="404">
        <f t="shared" si="342"/>
        <v>1360.49</v>
      </c>
      <c r="GR17" s="500">
        <f t="shared" si="343"/>
        <v>21861.7</v>
      </c>
      <c r="GS17" s="404">
        <f t="shared" si="344"/>
        <v>20359.900000000001</v>
      </c>
      <c r="GT17" s="510">
        <f t="shared" si="345"/>
        <v>669</v>
      </c>
      <c r="GU17" s="404">
        <f t="shared" si="346"/>
        <v>784</v>
      </c>
      <c r="GV17" s="500">
        <f t="shared" si="347"/>
        <v>669</v>
      </c>
      <c r="GW17" s="404">
        <f t="shared" si="348"/>
        <v>784</v>
      </c>
      <c r="GX17" s="500">
        <f t="shared" si="349"/>
        <v>4115.2</v>
      </c>
      <c r="GY17" s="404">
        <f t="shared" si="350"/>
        <v>4697.38</v>
      </c>
      <c r="GZ17" s="500">
        <f t="shared" si="351"/>
        <v>87662.599999999991</v>
      </c>
      <c r="HA17" s="404">
        <f t="shared" si="352"/>
        <v>100761</v>
      </c>
      <c r="HB17" s="510">
        <f t="shared" si="353"/>
        <v>0</v>
      </c>
      <c r="HC17" s="404">
        <f t="shared" si="354"/>
        <v>0</v>
      </c>
      <c r="HD17" s="500">
        <f t="shared" si="355"/>
        <v>0</v>
      </c>
      <c r="HE17" s="404">
        <f t="shared" si="356"/>
        <v>0</v>
      </c>
      <c r="HF17" s="500" t="str">
        <f t="shared" si="357"/>
        <v/>
      </c>
      <c r="HG17" s="404" t="str">
        <f t="shared" si="358"/>
        <v/>
      </c>
      <c r="HH17" s="500" t="str">
        <f t="shared" si="359"/>
        <v/>
      </c>
      <c r="HI17" s="404" t="str">
        <f t="shared" si="360"/>
        <v/>
      </c>
      <c r="HJ17" s="510">
        <f t="shared" si="361"/>
        <v>4115.2</v>
      </c>
      <c r="HK17" s="404">
        <f t="shared" si="362"/>
        <v>4697.38</v>
      </c>
      <c r="HL17" s="500">
        <f t="shared" si="363"/>
        <v>87662.599999999991</v>
      </c>
      <c r="HM17" s="404">
        <f t="shared" si="364"/>
        <v>100761.00000000001</v>
      </c>
    </row>
    <row r="18" spans="1:221">
      <c r="A18" s="745" t="s">
        <v>542</v>
      </c>
      <c r="B18" s="746" t="s">
        <v>1110</v>
      </c>
      <c r="C18" s="747"/>
      <c r="D18" s="606">
        <v>106412</v>
      </c>
      <c r="E18" s="606">
        <v>6</v>
      </c>
      <c r="F18" s="422">
        <v>429</v>
      </c>
      <c r="G18" s="595">
        <v>359</v>
      </c>
      <c r="H18" s="422">
        <v>0</v>
      </c>
      <c r="I18" s="595">
        <v>0</v>
      </c>
      <c r="J18" s="500">
        <f t="shared" si="215"/>
        <v>429</v>
      </c>
      <c r="K18" s="404">
        <f t="shared" si="216"/>
        <v>359</v>
      </c>
      <c r="L18" s="422">
        <v>120</v>
      </c>
      <c r="M18" s="748">
        <v>120</v>
      </c>
      <c r="N18" s="500">
        <f t="shared" si="217"/>
        <v>429</v>
      </c>
      <c r="O18" s="404">
        <f t="shared" si="218"/>
        <v>359</v>
      </c>
      <c r="P18" s="500">
        <f t="shared" si="219"/>
        <v>429</v>
      </c>
      <c r="Q18" s="404">
        <f t="shared" si="220"/>
        <v>359</v>
      </c>
      <c r="R18" s="422">
        <v>39</v>
      </c>
      <c r="S18" s="595">
        <v>33</v>
      </c>
      <c r="T18" s="500">
        <f t="shared" si="221"/>
        <v>39</v>
      </c>
      <c r="U18" s="404">
        <f t="shared" si="222"/>
        <v>33</v>
      </c>
      <c r="V18" s="422">
        <v>0</v>
      </c>
      <c r="W18" s="595">
        <v>0</v>
      </c>
      <c r="X18" s="500">
        <f t="shared" si="223"/>
        <v>0</v>
      </c>
      <c r="Y18" s="404">
        <f t="shared" si="224"/>
        <v>0</v>
      </c>
      <c r="Z18" s="422"/>
      <c r="AA18" s="595"/>
      <c r="AB18" s="500">
        <f t="shared" si="225"/>
        <v>0</v>
      </c>
      <c r="AC18" s="404">
        <f t="shared" si="226"/>
        <v>0</v>
      </c>
      <c r="AD18" s="500">
        <f t="shared" si="227"/>
        <v>39</v>
      </c>
      <c r="AE18" s="404">
        <f t="shared" si="228"/>
        <v>33</v>
      </c>
      <c r="AF18" s="500">
        <f t="shared" si="229"/>
        <v>39</v>
      </c>
      <c r="AG18" s="404">
        <f t="shared" si="230"/>
        <v>33</v>
      </c>
      <c r="AH18" s="424">
        <v>4.6900000000000004</v>
      </c>
      <c r="AI18" s="749">
        <v>4.03</v>
      </c>
      <c r="AJ18" s="500">
        <f t="shared" si="231"/>
        <v>182.91000000000003</v>
      </c>
      <c r="AK18" s="404">
        <f t="shared" si="232"/>
        <v>132.99</v>
      </c>
      <c r="AL18" s="424">
        <v>0</v>
      </c>
      <c r="AM18" s="749">
        <v>0</v>
      </c>
      <c r="AN18" s="500">
        <f t="shared" si="233"/>
        <v>0</v>
      </c>
      <c r="AO18" s="404">
        <f t="shared" si="234"/>
        <v>0</v>
      </c>
      <c r="AP18" s="424"/>
      <c r="AQ18" s="749"/>
      <c r="AR18" s="500">
        <f t="shared" si="235"/>
        <v>0</v>
      </c>
      <c r="AS18" s="404">
        <f t="shared" si="236"/>
        <v>0</v>
      </c>
      <c r="AT18" s="236">
        <f t="shared" si="237"/>
        <v>4.6900000000000004</v>
      </c>
      <c r="AU18" s="237">
        <f t="shared" si="238"/>
        <v>4.03</v>
      </c>
      <c r="AV18" s="500">
        <f t="shared" si="239"/>
        <v>182.91000000000003</v>
      </c>
      <c r="AW18" s="404">
        <f t="shared" si="240"/>
        <v>132.99</v>
      </c>
      <c r="AX18" s="422">
        <v>143.80000000000001</v>
      </c>
      <c r="AY18" s="750">
        <v>138.30000000000001</v>
      </c>
      <c r="AZ18" s="500">
        <f t="shared" si="241"/>
        <v>5608.2000000000007</v>
      </c>
      <c r="BA18" s="404">
        <f t="shared" si="242"/>
        <v>4563.9000000000005</v>
      </c>
      <c r="BB18" s="422">
        <v>0</v>
      </c>
      <c r="BC18" s="750">
        <v>0</v>
      </c>
      <c r="BD18" s="500">
        <f t="shared" si="243"/>
        <v>0</v>
      </c>
      <c r="BE18" s="404">
        <f t="shared" si="244"/>
        <v>0</v>
      </c>
      <c r="BF18" s="422"/>
      <c r="BG18" s="750"/>
      <c r="BH18" s="500">
        <f t="shared" si="245"/>
        <v>0</v>
      </c>
      <c r="BI18" s="404">
        <f t="shared" si="246"/>
        <v>0</v>
      </c>
      <c r="BJ18" s="500">
        <f t="shared" si="247"/>
        <v>143.80000000000001</v>
      </c>
      <c r="BK18" s="404">
        <f t="shared" si="248"/>
        <v>138.30000000000001</v>
      </c>
      <c r="BL18" s="500">
        <f t="shared" si="249"/>
        <v>5608.2000000000007</v>
      </c>
      <c r="BM18" s="404">
        <f t="shared" si="250"/>
        <v>4563.9000000000005</v>
      </c>
      <c r="BN18" s="422">
        <v>272</v>
      </c>
      <c r="BO18" s="423">
        <v>198</v>
      </c>
      <c r="BP18" s="500">
        <f t="shared" si="251"/>
        <v>272</v>
      </c>
      <c r="BQ18" s="404">
        <f t="shared" si="252"/>
        <v>198</v>
      </c>
      <c r="BR18" s="422">
        <v>11</v>
      </c>
      <c r="BS18" s="423">
        <v>21</v>
      </c>
      <c r="BT18" s="500">
        <f t="shared" si="253"/>
        <v>11</v>
      </c>
      <c r="BU18" s="404">
        <f t="shared" si="254"/>
        <v>21</v>
      </c>
      <c r="BV18" s="422"/>
      <c r="BW18" s="423"/>
      <c r="BX18" s="500">
        <f t="shared" si="255"/>
        <v>0</v>
      </c>
      <c r="BY18" s="404">
        <f t="shared" si="256"/>
        <v>0</v>
      </c>
      <c r="BZ18" s="500">
        <f t="shared" si="257"/>
        <v>283</v>
      </c>
      <c r="CA18" s="404">
        <f t="shared" si="258"/>
        <v>219</v>
      </c>
      <c r="CB18" s="500">
        <f t="shared" si="259"/>
        <v>283</v>
      </c>
      <c r="CC18" s="404">
        <f t="shared" si="260"/>
        <v>219</v>
      </c>
      <c r="CD18" s="424">
        <v>5.75</v>
      </c>
      <c r="CE18" s="751">
        <v>6.38</v>
      </c>
      <c r="CF18" s="500">
        <f t="shared" si="261"/>
        <v>1564</v>
      </c>
      <c r="CG18" s="404">
        <f t="shared" si="262"/>
        <v>1263.24</v>
      </c>
      <c r="CH18" s="424">
        <v>16.170000000000002</v>
      </c>
      <c r="CI18" s="751">
        <v>15.77</v>
      </c>
      <c r="CJ18" s="500">
        <f t="shared" si="263"/>
        <v>177.87</v>
      </c>
      <c r="CK18" s="404">
        <f t="shared" si="264"/>
        <v>331.17</v>
      </c>
      <c r="CL18" s="424"/>
      <c r="CM18" s="751"/>
      <c r="CN18" s="500">
        <f t="shared" si="265"/>
        <v>0</v>
      </c>
      <c r="CO18" s="404">
        <f t="shared" si="266"/>
        <v>0</v>
      </c>
      <c r="CP18" s="500">
        <f t="shared" si="267"/>
        <v>6.1550176678445228</v>
      </c>
      <c r="CQ18" s="237">
        <f t="shared" si="268"/>
        <v>7.2804109589041097</v>
      </c>
      <c r="CR18" s="500">
        <f t="shared" si="269"/>
        <v>1741.87</v>
      </c>
      <c r="CS18" s="404">
        <f t="shared" si="270"/>
        <v>1594.41</v>
      </c>
      <c r="CT18" s="646">
        <v>153.30000000000001</v>
      </c>
      <c r="CU18" s="751">
        <v>148.69999999999999</v>
      </c>
      <c r="CV18" s="500">
        <f t="shared" si="271"/>
        <v>41697.600000000006</v>
      </c>
      <c r="CW18" s="404">
        <f t="shared" si="272"/>
        <v>29442.6</v>
      </c>
      <c r="CX18" s="646">
        <v>123.6</v>
      </c>
      <c r="CY18" s="751">
        <v>125.9</v>
      </c>
      <c r="CZ18" s="500">
        <f t="shared" si="273"/>
        <v>1359.6</v>
      </c>
      <c r="DA18" s="404">
        <f t="shared" si="274"/>
        <v>2643.9</v>
      </c>
      <c r="DB18" s="646"/>
      <c r="DC18" s="751"/>
      <c r="DD18" s="500">
        <f t="shared" si="275"/>
        <v>0</v>
      </c>
      <c r="DE18" s="404">
        <f t="shared" si="276"/>
        <v>0</v>
      </c>
      <c r="DF18" s="500">
        <f t="shared" si="277"/>
        <v>152.14558303886926</v>
      </c>
      <c r="DG18" s="404">
        <f t="shared" si="278"/>
        <v>146.51369863013699</v>
      </c>
      <c r="DH18" s="500">
        <f t="shared" si="279"/>
        <v>43057.200000000004</v>
      </c>
      <c r="DI18" s="404">
        <f t="shared" si="280"/>
        <v>32086.5</v>
      </c>
      <c r="DJ18" s="500">
        <f t="shared" si="281"/>
        <v>322</v>
      </c>
      <c r="DK18" s="404">
        <f t="shared" si="282"/>
        <v>252</v>
      </c>
      <c r="DL18" s="500">
        <f t="shared" si="283"/>
        <v>322</v>
      </c>
      <c r="DM18" s="404">
        <f t="shared" si="284"/>
        <v>252</v>
      </c>
      <c r="DN18" s="236">
        <f t="shared" si="285"/>
        <v>5.9775776397515523</v>
      </c>
      <c r="DO18" s="237">
        <f t="shared" si="286"/>
        <v>6.8547619047619053</v>
      </c>
      <c r="DP18" s="500">
        <f t="shared" si="287"/>
        <v>1924.7799999999997</v>
      </c>
      <c r="DQ18" s="404">
        <f t="shared" si="288"/>
        <v>1727.4</v>
      </c>
      <c r="DR18" s="500">
        <f t="shared" si="289"/>
        <v>151.13478260869567</v>
      </c>
      <c r="DS18" s="404">
        <f t="shared" si="290"/>
        <v>145.43809523809526</v>
      </c>
      <c r="DT18" s="500">
        <f t="shared" si="291"/>
        <v>48665.400000000009</v>
      </c>
      <c r="DU18" s="404">
        <f t="shared" si="292"/>
        <v>36650.400000000001</v>
      </c>
      <c r="DV18" s="646">
        <v>97</v>
      </c>
      <c r="DW18" s="752">
        <v>90</v>
      </c>
      <c r="DX18" s="500">
        <f t="shared" si="293"/>
        <v>97</v>
      </c>
      <c r="DY18" s="404">
        <f t="shared" si="294"/>
        <v>90</v>
      </c>
      <c r="DZ18" s="646">
        <v>10</v>
      </c>
      <c r="EA18" s="752">
        <v>17</v>
      </c>
      <c r="EB18" s="500">
        <f t="shared" si="295"/>
        <v>10</v>
      </c>
      <c r="EC18" s="404">
        <f t="shared" si="296"/>
        <v>17</v>
      </c>
      <c r="ED18" s="646"/>
      <c r="EE18" s="752"/>
      <c r="EF18" s="500">
        <f t="shared" si="297"/>
        <v>0</v>
      </c>
      <c r="EG18" s="404">
        <f t="shared" si="298"/>
        <v>0</v>
      </c>
      <c r="EH18" s="500">
        <f t="shared" si="299"/>
        <v>107</v>
      </c>
      <c r="EI18" s="404">
        <f t="shared" si="300"/>
        <v>107</v>
      </c>
      <c r="EJ18" s="500">
        <f t="shared" si="301"/>
        <v>107</v>
      </c>
      <c r="EK18" s="404">
        <f t="shared" si="302"/>
        <v>107</v>
      </c>
      <c r="EL18" s="424">
        <v>4.46</v>
      </c>
      <c r="EM18" s="750">
        <v>3.91</v>
      </c>
      <c r="EN18" s="500">
        <f t="shared" si="303"/>
        <v>432.62</v>
      </c>
      <c r="EO18" s="404">
        <f t="shared" si="304"/>
        <v>351.90000000000003</v>
      </c>
      <c r="EP18" s="424">
        <v>7.93</v>
      </c>
      <c r="EQ18" s="750">
        <v>5.51</v>
      </c>
      <c r="ER18" s="500">
        <f t="shared" si="305"/>
        <v>79.3</v>
      </c>
      <c r="ES18" s="404">
        <f t="shared" si="306"/>
        <v>93.67</v>
      </c>
      <c r="ET18" s="424"/>
      <c r="EU18" s="750"/>
      <c r="EV18" s="500">
        <f t="shared" si="307"/>
        <v>0</v>
      </c>
      <c r="EW18" s="404">
        <f t="shared" si="308"/>
        <v>0</v>
      </c>
      <c r="EX18" s="236">
        <f t="shared" si="309"/>
        <v>4.7842990654205613</v>
      </c>
      <c r="EY18" s="237">
        <f t="shared" si="310"/>
        <v>4.164205607476636</v>
      </c>
      <c r="EZ18" s="500">
        <f t="shared" si="311"/>
        <v>511.92000000000007</v>
      </c>
      <c r="FA18" s="404">
        <f t="shared" si="312"/>
        <v>445.57000000000005</v>
      </c>
      <c r="FB18" s="646">
        <v>102.6</v>
      </c>
      <c r="FC18" s="750">
        <v>95.4</v>
      </c>
      <c r="FD18" s="500">
        <f t="shared" si="313"/>
        <v>9952.1999999999989</v>
      </c>
      <c r="FE18" s="404">
        <f t="shared" si="314"/>
        <v>8586</v>
      </c>
      <c r="FF18" s="646">
        <v>107.5</v>
      </c>
      <c r="FG18" s="750">
        <v>86.1</v>
      </c>
      <c r="FH18" s="500">
        <f t="shared" si="315"/>
        <v>1075</v>
      </c>
      <c r="FI18" s="404">
        <f t="shared" si="316"/>
        <v>1463.6999999999998</v>
      </c>
      <c r="FJ18" s="646"/>
      <c r="FK18" s="750"/>
      <c r="FL18" s="500">
        <f t="shared" si="317"/>
        <v>0</v>
      </c>
      <c r="FM18" s="404">
        <f t="shared" si="318"/>
        <v>0</v>
      </c>
      <c r="FN18" s="500">
        <f t="shared" si="319"/>
        <v>103.05794392523363</v>
      </c>
      <c r="FO18" s="404">
        <f t="shared" si="320"/>
        <v>93.922429906542064</v>
      </c>
      <c r="FP18" s="500">
        <f t="shared" si="321"/>
        <v>11027.199999999999</v>
      </c>
      <c r="FQ18" s="404">
        <f t="shared" si="322"/>
        <v>10049.700000000001</v>
      </c>
      <c r="FR18" s="646">
        <v>0</v>
      </c>
      <c r="FS18" s="753">
        <v>0</v>
      </c>
      <c r="FT18" s="500">
        <f t="shared" si="323"/>
        <v>0</v>
      </c>
      <c r="FU18" s="404">
        <f t="shared" si="324"/>
        <v>0</v>
      </c>
      <c r="FV18" s="424"/>
      <c r="FW18" s="754"/>
      <c r="FX18" s="500">
        <f t="shared" si="325"/>
        <v>0</v>
      </c>
      <c r="FY18" s="404">
        <f t="shared" si="326"/>
        <v>0</v>
      </c>
      <c r="FZ18" s="424"/>
      <c r="GA18" s="754"/>
      <c r="GB18" s="500">
        <f t="shared" si="327"/>
        <v>0</v>
      </c>
      <c r="GC18" s="404">
        <f t="shared" si="328"/>
        <v>0</v>
      </c>
      <c r="GD18" s="510">
        <f t="shared" si="329"/>
        <v>408</v>
      </c>
      <c r="GE18" s="404">
        <f t="shared" si="330"/>
        <v>321</v>
      </c>
      <c r="GF18" s="500">
        <f t="shared" si="331"/>
        <v>408</v>
      </c>
      <c r="GG18" s="404">
        <f t="shared" si="332"/>
        <v>321</v>
      </c>
      <c r="GH18" s="500">
        <f t="shared" si="333"/>
        <v>2179.5300000000002</v>
      </c>
      <c r="GI18" s="404">
        <f t="shared" si="334"/>
        <v>1748.13</v>
      </c>
      <c r="GJ18" s="500">
        <f t="shared" si="335"/>
        <v>57258</v>
      </c>
      <c r="GK18" s="404">
        <f t="shared" si="336"/>
        <v>42592.5</v>
      </c>
      <c r="GL18" s="510">
        <f t="shared" si="337"/>
        <v>21</v>
      </c>
      <c r="GM18" s="404">
        <f t="shared" si="338"/>
        <v>38</v>
      </c>
      <c r="GN18" s="500">
        <f t="shared" si="339"/>
        <v>21</v>
      </c>
      <c r="GO18" s="404">
        <f t="shared" si="340"/>
        <v>38</v>
      </c>
      <c r="GP18" s="500">
        <f t="shared" si="341"/>
        <v>257.17</v>
      </c>
      <c r="GQ18" s="404">
        <f t="shared" si="342"/>
        <v>424.84000000000003</v>
      </c>
      <c r="GR18" s="500">
        <f t="shared" si="343"/>
        <v>2434.6</v>
      </c>
      <c r="GS18" s="404">
        <f t="shared" si="344"/>
        <v>4107.6000000000004</v>
      </c>
      <c r="GT18" s="510">
        <f t="shared" si="345"/>
        <v>429</v>
      </c>
      <c r="GU18" s="404">
        <f t="shared" si="346"/>
        <v>359</v>
      </c>
      <c r="GV18" s="500">
        <f t="shared" si="347"/>
        <v>429</v>
      </c>
      <c r="GW18" s="404">
        <f t="shared" si="348"/>
        <v>359</v>
      </c>
      <c r="GX18" s="500">
        <f t="shared" si="349"/>
        <v>2436.7000000000003</v>
      </c>
      <c r="GY18" s="404">
        <f t="shared" si="350"/>
        <v>2172.9700000000003</v>
      </c>
      <c r="GZ18" s="500">
        <f t="shared" si="351"/>
        <v>59692.6</v>
      </c>
      <c r="HA18" s="404">
        <f t="shared" si="352"/>
        <v>46700.1</v>
      </c>
      <c r="HB18" s="510">
        <f t="shared" si="353"/>
        <v>0</v>
      </c>
      <c r="HC18" s="404">
        <f t="shared" si="354"/>
        <v>0</v>
      </c>
      <c r="HD18" s="500">
        <f t="shared" si="355"/>
        <v>0</v>
      </c>
      <c r="HE18" s="404">
        <f t="shared" si="356"/>
        <v>0</v>
      </c>
      <c r="HF18" s="500" t="str">
        <f t="shared" si="357"/>
        <v/>
      </c>
      <c r="HG18" s="404" t="str">
        <f t="shared" si="358"/>
        <v/>
      </c>
      <c r="HH18" s="500" t="str">
        <f t="shared" si="359"/>
        <v/>
      </c>
      <c r="HI18" s="404" t="str">
        <f t="shared" si="360"/>
        <v/>
      </c>
      <c r="HJ18" s="510">
        <f t="shared" si="361"/>
        <v>2436.6999999999998</v>
      </c>
      <c r="HK18" s="404">
        <f t="shared" si="362"/>
        <v>2172.9700000000003</v>
      </c>
      <c r="HL18" s="500">
        <f t="shared" si="363"/>
        <v>59692.600000000006</v>
      </c>
      <c r="HM18" s="404">
        <f t="shared" si="364"/>
        <v>46700.100000000006</v>
      </c>
    </row>
    <row r="19" spans="1:221">
      <c r="A19" s="756" t="s">
        <v>542</v>
      </c>
      <c r="B19" s="757" t="s">
        <v>1111</v>
      </c>
      <c r="C19" s="747" t="s">
        <v>1173</v>
      </c>
      <c r="D19" s="612">
        <v>367459</v>
      </c>
      <c r="E19" s="606">
        <v>8</v>
      </c>
      <c r="F19" s="422">
        <v>774</v>
      </c>
      <c r="G19" s="758">
        <v>780</v>
      </c>
      <c r="H19" s="422">
        <v>44</v>
      </c>
      <c r="I19" s="758">
        <v>37</v>
      </c>
      <c r="J19" s="500">
        <f t="shared" si="215"/>
        <v>730</v>
      </c>
      <c r="K19" s="404">
        <f t="shared" si="216"/>
        <v>743</v>
      </c>
      <c r="L19" s="422">
        <v>60</v>
      </c>
      <c r="M19" s="748">
        <v>60</v>
      </c>
      <c r="N19" s="500">
        <f t="shared" si="217"/>
        <v>730</v>
      </c>
      <c r="O19" s="404">
        <f t="shared" si="218"/>
        <v>743</v>
      </c>
      <c r="P19" s="500">
        <f t="shared" si="219"/>
        <v>730</v>
      </c>
      <c r="Q19" s="404">
        <f t="shared" si="220"/>
        <v>743</v>
      </c>
      <c r="R19" s="422">
        <v>44</v>
      </c>
      <c r="S19" s="758">
        <v>41</v>
      </c>
      <c r="T19" s="500">
        <f t="shared" si="221"/>
        <v>44</v>
      </c>
      <c r="U19" s="404">
        <f t="shared" si="222"/>
        <v>41</v>
      </c>
      <c r="V19" s="422">
        <v>16</v>
      </c>
      <c r="W19" s="758">
        <v>20</v>
      </c>
      <c r="X19" s="500">
        <f t="shared" si="223"/>
        <v>16</v>
      </c>
      <c r="Y19" s="404">
        <f t="shared" si="224"/>
        <v>20</v>
      </c>
      <c r="Z19" s="422"/>
      <c r="AA19" s="758"/>
      <c r="AB19" s="500">
        <f t="shared" si="225"/>
        <v>0</v>
      </c>
      <c r="AC19" s="404">
        <f t="shared" si="226"/>
        <v>0</v>
      </c>
      <c r="AD19" s="500">
        <f t="shared" si="227"/>
        <v>60</v>
      </c>
      <c r="AE19" s="404">
        <f t="shared" si="228"/>
        <v>61</v>
      </c>
      <c r="AF19" s="500">
        <f t="shared" si="229"/>
        <v>60</v>
      </c>
      <c r="AG19" s="404">
        <f t="shared" si="230"/>
        <v>61</v>
      </c>
      <c r="AH19" s="424">
        <v>4.97</v>
      </c>
      <c r="AI19" s="749">
        <v>4.5199999999999996</v>
      </c>
      <c r="AJ19" s="500">
        <f t="shared" si="231"/>
        <v>218.67999999999998</v>
      </c>
      <c r="AK19" s="404">
        <f t="shared" si="232"/>
        <v>185.32</v>
      </c>
      <c r="AL19" s="424">
        <v>6.74</v>
      </c>
      <c r="AM19" s="749">
        <v>7.92</v>
      </c>
      <c r="AN19" s="500">
        <f t="shared" si="233"/>
        <v>107.84</v>
      </c>
      <c r="AO19" s="404">
        <f t="shared" si="234"/>
        <v>158.4</v>
      </c>
      <c r="AP19" s="424"/>
      <c r="AQ19" s="749"/>
      <c r="AR19" s="500">
        <f t="shared" si="235"/>
        <v>0</v>
      </c>
      <c r="AS19" s="404">
        <f t="shared" si="236"/>
        <v>0</v>
      </c>
      <c r="AT19" s="236">
        <f t="shared" si="237"/>
        <v>5.4419999999999993</v>
      </c>
      <c r="AU19" s="237">
        <f t="shared" si="238"/>
        <v>5.6347540983606565</v>
      </c>
      <c r="AV19" s="500">
        <f t="shared" si="239"/>
        <v>326.52</v>
      </c>
      <c r="AW19" s="404">
        <f t="shared" si="240"/>
        <v>343.72</v>
      </c>
      <c r="AX19" s="422">
        <v>74</v>
      </c>
      <c r="AY19" s="750">
        <v>79.5</v>
      </c>
      <c r="AZ19" s="500">
        <f t="shared" si="241"/>
        <v>3256</v>
      </c>
      <c r="BA19" s="404">
        <f t="shared" si="242"/>
        <v>3259.5</v>
      </c>
      <c r="BB19" s="422">
        <v>78.099999999999994</v>
      </c>
      <c r="BC19" s="750">
        <v>78.3</v>
      </c>
      <c r="BD19" s="500">
        <f t="shared" si="243"/>
        <v>1249.5999999999999</v>
      </c>
      <c r="BE19" s="404">
        <f t="shared" si="244"/>
        <v>1566</v>
      </c>
      <c r="BF19" s="422"/>
      <c r="BG19" s="750"/>
      <c r="BH19" s="500">
        <f t="shared" si="245"/>
        <v>0</v>
      </c>
      <c r="BI19" s="404">
        <f t="shared" si="246"/>
        <v>0</v>
      </c>
      <c r="BJ19" s="500">
        <f t="shared" si="247"/>
        <v>75.093333333333334</v>
      </c>
      <c r="BK19" s="404">
        <f t="shared" si="248"/>
        <v>79.106557377049185</v>
      </c>
      <c r="BL19" s="500">
        <f t="shared" si="249"/>
        <v>4505.6000000000004</v>
      </c>
      <c r="BM19" s="404">
        <f t="shared" si="250"/>
        <v>4825.5</v>
      </c>
      <c r="BN19" s="422">
        <v>229</v>
      </c>
      <c r="BO19" s="423">
        <v>264</v>
      </c>
      <c r="BP19" s="500">
        <f t="shared" si="251"/>
        <v>229</v>
      </c>
      <c r="BQ19" s="404">
        <f t="shared" si="252"/>
        <v>264</v>
      </c>
      <c r="BR19" s="422">
        <v>155</v>
      </c>
      <c r="BS19" s="423">
        <v>173</v>
      </c>
      <c r="BT19" s="500">
        <f t="shared" si="253"/>
        <v>155</v>
      </c>
      <c r="BU19" s="404">
        <f t="shared" si="254"/>
        <v>173</v>
      </c>
      <c r="BV19" s="422"/>
      <c r="BW19" s="423"/>
      <c r="BX19" s="500">
        <f t="shared" si="255"/>
        <v>0</v>
      </c>
      <c r="BY19" s="404">
        <f t="shared" si="256"/>
        <v>0</v>
      </c>
      <c r="BZ19" s="500">
        <f t="shared" si="257"/>
        <v>384</v>
      </c>
      <c r="CA19" s="404">
        <f t="shared" si="258"/>
        <v>437</v>
      </c>
      <c r="CB19" s="500">
        <f t="shared" si="259"/>
        <v>384</v>
      </c>
      <c r="CC19" s="404">
        <f t="shared" si="260"/>
        <v>437</v>
      </c>
      <c r="CD19" s="424">
        <v>4.32</v>
      </c>
      <c r="CE19" s="751">
        <v>4.3899999999999997</v>
      </c>
      <c r="CF19" s="500">
        <f t="shared" si="261"/>
        <v>989.28000000000009</v>
      </c>
      <c r="CG19" s="404">
        <f t="shared" si="262"/>
        <v>1158.9599999999998</v>
      </c>
      <c r="CH19" s="424">
        <v>7.67</v>
      </c>
      <c r="CI19" s="751">
        <v>7.54</v>
      </c>
      <c r="CJ19" s="500">
        <f t="shared" si="263"/>
        <v>1188.8499999999999</v>
      </c>
      <c r="CK19" s="404">
        <f t="shared" si="264"/>
        <v>1304.42</v>
      </c>
      <c r="CL19" s="424"/>
      <c r="CM19" s="751"/>
      <c r="CN19" s="500">
        <f t="shared" si="265"/>
        <v>0</v>
      </c>
      <c r="CO19" s="404">
        <f t="shared" si="266"/>
        <v>0</v>
      </c>
      <c r="CP19" s="500">
        <f t="shared" si="267"/>
        <v>5.6722135416666672</v>
      </c>
      <c r="CQ19" s="237">
        <f t="shared" si="268"/>
        <v>5.6370251716247139</v>
      </c>
      <c r="CR19" s="500">
        <f t="shared" si="269"/>
        <v>2178.13</v>
      </c>
      <c r="CS19" s="404">
        <f t="shared" si="270"/>
        <v>2463.38</v>
      </c>
      <c r="CT19" s="646">
        <v>82.9</v>
      </c>
      <c r="CU19" s="751">
        <v>81.5</v>
      </c>
      <c r="CV19" s="500">
        <f t="shared" si="271"/>
        <v>18984.100000000002</v>
      </c>
      <c r="CW19" s="404">
        <f t="shared" si="272"/>
        <v>21516</v>
      </c>
      <c r="CX19" s="646">
        <v>78.3</v>
      </c>
      <c r="CY19" s="751">
        <v>84.1</v>
      </c>
      <c r="CZ19" s="500">
        <f t="shared" si="273"/>
        <v>12136.5</v>
      </c>
      <c r="DA19" s="404">
        <f t="shared" si="274"/>
        <v>14549.3</v>
      </c>
      <c r="DB19" s="646"/>
      <c r="DC19" s="751"/>
      <c r="DD19" s="500">
        <f t="shared" si="275"/>
        <v>0</v>
      </c>
      <c r="DE19" s="404">
        <f t="shared" si="276"/>
        <v>0</v>
      </c>
      <c r="DF19" s="500">
        <f t="shared" si="277"/>
        <v>81.043229166666677</v>
      </c>
      <c r="DG19" s="404">
        <f t="shared" si="278"/>
        <v>82.529290617848972</v>
      </c>
      <c r="DH19" s="500">
        <f t="shared" si="279"/>
        <v>31120.600000000006</v>
      </c>
      <c r="DI19" s="404">
        <f t="shared" si="280"/>
        <v>36065.300000000003</v>
      </c>
      <c r="DJ19" s="500">
        <f t="shared" si="281"/>
        <v>444</v>
      </c>
      <c r="DK19" s="404">
        <f t="shared" si="282"/>
        <v>498</v>
      </c>
      <c r="DL19" s="500">
        <f t="shared" si="283"/>
        <v>444</v>
      </c>
      <c r="DM19" s="404">
        <f t="shared" si="284"/>
        <v>498</v>
      </c>
      <c r="DN19" s="236">
        <f t="shared" si="285"/>
        <v>5.6411036036036037</v>
      </c>
      <c r="DO19" s="237">
        <f t="shared" si="286"/>
        <v>5.636746987951808</v>
      </c>
      <c r="DP19" s="500">
        <f t="shared" si="287"/>
        <v>2504.65</v>
      </c>
      <c r="DQ19" s="404">
        <f t="shared" si="288"/>
        <v>2807.1000000000004</v>
      </c>
      <c r="DR19" s="500">
        <f t="shared" si="289"/>
        <v>80.239189189189204</v>
      </c>
      <c r="DS19" s="404">
        <f t="shared" si="290"/>
        <v>82.110040160642569</v>
      </c>
      <c r="DT19" s="500">
        <f t="shared" si="291"/>
        <v>35626.200000000004</v>
      </c>
      <c r="DU19" s="404">
        <f t="shared" si="292"/>
        <v>40890.800000000003</v>
      </c>
      <c r="DV19" s="646">
        <v>143</v>
      </c>
      <c r="DW19" s="752">
        <v>120</v>
      </c>
      <c r="DX19" s="500">
        <f t="shared" si="293"/>
        <v>143</v>
      </c>
      <c r="DY19" s="404">
        <f t="shared" si="294"/>
        <v>120</v>
      </c>
      <c r="DZ19" s="646">
        <v>143</v>
      </c>
      <c r="EA19" s="752">
        <v>125</v>
      </c>
      <c r="EB19" s="500">
        <f t="shared" si="295"/>
        <v>143</v>
      </c>
      <c r="EC19" s="404">
        <f t="shared" si="296"/>
        <v>125</v>
      </c>
      <c r="ED19" s="646"/>
      <c r="EE19" s="752"/>
      <c r="EF19" s="500">
        <f t="shared" si="297"/>
        <v>0</v>
      </c>
      <c r="EG19" s="404">
        <f t="shared" si="298"/>
        <v>0</v>
      </c>
      <c r="EH19" s="500">
        <f t="shared" si="299"/>
        <v>286</v>
      </c>
      <c r="EI19" s="404">
        <f t="shared" si="300"/>
        <v>245</v>
      </c>
      <c r="EJ19" s="500">
        <f t="shared" si="301"/>
        <v>286</v>
      </c>
      <c r="EK19" s="404">
        <f t="shared" si="302"/>
        <v>245</v>
      </c>
      <c r="EL19" s="424">
        <v>3.94</v>
      </c>
      <c r="EM19" s="750">
        <v>3.81</v>
      </c>
      <c r="EN19" s="500">
        <f t="shared" si="303"/>
        <v>563.41999999999996</v>
      </c>
      <c r="EO19" s="404">
        <f t="shared" si="304"/>
        <v>457.2</v>
      </c>
      <c r="EP19" s="424">
        <v>4.93</v>
      </c>
      <c r="EQ19" s="750">
        <v>5.75</v>
      </c>
      <c r="ER19" s="500">
        <f t="shared" si="305"/>
        <v>704.99</v>
      </c>
      <c r="ES19" s="404">
        <f t="shared" si="306"/>
        <v>718.75</v>
      </c>
      <c r="ET19" s="424"/>
      <c r="EU19" s="750"/>
      <c r="EV19" s="500">
        <f t="shared" si="307"/>
        <v>0</v>
      </c>
      <c r="EW19" s="404">
        <f t="shared" si="308"/>
        <v>0</v>
      </c>
      <c r="EX19" s="236">
        <f t="shared" si="309"/>
        <v>4.4349999999999996</v>
      </c>
      <c r="EY19" s="237">
        <f t="shared" si="310"/>
        <v>4.7997959183673471</v>
      </c>
      <c r="EZ19" s="500">
        <f t="shared" si="311"/>
        <v>1268.4099999999999</v>
      </c>
      <c r="FA19" s="404">
        <f t="shared" si="312"/>
        <v>1175.95</v>
      </c>
      <c r="FB19" s="646">
        <v>71.8</v>
      </c>
      <c r="FC19" s="750">
        <v>68.2</v>
      </c>
      <c r="FD19" s="500">
        <f t="shared" si="313"/>
        <v>10267.4</v>
      </c>
      <c r="FE19" s="404">
        <f t="shared" si="314"/>
        <v>8184</v>
      </c>
      <c r="FF19" s="646">
        <v>62.5</v>
      </c>
      <c r="FG19" s="750">
        <v>65.099999999999994</v>
      </c>
      <c r="FH19" s="500">
        <f t="shared" si="315"/>
        <v>8937.5</v>
      </c>
      <c r="FI19" s="404">
        <f t="shared" si="316"/>
        <v>8137.4999999999991</v>
      </c>
      <c r="FJ19" s="646"/>
      <c r="FK19" s="750"/>
      <c r="FL19" s="500">
        <f t="shared" si="317"/>
        <v>0</v>
      </c>
      <c r="FM19" s="404">
        <f t="shared" si="318"/>
        <v>0</v>
      </c>
      <c r="FN19" s="500">
        <f t="shared" si="319"/>
        <v>67.150000000000006</v>
      </c>
      <c r="FO19" s="404">
        <f t="shared" si="320"/>
        <v>66.618367346938768</v>
      </c>
      <c r="FP19" s="500">
        <f t="shared" si="321"/>
        <v>19204.900000000001</v>
      </c>
      <c r="FQ19" s="404">
        <f t="shared" si="322"/>
        <v>16321.499999999998</v>
      </c>
      <c r="FR19" s="646">
        <v>0</v>
      </c>
      <c r="FS19" s="753">
        <v>0</v>
      </c>
      <c r="FT19" s="500">
        <f t="shared" si="323"/>
        <v>0</v>
      </c>
      <c r="FU19" s="404">
        <f t="shared" si="324"/>
        <v>0</v>
      </c>
      <c r="FV19" s="424"/>
      <c r="FW19" s="754"/>
      <c r="FX19" s="500">
        <f t="shared" si="325"/>
        <v>0</v>
      </c>
      <c r="FY19" s="404">
        <f t="shared" si="326"/>
        <v>0</v>
      </c>
      <c r="FZ19" s="424"/>
      <c r="GA19" s="754"/>
      <c r="GB19" s="500">
        <f t="shared" si="327"/>
        <v>0</v>
      </c>
      <c r="GC19" s="404">
        <f t="shared" si="328"/>
        <v>0</v>
      </c>
      <c r="GD19" s="510">
        <f t="shared" si="329"/>
        <v>416</v>
      </c>
      <c r="GE19" s="404">
        <f t="shared" si="330"/>
        <v>425</v>
      </c>
      <c r="GF19" s="500">
        <f t="shared" si="331"/>
        <v>416</v>
      </c>
      <c r="GG19" s="404">
        <f t="shared" si="332"/>
        <v>425</v>
      </c>
      <c r="GH19" s="500">
        <f t="shared" si="333"/>
        <v>1771.38</v>
      </c>
      <c r="GI19" s="404">
        <f t="shared" si="334"/>
        <v>1801.4799999999998</v>
      </c>
      <c r="GJ19" s="500">
        <f t="shared" si="335"/>
        <v>32507.5</v>
      </c>
      <c r="GK19" s="404">
        <f t="shared" si="336"/>
        <v>32959.5</v>
      </c>
      <c r="GL19" s="510">
        <f t="shared" si="337"/>
        <v>314</v>
      </c>
      <c r="GM19" s="404">
        <f t="shared" si="338"/>
        <v>318</v>
      </c>
      <c r="GN19" s="500">
        <f t="shared" si="339"/>
        <v>314</v>
      </c>
      <c r="GO19" s="404">
        <f t="shared" si="340"/>
        <v>318</v>
      </c>
      <c r="GP19" s="500">
        <f t="shared" si="341"/>
        <v>2001.6799999999998</v>
      </c>
      <c r="GQ19" s="404">
        <f t="shared" si="342"/>
        <v>2181.5700000000002</v>
      </c>
      <c r="GR19" s="500">
        <f t="shared" si="343"/>
        <v>22323.599999999999</v>
      </c>
      <c r="GS19" s="404">
        <f t="shared" si="344"/>
        <v>24252.799999999999</v>
      </c>
      <c r="GT19" s="510">
        <f t="shared" si="345"/>
        <v>730</v>
      </c>
      <c r="GU19" s="404">
        <f t="shared" si="346"/>
        <v>743</v>
      </c>
      <c r="GV19" s="500">
        <f t="shared" si="347"/>
        <v>730</v>
      </c>
      <c r="GW19" s="404">
        <f t="shared" si="348"/>
        <v>743</v>
      </c>
      <c r="GX19" s="500">
        <f t="shared" si="349"/>
        <v>3773.06</v>
      </c>
      <c r="GY19" s="404">
        <f t="shared" si="350"/>
        <v>3983.05</v>
      </c>
      <c r="GZ19" s="500">
        <f t="shared" si="351"/>
        <v>54831.1</v>
      </c>
      <c r="HA19" s="404">
        <f t="shared" si="352"/>
        <v>57212.3</v>
      </c>
      <c r="HB19" s="510">
        <f t="shared" si="353"/>
        <v>0</v>
      </c>
      <c r="HC19" s="404">
        <f t="shared" si="354"/>
        <v>0</v>
      </c>
      <c r="HD19" s="500">
        <f t="shared" si="355"/>
        <v>0</v>
      </c>
      <c r="HE19" s="404">
        <f t="shared" si="356"/>
        <v>0</v>
      </c>
      <c r="HF19" s="500" t="str">
        <f t="shared" si="357"/>
        <v/>
      </c>
      <c r="HG19" s="404" t="str">
        <f t="shared" si="358"/>
        <v/>
      </c>
      <c r="HH19" s="500" t="str">
        <f t="shared" si="359"/>
        <v/>
      </c>
      <c r="HI19" s="404" t="str">
        <f t="shared" si="360"/>
        <v/>
      </c>
      <c r="HJ19" s="510">
        <f t="shared" si="361"/>
        <v>3773.06</v>
      </c>
      <c r="HK19" s="404">
        <f t="shared" si="362"/>
        <v>3983.05</v>
      </c>
      <c r="HL19" s="500">
        <f t="shared" si="363"/>
        <v>54831.100000000006</v>
      </c>
      <c r="HM19" s="404">
        <f t="shared" si="364"/>
        <v>57212.3</v>
      </c>
    </row>
    <row r="20" spans="1:221">
      <c r="A20" s="756" t="s">
        <v>542</v>
      </c>
      <c r="B20" s="757" t="s">
        <v>1112</v>
      </c>
      <c r="C20" s="617"/>
      <c r="D20" s="614">
        <v>107664</v>
      </c>
      <c r="E20" s="618">
        <v>8</v>
      </c>
      <c r="F20" s="422">
        <v>1086</v>
      </c>
      <c r="G20" s="758">
        <v>1197</v>
      </c>
      <c r="H20" s="422">
        <v>166</v>
      </c>
      <c r="I20" s="758">
        <v>130</v>
      </c>
      <c r="J20" s="500">
        <f t="shared" si="215"/>
        <v>920</v>
      </c>
      <c r="K20" s="404">
        <f t="shared" si="216"/>
        <v>1067</v>
      </c>
      <c r="L20" s="422">
        <v>60</v>
      </c>
      <c r="M20" s="748">
        <v>60</v>
      </c>
      <c r="N20" s="500">
        <f t="shared" si="217"/>
        <v>920</v>
      </c>
      <c r="O20" s="404">
        <f t="shared" si="218"/>
        <v>1067</v>
      </c>
      <c r="P20" s="500">
        <f t="shared" si="219"/>
        <v>908</v>
      </c>
      <c r="Q20" s="404">
        <f t="shared" si="220"/>
        <v>1051</v>
      </c>
      <c r="R20" s="422">
        <v>35</v>
      </c>
      <c r="S20" s="758">
        <v>55</v>
      </c>
      <c r="T20" s="500">
        <f t="shared" si="221"/>
        <v>35</v>
      </c>
      <c r="U20" s="404">
        <f t="shared" si="222"/>
        <v>55</v>
      </c>
      <c r="V20" s="422">
        <v>9</v>
      </c>
      <c r="W20" s="758">
        <v>14</v>
      </c>
      <c r="X20" s="500">
        <f t="shared" si="223"/>
        <v>9</v>
      </c>
      <c r="Y20" s="404">
        <f t="shared" si="224"/>
        <v>14</v>
      </c>
      <c r="Z20" s="422"/>
      <c r="AA20" s="758"/>
      <c r="AB20" s="500">
        <f t="shared" si="225"/>
        <v>0</v>
      </c>
      <c r="AC20" s="404">
        <f t="shared" si="226"/>
        <v>0</v>
      </c>
      <c r="AD20" s="500">
        <f t="shared" si="227"/>
        <v>44</v>
      </c>
      <c r="AE20" s="404">
        <f t="shared" si="228"/>
        <v>69</v>
      </c>
      <c r="AF20" s="500">
        <f t="shared" si="229"/>
        <v>44</v>
      </c>
      <c r="AG20" s="404">
        <f t="shared" si="230"/>
        <v>69</v>
      </c>
      <c r="AH20" s="424">
        <v>3.19</v>
      </c>
      <c r="AI20" s="749">
        <v>3.22</v>
      </c>
      <c r="AJ20" s="500">
        <f t="shared" si="231"/>
        <v>111.64999999999999</v>
      </c>
      <c r="AK20" s="404">
        <f t="shared" si="232"/>
        <v>177.10000000000002</v>
      </c>
      <c r="AL20" s="424">
        <v>3.42</v>
      </c>
      <c r="AM20" s="749">
        <v>4.01</v>
      </c>
      <c r="AN20" s="500">
        <f t="shared" si="233"/>
        <v>30.78</v>
      </c>
      <c r="AO20" s="404">
        <f t="shared" si="234"/>
        <v>56.14</v>
      </c>
      <c r="AP20" s="424"/>
      <c r="AQ20" s="749"/>
      <c r="AR20" s="500">
        <f t="shared" si="235"/>
        <v>0</v>
      </c>
      <c r="AS20" s="404">
        <f t="shared" si="236"/>
        <v>0</v>
      </c>
      <c r="AT20" s="236">
        <f t="shared" si="237"/>
        <v>3.2370454545454548</v>
      </c>
      <c r="AU20" s="237">
        <f t="shared" si="238"/>
        <v>3.3802898550724638</v>
      </c>
      <c r="AV20" s="500">
        <f t="shared" si="239"/>
        <v>142.43</v>
      </c>
      <c r="AW20" s="404">
        <f t="shared" si="240"/>
        <v>233.24</v>
      </c>
      <c r="AX20" s="422">
        <v>76.599999999999994</v>
      </c>
      <c r="AY20" s="750">
        <v>77.3</v>
      </c>
      <c r="AZ20" s="500">
        <f t="shared" si="241"/>
        <v>2681</v>
      </c>
      <c r="BA20" s="404">
        <f t="shared" si="242"/>
        <v>4251.5</v>
      </c>
      <c r="BB20" s="422">
        <v>70.8</v>
      </c>
      <c r="BC20" s="750">
        <v>87.5</v>
      </c>
      <c r="BD20" s="500">
        <f t="shared" si="243"/>
        <v>637.19999999999993</v>
      </c>
      <c r="BE20" s="404">
        <f t="shared" si="244"/>
        <v>1225</v>
      </c>
      <c r="BF20" s="422"/>
      <c r="BG20" s="750"/>
      <c r="BH20" s="500">
        <f t="shared" si="245"/>
        <v>0</v>
      </c>
      <c r="BI20" s="404">
        <f t="shared" si="246"/>
        <v>0</v>
      </c>
      <c r="BJ20" s="500">
        <f t="shared" si="247"/>
        <v>75.413636363636357</v>
      </c>
      <c r="BK20" s="404">
        <f t="shared" si="248"/>
        <v>79.369565217391298</v>
      </c>
      <c r="BL20" s="500">
        <f t="shared" si="249"/>
        <v>3318.2</v>
      </c>
      <c r="BM20" s="404">
        <f t="shared" si="250"/>
        <v>5476.4999999999991</v>
      </c>
      <c r="BN20" s="422">
        <v>372</v>
      </c>
      <c r="BO20" s="423">
        <v>457</v>
      </c>
      <c r="BP20" s="500">
        <f t="shared" si="251"/>
        <v>372</v>
      </c>
      <c r="BQ20" s="404">
        <f t="shared" si="252"/>
        <v>457</v>
      </c>
      <c r="BR20" s="422">
        <v>135</v>
      </c>
      <c r="BS20" s="423">
        <v>157</v>
      </c>
      <c r="BT20" s="500">
        <f t="shared" si="253"/>
        <v>135</v>
      </c>
      <c r="BU20" s="404">
        <f t="shared" si="254"/>
        <v>157</v>
      </c>
      <c r="BV20" s="422"/>
      <c r="BW20" s="423"/>
      <c r="BX20" s="500">
        <f t="shared" si="255"/>
        <v>0</v>
      </c>
      <c r="BY20" s="404">
        <f t="shared" si="256"/>
        <v>0</v>
      </c>
      <c r="BZ20" s="500">
        <f t="shared" si="257"/>
        <v>507</v>
      </c>
      <c r="CA20" s="404">
        <f t="shared" si="258"/>
        <v>614</v>
      </c>
      <c r="CB20" s="500">
        <f t="shared" si="259"/>
        <v>507</v>
      </c>
      <c r="CC20" s="404">
        <f t="shared" si="260"/>
        <v>614</v>
      </c>
      <c r="CD20" s="424">
        <v>3.56</v>
      </c>
      <c r="CE20" s="751">
        <v>4.03</v>
      </c>
      <c r="CF20" s="500">
        <f t="shared" si="261"/>
        <v>1324.32</v>
      </c>
      <c r="CG20" s="404">
        <f t="shared" si="262"/>
        <v>1841.71</v>
      </c>
      <c r="CH20" s="424">
        <v>4.04</v>
      </c>
      <c r="CI20" s="751">
        <v>5.24</v>
      </c>
      <c r="CJ20" s="500">
        <f t="shared" si="263"/>
        <v>545.4</v>
      </c>
      <c r="CK20" s="404">
        <f t="shared" si="264"/>
        <v>822.68000000000006</v>
      </c>
      <c r="CL20" s="424"/>
      <c r="CM20" s="751"/>
      <c r="CN20" s="500">
        <f t="shared" si="265"/>
        <v>0</v>
      </c>
      <c r="CO20" s="404">
        <f t="shared" si="266"/>
        <v>0</v>
      </c>
      <c r="CP20" s="500">
        <f t="shared" si="267"/>
        <v>3.6878106508875734</v>
      </c>
      <c r="CQ20" s="237">
        <f t="shared" si="268"/>
        <v>4.3393973941368085</v>
      </c>
      <c r="CR20" s="500">
        <f t="shared" si="269"/>
        <v>1869.7199999999998</v>
      </c>
      <c r="CS20" s="404">
        <f t="shared" si="270"/>
        <v>2664.3900000000003</v>
      </c>
      <c r="CT20" s="646">
        <v>90.9</v>
      </c>
      <c r="CU20" s="751">
        <v>89.4</v>
      </c>
      <c r="CV20" s="500">
        <f t="shared" si="271"/>
        <v>33814.800000000003</v>
      </c>
      <c r="CW20" s="404">
        <f t="shared" si="272"/>
        <v>40855.800000000003</v>
      </c>
      <c r="CX20" s="646">
        <v>85.1</v>
      </c>
      <c r="CY20" s="751">
        <v>86.7</v>
      </c>
      <c r="CZ20" s="500">
        <f t="shared" si="273"/>
        <v>11488.5</v>
      </c>
      <c r="DA20" s="404">
        <f t="shared" si="274"/>
        <v>13611.9</v>
      </c>
      <c r="DB20" s="646"/>
      <c r="DC20" s="751"/>
      <c r="DD20" s="500">
        <f t="shared" si="275"/>
        <v>0</v>
      </c>
      <c r="DE20" s="404">
        <f t="shared" si="276"/>
        <v>0</v>
      </c>
      <c r="DF20" s="500">
        <f t="shared" si="277"/>
        <v>89.355621301775159</v>
      </c>
      <c r="DG20" s="404">
        <f t="shared" si="278"/>
        <v>88.709609120521179</v>
      </c>
      <c r="DH20" s="500">
        <f t="shared" si="279"/>
        <v>45303.3</v>
      </c>
      <c r="DI20" s="404">
        <f t="shared" si="280"/>
        <v>54467.700000000004</v>
      </c>
      <c r="DJ20" s="500">
        <f t="shared" si="281"/>
        <v>551</v>
      </c>
      <c r="DK20" s="404">
        <f t="shared" si="282"/>
        <v>683</v>
      </c>
      <c r="DL20" s="500">
        <f t="shared" si="283"/>
        <v>551</v>
      </c>
      <c r="DM20" s="404">
        <f t="shared" si="284"/>
        <v>683</v>
      </c>
      <c r="DN20" s="236">
        <f t="shared" si="285"/>
        <v>3.6518148820326677</v>
      </c>
      <c r="DO20" s="237">
        <f t="shared" si="286"/>
        <v>4.2425036603221082</v>
      </c>
      <c r="DP20" s="500">
        <f t="shared" si="287"/>
        <v>2012.1499999999999</v>
      </c>
      <c r="DQ20" s="404">
        <f t="shared" si="288"/>
        <v>2897.63</v>
      </c>
      <c r="DR20" s="500">
        <f t="shared" si="289"/>
        <v>88.242286751361164</v>
      </c>
      <c r="DS20" s="404">
        <f t="shared" si="290"/>
        <v>87.766032210834567</v>
      </c>
      <c r="DT20" s="500">
        <f t="shared" si="291"/>
        <v>48621.5</v>
      </c>
      <c r="DU20" s="404">
        <f t="shared" si="292"/>
        <v>59944.200000000012</v>
      </c>
      <c r="DV20" s="646">
        <v>214</v>
      </c>
      <c r="DW20" s="752">
        <v>234</v>
      </c>
      <c r="DX20" s="500">
        <f t="shared" si="293"/>
        <v>214</v>
      </c>
      <c r="DY20" s="404">
        <f t="shared" si="294"/>
        <v>234</v>
      </c>
      <c r="DZ20" s="646">
        <v>143</v>
      </c>
      <c r="EA20" s="752">
        <v>134</v>
      </c>
      <c r="EB20" s="500">
        <f t="shared" si="295"/>
        <v>143</v>
      </c>
      <c r="EC20" s="404">
        <f t="shared" si="296"/>
        <v>134</v>
      </c>
      <c r="ED20" s="646"/>
      <c r="EE20" s="752"/>
      <c r="EF20" s="500">
        <f t="shared" si="297"/>
        <v>0</v>
      </c>
      <c r="EG20" s="404">
        <f t="shared" si="298"/>
        <v>0</v>
      </c>
      <c r="EH20" s="500">
        <f t="shared" si="299"/>
        <v>357</v>
      </c>
      <c r="EI20" s="404">
        <f t="shared" si="300"/>
        <v>368</v>
      </c>
      <c r="EJ20" s="500">
        <f t="shared" si="301"/>
        <v>357</v>
      </c>
      <c r="EK20" s="404">
        <f t="shared" si="302"/>
        <v>368</v>
      </c>
      <c r="EL20" s="424">
        <v>2.83</v>
      </c>
      <c r="EM20" s="750">
        <v>3.17</v>
      </c>
      <c r="EN20" s="500">
        <f t="shared" si="303"/>
        <v>605.62</v>
      </c>
      <c r="EO20" s="404">
        <f t="shared" si="304"/>
        <v>741.78</v>
      </c>
      <c r="EP20" s="424">
        <v>3.27</v>
      </c>
      <c r="EQ20" s="750">
        <v>3.86</v>
      </c>
      <c r="ER20" s="500">
        <f t="shared" si="305"/>
        <v>467.61</v>
      </c>
      <c r="ES20" s="404">
        <f t="shared" si="306"/>
        <v>517.24</v>
      </c>
      <c r="ET20" s="424"/>
      <c r="EU20" s="750"/>
      <c r="EV20" s="500">
        <f t="shared" si="307"/>
        <v>0</v>
      </c>
      <c r="EW20" s="404">
        <f t="shared" si="308"/>
        <v>0</v>
      </c>
      <c r="EX20" s="236">
        <f t="shared" si="309"/>
        <v>3.0062464985994399</v>
      </c>
      <c r="EY20" s="237">
        <f t="shared" si="310"/>
        <v>3.4212500000000001</v>
      </c>
      <c r="EZ20" s="500">
        <f t="shared" si="311"/>
        <v>1073.23</v>
      </c>
      <c r="FA20" s="404">
        <f t="shared" si="312"/>
        <v>1259.02</v>
      </c>
      <c r="FB20" s="646">
        <v>74.400000000000006</v>
      </c>
      <c r="FC20" s="750">
        <v>72.7</v>
      </c>
      <c r="FD20" s="500">
        <f t="shared" si="313"/>
        <v>15921.6</v>
      </c>
      <c r="FE20" s="404">
        <f t="shared" si="314"/>
        <v>17011.8</v>
      </c>
      <c r="FF20" s="646">
        <v>64.099999999999994</v>
      </c>
      <c r="FG20" s="750">
        <v>64.3</v>
      </c>
      <c r="FH20" s="500">
        <f t="shared" si="315"/>
        <v>9166.2999999999993</v>
      </c>
      <c r="FI20" s="404">
        <f t="shared" si="316"/>
        <v>8616.1999999999989</v>
      </c>
      <c r="FJ20" s="646"/>
      <c r="FK20" s="750"/>
      <c r="FL20" s="500">
        <f t="shared" si="317"/>
        <v>0</v>
      </c>
      <c r="FM20" s="404">
        <f t="shared" si="318"/>
        <v>0</v>
      </c>
      <c r="FN20" s="500">
        <f t="shared" si="319"/>
        <v>70.274229691876755</v>
      </c>
      <c r="FO20" s="404">
        <f t="shared" si="320"/>
        <v>69.641304347826093</v>
      </c>
      <c r="FP20" s="500">
        <f t="shared" si="321"/>
        <v>25087.9</v>
      </c>
      <c r="FQ20" s="404">
        <f t="shared" si="322"/>
        <v>25628.000000000004</v>
      </c>
      <c r="FR20" s="646">
        <v>12</v>
      </c>
      <c r="FS20" s="753">
        <v>16</v>
      </c>
      <c r="FT20" s="500">
        <f t="shared" si="323"/>
        <v>0</v>
      </c>
      <c r="FU20" s="404">
        <f t="shared" si="324"/>
        <v>0</v>
      </c>
      <c r="FV20" s="424"/>
      <c r="FW20" s="754"/>
      <c r="FX20" s="500">
        <f t="shared" si="325"/>
        <v>0</v>
      </c>
      <c r="FY20" s="404">
        <f t="shared" si="326"/>
        <v>0</v>
      </c>
      <c r="FZ20" s="424"/>
      <c r="GA20" s="754"/>
      <c r="GB20" s="500">
        <f t="shared" si="327"/>
        <v>0</v>
      </c>
      <c r="GC20" s="404">
        <f t="shared" si="328"/>
        <v>0</v>
      </c>
      <c r="GD20" s="510">
        <f t="shared" si="329"/>
        <v>621</v>
      </c>
      <c r="GE20" s="404">
        <f t="shared" si="330"/>
        <v>746</v>
      </c>
      <c r="GF20" s="500">
        <f t="shared" si="331"/>
        <v>621</v>
      </c>
      <c r="GG20" s="404">
        <f t="shared" si="332"/>
        <v>746</v>
      </c>
      <c r="GH20" s="500">
        <f t="shared" si="333"/>
        <v>2041.5900000000001</v>
      </c>
      <c r="GI20" s="404">
        <f t="shared" si="334"/>
        <v>2760.59</v>
      </c>
      <c r="GJ20" s="500">
        <f t="shared" si="335"/>
        <v>52417.4</v>
      </c>
      <c r="GK20" s="404">
        <f t="shared" si="336"/>
        <v>62119.100000000006</v>
      </c>
      <c r="GL20" s="510">
        <f t="shared" si="337"/>
        <v>287</v>
      </c>
      <c r="GM20" s="404">
        <f t="shared" si="338"/>
        <v>305</v>
      </c>
      <c r="GN20" s="500">
        <f t="shared" si="339"/>
        <v>287</v>
      </c>
      <c r="GO20" s="404">
        <f t="shared" si="340"/>
        <v>305</v>
      </c>
      <c r="GP20" s="500">
        <f t="shared" si="341"/>
        <v>1043.79</v>
      </c>
      <c r="GQ20" s="404">
        <f t="shared" si="342"/>
        <v>1396.06</v>
      </c>
      <c r="GR20" s="500">
        <f t="shared" si="343"/>
        <v>21292</v>
      </c>
      <c r="GS20" s="404">
        <f t="shared" si="344"/>
        <v>23453.1</v>
      </c>
      <c r="GT20" s="510">
        <f t="shared" si="345"/>
        <v>908</v>
      </c>
      <c r="GU20" s="404">
        <f t="shared" si="346"/>
        <v>1051</v>
      </c>
      <c r="GV20" s="500">
        <f t="shared" si="347"/>
        <v>908</v>
      </c>
      <c r="GW20" s="404">
        <f t="shared" si="348"/>
        <v>1051</v>
      </c>
      <c r="GX20" s="500">
        <f t="shared" si="349"/>
        <v>3085.38</v>
      </c>
      <c r="GY20" s="404">
        <f t="shared" si="350"/>
        <v>4156.6499999999996</v>
      </c>
      <c r="GZ20" s="500">
        <f t="shared" si="351"/>
        <v>73709.399999999994</v>
      </c>
      <c r="HA20" s="404">
        <f t="shared" si="352"/>
        <v>85572.200000000012</v>
      </c>
      <c r="HB20" s="510">
        <f t="shared" si="353"/>
        <v>0</v>
      </c>
      <c r="HC20" s="404">
        <f t="shared" si="354"/>
        <v>0</v>
      </c>
      <c r="HD20" s="500">
        <f t="shared" si="355"/>
        <v>0</v>
      </c>
      <c r="HE20" s="404">
        <f t="shared" si="356"/>
        <v>0</v>
      </c>
      <c r="HF20" s="500" t="str">
        <f t="shared" si="357"/>
        <v/>
      </c>
      <c r="HG20" s="404" t="str">
        <f t="shared" si="358"/>
        <v/>
      </c>
      <c r="HH20" s="500" t="str">
        <f t="shared" si="359"/>
        <v/>
      </c>
      <c r="HI20" s="404" t="str">
        <f t="shared" si="360"/>
        <v/>
      </c>
      <c r="HJ20" s="510">
        <f t="shared" si="361"/>
        <v>3085.38</v>
      </c>
      <c r="HK20" s="404">
        <f t="shared" si="362"/>
        <v>4156.6499999999996</v>
      </c>
      <c r="HL20" s="500">
        <f t="shared" si="363"/>
        <v>73709.399999999994</v>
      </c>
      <c r="HM20" s="404">
        <f t="shared" si="364"/>
        <v>85572.200000000012</v>
      </c>
    </row>
    <row r="21" spans="1:221">
      <c r="A21" s="756" t="s">
        <v>542</v>
      </c>
      <c r="B21" s="757" t="s">
        <v>1113</v>
      </c>
      <c r="C21" s="759"/>
      <c r="D21" s="612">
        <v>106449</v>
      </c>
      <c r="E21" s="612">
        <v>9</v>
      </c>
      <c r="F21" s="422">
        <v>659</v>
      </c>
      <c r="G21" s="758">
        <v>672</v>
      </c>
      <c r="H21" s="422">
        <v>67</v>
      </c>
      <c r="I21" s="758">
        <v>83</v>
      </c>
      <c r="J21" s="500">
        <f t="shared" si="215"/>
        <v>592</v>
      </c>
      <c r="K21" s="404">
        <f t="shared" si="216"/>
        <v>589</v>
      </c>
      <c r="L21" s="422">
        <v>60</v>
      </c>
      <c r="M21" s="748">
        <v>60</v>
      </c>
      <c r="N21" s="500">
        <f t="shared" si="217"/>
        <v>592</v>
      </c>
      <c r="O21" s="404">
        <f t="shared" si="218"/>
        <v>589</v>
      </c>
      <c r="P21" s="500">
        <f t="shared" si="219"/>
        <v>592</v>
      </c>
      <c r="Q21" s="404">
        <f t="shared" si="220"/>
        <v>589</v>
      </c>
      <c r="R21" s="422">
        <v>114</v>
      </c>
      <c r="S21" s="758">
        <v>140</v>
      </c>
      <c r="T21" s="500">
        <f t="shared" si="221"/>
        <v>114</v>
      </c>
      <c r="U21" s="404">
        <f t="shared" si="222"/>
        <v>140</v>
      </c>
      <c r="V21" s="422">
        <v>10</v>
      </c>
      <c r="W21" s="758">
        <v>6</v>
      </c>
      <c r="X21" s="500">
        <f t="shared" si="223"/>
        <v>10</v>
      </c>
      <c r="Y21" s="404">
        <f t="shared" si="224"/>
        <v>6</v>
      </c>
      <c r="Z21" s="422"/>
      <c r="AA21" s="758"/>
      <c r="AB21" s="500">
        <f t="shared" si="225"/>
        <v>0</v>
      </c>
      <c r="AC21" s="404">
        <f t="shared" si="226"/>
        <v>0</v>
      </c>
      <c r="AD21" s="500">
        <f t="shared" si="227"/>
        <v>124</v>
      </c>
      <c r="AE21" s="404">
        <f t="shared" si="228"/>
        <v>146</v>
      </c>
      <c r="AF21" s="500">
        <f t="shared" si="229"/>
        <v>124</v>
      </c>
      <c r="AG21" s="404">
        <f t="shared" si="230"/>
        <v>146</v>
      </c>
      <c r="AH21" s="424">
        <v>2.77</v>
      </c>
      <c r="AI21" s="749">
        <v>2.64</v>
      </c>
      <c r="AJ21" s="500">
        <f t="shared" si="231"/>
        <v>315.78000000000003</v>
      </c>
      <c r="AK21" s="404">
        <f t="shared" si="232"/>
        <v>369.6</v>
      </c>
      <c r="AL21" s="424">
        <v>3.05</v>
      </c>
      <c r="AM21" s="749">
        <v>3.6</v>
      </c>
      <c r="AN21" s="500">
        <f t="shared" si="233"/>
        <v>30.5</v>
      </c>
      <c r="AO21" s="404">
        <f t="shared" si="234"/>
        <v>21.6</v>
      </c>
      <c r="AP21" s="424"/>
      <c r="AQ21" s="749"/>
      <c r="AR21" s="500">
        <f t="shared" si="235"/>
        <v>0</v>
      </c>
      <c r="AS21" s="404">
        <f t="shared" si="236"/>
        <v>0</v>
      </c>
      <c r="AT21" s="236">
        <f t="shared" si="237"/>
        <v>2.7925806451612907</v>
      </c>
      <c r="AU21" s="237">
        <f t="shared" si="238"/>
        <v>2.6794520547945209</v>
      </c>
      <c r="AV21" s="500">
        <f t="shared" si="239"/>
        <v>346.28000000000003</v>
      </c>
      <c r="AW21" s="404">
        <f t="shared" si="240"/>
        <v>391.20000000000005</v>
      </c>
      <c r="AX21" s="422">
        <v>75.400000000000006</v>
      </c>
      <c r="AY21" s="750">
        <v>79.2</v>
      </c>
      <c r="AZ21" s="500">
        <f t="shared" si="241"/>
        <v>8595.6</v>
      </c>
      <c r="BA21" s="404">
        <f t="shared" si="242"/>
        <v>11088</v>
      </c>
      <c r="BB21" s="422">
        <v>77.2</v>
      </c>
      <c r="BC21" s="750">
        <v>89</v>
      </c>
      <c r="BD21" s="500">
        <f t="shared" si="243"/>
        <v>772</v>
      </c>
      <c r="BE21" s="404">
        <f t="shared" si="244"/>
        <v>534</v>
      </c>
      <c r="BF21" s="422"/>
      <c r="BG21" s="750"/>
      <c r="BH21" s="500">
        <f t="shared" si="245"/>
        <v>0</v>
      </c>
      <c r="BI21" s="404">
        <f t="shared" si="246"/>
        <v>0</v>
      </c>
      <c r="BJ21" s="500">
        <f t="shared" si="247"/>
        <v>75.545161290322582</v>
      </c>
      <c r="BK21" s="404">
        <f t="shared" si="248"/>
        <v>79.602739726027394</v>
      </c>
      <c r="BL21" s="500">
        <f t="shared" si="249"/>
        <v>9367.6</v>
      </c>
      <c r="BM21" s="404">
        <f t="shared" si="250"/>
        <v>11622</v>
      </c>
      <c r="BN21" s="422">
        <v>246</v>
      </c>
      <c r="BO21" s="423">
        <v>243</v>
      </c>
      <c r="BP21" s="500">
        <f t="shared" si="251"/>
        <v>246</v>
      </c>
      <c r="BQ21" s="404">
        <f t="shared" si="252"/>
        <v>243</v>
      </c>
      <c r="BR21" s="422">
        <v>54</v>
      </c>
      <c r="BS21" s="423">
        <v>45</v>
      </c>
      <c r="BT21" s="500">
        <f t="shared" si="253"/>
        <v>54</v>
      </c>
      <c r="BU21" s="404">
        <f t="shared" si="254"/>
        <v>45</v>
      </c>
      <c r="BV21" s="422"/>
      <c r="BW21" s="423"/>
      <c r="BX21" s="500">
        <f t="shared" si="255"/>
        <v>0</v>
      </c>
      <c r="BY21" s="404">
        <f t="shared" si="256"/>
        <v>0</v>
      </c>
      <c r="BZ21" s="500">
        <f t="shared" si="257"/>
        <v>300</v>
      </c>
      <c r="CA21" s="404">
        <f t="shared" si="258"/>
        <v>288</v>
      </c>
      <c r="CB21" s="500">
        <f t="shared" si="259"/>
        <v>300</v>
      </c>
      <c r="CC21" s="404">
        <f t="shared" si="260"/>
        <v>288</v>
      </c>
      <c r="CD21" s="424">
        <v>3.88</v>
      </c>
      <c r="CE21" s="751">
        <v>3.79</v>
      </c>
      <c r="CF21" s="500">
        <f t="shared" si="261"/>
        <v>954.48</v>
      </c>
      <c r="CG21" s="404">
        <f t="shared" si="262"/>
        <v>920.97</v>
      </c>
      <c r="CH21" s="424">
        <v>7.12</v>
      </c>
      <c r="CI21" s="751">
        <v>8.61</v>
      </c>
      <c r="CJ21" s="500">
        <f t="shared" si="263"/>
        <v>384.48</v>
      </c>
      <c r="CK21" s="404">
        <f t="shared" si="264"/>
        <v>387.45</v>
      </c>
      <c r="CL21" s="424"/>
      <c r="CM21" s="751"/>
      <c r="CN21" s="500">
        <f t="shared" si="265"/>
        <v>0</v>
      </c>
      <c r="CO21" s="404">
        <f t="shared" si="266"/>
        <v>0</v>
      </c>
      <c r="CP21" s="500">
        <f t="shared" si="267"/>
        <v>4.4632000000000005</v>
      </c>
      <c r="CQ21" s="237">
        <f t="shared" si="268"/>
        <v>4.5431249999999999</v>
      </c>
      <c r="CR21" s="500">
        <f t="shared" si="269"/>
        <v>1338.96</v>
      </c>
      <c r="CS21" s="404">
        <f t="shared" si="270"/>
        <v>1308.42</v>
      </c>
      <c r="CT21" s="646">
        <v>80.5</v>
      </c>
      <c r="CU21" s="751">
        <v>76.3</v>
      </c>
      <c r="CV21" s="500">
        <f t="shared" si="271"/>
        <v>19803</v>
      </c>
      <c r="CW21" s="404">
        <f t="shared" si="272"/>
        <v>18540.899999999998</v>
      </c>
      <c r="CX21" s="646">
        <v>72.7</v>
      </c>
      <c r="CY21" s="751">
        <v>69.8</v>
      </c>
      <c r="CZ21" s="500">
        <f t="shared" si="273"/>
        <v>3925.8</v>
      </c>
      <c r="DA21" s="404">
        <f t="shared" si="274"/>
        <v>3141</v>
      </c>
      <c r="DB21" s="646"/>
      <c r="DC21" s="751"/>
      <c r="DD21" s="500">
        <f t="shared" si="275"/>
        <v>0</v>
      </c>
      <c r="DE21" s="404">
        <f t="shared" si="276"/>
        <v>0</v>
      </c>
      <c r="DF21" s="500">
        <f t="shared" si="277"/>
        <v>79.096000000000004</v>
      </c>
      <c r="DG21" s="404">
        <f t="shared" si="278"/>
        <v>75.284374999999997</v>
      </c>
      <c r="DH21" s="500">
        <f t="shared" si="279"/>
        <v>23728.800000000003</v>
      </c>
      <c r="DI21" s="404">
        <f t="shared" si="280"/>
        <v>21681.899999999998</v>
      </c>
      <c r="DJ21" s="500">
        <f t="shared" si="281"/>
        <v>424</v>
      </c>
      <c r="DK21" s="404">
        <f t="shared" si="282"/>
        <v>434</v>
      </c>
      <c r="DL21" s="500">
        <f t="shared" si="283"/>
        <v>424</v>
      </c>
      <c r="DM21" s="404">
        <f t="shared" si="284"/>
        <v>434</v>
      </c>
      <c r="DN21" s="236">
        <f t="shared" si="285"/>
        <v>3.9746226415094341</v>
      </c>
      <c r="DO21" s="237">
        <f t="shared" si="286"/>
        <v>3.9161751152073734</v>
      </c>
      <c r="DP21" s="500">
        <f t="shared" si="287"/>
        <v>1685.24</v>
      </c>
      <c r="DQ21" s="404">
        <f t="shared" si="288"/>
        <v>1699.6200000000001</v>
      </c>
      <c r="DR21" s="500">
        <f t="shared" si="289"/>
        <v>78.057547169811329</v>
      </c>
      <c r="DS21" s="404">
        <f t="shared" si="290"/>
        <v>76.737096774193532</v>
      </c>
      <c r="DT21" s="500">
        <f t="shared" si="291"/>
        <v>33096.400000000001</v>
      </c>
      <c r="DU21" s="404">
        <f t="shared" si="292"/>
        <v>33303.899999999994</v>
      </c>
      <c r="DV21" s="646">
        <v>101</v>
      </c>
      <c r="DW21" s="752">
        <v>89</v>
      </c>
      <c r="DX21" s="500">
        <f t="shared" si="293"/>
        <v>101</v>
      </c>
      <c r="DY21" s="404">
        <f t="shared" si="294"/>
        <v>89</v>
      </c>
      <c r="DZ21" s="646">
        <v>67</v>
      </c>
      <c r="EA21" s="752">
        <v>66</v>
      </c>
      <c r="EB21" s="500">
        <f t="shared" si="295"/>
        <v>67</v>
      </c>
      <c r="EC21" s="404">
        <f t="shared" si="296"/>
        <v>66</v>
      </c>
      <c r="ED21" s="646"/>
      <c r="EE21" s="752"/>
      <c r="EF21" s="500">
        <f t="shared" si="297"/>
        <v>0</v>
      </c>
      <c r="EG21" s="404">
        <f t="shared" si="298"/>
        <v>0</v>
      </c>
      <c r="EH21" s="500">
        <f t="shared" si="299"/>
        <v>168</v>
      </c>
      <c r="EI21" s="404">
        <f t="shared" si="300"/>
        <v>155</v>
      </c>
      <c r="EJ21" s="500">
        <f t="shared" si="301"/>
        <v>168</v>
      </c>
      <c r="EK21" s="404">
        <f t="shared" si="302"/>
        <v>155</v>
      </c>
      <c r="EL21" s="424">
        <v>2.76</v>
      </c>
      <c r="EM21" s="750">
        <v>3</v>
      </c>
      <c r="EN21" s="500">
        <f t="shared" si="303"/>
        <v>278.76</v>
      </c>
      <c r="EO21" s="404">
        <f t="shared" si="304"/>
        <v>267</v>
      </c>
      <c r="EP21" s="424">
        <v>3.61</v>
      </c>
      <c r="EQ21" s="750">
        <v>3.95</v>
      </c>
      <c r="ER21" s="500">
        <f t="shared" si="305"/>
        <v>241.87</v>
      </c>
      <c r="ES21" s="404">
        <f t="shared" si="306"/>
        <v>260.7</v>
      </c>
      <c r="ET21" s="424"/>
      <c r="EU21" s="750"/>
      <c r="EV21" s="500">
        <f t="shared" si="307"/>
        <v>0</v>
      </c>
      <c r="EW21" s="404">
        <f t="shared" si="308"/>
        <v>0</v>
      </c>
      <c r="EX21" s="236">
        <f t="shared" si="309"/>
        <v>3.098988095238095</v>
      </c>
      <c r="EY21" s="237">
        <f t="shared" si="310"/>
        <v>3.4045161290322583</v>
      </c>
      <c r="EZ21" s="500">
        <f t="shared" si="311"/>
        <v>520.63</v>
      </c>
      <c r="FA21" s="404">
        <f t="shared" si="312"/>
        <v>527.70000000000005</v>
      </c>
      <c r="FB21" s="646">
        <v>62.8</v>
      </c>
      <c r="FC21" s="750">
        <v>62.5</v>
      </c>
      <c r="FD21" s="500">
        <f t="shared" si="313"/>
        <v>6342.7999999999993</v>
      </c>
      <c r="FE21" s="404">
        <f t="shared" si="314"/>
        <v>5562.5</v>
      </c>
      <c r="FF21" s="646">
        <v>54</v>
      </c>
      <c r="FG21" s="750">
        <v>55.9</v>
      </c>
      <c r="FH21" s="500">
        <f t="shared" si="315"/>
        <v>3618</v>
      </c>
      <c r="FI21" s="404">
        <f t="shared" si="316"/>
        <v>3689.4</v>
      </c>
      <c r="FJ21" s="646"/>
      <c r="FK21" s="750"/>
      <c r="FL21" s="500">
        <f t="shared" si="317"/>
        <v>0</v>
      </c>
      <c r="FM21" s="404">
        <f t="shared" si="318"/>
        <v>0</v>
      </c>
      <c r="FN21" s="500">
        <f t="shared" si="319"/>
        <v>59.290476190476184</v>
      </c>
      <c r="FO21" s="404">
        <f t="shared" si="320"/>
        <v>59.689677419354837</v>
      </c>
      <c r="FP21" s="500">
        <f t="shared" si="321"/>
        <v>9960.7999999999993</v>
      </c>
      <c r="FQ21" s="404">
        <f t="shared" si="322"/>
        <v>9251.9</v>
      </c>
      <c r="FR21" s="646">
        <v>0</v>
      </c>
      <c r="FS21" s="753">
        <v>0</v>
      </c>
      <c r="FT21" s="500">
        <f t="shared" si="323"/>
        <v>0</v>
      </c>
      <c r="FU21" s="404">
        <f t="shared" si="324"/>
        <v>0</v>
      </c>
      <c r="FV21" s="424"/>
      <c r="FW21" s="754"/>
      <c r="FX21" s="500">
        <f t="shared" si="325"/>
        <v>0</v>
      </c>
      <c r="FY21" s="404">
        <f t="shared" si="326"/>
        <v>0</v>
      </c>
      <c r="FZ21" s="424"/>
      <c r="GA21" s="754"/>
      <c r="GB21" s="500">
        <f t="shared" si="327"/>
        <v>0</v>
      </c>
      <c r="GC21" s="404">
        <f t="shared" si="328"/>
        <v>0</v>
      </c>
      <c r="GD21" s="510">
        <f t="shared" si="329"/>
        <v>461</v>
      </c>
      <c r="GE21" s="404">
        <f t="shared" si="330"/>
        <v>472</v>
      </c>
      <c r="GF21" s="500">
        <f t="shared" si="331"/>
        <v>461</v>
      </c>
      <c r="GG21" s="404">
        <f t="shared" si="332"/>
        <v>472</v>
      </c>
      <c r="GH21" s="500">
        <f t="shared" si="333"/>
        <v>1549.02</v>
      </c>
      <c r="GI21" s="404">
        <f t="shared" si="334"/>
        <v>1557.5700000000002</v>
      </c>
      <c r="GJ21" s="500">
        <f t="shared" si="335"/>
        <v>34741.399999999994</v>
      </c>
      <c r="GK21" s="404">
        <f t="shared" si="336"/>
        <v>35191.399999999994</v>
      </c>
      <c r="GL21" s="510">
        <f t="shared" si="337"/>
        <v>131</v>
      </c>
      <c r="GM21" s="404">
        <f t="shared" si="338"/>
        <v>117</v>
      </c>
      <c r="GN21" s="500">
        <f t="shared" si="339"/>
        <v>131</v>
      </c>
      <c r="GO21" s="404">
        <f t="shared" si="340"/>
        <v>117</v>
      </c>
      <c r="GP21" s="500">
        <f t="shared" si="341"/>
        <v>656.85</v>
      </c>
      <c r="GQ21" s="404">
        <f t="shared" si="342"/>
        <v>669.75</v>
      </c>
      <c r="GR21" s="500">
        <f t="shared" si="343"/>
        <v>8315.7999999999993</v>
      </c>
      <c r="GS21" s="404">
        <f t="shared" si="344"/>
        <v>7364.4</v>
      </c>
      <c r="GT21" s="510">
        <f t="shared" si="345"/>
        <v>592</v>
      </c>
      <c r="GU21" s="404">
        <f t="shared" si="346"/>
        <v>589</v>
      </c>
      <c r="GV21" s="500">
        <f t="shared" si="347"/>
        <v>592</v>
      </c>
      <c r="GW21" s="404">
        <f t="shared" si="348"/>
        <v>589</v>
      </c>
      <c r="GX21" s="500">
        <f t="shared" si="349"/>
        <v>2205.87</v>
      </c>
      <c r="GY21" s="404">
        <f t="shared" si="350"/>
        <v>2227.3200000000002</v>
      </c>
      <c r="GZ21" s="500">
        <f t="shared" si="351"/>
        <v>43057.2</v>
      </c>
      <c r="HA21" s="404">
        <f t="shared" si="352"/>
        <v>42555.799999999996</v>
      </c>
      <c r="HB21" s="510">
        <f t="shared" si="353"/>
        <v>0</v>
      </c>
      <c r="HC21" s="404">
        <f t="shared" si="354"/>
        <v>0</v>
      </c>
      <c r="HD21" s="500">
        <f t="shared" si="355"/>
        <v>0</v>
      </c>
      <c r="HE21" s="404">
        <f t="shared" si="356"/>
        <v>0</v>
      </c>
      <c r="HF21" s="500" t="str">
        <f t="shared" si="357"/>
        <v/>
      </c>
      <c r="HG21" s="404" t="str">
        <f t="shared" si="358"/>
        <v/>
      </c>
      <c r="HH21" s="500" t="str">
        <f t="shared" si="359"/>
        <v/>
      </c>
      <c r="HI21" s="404" t="str">
        <f t="shared" si="360"/>
        <v/>
      </c>
      <c r="HJ21" s="510">
        <f t="shared" si="361"/>
        <v>2205.87</v>
      </c>
      <c r="HK21" s="404">
        <f t="shared" si="362"/>
        <v>2227.3200000000002</v>
      </c>
      <c r="HL21" s="500">
        <f t="shared" si="363"/>
        <v>43057.2</v>
      </c>
      <c r="HM21" s="404">
        <f t="shared" si="364"/>
        <v>42555.799999999996</v>
      </c>
    </row>
    <row r="22" spans="1:221">
      <c r="A22" s="756" t="s">
        <v>542</v>
      </c>
      <c r="B22" s="760" t="s">
        <v>1189</v>
      </c>
      <c r="C22" s="761" t="s">
        <v>1172</v>
      </c>
      <c r="D22" s="606">
        <v>106980</v>
      </c>
      <c r="E22" s="606">
        <v>9</v>
      </c>
      <c r="F22" s="422">
        <v>382</v>
      </c>
      <c r="G22" s="758">
        <v>441</v>
      </c>
      <c r="H22" s="422">
        <v>19</v>
      </c>
      <c r="I22" s="758">
        <v>65</v>
      </c>
      <c r="J22" s="500">
        <f t="shared" si="215"/>
        <v>363</v>
      </c>
      <c r="K22" s="404">
        <f t="shared" si="216"/>
        <v>376</v>
      </c>
      <c r="L22" s="422">
        <v>60</v>
      </c>
      <c r="M22" s="748">
        <v>60</v>
      </c>
      <c r="N22" s="500">
        <f t="shared" si="217"/>
        <v>363</v>
      </c>
      <c r="O22" s="404">
        <f t="shared" si="218"/>
        <v>376</v>
      </c>
      <c r="P22" s="500">
        <f t="shared" si="219"/>
        <v>363</v>
      </c>
      <c r="Q22" s="404">
        <f t="shared" si="220"/>
        <v>376</v>
      </c>
      <c r="R22" s="422">
        <v>21</v>
      </c>
      <c r="S22" s="758">
        <v>50</v>
      </c>
      <c r="T22" s="500">
        <f t="shared" si="221"/>
        <v>21</v>
      </c>
      <c r="U22" s="404">
        <f t="shared" si="222"/>
        <v>50</v>
      </c>
      <c r="V22" s="422">
        <v>65</v>
      </c>
      <c r="W22" s="758">
        <v>17</v>
      </c>
      <c r="X22" s="500">
        <f t="shared" si="223"/>
        <v>65</v>
      </c>
      <c r="Y22" s="404">
        <f t="shared" si="224"/>
        <v>17</v>
      </c>
      <c r="Z22" s="422"/>
      <c r="AA22" s="758"/>
      <c r="AB22" s="500">
        <f t="shared" si="225"/>
        <v>0</v>
      </c>
      <c r="AC22" s="404">
        <f t="shared" si="226"/>
        <v>0</v>
      </c>
      <c r="AD22" s="500">
        <f t="shared" si="227"/>
        <v>86</v>
      </c>
      <c r="AE22" s="404">
        <f t="shared" si="228"/>
        <v>67</v>
      </c>
      <c r="AF22" s="500">
        <f t="shared" si="229"/>
        <v>86</v>
      </c>
      <c r="AG22" s="404">
        <f t="shared" si="230"/>
        <v>67</v>
      </c>
      <c r="AH22" s="424">
        <v>3.51</v>
      </c>
      <c r="AI22" s="749">
        <v>4.91</v>
      </c>
      <c r="AJ22" s="500">
        <f t="shared" si="231"/>
        <v>73.709999999999994</v>
      </c>
      <c r="AK22" s="404">
        <f t="shared" si="232"/>
        <v>245.5</v>
      </c>
      <c r="AL22" s="424">
        <v>5.53</v>
      </c>
      <c r="AM22" s="749">
        <v>6.19</v>
      </c>
      <c r="AN22" s="500">
        <f t="shared" si="233"/>
        <v>359.45</v>
      </c>
      <c r="AO22" s="404">
        <f t="shared" si="234"/>
        <v>105.23</v>
      </c>
      <c r="AP22" s="424"/>
      <c r="AQ22" s="749"/>
      <c r="AR22" s="500">
        <f t="shared" si="235"/>
        <v>0</v>
      </c>
      <c r="AS22" s="404">
        <f t="shared" si="236"/>
        <v>0</v>
      </c>
      <c r="AT22" s="236">
        <f t="shared" si="237"/>
        <v>5.0367441860465112</v>
      </c>
      <c r="AU22" s="237">
        <f t="shared" si="238"/>
        <v>5.2347761194029854</v>
      </c>
      <c r="AV22" s="500">
        <f t="shared" si="239"/>
        <v>433.15999999999997</v>
      </c>
      <c r="AW22" s="404">
        <f t="shared" si="240"/>
        <v>350.73</v>
      </c>
      <c r="AX22" s="422">
        <v>84.7</v>
      </c>
      <c r="AY22" s="750">
        <v>85</v>
      </c>
      <c r="AZ22" s="500">
        <f t="shared" si="241"/>
        <v>1778.7</v>
      </c>
      <c r="BA22" s="404">
        <f t="shared" si="242"/>
        <v>4250</v>
      </c>
      <c r="BB22" s="422">
        <v>78</v>
      </c>
      <c r="BC22" s="750">
        <v>82.9</v>
      </c>
      <c r="BD22" s="500">
        <f t="shared" si="243"/>
        <v>5070</v>
      </c>
      <c r="BE22" s="404">
        <f t="shared" si="244"/>
        <v>1409.3000000000002</v>
      </c>
      <c r="BF22" s="422"/>
      <c r="BG22" s="750"/>
      <c r="BH22" s="500">
        <f t="shared" si="245"/>
        <v>0</v>
      </c>
      <c r="BI22" s="404">
        <f t="shared" si="246"/>
        <v>0</v>
      </c>
      <c r="BJ22" s="500">
        <f t="shared" si="247"/>
        <v>79.63604651162791</v>
      </c>
      <c r="BK22" s="404">
        <f t="shared" si="248"/>
        <v>84.467164179104486</v>
      </c>
      <c r="BL22" s="500">
        <f t="shared" si="249"/>
        <v>6848.7000000000007</v>
      </c>
      <c r="BM22" s="404">
        <f t="shared" si="250"/>
        <v>5659.3</v>
      </c>
      <c r="BN22" s="422">
        <v>129</v>
      </c>
      <c r="BO22" s="423">
        <v>160</v>
      </c>
      <c r="BP22" s="500">
        <f t="shared" si="251"/>
        <v>129</v>
      </c>
      <c r="BQ22" s="404">
        <f t="shared" si="252"/>
        <v>160</v>
      </c>
      <c r="BR22" s="422">
        <v>59</v>
      </c>
      <c r="BS22" s="423">
        <v>59</v>
      </c>
      <c r="BT22" s="500">
        <f t="shared" si="253"/>
        <v>59</v>
      </c>
      <c r="BU22" s="404">
        <f t="shared" si="254"/>
        <v>59</v>
      </c>
      <c r="BV22" s="422"/>
      <c r="BW22" s="423"/>
      <c r="BX22" s="500">
        <f t="shared" si="255"/>
        <v>0</v>
      </c>
      <c r="BY22" s="404">
        <f t="shared" si="256"/>
        <v>0</v>
      </c>
      <c r="BZ22" s="500">
        <f t="shared" si="257"/>
        <v>188</v>
      </c>
      <c r="CA22" s="404">
        <f t="shared" si="258"/>
        <v>219</v>
      </c>
      <c r="CB22" s="500">
        <f t="shared" si="259"/>
        <v>188</v>
      </c>
      <c r="CC22" s="404">
        <f t="shared" si="260"/>
        <v>219</v>
      </c>
      <c r="CD22" s="424">
        <v>5.76</v>
      </c>
      <c r="CE22" s="751">
        <v>5.05</v>
      </c>
      <c r="CF22" s="500">
        <f t="shared" si="261"/>
        <v>743.04</v>
      </c>
      <c r="CG22" s="404">
        <f t="shared" si="262"/>
        <v>808</v>
      </c>
      <c r="CH22" s="424">
        <v>10.6</v>
      </c>
      <c r="CI22" s="751">
        <v>5.72</v>
      </c>
      <c r="CJ22" s="500">
        <f t="shared" si="263"/>
        <v>625.4</v>
      </c>
      <c r="CK22" s="404">
        <f t="shared" si="264"/>
        <v>337.47999999999996</v>
      </c>
      <c r="CL22" s="424"/>
      <c r="CM22" s="751"/>
      <c r="CN22" s="500">
        <f t="shared" si="265"/>
        <v>0</v>
      </c>
      <c r="CO22" s="404">
        <f t="shared" si="266"/>
        <v>0</v>
      </c>
      <c r="CP22" s="500">
        <f t="shared" si="267"/>
        <v>7.2789361702127664</v>
      </c>
      <c r="CQ22" s="237">
        <f t="shared" si="268"/>
        <v>5.2305022831050225</v>
      </c>
      <c r="CR22" s="500">
        <f t="shared" si="269"/>
        <v>1368.44</v>
      </c>
      <c r="CS22" s="404">
        <f t="shared" si="270"/>
        <v>1145.48</v>
      </c>
      <c r="CT22" s="646">
        <v>84.1</v>
      </c>
      <c r="CU22" s="751">
        <v>88</v>
      </c>
      <c r="CV22" s="500">
        <f t="shared" si="271"/>
        <v>10848.9</v>
      </c>
      <c r="CW22" s="404">
        <f t="shared" si="272"/>
        <v>14080</v>
      </c>
      <c r="CX22" s="646">
        <v>91.3</v>
      </c>
      <c r="CY22" s="751">
        <v>69.3</v>
      </c>
      <c r="CZ22" s="500">
        <f t="shared" si="273"/>
        <v>5386.7</v>
      </c>
      <c r="DA22" s="404">
        <f t="shared" si="274"/>
        <v>4088.7</v>
      </c>
      <c r="DB22" s="646"/>
      <c r="DC22" s="751"/>
      <c r="DD22" s="500">
        <f t="shared" si="275"/>
        <v>0</v>
      </c>
      <c r="DE22" s="404">
        <f t="shared" si="276"/>
        <v>0</v>
      </c>
      <c r="DF22" s="500">
        <f t="shared" si="277"/>
        <v>86.3595744680851</v>
      </c>
      <c r="DG22" s="404">
        <f t="shared" si="278"/>
        <v>82.962100456621002</v>
      </c>
      <c r="DH22" s="500">
        <f t="shared" si="279"/>
        <v>16235.599999999999</v>
      </c>
      <c r="DI22" s="404">
        <f t="shared" si="280"/>
        <v>18168.7</v>
      </c>
      <c r="DJ22" s="500">
        <f t="shared" si="281"/>
        <v>274</v>
      </c>
      <c r="DK22" s="404">
        <f t="shared" si="282"/>
        <v>286</v>
      </c>
      <c r="DL22" s="500">
        <f t="shared" si="283"/>
        <v>274</v>
      </c>
      <c r="DM22" s="404">
        <f t="shared" si="284"/>
        <v>286</v>
      </c>
      <c r="DN22" s="236">
        <f t="shared" si="285"/>
        <v>6.5751824817518241</v>
      </c>
      <c r="DO22" s="237">
        <f t="shared" si="286"/>
        <v>5.231503496503497</v>
      </c>
      <c r="DP22" s="500">
        <f t="shared" si="287"/>
        <v>1801.6</v>
      </c>
      <c r="DQ22" s="404">
        <f t="shared" si="288"/>
        <v>1496.21</v>
      </c>
      <c r="DR22" s="500">
        <f t="shared" si="289"/>
        <v>84.249270072992701</v>
      </c>
      <c r="DS22" s="404">
        <f t="shared" si="290"/>
        <v>83.31468531468532</v>
      </c>
      <c r="DT22" s="500">
        <f t="shared" si="291"/>
        <v>23084.3</v>
      </c>
      <c r="DU22" s="404">
        <f t="shared" si="292"/>
        <v>23828</v>
      </c>
      <c r="DV22" s="646">
        <v>59</v>
      </c>
      <c r="DW22" s="752">
        <v>58</v>
      </c>
      <c r="DX22" s="500">
        <f t="shared" si="293"/>
        <v>59</v>
      </c>
      <c r="DY22" s="404">
        <f t="shared" si="294"/>
        <v>58</v>
      </c>
      <c r="DZ22" s="646">
        <v>30</v>
      </c>
      <c r="EA22" s="752">
        <v>32</v>
      </c>
      <c r="EB22" s="500">
        <f t="shared" si="295"/>
        <v>30</v>
      </c>
      <c r="EC22" s="404">
        <f t="shared" si="296"/>
        <v>32</v>
      </c>
      <c r="ED22" s="646"/>
      <c r="EE22" s="752"/>
      <c r="EF22" s="500">
        <f t="shared" si="297"/>
        <v>0</v>
      </c>
      <c r="EG22" s="404">
        <f t="shared" si="298"/>
        <v>0</v>
      </c>
      <c r="EH22" s="500">
        <f t="shared" si="299"/>
        <v>89</v>
      </c>
      <c r="EI22" s="404">
        <f t="shared" si="300"/>
        <v>90</v>
      </c>
      <c r="EJ22" s="500">
        <f t="shared" si="301"/>
        <v>89</v>
      </c>
      <c r="EK22" s="404">
        <f t="shared" si="302"/>
        <v>90</v>
      </c>
      <c r="EL22" s="424">
        <v>3.96</v>
      </c>
      <c r="EM22" s="750">
        <v>3.61</v>
      </c>
      <c r="EN22" s="500">
        <f t="shared" si="303"/>
        <v>233.64</v>
      </c>
      <c r="EO22" s="404">
        <f t="shared" si="304"/>
        <v>209.38</v>
      </c>
      <c r="EP22" s="424">
        <v>5.19</v>
      </c>
      <c r="EQ22" s="750">
        <v>3.83</v>
      </c>
      <c r="ER22" s="500">
        <f t="shared" si="305"/>
        <v>155.70000000000002</v>
      </c>
      <c r="ES22" s="404">
        <f t="shared" si="306"/>
        <v>122.56</v>
      </c>
      <c r="ET22" s="424"/>
      <c r="EU22" s="750"/>
      <c r="EV22" s="500">
        <f t="shared" si="307"/>
        <v>0</v>
      </c>
      <c r="EW22" s="404">
        <f t="shared" si="308"/>
        <v>0</v>
      </c>
      <c r="EX22" s="236">
        <f t="shared" si="309"/>
        <v>4.3746067415730341</v>
      </c>
      <c r="EY22" s="237">
        <f t="shared" si="310"/>
        <v>3.6882222222222221</v>
      </c>
      <c r="EZ22" s="500">
        <f t="shared" si="311"/>
        <v>389.34000000000003</v>
      </c>
      <c r="FA22" s="404">
        <f t="shared" si="312"/>
        <v>331.94</v>
      </c>
      <c r="FB22" s="646">
        <v>63.3</v>
      </c>
      <c r="FC22" s="750">
        <v>70.400000000000006</v>
      </c>
      <c r="FD22" s="500">
        <f t="shared" si="313"/>
        <v>3734.7</v>
      </c>
      <c r="FE22" s="404">
        <f t="shared" si="314"/>
        <v>4083.2000000000003</v>
      </c>
      <c r="FF22" s="646">
        <v>61.6</v>
      </c>
      <c r="FG22" s="750">
        <v>57.5</v>
      </c>
      <c r="FH22" s="500">
        <f t="shared" si="315"/>
        <v>1848</v>
      </c>
      <c r="FI22" s="404">
        <f t="shared" si="316"/>
        <v>1840</v>
      </c>
      <c r="FJ22" s="646"/>
      <c r="FK22" s="750"/>
      <c r="FL22" s="500">
        <f t="shared" si="317"/>
        <v>0</v>
      </c>
      <c r="FM22" s="404">
        <f t="shared" si="318"/>
        <v>0</v>
      </c>
      <c r="FN22" s="500">
        <f t="shared" si="319"/>
        <v>62.726966292134833</v>
      </c>
      <c r="FO22" s="404">
        <f t="shared" si="320"/>
        <v>65.813333333333347</v>
      </c>
      <c r="FP22" s="500">
        <f t="shared" si="321"/>
        <v>5582.7</v>
      </c>
      <c r="FQ22" s="404">
        <f t="shared" si="322"/>
        <v>5923.2000000000016</v>
      </c>
      <c r="FR22" s="646">
        <v>0</v>
      </c>
      <c r="FS22" s="753">
        <v>0</v>
      </c>
      <c r="FT22" s="500">
        <f t="shared" si="323"/>
        <v>0</v>
      </c>
      <c r="FU22" s="404">
        <f t="shared" si="324"/>
        <v>0</v>
      </c>
      <c r="FV22" s="424"/>
      <c r="FW22" s="754"/>
      <c r="FX22" s="500">
        <f t="shared" si="325"/>
        <v>0</v>
      </c>
      <c r="FY22" s="404">
        <f t="shared" si="326"/>
        <v>0</v>
      </c>
      <c r="FZ22" s="424"/>
      <c r="GA22" s="754"/>
      <c r="GB22" s="500">
        <f t="shared" si="327"/>
        <v>0</v>
      </c>
      <c r="GC22" s="404">
        <f t="shared" si="328"/>
        <v>0</v>
      </c>
      <c r="GD22" s="510">
        <f t="shared" si="329"/>
        <v>209</v>
      </c>
      <c r="GE22" s="404">
        <f t="shared" si="330"/>
        <v>268</v>
      </c>
      <c r="GF22" s="500">
        <f t="shared" si="331"/>
        <v>209</v>
      </c>
      <c r="GG22" s="404">
        <f t="shared" si="332"/>
        <v>268</v>
      </c>
      <c r="GH22" s="500">
        <f t="shared" si="333"/>
        <v>1050.3899999999999</v>
      </c>
      <c r="GI22" s="404">
        <f t="shared" si="334"/>
        <v>1262.8800000000001</v>
      </c>
      <c r="GJ22" s="500">
        <f t="shared" si="335"/>
        <v>16362.3</v>
      </c>
      <c r="GK22" s="404">
        <f t="shared" si="336"/>
        <v>22413.200000000001</v>
      </c>
      <c r="GL22" s="510">
        <f t="shared" si="337"/>
        <v>154</v>
      </c>
      <c r="GM22" s="404">
        <f t="shared" si="338"/>
        <v>108</v>
      </c>
      <c r="GN22" s="500">
        <f t="shared" si="339"/>
        <v>154</v>
      </c>
      <c r="GO22" s="404">
        <f t="shared" si="340"/>
        <v>108</v>
      </c>
      <c r="GP22" s="500">
        <f t="shared" si="341"/>
        <v>1140.55</v>
      </c>
      <c r="GQ22" s="404">
        <f t="shared" si="342"/>
        <v>565.27</v>
      </c>
      <c r="GR22" s="500">
        <f t="shared" si="343"/>
        <v>12304.7</v>
      </c>
      <c r="GS22" s="404">
        <f t="shared" si="344"/>
        <v>7338</v>
      </c>
      <c r="GT22" s="510">
        <f t="shared" si="345"/>
        <v>363</v>
      </c>
      <c r="GU22" s="404">
        <f t="shared" si="346"/>
        <v>376</v>
      </c>
      <c r="GV22" s="500">
        <f t="shared" si="347"/>
        <v>363</v>
      </c>
      <c r="GW22" s="404">
        <f t="shared" si="348"/>
        <v>376</v>
      </c>
      <c r="GX22" s="500">
        <f t="shared" si="349"/>
        <v>2190.9399999999996</v>
      </c>
      <c r="GY22" s="404">
        <f t="shared" si="350"/>
        <v>1828.15</v>
      </c>
      <c r="GZ22" s="500">
        <f t="shared" si="351"/>
        <v>28667</v>
      </c>
      <c r="HA22" s="404">
        <f t="shared" si="352"/>
        <v>29751.200000000001</v>
      </c>
      <c r="HB22" s="510">
        <f t="shared" si="353"/>
        <v>0</v>
      </c>
      <c r="HC22" s="404">
        <f t="shared" si="354"/>
        <v>0</v>
      </c>
      <c r="HD22" s="500">
        <f t="shared" si="355"/>
        <v>0</v>
      </c>
      <c r="HE22" s="404">
        <f t="shared" si="356"/>
        <v>0</v>
      </c>
      <c r="HF22" s="500" t="str">
        <f t="shared" si="357"/>
        <v/>
      </c>
      <c r="HG22" s="404" t="str">
        <f t="shared" si="358"/>
        <v/>
      </c>
      <c r="HH22" s="500" t="str">
        <f t="shared" si="359"/>
        <v/>
      </c>
      <c r="HI22" s="404" t="str">
        <f t="shared" si="360"/>
        <v/>
      </c>
      <c r="HJ22" s="510">
        <f t="shared" si="361"/>
        <v>2190.94</v>
      </c>
      <c r="HK22" s="404">
        <f t="shared" si="362"/>
        <v>1828.15</v>
      </c>
      <c r="HL22" s="500">
        <f t="shared" si="363"/>
        <v>28667</v>
      </c>
      <c r="HM22" s="404">
        <f t="shared" si="364"/>
        <v>29751.200000000001</v>
      </c>
    </row>
    <row r="23" spans="1:221">
      <c r="A23" s="756" t="s">
        <v>542</v>
      </c>
      <c r="B23" s="757" t="s">
        <v>1114</v>
      </c>
      <c r="C23" s="759"/>
      <c r="D23" s="612">
        <v>107327</v>
      </c>
      <c r="E23" s="612">
        <v>10</v>
      </c>
      <c r="F23" s="422">
        <v>152</v>
      </c>
      <c r="G23" s="758">
        <v>126</v>
      </c>
      <c r="H23" s="422">
        <v>1</v>
      </c>
      <c r="I23" s="758">
        <v>0</v>
      </c>
      <c r="J23" s="500">
        <f t="shared" si="215"/>
        <v>151</v>
      </c>
      <c r="K23" s="404">
        <f t="shared" si="216"/>
        <v>126</v>
      </c>
      <c r="L23" s="422">
        <v>60</v>
      </c>
      <c r="M23" s="748">
        <v>60</v>
      </c>
      <c r="N23" s="500">
        <f t="shared" si="217"/>
        <v>151</v>
      </c>
      <c r="O23" s="404">
        <f t="shared" si="218"/>
        <v>126</v>
      </c>
      <c r="P23" s="500">
        <f t="shared" si="219"/>
        <v>151</v>
      </c>
      <c r="Q23" s="404">
        <f t="shared" si="220"/>
        <v>123</v>
      </c>
      <c r="R23" s="422">
        <v>15</v>
      </c>
      <c r="S23" s="758">
        <v>4</v>
      </c>
      <c r="T23" s="500">
        <f t="shared" si="221"/>
        <v>15</v>
      </c>
      <c r="U23" s="404">
        <f t="shared" si="222"/>
        <v>4</v>
      </c>
      <c r="V23" s="422">
        <v>12</v>
      </c>
      <c r="W23" s="758">
        <v>26</v>
      </c>
      <c r="X23" s="500">
        <f t="shared" si="223"/>
        <v>12</v>
      </c>
      <c r="Y23" s="404">
        <f t="shared" si="224"/>
        <v>26</v>
      </c>
      <c r="Z23" s="422"/>
      <c r="AA23" s="758"/>
      <c r="AB23" s="500">
        <f t="shared" si="225"/>
        <v>0</v>
      </c>
      <c r="AC23" s="404">
        <f t="shared" si="226"/>
        <v>0</v>
      </c>
      <c r="AD23" s="500">
        <f t="shared" si="227"/>
        <v>27</v>
      </c>
      <c r="AE23" s="404">
        <f t="shared" si="228"/>
        <v>30</v>
      </c>
      <c r="AF23" s="500">
        <f t="shared" si="229"/>
        <v>27</v>
      </c>
      <c r="AG23" s="404">
        <f t="shared" si="230"/>
        <v>30</v>
      </c>
      <c r="AH23" s="424">
        <v>5.84</v>
      </c>
      <c r="AI23" s="749">
        <v>3.88</v>
      </c>
      <c r="AJ23" s="500">
        <f t="shared" si="231"/>
        <v>87.6</v>
      </c>
      <c r="AK23" s="404">
        <f t="shared" si="232"/>
        <v>15.52</v>
      </c>
      <c r="AL23" s="424">
        <v>6.33</v>
      </c>
      <c r="AM23" s="749">
        <v>5.33</v>
      </c>
      <c r="AN23" s="500">
        <f t="shared" si="233"/>
        <v>75.960000000000008</v>
      </c>
      <c r="AO23" s="404">
        <f t="shared" si="234"/>
        <v>138.58000000000001</v>
      </c>
      <c r="AP23" s="424"/>
      <c r="AQ23" s="749"/>
      <c r="AR23" s="500">
        <f t="shared" si="235"/>
        <v>0</v>
      </c>
      <c r="AS23" s="404">
        <f t="shared" si="236"/>
        <v>0</v>
      </c>
      <c r="AT23" s="236">
        <f t="shared" si="237"/>
        <v>6.0577777777777779</v>
      </c>
      <c r="AU23" s="237">
        <f t="shared" si="238"/>
        <v>5.1366666666666676</v>
      </c>
      <c r="AV23" s="500">
        <f t="shared" si="239"/>
        <v>163.56</v>
      </c>
      <c r="AW23" s="404">
        <f t="shared" si="240"/>
        <v>154.10000000000002</v>
      </c>
      <c r="AX23" s="422">
        <v>81.7</v>
      </c>
      <c r="AY23" s="750">
        <v>81.5</v>
      </c>
      <c r="AZ23" s="500">
        <f t="shared" si="241"/>
        <v>1225.5</v>
      </c>
      <c r="BA23" s="404">
        <f t="shared" si="242"/>
        <v>326</v>
      </c>
      <c r="BB23" s="422">
        <v>91.1</v>
      </c>
      <c r="BC23" s="750">
        <v>75.5</v>
      </c>
      <c r="BD23" s="500">
        <f t="shared" si="243"/>
        <v>1093.1999999999998</v>
      </c>
      <c r="BE23" s="404">
        <f t="shared" si="244"/>
        <v>1963</v>
      </c>
      <c r="BF23" s="422"/>
      <c r="BG23" s="750"/>
      <c r="BH23" s="500">
        <f t="shared" si="245"/>
        <v>0</v>
      </c>
      <c r="BI23" s="404">
        <f t="shared" si="246"/>
        <v>0</v>
      </c>
      <c r="BJ23" s="500">
        <f t="shared" si="247"/>
        <v>85.877777777777766</v>
      </c>
      <c r="BK23" s="404">
        <f t="shared" si="248"/>
        <v>76.3</v>
      </c>
      <c r="BL23" s="500">
        <f t="shared" si="249"/>
        <v>2318.6999999999998</v>
      </c>
      <c r="BM23" s="404">
        <f t="shared" si="250"/>
        <v>2289</v>
      </c>
      <c r="BN23" s="422">
        <v>42</v>
      </c>
      <c r="BO23" s="423">
        <v>54</v>
      </c>
      <c r="BP23" s="500">
        <f t="shared" si="251"/>
        <v>42</v>
      </c>
      <c r="BQ23" s="404">
        <f t="shared" si="252"/>
        <v>54</v>
      </c>
      <c r="BR23" s="422">
        <v>69</v>
      </c>
      <c r="BS23" s="423">
        <v>21</v>
      </c>
      <c r="BT23" s="500">
        <f t="shared" si="253"/>
        <v>69</v>
      </c>
      <c r="BU23" s="404">
        <f t="shared" si="254"/>
        <v>21</v>
      </c>
      <c r="BV23" s="422"/>
      <c r="BW23" s="423"/>
      <c r="BX23" s="500">
        <f t="shared" si="255"/>
        <v>0</v>
      </c>
      <c r="BY23" s="404">
        <f t="shared" si="256"/>
        <v>0</v>
      </c>
      <c r="BZ23" s="500">
        <f t="shared" si="257"/>
        <v>111</v>
      </c>
      <c r="CA23" s="404">
        <f t="shared" si="258"/>
        <v>75</v>
      </c>
      <c r="CB23" s="500">
        <f t="shared" si="259"/>
        <v>111</v>
      </c>
      <c r="CC23" s="404">
        <f t="shared" si="260"/>
        <v>75</v>
      </c>
      <c r="CD23" s="424">
        <v>4.8</v>
      </c>
      <c r="CE23" s="751">
        <v>6.35</v>
      </c>
      <c r="CF23" s="500">
        <f t="shared" si="261"/>
        <v>201.6</v>
      </c>
      <c r="CG23" s="404">
        <f t="shared" si="262"/>
        <v>342.9</v>
      </c>
      <c r="CH23" s="424">
        <v>6.65</v>
      </c>
      <c r="CI23" s="751">
        <v>5.6</v>
      </c>
      <c r="CJ23" s="500">
        <f t="shared" si="263"/>
        <v>458.85</v>
      </c>
      <c r="CK23" s="404">
        <f t="shared" si="264"/>
        <v>117.6</v>
      </c>
      <c r="CL23" s="424"/>
      <c r="CM23" s="751"/>
      <c r="CN23" s="500">
        <f t="shared" si="265"/>
        <v>0</v>
      </c>
      <c r="CO23" s="404">
        <f t="shared" si="266"/>
        <v>0</v>
      </c>
      <c r="CP23" s="500">
        <f t="shared" si="267"/>
        <v>5.95</v>
      </c>
      <c r="CQ23" s="237">
        <f t="shared" si="268"/>
        <v>6.14</v>
      </c>
      <c r="CR23" s="500">
        <f t="shared" si="269"/>
        <v>660.45</v>
      </c>
      <c r="CS23" s="404">
        <f t="shared" si="270"/>
        <v>460.5</v>
      </c>
      <c r="CT23" s="646">
        <v>76</v>
      </c>
      <c r="CU23" s="751">
        <v>78.400000000000006</v>
      </c>
      <c r="CV23" s="500">
        <f t="shared" si="271"/>
        <v>3192</v>
      </c>
      <c r="CW23" s="404">
        <f t="shared" si="272"/>
        <v>4233.6000000000004</v>
      </c>
      <c r="CX23" s="646">
        <v>66.400000000000006</v>
      </c>
      <c r="CY23" s="751">
        <v>63.7</v>
      </c>
      <c r="CZ23" s="500">
        <f t="shared" si="273"/>
        <v>4581.6000000000004</v>
      </c>
      <c r="DA23" s="404">
        <f t="shared" si="274"/>
        <v>1337.7</v>
      </c>
      <c r="DB23" s="646"/>
      <c r="DC23" s="751"/>
      <c r="DD23" s="500">
        <f t="shared" si="275"/>
        <v>0</v>
      </c>
      <c r="DE23" s="404">
        <f t="shared" si="276"/>
        <v>0</v>
      </c>
      <c r="DF23" s="500">
        <f t="shared" si="277"/>
        <v>70.032432432432429</v>
      </c>
      <c r="DG23" s="404">
        <f t="shared" si="278"/>
        <v>74.284000000000006</v>
      </c>
      <c r="DH23" s="500">
        <f t="shared" si="279"/>
        <v>7773.5999999999995</v>
      </c>
      <c r="DI23" s="404">
        <f t="shared" si="280"/>
        <v>5571.3</v>
      </c>
      <c r="DJ23" s="500">
        <f t="shared" si="281"/>
        <v>138</v>
      </c>
      <c r="DK23" s="404">
        <f t="shared" si="282"/>
        <v>105</v>
      </c>
      <c r="DL23" s="500">
        <f t="shared" si="283"/>
        <v>138</v>
      </c>
      <c r="DM23" s="404">
        <f t="shared" si="284"/>
        <v>105</v>
      </c>
      <c r="DN23" s="236">
        <f t="shared" si="285"/>
        <v>5.9710869565217388</v>
      </c>
      <c r="DO23" s="237">
        <f t="shared" si="286"/>
        <v>5.8533333333333335</v>
      </c>
      <c r="DP23" s="500">
        <f t="shared" si="287"/>
        <v>824.01</v>
      </c>
      <c r="DQ23" s="404">
        <f t="shared" si="288"/>
        <v>614.6</v>
      </c>
      <c r="DR23" s="500">
        <f t="shared" si="289"/>
        <v>73.132608695652166</v>
      </c>
      <c r="DS23" s="404">
        <f t="shared" si="290"/>
        <v>74.86</v>
      </c>
      <c r="DT23" s="500">
        <f t="shared" si="291"/>
        <v>10092.299999999999</v>
      </c>
      <c r="DU23" s="404">
        <f t="shared" si="292"/>
        <v>7860.3</v>
      </c>
      <c r="DV23" s="646">
        <v>3</v>
      </c>
      <c r="DW23" s="752">
        <v>9</v>
      </c>
      <c r="DX23" s="500">
        <f t="shared" si="293"/>
        <v>3</v>
      </c>
      <c r="DY23" s="404">
        <f t="shared" si="294"/>
        <v>9</v>
      </c>
      <c r="DZ23" s="646">
        <v>10</v>
      </c>
      <c r="EA23" s="752">
        <v>9</v>
      </c>
      <c r="EB23" s="500">
        <f t="shared" si="295"/>
        <v>10</v>
      </c>
      <c r="EC23" s="404">
        <f t="shared" si="296"/>
        <v>9</v>
      </c>
      <c r="ED23" s="646"/>
      <c r="EE23" s="752"/>
      <c r="EF23" s="500">
        <f t="shared" si="297"/>
        <v>0</v>
      </c>
      <c r="EG23" s="404">
        <f t="shared" si="298"/>
        <v>0</v>
      </c>
      <c r="EH23" s="500">
        <f t="shared" si="299"/>
        <v>13</v>
      </c>
      <c r="EI23" s="404">
        <f t="shared" si="300"/>
        <v>18</v>
      </c>
      <c r="EJ23" s="500">
        <f t="shared" si="301"/>
        <v>13</v>
      </c>
      <c r="EK23" s="404">
        <f t="shared" si="302"/>
        <v>18</v>
      </c>
      <c r="EL23" s="424">
        <v>7.94</v>
      </c>
      <c r="EM23" s="750">
        <v>5.17</v>
      </c>
      <c r="EN23" s="500">
        <f t="shared" si="303"/>
        <v>23.82</v>
      </c>
      <c r="EO23" s="404">
        <f t="shared" si="304"/>
        <v>46.53</v>
      </c>
      <c r="EP23" s="424">
        <v>12.48</v>
      </c>
      <c r="EQ23" s="750">
        <v>4.26</v>
      </c>
      <c r="ER23" s="500">
        <f t="shared" si="305"/>
        <v>124.80000000000001</v>
      </c>
      <c r="ES23" s="404">
        <f t="shared" si="306"/>
        <v>38.339999999999996</v>
      </c>
      <c r="ET23" s="424"/>
      <c r="EU23" s="750"/>
      <c r="EV23" s="500">
        <f t="shared" si="307"/>
        <v>0</v>
      </c>
      <c r="EW23" s="404">
        <f t="shared" si="308"/>
        <v>0</v>
      </c>
      <c r="EX23" s="236">
        <f t="shared" si="309"/>
        <v>11.432307692307692</v>
      </c>
      <c r="EY23" s="237">
        <f t="shared" si="310"/>
        <v>4.7149999999999999</v>
      </c>
      <c r="EZ23" s="500">
        <f t="shared" si="311"/>
        <v>148.62</v>
      </c>
      <c r="FA23" s="404">
        <f t="shared" si="312"/>
        <v>84.87</v>
      </c>
      <c r="FB23" s="646">
        <v>67</v>
      </c>
      <c r="FC23" s="750">
        <v>61.2</v>
      </c>
      <c r="FD23" s="500">
        <f t="shared" si="313"/>
        <v>201</v>
      </c>
      <c r="FE23" s="404">
        <f t="shared" si="314"/>
        <v>550.80000000000007</v>
      </c>
      <c r="FF23" s="646">
        <v>63.7</v>
      </c>
      <c r="FG23" s="750">
        <v>56.8</v>
      </c>
      <c r="FH23" s="500">
        <f t="shared" si="315"/>
        <v>637</v>
      </c>
      <c r="FI23" s="404">
        <f t="shared" si="316"/>
        <v>511.2</v>
      </c>
      <c r="FJ23" s="646"/>
      <c r="FK23" s="750"/>
      <c r="FL23" s="500">
        <f t="shared" si="317"/>
        <v>0</v>
      </c>
      <c r="FM23" s="404">
        <f t="shared" si="318"/>
        <v>0</v>
      </c>
      <c r="FN23" s="500">
        <f t="shared" si="319"/>
        <v>64.461538461538467</v>
      </c>
      <c r="FO23" s="404">
        <f t="shared" si="320"/>
        <v>59</v>
      </c>
      <c r="FP23" s="500">
        <f t="shared" si="321"/>
        <v>838.00000000000011</v>
      </c>
      <c r="FQ23" s="404">
        <f t="shared" si="322"/>
        <v>1062</v>
      </c>
      <c r="FR23" s="646">
        <v>0</v>
      </c>
      <c r="FS23" s="753">
        <v>3</v>
      </c>
      <c r="FT23" s="500">
        <f t="shared" si="323"/>
        <v>0</v>
      </c>
      <c r="FU23" s="404">
        <f t="shared" si="324"/>
        <v>0</v>
      </c>
      <c r="FV23" s="424"/>
      <c r="FW23" s="754"/>
      <c r="FX23" s="500">
        <f t="shared" si="325"/>
        <v>0</v>
      </c>
      <c r="FY23" s="404">
        <f t="shared" si="326"/>
        <v>0</v>
      </c>
      <c r="FZ23" s="424"/>
      <c r="GA23" s="754"/>
      <c r="GB23" s="500">
        <f t="shared" si="327"/>
        <v>0</v>
      </c>
      <c r="GC23" s="404">
        <f t="shared" si="328"/>
        <v>0</v>
      </c>
      <c r="GD23" s="510">
        <f t="shared" si="329"/>
        <v>60</v>
      </c>
      <c r="GE23" s="404">
        <f t="shared" si="330"/>
        <v>67</v>
      </c>
      <c r="GF23" s="500">
        <f t="shared" si="331"/>
        <v>60</v>
      </c>
      <c r="GG23" s="404">
        <f t="shared" si="332"/>
        <v>67</v>
      </c>
      <c r="GH23" s="500">
        <f t="shared" si="333"/>
        <v>313.02</v>
      </c>
      <c r="GI23" s="404">
        <f t="shared" si="334"/>
        <v>404.94999999999993</v>
      </c>
      <c r="GJ23" s="500">
        <f t="shared" si="335"/>
        <v>4618.5</v>
      </c>
      <c r="GK23" s="404">
        <f t="shared" si="336"/>
        <v>5110.4000000000005</v>
      </c>
      <c r="GL23" s="510">
        <f t="shared" si="337"/>
        <v>91</v>
      </c>
      <c r="GM23" s="404">
        <f t="shared" si="338"/>
        <v>56</v>
      </c>
      <c r="GN23" s="500">
        <f t="shared" si="339"/>
        <v>91</v>
      </c>
      <c r="GO23" s="404">
        <f t="shared" si="340"/>
        <v>56</v>
      </c>
      <c r="GP23" s="500">
        <f t="shared" si="341"/>
        <v>659.61000000000013</v>
      </c>
      <c r="GQ23" s="404">
        <f t="shared" si="342"/>
        <v>294.52</v>
      </c>
      <c r="GR23" s="500">
        <f t="shared" si="343"/>
        <v>6311.8</v>
      </c>
      <c r="GS23" s="404">
        <f t="shared" si="344"/>
        <v>3811.8999999999996</v>
      </c>
      <c r="GT23" s="510">
        <f t="shared" si="345"/>
        <v>151</v>
      </c>
      <c r="GU23" s="404">
        <f t="shared" si="346"/>
        <v>123</v>
      </c>
      <c r="GV23" s="500">
        <f t="shared" si="347"/>
        <v>151</v>
      </c>
      <c r="GW23" s="404">
        <f t="shared" si="348"/>
        <v>123</v>
      </c>
      <c r="GX23" s="500">
        <f t="shared" si="349"/>
        <v>972.63000000000011</v>
      </c>
      <c r="GY23" s="404">
        <f t="shared" si="350"/>
        <v>699.46999999999991</v>
      </c>
      <c r="GZ23" s="500">
        <f t="shared" si="351"/>
        <v>10930.3</v>
      </c>
      <c r="HA23" s="404">
        <f t="shared" si="352"/>
        <v>8922.2999999999993</v>
      </c>
      <c r="HB23" s="510">
        <f t="shared" si="353"/>
        <v>0</v>
      </c>
      <c r="HC23" s="404">
        <f t="shared" si="354"/>
        <v>0</v>
      </c>
      <c r="HD23" s="500">
        <f t="shared" si="355"/>
        <v>0</v>
      </c>
      <c r="HE23" s="404">
        <f t="shared" si="356"/>
        <v>0</v>
      </c>
      <c r="HF23" s="500" t="str">
        <f t="shared" si="357"/>
        <v/>
      </c>
      <c r="HG23" s="404" t="str">
        <f t="shared" si="358"/>
        <v/>
      </c>
      <c r="HH23" s="500" t="str">
        <f t="shared" si="359"/>
        <v/>
      </c>
      <c r="HI23" s="404" t="str">
        <f t="shared" si="360"/>
        <v/>
      </c>
      <c r="HJ23" s="510">
        <f t="shared" si="361"/>
        <v>972.63</v>
      </c>
      <c r="HK23" s="404">
        <f t="shared" si="362"/>
        <v>699.47</v>
      </c>
      <c r="HL23" s="500">
        <f t="shared" si="363"/>
        <v>10930.3</v>
      </c>
      <c r="HM23" s="404">
        <f t="shared" si="364"/>
        <v>8922.2999999999993</v>
      </c>
    </row>
    <row r="24" spans="1:221">
      <c r="A24" s="756" t="s">
        <v>542</v>
      </c>
      <c r="B24" s="824" t="s">
        <v>1188</v>
      </c>
      <c r="C24" s="759"/>
      <c r="D24" s="612">
        <v>107318</v>
      </c>
      <c r="E24" s="612">
        <v>10</v>
      </c>
      <c r="F24" s="422">
        <v>140</v>
      </c>
      <c r="G24" s="758">
        <v>160</v>
      </c>
      <c r="H24" s="422">
        <v>3</v>
      </c>
      <c r="I24" s="823">
        <v>9</v>
      </c>
      <c r="J24" s="500">
        <f t="shared" si="215"/>
        <v>137</v>
      </c>
      <c r="K24" s="404">
        <f t="shared" si="216"/>
        <v>151</v>
      </c>
      <c r="L24" s="422">
        <v>60</v>
      </c>
      <c r="M24" s="748">
        <v>60</v>
      </c>
      <c r="N24" s="500">
        <f t="shared" si="217"/>
        <v>137</v>
      </c>
      <c r="O24" s="404">
        <f t="shared" si="218"/>
        <v>150</v>
      </c>
      <c r="P24" s="500">
        <f t="shared" si="219"/>
        <v>136</v>
      </c>
      <c r="Q24" s="404">
        <f t="shared" si="220"/>
        <v>149</v>
      </c>
      <c r="R24" s="422">
        <v>4</v>
      </c>
      <c r="S24" s="758">
        <v>4</v>
      </c>
      <c r="T24" s="500">
        <f t="shared" si="221"/>
        <v>4</v>
      </c>
      <c r="U24" s="404">
        <f t="shared" si="222"/>
        <v>4</v>
      </c>
      <c r="V24" s="422">
        <v>20</v>
      </c>
      <c r="W24" s="758">
        <v>27</v>
      </c>
      <c r="X24" s="500">
        <f t="shared" si="223"/>
        <v>20</v>
      </c>
      <c r="Y24" s="404">
        <f t="shared" si="224"/>
        <v>27</v>
      </c>
      <c r="Z24" s="422"/>
      <c r="AA24" s="758"/>
      <c r="AB24" s="500">
        <f t="shared" si="225"/>
        <v>0</v>
      </c>
      <c r="AC24" s="404">
        <f t="shared" si="226"/>
        <v>0</v>
      </c>
      <c r="AD24" s="500">
        <f t="shared" si="227"/>
        <v>24</v>
      </c>
      <c r="AE24" s="404">
        <f t="shared" si="228"/>
        <v>31</v>
      </c>
      <c r="AF24" s="500">
        <f t="shared" si="229"/>
        <v>24</v>
      </c>
      <c r="AG24" s="404">
        <f t="shared" si="230"/>
        <v>31</v>
      </c>
      <c r="AH24" s="424">
        <v>5.44</v>
      </c>
      <c r="AI24" s="749">
        <v>10.65</v>
      </c>
      <c r="AJ24" s="500">
        <f t="shared" si="231"/>
        <v>21.76</v>
      </c>
      <c r="AK24" s="404">
        <f t="shared" si="232"/>
        <v>42.6</v>
      </c>
      <c r="AL24" s="424">
        <v>3.95</v>
      </c>
      <c r="AM24" s="749">
        <v>4.41</v>
      </c>
      <c r="AN24" s="500">
        <f t="shared" si="233"/>
        <v>79</v>
      </c>
      <c r="AO24" s="404">
        <f t="shared" si="234"/>
        <v>119.07000000000001</v>
      </c>
      <c r="AP24" s="424"/>
      <c r="AQ24" s="749"/>
      <c r="AR24" s="500">
        <f t="shared" si="235"/>
        <v>0</v>
      </c>
      <c r="AS24" s="404">
        <f t="shared" si="236"/>
        <v>0</v>
      </c>
      <c r="AT24" s="236">
        <f t="shared" si="237"/>
        <v>4.1983333333333333</v>
      </c>
      <c r="AU24" s="237">
        <f t="shared" si="238"/>
        <v>5.2151612903225812</v>
      </c>
      <c r="AV24" s="500">
        <f t="shared" si="239"/>
        <v>100.75999999999999</v>
      </c>
      <c r="AW24" s="404">
        <f t="shared" si="240"/>
        <v>161.67000000000002</v>
      </c>
      <c r="AX24" s="422">
        <v>75.5</v>
      </c>
      <c r="AY24" s="750">
        <v>75.8</v>
      </c>
      <c r="AZ24" s="500">
        <f t="shared" si="241"/>
        <v>302</v>
      </c>
      <c r="BA24" s="404">
        <f t="shared" si="242"/>
        <v>303.2</v>
      </c>
      <c r="BB24" s="422">
        <v>91.6</v>
      </c>
      <c r="BC24" s="750">
        <v>79.2</v>
      </c>
      <c r="BD24" s="500">
        <f t="shared" si="243"/>
        <v>1832</v>
      </c>
      <c r="BE24" s="404">
        <f t="shared" si="244"/>
        <v>2138.4</v>
      </c>
      <c r="BF24" s="422"/>
      <c r="BG24" s="750"/>
      <c r="BH24" s="500">
        <f t="shared" si="245"/>
        <v>0</v>
      </c>
      <c r="BI24" s="404">
        <f t="shared" si="246"/>
        <v>0</v>
      </c>
      <c r="BJ24" s="500">
        <f t="shared" si="247"/>
        <v>88.916666666666671</v>
      </c>
      <c r="BK24" s="404">
        <f t="shared" si="248"/>
        <v>78.761290322580649</v>
      </c>
      <c r="BL24" s="500">
        <f t="shared" si="249"/>
        <v>2134</v>
      </c>
      <c r="BM24" s="404">
        <f t="shared" si="250"/>
        <v>2441.6</v>
      </c>
      <c r="BN24" s="422">
        <v>31</v>
      </c>
      <c r="BO24" s="423">
        <v>54</v>
      </c>
      <c r="BP24" s="500">
        <f t="shared" si="251"/>
        <v>31</v>
      </c>
      <c r="BQ24" s="404">
        <f t="shared" si="252"/>
        <v>54</v>
      </c>
      <c r="BR24" s="422">
        <v>25</v>
      </c>
      <c r="BS24" s="423">
        <v>26</v>
      </c>
      <c r="BT24" s="500">
        <f t="shared" si="253"/>
        <v>25</v>
      </c>
      <c r="BU24" s="404">
        <f t="shared" si="254"/>
        <v>26</v>
      </c>
      <c r="BV24" s="422"/>
      <c r="BW24" s="423"/>
      <c r="BX24" s="500">
        <f t="shared" si="255"/>
        <v>0</v>
      </c>
      <c r="BY24" s="404">
        <f t="shared" si="256"/>
        <v>0</v>
      </c>
      <c r="BZ24" s="500">
        <f t="shared" si="257"/>
        <v>56</v>
      </c>
      <c r="CA24" s="404">
        <f t="shared" si="258"/>
        <v>80</v>
      </c>
      <c r="CB24" s="500">
        <f t="shared" si="259"/>
        <v>56</v>
      </c>
      <c r="CC24" s="404">
        <f t="shared" si="260"/>
        <v>80</v>
      </c>
      <c r="CD24" s="424">
        <v>4.16</v>
      </c>
      <c r="CE24" s="751">
        <v>4.84</v>
      </c>
      <c r="CF24" s="500">
        <f t="shared" si="261"/>
        <v>128.96</v>
      </c>
      <c r="CG24" s="404">
        <f t="shared" si="262"/>
        <v>261.36</v>
      </c>
      <c r="CH24" s="424">
        <v>7.47</v>
      </c>
      <c r="CI24" s="751">
        <v>5.65</v>
      </c>
      <c r="CJ24" s="500">
        <f t="shared" si="263"/>
        <v>186.75</v>
      </c>
      <c r="CK24" s="404">
        <f t="shared" si="264"/>
        <v>146.9</v>
      </c>
      <c r="CL24" s="424"/>
      <c r="CM24" s="751"/>
      <c r="CN24" s="500">
        <f t="shared" si="265"/>
        <v>0</v>
      </c>
      <c r="CO24" s="404">
        <f t="shared" si="266"/>
        <v>0</v>
      </c>
      <c r="CP24" s="500">
        <f t="shared" si="267"/>
        <v>5.6376785714285722</v>
      </c>
      <c r="CQ24" s="237">
        <f t="shared" si="268"/>
        <v>5.1032500000000001</v>
      </c>
      <c r="CR24" s="500">
        <f t="shared" si="269"/>
        <v>315.71000000000004</v>
      </c>
      <c r="CS24" s="404">
        <f t="shared" si="270"/>
        <v>408.26</v>
      </c>
      <c r="CT24" s="646">
        <v>89.7</v>
      </c>
      <c r="CU24" s="751">
        <v>86.6</v>
      </c>
      <c r="CV24" s="500">
        <f t="shared" si="271"/>
        <v>2780.7000000000003</v>
      </c>
      <c r="CW24" s="404">
        <f t="shared" si="272"/>
        <v>4676.3999999999996</v>
      </c>
      <c r="CX24" s="646">
        <v>88</v>
      </c>
      <c r="CY24" s="751">
        <v>80.3</v>
      </c>
      <c r="CZ24" s="500">
        <f t="shared" si="273"/>
        <v>2200</v>
      </c>
      <c r="DA24" s="404">
        <f t="shared" si="274"/>
        <v>2087.7999999999997</v>
      </c>
      <c r="DB24" s="646"/>
      <c r="DC24" s="751"/>
      <c r="DD24" s="500">
        <f t="shared" si="275"/>
        <v>0</v>
      </c>
      <c r="DE24" s="404">
        <f t="shared" si="276"/>
        <v>0</v>
      </c>
      <c r="DF24" s="500">
        <f t="shared" si="277"/>
        <v>88.941071428571448</v>
      </c>
      <c r="DG24" s="404">
        <f t="shared" si="278"/>
        <v>84.552499999999981</v>
      </c>
      <c r="DH24" s="500">
        <f t="shared" si="279"/>
        <v>4980.7000000000007</v>
      </c>
      <c r="DI24" s="404">
        <f t="shared" si="280"/>
        <v>6764.1999999999989</v>
      </c>
      <c r="DJ24" s="500">
        <f t="shared" si="281"/>
        <v>80</v>
      </c>
      <c r="DK24" s="404">
        <f t="shared" si="282"/>
        <v>111</v>
      </c>
      <c r="DL24" s="500">
        <f t="shared" si="283"/>
        <v>80</v>
      </c>
      <c r="DM24" s="404">
        <f t="shared" si="284"/>
        <v>111</v>
      </c>
      <c r="DN24" s="236">
        <f t="shared" si="285"/>
        <v>5.2058750000000007</v>
      </c>
      <c r="DO24" s="237">
        <f t="shared" si="286"/>
        <v>5.1345045045045055</v>
      </c>
      <c r="DP24" s="500">
        <f t="shared" si="287"/>
        <v>416.47</v>
      </c>
      <c r="DQ24" s="404">
        <f t="shared" si="288"/>
        <v>569.93000000000006</v>
      </c>
      <c r="DR24" s="500">
        <f t="shared" si="289"/>
        <v>88.933750000000003</v>
      </c>
      <c r="DS24" s="404">
        <f t="shared" si="290"/>
        <v>82.935135135135127</v>
      </c>
      <c r="DT24" s="500">
        <f t="shared" si="291"/>
        <v>7114.7000000000007</v>
      </c>
      <c r="DU24" s="404">
        <f t="shared" si="292"/>
        <v>9205.7999999999993</v>
      </c>
      <c r="DV24" s="646">
        <v>31</v>
      </c>
      <c r="DW24" s="752">
        <v>23</v>
      </c>
      <c r="DX24" s="500">
        <f t="shared" si="293"/>
        <v>31</v>
      </c>
      <c r="DY24" s="404">
        <f t="shared" si="294"/>
        <v>23</v>
      </c>
      <c r="DZ24" s="646">
        <v>25</v>
      </c>
      <c r="EA24" s="752">
        <v>15</v>
      </c>
      <c r="EB24" s="500">
        <f t="shared" si="295"/>
        <v>25</v>
      </c>
      <c r="EC24" s="404">
        <f t="shared" si="296"/>
        <v>15</v>
      </c>
      <c r="ED24" s="646"/>
      <c r="EE24" s="752"/>
      <c r="EF24" s="500">
        <f t="shared" si="297"/>
        <v>0</v>
      </c>
      <c r="EG24" s="404">
        <f t="shared" si="298"/>
        <v>0</v>
      </c>
      <c r="EH24" s="500">
        <f t="shared" si="299"/>
        <v>56</v>
      </c>
      <c r="EI24" s="404">
        <f t="shared" si="300"/>
        <v>38</v>
      </c>
      <c r="EJ24" s="500">
        <f t="shared" si="301"/>
        <v>56</v>
      </c>
      <c r="EK24" s="404">
        <f t="shared" si="302"/>
        <v>38</v>
      </c>
      <c r="EL24" s="424">
        <v>4.1100000000000003</v>
      </c>
      <c r="EM24" s="750">
        <v>3.87</v>
      </c>
      <c r="EN24" s="500">
        <f t="shared" si="303"/>
        <v>127.41000000000001</v>
      </c>
      <c r="EO24" s="404">
        <f t="shared" si="304"/>
        <v>89.01</v>
      </c>
      <c r="EP24" s="424">
        <v>3.81</v>
      </c>
      <c r="EQ24" s="750">
        <v>5.74</v>
      </c>
      <c r="ER24" s="500">
        <f t="shared" si="305"/>
        <v>95.25</v>
      </c>
      <c r="ES24" s="404">
        <f t="shared" si="306"/>
        <v>86.100000000000009</v>
      </c>
      <c r="ET24" s="424"/>
      <c r="EU24" s="750"/>
      <c r="EV24" s="500">
        <f t="shared" si="307"/>
        <v>0</v>
      </c>
      <c r="EW24" s="404">
        <f t="shared" si="308"/>
        <v>0</v>
      </c>
      <c r="EX24" s="236">
        <f t="shared" si="309"/>
        <v>3.9760714285714291</v>
      </c>
      <c r="EY24" s="237">
        <f t="shared" si="310"/>
        <v>4.6081578947368422</v>
      </c>
      <c r="EZ24" s="500">
        <f t="shared" si="311"/>
        <v>222.66000000000003</v>
      </c>
      <c r="FA24" s="404">
        <f t="shared" si="312"/>
        <v>175.11</v>
      </c>
      <c r="FB24" s="646">
        <v>73.2</v>
      </c>
      <c r="FC24" s="750">
        <v>67.400000000000006</v>
      </c>
      <c r="FD24" s="500">
        <f t="shared" si="313"/>
        <v>2269.2000000000003</v>
      </c>
      <c r="FE24" s="404">
        <f t="shared" si="314"/>
        <v>1550.2</v>
      </c>
      <c r="FF24" s="646">
        <v>70.8</v>
      </c>
      <c r="FG24" s="750">
        <v>56.8</v>
      </c>
      <c r="FH24" s="500">
        <f t="shared" si="315"/>
        <v>1770</v>
      </c>
      <c r="FI24" s="404">
        <f t="shared" si="316"/>
        <v>852</v>
      </c>
      <c r="FJ24" s="646"/>
      <c r="FK24" s="750"/>
      <c r="FL24" s="500">
        <f t="shared" si="317"/>
        <v>0</v>
      </c>
      <c r="FM24" s="404">
        <f t="shared" si="318"/>
        <v>0</v>
      </c>
      <c r="FN24" s="500">
        <f t="shared" si="319"/>
        <v>72.128571428571433</v>
      </c>
      <c r="FO24" s="404">
        <f t="shared" si="320"/>
        <v>63.215789473684204</v>
      </c>
      <c r="FP24" s="500">
        <f t="shared" si="321"/>
        <v>4039.2000000000003</v>
      </c>
      <c r="FQ24" s="404">
        <f t="shared" si="322"/>
        <v>2402.1999999999998</v>
      </c>
      <c r="FR24" s="646">
        <v>1</v>
      </c>
      <c r="FS24" s="753">
        <v>1</v>
      </c>
      <c r="FT24" s="500">
        <f t="shared" si="323"/>
        <v>0</v>
      </c>
      <c r="FU24" s="404">
        <f t="shared" si="324"/>
        <v>0</v>
      </c>
      <c r="FV24" s="424"/>
      <c r="FW24" s="754"/>
      <c r="FX24" s="500">
        <f t="shared" si="325"/>
        <v>0</v>
      </c>
      <c r="FY24" s="404">
        <f t="shared" si="326"/>
        <v>0</v>
      </c>
      <c r="FZ24" s="424"/>
      <c r="GA24" s="754"/>
      <c r="GB24" s="500">
        <f t="shared" si="327"/>
        <v>0</v>
      </c>
      <c r="GC24" s="404">
        <f t="shared" si="328"/>
        <v>0</v>
      </c>
      <c r="GD24" s="510">
        <f t="shared" si="329"/>
        <v>66</v>
      </c>
      <c r="GE24" s="404">
        <f t="shared" si="330"/>
        <v>81</v>
      </c>
      <c r="GF24" s="500">
        <f t="shared" si="331"/>
        <v>66</v>
      </c>
      <c r="GG24" s="404">
        <f t="shared" si="332"/>
        <v>81</v>
      </c>
      <c r="GH24" s="500">
        <f t="shared" si="333"/>
        <v>278.13</v>
      </c>
      <c r="GI24" s="404">
        <f t="shared" si="334"/>
        <v>392.97</v>
      </c>
      <c r="GJ24" s="500">
        <f t="shared" si="335"/>
        <v>5351.9000000000005</v>
      </c>
      <c r="GK24" s="404">
        <f t="shared" si="336"/>
        <v>6529.7999999999993</v>
      </c>
      <c r="GL24" s="510">
        <f t="shared" si="337"/>
        <v>70</v>
      </c>
      <c r="GM24" s="404">
        <f t="shared" si="338"/>
        <v>68</v>
      </c>
      <c r="GN24" s="500">
        <f t="shared" si="339"/>
        <v>70</v>
      </c>
      <c r="GO24" s="404">
        <f t="shared" si="340"/>
        <v>68</v>
      </c>
      <c r="GP24" s="500">
        <f t="shared" si="341"/>
        <v>361</v>
      </c>
      <c r="GQ24" s="404">
        <f t="shared" si="342"/>
        <v>352.07000000000005</v>
      </c>
      <c r="GR24" s="500">
        <f t="shared" si="343"/>
        <v>5802</v>
      </c>
      <c r="GS24" s="404">
        <f t="shared" si="344"/>
        <v>5078.2</v>
      </c>
      <c r="GT24" s="510">
        <f t="shared" si="345"/>
        <v>136</v>
      </c>
      <c r="GU24" s="404">
        <f t="shared" si="346"/>
        <v>149</v>
      </c>
      <c r="GV24" s="500">
        <f t="shared" si="347"/>
        <v>136</v>
      </c>
      <c r="GW24" s="404">
        <f t="shared" si="348"/>
        <v>149</v>
      </c>
      <c r="GX24" s="500">
        <f t="shared" si="349"/>
        <v>639.13</v>
      </c>
      <c r="GY24" s="404">
        <f t="shared" si="350"/>
        <v>745.04000000000008</v>
      </c>
      <c r="GZ24" s="500">
        <f t="shared" si="351"/>
        <v>11153.900000000001</v>
      </c>
      <c r="HA24" s="404">
        <f t="shared" si="352"/>
        <v>11608</v>
      </c>
      <c r="HB24" s="510">
        <f t="shared" si="353"/>
        <v>0</v>
      </c>
      <c r="HC24" s="404">
        <f t="shared" si="354"/>
        <v>0</v>
      </c>
      <c r="HD24" s="500">
        <f t="shared" si="355"/>
        <v>0</v>
      </c>
      <c r="HE24" s="404">
        <f t="shared" si="356"/>
        <v>0</v>
      </c>
      <c r="HF24" s="500" t="str">
        <f t="shared" si="357"/>
        <v/>
      </c>
      <c r="HG24" s="404" t="str">
        <f t="shared" si="358"/>
        <v/>
      </c>
      <c r="HH24" s="500" t="str">
        <f t="shared" si="359"/>
        <v/>
      </c>
      <c r="HI24" s="404" t="str">
        <f t="shared" si="360"/>
        <v/>
      </c>
      <c r="HJ24" s="510">
        <f t="shared" si="361"/>
        <v>639.13000000000011</v>
      </c>
      <c r="HK24" s="404">
        <f t="shared" si="362"/>
        <v>745.04000000000008</v>
      </c>
      <c r="HL24" s="500">
        <f t="shared" si="363"/>
        <v>11153.900000000001</v>
      </c>
      <c r="HM24" s="404">
        <f t="shared" si="364"/>
        <v>11608</v>
      </c>
    </row>
    <row r="25" spans="1:221">
      <c r="A25" s="756" t="s">
        <v>542</v>
      </c>
      <c r="B25" s="757" t="s">
        <v>1115</v>
      </c>
      <c r="C25" s="759"/>
      <c r="D25" s="612">
        <v>420538</v>
      </c>
      <c r="E25" s="612">
        <v>10</v>
      </c>
      <c r="F25" s="422">
        <v>249</v>
      </c>
      <c r="G25" s="758">
        <v>272</v>
      </c>
      <c r="H25" s="422">
        <v>17</v>
      </c>
      <c r="I25" s="758">
        <v>19</v>
      </c>
      <c r="J25" s="500">
        <f t="shared" si="215"/>
        <v>232</v>
      </c>
      <c r="K25" s="404">
        <f t="shared" si="216"/>
        <v>253</v>
      </c>
      <c r="L25" s="422">
        <v>60</v>
      </c>
      <c r="M25" s="748">
        <v>60</v>
      </c>
      <c r="N25" s="500">
        <f t="shared" si="217"/>
        <v>232</v>
      </c>
      <c r="O25" s="404">
        <f t="shared" si="218"/>
        <v>253</v>
      </c>
      <c r="P25" s="500">
        <f t="shared" si="219"/>
        <v>232</v>
      </c>
      <c r="Q25" s="404">
        <f t="shared" si="220"/>
        <v>253</v>
      </c>
      <c r="R25" s="422">
        <v>7</v>
      </c>
      <c r="S25" s="758">
        <v>15</v>
      </c>
      <c r="T25" s="500">
        <f t="shared" si="221"/>
        <v>7</v>
      </c>
      <c r="U25" s="404">
        <f t="shared" si="222"/>
        <v>15</v>
      </c>
      <c r="V25" s="422">
        <v>5</v>
      </c>
      <c r="W25" s="758">
        <v>8</v>
      </c>
      <c r="X25" s="500">
        <f t="shared" si="223"/>
        <v>5</v>
      </c>
      <c r="Y25" s="404">
        <f t="shared" si="224"/>
        <v>8</v>
      </c>
      <c r="Z25" s="422"/>
      <c r="AA25" s="758"/>
      <c r="AB25" s="500">
        <f t="shared" si="225"/>
        <v>0</v>
      </c>
      <c r="AC25" s="404">
        <f t="shared" si="226"/>
        <v>0</v>
      </c>
      <c r="AD25" s="500">
        <f t="shared" si="227"/>
        <v>12</v>
      </c>
      <c r="AE25" s="404">
        <f t="shared" si="228"/>
        <v>23</v>
      </c>
      <c r="AF25" s="500">
        <f t="shared" si="229"/>
        <v>12</v>
      </c>
      <c r="AG25" s="404">
        <f t="shared" si="230"/>
        <v>23</v>
      </c>
      <c r="AH25" s="424">
        <v>3.43</v>
      </c>
      <c r="AI25" s="749">
        <v>4.18</v>
      </c>
      <c r="AJ25" s="500">
        <f t="shared" si="231"/>
        <v>24.01</v>
      </c>
      <c r="AK25" s="404">
        <f t="shared" si="232"/>
        <v>62.699999999999996</v>
      </c>
      <c r="AL25" s="424">
        <v>6.9</v>
      </c>
      <c r="AM25" s="749">
        <v>6.33</v>
      </c>
      <c r="AN25" s="500">
        <f t="shared" si="233"/>
        <v>34.5</v>
      </c>
      <c r="AO25" s="404">
        <f t="shared" si="234"/>
        <v>50.64</v>
      </c>
      <c r="AP25" s="424"/>
      <c r="AQ25" s="749"/>
      <c r="AR25" s="500">
        <f t="shared" si="235"/>
        <v>0</v>
      </c>
      <c r="AS25" s="404">
        <f t="shared" si="236"/>
        <v>0</v>
      </c>
      <c r="AT25" s="236">
        <f t="shared" si="237"/>
        <v>4.8758333333333335</v>
      </c>
      <c r="AU25" s="237">
        <f t="shared" si="238"/>
        <v>4.9278260869565216</v>
      </c>
      <c r="AV25" s="500">
        <f t="shared" si="239"/>
        <v>58.510000000000005</v>
      </c>
      <c r="AW25" s="404">
        <f t="shared" si="240"/>
        <v>113.34</v>
      </c>
      <c r="AX25" s="422">
        <v>84.6</v>
      </c>
      <c r="AY25" s="750">
        <v>75.900000000000006</v>
      </c>
      <c r="AZ25" s="500">
        <f t="shared" si="241"/>
        <v>592.19999999999993</v>
      </c>
      <c r="BA25" s="404">
        <f t="shared" si="242"/>
        <v>1138.5</v>
      </c>
      <c r="BB25" s="422">
        <v>83</v>
      </c>
      <c r="BC25" s="750">
        <v>73.099999999999994</v>
      </c>
      <c r="BD25" s="500">
        <f t="shared" si="243"/>
        <v>415</v>
      </c>
      <c r="BE25" s="404">
        <f t="shared" si="244"/>
        <v>584.79999999999995</v>
      </c>
      <c r="BF25" s="422"/>
      <c r="BG25" s="750"/>
      <c r="BH25" s="500">
        <f t="shared" si="245"/>
        <v>0</v>
      </c>
      <c r="BI25" s="404">
        <f t="shared" si="246"/>
        <v>0</v>
      </c>
      <c r="BJ25" s="500">
        <f t="shared" si="247"/>
        <v>83.933333333333323</v>
      </c>
      <c r="BK25" s="404">
        <f t="shared" si="248"/>
        <v>74.926086956521743</v>
      </c>
      <c r="BL25" s="500">
        <f t="shared" si="249"/>
        <v>1007.1999999999998</v>
      </c>
      <c r="BM25" s="404">
        <f t="shared" si="250"/>
        <v>1723.3000000000002</v>
      </c>
      <c r="BN25" s="422">
        <v>110</v>
      </c>
      <c r="BO25" s="423">
        <v>109</v>
      </c>
      <c r="BP25" s="500">
        <f t="shared" si="251"/>
        <v>110</v>
      </c>
      <c r="BQ25" s="404">
        <f t="shared" si="252"/>
        <v>109</v>
      </c>
      <c r="BR25" s="422">
        <v>12</v>
      </c>
      <c r="BS25" s="423">
        <v>16</v>
      </c>
      <c r="BT25" s="500">
        <f t="shared" si="253"/>
        <v>12</v>
      </c>
      <c r="BU25" s="404">
        <f t="shared" si="254"/>
        <v>16</v>
      </c>
      <c r="BV25" s="422"/>
      <c r="BW25" s="423"/>
      <c r="BX25" s="500">
        <f t="shared" si="255"/>
        <v>0</v>
      </c>
      <c r="BY25" s="404">
        <f t="shared" si="256"/>
        <v>0</v>
      </c>
      <c r="BZ25" s="500">
        <f t="shared" si="257"/>
        <v>122</v>
      </c>
      <c r="CA25" s="404">
        <f t="shared" si="258"/>
        <v>125</v>
      </c>
      <c r="CB25" s="500">
        <f t="shared" si="259"/>
        <v>122</v>
      </c>
      <c r="CC25" s="404">
        <f t="shared" si="260"/>
        <v>125</v>
      </c>
      <c r="CD25" s="424">
        <v>4.54</v>
      </c>
      <c r="CE25" s="751">
        <v>3.67</v>
      </c>
      <c r="CF25" s="500">
        <f t="shared" si="261"/>
        <v>499.4</v>
      </c>
      <c r="CG25" s="404">
        <f t="shared" si="262"/>
        <v>400.03</v>
      </c>
      <c r="CH25" s="424">
        <v>9.26</v>
      </c>
      <c r="CI25" s="751">
        <v>5.49</v>
      </c>
      <c r="CJ25" s="500">
        <f t="shared" si="263"/>
        <v>111.12</v>
      </c>
      <c r="CK25" s="404">
        <f t="shared" si="264"/>
        <v>87.84</v>
      </c>
      <c r="CL25" s="424"/>
      <c r="CM25" s="751"/>
      <c r="CN25" s="500">
        <f t="shared" si="265"/>
        <v>0</v>
      </c>
      <c r="CO25" s="404">
        <f t="shared" si="266"/>
        <v>0</v>
      </c>
      <c r="CP25" s="500">
        <f t="shared" si="267"/>
        <v>5.0042622950819666</v>
      </c>
      <c r="CQ25" s="237">
        <f t="shared" si="268"/>
        <v>3.9029600000000002</v>
      </c>
      <c r="CR25" s="500">
        <f t="shared" si="269"/>
        <v>610.52</v>
      </c>
      <c r="CS25" s="404">
        <f t="shared" si="270"/>
        <v>487.87</v>
      </c>
      <c r="CT25" s="646">
        <v>83.1</v>
      </c>
      <c r="CU25" s="751">
        <v>82.7</v>
      </c>
      <c r="CV25" s="500">
        <f t="shared" si="271"/>
        <v>9141</v>
      </c>
      <c r="CW25" s="404">
        <f t="shared" si="272"/>
        <v>9014.3000000000011</v>
      </c>
      <c r="CX25" s="646">
        <v>92.9</v>
      </c>
      <c r="CY25" s="751">
        <v>79.900000000000006</v>
      </c>
      <c r="CZ25" s="500">
        <f t="shared" si="273"/>
        <v>1114.8000000000002</v>
      </c>
      <c r="DA25" s="404">
        <f t="shared" si="274"/>
        <v>1278.4000000000001</v>
      </c>
      <c r="DB25" s="646"/>
      <c r="DC25" s="751"/>
      <c r="DD25" s="500">
        <f t="shared" si="275"/>
        <v>0</v>
      </c>
      <c r="DE25" s="404">
        <f t="shared" si="276"/>
        <v>0</v>
      </c>
      <c r="DF25" s="500">
        <f t="shared" si="277"/>
        <v>84.063934426229508</v>
      </c>
      <c r="DG25" s="404">
        <f t="shared" si="278"/>
        <v>82.3416</v>
      </c>
      <c r="DH25" s="500">
        <f t="shared" si="279"/>
        <v>10255.799999999999</v>
      </c>
      <c r="DI25" s="404">
        <f t="shared" si="280"/>
        <v>10292.700000000001</v>
      </c>
      <c r="DJ25" s="500">
        <f t="shared" si="281"/>
        <v>134</v>
      </c>
      <c r="DK25" s="404">
        <f t="shared" si="282"/>
        <v>148</v>
      </c>
      <c r="DL25" s="500">
        <f t="shared" si="283"/>
        <v>134</v>
      </c>
      <c r="DM25" s="404">
        <f t="shared" si="284"/>
        <v>148</v>
      </c>
      <c r="DN25" s="236">
        <f t="shared" si="285"/>
        <v>4.9927611940298506</v>
      </c>
      <c r="DO25" s="237">
        <f t="shared" si="286"/>
        <v>4.0622297297297303</v>
      </c>
      <c r="DP25" s="500">
        <f t="shared" si="287"/>
        <v>669.03</v>
      </c>
      <c r="DQ25" s="404">
        <f t="shared" si="288"/>
        <v>601.21</v>
      </c>
      <c r="DR25" s="500">
        <f t="shared" si="289"/>
        <v>84.052238805970148</v>
      </c>
      <c r="DS25" s="404">
        <f t="shared" si="290"/>
        <v>81.189189189189193</v>
      </c>
      <c r="DT25" s="500">
        <f t="shared" si="291"/>
        <v>11263</v>
      </c>
      <c r="DU25" s="404">
        <f t="shared" si="292"/>
        <v>12016</v>
      </c>
      <c r="DV25" s="646">
        <v>76</v>
      </c>
      <c r="DW25" s="752">
        <v>79</v>
      </c>
      <c r="DX25" s="500">
        <f t="shared" si="293"/>
        <v>76</v>
      </c>
      <c r="DY25" s="404">
        <f t="shared" si="294"/>
        <v>79</v>
      </c>
      <c r="DZ25" s="646">
        <v>22</v>
      </c>
      <c r="EA25" s="752">
        <v>26</v>
      </c>
      <c r="EB25" s="500">
        <f t="shared" si="295"/>
        <v>22</v>
      </c>
      <c r="EC25" s="404">
        <f t="shared" si="296"/>
        <v>26</v>
      </c>
      <c r="ED25" s="646"/>
      <c r="EE25" s="752"/>
      <c r="EF25" s="500">
        <f t="shared" si="297"/>
        <v>0</v>
      </c>
      <c r="EG25" s="404">
        <f t="shared" si="298"/>
        <v>0</v>
      </c>
      <c r="EH25" s="500">
        <f t="shared" si="299"/>
        <v>98</v>
      </c>
      <c r="EI25" s="404">
        <f t="shared" si="300"/>
        <v>105</v>
      </c>
      <c r="EJ25" s="500">
        <f t="shared" si="301"/>
        <v>98</v>
      </c>
      <c r="EK25" s="404">
        <f t="shared" si="302"/>
        <v>105</v>
      </c>
      <c r="EL25" s="424">
        <v>3.72</v>
      </c>
      <c r="EM25" s="750">
        <v>3.52</v>
      </c>
      <c r="EN25" s="500">
        <f t="shared" si="303"/>
        <v>282.72000000000003</v>
      </c>
      <c r="EO25" s="404">
        <f t="shared" si="304"/>
        <v>278.08</v>
      </c>
      <c r="EP25" s="424">
        <v>6.49</v>
      </c>
      <c r="EQ25" s="750">
        <v>3.44</v>
      </c>
      <c r="ER25" s="500">
        <f t="shared" si="305"/>
        <v>142.78</v>
      </c>
      <c r="ES25" s="404">
        <f t="shared" si="306"/>
        <v>89.44</v>
      </c>
      <c r="ET25" s="424"/>
      <c r="EU25" s="750"/>
      <c r="EV25" s="500">
        <f t="shared" si="307"/>
        <v>0</v>
      </c>
      <c r="EW25" s="404">
        <f t="shared" si="308"/>
        <v>0</v>
      </c>
      <c r="EX25" s="236">
        <f t="shared" si="309"/>
        <v>4.341836734693878</v>
      </c>
      <c r="EY25" s="237">
        <f t="shared" si="310"/>
        <v>3.5001904761904759</v>
      </c>
      <c r="EZ25" s="500">
        <f t="shared" si="311"/>
        <v>425.50000000000006</v>
      </c>
      <c r="FA25" s="404">
        <f t="shared" si="312"/>
        <v>367.52</v>
      </c>
      <c r="FB25" s="646">
        <v>65.5</v>
      </c>
      <c r="FC25" s="750">
        <v>66.3</v>
      </c>
      <c r="FD25" s="500">
        <f t="shared" si="313"/>
        <v>4978</v>
      </c>
      <c r="FE25" s="404">
        <f t="shared" si="314"/>
        <v>5237.7</v>
      </c>
      <c r="FF25" s="646">
        <v>54.9</v>
      </c>
      <c r="FG25" s="750">
        <v>51.4</v>
      </c>
      <c r="FH25" s="500">
        <f t="shared" si="315"/>
        <v>1207.8</v>
      </c>
      <c r="FI25" s="404">
        <f t="shared" si="316"/>
        <v>1336.3999999999999</v>
      </c>
      <c r="FJ25" s="646"/>
      <c r="FK25" s="750"/>
      <c r="FL25" s="500">
        <f t="shared" si="317"/>
        <v>0</v>
      </c>
      <c r="FM25" s="404">
        <f t="shared" si="318"/>
        <v>0</v>
      </c>
      <c r="FN25" s="500">
        <f t="shared" si="319"/>
        <v>63.12040816326531</v>
      </c>
      <c r="FO25" s="404">
        <f t="shared" si="320"/>
        <v>62.610476190476184</v>
      </c>
      <c r="FP25" s="500">
        <f t="shared" si="321"/>
        <v>6185.8</v>
      </c>
      <c r="FQ25" s="404">
        <f t="shared" si="322"/>
        <v>6574.0999999999995</v>
      </c>
      <c r="FR25" s="646">
        <v>0</v>
      </c>
      <c r="FS25" s="753">
        <v>0</v>
      </c>
      <c r="FT25" s="500">
        <f t="shared" si="323"/>
        <v>0</v>
      </c>
      <c r="FU25" s="404">
        <f t="shared" si="324"/>
        <v>0</v>
      </c>
      <c r="FV25" s="424"/>
      <c r="FW25" s="754"/>
      <c r="FX25" s="500">
        <f t="shared" si="325"/>
        <v>0</v>
      </c>
      <c r="FY25" s="404">
        <f t="shared" si="326"/>
        <v>0</v>
      </c>
      <c r="FZ25" s="424"/>
      <c r="GA25" s="754"/>
      <c r="GB25" s="500">
        <f t="shared" si="327"/>
        <v>0</v>
      </c>
      <c r="GC25" s="404">
        <f t="shared" si="328"/>
        <v>0</v>
      </c>
      <c r="GD25" s="510">
        <f t="shared" si="329"/>
        <v>193</v>
      </c>
      <c r="GE25" s="404">
        <f t="shared" si="330"/>
        <v>203</v>
      </c>
      <c r="GF25" s="500">
        <f t="shared" si="331"/>
        <v>193</v>
      </c>
      <c r="GG25" s="404">
        <f t="shared" si="332"/>
        <v>203</v>
      </c>
      <c r="GH25" s="500">
        <f t="shared" si="333"/>
        <v>806.13</v>
      </c>
      <c r="GI25" s="404">
        <f t="shared" si="334"/>
        <v>740.81</v>
      </c>
      <c r="GJ25" s="500">
        <f t="shared" si="335"/>
        <v>14711.2</v>
      </c>
      <c r="GK25" s="404">
        <f t="shared" si="336"/>
        <v>15390.5</v>
      </c>
      <c r="GL25" s="510">
        <f t="shared" si="337"/>
        <v>39</v>
      </c>
      <c r="GM25" s="404">
        <f t="shared" si="338"/>
        <v>50</v>
      </c>
      <c r="GN25" s="500">
        <f t="shared" si="339"/>
        <v>39</v>
      </c>
      <c r="GO25" s="404">
        <f t="shared" si="340"/>
        <v>50</v>
      </c>
      <c r="GP25" s="500">
        <f t="shared" si="341"/>
        <v>288.39999999999998</v>
      </c>
      <c r="GQ25" s="404">
        <f t="shared" si="342"/>
        <v>227.92000000000002</v>
      </c>
      <c r="GR25" s="500">
        <f t="shared" si="343"/>
        <v>2737.6000000000004</v>
      </c>
      <c r="GS25" s="404">
        <f t="shared" si="344"/>
        <v>3199.6</v>
      </c>
      <c r="GT25" s="510">
        <f t="shared" si="345"/>
        <v>232</v>
      </c>
      <c r="GU25" s="404">
        <f t="shared" si="346"/>
        <v>253</v>
      </c>
      <c r="GV25" s="500">
        <f t="shared" si="347"/>
        <v>232</v>
      </c>
      <c r="GW25" s="404">
        <f t="shared" si="348"/>
        <v>253</v>
      </c>
      <c r="GX25" s="500">
        <f t="shared" si="349"/>
        <v>1094.53</v>
      </c>
      <c r="GY25" s="404">
        <f t="shared" si="350"/>
        <v>968.73</v>
      </c>
      <c r="GZ25" s="500">
        <f t="shared" si="351"/>
        <v>17448.800000000003</v>
      </c>
      <c r="HA25" s="404">
        <f t="shared" si="352"/>
        <v>18590.099999999999</v>
      </c>
      <c r="HB25" s="510">
        <f t="shared" si="353"/>
        <v>0</v>
      </c>
      <c r="HC25" s="404">
        <f t="shared" si="354"/>
        <v>0</v>
      </c>
      <c r="HD25" s="500">
        <f t="shared" si="355"/>
        <v>0</v>
      </c>
      <c r="HE25" s="404">
        <f t="shared" si="356"/>
        <v>0</v>
      </c>
      <c r="HF25" s="500" t="str">
        <f t="shared" si="357"/>
        <v/>
      </c>
      <c r="HG25" s="404" t="str">
        <f t="shared" si="358"/>
        <v/>
      </c>
      <c r="HH25" s="500" t="str">
        <f t="shared" si="359"/>
        <v/>
      </c>
      <c r="HI25" s="404" t="str">
        <f t="shared" si="360"/>
        <v/>
      </c>
      <c r="HJ25" s="510">
        <f t="shared" si="361"/>
        <v>1094.53</v>
      </c>
      <c r="HK25" s="404">
        <f t="shared" si="362"/>
        <v>968.73</v>
      </c>
      <c r="HL25" s="500">
        <f t="shared" si="363"/>
        <v>17448.8</v>
      </c>
      <c r="HM25" s="404">
        <f t="shared" si="364"/>
        <v>18590.099999999999</v>
      </c>
    </row>
    <row r="26" spans="1:221">
      <c r="A26" s="756" t="s">
        <v>542</v>
      </c>
      <c r="B26" s="757" t="s">
        <v>1116</v>
      </c>
      <c r="C26" s="759"/>
      <c r="D26" s="612">
        <v>440402</v>
      </c>
      <c r="E26" s="612">
        <v>10</v>
      </c>
      <c r="F26" s="422">
        <v>181</v>
      </c>
      <c r="G26" s="758">
        <v>202</v>
      </c>
      <c r="H26" s="422">
        <v>2</v>
      </c>
      <c r="I26" s="758">
        <v>1</v>
      </c>
      <c r="J26" s="500">
        <f t="shared" si="215"/>
        <v>179</v>
      </c>
      <c r="K26" s="404">
        <f t="shared" si="216"/>
        <v>201</v>
      </c>
      <c r="L26" s="422">
        <v>60</v>
      </c>
      <c r="M26" s="748">
        <v>60</v>
      </c>
      <c r="N26" s="500">
        <f t="shared" si="217"/>
        <v>179</v>
      </c>
      <c r="O26" s="404">
        <f t="shared" si="218"/>
        <v>201</v>
      </c>
      <c r="P26" s="500">
        <f t="shared" si="219"/>
        <v>179</v>
      </c>
      <c r="Q26" s="404">
        <f t="shared" si="220"/>
        <v>201</v>
      </c>
      <c r="R26" s="422">
        <v>14</v>
      </c>
      <c r="S26" s="758">
        <v>25</v>
      </c>
      <c r="T26" s="500">
        <f t="shared" si="221"/>
        <v>14</v>
      </c>
      <c r="U26" s="404">
        <f t="shared" si="222"/>
        <v>25</v>
      </c>
      <c r="V26" s="422">
        <v>5</v>
      </c>
      <c r="W26" s="758">
        <v>9</v>
      </c>
      <c r="X26" s="500">
        <f t="shared" si="223"/>
        <v>5</v>
      </c>
      <c r="Y26" s="404">
        <f t="shared" si="224"/>
        <v>9</v>
      </c>
      <c r="Z26" s="422"/>
      <c r="AA26" s="758"/>
      <c r="AB26" s="500">
        <f t="shared" si="225"/>
        <v>0</v>
      </c>
      <c r="AC26" s="404">
        <f t="shared" si="226"/>
        <v>0</v>
      </c>
      <c r="AD26" s="500">
        <f t="shared" si="227"/>
        <v>19</v>
      </c>
      <c r="AE26" s="404">
        <f t="shared" si="228"/>
        <v>34</v>
      </c>
      <c r="AF26" s="500">
        <f t="shared" si="229"/>
        <v>19</v>
      </c>
      <c r="AG26" s="404">
        <f t="shared" si="230"/>
        <v>34</v>
      </c>
      <c r="AH26" s="424">
        <v>3.94</v>
      </c>
      <c r="AI26" s="749">
        <v>2.0499999999999998</v>
      </c>
      <c r="AJ26" s="500">
        <f t="shared" si="231"/>
        <v>55.16</v>
      </c>
      <c r="AK26" s="404">
        <f t="shared" si="232"/>
        <v>51.249999999999993</v>
      </c>
      <c r="AL26" s="424">
        <v>5.92</v>
      </c>
      <c r="AM26" s="749">
        <v>5.36</v>
      </c>
      <c r="AN26" s="500">
        <f t="shared" si="233"/>
        <v>29.6</v>
      </c>
      <c r="AO26" s="404">
        <f t="shared" si="234"/>
        <v>48.24</v>
      </c>
      <c r="AP26" s="424"/>
      <c r="AQ26" s="749"/>
      <c r="AR26" s="500">
        <f t="shared" si="235"/>
        <v>0</v>
      </c>
      <c r="AS26" s="404">
        <f t="shared" si="236"/>
        <v>0</v>
      </c>
      <c r="AT26" s="236">
        <f t="shared" si="237"/>
        <v>4.4610526315789469</v>
      </c>
      <c r="AU26" s="237">
        <f t="shared" si="238"/>
        <v>2.9261764705882349</v>
      </c>
      <c r="AV26" s="500">
        <f t="shared" si="239"/>
        <v>84.759999999999991</v>
      </c>
      <c r="AW26" s="404">
        <f t="shared" si="240"/>
        <v>99.489999999999981</v>
      </c>
      <c r="AX26" s="422">
        <v>77.900000000000006</v>
      </c>
      <c r="AY26" s="750">
        <v>73.7</v>
      </c>
      <c r="AZ26" s="500">
        <f t="shared" si="241"/>
        <v>1090.6000000000001</v>
      </c>
      <c r="BA26" s="404">
        <f t="shared" si="242"/>
        <v>1842.5</v>
      </c>
      <c r="BB26" s="422">
        <v>103.4</v>
      </c>
      <c r="BC26" s="750">
        <v>81.400000000000006</v>
      </c>
      <c r="BD26" s="500">
        <f t="shared" si="243"/>
        <v>517</v>
      </c>
      <c r="BE26" s="404">
        <f t="shared" si="244"/>
        <v>732.6</v>
      </c>
      <c r="BF26" s="422"/>
      <c r="BG26" s="750"/>
      <c r="BH26" s="500">
        <f t="shared" si="245"/>
        <v>0</v>
      </c>
      <c r="BI26" s="404">
        <f t="shared" si="246"/>
        <v>0</v>
      </c>
      <c r="BJ26" s="500">
        <f t="shared" si="247"/>
        <v>84.610526315789485</v>
      </c>
      <c r="BK26" s="404">
        <f t="shared" si="248"/>
        <v>75.738235294117644</v>
      </c>
      <c r="BL26" s="500">
        <f t="shared" si="249"/>
        <v>1607.6000000000001</v>
      </c>
      <c r="BM26" s="404">
        <f t="shared" si="250"/>
        <v>2575.1</v>
      </c>
      <c r="BN26" s="422">
        <v>70</v>
      </c>
      <c r="BO26" s="423">
        <v>67</v>
      </c>
      <c r="BP26" s="500">
        <f t="shared" si="251"/>
        <v>70</v>
      </c>
      <c r="BQ26" s="404">
        <f t="shared" si="252"/>
        <v>67</v>
      </c>
      <c r="BR26" s="422">
        <v>15</v>
      </c>
      <c r="BS26" s="423">
        <v>14</v>
      </c>
      <c r="BT26" s="500">
        <f t="shared" si="253"/>
        <v>15</v>
      </c>
      <c r="BU26" s="404">
        <f t="shared" si="254"/>
        <v>14</v>
      </c>
      <c r="BV26" s="422"/>
      <c r="BW26" s="423"/>
      <c r="BX26" s="500">
        <f t="shared" si="255"/>
        <v>0</v>
      </c>
      <c r="BY26" s="404">
        <f t="shared" si="256"/>
        <v>0</v>
      </c>
      <c r="BZ26" s="500">
        <f t="shared" si="257"/>
        <v>85</v>
      </c>
      <c r="CA26" s="404">
        <f t="shared" si="258"/>
        <v>81</v>
      </c>
      <c r="CB26" s="500">
        <f t="shared" si="259"/>
        <v>85</v>
      </c>
      <c r="CC26" s="404">
        <f t="shared" si="260"/>
        <v>81</v>
      </c>
      <c r="CD26" s="424">
        <v>2.98</v>
      </c>
      <c r="CE26" s="751">
        <v>3.52</v>
      </c>
      <c r="CF26" s="500">
        <f t="shared" si="261"/>
        <v>208.6</v>
      </c>
      <c r="CG26" s="404">
        <f t="shared" si="262"/>
        <v>235.84</v>
      </c>
      <c r="CH26" s="424">
        <v>5.78</v>
      </c>
      <c r="CI26" s="751">
        <v>5.17</v>
      </c>
      <c r="CJ26" s="500">
        <f t="shared" si="263"/>
        <v>86.7</v>
      </c>
      <c r="CK26" s="404">
        <f t="shared" si="264"/>
        <v>72.38</v>
      </c>
      <c r="CL26" s="424"/>
      <c r="CM26" s="751"/>
      <c r="CN26" s="500">
        <f t="shared" si="265"/>
        <v>0</v>
      </c>
      <c r="CO26" s="404">
        <f t="shared" si="266"/>
        <v>0</v>
      </c>
      <c r="CP26" s="500">
        <f t="shared" si="267"/>
        <v>3.4741176470588235</v>
      </c>
      <c r="CQ26" s="237">
        <f t="shared" si="268"/>
        <v>3.8051851851851857</v>
      </c>
      <c r="CR26" s="500">
        <f t="shared" si="269"/>
        <v>295.3</v>
      </c>
      <c r="CS26" s="404">
        <f t="shared" si="270"/>
        <v>308.22000000000003</v>
      </c>
      <c r="CT26" s="646">
        <v>74.2</v>
      </c>
      <c r="CU26" s="751">
        <v>75.5</v>
      </c>
      <c r="CV26" s="500">
        <f t="shared" si="271"/>
        <v>5194</v>
      </c>
      <c r="CW26" s="404">
        <f t="shared" si="272"/>
        <v>5058.5</v>
      </c>
      <c r="CX26" s="646">
        <v>65.599999999999994</v>
      </c>
      <c r="CY26" s="751">
        <v>67.599999999999994</v>
      </c>
      <c r="CZ26" s="500">
        <f t="shared" si="273"/>
        <v>983.99999999999989</v>
      </c>
      <c r="DA26" s="404">
        <f t="shared" si="274"/>
        <v>946.39999999999986</v>
      </c>
      <c r="DB26" s="646"/>
      <c r="DC26" s="751"/>
      <c r="DD26" s="500">
        <f t="shared" si="275"/>
        <v>0</v>
      </c>
      <c r="DE26" s="404">
        <f t="shared" si="276"/>
        <v>0</v>
      </c>
      <c r="DF26" s="500">
        <f t="shared" si="277"/>
        <v>72.682352941176475</v>
      </c>
      <c r="DG26" s="404">
        <f t="shared" si="278"/>
        <v>74.134567901234561</v>
      </c>
      <c r="DH26" s="500">
        <f t="shared" si="279"/>
        <v>6178</v>
      </c>
      <c r="DI26" s="404">
        <f t="shared" si="280"/>
        <v>6004.9</v>
      </c>
      <c r="DJ26" s="500">
        <f t="shared" si="281"/>
        <v>104</v>
      </c>
      <c r="DK26" s="404">
        <f t="shared" si="282"/>
        <v>115</v>
      </c>
      <c r="DL26" s="500">
        <f t="shared" si="283"/>
        <v>104</v>
      </c>
      <c r="DM26" s="404">
        <f t="shared" si="284"/>
        <v>115</v>
      </c>
      <c r="DN26" s="236">
        <f t="shared" si="285"/>
        <v>3.6544230769230768</v>
      </c>
      <c r="DO26" s="237">
        <f t="shared" si="286"/>
        <v>3.5453043478260873</v>
      </c>
      <c r="DP26" s="500">
        <f t="shared" si="287"/>
        <v>380.06</v>
      </c>
      <c r="DQ26" s="404">
        <f t="shared" si="288"/>
        <v>407.71000000000004</v>
      </c>
      <c r="DR26" s="500">
        <f t="shared" si="289"/>
        <v>74.861538461538458</v>
      </c>
      <c r="DS26" s="404">
        <f t="shared" si="290"/>
        <v>74.608695652173907</v>
      </c>
      <c r="DT26" s="500">
        <f t="shared" si="291"/>
        <v>7785.5999999999995</v>
      </c>
      <c r="DU26" s="404">
        <f t="shared" si="292"/>
        <v>8580</v>
      </c>
      <c r="DV26" s="646">
        <v>49</v>
      </c>
      <c r="DW26" s="752">
        <v>55</v>
      </c>
      <c r="DX26" s="500">
        <f t="shared" si="293"/>
        <v>49</v>
      </c>
      <c r="DY26" s="404">
        <f t="shared" si="294"/>
        <v>55</v>
      </c>
      <c r="DZ26" s="646">
        <v>26</v>
      </c>
      <c r="EA26" s="752">
        <v>31</v>
      </c>
      <c r="EB26" s="500">
        <f t="shared" si="295"/>
        <v>26</v>
      </c>
      <c r="EC26" s="404">
        <f t="shared" si="296"/>
        <v>31</v>
      </c>
      <c r="ED26" s="646"/>
      <c r="EE26" s="752"/>
      <c r="EF26" s="500">
        <f t="shared" si="297"/>
        <v>0</v>
      </c>
      <c r="EG26" s="404">
        <f t="shared" si="298"/>
        <v>0</v>
      </c>
      <c r="EH26" s="500">
        <f t="shared" si="299"/>
        <v>75</v>
      </c>
      <c r="EI26" s="404">
        <f t="shared" si="300"/>
        <v>86</v>
      </c>
      <c r="EJ26" s="500">
        <f t="shared" si="301"/>
        <v>75</v>
      </c>
      <c r="EK26" s="404">
        <f t="shared" si="302"/>
        <v>86</v>
      </c>
      <c r="EL26" s="424">
        <v>2.72</v>
      </c>
      <c r="EM26" s="750">
        <v>2.6</v>
      </c>
      <c r="EN26" s="500">
        <f t="shared" si="303"/>
        <v>133.28</v>
      </c>
      <c r="EO26" s="404">
        <f t="shared" si="304"/>
        <v>143</v>
      </c>
      <c r="EP26" s="424">
        <v>3.23</v>
      </c>
      <c r="EQ26" s="750">
        <v>2.69</v>
      </c>
      <c r="ER26" s="500">
        <f t="shared" si="305"/>
        <v>83.98</v>
      </c>
      <c r="ES26" s="404">
        <f t="shared" si="306"/>
        <v>83.39</v>
      </c>
      <c r="ET26" s="424"/>
      <c r="EU26" s="750"/>
      <c r="EV26" s="500">
        <f t="shared" si="307"/>
        <v>0</v>
      </c>
      <c r="EW26" s="404">
        <f t="shared" si="308"/>
        <v>0</v>
      </c>
      <c r="EX26" s="236">
        <f t="shared" si="309"/>
        <v>2.8967999999999998</v>
      </c>
      <c r="EY26" s="237">
        <f t="shared" si="310"/>
        <v>2.6324418604651161</v>
      </c>
      <c r="EZ26" s="500">
        <f t="shared" si="311"/>
        <v>217.26</v>
      </c>
      <c r="FA26" s="404">
        <f t="shared" si="312"/>
        <v>226.39</v>
      </c>
      <c r="FB26" s="646">
        <v>54.1</v>
      </c>
      <c r="FC26" s="750">
        <v>59.9</v>
      </c>
      <c r="FD26" s="500">
        <f t="shared" si="313"/>
        <v>2650.9</v>
      </c>
      <c r="FE26" s="404">
        <f t="shared" si="314"/>
        <v>3294.5</v>
      </c>
      <c r="FF26" s="646">
        <v>47.7</v>
      </c>
      <c r="FG26" s="750">
        <v>46.2</v>
      </c>
      <c r="FH26" s="500">
        <f t="shared" si="315"/>
        <v>1240.2</v>
      </c>
      <c r="FI26" s="404">
        <f t="shared" si="316"/>
        <v>1432.2</v>
      </c>
      <c r="FJ26" s="646"/>
      <c r="FK26" s="750"/>
      <c r="FL26" s="500">
        <f t="shared" si="317"/>
        <v>0</v>
      </c>
      <c r="FM26" s="404">
        <f t="shared" si="318"/>
        <v>0</v>
      </c>
      <c r="FN26" s="500">
        <f t="shared" si="319"/>
        <v>51.881333333333338</v>
      </c>
      <c r="FO26" s="404">
        <f t="shared" si="320"/>
        <v>54.961627906976744</v>
      </c>
      <c r="FP26" s="500">
        <f t="shared" si="321"/>
        <v>3891.1000000000004</v>
      </c>
      <c r="FQ26" s="404">
        <f t="shared" si="322"/>
        <v>4726.7</v>
      </c>
      <c r="FR26" s="646">
        <v>0</v>
      </c>
      <c r="FS26" s="753">
        <v>0</v>
      </c>
      <c r="FT26" s="500">
        <f t="shared" si="323"/>
        <v>0</v>
      </c>
      <c r="FU26" s="404">
        <f t="shared" si="324"/>
        <v>0</v>
      </c>
      <c r="FV26" s="424"/>
      <c r="FW26" s="754"/>
      <c r="FX26" s="500">
        <f t="shared" si="325"/>
        <v>0</v>
      </c>
      <c r="FY26" s="404">
        <f t="shared" si="326"/>
        <v>0</v>
      </c>
      <c r="FZ26" s="424"/>
      <c r="GA26" s="754"/>
      <c r="GB26" s="500">
        <f t="shared" si="327"/>
        <v>0</v>
      </c>
      <c r="GC26" s="404">
        <f t="shared" si="328"/>
        <v>0</v>
      </c>
      <c r="GD26" s="510">
        <f t="shared" si="329"/>
        <v>133</v>
      </c>
      <c r="GE26" s="404">
        <f t="shared" si="330"/>
        <v>147</v>
      </c>
      <c r="GF26" s="500">
        <f t="shared" si="331"/>
        <v>133</v>
      </c>
      <c r="GG26" s="404">
        <f t="shared" si="332"/>
        <v>147</v>
      </c>
      <c r="GH26" s="500">
        <f t="shared" si="333"/>
        <v>397.03999999999996</v>
      </c>
      <c r="GI26" s="404">
        <f t="shared" si="334"/>
        <v>430.09</v>
      </c>
      <c r="GJ26" s="500">
        <f t="shared" si="335"/>
        <v>8935.5</v>
      </c>
      <c r="GK26" s="404">
        <f t="shared" si="336"/>
        <v>10195.5</v>
      </c>
      <c r="GL26" s="510">
        <f t="shared" si="337"/>
        <v>46</v>
      </c>
      <c r="GM26" s="404">
        <f t="shared" si="338"/>
        <v>54</v>
      </c>
      <c r="GN26" s="500">
        <f t="shared" si="339"/>
        <v>46</v>
      </c>
      <c r="GO26" s="404">
        <f t="shared" si="340"/>
        <v>54</v>
      </c>
      <c r="GP26" s="500">
        <f t="shared" si="341"/>
        <v>200.28000000000003</v>
      </c>
      <c r="GQ26" s="404">
        <f t="shared" si="342"/>
        <v>204.01</v>
      </c>
      <c r="GR26" s="500">
        <f t="shared" si="343"/>
        <v>2741.2</v>
      </c>
      <c r="GS26" s="404">
        <f t="shared" si="344"/>
        <v>3111.2</v>
      </c>
      <c r="GT26" s="510">
        <f t="shared" si="345"/>
        <v>179</v>
      </c>
      <c r="GU26" s="404">
        <f t="shared" si="346"/>
        <v>201</v>
      </c>
      <c r="GV26" s="500">
        <f t="shared" si="347"/>
        <v>179</v>
      </c>
      <c r="GW26" s="404">
        <f t="shared" si="348"/>
        <v>201</v>
      </c>
      <c r="GX26" s="500">
        <f t="shared" si="349"/>
        <v>597.31999999999994</v>
      </c>
      <c r="GY26" s="404">
        <f t="shared" si="350"/>
        <v>634.09999999999991</v>
      </c>
      <c r="GZ26" s="500">
        <f t="shared" si="351"/>
        <v>11676.7</v>
      </c>
      <c r="HA26" s="404">
        <f t="shared" si="352"/>
        <v>13306.7</v>
      </c>
      <c r="HB26" s="510">
        <f t="shared" si="353"/>
        <v>0</v>
      </c>
      <c r="HC26" s="404">
        <f t="shared" si="354"/>
        <v>0</v>
      </c>
      <c r="HD26" s="500">
        <f t="shared" si="355"/>
        <v>0</v>
      </c>
      <c r="HE26" s="404">
        <f t="shared" si="356"/>
        <v>0</v>
      </c>
      <c r="HF26" s="500" t="str">
        <f t="shared" si="357"/>
        <v/>
      </c>
      <c r="HG26" s="404" t="str">
        <f t="shared" si="358"/>
        <v/>
      </c>
      <c r="HH26" s="500" t="str">
        <f t="shared" si="359"/>
        <v/>
      </c>
      <c r="HI26" s="404" t="str">
        <f t="shared" si="360"/>
        <v/>
      </c>
      <c r="HJ26" s="510">
        <f t="shared" si="361"/>
        <v>597.31999999999994</v>
      </c>
      <c r="HK26" s="404">
        <f t="shared" si="362"/>
        <v>634.1</v>
      </c>
      <c r="HL26" s="500">
        <f t="shared" si="363"/>
        <v>11676.7</v>
      </c>
      <c r="HM26" s="404">
        <f t="shared" si="364"/>
        <v>13306.7</v>
      </c>
    </row>
    <row r="27" spans="1:221">
      <c r="A27" s="756" t="s">
        <v>542</v>
      </c>
      <c r="B27" s="757" t="s">
        <v>1117</v>
      </c>
      <c r="C27" s="747"/>
      <c r="D27" s="612">
        <v>106625</v>
      </c>
      <c r="E27" s="612">
        <v>10</v>
      </c>
      <c r="F27" s="422">
        <v>324</v>
      </c>
      <c r="G27" s="758">
        <v>272</v>
      </c>
      <c r="H27" s="422">
        <v>20</v>
      </c>
      <c r="I27" s="758">
        <v>5</v>
      </c>
      <c r="J27" s="500">
        <f t="shared" si="215"/>
        <v>304</v>
      </c>
      <c r="K27" s="404">
        <f t="shared" si="216"/>
        <v>267</v>
      </c>
      <c r="L27" s="422">
        <v>60</v>
      </c>
      <c r="M27" s="748">
        <v>60</v>
      </c>
      <c r="N27" s="500">
        <f t="shared" si="217"/>
        <v>304</v>
      </c>
      <c r="O27" s="404">
        <f t="shared" si="218"/>
        <v>267</v>
      </c>
      <c r="P27" s="500">
        <f t="shared" si="219"/>
        <v>304</v>
      </c>
      <c r="Q27" s="404">
        <f t="shared" si="220"/>
        <v>267</v>
      </c>
      <c r="R27" s="422">
        <v>9</v>
      </c>
      <c r="S27" s="758">
        <v>8</v>
      </c>
      <c r="T27" s="500">
        <f t="shared" si="221"/>
        <v>9</v>
      </c>
      <c r="U27" s="404">
        <f t="shared" si="222"/>
        <v>8</v>
      </c>
      <c r="V27" s="422">
        <v>9</v>
      </c>
      <c r="W27" s="758">
        <v>6</v>
      </c>
      <c r="X27" s="500">
        <f t="shared" si="223"/>
        <v>9</v>
      </c>
      <c r="Y27" s="404">
        <f t="shared" si="224"/>
        <v>6</v>
      </c>
      <c r="Z27" s="422"/>
      <c r="AA27" s="758"/>
      <c r="AB27" s="500">
        <f t="shared" si="225"/>
        <v>0</v>
      </c>
      <c r="AC27" s="404">
        <f t="shared" si="226"/>
        <v>0</v>
      </c>
      <c r="AD27" s="500">
        <f t="shared" si="227"/>
        <v>18</v>
      </c>
      <c r="AE27" s="404">
        <f t="shared" si="228"/>
        <v>14</v>
      </c>
      <c r="AF27" s="500">
        <f t="shared" si="229"/>
        <v>18</v>
      </c>
      <c r="AG27" s="404">
        <f t="shared" si="230"/>
        <v>14</v>
      </c>
      <c r="AH27" s="424">
        <v>2.84</v>
      </c>
      <c r="AI27" s="749">
        <v>3.52</v>
      </c>
      <c r="AJ27" s="500">
        <f t="shared" si="231"/>
        <v>25.56</v>
      </c>
      <c r="AK27" s="404">
        <f t="shared" si="232"/>
        <v>28.16</v>
      </c>
      <c r="AL27" s="424">
        <v>3.31</v>
      </c>
      <c r="AM27" s="749">
        <v>4.1500000000000004</v>
      </c>
      <c r="AN27" s="500">
        <f t="shared" si="233"/>
        <v>29.79</v>
      </c>
      <c r="AO27" s="404">
        <f t="shared" si="234"/>
        <v>24.900000000000002</v>
      </c>
      <c r="AP27" s="424"/>
      <c r="AQ27" s="749"/>
      <c r="AR27" s="500">
        <f t="shared" si="235"/>
        <v>0</v>
      </c>
      <c r="AS27" s="404">
        <f t="shared" si="236"/>
        <v>0</v>
      </c>
      <c r="AT27" s="236">
        <f t="shared" si="237"/>
        <v>3.0749999999999997</v>
      </c>
      <c r="AU27" s="237">
        <f t="shared" si="238"/>
        <v>3.79</v>
      </c>
      <c r="AV27" s="500">
        <f t="shared" si="239"/>
        <v>55.349999999999994</v>
      </c>
      <c r="AW27" s="404">
        <f t="shared" si="240"/>
        <v>53.06</v>
      </c>
      <c r="AX27" s="422">
        <v>100.9</v>
      </c>
      <c r="AY27" s="750">
        <v>86.6</v>
      </c>
      <c r="AZ27" s="500">
        <f t="shared" si="241"/>
        <v>908.1</v>
      </c>
      <c r="BA27" s="404">
        <f t="shared" si="242"/>
        <v>692.8</v>
      </c>
      <c r="BB27" s="422">
        <v>77.8</v>
      </c>
      <c r="BC27" s="750">
        <v>81.2</v>
      </c>
      <c r="BD27" s="500">
        <f t="shared" si="243"/>
        <v>700.19999999999993</v>
      </c>
      <c r="BE27" s="404">
        <f t="shared" si="244"/>
        <v>487.20000000000005</v>
      </c>
      <c r="BF27" s="422"/>
      <c r="BG27" s="750"/>
      <c r="BH27" s="500">
        <f t="shared" si="245"/>
        <v>0</v>
      </c>
      <c r="BI27" s="404">
        <f t="shared" si="246"/>
        <v>0</v>
      </c>
      <c r="BJ27" s="500">
        <f t="shared" si="247"/>
        <v>89.35</v>
      </c>
      <c r="BK27" s="404">
        <f t="shared" si="248"/>
        <v>84.285714285714292</v>
      </c>
      <c r="BL27" s="500">
        <f t="shared" si="249"/>
        <v>1608.3</v>
      </c>
      <c r="BM27" s="404">
        <f t="shared" si="250"/>
        <v>1180</v>
      </c>
      <c r="BN27" s="422">
        <v>116</v>
      </c>
      <c r="BO27" s="423">
        <v>106</v>
      </c>
      <c r="BP27" s="500">
        <f t="shared" si="251"/>
        <v>116</v>
      </c>
      <c r="BQ27" s="404">
        <f t="shared" si="252"/>
        <v>106</v>
      </c>
      <c r="BR27" s="422">
        <v>37</v>
      </c>
      <c r="BS27" s="423">
        <v>23</v>
      </c>
      <c r="BT27" s="500">
        <f t="shared" si="253"/>
        <v>37</v>
      </c>
      <c r="BU27" s="404">
        <f t="shared" si="254"/>
        <v>23</v>
      </c>
      <c r="BV27" s="422"/>
      <c r="BW27" s="423"/>
      <c r="BX27" s="500">
        <f t="shared" si="255"/>
        <v>0</v>
      </c>
      <c r="BY27" s="404">
        <f t="shared" si="256"/>
        <v>0</v>
      </c>
      <c r="BZ27" s="500">
        <f t="shared" si="257"/>
        <v>153</v>
      </c>
      <c r="CA27" s="404">
        <f t="shared" si="258"/>
        <v>129</v>
      </c>
      <c r="CB27" s="500">
        <f t="shared" si="259"/>
        <v>153</v>
      </c>
      <c r="CC27" s="404">
        <f t="shared" si="260"/>
        <v>129</v>
      </c>
      <c r="CD27" s="424">
        <v>13.49</v>
      </c>
      <c r="CE27" s="751">
        <v>4.18</v>
      </c>
      <c r="CF27" s="500">
        <f t="shared" si="261"/>
        <v>1564.84</v>
      </c>
      <c r="CG27" s="404">
        <f t="shared" si="262"/>
        <v>443.08</v>
      </c>
      <c r="CH27" s="424">
        <v>6.09</v>
      </c>
      <c r="CI27" s="751">
        <v>6.69</v>
      </c>
      <c r="CJ27" s="500">
        <f t="shared" si="263"/>
        <v>225.32999999999998</v>
      </c>
      <c r="CK27" s="404">
        <f t="shared" si="264"/>
        <v>153.87</v>
      </c>
      <c r="CL27" s="424"/>
      <c r="CM27" s="751"/>
      <c r="CN27" s="500">
        <f t="shared" si="265"/>
        <v>0</v>
      </c>
      <c r="CO27" s="404">
        <f t="shared" si="266"/>
        <v>0</v>
      </c>
      <c r="CP27" s="500">
        <f t="shared" si="267"/>
        <v>11.700457516339869</v>
      </c>
      <c r="CQ27" s="237">
        <f t="shared" si="268"/>
        <v>4.6275193798449612</v>
      </c>
      <c r="CR27" s="500">
        <f t="shared" si="269"/>
        <v>1790.1699999999998</v>
      </c>
      <c r="CS27" s="404">
        <f t="shared" si="270"/>
        <v>596.95000000000005</v>
      </c>
      <c r="CT27" s="646">
        <v>84.2</v>
      </c>
      <c r="CU27" s="751">
        <v>86.3</v>
      </c>
      <c r="CV27" s="500">
        <f t="shared" si="271"/>
        <v>9767.2000000000007</v>
      </c>
      <c r="CW27" s="404">
        <f t="shared" si="272"/>
        <v>9147.7999999999993</v>
      </c>
      <c r="CX27" s="646">
        <v>85.8</v>
      </c>
      <c r="CY27" s="751">
        <v>102.1</v>
      </c>
      <c r="CZ27" s="500">
        <f t="shared" si="273"/>
        <v>3174.6</v>
      </c>
      <c r="DA27" s="404">
        <f t="shared" si="274"/>
        <v>2348.2999999999997</v>
      </c>
      <c r="DB27" s="646"/>
      <c r="DC27" s="751"/>
      <c r="DD27" s="500">
        <f t="shared" si="275"/>
        <v>0</v>
      </c>
      <c r="DE27" s="404">
        <f t="shared" si="276"/>
        <v>0</v>
      </c>
      <c r="DF27" s="500">
        <f t="shared" si="277"/>
        <v>84.586928104575165</v>
      </c>
      <c r="DG27" s="404">
        <f t="shared" si="278"/>
        <v>89.117054263565876</v>
      </c>
      <c r="DH27" s="500">
        <f t="shared" si="279"/>
        <v>12941.800000000001</v>
      </c>
      <c r="DI27" s="404">
        <f t="shared" si="280"/>
        <v>11496.099999999999</v>
      </c>
      <c r="DJ27" s="500">
        <f t="shared" si="281"/>
        <v>171</v>
      </c>
      <c r="DK27" s="404">
        <f t="shared" si="282"/>
        <v>143</v>
      </c>
      <c r="DL27" s="500">
        <f t="shared" si="283"/>
        <v>171</v>
      </c>
      <c r="DM27" s="404">
        <f t="shared" si="284"/>
        <v>143</v>
      </c>
      <c r="DN27" s="236">
        <f t="shared" si="285"/>
        <v>10.79251461988304</v>
      </c>
      <c r="DO27" s="237">
        <f t="shared" si="286"/>
        <v>4.5455244755244752</v>
      </c>
      <c r="DP27" s="500">
        <f t="shared" si="287"/>
        <v>1845.5199999999998</v>
      </c>
      <c r="DQ27" s="404">
        <f t="shared" si="288"/>
        <v>650.01</v>
      </c>
      <c r="DR27" s="500">
        <f t="shared" si="289"/>
        <v>85.08830409356726</v>
      </c>
      <c r="DS27" s="404">
        <f t="shared" si="290"/>
        <v>88.644055944055935</v>
      </c>
      <c r="DT27" s="500">
        <f t="shared" si="291"/>
        <v>14550.100000000002</v>
      </c>
      <c r="DU27" s="404">
        <f t="shared" si="292"/>
        <v>12676.099999999999</v>
      </c>
      <c r="DV27" s="646">
        <v>70</v>
      </c>
      <c r="DW27" s="752">
        <v>59</v>
      </c>
      <c r="DX27" s="500">
        <f t="shared" si="293"/>
        <v>70</v>
      </c>
      <c r="DY27" s="404">
        <f t="shared" si="294"/>
        <v>59</v>
      </c>
      <c r="DZ27" s="646">
        <v>63</v>
      </c>
      <c r="EA27" s="752">
        <v>65</v>
      </c>
      <c r="EB27" s="500">
        <f t="shared" si="295"/>
        <v>63</v>
      </c>
      <c r="EC27" s="404">
        <f t="shared" si="296"/>
        <v>65</v>
      </c>
      <c r="ED27" s="646"/>
      <c r="EE27" s="752"/>
      <c r="EF27" s="500">
        <f t="shared" si="297"/>
        <v>0</v>
      </c>
      <c r="EG27" s="404">
        <f t="shared" si="298"/>
        <v>0</v>
      </c>
      <c r="EH27" s="500">
        <f t="shared" si="299"/>
        <v>133</v>
      </c>
      <c r="EI27" s="404">
        <f t="shared" si="300"/>
        <v>124</v>
      </c>
      <c r="EJ27" s="500">
        <f t="shared" si="301"/>
        <v>133</v>
      </c>
      <c r="EK27" s="404">
        <f t="shared" si="302"/>
        <v>124</v>
      </c>
      <c r="EL27" s="424">
        <v>5.54</v>
      </c>
      <c r="EM27" s="750">
        <v>3.97</v>
      </c>
      <c r="EN27" s="500">
        <f t="shared" si="303"/>
        <v>387.8</v>
      </c>
      <c r="EO27" s="404">
        <f t="shared" si="304"/>
        <v>234.23000000000002</v>
      </c>
      <c r="EP27" s="424">
        <v>6.27</v>
      </c>
      <c r="EQ27" s="750">
        <v>6.18</v>
      </c>
      <c r="ER27" s="500">
        <f t="shared" si="305"/>
        <v>395.01</v>
      </c>
      <c r="ES27" s="404">
        <f t="shared" si="306"/>
        <v>401.7</v>
      </c>
      <c r="ET27" s="424"/>
      <c r="EU27" s="750"/>
      <c r="EV27" s="500">
        <f t="shared" si="307"/>
        <v>0</v>
      </c>
      <c r="EW27" s="404">
        <f t="shared" si="308"/>
        <v>0</v>
      </c>
      <c r="EX27" s="236">
        <f t="shared" si="309"/>
        <v>5.88578947368421</v>
      </c>
      <c r="EY27" s="237">
        <f t="shared" si="310"/>
        <v>5.1284677419354843</v>
      </c>
      <c r="EZ27" s="500">
        <f t="shared" si="311"/>
        <v>782.81</v>
      </c>
      <c r="FA27" s="404">
        <f t="shared" si="312"/>
        <v>635.93000000000006</v>
      </c>
      <c r="FB27" s="646">
        <v>81.599999999999994</v>
      </c>
      <c r="FC27" s="750">
        <v>80.8</v>
      </c>
      <c r="FD27" s="500">
        <f t="shared" si="313"/>
        <v>5712</v>
      </c>
      <c r="FE27" s="404">
        <f t="shared" si="314"/>
        <v>4767.2</v>
      </c>
      <c r="FF27" s="646">
        <v>76.3</v>
      </c>
      <c r="FG27" s="750">
        <v>84</v>
      </c>
      <c r="FH27" s="500">
        <f t="shared" si="315"/>
        <v>4806.8999999999996</v>
      </c>
      <c r="FI27" s="404">
        <f t="shared" si="316"/>
        <v>5460</v>
      </c>
      <c r="FJ27" s="646"/>
      <c r="FK27" s="750"/>
      <c r="FL27" s="500">
        <f t="shared" si="317"/>
        <v>0</v>
      </c>
      <c r="FM27" s="404">
        <f t="shared" si="318"/>
        <v>0</v>
      </c>
      <c r="FN27" s="500">
        <f t="shared" si="319"/>
        <v>79.089473684210517</v>
      </c>
      <c r="FO27" s="404">
        <f t="shared" si="320"/>
        <v>82.477419354838716</v>
      </c>
      <c r="FP27" s="500">
        <f t="shared" si="321"/>
        <v>10518.9</v>
      </c>
      <c r="FQ27" s="404">
        <f t="shared" si="322"/>
        <v>10227.200000000001</v>
      </c>
      <c r="FR27" s="646">
        <v>0</v>
      </c>
      <c r="FS27" s="753">
        <v>0</v>
      </c>
      <c r="FT27" s="500">
        <f t="shared" si="323"/>
        <v>0</v>
      </c>
      <c r="FU27" s="404">
        <f t="shared" si="324"/>
        <v>0</v>
      </c>
      <c r="FV27" s="424"/>
      <c r="FW27" s="754"/>
      <c r="FX27" s="500">
        <f t="shared" si="325"/>
        <v>0</v>
      </c>
      <c r="FY27" s="404">
        <f t="shared" si="326"/>
        <v>0</v>
      </c>
      <c r="FZ27" s="424"/>
      <c r="GA27" s="754"/>
      <c r="GB27" s="500">
        <f t="shared" si="327"/>
        <v>0</v>
      </c>
      <c r="GC27" s="404">
        <f t="shared" si="328"/>
        <v>0</v>
      </c>
      <c r="GD27" s="510">
        <f t="shared" si="329"/>
        <v>195</v>
      </c>
      <c r="GE27" s="404">
        <f t="shared" si="330"/>
        <v>173</v>
      </c>
      <c r="GF27" s="500">
        <f t="shared" si="331"/>
        <v>195</v>
      </c>
      <c r="GG27" s="404">
        <f t="shared" si="332"/>
        <v>173</v>
      </c>
      <c r="GH27" s="500">
        <f t="shared" si="333"/>
        <v>1978.1999999999998</v>
      </c>
      <c r="GI27" s="404">
        <f t="shared" si="334"/>
        <v>705.47</v>
      </c>
      <c r="GJ27" s="500">
        <f t="shared" si="335"/>
        <v>16387.300000000003</v>
      </c>
      <c r="GK27" s="404">
        <f t="shared" si="336"/>
        <v>14607.8</v>
      </c>
      <c r="GL27" s="510">
        <f t="shared" si="337"/>
        <v>109</v>
      </c>
      <c r="GM27" s="404">
        <f t="shared" si="338"/>
        <v>94</v>
      </c>
      <c r="GN27" s="500">
        <f t="shared" si="339"/>
        <v>109</v>
      </c>
      <c r="GO27" s="404">
        <f t="shared" si="340"/>
        <v>94</v>
      </c>
      <c r="GP27" s="500">
        <f t="shared" si="341"/>
        <v>650.13</v>
      </c>
      <c r="GQ27" s="404">
        <f t="shared" si="342"/>
        <v>580.47</v>
      </c>
      <c r="GR27" s="500">
        <f t="shared" si="343"/>
        <v>8681.6999999999989</v>
      </c>
      <c r="GS27" s="404">
        <f t="shared" si="344"/>
        <v>8295.5</v>
      </c>
      <c r="GT27" s="510">
        <f t="shared" si="345"/>
        <v>304</v>
      </c>
      <c r="GU27" s="404">
        <f t="shared" si="346"/>
        <v>267</v>
      </c>
      <c r="GV27" s="500">
        <f t="shared" si="347"/>
        <v>304</v>
      </c>
      <c r="GW27" s="404">
        <f t="shared" si="348"/>
        <v>267</v>
      </c>
      <c r="GX27" s="500">
        <f t="shared" si="349"/>
        <v>2628.33</v>
      </c>
      <c r="GY27" s="404">
        <f t="shared" si="350"/>
        <v>1285.94</v>
      </c>
      <c r="GZ27" s="500">
        <f t="shared" si="351"/>
        <v>25069</v>
      </c>
      <c r="HA27" s="404">
        <f t="shared" si="352"/>
        <v>22903.3</v>
      </c>
      <c r="HB27" s="510">
        <f t="shared" si="353"/>
        <v>0</v>
      </c>
      <c r="HC27" s="404">
        <f t="shared" si="354"/>
        <v>0</v>
      </c>
      <c r="HD27" s="500">
        <f t="shared" si="355"/>
        <v>0</v>
      </c>
      <c r="HE27" s="404">
        <f t="shared" si="356"/>
        <v>0</v>
      </c>
      <c r="HF27" s="500" t="str">
        <f t="shared" si="357"/>
        <v/>
      </c>
      <c r="HG27" s="404" t="str">
        <f t="shared" si="358"/>
        <v/>
      </c>
      <c r="HH27" s="500" t="str">
        <f t="shared" si="359"/>
        <v/>
      </c>
      <c r="HI27" s="404" t="str">
        <f t="shared" si="360"/>
        <v/>
      </c>
      <c r="HJ27" s="510">
        <f t="shared" si="361"/>
        <v>2628.33</v>
      </c>
      <c r="HK27" s="404">
        <f t="shared" si="362"/>
        <v>1285.94</v>
      </c>
      <c r="HL27" s="500">
        <f t="shared" si="363"/>
        <v>25069</v>
      </c>
      <c r="HM27" s="404">
        <f t="shared" si="364"/>
        <v>22903.3</v>
      </c>
    </row>
    <row r="28" spans="1:221">
      <c r="A28" s="756" t="s">
        <v>542</v>
      </c>
      <c r="B28" s="746" t="s">
        <v>1118</v>
      </c>
      <c r="C28" s="755"/>
      <c r="D28" s="612">
        <v>107521</v>
      </c>
      <c r="E28" s="612">
        <v>10</v>
      </c>
      <c r="F28" s="422">
        <v>166</v>
      </c>
      <c r="G28" s="758">
        <v>152</v>
      </c>
      <c r="H28" s="422">
        <v>7</v>
      </c>
      <c r="I28" s="758">
        <v>6</v>
      </c>
      <c r="J28" s="500">
        <f t="shared" si="215"/>
        <v>159</v>
      </c>
      <c r="K28" s="404">
        <f t="shared" si="216"/>
        <v>146</v>
      </c>
      <c r="L28" s="422">
        <v>60</v>
      </c>
      <c r="M28" s="748">
        <v>60</v>
      </c>
      <c r="N28" s="500">
        <f t="shared" si="217"/>
        <v>159</v>
      </c>
      <c r="O28" s="404">
        <f t="shared" si="218"/>
        <v>146</v>
      </c>
      <c r="P28" s="500">
        <f t="shared" si="219"/>
        <v>152</v>
      </c>
      <c r="Q28" s="404">
        <f t="shared" si="220"/>
        <v>144</v>
      </c>
      <c r="R28" s="422">
        <v>16</v>
      </c>
      <c r="S28" s="758">
        <v>23</v>
      </c>
      <c r="T28" s="500">
        <f t="shared" si="221"/>
        <v>16</v>
      </c>
      <c r="U28" s="404">
        <f t="shared" si="222"/>
        <v>23</v>
      </c>
      <c r="V28" s="422">
        <v>1</v>
      </c>
      <c r="W28" s="758">
        <v>4</v>
      </c>
      <c r="X28" s="500">
        <f t="shared" si="223"/>
        <v>1</v>
      </c>
      <c r="Y28" s="404">
        <f t="shared" si="224"/>
        <v>4</v>
      </c>
      <c r="Z28" s="422"/>
      <c r="AA28" s="758"/>
      <c r="AB28" s="500">
        <f t="shared" si="225"/>
        <v>0</v>
      </c>
      <c r="AC28" s="404">
        <f t="shared" si="226"/>
        <v>0</v>
      </c>
      <c r="AD28" s="500">
        <f t="shared" si="227"/>
        <v>17</v>
      </c>
      <c r="AE28" s="404">
        <f t="shared" si="228"/>
        <v>27</v>
      </c>
      <c r="AF28" s="500">
        <f t="shared" si="229"/>
        <v>17</v>
      </c>
      <c r="AG28" s="404">
        <f t="shared" si="230"/>
        <v>27</v>
      </c>
      <c r="AH28" s="424">
        <v>3.08</v>
      </c>
      <c r="AI28" s="749">
        <v>3.39</v>
      </c>
      <c r="AJ28" s="500">
        <f t="shared" si="231"/>
        <v>49.28</v>
      </c>
      <c r="AK28" s="404">
        <f t="shared" si="232"/>
        <v>77.97</v>
      </c>
      <c r="AL28" s="424">
        <v>6.75</v>
      </c>
      <c r="AM28" s="749">
        <v>10.35</v>
      </c>
      <c r="AN28" s="500">
        <f t="shared" si="233"/>
        <v>6.75</v>
      </c>
      <c r="AO28" s="404">
        <f t="shared" si="234"/>
        <v>41.4</v>
      </c>
      <c r="AP28" s="424"/>
      <c r="AQ28" s="749"/>
      <c r="AR28" s="500">
        <f t="shared" si="235"/>
        <v>0</v>
      </c>
      <c r="AS28" s="404">
        <f t="shared" si="236"/>
        <v>0</v>
      </c>
      <c r="AT28" s="236">
        <f t="shared" si="237"/>
        <v>3.2958823529411765</v>
      </c>
      <c r="AU28" s="237">
        <f t="shared" si="238"/>
        <v>4.4211111111111112</v>
      </c>
      <c r="AV28" s="500">
        <f t="shared" si="239"/>
        <v>56.03</v>
      </c>
      <c r="AW28" s="404">
        <f t="shared" si="240"/>
        <v>119.37</v>
      </c>
      <c r="AX28" s="422">
        <v>90.6</v>
      </c>
      <c r="AY28" s="750">
        <v>96</v>
      </c>
      <c r="AZ28" s="500">
        <f t="shared" si="241"/>
        <v>1449.6</v>
      </c>
      <c r="BA28" s="404">
        <f t="shared" si="242"/>
        <v>2208</v>
      </c>
      <c r="BB28" s="422">
        <v>95</v>
      </c>
      <c r="BC28" s="750">
        <v>89.8</v>
      </c>
      <c r="BD28" s="500">
        <f t="shared" si="243"/>
        <v>95</v>
      </c>
      <c r="BE28" s="404">
        <f t="shared" si="244"/>
        <v>359.2</v>
      </c>
      <c r="BF28" s="422"/>
      <c r="BG28" s="750"/>
      <c r="BH28" s="500">
        <f t="shared" si="245"/>
        <v>0</v>
      </c>
      <c r="BI28" s="404">
        <f t="shared" si="246"/>
        <v>0</v>
      </c>
      <c r="BJ28" s="500">
        <f t="shared" si="247"/>
        <v>90.858823529411765</v>
      </c>
      <c r="BK28" s="404">
        <f t="shared" si="248"/>
        <v>95.081481481481475</v>
      </c>
      <c r="BL28" s="500">
        <f t="shared" si="249"/>
        <v>1544.6</v>
      </c>
      <c r="BM28" s="404">
        <f t="shared" si="250"/>
        <v>2567.1999999999998</v>
      </c>
      <c r="BN28" s="422">
        <v>38</v>
      </c>
      <c r="BO28" s="423">
        <v>37</v>
      </c>
      <c r="BP28" s="500">
        <f t="shared" si="251"/>
        <v>38</v>
      </c>
      <c r="BQ28" s="404">
        <f t="shared" si="252"/>
        <v>37</v>
      </c>
      <c r="BR28" s="422">
        <v>8</v>
      </c>
      <c r="BS28" s="423">
        <v>9</v>
      </c>
      <c r="BT28" s="500">
        <f t="shared" si="253"/>
        <v>8</v>
      </c>
      <c r="BU28" s="404">
        <f t="shared" si="254"/>
        <v>9</v>
      </c>
      <c r="BV28" s="422"/>
      <c r="BW28" s="423"/>
      <c r="BX28" s="500">
        <f t="shared" si="255"/>
        <v>0</v>
      </c>
      <c r="BY28" s="404">
        <f t="shared" si="256"/>
        <v>0</v>
      </c>
      <c r="BZ28" s="500">
        <f t="shared" si="257"/>
        <v>46</v>
      </c>
      <c r="CA28" s="404">
        <f t="shared" si="258"/>
        <v>46</v>
      </c>
      <c r="CB28" s="500">
        <f t="shared" si="259"/>
        <v>46</v>
      </c>
      <c r="CC28" s="404">
        <f t="shared" si="260"/>
        <v>46</v>
      </c>
      <c r="CD28" s="424">
        <v>4.71</v>
      </c>
      <c r="CE28" s="751">
        <v>5.94</v>
      </c>
      <c r="CF28" s="500">
        <f t="shared" si="261"/>
        <v>178.98</v>
      </c>
      <c r="CG28" s="404">
        <f t="shared" si="262"/>
        <v>219.78</v>
      </c>
      <c r="CH28" s="424">
        <v>10.67</v>
      </c>
      <c r="CI28" s="751">
        <v>11.09</v>
      </c>
      <c r="CJ28" s="500">
        <f t="shared" si="263"/>
        <v>85.36</v>
      </c>
      <c r="CK28" s="404">
        <f t="shared" si="264"/>
        <v>99.81</v>
      </c>
      <c r="CL28" s="424"/>
      <c r="CM28" s="751"/>
      <c r="CN28" s="500">
        <f t="shared" si="265"/>
        <v>0</v>
      </c>
      <c r="CO28" s="404">
        <f t="shared" si="266"/>
        <v>0</v>
      </c>
      <c r="CP28" s="500">
        <f t="shared" si="267"/>
        <v>5.7465217391304346</v>
      </c>
      <c r="CQ28" s="237">
        <f t="shared" si="268"/>
        <v>6.9476086956521748</v>
      </c>
      <c r="CR28" s="500">
        <f t="shared" si="269"/>
        <v>264.33999999999997</v>
      </c>
      <c r="CS28" s="404">
        <f t="shared" si="270"/>
        <v>319.59000000000003</v>
      </c>
      <c r="CT28" s="646">
        <v>97</v>
      </c>
      <c r="CU28" s="751">
        <v>85.4</v>
      </c>
      <c r="CV28" s="500">
        <f t="shared" si="271"/>
        <v>3686</v>
      </c>
      <c r="CW28" s="404">
        <f t="shared" si="272"/>
        <v>3159.8</v>
      </c>
      <c r="CX28" s="646">
        <v>60.5</v>
      </c>
      <c r="CY28" s="751">
        <v>81.3</v>
      </c>
      <c r="CZ28" s="500">
        <f t="shared" si="273"/>
        <v>484</v>
      </c>
      <c r="DA28" s="404">
        <f t="shared" si="274"/>
        <v>731.69999999999993</v>
      </c>
      <c r="DB28" s="646"/>
      <c r="DC28" s="751"/>
      <c r="DD28" s="500">
        <f t="shared" si="275"/>
        <v>0</v>
      </c>
      <c r="DE28" s="404">
        <f t="shared" si="276"/>
        <v>0</v>
      </c>
      <c r="DF28" s="500">
        <f t="shared" si="277"/>
        <v>90.652173913043484</v>
      </c>
      <c r="DG28" s="404">
        <f t="shared" si="278"/>
        <v>84.597826086956516</v>
      </c>
      <c r="DH28" s="500">
        <f t="shared" si="279"/>
        <v>4170</v>
      </c>
      <c r="DI28" s="404">
        <f t="shared" si="280"/>
        <v>3891.4999999999995</v>
      </c>
      <c r="DJ28" s="500">
        <f t="shared" si="281"/>
        <v>63</v>
      </c>
      <c r="DK28" s="404">
        <f t="shared" si="282"/>
        <v>73</v>
      </c>
      <c r="DL28" s="500">
        <f t="shared" si="283"/>
        <v>63</v>
      </c>
      <c r="DM28" s="404">
        <f t="shared" si="284"/>
        <v>73</v>
      </c>
      <c r="DN28" s="236">
        <f t="shared" si="285"/>
        <v>5.0852380952380951</v>
      </c>
      <c r="DO28" s="237">
        <f t="shared" si="286"/>
        <v>6.0131506849315075</v>
      </c>
      <c r="DP28" s="500">
        <f t="shared" si="287"/>
        <v>320.37</v>
      </c>
      <c r="DQ28" s="404">
        <f t="shared" si="288"/>
        <v>438.96000000000004</v>
      </c>
      <c r="DR28" s="500">
        <f t="shared" si="289"/>
        <v>90.707936507936509</v>
      </c>
      <c r="DS28" s="404">
        <f t="shared" si="290"/>
        <v>88.475342465753414</v>
      </c>
      <c r="DT28" s="500">
        <f t="shared" si="291"/>
        <v>5714.6</v>
      </c>
      <c r="DU28" s="404">
        <f t="shared" si="292"/>
        <v>6458.6999999999989</v>
      </c>
      <c r="DV28" s="646">
        <v>61</v>
      </c>
      <c r="DW28" s="752">
        <v>36</v>
      </c>
      <c r="DX28" s="500">
        <f t="shared" si="293"/>
        <v>61</v>
      </c>
      <c r="DY28" s="404">
        <f t="shared" si="294"/>
        <v>36</v>
      </c>
      <c r="DZ28" s="646">
        <v>28</v>
      </c>
      <c r="EA28" s="752">
        <v>35</v>
      </c>
      <c r="EB28" s="500">
        <f t="shared" si="295"/>
        <v>28</v>
      </c>
      <c r="EC28" s="404">
        <f t="shared" si="296"/>
        <v>35</v>
      </c>
      <c r="ED28" s="646"/>
      <c r="EE28" s="752"/>
      <c r="EF28" s="500">
        <f t="shared" si="297"/>
        <v>0</v>
      </c>
      <c r="EG28" s="404">
        <f t="shared" si="298"/>
        <v>0</v>
      </c>
      <c r="EH28" s="500">
        <f t="shared" si="299"/>
        <v>89</v>
      </c>
      <c r="EI28" s="404">
        <f t="shared" si="300"/>
        <v>71</v>
      </c>
      <c r="EJ28" s="500">
        <f t="shared" si="301"/>
        <v>89</v>
      </c>
      <c r="EK28" s="404">
        <f t="shared" si="302"/>
        <v>71</v>
      </c>
      <c r="EL28" s="424">
        <v>2.4700000000000002</v>
      </c>
      <c r="EM28" s="750">
        <v>4.05</v>
      </c>
      <c r="EN28" s="500">
        <f t="shared" si="303"/>
        <v>150.67000000000002</v>
      </c>
      <c r="EO28" s="404">
        <f t="shared" si="304"/>
        <v>145.79999999999998</v>
      </c>
      <c r="EP28" s="424">
        <v>4.05</v>
      </c>
      <c r="EQ28" s="750">
        <v>2.78</v>
      </c>
      <c r="ER28" s="500">
        <f t="shared" si="305"/>
        <v>113.39999999999999</v>
      </c>
      <c r="ES28" s="404">
        <f t="shared" si="306"/>
        <v>97.3</v>
      </c>
      <c r="ET28" s="424"/>
      <c r="EU28" s="750"/>
      <c r="EV28" s="500">
        <f t="shared" si="307"/>
        <v>0</v>
      </c>
      <c r="EW28" s="404">
        <f t="shared" si="308"/>
        <v>0</v>
      </c>
      <c r="EX28" s="236">
        <f t="shared" si="309"/>
        <v>2.9670786516853931</v>
      </c>
      <c r="EY28" s="237">
        <f t="shared" si="310"/>
        <v>3.4239436619718306</v>
      </c>
      <c r="EZ28" s="500">
        <f t="shared" si="311"/>
        <v>264.07</v>
      </c>
      <c r="FA28" s="404">
        <f t="shared" si="312"/>
        <v>243.09999999999997</v>
      </c>
      <c r="FB28" s="646">
        <v>62.2</v>
      </c>
      <c r="FC28" s="750">
        <v>73.900000000000006</v>
      </c>
      <c r="FD28" s="500">
        <f t="shared" si="313"/>
        <v>3794.2000000000003</v>
      </c>
      <c r="FE28" s="404">
        <f t="shared" si="314"/>
        <v>2660.4</v>
      </c>
      <c r="FF28" s="646">
        <v>60.9</v>
      </c>
      <c r="FG28" s="750">
        <v>47.3</v>
      </c>
      <c r="FH28" s="500">
        <f t="shared" si="315"/>
        <v>1705.2</v>
      </c>
      <c r="FI28" s="404">
        <f t="shared" si="316"/>
        <v>1655.5</v>
      </c>
      <c r="FJ28" s="646"/>
      <c r="FK28" s="750"/>
      <c r="FL28" s="500">
        <f t="shared" si="317"/>
        <v>0</v>
      </c>
      <c r="FM28" s="404">
        <f t="shared" si="318"/>
        <v>0</v>
      </c>
      <c r="FN28" s="500">
        <f t="shared" si="319"/>
        <v>61.791011235955061</v>
      </c>
      <c r="FO28" s="404">
        <f t="shared" si="320"/>
        <v>60.787323943661967</v>
      </c>
      <c r="FP28" s="500">
        <f t="shared" si="321"/>
        <v>5499.4000000000005</v>
      </c>
      <c r="FQ28" s="404">
        <f t="shared" si="322"/>
        <v>4315.8999999999996</v>
      </c>
      <c r="FR28" s="646">
        <v>7</v>
      </c>
      <c r="FS28" s="753">
        <v>2</v>
      </c>
      <c r="FT28" s="500">
        <f t="shared" si="323"/>
        <v>0</v>
      </c>
      <c r="FU28" s="404">
        <f t="shared" si="324"/>
        <v>0</v>
      </c>
      <c r="FV28" s="424"/>
      <c r="FW28" s="754"/>
      <c r="FX28" s="500">
        <f t="shared" si="325"/>
        <v>0</v>
      </c>
      <c r="FY28" s="404">
        <f t="shared" si="326"/>
        <v>0</v>
      </c>
      <c r="FZ28" s="424"/>
      <c r="GA28" s="754"/>
      <c r="GB28" s="500">
        <f t="shared" si="327"/>
        <v>0</v>
      </c>
      <c r="GC28" s="404">
        <f t="shared" si="328"/>
        <v>0</v>
      </c>
      <c r="GD28" s="510">
        <f t="shared" si="329"/>
        <v>115</v>
      </c>
      <c r="GE28" s="404">
        <f t="shared" si="330"/>
        <v>96</v>
      </c>
      <c r="GF28" s="500">
        <f t="shared" si="331"/>
        <v>115</v>
      </c>
      <c r="GG28" s="404">
        <f t="shared" si="332"/>
        <v>96</v>
      </c>
      <c r="GH28" s="500">
        <f t="shared" si="333"/>
        <v>378.93</v>
      </c>
      <c r="GI28" s="404">
        <f t="shared" si="334"/>
        <v>443.54999999999995</v>
      </c>
      <c r="GJ28" s="500">
        <f t="shared" si="335"/>
        <v>8929.8000000000011</v>
      </c>
      <c r="GK28" s="404">
        <f t="shared" si="336"/>
        <v>8028.2000000000007</v>
      </c>
      <c r="GL28" s="510">
        <f t="shared" si="337"/>
        <v>37</v>
      </c>
      <c r="GM28" s="404">
        <f t="shared" si="338"/>
        <v>48</v>
      </c>
      <c r="GN28" s="500">
        <f t="shared" si="339"/>
        <v>37</v>
      </c>
      <c r="GO28" s="404">
        <f t="shared" si="340"/>
        <v>48</v>
      </c>
      <c r="GP28" s="500">
        <f t="shared" si="341"/>
        <v>205.51</v>
      </c>
      <c r="GQ28" s="404">
        <f t="shared" si="342"/>
        <v>238.51</v>
      </c>
      <c r="GR28" s="500">
        <f t="shared" si="343"/>
        <v>2284.1999999999998</v>
      </c>
      <c r="GS28" s="404">
        <f t="shared" si="344"/>
        <v>2746.3999999999996</v>
      </c>
      <c r="GT28" s="510">
        <f t="shared" si="345"/>
        <v>152</v>
      </c>
      <c r="GU28" s="404">
        <f t="shared" si="346"/>
        <v>144</v>
      </c>
      <c r="GV28" s="500">
        <f t="shared" si="347"/>
        <v>152</v>
      </c>
      <c r="GW28" s="404">
        <f t="shared" si="348"/>
        <v>144</v>
      </c>
      <c r="GX28" s="500">
        <f t="shared" si="349"/>
        <v>584.44000000000005</v>
      </c>
      <c r="GY28" s="404">
        <f t="shared" si="350"/>
        <v>682.06</v>
      </c>
      <c r="GZ28" s="500">
        <f t="shared" si="351"/>
        <v>11214</v>
      </c>
      <c r="HA28" s="404">
        <f t="shared" si="352"/>
        <v>10774.6</v>
      </c>
      <c r="HB28" s="510">
        <f t="shared" si="353"/>
        <v>0</v>
      </c>
      <c r="HC28" s="404">
        <f t="shared" si="354"/>
        <v>0</v>
      </c>
      <c r="HD28" s="500">
        <f t="shared" si="355"/>
        <v>0</v>
      </c>
      <c r="HE28" s="404">
        <f t="shared" si="356"/>
        <v>0</v>
      </c>
      <c r="HF28" s="500" t="str">
        <f t="shared" si="357"/>
        <v/>
      </c>
      <c r="HG28" s="404" t="str">
        <f t="shared" si="358"/>
        <v/>
      </c>
      <c r="HH28" s="500" t="str">
        <f t="shared" si="359"/>
        <v/>
      </c>
      <c r="HI28" s="404" t="str">
        <f t="shared" si="360"/>
        <v/>
      </c>
      <c r="HJ28" s="510">
        <f t="shared" si="361"/>
        <v>584.44000000000005</v>
      </c>
      <c r="HK28" s="404">
        <f t="shared" si="362"/>
        <v>682.06</v>
      </c>
      <c r="HL28" s="500">
        <f t="shared" si="363"/>
        <v>11214</v>
      </c>
      <c r="HM28" s="404">
        <f t="shared" si="364"/>
        <v>10774.599999999999</v>
      </c>
    </row>
    <row r="29" spans="1:221">
      <c r="A29" s="756" t="s">
        <v>542</v>
      </c>
      <c r="B29" s="757" t="s">
        <v>1119</v>
      </c>
      <c r="C29" s="759"/>
      <c r="D29" s="612">
        <v>106795</v>
      </c>
      <c r="E29" s="612">
        <v>10</v>
      </c>
      <c r="F29" s="422">
        <v>140</v>
      </c>
      <c r="G29" s="758">
        <v>188</v>
      </c>
      <c r="H29" s="422">
        <v>4</v>
      </c>
      <c r="I29" s="758">
        <v>7</v>
      </c>
      <c r="J29" s="500">
        <f t="shared" si="215"/>
        <v>136</v>
      </c>
      <c r="K29" s="404">
        <f t="shared" si="216"/>
        <v>181</v>
      </c>
      <c r="L29" s="422">
        <v>60</v>
      </c>
      <c r="M29" s="748">
        <v>60</v>
      </c>
      <c r="N29" s="500">
        <f t="shared" si="217"/>
        <v>136</v>
      </c>
      <c r="O29" s="404">
        <f t="shared" si="218"/>
        <v>181</v>
      </c>
      <c r="P29" s="500">
        <f t="shared" si="219"/>
        <v>136</v>
      </c>
      <c r="Q29" s="404">
        <f t="shared" si="220"/>
        <v>181</v>
      </c>
      <c r="R29" s="422">
        <v>2</v>
      </c>
      <c r="S29" s="758">
        <v>9</v>
      </c>
      <c r="T29" s="500">
        <f t="shared" si="221"/>
        <v>2</v>
      </c>
      <c r="U29" s="404">
        <f t="shared" si="222"/>
        <v>9</v>
      </c>
      <c r="V29" s="422">
        <v>26</v>
      </c>
      <c r="W29" s="758">
        <v>62</v>
      </c>
      <c r="X29" s="500">
        <f t="shared" si="223"/>
        <v>26</v>
      </c>
      <c r="Y29" s="404">
        <f t="shared" si="224"/>
        <v>62</v>
      </c>
      <c r="Z29" s="422"/>
      <c r="AA29" s="758"/>
      <c r="AB29" s="500">
        <f t="shared" si="225"/>
        <v>0</v>
      </c>
      <c r="AC29" s="404">
        <f t="shared" si="226"/>
        <v>0</v>
      </c>
      <c r="AD29" s="500">
        <f t="shared" si="227"/>
        <v>28</v>
      </c>
      <c r="AE29" s="404">
        <f t="shared" si="228"/>
        <v>71</v>
      </c>
      <c r="AF29" s="500">
        <f t="shared" si="229"/>
        <v>28</v>
      </c>
      <c r="AG29" s="404">
        <f t="shared" si="230"/>
        <v>71</v>
      </c>
      <c r="AH29" s="424">
        <v>4.63</v>
      </c>
      <c r="AI29" s="749">
        <v>6.17</v>
      </c>
      <c r="AJ29" s="500">
        <f t="shared" si="231"/>
        <v>9.26</v>
      </c>
      <c r="AK29" s="404">
        <f t="shared" si="232"/>
        <v>55.53</v>
      </c>
      <c r="AL29" s="424">
        <v>4.2300000000000004</v>
      </c>
      <c r="AM29" s="749">
        <v>5.98</v>
      </c>
      <c r="AN29" s="500">
        <f t="shared" si="233"/>
        <v>109.98000000000002</v>
      </c>
      <c r="AO29" s="404">
        <f t="shared" si="234"/>
        <v>370.76000000000005</v>
      </c>
      <c r="AP29" s="424"/>
      <c r="AQ29" s="749"/>
      <c r="AR29" s="500">
        <f t="shared" si="235"/>
        <v>0</v>
      </c>
      <c r="AS29" s="404">
        <f t="shared" si="236"/>
        <v>0</v>
      </c>
      <c r="AT29" s="236">
        <f t="shared" si="237"/>
        <v>4.2585714285714298</v>
      </c>
      <c r="AU29" s="237">
        <f t="shared" si="238"/>
        <v>6.004084507042255</v>
      </c>
      <c r="AV29" s="500">
        <f t="shared" si="239"/>
        <v>119.24000000000004</v>
      </c>
      <c r="AW29" s="404">
        <f t="shared" si="240"/>
        <v>426.29000000000013</v>
      </c>
      <c r="AX29" s="422">
        <v>113</v>
      </c>
      <c r="AY29" s="750">
        <v>94.7</v>
      </c>
      <c r="AZ29" s="500">
        <f t="shared" si="241"/>
        <v>226</v>
      </c>
      <c r="BA29" s="404">
        <f t="shared" si="242"/>
        <v>852.30000000000007</v>
      </c>
      <c r="BB29" s="422">
        <v>80.7</v>
      </c>
      <c r="BC29" s="750">
        <v>74.7</v>
      </c>
      <c r="BD29" s="500">
        <f t="shared" si="243"/>
        <v>2098.2000000000003</v>
      </c>
      <c r="BE29" s="404">
        <f t="shared" si="244"/>
        <v>4631.4000000000005</v>
      </c>
      <c r="BF29" s="422"/>
      <c r="BG29" s="750"/>
      <c r="BH29" s="500">
        <f t="shared" si="245"/>
        <v>0</v>
      </c>
      <c r="BI29" s="404">
        <f t="shared" si="246"/>
        <v>0</v>
      </c>
      <c r="BJ29" s="500">
        <f t="shared" si="247"/>
        <v>83.007142857142867</v>
      </c>
      <c r="BK29" s="404">
        <f t="shared" si="248"/>
        <v>77.235211267605649</v>
      </c>
      <c r="BL29" s="500">
        <f t="shared" si="249"/>
        <v>2324.2000000000003</v>
      </c>
      <c r="BM29" s="404">
        <f t="shared" si="250"/>
        <v>5483.7000000000007</v>
      </c>
      <c r="BN29" s="422">
        <v>39</v>
      </c>
      <c r="BO29" s="423">
        <v>46</v>
      </c>
      <c r="BP29" s="500">
        <f t="shared" si="251"/>
        <v>39</v>
      </c>
      <c r="BQ29" s="404">
        <f t="shared" si="252"/>
        <v>46</v>
      </c>
      <c r="BR29" s="422">
        <v>16</v>
      </c>
      <c r="BS29" s="423">
        <v>16</v>
      </c>
      <c r="BT29" s="500">
        <f t="shared" si="253"/>
        <v>16</v>
      </c>
      <c r="BU29" s="404">
        <f t="shared" si="254"/>
        <v>16</v>
      </c>
      <c r="BV29" s="422"/>
      <c r="BW29" s="423"/>
      <c r="BX29" s="500">
        <f t="shared" si="255"/>
        <v>0</v>
      </c>
      <c r="BY29" s="404">
        <f t="shared" si="256"/>
        <v>0</v>
      </c>
      <c r="BZ29" s="500">
        <f t="shared" si="257"/>
        <v>55</v>
      </c>
      <c r="CA29" s="404">
        <f t="shared" si="258"/>
        <v>62</v>
      </c>
      <c r="CB29" s="500">
        <f t="shared" si="259"/>
        <v>55</v>
      </c>
      <c r="CC29" s="404">
        <f t="shared" si="260"/>
        <v>62</v>
      </c>
      <c r="CD29" s="424">
        <v>6.77</v>
      </c>
      <c r="CE29" s="751">
        <v>6.02</v>
      </c>
      <c r="CF29" s="500">
        <f t="shared" si="261"/>
        <v>264.02999999999997</v>
      </c>
      <c r="CG29" s="404">
        <f t="shared" si="262"/>
        <v>276.91999999999996</v>
      </c>
      <c r="CH29" s="424">
        <v>7.2</v>
      </c>
      <c r="CI29" s="751">
        <v>9.7200000000000006</v>
      </c>
      <c r="CJ29" s="500">
        <f t="shared" si="263"/>
        <v>115.2</v>
      </c>
      <c r="CK29" s="404">
        <f t="shared" si="264"/>
        <v>155.52000000000001</v>
      </c>
      <c r="CL29" s="424"/>
      <c r="CM29" s="751"/>
      <c r="CN29" s="500">
        <f t="shared" si="265"/>
        <v>0</v>
      </c>
      <c r="CO29" s="404">
        <f t="shared" si="266"/>
        <v>0</v>
      </c>
      <c r="CP29" s="500">
        <f t="shared" si="267"/>
        <v>6.895090909090908</v>
      </c>
      <c r="CQ29" s="237">
        <f t="shared" si="268"/>
        <v>6.9748387096774183</v>
      </c>
      <c r="CR29" s="500">
        <f t="shared" si="269"/>
        <v>379.22999999999996</v>
      </c>
      <c r="CS29" s="404">
        <f t="shared" si="270"/>
        <v>432.43999999999994</v>
      </c>
      <c r="CT29" s="646">
        <v>88.8</v>
      </c>
      <c r="CU29" s="751">
        <v>78.5</v>
      </c>
      <c r="CV29" s="500">
        <f t="shared" si="271"/>
        <v>3463.2</v>
      </c>
      <c r="CW29" s="404">
        <f t="shared" si="272"/>
        <v>3611</v>
      </c>
      <c r="CX29" s="646">
        <v>83.2</v>
      </c>
      <c r="CY29" s="751">
        <v>79.099999999999994</v>
      </c>
      <c r="CZ29" s="500">
        <f t="shared" si="273"/>
        <v>1331.2</v>
      </c>
      <c r="DA29" s="404">
        <f t="shared" si="274"/>
        <v>1265.5999999999999</v>
      </c>
      <c r="DB29" s="646"/>
      <c r="DC29" s="751"/>
      <c r="DD29" s="500">
        <f t="shared" si="275"/>
        <v>0</v>
      </c>
      <c r="DE29" s="404">
        <f t="shared" si="276"/>
        <v>0</v>
      </c>
      <c r="DF29" s="500">
        <f t="shared" si="277"/>
        <v>87.170909090909078</v>
      </c>
      <c r="DG29" s="404">
        <f t="shared" si="278"/>
        <v>78.654838709677421</v>
      </c>
      <c r="DH29" s="500">
        <f t="shared" si="279"/>
        <v>4794.3999999999996</v>
      </c>
      <c r="DI29" s="404">
        <f t="shared" si="280"/>
        <v>4876.6000000000004</v>
      </c>
      <c r="DJ29" s="500">
        <f t="shared" si="281"/>
        <v>83</v>
      </c>
      <c r="DK29" s="404">
        <f t="shared" si="282"/>
        <v>133</v>
      </c>
      <c r="DL29" s="500">
        <f t="shared" si="283"/>
        <v>83</v>
      </c>
      <c r="DM29" s="404">
        <f t="shared" si="284"/>
        <v>133</v>
      </c>
      <c r="DN29" s="236">
        <f t="shared" si="285"/>
        <v>6.0056626506024102</v>
      </c>
      <c r="DO29" s="237">
        <f t="shared" si="286"/>
        <v>6.4566165413533838</v>
      </c>
      <c r="DP29" s="500">
        <f t="shared" si="287"/>
        <v>498.47</v>
      </c>
      <c r="DQ29" s="404">
        <f t="shared" si="288"/>
        <v>858.73</v>
      </c>
      <c r="DR29" s="500">
        <f t="shared" si="289"/>
        <v>85.766265060240968</v>
      </c>
      <c r="DS29" s="404">
        <f t="shared" si="290"/>
        <v>77.896992481203014</v>
      </c>
      <c r="DT29" s="500">
        <f t="shared" si="291"/>
        <v>7118.6</v>
      </c>
      <c r="DU29" s="404">
        <f t="shared" si="292"/>
        <v>10360.300000000001</v>
      </c>
      <c r="DV29" s="646">
        <v>28</v>
      </c>
      <c r="DW29" s="752">
        <v>34</v>
      </c>
      <c r="DX29" s="500">
        <f t="shared" si="293"/>
        <v>28</v>
      </c>
      <c r="DY29" s="404">
        <f t="shared" si="294"/>
        <v>34</v>
      </c>
      <c r="DZ29" s="646">
        <v>25</v>
      </c>
      <c r="EA29" s="752">
        <v>14</v>
      </c>
      <c r="EB29" s="500">
        <f t="shared" si="295"/>
        <v>25</v>
      </c>
      <c r="EC29" s="404">
        <f t="shared" si="296"/>
        <v>14</v>
      </c>
      <c r="ED29" s="646"/>
      <c r="EE29" s="752"/>
      <c r="EF29" s="500">
        <f t="shared" si="297"/>
        <v>0</v>
      </c>
      <c r="EG29" s="404">
        <f t="shared" si="298"/>
        <v>0</v>
      </c>
      <c r="EH29" s="500">
        <f t="shared" si="299"/>
        <v>53</v>
      </c>
      <c r="EI29" s="404">
        <f t="shared" si="300"/>
        <v>48</v>
      </c>
      <c r="EJ29" s="500">
        <f t="shared" si="301"/>
        <v>53</v>
      </c>
      <c r="EK29" s="404">
        <f t="shared" si="302"/>
        <v>48</v>
      </c>
      <c r="EL29" s="424">
        <v>4.91</v>
      </c>
      <c r="EM29" s="750">
        <v>5.86</v>
      </c>
      <c r="EN29" s="500">
        <f t="shared" si="303"/>
        <v>137.48000000000002</v>
      </c>
      <c r="EO29" s="404">
        <f t="shared" si="304"/>
        <v>199.24</v>
      </c>
      <c r="EP29" s="424">
        <v>6.6</v>
      </c>
      <c r="EQ29" s="750">
        <v>5.73</v>
      </c>
      <c r="ER29" s="500">
        <f t="shared" si="305"/>
        <v>165</v>
      </c>
      <c r="ES29" s="404">
        <f t="shared" si="306"/>
        <v>80.22</v>
      </c>
      <c r="ET29" s="424"/>
      <c r="EU29" s="750"/>
      <c r="EV29" s="500">
        <f t="shared" si="307"/>
        <v>0</v>
      </c>
      <c r="EW29" s="404">
        <f t="shared" si="308"/>
        <v>0</v>
      </c>
      <c r="EX29" s="236">
        <f t="shared" si="309"/>
        <v>5.707169811320755</v>
      </c>
      <c r="EY29" s="237">
        <f t="shared" si="310"/>
        <v>5.8220833333333344</v>
      </c>
      <c r="EZ29" s="500">
        <f t="shared" si="311"/>
        <v>302.48</v>
      </c>
      <c r="FA29" s="404">
        <f t="shared" si="312"/>
        <v>279.46000000000004</v>
      </c>
      <c r="FB29" s="646">
        <v>65.8</v>
      </c>
      <c r="FC29" s="750">
        <v>63.9</v>
      </c>
      <c r="FD29" s="500">
        <f t="shared" si="313"/>
        <v>1842.3999999999999</v>
      </c>
      <c r="FE29" s="404">
        <f t="shared" si="314"/>
        <v>2172.6</v>
      </c>
      <c r="FF29" s="646">
        <v>81</v>
      </c>
      <c r="FG29" s="750">
        <v>63.2</v>
      </c>
      <c r="FH29" s="500">
        <f t="shared" si="315"/>
        <v>2025</v>
      </c>
      <c r="FI29" s="404">
        <f t="shared" si="316"/>
        <v>884.80000000000007</v>
      </c>
      <c r="FJ29" s="646"/>
      <c r="FK29" s="750"/>
      <c r="FL29" s="500">
        <f t="shared" si="317"/>
        <v>0</v>
      </c>
      <c r="FM29" s="404">
        <f t="shared" si="318"/>
        <v>0</v>
      </c>
      <c r="FN29" s="500">
        <f t="shared" si="319"/>
        <v>72.969811320754715</v>
      </c>
      <c r="FO29" s="404">
        <f t="shared" si="320"/>
        <v>63.695833333333333</v>
      </c>
      <c r="FP29" s="500">
        <f t="shared" si="321"/>
        <v>3867.4</v>
      </c>
      <c r="FQ29" s="404">
        <f t="shared" si="322"/>
        <v>3057.4</v>
      </c>
      <c r="FR29" s="646">
        <v>0</v>
      </c>
      <c r="FS29" s="753">
        <v>0</v>
      </c>
      <c r="FT29" s="500">
        <f t="shared" si="323"/>
        <v>0</v>
      </c>
      <c r="FU29" s="404">
        <f t="shared" si="324"/>
        <v>0</v>
      </c>
      <c r="FV29" s="424"/>
      <c r="FW29" s="754"/>
      <c r="FX29" s="500">
        <f t="shared" si="325"/>
        <v>0</v>
      </c>
      <c r="FY29" s="404">
        <f t="shared" si="326"/>
        <v>0</v>
      </c>
      <c r="FZ29" s="424"/>
      <c r="GA29" s="754"/>
      <c r="GB29" s="500">
        <f t="shared" si="327"/>
        <v>0</v>
      </c>
      <c r="GC29" s="404">
        <f t="shared" si="328"/>
        <v>0</v>
      </c>
      <c r="GD29" s="510">
        <f t="shared" si="329"/>
        <v>69</v>
      </c>
      <c r="GE29" s="404">
        <f t="shared" si="330"/>
        <v>89</v>
      </c>
      <c r="GF29" s="500">
        <f t="shared" si="331"/>
        <v>69</v>
      </c>
      <c r="GG29" s="404">
        <f t="shared" si="332"/>
        <v>89</v>
      </c>
      <c r="GH29" s="500">
        <f t="shared" si="333"/>
        <v>410.77</v>
      </c>
      <c r="GI29" s="404">
        <f t="shared" si="334"/>
        <v>531.68999999999994</v>
      </c>
      <c r="GJ29" s="500">
        <f t="shared" si="335"/>
        <v>5531.5999999999995</v>
      </c>
      <c r="GK29" s="404">
        <f t="shared" si="336"/>
        <v>6635.9</v>
      </c>
      <c r="GL29" s="510">
        <f t="shared" si="337"/>
        <v>67</v>
      </c>
      <c r="GM29" s="404">
        <f t="shared" si="338"/>
        <v>92</v>
      </c>
      <c r="GN29" s="500">
        <f t="shared" si="339"/>
        <v>67</v>
      </c>
      <c r="GO29" s="404">
        <f t="shared" si="340"/>
        <v>92</v>
      </c>
      <c r="GP29" s="500">
        <f t="shared" si="341"/>
        <v>390.18</v>
      </c>
      <c r="GQ29" s="404">
        <f t="shared" si="342"/>
        <v>606.50000000000011</v>
      </c>
      <c r="GR29" s="500">
        <f t="shared" si="343"/>
        <v>5454.4000000000005</v>
      </c>
      <c r="GS29" s="404">
        <f t="shared" si="344"/>
        <v>6781.8</v>
      </c>
      <c r="GT29" s="510">
        <f t="shared" si="345"/>
        <v>136</v>
      </c>
      <c r="GU29" s="404">
        <f t="shared" si="346"/>
        <v>181</v>
      </c>
      <c r="GV29" s="500">
        <f t="shared" si="347"/>
        <v>136</v>
      </c>
      <c r="GW29" s="404">
        <f t="shared" si="348"/>
        <v>181</v>
      </c>
      <c r="GX29" s="500">
        <f t="shared" si="349"/>
        <v>800.95</v>
      </c>
      <c r="GY29" s="404">
        <f t="shared" si="350"/>
        <v>1138.19</v>
      </c>
      <c r="GZ29" s="500">
        <f t="shared" si="351"/>
        <v>10986</v>
      </c>
      <c r="HA29" s="404">
        <f t="shared" si="352"/>
        <v>13417.7</v>
      </c>
      <c r="HB29" s="510">
        <f t="shared" si="353"/>
        <v>0</v>
      </c>
      <c r="HC29" s="404">
        <f t="shared" si="354"/>
        <v>0</v>
      </c>
      <c r="HD29" s="500">
        <f t="shared" si="355"/>
        <v>0</v>
      </c>
      <c r="HE29" s="404">
        <f t="shared" si="356"/>
        <v>0</v>
      </c>
      <c r="HF29" s="500" t="str">
        <f t="shared" si="357"/>
        <v/>
      </c>
      <c r="HG29" s="404" t="str">
        <f t="shared" si="358"/>
        <v/>
      </c>
      <c r="HH29" s="500" t="str">
        <f t="shared" si="359"/>
        <v/>
      </c>
      <c r="HI29" s="404" t="str">
        <f t="shared" si="360"/>
        <v/>
      </c>
      <c r="HJ29" s="510">
        <f t="shared" si="361"/>
        <v>800.95</v>
      </c>
      <c r="HK29" s="404">
        <f t="shared" si="362"/>
        <v>1138.19</v>
      </c>
      <c r="HL29" s="500">
        <f t="shared" si="363"/>
        <v>10986</v>
      </c>
      <c r="HM29" s="404">
        <f t="shared" si="364"/>
        <v>13417.7</v>
      </c>
    </row>
    <row r="30" spans="1:221">
      <c r="A30" s="756" t="s">
        <v>542</v>
      </c>
      <c r="B30" s="757" t="s">
        <v>1120</v>
      </c>
      <c r="C30" s="759"/>
      <c r="D30" s="612">
        <v>106883</v>
      </c>
      <c r="E30" s="612">
        <v>10</v>
      </c>
      <c r="F30" s="422">
        <v>113</v>
      </c>
      <c r="G30" s="758">
        <v>95</v>
      </c>
      <c r="H30" s="422">
        <v>2</v>
      </c>
      <c r="I30" s="758">
        <v>2</v>
      </c>
      <c r="J30" s="500">
        <f t="shared" si="215"/>
        <v>111</v>
      </c>
      <c r="K30" s="404">
        <f t="shared" si="216"/>
        <v>93</v>
      </c>
      <c r="L30" s="422">
        <v>60</v>
      </c>
      <c r="M30" s="748">
        <v>60</v>
      </c>
      <c r="N30" s="500">
        <f t="shared" si="217"/>
        <v>111</v>
      </c>
      <c r="O30" s="404">
        <f t="shared" si="218"/>
        <v>93</v>
      </c>
      <c r="P30" s="500">
        <f t="shared" si="219"/>
        <v>111</v>
      </c>
      <c r="Q30" s="404">
        <f t="shared" si="220"/>
        <v>93</v>
      </c>
      <c r="R30" s="422">
        <v>7</v>
      </c>
      <c r="S30" s="758">
        <v>16</v>
      </c>
      <c r="T30" s="500">
        <f t="shared" si="221"/>
        <v>7</v>
      </c>
      <c r="U30" s="404">
        <f t="shared" si="222"/>
        <v>16</v>
      </c>
      <c r="V30" s="422">
        <v>12</v>
      </c>
      <c r="W30" s="758">
        <v>9</v>
      </c>
      <c r="X30" s="500">
        <f t="shared" si="223"/>
        <v>12</v>
      </c>
      <c r="Y30" s="404">
        <f t="shared" si="224"/>
        <v>9</v>
      </c>
      <c r="Z30" s="422"/>
      <c r="AA30" s="758"/>
      <c r="AB30" s="500">
        <f t="shared" si="225"/>
        <v>0</v>
      </c>
      <c r="AC30" s="404">
        <f t="shared" si="226"/>
        <v>0</v>
      </c>
      <c r="AD30" s="500">
        <f t="shared" si="227"/>
        <v>19</v>
      </c>
      <c r="AE30" s="404">
        <f t="shared" si="228"/>
        <v>25</v>
      </c>
      <c r="AF30" s="500">
        <f t="shared" si="229"/>
        <v>19</v>
      </c>
      <c r="AG30" s="404">
        <f t="shared" si="230"/>
        <v>25</v>
      </c>
      <c r="AH30" s="424">
        <v>3.11</v>
      </c>
      <c r="AI30" s="749">
        <v>4.4800000000000004</v>
      </c>
      <c r="AJ30" s="500">
        <f t="shared" si="231"/>
        <v>21.77</v>
      </c>
      <c r="AK30" s="404">
        <f t="shared" si="232"/>
        <v>71.680000000000007</v>
      </c>
      <c r="AL30" s="424">
        <v>4.53</v>
      </c>
      <c r="AM30" s="749">
        <v>3.22</v>
      </c>
      <c r="AN30" s="500">
        <f t="shared" si="233"/>
        <v>54.36</v>
      </c>
      <c r="AO30" s="404">
        <f t="shared" si="234"/>
        <v>28.98</v>
      </c>
      <c r="AP30" s="424"/>
      <c r="AQ30" s="749"/>
      <c r="AR30" s="500">
        <f t="shared" si="235"/>
        <v>0</v>
      </c>
      <c r="AS30" s="404">
        <f t="shared" si="236"/>
        <v>0</v>
      </c>
      <c r="AT30" s="236">
        <f t="shared" si="237"/>
        <v>4.006842105263158</v>
      </c>
      <c r="AU30" s="237">
        <f t="shared" si="238"/>
        <v>4.0264000000000006</v>
      </c>
      <c r="AV30" s="500">
        <f t="shared" si="239"/>
        <v>76.13</v>
      </c>
      <c r="AW30" s="404">
        <f t="shared" si="240"/>
        <v>100.66000000000001</v>
      </c>
      <c r="AX30" s="422">
        <v>66.599999999999994</v>
      </c>
      <c r="AY30" s="750">
        <v>90.4</v>
      </c>
      <c r="AZ30" s="500">
        <f t="shared" si="241"/>
        <v>466.19999999999993</v>
      </c>
      <c r="BA30" s="404">
        <f t="shared" si="242"/>
        <v>1446.4</v>
      </c>
      <c r="BB30" s="422">
        <v>98.3</v>
      </c>
      <c r="BC30" s="750">
        <v>90</v>
      </c>
      <c r="BD30" s="500">
        <f t="shared" si="243"/>
        <v>1179.5999999999999</v>
      </c>
      <c r="BE30" s="404">
        <f t="shared" si="244"/>
        <v>810</v>
      </c>
      <c r="BF30" s="422"/>
      <c r="BG30" s="750"/>
      <c r="BH30" s="500">
        <f t="shared" si="245"/>
        <v>0</v>
      </c>
      <c r="BI30" s="404">
        <f t="shared" si="246"/>
        <v>0</v>
      </c>
      <c r="BJ30" s="500">
        <f t="shared" si="247"/>
        <v>86.621052631578934</v>
      </c>
      <c r="BK30" s="404">
        <f t="shared" si="248"/>
        <v>90.256</v>
      </c>
      <c r="BL30" s="500">
        <f t="shared" si="249"/>
        <v>1645.7999999999997</v>
      </c>
      <c r="BM30" s="404">
        <f t="shared" si="250"/>
        <v>2256.4</v>
      </c>
      <c r="BN30" s="422">
        <v>38</v>
      </c>
      <c r="BO30" s="423">
        <v>46</v>
      </c>
      <c r="BP30" s="500">
        <f t="shared" si="251"/>
        <v>38</v>
      </c>
      <c r="BQ30" s="404">
        <f t="shared" si="252"/>
        <v>46</v>
      </c>
      <c r="BR30" s="422">
        <v>27</v>
      </c>
      <c r="BS30" s="423">
        <v>4</v>
      </c>
      <c r="BT30" s="500">
        <f t="shared" si="253"/>
        <v>27</v>
      </c>
      <c r="BU30" s="404">
        <f t="shared" si="254"/>
        <v>4</v>
      </c>
      <c r="BV30" s="422"/>
      <c r="BW30" s="423"/>
      <c r="BX30" s="500">
        <f t="shared" si="255"/>
        <v>0</v>
      </c>
      <c r="BY30" s="404">
        <f t="shared" si="256"/>
        <v>0</v>
      </c>
      <c r="BZ30" s="500">
        <f t="shared" si="257"/>
        <v>65</v>
      </c>
      <c r="CA30" s="404">
        <f t="shared" si="258"/>
        <v>50</v>
      </c>
      <c r="CB30" s="500">
        <f t="shared" si="259"/>
        <v>65</v>
      </c>
      <c r="CC30" s="404">
        <f t="shared" si="260"/>
        <v>50</v>
      </c>
      <c r="CD30" s="424">
        <v>6.86</v>
      </c>
      <c r="CE30" s="751">
        <v>7.43</v>
      </c>
      <c r="CF30" s="500">
        <f t="shared" si="261"/>
        <v>260.68</v>
      </c>
      <c r="CG30" s="404">
        <f t="shared" si="262"/>
        <v>341.78</v>
      </c>
      <c r="CH30" s="424">
        <v>10.65</v>
      </c>
      <c r="CI30" s="751">
        <v>2.65</v>
      </c>
      <c r="CJ30" s="500">
        <f t="shared" si="263"/>
        <v>287.55</v>
      </c>
      <c r="CK30" s="404">
        <f t="shared" si="264"/>
        <v>10.6</v>
      </c>
      <c r="CL30" s="424"/>
      <c r="CM30" s="751"/>
      <c r="CN30" s="500">
        <f t="shared" si="265"/>
        <v>0</v>
      </c>
      <c r="CO30" s="404">
        <f t="shared" si="266"/>
        <v>0</v>
      </c>
      <c r="CP30" s="500">
        <f t="shared" si="267"/>
        <v>8.4343076923076925</v>
      </c>
      <c r="CQ30" s="237">
        <f t="shared" si="268"/>
        <v>7.0476000000000001</v>
      </c>
      <c r="CR30" s="500">
        <f t="shared" si="269"/>
        <v>548.23</v>
      </c>
      <c r="CS30" s="404">
        <f t="shared" si="270"/>
        <v>352.38</v>
      </c>
      <c r="CT30" s="646">
        <v>82.9</v>
      </c>
      <c r="CU30" s="751">
        <v>82.7</v>
      </c>
      <c r="CV30" s="500">
        <f t="shared" si="271"/>
        <v>3150.2000000000003</v>
      </c>
      <c r="CW30" s="404">
        <f t="shared" si="272"/>
        <v>3804.2000000000003</v>
      </c>
      <c r="CX30" s="646">
        <v>81.7</v>
      </c>
      <c r="CY30" s="751">
        <v>82.3</v>
      </c>
      <c r="CZ30" s="500">
        <f t="shared" si="273"/>
        <v>2205.9</v>
      </c>
      <c r="DA30" s="404">
        <f t="shared" si="274"/>
        <v>329.2</v>
      </c>
      <c r="DB30" s="646"/>
      <c r="DC30" s="751"/>
      <c r="DD30" s="500">
        <f t="shared" si="275"/>
        <v>0</v>
      </c>
      <c r="DE30" s="404">
        <f t="shared" si="276"/>
        <v>0</v>
      </c>
      <c r="DF30" s="500">
        <f t="shared" si="277"/>
        <v>82.401538461538465</v>
      </c>
      <c r="DG30" s="404">
        <f t="shared" si="278"/>
        <v>82.668000000000006</v>
      </c>
      <c r="DH30" s="500">
        <f t="shared" si="279"/>
        <v>5356.1</v>
      </c>
      <c r="DI30" s="404">
        <f t="shared" si="280"/>
        <v>4133.4000000000005</v>
      </c>
      <c r="DJ30" s="500">
        <f t="shared" si="281"/>
        <v>84</v>
      </c>
      <c r="DK30" s="404">
        <f t="shared" si="282"/>
        <v>75</v>
      </c>
      <c r="DL30" s="500">
        <f t="shared" si="283"/>
        <v>84</v>
      </c>
      <c r="DM30" s="404">
        <f t="shared" si="284"/>
        <v>75</v>
      </c>
      <c r="DN30" s="236">
        <f t="shared" si="285"/>
        <v>7.4328571428571433</v>
      </c>
      <c r="DO30" s="237">
        <f t="shared" si="286"/>
        <v>6.0405333333333333</v>
      </c>
      <c r="DP30" s="500">
        <f t="shared" si="287"/>
        <v>624.36</v>
      </c>
      <c r="DQ30" s="404">
        <f t="shared" si="288"/>
        <v>453.04</v>
      </c>
      <c r="DR30" s="500">
        <f t="shared" si="289"/>
        <v>83.355952380952374</v>
      </c>
      <c r="DS30" s="404">
        <f t="shared" si="290"/>
        <v>85.197333333333347</v>
      </c>
      <c r="DT30" s="500">
        <f t="shared" si="291"/>
        <v>7001.9</v>
      </c>
      <c r="DU30" s="404">
        <f t="shared" si="292"/>
        <v>6389.8000000000011</v>
      </c>
      <c r="DV30" s="646">
        <v>12</v>
      </c>
      <c r="DW30" s="752">
        <v>14</v>
      </c>
      <c r="DX30" s="500">
        <f t="shared" si="293"/>
        <v>12</v>
      </c>
      <c r="DY30" s="404">
        <f t="shared" si="294"/>
        <v>14</v>
      </c>
      <c r="DZ30" s="646">
        <v>15</v>
      </c>
      <c r="EA30" s="752">
        <v>4</v>
      </c>
      <c r="EB30" s="500">
        <f t="shared" si="295"/>
        <v>15</v>
      </c>
      <c r="EC30" s="404">
        <f t="shared" si="296"/>
        <v>4</v>
      </c>
      <c r="ED30" s="646"/>
      <c r="EE30" s="752"/>
      <c r="EF30" s="500">
        <f t="shared" si="297"/>
        <v>0</v>
      </c>
      <c r="EG30" s="404">
        <f t="shared" si="298"/>
        <v>0</v>
      </c>
      <c r="EH30" s="500">
        <f t="shared" si="299"/>
        <v>27</v>
      </c>
      <c r="EI30" s="404">
        <f t="shared" si="300"/>
        <v>18</v>
      </c>
      <c r="EJ30" s="500">
        <f t="shared" si="301"/>
        <v>27</v>
      </c>
      <c r="EK30" s="404">
        <f t="shared" si="302"/>
        <v>18</v>
      </c>
      <c r="EL30" s="424">
        <v>8.35</v>
      </c>
      <c r="EM30" s="750">
        <v>2.92</v>
      </c>
      <c r="EN30" s="500">
        <f t="shared" si="303"/>
        <v>100.19999999999999</v>
      </c>
      <c r="EO30" s="404">
        <f t="shared" si="304"/>
        <v>40.879999999999995</v>
      </c>
      <c r="EP30" s="424">
        <v>2.5099999999999998</v>
      </c>
      <c r="EQ30" s="750">
        <v>2.96</v>
      </c>
      <c r="ER30" s="500">
        <f t="shared" si="305"/>
        <v>37.65</v>
      </c>
      <c r="ES30" s="404">
        <f t="shared" si="306"/>
        <v>11.84</v>
      </c>
      <c r="ET30" s="424"/>
      <c r="EU30" s="750"/>
      <c r="EV30" s="500">
        <f t="shared" si="307"/>
        <v>0</v>
      </c>
      <c r="EW30" s="404">
        <f t="shared" si="308"/>
        <v>0</v>
      </c>
      <c r="EX30" s="236">
        <f t="shared" si="309"/>
        <v>5.1055555555555552</v>
      </c>
      <c r="EY30" s="237">
        <f t="shared" si="310"/>
        <v>2.9288888888888889</v>
      </c>
      <c r="EZ30" s="500">
        <f t="shared" si="311"/>
        <v>137.85</v>
      </c>
      <c r="FA30" s="404">
        <f t="shared" si="312"/>
        <v>52.72</v>
      </c>
      <c r="FB30" s="646">
        <v>63.4</v>
      </c>
      <c r="FC30" s="750">
        <v>59.4</v>
      </c>
      <c r="FD30" s="500">
        <f t="shared" si="313"/>
        <v>760.8</v>
      </c>
      <c r="FE30" s="404">
        <f t="shared" si="314"/>
        <v>831.6</v>
      </c>
      <c r="FF30" s="646">
        <v>56.3</v>
      </c>
      <c r="FG30" s="750">
        <v>76.5</v>
      </c>
      <c r="FH30" s="500">
        <f t="shared" si="315"/>
        <v>844.5</v>
      </c>
      <c r="FI30" s="404">
        <f t="shared" si="316"/>
        <v>306</v>
      </c>
      <c r="FJ30" s="646"/>
      <c r="FK30" s="750"/>
      <c r="FL30" s="500">
        <f t="shared" si="317"/>
        <v>0</v>
      </c>
      <c r="FM30" s="404">
        <f t="shared" si="318"/>
        <v>0</v>
      </c>
      <c r="FN30" s="500">
        <f t="shared" si="319"/>
        <v>59.455555555555556</v>
      </c>
      <c r="FO30" s="404">
        <f t="shared" si="320"/>
        <v>63.199999999999996</v>
      </c>
      <c r="FP30" s="500">
        <f t="shared" si="321"/>
        <v>1605.3</v>
      </c>
      <c r="FQ30" s="404">
        <f t="shared" si="322"/>
        <v>1137.5999999999999</v>
      </c>
      <c r="FR30" s="646">
        <v>0</v>
      </c>
      <c r="FS30" s="753">
        <v>0</v>
      </c>
      <c r="FT30" s="500">
        <f t="shared" si="323"/>
        <v>0</v>
      </c>
      <c r="FU30" s="404">
        <f t="shared" si="324"/>
        <v>0</v>
      </c>
      <c r="FV30" s="424"/>
      <c r="FW30" s="754"/>
      <c r="FX30" s="500">
        <f t="shared" si="325"/>
        <v>0</v>
      </c>
      <c r="FY30" s="404">
        <f t="shared" si="326"/>
        <v>0</v>
      </c>
      <c r="FZ30" s="424"/>
      <c r="GA30" s="754"/>
      <c r="GB30" s="500">
        <f t="shared" si="327"/>
        <v>0</v>
      </c>
      <c r="GC30" s="404">
        <f t="shared" si="328"/>
        <v>0</v>
      </c>
      <c r="GD30" s="510">
        <f t="shared" si="329"/>
        <v>57</v>
      </c>
      <c r="GE30" s="404">
        <f t="shared" si="330"/>
        <v>76</v>
      </c>
      <c r="GF30" s="500">
        <f t="shared" si="331"/>
        <v>57</v>
      </c>
      <c r="GG30" s="404">
        <f t="shared" si="332"/>
        <v>76</v>
      </c>
      <c r="GH30" s="500">
        <f t="shared" si="333"/>
        <v>382.65</v>
      </c>
      <c r="GI30" s="404">
        <f t="shared" si="334"/>
        <v>454.34</v>
      </c>
      <c r="GJ30" s="500">
        <f t="shared" si="335"/>
        <v>4377.2</v>
      </c>
      <c r="GK30" s="404">
        <f t="shared" si="336"/>
        <v>6082.2000000000007</v>
      </c>
      <c r="GL30" s="510">
        <f t="shared" si="337"/>
        <v>54</v>
      </c>
      <c r="GM30" s="404">
        <f t="shared" si="338"/>
        <v>17</v>
      </c>
      <c r="GN30" s="500">
        <f t="shared" si="339"/>
        <v>54</v>
      </c>
      <c r="GO30" s="404">
        <f t="shared" si="340"/>
        <v>17</v>
      </c>
      <c r="GP30" s="500">
        <f t="shared" si="341"/>
        <v>379.56</v>
      </c>
      <c r="GQ30" s="404">
        <f t="shared" si="342"/>
        <v>51.42</v>
      </c>
      <c r="GR30" s="500">
        <f t="shared" si="343"/>
        <v>4230</v>
      </c>
      <c r="GS30" s="404">
        <f t="shared" si="344"/>
        <v>1445.2</v>
      </c>
      <c r="GT30" s="510">
        <f t="shared" si="345"/>
        <v>111</v>
      </c>
      <c r="GU30" s="404">
        <f t="shared" si="346"/>
        <v>93</v>
      </c>
      <c r="GV30" s="500">
        <f t="shared" si="347"/>
        <v>111</v>
      </c>
      <c r="GW30" s="404">
        <f t="shared" si="348"/>
        <v>93</v>
      </c>
      <c r="GX30" s="500">
        <f t="shared" si="349"/>
        <v>762.21</v>
      </c>
      <c r="GY30" s="404">
        <f t="shared" si="350"/>
        <v>505.76</v>
      </c>
      <c r="GZ30" s="500">
        <f t="shared" si="351"/>
        <v>8607.2000000000007</v>
      </c>
      <c r="HA30" s="404">
        <f t="shared" si="352"/>
        <v>7527.4000000000005</v>
      </c>
      <c r="HB30" s="510">
        <f t="shared" si="353"/>
        <v>0</v>
      </c>
      <c r="HC30" s="404">
        <f t="shared" si="354"/>
        <v>0</v>
      </c>
      <c r="HD30" s="500">
        <f t="shared" si="355"/>
        <v>0</v>
      </c>
      <c r="HE30" s="404">
        <f t="shared" si="356"/>
        <v>0</v>
      </c>
      <c r="HF30" s="500" t="str">
        <f t="shared" si="357"/>
        <v/>
      </c>
      <c r="HG30" s="404" t="str">
        <f t="shared" si="358"/>
        <v/>
      </c>
      <c r="HH30" s="500" t="str">
        <f t="shared" si="359"/>
        <v/>
      </c>
      <c r="HI30" s="404" t="str">
        <f t="shared" si="360"/>
        <v/>
      </c>
      <c r="HJ30" s="510">
        <f t="shared" si="361"/>
        <v>762.21</v>
      </c>
      <c r="HK30" s="404">
        <f t="shared" si="362"/>
        <v>505.76</v>
      </c>
      <c r="HL30" s="500">
        <f t="shared" si="363"/>
        <v>8607.1999999999989</v>
      </c>
      <c r="HM30" s="404">
        <f t="shared" si="364"/>
        <v>7527.4000000000015</v>
      </c>
    </row>
    <row r="31" spans="1:221">
      <c r="A31" s="756" t="s">
        <v>542</v>
      </c>
      <c r="B31" s="757" t="s">
        <v>1121</v>
      </c>
      <c r="C31" s="759"/>
      <c r="D31" s="612">
        <v>107460</v>
      </c>
      <c r="E31" s="612">
        <v>10</v>
      </c>
      <c r="F31" s="422">
        <v>339</v>
      </c>
      <c r="G31" s="758">
        <v>348</v>
      </c>
      <c r="H31" s="422">
        <v>21</v>
      </c>
      <c r="I31" s="758">
        <v>14</v>
      </c>
      <c r="J31" s="500">
        <f t="shared" si="215"/>
        <v>318</v>
      </c>
      <c r="K31" s="404">
        <f t="shared" si="216"/>
        <v>334</v>
      </c>
      <c r="L31" s="422">
        <v>60</v>
      </c>
      <c r="M31" s="748">
        <v>60</v>
      </c>
      <c r="N31" s="500">
        <f t="shared" si="217"/>
        <v>318</v>
      </c>
      <c r="O31" s="404">
        <f t="shared" si="218"/>
        <v>334</v>
      </c>
      <c r="P31" s="500">
        <f t="shared" si="219"/>
        <v>317</v>
      </c>
      <c r="Q31" s="404">
        <f t="shared" si="220"/>
        <v>333</v>
      </c>
      <c r="R31" s="422">
        <v>31</v>
      </c>
      <c r="S31" s="758">
        <v>47</v>
      </c>
      <c r="T31" s="500">
        <f t="shared" si="221"/>
        <v>31</v>
      </c>
      <c r="U31" s="404">
        <f t="shared" si="222"/>
        <v>47</v>
      </c>
      <c r="V31" s="422">
        <v>3</v>
      </c>
      <c r="W31" s="758">
        <v>7</v>
      </c>
      <c r="X31" s="500">
        <f t="shared" si="223"/>
        <v>3</v>
      </c>
      <c r="Y31" s="404">
        <f t="shared" si="224"/>
        <v>7</v>
      </c>
      <c r="Z31" s="422"/>
      <c r="AA31" s="758"/>
      <c r="AB31" s="500">
        <f t="shared" si="225"/>
        <v>0</v>
      </c>
      <c r="AC31" s="404">
        <f t="shared" si="226"/>
        <v>0</v>
      </c>
      <c r="AD31" s="500">
        <f t="shared" si="227"/>
        <v>34</v>
      </c>
      <c r="AE31" s="404">
        <f t="shared" si="228"/>
        <v>54</v>
      </c>
      <c r="AF31" s="500">
        <f t="shared" si="229"/>
        <v>34</v>
      </c>
      <c r="AG31" s="404">
        <f t="shared" si="230"/>
        <v>54</v>
      </c>
      <c r="AH31" s="424">
        <v>4.01</v>
      </c>
      <c r="AI31" s="749">
        <v>3.71</v>
      </c>
      <c r="AJ31" s="500">
        <f t="shared" si="231"/>
        <v>124.30999999999999</v>
      </c>
      <c r="AK31" s="404">
        <f t="shared" si="232"/>
        <v>174.37</v>
      </c>
      <c r="AL31" s="424">
        <v>11.54</v>
      </c>
      <c r="AM31" s="749">
        <v>8.27</v>
      </c>
      <c r="AN31" s="500">
        <f t="shared" si="233"/>
        <v>34.619999999999997</v>
      </c>
      <c r="AO31" s="404">
        <f t="shared" si="234"/>
        <v>57.89</v>
      </c>
      <c r="AP31" s="424"/>
      <c r="AQ31" s="749"/>
      <c r="AR31" s="500">
        <f t="shared" si="235"/>
        <v>0</v>
      </c>
      <c r="AS31" s="404">
        <f t="shared" si="236"/>
        <v>0</v>
      </c>
      <c r="AT31" s="236">
        <f t="shared" si="237"/>
        <v>4.6744117647058818</v>
      </c>
      <c r="AU31" s="237">
        <f t="shared" si="238"/>
        <v>4.3011111111111111</v>
      </c>
      <c r="AV31" s="500">
        <f t="shared" si="239"/>
        <v>158.92999999999998</v>
      </c>
      <c r="AW31" s="404">
        <f t="shared" si="240"/>
        <v>232.26</v>
      </c>
      <c r="AX31" s="422">
        <v>91.3</v>
      </c>
      <c r="AY31" s="750">
        <v>80.3</v>
      </c>
      <c r="AZ31" s="500">
        <f t="shared" si="241"/>
        <v>2830.2999999999997</v>
      </c>
      <c r="BA31" s="404">
        <f t="shared" si="242"/>
        <v>3774.1</v>
      </c>
      <c r="BB31" s="422">
        <v>66</v>
      </c>
      <c r="BC31" s="750">
        <v>70</v>
      </c>
      <c r="BD31" s="500">
        <f t="shared" si="243"/>
        <v>198</v>
      </c>
      <c r="BE31" s="404">
        <f t="shared" si="244"/>
        <v>490</v>
      </c>
      <c r="BF31" s="422"/>
      <c r="BG31" s="750"/>
      <c r="BH31" s="500">
        <f t="shared" si="245"/>
        <v>0</v>
      </c>
      <c r="BI31" s="404">
        <f t="shared" si="246"/>
        <v>0</v>
      </c>
      <c r="BJ31" s="500">
        <f t="shared" si="247"/>
        <v>89.067647058823525</v>
      </c>
      <c r="BK31" s="404">
        <f t="shared" si="248"/>
        <v>78.964814814814815</v>
      </c>
      <c r="BL31" s="500">
        <f t="shared" si="249"/>
        <v>3028.2999999999997</v>
      </c>
      <c r="BM31" s="404">
        <f t="shared" si="250"/>
        <v>4264.1000000000004</v>
      </c>
      <c r="BN31" s="422">
        <v>147</v>
      </c>
      <c r="BO31" s="423">
        <v>130</v>
      </c>
      <c r="BP31" s="500">
        <f t="shared" si="251"/>
        <v>147</v>
      </c>
      <c r="BQ31" s="404">
        <f t="shared" si="252"/>
        <v>130</v>
      </c>
      <c r="BR31" s="422">
        <v>37</v>
      </c>
      <c r="BS31" s="423">
        <v>40</v>
      </c>
      <c r="BT31" s="500">
        <f t="shared" si="253"/>
        <v>37</v>
      </c>
      <c r="BU31" s="404">
        <f t="shared" si="254"/>
        <v>40</v>
      </c>
      <c r="BV31" s="422"/>
      <c r="BW31" s="423"/>
      <c r="BX31" s="500">
        <f t="shared" si="255"/>
        <v>0</v>
      </c>
      <c r="BY31" s="404">
        <f t="shared" si="256"/>
        <v>0</v>
      </c>
      <c r="BZ31" s="500">
        <f t="shared" si="257"/>
        <v>184</v>
      </c>
      <c r="CA31" s="404">
        <f t="shared" si="258"/>
        <v>170</v>
      </c>
      <c r="CB31" s="500">
        <f t="shared" si="259"/>
        <v>184</v>
      </c>
      <c r="CC31" s="404">
        <f t="shared" si="260"/>
        <v>170</v>
      </c>
      <c r="CD31" s="424">
        <v>5.6</v>
      </c>
      <c r="CE31" s="751">
        <v>6.51</v>
      </c>
      <c r="CF31" s="500">
        <f t="shared" si="261"/>
        <v>823.19999999999993</v>
      </c>
      <c r="CG31" s="404">
        <f t="shared" si="262"/>
        <v>846.3</v>
      </c>
      <c r="CH31" s="424">
        <v>12.44</v>
      </c>
      <c r="CI31" s="751">
        <v>11.63</v>
      </c>
      <c r="CJ31" s="500">
        <f t="shared" si="263"/>
        <v>460.28</v>
      </c>
      <c r="CK31" s="404">
        <f t="shared" si="264"/>
        <v>465.20000000000005</v>
      </c>
      <c r="CL31" s="424"/>
      <c r="CM31" s="751"/>
      <c r="CN31" s="500">
        <f t="shared" si="265"/>
        <v>0</v>
      </c>
      <c r="CO31" s="404">
        <f t="shared" si="266"/>
        <v>0</v>
      </c>
      <c r="CP31" s="500">
        <f t="shared" si="267"/>
        <v>6.975434782608696</v>
      </c>
      <c r="CQ31" s="237">
        <f t="shared" si="268"/>
        <v>7.7147058823529413</v>
      </c>
      <c r="CR31" s="500">
        <f t="shared" si="269"/>
        <v>1283.48</v>
      </c>
      <c r="CS31" s="404">
        <f t="shared" si="270"/>
        <v>1311.5</v>
      </c>
      <c r="CT31" s="646">
        <v>85.3</v>
      </c>
      <c r="CU31" s="751">
        <v>83.3</v>
      </c>
      <c r="CV31" s="500">
        <f t="shared" si="271"/>
        <v>12539.1</v>
      </c>
      <c r="CW31" s="404">
        <f t="shared" si="272"/>
        <v>10829</v>
      </c>
      <c r="CX31" s="646">
        <v>79.7</v>
      </c>
      <c r="CY31" s="751">
        <v>86.6</v>
      </c>
      <c r="CZ31" s="500">
        <f t="shared" si="273"/>
        <v>2948.9</v>
      </c>
      <c r="DA31" s="404">
        <f t="shared" si="274"/>
        <v>3464</v>
      </c>
      <c r="DB31" s="646"/>
      <c r="DC31" s="751"/>
      <c r="DD31" s="500">
        <f t="shared" si="275"/>
        <v>0</v>
      </c>
      <c r="DE31" s="404">
        <f t="shared" si="276"/>
        <v>0</v>
      </c>
      <c r="DF31" s="500">
        <f t="shared" si="277"/>
        <v>84.173913043478265</v>
      </c>
      <c r="DG31" s="404">
        <f t="shared" si="278"/>
        <v>84.076470588235296</v>
      </c>
      <c r="DH31" s="500">
        <f t="shared" si="279"/>
        <v>15488</v>
      </c>
      <c r="DI31" s="404">
        <f t="shared" si="280"/>
        <v>14293</v>
      </c>
      <c r="DJ31" s="500">
        <f t="shared" si="281"/>
        <v>218</v>
      </c>
      <c r="DK31" s="404">
        <f t="shared" si="282"/>
        <v>224</v>
      </c>
      <c r="DL31" s="500">
        <f t="shared" si="283"/>
        <v>218</v>
      </c>
      <c r="DM31" s="404">
        <f t="shared" si="284"/>
        <v>224</v>
      </c>
      <c r="DN31" s="236">
        <f t="shared" si="285"/>
        <v>6.6165596330275234</v>
      </c>
      <c r="DO31" s="237">
        <f t="shared" si="286"/>
        <v>6.8917857142857146</v>
      </c>
      <c r="DP31" s="500">
        <f t="shared" si="287"/>
        <v>1442.41</v>
      </c>
      <c r="DQ31" s="404">
        <f t="shared" si="288"/>
        <v>1543.76</v>
      </c>
      <c r="DR31" s="500">
        <f t="shared" si="289"/>
        <v>84.937155963302743</v>
      </c>
      <c r="DS31" s="404">
        <f t="shared" si="290"/>
        <v>82.844196428571422</v>
      </c>
      <c r="DT31" s="500">
        <f t="shared" si="291"/>
        <v>18516.3</v>
      </c>
      <c r="DU31" s="404">
        <f t="shared" si="292"/>
        <v>18557.099999999999</v>
      </c>
      <c r="DV31" s="646">
        <v>58</v>
      </c>
      <c r="DW31" s="752">
        <v>65</v>
      </c>
      <c r="DX31" s="500">
        <f t="shared" si="293"/>
        <v>58</v>
      </c>
      <c r="DY31" s="404">
        <f t="shared" si="294"/>
        <v>65</v>
      </c>
      <c r="DZ31" s="646">
        <v>41</v>
      </c>
      <c r="EA31" s="752">
        <v>44</v>
      </c>
      <c r="EB31" s="500">
        <f t="shared" si="295"/>
        <v>41</v>
      </c>
      <c r="EC31" s="404">
        <f t="shared" si="296"/>
        <v>44</v>
      </c>
      <c r="ED31" s="646"/>
      <c r="EE31" s="752"/>
      <c r="EF31" s="500">
        <f t="shared" si="297"/>
        <v>0</v>
      </c>
      <c r="EG31" s="404">
        <f t="shared" si="298"/>
        <v>0</v>
      </c>
      <c r="EH31" s="500">
        <f t="shared" si="299"/>
        <v>99</v>
      </c>
      <c r="EI31" s="404">
        <f t="shared" si="300"/>
        <v>109</v>
      </c>
      <c r="EJ31" s="500">
        <f t="shared" si="301"/>
        <v>99</v>
      </c>
      <c r="EK31" s="404">
        <f t="shared" si="302"/>
        <v>109</v>
      </c>
      <c r="EL31" s="424">
        <v>3.86</v>
      </c>
      <c r="EM31" s="750">
        <v>4.1500000000000004</v>
      </c>
      <c r="EN31" s="500">
        <f t="shared" si="303"/>
        <v>223.88</v>
      </c>
      <c r="EO31" s="404">
        <f t="shared" si="304"/>
        <v>269.75</v>
      </c>
      <c r="EP31" s="424">
        <v>4.3499999999999996</v>
      </c>
      <c r="EQ31" s="750">
        <v>7.75</v>
      </c>
      <c r="ER31" s="500">
        <f t="shared" si="305"/>
        <v>178.35</v>
      </c>
      <c r="ES31" s="404">
        <f t="shared" si="306"/>
        <v>341</v>
      </c>
      <c r="ET31" s="424"/>
      <c r="EU31" s="750"/>
      <c r="EV31" s="500">
        <f t="shared" si="307"/>
        <v>0</v>
      </c>
      <c r="EW31" s="404">
        <f t="shared" si="308"/>
        <v>0</v>
      </c>
      <c r="EX31" s="236">
        <f t="shared" si="309"/>
        <v>4.0629292929292928</v>
      </c>
      <c r="EY31" s="237">
        <f t="shared" si="310"/>
        <v>5.6032110091743119</v>
      </c>
      <c r="EZ31" s="500">
        <f t="shared" si="311"/>
        <v>402.23</v>
      </c>
      <c r="FA31" s="404">
        <f t="shared" si="312"/>
        <v>610.75</v>
      </c>
      <c r="FB31" s="646">
        <v>73.599999999999994</v>
      </c>
      <c r="FC31" s="750">
        <v>58</v>
      </c>
      <c r="FD31" s="500">
        <f t="shared" si="313"/>
        <v>4268.7999999999993</v>
      </c>
      <c r="FE31" s="404">
        <f t="shared" si="314"/>
        <v>3770</v>
      </c>
      <c r="FF31" s="646">
        <v>52.5</v>
      </c>
      <c r="FG31" s="750">
        <v>55.3</v>
      </c>
      <c r="FH31" s="500">
        <f t="shared" si="315"/>
        <v>2152.5</v>
      </c>
      <c r="FI31" s="404">
        <f t="shared" si="316"/>
        <v>2433.1999999999998</v>
      </c>
      <c r="FJ31" s="646"/>
      <c r="FK31" s="750"/>
      <c r="FL31" s="500">
        <f t="shared" si="317"/>
        <v>0</v>
      </c>
      <c r="FM31" s="404">
        <f t="shared" si="318"/>
        <v>0</v>
      </c>
      <c r="FN31" s="500">
        <f t="shared" si="319"/>
        <v>64.861616161616155</v>
      </c>
      <c r="FO31" s="404">
        <f t="shared" si="320"/>
        <v>56.910091743119267</v>
      </c>
      <c r="FP31" s="500">
        <f t="shared" si="321"/>
        <v>6421.2999999999993</v>
      </c>
      <c r="FQ31" s="404">
        <f t="shared" si="322"/>
        <v>6203.2</v>
      </c>
      <c r="FR31" s="646">
        <v>1</v>
      </c>
      <c r="FS31" s="753">
        <v>1</v>
      </c>
      <c r="FT31" s="500">
        <f t="shared" si="323"/>
        <v>0</v>
      </c>
      <c r="FU31" s="404">
        <f t="shared" si="324"/>
        <v>0</v>
      </c>
      <c r="FV31" s="424"/>
      <c r="FW31" s="754"/>
      <c r="FX31" s="500">
        <f t="shared" si="325"/>
        <v>0</v>
      </c>
      <c r="FY31" s="404">
        <f t="shared" si="326"/>
        <v>0</v>
      </c>
      <c r="FZ31" s="424"/>
      <c r="GA31" s="754"/>
      <c r="GB31" s="500">
        <f t="shared" si="327"/>
        <v>0</v>
      </c>
      <c r="GC31" s="404">
        <f t="shared" si="328"/>
        <v>0</v>
      </c>
      <c r="GD31" s="510">
        <f t="shared" si="329"/>
        <v>236</v>
      </c>
      <c r="GE31" s="404">
        <f t="shared" si="330"/>
        <v>242</v>
      </c>
      <c r="GF31" s="500">
        <f t="shared" si="331"/>
        <v>236</v>
      </c>
      <c r="GG31" s="404">
        <f t="shared" si="332"/>
        <v>242</v>
      </c>
      <c r="GH31" s="500">
        <f t="shared" si="333"/>
        <v>1171.3899999999999</v>
      </c>
      <c r="GI31" s="404">
        <f t="shared" si="334"/>
        <v>1290.42</v>
      </c>
      <c r="GJ31" s="500">
        <f t="shared" si="335"/>
        <v>19638.199999999997</v>
      </c>
      <c r="GK31" s="404">
        <f t="shared" si="336"/>
        <v>18373.099999999999</v>
      </c>
      <c r="GL31" s="510">
        <f t="shared" si="337"/>
        <v>81</v>
      </c>
      <c r="GM31" s="404">
        <f t="shared" si="338"/>
        <v>91</v>
      </c>
      <c r="GN31" s="500">
        <f t="shared" si="339"/>
        <v>81</v>
      </c>
      <c r="GO31" s="404">
        <f t="shared" si="340"/>
        <v>91</v>
      </c>
      <c r="GP31" s="500">
        <f t="shared" si="341"/>
        <v>673.25</v>
      </c>
      <c r="GQ31" s="404">
        <f t="shared" si="342"/>
        <v>864.09</v>
      </c>
      <c r="GR31" s="500">
        <f t="shared" si="343"/>
        <v>5299.4</v>
      </c>
      <c r="GS31" s="404">
        <f t="shared" si="344"/>
        <v>6387.2</v>
      </c>
      <c r="GT31" s="510">
        <f t="shared" si="345"/>
        <v>317</v>
      </c>
      <c r="GU31" s="404">
        <f t="shared" si="346"/>
        <v>333</v>
      </c>
      <c r="GV31" s="500">
        <f t="shared" si="347"/>
        <v>317</v>
      </c>
      <c r="GW31" s="404">
        <f t="shared" si="348"/>
        <v>333</v>
      </c>
      <c r="GX31" s="500">
        <f t="shared" si="349"/>
        <v>1844.6399999999999</v>
      </c>
      <c r="GY31" s="404">
        <f t="shared" si="350"/>
        <v>2154.5100000000002</v>
      </c>
      <c r="GZ31" s="500">
        <f t="shared" si="351"/>
        <v>24937.599999999999</v>
      </c>
      <c r="HA31" s="404">
        <f t="shared" si="352"/>
        <v>24760.3</v>
      </c>
      <c r="HB31" s="510">
        <f t="shared" si="353"/>
        <v>0</v>
      </c>
      <c r="HC31" s="404">
        <f t="shared" si="354"/>
        <v>0</v>
      </c>
      <c r="HD31" s="500">
        <f t="shared" si="355"/>
        <v>0</v>
      </c>
      <c r="HE31" s="404">
        <f t="shared" si="356"/>
        <v>0</v>
      </c>
      <c r="HF31" s="500" t="str">
        <f t="shared" si="357"/>
        <v/>
      </c>
      <c r="HG31" s="404" t="str">
        <f t="shared" si="358"/>
        <v/>
      </c>
      <c r="HH31" s="500" t="str">
        <f t="shared" si="359"/>
        <v/>
      </c>
      <c r="HI31" s="404" t="str">
        <f t="shared" si="360"/>
        <v/>
      </c>
      <c r="HJ31" s="510">
        <f t="shared" si="361"/>
        <v>1844.64</v>
      </c>
      <c r="HK31" s="404">
        <f t="shared" si="362"/>
        <v>2154.5100000000002</v>
      </c>
      <c r="HL31" s="500">
        <f t="shared" si="363"/>
        <v>24937.599999999999</v>
      </c>
      <c r="HM31" s="404">
        <f t="shared" si="364"/>
        <v>24760.3</v>
      </c>
    </row>
    <row r="32" spans="1:221">
      <c r="A32" s="762" t="s">
        <v>542</v>
      </c>
      <c r="B32" s="757" t="s">
        <v>1122</v>
      </c>
      <c r="C32" s="759"/>
      <c r="D32" s="612">
        <v>107549</v>
      </c>
      <c r="E32" s="612">
        <v>10</v>
      </c>
      <c r="F32" s="422">
        <v>204</v>
      </c>
      <c r="G32" s="758">
        <v>226</v>
      </c>
      <c r="H32" s="422">
        <v>13</v>
      </c>
      <c r="I32" s="758">
        <v>27</v>
      </c>
      <c r="J32" s="500">
        <f t="shared" si="215"/>
        <v>191</v>
      </c>
      <c r="K32" s="404">
        <f t="shared" si="216"/>
        <v>199</v>
      </c>
      <c r="L32" s="422">
        <v>60</v>
      </c>
      <c r="M32" s="748">
        <v>60</v>
      </c>
      <c r="N32" s="500">
        <f t="shared" si="217"/>
        <v>191</v>
      </c>
      <c r="O32" s="404">
        <f t="shared" si="218"/>
        <v>199</v>
      </c>
      <c r="P32" s="500">
        <f t="shared" si="219"/>
        <v>191</v>
      </c>
      <c r="Q32" s="404">
        <f t="shared" si="220"/>
        <v>199</v>
      </c>
      <c r="R32" s="422">
        <v>36</v>
      </c>
      <c r="S32" s="758">
        <v>37</v>
      </c>
      <c r="T32" s="500">
        <f t="shared" si="221"/>
        <v>36</v>
      </c>
      <c r="U32" s="404">
        <f t="shared" si="222"/>
        <v>37</v>
      </c>
      <c r="V32" s="422">
        <v>0</v>
      </c>
      <c r="W32" s="758">
        <v>0</v>
      </c>
      <c r="X32" s="500">
        <f t="shared" si="223"/>
        <v>0</v>
      </c>
      <c r="Y32" s="404">
        <f t="shared" si="224"/>
        <v>0</v>
      </c>
      <c r="Z32" s="422"/>
      <c r="AA32" s="758"/>
      <c r="AB32" s="500">
        <f t="shared" si="225"/>
        <v>0</v>
      </c>
      <c r="AC32" s="404">
        <f t="shared" si="226"/>
        <v>0</v>
      </c>
      <c r="AD32" s="500">
        <f t="shared" si="227"/>
        <v>36</v>
      </c>
      <c r="AE32" s="404">
        <f t="shared" si="228"/>
        <v>37</v>
      </c>
      <c r="AF32" s="500">
        <f t="shared" si="229"/>
        <v>36</v>
      </c>
      <c r="AG32" s="404">
        <f t="shared" si="230"/>
        <v>37</v>
      </c>
      <c r="AH32" s="424">
        <v>5.38</v>
      </c>
      <c r="AI32" s="749">
        <v>4.6100000000000003</v>
      </c>
      <c r="AJ32" s="500">
        <f t="shared" si="231"/>
        <v>193.68</v>
      </c>
      <c r="AK32" s="404">
        <f t="shared" si="232"/>
        <v>170.57000000000002</v>
      </c>
      <c r="AL32" s="424">
        <v>0</v>
      </c>
      <c r="AM32" s="749">
        <v>0</v>
      </c>
      <c r="AN32" s="500">
        <f t="shared" si="233"/>
        <v>0</v>
      </c>
      <c r="AO32" s="404">
        <f t="shared" si="234"/>
        <v>0</v>
      </c>
      <c r="AP32" s="424"/>
      <c r="AQ32" s="749"/>
      <c r="AR32" s="500">
        <f t="shared" si="235"/>
        <v>0</v>
      </c>
      <c r="AS32" s="404">
        <f t="shared" si="236"/>
        <v>0</v>
      </c>
      <c r="AT32" s="236">
        <f t="shared" si="237"/>
        <v>5.38</v>
      </c>
      <c r="AU32" s="237">
        <f t="shared" si="238"/>
        <v>4.6100000000000003</v>
      </c>
      <c r="AV32" s="500">
        <f t="shared" si="239"/>
        <v>193.68</v>
      </c>
      <c r="AW32" s="404">
        <f t="shared" si="240"/>
        <v>170.57000000000002</v>
      </c>
      <c r="AX32" s="422">
        <v>82.8</v>
      </c>
      <c r="AY32" s="750">
        <v>77</v>
      </c>
      <c r="AZ32" s="500">
        <f t="shared" si="241"/>
        <v>2980.7999999999997</v>
      </c>
      <c r="BA32" s="404">
        <f t="shared" si="242"/>
        <v>2849</v>
      </c>
      <c r="BB32" s="422">
        <v>0</v>
      </c>
      <c r="BC32" s="750">
        <v>0</v>
      </c>
      <c r="BD32" s="500">
        <f t="shared" si="243"/>
        <v>0</v>
      </c>
      <c r="BE32" s="404">
        <f t="shared" si="244"/>
        <v>0</v>
      </c>
      <c r="BF32" s="422"/>
      <c r="BG32" s="750"/>
      <c r="BH32" s="500">
        <f t="shared" si="245"/>
        <v>0</v>
      </c>
      <c r="BI32" s="404">
        <f t="shared" si="246"/>
        <v>0</v>
      </c>
      <c r="BJ32" s="500">
        <f t="shared" si="247"/>
        <v>82.8</v>
      </c>
      <c r="BK32" s="404">
        <f t="shared" si="248"/>
        <v>77</v>
      </c>
      <c r="BL32" s="500">
        <f t="shared" si="249"/>
        <v>2980.7999999999997</v>
      </c>
      <c r="BM32" s="404">
        <f t="shared" si="250"/>
        <v>2849</v>
      </c>
      <c r="BN32" s="422">
        <v>155</v>
      </c>
      <c r="BO32" s="423">
        <v>162</v>
      </c>
      <c r="BP32" s="500">
        <f t="shared" si="251"/>
        <v>155</v>
      </c>
      <c r="BQ32" s="404">
        <f t="shared" si="252"/>
        <v>162</v>
      </c>
      <c r="BR32" s="422">
        <v>0</v>
      </c>
      <c r="BS32" s="423">
        <v>0</v>
      </c>
      <c r="BT32" s="500">
        <f t="shared" si="253"/>
        <v>0</v>
      </c>
      <c r="BU32" s="404">
        <f t="shared" si="254"/>
        <v>0</v>
      </c>
      <c r="BV32" s="422"/>
      <c r="BW32" s="423"/>
      <c r="BX32" s="500">
        <f t="shared" si="255"/>
        <v>0</v>
      </c>
      <c r="BY32" s="404">
        <f t="shared" si="256"/>
        <v>0</v>
      </c>
      <c r="BZ32" s="500">
        <f t="shared" si="257"/>
        <v>155</v>
      </c>
      <c r="CA32" s="404">
        <f t="shared" si="258"/>
        <v>162</v>
      </c>
      <c r="CB32" s="500">
        <f t="shared" si="259"/>
        <v>155</v>
      </c>
      <c r="CC32" s="404">
        <f t="shared" si="260"/>
        <v>162</v>
      </c>
      <c r="CD32" s="424">
        <v>5.09</v>
      </c>
      <c r="CE32" s="751">
        <v>4.5</v>
      </c>
      <c r="CF32" s="500">
        <f t="shared" si="261"/>
        <v>788.94999999999993</v>
      </c>
      <c r="CG32" s="404">
        <f t="shared" si="262"/>
        <v>729</v>
      </c>
      <c r="CH32" s="424">
        <v>0</v>
      </c>
      <c r="CI32" s="751">
        <v>0</v>
      </c>
      <c r="CJ32" s="500">
        <f t="shared" si="263"/>
        <v>0</v>
      </c>
      <c r="CK32" s="404">
        <f t="shared" si="264"/>
        <v>0</v>
      </c>
      <c r="CL32" s="424"/>
      <c r="CM32" s="751"/>
      <c r="CN32" s="500">
        <f t="shared" si="265"/>
        <v>0</v>
      </c>
      <c r="CO32" s="404">
        <f t="shared" si="266"/>
        <v>0</v>
      </c>
      <c r="CP32" s="500">
        <f t="shared" si="267"/>
        <v>5.09</v>
      </c>
      <c r="CQ32" s="237">
        <f t="shared" si="268"/>
        <v>4.5</v>
      </c>
      <c r="CR32" s="500">
        <f t="shared" si="269"/>
        <v>788.94999999999993</v>
      </c>
      <c r="CS32" s="404">
        <f t="shared" si="270"/>
        <v>729</v>
      </c>
      <c r="CT32" s="646">
        <v>84.7</v>
      </c>
      <c r="CU32" s="751">
        <v>79.2</v>
      </c>
      <c r="CV32" s="500">
        <f t="shared" si="271"/>
        <v>13128.5</v>
      </c>
      <c r="CW32" s="404">
        <f t="shared" si="272"/>
        <v>12830.4</v>
      </c>
      <c r="CX32" s="646">
        <v>0</v>
      </c>
      <c r="CY32" s="751">
        <v>0</v>
      </c>
      <c r="CZ32" s="500">
        <f t="shared" si="273"/>
        <v>0</v>
      </c>
      <c r="DA32" s="404">
        <f t="shared" si="274"/>
        <v>0</v>
      </c>
      <c r="DB32" s="646"/>
      <c r="DC32" s="751"/>
      <c r="DD32" s="500">
        <f t="shared" si="275"/>
        <v>0</v>
      </c>
      <c r="DE32" s="404">
        <f t="shared" si="276"/>
        <v>0</v>
      </c>
      <c r="DF32" s="500">
        <f t="shared" si="277"/>
        <v>84.7</v>
      </c>
      <c r="DG32" s="404">
        <f t="shared" si="278"/>
        <v>79.2</v>
      </c>
      <c r="DH32" s="500">
        <f t="shared" si="279"/>
        <v>13128.5</v>
      </c>
      <c r="DI32" s="404">
        <f t="shared" si="280"/>
        <v>12830.4</v>
      </c>
      <c r="DJ32" s="500">
        <f t="shared" si="281"/>
        <v>191</v>
      </c>
      <c r="DK32" s="404">
        <f t="shared" si="282"/>
        <v>199</v>
      </c>
      <c r="DL32" s="500">
        <f t="shared" si="283"/>
        <v>191</v>
      </c>
      <c r="DM32" s="404">
        <f t="shared" si="284"/>
        <v>199</v>
      </c>
      <c r="DN32" s="236">
        <f t="shared" si="285"/>
        <v>5.144659685863874</v>
      </c>
      <c r="DO32" s="237">
        <f t="shared" si="286"/>
        <v>4.5204522613065325</v>
      </c>
      <c r="DP32" s="500">
        <f t="shared" si="287"/>
        <v>982.62999999999988</v>
      </c>
      <c r="DQ32" s="404">
        <f t="shared" si="288"/>
        <v>899.56999999999994</v>
      </c>
      <c r="DR32" s="500">
        <f t="shared" si="289"/>
        <v>84.341884816753918</v>
      </c>
      <c r="DS32" s="404">
        <f t="shared" si="290"/>
        <v>78.790954773869345</v>
      </c>
      <c r="DT32" s="500">
        <f t="shared" si="291"/>
        <v>16109.3</v>
      </c>
      <c r="DU32" s="404">
        <f t="shared" si="292"/>
        <v>15679.4</v>
      </c>
      <c r="DV32" s="646">
        <v>0</v>
      </c>
      <c r="DW32" s="752">
        <v>0</v>
      </c>
      <c r="DX32" s="500">
        <f t="shared" si="293"/>
        <v>0</v>
      </c>
      <c r="DY32" s="404">
        <f t="shared" si="294"/>
        <v>0</v>
      </c>
      <c r="DZ32" s="646">
        <v>0</v>
      </c>
      <c r="EA32" s="752">
        <v>0</v>
      </c>
      <c r="EB32" s="500">
        <f t="shared" si="295"/>
        <v>0</v>
      </c>
      <c r="EC32" s="404">
        <f t="shared" si="296"/>
        <v>0</v>
      </c>
      <c r="ED32" s="646"/>
      <c r="EE32" s="752"/>
      <c r="EF32" s="500">
        <f t="shared" si="297"/>
        <v>0</v>
      </c>
      <c r="EG32" s="404">
        <f t="shared" si="298"/>
        <v>0</v>
      </c>
      <c r="EH32" s="500">
        <f t="shared" si="299"/>
        <v>0</v>
      </c>
      <c r="EI32" s="404">
        <f t="shared" si="300"/>
        <v>0</v>
      </c>
      <c r="EJ32" s="500">
        <f t="shared" si="301"/>
        <v>0</v>
      </c>
      <c r="EK32" s="404">
        <f t="shared" si="302"/>
        <v>0</v>
      </c>
      <c r="EL32" s="424">
        <v>0</v>
      </c>
      <c r="EM32" s="750">
        <v>0</v>
      </c>
      <c r="EN32" s="500">
        <f t="shared" si="303"/>
        <v>0</v>
      </c>
      <c r="EO32" s="404">
        <f t="shared" si="304"/>
        <v>0</v>
      </c>
      <c r="EP32" s="424">
        <v>0</v>
      </c>
      <c r="EQ32" s="750">
        <v>0</v>
      </c>
      <c r="ER32" s="500">
        <f t="shared" si="305"/>
        <v>0</v>
      </c>
      <c r="ES32" s="404">
        <f t="shared" si="306"/>
        <v>0</v>
      </c>
      <c r="ET32" s="424"/>
      <c r="EU32" s="750"/>
      <c r="EV32" s="500">
        <f t="shared" si="307"/>
        <v>0</v>
      </c>
      <c r="EW32" s="404">
        <f t="shared" si="308"/>
        <v>0</v>
      </c>
      <c r="EX32" s="236">
        <f t="shared" si="309"/>
        <v>0</v>
      </c>
      <c r="EY32" s="237">
        <f t="shared" si="310"/>
        <v>0</v>
      </c>
      <c r="EZ32" s="500">
        <f t="shared" si="311"/>
        <v>0</v>
      </c>
      <c r="FA32" s="404">
        <f t="shared" si="312"/>
        <v>0</v>
      </c>
      <c r="FB32" s="646">
        <v>0</v>
      </c>
      <c r="FC32" s="750">
        <v>0</v>
      </c>
      <c r="FD32" s="500">
        <f t="shared" si="313"/>
        <v>0</v>
      </c>
      <c r="FE32" s="404">
        <f t="shared" si="314"/>
        <v>0</v>
      </c>
      <c r="FF32" s="646">
        <v>0</v>
      </c>
      <c r="FG32" s="750">
        <v>0</v>
      </c>
      <c r="FH32" s="500">
        <f t="shared" si="315"/>
        <v>0</v>
      </c>
      <c r="FI32" s="404">
        <f t="shared" si="316"/>
        <v>0</v>
      </c>
      <c r="FJ32" s="646"/>
      <c r="FK32" s="750"/>
      <c r="FL32" s="500">
        <f t="shared" si="317"/>
        <v>0</v>
      </c>
      <c r="FM32" s="404">
        <f t="shared" si="318"/>
        <v>0</v>
      </c>
      <c r="FN32" s="500">
        <f t="shared" si="319"/>
        <v>0</v>
      </c>
      <c r="FO32" s="404">
        <f t="shared" si="320"/>
        <v>0</v>
      </c>
      <c r="FP32" s="500">
        <f t="shared" si="321"/>
        <v>0</v>
      </c>
      <c r="FQ32" s="404">
        <f t="shared" si="322"/>
        <v>0</v>
      </c>
      <c r="FR32" s="646">
        <v>0</v>
      </c>
      <c r="FS32" s="753">
        <v>0</v>
      </c>
      <c r="FT32" s="500">
        <f t="shared" si="323"/>
        <v>0</v>
      </c>
      <c r="FU32" s="404">
        <f t="shared" si="324"/>
        <v>0</v>
      </c>
      <c r="FV32" s="424"/>
      <c r="FW32" s="754"/>
      <c r="FX32" s="500">
        <f t="shared" si="325"/>
        <v>0</v>
      </c>
      <c r="FY32" s="404">
        <f t="shared" si="326"/>
        <v>0</v>
      </c>
      <c r="FZ32" s="424"/>
      <c r="GA32" s="754"/>
      <c r="GB32" s="500">
        <f t="shared" si="327"/>
        <v>0</v>
      </c>
      <c r="GC32" s="404">
        <f t="shared" si="328"/>
        <v>0</v>
      </c>
      <c r="GD32" s="510">
        <f t="shared" si="329"/>
        <v>191</v>
      </c>
      <c r="GE32" s="404">
        <f t="shared" si="330"/>
        <v>199</v>
      </c>
      <c r="GF32" s="500">
        <f t="shared" si="331"/>
        <v>191</v>
      </c>
      <c r="GG32" s="404">
        <f t="shared" si="332"/>
        <v>199</v>
      </c>
      <c r="GH32" s="500">
        <f t="shared" si="333"/>
        <v>982.62999999999988</v>
      </c>
      <c r="GI32" s="404">
        <f t="shared" si="334"/>
        <v>899.57</v>
      </c>
      <c r="GJ32" s="500">
        <f t="shared" si="335"/>
        <v>16109.3</v>
      </c>
      <c r="GK32" s="404">
        <f t="shared" si="336"/>
        <v>15679.4</v>
      </c>
      <c r="GL32" s="510">
        <f t="shared" si="337"/>
        <v>0</v>
      </c>
      <c r="GM32" s="404">
        <f t="shared" si="338"/>
        <v>0</v>
      </c>
      <c r="GN32" s="500">
        <f t="shared" si="339"/>
        <v>0</v>
      </c>
      <c r="GO32" s="404">
        <f t="shared" si="340"/>
        <v>0</v>
      </c>
      <c r="GP32" s="500">
        <f t="shared" si="341"/>
        <v>0</v>
      </c>
      <c r="GQ32" s="404">
        <f t="shared" si="342"/>
        <v>0</v>
      </c>
      <c r="GR32" s="500">
        <f t="shared" si="343"/>
        <v>0</v>
      </c>
      <c r="GS32" s="404">
        <f t="shared" si="344"/>
        <v>0</v>
      </c>
      <c r="GT32" s="510">
        <f t="shared" si="345"/>
        <v>191</v>
      </c>
      <c r="GU32" s="404">
        <f t="shared" si="346"/>
        <v>199</v>
      </c>
      <c r="GV32" s="500">
        <f t="shared" si="347"/>
        <v>191</v>
      </c>
      <c r="GW32" s="404">
        <f t="shared" si="348"/>
        <v>199</v>
      </c>
      <c r="GX32" s="500">
        <f t="shared" si="349"/>
        <v>982.62999999999988</v>
      </c>
      <c r="GY32" s="404">
        <f t="shared" si="350"/>
        <v>899.57</v>
      </c>
      <c r="GZ32" s="500">
        <f t="shared" si="351"/>
        <v>16109.3</v>
      </c>
      <c r="HA32" s="404">
        <f t="shared" si="352"/>
        <v>15679.4</v>
      </c>
      <c r="HB32" s="510">
        <f t="shared" si="353"/>
        <v>0</v>
      </c>
      <c r="HC32" s="404">
        <f t="shared" si="354"/>
        <v>0</v>
      </c>
      <c r="HD32" s="500">
        <f t="shared" si="355"/>
        <v>0</v>
      </c>
      <c r="HE32" s="404">
        <f t="shared" si="356"/>
        <v>0</v>
      </c>
      <c r="HF32" s="500" t="str">
        <f t="shared" si="357"/>
        <v/>
      </c>
      <c r="HG32" s="404" t="str">
        <f t="shared" si="358"/>
        <v/>
      </c>
      <c r="HH32" s="500" t="str">
        <f t="shared" si="359"/>
        <v/>
      </c>
      <c r="HI32" s="404" t="str">
        <f t="shared" si="360"/>
        <v/>
      </c>
      <c r="HJ32" s="510">
        <f t="shared" si="361"/>
        <v>982.62999999999988</v>
      </c>
      <c r="HK32" s="404">
        <f t="shared" si="362"/>
        <v>899.56999999999994</v>
      </c>
      <c r="HL32" s="500">
        <f t="shared" si="363"/>
        <v>16109.3</v>
      </c>
      <c r="HM32" s="404">
        <f t="shared" si="364"/>
        <v>15679.4</v>
      </c>
    </row>
    <row r="33" spans="1:221">
      <c r="A33" s="762" t="s">
        <v>542</v>
      </c>
      <c r="B33" s="757" t="s">
        <v>1123</v>
      </c>
      <c r="C33" s="759"/>
      <c r="D33" s="612">
        <v>107619</v>
      </c>
      <c r="E33" s="612">
        <v>10</v>
      </c>
      <c r="F33" s="422">
        <v>121</v>
      </c>
      <c r="G33" s="758">
        <v>167</v>
      </c>
      <c r="H33" s="422">
        <v>2</v>
      </c>
      <c r="I33" s="758">
        <v>3</v>
      </c>
      <c r="J33" s="500">
        <f t="shared" si="215"/>
        <v>119</v>
      </c>
      <c r="K33" s="404">
        <f t="shared" si="216"/>
        <v>164</v>
      </c>
      <c r="L33" s="422">
        <v>60</v>
      </c>
      <c r="M33" s="748">
        <v>60</v>
      </c>
      <c r="N33" s="500">
        <f t="shared" si="217"/>
        <v>119</v>
      </c>
      <c r="O33" s="404">
        <f t="shared" si="218"/>
        <v>164</v>
      </c>
      <c r="P33" s="500">
        <f t="shared" si="219"/>
        <v>119</v>
      </c>
      <c r="Q33" s="404">
        <f t="shared" si="220"/>
        <v>164</v>
      </c>
      <c r="R33" s="422">
        <v>0</v>
      </c>
      <c r="S33" s="758">
        <v>0</v>
      </c>
      <c r="T33" s="500">
        <f t="shared" si="221"/>
        <v>0</v>
      </c>
      <c r="U33" s="404">
        <f t="shared" si="222"/>
        <v>0</v>
      </c>
      <c r="V33" s="422">
        <v>41</v>
      </c>
      <c r="W33" s="758">
        <v>55</v>
      </c>
      <c r="X33" s="500">
        <f t="shared" si="223"/>
        <v>41</v>
      </c>
      <c r="Y33" s="404">
        <f t="shared" si="224"/>
        <v>55</v>
      </c>
      <c r="Z33" s="422"/>
      <c r="AA33" s="758"/>
      <c r="AB33" s="500">
        <f t="shared" si="225"/>
        <v>0</v>
      </c>
      <c r="AC33" s="404">
        <f t="shared" si="226"/>
        <v>0</v>
      </c>
      <c r="AD33" s="500">
        <f t="shared" si="227"/>
        <v>41</v>
      </c>
      <c r="AE33" s="404">
        <f t="shared" si="228"/>
        <v>55</v>
      </c>
      <c r="AF33" s="500">
        <f t="shared" si="229"/>
        <v>41</v>
      </c>
      <c r="AG33" s="404">
        <f t="shared" si="230"/>
        <v>55</v>
      </c>
      <c r="AH33" s="424">
        <v>0</v>
      </c>
      <c r="AI33" s="749">
        <v>0</v>
      </c>
      <c r="AJ33" s="500">
        <f t="shared" si="231"/>
        <v>0</v>
      </c>
      <c r="AK33" s="404">
        <f t="shared" si="232"/>
        <v>0</v>
      </c>
      <c r="AL33" s="424">
        <v>7.48</v>
      </c>
      <c r="AM33" s="749">
        <v>6.84</v>
      </c>
      <c r="AN33" s="500">
        <f t="shared" si="233"/>
        <v>306.68</v>
      </c>
      <c r="AO33" s="404">
        <f t="shared" si="234"/>
        <v>376.2</v>
      </c>
      <c r="AP33" s="424"/>
      <c r="AQ33" s="749"/>
      <c r="AR33" s="500">
        <f t="shared" si="235"/>
        <v>0</v>
      </c>
      <c r="AS33" s="404">
        <f t="shared" si="236"/>
        <v>0</v>
      </c>
      <c r="AT33" s="236">
        <f t="shared" si="237"/>
        <v>7.48</v>
      </c>
      <c r="AU33" s="237">
        <f t="shared" si="238"/>
        <v>6.84</v>
      </c>
      <c r="AV33" s="500">
        <f t="shared" si="239"/>
        <v>306.68</v>
      </c>
      <c r="AW33" s="404">
        <f t="shared" si="240"/>
        <v>376.2</v>
      </c>
      <c r="AX33" s="422">
        <v>0</v>
      </c>
      <c r="AY33" s="750">
        <v>0</v>
      </c>
      <c r="AZ33" s="500">
        <f t="shared" si="241"/>
        <v>0</v>
      </c>
      <c r="BA33" s="404">
        <f t="shared" si="242"/>
        <v>0</v>
      </c>
      <c r="BB33" s="422">
        <v>103.3</v>
      </c>
      <c r="BC33" s="750">
        <v>100.1</v>
      </c>
      <c r="BD33" s="500">
        <f t="shared" si="243"/>
        <v>4235.3</v>
      </c>
      <c r="BE33" s="404">
        <f t="shared" si="244"/>
        <v>5505.5</v>
      </c>
      <c r="BF33" s="422"/>
      <c r="BG33" s="750"/>
      <c r="BH33" s="500">
        <f t="shared" si="245"/>
        <v>0</v>
      </c>
      <c r="BI33" s="404">
        <f t="shared" si="246"/>
        <v>0</v>
      </c>
      <c r="BJ33" s="500">
        <f t="shared" si="247"/>
        <v>103.30000000000001</v>
      </c>
      <c r="BK33" s="404">
        <f t="shared" si="248"/>
        <v>100.1</v>
      </c>
      <c r="BL33" s="500">
        <f t="shared" si="249"/>
        <v>4235.3</v>
      </c>
      <c r="BM33" s="404">
        <f t="shared" si="250"/>
        <v>5505.5</v>
      </c>
      <c r="BN33" s="422">
        <v>12</v>
      </c>
      <c r="BO33" s="423">
        <v>22</v>
      </c>
      <c r="BP33" s="500">
        <f t="shared" si="251"/>
        <v>12</v>
      </c>
      <c r="BQ33" s="404">
        <f t="shared" si="252"/>
        <v>22</v>
      </c>
      <c r="BR33" s="422">
        <v>28</v>
      </c>
      <c r="BS33" s="423">
        <v>33</v>
      </c>
      <c r="BT33" s="500">
        <f t="shared" si="253"/>
        <v>28</v>
      </c>
      <c r="BU33" s="404">
        <f t="shared" si="254"/>
        <v>33</v>
      </c>
      <c r="BV33" s="422"/>
      <c r="BW33" s="423"/>
      <c r="BX33" s="500">
        <f t="shared" si="255"/>
        <v>0</v>
      </c>
      <c r="BY33" s="404">
        <f t="shared" si="256"/>
        <v>0</v>
      </c>
      <c r="BZ33" s="500">
        <f t="shared" si="257"/>
        <v>40</v>
      </c>
      <c r="CA33" s="404">
        <f t="shared" si="258"/>
        <v>55</v>
      </c>
      <c r="CB33" s="500">
        <f t="shared" si="259"/>
        <v>40</v>
      </c>
      <c r="CC33" s="404">
        <f t="shared" si="260"/>
        <v>55</v>
      </c>
      <c r="CD33" s="424">
        <v>12.73</v>
      </c>
      <c r="CE33" s="751">
        <v>9.26</v>
      </c>
      <c r="CF33" s="500">
        <f t="shared" si="261"/>
        <v>152.76</v>
      </c>
      <c r="CG33" s="404">
        <f t="shared" si="262"/>
        <v>203.72</v>
      </c>
      <c r="CH33" s="424">
        <v>9.1999999999999993</v>
      </c>
      <c r="CI33" s="751">
        <v>9.06</v>
      </c>
      <c r="CJ33" s="500">
        <f t="shared" si="263"/>
        <v>257.59999999999997</v>
      </c>
      <c r="CK33" s="404">
        <f t="shared" si="264"/>
        <v>298.98</v>
      </c>
      <c r="CL33" s="424"/>
      <c r="CM33" s="751"/>
      <c r="CN33" s="500">
        <f t="shared" si="265"/>
        <v>0</v>
      </c>
      <c r="CO33" s="404">
        <f t="shared" si="266"/>
        <v>0</v>
      </c>
      <c r="CP33" s="500">
        <f t="shared" si="267"/>
        <v>10.258999999999999</v>
      </c>
      <c r="CQ33" s="237">
        <f t="shared" si="268"/>
        <v>9.14</v>
      </c>
      <c r="CR33" s="500">
        <f t="shared" si="269"/>
        <v>410.35999999999996</v>
      </c>
      <c r="CS33" s="404">
        <f t="shared" si="270"/>
        <v>502.70000000000005</v>
      </c>
      <c r="CT33" s="646">
        <v>92.3</v>
      </c>
      <c r="CU33" s="751">
        <v>79.599999999999994</v>
      </c>
      <c r="CV33" s="500">
        <f t="shared" si="271"/>
        <v>1107.5999999999999</v>
      </c>
      <c r="CW33" s="404">
        <f t="shared" si="272"/>
        <v>1751.1999999999998</v>
      </c>
      <c r="CX33" s="646">
        <v>96.3</v>
      </c>
      <c r="CY33" s="751">
        <v>100.2</v>
      </c>
      <c r="CZ33" s="500">
        <f t="shared" si="273"/>
        <v>2696.4</v>
      </c>
      <c r="DA33" s="404">
        <f t="shared" si="274"/>
        <v>3306.6</v>
      </c>
      <c r="DB33" s="646"/>
      <c r="DC33" s="751"/>
      <c r="DD33" s="500">
        <f t="shared" si="275"/>
        <v>0</v>
      </c>
      <c r="DE33" s="404">
        <f t="shared" si="276"/>
        <v>0</v>
      </c>
      <c r="DF33" s="500">
        <f t="shared" si="277"/>
        <v>95.1</v>
      </c>
      <c r="DG33" s="404">
        <f t="shared" si="278"/>
        <v>91.96</v>
      </c>
      <c r="DH33" s="500">
        <f t="shared" si="279"/>
        <v>3804</v>
      </c>
      <c r="DI33" s="404">
        <f t="shared" si="280"/>
        <v>5057.7999999999993</v>
      </c>
      <c r="DJ33" s="500">
        <f t="shared" si="281"/>
        <v>81</v>
      </c>
      <c r="DK33" s="404">
        <f t="shared" si="282"/>
        <v>110</v>
      </c>
      <c r="DL33" s="500">
        <f t="shared" si="283"/>
        <v>81</v>
      </c>
      <c r="DM33" s="404">
        <f t="shared" si="284"/>
        <v>110</v>
      </c>
      <c r="DN33" s="236">
        <f t="shared" si="285"/>
        <v>8.8523456790123447</v>
      </c>
      <c r="DO33" s="237">
        <f t="shared" si="286"/>
        <v>7.9900000000000011</v>
      </c>
      <c r="DP33" s="500">
        <f t="shared" si="287"/>
        <v>717.04</v>
      </c>
      <c r="DQ33" s="404">
        <f t="shared" si="288"/>
        <v>878.90000000000009</v>
      </c>
      <c r="DR33" s="500">
        <f t="shared" si="289"/>
        <v>99.250617283950618</v>
      </c>
      <c r="DS33" s="404">
        <f t="shared" si="290"/>
        <v>96.029999999999987</v>
      </c>
      <c r="DT33" s="500">
        <f t="shared" si="291"/>
        <v>8039.3</v>
      </c>
      <c r="DU33" s="404">
        <f t="shared" si="292"/>
        <v>10563.3</v>
      </c>
      <c r="DV33" s="646">
        <v>11</v>
      </c>
      <c r="DW33" s="752">
        <v>10</v>
      </c>
      <c r="DX33" s="500">
        <f t="shared" si="293"/>
        <v>11</v>
      </c>
      <c r="DY33" s="404">
        <f t="shared" si="294"/>
        <v>10</v>
      </c>
      <c r="DZ33" s="646">
        <v>27</v>
      </c>
      <c r="EA33" s="752">
        <v>44</v>
      </c>
      <c r="EB33" s="500">
        <f t="shared" si="295"/>
        <v>27</v>
      </c>
      <c r="EC33" s="404">
        <f t="shared" si="296"/>
        <v>44</v>
      </c>
      <c r="ED33" s="646"/>
      <c r="EE33" s="752"/>
      <c r="EF33" s="500">
        <f t="shared" si="297"/>
        <v>0</v>
      </c>
      <c r="EG33" s="404">
        <f t="shared" si="298"/>
        <v>0</v>
      </c>
      <c r="EH33" s="500">
        <f t="shared" si="299"/>
        <v>38</v>
      </c>
      <c r="EI33" s="404">
        <f t="shared" si="300"/>
        <v>54</v>
      </c>
      <c r="EJ33" s="500">
        <f t="shared" si="301"/>
        <v>38</v>
      </c>
      <c r="EK33" s="404">
        <f t="shared" si="302"/>
        <v>54</v>
      </c>
      <c r="EL33" s="424">
        <v>3.34</v>
      </c>
      <c r="EM33" s="750">
        <v>6.04</v>
      </c>
      <c r="EN33" s="500">
        <f t="shared" si="303"/>
        <v>36.739999999999995</v>
      </c>
      <c r="EO33" s="404">
        <f t="shared" si="304"/>
        <v>60.4</v>
      </c>
      <c r="EP33" s="424">
        <v>7.56</v>
      </c>
      <c r="EQ33" s="750">
        <v>6.91</v>
      </c>
      <c r="ER33" s="500">
        <f t="shared" si="305"/>
        <v>204.11999999999998</v>
      </c>
      <c r="ES33" s="404">
        <f t="shared" si="306"/>
        <v>304.04000000000002</v>
      </c>
      <c r="ET33" s="424"/>
      <c r="EU33" s="750"/>
      <c r="EV33" s="500">
        <f t="shared" si="307"/>
        <v>0</v>
      </c>
      <c r="EW33" s="404">
        <f t="shared" si="308"/>
        <v>0</v>
      </c>
      <c r="EX33" s="236">
        <f t="shared" si="309"/>
        <v>6.3384210526315776</v>
      </c>
      <c r="EY33" s="237">
        <f t="shared" si="310"/>
        <v>6.7488888888888887</v>
      </c>
      <c r="EZ33" s="500">
        <f t="shared" si="311"/>
        <v>240.85999999999996</v>
      </c>
      <c r="FA33" s="404">
        <f t="shared" si="312"/>
        <v>364.44</v>
      </c>
      <c r="FB33" s="646">
        <v>72.900000000000006</v>
      </c>
      <c r="FC33" s="750">
        <v>53.8</v>
      </c>
      <c r="FD33" s="500">
        <f t="shared" si="313"/>
        <v>801.90000000000009</v>
      </c>
      <c r="FE33" s="404">
        <f t="shared" si="314"/>
        <v>538</v>
      </c>
      <c r="FF33" s="646">
        <v>73.2</v>
      </c>
      <c r="FG33" s="750">
        <v>68.5</v>
      </c>
      <c r="FH33" s="500">
        <f t="shared" si="315"/>
        <v>1976.4</v>
      </c>
      <c r="FI33" s="404">
        <f t="shared" si="316"/>
        <v>3014</v>
      </c>
      <c r="FJ33" s="646"/>
      <c r="FK33" s="750"/>
      <c r="FL33" s="500">
        <f t="shared" si="317"/>
        <v>0</v>
      </c>
      <c r="FM33" s="404">
        <f t="shared" si="318"/>
        <v>0</v>
      </c>
      <c r="FN33" s="500">
        <f t="shared" si="319"/>
        <v>73.113157894736844</v>
      </c>
      <c r="FO33" s="404">
        <f t="shared" si="320"/>
        <v>65.777777777777771</v>
      </c>
      <c r="FP33" s="500">
        <f t="shared" si="321"/>
        <v>2778.3</v>
      </c>
      <c r="FQ33" s="404">
        <f t="shared" si="322"/>
        <v>3551.9999999999995</v>
      </c>
      <c r="FR33" s="646">
        <v>0</v>
      </c>
      <c r="FS33" s="753">
        <v>0</v>
      </c>
      <c r="FT33" s="500">
        <f t="shared" si="323"/>
        <v>0</v>
      </c>
      <c r="FU33" s="404">
        <f t="shared" si="324"/>
        <v>0</v>
      </c>
      <c r="FV33" s="424"/>
      <c r="FW33" s="754"/>
      <c r="FX33" s="500">
        <f t="shared" si="325"/>
        <v>0</v>
      </c>
      <c r="FY33" s="404">
        <f t="shared" si="326"/>
        <v>0</v>
      </c>
      <c r="FZ33" s="424"/>
      <c r="GA33" s="754"/>
      <c r="GB33" s="500">
        <f t="shared" si="327"/>
        <v>0</v>
      </c>
      <c r="GC33" s="404">
        <f t="shared" si="328"/>
        <v>0</v>
      </c>
      <c r="GD33" s="510">
        <f t="shared" si="329"/>
        <v>23</v>
      </c>
      <c r="GE33" s="404">
        <f t="shared" si="330"/>
        <v>32</v>
      </c>
      <c r="GF33" s="500">
        <f t="shared" si="331"/>
        <v>23</v>
      </c>
      <c r="GG33" s="404">
        <f t="shared" si="332"/>
        <v>32</v>
      </c>
      <c r="GH33" s="500">
        <f t="shared" si="333"/>
        <v>189.5</v>
      </c>
      <c r="GI33" s="404">
        <f t="shared" si="334"/>
        <v>264.12</v>
      </c>
      <c r="GJ33" s="500">
        <f t="shared" si="335"/>
        <v>1909.5</v>
      </c>
      <c r="GK33" s="404">
        <f t="shared" si="336"/>
        <v>2289.1999999999998</v>
      </c>
      <c r="GL33" s="510">
        <f t="shared" si="337"/>
        <v>96</v>
      </c>
      <c r="GM33" s="404">
        <f t="shared" si="338"/>
        <v>132</v>
      </c>
      <c r="GN33" s="500">
        <f t="shared" si="339"/>
        <v>96</v>
      </c>
      <c r="GO33" s="404">
        <f t="shared" si="340"/>
        <v>132</v>
      </c>
      <c r="GP33" s="500">
        <f t="shared" si="341"/>
        <v>768.4</v>
      </c>
      <c r="GQ33" s="404">
        <f t="shared" si="342"/>
        <v>979.22</v>
      </c>
      <c r="GR33" s="500">
        <f t="shared" si="343"/>
        <v>8908.1</v>
      </c>
      <c r="GS33" s="404">
        <f t="shared" si="344"/>
        <v>11826.1</v>
      </c>
      <c r="GT33" s="510">
        <f t="shared" si="345"/>
        <v>119</v>
      </c>
      <c r="GU33" s="404">
        <f t="shared" si="346"/>
        <v>164</v>
      </c>
      <c r="GV33" s="500">
        <f t="shared" si="347"/>
        <v>119</v>
      </c>
      <c r="GW33" s="404">
        <f t="shared" si="348"/>
        <v>164</v>
      </c>
      <c r="GX33" s="500">
        <f t="shared" si="349"/>
        <v>957.9</v>
      </c>
      <c r="GY33" s="404">
        <f t="shared" si="350"/>
        <v>1243.3400000000001</v>
      </c>
      <c r="GZ33" s="500">
        <f t="shared" si="351"/>
        <v>10817.6</v>
      </c>
      <c r="HA33" s="404">
        <f t="shared" si="352"/>
        <v>14115.3</v>
      </c>
      <c r="HB33" s="510">
        <f t="shared" si="353"/>
        <v>0</v>
      </c>
      <c r="HC33" s="404">
        <f t="shared" si="354"/>
        <v>0</v>
      </c>
      <c r="HD33" s="500">
        <f t="shared" si="355"/>
        <v>0</v>
      </c>
      <c r="HE33" s="404">
        <f t="shared" si="356"/>
        <v>0</v>
      </c>
      <c r="HF33" s="500" t="str">
        <f t="shared" si="357"/>
        <v/>
      </c>
      <c r="HG33" s="404" t="str">
        <f t="shared" si="358"/>
        <v/>
      </c>
      <c r="HH33" s="500" t="str">
        <f t="shared" si="359"/>
        <v/>
      </c>
      <c r="HI33" s="404" t="str">
        <f t="shared" si="360"/>
        <v/>
      </c>
      <c r="HJ33" s="510">
        <f t="shared" si="361"/>
        <v>957.89999999999986</v>
      </c>
      <c r="HK33" s="404">
        <f t="shared" si="362"/>
        <v>1243.3400000000001</v>
      </c>
      <c r="HL33" s="500">
        <f t="shared" si="363"/>
        <v>10817.6</v>
      </c>
      <c r="HM33" s="404">
        <f t="shared" si="364"/>
        <v>14115.3</v>
      </c>
    </row>
    <row r="34" spans="1:221">
      <c r="A34" s="762" t="s">
        <v>542</v>
      </c>
      <c r="B34" s="757" t="s">
        <v>1124</v>
      </c>
      <c r="C34" s="759"/>
      <c r="D34" s="612">
        <v>107743</v>
      </c>
      <c r="E34" s="612">
        <v>10</v>
      </c>
      <c r="F34" s="422">
        <v>118</v>
      </c>
      <c r="G34" s="758">
        <v>88</v>
      </c>
      <c r="H34" s="422">
        <v>1</v>
      </c>
      <c r="I34" s="758">
        <v>8</v>
      </c>
      <c r="J34" s="500">
        <f t="shared" si="215"/>
        <v>117</v>
      </c>
      <c r="K34" s="404">
        <f t="shared" si="216"/>
        <v>80</v>
      </c>
      <c r="L34" s="422">
        <v>60</v>
      </c>
      <c r="M34" s="748">
        <v>60</v>
      </c>
      <c r="N34" s="500">
        <f t="shared" si="217"/>
        <v>117</v>
      </c>
      <c r="O34" s="404">
        <f t="shared" si="218"/>
        <v>80</v>
      </c>
      <c r="P34" s="500">
        <f t="shared" si="219"/>
        <v>117</v>
      </c>
      <c r="Q34" s="404">
        <f t="shared" si="220"/>
        <v>80</v>
      </c>
      <c r="R34" s="422">
        <v>34</v>
      </c>
      <c r="S34" s="758">
        <v>16</v>
      </c>
      <c r="T34" s="500">
        <f t="shared" si="221"/>
        <v>34</v>
      </c>
      <c r="U34" s="404">
        <f t="shared" si="222"/>
        <v>16</v>
      </c>
      <c r="V34" s="422">
        <v>8</v>
      </c>
      <c r="W34" s="758">
        <v>10</v>
      </c>
      <c r="X34" s="500">
        <f t="shared" si="223"/>
        <v>8</v>
      </c>
      <c r="Y34" s="404">
        <f t="shared" si="224"/>
        <v>10</v>
      </c>
      <c r="Z34" s="422"/>
      <c r="AA34" s="758"/>
      <c r="AB34" s="500">
        <f t="shared" si="225"/>
        <v>0</v>
      </c>
      <c r="AC34" s="404">
        <f t="shared" si="226"/>
        <v>0</v>
      </c>
      <c r="AD34" s="500">
        <f t="shared" si="227"/>
        <v>42</v>
      </c>
      <c r="AE34" s="404">
        <f t="shared" si="228"/>
        <v>26</v>
      </c>
      <c r="AF34" s="500">
        <f t="shared" si="229"/>
        <v>42</v>
      </c>
      <c r="AG34" s="404">
        <f t="shared" si="230"/>
        <v>26</v>
      </c>
      <c r="AH34" s="424">
        <v>2.56</v>
      </c>
      <c r="AI34" s="749">
        <v>2.89</v>
      </c>
      <c r="AJ34" s="500">
        <f t="shared" si="231"/>
        <v>87.04</v>
      </c>
      <c r="AK34" s="404">
        <f t="shared" si="232"/>
        <v>46.24</v>
      </c>
      <c r="AL34" s="424">
        <v>5.66</v>
      </c>
      <c r="AM34" s="749">
        <v>6.19</v>
      </c>
      <c r="AN34" s="500">
        <f t="shared" si="233"/>
        <v>45.28</v>
      </c>
      <c r="AO34" s="404">
        <f t="shared" si="234"/>
        <v>61.900000000000006</v>
      </c>
      <c r="AP34" s="424"/>
      <c r="AQ34" s="749"/>
      <c r="AR34" s="500">
        <f t="shared" si="235"/>
        <v>0</v>
      </c>
      <c r="AS34" s="404">
        <f t="shared" si="236"/>
        <v>0</v>
      </c>
      <c r="AT34" s="236">
        <f t="shared" si="237"/>
        <v>3.1504761904761902</v>
      </c>
      <c r="AU34" s="237">
        <f t="shared" si="238"/>
        <v>4.1592307692307697</v>
      </c>
      <c r="AV34" s="500">
        <f t="shared" si="239"/>
        <v>132.32</v>
      </c>
      <c r="AW34" s="404">
        <f t="shared" si="240"/>
        <v>108.14000000000001</v>
      </c>
      <c r="AX34" s="422">
        <v>80.599999999999994</v>
      </c>
      <c r="AY34" s="750">
        <v>82</v>
      </c>
      <c r="AZ34" s="500">
        <f t="shared" si="241"/>
        <v>2740.3999999999996</v>
      </c>
      <c r="BA34" s="404">
        <f t="shared" si="242"/>
        <v>1312</v>
      </c>
      <c r="BB34" s="422">
        <v>71.3</v>
      </c>
      <c r="BC34" s="750">
        <v>69.599999999999994</v>
      </c>
      <c r="BD34" s="500">
        <f t="shared" si="243"/>
        <v>570.4</v>
      </c>
      <c r="BE34" s="404">
        <f t="shared" si="244"/>
        <v>696</v>
      </c>
      <c r="BF34" s="422"/>
      <c r="BG34" s="750"/>
      <c r="BH34" s="500">
        <f t="shared" si="245"/>
        <v>0</v>
      </c>
      <c r="BI34" s="404">
        <f t="shared" si="246"/>
        <v>0</v>
      </c>
      <c r="BJ34" s="500">
        <f t="shared" si="247"/>
        <v>78.828571428571422</v>
      </c>
      <c r="BK34" s="404">
        <f t="shared" si="248"/>
        <v>77.230769230769226</v>
      </c>
      <c r="BL34" s="500">
        <f t="shared" si="249"/>
        <v>3310.7999999999997</v>
      </c>
      <c r="BM34" s="404">
        <f t="shared" si="250"/>
        <v>2008</v>
      </c>
      <c r="BN34" s="422">
        <v>33</v>
      </c>
      <c r="BO34" s="423">
        <v>27</v>
      </c>
      <c r="BP34" s="500">
        <f t="shared" si="251"/>
        <v>33</v>
      </c>
      <c r="BQ34" s="404">
        <f t="shared" si="252"/>
        <v>27</v>
      </c>
      <c r="BR34" s="422">
        <v>14</v>
      </c>
      <c r="BS34" s="423">
        <v>10</v>
      </c>
      <c r="BT34" s="500">
        <f t="shared" si="253"/>
        <v>14</v>
      </c>
      <c r="BU34" s="404">
        <f t="shared" si="254"/>
        <v>10</v>
      </c>
      <c r="BV34" s="422"/>
      <c r="BW34" s="423"/>
      <c r="BX34" s="500">
        <f t="shared" si="255"/>
        <v>0</v>
      </c>
      <c r="BY34" s="404">
        <f t="shared" si="256"/>
        <v>0</v>
      </c>
      <c r="BZ34" s="500">
        <f t="shared" si="257"/>
        <v>47</v>
      </c>
      <c r="CA34" s="404">
        <f t="shared" si="258"/>
        <v>37</v>
      </c>
      <c r="CB34" s="500">
        <f t="shared" si="259"/>
        <v>47</v>
      </c>
      <c r="CC34" s="404">
        <f t="shared" si="260"/>
        <v>37</v>
      </c>
      <c r="CD34" s="424">
        <v>4.1500000000000004</v>
      </c>
      <c r="CE34" s="751">
        <v>3.82</v>
      </c>
      <c r="CF34" s="500">
        <f t="shared" si="261"/>
        <v>136.95000000000002</v>
      </c>
      <c r="CG34" s="404">
        <f t="shared" si="262"/>
        <v>103.14</v>
      </c>
      <c r="CH34" s="424">
        <v>7.07</v>
      </c>
      <c r="CI34" s="751">
        <v>7.63</v>
      </c>
      <c r="CJ34" s="500">
        <f t="shared" si="263"/>
        <v>98.98</v>
      </c>
      <c r="CK34" s="404">
        <f t="shared" si="264"/>
        <v>76.3</v>
      </c>
      <c r="CL34" s="424"/>
      <c r="CM34" s="751"/>
      <c r="CN34" s="500">
        <f t="shared" si="265"/>
        <v>0</v>
      </c>
      <c r="CO34" s="404">
        <f t="shared" si="266"/>
        <v>0</v>
      </c>
      <c r="CP34" s="500">
        <f t="shared" si="267"/>
        <v>5.0197872340425533</v>
      </c>
      <c r="CQ34" s="237">
        <f t="shared" si="268"/>
        <v>4.8497297297297299</v>
      </c>
      <c r="CR34" s="500">
        <f t="shared" si="269"/>
        <v>235.93</v>
      </c>
      <c r="CS34" s="404">
        <f t="shared" si="270"/>
        <v>179.44</v>
      </c>
      <c r="CT34" s="646">
        <v>79.8</v>
      </c>
      <c r="CU34" s="751">
        <v>74.099999999999994</v>
      </c>
      <c r="CV34" s="500">
        <f t="shared" si="271"/>
        <v>2633.4</v>
      </c>
      <c r="CW34" s="404">
        <f t="shared" si="272"/>
        <v>2000.6999999999998</v>
      </c>
      <c r="CX34" s="646">
        <v>59.7</v>
      </c>
      <c r="CY34" s="751">
        <v>61.3</v>
      </c>
      <c r="CZ34" s="500">
        <f t="shared" si="273"/>
        <v>835.80000000000007</v>
      </c>
      <c r="DA34" s="404">
        <f t="shared" si="274"/>
        <v>613</v>
      </c>
      <c r="DB34" s="646"/>
      <c r="DC34" s="751"/>
      <c r="DD34" s="500">
        <f t="shared" si="275"/>
        <v>0</v>
      </c>
      <c r="DE34" s="404">
        <f t="shared" si="276"/>
        <v>0</v>
      </c>
      <c r="DF34" s="500">
        <f t="shared" si="277"/>
        <v>73.812765957446814</v>
      </c>
      <c r="DG34" s="404">
        <f t="shared" si="278"/>
        <v>70.640540540540542</v>
      </c>
      <c r="DH34" s="500">
        <f t="shared" si="279"/>
        <v>3469.2000000000003</v>
      </c>
      <c r="DI34" s="404">
        <f t="shared" si="280"/>
        <v>2613.6999999999998</v>
      </c>
      <c r="DJ34" s="500">
        <f t="shared" si="281"/>
        <v>89</v>
      </c>
      <c r="DK34" s="404">
        <f t="shared" si="282"/>
        <v>63</v>
      </c>
      <c r="DL34" s="500">
        <f t="shared" si="283"/>
        <v>89</v>
      </c>
      <c r="DM34" s="404">
        <f t="shared" si="284"/>
        <v>63</v>
      </c>
      <c r="DN34" s="236">
        <f t="shared" si="285"/>
        <v>4.1376404494382024</v>
      </c>
      <c r="DO34" s="237">
        <f t="shared" si="286"/>
        <v>4.5647619047619052</v>
      </c>
      <c r="DP34" s="500">
        <f t="shared" si="287"/>
        <v>368.25</v>
      </c>
      <c r="DQ34" s="404">
        <f t="shared" si="288"/>
        <v>287.58000000000004</v>
      </c>
      <c r="DR34" s="500">
        <f t="shared" si="289"/>
        <v>76.17977528089888</v>
      </c>
      <c r="DS34" s="404">
        <f t="shared" si="290"/>
        <v>73.360317460317461</v>
      </c>
      <c r="DT34" s="500">
        <f t="shared" si="291"/>
        <v>6780</v>
      </c>
      <c r="DU34" s="404">
        <f t="shared" si="292"/>
        <v>4621.7</v>
      </c>
      <c r="DV34" s="646">
        <v>19</v>
      </c>
      <c r="DW34" s="752">
        <v>9</v>
      </c>
      <c r="DX34" s="500">
        <f t="shared" si="293"/>
        <v>19</v>
      </c>
      <c r="DY34" s="404">
        <f t="shared" si="294"/>
        <v>9</v>
      </c>
      <c r="DZ34" s="646">
        <v>9</v>
      </c>
      <c r="EA34" s="752">
        <v>8</v>
      </c>
      <c r="EB34" s="500">
        <f t="shared" si="295"/>
        <v>9</v>
      </c>
      <c r="EC34" s="404">
        <f t="shared" si="296"/>
        <v>8</v>
      </c>
      <c r="ED34" s="646"/>
      <c r="EE34" s="752"/>
      <c r="EF34" s="500">
        <f t="shared" si="297"/>
        <v>0</v>
      </c>
      <c r="EG34" s="404">
        <f t="shared" si="298"/>
        <v>0</v>
      </c>
      <c r="EH34" s="500">
        <f t="shared" si="299"/>
        <v>28</v>
      </c>
      <c r="EI34" s="404">
        <f t="shared" si="300"/>
        <v>17</v>
      </c>
      <c r="EJ34" s="500">
        <f t="shared" si="301"/>
        <v>28</v>
      </c>
      <c r="EK34" s="404">
        <f t="shared" si="302"/>
        <v>17</v>
      </c>
      <c r="EL34" s="424">
        <v>2.74</v>
      </c>
      <c r="EM34" s="750">
        <v>3.1</v>
      </c>
      <c r="EN34" s="500">
        <f t="shared" si="303"/>
        <v>52.06</v>
      </c>
      <c r="EO34" s="404">
        <f t="shared" si="304"/>
        <v>27.900000000000002</v>
      </c>
      <c r="EP34" s="424">
        <v>4.43</v>
      </c>
      <c r="EQ34" s="750">
        <v>10.62</v>
      </c>
      <c r="ER34" s="500">
        <f t="shared" si="305"/>
        <v>39.869999999999997</v>
      </c>
      <c r="ES34" s="404">
        <f t="shared" si="306"/>
        <v>84.96</v>
      </c>
      <c r="ET34" s="424"/>
      <c r="EU34" s="750"/>
      <c r="EV34" s="500">
        <f t="shared" si="307"/>
        <v>0</v>
      </c>
      <c r="EW34" s="404">
        <f t="shared" si="308"/>
        <v>0</v>
      </c>
      <c r="EX34" s="236">
        <f t="shared" si="309"/>
        <v>3.2832142857142861</v>
      </c>
      <c r="EY34" s="237">
        <f t="shared" si="310"/>
        <v>6.6388235294117646</v>
      </c>
      <c r="EZ34" s="500">
        <f t="shared" si="311"/>
        <v>91.93</v>
      </c>
      <c r="FA34" s="404">
        <f t="shared" si="312"/>
        <v>112.86</v>
      </c>
      <c r="FB34" s="646">
        <v>73.599999999999994</v>
      </c>
      <c r="FC34" s="750">
        <v>72.599999999999994</v>
      </c>
      <c r="FD34" s="500">
        <f t="shared" si="313"/>
        <v>1398.3999999999999</v>
      </c>
      <c r="FE34" s="404">
        <f t="shared" si="314"/>
        <v>653.4</v>
      </c>
      <c r="FF34" s="646">
        <v>73.8</v>
      </c>
      <c r="FG34" s="750">
        <v>76.599999999999994</v>
      </c>
      <c r="FH34" s="500">
        <f t="shared" si="315"/>
        <v>664.19999999999993</v>
      </c>
      <c r="FI34" s="404">
        <f t="shared" si="316"/>
        <v>612.79999999999995</v>
      </c>
      <c r="FJ34" s="646"/>
      <c r="FK34" s="750"/>
      <c r="FL34" s="500">
        <f t="shared" si="317"/>
        <v>0</v>
      </c>
      <c r="FM34" s="404">
        <f t="shared" si="318"/>
        <v>0</v>
      </c>
      <c r="FN34" s="500">
        <f t="shared" si="319"/>
        <v>73.664285714285711</v>
      </c>
      <c r="FO34" s="404">
        <f t="shared" si="320"/>
        <v>74.482352941176458</v>
      </c>
      <c r="FP34" s="500">
        <f t="shared" si="321"/>
        <v>2062.6</v>
      </c>
      <c r="FQ34" s="404">
        <f t="shared" si="322"/>
        <v>1266.1999999999998</v>
      </c>
      <c r="FR34" s="646">
        <v>0</v>
      </c>
      <c r="FS34" s="753">
        <v>0</v>
      </c>
      <c r="FT34" s="500">
        <f t="shared" si="323"/>
        <v>0</v>
      </c>
      <c r="FU34" s="404">
        <f t="shared" si="324"/>
        <v>0</v>
      </c>
      <c r="FV34" s="424"/>
      <c r="FW34" s="754"/>
      <c r="FX34" s="500">
        <f t="shared" si="325"/>
        <v>0</v>
      </c>
      <c r="FY34" s="404">
        <f t="shared" si="326"/>
        <v>0</v>
      </c>
      <c r="FZ34" s="424"/>
      <c r="GA34" s="754"/>
      <c r="GB34" s="500">
        <f t="shared" si="327"/>
        <v>0</v>
      </c>
      <c r="GC34" s="404">
        <f t="shared" si="328"/>
        <v>0</v>
      </c>
      <c r="GD34" s="510">
        <f t="shared" si="329"/>
        <v>86</v>
      </c>
      <c r="GE34" s="404">
        <f t="shared" si="330"/>
        <v>52</v>
      </c>
      <c r="GF34" s="500">
        <f t="shared" si="331"/>
        <v>86</v>
      </c>
      <c r="GG34" s="404">
        <f t="shared" si="332"/>
        <v>52</v>
      </c>
      <c r="GH34" s="500">
        <f t="shared" si="333"/>
        <v>276.05</v>
      </c>
      <c r="GI34" s="404">
        <f t="shared" si="334"/>
        <v>177.28</v>
      </c>
      <c r="GJ34" s="500">
        <f t="shared" si="335"/>
        <v>6772.1999999999989</v>
      </c>
      <c r="GK34" s="404">
        <f t="shared" si="336"/>
        <v>3966.1</v>
      </c>
      <c r="GL34" s="510">
        <f t="shared" si="337"/>
        <v>31</v>
      </c>
      <c r="GM34" s="404">
        <f t="shared" si="338"/>
        <v>28</v>
      </c>
      <c r="GN34" s="500">
        <f t="shared" si="339"/>
        <v>31</v>
      </c>
      <c r="GO34" s="404">
        <f t="shared" si="340"/>
        <v>28</v>
      </c>
      <c r="GP34" s="500">
        <f t="shared" si="341"/>
        <v>184.13</v>
      </c>
      <c r="GQ34" s="404">
        <f t="shared" si="342"/>
        <v>223.15999999999997</v>
      </c>
      <c r="GR34" s="500">
        <f t="shared" si="343"/>
        <v>2070.4</v>
      </c>
      <c r="GS34" s="404">
        <f t="shared" si="344"/>
        <v>1921.8</v>
      </c>
      <c r="GT34" s="510">
        <f t="shared" si="345"/>
        <v>117</v>
      </c>
      <c r="GU34" s="404">
        <f t="shared" si="346"/>
        <v>80</v>
      </c>
      <c r="GV34" s="500">
        <f t="shared" si="347"/>
        <v>117</v>
      </c>
      <c r="GW34" s="404">
        <f t="shared" si="348"/>
        <v>80</v>
      </c>
      <c r="GX34" s="500">
        <f t="shared" si="349"/>
        <v>460.18</v>
      </c>
      <c r="GY34" s="404">
        <f t="shared" si="350"/>
        <v>400.43999999999994</v>
      </c>
      <c r="GZ34" s="500">
        <f t="shared" si="351"/>
        <v>8842.5999999999985</v>
      </c>
      <c r="HA34" s="404">
        <f t="shared" si="352"/>
        <v>5887.9</v>
      </c>
      <c r="HB34" s="510">
        <f t="shared" si="353"/>
        <v>0</v>
      </c>
      <c r="HC34" s="404">
        <f t="shared" si="354"/>
        <v>0</v>
      </c>
      <c r="HD34" s="500">
        <f t="shared" si="355"/>
        <v>0</v>
      </c>
      <c r="HE34" s="404">
        <f t="shared" si="356"/>
        <v>0</v>
      </c>
      <c r="HF34" s="500" t="str">
        <f t="shared" si="357"/>
        <v/>
      </c>
      <c r="HG34" s="404" t="str">
        <f t="shared" si="358"/>
        <v/>
      </c>
      <c r="HH34" s="500" t="str">
        <f t="shared" si="359"/>
        <v/>
      </c>
      <c r="HI34" s="404" t="str">
        <f t="shared" si="360"/>
        <v/>
      </c>
      <c r="HJ34" s="510">
        <f t="shared" si="361"/>
        <v>460.18</v>
      </c>
      <c r="HK34" s="404">
        <f t="shared" si="362"/>
        <v>400.44000000000005</v>
      </c>
      <c r="HL34" s="500">
        <f t="shared" si="363"/>
        <v>8842.6</v>
      </c>
      <c r="HM34" s="404">
        <f t="shared" si="364"/>
        <v>5887.9</v>
      </c>
    </row>
    <row r="35" spans="1:221">
      <c r="A35" s="762" t="s">
        <v>542</v>
      </c>
      <c r="B35" s="757" t="s">
        <v>1125</v>
      </c>
      <c r="C35" s="759"/>
      <c r="D35" s="612">
        <v>107974</v>
      </c>
      <c r="E35" s="612">
        <v>10</v>
      </c>
      <c r="F35" s="422">
        <v>161</v>
      </c>
      <c r="G35" s="758">
        <v>168</v>
      </c>
      <c r="H35" s="422">
        <v>6</v>
      </c>
      <c r="I35" s="758">
        <v>1</v>
      </c>
      <c r="J35" s="500">
        <f t="shared" si="215"/>
        <v>155</v>
      </c>
      <c r="K35" s="404">
        <f t="shared" si="216"/>
        <v>167</v>
      </c>
      <c r="L35" s="422">
        <v>60</v>
      </c>
      <c r="M35" s="748">
        <v>60</v>
      </c>
      <c r="N35" s="500">
        <f t="shared" si="217"/>
        <v>155</v>
      </c>
      <c r="O35" s="404">
        <f t="shared" si="218"/>
        <v>168</v>
      </c>
      <c r="P35" s="500">
        <f t="shared" si="219"/>
        <v>155</v>
      </c>
      <c r="Q35" s="404">
        <f t="shared" si="220"/>
        <v>168</v>
      </c>
      <c r="R35" s="422">
        <v>4</v>
      </c>
      <c r="S35" s="758">
        <v>7</v>
      </c>
      <c r="T35" s="500">
        <f t="shared" si="221"/>
        <v>4</v>
      </c>
      <c r="U35" s="404">
        <f t="shared" si="222"/>
        <v>7</v>
      </c>
      <c r="V35" s="422">
        <v>16</v>
      </c>
      <c r="W35" s="758">
        <v>19</v>
      </c>
      <c r="X35" s="500">
        <f t="shared" si="223"/>
        <v>16</v>
      </c>
      <c r="Y35" s="404">
        <f t="shared" si="224"/>
        <v>19</v>
      </c>
      <c r="Z35" s="422"/>
      <c r="AA35" s="758"/>
      <c r="AB35" s="500">
        <f t="shared" si="225"/>
        <v>0</v>
      </c>
      <c r="AC35" s="404">
        <f t="shared" si="226"/>
        <v>0</v>
      </c>
      <c r="AD35" s="500">
        <f t="shared" si="227"/>
        <v>20</v>
      </c>
      <c r="AE35" s="404">
        <f t="shared" si="228"/>
        <v>26</v>
      </c>
      <c r="AF35" s="500">
        <f t="shared" si="229"/>
        <v>20</v>
      </c>
      <c r="AG35" s="404">
        <f t="shared" si="230"/>
        <v>26</v>
      </c>
      <c r="AH35" s="424">
        <v>7.04</v>
      </c>
      <c r="AI35" s="749">
        <v>3.96</v>
      </c>
      <c r="AJ35" s="500">
        <f t="shared" si="231"/>
        <v>28.16</v>
      </c>
      <c r="AK35" s="404">
        <f t="shared" si="232"/>
        <v>27.72</v>
      </c>
      <c r="AL35" s="424">
        <v>5.74</v>
      </c>
      <c r="AM35" s="749">
        <v>6.37</v>
      </c>
      <c r="AN35" s="500">
        <f t="shared" si="233"/>
        <v>91.84</v>
      </c>
      <c r="AO35" s="404">
        <f t="shared" si="234"/>
        <v>121.03</v>
      </c>
      <c r="AP35" s="424"/>
      <c r="AQ35" s="749"/>
      <c r="AR35" s="500">
        <f t="shared" si="235"/>
        <v>0</v>
      </c>
      <c r="AS35" s="404">
        <f t="shared" si="236"/>
        <v>0</v>
      </c>
      <c r="AT35" s="236">
        <f t="shared" si="237"/>
        <v>6</v>
      </c>
      <c r="AU35" s="237">
        <f t="shared" si="238"/>
        <v>5.7211538461538458</v>
      </c>
      <c r="AV35" s="500">
        <f t="shared" si="239"/>
        <v>120</v>
      </c>
      <c r="AW35" s="404">
        <f t="shared" si="240"/>
        <v>148.75</v>
      </c>
      <c r="AX35" s="422">
        <v>104.3</v>
      </c>
      <c r="AY35" s="750">
        <v>99.6</v>
      </c>
      <c r="AZ35" s="500">
        <f t="shared" si="241"/>
        <v>417.2</v>
      </c>
      <c r="BA35" s="404">
        <f t="shared" si="242"/>
        <v>697.19999999999993</v>
      </c>
      <c r="BB35" s="422">
        <v>94.5</v>
      </c>
      <c r="BC35" s="750">
        <v>101.5</v>
      </c>
      <c r="BD35" s="500">
        <f t="shared" si="243"/>
        <v>1512</v>
      </c>
      <c r="BE35" s="404">
        <f t="shared" si="244"/>
        <v>1928.5</v>
      </c>
      <c r="BF35" s="422"/>
      <c r="BG35" s="750"/>
      <c r="BH35" s="500">
        <f t="shared" si="245"/>
        <v>0</v>
      </c>
      <c r="BI35" s="404">
        <f t="shared" si="246"/>
        <v>0</v>
      </c>
      <c r="BJ35" s="500">
        <f t="shared" si="247"/>
        <v>96.460000000000008</v>
      </c>
      <c r="BK35" s="404">
        <f t="shared" si="248"/>
        <v>100.98846153846154</v>
      </c>
      <c r="BL35" s="500">
        <f t="shared" si="249"/>
        <v>1929.2000000000003</v>
      </c>
      <c r="BM35" s="404">
        <f t="shared" si="250"/>
        <v>2625.7</v>
      </c>
      <c r="BN35" s="422">
        <v>43</v>
      </c>
      <c r="BO35" s="423">
        <v>43</v>
      </c>
      <c r="BP35" s="500">
        <f t="shared" si="251"/>
        <v>43</v>
      </c>
      <c r="BQ35" s="404">
        <f t="shared" si="252"/>
        <v>43</v>
      </c>
      <c r="BR35" s="422">
        <v>25</v>
      </c>
      <c r="BS35" s="423">
        <v>26</v>
      </c>
      <c r="BT35" s="500">
        <f t="shared" si="253"/>
        <v>25</v>
      </c>
      <c r="BU35" s="404">
        <f t="shared" si="254"/>
        <v>26</v>
      </c>
      <c r="BV35" s="422"/>
      <c r="BW35" s="423"/>
      <c r="BX35" s="500">
        <f t="shared" si="255"/>
        <v>0</v>
      </c>
      <c r="BY35" s="404">
        <f t="shared" si="256"/>
        <v>0</v>
      </c>
      <c r="BZ35" s="500">
        <f t="shared" si="257"/>
        <v>68</v>
      </c>
      <c r="CA35" s="404">
        <f t="shared" si="258"/>
        <v>69</v>
      </c>
      <c r="CB35" s="500">
        <f t="shared" si="259"/>
        <v>68</v>
      </c>
      <c r="CC35" s="404">
        <f t="shared" si="260"/>
        <v>69</v>
      </c>
      <c r="CD35" s="424">
        <v>7.12</v>
      </c>
      <c r="CE35" s="751">
        <v>7.31</v>
      </c>
      <c r="CF35" s="500">
        <f t="shared" si="261"/>
        <v>306.16000000000003</v>
      </c>
      <c r="CG35" s="404">
        <f t="shared" si="262"/>
        <v>314.33</v>
      </c>
      <c r="CH35" s="424">
        <v>8.9</v>
      </c>
      <c r="CI35" s="751">
        <v>10.32</v>
      </c>
      <c r="CJ35" s="500">
        <f t="shared" si="263"/>
        <v>222.5</v>
      </c>
      <c r="CK35" s="404">
        <f t="shared" si="264"/>
        <v>268.32</v>
      </c>
      <c r="CL35" s="424"/>
      <c r="CM35" s="751"/>
      <c r="CN35" s="500">
        <f t="shared" si="265"/>
        <v>0</v>
      </c>
      <c r="CO35" s="404">
        <f t="shared" si="266"/>
        <v>0</v>
      </c>
      <c r="CP35" s="500">
        <f t="shared" si="267"/>
        <v>7.7744117647058832</v>
      </c>
      <c r="CQ35" s="237">
        <f t="shared" si="268"/>
        <v>8.4442028985507243</v>
      </c>
      <c r="CR35" s="500">
        <f t="shared" si="269"/>
        <v>528.66000000000008</v>
      </c>
      <c r="CS35" s="404">
        <f t="shared" si="270"/>
        <v>582.65</v>
      </c>
      <c r="CT35" s="646">
        <v>98.3</v>
      </c>
      <c r="CU35" s="751">
        <v>100.9</v>
      </c>
      <c r="CV35" s="500">
        <f t="shared" si="271"/>
        <v>4226.8999999999996</v>
      </c>
      <c r="CW35" s="404">
        <f t="shared" si="272"/>
        <v>4338.7</v>
      </c>
      <c r="CX35" s="646">
        <v>99.8</v>
      </c>
      <c r="CY35" s="751">
        <v>82</v>
      </c>
      <c r="CZ35" s="500">
        <f t="shared" si="273"/>
        <v>2495</v>
      </c>
      <c r="DA35" s="404">
        <f t="shared" si="274"/>
        <v>2132</v>
      </c>
      <c r="DB35" s="646"/>
      <c r="DC35" s="751"/>
      <c r="DD35" s="500">
        <f t="shared" si="275"/>
        <v>0</v>
      </c>
      <c r="DE35" s="404">
        <f t="shared" si="276"/>
        <v>0</v>
      </c>
      <c r="DF35" s="500">
        <f t="shared" si="277"/>
        <v>98.851470588235287</v>
      </c>
      <c r="DG35" s="404">
        <f t="shared" si="278"/>
        <v>93.778260869565216</v>
      </c>
      <c r="DH35" s="500">
        <f t="shared" si="279"/>
        <v>6721.9</v>
      </c>
      <c r="DI35" s="404">
        <f t="shared" si="280"/>
        <v>6470.7</v>
      </c>
      <c r="DJ35" s="500">
        <f t="shared" si="281"/>
        <v>88</v>
      </c>
      <c r="DK35" s="404">
        <f t="shared" si="282"/>
        <v>95</v>
      </c>
      <c r="DL35" s="500">
        <f t="shared" si="283"/>
        <v>88</v>
      </c>
      <c r="DM35" s="404">
        <f t="shared" si="284"/>
        <v>95</v>
      </c>
      <c r="DN35" s="236">
        <f t="shared" si="285"/>
        <v>7.3711363636363645</v>
      </c>
      <c r="DO35" s="237">
        <f t="shared" si="286"/>
        <v>7.6989473684210523</v>
      </c>
      <c r="DP35" s="500">
        <f t="shared" si="287"/>
        <v>648.66000000000008</v>
      </c>
      <c r="DQ35" s="404">
        <f t="shared" si="288"/>
        <v>731.4</v>
      </c>
      <c r="DR35" s="500">
        <f t="shared" si="289"/>
        <v>98.30795454545455</v>
      </c>
      <c r="DS35" s="404">
        <f t="shared" si="290"/>
        <v>95.751578947368415</v>
      </c>
      <c r="DT35" s="500">
        <f t="shared" si="291"/>
        <v>8651.1</v>
      </c>
      <c r="DU35" s="404">
        <f t="shared" si="292"/>
        <v>9096.4</v>
      </c>
      <c r="DV35" s="646">
        <v>23</v>
      </c>
      <c r="DW35" s="752">
        <v>32</v>
      </c>
      <c r="DX35" s="500">
        <f t="shared" si="293"/>
        <v>23</v>
      </c>
      <c r="DY35" s="404">
        <f t="shared" si="294"/>
        <v>32</v>
      </c>
      <c r="DZ35" s="646">
        <v>44</v>
      </c>
      <c r="EA35" s="752">
        <v>41</v>
      </c>
      <c r="EB35" s="500">
        <f t="shared" si="295"/>
        <v>44</v>
      </c>
      <c r="EC35" s="404">
        <f t="shared" si="296"/>
        <v>41</v>
      </c>
      <c r="ED35" s="646"/>
      <c r="EE35" s="752"/>
      <c r="EF35" s="500">
        <f t="shared" si="297"/>
        <v>0</v>
      </c>
      <c r="EG35" s="404">
        <f t="shared" si="298"/>
        <v>0</v>
      </c>
      <c r="EH35" s="500">
        <f t="shared" si="299"/>
        <v>67</v>
      </c>
      <c r="EI35" s="404">
        <f t="shared" si="300"/>
        <v>73</v>
      </c>
      <c r="EJ35" s="500">
        <f t="shared" si="301"/>
        <v>67</v>
      </c>
      <c r="EK35" s="404">
        <f t="shared" si="302"/>
        <v>73</v>
      </c>
      <c r="EL35" s="424">
        <v>3.77</v>
      </c>
      <c r="EM35" s="750">
        <v>4</v>
      </c>
      <c r="EN35" s="500">
        <f t="shared" si="303"/>
        <v>86.71</v>
      </c>
      <c r="EO35" s="404">
        <f t="shared" si="304"/>
        <v>128</v>
      </c>
      <c r="EP35" s="424">
        <v>3.58</v>
      </c>
      <c r="EQ35" s="750">
        <v>4.21</v>
      </c>
      <c r="ER35" s="500">
        <f t="shared" si="305"/>
        <v>157.52000000000001</v>
      </c>
      <c r="ES35" s="404">
        <f t="shared" si="306"/>
        <v>172.60999999999999</v>
      </c>
      <c r="ET35" s="424"/>
      <c r="EU35" s="750"/>
      <c r="EV35" s="500">
        <f t="shared" si="307"/>
        <v>0</v>
      </c>
      <c r="EW35" s="404">
        <f t="shared" si="308"/>
        <v>0</v>
      </c>
      <c r="EX35" s="236">
        <f t="shared" si="309"/>
        <v>3.6452238805970154</v>
      </c>
      <c r="EY35" s="237">
        <f t="shared" si="310"/>
        <v>4.1179452054794519</v>
      </c>
      <c r="EZ35" s="500">
        <f t="shared" si="311"/>
        <v>244.23000000000002</v>
      </c>
      <c r="FA35" s="404">
        <f t="shared" si="312"/>
        <v>300.61</v>
      </c>
      <c r="FB35" s="646">
        <v>86.3</v>
      </c>
      <c r="FC35" s="750">
        <v>80.5</v>
      </c>
      <c r="FD35" s="500">
        <f t="shared" si="313"/>
        <v>1984.8999999999999</v>
      </c>
      <c r="FE35" s="404">
        <f t="shared" si="314"/>
        <v>2576</v>
      </c>
      <c r="FF35" s="646">
        <v>67</v>
      </c>
      <c r="FG35" s="750">
        <v>66.900000000000006</v>
      </c>
      <c r="FH35" s="500">
        <f t="shared" si="315"/>
        <v>2948</v>
      </c>
      <c r="FI35" s="404">
        <f t="shared" si="316"/>
        <v>2742.9</v>
      </c>
      <c r="FJ35" s="646"/>
      <c r="FK35" s="750"/>
      <c r="FL35" s="500">
        <f t="shared" si="317"/>
        <v>0</v>
      </c>
      <c r="FM35" s="404">
        <f t="shared" si="318"/>
        <v>0</v>
      </c>
      <c r="FN35" s="500">
        <f t="shared" si="319"/>
        <v>73.625373134328356</v>
      </c>
      <c r="FO35" s="404">
        <f t="shared" si="320"/>
        <v>72.861643835616434</v>
      </c>
      <c r="FP35" s="500">
        <f t="shared" si="321"/>
        <v>4932.8999999999996</v>
      </c>
      <c r="FQ35" s="404">
        <f t="shared" si="322"/>
        <v>5318.9</v>
      </c>
      <c r="FR35" s="646">
        <v>0</v>
      </c>
      <c r="FS35" s="753">
        <v>0</v>
      </c>
      <c r="FT35" s="500">
        <f t="shared" si="323"/>
        <v>0</v>
      </c>
      <c r="FU35" s="404">
        <f t="shared" si="324"/>
        <v>0</v>
      </c>
      <c r="FV35" s="424"/>
      <c r="FW35" s="754"/>
      <c r="FX35" s="500">
        <f t="shared" si="325"/>
        <v>0</v>
      </c>
      <c r="FY35" s="404">
        <f t="shared" si="326"/>
        <v>0</v>
      </c>
      <c r="FZ35" s="424"/>
      <c r="GA35" s="754"/>
      <c r="GB35" s="500">
        <f t="shared" si="327"/>
        <v>0</v>
      </c>
      <c r="GC35" s="404">
        <f t="shared" si="328"/>
        <v>0</v>
      </c>
      <c r="GD35" s="510">
        <f t="shared" si="329"/>
        <v>70</v>
      </c>
      <c r="GE35" s="404">
        <f t="shared" si="330"/>
        <v>82</v>
      </c>
      <c r="GF35" s="500">
        <f t="shared" si="331"/>
        <v>70</v>
      </c>
      <c r="GG35" s="404">
        <f t="shared" si="332"/>
        <v>82</v>
      </c>
      <c r="GH35" s="500">
        <f t="shared" si="333"/>
        <v>421.03000000000003</v>
      </c>
      <c r="GI35" s="404">
        <f t="shared" si="334"/>
        <v>470.04999999999995</v>
      </c>
      <c r="GJ35" s="500">
        <f t="shared" si="335"/>
        <v>6628.9999999999991</v>
      </c>
      <c r="GK35" s="404">
        <f t="shared" si="336"/>
        <v>7611.9</v>
      </c>
      <c r="GL35" s="510">
        <f t="shared" si="337"/>
        <v>85</v>
      </c>
      <c r="GM35" s="404">
        <f t="shared" si="338"/>
        <v>86</v>
      </c>
      <c r="GN35" s="500">
        <f t="shared" si="339"/>
        <v>85</v>
      </c>
      <c r="GO35" s="404">
        <f t="shared" si="340"/>
        <v>86</v>
      </c>
      <c r="GP35" s="500">
        <f t="shared" si="341"/>
        <v>471.86</v>
      </c>
      <c r="GQ35" s="404">
        <f t="shared" si="342"/>
        <v>561.96</v>
      </c>
      <c r="GR35" s="500">
        <f t="shared" si="343"/>
        <v>6955</v>
      </c>
      <c r="GS35" s="404">
        <f t="shared" si="344"/>
        <v>6803.4</v>
      </c>
      <c r="GT35" s="510">
        <f t="shared" si="345"/>
        <v>155</v>
      </c>
      <c r="GU35" s="404">
        <f t="shared" si="346"/>
        <v>168</v>
      </c>
      <c r="GV35" s="500">
        <f t="shared" si="347"/>
        <v>155</v>
      </c>
      <c r="GW35" s="404">
        <f t="shared" si="348"/>
        <v>168</v>
      </c>
      <c r="GX35" s="500">
        <f t="shared" si="349"/>
        <v>892.8900000000001</v>
      </c>
      <c r="GY35" s="404">
        <f t="shared" si="350"/>
        <v>1032.01</v>
      </c>
      <c r="GZ35" s="500">
        <f t="shared" si="351"/>
        <v>13584</v>
      </c>
      <c r="HA35" s="404">
        <f t="shared" si="352"/>
        <v>14415.3</v>
      </c>
      <c r="HB35" s="510">
        <f t="shared" si="353"/>
        <v>0</v>
      </c>
      <c r="HC35" s="404">
        <f t="shared" si="354"/>
        <v>0</v>
      </c>
      <c r="HD35" s="500">
        <f t="shared" si="355"/>
        <v>0</v>
      </c>
      <c r="HE35" s="404">
        <f t="shared" si="356"/>
        <v>0</v>
      </c>
      <c r="HF35" s="500" t="str">
        <f t="shared" si="357"/>
        <v/>
      </c>
      <c r="HG35" s="404" t="str">
        <f t="shared" si="358"/>
        <v/>
      </c>
      <c r="HH35" s="500" t="str">
        <f t="shared" si="359"/>
        <v/>
      </c>
      <c r="HI35" s="404" t="str">
        <f t="shared" si="360"/>
        <v/>
      </c>
      <c r="HJ35" s="510">
        <f t="shared" si="361"/>
        <v>892.8900000000001</v>
      </c>
      <c r="HK35" s="404">
        <f t="shared" si="362"/>
        <v>1032.01</v>
      </c>
      <c r="HL35" s="500">
        <f t="shared" si="363"/>
        <v>13584</v>
      </c>
      <c r="HM35" s="404">
        <f t="shared" si="364"/>
        <v>14415.3</v>
      </c>
    </row>
    <row r="36" spans="1:221">
      <c r="A36" s="762" t="s">
        <v>542</v>
      </c>
      <c r="B36" s="757" t="s">
        <v>1126</v>
      </c>
      <c r="C36" s="759"/>
      <c r="D36" s="612">
        <v>107637</v>
      </c>
      <c r="E36" s="612">
        <v>10</v>
      </c>
      <c r="F36" s="422">
        <v>252</v>
      </c>
      <c r="G36" s="758">
        <v>128</v>
      </c>
      <c r="H36" s="422">
        <v>36</v>
      </c>
      <c r="I36" s="758">
        <v>1</v>
      </c>
      <c r="J36" s="500">
        <f t="shared" si="215"/>
        <v>216</v>
      </c>
      <c r="K36" s="404">
        <f t="shared" si="216"/>
        <v>127</v>
      </c>
      <c r="L36" s="422">
        <v>60</v>
      </c>
      <c r="M36" s="748">
        <v>60</v>
      </c>
      <c r="N36" s="500">
        <f t="shared" si="217"/>
        <v>216</v>
      </c>
      <c r="O36" s="404">
        <f t="shared" si="218"/>
        <v>127</v>
      </c>
      <c r="P36" s="500">
        <f t="shared" si="219"/>
        <v>216</v>
      </c>
      <c r="Q36" s="404">
        <f t="shared" si="220"/>
        <v>127</v>
      </c>
      <c r="R36" s="422">
        <v>7</v>
      </c>
      <c r="S36" s="758">
        <v>4</v>
      </c>
      <c r="T36" s="500">
        <f t="shared" si="221"/>
        <v>7</v>
      </c>
      <c r="U36" s="404">
        <f t="shared" si="222"/>
        <v>4</v>
      </c>
      <c r="V36" s="422">
        <v>17</v>
      </c>
      <c r="W36" s="758">
        <v>15</v>
      </c>
      <c r="X36" s="500">
        <f t="shared" si="223"/>
        <v>17</v>
      </c>
      <c r="Y36" s="404">
        <f t="shared" si="224"/>
        <v>15</v>
      </c>
      <c r="Z36" s="422"/>
      <c r="AA36" s="758"/>
      <c r="AB36" s="500">
        <f t="shared" si="225"/>
        <v>0</v>
      </c>
      <c r="AC36" s="404">
        <f t="shared" si="226"/>
        <v>0</v>
      </c>
      <c r="AD36" s="500">
        <f t="shared" si="227"/>
        <v>24</v>
      </c>
      <c r="AE36" s="404">
        <f t="shared" si="228"/>
        <v>19</v>
      </c>
      <c r="AF36" s="500">
        <f t="shared" si="229"/>
        <v>24</v>
      </c>
      <c r="AG36" s="404">
        <f t="shared" si="230"/>
        <v>19</v>
      </c>
      <c r="AH36" s="424">
        <v>3.27</v>
      </c>
      <c r="AI36" s="749">
        <v>1.48</v>
      </c>
      <c r="AJ36" s="500">
        <f t="shared" si="231"/>
        <v>22.89</v>
      </c>
      <c r="AK36" s="404">
        <f t="shared" si="232"/>
        <v>5.92</v>
      </c>
      <c r="AL36" s="424">
        <v>6.29</v>
      </c>
      <c r="AM36" s="749">
        <v>6.63</v>
      </c>
      <c r="AN36" s="500">
        <f t="shared" si="233"/>
        <v>106.93</v>
      </c>
      <c r="AO36" s="404">
        <f t="shared" si="234"/>
        <v>99.45</v>
      </c>
      <c r="AP36" s="424"/>
      <c r="AQ36" s="749"/>
      <c r="AR36" s="500">
        <f t="shared" si="235"/>
        <v>0</v>
      </c>
      <c r="AS36" s="404">
        <f t="shared" si="236"/>
        <v>0</v>
      </c>
      <c r="AT36" s="236">
        <f t="shared" si="237"/>
        <v>5.4091666666666667</v>
      </c>
      <c r="AU36" s="237">
        <f t="shared" si="238"/>
        <v>5.545789473684211</v>
      </c>
      <c r="AV36" s="500">
        <f t="shared" si="239"/>
        <v>129.82</v>
      </c>
      <c r="AW36" s="404">
        <f t="shared" si="240"/>
        <v>105.37</v>
      </c>
      <c r="AX36" s="422">
        <v>76.599999999999994</v>
      </c>
      <c r="AY36" s="750">
        <v>57.5</v>
      </c>
      <c r="AZ36" s="500">
        <f t="shared" si="241"/>
        <v>536.19999999999993</v>
      </c>
      <c r="BA36" s="404">
        <f t="shared" si="242"/>
        <v>230</v>
      </c>
      <c r="BB36" s="422">
        <v>92.1</v>
      </c>
      <c r="BC36" s="750">
        <v>87</v>
      </c>
      <c r="BD36" s="500">
        <f t="shared" si="243"/>
        <v>1565.6999999999998</v>
      </c>
      <c r="BE36" s="404">
        <f t="shared" si="244"/>
        <v>1305</v>
      </c>
      <c r="BF36" s="422"/>
      <c r="BG36" s="750"/>
      <c r="BH36" s="500">
        <f t="shared" si="245"/>
        <v>0</v>
      </c>
      <c r="BI36" s="404">
        <f t="shared" si="246"/>
        <v>0</v>
      </c>
      <c r="BJ36" s="500">
        <f t="shared" si="247"/>
        <v>87.579166666666652</v>
      </c>
      <c r="BK36" s="404">
        <f t="shared" si="248"/>
        <v>80.78947368421052</v>
      </c>
      <c r="BL36" s="500">
        <f t="shared" si="249"/>
        <v>2101.8999999999996</v>
      </c>
      <c r="BM36" s="404">
        <f t="shared" si="250"/>
        <v>1535</v>
      </c>
      <c r="BN36" s="422">
        <v>43</v>
      </c>
      <c r="BO36" s="423">
        <v>26</v>
      </c>
      <c r="BP36" s="500">
        <f t="shared" si="251"/>
        <v>43</v>
      </c>
      <c r="BQ36" s="404">
        <f t="shared" si="252"/>
        <v>26</v>
      </c>
      <c r="BR36" s="422">
        <v>144</v>
      </c>
      <c r="BS36" s="423">
        <v>77</v>
      </c>
      <c r="BT36" s="500">
        <f t="shared" si="253"/>
        <v>144</v>
      </c>
      <c r="BU36" s="404">
        <f t="shared" si="254"/>
        <v>77</v>
      </c>
      <c r="BV36" s="422"/>
      <c r="BW36" s="423"/>
      <c r="BX36" s="500">
        <f t="shared" si="255"/>
        <v>0</v>
      </c>
      <c r="BY36" s="404">
        <f t="shared" si="256"/>
        <v>0</v>
      </c>
      <c r="BZ36" s="500">
        <f t="shared" si="257"/>
        <v>187</v>
      </c>
      <c r="CA36" s="404">
        <f t="shared" si="258"/>
        <v>103</v>
      </c>
      <c r="CB36" s="500">
        <f t="shared" si="259"/>
        <v>187</v>
      </c>
      <c r="CC36" s="404">
        <f t="shared" si="260"/>
        <v>103</v>
      </c>
      <c r="CD36" s="424">
        <v>6.01</v>
      </c>
      <c r="CE36" s="751">
        <v>6.35</v>
      </c>
      <c r="CF36" s="500">
        <f t="shared" si="261"/>
        <v>258.43</v>
      </c>
      <c r="CG36" s="404">
        <f t="shared" si="262"/>
        <v>165.1</v>
      </c>
      <c r="CH36" s="424">
        <v>6.4</v>
      </c>
      <c r="CI36" s="751">
        <v>6.26</v>
      </c>
      <c r="CJ36" s="500">
        <f t="shared" si="263"/>
        <v>921.6</v>
      </c>
      <c r="CK36" s="404">
        <f t="shared" si="264"/>
        <v>482.02</v>
      </c>
      <c r="CL36" s="424"/>
      <c r="CM36" s="751"/>
      <c r="CN36" s="500">
        <f t="shared" si="265"/>
        <v>0</v>
      </c>
      <c r="CO36" s="404">
        <f t="shared" si="266"/>
        <v>0</v>
      </c>
      <c r="CP36" s="500">
        <f t="shared" si="267"/>
        <v>6.3103208556149735</v>
      </c>
      <c r="CQ36" s="237">
        <f t="shared" si="268"/>
        <v>6.2827184466019421</v>
      </c>
      <c r="CR36" s="500">
        <f t="shared" si="269"/>
        <v>1180.03</v>
      </c>
      <c r="CS36" s="404">
        <f t="shared" si="270"/>
        <v>647.12</v>
      </c>
      <c r="CT36" s="646">
        <v>79.3</v>
      </c>
      <c r="CU36" s="751">
        <v>81.3</v>
      </c>
      <c r="CV36" s="500">
        <f t="shared" si="271"/>
        <v>3409.9</v>
      </c>
      <c r="CW36" s="404">
        <f t="shared" si="272"/>
        <v>2113.7999999999997</v>
      </c>
      <c r="CX36" s="646">
        <v>82.2</v>
      </c>
      <c r="CY36" s="751">
        <v>90.9</v>
      </c>
      <c r="CZ36" s="500">
        <f t="shared" si="273"/>
        <v>11836.800000000001</v>
      </c>
      <c r="DA36" s="404">
        <f t="shared" si="274"/>
        <v>6999.3</v>
      </c>
      <c r="DB36" s="646"/>
      <c r="DC36" s="751"/>
      <c r="DD36" s="500">
        <f t="shared" si="275"/>
        <v>0</v>
      </c>
      <c r="DE36" s="404">
        <f t="shared" si="276"/>
        <v>0</v>
      </c>
      <c r="DF36" s="500">
        <f t="shared" si="277"/>
        <v>81.533155080213902</v>
      </c>
      <c r="DG36" s="404">
        <f t="shared" si="278"/>
        <v>88.476699029126223</v>
      </c>
      <c r="DH36" s="500">
        <f t="shared" si="279"/>
        <v>15246.699999999999</v>
      </c>
      <c r="DI36" s="404">
        <f t="shared" si="280"/>
        <v>9113.1</v>
      </c>
      <c r="DJ36" s="500">
        <f t="shared" si="281"/>
        <v>211</v>
      </c>
      <c r="DK36" s="404">
        <f t="shared" si="282"/>
        <v>122</v>
      </c>
      <c r="DL36" s="500">
        <f t="shared" si="283"/>
        <v>211</v>
      </c>
      <c r="DM36" s="404">
        <f t="shared" si="284"/>
        <v>122</v>
      </c>
      <c r="DN36" s="236">
        <f t="shared" si="285"/>
        <v>6.2078199052132694</v>
      </c>
      <c r="DO36" s="237">
        <f t="shared" si="286"/>
        <v>6.1679508196721313</v>
      </c>
      <c r="DP36" s="500">
        <f t="shared" si="287"/>
        <v>1309.8499999999999</v>
      </c>
      <c r="DQ36" s="404">
        <f t="shared" si="288"/>
        <v>752.49</v>
      </c>
      <c r="DR36" s="500">
        <f t="shared" si="289"/>
        <v>82.220853080568716</v>
      </c>
      <c r="DS36" s="404">
        <f t="shared" si="290"/>
        <v>87.279508196721309</v>
      </c>
      <c r="DT36" s="500">
        <f t="shared" si="291"/>
        <v>17348.599999999999</v>
      </c>
      <c r="DU36" s="404">
        <f t="shared" si="292"/>
        <v>10648.1</v>
      </c>
      <c r="DV36" s="646">
        <v>0</v>
      </c>
      <c r="DW36" s="752">
        <v>0</v>
      </c>
      <c r="DX36" s="500">
        <f t="shared" si="293"/>
        <v>0</v>
      </c>
      <c r="DY36" s="404">
        <f t="shared" si="294"/>
        <v>0</v>
      </c>
      <c r="DZ36" s="646">
        <v>5</v>
      </c>
      <c r="EA36" s="752">
        <v>5</v>
      </c>
      <c r="EB36" s="500">
        <f t="shared" si="295"/>
        <v>5</v>
      </c>
      <c r="EC36" s="404">
        <f t="shared" si="296"/>
        <v>5</v>
      </c>
      <c r="ED36" s="646"/>
      <c r="EE36" s="752"/>
      <c r="EF36" s="500">
        <f t="shared" si="297"/>
        <v>0</v>
      </c>
      <c r="EG36" s="404">
        <f t="shared" si="298"/>
        <v>0</v>
      </c>
      <c r="EH36" s="500">
        <f t="shared" si="299"/>
        <v>5</v>
      </c>
      <c r="EI36" s="404">
        <f t="shared" si="300"/>
        <v>5</v>
      </c>
      <c r="EJ36" s="500">
        <f t="shared" si="301"/>
        <v>5</v>
      </c>
      <c r="EK36" s="404">
        <f t="shared" si="302"/>
        <v>5</v>
      </c>
      <c r="EL36" s="424">
        <v>0</v>
      </c>
      <c r="EM36" s="750">
        <v>0</v>
      </c>
      <c r="EN36" s="500">
        <f t="shared" si="303"/>
        <v>0</v>
      </c>
      <c r="EO36" s="404">
        <f t="shared" si="304"/>
        <v>0</v>
      </c>
      <c r="EP36" s="424">
        <v>8.08</v>
      </c>
      <c r="EQ36" s="750">
        <v>12.62</v>
      </c>
      <c r="ER36" s="500">
        <f t="shared" si="305"/>
        <v>40.4</v>
      </c>
      <c r="ES36" s="404">
        <f t="shared" si="306"/>
        <v>63.099999999999994</v>
      </c>
      <c r="ET36" s="424"/>
      <c r="EU36" s="750"/>
      <c r="EV36" s="500">
        <f t="shared" si="307"/>
        <v>0</v>
      </c>
      <c r="EW36" s="404">
        <f t="shared" si="308"/>
        <v>0</v>
      </c>
      <c r="EX36" s="236">
        <f t="shared" si="309"/>
        <v>8.08</v>
      </c>
      <c r="EY36" s="237">
        <f t="shared" si="310"/>
        <v>12.62</v>
      </c>
      <c r="EZ36" s="500">
        <f t="shared" si="311"/>
        <v>40.4</v>
      </c>
      <c r="FA36" s="404">
        <f t="shared" si="312"/>
        <v>63.099999999999994</v>
      </c>
      <c r="FB36" s="646">
        <v>0</v>
      </c>
      <c r="FC36" s="750">
        <v>0</v>
      </c>
      <c r="FD36" s="500">
        <f t="shared" si="313"/>
        <v>0</v>
      </c>
      <c r="FE36" s="404">
        <f t="shared" si="314"/>
        <v>0</v>
      </c>
      <c r="FF36" s="646">
        <v>74.2</v>
      </c>
      <c r="FG36" s="750">
        <v>74.8</v>
      </c>
      <c r="FH36" s="500">
        <f t="shared" si="315"/>
        <v>371</v>
      </c>
      <c r="FI36" s="404">
        <f t="shared" si="316"/>
        <v>374</v>
      </c>
      <c r="FJ36" s="646"/>
      <c r="FK36" s="750"/>
      <c r="FL36" s="500">
        <f t="shared" si="317"/>
        <v>0</v>
      </c>
      <c r="FM36" s="404">
        <f t="shared" si="318"/>
        <v>0</v>
      </c>
      <c r="FN36" s="500">
        <f t="shared" si="319"/>
        <v>74.2</v>
      </c>
      <c r="FO36" s="404">
        <f t="shared" si="320"/>
        <v>74.8</v>
      </c>
      <c r="FP36" s="500">
        <f t="shared" si="321"/>
        <v>371</v>
      </c>
      <c r="FQ36" s="404">
        <f t="shared" si="322"/>
        <v>374</v>
      </c>
      <c r="FR36" s="646">
        <v>0</v>
      </c>
      <c r="FS36" s="753">
        <v>0</v>
      </c>
      <c r="FT36" s="500">
        <f t="shared" si="323"/>
        <v>0</v>
      </c>
      <c r="FU36" s="404">
        <f t="shared" si="324"/>
        <v>0</v>
      </c>
      <c r="FV36" s="424"/>
      <c r="FW36" s="754"/>
      <c r="FX36" s="500">
        <f t="shared" si="325"/>
        <v>0</v>
      </c>
      <c r="FY36" s="404">
        <f t="shared" si="326"/>
        <v>0</v>
      </c>
      <c r="FZ36" s="424"/>
      <c r="GA36" s="754"/>
      <c r="GB36" s="500">
        <f t="shared" si="327"/>
        <v>0</v>
      </c>
      <c r="GC36" s="404">
        <f t="shared" si="328"/>
        <v>0</v>
      </c>
      <c r="GD36" s="510">
        <f t="shared" si="329"/>
        <v>50</v>
      </c>
      <c r="GE36" s="404">
        <f t="shared" si="330"/>
        <v>30</v>
      </c>
      <c r="GF36" s="500">
        <f t="shared" si="331"/>
        <v>50</v>
      </c>
      <c r="GG36" s="404">
        <f t="shared" si="332"/>
        <v>30</v>
      </c>
      <c r="GH36" s="500">
        <f t="shared" si="333"/>
        <v>281.32</v>
      </c>
      <c r="GI36" s="404">
        <f t="shared" si="334"/>
        <v>171.01999999999998</v>
      </c>
      <c r="GJ36" s="500">
        <f t="shared" si="335"/>
        <v>3946.1</v>
      </c>
      <c r="GK36" s="404">
        <f t="shared" si="336"/>
        <v>2343.7999999999997</v>
      </c>
      <c r="GL36" s="510">
        <f t="shared" si="337"/>
        <v>166</v>
      </c>
      <c r="GM36" s="404">
        <f t="shared" si="338"/>
        <v>97</v>
      </c>
      <c r="GN36" s="500">
        <f t="shared" si="339"/>
        <v>166</v>
      </c>
      <c r="GO36" s="404">
        <f t="shared" si="340"/>
        <v>97</v>
      </c>
      <c r="GP36" s="500">
        <f t="shared" si="341"/>
        <v>1068.93</v>
      </c>
      <c r="GQ36" s="404">
        <f t="shared" si="342"/>
        <v>644.57000000000005</v>
      </c>
      <c r="GR36" s="500">
        <f t="shared" si="343"/>
        <v>13773.5</v>
      </c>
      <c r="GS36" s="404">
        <f t="shared" si="344"/>
        <v>8678.2999999999993</v>
      </c>
      <c r="GT36" s="510">
        <f t="shared" si="345"/>
        <v>216</v>
      </c>
      <c r="GU36" s="404">
        <f t="shared" si="346"/>
        <v>127</v>
      </c>
      <c r="GV36" s="500">
        <f t="shared" si="347"/>
        <v>216</v>
      </c>
      <c r="GW36" s="404">
        <f t="shared" si="348"/>
        <v>127</v>
      </c>
      <c r="GX36" s="500">
        <f t="shared" si="349"/>
        <v>1350.25</v>
      </c>
      <c r="GY36" s="404">
        <f t="shared" si="350"/>
        <v>815.59</v>
      </c>
      <c r="GZ36" s="500">
        <f t="shared" si="351"/>
        <v>17719.599999999999</v>
      </c>
      <c r="HA36" s="404">
        <f t="shared" si="352"/>
        <v>11022.099999999999</v>
      </c>
      <c r="HB36" s="510">
        <f t="shared" si="353"/>
        <v>0</v>
      </c>
      <c r="HC36" s="404">
        <f t="shared" si="354"/>
        <v>0</v>
      </c>
      <c r="HD36" s="500">
        <f t="shared" si="355"/>
        <v>0</v>
      </c>
      <c r="HE36" s="404">
        <f t="shared" si="356"/>
        <v>0</v>
      </c>
      <c r="HF36" s="500" t="str">
        <f t="shared" si="357"/>
        <v/>
      </c>
      <c r="HG36" s="404" t="str">
        <f t="shared" si="358"/>
        <v/>
      </c>
      <c r="HH36" s="500" t="str">
        <f t="shared" si="359"/>
        <v/>
      </c>
      <c r="HI36" s="404" t="str">
        <f t="shared" si="360"/>
        <v/>
      </c>
      <c r="HJ36" s="510">
        <f t="shared" si="361"/>
        <v>1350.25</v>
      </c>
      <c r="HK36" s="404">
        <f t="shared" si="362"/>
        <v>815.59</v>
      </c>
      <c r="HL36" s="500">
        <f t="shared" si="363"/>
        <v>17719.599999999999</v>
      </c>
      <c r="HM36" s="404">
        <f t="shared" si="364"/>
        <v>11022.1</v>
      </c>
    </row>
    <row r="37" spans="1:221">
      <c r="A37" s="762" t="s">
        <v>542</v>
      </c>
      <c r="B37" s="757" t="s">
        <v>1127</v>
      </c>
      <c r="C37" s="759"/>
      <c r="D37" s="612">
        <v>107992</v>
      </c>
      <c r="E37" s="612">
        <v>10</v>
      </c>
      <c r="F37" s="422">
        <v>183</v>
      </c>
      <c r="G37" s="758">
        <v>147</v>
      </c>
      <c r="H37" s="422">
        <v>9</v>
      </c>
      <c r="I37" s="758">
        <v>6</v>
      </c>
      <c r="J37" s="500">
        <f t="shared" si="215"/>
        <v>174</v>
      </c>
      <c r="K37" s="404">
        <f t="shared" si="216"/>
        <v>141</v>
      </c>
      <c r="L37" s="422">
        <v>60</v>
      </c>
      <c r="M37" s="748">
        <v>60</v>
      </c>
      <c r="N37" s="500">
        <f t="shared" si="217"/>
        <v>174</v>
      </c>
      <c r="O37" s="404">
        <f t="shared" si="218"/>
        <v>141</v>
      </c>
      <c r="P37" s="500">
        <f t="shared" si="219"/>
        <v>174</v>
      </c>
      <c r="Q37" s="404">
        <f t="shared" si="220"/>
        <v>141</v>
      </c>
      <c r="R37" s="422">
        <v>39</v>
      </c>
      <c r="S37" s="758">
        <v>34</v>
      </c>
      <c r="T37" s="500">
        <f t="shared" si="221"/>
        <v>39</v>
      </c>
      <c r="U37" s="404">
        <f t="shared" si="222"/>
        <v>34</v>
      </c>
      <c r="V37" s="422">
        <v>22</v>
      </c>
      <c r="W37" s="758">
        <v>11</v>
      </c>
      <c r="X37" s="500">
        <f t="shared" si="223"/>
        <v>22</v>
      </c>
      <c r="Y37" s="404">
        <f t="shared" si="224"/>
        <v>11</v>
      </c>
      <c r="Z37" s="422"/>
      <c r="AA37" s="758"/>
      <c r="AB37" s="500">
        <f t="shared" si="225"/>
        <v>0</v>
      </c>
      <c r="AC37" s="404">
        <f t="shared" si="226"/>
        <v>0</v>
      </c>
      <c r="AD37" s="500">
        <f t="shared" si="227"/>
        <v>61</v>
      </c>
      <c r="AE37" s="404">
        <f t="shared" si="228"/>
        <v>45</v>
      </c>
      <c r="AF37" s="500">
        <f t="shared" si="229"/>
        <v>61</v>
      </c>
      <c r="AG37" s="404">
        <f t="shared" si="230"/>
        <v>45</v>
      </c>
      <c r="AH37" s="424">
        <v>2.1800000000000002</v>
      </c>
      <c r="AI37" s="749">
        <v>3.4</v>
      </c>
      <c r="AJ37" s="500">
        <f t="shared" si="231"/>
        <v>85.02000000000001</v>
      </c>
      <c r="AK37" s="404">
        <f t="shared" si="232"/>
        <v>115.6</v>
      </c>
      <c r="AL37" s="424">
        <v>7.25</v>
      </c>
      <c r="AM37" s="749">
        <v>5.92</v>
      </c>
      <c r="AN37" s="500">
        <f t="shared" si="233"/>
        <v>159.5</v>
      </c>
      <c r="AO37" s="404">
        <f t="shared" si="234"/>
        <v>65.12</v>
      </c>
      <c r="AP37" s="424"/>
      <c r="AQ37" s="749"/>
      <c r="AR37" s="500">
        <f t="shared" si="235"/>
        <v>0</v>
      </c>
      <c r="AS37" s="404">
        <f t="shared" si="236"/>
        <v>0</v>
      </c>
      <c r="AT37" s="236">
        <f t="shared" si="237"/>
        <v>4.008524590163935</v>
      </c>
      <c r="AU37" s="237">
        <f t="shared" si="238"/>
        <v>4.016</v>
      </c>
      <c r="AV37" s="500">
        <f t="shared" si="239"/>
        <v>244.52000000000004</v>
      </c>
      <c r="AW37" s="404">
        <f t="shared" si="240"/>
        <v>180.72</v>
      </c>
      <c r="AX37" s="422">
        <v>80.8</v>
      </c>
      <c r="AY37" s="750">
        <v>85.6</v>
      </c>
      <c r="AZ37" s="500">
        <f t="shared" si="241"/>
        <v>3151.2</v>
      </c>
      <c r="BA37" s="404">
        <f t="shared" si="242"/>
        <v>2910.3999999999996</v>
      </c>
      <c r="BB37" s="422">
        <v>66.5</v>
      </c>
      <c r="BC37" s="750">
        <v>63.6</v>
      </c>
      <c r="BD37" s="500">
        <f t="shared" si="243"/>
        <v>1463</v>
      </c>
      <c r="BE37" s="404">
        <f t="shared" si="244"/>
        <v>699.6</v>
      </c>
      <c r="BF37" s="422"/>
      <c r="BG37" s="750"/>
      <c r="BH37" s="500">
        <f t="shared" si="245"/>
        <v>0</v>
      </c>
      <c r="BI37" s="404">
        <f t="shared" si="246"/>
        <v>0</v>
      </c>
      <c r="BJ37" s="500">
        <f t="shared" si="247"/>
        <v>75.642622950819671</v>
      </c>
      <c r="BK37" s="404">
        <f t="shared" si="248"/>
        <v>80.222222222222214</v>
      </c>
      <c r="BL37" s="500">
        <f t="shared" si="249"/>
        <v>4614.2</v>
      </c>
      <c r="BM37" s="404">
        <f t="shared" si="250"/>
        <v>3609.9999999999995</v>
      </c>
      <c r="BN37" s="422">
        <v>45</v>
      </c>
      <c r="BO37" s="423">
        <v>30</v>
      </c>
      <c r="BP37" s="500">
        <f t="shared" si="251"/>
        <v>45</v>
      </c>
      <c r="BQ37" s="404">
        <f t="shared" si="252"/>
        <v>30</v>
      </c>
      <c r="BR37" s="422">
        <v>15</v>
      </c>
      <c r="BS37" s="423">
        <v>19</v>
      </c>
      <c r="BT37" s="500">
        <f t="shared" si="253"/>
        <v>15</v>
      </c>
      <c r="BU37" s="404">
        <f t="shared" si="254"/>
        <v>19</v>
      </c>
      <c r="BV37" s="422"/>
      <c r="BW37" s="423"/>
      <c r="BX37" s="500">
        <f t="shared" si="255"/>
        <v>0</v>
      </c>
      <c r="BY37" s="404">
        <f t="shared" si="256"/>
        <v>0</v>
      </c>
      <c r="BZ37" s="500">
        <f t="shared" si="257"/>
        <v>60</v>
      </c>
      <c r="CA37" s="404">
        <f t="shared" si="258"/>
        <v>49</v>
      </c>
      <c r="CB37" s="500">
        <f t="shared" si="259"/>
        <v>60</v>
      </c>
      <c r="CC37" s="404">
        <f t="shared" si="260"/>
        <v>49</v>
      </c>
      <c r="CD37" s="424">
        <v>7.26</v>
      </c>
      <c r="CE37" s="751">
        <v>6.05</v>
      </c>
      <c r="CF37" s="500">
        <f t="shared" si="261"/>
        <v>326.7</v>
      </c>
      <c r="CG37" s="404">
        <f t="shared" si="262"/>
        <v>181.5</v>
      </c>
      <c r="CH37" s="424">
        <v>7.57</v>
      </c>
      <c r="CI37" s="751">
        <v>10.37</v>
      </c>
      <c r="CJ37" s="500">
        <f t="shared" si="263"/>
        <v>113.55000000000001</v>
      </c>
      <c r="CK37" s="404">
        <f t="shared" si="264"/>
        <v>197.02999999999997</v>
      </c>
      <c r="CL37" s="424"/>
      <c r="CM37" s="751"/>
      <c r="CN37" s="500">
        <f t="shared" si="265"/>
        <v>0</v>
      </c>
      <c r="CO37" s="404">
        <f t="shared" si="266"/>
        <v>0</v>
      </c>
      <c r="CP37" s="500">
        <f t="shared" si="267"/>
        <v>7.3375000000000004</v>
      </c>
      <c r="CQ37" s="237">
        <f t="shared" si="268"/>
        <v>7.725102040816326</v>
      </c>
      <c r="CR37" s="500">
        <f t="shared" si="269"/>
        <v>440.25</v>
      </c>
      <c r="CS37" s="404">
        <f t="shared" si="270"/>
        <v>378.53</v>
      </c>
      <c r="CT37" s="646">
        <v>74.2</v>
      </c>
      <c r="CU37" s="751">
        <v>79.099999999999994</v>
      </c>
      <c r="CV37" s="500">
        <f t="shared" si="271"/>
        <v>3339</v>
      </c>
      <c r="CW37" s="404">
        <f t="shared" si="272"/>
        <v>2373</v>
      </c>
      <c r="CX37" s="646">
        <v>78.2</v>
      </c>
      <c r="CY37" s="751">
        <v>73.7</v>
      </c>
      <c r="CZ37" s="500">
        <f t="shared" si="273"/>
        <v>1173</v>
      </c>
      <c r="DA37" s="404">
        <f t="shared" si="274"/>
        <v>1400.3</v>
      </c>
      <c r="DB37" s="646"/>
      <c r="DC37" s="751"/>
      <c r="DD37" s="500">
        <f t="shared" si="275"/>
        <v>0</v>
      </c>
      <c r="DE37" s="404">
        <f t="shared" si="276"/>
        <v>0</v>
      </c>
      <c r="DF37" s="500">
        <f t="shared" si="277"/>
        <v>75.2</v>
      </c>
      <c r="DG37" s="404">
        <f t="shared" si="278"/>
        <v>77.006122448979596</v>
      </c>
      <c r="DH37" s="500">
        <f t="shared" si="279"/>
        <v>4512</v>
      </c>
      <c r="DI37" s="404">
        <f t="shared" si="280"/>
        <v>3773.3</v>
      </c>
      <c r="DJ37" s="500">
        <f t="shared" si="281"/>
        <v>121</v>
      </c>
      <c r="DK37" s="404">
        <f t="shared" si="282"/>
        <v>94</v>
      </c>
      <c r="DL37" s="500">
        <f t="shared" si="283"/>
        <v>121</v>
      </c>
      <c r="DM37" s="404">
        <f t="shared" si="284"/>
        <v>94</v>
      </c>
      <c r="DN37" s="236">
        <f t="shared" si="285"/>
        <v>5.6592561983471077</v>
      </c>
      <c r="DO37" s="237">
        <f t="shared" si="286"/>
        <v>5.9494680851063828</v>
      </c>
      <c r="DP37" s="500">
        <f t="shared" si="287"/>
        <v>684.77</v>
      </c>
      <c r="DQ37" s="404">
        <f t="shared" si="288"/>
        <v>559.25</v>
      </c>
      <c r="DR37" s="500">
        <f t="shared" si="289"/>
        <v>75.42314049586777</v>
      </c>
      <c r="DS37" s="404">
        <f t="shared" si="290"/>
        <v>78.545744680851058</v>
      </c>
      <c r="DT37" s="500">
        <f t="shared" si="291"/>
        <v>9126.2000000000007</v>
      </c>
      <c r="DU37" s="404">
        <f t="shared" si="292"/>
        <v>7383.2999999999993</v>
      </c>
      <c r="DV37" s="646">
        <v>34</v>
      </c>
      <c r="DW37" s="752">
        <v>21</v>
      </c>
      <c r="DX37" s="500">
        <f t="shared" si="293"/>
        <v>34</v>
      </c>
      <c r="DY37" s="404">
        <f t="shared" si="294"/>
        <v>21</v>
      </c>
      <c r="DZ37" s="646">
        <v>19</v>
      </c>
      <c r="EA37" s="752">
        <v>26</v>
      </c>
      <c r="EB37" s="500">
        <f t="shared" si="295"/>
        <v>19</v>
      </c>
      <c r="EC37" s="404">
        <f t="shared" si="296"/>
        <v>26</v>
      </c>
      <c r="ED37" s="646"/>
      <c r="EE37" s="752"/>
      <c r="EF37" s="500">
        <f t="shared" si="297"/>
        <v>0</v>
      </c>
      <c r="EG37" s="404">
        <f t="shared" si="298"/>
        <v>0</v>
      </c>
      <c r="EH37" s="500">
        <f t="shared" si="299"/>
        <v>53</v>
      </c>
      <c r="EI37" s="404">
        <f t="shared" si="300"/>
        <v>47</v>
      </c>
      <c r="EJ37" s="500">
        <f t="shared" si="301"/>
        <v>53</v>
      </c>
      <c r="EK37" s="404">
        <f t="shared" si="302"/>
        <v>47</v>
      </c>
      <c r="EL37" s="424">
        <v>3.84</v>
      </c>
      <c r="EM37" s="750">
        <v>2.88</v>
      </c>
      <c r="EN37" s="500">
        <f t="shared" si="303"/>
        <v>130.56</v>
      </c>
      <c r="EO37" s="404">
        <f t="shared" si="304"/>
        <v>60.48</v>
      </c>
      <c r="EP37" s="424">
        <v>4.67</v>
      </c>
      <c r="EQ37" s="750">
        <v>5.71</v>
      </c>
      <c r="ER37" s="500">
        <f t="shared" si="305"/>
        <v>88.73</v>
      </c>
      <c r="ES37" s="404">
        <f t="shared" si="306"/>
        <v>148.46</v>
      </c>
      <c r="ET37" s="424"/>
      <c r="EU37" s="750"/>
      <c r="EV37" s="500">
        <f t="shared" si="307"/>
        <v>0</v>
      </c>
      <c r="EW37" s="404">
        <f t="shared" si="308"/>
        <v>0</v>
      </c>
      <c r="EX37" s="236">
        <f t="shared" si="309"/>
        <v>4.1375471698113211</v>
      </c>
      <c r="EY37" s="237">
        <f t="shared" si="310"/>
        <v>4.4455319148936168</v>
      </c>
      <c r="EZ37" s="500">
        <f t="shared" si="311"/>
        <v>219.29000000000002</v>
      </c>
      <c r="FA37" s="404">
        <f t="shared" si="312"/>
        <v>208.94</v>
      </c>
      <c r="FB37" s="646">
        <v>56.2</v>
      </c>
      <c r="FC37" s="750">
        <v>57.2</v>
      </c>
      <c r="FD37" s="500">
        <f t="shared" si="313"/>
        <v>1910.8000000000002</v>
      </c>
      <c r="FE37" s="404">
        <f t="shared" si="314"/>
        <v>1201.2</v>
      </c>
      <c r="FF37" s="646">
        <v>57.6</v>
      </c>
      <c r="FG37" s="750">
        <v>53.6</v>
      </c>
      <c r="FH37" s="500">
        <f t="shared" si="315"/>
        <v>1094.4000000000001</v>
      </c>
      <c r="FI37" s="404">
        <f t="shared" si="316"/>
        <v>1393.6000000000001</v>
      </c>
      <c r="FJ37" s="646"/>
      <c r="FK37" s="750"/>
      <c r="FL37" s="500">
        <f t="shared" si="317"/>
        <v>0</v>
      </c>
      <c r="FM37" s="404">
        <f t="shared" si="318"/>
        <v>0</v>
      </c>
      <c r="FN37" s="500">
        <f t="shared" si="319"/>
        <v>56.701886792452832</v>
      </c>
      <c r="FO37" s="404">
        <f t="shared" si="320"/>
        <v>55.208510638297874</v>
      </c>
      <c r="FP37" s="500">
        <f t="shared" si="321"/>
        <v>3005.2000000000003</v>
      </c>
      <c r="FQ37" s="404">
        <f t="shared" si="322"/>
        <v>2594.8000000000002</v>
      </c>
      <c r="FR37" s="646">
        <v>0</v>
      </c>
      <c r="FS37" s="753">
        <v>0</v>
      </c>
      <c r="FT37" s="500">
        <f t="shared" si="323"/>
        <v>0</v>
      </c>
      <c r="FU37" s="404">
        <f t="shared" si="324"/>
        <v>0</v>
      </c>
      <c r="FV37" s="424"/>
      <c r="FW37" s="754"/>
      <c r="FX37" s="500">
        <f t="shared" si="325"/>
        <v>0</v>
      </c>
      <c r="FY37" s="404">
        <f t="shared" si="326"/>
        <v>0</v>
      </c>
      <c r="FZ37" s="424"/>
      <c r="GA37" s="754"/>
      <c r="GB37" s="500">
        <f t="shared" si="327"/>
        <v>0</v>
      </c>
      <c r="GC37" s="404">
        <f t="shared" si="328"/>
        <v>0</v>
      </c>
      <c r="GD37" s="510">
        <f t="shared" si="329"/>
        <v>118</v>
      </c>
      <c r="GE37" s="404">
        <f t="shared" si="330"/>
        <v>85</v>
      </c>
      <c r="GF37" s="500">
        <f t="shared" si="331"/>
        <v>118</v>
      </c>
      <c r="GG37" s="404">
        <f t="shared" si="332"/>
        <v>85</v>
      </c>
      <c r="GH37" s="500">
        <f t="shared" si="333"/>
        <v>542.28</v>
      </c>
      <c r="GI37" s="404">
        <f t="shared" si="334"/>
        <v>357.58000000000004</v>
      </c>
      <c r="GJ37" s="500">
        <f t="shared" si="335"/>
        <v>8401</v>
      </c>
      <c r="GK37" s="404">
        <f t="shared" si="336"/>
        <v>6484.5999999999995</v>
      </c>
      <c r="GL37" s="510">
        <f t="shared" si="337"/>
        <v>56</v>
      </c>
      <c r="GM37" s="404">
        <f t="shared" si="338"/>
        <v>56</v>
      </c>
      <c r="GN37" s="500">
        <f t="shared" si="339"/>
        <v>56</v>
      </c>
      <c r="GO37" s="404">
        <f t="shared" si="340"/>
        <v>56</v>
      </c>
      <c r="GP37" s="500">
        <f t="shared" si="341"/>
        <v>361.78000000000003</v>
      </c>
      <c r="GQ37" s="404">
        <f t="shared" si="342"/>
        <v>410.61</v>
      </c>
      <c r="GR37" s="500">
        <f t="shared" si="343"/>
        <v>3730.4</v>
      </c>
      <c r="GS37" s="404">
        <f t="shared" si="344"/>
        <v>3493.5</v>
      </c>
      <c r="GT37" s="510">
        <f t="shared" si="345"/>
        <v>174</v>
      </c>
      <c r="GU37" s="404">
        <f t="shared" si="346"/>
        <v>141</v>
      </c>
      <c r="GV37" s="500">
        <f t="shared" si="347"/>
        <v>174</v>
      </c>
      <c r="GW37" s="404">
        <f t="shared" si="348"/>
        <v>141</v>
      </c>
      <c r="GX37" s="500">
        <f t="shared" si="349"/>
        <v>904.06</v>
      </c>
      <c r="GY37" s="404">
        <f t="shared" si="350"/>
        <v>768.19</v>
      </c>
      <c r="GZ37" s="500">
        <f t="shared" si="351"/>
        <v>12131.4</v>
      </c>
      <c r="HA37" s="404">
        <f t="shared" si="352"/>
        <v>9978.0999999999985</v>
      </c>
      <c r="HB37" s="510">
        <f t="shared" si="353"/>
        <v>0</v>
      </c>
      <c r="HC37" s="404">
        <f t="shared" si="354"/>
        <v>0</v>
      </c>
      <c r="HD37" s="500">
        <f t="shared" si="355"/>
        <v>0</v>
      </c>
      <c r="HE37" s="404">
        <f t="shared" si="356"/>
        <v>0</v>
      </c>
      <c r="HF37" s="500" t="str">
        <f t="shared" si="357"/>
        <v/>
      </c>
      <c r="HG37" s="404" t="str">
        <f t="shared" si="358"/>
        <v/>
      </c>
      <c r="HH37" s="500" t="str">
        <f t="shared" si="359"/>
        <v/>
      </c>
      <c r="HI37" s="404" t="str">
        <f t="shared" si="360"/>
        <v/>
      </c>
      <c r="HJ37" s="510">
        <f t="shared" si="361"/>
        <v>904.06</v>
      </c>
      <c r="HK37" s="404">
        <f t="shared" si="362"/>
        <v>768.19</v>
      </c>
      <c r="HL37" s="500">
        <f t="shared" si="363"/>
        <v>12131.400000000001</v>
      </c>
      <c r="HM37" s="404">
        <f t="shared" si="364"/>
        <v>9978.0999999999985</v>
      </c>
    </row>
    <row r="38" spans="1:221">
      <c r="A38" s="762" t="s">
        <v>542</v>
      </c>
      <c r="B38" s="757" t="s">
        <v>1128</v>
      </c>
      <c r="C38" s="759"/>
      <c r="D38" s="612">
        <v>106999</v>
      </c>
      <c r="E38" s="612">
        <v>10</v>
      </c>
      <c r="F38" s="422">
        <v>179</v>
      </c>
      <c r="G38" s="758">
        <v>209</v>
      </c>
      <c r="H38" s="422">
        <v>0</v>
      </c>
      <c r="I38" s="758">
        <v>0</v>
      </c>
      <c r="J38" s="500">
        <f t="shared" si="215"/>
        <v>179</v>
      </c>
      <c r="K38" s="404">
        <f t="shared" si="216"/>
        <v>209</v>
      </c>
      <c r="L38" s="422">
        <v>60</v>
      </c>
      <c r="M38" s="748">
        <v>60</v>
      </c>
      <c r="N38" s="500">
        <f t="shared" si="217"/>
        <v>179</v>
      </c>
      <c r="O38" s="404">
        <f t="shared" si="218"/>
        <v>209</v>
      </c>
      <c r="P38" s="500">
        <f t="shared" si="219"/>
        <v>179</v>
      </c>
      <c r="Q38" s="404">
        <f t="shared" si="220"/>
        <v>209</v>
      </c>
      <c r="R38" s="422">
        <v>27</v>
      </c>
      <c r="S38" s="758">
        <v>28</v>
      </c>
      <c r="T38" s="500">
        <f t="shared" si="221"/>
        <v>27</v>
      </c>
      <c r="U38" s="404">
        <f t="shared" si="222"/>
        <v>28</v>
      </c>
      <c r="V38" s="422">
        <v>6</v>
      </c>
      <c r="W38" s="758">
        <v>3</v>
      </c>
      <c r="X38" s="500">
        <f t="shared" si="223"/>
        <v>6</v>
      </c>
      <c r="Y38" s="404">
        <f t="shared" si="224"/>
        <v>3</v>
      </c>
      <c r="Z38" s="422"/>
      <c r="AA38" s="758"/>
      <c r="AB38" s="500">
        <f t="shared" si="225"/>
        <v>0</v>
      </c>
      <c r="AC38" s="404">
        <f t="shared" si="226"/>
        <v>0</v>
      </c>
      <c r="AD38" s="500">
        <f t="shared" si="227"/>
        <v>33</v>
      </c>
      <c r="AE38" s="404">
        <f t="shared" si="228"/>
        <v>31</v>
      </c>
      <c r="AF38" s="500">
        <f t="shared" si="229"/>
        <v>33</v>
      </c>
      <c r="AG38" s="404">
        <f t="shared" si="230"/>
        <v>31</v>
      </c>
      <c r="AH38" s="424">
        <v>2.68</v>
      </c>
      <c r="AI38" s="749">
        <v>2.19</v>
      </c>
      <c r="AJ38" s="500">
        <f t="shared" si="231"/>
        <v>72.36</v>
      </c>
      <c r="AK38" s="404">
        <f t="shared" si="232"/>
        <v>61.32</v>
      </c>
      <c r="AL38" s="424">
        <v>5.67</v>
      </c>
      <c r="AM38" s="749">
        <v>6.39</v>
      </c>
      <c r="AN38" s="500">
        <f t="shared" si="233"/>
        <v>34.019999999999996</v>
      </c>
      <c r="AO38" s="404">
        <f t="shared" si="234"/>
        <v>19.169999999999998</v>
      </c>
      <c r="AP38" s="424"/>
      <c r="AQ38" s="749"/>
      <c r="AR38" s="500">
        <f t="shared" si="235"/>
        <v>0</v>
      </c>
      <c r="AS38" s="404">
        <f t="shared" si="236"/>
        <v>0</v>
      </c>
      <c r="AT38" s="236">
        <f t="shared" si="237"/>
        <v>3.2236363636363636</v>
      </c>
      <c r="AU38" s="237">
        <f t="shared" si="238"/>
        <v>2.5964516129032256</v>
      </c>
      <c r="AV38" s="500">
        <f t="shared" si="239"/>
        <v>106.38</v>
      </c>
      <c r="AW38" s="404">
        <f t="shared" si="240"/>
        <v>80.489999999999995</v>
      </c>
      <c r="AX38" s="422">
        <v>75.900000000000006</v>
      </c>
      <c r="AY38" s="750">
        <v>70.5</v>
      </c>
      <c r="AZ38" s="500">
        <f t="shared" si="241"/>
        <v>2049.3000000000002</v>
      </c>
      <c r="BA38" s="404">
        <f t="shared" si="242"/>
        <v>1974</v>
      </c>
      <c r="BB38" s="422">
        <v>84.2</v>
      </c>
      <c r="BC38" s="750">
        <v>67.3</v>
      </c>
      <c r="BD38" s="500">
        <f t="shared" si="243"/>
        <v>505.20000000000005</v>
      </c>
      <c r="BE38" s="404">
        <f t="shared" si="244"/>
        <v>201.89999999999998</v>
      </c>
      <c r="BF38" s="422"/>
      <c r="BG38" s="750"/>
      <c r="BH38" s="500">
        <f t="shared" si="245"/>
        <v>0</v>
      </c>
      <c r="BI38" s="404">
        <f t="shared" si="246"/>
        <v>0</v>
      </c>
      <c r="BJ38" s="500">
        <f t="shared" si="247"/>
        <v>77.409090909090907</v>
      </c>
      <c r="BK38" s="404">
        <f t="shared" si="248"/>
        <v>70.190322580645159</v>
      </c>
      <c r="BL38" s="500">
        <f t="shared" si="249"/>
        <v>2554.5</v>
      </c>
      <c r="BM38" s="404">
        <f t="shared" si="250"/>
        <v>2175.9</v>
      </c>
      <c r="BN38" s="422">
        <v>48</v>
      </c>
      <c r="BO38" s="423">
        <v>76</v>
      </c>
      <c r="BP38" s="500">
        <f t="shared" si="251"/>
        <v>48</v>
      </c>
      <c r="BQ38" s="404">
        <f t="shared" si="252"/>
        <v>76</v>
      </c>
      <c r="BR38" s="422">
        <v>11</v>
      </c>
      <c r="BS38" s="423">
        <v>26</v>
      </c>
      <c r="BT38" s="500">
        <f t="shared" si="253"/>
        <v>11</v>
      </c>
      <c r="BU38" s="404">
        <f t="shared" si="254"/>
        <v>26</v>
      </c>
      <c r="BV38" s="422"/>
      <c r="BW38" s="423"/>
      <c r="BX38" s="500">
        <f t="shared" si="255"/>
        <v>0</v>
      </c>
      <c r="BY38" s="404">
        <f t="shared" si="256"/>
        <v>0</v>
      </c>
      <c r="BZ38" s="500">
        <f t="shared" si="257"/>
        <v>59</v>
      </c>
      <c r="CA38" s="404">
        <f t="shared" si="258"/>
        <v>102</v>
      </c>
      <c r="CB38" s="500">
        <f t="shared" si="259"/>
        <v>59</v>
      </c>
      <c r="CC38" s="404">
        <f t="shared" si="260"/>
        <v>102</v>
      </c>
      <c r="CD38" s="424">
        <v>3.64</v>
      </c>
      <c r="CE38" s="751">
        <v>4.3600000000000003</v>
      </c>
      <c r="CF38" s="500">
        <f t="shared" si="261"/>
        <v>174.72</v>
      </c>
      <c r="CG38" s="404">
        <f t="shared" si="262"/>
        <v>331.36</v>
      </c>
      <c r="CH38" s="424">
        <v>7.63</v>
      </c>
      <c r="CI38" s="751">
        <v>8.14</v>
      </c>
      <c r="CJ38" s="500">
        <f t="shared" si="263"/>
        <v>83.929999999999993</v>
      </c>
      <c r="CK38" s="404">
        <f t="shared" si="264"/>
        <v>211.64000000000001</v>
      </c>
      <c r="CL38" s="424"/>
      <c r="CM38" s="751"/>
      <c r="CN38" s="500">
        <f t="shared" si="265"/>
        <v>0</v>
      </c>
      <c r="CO38" s="404">
        <f t="shared" si="266"/>
        <v>0</v>
      </c>
      <c r="CP38" s="500">
        <f t="shared" si="267"/>
        <v>4.3838983050847453</v>
      </c>
      <c r="CQ38" s="237">
        <f t="shared" si="268"/>
        <v>5.3235294117647056</v>
      </c>
      <c r="CR38" s="500">
        <f t="shared" si="269"/>
        <v>258.64999999999998</v>
      </c>
      <c r="CS38" s="404">
        <f t="shared" si="270"/>
        <v>543</v>
      </c>
      <c r="CT38" s="646">
        <v>91.6</v>
      </c>
      <c r="CU38" s="751">
        <v>88.2</v>
      </c>
      <c r="CV38" s="500">
        <f t="shared" si="271"/>
        <v>4396.7999999999993</v>
      </c>
      <c r="CW38" s="404">
        <f t="shared" si="272"/>
        <v>6703.2</v>
      </c>
      <c r="CX38" s="646">
        <v>88.2</v>
      </c>
      <c r="CY38" s="751">
        <v>80.7</v>
      </c>
      <c r="CZ38" s="500">
        <f t="shared" si="273"/>
        <v>970.2</v>
      </c>
      <c r="DA38" s="404">
        <f t="shared" si="274"/>
        <v>2098.2000000000003</v>
      </c>
      <c r="DB38" s="646"/>
      <c r="DC38" s="751"/>
      <c r="DD38" s="500">
        <f t="shared" si="275"/>
        <v>0</v>
      </c>
      <c r="DE38" s="404">
        <f t="shared" si="276"/>
        <v>0</v>
      </c>
      <c r="DF38" s="500">
        <f t="shared" si="277"/>
        <v>90.966101694915238</v>
      </c>
      <c r="DG38" s="404">
        <f t="shared" si="278"/>
        <v>86.288235294117641</v>
      </c>
      <c r="DH38" s="500">
        <f t="shared" si="279"/>
        <v>5366.9999999999991</v>
      </c>
      <c r="DI38" s="404">
        <f t="shared" si="280"/>
        <v>8801.4</v>
      </c>
      <c r="DJ38" s="500">
        <f t="shared" si="281"/>
        <v>92</v>
      </c>
      <c r="DK38" s="404">
        <f t="shared" si="282"/>
        <v>133</v>
      </c>
      <c r="DL38" s="500">
        <f t="shared" si="283"/>
        <v>92</v>
      </c>
      <c r="DM38" s="404">
        <f t="shared" si="284"/>
        <v>133</v>
      </c>
      <c r="DN38" s="236">
        <f t="shared" si="285"/>
        <v>3.9677173913043475</v>
      </c>
      <c r="DO38" s="237">
        <f t="shared" si="286"/>
        <v>4.6878947368421056</v>
      </c>
      <c r="DP38" s="500">
        <f t="shared" si="287"/>
        <v>365.03</v>
      </c>
      <c r="DQ38" s="404">
        <f t="shared" si="288"/>
        <v>623.49</v>
      </c>
      <c r="DR38" s="500">
        <f t="shared" si="289"/>
        <v>86.103260869565204</v>
      </c>
      <c r="DS38" s="404">
        <f t="shared" si="290"/>
        <v>82.53609022556391</v>
      </c>
      <c r="DT38" s="500">
        <f t="shared" si="291"/>
        <v>7921.4999999999991</v>
      </c>
      <c r="DU38" s="404">
        <f t="shared" si="292"/>
        <v>10977.3</v>
      </c>
      <c r="DV38" s="646">
        <v>63</v>
      </c>
      <c r="DW38" s="752">
        <v>49</v>
      </c>
      <c r="DX38" s="500">
        <f t="shared" si="293"/>
        <v>63</v>
      </c>
      <c r="DY38" s="404">
        <f t="shared" si="294"/>
        <v>49</v>
      </c>
      <c r="DZ38" s="646">
        <v>24</v>
      </c>
      <c r="EA38" s="752">
        <v>27</v>
      </c>
      <c r="EB38" s="500">
        <f t="shared" si="295"/>
        <v>24</v>
      </c>
      <c r="EC38" s="404">
        <f t="shared" si="296"/>
        <v>27</v>
      </c>
      <c r="ED38" s="646"/>
      <c r="EE38" s="752"/>
      <c r="EF38" s="500">
        <f t="shared" si="297"/>
        <v>0</v>
      </c>
      <c r="EG38" s="404">
        <f t="shared" si="298"/>
        <v>0</v>
      </c>
      <c r="EH38" s="500">
        <f t="shared" si="299"/>
        <v>87</v>
      </c>
      <c r="EI38" s="404">
        <f t="shared" si="300"/>
        <v>76</v>
      </c>
      <c r="EJ38" s="500">
        <f t="shared" si="301"/>
        <v>87</v>
      </c>
      <c r="EK38" s="404">
        <f t="shared" si="302"/>
        <v>76</v>
      </c>
      <c r="EL38" s="424">
        <v>3.5</v>
      </c>
      <c r="EM38" s="750">
        <v>2.69</v>
      </c>
      <c r="EN38" s="500">
        <f t="shared" si="303"/>
        <v>220.5</v>
      </c>
      <c r="EO38" s="404">
        <f t="shared" si="304"/>
        <v>131.81</v>
      </c>
      <c r="EP38" s="424">
        <v>3.58</v>
      </c>
      <c r="EQ38" s="750">
        <v>4.43</v>
      </c>
      <c r="ER38" s="500">
        <f t="shared" si="305"/>
        <v>85.92</v>
      </c>
      <c r="ES38" s="404">
        <f t="shared" si="306"/>
        <v>119.60999999999999</v>
      </c>
      <c r="ET38" s="424"/>
      <c r="EU38" s="750"/>
      <c r="EV38" s="500">
        <f t="shared" si="307"/>
        <v>0</v>
      </c>
      <c r="EW38" s="404">
        <f t="shared" si="308"/>
        <v>0</v>
      </c>
      <c r="EX38" s="236">
        <f t="shared" si="309"/>
        <v>3.5220689655172417</v>
      </c>
      <c r="EY38" s="237">
        <f t="shared" si="310"/>
        <v>3.308157894736842</v>
      </c>
      <c r="EZ38" s="500">
        <f t="shared" si="311"/>
        <v>306.42</v>
      </c>
      <c r="FA38" s="404">
        <f t="shared" si="312"/>
        <v>251.42</v>
      </c>
      <c r="FB38" s="646">
        <v>63.2</v>
      </c>
      <c r="FC38" s="750">
        <v>59.6</v>
      </c>
      <c r="FD38" s="500">
        <f t="shared" si="313"/>
        <v>3981.6000000000004</v>
      </c>
      <c r="FE38" s="404">
        <f t="shared" si="314"/>
        <v>2920.4</v>
      </c>
      <c r="FF38" s="646">
        <v>60.3</v>
      </c>
      <c r="FG38" s="750">
        <v>53.6</v>
      </c>
      <c r="FH38" s="500">
        <f t="shared" si="315"/>
        <v>1447.1999999999998</v>
      </c>
      <c r="FI38" s="404">
        <f t="shared" si="316"/>
        <v>1447.2</v>
      </c>
      <c r="FJ38" s="646"/>
      <c r="FK38" s="750"/>
      <c r="FL38" s="500">
        <f t="shared" si="317"/>
        <v>0</v>
      </c>
      <c r="FM38" s="404">
        <f t="shared" si="318"/>
        <v>0</v>
      </c>
      <c r="FN38" s="500">
        <f t="shared" si="319"/>
        <v>62.4</v>
      </c>
      <c r="FO38" s="404">
        <f t="shared" si="320"/>
        <v>57.468421052631584</v>
      </c>
      <c r="FP38" s="500">
        <f t="shared" si="321"/>
        <v>5428.8</v>
      </c>
      <c r="FQ38" s="404">
        <f t="shared" si="322"/>
        <v>4367.6000000000004</v>
      </c>
      <c r="FR38" s="646">
        <v>0</v>
      </c>
      <c r="FS38" s="753">
        <v>0</v>
      </c>
      <c r="FT38" s="500">
        <f t="shared" si="323"/>
        <v>0</v>
      </c>
      <c r="FU38" s="404">
        <f t="shared" si="324"/>
        <v>0</v>
      </c>
      <c r="FV38" s="424"/>
      <c r="FW38" s="754"/>
      <c r="FX38" s="500">
        <f t="shared" si="325"/>
        <v>0</v>
      </c>
      <c r="FY38" s="404">
        <f t="shared" si="326"/>
        <v>0</v>
      </c>
      <c r="FZ38" s="424"/>
      <c r="GA38" s="754"/>
      <c r="GB38" s="500">
        <f t="shared" si="327"/>
        <v>0</v>
      </c>
      <c r="GC38" s="404">
        <f t="shared" si="328"/>
        <v>0</v>
      </c>
      <c r="GD38" s="510">
        <f t="shared" si="329"/>
        <v>138</v>
      </c>
      <c r="GE38" s="404">
        <f t="shared" si="330"/>
        <v>153</v>
      </c>
      <c r="GF38" s="500">
        <f t="shared" si="331"/>
        <v>138</v>
      </c>
      <c r="GG38" s="404">
        <f t="shared" si="332"/>
        <v>153</v>
      </c>
      <c r="GH38" s="500">
        <f t="shared" si="333"/>
        <v>467.58</v>
      </c>
      <c r="GI38" s="404">
        <f t="shared" si="334"/>
        <v>524.49</v>
      </c>
      <c r="GJ38" s="500">
        <f t="shared" si="335"/>
        <v>10427.700000000001</v>
      </c>
      <c r="GK38" s="404">
        <f t="shared" si="336"/>
        <v>11597.6</v>
      </c>
      <c r="GL38" s="510">
        <f t="shared" si="337"/>
        <v>41</v>
      </c>
      <c r="GM38" s="404">
        <f t="shared" si="338"/>
        <v>56</v>
      </c>
      <c r="GN38" s="500">
        <f t="shared" si="339"/>
        <v>41</v>
      </c>
      <c r="GO38" s="404">
        <f t="shared" si="340"/>
        <v>56</v>
      </c>
      <c r="GP38" s="500">
        <f t="shared" si="341"/>
        <v>203.87</v>
      </c>
      <c r="GQ38" s="404">
        <f t="shared" si="342"/>
        <v>350.41999999999996</v>
      </c>
      <c r="GR38" s="500">
        <f t="shared" si="343"/>
        <v>2922.6</v>
      </c>
      <c r="GS38" s="404">
        <f t="shared" si="344"/>
        <v>3747.3</v>
      </c>
      <c r="GT38" s="510">
        <f t="shared" si="345"/>
        <v>179</v>
      </c>
      <c r="GU38" s="404">
        <f t="shared" si="346"/>
        <v>209</v>
      </c>
      <c r="GV38" s="500">
        <f t="shared" si="347"/>
        <v>179</v>
      </c>
      <c r="GW38" s="404">
        <f t="shared" si="348"/>
        <v>209</v>
      </c>
      <c r="GX38" s="500">
        <f t="shared" si="349"/>
        <v>671.45</v>
      </c>
      <c r="GY38" s="404">
        <f t="shared" si="350"/>
        <v>874.91</v>
      </c>
      <c r="GZ38" s="500">
        <f t="shared" si="351"/>
        <v>13350.300000000001</v>
      </c>
      <c r="HA38" s="404">
        <f t="shared" si="352"/>
        <v>15344.900000000001</v>
      </c>
      <c r="HB38" s="510">
        <f t="shared" si="353"/>
        <v>0</v>
      </c>
      <c r="HC38" s="404">
        <f t="shared" si="354"/>
        <v>0</v>
      </c>
      <c r="HD38" s="500">
        <f t="shared" si="355"/>
        <v>0</v>
      </c>
      <c r="HE38" s="404">
        <f t="shared" si="356"/>
        <v>0</v>
      </c>
      <c r="HF38" s="500" t="str">
        <f t="shared" si="357"/>
        <v/>
      </c>
      <c r="HG38" s="404" t="str">
        <f t="shared" si="358"/>
        <v/>
      </c>
      <c r="HH38" s="500" t="str">
        <f t="shared" si="359"/>
        <v/>
      </c>
      <c r="HI38" s="404" t="str">
        <f t="shared" si="360"/>
        <v/>
      </c>
      <c r="HJ38" s="510">
        <f t="shared" si="361"/>
        <v>671.45</v>
      </c>
      <c r="HK38" s="404">
        <f t="shared" si="362"/>
        <v>874.91</v>
      </c>
      <c r="HL38" s="500">
        <f t="shared" si="363"/>
        <v>13350.3</v>
      </c>
      <c r="HM38" s="404">
        <f t="shared" si="364"/>
        <v>15344.9</v>
      </c>
    </row>
    <row r="39" spans="1:221">
      <c r="A39" s="762" t="s">
        <v>542</v>
      </c>
      <c r="B39" s="757" t="s">
        <v>1129</v>
      </c>
      <c r="C39" s="759"/>
      <c r="D39" s="612">
        <v>107725</v>
      </c>
      <c r="E39" s="612">
        <v>10</v>
      </c>
      <c r="F39" s="422">
        <v>134</v>
      </c>
      <c r="G39" s="758">
        <v>204</v>
      </c>
      <c r="H39" s="422">
        <v>1</v>
      </c>
      <c r="I39" s="758">
        <v>8</v>
      </c>
      <c r="J39" s="500">
        <f t="shared" si="215"/>
        <v>133</v>
      </c>
      <c r="K39" s="404">
        <f t="shared" si="216"/>
        <v>196</v>
      </c>
      <c r="L39" s="422">
        <v>60</v>
      </c>
      <c r="M39" s="748">
        <v>60</v>
      </c>
      <c r="N39" s="500">
        <f t="shared" si="217"/>
        <v>133</v>
      </c>
      <c r="O39" s="404">
        <f t="shared" si="218"/>
        <v>196</v>
      </c>
      <c r="P39" s="500">
        <f t="shared" si="219"/>
        <v>132</v>
      </c>
      <c r="Q39" s="404">
        <f t="shared" si="220"/>
        <v>195</v>
      </c>
      <c r="R39" s="422">
        <v>13</v>
      </c>
      <c r="S39" s="758">
        <v>14</v>
      </c>
      <c r="T39" s="500">
        <f t="shared" si="221"/>
        <v>13</v>
      </c>
      <c r="U39" s="404">
        <f t="shared" si="222"/>
        <v>14</v>
      </c>
      <c r="V39" s="422">
        <v>14</v>
      </c>
      <c r="W39" s="758">
        <v>23</v>
      </c>
      <c r="X39" s="500">
        <f t="shared" si="223"/>
        <v>14</v>
      </c>
      <c r="Y39" s="404">
        <f t="shared" si="224"/>
        <v>23</v>
      </c>
      <c r="Z39" s="422"/>
      <c r="AA39" s="758"/>
      <c r="AB39" s="500">
        <f t="shared" si="225"/>
        <v>0</v>
      </c>
      <c r="AC39" s="404">
        <f t="shared" si="226"/>
        <v>0</v>
      </c>
      <c r="AD39" s="500">
        <f t="shared" si="227"/>
        <v>27</v>
      </c>
      <c r="AE39" s="404">
        <f t="shared" si="228"/>
        <v>37</v>
      </c>
      <c r="AF39" s="500">
        <f t="shared" si="229"/>
        <v>27</v>
      </c>
      <c r="AG39" s="404">
        <f t="shared" si="230"/>
        <v>37</v>
      </c>
      <c r="AH39" s="424">
        <v>3.71</v>
      </c>
      <c r="AI39" s="749">
        <v>6.42</v>
      </c>
      <c r="AJ39" s="500">
        <f t="shared" si="231"/>
        <v>48.23</v>
      </c>
      <c r="AK39" s="404">
        <f t="shared" si="232"/>
        <v>89.88</v>
      </c>
      <c r="AL39" s="424">
        <v>6.23</v>
      </c>
      <c r="AM39" s="749">
        <v>5.2</v>
      </c>
      <c r="AN39" s="500">
        <f t="shared" si="233"/>
        <v>87.22</v>
      </c>
      <c r="AO39" s="404">
        <f t="shared" si="234"/>
        <v>119.60000000000001</v>
      </c>
      <c r="AP39" s="424"/>
      <c r="AQ39" s="749"/>
      <c r="AR39" s="500">
        <f t="shared" si="235"/>
        <v>0</v>
      </c>
      <c r="AS39" s="404">
        <f t="shared" si="236"/>
        <v>0</v>
      </c>
      <c r="AT39" s="236">
        <f t="shared" si="237"/>
        <v>5.0166666666666666</v>
      </c>
      <c r="AU39" s="237">
        <f t="shared" si="238"/>
        <v>5.661621621621622</v>
      </c>
      <c r="AV39" s="500">
        <f t="shared" si="239"/>
        <v>135.44999999999999</v>
      </c>
      <c r="AW39" s="404">
        <f t="shared" si="240"/>
        <v>209.48000000000002</v>
      </c>
      <c r="AX39" s="422">
        <v>77.400000000000006</v>
      </c>
      <c r="AY39" s="750">
        <v>69.7</v>
      </c>
      <c r="AZ39" s="500">
        <f t="shared" si="241"/>
        <v>1006.2</v>
      </c>
      <c r="BA39" s="404">
        <f t="shared" si="242"/>
        <v>975.80000000000007</v>
      </c>
      <c r="BB39" s="422">
        <v>87.9</v>
      </c>
      <c r="BC39" s="750">
        <v>80.900000000000006</v>
      </c>
      <c r="BD39" s="500">
        <f t="shared" si="243"/>
        <v>1230.6000000000001</v>
      </c>
      <c r="BE39" s="404">
        <f t="shared" si="244"/>
        <v>1860.7</v>
      </c>
      <c r="BF39" s="422"/>
      <c r="BG39" s="750"/>
      <c r="BH39" s="500">
        <f t="shared" si="245"/>
        <v>0</v>
      </c>
      <c r="BI39" s="404">
        <f t="shared" si="246"/>
        <v>0</v>
      </c>
      <c r="BJ39" s="500">
        <f t="shared" si="247"/>
        <v>82.844444444444449</v>
      </c>
      <c r="BK39" s="404">
        <f t="shared" si="248"/>
        <v>76.662162162162161</v>
      </c>
      <c r="BL39" s="500">
        <f t="shared" si="249"/>
        <v>2236.8000000000002</v>
      </c>
      <c r="BM39" s="404">
        <f t="shared" si="250"/>
        <v>2836.5</v>
      </c>
      <c r="BN39" s="422">
        <v>22</v>
      </c>
      <c r="BO39" s="423">
        <v>32</v>
      </c>
      <c r="BP39" s="500">
        <f t="shared" si="251"/>
        <v>22</v>
      </c>
      <c r="BQ39" s="404">
        <f t="shared" si="252"/>
        <v>32</v>
      </c>
      <c r="BR39" s="422">
        <v>39</v>
      </c>
      <c r="BS39" s="423">
        <v>60</v>
      </c>
      <c r="BT39" s="500">
        <f t="shared" si="253"/>
        <v>39</v>
      </c>
      <c r="BU39" s="404">
        <f t="shared" si="254"/>
        <v>60</v>
      </c>
      <c r="BV39" s="422"/>
      <c r="BW39" s="423"/>
      <c r="BX39" s="500">
        <f t="shared" si="255"/>
        <v>0</v>
      </c>
      <c r="BY39" s="404">
        <f t="shared" si="256"/>
        <v>0</v>
      </c>
      <c r="BZ39" s="500">
        <f t="shared" si="257"/>
        <v>61</v>
      </c>
      <c r="CA39" s="404">
        <f t="shared" si="258"/>
        <v>92</v>
      </c>
      <c r="CB39" s="500">
        <f t="shared" si="259"/>
        <v>61</v>
      </c>
      <c r="CC39" s="404">
        <f t="shared" si="260"/>
        <v>92</v>
      </c>
      <c r="CD39" s="424">
        <v>7.51</v>
      </c>
      <c r="CE39" s="751">
        <v>6.93</v>
      </c>
      <c r="CF39" s="500">
        <f t="shared" si="261"/>
        <v>165.22</v>
      </c>
      <c r="CG39" s="404">
        <f t="shared" si="262"/>
        <v>221.76</v>
      </c>
      <c r="CH39" s="424">
        <v>6.87</v>
      </c>
      <c r="CI39" s="751">
        <v>7.46</v>
      </c>
      <c r="CJ39" s="500">
        <f t="shared" si="263"/>
        <v>267.93</v>
      </c>
      <c r="CK39" s="404">
        <f t="shared" si="264"/>
        <v>447.6</v>
      </c>
      <c r="CL39" s="424"/>
      <c r="CM39" s="751"/>
      <c r="CN39" s="500">
        <f t="shared" si="265"/>
        <v>0</v>
      </c>
      <c r="CO39" s="404">
        <f t="shared" si="266"/>
        <v>0</v>
      </c>
      <c r="CP39" s="500">
        <f t="shared" si="267"/>
        <v>7.1008196721311467</v>
      </c>
      <c r="CQ39" s="237">
        <f t="shared" si="268"/>
        <v>7.275652173913044</v>
      </c>
      <c r="CR39" s="500">
        <f t="shared" si="269"/>
        <v>433.15</v>
      </c>
      <c r="CS39" s="404">
        <f t="shared" si="270"/>
        <v>669.36</v>
      </c>
      <c r="CT39" s="646">
        <v>73.8</v>
      </c>
      <c r="CU39" s="751">
        <v>71.400000000000006</v>
      </c>
      <c r="CV39" s="500">
        <f t="shared" si="271"/>
        <v>1623.6</v>
      </c>
      <c r="CW39" s="404">
        <f t="shared" si="272"/>
        <v>2284.8000000000002</v>
      </c>
      <c r="CX39" s="646">
        <v>92.1</v>
      </c>
      <c r="CY39" s="751">
        <v>86.2</v>
      </c>
      <c r="CZ39" s="500">
        <f t="shared" si="273"/>
        <v>3591.8999999999996</v>
      </c>
      <c r="DA39" s="404">
        <f t="shared" si="274"/>
        <v>5172</v>
      </c>
      <c r="DB39" s="646"/>
      <c r="DC39" s="751"/>
      <c r="DD39" s="500">
        <f t="shared" si="275"/>
        <v>0</v>
      </c>
      <c r="DE39" s="404">
        <f t="shared" si="276"/>
        <v>0</v>
      </c>
      <c r="DF39" s="500">
        <f t="shared" si="277"/>
        <v>85.5</v>
      </c>
      <c r="DG39" s="404">
        <f t="shared" si="278"/>
        <v>81.052173913043475</v>
      </c>
      <c r="DH39" s="500">
        <f t="shared" si="279"/>
        <v>5215.5</v>
      </c>
      <c r="DI39" s="404">
        <f t="shared" si="280"/>
        <v>7456.7999999999993</v>
      </c>
      <c r="DJ39" s="500">
        <f t="shared" si="281"/>
        <v>88</v>
      </c>
      <c r="DK39" s="404">
        <f t="shared" si="282"/>
        <v>129</v>
      </c>
      <c r="DL39" s="500">
        <f t="shared" si="283"/>
        <v>88</v>
      </c>
      <c r="DM39" s="404">
        <f t="shared" si="284"/>
        <v>129</v>
      </c>
      <c r="DN39" s="236">
        <f t="shared" si="285"/>
        <v>6.4613636363636351</v>
      </c>
      <c r="DO39" s="237">
        <f t="shared" si="286"/>
        <v>6.8127131782945742</v>
      </c>
      <c r="DP39" s="500">
        <f t="shared" si="287"/>
        <v>568.59999999999991</v>
      </c>
      <c r="DQ39" s="404">
        <f t="shared" si="288"/>
        <v>878.84</v>
      </c>
      <c r="DR39" s="500">
        <f t="shared" si="289"/>
        <v>84.685227272727275</v>
      </c>
      <c r="DS39" s="404">
        <f t="shared" si="290"/>
        <v>79.793023255813949</v>
      </c>
      <c r="DT39" s="500">
        <f t="shared" si="291"/>
        <v>7452.3</v>
      </c>
      <c r="DU39" s="404">
        <f t="shared" si="292"/>
        <v>10293.299999999999</v>
      </c>
      <c r="DV39" s="646">
        <v>18</v>
      </c>
      <c r="DW39" s="752">
        <v>14</v>
      </c>
      <c r="DX39" s="500">
        <f t="shared" si="293"/>
        <v>18</v>
      </c>
      <c r="DY39" s="404">
        <f t="shared" si="294"/>
        <v>14</v>
      </c>
      <c r="DZ39" s="646">
        <v>26</v>
      </c>
      <c r="EA39" s="752">
        <v>52</v>
      </c>
      <c r="EB39" s="500">
        <f t="shared" si="295"/>
        <v>26</v>
      </c>
      <c r="EC39" s="404">
        <f t="shared" si="296"/>
        <v>52</v>
      </c>
      <c r="ED39" s="646"/>
      <c r="EE39" s="752"/>
      <c r="EF39" s="500">
        <f t="shared" si="297"/>
        <v>0</v>
      </c>
      <c r="EG39" s="404">
        <f t="shared" si="298"/>
        <v>0</v>
      </c>
      <c r="EH39" s="500">
        <f t="shared" si="299"/>
        <v>44</v>
      </c>
      <c r="EI39" s="404">
        <f t="shared" si="300"/>
        <v>66</v>
      </c>
      <c r="EJ39" s="500">
        <f t="shared" si="301"/>
        <v>44</v>
      </c>
      <c r="EK39" s="404">
        <f t="shared" si="302"/>
        <v>66</v>
      </c>
      <c r="EL39" s="424">
        <v>1.75</v>
      </c>
      <c r="EM39" s="750">
        <v>3.32</v>
      </c>
      <c r="EN39" s="500">
        <f t="shared" si="303"/>
        <v>31.5</v>
      </c>
      <c r="EO39" s="404">
        <f t="shared" si="304"/>
        <v>46.48</v>
      </c>
      <c r="EP39" s="424">
        <v>4.99</v>
      </c>
      <c r="EQ39" s="750">
        <v>3.04</v>
      </c>
      <c r="ER39" s="500">
        <f t="shared" si="305"/>
        <v>129.74</v>
      </c>
      <c r="ES39" s="404">
        <f t="shared" si="306"/>
        <v>158.08000000000001</v>
      </c>
      <c r="ET39" s="424"/>
      <c r="EU39" s="750"/>
      <c r="EV39" s="500">
        <f t="shared" si="307"/>
        <v>0</v>
      </c>
      <c r="EW39" s="404">
        <f t="shared" si="308"/>
        <v>0</v>
      </c>
      <c r="EX39" s="236">
        <f t="shared" si="309"/>
        <v>3.6645454545454546</v>
      </c>
      <c r="EY39" s="237">
        <f t="shared" si="310"/>
        <v>3.0993939393939396</v>
      </c>
      <c r="EZ39" s="500">
        <f t="shared" si="311"/>
        <v>161.24</v>
      </c>
      <c r="FA39" s="404">
        <f t="shared" si="312"/>
        <v>204.56</v>
      </c>
      <c r="FB39" s="646">
        <v>43.6</v>
      </c>
      <c r="FC39" s="750">
        <v>57.6</v>
      </c>
      <c r="FD39" s="500">
        <f t="shared" si="313"/>
        <v>784.80000000000007</v>
      </c>
      <c r="FE39" s="404">
        <f t="shared" si="314"/>
        <v>806.4</v>
      </c>
      <c r="FF39" s="646">
        <v>53</v>
      </c>
      <c r="FG39" s="750">
        <v>54.1</v>
      </c>
      <c r="FH39" s="500">
        <f t="shared" si="315"/>
        <v>1378</v>
      </c>
      <c r="FI39" s="404">
        <f t="shared" si="316"/>
        <v>2813.2000000000003</v>
      </c>
      <c r="FJ39" s="646"/>
      <c r="FK39" s="750"/>
      <c r="FL39" s="500">
        <f t="shared" si="317"/>
        <v>0</v>
      </c>
      <c r="FM39" s="404">
        <f t="shared" si="318"/>
        <v>0</v>
      </c>
      <c r="FN39" s="500">
        <f t="shared" si="319"/>
        <v>49.154545454545456</v>
      </c>
      <c r="FO39" s="404">
        <f t="shared" si="320"/>
        <v>54.842424242424251</v>
      </c>
      <c r="FP39" s="500">
        <f t="shared" si="321"/>
        <v>2162.8000000000002</v>
      </c>
      <c r="FQ39" s="404">
        <f t="shared" si="322"/>
        <v>3619.6000000000004</v>
      </c>
      <c r="FR39" s="646">
        <v>1</v>
      </c>
      <c r="FS39" s="753">
        <v>1</v>
      </c>
      <c r="FT39" s="500">
        <f t="shared" si="323"/>
        <v>0</v>
      </c>
      <c r="FU39" s="404">
        <f t="shared" si="324"/>
        <v>0</v>
      </c>
      <c r="FV39" s="424"/>
      <c r="FW39" s="754"/>
      <c r="FX39" s="500">
        <f t="shared" si="325"/>
        <v>0</v>
      </c>
      <c r="FY39" s="404">
        <f t="shared" si="326"/>
        <v>0</v>
      </c>
      <c r="FZ39" s="424"/>
      <c r="GA39" s="754"/>
      <c r="GB39" s="500">
        <f t="shared" si="327"/>
        <v>0</v>
      </c>
      <c r="GC39" s="404">
        <f t="shared" si="328"/>
        <v>0</v>
      </c>
      <c r="GD39" s="510">
        <f t="shared" si="329"/>
        <v>53</v>
      </c>
      <c r="GE39" s="404">
        <f t="shared" si="330"/>
        <v>60</v>
      </c>
      <c r="GF39" s="500">
        <f t="shared" si="331"/>
        <v>53</v>
      </c>
      <c r="GG39" s="404">
        <f t="shared" si="332"/>
        <v>60</v>
      </c>
      <c r="GH39" s="500">
        <f t="shared" si="333"/>
        <v>244.95</v>
      </c>
      <c r="GI39" s="404">
        <f t="shared" si="334"/>
        <v>358.12</v>
      </c>
      <c r="GJ39" s="500">
        <f t="shared" si="335"/>
        <v>3414.6000000000004</v>
      </c>
      <c r="GK39" s="404">
        <f t="shared" si="336"/>
        <v>4067.0000000000005</v>
      </c>
      <c r="GL39" s="510">
        <f t="shared" si="337"/>
        <v>79</v>
      </c>
      <c r="GM39" s="404">
        <f t="shared" si="338"/>
        <v>135</v>
      </c>
      <c r="GN39" s="500">
        <f t="shared" si="339"/>
        <v>79</v>
      </c>
      <c r="GO39" s="404">
        <f t="shared" si="340"/>
        <v>135</v>
      </c>
      <c r="GP39" s="500">
        <f t="shared" si="341"/>
        <v>484.89</v>
      </c>
      <c r="GQ39" s="404">
        <f t="shared" si="342"/>
        <v>725.28000000000009</v>
      </c>
      <c r="GR39" s="500">
        <f t="shared" si="343"/>
        <v>6200.5</v>
      </c>
      <c r="GS39" s="404">
        <f t="shared" si="344"/>
        <v>9845.9</v>
      </c>
      <c r="GT39" s="510">
        <f t="shared" si="345"/>
        <v>132</v>
      </c>
      <c r="GU39" s="404">
        <f t="shared" si="346"/>
        <v>195</v>
      </c>
      <c r="GV39" s="500">
        <f t="shared" si="347"/>
        <v>132</v>
      </c>
      <c r="GW39" s="404">
        <f t="shared" si="348"/>
        <v>195</v>
      </c>
      <c r="GX39" s="500">
        <f t="shared" si="349"/>
        <v>729.83999999999992</v>
      </c>
      <c r="GY39" s="404">
        <f t="shared" si="350"/>
        <v>1083.4000000000001</v>
      </c>
      <c r="GZ39" s="500">
        <f t="shared" si="351"/>
        <v>9615.1</v>
      </c>
      <c r="HA39" s="404">
        <f t="shared" si="352"/>
        <v>13912.9</v>
      </c>
      <c r="HB39" s="510">
        <f t="shared" si="353"/>
        <v>0</v>
      </c>
      <c r="HC39" s="404">
        <f t="shared" si="354"/>
        <v>0</v>
      </c>
      <c r="HD39" s="500">
        <f t="shared" si="355"/>
        <v>0</v>
      </c>
      <c r="HE39" s="404">
        <f t="shared" si="356"/>
        <v>0</v>
      </c>
      <c r="HF39" s="500" t="str">
        <f t="shared" si="357"/>
        <v/>
      </c>
      <c r="HG39" s="404" t="str">
        <f t="shared" si="358"/>
        <v/>
      </c>
      <c r="HH39" s="500" t="str">
        <f t="shared" si="359"/>
        <v/>
      </c>
      <c r="HI39" s="404" t="str">
        <f t="shared" si="360"/>
        <v/>
      </c>
      <c r="HJ39" s="510">
        <f t="shared" si="361"/>
        <v>729.83999999999992</v>
      </c>
      <c r="HK39" s="404">
        <f t="shared" si="362"/>
        <v>1083.4000000000001</v>
      </c>
      <c r="HL39" s="500">
        <f t="shared" si="363"/>
        <v>9615.1</v>
      </c>
      <c r="HM39" s="404">
        <f t="shared" si="364"/>
        <v>13912.9</v>
      </c>
    </row>
    <row r="40" spans="1:221">
      <c r="A40" s="762" t="s">
        <v>542</v>
      </c>
      <c r="B40" s="757" t="s">
        <v>1130</v>
      </c>
      <c r="C40" s="759"/>
      <c r="D40" s="612">
        <v>107585</v>
      </c>
      <c r="E40" s="612">
        <v>10</v>
      </c>
      <c r="F40" s="422">
        <v>397</v>
      </c>
      <c r="G40" s="758">
        <v>426</v>
      </c>
      <c r="H40" s="422">
        <v>13</v>
      </c>
      <c r="I40" s="758">
        <v>10</v>
      </c>
      <c r="J40" s="500">
        <f t="shared" si="215"/>
        <v>384</v>
      </c>
      <c r="K40" s="404">
        <f t="shared" si="216"/>
        <v>416</v>
      </c>
      <c r="L40" s="422">
        <v>60</v>
      </c>
      <c r="M40" s="748">
        <v>60</v>
      </c>
      <c r="N40" s="500">
        <f t="shared" si="217"/>
        <v>384</v>
      </c>
      <c r="O40" s="404">
        <f t="shared" si="218"/>
        <v>416</v>
      </c>
      <c r="P40" s="500">
        <f t="shared" si="219"/>
        <v>377</v>
      </c>
      <c r="Q40" s="404">
        <f t="shared" si="220"/>
        <v>406</v>
      </c>
      <c r="R40" s="422">
        <v>31</v>
      </c>
      <c r="S40" s="758">
        <v>50</v>
      </c>
      <c r="T40" s="500">
        <f t="shared" si="221"/>
        <v>31</v>
      </c>
      <c r="U40" s="404">
        <f t="shared" si="222"/>
        <v>50</v>
      </c>
      <c r="V40" s="422">
        <v>3</v>
      </c>
      <c r="W40" s="758">
        <v>4</v>
      </c>
      <c r="X40" s="500">
        <f t="shared" si="223"/>
        <v>3</v>
      </c>
      <c r="Y40" s="404">
        <f t="shared" si="224"/>
        <v>4</v>
      </c>
      <c r="Z40" s="422"/>
      <c r="AA40" s="758"/>
      <c r="AB40" s="500">
        <f t="shared" si="225"/>
        <v>0</v>
      </c>
      <c r="AC40" s="404">
        <f t="shared" si="226"/>
        <v>0</v>
      </c>
      <c r="AD40" s="500">
        <f t="shared" si="227"/>
        <v>34</v>
      </c>
      <c r="AE40" s="404">
        <f t="shared" si="228"/>
        <v>54</v>
      </c>
      <c r="AF40" s="500">
        <f t="shared" si="229"/>
        <v>34</v>
      </c>
      <c r="AG40" s="404">
        <f t="shared" si="230"/>
        <v>54</v>
      </c>
      <c r="AH40" s="424">
        <v>2.95</v>
      </c>
      <c r="AI40" s="749">
        <v>3.07</v>
      </c>
      <c r="AJ40" s="500">
        <f t="shared" si="231"/>
        <v>91.45</v>
      </c>
      <c r="AK40" s="404">
        <f t="shared" si="232"/>
        <v>153.5</v>
      </c>
      <c r="AL40" s="424">
        <v>3.67</v>
      </c>
      <c r="AM40" s="749">
        <v>0</v>
      </c>
      <c r="AN40" s="500">
        <f t="shared" si="233"/>
        <v>11.01</v>
      </c>
      <c r="AO40" s="404">
        <f t="shared" si="234"/>
        <v>0</v>
      </c>
      <c r="AP40" s="424"/>
      <c r="AQ40" s="749"/>
      <c r="AR40" s="500">
        <f t="shared" si="235"/>
        <v>0</v>
      </c>
      <c r="AS40" s="404">
        <f t="shared" si="236"/>
        <v>0</v>
      </c>
      <c r="AT40" s="236">
        <f t="shared" si="237"/>
        <v>3.013529411764706</v>
      </c>
      <c r="AU40" s="237">
        <f t="shared" si="238"/>
        <v>2.8425925925925926</v>
      </c>
      <c r="AV40" s="500">
        <f t="shared" si="239"/>
        <v>102.46000000000001</v>
      </c>
      <c r="AW40" s="404">
        <f t="shared" si="240"/>
        <v>153.5</v>
      </c>
      <c r="AX40" s="422">
        <v>75.599999999999994</v>
      </c>
      <c r="AY40" s="750">
        <v>68.8</v>
      </c>
      <c r="AZ40" s="500">
        <f t="shared" si="241"/>
        <v>2343.6</v>
      </c>
      <c r="BA40" s="404">
        <f t="shared" si="242"/>
        <v>3440</v>
      </c>
      <c r="BB40" s="422">
        <v>93.7</v>
      </c>
      <c r="BC40" s="750">
        <v>80</v>
      </c>
      <c r="BD40" s="500">
        <f t="shared" si="243"/>
        <v>281.10000000000002</v>
      </c>
      <c r="BE40" s="404">
        <f t="shared" si="244"/>
        <v>320</v>
      </c>
      <c r="BF40" s="422"/>
      <c r="BG40" s="750"/>
      <c r="BH40" s="500">
        <f t="shared" si="245"/>
        <v>0</v>
      </c>
      <c r="BI40" s="404">
        <f t="shared" si="246"/>
        <v>0</v>
      </c>
      <c r="BJ40" s="500">
        <f t="shared" si="247"/>
        <v>77.197058823529403</v>
      </c>
      <c r="BK40" s="404">
        <f t="shared" si="248"/>
        <v>69.629629629629633</v>
      </c>
      <c r="BL40" s="500">
        <f t="shared" si="249"/>
        <v>2624.7</v>
      </c>
      <c r="BM40" s="404">
        <f t="shared" si="250"/>
        <v>3760</v>
      </c>
      <c r="BN40" s="422">
        <v>184</v>
      </c>
      <c r="BO40" s="423">
        <v>171</v>
      </c>
      <c r="BP40" s="500">
        <f t="shared" si="251"/>
        <v>184</v>
      </c>
      <c r="BQ40" s="404">
        <f t="shared" si="252"/>
        <v>171</v>
      </c>
      <c r="BR40" s="422">
        <v>34</v>
      </c>
      <c r="BS40" s="423">
        <v>22</v>
      </c>
      <c r="BT40" s="500">
        <f t="shared" si="253"/>
        <v>34</v>
      </c>
      <c r="BU40" s="404">
        <f t="shared" si="254"/>
        <v>22</v>
      </c>
      <c r="BV40" s="422"/>
      <c r="BW40" s="423"/>
      <c r="BX40" s="500">
        <f t="shared" si="255"/>
        <v>0</v>
      </c>
      <c r="BY40" s="404">
        <f t="shared" si="256"/>
        <v>0</v>
      </c>
      <c r="BZ40" s="500">
        <f t="shared" si="257"/>
        <v>218</v>
      </c>
      <c r="CA40" s="404">
        <f t="shared" si="258"/>
        <v>193</v>
      </c>
      <c r="CB40" s="500">
        <f t="shared" si="259"/>
        <v>218</v>
      </c>
      <c r="CC40" s="404">
        <f t="shared" si="260"/>
        <v>193</v>
      </c>
      <c r="CD40" s="424">
        <v>4.22</v>
      </c>
      <c r="CE40" s="751">
        <v>3.83</v>
      </c>
      <c r="CF40" s="500">
        <f t="shared" si="261"/>
        <v>776.4799999999999</v>
      </c>
      <c r="CG40" s="404">
        <f t="shared" si="262"/>
        <v>654.93000000000006</v>
      </c>
      <c r="CH40" s="424">
        <v>6.08</v>
      </c>
      <c r="CI40" s="751">
        <v>6.05</v>
      </c>
      <c r="CJ40" s="500">
        <f t="shared" si="263"/>
        <v>206.72</v>
      </c>
      <c r="CK40" s="404">
        <f t="shared" si="264"/>
        <v>133.1</v>
      </c>
      <c r="CL40" s="424"/>
      <c r="CM40" s="751"/>
      <c r="CN40" s="500">
        <f t="shared" si="265"/>
        <v>0</v>
      </c>
      <c r="CO40" s="404">
        <f t="shared" si="266"/>
        <v>0</v>
      </c>
      <c r="CP40" s="500">
        <f t="shared" si="267"/>
        <v>4.5100917431192658</v>
      </c>
      <c r="CQ40" s="237">
        <f t="shared" si="268"/>
        <v>4.0830569948186533</v>
      </c>
      <c r="CR40" s="500">
        <f t="shared" si="269"/>
        <v>983.19999999999993</v>
      </c>
      <c r="CS40" s="404">
        <f t="shared" si="270"/>
        <v>788.03000000000009</v>
      </c>
      <c r="CT40" s="646">
        <v>79.8</v>
      </c>
      <c r="CU40" s="751">
        <v>79.599999999999994</v>
      </c>
      <c r="CV40" s="500">
        <f t="shared" si="271"/>
        <v>14683.199999999999</v>
      </c>
      <c r="CW40" s="404">
        <f t="shared" si="272"/>
        <v>13611.599999999999</v>
      </c>
      <c r="CX40" s="646">
        <v>81.8</v>
      </c>
      <c r="CY40" s="751">
        <v>80.099999999999994</v>
      </c>
      <c r="CZ40" s="500">
        <f t="shared" si="273"/>
        <v>2781.2</v>
      </c>
      <c r="DA40" s="404">
        <f t="shared" si="274"/>
        <v>1762.1999999999998</v>
      </c>
      <c r="DB40" s="646"/>
      <c r="DC40" s="751"/>
      <c r="DD40" s="500">
        <f t="shared" si="275"/>
        <v>0</v>
      </c>
      <c r="DE40" s="404">
        <f t="shared" si="276"/>
        <v>0</v>
      </c>
      <c r="DF40" s="500">
        <f t="shared" si="277"/>
        <v>80.111926605504578</v>
      </c>
      <c r="DG40" s="404">
        <f t="shared" si="278"/>
        <v>79.656994818652848</v>
      </c>
      <c r="DH40" s="500">
        <f t="shared" si="279"/>
        <v>17464.399999999998</v>
      </c>
      <c r="DI40" s="404">
        <f t="shared" si="280"/>
        <v>15373.8</v>
      </c>
      <c r="DJ40" s="500">
        <f t="shared" si="281"/>
        <v>252</v>
      </c>
      <c r="DK40" s="404">
        <f t="shared" si="282"/>
        <v>247</v>
      </c>
      <c r="DL40" s="500">
        <f t="shared" si="283"/>
        <v>252</v>
      </c>
      <c r="DM40" s="404">
        <f t="shared" si="284"/>
        <v>247</v>
      </c>
      <c r="DN40" s="236">
        <f t="shared" si="285"/>
        <v>4.3081746031746029</v>
      </c>
      <c r="DO40" s="237">
        <f t="shared" si="286"/>
        <v>3.811862348178138</v>
      </c>
      <c r="DP40" s="500">
        <f t="shared" si="287"/>
        <v>1085.6599999999999</v>
      </c>
      <c r="DQ40" s="404">
        <f t="shared" si="288"/>
        <v>941.53000000000009</v>
      </c>
      <c r="DR40" s="500">
        <f t="shared" si="289"/>
        <v>79.718650793650781</v>
      </c>
      <c r="DS40" s="404">
        <f t="shared" si="290"/>
        <v>77.464777327935224</v>
      </c>
      <c r="DT40" s="500">
        <f t="shared" si="291"/>
        <v>20089.099999999999</v>
      </c>
      <c r="DU40" s="404">
        <f t="shared" si="292"/>
        <v>19133.8</v>
      </c>
      <c r="DV40" s="646">
        <v>80</v>
      </c>
      <c r="DW40" s="752">
        <v>101</v>
      </c>
      <c r="DX40" s="500">
        <f t="shared" si="293"/>
        <v>80</v>
      </c>
      <c r="DY40" s="404">
        <f t="shared" si="294"/>
        <v>101</v>
      </c>
      <c r="DZ40" s="646">
        <v>45</v>
      </c>
      <c r="EA40" s="752">
        <v>58</v>
      </c>
      <c r="EB40" s="500">
        <f t="shared" si="295"/>
        <v>45</v>
      </c>
      <c r="EC40" s="404">
        <f t="shared" si="296"/>
        <v>58</v>
      </c>
      <c r="ED40" s="646"/>
      <c r="EE40" s="752"/>
      <c r="EF40" s="500">
        <f t="shared" si="297"/>
        <v>0</v>
      </c>
      <c r="EG40" s="404">
        <f t="shared" si="298"/>
        <v>0</v>
      </c>
      <c r="EH40" s="500">
        <f t="shared" si="299"/>
        <v>125</v>
      </c>
      <c r="EI40" s="404">
        <f t="shared" si="300"/>
        <v>159</v>
      </c>
      <c r="EJ40" s="500">
        <f t="shared" si="301"/>
        <v>125</v>
      </c>
      <c r="EK40" s="404">
        <f t="shared" si="302"/>
        <v>159</v>
      </c>
      <c r="EL40" s="424">
        <v>3.05</v>
      </c>
      <c r="EM40" s="750">
        <v>3.41</v>
      </c>
      <c r="EN40" s="500">
        <f t="shared" si="303"/>
        <v>244</v>
      </c>
      <c r="EO40" s="404">
        <f t="shared" si="304"/>
        <v>344.41</v>
      </c>
      <c r="EP40" s="424">
        <v>4.46</v>
      </c>
      <c r="EQ40" s="750">
        <v>4.7</v>
      </c>
      <c r="ER40" s="500">
        <f t="shared" si="305"/>
        <v>200.7</v>
      </c>
      <c r="ES40" s="404">
        <f t="shared" si="306"/>
        <v>272.60000000000002</v>
      </c>
      <c r="ET40" s="424"/>
      <c r="EU40" s="750"/>
      <c r="EV40" s="500">
        <f t="shared" si="307"/>
        <v>0</v>
      </c>
      <c r="EW40" s="404">
        <f t="shared" si="308"/>
        <v>0</v>
      </c>
      <c r="EX40" s="236">
        <f t="shared" si="309"/>
        <v>3.5575999999999999</v>
      </c>
      <c r="EY40" s="237">
        <f t="shared" si="310"/>
        <v>3.8805660377358491</v>
      </c>
      <c r="EZ40" s="500">
        <f t="shared" si="311"/>
        <v>444.7</v>
      </c>
      <c r="FA40" s="404">
        <f t="shared" si="312"/>
        <v>617.01</v>
      </c>
      <c r="FB40" s="646">
        <v>64.900000000000006</v>
      </c>
      <c r="FC40" s="750">
        <v>63</v>
      </c>
      <c r="FD40" s="500">
        <f t="shared" si="313"/>
        <v>5192</v>
      </c>
      <c r="FE40" s="404">
        <f t="shared" si="314"/>
        <v>6363</v>
      </c>
      <c r="FF40" s="646">
        <v>61.6</v>
      </c>
      <c r="FG40" s="750">
        <v>60.7</v>
      </c>
      <c r="FH40" s="500">
        <f t="shared" si="315"/>
        <v>2772</v>
      </c>
      <c r="FI40" s="404">
        <f t="shared" si="316"/>
        <v>3520.6000000000004</v>
      </c>
      <c r="FJ40" s="646"/>
      <c r="FK40" s="750"/>
      <c r="FL40" s="500">
        <f t="shared" si="317"/>
        <v>0</v>
      </c>
      <c r="FM40" s="404">
        <f t="shared" si="318"/>
        <v>0</v>
      </c>
      <c r="FN40" s="500">
        <f t="shared" si="319"/>
        <v>63.712000000000003</v>
      </c>
      <c r="FO40" s="404">
        <f t="shared" si="320"/>
        <v>62.161006289308176</v>
      </c>
      <c r="FP40" s="500">
        <f t="shared" si="321"/>
        <v>7964</v>
      </c>
      <c r="FQ40" s="404">
        <f t="shared" si="322"/>
        <v>9883.6</v>
      </c>
      <c r="FR40" s="646">
        <v>7</v>
      </c>
      <c r="FS40" s="753">
        <v>10</v>
      </c>
      <c r="FT40" s="500">
        <f t="shared" si="323"/>
        <v>0</v>
      </c>
      <c r="FU40" s="404">
        <f t="shared" si="324"/>
        <v>0</v>
      </c>
      <c r="FV40" s="424"/>
      <c r="FW40" s="754"/>
      <c r="FX40" s="500">
        <f t="shared" si="325"/>
        <v>0</v>
      </c>
      <c r="FY40" s="404">
        <f t="shared" si="326"/>
        <v>0</v>
      </c>
      <c r="FZ40" s="424"/>
      <c r="GA40" s="754"/>
      <c r="GB40" s="500">
        <f t="shared" si="327"/>
        <v>0</v>
      </c>
      <c r="GC40" s="404">
        <f t="shared" si="328"/>
        <v>0</v>
      </c>
      <c r="GD40" s="510">
        <f t="shared" si="329"/>
        <v>295</v>
      </c>
      <c r="GE40" s="404">
        <f t="shared" si="330"/>
        <v>322</v>
      </c>
      <c r="GF40" s="500">
        <f t="shared" si="331"/>
        <v>295</v>
      </c>
      <c r="GG40" s="404">
        <f t="shared" si="332"/>
        <v>322</v>
      </c>
      <c r="GH40" s="500">
        <f t="shared" si="333"/>
        <v>1111.9299999999998</v>
      </c>
      <c r="GI40" s="404">
        <f t="shared" si="334"/>
        <v>1152.8400000000001</v>
      </c>
      <c r="GJ40" s="500">
        <f t="shared" si="335"/>
        <v>22218.799999999999</v>
      </c>
      <c r="GK40" s="404">
        <f t="shared" si="336"/>
        <v>23414.6</v>
      </c>
      <c r="GL40" s="510">
        <f t="shared" si="337"/>
        <v>82</v>
      </c>
      <c r="GM40" s="404">
        <f t="shared" si="338"/>
        <v>84</v>
      </c>
      <c r="GN40" s="500">
        <f t="shared" si="339"/>
        <v>82</v>
      </c>
      <c r="GO40" s="404">
        <f t="shared" si="340"/>
        <v>84</v>
      </c>
      <c r="GP40" s="500">
        <f t="shared" si="341"/>
        <v>418.42999999999995</v>
      </c>
      <c r="GQ40" s="404">
        <f t="shared" si="342"/>
        <v>405.70000000000005</v>
      </c>
      <c r="GR40" s="500">
        <f t="shared" si="343"/>
        <v>5834.2999999999993</v>
      </c>
      <c r="GS40" s="404">
        <f t="shared" si="344"/>
        <v>5602.8</v>
      </c>
      <c r="GT40" s="510">
        <f t="shared" si="345"/>
        <v>377</v>
      </c>
      <c r="GU40" s="404">
        <f t="shared" si="346"/>
        <v>406</v>
      </c>
      <c r="GV40" s="500">
        <f t="shared" si="347"/>
        <v>377</v>
      </c>
      <c r="GW40" s="404">
        <f t="shared" si="348"/>
        <v>406</v>
      </c>
      <c r="GX40" s="500">
        <f t="shared" si="349"/>
        <v>1530.3599999999997</v>
      </c>
      <c r="GY40" s="404">
        <f t="shared" si="350"/>
        <v>1558.5400000000002</v>
      </c>
      <c r="GZ40" s="500">
        <f t="shared" si="351"/>
        <v>28053.1</v>
      </c>
      <c r="HA40" s="404">
        <f t="shared" si="352"/>
        <v>29017.399999999998</v>
      </c>
      <c r="HB40" s="510">
        <f t="shared" si="353"/>
        <v>0</v>
      </c>
      <c r="HC40" s="404">
        <f t="shared" si="354"/>
        <v>0</v>
      </c>
      <c r="HD40" s="500">
        <f t="shared" si="355"/>
        <v>0</v>
      </c>
      <c r="HE40" s="404">
        <f t="shared" si="356"/>
        <v>0</v>
      </c>
      <c r="HF40" s="500" t="str">
        <f t="shared" si="357"/>
        <v/>
      </c>
      <c r="HG40" s="404" t="str">
        <f t="shared" si="358"/>
        <v/>
      </c>
      <c r="HH40" s="500" t="str">
        <f t="shared" si="359"/>
        <v/>
      </c>
      <c r="HI40" s="404" t="str">
        <f t="shared" si="360"/>
        <v/>
      </c>
      <c r="HJ40" s="510">
        <f t="shared" si="361"/>
        <v>1530.36</v>
      </c>
      <c r="HK40" s="404">
        <f t="shared" si="362"/>
        <v>1558.54</v>
      </c>
      <c r="HL40" s="500">
        <f t="shared" si="363"/>
        <v>28053.1</v>
      </c>
      <c r="HM40" s="404">
        <f t="shared" si="364"/>
        <v>29017.4</v>
      </c>
    </row>
    <row r="41" spans="1:221">
      <c r="A41" s="786" t="s">
        <v>550</v>
      </c>
      <c r="B41" s="787"/>
      <c r="C41" s="788"/>
      <c r="D41" s="789"/>
      <c r="E41" s="789"/>
      <c r="F41" s="422"/>
      <c r="G41" s="785"/>
      <c r="H41" s="422"/>
      <c r="I41" s="785"/>
      <c r="J41" s="500">
        <f t="shared" si="215"/>
        <v>0</v>
      </c>
      <c r="K41" s="404">
        <f t="shared" si="216"/>
        <v>0</v>
      </c>
      <c r="L41" s="422"/>
      <c r="M41" s="748"/>
      <c r="N41" s="500">
        <f t="shared" si="217"/>
        <v>0</v>
      </c>
      <c r="O41" s="404">
        <f t="shared" si="218"/>
        <v>0</v>
      </c>
      <c r="P41" s="500">
        <f t="shared" si="219"/>
        <v>0</v>
      </c>
      <c r="Q41" s="404">
        <f t="shared" si="220"/>
        <v>0</v>
      </c>
      <c r="R41" s="422"/>
      <c r="S41" s="758"/>
      <c r="T41" s="500">
        <f t="shared" si="221"/>
        <v>0</v>
      </c>
      <c r="U41" s="404">
        <f t="shared" si="222"/>
        <v>0</v>
      </c>
      <c r="V41" s="422"/>
      <c r="W41" s="758"/>
      <c r="X41" s="500">
        <f t="shared" si="223"/>
        <v>0</v>
      </c>
      <c r="Y41" s="404">
        <f t="shared" si="224"/>
        <v>0</v>
      </c>
      <c r="Z41" s="422"/>
      <c r="AA41" s="758"/>
      <c r="AB41" s="500">
        <f t="shared" si="225"/>
        <v>0</v>
      </c>
      <c r="AC41" s="404">
        <f t="shared" si="226"/>
        <v>0</v>
      </c>
      <c r="AD41" s="500">
        <f t="shared" si="227"/>
        <v>0</v>
      </c>
      <c r="AE41" s="404">
        <f t="shared" si="228"/>
        <v>0</v>
      </c>
      <c r="AF41" s="500">
        <f t="shared" si="229"/>
        <v>0</v>
      </c>
      <c r="AG41" s="404">
        <f t="shared" si="230"/>
        <v>0</v>
      </c>
      <c r="AH41" s="424"/>
      <c r="AI41" s="749"/>
      <c r="AJ41" s="500">
        <f t="shared" si="231"/>
        <v>0</v>
      </c>
      <c r="AK41" s="404">
        <f t="shared" si="232"/>
        <v>0</v>
      </c>
      <c r="AL41" s="424"/>
      <c r="AM41" s="749"/>
      <c r="AN41" s="500">
        <f t="shared" si="233"/>
        <v>0</v>
      </c>
      <c r="AO41" s="404">
        <f t="shared" si="234"/>
        <v>0</v>
      </c>
      <c r="AP41" s="424"/>
      <c r="AQ41" s="749"/>
      <c r="AR41" s="500">
        <f t="shared" si="235"/>
        <v>0</v>
      </c>
      <c r="AS41" s="404">
        <f t="shared" si="236"/>
        <v>0</v>
      </c>
      <c r="AT41" s="236">
        <f t="shared" si="237"/>
        <v>0</v>
      </c>
      <c r="AU41" s="237">
        <f t="shared" si="238"/>
        <v>0</v>
      </c>
      <c r="AV41" s="500">
        <f t="shared" si="239"/>
        <v>0</v>
      </c>
      <c r="AW41" s="404">
        <f t="shared" si="240"/>
        <v>0</v>
      </c>
      <c r="AX41" s="422"/>
      <c r="AY41" s="750"/>
      <c r="AZ41" s="500">
        <f t="shared" si="241"/>
        <v>0</v>
      </c>
      <c r="BA41" s="404">
        <f t="shared" si="242"/>
        <v>0</v>
      </c>
      <c r="BB41" s="422"/>
      <c r="BC41" s="750"/>
      <c r="BD41" s="500">
        <f t="shared" si="243"/>
        <v>0</v>
      </c>
      <c r="BE41" s="404">
        <f t="shared" si="244"/>
        <v>0</v>
      </c>
      <c r="BF41" s="422"/>
      <c r="BG41" s="750"/>
      <c r="BH41" s="500">
        <f t="shared" si="245"/>
        <v>0</v>
      </c>
      <c r="BI41" s="404">
        <f t="shared" si="246"/>
        <v>0</v>
      </c>
      <c r="BJ41" s="500">
        <f t="shared" si="247"/>
        <v>0</v>
      </c>
      <c r="BK41" s="404">
        <f t="shared" si="248"/>
        <v>0</v>
      </c>
      <c r="BL41" s="500">
        <f t="shared" si="249"/>
        <v>0</v>
      </c>
      <c r="BM41" s="404">
        <f t="shared" si="250"/>
        <v>0</v>
      </c>
      <c r="BN41" s="422"/>
      <c r="BO41" s="423"/>
      <c r="BP41" s="500">
        <f t="shared" si="251"/>
        <v>0</v>
      </c>
      <c r="BQ41" s="404">
        <f t="shared" si="252"/>
        <v>0</v>
      </c>
      <c r="BR41" s="422"/>
      <c r="BS41" s="423"/>
      <c r="BT41" s="500">
        <f t="shared" si="253"/>
        <v>0</v>
      </c>
      <c r="BU41" s="404">
        <f t="shared" si="254"/>
        <v>0</v>
      </c>
      <c r="BV41" s="422"/>
      <c r="BW41" s="423"/>
      <c r="BX41" s="500">
        <f t="shared" si="255"/>
        <v>0</v>
      </c>
      <c r="BY41" s="404">
        <f t="shared" si="256"/>
        <v>0</v>
      </c>
      <c r="BZ41" s="500">
        <f t="shared" si="257"/>
        <v>0</v>
      </c>
      <c r="CA41" s="404">
        <f t="shared" si="258"/>
        <v>0</v>
      </c>
      <c r="CB41" s="500">
        <f t="shared" si="259"/>
        <v>0</v>
      </c>
      <c r="CC41" s="404">
        <f t="shared" si="260"/>
        <v>0</v>
      </c>
      <c r="CD41" s="424"/>
      <c r="CE41" s="751"/>
      <c r="CF41" s="500">
        <f t="shared" si="261"/>
        <v>0</v>
      </c>
      <c r="CG41" s="404">
        <f t="shared" si="262"/>
        <v>0</v>
      </c>
      <c r="CH41" s="424"/>
      <c r="CI41" s="751"/>
      <c r="CJ41" s="500">
        <f t="shared" si="263"/>
        <v>0</v>
      </c>
      <c r="CK41" s="404">
        <f t="shared" si="264"/>
        <v>0</v>
      </c>
      <c r="CL41" s="424"/>
      <c r="CM41" s="751"/>
      <c r="CN41" s="500">
        <f t="shared" si="265"/>
        <v>0</v>
      </c>
      <c r="CO41" s="404">
        <f t="shared" si="266"/>
        <v>0</v>
      </c>
      <c r="CP41" s="500">
        <f t="shared" si="267"/>
        <v>0</v>
      </c>
      <c r="CQ41" s="237">
        <f t="shared" si="268"/>
        <v>0</v>
      </c>
      <c r="CR41" s="500">
        <f t="shared" si="269"/>
        <v>0</v>
      </c>
      <c r="CS41" s="404">
        <f t="shared" si="270"/>
        <v>0</v>
      </c>
      <c r="CT41" s="646"/>
      <c r="CU41" s="751"/>
      <c r="CV41" s="500">
        <f t="shared" si="271"/>
        <v>0</v>
      </c>
      <c r="CW41" s="404">
        <f t="shared" si="272"/>
        <v>0</v>
      </c>
      <c r="CX41" s="646"/>
      <c r="CY41" s="751"/>
      <c r="CZ41" s="500">
        <f t="shared" si="273"/>
        <v>0</v>
      </c>
      <c r="DA41" s="404">
        <f t="shared" si="274"/>
        <v>0</v>
      </c>
      <c r="DB41" s="646"/>
      <c r="DC41" s="751"/>
      <c r="DD41" s="500">
        <f t="shared" si="275"/>
        <v>0</v>
      </c>
      <c r="DE41" s="404">
        <f t="shared" si="276"/>
        <v>0</v>
      </c>
      <c r="DF41" s="500">
        <f t="shared" si="277"/>
        <v>0</v>
      </c>
      <c r="DG41" s="404">
        <f t="shared" si="278"/>
        <v>0</v>
      </c>
      <c r="DH41" s="500">
        <f t="shared" si="279"/>
        <v>0</v>
      </c>
      <c r="DI41" s="404">
        <f t="shared" si="280"/>
        <v>0</v>
      </c>
      <c r="DJ41" s="500">
        <f t="shared" si="281"/>
        <v>0</v>
      </c>
      <c r="DK41" s="404">
        <f t="shared" si="282"/>
        <v>0</v>
      </c>
      <c r="DL41" s="500">
        <f t="shared" si="283"/>
        <v>0</v>
      </c>
      <c r="DM41" s="404">
        <f t="shared" si="284"/>
        <v>0</v>
      </c>
      <c r="DN41" s="236">
        <f t="shared" si="285"/>
        <v>0</v>
      </c>
      <c r="DO41" s="237">
        <f t="shared" si="286"/>
        <v>0</v>
      </c>
      <c r="DP41" s="500">
        <f t="shared" si="287"/>
        <v>0</v>
      </c>
      <c r="DQ41" s="404">
        <f t="shared" si="288"/>
        <v>0</v>
      </c>
      <c r="DR41" s="500">
        <f t="shared" si="289"/>
        <v>0</v>
      </c>
      <c r="DS41" s="404">
        <f t="shared" si="290"/>
        <v>0</v>
      </c>
      <c r="DT41" s="500">
        <f t="shared" si="291"/>
        <v>0</v>
      </c>
      <c r="DU41" s="404">
        <f t="shared" si="292"/>
        <v>0</v>
      </c>
      <c r="DV41" s="646"/>
      <c r="DW41" s="752"/>
      <c r="DX41" s="500">
        <f t="shared" si="293"/>
        <v>0</v>
      </c>
      <c r="DY41" s="404">
        <f t="shared" si="294"/>
        <v>0</v>
      </c>
      <c r="DZ41" s="646"/>
      <c r="EA41" s="752"/>
      <c r="EB41" s="500">
        <f t="shared" si="295"/>
        <v>0</v>
      </c>
      <c r="EC41" s="404">
        <f t="shared" si="296"/>
        <v>0</v>
      </c>
      <c r="ED41" s="646"/>
      <c r="EE41" s="752"/>
      <c r="EF41" s="500">
        <f t="shared" si="297"/>
        <v>0</v>
      </c>
      <c r="EG41" s="404">
        <f t="shared" si="298"/>
        <v>0</v>
      </c>
      <c r="EH41" s="500">
        <f t="shared" si="299"/>
        <v>0</v>
      </c>
      <c r="EI41" s="404">
        <f t="shared" si="300"/>
        <v>0</v>
      </c>
      <c r="EJ41" s="500">
        <f t="shared" si="301"/>
        <v>0</v>
      </c>
      <c r="EK41" s="404">
        <f t="shared" si="302"/>
        <v>0</v>
      </c>
      <c r="EL41" s="424"/>
      <c r="EM41" s="750"/>
      <c r="EN41" s="500">
        <f t="shared" si="303"/>
        <v>0</v>
      </c>
      <c r="EO41" s="404">
        <f t="shared" si="304"/>
        <v>0</v>
      </c>
      <c r="EP41" s="424"/>
      <c r="EQ41" s="750"/>
      <c r="ER41" s="500">
        <f t="shared" si="305"/>
        <v>0</v>
      </c>
      <c r="ES41" s="404">
        <f t="shared" si="306"/>
        <v>0</v>
      </c>
      <c r="ET41" s="424"/>
      <c r="EU41" s="750"/>
      <c r="EV41" s="500">
        <f t="shared" si="307"/>
        <v>0</v>
      </c>
      <c r="EW41" s="404">
        <f t="shared" si="308"/>
        <v>0</v>
      </c>
      <c r="EX41" s="236">
        <f t="shared" si="309"/>
        <v>0</v>
      </c>
      <c r="EY41" s="237">
        <f t="shared" si="310"/>
        <v>0</v>
      </c>
      <c r="EZ41" s="500">
        <f t="shared" si="311"/>
        <v>0</v>
      </c>
      <c r="FA41" s="404">
        <f t="shared" si="312"/>
        <v>0</v>
      </c>
      <c r="FB41" s="646"/>
      <c r="FC41" s="750"/>
      <c r="FD41" s="500">
        <f t="shared" si="313"/>
        <v>0</v>
      </c>
      <c r="FE41" s="404">
        <f t="shared" si="314"/>
        <v>0</v>
      </c>
      <c r="FF41" s="646"/>
      <c r="FG41" s="750"/>
      <c r="FH41" s="500">
        <f t="shared" si="315"/>
        <v>0</v>
      </c>
      <c r="FI41" s="404">
        <f t="shared" si="316"/>
        <v>0</v>
      </c>
      <c r="FJ41" s="646"/>
      <c r="FK41" s="750"/>
      <c r="FL41" s="500">
        <f t="shared" si="317"/>
        <v>0</v>
      </c>
      <c r="FM41" s="404">
        <f t="shared" si="318"/>
        <v>0</v>
      </c>
      <c r="FN41" s="500">
        <f t="shared" si="319"/>
        <v>0</v>
      </c>
      <c r="FO41" s="404">
        <f t="shared" si="320"/>
        <v>0</v>
      </c>
      <c r="FP41" s="500">
        <f t="shared" si="321"/>
        <v>0</v>
      </c>
      <c r="FQ41" s="404">
        <f t="shared" si="322"/>
        <v>0</v>
      </c>
      <c r="FR41" s="646"/>
      <c r="FS41" s="753"/>
      <c r="FT41" s="500">
        <f t="shared" si="323"/>
        <v>0</v>
      </c>
      <c r="FU41" s="404">
        <f t="shared" si="324"/>
        <v>0</v>
      </c>
      <c r="FV41" s="424"/>
      <c r="FW41" s="754"/>
      <c r="FX41" s="500">
        <f t="shared" si="325"/>
        <v>0</v>
      </c>
      <c r="FY41" s="404">
        <f t="shared" si="326"/>
        <v>0</v>
      </c>
      <c r="FZ41" s="424"/>
      <c r="GA41" s="754"/>
      <c r="GB41" s="500">
        <f t="shared" si="327"/>
        <v>0</v>
      </c>
      <c r="GC41" s="404">
        <f t="shared" si="328"/>
        <v>0</v>
      </c>
      <c r="GD41" s="510">
        <f t="shared" si="329"/>
        <v>0</v>
      </c>
      <c r="GE41" s="404">
        <f t="shared" si="330"/>
        <v>0</v>
      </c>
      <c r="GF41" s="500">
        <f t="shared" si="331"/>
        <v>0</v>
      </c>
      <c r="GG41" s="404">
        <f t="shared" si="332"/>
        <v>0</v>
      </c>
      <c r="GH41" s="500" t="str">
        <f t="shared" si="333"/>
        <v/>
      </c>
      <c r="GI41" s="404" t="str">
        <f t="shared" si="334"/>
        <v/>
      </c>
      <c r="GJ41" s="500" t="str">
        <f t="shared" si="335"/>
        <v/>
      </c>
      <c r="GK41" s="404" t="str">
        <f t="shared" si="336"/>
        <v/>
      </c>
      <c r="GL41" s="510">
        <f t="shared" si="337"/>
        <v>0</v>
      </c>
      <c r="GM41" s="404">
        <f t="shared" si="338"/>
        <v>0</v>
      </c>
      <c r="GN41" s="500">
        <f t="shared" si="339"/>
        <v>0</v>
      </c>
      <c r="GO41" s="404">
        <f t="shared" si="340"/>
        <v>0</v>
      </c>
      <c r="GP41" s="500">
        <f t="shared" si="341"/>
        <v>0</v>
      </c>
      <c r="GQ41" s="404">
        <f t="shared" si="342"/>
        <v>0</v>
      </c>
      <c r="GR41" s="500">
        <f t="shared" si="343"/>
        <v>0</v>
      </c>
      <c r="GS41" s="404">
        <f t="shared" si="344"/>
        <v>0</v>
      </c>
      <c r="GT41" s="510">
        <f t="shared" si="345"/>
        <v>0</v>
      </c>
      <c r="GU41" s="404">
        <f t="shared" si="346"/>
        <v>0</v>
      </c>
      <c r="GV41" s="500">
        <f t="shared" si="347"/>
        <v>0</v>
      </c>
      <c r="GW41" s="404">
        <f t="shared" si="348"/>
        <v>0</v>
      </c>
      <c r="GX41" s="500" t="str">
        <f t="shared" si="349"/>
        <v/>
      </c>
      <c r="GY41" s="404" t="str">
        <f t="shared" si="350"/>
        <v/>
      </c>
      <c r="GZ41" s="500" t="str">
        <f t="shared" si="351"/>
        <v/>
      </c>
      <c r="HA41" s="404" t="str">
        <f t="shared" si="352"/>
        <v/>
      </c>
      <c r="HB41" s="510">
        <f t="shared" si="353"/>
        <v>0</v>
      </c>
      <c r="HC41" s="404">
        <f t="shared" si="354"/>
        <v>0</v>
      </c>
      <c r="HD41" s="500">
        <f t="shared" si="355"/>
        <v>0</v>
      </c>
      <c r="HE41" s="404">
        <f t="shared" si="356"/>
        <v>0</v>
      </c>
      <c r="HF41" s="500" t="str">
        <f t="shared" si="357"/>
        <v/>
      </c>
      <c r="HG41" s="404" t="str">
        <f t="shared" si="358"/>
        <v/>
      </c>
      <c r="HH41" s="500" t="str">
        <f t="shared" si="359"/>
        <v/>
      </c>
      <c r="HI41" s="404" t="str">
        <f t="shared" si="360"/>
        <v/>
      </c>
      <c r="HJ41" s="510" t="str">
        <f t="shared" si="361"/>
        <v/>
      </c>
      <c r="HK41" s="404" t="str">
        <f t="shared" si="362"/>
        <v/>
      </c>
      <c r="HL41" s="500" t="str">
        <f t="shared" si="363"/>
        <v/>
      </c>
      <c r="HM41" s="404" t="str">
        <f t="shared" si="364"/>
        <v/>
      </c>
    </row>
    <row r="42" spans="1:221" ht="15">
      <c r="A42" s="589" t="s">
        <v>543</v>
      </c>
      <c r="B42" s="590" t="s">
        <v>797</v>
      </c>
      <c r="C42" s="591"/>
      <c r="D42" s="592">
        <v>133669</v>
      </c>
      <c r="E42" s="619">
        <v>1</v>
      </c>
      <c r="F42" s="422">
        <v>5017</v>
      </c>
      <c r="G42" s="593">
        <v>5473</v>
      </c>
      <c r="H42" s="422">
        <v>115</v>
      </c>
      <c r="I42" s="594">
        <v>113</v>
      </c>
      <c r="J42" s="500">
        <f t="shared" si="215"/>
        <v>4902</v>
      </c>
      <c r="K42" s="404">
        <f t="shared" si="216"/>
        <v>5360</v>
      </c>
      <c r="L42" s="422">
        <v>120</v>
      </c>
      <c r="M42" s="595">
        <v>120</v>
      </c>
      <c r="N42" s="500">
        <f t="shared" si="217"/>
        <v>4902</v>
      </c>
      <c r="O42" s="404">
        <f t="shared" si="218"/>
        <v>5360</v>
      </c>
      <c r="P42" s="500">
        <f t="shared" si="219"/>
        <v>0</v>
      </c>
      <c r="Q42" s="404">
        <f t="shared" si="220"/>
        <v>0</v>
      </c>
      <c r="R42" s="422">
        <v>581</v>
      </c>
      <c r="S42" s="595">
        <v>775</v>
      </c>
      <c r="T42" s="500">
        <f t="shared" si="221"/>
        <v>0</v>
      </c>
      <c r="U42" s="404">
        <f t="shared" si="222"/>
        <v>0</v>
      </c>
      <c r="V42" s="422">
        <v>63</v>
      </c>
      <c r="W42" s="595">
        <v>59</v>
      </c>
      <c r="X42" s="500">
        <f t="shared" si="223"/>
        <v>0</v>
      </c>
      <c r="Y42" s="404">
        <f t="shared" si="224"/>
        <v>0</v>
      </c>
      <c r="Z42" s="422">
        <v>4</v>
      </c>
      <c r="AA42" s="595"/>
      <c r="AB42" s="500">
        <f t="shared" si="225"/>
        <v>0</v>
      </c>
      <c r="AC42" s="404">
        <f t="shared" si="226"/>
        <v>0</v>
      </c>
      <c r="AD42" s="500">
        <f t="shared" si="227"/>
        <v>648</v>
      </c>
      <c r="AE42" s="404">
        <f t="shared" si="228"/>
        <v>834</v>
      </c>
      <c r="AF42" s="500">
        <f t="shared" si="229"/>
        <v>0</v>
      </c>
      <c r="AG42" s="404">
        <f t="shared" si="230"/>
        <v>0</v>
      </c>
      <c r="AH42" s="564">
        <v>4.8485370049999998</v>
      </c>
      <c r="AI42" s="580">
        <v>4.6859999999999999</v>
      </c>
      <c r="AJ42" s="500">
        <f t="shared" si="231"/>
        <v>2816.9999999050001</v>
      </c>
      <c r="AK42" s="404">
        <f t="shared" si="232"/>
        <v>3631.65</v>
      </c>
      <c r="AL42" s="564">
        <v>5.9063174600000004</v>
      </c>
      <c r="AM42" s="580">
        <v>6.0419999999999998</v>
      </c>
      <c r="AN42" s="500">
        <f t="shared" si="233"/>
        <v>372.09799998</v>
      </c>
      <c r="AO42" s="404">
        <f t="shared" si="234"/>
        <v>356.47800000000001</v>
      </c>
      <c r="AP42" s="564">
        <v>12</v>
      </c>
      <c r="AQ42" s="580"/>
      <c r="AR42" s="500">
        <f t="shared" si="235"/>
        <v>48</v>
      </c>
      <c r="AS42" s="404">
        <f t="shared" si="236"/>
        <v>0</v>
      </c>
      <c r="AT42" s="236">
        <f t="shared" si="237"/>
        <v>4.9955216047608033</v>
      </c>
      <c r="AU42" s="237">
        <f t="shared" si="238"/>
        <v>4.7819280575539569</v>
      </c>
      <c r="AV42" s="500">
        <f t="shared" si="239"/>
        <v>3237.0979998850007</v>
      </c>
      <c r="AW42" s="404">
        <f t="shared" si="240"/>
        <v>3988.1280000000002</v>
      </c>
      <c r="AX42" s="422"/>
      <c r="AY42" s="595"/>
      <c r="AZ42" s="500">
        <f t="shared" si="241"/>
        <v>0</v>
      </c>
      <c r="BA42" s="404">
        <f t="shared" si="242"/>
        <v>0</v>
      </c>
      <c r="BB42" s="422"/>
      <c r="BC42" s="595"/>
      <c r="BD42" s="500">
        <f t="shared" si="243"/>
        <v>0</v>
      </c>
      <c r="BE42" s="404">
        <f t="shared" si="244"/>
        <v>0</v>
      </c>
      <c r="BF42" s="422"/>
      <c r="BG42" s="595"/>
      <c r="BH42" s="500">
        <f t="shared" si="245"/>
        <v>0</v>
      </c>
      <c r="BI42" s="404">
        <f t="shared" si="246"/>
        <v>0</v>
      </c>
      <c r="BJ42" s="500">
        <f t="shared" si="247"/>
        <v>0</v>
      </c>
      <c r="BK42" s="404">
        <f t="shared" si="248"/>
        <v>0</v>
      </c>
      <c r="BL42" s="500">
        <f t="shared" si="249"/>
        <v>0</v>
      </c>
      <c r="BM42" s="404">
        <f t="shared" si="250"/>
        <v>0</v>
      </c>
      <c r="BN42" s="422">
        <v>887</v>
      </c>
      <c r="BO42" s="595">
        <v>902</v>
      </c>
      <c r="BP42" s="500">
        <f t="shared" si="251"/>
        <v>0</v>
      </c>
      <c r="BQ42" s="404">
        <f t="shared" si="252"/>
        <v>0</v>
      </c>
      <c r="BR42" s="422">
        <v>38</v>
      </c>
      <c r="BS42" s="595">
        <v>47</v>
      </c>
      <c r="BT42" s="500">
        <f t="shared" si="253"/>
        <v>0</v>
      </c>
      <c r="BU42" s="404">
        <f t="shared" si="254"/>
        <v>0</v>
      </c>
      <c r="BV42" s="422">
        <v>1</v>
      </c>
      <c r="BW42" s="595">
        <v>1</v>
      </c>
      <c r="BX42" s="500">
        <f t="shared" si="255"/>
        <v>0</v>
      </c>
      <c r="BY42" s="404">
        <f t="shared" si="256"/>
        <v>0</v>
      </c>
      <c r="BZ42" s="500">
        <f t="shared" si="257"/>
        <v>926</v>
      </c>
      <c r="CA42" s="404">
        <f t="shared" si="258"/>
        <v>950</v>
      </c>
      <c r="CB42" s="500">
        <f t="shared" si="259"/>
        <v>0</v>
      </c>
      <c r="CC42" s="404">
        <f t="shared" si="260"/>
        <v>0</v>
      </c>
      <c r="CD42" s="564">
        <v>6</v>
      </c>
      <c r="CE42" s="581">
        <v>5.8860000000000001</v>
      </c>
      <c r="CF42" s="500">
        <f t="shared" si="261"/>
        <v>5322</v>
      </c>
      <c r="CG42" s="404">
        <f t="shared" si="262"/>
        <v>5309.1720000000005</v>
      </c>
      <c r="CH42" s="564">
        <v>6.4736842000000001</v>
      </c>
      <c r="CI42" s="581">
        <v>6.617</v>
      </c>
      <c r="CJ42" s="500">
        <f t="shared" si="263"/>
        <v>245.9999996</v>
      </c>
      <c r="CK42" s="404">
        <f t="shared" si="264"/>
        <v>310.99900000000002</v>
      </c>
      <c r="CL42" s="564">
        <v>12</v>
      </c>
      <c r="CM42" s="581">
        <v>16</v>
      </c>
      <c r="CN42" s="500">
        <f t="shared" si="265"/>
        <v>12</v>
      </c>
      <c r="CO42" s="404">
        <f t="shared" si="266"/>
        <v>16</v>
      </c>
      <c r="CP42" s="500">
        <f t="shared" si="267"/>
        <v>6.0259179261339089</v>
      </c>
      <c r="CQ42" s="237">
        <f t="shared" si="268"/>
        <v>5.9328115789473683</v>
      </c>
      <c r="CR42" s="500">
        <f t="shared" si="269"/>
        <v>5579.9999995999997</v>
      </c>
      <c r="CS42" s="404">
        <f t="shared" si="270"/>
        <v>5636.1710000000003</v>
      </c>
      <c r="CT42" s="565"/>
      <c r="CU42" s="581"/>
      <c r="CV42" s="500">
        <f t="shared" si="271"/>
        <v>0</v>
      </c>
      <c r="CW42" s="404">
        <f t="shared" si="272"/>
        <v>0</v>
      </c>
      <c r="CX42" s="565"/>
      <c r="CY42" s="581"/>
      <c r="CZ42" s="500">
        <f t="shared" si="273"/>
        <v>0</v>
      </c>
      <c r="DA42" s="404">
        <f t="shared" si="274"/>
        <v>0</v>
      </c>
      <c r="DB42" s="565"/>
      <c r="DC42" s="581"/>
      <c r="DD42" s="500">
        <f t="shared" si="275"/>
        <v>0</v>
      </c>
      <c r="DE42" s="404">
        <f t="shared" si="276"/>
        <v>0</v>
      </c>
      <c r="DF42" s="500">
        <f t="shared" si="277"/>
        <v>0</v>
      </c>
      <c r="DG42" s="404">
        <f t="shared" si="278"/>
        <v>0</v>
      </c>
      <c r="DH42" s="500">
        <f t="shared" si="279"/>
        <v>0</v>
      </c>
      <c r="DI42" s="404">
        <f t="shared" si="280"/>
        <v>0</v>
      </c>
      <c r="DJ42" s="500">
        <f t="shared" si="281"/>
        <v>1574</v>
      </c>
      <c r="DK42" s="404">
        <f t="shared" si="282"/>
        <v>1784</v>
      </c>
      <c r="DL42" s="500">
        <f t="shared" si="283"/>
        <v>0</v>
      </c>
      <c r="DM42" s="404">
        <f t="shared" si="284"/>
        <v>0</v>
      </c>
      <c r="DN42" s="236">
        <f t="shared" si="285"/>
        <v>5.6017141038659473</v>
      </c>
      <c r="DO42" s="237">
        <f t="shared" si="286"/>
        <v>5.3947864349775791</v>
      </c>
      <c r="DP42" s="500">
        <f t="shared" si="287"/>
        <v>8817.0979994850004</v>
      </c>
      <c r="DQ42" s="404">
        <f t="shared" si="288"/>
        <v>9624.2990000000009</v>
      </c>
      <c r="DR42" s="500">
        <f t="shared" si="289"/>
        <v>0</v>
      </c>
      <c r="DS42" s="404">
        <f t="shared" si="290"/>
        <v>0</v>
      </c>
      <c r="DT42" s="500">
        <f t="shared" si="291"/>
        <v>0</v>
      </c>
      <c r="DU42" s="404">
        <f t="shared" si="292"/>
        <v>0</v>
      </c>
      <c r="DV42" s="565">
        <v>1645</v>
      </c>
      <c r="DW42" s="582">
        <v>1839</v>
      </c>
      <c r="DX42" s="500">
        <f t="shared" si="293"/>
        <v>0</v>
      </c>
      <c r="DY42" s="404">
        <f t="shared" si="294"/>
        <v>0</v>
      </c>
      <c r="DZ42" s="565">
        <v>1315</v>
      </c>
      <c r="EA42" s="582">
        <v>1584</v>
      </c>
      <c r="EB42" s="500">
        <f t="shared" si="295"/>
        <v>0</v>
      </c>
      <c r="EC42" s="404">
        <f t="shared" si="296"/>
        <v>0</v>
      </c>
      <c r="ED42" s="565"/>
      <c r="EE42" s="582"/>
      <c r="EF42" s="500">
        <f t="shared" si="297"/>
        <v>0</v>
      </c>
      <c r="EG42" s="404">
        <f t="shared" si="298"/>
        <v>0</v>
      </c>
      <c r="EH42" s="500">
        <f t="shared" si="299"/>
        <v>2960</v>
      </c>
      <c r="EI42" s="404">
        <f t="shared" si="300"/>
        <v>3423</v>
      </c>
      <c r="EJ42" s="500">
        <f t="shared" si="301"/>
        <v>0</v>
      </c>
      <c r="EK42" s="404">
        <f t="shared" si="302"/>
        <v>0</v>
      </c>
      <c r="EL42" s="564">
        <v>3.6306990880000001</v>
      </c>
      <c r="EM42" s="583">
        <v>3.67</v>
      </c>
      <c r="EN42" s="500">
        <f t="shared" si="303"/>
        <v>5972.4999997599998</v>
      </c>
      <c r="EO42" s="404">
        <f t="shared" si="304"/>
        <v>6749.13</v>
      </c>
      <c r="EP42" s="564">
        <v>3.8513307989999999</v>
      </c>
      <c r="EQ42" s="583">
        <v>3.8490000000000002</v>
      </c>
      <c r="ER42" s="500">
        <f t="shared" si="305"/>
        <v>5064.5000006849996</v>
      </c>
      <c r="ES42" s="404">
        <f t="shared" si="306"/>
        <v>6096.8160000000007</v>
      </c>
      <c r="ET42" s="564"/>
      <c r="EU42" s="583"/>
      <c r="EV42" s="500">
        <f t="shared" si="307"/>
        <v>0</v>
      </c>
      <c r="EW42" s="404">
        <f t="shared" si="308"/>
        <v>0</v>
      </c>
      <c r="EX42" s="236">
        <f t="shared" si="309"/>
        <v>3.7287162163665539</v>
      </c>
      <c r="EY42" s="237">
        <f t="shared" si="310"/>
        <v>3.7528326029798422</v>
      </c>
      <c r="EZ42" s="500">
        <f t="shared" si="311"/>
        <v>11037.000000444999</v>
      </c>
      <c r="FA42" s="404">
        <f t="shared" si="312"/>
        <v>12845.946</v>
      </c>
      <c r="FB42" s="565"/>
      <c r="FC42" s="583"/>
      <c r="FD42" s="500">
        <f t="shared" si="313"/>
        <v>0</v>
      </c>
      <c r="FE42" s="404">
        <f t="shared" si="314"/>
        <v>0</v>
      </c>
      <c r="FF42" s="565"/>
      <c r="FG42" s="583"/>
      <c r="FH42" s="500">
        <f t="shared" si="315"/>
        <v>0</v>
      </c>
      <c r="FI42" s="404">
        <f t="shared" si="316"/>
        <v>0</v>
      </c>
      <c r="FJ42" s="565"/>
      <c r="FK42" s="583"/>
      <c r="FL42" s="500">
        <f t="shared" si="317"/>
        <v>0</v>
      </c>
      <c r="FM42" s="404">
        <f t="shared" si="318"/>
        <v>0</v>
      </c>
      <c r="FN42" s="500">
        <f t="shared" si="319"/>
        <v>0</v>
      </c>
      <c r="FO42" s="404">
        <f t="shared" si="320"/>
        <v>0</v>
      </c>
      <c r="FP42" s="500">
        <f t="shared" si="321"/>
        <v>0</v>
      </c>
      <c r="FQ42" s="404">
        <f t="shared" si="322"/>
        <v>0</v>
      </c>
      <c r="FR42" s="565">
        <v>368</v>
      </c>
      <c r="FS42" s="423">
        <v>153</v>
      </c>
      <c r="FT42" s="500">
        <f t="shared" si="323"/>
        <v>0</v>
      </c>
      <c r="FU42" s="404">
        <f t="shared" si="324"/>
        <v>0</v>
      </c>
      <c r="FV42" s="564">
        <v>5.7530000000000001</v>
      </c>
      <c r="FW42" s="584">
        <v>8.4779999999999998</v>
      </c>
      <c r="FX42" s="500">
        <f t="shared" si="325"/>
        <v>2117.1040000000003</v>
      </c>
      <c r="FY42" s="404">
        <f t="shared" si="326"/>
        <v>1297.134</v>
      </c>
      <c r="FZ42" s="564"/>
      <c r="GA42" s="584"/>
      <c r="GB42" s="500">
        <f t="shared" si="327"/>
        <v>0</v>
      </c>
      <c r="GC42" s="404">
        <f t="shared" si="328"/>
        <v>0</v>
      </c>
      <c r="GD42" s="510">
        <f t="shared" si="329"/>
        <v>3113</v>
      </c>
      <c r="GE42" s="404">
        <f t="shared" si="330"/>
        <v>3516</v>
      </c>
      <c r="GF42" s="500">
        <f t="shared" si="331"/>
        <v>0</v>
      </c>
      <c r="GG42" s="404">
        <f t="shared" si="332"/>
        <v>0</v>
      </c>
      <c r="GH42" s="500">
        <f t="shared" si="333"/>
        <v>14111.499999665</v>
      </c>
      <c r="GI42" s="404">
        <f t="shared" si="334"/>
        <v>15689.952000000001</v>
      </c>
      <c r="GJ42" s="500" t="str">
        <f t="shared" si="335"/>
        <v/>
      </c>
      <c r="GK42" s="404" t="str">
        <f t="shared" si="336"/>
        <v/>
      </c>
      <c r="GL42" s="510">
        <f t="shared" si="337"/>
        <v>1416</v>
      </c>
      <c r="GM42" s="404">
        <f t="shared" si="338"/>
        <v>1690</v>
      </c>
      <c r="GN42" s="500">
        <f t="shared" si="339"/>
        <v>0</v>
      </c>
      <c r="GO42" s="404">
        <f t="shared" si="340"/>
        <v>0</v>
      </c>
      <c r="GP42" s="500">
        <f t="shared" si="341"/>
        <v>5682.5980002649994</v>
      </c>
      <c r="GQ42" s="404">
        <f t="shared" si="342"/>
        <v>6764.2930000000006</v>
      </c>
      <c r="GR42" s="500">
        <f t="shared" si="343"/>
        <v>0</v>
      </c>
      <c r="GS42" s="404">
        <f t="shared" si="344"/>
        <v>0</v>
      </c>
      <c r="GT42" s="510">
        <f t="shared" si="345"/>
        <v>4529</v>
      </c>
      <c r="GU42" s="404">
        <f t="shared" si="346"/>
        <v>5206</v>
      </c>
      <c r="GV42" s="500">
        <f t="shared" si="347"/>
        <v>0</v>
      </c>
      <c r="GW42" s="404">
        <f t="shared" si="348"/>
        <v>0</v>
      </c>
      <c r="GX42" s="500">
        <f t="shared" si="349"/>
        <v>19794.09799993</v>
      </c>
      <c r="GY42" s="404">
        <f t="shared" si="350"/>
        <v>22454.245000000003</v>
      </c>
      <c r="GZ42" s="500" t="str">
        <f t="shared" si="351"/>
        <v/>
      </c>
      <c r="HA42" s="404" t="str">
        <f t="shared" si="352"/>
        <v/>
      </c>
      <c r="HB42" s="510">
        <f t="shared" si="353"/>
        <v>5</v>
      </c>
      <c r="HC42" s="404">
        <f t="shared" si="354"/>
        <v>1</v>
      </c>
      <c r="HD42" s="500">
        <f t="shared" si="355"/>
        <v>0</v>
      </c>
      <c r="HE42" s="404">
        <f t="shared" si="356"/>
        <v>0</v>
      </c>
      <c r="HF42" s="500">
        <f t="shared" si="357"/>
        <v>60</v>
      </c>
      <c r="HG42" s="404">
        <f t="shared" si="358"/>
        <v>16</v>
      </c>
      <c r="HH42" s="500" t="str">
        <f t="shared" si="359"/>
        <v/>
      </c>
      <c r="HI42" s="404" t="str">
        <f t="shared" si="360"/>
        <v/>
      </c>
      <c r="HJ42" s="510">
        <f t="shared" si="361"/>
        <v>21971.201999929999</v>
      </c>
      <c r="HK42" s="404">
        <f t="shared" si="362"/>
        <v>23767.379000000001</v>
      </c>
      <c r="HL42" s="500" t="str">
        <f t="shared" si="363"/>
        <v/>
      </c>
      <c r="HM42" s="404" t="str">
        <f t="shared" si="364"/>
        <v/>
      </c>
    </row>
    <row r="43" spans="1:221" ht="15">
      <c r="A43" s="589" t="s">
        <v>543</v>
      </c>
      <c r="B43" s="590" t="s">
        <v>798</v>
      </c>
      <c r="C43" s="596"/>
      <c r="D43" s="592">
        <v>133951</v>
      </c>
      <c r="E43" s="592">
        <v>1</v>
      </c>
      <c r="F43" s="422">
        <v>8067</v>
      </c>
      <c r="G43" s="593">
        <v>8494</v>
      </c>
      <c r="H43" s="422">
        <v>154</v>
      </c>
      <c r="I43" s="594">
        <v>129</v>
      </c>
      <c r="J43" s="500">
        <f t="shared" si="215"/>
        <v>7913</v>
      </c>
      <c r="K43" s="404">
        <f t="shared" si="216"/>
        <v>8365</v>
      </c>
      <c r="L43" s="422">
        <v>120</v>
      </c>
      <c r="M43" s="595">
        <v>120</v>
      </c>
      <c r="N43" s="500">
        <f t="shared" si="217"/>
        <v>7913</v>
      </c>
      <c r="O43" s="404">
        <f t="shared" si="218"/>
        <v>8365</v>
      </c>
      <c r="P43" s="500">
        <f t="shared" si="219"/>
        <v>0</v>
      </c>
      <c r="Q43" s="404">
        <f t="shared" si="220"/>
        <v>0</v>
      </c>
      <c r="R43" s="422">
        <v>891</v>
      </c>
      <c r="S43" s="595">
        <v>967</v>
      </c>
      <c r="T43" s="500">
        <f t="shared" si="221"/>
        <v>0</v>
      </c>
      <c r="U43" s="404">
        <f t="shared" si="222"/>
        <v>0</v>
      </c>
      <c r="V43" s="422">
        <v>202</v>
      </c>
      <c r="W43" s="595">
        <v>300</v>
      </c>
      <c r="X43" s="500">
        <f t="shared" si="223"/>
        <v>0</v>
      </c>
      <c r="Y43" s="404">
        <f t="shared" si="224"/>
        <v>0</v>
      </c>
      <c r="Z43" s="422">
        <v>1</v>
      </c>
      <c r="AA43" s="595"/>
      <c r="AB43" s="500">
        <f t="shared" si="225"/>
        <v>0</v>
      </c>
      <c r="AC43" s="404">
        <f t="shared" si="226"/>
        <v>0</v>
      </c>
      <c r="AD43" s="500">
        <f t="shared" si="227"/>
        <v>1094</v>
      </c>
      <c r="AE43" s="404">
        <f t="shared" si="228"/>
        <v>1267</v>
      </c>
      <c r="AF43" s="500">
        <f t="shared" si="229"/>
        <v>0</v>
      </c>
      <c r="AG43" s="404">
        <f t="shared" si="230"/>
        <v>0</v>
      </c>
      <c r="AH43" s="564">
        <v>4.9539999999999997</v>
      </c>
      <c r="AI43" s="580">
        <v>4.8730000000000002</v>
      </c>
      <c r="AJ43" s="500">
        <f t="shared" si="231"/>
        <v>4414.0140000000001</v>
      </c>
      <c r="AK43" s="404">
        <f t="shared" si="232"/>
        <v>4712.1909999999998</v>
      </c>
      <c r="AL43" s="564">
        <v>6.4669999999999996</v>
      </c>
      <c r="AM43" s="580">
        <v>6.3230000000000004</v>
      </c>
      <c r="AN43" s="500">
        <f t="shared" si="233"/>
        <v>1306.3339999999998</v>
      </c>
      <c r="AO43" s="404">
        <f t="shared" si="234"/>
        <v>1896.9</v>
      </c>
      <c r="AP43" s="564">
        <v>11</v>
      </c>
      <c r="AQ43" s="580"/>
      <c r="AR43" s="500">
        <f t="shared" si="235"/>
        <v>11</v>
      </c>
      <c r="AS43" s="404">
        <f t="shared" si="236"/>
        <v>0</v>
      </c>
      <c r="AT43" s="236">
        <f t="shared" si="237"/>
        <v>5.2388921389396712</v>
      </c>
      <c r="AU43" s="237">
        <f t="shared" si="238"/>
        <v>5.2163307024467249</v>
      </c>
      <c r="AV43" s="500">
        <f t="shared" si="239"/>
        <v>5731.348</v>
      </c>
      <c r="AW43" s="404">
        <f t="shared" si="240"/>
        <v>6609.0910000000003</v>
      </c>
      <c r="AX43" s="422"/>
      <c r="AY43" s="595"/>
      <c r="AZ43" s="500">
        <f t="shared" si="241"/>
        <v>0</v>
      </c>
      <c r="BA43" s="404">
        <f t="shared" si="242"/>
        <v>0</v>
      </c>
      <c r="BB43" s="422"/>
      <c r="BC43" s="595"/>
      <c r="BD43" s="500">
        <f t="shared" si="243"/>
        <v>0</v>
      </c>
      <c r="BE43" s="404">
        <f t="shared" si="244"/>
        <v>0</v>
      </c>
      <c r="BF43" s="422"/>
      <c r="BG43" s="595"/>
      <c r="BH43" s="500">
        <f t="shared" si="245"/>
        <v>0</v>
      </c>
      <c r="BI43" s="404">
        <f t="shared" si="246"/>
        <v>0</v>
      </c>
      <c r="BJ43" s="500">
        <f t="shared" si="247"/>
        <v>0</v>
      </c>
      <c r="BK43" s="404">
        <f t="shared" si="248"/>
        <v>0</v>
      </c>
      <c r="BL43" s="500">
        <f t="shared" si="249"/>
        <v>0</v>
      </c>
      <c r="BM43" s="404">
        <f t="shared" si="250"/>
        <v>0</v>
      </c>
      <c r="BN43" s="422">
        <v>1300</v>
      </c>
      <c r="BO43" s="595">
        <v>1350</v>
      </c>
      <c r="BP43" s="500">
        <f t="shared" si="251"/>
        <v>0</v>
      </c>
      <c r="BQ43" s="404">
        <f t="shared" si="252"/>
        <v>0</v>
      </c>
      <c r="BR43" s="422">
        <v>86</v>
      </c>
      <c r="BS43" s="595">
        <v>86</v>
      </c>
      <c r="BT43" s="500">
        <f t="shared" si="253"/>
        <v>0</v>
      </c>
      <c r="BU43" s="404">
        <f t="shared" si="254"/>
        <v>0</v>
      </c>
      <c r="BV43" s="422">
        <v>16</v>
      </c>
      <c r="BW43" s="595">
        <v>12</v>
      </c>
      <c r="BX43" s="500">
        <f t="shared" si="255"/>
        <v>0</v>
      </c>
      <c r="BY43" s="404">
        <f t="shared" si="256"/>
        <v>0</v>
      </c>
      <c r="BZ43" s="500">
        <f t="shared" si="257"/>
        <v>1402</v>
      </c>
      <c r="CA43" s="404">
        <f t="shared" si="258"/>
        <v>1448</v>
      </c>
      <c r="CB43" s="500">
        <f t="shared" si="259"/>
        <v>0</v>
      </c>
      <c r="CC43" s="404">
        <f t="shared" si="260"/>
        <v>0</v>
      </c>
      <c r="CD43" s="564">
        <v>6.3</v>
      </c>
      <c r="CE43" s="581">
        <v>6.1130000000000004</v>
      </c>
      <c r="CF43" s="500">
        <f t="shared" si="261"/>
        <v>8190</v>
      </c>
      <c r="CG43" s="404">
        <f t="shared" si="262"/>
        <v>8252.5500000000011</v>
      </c>
      <c r="CH43" s="564">
        <v>7.1859999999999999</v>
      </c>
      <c r="CI43" s="581">
        <v>7.11</v>
      </c>
      <c r="CJ43" s="500">
        <f t="shared" si="263"/>
        <v>617.99599999999998</v>
      </c>
      <c r="CK43" s="404">
        <f t="shared" si="264"/>
        <v>611.46</v>
      </c>
      <c r="CL43" s="564">
        <v>13.125</v>
      </c>
      <c r="CM43" s="581">
        <v>15.208</v>
      </c>
      <c r="CN43" s="500">
        <f t="shared" si="265"/>
        <v>210</v>
      </c>
      <c r="CO43" s="404">
        <f t="shared" si="266"/>
        <v>182.49600000000001</v>
      </c>
      <c r="CP43" s="500">
        <f t="shared" si="267"/>
        <v>6.4322368045649068</v>
      </c>
      <c r="CQ43" s="237">
        <f t="shared" si="268"/>
        <v>6.2475870165745864</v>
      </c>
      <c r="CR43" s="500">
        <f t="shared" si="269"/>
        <v>9017.9959999999992</v>
      </c>
      <c r="CS43" s="404">
        <f t="shared" si="270"/>
        <v>9046.5060000000012</v>
      </c>
      <c r="CT43" s="565"/>
      <c r="CU43" s="581"/>
      <c r="CV43" s="500">
        <f t="shared" si="271"/>
        <v>0</v>
      </c>
      <c r="CW43" s="404">
        <f t="shared" si="272"/>
        <v>0</v>
      </c>
      <c r="CX43" s="565"/>
      <c r="CY43" s="581"/>
      <c r="CZ43" s="500">
        <f t="shared" si="273"/>
        <v>0</v>
      </c>
      <c r="DA43" s="404">
        <f t="shared" si="274"/>
        <v>0</v>
      </c>
      <c r="DB43" s="565"/>
      <c r="DC43" s="581"/>
      <c r="DD43" s="500">
        <f t="shared" si="275"/>
        <v>0</v>
      </c>
      <c r="DE43" s="404">
        <f t="shared" si="276"/>
        <v>0</v>
      </c>
      <c r="DF43" s="500">
        <f t="shared" si="277"/>
        <v>0</v>
      </c>
      <c r="DG43" s="404">
        <f t="shared" si="278"/>
        <v>0</v>
      </c>
      <c r="DH43" s="500">
        <f t="shared" si="279"/>
        <v>0</v>
      </c>
      <c r="DI43" s="404">
        <f t="shared" si="280"/>
        <v>0</v>
      </c>
      <c r="DJ43" s="500">
        <f t="shared" si="281"/>
        <v>2496</v>
      </c>
      <c r="DK43" s="404">
        <f t="shared" si="282"/>
        <v>2715</v>
      </c>
      <c r="DL43" s="500">
        <f t="shared" si="283"/>
        <v>0</v>
      </c>
      <c r="DM43" s="404">
        <f t="shared" si="284"/>
        <v>0</v>
      </c>
      <c r="DN43" s="236">
        <f t="shared" si="285"/>
        <v>5.9091923076923072</v>
      </c>
      <c r="DO43" s="237">
        <f t="shared" si="286"/>
        <v>5.7663340699815846</v>
      </c>
      <c r="DP43" s="500">
        <f t="shared" si="287"/>
        <v>14749.343999999999</v>
      </c>
      <c r="DQ43" s="404">
        <f t="shared" si="288"/>
        <v>15655.597000000002</v>
      </c>
      <c r="DR43" s="500">
        <f t="shared" si="289"/>
        <v>0</v>
      </c>
      <c r="DS43" s="404">
        <f t="shared" si="290"/>
        <v>0</v>
      </c>
      <c r="DT43" s="500">
        <f t="shared" si="291"/>
        <v>0</v>
      </c>
      <c r="DU43" s="404">
        <f t="shared" si="292"/>
        <v>0</v>
      </c>
      <c r="DV43" s="565">
        <v>3191</v>
      </c>
      <c r="DW43" s="582">
        <v>3405</v>
      </c>
      <c r="DX43" s="500">
        <f t="shared" si="293"/>
        <v>0</v>
      </c>
      <c r="DY43" s="404">
        <f t="shared" si="294"/>
        <v>0</v>
      </c>
      <c r="DZ43" s="565">
        <v>1885</v>
      </c>
      <c r="EA43" s="582">
        <v>1941</v>
      </c>
      <c r="EB43" s="500">
        <f t="shared" si="295"/>
        <v>0</v>
      </c>
      <c r="EC43" s="404">
        <f t="shared" si="296"/>
        <v>0</v>
      </c>
      <c r="ED43" s="565">
        <v>4</v>
      </c>
      <c r="EE43" s="582">
        <v>3</v>
      </c>
      <c r="EF43" s="500">
        <f t="shared" si="297"/>
        <v>0</v>
      </c>
      <c r="EG43" s="404">
        <f t="shared" si="298"/>
        <v>0</v>
      </c>
      <c r="EH43" s="500">
        <f t="shared" si="299"/>
        <v>5080</v>
      </c>
      <c r="EI43" s="404">
        <f t="shared" si="300"/>
        <v>5349</v>
      </c>
      <c r="EJ43" s="500">
        <f t="shared" si="301"/>
        <v>0</v>
      </c>
      <c r="EK43" s="404">
        <f t="shared" si="302"/>
        <v>0</v>
      </c>
      <c r="EL43" s="564">
        <v>3.5131620180000001</v>
      </c>
      <c r="EM43" s="583">
        <v>3.5209999999999999</v>
      </c>
      <c r="EN43" s="500">
        <f t="shared" si="303"/>
        <v>11210.499999438</v>
      </c>
      <c r="EO43" s="404">
        <f t="shared" si="304"/>
        <v>11989.004999999999</v>
      </c>
      <c r="EP43" s="564">
        <v>3.9538461539999998</v>
      </c>
      <c r="EQ43" s="583">
        <v>4.0380000000000003</v>
      </c>
      <c r="ER43" s="500">
        <f t="shared" si="305"/>
        <v>7453.0000002899997</v>
      </c>
      <c r="ES43" s="404">
        <f t="shared" si="306"/>
        <v>7837.7580000000007</v>
      </c>
      <c r="ET43" s="564">
        <v>14.5</v>
      </c>
      <c r="EU43" s="583">
        <v>16.332999999999998</v>
      </c>
      <c r="EV43" s="500">
        <f t="shared" si="307"/>
        <v>58</v>
      </c>
      <c r="EW43" s="404">
        <f t="shared" si="308"/>
        <v>48.998999999999995</v>
      </c>
      <c r="EX43" s="236">
        <f t="shared" si="309"/>
        <v>3.6853346456157481</v>
      </c>
      <c r="EY43" s="237">
        <f t="shared" si="310"/>
        <v>3.7157902411665731</v>
      </c>
      <c r="EZ43" s="500">
        <f t="shared" si="311"/>
        <v>18721.499999727999</v>
      </c>
      <c r="FA43" s="404">
        <f t="shared" si="312"/>
        <v>19875.761999999999</v>
      </c>
      <c r="FB43" s="565"/>
      <c r="FC43" s="583"/>
      <c r="FD43" s="500">
        <f t="shared" si="313"/>
        <v>0</v>
      </c>
      <c r="FE43" s="404">
        <f t="shared" si="314"/>
        <v>0</v>
      </c>
      <c r="FF43" s="565"/>
      <c r="FG43" s="583"/>
      <c r="FH43" s="500">
        <f t="shared" si="315"/>
        <v>0</v>
      </c>
      <c r="FI43" s="404">
        <f t="shared" si="316"/>
        <v>0</v>
      </c>
      <c r="FJ43" s="565"/>
      <c r="FK43" s="583"/>
      <c r="FL43" s="500">
        <f t="shared" si="317"/>
        <v>0</v>
      </c>
      <c r="FM43" s="404">
        <f t="shared" si="318"/>
        <v>0</v>
      </c>
      <c r="FN43" s="500">
        <f t="shared" si="319"/>
        <v>0</v>
      </c>
      <c r="FO43" s="404">
        <f t="shared" si="320"/>
        <v>0</v>
      </c>
      <c r="FP43" s="500">
        <f t="shared" si="321"/>
        <v>0</v>
      </c>
      <c r="FQ43" s="404">
        <f t="shared" si="322"/>
        <v>0</v>
      </c>
      <c r="FR43" s="565">
        <v>337</v>
      </c>
      <c r="FS43" s="423">
        <v>301</v>
      </c>
      <c r="FT43" s="500">
        <f t="shared" si="323"/>
        <v>0</v>
      </c>
      <c r="FU43" s="404">
        <f t="shared" si="324"/>
        <v>0</v>
      </c>
      <c r="FV43" s="564">
        <v>8.5</v>
      </c>
      <c r="FW43" s="584">
        <v>7.7629999999999999</v>
      </c>
      <c r="FX43" s="500">
        <f t="shared" si="325"/>
        <v>2864.5</v>
      </c>
      <c r="FY43" s="404">
        <f t="shared" si="326"/>
        <v>2336.663</v>
      </c>
      <c r="FZ43" s="564"/>
      <c r="GA43" s="584"/>
      <c r="GB43" s="500">
        <f t="shared" si="327"/>
        <v>0</v>
      </c>
      <c r="GC43" s="404">
        <f t="shared" si="328"/>
        <v>0</v>
      </c>
      <c r="GD43" s="510">
        <f t="shared" si="329"/>
        <v>5382</v>
      </c>
      <c r="GE43" s="404">
        <f t="shared" si="330"/>
        <v>5722</v>
      </c>
      <c r="GF43" s="500">
        <f t="shared" si="331"/>
        <v>0</v>
      </c>
      <c r="GG43" s="404">
        <f t="shared" si="332"/>
        <v>0</v>
      </c>
      <c r="GH43" s="500">
        <f t="shared" si="333"/>
        <v>23814.513999438001</v>
      </c>
      <c r="GI43" s="404">
        <f t="shared" si="334"/>
        <v>24953.745999999999</v>
      </c>
      <c r="GJ43" s="500" t="str">
        <f t="shared" si="335"/>
        <v/>
      </c>
      <c r="GK43" s="404" t="str">
        <f t="shared" si="336"/>
        <v/>
      </c>
      <c r="GL43" s="510">
        <f t="shared" si="337"/>
        <v>2173</v>
      </c>
      <c r="GM43" s="404">
        <f t="shared" si="338"/>
        <v>2327</v>
      </c>
      <c r="GN43" s="500">
        <f t="shared" si="339"/>
        <v>0</v>
      </c>
      <c r="GO43" s="404">
        <f t="shared" si="340"/>
        <v>0</v>
      </c>
      <c r="GP43" s="500">
        <f t="shared" si="341"/>
        <v>9377.3300002899996</v>
      </c>
      <c r="GQ43" s="404">
        <f t="shared" si="342"/>
        <v>10346.118</v>
      </c>
      <c r="GR43" s="500">
        <f t="shared" si="343"/>
        <v>0</v>
      </c>
      <c r="GS43" s="404">
        <f t="shared" si="344"/>
        <v>0</v>
      </c>
      <c r="GT43" s="510">
        <f t="shared" si="345"/>
        <v>7555</v>
      </c>
      <c r="GU43" s="404">
        <f t="shared" si="346"/>
        <v>8049</v>
      </c>
      <c r="GV43" s="500">
        <f t="shared" si="347"/>
        <v>0</v>
      </c>
      <c r="GW43" s="404">
        <f t="shared" si="348"/>
        <v>0</v>
      </c>
      <c r="GX43" s="500">
        <f t="shared" si="349"/>
        <v>33191.843999728</v>
      </c>
      <c r="GY43" s="404">
        <f t="shared" si="350"/>
        <v>35299.864000000001</v>
      </c>
      <c r="GZ43" s="500" t="str">
        <f t="shared" si="351"/>
        <v/>
      </c>
      <c r="HA43" s="404" t="str">
        <f t="shared" si="352"/>
        <v/>
      </c>
      <c r="HB43" s="510">
        <f t="shared" si="353"/>
        <v>21</v>
      </c>
      <c r="HC43" s="404">
        <f t="shared" si="354"/>
        <v>15</v>
      </c>
      <c r="HD43" s="500">
        <f t="shared" si="355"/>
        <v>0</v>
      </c>
      <c r="HE43" s="404">
        <f t="shared" si="356"/>
        <v>0</v>
      </c>
      <c r="HF43" s="500">
        <f t="shared" si="357"/>
        <v>279</v>
      </c>
      <c r="HG43" s="404">
        <f t="shared" si="358"/>
        <v>231.495</v>
      </c>
      <c r="HH43" s="500" t="str">
        <f t="shared" si="359"/>
        <v/>
      </c>
      <c r="HI43" s="404" t="str">
        <f t="shared" si="360"/>
        <v/>
      </c>
      <c r="HJ43" s="510">
        <f t="shared" si="361"/>
        <v>36335.343999728</v>
      </c>
      <c r="HK43" s="404">
        <f t="shared" si="362"/>
        <v>37868.021999999997</v>
      </c>
      <c r="HL43" s="500" t="str">
        <f t="shared" si="363"/>
        <v/>
      </c>
      <c r="HM43" s="404" t="str">
        <f t="shared" si="364"/>
        <v/>
      </c>
    </row>
    <row r="44" spans="1:221" ht="15">
      <c r="A44" s="589" t="s">
        <v>543</v>
      </c>
      <c r="B44" s="590" t="s">
        <v>799</v>
      </c>
      <c r="C44" s="596"/>
      <c r="D44" s="592">
        <v>134097</v>
      </c>
      <c r="E44" s="592">
        <v>1</v>
      </c>
      <c r="F44" s="422">
        <v>8103</v>
      </c>
      <c r="G44" s="593">
        <v>8420</v>
      </c>
      <c r="H44" s="422">
        <v>261</v>
      </c>
      <c r="I44" s="594">
        <v>287</v>
      </c>
      <c r="J44" s="500">
        <f t="shared" si="215"/>
        <v>7842</v>
      </c>
      <c r="K44" s="404">
        <f t="shared" si="216"/>
        <v>8133</v>
      </c>
      <c r="L44" s="422">
        <v>120</v>
      </c>
      <c r="M44" s="595">
        <v>120</v>
      </c>
      <c r="N44" s="500">
        <f t="shared" si="217"/>
        <v>7842</v>
      </c>
      <c r="O44" s="404">
        <f t="shared" si="218"/>
        <v>8133</v>
      </c>
      <c r="P44" s="500">
        <f t="shared" si="219"/>
        <v>0</v>
      </c>
      <c r="Q44" s="404">
        <f t="shared" si="220"/>
        <v>0</v>
      </c>
      <c r="R44" s="422">
        <v>1405</v>
      </c>
      <c r="S44" s="423">
        <v>1615</v>
      </c>
      <c r="T44" s="500">
        <f t="shared" si="221"/>
        <v>0</v>
      </c>
      <c r="U44" s="404">
        <f t="shared" si="222"/>
        <v>0</v>
      </c>
      <c r="V44" s="422">
        <v>9</v>
      </c>
      <c r="W44" s="423">
        <v>15</v>
      </c>
      <c r="X44" s="500">
        <f t="shared" si="223"/>
        <v>0</v>
      </c>
      <c r="Y44" s="404">
        <f t="shared" si="224"/>
        <v>0</v>
      </c>
      <c r="Z44" s="422">
        <v>1</v>
      </c>
      <c r="AA44" s="423">
        <v>2</v>
      </c>
      <c r="AB44" s="500">
        <f t="shared" si="225"/>
        <v>0</v>
      </c>
      <c r="AC44" s="404">
        <f t="shared" si="226"/>
        <v>0</v>
      </c>
      <c r="AD44" s="500">
        <f t="shared" si="227"/>
        <v>1415</v>
      </c>
      <c r="AE44" s="404">
        <f t="shared" si="228"/>
        <v>1632</v>
      </c>
      <c r="AF44" s="500">
        <f t="shared" si="229"/>
        <v>0</v>
      </c>
      <c r="AG44" s="404">
        <f t="shared" si="230"/>
        <v>0</v>
      </c>
      <c r="AH44" s="564">
        <v>4.2460000000000004</v>
      </c>
      <c r="AI44" s="580">
        <v>4.2480000000000002</v>
      </c>
      <c r="AJ44" s="500">
        <f t="shared" si="231"/>
        <v>5965.630000000001</v>
      </c>
      <c r="AK44" s="404">
        <f t="shared" si="232"/>
        <v>6860.52</v>
      </c>
      <c r="AL44" s="564">
        <v>5</v>
      </c>
      <c r="AM44" s="580">
        <v>5.2670000000000003</v>
      </c>
      <c r="AN44" s="500">
        <f t="shared" si="233"/>
        <v>45</v>
      </c>
      <c r="AO44" s="404">
        <f t="shared" si="234"/>
        <v>79.00500000000001</v>
      </c>
      <c r="AP44" s="564">
        <v>12.5</v>
      </c>
      <c r="AQ44" s="580">
        <v>13.25</v>
      </c>
      <c r="AR44" s="500">
        <f t="shared" si="235"/>
        <v>12.5</v>
      </c>
      <c r="AS44" s="404">
        <f t="shared" si="236"/>
        <v>26.5</v>
      </c>
      <c r="AT44" s="236">
        <f t="shared" si="237"/>
        <v>4.2566289752650182</v>
      </c>
      <c r="AU44" s="237">
        <f t="shared" si="238"/>
        <v>4.2683976715686276</v>
      </c>
      <c r="AV44" s="500">
        <f t="shared" si="239"/>
        <v>6023.130000000001</v>
      </c>
      <c r="AW44" s="404">
        <f t="shared" si="240"/>
        <v>6966.0250000000005</v>
      </c>
      <c r="AX44" s="422"/>
      <c r="AY44" s="423"/>
      <c r="AZ44" s="500">
        <f t="shared" si="241"/>
        <v>0</v>
      </c>
      <c r="BA44" s="404">
        <f t="shared" si="242"/>
        <v>0</v>
      </c>
      <c r="BB44" s="422"/>
      <c r="BC44" s="423"/>
      <c r="BD44" s="500">
        <f t="shared" si="243"/>
        <v>0</v>
      </c>
      <c r="BE44" s="404">
        <f t="shared" si="244"/>
        <v>0</v>
      </c>
      <c r="BF44" s="422"/>
      <c r="BG44" s="423"/>
      <c r="BH44" s="500">
        <f t="shared" si="245"/>
        <v>0</v>
      </c>
      <c r="BI44" s="404">
        <f t="shared" si="246"/>
        <v>0</v>
      </c>
      <c r="BJ44" s="500">
        <f t="shared" si="247"/>
        <v>0</v>
      </c>
      <c r="BK44" s="404">
        <f t="shared" si="248"/>
        <v>0</v>
      </c>
      <c r="BL44" s="500">
        <f t="shared" si="249"/>
        <v>0</v>
      </c>
      <c r="BM44" s="404">
        <f t="shared" si="250"/>
        <v>0</v>
      </c>
      <c r="BN44" s="422">
        <v>3427</v>
      </c>
      <c r="BO44" s="423">
        <v>3452</v>
      </c>
      <c r="BP44" s="500">
        <f t="shared" si="251"/>
        <v>0</v>
      </c>
      <c r="BQ44" s="404">
        <f t="shared" si="252"/>
        <v>0</v>
      </c>
      <c r="BR44" s="422">
        <v>10</v>
      </c>
      <c r="BS44" s="423">
        <v>9</v>
      </c>
      <c r="BT44" s="500">
        <f t="shared" si="253"/>
        <v>0</v>
      </c>
      <c r="BU44" s="404">
        <f t="shared" si="254"/>
        <v>0</v>
      </c>
      <c r="BV44" s="422"/>
      <c r="BW44" s="423">
        <v>1</v>
      </c>
      <c r="BX44" s="500">
        <f t="shared" si="255"/>
        <v>0</v>
      </c>
      <c r="BY44" s="404">
        <f t="shared" si="256"/>
        <v>0</v>
      </c>
      <c r="BZ44" s="500">
        <f t="shared" si="257"/>
        <v>3437</v>
      </c>
      <c r="CA44" s="404">
        <f t="shared" si="258"/>
        <v>3462</v>
      </c>
      <c r="CB44" s="500">
        <f t="shared" si="259"/>
        <v>0</v>
      </c>
      <c r="CC44" s="404">
        <f t="shared" si="260"/>
        <v>0</v>
      </c>
      <c r="CD44" s="564">
        <v>4.5999999999999996</v>
      </c>
      <c r="CE44" s="581">
        <v>4.5460000000000003</v>
      </c>
      <c r="CF44" s="500">
        <f t="shared" si="261"/>
        <v>15764.199999999999</v>
      </c>
      <c r="CG44" s="404">
        <f t="shared" si="262"/>
        <v>15692.792000000001</v>
      </c>
      <c r="CH44" s="564">
        <v>5.3</v>
      </c>
      <c r="CI44" s="581">
        <v>4.556</v>
      </c>
      <c r="CJ44" s="500">
        <f t="shared" si="263"/>
        <v>53</v>
      </c>
      <c r="CK44" s="404">
        <f t="shared" si="264"/>
        <v>41.003999999999998</v>
      </c>
      <c r="CL44" s="564"/>
      <c r="CM44" s="581">
        <v>21.5</v>
      </c>
      <c r="CN44" s="500">
        <f t="shared" si="265"/>
        <v>0</v>
      </c>
      <c r="CO44" s="404">
        <f t="shared" si="266"/>
        <v>21.5</v>
      </c>
      <c r="CP44" s="500">
        <f t="shared" si="267"/>
        <v>4.6020366598778004</v>
      </c>
      <c r="CQ44" s="237">
        <f t="shared" si="268"/>
        <v>4.5509231658001159</v>
      </c>
      <c r="CR44" s="500">
        <f t="shared" si="269"/>
        <v>15817.2</v>
      </c>
      <c r="CS44" s="404">
        <f t="shared" si="270"/>
        <v>15755.296000000002</v>
      </c>
      <c r="CT44" s="565"/>
      <c r="CU44" s="581"/>
      <c r="CV44" s="500">
        <f t="shared" si="271"/>
        <v>0</v>
      </c>
      <c r="CW44" s="404">
        <f t="shared" si="272"/>
        <v>0</v>
      </c>
      <c r="CX44" s="565"/>
      <c r="CY44" s="581"/>
      <c r="CZ44" s="500">
        <f t="shared" si="273"/>
        <v>0</v>
      </c>
      <c r="DA44" s="404">
        <f t="shared" si="274"/>
        <v>0</v>
      </c>
      <c r="DB44" s="565"/>
      <c r="DC44" s="581"/>
      <c r="DD44" s="500">
        <f t="shared" si="275"/>
        <v>0</v>
      </c>
      <c r="DE44" s="404">
        <f t="shared" si="276"/>
        <v>0</v>
      </c>
      <c r="DF44" s="500">
        <f t="shared" si="277"/>
        <v>0</v>
      </c>
      <c r="DG44" s="404">
        <f t="shared" si="278"/>
        <v>0</v>
      </c>
      <c r="DH44" s="500">
        <f t="shared" si="279"/>
        <v>0</v>
      </c>
      <c r="DI44" s="404">
        <f t="shared" si="280"/>
        <v>0</v>
      </c>
      <c r="DJ44" s="500">
        <f t="shared" si="281"/>
        <v>4852</v>
      </c>
      <c r="DK44" s="404">
        <f t="shared" si="282"/>
        <v>5094</v>
      </c>
      <c r="DL44" s="500">
        <f t="shared" si="283"/>
        <v>0</v>
      </c>
      <c r="DM44" s="404">
        <f t="shared" si="284"/>
        <v>0</v>
      </c>
      <c r="DN44" s="236">
        <f t="shared" si="285"/>
        <v>4.5013046166529271</v>
      </c>
      <c r="DO44" s="237">
        <f t="shared" si="286"/>
        <v>4.4604085198272481</v>
      </c>
      <c r="DP44" s="500">
        <f t="shared" si="287"/>
        <v>21840.33</v>
      </c>
      <c r="DQ44" s="404">
        <f t="shared" si="288"/>
        <v>22721.321</v>
      </c>
      <c r="DR44" s="500">
        <f t="shared" si="289"/>
        <v>0</v>
      </c>
      <c r="DS44" s="404">
        <f t="shared" si="290"/>
        <v>0</v>
      </c>
      <c r="DT44" s="500">
        <f t="shared" si="291"/>
        <v>0</v>
      </c>
      <c r="DU44" s="404">
        <f t="shared" si="292"/>
        <v>0</v>
      </c>
      <c r="DV44" s="565">
        <v>2383</v>
      </c>
      <c r="DW44" s="582">
        <v>2391</v>
      </c>
      <c r="DX44" s="500">
        <f t="shared" si="293"/>
        <v>0</v>
      </c>
      <c r="DY44" s="404">
        <f t="shared" si="294"/>
        <v>0</v>
      </c>
      <c r="DZ44" s="565">
        <v>330</v>
      </c>
      <c r="EA44" s="582">
        <v>393</v>
      </c>
      <c r="EB44" s="500">
        <f t="shared" si="295"/>
        <v>0</v>
      </c>
      <c r="EC44" s="404">
        <f t="shared" si="296"/>
        <v>0</v>
      </c>
      <c r="ED44" s="565"/>
      <c r="EE44" s="582"/>
      <c r="EF44" s="500">
        <f t="shared" si="297"/>
        <v>0</v>
      </c>
      <c r="EG44" s="404">
        <f t="shared" si="298"/>
        <v>0</v>
      </c>
      <c r="EH44" s="500">
        <f t="shared" si="299"/>
        <v>2713</v>
      </c>
      <c r="EI44" s="404">
        <f t="shared" si="300"/>
        <v>2784</v>
      </c>
      <c r="EJ44" s="500">
        <f t="shared" si="301"/>
        <v>0</v>
      </c>
      <c r="EK44" s="404">
        <f t="shared" si="302"/>
        <v>0</v>
      </c>
      <c r="EL44" s="564">
        <v>3.1657500000000001</v>
      </c>
      <c r="EM44" s="583">
        <v>3.1070000000000002</v>
      </c>
      <c r="EN44" s="500">
        <f t="shared" si="303"/>
        <v>7543.98225</v>
      </c>
      <c r="EO44" s="404">
        <f t="shared" si="304"/>
        <v>7428.8370000000004</v>
      </c>
      <c r="EP44" s="564">
        <v>3.5303030299999998</v>
      </c>
      <c r="EQ44" s="583">
        <v>3.573</v>
      </c>
      <c r="ER44" s="500">
        <f t="shared" si="305"/>
        <v>1164.9999998999999</v>
      </c>
      <c r="ES44" s="404">
        <f t="shared" si="306"/>
        <v>1404.1890000000001</v>
      </c>
      <c r="ET44" s="564"/>
      <c r="EU44" s="583"/>
      <c r="EV44" s="500">
        <f t="shared" si="307"/>
        <v>0</v>
      </c>
      <c r="EW44" s="404">
        <f t="shared" si="308"/>
        <v>0</v>
      </c>
      <c r="EX44" s="236">
        <f t="shared" si="309"/>
        <v>3.210092978215997</v>
      </c>
      <c r="EY44" s="237">
        <f t="shared" si="310"/>
        <v>3.1727823275862068</v>
      </c>
      <c r="EZ44" s="500">
        <f t="shared" si="311"/>
        <v>8708.9822499000002</v>
      </c>
      <c r="FA44" s="404">
        <f t="shared" si="312"/>
        <v>8833.0259999999998</v>
      </c>
      <c r="FB44" s="565"/>
      <c r="FC44" s="583"/>
      <c r="FD44" s="500">
        <f t="shared" si="313"/>
        <v>0</v>
      </c>
      <c r="FE44" s="404">
        <f t="shared" si="314"/>
        <v>0</v>
      </c>
      <c r="FF44" s="565"/>
      <c r="FG44" s="583"/>
      <c r="FH44" s="500">
        <f t="shared" si="315"/>
        <v>0</v>
      </c>
      <c r="FI44" s="404">
        <f t="shared" si="316"/>
        <v>0</v>
      </c>
      <c r="FJ44" s="565"/>
      <c r="FK44" s="583"/>
      <c r="FL44" s="500">
        <f t="shared" si="317"/>
        <v>0</v>
      </c>
      <c r="FM44" s="404">
        <f t="shared" si="318"/>
        <v>0</v>
      </c>
      <c r="FN44" s="500">
        <f t="shared" si="319"/>
        <v>0</v>
      </c>
      <c r="FO44" s="404">
        <f t="shared" si="320"/>
        <v>0</v>
      </c>
      <c r="FP44" s="500">
        <f t="shared" si="321"/>
        <v>0</v>
      </c>
      <c r="FQ44" s="404">
        <f t="shared" si="322"/>
        <v>0</v>
      </c>
      <c r="FR44" s="565">
        <v>277</v>
      </c>
      <c r="FS44" s="423">
        <v>255</v>
      </c>
      <c r="FT44" s="500">
        <f t="shared" si="323"/>
        <v>0</v>
      </c>
      <c r="FU44" s="404">
        <f t="shared" si="324"/>
        <v>0</v>
      </c>
      <c r="FV44" s="564">
        <v>5.31</v>
      </c>
      <c r="FW44" s="584">
        <v>5.4089999999999998</v>
      </c>
      <c r="FX44" s="500">
        <f t="shared" si="325"/>
        <v>1470.87</v>
      </c>
      <c r="FY44" s="404">
        <f t="shared" si="326"/>
        <v>1379.2949999999998</v>
      </c>
      <c r="FZ44" s="564"/>
      <c r="GA44" s="584"/>
      <c r="GB44" s="500">
        <f t="shared" si="327"/>
        <v>0</v>
      </c>
      <c r="GC44" s="404">
        <f t="shared" si="328"/>
        <v>0</v>
      </c>
      <c r="GD44" s="510">
        <f t="shared" si="329"/>
        <v>7215</v>
      </c>
      <c r="GE44" s="404">
        <f t="shared" si="330"/>
        <v>7458</v>
      </c>
      <c r="GF44" s="500">
        <f t="shared" si="331"/>
        <v>0</v>
      </c>
      <c r="GG44" s="404">
        <f t="shared" si="332"/>
        <v>0</v>
      </c>
      <c r="GH44" s="500">
        <f t="shared" si="333"/>
        <v>29273.812250000003</v>
      </c>
      <c r="GI44" s="404">
        <f t="shared" si="334"/>
        <v>29982.149000000001</v>
      </c>
      <c r="GJ44" s="500" t="str">
        <f t="shared" si="335"/>
        <v/>
      </c>
      <c r="GK44" s="404" t="str">
        <f t="shared" si="336"/>
        <v/>
      </c>
      <c r="GL44" s="510">
        <f t="shared" si="337"/>
        <v>349</v>
      </c>
      <c r="GM44" s="404">
        <f t="shared" si="338"/>
        <v>417</v>
      </c>
      <c r="GN44" s="500">
        <f t="shared" si="339"/>
        <v>0</v>
      </c>
      <c r="GO44" s="404">
        <f t="shared" si="340"/>
        <v>0</v>
      </c>
      <c r="GP44" s="500">
        <f t="shared" si="341"/>
        <v>1262.9999998999999</v>
      </c>
      <c r="GQ44" s="404">
        <f t="shared" si="342"/>
        <v>1524.1980000000001</v>
      </c>
      <c r="GR44" s="500">
        <f t="shared" si="343"/>
        <v>0</v>
      </c>
      <c r="GS44" s="404">
        <f t="shared" si="344"/>
        <v>0</v>
      </c>
      <c r="GT44" s="510">
        <f t="shared" si="345"/>
        <v>7564</v>
      </c>
      <c r="GU44" s="404">
        <f t="shared" si="346"/>
        <v>7875</v>
      </c>
      <c r="GV44" s="500">
        <f t="shared" si="347"/>
        <v>0</v>
      </c>
      <c r="GW44" s="404">
        <f t="shared" si="348"/>
        <v>0</v>
      </c>
      <c r="GX44" s="500">
        <f t="shared" si="349"/>
        <v>30536.812249900002</v>
      </c>
      <c r="GY44" s="404">
        <f t="shared" si="350"/>
        <v>31506.347000000002</v>
      </c>
      <c r="GZ44" s="500" t="str">
        <f t="shared" si="351"/>
        <v/>
      </c>
      <c r="HA44" s="404" t="str">
        <f t="shared" si="352"/>
        <v/>
      </c>
      <c r="HB44" s="510">
        <f t="shared" si="353"/>
        <v>1</v>
      </c>
      <c r="HC44" s="404">
        <f t="shared" si="354"/>
        <v>3</v>
      </c>
      <c r="HD44" s="500">
        <f t="shared" si="355"/>
        <v>0</v>
      </c>
      <c r="HE44" s="404">
        <f t="shared" si="356"/>
        <v>0</v>
      </c>
      <c r="HF44" s="500">
        <f t="shared" si="357"/>
        <v>12.5</v>
      </c>
      <c r="HG44" s="404">
        <f t="shared" si="358"/>
        <v>48</v>
      </c>
      <c r="HH44" s="500" t="str">
        <f t="shared" si="359"/>
        <v/>
      </c>
      <c r="HI44" s="404" t="str">
        <f t="shared" si="360"/>
        <v/>
      </c>
      <c r="HJ44" s="510">
        <f t="shared" si="361"/>
        <v>32020.182249900001</v>
      </c>
      <c r="HK44" s="404">
        <f t="shared" si="362"/>
        <v>32933.642</v>
      </c>
      <c r="HL44" s="500" t="str">
        <f t="shared" si="363"/>
        <v/>
      </c>
      <c r="HM44" s="404" t="str">
        <f t="shared" si="364"/>
        <v/>
      </c>
    </row>
    <row r="45" spans="1:221" ht="15">
      <c r="A45" s="589" t="s">
        <v>543</v>
      </c>
      <c r="B45" s="590" t="s">
        <v>800</v>
      </c>
      <c r="C45" s="596"/>
      <c r="D45" s="592">
        <v>132903</v>
      </c>
      <c r="E45" s="592">
        <v>1</v>
      </c>
      <c r="F45" s="422">
        <v>12372</v>
      </c>
      <c r="G45" s="593">
        <v>12629</v>
      </c>
      <c r="H45" s="422">
        <v>243</v>
      </c>
      <c r="I45" s="594">
        <v>228</v>
      </c>
      <c r="J45" s="500">
        <f t="shared" si="215"/>
        <v>12129</v>
      </c>
      <c r="K45" s="404">
        <f t="shared" si="216"/>
        <v>12401</v>
      </c>
      <c r="L45" s="422">
        <v>120</v>
      </c>
      <c r="M45" s="595">
        <v>120</v>
      </c>
      <c r="N45" s="500">
        <f t="shared" si="217"/>
        <v>12129</v>
      </c>
      <c r="O45" s="404">
        <f t="shared" si="218"/>
        <v>12401</v>
      </c>
      <c r="P45" s="500">
        <f t="shared" si="219"/>
        <v>0</v>
      </c>
      <c r="Q45" s="404">
        <f t="shared" si="220"/>
        <v>0</v>
      </c>
      <c r="R45" s="422">
        <v>2972</v>
      </c>
      <c r="S45" s="595">
        <v>3302</v>
      </c>
      <c r="T45" s="500">
        <f t="shared" si="221"/>
        <v>0</v>
      </c>
      <c r="U45" s="404">
        <f t="shared" si="222"/>
        <v>0</v>
      </c>
      <c r="V45" s="422">
        <v>64</v>
      </c>
      <c r="W45" s="595">
        <v>77</v>
      </c>
      <c r="X45" s="500">
        <f t="shared" si="223"/>
        <v>0</v>
      </c>
      <c r="Y45" s="404">
        <f t="shared" si="224"/>
        <v>0</v>
      </c>
      <c r="Z45" s="422">
        <v>1</v>
      </c>
      <c r="AA45" s="595"/>
      <c r="AB45" s="500">
        <f t="shared" si="225"/>
        <v>0</v>
      </c>
      <c r="AC45" s="404">
        <f t="shared" si="226"/>
        <v>0</v>
      </c>
      <c r="AD45" s="500">
        <f t="shared" si="227"/>
        <v>3037</v>
      </c>
      <c r="AE45" s="404">
        <f t="shared" si="228"/>
        <v>3379</v>
      </c>
      <c r="AF45" s="500">
        <f t="shared" si="229"/>
        <v>0</v>
      </c>
      <c r="AG45" s="404">
        <f t="shared" si="230"/>
        <v>0</v>
      </c>
      <c r="AH45" s="564">
        <v>4.62</v>
      </c>
      <c r="AI45" s="580">
        <v>4.6470000000000002</v>
      </c>
      <c r="AJ45" s="500">
        <f t="shared" si="231"/>
        <v>13730.64</v>
      </c>
      <c r="AK45" s="404">
        <f t="shared" si="232"/>
        <v>15344.394</v>
      </c>
      <c r="AL45" s="564">
        <v>4.82</v>
      </c>
      <c r="AM45" s="580">
        <v>4.6820000000000004</v>
      </c>
      <c r="AN45" s="500">
        <f t="shared" si="233"/>
        <v>308.48</v>
      </c>
      <c r="AO45" s="404">
        <f t="shared" si="234"/>
        <v>360.51400000000001</v>
      </c>
      <c r="AP45" s="564">
        <v>14</v>
      </c>
      <c r="AQ45" s="580"/>
      <c r="AR45" s="500">
        <f t="shared" si="235"/>
        <v>14</v>
      </c>
      <c r="AS45" s="404">
        <f t="shared" si="236"/>
        <v>0</v>
      </c>
      <c r="AT45" s="236">
        <f t="shared" si="237"/>
        <v>4.627303259795851</v>
      </c>
      <c r="AU45" s="237">
        <f t="shared" si="238"/>
        <v>4.6477975732465229</v>
      </c>
      <c r="AV45" s="500">
        <f t="shared" si="239"/>
        <v>14053.119999999999</v>
      </c>
      <c r="AW45" s="404">
        <f t="shared" si="240"/>
        <v>15704.908000000001</v>
      </c>
      <c r="AX45" s="422"/>
      <c r="AY45" s="595"/>
      <c r="AZ45" s="500">
        <f t="shared" si="241"/>
        <v>0</v>
      </c>
      <c r="BA45" s="404">
        <f t="shared" si="242"/>
        <v>0</v>
      </c>
      <c r="BB45" s="422"/>
      <c r="BC45" s="595"/>
      <c r="BD45" s="500">
        <f t="shared" si="243"/>
        <v>0</v>
      </c>
      <c r="BE45" s="404">
        <f t="shared" si="244"/>
        <v>0</v>
      </c>
      <c r="BF45" s="422"/>
      <c r="BG45" s="595"/>
      <c r="BH45" s="500">
        <f t="shared" si="245"/>
        <v>0</v>
      </c>
      <c r="BI45" s="404">
        <f t="shared" si="246"/>
        <v>0</v>
      </c>
      <c r="BJ45" s="500">
        <f t="shared" si="247"/>
        <v>0</v>
      </c>
      <c r="BK45" s="404">
        <f t="shared" si="248"/>
        <v>0</v>
      </c>
      <c r="BL45" s="500">
        <f t="shared" si="249"/>
        <v>0</v>
      </c>
      <c r="BM45" s="404">
        <f t="shared" si="250"/>
        <v>0</v>
      </c>
      <c r="BN45" s="422">
        <v>1702</v>
      </c>
      <c r="BO45" s="595">
        <v>1469</v>
      </c>
      <c r="BP45" s="500">
        <f t="shared" si="251"/>
        <v>0</v>
      </c>
      <c r="BQ45" s="404">
        <f t="shared" si="252"/>
        <v>0</v>
      </c>
      <c r="BR45" s="422">
        <v>68</v>
      </c>
      <c r="BS45" s="595">
        <v>61</v>
      </c>
      <c r="BT45" s="500">
        <f t="shared" si="253"/>
        <v>0</v>
      </c>
      <c r="BU45" s="404">
        <f t="shared" si="254"/>
        <v>0</v>
      </c>
      <c r="BV45" s="422">
        <v>1</v>
      </c>
      <c r="BW45" s="595">
        <v>4</v>
      </c>
      <c r="BX45" s="500">
        <f t="shared" si="255"/>
        <v>0</v>
      </c>
      <c r="BY45" s="404">
        <f t="shared" si="256"/>
        <v>0</v>
      </c>
      <c r="BZ45" s="500">
        <f t="shared" si="257"/>
        <v>1771</v>
      </c>
      <c r="CA45" s="404">
        <f t="shared" si="258"/>
        <v>1534</v>
      </c>
      <c r="CB45" s="500">
        <f t="shared" si="259"/>
        <v>0</v>
      </c>
      <c r="CC45" s="404">
        <f t="shared" si="260"/>
        <v>0</v>
      </c>
      <c r="CD45" s="564">
        <v>5.6</v>
      </c>
      <c r="CE45" s="581">
        <v>5.5529999999999999</v>
      </c>
      <c r="CF45" s="500">
        <f t="shared" si="261"/>
        <v>9531.1999999999989</v>
      </c>
      <c r="CG45" s="404">
        <f t="shared" si="262"/>
        <v>8157.357</v>
      </c>
      <c r="CH45" s="564">
        <v>6.3014000000000001</v>
      </c>
      <c r="CI45" s="581">
        <v>6.1559999999999997</v>
      </c>
      <c r="CJ45" s="500">
        <f t="shared" si="263"/>
        <v>428.49520000000001</v>
      </c>
      <c r="CK45" s="404">
        <f t="shared" si="264"/>
        <v>375.51599999999996</v>
      </c>
      <c r="CL45" s="564">
        <v>13.08</v>
      </c>
      <c r="CM45" s="581">
        <v>16.125</v>
      </c>
      <c r="CN45" s="500">
        <f t="shared" si="265"/>
        <v>13.08</v>
      </c>
      <c r="CO45" s="404">
        <f t="shared" si="266"/>
        <v>64.5</v>
      </c>
      <c r="CP45" s="500">
        <f t="shared" si="267"/>
        <v>5.6311548277809136</v>
      </c>
      <c r="CQ45" s="237">
        <f t="shared" si="268"/>
        <v>5.6045456323337675</v>
      </c>
      <c r="CR45" s="500">
        <f t="shared" si="269"/>
        <v>9972.7751999999982</v>
      </c>
      <c r="CS45" s="404">
        <f t="shared" si="270"/>
        <v>8597.3729999999996</v>
      </c>
      <c r="CT45" s="565"/>
      <c r="CU45" s="581"/>
      <c r="CV45" s="500">
        <f t="shared" si="271"/>
        <v>0</v>
      </c>
      <c r="CW45" s="404">
        <f t="shared" si="272"/>
        <v>0</v>
      </c>
      <c r="CX45" s="565"/>
      <c r="CY45" s="581"/>
      <c r="CZ45" s="500">
        <f t="shared" si="273"/>
        <v>0</v>
      </c>
      <c r="DA45" s="404">
        <f t="shared" si="274"/>
        <v>0</v>
      </c>
      <c r="DB45" s="565"/>
      <c r="DC45" s="581"/>
      <c r="DD45" s="500">
        <f t="shared" si="275"/>
        <v>0</v>
      </c>
      <c r="DE45" s="404">
        <f t="shared" si="276"/>
        <v>0</v>
      </c>
      <c r="DF45" s="500">
        <f t="shared" si="277"/>
        <v>0</v>
      </c>
      <c r="DG45" s="404">
        <f t="shared" si="278"/>
        <v>0</v>
      </c>
      <c r="DH45" s="500">
        <f t="shared" si="279"/>
        <v>0</v>
      </c>
      <c r="DI45" s="404">
        <f t="shared" si="280"/>
        <v>0</v>
      </c>
      <c r="DJ45" s="500">
        <f t="shared" si="281"/>
        <v>4808</v>
      </c>
      <c r="DK45" s="404">
        <f t="shared" si="282"/>
        <v>4913</v>
      </c>
      <c r="DL45" s="500">
        <f t="shared" si="283"/>
        <v>0</v>
      </c>
      <c r="DM45" s="404">
        <f t="shared" si="284"/>
        <v>0</v>
      </c>
      <c r="DN45" s="236">
        <f t="shared" si="285"/>
        <v>4.9970663893510814</v>
      </c>
      <c r="DO45" s="237">
        <f t="shared" si="286"/>
        <v>4.9465257480154694</v>
      </c>
      <c r="DP45" s="500">
        <f t="shared" si="287"/>
        <v>24025.895199999999</v>
      </c>
      <c r="DQ45" s="404">
        <f t="shared" si="288"/>
        <v>24302.281000000003</v>
      </c>
      <c r="DR45" s="500">
        <f t="shared" si="289"/>
        <v>0</v>
      </c>
      <c r="DS45" s="404">
        <f t="shared" si="290"/>
        <v>0</v>
      </c>
      <c r="DT45" s="500">
        <f t="shared" si="291"/>
        <v>0</v>
      </c>
      <c r="DU45" s="404">
        <f t="shared" si="292"/>
        <v>0</v>
      </c>
      <c r="DV45" s="565">
        <v>4744</v>
      </c>
      <c r="DW45" s="582">
        <v>4648</v>
      </c>
      <c r="DX45" s="500">
        <f t="shared" si="293"/>
        <v>0</v>
      </c>
      <c r="DY45" s="404">
        <f t="shared" si="294"/>
        <v>0</v>
      </c>
      <c r="DZ45" s="565">
        <v>2499</v>
      </c>
      <c r="EA45" s="582">
        <v>2774</v>
      </c>
      <c r="EB45" s="500">
        <f t="shared" si="295"/>
        <v>0</v>
      </c>
      <c r="EC45" s="404">
        <f t="shared" si="296"/>
        <v>0</v>
      </c>
      <c r="ED45" s="565">
        <v>2</v>
      </c>
      <c r="EE45" s="582"/>
      <c r="EF45" s="500">
        <f t="shared" si="297"/>
        <v>0</v>
      </c>
      <c r="EG45" s="404">
        <f t="shared" si="298"/>
        <v>0</v>
      </c>
      <c r="EH45" s="500">
        <f t="shared" si="299"/>
        <v>7245</v>
      </c>
      <c r="EI45" s="404">
        <f t="shared" si="300"/>
        <v>7422</v>
      </c>
      <c r="EJ45" s="500">
        <f t="shared" si="301"/>
        <v>0</v>
      </c>
      <c r="EK45" s="404">
        <f t="shared" si="302"/>
        <v>0</v>
      </c>
      <c r="EL45" s="564">
        <v>3.2220699829999999</v>
      </c>
      <c r="EM45" s="583">
        <v>3.339</v>
      </c>
      <c r="EN45" s="500">
        <f t="shared" si="303"/>
        <v>15285.499999352</v>
      </c>
      <c r="EO45" s="404">
        <f t="shared" si="304"/>
        <v>15519.672</v>
      </c>
      <c r="EP45" s="564">
        <v>3.5356142460000002</v>
      </c>
      <c r="EQ45" s="583">
        <v>3.5870000000000002</v>
      </c>
      <c r="ER45" s="500">
        <f t="shared" si="305"/>
        <v>8835.5000007540002</v>
      </c>
      <c r="ES45" s="404">
        <f t="shared" si="306"/>
        <v>9950.3379999999997</v>
      </c>
      <c r="ET45" s="564">
        <v>22.5</v>
      </c>
      <c r="EU45" s="583"/>
      <c r="EV45" s="500">
        <f t="shared" si="307"/>
        <v>45</v>
      </c>
      <c r="EW45" s="404">
        <f t="shared" si="308"/>
        <v>0</v>
      </c>
      <c r="EX45" s="236">
        <f t="shared" si="309"/>
        <v>3.3355417529476878</v>
      </c>
      <c r="EY45" s="237">
        <f t="shared" si="310"/>
        <v>3.4316909188897875</v>
      </c>
      <c r="EZ45" s="500">
        <f t="shared" si="311"/>
        <v>24166.000000106</v>
      </c>
      <c r="FA45" s="404">
        <f t="shared" si="312"/>
        <v>25470.010000000002</v>
      </c>
      <c r="FB45" s="565"/>
      <c r="FC45" s="583"/>
      <c r="FD45" s="500">
        <f t="shared" si="313"/>
        <v>0</v>
      </c>
      <c r="FE45" s="404">
        <f t="shared" si="314"/>
        <v>0</v>
      </c>
      <c r="FF45" s="565"/>
      <c r="FG45" s="583"/>
      <c r="FH45" s="500">
        <f t="shared" si="315"/>
        <v>0</v>
      </c>
      <c r="FI45" s="404">
        <f t="shared" si="316"/>
        <v>0</v>
      </c>
      <c r="FJ45" s="565"/>
      <c r="FK45" s="583"/>
      <c r="FL45" s="500">
        <f t="shared" si="317"/>
        <v>0</v>
      </c>
      <c r="FM45" s="404">
        <f t="shared" si="318"/>
        <v>0</v>
      </c>
      <c r="FN45" s="500">
        <f t="shared" si="319"/>
        <v>0</v>
      </c>
      <c r="FO45" s="404">
        <f t="shared" si="320"/>
        <v>0</v>
      </c>
      <c r="FP45" s="500">
        <f t="shared" si="321"/>
        <v>0</v>
      </c>
      <c r="FQ45" s="404">
        <f t="shared" si="322"/>
        <v>0</v>
      </c>
      <c r="FR45" s="565">
        <v>76</v>
      </c>
      <c r="FS45" s="423">
        <v>66</v>
      </c>
      <c r="FT45" s="500">
        <f t="shared" si="323"/>
        <v>0</v>
      </c>
      <c r="FU45" s="404">
        <f t="shared" si="324"/>
        <v>0</v>
      </c>
      <c r="FV45" s="564">
        <v>6.0045000000000002</v>
      </c>
      <c r="FW45" s="584">
        <v>6.923</v>
      </c>
      <c r="FX45" s="500">
        <f t="shared" si="325"/>
        <v>456.34199999999998</v>
      </c>
      <c r="FY45" s="404">
        <f t="shared" si="326"/>
        <v>456.91800000000001</v>
      </c>
      <c r="FZ45" s="564"/>
      <c r="GA45" s="584"/>
      <c r="GB45" s="500">
        <f t="shared" si="327"/>
        <v>0</v>
      </c>
      <c r="GC45" s="404">
        <f t="shared" si="328"/>
        <v>0</v>
      </c>
      <c r="GD45" s="510">
        <f t="shared" si="329"/>
        <v>9418</v>
      </c>
      <c r="GE45" s="404">
        <f t="shared" si="330"/>
        <v>9419</v>
      </c>
      <c r="GF45" s="500">
        <f t="shared" si="331"/>
        <v>0</v>
      </c>
      <c r="GG45" s="404">
        <f t="shared" si="332"/>
        <v>0</v>
      </c>
      <c r="GH45" s="500">
        <f t="shared" si="333"/>
        <v>38547.339999352</v>
      </c>
      <c r="GI45" s="404">
        <f t="shared" si="334"/>
        <v>39021.423000000003</v>
      </c>
      <c r="GJ45" s="500" t="str">
        <f t="shared" si="335"/>
        <v/>
      </c>
      <c r="GK45" s="404" t="str">
        <f t="shared" si="336"/>
        <v/>
      </c>
      <c r="GL45" s="510">
        <f t="shared" si="337"/>
        <v>2631</v>
      </c>
      <c r="GM45" s="404">
        <f t="shared" si="338"/>
        <v>2912</v>
      </c>
      <c r="GN45" s="500">
        <f t="shared" si="339"/>
        <v>0</v>
      </c>
      <c r="GO45" s="404">
        <f t="shared" si="340"/>
        <v>0</v>
      </c>
      <c r="GP45" s="500">
        <f t="shared" si="341"/>
        <v>9572.475200754001</v>
      </c>
      <c r="GQ45" s="404">
        <f t="shared" si="342"/>
        <v>10686.368</v>
      </c>
      <c r="GR45" s="500">
        <f t="shared" si="343"/>
        <v>0</v>
      </c>
      <c r="GS45" s="404">
        <f t="shared" si="344"/>
        <v>0</v>
      </c>
      <c r="GT45" s="510">
        <f t="shared" si="345"/>
        <v>12049</v>
      </c>
      <c r="GU45" s="404">
        <f t="shared" si="346"/>
        <v>12331</v>
      </c>
      <c r="GV45" s="500">
        <f t="shared" si="347"/>
        <v>0</v>
      </c>
      <c r="GW45" s="404">
        <f t="shared" si="348"/>
        <v>0</v>
      </c>
      <c r="GX45" s="500">
        <f t="shared" si="349"/>
        <v>48119.815200106001</v>
      </c>
      <c r="GY45" s="404">
        <f t="shared" si="350"/>
        <v>49707.791000000005</v>
      </c>
      <c r="GZ45" s="500" t="str">
        <f t="shared" si="351"/>
        <v/>
      </c>
      <c r="HA45" s="404" t="str">
        <f t="shared" si="352"/>
        <v/>
      </c>
      <c r="HB45" s="510">
        <f t="shared" si="353"/>
        <v>4</v>
      </c>
      <c r="HC45" s="404">
        <f t="shared" si="354"/>
        <v>4</v>
      </c>
      <c r="HD45" s="500">
        <f t="shared" si="355"/>
        <v>0</v>
      </c>
      <c r="HE45" s="404">
        <f t="shared" si="356"/>
        <v>0</v>
      </c>
      <c r="HF45" s="500">
        <f t="shared" si="357"/>
        <v>72.08</v>
      </c>
      <c r="HG45" s="404">
        <f t="shared" si="358"/>
        <v>64.5</v>
      </c>
      <c r="HH45" s="500" t="str">
        <f t="shared" si="359"/>
        <v/>
      </c>
      <c r="HI45" s="404" t="str">
        <f t="shared" si="360"/>
        <v/>
      </c>
      <c r="HJ45" s="510">
        <f t="shared" si="361"/>
        <v>48648.237200105992</v>
      </c>
      <c r="HK45" s="404">
        <f t="shared" si="362"/>
        <v>50229.209000000003</v>
      </c>
      <c r="HL45" s="500" t="str">
        <f t="shared" si="363"/>
        <v/>
      </c>
      <c r="HM45" s="404" t="str">
        <f t="shared" si="364"/>
        <v/>
      </c>
    </row>
    <row r="46" spans="1:221" ht="15">
      <c r="A46" s="589" t="s">
        <v>543</v>
      </c>
      <c r="B46" s="590" t="s">
        <v>801</v>
      </c>
      <c r="C46" s="596"/>
      <c r="D46" s="592">
        <v>134130</v>
      </c>
      <c r="E46" s="592">
        <v>1</v>
      </c>
      <c r="F46" s="422">
        <v>8515</v>
      </c>
      <c r="G46" s="593">
        <v>8604</v>
      </c>
      <c r="H46" s="422">
        <v>323</v>
      </c>
      <c r="I46" s="594">
        <v>388</v>
      </c>
      <c r="J46" s="500">
        <f t="shared" si="215"/>
        <v>8192</v>
      </c>
      <c r="K46" s="404">
        <f t="shared" si="216"/>
        <v>8216</v>
      </c>
      <c r="L46" s="422">
        <v>120</v>
      </c>
      <c r="M46" s="595">
        <v>120</v>
      </c>
      <c r="N46" s="500">
        <f t="shared" si="217"/>
        <v>8192</v>
      </c>
      <c r="O46" s="404">
        <f t="shared" si="218"/>
        <v>8216</v>
      </c>
      <c r="P46" s="500">
        <f t="shared" si="219"/>
        <v>0</v>
      </c>
      <c r="Q46" s="404">
        <f t="shared" si="220"/>
        <v>0</v>
      </c>
      <c r="R46" s="422">
        <v>1816</v>
      </c>
      <c r="S46" s="595">
        <v>2176</v>
      </c>
      <c r="T46" s="500">
        <f t="shared" si="221"/>
        <v>0</v>
      </c>
      <c r="U46" s="404">
        <f t="shared" si="222"/>
        <v>0</v>
      </c>
      <c r="V46" s="422">
        <v>19</v>
      </c>
      <c r="W46" s="595">
        <v>24</v>
      </c>
      <c r="X46" s="500">
        <f t="shared" si="223"/>
        <v>0</v>
      </c>
      <c r="Y46" s="404">
        <f t="shared" si="224"/>
        <v>0</v>
      </c>
      <c r="Z46" s="422">
        <v>1</v>
      </c>
      <c r="AA46" s="595"/>
      <c r="AB46" s="500">
        <f t="shared" si="225"/>
        <v>0</v>
      </c>
      <c r="AC46" s="404">
        <f t="shared" si="226"/>
        <v>0</v>
      </c>
      <c r="AD46" s="500">
        <f t="shared" si="227"/>
        <v>1836</v>
      </c>
      <c r="AE46" s="404">
        <f t="shared" si="228"/>
        <v>2200</v>
      </c>
      <c r="AF46" s="500">
        <f t="shared" si="229"/>
        <v>0</v>
      </c>
      <c r="AG46" s="404">
        <f t="shared" si="230"/>
        <v>0</v>
      </c>
      <c r="AH46" s="564">
        <v>4.2050999999999998</v>
      </c>
      <c r="AI46" s="580">
        <v>4.1879999999999997</v>
      </c>
      <c r="AJ46" s="500">
        <f t="shared" si="231"/>
        <v>7636.4615999999996</v>
      </c>
      <c r="AK46" s="404">
        <f t="shared" si="232"/>
        <v>9113.0879999999997</v>
      </c>
      <c r="AL46" s="564">
        <v>5.9729999999999999</v>
      </c>
      <c r="AM46" s="580">
        <v>5.75</v>
      </c>
      <c r="AN46" s="500">
        <f t="shared" si="233"/>
        <v>113.48699999999999</v>
      </c>
      <c r="AO46" s="404">
        <f t="shared" si="234"/>
        <v>138</v>
      </c>
      <c r="AP46" s="564">
        <v>11</v>
      </c>
      <c r="AQ46" s="580"/>
      <c r="AR46" s="500">
        <f t="shared" si="235"/>
        <v>11</v>
      </c>
      <c r="AS46" s="404">
        <f t="shared" si="236"/>
        <v>0</v>
      </c>
      <c r="AT46" s="236">
        <f t="shared" si="237"/>
        <v>4.2270961873638342</v>
      </c>
      <c r="AU46" s="237">
        <f t="shared" si="238"/>
        <v>4.2050399999999994</v>
      </c>
      <c r="AV46" s="500">
        <f t="shared" si="239"/>
        <v>7760.9485999999997</v>
      </c>
      <c r="AW46" s="404">
        <f t="shared" si="240"/>
        <v>9251.0879999999979</v>
      </c>
      <c r="AX46" s="422"/>
      <c r="AY46" s="595"/>
      <c r="AZ46" s="500">
        <f t="shared" si="241"/>
        <v>0</v>
      </c>
      <c r="BA46" s="404">
        <f t="shared" si="242"/>
        <v>0</v>
      </c>
      <c r="BB46" s="422"/>
      <c r="BC46" s="595"/>
      <c r="BD46" s="500">
        <f t="shared" si="243"/>
        <v>0</v>
      </c>
      <c r="BE46" s="404">
        <f t="shared" si="244"/>
        <v>0</v>
      </c>
      <c r="BF46" s="422"/>
      <c r="BG46" s="595"/>
      <c r="BH46" s="500">
        <f t="shared" si="245"/>
        <v>0</v>
      </c>
      <c r="BI46" s="404">
        <f t="shared" si="246"/>
        <v>0</v>
      </c>
      <c r="BJ46" s="500">
        <f t="shared" si="247"/>
        <v>0</v>
      </c>
      <c r="BK46" s="404">
        <f t="shared" si="248"/>
        <v>0</v>
      </c>
      <c r="BL46" s="500">
        <f t="shared" si="249"/>
        <v>0</v>
      </c>
      <c r="BM46" s="404">
        <f t="shared" si="250"/>
        <v>0</v>
      </c>
      <c r="BN46" s="422">
        <v>4002</v>
      </c>
      <c r="BO46" s="595">
        <v>3708</v>
      </c>
      <c r="BP46" s="500">
        <f t="shared" si="251"/>
        <v>0</v>
      </c>
      <c r="BQ46" s="404">
        <f t="shared" si="252"/>
        <v>0</v>
      </c>
      <c r="BR46" s="422">
        <v>33</v>
      </c>
      <c r="BS46" s="595">
        <v>33</v>
      </c>
      <c r="BT46" s="500">
        <f t="shared" si="253"/>
        <v>0</v>
      </c>
      <c r="BU46" s="404">
        <f t="shared" si="254"/>
        <v>0</v>
      </c>
      <c r="BV46" s="422"/>
      <c r="BW46" s="595"/>
      <c r="BX46" s="500">
        <f t="shared" si="255"/>
        <v>0</v>
      </c>
      <c r="BY46" s="404">
        <f t="shared" si="256"/>
        <v>0</v>
      </c>
      <c r="BZ46" s="500">
        <f t="shared" si="257"/>
        <v>4035</v>
      </c>
      <c r="CA46" s="404">
        <f t="shared" si="258"/>
        <v>3741</v>
      </c>
      <c r="CB46" s="500">
        <f t="shared" si="259"/>
        <v>0</v>
      </c>
      <c r="CC46" s="404">
        <f t="shared" si="260"/>
        <v>0</v>
      </c>
      <c r="CD46" s="564">
        <v>4.5</v>
      </c>
      <c r="CE46" s="581">
        <v>4.5220000000000002</v>
      </c>
      <c r="CF46" s="500">
        <f t="shared" si="261"/>
        <v>18009</v>
      </c>
      <c r="CG46" s="404">
        <f t="shared" si="262"/>
        <v>16767.576000000001</v>
      </c>
      <c r="CH46" s="564">
        <v>5.0909089999999999</v>
      </c>
      <c r="CI46" s="581">
        <v>5.03</v>
      </c>
      <c r="CJ46" s="500">
        <f t="shared" si="263"/>
        <v>167.99999700000001</v>
      </c>
      <c r="CK46" s="404">
        <f t="shared" si="264"/>
        <v>165.99</v>
      </c>
      <c r="CL46" s="564"/>
      <c r="CM46" s="581"/>
      <c r="CN46" s="500">
        <f t="shared" si="265"/>
        <v>0</v>
      </c>
      <c r="CO46" s="404">
        <f t="shared" si="266"/>
        <v>0</v>
      </c>
      <c r="CP46" s="500">
        <f t="shared" si="267"/>
        <v>4.5048327130111518</v>
      </c>
      <c r="CQ46" s="237">
        <f t="shared" si="268"/>
        <v>4.5264811547714521</v>
      </c>
      <c r="CR46" s="500">
        <f t="shared" si="269"/>
        <v>18176.999996999999</v>
      </c>
      <c r="CS46" s="404">
        <f t="shared" si="270"/>
        <v>16933.566000000003</v>
      </c>
      <c r="CT46" s="565"/>
      <c r="CU46" s="581"/>
      <c r="CV46" s="500">
        <f t="shared" si="271"/>
        <v>0</v>
      </c>
      <c r="CW46" s="404">
        <f t="shared" si="272"/>
        <v>0</v>
      </c>
      <c r="CX46" s="565"/>
      <c r="CY46" s="581"/>
      <c r="CZ46" s="500">
        <f t="shared" si="273"/>
        <v>0</v>
      </c>
      <c r="DA46" s="404">
        <f t="shared" si="274"/>
        <v>0</v>
      </c>
      <c r="DB46" s="565"/>
      <c r="DC46" s="581"/>
      <c r="DD46" s="500">
        <f t="shared" si="275"/>
        <v>0</v>
      </c>
      <c r="DE46" s="404">
        <f t="shared" si="276"/>
        <v>0</v>
      </c>
      <c r="DF46" s="500">
        <f t="shared" si="277"/>
        <v>0</v>
      </c>
      <c r="DG46" s="404">
        <f t="shared" si="278"/>
        <v>0</v>
      </c>
      <c r="DH46" s="500">
        <f t="shared" si="279"/>
        <v>0</v>
      </c>
      <c r="DI46" s="404">
        <f t="shared" si="280"/>
        <v>0</v>
      </c>
      <c r="DJ46" s="500">
        <f t="shared" si="281"/>
        <v>5871</v>
      </c>
      <c r="DK46" s="404">
        <f t="shared" si="282"/>
        <v>5941</v>
      </c>
      <c r="DL46" s="500">
        <f t="shared" si="283"/>
        <v>0</v>
      </c>
      <c r="DM46" s="404">
        <f t="shared" si="284"/>
        <v>0</v>
      </c>
      <c r="DN46" s="236">
        <f t="shared" si="285"/>
        <v>4.4179779589507744</v>
      </c>
      <c r="DO46" s="237">
        <f t="shared" si="286"/>
        <v>4.4074489143241884</v>
      </c>
      <c r="DP46" s="500">
        <f t="shared" si="287"/>
        <v>25937.948596999995</v>
      </c>
      <c r="DQ46" s="404">
        <f t="shared" si="288"/>
        <v>26184.654000000002</v>
      </c>
      <c r="DR46" s="500">
        <f t="shared" si="289"/>
        <v>0</v>
      </c>
      <c r="DS46" s="404">
        <f t="shared" si="290"/>
        <v>0</v>
      </c>
      <c r="DT46" s="500">
        <f t="shared" si="291"/>
        <v>0</v>
      </c>
      <c r="DU46" s="404">
        <f t="shared" si="292"/>
        <v>0</v>
      </c>
      <c r="DV46" s="565">
        <v>1963</v>
      </c>
      <c r="DW46" s="582">
        <v>1923</v>
      </c>
      <c r="DX46" s="500">
        <f t="shared" si="293"/>
        <v>0</v>
      </c>
      <c r="DY46" s="404">
        <f t="shared" si="294"/>
        <v>0</v>
      </c>
      <c r="DZ46" s="565">
        <v>216</v>
      </c>
      <c r="EA46" s="582">
        <v>224</v>
      </c>
      <c r="EB46" s="500">
        <f t="shared" si="295"/>
        <v>0</v>
      </c>
      <c r="EC46" s="404">
        <f t="shared" si="296"/>
        <v>0</v>
      </c>
      <c r="ED46" s="565"/>
      <c r="EE46" s="582"/>
      <c r="EF46" s="500">
        <f t="shared" si="297"/>
        <v>0</v>
      </c>
      <c r="EG46" s="404">
        <f t="shared" si="298"/>
        <v>0</v>
      </c>
      <c r="EH46" s="500">
        <f t="shared" si="299"/>
        <v>2179</v>
      </c>
      <c r="EI46" s="404">
        <f t="shared" si="300"/>
        <v>2147</v>
      </c>
      <c r="EJ46" s="500">
        <f t="shared" si="301"/>
        <v>0</v>
      </c>
      <c r="EK46" s="404">
        <f t="shared" si="302"/>
        <v>0</v>
      </c>
      <c r="EL46" s="564">
        <v>2.8841059599999999</v>
      </c>
      <c r="EM46" s="583">
        <v>2.9489999999999998</v>
      </c>
      <c r="EN46" s="500">
        <f t="shared" si="303"/>
        <v>5661.49999948</v>
      </c>
      <c r="EO46" s="404">
        <f t="shared" si="304"/>
        <v>5670.9269999999997</v>
      </c>
      <c r="EP46" s="564">
        <v>3.5069444000000001</v>
      </c>
      <c r="EQ46" s="583">
        <v>3.6880000000000002</v>
      </c>
      <c r="ER46" s="500">
        <f t="shared" si="305"/>
        <v>757.4999904</v>
      </c>
      <c r="ES46" s="404">
        <f t="shared" si="306"/>
        <v>826.11200000000008</v>
      </c>
      <c r="ET46" s="564"/>
      <c r="EU46" s="583"/>
      <c r="EV46" s="500">
        <f t="shared" si="307"/>
        <v>0</v>
      </c>
      <c r="EW46" s="404">
        <f t="shared" si="308"/>
        <v>0</v>
      </c>
      <c r="EX46" s="236">
        <f t="shared" si="309"/>
        <v>2.9458467140339604</v>
      </c>
      <c r="EY46" s="237">
        <f t="shared" si="310"/>
        <v>3.026101071262226</v>
      </c>
      <c r="EZ46" s="500">
        <f t="shared" si="311"/>
        <v>6418.9999898799997</v>
      </c>
      <c r="FA46" s="404">
        <f t="shared" si="312"/>
        <v>6497.0389999999998</v>
      </c>
      <c r="FB46" s="565"/>
      <c r="FC46" s="583"/>
      <c r="FD46" s="500">
        <f t="shared" si="313"/>
        <v>0</v>
      </c>
      <c r="FE46" s="404">
        <f t="shared" si="314"/>
        <v>0</v>
      </c>
      <c r="FF46" s="565"/>
      <c r="FG46" s="583"/>
      <c r="FH46" s="500">
        <f t="shared" si="315"/>
        <v>0</v>
      </c>
      <c r="FI46" s="404">
        <f t="shared" si="316"/>
        <v>0</v>
      </c>
      <c r="FJ46" s="565"/>
      <c r="FK46" s="583"/>
      <c r="FL46" s="500">
        <f t="shared" si="317"/>
        <v>0</v>
      </c>
      <c r="FM46" s="404">
        <f t="shared" si="318"/>
        <v>0</v>
      </c>
      <c r="FN46" s="500">
        <f t="shared" si="319"/>
        <v>0</v>
      </c>
      <c r="FO46" s="404">
        <f t="shared" si="320"/>
        <v>0</v>
      </c>
      <c r="FP46" s="500">
        <f t="shared" si="321"/>
        <v>0</v>
      </c>
      <c r="FQ46" s="404">
        <f t="shared" si="322"/>
        <v>0</v>
      </c>
      <c r="FR46" s="565">
        <v>142</v>
      </c>
      <c r="FS46" s="423">
        <v>128</v>
      </c>
      <c r="FT46" s="500">
        <f t="shared" si="323"/>
        <v>0</v>
      </c>
      <c r="FU46" s="404">
        <f t="shared" si="324"/>
        <v>0</v>
      </c>
      <c r="FV46" s="564">
        <v>6.29</v>
      </c>
      <c r="FW46" s="584">
        <v>5.8369999999999997</v>
      </c>
      <c r="FX46" s="500">
        <f t="shared" si="325"/>
        <v>893.18</v>
      </c>
      <c r="FY46" s="404">
        <f t="shared" si="326"/>
        <v>747.13599999999997</v>
      </c>
      <c r="FZ46" s="564"/>
      <c r="GA46" s="584"/>
      <c r="GB46" s="500">
        <f t="shared" si="327"/>
        <v>0</v>
      </c>
      <c r="GC46" s="404">
        <f t="shared" si="328"/>
        <v>0</v>
      </c>
      <c r="GD46" s="510">
        <f t="shared" si="329"/>
        <v>7781</v>
      </c>
      <c r="GE46" s="404">
        <f t="shared" si="330"/>
        <v>7807</v>
      </c>
      <c r="GF46" s="500">
        <f t="shared" si="331"/>
        <v>0</v>
      </c>
      <c r="GG46" s="404">
        <f t="shared" si="332"/>
        <v>0</v>
      </c>
      <c r="GH46" s="500">
        <f t="shared" si="333"/>
        <v>31306.961599479997</v>
      </c>
      <c r="GI46" s="404">
        <f t="shared" si="334"/>
        <v>31551.591</v>
      </c>
      <c r="GJ46" s="500" t="str">
        <f t="shared" si="335"/>
        <v/>
      </c>
      <c r="GK46" s="404" t="str">
        <f t="shared" si="336"/>
        <v/>
      </c>
      <c r="GL46" s="510">
        <f t="shared" si="337"/>
        <v>268</v>
      </c>
      <c r="GM46" s="404">
        <f t="shared" si="338"/>
        <v>281</v>
      </c>
      <c r="GN46" s="500">
        <f t="shared" si="339"/>
        <v>0</v>
      </c>
      <c r="GO46" s="404">
        <f t="shared" si="340"/>
        <v>0</v>
      </c>
      <c r="GP46" s="500">
        <f t="shared" si="341"/>
        <v>1038.9869874000001</v>
      </c>
      <c r="GQ46" s="404">
        <f t="shared" si="342"/>
        <v>1130.1020000000001</v>
      </c>
      <c r="GR46" s="500">
        <f t="shared" si="343"/>
        <v>0</v>
      </c>
      <c r="GS46" s="404">
        <f t="shared" si="344"/>
        <v>0</v>
      </c>
      <c r="GT46" s="510">
        <f t="shared" si="345"/>
        <v>8049</v>
      </c>
      <c r="GU46" s="404">
        <f t="shared" si="346"/>
        <v>8088</v>
      </c>
      <c r="GV46" s="500">
        <f t="shared" si="347"/>
        <v>0</v>
      </c>
      <c r="GW46" s="404">
        <f t="shared" si="348"/>
        <v>0</v>
      </c>
      <c r="GX46" s="500">
        <f t="shared" si="349"/>
        <v>32345.948586879997</v>
      </c>
      <c r="GY46" s="404">
        <f t="shared" si="350"/>
        <v>32681.692999999999</v>
      </c>
      <c r="GZ46" s="500" t="str">
        <f t="shared" si="351"/>
        <v/>
      </c>
      <c r="HA46" s="404" t="str">
        <f t="shared" si="352"/>
        <v/>
      </c>
      <c r="HB46" s="510">
        <f t="shared" si="353"/>
        <v>1</v>
      </c>
      <c r="HC46" s="404">
        <f t="shared" si="354"/>
        <v>0</v>
      </c>
      <c r="HD46" s="500">
        <f t="shared" si="355"/>
        <v>0</v>
      </c>
      <c r="HE46" s="404">
        <f t="shared" si="356"/>
        <v>0</v>
      </c>
      <c r="HF46" s="500">
        <f t="shared" si="357"/>
        <v>11</v>
      </c>
      <c r="HG46" s="404" t="str">
        <f t="shared" si="358"/>
        <v/>
      </c>
      <c r="HH46" s="500" t="str">
        <f t="shared" si="359"/>
        <v/>
      </c>
      <c r="HI46" s="404" t="str">
        <f t="shared" si="360"/>
        <v/>
      </c>
      <c r="HJ46" s="510">
        <f t="shared" si="361"/>
        <v>33250.128586879997</v>
      </c>
      <c r="HK46" s="404">
        <f t="shared" si="362"/>
        <v>33428.829000000005</v>
      </c>
      <c r="HL46" s="500" t="str">
        <f t="shared" si="363"/>
        <v/>
      </c>
      <c r="HM46" s="404" t="str">
        <f t="shared" si="364"/>
        <v/>
      </c>
    </row>
    <row r="47" spans="1:221" ht="15">
      <c r="A47" s="589" t="s">
        <v>543</v>
      </c>
      <c r="B47" s="590" t="s">
        <v>802</v>
      </c>
      <c r="C47" s="596"/>
      <c r="D47" s="592">
        <v>137351</v>
      </c>
      <c r="E47" s="592">
        <v>1</v>
      </c>
      <c r="F47" s="422">
        <v>9389</v>
      </c>
      <c r="G47" s="597">
        <v>9290</v>
      </c>
      <c r="H47" s="422">
        <v>238</v>
      </c>
      <c r="I47" s="595">
        <v>244</v>
      </c>
      <c r="J47" s="500">
        <f t="shared" si="215"/>
        <v>9151</v>
      </c>
      <c r="K47" s="404">
        <f t="shared" si="216"/>
        <v>9046</v>
      </c>
      <c r="L47" s="422">
        <v>120</v>
      </c>
      <c r="M47" s="595">
        <v>120</v>
      </c>
      <c r="N47" s="500">
        <f t="shared" si="217"/>
        <v>9151</v>
      </c>
      <c r="O47" s="404">
        <f t="shared" si="218"/>
        <v>9046</v>
      </c>
      <c r="P47" s="500">
        <f t="shared" si="219"/>
        <v>0</v>
      </c>
      <c r="Q47" s="404">
        <f t="shared" si="220"/>
        <v>0</v>
      </c>
      <c r="R47" s="422">
        <v>2265</v>
      </c>
      <c r="S47" s="595">
        <v>2290</v>
      </c>
      <c r="T47" s="500">
        <f t="shared" si="221"/>
        <v>0</v>
      </c>
      <c r="U47" s="404">
        <f t="shared" si="222"/>
        <v>0</v>
      </c>
      <c r="V47" s="422">
        <v>27</v>
      </c>
      <c r="W47" s="595">
        <v>22</v>
      </c>
      <c r="X47" s="500">
        <f t="shared" si="223"/>
        <v>0</v>
      </c>
      <c r="Y47" s="404">
        <f t="shared" si="224"/>
        <v>0</v>
      </c>
      <c r="Z47" s="422"/>
      <c r="AA47" s="595"/>
      <c r="AB47" s="500">
        <f t="shared" si="225"/>
        <v>0</v>
      </c>
      <c r="AC47" s="404">
        <f t="shared" si="226"/>
        <v>0</v>
      </c>
      <c r="AD47" s="500">
        <f t="shared" si="227"/>
        <v>2292</v>
      </c>
      <c r="AE47" s="404">
        <f t="shared" si="228"/>
        <v>2312</v>
      </c>
      <c r="AF47" s="500">
        <f t="shared" si="229"/>
        <v>0</v>
      </c>
      <c r="AG47" s="404">
        <f t="shared" si="230"/>
        <v>0</v>
      </c>
      <c r="AH47" s="598">
        <v>4.650963</v>
      </c>
      <c r="AI47" s="599">
        <v>4.3280000000000003</v>
      </c>
      <c r="AJ47" s="500">
        <f t="shared" si="231"/>
        <v>10534.431194999999</v>
      </c>
      <c r="AK47" s="404">
        <f t="shared" si="232"/>
        <v>9911.1200000000008</v>
      </c>
      <c r="AL47" s="598">
        <v>5.413462</v>
      </c>
      <c r="AM47" s="599">
        <v>5.6390000000000002</v>
      </c>
      <c r="AN47" s="500">
        <f t="shared" si="233"/>
        <v>146.16347400000001</v>
      </c>
      <c r="AO47" s="404">
        <f t="shared" si="234"/>
        <v>124.05800000000001</v>
      </c>
      <c r="AP47" s="598"/>
      <c r="AQ47" s="599"/>
      <c r="AR47" s="500">
        <f t="shared" si="235"/>
        <v>0</v>
      </c>
      <c r="AS47" s="404">
        <f t="shared" si="236"/>
        <v>0</v>
      </c>
      <c r="AT47" s="236">
        <f t="shared" si="237"/>
        <v>4.6599453180628272</v>
      </c>
      <c r="AU47" s="237">
        <f t="shared" si="238"/>
        <v>4.3404749134948108</v>
      </c>
      <c r="AV47" s="500">
        <f t="shared" si="239"/>
        <v>10680.594669</v>
      </c>
      <c r="AW47" s="404">
        <f t="shared" si="240"/>
        <v>10035.178000000004</v>
      </c>
      <c r="AX47" s="422"/>
      <c r="AY47" s="595"/>
      <c r="AZ47" s="500">
        <f t="shared" si="241"/>
        <v>0</v>
      </c>
      <c r="BA47" s="404">
        <f t="shared" si="242"/>
        <v>0</v>
      </c>
      <c r="BB47" s="422"/>
      <c r="BC47" s="595"/>
      <c r="BD47" s="500">
        <f t="shared" si="243"/>
        <v>0</v>
      </c>
      <c r="BE47" s="404">
        <f t="shared" si="244"/>
        <v>0</v>
      </c>
      <c r="BF47" s="422"/>
      <c r="BG47" s="595"/>
      <c r="BH47" s="500">
        <f t="shared" si="245"/>
        <v>0</v>
      </c>
      <c r="BI47" s="404">
        <f t="shared" si="246"/>
        <v>0</v>
      </c>
      <c r="BJ47" s="500">
        <f t="shared" si="247"/>
        <v>0</v>
      </c>
      <c r="BK47" s="404">
        <f t="shared" si="248"/>
        <v>0</v>
      </c>
      <c r="BL47" s="500">
        <f t="shared" si="249"/>
        <v>0</v>
      </c>
      <c r="BM47" s="404">
        <f t="shared" si="250"/>
        <v>0</v>
      </c>
      <c r="BN47" s="422">
        <v>1339</v>
      </c>
      <c r="BO47" s="595">
        <v>1109</v>
      </c>
      <c r="BP47" s="500">
        <f t="shared" si="251"/>
        <v>0</v>
      </c>
      <c r="BQ47" s="404">
        <f t="shared" si="252"/>
        <v>0</v>
      </c>
      <c r="BR47" s="422">
        <v>28</v>
      </c>
      <c r="BS47" s="595">
        <v>22</v>
      </c>
      <c r="BT47" s="500">
        <f t="shared" si="253"/>
        <v>0</v>
      </c>
      <c r="BU47" s="404">
        <f t="shared" si="254"/>
        <v>0</v>
      </c>
      <c r="BV47" s="422">
        <v>30</v>
      </c>
      <c r="BW47" s="595">
        <v>5</v>
      </c>
      <c r="BX47" s="500">
        <f t="shared" si="255"/>
        <v>0</v>
      </c>
      <c r="BY47" s="404">
        <f t="shared" si="256"/>
        <v>0</v>
      </c>
      <c r="BZ47" s="500">
        <f t="shared" si="257"/>
        <v>1397</v>
      </c>
      <c r="CA47" s="404">
        <f t="shared" si="258"/>
        <v>1136</v>
      </c>
      <c r="CB47" s="500">
        <f t="shared" si="259"/>
        <v>0</v>
      </c>
      <c r="CC47" s="404">
        <f t="shared" si="260"/>
        <v>0</v>
      </c>
      <c r="CD47" s="598">
        <v>5.5806639999999996</v>
      </c>
      <c r="CE47" s="581">
        <v>5.5810000000000004</v>
      </c>
      <c r="CF47" s="500">
        <f t="shared" si="261"/>
        <v>7472.5090959999998</v>
      </c>
      <c r="CG47" s="404">
        <f t="shared" si="262"/>
        <v>6189.3290000000006</v>
      </c>
      <c r="CH47" s="598">
        <v>6.7222220000000004</v>
      </c>
      <c r="CI47" s="581">
        <v>6.4379999999999997</v>
      </c>
      <c r="CJ47" s="500">
        <f t="shared" si="263"/>
        <v>188.222216</v>
      </c>
      <c r="CK47" s="404">
        <f t="shared" si="264"/>
        <v>141.636</v>
      </c>
      <c r="CL47" s="598">
        <v>12.04</v>
      </c>
      <c r="CM47" s="581">
        <v>13.75</v>
      </c>
      <c r="CN47" s="500">
        <f t="shared" si="265"/>
        <v>361.2</v>
      </c>
      <c r="CO47" s="404">
        <f t="shared" si="266"/>
        <v>68.75</v>
      </c>
      <c r="CP47" s="500">
        <f t="shared" si="267"/>
        <v>5.7422557709377235</v>
      </c>
      <c r="CQ47" s="237">
        <f t="shared" si="268"/>
        <v>5.6335519366197193</v>
      </c>
      <c r="CR47" s="500">
        <f t="shared" si="269"/>
        <v>8021.9313119999997</v>
      </c>
      <c r="CS47" s="404">
        <f t="shared" si="270"/>
        <v>6399.7150000000011</v>
      </c>
      <c r="CT47" s="565"/>
      <c r="CU47" s="581"/>
      <c r="CV47" s="500">
        <f t="shared" si="271"/>
        <v>0</v>
      </c>
      <c r="CW47" s="404">
        <f t="shared" si="272"/>
        <v>0</v>
      </c>
      <c r="CX47" s="565"/>
      <c r="CY47" s="581"/>
      <c r="CZ47" s="500">
        <f t="shared" si="273"/>
        <v>0</v>
      </c>
      <c r="DA47" s="404">
        <f t="shared" si="274"/>
        <v>0</v>
      </c>
      <c r="DB47" s="565"/>
      <c r="DC47" s="581"/>
      <c r="DD47" s="500">
        <f t="shared" si="275"/>
        <v>0</v>
      </c>
      <c r="DE47" s="404">
        <f t="shared" si="276"/>
        <v>0</v>
      </c>
      <c r="DF47" s="500">
        <f t="shared" si="277"/>
        <v>0</v>
      </c>
      <c r="DG47" s="404">
        <f t="shared" si="278"/>
        <v>0</v>
      </c>
      <c r="DH47" s="500">
        <f t="shared" si="279"/>
        <v>0</v>
      </c>
      <c r="DI47" s="404">
        <f t="shared" si="280"/>
        <v>0</v>
      </c>
      <c r="DJ47" s="500">
        <f t="shared" si="281"/>
        <v>3689</v>
      </c>
      <c r="DK47" s="404">
        <f t="shared" si="282"/>
        <v>3448</v>
      </c>
      <c r="DL47" s="500">
        <f t="shared" si="283"/>
        <v>0</v>
      </c>
      <c r="DM47" s="404">
        <f t="shared" si="284"/>
        <v>0</v>
      </c>
      <c r="DN47" s="236">
        <f t="shared" si="285"/>
        <v>5.0698091572241797</v>
      </c>
      <c r="DO47" s="237">
        <f t="shared" si="286"/>
        <v>4.7665002900232025</v>
      </c>
      <c r="DP47" s="500">
        <f t="shared" si="287"/>
        <v>18702.525980999999</v>
      </c>
      <c r="DQ47" s="404">
        <f t="shared" si="288"/>
        <v>16434.893000000004</v>
      </c>
      <c r="DR47" s="500">
        <f t="shared" si="289"/>
        <v>0</v>
      </c>
      <c r="DS47" s="404">
        <f t="shared" si="290"/>
        <v>0</v>
      </c>
      <c r="DT47" s="500">
        <f t="shared" si="291"/>
        <v>0</v>
      </c>
      <c r="DU47" s="404">
        <f t="shared" si="292"/>
        <v>0</v>
      </c>
      <c r="DV47" s="565">
        <v>3126</v>
      </c>
      <c r="DW47" s="582">
        <v>3603</v>
      </c>
      <c r="DX47" s="500">
        <f t="shared" si="293"/>
        <v>0</v>
      </c>
      <c r="DY47" s="404">
        <f t="shared" si="294"/>
        <v>0</v>
      </c>
      <c r="DZ47" s="565">
        <v>1150</v>
      </c>
      <c r="EA47" s="582">
        <v>1401</v>
      </c>
      <c r="EB47" s="500">
        <f t="shared" si="295"/>
        <v>0</v>
      </c>
      <c r="EC47" s="404">
        <f t="shared" si="296"/>
        <v>0</v>
      </c>
      <c r="ED47" s="565"/>
      <c r="EE47" s="582"/>
      <c r="EF47" s="500">
        <f t="shared" si="297"/>
        <v>0</v>
      </c>
      <c r="EG47" s="404">
        <f t="shared" si="298"/>
        <v>0</v>
      </c>
      <c r="EH47" s="500">
        <f t="shared" si="299"/>
        <v>4276</v>
      </c>
      <c r="EI47" s="404">
        <f t="shared" si="300"/>
        <v>5004</v>
      </c>
      <c r="EJ47" s="500">
        <f t="shared" si="301"/>
        <v>0</v>
      </c>
      <c r="EK47" s="404">
        <f t="shared" si="302"/>
        <v>0</v>
      </c>
      <c r="EL47" s="598">
        <v>3.0465719999999998</v>
      </c>
      <c r="EM47" s="583">
        <v>3.09</v>
      </c>
      <c r="EN47" s="500">
        <f t="shared" si="303"/>
        <v>9523.5840719999997</v>
      </c>
      <c r="EO47" s="404">
        <f t="shared" si="304"/>
        <v>11133.269999999999</v>
      </c>
      <c r="EP47" s="598">
        <v>3.7</v>
      </c>
      <c r="EQ47" s="583">
        <v>3.6749999999999998</v>
      </c>
      <c r="ER47" s="500">
        <f t="shared" si="305"/>
        <v>4255</v>
      </c>
      <c r="ES47" s="404">
        <f t="shared" si="306"/>
        <v>5148.6750000000002</v>
      </c>
      <c r="ET47" s="564"/>
      <c r="EU47" s="583"/>
      <c r="EV47" s="500">
        <f t="shared" si="307"/>
        <v>0</v>
      </c>
      <c r="EW47" s="404">
        <f t="shared" si="308"/>
        <v>0</v>
      </c>
      <c r="EX47" s="236">
        <f t="shared" si="309"/>
        <v>3.2223068456501403</v>
      </c>
      <c r="EY47" s="237">
        <f t="shared" si="310"/>
        <v>3.2537859712230217</v>
      </c>
      <c r="EZ47" s="500">
        <f t="shared" si="311"/>
        <v>13778.584072</v>
      </c>
      <c r="FA47" s="404">
        <f t="shared" si="312"/>
        <v>16281.945000000002</v>
      </c>
      <c r="FB47" s="565"/>
      <c r="FC47" s="583"/>
      <c r="FD47" s="500">
        <f t="shared" si="313"/>
        <v>0</v>
      </c>
      <c r="FE47" s="404">
        <f t="shared" si="314"/>
        <v>0</v>
      </c>
      <c r="FF47" s="565"/>
      <c r="FG47" s="583"/>
      <c r="FH47" s="500">
        <f t="shared" si="315"/>
        <v>0</v>
      </c>
      <c r="FI47" s="404">
        <f t="shared" si="316"/>
        <v>0</v>
      </c>
      <c r="FJ47" s="565"/>
      <c r="FK47" s="583"/>
      <c r="FL47" s="500">
        <f t="shared" si="317"/>
        <v>0</v>
      </c>
      <c r="FM47" s="404">
        <f t="shared" si="318"/>
        <v>0</v>
      </c>
      <c r="FN47" s="500">
        <f t="shared" si="319"/>
        <v>0</v>
      </c>
      <c r="FO47" s="404">
        <f t="shared" si="320"/>
        <v>0</v>
      </c>
      <c r="FP47" s="500">
        <f t="shared" si="321"/>
        <v>0</v>
      </c>
      <c r="FQ47" s="404">
        <f t="shared" si="322"/>
        <v>0</v>
      </c>
      <c r="FR47" s="565">
        <v>1186</v>
      </c>
      <c r="FS47" s="423">
        <v>594</v>
      </c>
      <c r="FT47" s="500">
        <f t="shared" si="323"/>
        <v>0</v>
      </c>
      <c r="FU47" s="404">
        <f t="shared" si="324"/>
        <v>0</v>
      </c>
      <c r="FV47" s="598">
        <v>5.42</v>
      </c>
      <c r="FW47" s="584">
        <v>5.3689999999999998</v>
      </c>
      <c r="FX47" s="500">
        <f t="shared" si="325"/>
        <v>6428.12</v>
      </c>
      <c r="FY47" s="404">
        <f t="shared" si="326"/>
        <v>3189.1859999999997</v>
      </c>
      <c r="FZ47" s="564"/>
      <c r="GA47" s="584"/>
      <c r="GB47" s="500">
        <f t="shared" si="327"/>
        <v>0</v>
      </c>
      <c r="GC47" s="404">
        <f t="shared" si="328"/>
        <v>0</v>
      </c>
      <c r="GD47" s="510">
        <f t="shared" si="329"/>
        <v>6730</v>
      </c>
      <c r="GE47" s="404">
        <f t="shared" si="330"/>
        <v>7002</v>
      </c>
      <c r="GF47" s="500">
        <f t="shared" si="331"/>
        <v>0</v>
      </c>
      <c r="GG47" s="404">
        <f t="shared" si="332"/>
        <v>0</v>
      </c>
      <c r="GH47" s="500">
        <f t="shared" si="333"/>
        <v>27530.524362999997</v>
      </c>
      <c r="GI47" s="404">
        <f t="shared" si="334"/>
        <v>27233.718999999997</v>
      </c>
      <c r="GJ47" s="500" t="str">
        <f t="shared" si="335"/>
        <v/>
      </c>
      <c r="GK47" s="404" t="str">
        <f t="shared" si="336"/>
        <v/>
      </c>
      <c r="GL47" s="510">
        <f t="shared" si="337"/>
        <v>1205</v>
      </c>
      <c r="GM47" s="404">
        <f t="shared" si="338"/>
        <v>1445</v>
      </c>
      <c r="GN47" s="500">
        <f t="shared" si="339"/>
        <v>0</v>
      </c>
      <c r="GO47" s="404">
        <f t="shared" si="340"/>
        <v>0</v>
      </c>
      <c r="GP47" s="500">
        <f t="shared" si="341"/>
        <v>4589.3856900000001</v>
      </c>
      <c r="GQ47" s="404">
        <f t="shared" si="342"/>
        <v>5414.3690000000006</v>
      </c>
      <c r="GR47" s="500">
        <f t="shared" si="343"/>
        <v>0</v>
      </c>
      <c r="GS47" s="404">
        <f t="shared" si="344"/>
        <v>0</v>
      </c>
      <c r="GT47" s="510">
        <f t="shared" si="345"/>
        <v>7935</v>
      </c>
      <c r="GU47" s="404">
        <f t="shared" si="346"/>
        <v>8447</v>
      </c>
      <c r="GV47" s="500">
        <f t="shared" si="347"/>
        <v>0</v>
      </c>
      <c r="GW47" s="404">
        <f t="shared" si="348"/>
        <v>0</v>
      </c>
      <c r="GX47" s="500">
        <f t="shared" si="349"/>
        <v>32119.910052999996</v>
      </c>
      <c r="GY47" s="404">
        <f t="shared" si="350"/>
        <v>32648.087999999996</v>
      </c>
      <c r="GZ47" s="500" t="str">
        <f t="shared" si="351"/>
        <v/>
      </c>
      <c r="HA47" s="404" t="str">
        <f t="shared" si="352"/>
        <v/>
      </c>
      <c r="HB47" s="510">
        <f t="shared" si="353"/>
        <v>30</v>
      </c>
      <c r="HC47" s="404">
        <f t="shared" si="354"/>
        <v>5</v>
      </c>
      <c r="HD47" s="500">
        <f t="shared" si="355"/>
        <v>0</v>
      </c>
      <c r="HE47" s="404">
        <f t="shared" si="356"/>
        <v>0</v>
      </c>
      <c r="HF47" s="500">
        <f t="shared" si="357"/>
        <v>361.2</v>
      </c>
      <c r="HG47" s="404">
        <f t="shared" si="358"/>
        <v>68.75</v>
      </c>
      <c r="HH47" s="500" t="str">
        <f t="shared" si="359"/>
        <v/>
      </c>
      <c r="HI47" s="404" t="str">
        <f t="shared" si="360"/>
        <v/>
      </c>
      <c r="HJ47" s="510">
        <f t="shared" si="361"/>
        <v>38909.230052999999</v>
      </c>
      <c r="HK47" s="404">
        <f t="shared" si="362"/>
        <v>35906.024000000005</v>
      </c>
      <c r="HL47" s="500" t="str">
        <f t="shared" si="363"/>
        <v/>
      </c>
      <c r="HM47" s="404" t="str">
        <f t="shared" si="364"/>
        <v/>
      </c>
    </row>
    <row r="48" spans="1:221" ht="15">
      <c r="A48" s="600" t="s">
        <v>543</v>
      </c>
      <c r="B48" s="590" t="s">
        <v>803</v>
      </c>
      <c r="C48" s="596" t="s">
        <v>781</v>
      </c>
      <c r="D48" s="592">
        <v>133650</v>
      </c>
      <c r="E48" s="592">
        <v>3</v>
      </c>
      <c r="F48" s="422">
        <v>1560</v>
      </c>
      <c r="G48" s="593">
        <v>1507</v>
      </c>
      <c r="H48" s="422">
        <v>13</v>
      </c>
      <c r="I48" s="594">
        <v>10</v>
      </c>
      <c r="J48" s="500">
        <f t="shared" si="215"/>
        <v>1547</v>
      </c>
      <c r="K48" s="404">
        <f t="shared" si="216"/>
        <v>1497</v>
      </c>
      <c r="L48" s="422">
        <v>120</v>
      </c>
      <c r="M48" s="595">
        <v>120</v>
      </c>
      <c r="N48" s="500">
        <f t="shared" si="217"/>
        <v>1547</v>
      </c>
      <c r="O48" s="404">
        <f t="shared" si="218"/>
        <v>1497</v>
      </c>
      <c r="P48" s="500">
        <f t="shared" si="219"/>
        <v>0</v>
      </c>
      <c r="Q48" s="404">
        <f t="shared" si="220"/>
        <v>0</v>
      </c>
      <c r="R48" s="422">
        <v>62</v>
      </c>
      <c r="S48" s="595">
        <v>68</v>
      </c>
      <c r="T48" s="500">
        <f t="shared" si="221"/>
        <v>0</v>
      </c>
      <c r="U48" s="404">
        <f t="shared" si="222"/>
        <v>0</v>
      </c>
      <c r="V48" s="422"/>
      <c r="W48" s="595"/>
      <c r="X48" s="500">
        <f t="shared" si="223"/>
        <v>0</v>
      </c>
      <c r="Y48" s="404">
        <f t="shared" si="224"/>
        <v>0</v>
      </c>
      <c r="Z48" s="422"/>
      <c r="AA48" s="595"/>
      <c r="AB48" s="500">
        <f t="shared" si="225"/>
        <v>0</v>
      </c>
      <c r="AC48" s="404">
        <f t="shared" si="226"/>
        <v>0</v>
      </c>
      <c r="AD48" s="500">
        <f t="shared" si="227"/>
        <v>62</v>
      </c>
      <c r="AE48" s="404">
        <f t="shared" si="228"/>
        <v>68</v>
      </c>
      <c r="AF48" s="500">
        <f t="shared" si="229"/>
        <v>0</v>
      </c>
      <c r="AG48" s="404">
        <f t="shared" si="230"/>
        <v>0</v>
      </c>
      <c r="AH48" s="564">
        <v>4.6290322579999996</v>
      </c>
      <c r="AI48" s="580">
        <v>4.7869999999999999</v>
      </c>
      <c r="AJ48" s="500">
        <f t="shared" si="231"/>
        <v>286.99999999599999</v>
      </c>
      <c r="AK48" s="404">
        <f t="shared" si="232"/>
        <v>325.51600000000002</v>
      </c>
      <c r="AL48" s="564"/>
      <c r="AM48" s="580"/>
      <c r="AN48" s="500">
        <f t="shared" si="233"/>
        <v>0</v>
      </c>
      <c r="AO48" s="404">
        <f t="shared" si="234"/>
        <v>0</v>
      </c>
      <c r="AP48" s="564"/>
      <c r="AQ48" s="580"/>
      <c r="AR48" s="500">
        <f t="shared" si="235"/>
        <v>0</v>
      </c>
      <c r="AS48" s="404">
        <f t="shared" si="236"/>
        <v>0</v>
      </c>
      <c r="AT48" s="236">
        <f t="shared" si="237"/>
        <v>4.6290322579999996</v>
      </c>
      <c r="AU48" s="237">
        <f t="shared" si="238"/>
        <v>4.7869999999999999</v>
      </c>
      <c r="AV48" s="500">
        <f t="shared" si="239"/>
        <v>286.99999999599999</v>
      </c>
      <c r="AW48" s="404">
        <f t="shared" si="240"/>
        <v>325.51600000000002</v>
      </c>
      <c r="AX48" s="422"/>
      <c r="AY48" s="595"/>
      <c r="AZ48" s="500">
        <f t="shared" si="241"/>
        <v>0</v>
      </c>
      <c r="BA48" s="404">
        <f t="shared" si="242"/>
        <v>0</v>
      </c>
      <c r="BB48" s="422"/>
      <c r="BC48" s="595"/>
      <c r="BD48" s="500">
        <f t="shared" si="243"/>
        <v>0</v>
      </c>
      <c r="BE48" s="404">
        <f t="shared" si="244"/>
        <v>0</v>
      </c>
      <c r="BF48" s="422"/>
      <c r="BG48" s="595"/>
      <c r="BH48" s="500">
        <f t="shared" si="245"/>
        <v>0</v>
      </c>
      <c r="BI48" s="404">
        <f t="shared" si="246"/>
        <v>0</v>
      </c>
      <c r="BJ48" s="500">
        <f t="shared" si="247"/>
        <v>0</v>
      </c>
      <c r="BK48" s="404">
        <f t="shared" si="248"/>
        <v>0</v>
      </c>
      <c r="BL48" s="500">
        <f t="shared" si="249"/>
        <v>0</v>
      </c>
      <c r="BM48" s="404">
        <f t="shared" si="250"/>
        <v>0</v>
      </c>
      <c r="BN48" s="422">
        <v>994</v>
      </c>
      <c r="BO48" s="595">
        <v>984</v>
      </c>
      <c r="BP48" s="500">
        <f t="shared" si="251"/>
        <v>0</v>
      </c>
      <c r="BQ48" s="404">
        <f t="shared" si="252"/>
        <v>0</v>
      </c>
      <c r="BR48" s="422">
        <v>3</v>
      </c>
      <c r="BS48" s="595">
        <v>7</v>
      </c>
      <c r="BT48" s="500">
        <f t="shared" si="253"/>
        <v>0</v>
      </c>
      <c r="BU48" s="404">
        <f t="shared" si="254"/>
        <v>0</v>
      </c>
      <c r="BV48" s="422">
        <v>26</v>
      </c>
      <c r="BW48" s="595">
        <v>2</v>
      </c>
      <c r="BX48" s="500">
        <f t="shared" si="255"/>
        <v>0</v>
      </c>
      <c r="BY48" s="404">
        <f t="shared" si="256"/>
        <v>0</v>
      </c>
      <c r="BZ48" s="500">
        <f t="shared" si="257"/>
        <v>1023</v>
      </c>
      <c r="CA48" s="404">
        <f t="shared" si="258"/>
        <v>993</v>
      </c>
      <c r="CB48" s="500">
        <f t="shared" si="259"/>
        <v>0</v>
      </c>
      <c r="CC48" s="404">
        <f t="shared" si="260"/>
        <v>0</v>
      </c>
      <c r="CD48" s="564">
        <v>5.8</v>
      </c>
      <c r="CE48" s="581">
        <v>5.7539999999999996</v>
      </c>
      <c r="CF48" s="500">
        <f t="shared" si="261"/>
        <v>5765.2</v>
      </c>
      <c r="CG48" s="404">
        <f t="shared" si="262"/>
        <v>5661.9359999999997</v>
      </c>
      <c r="CH48" s="564">
        <v>5.8330000000000002</v>
      </c>
      <c r="CI48" s="581">
        <v>5.2859999999999996</v>
      </c>
      <c r="CJ48" s="500">
        <f t="shared" si="263"/>
        <v>17.499000000000002</v>
      </c>
      <c r="CK48" s="404">
        <f t="shared" si="264"/>
        <v>37.001999999999995</v>
      </c>
      <c r="CL48" s="564">
        <v>11.692299999999999</v>
      </c>
      <c r="CM48" s="581">
        <v>13.5</v>
      </c>
      <c r="CN48" s="500">
        <f t="shared" si="265"/>
        <v>303.99979999999999</v>
      </c>
      <c r="CO48" s="404">
        <f t="shared" si="266"/>
        <v>27</v>
      </c>
      <c r="CP48" s="500">
        <f t="shared" si="267"/>
        <v>5.9498521994134892</v>
      </c>
      <c r="CQ48" s="237">
        <f t="shared" si="268"/>
        <v>5.7663021148036258</v>
      </c>
      <c r="CR48" s="500">
        <f t="shared" si="269"/>
        <v>6086.6987999999992</v>
      </c>
      <c r="CS48" s="404">
        <f t="shared" si="270"/>
        <v>5725.9380000000001</v>
      </c>
      <c r="CT48" s="565"/>
      <c r="CU48" s="581"/>
      <c r="CV48" s="500">
        <f t="shared" si="271"/>
        <v>0</v>
      </c>
      <c r="CW48" s="404">
        <f t="shared" si="272"/>
        <v>0</v>
      </c>
      <c r="CX48" s="565"/>
      <c r="CY48" s="581"/>
      <c r="CZ48" s="500">
        <f t="shared" si="273"/>
        <v>0</v>
      </c>
      <c r="DA48" s="404">
        <f t="shared" si="274"/>
        <v>0</v>
      </c>
      <c r="DB48" s="565"/>
      <c r="DC48" s="581"/>
      <c r="DD48" s="500">
        <f t="shared" si="275"/>
        <v>0</v>
      </c>
      <c r="DE48" s="404">
        <f t="shared" si="276"/>
        <v>0</v>
      </c>
      <c r="DF48" s="500">
        <f t="shared" si="277"/>
        <v>0</v>
      </c>
      <c r="DG48" s="404">
        <f t="shared" si="278"/>
        <v>0</v>
      </c>
      <c r="DH48" s="500">
        <f t="shared" si="279"/>
        <v>0</v>
      </c>
      <c r="DI48" s="404">
        <f t="shared" si="280"/>
        <v>0</v>
      </c>
      <c r="DJ48" s="500">
        <f t="shared" si="281"/>
        <v>1085</v>
      </c>
      <c r="DK48" s="404">
        <f t="shared" si="282"/>
        <v>1061</v>
      </c>
      <c r="DL48" s="500">
        <f t="shared" si="283"/>
        <v>0</v>
      </c>
      <c r="DM48" s="404">
        <f t="shared" si="284"/>
        <v>0</v>
      </c>
      <c r="DN48" s="236">
        <f t="shared" si="285"/>
        <v>5.8743767741898614</v>
      </c>
      <c r="DO48" s="237">
        <f t="shared" si="286"/>
        <v>5.7035381715362865</v>
      </c>
      <c r="DP48" s="500">
        <f t="shared" si="287"/>
        <v>6373.6987999959993</v>
      </c>
      <c r="DQ48" s="404">
        <f t="shared" si="288"/>
        <v>6051.4539999999997</v>
      </c>
      <c r="DR48" s="500">
        <f t="shared" si="289"/>
        <v>0</v>
      </c>
      <c r="DS48" s="404">
        <f t="shared" si="290"/>
        <v>0</v>
      </c>
      <c r="DT48" s="500">
        <f t="shared" si="291"/>
        <v>0</v>
      </c>
      <c r="DU48" s="404">
        <f t="shared" si="292"/>
        <v>0</v>
      </c>
      <c r="DV48" s="565">
        <v>345</v>
      </c>
      <c r="DW48" s="582">
        <v>330</v>
      </c>
      <c r="DX48" s="500">
        <f t="shared" si="293"/>
        <v>0</v>
      </c>
      <c r="DY48" s="404">
        <f t="shared" si="294"/>
        <v>0</v>
      </c>
      <c r="DZ48" s="565">
        <v>33</v>
      </c>
      <c r="EA48" s="582">
        <v>31</v>
      </c>
      <c r="EB48" s="500">
        <f t="shared" si="295"/>
        <v>0</v>
      </c>
      <c r="EC48" s="404">
        <f t="shared" si="296"/>
        <v>0</v>
      </c>
      <c r="ED48" s="565"/>
      <c r="EE48" s="582">
        <v>2</v>
      </c>
      <c r="EF48" s="500">
        <f t="shared" si="297"/>
        <v>0</v>
      </c>
      <c r="EG48" s="404">
        <f t="shared" si="298"/>
        <v>0</v>
      </c>
      <c r="EH48" s="500">
        <f t="shared" si="299"/>
        <v>378</v>
      </c>
      <c r="EI48" s="404">
        <f t="shared" si="300"/>
        <v>363</v>
      </c>
      <c r="EJ48" s="500">
        <f t="shared" si="301"/>
        <v>0</v>
      </c>
      <c r="EK48" s="404">
        <f t="shared" si="302"/>
        <v>0</v>
      </c>
      <c r="EL48" s="564">
        <v>3.8463768119999999</v>
      </c>
      <c r="EM48" s="583">
        <v>3.9889999999999999</v>
      </c>
      <c r="EN48" s="500">
        <f t="shared" si="303"/>
        <v>1327.0000001399999</v>
      </c>
      <c r="EO48" s="404">
        <f t="shared" si="304"/>
        <v>1316.37</v>
      </c>
      <c r="EP48" s="564">
        <v>5.5606060609999997</v>
      </c>
      <c r="EQ48" s="583">
        <v>4.3869999999999996</v>
      </c>
      <c r="ER48" s="500">
        <f t="shared" si="305"/>
        <v>183.50000001299998</v>
      </c>
      <c r="ES48" s="404">
        <f t="shared" si="306"/>
        <v>135.99699999999999</v>
      </c>
      <c r="ET48" s="564"/>
      <c r="EU48" s="583">
        <v>15</v>
      </c>
      <c r="EV48" s="500">
        <f t="shared" si="307"/>
        <v>0</v>
      </c>
      <c r="EW48" s="404">
        <f t="shared" si="308"/>
        <v>30</v>
      </c>
      <c r="EX48" s="236">
        <f t="shared" si="309"/>
        <v>3.9960317464365072</v>
      </c>
      <c r="EY48" s="237">
        <f t="shared" si="310"/>
        <v>4.08365564738292</v>
      </c>
      <c r="EZ48" s="500">
        <f t="shared" si="311"/>
        <v>1510.5000001529997</v>
      </c>
      <c r="FA48" s="404">
        <f t="shared" si="312"/>
        <v>1482.367</v>
      </c>
      <c r="FB48" s="565"/>
      <c r="FC48" s="583"/>
      <c r="FD48" s="500">
        <f t="shared" si="313"/>
        <v>0</v>
      </c>
      <c r="FE48" s="404">
        <f t="shared" si="314"/>
        <v>0</v>
      </c>
      <c r="FF48" s="565"/>
      <c r="FG48" s="583"/>
      <c r="FH48" s="500">
        <f t="shared" si="315"/>
        <v>0</v>
      </c>
      <c r="FI48" s="404">
        <f t="shared" si="316"/>
        <v>0</v>
      </c>
      <c r="FJ48" s="565"/>
      <c r="FK48" s="583"/>
      <c r="FL48" s="500">
        <f t="shared" si="317"/>
        <v>0</v>
      </c>
      <c r="FM48" s="404">
        <f t="shared" si="318"/>
        <v>0</v>
      </c>
      <c r="FN48" s="500">
        <f t="shared" si="319"/>
        <v>0</v>
      </c>
      <c r="FO48" s="404">
        <f t="shared" si="320"/>
        <v>0</v>
      </c>
      <c r="FP48" s="500">
        <f t="shared" si="321"/>
        <v>0</v>
      </c>
      <c r="FQ48" s="404">
        <f t="shared" si="322"/>
        <v>0</v>
      </c>
      <c r="FR48" s="565">
        <v>84</v>
      </c>
      <c r="FS48" s="423">
        <v>73</v>
      </c>
      <c r="FT48" s="500">
        <f t="shared" si="323"/>
        <v>0</v>
      </c>
      <c r="FU48" s="404">
        <f t="shared" si="324"/>
        <v>0</v>
      </c>
      <c r="FV48" s="564">
        <v>6.2</v>
      </c>
      <c r="FW48" s="584">
        <v>6.2270000000000003</v>
      </c>
      <c r="FX48" s="500">
        <f t="shared" si="325"/>
        <v>520.80000000000007</v>
      </c>
      <c r="FY48" s="404">
        <f t="shared" si="326"/>
        <v>454.57100000000003</v>
      </c>
      <c r="FZ48" s="564"/>
      <c r="GA48" s="584"/>
      <c r="GB48" s="500">
        <f t="shared" si="327"/>
        <v>0</v>
      </c>
      <c r="GC48" s="404">
        <f t="shared" si="328"/>
        <v>0</v>
      </c>
      <c r="GD48" s="510">
        <f t="shared" si="329"/>
        <v>1401</v>
      </c>
      <c r="GE48" s="404">
        <f t="shared" si="330"/>
        <v>1382</v>
      </c>
      <c r="GF48" s="500">
        <f t="shared" si="331"/>
        <v>0</v>
      </c>
      <c r="GG48" s="404">
        <f t="shared" si="332"/>
        <v>0</v>
      </c>
      <c r="GH48" s="500">
        <f t="shared" si="333"/>
        <v>7379.2000001359993</v>
      </c>
      <c r="GI48" s="404">
        <f t="shared" si="334"/>
        <v>7303.8219999999992</v>
      </c>
      <c r="GJ48" s="500" t="str">
        <f t="shared" si="335"/>
        <v/>
      </c>
      <c r="GK48" s="404" t="str">
        <f t="shared" si="336"/>
        <v/>
      </c>
      <c r="GL48" s="510">
        <f t="shared" si="337"/>
        <v>36</v>
      </c>
      <c r="GM48" s="404">
        <f t="shared" si="338"/>
        <v>38</v>
      </c>
      <c r="GN48" s="500">
        <f t="shared" si="339"/>
        <v>0</v>
      </c>
      <c r="GO48" s="404">
        <f t="shared" si="340"/>
        <v>0</v>
      </c>
      <c r="GP48" s="500">
        <f t="shared" si="341"/>
        <v>200.99900001299997</v>
      </c>
      <c r="GQ48" s="404">
        <f t="shared" si="342"/>
        <v>172.99899999999997</v>
      </c>
      <c r="GR48" s="500">
        <f t="shared" si="343"/>
        <v>0</v>
      </c>
      <c r="GS48" s="404">
        <f t="shared" si="344"/>
        <v>0</v>
      </c>
      <c r="GT48" s="510">
        <f t="shared" si="345"/>
        <v>1437</v>
      </c>
      <c r="GU48" s="404">
        <f t="shared" si="346"/>
        <v>1420</v>
      </c>
      <c r="GV48" s="500">
        <f t="shared" si="347"/>
        <v>0</v>
      </c>
      <c r="GW48" s="404">
        <f t="shared" si="348"/>
        <v>0</v>
      </c>
      <c r="GX48" s="500">
        <f t="shared" si="349"/>
        <v>7580.1990001489994</v>
      </c>
      <c r="GY48" s="404">
        <f t="shared" si="350"/>
        <v>7476.820999999999</v>
      </c>
      <c r="GZ48" s="500" t="str">
        <f t="shared" si="351"/>
        <v/>
      </c>
      <c r="HA48" s="404" t="str">
        <f t="shared" si="352"/>
        <v/>
      </c>
      <c r="HB48" s="510">
        <f t="shared" si="353"/>
        <v>26</v>
      </c>
      <c r="HC48" s="404">
        <f t="shared" si="354"/>
        <v>4</v>
      </c>
      <c r="HD48" s="500">
        <f t="shared" si="355"/>
        <v>0</v>
      </c>
      <c r="HE48" s="404">
        <f t="shared" si="356"/>
        <v>0</v>
      </c>
      <c r="HF48" s="500">
        <f t="shared" si="357"/>
        <v>303.99979999999999</v>
      </c>
      <c r="HG48" s="404">
        <f t="shared" si="358"/>
        <v>57</v>
      </c>
      <c r="HH48" s="500" t="str">
        <f t="shared" si="359"/>
        <v/>
      </c>
      <c r="HI48" s="404" t="str">
        <f t="shared" si="360"/>
        <v/>
      </c>
      <c r="HJ48" s="510">
        <f t="shared" si="361"/>
        <v>8404.9988001489983</v>
      </c>
      <c r="HK48" s="404">
        <f t="shared" si="362"/>
        <v>7988.3919999999998</v>
      </c>
      <c r="HL48" s="500" t="str">
        <f t="shared" si="363"/>
        <v/>
      </c>
      <c r="HM48" s="404" t="str">
        <f t="shared" si="364"/>
        <v/>
      </c>
    </row>
    <row r="49" spans="1:221" ht="15">
      <c r="A49" s="600" t="s">
        <v>543</v>
      </c>
      <c r="B49" s="590" t="s">
        <v>804</v>
      </c>
      <c r="C49" s="596"/>
      <c r="D49" s="592">
        <v>136172</v>
      </c>
      <c r="E49" s="592">
        <v>3</v>
      </c>
      <c r="F49" s="422">
        <v>3177</v>
      </c>
      <c r="G49" s="593">
        <v>3207</v>
      </c>
      <c r="H49" s="422">
        <v>19</v>
      </c>
      <c r="I49" s="594">
        <v>25</v>
      </c>
      <c r="J49" s="500">
        <f t="shared" si="215"/>
        <v>3158</v>
      </c>
      <c r="K49" s="404">
        <f t="shared" si="216"/>
        <v>3182</v>
      </c>
      <c r="L49" s="422">
        <v>120</v>
      </c>
      <c r="M49" s="595">
        <v>120</v>
      </c>
      <c r="N49" s="500">
        <f t="shared" si="217"/>
        <v>3158</v>
      </c>
      <c r="O49" s="404">
        <f t="shared" si="218"/>
        <v>3182</v>
      </c>
      <c r="P49" s="500">
        <f t="shared" si="219"/>
        <v>0</v>
      </c>
      <c r="Q49" s="404">
        <f t="shared" si="220"/>
        <v>0</v>
      </c>
      <c r="R49" s="422">
        <v>620</v>
      </c>
      <c r="S49" s="595">
        <v>684</v>
      </c>
      <c r="T49" s="500">
        <f t="shared" si="221"/>
        <v>0</v>
      </c>
      <c r="U49" s="404">
        <f t="shared" si="222"/>
        <v>0</v>
      </c>
      <c r="V49" s="422">
        <v>36</v>
      </c>
      <c r="W49" s="595">
        <v>28</v>
      </c>
      <c r="X49" s="500">
        <f t="shared" si="223"/>
        <v>0</v>
      </c>
      <c r="Y49" s="404">
        <f t="shared" si="224"/>
        <v>0</v>
      </c>
      <c r="Z49" s="422">
        <v>2</v>
      </c>
      <c r="AA49" s="595">
        <v>1</v>
      </c>
      <c r="AB49" s="500">
        <f t="shared" si="225"/>
        <v>0</v>
      </c>
      <c r="AC49" s="404">
        <f t="shared" si="226"/>
        <v>0</v>
      </c>
      <c r="AD49" s="500">
        <f t="shared" si="227"/>
        <v>658</v>
      </c>
      <c r="AE49" s="404">
        <f t="shared" si="228"/>
        <v>713</v>
      </c>
      <c r="AF49" s="500">
        <f t="shared" si="229"/>
        <v>0</v>
      </c>
      <c r="AG49" s="404">
        <f t="shared" si="230"/>
        <v>0</v>
      </c>
      <c r="AH49" s="564">
        <v>4.8411290320000004</v>
      </c>
      <c r="AI49" s="580">
        <v>4.7640000000000002</v>
      </c>
      <c r="AJ49" s="500">
        <f t="shared" si="231"/>
        <v>3001.4999998400003</v>
      </c>
      <c r="AK49" s="404">
        <f t="shared" si="232"/>
        <v>3258.576</v>
      </c>
      <c r="AL49" s="564">
        <v>6.1660000000000004</v>
      </c>
      <c r="AM49" s="580">
        <v>5.7140000000000004</v>
      </c>
      <c r="AN49" s="500">
        <f t="shared" si="233"/>
        <v>221.976</v>
      </c>
      <c r="AO49" s="404">
        <f t="shared" si="234"/>
        <v>159.99200000000002</v>
      </c>
      <c r="AP49" s="564">
        <v>12</v>
      </c>
      <c r="AQ49" s="580">
        <v>13</v>
      </c>
      <c r="AR49" s="500">
        <f t="shared" si="235"/>
        <v>24</v>
      </c>
      <c r="AS49" s="404">
        <f t="shared" si="236"/>
        <v>13</v>
      </c>
      <c r="AT49" s="236">
        <f t="shared" si="237"/>
        <v>4.9353738599392107</v>
      </c>
      <c r="AU49" s="237">
        <f t="shared" si="238"/>
        <v>4.8128583450210378</v>
      </c>
      <c r="AV49" s="500">
        <f t="shared" si="239"/>
        <v>3247.4759998400004</v>
      </c>
      <c r="AW49" s="404">
        <f t="shared" si="240"/>
        <v>3431.5679999999998</v>
      </c>
      <c r="AX49" s="422"/>
      <c r="AY49" s="595"/>
      <c r="AZ49" s="500">
        <f t="shared" si="241"/>
        <v>0</v>
      </c>
      <c r="BA49" s="404">
        <f t="shared" si="242"/>
        <v>0</v>
      </c>
      <c r="BB49" s="422"/>
      <c r="BC49" s="595"/>
      <c r="BD49" s="500">
        <f t="shared" si="243"/>
        <v>0</v>
      </c>
      <c r="BE49" s="404">
        <f t="shared" si="244"/>
        <v>0</v>
      </c>
      <c r="BF49" s="422"/>
      <c r="BG49" s="595"/>
      <c r="BH49" s="500">
        <f t="shared" si="245"/>
        <v>0</v>
      </c>
      <c r="BI49" s="404">
        <f t="shared" si="246"/>
        <v>0</v>
      </c>
      <c r="BJ49" s="500">
        <f t="shared" si="247"/>
        <v>0</v>
      </c>
      <c r="BK49" s="404">
        <f t="shared" si="248"/>
        <v>0</v>
      </c>
      <c r="BL49" s="500">
        <f t="shared" si="249"/>
        <v>0</v>
      </c>
      <c r="BM49" s="404">
        <f t="shared" si="250"/>
        <v>0</v>
      </c>
      <c r="BN49" s="422">
        <v>606</v>
      </c>
      <c r="BO49" s="595">
        <v>512</v>
      </c>
      <c r="BP49" s="500">
        <f t="shared" si="251"/>
        <v>0</v>
      </c>
      <c r="BQ49" s="404">
        <f t="shared" si="252"/>
        <v>0</v>
      </c>
      <c r="BR49" s="422">
        <v>65</v>
      </c>
      <c r="BS49" s="595">
        <v>42</v>
      </c>
      <c r="BT49" s="500">
        <f t="shared" si="253"/>
        <v>0</v>
      </c>
      <c r="BU49" s="404">
        <f t="shared" si="254"/>
        <v>0</v>
      </c>
      <c r="BV49" s="422"/>
      <c r="BW49" s="595"/>
      <c r="BX49" s="500">
        <f t="shared" si="255"/>
        <v>0</v>
      </c>
      <c r="BY49" s="404">
        <f t="shared" si="256"/>
        <v>0</v>
      </c>
      <c r="BZ49" s="500">
        <f t="shared" si="257"/>
        <v>671</v>
      </c>
      <c r="CA49" s="404">
        <f t="shared" si="258"/>
        <v>554</v>
      </c>
      <c r="CB49" s="500">
        <f t="shared" si="259"/>
        <v>0</v>
      </c>
      <c r="CC49" s="404">
        <f t="shared" si="260"/>
        <v>0</v>
      </c>
      <c r="CD49" s="564">
        <v>5.8</v>
      </c>
      <c r="CE49" s="581">
        <v>5.8959999999999999</v>
      </c>
      <c r="CF49" s="500">
        <f t="shared" si="261"/>
        <v>3514.7999999999997</v>
      </c>
      <c r="CG49" s="404">
        <f t="shared" si="262"/>
        <v>3018.752</v>
      </c>
      <c r="CH49" s="564">
        <v>5.6383999999999999</v>
      </c>
      <c r="CI49" s="581">
        <v>6.2140000000000004</v>
      </c>
      <c r="CJ49" s="500">
        <f t="shared" si="263"/>
        <v>366.49599999999998</v>
      </c>
      <c r="CK49" s="404">
        <f t="shared" si="264"/>
        <v>260.988</v>
      </c>
      <c r="CL49" s="564"/>
      <c r="CM49" s="581"/>
      <c r="CN49" s="500">
        <f t="shared" si="265"/>
        <v>0</v>
      </c>
      <c r="CO49" s="404">
        <f t="shared" si="266"/>
        <v>0</v>
      </c>
      <c r="CP49" s="500">
        <f t="shared" si="267"/>
        <v>5.7843457526080471</v>
      </c>
      <c r="CQ49" s="237">
        <f t="shared" si="268"/>
        <v>5.9201083032490969</v>
      </c>
      <c r="CR49" s="500">
        <f t="shared" si="269"/>
        <v>3881.2959999999994</v>
      </c>
      <c r="CS49" s="404">
        <f t="shared" si="270"/>
        <v>3279.74</v>
      </c>
      <c r="CT49" s="565"/>
      <c r="CU49" s="581"/>
      <c r="CV49" s="500">
        <f t="shared" si="271"/>
        <v>0</v>
      </c>
      <c r="CW49" s="404">
        <f t="shared" si="272"/>
        <v>0</v>
      </c>
      <c r="CX49" s="565"/>
      <c r="CY49" s="581"/>
      <c r="CZ49" s="500">
        <f t="shared" si="273"/>
        <v>0</v>
      </c>
      <c r="DA49" s="404">
        <f t="shared" si="274"/>
        <v>0</v>
      </c>
      <c r="DB49" s="565"/>
      <c r="DC49" s="581"/>
      <c r="DD49" s="500">
        <f t="shared" si="275"/>
        <v>0</v>
      </c>
      <c r="DE49" s="404">
        <f t="shared" si="276"/>
        <v>0</v>
      </c>
      <c r="DF49" s="500">
        <f t="shared" si="277"/>
        <v>0</v>
      </c>
      <c r="DG49" s="404">
        <f t="shared" si="278"/>
        <v>0</v>
      </c>
      <c r="DH49" s="500">
        <f t="shared" si="279"/>
        <v>0</v>
      </c>
      <c r="DI49" s="404">
        <f t="shared" si="280"/>
        <v>0</v>
      </c>
      <c r="DJ49" s="500">
        <f t="shared" si="281"/>
        <v>1329</v>
      </c>
      <c r="DK49" s="404">
        <f t="shared" si="282"/>
        <v>1267</v>
      </c>
      <c r="DL49" s="500">
        <f t="shared" si="283"/>
        <v>0</v>
      </c>
      <c r="DM49" s="404">
        <f t="shared" si="284"/>
        <v>0</v>
      </c>
      <c r="DN49" s="236">
        <f t="shared" si="285"/>
        <v>5.3640120390067718</v>
      </c>
      <c r="DO49" s="237">
        <f t="shared" si="286"/>
        <v>5.2970071033938426</v>
      </c>
      <c r="DP49" s="500">
        <f t="shared" si="287"/>
        <v>7128.7719998399998</v>
      </c>
      <c r="DQ49" s="404">
        <f t="shared" si="288"/>
        <v>6711.3079999999982</v>
      </c>
      <c r="DR49" s="500">
        <f t="shared" si="289"/>
        <v>0</v>
      </c>
      <c r="DS49" s="404">
        <f t="shared" si="290"/>
        <v>0</v>
      </c>
      <c r="DT49" s="500">
        <f t="shared" si="291"/>
        <v>0</v>
      </c>
      <c r="DU49" s="404">
        <f t="shared" si="292"/>
        <v>0</v>
      </c>
      <c r="DV49" s="565">
        <v>1279</v>
      </c>
      <c r="DW49" s="582">
        <v>1311</v>
      </c>
      <c r="DX49" s="500">
        <f t="shared" si="293"/>
        <v>0</v>
      </c>
      <c r="DY49" s="404">
        <f t="shared" si="294"/>
        <v>0</v>
      </c>
      <c r="DZ49" s="565">
        <v>515</v>
      </c>
      <c r="EA49" s="582">
        <v>556</v>
      </c>
      <c r="EB49" s="500">
        <f t="shared" si="295"/>
        <v>0</v>
      </c>
      <c r="EC49" s="404">
        <f t="shared" si="296"/>
        <v>0</v>
      </c>
      <c r="ED49" s="565"/>
      <c r="EE49" s="582"/>
      <c r="EF49" s="500">
        <f t="shared" si="297"/>
        <v>0</v>
      </c>
      <c r="EG49" s="404">
        <f t="shared" si="298"/>
        <v>0</v>
      </c>
      <c r="EH49" s="500">
        <f t="shared" si="299"/>
        <v>1794</v>
      </c>
      <c r="EI49" s="404">
        <f t="shared" si="300"/>
        <v>1867</v>
      </c>
      <c r="EJ49" s="500">
        <f t="shared" si="301"/>
        <v>0</v>
      </c>
      <c r="EK49" s="404">
        <f t="shared" si="302"/>
        <v>0</v>
      </c>
      <c r="EL49" s="564">
        <v>3.2130570760000001</v>
      </c>
      <c r="EM49" s="583">
        <v>3.24</v>
      </c>
      <c r="EN49" s="500">
        <f t="shared" si="303"/>
        <v>4109.5000002040006</v>
      </c>
      <c r="EO49" s="404">
        <f t="shared" si="304"/>
        <v>4247.6400000000003</v>
      </c>
      <c r="EP49" s="564">
        <v>3.6291262139999998</v>
      </c>
      <c r="EQ49" s="583">
        <v>3.5950000000000002</v>
      </c>
      <c r="ER49" s="500">
        <f t="shared" si="305"/>
        <v>1869.0000002099998</v>
      </c>
      <c r="ES49" s="404">
        <f t="shared" si="306"/>
        <v>1998.8200000000002</v>
      </c>
      <c r="ET49" s="564"/>
      <c r="EU49" s="583"/>
      <c r="EV49" s="500">
        <f t="shared" si="307"/>
        <v>0</v>
      </c>
      <c r="EW49" s="404">
        <f t="shared" si="308"/>
        <v>0</v>
      </c>
      <c r="EX49" s="236">
        <f t="shared" si="309"/>
        <v>3.3324972131627648</v>
      </c>
      <c r="EY49" s="237">
        <f t="shared" si="310"/>
        <v>3.3457204070701665</v>
      </c>
      <c r="EZ49" s="500">
        <f t="shared" si="311"/>
        <v>5978.5000004140002</v>
      </c>
      <c r="FA49" s="404">
        <f t="shared" si="312"/>
        <v>6246.4600000000009</v>
      </c>
      <c r="FB49" s="565"/>
      <c r="FC49" s="583"/>
      <c r="FD49" s="500">
        <f t="shared" si="313"/>
        <v>0</v>
      </c>
      <c r="FE49" s="404">
        <f t="shared" si="314"/>
        <v>0</v>
      </c>
      <c r="FF49" s="565"/>
      <c r="FG49" s="583"/>
      <c r="FH49" s="500">
        <f t="shared" si="315"/>
        <v>0</v>
      </c>
      <c r="FI49" s="404">
        <f t="shared" si="316"/>
        <v>0</v>
      </c>
      <c r="FJ49" s="565"/>
      <c r="FK49" s="583"/>
      <c r="FL49" s="500">
        <f t="shared" si="317"/>
        <v>0</v>
      </c>
      <c r="FM49" s="404">
        <f t="shared" si="318"/>
        <v>0</v>
      </c>
      <c r="FN49" s="500">
        <f t="shared" si="319"/>
        <v>0</v>
      </c>
      <c r="FO49" s="404">
        <f t="shared" si="320"/>
        <v>0</v>
      </c>
      <c r="FP49" s="500">
        <f t="shared" si="321"/>
        <v>0</v>
      </c>
      <c r="FQ49" s="404">
        <f t="shared" si="322"/>
        <v>0</v>
      </c>
      <c r="FR49" s="565">
        <v>35</v>
      </c>
      <c r="FS49" s="423">
        <v>48</v>
      </c>
      <c r="FT49" s="500">
        <f t="shared" si="323"/>
        <v>0</v>
      </c>
      <c r="FU49" s="404">
        <f t="shared" si="324"/>
        <v>0</v>
      </c>
      <c r="FV49" s="564">
        <v>10.29</v>
      </c>
      <c r="FW49" s="584">
        <v>8.2750000000000004</v>
      </c>
      <c r="FX49" s="500">
        <f t="shared" si="325"/>
        <v>360.15</v>
      </c>
      <c r="FY49" s="404">
        <f t="shared" si="326"/>
        <v>397.20000000000005</v>
      </c>
      <c r="FZ49" s="564"/>
      <c r="GA49" s="584"/>
      <c r="GB49" s="500">
        <f t="shared" si="327"/>
        <v>0</v>
      </c>
      <c r="GC49" s="404">
        <f t="shared" si="328"/>
        <v>0</v>
      </c>
      <c r="GD49" s="510">
        <f t="shared" si="329"/>
        <v>2505</v>
      </c>
      <c r="GE49" s="404">
        <f t="shared" si="330"/>
        <v>2507</v>
      </c>
      <c r="GF49" s="500">
        <f t="shared" si="331"/>
        <v>0</v>
      </c>
      <c r="GG49" s="404">
        <f t="shared" si="332"/>
        <v>0</v>
      </c>
      <c r="GH49" s="500">
        <f t="shared" si="333"/>
        <v>10625.800000044001</v>
      </c>
      <c r="GI49" s="404">
        <f t="shared" si="334"/>
        <v>10524.968000000001</v>
      </c>
      <c r="GJ49" s="500" t="str">
        <f t="shared" si="335"/>
        <v/>
      </c>
      <c r="GK49" s="404" t="str">
        <f t="shared" si="336"/>
        <v/>
      </c>
      <c r="GL49" s="510">
        <f t="shared" si="337"/>
        <v>616</v>
      </c>
      <c r="GM49" s="404">
        <f t="shared" si="338"/>
        <v>626</v>
      </c>
      <c r="GN49" s="500">
        <f t="shared" si="339"/>
        <v>0</v>
      </c>
      <c r="GO49" s="404">
        <f t="shared" si="340"/>
        <v>0</v>
      </c>
      <c r="GP49" s="500">
        <f t="shared" si="341"/>
        <v>2457.4720002099998</v>
      </c>
      <c r="GQ49" s="404">
        <f t="shared" si="342"/>
        <v>2419.8000000000002</v>
      </c>
      <c r="GR49" s="500">
        <f t="shared" si="343"/>
        <v>0</v>
      </c>
      <c r="GS49" s="404">
        <f t="shared" si="344"/>
        <v>0</v>
      </c>
      <c r="GT49" s="510">
        <f t="shared" si="345"/>
        <v>3121</v>
      </c>
      <c r="GU49" s="404">
        <f t="shared" si="346"/>
        <v>3133</v>
      </c>
      <c r="GV49" s="500">
        <f t="shared" si="347"/>
        <v>0</v>
      </c>
      <c r="GW49" s="404">
        <f t="shared" si="348"/>
        <v>0</v>
      </c>
      <c r="GX49" s="500">
        <f t="shared" si="349"/>
        <v>13083.272000254001</v>
      </c>
      <c r="GY49" s="404">
        <f t="shared" si="350"/>
        <v>12944.768</v>
      </c>
      <c r="GZ49" s="500" t="str">
        <f t="shared" si="351"/>
        <v/>
      </c>
      <c r="HA49" s="404" t="str">
        <f t="shared" si="352"/>
        <v/>
      </c>
      <c r="HB49" s="510">
        <f t="shared" si="353"/>
        <v>2</v>
      </c>
      <c r="HC49" s="404">
        <f t="shared" si="354"/>
        <v>1</v>
      </c>
      <c r="HD49" s="500">
        <f t="shared" si="355"/>
        <v>0</v>
      </c>
      <c r="HE49" s="404">
        <f t="shared" si="356"/>
        <v>0</v>
      </c>
      <c r="HF49" s="500">
        <f t="shared" si="357"/>
        <v>24</v>
      </c>
      <c r="HG49" s="404">
        <f t="shared" si="358"/>
        <v>13</v>
      </c>
      <c r="HH49" s="500" t="str">
        <f t="shared" si="359"/>
        <v/>
      </c>
      <c r="HI49" s="404" t="str">
        <f t="shared" si="360"/>
        <v/>
      </c>
      <c r="HJ49" s="510">
        <f t="shared" si="361"/>
        <v>13467.422000254001</v>
      </c>
      <c r="HK49" s="404">
        <f t="shared" si="362"/>
        <v>13354.968000000001</v>
      </c>
      <c r="HL49" s="500" t="str">
        <f t="shared" si="363"/>
        <v/>
      </c>
      <c r="HM49" s="404" t="str">
        <f t="shared" si="364"/>
        <v/>
      </c>
    </row>
    <row r="50" spans="1:221" ht="15">
      <c r="A50" s="600" t="s">
        <v>543</v>
      </c>
      <c r="B50" s="590" t="s">
        <v>805</v>
      </c>
      <c r="C50" s="596"/>
      <c r="D50" s="592">
        <v>138354</v>
      </c>
      <c r="E50" s="592">
        <v>3</v>
      </c>
      <c r="F50" s="422">
        <v>1924</v>
      </c>
      <c r="G50" s="593">
        <v>1926</v>
      </c>
      <c r="H50" s="422">
        <v>20</v>
      </c>
      <c r="I50" s="594">
        <v>9</v>
      </c>
      <c r="J50" s="500">
        <f t="shared" si="215"/>
        <v>1904</v>
      </c>
      <c r="K50" s="404">
        <f t="shared" si="216"/>
        <v>1917</v>
      </c>
      <c r="L50" s="422">
        <v>120</v>
      </c>
      <c r="M50" s="595">
        <v>120</v>
      </c>
      <c r="N50" s="500">
        <f t="shared" si="217"/>
        <v>1904</v>
      </c>
      <c r="O50" s="404">
        <f t="shared" si="218"/>
        <v>1917</v>
      </c>
      <c r="P50" s="500">
        <f t="shared" si="219"/>
        <v>0</v>
      </c>
      <c r="Q50" s="404">
        <f t="shared" si="220"/>
        <v>0</v>
      </c>
      <c r="R50" s="422">
        <v>282</v>
      </c>
      <c r="S50" s="595">
        <v>259</v>
      </c>
      <c r="T50" s="500">
        <f t="shared" si="221"/>
        <v>0</v>
      </c>
      <c r="U50" s="404">
        <f t="shared" si="222"/>
        <v>0</v>
      </c>
      <c r="V50" s="422">
        <v>10</v>
      </c>
      <c r="W50" s="595">
        <v>10</v>
      </c>
      <c r="X50" s="500">
        <f t="shared" si="223"/>
        <v>0</v>
      </c>
      <c r="Y50" s="404">
        <f t="shared" si="224"/>
        <v>0</v>
      </c>
      <c r="Z50" s="422"/>
      <c r="AA50" s="595"/>
      <c r="AB50" s="500">
        <f t="shared" si="225"/>
        <v>0</v>
      </c>
      <c r="AC50" s="404">
        <f t="shared" si="226"/>
        <v>0</v>
      </c>
      <c r="AD50" s="500">
        <f t="shared" si="227"/>
        <v>292</v>
      </c>
      <c r="AE50" s="404">
        <f t="shared" si="228"/>
        <v>269</v>
      </c>
      <c r="AF50" s="500">
        <f t="shared" si="229"/>
        <v>0</v>
      </c>
      <c r="AG50" s="404">
        <f t="shared" si="230"/>
        <v>0</v>
      </c>
      <c r="AH50" s="564">
        <v>4.5301418440000001</v>
      </c>
      <c r="AI50" s="580">
        <v>4.4690000000000003</v>
      </c>
      <c r="AJ50" s="500">
        <f t="shared" si="231"/>
        <v>1277.5000000079999</v>
      </c>
      <c r="AK50" s="404">
        <f t="shared" si="232"/>
        <v>1157.471</v>
      </c>
      <c r="AL50" s="564">
        <v>5.5</v>
      </c>
      <c r="AM50" s="580">
        <v>5.7</v>
      </c>
      <c r="AN50" s="500">
        <f t="shared" si="233"/>
        <v>55</v>
      </c>
      <c r="AO50" s="404">
        <f t="shared" si="234"/>
        <v>57</v>
      </c>
      <c r="AP50" s="564"/>
      <c r="AQ50" s="580"/>
      <c r="AR50" s="500">
        <f t="shared" si="235"/>
        <v>0</v>
      </c>
      <c r="AS50" s="404">
        <f t="shared" si="236"/>
        <v>0</v>
      </c>
      <c r="AT50" s="236">
        <f t="shared" si="237"/>
        <v>4.5633561644109584</v>
      </c>
      <c r="AU50" s="237">
        <f t="shared" si="238"/>
        <v>4.5147620817843865</v>
      </c>
      <c r="AV50" s="500">
        <f t="shared" si="239"/>
        <v>1332.5000000079999</v>
      </c>
      <c r="AW50" s="404">
        <f t="shared" si="240"/>
        <v>1214.471</v>
      </c>
      <c r="AX50" s="422"/>
      <c r="AY50" s="595"/>
      <c r="AZ50" s="500">
        <f t="shared" si="241"/>
        <v>0</v>
      </c>
      <c r="BA50" s="404">
        <f t="shared" si="242"/>
        <v>0</v>
      </c>
      <c r="BB50" s="422"/>
      <c r="BC50" s="595"/>
      <c r="BD50" s="500">
        <f t="shared" si="243"/>
        <v>0</v>
      </c>
      <c r="BE50" s="404">
        <f t="shared" si="244"/>
        <v>0</v>
      </c>
      <c r="BF50" s="422"/>
      <c r="BG50" s="595"/>
      <c r="BH50" s="500">
        <f t="shared" si="245"/>
        <v>0</v>
      </c>
      <c r="BI50" s="404">
        <f t="shared" si="246"/>
        <v>0</v>
      </c>
      <c r="BJ50" s="500">
        <f t="shared" si="247"/>
        <v>0</v>
      </c>
      <c r="BK50" s="404">
        <f t="shared" si="248"/>
        <v>0</v>
      </c>
      <c r="BL50" s="500">
        <f t="shared" si="249"/>
        <v>0</v>
      </c>
      <c r="BM50" s="404">
        <f t="shared" si="250"/>
        <v>0</v>
      </c>
      <c r="BN50" s="422">
        <v>387</v>
      </c>
      <c r="BO50" s="595">
        <v>377</v>
      </c>
      <c r="BP50" s="500">
        <f t="shared" si="251"/>
        <v>0</v>
      </c>
      <c r="BQ50" s="404">
        <f t="shared" si="252"/>
        <v>0</v>
      </c>
      <c r="BR50" s="422">
        <v>26</v>
      </c>
      <c r="BS50" s="595">
        <v>33</v>
      </c>
      <c r="BT50" s="500">
        <f t="shared" si="253"/>
        <v>0</v>
      </c>
      <c r="BU50" s="404">
        <f t="shared" si="254"/>
        <v>0</v>
      </c>
      <c r="BV50" s="422"/>
      <c r="BW50" s="595">
        <v>1</v>
      </c>
      <c r="BX50" s="500">
        <f t="shared" si="255"/>
        <v>0</v>
      </c>
      <c r="BY50" s="404">
        <f t="shared" si="256"/>
        <v>0</v>
      </c>
      <c r="BZ50" s="500">
        <f t="shared" si="257"/>
        <v>413</v>
      </c>
      <c r="CA50" s="404">
        <f t="shared" si="258"/>
        <v>411</v>
      </c>
      <c r="CB50" s="500">
        <f t="shared" si="259"/>
        <v>0</v>
      </c>
      <c r="CC50" s="404">
        <f t="shared" si="260"/>
        <v>0</v>
      </c>
      <c r="CD50" s="564">
        <v>5.7</v>
      </c>
      <c r="CE50" s="581">
        <v>5.8419999999999996</v>
      </c>
      <c r="CF50" s="500">
        <f t="shared" si="261"/>
        <v>2205.9</v>
      </c>
      <c r="CG50" s="404">
        <f t="shared" si="262"/>
        <v>2202.4339999999997</v>
      </c>
      <c r="CH50" s="564">
        <v>5.6730700000000001</v>
      </c>
      <c r="CI50" s="581">
        <v>5.5759999999999996</v>
      </c>
      <c r="CJ50" s="500">
        <f t="shared" si="263"/>
        <v>147.49982</v>
      </c>
      <c r="CK50" s="404">
        <f t="shared" si="264"/>
        <v>184.00799999999998</v>
      </c>
      <c r="CL50" s="564"/>
      <c r="CM50" s="581">
        <v>16.5</v>
      </c>
      <c r="CN50" s="500">
        <f t="shared" si="265"/>
        <v>0</v>
      </c>
      <c r="CO50" s="404">
        <f t="shared" si="266"/>
        <v>16.5</v>
      </c>
      <c r="CP50" s="500">
        <f t="shared" si="267"/>
        <v>5.6983046489104119</v>
      </c>
      <c r="CQ50" s="237">
        <f t="shared" si="268"/>
        <v>5.8465742092457411</v>
      </c>
      <c r="CR50" s="500">
        <f t="shared" si="269"/>
        <v>2353.3998200000001</v>
      </c>
      <c r="CS50" s="404">
        <f t="shared" si="270"/>
        <v>2402.9419999999996</v>
      </c>
      <c r="CT50" s="565"/>
      <c r="CU50" s="581"/>
      <c r="CV50" s="500">
        <f t="shared" si="271"/>
        <v>0</v>
      </c>
      <c r="CW50" s="404">
        <f t="shared" si="272"/>
        <v>0</v>
      </c>
      <c r="CX50" s="565"/>
      <c r="CY50" s="581"/>
      <c r="CZ50" s="500">
        <f t="shared" si="273"/>
        <v>0</v>
      </c>
      <c r="DA50" s="404">
        <f t="shared" si="274"/>
        <v>0</v>
      </c>
      <c r="DB50" s="565"/>
      <c r="DC50" s="581"/>
      <c r="DD50" s="500">
        <f t="shared" si="275"/>
        <v>0</v>
      </c>
      <c r="DE50" s="404">
        <f t="shared" si="276"/>
        <v>0</v>
      </c>
      <c r="DF50" s="500">
        <f t="shared" si="277"/>
        <v>0</v>
      </c>
      <c r="DG50" s="404">
        <f t="shared" si="278"/>
        <v>0</v>
      </c>
      <c r="DH50" s="500">
        <f t="shared" si="279"/>
        <v>0</v>
      </c>
      <c r="DI50" s="404">
        <f t="shared" si="280"/>
        <v>0</v>
      </c>
      <c r="DJ50" s="500">
        <f t="shared" si="281"/>
        <v>705</v>
      </c>
      <c r="DK50" s="404">
        <f t="shared" si="282"/>
        <v>680</v>
      </c>
      <c r="DL50" s="500">
        <f t="shared" si="283"/>
        <v>0</v>
      </c>
      <c r="DM50" s="404">
        <f t="shared" si="284"/>
        <v>0</v>
      </c>
      <c r="DN50" s="236">
        <f t="shared" si="285"/>
        <v>5.2282266950468088</v>
      </c>
      <c r="DO50" s="237">
        <f t="shared" si="286"/>
        <v>5.3197249999999991</v>
      </c>
      <c r="DP50" s="500">
        <f t="shared" si="287"/>
        <v>3685.899820008</v>
      </c>
      <c r="DQ50" s="404">
        <f t="shared" si="288"/>
        <v>3617.4129999999996</v>
      </c>
      <c r="DR50" s="500">
        <f t="shared" si="289"/>
        <v>0</v>
      </c>
      <c r="DS50" s="404">
        <f t="shared" si="290"/>
        <v>0</v>
      </c>
      <c r="DT50" s="500">
        <f t="shared" si="291"/>
        <v>0</v>
      </c>
      <c r="DU50" s="404">
        <f t="shared" si="292"/>
        <v>0</v>
      </c>
      <c r="DV50" s="565">
        <v>870</v>
      </c>
      <c r="DW50" s="582">
        <v>917</v>
      </c>
      <c r="DX50" s="500">
        <f t="shared" si="293"/>
        <v>0</v>
      </c>
      <c r="DY50" s="404">
        <f t="shared" si="294"/>
        <v>0</v>
      </c>
      <c r="DZ50" s="565">
        <v>312</v>
      </c>
      <c r="EA50" s="582">
        <v>298</v>
      </c>
      <c r="EB50" s="500">
        <f t="shared" si="295"/>
        <v>0</v>
      </c>
      <c r="EC50" s="404">
        <f t="shared" si="296"/>
        <v>0</v>
      </c>
      <c r="ED50" s="565"/>
      <c r="EE50" s="582"/>
      <c r="EF50" s="500">
        <f t="shared" si="297"/>
        <v>0</v>
      </c>
      <c r="EG50" s="404">
        <f t="shared" si="298"/>
        <v>0</v>
      </c>
      <c r="EH50" s="500">
        <f t="shared" si="299"/>
        <v>1182</v>
      </c>
      <c r="EI50" s="404">
        <f t="shared" si="300"/>
        <v>1215</v>
      </c>
      <c r="EJ50" s="500">
        <f t="shared" si="301"/>
        <v>0</v>
      </c>
      <c r="EK50" s="404">
        <f t="shared" si="302"/>
        <v>0</v>
      </c>
      <c r="EL50" s="564">
        <v>3.75</v>
      </c>
      <c r="EM50" s="583">
        <v>3.5510000000000002</v>
      </c>
      <c r="EN50" s="500">
        <f t="shared" si="303"/>
        <v>3262.5</v>
      </c>
      <c r="EO50" s="404">
        <f t="shared" si="304"/>
        <v>3256.2670000000003</v>
      </c>
      <c r="EP50" s="564">
        <v>3.6025641030000002</v>
      </c>
      <c r="EQ50" s="583">
        <v>3.9550000000000001</v>
      </c>
      <c r="ER50" s="500">
        <f t="shared" si="305"/>
        <v>1124.0000001360002</v>
      </c>
      <c r="ES50" s="404">
        <f t="shared" si="306"/>
        <v>1178.5899999999999</v>
      </c>
      <c r="ET50" s="564"/>
      <c r="EU50" s="583"/>
      <c r="EV50" s="500">
        <f t="shared" si="307"/>
        <v>0</v>
      </c>
      <c r="EW50" s="404">
        <f t="shared" si="308"/>
        <v>0</v>
      </c>
      <c r="EX50" s="236">
        <f t="shared" si="309"/>
        <v>3.7110829104365486</v>
      </c>
      <c r="EY50" s="237">
        <f t="shared" si="310"/>
        <v>3.6500880658436214</v>
      </c>
      <c r="EZ50" s="500">
        <f t="shared" si="311"/>
        <v>4386.5000001360004</v>
      </c>
      <c r="FA50" s="404">
        <f t="shared" si="312"/>
        <v>4434.857</v>
      </c>
      <c r="FB50" s="565"/>
      <c r="FC50" s="583"/>
      <c r="FD50" s="500">
        <f t="shared" si="313"/>
        <v>0</v>
      </c>
      <c r="FE50" s="404">
        <f t="shared" si="314"/>
        <v>0</v>
      </c>
      <c r="FF50" s="565"/>
      <c r="FG50" s="583"/>
      <c r="FH50" s="500">
        <f t="shared" si="315"/>
        <v>0</v>
      </c>
      <c r="FI50" s="404">
        <f t="shared" si="316"/>
        <v>0</v>
      </c>
      <c r="FJ50" s="565"/>
      <c r="FK50" s="583"/>
      <c r="FL50" s="500">
        <f t="shared" si="317"/>
        <v>0</v>
      </c>
      <c r="FM50" s="404">
        <f t="shared" si="318"/>
        <v>0</v>
      </c>
      <c r="FN50" s="500">
        <f t="shared" si="319"/>
        <v>0</v>
      </c>
      <c r="FO50" s="404">
        <f t="shared" si="320"/>
        <v>0</v>
      </c>
      <c r="FP50" s="500">
        <f t="shared" si="321"/>
        <v>0</v>
      </c>
      <c r="FQ50" s="404">
        <f t="shared" si="322"/>
        <v>0</v>
      </c>
      <c r="FR50" s="565">
        <v>17</v>
      </c>
      <c r="FS50" s="423">
        <v>22</v>
      </c>
      <c r="FT50" s="500">
        <f t="shared" si="323"/>
        <v>0</v>
      </c>
      <c r="FU50" s="404">
        <f t="shared" si="324"/>
        <v>0</v>
      </c>
      <c r="FV50" s="564">
        <v>19</v>
      </c>
      <c r="FW50" s="584">
        <v>11.353999999999999</v>
      </c>
      <c r="FX50" s="500">
        <f t="shared" si="325"/>
        <v>323</v>
      </c>
      <c r="FY50" s="404">
        <f t="shared" si="326"/>
        <v>249.78799999999998</v>
      </c>
      <c r="FZ50" s="564"/>
      <c r="GA50" s="584"/>
      <c r="GB50" s="500">
        <f t="shared" si="327"/>
        <v>0</v>
      </c>
      <c r="GC50" s="404">
        <f t="shared" si="328"/>
        <v>0</v>
      </c>
      <c r="GD50" s="510">
        <f t="shared" si="329"/>
        <v>1539</v>
      </c>
      <c r="GE50" s="404">
        <f t="shared" si="330"/>
        <v>1553</v>
      </c>
      <c r="GF50" s="500">
        <f t="shared" si="331"/>
        <v>0</v>
      </c>
      <c r="GG50" s="404">
        <f t="shared" si="332"/>
        <v>0</v>
      </c>
      <c r="GH50" s="500">
        <f t="shared" si="333"/>
        <v>6745.9000000079996</v>
      </c>
      <c r="GI50" s="404">
        <f t="shared" si="334"/>
        <v>6616.1720000000005</v>
      </c>
      <c r="GJ50" s="500" t="str">
        <f t="shared" si="335"/>
        <v/>
      </c>
      <c r="GK50" s="404" t="str">
        <f t="shared" si="336"/>
        <v/>
      </c>
      <c r="GL50" s="510">
        <f t="shared" si="337"/>
        <v>348</v>
      </c>
      <c r="GM50" s="404">
        <f t="shared" si="338"/>
        <v>341</v>
      </c>
      <c r="GN50" s="500">
        <f t="shared" si="339"/>
        <v>0</v>
      </c>
      <c r="GO50" s="404">
        <f t="shared" si="340"/>
        <v>0</v>
      </c>
      <c r="GP50" s="500">
        <f t="shared" si="341"/>
        <v>1326.4998201360002</v>
      </c>
      <c r="GQ50" s="404">
        <f t="shared" si="342"/>
        <v>1419.598</v>
      </c>
      <c r="GR50" s="500">
        <f t="shared" si="343"/>
        <v>0</v>
      </c>
      <c r="GS50" s="404">
        <f t="shared" si="344"/>
        <v>0</v>
      </c>
      <c r="GT50" s="510">
        <f t="shared" si="345"/>
        <v>1887</v>
      </c>
      <c r="GU50" s="404">
        <f t="shared" si="346"/>
        <v>1894</v>
      </c>
      <c r="GV50" s="500">
        <f t="shared" si="347"/>
        <v>0</v>
      </c>
      <c r="GW50" s="404">
        <f t="shared" si="348"/>
        <v>0</v>
      </c>
      <c r="GX50" s="500">
        <f t="shared" si="349"/>
        <v>8072.3998201439999</v>
      </c>
      <c r="GY50" s="404">
        <f t="shared" si="350"/>
        <v>8035.77</v>
      </c>
      <c r="GZ50" s="500" t="str">
        <f t="shared" si="351"/>
        <v/>
      </c>
      <c r="HA50" s="404" t="str">
        <f t="shared" si="352"/>
        <v/>
      </c>
      <c r="HB50" s="510">
        <f t="shared" si="353"/>
        <v>0</v>
      </c>
      <c r="HC50" s="404">
        <f t="shared" si="354"/>
        <v>1</v>
      </c>
      <c r="HD50" s="500">
        <f t="shared" si="355"/>
        <v>0</v>
      </c>
      <c r="HE50" s="404">
        <f t="shared" si="356"/>
        <v>0</v>
      </c>
      <c r="HF50" s="500" t="str">
        <f t="shared" si="357"/>
        <v/>
      </c>
      <c r="HG50" s="404">
        <f t="shared" si="358"/>
        <v>16.5</v>
      </c>
      <c r="HH50" s="500" t="str">
        <f t="shared" si="359"/>
        <v/>
      </c>
      <c r="HI50" s="404" t="str">
        <f t="shared" si="360"/>
        <v/>
      </c>
      <c r="HJ50" s="510">
        <f t="shared" si="361"/>
        <v>8395.3998201440008</v>
      </c>
      <c r="HK50" s="404">
        <f t="shared" si="362"/>
        <v>8302.0579999999991</v>
      </c>
      <c r="HL50" s="500" t="str">
        <f t="shared" si="363"/>
        <v/>
      </c>
      <c r="HM50" s="404" t="str">
        <f t="shared" si="364"/>
        <v/>
      </c>
    </row>
    <row r="51" spans="1:221" ht="15">
      <c r="A51" s="600" t="s">
        <v>543</v>
      </c>
      <c r="B51" s="590" t="s">
        <v>806</v>
      </c>
      <c r="C51" s="596"/>
      <c r="D51" s="592">
        <v>433660</v>
      </c>
      <c r="E51" s="592">
        <v>4</v>
      </c>
      <c r="F51" s="422">
        <v>1864</v>
      </c>
      <c r="G51" s="593">
        <v>2062</v>
      </c>
      <c r="H51" s="422">
        <v>19</v>
      </c>
      <c r="I51" s="594">
        <v>23</v>
      </c>
      <c r="J51" s="500">
        <f t="shared" si="215"/>
        <v>1845</v>
      </c>
      <c r="K51" s="404">
        <f t="shared" si="216"/>
        <v>2039</v>
      </c>
      <c r="L51" s="422">
        <v>120</v>
      </c>
      <c r="M51" s="595">
        <v>120</v>
      </c>
      <c r="N51" s="500">
        <f t="shared" si="217"/>
        <v>1845</v>
      </c>
      <c r="O51" s="404">
        <f t="shared" si="218"/>
        <v>2039</v>
      </c>
      <c r="P51" s="500">
        <f t="shared" si="219"/>
        <v>0</v>
      </c>
      <c r="Q51" s="404">
        <f t="shared" si="220"/>
        <v>0</v>
      </c>
      <c r="R51" s="422">
        <v>430</v>
      </c>
      <c r="S51" s="595">
        <v>493</v>
      </c>
      <c r="T51" s="500">
        <f t="shared" si="221"/>
        <v>0</v>
      </c>
      <c r="U51" s="404">
        <f t="shared" si="222"/>
        <v>0</v>
      </c>
      <c r="V51" s="422">
        <v>17</v>
      </c>
      <c r="W51" s="595">
        <v>14</v>
      </c>
      <c r="X51" s="500">
        <f t="shared" si="223"/>
        <v>0</v>
      </c>
      <c r="Y51" s="404">
        <f t="shared" si="224"/>
        <v>0</v>
      </c>
      <c r="Z51" s="422"/>
      <c r="AA51" s="595"/>
      <c r="AB51" s="500">
        <f t="shared" si="225"/>
        <v>0</v>
      </c>
      <c r="AC51" s="404">
        <f t="shared" si="226"/>
        <v>0</v>
      </c>
      <c r="AD51" s="500">
        <f t="shared" si="227"/>
        <v>447</v>
      </c>
      <c r="AE51" s="404">
        <f t="shared" si="228"/>
        <v>507</v>
      </c>
      <c r="AF51" s="500">
        <f t="shared" si="229"/>
        <v>0</v>
      </c>
      <c r="AG51" s="404">
        <f t="shared" si="230"/>
        <v>0</v>
      </c>
      <c r="AH51" s="564">
        <v>4.6313953489999999</v>
      </c>
      <c r="AI51" s="580">
        <v>4.556</v>
      </c>
      <c r="AJ51" s="500">
        <f t="shared" si="231"/>
        <v>1991.5000000699999</v>
      </c>
      <c r="AK51" s="404">
        <f t="shared" si="232"/>
        <v>2246.1080000000002</v>
      </c>
      <c r="AL51" s="564">
        <v>6.1470000000000002</v>
      </c>
      <c r="AM51" s="580">
        <v>6.1790000000000003</v>
      </c>
      <c r="AN51" s="500">
        <f t="shared" si="233"/>
        <v>104.49900000000001</v>
      </c>
      <c r="AO51" s="404">
        <f t="shared" si="234"/>
        <v>86.506</v>
      </c>
      <c r="AP51" s="564"/>
      <c r="AQ51" s="580"/>
      <c r="AR51" s="500">
        <f t="shared" si="235"/>
        <v>0</v>
      </c>
      <c r="AS51" s="404">
        <f t="shared" si="236"/>
        <v>0</v>
      </c>
      <c r="AT51" s="236">
        <f t="shared" si="237"/>
        <v>4.6890357943400449</v>
      </c>
      <c r="AU51" s="237">
        <f t="shared" si="238"/>
        <v>4.6008165680473372</v>
      </c>
      <c r="AV51" s="500">
        <f t="shared" si="239"/>
        <v>2095.99900007</v>
      </c>
      <c r="AW51" s="404">
        <f t="shared" si="240"/>
        <v>2332.614</v>
      </c>
      <c r="AX51" s="422"/>
      <c r="AY51" s="595"/>
      <c r="AZ51" s="500">
        <f t="shared" si="241"/>
        <v>0</v>
      </c>
      <c r="BA51" s="404">
        <f t="shared" si="242"/>
        <v>0</v>
      </c>
      <c r="BB51" s="422"/>
      <c r="BC51" s="595"/>
      <c r="BD51" s="500">
        <f t="shared" si="243"/>
        <v>0</v>
      </c>
      <c r="BE51" s="404">
        <f t="shared" si="244"/>
        <v>0</v>
      </c>
      <c r="BF51" s="422"/>
      <c r="BG51" s="595"/>
      <c r="BH51" s="500">
        <f t="shared" si="245"/>
        <v>0</v>
      </c>
      <c r="BI51" s="404">
        <f t="shared" si="246"/>
        <v>0</v>
      </c>
      <c r="BJ51" s="500">
        <f t="shared" si="247"/>
        <v>0</v>
      </c>
      <c r="BK51" s="404">
        <f t="shared" si="248"/>
        <v>0</v>
      </c>
      <c r="BL51" s="500">
        <f t="shared" si="249"/>
        <v>0</v>
      </c>
      <c r="BM51" s="404">
        <f t="shared" si="250"/>
        <v>0</v>
      </c>
      <c r="BN51" s="422">
        <v>526</v>
      </c>
      <c r="BO51" s="595">
        <v>616</v>
      </c>
      <c r="BP51" s="500">
        <f t="shared" si="251"/>
        <v>0</v>
      </c>
      <c r="BQ51" s="404">
        <f t="shared" si="252"/>
        <v>0</v>
      </c>
      <c r="BR51" s="422">
        <v>14</v>
      </c>
      <c r="BS51" s="595">
        <v>5</v>
      </c>
      <c r="BT51" s="500">
        <f t="shared" si="253"/>
        <v>0</v>
      </c>
      <c r="BU51" s="404">
        <f t="shared" si="254"/>
        <v>0</v>
      </c>
      <c r="BV51" s="422">
        <v>1</v>
      </c>
      <c r="BW51" s="595">
        <v>1</v>
      </c>
      <c r="BX51" s="500">
        <f t="shared" si="255"/>
        <v>0</v>
      </c>
      <c r="BY51" s="404">
        <f t="shared" si="256"/>
        <v>0</v>
      </c>
      <c r="BZ51" s="500">
        <f t="shared" si="257"/>
        <v>541</v>
      </c>
      <c r="CA51" s="404">
        <f t="shared" si="258"/>
        <v>622</v>
      </c>
      <c r="CB51" s="500">
        <f t="shared" si="259"/>
        <v>0</v>
      </c>
      <c r="CC51" s="404">
        <f t="shared" si="260"/>
        <v>0</v>
      </c>
      <c r="CD51" s="564">
        <v>5.2</v>
      </c>
      <c r="CE51" s="581">
        <v>5.2629999999999999</v>
      </c>
      <c r="CF51" s="500">
        <f t="shared" si="261"/>
        <v>2735.2000000000003</v>
      </c>
      <c r="CG51" s="404">
        <f t="shared" si="262"/>
        <v>3242.0079999999998</v>
      </c>
      <c r="CH51" s="564">
        <v>6.5714285710000002</v>
      </c>
      <c r="CI51" s="581">
        <v>5.2</v>
      </c>
      <c r="CJ51" s="500">
        <f t="shared" si="263"/>
        <v>91.999999994000007</v>
      </c>
      <c r="CK51" s="404">
        <f t="shared" si="264"/>
        <v>26</v>
      </c>
      <c r="CL51" s="564">
        <v>13</v>
      </c>
      <c r="CM51" s="581">
        <v>13</v>
      </c>
      <c r="CN51" s="500">
        <f t="shared" si="265"/>
        <v>13</v>
      </c>
      <c r="CO51" s="404">
        <f t="shared" si="266"/>
        <v>13</v>
      </c>
      <c r="CP51" s="500">
        <f t="shared" si="267"/>
        <v>5.2499075785471359</v>
      </c>
      <c r="CQ51" s="237">
        <f t="shared" si="268"/>
        <v>5.2749324758842437</v>
      </c>
      <c r="CR51" s="500">
        <f t="shared" si="269"/>
        <v>2840.1999999940003</v>
      </c>
      <c r="CS51" s="404">
        <f t="shared" si="270"/>
        <v>3281.0079999999998</v>
      </c>
      <c r="CT51" s="565"/>
      <c r="CU51" s="581"/>
      <c r="CV51" s="500">
        <f t="shared" si="271"/>
        <v>0</v>
      </c>
      <c r="CW51" s="404">
        <f t="shared" si="272"/>
        <v>0</v>
      </c>
      <c r="CX51" s="565"/>
      <c r="CY51" s="581"/>
      <c r="CZ51" s="500">
        <f t="shared" si="273"/>
        <v>0</v>
      </c>
      <c r="DA51" s="404">
        <f t="shared" si="274"/>
        <v>0</v>
      </c>
      <c r="DB51" s="565"/>
      <c r="DC51" s="581"/>
      <c r="DD51" s="500">
        <f t="shared" si="275"/>
        <v>0</v>
      </c>
      <c r="DE51" s="404">
        <f t="shared" si="276"/>
        <v>0</v>
      </c>
      <c r="DF51" s="500">
        <f t="shared" si="277"/>
        <v>0</v>
      </c>
      <c r="DG51" s="404">
        <f t="shared" si="278"/>
        <v>0</v>
      </c>
      <c r="DH51" s="500">
        <f t="shared" si="279"/>
        <v>0</v>
      </c>
      <c r="DI51" s="404">
        <f t="shared" si="280"/>
        <v>0</v>
      </c>
      <c r="DJ51" s="500">
        <f t="shared" si="281"/>
        <v>988</v>
      </c>
      <c r="DK51" s="404">
        <f t="shared" si="282"/>
        <v>1129</v>
      </c>
      <c r="DL51" s="500">
        <f t="shared" si="283"/>
        <v>0</v>
      </c>
      <c r="DM51" s="404">
        <f t="shared" si="284"/>
        <v>0</v>
      </c>
      <c r="DN51" s="236">
        <f t="shared" si="285"/>
        <v>4.9961528340728742</v>
      </c>
      <c r="DO51" s="237">
        <f t="shared" si="286"/>
        <v>4.9722072630646581</v>
      </c>
      <c r="DP51" s="500">
        <f t="shared" si="287"/>
        <v>4936.1990000639998</v>
      </c>
      <c r="DQ51" s="404">
        <f t="shared" si="288"/>
        <v>5613.6219999999994</v>
      </c>
      <c r="DR51" s="500">
        <f t="shared" si="289"/>
        <v>0</v>
      </c>
      <c r="DS51" s="404">
        <f t="shared" si="290"/>
        <v>0</v>
      </c>
      <c r="DT51" s="500">
        <f t="shared" si="291"/>
        <v>0</v>
      </c>
      <c r="DU51" s="404">
        <f t="shared" si="292"/>
        <v>0</v>
      </c>
      <c r="DV51" s="565">
        <v>667</v>
      </c>
      <c r="DW51" s="582">
        <v>636</v>
      </c>
      <c r="DX51" s="500">
        <f t="shared" si="293"/>
        <v>0</v>
      </c>
      <c r="DY51" s="404">
        <f t="shared" si="294"/>
        <v>0</v>
      </c>
      <c r="DZ51" s="565">
        <v>165</v>
      </c>
      <c r="EA51" s="582">
        <v>254</v>
      </c>
      <c r="EB51" s="500">
        <f t="shared" si="295"/>
        <v>0</v>
      </c>
      <c r="EC51" s="404">
        <f t="shared" si="296"/>
        <v>0</v>
      </c>
      <c r="ED51" s="565"/>
      <c r="EE51" s="582"/>
      <c r="EF51" s="500">
        <f t="shared" si="297"/>
        <v>0</v>
      </c>
      <c r="EG51" s="404">
        <f t="shared" si="298"/>
        <v>0</v>
      </c>
      <c r="EH51" s="500">
        <f t="shared" si="299"/>
        <v>832</v>
      </c>
      <c r="EI51" s="404">
        <f t="shared" si="300"/>
        <v>890</v>
      </c>
      <c r="EJ51" s="500">
        <f t="shared" si="301"/>
        <v>0</v>
      </c>
      <c r="EK51" s="404">
        <f t="shared" si="302"/>
        <v>0</v>
      </c>
      <c r="EL51" s="564">
        <v>3.3515742130000001</v>
      </c>
      <c r="EM51" s="583">
        <v>3.5049999999999999</v>
      </c>
      <c r="EN51" s="500">
        <f t="shared" si="303"/>
        <v>2235.5000000710002</v>
      </c>
      <c r="EO51" s="404">
        <f t="shared" si="304"/>
        <v>2229.1799999999998</v>
      </c>
      <c r="EP51" s="564">
        <v>4.0393939000000003</v>
      </c>
      <c r="EQ51" s="583">
        <v>4.0449999999999999</v>
      </c>
      <c r="ER51" s="500">
        <f t="shared" si="305"/>
        <v>666.49999350000007</v>
      </c>
      <c r="ES51" s="404">
        <f t="shared" si="306"/>
        <v>1027.43</v>
      </c>
      <c r="ET51" s="564"/>
      <c r="EU51" s="583"/>
      <c r="EV51" s="500">
        <f t="shared" si="307"/>
        <v>0</v>
      </c>
      <c r="EW51" s="404">
        <f t="shared" si="308"/>
        <v>0</v>
      </c>
      <c r="EX51" s="236">
        <f t="shared" si="309"/>
        <v>3.4879807615036063</v>
      </c>
      <c r="EY51" s="237">
        <f t="shared" si="310"/>
        <v>3.6591123595505612</v>
      </c>
      <c r="EZ51" s="500">
        <f t="shared" si="311"/>
        <v>2901.9999935710002</v>
      </c>
      <c r="FA51" s="404">
        <f t="shared" si="312"/>
        <v>3256.6099999999997</v>
      </c>
      <c r="FB51" s="565"/>
      <c r="FC51" s="583"/>
      <c r="FD51" s="500">
        <f t="shared" si="313"/>
        <v>0</v>
      </c>
      <c r="FE51" s="404">
        <f t="shared" si="314"/>
        <v>0</v>
      </c>
      <c r="FF51" s="565"/>
      <c r="FG51" s="583"/>
      <c r="FH51" s="500">
        <f t="shared" si="315"/>
        <v>0</v>
      </c>
      <c r="FI51" s="404">
        <f t="shared" si="316"/>
        <v>0</v>
      </c>
      <c r="FJ51" s="565"/>
      <c r="FK51" s="583"/>
      <c r="FL51" s="500">
        <f t="shared" si="317"/>
        <v>0</v>
      </c>
      <c r="FM51" s="404">
        <f t="shared" si="318"/>
        <v>0</v>
      </c>
      <c r="FN51" s="500">
        <f t="shared" si="319"/>
        <v>0</v>
      </c>
      <c r="FO51" s="404">
        <f t="shared" si="320"/>
        <v>0</v>
      </c>
      <c r="FP51" s="500">
        <f t="shared" si="321"/>
        <v>0</v>
      </c>
      <c r="FQ51" s="404">
        <f t="shared" si="322"/>
        <v>0</v>
      </c>
      <c r="FR51" s="565">
        <v>25</v>
      </c>
      <c r="FS51" s="423">
        <v>20</v>
      </c>
      <c r="FT51" s="500">
        <f t="shared" si="323"/>
        <v>0</v>
      </c>
      <c r="FU51" s="404">
        <f t="shared" si="324"/>
        <v>0</v>
      </c>
      <c r="FV51" s="564">
        <v>4.6399999999999997</v>
      </c>
      <c r="FW51" s="584">
        <v>5.3440000000000003</v>
      </c>
      <c r="FX51" s="500">
        <f t="shared" si="325"/>
        <v>115.99999999999999</v>
      </c>
      <c r="FY51" s="404">
        <f t="shared" si="326"/>
        <v>106.88000000000001</v>
      </c>
      <c r="FZ51" s="564"/>
      <c r="GA51" s="584"/>
      <c r="GB51" s="500">
        <f t="shared" si="327"/>
        <v>0</v>
      </c>
      <c r="GC51" s="404">
        <f t="shared" si="328"/>
        <v>0</v>
      </c>
      <c r="GD51" s="510">
        <f t="shared" si="329"/>
        <v>1623</v>
      </c>
      <c r="GE51" s="404">
        <f t="shared" si="330"/>
        <v>1745</v>
      </c>
      <c r="GF51" s="500">
        <f t="shared" si="331"/>
        <v>0</v>
      </c>
      <c r="GG51" s="404">
        <f t="shared" si="332"/>
        <v>0</v>
      </c>
      <c r="GH51" s="500">
        <f t="shared" si="333"/>
        <v>6962.2000001409997</v>
      </c>
      <c r="GI51" s="404">
        <f t="shared" si="334"/>
        <v>7717.2960000000003</v>
      </c>
      <c r="GJ51" s="500" t="str">
        <f t="shared" si="335"/>
        <v/>
      </c>
      <c r="GK51" s="404" t="str">
        <f t="shared" si="336"/>
        <v/>
      </c>
      <c r="GL51" s="510">
        <f t="shared" si="337"/>
        <v>196</v>
      </c>
      <c r="GM51" s="404">
        <f t="shared" si="338"/>
        <v>273</v>
      </c>
      <c r="GN51" s="500">
        <f t="shared" si="339"/>
        <v>0</v>
      </c>
      <c r="GO51" s="404">
        <f t="shared" si="340"/>
        <v>0</v>
      </c>
      <c r="GP51" s="500">
        <f t="shared" si="341"/>
        <v>862.99899349400016</v>
      </c>
      <c r="GQ51" s="404">
        <f t="shared" si="342"/>
        <v>1139.9360000000001</v>
      </c>
      <c r="GR51" s="500">
        <f t="shared" si="343"/>
        <v>0</v>
      </c>
      <c r="GS51" s="404">
        <f t="shared" si="344"/>
        <v>0</v>
      </c>
      <c r="GT51" s="510">
        <f t="shared" si="345"/>
        <v>1819</v>
      </c>
      <c r="GU51" s="404">
        <f t="shared" si="346"/>
        <v>2018</v>
      </c>
      <c r="GV51" s="500">
        <f t="shared" si="347"/>
        <v>0</v>
      </c>
      <c r="GW51" s="404">
        <f t="shared" si="348"/>
        <v>0</v>
      </c>
      <c r="GX51" s="500">
        <f t="shared" si="349"/>
        <v>7825.1989936350001</v>
      </c>
      <c r="GY51" s="404">
        <f t="shared" si="350"/>
        <v>8857.232</v>
      </c>
      <c r="GZ51" s="500" t="str">
        <f t="shared" si="351"/>
        <v/>
      </c>
      <c r="HA51" s="404" t="str">
        <f t="shared" si="352"/>
        <v/>
      </c>
      <c r="HB51" s="510">
        <f t="shared" si="353"/>
        <v>1</v>
      </c>
      <c r="HC51" s="404">
        <f t="shared" si="354"/>
        <v>1</v>
      </c>
      <c r="HD51" s="500">
        <f t="shared" si="355"/>
        <v>0</v>
      </c>
      <c r="HE51" s="404">
        <f t="shared" si="356"/>
        <v>0</v>
      </c>
      <c r="HF51" s="500">
        <f t="shared" si="357"/>
        <v>13</v>
      </c>
      <c r="HG51" s="404">
        <f t="shared" si="358"/>
        <v>13</v>
      </c>
      <c r="HH51" s="500" t="str">
        <f t="shared" si="359"/>
        <v/>
      </c>
      <c r="HI51" s="404" t="str">
        <f t="shared" si="360"/>
        <v/>
      </c>
      <c r="HJ51" s="510">
        <f t="shared" si="361"/>
        <v>7954.1989936350001</v>
      </c>
      <c r="HK51" s="404">
        <f t="shared" si="362"/>
        <v>8977.1119999999992</v>
      </c>
      <c r="HL51" s="500" t="str">
        <f t="shared" si="363"/>
        <v/>
      </c>
      <c r="HM51" s="404" t="str">
        <f t="shared" si="364"/>
        <v/>
      </c>
    </row>
    <row r="52" spans="1:221" ht="15">
      <c r="A52" s="600" t="s">
        <v>543</v>
      </c>
      <c r="B52" s="590" t="s">
        <v>807</v>
      </c>
      <c r="C52" s="596"/>
      <c r="D52" s="592">
        <v>262129</v>
      </c>
      <c r="E52" s="592">
        <v>6</v>
      </c>
      <c r="F52" s="422">
        <v>144</v>
      </c>
      <c r="G52" s="593">
        <v>177</v>
      </c>
      <c r="H52" s="422"/>
      <c r="I52" s="595"/>
      <c r="J52" s="500">
        <f t="shared" si="215"/>
        <v>144</v>
      </c>
      <c r="K52" s="404">
        <f t="shared" si="216"/>
        <v>177</v>
      </c>
      <c r="L52" s="601"/>
      <c r="M52" s="595"/>
      <c r="N52" s="500">
        <f t="shared" si="217"/>
        <v>144</v>
      </c>
      <c r="O52" s="404">
        <f t="shared" si="218"/>
        <v>177</v>
      </c>
      <c r="P52" s="500">
        <f t="shared" si="219"/>
        <v>0</v>
      </c>
      <c r="Q52" s="404">
        <f t="shared" si="220"/>
        <v>0</v>
      </c>
      <c r="R52" s="422">
        <v>9</v>
      </c>
      <c r="S52" s="595">
        <v>18</v>
      </c>
      <c r="T52" s="500">
        <f t="shared" si="221"/>
        <v>0</v>
      </c>
      <c r="U52" s="404">
        <f t="shared" si="222"/>
        <v>0</v>
      </c>
      <c r="V52" s="422"/>
      <c r="W52" s="595"/>
      <c r="X52" s="500">
        <f t="shared" si="223"/>
        <v>0</v>
      </c>
      <c r="Y52" s="404">
        <f t="shared" si="224"/>
        <v>0</v>
      </c>
      <c r="Z52" s="422"/>
      <c r="AA52" s="595"/>
      <c r="AB52" s="500">
        <f t="shared" si="225"/>
        <v>0</v>
      </c>
      <c r="AC52" s="404">
        <f t="shared" si="226"/>
        <v>0</v>
      </c>
      <c r="AD52" s="500">
        <f t="shared" si="227"/>
        <v>9</v>
      </c>
      <c r="AE52" s="404">
        <f t="shared" si="228"/>
        <v>18</v>
      </c>
      <c r="AF52" s="500">
        <f t="shared" si="229"/>
        <v>0</v>
      </c>
      <c r="AG52" s="404">
        <f t="shared" si="230"/>
        <v>0</v>
      </c>
      <c r="AH52" s="564">
        <v>3.66</v>
      </c>
      <c r="AI52" s="580">
        <v>4.056</v>
      </c>
      <c r="AJ52" s="500">
        <f t="shared" si="231"/>
        <v>32.94</v>
      </c>
      <c r="AK52" s="404">
        <f t="shared" si="232"/>
        <v>73.007999999999996</v>
      </c>
      <c r="AL52" s="564"/>
      <c r="AM52" s="580"/>
      <c r="AN52" s="500">
        <f t="shared" si="233"/>
        <v>0</v>
      </c>
      <c r="AO52" s="404">
        <f t="shared" si="234"/>
        <v>0</v>
      </c>
      <c r="AP52" s="564"/>
      <c r="AQ52" s="580"/>
      <c r="AR52" s="500">
        <f t="shared" si="235"/>
        <v>0</v>
      </c>
      <c r="AS52" s="404">
        <f t="shared" si="236"/>
        <v>0</v>
      </c>
      <c r="AT52" s="236">
        <f t="shared" si="237"/>
        <v>3.6599999999999997</v>
      </c>
      <c r="AU52" s="237">
        <f t="shared" si="238"/>
        <v>4.056</v>
      </c>
      <c r="AV52" s="500">
        <f t="shared" si="239"/>
        <v>32.94</v>
      </c>
      <c r="AW52" s="404">
        <f t="shared" si="240"/>
        <v>73.007999999999996</v>
      </c>
      <c r="AX52" s="422"/>
      <c r="AY52" s="595"/>
      <c r="AZ52" s="500">
        <f t="shared" si="241"/>
        <v>0</v>
      </c>
      <c r="BA52" s="404">
        <f t="shared" si="242"/>
        <v>0</v>
      </c>
      <c r="BB52" s="422"/>
      <c r="BC52" s="595"/>
      <c r="BD52" s="500">
        <f t="shared" si="243"/>
        <v>0</v>
      </c>
      <c r="BE52" s="404">
        <f t="shared" si="244"/>
        <v>0</v>
      </c>
      <c r="BF52" s="422"/>
      <c r="BG52" s="595"/>
      <c r="BH52" s="500">
        <f t="shared" si="245"/>
        <v>0</v>
      </c>
      <c r="BI52" s="404">
        <f t="shared" si="246"/>
        <v>0</v>
      </c>
      <c r="BJ52" s="500">
        <f t="shared" si="247"/>
        <v>0</v>
      </c>
      <c r="BK52" s="404">
        <f t="shared" si="248"/>
        <v>0</v>
      </c>
      <c r="BL52" s="500">
        <f t="shared" si="249"/>
        <v>0</v>
      </c>
      <c r="BM52" s="404">
        <f t="shared" si="250"/>
        <v>0</v>
      </c>
      <c r="BN52" s="422">
        <v>111</v>
      </c>
      <c r="BO52" s="595">
        <v>137</v>
      </c>
      <c r="BP52" s="500">
        <f t="shared" si="251"/>
        <v>0</v>
      </c>
      <c r="BQ52" s="404">
        <f t="shared" si="252"/>
        <v>0</v>
      </c>
      <c r="BR52" s="422"/>
      <c r="BS52" s="595"/>
      <c r="BT52" s="500">
        <f t="shared" si="253"/>
        <v>0</v>
      </c>
      <c r="BU52" s="404">
        <f t="shared" si="254"/>
        <v>0</v>
      </c>
      <c r="BV52" s="422"/>
      <c r="BW52" s="595"/>
      <c r="BX52" s="500">
        <f t="shared" si="255"/>
        <v>0</v>
      </c>
      <c r="BY52" s="404">
        <f t="shared" si="256"/>
        <v>0</v>
      </c>
      <c r="BZ52" s="500">
        <f t="shared" si="257"/>
        <v>111</v>
      </c>
      <c r="CA52" s="404">
        <f t="shared" si="258"/>
        <v>137</v>
      </c>
      <c r="CB52" s="500">
        <f t="shared" si="259"/>
        <v>0</v>
      </c>
      <c r="CC52" s="404">
        <f t="shared" si="260"/>
        <v>0</v>
      </c>
      <c r="CD52" s="564">
        <v>4.3</v>
      </c>
      <c r="CE52" s="581">
        <v>4.1970000000000001</v>
      </c>
      <c r="CF52" s="500">
        <f t="shared" si="261"/>
        <v>477.29999999999995</v>
      </c>
      <c r="CG52" s="404">
        <f t="shared" si="262"/>
        <v>574.98900000000003</v>
      </c>
      <c r="CH52" s="564"/>
      <c r="CI52" s="581"/>
      <c r="CJ52" s="500">
        <f t="shared" si="263"/>
        <v>0</v>
      </c>
      <c r="CK52" s="404">
        <f t="shared" si="264"/>
        <v>0</v>
      </c>
      <c r="CL52" s="564"/>
      <c r="CM52" s="581"/>
      <c r="CN52" s="500">
        <f t="shared" si="265"/>
        <v>0</v>
      </c>
      <c r="CO52" s="404">
        <f t="shared" si="266"/>
        <v>0</v>
      </c>
      <c r="CP52" s="500">
        <f t="shared" si="267"/>
        <v>4.3</v>
      </c>
      <c r="CQ52" s="237">
        <f t="shared" si="268"/>
        <v>4.1970000000000001</v>
      </c>
      <c r="CR52" s="500">
        <f t="shared" si="269"/>
        <v>477.29999999999995</v>
      </c>
      <c r="CS52" s="404">
        <f t="shared" si="270"/>
        <v>574.98900000000003</v>
      </c>
      <c r="CT52" s="565"/>
      <c r="CU52" s="581"/>
      <c r="CV52" s="500">
        <f t="shared" si="271"/>
        <v>0</v>
      </c>
      <c r="CW52" s="404">
        <f t="shared" si="272"/>
        <v>0</v>
      </c>
      <c r="CX52" s="565"/>
      <c r="CY52" s="581"/>
      <c r="CZ52" s="500">
        <f t="shared" si="273"/>
        <v>0</v>
      </c>
      <c r="DA52" s="404">
        <f t="shared" si="274"/>
        <v>0</v>
      </c>
      <c r="DB52" s="565"/>
      <c r="DC52" s="581"/>
      <c r="DD52" s="500">
        <f t="shared" si="275"/>
        <v>0</v>
      </c>
      <c r="DE52" s="404">
        <f t="shared" si="276"/>
        <v>0</v>
      </c>
      <c r="DF52" s="500">
        <f t="shared" si="277"/>
        <v>0</v>
      </c>
      <c r="DG52" s="404">
        <f t="shared" si="278"/>
        <v>0</v>
      </c>
      <c r="DH52" s="500">
        <f t="shared" si="279"/>
        <v>0</v>
      </c>
      <c r="DI52" s="404">
        <f t="shared" si="280"/>
        <v>0</v>
      </c>
      <c r="DJ52" s="500">
        <f t="shared" si="281"/>
        <v>120</v>
      </c>
      <c r="DK52" s="404">
        <f t="shared" si="282"/>
        <v>155</v>
      </c>
      <c r="DL52" s="500">
        <f t="shared" si="283"/>
        <v>0</v>
      </c>
      <c r="DM52" s="404">
        <f t="shared" si="284"/>
        <v>0</v>
      </c>
      <c r="DN52" s="236">
        <f t="shared" si="285"/>
        <v>4.2519999999999998</v>
      </c>
      <c r="DO52" s="237">
        <f t="shared" si="286"/>
        <v>4.1806258064516131</v>
      </c>
      <c r="DP52" s="500">
        <f t="shared" si="287"/>
        <v>510.23999999999995</v>
      </c>
      <c r="DQ52" s="404">
        <f t="shared" si="288"/>
        <v>647.99700000000007</v>
      </c>
      <c r="DR52" s="500">
        <f t="shared" si="289"/>
        <v>0</v>
      </c>
      <c r="DS52" s="404">
        <f t="shared" si="290"/>
        <v>0</v>
      </c>
      <c r="DT52" s="500">
        <f t="shared" si="291"/>
        <v>0</v>
      </c>
      <c r="DU52" s="404">
        <f t="shared" si="292"/>
        <v>0</v>
      </c>
      <c r="DV52" s="565">
        <v>24</v>
      </c>
      <c r="DW52" s="582">
        <v>21</v>
      </c>
      <c r="DX52" s="500">
        <f t="shared" si="293"/>
        <v>0</v>
      </c>
      <c r="DY52" s="404">
        <f t="shared" si="294"/>
        <v>0</v>
      </c>
      <c r="DZ52" s="565"/>
      <c r="EA52" s="582">
        <v>1</v>
      </c>
      <c r="EB52" s="500">
        <f t="shared" si="295"/>
        <v>0</v>
      </c>
      <c r="EC52" s="404">
        <f t="shared" si="296"/>
        <v>0</v>
      </c>
      <c r="ED52" s="565"/>
      <c r="EE52" s="582"/>
      <c r="EF52" s="500">
        <f t="shared" si="297"/>
        <v>0</v>
      </c>
      <c r="EG52" s="404">
        <f t="shared" si="298"/>
        <v>0</v>
      </c>
      <c r="EH52" s="500">
        <f t="shared" si="299"/>
        <v>24</v>
      </c>
      <c r="EI52" s="404">
        <f t="shared" si="300"/>
        <v>22</v>
      </c>
      <c r="EJ52" s="500">
        <f t="shared" si="301"/>
        <v>0</v>
      </c>
      <c r="EK52" s="404">
        <f t="shared" si="302"/>
        <v>0</v>
      </c>
      <c r="EL52" s="564">
        <v>3.3125</v>
      </c>
      <c r="EM52" s="583">
        <v>3.6190000000000002</v>
      </c>
      <c r="EN52" s="500">
        <f t="shared" si="303"/>
        <v>79.5</v>
      </c>
      <c r="EO52" s="404">
        <f t="shared" si="304"/>
        <v>75.999000000000009</v>
      </c>
      <c r="EP52" s="564"/>
      <c r="EQ52" s="583">
        <v>18</v>
      </c>
      <c r="ER52" s="500">
        <f t="shared" si="305"/>
        <v>0</v>
      </c>
      <c r="ES52" s="404">
        <f t="shared" si="306"/>
        <v>18</v>
      </c>
      <c r="ET52" s="564"/>
      <c r="EU52" s="583"/>
      <c r="EV52" s="500">
        <f t="shared" si="307"/>
        <v>0</v>
      </c>
      <c r="EW52" s="404">
        <f t="shared" si="308"/>
        <v>0</v>
      </c>
      <c r="EX52" s="236">
        <f t="shared" si="309"/>
        <v>3.3125</v>
      </c>
      <c r="EY52" s="237">
        <f t="shared" si="310"/>
        <v>4.2726818181818187</v>
      </c>
      <c r="EZ52" s="500">
        <f t="shared" si="311"/>
        <v>79.5</v>
      </c>
      <c r="FA52" s="404">
        <f t="shared" si="312"/>
        <v>93.999000000000009</v>
      </c>
      <c r="FB52" s="565"/>
      <c r="FC52" s="583"/>
      <c r="FD52" s="500">
        <f t="shared" si="313"/>
        <v>0</v>
      </c>
      <c r="FE52" s="404">
        <f t="shared" si="314"/>
        <v>0</v>
      </c>
      <c r="FF52" s="565"/>
      <c r="FG52" s="583"/>
      <c r="FH52" s="500">
        <f t="shared" si="315"/>
        <v>0</v>
      </c>
      <c r="FI52" s="404">
        <f t="shared" si="316"/>
        <v>0</v>
      </c>
      <c r="FJ52" s="565"/>
      <c r="FK52" s="583"/>
      <c r="FL52" s="500">
        <f t="shared" si="317"/>
        <v>0</v>
      </c>
      <c r="FM52" s="404">
        <f t="shared" si="318"/>
        <v>0</v>
      </c>
      <c r="FN52" s="500">
        <f t="shared" si="319"/>
        <v>0</v>
      </c>
      <c r="FO52" s="404">
        <f t="shared" si="320"/>
        <v>0</v>
      </c>
      <c r="FP52" s="500">
        <f t="shared" si="321"/>
        <v>0</v>
      </c>
      <c r="FQ52" s="404">
        <f t="shared" si="322"/>
        <v>0</v>
      </c>
      <c r="FR52" s="565"/>
      <c r="FS52" s="423"/>
      <c r="FT52" s="500">
        <f t="shared" si="323"/>
        <v>0</v>
      </c>
      <c r="FU52" s="404">
        <f t="shared" si="324"/>
        <v>0</v>
      </c>
      <c r="FV52" s="564"/>
      <c r="FW52" s="584"/>
      <c r="FX52" s="500">
        <f t="shared" si="325"/>
        <v>0</v>
      </c>
      <c r="FY52" s="404">
        <f t="shared" si="326"/>
        <v>0</v>
      </c>
      <c r="FZ52" s="564"/>
      <c r="GA52" s="584"/>
      <c r="GB52" s="500">
        <f t="shared" si="327"/>
        <v>0</v>
      </c>
      <c r="GC52" s="404">
        <f t="shared" si="328"/>
        <v>0</v>
      </c>
      <c r="GD52" s="510">
        <f t="shared" si="329"/>
        <v>144</v>
      </c>
      <c r="GE52" s="404">
        <f t="shared" si="330"/>
        <v>176</v>
      </c>
      <c r="GF52" s="500">
        <f t="shared" si="331"/>
        <v>0</v>
      </c>
      <c r="GG52" s="404">
        <f t="shared" si="332"/>
        <v>0</v>
      </c>
      <c r="GH52" s="500">
        <f t="shared" si="333"/>
        <v>589.74</v>
      </c>
      <c r="GI52" s="404">
        <f t="shared" si="334"/>
        <v>723.99600000000009</v>
      </c>
      <c r="GJ52" s="500" t="str">
        <f t="shared" si="335"/>
        <v/>
      </c>
      <c r="GK52" s="404" t="str">
        <f t="shared" si="336"/>
        <v/>
      </c>
      <c r="GL52" s="510">
        <f t="shared" si="337"/>
        <v>0</v>
      </c>
      <c r="GM52" s="404">
        <f t="shared" si="338"/>
        <v>1</v>
      </c>
      <c r="GN52" s="500">
        <f t="shared" si="339"/>
        <v>0</v>
      </c>
      <c r="GO52" s="404">
        <f t="shared" si="340"/>
        <v>0</v>
      </c>
      <c r="GP52" s="500">
        <f t="shared" si="341"/>
        <v>0</v>
      </c>
      <c r="GQ52" s="404">
        <f t="shared" si="342"/>
        <v>18</v>
      </c>
      <c r="GR52" s="500">
        <f t="shared" si="343"/>
        <v>0</v>
      </c>
      <c r="GS52" s="404">
        <f t="shared" si="344"/>
        <v>0</v>
      </c>
      <c r="GT52" s="510">
        <f t="shared" si="345"/>
        <v>144</v>
      </c>
      <c r="GU52" s="404">
        <f t="shared" si="346"/>
        <v>177</v>
      </c>
      <c r="GV52" s="500">
        <f t="shared" si="347"/>
        <v>0</v>
      </c>
      <c r="GW52" s="404">
        <f t="shared" si="348"/>
        <v>0</v>
      </c>
      <c r="GX52" s="500">
        <f t="shared" si="349"/>
        <v>589.74</v>
      </c>
      <c r="GY52" s="404">
        <f t="shared" si="350"/>
        <v>741.99600000000009</v>
      </c>
      <c r="GZ52" s="500" t="str">
        <f t="shared" si="351"/>
        <v/>
      </c>
      <c r="HA52" s="404" t="str">
        <f t="shared" si="352"/>
        <v/>
      </c>
      <c r="HB52" s="510">
        <f t="shared" si="353"/>
        <v>0</v>
      </c>
      <c r="HC52" s="404">
        <f t="shared" si="354"/>
        <v>0</v>
      </c>
      <c r="HD52" s="500">
        <f t="shared" si="355"/>
        <v>0</v>
      </c>
      <c r="HE52" s="404">
        <f t="shared" si="356"/>
        <v>0</v>
      </c>
      <c r="HF52" s="500" t="str">
        <f t="shared" si="357"/>
        <v/>
      </c>
      <c r="HG52" s="404" t="str">
        <f t="shared" si="358"/>
        <v/>
      </c>
      <c r="HH52" s="500" t="str">
        <f t="shared" si="359"/>
        <v/>
      </c>
      <c r="HI52" s="404" t="str">
        <f t="shared" si="360"/>
        <v/>
      </c>
      <c r="HJ52" s="510">
        <f t="shared" si="361"/>
        <v>589.74</v>
      </c>
      <c r="HK52" s="404">
        <f t="shared" si="362"/>
        <v>741.99600000000009</v>
      </c>
      <c r="HL52" s="500" t="str">
        <f t="shared" si="363"/>
        <v/>
      </c>
      <c r="HM52" s="404" t="str">
        <f t="shared" si="364"/>
        <v/>
      </c>
    </row>
    <row r="53" spans="1:221">
      <c r="A53" s="511" t="s">
        <v>543</v>
      </c>
      <c r="B53" s="512" t="s">
        <v>690</v>
      </c>
      <c r="C53" s="513"/>
      <c r="D53" s="514">
        <v>132709</v>
      </c>
      <c r="E53" s="514">
        <v>7</v>
      </c>
      <c r="F53" s="422">
        <v>4389</v>
      </c>
      <c r="G53" s="423">
        <v>4515</v>
      </c>
      <c r="H53" s="422">
        <v>38</v>
      </c>
      <c r="I53" s="423">
        <v>32</v>
      </c>
      <c r="J53" s="500">
        <f t="shared" si="215"/>
        <v>4351</v>
      </c>
      <c r="K53" s="404">
        <f t="shared" si="216"/>
        <v>4483</v>
      </c>
      <c r="L53" s="422">
        <v>60</v>
      </c>
      <c r="M53" s="423">
        <v>60</v>
      </c>
      <c r="N53" s="500">
        <f t="shared" si="217"/>
        <v>4351</v>
      </c>
      <c r="O53" s="404">
        <f t="shared" si="218"/>
        <v>4483</v>
      </c>
      <c r="P53" s="500">
        <f t="shared" si="219"/>
        <v>4351</v>
      </c>
      <c r="Q53" s="404">
        <f t="shared" si="220"/>
        <v>4483</v>
      </c>
      <c r="R53" s="422">
        <v>159</v>
      </c>
      <c r="S53" s="423">
        <v>165</v>
      </c>
      <c r="T53" s="500">
        <f t="shared" si="221"/>
        <v>159</v>
      </c>
      <c r="U53" s="404">
        <f t="shared" si="222"/>
        <v>165</v>
      </c>
      <c r="V53" s="422">
        <v>73</v>
      </c>
      <c r="W53" s="423">
        <v>61</v>
      </c>
      <c r="X53" s="500">
        <f t="shared" si="223"/>
        <v>73</v>
      </c>
      <c r="Y53" s="404">
        <f t="shared" si="224"/>
        <v>61</v>
      </c>
      <c r="Z53" s="422">
        <v>44</v>
      </c>
      <c r="AA53" s="423">
        <v>140</v>
      </c>
      <c r="AB53" s="500">
        <f t="shared" si="225"/>
        <v>44</v>
      </c>
      <c r="AC53" s="404">
        <f t="shared" si="226"/>
        <v>140</v>
      </c>
      <c r="AD53" s="500">
        <f t="shared" si="227"/>
        <v>276</v>
      </c>
      <c r="AE53" s="404">
        <f t="shared" si="228"/>
        <v>366</v>
      </c>
      <c r="AF53" s="500">
        <f t="shared" si="229"/>
        <v>276</v>
      </c>
      <c r="AG53" s="404">
        <f t="shared" si="230"/>
        <v>366</v>
      </c>
      <c r="AH53" s="424">
        <v>2.5629</v>
      </c>
      <c r="AI53" s="425">
        <v>2.7303000000000002</v>
      </c>
      <c r="AJ53" s="500">
        <f t="shared" si="231"/>
        <v>407.50110000000001</v>
      </c>
      <c r="AK53" s="404">
        <f t="shared" si="232"/>
        <v>450.49950000000001</v>
      </c>
      <c r="AL53" s="424">
        <v>2.7877000000000001</v>
      </c>
      <c r="AM53" s="425">
        <v>2.8197000000000001</v>
      </c>
      <c r="AN53" s="500">
        <f t="shared" si="233"/>
        <v>203.50210000000001</v>
      </c>
      <c r="AO53" s="404">
        <f t="shared" si="234"/>
        <v>172.0017</v>
      </c>
      <c r="AP53" s="424">
        <v>0.98860000000000003</v>
      </c>
      <c r="AQ53" s="425">
        <v>0.98929999999999996</v>
      </c>
      <c r="AR53" s="500">
        <f t="shared" si="235"/>
        <v>43.498400000000004</v>
      </c>
      <c r="AS53" s="404">
        <f t="shared" si="236"/>
        <v>138.50199999999998</v>
      </c>
      <c r="AT53" s="236">
        <f t="shared" si="237"/>
        <v>2.3713826086956522</v>
      </c>
      <c r="AU53" s="237">
        <f t="shared" si="238"/>
        <v>2.0792437158469945</v>
      </c>
      <c r="AV53" s="500">
        <f t="shared" si="239"/>
        <v>654.50160000000005</v>
      </c>
      <c r="AW53" s="404">
        <f t="shared" si="240"/>
        <v>761.00319999999999</v>
      </c>
      <c r="AX53" s="422">
        <v>66.383600000000001</v>
      </c>
      <c r="AY53" s="423">
        <v>67.715199999999996</v>
      </c>
      <c r="AZ53" s="500">
        <f t="shared" si="241"/>
        <v>10554.992400000001</v>
      </c>
      <c r="BA53" s="404">
        <f t="shared" si="242"/>
        <v>11173.008</v>
      </c>
      <c r="BB53" s="422">
        <v>63.863</v>
      </c>
      <c r="BC53" s="423">
        <v>60.508200000000002</v>
      </c>
      <c r="BD53" s="500">
        <f t="shared" si="243"/>
        <v>4661.9989999999998</v>
      </c>
      <c r="BE53" s="404">
        <f t="shared" si="244"/>
        <v>3691.0001999999999</v>
      </c>
      <c r="BF53" s="422">
        <v>75.204499999999996</v>
      </c>
      <c r="BG53" s="423">
        <v>69.257099999999994</v>
      </c>
      <c r="BH53" s="500">
        <f t="shared" si="245"/>
        <v>3308.9979999999996</v>
      </c>
      <c r="BI53" s="404">
        <f t="shared" si="246"/>
        <v>9695.9939999999988</v>
      </c>
      <c r="BJ53" s="500">
        <f t="shared" si="247"/>
        <v>67.123149999999995</v>
      </c>
      <c r="BK53" s="404">
        <f t="shared" si="248"/>
        <v>67.103831147540987</v>
      </c>
      <c r="BL53" s="500">
        <f t="shared" si="249"/>
        <v>18525.989399999999</v>
      </c>
      <c r="BM53" s="404">
        <f t="shared" si="250"/>
        <v>24560.002200000003</v>
      </c>
      <c r="BN53" s="422">
        <v>1597</v>
      </c>
      <c r="BO53" s="423">
        <v>1579</v>
      </c>
      <c r="BP53" s="500">
        <f t="shared" si="251"/>
        <v>1597</v>
      </c>
      <c r="BQ53" s="404">
        <f t="shared" si="252"/>
        <v>1579</v>
      </c>
      <c r="BR53" s="422">
        <v>1001</v>
      </c>
      <c r="BS53" s="423">
        <v>1161</v>
      </c>
      <c r="BT53" s="500">
        <f t="shared" si="253"/>
        <v>1001</v>
      </c>
      <c r="BU53" s="404">
        <f t="shared" si="254"/>
        <v>1161</v>
      </c>
      <c r="BV53" s="422">
        <v>0</v>
      </c>
      <c r="BW53" s="423">
        <v>0</v>
      </c>
      <c r="BX53" s="500">
        <f t="shared" si="255"/>
        <v>0</v>
      </c>
      <c r="BY53" s="404">
        <f t="shared" si="256"/>
        <v>0</v>
      </c>
      <c r="BZ53" s="500">
        <f t="shared" si="257"/>
        <v>2598</v>
      </c>
      <c r="CA53" s="404">
        <f t="shared" si="258"/>
        <v>2740</v>
      </c>
      <c r="CB53" s="500">
        <f t="shared" si="259"/>
        <v>2598</v>
      </c>
      <c r="CC53" s="404">
        <f t="shared" si="260"/>
        <v>2740</v>
      </c>
      <c r="CD53" s="424">
        <v>4.3879000000000001</v>
      </c>
      <c r="CE53" s="425">
        <v>4.5212000000000003</v>
      </c>
      <c r="CF53" s="500">
        <f t="shared" si="261"/>
        <v>7007.4763000000003</v>
      </c>
      <c r="CG53" s="404">
        <f t="shared" si="262"/>
        <v>7138.9748000000009</v>
      </c>
      <c r="CH53" s="424">
        <v>5.6858000000000004</v>
      </c>
      <c r="CI53" s="425">
        <v>5.5711000000000004</v>
      </c>
      <c r="CJ53" s="500">
        <f t="shared" si="263"/>
        <v>5691.4858000000004</v>
      </c>
      <c r="CK53" s="404">
        <f t="shared" si="264"/>
        <v>6468.0471000000007</v>
      </c>
      <c r="CL53" s="424">
        <v>0</v>
      </c>
      <c r="CM53" s="425">
        <v>0</v>
      </c>
      <c r="CN53" s="500">
        <f t="shared" si="265"/>
        <v>0</v>
      </c>
      <c r="CO53" s="404">
        <f t="shared" si="266"/>
        <v>0</v>
      </c>
      <c r="CP53" s="500">
        <f t="shared" si="267"/>
        <v>4.8879761739799852</v>
      </c>
      <c r="CQ53" s="237">
        <f t="shared" si="268"/>
        <v>4.9660663868613142</v>
      </c>
      <c r="CR53" s="500">
        <f t="shared" si="269"/>
        <v>12698.962100000001</v>
      </c>
      <c r="CS53" s="404">
        <f t="shared" si="270"/>
        <v>13607.021900000002</v>
      </c>
      <c r="CT53" s="422">
        <v>76.4953</v>
      </c>
      <c r="CU53" s="423">
        <v>76.0381</v>
      </c>
      <c r="CV53" s="500">
        <f t="shared" si="271"/>
        <v>122162.9941</v>
      </c>
      <c r="CW53" s="404">
        <f t="shared" si="272"/>
        <v>120064.1599</v>
      </c>
      <c r="CX53" s="422">
        <v>76.876099999999994</v>
      </c>
      <c r="CY53" s="423">
        <v>75.029499999999999</v>
      </c>
      <c r="CZ53" s="500">
        <f t="shared" si="273"/>
        <v>76952.9761</v>
      </c>
      <c r="DA53" s="404">
        <f t="shared" si="274"/>
        <v>87109.249500000005</v>
      </c>
      <c r="DB53" s="422">
        <v>0</v>
      </c>
      <c r="DC53" s="423">
        <v>0</v>
      </c>
      <c r="DD53" s="500">
        <f t="shared" si="275"/>
        <v>0</v>
      </c>
      <c r="DE53" s="404">
        <f t="shared" si="276"/>
        <v>0</v>
      </c>
      <c r="DF53" s="500">
        <f t="shared" si="277"/>
        <v>76.64202086220169</v>
      </c>
      <c r="DG53" s="404">
        <f t="shared" si="278"/>
        <v>75.61073335766423</v>
      </c>
      <c r="DH53" s="500">
        <f t="shared" si="279"/>
        <v>199115.97019999998</v>
      </c>
      <c r="DI53" s="404">
        <f t="shared" si="280"/>
        <v>207173.4094</v>
      </c>
      <c r="DJ53" s="500">
        <f t="shared" si="281"/>
        <v>2874</v>
      </c>
      <c r="DK53" s="404">
        <f t="shared" si="282"/>
        <v>3106</v>
      </c>
      <c r="DL53" s="500">
        <f t="shared" si="283"/>
        <v>2874</v>
      </c>
      <c r="DM53" s="404">
        <f t="shared" si="284"/>
        <v>3106</v>
      </c>
      <c r="DN53" s="236">
        <f t="shared" si="285"/>
        <v>4.6462991301322196</v>
      </c>
      <c r="DO53" s="237">
        <f t="shared" si="286"/>
        <v>4.6258934642627176</v>
      </c>
      <c r="DP53" s="500">
        <f t="shared" si="287"/>
        <v>13353.463699999998</v>
      </c>
      <c r="DQ53" s="404">
        <f t="shared" si="288"/>
        <v>14368.025100000001</v>
      </c>
      <c r="DR53" s="500">
        <f t="shared" si="289"/>
        <v>75.727891301322188</v>
      </c>
      <c r="DS53" s="404">
        <f t="shared" si="290"/>
        <v>74.608310238248549</v>
      </c>
      <c r="DT53" s="500">
        <f t="shared" si="291"/>
        <v>217641.95959999997</v>
      </c>
      <c r="DU53" s="404">
        <f t="shared" si="292"/>
        <v>231733.41159999999</v>
      </c>
      <c r="DV53" s="422">
        <v>348</v>
      </c>
      <c r="DW53" s="423">
        <v>326</v>
      </c>
      <c r="DX53" s="500">
        <f t="shared" si="293"/>
        <v>348</v>
      </c>
      <c r="DY53" s="404">
        <f t="shared" si="294"/>
        <v>326</v>
      </c>
      <c r="DZ53" s="422">
        <v>609</v>
      </c>
      <c r="EA53" s="423">
        <v>564</v>
      </c>
      <c r="EB53" s="500">
        <f t="shared" si="295"/>
        <v>609</v>
      </c>
      <c r="EC53" s="404">
        <f t="shared" si="296"/>
        <v>564</v>
      </c>
      <c r="ED53" s="422">
        <v>0</v>
      </c>
      <c r="EE53" s="423">
        <v>0</v>
      </c>
      <c r="EF53" s="500">
        <f t="shared" si="297"/>
        <v>0</v>
      </c>
      <c r="EG53" s="404">
        <f t="shared" si="298"/>
        <v>0</v>
      </c>
      <c r="EH53" s="500">
        <f t="shared" si="299"/>
        <v>957</v>
      </c>
      <c r="EI53" s="404">
        <f t="shared" si="300"/>
        <v>890</v>
      </c>
      <c r="EJ53" s="500">
        <f t="shared" si="301"/>
        <v>957</v>
      </c>
      <c r="EK53" s="404">
        <f t="shared" si="302"/>
        <v>890</v>
      </c>
      <c r="EL53" s="424">
        <v>3.1177999999999999</v>
      </c>
      <c r="EM53" s="425">
        <v>3.3037000000000001</v>
      </c>
      <c r="EN53" s="500">
        <f t="shared" si="303"/>
        <v>1084.9944</v>
      </c>
      <c r="EO53" s="404">
        <f t="shared" si="304"/>
        <v>1077.0062</v>
      </c>
      <c r="EP53" s="424">
        <v>4.3472999999999997</v>
      </c>
      <c r="EQ53" s="425">
        <v>4.2313999999999998</v>
      </c>
      <c r="ER53" s="500">
        <f t="shared" si="305"/>
        <v>2647.5056999999997</v>
      </c>
      <c r="ES53" s="404">
        <f t="shared" si="306"/>
        <v>2386.5095999999999</v>
      </c>
      <c r="ET53" s="424">
        <v>0</v>
      </c>
      <c r="EU53" s="425">
        <v>0</v>
      </c>
      <c r="EV53" s="500">
        <f t="shared" si="307"/>
        <v>0</v>
      </c>
      <c r="EW53" s="404">
        <f t="shared" si="308"/>
        <v>0</v>
      </c>
      <c r="EX53" s="236">
        <f t="shared" si="309"/>
        <v>3.9002090909090907</v>
      </c>
      <c r="EY53" s="237">
        <f t="shared" si="310"/>
        <v>3.8915907865168542</v>
      </c>
      <c r="EZ53" s="500">
        <f t="shared" si="311"/>
        <v>3732.5000999999997</v>
      </c>
      <c r="FA53" s="404">
        <f t="shared" si="312"/>
        <v>3463.5158000000001</v>
      </c>
      <c r="FB53" s="422">
        <v>54.592500000000001</v>
      </c>
      <c r="FC53" s="423">
        <v>52.536799999999999</v>
      </c>
      <c r="FD53" s="500">
        <f t="shared" si="313"/>
        <v>18998.189999999999</v>
      </c>
      <c r="FE53" s="404">
        <f t="shared" si="314"/>
        <v>17126.996800000001</v>
      </c>
      <c r="FF53" s="422">
        <v>50.277799999999999</v>
      </c>
      <c r="FG53" s="423">
        <v>48.406700000000001</v>
      </c>
      <c r="FH53" s="500">
        <f t="shared" si="315"/>
        <v>30619.180199999999</v>
      </c>
      <c r="FI53" s="404">
        <f t="shared" si="316"/>
        <v>27301.378799999999</v>
      </c>
      <c r="FJ53" s="422">
        <v>0</v>
      </c>
      <c r="FK53" s="423">
        <v>0</v>
      </c>
      <c r="FL53" s="500">
        <f t="shared" si="317"/>
        <v>0</v>
      </c>
      <c r="FM53" s="404">
        <f t="shared" si="318"/>
        <v>0</v>
      </c>
      <c r="FN53" s="500">
        <f t="shared" si="319"/>
        <v>51.846781818181817</v>
      </c>
      <c r="FO53" s="404">
        <f t="shared" si="320"/>
        <v>49.919523146067412</v>
      </c>
      <c r="FP53" s="500">
        <f t="shared" si="321"/>
        <v>49617.370199999998</v>
      </c>
      <c r="FQ53" s="404">
        <f t="shared" si="322"/>
        <v>44428.375599999999</v>
      </c>
      <c r="FR53" s="422">
        <v>520</v>
      </c>
      <c r="FS53" s="423">
        <v>487</v>
      </c>
      <c r="FT53" s="500">
        <f t="shared" si="323"/>
        <v>520</v>
      </c>
      <c r="FU53" s="404">
        <f t="shared" si="324"/>
        <v>487</v>
      </c>
      <c r="FV53" s="424">
        <v>3.85</v>
      </c>
      <c r="FW53" s="425">
        <v>3.8275000000000001</v>
      </c>
      <c r="FX53" s="500">
        <f t="shared" si="325"/>
        <v>2002</v>
      </c>
      <c r="FY53" s="404">
        <f t="shared" si="326"/>
        <v>1863.9925000000001</v>
      </c>
      <c r="FZ53" s="424">
        <v>63.909599999999998</v>
      </c>
      <c r="GA53" s="425">
        <v>64.647400000000005</v>
      </c>
      <c r="GB53" s="500">
        <f t="shared" si="327"/>
        <v>33232.991999999998</v>
      </c>
      <c r="GC53" s="404">
        <f t="shared" si="328"/>
        <v>31483.283800000001</v>
      </c>
      <c r="GD53" s="510">
        <f t="shared" si="329"/>
        <v>2104</v>
      </c>
      <c r="GE53" s="404">
        <f t="shared" si="330"/>
        <v>2070</v>
      </c>
      <c r="GF53" s="500">
        <f t="shared" si="331"/>
        <v>2104</v>
      </c>
      <c r="GG53" s="404">
        <f t="shared" si="332"/>
        <v>2070</v>
      </c>
      <c r="GH53" s="500">
        <f t="shared" si="333"/>
        <v>8499.9718000000012</v>
      </c>
      <c r="GI53" s="404">
        <f t="shared" si="334"/>
        <v>8666.4805000000015</v>
      </c>
      <c r="GJ53" s="500">
        <f t="shared" si="335"/>
        <v>151716.1765</v>
      </c>
      <c r="GK53" s="404">
        <f t="shared" si="336"/>
        <v>148364.16469999999</v>
      </c>
      <c r="GL53" s="510">
        <f t="shared" si="337"/>
        <v>1683</v>
      </c>
      <c r="GM53" s="404">
        <f t="shared" si="338"/>
        <v>1786</v>
      </c>
      <c r="GN53" s="500">
        <f t="shared" si="339"/>
        <v>1683</v>
      </c>
      <c r="GO53" s="404">
        <f t="shared" si="340"/>
        <v>1786</v>
      </c>
      <c r="GP53" s="500">
        <f t="shared" si="341"/>
        <v>8542.4935999999998</v>
      </c>
      <c r="GQ53" s="404">
        <f t="shared" si="342"/>
        <v>9026.5583999999999</v>
      </c>
      <c r="GR53" s="500">
        <f t="shared" si="343"/>
        <v>112234.1553</v>
      </c>
      <c r="GS53" s="404">
        <f t="shared" si="344"/>
        <v>118101.62849999999</v>
      </c>
      <c r="GT53" s="510">
        <f t="shared" si="345"/>
        <v>3787</v>
      </c>
      <c r="GU53" s="404">
        <f t="shared" si="346"/>
        <v>3856</v>
      </c>
      <c r="GV53" s="500">
        <f t="shared" si="347"/>
        <v>3787</v>
      </c>
      <c r="GW53" s="404">
        <f t="shared" si="348"/>
        <v>3856</v>
      </c>
      <c r="GX53" s="500">
        <f t="shared" si="349"/>
        <v>17042.465400000001</v>
      </c>
      <c r="GY53" s="404">
        <f t="shared" si="350"/>
        <v>17693.0389</v>
      </c>
      <c r="GZ53" s="500">
        <f t="shared" si="351"/>
        <v>263950.33179999999</v>
      </c>
      <c r="HA53" s="404">
        <f t="shared" si="352"/>
        <v>266465.79319999996</v>
      </c>
      <c r="HB53" s="510">
        <f t="shared" si="353"/>
        <v>44</v>
      </c>
      <c r="HC53" s="404">
        <f t="shared" si="354"/>
        <v>140</v>
      </c>
      <c r="HD53" s="500">
        <f t="shared" si="355"/>
        <v>44</v>
      </c>
      <c r="HE53" s="404">
        <f t="shared" si="356"/>
        <v>140</v>
      </c>
      <c r="HF53" s="500">
        <f t="shared" si="357"/>
        <v>43.498400000000004</v>
      </c>
      <c r="HG53" s="404">
        <f t="shared" si="358"/>
        <v>138.50199999999998</v>
      </c>
      <c r="HH53" s="500">
        <f t="shared" si="359"/>
        <v>3308.9979999999996</v>
      </c>
      <c r="HI53" s="404">
        <f t="shared" si="360"/>
        <v>9695.9939999999988</v>
      </c>
      <c r="HJ53" s="510">
        <f t="shared" si="361"/>
        <v>19087.963799999998</v>
      </c>
      <c r="HK53" s="404">
        <f t="shared" si="362"/>
        <v>19695.5334</v>
      </c>
      <c r="HL53" s="500">
        <f t="shared" si="363"/>
        <v>300492.32179999992</v>
      </c>
      <c r="HM53" s="404">
        <f t="shared" si="364"/>
        <v>307645.071</v>
      </c>
    </row>
    <row r="54" spans="1:221">
      <c r="A54" s="511" t="s">
        <v>543</v>
      </c>
      <c r="B54" s="516" t="s">
        <v>691</v>
      </c>
      <c r="C54" s="517"/>
      <c r="D54" s="514">
        <v>133021</v>
      </c>
      <c r="E54" s="514">
        <v>7</v>
      </c>
      <c r="F54" s="422">
        <v>266</v>
      </c>
      <c r="G54" s="423">
        <v>219</v>
      </c>
      <c r="H54" s="422">
        <v>3</v>
      </c>
      <c r="I54" s="423">
        <v>4</v>
      </c>
      <c r="J54" s="500">
        <f t="shared" si="215"/>
        <v>263</v>
      </c>
      <c r="K54" s="404">
        <f t="shared" si="216"/>
        <v>215</v>
      </c>
      <c r="L54" s="422">
        <v>60</v>
      </c>
      <c r="M54" s="423">
        <v>60</v>
      </c>
      <c r="N54" s="500">
        <f t="shared" si="217"/>
        <v>263</v>
      </c>
      <c r="O54" s="404">
        <f t="shared" si="218"/>
        <v>215</v>
      </c>
      <c r="P54" s="500">
        <f t="shared" si="219"/>
        <v>263</v>
      </c>
      <c r="Q54" s="404">
        <f t="shared" si="220"/>
        <v>215</v>
      </c>
      <c r="R54" s="422">
        <v>82</v>
      </c>
      <c r="S54" s="423">
        <v>82</v>
      </c>
      <c r="T54" s="500">
        <f t="shared" si="221"/>
        <v>82</v>
      </c>
      <c r="U54" s="404">
        <f t="shared" si="222"/>
        <v>82</v>
      </c>
      <c r="V54" s="422">
        <v>15</v>
      </c>
      <c r="W54" s="423">
        <v>9</v>
      </c>
      <c r="X54" s="500">
        <f t="shared" si="223"/>
        <v>15</v>
      </c>
      <c r="Y54" s="404">
        <f t="shared" si="224"/>
        <v>9</v>
      </c>
      <c r="Z54" s="422">
        <v>1</v>
      </c>
      <c r="AA54" s="423">
        <v>4</v>
      </c>
      <c r="AB54" s="500">
        <f t="shared" si="225"/>
        <v>1</v>
      </c>
      <c r="AC54" s="404">
        <f t="shared" si="226"/>
        <v>4</v>
      </c>
      <c r="AD54" s="500">
        <f t="shared" si="227"/>
        <v>98</v>
      </c>
      <c r="AE54" s="404">
        <f t="shared" si="228"/>
        <v>95</v>
      </c>
      <c r="AF54" s="500">
        <f t="shared" si="229"/>
        <v>98</v>
      </c>
      <c r="AG54" s="404">
        <f t="shared" si="230"/>
        <v>95</v>
      </c>
      <c r="AH54" s="424">
        <v>2.5305</v>
      </c>
      <c r="AI54" s="425">
        <v>2.7073</v>
      </c>
      <c r="AJ54" s="500">
        <f t="shared" si="231"/>
        <v>207.501</v>
      </c>
      <c r="AK54" s="404">
        <f t="shared" si="232"/>
        <v>221.99860000000001</v>
      </c>
      <c r="AL54" s="424">
        <v>2.1667000000000001</v>
      </c>
      <c r="AM54" s="425">
        <v>2</v>
      </c>
      <c r="AN54" s="500">
        <f t="shared" si="233"/>
        <v>32.500500000000002</v>
      </c>
      <c r="AO54" s="404">
        <f t="shared" si="234"/>
        <v>18</v>
      </c>
      <c r="AP54" s="424">
        <v>0.5</v>
      </c>
      <c r="AQ54" s="425">
        <v>0.875</v>
      </c>
      <c r="AR54" s="500">
        <f t="shared" si="235"/>
        <v>0.5</v>
      </c>
      <c r="AS54" s="404">
        <f t="shared" si="236"/>
        <v>3.5</v>
      </c>
      <c r="AT54" s="236">
        <f t="shared" si="237"/>
        <v>2.4540969387755105</v>
      </c>
      <c r="AU54" s="237">
        <f t="shared" si="238"/>
        <v>2.563143157894737</v>
      </c>
      <c r="AV54" s="500">
        <f t="shared" si="239"/>
        <v>240.50150000000002</v>
      </c>
      <c r="AW54" s="404">
        <f t="shared" si="240"/>
        <v>243.49860000000001</v>
      </c>
      <c r="AX54" s="422">
        <v>72.0732</v>
      </c>
      <c r="AY54" s="423">
        <v>73.085400000000007</v>
      </c>
      <c r="AZ54" s="500">
        <f t="shared" si="241"/>
        <v>5910.0024000000003</v>
      </c>
      <c r="BA54" s="404">
        <f t="shared" si="242"/>
        <v>5993.0028000000002</v>
      </c>
      <c r="BB54" s="422">
        <v>57</v>
      </c>
      <c r="BC54" s="423">
        <v>77.222200000000001</v>
      </c>
      <c r="BD54" s="500">
        <f t="shared" si="243"/>
        <v>855</v>
      </c>
      <c r="BE54" s="404">
        <f t="shared" si="244"/>
        <v>694.99980000000005</v>
      </c>
      <c r="BF54" s="422">
        <v>62</v>
      </c>
      <c r="BG54" s="423">
        <v>65.75</v>
      </c>
      <c r="BH54" s="500">
        <f t="shared" si="245"/>
        <v>62</v>
      </c>
      <c r="BI54" s="404">
        <f t="shared" si="246"/>
        <v>263</v>
      </c>
      <c r="BJ54" s="500">
        <f t="shared" si="247"/>
        <v>69.663289795918374</v>
      </c>
      <c r="BK54" s="404">
        <f t="shared" si="248"/>
        <v>73.168448421052631</v>
      </c>
      <c r="BL54" s="500">
        <f t="shared" si="249"/>
        <v>6827.0024000000003</v>
      </c>
      <c r="BM54" s="404">
        <f t="shared" si="250"/>
        <v>6951.0025999999998</v>
      </c>
      <c r="BN54" s="422">
        <v>88</v>
      </c>
      <c r="BO54" s="423">
        <v>59</v>
      </c>
      <c r="BP54" s="500">
        <f t="shared" si="251"/>
        <v>88</v>
      </c>
      <c r="BQ54" s="404">
        <f t="shared" si="252"/>
        <v>59</v>
      </c>
      <c r="BR54" s="422">
        <v>11</v>
      </c>
      <c r="BS54" s="423">
        <v>11</v>
      </c>
      <c r="BT54" s="500">
        <f t="shared" si="253"/>
        <v>11</v>
      </c>
      <c r="BU54" s="404">
        <f t="shared" si="254"/>
        <v>11</v>
      </c>
      <c r="BV54" s="422">
        <v>0</v>
      </c>
      <c r="BW54" s="423">
        <v>0</v>
      </c>
      <c r="BX54" s="500">
        <f t="shared" si="255"/>
        <v>0</v>
      </c>
      <c r="BY54" s="404">
        <f t="shared" si="256"/>
        <v>0</v>
      </c>
      <c r="BZ54" s="500">
        <f t="shared" si="257"/>
        <v>99</v>
      </c>
      <c r="CA54" s="404">
        <f t="shared" si="258"/>
        <v>70</v>
      </c>
      <c r="CB54" s="500">
        <f t="shared" si="259"/>
        <v>99</v>
      </c>
      <c r="CC54" s="404">
        <f t="shared" si="260"/>
        <v>70</v>
      </c>
      <c r="CD54" s="424">
        <v>4.2670000000000003</v>
      </c>
      <c r="CE54" s="425">
        <v>4.5339</v>
      </c>
      <c r="CF54" s="500">
        <f t="shared" si="261"/>
        <v>375.49600000000004</v>
      </c>
      <c r="CG54" s="404">
        <f t="shared" si="262"/>
        <v>267.50009999999997</v>
      </c>
      <c r="CH54" s="424">
        <v>6.1364000000000001</v>
      </c>
      <c r="CI54" s="425">
        <v>5.8635999999999999</v>
      </c>
      <c r="CJ54" s="500">
        <f t="shared" si="263"/>
        <v>67.500399999999999</v>
      </c>
      <c r="CK54" s="404">
        <f t="shared" si="264"/>
        <v>64.499600000000001</v>
      </c>
      <c r="CL54" s="424">
        <v>0</v>
      </c>
      <c r="CM54" s="425">
        <v>0</v>
      </c>
      <c r="CN54" s="500">
        <f t="shared" si="265"/>
        <v>0</v>
      </c>
      <c r="CO54" s="404">
        <f t="shared" si="266"/>
        <v>0</v>
      </c>
      <c r="CP54" s="500">
        <f t="shared" si="267"/>
        <v>4.4747111111111115</v>
      </c>
      <c r="CQ54" s="237">
        <f t="shared" si="268"/>
        <v>4.7428528571428563</v>
      </c>
      <c r="CR54" s="500">
        <f t="shared" si="269"/>
        <v>442.99640000000005</v>
      </c>
      <c r="CS54" s="404">
        <f t="shared" si="270"/>
        <v>331.99969999999996</v>
      </c>
      <c r="CT54" s="422">
        <v>74.375</v>
      </c>
      <c r="CU54" s="423">
        <v>75.491500000000002</v>
      </c>
      <c r="CV54" s="500">
        <f t="shared" si="271"/>
        <v>6545</v>
      </c>
      <c r="CW54" s="404">
        <f t="shared" si="272"/>
        <v>4453.9984999999997</v>
      </c>
      <c r="CX54" s="422">
        <v>71.454499999999996</v>
      </c>
      <c r="CY54" s="423">
        <v>70</v>
      </c>
      <c r="CZ54" s="500">
        <f t="shared" si="273"/>
        <v>785.9994999999999</v>
      </c>
      <c r="DA54" s="404">
        <f t="shared" si="274"/>
        <v>770</v>
      </c>
      <c r="DB54" s="422">
        <v>0</v>
      </c>
      <c r="DC54" s="423">
        <v>0</v>
      </c>
      <c r="DD54" s="500">
        <f t="shared" si="275"/>
        <v>0</v>
      </c>
      <c r="DE54" s="404">
        <f t="shared" si="276"/>
        <v>0</v>
      </c>
      <c r="DF54" s="500">
        <f t="shared" si="277"/>
        <v>74.0505</v>
      </c>
      <c r="DG54" s="404">
        <f t="shared" si="278"/>
        <v>74.62854999999999</v>
      </c>
      <c r="DH54" s="500">
        <f t="shared" si="279"/>
        <v>7330.9994999999999</v>
      </c>
      <c r="DI54" s="404">
        <f t="shared" si="280"/>
        <v>5223.9984999999997</v>
      </c>
      <c r="DJ54" s="500">
        <f t="shared" si="281"/>
        <v>197</v>
      </c>
      <c r="DK54" s="404">
        <f t="shared" si="282"/>
        <v>165</v>
      </c>
      <c r="DL54" s="500">
        <f t="shared" si="283"/>
        <v>197</v>
      </c>
      <c r="DM54" s="404">
        <f t="shared" si="284"/>
        <v>165</v>
      </c>
      <c r="DN54" s="236">
        <f t="shared" si="285"/>
        <v>3.4695324873096451</v>
      </c>
      <c r="DO54" s="237">
        <f t="shared" si="286"/>
        <v>3.4878684848484847</v>
      </c>
      <c r="DP54" s="500">
        <f t="shared" si="287"/>
        <v>683.49790000000007</v>
      </c>
      <c r="DQ54" s="404">
        <f t="shared" si="288"/>
        <v>575.49829999999997</v>
      </c>
      <c r="DR54" s="500">
        <f t="shared" si="289"/>
        <v>71.868029949238576</v>
      </c>
      <c r="DS54" s="404">
        <f t="shared" si="290"/>
        <v>73.787885454545446</v>
      </c>
      <c r="DT54" s="500">
        <f t="shared" si="291"/>
        <v>14158.001899999999</v>
      </c>
      <c r="DU54" s="404">
        <f t="shared" si="292"/>
        <v>12175.001099999998</v>
      </c>
      <c r="DV54" s="422">
        <v>29</v>
      </c>
      <c r="DW54" s="423">
        <v>26</v>
      </c>
      <c r="DX54" s="500">
        <f t="shared" si="293"/>
        <v>29</v>
      </c>
      <c r="DY54" s="404">
        <f t="shared" si="294"/>
        <v>26</v>
      </c>
      <c r="DZ54" s="422">
        <v>18</v>
      </c>
      <c r="EA54" s="423">
        <v>12</v>
      </c>
      <c r="EB54" s="500">
        <f t="shared" si="295"/>
        <v>18</v>
      </c>
      <c r="EC54" s="404">
        <f t="shared" si="296"/>
        <v>12</v>
      </c>
      <c r="ED54" s="422">
        <v>0</v>
      </c>
      <c r="EE54" s="423">
        <v>0</v>
      </c>
      <c r="EF54" s="500">
        <f t="shared" si="297"/>
        <v>0</v>
      </c>
      <c r="EG54" s="404">
        <f t="shared" si="298"/>
        <v>0</v>
      </c>
      <c r="EH54" s="500">
        <f t="shared" si="299"/>
        <v>47</v>
      </c>
      <c r="EI54" s="404">
        <f t="shared" si="300"/>
        <v>38</v>
      </c>
      <c r="EJ54" s="500">
        <f t="shared" si="301"/>
        <v>47</v>
      </c>
      <c r="EK54" s="404">
        <f t="shared" si="302"/>
        <v>38</v>
      </c>
      <c r="EL54" s="424">
        <v>2.5</v>
      </c>
      <c r="EM54" s="425">
        <v>2.5962000000000001</v>
      </c>
      <c r="EN54" s="500">
        <f t="shared" si="303"/>
        <v>72.5</v>
      </c>
      <c r="EO54" s="404">
        <f t="shared" si="304"/>
        <v>67.501199999999997</v>
      </c>
      <c r="EP54" s="424">
        <v>4.4443999999999999</v>
      </c>
      <c r="EQ54" s="425">
        <v>3.4582999999999999</v>
      </c>
      <c r="ER54" s="500">
        <f t="shared" si="305"/>
        <v>79.999200000000002</v>
      </c>
      <c r="ES54" s="404">
        <f t="shared" si="306"/>
        <v>41.499600000000001</v>
      </c>
      <c r="ET54" s="424">
        <v>0</v>
      </c>
      <c r="EU54" s="425">
        <v>0</v>
      </c>
      <c r="EV54" s="500">
        <f t="shared" si="307"/>
        <v>0</v>
      </c>
      <c r="EW54" s="404">
        <f t="shared" si="308"/>
        <v>0</v>
      </c>
      <c r="EX54" s="236">
        <f t="shared" si="309"/>
        <v>3.2446638297872341</v>
      </c>
      <c r="EY54" s="237">
        <f t="shared" si="310"/>
        <v>2.8684421052631577</v>
      </c>
      <c r="EZ54" s="500">
        <f t="shared" si="311"/>
        <v>152.4992</v>
      </c>
      <c r="FA54" s="404">
        <f t="shared" si="312"/>
        <v>109.0008</v>
      </c>
      <c r="FB54" s="422">
        <v>50.2759</v>
      </c>
      <c r="FC54" s="423">
        <v>49.384599999999999</v>
      </c>
      <c r="FD54" s="500">
        <f t="shared" si="313"/>
        <v>1458.0011</v>
      </c>
      <c r="FE54" s="404">
        <f t="shared" si="314"/>
        <v>1283.9995999999999</v>
      </c>
      <c r="FF54" s="422">
        <v>52.222200000000001</v>
      </c>
      <c r="FG54" s="423">
        <v>39.75</v>
      </c>
      <c r="FH54" s="500">
        <f t="shared" si="315"/>
        <v>939.99959999999999</v>
      </c>
      <c r="FI54" s="404">
        <f t="shared" si="316"/>
        <v>477</v>
      </c>
      <c r="FJ54" s="422">
        <v>0</v>
      </c>
      <c r="FK54" s="423">
        <v>0</v>
      </c>
      <c r="FL54" s="500">
        <f t="shared" si="317"/>
        <v>0</v>
      </c>
      <c r="FM54" s="404">
        <f t="shared" si="318"/>
        <v>0</v>
      </c>
      <c r="FN54" s="500">
        <f t="shared" si="319"/>
        <v>51.021291489361701</v>
      </c>
      <c r="FO54" s="404">
        <f t="shared" si="320"/>
        <v>46.3420947368421</v>
      </c>
      <c r="FP54" s="500">
        <f t="shared" si="321"/>
        <v>2398.0007000000001</v>
      </c>
      <c r="FQ54" s="404">
        <f t="shared" si="322"/>
        <v>1760.9995999999999</v>
      </c>
      <c r="FR54" s="422">
        <v>19</v>
      </c>
      <c r="FS54" s="423">
        <v>12</v>
      </c>
      <c r="FT54" s="500">
        <f t="shared" si="323"/>
        <v>19</v>
      </c>
      <c r="FU54" s="404">
        <f t="shared" si="324"/>
        <v>12</v>
      </c>
      <c r="FV54" s="424">
        <v>6.6315999999999997</v>
      </c>
      <c r="FW54" s="425">
        <v>4.125</v>
      </c>
      <c r="FX54" s="500">
        <f t="shared" si="325"/>
        <v>126.0004</v>
      </c>
      <c r="FY54" s="404">
        <f t="shared" si="326"/>
        <v>49.5</v>
      </c>
      <c r="FZ54" s="424">
        <v>80.526300000000006</v>
      </c>
      <c r="GA54" s="425">
        <v>60.333300000000001</v>
      </c>
      <c r="GB54" s="500">
        <f t="shared" si="327"/>
        <v>1529.9997000000001</v>
      </c>
      <c r="GC54" s="404">
        <f t="shared" si="328"/>
        <v>723.99959999999999</v>
      </c>
      <c r="GD54" s="510">
        <f t="shared" si="329"/>
        <v>199</v>
      </c>
      <c r="GE54" s="404">
        <f t="shared" si="330"/>
        <v>167</v>
      </c>
      <c r="GF54" s="500">
        <f t="shared" si="331"/>
        <v>199</v>
      </c>
      <c r="GG54" s="404">
        <f t="shared" si="332"/>
        <v>167</v>
      </c>
      <c r="GH54" s="500">
        <f t="shared" si="333"/>
        <v>655.49700000000007</v>
      </c>
      <c r="GI54" s="404">
        <f t="shared" si="334"/>
        <v>556.99990000000003</v>
      </c>
      <c r="GJ54" s="500">
        <f t="shared" si="335"/>
        <v>13913.003500000001</v>
      </c>
      <c r="GK54" s="404">
        <f t="shared" si="336"/>
        <v>11731.000899999999</v>
      </c>
      <c r="GL54" s="510">
        <f t="shared" si="337"/>
        <v>44</v>
      </c>
      <c r="GM54" s="404">
        <f t="shared" si="338"/>
        <v>32</v>
      </c>
      <c r="GN54" s="500">
        <f t="shared" si="339"/>
        <v>44</v>
      </c>
      <c r="GO54" s="404">
        <f t="shared" si="340"/>
        <v>32</v>
      </c>
      <c r="GP54" s="500">
        <f t="shared" si="341"/>
        <v>180.0001</v>
      </c>
      <c r="GQ54" s="404">
        <f t="shared" si="342"/>
        <v>123.9992</v>
      </c>
      <c r="GR54" s="500">
        <f t="shared" si="343"/>
        <v>2580.9991</v>
      </c>
      <c r="GS54" s="404">
        <f t="shared" si="344"/>
        <v>1941.9998000000001</v>
      </c>
      <c r="GT54" s="510">
        <f t="shared" si="345"/>
        <v>243</v>
      </c>
      <c r="GU54" s="404">
        <f t="shared" si="346"/>
        <v>199</v>
      </c>
      <c r="GV54" s="500">
        <f t="shared" si="347"/>
        <v>243</v>
      </c>
      <c r="GW54" s="404">
        <f t="shared" si="348"/>
        <v>199</v>
      </c>
      <c r="GX54" s="500">
        <f t="shared" si="349"/>
        <v>835.49710000000005</v>
      </c>
      <c r="GY54" s="404">
        <f t="shared" si="350"/>
        <v>680.9991</v>
      </c>
      <c r="GZ54" s="500">
        <f t="shared" si="351"/>
        <v>16494.0026</v>
      </c>
      <c r="HA54" s="404">
        <f t="shared" si="352"/>
        <v>13673.000699999999</v>
      </c>
      <c r="HB54" s="510">
        <f t="shared" si="353"/>
        <v>1</v>
      </c>
      <c r="HC54" s="404">
        <f t="shared" si="354"/>
        <v>4</v>
      </c>
      <c r="HD54" s="500">
        <f t="shared" si="355"/>
        <v>1</v>
      </c>
      <c r="HE54" s="404">
        <f t="shared" si="356"/>
        <v>4</v>
      </c>
      <c r="HF54" s="500">
        <f t="shared" si="357"/>
        <v>0.5</v>
      </c>
      <c r="HG54" s="404">
        <f t="shared" si="358"/>
        <v>3.5</v>
      </c>
      <c r="HH54" s="500">
        <f t="shared" si="359"/>
        <v>62</v>
      </c>
      <c r="HI54" s="404">
        <f t="shared" si="360"/>
        <v>263</v>
      </c>
      <c r="HJ54" s="510">
        <f t="shared" si="361"/>
        <v>961.99750000000006</v>
      </c>
      <c r="HK54" s="404">
        <f t="shared" si="362"/>
        <v>733.9991</v>
      </c>
      <c r="HL54" s="500">
        <f t="shared" si="363"/>
        <v>18086.0023</v>
      </c>
      <c r="HM54" s="404">
        <f t="shared" si="364"/>
        <v>14660.000299999996</v>
      </c>
    </row>
    <row r="55" spans="1:221">
      <c r="A55" s="511" t="s">
        <v>543</v>
      </c>
      <c r="B55" s="512" t="s">
        <v>692</v>
      </c>
      <c r="C55" s="518"/>
      <c r="D55" s="514">
        <v>133386</v>
      </c>
      <c r="E55" s="514">
        <v>7</v>
      </c>
      <c r="F55" s="422">
        <v>1534</v>
      </c>
      <c r="G55" s="423">
        <v>1523</v>
      </c>
      <c r="H55" s="422">
        <v>16</v>
      </c>
      <c r="I55" s="423">
        <v>22</v>
      </c>
      <c r="J55" s="500">
        <f t="shared" si="215"/>
        <v>1518</v>
      </c>
      <c r="K55" s="404">
        <f t="shared" si="216"/>
        <v>1501</v>
      </c>
      <c r="L55" s="422">
        <v>60</v>
      </c>
      <c r="M55" s="423">
        <v>60</v>
      </c>
      <c r="N55" s="500">
        <f t="shared" si="217"/>
        <v>1518</v>
      </c>
      <c r="O55" s="404">
        <f t="shared" si="218"/>
        <v>1501</v>
      </c>
      <c r="P55" s="500">
        <f t="shared" si="219"/>
        <v>1518</v>
      </c>
      <c r="Q55" s="404">
        <f t="shared" si="220"/>
        <v>1501</v>
      </c>
      <c r="R55" s="422">
        <v>188</v>
      </c>
      <c r="S55" s="423">
        <v>193</v>
      </c>
      <c r="T55" s="500">
        <f t="shared" si="221"/>
        <v>188</v>
      </c>
      <c r="U55" s="404">
        <f t="shared" si="222"/>
        <v>193</v>
      </c>
      <c r="V55" s="422">
        <v>103</v>
      </c>
      <c r="W55" s="423">
        <v>101</v>
      </c>
      <c r="X55" s="500">
        <f t="shared" si="223"/>
        <v>103</v>
      </c>
      <c r="Y55" s="404">
        <f t="shared" si="224"/>
        <v>101</v>
      </c>
      <c r="Z55" s="422">
        <v>108</v>
      </c>
      <c r="AA55" s="423">
        <v>53</v>
      </c>
      <c r="AB55" s="500">
        <f t="shared" si="225"/>
        <v>108</v>
      </c>
      <c r="AC55" s="404">
        <f t="shared" si="226"/>
        <v>53</v>
      </c>
      <c r="AD55" s="500">
        <f t="shared" si="227"/>
        <v>399</v>
      </c>
      <c r="AE55" s="404">
        <f t="shared" si="228"/>
        <v>347</v>
      </c>
      <c r="AF55" s="500">
        <f t="shared" si="229"/>
        <v>399</v>
      </c>
      <c r="AG55" s="404">
        <f t="shared" si="230"/>
        <v>347</v>
      </c>
      <c r="AH55" s="424">
        <v>2.6621999999999999</v>
      </c>
      <c r="AI55" s="425">
        <v>2.7927</v>
      </c>
      <c r="AJ55" s="500">
        <f t="shared" si="231"/>
        <v>500.49359999999996</v>
      </c>
      <c r="AK55" s="404">
        <f t="shared" si="232"/>
        <v>538.99109999999996</v>
      </c>
      <c r="AL55" s="424">
        <v>2.6358999999999999</v>
      </c>
      <c r="AM55" s="425">
        <v>2.8662999999999998</v>
      </c>
      <c r="AN55" s="500">
        <f t="shared" si="233"/>
        <v>271.49770000000001</v>
      </c>
      <c r="AO55" s="404">
        <f t="shared" si="234"/>
        <v>289.49629999999996</v>
      </c>
      <c r="AP55" s="424">
        <v>0.56020000000000003</v>
      </c>
      <c r="AQ55" s="425">
        <v>0.59430000000000005</v>
      </c>
      <c r="AR55" s="500">
        <f t="shared" si="235"/>
        <v>60.501600000000003</v>
      </c>
      <c r="AS55" s="404">
        <f t="shared" si="236"/>
        <v>31.497900000000001</v>
      </c>
      <c r="AT55" s="236">
        <f t="shared" si="237"/>
        <v>2.0864483709273181</v>
      </c>
      <c r="AU55" s="237">
        <f t="shared" si="238"/>
        <v>2.4783438040345818</v>
      </c>
      <c r="AV55" s="500">
        <f t="shared" si="239"/>
        <v>832.49289999999985</v>
      </c>
      <c r="AW55" s="404">
        <f t="shared" si="240"/>
        <v>859.98529999999982</v>
      </c>
      <c r="AX55" s="422">
        <v>70.263800000000003</v>
      </c>
      <c r="AY55" s="423">
        <v>70.864800000000002</v>
      </c>
      <c r="AZ55" s="500">
        <f t="shared" si="241"/>
        <v>13209.5944</v>
      </c>
      <c r="BA55" s="404">
        <f t="shared" si="242"/>
        <v>13676.9064</v>
      </c>
      <c r="BB55" s="422">
        <v>67.873800000000003</v>
      </c>
      <c r="BC55" s="423">
        <v>69.188100000000006</v>
      </c>
      <c r="BD55" s="500">
        <f t="shared" si="243"/>
        <v>6991.0014000000001</v>
      </c>
      <c r="BE55" s="404">
        <f t="shared" si="244"/>
        <v>6987.9981000000007</v>
      </c>
      <c r="BF55" s="422">
        <v>61.324100000000001</v>
      </c>
      <c r="BG55" s="423">
        <v>63.056600000000003</v>
      </c>
      <c r="BH55" s="500">
        <f t="shared" si="245"/>
        <v>6623.0028000000002</v>
      </c>
      <c r="BI55" s="404">
        <f t="shared" si="246"/>
        <v>3341.9998000000001</v>
      </c>
      <c r="BJ55" s="500">
        <f t="shared" si="247"/>
        <v>67.227064160401</v>
      </c>
      <c r="BK55" s="404">
        <f t="shared" si="248"/>
        <v>69.184162247838628</v>
      </c>
      <c r="BL55" s="500">
        <f t="shared" si="249"/>
        <v>26823.598599999998</v>
      </c>
      <c r="BM55" s="404">
        <f t="shared" si="250"/>
        <v>24006.904300000006</v>
      </c>
      <c r="BN55" s="422">
        <v>424</v>
      </c>
      <c r="BO55" s="423">
        <v>431</v>
      </c>
      <c r="BP55" s="500">
        <f t="shared" si="251"/>
        <v>424</v>
      </c>
      <c r="BQ55" s="404">
        <f t="shared" si="252"/>
        <v>431</v>
      </c>
      <c r="BR55" s="422">
        <v>190</v>
      </c>
      <c r="BS55" s="423">
        <v>158</v>
      </c>
      <c r="BT55" s="500">
        <f t="shared" si="253"/>
        <v>190</v>
      </c>
      <c r="BU55" s="404">
        <f t="shared" si="254"/>
        <v>158</v>
      </c>
      <c r="BV55" s="422">
        <v>1</v>
      </c>
      <c r="BW55" s="423">
        <v>1</v>
      </c>
      <c r="BX55" s="500">
        <f t="shared" si="255"/>
        <v>1</v>
      </c>
      <c r="BY55" s="404">
        <f t="shared" si="256"/>
        <v>1</v>
      </c>
      <c r="BZ55" s="500">
        <f t="shared" si="257"/>
        <v>615</v>
      </c>
      <c r="CA55" s="404">
        <f t="shared" si="258"/>
        <v>590</v>
      </c>
      <c r="CB55" s="500">
        <f t="shared" si="259"/>
        <v>615</v>
      </c>
      <c r="CC55" s="404">
        <f t="shared" si="260"/>
        <v>590</v>
      </c>
      <c r="CD55" s="424">
        <v>4.3066000000000004</v>
      </c>
      <c r="CE55" s="425">
        <v>4.0452000000000004</v>
      </c>
      <c r="CF55" s="500">
        <f t="shared" si="261"/>
        <v>1825.9984000000002</v>
      </c>
      <c r="CG55" s="404">
        <f t="shared" si="262"/>
        <v>1743.4812000000002</v>
      </c>
      <c r="CH55" s="424">
        <v>5.8947000000000003</v>
      </c>
      <c r="CI55" s="425">
        <v>5.7626999999999997</v>
      </c>
      <c r="CJ55" s="500">
        <f t="shared" si="263"/>
        <v>1119.9929999999999</v>
      </c>
      <c r="CK55" s="404">
        <f t="shared" si="264"/>
        <v>910.50659999999993</v>
      </c>
      <c r="CL55" s="424">
        <v>8.5</v>
      </c>
      <c r="CM55" s="425">
        <v>9.5</v>
      </c>
      <c r="CN55" s="500">
        <f t="shared" si="265"/>
        <v>8.5</v>
      </c>
      <c r="CO55" s="404">
        <f t="shared" si="266"/>
        <v>9.5</v>
      </c>
      <c r="CP55" s="500">
        <f t="shared" si="267"/>
        <v>4.804051056910569</v>
      </c>
      <c r="CQ55" s="237">
        <f t="shared" si="268"/>
        <v>4.5143861016949147</v>
      </c>
      <c r="CR55" s="500">
        <f t="shared" si="269"/>
        <v>2954.4913999999999</v>
      </c>
      <c r="CS55" s="404">
        <f t="shared" si="270"/>
        <v>2663.4877999999999</v>
      </c>
      <c r="CT55" s="422">
        <v>76.031800000000004</v>
      </c>
      <c r="CU55" s="423">
        <v>74.1768</v>
      </c>
      <c r="CV55" s="500">
        <f t="shared" si="271"/>
        <v>32237.483200000002</v>
      </c>
      <c r="CW55" s="404">
        <f t="shared" si="272"/>
        <v>31970.200799999999</v>
      </c>
      <c r="CX55" s="422">
        <v>74.4358</v>
      </c>
      <c r="CY55" s="423">
        <v>77.427199999999999</v>
      </c>
      <c r="CZ55" s="500">
        <f t="shared" si="273"/>
        <v>14142.802</v>
      </c>
      <c r="DA55" s="404">
        <f t="shared" si="274"/>
        <v>12233.497600000001</v>
      </c>
      <c r="DB55" s="422">
        <v>79</v>
      </c>
      <c r="DC55" s="423">
        <v>79</v>
      </c>
      <c r="DD55" s="500">
        <f t="shared" si="275"/>
        <v>79</v>
      </c>
      <c r="DE55" s="404">
        <f t="shared" si="276"/>
        <v>79</v>
      </c>
      <c r="DF55" s="500">
        <f t="shared" si="277"/>
        <v>75.543553170731698</v>
      </c>
      <c r="DG55" s="404">
        <f t="shared" si="278"/>
        <v>75.055421016949154</v>
      </c>
      <c r="DH55" s="500">
        <f t="shared" si="279"/>
        <v>46459.285199999991</v>
      </c>
      <c r="DI55" s="404">
        <f t="shared" si="280"/>
        <v>44282.698400000001</v>
      </c>
      <c r="DJ55" s="500">
        <f t="shared" si="281"/>
        <v>1014</v>
      </c>
      <c r="DK55" s="404">
        <f t="shared" si="282"/>
        <v>937</v>
      </c>
      <c r="DL55" s="500">
        <f t="shared" si="283"/>
        <v>1014</v>
      </c>
      <c r="DM55" s="404">
        <f t="shared" si="284"/>
        <v>937</v>
      </c>
      <c r="DN55" s="236">
        <f t="shared" si="285"/>
        <v>3.7346985207100589</v>
      </c>
      <c r="DO55" s="237">
        <f t="shared" si="286"/>
        <v>3.7603768409818565</v>
      </c>
      <c r="DP55" s="500">
        <f t="shared" si="287"/>
        <v>3786.9842999999996</v>
      </c>
      <c r="DQ55" s="404">
        <f t="shared" si="288"/>
        <v>3523.4730999999997</v>
      </c>
      <c r="DR55" s="500">
        <f t="shared" si="289"/>
        <v>72.271088560157779</v>
      </c>
      <c r="DS55" s="404">
        <f t="shared" si="290"/>
        <v>72.881112806830316</v>
      </c>
      <c r="DT55" s="500">
        <f t="shared" si="291"/>
        <v>73282.883799999981</v>
      </c>
      <c r="DU55" s="404">
        <f t="shared" si="292"/>
        <v>68289.602700000003</v>
      </c>
      <c r="DV55" s="422">
        <v>202</v>
      </c>
      <c r="DW55" s="423">
        <v>216</v>
      </c>
      <c r="DX55" s="500">
        <f t="shared" si="293"/>
        <v>202</v>
      </c>
      <c r="DY55" s="404">
        <f t="shared" si="294"/>
        <v>216</v>
      </c>
      <c r="DZ55" s="422">
        <v>164</v>
      </c>
      <c r="EA55" s="423">
        <v>187</v>
      </c>
      <c r="EB55" s="500">
        <f t="shared" si="295"/>
        <v>164</v>
      </c>
      <c r="EC55" s="404">
        <f t="shared" si="296"/>
        <v>187</v>
      </c>
      <c r="ED55" s="422">
        <v>0</v>
      </c>
      <c r="EE55" s="423">
        <v>0</v>
      </c>
      <c r="EF55" s="500">
        <f t="shared" si="297"/>
        <v>0</v>
      </c>
      <c r="EG55" s="404">
        <f t="shared" si="298"/>
        <v>0</v>
      </c>
      <c r="EH55" s="500">
        <f t="shared" si="299"/>
        <v>366</v>
      </c>
      <c r="EI55" s="404">
        <f t="shared" si="300"/>
        <v>403</v>
      </c>
      <c r="EJ55" s="500">
        <f t="shared" si="301"/>
        <v>366</v>
      </c>
      <c r="EK55" s="404">
        <f t="shared" si="302"/>
        <v>403</v>
      </c>
      <c r="EL55" s="424">
        <v>2.9083999999999999</v>
      </c>
      <c r="EM55" s="425">
        <v>2.7199</v>
      </c>
      <c r="EN55" s="500">
        <f t="shared" si="303"/>
        <v>587.49680000000001</v>
      </c>
      <c r="EO55" s="404">
        <f t="shared" si="304"/>
        <v>587.49839999999995</v>
      </c>
      <c r="EP55" s="424">
        <v>3.8597999999999999</v>
      </c>
      <c r="EQ55" s="425">
        <v>3.8769999999999998</v>
      </c>
      <c r="ER55" s="500">
        <f t="shared" si="305"/>
        <v>633.00720000000001</v>
      </c>
      <c r="ES55" s="404">
        <f t="shared" si="306"/>
        <v>724.99899999999991</v>
      </c>
      <c r="ET55" s="424">
        <v>0</v>
      </c>
      <c r="EU55" s="425">
        <v>0</v>
      </c>
      <c r="EV55" s="500">
        <f t="shared" si="307"/>
        <v>0</v>
      </c>
      <c r="EW55" s="404">
        <f t="shared" si="308"/>
        <v>0</v>
      </c>
      <c r="EX55" s="236">
        <f t="shared" si="309"/>
        <v>3.334710382513661</v>
      </c>
      <c r="EY55" s="237">
        <f t="shared" si="310"/>
        <v>3.2568173697270466</v>
      </c>
      <c r="EZ55" s="500">
        <f t="shared" si="311"/>
        <v>1220.5039999999999</v>
      </c>
      <c r="FA55" s="404">
        <f t="shared" si="312"/>
        <v>1312.4973999999997</v>
      </c>
      <c r="FB55" s="422">
        <v>53.8322</v>
      </c>
      <c r="FC55" s="423">
        <v>49.226900000000001</v>
      </c>
      <c r="FD55" s="500">
        <f t="shared" si="313"/>
        <v>10874.1044</v>
      </c>
      <c r="FE55" s="404">
        <f t="shared" si="314"/>
        <v>10633.010399999999</v>
      </c>
      <c r="FF55" s="422">
        <v>48.561599999999999</v>
      </c>
      <c r="FG55" s="423">
        <v>50.475900000000003</v>
      </c>
      <c r="FH55" s="500">
        <f t="shared" si="315"/>
        <v>7964.1023999999998</v>
      </c>
      <c r="FI55" s="404">
        <f t="shared" si="316"/>
        <v>9438.9933000000001</v>
      </c>
      <c r="FJ55" s="422">
        <v>0</v>
      </c>
      <c r="FK55" s="423">
        <v>0</v>
      </c>
      <c r="FL55" s="500">
        <f t="shared" si="317"/>
        <v>0</v>
      </c>
      <c r="FM55" s="404">
        <f t="shared" si="318"/>
        <v>0</v>
      </c>
      <c r="FN55" s="500">
        <f t="shared" si="319"/>
        <v>51.470510382513659</v>
      </c>
      <c r="FO55" s="404">
        <f t="shared" si="320"/>
        <v>49.806460794044668</v>
      </c>
      <c r="FP55" s="500">
        <f t="shared" si="321"/>
        <v>18838.2068</v>
      </c>
      <c r="FQ55" s="404">
        <f t="shared" si="322"/>
        <v>20072.003700000001</v>
      </c>
      <c r="FR55" s="422">
        <v>138</v>
      </c>
      <c r="FS55" s="423">
        <v>161</v>
      </c>
      <c r="FT55" s="500">
        <f t="shared" si="323"/>
        <v>138</v>
      </c>
      <c r="FU55" s="404">
        <f t="shared" si="324"/>
        <v>161</v>
      </c>
      <c r="FV55" s="424">
        <v>5.2390999999999996</v>
      </c>
      <c r="FW55" s="425">
        <v>4.9161000000000001</v>
      </c>
      <c r="FX55" s="500">
        <f t="shared" si="325"/>
        <v>722.99579999999992</v>
      </c>
      <c r="FY55" s="404">
        <f t="shared" si="326"/>
        <v>791.49210000000005</v>
      </c>
      <c r="FZ55" s="424">
        <v>67.615200000000002</v>
      </c>
      <c r="GA55" s="425">
        <v>68.013000000000005</v>
      </c>
      <c r="GB55" s="500">
        <f t="shared" si="327"/>
        <v>9330.8976000000002</v>
      </c>
      <c r="GC55" s="404">
        <f t="shared" si="328"/>
        <v>10950.093000000001</v>
      </c>
      <c r="GD55" s="510">
        <f t="shared" si="329"/>
        <v>814</v>
      </c>
      <c r="GE55" s="404">
        <f t="shared" si="330"/>
        <v>840</v>
      </c>
      <c r="GF55" s="500">
        <f t="shared" si="331"/>
        <v>814</v>
      </c>
      <c r="GG55" s="404">
        <f t="shared" si="332"/>
        <v>840</v>
      </c>
      <c r="GH55" s="500">
        <f t="shared" si="333"/>
        <v>2913.9888000000001</v>
      </c>
      <c r="GI55" s="404">
        <f t="shared" si="334"/>
        <v>2869.9707000000003</v>
      </c>
      <c r="GJ55" s="500">
        <f t="shared" si="335"/>
        <v>56321.182000000001</v>
      </c>
      <c r="GK55" s="404">
        <f t="shared" si="336"/>
        <v>56280.117599999998</v>
      </c>
      <c r="GL55" s="510">
        <f t="shared" si="337"/>
        <v>457</v>
      </c>
      <c r="GM55" s="404">
        <f t="shared" si="338"/>
        <v>446</v>
      </c>
      <c r="GN55" s="500">
        <f t="shared" si="339"/>
        <v>457</v>
      </c>
      <c r="GO55" s="404">
        <f t="shared" si="340"/>
        <v>446</v>
      </c>
      <c r="GP55" s="500">
        <f t="shared" si="341"/>
        <v>2024.4978999999998</v>
      </c>
      <c r="GQ55" s="404">
        <f t="shared" si="342"/>
        <v>1925.0018999999998</v>
      </c>
      <c r="GR55" s="500">
        <f t="shared" si="343"/>
        <v>29097.9058</v>
      </c>
      <c r="GS55" s="404">
        <f t="shared" si="344"/>
        <v>28660.489000000001</v>
      </c>
      <c r="GT55" s="510">
        <f t="shared" si="345"/>
        <v>1271</v>
      </c>
      <c r="GU55" s="404">
        <f t="shared" si="346"/>
        <v>1286</v>
      </c>
      <c r="GV55" s="500">
        <f t="shared" si="347"/>
        <v>1271</v>
      </c>
      <c r="GW55" s="404">
        <f t="shared" si="348"/>
        <v>1286</v>
      </c>
      <c r="GX55" s="500">
        <f t="shared" si="349"/>
        <v>4938.4866999999995</v>
      </c>
      <c r="GY55" s="404">
        <f t="shared" si="350"/>
        <v>4794.9726000000001</v>
      </c>
      <c r="GZ55" s="500">
        <f t="shared" si="351"/>
        <v>85419.087800000008</v>
      </c>
      <c r="HA55" s="404">
        <f t="shared" si="352"/>
        <v>84940.606599999999</v>
      </c>
      <c r="HB55" s="510">
        <f t="shared" si="353"/>
        <v>109</v>
      </c>
      <c r="HC55" s="404">
        <f t="shared" si="354"/>
        <v>54</v>
      </c>
      <c r="HD55" s="500">
        <f t="shared" si="355"/>
        <v>109</v>
      </c>
      <c r="HE55" s="404">
        <f t="shared" si="356"/>
        <v>54</v>
      </c>
      <c r="HF55" s="500">
        <f t="shared" si="357"/>
        <v>69.001599999999996</v>
      </c>
      <c r="HG55" s="404">
        <f t="shared" si="358"/>
        <v>40.997900000000001</v>
      </c>
      <c r="HH55" s="500">
        <f t="shared" si="359"/>
        <v>6702.0028000000002</v>
      </c>
      <c r="HI55" s="404">
        <f t="shared" si="360"/>
        <v>3420.9998000000001</v>
      </c>
      <c r="HJ55" s="510">
        <f t="shared" si="361"/>
        <v>5730.4840999999988</v>
      </c>
      <c r="HK55" s="404">
        <f t="shared" si="362"/>
        <v>5627.4625999999998</v>
      </c>
      <c r="HL55" s="500">
        <f t="shared" si="363"/>
        <v>101451.98819999998</v>
      </c>
      <c r="HM55" s="404">
        <f t="shared" si="364"/>
        <v>99311.699400000012</v>
      </c>
    </row>
    <row r="56" spans="1:221">
      <c r="A56" s="511" t="s">
        <v>543</v>
      </c>
      <c r="B56" s="519" t="s">
        <v>693</v>
      </c>
      <c r="C56" s="518"/>
      <c r="D56" s="520">
        <v>133508</v>
      </c>
      <c r="E56" s="520">
        <v>7</v>
      </c>
      <c r="F56" s="422">
        <v>1614</v>
      </c>
      <c r="G56" s="423">
        <v>1422</v>
      </c>
      <c r="H56" s="422">
        <v>55</v>
      </c>
      <c r="I56" s="423">
        <v>43</v>
      </c>
      <c r="J56" s="500">
        <f t="shared" si="215"/>
        <v>1559</v>
      </c>
      <c r="K56" s="404">
        <f t="shared" si="216"/>
        <v>1379</v>
      </c>
      <c r="L56" s="422">
        <v>60</v>
      </c>
      <c r="M56" s="423">
        <v>60</v>
      </c>
      <c r="N56" s="500">
        <f t="shared" si="217"/>
        <v>1559</v>
      </c>
      <c r="O56" s="404">
        <f t="shared" si="218"/>
        <v>1379</v>
      </c>
      <c r="P56" s="500">
        <f t="shared" si="219"/>
        <v>1559</v>
      </c>
      <c r="Q56" s="404">
        <f t="shared" si="220"/>
        <v>1379</v>
      </c>
      <c r="R56" s="422">
        <v>157</v>
      </c>
      <c r="S56" s="423">
        <v>130</v>
      </c>
      <c r="T56" s="500">
        <f t="shared" si="221"/>
        <v>157</v>
      </c>
      <c r="U56" s="404">
        <f t="shared" si="222"/>
        <v>130</v>
      </c>
      <c r="V56" s="422">
        <v>48</v>
      </c>
      <c r="W56" s="423">
        <v>64</v>
      </c>
      <c r="X56" s="500">
        <f t="shared" si="223"/>
        <v>48</v>
      </c>
      <c r="Y56" s="404">
        <f t="shared" si="224"/>
        <v>64</v>
      </c>
      <c r="Z56" s="422">
        <v>13</v>
      </c>
      <c r="AA56" s="423">
        <v>109</v>
      </c>
      <c r="AB56" s="500">
        <f t="shared" si="225"/>
        <v>13</v>
      </c>
      <c r="AC56" s="404">
        <f t="shared" si="226"/>
        <v>109</v>
      </c>
      <c r="AD56" s="500">
        <f t="shared" si="227"/>
        <v>218</v>
      </c>
      <c r="AE56" s="404">
        <f t="shared" si="228"/>
        <v>303</v>
      </c>
      <c r="AF56" s="500">
        <f t="shared" si="229"/>
        <v>218</v>
      </c>
      <c r="AG56" s="404">
        <f t="shared" si="230"/>
        <v>303</v>
      </c>
      <c r="AH56" s="424">
        <v>3.1560999999999999</v>
      </c>
      <c r="AI56" s="425">
        <v>2.9691999999999998</v>
      </c>
      <c r="AJ56" s="500">
        <f t="shared" si="231"/>
        <v>495.5077</v>
      </c>
      <c r="AK56" s="404">
        <f t="shared" si="232"/>
        <v>385.99599999999998</v>
      </c>
      <c r="AL56" s="424">
        <v>3.4687999999999999</v>
      </c>
      <c r="AM56" s="425">
        <v>2.9765999999999999</v>
      </c>
      <c r="AN56" s="500">
        <f t="shared" si="233"/>
        <v>166.50239999999999</v>
      </c>
      <c r="AO56" s="404">
        <f t="shared" si="234"/>
        <v>190.50239999999999</v>
      </c>
      <c r="AP56" s="424">
        <v>0.61539999999999995</v>
      </c>
      <c r="AQ56" s="425">
        <v>0.51829999999999998</v>
      </c>
      <c r="AR56" s="500">
        <f t="shared" si="235"/>
        <v>8.0001999999999995</v>
      </c>
      <c r="AS56" s="404">
        <f t="shared" si="236"/>
        <v>56.494699999999995</v>
      </c>
      <c r="AT56" s="236">
        <f t="shared" si="237"/>
        <v>3.0734417431192655</v>
      </c>
      <c r="AU56" s="237">
        <f t="shared" si="238"/>
        <v>2.0890861386138613</v>
      </c>
      <c r="AV56" s="500">
        <f t="shared" si="239"/>
        <v>670.01029999999992</v>
      </c>
      <c r="AW56" s="404">
        <f t="shared" si="240"/>
        <v>632.99309999999991</v>
      </c>
      <c r="AX56" s="422">
        <v>72.458600000000004</v>
      </c>
      <c r="AY56" s="423">
        <v>69.9846</v>
      </c>
      <c r="AZ56" s="500">
        <f t="shared" si="241"/>
        <v>11376.0002</v>
      </c>
      <c r="BA56" s="404">
        <f t="shared" si="242"/>
        <v>9097.9979999999996</v>
      </c>
      <c r="BB56" s="422">
        <v>67.1875</v>
      </c>
      <c r="BC56" s="423">
        <v>66.031300000000002</v>
      </c>
      <c r="BD56" s="500">
        <f t="shared" si="243"/>
        <v>3225</v>
      </c>
      <c r="BE56" s="404">
        <f t="shared" si="244"/>
        <v>4226.0032000000001</v>
      </c>
      <c r="BF56" s="422">
        <v>63.384599999999999</v>
      </c>
      <c r="BG56" s="423">
        <v>62.972499999999997</v>
      </c>
      <c r="BH56" s="500">
        <f t="shared" si="245"/>
        <v>823.99979999999994</v>
      </c>
      <c r="BI56" s="404">
        <f t="shared" si="246"/>
        <v>6864.0024999999996</v>
      </c>
      <c r="BJ56" s="500">
        <f t="shared" si="247"/>
        <v>70.756880733944953</v>
      </c>
      <c r="BK56" s="404">
        <f t="shared" si="248"/>
        <v>66.62707491749174</v>
      </c>
      <c r="BL56" s="500">
        <f t="shared" si="249"/>
        <v>15425</v>
      </c>
      <c r="BM56" s="404">
        <f t="shared" si="250"/>
        <v>20188.003699999997</v>
      </c>
      <c r="BN56" s="422">
        <v>556</v>
      </c>
      <c r="BO56" s="423">
        <v>465</v>
      </c>
      <c r="BP56" s="500">
        <f t="shared" si="251"/>
        <v>556</v>
      </c>
      <c r="BQ56" s="404">
        <f t="shared" si="252"/>
        <v>465</v>
      </c>
      <c r="BR56" s="422">
        <v>311</v>
      </c>
      <c r="BS56" s="423">
        <v>245</v>
      </c>
      <c r="BT56" s="500">
        <f t="shared" si="253"/>
        <v>311</v>
      </c>
      <c r="BU56" s="404">
        <f t="shared" si="254"/>
        <v>245</v>
      </c>
      <c r="BV56" s="422">
        <v>0</v>
      </c>
      <c r="BW56" s="423">
        <v>0</v>
      </c>
      <c r="BX56" s="500">
        <f t="shared" si="255"/>
        <v>0</v>
      </c>
      <c r="BY56" s="404">
        <f t="shared" si="256"/>
        <v>0</v>
      </c>
      <c r="BZ56" s="500">
        <f t="shared" si="257"/>
        <v>867</v>
      </c>
      <c r="CA56" s="404">
        <f t="shared" si="258"/>
        <v>710</v>
      </c>
      <c r="CB56" s="500">
        <f t="shared" si="259"/>
        <v>867</v>
      </c>
      <c r="CC56" s="404">
        <f t="shared" si="260"/>
        <v>710</v>
      </c>
      <c r="CD56" s="424">
        <v>4.3857999999999997</v>
      </c>
      <c r="CE56" s="425">
        <v>4.3042999999999996</v>
      </c>
      <c r="CF56" s="500">
        <f t="shared" si="261"/>
        <v>2438.5047999999997</v>
      </c>
      <c r="CG56" s="404">
        <f t="shared" si="262"/>
        <v>2001.4994999999999</v>
      </c>
      <c r="CH56" s="424">
        <v>5.1140999999999996</v>
      </c>
      <c r="CI56" s="425">
        <v>5.2735000000000003</v>
      </c>
      <c r="CJ56" s="500">
        <f t="shared" si="263"/>
        <v>1590.4850999999999</v>
      </c>
      <c r="CK56" s="404">
        <f t="shared" si="264"/>
        <v>1292.0075000000002</v>
      </c>
      <c r="CL56" s="424">
        <v>0</v>
      </c>
      <c r="CM56" s="425">
        <v>0</v>
      </c>
      <c r="CN56" s="500">
        <f t="shared" si="265"/>
        <v>0</v>
      </c>
      <c r="CO56" s="404">
        <f t="shared" si="266"/>
        <v>0</v>
      </c>
      <c r="CP56" s="500">
        <f t="shared" si="267"/>
        <v>4.6470471741637827</v>
      </c>
      <c r="CQ56" s="237">
        <f t="shared" si="268"/>
        <v>4.6387422535211265</v>
      </c>
      <c r="CR56" s="500">
        <f t="shared" si="269"/>
        <v>4028.9898999999996</v>
      </c>
      <c r="CS56" s="404">
        <f t="shared" si="270"/>
        <v>3293.5069999999996</v>
      </c>
      <c r="CT56" s="422">
        <v>75.1601</v>
      </c>
      <c r="CU56" s="423">
        <v>75.152699999999996</v>
      </c>
      <c r="CV56" s="500">
        <f t="shared" si="271"/>
        <v>41789.015599999999</v>
      </c>
      <c r="CW56" s="404">
        <f t="shared" si="272"/>
        <v>34946.005499999999</v>
      </c>
      <c r="CX56" s="422">
        <v>72.852099999999993</v>
      </c>
      <c r="CY56" s="423">
        <v>73.126499999999993</v>
      </c>
      <c r="CZ56" s="500">
        <f t="shared" si="273"/>
        <v>22657.003099999998</v>
      </c>
      <c r="DA56" s="404">
        <f t="shared" si="274"/>
        <v>17915.992499999997</v>
      </c>
      <c r="DB56" s="422">
        <v>0</v>
      </c>
      <c r="DC56" s="423">
        <v>0</v>
      </c>
      <c r="DD56" s="500">
        <f t="shared" si="275"/>
        <v>0</v>
      </c>
      <c r="DE56" s="404">
        <f t="shared" si="276"/>
        <v>0</v>
      </c>
      <c r="DF56" s="500">
        <f t="shared" si="277"/>
        <v>74.332201499423306</v>
      </c>
      <c r="DG56" s="404">
        <f t="shared" si="278"/>
        <v>74.453518309859149</v>
      </c>
      <c r="DH56" s="500">
        <f t="shared" si="279"/>
        <v>64446.018700000008</v>
      </c>
      <c r="DI56" s="404">
        <f t="shared" si="280"/>
        <v>52861.997999999992</v>
      </c>
      <c r="DJ56" s="500">
        <f t="shared" si="281"/>
        <v>1085</v>
      </c>
      <c r="DK56" s="404">
        <f t="shared" si="282"/>
        <v>1013</v>
      </c>
      <c r="DL56" s="500">
        <f t="shared" si="283"/>
        <v>1085</v>
      </c>
      <c r="DM56" s="404">
        <f t="shared" si="284"/>
        <v>1013</v>
      </c>
      <c r="DN56" s="236">
        <f t="shared" si="285"/>
        <v>4.330875760368663</v>
      </c>
      <c r="DO56" s="237">
        <f t="shared" si="286"/>
        <v>3.8761106614017762</v>
      </c>
      <c r="DP56" s="500">
        <f t="shared" si="287"/>
        <v>4699.0001999999995</v>
      </c>
      <c r="DQ56" s="404">
        <f t="shared" si="288"/>
        <v>3926.5000999999993</v>
      </c>
      <c r="DR56" s="500">
        <f t="shared" si="289"/>
        <v>73.613842119815686</v>
      </c>
      <c r="DS56" s="404">
        <f t="shared" si="290"/>
        <v>72.112538696939779</v>
      </c>
      <c r="DT56" s="500">
        <f t="shared" si="291"/>
        <v>79871.018700000015</v>
      </c>
      <c r="DU56" s="404">
        <f t="shared" si="292"/>
        <v>73050.001699999993</v>
      </c>
      <c r="DV56" s="422">
        <v>165</v>
      </c>
      <c r="DW56" s="423">
        <v>127</v>
      </c>
      <c r="DX56" s="500">
        <f t="shared" si="293"/>
        <v>165</v>
      </c>
      <c r="DY56" s="404">
        <f t="shared" si="294"/>
        <v>127</v>
      </c>
      <c r="DZ56" s="422">
        <v>208</v>
      </c>
      <c r="EA56" s="423">
        <v>165</v>
      </c>
      <c r="EB56" s="500">
        <f t="shared" si="295"/>
        <v>208</v>
      </c>
      <c r="EC56" s="404">
        <f t="shared" si="296"/>
        <v>165</v>
      </c>
      <c r="ED56" s="422">
        <v>0</v>
      </c>
      <c r="EE56" s="423">
        <v>0</v>
      </c>
      <c r="EF56" s="500">
        <f t="shared" si="297"/>
        <v>0</v>
      </c>
      <c r="EG56" s="404">
        <f t="shared" si="298"/>
        <v>0</v>
      </c>
      <c r="EH56" s="500">
        <f t="shared" si="299"/>
        <v>373</v>
      </c>
      <c r="EI56" s="404">
        <f t="shared" si="300"/>
        <v>292</v>
      </c>
      <c r="EJ56" s="500">
        <f t="shared" si="301"/>
        <v>373</v>
      </c>
      <c r="EK56" s="404">
        <f t="shared" si="302"/>
        <v>292</v>
      </c>
      <c r="EL56" s="424">
        <v>3.3241999999999998</v>
      </c>
      <c r="EM56" s="425">
        <v>3.0905999999999998</v>
      </c>
      <c r="EN56" s="500">
        <f t="shared" si="303"/>
        <v>548.49299999999994</v>
      </c>
      <c r="EO56" s="404">
        <f t="shared" si="304"/>
        <v>392.50619999999998</v>
      </c>
      <c r="EP56" s="424">
        <v>4.5119999999999996</v>
      </c>
      <c r="EQ56" s="425">
        <v>4.1909000000000001</v>
      </c>
      <c r="ER56" s="500">
        <f t="shared" si="305"/>
        <v>938.49599999999987</v>
      </c>
      <c r="ES56" s="404">
        <f t="shared" si="306"/>
        <v>691.49850000000004</v>
      </c>
      <c r="ET56" s="424">
        <v>0</v>
      </c>
      <c r="EU56" s="425">
        <v>0</v>
      </c>
      <c r="EV56" s="500">
        <f t="shared" si="307"/>
        <v>0</v>
      </c>
      <c r="EW56" s="404">
        <f t="shared" si="308"/>
        <v>0</v>
      </c>
      <c r="EX56" s="236">
        <f t="shared" si="309"/>
        <v>3.9865656836461119</v>
      </c>
      <c r="EY56" s="237">
        <f t="shared" si="310"/>
        <v>3.7123448630136986</v>
      </c>
      <c r="EZ56" s="500">
        <f t="shared" si="311"/>
        <v>1486.9889999999998</v>
      </c>
      <c r="FA56" s="404">
        <f t="shared" si="312"/>
        <v>1084.0047</v>
      </c>
      <c r="FB56" s="422">
        <v>52.466700000000003</v>
      </c>
      <c r="FC56" s="423">
        <v>52.417299999999997</v>
      </c>
      <c r="FD56" s="500">
        <f t="shared" si="313"/>
        <v>8657.0055000000011</v>
      </c>
      <c r="FE56" s="404">
        <f t="shared" si="314"/>
        <v>6656.9970999999996</v>
      </c>
      <c r="FF56" s="422">
        <v>50.993299999999998</v>
      </c>
      <c r="FG56" s="423">
        <v>51.260599999999997</v>
      </c>
      <c r="FH56" s="500">
        <f t="shared" si="315"/>
        <v>10606.606399999999</v>
      </c>
      <c r="FI56" s="404">
        <f t="shared" si="316"/>
        <v>8457.9989999999998</v>
      </c>
      <c r="FJ56" s="422">
        <v>0</v>
      </c>
      <c r="FK56" s="423">
        <v>0</v>
      </c>
      <c r="FL56" s="500">
        <f t="shared" si="317"/>
        <v>0</v>
      </c>
      <c r="FM56" s="404">
        <f t="shared" si="318"/>
        <v>0</v>
      </c>
      <c r="FN56" s="500">
        <f t="shared" si="319"/>
        <v>51.645072117962464</v>
      </c>
      <c r="FO56" s="404">
        <f t="shared" si="320"/>
        <v>51.763685273972605</v>
      </c>
      <c r="FP56" s="500">
        <f t="shared" si="321"/>
        <v>19263.6119</v>
      </c>
      <c r="FQ56" s="404">
        <f t="shared" si="322"/>
        <v>15114.9961</v>
      </c>
      <c r="FR56" s="422">
        <v>101</v>
      </c>
      <c r="FS56" s="423">
        <v>74</v>
      </c>
      <c r="FT56" s="500">
        <f t="shared" si="323"/>
        <v>101</v>
      </c>
      <c r="FU56" s="404">
        <f t="shared" si="324"/>
        <v>74</v>
      </c>
      <c r="FV56" s="424">
        <v>5.4901</v>
      </c>
      <c r="FW56" s="425">
        <v>5.6418999999999997</v>
      </c>
      <c r="FX56" s="500">
        <f t="shared" si="325"/>
        <v>554.50009999999997</v>
      </c>
      <c r="FY56" s="404">
        <f t="shared" si="326"/>
        <v>417.50059999999996</v>
      </c>
      <c r="FZ56" s="424">
        <v>67.410899999999998</v>
      </c>
      <c r="GA56" s="425">
        <v>70.312200000000004</v>
      </c>
      <c r="GB56" s="500">
        <f t="shared" si="327"/>
        <v>6808.5009</v>
      </c>
      <c r="GC56" s="404">
        <f t="shared" si="328"/>
        <v>5203.1028000000006</v>
      </c>
      <c r="GD56" s="510">
        <f t="shared" si="329"/>
        <v>878</v>
      </c>
      <c r="GE56" s="404">
        <f t="shared" si="330"/>
        <v>722</v>
      </c>
      <c r="GF56" s="500">
        <f t="shared" si="331"/>
        <v>878</v>
      </c>
      <c r="GG56" s="404">
        <f t="shared" si="332"/>
        <v>722</v>
      </c>
      <c r="GH56" s="500">
        <f t="shared" si="333"/>
        <v>3482.5054999999998</v>
      </c>
      <c r="GI56" s="404">
        <f t="shared" si="334"/>
        <v>2780.0016999999998</v>
      </c>
      <c r="GJ56" s="500">
        <f t="shared" si="335"/>
        <v>61822.0213</v>
      </c>
      <c r="GK56" s="404">
        <f t="shared" si="336"/>
        <v>50701.000599999999</v>
      </c>
      <c r="GL56" s="510">
        <f t="shared" si="337"/>
        <v>567</v>
      </c>
      <c r="GM56" s="404">
        <f t="shared" si="338"/>
        <v>474</v>
      </c>
      <c r="GN56" s="500">
        <f t="shared" si="339"/>
        <v>567</v>
      </c>
      <c r="GO56" s="404">
        <f t="shared" si="340"/>
        <v>474</v>
      </c>
      <c r="GP56" s="500">
        <f t="shared" si="341"/>
        <v>2695.4834999999998</v>
      </c>
      <c r="GQ56" s="404">
        <f t="shared" si="342"/>
        <v>2174.0084000000002</v>
      </c>
      <c r="GR56" s="500">
        <f t="shared" si="343"/>
        <v>36488.609499999999</v>
      </c>
      <c r="GS56" s="404">
        <f t="shared" si="344"/>
        <v>30599.994699999996</v>
      </c>
      <c r="GT56" s="510">
        <f t="shared" si="345"/>
        <v>1445</v>
      </c>
      <c r="GU56" s="404">
        <f t="shared" si="346"/>
        <v>1196</v>
      </c>
      <c r="GV56" s="500">
        <f t="shared" si="347"/>
        <v>1445</v>
      </c>
      <c r="GW56" s="404">
        <f t="shared" si="348"/>
        <v>1196</v>
      </c>
      <c r="GX56" s="500">
        <f t="shared" si="349"/>
        <v>6177.9889999999996</v>
      </c>
      <c r="GY56" s="404">
        <f t="shared" si="350"/>
        <v>4954.0100999999995</v>
      </c>
      <c r="GZ56" s="500">
        <f t="shared" si="351"/>
        <v>98310.630799999999</v>
      </c>
      <c r="HA56" s="404">
        <f t="shared" si="352"/>
        <v>81300.995299999995</v>
      </c>
      <c r="HB56" s="510">
        <f t="shared" si="353"/>
        <v>13</v>
      </c>
      <c r="HC56" s="404">
        <f t="shared" si="354"/>
        <v>109</v>
      </c>
      <c r="HD56" s="500">
        <f t="shared" si="355"/>
        <v>13</v>
      </c>
      <c r="HE56" s="404">
        <f t="shared" si="356"/>
        <v>109</v>
      </c>
      <c r="HF56" s="500">
        <f t="shared" si="357"/>
        <v>8.0001999999999995</v>
      </c>
      <c r="HG56" s="404">
        <f t="shared" si="358"/>
        <v>56.494699999999995</v>
      </c>
      <c r="HH56" s="500">
        <f t="shared" si="359"/>
        <v>823.99979999999994</v>
      </c>
      <c r="HI56" s="404">
        <f t="shared" si="360"/>
        <v>6864.0024999999996</v>
      </c>
      <c r="HJ56" s="510">
        <f t="shared" si="361"/>
        <v>6740.4892999999993</v>
      </c>
      <c r="HK56" s="404">
        <f t="shared" si="362"/>
        <v>5428.0053999999991</v>
      </c>
      <c r="HL56" s="500">
        <f t="shared" si="363"/>
        <v>105943.13150000002</v>
      </c>
      <c r="HM56" s="404">
        <f t="shared" si="364"/>
        <v>93368.100600000005</v>
      </c>
    </row>
    <row r="57" spans="1:221">
      <c r="A57" s="511" t="s">
        <v>543</v>
      </c>
      <c r="B57" s="512" t="s">
        <v>694</v>
      </c>
      <c r="C57" s="521"/>
      <c r="D57" s="514">
        <v>133702</v>
      </c>
      <c r="E57" s="514">
        <v>7</v>
      </c>
      <c r="F57" s="422">
        <v>3296</v>
      </c>
      <c r="G57" s="423">
        <v>3225</v>
      </c>
      <c r="H57" s="422">
        <v>36</v>
      </c>
      <c r="I57" s="423">
        <v>33</v>
      </c>
      <c r="J57" s="500">
        <f t="shared" si="215"/>
        <v>3260</v>
      </c>
      <c r="K57" s="404">
        <f t="shared" si="216"/>
        <v>3192</v>
      </c>
      <c r="L57" s="422">
        <v>60</v>
      </c>
      <c r="M57" s="423">
        <v>60</v>
      </c>
      <c r="N57" s="500">
        <f t="shared" si="217"/>
        <v>3260</v>
      </c>
      <c r="O57" s="404">
        <f t="shared" si="218"/>
        <v>3192</v>
      </c>
      <c r="P57" s="500">
        <f t="shared" si="219"/>
        <v>3260</v>
      </c>
      <c r="Q57" s="404">
        <f t="shared" si="220"/>
        <v>3192</v>
      </c>
      <c r="R57" s="422">
        <v>209</v>
      </c>
      <c r="S57" s="423">
        <v>258</v>
      </c>
      <c r="T57" s="500">
        <f t="shared" si="221"/>
        <v>209</v>
      </c>
      <c r="U57" s="404">
        <f t="shared" si="222"/>
        <v>258</v>
      </c>
      <c r="V57" s="422">
        <v>159</v>
      </c>
      <c r="W57" s="423">
        <v>164</v>
      </c>
      <c r="X57" s="500">
        <f t="shared" si="223"/>
        <v>159</v>
      </c>
      <c r="Y57" s="404">
        <f t="shared" si="224"/>
        <v>164</v>
      </c>
      <c r="Z57" s="422">
        <v>126</v>
      </c>
      <c r="AA57" s="423">
        <v>91</v>
      </c>
      <c r="AB57" s="500">
        <f t="shared" si="225"/>
        <v>126</v>
      </c>
      <c r="AC57" s="404">
        <f t="shared" si="226"/>
        <v>91</v>
      </c>
      <c r="AD57" s="500">
        <f t="shared" si="227"/>
        <v>494</v>
      </c>
      <c r="AE57" s="404">
        <f t="shared" si="228"/>
        <v>513</v>
      </c>
      <c r="AF57" s="500">
        <f t="shared" si="229"/>
        <v>494</v>
      </c>
      <c r="AG57" s="404">
        <f t="shared" si="230"/>
        <v>513</v>
      </c>
      <c r="AH57" s="424">
        <v>2.7799</v>
      </c>
      <c r="AI57" s="425">
        <v>2.8469000000000002</v>
      </c>
      <c r="AJ57" s="500">
        <f t="shared" si="231"/>
        <v>580.9991</v>
      </c>
      <c r="AK57" s="404">
        <f t="shared" si="232"/>
        <v>734.50020000000006</v>
      </c>
      <c r="AL57" s="424">
        <v>3.5</v>
      </c>
      <c r="AM57" s="425">
        <v>3.4207000000000001</v>
      </c>
      <c r="AN57" s="500">
        <f t="shared" si="233"/>
        <v>556.5</v>
      </c>
      <c r="AO57" s="404">
        <f t="shared" si="234"/>
        <v>560.99480000000005</v>
      </c>
      <c r="AP57" s="424">
        <v>0.88890000000000002</v>
      </c>
      <c r="AQ57" s="425">
        <v>1</v>
      </c>
      <c r="AR57" s="500">
        <f t="shared" si="235"/>
        <v>112.0014</v>
      </c>
      <c r="AS57" s="404">
        <f t="shared" si="236"/>
        <v>91</v>
      </c>
      <c r="AT57" s="236">
        <f t="shared" si="237"/>
        <v>2.5293532388663968</v>
      </c>
      <c r="AU57" s="237">
        <f t="shared" si="238"/>
        <v>2.7027192982456141</v>
      </c>
      <c r="AV57" s="500">
        <f t="shared" si="239"/>
        <v>1249.5005000000001</v>
      </c>
      <c r="AW57" s="404">
        <f t="shared" si="240"/>
        <v>1386.4950000000001</v>
      </c>
      <c r="AX57" s="422">
        <v>69.224900000000005</v>
      </c>
      <c r="AY57" s="423">
        <v>67.806200000000004</v>
      </c>
      <c r="AZ57" s="500">
        <f t="shared" si="241"/>
        <v>14468.004100000002</v>
      </c>
      <c r="BA57" s="404">
        <f t="shared" si="242"/>
        <v>17493.999600000003</v>
      </c>
      <c r="BB57" s="422">
        <v>67.805000000000007</v>
      </c>
      <c r="BC57" s="423">
        <v>67.859800000000007</v>
      </c>
      <c r="BD57" s="500">
        <f t="shared" si="243"/>
        <v>10780.995000000001</v>
      </c>
      <c r="BE57" s="404">
        <f t="shared" si="244"/>
        <v>11129.007200000002</v>
      </c>
      <c r="BF57" s="422">
        <v>64.436499999999995</v>
      </c>
      <c r="BG57" s="423">
        <v>64.604399999999998</v>
      </c>
      <c r="BH57" s="500">
        <f t="shared" si="245"/>
        <v>8118.9989999999998</v>
      </c>
      <c r="BI57" s="404">
        <f t="shared" si="246"/>
        <v>5879.0003999999999</v>
      </c>
      <c r="BJ57" s="500">
        <f t="shared" si="247"/>
        <v>67.546554858299586</v>
      </c>
      <c r="BK57" s="404">
        <f t="shared" si="248"/>
        <v>67.2553746588694</v>
      </c>
      <c r="BL57" s="500">
        <f t="shared" si="249"/>
        <v>33367.998099999997</v>
      </c>
      <c r="BM57" s="404">
        <f t="shared" si="250"/>
        <v>34502.0072</v>
      </c>
      <c r="BN57" s="422">
        <v>695</v>
      </c>
      <c r="BO57" s="423">
        <v>663</v>
      </c>
      <c r="BP57" s="500">
        <f t="shared" si="251"/>
        <v>695</v>
      </c>
      <c r="BQ57" s="404">
        <f t="shared" si="252"/>
        <v>663</v>
      </c>
      <c r="BR57" s="422">
        <v>821</v>
      </c>
      <c r="BS57" s="423">
        <v>768</v>
      </c>
      <c r="BT57" s="500">
        <f t="shared" si="253"/>
        <v>821</v>
      </c>
      <c r="BU57" s="404">
        <f t="shared" si="254"/>
        <v>768</v>
      </c>
      <c r="BV57" s="422">
        <v>0</v>
      </c>
      <c r="BW57" s="423">
        <v>0</v>
      </c>
      <c r="BX57" s="500">
        <f t="shared" si="255"/>
        <v>0</v>
      </c>
      <c r="BY57" s="404">
        <f t="shared" si="256"/>
        <v>0</v>
      </c>
      <c r="BZ57" s="500">
        <f t="shared" si="257"/>
        <v>1516</v>
      </c>
      <c r="CA57" s="404">
        <f t="shared" si="258"/>
        <v>1431</v>
      </c>
      <c r="CB57" s="500">
        <f t="shared" si="259"/>
        <v>1516</v>
      </c>
      <c r="CC57" s="404">
        <f t="shared" si="260"/>
        <v>1431</v>
      </c>
      <c r="CD57" s="424">
        <v>4.5179999999999998</v>
      </c>
      <c r="CE57" s="425">
        <v>4.2881</v>
      </c>
      <c r="CF57" s="500">
        <f t="shared" si="261"/>
        <v>3140.0099999999998</v>
      </c>
      <c r="CG57" s="404">
        <f t="shared" si="262"/>
        <v>2843.0102999999999</v>
      </c>
      <c r="CH57" s="424">
        <v>5.6570999999999998</v>
      </c>
      <c r="CI57" s="425">
        <v>5.7858000000000001</v>
      </c>
      <c r="CJ57" s="500">
        <f t="shared" si="263"/>
        <v>4644.4790999999996</v>
      </c>
      <c r="CK57" s="404">
        <f t="shared" si="264"/>
        <v>4443.4943999999996</v>
      </c>
      <c r="CL57" s="424">
        <v>0</v>
      </c>
      <c r="CM57" s="425">
        <v>0</v>
      </c>
      <c r="CN57" s="500">
        <f t="shared" si="265"/>
        <v>0</v>
      </c>
      <c r="CO57" s="404">
        <f t="shared" si="266"/>
        <v>0</v>
      </c>
      <c r="CP57" s="500">
        <f t="shared" si="267"/>
        <v>5.1348872691292868</v>
      </c>
      <c r="CQ57" s="237">
        <f t="shared" si="268"/>
        <v>5.0918970649895172</v>
      </c>
      <c r="CR57" s="500">
        <f t="shared" si="269"/>
        <v>7784.4890999999989</v>
      </c>
      <c r="CS57" s="404">
        <f t="shared" si="270"/>
        <v>7286.5046999999995</v>
      </c>
      <c r="CT57" s="422">
        <v>75.125200000000007</v>
      </c>
      <c r="CU57" s="423">
        <v>71.152299999999997</v>
      </c>
      <c r="CV57" s="500">
        <f t="shared" si="271"/>
        <v>52212.014000000003</v>
      </c>
      <c r="CW57" s="404">
        <f t="shared" si="272"/>
        <v>47173.974900000001</v>
      </c>
      <c r="CX57" s="422">
        <v>72.851399999999998</v>
      </c>
      <c r="CY57" s="423">
        <v>72.644499999999994</v>
      </c>
      <c r="CZ57" s="500">
        <f t="shared" si="273"/>
        <v>59810.999400000001</v>
      </c>
      <c r="DA57" s="404">
        <f t="shared" si="274"/>
        <v>55790.975999999995</v>
      </c>
      <c r="DB57" s="422">
        <v>0</v>
      </c>
      <c r="DC57" s="423">
        <v>0</v>
      </c>
      <c r="DD57" s="500">
        <f t="shared" si="275"/>
        <v>0</v>
      </c>
      <c r="DE57" s="404">
        <f t="shared" si="276"/>
        <v>0</v>
      </c>
      <c r="DF57" s="500">
        <f t="shared" si="277"/>
        <v>73.893808311345637</v>
      </c>
      <c r="DG57" s="404">
        <f t="shared" si="278"/>
        <v>71.95314528301887</v>
      </c>
      <c r="DH57" s="500">
        <f t="shared" si="279"/>
        <v>112023.01339999998</v>
      </c>
      <c r="DI57" s="404">
        <f t="shared" si="280"/>
        <v>102964.9509</v>
      </c>
      <c r="DJ57" s="500">
        <f t="shared" si="281"/>
        <v>2010</v>
      </c>
      <c r="DK57" s="404">
        <f t="shared" si="282"/>
        <v>1944</v>
      </c>
      <c r="DL57" s="500">
        <f t="shared" si="283"/>
        <v>2010</v>
      </c>
      <c r="DM57" s="404">
        <f t="shared" si="284"/>
        <v>1944</v>
      </c>
      <c r="DN57" s="236">
        <f t="shared" si="285"/>
        <v>4.4945221890547256</v>
      </c>
      <c r="DO57" s="237">
        <f t="shared" si="286"/>
        <v>4.4614195987654321</v>
      </c>
      <c r="DP57" s="500">
        <f t="shared" si="287"/>
        <v>9033.989599999999</v>
      </c>
      <c r="DQ57" s="404">
        <f t="shared" si="288"/>
        <v>8672.9997000000003</v>
      </c>
      <c r="DR57" s="500">
        <f t="shared" si="289"/>
        <v>72.333836567164155</v>
      </c>
      <c r="DS57" s="404">
        <f t="shared" si="290"/>
        <v>70.713455812757189</v>
      </c>
      <c r="DT57" s="500">
        <f t="shared" si="291"/>
        <v>145391.01149999996</v>
      </c>
      <c r="DU57" s="404">
        <f t="shared" si="292"/>
        <v>137466.95809999999</v>
      </c>
      <c r="DV57" s="422">
        <v>375</v>
      </c>
      <c r="DW57" s="423">
        <v>397</v>
      </c>
      <c r="DX57" s="500">
        <f t="shared" si="293"/>
        <v>375</v>
      </c>
      <c r="DY57" s="404">
        <f t="shared" si="294"/>
        <v>397</v>
      </c>
      <c r="DZ57" s="422">
        <v>569</v>
      </c>
      <c r="EA57" s="423">
        <v>569</v>
      </c>
      <c r="EB57" s="500">
        <f t="shared" si="295"/>
        <v>569</v>
      </c>
      <c r="EC57" s="404">
        <f t="shared" si="296"/>
        <v>569</v>
      </c>
      <c r="ED57" s="422">
        <v>0</v>
      </c>
      <c r="EE57" s="423">
        <v>0</v>
      </c>
      <c r="EF57" s="500">
        <f t="shared" si="297"/>
        <v>0</v>
      </c>
      <c r="EG57" s="404">
        <f t="shared" si="298"/>
        <v>0</v>
      </c>
      <c r="EH57" s="500">
        <f t="shared" si="299"/>
        <v>944</v>
      </c>
      <c r="EI57" s="404">
        <f t="shared" si="300"/>
        <v>966</v>
      </c>
      <c r="EJ57" s="500">
        <f t="shared" si="301"/>
        <v>944</v>
      </c>
      <c r="EK57" s="404">
        <f t="shared" si="302"/>
        <v>966</v>
      </c>
      <c r="EL57" s="424">
        <v>2.7267000000000001</v>
      </c>
      <c r="EM57" s="425">
        <v>2.8035000000000001</v>
      </c>
      <c r="EN57" s="500">
        <f t="shared" si="303"/>
        <v>1022.5125</v>
      </c>
      <c r="EO57" s="404">
        <f t="shared" si="304"/>
        <v>1112.9895000000001</v>
      </c>
      <c r="EP57" s="424">
        <v>4.0438999999999998</v>
      </c>
      <c r="EQ57" s="425">
        <v>3.7978999999999998</v>
      </c>
      <c r="ER57" s="500">
        <f t="shared" si="305"/>
        <v>2300.9791</v>
      </c>
      <c r="ES57" s="404">
        <f t="shared" si="306"/>
        <v>2161.0050999999999</v>
      </c>
      <c r="ET57" s="424">
        <v>0</v>
      </c>
      <c r="EU57" s="425">
        <v>0</v>
      </c>
      <c r="EV57" s="500">
        <f t="shared" si="307"/>
        <v>0</v>
      </c>
      <c r="EW57" s="404">
        <f t="shared" si="308"/>
        <v>0</v>
      </c>
      <c r="EX57" s="236">
        <f t="shared" si="309"/>
        <v>3.5206478813559325</v>
      </c>
      <c r="EY57" s="237">
        <f t="shared" si="310"/>
        <v>3.389228364389234</v>
      </c>
      <c r="EZ57" s="500">
        <f t="shared" si="311"/>
        <v>3323.4916000000003</v>
      </c>
      <c r="FA57" s="404">
        <f t="shared" si="312"/>
        <v>3273.9946</v>
      </c>
      <c r="FB57" s="422">
        <v>50.802700000000002</v>
      </c>
      <c r="FC57" s="423">
        <v>49.856699999999996</v>
      </c>
      <c r="FD57" s="500">
        <f t="shared" si="313"/>
        <v>19051.012500000001</v>
      </c>
      <c r="FE57" s="404">
        <f t="shared" si="314"/>
        <v>19793.109899999999</v>
      </c>
      <c r="FF57" s="422">
        <v>49.005299999999998</v>
      </c>
      <c r="FG57" s="423">
        <v>44.664499999999997</v>
      </c>
      <c r="FH57" s="500">
        <f t="shared" si="315"/>
        <v>27884.0157</v>
      </c>
      <c r="FI57" s="404">
        <f t="shared" si="316"/>
        <v>25414.100499999997</v>
      </c>
      <c r="FJ57" s="422">
        <v>0</v>
      </c>
      <c r="FK57" s="423">
        <v>0</v>
      </c>
      <c r="FL57" s="500">
        <f t="shared" si="317"/>
        <v>0</v>
      </c>
      <c r="FM57" s="404">
        <f t="shared" si="318"/>
        <v>0</v>
      </c>
      <c r="FN57" s="500">
        <f t="shared" si="319"/>
        <v>49.719309533898304</v>
      </c>
      <c r="FO57" s="404">
        <f t="shared" si="320"/>
        <v>46.798354451345752</v>
      </c>
      <c r="FP57" s="500">
        <f t="shared" si="321"/>
        <v>46935.028200000001</v>
      </c>
      <c r="FQ57" s="404">
        <f t="shared" si="322"/>
        <v>45207.210399999996</v>
      </c>
      <c r="FR57" s="422">
        <v>306</v>
      </c>
      <c r="FS57" s="423">
        <v>282</v>
      </c>
      <c r="FT57" s="500">
        <f t="shared" si="323"/>
        <v>306</v>
      </c>
      <c r="FU57" s="404">
        <f t="shared" si="324"/>
        <v>282</v>
      </c>
      <c r="FV57" s="424">
        <v>5.1502999999999997</v>
      </c>
      <c r="FW57" s="425">
        <v>4.9520999999999997</v>
      </c>
      <c r="FX57" s="500">
        <f t="shared" si="325"/>
        <v>1575.9917999999998</v>
      </c>
      <c r="FY57" s="404">
        <f t="shared" si="326"/>
        <v>1396.4921999999999</v>
      </c>
      <c r="FZ57" s="424">
        <v>70.578400000000002</v>
      </c>
      <c r="GA57" s="425">
        <v>70.503500000000003</v>
      </c>
      <c r="GB57" s="500">
        <f t="shared" si="327"/>
        <v>21596.990400000002</v>
      </c>
      <c r="GC57" s="404">
        <f t="shared" si="328"/>
        <v>19881.987000000001</v>
      </c>
      <c r="GD57" s="510">
        <f t="shared" si="329"/>
        <v>1279</v>
      </c>
      <c r="GE57" s="404">
        <f t="shared" si="330"/>
        <v>1318</v>
      </c>
      <c r="GF57" s="500">
        <f t="shared" si="331"/>
        <v>1279</v>
      </c>
      <c r="GG57" s="404">
        <f t="shared" si="332"/>
        <v>1318</v>
      </c>
      <c r="GH57" s="500">
        <f t="shared" si="333"/>
        <v>4743.5216</v>
      </c>
      <c r="GI57" s="404">
        <f t="shared" si="334"/>
        <v>4690.5</v>
      </c>
      <c r="GJ57" s="500">
        <f t="shared" si="335"/>
        <v>85731.030599999998</v>
      </c>
      <c r="GK57" s="404">
        <f t="shared" si="336"/>
        <v>84461.084400000007</v>
      </c>
      <c r="GL57" s="510">
        <f t="shared" si="337"/>
        <v>1549</v>
      </c>
      <c r="GM57" s="404">
        <f t="shared" si="338"/>
        <v>1501</v>
      </c>
      <c r="GN57" s="500">
        <f t="shared" si="339"/>
        <v>1549</v>
      </c>
      <c r="GO57" s="404">
        <f t="shared" si="340"/>
        <v>1501</v>
      </c>
      <c r="GP57" s="500">
        <f t="shared" si="341"/>
        <v>7501.9581999999991</v>
      </c>
      <c r="GQ57" s="404">
        <f t="shared" si="342"/>
        <v>7165.4943000000003</v>
      </c>
      <c r="GR57" s="500">
        <f t="shared" si="343"/>
        <v>98476.0101</v>
      </c>
      <c r="GS57" s="404">
        <f t="shared" si="344"/>
        <v>92334.083700000003</v>
      </c>
      <c r="GT57" s="510">
        <f t="shared" si="345"/>
        <v>2828</v>
      </c>
      <c r="GU57" s="404">
        <f t="shared" si="346"/>
        <v>2819</v>
      </c>
      <c r="GV57" s="500">
        <f t="shared" si="347"/>
        <v>2828</v>
      </c>
      <c r="GW57" s="404">
        <f t="shared" si="348"/>
        <v>2819</v>
      </c>
      <c r="GX57" s="500">
        <f t="shared" si="349"/>
        <v>12245.479799999999</v>
      </c>
      <c r="GY57" s="404">
        <f t="shared" si="350"/>
        <v>11855.9943</v>
      </c>
      <c r="GZ57" s="500">
        <f t="shared" si="351"/>
        <v>184207.04070000001</v>
      </c>
      <c r="HA57" s="404">
        <f t="shared" si="352"/>
        <v>176795.16810000001</v>
      </c>
      <c r="HB57" s="510">
        <f t="shared" si="353"/>
        <v>126</v>
      </c>
      <c r="HC57" s="404">
        <f t="shared" si="354"/>
        <v>91</v>
      </c>
      <c r="HD57" s="500">
        <f t="shared" si="355"/>
        <v>126</v>
      </c>
      <c r="HE57" s="404">
        <f t="shared" si="356"/>
        <v>91</v>
      </c>
      <c r="HF57" s="500">
        <f t="shared" si="357"/>
        <v>112.0014</v>
      </c>
      <c r="HG57" s="404">
        <f t="shared" si="358"/>
        <v>91</v>
      </c>
      <c r="HH57" s="500">
        <f t="shared" si="359"/>
        <v>8118.9989999999998</v>
      </c>
      <c r="HI57" s="404">
        <f t="shared" si="360"/>
        <v>5879.0003999999999</v>
      </c>
      <c r="HJ57" s="510">
        <f t="shared" si="361"/>
        <v>13933.472999999998</v>
      </c>
      <c r="HK57" s="404">
        <f t="shared" si="362"/>
        <v>13343.486500000001</v>
      </c>
      <c r="HL57" s="500">
        <f t="shared" si="363"/>
        <v>213923.03009999997</v>
      </c>
      <c r="HM57" s="404">
        <f t="shared" si="364"/>
        <v>202556.15549999996</v>
      </c>
    </row>
    <row r="58" spans="1:221">
      <c r="A58" s="511" t="s">
        <v>543</v>
      </c>
      <c r="B58" s="512" t="s">
        <v>695</v>
      </c>
      <c r="C58" s="513"/>
      <c r="D58" s="514">
        <v>134343</v>
      </c>
      <c r="E58" s="515">
        <v>7</v>
      </c>
      <c r="F58" s="422">
        <v>598</v>
      </c>
      <c r="G58" s="423">
        <v>565</v>
      </c>
      <c r="H58" s="422">
        <v>11</v>
      </c>
      <c r="I58" s="423">
        <v>11</v>
      </c>
      <c r="J58" s="500">
        <f t="shared" si="215"/>
        <v>587</v>
      </c>
      <c r="K58" s="404">
        <f t="shared" si="216"/>
        <v>554</v>
      </c>
      <c r="L58" s="422">
        <v>60</v>
      </c>
      <c r="M58" s="423">
        <v>60</v>
      </c>
      <c r="N58" s="500">
        <f t="shared" si="217"/>
        <v>587</v>
      </c>
      <c r="O58" s="404">
        <f t="shared" si="218"/>
        <v>554</v>
      </c>
      <c r="P58" s="500">
        <f t="shared" si="219"/>
        <v>587</v>
      </c>
      <c r="Q58" s="404">
        <f t="shared" si="220"/>
        <v>554</v>
      </c>
      <c r="R58" s="422">
        <v>212</v>
      </c>
      <c r="S58" s="423">
        <v>195</v>
      </c>
      <c r="T58" s="500">
        <f t="shared" si="221"/>
        <v>212</v>
      </c>
      <c r="U58" s="404">
        <f t="shared" si="222"/>
        <v>195</v>
      </c>
      <c r="V58" s="422">
        <v>39</v>
      </c>
      <c r="W58" s="423">
        <v>53</v>
      </c>
      <c r="X58" s="500">
        <f t="shared" si="223"/>
        <v>39</v>
      </c>
      <c r="Y58" s="404">
        <f t="shared" si="224"/>
        <v>53</v>
      </c>
      <c r="Z58" s="422">
        <v>6</v>
      </c>
      <c r="AA58" s="423">
        <v>11</v>
      </c>
      <c r="AB58" s="500">
        <f t="shared" si="225"/>
        <v>6</v>
      </c>
      <c r="AC58" s="404">
        <f t="shared" si="226"/>
        <v>11</v>
      </c>
      <c r="AD58" s="500">
        <f t="shared" si="227"/>
        <v>257</v>
      </c>
      <c r="AE58" s="404">
        <f t="shared" si="228"/>
        <v>259</v>
      </c>
      <c r="AF58" s="500">
        <f t="shared" si="229"/>
        <v>257</v>
      </c>
      <c r="AG58" s="404">
        <f t="shared" si="230"/>
        <v>259</v>
      </c>
      <c r="AH58" s="424">
        <v>3.9763999999999999</v>
      </c>
      <c r="AI58" s="425">
        <v>3.2896999999999998</v>
      </c>
      <c r="AJ58" s="500">
        <f t="shared" si="231"/>
        <v>842.99680000000001</v>
      </c>
      <c r="AK58" s="404">
        <f t="shared" si="232"/>
        <v>641.49149999999997</v>
      </c>
      <c r="AL58" s="424">
        <v>5.2564000000000002</v>
      </c>
      <c r="AM58" s="425">
        <v>4.8113000000000001</v>
      </c>
      <c r="AN58" s="500">
        <f t="shared" si="233"/>
        <v>204.99960000000002</v>
      </c>
      <c r="AO58" s="404">
        <f t="shared" si="234"/>
        <v>254.99890000000002</v>
      </c>
      <c r="AP58" s="424">
        <v>0.58330000000000004</v>
      </c>
      <c r="AQ58" s="425">
        <v>0.77270000000000005</v>
      </c>
      <c r="AR58" s="500">
        <f t="shared" si="235"/>
        <v>3.4998000000000005</v>
      </c>
      <c r="AS58" s="404">
        <f t="shared" si="236"/>
        <v>8.4997000000000007</v>
      </c>
      <c r="AT58" s="236">
        <f t="shared" si="237"/>
        <v>4.0914249027237357</v>
      </c>
      <c r="AU58" s="237">
        <f t="shared" si="238"/>
        <v>3.4941702702702702</v>
      </c>
      <c r="AV58" s="500">
        <f t="shared" si="239"/>
        <v>1051.4962</v>
      </c>
      <c r="AW58" s="404">
        <f t="shared" si="240"/>
        <v>904.99009999999998</v>
      </c>
      <c r="AX58" s="422">
        <v>81.952799999999996</v>
      </c>
      <c r="AY58" s="423">
        <v>79.861500000000007</v>
      </c>
      <c r="AZ58" s="500">
        <f t="shared" si="241"/>
        <v>17373.993599999998</v>
      </c>
      <c r="BA58" s="404">
        <f t="shared" si="242"/>
        <v>15572.992500000002</v>
      </c>
      <c r="BB58" s="422">
        <v>81.564099999999996</v>
      </c>
      <c r="BC58" s="423">
        <v>79.981099999999998</v>
      </c>
      <c r="BD58" s="500">
        <f t="shared" si="243"/>
        <v>3180.9998999999998</v>
      </c>
      <c r="BE58" s="404">
        <f t="shared" si="244"/>
        <v>4238.9983000000002</v>
      </c>
      <c r="BF58" s="422">
        <v>57</v>
      </c>
      <c r="BG58" s="423">
        <v>51.545499999999997</v>
      </c>
      <c r="BH58" s="500">
        <f t="shared" si="245"/>
        <v>342</v>
      </c>
      <c r="BI58" s="404">
        <f t="shared" si="246"/>
        <v>567.00049999999999</v>
      </c>
      <c r="BJ58" s="500">
        <f t="shared" si="247"/>
        <v>81.3112587548638</v>
      </c>
      <c r="BK58" s="404">
        <f t="shared" si="248"/>
        <v>78.683364092664092</v>
      </c>
      <c r="BL58" s="500">
        <f t="shared" si="249"/>
        <v>20896.993499999997</v>
      </c>
      <c r="BM58" s="404">
        <f t="shared" si="250"/>
        <v>20378.991300000002</v>
      </c>
      <c r="BN58" s="422">
        <v>98</v>
      </c>
      <c r="BO58" s="423">
        <v>91</v>
      </c>
      <c r="BP58" s="500">
        <f t="shared" si="251"/>
        <v>98</v>
      </c>
      <c r="BQ58" s="404">
        <f t="shared" si="252"/>
        <v>91</v>
      </c>
      <c r="BR58" s="422">
        <v>56</v>
      </c>
      <c r="BS58" s="423">
        <v>35</v>
      </c>
      <c r="BT58" s="500">
        <f t="shared" si="253"/>
        <v>56</v>
      </c>
      <c r="BU58" s="404">
        <f t="shared" si="254"/>
        <v>35</v>
      </c>
      <c r="BV58" s="422">
        <v>0</v>
      </c>
      <c r="BW58" s="423">
        <v>0</v>
      </c>
      <c r="BX58" s="500">
        <f t="shared" si="255"/>
        <v>0</v>
      </c>
      <c r="BY58" s="404">
        <f t="shared" si="256"/>
        <v>0</v>
      </c>
      <c r="BZ58" s="500">
        <f t="shared" si="257"/>
        <v>154</v>
      </c>
      <c r="CA58" s="404">
        <f t="shared" si="258"/>
        <v>126</v>
      </c>
      <c r="CB58" s="500">
        <f t="shared" si="259"/>
        <v>154</v>
      </c>
      <c r="CC58" s="404">
        <f t="shared" si="260"/>
        <v>126</v>
      </c>
      <c r="CD58" s="424">
        <v>3.4337</v>
      </c>
      <c r="CE58" s="425">
        <v>3.8077000000000001</v>
      </c>
      <c r="CF58" s="500">
        <f t="shared" si="261"/>
        <v>336.50259999999997</v>
      </c>
      <c r="CG58" s="404">
        <f t="shared" si="262"/>
        <v>346.50069999999999</v>
      </c>
      <c r="CH58" s="424">
        <v>6.0446</v>
      </c>
      <c r="CI58" s="425">
        <v>6.0286</v>
      </c>
      <c r="CJ58" s="500">
        <f t="shared" si="263"/>
        <v>338.49759999999998</v>
      </c>
      <c r="CK58" s="404">
        <f t="shared" si="264"/>
        <v>211.001</v>
      </c>
      <c r="CL58" s="424">
        <v>0</v>
      </c>
      <c r="CM58" s="425">
        <v>0</v>
      </c>
      <c r="CN58" s="500">
        <f t="shared" si="265"/>
        <v>0</v>
      </c>
      <c r="CO58" s="404">
        <f t="shared" si="266"/>
        <v>0</v>
      </c>
      <c r="CP58" s="500">
        <f t="shared" si="267"/>
        <v>4.3831181818181815</v>
      </c>
      <c r="CQ58" s="237">
        <f t="shared" si="268"/>
        <v>4.4246166666666671</v>
      </c>
      <c r="CR58" s="500">
        <f t="shared" si="269"/>
        <v>675.00019999999995</v>
      </c>
      <c r="CS58" s="404">
        <f t="shared" si="270"/>
        <v>557.50170000000003</v>
      </c>
      <c r="CT58" s="422">
        <v>72.265299999999996</v>
      </c>
      <c r="CU58" s="423">
        <v>73.516499999999994</v>
      </c>
      <c r="CV58" s="500">
        <f t="shared" si="271"/>
        <v>7081.9993999999997</v>
      </c>
      <c r="CW58" s="404">
        <f t="shared" si="272"/>
        <v>6690.0014999999994</v>
      </c>
      <c r="CX58" s="422">
        <v>74.696399999999997</v>
      </c>
      <c r="CY58" s="423">
        <v>85.257099999999994</v>
      </c>
      <c r="CZ58" s="500">
        <f t="shared" si="273"/>
        <v>4182.9983999999995</v>
      </c>
      <c r="DA58" s="404">
        <f t="shared" si="274"/>
        <v>2983.9984999999997</v>
      </c>
      <c r="DB58" s="422">
        <v>0</v>
      </c>
      <c r="DC58" s="423">
        <v>0</v>
      </c>
      <c r="DD58" s="500">
        <f t="shared" si="275"/>
        <v>0</v>
      </c>
      <c r="DE58" s="404">
        <f t="shared" si="276"/>
        <v>0</v>
      </c>
      <c r="DF58" s="500">
        <f t="shared" si="277"/>
        <v>73.149336363636365</v>
      </c>
      <c r="DG58" s="404">
        <f t="shared" si="278"/>
        <v>76.777777777777771</v>
      </c>
      <c r="DH58" s="500">
        <f t="shared" si="279"/>
        <v>11264.997800000001</v>
      </c>
      <c r="DI58" s="404">
        <f t="shared" si="280"/>
        <v>9674</v>
      </c>
      <c r="DJ58" s="500">
        <f t="shared" si="281"/>
        <v>411</v>
      </c>
      <c r="DK58" s="404">
        <f t="shared" si="282"/>
        <v>385</v>
      </c>
      <c r="DL58" s="500">
        <f t="shared" si="283"/>
        <v>411</v>
      </c>
      <c r="DM58" s="404">
        <f t="shared" si="284"/>
        <v>385</v>
      </c>
      <c r="DN58" s="236">
        <f t="shared" si="285"/>
        <v>4.2007211678832119</v>
      </c>
      <c r="DO58" s="237">
        <f t="shared" si="286"/>
        <v>3.7986800000000001</v>
      </c>
      <c r="DP58" s="500">
        <f t="shared" si="287"/>
        <v>1726.4964</v>
      </c>
      <c r="DQ58" s="404">
        <f t="shared" si="288"/>
        <v>1462.4918</v>
      </c>
      <c r="DR58" s="500">
        <f t="shared" si="289"/>
        <v>78.253020194647192</v>
      </c>
      <c r="DS58" s="404">
        <f t="shared" si="290"/>
        <v>78.059717662337661</v>
      </c>
      <c r="DT58" s="500">
        <f t="shared" si="291"/>
        <v>32161.991299999994</v>
      </c>
      <c r="DU58" s="404">
        <f t="shared" si="292"/>
        <v>30052.991299999998</v>
      </c>
      <c r="DV58" s="422">
        <v>78</v>
      </c>
      <c r="DW58" s="423">
        <v>82</v>
      </c>
      <c r="DX58" s="500">
        <f t="shared" si="293"/>
        <v>78</v>
      </c>
      <c r="DY58" s="404">
        <f t="shared" si="294"/>
        <v>82</v>
      </c>
      <c r="DZ58" s="422">
        <v>75</v>
      </c>
      <c r="EA58" s="423">
        <v>51</v>
      </c>
      <c r="EB58" s="500">
        <f t="shared" si="295"/>
        <v>75</v>
      </c>
      <c r="EC58" s="404">
        <f t="shared" si="296"/>
        <v>51</v>
      </c>
      <c r="ED58" s="422">
        <v>0</v>
      </c>
      <c r="EE58" s="423">
        <v>0</v>
      </c>
      <c r="EF58" s="500">
        <f t="shared" si="297"/>
        <v>0</v>
      </c>
      <c r="EG58" s="404">
        <f t="shared" si="298"/>
        <v>0</v>
      </c>
      <c r="EH58" s="500">
        <f t="shared" si="299"/>
        <v>153</v>
      </c>
      <c r="EI58" s="404">
        <f t="shared" si="300"/>
        <v>133</v>
      </c>
      <c r="EJ58" s="500">
        <f t="shared" si="301"/>
        <v>153</v>
      </c>
      <c r="EK58" s="404">
        <f t="shared" si="302"/>
        <v>133</v>
      </c>
      <c r="EL58" s="424">
        <v>3.0769000000000002</v>
      </c>
      <c r="EM58" s="425">
        <v>3.0061</v>
      </c>
      <c r="EN58" s="500">
        <f t="shared" si="303"/>
        <v>239.99820000000003</v>
      </c>
      <c r="EO58" s="404">
        <f t="shared" si="304"/>
        <v>246.50020000000001</v>
      </c>
      <c r="EP58" s="424">
        <v>4.2933000000000003</v>
      </c>
      <c r="EQ58" s="425">
        <v>3.9607999999999999</v>
      </c>
      <c r="ER58" s="500">
        <f t="shared" si="305"/>
        <v>321.9975</v>
      </c>
      <c r="ES58" s="404">
        <f t="shared" si="306"/>
        <v>202.0008</v>
      </c>
      <c r="ET58" s="424">
        <v>0</v>
      </c>
      <c r="EU58" s="425">
        <v>0</v>
      </c>
      <c r="EV58" s="500">
        <f t="shared" si="307"/>
        <v>0</v>
      </c>
      <c r="EW58" s="404">
        <f t="shared" si="308"/>
        <v>0</v>
      </c>
      <c r="EX58" s="236">
        <f t="shared" si="309"/>
        <v>3.6731745098039221</v>
      </c>
      <c r="EY58" s="237">
        <f t="shared" si="310"/>
        <v>3.3721879699248118</v>
      </c>
      <c r="EZ58" s="500">
        <f t="shared" si="311"/>
        <v>561.99570000000006</v>
      </c>
      <c r="FA58" s="404">
        <f t="shared" si="312"/>
        <v>448.50099999999998</v>
      </c>
      <c r="FB58" s="422">
        <v>53.384599999999999</v>
      </c>
      <c r="FC58" s="423">
        <v>54.439</v>
      </c>
      <c r="FD58" s="500">
        <f t="shared" si="313"/>
        <v>4163.9988000000003</v>
      </c>
      <c r="FE58" s="404">
        <f t="shared" si="314"/>
        <v>4463.9979999999996</v>
      </c>
      <c r="FF58" s="422">
        <v>53.493299999999998</v>
      </c>
      <c r="FG58" s="423">
        <v>50.803899999999999</v>
      </c>
      <c r="FH58" s="500">
        <f t="shared" si="315"/>
        <v>4011.9974999999999</v>
      </c>
      <c r="FI58" s="404">
        <f t="shared" si="316"/>
        <v>2590.9989</v>
      </c>
      <c r="FJ58" s="422">
        <v>0</v>
      </c>
      <c r="FK58" s="423">
        <v>0</v>
      </c>
      <c r="FL58" s="500">
        <f t="shared" si="317"/>
        <v>0</v>
      </c>
      <c r="FM58" s="404">
        <f t="shared" si="318"/>
        <v>0</v>
      </c>
      <c r="FN58" s="500">
        <f t="shared" si="319"/>
        <v>53.437884313725498</v>
      </c>
      <c r="FO58" s="404">
        <f t="shared" si="320"/>
        <v>53.045089473684214</v>
      </c>
      <c r="FP58" s="500">
        <f t="shared" si="321"/>
        <v>8175.9963000000007</v>
      </c>
      <c r="FQ58" s="404">
        <f t="shared" si="322"/>
        <v>7054.9969000000001</v>
      </c>
      <c r="FR58" s="422">
        <v>23</v>
      </c>
      <c r="FS58" s="423">
        <v>36</v>
      </c>
      <c r="FT58" s="500">
        <f t="shared" si="323"/>
        <v>23</v>
      </c>
      <c r="FU58" s="404">
        <f t="shared" si="324"/>
        <v>36</v>
      </c>
      <c r="FV58" s="424">
        <v>6.0869999999999997</v>
      </c>
      <c r="FW58" s="425">
        <v>4.75</v>
      </c>
      <c r="FX58" s="500">
        <f t="shared" si="325"/>
        <v>140.001</v>
      </c>
      <c r="FY58" s="404">
        <f t="shared" si="326"/>
        <v>171</v>
      </c>
      <c r="FZ58" s="424">
        <v>86.347800000000007</v>
      </c>
      <c r="GA58" s="425">
        <v>66.138900000000007</v>
      </c>
      <c r="GB58" s="500">
        <f t="shared" si="327"/>
        <v>1985.9994000000002</v>
      </c>
      <c r="GC58" s="404">
        <f t="shared" si="328"/>
        <v>2381.0004000000004</v>
      </c>
      <c r="GD58" s="510">
        <f t="shared" si="329"/>
        <v>388</v>
      </c>
      <c r="GE58" s="404">
        <f t="shared" si="330"/>
        <v>368</v>
      </c>
      <c r="GF58" s="500">
        <f t="shared" si="331"/>
        <v>388</v>
      </c>
      <c r="GG58" s="404">
        <f t="shared" si="332"/>
        <v>368</v>
      </c>
      <c r="GH58" s="500">
        <f t="shared" si="333"/>
        <v>1419.4975999999999</v>
      </c>
      <c r="GI58" s="404">
        <f t="shared" si="334"/>
        <v>1234.4923999999999</v>
      </c>
      <c r="GJ58" s="500">
        <f t="shared" si="335"/>
        <v>28619.9918</v>
      </c>
      <c r="GK58" s="404">
        <f t="shared" si="336"/>
        <v>26726.992000000002</v>
      </c>
      <c r="GL58" s="510">
        <f t="shared" si="337"/>
        <v>170</v>
      </c>
      <c r="GM58" s="404">
        <f t="shared" si="338"/>
        <v>139</v>
      </c>
      <c r="GN58" s="500">
        <f t="shared" si="339"/>
        <v>170</v>
      </c>
      <c r="GO58" s="404">
        <f t="shared" si="340"/>
        <v>139</v>
      </c>
      <c r="GP58" s="500">
        <f t="shared" si="341"/>
        <v>865.49469999999997</v>
      </c>
      <c r="GQ58" s="404">
        <f t="shared" si="342"/>
        <v>668.00070000000005</v>
      </c>
      <c r="GR58" s="500">
        <f t="shared" si="343"/>
        <v>11375.995799999999</v>
      </c>
      <c r="GS58" s="404">
        <f t="shared" si="344"/>
        <v>9813.9956999999995</v>
      </c>
      <c r="GT58" s="510">
        <f t="shared" si="345"/>
        <v>558</v>
      </c>
      <c r="GU58" s="404">
        <f t="shared" si="346"/>
        <v>507</v>
      </c>
      <c r="GV58" s="500">
        <f t="shared" si="347"/>
        <v>558</v>
      </c>
      <c r="GW58" s="404">
        <f t="shared" si="348"/>
        <v>507</v>
      </c>
      <c r="GX58" s="500">
        <f t="shared" si="349"/>
        <v>2284.9922999999999</v>
      </c>
      <c r="GY58" s="404">
        <f t="shared" si="350"/>
        <v>1902.4930999999999</v>
      </c>
      <c r="GZ58" s="500">
        <f t="shared" si="351"/>
        <v>39995.9876</v>
      </c>
      <c r="HA58" s="404">
        <f t="shared" si="352"/>
        <v>36540.987699999998</v>
      </c>
      <c r="HB58" s="510">
        <f t="shared" si="353"/>
        <v>6</v>
      </c>
      <c r="HC58" s="404">
        <f t="shared" si="354"/>
        <v>11</v>
      </c>
      <c r="HD58" s="500">
        <f t="shared" si="355"/>
        <v>6</v>
      </c>
      <c r="HE58" s="404">
        <f t="shared" si="356"/>
        <v>11</v>
      </c>
      <c r="HF58" s="500">
        <f t="shared" si="357"/>
        <v>3.4998000000000005</v>
      </c>
      <c r="HG58" s="404">
        <f t="shared" si="358"/>
        <v>8.4997000000000007</v>
      </c>
      <c r="HH58" s="500">
        <f t="shared" si="359"/>
        <v>342</v>
      </c>
      <c r="HI58" s="404">
        <f t="shared" si="360"/>
        <v>567.00049999999999</v>
      </c>
      <c r="HJ58" s="510">
        <f t="shared" si="361"/>
        <v>2428.4931000000001</v>
      </c>
      <c r="HK58" s="404">
        <f t="shared" si="362"/>
        <v>2081.9928</v>
      </c>
      <c r="HL58" s="500">
        <f t="shared" si="363"/>
        <v>42323.986999999994</v>
      </c>
      <c r="HM58" s="404">
        <f t="shared" si="364"/>
        <v>39488.988599999997</v>
      </c>
    </row>
    <row r="59" spans="1:221">
      <c r="A59" s="511" t="s">
        <v>543</v>
      </c>
      <c r="B59" s="512" t="s">
        <v>696</v>
      </c>
      <c r="C59" s="521"/>
      <c r="D59" s="514">
        <v>134608</v>
      </c>
      <c r="E59" s="514">
        <v>7</v>
      </c>
      <c r="F59" s="422">
        <v>1613</v>
      </c>
      <c r="G59" s="423">
        <v>1593</v>
      </c>
      <c r="H59" s="422">
        <v>7</v>
      </c>
      <c r="I59" s="423">
        <v>7</v>
      </c>
      <c r="J59" s="500">
        <f t="shared" si="215"/>
        <v>1606</v>
      </c>
      <c r="K59" s="404">
        <f t="shared" si="216"/>
        <v>1586</v>
      </c>
      <c r="L59" s="422">
        <v>60</v>
      </c>
      <c r="M59" s="423">
        <v>60</v>
      </c>
      <c r="N59" s="500">
        <f t="shared" si="217"/>
        <v>1606</v>
      </c>
      <c r="O59" s="404">
        <f t="shared" si="218"/>
        <v>1586</v>
      </c>
      <c r="P59" s="500">
        <f t="shared" si="219"/>
        <v>1606</v>
      </c>
      <c r="Q59" s="404">
        <f t="shared" si="220"/>
        <v>1586</v>
      </c>
      <c r="R59" s="422">
        <v>257</v>
      </c>
      <c r="S59" s="423">
        <v>249</v>
      </c>
      <c r="T59" s="500">
        <f t="shared" si="221"/>
        <v>257</v>
      </c>
      <c r="U59" s="404">
        <f t="shared" si="222"/>
        <v>249</v>
      </c>
      <c r="V59" s="422">
        <v>136</v>
      </c>
      <c r="W59" s="423">
        <v>130</v>
      </c>
      <c r="X59" s="500">
        <f t="shared" si="223"/>
        <v>136</v>
      </c>
      <c r="Y59" s="404">
        <f t="shared" si="224"/>
        <v>130</v>
      </c>
      <c r="Z59" s="422">
        <v>173</v>
      </c>
      <c r="AA59" s="423">
        <v>227</v>
      </c>
      <c r="AB59" s="500">
        <f t="shared" si="225"/>
        <v>173</v>
      </c>
      <c r="AC59" s="404">
        <f t="shared" si="226"/>
        <v>227</v>
      </c>
      <c r="AD59" s="500">
        <f t="shared" si="227"/>
        <v>566</v>
      </c>
      <c r="AE59" s="404">
        <f t="shared" si="228"/>
        <v>606</v>
      </c>
      <c r="AF59" s="500">
        <f t="shared" si="229"/>
        <v>566</v>
      </c>
      <c r="AG59" s="404">
        <f t="shared" si="230"/>
        <v>606</v>
      </c>
      <c r="AH59" s="424">
        <v>2.9026999999999998</v>
      </c>
      <c r="AI59" s="425">
        <v>2.5261</v>
      </c>
      <c r="AJ59" s="500">
        <f t="shared" si="231"/>
        <v>745.99389999999994</v>
      </c>
      <c r="AK59" s="404">
        <f t="shared" si="232"/>
        <v>628.99890000000005</v>
      </c>
      <c r="AL59" s="424">
        <v>2.9300999999999999</v>
      </c>
      <c r="AM59" s="425">
        <v>2.7808000000000002</v>
      </c>
      <c r="AN59" s="500">
        <f t="shared" si="233"/>
        <v>398.49360000000001</v>
      </c>
      <c r="AO59" s="404">
        <f t="shared" si="234"/>
        <v>361.50400000000002</v>
      </c>
      <c r="AP59" s="424">
        <v>0.60980000000000001</v>
      </c>
      <c r="AQ59" s="425">
        <v>0.59470000000000001</v>
      </c>
      <c r="AR59" s="500">
        <f t="shared" si="235"/>
        <v>105.4954</v>
      </c>
      <c r="AS59" s="404">
        <f t="shared" si="236"/>
        <v>134.99690000000001</v>
      </c>
      <c r="AT59" s="236">
        <f t="shared" si="237"/>
        <v>2.2084503533568904</v>
      </c>
      <c r="AU59" s="237">
        <f t="shared" si="238"/>
        <v>1.8572603960396041</v>
      </c>
      <c r="AV59" s="500">
        <f t="shared" si="239"/>
        <v>1249.9829</v>
      </c>
      <c r="AW59" s="404">
        <f t="shared" si="240"/>
        <v>1125.4998000000001</v>
      </c>
      <c r="AX59" s="422">
        <v>70.186800000000005</v>
      </c>
      <c r="AY59" s="423">
        <v>70.174700000000001</v>
      </c>
      <c r="AZ59" s="500">
        <f t="shared" si="241"/>
        <v>18038.007600000001</v>
      </c>
      <c r="BA59" s="404">
        <f t="shared" si="242"/>
        <v>17473.5003</v>
      </c>
      <c r="BB59" s="422">
        <v>71.088200000000001</v>
      </c>
      <c r="BC59" s="423">
        <v>69.530799999999999</v>
      </c>
      <c r="BD59" s="500">
        <f t="shared" si="243"/>
        <v>9667.9951999999994</v>
      </c>
      <c r="BE59" s="404">
        <f t="shared" si="244"/>
        <v>9039.0040000000008</v>
      </c>
      <c r="BF59" s="422">
        <v>66.991299999999995</v>
      </c>
      <c r="BG59" s="423">
        <v>66.881100000000004</v>
      </c>
      <c r="BH59" s="500">
        <f t="shared" si="245"/>
        <v>11589.4949</v>
      </c>
      <c r="BI59" s="404">
        <f t="shared" si="246"/>
        <v>15182.009700000001</v>
      </c>
      <c r="BJ59" s="500">
        <f t="shared" si="247"/>
        <v>69.426674381625446</v>
      </c>
      <c r="BK59" s="404">
        <f t="shared" si="248"/>
        <v>68.802828382838285</v>
      </c>
      <c r="BL59" s="500">
        <f t="shared" si="249"/>
        <v>39295.4977</v>
      </c>
      <c r="BM59" s="404">
        <f t="shared" si="250"/>
        <v>41694.514000000003</v>
      </c>
      <c r="BN59" s="422">
        <v>428</v>
      </c>
      <c r="BO59" s="423">
        <v>359</v>
      </c>
      <c r="BP59" s="500">
        <f t="shared" si="251"/>
        <v>428</v>
      </c>
      <c r="BQ59" s="404">
        <f t="shared" si="252"/>
        <v>359</v>
      </c>
      <c r="BR59" s="422">
        <v>161</v>
      </c>
      <c r="BS59" s="423">
        <v>174</v>
      </c>
      <c r="BT59" s="500">
        <f t="shared" si="253"/>
        <v>161</v>
      </c>
      <c r="BU59" s="404">
        <f t="shared" si="254"/>
        <v>174</v>
      </c>
      <c r="BV59" s="422">
        <v>0</v>
      </c>
      <c r="BW59" s="423">
        <v>0</v>
      </c>
      <c r="BX59" s="500">
        <f t="shared" si="255"/>
        <v>0</v>
      </c>
      <c r="BY59" s="404">
        <f t="shared" si="256"/>
        <v>0</v>
      </c>
      <c r="BZ59" s="500">
        <f t="shared" si="257"/>
        <v>589</v>
      </c>
      <c r="CA59" s="404">
        <f t="shared" si="258"/>
        <v>533</v>
      </c>
      <c r="CB59" s="500">
        <f t="shared" si="259"/>
        <v>589</v>
      </c>
      <c r="CC59" s="404">
        <f t="shared" si="260"/>
        <v>533</v>
      </c>
      <c r="CD59" s="424">
        <v>4.1086</v>
      </c>
      <c r="CE59" s="425">
        <v>4.2159000000000004</v>
      </c>
      <c r="CF59" s="500">
        <f t="shared" si="261"/>
        <v>1758.4808</v>
      </c>
      <c r="CG59" s="404">
        <f t="shared" si="262"/>
        <v>1513.5081000000002</v>
      </c>
      <c r="CH59" s="424">
        <v>5.9130000000000003</v>
      </c>
      <c r="CI59" s="425">
        <v>5.7126000000000001</v>
      </c>
      <c r="CJ59" s="500">
        <f t="shared" si="263"/>
        <v>951.99300000000005</v>
      </c>
      <c r="CK59" s="404">
        <f t="shared" si="264"/>
        <v>993.99239999999998</v>
      </c>
      <c r="CL59" s="424">
        <v>0</v>
      </c>
      <c r="CM59" s="425">
        <v>0</v>
      </c>
      <c r="CN59" s="500">
        <f t="shared" si="265"/>
        <v>0</v>
      </c>
      <c r="CO59" s="404">
        <f t="shared" si="266"/>
        <v>0</v>
      </c>
      <c r="CP59" s="500">
        <f t="shared" si="267"/>
        <v>4.6018230899830224</v>
      </c>
      <c r="CQ59" s="237">
        <f t="shared" si="268"/>
        <v>4.7045037523452162</v>
      </c>
      <c r="CR59" s="500">
        <f t="shared" si="269"/>
        <v>2710.4738000000002</v>
      </c>
      <c r="CS59" s="404">
        <f t="shared" si="270"/>
        <v>2507.5005000000001</v>
      </c>
      <c r="CT59" s="422">
        <v>73.442800000000005</v>
      </c>
      <c r="CU59" s="423">
        <v>73.427599999999998</v>
      </c>
      <c r="CV59" s="500">
        <f t="shared" si="271"/>
        <v>31433.518400000001</v>
      </c>
      <c r="CW59" s="404">
        <f t="shared" si="272"/>
        <v>26360.508399999999</v>
      </c>
      <c r="CX59" s="422">
        <v>68.962699999999998</v>
      </c>
      <c r="CY59" s="423">
        <v>70.968400000000003</v>
      </c>
      <c r="CZ59" s="500">
        <f t="shared" si="273"/>
        <v>11102.994699999999</v>
      </c>
      <c r="DA59" s="404">
        <f t="shared" si="274"/>
        <v>12348.5016</v>
      </c>
      <c r="DB59" s="422">
        <v>0</v>
      </c>
      <c r="DC59" s="423">
        <v>0</v>
      </c>
      <c r="DD59" s="500">
        <f t="shared" si="275"/>
        <v>0</v>
      </c>
      <c r="DE59" s="404">
        <f t="shared" si="276"/>
        <v>0</v>
      </c>
      <c r="DF59" s="500">
        <f t="shared" si="277"/>
        <v>72.218188624787771</v>
      </c>
      <c r="DG59" s="404">
        <f t="shared" si="278"/>
        <v>72.624784240150078</v>
      </c>
      <c r="DH59" s="500">
        <f t="shared" si="279"/>
        <v>42536.513099999996</v>
      </c>
      <c r="DI59" s="404">
        <f t="shared" si="280"/>
        <v>38709.009999999995</v>
      </c>
      <c r="DJ59" s="500">
        <f t="shared" si="281"/>
        <v>1155</v>
      </c>
      <c r="DK59" s="404">
        <f t="shared" si="282"/>
        <v>1139</v>
      </c>
      <c r="DL59" s="500">
        <f t="shared" si="283"/>
        <v>1155</v>
      </c>
      <c r="DM59" s="404">
        <f t="shared" si="284"/>
        <v>1139</v>
      </c>
      <c r="DN59" s="236">
        <f t="shared" si="285"/>
        <v>3.42896683982684</v>
      </c>
      <c r="DO59" s="237">
        <f t="shared" si="286"/>
        <v>3.189640298507463</v>
      </c>
      <c r="DP59" s="500">
        <f t="shared" si="287"/>
        <v>3960.4567000000002</v>
      </c>
      <c r="DQ59" s="404">
        <f t="shared" si="288"/>
        <v>3633.0003000000002</v>
      </c>
      <c r="DR59" s="500">
        <f t="shared" si="289"/>
        <v>70.850225800865786</v>
      </c>
      <c r="DS59" s="404">
        <f t="shared" si="290"/>
        <v>70.591329236172086</v>
      </c>
      <c r="DT59" s="500">
        <f t="shared" si="291"/>
        <v>81832.010799999989</v>
      </c>
      <c r="DU59" s="404">
        <f t="shared" si="292"/>
        <v>80403.524000000005</v>
      </c>
      <c r="DV59" s="422">
        <v>110</v>
      </c>
      <c r="DW59" s="423">
        <v>108</v>
      </c>
      <c r="DX59" s="500">
        <f t="shared" si="293"/>
        <v>110</v>
      </c>
      <c r="DY59" s="404">
        <f t="shared" si="294"/>
        <v>108</v>
      </c>
      <c r="DZ59" s="422">
        <v>129</v>
      </c>
      <c r="EA59" s="423">
        <v>110</v>
      </c>
      <c r="EB59" s="500">
        <f t="shared" si="295"/>
        <v>129</v>
      </c>
      <c r="EC59" s="404">
        <f t="shared" si="296"/>
        <v>110</v>
      </c>
      <c r="ED59" s="422">
        <v>0</v>
      </c>
      <c r="EE59" s="423">
        <v>0</v>
      </c>
      <c r="EF59" s="500">
        <f t="shared" si="297"/>
        <v>0</v>
      </c>
      <c r="EG59" s="404">
        <f t="shared" si="298"/>
        <v>0</v>
      </c>
      <c r="EH59" s="500">
        <f t="shared" si="299"/>
        <v>239</v>
      </c>
      <c r="EI59" s="404">
        <f t="shared" si="300"/>
        <v>218</v>
      </c>
      <c r="EJ59" s="500">
        <f t="shared" si="301"/>
        <v>239</v>
      </c>
      <c r="EK59" s="404">
        <f t="shared" si="302"/>
        <v>218</v>
      </c>
      <c r="EL59" s="424">
        <v>2.7181999999999999</v>
      </c>
      <c r="EM59" s="425">
        <v>2.7778</v>
      </c>
      <c r="EN59" s="500">
        <f t="shared" si="303"/>
        <v>299.00200000000001</v>
      </c>
      <c r="EO59" s="404">
        <f t="shared" si="304"/>
        <v>300.00240000000002</v>
      </c>
      <c r="EP59" s="424">
        <v>4.3022999999999998</v>
      </c>
      <c r="EQ59" s="425">
        <v>4.3499999999999996</v>
      </c>
      <c r="ER59" s="500">
        <f t="shared" si="305"/>
        <v>554.99669999999992</v>
      </c>
      <c r="ES59" s="404">
        <f t="shared" si="306"/>
        <v>478.49999999999994</v>
      </c>
      <c r="ET59" s="424">
        <v>0</v>
      </c>
      <c r="EU59" s="425">
        <v>0</v>
      </c>
      <c r="EV59" s="500">
        <f t="shared" si="307"/>
        <v>0</v>
      </c>
      <c r="EW59" s="404">
        <f t="shared" si="308"/>
        <v>0</v>
      </c>
      <c r="EX59" s="236">
        <f t="shared" si="309"/>
        <v>3.5732163179916312</v>
      </c>
      <c r="EY59" s="237">
        <f t="shared" si="310"/>
        <v>3.5711119266055045</v>
      </c>
      <c r="EZ59" s="500">
        <f t="shared" si="311"/>
        <v>853.99869999999987</v>
      </c>
      <c r="FA59" s="404">
        <f t="shared" si="312"/>
        <v>778.50239999999997</v>
      </c>
      <c r="FB59" s="422">
        <v>47.5364</v>
      </c>
      <c r="FC59" s="423">
        <v>46.416699999999999</v>
      </c>
      <c r="FD59" s="500">
        <f t="shared" si="313"/>
        <v>5229.0039999999999</v>
      </c>
      <c r="FE59" s="404">
        <f t="shared" si="314"/>
        <v>5013.0036</v>
      </c>
      <c r="FF59" s="422">
        <v>42.193800000000003</v>
      </c>
      <c r="FG59" s="423">
        <v>44.927300000000002</v>
      </c>
      <c r="FH59" s="500">
        <f t="shared" si="315"/>
        <v>5443.0002000000004</v>
      </c>
      <c r="FI59" s="404">
        <f t="shared" si="316"/>
        <v>4942.0030000000006</v>
      </c>
      <c r="FJ59" s="422">
        <v>0</v>
      </c>
      <c r="FK59" s="423">
        <v>0</v>
      </c>
      <c r="FL59" s="500">
        <f t="shared" si="317"/>
        <v>0</v>
      </c>
      <c r="FM59" s="404">
        <f t="shared" si="318"/>
        <v>0</v>
      </c>
      <c r="FN59" s="500">
        <f t="shared" si="319"/>
        <v>44.652737238493721</v>
      </c>
      <c r="FO59" s="404">
        <f t="shared" si="320"/>
        <v>45.665167889908261</v>
      </c>
      <c r="FP59" s="500">
        <f t="shared" si="321"/>
        <v>10672.004199999999</v>
      </c>
      <c r="FQ59" s="404">
        <f t="shared" si="322"/>
        <v>9955.0066000000006</v>
      </c>
      <c r="FR59" s="422">
        <v>212</v>
      </c>
      <c r="FS59" s="423">
        <v>229</v>
      </c>
      <c r="FT59" s="500">
        <f t="shared" si="323"/>
        <v>212</v>
      </c>
      <c r="FU59" s="404">
        <f t="shared" si="324"/>
        <v>229</v>
      </c>
      <c r="FV59" s="424">
        <v>4.5330000000000004</v>
      </c>
      <c r="FW59" s="425">
        <v>4.1658999999999997</v>
      </c>
      <c r="FX59" s="500">
        <f t="shared" si="325"/>
        <v>960.99600000000009</v>
      </c>
      <c r="FY59" s="404">
        <f t="shared" si="326"/>
        <v>953.99109999999996</v>
      </c>
      <c r="FZ59" s="424">
        <v>67.714600000000004</v>
      </c>
      <c r="GA59" s="425">
        <v>64.777299999999997</v>
      </c>
      <c r="GB59" s="500">
        <f t="shared" si="327"/>
        <v>14355.495200000001</v>
      </c>
      <c r="GC59" s="404">
        <f t="shared" si="328"/>
        <v>14834.001699999999</v>
      </c>
      <c r="GD59" s="510">
        <f t="shared" si="329"/>
        <v>795</v>
      </c>
      <c r="GE59" s="404">
        <f t="shared" si="330"/>
        <v>716</v>
      </c>
      <c r="GF59" s="500">
        <f t="shared" si="331"/>
        <v>795</v>
      </c>
      <c r="GG59" s="404">
        <f t="shared" si="332"/>
        <v>716</v>
      </c>
      <c r="GH59" s="500">
        <f t="shared" si="333"/>
        <v>2803.4766999999997</v>
      </c>
      <c r="GI59" s="404">
        <f t="shared" si="334"/>
        <v>2442.5094000000004</v>
      </c>
      <c r="GJ59" s="500">
        <f t="shared" si="335"/>
        <v>54700.53</v>
      </c>
      <c r="GK59" s="404">
        <f t="shared" si="336"/>
        <v>48847.012300000002</v>
      </c>
      <c r="GL59" s="510">
        <f t="shared" si="337"/>
        <v>426</v>
      </c>
      <c r="GM59" s="404">
        <f t="shared" si="338"/>
        <v>414</v>
      </c>
      <c r="GN59" s="500">
        <f t="shared" si="339"/>
        <v>426</v>
      </c>
      <c r="GO59" s="404">
        <f t="shared" si="340"/>
        <v>414</v>
      </c>
      <c r="GP59" s="500">
        <f t="shared" si="341"/>
        <v>1905.4833000000001</v>
      </c>
      <c r="GQ59" s="404">
        <f t="shared" si="342"/>
        <v>1833.9964</v>
      </c>
      <c r="GR59" s="500">
        <f t="shared" si="343"/>
        <v>26213.990100000003</v>
      </c>
      <c r="GS59" s="404">
        <f t="shared" si="344"/>
        <v>26329.508600000001</v>
      </c>
      <c r="GT59" s="510">
        <f t="shared" si="345"/>
        <v>1221</v>
      </c>
      <c r="GU59" s="404">
        <f t="shared" si="346"/>
        <v>1130</v>
      </c>
      <c r="GV59" s="500">
        <f t="shared" si="347"/>
        <v>1221</v>
      </c>
      <c r="GW59" s="404">
        <f t="shared" si="348"/>
        <v>1130</v>
      </c>
      <c r="GX59" s="500">
        <f t="shared" si="349"/>
        <v>4708.96</v>
      </c>
      <c r="GY59" s="404">
        <f t="shared" si="350"/>
        <v>4276.5058000000008</v>
      </c>
      <c r="GZ59" s="500">
        <f t="shared" si="351"/>
        <v>80914.520099999994</v>
      </c>
      <c r="HA59" s="404">
        <f t="shared" si="352"/>
        <v>75176.520900000003</v>
      </c>
      <c r="HB59" s="510">
        <f t="shared" si="353"/>
        <v>173</v>
      </c>
      <c r="HC59" s="404">
        <f t="shared" si="354"/>
        <v>227</v>
      </c>
      <c r="HD59" s="500">
        <f t="shared" si="355"/>
        <v>173</v>
      </c>
      <c r="HE59" s="404">
        <f t="shared" si="356"/>
        <v>227</v>
      </c>
      <c r="HF59" s="500">
        <f t="shared" si="357"/>
        <v>105.4954</v>
      </c>
      <c r="HG59" s="404">
        <f t="shared" si="358"/>
        <v>134.99690000000001</v>
      </c>
      <c r="HH59" s="500">
        <f t="shared" si="359"/>
        <v>11589.4949</v>
      </c>
      <c r="HI59" s="404">
        <f t="shared" si="360"/>
        <v>15182.009700000001</v>
      </c>
      <c r="HJ59" s="510">
        <f t="shared" si="361"/>
        <v>5775.4513999999999</v>
      </c>
      <c r="HK59" s="404">
        <f t="shared" si="362"/>
        <v>5365.4938000000002</v>
      </c>
      <c r="HL59" s="500">
        <f t="shared" si="363"/>
        <v>106859.51019999999</v>
      </c>
      <c r="HM59" s="404">
        <f t="shared" si="364"/>
        <v>105192.53229999999</v>
      </c>
    </row>
    <row r="60" spans="1:221">
      <c r="A60" s="511" t="s">
        <v>543</v>
      </c>
      <c r="B60" s="516" t="s">
        <v>697</v>
      </c>
      <c r="C60" s="517"/>
      <c r="D60" s="514">
        <v>135717</v>
      </c>
      <c r="E60" s="514">
        <v>7</v>
      </c>
      <c r="F60" s="422">
        <v>8240</v>
      </c>
      <c r="G60" s="423">
        <v>8645</v>
      </c>
      <c r="H60" s="422">
        <v>82</v>
      </c>
      <c r="I60" s="423">
        <v>72</v>
      </c>
      <c r="J60" s="500">
        <f t="shared" si="215"/>
        <v>8158</v>
      </c>
      <c r="K60" s="404">
        <f t="shared" si="216"/>
        <v>8573</v>
      </c>
      <c r="L60" s="422">
        <v>60</v>
      </c>
      <c r="M60" s="423">
        <v>60</v>
      </c>
      <c r="N60" s="500">
        <f t="shared" si="217"/>
        <v>8158</v>
      </c>
      <c r="O60" s="404">
        <f t="shared" si="218"/>
        <v>8573</v>
      </c>
      <c r="P60" s="500">
        <f t="shared" si="219"/>
        <v>8158</v>
      </c>
      <c r="Q60" s="404">
        <f t="shared" si="220"/>
        <v>8573</v>
      </c>
      <c r="R60" s="422">
        <v>147</v>
      </c>
      <c r="S60" s="423">
        <v>199</v>
      </c>
      <c r="T60" s="500">
        <f t="shared" si="221"/>
        <v>147</v>
      </c>
      <c r="U60" s="404">
        <f t="shared" si="222"/>
        <v>199</v>
      </c>
      <c r="V60" s="422">
        <v>75</v>
      </c>
      <c r="W60" s="423">
        <v>66</v>
      </c>
      <c r="X60" s="500">
        <f t="shared" si="223"/>
        <v>75</v>
      </c>
      <c r="Y60" s="404">
        <f t="shared" si="224"/>
        <v>66</v>
      </c>
      <c r="Z60" s="422">
        <v>190</v>
      </c>
      <c r="AA60" s="423">
        <v>186</v>
      </c>
      <c r="AB60" s="500">
        <f t="shared" si="225"/>
        <v>190</v>
      </c>
      <c r="AC60" s="404">
        <f t="shared" si="226"/>
        <v>186</v>
      </c>
      <c r="AD60" s="500">
        <f t="shared" si="227"/>
        <v>412</v>
      </c>
      <c r="AE60" s="404">
        <f t="shared" si="228"/>
        <v>451</v>
      </c>
      <c r="AF60" s="500">
        <f t="shared" si="229"/>
        <v>412</v>
      </c>
      <c r="AG60" s="404">
        <f t="shared" si="230"/>
        <v>451</v>
      </c>
      <c r="AH60" s="424">
        <v>2.8536999999999999</v>
      </c>
      <c r="AI60" s="425">
        <v>2.5049999999999999</v>
      </c>
      <c r="AJ60" s="500">
        <f t="shared" si="231"/>
        <v>419.4939</v>
      </c>
      <c r="AK60" s="404">
        <f t="shared" si="232"/>
        <v>498.495</v>
      </c>
      <c r="AL60" s="424">
        <v>2.2599999999999998</v>
      </c>
      <c r="AM60" s="425">
        <v>2.1894</v>
      </c>
      <c r="AN60" s="500">
        <f t="shared" si="233"/>
        <v>169.49999999999997</v>
      </c>
      <c r="AO60" s="404">
        <f t="shared" si="234"/>
        <v>144.50040000000001</v>
      </c>
      <c r="AP60" s="424">
        <v>0.98680000000000001</v>
      </c>
      <c r="AQ60" s="425">
        <v>0.9355</v>
      </c>
      <c r="AR60" s="500">
        <f t="shared" si="235"/>
        <v>187.49199999999999</v>
      </c>
      <c r="AS60" s="404">
        <f t="shared" si="236"/>
        <v>174.00299999999999</v>
      </c>
      <c r="AT60" s="236">
        <f t="shared" si="237"/>
        <v>1.8846745145631065</v>
      </c>
      <c r="AU60" s="237">
        <f t="shared" si="238"/>
        <v>1.8115263858093125</v>
      </c>
      <c r="AV60" s="500">
        <f t="shared" si="239"/>
        <v>776.4858999999999</v>
      </c>
      <c r="AW60" s="404">
        <f t="shared" si="240"/>
        <v>816.99839999999995</v>
      </c>
      <c r="AX60" s="422">
        <v>72.353700000000003</v>
      </c>
      <c r="AY60" s="423">
        <v>69.618099999999998</v>
      </c>
      <c r="AZ60" s="500">
        <f t="shared" si="241"/>
        <v>10635.993900000001</v>
      </c>
      <c r="BA60" s="404">
        <f t="shared" si="242"/>
        <v>13854.001899999999</v>
      </c>
      <c r="BB60" s="422">
        <v>62.653300000000002</v>
      </c>
      <c r="BC60" s="423">
        <v>60.742400000000004</v>
      </c>
      <c r="BD60" s="500">
        <f t="shared" si="243"/>
        <v>4698.9975000000004</v>
      </c>
      <c r="BE60" s="404">
        <f t="shared" si="244"/>
        <v>4008.9984000000004</v>
      </c>
      <c r="BF60" s="422">
        <v>57.773699999999998</v>
      </c>
      <c r="BG60" s="423">
        <v>55.698900000000002</v>
      </c>
      <c r="BH60" s="500">
        <f t="shared" si="245"/>
        <v>10977.002999999999</v>
      </c>
      <c r="BI60" s="404">
        <f t="shared" si="246"/>
        <v>10359.9954</v>
      </c>
      <c r="BJ60" s="500">
        <f t="shared" si="247"/>
        <v>63.864064077669909</v>
      </c>
      <c r="BK60" s="404">
        <f t="shared" si="248"/>
        <v>62.578704434589802</v>
      </c>
      <c r="BL60" s="500">
        <f t="shared" si="249"/>
        <v>26311.994400000003</v>
      </c>
      <c r="BM60" s="404">
        <f t="shared" si="250"/>
        <v>28222.995699999999</v>
      </c>
      <c r="BN60" s="422">
        <v>3946</v>
      </c>
      <c r="BO60" s="423">
        <v>4049</v>
      </c>
      <c r="BP60" s="500">
        <f t="shared" si="251"/>
        <v>3946</v>
      </c>
      <c r="BQ60" s="404">
        <f t="shared" si="252"/>
        <v>4049</v>
      </c>
      <c r="BR60" s="422">
        <v>1648</v>
      </c>
      <c r="BS60" s="423">
        <v>1685</v>
      </c>
      <c r="BT60" s="500">
        <f t="shared" si="253"/>
        <v>1648</v>
      </c>
      <c r="BU60" s="404">
        <f t="shared" si="254"/>
        <v>1685</v>
      </c>
      <c r="BV60" s="422">
        <v>0</v>
      </c>
      <c r="BW60" s="423">
        <v>0</v>
      </c>
      <c r="BX60" s="500">
        <f t="shared" si="255"/>
        <v>0</v>
      </c>
      <c r="BY60" s="404">
        <f t="shared" si="256"/>
        <v>0</v>
      </c>
      <c r="BZ60" s="500">
        <f t="shared" si="257"/>
        <v>5594</v>
      </c>
      <c r="CA60" s="404">
        <f t="shared" si="258"/>
        <v>5734</v>
      </c>
      <c r="CB60" s="500">
        <f t="shared" si="259"/>
        <v>5594</v>
      </c>
      <c r="CC60" s="404">
        <f t="shared" si="260"/>
        <v>5734</v>
      </c>
      <c r="CD60" s="424">
        <v>4.3895999999999997</v>
      </c>
      <c r="CE60" s="425">
        <v>4.5425000000000004</v>
      </c>
      <c r="CF60" s="500">
        <f t="shared" si="261"/>
        <v>17321.3616</v>
      </c>
      <c r="CG60" s="404">
        <f t="shared" si="262"/>
        <v>18392.5825</v>
      </c>
      <c r="CH60" s="424">
        <v>5.8841000000000001</v>
      </c>
      <c r="CI60" s="425">
        <v>5.9165999999999999</v>
      </c>
      <c r="CJ60" s="500">
        <f t="shared" si="263"/>
        <v>9696.9968000000008</v>
      </c>
      <c r="CK60" s="404">
        <f t="shared" si="264"/>
        <v>9969.4709999999995</v>
      </c>
      <c r="CL60" s="424">
        <v>0</v>
      </c>
      <c r="CM60" s="425">
        <v>0</v>
      </c>
      <c r="CN60" s="500">
        <f t="shared" si="265"/>
        <v>0</v>
      </c>
      <c r="CO60" s="404">
        <f t="shared" si="266"/>
        <v>0</v>
      </c>
      <c r="CP60" s="500">
        <f t="shared" si="267"/>
        <v>4.8298817304254564</v>
      </c>
      <c r="CQ60" s="237">
        <f t="shared" si="268"/>
        <v>4.946294645971399</v>
      </c>
      <c r="CR60" s="500">
        <f t="shared" si="269"/>
        <v>27018.358400000005</v>
      </c>
      <c r="CS60" s="404">
        <f t="shared" si="270"/>
        <v>28362.053500000002</v>
      </c>
      <c r="CT60" s="422">
        <v>81.357799999999997</v>
      </c>
      <c r="CU60" s="423">
        <v>80.935299999999998</v>
      </c>
      <c r="CV60" s="500">
        <f t="shared" si="271"/>
        <v>321037.87880000001</v>
      </c>
      <c r="CW60" s="404">
        <f t="shared" si="272"/>
        <v>327707.02970000001</v>
      </c>
      <c r="CX60" s="422">
        <v>81.795500000000004</v>
      </c>
      <c r="CY60" s="423">
        <v>80.691400000000002</v>
      </c>
      <c r="CZ60" s="500">
        <f t="shared" si="273"/>
        <v>134798.984</v>
      </c>
      <c r="DA60" s="404">
        <f t="shared" si="274"/>
        <v>135965.00899999999</v>
      </c>
      <c r="DB60" s="422">
        <v>0</v>
      </c>
      <c r="DC60" s="423">
        <v>0</v>
      </c>
      <c r="DD60" s="500">
        <f t="shared" si="275"/>
        <v>0</v>
      </c>
      <c r="DE60" s="404">
        <f t="shared" si="276"/>
        <v>0</v>
      </c>
      <c r="DF60" s="500">
        <f t="shared" si="277"/>
        <v>81.486747014658562</v>
      </c>
      <c r="DG60" s="404">
        <f t="shared" si="278"/>
        <v>80.863627258458322</v>
      </c>
      <c r="DH60" s="500">
        <f t="shared" si="279"/>
        <v>455836.8628</v>
      </c>
      <c r="DI60" s="404">
        <f t="shared" si="280"/>
        <v>463672.03870000003</v>
      </c>
      <c r="DJ60" s="500">
        <f t="shared" si="281"/>
        <v>6006</v>
      </c>
      <c r="DK60" s="404">
        <f t="shared" si="282"/>
        <v>6185</v>
      </c>
      <c r="DL60" s="500">
        <f t="shared" si="283"/>
        <v>6006</v>
      </c>
      <c r="DM60" s="404">
        <f t="shared" si="284"/>
        <v>6185</v>
      </c>
      <c r="DN60" s="236">
        <f t="shared" si="285"/>
        <v>4.6278462037962047</v>
      </c>
      <c r="DO60" s="237">
        <f t="shared" si="286"/>
        <v>4.7177125141471308</v>
      </c>
      <c r="DP60" s="500">
        <f t="shared" si="287"/>
        <v>27794.844300000004</v>
      </c>
      <c r="DQ60" s="404">
        <f t="shared" si="288"/>
        <v>29179.051900000002</v>
      </c>
      <c r="DR60" s="500">
        <f t="shared" si="289"/>
        <v>80.277865001665006</v>
      </c>
      <c r="DS60" s="404">
        <f t="shared" si="290"/>
        <v>79.530320840743741</v>
      </c>
      <c r="DT60" s="500">
        <f t="shared" si="291"/>
        <v>482148.85720000003</v>
      </c>
      <c r="DU60" s="404">
        <f t="shared" si="292"/>
        <v>491895.03440000006</v>
      </c>
      <c r="DV60" s="422">
        <v>581</v>
      </c>
      <c r="DW60" s="423">
        <v>626</v>
      </c>
      <c r="DX60" s="500">
        <f t="shared" si="293"/>
        <v>581</v>
      </c>
      <c r="DY60" s="404">
        <f t="shared" si="294"/>
        <v>626</v>
      </c>
      <c r="DZ60" s="422">
        <v>507</v>
      </c>
      <c r="EA60" s="423">
        <v>613</v>
      </c>
      <c r="EB60" s="500">
        <f t="shared" si="295"/>
        <v>507</v>
      </c>
      <c r="EC60" s="404">
        <f t="shared" si="296"/>
        <v>613</v>
      </c>
      <c r="ED60" s="422">
        <v>0</v>
      </c>
      <c r="EE60" s="423">
        <v>0</v>
      </c>
      <c r="EF60" s="500">
        <f t="shared" si="297"/>
        <v>0</v>
      </c>
      <c r="EG60" s="404">
        <f t="shared" si="298"/>
        <v>0</v>
      </c>
      <c r="EH60" s="500">
        <f t="shared" si="299"/>
        <v>1088</v>
      </c>
      <c r="EI60" s="404">
        <f t="shared" si="300"/>
        <v>1239</v>
      </c>
      <c r="EJ60" s="500">
        <f t="shared" si="301"/>
        <v>1088</v>
      </c>
      <c r="EK60" s="404">
        <f t="shared" si="302"/>
        <v>1239</v>
      </c>
      <c r="EL60" s="424">
        <v>3.3029000000000002</v>
      </c>
      <c r="EM60" s="425">
        <v>3.226</v>
      </c>
      <c r="EN60" s="500">
        <f t="shared" si="303"/>
        <v>1918.9849000000002</v>
      </c>
      <c r="EO60" s="404">
        <f t="shared" si="304"/>
        <v>2019.4759999999999</v>
      </c>
      <c r="EP60" s="424">
        <v>4.4752999999999998</v>
      </c>
      <c r="EQ60" s="425">
        <v>4.5961999999999996</v>
      </c>
      <c r="ER60" s="500">
        <f t="shared" si="305"/>
        <v>2268.9771000000001</v>
      </c>
      <c r="ES60" s="404">
        <f t="shared" si="306"/>
        <v>2817.4705999999996</v>
      </c>
      <c r="ET60" s="424">
        <v>0</v>
      </c>
      <c r="EU60" s="425">
        <v>0</v>
      </c>
      <c r="EV60" s="500">
        <f t="shared" si="307"/>
        <v>0</v>
      </c>
      <c r="EW60" s="404">
        <f t="shared" si="308"/>
        <v>0</v>
      </c>
      <c r="EX60" s="236">
        <f t="shared" si="309"/>
        <v>3.8492297794117651</v>
      </c>
      <c r="EY60" s="237">
        <f t="shared" si="310"/>
        <v>3.9039117029862789</v>
      </c>
      <c r="EZ60" s="500">
        <f t="shared" si="311"/>
        <v>4187.9620000000004</v>
      </c>
      <c r="FA60" s="404">
        <f t="shared" si="312"/>
        <v>4836.9465999999993</v>
      </c>
      <c r="FB60" s="422">
        <v>59.077500000000001</v>
      </c>
      <c r="FC60" s="423">
        <v>56.4696</v>
      </c>
      <c r="FD60" s="500">
        <f t="shared" si="313"/>
        <v>34324.027500000004</v>
      </c>
      <c r="FE60" s="404">
        <f t="shared" si="314"/>
        <v>35349.969599999997</v>
      </c>
      <c r="FF60" s="422">
        <v>54.286000000000001</v>
      </c>
      <c r="FG60" s="423">
        <v>55.619900000000001</v>
      </c>
      <c r="FH60" s="500">
        <f t="shared" si="315"/>
        <v>27523.002</v>
      </c>
      <c r="FI60" s="404">
        <f t="shared" si="316"/>
        <v>34094.998700000004</v>
      </c>
      <c r="FJ60" s="422">
        <v>0</v>
      </c>
      <c r="FK60" s="423">
        <v>0</v>
      </c>
      <c r="FL60" s="500">
        <f t="shared" si="317"/>
        <v>0</v>
      </c>
      <c r="FM60" s="404">
        <f t="shared" si="318"/>
        <v>0</v>
      </c>
      <c r="FN60" s="500">
        <f t="shared" si="319"/>
        <v>56.844696231617654</v>
      </c>
      <c r="FO60" s="404">
        <f t="shared" si="320"/>
        <v>56.049207667473773</v>
      </c>
      <c r="FP60" s="500">
        <f t="shared" si="321"/>
        <v>61847.029500000004</v>
      </c>
      <c r="FQ60" s="404">
        <f t="shared" si="322"/>
        <v>69444.968300000008</v>
      </c>
      <c r="FR60" s="422">
        <v>1064</v>
      </c>
      <c r="FS60" s="423">
        <v>1149</v>
      </c>
      <c r="FT60" s="500">
        <f t="shared" si="323"/>
        <v>1064</v>
      </c>
      <c r="FU60" s="404">
        <f t="shared" si="324"/>
        <v>1149</v>
      </c>
      <c r="FV60" s="424">
        <v>4.3102</v>
      </c>
      <c r="FW60" s="425">
        <v>4.0952999999999999</v>
      </c>
      <c r="FX60" s="500">
        <f t="shared" si="325"/>
        <v>4586.0528000000004</v>
      </c>
      <c r="FY60" s="404">
        <f t="shared" si="326"/>
        <v>4705.4997000000003</v>
      </c>
      <c r="FZ60" s="424">
        <v>75.784800000000004</v>
      </c>
      <c r="GA60" s="425">
        <v>73.652699999999996</v>
      </c>
      <c r="GB60" s="500">
        <f t="shared" si="327"/>
        <v>80635.027200000011</v>
      </c>
      <c r="GC60" s="404">
        <f t="shared" si="328"/>
        <v>84626.95229999999</v>
      </c>
      <c r="GD60" s="510">
        <f t="shared" si="329"/>
        <v>4674</v>
      </c>
      <c r="GE60" s="404">
        <f t="shared" si="330"/>
        <v>4874</v>
      </c>
      <c r="GF60" s="500">
        <f t="shared" si="331"/>
        <v>4674</v>
      </c>
      <c r="GG60" s="404">
        <f t="shared" si="332"/>
        <v>4874</v>
      </c>
      <c r="GH60" s="500">
        <f t="shared" si="333"/>
        <v>19659.840400000001</v>
      </c>
      <c r="GI60" s="404">
        <f t="shared" si="334"/>
        <v>20910.553499999998</v>
      </c>
      <c r="GJ60" s="500">
        <f t="shared" si="335"/>
        <v>365997.90020000003</v>
      </c>
      <c r="GK60" s="404">
        <f t="shared" si="336"/>
        <v>376911.0012</v>
      </c>
      <c r="GL60" s="510">
        <f t="shared" si="337"/>
        <v>2230</v>
      </c>
      <c r="GM60" s="404">
        <f t="shared" si="338"/>
        <v>2364</v>
      </c>
      <c r="GN60" s="500">
        <f t="shared" si="339"/>
        <v>2230</v>
      </c>
      <c r="GO60" s="404">
        <f t="shared" si="340"/>
        <v>2364</v>
      </c>
      <c r="GP60" s="500">
        <f t="shared" si="341"/>
        <v>12135.473900000001</v>
      </c>
      <c r="GQ60" s="404">
        <f t="shared" si="342"/>
        <v>12931.441999999999</v>
      </c>
      <c r="GR60" s="500">
        <f t="shared" si="343"/>
        <v>167020.9835</v>
      </c>
      <c r="GS60" s="404">
        <f t="shared" si="344"/>
        <v>174069.0061</v>
      </c>
      <c r="GT60" s="510">
        <f t="shared" si="345"/>
        <v>6904</v>
      </c>
      <c r="GU60" s="404">
        <f t="shared" si="346"/>
        <v>7238</v>
      </c>
      <c r="GV60" s="500">
        <f t="shared" si="347"/>
        <v>6904</v>
      </c>
      <c r="GW60" s="404">
        <f t="shared" si="348"/>
        <v>7238</v>
      </c>
      <c r="GX60" s="500">
        <f t="shared" si="349"/>
        <v>31795.314300000002</v>
      </c>
      <c r="GY60" s="404">
        <f t="shared" si="350"/>
        <v>33841.995499999997</v>
      </c>
      <c r="GZ60" s="500">
        <f t="shared" si="351"/>
        <v>533018.88370000001</v>
      </c>
      <c r="HA60" s="404">
        <f t="shared" si="352"/>
        <v>550980.00729999994</v>
      </c>
      <c r="HB60" s="510">
        <f t="shared" si="353"/>
        <v>190</v>
      </c>
      <c r="HC60" s="404">
        <f t="shared" si="354"/>
        <v>186</v>
      </c>
      <c r="HD60" s="500">
        <f t="shared" si="355"/>
        <v>190</v>
      </c>
      <c r="HE60" s="404">
        <f t="shared" si="356"/>
        <v>186</v>
      </c>
      <c r="HF60" s="500">
        <f t="shared" si="357"/>
        <v>187.49199999999999</v>
      </c>
      <c r="HG60" s="404">
        <f t="shared" si="358"/>
        <v>174.00299999999999</v>
      </c>
      <c r="HH60" s="500">
        <f t="shared" si="359"/>
        <v>10977.002999999999</v>
      </c>
      <c r="HI60" s="404">
        <f t="shared" si="360"/>
        <v>10359.9954</v>
      </c>
      <c r="HJ60" s="510">
        <f t="shared" si="361"/>
        <v>36568.859100000001</v>
      </c>
      <c r="HK60" s="404">
        <f t="shared" si="362"/>
        <v>38721.498200000002</v>
      </c>
      <c r="HL60" s="500">
        <f t="shared" si="363"/>
        <v>624630.91390000004</v>
      </c>
      <c r="HM60" s="404">
        <f t="shared" si="364"/>
        <v>645966.95500000007</v>
      </c>
    </row>
    <row r="61" spans="1:221">
      <c r="A61" s="523" t="s">
        <v>543</v>
      </c>
      <c r="B61" s="516" t="s">
        <v>698</v>
      </c>
      <c r="C61" s="517"/>
      <c r="D61" s="524">
        <v>136233</v>
      </c>
      <c r="E61" s="514">
        <v>7</v>
      </c>
      <c r="F61" s="422">
        <v>806</v>
      </c>
      <c r="G61" s="423">
        <v>891</v>
      </c>
      <c r="H61" s="422">
        <v>16</v>
      </c>
      <c r="I61" s="423">
        <v>15</v>
      </c>
      <c r="J61" s="500">
        <f t="shared" si="215"/>
        <v>790</v>
      </c>
      <c r="K61" s="404">
        <f t="shared" si="216"/>
        <v>876</v>
      </c>
      <c r="L61" s="422">
        <v>60</v>
      </c>
      <c r="M61" s="423">
        <v>60</v>
      </c>
      <c r="N61" s="500">
        <f t="shared" si="217"/>
        <v>790</v>
      </c>
      <c r="O61" s="404">
        <f t="shared" si="218"/>
        <v>876</v>
      </c>
      <c r="P61" s="500">
        <f t="shared" si="219"/>
        <v>790</v>
      </c>
      <c r="Q61" s="404">
        <f t="shared" si="220"/>
        <v>876</v>
      </c>
      <c r="R61" s="422">
        <v>62</v>
      </c>
      <c r="S61" s="423">
        <v>71</v>
      </c>
      <c r="T61" s="500">
        <f t="shared" si="221"/>
        <v>62</v>
      </c>
      <c r="U61" s="404">
        <f t="shared" si="222"/>
        <v>71</v>
      </c>
      <c r="V61" s="422">
        <v>23</v>
      </c>
      <c r="W61" s="423">
        <v>31</v>
      </c>
      <c r="X61" s="500">
        <f t="shared" si="223"/>
        <v>23</v>
      </c>
      <c r="Y61" s="404">
        <f t="shared" si="224"/>
        <v>31</v>
      </c>
      <c r="Z61" s="422">
        <v>74</v>
      </c>
      <c r="AA61" s="423">
        <v>154</v>
      </c>
      <c r="AB61" s="500">
        <f t="shared" si="225"/>
        <v>74</v>
      </c>
      <c r="AC61" s="404">
        <f t="shared" si="226"/>
        <v>154</v>
      </c>
      <c r="AD61" s="500">
        <f t="shared" si="227"/>
        <v>159</v>
      </c>
      <c r="AE61" s="404">
        <f t="shared" si="228"/>
        <v>256</v>
      </c>
      <c r="AF61" s="500">
        <f t="shared" si="229"/>
        <v>159</v>
      </c>
      <c r="AG61" s="404">
        <f t="shared" si="230"/>
        <v>256</v>
      </c>
      <c r="AH61" s="424">
        <v>2.7581000000000002</v>
      </c>
      <c r="AI61" s="425">
        <v>2.9788999999999999</v>
      </c>
      <c r="AJ61" s="500">
        <f t="shared" si="231"/>
        <v>171.00220000000002</v>
      </c>
      <c r="AK61" s="404">
        <f t="shared" si="232"/>
        <v>211.50189999999998</v>
      </c>
      <c r="AL61" s="424">
        <v>3.6957</v>
      </c>
      <c r="AM61" s="425">
        <v>3.3871000000000002</v>
      </c>
      <c r="AN61" s="500">
        <f t="shared" si="233"/>
        <v>85.001099999999994</v>
      </c>
      <c r="AO61" s="404">
        <f t="shared" si="234"/>
        <v>105.0001</v>
      </c>
      <c r="AP61" s="424">
        <v>0.87160000000000004</v>
      </c>
      <c r="AQ61" s="425">
        <v>0.65910000000000002</v>
      </c>
      <c r="AR61" s="500">
        <f t="shared" si="235"/>
        <v>64.498400000000004</v>
      </c>
      <c r="AS61" s="404">
        <f t="shared" si="236"/>
        <v>101.5014</v>
      </c>
      <c r="AT61" s="236">
        <f t="shared" si="237"/>
        <v>2.015733962264151</v>
      </c>
      <c r="AU61" s="237">
        <f t="shared" si="238"/>
        <v>1.6328257812499998</v>
      </c>
      <c r="AV61" s="500">
        <f t="shared" si="239"/>
        <v>320.50170000000003</v>
      </c>
      <c r="AW61" s="404">
        <f t="shared" si="240"/>
        <v>418.00339999999994</v>
      </c>
      <c r="AX61" s="422">
        <v>69.725800000000007</v>
      </c>
      <c r="AY61" s="423">
        <v>69.436599999999999</v>
      </c>
      <c r="AZ61" s="500">
        <f t="shared" si="241"/>
        <v>4322.9996000000001</v>
      </c>
      <c r="BA61" s="404">
        <f t="shared" si="242"/>
        <v>4929.9985999999999</v>
      </c>
      <c r="BB61" s="422">
        <v>70.652199999999993</v>
      </c>
      <c r="BC61" s="423">
        <v>69.258099999999999</v>
      </c>
      <c r="BD61" s="500">
        <f t="shared" si="243"/>
        <v>1625.0005999999998</v>
      </c>
      <c r="BE61" s="404">
        <f t="shared" si="244"/>
        <v>2147.0011</v>
      </c>
      <c r="BF61" s="422">
        <v>80.378399999999999</v>
      </c>
      <c r="BG61" s="423">
        <v>78.3506</v>
      </c>
      <c r="BH61" s="500">
        <f t="shared" si="245"/>
        <v>5948.0015999999996</v>
      </c>
      <c r="BI61" s="404">
        <f t="shared" si="246"/>
        <v>12065.992399999999</v>
      </c>
      <c r="BJ61" s="500">
        <f t="shared" si="247"/>
        <v>74.817621383647804</v>
      </c>
      <c r="BK61" s="404">
        <f t="shared" si="248"/>
        <v>74.777312890624998</v>
      </c>
      <c r="BL61" s="500">
        <f t="shared" si="249"/>
        <v>11896.0018</v>
      </c>
      <c r="BM61" s="404">
        <f t="shared" si="250"/>
        <v>19142.992099999999</v>
      </c>
      <c r="BN61" s="422">
        <v>223</v>
      </c>
      <c r="BO61" s="423">
        <v>197</v>
      </c>
      <c r="BP61" s="500">
        <f t="shared" si="251"/>
        <v>223</v>
      </c>
      <c r="BQ61" s="404">
        <f t="shared" si="252"/>
        <v>197</v>
      </c>
      <c r="BR61" s="422">
        <v>108</v>
      </c>
      <c r="BS61" s="423">
        <v>97</v>
      </c>
      <c r="BT61" s="500">
        <f t="shared" si="253"/>
        <v>108</v>
      </c>
      <c r="BU61" s="404">
        <f t="shared" si="254"/>
        <v>97</v>
      </c>
      <c r="BV61" s="422">
        <v>0</v>
      </c>
      <c r="BW61" s="423">
        <v>0</v>
      </c>
      <c r="BX61" s="500">
        <f t="shared" si="255"/>
        <v>0</v>
      </c>
      <c r="BY61" s="404">
        <f t="shared" si="256"/>
        <v>0</v>
      </c>
      <c r="BZ61" s="500">
        <f t="shared" si="257"/>
        <v>331</v>
      </c>
      <c r="CA61" s="404">
        <f t="shared" si="258"/>
        <v>294</v>
      </c>
      <c r="CB61" s="500">
        <f t="shared" si="259"/>
        <v>331</v>
      </c>
      <c r="CC61" s="404">
        <f t="shared" si="260"/>
        <v>294</v>
      </c>
      <c r="CD61" s="424">
        <v>4.2960000000000003</v>
      </c>
      <c r="CE61" s="425">
        <v>4.2107000000000001</v>
      </c>
      <c r="CF61" s="500">
        <f t="shared" si="261"/>
        <v>958.00800000000004</v>
      </c>
      <c r="CG61" s="404">
        <f t="shared" si="262"/>
        <v>829.50790000000006</v>
      </c>
      <c r="CH61" s="424">
        <v>6.5416999999999996</v>
      </c>
      <c r="CI61" s="425">
        <v>6.1856</v>
      </c>
      <c r="CJ61" s="500">
        <f t="shared" si="263"/>
        <v>706.50360000000001</v>
      </c>
      <c r="CK61" s="404">
        <f t="shared" si="264"/>
        <v>600.00319999999999</v>
      </c>
      <c r="CL61" s="424">
        <v>0</v>
      </c>
      <c r="CM61" s="425">
        <v>0</v>
      </c>
      <c r="CN61" s="500">
        <f t="shared" si="265"/>
        <v>0</v>
      </c>
      <c r="CO61" s="404">
        <f t="shared" si="266"/>
        <v>0</v>
      </c>
      <c r="CP61" s="500">
        <f t="shared" si="267"/>
        <v>5.0287359516616315</v>
      </c>
      <c r="CQ61" s="237">
        <f t="shared" si="268"/>
        <v>4.8622826530612251</v>
      </c>
      <c r="CR61" s="500">
        <f t="shared" si="269"/>
        <v>1664.5116</v>
      </c>
      <c r="CS61" s="404">
        <f t="shared" si="270"/>
        <v>1429.5111000000002</v>
      </c>
      <c r="CT61" s="422">
        <v>73.201800000000006</v>
      </c>
      <c r="CU61" s="423">
        <v>73.4619</v>
      </c>
      <c r="CV61" s="500">
        <f t="shared" si="271"/>
        <v>16324.001400000001</v>
      </c>
      <c r="CW61" s="404">
        <f t="shared" si="272"/>
        <v>14471.9943</v>
      </c>
      <c r="CX61" s="422">
        <v>76.537000000000006</v>
      </c>
      <c r="CY61" s="423">
        <v>74.886600000000001</v>
      </c>
      <c r="CZ61" s="500">
        <f t="shared" si="273"/>
        <v>8265.996000000001</v>
      </c>
      <c r="DA61" s="404">
        <f t="shared" si="274"/>
        <v>7264.0002000000004</v>
      </c>
      <c r="DB61" s="422">
        <v>0</v>
      </c>
      <c r="DC61" s="423">
        <v>0</v>
      </c>
      <c r="DD61" s="500">
        <f t="shared" si="275"/>
        <v>0</v>
      </c>
      <c r="DE61" s="404">
        <f t="shared" si="276"/>
        <v>0</v>
      </c>
      <c r="DF61" s="500">
        <f t="shared" si="277"/>
        <v>74.29002235649547</v>
      </c>
      <c r="DG61" s="404">
        <f t="shared" si="278"/>
        <v>73.931954081632654</v>
      </c>
      <c r="DH61" s="500">
        <f t="shared" si="279"/>
        <v>24589.9974</v>
      </c>
      <c r="DI61" s="404">
        <f t="shared" si="280"/>
        <v>21735.994500000001</v>
      </c>
      <c r="DJ61" s="500">
        <f t="shared" si="281"/>
        <v>490</v>
      </c>
      <c r="DK61" s="404">
        <f t="shared" si="282"/>
        <v>550</v>
      </c>
      <c r="DL61" s="500">
        <f t="shared" si="283"/>
        <v>490</v>
      </c>
      <c r="DM61" s="404">
        <f t="shared" si="284"/>
        <v>550</v>
      </c>
      <c r="DN61" s="236">
        <f t="shared" si="285"/>
        <v>4.0510475510204085</v>
      </c>
      <c r="DO61" s="237">
        <f t="shared" si="286"/>
        <v>3.3591172727272731</v>
      </c>
      <c r="DP61" s="500">
        <f t="shared" si="287"/>
        <v>1985.0133000000001</v>
      </c>
      <c r="DQ61" s="404">
        <f t="shared" si="288"/>
        <v>1847.5145000000002</v>
      </c>
      <c r="DR61" s="500">
        <f t="shared" si="289"/>
        <v>74.461222857142857</v>
      </c>
      <c r="DS61" s="404">
        <f t="shared" si="290"/>
        <v>74.325430181818191</v>
      </c>
      <c r="DT61" s="500">
        <f t="shared" si="291"/>
        <v>36485.999199999998</v>
      </c>
      <c r="DU61" s="404">
        <f t="shared" si="292"/>
        <v>40878.986600000004</v>
      </c>
      <c r="DV61" s="422">
        <v>79</v>
      </c>
      <c r="DW61" s="423">
        <v>110</v>
      </c>
      <c r="DX61" s="500">
        <f t="shared" si="293"/>
        <v>79</v>
      </c>
      <c r="DY61" s="404">
        <f t="shared" si="294"/>
        <v>110</v>
      </c>
      <c r="DZ61" s="422">
        <v>94</v>
      </c>
      <c r="EA61" s="423">
        <v>103</v>
      </c>
      <c r="EB61" s="500">
        <f t="shared" si="295"/>
        <v>94</v>
      </c>
      <c r="EC61" s="404">
        <f t="shared" si="296"/>
        <v>103</v>
      </c>
      <c r="ED61" s="422">
        <v>0</v>
      </c>
      <c r="EE61" s="423">
        <v>0</v>
      </c>
      <c r="EF61" s="500">
        <f t="shared" si="297"/>
        <v>0</v>
      </c>
      <c r="EG61" s="404">
        <f t="shared" si="298"/>
        <v>0</v>
      </c>
      <c r="EH61" s="500">
        <f t="shared" si="299"/>
        <v>173</v>
      </c>
      <c r="EI61" s="404">
        <f t="shared" si="300"/>
        <v>213</v>
      </c>
      <c r="EJ61" s="500">
        <f t="shared" si="301"/>
        <v>173</v>
      </c>
      <c r="EK61" s="404">
        <f t="shared" si="302"/>
        <v>213</v>
      </c>
      <c r="EL61" s="424">
        <v>2.6646000000000001</v>
      </c>
      <c r="EM61" s="425">
        <v>2.5773000000000001</v>
      </c>
      <c r="EN61" s="500">
        <f t="shared" si="303"/>
        <v>210.5034</v>
      </c>
      <c r="EO61" s="404">
        <f t="shared" si="304"/>
        <v>283.50300000000004</v>
      </c>
      <c r="EP61" s="424">
        <v>3.9733999999999998</v>
      </c>
      <c r="EQ61" s="425">
        <v>4.3544</v>
      </c>
      <c r="ER61" s="500">
        <f t="shared" si="305"/>
        <v>373.49959999999999</v>
      </c>
      <c r="ES61" s="404">
        <f t="shared" si="306"/>
        <v>448.50319999999999</v>
      </c>
      <c r="ET61" s="424">
        <v>0</v>
      </c>
      <c r="EU61" s="425">
        <v>0</v>
      </c>
      <c r="EV61" s="500">
        <f t="shared" si="307"/>
        <v>0</v>
      </c>
      <c r="EW61" s="404">
        <f t="shared" si="308"/>
        <v>0</v>
      </c>
      <c r="EX61" s="236">
        <f t="shared" si="309"/>
        <v>3.3757398843930631</v>
      </c>
      <c r="EY61" s="237">
        <f t="shared" si="310"/>
        <v>3.4366488262910799</v>
      </c>
      <c r="EZ61" s="500">
        <f t="shared" si="311"/>
        <v>584.00299999999993</v>
      </c>
      <c r="FA61" s="404">
        <f t="shared" si="312"/>
        <v>732.00620000000004</v>
      </c>
      <c r="FB61" s="422">
        <v>46.797499999999999</v>
      </c>
      <c r="FC61" s="423">
        <v>46.236400000000003</v>
      </c>
      <c r="FD61" s="500">
        <f t="shared" si="313"/>
        <v>3697.0025000000001</v>
      </c>
      <c r="FE61" s="404">
        <f t="shared" si="314"/>
        <v>5086.0040000000008</v>
      </c>
      <c r="FF61" s="422">
        <v>45.521299999999997</v>
      </c>
      <c r="FG61" s="423">
        <v>44.038800000000002</v>
      </c>
      <c r="FH61" s="500">
        <f t="shared" si="315"/>
        <v>4279.0021999999999</v>
      </c>
      <c r="FI61" s="404">
        <f t="shared" si="316"/>
        <v>4535.9964</v>
      </c>
      <c r="FJ61" s="422">
        <v>0</v>
      </c>
      <c r="FK61" s="423">
        <v>0</v>
      </c>
      <c r="FL61" s="500">
        <f t="shared" si="317"/>
        <v>0</v>
      </c>
      <c r="FM61" s="404">
        <f t="shared" si="318"/>
        <v>0</v>
      </c>
      <c r="FN61" s="500">
        <f t="shared" si="319"/>
        <v>46.104073410404624</v>
      </c>
      <c r="FO61" s="404">
        <f t="shared" si="320"/>
        <v>45.173710798122066</v>
      </c>
      <c r="FP61" s="500">
        <f t="shared" si="321"/>
        <v>7976.0046999999995</v>
      </c>
      <c r="FQ61" s="404">
        <f t="shared" si="322"/>
        <v>9622.0004000000008</v>
      </c>
      <c r="FR61" s="422">
        <v>127</v>
      </c>
      <c r="FS61" s="423">
        <v>113</v>
      </c>
      <c r="FT61" s="500">
        <f t="shared" si="323"/>
        <v>127</v>
      </c>
      <c r="FU61" s="404">
        <f t="shared" si="324"/>
        <v>113</v>
      </c>
      <c r="FV61" s="424">
        <v>4.1654</v>
      </c>
      <c r="FW61" s="425">
        <v>4.0530999999999997</v>
      </c>
      <c r="FX61" s="500">
        <f t="shared" si="325"/>
        <v>529.00580000000002</v>
      </c>
      <c r="FY61" s="404">
        <f t="shared" si="326"/>
        <v>458.00029999999998</v>
      </c>
      <c r="FZ61" s="424">
        <v>65.543300000000002</v>
      </c>
      <c r="GA61" s="425">
        <v>63.283200000000001</v>
      </c>
      <c r="GB61" s="500">
        <f t="shared" si="327"/>
        <v>8323.9991000000009</v>
      </c>
      <c r="GC61" s="404">
        <f t="shared" si="328"/>
        <v>7151.0016000000005</v>
      </c>
      <c r="GD61" s="510">
        <f t="shared" si="329"/>
        <v>364</v>
      </c>
      <c r="GE61" s="404">
        <f t="shared" si="330"/>
        <v>378</v>
      </c>
      <c r="GF61" s="500">
        <f t="shared" si="331"/>
        <v>364</v>
      </c>
      <c r="GG61" s="404">
        <f t="shared" si="332"/>
        <v>378</v>
      </c>
      <c r="GH61" s="500">
        <f t="shared" si="333"/>
        <v>1339.5136000000002</v>
      </c>
      <c r="GI61" s="404">
        <f t="shared" si="334"/>
        <v>1324.5128</v>
      </c>
      <c r="GJ61" s="500">
        <f t="shared" si="335"/>
        <v>24344.003499999999</v>
      </c>
      <c r="GK61" s="404">
        <f t="shared" si="336"/>
        <v>24487.996900000002</v>
      </c>
      <c r="GL61" s="510">
        <f t="shared" si="337"/>
        <v>225</v>
      </c>
      <c r="GM61" s="404">
        <f t="shared" si="338"/>
        <v>231</v>
      </c>
      <c r="GN61" s="500">
        <f t="shared" si="339"/>
        <v>225</v>
      </c>
      <c r="GO61" s="404">
        <f t="shared" si="340"/>
        <v>231</v>
      </c>
      <c r="GP61" s="500">
        <f t="shared" si="341"/>
        <v>1165.0043000000001</v>
      </c>
      <c r="GQ61" s="404">
        <f t="shared" si="342"/>
        <v>1153.5065</v>
      </c>
      <c r="GR61" s="500">
        <f t="shared" si="343"/>
        <v>14169.998800000001</v>
      </c>
      <c r="GS61" s="404">
        <f t="shared" si="344"/>
        <v>13946.9977</v>
      </c>
      <c r="GT61" s="510">
        <f t="shared" si="345"/>
        <v>589</v>
      </c>
      <c r="GU61" s="404">
        <f t="shared" si="346"/>
        <v>609</v>
      </c>
      <c r="GV61" s="500">
        <f t="shared" si="347"/>
        <v>589</v>
      </c>
      <c r="GW61" s="404">
        <f t="shared" si="348"/>
        <v>609</v>
      </c>
      <c r="GX61" s="500">
        <f t="shared" si="349"/>
        <v>2504.5179000000003</v>
      </c>
      <c r="GY61" s="404">
        <f t="shared" si="350"/>
        <v>2478.0192999999999</v>
      </c>
      <c r="GZ61" s="500">
        <f t="shared" si="351"/>
        <v>38514.0023</v>
      </c>
      <c r="HA61" s="404">
        <f t="shared" si="352"/>
        <v>38434.994600000005</v>
      </c>
      <c r="HB61" s="510">
        <f t="shared" si="353"/>
        <v>74</v>
      </c>
      <c r="HC61" s="404">
        <f t="shared" si="354"/>
        <v>154</v>
      </c>
      <c r="HD61" s="500">
        <f t="shared" si="355"/>
        <v>74</v>
      </c>
      <c r="HE61" s="404">
        <f t="shared" si="356"/>
        <v>154</v>
      </c>
      <c r="HF61" s="500">
        <f t="shared" si="357"/>
        <v>64.498400000000004</v>
      </c>
      <c r="HG61" s="404">
        <f t="shared" si="358"/>
        <v>101.5014</v>
      </c>
      <c r="HH61" s="500">
        <f t="shared" si="359"/>
        <v>5948.0015999999996</v>
      </c>
      <c r="HI61" s="404">
        <f t="shared" si="360"/>
        <v>12065.992399999999</v>
      </c>
      <c r="HJ61" s="510">
        <f t="shared" si="361"/>
        <v>3098.0221000000001</v>
      </c>
      <c r="HK61" s="404">
        <f t="shared" si="362"/>
        <v>3037.5210000000002</v>
      </c>
      <c r="HL61" s="500">
        <f t="shared" si="363"/>
        <v>52786.002999999997</v>
      </c>
      <c r="HM61" s="404">
        <f t="shared" si="364"/>
        <v>57651.988600000012</v>
      </c>
    </row>
    <row r="62" spans="1:221">
      <c r="A62" s="511" t="s">
        <v>543</v>
      </c>
      <c r="B62" s="512" t="s">
        <v>699</v>
      </c>
      <c r="C62" s="513"/>
      <c r="D62" s="514">
        <v>136358</v>
      </c>
      <c r="E62" s="514">
        <v>7</v>
      </c>
      <c r="F62" s="422">
        <v>3440</v>
      </c>
      <c r="G62" s="423">
        <v>3298</v>
      </c>
      <c r="H62" s="422">
        <v>42</v>
      </c>
      <c r="I62" s="423">
        <v>40</v>
      </c>
      <c r="J62" s="500">
        <f t="shared" si="215"/>
        <v>3398</v>
      </c>
      <c r="K62" s="404">
        <f t="shared" si="216"/>
        <v>3258</v>
      </c>
      <c r="L62" s="422">
        <v>60</v>
      </c>
      <c r="M62" s="423">
        <v>60</v>
      </c>
      <c r="N62" s="500">
        <f t="shared" si="217"/>
        <v>3398</v>
      </c>
      <c r="O62" s="404">
        <f t="shared" si="218"/>
        <v>3258</v>
      </c>
      <c r="P62" s="500">
        <f t="shared" si="219"/>
        <v>3398</v>
      </c>
      <c r="Q62" s="404">
        <f t="shared" si="220"/>
        <v>3258</v>
      </c>
      <c r="R62" s="422">
        <v>279</v>
      </c>
      <c r="S62" s="423">
        <v>212</v>
      </c>
      <c r="T62" s="500">
        <f t="shared" si="221"/>
        <v>279</v>
      </c>
      <c r="U62" s="404">
        <f t="shared" si="222"/>
        <v>212</v>
      </c>
      <c r="V62" s="422">
        <v>96</v>
      </c>
      <c r="W62" s="423">
        <v>87</v>
      </c>
      <c r="X62" s="500">
        <f t="shared" si="223"/>
        <v>96</v>
      </c>
      <c r="Y62" s="404">
        <f t="shared" si="224"/>
        <v>87</v>
      </c>
      <c r="Z62" s="422">
        <v>43</v>
      </c>
      <c r="AA62" s="423">
        <v>26</v>
      </c>
      <c r="AB62" s="500">
        <f t="shared" si="225"/>
        <v>43</v>
      </c>
      <c r="AC62" s="404">
        <f t="shared" si="226"/>
        <v>26</v>
      </c>
      <c r="AD62" s="500">
        <f t="shared" si="227"/>
        <v>418</v>
      </c>
      <c r="AE62" s="404">
        <f t="shared" si="228"/>
        <v>325</v>
      </c>
      <c r="AF62" s="500">
        <f t="shared" si="229"/>
        <v>418</v>
      </c>
      <c r="AG62" s="404">
        <f t="shared" si="230"/>
        <v>325</v>
      </c>
      <c r="AH62" s="424">
        <v>2.819</v>
      </c>
      <c r="AI62" s="425">
        <v>3.0684</v>
      </c>
      <c r="AJ62" s="500">
        <f t="shared" si="231"/>
        <v>786.50099999999998</v>
      </c>
      <c r="AK62" s="404">
        <f t="shared" si="232"/>
        <v>650.50080000000003</v>
      </c>
      <c r="AL62" s="424">
        <v>3.7395999999999998</v>
      </c>
      <c r="AM62" s="425">
        <v>3.6206999999999998</v>
      </c>
      <c r="AN62" s="500">
        <f t="shared" si="233"/>
        <v>359.0016</v>
      </c>
      <c r="AO62" s="404">
        <f t="shared" si="234"/>
        <v>315.0009</v>
      </c>
      <c r="AP62" s="424">
        <v>0.8488</v>
      </c>
      <c r="AQ62" s="425">
        <v>0.92310000000000003</v>
      </c>
      <c r="AR62" s="500">
        <f t="shared" si="235"/>
        <v>36.498399999999997</v>
      </c>
      <c r="AS62" s="404">
        <f t="shared" si="236"/>
        <v>24.000600000000002</v>
      </c>
      <c r="AT62" s="236">
        <f t="shared" si="237"/>
        <v>2.8277535885167464</v>
      </c>
      <c r="AU62" s="237">
        <f t="shared" si="238"/>
        <v>3.0446224615384616</v>
      </c>
      <c r="AV62" s="500">
        <f t="shared" si="239"/>
        <v>1182.001</v>
      </c>
      <c r="AW62" s="404">
        <f t="shared" si="240"/>
        <v>989.50229999999999</v>
      </c>
      <c r="AX62" s="422">
        <v>67.706100000000006</v>
      </c>
      <c r="AY62" s="423">
        <v>68.297200000000004</v>
      </c>
      <c r="AZ62" s="500">
        <f t="shared" si="241"/>
        <v>18890.001900000003</v>
      </c>
      <c r="BA62" s="404">
        <f t="shared" si="242"/>
        <v>14479.0064</v>
      </c>
      <c r="BB62" s="422">
        <v>67.864599999999996</v>
      </c>
      <c r="BC62" s="423">
        <v>65.344800000000006</v>
      </c>
      <c r="BD62" s="500">
        <f t="shared" si="243"/>
        <v>6515.0015999999996</v>
      </c>
      <c r="BE62" s="404">
        <f t="shared" si="244"/>
        <v>5684.9976000000006</v>
      </c>
      <c r="BF62" s="422">
        <v>67.534899999999993</v>
      </c>
      <c r="BG62" s="423">
        <v>64.5</v>
      </c>
      <c r="BH62" s="500">
        <f t="shared" si="245"/>
        <v>2904.0006999999996</v>
      </c>
      <c r="BI62" s="404">
        <f t="shared" si="246"/>
        <v>1677</v>
      </c>
      <c r="BJ62" s="500">
        <f t="shared" si="247"/>
        <v>67.724890430622011</v>
      </c>
      <c r="BK62" s="404">
        <f t="shared" si="248"/>
        <v>67.203089230769237</v>
      </c>
      <c r="BL62" s="500">
        <f t="shared" si="249"/>
        <v>28309.004199999999</v>
      </c>
      <c r="BM62" s="404">
        <f t="shared" si="250"/>
        <v>21841.004000000001</v>
      </c>
      <c r="BN62" s="422">
        <v>1071</v>
      </c>
      <c r="BO62" s="423">
        <v>1110</v>
      </c>
      <c r="BP62" s="500">
        <f t="shared" si="251"/>
        <v>1071</v>
      </c>
      <c r="BQ62" s="404">
        <f t="shared" si="252"/>
        <v>1110</v>
      </c>
      <c r="BR62" s="422">
        <v>742</v>
      </c>
      <c r="BS62" s="423">
        <v>722</v>
      </c>
      <c r="BT62" s="500">
        <f t="shared" si="253"/>
        <v>742</v>
      </c>
      <c r="BU62" s="404">
        <f t="shared" si="254"/>
        <v>722</v>
      </c>
      <c r="BV62" s="422">
        <v>0</v>
      </c>
      <c r="BW62" s="423">
        <v>0</v>
      </c>
      <c r="BX62" s="500">
        <f t="shared" si="255"/>
        <v>0</v>
      </c>
      <c r="BY62" s="404">
        <f t="shared" si="256"/>
        <v>0</v>
      </c>
      <c r="BZ62" s="500">
        <f t="shared" si="257"/>
        <v>1813</v>
      </c>
      <c r="CA62" s="404">
        <f t="shared" si="258"/>
        <v>1832</v>
      </c>
      <c r="CB62" s="500">
        <f t="shared" si="259"/>
        <v>1813</v>
      </c>
      <c r="CC62" s="404">
        <f t="shared" si="260"/>
        <v>1832</v>
      </c>
      <c r="CD62" s="424">
        <v>4.2801</v>
      </c>
      <c r="CE62" s="425">
        <v>4.1050000000000004</v>
      </c>
      <c r="CF62" s="500">
        <f t="shared" si="261"/>
        <v>4583.9871000000003</v>
      </c>
      <c r="CG62" s="404">
        <f t="shared" si="262"/>
        <v>4556.55</v>
      </c>
      <c r="CH62" s="424">
        <v>5.4306000000000001</v>
      </c>
      <c r="CI62" s="425">
        <v>5.3089000000000004</v>
      </c>
      <c r="CJ62" s="500">
        <f t="shared" si="263"/>
        <v>4029.5052000000001</v>
      </c>
      <c r="CK62" s="404">
        <f t="shared" si="264"/>
        <v>3833.0258000000003</v>
      </c>
      <c r="CL62" s="424">
        <v>0</v>
      </c>
      <c r="CM62" s="425">
        <v>0</v>
      </c>
      <c r="CN62" s="500">
        <f t="shared" si="265"/>
        <v>0</v>
      </c>
      <c r="CO62" s="404">
        <f t="shared" si="266"/>
        <v>0</v>
      </c>
      <c r="CP62" s="500">
        <f t="shared" si="267"/>
        <v>4.7509610038610042</v>
      </c>
      <c r="CQ62" s="237">
        <f t="shared" si="268"/>
        <v>4.5794627729257646</v>
      </c>
      <c r="CR62" s="500">
        <f t="shared" si="269"/>
        <v>8613.4922999999999</v>
      </c>
      <c r="CS62" s="404">
        <f t="shared" si="270"/>
        <v>8389.5758000000005</v>
      </c>
      <c r="CT62" s="422">
        <v>74.017700000000005</v>
      </c>
      <c r="CU62" s="423">
        <v>73.974800000000002</v>
      </c>
      <c r="CV62" s="500">
        <f t="shared" si="271"/>
        <v>79272.95670000001</v>
      </c>
      <c r="CW62" s="404">
        <f t="shared" si="272"/>
        <v>82112.028000000006</v>
      </c>
      <c r="CX62" s="422">
        <v>73.596999999999994</v>
      </c>
      <c r="CY62" s="423">
        <v>73.990300000000005</v>
      </c>
      <c r="CZ62" s="500">
        <f t="shared" si="273"/>
        <v>54608.973999999995</v>
      </c>
      <c r="DA62" s="404">
        <f t="shared" si="274"/>
        <v>53420.996600000006</v>
      </c>
      <c r="DB62" s="422">
        <v>0</v>
      </c>
      <c r="DC62" s="423">
        <v>0</v>
      </c>
      <c r="DD62" s="500">
        <f t="shared" si="275"/>
        <v>0</v>
      </c>
      <c r="DE62" s="404">
        <f t="shared" si="276"/>
        <v>0</v>
      </c>
      <c r="DF62" s="500">
        <f t="shared" si="277"/>
        <v>73.845521621621614</v>
      </c>
      <c r="DG62" s="404">
        <f t="shared" si="278"/>
        <v>73.980908624454145</v>
      </c>
      <c r="DH62" s="500">
        <f t="shared" si="279"/>
        <v>133881.9307</v>
      </c>
      <c r="DI62" s="404">
        <f t="shared" si="280"/>
        <v>135533.0246</v>
      </c>
      <c r="DJ62" s="500">
        <f t="shared" si="281"/>
        <v>2231</v>
      </c>
      <c r="DK62" s="404">
        <f t="shared" si="282"/>
        <v>2157</v>
      </c>
      <c r="DL62" s="500">
        <f t="shared" si="283"/>
        <v>2231</v>
      </c>
      <c r="DM62" s="404">
        <f t="shared" si="284"/>
        <v>2157</v>
      </c>
      <c r="DN62" s="236">
        <f t="shared" si="285"/>
        <v>4.3906290004482296</v>
      </c>
      <c r="DO62" s="237">
        <f t="shared" si="286"/>
        <v>4.3482049605934172</v>
      </c>
      <c r="DP62" s="500">
        <f t="shared" si="287"/>
        <v>9795.4933000000001</v>
      </c>
      <c r="DQ62" s="404">
        <f t="shared" si="288"/>
        <v>9379.0781000000006</v>
      </c>
      <c r="DR62" s="500">
        <f t="shared" si="289"/>
        <v>72.698760600627523</v>
      </c>
      <c r="DS62" s="404">
        <f t="shared" si="290"/>
        <v>72.959679462216044</v>
      </c>
      <c r="DT62" s="500">
        <f t="shared" si="291"/>
        <v>162190.93489999999</v>
      </c>
      <c r="DU62" s="404">
        <f t="shared" si="292"/>
        <v>157374.02860000002</v>
      </c>
      <c r="DV62" s="422">
        <v>379</v>
      </c>
      <c r="DW62" s="423">
        <v>360</v>
      </c>
      <c r="DX62" s="500">
        <f t="shared" si="293"/>
        <v>379</v>
      </c>
      <c r="DY62" s="404">
        <f t="shared" si="294"/>
        <v>360</v>
      </c>
      <c r="DZ62" s="422">
        <v>448</v>
      </c>
      <c r="EA62" s="423">
        <v>407</v>
      </c>
      <c r="EB62" s="500">
        <f t="shared" si="295"/>
        <v>448</v>
      </c>
      <c r="EC62" s="404">
        <f t="shared" si="296"/>
        <v>407</v>
      </c>
      <c r="ED62" s="422">
        <v>0</v>
      </c>
      <c r="EE62" s="423">
        <v>0</v>
      </c>
      <c r="EF62" s="500">
        <f t="shared" si="297"/>
        <v>0</v>
      </c>
      <c r="EG62" s="404">
        <f t="shared" si="298"/>
        <v>0</v>
      </c>
      <c r="EH62" s="500">
        <f t="shared" si="299"/>
        <v>827</v>
      </c>
      <c r="EI62" s="404">
        <f t="shared" si="300"/>
        <v>767</v>
      </c>
      <c r="EJ62" s="500">
        <f t="shared" si="301"/>
        <v>827</v>
      </c>
      <c r="EK62" s="404">
        <f t="shared" si="302"/>
        <v>767</v>
      </c>
      <c r="EL62" s="424">
        <v>2.8719999999999999</v>
      </c>
      <c r="EM62" s="425">
        <v>2.8653</v>
      </c>
      <c r="EN62" s="500">
        <f t="shared" si="303"/>
        <v>1088.4880000000001</v>
      </c>
      <c r="EO62" s="404">
        <f t="shared" si="304"/>
        <v>1031.508</v>
      </c>
      <c r="EP62" s="424">
        <v>4.0848000000000004</v>
      </c>
      <c r="EQ62" s="425">
        <v>3.9459</v>
      </c>
      <c r="ER62" s="500">
        <f t="shared" si="305"/>
        <v>1829.9904000000001</v>
      </c>
      <c r="ES62" s="404">
        <f t="shared" si="306"/>
        <v>1605.9812999999999</v>
      </c>
      <c r="ET62" s="424">
        <v>0</v>
      </c>
      <c r="EU62" s="425">
        <v>0</v>
      </c>
      <c r="EV62" s="500">
        <f t="shared" si="307"/>
        <v>0</v>
      </c>
      <c r="EW62" s="404">
        <f t="shared" si="308"/>
        <v>0</v>
      </c>
      <c r="EX62" s="236">
        <f t="shared" si="309"/>
        <v>3.5289944377267228</v>
      </c>
      <c r="EY62" s="237">
        <f t="shared" si="310"/>
        <v>3.4387083441981749</v>
      </c>
      <c r="EZ62" s="500">
        <f t="shared" si="311"/>
        <v>2918.4784</v>
      </c>
      <c r="FA62" s="404">
        <f t="shared" si="312"/>
        <v>2637.4893000000002</v>
      </c>
      <c r="FB62" s="422">
        <v>49.2639</v>
      </c>
      <c r="FC62" s="423">
        <v>50.186100000000003</v>
      </c>
      <c r="FD62" s="500">
        <f t="shared" si="313"/>
        <v>18671.018100000001</v>
      </c>
      <c r="FE62" s="404">
        <f t="shared" si="314"/>
        <v>18066.996000000003</v>
      </c>
      <c r="FF62" s="422">
        <v>47.183</v>
      </c>
      <c r="FG62" s="423">
        <v>46.194099999999999</v>
      </c>
      <c r="FH62" s="500">
        <f t="shared" si="315"/>
        <v>21137.984</v>
      </c>
      <c r="FI62" s="404">
        <f t="shared" si="316"/>
        <v>18800.9987</v>
      </c>
      <c r="FJ62" s="422">
        <v>0</v>
      </c>
      <c r="FK62" s="423">
        <v>0</v>
      </c>
      <c r="FL62" s="500">
        <f t="shared" si="317"/>
        <v>0</v>
      </c>
      <c r="FM62" s="404">
        <f t="shared" si="318"/>
        <v>0</v>
      </c>
      <c r="FN62" s="500">
        <f t="shared" si="319"/>
        <v>48.136640991535671</v>
      </c>
      <c r="FO62" s="404">
        <f t="shared" si="320"/>
        <v>48.067789700130383</v>
      </c>
      <c r="FP62" s="500">
        <f t="shared" si="321"/>
        <v>39809.002099999998</v>
      </c>
      <c r="FQ62" s="404">
        <f t="shared" si="322"/>
        <v>36867.994700000003</v>
      </c>
      <c r="FR62" s="422">
        <v>340</v>
      </c>
      <c r="FS62" s="423">
        <v>334</v>
      </c>
      <c r="FT62" s="500">
        <f t="shared" si="323"/>
        <v>340</v>
      </c>
      <c r="FU62" s="404">
        <f t="shared" si="324"/>
        <v>334</v>
      </c>
      <c r="FV62" s="424">
        <v>4.05</v>
      </c>
      <c r="FW62" s="425">
        <v>3.7993999999999999</v>
      </c>
      <c r="FX62" s="500">
        <f t="shared" si="325"/>
        <v>1377</v>
      </c>
      <c r="FY62" s="404">
        <f t="shared" si="326"/>
        <v>1268.9995999999999</v>
      </c>
      <c r="FZ62" s="424">
        <v>65.405900000000003</v>
      </c>
      <c r="GA62" s="425">
        <v>65.026899999999998</v>
      </c>
      <c r="GB62" s="500">
        <f t="shared" si="327"/>
        <v>22238.006000000001</v>
      </c>
      <c r="GC62" s="404">
        <f t="shared" si="328"/>
        <v>21718.9846</v>
      </c>
      <c r="GD62" s="510">
        <f t="shared" si="329"/>
        <v>1729</v>
      </c>
      <c r="GE62" s="404">
        <f t="shared" si="330"/>
        <v>1682</v>
      </c>
      <c r="GF62" s="500">
        <f t="shared" si="331"/>
        <v>1729</v>
      </c>
      <c r="GG62" s="404">
        <f t="shared" si="332"/>
        <v>1682</v>
      </c>
      <c r="GH62" s="500">
        <f t="shared" si="333"/>
        <v>6458.9761000000008</v>
      </c>
      <c r="GI62" s="404">
        <f t="shared" si="334"/>
        <v>6238.5587999999998</v>
      </c>
      <c r="GJ62" s="500">
        <f t="shared" si="335"/>
        <v>116833.97670000001</v>
      </c>
      <c r="GK62" s="404">
        <f t="shared" si="336"/>
        <v>114658.0304</v>
      </c>
      <c r="GL62" s="510">
        <f t="shared" si="337"/>
        <v>1286</v>
      </c>
      <c r="GM62" s="404">
        <f t="shared" si="338"/>
        <v>1216</v>
      </c>
      <c r="GN62" s="500">
        <f t="shared" si="339"/>
        <v>1286</v>
      </c>
      <c r="GO62" s="404">
        <f t="shared" si="340"/>
        <v>1216</v>
      </c>
      <c r="GP62" s="500">
        <f t="shared" si="341"/>
        <v>6218.4971999999998</v>
      </c>
      <c r="GQ62" s="404">
        <f t="shared" si="342"/>
        <v>5754.0079999999998</v>
      </c>
      <c r="GR62" s="500">
        <f t="shared" si="343"/>
        <v>82261.959599999987</v>
      </c>
      <c r="GS62" s="404">
        <f t="shared" si="344"/>
        <v>77906.992900000012</v>
      </c>
      <c r="GT62" s="510">
        <f t="shared" si="345"/>
        <v>3015</v>
      </c>
      <c r="GU62" s="404">
        <f t="shared" si="346"/>
        <v>2898</v>
      </c>
      <c r="GV62" s="500">
        <f t="shared" si="347"/>
        <v>3015</v>
      </c>
      <c r="GW62" s="404">
        <f t="shared" si="348"/>
        <v>2898</v>
      </c>
      <c r="GX62" s="500">
        <f t="shared" si="349"/>
        <v>12677.473300000001</v>
      </c>
      <c r="GY62" s="404">
        <f t="shared" si="350"/>
        <v>11992.566800000001</v>
      </c>
      <c r="GZ62" s="500">
        <f t="shared" si="351"/>
        <v>199095.9363</v>
      </c>
      <c r="HA62" s="404">
        <f t="shared" si="352"/>
        <v>192565.0233</v>
      </c>
      <c r="HB62" s="510">
        <f t="shared" si="353"/>
        <v>43</v>
      </c>
      <c r="HC62" s="404">
        <f t="shared" si="354"/>
        <v>26</v>
      </c>
      <c r="HD62" s="500">
        <f t="shared" si="355"/>
        <v>43</v>
      </c>
      <c r="HE62" s="404">
        <f t="shared" si="356"/>
        <v>26</v>
      </c>
      <c r="HF62" s="500">
        <f t="shared" si="357"/>
        <v>36.498399999999997</v>
      </c>
      <c r="HG62" s="404">
        <f t="shared" si="358"/>
        <v>24.000600000000002</v>
      </c>
      <c r="HH62" s="500">
        <f t="shared" si="359"/>
        <v>2904.0006999999996</v>
      </c>
      <c r="HI62" s="404">
        <f t="shared" si="360"/>
        <v>1677</v>
      </c>
      <c r="HJ62" s="510">
        <f t="shared" si="361"/>
        <v>14090.9717</v>
      </c>
      <c r="HK62" s="404">
        <f t="shared" si="362"/>
        <v>13285.566999999999</v>
      </c>
      <c r="HL62" s="500">
        <f t="shared" si="363"/>
        <v>224237.94299999997</v>
      </c>
      <c r="HM62" s="404">
        <f t="shared" si="364"/>
        <v>215961.00790000003</v>
      </c>
    </row>
    <row r="63" spans="1:221">
      <c r="A63" s="511" t="s">
        <v>543</v>
      </c>
      <c r="B63" s="512" t="s">
        <v>700</v>
      </c>
      <c r="C63" s="513"/>
      <c r="D63" s="514">
        <v>136473</v>
      </c>
      <c r="E63" s="515">
        <v>7</v>
      </c>
      <c r="F63" s="422">
        <v>1069</v>
      </c>
      <c r="G63" s="423">
        <v>963</v>
      </c>
      <c r="H63" s="422">
        <v>14</v>
      </c>
      <c r="I63" s="423">
        <v>7</v>
      </c>
      <c r="J63" s="500">
        <f t="shared" si="215"/>
        <v>1055</v>
      </c>
      <c r="K63" s="404">
        <f t="shared" si="216"/>
        <v>956</v>
      </c>
      <c r="L63" s="422">
        <v>60</v>
      </c>
      <c r="M63" s="423">
        <v>60</v>
      </c>
      <c r="N63" s="500">
        <f t="shared" si="217"/>
        <v>1055</v>
      </c>
      <c r="O63" s="404">
        <f t="shared" si="218"/>
        <v>956</v>
      </c>
      <c r="P63" s="500">
        <f t="shared" si="219"/>
        <v>1055</v>
      </c>
      <c r="Q63" s="404">
        <f t="shared" si="220"/>
        <v>956</v>
      </c>
      <c r="R63" s="422">
        <v>157</v>
      </c>
      <c r="S63" s="423">
        <v>153</v>
      </c>
      <c r="T63" s="500">
        <f t="shared" si="221"/>
        <v>157</v>
      </c>
      <c r="U63" s="404">
        <f t="shared" si="222"/>
        <v>153</v>
      </c>
      <c r="V63" s="422">
        <v>46</v>
      </c>
      <c r="W63" s="423">
        <v>58</v>
      </c>
      <c r="X63" s="500">
        <f t="shared" si="223"/>
        <v>46</v>
      </c>
      <c r="Y63" s="404">
        <f t="shared" si="224"/>
        <v>58</v>
      </c>
      <c r="Z63" s="422">
        <v>50</v>
      </c>
      <c r="AA63" s="423">
        <v>34</v>
      </c>
      <c r="AB63" s="500">
        <f t="shared" si="225"/>
        <v>50</v>
      </c>
      <c r="AC63" s="404">
        <f t="shared" si="226"/>
        <v>34</v>
      </c>
      <c r="AD63" s="500">
        <f t="shared" si="227"/>
        <v>253</v>
      </c>
      <c r="AE63" s="404">
        <f t="shared" si="228"/>
        <v>245</v>
      </c>
      <c r="AF63" s="500">
        <f t="shared" si="229"/>
        <v>253</v>
      </c>
      <c r="AG63" s="404">
        <f t="shared" si="230"/>
        <v>245</v>
      </c>
      <c r="AH63" s="424">
        <v>2.8567</v>
      </c>
      <c r="AI63" s="425">
        <v>2.8039000000000001</v>
      </c>
      <c r="AJ63" s="500">
        <f t="shared" si="231"/>
        <v>448.50189999999998</v>
      </c>
      <c r="AK63" s="404">
        <f t="shared" si="232"/>
        <v>428.99670000000003</v>
      </c>
      <c r="AL63" s="424">
        <v>3.1629999999999998</v>
      </c>
      <c r="AM63" s="425">
        <v>2.7241</v>
      </c>
      <c r="AN63" s="500">
        <f t="shared" si="233"/>
        <v>145.49799999999999</v>
      </c>
      <c r="AO63" s="404">
        <f t="shared" si="234"/>
        <v>157.99779999999998</v>
      </c>
      <c r="AP63" s="424">
        <v>0.52</v>
      </c>
      <c r="AQ63" s="425">
        <v>0.54410000000000003</v>
      </c>
      <c r="AR63" s="500">
        <f t="shared" si="235"/>
        <v>26</v>
      </c>
      <c r="AS63" s="404">
        <f t="shared" si="236"/>
        <v>18.499400000000001</v>
      </c>
      <c r="AT63" s="236">
        <f t="shared" si="237"/>
        <v>2.4505924901185772</v>
      </c>
      <c r="AU63" s="237">
        <f t="shared" si="238"/>
        <v>2.4714036734693878</v>
      </c>
      <c r="AV63" s="500">
        <f t="shared" si="239"/>
        <v>619.99990000000003</v>
      </c>
      <c r="AW63" s="404">
        <f t="shared" si="240"/>
        <v>605.49390000000005</v>
      </c>
      <c r="AX63" s="422">
        <v>73.350300000000004</v>
      </c>
      <c r="AY63" s="423">
        <v>73.731999999999999</v>
      </c>
      <c r="AZ63" s="500">
        <f t="shared" si="241"/>
        <v>11515.997100000001</v>
      </c>
      <c r="BA63" s="404">
        <f t="shared" si="242"/>
        <v>11280.995999999999</v>
      </c>
      <c r="BB63" s="422">
        <v>70.347800000000007</v>
      </c>
      <c r="BC63" s="423">
        <v>69.379300000000001</v>
      </c>
      <c r="BD63" s="500">
        <f t="shared" si="243"/>
        <v>3235.9988000000003</v>
      </c>
      <c r="BE63" s="404">
        <f t="shared" si="244"/>
        <v>4023.9994000000002</v>
      </c>
      <c r="BF63" s="422">
        <v>65.06</v>
      </c>
      <c r="BG63" s="423">
        <v>62.823500000000003</v>
      </c>
      <c r="BH63" s="500">
        <f t="shared" si="245"/>
        <v>3253</v>
      </c>
      <c r="BI63" s="404">
        <f t="shared" si="246"/>
        <v>2135.9990000000003</v>
      </c>
      <c r="BJ63" s="500">
        <f t="shared" si="247"/>
        <v>71.165991699604746</v>
      </c>
      <c r="BK63" s="404">
        <f t="shared" si="248"/>
        <v>71.187732244897958</v>
      </c>
      <c r="BL63" s="500">
        <f t="shared" si="249"/>
        <v>18004.995900000002</v>
      </c>
      <c r="BM63" s="404">
        <f t="shared" si="250"/>
        <v>17440.9944</v>
      </c>
      <c r="BN63" s="422">
        <v>311</v>
      </c>
      <c r="BO63" s="423">
        <v>302</v>
      </c>
      <c r="BP63" s="500">
        <f t="shared" si="251"/>
        <v>311</v>
      </c>
      <c r="BQ63" s="404">
        <f t="shared" si="252"/>
        <v>302</v>
      </c>
      <c r="BR63" s="422">
        <v>139</v>
      </c>
      <c r="BS63" s="423">
        <v>116</v>
      </c>
      <c r="BT63" s="500">
        <f t="shared" si="253"/>
        <v>139</v>
      </c>
      <c r="BU63" s="404">
        <f t="shared" si="254"/>
        <v>116</v>
      </c>
      <c r="BV63" s="422">
        <v>0</v>
      </c>
      <c r="BW63" s="423">
        <v>0</v>
      </c>
      <c r="BX63" s="500">
        <f t="shared" si="255"/>
        <v>0</v>
      </c>
      <c r="BY63" s="404">
        <f t="shared" si="256"/>
        <v>0</v>
      </c>
      <c r="BZ63" s="500">
        <f t="shared" si="257"/>
        <v>450</v>
      </c>
      <c r="CA63" s="404">
        <f t="shared" si="258"/>
        <v>418</v>
      </c>
      <c r="CB63" s="500">
        <f t="shared" si="259"/>
        <v>450</v>
      </c>
      <c r="CC63" s="404">
        <f t="shared" si="260"/>
        <v>418</v>
      </c>
      <c r="CD63" s="424">
        <v>4.5594999999999999</v>
      </c>
      <c r="CE63" s="425">
        <v>4.7666000000000004</v>
      </c>
      <c r="CF63" s="500">
        <f t="shared" si="261"/>
        <v>1418.0045</v>
      </c>
      <c r="CG63" s="404">
        <f t="shared" si="262"/>
        <v>1439.5132000000001</v>
      </c>
      <c r="CH63" s="424">
        <v>5.6043000000000003</v>
      </c>
      <c r="CI63" s="425">
        <v>6.1292999999999997</v>
      </c>
      <c r="CJ63" s="500">
        <f t="shared" si="263"/>
        <v>778.99770000000001</v>
      </c>
      <c r="CK63" s="404">
        <f t="shared" si="264"/>
        <v>710.99879999999996</v>
      </c>
      <c r="CL63" s="424">
        <v>0</v>
      </c>
      <c r="CM63" s="425">
        <v>0</v>
      </c>
      <c r="CN63" s="500">
        <f t="shared" si="265"/>
        <v>0</v>
      </c>
      <c r="CO63" s="404">
        <f t="shared" si="266"/>
        <v>0</v>
      </c>
      <c r="CP63" s="500">
        <f t="shared" si="267"/>
        <v>4.8822271111111109</v>
      </c>
      <c r="CQ63" s="237">
        <f t="shared" si="268"/>
        <v>5.1447655502392351</v>
      </c>
      <c r="CR63" s="500">
        <f t="shared" si="269"/>
        <v>2197.0021999999999</v>
      </c>
      <c r="CS63" s="404">
        <f t="shared" si="270"/>
        <v>2150.5120000000002</v>
      </c>
      <c r="CT63" s="422">
        <v>74.980699999999999</v>
      </c>
      <c r="CU63" s="423">
        <v>74.976799999999997</v>
      </c>
      <c r="CV63" s="500">
        <f t="shared" si="271"/>
        <v>23318.9977</v>
      </c>
      <c r="CW63" s="404">
        <f t="shared" si="272"/>
        <v>22642.993599999998</v>
      </c>
      <c r="CX63" s="422">
        <v>70.949600000000004</v>
      </c>
      <c r="CY63" s="423">
        <v>74.680999999999997</v>
      </c>
      <c r="CZ63" s="500">
        <f t="shared" si="273"/>
        <v>9861.9944000000014</v>
      </c>
      <c r="DA63" s="404">
        <f t="shared" si="274"/>
        <v>8662.9959999999992</v>
      </c>
      <c r="DB63" s="422">
        <v>0</v>
      </c>
      <c r="DC63" s="423">
        <v>0</v>
      </c>
      <c r="DD63" s="500">
        <f t="shared" si="275"/>
        <v>0</v>
      </c>
      <c r="DE63" s="404">
        <f t="shared" si="276"/>
        <v>0</v>
      </c>
      <c r="DF63" s="500">
        <f t="shared" si="277"/>
        <v>73.735538000000005</v>
      </c>
      <c r="DG63" s="404">
        <f t="shared" si="278"/>
        <v>74.894711961722479</v>
      </c>
      <c r="DH63" s="500">
        <f t="shared" si="279"/>
        <v>33180.992100000003</v>
      </c>
      <c r="DI63" s="404">
        <f t="shared" si="280"/>
        <v>31305.989599999997</v>
      </c>
      <c r="DJ63" s="500">
        <f t="shared" si="281"/>
        <v>703</v>
      </c>
      <c r="DK63" s="404">
        <f t="shared" si="282"/>
        <v>663</v>
      </c>
      <c r="DL63" s="500">
        <f t="shared" si="283"/>
        <v>703</v>
      </c>
      <c r="DM63" s="404">
        <f t="shared" si="284"/>
        <v>663</v>
      </c>
      <c r="DN63" s="236">
        <f t="shared" si="285"/>
        <v>4.0071153627311515</v>
      </c>
      <c r="DO63" s="237">
        <f t="shared" si="286"/>
        <v>4.1568716440422326</v>
      </c>
      <c r="DP63" s="500">
        <f t="shared" si="287"/>
        <v>2817.0020999999997</v>
      </c>
      <c r="DQ63" s="404">
        <f t="shared" si="288"/>
        <v>2756.0059000000001</v>
      </c>
      <c r="DR63" s="500">
        <f t="shared" si="289"/>
        <v>72.810793741109535</v>
      </c>
      <c r="DS63" s="404">
        <f t="shared" si="290"/>
        <v>73.524862745098034</v>
      </c>
      <c r="DT63" s="500">
        <f t="shared" si="291"/>
        <v>51185.988000000005</v>
      </c>
      <c r="DU63" s="404">
        <f t="shared" si="292"/>
        <v>48746.983999999997</v>
      </c>
      <c r="DV63" s="422">
        <v>157</v>
      </c>
      <c r="DW63" s="423">
        <v>129</v>
      </c>
      <c r="DX63" s="500">
        <f t="shared" si="293"/>
        <v>157</v>
      </c>
      <c r="DY63" s="404">
        <f t="shared" si="294"/>
        <v>129</v>
      </c>
      <c r="DZ63" s="422">
        <v>147</v>
      </c>
      <c r="EA63" s="423">
        <v>114</v>
      </c>
      <c r="EB63" s="500">
        <f t="shared" si="295"/>
        <v>147</v>
      </c>
      <c r="EC63" s="404">
        <f t="shared" si="296"/>
        <v>114</v>
      </c>
      <c r="ED63" s="422">
        <v>0</v>
      </c>
      <c r="EE63" s="423">
        <v>0</v>
      </c>
      <c r="EF63" s="500">
        <f t="shared" si="297"/>
        <v>0</v>
      </c>
      <c r="EG63" s="404">
        <f t="shared" si="298"/>
        <v>0</v>
      </c>
      <c r="EH63" s="500">
        <f t="shared" si="299"/>
        <v>304</v>
      </c>
      <c r="EI63" s="404">
        <f t="shared" si="300"/>
        <v>243</v>
      </c>
      <c r="EJ63" s="500">
        <f t="shared" si="301"/>
        <v>304</v>
      </c>
      <c r="EK63" s="404">
        <f t="shared" si="302"/>
        <v>243</v>
      </c>
      <c r="EL63" s="424">
        <v>2.8279999999999998</v>
      </c>
      <c r="EM63" s="425">
        <v>3.0891000000000002</v>
      </c>
      <c r="EN63" s="500">
        <f t="shared" si="303"/>
        <v>443.99599999999998</v>
      </c>
      <c r="EO63" s="404">
        <f t="shared" si="304"/>
        <v>398.4939</v>
      </c>
      <c r="EP63" s="424">
        <v>3.6223999999999998</v>
      </c>
      <c r="EQ63" s="425">
        <v>3.5569999999999999</v>
      </c>
      <c r="ER63" s="500">
        <f t="shared" si="305"/>
        <v>532.49279999999999</v>
      </c>
      <c r="ES63" s="404">
        <f t="shared" si="306"/>
        <v>405.49799999999999</v>
      </c>
      <c r="ET63" s="424">
        <v>0</v>
      </c>
      <c r="EU63" s="425">
        <v>0</v>
      </c>
      <c r="EV63" s="500">
        <f t="shared" si="307"/>
        <v>0</v>
      </c>
      <c r="EW63" s="404">
        <f t="shared" si="308"/>
        <v>0</v>
      </c>
      <c r="EX63" s="236">
        <f t="shared" si="309"/>
        <v>3.2121342105263158</v>
      </c>
      <c r="EY63" s="237">
        <f t="shared" si="310"/>
        <v>3.3086086419753085</v>
      </c>
      <c r="EZ63" s="500">
        <f t="shared" si="311"/>
        <v>976.48879999999997</v>
      </c>
      <c r="FA63" s="404">
        <f t="shared" si="312"/>
        <v>803.99189999999999</v>
      </c>
      <c r="FB63" s="422">
        <v>55.560499999999998</v>
      </c>
      <c r="FC63" s="423">
        <v>55.410899999999998</v>
      </c>
      <c r="FD63" s="500">
        <f t="shared" si="313"/>
        <v>8722.9984999999997</v>
      </c>
      <c r="FE63" s="404">
        <f t="shared" si="314"/>
        <v>7148.0060999999996</v>
      </c>
      <c r="FF63" s="422">
        <v>44.183700000000002</v>
      </c>
      <c r="FG63" s="423">
        <v>46.280700000000003</v>
      </c>
      <c r="FH63" s="500">
        <f t="shared" si="315"/>
        <v>6495.0039000000006</v>
      </c>
      <c r="FI63" s="404">
        <f t="shared" si="316"/>
        <v>5275.9998000000005</v>
      </c>
      <c r="FJ63" s="422">
        <v>0</v>
      </c>
      <c r="FK63" s="423">
        <v>0</v>
      </c>
      <c r="FL63" s="500">
        <f t="shared" si="317"/>
        <v>0</v>
      </c>
      <c r="FM63" s="404">
        <f t="shared" si="318"/>
        <v>0</v>
      </c>
      <c r="FN63" s="500">
        <f t="shared" si="319"/>
        <v>50.059218421052634</v>
      </c>
      <c r="FO63" s="404">
        <f t="shared" si="320"/>
        <v>51.127596296296296</v>
      </c>
      <c r="FP63" s="500">
        <f t="shared" si="321"/>
        <v>15218.002400000001</v>
      </c>
      <c r="FQ63" s="404">
        <f t="shared" si="322"/>
        <v>12424.0059</v>
      </c>
      <c r="FR63" s="422">
        <v>48</v>
      </c>
      <c r="FS63" s="423">
        <v>50</v>
      </c>
      <c r="FT63" s="500">
        <f t="shared" si="323"/>
        <v>48</v>
      </c>
      <c r="FU63" s="404">
        <f t="shared" si="324"/>
        <v>50</v>
      </c>
      <c r="FV63" s="424">
        <v>5.8958000000000004</v>
      </c>
      <c r="FW63" s="425">
        <v>6</v>
      </c>
      <c r="FX63" s="500">
        <f t="shared" si="325"/>
        <v>282.9984</v>
      </c>
      <c r="FY63" s="404">
        <f t="shared" si="326"/>
        <v>300</v>
      </c>
      <c r="FZ63" s="424">
        <v>75.583299999999994</v>
      </c>
      <c r="GA63" s="425">
        <v>85.62</v>
      </c>
      <c r="GB63" s="500">
        <f t="shared" si="327"/>
        <v>3627.9983999999995</v>
      </c>
      <c r="GC63" s="404">
        <f t="shared" si="328"/>
        <v>4281</v>
      </c>
      <c r="GD63" s="510">
        <f t="shared" si="329"/>
        <v>625</v>
      </c>
      <c r="GE63" s="404">
        <f t="shared" si="330"/>
        <v>584</v>
      </c>
      <c r="GF63" s="500">
        <f t="shared" si="331"/>
        <v>625</v>
      </c>
      <c r="GG63" s="404">
        <f t="shared" si="332"/>
        <v>584</v>
      </c>
      <c r="GH63" s="500">
        <f t="shared" si="333"/>
        <v>2310.5023999999999</v>
      </c>
      <c r="GI63" s="404">
        <f t="shared" si="334"/>
        <v>2267.0038</v>
      </c>
      <c r="GJ63" s="500">
        <f t="shared" si="335"/>
        <v>43557.993300000002</v>
      </c>
      <c r="GK63" s="404">
        <f t="shared" si="336"/>
        <v>41071.995699999999</v>
      </c>
      <c r="GL63" s="510">
        <f t="shared" si="337"/>
        <v>332</v>
      </c>
      <c r="GM63" s="404">
        <f t="shared" si="338"/>
        <v>288</v>
      </c>
      <c r="GN63" s="500">
        <f t="shared" si="339"/>
        <v>332</v>
      </c>
      <c r="GO63" s="404">
        <f t="shared" si="340"/>
        <v>288</v>
      </c>
      <c r="GP63" s="500">
        <f t="shared" si="341"/>
        <v>1456.9884999999999</v>
      </c>
      <c r="GQ63" s="404">
        <f t="shared" si="342"/>
        <v>1274.4946</v>
      </c>
      <c r="GR63" s="500">
        <f t="shared" si="343"/>
        <v>19592.997100000001</v>
      </c>
      <c r="GS63" s="404">
        <f t="shared" si="344"/>
        <v>17962.995200000001</v>
      </c>
      <c r="GT63" s="510">
        <f t="shared" si="345"/>
        <v>957</v>
      </c>
      <c r="GU63" s="404">
        <f t="shared" si="346"/>
        <v>872</v>
      </c>
      <c r="GV63" s="500">
        <f t="shared" si="347"/>
        <v>957</v>
      </c>
      <c r="GW63" s="404">
        <f t="shared" si="348"/>
        <v>872</v>
      </c>
      <c r="GX63" s="500">
        <f t="shared" si="349"/>
        <v>3767.4908999999998</v>
      </c>
      <c r="GY63" s="404">
        <f t="shared" si="350"/>
        <v>3541.4983999999999</v>
      </c>
      <c r="GZ63" s="500">
        <f t="shared" si="351"/>
        <v>63150.990400000002</v>
      </c>
      <c r="HA63" s="404">
        <f t="shared" si="352"/>
        <v>59034.990900000004</v>
      </c>
      <c r="HB63" s="510">
        <f t="shared" si="353"/>
        <v>50</v>
      </c>
      <c r="HC63" s="404">
        <f t="shared" si="354"/>
        <v>34</v>
      </c>
      <c r="HD63" s="500">
        <f t="shared" si="355"/>
        <v>50</v>
      </c>
      <c r="HE63" s="404">
        <f t="shared" si="356"/>
        <v>34</v>
      </c>
      <c r="HF63" s="500">
        <f t="shared" si="357"/>
        <v>26</v>
      </c>
      <c r="HG63" s="404">
        <f t="shared" si="358"/>
        <v>18.499400000000001</v>
      </c>
      <c r="HH63" s="500">
        <f t="shared" si="359"/>
        <v>3253</v>
      </c>
      <c r="HI63" s="404">
        <f t="shared" si="360"/>
        <v>2135.9990000000003</v>
      </c>
      <c r="HJ63" s="510">
        <f t="shared" si="361"/>
        <v>4076.4892999999997</v>
      </c>
      <c r="HK63" s="404">
        <f t="shared" si="362"/>
        <v>3859.9978000000001</v>
      </c>
      <c r="HL63" s="500">
        <f t="shared" si="363"/>
        <v>70031.988800000006</v>
      </c>
      <c r="HM63" s="404">
        <f t="shared" si="364"/>
        <v>65451.9899</v>
      </c>
    </row>
    <row r="64" spans="1:221">
      <c r="A64" s="511" t="s">
        <v>543</v>
      </c>
      <c r="B64" s="512" t="s">
        <v>701</v>
      </c>
      <c r="C64" s="513"/>
      <c r="D64" s="514">
        <v>136516</v>
      </c>
      <c r="E64" s="514">
        <v>7</v>
      </c>
      <c r="F64" s="422">
        <v>1197</v>
      </c>
      <c r="G64" s="423">
        <v>1100</v>
      </c>
      <c r="H64" s="422">
        <v>12</v>
      </c>
      <c r="I64" s="423">
        <v>10</v>
      </c>
      <c r="J64" s="500">
        <f t="shared" si="215"/>
        <v>1185</v>
      </c>
      <c r="K64" s="404">
        <f t="shared" si="216"/>
        <v>1090</v>
      </c>
      <c r="L64" s="422">
        <v>60</v>
      </c>
      <c r="M64" s="423">
        <v>60</v>
      </c>
      <c r="N64" s="500">
        <f t="shared" si="217"/>
        <v>1185</v>
      </c>
      <c r="O64" s="404">
        <f t="shared" si="218"/>
        <v>1090</v>
      </c>
      <c r="P64" s="500">
        <f t="shared" si="219"/>
        <v>1185</v>
      </c>
      <c r="Q64" s="404">
        <f t="shared" si="220"/>
        <v>1090</v>
      </c>
      <c r="R64" s="422">
        <v>135</v>
      </c>
      <c r="S64" s="423">
        <v>132</v>
      </c>
      <c r="T64" s="500">
        <f t="shared" si="221"/>
        <v>135</v>
      </c>
      <c r="U64" s="404">
        <f t="shared" si="222"/>
        <v>132</v>
      </c>
      <c r="V64" s="422">
        <v>68</v>
      </c>
      <c r="W64" s="423">
        <v>55</v>
      </c>
      <c r="X64" s="500">
        <f t="shared" si="223"/>
        <v>68</v>
      </c>
      <c r="Y64" s="404">
        <f t="shared" si="224"/>
        <v>55</v>
      </c>
      <c r="Z64" s="422">
        <v>110</v>
      </c>
      <c r="AA64" s="423">
        <v>161</v>
      </c>
      <c r="AB64" s="500">
        <f t="shared" si="225"/>
        <v>110</v>
      </c>
      <c r="AC64" s="404">
        <f t="shared" si="226"/>
        <v>161</v>
      </c>
      <c r="AD64" s="500">
        <f t="shared" si="227"/>
        <v>313</v>
      </c>
      <c r="AE64" s="404">
        <f t="shared" si="228"/>
        <v>348</v>
      </c>
      <c r="AF64" s="500">
        <f t="shared" si="229"/>
        <v>313</v>
      </c>
      <c r="AG64" s="404">
        <f t="shared" si="230"/>
        <v>348</v>
      </c>
      <c r="AH64" s="424">
        <v>2.9443999999999999</v>
      </c>
      <c r="AI64" s="425">
        <v>2.5038</v>
      </c>
      <c r="AJ64" s="500">
        <f t="shared" si="231"/>
        <v>397.49399999999997</v>
      </c>
      <c r="AK64" s="404">
        <f t="shared" si="232"/>
        <v>330.5016</v>
      </c>
      <c r="AL64" s="424">
        <v>2.9779</v>
      </c>
      <c r="AM64" s="425">
        <v>2.9363999999999999</v>
      </c>
      <c r="AN64" s="500">
        <f t="shared" si="233"/>
        <v>202.49719999999999</v>
      </c>
      <c r="AO64" s="404">
        <f t="shared" si="234"/>
        <v>161.50199999999998</v>
      </c>
      <c r="AP64" s="424">
        <v>0.58640000000000003</v>
      </c>
      <c r="AQ64" s="425">
        <v>0.56210000000000004</v>
      </c>
      <c r="AR64" s="500">
        <f t="shared" si="235"/>
        <v>64.504000000000005</v>
      </c>
      <c r="AS64" s="404">
        <f t="shared" si="236"/>
        <v>90.498100000000008</v>
      </c>
      <c r="AT64" s="236">
        <f t="shared" si="237"/>
        <v>2.1229878594249199</v>
      </c>
      <c r="AU64" s="237">
        <f t="shared" si="238"/>
        <v>1.673855459770115</v>
      </c>
      <c r="AV64" s="500">
        <f t="shared" si="239"/>
        <v>664.49519999999995</v>
      </c>
      <c r="AW64" s="404">
        <f t="shared" si="240"/>
        <v>582.50170000000003</v>
      </c>
      <c r="AX64" s="422">
        <v>76.748099999999994</v>
      </c>
      <c r="AY64" s="423">
        <v>71.5227</v>
      </c>
      <c r="AZ64" s="500">
        <f t="shared" si="241"/>
        <v>10360.993499999999</v>
      </c>
      <c r="BA64" s="404">
        <f t="shared" si="242"/>
        <v>9440.9964</v>
      </c>
      <c r="BB64" s="422">
        <v>71.323499999999996</v>
      </c>
      <c r="BC64" s="423">
        <v>70.545500000000004</v>
      </c>
      <c r="BD64" s="500">
        <f t="shared" si="243"/>
        <v>4849.9979999999996</v>
      </c>
      <c r="BE64" s="404">
        <f t="shared" si="244"/>
        <v>3880.0025000000001</v>
      </c>
      <c r="BF64" s="422">
        <v>65.281800000000004</v>
      </c>
      <c r="BG64" s="423">
        <v>65.975200000000001</v>
      </c>
      <c r="BH64" s="500">
        <f t="shared" si="245"/>
        <v>7180.9980000000005</v>
      </c>
      <c r="BI64" s="404">
        <f t="shared" si="246"/>
        <v>10622.0072</v>
      </c>
      <c r="BJ64" s="500">
        <f t="shared" si="247"/>
        <v>71.539902555910544</v>
      </c>
      <c r="BK64" s="404">
        <f t="shared" si="248"/>
        <v>68.801741666666658</v>
      </c>
      <c r="BL64" s="500">
        <f t="shared" si="249"/>
        <v>22391.9895</v>
      </c>
      <c r="BM64" s="404">
        <f t="shared" si="250"/>
        <v>23943.006099999999</v>
      </c>
      <c r="BN64" s="422">
        <v>336</v>
      </c>
      <c r="BO64" s="423">
        <v>271</v>
      </c>
      <c r="BP64" s="500">
        <f t="shared" si="251"/>
        <v>336</v>
      </c>
      <c r="BQ64" s="404">
        <f t="shared" si="252"/>
        <v>271</v>
      </c>
      <c r="BR64" s="422">
        <v>168</v>
      </c>
      <c r="BS64" s="423">
        <v>155</v>
      </c>
      <c r="BT64" s="500">
        <f t="shared" si="253"/>
        <v>168</v>
      </c>
      <c r="BU64" s="404">
        <f t="shared" si="254"/>
        <v>155</v>
      </c>
      <c r="BV64" s="422">
        <v>0</v>
      </c>
      <c r="BW64" s="423">
        <v>0</v>
      </c>
      <c r="BX64" s="500">
        <f t="shared" si="255"/>
        <v>0</v>
      </c>
      <c r="BY64" s="404">
        <f t="shared" si="256"/>
        <v>0</v>
      </c>
      <c r="BZ64" s="500">
        <f t="shared" si="257"/>
        <v>504</v>
      </c>
      <c r="CA64" s="404">
        <f t="shared" si="258"/>
        <v>426</v>
      </c>
      <c r="CB64" s="500">
        <f t="shared" si="259"/>
        <v>504</v>
      </c>
      <c r="CC64" s="404">
        <f t="shared" si="260"/>
        <v>426</v>
      </c>
      <c r="CD64" s="424">
        <v>4.7484999999999999</v>
      </c>
      <c r="CE64" s="425">
        <v>4.5609000000000002</v>
      </c>
      <c r="CF64" s="500">
        <f t="shared" si="261"/>
        <v>1595.4960000000001</v>
      </c>
      <c r="CG64" s="404">
        <f t="shared" si="262"/>
        <v>1236.0039000000002</v>
      </c>
      <c r="CH64" s="424">
        <v>6.1219999999999999</v>
      </c>
      <c r="CI64" s="425">
        <v>5.9484000000000004</v>
      </c>
      <c r="CJ64" s="500">
        <f t="shared" si="263"/>
        <v>1028.4960000000001</v>
      </c>
      <c r="CK64" s="404">
        <f t="shared" si="264"/>
        <v>922.00200000000007</v>
      </c>
      <c r="CL64" s="424">
        <v>0</v>
      </c>
      <c r="CM64" s="425">
        <v>0</v>
      </c>
      <c r="CN64" s="500">
        <f t="shared" si="265"/>
        <v>0</v>
      </c>
      <c r="CO64" s="404">
        <f t="shared" si="266"/>
        <v>0</v>
      </c>
      <c r="CP64" s="500">
        <f t="shared" si="267"/>
        <v>5.2063333333333341</v>
      </c>
      <c r="CQ64" s="237">
        <f t="shared" si="268"/>
        <v>5.0657415492957751</v>
      </c>
      <c r="CR64" s="500">
        <f t="shared" si="269"/>
        <v>2623.9920000000002</v>
      </c>
      <c r="CS64" s="404">
        <f t="shared" si="270"/>
        <v>2158.0059000000001</v>
      </c>
      <c r="CT64" s="422">
        <v>78.616100000000003</v>
      </c>
      <c r="CU64" s="423">
        <v>76.944599999999994</v>
      </c>
      <c r="CV64" s="500">
        <f t="shared" si="271"/>
        <v>26415.009600000001</v>
      </c>
      <c r="CW64" s="404">
        <f t="shared" si="272"/>
        <v>20851.9866</v>
      </c>
      <c r="CX64" s="422">
        <v>75.279799999999994</v>
      </c>
      <c r="CY64" s="423">
        <v>76.567700000000002</v>
      </c>
      <c r="CZ64" s="500">
        <f t="shared" si="273"/>
        <v>12647.006399999998</v>
      </c>
      <c r="DA64" s="404">
        <f t="shared" si="274"/>
        <v>11867.9935</v>
      </c>
      <c r="DB64" s="422">
        <v>0</v>
      </c>
      <c r="DC64" s="423">
        <v>0</v>
      </c>
      <c r="DD64" s="500">
        <f t="shared" si="275"/>
        <v>0</v>
      </c>
      <c r="DE64" s="404">
        <f t="shared" si="276"/>
        <v>0</v>
      </c>
      <c r="DF64" s="500">
        <f t="shared" si="277"/>
        <v>77.504000000000005</v>
      </c>
      <c r="DG64" s="404">
        <f t="shared" si="278"/>
        <v>76.80746502347418</v>
      </c>
      <c r="DH64" s="500">
        <f t="shared" si="279"/>
        <v>39062.016000000003</v>
      </c>
      <c r="DI64" s="404">
        <f t="shared" si="280"/>
        <v>32719.980100000001</v>
      </c>
      <c r="DJ64" s="500">
        <f t="shared" si="281"/>
        <v>817</v>
      </c>
      <c r="DK64" s="404">
        <f t="shared" si="282"/>
        <v>774</v>
      </c>
      <c r="DL64" s="500">
        <f t="shared" si="283"/>
        <v>817</v>
      </c>
      <c r="DM64" s="404">
        <f t="shared" si="284"/>
        <v>774</v>
      </c>
      <c r="DN64" s="236">
        <f t="shared" si="285"/>
        <v>4.0250761321909421</v>
      </c>
      <c r="DO64" s="237">
        <f t="shared" si="286"/>
        <v>3.5407074935400518</v>
      </c>
      <c r="DP64" s="500">
        <f t="shared" si="287"/>
        <v>3288.4871999999996</v>
      </c>
      <c r="DQ64" s="404">
        <f t="shared" si="288"/>
        <v>2740.5075999999999</v>
      </c>
      <c r="DR64" s="500">
        <f t="shared" si="289"/>
        <v>75.219100979192163</v>
      </c>
      <c r="DS64" s="404">
        <f t="shared" si="290"/>
        <v>73.207992506459945</v>
      </c>
      <c r="DT64" s="500">
        <f t="shared" si="291"/>
        <v>61454.005499999999</v>
      </c>
      <c r="DU64" s="404">
        <f t="shared" si="292"/>
        <v>56662.986199999999</v>
      </c>
      <c r="DV64" s="422">
        <v>94</v>
      </c>
      <c r="DW64" s="423">
        <v>79</v>
      </c>
      <c r="DX64" s="500">
        <f t="shared" si="293"/>
        <v>94</v>
      </c>
      <c r="DY64" s="404">
        <f t="shared" si="294"/>
        <v>79</v>
      </c>
      <c r="DZ64" s="422">
        <v>101</v>
      </c>
      <c r="EA64" s="423">
        <v>88</v>
      </c>
      <c r="EB64" s="500">
        <f t="shared" si="295"/>
        <v>101</v>
      </c>
      <c r="EC64" s="404">
        <f t="shared" si="296"/>
        <v>88</v>
      </c>
      <c r="ED64" s="422">
        <v>0</v>
      </c>
      <c r="EE64" s="423">
        <v>0</v>
      </c>
      <c r="EF64" s="500">
        <f t="shared" si="297"/>
        <v>0</v>
      </c>
      <c r="EG64" s="404">
        <f t="shared" si="298"/>
        <v>0</v>
      </c>
      <c r="EH64" s="500">
        <f t="shared" si="299"/>
        <v>195</v>
      </c>
      <c r="EI64" s="404">
        <f t="shared" si="300"/>
        <v>167</v>
      </c>
      <c r="EJ64" s="500">
        <f t="shared" si="301"/>
        <v>195</v>
      </c>
      <c r="EK64" s="404">
        <f t="shared" si="302"/>
        <v>167</v>
      </c>
      <c r="EL64" s="424">
        <v>3.2233999999999998</v>
      </c>
      <c r="EM64" s="425">
        <v>2.8671000000000002</v>
      </c>
      <c r="EN64" s="500">
        <f t="shared" si="303"/>
        <v>302.99959999999999</v>
      </c>
      <c r="EO64" s="404">
        <f t="shared" si="304"/>
        <v>226.50090000000003</v>
      </c>
      <c r="EP64" s="424">
        <v>5.1683000000000003</v>
      </c>
      <c r="EQ64" s="425">
        <v>4.4715999999999996</v>
      </c>
      <c r="ER64" s="500">
        <f t="shared" si="305"/>
        <v>521.99830000000009</v>
      </c>
      <c r="ES64" s="404">
        <f t="shared" si="306"/>
        <v>393.50079999999997</v>
      </c>
      <c r="ET64" s="424">
        <v>0</v>
      </c>
      <c r="EU64" s="425">
        <v>0</v>
      </c>
      <c r="EV64" s="500">
        <f t="shared" si="307"/>
        <v>0</v>
      </c>
      <c r="EW64" s="404">
        <f t="shared" si="308"/>
        <v>0</v>
      </c>
      <c r="EX64" s="236">
        <f t="shared" si="309"/>
        <v>4.2307584615384615</v>
      </c>
      <c r="EY64" s="237">
        <f t="shared" si="310"/>
        <v>3.71258502994012</v>
      </c>
      <c r="EZ64" s="500">
        <f t="shared" si="311"/>
        <v>824.99789999999996</v>
      </c>
      <c r="FA64" s="404">
        <f t="shared" si="312"/>
        <v>620.00170000000003</v>
      </c>
      <c r="FB64" s="422">
        <v>54.095700000000001</v>
      </c>
      <c r="FC64" s="423">
        <v>49.0886</v>
      </c>
      <c r="FD64" s="500">
        <f t="shared" si="313"/>
        <v>5084.9957999999997</v>
      </c>
      <c r="FE64" s="404">
        <f t="shared" si="314"/>
        <v>3877.9994000000002</v>
      </c>
      <c r="FF64" s="422">
        <v>53.396000000000001</v>
      </c>
      <c r="FG64" s="423">
        <v>48.95</v>
      </c>
      <c r="FH64" s="500">
        <f t="shared" si="315"/>
        <v>5392.9960000000001</v>
      </c>
      <c r="FI64" s="404">
        <f t="shared" si="316"/>
        <v>4307.6000000000004</v>
      </c>
      <c r="FJ64" s="422">
        <v>0</v>
      </c>
      <c r="FK64" s="423">
        <v>0</v>
      </c>
      <c r="FL64" s="500">
        <f t="shared" si="317"/>
        <v>0</v>
      </c>
      <c r="FM64" s="404">
        <f t="shared" si="318"/>
        <v>0</v>
      </c>
      <c r="FN64" s="500">
        <f t="shared" si="319"/>
        <v>53.733291282051283</v>
      </c>
      <c r="FO64" s="404">
        <f t="shared" si="320"/>
        <v>49.015565269461085</v>
      </c>
      <c r="FP64" s="500">
        <f t="shared" si="321"/>
        <v>10477.9918</v>
      </c>
      <c r="FQ64" s="404">
        <f t="shared" si="322"/>
        <v>8185.599400000001</v>
      </c>
      <c r="FR64" s="422">
        <v>173</v>
      </c>
      <c r="FS64" s="423">
        <v>149</v>
      </c>
      <c r="FT64" s="500">
        <f t="shared" si="323"/>
        <v>173</v>
      </c>
      <c r="FU64" s="404">
        <f t="shared" si="324"/>
        <v>149</v>
      </c>
      <c r="FV64" s="424">
        <v>3.5230999999999999</v>
      </c>
      <c r="FW64" s="425">
        <v>3.5</v>
      </c>
      <c r="FX64" s="500">
        <f t="shared" si="325"/>
        <v>609.49630000000002</v>
      </c>
      <c r="FY64" s="404">
        <f t="shared" si="326"/>
        <v>521.5</v>
      </c>
      <c r="FZ64" s="424">
        <v>66.728300000000004</v>
      </c>
      <c r="GA64" s="425">
        <v>62.268500000000003</v>
      </c>
      <c r="GB64" s="500">
        <f t="shared" si="327"/>
        <v>11543.9959</v>
      </c>
      <c r="GC64" s="404">
        <f t="shared" si="328"/>
        <v>9278.0065000000013</v>
      </c>
      <c r="GD64" s="510">
        <f t="shared" si="329"/>
        <v>565</v>
      </c>
      <c r="GE64" s="404">
        <f t="shared" si="330"/>
        <v>482</v>
      </c>
      <c r="GF64" s="500">
        <f t="shared" si="331"/>
        <v>565</v>
      </c>
      <c r="GG64" s="404">
        <f t="shared" si="332"/>
        <v>482</v>
      </c>
      <c r="GH64" s="500">
        <f t="shared" si="333"/>
        <v>2295.9895999999999</v>
      </c>
      <c r="GI64" s="404">
        <f t="shared" si="334"/>
        <v>1793.0064000000002</v>
      </c>
      <c r="GJ64" s="500">
        <f t="shared" si="335"/>
        <v>41860.998899999999</v>
      </c>
      <c r="GK64" s="404">
        <f t="shared" si="336"/>
        <v>34170.982400000001</v>
      </c>
      <c r="GL64" s="510">
        <f t="shared" si="337"/>
        <v>337</v>
      </c>
      <c r="GM64" s="404">
        <f t="shared" si="338"/>
        <v>298</v>
      </c>
      <c r="GN64" s="500">
        <f t="shared" si="339"/>
        <v>337</v>
      </c>
      <c r="GO64" s="404">
        <f t="shared" si="340"/>
        <v>298</v>
      </c>
      <c r="GP64" s="500">
        <f t="shared" si="341"/>
        <v>1752.9915000000001</v>
      </c>
      <c r="GQ64" s="404">
        <f t="shared" si="342"/>
        <v>1477.0048000000002</v>
      </c>
      <c r="GR64" s="500">
        <f t="shared" si="343"/>
        <v>22890.000399999997</v>
      </c>
      <c r="GS64" s="404">
        <f t="shared" si="344"/>
        <v>20055.596000000001</v>
      </c>
      <c r="GT64" s="510">
        <f t="shared" si="345"/>
        <v>902</v>
      </c>
      <c r="GU64" s="404">
        <f t="shared" si="346"/>
        <v>780</v>
      </c>
      <c r="GV64" s="500">
        <f t="shared" si="347"/>
        <v>902</v>
      </c>
      <c r="GW64" s="404">
        <f t="shared" si="348"/>
        <v>780</v>
      </c>
      <c r="GX64" s="500">
        <f t="shared" si="349"/>
        <v>4048.9811</v>
      </c>
      <c r="GY64" s="404">
        <f t="shared" si="350"/>
        <v>3270.0112000000004</v>
      </c>
      <c r="GZ64" s="500">
        <f t="shared" si="351"/>
        <v>64750.999299999996</v>
      </c>
      <c r="HA64" s="404">
        <f t="shared" si="352"/>
        <v>54226.578399999999</v>
      </c>
      <c r="HB64" s="510">
        <f t="shared" si="353"/>
        <v>110</v>
      </c>
      <c r="HC64" s="404">
        <f t="shared" si="354"/>
        <v>161</v>
      </c>
      <c r="HD64" s="500">
        <f t="shared" si="355"/>
        <v>110</v>
      </c>
      <c r="HE64" s="404">
        <f t="shared" si="356"/>
        <v>161</v>
      </c>
      <c r="HF64" s="500">
        <f t="shared" si="357"/>
        <v>64.504000000000005</v>
      </c>
      <c r="HG64" s="404">
        <f t="shared" si="358"/>
        <v>90.498100000000008</v>
      </c>
      <c r="HH64" s="500">
        <f t="shared" si="359"/>
        <v>7180.9980000000005</v>
      </c>
      <c r="HI64" s="404">
        <f t="shared" si="360"/>
        <v>10622.0072</v>
      </c>
      <c r="HJ64" s="510">
        <f t="shared" si="361"/>
        <v>4722.9813999999997</v>
      </c>
      <c r="HK64" s="404">
        <f t="shared" si="362"/>
        <v>3882.0092999999997</v>
      </c>
      <c r="HL64" s="500">
        <f t="shared" si="363"/>
        <v>83475.993199999997</v>
      </c>
      <c r="HM64" s="404">
        <f t="shared" si="364"/>
        <v>74126.592099999994</v>
      </c>
    </row>
    <row r="65" spans="1:221">
      <c r="A65" s="511" t="s">
        <v>543</v>
      </c>
      <c r="B65" s="512" t="s">
        <v>702</v>
      </c>
      <c r="C65" s="513"/>
      <c r="D65" s="514">
        <v>137096</v>
      </c>
      <c r="E65" s="515">
        <v>7</v>
      </c>
      <c r="F65" s="422">
        <v>2210</v>
      </c>
      <c r="G65" s="423">
        <v>2442</v>
      </c>
      <c r="H65" s="422">
        <v>29</v>
      </c>
      <c r="I65" s="423">
        <v>25</v>
      </c>
      <c r="J65" s="500">
        <f t="shared" si="215"/>
        <v>2181</v>
      </c>
      <c r="K65" s="404">
        <f t="shared" si="216"/>
        <v>2417</v>
      </c>
      <c r="L65" s="422">
        <v>60</v>
      </c>
      <c r="M65" s="423">
        <v>60</v>
      </c>
      <c r="N65" s="500">
        <f t="shared" si="217"/>
        <v>2181</v>
      </c>
      <c r="O65" s="404">
        <f t="shared" si="218"/>
        <v>2417</v>
      </c>
      <c r="P65" s="500">
        <f t="shared" si="219"/>
        <v>2181</v>
      </c>
      <c r="Q65" s="404">
        <f t="shared" si="220"/>
        <v>2417</v>
      </c>
      <c r="R65" s="422">
        <v>156</v>
      </c>
      <c r="S65" s="423">
        <v>163</v>
      </c>
      <c r="T65" s="500">
        <f t="shared" si="221"/>
        <v>156</v>
      </c>
      <c r="U65" s="404">
        <f t="shared" si="222"/>
        <v>163</v>
      </c>
      <c r="V65" s="422">
        <v>68</v>
      </c>
      <c r="W65" s="423">
        <v>102</v>
      </c>
      <c r="X65" s="500">
        <f t="shared" si="223"/>
        <v>68</v>
      </c>
      <c r="Y65" s="404">
        <f t="shared" si="224"/>
        <v>102</v>
      </c>
      <c r="Z65" s="422">
        <v>12</v>
      </c>
      <c r="AA65" s="423">
        <v>19</v>
      </c>
      <c r="AB65" s="500">
        <f t="shared" si="225"/>
        <v>12</v>
      </c>
      <c r="AC65" s="404">
        <f t="shared" si="226"/>
        <v>19</v>
      </c>
      <c r="AD65" s="500">
        <f t="shared" si="227"/>
        <v>236</v>
      </c>
      <c r="AE65" s="404">
        <f t="shared" si="228"/>
        <v>284</v>
      </c>
      <c r="AF65" s="500">
        <f t="shared" si="229"/>
        <v>236</v>
      </c>
      <c r="AG65" s="404">
        <f t="shared" si="230"/>
        <v>284</v>
      </c>
      <c r="AH65" s="424">
        <v>3.234</v>
      </c>
      <c r="AI65" s="425">
        <v>2.8344</v>
      </c>
      <c r="AJ65" s="500">
        <f t="shared" si="231"/>
        <v>504.50400000000002</v>
      </c>
      <c r="AK65" s="404">
        <f t="shared" si="232"/>
        <v>462.00720000000001</v>
      </c>
      <c r="AL65" s="424">
        <v>3.9117999999999999</v>
      </c>
      <c r="AM65" s="425">
        <v>3.3039000000000001</v>
      </c>
      <c r="AN65" s="500">
        <f t="shared" si="233"/>
        <v>266.00240000000002</v>
      </c>
      <c r="AO65" s="404">
        <f t="shared" si="234"/>
        <v>336.99779999999998</v>
      </c>
      <c r="AP65" s="424">
        <v>1</v>
      </c>
      <c r="AQ65" s="425">
        <v>1</v>
      </c>
      <c r="AR65" s="500">
        <f t="shared" si="235"/>
        <v>12</v>
      </c>
      <c r="AS65" s="404">
        <f t="shared" si="236"/>
        <v>19</v>
      </c>
      <c r="AT65" s="236">
        <f t="shared" si="237"/>
        <v>3.3157050847457628</v>
      </c>
      <c r="AU65" s="237">
        <f t="shared" si="238"/>
        <v>2.8802992957746478</v>
      </c>
      <c r="AV65" s="500">
        <f t="shared" si="239"/>
        <v>782.50639999999999</v>
      </c>
      <c r="AW65" s="404">
        <f t="shared" si="240"/>
        <v>818.005</v>
      </c>
      <c r="AX65" s="422">
        <v>81.320499999999996</v>
      </c>
      <c r="AY65" s="423">
        <v>82</v>
      </c>
      <c r="AZ65" s="500">
        <f t="shared" si="241"/>
        <v>12685.998</v>
      </c>
      <c r="BA65" s="404">
        <f t="shared" si="242"/>
        <v>13366</v>
      </c>
      <c r="BB65" s="422">
        <v>82.779399999999995</v>
      </c>
      <c r="BC65" s="423">
        <v>78.058800000000005</v>
      </c>
      <c r="BD65" s="500">
        <f t="shared" si="243"/>
        <v>5628.9991999999993</v>
      </c>
      <c r="BE65" s="404">
        <f t="shared" si="244"/>
        <v>7961.9976000000006</v>
      </c>
      <c r="BF65" s="422">
        <v>66.833299999999994</v>
      </c>
      <c r="BG65" s="423">
        <v>67.1053</v>
      </c>
      <c r="BH65" s="500">
        <f t="shared" si="245"/>
        <v>801.99959999999987</v>
      </c>
      <c r="BI65" s="404">
        <f t="shared" si="246"/>
        <v>1275.0007000000001</v>
      </c>
      <c r="BJ65" s="500">
        <f t="shared" si="247"/>
        <v>81.004223728813542</v>
      </c>
      <c r="BK65" s="404">
        <f t="shared" si="248"/>
        <v>79.588022183098602</v>
      </c>
      <c r="BL65" s="500">
        <f t="shared" si="249"/>
        <v>19116.996799999997</v>
      </c>
      <c r="BM65" s="404">
        <f t="shared" si="250"/>
        <v>22602.998300000003</v>
      </c>
      <c r="BN65" s="422">
        <v>578</v>
      </c>
      <c r="BO65" s="423">
        <v>629</v>
      </c>
      <c r="BP65" s="500">
        <f t="shared" si="251"/>
        <v>578</v>
      </c>
      <c r="BQ65" s="404">
        <f t="shared" si="252"/>
        <v>629</v>
      </c>
      <c r="BR65" s="422">
        <v>370</v>
      </c>
      <c r="BS65" s="423">
        <v>391</v>
      </c>
      <c r="BT65" s="500">
        <f t="shared" si="253"/>
        <v>370</v>
      </c>
      <c r="BU65" s="404">
        <f t="shared" si="254"/>
        <v>391</v>
      </c>
      <c r="BV65" s="422">
        <v>0</v>
      </c>
      <c r="BW65" s="423">
        <v>0</v>
      </c>
      <c r="BX65" s="500">
        <f t="shared" si="255"/>
        <v>0</v>
      </c>
      <c r="BY65" s="404">
        <f t="shared" si="256"/>
        <v>0</v>
      </c>
      <c r="BZ65" s="500">
        <f t="shared" si="257"/>
        <v>948</v>
      </c>
      <c r="CA65" s="404">
        <f t="shared" si="258"/>
        <v>1020</v>
      </c>
      <c r="CB65" s="500">
        <f t="shared" si="259"/>
        <v>948</v>
      </c>
      <c r="CC65" s="404">
        <f t="shared" si="260"/>
        <v>1020</v>
      </c>
      <c r="CD65" s="424">
        <v>3.7145000000000001</v>
      </c>
      <c r="CE65" s="425">
        <v>3.6629999999999998</v>
      </c>
      <c r="CF65" s="500">
        <f t="shared" si="261"/>
        <v>2146.9810000000002</v>
      </c>
      <c r="CG65" s="404">
        <f t="shared" si="262"/>
        <v>2304.027</v>
      </c>
      <c r="CH65" s="424">
        <v>4.6284000000000001</v>
      </c>
      <c r="CI65" s="425">
        <v>4.6509</v>
      </c>
      <c r="CJ65" s="500">
        <f t="shared" si="263"/>
        <v>1712.508</v>
      </c>
      <c r="CK65" s="404">
        <f t="shared" si="264"/>
        <v>1818.5019</v>
      </c>
      <c r="CL65" s="424">
        <v>0</v>
      </c>
      <c r="CM65" s="425">
        <v>0</v>
      </c>
      <c r="CN65" s="500">
        <f t="shared" si="265"/>
        <v>0</v>
      </c>
      <c r="CO65" s="404">
        <f t="shared" si="266"/>
        <v>0</v>
      </c>
      <c r="CP65" s="500">
        <f t="shared" si="267"/>
        <v>4.0711909282700427</v>
      </c>
      <c r="CQ65" s="237">
        <f t="shared" si="268"/>
        <v>4.0416949999999998</v>
      </c>
      <c r="CR65" s="500">
        <f t="shared" si="269"/>
        <v>3859.4890000000005</v>
      </c>
      <c r="CS65" s="404">
        <f t="shared" si="270"/>
        <v>4122.5289000000002</v>
      </c>
      <c r="CT65" s="422">
        <v>74.372</v>
      </c>
      <c r="CU65" s="423">
        <v>73.278199999999998</v>
      </c>
      <c r="CV65" s="500">
        <f t="shared" si="271"/>
        <v>42987.016000000003</v>
      </c>
      <c r="CW65" s="404">
        <f t="shared" si="272"/>
        <v>46091.987799999995</v>
      </c>
      <c r="CX65" s="422">
        <v>80.6892</v>
      </c>
      <c r="CY65" s="423">
        <v>79.132999999999996</v>
      </c>
      <c r="CZ65" s="500">
        <f t="shared" si="273"/>
        <v>29855.004000000001</v>
      </c>
      <c r="DA65" s="404">
        <f t="shared" si="274"/>
        <v>30941.002999999997</v>
      </c>
      <c r="DB65" s="422">
        <v>0</v>
      </c>
      <c r="DC65" s="423">
        <v>0</v>
      </c>
      <c r="DD65" s="500">
        <f t="shared" si="275"/>
        <v>0</v>
      </c>
      <c r="DE65" s="404">
        <f t="shared" si="276"/>
        <v>0</v>
      </c>
      <c r="DF65" s="500">
        <f t="shared" si="277"/>
        <v>76.837573839662454</v>
      </c>
      <c r="DG65" s="404">
        <f t="shared" si="278"/>
        <v>75.522540000000006</v>
      </c>
      <c r="DH65" s="500">
        <f t="shared" si="279"/>
        <v>72842.02</v>
      </c>
      <c r="DI65" s="404">
        <f t="shared" si="280"/>
        <v>77032.9908</v>
      </c>
      <c r="DJ65" s="500">
        <f t="shared" si="281"/>
        <v>1184</v>
      </c>
      <c r="DK65" s="404">
        <f t="shared" si="282"/>
        <v>1304</v>
      </c>
      <c r="DL65" s="500">
        <f t="shared" si="283"/>
        <v>1184</v>
      </c>
      <c r="DM65" s="404">
        <f t="shared" si="284"/>
        <v>1304</v>
      </c>
      <c r="DN65" s="236">
        <f t="shared" si="285"/>
        <v>3.9206042229729734</v>
      </c>
      <c r="DO65" s="237">
        <f t="shared" si="286"/>
        <v>3.7887529907975463</v>
      </c>
      <c r="DP65" s="500">
        <f t="shared" si="287"/>
        <v>4641.9954000000007</v>
      </c>
      <c r="DQ65" s="404">
        <f t="shared" si="288"/>
        <v>4940.5339000000004</v>
      </c>
      <c r="DR65" s="500">
        <f t="shared" si="289"/>
        <v>77.66808851351351</v>
      </c>
      <c r="DS65" s="404">
        <f t="shared" si="290"/>
        <v>76.407967101227001</v>
      </c>
      <c r="DT65" s="500">
        <f t="shared" si="291"/>
        <v>91959.016799999998</v>
      </c>
      <c r="DU65" s="404">
        <f t="shared" si="292"/>
        <v>99635.989100000006</v>
      </c>
      <c r="DV65" s="422">
        <v>568</v>
      </c>
      <c r="DW65" s="423">
        <v>659</v>
      </c>
      <c r="DX65" s="500">
        <f t="shared" si="293"/>
        <v>568</v>
      </c>
      <c r="DY65" s="404">
        <f t="shared" si="294"/>
        <v>659</v>
      </c>
      <c r="DZ65" s="422">
        <v>331</v>
      </c>
      <c r="EA65" s="423">
        <v>373</v>
      </c>
      <c r="EB65" s="500">
        <f t="shared" si="295"/>
        <v>331</v>
      </c>
      <c r="EC65" s="404">
        <f t="shared" si="296"/>
        <v>373</v>
      </c>
      <c r="ED65" s="422">
        <v>0</v>
      </c>
      <c r="EE65" s="423">
        <v>0</v>
      </c>
      <c r="EF65" s="500">
        <f t="shared" si="297"/>
        <v>0</v>
      </c>
      <c r="EG65" s="404">
        <f t="shared" si="298"/>
        <v>0</v>
      </c>
      <c r="EH65" s="500">
        <f t="shared" si="299"/>
        <v>899</v>
      </c>
      <c r="EI65" s="404">
        <f t="shared" si="300"/>
        <v>1032</v>
      </c>
      <c r="EJ65" s="500">
        <f t="shared" si="301"/>
        <v>899</v>
      </c>
      <c r="EK65" s="404">
        <f t="shared" si="302"/>
        <v>1032</v>
      </c>
      <c r="EL65" s="424">
        <v>2.3864000000000001</v>
      </c>
      <c r="EM65" s="425">
        <v>2.4218999999999999</v>
      </c>
      <c r="EN65" s="500">
        <f t="shared" si="303"/>
        <v>1355.4752000000001</v>
      </c>
      <c r="EO65" s="404">
        <f t="shared" si="304"/>
        <v>1596.0320999999999</v>
      </c>
      <c r="EP65" s="424">
        <v>3.3429000000000002</v>
      </c>
      <c r="EQ65" s="425">
        <v>3.5670000000000002</v>
      </c>
      <c r="ER65" s="500">
        <f t="shared" si="305"/>
        <v>1106.4999</v>
      </c>
      <c r="ES65" s="404">
        <f t="shared" si="306"/>
        <v>1330.491</v>
      </c>
      <c r="ET65" s="424">
        <v>0</v>
      </c>
      <c r="EU65" s="425">
        <v>0</v>
      </c>
      <c r="EV65" s="500">
        <f t="shared" si="307"/>
        <v>0</v>
      </c>
      <c r="EW65" s="404">
        <f t="shared" si="308"/>
        <v>0</v>
      </c>
      <c r="EX65" s="236">
        <f t="shared" si="309"/>
        <v>2.7385707452725252</v>
      </c>
      <c r="EY65" s="237">
        <f t="shared" si="310"/>
        <v>2.8357781976744185</v>
      </c>
      <c r="EZ65" s="500">
        <f t="shared" si="311"/>
        <v>2461.9751000000001</v>
      </c>
      <c r="FA65" s="404">
        <f t="shared" si="312"/>
        <v>2926.5230999999999</v>
      </c>
      <c r="FB65" s="422">
        <v>48.767600000000002</v>
      </c>
      <c r="FC65" s="423">
        <v>48.6631</v>
      </c>
      <c r="FD65" s="500">
        <f t="shared" si="313"/>
        <v>27699.996800000001</v>
      </c>
      <c r="FE65" s="404">
        <f t="shared" si="314"/>
        <v>32068.982899999999</v>
      </c>
      <c r="FF65" s="422">
        <v>50.111800000000002</v>
      </c>
      <c r="FG65" s="423">
        <v>51.238599999999998</v>
      </c>
      <c r="FH65" s="500">
        <f t="shared" si="315"/>
        <v>16587.005799999999</v>
      </c>
      <c r="FI65" s="404">
        <f t="shared" si="316"/>
        <v>19111.997800000001</v>
      </c>
      <c r="FJ65" s="422">
        <v>0</v>
      </c>
      <c r="FK65" s="423">
        <v>0</v>
      </c>
      <c r="FL65" s="500">
        <f t="shared" si="317"/>
        <v>0</v>
      </c>
      <c r="FM65" s="404">
        <f t="shared" si="318"/>
        <v>0</v>
      </c>
      <c r="FN65" s="500">
        <f t="shared" si="319"/>
        <v>49.262516796440487</v>
      </c>
      <c r="FO65" s="404">
        <f t="shared" si="320"/>
        <v>49.593973546511627</v>
      </c>
      <c r="FP65" s="500">
        <f t="shared" si="321"/>
        <v>44287.0026</v>
      </c>
      <c r="FQ65" s="404">
        <f t="shared" si="322"/>
        <v>51180.9807</v>
      </c>
      <c r="FR65" s="422">
        <v>98</v>
      </c>
      <c r="FS65" s="423">
        <v>81</v>
      </c>
      <c r="FT65" s="500">
        <f t="shared" si="323"/>
        <v>98</v>
      </c>
      <c r="FU65" s="404">
        <f t="shared" si="324"/>
        <v>81</v>
      </c>
      <c r="FV65" s="424">
        <v>5.9744999999999999</v>
      </c>
      <c r="FW65" s="425">
        <v>6.2222</v>
      </c>
      <c r="FX65" s="500">
        <f t="shared" si="325"/>
        <v>585.50099999999998</v>
      </c>
      <c r="FY65" s="404">
        <f t="shared" si="326"/>
        <v>503.9982</v>
      </c>
      <c r="FZ65" s="424">
        <v>87.020399999999995</v>
      </c>
      <c r="GA65" s="425">
        <v>85.296300000000002</v>
      </c>
      <c r="GB65" s="500">
        <f t="shared" si="327"/>
        <v>8527.9992000000002</v>
      </c>
      <c r="GC65" s="404">
        <f t="shared" si="328"/>
        <v>6909.0003000000006</v>
      </c>
      <c r="GD65" s="510">
        <f t="shared" si="329"/>
        <v>1302</v>
      </c>
      <c r="GE65" s="404">
        <f t="shared" si="330"/>
        <v>1451</v>
      </c>
      <c r="GF65" s="500">
        <f t="shared" si="331"/>
        <v>1302</v>
      </c>
      <c r="GG65" s="404">
        <f t="shared" si="332"/>
        <v>1451</v>
      </c>
      <c r="GH65" s="500">
        <f t="shared" si="333"/>
        <v>4006.9602000000004</v>
      </c>
      <c r="GI65" s="404">
        <f t="shared" si="334"/>
        <v>4362.0663000000004</v>
      </c>
      <c r="GJ65" s="500">
        <f t="shared" si="335"/>
        <v>83373.010800000004</v>
      </c>
      <c r="GK65" s="404">
        <f t="shared" si="336"/>
        <v>91526.970699999991</v>
      </c>
      <c r="GL65" s="510">
        <f t="shared" si="337"/>
        <v>769</v>
      </c>
      <c r="GM65" s="404">
        <f t="shared" si="338"/>
        <v>866</v>
      </c>
      <c r="GN65" s="500">
        <f t="shared" si="339"/>
        <v>769</v>
      </c>
      <c r="GO65" s="404">
        <f t="shared" si="340"/>
        <v>866</v>
      </c>
      <c r="GP65" s="500">
        <f t="shared" si="341"/>
        <v>3085.0102999999999</v>
      </c>
      <c r="GQ65" s="404">
        <f t="shared" si="342"/>
        <v>3485.9906999999998</v>
      </c>
      <c r="GR65" s="500">
        <f t="shared" si="343"/>
        <v>52071.008999999998</v>
      </c>
      <c r="GS65" s="404">
        <f t="shared" si="344"/>
        <v>58014.998399999997</v>
      </c>
      <c r="GT65" s="510">
        <f t="shared" si="345"/>
        <v>2071</v>
      </c>
      <c r="GU65" s="404">
        <f t="shared" si="346"/>
        <v>2317</v>
      </c>
      <c r="GV65" s="500">
        <f t="shared" si="347"/>
        <v>2071</v>
      </c>
      <c r="GW65" s="404">
        <f t="shared" si="348"/>
        <v>2317</v>
      </c>
      <c r="GX65" s="500">
        <f t="shared" si="349"/>
        <v>7091.9705000000004</v>
      </c>
      <c r="GY65" s="404">
        <f t="shared" si="350"/>
        <v>7848.0570000000007</v>
      </c>
      <c r="GZ65" s="500">
        <f t="shared" si="351"/>
        <v>135444.01980000001</v>
      </c>
      <c r="HA65" s="404">
        <f t="shared" si="352"/>
        <v>149541.96909999999</v>
      </c>
      <c r="HB65" s="510">
        <f t="shared" si="353"/>
        <v>12</v>
      </c>
      <c r="HC65" s="404">
        <f t="shared" si="354"/>
        <v>19</v>
      </c>
      <c r="HD65" s="500">
        <f t="shared" si="355"/>
        <v>12</v>
      </c>
      <c r="HE65" s="404">
        <f t="shared" si="356"/>
        <v>19</v>
      </c>
      <c r="HF65" s="500">
        <f t="shared" si="357"/>
        <v>12</v>
      </c>
      <c r="HG65" s="404">
        <f t="shared" si="358"/>
        <v>19</v>
      </c>
      <c r="HH65" s="500">
        <f t="shared" si="359"/>
        <v>801.99959999999987</v>
      </c>
      <c r="HI65" s="404">
        <f t="shared" si="360"/>
        <v>1275.0007000000001</v>
      </c>
      <c r="HJ65" s="510">
        <f t="shared" si="361"/>
        <v>7689.4715000000015</v>
      </c>
      <c r="HK65" s="404">
        <f t="shared" si="362"/>
        <v>8371.0552000000007</v>
      </c>
      <c r="HL65" s="500">
        <f t="shared" si="363"/>
        <v>144774.01859999998</v>
      </c>
      <c r="HM65" s="404">
        <f t="shared" si="364"/>
        <v>157725.97010000004</v>
      </c>
    </row>
    <row r="66" spans="1:221">
      <c r="A66" s="511" t="s">
        <v>543</v>
      </c>
      <c r="B66" s="512" t="s">
        <v>703</v>
      </c>
      <c r="C66" s="513"/>
      <c r="D66" s="514">
        <v>137209</v>
      </c>
      <c r="E66" s="515">
        <v>7</v>
      </c>
      <c r="F66" s="422">
        <v>1422</v>
      </c>
      <c r="G66" s="423">
        <v>1472</v>
      </c>
      <c r="H66" s="422">
        <v>9</v>
      </c>
      <c r="I66" s="423">
        <v>8</v>
      </c>
      <c r="J66" s="500">
        <f t="shared" si="215"/>
        <v>1413</v>
      </c>
      <c r="K66" s="404">
        <f t="shared" si="216"/>
        <v>1464</v>
      </c>
      <c r="L66" s="422">
        <v>60</v>
      </c>
      <c r="M66" s="423">
        <v>60</v>
      </c>
      <c r="N66" s="500">
        <f t="shared" si="217"/>
        <v>1413</v>
      </c>
      <c r="O66" s="404">
        <f t="shared" si="218"/>
        <v>1464</v>
      </c>
      <c r="P66" s="500">
        <f t="shared" si="219"/>
        <v>1413</v>
      </c>
      <c r="Q66" s="404">
        <f t="shared" si="220"/>
        <v>1464</v>
      </c>
      <c r="R66" s="422">
        <v>64</v>
      </c>
      <c r="S66" s="423">
        <v>56</v>
      </c>
      <c r="T66" s="500">
        <f t="shared" si="221"/>
        <v>64</v>
      </c>
      <c r="U66" s="404">
        <f t="shared" si="222"/>
        <v>56</v>
      </c>
      <c r="V66" s="422">
        <v>13</v>
      </c>
      <c r="W66" s="423">
        <v>16</v>
      </c>
      <c r="X66" s="500">
        <f t="shared" si="223"/>
        <v>13</v>
      </c>
      <c r="Y66" s="404">
        <f t="shared" si="224"/>
        <v>16</v>
      </c>
      <c r="Z66" s="422">
        <v>0</v>
      </c>
      <c r="AA66" s="423">
        <v>1</v>
      </c>
      <c r="AB66" s="500">
        <f t="shared" si="225"/>
        <v>0</v>
      </c>
      <c r="AC66" s="404">
        <f t="shared" si="226"/>
        <v>1</v>
      </c>
      <c r="AD66" s="500">
        <f t="shared" si="227"/>
        <v>77</v>
      </c>
      <c r="AE66" s="404">
        <f t="shared" si="228"/>
        <v>73</v>
      </c>
      <c r="AF66" s="500">
        <f t="shared" si="229"/>
        <v>77</v>
      </c>
      <c r="AG66" s="404">
        <f t="shared" si="230"/>
        <v>73</v>
      </c>
      <c r="AH66" s="424">
        <v>2.8203</v>
      </c>
      <c r="AI66" s="425">
        <v>2.6785999999999999</v>
      </c>
      <c r="AJ66" s="500">
        <f t="shared" si="231"/>
        <v>180.4992</v>
      </c>
      <c r="AK66" s="404">
        <f t="shared" si="232"/>
        <v>150.0016</v>
      </c>
      <c r="AL66" s="424">
        <v>3.1537999999999999</v>
      </c>
      <c r="AM66" s="425">
        <v>3.9375</v>
      </c>
      <c r="AN66" s="500">
        <f t="shared" si="233"/>
        <v>40.999400000000001</v>
      </c>
      <c r="AO66" s="404">
        <f t="shared" si="234"/>
        <v>63</v>
      </c>
      <c r="AP66" s="424">
        <v>0</v>
      </c>
      <c r="AQ66" s="425">
        <v>1</v>
      </c>
      <c r="AR66" s="500">
        <f t="shared" si="235"/>
        <v>0</v>
      </c>
      <c r="AS66" s="404">
        <f t="shared" si="236"/>
        <v>1</v>
      </c>
      <c r="AT66" s="236">
        <f t="shared" si="237"/>
        <v>2.8766051948051947</v>
      </c>
      <c r="AU66" s="237">
        <f t="shared" si="238"/>
        <v>2.9315287671232877</v>
      </c>
      <c r="AV66" s="500">
        <f t="shared" si="239"/>
        <v>221.49859999999998</v>
      </c>
      <c r="AW66" s="404">
        <f t="shared" si="240"/>
        <v>214.0016</v>
      </c>
      <c r="AX66" s="422">
        <v>69.296899999999994</v>
      </c>
      <c r="AY66" s="423">
        <v>73.553600000000003</v>
      </c>
      <c r="AZ66" s="500">
        <f t="shared" si="241"/>
        <v>4435.0015999999996</v>
      </c>
      <c r="BA66" s="404">
        <f t="shared" si="242"/>
        <v>4119.0016000000005</v>
      </c>
      <c r="BB66" s="422">
        <v>69.307699999999997</v>
      </c>
      <c r="BC66" s="423">
        <v>71.6875</v>
      </c>
      <c r="BD66" s="500">
        <f t="shared" si="243"/>
        <v>901.00009999999997</v>
      </c>
      <c r="BE66" s="404">
        <f t="shared" si="244"/>
        <v>1147</v>
      </c>
      <c r="BF66" s="422">
        <v>0</v>
      </c>
      <c r="BG66" s="423">
        <v>47</v>
      </c>
      <c r="BH66" s="500">
        <f t="shared" si="245"/>
        <v>0</v>
      </c>
      <c r="BI66" s="404">
        <f t="shared" si="246"/>
        <v>47</v>
      </c>
      <c r="BJ66" s="500">
        <f t="shared" si="247"/>
        <v>69.298723376623371</v>
      </c>
      <c r="BK66" s="404">
        <f t="shared" si="248"/>
        <v>72.780843835616452</v>
      </c>
      <c r="BL66" s="500">
        <f t="shared" si="249"/>
        <v>5336.0016999999998</v>
      </c>
      <c r="BM66" s="404">
        <f t="shared" si="250"/>
        <v>5313.0016000000014</v>
      </c>
      <c r="BN66" s="422">
        <v>563</v>
      </c>
      <c r="BO66" s="423">
        <v>592</v>
      </c>
      <c r="BP66" s="500">
        <f t="shared" si="251"/>
        <v>563</v>
      </c>
      <c r="BQ66" s="404">
        <f t="shared" si="252"/>
        <v>592</v>
      </c>
      <c r="BR66" s="422">
        <v>196</v>
      </c>
      <c r="BS66" s="423">
        <v>222</v>
      </c>
      <c r="BT66" s="500">
        <f t="shared" si="253"/>
        <v>196</v>
      </c>
      <c r="BU66" s="404">
        <f t="shared" si="254"/>
        <v>222</v>
      </c>
      <c r="BV66" s="422">
        <v>0</v>
      </c>
      <c r="BW66" s="423">
        <v>0</v>
      </c>
      <c r="BX66" s="500">
        <f t="shared" si="255"/>
        <v>0</v>
      </c>
      <c r="BY66" s="404">
        <f t="shared" si="256"/>
        <v>0</v>
      </c>
      <c r="BZ66" s="500">
        <f t="shared" si="257"/>
        <v>759</v>
      </c>
      <c r="CA66" s="404">
        <f t="shared" si="258"/>
        <v>814</v>
      </c>
      <c r="CB66" s="500">
        <f t="shared" si="259"/>
        <v>759</v>
      </c>
      <c r="CC66" s="404">
        <f t="shared" si="260"/>
        <v>814</v>
      </c>
      <c r="CD66" s="424">
        <v>3.8801000000000001</v>
      </c>
      <c r="CE66" s="425">
        <v>3.9274</v>
      </c>
      <c r="CF66" s="500">
        <f t="shared" si="261"/>
        <v>2184.4963000000002</v>
      </c>
      <c r="CG66" s="404">
        <f t="shared" si="262"/>
        <v>2325.0207999999998</v>
      </c>
      <c r="CH66" s="424">
        <v>5.4847000000000001</v>
      </c>
      <c r="CI66" s="425">
        <v>4.8851000000000004</v>
      </c>
      <c r="CJ66" s="500">
        <f t="shared" si="263"/>
        <v>1075.0011999999999</v>
      </c>
      <c r="CK66" s="404">
        <f t="shared" si="264"/>
        <v>1084.4922000000001</v>
      </c>
      <c r="CL66" s="424">
        <v>0</v>
      </c>
      <c r="CM66" s="425">
        <v>0</v>
      </c>
      <c r="CN66" s="500">
        <f t="shared" si="265"/>
        <v>0</v>
      </c>
      <c r="CO66" s="404">
        <f t="shared" si="266"/>
        <v>0</v>
      </c>
      <c r="CP66" s="500">
        <f t="shared" si="267"/>
        <v>4.2944631093544139</v>
      </c>
      <c r="CQ66" s="237">
        <f t="shared" si="268"/>
        <v>4.1885909090909088</v>
      </c>
      <c r="CR66" s="500">
        <f t="shared" si="269"/>
        <v>3259.4974999999999</v>
      </c>
      <c r="CS66" s="404">
        <f t="shared" si="270"/>
        <v>3409.5129999999999</v>
      </c>
      <c r="CT66" s="422">
        <v>69.488500000000002</v>
      </c>
      <c r="CU66" s="423">
        <v>73.557400000000001</v>
      </c>
      <c r="CV66" s="500">
        <f t="shared" si="271"/>
        <v>39122.025500000003</v>
      </c>
      <c r="CW66" s="404">
        <f t="shared" si="272"/>
        <v>43545.980799999998</v>
      </c>
      <c r="CX66" s="422">
        <v>70.520399999999995</v>
      </c>
      <c r="CY66" s="423">
        <v>74.770300000000006</v>
      </c>
      <c r="CZ66" s="500">
        <f t="shared" si="273"/>
        <v>13821.998399999999</v>
      </c>
      <c r="DA66" s="404">
        <f t="shared" si="274"/>
        <v>16599.006600000001</v>
      </c>
      <c r="DB66" s="422">
        <v>0</v>
      </c>
      <c r="DC66" s="423">
        <v>0</v>
      </c>
      <c r="DD66" s="500">
        <f t="shared" si="275"/>
        <v>0</v>
      </c>
      <c r="DE66" s="404">
        <f t="shared" si="276"/>
        <v>0</v>
      </c>
      <c r="DF66" s="500">
        <f t="shared" si="277"/>
        <v>69.754972200263509</v>
      </c>
      <c r="DG66" s="404">
        <f t="shared" si="278"/>
        <v>73.888190909090909</v>
      </c>
      <c r="DH66" s="500">
        <f t="shared" si="279"/>
        <v>52944.0239</v>
      </c>
      <c r="DI66" s="404">
        <f t="shared" si="280"/>
        <v>60144.987399999998</v>
      </c>
      <c r="DJ66" s="500">
        <f t="shared" si="281"/>
        <v>836</v>
      </c>
      <c r="DK66" s="404">
        <f t="shared" si="282"/>
        <v>887</v>
      </c>
      <c r="DL66" s="500">
        <f t="shared" si="283"/>
        <v>836</v>
      </c>
      <c r="DM66" s="404">
        <f t="shared" si="284"/>
        <v>887</v>
      </c>
      <c r="DN66" s="236">
        <f t="shared" si="285"/>
        <v>4.163870933014354</v>
      </c>
      <c r="DO66" s="237">
        <f t="shared" si="286"/>
        <v>4.0851348365276214</v>
      </c>
      <c r="DP66" s="500">
        <f t="shared" si="287"/>
        <v>3480.9960999999998</v>
      </c>
      <c r="DQ66" s="404">
        <f t="shared" si="288"/>
        <v>3623.5146000000004</v>
      </c>
      <c r="DR66" s="500">
        <f t="shared" si="289"/>
        <v>69.712949282296648</v>
      </c>
      <c r="DS66" s="404">
        <f t="shared" si="290"/>
        <v>73.797056369785793</v>
      </c>
      <c r="DT66" s="500">
        <f t="shared" si="291"/>
        <v>58280.025600000001</v>
      </c>
      <c r="DU66" s="404">
        <f t="shared" si="292"/>
        <v>65457.989000000001</v>
      </c>
      <c r="DV66" s="422">
        <v>240</v>
      </c>
      <c r="DW66" s="423">
        <v>240</v>
      </c>
      <c r="DX66" s="500">
        <f t="shared" si="293"/>
        <v>240</v>
      </c>
      <c r="DY66" s="404">
        <f t="shared" si="294"/>
        <v>240</v>
      </c>
      <c r="DZ66" s="422">
        <v>257</v>
      </c>
      <c r="EA66" s="423">
        <v>271</v>
      </c>
      <c r="EB66" s="500">
        <f t="shared" si="295"/>
        <v>257</v>
      </c>
      <c r="EC66" s="404">
        <f t="shared" si="296"/>
        <v>271</v>
      </c>
      <c r="ED66" s="422">
        <v>0</v>
      </c>
      <c r="EE66" s="423">
        <v>0</v>
      </c>
      <c r="EF66" s="500">
        <f t="shared" si="297"/>
        <v>0</v>
      </c>
      <c r="EG66" s="404">
        <f t="shared" si="298"/>
        <v>0</v>
      </c>
      <c r="EH66" s="500">
        <f t="shared" si="299"/>
        <v>497</v>
      </c>
      <c r="EI66" s="404">
        <f t="shared" si="300"/>
        <v>511</v>
      </c>
      <c r="EJ66" s="500">
        <f t="shared" si="301"/>
        <v>497</v>
      </c>
      <c r="EK66" s="404">
        <f t="shared" si="302"/>
        <v>511</v>
      </c>
      <c r="EL66" s="424">
        <v>2.4645999999999999</v>
      </c>
      <c r="EM66" s="425">
        <v>2.8374999999999999</v>
      </c>
      <c r="EN66" s="500">
        <f t="shared" si="303"/>
        <v>591.50400000000002</v>
      </c>
      <c r="EO66" s="404">
        <f t="shared" si="304"/>
        <v>681</v>
      </c>
      <c r="EP66" s="424">
        <v>3.5331000000000001</v>
      </c>
      <c r="EQ66" s="425">
        <v>3.4390999999999998</v>
      </c>
      <c r="ER66" s="500">
        <f t="shared" si="305"/>
        <v>908.00670000000002</v>
      </c>
      <c r="ES66" s="404">
        <f t="shared" si="306"/>
        <v>931.99609999999996</v>
      </c>
      <c r="ET66" s="424">
        <v>0</v>
      </c>
      <c r="EU66" s="425">
        <v>0</v>
      </c>
      <c r="EV66" s="500">
        <f t="shared" si="307"/>
        <v>0</v>
      </c>
      <c r="EW66" s="404">
        <f t="shared" si="308"/>
        <v>0</v>
      </c>
      <c r="EX66" s="236">
        <f t="shared" si="309"/>
        <v>3.0171241448692152</v>
      </c>
      <c r="EY66" s="237">
        <f t="shared" si="310"/>
        <v>3.1565481409001954</v>
      </c>
      <c r="EZ66" s="500">
        <f t="shared" si="311"/>
        <v>1499.5107</v>
      </c>
      <c r="FA66" s="404">
        <f t="shared" si="312"/>
        <v>1612.9960999999998</v>
      </c>
      <c r="FB66" s="422">
        <v>43.5792</v>
      </c>
      <c r="FC66" s="423">
        <v>48.970799999999997</v>
      </c>
      <c r="FD66" s="500">
        <f t="shared" si="313"/>
        <v>10459.008</v>
      </c>
      <c r="FE66" s="404">
        <f t="shared" si="314"/>
        <v>11752.991999999998</v>
      </c>
      <c r="FF66" s="422">
        <v>40.5486</v>
      </c>
      <c r="FG66" s="423">
        <v>43.383800000000001</v>
      </c>
      <c r="FH66" s="500">
        <f t="shared" si="315"/>
        <v>10420.9902</v>
      </c>
      <c r="FI66" s="404">
        <f t="shared" si="316"/>
        <v>11757.0098</v>
      </c>
      <c r="FJ66" s="422">
        <v>0</v>
      </c>
      <c r="FK66" s="423">
        <v>0</v>
      </c>
      <c r="FL66" s="500">
        <f t="shared" si="317"/>
        <v>0</v>
      </c>
      <c r="FM66" s="404">
        <f t="shared" si="318"/>
        <v>0</v>
      </c>
      <c r="FN66" s="500">
        <f t="shared" si="319"/>
        <v>42.012068812877267</v>
      </c>
      <c r="FO66" s="404">
        <f t="shared" si="320"/>
        <v>46.007831311154597</v>
      </c>
      <c r="FP66" s="500">
        <f t="shared" si="321"/>
        <v>20879.998200000002</v>
      </c>
      <c r="FQ66" s="404">
        <f t="shared" si="322"/>
        <v>23510.001799999998</v>
      </c>
      <c r="FR66" s="422">
        <v>80</v>
      </c>
      <c r="FS66" s="423">
        <v>66</v>
      </c>
      <c r="FT66" s="500">
        <f t="shared" si="323"/>
        <v>80</v>
      </c>
      <c r="FU66" s="404">
        <f t="shared" si="324"/>
        <v>66</v>
      </c>
      <c r="FV66" s="424">
        <v>5.2</v>
      </c>
      <c r="FW66" s="425">
        <v>4.4470000000000001</v>
      </c>
      <c r="FX66" s="500">
        <f t="shared" si="325"/>
        <v>416</v>
      </c>
      <c r="FY66" s="404">
        <f t="shared" si="326"/>
        <v>293.50200000000001</v>
      </c>
      <c r="FZ66" s="424">
        <v>62.987499999999997</v>
      </c>
      <c r="GA66" s="425">
        <v>65.7273</v>
      </c>
      <c r="GB66" s="500">
        <f t="shared" si="327"/>
        <v>5039</v>
      </c>
      <c r="GC66" s="404">
        <f t="shared" si="328"/>
        <v>4338.0018</v>
      </c>
      <c r="GD66" s="510">
        <f t="shared" si="329"/>
        <v>867</v>
      </c>
      <c r="GE66" s="404">
        <f t="shared" si="330"/>
        <v>888</v>
      </c>
      <c r="GF66" s="500">
        <f t="shared" si="331"/>
        <v>867</v>
      </c>
      <c r="GG66" s="404">
        <f t="shared" si="332"/>
        <v>888</v>
      </c>
      <c r="GH66" s="500">
        <f t="shared" si="333"/>
        <v>2956.4995000000004</v>
      </c>
      <c r="GI66" s="404">
        <f t="shared" si="334"/>
        <v>3156.0223999999998</v>
      </c>
      <c r="GJ66" s="500">
        <f t="shared" si="335"/>
        <v>54016.035100000008</v>
      </c>
      <c r="GK66" s="404">
        <f t="shared" si="336"/>
        <v>59417.974399999999</v>
      </c>
      <c r="GL66" s="510">
        <f t="shared" si="337"/>
        <v>466</v>
      </c>
      <c r="GM66" s="404">
        <f t="shared" si="338"/>
        <v>509</v>
      </c>
      <c r="GN66" s="500">
        <f t="shared" si="339"/>
        <v>466</v>
      </c>
      <c r="GO66" s="404">
        <f t="shared" si="340"/>
        <v>509</v>
      </c>
      <c r="GP66" s="500">
        <f t="shared" si="341"/>
        <v>2024.0072999999998</v>
      </c>
      <c r="GQ66" s="404">
        <f t="shared" si="342"/>
        <v>2079.4883</v>
      </c>
      <c r="GR66" s="500">
        <f t="shared" si="343"/>
        <v>25143.988699999998</v>
      </c>
      <c r="GS66" s="404">
        <f t="shared" si="344"/>
        <v>29503.0164</v>
      </c>
      <c r="GT66" s="510">
        <f t="shared" si="345"/>
        <v>1333</v>
      </c>
      <c r="GU66" s="404">
        <f t="shared" si="346"/>
        <v>1397</v>
      </c>
      <c r="GV66" s="500">
        <f t="shared" si="347"/>
        <v>1333</v>
      </c>
      <c r="GW66" s="404">
        <f t="shared" si="348"/>
        <v>1397</v>
      </c>
      <c r="GX66" s="500">
        <f t="shared" si="349"/>
        <v>4980.5068000000001</v>
      </c>
      <c r="GY66" s="404">
        <f t="shared" si="350"/>
        <v>5235.5106999999998</v>
      </c>
      <c r="GZ66" s="500">
        <f t="shared" si="351"/>
        <v>79160.02380000001</v>
      </c>
      <c r="HA66" s="404">
        <f t="shared" si="352"/>
        <v>88920.9908</v>
      </c>
      <c r="HB66" s="510">
        <f t="shared" si="353"/>
        <v>0</v>
      </c>
      <c r="HC66" s="404">
        <f t="shared" si="354"/>
        <v>1</v>
      </c>
      <c r="HD66" s="500">
        <f t="shared" si="355"/>
        <v>0</v>
      </c>
      <c r="HE66" s="404">
        <f t="shared" si="356"/>
        <v>1</v>
      </c>
      <c r="HF66" s="500" t="str">
        <f t="shared" si="357"/>
        <v/>
      </c>
      <c r="HG66" s="404">
        <f t="shared" si="358"/>
        <v>1</v>
      </c>
      <c r="HH66" s="500" t="str">
        <f t="shared" si="359"/>
        <v/>
      </c>
      <c r="HI66" s="404">
        <f t="shared" si="360"/>
        <v>47</v>
      </c>
      <c r="HJ66" s="510">
        <f t="shared" si="361"/>
        <v>5396.5068000000001</v>
      </c>
      <c r="HK66" s="404">
        <f t="shared" si="362"/>
        <v>5530.0127000000011</v>
      </c>
      <c r="HL66" s="500">
        <f t="shared" si="363"/>
        <v>84199.023799999995</v>
      </c>
      <c r="HM66" s="404">
        <f t="shared" si="364"/>
        <v>93305.992599999998</v>
      </c>
    </row>
    <row r="67" spans="1:221">
      <c r="A67" s="511" t="s">
        <v>543</v>
      </c>
      <c r="B67" s="512" t="s">
        <v>704</v>
      </c>
      <c r="C67" s="513"/>
      <c r="D67" s="514">
        <v>137281</v>
      </c>
      <c r="E67" s="514">
        <v>7</v>
      </c>
      <c r="F67" s="422">
        <v>681</v>
      </c>
      <c r="G67" s="423">
        <v>641</v>
      </c>
      <c r="H67" s="422">
        <v>19</v>
      </c>
      <c r="I67" s="423">
        <v>22</v>
      </c>
      <c r="J67" s="500">
        <f t="shared" si="215"/>
        <v>662</v>
      </c>
      <c r="K67" s="404">
        <f t="shared" si="216"/>
        <v>619</v>
      </c>
      <c r="L67" s="422">
        <v>60</v>
      </c>
      <c r="M67" s="423">
        <v>60</v>
      </c>
      <c r="N67" s="500">
        <f t="shared" si="217"/>
        <v>662</v>
      </c>
      <c r="O67" s="404">
        <f t="shared" si="218"/>
        <v>619</v>
      </c>
      <c r="P67" s="500">
        <f t="shared" si="219"/>
        <v>662</v>
      </c>
      <c r="Q67" s="404">
        <f t="shared" si="220"/>
        <v>619</v>
      </c>
      <c r="R67" s="422">
        <v>124</v>
      </c>
      <c r="S67" s="423">
        <v>104</v>
      </c>
      <c r="T67" s="500">
        <f t="shared" si="221"/>
        <v>124</v>
      </c>
      <c r="U67" s="404">
        <f t="shared" si="222"/>
        <v>104</v>
      </c>
      <c r="V67" s="422">
        <v>32</v>
      </c>
      <c r="W67" s="423">
        <v>27</v>
      </c>
      <c r="X67" s="500">
        <f t="shared" si="223"/>
        <v>32</v>
      </c>
      <c r="Y67" s="404">
        <f t="shared" si="224"/>
        <v>27</v>
      </c>
      <c r="Z67" s="422">
        <v>11</v>
      </c>
      <c r="AA67" s="423">
        <v>12</v>
      </c>
      <c r="AB67" s="500">
        <f t="shared" si="225"/>
        <v>11</v>
      </c>
      <c r="AC67" s="404">
        <f t="shared" si="226"/>
        <v>12</v>
      </c>
      <c r="AD67" s="500">
        <f t="shared" si="227"/>
        <v>167</v>
      </c>
      <c r="AE67" s="404">
        <f t="shared" si="228"/>
        <v>143</v>
      </c>
      <c r="AF67" s="500">
        <f t="shared" si="229"/>
        <v>167</v>
      </c>
      <c r="AG67" s="404">
        <f t="shared" si="230"/>
        <v>143</v>
      </c>
      <c r="AH67" s="424">
        <v>2.8065000000000002</v>
      </c>
      <c r="AI67" s="425">
        <v>3.0817000000000001</v>
      </c>
      <c r="AJ67" s="500">
        <f t="shared" si="231"/>
        <v>348.00600000000003</v>
      </c>
      <c r="AK67" s="404">
        <f t="shared" si="232"/>
        <v>320.49680000000001</v>
      </c>
      <c r="AL67" s="424">
        <v>3.9062999999999999</v>
      </c>
      <c r="AM67" s="425">
        <v>2.8704000000000001</v>
      </c>
      <c r="AN67" s="500">
        <f t="shared" si="233"/>
        <v>125.0016</v>
      </c>
      <c r="AO67" s="404">
        <f t="shared" si="234"/>
        <v>77.500799999999998</v>
      </c>
      <c r="AP67" s="424">
        <v>0.86360000000000003</v>
      </c>
      <c r="AQ67" s="425">
        <v>1</v>
      </c>
      <c r="AR67" s="500">
        <f t="shared" si="235"/>
        <v>9.4996000000000009</v>
      </c>
      <c r="AS67" s="404">
        <f t="shared" si="236"/>
        <v>12</v>
      </c>
      <c r="AT67" s="236">
        <f t="shared" si="237"/>
        <v>2.8892646706586826</v>
      </c>
      <c r="AU67" s="237">
        <f t="shared" si="238"/>
        <v>2.8671160839160841</v>
      </c>
      <c r="AV67" s="500">
        <f t="shared" si="239"/>
        <v>482.50720000000001</v>
      </c>
      <c r="AW67" s="404">
        <f t="shared" si="240"/>
        <v>409.99760000000003</v>
      </c>
      <c r="AX67" s="422">
        <v>70.701599999999999</v>
      </c>
      <c r="AY67" s="423">
        <v>72.192300000000003</v>
      </c>
      <c r="AZ67" s="500">
        <f t="shared" si="241"/>
        <v>8766.9984000000004</v>
      </c>
      <c r="BA67" s="404">
        <f t="shared" si="242"/>
        <v>7507.9992000000002</v>
      </c>
      <c r="BB67" s="422">
        <v>66.968800000000002</v>
      </c>
      <c r="BC67" s="423">
        <v>64.333299999999994</v>
      </c>
      <c r="BD67" s="500">
        <f t="shared" si="243"/>
        <v>2143.0016000000001</v>
      </c>
      <c r="BE67" s="404">
        <f t="shared" si="244"/>
        <v>1736.9990999999998</v>
      </c>
      <c r="BF67" s="422">
        <v>63.636400000000002</v>
      </c>
      <c r="BG67" s="423">
        <v>62.25</v>
      </c>
      <c r="BH67" s="500">
        <f t="shared" si="245"/>
        <v>700.00040000000001</v>
      </c>
      <c r="BI67" s="404">
        <f t="shared" si="246"/>
        <v>747</v>
      </c>
      <c r="BJ67" s="500">
        <f t="shared" si="247"/>
        <v>69.520960479041918</v>
      </c>
      <c r="BK67" s="404">
        <f t="shared" si="248"/>
        <v>69.874113986013981</v>
      </c>
      <c r="BL67" s="500">
        <f t="shared" si="249"/>
        <v>11610.000400000001</v>
      </c>
      <c r="BM67" s="404">
        <f t="shared" si="250"/>
        <v>9991.9982999999993</v>
      </c>
      <c r="BN67" s="422">
        <v>195</v>
      </c>
      <c r="BO67" s="423">
        <v>200</v>
      </c>
      <c r="BP67" s="500">
        <f t="shared" si="251"/>
        <v>195</v>
      </c>
      <c r="BQ67" s="404">
        <f t="shared" si="252"/>
        <v>200</v>
      </c>
      <c r="BR67" s="422">
        <v>65</v>
      </c>
      <c r="BS67" s="423">
        <v>63</v>
      </c>
      <c r="BT67" s="500">
        <f t="shared" si="253"/>
        <v>65</v>
      </c>
      <c r="BU67" s="404">
        <f t="shared" si="254"/>
        <v>63</v>
      </c>
      <c r="BV67" s="422">
        <v>0</v>
      </c>
      <c r="BW67" s="423">
        <v>0</v>
      </c>
      <c r="BX67" s="500">
        <f t="shared" si="255"/>
        <v>0</v>
      </c>
      <c r="BY67" s="404">
        <f t="shared" si="256"/>
        <v>0</v>
      </c>
      <c r="BZ67" s="500">
        <f t="shared" si="257"/>
        <v>260</v>
      </c>
      <c r="CA67" s="404">
        <f t="shared" si="258"/>
        <v>263</v>
      </c>
      <c r="CB67" s="500">
        <f t="shared" si="259"/>
        <v>260</v>
      </c>
      <c r="CC67" s="404">
        <f t="shared" si="260"/>
        <v>263</v>
      </c>
      <c r="CD67" s="424">
        <v>4.0179</v>
      </c>
      <c r="CE67" s="425">
        <v>4.1375000000000002</v>
      </c>
      <c r="CF67" s="500">
        <f t="shared" si="261"/>
        <v>783.4905</v>
      </c>
      <c r="CG67" s="404">
        <f t="shared" si="262"/>
        <v>827.5</v>
      </c>
      <c r="CH67" s="424">
        <v>5.3922999999999996</v>
      </c>
      <c r="CI67" s="425">
        <v>5.2698</v>
      </c>
      <c r="CJ67" s="500">
        <f t="shared" si="263"/>
        <v>350.49949999999995</v>
      </c>
      <c r="CK67" s="404">
        <f t="shared" si="264"/>
        <v>331.99740000000003</v>
      </c>
      <c r="CL67" s="424">
        <v>0</v>
      </c>
      <c r="CM67" s="425">
        <v>0</v>
      </c>
      <c r="CN67" s="500">
        <f t="shared" si="265"/>
        <v>0</v>
      </c>
      <c r="CO67" s="404">
        <f t="shared" si="266"/>
        <v>0</v>
      </c>
      <c r="CP67" s="500">
        <f t="shared" si="267"/>
        <v>4.3615000000000004</v>
      </c>
      <c r="CQ67" s="237">
        <f t="shared" si="268"/>
        <v>4.4087353612167295</v>
      </c>
      <c r="CR67" s="500">
        <f t="shared" si="269"/>
        <v>1133.99</v>
      </c>
      <c r="CS67" s="404">
        <f t="shared" si="270"/>
        <v>1159.4973999999997</v>
      </c>
      <c r="CT67" s="422">
        <v>73.364099999999993</v>
      </c>
      <c r="CU67" s="423">
        <v>74.34</v>
      </c>
      <c r="CV67" s="500">
        <f t="shared" si="271"/>
        <v>14305.999499999998</v>
      </c>
      <c r="CW67" s="404">
        <f t="shared" si="272"/>
        <v>14868</v>
      </c>
      <c r="CX67" s="422">
        <v>74.707700000000003</v>
      </c>
      <c r="CY67" s="423">
        <v>70.873000000000005</v>
      </c>
      <c r="CZ67" s="500">
        <f t="shared" si="273"/>
        <v>4856.0005000000001</v>
      </c>
      <c r="DA67" s="404">
        <f t="shared" si="274"/>
        <v>4464.9990000000007</v>
      </c>
      <c r="DB67" s="422">
        <v>0</v>
      </c>
      <c r="DC67" s="423">
        <v>0</v>
      </c>
      <c r="DD67" s="500">
        <f t="shared" si="275"/>
        <v>0</v>
      </c>
      <c r="DE67" s="404">
        <f t="shared" si="276"/>
        <v>0</v>
      </c>
      <c r="DF67" s="500">
        <f t="shared" si="277"/>
        <v>73.7</v>
      </c>
      <c r="DG67" s="404">
        <f t="shared" si="278"/>
        <v>73.509501901140681</v>
      </c>
      <c r="DH67" s="500">
        <f t="shared" si="279"/>
        <v>19162</v>
      </c>
      <c r="DI67" s="404">
        <f t="shared" si="280"/>
        <v>19332.999</v>
      </c>
      <c r="DJ67" s="500">
        <f t="shared" si="281"/>
        <v>427</v>
      </c>
      <c r="DK67" s="404">
        <f t="shared" si="282"/>
        <v>406</v>
      </c>
      <c r="DL67" s="500">
        <f t="shared" si="283"/>
        <v>427</v>
      </c>
      <c r="DM67" s="404">
        <f t="shared" si="284"/>
        <v>406</v>
      </c>
      <c r="DN67" s="236">
        <f t="shared" si="285"/>
        <v>3.7857077283372367</v>
      </c>
      <c r="DO67" s="237">
        <f t="shared" si="286"/>
        <v>3.8657512315270934</v>
      </c>
      <c r="DP67" s="500">
        <f t="shared" si="287"/>
        <v>1616.4972</v>
      </c>
      <c r="DQ67" s="404">
        <f t="shared" si="288"/>
        <v>1569.4949999999999</v>
      </c>
      <c r="DR67" s="500">
        <f t="shared" si="289"/>
        <v>72.065574707259955</v>
      </c>
      <c r="DS67" s="404">
        <f t="shared" si="290"/>
        <v>72.229057389162563</v>
      </c>
      <c r="DT67" s="500">
        <f t="shared" si="291"/>
        <v>30772.000400000001</v>
      </c>
      <c r="DU67" s="404">
        <f t="shared" si="292"/>
        <v>29324.997299999999</v>
      </c>
      <c r="DV67" s="422">
        <v>103</v>
      </c>
      <c r="DW67" s="423">
        <v>66</v>
      </c>
      <c r="DX67" s="500">
        <f t="shared" si="293"/>
        <v>103</v>
      </c>
      <c r="DY67" s="404">
        <f t="shared" si="294"/>
        <v>66</v>
      </c>
      <c r="DZ67" s="422">
        <v>81</v>
      </c>
      <c r="EA67" s="423">
        <v>92</v>
      </c>
      <c r="EB67" s="500">
        <f t="shared" si="295"/>
        <v>81</v>
      </c>
      <c r="EC67" s="404">
        <f t="shared" si="296"/>
        <v>92</v>
      </c>
      <c r="ED67" s="422">
        <v>0</v>
      </c>
      <c r="EE67" s="423">
        <v>0</v>
      </c>
      <c r="EF67" s="500">
        <f t="shared" si="297"/>
        <v>0</v>
      </c>
      <c r="EG67" s="404">
        <f t="shared" si="298"/>
        <v>0</v>
      </c>
      <c r="EH67" s="500">
        <f t="shared" si="299"/>
        <v>184</v>
      </c>
      <c r="EI67" s="404">
        <f t="shared" si="300"/>
        <v>158</v>
      </c>
      <c r="EJ67" s="500">
        <f t="shared" si="301"/>
        <v>184</v>
      </c>
      <c r="EK67" s="404">
        <f t="shared" si="302"/>
        <v>158</v>
      </c>
      <c r="EL67" s="424">
        <v>2.7086999999999999</v>
      </c>
      <c r="EM67" s="425">
        <v>2.75</v>
      </c>
      <c r="EN67" s="500">
        <f t="shared" si="303"/>
        <v>278.99610000000001</v>
      </c>
      <c r="EO67" s="404">
        <f t="shared" si="304"/>
        <v>181.5</v>
      </c>
      <c r="EP67" s="424">
        <v>3.7963</v>
      </c>
      <c r="EQ67" s="425">
        <v>3.9022000000000001</v>
      </c>
      <c r="ER67" s="500">
        <f t="shared" si="305"/>
        <v>307.50029999999998</v>
      </c>
      <c r="ES67" s="404">
        <f t="shared" si="306"/>
        <v>359.00240000000002</v>
      </c>
      <c r="ET67" s="424">
        <v>0</v>
      </c>
      <c r="EU67" s="425">
        <v>0</v>
      </c>
      <c r="EV67" s="500">
        <f t="shared" si="307"/>
        <v>0</v>
      </c>
      <c r="EW67" s="404">
        <f t="shared" si="308"/>
        <v>0</v>
      </c>
      <c r="EX67" s="236">
        <f t="shared" si="309"/>
        <v>3.1874804347826085</v>
      </c>
      <c r="EY67" s="237">
        <f t="shared" si="310"/>
        <v>3.4209012658227853</v>
      </c>
      <c r="EZ67" s="500">
        <f t="shared" si="311"/>
        <v>586.49639999999999</v>
      </c>
      <c r="FA67" s="404">
        <f t="shared" si="312"/>
        <v>540.50240000000008</v>
      </c>
      <c r="FB67" s="422">
        <v>55.009700000000002</v>
      </c>
      <c r="FC67" s="423">
        <v>52.802999999999997</v>
      </c>
      <c r="FD67" s="500">
        <f t="shared" si="313"/>
        <v>5665.9991</v>
      </c>
      <c r="FE67" s="404">
        <f t="shared" si="314"/>
        <v>3484.9979999999996</v>
      </c>
      <c r="FF67" s="422">
        <v>50.135800000000003</v>
      </c>
      <c r="FG67" s="423">
        <v>49.054299999999998</v>
      </c>
      <c r="FH67" s="500">
        <f t="shared" si="315"/>
        <v>4060.9998000000001</v>
      </c>
      <c r="FI67" s="404">
        <f t="shared" si="316"/>
        <v>4512.9956000000002</v>
      </c>
      <c r="FJ67" s="422">
        <v>0</v>
      </c>
      <c r="FK67" s="423">
        <v>0</v>
      </c>
      <c r="FL67" s="500">
        <f t="shared" si="317"/>
        <v>0</v>
      </c>
      <c r="FM67" s="404">
        <f t="shared" si="318"/>
        <v>0</v>
      </c>
      <c r="FN67" s="500">
        <f t="shared" si="319"/>
        <v>52.864124456521743</v>
      </c>
      <c r="FO67" s="404">
        <f t="shared" si="320"/>
        <v>50.62021265822785</v>
      </c>
      <c r="FP67" s="500">
        <f t="shared" si="321"/>
        <v>9726.9989000000005</v>
      </c>
      <c r="FQ67" s="404">
        <f t="shared" si="322"/>
        <v>7997.9935999999998</v>
      </c>
      <c r="FR67" s="422">
        <v>51</v>
      </c>
      <c r="FS67" s="423">
        <v>55</v>
      </c>
      <c r="FT67" s="500">
        <f t="shared" si="323"/>
        <v>51</v>
      </c>
      <c r="FU67" s="404">
        <f t="shared" si="324"/>
        <v>55</v>
      </c>
      <c r="FV67" s="424">
        <v>4.5784000000000002</v>
      </c>
      <c r="FW67" s="425">
        <v>4.0909000000000004</v>
      </c>
      <c r="FX67" s="500">
        <f t="shared" si="325"/>
        <v>233.4984</v>
      </c>
      <c r="FY67" s="404">
        <f t="shared" si="326"/>
        <v>224.99950000000001</v>
      </c>
      <c r="FZ67" s="424">
        <v>72.666700000000006</v>
      </c>
      <c r="GA67" s="425">
        <v>68.836399999999998</v>
      </c>
      <c r="GB67" s="500">
        <f t="shared" si="327"/>
        <v>3706.0017000000003</v>
      </c>
      <c r="GC67" s="404">
        <f t="shared" si="328"/>
        <v>3786.002</v>
      </c>
      <c r="GD67" s="510">
        <f t="shared" si="329"/>
        <v>422</v>
      </c>
      <c r="GE67" s="404">
        <f t="shared" si="330"/>
        <v>370</v>
      </c>
      <c r="GF67" s="500">
        <f t="shared" si="331"/>
        <v>422</v>
      </c>
      <c r="GG67" s="404">
        <f t="shared" si="332"/>
        <v>370</v>
      </c>
      <c r="GH67" s="500">
        <f t="shared" si="333"/>
        <v>1410.4926</v>
      </c>
      <c r="GI67" s="404">
        <f t="shared" si="334"/>
        <v>1329.4967999999999</v>
      </c>
      <c r="GJ67" s="500">
        <f t="shared" si="335"/>
        <v>28738.996999999999</v>
      </c>
      <c r="GK67" s="404">
        <f t="shared" si="336"/>
        <v>25860.997199999998</v>
      </c>
      <c r="GL67" s="510">
        <f t="shared" si="337"/>
        <v>178</v>
      </c>
      <c r="GM67" s="404">
        <f t="shared" si="338"/>
        <v>182</v>
      </c>
      <c r="GN67" s="500">
        <f t="shared" si="339"/>
        <v>178</v>
      </c>
      <c r="GO67" s="404">
        <f t="shared" si="340"/>
        <v>182</v>
      </c>
      <c r="GP67" s="500">
        <f t="shared" si="341"/>
        <v>783.00139999999988</v>
      </c>
      <c r="GQ67" s="404">
        <f t="shared" si="342"/>
        <v>768.50060000000008</v>
      </c>
      <c r="GR67" s="500">
        <f t="shared" si="343"/>
        <v>11060.001899999999</v>
      </c>
      <c r="GS67" s="404">
        <f t="shared" si="344"/>
        <v>10714.993700000001</v>
      </c>
      <c r="GT67" s="510">
        <f t="shared" si="345"/>
        <v>600</v>
      </c>
      <c r="GU67" s="404">
        <f t="shared" si="346"/>
        <v>552</v>
      </c>
      <c r="GV67" s="500">
        <f t="shared" si="347"/>
        <v>600</v>
      </c>
      <c r="GW67" s="404">
        <f t="shared" si="348"/>
        <v>552</v>
      </c>
      <c r="GX67" s="500">
        <f t="shared" si="349"/>
        <v>2193.4939999999997</v>
      </c>
      <c r="GY67" s="404">
        <f t="shared" si="350"/>
        <v>2097.9974000000002</v>
      </c>
      <c r="GZ67" s="500">
        <f t="shared" si="351"/>
        <v>39798.998899999999</v>
      </c>
      <c r="HA67" s="404">
        <f t="shared" si="352"/>
        <v>36575.990899999997</v>
      </c>
      <c r="HB67" s="510">
        <f t="shared" si="353"/>
        <v>11</v>
      </c>
      <c r="HC67" s="404">
        <f t="shared" si="354"/>
        <v>12</v>
      </c>
      <c r="HD67" s="500">
        <f t="shared" si="355"/>
        <v>11</v>
      </c>
      <c r="HE67" s="404">
        <f t="shared" si="356"/>
        <v>12</v>
      </c>
      <c r="HF67" s="500">
        <f t="shared" si="357"/>
        <v>9.4996000000000009</v>
      </c>
      <c r="HG67" s="404">
        <f t="shared" si="358"/>
        <v>12</v>
      </c>
      <c r="HH67" s="500">
        <f t="shared" si="359"/>
        <v>700.00040000000001</v>
      </c>
      <c r="HI67" s="404">
        <f t="shared" si="360"/>
        <v>747</v>
      </c>
      <c r="HJ67" s="510">
        <f t="shared" si="361"/>
        <v>2436.4919999999997</v>
      </c>
      <c r="HK67" s="404">
        <f t="shared" si="362"/>
        <v>2334.9969000000001</v>
      </c>
      <c r="HL67" s="500">
        <f t="shared" si="363"/>
        <v>44205.001000000004</v>
      </c>
      <c r="HM67" s="404">
        <f t="shared" si="364"/>
        <v>41108.992899999997</v>
      </c>
    </row>
    <row r="68" spans="1:221">
      <c r="A68" s="511" t="s">
        <v>543</v>
      </c>
      <c r="B68" s="516" t="s">
        <v>705</v>
      </c>
      <c r="C68" s="517"/>
      <c r="D68" s="514">
        <v>137078</v>
      </c>
      <c r="E68" s="514">
        <v>7</v>
      </c>
      <c r="F68" s="422">
        <v>2594</v>
      </c>
      <c r="G68" s="423">
        <v>2501</v>
      </c>
      <c r="H68" s="422">
        <v>72</v>
      </c>
      <c r="I68" s="423">
        <v>87</v>
      </c>
      <c r="J68" s="500">
        <f t="shared" si="215"/>
        <v>2522</v>
      </c>
      <c r="K68" s="404">
        <f t="shared" si="216"/>
        <v>2414</v>
      </c>
      <c r="L68" s="422">
        <v>60</v>
      </c>
      <c r="M68" s="423">
        <v>60</v>
      </c>
      <c r="N68" s="500">
        <f t="shared" si="217"/>
        <v>2522</v>
      </c>
      <c r="O68" s="404">
        <f t="shared" si="218"/>
        <v>2414</v>
      </c>
      <c r="P68" s="500">
        <f t="shared" si="219"/>
        <v>2522</v>
      </c>
      <c r="Q68" s="404">
        <f t="shared" si="220"/>
        <v>2414</v>
      </c>
      <c r="R68" s="422">
        <v>184</v>
      </c>
      <c r="S68" s="423">
        <v>201</v>
      </c>
      <c r="T68" s="500">
        <f t="shared" si="221"/>
        <v>184</v>
      </c>
      <c r="U68" s="404">
        <f t="shared" si="222"/>
        <v>201</v>
      </c>
      <c r="V68" s="422">
        <v>104</v>
      </c>
      <c r="W68" s="423">
        <v>107</v>
      </c>
      <c r="X68" s="500">
        <f t="shared" si="223"/>
        <v>104</v>
      </c>
      <c r="Y68" s="404">
        <f t="shared" si="224"/>
        <v>107</v>
      </c>
      <c r="Z68" s="422">
        <v>216</v>
      </c>
      <c r="AA68" s="423">
        <v>24</v>
      </c>
      <c r="AB68" s="500">
        <f t="shared" si="225"/>
        <v>216</v>
      </c>
      <c r="AC68" s="404">
        <f t="shared" si="226"/>
        <v>24</v>
      </c>
      <c r="AD68" s="500">
        <f t="shared" si="227"/>
        <v>504</v>
      </c>
      <c r="AE68" s="404">
        <f t="shared" si="228"/>
        <v>332</v>
      </c>
      <c r="AF68" s="500">
        <f t="shared" si="229"/>
        <v>504</v>
      </c>
      <c r="AG68" s="404">
        <f t="shared" si="230"/>
        <v>332</v>
      </c>
      <c r="AH68" s="424">
        <v>3.4809999999999999</v>
      </c>
      <c r="AI68" s="425">
        <v>3.4975000000000001</v>
      </c>
      <c r="AJ68" s="500">
        <f t="shared" si="231"/>
        <v>640.50400000000002</v>
      </c>
      <c r="AK68" s="404">
        <f t="shared" si="232"/>
        <v>702.99750000000006</v>
      </c>
      <c r="AL68" s="424">
        <v>4.0048000000000004</v>
      </c>
      <c r="AM68" s="425">
        <v>3.528</v>
      </c>
      <c r="AN68" s="500">
        <f t="shared" si="233"/>
        <v>416.49920000000003</v>
      </c>
      <c r="AO68" s="404">
        <f t="shared" si="234"/>
        <v>377.49599999999998</v>
      </c>
      <c r="AP68" s="424">
        <v>0.88429999999999997</v>
      </c>
      <c r="AQ68" s="425">
        <v>0.8125</v>
      </c>
      <c r="AR68" s="500">
        <f t="shared" si="235"/>
        <v>191.00880000000001</v>
      </c>
      <c r="AS68" s="404">
        <f t="shared" si="236"/>
        <v>19.5</v>
      </c>
      <c r="AT68" s="236">
        <f t="shared" si="237"/>
        <v>2.4762142857142861</v>
      </c>
      <c r="AU68" s="237">
        <f t="shared" si="238"/>
        <v>3.3132334337349398</v>
      </c>
      <c r="AV68" s="500">
        <f t="shared" si="239"/>
        <v>1248.0120000000002</v>
      </c>
      <c r="AW68" s="404">
        <f t="shared" si="240"/>
        <v>1099.9935</v>
      </c>
      <c r="AX68" s="422">
        <v>79.467399999999998</v>
      </c>
      <c r="AY68" s="423">
        <v>78.343299999999999</v>
      </c>
      <c r="AZ68" s="500">
        <f t="shared" si="241"/>
        <v>14622.0016</v>
      </c>
      <c r="BA68" s="404">
        <f t="shared" si="242"/>
        <v>15747.0033</v>
      </c>
      <c r="BB68" s="422">
        <v>76.269199999999998</v>
      </c>
      <c r="BC68" s="423">
        <v>76.140199999999993</v>
      </c>
      <c r="BD68" s="500">
        <f t="shared" si="243"/>
        <v>7931.9967999999999</v>
      </c>
      <c r="BE68" s="404">
        <f t="shared" si="244"/>
        <v>8147.0013999999992</v>
      </c>
      <c r="BF68" s="422">
        <v>67.041700000000006</v>
      </c>
      <c r="BG68" s="423">
        <v>67.25</v>
      </c>
      <c r="BH68" s="500">
        <f t="shared" si="245"/>
        <v>14481.007200000002</v>
      </c>
      <c r="BI68" s="404">
        <f t="shared" si="246"/>
        <v>1614</v>
      </c>
      <c r="BJ68" s="500">
        <f t="shared" si="247"/>
        <v>73.482153968253982</v>
      </c>
      <c r="BK68" s="404">
        <f t="shared" si="248"/>
        <v>76.831339457831319</v>
      </c>
      <c r="BL68" s="500">
        <f t="shared" si="249"/>
        <v>37035.005600000004</v>
      </c>
      <c r="BM68" s="404">
        <f t="shared" si="250"/>
        <v>25508.004699999998</v>
      </c>
      <c r="BN68" s="422">
        <v>827</v>
      </c>
      <c r="BO68" s="423">
        <v>813</v>
      </c>
      <c r="BP68" s="500">
        <f t="shared" si="251"/>
        <v>827</v>
      </c>
      <c r="BQ68" s="404">
        <f t="shared" si="252"/>
        <v>813</v>
      </c>
      <c r="BR68" s="422">
        <v>468</v>
      </c>
      <c r="BS68" s="423">
        <v>542</v>
      </c>
      <c r="BT68" s="500">
        <f t="shared" si="253"/>
        <v>468</v>
      </c>
      <c r="BU68" s="404">
        <f t="shared" si="254"/>
        <v>542</v>
      </c>
      <c r="BV68" s="422">
        <v>0</v>
      </c>
      <c r="BW68" s="423">
        <v>0</v>
      </c>
      <c r="BX68" s="500">
        <f t="shared" si="255"/>
        <v>0</v>
      </c>
      <c r="BY68" s="404">
        <f t="shared" si="256"/>
        <v>0</v>
      </c>
      <c r="BZ68" s="500">
        <f t="shared" si="257"/>
        <v>1295</v>
      </c>
      <c r="CA68" s="404">
        <f t="shared" si="258"/>
        <v>1355</v>
      </c>
      <c r="CB68" s="500">
        <f t="shared" si="259"/>
        <v>1295</v>
      </c>
      <c r="CC68" s="404">
        <f t="shared" si="260"/>
        <v>1355</v>
      </c>
      <c r="CD68" s="424">
        <v>4.6288</v>
      </c>
      <c r="CE68" s="425">
        <v>4.7840999999999996</v>
      </c>
      <c r="CF68" s="500">
        <f t="shared" si="261"/>
        <v>3828.0176000000001</v>
      </c>
      <c r="CG68" s="404">
        <f t="shared" si="262"/>
        <v>3889.4732999999997</v>
      </c>
      <c r="CH68" s="424">
        <v>6.2233000000000001</v>
      </c>
      <c r="CI68" s="425">
        <v>6.0054999999999996</v>
      </c>
      <c r="CJ68" s="500">
        <f t="shared" si="263"/>
        <v>2912.5043999999998</v>
      </c>
      <c r="CK68" s="404">
        <f t="shared" si="264"/>
        <v>3254.9809999999998</v>
      </c>
      <c r="CL68" s="424">
        <v>0</v>
      </c>
      <c r="CM68" s="425">
        <v>0</v>
      </c>
      <c r="CN68" s="500">
        <f t="shared" si="265"/>
        <v>0</v>
      </c>
      <c r="CO68" s="404">
        <f t="shared" si="266"/>
        <v>0</v>
      </c>
      <c r="CP68" s="500">
        <f t="shared" si="267"/>
        <v>5.2050362934362937</v>
      </c>
      <c r="CQ68" s="237">
        <f t="shared" si="268"/>
        <v>5.2726599999999992</v>
      </c>
      <c r="CR68" s="500">
        <f t="shared" si="269"/>
        <v>6740.5219999999999</v>
      </c>
      <c r="CS68" s="404">
        <f t="shared" si="270"/>
        <v>7144.4542999999985</v>
      </c>
      <c r="CT68" s="422">
        <v>80.778700000000001</v>
      </c>
      <c r="CU68" s="423">
        <v>80.896699999999996</v>
      </c>
      <c r="CV68" s="500">
        <f t="shared" si="271"/>
        <v>66803.984899999996</v>
      </c>
      <c r="CW68" s="404">
        <f t="shared" si="272"/>
        <v>65769.017099999997</v>
      </c>
      <c r="CX68" s="422">
        <v>81.431600000000003</v>
      </c>
      <c r="CY68" s="423">
        <v>79.876400000000004</v>
      </c>
      <c r="CZ68" s="500">
        <f t="shared" si="273"/>
        <v>38109.988799999999</v>
      </c>
      <c r="DA68" s="404">
        <f t="shared" si="274"/>
        <v>43293.008800000003</v>
      </c>
      <c r="DB68" s="422">
        <v>0</v>
      </c>
      <c r="DC68" s="423">
        <v>0</v>
      </c>
      <c r="DD68" s="500">
        <f t="shared" si="275"/>
        <v>0</v>
      </c>
      <c r="DE68" s="404">
        <f t="shared" si="276"/>
        <v>0</v>
      </c>
      <c r="DF68" s="500">
        <f t="shared" si="277"/>
        <v>81.014651505791505</v>
      </c>
      <c r="DG68" s="404">
        <f t="shared" si="278"/>
        <v>80.488579999999999</v>
      </c>
      <c r="DH68" s="500">
        <f t="shared" si="279"/>
        <v>104913.9737</v>
      </c>
      <c r="DI68" s="404">
        <f t="shared" si="280"/>
        <v>109062.02589999999</v>
      </c>
      <c r="DJ68" s="500">
        <f t="shared" si="281"/>
        <v>1799</v>
      </c>
      <c r="DK68" s="404">
        <f t="shared" si="282"/>
        <v>1687</v>
      </c>
      <c r="DL68" s="500">
        <f t="shared" si="283"/>
        <v>1799</v>
      </c>
      <c r="DM68" s="404">
        <f t="shared" si="284"/>
        <v>1687</v>
      </c>
      <c r="DN68" s="236">
        <f t="shared" si="285"/>
        <v>4.4405414118954969</v>
      </c>
      <c r="DO68" s="237">
        <f t="shared" si="286"/>
        <v>4.8870467101363353</v>
      </c>
      <c r="DP68" s="500">
        <f t="shared" si="287"/>
        <v>7988.5339999999987</v>
      </c>
      <c r="DQ68" s="404">
        <f t="shared" si="288"/>
        <v>8244.4477999999981</v>
      </c>
      <c r="DR68" s="500">
        <f t="shared" si="289"/>
        <v>78.904379822123403</v>
      </c>
      <c r="DS68" s="404">
        <f t="shared" si="290"/>
        <v>79.768838529934797</v>
      </c>
      <c r="DT68" s="500">
        <f t="shared" si="291"/>
        <v>141948.97930000001</v>
      </c>
      <c r="DU68" s="404">
        <f t="shared" si="292"/>
        <v>134570.0306</v>
      </c>
      <c r="DV68" s="422">
        <v>297</v>
      </c>
      <c r="DW68" s="423">
        <v>275</v>
      </c>
      <c r="DX68" s="500">
        <f t="shared" si="293"/>
        <v>297</v>
      </c>
      <c r="DY68" s="404">
        <f t="shared" si="294"/>
        <v>275</v>
      </c>
      <c r="DZ68" s="422">
        <v>290</v>
      </c>
      <c r="EA68" s="423">
        <v>314</v>
      </c>
      <c r="EB68" s="500">
        <f t="shared" si="295"/>
        <v>290</v>
      </c>
      <c r="EC68" s="404">
        <f t="shared" si="296"/>
        <v>314</v>
      </c>
      <c r="ED68" s="422">
        <v>0</v>
      </c>
      <c r="EE68" s="423">
        <v>0</v>
      </c>
      <c r="EF68" s="500">
        <f t="shared" si="297"/>
        <v>0</v>
      </c>
      <c r="EG68" s="404">
        <f t="shared" si="298"/>
        <v>0</v>
      </c>
      <c r="EH68" s="500">
        <f t="shared" si="299"/>
        <v>587</v>
      </c>
      <c r="EI68" s="404">
        <f t="shared" si="300"/>
        <v>589</v>
      </c>
      <c r="EJ68" s="500">
        <f t="shared" si="301"/>
        <v>587</v>
      </c>
      <c r="EK68" s="404">
        <f t="shared" si="302"/>
        <v>589</v>
      </c>
      <c r="EL68" s="424">
        <v>3.0657000000000001</v>
      </c>
      <c r="EM68" s="425">
        <v>2.9344999999999999</v>
      </c>
      <c r="EN68" s="500">
        <f t="shared" si="303"/>
        <v>910.51290000000006</v>
      </c>
      <c r="EO68" s="404">
        <f t="shared" si="304"/>
        <v>806.98749999999995</v>
      </c>
      <c r="EP68" s="424">
        <v>4.6292999999999997</v>
      </c>
      <c r="EQ68" s="425">
        <v>4.4172000000000002</v>
      </c>
      <c r="ER68" s="500">
        <f t="shared" si="305"/>
        <v>1342.4969999999998</v>
      </c>
      <c r="ES68" s="404">
        <f t="shared" si="306"/>
        <v>1387.0008</v>
      </c>
      <c r="ET68" s="424">
        <v>0</v>
      </c>
      <c r="EU68" s="425">
        <v>0</v>
      </c>
      <c r="EV68" s="500">
        <f t="shared" si="307"/>
        <v>0</v>
      </c>
      <c r="EW68" s="404">
        <f t="shared" si="308"/>
        <v>0</v>
      </c>
      <c r="EX68" s="236">
        <f t="shared" si="309"/>
        <v>3.8381770017035777</v>
      </c>
      <c r="EY68" s="237">
        <f t="shared" si="310"/>
        <v>3.7249376910016978</v>
      </c>
      <c r="EZ68" s="500">
        <f t="shared" si="311"/>
        <v>2253.0099</v>
      </c>
      <c r="FA68" s="404">
        <f t="shared" si="312"/>
        <v>2193.9883</v>
      </c>
      <c r="FB68" s="422">
        <v>56.306399999999996</v>
      </c>
      <c r="FC68" s="423">
        <v>55.12</v>
      </c>
      <c r="FD68" s="500">
        <f t="shared" si="313"/>
        <v>16723.000799999998</v>
      </c>
      <c r="FE68" s="404">
        <f t="shared" si="314"/>
        <v>15158</v>
      </c>
      <c r="FF68" s="422">
        <v>57.8</v>
      </c>
      <c r="FG68" s="423">
        <v>53.398099999999999</v>
      </c>
      <c r="FH68" s="500">
        <f t="shared" si="315"/>
        <v>16762</v>
      </c>
      <c r="FI68" s="404">
        <f t="shared" si="316"/>
        <v>16767.003400000001</v>
      </c>
      <c r="FJ68" s="422">
        <v>0</v>
      </c>
      <c r="FK68" s="423">
        <v>0</v>
      </c>
      <c r="FL68" s="500">
        <f t="shared" si="317"/>
        <v>0</v>
      </c>
      <c r="FM68" s="404">
        <f t="shared" si="318"/>
        <v>0</v>
      </c>
      <c r="FN68" s="500">
        <f t="shared" si="319"/>
        <v>57.044294378194195</v>
      </c>
      <c r="FO68" s="404">
        <f t="shared" si="320"/>
        <v>54.202043123938878</v>
      </c>
      <c r="FP68" s="500">
        <f t="shared" si="321"/>
        <v>33485.000799999994</v>
      </c>
      <c r="FQ68" s="404">
        <f t="shared" si="322"/>
        <v>31925.003399999998</v>
      </c>
      <c r="FR68" s="422">
        <v>136</v>
      </c>
      <c r="FS68" s="423">
        <v>138</v>
      </c>
      <c r="FT68" s="500">
        <f t="shared" si="323"/>
        <v>136</v>
      </c>
      <c r="FU68" s="404">
        <f t="shared" si="324"/>
        <v>138</v>
      </c>
      <c r="FV68" s="424">
        <v>5.0918999999999999</v>
      </c>
      <c r="FW68" s="425">
        <v>5.2645</v>
      </c>
      <c r="FX68" s="500">
        <f t="shared" si="325"/>
        <v>692.49839999999995</v>
      </c>
      <c r="FY68" s="404">
        <f t="shared" si="326"/>
        <v>726.50099999999998</v>
      </c>
      <c r="FZ68" s="424">
        <v>84.25</v>
      </c>
      <c r="GA68" s="425">
        <v>87.826099999999997</v>
      </c>
      <c r="GB68" s="500">
        <f t="shared" si="327"/>
        <v>11458</v>
      </c>
      <c r="GC68" s="404">
        <f t="shared" si="328"/>
        <v>12120.0018</v>
      </c>
      <c r="GD68" s="510">
        <f t="shared" si="329"/>
        <v>1308</v>
      </c>
      <c r="GE68" s="404">
        <f t="shared" si="330"/>
        <v>1289</v>
      </c>
      <c r="GF68" s="500">
        <f t="shared" si="331"/>
        <v>1308</v>
      </c>
      <c r="GG68" s="404">
        <f t="shared" si="332"/>
        <v>1289</v>
      </c>
      <c r="GH68" s="500">
        <f t="shared" si="333"/>
        <v>5379.0344999999998</v>
      </c>
      <c r="GI68" s="404">
        <f t="shared" si="334"/>
        <v>5399.4583000000002</v>
      </c>
      <c r="GJ68" s="500">
        <f t="shared" si="335"/>
        <v>98148.987299999993</v>
      </c>
      <c r="GK68" s="404">
        <f t="shared" si="336"/>
        <v>96674.020399999994</v>
      </c>
      <c r="GL68" s="510">
        <f t="shared" si="337"/>
        <v>862</v>
      </c>
      <c r="GM68" s="404">
        <f t="shared" si="338"/>
        <v>963</v>
      </c>
      <c r="GN68" s="500">
        <f t="shared" si="339"/>
        <v>862</v>
      </c>
      <c r="GO68" s="404">
        <f t="shared" si="340"/>
        <v>963</v>
      </c>
      <c r="GP68" s="500">
        <f t="shared" si="341"/>
        <v>4671.5005999999994</v>
      </c>
      <c r="GQ68" s="404">
        <f t="shared" si="342"/>
        <v>5019.4777999999997</v>
      </c>
      <c r="GR68" s="500">
        <f t="shared" si="343"/>
        <v>62803.9856</v>
      </c>
      <c r="GS68" s="404">
        <f t="shared" si="344"/>
        <v>68207.013600000006</v>
      </c>
      <c r="GT68" s="510">
        <f t="shared" si="345"/>
        <v>2170</v>
      </c>
      <c r="GU68" s="404">
        <f t="shared" si="346"/>
        <v>2252</v>
      </c>
      <c r="GV68" s="500">
        <f t="shared" si="347"/>
        <v>2170</v>
      </c>
      <c r="GW68" s="404">
        <f t="shared" si="348"/>
        <v>2252</v>
      </c>
      <c r="GX68" s="500">
        <f t="shared" si="349"/>
        <v>10050.535099999999</v>
      </c>
      <c r="GY68" s="404">
        <f t="shared" si="350"/>
        <v>10418.936099999999</v>
      </c>
      <c r="GZ68" s="500">
        <f t="shared" si="351"/>
        <v>160952.97289999999</v>
      </c>
      <c r="HA68" s="404">
        <f t="shared" si="352"/>
        <v>164881.03399999999</v>
      </c>
      <c r="HB68" s="510">
        <f t="shared" si="353"/>
        <v>216</v>
      </c>
      <c r="HC68" s="404">
        <f t="shared" si="354"/>
        <v>24</v>
      </c>
      <c r="HD68" s="500">
        <f t="shared" si="355"/>
        <v>216</v>
      </c>
      <c r="HE68" s="404">
        <f t="shared" si="356"/>
        <v>24</v>
      </c>
      <c r="HF68" s="500">
        <f t="shared" si="357"/>
        <v>191.00880000000001</v>
      </c>
      <c r="HG68" s="404">
        <f t="shared" si="358"/>
        <v>19.5</v>
      </c>
      <c r="HH68" s="500">
        <f t="shared" si="359"/>
        <v>14481.007200000002</v>
      </c>
      <c r="HI68" s="404">
        <f t="shared" si="360"/>
        <v>1614</v>
      </c>
      <c r="HJ68" s="510">
        <f t="shared" si="361"/>
        <v>10934.042299999999</v>
      </c>
      <c r="HK68" s="404">
        <f t="shared" si="362"/>
        <v>11164.937099999999</v>
      </c>
      <c r="HL68" s="500">
        <f t="shared" si="363"/>
        <v>186891.98009999999</v>
      </c>
      <c r="HM68" s="404">
        <f t="shared" si="364"/>
        <v>178615.03579999998</v>
      </c>
    </row>
    <row r="69" spans="1:221">
      <c r="A69" s="511" t="s">
        <v>543</v>
      </c>
      <c r="B69" s="512" t="s">
        <v>706</v>
      </c>
      <c r="C69" s="513"/>
      <c r="D69" s="514">
        <v>135391</v>
      </c>
      <c r="E69" s="514">
        <v>7</v>
      </c>
      <c r="F69" s="422">
        <v>1148</v>
      </c>
      <c r="G69" s="423">
        <v>1099</v>
      </c>
      <c r="H69" s="422">
        <v>14</v>
      </c>
      <c r="I69" s="423">
        <v>11</v>
      </c>
      <c r="J69" s="500">
        <f t="shared" si="215"/>
        <v>1134</v>
      </c>
      <c r="K69" s="404">
        <f t="shared" si="216"/>
        <v>1088</v>
      </c>
      <c r="L69" s="422">
        <v>60</v>
      </c>
      <c r="M69" s="423">
        <v>60</v>
      </c>
      <c r="N69" s="500">
        <f t="shared" si="217"/>
        <v>1134</v>
      </c>
      <c r="O69" s="404">
        <f t="shared" si="218"/>
        <v>1088</v>
      </c>
      <c r="P69" s="500">
        <f t="shared" si="219"/>
        <v>1134</v>
      </c>
      <c r="Q69" s="404">
        <f t="shared" si="220"/>
        <v>1088</v>
      </c>
      <c r="R69" s="422">
        <v>151</v>
      </c>
      <c r="S69" s="423">
        <v>168</v>
      </c>
      <c r="T69" s="500">
        <f t="shared" si="221"/>
        <v>151</v>
      </c>
      <c r="U69" s="404">
        <f t="shared" si="222"/>
        <v>168</v>
      </c>
      <c r="V69" s="422">
        <v>40</v>
      </c>
      <c r="W69" s="423">
        <v>42</v>
      </c>
      <c r="X69" s="500">
        <f t="shared" si="223"/>
        <v>40</v>
      </c>
      <c r="Y69" s="404">
        <f t="shared" si="224"/>
        <v>42</v>
      </c>
      <c r="Z69" s="422">
        <v>10</v>
      </c>
      <c r="AA69" s="423">
        <v>13</v>
      </c>
      <c r="AB69" s="500">
        <f t="shared" si="225"/>
        <v>10</v>
      </c>
      <c r="AC69" s="404">
        <f t="shared" si="226"/>
        <v>13</v>
      </c>
      <c r="AD69" s="500">
        <f t="shared" si="227"/>
        <v>201</v>
      </c>
      <c r="AE69" s="404">
        <f t="shared" si="228"/>
        <v>223</v>
      </c>
      <c r="AF69" s="500">
        <f t="shared" si="229"/>
        <v>201</v>
      </c>
      <c r="AG69" s="404">
        <f t="shared" si="230"/>
        <v>223</v>
      </c>
      <c r="AH69" s="424">
        <v>2.702</v>
      </c>
      <c r="AI69" s="425">
        <v>2.7827000000000002</v>
      </c>
      <c r="AJ69" s="500">
        <f t="shared" si="231"/>
        <v>408.00200000000001</v>
      </c>
      <c r="AK69" s="404">
        <f t="shared" si="232"/>
        <v>467.49360000000001</v>
      </c>
      <c r="AL69" s="424">
        <v>3.2749999999999999</v>
      </c>
      <c r="AM69" s="425">
        <v>3.7618999999999998</v>
      </c>
      <c r="AN69" s="500">
        <f t="shared" si="233"/>
        <v>131</v>
      </c>
      <c r="AO69" s="404">
        <f t="shared" si="234"/>
        <v>157.99979999999999</v>
      </c>
      <c r="AP69" s="424">
        <v>1</v>
      </c>
      <c r="AQ69" s="425">
        <v>0.92310000000000003</v>
      </c>
      <c r="AR69" s="500">
        <f t="shared" si="235"/>
        <v>10</v>
      </c>
      <c r="AS69" s="404">
        <f t="shared" si="236"/>
        <v>12.000300000000001</v>
      </c>
      <c r="AT69" s="236">
        <f t="shared" si="237"/>
        <v>2.7313532338308457</v>
      </c>
      <c r="AU69" s="237">
        <f t="shared" si="238"/>
        <v>2.8587161434977584</v>
      </c>
      <c r="AV69" s="500">
        <f t="shared" si="239"/>
        <v>549.00199999999995</v>
      </c>
      <c r="AW69" s="404">
        <f t="shared" si="240"/>
        <v>637.4937000000001</v>
      </c>
      <c r="AX69" s="422">
        <v>71.960300000000004</v>
      </c>
      <c r="AY69" s="423">
        <v>72.660700000000006</v>
      </c>
      <c r="AZ69" s="500">
        <f t="shared" si="241"/>
        <v>10866.005300000001</v>
      </c>
      <c r="BA69" s="404">
        <f t="shared" si="242"/>
        <v>12206.997600000001</v>
      </c>
      <c r="BB69" s="422">
        <v>71.325000000000003</v>
      </c>
      <c r="BC69" s="423">
        <v>74.6905</v>
      </c>
      <c r="BD69" s="500">
        <f t="shared" si="243"/>
        <v>2853</v>
      </c>
      <c r="BE69" s="404">
        <f t="shared" si="244"/>
        <v>3137.0010000000002</v>
      </c>
      <c r="BF69" s="422">
        <v>60.6</v>
      </c>
      <c r="BG69" s="423">
        <v>62.461500000000001</v>
      </c>
      <c r="BH69" s="500">
        <f t="shared" si="245"/>
        <v>606</v>
      </c>
      <c r="BI69" s="404">
        <f t="shared" si="246"/>
        <v>811.99950000000001</v>
      </c>
      <c r="BJ69" s="500">
        <f t="shared" si="247"/>
        <v>71.26868308457712</v>
      </c>
      <c r="BK69" s="404">
        <f t="shared" si="248"/>
        <v>72.44842197309417</v>
      </c>
      <c r="BL69" s="500">
        <f t="shared" si="249"/>
        <v>14325.005300000001</v>
      </c>
      <c r="BM69" s="404">
        <f t="shared" si="250"/>
        <v>16155.998100000001</v>
      </c>
      <c r="BN69" s="422">
        <v>396</v>
      </c>
      <c r="BO69" s="423">
        <v>338</v>
      </c>
      <c r="BP69" s="500">
        <f t="shared" si="251"/>
        <v>396</v>
      </c>
      <c r="BQ69" s="404">
        <f t="shared" si="252"/>
        <v>338</v>
      </c>
      <c r="BR69" s="422">
        <v>137</v>
      </c>
      <c r="BS69" s="423">
        <v>137</v>
      </c>
      <c r="BT69" s="500">
        <f t="shared" si="253"/>
        <v>137</v>
      </c>
      <c r="BU69" s="404">
        <f t="shared" si="254"/>
        <v>137</v>
      </c>
      <c r="BV69" s="422">
        <v>0</v>
      </c>
      <c r="BW69" s="423">
        <v>0</v>
      </c>
      <c r="BX69" s="500">
        <f t="shared" si="255"/>
        <v>0</v>
      </c>
      <c r="BY69" s="404">
        <f t="shared" si="256"/>
        <v>0</v>
      </c>
      <c r="BZ69" s="500">
        <f t="shared" si="257"/>
        <v>533</v>
      </c>
      <c r="CA69" s="404">
        <f t="shared" si="258"/>
        <v>475</v>
      </c>
      <c r="CB69" s="500">
        <f t="shared" si="259"/>
        <v>533</v>
      </c>
      <c r="CC69" s="404">
        <f t="shared" si="260"/>
        <v>475</v>
      </c>
      <c r="CD69" s="424">
        <v>4.3648999999999996</v>
      </c>
      <c r="CE69" s="425">
        <v>4.2988</v>
      </c>
      <c r="CF69" s="500">
        <f t="shared" si="261"/>
        <v>1728.5003999999999</v>
      </c>
      <c r="CG69" s="404">
        <f t="shared" si="262"/>
        <v>1452.9944</v>
      </c>
      <c r="CH69" s="424">
        <v>5.4634999999999998</v>
      </c>
      <c r="CI69" s="425">
        <v>5.3941999999999997</v>
      </c>
      <c r="CJ69" s="500">
        <f t="shared" si="263"/>
        <v>748.49950000000001</v>
      </c>
      <c r="CK69" s="404">
        <f t="shared" si="264"/>
        <v>739.00540000000001</v>
      </c>
      <c r="CL69" s="424">
        <v>0</v>
      </c>
      <c r="CM69" s="425">
        <v>0</v>
      </c>
      <c r="CN69" s="500">
        <f t="shared" si="265"/>
        <v>0</v>
      </c>
      <c r="CO69" s="404">
        <f t="shared" si="266"/>
        <v>0</v>
      </c>
      <c r="CP69" s="500">
        <f t="shared" si="267"/>
        <v>4.6472793621013126</v>
      </c>
      <c r="CQ69" s="237">
        <f t="shared" si="268"/>
        <v>4.6147364210526316</v>
      </c>
      <c r="CR69" s="500">
        <f t="shared" si="269"/>
        <v>2476.9998999999998</v>
      </c>
      <c r="CS69" s="404">
        <f t="shared" si="270"/>
        <v>2191.9998000000001</v>
      </c>
      <c r="CT69" s="422">
        <v>85.691900000000004</v>
      </c>
      <c r="CU69" s="423">
        <v>81.686400000000006</v>
      </c>
      <c r="CV69" s="500">
        <f t="shared" si="271"/>
        <v>33933.992400000003</v>
      </c>
      <c r="CW69" s="404">
        <f t="shared" si="272"/>
        <v>27610.003200000003</v>
      </c>
      <c r="CX69" s="422">
        <v>85.160600000000002</v>
      </c>
      <c r="CY69" s="423">
        <v>83.715299999999999</v>
      </c>
      <c r="CZ69" s="500">
        <f t="shared" si="273"/>
        <v>11667.002200000001</v>
      </c>
      <c r="DA69" s="404">
        <f t="shared" si="274"/>
        <v>11468.9961</v>
      </c>
      <c r="DB69" s="422">
        <v>0</v>
      </c>
      <c r="DC69" s="423">
        <v>0</v>
      </c>
      <c r="DD69" s="500">
        <f t="shared" si="275"/>
        <v>0</v>
      </c>
      <c r="DE69" s="404">
        <f t="shared" si="276"/>
        <v>0</v>
      </c>
      <c r="DF69" s="500">
        <f t="shared" si="277"/>
        <v>85.555336960600386</v>
      </c>
      <c r="DG69" s="404">
        <f t="shared" si="278"/>
        <v>82.271577473684218</v>
      </c>
      <c r="DH69" s="500">
        <f t="shared" si="279"/>
        <v>45600.994600000005</v>
      </c>
      <c r="DI69" s="404">
        <f t="shared" si="280"/>
        <v>39078.999300000003</v>
      </c>
      <c r="DJ69" s="500">
        <f t="shared" si="281"/>
        <v>734</v>
      </c>
      <c r="DK69" s="404">
        <f t="shared" si="282"/>
        <v>698</v>
      </c>
      <c r="DL69" s="500">
        <f t="shared" si="283"/>
        <v>734</v>
      </c>
      <c r="DM69" s="404">
        <f t="shared" si="284"/>
        <v>698</v>
      </c>
      <c r="DN69" s="236">
        <f t="shared" si="285"/>
        <v>4.1226183923705717</v>
      </c>
      <c r="DO69" s="237">
        <f t="shared" si="286"/>
        <v>4.053715616045845</v>
      </c>
      <c r="DP69" s="500">
        <f t="shared" si="287"/>
        <v>3026.0018999999998</v>
      </c>
      <c r="DQ69" s="404">
        <f t="shared" si="288"/>
        <v>2829.4934999999996</v>
      </c>
      <c r="DR69" s="500">
        <f t="shared" si="289"/>
        <v>81.643051634877395</v>
      </c>
      <c r="DS69" s="404">
        <f t="shared" si="290"/>
        <v>79.133234097421209</v>
      </c>
      <c r="DT69" s="500">
        <f t="shared" si="291"/>
        <v>59925.99990000001</v>
      </c>
      <c r="DU69" s="404">
        <f t="shared" si="292"/>
        <v>55234.9974</v>
      </c>
      <c r="DV69" s="422">
        <v>140</v>
      </c>
      <c r="DW69" s="423">
        <v>128</v>
      </c>
      <c r="DX69" s="500">
        <f t="shared" si="293"/>
        <v>140</v>
      </c>
      <c r="DY69" s="404">
        <f t="shared" si="294"/>
        <v>128</v>
      </c>
      <c r="DZ69" s="422">
        <v>100</v>
      </c>
      <c r="EA69" s="423">
        <v>106</v>
      </c>
      <c r="EB69" s="500">
        <f t="shared" si="295"/>
        <v>100</v>
      </c>
      <c r="EC69" s="404">
        <f t="shared" si="296"/>
        <v>106</v>
      </c>
      <c r="ED69" s="422">
        <v>0</v>
      </c>
      <c r="EE69" s="423">
        <v>0</v>
      </c>
      <c r="EF69" s="500">
        <f t="shared" si="297"/>
        <v>0</v>
      </c>
      <c r="EG69" s="404">
        <f t="shared" si="298"/>
        <v>0</v>
      </c>
      <c r="EH69" s="500">
        <f t="shared" si="299"/>
        <v>240</v>
      </c>
      <c r="EI69" s="404">
        <f t="shared" si="300"/>
        <v>234</v>
      </c>
      <c r="EJ69" s="500">
        <f t="shared" si="301"/>
        <v>240</v>
      </c>
      <c r="EK69" s="404">
        <f t="shared" si="302"/>
        <v>234</v>
      </c>
      <c r="EL69" s="424">
        <v>2.7606999999999999</v>
      </c>
      <c r="EM69" s="425">
        <v>3.2656000000000001</v>
      </c>
      <c r="EN69" s="500">
        <f t="shared" si="303"/>
        <v>386.49799999999999</v>
      </c>
      <c r="EO69" s="404">
        <f t="shared" si="304"/>
        <v>417.99680000000001</v>
      </c>
      <c r="EP69" s="424">
        <v>3.9</v>
      </c>
      <c r="EQ69" s="425">
        <v>3.8868</v>
      </c>
      <c r="ER69" s="500">
        <f t="shared" si="305"/>
        <v>390</v>
      </c>
      <c r="ES69" s="404">
        <f t="shared" si="306"/>
        <v>412.00080000000003</v>
      </c>
      <c r="ET69" s="424">
        <v>0</v>
      </c>
      <c r="EU69" s="425">
        <v>0</v>
      </c>
      <c r="EV69" s="500">
        <f t="shared" si="307"/>
        <v>0</v>
      </c>
      <c r="EW69" s="404">
        <f t="shared" si="308"/>
        <v>0</v>
      </c>
      <c r="EX69" s="236">
        <f t="shared" si="309"/>
        <v>3.2354083333333334</v>
      </c>
      <c r="EY69" s="237">
        <f t="shared" si="310"/>
        <v>3.5469982905982906</v>
      </c>
      <c r="EZ69" s="500">
        <f t="shared" si="311"/>
        <v>776.49800000000005</v>
      </c>
      <c r="FA69" s="404">
        <f t="shared" si="312"/>
        <v>829.99760000000003</v>
      </c>
      <c r="FB69" s="422">
        <v>58.914299999999997</v>
      </c>
      <c r="FC69" s="423">
        <v>57.273400000000002</v>
      </c>
      <c r="FD69" s="500">
        <f t="shared" si="313"/>
        <v>8248.0020000000004</v>
      </c>
      <c r="FE69" s="404">
        <f t="shared" si="314"/>
        <v>7330.9952000000003</v>
      </c>
      <c r="FF69" s="422">
        <v>54.89</v>
      </c>
      <c r="FG69" s="423">
        <v>51.660400000000003</v>
      </c>
      <c r="FH69" s="500">
        <f t="shared" si="315"/>
        <v>5489</v>
      </c>
      <c r="FI69" s="404">
        <f t="shared" si="316"/>
        <v>5476.0024000000003</v>
      </c>
      <c r="FJ69" s="422">
        <v>0</v>
      </c>
      <c r="FK69" s="423">
        <v>0</v>
      </c>
      <c r="FL69" s="500">
        <f t="shared" si="317"/>
        <v>0</v>
      </c>
      <c r="FM69" s="404">
        <f t="shared" si="318"/>
        <v>0</v>
      </c>
      <c r="FN69" s="500">
        <f t="shared" si="319"/>
        <v>57.237508333333338</v>
      </c>
      <c r="FO69" s="404">
        <f t="shared" si="320"/>
        <v>54.730758974358977</v>
      </c>
      <c r="FP69" s="500">
        <f t="shared" si="321"/>
        <v>13737.002</v>
      </c>
      <c r="FQ69" s="404">
        <f t="shared" si="322"/>
        <v>12806.997600000001</v>
      </c>
      <c r="FR69" s="422">
        <v>160</v>
      </c>
      <c r="FS69" s="423">
        <v>156</v>
      </c>
      <c r="FT69" s="500">
        <f t="shared" si="323"/>
        <v>160</v>
      </c>
      <c r="FU69" s="404">
        <f t="shared" si="324"/>
        <v>156</v>
      </c>
      <c r="FV69" s="424">
        <v>4.3155999999999999</v>
      </c>
      <c r="FW69" s="425">
        <v>4.2691999999999997</v>
      </c>
      <c r="FX69" s="500">
        <f t="shared" si="325"/>
        <v>690.49599999999998</v>
      </c>
      <c r="FY69" s="404">
        <f t="shared" si="326"/>
        <v>665.99519999999995</v>
      </c>
      <c r="FZ69" s="424">
        <v>84.287499999999994</v>
      </c>
      <c r="GA69" s="425">
        <v>78.974400000000003</v>
      </c>
      <c r="GB69" s="500">
        <f t="shared" si="327"/>
        <v>13486</v>
      </c>
      <c r="GC69" s="404">
        <f t="shared" si="328"/>
        <v>12320.0064</v>
      </c>
      <c r="GD69" s="510">
        <f t="shared" si="329"/>
        <v>687</v>
      </c>
      <c r="GE69" s="404">
        <f t="shared" si="330"/>
        <v>634</v>
      </c>
      <c r="GF69" s="500">
        <f t="shared" si="331"/>
        <v>687</v>
      </c>
      <c r="GG69" s="404">
        <f t="shared" si="332"/>
        <v>634</v>
      </c>
      <c r="GH69" s="500">
        <f t="shared" si="333"/>
        <v>2523.0003999999999</v>
      </c>
      <c r="GI69" s="404">
        <f t="shared" si="334"/>
        <v>2338.4848000000002</v>
      </c>
      <c r="GJ69" s="500">
        <f t="shared" si="335"/>
        <v>53047.999700000008</v>
      </c>
      <c r="GK69" s="404">
        <f t="shared" si="336"/>
        <v>47147.995999999999</v>
      </c>
      <c r="GL69" s="510">
        <f t="shared" si="337"/>
        <v>277</v>
      </c>
      <c r="GM69" s="404">
        <f t="shared" si="338"/>
        <v>285</v>
      </c>
      <c r="GN69" s="500">
        <f t="shared" si="339"/>
        <v>277</v>
      </c>
      <c r="GO69" s="404">
        <f t="shared" si="340"/>
        <v>285</v>
      </c>
      <c r="GP69" s="500">
        <f t="shared" si="341"/>
        <v>1269.4994999999999</v>
      </c>
      <c r="GQ69" s="404">
        <f t="shared" si="342"/>
        <v>1309.0060000000001</v>
      </c>
      <c r="GR69" s="500">
        <f t="shared" si="343"/>
        <v>20009.002200000003</v>
      </c>
      <c r="GS69" s="404">
        <f t="shared" si="344"/>
        <v>20081.999500000002</v>
      </c>
      <c r="GT69" s="510">
        <f t="shared" si="345"/>
        <v>964</v>
      </c>
      <c r="GU69" s="404">
        <f t="shared" si="346"/>
        <v>919</v>
      </c>
      <c r="GV69" s="500">
        <f t="shared" si="347"/>
        <v>964</v>
      </c>
      <c r="GW69" s="404">
        <f t="shared" si="348"/>
        <v>919</v>
      </c>
      <c r="GX69" s="500">
        <f t="shared" si="349"/>
        <v>3792.4998999999998</v>
      </c>
      <c r="GY69" s="404">
        <f t="shared" si="350"/>
        <v>3647.4908000000005</v>
      </c>
      <c r="GZ69" s="500">
        <f t="shared" si="351"/>
        <v>73057.001900000003</v>
      </c>
      <c r="HA69" s="404">
        <f t="shared" si="352"/>
        <v>67229.995500000005</v>
      </c>
      <c r="HB69" s="510">
        <f t="shared" si="353"/>
        <v>10</v>
      </c>
      <c r="HC69" s="404">
        <f t="shared" si="354"/>
        <v>13</v>
      </c>
      <c r="HD69" s="500">
        <f t="shared" si="355"/>
        <v>10</v>
      </c>
      <c r="HE69" s="404">
        <f t="shared" si="356"/>
        <v>13</v>
      </c>
      <c r="HF69" s="500">
        <f t="shared" si="357"/>
        <v>10</v>
      </c>
      <c r="HG69" s="404">
        <f t="shared" si="358"/>
        <v>12.000300000000001</v>
      </c>
      <c r="HH69" s="500">
        <f t="shared" si="359"/>
        <v>606</v>
      </c>
      <c r="HI69" s="404">
        <f t="shared" si="360"/>
        <v>811.99950000000001</v>
      </c>
      <c r="HJ69" s="510">
        <f t="shared" si="361"/>
        <v>4492.9958999999999</v>
      </c>
      <c r="HK69" s="404">
        <f t="shared" si="362"/>
        <v>4325.4862999999996</v>
      </c>
      <c r="HL69" s="500">
        <f t="shared" si="363"/>
        <v>87149.001900000003</v>
      </c>
      <c r="HM69" s="404">
        <f t="shared" si="364"/>
        <v>80362.001399999994</v>
      </c>
    </row>
    <row r="70" spans="1:221">
      <c r="A70" s="511" t="s">
        <v>543</v>
      </c>
      <c r="B70" s="512" t="s">
        <v>707</v>
      </c>
      <c r="C70" s="525" t="s">
        <v>708</v>
      </c>
      <c r="D70" s="520">
        <v>132851</v>
      </c>
      <c r="E70" s="526">
        <v>7</v>
      </c>
      <c r="F70" s="422">
        <v>916</v>
      </c>
      <c r="G70" s="423">
        <v>901</v>
      </c>
      <c r="H70" s="422">
        <v>20</v>
      </c>
      <c r="I70" s="423">
        <v>10</v>
      </c>
      <c r="J70" s="500">
        <f t="shared" si="215"/>
        <v>896</v>
      </c>
      <c r="K70" s="404">
        <f t="shared" si="216"/>
        <v>891</v>
      </c>
      <c r="L70" s="422">
        <v>60</v>
      </c>
      <c r="M70" s="423">
        <v>60</v>
      </c>
      <c r="N70" s="500">
        <f t="shared" si="217"/>
        <v>896</v>
      </c>
      <c r="O70" s="404">
        <f t="shared" si="218"/>
        <v>891</v>
      </c>
      <c r="P70" s="500">
        <f t="shared" si="219"/>
        <v>896</v>
      </c>
      <c r="Q70" s="404">
        <f t="shared" si="220"/>
        <v>891</v>
      </c>
      <c r="R70" s="422">
        <v>107</v>
      </c>
      <c r="S70" s="423">
        <v>93</v>
      </c>
      <c r="T70" s="500">
        <f t="shared" si="221"/>
        <v>107</v>
      </c>
      <c r="U70" s="404">
        <f t="shared" si="222"/>
        <v>93</v>
      </c>
      <c r="V70" s="422">
        <v>39</v>
      </c>
      <c r="W70" s="423">
        <v>38</v>
      </c>
      <c r="X70" s="500">
        <f t="shared" si="223"/>
        <v>39</v>
      </c>
      <c r="Y70" s="404">
        <f t="shared" si="224"/>
        <v>38</v>
      </c>
      <c r="Z70" s="422">
        <v>38</v>
      </c>
      <c r="AA70" s="423">
        <v>49</v>
      </c>
      <c r="AB70" s="500">
        <f t="shared" si="225"/>
        <v>38</v>
      </c>
      <c r="AC70" s="404">
        <f t="shared" si="226"/>
        <v>49</v>
      </c>
      <c r="AD70" s="500">
        <f t="shared" si="227"/>
        <v>184</v>
      </c>
      <c r="AE70" s="404">
        <f t="shared" si="228"/>
        <v>180</v>
      </c>
      <c r="AF70" s="500">
        <f t="shared" si="229"/>
        <v>184</v>
      </c>
      <c r="AG70" s="404">
        <f t="shared" si="230"/>
        <v>180</v>
      </c>
      <c r="AH70" s="424">
        <v>2.9112</v>
      </c>
      <c r="AI70" s="425">
        <v>2.7418999999999998</v>
      </c>
      <c r="AJ70" s="500">
        <f t="shared" si="231"/>
        <v>311.4984</v>
      </c>
      <c r="AK70" s="404">
        <f t="shared" si="232"/>
        <v>254.99669999999998</v>
      </c>
      <c r="AL70" s="424">
        <v>2.3462000000000001</v>
      </c>
      <c r="AM70" s="425">
        <v>2.6183999999999998</v>
      </c>
      <c r="AN70" s="500">
        <f t="shared" si="233"/>
        <v>91.501800000000003</v>
      </c>
      <c r="AO70" s="404">
        <f t="shared" si="234"/>
        <v>99.499199999999988</v>
      </c>
      <c r="AP70" s="424">
        <v>0.98680000000000001</v>
      </c>
      <c r="AQ70" s="425">
        <v>1</v>
      </c>
      <c r="AR70" s="500">
        <f t="shared" si="235"/>
        <v>37.498400000000004</v>
      </c>
      <c r="AS70" s="404">
        <f t="shared" si="236"/>
        <v>49</v>
      </c>
      <c r="AT70" s="236">
        <f t="shared" si="237"/>
        <v>2.3940141304347828</v>
      </c>
      <c r="AU70" s="237">
        <f t="shared" si="238"/>
        <v>2.2416438888888885</v>
      </c>
      <c r="AV70" s="500">
        <f t="shared" si="239"/>
        <v>440.49860000000007</v>
      </c>
      <c r="AW70" s="404">
        <f t="shared" si="240"/>
        <v>403.49589999999995</v>
      </c>
      <c r="AX70" s="422">
        <v>77.728999999999999</v>
      </c>
      <c r="AY70" s="423">
        <v>77.591399999999993</v>
      </c>
      <c r="AZ70" s="500">
        <f t="shared" si="241"/>
        <v>8317.0030000000006</v>
      </c>
      <c r="BA70" s="404">
        <f t="shared" si="242"/>
        <v>7216.0001999999995</v>
      </c>
      <c r="BB70" s="422">
        <v>78.051299999999998</v>
      </c>
      <c r="BC70" s="423">
        <v>72.631600000000006</v>
      </c>
      <c r="BD70" s="500">
        <f t="shared" si="243"/>
        <v>3044.0007000000001</v>
      </c>
      <c r="BE70" s="404">
        <f t="shared" si="244"/>
        <v>2760.0008000000003</v>
      </c>
      <c r="BF70" s="422">
        <v>65.315799999999996</v>
      </c>
      <c r="BG70" s="423">
        <v>63.4694</v>
      </c>
      <c r="BH70" s="500">
        <f t="shared" si="245"/>
        <v>2482.0003999999999</v>
      </c>
      <c r="BI70" s="404">
        <f t="shared" si="246"/>
        <v>3110.0005999999998</v>
      </c>
      <c r="BJ70" s="500">
        <f t="shared" si="247"/>
        <v>75.233717934782618</v>
      </c>
      <c r="BK70" s="404">
        <f t="shared" si="248"/>
        <v>72.700008888888888</v>
      </c>
      <c r="BL70" s="500">
        <f t="shared" si="249"/>
        <v>13843.004100000002</v>
      </c>
      <c r="BM70" s="404">
        <f t="shared" si="250"/>
        <v>13086.0016</v>
      </c>
      <c r="BN70" s="422">
        <v>216</v>
      </c>
      <c r="BO70" s="423">
        <v>224</v>
      </c>
      <c r="BP70" s="500">
        <f t="shared" si="251"/>
        <v>216</v>
      </c>
      <c r="BQ70" s="404">
        <f t="shared" si="252"/>
        <v>224</v>
      </c>
      <c r="BR70" s="422">
        <v>128</v>
      </c>
      <c r="BS70" s="423">
        <v>133</v>
      </c>
      <c r="BT70" s="500">
        <f t="shared" si="253"/>
        <v>128</v>
      </c>
      <c r="BU70" s="404">
        <f t="shared" si="254"/>
        <v>133</v>
      </c>
      <c r="BV70" s="422">
        <v>1</v>
      </c>
      <c r="BW70" s="423">
        <v>0</v>
      </c>
      <c r="BX70" s="500">
        <f t="shared" si="255"/>
        <v>1</v>
      </c>
      <c r="BY70" s="404">
        <f t="shared" si="256"/>
        <v>0</v>
      </c>
      <c r="BZ70" s="500">
        <f t="shared" si="257"/>
        <v>345</v>
      </c>
      <c r="CA70" s="404">
        <f t="shared" si="258"/>
        <v>357</v>
      </c>
      <c r="CB70" s="500">
        <f t="shared" si="259"/>
        <v>345</v>
      </c>
      <c r="CC70" s="404">
        <f t="shared" si="260"/>
        <v>357</v>
      </c>
      <c r="CD70" s="424">
        <v>4.7986000000000004</v>
      </c>
      <c r="CE70" s="425">
        <v>4.6116000000000001</v>
      </c>
      <c r="CF70" s="500">
        <f t="shared" si="261"/>
        <v>1036.4976000000001</v>
      </c>
      <c r="CG70" s="404">
        <f t="shared" si="262"/>
        <v>1032.9983999999999</v>
      </c>
      <c r="CH70" s="424">
        <v>5.4843999999999999</v>
      </c>
      <c r="CI70" s="425">
        <v>5.718</v>
      </c>
      <c r="CJ70" s="500">
        <f t="shared" si="263"/>
        <v>702.00319999999999</v>
      </c>
      <c r="CK70" s="404">
        <f t="shared" si="264"/>
        <v>760.49400000000003</v>
      </c>
      <c r="CL70" s="424">
        <v>6.5</v>
      </c>
      <c r="CM70" s="425">
        <v>0</v>
      </c>
      <c r="CN70" s="500">
        <f t="shared" si="265"/>
        <v>6.5</v>
      </c>
      <c r="CO70" s="404">
        <f t="shared" si="266"/>
        <v>0</v>
      </c>
      <c r="CP70" s="500">
        <f t="shared" si="267"/>
        <v>5.0579733333333339</v>
      </c>
      <c r="CQ70" s="237">
        <f t="shared" si="268"/>
        <v>5.0237882352941181</v>
      </c>
      <c r="CR70" s="500">
        <f t="shared" si="269"/>
        <v>1745.0008000000003</v>
      </c>
      <c r="CS70" s="404">
        <f t="shared" si="270"/>
        <v>1793.4924000000001</v>
      </c>
      <c r="CT70" s="422">
        <v>89.282399999999996</v>
      </c>
      <c r="CU70" s="423">
        <v>86.895099999999999</v>
      </c>
      <c r="CV70" s="500">
        <f t="shared" si="271"/>
        <v>19284.9984</v>
      </c>
      <c r="CW70" s="404">
        <f t="shared" si="272"/>
        <v>19464.502400000001</v>
      </c>
      <c r="CX70" s="422">
        <v>88.308599999999998</v>
      </c>
      <c r="CY70" s="423">
        <v>89.067700000000002</v>
      </c>
      <c r="CZ70" s="500">
        <f t="shared" si="273"/>
        <v>11303.5008</v>
      </c>
      <c r="DA70" s="404">
        <f t="shared" si="274"/>
        <v>11846.0041</v>
      </c>
      <c r="DB70" s="422">
        <v>71</v>
      </c>
      <c r="DC70" s="423">
        <v>0</v>
      </c>
      <c r="DD70" s="500">
        <f t="shared" si="275"/>
        <v>71</v>
      </c>
      <c r="DE70" s="404">
        <f t="shared" si="276"/>
        <v>0</v>
      </c>
      <c r="DF70" s="500">
        <f t="shared" si="277"/>
        <v>88.868113623188407</v>
      </c>
      <c r="DG70" s="404">
        <f t="shared" si="278"/>
        <v>87.70450000000001</v>
      </c>
      <c r="DH70" s="500">
        <f t="shared" si="279"/>
        <v>30659.499200000002</v>
      </c>
      <c r="DI70" s="404">
        <f t="shared" si="280"/>
        <v>31310.506500000003</v>
      </c>
      <c r="DJ70" s="500">
        <f t="shared" si="281"/>
        <v>529</v>
      </c>
      <c r="DK70" s="404">
        <f t="shared" si="282"/>
        <v>537</v>
      </c>
      <c r="DL70" s="500">
        <f t="shared" si="283"/>
        <v>529</v>
      </c>
      <c r="DM70" s="404">
        <f t="shared" si="284"/>
        <v>537</v>
      </c>
      <c r="DN70" s="236">
        <f t="shared" si="285"/>
        <v>4.1313788279773158</v>
      </c>
      <c r="DO70" s="237">
        <f t="shared" si="286"/>
        <v>4.0912258845437615</v>
      </c>
      <c r="DP70" s="500">
        <f t="shared" si="287"/>
        <v>2185.4994000000002</v>
      </c>
      <c r="DQ70" s="404">
        <f t="shared" si="288"/>
        <v>2196.9883</v>
      </c>
      <c r="DR70" s="500">
        <f t="shared" si="289"/>
        <v>84.125715122873359</v>
      </c>
      <c r="DS70" s="404">
        <f t="shared" si="290"/>
        <v>82.675061638733723</v>
      </c>
      <c r="DT70" s="500">
        <f t="shared" si="291"/>
        <v>44502.503300000004</v>
      </c>
      <c r="DU70" s="404">
        <f t="shared" si="292"/>
        <v>44396.508100000006</v>
      </c>
      <c r="DV70" s="422">
        <v>96</v>
      </c>
      <c r="DW70" s="423">
        <v>82</v>
      </c>
      <c r="DX70" s="500">
        <f t="shared" si="293"/>
        <v>96</v>
      </c>
      <c r="DY70" s="404">
        <f t="shared" si="294"/>
        <v>82</v>
      </c>
      <c r="DZ70" s="422">
        <v>112</v>
      </c>
      <c r="EA70" s="423">
        <v>101</v>
      </c>
      <c r="EB70" s="500">
        <f t="shared" si="295"/>
        <v>112</v>
      </c>
      <c r="EC70" s="404">
        <f t="shared" si="296"/>
        <v>101</v>
      </c>
      <c r="ED70" s="422">
        <v>3</v>
      </c>
      <c r="EE70" s="423">
        <v>2</v>
      </c>
      <c r="EF70" s="500">
        <f t="shared" si="297"/>
        <v>3</v>
      </c>
      <c r="EG70" s="404">
        <f t="shared" si="298"/>
        <v>2</v>
      </c>
      <c r="EH70" s="500">
        <f t="shared" si="299"/>
        <v>211</v>
      </c>
      <c r="EI70" s="404">
        <f t="shared" si="300"/>
        <v>185</v>
      </c>
      <c r="EJ70" s="500">
        <f t="shared" si="301"/>
        <v>211</v>
      </c>
      <c r="EK70" s="404">
        <f t="shared" si="302"/>
        <v>185</v>
      </c>
      <c r="EL70" s="424">
        <v>3.1145999999999998</v>
      </c>
      <c r="EM70" s="425">
        <v>2.5609999999999999</v>
      </c>
      <c r="EN70" s="500">
        <f t="shared" si="303"/>
        <v>299.0016</v>
      </c>
      <c r="EO70" s="404">
        <f t="shared" si="304"/>
        <v>210.00200000000001</v>
      </c>
      <c r="EP70" s="424">
        <v>4.2008999999999999</v>
      </c>
      <c r="EQ70" s="425">
        <v>4.1436000000000002</v>
      </c>
      <c r="ER70" s="500">
        <f t="shared" si="305"/>
        <v>470.50079999999997</v>
      </c>
      <c r="ES70" s="404">
        <f t="shared" si="306"/>
        <v>418.50360000000001</v>
      </c>
      <c r="ET70" s="424">
        <v>3.3332999999999999</v>
      </c>
      <c r="EU70" s="425">
        <v>4</v>
      </c>
      <c r="EV70" s="500">
        <f t="shared" si="307"/>
        <v>9.9999000000000002</v>
      </c>
      <c r="EW70" s="404">
        <f t="shared" si="308"/>
        <v>8</v>
      </c>
      <c r="EX70" s="236">
        <f t="shared" si="309"/>
        <v>3.6943236966824644</v>
      </c>
      <c r="EY70" s="237">
        <f t="shared" si="310"/>
        <v>3.4405708108108106</v>
      </c>
      <c r="EZ70" s="500">
        <f t="shared" si="311"/>
        <v>779.50229999999999</v>
      </c>
      <c r="FA70" s="404">
        <f t="shared" si="312"/>
        <v>636.50559999999996</v>
      </c>
      <c r="FB70" s="422">
        <v>64.150999999999996</v>
      </c>
      <c r="FC70" s="423">
        <v>58.280500000000004</v>
      </c>
      <c r="FD70" s="500">
        <f t="shared" si="313"/>
        <v>6158.4959999999992</v>
      </c>
      <c r="FE70" s="404">
        <f t="shared" si="314"/>
        <v>4779.0010000000002</v>
      </c>
      <c r="FF70" s="422">
        <v>67.575900000000004</v>
      </c>
      <c r="FG70" s="423">
        <v>57.257399999999997</v>
      </c>
      <c r="FH70" s="500">
        <f t="shared" si="315"/>
        <v>7568.5008000000007</v>
      </c>
      <c r="FI70" s="404">
        <f t="shared" si="316"/>
        <v>5782.9973999999993</v>
      </c>
      <c r="FJ70" s="422">
        <v>64</v>
      </c>
      <c r="FK70" s="423">
        <v>42</v>
      </c>
      <c r="FL70" s="500">
        <f t="shared" si="317"/>
        <v>192</v>
      </c>
      <c r="FM70" s="404">
        <f t="shared" si="318"/>
        <v>84</v>
      </c>
      <c r="FN70" s="500">
        <f t="shared" si="319"/>
        <v>65.966809478672985</v>
      </c>
      <c r="FO70" s="404">
        <f t="shared" si="320"/>
        <v>57.5459372972973</v>
      </c>
      <c r="FP70" s="500">
        <f t="shared" si="321"/>
        <v>13918.996800000001</v>
      </c>
      <c r="FQ70" s="404">
        <f t="shared" si="322"/>
        <v>10645.9984</v>
      </c>
      <c r="FR70" s="422">
        <v>156</v>
      </c>
      <c r="FS70" s="423">
        <v>169</v>
      </c>
      <c r="FT70" s="500">
        <f t="shared" si="323"/>
        <v>156</v>
      </c>
      <c r="FU70" s="404">
        <f t="shared" si="324"/>
        <v>169</v>
      </c>
      <c r="FV70" s="424">
        <v>4.4519000000000002</v>
      </c>
      <c r="FW70" s="425">
        <v>4.6833999999999998</v>
      </c>
      <c r="FX70" s="500">
        <f t="shared" si="325"/>
        <v>694.49639999999999</v>
      </c>
      <c r="FY70" s="404">
        <f t="shared" si="326"/>
        <v>791.49459999999999</v>
      </c>
      <c r="FZ70" s="424">
        <v>82.586500000000001</v>
      </c>
      <c r="GA70" s="425">
        <v>83.828400000000002</v>
      </c>
      <c r="GB70" s="500">
        <f t="shared" si="327"/>
        <v>12883.494000000001</v>
      </c>
      <c r="GC70" s="404">
        <f t="shared" si="328"/>
        <v>14166.999600000001</v>
      </c>
      <c r="GD70" s="510">
        <f t="shared" si="329"/>
        <v>419</v>
      </c>
      <c r="GE70" s="404">
        <f t="shared" si="330"/>
        <v>399</v>
      </c>
      <c r="GF70" s="500">
        <f t="shared" si="331"/>
        <v>419</v>
      </c>
      <c r="GG70" s="404">
        <f t="shared" si="332"/>
        <v>399</v>
      </c>
      <c r="GH70" s="500">
        <f t="shared" si="333"/>
        <v>1646.9976000000001</v>
      </c>
      <c r="GI70" s="404">
        <f t="shared" si="334"/>
        <v>1497.9970999999998</v>
      </c>
      <c r="GJ70" s="500">
        <f t="shared" si="335"/>
        <v>33760.4974</v>
      </c>
      <c r="GK70" s="404">
        <f t="shared" si="336"/>
        <v>31459.5036</v>
      </c>
      <c r="GL70" s="510">
        <f t="shared" si="337"/>
        <v>279</v>
      </c>
      <c r="GM70" s="404">
        <f t="shared" si="338"/>
        <v>272</v>
      </c>
      <c r="GN70" s="500">
        <f t="shared" si="339"/>
        <v>279</v>
      </c>
      <c r="GO70" s="404">
        <f t="shared" si="340"/>
        <v>272</v>
      </c>
      <c r="GP70" s="500">
        <f t="shared" si="341"/>
        <v>1264.0057999999999</v>
      </c>
      <c r="GQ70" s="404">
        <f t="shared" si="342"/>
        <v>1278.4967999999999</v>
      </c>
      <c r="GR70" s="500">
        <f t="shared" si="343"/>
        <v>21916.0023</v>
      </c>
      <c r="GS70" s="404">
        <f t="shared" si="344"/>
        <v>20389.0023</v>
      </c>
      <c r="GT70" s="510">
        <f t="shared" si="345"/>
        <v>698</v>
      </c>
      <c r="GU70" s="404">
        <f t="shared" si="346"/>
        <v>671</v>
      </c>
      <c r="GV70" s="500">
        <f t="shared" si="347"/>
        <v>698</v>
      </c>
      <c r="GW70" s="404">
        <f t="shared" si="348"/>
        <v>671</v>
      </c>
      <c r="GX70" s="500">
        <f t="shared" si="349"/>
        <v>2911.0034000000001</v>
      </c>
      <c r="GY70" s="404">
        <f t="shared" si="350"/>
        <v>2776.4938999999995</v>
      </c>
      <c r="GZ70" s="500">
        <f t="shared" si="351"/>
        <v>55676.4997</v>
      </c>
      <c r="HA70" s="404">
        <f t="shared" si="352"/>
        <v>51848.505900000004</v>
      </c>
      <c r="HB70" s="510">
        <f t="shared" si="353"/>
        <v>42</v>
      </c>
      <c r="HC70" s="404">
        <f t="shared" si="354"/>
        <v>51</v>
      </c>
      <c r="HD70" s="500">
        <f t="shared" si="355"/>
        <v>42</v>
      </c>
      <c r="HE70" s="404">
        <f t="shared" si="356"/>
        <v>51</v>
      </c>
      <c r="HF70" s="500">
        <f t="shared" si="357"/>
        <v>53.9983</v>
      </c>
      <c r="HG70" s="404">
        <f t="shared" si="358"/>
        <v>57</v>
      </c>
      <c r="HH70" s="500">
        <f t="shared" si="359"/>
        <v>2745.0003999999999</v>
      </c>
      <c r="HI70" s="404">
        <f t="shared" si="360"/>
        <v>3194.0005999999998</v>
      </c>
      <c r="HJ70" s="510">
        <f t="shared" si="361"/>
        <v>3659.4981000000002</v>
      </c>
      <c r="HK70" s="404">
        <f t="shared" si="362"/>
        <v>3624.9884999999999</v>
      </c>
      <c r="HL70" s="500">
        <f t="shared" si="363"/>
        <v>71304.994100000011</v>
      </c>
      <c r="HM70" s="404">
        <f t="shared" si="364"/>
        <v>69209.506099999999</v>
      </c>
    </row>
    <row r="71" spans="1:221">
      <c r="A71" s="511" t="s">
        <v>543</v>
      </c>
      <c r="B71" s="512" t="s">
        <v>709</v>
      </c>
      <c r="C71" s="517" t="s">
        <v>710</v>
      </c>
      <c r="D71" s="514">
        <v>132693</v>
      </c>
      <c r="E71" s="514">
        <v>8</v>
      </c>
      <c r="F71" s="422">
        <v>2219</v>
      </c>
      <c r="G71" s="423">
        <v>2221</v>
      </c>
      <c r="H71" s="422">
        <v>20</v>
      </c>
      <c r="I71" s="423">
        <v>25</v>
      </c>
      <c r="J71" s="500">
        <f t="shared" si="215"/>
        <v>2199</v>
      </c>
      <c r="K71" s="404">
        <f t="shared" si="216"/>
        <v>2196</v>
      </c>
      <c r="L71" s="422">
        <v>60</v>
      </c>
      <c r="M71" s="423">
        <v>60</v>
      </c>
      <c r="N71" s="500">
        <f t="shared" si="217"/>
        <v>2199</v>
      </c>
      <c r="O71" s="404">
        <f t="shared" si="218"/>
        <v>2196</v>
      </c>
      <c r="P71" s="500">
        <f t="shared" si="219"/>
        <v>2199</v>
      </c>
      <c r="Q71" s="404">
        <f t="shared" si="220"/>
        <v>2196</v>
      </c>
      <c r="R71" s="422">
        <v>406</v>
      </c>
      <c r="S71" s="423">
        <v>406</v>
      </c>
      <c r="T71" s="500">
        <f t="shared" si="221"/>
        <v>406</v>
      </c>
      <c r="U71" s="404">
        <f t="shared" si="222"/>
        <v>406</v>
      </c>
      <c r="V71" s="422">
        <v>176</v>
      </c>
      <c r="W71" s="423">
        <v>156</v>
      </c>
      <c r="X71" s="500">
        <f t="shared" si="223"/>
        <v>176</v>
      </c>
      <c r="Y71" s="404">
        <f t="shared" si="224"/>
        <v>156</v>
      </c>
      <c r="Z71" s="422">
        <v>271</v>
      </c>
      <c r="AA71" s="423">
        <v>330</v>
      </c>
      <c r="AB71" s="500">
        <f t="shared" si="225"/>
        <v>271</v>
      </c>
      <c r="AC71" s="404">
        <f t="shared" si="226"/>
        <v>330</v>
      </c>
      <c r="AD71" s="500">
        <f t="shared" si="227"/>
        <v>853</v>
      </c>
      <c r="AE71" s="404">
        <f t="shared" si="228"/>
        <v>892</v>
      </c>
      <c r="AF71" s="500">
        <f t="shared" si="229"/>
        <v>853</v>
      </c>
      <c r="AG71" s="404">
        <f t="shared" si="230"/>
        <v>892</v>
      </c>
      <c r="AH71" s="424">
        <v>3.048</v>
      </c>
      <c r="AI71" s="425">
        <v>3.0529999999999999</v>
      </c>
      <c r="AJ71" s="500">
        <f t="shared" si="231"/>
        <v>1237.4880000000001</v>
      </c>
      <c r="AK71" s="404">
        <f t="shared" si="232"/>
        <v>1239.518</v>
      </c>
      <c r="AL71" s="424">
        <v>3.0455000000000001</v>
      </c>
      <c r="AM71" s="425">
        <v>3.1635</v>
      </c>
      <c r="AN71" s="500">
        <f t="shared" si="233"/>
        <v>536.00800000000004</v>
      </c>
      <c r="AO71" s="404">
        <f t="shared" si="234"/>
        <v>493.50599999999997</v>
      </c>
      <c r="AP71" s="424">
        <v>0.5111</v>
      </c>
      <c r="AQ71" s="425">
        <v>0.5091</v>
      </c>
      <c r="AR71" s="500">
        <f t="shared" si="235"/>
        <v>138.50810000000001</v>
      </c>
      <c r="AS71" s="404">
        <f t="shared" si="236"/>
        <v>168.00299999999999</v>
      </c>
      <c r="AT71" s="236">
        <f t="shared" si="237"/>
        <v>2.2415053927315358</v>
      </c>
      <c r="AU71" s="237">
        <f t="shared" si="238"/>
        <v>2.131196188340807</v>
      </c>
      <c r="AV71" s="500">
        <f t="shared" si="239"/>
        <v>1912.0041000000001</v>
      </c>
      <c r="AW71" s="404">
        <f t="shared" si="240"/>
        <v>1901.0269999999998</v>
      </c>
      <c r="AX71" s="422">
        <v>73.078800000000001</v>
      </c>
      <c r="AY71" s="423">
        <v>72.150199999999998</v>
      </c>
      <c r="AZ71" s="500">
        <f t="shared" si="241"/>
        <v>29669.9928</v>
      </c>
      <c r="BA71" s="404">
        <f t="shared" si="242"/>
        <v>29292.981199999998</v>
      </c>
      <c r="BB71" s="422">
        <v>70.051100000000005</v>
      </c>
      <c r="BC71" s="423">
        <v>71.314099999999996</v>
      </c>
      <c r="BD71" s="500">
        <f t="shared" si="243"/>
        <v>12328.993600000002</v>
      </c>
      <c r="BE71" s="404">
        <f t="shared" si="244"/>
        <v>11124.999599999999</v>
      </c>
      <c r="BF71" s="422">
        <v>64.468599999999995</v>
      </c>
      <c r="BG71" s="423">
        <v>64.475800000000007</v>
      </c>
      <c r="BH71" s="500">
        <f t="shared" si="245"/>
        <v>17470.990599999997</v>
      </c>
      <c r="BI71" s="404">
        <f t="shared" si="246"/>
        <v>21277.014000000003</v>
      </c>
      <c r="BJ71" s="500">
        <f t="shared" si="247"/>
        <v>69.718613130128958</v>
      </c>
      <c r="BK71" s="404">
        <f t="shared" si="248"/>
        <v>69.164792376681618</v>
      </c>
      <c r="BL71" s="500">
        <f t="shared" si="249"/>
        <v>59469.976999999999</v>
      </c>
      <c r="BM71" s="404">
        <f t="shared" si="250"/>
        <v>61694.9948</v>
      </c>
      <c r="BN71" s="422">
        <v>548</v>
      </c>
      <c r="BO71" s="423">
        <v>530</v>
      </c>
      <c r="BP71" s="500">
        <f t="shared" si="251"/>
        <v>548</v>
      </c>
      <c r="BQ71" s="404">
        <f t="shared" si="252"/>
        <v>530</v>
      </c>
      <c r="BR71" s="422">
        <v>196</v>
      </c>
      <c r="BS71" s="423">
        <v>185</v>
      </c>
      <c r="BT71" s="500">
        <f t="shared" si="253"/>
        <v>196</v>
      </c>
      <c r="BU71" s="404">
        <f t="shared" si="254"/>
        <v>185</v>
      </c>
      <c r="BV71" s="422">
        <v>0</v>
      </c>
      <c r="BW71" s="423">
        <v>0</v>
      </c>
      <c r="BX71" s="500">
        <f t="shared" si="255"/>
        <v>0</v>
      </c>
      <c r="BY71" s="404">
        <f t="shared" si="256"/>
        <v>0</v>
      </c>
      <c r="BZ71" s="500">
        <f t="shared" si="257"/>
        <v>744</v>
      </c>
      <c r="CA71" s="404">
        <f t="shared" si="258"/>
        <v>715</v>
      </c>
      <c r="CB71" s="500">
        <f t="shared" si="259"/>
        <v>744</v>
      </c>
      <c r="CC71" s="404">
        <f t="shared" si="260"/>
        <v>715</v>
      </c>
      <c r="CD71" s="424">
        <v>4.2882999999999996</v>
      </c>
      <c r="CE71" s="425">
        <v>4.4943</v>
      </c>
      <c r="CF71" s="500">
        <f t="shared" si="261"/>
        <v>2349.9883999999997</v>
      </c>
      <c r="CG71" s="404">
        <f t="shared" si="262"/>
        <v>2381.9789999999998</v>
      </c>
      <c r="CH71" s="424">
        <v>5.7628000000000004</v>
      </c>
      <c r="CI71" s="425">
        <v>5.7161999999999997</v>
      </c>
      <c r="CJ71" s="500">
        <f t="shared" si="263"/>
        <v>1129.5088000000001</v>
      </c>
      <c r="CK71" s="404">
        <f t="shared" si="264"/>
        <v>1057.4969999999998</v>
      </c>
      <c r="CL71" s="424">
        <v>0</v>
      </c>
      <c r="CM71" s="425">
        <v>0</v>
      </c>
      <c r="CN71" s="500">
        <f t="shared" si="265"/>
        <v>0</v>
      </c>
      <c r="CO71" s="404">
        <f t="shared" si="266"/>
        <v>0</v>
      </c>
      <c r="CP71" s="500">
        <f t="shared" si="267"/>
        <v>4.6767435483870967</v>
      </c>
      <c r="CQ71" s="237">
        <f t="shared" si="268"/>
        <v>4.8104559440559438</v>
      </c>
      <c r="CR71" s="500">
        <f t="shared" si="269"/>
        <v>3479.4971999999998</v>
      </c>
      <c r="CS71" s="404">
        <f t="shared" si="270"/>
        <v>3439.4759999999997</v>
      </c>
      <c r="CT71" s="422">
        <v>75.023700000000005</v>
      </c>
      <c r="CU71" s="423">
        <v>75.339600000000004</v>
      </c>
      <c r="CV71" s="500">
        <f t="shared" si="271"/>
        <v>41112.9876</v>
      </c>
      <c r="CW71" s="404">
        <f t="shared" si="272"/>
        <v>39929.988000000005</v>
      </c>
      <c r="CX71" s="422">
        <v>75.030600000000007</v>
      </c>
      <c r="CY71" s="423">
        <v>74.686499999999995</v>
      </c>
      <c r="CZ71" s="500">
        <f t="shared" si="273"/>
        <v>14705.997600000001</v>
      </c>
      <c r="DA71" s="404">
        <f t="shared" si="274"/>
        <v>13817.002499999999</v>
      </c>
      <c r="DB71" s="422">
        <v>0</v>
      </c>
      <c r="DC71" s="423">
        <v>0</v>
      </c>
      <c r="DD71" s="500">
        <f t="shared" si="275"/>
        <v>0</v>
      </c>
      <c r="DE71" s="404">
        <f t="shared" si="276"/>
        <v>0</v>
      </c>
      <c r="DF71" s="500">
        <f t="shared" si="277"/>
        <v>75.025517741935488</v>
      </c>
      <c r="DG71" s="404">
        <f t="shared" si="278"/>
        <v>75.170616083916087</v>
      </c>
      <c r="DH71" s="500">
        <f t="shared" si="279"/>
        <v>55818.985200000003</v>
      </c>
      <c r="DI71" s="404">
        <f t="shared" si="280"/>
        <v>53746.9905</v>
      </c>
      <c r="DJ71" s="500">
        <f t="shared" si="281"/>
        <v>1597</v>
      </c>
      <c r="DK71" s="404">
        <f t="shared" si="282"/>
        <v>1607</v>
      </c>
      <c r="DL71" s="500">
        <f t="shared" si="283"/>
        <v>1597</v>
      </c>
      <c r="DM71" s="404">
        <f t="shared" si="284"/>
        <v>1607</v>
      </c>
      <c r="DN71" s="236">
        <f t="shared" si="285"/>
        <v>3.3760183469004383</v>
      </c>
      <c r="DO71" s="237">
        <f t="shared" si="286"/>
        <v>3.323275046670815</v>
      </c>
      <c r="DP71" s="500">
        <f t="shared" si="287"/>
        <v>5391.5012999999999</v>
      </c>
      <c r="DQ71" s="404">
        <f t="shared" si="288"/>
        <v>5340.5029999999997</v>
      </c>
      <c r="DR71" s="500">
        <f t="shared" si="289"/>
        <v>72.19095942391985</v>
      </c>
      <c r="DS71" s="404">
        <f t="shared" si="290"/>
        <v>71.836954138145614</v>
      </c>
      <c r="DT71" s="500">
        <f t="shared" si="291"/>
        <v>115288.96219999999</v>
      </c>
      <c r="DU71" s="404">
        <f t="shared" si="292"/>
        <v>115441.9853</v>
      </c>
      <c r="DV71" s="422">
        <v>223</v>
      </c>
      <c r="DW71" s="423">
        <v>235</v>
      </c>
      <c r="DX71" s="500">
        <f t="shared" si="293"/>
        <v>223</v>
      </c>
      <c r="DY71" s="404">
        <f t="shared" si="294"/>
        <v>235</v>
      </c>
      <c r="DZ71" s="422">
        <v>188</v>
      </c>
      <c r="EA71" s="423">
        <v>193</v>
      </c>
      <c r="EB71" s="500">
        <f t="shared" si="295"/>
        <v>188</v>
      </c>
      <c r="EC71" s="404">
        <f t="shared" si="296"/>
        <v>193</v>
      </c>
      <c r="ED71" s="422">
        <v>0</v>
      </c>
      <c r="EE71" s="423">
        <v>0</v>
      </c>
      <c r="EF71" s="500">
        <f t="shared" si="297"/>
        <v>0</v>
      </c>
      <c r="EG71" s="404">
        <f t="shared" si="298"/>
        <v>0</v>
      </c>
      <c r="EH71" s="500">
        <f t="shared" si="299"/>
        <v>411</v>
      </c>
      <c r="EI71" s="404">
        <f t="shared" si="300"/>
        <v>428</v>
      </c>
      <c r="EJ71" s="500">
        <f t="shared" si="301"/>
        <v>411</v>
      </c>
      <c r="EK71" s="404">
        <f t="shared" si="302"/>
        <v>428</v>
      </c>
      <c r="EL71" s="424">
        <v>2.7130000000000001</v>
      </c>
      <c r="EM71" s="425">
        <v>2.8020999999999998</v>
      </c>
      <c r="EN71" s="500">
        <f t="shared" si="303"/>
        <v>604.99900000000002</v>
      </c>
      <c r="EO71" s="404">
        <f t="shared" si="304"/>
        <v>658.49349999999993</v>
      </c>
      <c r="EP71" s="424">
        <v>3.984</v>
      </c>
      <c r="EQ71" s="425">
        <v>4.0621999999999998</v>
      </c>
      <c r="ER71" s="500">
        <f t="shared" si="305"/>
        <v>748.99199999999996</v>
      </c>
      <c r="ES71" s="404">
        <f t="shared" si="306"/>
        <v>784.00459999999998</v>
      </c>
      <c r="ET71" s="424">
        <v>0</v>
      </c>
      <c r="EU71" s="425">
        <v>0</v>
      </c>
      <c r="EV71" s="500">
        <f t="shared" si="307"/>
        <v>0</v>
      </c>
      <c r="EW71" s="404">
        <f t="shared" si="308"/>
        <v>0</v>
      </c>
      <c r="EX71" s="236">
        <f t="shared" si="309"/>
        <v>3.2943819951338198</v>
      </c>
      <c r="EY71" s="237">
        <f t="shared" si="310"/>
        <v>3.3703226635514012</v>
      </c>
      <c r="EZ71" s="500">
        <f t="shared" si="311"/>
        <v>1353.991</v>
      </c>
      <c r="FA71" s="404">
        <f t="shared" si="312"/>
        <v>1442.4980999999998</v>
      </c>
      <c r="FB71" s="422">
        <v>48.197299999999998</v>
      </c>
      <c r="FC71" s="423">
        <v>53.063800000000001</v>
      </c>
      <c r="FD71" s="500">
        <f t="shared" si="313"/>
        <v>10747.9979</v>
      </c>
      <c r="FE71" s="404">
        <f t="shared" si="314"/>
        <v>12469.993</v>
      </c>
      <c r="FF71" s="422">
        <v>46.606400000000001</v>
      </c>
      <c r="FG71" s="423">
        <v>45.606200000000001</v>
      </c>
      <c r="FH71" s="500">
        <f t="shared" si="315"/>
        <v>8762.003200000001</v>
      </c>
      <c r="FI71" s="404">
        <f t="shared" si="316"/>
        <v>8801.9966000000004</v>
      </c>
      <c r="FJ71" s="422">
        <v>0</v>
      </c>
      <c r="FK71" s="423">
        <v>0</v>
      </c>
      <c r="FL71" s="500">
        <f t="shared" si="317"/>
        <v>0</v>
      </c>
      <c r="FM71" s="404">
        <f t="shared" si="318"/>
        <v>0</v>
      </c>
      <c r="FN71" s="500">
        <f t="shared" si="319"/>
        <v>47.469589051094893</v>
      </c>
      <c r="FO71" s="404">
        <f t="shared" si="320"/>
        <v>49.700910280373833</v>
      </c>
      <c r="FP71" s="500">
        <f t="shared" si="321"/>
        <v>19510.001100000001</v>
      </c>
      <c r="FQ71" s="404">
        <f t="shared" si="322"/>
        <v>21271.989600000001</v>
      </c>
      <c r="FR71" s="422">
        <v>191</v>
      </c>
      <c r="FS71" s="423">
        <v>161</v>
      </c>
      <c r="FT71" s="500">
        <f t="shared" si="323"/>
        <v>191</v>
      </c>
      <c r="FU71" s="404">
        <f t="shared" si="324"/>
        <v>161</v>
      </c>
      <c r="FV71" s="424">
        <v>4.4973999999999998</v>
      </c>
      <c r="FW71" s="425">
        <v>4.3323</v>
      </c>
      <c r="FX71" s="500">
        <f t="shared" si="325"/>
        <v>859.00339999999994</v>
      </c>
      <c r="FY71" s="404">
        <f t="shared" si="326"/>
        <v>697.50030000000004</v>
      </c>
      <c r="FZ71" s="424">
        <v>72.900499999999994</v>
      </c>
      <c r="GA71" s="425">
        <v>70.409899999999993</v>
      </c>
      <c r="GB71" s="500">
        <f t="shared" si="327"/>
        <v>13923.995499999999</v>
      </c>
      <c r="GC71" s="404">
        <f t="shared" si="328"/>
        <v>11335.993899999999</v>
      </c>
      <c r="GD71" s="510">
        <f t="shared" si="329"/>
        <v>1177</v>
      </c>
      <c r="GE71" s="404">
        <f t="shared" si="330"/>
        <v>1171</v>
      </c>
      <c r="GF71" s="500">
        <f t="shared" si="331"/>
        <v>1177</v>
      </c>
      <c r="GG71" s="404">
        <f t="shared" si="332"/>
        <v>1171</v>
      </c>
      <c r="GH71" s="500">
        <f t="shared" si="333"/>
        <v>4192.4753999999994</v>
      </c>
      <c r="GI71" s="404">
        <f t="shared" si="334"/>
        <v>4279.9904999999999</v>
      </c>
      <c r="GJ71" s="500">
        <f t="shared" si="335"/>
        <v>81530.978300000002</v>
      </c>
      <c r="GK71" s="404">
        <f t="shared" si="336"/>
        <v>81692.962200000009</v>
      </c>
      <c r="GL71" s="510">
        <f t="shared" si="337"/>
        <v>560</v>
      </c>
      <c r="GM71" s="404">
        <f t="shared" si="338"/>
        <v>534</v>
      </c>
      <c r="GN71" s="500">
        <f t="shared" si="339"/>
        <v>560</v>
      </c>
      <c r="GO71" s="404">
        <f t="shared" si="340"/>
        <v>534</v>
      </c>
      <c r="GP71" s="500">
        <f t="shared" si="341"/>
        <v>2414.5088000000001</v>
      </c>
      <c r="GQ71" s="404">
        <f t="shared" si="342"/>
        <v>2335.0075999999999</v>
      </c>
      <c r="GR71" s="500">
        <f t="shared" si="343"/>
        <v>35796.994400000003</v>
      </c>
      <c r="GS71" s="404">
        <f t="shared" si="344"/>
        <v>33743.998699999996</v>
      </c>
      <c r="GT71" s="510">
        <f t="shared" si="345"/>
        <v>1737</v>
      </c>
      <c r="GU71" s="404">
        <f t="shared" si="346"/>
        <v>1705</v>
      </c>
      <c r="GV71" s="500">
        <f t="shared" si="347"/>
        <v>1737</v>
      </c>
      <c r="GW71" s="404">
        <f t="shared" si="348"/>
        <v>1705</v>
      </c>
      <c r="GX71" s="500">
        <f t="shared" si="349"/>
        <v>6606.984199999999</v>
      </c>
      <c r="GY71" s="404">
        <f t="shared" si="350"/>
        <v>6614.9980999999998</v>
      </c>
      <c r="GZ71" s="500">
        <f t="shared" si="351"/>
        <v>117327.97270000001</v>
      </c>
      <c r="HA71" s="404">
        <f t="shared" si="352"/>
        <v>115436.96090000001</v>
      </c>
      <c r="HB71" s="510">
        <f t="shared" si="353"/>
        <v>271</v>
      </c>
      <c r="HC71" s="404">
        <f t="shared" si="354"/>
        <v>330</v>
      </c>
      <c r="HD71" s="500">
        <f t="shared" si="355"/>
        <v>271</v>
      </c>
      <c r="HE71" s="404">
        <f t="shared" si="356"/>
        <v>330</v>
      </c>
      <c r="HF71" s="500">
        <f t="shared" si="357"/>
        <v>138.50810000000001</v>
      </c>
      <c r="HG71" s="404">
        <f t="shared" si="358"/>
        <v>168.00299999999999</v>
      </c>
      <c r="HH71" s="500">
        <f t="shared" si="359"/>
        <v>17470.990599999997</v>
      </c>
      <c r="HI71" s="404">
        <f t="shared" si="360"/>
        <v>21277.014000000003</v>
      </c>
      <c r="HJ71" s="510">
        <f t="shared" si="361"/>
        <v>7604.4956999999995</v>
      </c>
      <c r="HK71" s="404">
        <f t="shared" si="362"/>
        <v>7480.5013999999992</v>
      </c>
      <c r="HL71" s="500">
        <f t="shared" si="363"/>
        <v>148722.95879999999</v>
      </c>
      <c r="HM71" s="404">
        <f t="shared" si="364"/>
        <v>148049.9688</v>
      </c>
    </row>
    <row r="72" spans="1:221">
      <c r="A72" s="511" t="s">
        <v>543</v>
      </c>
      <c r="B72" s="512" t="s">
        <v>711</v>
      </c>
      <c r="C72" s="518"/>
      <c r="D72" s="514">
        <v>134495</v>
      </c>
      <c r="E72" s="514">
        <v>8</v>
      </c>
      <c r="F72" s="422">
        <v>2629</v>
      </c>
      <c r="G72" s="423">
        <v>2940</v>
      </c>
      <c r="H72" s="422">
        <v>17</v>
      </c>
      <c r="I72" s="423">
        <v>28</v>
      </c>
      <c r="J72" s="500">
        <f t="shared" si="215"/>
        <v>2612</v>
      </c>
      <c r="K72" s="404">
        <f t="shared" si="216"/>
        <v>2912</v>
      </c>
      <c r="L72" s="422">
        <v>60</v>
      </c>
      <c r="M72" s="423">
        <v>60</v>
      </c>
      <c r="N72" s="500">
        <f t="shared" si="217"/>
        <v>2612</v>
      </c>
      <c r="O72" s="404">
        <f t="shared" si="218"/>
        <v>2912</v>
      </c>
      <c r="P72" s="500">
        <f t="shared" si="219"/>
        <v>2612</v>
      </c>
      <c r="Q72" s="404">
        <f t="shared" si="220"/>
        <v>2912</v>
      </c>
      <c r="R72" s="422">
        <v>127</v>
      </c>
      <c r="S72" s="423">
        <v>154</v>
      </c>
      <c r="T72" s="500">
        <f t="shared" si="221"/>
        <v>127</v>
      </c>
      <c r="U72" s="404">
        <f t="shared" si="222"/>
        <v>154</v>
      </c>
      <c r="V72" s="422">
        <v>42</v>
      </c>
      <c r="W72" s="423">
        <v>56</v>
      </c>
      <c r="X72" s="500">
        <f t="shared" si="223"/>
        <v>42</v>
      </c>
      <c r="Y72" s="404">
        <f t="shared" si="224"/>
        <v>56</v>
      </c>
      <c r="Z72" s="422">
        <v>5</v>
      </c>
      <c r="AA72" s="423">
        <v>8</v>
      </c>
      <c r="AB72" s="500">
        <f t="shared" si="225"/>
        <v>5</v>
      </c>
      <c r="AC72" s="404">
        <f t="shared" si="226"/>
        <v>8</v>
      </c>
      <c r="AD72" s="500">
        <f t="shared" si="227"/>
        <v>174</v>
      </c>
      <c r="AE72" s="404">
        <f t="shared" si="228"/>
        <v>218</v>
      </c>
      <c r="AF72" s="500">
        <f t="shared" si="229"/>
        <v>174</v>
      </c>
      <c r="AG72" s="404">
        <f t="shared" si="230"/>
        <v>218</v>
      </c>
      <c r="AH72" s="424">
        <v>2.8307000000000002</v>
      </c>
      <c r="AI72" s="425">
        <v>3.0065</v>
      </c>
      <c r="AJ72" s="500">
        <f t="shared" si="231"/>
        <v>359.49890000000005</v>
      </c>
      <c r="AK72" s="404">
        <f t="shared" si="232"/>
        <v>463.00099999999998</v>
      </c>
      <c r="AL72" s="424">
        <v>3.9167000000000001</v>
      </c>
      <c r="AM72" s="425">
        <v>5.0892999999999997</v>
      </c>
      <c r="AN72" s="500">
        <f t="shared" si="233"/>
        <v>164.50139999999999</v>
      </c>
      <c r="AO72" s="404">
        <f t="shared" si="234"/>
        <v>285.00079999999997</v>
      </c>
      <c r="AP72" s="424">
        <v>0.5</v>
      </c>
      <c r="AQ72" s="425">
        <v>0.625</v>
      </c>
      <c r="AR72" s="500">
        <f t="shared" si="235"/>
        <v>2.5</v>
      </c>
      <c r="AS72" s="404">
        <f t="shared" si="236"/>
        <v>5</v>
      </c>
      <c r="AT72" s="236">
        <f t="shared" si="237"/>
        <v>3.0258637931034484</v>
      </c>
      <c r="AU72" s="237">
        <f t="shared" si="238"/>
        <v>3.4541366972477063</v>
      </c>
      <c r="AV72" s="500">
        <f t="shared" si="239"/>
        <v>526.50030000000004</v>
      </c>
      <c r="AW72" s="404">
        <f t="shared" si="240"/>
        <v>753.0018</v>
      </c>
      <c r="AX72" s="422">
        <v>70.007900000000006</v>
      </c>
      <c r="AY72" s="423">
        <v>72.688299999999998</v>
      </c>
      <c r="AZ72" s="500">
        <f t="shared" si="241"/>
        <v>8891.0033000000003</v>
      </c>
      <c r="BA72" s="404">
        <f t="shared" si="242"/>
        <v>11193.9982</v>
      </c>
      <c r="BB72" s="422">
        <v>68.285700000000006</v>
      </c>
      <c r="BC72" s="423">
        <v>71.714299999999994</v>
      </c>
      <c r="BD72" s="500">
        <f t="shared" si="243"/>
        <v>2867.9994000000002</v>
      </c>
      <c r="BE72" s="404">
        <f t="shared" si="244"/>
        <v>4016.0007999999998</v>
      </c>
      <c r="BF72" s="422">
        <v>59</v>
      </c>
      <c r="BG72" s="423">
        <v>56.625</v>
      </c>
      <c r="BH72" s="500">
        <f t="shared" si="245"/>
        <v>295</v>
      </c>
      <c r="BI72" s="404">
        <f t="shared" si="246"/>
        <v>453</v>
      </c>
      <c r="BJ72" s="500">
        <f t="shared" si="247"/>
        <v>69.275877586206903</v>
      </c>
      <c r="BK72" s="404">
        <f t="shared" si="248"/>
        <v>71.848619266055039</v>
      </c>
      <c r="BL72" s="500">
        <f t="shared" si="249"/>
        <v>12054.002700000001</v>
      </c>
      <c r="BM72" s="404">
        <f t="shared" si="250"/>
        <v>15662.998999999998</v>
      </c>
      <c r="BN72" s="422">
        <v>1050</v>
      </c>
      <c r="BO72" s="423">
        <v>1064</v>
      </c>
      <c r="BP72" s="500">
        <f t="shared" si="251"/>
        <v>1050</v>
      </c>
      <c r="BQ72" s="404">
        <f t="shared" si="252"/>
        <v>1064</v>
      </c>
      <c r="BR72" s="422">
        <v>418</v>
      </c>
      <c r="BS72" s="423">
        <v>444</v>
      </c>
      <c r="BT72" s="500">
        <f t="shared" si="253"/>
        <v>418</v>
      </c>
      <c r="BU72" s="404">
        <f t="shared" si="254"/>
        <v>444</v>
      </c>
      <c r="BV72" s="422">
        <v>0</v>
      </c>
      <c r="BW72" s="423">
        <v>0</v>
      </c>
      <c r="BX72" s="500">
        <f t="shared" si="255"/>
        <v>0</v>
      </c>
      <c r="BY72" s="404">
        <f t="shared" si="256"/>
        <v>0</v>
      </c>
      <c r="BZ72" s="500">
        <f t="shared" si="257"/>
        <v>1468</v>
      </c>
      <c r="CA72" s="404">
        <f t="shared" si="258"/>
        <v>1508</v>
      </c>
      <c r="CB72" s="500">
        <f t="shared" si="259"/>
        <v>1468</v>
      </c>
      <c r="CC72" s="404">
        <f t="shared" si="260"/>
        <v>1508</v>
      </c>
      <c r="CD72" s="424">
        <v>4.0486000000000004</v>
      </c>
      <c r="CE72" s="425">
        <v>4.1029</v>
      </c>
      <c r="CF72" s="500">
        <f t="shared" si="261"/>
        <v>4251.0300000000007</v>
      </c>
      <c r="CG72" s="404">
        <f t="shared" si="262"/>
        <v>4365.4856</v>
      </c>
      <c r="CH72" s="424">
        <v>5.5682</v>
      </c>
      <c r="CI72" s="425">
        <v>5.8547000000000002</v>
      </c>
      <c r="CJ72" s="500">
        <f t="shared" si="263"/>
        <v>2327.5075999999999</v>
      </c>
      <c r="CK72" s="404">
        <f t="shared" si="264"/>
        <v>2599.4868000000001</v>
      </c>
      <c r="CL72" s="424">
        <v>0</v>
      </c>
      <c r="CM72" s="425">
        <v>0</v>
      </c>
      <c r="CN72" s="500">
        <f t="shared" si="265"/>
        <v>0</v>
      </c>
      <c r="CO72" s="404">
        <f t="shared" si="266"/>
        <v>0</v>
      </c>
      <c r="CP72" s="500">
        <f t="shared" si="267"/>
        <v>4.4812926430517717</v>
      </c>
      <c r="CQ72" s="237">
        <f t="shared" si="268"/>
        <v>4.6186819628647218</v>
      </c>
      <c r="CR72" s="500">
        <f t="shared" si="269"/>
        <v>6578.5376000000006</v>
      </c>
      <c r="CS72" s="404">
        <f t="shared" si="270"/>
        <v>6964.9724000000006</v>
      </c>
      <c r="CT72" s="422">
        <v>77.644800000000004</v>
      </c>
      <c r="CU72" s="423">
        <v>78.218000000000004</v>
      </c>
      <c r="CV72" s="500">
        <f t="shared" si="271"/>
        <v>81527.040000000008</v>
      </c>
      <c r="CW72" s="404">
        <f t="shared" si="272"/>
        <v>83223.952000000005</v>
      </c>
      <c r="CX72" s="422">
        <v>79.492800000000003</v>
      </c>
      <c r="CY72" s="423">
        <v>79.324299999999994</v>
      </c>
      <c r="CZ72" s="500">
        <f t="shared" si="273"/>
        <v>33227.990400000002</v>
      </c>
      <c r="DA72" s="404">
        <f t="shared" si="274"/>
        <v>35219.989199999996</v>
      </c>
      <c r="DB72" s="422">
        <v>0</v>
      </c>
      <c r="DC72" s="423">
        <v>0</v>
      </c>
      <c r="DD72" s="500">
        <f t="shared" si="275"/>
        <v>0</v>
      </c>
      <c r="DE72" s="404">
        <f t="shared" si="276"/>
        <v>0</v>
      </c>
      <c r="DF72" s="500">
        <f t="shared" si="277"/>
        <v>78.171001634877399</v>
      </c>
      <c r="DG72" s="404">
        <f t="shared" si="278"/>
        <v>78.543727586206899</v>
      </c>
      <c r="DH72" s="500">
        <f t="shared" si="279"/>
        <v>114755.03040000002</v>
      </c>
      <c r="DI72" s="404">
        <f t="shared" si="280"/>
        <v>118443.9412</v>
      </c>
      <c r="DJ72" s="500">
        <f t="shared" si="281"/>
        <v>1642</v>
      </c>
      <c r="DK72" s="404">
        <f t="shared" si="282"/>
        <v>1726</v>
      </c>
      <c r="DL72" s="500">
        <f t="shared" si="283"/>
        <v>1642</v>
      </c>
      <c r="DM72" s="404">
        <f t="shared" si="284"/>
        <v>1726</v>
      </c>
      <c r="DN72" s="236">
        <f t="shared" si="285"/>
        <v>4.3270632764920833</v>
      </c>
      <c r="DO72" s="237">
        <f t="shared" si="286"/>
        <v>4.4715957126303598</v>
      </c>
      <c r="DP72" s="500">
        <f t="shared" si="287"/>
        <v>7105.0379000000012</v>
      </c>
      <c r="DQ72" s="404">
        <f t="shared" si="288"/>
        <v>7717.9742000000015</v>
      </c>
      <c r="DR72" s="500">
        <f t="shared" si="289"/>
        <v>77.228400182704036</v>
      </c>
      <c r="DS72" s="404">
        <f t="shared" si="290"/>
        <v>77.698111355735819</v>
      </c>
      <c r="DT72" s="500">
        <f t="shared" si="291"/>
        <v>126809.03310000003</v>
      </c>
      <c r="DU72" s="404">
        <f t="shared" si="292"/>
        <v>134106.94020000001</v>
      </c>
      <c r="DV72" s="422">
        <v>301</v>
      </c>
      <c r="DW72" s="423">
        <v>445</v>
      </c>
      <c r="DX72" s="500">
        <f t="shared" si="293"/>
        <v>301</v>
      </c>
      <c r="DY72" s="404">
        <f t="shared" si="294"/>
        <v>445</v>
      </c>
      <c r="DZ72" s="422">
        <v>232</v>
      </c>
      <c r="EA72" s="423">
        <v>314</v>
      </c>
      <c r="EB72" s="500">
        <f t="shared" si="295"/>
        <v>232</v>
      </c>
      <c r="EC72" s="404">
        <f t="shared" si="296"/>
        <v>314</v>
      </c>
      <c r="ED72" s="422">
        <v>0</v>
      </c>
      <c r="EE72" s="423">
        <v>0</v>
      </c>
      <c r="EF72" s="500">
        <f t="shared" si="297"/>
        <v>0</v>
      </c>
      <c r="EG72" s="404">
        <f t="shared" si="298"/>
        <v>0</v>
      </c>
      <c r="EH72" s="500">
        <f t="shared" si="299"/>
        <v>533</v>
      </c>
      <c r="EI72" s="404">
        <f t="shared" si="300"/>
        <v>759</v>
      </c>
      <c r="EJ72" s="500">
        <f t="shared" si="301"/>
        <v>533</v>
      </c>
      <c r="EK72" s="404">
        <f t="shared" si="302"/>
        <v>759</v>
      </c>
      <c r="EL72" s="424">
        <v>2.7740999999999998</v>
      </c>
      <c r="EM72" s="425">
        <v>2.6156999999999999</v>
      </c>
      <c r="EN72" s="500">
        <f t="shared" si="303"/>
        <v>835.00409999999988</v>
      </c>
      <c r="EO72" s="404">
        <f t="shared" si="304"/>
        <v>1163.9865</v>
      </c>
      <c r="EP72" s="424">
        <v>4.2542999999999997</v>
      </c>
      <c r="EQ72" s="425">
        <v>3.9729000000000001</v>
      </c>
      <c r="ER72" s="500">
        <f t="shared" si="305"/>
        <v>986.99759999999992</v>
      </c>
      <c r="ES72" s="404">
        <f t="shared" si="306"/>
        <v>1247.4906000000001</v>
      </c>
      <c r="ET72" s="424">
        <v>0</v>
      </c>
      <c r="EU72" s="425">
        <v>0</v>
      </c>
      <c r="EV72" s="500">
        <f t="shared" si="307"/>
        <v>0</v>
      </c>
      <c r="EW72" s="404">
        <f t="shared" si="308"/>
        <v>0</v>
      </c>
      <c r="EX72" s="236">
        <f t="shared" si="309"/>
        <v>3.4183896810506562</v>
      </c>
      <c r="EY72" s="237">
        <f t="shared" si="310"/>
        <v>3.1771766798418972</v>
      </c>
      <c r="EZ72" s="500">
        <f t="shared" si="311"/>
        <v>1822.0016999999998</v>
      </c>
      <c r="FA72" s="404">
        <f t="shared" si="312"/>
        <v>2411.4771000000001</v>
      </c>
      <c r="FB72" s="422">
        <v>51.475099999999998</v>
      </c>
      <c r="FC72" s="423">
        <v>52.128100000000003</v>
      </c>
      <c r="FD72" s="500">
        <f t="shared" si="313"/>
        <v>15494.005099999998</v>
      </c>
      <c r="FE72" s="404">
        <f t="shared" si="314"/>
        <v>23197.004500000003</v>
      </c>
      <c r="FF72" s="422">
        <v>55.950400000000002</v>
      </c>
      <c r="FG72" s="423">
        <v>48.606400000000001</v>
      </c>
      <c r="FH72" s="500">
        <f t="shared" si="315"/>
        <v>12980.4928</v>
      </c>
      <c r="FI72" s="404">
        <f t="shared" si="316"/>
        <v>15262.409600000001</v>
      </c>
      <c r="FJ72" s="422">
        <v>0</v>
      </c>
      <c r="FK72" s="423">
        <v>0</v>
      </c>
      <c r="FL72" s="500">
        <f t="shared" si="317"/>
        <v>0</v>
      </c>
      <c r="FM72" s="404">
        <f t="shared" si="318"/>
        <v>0</v>
      </c>
      <c r="FN72" s="500">
        <f t="shared" si="319"/>
        <v>53.423072983114444</v>
      </c>
      <c r="FO72" s="404">
        <f t="shared" si="320"/>
        <v>50.671164822134386</v>
      </c>
      <c r="FP72" s="500">
        <f t="shared" si="321"/>
        <v>28474.497899999998</v>
      </c>
      <c r="FQ72" s="404">
        <f t="shared" si="322"/>
        <v>38459.414100000002</v>
      </c>
      <c r="FR72" s="422">
        <v>437</v>
      </c>
      <c r="FS72" s="423">
        <v>427</v>
      </c>
      <c r="FT72" s="500">
        <f t="shared" si="323"/>
        <v>437</v>
      </c>
      <c r="FU72" s="404">
        <f t="shared" si="324"/>
        <v>427</v>
      </c>
      <c r="FV72" s="424">
        <v>5.0766999999999998</v>
      </c>
      <c r="FW72" s="425">
        <v>5.0819999999999999</v>
      </c>
      <c r="FX72" s="500">
        <f t="shared" si="325"/>
        <v>2218.5178999999998</v>
      </c>
      <c r="FY72" s="404">
        <f t="shared" si="326"/>
        <v>2170.0140000000001</v>
      </c>
      <c r="FZ72" s="424">
        <v>72.338899999999995</v>
      </c>
      <c r="GA72" s="425">
        <v>74.403700000000001</v>
      </c>
      <c r="GB72" s="500">
        <f t="shared" si="327"/>
        <v>31612.099299999998</v>
      </c>
      <c r="GC72" s="404">
        <f t="shared" si="328"/>
        <v>31770.3799</v>
      </c>
      <c r="GD72" s="510">
        <f t="shared" si="329"/>
        <v>1478</v>
      </c>
      <c r="GE72" s="404">
        <f t="shared" si="330"/>
        <v>1663</v>
      </c>
      <c r="GF72" s="500">
        <f t="shared" si="331"/>
        <v>1478</v>
      </c>
      <c r="GG72" s="404">
        <f t="shared" si="332"/>
        <v>1663</v>
      </c>
      <c r="GH72" s="500">
        <f t="shared" si="333"/>
        <v>5445.5330000000013</v>
      </c>
      <c r="GI72" s="404">
        <f t="shared" si="334"/>
        <v>5992.4731000000002</v>
      </c>
      <c r="GJ72" s="500">
        <f t="shared" si="335"/>
        <v>105912.0484</v>
      </c>
      <c r="GK72" s="404">
        <f t="shared" si="336"/>
        <v>117614.9547</v>
      </c>
      <c r="GL72" s="510">
        <f t="shared" si="337"/>
        <v>692</v>
      </c>
      <c r="GM72" s="404">
        <f t="shared" si="338"/>
        <v>814</v>
      </c>
      <c r="GN72" s="500">
        <f t="shared" si="339"/>
        <v>692</v>
      </c>
      <c r="GO72" s="404">
        <f t="shared" si="340"/>
        <v>814</v>
      </c>
      <c r="GP72" s="500">
        <f t="shared" si="341"/>
        <v>3479.0065999999997</v>
      </c>
      <c r="GQ72" s="404">
        <f t="shared" si="342"/>
        <v>4131.9781999999996</v>
      </c>
      <c r="GR72" s="500">
        <f t="shared" si="343"/>
        <v>49076.482600000003</v>
      </c>
      <c r="GS72" s="404">
        <f t="shared" si="344"/>
        <v>54498.399599999997</v>
      </c>
      <c r="GT72" s="510">
        <f t="shared" si="345"/>
        <v>2170</v>
      </c>
      <c r="GU72" s="404">
        <f t="shared" si="346"/>
        <v>2477</v>
      </c>
      <c r="GV72" s="500">
        <f t="shared" si="347"/>
        <v>2170</v>
      </c>
      <c r="GW72" s="404">
        <f t="shared" si="348"/>
        <v>2477</v>
      </c>
      <c r="GX72" s="500">
        <f t="shared" si="349"/>
        <v>8924.5396000000001</v>
      </c>
      <c r="GY72" s="404">
        <f t="shared" si="350"/>
        <v>10124.451300000001</v>
      </c>
      <c r="GZ72" s="500">
        <f t="shared" si="351"/>
        <v>154988.53100000002</v>
      </c>
      <c r="HA72" s="404">
        <f t="shared" si="352"/>
        <v>172113.35430000001</v>
      </c>
      <c r="HB72" s="510">
        <f t="shared" si="353"/>
        <v>5</v>
      </c>
      <c r="HC72" s="404">
        <f t="shared" si="354"/>
        <v>8</v>
      </c>
      <c r="HD72" s="500">
        <f t="shared" si="355"/>
        <v>5</v>
      </c>
      <c r="HE72" s="404">
        <f t="shared" si="356"/>
        <v>8</v>
      </c>
      <c r="HF72" s="500">
        <f t="shared" si="357"/>
        <v>2.5</v>
      </c>
      <c r="HG72" s="404">
        <f t="shared" si="358"/>
        <v>5</v>
      </c>
      <c r="HH72" s="500">
        <f t="shared" si="359"/>
        <v>295</v>
      </c>
      <c r="HI72" s="404">
        <f t="shared" si="360"/>
        <v>453</v>
      </c>
      <c r="HJ72" s="510">
        <f t="shared" si="361"/>
        <v>11145.557499999999</v>
      </c>
      <c r="HK72" s="404">
        <f t="shared" si="362"/>
        <v>12299.4653</v>
      </c>
      <c r="HL72" s="500">
        <f t="shared" si="363"/>
        <v>186895.63030000002</v>
      </c>
      <c r="HM72" s="404">
        <f t="shared" si="364"/>
        <v>204336.73420000001</v>
      </c>
    </row>
    <row r="73" spans="1:221">
      <c r="A73" s="523" t="s">
        <v>543</v>
      </c>
      <c r="B73" s="512" t="s">
        <v>712</v>
      </c>
      <c r="C73" s="518"/>
      <c r="D73" s="514">
        <v>136400</v>
      </c>
      <c r="E73" s="514">
        <v>8</v>
      </c>
      <c r="F73" s="422">
        <v>1113</v>
      </c>
      <c r="G73" s="423">
        <v>1249</v>
      </c>
      <c r="H73" s="422">
        <v>15</v>
      </c>
      <c r="I73" s="423">
        <v>15</v>
      </c>
      <c r="J73" s="500">
        <f t="shared" ref="J73:J136" si="365">F73-H73</f>
        <v>1098</v>
      </c>
      <c r="K73" s="404">
        <f t="shared" ref="K73:K136" si="366">G73-I73</f>
        <v>1234</v>
      </c>
      <c r="L73" s="422">
        <v>60</v>
      </c>
      <c r="M73" s="423">
        <v>60</v>
      </c>
      <c r="N73" s="500">
        <f t="shared" ref="N73:N136" si="367">+R73+V73+Z73+BN73+BR73+BV73+DV73+DZ73+ED73+FR73</f>
        <v>1098</v>
      </c>
      <c r="O73" s="404">
        <f t="shared" ref="O73:O136" si="368">+S73+W73+AA73+BO73+BS73+BW73+DW73+EA73+EE73+FS73</f>
        <v>1234</v>
      </c>
      <c r="P73" s="500">
        <f t="shared" ref="P73:P136" si="369">+T73+X73+AB73+BP73+BT73+BX73+DX73+EB73+EF73+FT73</f>
        <v>1098</v>
      </c>
      <c r="Q73" s="404">
        <f t="shared" ref="Q73:Q136" si="370">+U73+Y73+AC73+BQ73+BU73+BY73+DY73+EC73+EG73+FU73</f>
        <v>1234</v>
      </c>
      <c r="R73" s="422">
        <v>199</v>
      </c>
      <c r="S73" s="423">
        <v>232</v>
      </c>
      <c r="T73" s="500">
        <f t="shared" ref="T73:T136" si="371">IF(AX73&gt;0,R73,)</f>
        <v>199</v>
      </c>
      <c r="U73" s="404">
        <f t="shared" ref="U73:U136" si="372">IF(AY73&gt;0,S73,)</f>
        <v>232</v>
      </c>
      <c r="V73" s="422">
        <v>50</v>
      </c>
      <c r="W73" s="423">
        <v>69</v>
      </c>
      <c r="X73" s="500">
        <f t="shared" ref="X73:X136" si="373">IF(BB73&gt;0,V73,)</f>
        <v>50</v>
      </c>
      <c r="Y73" s="404">
        <f t="shared" ref="Y73:Y136" si="374">IF(BC73&gt;0,W73,)</f>
        <v>69</v>
      </c>
      <c r="Z73" s="422">
        <v>46</v>
      </c>
      <c r="AA73" s="423">
        <v>48</v>
      </c>
      <c r="AB73" s="500">
        <f t="shared" ref="AB73:AB136" si="375">IF(BF73&gt;0,Z73,)</f>
        <v>46</v>
      </c>
      <c r="AC73" s="404">
        <f t="shared" ref="AC73:AC136" si="376">IF(BG73&gt;0,AA73,)</f>
        <v>48</v>
      </c>
      <c r="AD73" s="500">
        <f t="shared" ref="AD73:AD136" si="377">R73+V73+Z73</f>
        <v>295</v>
      </c>
      <c r="AE73" s="404">
        <f t="shared" ref="AE73:AE136" si="378">S73+W73+AA73</f>
        <v>349</v>
      </c>
      <c r="AF73" s="500">
        <f t="shared" ref="AF73:AF136" si="379">IF(BJ73&gt;0,AD73,)</f>
        <v>295</v>
      </c>
      <c r="AG73" s="404">
        <f t="shared" ref="AG73:AG136" si="380">IF(BK73&gt;0,AE73,)</f>
        <v>349</v>
      </c>
      <c r="AH73" s="424">
        <v>2.4196</v>
      </c>
      <c r="AI73" s="425">
        <v>2.6227999999999998</v>
      </c>
      <c r="AJ73" s="500">
        <f t="shared" ref="AJ73:AJ136" si="381">IF(R73&gt;0,(R73*AH73),)</f>
        <v>481.50040000000001</v>
      </c>
      <c r="AK73" s="404">
        <f t="shared" ref="AK73:AK136" si="382">IF(S73&gt;0,(S73*AI73),)</f>
        <v>608.4896</v>
      </c>
      <c r="AL73" s="424">
        <v>2.99</v>
      </c>
      <c r="AM73" s="425">
        <v>2.3986000000000001</v>
      </c>
      <c r="AN73" s="500">
        <f t="shared" ref="AN73:AN136" si="383">IF(V73&gt;0,(V73*AL73),)</f>
        <v>149.5</v>
      </c>
      <c r="AO73" s="404">
        <f t="shared" ref="AO73:AO136" si="384">IF(W73&gt;0,(W73*AM73),)</f>
        <v>165.5034</v>
      </c>
      <c r="AP73" s="424">
        <v>0.98909999999999998</v>
      </c>
      <c r="AQ73" s="425">
        <v>0.9375</v>
      </c>
      <c r="AR73" s="500">
        <f t="shared" ref="AR73:AR136" si="385">IF(Z73&gt;0,(Z73*AP73),)</f>
        <v>45.498599999999996</v>
      </c>
      <c r="AS73" s="404">
        <f t="shared" ref="AS73:AS136" si="386">IF(AA73&gt;0,(AA73*AQ73),)</f>
        <v>45</v>
      </c>
      <c r="AT73" s="236">
        <f t="shared" ref="AT73:AT136" si="387">IF(AD73&gt;0,((AJ73+AN73+AR73)/AD73),)</f>
        <v>2.2932169491525425</v>
      </c>
      <c r="AU73" s="237">
        <f t="shared" ref="AU73:AU136" si="388">IF(AE73&gt;0,((AK73+AO73+AS73)/AE73),)</f>
        <v>2.3466848137535816</v>
      </c>
      <c r="AV73" s="500">
        <f t="shared" ref="AV73:AV136" si="389">IF(AD73&gt;0,(AD73*AT73),)</f>
        <v>676.49900000000002</v>
      </c>
      <c r="AW73" s="404">
        <f t="shared" ref="AW73:AW136" si="390">IF(AE73&gt;0,(AE73*AU73),)</f>
        <v>818.99299999999994</v>
      </c>
      <c r="AX73" s="422">
        <v>66.532700000000006</v>
      </c>
      <c r="AY73" s="423">
        <v>66.112099999999998</v>
      </c>
      <c r="AZ73" s="500">
        <f t="shared" ref="AZ73:AZ136" si="391">IF(T73&gt;0,(T73*AX73),)</f>
        <v>13240.007300000001</v>
      </c>
      <c r="BA73" s="404">
        <f t="shared" ref="BA73:BA136" si="392">IF(U73&gt;0,(U73*AY73),)</f>
        <v>15338.0072</v>
      </c>
      <c r="BB73" s="422">
        <v>61.79</v>
      </c>
      <c r="BC73" s="423">
        <v>63.492800000000003</v>
      </c>
      <c r="BD73" s="500">
        <f t="shared" ref="BD73:BD136" si="393">IF(X73&gt;0,(X73*BB73),)</f>
        <v>3089.5</v>
      </c>
      <c r="BE73" s="404">
        <f t="shared" ref="BE73:BE136" si="394">IF(Y73&gt;0,(Y73*BC73),)</f>
        <v>4381.0032000000001</v>
      </c>
      <c r="BF73" s="422">
        <v>60.152200000000001</v>
      </c>
      <c r="BG73" s="423">
        <v>57.791699999999999</v>
      </c>
      <c r="BH73" s="500">
        <f t="shared" ref="BH73:BH136" si="395">IF(AB73&gt;0,(AB73*BF73),)</f>
        <v>2767.0012000000002</v>
      </c>
      <c r="BI73" s="404">
        <f t="shared" ref="BI73:BI136" si="396">IF(AC73&gt;0,(AC73*BG73),)</f>
        <v>2774.0016000000001</v>
      </c>
      <c r="BJ73" s="500">
        <f t="shared" ref="BJ73:BJ136" si="397">IF((AZ73+BD73+BH73)&gt;0,((AZ73+BD73+BH73)/AD73),)</f>
        <v>64.733927118644061</v>
      </c>
      <c r="BK73" s="404">
        <f t="shared" ref="BK73:BK136" si="398">IF((BA73+BE73+BI73)&gt;0,((BA73+BE73+BI73)/AE73),)</f>
        <v>64.449891117478501</v>
      </c>
      <c r="BL73" s="500">
        <f t="shared" ref="BL73:BL136" si="399">IF(AF73&gt;0,(AD73*BJ73),)</f>
        <v>19096.508499999996</v>
      </c>
      <c r="BM73" s="404">
        <f t="shared" ref="BM73:BM136" si="400">IF(AG73&gt;0,(AE73*BK73),)</f>
        <v>22493.011999999995</v>
      </c>
      <c r="BN73" s="422">
        <v>417</v>
      </c>
      <c r="BO73" s="423">
        <v>469</v>
      </c>
      <c r="BP73" s="500">
        <f t="shared" ref="BP73:BP136" si="401">IF(CT73&gt;0,BN73,)</f>
        <v>417</v>
      </c>
      <c r="BQ73" s="404">
        <f t="shared" ref="BQ73:BQ136" si="402">IF(CU73&gt;0,BO73,)</f>
        <v>469</v>
      </c>
      <c r="BR73" s="422">
        <v>156</v>
      </c>
      <c r="BS73" s="423">
        <v>181</v>
      </c>
      <c r="BT73" s="500">
        <f t="shared" ref="BT73:BT136" si="403">IF(CX73&gt;0,BR73,)</f>
        <v>156</v>
      </c>
      <c r="BU73" s="404">
        <f t="shared" ref="BU73:BU136" si="404">IF(CY73&gt;0,BS73,)</f>
        <v>181</v>
      </c>
      <c r="BV73" s="422">
        <v>0</v>
      </c>
      <c r="BW73" s="423">
        <v>0</v>
      </c>
      <c r="BX73" s="500">
        <f t="shared" ref="BX73:BX136" si="405">IF(DB73&gt;0,BV73,)</f>
        <v>0</v>
      </c>
      <c r="BY73" s="404">
        <f t="shared" ref="BY73:BY136" si="406">IF(DC73&gt;0,BW73,)</f>
        <v>0</v>
      </c>
      <c r="BZ73" s="500">
        <f t="shared" ref="BZ73:BZ136" si="407">BN73+BR73+BV73</f>
        <v>573</v>
      </c>
      <c r="CA73" s="404">
        <f t="shared" ref="CA73:CA136" si="408">BO73+BS73+BW73</f>
        <v>650</v>
      </c>
      <c r="CB73" s="500">
        <f t="shared" ref="CB73:CB136" si="409">IF(DF73&gt;0,BZ73,)</f>
        <v>573</v>
      </c>
      <c r="CC73" s="404">
        <f t="shared" ref="CC73:CC136" si="410">IF(DG73&gt;0,CA73,)</f>
        <v>650</v>
      </c>
      <c r="CD73" s="424">
        <v>3.8813</v>
      </c>
      <c r="CE73" s="425">
        <v>3.9691000000000001</v>
      </c>
      <c r="CF73" s="500">
        <f t="shared" ref="CF73:CF136" si="411">IF(BN73&gt;0,(BN73*CD73),)</f>
        <v>1618.5020999999999</v>
      </c>
      <c r="CG73" s="404">
        <f t="shared" ref="CG73:CG136" si="412">IF(BO73&gt;0,(BO73*CE73),)</f>
        <v>1861.5079000000001</v>
      </c>
      <c r="CH73" s="424">
        <v>5.2724000000000002</v>
      </c>
      <c r="CI73" s="425">
        <v>5.5</v>
      </c>
      <c r="CJ73" s="500">
        <f t="shared" ref="CJ73:CJ136" si="413">IF(BR73&gt;0,(BR73*CH73),)</f>
        <v>822.49440000000004</v>
      </c>
      <c r="CK73" s="404">
        <f t="shared" ref="CK73:CK136" si="414">IF(BS73&gt;0,(BS73*CI73),)</f>
        <v>995.5</v>
      </c>
      <c r="CL73" s="424">
        <v>0</v>
      </c>
      <c r="CM73" s="425">
        <v>0</v>
      </c>
      <c r="CN73" s="500">
        <f t="shared" ref="CN73:CN136" si="415">IF(BV73&gt;0,(BV73*CL73),)</f>
        <v>0</v>
      </c>
      <c r="CO73" s="404">
        <f t="shared" ref="CO73:CO136" si="416">IF(BW73&gt;0,(BW73*CM73),)</f>
        <v>0</v>
      </c>
      <c r="CP73" s="500">
        <f t="shared" ref="CP73:CP136" si="417">IF(BZ73&gt;0,((CF73+CJ73+CN73)/BZ73),)</f>
        <v>4.2600287958115191</v>
      </c>
      <c r="CQ73" s="237">
        <f t="shared" ref="CQ73:CQ136" si="418">IF(CA73&gt;0,((CG73+CK73+CO73)/CA73),)</f>
        <v>4.3953967692307696</v>
      </c>
      <c r="CR73" s="500">
        <f t="shared" ref="CR73:CR136" si="419">IF(BZ73&gt;0,(BZ73*CP73),)</f>
        <v>2440.9965000000002</v>
      </c>
      <c r="CS73" s="404">
        <f t="shared" ref="CS73:CS136" si="420">IF(CA73&gt;0,(CA73*CQ73),)</f>
        <v>2857.0079000000001</v>
      </c>
      <c r="CT73" s="422">
        <v>68.329700000000003</v>
      </c>
      <c r="CU73" s="423">
        <v>68.092799999999997</v>
      </c>
      <c r="CV73" s="500">
        <f t="shared" ref="CV73:CV136" si="421">IF(BP73&gt;0,(BP73*CT73),)</f>
        <v>28493.484899999999</v>
      </c>
      <c r="CW73" s="404">
        <f t="shared" ref="CW73:CW136" si="422">IF(BQ73&gt;0,(BQ73*CU73),)</f>
        <v>31935.5232</v>
      </c>
      <c r="CX73" s="422">
        <v>66.246799999999993</v>
      </c>
      <c r="CY73" s="423">
        <v>66.933700000000002</v>
      </c>
      <c r="CZ73" s="500">
        <f t="shared" ref="CZ73:CZ136" si="423">IF(BT73&gt;0,(BT73*CX73),)</f>
        <v>10334.5008</v>
      </c>
      <c r="DA73" s="404">
        <f t="shared" ref="DA73:DA136" si="424">IF(BU73&gt;0,(BU73*CY73),)</f>
        <v>12114.9997</v>
      </c>
      <c r="DB73" s="422">
        <v>0</v>
      </c>
      <c r="DC73" s="423">
        <v>0</v>
      </c>
      <c r="DD73" s="500">
        <f t="shared" ref="DD73:DD136" si="425">IF(BX73&gt;0,(BX73*DB73),)</f>
        <v>0</v>
      </c>
      <c r="DE73" s="404">
        <f t="shared" ref="DE73:DE136" si="426">IF(BY73&gt;0,(BY73*DC73),)</f>
        <v>0</v>
      </c>
      <c r="DF73" s="500">
        <f t="shared" ref="DF73:DF136" si="427">IF((CV73+CZ73+DD73)&gt;0,((CV73+CZ73+DD73)/BZ73),)</f>
        <v>67.762627748691088</v>
      </c>
      <c r="DG73" s="404">
        <f t="shared" ref="DG73:DG136" si="428">IF((CW73+DA73+DE73)&gt;0,((CW73+DA73+DE73)/CA73),)</f>
        <v>67.770035230769224</v>
      </c>
      <c r="DH73" s="500">
        <f t="shared" ref="DH73:DH136" si="429">IF(CB73&gt;0,(BZ73*DF73),)</f>
        <v>38827.98569999999</v>
      </c>
      <c r="DI73" s="404">
        <f t="shared" ref="DI73:DI136" si="430">IF(CC73&gt;0,(CA73*DG73),)</f>
        <v>44050.522899999996</v>
      </c>
      <c r="DJ73" s="500">
        <f t="shared" ref="DJ73:DJ136" si="431">AD73+BZ73</f>
        <v>868</v>
      </c>
      <c r="DK73" s="404">
        <f t="shared" ref="DK73:DK136" si="432">AE73+CA73</f>
        <v>999</v>
      </c>
      <c r="DL73" s="500">
        <f t="shared" ref="DL73:DL136" si="433">AF73+CB73</f>
        <v>868</v>
      </c>
      <c r="DM73" s="404">
        <f t="shared" ref="DM73:DM136" si="434">AG73+CC73</f>
        <v>999</v>
      </c>
      <c r="DN73" s="236">
        <f t="shared" ref="DN73:DN136" si="435">IF(DJ73&gt;0,((AD73*AT73)+(BZ73*CP73))/DJ73,)</f>
        <v>3.5915846774193549</v>
      </c>
      <c r="DO73" s="237">
        <f t="shared" ref="DO73:DO136" si="436">IF(DK73&gt;0,((AE73*AU73)+(CA73*CQ73))/DK73,)</f>
        <v>3.6796805805805808</v>
      </c>
      <c r="DP73" s="500">
        <f t="shared" ref="DP73:DP136" si="437">IF(DJ73&gt;0,(DJ73*DN73),)</f>
        <v>3117.4955</v>
      </c>
      <c r="DQ73" s="404">
        <f t="shared" ref="DQ73:DQ136" si="438">IF(DK73&gt;0,(DK73*DO73),)</f>
        <v>3676.0009</v>
      </c>
      <c r="DR73" s="500">
        <f t="shared" ref="DR73:DR136" si="439">IF(DL73&gt;0,((AF73*BJ73)+(CB73*DF73))/DL73,)</f>
        <v>66.733288248847913</v>
      </c>
      <c r="DS73" s="404">
        <f t="shared" ref="DS73:DS136" si="440">IF(DM73&gt;0,((AG73*BK73)+(CC73*DG73))/DM73,)</f>
        <v>66.610145045045044</v>
      </c>
      <c r="DT73" s="500">
        <f t="shared" ref="DT73:DT136" si="441">IF(DL73&gt;0,(DL73*DR73),)</f>
        <v>57924.494199999986</v>
      </c>
      <c r="DU73" s="404">
        <f t="shared" ref="DU73:DU136" si="442">IF(DM73&gt;0,(DM73*DS73),)</f>
        <v>66543.534899999999</v>
      </c>
      <c r="DV73" s="422">
        <v>105</v>
      </c>
      <c r="DW73" s="423">
        <v>103</v>
      </c>
      <c r="DX73" s="500">
        <f t="shared" ref="DX73:DX136" si="443">IF(FB73&gt;0,DV73,)</f>
        <v>105</v>
      </c>
      <c r="DY73" s="404">
        <f t="shared" ref="DY73:DY136" si="444">IF(FC73&gt;0,DW73,)</f>
        <v>103</v>
      </c>
      <c r="DZ73" s="422">
        <v>92</v>
      </c>
      <c r="EA73" s="423">
        <v>100</v>
      </c>
      <c r="EB73" s="500">
        <f t="shared" ref="EB73:EB136" si="445">IF(FF73&gt;0,DZ73,)</f>
        <v>92</v>
      </c>
      <c r="EC73" s="404">
        <f t="shared" ref="EC73:EC136" si="446">IF(FG73&gt;0,EA73,)</f>
        <v>100</v>
      </c>
      <c r="ED73" s="422">
        <v>0</v>
      </c>
      <c r="EE73" s="423">
        <v>0</v>
      </c>
      <c r="EF73" s="500">
        <f t="shared" ref="EF73:EF136" si="447">IF(FJ73&gt;0,ED73,)</f>
        <v>0</v>
      </c>
      <c r="EG73" s="404">
        <f t="shared" ref="EG73:EG136" si="448">IF(FK73&gt;0,EE73,)</f>
        <v>0</v>
      </c>
      <c r="EH73" s="500">
        <f t="shared" ref="EH73:EH136" si="449">DV73+DZ73+ED73</f>
        <v>197</v>
      </c>
      <c r="EI73" s="404">
        <f t="shared" ref="EI73:EI136" si="450">DW73+EA73+EE73</f>
        <v>203</v>
      </c>
      <c r="EJ73" s="500">
        <f t="shared" ref="EJ73:EJ136" si="451">IF(FN73&gt;0,EH73,)</f>
        <v>197</v>
      </c>
      <c r="EK73" s="404">
        <f t="shared" ref="EK73:EK136" si="452">IF(FO73&gt;0,EI73,)</f>
        <v>203</v>
      </c>
      <c r="EL73" s="424">
        <v>2.8429000000000002</v>
      </c>
      <c r="EM73" s="425">
        <v>2.5583</v>
      </c>
      <c r="EN73" s="500">
        <f t="shared" ref="EN73:EN136" si="453">IF(DV73&gt;0,(DV73*EL73),)</f>
        <v>298.50450000000001</v>
      </c>
      <c r="EO73" s="404">
        <f t="shared" ref="EO73:EO136" si="454">IF(DW73&gt;0,(DW73*EM73),)</f>
        <v>263.50490000000002</v>
      </c>
      <c r="EP73" s="424">
        <v>3.7174</v>
      </c>
      <c r="EQ73" s="425">
        <v>3.57</v>
      </c>
      <c r="ER73" s="500">
        <f t="shared" ref="ER73:ER136" si="455">IF(DZ73&gt;0,(DZ73*EP73),)</f>
        <v>342.00080000000003</v>
      </c>
      <c r="ES73" s="404">
        <f t="shared" ref="ES73:ES136" si="456">IF(EA73&gt;0,(EA73*EQ73),)</f>
        <v>357</v>
      </c>
      <c r="ET73" s="424">
        <v>0</v>
      </c>
      <c r="EU73" s="425">
        <v>0</v>
      </c>
      <c r="EV73" s="500">
        <f t="shared" ref="EV73:EV136" si="457">IF(ED73&gt;0,(ED73*ET73),)</f>
        <v>0</v>
      </c>
      <c r="EW73" s="404">
        <f t="shared" ref="EW73:EW136" si="458">IF(EE73&gt;0,(EE73*EU73),)</f>
        <v>0</v>
      </c>
      <c r="EX73" s="236">
        <f t="shared" ref="EX73:EX136" si="459">IF(EH73&gt;0,((EN73+ER73+EV73)/EH73),)</f>
        <v>3.2512959390862948</v>
      </c>
      <c r="EY73" s="237">
        <f t="shared" ref="EY73:EY136" si="460">IF(EI73&gt;0,((EO73+ES73+EW73)/EI73),)</f>
        <v>3.0566743842364534</v>
      </c>
      <c r="EZ73" s="500">
        <f t="shared" ref="EZ73:EZ136" si="461">IF(EH73&gt;0,(EH73*EX73),)</f>
        <v>640.50530000000003</v>
      </c>
      <c r="FA73" s="404">
        <f t="shared" ref="FA73:FA136" si="462">IF(EI73&gt;0,(EI73*EY73),)</f>
        <v>620.50490000000002</v>
      </c>
      <c r="FB73" s="422">
        <v>47.014299999999999</v>
      </c>
      <c r="FC73" s="423">
        <v>44.932000000000002</v>
      </c>
      <c r="FD73" s="500">
        <f t="shared" ref="FD73:FD136" si="463">IF(DX73&gt;0,(DX73*FB73),)</f>
        <v>4936.5015000000003</v>
      </c>
      <c r="FE73" s="404">
        <f t="shared" ref="FE73:FE136" si="464">IF(DY73&gt;0,(DY73*FC73),)</f>
        <v>4627.9960000000001</v>
      </c>
      <c r="FF73" s="422">
        <v>40.271700000000003</v>
      </c>
      <c r="FG73" s="423">
        <v>42.854999999999997</v>
      </c>
      <c r="FH73" s="500">
        <f t="shared" ref="FH73:FH136" si="465">IF(EB73&gt;0,(EB73*FF73),)</f>
        <v>3704.9964000000004</v>
      </c>
      <c r="FI73" s="404">
        <f t="shared" ref="FI73:FI136" si="466">IF(EC73&gt;0,(EC73*FG73),)</f>
        <v>4285.5</v>
      </c>
      <c r="FJ73" s="422">
        <v>0</v>
      </c>
      <c r="FK73" s="423">
        <v>0</v>
      </c>
      <c r="FL73" s="500">
        <f t="shared" ref="FL73:FL136" si="467">IF(EF73&gt;0,(EF73*FJ73),)</f>
        <v>0</v>
      </c>
      <c r="FM73" s="404">
        <f t="shared" ref="FM73:FM136" si="468">IF(EG73&gt;0,(EG73*FK73),)</f>
        <v>0</v>
      </c>
      <c r="FN73" s="500">
        <f t="shared" ref="FN73:FN136" si="469">IF((FD73+FH73+FL73)&gt;0,((FD73+FH73+FL73)/EH73),)</f>
        <v>43.865471573604061</v>
      </c>
      <c r="FO73" s="404">
        <f t="shared" ref="FO73:FO136" si="470">IF((FE73+FI73+FM73)&gt;0,((FE73+FI73+FM73)/EI73),)</f>
        <v>43.908847290640388</v>
      </c>
      <c r="FP73" s="500">
        <f t="shared" ref="FP73:FP136" si="471">IF(EH73&gt;0,(EH73*FN73),)</f>
        <v>8641.4979000000003</v>
      </c>
      <c r="FQ73" s="404">
        <f t="shared" ref="FQ73:FQ136" si="472">IF(EI73&gt;0,(EI73*FO73),)</f>
        <v>8913.4959999999992</v>
      </c>
      <c r="FR73" s="422">
        <v>33</v>
      </c>
      <c r="FS73" s="423">
        <v>32</v>
      </c>
      <c r="FT73" s="500">
        <f t="shared" ref="FT73:FT136" si="473">IF(FZ73&gt;0,FR73,)</f>
        <v>33</v>
      </c>
      <c r="FU73" s="404">
        <f t="shared" ref="FU73:FU136" si="474">IF(GA73&gt;0,FS73,)</f>
        <v>32</v>
      </c>
      <c r="FV73" s="424">
        <v>4.8788</v>
      </c>
      <c r="FW73" s="425">
        <v>5.6093999999999999</v>
      </c>
      <c r="FX73" s="500">
        <f t="shared" ref="FX73:FX136" si="475">IF(FR73&gt;0,(FR73*FV73),)</f>
        <v>161.00040000000001</v>
      </c>
      <c r="FY73" s="404">
        <f t="shared" ref="FY73:FY136" si="476">IF(FS73&gt;0,(FS73*FW73),)</f>
        <v>179.5008</v>
      </c>
      <c r="FZ73" s="424">
        <v>57.242400000000004</v>
      </c>
      <c r="GA73" s="425">
        <v>62</v>
      </c>
      <c r="GB73" s="500">
        <f t="shared" ref="GB73:GB136" si="477">IF(FZ73&gt;0,(FR73*FZ73),)</f>
        <v>1888.9992000000002</v>
      </c>
      <c r="GC73" s="404">
        <f t="shared" ref="GC73:GC136" si="478">IF(GA73&gt;0,(FS73*GA73),)</f>
        <v>1984</v>
      </c>
      <c r="GD73" s="510">
        <f t="shared" ref="GD73:GD136" si="479">(R73+BN73+DV73)</f>
        <v>721</v>
      </c>
      <c r="GE73" s="404">
        <f t="shared" ref="GE73:GE136" si="480">(S73+BO73+DW73)</f>
        <v>804</v>
      </c>
      <c r="GF73" s="500">
        <f t="shared" ref="GF73:GF136" si="481">(T73+BP73+DX73)</f>
        <v>721</v>
      </c>
      <c r="GG73" s="404">
        <f t="shared" ref="GG73:GG136" si="482">(U73+BQ73+DY73)</f>
        <v>804</v>
      </c>
      <c r="GH73" s="500">
        <f t="shared" ref="GH73:GH136" si="483">IF(GD73&gt;0,(AJ73+CF73+EN73),"")</f>
        <v>2398.5070000000001</v>
      </c>
      <c r="GI73" s="404">
        <f t="shared" ref="GI73:GI136" si="484">IF(GE73&gt;0,(AK73+CG73+EO73),"")</f>
        <v>2733.5023999999999</v>
      </c>
      <c r="GJ73" s="500">
        <f t="shared" ref="GJ73:GJ136" si="485">IF(GF73&gt;0,(AZ73+CV73+FD73),"")</f>
        <v>46669.993699999999</v>
      </c>
      <c r="GK73" s="404">
        <f t="shared" ref="GK73:GK136" si="486">IF(GG73&gt;0,(BA73+CW73+FE73),"")</f>
        <v>51901.526400000002</v>
      </c>
      <c r="GL73" s="510">
        <f t="shared" ref="GL73:GL136" si="487">(V73+BR73+DZ73)</f>
        <v>298</v>
      </c>
      <c r="GM73" s="404">
        <f t="shared" ref="GM73:GM136" si="488">(W73+BS73+EA73)</f>
        <v>350</v>
      </c>
      <c r="GN73" s="500">
        <f t="shared" ref="GN73:GN136" si="489">(X73+BT73+EB73)</f>
        <v>298</v>
      </c>
      <c r="GO73" s="404">
        <f t="shared" ref="GO73:GO136" si="490">(Y73+BU73+EC73)</f>
        <v>350</v>
      </c>
      <c r="GP73" s="500">
        <f t="shared" ref="GP73:GP136" si="491">IF(GL73&gt;0,AN73+CJ73+ER73,)</f>
        <v>1313.9952000000001</v>
      </c>
      <c r="GQ73" s="404">
        <f t="shared" ref="GQ73:GQ136" si="492">IF(GM73&gt;0,AO73+CK73+ES73,)</f>
        <v>1518.0034000000001</v>
      </c>
      <c r="GR73" s="500">
        <f t="shared" ref="GR73:GR136" si="493">IF(GN73&gt;0,BD73+CZ73+FH73,)</f>
        <v>17128.997200000002</v>
      </c>
      <c r="GS73" s="404">
        <f t="shared" ref="GS73:GS136" si="494">IF(GO73&gt;0,BE73+DA73+FI73,)</f>
        <v>20781.502899999999</v>
      </c>
      <c r="GT73" s="510">
        <f t="shared" ref="GT73:GT136" si="495">+GL73+GD73</f>
        <v>1019</v>
      </c>
      <c r="GU73" s="404">
        <f t="shared" ref="GU73:GU136" si="496">+GM73+GE73</f>
        <v>1154</v>
      </c>
      <c r="GV73" s="500">
        <f t="shared" ref="GV73:GV136" si="497">+GN73+GF73</f>
        <v>1019</v>
      </c>
      <c r="GW73" s="404">
        <f t="shared" ref="GW73:GW136" si="498">+GO73+GG73</f>
        <v>1154</v>
      </c>
      <c r="GX73" s="500">
        <f t="shared" ref="GX73:GX136" si="499">IF(GT73&gt;0,(GH73+GP73),"")</f>
        <v>3712.5021999999999</v>
      </c>
      <c r="GY73" s="404">
        <f t="shared" ref="GY73:GY136" si="500">IF(GU73&gt;0,(GI73+GQ73),"")</f>
        <v>4251.5057999999999</v>
      </c>
      <c r="GZ73" s="500">
        <f t="shared" ref="GZ73:GZ136" si="501">IF(GV73&gt;0,(GJ73+GR73),"")</f>
        <v>63798.990900000004</v>
      </c>
      <c r="HA73" s="404">
        <f t="shared" ref="HA73:HA136" si="502">IF(GW73&gt;0,(GK73+GS73),"")</f>
        <v>72683.029299999995</v>
      </c>
      <c r="HB73" s="510">
        <f t="shared" ref="HB73:HB136" si="503">(Z73+BV73+ED73)</f>
        <v>46</v>
      </c>
      <c r="HC73" s="404">
        <f t="shared" ref="HC73:HC136" si="504">(AA73+BW73+EE73)</f>
        <v>48</v>
      </c>
      <c r="HD73" s="500">
        <f t="shared" ref="HD73:HD136" si="505">(AB73+BX73+EF73)</f>
        <v>46</v>
      </c>
      <c r="HE73" s="404">
        <f t="shared" ref="HE73:HE136" si="506">(AC73+BY73+EG73)</f>
        <v>48</v>
      </c>
      <c r="HF73" s="500">
        <f t="shared" ref="HF73:HF136" si="507">IF(HB73&gt;0,(AR73+CN73+EV73),"")</f>
        <v>45.498599999999996</v>
      </c>
      <c r="HG73" s="404">
        <f t="shared" ref="HG73:HG136" si="508">IF(HC73&gt;0,(AS73+CO73+EW73),"")</f>
        <v>45</v>
      </c>
      <c r="HH73" s="500">
        <f t="shared" ref="HH73:HH136" si="509">IF(HD73&gt;0,(BH73+DD73+FL73),"")</f>
        <v>2767.0012000000002</v>
      </c>
      <c r="HI73" s="404">
        <f t="shared" ref="HI73:HI136" si="510">IF(HE73&gt;0,(BI73+DE73+FM73),"")</f>
        <v>2774.0016000000001</v>
      </c>
      <c r="HJ73" s="510">
        <f t="shared" ref="HJ73:HJ136" si="511">IF((DJ73+EH73+FR73)&gt;0,(DP73+EZ73+FX73),"")</f>
        <v>3919.0011999999997</v>
      </c>
      <c r="HK73" s="404">
        <f t="shared" ref="HK73:HK136" si="512">IF((DK73+EI73+FS73)&gt;0,(DQ73+FA73+FY73),"")</f>
        <v>4476.0065999999997</v>
      </c>
      <c r="HL73" s="500">
        <f t="shared" ref="HL73:HL136" si="513">IF((DL73+EJ73+FT73)&gt;0,(DT73+FP73+GB73),"")</f>
        <v>68454.991299999994</v>
      </c>
      <c r="HM73" s="404">
        <f t="shared" ref="HM73:HM136" si="514">IF((DM73+EK73+FU73)&gt;0,(DU73+FQ73+GC73),"")</f>
        <v>77441.030899999998</v>
      </c>
    </row>
    <row r="74" spans="1:221">
      <c r="A74" s="511" t="s">
        <v>543</v>
      </c>
      <c r="B74" s="512" t="s">
        <v>713</v>
      </c>
      <c r="C74" s="518"/>
      <c r="D74" s="514">
        <v>137759</v>
      </c>
      <c r="E74" s="514">
        <v>8</v>
      </c>
      <c r="F74" s="422">
        <v>2239</v>
      </c>
      <c r="G74" s="423">
        <v>2237</v>
      </c>
      <c r="H74" s="422">
        <v>13</v>
      </c>
      <c r="I74" s="423">
        <v>12</v>
      </c>
      <c r="J74" s="500">
        <f t="shared" si="365"/>
        <v>2226</v>
      </c>
      <c r="K74" s="404">
        <f t="shared" si="366"/>
        <v>2225</v>
      </c>
      <c r="L74" s="422">
        <v>60</v>
      </c>
      <c r="M74" s="423">
        <v>60</v>
      </c>
      <c r="N74" s="500">
        <f t="shared" si="367"/>
        <v>2226</v>
      </c>
      <c r="O74" s="404">
        <f t="shared" si="368"/>
        <v>2225</v>
      </c>
      <c r="P74" s="500">
        <f t="shared" si="369"/>
        <v>2226</v>
      </c>
      <c r="Q74" s="404">
        <f t="shared" si="370"/>
        <v>2225</v>
      </c>
      <c r="R74" s="422">
        <v>162</v>
      </c>
      <c r="S74" s="423">
        <v>153</v>
      </c>
      <c r="T74" s="500">
        <f t="shared" si="371"/>
        <v>162</v>
      </c>
      <c r="U74" s="404">
        <f t="shared" si="372"/>
        <v>153</v>
      </c>
      <c r="V74" s="422">
        <v>49</v>
      </c>
      <c r="W74" s="423">
        <v>57</v>
      </c>
      <c r="X74" s="500">
        <f t="shared" si="373"/>
        <v>49</v>
      </c>
      <c r="Y74" s="404">
        <f t="shared" si="374"/>
        <v>57</v>
      </c>
      <c r="Z74" s="422">
        <v>2</v>
      </c>
      <c r="AA74" s="423">
        <v>1</v>
      </c>
      <c r="AB74" s="500">
        <f t="shared" si="375"/>
        <v>2</v>
      </c>
      <c r="AC74" s="404">
        <f t="shared" si="376"/>
        <v>1</v>
      </c>
      <c r="AD74" s="500">
        <f t="shared" si="377"/>
        <v>213</v>
      </c>
      <c r="AE74" s="404">
        <f t="shared" si="378"/>
        <v>211</v>
      </c>
      <c r="AF74" s="500">
        <f t="shared" si="379"/>
        <v>213</v>
      </c>
      <c r="AG74" s="404">
        <f t="shared" si="380"/>
        <v>211</v>
      </c>
      <c r="AH74" s="424">
        <v>3.0863999999999998</v>
      </c>
      <c r="AI74" s="425">
        <v>2.9967000000000001</v>
      </c>
      <c r="AJ74" s="500">
        <f t="shared" si="381"/>
        <v>499.99679999999995</v>
      </c>
      <c r="AK74" s="404">
        <f t="shared" si="382"/>
        <v>458.49510000000004</v>
      </c>
      <c r="AL74" s="424">
        <v>3.5</v>
      </c>
      <c r="AM74" s="425">
        <v>3.6579000000000002</v>
      </c>
      <c r="AN74" s="500">
        <f t="shared" si="383"/>
        <v>171.5</v>
      </c>
      <c r="AO74" s="404">
        <f t="shared" si="384"/>
        <v>208.50030000000001</v>
      </c>
      <c r="AP74" s="424">
        <v>1</v>
      </c>
      <c r="AQ74" s="425">
        <v>1</v>
      </c>
      <c r="AR74" s="500">
        <f t="shared" si="385"/>
        <v>2</v>
      </c>
      <c r="AS74" s="404">
        <f t="shared" si="386"/>
        <v>1</v>
      </c>
      <c r="AT74" s="236">
        <f t="shared" si="387"/>
        <v>3.1619568075117366</v>
      </c>
      <c r="AU74" s="237">
        <f t="shared" si="388"/>
        <v>3.1658549763033177</v>
      </c>
      <c r="AV74" s="500">
        <f t="shared" si="389"/>
        <v>673.49679999999989</v>
      </c>
      <c r="AW74" s="404">
        <f t="shared" si="390"/>
        <v>667.99540000000002</v>
      </c>
      <c r="AX74" s="422">
        <v>69.364199999999997</v>
      </c>
      <c r="AY74" s="423">
        <v>69.346400000000003</v>
      </c>
      <c r="AZ74" s="500">
        <f t="shared" si="391"/>
        <v>11237.000399999999</v>
      </c>
      <c r="BA74" s="404">
        <f t="shared" si="392"/>
        <v>10609.9992</v>
      </c>
      <c r="BB74" s="422">
        <v>70.285700000000006</v>
      </c>
      <c r="BC74" s="423">
        <v>67.649100000000004</v>
      </c>
      <c r="BD74" s="500">
        <f t="shared" si="393"/>
        <v>3443.9993000000004</v>
      </c>
      <c r="BE74" s="404">
        <f t="shared" si="394"/>
        <v>3855.9987000000001</v>
      </c>
      <c r="BF74" s="422">
        <v>60.5</v>
      </c>
      <c r="BG74" s="423">
        <v>64</v>
      </c>
      <c r="BH74" s="500">
        <f t="shared" si="395"/>
        <v>121</v>
      </c>
      <c r="BI74" s="404">
        <f t="shared" si="396"/>
        <v>64</v>
      </c>
      <c r="BJ74" s="500">
        <f t="shared" si="397"/>
        <v>69.492956338028165</v>
      </c>
      <c r="BK74" s="404">
        <f t="shared" si="398"/>
        <v>68.862549289099533</v>
      </c>
      <c r="BL74" s="500">
        <f t="shared" si="399"/>
        <v>14801.999699999998</v>
      </c>
      <c r="BM74" s="404">
        <f t="shared" si="400"/>
        <v>14529.997900000002</v>
      </c>
      <c r="BN74" s="422">
        <v>785</v>
      </c>
      <c r="BO74" s="423">
        <v>737</v>
      </c>
      <c r="BP74" s="500">
        <f t="shared" si="401"/>
        <v>785</v>
      </c>
      <c r="BQ74" s="404">
        <f t="shared" si="402"/>
        <v>737</v>
      </c>
      <c r="BR74" s="422">
        <v>213</v>
      </c>
      <c r="BS74" s="423">
        <v>258</v>
      </c>
      <c r="BT74" s="500">
        <f t="shared" si="403"/>
        <v>213</v>
      </c>
      <c r="BU74" s="404">
        <f t="shared" si="404"/>
        <v>258</v>
      </c>
      <c r="BV74" s="422">
        <v>0</v>
      </c>
      <c r="BW74" s="423">
        <v>0</v>
      </c>
      <c r="BX74" s="500">
        <f t="shared" si="405"/>
        <v>0</v>
      </c>
      <c r="BY74" s="404">
        <f t="shared" si="406"/>
        <v>0</v>
      </c>
      <c r="BZ74" s="500">
        <f t="shared" si="407"/>
        <v>998</v>
      </c>
      <c r="CA74" s="404">
        <f t="shared" si="408"/>
        <v>995</v>
      </c>
      <c r="CB74" s="500">
        <f t="shared" si="409"/>
        <v>998</v>
      </c>
      <c r="CC74" s="404">
        <f t="shared" si="410"/>
        <v>995</v>
      </c>
      <c r="CD74" s="424">
        <v>4.1242000000000001</v>
      </c>
      <c r="CE74" s="425">
        <v>4.0019999999999998</v>
      </c>
      <c r="CF74" s="500">
        <f t="shared" si="411"/>
        <v>3237.4969999999998</v>
      </c>
      <c r="CG74" s="404">
        <f t="shared" si="412"/>
        <v>2949.4739999999997</v>
      </c>
      <c r="CH74" s="424">
        <v>5.8615000000000004</v>
      </c>
      <c r="CI74" s="425">
        <v>5.5620000000000003</v>
      </c>
      <c r="CJ74" s="500">
        <f t="shared" si="413"/>
        <v>1248.4995000000001</v>
      </c>
      <c r="CK74" s="404">
        <f t="shared" si="414"/>
        <v>1434.9960000000001</v>
      </c>
      <c r="CL74" s="424">
        <v>0</v>
      </c>
      <c r="CM74" s="425">
        <v>0</v>
      </c>
      <c r="CN74" s="500">
        <f t="shared" si="415"/>
        <v>0</v>
      </c>
      <c r="CO74" s="404">
        <f t="shared" si="416"/>
        <v>0</v>
      </c>
      <c r="CP74" s="500">
        <f t="shared" si="417"/>
        <v>4.4949864729458922</v>
      </c>
      <c r="CQ74" s="237">
        <f t="shared" si="418"/>
        <v>4.4065025125628132</v>
      </c>
      <c r="CR74" s="500">
        <f t="shared" si="419"/>
        <v>4485.9965000000002</v>
      </c>
      <c r="CS74" s="404">
        <f t="shared" si="420"/>
        <v>4384.4699999999993</v>
      </c>
      <c r="CT74" s="422">
        <v>76.761799999999994</v>
      </c>
      <c r="CU74" s="423">
        <v>74.754400000000004</v>
      </c>
      <c r="CV74" s="500">
        <f t="shared" si="421"/>
        <v>60258.012999999992</v>
      </c>
      <c r="CW74" s="404">
        <f t="shared" si="422"/>
        <v>55093.9928</v>
      </c>
      <c r="CX74" s="422">
        <v>79.342699999999994</v>
      </c>
      <c r="CY74" s="423">
        <v>77.007800000000003</v>
      </c>
      <c r="CZ74" s="500">
        <f t="shared" si="423"/>
        <v>16899.9951</v>
      </c>
      <c r="DA74" s="404">
        <f t="shared" si="424"/>
        <v>19868.0124</v>
      </c>
      <c r="DB74" s="422">
        <v>0</v>
      </c>
      <c r="DC74" s="423">
        <v>0</v>
      </c>
      <c r="DD74" s="500">
        <f t="shared" si="425"/>
        <v>0</v>
      </c>
      <c r="DE74" s="404">
        <f t="shared" si="426"/>
        <v>0</v>
      </c>
      <c r="DF74" s="500">
        <f t="shared" si="427"/>
        <v>77.312633366733465</v>
      </c>
      <c r="DG74" s="404">
        <f t="shared" si="428"/>
        <v>75.338698693467336</v>
      </c>
      <c r="DH74" s="500">
        <f t="shared" si="429"/>
        <v>77158.008099999992</v>
      </c>
      <c r="DI74" s="404">
        <f t="shared" si="430"/>
        <v>74962.0052</v>
      </c>
      <c r="DJ74" s="500">
        <f t="shared" si="431"/>
        <v>1211</v>
      </c>
      <c r="DK74" s="404">
        <f t="shared" si="432"/>
        <v>1206</v>
      </c>
      <c r="DL74" s="500">
        <f t="shared" si="433"/>
        <v>1211</v>
      </c>
      <c r="DM74" s="404">
        <f t="shared" si="434"/>
        <v>1206</v>
      </c>
      <c r="DN74" s="236">
        <f t="shared" si="435"/>
        <v>4.2605229562345173</v>
      </c>
      <c r="DO74" s="237">
        <f t="shared" si="436"/>
        <v>4.1894406301824203</v>
      </c>
      <c r="DP74" s="500">
        <f t="shared" si="437"/>
        <v>5159.4933000000001</v>
      </c>
      <c r="DQ74" s="404">
        <f t="shared" si="438"/>
        <v>5052.4653999999991</v>
      </c>
      <c r="DR74" s="500">
        <f t="shared" si="439"/>
        <v>75.937248389760526</v>
      </c>
      <c r="DS74" s="404">
        <f t="shared" si="440"/>
        <v>74.205641044776115</v>
      </c>
      <c r="DT74" s="500">
        <f t="shared" si="441"/>
        <v>91960.007799999992</v>
      </c>
      <c r="DU74" s="404">
        <f t="shared" si="442"/>
        <v>89492.003100000002</v>
      </c>
      <c r="DV74" s="422">
        <v>501</v>
      </c>
      <c r="DW74" s="423">
        <v>504</v>
      </c>
      <c r="DX74" s="500">
        <f t="shared" si="443"/>
        <v>501</v>
      </c>
      <c r="DY74" s="404">
        <f t="shared" si="444"/>
        <v>504</v>
      </c>
      <c r="DZ74" s="422">
        <v>264</v>
      </c>
      <c r="EA74" s="423">
        <v>225</v>
      </c>
      <c r="EB74" s="500">
        <f t="shared" si="445"/>
        <v>264</v>
      </c>
      <c r="EC74" s="404">
        <f t="shared" si="446"/>
        <v>225</v>
      </c>
      <c r="ED74" s="422">
        <v>0</v>
      </c>
      <c r="EE74" s="423">
        <v>0</v>
      </c>
      <c r="EF74" s="500">
        <f t="shared" si="447"/>
        <v>0</v>
      </c>
      <c r="EG74" s="404">
        <f t="shared" si="448"/>
        <v>0</v>
      </c>
      <c r="EH74" s="500">
        <f t="shared" si="449"/>
        <v>765</v>
      </c>
      <c r="EI74" s="404">
        <f t="shared" si="450"/>
        <v>729</v>
      </c>
      <c r="EJ74" s="500">
        <f t="shared" si="451"/>
        <v>765</v>
      </c>
      <c r="EK74" s="404">
        <f t="shared" si="452"/>
        <v>729</v>
      </c>
      <c r="EL74" s="424">
        <v>2.4980000000000002</v>
      </c>
      <c r="EM74" s="425">
        <v>2.3075000000000001</v>
      </c>
      <c r="EN74" s="500">
        <f t="shared" si="453"/>
        <v>1251.498</v>
      </c>
      <c r="EO74" s="404">
        <f t="shared" si="454"/>
        <v>1162.98</v>
      </c>
      <c r="EP74" s="424">
        <v>3.1496</v>
      </c>
      <c r="EQ74" s="425">
        <v>3.2711000000000001</v>
      </c>
      <c r="ER74" s="500">
        <f t="shared" si="455"/>
        <v>831.49440000000004</v>
      </c>
      <c r="ES74" s="404">
        <f t="shared" si="456"/>
        <v>735.99750000000006</v>
      </c>
      <c r="ET74" s="424">
        <v>0</v>
      </c>
      <c r="EU74" s="425">
        <v>0</v>
      </c>
      <c r="EV74" s="500">
        <f t="shared" si="457"/>
        <v>0</v>
      </c>
      <c r="EW74" s="404">
        <f t="shared" si="458"/>
        <v>0</v>
      </c>
      <c r="EX74" s="236">
        <f t="shared" si="459"/>
        <v>2.7228658823529415</v>
      </c>
      <c r="EY74" s="237">
        <f t="shared" si="460"/>
        <v>2.6049074074074072</v>
      </c>
      <c r="EZ74" s="500">
        <f t="shared" si="461"/>
        <v>2082.9924000000001</v>
      </c>
      <c r="FA74" s="404">
        <f t="shared" si="462"/>
        <v>1898.9775</v>
      </c>
      <c r="FB74" s="422">
        <v>46.117800000000003</v>
      </c>
      <c r="FC74" s="423">
        <v>45.081299999999999</v>
      </c>
      <c r="FD74" s="500">
        <f t="shared" si="463"/>
        <v>23105.017800000001</v>
      </c>
      <c r="FE74" s="404">
        <f t="shared" si="464"/>
        <v>22720.975200000001</v>
      </c>
      <c r="FF74" s="422">
        <v>42.738599999999998</v>
      </c>
      <c r="FG74" s="423">
        <v>46.44</v>
      </c>
      <c r="FH74" s="500">
        <f t="shared" si="465"/>
        <v>11282.990399999999</v>
      </c>
      <c r="FI74" s="404">
        <f t="shared" si="466"/>
        <v>10449</v>
      </c>
      <c r="FJ74" s="422">
        <v>0</v>
      </c>
      <c r="FK74" s="423">
        <v>0</v>
      </c>
      <c r="FL74" s="500">
        <f t="shared" si="467"/>
        <v>0</v>
      </c>
      <c r="FM74" s="404">
        <f t="shared" si="468"/>
        <v>0</v>
      </c>
      <c r="FN74" s="500">
        <f t="shared" si="469"/>
        <v>44.951644705882352</v>
      </c>
      <c r="FO74" s="404">
        <f t="shared" si="470"/>
        <v>45.500651851851856</v>
      </c>
      <c r="FP74" s="500">
        <f t="shared" si="471"/>
        <v>34388.008199999997</v>
      </c>
      <c r="FQ74" s="404">
        <f t="shared" si="472"/>
        <v>33169.975200000001</v>
      </c>
      <c r="FR74" s="422">
        <v>250</v>
      </c>
      <c r="FS74" s="423">
        <v>290</v>
      </c>
      <c r="FT74" s="500">
        <f t="shared" si="473"/>
        <v>250</v>
      </c>
      <c r="FU74" s="404">
        <f t="shared" si="474"/>
        <v>290</v>
      </c>
      <c r="FV74" s="424">
        <v>3.67</v>
      </c>
      <c r="FW74" s="425">
        <v>3.6793</v>
      </c>
      <c r="FX74" s="500">
        <f t="shared" si="475"/>
        <v>917.5</v>
      </c>
      <c r="FY74" s="404">
        <f t="shared" si="476"/>
        <v>1066.9970000000001</v>
      </c>
      <c r="FZ74" s="424">
        <v>62.356000000000002</v>
      </c>
      <c r="GA74" s="425">
        <v>61.831000000000003</v>
      </c>
      <c r="GB74" s="500">
        <f t="shared" si="477"/>
        <v>15589</v>
      </c>
      <c r="GC74" s="404">
        <f t="shared" si="478"/>
        <v>17930.990000000002</v>
      </c>
      <c r="GD74" s="510">
        <f t="shared" si="479"/>
        <v>1448</v>
      </c>
      <c r="GE74" s="404">
        <f t="shared" si="480"/>
        <v>1394</v>
      </c>
      <c r="GF74" s="500">
        <f t="shared" si="481"/>
        <v>1448</v>
      </c>
      <c r="GG74" s="404">
        <f t="shared" si="482"/>
        <v>1394</v>
      </c>
      <c r="GH74" s="500">
        <f t="shared" si="483"/>
        <v>4988.9917999999998</v>
      </c>
      <c r="GI74" s="404">
        <f t="shared" si="484"/>
        <v>4570.9490999999998</v>
      </c>
      <c r="GJ74" s="500">
        <f t="shared" si="485"/>
        <v>94600.031199999998</v>
      </c>
      <c r="GK74" s="404">
        <f t="shared" si="486"/>
        <v>88424.967199999999</v>
      </c>
      <c r="GL74" s="510">
        <f t="shared" si="487"/>
        <v>526</v>
      </c>
      <c r="GM74" s="404">
        <f t="shared" si="488"/>
        <v>540</v>
      </c>
      <c r="GN74" s="500">
        <f t="shared" si="489"/>
        <v>526</v>
      </c>
      <c r="GO74" s="404">
        <f t="shared" si="490"/>
        <v>540</v>
      </c>
      <c r="GP74" s="500">
        <f t="shared" si="491"/>
        <v>2251.4939000000004</v>
      </c>
      <c r="GQ74" s="404">
        <f t="shared" si="492"/>
        <v>2379.4938000000002</v>
      </c>
      <c r="GR74" s="500">
        <f t="shared" si="493"/>
        <v>31626.984799999998</v>
      </c>
      <c r="GS74" s="404">
        <f t="shared" si="494"/>
        <v>34173.011100000003</v>
      </c>
      <c r="GT74" s="510">
        <f t="shared" si="495"/>
        <v>1974</v>
      </c>
      <c r="GU74" s="404">
        <f t="shared" si="496"/>
        <v>1934</v>
      </c>
      <c r="GV74" s="500">
        <f t="shared" si="497"/>
        <v>1974</v>
      </c>
      <c r="GW74" s="404">
        <f t="shared" si="498"/>
        <v>1934</v>
      </c>
      <c r="GX74" s="500">
        <f t="shared" si="499"/>
        <v>7240.4857000000002</v>
      </c>
      <c r="GY74" s="404">
        <f t="shared" si="500"/>
        <v>6950.4429</v>
      </c>
      <c r="GZ74" s="500">
        <f t="shared" si="501"/>
        <v>126227.016</v>
      </c>
      <c r="HA74" s="404">
        <f t="shared" si="502"/>
        <v>122597.9783</v>
      </c>
      <c r="HB74" s="510">
        <f t="shared" si="503"/>
        <v>2</v>
      </c>
      <c r="HC74" s="404">
        <f t="shared" si="504"/>
        <v>1</v>
      </c>
      <c r="HD74" s="500">
        <f t="shared" si="505"/>
        <v>2</v>
      </c>
      <c r="HE74" s="404">
        <f t="shared" si="506"/>
        <v>1</v>
      </c>
      <c r="HF74" s="500">
        <f t="shared" si="507"/>
        <v>2</v>
      </c>
      <c r="HG74" s="404">
        <f t="shared" si="508"/>
        <v>1</v>
      </c>
      <c r="HH74" s="500">
        <f t="shared" si="509"/>
        <v>121</v>
      </c>
      <c r="HI74" s="404">
        <f t="shared" si="510"/>
        <v>64</v>
      </c>
      <c r="HJ74" s="510">
        <f t="shared" si="511"/>
        <v>8159.9857000000002</v>
      </c>
      <c r="HK74" s="404">
        <f t="shared" si="512"/>
        <v>8018.4398999999994</v>
      </c>
      <c r="HL74" s="500">
        <f t="shared" si="513"/>
        <v>141937.016</v>
      </c>
      <c r="HM74" s="404">
        <f t="shared" si="514"/>
        <v>140592.96830000001</v>
      </c>
    </row>
    <row r="75" spans="1:221">
      <c r="A75" s="511" t="s">
        <v>543</v>
      </c>
      <c r="B75" s="512" t="s">
        <v>714</v>
      </c>
      <c r="C75" s="525" t="s">
        <v>708</v>
      </c>
      <c r="D75" s="514">
        <v>138187</v>
      </c>
      <c r="E75" s="522">
        <v>7</v>
      </c>
      <c r="F75" s="422">
        <v>6050</v>
      </c>
      <c r="G75" s="423">
        <v>6169</v>
      </c>
      <c r="H75" s="422">
        <v>133</v>
      </c>
      <c r="I75" s="423">
        <v>118</v>
      </c>
      <c r="J75" s="500">
        <f t="shared" si="365"/>
        <v>5917</v>
      </c>
      <c r="K75" s="404">
        <f t="shared" si="366"/>
        <v>6051</v>
      </c>
      <c r="L75" s="422">
        <v>60</v>
      </c>
      <c r="M75" s="423">
        <v>60</v>
      </c>
      <c r="N75" s="500">
        <f t="shared" si="367"/>
        <v>5917</v>
      </c>
      <c r="O75" s="404">
        <f t="shared" si="368"/>
        <v>6051</v>
      </c>
      <c r="P75" s="500">
        <f t="shared" si="369"/>
        <v>5917</v>
      </c>
      <c r="Q75" s="404">
        <f t="shared" si="370"/>
        <v>6051</v>
      </c>
      <c r="R75" s="422">
        <v>387</v>
      </c>
      <c r="S75" s="423">
        <v>382</v>
      </c>
      <c r="T75" s="500">
        <f t="shared" si="371"/>
        <v>387</v>
      </c>
      <c r="U75" s="404">
        <f t="shared" si="372"/>
        <v>382</v>
      </c>
      <c r="V75" s="422">
        <v>173</v>
      </c>
      <c r="W75" s="423">
        <v>204</v>
      </c>
      <c r="X75" s="500">
        <f t="shared" si="373"/>
        <v>173</v>
      </c>
      <c r="Y75" s="404">
        <f t="shared" si="374"/>
        <v>204</v>
      </c>
      <c r="Z75" s="422">
        <v>66</v>
      </c>
      <c r="AA75" s="423">
        <v>30</v>
      </c>
      <c r="AB75" s="500">
        <f t="shared" si="375"/>
        <v>66</v>
      </c>
      <c r="AC75" s="404">
        <f t="shared" si="376"/>
        <v>30</v>
      </c>
      <c r="AD75" s="500">
        <f t="shared" si="377"/>
        <v>626</v>
      </c>
      <c r="AE75" s="404">
        <f t="shared" si="378"/>
        <v>616</v>
      </c>
      <c r="AF75" s="500">
        <f t="shared" si="379"/>
        <v>626</v>
      </c>
      <c r="AG75" s="404">
        <f t="shared" si="380"/>
        <v>616</v>
      </c>
      <c r="AH75" s="424">
        <v>2.7623000000000002</v>
      </c>
      <c r="AI75" s="425">
        <v>2.7330000000000001</v>
      </c>
      <c r="AJ75" s="500">
        <f t="shared" si="381"/>
        <v>1069.0101</v>
      </c>
      <c r="AK75" s="404">
        <f t="shared" si="382"/>
        <v>1044.0060000000001</v>
      </c>
      <c r="AL75" s="424">
        <v>2.9912999999999998</v>
      </c>
      <c r="AM75" s="425">
        <v>2.8799000000000001</v>
      </c>
      <c r="AN75" s="500">
        <f t="shared" si="383"/>
        <v>517.49490000000003</v>
      </c>
      <c r="AO75" s="404">
        <f t="shared" si="384"/>
        <v>587.49959999999999</v>
      </c>
      <c r="AP75" s="424">
        <v>0.99239999999999995</v>
      </c>
      <c r="AQ75" s="425">
        <v>1</v>
      </c>
      <c r="AR75" s="500">
        <f t="shared" si="385"/>
        <v>65.498400000000004</v>
      </c>
      <c r="AS75" s="404">
        <f t="shared" si="386"/>
        <v>30</v>
      </c>
      <c r="AT75" s="236">
        <f t="shared" si="387"/>
        <v>2.638983067092652</v>
      </c>
      <c r="AU75" s="237">
        <f t="shared" si="388"/>
        <v>2.6972493506493507</v>
      </c>
      <c r="AV75" s="500">
        <f t="shared" si="389"/>
        <v>1652.0034000000001</v>
      </c>
      <c r="AW75" s="404">
        <f t="shared" si="390"/>
        <v>1661.5056</v>
      </c>
      <c r="AX75" s="422">
        <v>71.428899999999999</v>
      </c>
      <c r="AY75" s="423">
        <v>69.994799999999998</v>
      </c>
      <c r="AZ75" s="500">
        <f t="shared" si="391"/>
        <v>27642.9843</v>
      </c>
      <c r="BA75" s="404">
        <f t="shared" si="392"/>
        <v>26738.013599999998</v>
      </c>
      <c r="BB75" s="422">
        <v>68.127200000000002</v>
      </c>
      <c r="BC75" s="423">
        <v>68.073499999999996</v>
      </c>
      <c r="BD75" s="500">
        <f t="shared" si="393"/>
        <v>11786.0056</v>
      </c>
      <c r="BE75" s="404">
        <f t="shared" si="394"/>
        <v>13886.993999999999</v>
      </c>
      <c r="BF75" s="422">
        <v>60.181800000000003</v>
      </c>
      <c r="BG75" s="423">
        <v>53.966700000000003</v>
      </c>
      <c r="BH75" s="500">
        <f t="shared" si="395"/>
        <v>3971.9988000000003</v>
      </c>
      <c r="BI75" s="404">
        <f t="shared" si="396"/>
        <v>1619.0010000000002</v>
      </c>
      <c r="BJ75" s="500">
        <f t="shared" si="397"/>
        <v>69.330652875399366</v>
      </c>
      <c r="BK75" s="404">
        <f t="shared" si="398"/>
        <v>68.577936038961042</v>
      </c>
      <c r="BL75" s="500">
        <f t="shared" si="399"/>
        <v>43400.988700000002</v>
      </c>
      <c r="BM75" s="404">
        <f t="shared" si="400"/>
        <v>42244.008600000001</v>
      </c>
      <c r="BN75" s="422">
        <v>2378</v>
      </c>
      <c r="BO75" s="423">
        <v>2490</v>
      </c>
      <c r="BP75" s="500">
        <f t="shared" si="401"/>
        <v>2378</v>
      </c>
      <c r="BQ75" s="404">
        <f t="shared" si="402"/>
        <v>2490</v>
      </c>
      <c r="BR75" s="422">
        <v>736</v>
      </c>
      <c r="BS75" s="423">
        <v>857</v>
      </c>
      <c r="BT75" s="500">
        <f t="shared" si="403"/>
        <v>736</v>
      </c>
      <c r="BU75" s="404">
        <f t="shared" si="404"/>
        <v>857</v>
      </c>
      <c r="BV75" s="422">
        <v>0</v>
      </c>
      <c r="BW75" s="423">
        <v>0</v>
      </c>
      <c r="BX75" s="500">
        <f t="shared" si="405"/>
        <v>0</v>
      </c>
      <c r="BY75" s="404">
        <f t="shared" si="406"/>
        <v>0</v>
      </c>
      <c r="BZ75" s="500">
        <f t="shared" si="407"/>
        <v>3114</v>
      </c>
      <c r="CA75" s="404">
        <f t="shared" si="408"/>
        <v>3347</v>
      </c>
      <c r="CB75" s="500">
        <f t="shared" si="409"/>
        <v>3114</v>
      </c>
      <c r="CC75" s="404">
        <f t="shared" si="410"/>
        <v>3347</v>
      </c>
      <c r="CD75" s="424">
        <v>3.9758</v>
      </c>
      <c r="CE75" s="425">
        <v>3.9218999999999999</v>
      </c>
      <c r="CF75" s="500">
        <f t="shared" si="411"/>
        <v>9454.4524000000001</v>
      </c>
      <c r="CG75" s="404">
        <f t="shared" si="412"/>
        <v>9765.530999999999</v>
      </c>
      <c r="CH75" s="424">
        <v>5.3505000000000003</v>
      </c>
      <c r="CI75" s="425">
        <v>5.1855000000000002</v>
      </c>
      <c r="CJ75" s="500">
        <f t="shared" si="413"/>
        <v>3937.9680000000003</v>
      </c>
      <c r="CK75" s="404">
        <f t="shared" si="414"/>
        <v>4443.9735000000001</v>
      </c>
      <c r="CL75" s="424">
        <v>0</v>
      </c>
      <c r="CM75" s="425">
        <v>0</v>
      </c>
      <c r="CN75" s="500">
        <f t="shared" si="415"/>
        <v>0</v>
      </c>
      <c r="CO75" s="404">
        <f t="shared" si="416"/>
        <v>0</v>
      </c>
      <c r="CP75" s="500">
        <f t="shared" si="417"/>
        <v>4.3007130378933853</v>
      </c>
      <c r="CQ75" s="237">
        <f t="shared" si="418"/>
        <v>4.2454450253958766</v>
      </c>
      <c r="CR75" s="500">
        <f t="shared" si="419"/>
        <v>13392.420400000003</v>
      </c>
      <c r="CS75" s="404">
        <f t="shared" si="420"/>
        <v>14209.504499999999</v>
      </c>
      <c r="CT75" s="422">
        <v>74.8583</v>
      </c>
      <c r="CU75" s="423">
        <v>73.562200000000004</v>
      </c>
      <c r="CV75" s="500">
        <f t="shared" si="421"/>
        <v>178013.0374</v>
      </c>
      <c r="CW75" s="404">
        <f t="shared" si="422"/>
        <v>183169.878</v>
      </c>
      <c r="CX75" s="422">
        <v>76.827399999999997</v>
      </c>
      <c r="CY75" s="423">
        <v>74.965000000000003</v>
      </c>
      <c r="CZ75" s="500">
        <f t="shared" si="423"/>
        <v>56544.966399999998</v>
      </c>
      <c r="DA75" s="404">
        <f t="shared" si="424"/>
        <v>64245.005000000005</v>
      </c>
      <c r="DB75" s="422">
        <v>0</v>
      </c>
      <c r="DC75" s="423">
        <v>0</v>
      </c>
      <c r="DD75" s="500">
        <f t="shared" si="425"/>
        <v>0</v>
      </c>
      <c r="DE75" s="404">
        <f t="shared" si="426"/>
        <v>0</v>
      </c>
      <c r="DF75" s="500">
        <f t="shared" si="427"/>
        <v>75.323700642260761</v>
      </c>
      <c r="DG75" s="404">
        <f t="shared" si="428"/>
        <v>73.921387212429039</v>
      </c>
      <c r="DH75" s="500">
        <f t="shared" si="429"/>
        <v>234558.00380000001</v>
      </c>
      <c r="DI75" s="404">
        <f t="shared" si="430"/>
        <v>247414.883</v>
      </c>
      <c r="DJ75" s="500">
        <f t="shared" si="431"/>
        <v>3740</v>
      </c>
      <c r="DK75" s="404">
        <f t="shared" si="432"/>
        <v>3963</v>
      </c>
      <c r="DL75" s="500">
        <f t="shared" si="433"/>
        <v>3740</v>
      </c>
      <c r="DM75" s="404">
        <f t="shared" si="434"/>
        <v>3963</v>
      </c>
      <c r="DN75" s="236">
        <f t="shared" si="435"/>
        <v>4.0225732085561505</v>
      </c>
      <c r="DO75" s="237">
        <f t="shared" si="436"/>
        <v>4.0047968962906886</v>
      </c>
      <c r="DP75" s="500">
        <f t="shared" si="437"/>
        <v>15044.423800000002</v>
      </c>
      <c r="DQ75" s="404">
        <f t="shared" si="438"/>
        <v>15871.0101</v>
      </c>
      <c r="DR75" s="500">
        <f t="shared" si="439"/>
        <v>74.320586229946528</v>
      </c>
      <c r="DS75" s="404">
        <f t="shared" si="440"/>
        <v>73.090812919505424</v>
      </c>
      <c r="DT75" s="500">
        <f t="shared" si="441"/>
        <v>277958.99249999999</v>
      </c>
      <c r="DU75" s="404">
        <f t="shared" si="442"/>
        <v>289658.89159999997</v>
      </c>
      <c r="DV75" s="422">
        <v>1051</v>
      </c>
      <c r="DW75" s="423">
        <v>956</v>
      </c>
      <c r="DX75" s="500">
        <f t="shared" si="443"/>
        <v>1051</v>
      </c>
      <c r="DY75" s="404">
        <f t="shared" si="444"/>
        <v>956</v>
      </c>
      <c r="DZ75" s="422">
        <v>812</v>
      </c>
      <c r="EA75" s="423">
        <v>845</v>
      </c>
      <c r="EB75" s="500">
        <f t="shared" si="445"/>
        <v>812</v>
      </c>
      <c r="EC75" s="404">
        <f t="shared" si="446"/>
        <v>845</v>
      </c>
      <c r="ED75" s="422">
        <v>0</v>
      </c>
      <c r="EE75" s="423">
        <v>0</v>
      </c>
      <c r="EF75" s="500">
        <f t="shared" si="447"/>
        <v>0</v>
      </c>
      <c r="EG75" s="404">
        <f t="shared" si="448"/>
        <v>0</v>
      </c>
      <c r="EH75" s="500">
        <f t="shared" si="449"/>
        <v>1863</v>
      </c>
      <c r="EI75" s="404">
        <f t="shared" si="450"/>
        <v>1801</v>
      </c>
      <c r="EJ75" s="500">
        <f t="shared" si="451"/>
        <v>1863</v>
      </c>
      <c r="EK75" s="404">
        <f t="shared" si="452"/>
        <v>1801</v>
      </c>
      <c r="EL75" s="424">
        <v>2.7406999999999999</v>
      </c>
      <c r="EM75" s="425">
        <v>2.6516999999999999</v>
      </c>
      <c r="EN75" s="500">
        <f t="shared" si="453"/>
        <v>2880.4757</v>
      </c>
      <c r="EO75" s="404">
        <f t="shared" si="454"/>
        <v>2535.0252</v>
      </c>
      <c r="EP75" s="424">
        <v>3.6095999999999999</v>
      </c>
      <c r="EQ75" s="425">
        <v>3.5444</v>
      </c>
      <c r="ER75" s="500">
        <f t="shared" si="455"/>
        <v>2930.9951999999998</v>
      </c>
      <c r="ES75" s="404">
        <f t="shared" si="456"/>
        <v>2995.018</v>
      </c>
      <c r="ET75" s="424">
        <v>0</v>
      </c>
      <c r="EU75" s="425">
        <v>0</v>
      </c>
      <c r="EV75" s="500">
        <f t="shared" si="457"/>
        <v>0</v>
      </c>
      <c r="EW75" s="404">
        <f t="shared" si="458"/>
        <v>0</v>
      </c>
      <c r="EX75" s="236">
        <f t="shared" si="459"/>
        <v>3.1194154052603329</v>
      </c>
      <c r="EY75" s="237">
        <f t="shared" si="460"/>
        <v>3.0705403664630762</v>
      </c>
      <c r="EZ75" s="500">
        <f t="shared" si="461"/>
        <v>5811.4709000000003</v>
      </c>
      <c r="FA75" s="404">
        <f t="shared" si="462"/>
        <v>5530.0432000000001</v>
      </c>
      <c r="FB75" s="422">
        <v>48.107500000000002</v>
      </c>
      <c r="FC75" s="423">
        <v>47.918399999999998</v>
      </c>
      <c r="FD75" s="500">
        <f t="shared" si="463"/>
        <v>50560.982499999998</v>
      </c>
      <c r="FE75" s="404">
        <f t="shared" si="464"/>
        <v>45809.990399999995</v>
      </c>
      <c r="FF75" s="422">
        <v>45.151499999999999</v>
      </c>
      <c r="FG75" s="423">
        <v>44.939599999999999</v>
      </c>
      <c r="FH75" s="500">
        <f t="shared" si="465"/>
        <v>36663.017999999996</v>
      </c>
      <c r="FI75" s="404">
        <f t="shared" si="466"/>
        <v>37973.962</v>
      </c>
      <c r="FJ75" s="422">
        <v>0</v>
      </c>
      <c r="FK75" s="423">
        <v>0</v>
      </c>
      <c r="FL75" s="500">
        <f t="shared" si="467"/>
        <v>0</v>
      </c>
      <c r="FM75" s="404">
        <f t="shared" si="468"/>
        <v>0</v>
      </c>
      <c r="FN75" s="500">
        <f t="shared" si="469"/>
        <v>46.819109232420821</v>
      </c>
      <c r="FO75" s="404">
        <f t="shared" si="470"/>
        <v>46.520795335924483</v>
      </c>
      <c r="FP75" s="500">
        <f t="shared" si="471"/>
        <v>87224.000499999995</v>
      </c>
      <c r="FQ75" s="404">
        <f t="shared" si="472"/>
        <v>83783.952399999995</v>
      </c>
      <c r="FR75" s="422">
        <v>314</v>
      </c>
      <c r="FS75" s="423">
        <v>287</v>
      </c>
      <c r="FT75" s="500">
        <f t="shared" si="473"/>
        <v>314</v>
      </c>
      <c r="FU75" s="404">
        <f t="shared" si="474"/>
        <v>287</v>
      </c>
      <c r="FV75" s="424">
        <v>4.7373000000000003</v>
      </c>
      <c r="FW75" s="425">
        <v>4.5313999999999997</v>
      </c>
      <c r="FX75" s="500">
        <f t="shared" si="475"/>
        <v>1487.5122000000001</v>
      </c>
      <c r="FY75" s="404">
        <f t="shared" si="476"/>
        <v>1300.5118</v>
      </c>
      <c r="FZ75" s="424">
        <v>70.700599999999994</v>
      </c>
      <c r="GA75" s="425">
        <v>66.693399999999997</v>
      </c>
      <c r="GB75" s="500">
        <f t="shared" si="477"/>
        <v>22199.988399999998</v>
      </c>
      <c r="GC75" s="404">
        <f t="shared" si="478"/>
        <v>19141.005799999999</v>
      </c>
      <c r="GD75" s="510">
        <f t="shared" si="479"/>
        <v>3816</v>
      </c>
      <c r="GE75" s="404">
        <f t="shared" si="480"/>
        <v>3828</v>
      </c>
      <c r="GF75" s="500">
        <f t="shared" si="481"/>
        <v>3816</v>
      </c>
      <c r="GG75" s="404">
        <f t="shared" si="482"/>
        <v>3828</v>
      </c>
      <c r="GH75" s="500">
        <f t="shared" si="483"/>
        <v>13403.938200000001</v>
      </c>
      <c r="GI75" s="404">
        <f t="shared" si="484"/>
        <v>13344.562199999998</v>
      </c>
      <c r="GJ75" s="500">
        <f t="shared" si="485"/>
        <v>256217.00420000002</v>
      </c>
      <c r="GK75" s="404">
        <f t="shared" si="486"/>
        <v>255717.88199999998</v>
      </c>
      <c r="GL75" s="510">
        <f t="shared" si="487"/>
        <v>1721</v>
      </c>
      <c r="GM75" s="404">
        <f t="shared" si="488"/>
        <v>1906</v>
      </c>
      <c r="GN75" s="500">
        <f t="shared" si="489"/>
        <v>1721</v>
      </c>
      <c r="GO75" s="404">
        <f t="shared" si="490"/>
        <v>1906</v>
      </c>
      <c r="GP75" s="500">
        <f t="shared" si="491"/>
        <v>7386.4580999999998</v>
      </c>
      <c r="GQ75" s="404">
        <f t="shared" si="492"/>
        <v>8026.4911000000002</v>
      </c>
      <c r="GR75" s="500">
        <f t="shared" si="493"/>
        <v>104993.98999999999</v>
      </c>
      <c r="GS75" s="404">
        <f t="shared" si="494"/>
        <v>116105.96100000001</v>
      </c>
      <c r="GT75" s="510">
        <f t="shared" si="495"/>
        <v>5537</v>
      </c>
      <c r="GU75" s="404">
        <f t="shared" si="496"/>
        <v>5734</v>
      </c>
      <c r="GV75" s="500">
        <f t="shared" si="497"/>
        <v>5537</v>
      </c>
      <c r="GW75" s="404">
        <f t="shared" si="498"/>
        <v>5734</v>
      </c>
      <c r="GX75" s="500">
        <f t="shared" si="499"/>
        <v>20790.3963</v>
      </c>
      <c r="GY75" s="404">
        <f t="shared" si="500"/>
        <v>21371.0533</v>
      </c>
      <c r="GZ75" s="500">
        <f t="shared" si="501"/>
        <v>361210.99420000002</v>
      </c>
      <c r="HA75" s="404">
        <f t="shared" si="502"/>
        <v>371823.84299999999</v>
      </c>
      <c r="HB75" s="510">
        <f t="shared" si="503"/>
        <v>66</v>
      </c>
      <c r="HC75" s="404">
        <f t="shared" si="504"/>
        <v>30</v>
      </c>
      <c r="HD75" s="500">
        <f t="shared" si="505"/>
        <v>66</v>
      </c>
      <c r="HE75" s="404">
        <f t="shared" si="506"/>
        <v>30</v>
      </c>
      <c r="HF75" s="500">
        <f t="shared" si="507"/>
        <v>65.498400000000004</v>
      </c>
      <c r="HG75" s="404">
        <f t="shared" si="508"/>
        <v>30</v>
      </c>
      <c r="HH75" s="500">
        <f t="shared" si="509"/>
        <v>3971.9988000000003</v>
      </c>
      <c r="HI75" s="404">
        <f t="shared" si="510"/>
        <v>1619.0010000000002</v>
      </c>
      <c r="HJ75" s="510">
        <f t="shared" si="511"/>
        <v>22343.406900000005</v>
      </c>
      <c r="HK75" s="404">
        <f t="shared" si="512"/>
        <v>22701.5651</v>
      </c>
      <c r="HL75" s="500">
        <f t="shared" si="513"/>
        <v>387382.98139999999</v>
      </c>
      <c r="HM75" s="404">
        <f t="shared" si="514"/>
        <v>392583.84979999997</v>
      </c>
    </row>
    <row r="76" spans="1:221">
      <c r="A76" s="511" t="s">
        <v>543</v>
      </c>
      <c r="B76" s="512" t="s">
        <v>715</v>
      </c>
      <c r="C76" s="518" t="s">
        <v>716</v>
      </c>
      <c r="D76" s="514">
        <v>135160</v>
      </c>
      <c r="E76" s="514">
        <v>9</v>
      </c>
      <c r="F76" s="422">
        <v>264</v>
      </c>
      <c r="G76" s="423">
        <v>286</v>
      </c>
      <c r="H76" s="422">
        <v>5</v>
      </c>
      <c r="I76" s="423">
        <v>7</v>
      </c>
      <c r="J76" s="500">
        <f t="shared" si="365"/>
        <v>259</v>
      </c>
      <c r="K76" s="404">
        <f t="shared" si="366"/>
        <v>279</v>
      </c>
      <c r="L76" s="422">
        <v>60</v>
      </c>
      <c r="M76" s="423">
        <v>60</v>
      </c>
      <c r="N76" s="500">
        <f t="shared" si="367"/>
        <v>259</v>
      </c>
      <c r="O76" s="404">
        <f t="shared" si="368"/>
        <v>279</v>
      </c>
      <c r="P76" s="500">
        <f t="shared" si="369"/>
        <v>259</v>
      </c>
      <c r="Q76" s="404">
        <f t="shared" si="370"/>
        <v>279</v>
      </c>
      <c r="R76" s="422">
        <v>69</v>
      </c>
      <c r="S76" s="423">
        <v>82</v>
      </c>
      <c r="T76" s="500">
        <f t="shared" si="371"/>
        <v>69</v>
      </c>
      <c r="U76" s="404">
        <f t="shared" si="372"/>
        <v>82</v>
      </c>
      <c r="V76" s="422">
        <v>15</v>
      </c>
      <c r="W76" s="423">
        <v>27</v>
      </c>
      <c r="X76" s="500">
        <f t="shared" si="373"/>
        <v>15</v>
      </c>
      <c r="Y76" s="404">
        <f t="shared" si="374"/>
        <v>27</v>
      </c>
      <c r="Z76" s="422">
        <v>37</v>
      </c>
      <c r="AA76" s="423">
        <v>39</v>
      </c>
      <c r="AB76" s="500">
        <f t="shared" si="375"/>
        <v>37</v>
      </c>
      <c r="AC76" s="404">
        <f t="shared" si="376"/>
        <v>39</v>
      </c>
      <c r="AD76" s="500">
        <f t="shared" si="377"/>
        <v>121</v>
      </c>
      <c r="AE76" s="404">
        <f t="shared" si="378"/>
        <v>148</v>
      </c>
      <c r="AF76" s="500">
        <f t="shared" si="379"/>
        <v>121</v>
      </c>
      <c r="AG76" s="404">
        <f t="shared" si="380"/>
        <v>148</v>
      </c>
      <c r="AH76" s="424">
        <v>2.5724999999999998</v>
      </c>
      <c r="AI76" s="425">
        <v>2.3902000000000001</v>
      </c>
      <c r="AJ76" s="500">
        <f t="shared" si="381"/>
        <v>177.5025</v>
      </c>
      <c r="AK76" s="404">
        <f t="shared" si="382"/>
        <v>195.99639999999999</v>
      </c>
      <c r="AL76" s="424">
        <v>1.7</v>
      </c>
      <c r="AM76" s="425">
        <v>2.0556000000000001</v>
      </c>
      <c r="AN76" s="500">
        <f t="shared" si="383"/>
        <v>25.5</v>
      </c>
      <c r="AO76" s="404">
        <f t="shared" si="384"/>
        <v>55.501200000000004</v>
      </c>
      <c r="AP76" s="424">
        <v>0.56759999999999999</v>
      </c>
      <c r="AQ76" s="425">
        <v>0.56410000000000005</v>
      </c>
      <c r="AR76" s="500">
        <f t="shared" si="385"/>
        <v>21.001200000000001</v>
      </c>
      <c r="AS76" s="404">
        <f t="shared" si="386"/>
        <v>21.9999</v>
      </c>
      <c r="AT76" s="236">
        <f t="shared" si="387"/>
        <v>1.8512702479338843</v>
      </c>
      <c r="AU76" s="237">
        <f t="shared" si="388"/>
        <v>1.8479560810810811</v>
      </c>
      <c r="AV76" s="500">
        <f t="shared" si="389"/>
        <v>224.00370000000001</v>
      </c>
      <c r="AW76" s="404">
        <f t="shared" si="390"/>
        <v>273.4975</v>
      </c>
      <c r="AX76" s="422">
        <v>72.014499999999998</v>
      </c>
      <c r="AY76" s="423">
        <v>70.670699999999997</v>
      </c>
      <c r="AZ76" s="500">
        <f t="shared" si="391"/>
        <v>4969.0005000000001</v>
      </c>
      <c r="BA76" s="404">
        <f t="shared" si="392"/>
        <v>5794.9973999999993</v>
      </c>
      <c r="BB76" s="422">
        <v>69.466700000000003</v>
      </c>
      <c r="BC76" s="423">
        <v>74.185199999999995</v>
      </c>
      <c r="BD76" s="500">
        <f t="shared" si="393"/>
        <v>1042.0005000000001</v>
      </c>
      <c r="BE76" s="404">
        <f t="shared" si="394"/>
        <v>2003.0003999999999</v>
      </c>
      <c r="BF76" s="422">
        <v>68.675700000000006</v>
      </c>
      <c r="BG76" s="423">
        <v>66.333299999999994</v>
      </c>
      <c r="BH76" s="500">
        <f t="shared" si="395"/>
        <v>2541.0009</v>
      </c>
      <c r="BI76" s="404">
        <f t="shared" si="396"/>
        <v>2586.9986999999996</v>
      </c>
      <c r="BJ76" s="500">
        <f t="shared" si="397"/>
        <v>70.677701652892551</v>
      </c>
      <c r="BK76" s="404">
        <f t="shared" si="398"/>
        <v>70.168895270270269</v>
      </c>
      <c r="BL76" s="500">
        <f t="shared" si="399"/>
        <v>8552.0018999999993</v>
      </c>
      <c r="BM76" s="404">
        <f t="shared" si="400"/>
        <v>10384.996499999999</v>
      </c>
      <c r="BN76" s="422">
        <v>55</v>
      </c>
      <c r="BO76" s="423">
        <v>60</v>
      </c>
      <c r="BP76" s="500">
        <f t="shared" si="401"/>
        <v>55</v>
      </c>
      <c r="BQ76" s="404">
        <f t="shared" si="402"/>
        <v>60</v>
      </c>
      <c r="BR76" s="422">
        <v>29</v>
      </c>
      <c r="BS76" s="423">
        <v>27</v>
      </c>
      <c r="BT76" s="500">
        <f t="shared" si="403"/>
        <v>29</v>
      </c>
      <c r="BU76" s="404">
        <f t="shared" si="404"/>
        <v>27</v>
      </c>
      <c r="BV76" s="422">
        <v>0</v>
      </c>
      <c r="BW76" s="423">
        <v>0</v>
      </c>
      <c r="BX76" s="500">
        <f t="shared" si="405"/>
        <v>0</v>
      </c>
      <c r="BY76" s="404">
        <f t="shared" si="406"/>
        <v>0</v>
      </c>
      <c r="BZ76" s="500">
        <f t="shared" si="407"/>
        <v>84</v>
      </c>
      <c r="CA76" s="404">
        <f t="shared" si="408"/>
        <v>87</v>
      </c>
      <c r="CB76" s="500">
        <f t="shared" si="409"/>
        <v>84</v>
      </c>
      <c r="CC76" s="404">
        <f t="shared" si="410"/>
        <v>87</v>
      </c>
      <c r="CD76" s="424">
        <v>4.3727</v>
      </c>
      <c r="CE76" s="425">
        <v>4.3417000000000003</v>
      </c>
      <c r="CF76" s="500">
        <f t="shared" si="411"/>
        <v>240.49850000000001</v>
      </c>
      <c r="CG76" s="404">
        <f t="shared" si="412"/>
        <v>260.50200000000001</v>
      </c>
      <c r="CH76" s="424">
        <v>6.2759</v>
      </c>
      <c r="CI76" s="425">
        <v>5.3888999999999996</v>
      </c>
      <c r="CJ76" s="500">
        <f t="shared" si="413"/>
        <v>182.00110000000001</v>
      </c>
      <c r="CK76" s="404">
        <f t="shared" si="414"/>
        <v>145.50029999999998</v>
      </c>
      <c r="CL76" s="424">
        <v>0</v>
      </c>
      <c r="CM76" s="425">
        <v>0</v>
      </c>
      <c r="CN76" s="500">
        <f t="shared" si="415"/>
        <v>0</v>
      </c>
      <c r="CO76" s="404">
        <f t="shared" si="416"/>
        <v>0</v>
      </c>
      <c r="CP76" s="500">
        <f t="shared" si="417"/>
        <v>5.029757142857143</v>
      </c>
      <c r="CQ76" s="237">
        <f t="shared" si="418"/>
        <v>4.6666931034482761</v>
      </c>
      <c r="CR76" s="500">
        <f t="shared" si="419"/>
        <v>422.49959999999999</v>
      </c>
      <c r="CS76" s="404">
        <f t="shared" si="420"/>
        <v>406.00230000000005</v>
      </c>
      <c r="CT76" s="422">
        <v>74.618200000000002</v>
      </c>
      <c r="CU76" s="423">
        <v>75.816699999999997</v>
      </c>
      <c r="CV76" s="500">
        <f t="shared" si="421"/>
        <v>4104.0010000000002</v>
      </c>
      <c r="CW76" s="404">
        <f t="shared" si="422"/>
        <v>4549.0019999999995</v>
      </c>
      <c r="CX76" s="422">
        <v>75.482799999999997</v>
      </c>
      <c r="CY76" s="423">
        <v>77.777799999999999</v>
      </c>
      <c r="CZ76" s="500">
        <f t="shared" si="423"/>
        <v>2189.0011999999997</v>
      </c>
      <c r="DA76" s="404">
        <f t="shared" si="424"/>
        <v>2100.0005999999998</v>
      </c>
      <c r="DB76" s="422">
        <v>0</v>
      </c>
      <c r="DC76" s="423">
        <v>0</v>
      </c>
      <c r="DD76" s="500">
        <f t="shared" si="425"/>
        <v>0</v>
      </c>
      <c r="DE76" s="404">
        <f t="shared" si="426"/>
        <v>0</v>
      </c>
      <c r="DF76" s="500">
        <f t="shared" si="427"/>
        <v>74.916692857142863</v>
      </c>
      <c r="DG76" s="404">
        <f t="shared" si="428"/>
        <v>76.425317241379304</v>
      </c>
      <c r="DH76" s="500">
        <f t="shared" si="429"/>
        <v>6293.0022000000008</v>
      </c>
      <c r="DI76" s="404">
        <f t="shared" si="430"/>
        <v>6649.0025999999998</v>
      </c>
      <c r="DJ76" s="500">
        <f t="shared" si="431"/>
        <v>205</v>
      </c>
      <c r="DK76" s="404">
        <f t="shared" si="432"/>
        <v>235</v>
      </c>
      <c r="DL76" s="500">
        <f t="shared" si="433"/>
        <v>205</v>
      </c>
      <c r="DM76" s="404">
        <f t="shared" si="434"/>
        <v>235</v>
      </c>
      <c r="DN76" s="236">
        <f t="shared" si="435"/>
        <v>3.1536746341463413</v>
      </c>
      <c r="DO76" s="237">
        <f t="shared" si="436"/>
        <v>2.8914885106382981</v>
      </c>
      <c r="DP76" s="500">
        <f t="shared" si="437"/>
        <v>646.50329999999997</v>
      </c>
      <c r="DQ76" s="404">
        <f t="shared" si="438"/>
        <v>679.49980000000005</v>
      </c>
      <c r="DR76" s="500">
        <f t="shared" si="439"/>
        <v>72.414654146341462</v>
      </c>
      <c r="DS76" s="404">
        <f t="shared" si="440"/>
        <v>72.485102553191496</v>
      </c>
      <c r="DT76" s="500">
        <f t="shared" si="441"/>
        <v>14845.0041</v>
      </c>
      <c r="DU76" s="404">
        <f t="shared" si="442"/>
        <v>17033.999100000001</v>
      </c>
      <c r="DV76" s="422">
        <v>27</v>
      </c>
      <c r="DW76" s="423">
        <v>16</v>
      </c>
      <c r="DX76" s="500">
        <f t="shared" si="443"/>
        <v>27</v>
      </c>
      <c r="DY76" s="404">
        <f t="shared" si="444"/>
        <v>16</v>
      </c>
      <c r="DZ76" s="422">
        <v>15</v>
      </c>
      <c r="EA76" s="423">
        <v>16</v>
      </c>
      <c r="EB76" s="500">
        <f t="shared" si="445"/>
        <v>15</v>
      </c>
      <c r="EC76" s="404">
        <f t="shared" si="446"/>
        <v>16</v>
      </c>
      <c r="ED76" s="422">
        <v>0</v>
      </c>
      <c r="EE76" s="423">
        <v>0</v>
      </c>
      <c r="EF76" s="500">
        <f t="shared" si="447"/>
        <v>0</v>
      </c>
      <c r="EG76" s="404">
        <f t="shared" si="448"/>
        <v>0</v>
      </c>
      <c r="EH76" s="500">
        <f t="shared" si="449"/>
        <v>42</v>
      </c>
      <c r="EI76" s="404">
        <f t="shared" si="450"/>
        <v>32</v>
      </c>
      <c r="EJ76" s="500">
        <f t="shared" si="451"/>
        <v>42</v>
      </c>
      <c r="EK76" s="404">
        <f t="shared" si="452"/>
        <v>32</v>
      </c>
      <c r="EL76" s="424">
        <v>3.5185</v>
      </c>
      <c r="EM76" s="425">
        <v>2.875</v>
      </c>
      <c r="EN76" s="500">
        <f t="shared" si="453"/>
        <v>94.999499999999998</v>
      </c>
      <c r="EO76" s="404">
        <f t="shared" si="454"/>
        <v>46</v>
      </c>
      <c r="EP76" s="424">
        <v>3.4666999999999999</v>
      </c>
      <c r="EQ76" s="425">
        <v>3.3437999999999999</v>
      </c>
      <c r="ER76" s="500">
        <f t="shared" si="455"/>
        <v>52.000499999999995</v>
      </c>
      <c r="ES76" s="404">
        <f t="shared" si="456"/>
        <v>53.500799999999998</v>
      </c>
      <c r="ET76" s="424">
        <v>0</v>
      </c>
      <c r="EU76" s="425">
        <v>0</v>
      </c>
      <c r="EV76" s="500">
        <f t="shared" si="457"/>
        <v>0</v>
      </c>
      <c r="EW76" s="404">
        <f t="shared" si="458"/>
        <v>0</v>
      </c>
      <c r="EX76" s="236">
        <f t="shared" si="459"/>
        <v>3.5</v>
      </c>
      <c r="EY76" s="237">
        <f t="shared" si="460"/>
        <v>3.1093999999999999</v>
      </c>
      <c r="EZ76" s="500">
        <f t="shared" si="461"/>
        <v>147</v>
      </c>
      <c r="FA76" s="404">
        <f t="shared" si="462"/>
        <v>99.500799999999998</v>
      </c>
      <c r="FB76" s="422">
        <v>58.555599999999998</v>
      </c>
      <c r="FC76" s="423">
        <v>51.4375</v>
      </c>
      <c r="FD76" s="500">
        <f t="shared" si="463"/>
        <v>1581.0011999999999</v>
      </c>
      <c r="FE76" s="404">
        <f t="shared" si="464"/>
        <v>823</v>
      </c>
      <c r="FF76" s="422">
        <v>54.2</v>
      </c>
      <c r="FG76" s="423">
        <v>51.125</v>
      </c>
      <c r="FH76" s="500">
        <f t="shared" si="465"/>
        <v>813</v>
      </c>
      <c r="FI76" s="404">
        <f t="shared" si="466"/>
        <v>818</v>
      </c>
      <c r="FJ76" s="422">
        <v>0</v>
      </c>
      <c r="FK76" s="423">
        <v>0</v>
      </c>
      <c r="FL76" s="500">
        <f t="shared" si="467"/>
        <v>0</v>
      </c>
      <c r="FM76" s="404">
        <f t="shared" si="468"/>
        <v>0</v>
      </c>
      <c r="FN76" s="500">
        <f t="shared" si="469"/>
        <v>57.000028571428565</v>
      </c>
      <c r="FO76" s="404">
        <f t="shared" si="470"/>
        <v>51.28125</v>
      </c>
      <c r="FP76" s="500">
        <f t="shared" si="471"/>
        <v>2394.0011999999997</v>
      </c>
      <c r="FQ76" s="404">
        <f t="shared" si="472"/>
        <v>1641</v>
      </c>
      <c r="FR76" s="422">
        <v>12</v>
      </c>
      <c r="FS76" s="423">
        <v>12</v>
      </c>
      <c r="FT76" s="500">
        <f t="shared" si="473"/>
        <v>12</v>
      </c>
      <c r="FU76" s="404">
        <f t="shared" si="474"/>
        <v>12</v>
      </c>
      <c r="FV76" s="424">
        <v>7.4583000000000004</v>
      </c>
      <c r="FW76" s="425">
        <v>7.1666999999999996</v>
      </c>
      <c r="FX76" s="500">
        <f t="shared" si="475"/>
        <v>89.499600000000001</v>
      </c>
      <c r="FY76" s="404">
        <f t="shared" si="476"/>
        <v>86.000399999999999</v>
      </c>
      <c r="FZ76" s="424">
        <v>78.416700000000006</v>
      </c>
      <c r="GA76" s="425">
        <v>75.833299999999994</v>
      </c>
      <c r="GB76" s="500">
        <f t="shared" si="477"/>
        <v>941.00040000000013</v>
      </c>
      <c r="GC76" s="404">
        <f t="shared" si="478"/>
        <v>909.99959999999987</v>
      </c>
      <c r="GD76" s="510">
        <f t="shared" si="479"/>
        <v>151</v>
      </c>
      <c r="GE76" s="404">
        <f t="shared" si="480"/>
        <v>158</v>
      </c>
      <c r="GF76" s="500">
        <f t="shared" si="481"/>
        <v>151</v>
      </c>
      <c r="GG76" s="404">
        <f t="shared" si="482"/>
        <v>158</v>
      </c>
      <c r="GH76" s="500">
        <f t="shared" si="483"/>
        <v>513.00049999999999</v>
      </c>
      <c r="GI76" s="404">
        <f t="shared" si="484"/>
        <v>502.4984</v>
      </c>
      <c r="GJ76" s="500">
        <f t="shared" si="485"/>
        <v>10654.002700000001</v>
      </c>
      <c r="GK76" s="404">
        <f t="shared" si="486"/>
        <v>11166.999399999999</v>
      </c>
      <c r="GL76" s="510">
        <f t="shared" si="487"/>
        <v>59</v>
      </c>
      <c r="GM76" s="404">
        <f t="shared" si="488"/>
        <v>70</v>
      </c>
      <c r="GN76" s="500">
        <f t="shared" si="489"/>
        <v>59</v>
      </c>
      <c r="GO76" s="404">
        <f t="shared" si="490"/>
        <v>70</v>
      </c>
      <c r="GP76" s="500">
        <f t="shared" si="491"/>
        <v>259.5016</v>
      </c>
      <c r="GQ76" s="404">
        <f t="shared" si="492"/>
        <v>254.50229999999999</v>
      </c>
      <c r="GR76" s="500">
        <f t="shared" si="493"/>
        <v>4044.0016999999998</v>
      </c>
      <c r="GS76" s="404">
        <f t="shared" si="494"/>
        <v>4921.0010000000002</v>
      </c>
      <c r="GT76" s="510">
        <f t="shared" si="495"/>
        <v>210</v>
      </c>
      <c r="GU76" s="404">
        <f t="shared" si="496"/>
        <v>228</v>
      </c>
      <c r="GV76" s="500">
        <f t="shared" si="497"/>
        <v>210</v>
      </c>
      <c r="GW76" s="404">
        <f t="shared" si="498"/>
        <v>228</v>
      </c>
      <c r="GX76" s="500">
        <f t="shared" si="499"/>
        <v>772.50209999999993</v>
      </c>
      <c r="GY76" s="404">
        <f t="shared" si="500"/>
        <v>757.00070000000005</v>
      </c>
      <c r="GZ76" s="500">
        <f t="shared" si="501"/>
        <v>14698.004400000002</v>
      </c>
      <c r="HA76" s="404">
        <f t="shared" si="502"/>
        <v>16088.000399999999</v>
      </c>
      <c r="HB76" s="510">
        <f t="shared" si="503"/>
        <v>37</v>
      </c>
      <c r="HC76" s="404">
        <f t="shared" si="504"/>
        <v>39</v>
      </c>
      <c r="HD76" s="500">
        <f t="shared" si="505"/>
        <v>37</v>
      </c>
      <c r="HE76" s="404">
        <f t="shared" si="506"/>
        <v>39</v>
      </c>
      <c r="HF76" s="500">
        <f t="shared" si="507"/>
        <v>21.001200000000001</v>
      </c>
      <c r="HG76" s="404">
        <f t="shared" si="508"/>
        <v>21.9999</v>
      </c>
      <c r="HH76" s="500">
        <f t="shared" si="509"/>
        <v>2541.0009</v>
      </c>
      <c r="HI76" s="404">
        <f t="shared" si="510"/>
        <v>2586.9986999999996</v>
      </c>
      <c r="HJ76" s="510">
        <f t="shared" si="511"/>
        <v>883.00289999999995</v>
      </c>
      <c r="HK76" s="404">
        <f t="shared" si="512"/>
        <v>865.00100000000009</v>
      </c>
      <c r="HL76" s="500">
        <f t="shared" si="513"/>
        <v>18180.005700000002</v>
      </c>
      <c r="HM76" s="404">
        <f t="shared" si="514"/>
        <v>19584.9987</v>
      </c>
    </row>
    <row r="77" spans="1:221">
      <c r="A77" s="511" t="s">
        <v>543</v>
      </c>
      <c r="B77" s="512" t="s">
        <v>717</v>
      </c>
      <c r="C77" s="517" t="s">
        <v>710</v>
      </c>
      <c r="D77" s="514">
        <v>135188</v>
      </c>
      <c r="E77" s="514">
        <v>9</v>
      </c>
      <c r="F77" s="422">
        <v>524</v>
      </c>
      <c r="G77" s="423">
        <v>525</v>
      </c>
      <c r="H77" s="422">
        <v>9</v>
      </c>
      <c r="I77" s="423">
        <v>10</v>
      </c>
      <c r="J77" s="500">
        <f t="shared" si="365"/>
        <v>515</v>
      </c>
      <c r="K77" s="404">
        <f t="shared" si="366"/>
        <v>515</v>
      </c>
      <c r="L77" s="422">
        <v>60</v>
      </c>
      <c r="M77" s="423">
        <v>60</v>
      </c>
      <c r="N77" s="500">
        <f t="shared" si="367"/>
        <v>515</v>
      </c>
      <c r="O77" s="404">
        <f t="shared" si="368"/>
        <v>515</v>
      </c>
      <c r="P77" s="500">
        <f t="shared" si="369"/>
        <v>515</v>
      </c>
      <c r="Q77" s="404">
        <f t="shared" si="370"/>
        <v>515</v>
      </c>
      <c r="R77" s="422">
        <v>104</v>
      </c>
      <c r="S77" s="423">
        <v>93</v>
      </c>
      <c r="T77" s="500">
        <f t="shared" si="371"/>
        <v>104</v>
      </c>
      <c r="U77" s="404">
        <f t="shared" si="372"/>
        <v>93</v>
      </c>
      <c r="V77" s="422">
        <v>41</v>
      </c>
      <c r="W77" s="423">
        <v>36</v>
      </c>
      <c r="X77" s="500">
        <f t="shared" si="373"/>
        <v>41</v>
      </c>
      <c r="Y77" s="404">
        <f t="shared" si="374"/>
        <v>36</v>
      </c>
      <c r="Z77" s="422">
        <v>17</v>
      </c>
      <c r="AA77" s="423">
        <v>2</v>
      </c>
      <c r="AB77" s="500">
        <f t="shared" si="375"/>
        <v>17</v>
      </c>
      <c r="AC77" s="404">
        <f t="shared" si="376"/>
        <v>2</v>
      </c>
      <c r="AD77" s="500">
        <f t="shared" si="377"/>
        <v>162</v>
      </c>
      <c r="AE77" s="404">
        <f t="shared" si="378"/>
        <v>131</v>
      </c>
      <c r="AF77" s="500">
        <f t="shared" si="379"/>
        <v>162</v>
      </c>
      <c r="AG77" s="404">
        <f t="shared" si="380"/>
        <v>131</v>
      </c>
      <c r="AH77" s="424">
        <v>2.6154000000000002</v>
      </c>
      <c r="AI77" s="425">
        <v>2.4462000000000002</v>
      </c>
      <c r="AJ77" s="500">
        <f t="shared" si="381"/>
        <v>272.0016</v>
      </c>
      <c r="AK77" s="404">
        <f t="shared" si="382"/>
        <v>227.4966</v>
      </c>
      <c r="AL77" s="424">
        <v>2.5366</v>
      </c>
      <c r="AM77" s="425">
        <v>3.2082999999999999</v>
      </c>
      <c r="AN77" s="500">
        <f t="shared" si="383"/>
        <v>104.00059999999999</v>
      </c>
      <c r="AO77" s="404">
        <f t="shared" si="384"/>
        <v>115.4988</v>
      </c>
      <c r="AP77" s="424">
        <v>1</v>
      </c>
      <c r="AQ77" s="425">
        <v>0.75</v>
      </c>
      <c r="AR77" s="500">
        <f t="shared" si="385"/>
        <v>17</v>
      </c>
      <c r="AS77" s="404">
        <f t="shared" si="386"/>
        <v>1.5</v>
      </c>
      <c r="AT77" s="236">
        <f t="shared" si="387"/>
        <v>2.4259395061728397</v>
      </c>
      <c r="AU77" s="237">
        <f t="shared" si="388"/>
        <v>2.6297358778625957</v>
      </c>
      <c r="AV77" s="500">
        <f t="shared" si="389"/>
        <v>393.00220000000002</v>
      </c>
      <c r="AW77" s="404">
        <f t="shared" si="390"/>
        <v>344.49540000000002</v>
      </c>
      <c r="AX77" s="422">
        <v>68.096199999999996</v>
      </c>
      <c r="AY77" s="423">
        <v>68.956999999999994</v>
      </c>
      <c r="AZ77" s="500">
        <f t="shared" si="391"/>
        <v>7082.0047999999997</v>
      </c>
      <c r="BA77" s="404">
        <f t="shared" si="392"/>
        <v>6413.0009999999993</v>
      </c>
      <c r="BB77" s="422">
        <v>72.829300000000003</v>
      </c>
      <c r="BC77" s="423">
        <v>70.361099999999993</v>
      </c>
      <c r="BD77" s="500">
        <f t="shared" si="393"/>
        <v>2986.0013000000004</v>
      </c>
      <c r="BE77" s="404">
        <f t="shared" si="394"/>
        <v>2532.9995999999996</v>
      </c>
      <c r="BF77" s="422">
        <v>64.352900000000005</v>
      </c>
      <c r="BG77" s="423">
        <v>63.5</v>
      </c>
      <c r="BH77" s="500">
        <f t="shared" si="395"/>
        <v>1093.9993000000002</v>
      </c>
      <c r="BI77" s="404">
        <f t="shared" si="396"/>
        <v>127</v>
      </c>
      <c r="BJ77" s="500">
        <f t="shared" si="397"/>
        <v>68.901267901234561</v>
      </c>
      <c r="BK77" s="404">
        <f t="shared" si="398"/>
        <v>69.259546564885497</v>
      </c>
      <c r="BL77" s="500">
        <f t="shared" si="399"/>
        <v>11162.005399999998</v>
      </c>
      <c r="BM77" s="404">
        <f t="shared" si="400"/>
        <v>9073.0005999999994</v>
      </c>
      <c r="BN77" s="422">
        <v>132</v>
      </c>
      <c r="BO77" s="423">
        <v>150</v>
      </c>
      <c r="BP77" s="500">
        <f t="shared" si="401"/>
        <v>132</v>
      </c>
      <c r="BQ77" s="404">
        <f t="shared" si="402"/>
        <v>150</v>
      </c>
      <c r="BR77" s="422">
        <v>75</v>
      </c>
      <c r="BS77" s="423">
        <v>90</v>
      </c>
      <c r="BT77" s="500">
        <f t="shared" si="403"/>
        <v>75</v>
      </c>
      <c r="BU77" s="404">
        <f t="shared" si="404"/>
        <v>90</v>
      </c>
      <c r="BV77" s="422">
        <v>0</v>
      </c>
      <c r="BW77" s="423">
        <v>0</v>
      </c>
      <c r="BX77" s="500">
        <f t="shared" si="405"/>
        <v>0</v>
      </c>
      <c r="BY77" s="404">
        <f t="shared" si="406"/>
        <v>0</v>
      </c>
      <c r="BZ77" s="500">
        <f t="shared" si="407"/>
        <v>207</v>
      </c>
      <c r="CA77" s="404">
        <f t="shared" si="408"/>
        <v>240</v>
      </c>
      <c r="CB77" s="500">
        <f t="shared" si="409"/>
        <v>207</v>
      </c>
      <c r="CC77" s="404">
        <f t="shared" si="410"/>
        <v>240</v>
      </c>
      <c r="CD77" s="424">
        <v>3.8788</v>
      </c>
      <c r="CE77" s="425">
        <v>4.1266999999999996</v>
      </c>
      <c r="CF77" s="500">
        <f t="shared" si="411"/>
        <v>512.00160000000005</v>
      </c>
      <c r="CG77" s="404">
        <f t="shared" si="412"/>
        <v>619.00499999999988</v>
      </c>
      <c r="CH77" s="424">
        <v>4.72</v>
      </c>
      <c r="CI77" s="425">
        <v>5.45</v>
      </c>
      <c r="CJ77" s="500">
        <f t="shared" si="413"/>
        <v>354</v>
      </c>
      <c r="CK77" s="404">
        <f t="shared" si="414"/>
        <v>490.5</v>
      </c>
      <c r="CL77" s="424">
        <v>0</v>
      </c>
      <c r="CM77" s="425">
        <v>0</v>
      </c>
      <c r="CN77" s="500">
        <f t="shared" si="415"/>
        <v>0</v>
      </c>
      <c r="CO77" s="404">
        <f t="shared" si="416"/>
        <v>0</v>
      </c>
      <c r="CP77" s="500">
        <f t="shared" si="417"/>
        <v>4.1835826086956525</v>
      </c>
      <c r="CQ77" s="237">
        <f t="shared" si="418"/>
        <v>4.6229374999999999</v>
      </c>
      <c r="CR77" s="500">
        <f t="shared" si="419"/>
        <v>866.00160000000005</v>
      </c>
      <c r="CS77" s="404">
        <f t="shared" si="420"/>
        <v>1109.5049999999999</v>
      </c>
      <c r="CT77" s="422">
        <v>76.416700000000006</v>
      </c>
      <c r="CU77" s="423">
        <v>74.86</v>
      </c>
      <c r="CV77" s="500">
        <f t="shared" si="421"/>
        <v>10087.004400000002</v>
      </c>
      <c r="CW77" s="404">
        <f t="shared" si="422"/>
        <v>11229</v>
      </c>
      <c r="CX77" s="422">
        <v>77.599999999999994</v>
      </c>
      <c r="CY77" s="423">
        <v>79.255600000000001</v>
      </c>
      <c r="CZ77" s="500">
        <f t="shared" si="423"/>
        <v>5820</v>
      </c>
      <c r="DA77" s="404">
        <f t="shared" si="424"/>
        <v>7133.0039999999999</v>
      </c>
      <c r="DB77" s="422">
        <v>0</v>
      </c>
      <c r="DC77" s="423">
        <v>0</v>
      </c>
      <c r="DD77" s="500">
        <f t="shared" si="425"/>
        <v>0</v>
      </c>
      <c r="DE77" s="404">
        <f t="shared" si="426"/>
        <v>0</v>
      </c>
      <c r="DF77" s="500">
        <f t="shared" si="427"/>
        <v>76.845431884057973</v>
      </c>
      <c r="DG77" s="404">
        <f t="shared" si="428"/>
        <v>76.508350000000007</v>
      </c>
      <c r="DH77" s="500">
        <f t="shared" si="429"/>
        <v>15907.0044</v>
      </c>
      <c r="DI77" s="404">
        <f t="shared" si="430"/>
        <v>18362.004000000001</v>
      </c>
      <c r="DJ77" s="500">
        <f t="shared" si="431"/>
        <v>369</v>
      </c>
      <c r="DK77" s="404">
        <f t="shared" si="432"/>
        <v>371</v>
      </c>
      <c r="DL77" s="500">
        <f t="shared" si="433"/>
        <v>369</v>
      </c>
      <c r="DM77" s="404">
        <f t="shared" si="434"/>
        <v>371</v>
      </c>
      <c r="DN77" s="236">
        <f t="shared" si="435"/>
        <v>3.4119344173441735</v>
      </c>
      <c r="DO77" s="237">
        <f t="shared" si="436"/>
        <v>3.9191385444743934</v>
      </c>
      <c r="DP77" s="500">
        <f t="shared" si="437"/>
        <v>1259.0038</v>
      </c>
      <c r="DQ77" s="404">
        <f t="shared" si="438"/>
        <v>1454.0003999999999</v>
      </c>
      <c r="DR77" s="500">
        <f t="shared" si="439"/>
        <v>73.357750135501348</v>
      </c>
      <c r="DS77" s="404">
        <f t="shared" si="440"/>
        <v>73.948799460916447</v>
      </c>
      <c r="DT77" s="500">
        <f t="shared" si="441"/>
        <v>27069.009799999996</v>
      </c>
      <c r="DU77" s="404">
        <f t="shared" si="442"/>
        <v>27435.0046</v>
      </c>
      <c r="DV77" s="422">
        <v>58</v>
      </c>
      <c r="DW77" s="423">
        <v>42</v>
      </c>
      <c r="DX77" s="500">
        <f t="shared" si="443"/>
        <v>58</v>
      </c>
      <c r="DY77" s="404">
        <f t="shared" si="444"/>
        <v>42</v>
      </c>
      <c r="DZ77" s="422">
        <v>46</v>
      </c>
      <c r="EA77" s="423">
        <v>60</v>
      </c>
      <c r="EB77" s="500">
        <f t="shared" si="445"/>
        <v>46</v>
      </c>
      <c r="EC77" s="404">
        <f t="shared" si="446"/>
        <v>60</v>
      </c>
      <c r="ED77" s="422">
        <v>0</v>
      </c>
      <c r="EE77" s="423">
        <v>0</v>
      </c>
      <c r="EF77" s="500">
        <f t="shared" si="447"/>
        <v>0</v>
      </c>
      <c r="EG77" s="404">
        <f t="shared" si="448"/>
        <v>0</v>
      </c>
      <c r="EH77" s="500">
        <f t="shared" si="449"/>
        <v>104</v>
      </c>
      <c r="EI77" s="404">
        <f t="shared" si="450"/>
        <v>102</v>
      </c>
      <c r="EJ77" s="500">
        <f t="shared" si="451"/>
        <v>104</v>
      </c>
      <c r="EK77" s="404">
        <f t="shared" si="452"/>
        <v>102</v>
      </c>
      <c r="EL77" s="424">
        <v>2.3620999999999999</v>
      </c>
      <c r="EM77" s="425">
        <v>2.5356999999999998</v>
      </c>
      <c r="EN77" s="500">
        <f t="shared" si="453"/>
        <v>137.0018</v>
      </c>
      <c r="EO77" s="404">
        <f t="shared" si="454"/>
        <v>106.49939999999999</v>
      </c>
      <c r="EP77" s="424">
        <v>3.7717000000000001</v>
      </c>
      <c r="EQ77" s="425">
        <v>3.5916999999999999</v>
      </c>
      <c r="ER77" s="500">
        <f t="shared" si="455"/>
        <v>173.4982</v>
      </c>
      <c r="ES77" s="404">
        <f t="shared" si="456"/>
        <v>215.50199999999998</v>
      </c>
      <c r="ET77" s="424">
        <v>0</v>
      </c>
      <c r="EU77" s="425">
        <v>0</v>
      </c>
      <c r="EV77" s="500">
        <f t="shared" si="457"/>
        <v>0</v>
      </c>
      <c r="EW77" s="404">
        <f t="shared" si="458"/>
        <v>0</v>
      </c>
      <c r="EX77" s="236">
        <f t="shared" si="459"/>
        <v>2.9855769230769229</v>
      </c>
      <c r="EY77" s="237">
        <f t="shared" si="460"/>
        <v>3.1568764705882351</v>
      </c>
      <c r="EZ77" s="500">
        <f t="shared" si="461"/>
        <v>310.5</v>
      </c>
      <c r="FA77" s="404">
        <f t="shared" si="462"/>
        <v>322.00139999999999</v>
      </c>
      <c r="FB77" s="422">
        <v>48.620699999999999</v>
      </c>
      <c r="FC77" s="423">
        <v>48.476199999999999</v>
      </c>
      <c r="FD77" s="500">
        <f t="shared" si="463"/>
        <v>2820.0005999999998</v>
      </c>
      <c r="FE77" s="404">
        <f t="shared" si="464"/>
        <v>2036.0003999999999</v>
      </c>
      <c r="FF77" s="422">
        <v>45.282600000000002</v>
      </c>
      <c r="FG77" s="423">
        <v>48.7</v>
      </c>
      <c r="FH77" s="500">
        <f t="shared" si="465"/>
        <v>2082.9996000000001</v>
      </c>
      <c r="FI77" s="404">
        <f t="shared" si="466"/>
        <v>2922</v>
      </c>
      <c r="FJ77" s="422">
        <v>0</v>
      </c>
      <c r="FK77" s="423">
        <v>0</v>
      </c>
      <c r="FL77" s="500">
        <f t="shared" si="467"/>
        <v>0</v>
      </c>
      <c r="FM77" s="404">
        <f t="shared" si="468"/>
        <v>0</v>
      </c>
      <c r="FN77" s="500">
        <f t="shared" si="469"/>
        <v>47.144232692307696</v>
      </c>
      <c r="FO77" s="404">
        <f t="shared" si="470"/>
        <v>48.607847058823531</v>
      </c>
      <c r="FP77" s="500">
        <f t="shared" si="471"/>
        <v>4903.0002000000004</v>
      </c>
      <c r="FQ77" s="404">
        <f t="shared" si="472"/>
        <v>4958.0003999999999</v>
      </c>
      <c r="FR77" s="422">
        <v>42</v>
      </c>
      <c r="FS77" s="423">
        <v>42</v>
      </c>
      <c r="FT77" s="500">
        <f t="shared" si="473"/>
        <v>42</v>
      </c>
      <c r="FU77" s="404">
        <f t="shared" si="474"/>
        <v>42</v>
      </c>
      <c r="FV77" s="424">
        <v>4.2142999999999997</v>
      </c>
      <c r="FW77" s="425">
        <v>5.7262000000000004</v>
      </c>
      <c r="FX77" s="500">
        <f t="shared" si="475"/>
        <v>177.00059999999999</v>
      </c>
      <c r="FY77" s="404">
        <f t="shared" si="476"/>
        <v>240.50040000000001</v>
      </c>
      <c r="FZ77" s="424">
        <v>71.285700000000006</v>
      </c>
      <c r="GA77" s="425">
        <v>71.595200000000006</v>
      </c>
      <c r="GB77" s="500">
        <f t="shared" si="477"/>
        <v>2993.9994000000002</v>
      </c>
      <c r="GC77" s="404">
        <f t="shared" si="478"/>
        <v>3006.9984000000004</v>
      </c>
      <c r="GD77" s="510">
        <f t="shared" si="479"/>
        <v>294</v>
      </c>
      <c r="GE77" s="404">
        <f t="shared" si="480"/>
        <v>285</v>
      </c>
      <c r="GF77" s="500">
        <f t="shared" si="481"/>
        <v>294</v>
      </c>
      <c r="GG77" s="404">
        <f t="shared" si="482"/>
        <v>285</v>
      </c>
      <c r="GH77" s="500">
        <f t="shared" si="483"/>
        <v>921.00500000000011</v>
      </c>
      <c r="GI77" s="404">
        <f t="shared" si="484"/>
        <v>953.00099999999986</v>
      </c>
      <c r="GJ77" s="500">
        <f t="shared" si="485"/>
        <v>19989.0098</v>
      </c>
      <c r="GK77" s="404">
        <f t="shared" si="486"/>
        <v>19678.001400000001</v>
      </c>
      <c r="GL77" s="510">
        <f t="shared" si="487"/>
        <v>162</v>
      </c>
      <c r="GM77" s="404">
        <f t="shared" si="488"/>
        <v>186</v>
      </c>
      <c r="GN77" s="500">
        <f t="shared" si="489"/>
        <v>162</v>
      </c>
      <c r="GO77" s="404">
        <f t="shared" si="490"/>
        <v>186</v>
      </c>
      <c r="GP77" s="500">
        <f t="shared" si="491"/>
        <v>631.49879999999996</v>
      </c>
      <c r="GQ77" s="404">
        <f t="shared" si="492"/>
        <v>821.50079999999991</v>
      </c>
      <c r="GR77" s="500">
        <f t="shared" si="493"/>
        <v>10889.000899999999</v>
      </c>
      <c r="GS77" s="404">
        <f t="shared" si="494"/>
        <v>12588.0036</v>
      </c>
      <c r="GT77" s="510">
        <f t="shared" si="495"/>
        <v>456</v>
      </c>
      <c r="GU77" s="404">
        <f t="shared" si="496"/>
        <v>471</v>
      </c>
      <c r="GV77" s="500">
        <f t="shared" si="497"/>
        <v>456</v>
      </c>
      <c r="GW77" s="404">
        <f t="shared" si="498"/>
        <v>471</v>
      </c>
      <c r="GX77" s="500">
        <f t="shared" si="499"/>
        <v>1552.5038</v>
      </c>
      <c r="GY77" s="404">
        <f t="shared" si="500"/>
        <v>1774.5017999999998</v>
      </c>
      <c r="GZ77" s="500">
        <f t="shared" si="501"/>
        <v>30878.010699999999</v>
      </c>
      <c r="HA77" s="404">
        <f t="shared" si="502"/>
        <v>32266.005000000001</v>
      </c>
      <c r="HB77" s="510">
        <f t="shared" si="503"/>
        <v>17</v>
      </c>
      <c r="HC77" s="404">
        <f t="shared" si="504"/>
        <v>2</v>
      </c>
      <c r="HD77" s="500">
        <f t="shared" si="505"/>
        <v>17</v>
      </c>
      <c r="HE77" s="404">
        <f t="shared" si="506"/>
        <v>2</v>
      </c>
      <c r="HF77" s="500">
        <f t="shared" si="507"/>
        <v>17</v>
      </c>
      <c r="HG77" s="404">
        <f t="shared" si="508"/>
        <v>1.5</v>
      </c>
      <c r="HH77" s="500">
        <f t="shared" si="509"/>
        <v>1093.9993000000002</v>
      </c>
      <c r="HI77" s="404">
        <f t="shared" si="510"/>
        <v>127</v>
      </c>
      <c r="HJ77" s="510">
        <f t="shared" si="511"/>
        <v>1746.5044</v>
      </c>
      <c r="HK77" s="404">
        <f t="shared" si="512"/>
        <v>2016.5021999999999</v>
      </c>
      <c r="HL77" s="500">
        <f t="shared" si="513"/>
        <v>34966.009399999995</v>
      </c>
      <c r="HM77" s="404">
        <f t="shared" si="514"/>
        <v>35400.003400000001</v>
      </c>
    </row>
    <row r="78" spans="1:221">
      <c r="A78" s="511" t="s">
        <v>543</v>
      </c>
      <c r="B78" s="512" t="s">
        <v>718</v>
      </c>
      <c r="C78" s="517" t="s">
        <v>710</v>
      </c>
      <c r="D78" s="514">
        <v>137315</v>
      </c>
      <c r="E78" s="514">
        <v>9</v>
      </c>
      <c r="F78" s="422">
        <v>245</v>
      </c>
      <c r="G78" s="423">
        <v>330</v>
      </c>
      <c r="H78" s="422">
        <v>1</v>
      </c>
      <c r="I78" s="423">
        <v>2</v>
      </c>
      <c r="J78" s="500">
        <f t="shared" si="365"/>
        <v>244</v>
      </c>
      <c r="K78" s="404">
        <f t="shared" si="366"/>
        <v>328</v>
      </c>
      <c r="L78" s="422">
        <v>60</v>
      </c>
      <c r="M78" s="423">
        <v>60</v>
      </c>
      <c r="N78" s="500">
        <f t="shared" si="367"/>
        <v>244</v>
      </c>
      <c r="O78" s="404">
        <f t="shared" si="368"/>
        <v>328</v>
      </c>
      <c r="P78" s="500">
        <f t="shared" si="369"/>
        <v>244</v>
      </c>
      <c r="Q78" s="404">
        <f t="shared" si="370"/>
        <v>328</v>
      </c>
      <c r="R78" s="422">
        <v>76</v>
      </c>
      <c r="S78" s="423">
        <v>99</v>
      </c>
      <c r="T78" s="500">
        <f t="shared" si="371"/>
        <v>76</v>
      </c>
      <c r="U78" s="404">
        <f t="shared" si="372"/>
        <v>99</v>
      </c>
      <c r="V78" s="422">
        <v>19</v>
      </c>
      <c r="W78" s="423">
        <v>28</v>
      </c>
      <c r="X78" s="500">
        <f t="shared" si="373"/>
        <v>19</v>
      </c>
      <c r="Y78" s="404">
        <f t="shared" si="374"/>
        <v>28</v>
      </c>
      <c r="Z78" s="422">
        <v>0</v>
      </c>
      <c r="AA78" s="423">
        <v>0</v>
      </c>
      <c r="AB78" s="500">
        <f t="shared" si="375"/>
        <v>0</v>
      </c>
      <c r="AC78" s="404">
        <f t="shared" si="376"/>
        <v>0</v>
      </c>
      <c r="AD78" s="500">
        <f t="shared" si="377"/>
        <v>95</v>
      </c>
      <c r="AE78" s="404">
        <f t="shared" si="378"/>
        <v>127</v>
      </c>
      <c r="AF78" s="500">
        <f t="shared" si="379"/>
        <v>95</v>
      </c>
      <c r="AG78" s="404">
        <f t="shared" si="380"/>
        <v>127</v>
      </c>
      <c r="AH78" s="424">
        <v>2.6381999999999999</v>
      </c>
      <c r="AI78" s="425">
        <v>2.9293</v>
      </c>
      <c r="AJ78" s="500">
        <f t="shared" si="381"/>
        <v>200.50319999999999</v>
      </c>
      <c r="AK78" s="404">
        <f t="shared" si="382"/>
        <v>290.00069999999999</v>
      </c>
      <c r="AL78" s="424">
        <v>3.5526</v>
      </c>
      <c r="AM78" s="425">
        <v>3.9821</v>
      </c>
      <c r="AN78" s="500">
        <f t="shared" si="383"/>
        <v>67.499399999999994</v>
      </c>
      <c r="AO78" s="404">
        <f t="shared" si="384"/>
        <v>111.4988</v>
      </c>
      <c r="AP78" s="424">
        <v>0</v>
      </c>
      <c r="AQ78" s="425">
        <v>0</v>
      </c>
      <c r="AR78" s="500">
        <f t="shared" si="385"/>
        <v>0</v>
      </c>
      <c r="AS78" s="404">
        <f t="shared" si="386"/>
        <v>0</v>
      </c>
      <c r="AT78" s="236">
        <f t="shared" si="387"/>
        <v>2.8210799999999998</v>
      </c>
      <c r="AU78" s="237">
        <f t="shared" si="388"/>
        <v>3.1614133858267719</v>
      </c>
      <c r="AV78" s="500">
        <f t="shared" si="389"/>
        <v>268.00259999999997</v>
      </c>
      <c r="AW78" s="404">
        <f t="shared" si="390"/>
        <v>401.49950000000001</v>
      </c>
      <c r="AX78" s="422">
        <v>44.447400000000002</v>
      </c>
      <c r="AY78" s="423">
        <v>48.686900000000001</v>
      </c>
      <c r="AZ78" s="500">
        <f t="shared" si="391"/>
        <v>3378.0024000000003</v>
      </c>
      <c r="BA78" s="404">
        <f t="shared" si="392"/>
        <v>4820.0030999999999</v>
      </c>
      <c r="BB78" s="422">
        <v>39.263199999999998</v>
      </c>
      <c r="BC78" s="423">
        <v>39.821399999999997</v>
      </c>
      <c r="BD78" s="500">
        <f t="shared" si="393"/>
        <v>746.00079999999991</v>
      </c>
      <c r="BE78" s="404">
        <f t="shared" si="394"/>
        <v>1114.9992</v>
      </c>
      <c r="BF78" s="422">
        <v>0</v>
      </c>
      <c r="BG78" s="423">
        <v>0</v>
      </c>
      <c r="BH78" s="500">
        <f t="shared" si="395"/>
        <v>0</v>
      </c>
      <c r="BI78" s="404">
        <f t="shared" si="396"/>
        <v>0</v>
      </c>
      <c r="BJ78" s="500">
        <f t="shared" si="397"/>
        <v>43.410560000000004</v>
      </c>
      <c r="BK78" s="404">
        <f t="shared" si="398"/>
        <v>46.732301574803152</v>
      </c>
      <c r="BL78" s="500">
        <f t="shared" si="399"/>
        <v>4124.0032000000001</v>
      </c>
      <c r="BM78" s="404">
        <f t="shared" si="400"/>
        <v>5935.0023000000001</v>
      </c>
      <c r="BN78" s="422">
        <v>64</v>
      </c>
      <c r="BO78" s="423">
        <v>82</v>
      </c>
      <c r="BP78" s="500">
        <f t="shared" si="401"/>
        <v>64</v>
      </c>
      <c r="BQ78" s="404">
        <f t="shared" si="402"/>
        <v>82</v>
      </c>
      <c r="BR78" s="422">
        <v>25</v>
      </c>
      <c r="BS78" s="423">
        <v>48</v>
      </c>
      <c r="BT78" s="500">
        <f t="shared" si="403"/>
        <v>25</v>
      </c>
      <c r="BU78" s="404">
        <f t="shared" si="404"/>
        <v>48</v>
      </c>
      <c r="BV78" s="422">
        <v>0</v>
      </c>
      <c r="BW78" s="423">
        <v>0</v>
      </c>
      <c r="BX78" s="500">
        <f t="shared" si="405"/>
        <v>0</v>
      </c>
      <c r="BY78" s="404">
        <f t="shared" si="406"/>
        <v>0</v>
      </c>
      <c r="BZ78" s="500">
        <f t="shared" si="407"/>
        <v>89</v>
      </c>
      <c r="CA78" s="404">
        <f t="shared" si="408"/>
        <v>130</v>
      </c>
      <c r="CB78" s="500">
        <f t="shared" si="409"/>
        <v>89</v>
      </c>
      <c r="CC78" s="404">
        <f t="shared" si="410"/>
        <v>130</v>
      </c>
      <c r="CD78" s="424">
        <v>4.0547000000000004</v>
      </c>
      <c r="CE78" s="425">
        <v>3.6158999999999999</v>
      </c>
      <c r="CF78" s="500">
        <f t="shared" si="411"/>
        <v>259.50080000000003</v>
      </c>
      <c r="CG78" s="404">
        <f t="shared" si="412"/>
        <v>296.50380000000001</v>
      </c>
      <c r="CH78" s="424">
        <v>4.84</v>
      </c>
      <c r="CI78" s="425">
        <v>5.8958000000000004</v>
      </c>
      <c r="CJ78" s="500">
        <f t="shared" si="413"/>
        <v>121</v>
      </c>
      <c r="CK78" s="404">
        <f t="shared" si="414"/>
        <v>282.9984</v>
      </c>
      <c r="CL78" s="424">
        <v>0</v>
      </c>
      <c r="CM78" s="425">
        <v>0</v>
      </c>
      <c r="CN78" s="500">
        <f t="shared" si="415"/>
        <v>0</v>
      </c>
      <c r="CO78" s="404">
        <f t="shared" si="416"/>
        <v>0</v>
      </c>
      <c r="CP78" s="500">
        <f t="shared" si="417"/>
        <v>4.2752898876404499</v>
      </c>
      <c r="CQ78" s="237">
        <f t="shared" si="418"/>
        <v>4.4577092307692308</v>
      </c>
      <c r="CR78" s="500">
        <f t="shared" si="419"/>
        <v>380.50080000000003</v>
      </c>
      <c r="CS78" s="404">
        <f t="shared" si="420"/>
        <v>579.50220000000002</v>
      </c>
      <c r="CT78" s="422">
        <v>64.093800000000002</v>
      </c>
      <c r="CU78" s="423">
        <v>64.963399999999993</v>
      </c>
      <c r="CV78" s="500">
        <f t="shared" si="421"/>
        <v>4102.0032000000001</v>
      </c>
      <c r="CW78" s="404">
        <f t="shared" si="422"/>
        <v>5326.9987999999994</v>
      </c>
      <c r="CX78" s="422">
        <v>65.959999999999994</v>
      </c>
      <c r="CY78" s="423">
        <v>66.291700000000006</v>
      </c>
      <c r="CZ78" s="500">
        <f t="shared" si="423"/>
        <v>1648.9999999999998</v>
      </c>
      <c r="DA78" s="404">
        <f t="shared" si="424"/>
        <v>3182.0016000000005</v>
      </c>
      <c r="DB78" s="422">
        <v>0</v>
      </c>
      <c r="DC78" s="423">
        <v>0</v>
      </c>
      <c r="DD78" s="500">
        <f t="shared" si="425"/>
        <v>0</v>
      </c>
      <c r="DE78" s="404">
        <f t="shared" si="426"/>
        <v>0</v>
      </c>
      <c r="DF78" s="500">
        <f t="shared" si="427"/>
        <v>64.618013483146072</v>
      </c>
      <c r="DG78" s="404">
        <f t="shared" si="428"/>
        <v>65.453849230769237</v>
      </c>
      <c r="DH78" s="500">
        <f t="shared" si="429"/>
        <v>5751.0032000000001</v>
      </c>
      <c r="DI78" s="404">
        <f t="shared" si="430"/>
        <v>8509.0004000000008</v>
      </c>
      <c r="DJ78" s="500">
        <f t="shared" si="431"/>
        <v>184</v>
      </c>
      <c r="DK78" s="404">
        <f t="shared" si="432"/>
        <v>257</v>
      </c>
      <c r="DL78" s="500">
        <f t="shared" si="433"/>
        <v>184</v>
      </c>
      <c r="DM78" s="404">
        <f t="shared" si="434"/>
        <v>257</v>
      </c>
      <c r="DN78" s="236">
        <f t="shared" si="435"/>
        <v>3.5244750000000002</v>
      </c>
      <c r="DO78" s="237">
        <f t="shared" si="436"/>
        <v>3.8171272373540859</v>
      </c>
      <c r="DP78" s="500">
        <f t="shared" si="437"/>
        <v>648.50340000000006</v>
      </c>
      <c r="DQ78" s="404">
        <f t="shared" si="438"/>
        <v>981.00170000000003</v>
      </c>
      <c r="DR78" s="500">
        <f t="shared" si="439"/>
        <v>53.668513043478264</v>
      </c>
      <c r="DS78" s="404">
        <f t="shared" si="440"/>
        <v>56.202345136186771</v>
      </c>
      <c r="DT78" s="500">
        <f t="shared" si="441"/>
        <v>9875.0064000000002</v>
      </c>
      <c r="DU78" s="404">
        <f t="shared" si="442"/>
        <v>14444.002700000001</v>
      </c>
      <c r="DV78" s="422">
        <v>5</v>
      </c>
      <c r="DW78" s="423">
        <v>9</v>
      </c>
      <c r="DX78" s="500">
        <f t="shared" si="443"/>
        <v>5</v>
      </c>
      <c r="DY78" s="404">
        <f t="shared" si="444"/>
        <v>9</v>
      </c>
      <c r="DZ78" s="422">
        <v>13</v>
      </c>
      <c r="EA78" s="423">
        <v>14</v>
      </c>
      <c r="EB78" s="500">
        <f t="shared" si="445"/>
        <v>13</v>
      </c>
      <c r="EC78" s="404">
        <f t="shared" si="446"/>
        <v>14</v>
      </c>
      <c r="ED78" s="422">
        <v>0</v>
      </c>
      <c r="EE78" s="423">
        <v>0</v>
      </c>
      <c r="EF78" s="500">
        <f t="shared" si="447"/>
        <v>0</v>
      </c>
      <c r="EG78" s="404">
        <f t="shared" si="448"/>
        <v>0</v>
      </c>
      <c r="EH78" s="500">
        <f t="shared" si="449"/>
        <v>18</v>
      </c>
      <c r="EI78" s="404">
        <f t="shared" si="450"/>
        <v>23</v>
      </c>
      <c r="EJ78" s="500">
        <f t="shared" si="451"/>
        <v>18</v>
      </c>
      <c r="EK78" s="404">
        <f t="shared" si="452"/>
        <v>23</v>
      </c>
      <c r="EL78" s="424">
        <v>3.6</v>
      </c>
      <c r="EM78" s="425">
        <v>2</v>
      </c>
      <c r="EN78" s="500">
        <f t="shared" si="453"/>
        <v>18</v>
      </c>
      <c r="EO78" s="404">
        <f t="shared" si="454"/>
        <v>18</v>
      </c>
      <c r="EP78" s="424">
        <v>4.8845999999999998</v>
      </c>
      <c r="EQ78" s="425">
        <v>4.1786000000000003</v>
      </c>
      <c r="ER78" s="500">
        <f t="shared" si="455"/>
        <v>63.4998</v>
      </c>
      <c r="ES78" s="404">
        <f t="shared" si="456"/>
        <v>58.500400000000006</v>
      </c>
      <c r="ET78" s="424">
        <v>0</v>
      </c>
      <c r="EU78" s="425">
        <v>0</v>
      </c>
      <c r="EV78" s="500">
        <f t="shared" si="457"/>
        <v>0</v>
      </c>
      <c r="EW78" s="404">
        <f t="shared" si="458"/>
        <v>0</v>
      </c>
      <c r="EX78" s="236">
        <f t="shared" si="459"/>
        <v>4.5277666666666665</v>
      </c>
      <c r="EY78" s="237">
        <f t="shared" si="460"/>
        <v>3.3261043478260874</v>
      </c>
      <c r="EZ78" s="500">
        <f t="shared" si="461"/>
        <v>81.499799999999993</v>
      </c>
      <c r="FA78" s="404">
        <f t="shared" si="462"/>
        <v>76.500400000000013</v>
      </c>
      <c r="FB78" s="422">
        <v>32.4</v>
      </c>
      <c r="FC78" s="423">
        <v>33.333300000000001</v>
      </c>
      <c r="FD78" s="500">
        <f t="shared" si="463"/>
        <v>162</v>
      </c>
      <c r="FE78" s="404">
        <f t="shared" si="464"/>
        <v>299.99970000000002</v>
      </c>
      <c r="FF78" s="422">
        <v>29.384599999999999</v>
      </c>
      <c r="FG78" s="423">
        <v>33.428600000000003</v>
      </c>
      <c r="FH78" s="500">
        <f t="shared" si="465"/>
        <v>381.99979999999999</v>
      </c>
      <c r="FI78" s="404">
        <f t="shared" si="466"/>
        <v>468.00040000000001</v>
      </c>
      <c r="FJ78" s="422">
        <v>0</v>
      </c>
      <c r="FK78" s="423">
        <v>0</v>
      </c>
      <c r="FL78" s="500">
        <f t="shared" si="467"/>
        <v>0</v>
      </c>
      <c r="FM78" s="404">
        <f t="shared" si="468"/>
        <v>0</v>
      </c>
      <c r="FN78" s="500">
        <f t="shared" si="469"/>
        <v>30.222211111111115</v>
      </c>
      <c r="FO78" s="404">
        <f t="shared" si="470"/>
        <v>33.391308695652171</v>
      </c>
      <c r="FP78" s="500">
        <f t="shared" si="471"/>
        <v>543.99980000000005</v>
      </c>
      <c r="FQ78" s="404">
        <f t="shared" si="472"/>
        <v>768.00009999999997</v>
      </c>
      <c r="FR78" s="422">
        <v>42</v>
      </c>
      <c r="FS78" s="423">
        <v>48</v>
      </c>
      <c r="FT78" s="500">
        <f t="shared" si="473"/>
        <v>42</v>
      </c>
      <c r="FU78" s="404">
        <f t="shared" si="474"/>
        <v>48</v>
      </c>
      <c r="FV78" s="424">
        <v>3.6071</v>
      </c>
      <c r="FW78" s="425">
        <v>4.6875</v>
      </c>
      <c r="FX78" s="500">
        <f t="shared" si="475"/>
        <v>151.4982</v>
      </c>
      <c r="FY78" s="404">
        <f t="shared" si="476"/>
        <v>225</v>
      </c>
      <c r="FZ78" s="424">
        <v>46.047600000000003</v>
      </c>
      <c r="GA78" s="425">
        <v>51.541699999999999</v>
      </c>
      <c r="GB78" s="500">
        <f t="shared" si="477"/>
        <v>1933.9992000000002</v>
      </c>
      <c r="GC78" s="404">
        <f t="shared" si="478"/>
        <v>2474.0016000000001</v>
      </c>
      <c r="GD78" s="510">
        <f t="shared" si="479"/>
        <v>145</v>
      </c>
      <c r="GE78" s="404">
        <f t="shared" si="480"/>
        <v>190</v>
      </c>
      <c r="GF78" s="500">
        <f t="shared" si="481"/>
        <v>145</v>
      </c>
      <c r="GG78" s="404">
        <f t="shared" si="482"/>
        <v>190</v>
      </c>
      <c r="GH78" s="500">
        <f t="shared" si="483"/>
        <v>478.00400000000002</v>
      </c>
      <c r="GI78" s="404">
        <f t="shared" si="484"/>
        <v>604.50450000000001</v>
      </c>
      <c r="GJ78" s="500">
        <f t="shared" si="485"/>
        <v>7642.0056000000004</v>
      </c>
      <c r="GK78" s="404">
        <f t="shared" si="486"/>
        <v>10447.0016</v>
      </c>
      <c r="GL78" s="510">
        <f t="shared" si="487"/>
        <v>57</v>
      </c>
      <c r="GM78" s="404">
        <f t="shared" si="488"/>
        <v>90</v>
      </c>
      <c r="GN78" s="500">
        <f t="shared" si="489"/>
        <v>57</v>
      </c>
      <c r="GO78" s="404">
        <f t="shared" si="490"/>
        <v>90</v>
      </c>
      <c r="GP78" s="500">
        <f t="shared" si="491"/>
        <v>251.99919999999997</v>
      </c>
      <c r="GQ78" s="404">
        <f t="shared" si="492"/>
        <v>452.99760000000003</v>
      </c>
      <c r="GR78" s="500">
        <f t="shared" si="493"/>
        <v>2777.0005999999998</v>
      </c>
      <c r="GS78" s="404">
        <f t="shared" si="494"/>
        <v>4765.0012000000006</v>
      </c>
      <c r="GT78" s="510">
        <f t="shared" si="495"/>
        <v>202</v>
      </c>
      <c r="GU78" s="404">
        <f t="shared" si="496"/>
        <v>280</v>
      </c>
      <c r="GV78" s="500">
        <f t="shared" si="497"/>
        <v>202</v>
      </c>
      <c r="GW78" s="404">
        <f t="shared" si="498"/>
        <v>280</v>
      </c>
      <c r="GX78" s="500">
        <f t="shared" si="499"/>
        <v>730.00319999999999</v>
      </c>
      <c r="GY78" s="404">
        <f t="shared" si="500"/>
        <v>1057.5021000000002</v>
      </c>
      <c r="GZ78" s="500">
        <f t="shared" si="501"/>
        <v>10419.0062</v>
      </c>
      <c r="HA78" s="404">
        <f t="shared" si="502"/>
        <v>15212.0028</v>
      </c>
      <c r="HB78" s="510">
        <f t="shared" si="503"/>
        <v>0</v>
      </c>
      <c r="HC78" s="404">
        <f t="shared" si="504"/>
        <v>0</v>
      </c>
      <c r="HD78" s="500">
        <f t="shared" si="505"/>
        <v>0</v>
      </c>
      <c r="HE78" s="404">
        <f t="shared" si="506"/>
        <v>0</v>
      </c>
      <c r="HF78" s="500" t="str">
        <f t="shared" si="507"/>
        <v/>
      </c>
      <c r="HG78" s="404" t="str">
        <f t="shared" si="508"/>
        <v/>
      </c>
      <c r="HH78" s="500" t="str">
        <f t="shared" si="509"/>
        <v/>
      </c>
      <c r="HI78" s="404" t="str">
        <f t="shared" si="510"/>
        <v/>
      </c>
      <c r="HJ78" s="510">
        <f t="shared" si="511"/>
        <v>881.5014000000001</v>
      </c>
      <c r="HK78" s="404">
        <f t="shared" si="512"/>
        <v>1282.5021000000002</v>
      </c>
      <c r="HL78" s="500">
        <f t="shared" si="513"/>
        <v>12353.0054</v>
      </c>
      <c r="HM78" s="404">
        <f t="shared" si="514"/>
        <v>17686.004400000002</v>
      </c>
    </row>
    <row r="79" spans="1:221">
      <c r="A79" s="511" t="s">
        <v>543</v>
      </c>
      <c r="B79" s="516" t="s">
        <v>719</v>
      </c>
      <c r="C79" s="517"/>
      <c r="D79" s="514">
        <v>133960</v>
      </c>
      <c r="E79" s="514">
        <v>10</v>
      </c>
      <c r="F79" s="422">
        <v>108</v>
      </c>
      <c r="G79" s="423">
        <v>100</v>
      </c>
      <c r="H79" s="422">
        <v>3</v>
      </c>
      <c r="I79" s="423">
        <v>4</v>
      </c>
      <c r="J79" s="500">
        <f t="shared" si="365"/>
        <v>105</v>
      </c>
      <c r="K79" s="404">
        <f t="shared" si="366"/>
        <v>96</v>
      </c>
      <c r="L79" s="422">
        <v>60</v>
      </c>
      <c r="M79" s="423">
        <v>60</v>
      </c>
      <c r="N79" s="500">
        <f t="shared" si="367"/>
        <v>105</v>
      </c>
      <c r="O79" s="404">
        <f t="shared" si="368"/>
        <v>96</v>
      </c>
      <c r="P79" s="500">
        <f t="shared" si="369"/>
        <v>105</v>
      </c>
      <c r="Q79" s="404">
        <f t="shared" si="370"/>
        <v>96</v>
      </c>
      <c r="R79" s="422">
        <v>8</v>
      </c>
      <c r="S79" s="423">
        <v>12</v>
      </c>
      <c r="T79" s="500">
        <f t="shared" si="371"/>
        <v>8</v>
      </c>
      <c r="U79" s="404">
        <f t="shared" si="372"/>
        <v>12</v>
      </c>
      <c r="V79" s="422">
        <v>5</v>
      </c>
      <c r="W79" s="423">
        <v>6</v>
      </c>
      <c r="X79" s="500">
        <f t="shared" si="373"/>
        <v>5</v>
      </c>
      <c r="Y79" s="404">
        <f t="shared" si="374"/>
        <v>6</v>
      </c>
      <c r="Z79" s="422">
        <v>1</v>
      </c>
      <c r="AA79" s="423">
        <v>1</v>
      </c>
      <c r="AB79" s="500">
        <f t="shared" si="375"/>
        <v>1</v>
      </c>
      <c r="AC79" s="404">
        <f t="shared" si="376"/>
        <v>1</v>
      </c>
      <c r="AD79" s="500">
        <f t="shared" si="377"/>
        <v>14</v>
      </c>
      <c r="AE79" s="404">
        <f t="shared" si="378"/>
        <v>19</v>
      </c>
      <c r="AF79" s="500">
        <f t="shared" si="379"/>
        <v>14</v>
      </c>
      <c r="AG79" s="404">
        <f t="shared" si="380"/>
        <v>19</v>
      </c>
      <c r="AH79" s="424">
        <v>2.375</v>
      </c>
      <c r="AI79" s="425">
        <v>2.6667000000000001</v>
      </c>
      <c r="AJ79" s="500">
        <f t="shared" si="381"/>
        <v>19</v>
      </c>
      <c r="AK79" s="404">
        <f t="shared" si="382"/>
        <v>32.000399999999999</v>
      </c>
      <c r="AL79" s="424">
        <v>4</v>
      </c>
      <c r="AM79" s="425">
        <v>2.1667000000000001</v>
      </c>
      <c r="AN79" s="500">
        <f t="shared" si="383"/>
        <v>20</v>
      </c>
      <c r="AO79" s="404">
        <f t="shared" si="384"/>
        <v>13.0002</v>
      </c>
      <c r="AP79" s="424">
        <v>0.5</v>
      </c>
      <c r="AQ79" s="425">
        <v>1</v>
      </c>
      <c r="AR79" s="500">
        <f t="shared" si="385"/>
        <v>0.5</v>
      </c>
      <c r="AS79" s="404">
        <f t="shared" si="386"/>
        <v>1</v>
      </c>
      <c r="AT79" s="236">
        <f t="shared" si="387"/>
        <v>2.8214285714285716</v>
      </c>
      <c r="AU79" s="237">
        <f t="shared" si="388"/>
        <v>2.4210842105263155</v>
      </c>
      <c r="AV79" s="500">
        <f t="shared" si="389"/>
        <v>39.5</v>
      </c>
      <c r="AW79" s="404">
        <f t="shared" si="390"/>
        <v>46.000599999999991</v>
      </c>
      <c r="AX79" s="422">
        <v>57.875</v>
      </c>
      <c r="AY79" s="423">
        <v>65.5</v>
      </c>
      <c r="AZ79" s="500">
        <f t="shared" si="391"/>
        <v>463</v>
      </c>
      <c r="BA79" s="404">
        <f t="shared" si="392"/>
        <v>786</v>
      </c>
      <c r="BB79" s="422">
        <v>69.599999999999994</v>
      </c>
      <c r="BC79" s="423">
        <v>56.833300000000001</v>
      </c>
      <c r="BD79" s="500">
        <f t="shared" si="393"/>
        <v>348</v>
      </c>
      <c r="BE79" s="404">
        <f t="shared" si="394"/>
        <v>340.99979999999999</v>
      </c>
      <c r="BF79" s="422">
        <v>82</v>
      </c>
      <c r="BG79" s="423">
        <v>55</v>
      </c>
      <c r="BH79" s="500">
        <f t="shared" si="395"/>
        <v>82</v>
      </c>
      <c r="BI79" s="404">
        <f t="shared" si="396"/>
        <v>55</v>
      </c>
      <c r="BJ79" s="500">
        <f t="shared" si="397"/>
        <v>63.785714285714285</v>
      </c>
      <c r="BK79" s="404">
        <f t="shared" si="398"/>
        <v>62.210515789473689</v>
      </c>
      <c r="BL79" s="500">
        <f t="shared" si="399"/>
        <v>893</v>
      </c>
      <c r="BM79" s="404">
        <f t="shared" si="400"/>
        <v>1181.9998000000001</v>
      </c>
      <c r="BN79" s="422">
        <v>26</v>
      </c>
      <c r="BO79" s="423">
        <v>27</v>
      </c>
      <c r="BP79" s="500">
        <f t="shared" si="401"/>
        <v>26</v>
      </c>
      <c r="BQ79" s="404">
        <f t="shared" si="402"/>
        <v>27</v>
      </c>
      <c r="BR79" s="422">
        <v>13</v>
      </c>
      <c r="BS79" s="423">
        <v>10</v>
      </c>
      <c r="BT79" s="500">
        <f t="shared" si="403"/>
        <v>13</v>
      </c>
      <c r="BU79" s="404">
        <f t="shared" si="404"/>
        <v>10</v>
      </c>
      <c r="BV79" s="422">
        <v>0</v>
      </c>
      <c r="BW79" s="423">
        <v>0</v>
      </c>
      <c r="BX79" s="500">
        <f t="shared" si="405"/>
        <v>0</v>
      </c>
      <c r="BY79" s="404">
        <f t="shared" si="406"/>
        <v>0</v>
      </c>
      <c r="BZ79" s="500">
        <f t="shared" si="407"/>
        <v>39</v>
      </c>
      <c r="CA79" s="404">
        <f t="shared" si="408"/>
        <v>37</v>
      </c>
      <c r="CB79" s="500">
        <f t="shared" si="409"/>
        <v>39</v>
      </c>
      <c r="CC79" s="404">
        <f t="shared" si="410"/>
        <v>37</v>
      </c>
      <c r="CD79" s="424">
        <v>3.2692000000000001</v>
      </c>
      <c r="CE79" s="425">
        <v>4.1666999999999996</v>
      </c>
      <c r="CF79" s="500">
        <f t="shared" si="411"/>
        <v>84.999200000000002</v>
      </c>
      <c r="CG79" s="404">
        <f t="shared" si="412"/>
        <v>112.50089999999999</v>
      </c>
      <c r="CH79" s="424">
        <v>6.8076999999999996</v>
      </c>
      <c r="CI79" s="425">
        <v>6.75</v>
      </c>
      <c r="CJ79" s="500">
        <f t="shared" si="413"/>
        <v>88.500099999999989</v>
      </c>
      <c r="CK79" s="404">
        <f t="shared" si="414"/>
        <v>67.5</v>
      </c>
      <c r="CL79" s="424">
        <v>0</v>
      </c>
      <c r="CM79" s="425">
        <v>0</v>
      </c>
      <c r="CN79" s="500">
        <f t="shared" si="415"/>
        <v>0</v>
      </c>
      <c r="CO79" s="404">
        <f t="shared" si="416"/>
        <v>0</v>
      </c>
      <c r="CP79" s="500">
        <f t="shared" si="417"/>
        <v>4.4487000000000005</v>
      </c>
      <c r="CQ79" s="237">
        <f t="shared" si="418"/>
        <v>4.8648891891891894</v>
      </c>
      <c r="CR79" s="500">
        <f t="shared" si="419"/>
        <v>173.49930000000003</v>
      </c>
      <c r="CS79" s="404">
        <f t="shared" si="420"/>
        <v>180.0009</v>
      </c>
      <c r="CT79" s="422">
        <v>66.115399999999994</v>
      </c>
      <c r="CU79" s="423">
        <v>68.407399999999996</v>
      </c>
      <c r="CV79" s="500">
        <f t="shared" si="421"/>
        <v>1719.0003999999999</v>
      </c>
      <c r="CW79" s="404">
        <f t="shared" si="422"/>
        <v>1846.9997999999998</v>
      </c>
      <c r="CX79" s="422">
        <v>63.615400000000001</v>
      </c>
      <c r="CY79" s="423">
        <v>66.8</v>
      </c>
      <c r="CZ79" s="500">
        <f t="shared" si="423"/>
        <v>827.00020000000006</v>
      </c>
      <c r="DA79" s="404">
        <f t="shared" si="424"/>
        <v>668</v>
      </c>
      <c r="DB79" s="422">
        <v>0</v>
      </c>
      <c r="DC79" s="423">
        <v>0</v>
      </c>
      <c r="DD79" s="500">
        <f t="shared" si="425"/>
        <v>0</v>
      </c>
      <c r="DE79" s="404">
        <f t="shared" si="426"/>
        <v>0</v>
      </c>
      <c r="DF79" s="500">
        <f t="shared" si="427"/>
        <v>65.282066666666665</v>
      </c>
      <c r="DG79" s="404">
        <f t="shared" si="428"/>
        <v>67.972967567567551</v>
      </c>
      <c r="DH79" s="500">
        <f t="shared" si="429"/>
        <v>2546.0005999999998</v>
      </c>
      <c r="DI79" s="404">
        <f t="shared" si="430"/>
        <v>2514.9997999999996</v>
      </c>
      <c r="DJ79" s="500">
        <f t="shared" si="431"/>
        <v>53</v>
      </c>
      <c r="DK79" s="404">
        <f t="shared" si="432"/>
        <v>56</v>
      </c>
      <c r="DL79" s="500">
        <f t="shared" si="433"/>
        <v>53</v>
      </c>
      <c r="DM79" s="404">
        <f t="shared" si="434"/>
        <v>56</v>
      </c>
      <c r="DN79" s="236">
        <f t="shared" si="435"/>
        <v>4.0188547169811324</v>
      </c>
      <c r="DO79" s="237">
        <f t="shared" si="436"/>
        <v>4.0357410714285713</v>
      </c>
      <c r="DP79" s="500">
        <f t="shared" si="437"/>
        <v>212.99930000000001</v>
      </c>
      <c r="DQ79" s="404">
        <f t="shared" si="438"/>
        <v>226.00149999999999</v>
      </c>
      <c r="DR79" s="500">
        <f t="shared" si="439"/>
        <v>64.886803773584901</v>
      </c>
      <c r="DS79" s="404">
        <f t="shared" si="440"/>
        <v>66.017849999999996</v>
      </c>
      <c r="DT79" s="500">
        <f t="shared" si="441"/>
        <v>3439.0005999999998</v>
      </c>
      <c r="DU79" s="404">
        <f t="shared" si="442"/>
        <v>3696.9995999999996</v>
      </c>
      <c r="DV79" s="422">
        <v>22</v>
      </c>
      <c r="DW79" s="423">
        <v>16</v>
      </c>
      <c r="DX79" s="500">
        <f t="shared" si="443"/>
        <v>22</v>
      </c>
      <c r="DY79" s="404">
        <f t="shared" si="444"/>
        <v>16</v>
      </c>
      <c r="DZ79" s="422">
        <v>22</v>
      </c>
      <c r="EA79" s="423">
        <v>18</v>
      </c>
      <c r="EB79" s="500">
        <f t="shared" si="445"/>
        <v>22</v>
      </c>
      <c r="EC79" s="404">
        <f t="shared" si="446"/>
        <v>18</v>
      </c>
      <c r="ED79" s="422">
        <v>0</v>
      </c>
      <c r="EE79" s="423">
        <v>0</v>
      </c>
      <c r="EF79" s="500">
        <f t="shared" si="447"/>
        <v>0</v>
      </c>
      <c r="EG79" s="404">
        <f t="shared" si="448"/>
        <v>0</v>
      </c>
      <c r="EH79" s="500">
        <f t="shared" si="449"/>
        <v>44</v>
      </c>
      <c r="EI79" s="404">
        <f t="shared" si="450"/>
        <v>34</v>
      </c>
      <c r="EJ79" s="500">
        <f t="shared" si="451"/>
        <v>44</v>
      </c>
      <c r="EK79" s="404">
        <f t="shared" si="452"/>
        <v>34</v>
      </c>
      <c r="EL79" s="424">
        <v>2.1591</v>
      </c>
      <c r="EM79" s="425">
        <v>3.3125</v>
      </c>
      <c r="EN79" s="500">
        <f t="shared" si="453"/>
        <v>47.5002</v>
      </c>
      <c r="EO79" s="404">
        <f t="shared" si="454"/>
        <v>53</v>
      </c>
      <c r="EP79" s="424">
        <v>3.8409</v>
      </c>
      <c r="EQ79" s="425">
        <v>4.6388999999999996</v>
      </c>
      <c r="ER79" s="500">
        <f t="shared" si="455"/>
        <v>84.499799999999993</v>
      </c>
      <c r="ES79" s="404">
        <f t="shared" si="456"/>
        <v>83.500199999999992</v>
      </c>
      <c r="ET79" s="424">
        <v>0</v>
      </c>
      <c r="EU79" s="425">
        <v>0</v>
      </c>
      <c r="EV79" s="500">
        <f t="shared" si="457"/>
        <v>0</v>
      </c>
      <c r="EW79" s="404">
        <f t="shared" si="458"/>
        <v>0</v>
      </c>
      <c r="EX79" s="236">
        <f t="shared" si="459"/>
        <v>3</v>
      </c>
      <c r="EY79" s="237">
        <f t="shared" si="460"/>
        <v>4.0147117647058828</v>
      </c>
      <c r="EZ79" s="500">
        <f t="shared" si="461"/>
        <v>132</v>
      </c>
      <c r="FA79" s="404">
        <f t="shared" si="462"/>
        <v>136.50020000000001</v>
      </c>
      <c r="FB79" s="422">
        <v>50.363599999999998</v>
      </c>
      <c r="FC79" s="423">
        <v>55.8125</v>
      </c>
      <c r="FD79" s="500">
        <f t="shared" si="463"/>
        <v>1107.9992</v>
      </c>
      <c r="FE79" s="404">
        <f t="shared" si="464"/>
        <v>893</v>
      </c>
      <c r="FF79" s="422">
        <v>40.818199999999997</v>
      </c>
      <c r="FG79" s="423">
        <v>50.3889</v>
      </c>
      <c r="FH79" s="500">
        <f t="shared" si="465"/>
        <v>898.0003999999999</v>
      </c>
      <c r="FI79" s="404">
        <f t="shared" si="466"/>
        <v>907.00019999999995</v>
      </c>
      <c r="FJ79" s="422">
        <v>0</v>
      </c>
      <c r="FK79" s="423">
        <v>0</v>
      </c>
      <c r="FL79" s="500">
        <f t="shared" si="467"/>
        <v>0</v>
      </c>
      <c r="FM79" s="404">
        <f t="shared" si="468"/>
        <v>0</v>
      </c>
      <c r="FN79" s="500">
        <f t="shared" si="469"/>
        <v>45.590899999999998</v>
      </c>
      <c r="FO79" s="404">
        <f t="shared" si="470"/>
        <v>52.941182352941176</v>
      </c>
      <c r="FP79" s="500">
        <f t="shared" si="471"/>
        <v>2005.9995999999999</v>
      </c>
      <c r="FQ79" s="404">
        <f t="shared" si="472"/>
        <v>1800.0001999999999</v>
      </c>
      <c r="FR79" s="422">
        <v>8</v>
      </c>
      <c r="FS79" s="423">
        <v>6</v>
      </c>
      <c r="FT79" s="500">
        <f t="shared" si="473"/>
        <v>8</v>
      </c>
      <c r="FU79" s="404">
        <f t="shared" si="474"/>
        <v>6</v>
      </c>
      <c r="FV79" s="424">
        <v>4.8125</v>
      </c>
      <c r="FW79" s="425">
        <v>6.25</v>
      </c>
      <c r="FX79" s="500">
        <f t="shared" si="475"/>
        <v>38.5</v>
      </c>
      <c r="FY79" s="404">
        <f t="shared" si="476"/>
        <v>37.5</v>
      </c>
      <c r="FZ79" s="424">
        <v>63</v>
      </c>
      <c r="GA79" s="425">
        <v>65.166700000000006</v>
      </c>
      <c r="GB79" s="500">
        <f t="shared" si="477"/>
        <v>504</v>
      </c>
      <c r="GC79" s="404">
        <f t="shared" si="478"/>
        <v>391.00020000000006</v>
      </c>
      <c r="GD79" s="510">
        <f t="shared" si="479"/>
        <v>56</v>
      </c>
      <c r="GE79" s="404">
        <f t="shared" si="480"/>
        <v>55</v>
      </c>
      <c r="GF79" s="500">
        <f t="shared" si="481"/>
        <v>56</v>
      </c>
      <c r="GG79" s="404">
        <f t="shared" si="482"/>
        <v>55</v>
      </c>
      <c r="GH79" s="500">
        <f t="shared" si="483"/>
        <v>151.49940000000001</v>
      </c>
      <c r="GI79" s="404">
        <f t="shared" si="484"/>
        <v>197.50129999999999</v>
      </c>
      <c r="GJ79" s="500">
        <f t="shared" si="485"/>
        <v>3289.9996000000001</v>
      </c>
      <c r="GK79" s="404">
        <f t="shared" si="486"/>
        <v>3525.9997999999996</v>
      </c>
      <c r="GL79" s="510">
        <f t="shared" si="487"/>
        <v>40</v>
      </c>
      <c r="GM79" s="404">
        <f t="shared" si="488"/>
        <v>34</v>
      </c>
      <c r="GN79" s="500">
        <f t="shared" si="489"/>
        <v>40</v>
      </c>
      <c r="GO79" s="404">
        <f t="shared" si="490"/>
        <v>34</v>
      </c>
      <c r="GP79" s="500">
        <f t="shared" si="491"/>
        <v>192.99989999999997</v>
      </c>
      <c r="GQ79" s="404">
        <f t="shared" si="492"/>
        <v>164.00040000000001</v>
      </c>
      <c r="GR79" s="500">
        <f t="shared" si="493"/>
        <v>2073.0005999999998</v>
      </c>
      <c r="GS79" s="404">
        <f t="shared" si="494"/>
        <v>1916</v>
      </c>
      <c r="GT79" s="510">
        <f t="shared" si="495"/>
        <v>96</v>
      </c>
      <c r="GU79" s="404">
        <f t="shared" si="496"/>
        <v>89</v>
      </c>
      <c r="GV79" s="500">
        <f t="shared" si="497"/>
        <v>96</v>
      </c>
      <c r="GW79" s="404">
        <f t="shared" si="498"/>
        <v>89</v>
      </c>
      <c r="GX79" s="500">
        <f t="shared" si="499"/>
        <v>344.49929999999995</v>
      </c>
      <c r="GY79" s="404">
        <f t="shared" si="500"/>
        <v>361.50170000000003</v>
      </c>
      <c r="GZ79" s="500">
        <f t="shared" si="501"/>
        <v>5363.0002000000004</v>
      </c>
      <c r="HA79" s="404">
        <f t="shared" si="502"/>
        <v>5441.9997999999996</v>
      </c>
      <c r="HB79" s="510">
        <f t="shared" si="503"/>
        <v>1</v>
      </c>
      <c r="HC79" s="404">
        <f t="shared" si="504"/>
        <v>1</v>
      </c>
      <c r="HD79" s="500">
        <f t="shared" si="505"/>
        <v>1</v>
      </c>
      <c r="HE79" s="404">
        <f t="shared" si="506"/>
        <v>1</v>
      </c>
      <c r="HF79" s="500">
        <f t="shared" si="507"/>
        <v>0.5</v>
      </c>
      <c r="HG79" s="404">
        <f t="shared" si="508"/>
        <v>1</v>
      </c>
      <c r="HH79" s="500">
        <f t="shared" si="509"/>
        <v>82</v>
      </c>
      <c r="HI79" s="404">
        <f t="shared" si="510"/>
        <v>55</v>
      </c>
      <c r="HJ79" s="510">
        <f t="shared" si="511"/>
        <v>383.49930000000001</v>
      </c>
      <c r="HK79" s="404">
        <f t="shared" si="512"/>
        <v>400.00170000000003</v>
      </c>
      <c r="HL79" s="500">
        <f t="shared" si="513"/>
        <v>5949.0001999999995</v>
      </c>
      <c r="HM79" s="404">
        <f t="shared" si="514"/>
        <v>5888</v>
      </c>
    </row>
    <row r="80" spans="1:221">
      <c r="A80" s="511" t="s">
        <v>543</v>
      </c>
      <c r="B80" s="516" t="s">
        <v>720</v>
      </c>
      <c r="C80" s="517"/>
      <c r="D80" s="514">
        <v>136145</v>
      </c>
      <c r="E80" s="514">
        <v>10</v>
      </c>
      <c r="F80" s="422">
        <v>137</v>
      </c>
      <c r="G80" s="423">
        <v>144</v>
      </c>
      <c r="H80" s="422">
        <v>1</v>
      </c>
      <c r="I80" s="423">
        <v>2</v>
      </c>
      <c r="J80" s="500">
        <f t="shared" si="365"/>
        <v>136</v>
      </c>
      <c r="K80" s="404">
        <f t="shared" si="366"/>
        <v>142</v>
      </c>
      <c r="L80" s="422">
        <v>60</v>
      </c>
      <c r="M80" s="423">
        <v>60</v>
      </c>
      <c r="N80" s="500">
        <f t="shared" si="367"/>
        <v>136</v>
      </c>
      <c r="O80" s="404">
        <f t="shared" si="368"/>
        <v>142</v>
      </c>
      <c r="P80" s="500">
        <f t="shared" si="369"/>
        <v>136</v>
      </c>
      <c r="Q80" s="404">
        <f t="shared" si="370"/>
        <v>142</v>
      </c>
      <c r="R80" s="422">
        <v>37</v>
      </c>
      <c r="S80" s="423">
        <v>33</v>
      </c>
      <c r="T80" s="500">
        <f t="shared" si="371"/>
        <v>37</v>
      </c>
      <c r="U80" s="404">
        <f t="shared" si="372"/>
        <v>33</v>
      </c>
      <c r="V80" s="422">
        <v>12</v>
      </c>
      <c r="W80" s="423">
        <v>11</v>
      </c>
      <c r="X80" s="500">
        <f t="shared" si="373"/>
        <v>12</v>
      </c>
      <c r="Y80" s="404">
        <f t="shared" si="374"/>
        <v>11</v>
      </c>
      <c r="Z80" s="422">
        <v>5</v>
      </c>
      <c r="AA80" s="423">
        <v>4</v>
      </c>
      <c r="AB80" s="500">
        <f t="shared" si="375"/>
        <v>5</v>
      </c>
      <c r="AC80" s="404">
        <f t="shared" si="376"/>
        <v>4</v>
      </c>
      <c r="AD80" s="500">
        <f t="shared" si="377"/>
        <v>54</v>
      </c>
      <c r="AE80" s="404">
        <f t="shared" si="378"/>
        <v>48</v>
      </c>
      <c r="AF80" s="500">
        <f t="shared" si="379"/>
        <v>54</v>
      </c>
      <c r="AG80" s="404">
        <f t="shared" si="380"/>
        <v>48</v>
      </c>
      <c r="AH80" s="424">
        <v>3</v>
      </c>
      <c r="AI80" s="425">
        <v>3.3635999999999999</v>
      </c>
      <c r="AJ80" s="500">
        <f t="shared" si="381"/>
        <v>111</v>
      </c>
      <c r="AK80" s="404">
        <f t="shared" si="382"/>
        <v>110.9988</v>
      </c>
      <c r="AL80" s="424">
        <v>2.5832999999999999</v>
      </c>
      <c r="AM80" s="425">
        <v>2.5909</v>
      </c>
      <c r="AN80" s="500">
        <f t="shared" si="383"/>
        <v>30.999600000000001</v>
      </c>
      <c r="AO80" s="404">
        <f t="shared" si="384"/>
        <v>28.4999</v>
      </c>
      <c r="AP80" s="424">
        <v>0.6</v>
      </c>
      <c r="AQ80" s="425">
        <v>0.5</v>
      </c>
      <c r="AR80" s="500">
        <f t="shared" si="385"/>
        <v>3</v>
      </c>
      <c r="AS80" s="404">
        <f t="shared" si="386"/>
        <v>2</v>
      </c>
      <c r="AT80" s="236">
        <f t="shared" si="387"/>
        <v>2.6851777777777777</v>
      </c>
      <c r="AU80" s="237">
        <f t="shared" si="388"/>
        <v>2.9478895833333336</v>
      </c>
      <c r="AV80" s="500">
        <f t="shared" si="389"/>
        <v>144.99959999999999</v>
      </c>
      <c r="AW80" s="404">
        <f t="shared" si="390"/>
        <v>141.49870000000001</v>
      </c>
      <c r="AX80" s="422">
        <v>72.4054</v>
      </c>
      <c r="AY80" s="423">
        <v>71.454499999999996</v>
      </c>
      <c r="AZ80" s="500">
        <f t="shared" si="391"/>
        <v>2678.9998000000001</v>
      </c>
      <c r="BA80" s="404">
        <f t="shared" si="392"/>
        <v>2357.9984999999997</v>
      </c>
      <c r="BB80" s="422">
        <v>73.583299999999994</v>
      </c>
      <c r="BC80" s="423">
        <v>73.454499999999996</v>
      </c>
      <c r="BD80" s="500">
        <f t="shared" si="393"/>
        <v>882.99959999999987</v>
      </c>
      <c r="BE80" s="404">
        <f t="shared" si="394"/>
        <v>807.9994999999999</v>
      </c>
      <c r="BF80" s="422">
        <v>64.2</v>
      </c>
      <c r="BG80" s="423">
        <v>63.5</v>
      </c>
      <c r="BH80" s="500">
        <f t="shared" si="395"/>
        <v>321</v>
      </c>
      <c r="BI80" s="404">
        <f t="shared" si="396"/>
        <v>254</v>
      </c>
      <c r="BJ80" s="500">
        <f t="shared" si="397"/>
        <v>71.907396296296284</v>
      </c>
      <c r="BK80" s="404">
        <f t="shared" si="398"/>
        <v>71.249958333333325</v>
      </c>
      <c r="BL80" s="500">
        <f t="shared" si="399"/>
        <v>3882.9993999999992</v>
      </c>
      <c r="BM80" s="404">
        <f t="shared" si="400"/>
        <v>3419.9979999999996</v>
      </c>
      <c r="BN80" s="422">
        <v>39</v>
      </c>
      <c r="BO80" s="423">
        <v>44</v>
      </c>
      <c r="BP80" s="500">
        <f t="shared" si="401"/>
        <v>39</v>
      </c>
      <c r="BQ80" s="404">
        <f t="shared" si="402"/>
        <v>44</v>
      </c>
      <c r="BR80" s="422">
        <v>8</v>
      </c>
      <c r="BS80" s="423">
        <v>11</v>
      </c>
      <c r="BT80" s="500">
        <f t="shared" si="403"/>
        <v>8</v>
      </c>
      <c r="BU80" s="404">
        <f t="shared" si="404"/>
        <v>11</v>
      </c>
      <c r="BV80" s="422">
        <v>0</v>
      </c>
      <c r="BW80" s="423">
        <v>0</v>
      </c>
      <c r="BX80" s="500">
        <f t="shared" si="405"/>
        <v>0</v>
      </c>
      <c r="BY80" s="404">
        <f t="shared" si="406"/>
        <v>0</v>
      </c>
      <c r="BZ80" s="500">
        <f t="shared" si="407"/>
        <v>47</v>
      </c>
      <c r="CA80" s="404">
        <f t="shared" si="408"/>
        <v>55</v>
      </c>
      <c r="CB80" s="500">
        <f t="shared" si="409"/>
        <v>47</v>
      </c>
      <c r="CC80" s="404">
        <f t="shared" si="410"/>
        <v>55</v>
      </c>
      <c r="CD80" s="424">
        <v>4.0640999999999998</v>
      </c>
      <c r="CE80" s="425">
        <v>4.375</v>
      </c>
      <c r="CF80" s="500">
        <f t="shared" si="411"/>
        <v>158.4999</v>
      </c>
      <c r="CG80" s="404">
        <f t="shared" si="412"/>
        <v>192.5</v>
      </c>
      <c r="CH80" s="424">
        <v>5.3125</v>
      </c>
      <c r="CI80" s="425">
        <v>5.6818</v>
      </c>
      <c r="CJ80" s="500">
        <f t="shared" si="413"/>
        <v>42.5</v>
      </c>
      <c r="CK80" s="404">
        <f t="shared" si="414"/>
        <v>62.4998</v>
      </c>
      <c r="CL80" s="424">
        <v>0</v>
      </c>
      <c r="CM80" s="425">
        <v>0</v>
      </c>
      <c r="CN80" s="500">
        <f t="shared" si="415"/>
        <v>0</v>
      </c>
      <c r="CO80" s="404">
        <f t="shared" si="416"/>
        <v>0</v>
      </c>
      <c r="CP80" s="500">
        <f t="shared" si="417"/>
        <v>4.2765936170212768</v>
      </c>
      <c r="CQ80" s="237">
        <f t="shared" si="418"/>
        <v>4.6363599999999998</v>
      </c>
      <c r="CR80" s="500">
        <f t="shared" si="419"/>
        <v>200.99990000000003</v>
      </c>
      <c r="CS80" s="404">
        <f t="shared" si="420"/>
        <v>254.99979999999999</v>
      </c>
      <c r="CT80" s="422">
        <v>74.051299999999998</v>
      </c>
      <c r="CU80" s="423">
        <v>72.1477</v>
      </c>
      <c r="CV80" s="500">
        <f t="shared" si="421"/>
        <v>2888.0007000000001</v>
      </c>
      <c r="CW80" s="404">
        <f t="shared" si="422"/>
        <v>3174.4987999999998</v>
      </c>
      <c r="CX80" s="422">
        <v>61.875</v>
      </c>
      <c r="CY80" s="423">
        <v>73.545500000000004</v>
      </c>
      <c r="CZ80" s="500">
        <f t="shared" si="423"/>
        <v>495</v>
      </c>
      <c r="DA80" s="404">
        <f t="shared" si="424"/>
        <v>809.0005000000001</v>
      </c>
      <c r="DB80" s="422">
        <v>0</v>
      </c>
      <c r="DC80" s="423">
        <v>0</v>
      </c>
      <c r="DD80" s="500">
        <f t="shared" si="425"/>
        <v>0</v>
      </c>
      <c r="DE80" s="404">
        <f t="shared" si="426"/>
        <v>0</v>
      </c>
      <c r="DF80" s="500">
        <f t="shared" si="427"/>
        <v>71.97873829787234</v>
      </c>
      <c r="DG80" s="404">
        <f t="shared" si="428"/>
        <v>72.427260000000004</v>
      </c>
      <c r="DH80" s="500">
        <f t="shared" si="429"/>
        <v>3383.0007000000001</v>
      </c>
      <c r="DI80" s="404">
        <f t="shared" si="430"/>
        <v>3983.4993000000004</v>
      </c>
      <c r="DJ80" s="500">
        <f t="shared" si="431"/>
        <v>101</v>
      </c>
      <c r="DK80" s="404">
        <f t="shared" si="432"/>
        <v>103</v>
      </c>
      <c r="DL80" s="500">
        <f t="shared" si="433"/>
        <v>101</v>
      </c>
      <c r="DM80" s="404">
        <f t="shared" si="434"/>
        <v>103</v>
      </c>
      <c r="DN80" s="236">
        <f t="shared" si="435"/>
        <v>3.4257376237623762</v>
      </c>
      <c r="DO80" s="237">
        <f t="shared" si="436"/>
        <v>3.8495000000000004</v>
      </c>
      <c r="DP80" s="500">
        <f t="shared" si="437"/>
        <v>345.99950000000001</v>
      </c>
      <c r="DQ80" s="404">
        <f t="shared" si="438"/>
        <v>396.49850000000004</v>
      </c>
      <c r="DR80" s="500">
        <f t="shared" si="439"/>
        <v>71.94059504950495</v>
      </c>
      <c r="DS80" s="404">
        <f t="shared" si="440"/>
        <v>71.878614563106794</v>
      </c>
      <c r="DT80" s="500">
        <f t="shared" si="441"/>
        <v>7266.0001000000002</v>
      </c>
      <c r="DU80" s="404">
        <f t="shared" si="442"/>
        <v>7403.4973</v>
      </c>
      <c r="DV80" s="422">
        <v>17</v>
      </c>
      <c r="DW80" s="423">
        <v>14</v>
      </c>
      <c r="DX80" s="500">
        <f t="shared" si="443"/>
        <v>17</v>
      </c>
      <c r="DY80" s="404">
        <f t="shared" si="444"/>
        <v>14</v>
      </c>
      <c r="DZ80" s="422">
        <v>9</v>
      </c>
      <c r="EA80" s="423">
        <v>14</v>
      </c>
      <c r="EB80" s="500">
        <f t="shared" si="445"/>
        <v>9</v>
      </c>
      <c r="EC80" s="404">
        <f t="shared" si="446"/>
        <v>14</v>
      </c>
      <c r="ED80" s="422">
        <v>0</v>
      </c>
      <c r="EE80" s="423">
        <v>0</v>
      </c>
      <c r="EF80" s="500">
        <f t="shared" si="447"/>
        <v>0</v>
      </c>
      <c r="EG80" s="404">
        <f t="shared" si="448"/>
        <v>0</v>
      </c>
      <c r="EH80" s="500">
        <f t="shared" si="449"/>
        <v>26</v>
      </c>
      <c r="EI80" s="404">
        <f t="shared" si="450"/>
        <v>28</v>
      </c>
      <c r="EJ80" s="500">
        <f t="shared" si="451"/>
        <v>26</v>
      </c>
      <c r="EK80" s="404">
        <f t="shared" si="452"/>
        <v>28</v>
      </c>
      <c r="EL80" s="424">
        <v>3.1175999999999999</v>
      </c>
      <c r="EM80" s="425">
        <v>4.1071</v>
      </c>
      <c r="EN80" s="500">
        <f t="shared" si="453"/>
        <v>52.999200000000002</v>
      </c>
      <c r="EO80" s="404">
        <f t="shared" si="454"/>
        <v>57.499400000000001</v>
      </c>
      <c r="EP80" s="424">
        <v>3.4443999999999999</v>
      </c>
      <c r="EQ80" s="425">
        <v>4.3213999999999997</v>
      </c>
      <c r="ER80" s="500">
        <f t="shared" si="455"/>
        <v>30.999600000000001</v>
      </c>
      <c r="ES80" s="404">
        <f t="shared" si="456"/>
        <v>60.499599999999994</v>
      </c>
      <c r="ET80" s="424">
        <v>0</v>
      </c>
      <c r="EU80" s="425">
        <v>0</v>
      </c>
      <c r="EV80" s="500">
        <f t="shared" si="457"/>
        <v>0</v>
      </c>
      <c r="EW80" s="404">
        <f t="shared" si="458"/>
        <v>0</v>
      </c>
      <c r="EX80" s="236">
        <f t="shared" si="459"/>
        <v>3.230723076923077</v>
      </c>
      <c r="EY80" s="237">
        <f t="shared" si="460"/>
        <v>4.2142499999999998</v>
      </c>
      <c r="EZ80" s="500">
        <f t="shared" si="461"/>
        <v>83.998800000000003</v>
      </c>
      <c r="FA80" s="404">
        <f t="shared" si="462"/>
        <v>117.999</v>
      </c>
      <c r="FB80" s="422">
        <v>62.882399999999997</v>
      </c>
      <c r="FC80" s="423">
        <v>50.857100000000003</v>
      </c>
      <c r="FD80" s="500">
        <f t="shared" si="463"/>
        <v>1069.0008</v>
      </c>
      <c r="FE80" s="404">
        <f t="shared" si="464"/>
        <v>711.99940000000004</v>
      </c>
      <c r="FF80" s="422">
        <v>49.8889</v>
      </c>
      <c r="FG80" s="423">
        <v>41.928600000000003</v>
      </c>
      <c r="FH80" s="500">
        <f t="shared" si="465"/>
        <v>449.00009999999997</v>
      </c>
      <c r="FI80" s="404">
        <f t="shared" si="466"/>
        <v>587.00040000000001</v>
      </c>
      <c r="FJ80" s="422">
        <v>0</v>
      </c>
      <c r="FK80" s="423">
        <v>0</v>
      </c>
      <c r="FL80" s="500">
        <f t="shared" si="467"/>
        <v>0</v>
      </c>
      <c r="FM80" s="404">
        <f t="shared" si="468"/>
        <v>0</v>
      </c>
      <c r="FN80" s="500">
        <f t="shared" si="469"/>
        <v>58.384650000000001</v>
      </c>
      <c r="FO80" s="404">
        <f t="shared" si="470"/>
        <v>46.392850000000003</v>
      </c>
      <c r="FP80" s="500">
        <f t="shared" si="471"/>
        <v>1518.0009</v>
      </c>
      <c r="FQ80" s="404">
        <f t="shared" si="472"/>
        <v>1298.9998000000001</v>
      </c>
      <c r="FR80" s="422">
        <v>9</v>
      </c>
      <c r="FS80" s="423">
        <v>11</v>
      </c>
      <c r="FT80" s="500">
        <f t="shared" si="473"/>
        <v>9</v>
      </c>
      <c r="FU80" s="404">
        <f t="shared" si="474"/>
        <v>11</v>
      </c>
      <c r="FV80" s="424">
        <v>6.1666999999999996</v>
      </c>
      <c r="FW80" s="425">
        <v>5.5454999999999997</v>
      </c>
      <c r="FX80" s="500">
        <f t="shared" si="475"/>
        <v>55.500299999999996</v>
      </c>
      <c r="FY80" s="404">
        <f t="shared" si="476"/>
        <v>61.000499999999995</v>
      </c>
      <c r="FZ80" s="424">
        <v>68</v>
      </c>
      <c r="GA80" s="425">
        <v>78.545500000000004</v>
      </c>
      <c r="GB80" s="500">
        <f t="shared" si="477"/>
        <v>612</v>
      </c>
      <c r="GC80" s="404">
        <f t="shared" si="478"/>
        <v>864.0005000000001</v>
      </c>
      <c r="GD80" s="510">
        <f t="shared" si="479"/>
        <v>93</v>
      </c>
      <c r="GE80" s="404">
        <f t="shared" si="480"/>
        <v>91</v>
      </c>
      <c r="GF80" s="500">
        <f t="shared" si="481"/>
        <v>93</v>
      </c>
      <c r="GG80" s="404">
        <f t="shared" si="482"/>
        <v>91</v>
      </c>
      <c r="GH80" s="500">
        <f t="shared" si="483"/>
        <v>322.4991</v>
      </c>
      <c r="GI80" s="404">
        <f t="shared" si="484"/>
        <v>360.9982</v>
      </c>
      <c r="GJ80" s="500">
        <f t="shared" si="485"/>
        <v>6636.0012999999999</v>
      </c>
      <c r="GK80" s="404">
        <f t="shared" si="486"/>
        <v>6244.4966999999988</v>
      </c>
      <c r="GL80" s="510">
        <f t="shared" si="487"/>
        <v>29</v>
      </c>
      <c r="GM80" s="404">
        <f t="shared" si="488"/>
        <v>36</v>
      </c>
      <c r="GN80" s="500">
        <f t="shared" si="489"/>
        <v>29</v>
      </c>
      <c r="GO80" s="404">
        <f t="shared" si="490"/>
        <v>36</v>
      </c>
      <c r="GP80" s="500">
        <f t="shared" si="491"/>
        <v>104.4992</v>
      </c>
      <c r="GQ80" s="404">
        <f t="shared" si="492"/>
        <v>151.49930000000001</v>
      </c>
      <c r="GR80" s="500">
        <f t="shared" si="493"/>
        <v>1826.9996999999998</v>
      </c>
      <c r="GS80" s="404">
        <f t="shared" si="494"/>
        <v>2204.0003999999999</v>
      </c>
      <c r="GT80" s="510">
        <f t="shared" si="495"/>
        <v>122</v>
      </c>
      <c r="GU80" s="404">
        <f t="shared" si="496"/>
        <v>127</v>
      </c>
      <c r="GV80" s="500">
        <f t="shared" si="497"/>
        <v>122</v>
      </c>
      <c r="GW80" s="404">
        <f t="shared" si="498"/>
        <v>127</v>
      </c>
      <c r="GX80" s="500">
        <f t="shared" si="499"/>
        <v>426.99829999999997</v>
      </c>
      <c r="GY80" s="404">
        <f t="shared" si="500"/>
        <v>512.49749999999995</v>
      </c>
      <c r="GZ80" s="500">
        <f t="shared" si="501"/>
        <v>8463.0010000000002</v>
      </c>
      <c r="HA80" s="404">
        <f t="shared" si="502"/>
        <v>8448.4970999999987</v>
      </c>
      <c r="HB80" s="510">
        <f t="shared" si="503"/>
        <v>5</v>
      </c>
      <c r="HC80" s="404">
        <f t="shared" si="504"/>
        <v>4</v>
      </c>
      <c r="HD80" s="500">
        <f t="shared" si="505"/>
        <v>5</v>
      </c>
      <c r="HE80" s="404">
        <f t="shared" si="506"/>
        <v>4</v>
      </c>
      <c r="HF80" s="500">
        <f t="shared" si="507"/>
        <v>3</v>
      </c>
      <c r="HG80" s="404">
        <f t="shared" si="508"/>
        <v>2</v>
      </c>
      <c r="HH80" s="500">
        <f t="shared" si="509"/>
        <v>321</v>
      </c>
      <c r="HI80" s="404">
        <f t="shared" si="510"/>
        <v>254</v>
      </c>
      <c r="HJ80" s="510">
        <f t="shared" si="511"/>
        <v>485.49860000000001</v>
      </c>
      <c r="HK80" s="404">
        <f t="shared" si="512"/>
        <v>575.49800000000005</v>
      </c>
      <c r="HL80" s="500">
        <f t="shared" si="513"/>
        <v>9396.0010000000002</v>
      </c>
      <c r="HM80" s="404">
        <f t="shared" si="514"/>
        <v>9566.4976000000006</v>
      </c>
    </row>
    <row r="81" spans="1:221">
      <c r="A81" s="527" t="s">
        <v>540</v>
      </c>
      <c r="B81" s="528" t="s">
        <v>721</v>
      </c>
      <c r="C81" s="529"/>
      <c r="D81" s="530">
        <v>139940</v>
      </c>
      <c r="E81" s="531">
        <v>1</v>
      </c>
      <c r="F81" s="422">
        <v>4743</v>
      </c>
      <c r="G81" s="532">
        <v>4773</v>
      </c>
      <c r="H81" s="422">
        <v>148</v>
      </c>
      <c r="I81" s="532">
        <v>156</v>
      </c>
      <c r="J81" s="500">
        <f t="shared" si="365"/>
        <v>4595</v>
      </c>
      <c r="K81" s="404">
        <f t="shared" si="366"/>
        <v>4617</v>
      </c>
      <c r="L81" s="422">
        <v>120</v>
      </c>
      <c r="M81" s="533"/>
      <c r="N81" s="500">
        <f t="shared" si="367"/>
        <v>4595</v>
      </c>
      <c r="O81" s="404">
        <f t="shared" si="368"/>
        <v>4617</v>
      </c>
      <c r="P81" s="500">
        <f t="shared" si="369"/>
        <v>4595</v>
      </c>
      <c r="Q81" s="404">
        <f t="shared" si="370"/>
        <v>4617</v>
      </c>
      <c r="R81" s="422">
        <v>24</v>
      </c>
      <c r="S81" s="532">
        <v>32</v>
      </c>
      <c r="T81" s="500">
        <f t="shared" si="371"/>
        <v>24</v>
      </c>
      <c r="U81" s="404">
        <f t="shared" si="372"/>
        <v>32</v>
      </c>
      <c r="V81" s="422">
        <v>4</v>
      </c>
      <c r="W81" s="532">
        <v>4</v>
      </c>
      <c r="X81" s="500">
        <f t="shared" si="373"/>
        <v>4</v>
      </c>
      <c r="Y81" s="404">
        <f t="shared" si="374"/>
        <v>4</v>
      </c>
      <c r="Z81" s="422"/>
      <c r="AA81" s="532"/>
      <c r="AB81" s="500">
        <f t="shared" si="375"/>
        <v>0</v>
      </c>
      <c r="AC81" s="404">
        <f t="shared" si="376"/>
        <v>0</v>
      </c>
      <c r="AD81" s="500">
        <f t="shared" si="377"/>
        <v>28</v>
      </c>
      <c r="AE81" s="404">
        <f t="shared" si="378"/>
        <v>36</v>
      </c>
      <c r="AF81" s="500">
        <f t="shared" si="379"/>
        <v>28</v>
      </c>
      <c r="AG81" s="404">
        <f t="shared" si="380"/>
        <v>36</v>
      </c>
      <c r="AH81" s="534">
        <v>4.9000000000000004</v>
      </c>
      <c r="AI81" s="535">
        <v>5.67</v>
      </c>
      <c r="AJ81" s="500">
        <f t="shared" si="381"/>
        <v>117.60000000000001</v>
      </c>
      <c r="AK81" s="404">
        <f t="shared" si="382"/>
        <v>181.44</v>
      </c>
      <c r="AL81" s="534">
        <v>5.75</v>
      </c>
      <c r="AM81" s="535">
        <v>4</v>
      </c>
      <c r="AN81" s="500">
        <f t="shared" si="383"/>
        <v>23</v>
      </c>
      <c r="AO81" s="404">
        <f t="shared" si="384"/>
        <v>16</v>
      </c>
      <c r="AP81" s="534"/>
      <c r="AQ81" s="535"/>
      <c r="AR81" s="500">
        <f t="shared" si="385"/>
        <v>0</v>
      </c>
      <c r="AS81" s="404">
        <f t="shared" si="386"/>
        <v>0</v>
      </c>
      <c r="AT81" s="236">
        <f t="shared" si="387"/>
        <v>5.0214285714285722</v>
      </c>
      <c r="AU81" s="237">
        <f t="shared" si="388"/>
        <v>5.4844444444444447</v>
      </c>
      <c r="AV81" s="500">
        <f t="shared" si="389"/>
        <v>140.60000000000002</v>
      </c>
      <c r="AW81" s="404">
        <f t="shared" si="390"/>
        <v>197.44</v>
      </c>
      <c r="AX81" s="422">
        <v>130.66666666666666</v>
      </c>
      <c r="AY81" s="536">
        <v>139.72</v>
      </c>
      <c r="AZ81" s="500">
        <f t="shared" si="391"/>
        <v>3136</v>
      </c>
      <c r="BA81" s="404">
        <f t="shared" si="392"/>
        <v>4471.04</v>
      </c>
      <c r="BB81" s="422">
        <v>133.25</v>
      </c>
      <c r="BC81" s="536">
        <v>125.25</v>
      </c>
      <c r="BD81" s="500">
        <f t="shared" si="393"/>
        <v>533</v>
      </c>
      <c r="BE81" s="404">
        <f t="shared" si="394"/>
        <v>501</v>
      </c>
      <c r="BF81" s="422"/>
      <c r="BG81" s="536"/>
      <c r="BH81" s="500">
        <f t="shared" si="395"/>
        <v>0</v>
      </c>
      <c r="BI81" s="404">
        <f t="shared" si="396"/>
        <v>0</v>
      </c>
      <c r="BJ81" s="500">
        <f t="shared" si="397"/>
        <v>131.03571428571428</v>
      </c>
      <c r="BK81" s="404">
        <f t="shared" si="398"/>
        <v>138.11222222222221</v>
      </c>
      <c r="BL81" s="500">
        <f t="shared" si="399"/>
        <v>3669</v>
      </c>
      <c r="BM81" s="404">
        <f t="shared" si="400"/>
        <v>4972.04</v>
      </c>
      <c r="BN81" s="422">
        <v>1681</v>
      </c>
      <c r="BO81" s="533">
        <v>1696</v>
      </c>
      <c r="BP81" s="500">
        <f t="shared" si="401"/>
        <v>1681</v>
      </c>
      <c r="BQ81" s="404">
        <f t="shared" si="402"/>
        <v>1696</v>
      </c>
      <c r="BR81" s="422">
        <v>103</v>
      </c>
      <c r="BS81" s="533">
        <v>95</v>
      </c>
      <c r="BT81" s="500">
        <f t="shared" si="403"/>
        <v>103</v>
      </c>
      <c r="BU81" s="404">
        <f t="shared" si="404"/>
        <v>95</v>
      </c>
      <c r="BV81" s="422"/>
      <c r="BW81" s="533"/>
      <c r="BX81" s="500">
        <f t="shared" si="405"/>
        <v>0</v>
      </c>
      <c r="BY81" s="404">
        <f t="shared" si="406"/>
        <v>0</v>
      </c>
      <c r="BZ81" s="500">
        <f t="shared" si="407"/>
        <v>1784</v>
      </c>
      <c r="CA81" s="404">
        <f t="shared" si="408"/>
        <v>1791</v>
      </c>
      <c r="CB81" s="500">
        <f t="shared" si="409"/>
        <v>1784</v>
      </c>
      <c r="CC81" s="404">
        <f t="shared" si="410"/>
        <v>1791</v>
      </c>
      <c r="CD81" s="534">
        <v>5.34</v>
      </c>
      <c r="CE81" s="537">
        <v>5.38</v>
      </c>
      <c r="CF81" s="500">
        <f t="shared" si="411"/>
        <v>8976.5399999999991</v>
      </c>
      <c r="CG81" s="404">
        <f t="shared" si="412"/>
        <v>9124.48</v>
      </c>
      <c r="CH81" s="534">
        <v>6.34</v>
      </c>
      <c r="CI81" s="537">
        <v>6.35</v>
      </c>
      <c r="CJ81" s="500">
        <f t="shared" si="413"/>
        <v>653.02</v>
      </c>
      <c r="CK81" s="404">
        <f t="shared" si="414"/>
        <v>603.25</v>
      </c>
      <c r="CL81" s="534"/>
      <c r="CM81" s="537"/>
      <c r="CN81" s="500">
        <f t="shared" si="415"/>
        <v>0</v>
      </c>
      <c r="CO81" s="404">
        <f t="shared" si="416"/>
        <v>0</v>
      </c>
      <c r="CP81" s="500">
        <f t="shared" si="417"/>
        <v>5.3977354260089685</v>
      </c>
      <c r="CQ81" s="237">
        <f t="shared" si="418"/>
        <v>5.4314517029592402</v>
      </c>
      <c r="CR81" s="500">
        <f t="shared" si="419"/>
        <v>9629.56</v>
      </c>
      <c r="CS81" s="404">
        <f t="shared" si="420"/>
        <v>9727.73</v>
      </c>
      <c r="CT81" s="538">
        <v>138.89311719214754</v>
      </c>
      <c r="CU81" s="537">
        <v>138.5</v>
      </c>
      <c r="CV81" s="500">
        <f t="shared" si="421"/>
        <v>233479.33000000002</v>
      </c>
      <c r="CW81" s="404">
        <f t="shared" si="422"/>
        <v>234896</v>
      </c>
      <c r="CX81" s="538">
        <v>155.76019417475729</v>
      </c>
      <c r="CY81" s="537">
        <v>149.18</v>
      </c>
      <c r="CZ81" s="500">
        <f t="shared" si="423"/>
        <v>16043.300000000001</v>
      </c>
      <c r="DA81" s="404">
        <f t="shared" si="424"/>
        <v>14172.1</v>
      </c>
      <c r="DB81" s="538"/>
      <c r="DC81" s="537"/>
      <c r="DD81" s="500">
        <f t="shared" si="425"/>
        <v>0</v>
      </c>
      <c r="DE81" s="404">
        <f t="shared" si="426"/>
        <v>0</v>
      </c>
      <c r="DF81" s="500">
        <f t="shared" si="427"/>
        <v>139.86694506726457</v>
      </c>
      <c r="DG81" s="404">
        <f t="shared" si="428"/>
        <v>139.06649916247906</v>
      </c>
      <c r="DH81" s="500">
        <f t="shared" si="429"/>
        <v>249522.62999999998</v>
      </c>
      <c r="DI81" s="404">
        <f t="shared" si="430"/>
        <v>249068.1</v>
      </c>
      <c r="DJ81" s="500">
        <f t="shared" si="431"/>
        <v>1812</v>
      </c>
      <c r="DK81" s="404">
        <f t="shared" si="432"/>
        <v>1827</v>
      </c>
      <c r="DL81" s="500">
        <f t="shared" si="433"/>
        <v>1812</v>
      </c>
      <c r="DM81" s="404">
        <f t="shared" si="434"/>
        <v>1827</v>
      </c>
      <c r="DN81" s="236">
        <f t="shared" si="435"/>
        <v>5.3919205298013244</v>
      </c>
      <c r="DO81" s="237">
        <f t="shared" si="436"/>
        <v>5.432495894909688</v>
      </c>
      <c r="DP81" s="500">
        <f t="shared" si="437"/>
        <v>9770.16</v>
      </c>
      <c r="DQ81" s="404">
        <f t="shared" si="438"/>
        <v>9925.17</v>
      </c>
      <c r="DR81" s="500">
        <f t="shared" si="439"/>
        <v>139.73048013245031</v>
      </c>
      <c r="DS81" s="404">
        <f t="shared" si="440"/>
        <v>139.04769567597154</v>
      </c>
      <c r="DT81" s="500">
        <f t="shared" si="441"/>
        <v>253191.62999999998</v>
      </c>
      <c r="DU81" s="404">
        <f t="shared" si="442"/>
        <v>254040.14</v>
      </c>
      <c r="DV81" s="538">
        <v>1937</v>
      </c>
      <c r="DW81" s="539">
        <v>1880</v>
      </c>
      <c r="DX81" s="500">
        <f t="shared" si="443"/>
        <v>1937</v>
      </c>
      <c r="DY81" s="404">
        <f t="shared" si="444"/>
        <v>1880</v>
      </c>
      <c r="DZ81" s="538">
        <v>842</v>
      </c>
      <c r="EA81" s="539">
        <v>899</v>
      </c>
      <c r="EB81" s="500">
        <f t="shared" si="445"/>
        <v>842</v>
      </c>
      <c r="EC81" s="404">
        <f t="shared" si="446"/>
        <v>899</v>
      </c>
      <c r="ED81" s="538"/>
      <c r="EE81" s="539"/>
      <c r="EF81" s="500">
        <f t="shared" si="447"/>
        <v>0</v>
      </c>
      <c r="EG81" s="404">
        <f t="shared" si="448"/>
        <v>0</v>
      </c>
      <c r="EH81" s="500">
        <f t="shared" si="449"/>
        <v>2779</v>
      </c>
      <c r="EI81" s="404">
        <f t="shared" si="450"/>
        <v>2779</v>
      </c>
      <c r="EJ81" s="500">
        <f t="shared" si="451"/>
        <v>2779</v>
      </c>
      <c r="EK81" s="404">
        <f t="shared" si="452"/>
        <v>2779</v>
      </c>
      <c r="EL81" s="534">
        <v>3.7</v>
      </c>
      <c r="EM81" s="540">
        <v>3.62</v>
      </c>
      <c r="EN81" s="500">
        <f t="shared" si="453"/>
        <v>7166.9000000000005</v>
      </c>
      <c r="EO81" s="404">
        <f t="shared" si="454"/>
        <v>6805.6</v>
      </c>
      <c r="EP81" s="534">
        <v>4.0999999999999996</v>
      </c>
      <c r="EQ81" s="540">
        <v>4.04</v>
      </c>
      <c r="ER81" s="500">
        <f t="shared" si="455"/>
        <v>3452.2</v>
      </c>
      <c r="ES81" s="404">
        <f t="shared" si="456"/>
        <v>3631.96</v>
      </c>
      <c r="ET81" s="534"/>
      <c r="EU81" s="540"/>
      <c r="EV81" s="500">
        <f t="shared" si="457"/>
        <v>0</v>
      </c>
      <c r="EW81" s="404">
        <f t="shared" si="458"/>
        <v>0</v>
      </c>
      <c r="EX81" s="236">
        <f t="shared" si="459"/>
        <v>3.821194674343289</v>
      </c>
      <c r="EY81" s="237">
        <f t="shared" si="460"/>
        <v>3.7558690176322425</v>
      </c>
      <c r="EZ81" s="500">
        <f t="shared" si="461"/>
        <v>10619.1</v>
      </c>
      <c r="FA81" s="404">
        <f t="shared" si="462"/>
        <v>10437.560000000001</v>
      </c>
      <c r="FB81" s="538">
        <v>88.699101703665463</v>
      </c>
      <c r="FC81" s="540">
        <v>89.56</v>
      </c>
      <c r="FD81" s="500">
        <f t="shared" si="463"/>
        <v>171810.16</v>
      </c>
      <c r="FE81" s="404">
        <f t="shared" si="464"/>
        <v>168372.80000000002</v>
      </c>
      <c r="FF81" s="538">
        <v>83.899619952494064</v>
      </c>
      <c r="FG81" s="540">
        <v>85.1</v>
      </c>
      <c r="FH81" s="500">
        <f t="shared" si="465"/>
        <v>70643.48</v>
      </c>
      <c r="FI81" s="404">
        <f t="shared" si="466"/>
        <v>76504.899999999994</v>
      </c>
      <c r="FJ81" s="538"/>
      <c r="FK81" s="540"/>
      <c r="FL81" s="500">
        <f t="shared" si="467"/>
        <v>0</v>
      </c>
      <c r="FM81" s="404">
        <f t="shared" si="468"/>
        <v>0</v>
      </c>
      <c r="FN81" s="500">
        <f t="shared" si="469"/>
        <v>87.244922634041032</v>
      </c>
      <c r="FO81" s="404">
        <f t="shared" si="470"/>
        <v>88.117200431810005</v>
      </c>
      <c r="FP81" s="500">
        <f t="shared" si="471"/>
        <v>242453.64</v>
      </c>
      <c r="FQ81" s="404">
        <f t="shared" si="472"/>
        <v>244877.7</v>
      </c>
      <c r="FR81" s="538">
        <v>4</v>
      </c>
      <c r="FS81" s="541">
        <v>11</v>
      </c>
      <c r="FT81" s="500">
        <f t="shared" si="473"/>
        <v>4</v>
      </c>
      <c r="FU81" s="404">
        <f t="shared" si="474"/>
        <v>11</v>
      </c>
      <c r="FV81" s="534"/>
      <c r="FW81" s="542"/>
      <c r="FX81" s="500">
        <f t="shared" si="475"/>
        <v>0</v>
      </c>
      <c r="FY81" s="404">
        <f t="shared" si="476"/>
        <v>0</v>
      </c>
      <c r="FZ81" s="534">
        <v>159.29</v>
      </c>
      <c r="GA81" s="542">
        <v>144.13</v>
      </c>
      <c r="GB81" s="500">
        <f t="shared" si="477"/>
        <v>637.16</v>
      </c>
      <c r="GC81" s="404">
        <f t="shared" si="478"/>
        <v>1585.4299999999998</v>
      </c>
      <c r="GD81" s="510">
        <f t="shared" si="479"/>
        <v>3642</v>
      </c>
      <c r="GE81" s="404">
        <f t="shared" si="480"/>
        <v>3608</v>
      </c>
      <c r="GF81" s="500">
        <f t="shared" si="481"/>
        <v>3642</v>
      </c>
      <c r="GG81" s="404">
        <f t="shared" si="482"/>
        <v>3608</v>
      </c>
      <c r="GH81" s="500">
        <f t="shared" si="483"/>
        <v>16261.04</v>
      </c>
      <c r="GI81" s="404">
        <f t="shared" si="484"/>
        <v>16111.52</v>
      </c>
      <c r="GJ81" s="500">
        <f t="shared" si="485"/>
        <v>408425.49</v>
      </c>
      <c r="GK81" s="404">
        <f t="shared" si="486"/>
        <v>407739.84</v>
      </c>
      <c r="GL81" s="510">
        <f t="shared" si="487"/>
        <v>949</v>
      </c>
      <c r="GM81" s="404">
        <f t="shared" si="488"/>
        <v>998</v>
      </c>
      <c r="GN81" s="500">
        <f t="shared" si="489"/>
        <v>949</v>
      </c>
      <c r="GO81" s="404">
        <f t="shared" si="490"/>
        <v>998</v>
      </c>
      <c r="GP81" s="500">
        <f t="shared" si="491"/>
        <v>4128.2199999999993</v>
      </c>
      <c r="GQ81" s="404">
        <f t="shared" si="492"/>
        <v>4251.21</v>
      </c>
      <c r="GR81" s="500">
        <f t="shared" si="493"/>
        <v>87219.78</v>
      </c>
      <c r="GS81" s="404">
        <f t="shared" si="494"/>
        <v>91178</v>
      </c>
      <c r="GT81" s="510">
        <f t="shared" si="495"/>
        <v>4591</v>
      </c>
      <c r="GU81" s="404">
        <f t="shared" si="496"/>
        <v>4606</v>
      </c>
      <c r="GV81" s="500">
        <f t="shared" si="497"/>
        <v>4591</v>
      </c>
      <c r="GW81" s="404">
        <f t="shared" si="498"/>
        <v>4606</v>
      </c>
      <c r="GX81" s="500">
        <f t="shared" si="499"/>
        <v>20389.260000000002</v>
      </c>
      <c r="GY81" s="404">
        <f t="shared" si="500"/>
        <v>20362.73</v>
      </c>
      <c r="GZ81" s="500">
        <f t="shared" si="501"/>
        <v>495645.27</v>
      </c>
      <c r="HA81" s="404">
        <f t="shared" si="502"/>
        <v>498917.84</v>
      </c>
      <c r="HB81" s="510">
        <f t="shared" si="503"/>
        <v>0</v>
      </c>
      <c r="HC81" s="404">
        <f t="shared" si="504"/>
        <v>0</v>
      </c>
      <c r="HD81" s="500">
        <f t="shared" si="505"/>
        <v>0</v>
      </c>
      <c r="HE81" s="404">
        <f t="shared" si="506"/>
        <v>0</v>
      </c>
      <c r="HF81" s="500" t="str">
        <f t="shared" si="507"/>
        <v/>
      </c>
      <c r="HG81" s="404" t="str">
        <f t="shared" si="508"/>
        <v/>
      </c>
      <c r="HH81" s="500" t="str">
        <f t="shared" si="509"/>
        <v/>
      </c>
      <c r="HI81" s="404" t="str">
        <f t="shared" si="510"/>
        <v/>
      </c>
      <c r="HJ81" s="510">
        <f t="shared" si="511"/>
        <v>20389.260000000002</v>
      </c>
      <c r="HK81" s="404">
        <f t="shared" si="512"/>
        <v>20362.730000000003</v>
      </c>
      <c r="HL81" s="500">
        <f t="shared" si="513"/>
        <v>496282.43</v>
      </c>
      <c r="HM81" s="404">
        <f t="shared" si="514"/>
        <v>500503.27</v>
      </c>
    </row>
    <row r="82" spans="1:221">
      <c r="A82" s="527" t="s">
        <v>540</v>
      </c>
      <c r="B82" s="528" t="s">
        <v>722</v>
      </c>
      <c r="C82" s="529"/>
      <c r="D82" s="530">
        <v>139959</v>
      </c>
      <c r="E82" s="531">
        <v>1</v>
      </c>
      <c r="F82" s="422">
        <v>7009</v>
      </c>
      <c r="G82" s="532">
        <v>7363</v>
      </c>
      <c r="H82" s="422">
        <v>864</v>
      </c>
      <c r="I82" s="532">
        <v>978</v>
      </c>
      <c r="J82" s="500">
        <f t="shared" si="365"/>
        <v>6145</v>
      </c>
      <c r="K82" s="404">
        <f t="shared" si="366"/>
        <v>6385</v>
      </c>
      <c r="L82" s="422">
        <v>120</v>
      </c>
      <c r="M82" s="533"/>
      <c r="N82" s="500">
        <f t="shared" si="367"/>
        <v>6145</v>
      </c>
      <c r="O82" s="404">
        <f t="shared" si="368"/>
        <v>6385</v>
      </c>
      <c r="P82" s="500">
        <f t="shared" si="369"/>
        <v>6145</v>
      </c>
      <c r="Q82" s="404">
        <f t="shared" si="370"/>
        <v>6385</v>
      </c>
      <c r="R82" s="422">
        <v>60</v>
      </c>
      <c r="S82" s="532">
        <v>83</v>
      </c>
      <c r="T82" s="500">
        <f t="shared" si="371"/>
        <v>60</v>
      </c>
      <c r="U82" s="404">
        <f t="shared" si="372"/>
        <v>83</v>
      </c>
      <c r="V82" s="422">
        <v>13</v>
      </c>
      <c r="W82" s="532">
        <v>11</v>
      </c>
      <c r="X82" s="500">
        <f t="shared" si="373"/>
        <v>13</v>
      </c>
      <c r="Y82" s="404">
        <f t="shared" si="374"/>
        <v>11</v>
      </c>
      <c r="Z82" s="422"/>
      <c r="AA82" s="532"/>
      <c r="AB82" s="500">
        <f t="shared" si="375"/>
        <v>0</v>
      </c>
      <c r="AC82" s="404">
        <f t="shared" si="376"/>
        <v>0</v>
      </c>
      <c r="AD82" s="500">
        <f t="shared" si="377"/>
        <v>73</v>
      </c>
      <c r="AE82" s="404">
        <f t="shared" si="378"/>
        <v>94</v>
      </c>
      <c r="AF82" s="500">
        <f t="shared" si="379"/>
        <v>73</v>
      </c>
      <c r="AG82" s="404">
        <f t="shared" si="380"/>
        <v>94</v>
      </c>
      <c r="AH82" s="534">
        <v>4.42</v>
      </c>
      <c r="AI82" s="535">
        <v>4.62</v>
      </c>
      <c r="AJ82" s="500">
        <f t="shared" si="381"/>
        <v>265.2</v>
      </c>
      <c r="AK82" s="404">
        <f t="shared" si="382"/>
        <v>383.46000000000004</v>
      </c>
      <c r="AL82" s="534">
        <v>4.3099999999999996</v>
      </c>
      <c r="AM82" s="535">
        <v>4.91</v>
      </c>
      <c r="AN82" s="500">
        <f t="shared" si="383"/>
        <v>56.029999999999994</v>
      </c>
      <c r="AO82" s="404">
        <f t="shared" si="384"/>
        <v>54.010000000000005</v>
      </c>
      <c r="AP82" s="534"/>
      <c r="AQ82" s="535"/>
      <c r="AR82" s="500">
        <f t="shared" si="385"/>
        <v>0</v>
      </c>
      <c r="AS82" s="404">
        <f t="shared" si="386"/>
        <v>0</v>
      </c>
      <c r="AT82" s="236">
        <f t="shared" si="387"/>
        <v>4.4004109589041089</v>
      </c>
      <c r="AU82" s="237">
        <f t="shared" si="388"/>
        <v>4.6539361702127664</v>
      </c>
      <c r="AV82" s="500">
        <f t="shared" si="389"/>
        <v>321.22999999999996</v>
      </c>
      <c r="AW82" s="404">
        <f t="shared" si="390"/>
        <v>437.47</v>
      </c>
      <c r="AX82" s="422">
        <v>108.63333333333334</v>
      </c>
      <c r="AY82" s="536">
        <v>121.22</v>
      </c>
      <c r="AZ82" s="500">
        <f t="shared" si="391"/>
        <v>6518</v>
      </c>
      <c r="BA82" s="404">
        <f t="shared" si="392"/>
        <v>10061.26</v>
      </c>
      <c r="BB82" s="422">
        <v>116.07692307692309</v>
      </c>
      <c r="BC82" s="536">
        <v>129</v>
      </c>
      <c r="BD82" s="500">
        <f t="shared" si="393"/>
        <v>1509.0000000000002</v>
      </c>
      <c r="BE82" s="404">
        <f t="shared" si="394"/>
        <v>1419</v>
      </c>
      <c r="BF82" s="422"/>
      <c r="BG82" s="536"/>
      <c r="BH82" s="500">
        <f t="shared" si="395"/>
        <v>0</v>
      </c>
      <c r="BI82" s="404">
        <f t="shared" si="396"/>
        <v>0</v>
      </c>
      <c r="BJ82" s="500">
        <f t="shared" si="397"/>
        <v>109.95890410958904</v>
      </c>
      <c r="BK82" s="404">
        <f t="shared" si="398"/>
        <v>122.1304255319149</v>
      </c>
      <c r="BL82" s="500">
        <f t="shared" si="399"/>
        <v>8027</v>
      </c>
      <c r="BM82" s="404">
        <f t="shared" si="400"/>
        <v>11480.26</v>
      </c>
      <c r="BN82" s="422">
        <v>3347</v>
      </c>
      <c r="BO82" s="533">
        <v>3575</v>
      </c>
      <c r="BP82" s="500">
        <f t="shared" si="401"/>
        <v>3347</v>
      </c>
      <c r="BQ82" s="404">
        <f t="shared" si="402"/>
        <v>3575</v>
      </c>
      <c r="BR82" s="422">
        <v>281</v>
      </c>
      <c r="BS82" s="533">
        <v>269</v>
      </c>
      <c r="BT82" s="500">
        <f t="shared" si="403"/>
        <v>281</v>
      </c>
      <c r="BU82" s="404">
        <f t="shared" si="404"/>
        <v>269</v>
      </c>
      <c r="BV82" s="422"/>
      <c r="BW82" s="533"/>
      <c r="BX82" s="500">
        <f t="shared" si="405"/>
        <v>0</v>
      </c>
      <c r="BY82" s="404">
        <f t="shared" si="406"/>
        <v>0</v>
      </c>
      <c r="BZ82" s="500">
        <f t="shared" si="407"/>
        <v>3628</v>
      </c>
      <c r="CA82" s="404">
        <f t="shared" si="408"/>
        <v>3844</v>
      </c>
      <c r="CB82" s="500">
        <f t="shared" si="409"/>
        <v>3628</v>
      </c>
      <c r="CC82" s="404">
        <f t="shared" si="410"/>
        <v>3844</v>
      </c>
      <c r="CD82" s="534">
        <v>4.53</v>
      </c>
      <c r="CE82" s="537">
        <v>4.45</v>
      </c>
      <c r="CF82" s="500">
        <f t="shared" si="411"/>
        <v>15161.910000000002</v>
      </c>
      <c r="CG82" s="404">
        <f t="shared" si="412"/>
        <v>15908.75</v>
      </c>
      <c r="CH82" s="534">
        <v>4.74</v>
      </c>
      <c r="CI82" s="537">
        <v>4.71</v>
      </c>
      <c r="CJ82" s="500">
        <f t="shared" si="413"/>
        <v>1331.94</v>
      </c>
      <c r="CK82" s="404">
        <f t="shared" si="414"/>
        <v>1266.99</v>
      </c>
      <c r="CL82" s="534"/>
      <c r="CM82" s="537"/>
      <c r="CN82" s="500">
        <f t="shared" si="415"/>
        <v>0</v>
      </c>
      <c r="CO82" s="404">
        <f t="shared" si="416"/>
        <v>0</v>
      </c>
      <c r="CP82" s="500">
        <f t="shared" si="417"/>
        <v>4.546265159867696</v>
      </c>
      <c r="CQ82" s="237">
        <f t="shared" si="418"/>
        <v>4.4681945889698236</v>
      </c>
      <c r="CR82" s="500">
        <f t="shared" si="419"/>
        <v>16493.850000000002</v>
      </c>
      <c r="CS82" s="404">
        <f t="shared" si="420"/>
        <v>17175.740000000002</v>
      </c>
      <c r="CT82" s="538">
        <v>115.80522856289214</v>
      </c>
      <c r="CU82" s="537">
        <v>120.54</v>
      </c>
      <c r="CV82" s="500">
        <f t="shared" si="421"/>
        <v>387600.1</v>
      </c>
      <c r="CW82" s="404">
        <f t="shared" si="422"/>
        <v>430930.5</v>
      </c>
      <c r="CX82" s="538">
        <v>122.54626334519573</v>
      </c>
      <c r="CY82" s="537">
        <v>125.13</v>
      </c>
      <c r="CZ82" s="500">
        <f t="shared" si="423"/>
        <v>34435.5</v>
      </c>
      <c r="DA82" s="404">
        <f t="shared" si="424"/>
        <v>33659.97</v>
      </c>
      <c r="DB82" s="538"/>
      <c r="DC82" s="537"/>
      <c r="DD82" s="500">
        <f t="shared" si="425"/>
        <v>0</v>
      </c>
      <c r="DE82" s="404">
        <f t="shared" si="426"/>
        <v>0</v>
      </c>
      <c r="DF82" s="500">
        <f t="shared" si="427"/>
        <v>116.32734288864387</v>
      </c>
      <c r="DG82" s="404">
        <f t="shared" si="428"/>
        <v>120.86120447450571</v>
      </c>
      <c r="DH82" s="500">
        <f t="shared" si="429"/>
        <v>422035.6</v>
      </c>
      <c r="DI82" s="404">
        <f t="shared" si="430"/>
        <v>464590.47</v>
      </c>
      <c r="DJ82" s="500">
        <f t="shared" si="431"/>
        <v>3701</v>
      </c>
      <c r="DK82" s="404">
        <f t="shared" si="432"/>
        <v>3938</v>
      </c>
      <c r="DL82" s="500">
        <f t="shared" si="433"/>
        <v>3701</v>
      </c>
      <c r="DM82" s="404">
        <f t="shared" si="434"/>
        <v>3938</v>
      </c>
      <c r="DN82" s="236">
        <f t="shared" si="435"/>
        <v>4.5433882734396116</v>
      </c>
      <c r="DO82" s="237">
        <f t="shared" si="436"/>
        <v>4.4726282376841047</v>
      </c>
      <c r="DP82" s="500">
        <f t="shared" si="437"/>
        <v>16815.080000000002</v>
      </c>
      <c r="DQ82" s="404">
        <f t="shared" si="438"/>
        <v>17613.210000000003</v>
      </c>
      <c r="DR82" s="500">
        <f t="shared" si="439"/>
        <v>116.20172926236151</v>
      </c>
      <c r="DS82" s="404">
        <f t="shared" si="440"/>
        <v>120.89150076180802</v>
      </c>
      <c r="DT82" s="500">
        <f t="shared" si="441"/>
        <v>430062.6</v>
      </c>
      <c r="DU82" s="404">
        <f t="shared" si="442"/>
        <v>476070.73</v>
      </c>
      <c r="DV82" s="538">
        <v>2061</v>
      </c>
      <c r="DW82" s="539">
        <v>2101</v>
      </c>
      <c r="DX82" s="500">
        <f t="shared" si="443"/>
        <v>2061</v>
      </c>
      <c r="DY82" s="404">
        <f t="shared" si="444"/>
        <v>2101</v>
      </c>
      <c r="DZ82" s="538">
        <v>371</v>
      </c>
      <c r="EA82" s="539">
        <v>341</v>
      </c>
      <c r="EB82" s="500">
        <f t="shared" si="445"/>
        <v>371</v>
      </c>
      <c r="EC82" s="404">
        <f t="shared" si="446"/>
        <v>341</v>
      </c>
      <c r="ED82" s="538"/>
      <c r="EE82" s="539"/>
      <c r="EF82" s="500">
        <f t="shared" si="447"/>
        <v>0</v>
      </c>
      <c r="EG82" s="404">
        <f t="shared" si="448"/>
        <v>0</v>
      </c>
      <c r="EH82" s="500">
        <f t="shared" si="449"/>
        <v>2432</v>
      </c>
      <c r="EI82" s="404">
        <f t="shared" si="450"/>
        <v>2442</v>
      </c>
      <c r="EJ82" s="500">
        <f t="shared" si="451"/>
        <v>2432</v>
      </c>
      <c r="EK82" s="404">
        <f t="shared" si="452"/>
        <v>2442</v>
      </c>
      <c r="EL82" s="534">
        <v>3.47</v>
      </c>
      <c r="EM82" s="540">
        <v>3.44</v>
      </c>
      <c r="EN82" s="500">
        <f t="shared" si="453"/>
        <v>7151.67</v>
      </c>
      <c r="EO82" s="404">
        <f t="shared" si="454"/>
        <v>7227.44</v>
      </c>
      <c r="EP82" s="534">
        <v>3.39</v>
      </c>
      <c r="EQ82" s="540">
        <v>3.37</v>
      </c>
      <c r="ER82" s="500">
        <f t="shared" si="455"/>
        <v>1257.69</v>
      </c>
      <c r="ES82" s="404">
        <f t="shared" si="456"/>
        <v>1149.17</v>
      </c>
      <c r="ET82" s="534"/>
      <c r="EU82" s="540"/>
      <c r="EV82" s="500">
        <f t="shared" si="457"/>
        <v>0</v>
      </c>
      <c r="EW82" s="404">
        <f t="shared" si="458"/>
        <v>0</v>
      </c>
      <c r="EX82" s="236">
        <f t="shared" si="459"/>
        <v>3.4577960526315792</v>
      </c>
      <c r="EY82" s="237">
        <f t="shared" si="460"/>
        <v>3.4302252252252257</v>
      </c>
      <c r="EZ82" s="500">
        <f t="shared" si="461"/>
        <v>8409.36</v>
      </c>
      <c r="FA82" s="404">
        <f t="shared" si="462"/>
        <v>8376.61</v>
      </c>
      <c r="FB82" s="538">
        <v>83.454342552159147</v>
      </c>
      <c r="FC82" s="540">
        <v>86.36</v>
      </c>
      <c r="FD82" s="500">
        <f t="shared" si="463"/>
        <v>171999.4</v>
      </c>
      <c r="FE82" s="404">
        <f t="shared" si="464"/>
        <v>181442.36</v>
      </c>
      <c r="FF82" s="538">
        <v>74.799730458221021</v>
      </c>
      <c r="FG82" s="540">
        <v>77.430000000000007</v>
      </c>
      <c r="FH82" s="500">
        <f t="shared" si="465"/>
        <v>27750.699999999997</v>
      </c>
      <c r="FI82" s="404">
        <f t="shared" si="466"/>
        <v>26403.63</v>
      </c>
      <c r="FJ82" s="538"/>
      <c r="FK82" s="540"/>
      <c r="FL82" s="500">
        <f t="shared" si="467"/>
        <v>0</v>
      </c>
      <c r="FM82" s="404">
        <f t="shared" si="468"/>
        <v>0</v>
      </c>
      <c r="FN82" s="500">
        <f t="shared" si="469"/>
        <v>82.134087171052627</v>
      </c>
      <c r="FO82" s="404">
        <f t="shared" si="470"/>
        <v>85.11301801801801</v>
      </c>
      <c r="FP82" s="500">
        <f t="shared" si="471"/>
        <v>199750.09999999998</v>
      </c>
      <c r="FQ82" s="404">
        <f t="shared" si="472"/>
        <v>207845.99</v>
      </c>
      <c r="FR82" s="538">
        <v>12</v>
      </c>
      <c r="FS82" s="541">
        <v>5</v>
      </c>
      <c r="FT82" s="500">
        <f t="shared" si="473"/>
        <v>12</v>
      </c>
      <c r="FU82" s="404">
        <f t="shared" si="474"/>
        <v>5</v>
      </c>
      <c r="FV82" s="534"/>
      <c r="FW82" s="542"/>
      <c r="FX82" s="500">
        <f t="shared" si="475"/>
        <v>0</v>
      </c>
      <c r="FY82" s="404">
        <f t="shared" si="476"/>
        <v>0</v>
      </c>
      <c r="FZ82" s="534">
        <v>130.15</v>
      </c>
      <c r="GA82" s="542">
        <v>158</v>
      </c>
      <c r="GB82" s="500">
        <f t="shared" si="477"/>
        <v>1561.8000000000002</v>
      </c>
      <c r="GC82" s="404">
        <f t="shared" si="478"/>
        <v>790</v>
      </c>
      <c r="GD82" s="510">
        <f t="shared" si="479"/>
        <v>5468</v>
      </c>
      <c r="GE82" s="404">
        <f t="shared" si="480"/>
        <v>5759</v>
      </c>
      <c r="GF82" s="500">
        <f t="shared" si="481"/>
        <v>5468</v>
      </c>
      <c r="GG82" s="404">
        <f t="shared" si="482"/>
        <v>5759</v>
      </c>
      <c r="GH82" s="500">
        <f t="shared" si="483"/>
        <v>22578.780000000002</v>
      </c>
      <c r="GI82" s="404">
        <f t="shared" si="484"/>
        <v>23519.649999999998</v>
      </c>
      <c r="GJ82" s="500">
        <f t="shared" si="485"/>
        <v>566117.5</v>
      </c>
      <c r="GK82" s="404">
        <f t="shared" si="486"/>
        <v>622434.12</v>
      </c>
      <c r="GL82" s="510">
        <f t="shared" si="487"/>
        <v>665</v>
      </c>
      <c r="GM82" s="404">
        <f t="shared" si="488"/>
        <v>621</v>
      </c>
      <c r="GN82" s="500">
        <f t="shared" si="489"/>
        <v>665</v>
      </c>
      <c r="GO82" s="404">
        <f t="shared" si="490"/>
        <v>621</v>
      </c>
      <c r="GP82" s="500">
        <f t="shared" si="491"/>
        <v>2645.66</v>
      </c>
      <c r="GQ82" s="404">
        <f t="shared" si="492"/>
        <v>2470.17</v>
      </c>
      <c r="GR82" s="500">
        <f t="shared" si="493"/>
        <v>63695.199999999997</v>
      </c>
      <c r="GS82" s="404">
        <f t="shared" si="494"/>
        <v>61482.600000000006</v>
      </c>
      <c r="GT82" s="510">
        <f t="shared" si="495"/>
        <v>6133</v>
      </c>
      <c r="GU82" s="404">
        <f t="shared" si="496"/>
        <v>6380</v>
      </c>
      <c r="GV82" s="500">
        <f t="shared" si="497"/>
        <v>6133</v>
      </c>
      <c r="GW82" s="404">
        <f t="shared" si="498"/>
        <v>6380</v>
      </c>
      <c r="GX82" s="500">
        <f t="shared" si="499"/>
        <v>25224.440000000002</v>
      </c>
      <c r="GY82" s="404">
        <f t="shared" si="500"/>
        <v>25989.82</v>
      </c>
      <c r="GZ82" s="500">
        <f t="shared" si="501"/>
        <v>629812.69999999995</v>
      </c>
      <c r="HA82" s="404">
        <f t="shared" si="502"/>
        <v>683916.72</v>
      </c>
      <c r="HB82" s="510">
        <f t="shared" si="503"/>
        <v>0</v>
      </c>
      <c r="HC82" s="404">
        <f t="shared" si="504"/>
        <v>0</v>
      </c>
      <c r="HD82" s="500">
        <f t="shared" si="505"/>
        <v>0</v>
      </c>
      <c r="HE82" s="404">
        <f t="shared" si="506"/>
        <v>0</v>
      </c>
      <c r="HF82" s="500" t="str">
        <f t="shared" si="507"/>
        <v/>
      </c>
      <c r="HG82" s="404" t="str">
        <f t="shared" si="508"/>
        <v/>
      </c>
      <c r="HH82" s="500" t="str">
        <f t="shared" si="509"/>
        <v/>
      </c>
      <c r="HI82" s="404" t="str">
        <f t="shared" si="510"/>
        <v/>
      </c>
      <c r="HJ82" s="510">
        <f t="shared" si="511"/>
        <v>25224.440000000002</v>
      </c>
      <c r="HK82" s="404">
        <f t="shared" si="512"/>
        <v>25989.820000000003</v>
      </c>
      <c r="HL82" s="500">
        <f t="shared" si="513"/>
        <v>631374.5</v>
      </c>
      <c r="HM82" s="404">
        <f t="shared" si="514"/>
        <v>684706.72</v>
      </c>
    </row>
    <row r="83" spans="1:221">
      <c r="A83" s="527" t="s">
        <v>540</v>
      </c>
      <c r="B83" s="528" t="s">
        <v>723</v>
      </c>
      <c r="C83" s="529"/>
      <c r="D83" s="530">
        <v>139755</v>
      </c>
      <c r="E83" s="531">
        <v>2</v>
      </c>
      <c r="F83" s="422">
        <v>3263</v>
      </c>
      <c r="G83" s="532">
        <v>3274</v>
      </c>
      <c r="H83" s="422">
        <v>43</v>
      </c>
      <c r="I83" s="532">
        <v>45</v>
      </c>
      <c r="J83" s="500">
        <f t="shared" si="365"/>
        <v>3220</v>
      </c>
      <c r="K83" s="404">
        <f t="shared" si="366"/>
        <v>3229</v>
      </c>
      <c r="L83" s="422">
        <v>120</v>
      </c>
      <c r="M83" s="533"/>
      <c r="N83" s="500">
        <f t="shared" si="367"/>
        <v>3220</v>
      </c>
      <c r="O83" s="404">
        <f t="shared" si="368"/>
        <v>3229</v>
      </c>
      <c r="P83" s="500">
        <f t="shared" si="369"/>
        <v>3220</v>
      </c>
      <c r="Q83" s="404">
        <f t="shared" si="370"/>
        <v>3229</v>
      </c>
      <c r="R83" s="422">
        <v>98</v>
      </c>
      <c r="S83" s="532">
        <v>123</v>
      </c>
      <c r="T83" s="500">
        <f t="shared" si="371"/>
        <v>98</v>
      </c>
      <c r="U83" s="404">
        <f t="shared" si="372"/>
        <v>123</v>
      </c>
      <c r="V83" s="422">
        <v>11</v>
      </c>
      <c r="W83" s="532">
        <v>12</v>
      </c>
      <c r="X83" s="500">
        <f t="shared" si="373"/>
        <v>11</v>
      </c>
      <c r="Y83" s="404">
        <f t="shared" si="374"/>
        <v>12</v>
      </c>
      <c r="Z83" s="422"/>
      <c r="AA83" s="532"/>
      <c r="AB83" s="500">
        <f t="shared" si="375"/>
        <v>0</v>
      </c>
      <c r="AC83" s="404">
        <f t="shared" si="376"/>
        <v>0</v>
      </c>
      <c r="AD83" s="500">
        <f t="shared" si="377"/>
        <v>109</v>
      </c>
      <c r="AE83" s="404">
        <f t="shared" si="378"/>
        <v>135</v>
      </c>
      <c r="AF83" s="500">
        <f t="shared" si="379"/>
        <v>109</v>
      </c>
      <c r="AG83" s="404">
        <f t="shared" si="380"/>
        <v>135</v>
      </c>
      <c r="AH83" s="534">
        <v>4.3</v>
      </c>
      <c r="AI83" s="535">
        <v>4.46</v>
      </c>
      <c r="AJ83" s="500">
        <f t="shared" si="381"/>
        <v>421.4</v>
      </c>
      <c r="AK83" s="404">
        <f t="shared" si="382"/>
        <v>548.58000000000004</v>
      </c>
      <c r="AL83" s="534">
        <v>5.45</v>
      </c>
      <c r="AM83" s="535">
        <v>4.67</v>
      </c>
      <c r="AN83" s="500">
        <f t="shared" si="383"/>
        <v>59.95</v>
      </c>
      <c r="AO83" s="404">
        <f t="shared" si="384"/>
        <v>56.04</v>
      </c>
      <c r="AP83" s="534"/>
      <c r="AQ83" s="535"/>
      <c r="AR83" s="500">
        <f t="shared" si="385"/>
        <v>0</v>
      </c>
      <c r="AS83" s="404">
        <f t="shared" si="386"/>
        <v>0</v>
      </c>
      <c r="AT83" s="236">
        <f t="shared" si="387"/>
        <v>4.4160550458715591</v>
      </c>
      <c r="AU83" s="237">
        <f t="shared" si="388"/>
        <v>4.4786666666666664</v>
      </c>
      <c r="AV83" s="500">
        <f t="shared" si="389"/>
        <v>481.34999999999991</v>
      </c>
      <c r="AW83" s="404">
        <f t="shared" si="390"/>
        <v>604.62</v>
      </c>
      <c r="AX83" s="422">
        <v>136.24489795918367</v>
      </c>
      <c r="AY83" s="536">
        <v>134.44</v>
      </c>
      <c r="AZ83" s="500">
        <f t="shared" si="391"/>
        <v>13352</v>
      </c>
      <c r="BA83" s="404">
        <f t="shared" si="392"/>
        <v>16536.12</v>
      </c>
      <c r="BB83" s="422">
        <v>160.09090909090909</v>
      </c>
      <c r="BC83" s="536">
        <v>140.33000000000001</v>
      </c>
      <c r="BD83" s="500">
        <f t="shared" si="393"/>
        <v>1761</v>
      </c>
      <c r="BE83" s="404">
        <f t="shared" si="394"/>
        <v>1683.96</v>
      </c>
      <c r="BF83" s="422"/>
      <c r="BG83" s="536"/>
      <c r="BH83" s="500">
        <f t="shared" si="395"/>
        <v>0</v>
      </c>
      <c r="BI83" s="404">
        <f t="shared" si="396"/>
        <v>0</v>
      </c>
      <c r="BJ83" s="500">
        <f t="shared" si="397"/>
        <v>138.651376146789</v>
      </c>
      <c r="BK83" s="404">
        <f t="shared" si="398"/>
        <v>134.96355555555553</v>
      </c>
      <c r="BL83" s="500">
        <f t="shared" si="399"/>
        <v>15113.000000000002</v>
      </c>
      <c r="BM83" s="404">
        <f t="shared" si="400"/>
        <v>18220.079999999998</v>
      </c>
      <c r="BN83" s="422">
        <v>1777</v>
      </c>
      <c r="BO83" s="533">
        <v>1702</v>
      </c>
      <c r="BP83" s="500">
        <f t="shared" si="401"/>
        <v>1777</v>
      </c>
      <c r="BQ83" s="404">
        <f t="shared" si="402"/>
        <v>1702</v>
      </c>
      <c r="BR83" s="422">
        <v>219</v>
      </c>
      <c r="BS83" s="533">
        <v>215</v>
      </c>
      <c r="BT83" s="500">
        <f t="shared" si="403"/>
        <v>219</v>
      </c>
      <c r="BU83" s="404">
        <f t="shared" si="404"/>
        <v>215</v>
      </c>
      <c r="BV83" s="422"/>
      <c r="BW83" s="533"/>
      <c r="BX83" s="500">
        <f t="shared" si="405"/>
        <v>0</v>
      </c>
      <c r="BY83" s="404">
        <f t="shared" si="406"/>
        <v>0</v>
      </c>
      <c r="BZ83" s="500">
        <f t="shared" si="407"/>
        <v>1996</v>
      </c>
      <c r="CA83" s="404">
        <f t="shared" si="408"/>
        <v>1917</v>
      </c>
      <c r="CB83" s="500">
        <f t="shared" si="409"/>
        <v>1996</v>
      </c>
      <c r="CC83" s="404">
        <f t="shared" si="410"/>
        <v>1917</v>
      </c>
      <c r="CD83" s="534">
        <v>4.8</v>
      </c>
      <c r="CE83" s="537">
        <v>4.83</v>
      </c>
      <c r="CF83" s="500">
        <f t="shared" si="411"/>
        <v>8529.6</v>
      </c>
      <c r="CG83" s="404">
        <f t="shared" si="412"/>
        <v>8220.66</v>
      </c>
      <c r="CH83" s="534">
        <v>4.8</v>
      </c>
      <c r="CI83" s="537">
        <v>4.8099999999999996</v>
      </c>
      <c r="CJ83" s="500">
        <f t="shared" si="413"/>
        <v>1051.2</v>
      </c>
      <c r="CK83" s="404">
        <f t="shared" si="414"/>
        <v>1034.1499999999999</v>
      </c>
      <c r="CL83" s="534"/>
      <c r="CM83" s="537"/>
      <c r="CN83" s="500">
        <f t="shared" si="415"/>
        <v>0</v>
      </c>
      <c r="CO83" s="404">
        <f t="shared" si="416"/>
        <v>0</v>
      </c>
      <c r="CP83" s="500">
        <f t="shared" si="417"/>
        <v>4.8000000000000007</v>
      </c>
      <c r="CQ83" s="237">
        <f t="shared" si="418"/>
        <v>4.8277569118414183</v>
      </c>
      <c r="CR83" s="500">
        <f t="shared" si="419"/>
        <v>9580.8000000000011</v>
      </c>
      <c r="CS83" s="404">
        <f t="shared" si="420"/>
        <v>9254.81</v>
      </c>
      <c r="CT83" s="538">
        <v>146.27161508159818</v>
      </c>
      <c r="CU83" s="537">
        <v>145.6</v>
      </c>
      <c r="CV83" s="500">
        <f t="shared" si="421"/>
        <v>259924.65999999997</v>
      </c>
      <c r="CW83" s="404">
        <f t="shared" si="422"/>
        <v>247811.19999999998</v>
      </c>
      <c r="CX83" s="538">
        <v>148.01369863013699</v>
      </c>
      <c r="CY83" s="537">
        <v>148.19999999999999</v>
      </c>
      <c r="CZ83" s="500">
        <f t="shared" si="423"/>
        <v>32415</v>
      </c>
      <c r="DA83" s="404">
        <f t="shared" si="424"/>
        <v>31862.999999999996</v>
      </c>
      <c r="DB83" s="538"/>
      <c r="DC83" s="537"/>
      <c r="DD83" s="500">
        <f t="shared" si="425"/>
        <v>0</v>
      </c>
      <c r="DE83" s="404">
        <f t="shared" si="426"/>
        <v>0</v>
      </c>
      <c r="DF83" s="500">
        <f t="shared" si="427"/>
        <v>146.46275551102204</v>
      </c>
      <c r="DG83" s="404">
        <f t="shared" si="428"/>
        <v>145.89160146061553</v>
      </c>
      <c r="DH83" s="500">
        <f t="shared" si="429"/>
        <v>292339.65999999997</v>
      </c>
      <c r="DI83" s="404">
        <f t="shared" si="430"/>
        <v>279674.19999999995</v>
      </c>
      <c r="DJ83" s="500">
        <f t="shared" si="431"/>
        <v>2105</v>
      </c>
      <c r="DK83" s="404">
        <f t="shared" si="432"/>
        <v>2052</v>
      </c>
      <c r="DL83" s="500">
        <f t="shared" si="433"/>
        <v>2105</v>
      </c>
      <c r="DM83" s="404">
        <f t="shared" si="434"/>
        <v>2052</v>
      </c>
      <c r="DN83" s="236">
        <f t="shared" si="435"/>
        <v>4.7801187648456063</v>
      </c>
      <c r="DO83" s="237">
        <f t="shared" si="436"/>
        <v>4.8047904483430797</v>
      </c>
      <c r="DP83" s="500">
        <f t="shared" si="437"/>
        <v>10062.150000000001</v>
      </c>
      <c r="DQ83" s="404">
        <f t="shared" si="438"/>
        <v>9859.43</v>
      </c>
      <c r="DR83" s="500">
        <f t="shared" si="439"/>
        <v>146.05827078384797</v>
      </c>
      <c r="DS83" s="404">
        <f t="shared" si="440"/>
        <v>145.17265107212475</v>
      </c>
      <c r="DT83" s="500">
        <f t="shared" si="441"/>
        <v>307452.65999999997</v>
      </c>
      <c r="DU83" s="404">
        <f t="shared" si="442"/>
        <v>297894.27999999997</v>
      </c>
      <c r="DV83" s="538">
        <v>977</v>
      </c>
      <c r="DW83" s="539">
        <v>1034</v>
      </c>
      <c r="DX83" s="500">
        <f t="shared" si="443"/>
        <v>977</v>
      </c>
      <c r="DY83" s="404">
        <f t="shared" si="444"/>
        <v>1034</v>
      </c>
      <c r="DZ83" s="538">
        <v>130</v>
      </c>
      <c r="EA83" s="539">
        <v>132</v>
      </c>
      <c r="EB83" s="500">
        <f t="shared" si="445"/>
        <v>130</v>
      </c>
      <c r="EC83" s="404">
        <f t="shared" si="446"/>
        <v>132</v>
      </c>
      <c r="ED83" s="538"/>
      <c r="EE83" s="539"/>
      <c r="EF83" s="500">
        <f t="shared" si="447"/>
        <v>0</v>
      </c>
      <c r="EG83" s="404">
        <f t="shared" si="448"/>
        <v>0</v>
      </c>
      <c r="EH83" s="500">
        <f t="shared" si="449"/>
        <v>1107</v>
      </c>
      <c r="EI83" s="404">
        <f t="shared" si="450"/>
        <v>1166</v>
      </c>
      <c r="EJ83" s="500">
        <f t="shared" si="451"/>
        <v>1107</v>
      </c>
      <c r="EK83" s="404">
        <f t="shared" si="452"/>
        <v>1166</v>
      </c>
      <c r="EL83" s="534">
        <v>3.6</v>
      </c>
      <c r="EM83" s="540">
        <v>3.65</v>
      </c>
      <c r="EN83" s="500">
        <f t="shared" si="453"/>
        <v>3517.2000000000003</v>
      </c>
      <c r="EO83" s="404">
        <f t="shared" si="454"/>
        <v>3774.1</v>
      </c>
      <c r="EP83" s="534">
        <v>3.5</v>
      </c>
      <c r="EQ83" s="540">
        <v>3.59</v>
      </c>
      <c r="ER83" s="500">
        <f t="shared" si="455"/>
        <v>455</v>
      </c>
      <c r="ES83" s="404">
        <f t="shared" si="456"/>
        <v>473.88</v>
      </c>
      <c r="ET83" s="534"/>
      <c r="EU83" s="540"/>
      <c r="EV83" s="500">
        <f t="shared" si="457"/>
        <v>0</v>
      </c>
      <c r="EW83" s="404">
        <f t="shared" si="458"/>
        <v>0</v>
      </c>
      <c r="EX83" s="236">
        <f t="shared" si="459"/>
        <v>3.5882565492321592</v>
      </c>
      <c r="EY83" s="237">
        <f t="shared" si="460"/>
        <v>3.6432075471698111</v>
      </c>
      <c r="EZ83" s="500">
        <f t="shared" si="461"/>
        <v>3972.2000000000003</v>
      </c>
      <c r="FA83" s="404">
        <f t="shared" si="462"/>
        <v>4247.9799999999996</v>
      </c>
      <c r="FB83" s="538">
        <v>104.6775844421699</v>
      </c>
      <c r="FC83" s="540">
        <v>105.86</v>
      </c>
      <c r="FD83" s="500">
        <f t="shared" si="463"/>
        <v>102270</v>
      </c>
      <c r="FE83" s="404">
        <f t="shared" si="464"/>
        <v>109459.24</v>
      </c>
      <c r="FF83" s="538">
        <v>92.469230769230762</v>
      </c>
      <c r="FG83" s="540">
        <v>99.18</v>
      </c>
      <c r="FH83" s="500">
        <f t="shared" si="465"/>
        <v>12021</v>
      </c>
      <c r="FI83" s="404">
        <f t="shared" si="466"/>
        <v>13091.76</v>
      </c>
      <c r="FJ83" s="538"/>
      <c r="FK83" s="540"/>
      <c r="FL83" s="500">
        <f t="shared" si="467"/>
        <v>0</v>
      </c>
      <c r="FM83" s="404">
        <f t="shared" si="468"/>
        <v>0</v>
      </c>
      <c r="FN83" s="500">
        <f t="shared" si="469"/>
        <v>103.2439024390244</v>
      </c>
      <c r="FO83" s="404">
        <f t="shared" si="470"/>
        <v>105.10377358490567</v>
      </c>
      <c r="FP83" s="500">
        <f t="shared" si="471"/>
        <v>114291</v>
      </c>
      <c r="FQ83" s="404">
        <f t="shared" si="472"/>
        <v>122551.00000000001</v>
      </c>
      <c r="FR83" s="538">
        <v>8</v>
      </c>
      <c r="FS83" s="541">
        <v>11</v>
      </c>
      <c r="FT83" s="500">
        <f t="shared" si="473"/>
        <v>8</v>
      </c>
      <c r="FU83" s="404">
        <f t="shared" si="474"/>
        <v>11</v>
      </c>
      <c r="FV83" s="534"/>
      <c r="FW83" s="542"/>
      <c r="FX83" s="500">
        <f t="shared" si="475"/>
        <v>0</v>
      </c>
      <c r="FY83" s="404">
        <f t="shared" si="476"/>
        <v>0</v>
      </c>
      <c r="FZ83" s="534">
        <v>147.75</v>
      </c>
      <c r="GA83" s="542">
        <v>135.91</v>
      </c>
      <c r="GB83" s="500">
        <f t="shared" si="477"/>
        <v>1182</v>
      </c>
      <c r="GC83" s="404">
        <f t="shared" si="478"/>
        <v>1495.01</v>
      </c>
      <c r="GD83" s="510">
        <f t="shared" si="479"/>
        <v>2852</v>
      </c>
      <c r="GE83" s="404">
        <f t="shared" si="480"/>
        <v>2859</v>
      </c>
      <c r="GF83" s="500">
        <f t="shared" si="481"/>
        <v>2852</v>
      </c>
      <c r="GG83" s="404">
        <f t="shared" si="482"/>
        <v>2859</v>
      </c>
      <c r="GH83" s="500">
        <f t="shared" si="483"/>
        <v>12468.2</v>
      </c>
      <c r="GI83" s="404">
        <f t="shared" si="484"/>
        <v>12543.34</v>
      </c>
      <c r="GJ83" s="500">
        <f t="shared" si="485"/>
        <v>375546.66</v>
      </c>
      <c r="GK83" s="404">
        <f t="shared" si="486"/>
        <v>373806.56</v>
      </c>
      <c r="GL83" s="510">
        <f t="shared" si="487"/>
        <v>360</v>
      </c>
      <c r="GM83" s="404">
        <f t="shared" si="488"/>
        <v>359</v>
      </c>
      <c r="GN83" s="500">
        <f t="shared" si="489"/>
        <v>360</v>
      </c>
      <c r="GO83" s="404">
        <f t="shared" si="490"/>
        <v>359</v>
      </c>
      <c r="GP83" s="500">
        <f t="shared" si="491"/>
        <v>1566.15</v>
      </c>
      <c r="GQ83" s="404">
        <f t="shared" si="492"/>
        <v>1564.0699999999997</v>
      </c>
      <c r="GR83" s="500">
        <f t="shared" si="493"/>
        <v>46197</v>
      </c>
      <c r="GS83" s="404">
        <f t="shared" si="494"/>
        <v>46638.720000000001</v>
      </c>
      <c r="GT83" s="510">
        <f t="shared" si="495"/>
        <v>3212</v>
      </c>
      <c r="GU83" s="404">
        <f t="shared" si="496"/>
        <v>3218</v>
      </c>
      <c r="GV83" s="500">
        <f t="shared" si="497"/>
        <v>3212</v>
      </c>
      <c r="GW83" s="404">
        <f t="shared" si="498"/>
        <v>3218</v>
      </c>
      <c r="GX83" s="500">
        <f t="shared" si="499"/>
        <v>14034.35</v>
      </c>
      <c r="GY83" s="404">
        <f t="shared" si="500"/>
        <v>14107.41</v>
      </c>
      <c r="GZ83" s="500">
        <f t="shared" si="501"/>
        <v>421743.66</v>
      </c>
      <c r="HA83" s="404">
        <f t="shared" si="502"/>
        <v>420445.28</v>
      </c>
      <c r="HB83" s="510">
        <f t="shared" si="503"/>
        <v>0</v>
      </c>
      <c r="HC83" s="404">
        <f t="shared" si="504"/>
        <v>0</v>
      </c>
      <c r="HD83" s="500">
        <f t="shared" si="505"/>
        <v>0</v>
      </c>
      <c r="HE83" s="404">
        <f t="shared" si="506"/>
        <v>0</v>
      </c>
      <c r="HF83" s="500" t="str">
        <f t="shared" si="507"/>
        <v/>
      </c>
      <c r="HG83" s="404" t="str">
        <f t="shared" si="508"/>
        <v/>
      </c>
      <c r="HH83" s="500" t="str">
        <f t="shared" si="509"/>
        <v/>
      </c>
      <c r="HI83" s="404" t="str">
        <f t="shared" si="510"/>
        <v/>
      </c>
      <c r="HJ83" s="510">
        <f t="shared" si="511"/>
        <v>14034.350000000002</v>
      </c>
      <c r="HK83" s="404">
        <f t="shared" si="512"/>
        <v>14107.41</v>
      </c>
      <c r="HL83" s="500">
        <f t="shared" si="513"/>
        <v>422925.66</v>
      </c>
      <c r="HM83" s="404">
        <f t="shared" si="514"/>
        <v>421940.29</v>
      </c>
    </row>
    <row r="84" spans="1:221">
      <c r="A84" s="527" t="s">
        <v>540</v>
      </c>
      <c r="B84" s="528" t="s">
        <v>724</v>
      </c>
      <c r="C84" s="529"/>
      <c r="D84" s="530">
        <v>139931</v>
      </c>
      <c r="E84" s="531">
        <v>3</v>
      </c>
      <c r="F84" s="422">
        <v>3051</v>
      </c>
      <c r="G84" s="532">
        <v>3295</v>
      </c>
      <c r="H84" s="422">
        <v>114</v>
      </c>
      <c r="I84" s="532">
        <v>111</v>
      </c>
      <c r="J84" s="500">
        <f t="shared" si="365"/>
        <v>2937</v>
      </c>
      <c r="K84" s="404">
        <f t="shared" si="366"/>
        <v>3184</v>
      </c>
      <c r="L84" s="422">
        <v>120</v>
      </c>
      <c r="M84" s="533"/>
      <c r="N84" s="500">
        <f t="shared" si="367"/>
        <v>2937</v>
      </c>
      <c r="O84" s="404">
        <f t="shared" si="368"/>
        <v>3184</v>
      </c>
      <c r="P84" s="500">
        <f t="shared" si="369"/>
        <v>2937</v>
      </c>
      <c r="Q84" s="404">
        <f t="shared" si="370"/>
        <v>3184</v>
      </c>
      <c r="R84" s="422">
        <v>35</v>
      </c>
      <c r="S84" s="532">
        <v>41</v>
      </c>
      <c r="T84" s="500">
        <f t="shared" si="371"/>
        <v>35</v>
      </c>
      <c r="U84" s="404">
        <f t="shared" si="372"/>
        <v>41</v>
      </c>
      <c r="V84" s="422">
        <v>11</v>
      </c>
      <c r="W84" s="532">
        <v>14</v>
      </c>
      <c r="X84" s="500">
        <f t="shared" si="373"/>
        <v>11</v>
      </c>
      <c r="Y84" s="404">
        <f t="shared" si="374"/>
        <v>14</v>
      </c>
      <c r="Z84" s="422"/>
      <c r="AA84" s="532"/>
      <c r="AB84" s="500">
        <f t="shared" si="375"/>
        <v>0</v>
      </c>
      <c r="AC84" s="404">
        <f t="shared" si="376"/>
        <v>0</v>
      </c>
      <c r="AD84" s="500">
        <f t="shared" si="377"/>
        <v>46</v>
      </c>
      <c r="AE84" s="404">
        <f t="shared" si="378"/>
        <v>55</v>
      </c>
      <c r="AF84" s="500">
        <f t="shared" si="379"/>
        <v>46</v>
      </c>
      <c r="AG84" s="404">
        <f t="shared" si="380"/>
        <v>55</v>
      </c>
      <c r="AH84" s="534">
        <v>4.4400000000000004</v>
      </c>
      <c r="AI84" s="535">
        <v>5.15</v>
      </c>
      <c r="AJ84" s="500">
        <f t="shared" si="381"/>
        <v>155.4</v>
      </c>
      <c r="AK84" s="404">
        <f t="shared" si="382"/>
        <v>211.15</v>
      </c>
      <c r="AL84" s="534">
        <v>4.55</v>
      </c>
      <c r="AM84" s="535">
        <v>4</v>
      </c>
      <c r="AN84" s="500">
        <f t="shared" si="383"/>
        <v>50.05</v>
      </c>
      <c r="AO84" s="404">
        <f t="shared" si="384"/>
        <v>56</v>
      </c>
      <c r="AP84" s="534"/>
      <c r="AQ84" s="535"/>
      <c r="AR84" s="500">
        <f t="shared" si="385"/>
        <v>0</v>
      </c>
      <c r="AS84" s="404">
        <f t="shared" si="386"/>
        <v>0</v>
      </c>
      <c r="AT84" s="236">
        <f t="shared" si="387"/>
        <v>4.4663043478260871</v>
      </c>
      <c r="AU84" s="237">
        <f t="shared" si="388"/>
        <v>4.8572727272727265</v>
      </c>
      <c r="AV84" s="500">
        <f t="shared" si="389"/>
        <v>205.45000000000002</v>
      </c>
      <c r="AW84" s="404">
        <f t="shared" si="390"/>
        <v>267.14999999999998</v>
      </c>
      <c r="AX84" s="422">
        <v>131.65714285714287</v>
      </c>
      <c r="AY84" s="536">
        <v>145.61000000000001</v>
      </c>
      <c r="AZ84" s="500">
        <f t="shared" si="391"/>
        <v>4608.0000000000009</v>
      </c>
      <c r="BA84" s="404">
        <f t="shared" si="392"/>
        <v>5970.01</v>
      </c>
      <c r="BB84" s="422">
        <v>143.90909090909091</v>
      </c>
      <c r="BC84" s="536">
        <v>137.13999999999999</v>
      </c>
      <c r="BD84" s="500">
        <f t="shared" si="393"/>
        <v>1583</v>
      </c>
      <c r="BE84" s="404">
        <f t="shared" si="394"/>
        <v>1919.9599999999998</v>
      </c>
      <c r="BF84" s="422"/>
      <c r="BG84" s="536"/>
      <c r="BH84" s="500">
        <f t="shared" si="395"/>
        <v>0</v>
      </c>
      <c r="BI84" s="404">
        <f t="shared" si="396"/>
        <v>0</v>
      </c>
      <c r="BJ84" s="500">
        <f t="shared" si="397"/>
        <v>134.58695652173915</v>
      </c>
      <c r="BK84" s="404">
        <f t="shared" si="398"/>
        <v>143.45400000000001</v>
      </c>
      <c r="BL84" s="500">
        <f t="shared" si="399"/>
        <v>6191.0000000000009</v>
      </c>
      <c r="BM84" s="404">
        <f t="shared" si="400"/>
        <v>7889.97</v>
      </c>
      <c r="BN84" s="422">
        <v>1449</v>
      </c>
      <c r="BO84" s="533">
        <v>1558</v>
      </c>
      <c r="BP84" s="500">
        <f t="shared" si="401"/>
        <v>1449</v>
      </c>
      <c r="BQ84" s="404">
        <f t="shared" si="402"/>
        <v>1558</v>
      </c>
      <c r="BR84" s="422">
        <v>276</v>
      </c>
      <c r="BS84" s="533">
        <v>332</v>
      </c>
      <c r="BT84" s="500">
        <f t="shared" si="403"/>
        <v>276</v>
      </c>
      <c r="BU84" s="404">
        <f t="shared" si="404"/>
        <v>332</v>
      </c>
      <c r="BV84" s="422"/>
      <c r="BW84" s="533"/>
      <c r="BX84" s="500">
        <f t="shared" si="405"/>
        <v>0</v>
      </c>
      <c r="BY84" s="404">
        <f t="shared" si="406"/>
        <v>0</v>
      </c>
      <c r="BZ84" s="500">
        <f t="shared" si="407"/>
        <v>1725</v>
      </c>
      <c r="CA84" s="404">
        <f t="shared" si="408"/>
        <v>1890</v>
      </c>
      <c r="CB84" s="500">
        <f t="shared" si="409"/>
        <v>1725</v>
      </c>
      <c r="CC84" s="404">
        <f t="shared" si="410"/>
        <v>1890</v>
      </c>
      <c r="CD84" s="534">
        <v>5.0599999999999996</v>
      </c>
      <c r="CE84" s="537">
        <v>5.09</v>
      </c>
      <c r="CF84" s="500">
        <f t="shared" si="411"/>
        <v>7331.94</v>
      </c>
      <c r="CG84" s="404">
        <f t="shared" si="412"/>
        <v>7930.2199999999993</v>
      </c>
      <c r="CH84" s="534">
        <v>5.3</v>
      </c>
      <c r="CI84" s="537">
        <v>5.38</v>
      </c>
      <c r="CJ84" s="500">
        <f t="shared" si="413"/>
        <v>1462.8</v>
      </c>
      <c r="CK84" s="404">
        <f t="shared" si="414"/>
        <v>1786.1599999999999</v>
      </c>
      <c r="CL84" s="534"/>
      <c r="CM84" s="537"/>
      <c r="CN84" s="500">
        <f t="shared" si="415"/>
        <v>0</v>
      </c>
      <c r="CO84" s="404">
        <f t="shared" si="416"/>
        <v>0</v>
      </c>
      <c r="CP84" s="500">
        <f t="shared" si="417"/>
        <v>5.0983999999999998</v>
      </c>
      <c r="CQ84" s="237">
        <f t="shared" si="418"/>
        <v>5.1409417989417987</v>
      </c>
      <c r="CR84" s="500">
        <f t="shared" si="419"/>
        <v>8794.74</v>
      </c>
      <c r="CS84" s="404">
        <f t="shared" si="420"/>
        <v>9716.3799999999992</v>
      </c>
      <c r="CT84" s="538">
        <v>143.13501035196688</v>
      </c>
      <c r="CU84" s="537">
        <v>142.55000000000001</v>
      </c>
      <c r="CV84" s="500">
        <f t="shared" si="421"/>
        <v>207402.63</v>
      </c>
      <c r="CW84" s="404">
        <f t="shared" si="422"/>
        <v>222092.90000000002</v>
      </c>
      <c r="CX84" s="538">
        <v>148.44789855072463</v>
      </c>
      <c r="CY84" s="537">
        <v>147.96</v>
      </c>
      <c r="CZ84" s="500">
        <f t="shared" si="423"/>
        <v>40971.619999999995</v>
      </c>
      <c r="DA84" s="404">
        <f t="shared" si="424"/>
        <v>49122.720000000001</v>
      </c>
      <c r="DB84" s="538"/>
      <c r="DC84" s="537"/>
      <c r="DD84" s="500">
        <f t="shared" si="425"/>
        <v>0</v>
      </c>
      <c r="DE84" s="404">
        <f t="shared" si="426"/>
        <v>0</v>
      </c>
      <c r="DF84" s="500">
        <f t="shared" si="427"/>
        <v>143.98507246376812</v>
      </c>
      <c r="DG84" s="404">
        <f t="shared" si="428"/>
        <v>143.50032804232805</v>
      </c>
      <c r="DH84" s="500">
        <f t="shared" si="429"/>
        <v>248374.25</v>
      </c>
      <c r="DI84" s="404">
        <f t="shared" si="430"/>
        <v>271215.62</v>
      </c>
      <c r="DJ84" s="500">
        <f t="shared" si="431"/>
        <v>1771</v>
      </c>
      <c r="DK84" s="404">
        <f t="shared" si="432"/>
        <v>1945</v>
      </c>
      <c r="DL84" s="500">
        <f t="shared" si="433"/>
        <v>1771</v>
      </c>
      <c r="DM84" s="404">
        <f t="shared" si="434"/>
        <v>1945</v>
      </c>
      <c r="DN84" s="236">
        <f t="shared" si="435"/>
        <v>5.0819819311123666</v>
      </c>
      <c r="DO84" s="237">
        <f t="shared" si="436"/>
        <v>5.13292030848329</v>
      </c>
      <c r="DP84" s="500">
        <f t="shared" si="437"/>
        <v>9000.19</v>
      </c>
      <c r="DQ84" s="404">
        <f t="shared" si="438"/>
        <v>9983.5299999999988</v>
      </c>
      <c r="DR84" s="500">
        <f t="shared" si="439"/>
        <v>143.74096555618294</v>
      </c>
      <c r="DS84" s="404">
        <f t="shared" si="440"/>
        <v>143.4990179948586</v>
      </c>
      <c r="DT84" s="500">
        <f t="shared" si="441"/>
        <v>254565.25</v>
      </c>
      <c r="DU84" s="404">
        <f t="shared" si="442"/>
        <v>279105.58999999997</v>
      </c>
      <c r="DV84" s="538">
        <v>1013</v>
      </c>
      <c r="DW84" s="539">
        <v>1068</v>
      </c>
      <c r="DX84" s="500">
        <f t="shared" si="443"/>
        <v>1013</v>
      </c>
      <c r="DY84" s="404">
        <f t="shared" si="444"/>
        <v>1068</v>
      </c>
      <c r="DZ84" s="538">
        <v>152</v>
      </c>
      <c r="EA84" s="539">
        <v>169</v>
      </c>
      <c r="EB84" s="500">
        <f t="shared" si="445"/>
        <v>152</v>
      </c>
      <c r="EC84" s="404">
        <f t="shared" si="446"/>
        <v>169</v>
      </c>
      <c r="ED84" s="538"/>
      <c r="EE84" s="539"/>
      <c r="EF84" s="500">
        <f t="shared" si="447"/>
        <v>0</v>
      </c>
      <c r="EG84" s="404">
        <f t="shared" si="448"/>
        <v>0</v>
      </c>
      <c r="EH84" s="500">
        <f t="shared" si="449"/>
        <v>1165</v>
      </c>
      <c r="EI84" s="404">
        <f t="shared" si="450"/>
        <v>1237</v>
      </c>
      <c r="EJ84" s="500">
        <f t="shared" si="451"/>
        <v>1165</v>
      </c>
      <c r="EK84" s="404">
        <f t="shared" si="452"/>
        <v>1237</v>
      </c>
      <c r="EL84" s="534">
        <v>3.8</v>
      </c>
      <c r="EM84" s="540">
        <v>3.92</v>
      </c>
      <c r="EN84" s="500">
        <f t="shared" si="453"/>
        <v>3849.3999999999996</v>
      </c>
      <c r="EO84" s="404">
        <f t="shared" si="454"/>
        <v>4186.5599999999995</v>
      </c>
      <c r="EP84" s="534">
        <v>3.7</v>
      </c>
      <c r="EQ84" s="540">
        <v>3.83</v>
      </c>
      <c r="ER84" s="500">
        <f t="shared" si="455"/>
        <v>562.4</v>
      </c>
      <c r="ES84" s="404">
        <f t="shared" si="456"/>
        <v>647.27</v>
      </c>
      <c r="ET84" s="534"/>
      <c r="EU84" s="540"/>
      <c r="EV84" s="500">
        <f t="shared" si="457"/>
        <v>0</v>
      </c>
      <c r="EW84" s="404">
        <f t="shared" si="458"/>
        <v>0</v>
      </c>
      <c r="EX84" s="236">
        <f t="shared" si="459"/>
        <v>3.7869527896995701</v>
      </c>
      <c r="EY84" s="237">
        <f t="shared" si="460"/>
        <v>3.9077041228779303</v>
      </c>
      <c r="EZ84" s="500">
        <f t="shared" si="461"/>
        <v>4411.7999999999993</v>
      </c>
      <c r="FA84" s="404">
        <f t="shared" si="462"/>
        <v>4833.83</v>
      </c>
      <c r="FB84" s="538">
        <v>101.29318854886476</v>
      </c>
      <c r="FC84" s="540">
        <v>103.03</v>
      </c>
      <c r="FD84" s="500">
        <f t="shared" si="463"/>
        <v>102610</v>
      </c>
      <c r="FE84" s="404">
        <f t="shared" si="464"/>
        <v>110036.04000000001</v>
      </c>
      <c r="FF84" s="538">
        <v>76.71052631578948</v>
      </c>
      <c r="FG84" s="540">
        <v>81.56</v>
      </c>
      <c r="FH84" s="500">
        <f t="shared" si="465"/>
        <v>11660</v>
      </c>
      <c r="FI84" s="404">
        <f t="shared" si="466"/>
        <v>13783.640000000001</v>
      </c>
      <c r="FJ84" s="538"/>
      <c r="FK84" s="540"/>
      <c r="FL84" s="500">
        <f t="shared" si="467"/>
        <v>0</v>
      </c>
      <c r="FM84" s="404">
        <f t="shared" si="468"/>
        <v>0</v>
      </c>
      <c r="FN84" s="500">
        <f t="shared" si="469"/>
        <v>98.085836909871247</v>
      </c>
      <c r="FO84" s="404">
        <f t="shared" si="470"/>
        <v>100.09675020210186</v>
      </c>
      <c r="FP84" s="500">
        <f t="shared" si="471"/>
        <v>114270</v>
      </c>
      <c r="FQ84" s="404">
        <f t="shared" si="472"/>
        <v>123819.68</v>
      </c>
      <c r="FR84" s="538">
        <v>1</v>
      </c>
      <c r="FS84" s="541">
        <v>2</v>
      </c>
      <c r="FT84" s="500">
        <f t="shared" si="473"/>
        <v>1</v>
      </c>
      <c r="FU84" s="404">
        <f t="shared" si="474"/>
        <v>2</v>
      </c>
      <c r="FV84" s="534"/>
      <c r="FW84" s="542"/>
      <c r="FX84" s="500">
        <f t="shared" si="475"/>
        <v>0</v>
      </c>
      <c r="FY84" s="404">
        <f t="shared" si="476"/>
        <v>0</v>
      </c>
      <c r="FZ84" s="534">
        <v>151.33000000000001</v>
      </c>
      <c r="GA84" s="542">
        <v>144.5</v>
      </c>
      <c r="GB84" s="500">
        <f t="shared" si="477"/>
        <v>151.33000000000001</v>
      </c>
      <c r="GC84" s="404">
        <f t="shared" si="478"/>
        <v>289</v>
      </c>
      <c r="GD84" s="510">
        <f t="shared" si="479"/>
        <v>2497</v>
      </c>
      <c r="GE84" s="404">
        <f t="shared" si="480"/>
        <v>2667</v>
      </c>
      <c r="GF84" s="500">
        <f t="shared" si="481"/>
        <v>2497</v>
      </c>
      <c r="GG84" s="404">
        <f t="shared" si="482"/>
        <v>2667</v>
      </c>
      <c r="GH84" s="500">
        <f t="shared" si="483"/>
        <v>11336.739999999998</v>
      </c>
      <c r="GI84" s="404">
        <f t="shared" si="484"/>
        <v>12327.929999999998</v>
      </c>
      <c r="GJ84" s="500">
        <f t="shared" si="485"/>
        <v>314620.63</v>
      </c>
      <c r="GK84" s="404">
        <f t="shared" si="486"/>
        <v>338098.95000000007</v>
      </c>
      <c r="GL84" s="510">
        <f t="shared" si="487"/>
        <v>439</v>
      </c>
      <c r="GM84" s="404">
        <f t="shared" si="488"/>
        <v>515</v>
      </c>
      <c r="GN84" s="500">
        <f t="shared" si="489"/>
        <v>439</v>
      </c>
      <c r="GO84" s="404">
        <f t="shared" si="490"/>
        <v>515</v>
      </c>
      <c r="GP84" s="500">
        <f t="shared" si="491"/>
        <v>2075.25</v>
      </c>
      <c r="GQ84" s="404">
        <f t="shared" si="492"/>
        <v>2489.4299999999998</v>
      </c>
      <c r="GR84" s="500">
        <f t="shared" si="493"/>
        <v>54214.619999999995</v>
      </c>
      <c r="GS84" s="404">
        <f t="shared" si="494"/>
        <v>64826.32</v>
      </c>
      <c r="GT84" s="510">
        <f t="shared" si="495"/>
        <v>2936</v>
      </c>
      <c r="GU84" s="404">
        <f t="shared" si="496"/>
        <v>3182</v>
      </c>
      <c r="GV84" s="500">
        <f t="shared" si="497"/>
        <v>2936</v>
      </c>
      <c r="GW84" s="404">
        <f t="shared" si="498"/>
        <v>3182</v>
      </c>
      <c r="GX84" s="500">
        <f t="shared" si="499"/>
        <v>13411.989999999998</v>
      </c>
      <c r="GY84" s="404">
        <f t="shared" si="500"/>
        <v>14817.359999999999</v>
      </c>
      <c r="GZ84" s="500">
        <f t="shared" si="501"/>
        <v>368835.25</v>
      </c>
      <c r="HA84" s="404">
        <f t="shared" si="502"/>
        <v>402925.27000000008</v>
      </c>
      <c r="HB84" s="510">
        <f t="shared" si="503"/>
        <v>0</v>
      </c>
      <c r="HC84" s="404">
        <f t="shared" si="504"/>
        <v>0</v>
      </c>
      <c r="HD84" s="500">
        <f t="shared" si="505"/>
        <v>0</v>
      </c>
      <c r="HE84" s="404">
        <f t="shared" si="506"/>
        <v>0</v>
      </c>
      <c r="HF84" s="500" t="str">
        <f t="shared" si="507"/>
        <v/>
      </c>
      <c r="HG84" s="404" t="str">
        <f t="shared" si="508"/>
        <v/>
      </c>
      <c r="HH84" s="500" t="str">
        <f t="shared" si="509"/>
        <v/>
      </c>
      <c r="HI84" s="404" t="str">
        <f t="shared" si="510"/>
        <v/>
      </c>
      <c r="HJ84" s="510">
        <f t="shared" si="511"/>
        <v>13411.99</v>
      </c>
      <c r="HK84" s="404">
        <f t="shared" si="512"/>
        <v>14817.359999999999</v>
      </c>
      <c r="HL84" s="500">
        <f t="shared" si="513"/>
        <v>368986.58</v>
      </c>
      <c r="HM84" s="404">
        <f t="shared" si="514"/>
        <v>403214.26999999996</v>
      </c>
    </row>
    <row r="85" spans="1:221">
      <c r="A85" s="527" t="s">
        <v>540</v>
      </c>
      <c r="B85" s="528" t="s">
        <v>725</v>
      </c>
      <c r="C85" s="543"/>
      <c r="D85" s="530">
        <v>140164</v>
      </c>
      <c r="E85" s="531">
        <v>3</v>
      </c>
      <c r="F85" s="422">
        <v>3599</v>
      </c>
      <c r="G85" s="532">
        <v>4378</v>
      </c>
      <c r="H85" s="422">
        <v>31</v>
      </c>
      <c r="I85" s="532">
        <v>31</v>
      </c>
      <c r="J85" s="500">
        <f t="shared" si="365"/>
        <v>3568</v>
      </c>
      <c r="K85" s="404">
        <f t="shared" si="366"/>
        <v>4347</v>
      </c>
      <c r="L85" s="422">
        <v>120</v>
      </c>
      <c r="M85" s="533"/>
      <c r="N85" s="500">
        <f t="shared" si="367"/>
        <v>3568</v>
      </c>
      <c r="O85" s="404">
        <f t="shared" si="368"/>
        <v>4343</v>
      </c>
      <c r="P85" s="500">
        <f t="shared" si="369"/>
        <v>3568</v>
      </c>
      <c r="Q85" s="404">
        <f t="shared" si="370"/>
        <v>4343</v>
      </c>
      <c r="R85" s="422">
        <v>24</v>
      </c>
      <c r="S85" s="532">
        <v>25</v>
      </c>
      <c r="T85" s="500">
        <f t="shared" si="371"/>
        <v>24</v>
      </c>
      <c r="U85" s="404">
        <f t="shared" si="372"/>
        <v>25</v>
      </c>
      <c r="V85" s="422">
        <v>5</v>
      </c>
      <c r="W85" s="532">
        <v>7</v>
      </c>
      <c r="X85" s="500">
        <f t="shared" si="373"/>
        <v>5</v>
      </c>
      <c r="Y85" s="404">
        <f t="shared" si="374"/>
        <v>7</v>
      </c>
      <c r="Z85" s="422"/>
      <c r="AA85" s="532"/>
      <c r="AB85" s="500">
        <f t="shared" si="375"/>
        <v>0</v>
      </c>
      <c r="AC85" s="404">
        <f t="shared" si="376"/>
        <v>0</v>
      </c>
      <c r="AD85" s="500">
        <f t="shared" si="377"/>
        <v>29</v>
      </c>
      <c r="AE85" s="404">
        <f t="shared" si="378"/>
        <v>32</v>
      </c>
      <c r="AF85" s="500">
        <f t="shared" si="379"/>
        <v>29</v>
      </c>
      <c r="AG85" s="404">
        <f t="shared" si="380"/>
        <v>32</v>
      </c>
      <c r="AH85" s="534">
        <v>4.67</v>
      </c>
      <c r="AI85" s="535">
        <v>4.82</v>
      </c>
      <c r="AJ85" s="500">
        <f t="shared" si="381"/>
        <v>112.08</v>
      </c>
      <c r="AK85" s="404">
        <f t="shared" si="382"/>
        <v>120.5</v>
      </c>
      <c r="AL85" s="534">
        <v>3.8</v>
      </c>
      <c r="AM85" s="535">
        <v>4.29</v>
      </c>
      <c r="AN85" s="500">
        <f t="shared" si="383"/>
        <v>19</v>
      </c>
      <c r="AO85" s="404">
        <f t="shared" si="384"/>
        <v>30.03</v>
      </c>
      <c r="AP85" s="534"/>
      <c r="AQ85" s="535"/>
      <c r="AR85" s="500">
        <f t="shared" si="385"/>
        <v>0</v>
      </c>
      <c r="AS85" s="404">
        <f t="shared" si="386"/>
        <v>0</v>
      </c>
      <c r="AT85" s="236">
        <f t="shared" si="387"/>
        <v>4.5199999999999996</v>
      </c>
      <c r="AU85" s="237">
        <f t="shared" si="388"/>
        <v>4.7040625</v>
      </c>
      <c r="AV85" s="500">
        <f t="shared" si="389"/>
        <v>131.07999999999998</v>
      </c>
      <c r="AW85" s="404">
        <f t="shared" si="390"/>
        <v>150.53</v>
      </c>
      <c r="AX85" s="422">
        <v>140.625</v>
      </c>
      <c r="AY85" s="536">
        <v>136.80000000000001</v>
      </c>
      <c r="AZ85" s="500">
        <f t="shared" si="391"/>
        <v>3375</v>
      </c>
      <c r="BA85" s="404">
        <f t="shared" si="392"/>
        <v>3420.0000000000005</v>
      </c>
      <c r="BB85" s="422">
        <v>116.60000000000001</v>
      </c>
      <c r="BC85" s="536">
        <v>125</v>
      </c>
      <c r="BD85" s="500">
        <f t="shared" si="393"/>
        <v>583</v>
      </c>
      <c r="BE85" s="404">
        <f t="shared" si="394"/>
        <v>875</v>
      </c>
      <c r="BF85" s="422"/>
      <c r="BG85" s="536"/>
      <c r="BH85" s="500">
        <f t="shared" si="395"/>
        <v>0</v>
      </c>
      <c r="BI85" s="404">
        <f t="shared" si="396"/>
        <v>0</v>
      </c>
      <c r="BJ85" s="500">
        <f t="shared" si="397"/>
        <v>136.48275862068965</v>
      </c>
      <c r="BK85" s="404">
        <f t="shared" si="398"/>
        <v>134.21875</v>
      </c>
      <c r="BL85" s="500">
        <f t="shared" si="399"/>
        <v>3958</v>
      </c>
      <c r="BM85" s="404">
        <f t="shared" si="400"/>
        <v>4295</v>
      </c>
      <c r="BN85" s="422">
        <v>1394</v>
      </c>
      <c r="BO85" s="533">
        <v>1588</v>
      </c>
      <c r="BP85" s="500">
        <f t="shared" si="401"/>
        <v>1394</v>
      </c>
      <c r="BQ85" s="404">
        <f t="shared" si="402"/>
        <v>1588</v>
      </c>
      <c r="BR85" s="422">
        <v>144</v>
      </c>
      <c r="BS85" s="533">
        <v>148</v>
      </c>
      <c r="BT85" s="500">
        <f t="shared" si="403"/>
        <v>144</v>
      </c>
      <c r="BU85" s="404">
        <f t="shared" si="404"/>
        <v>148</v>
      </c>
      <c r="BV85" s="422"/>
      <c r="BW85" s="533"/>
      <c r="BX85" s="500">
        <f t="shared" si="405"/>
        <v>0</v>
      </c>
      <c r="BY85" s="404">
        <f t="shared" si="406"/>
        <v>0</v>
      </c>
      <c r="BZ85" s="500">
        <f t="shared" si="407"/>
        <v>1538</v>
      </c>
      <c r="CA85" s="404">
        <f t="shared" si="408"/>
        <v>1736</v>
      </c>
      <c r="CB85" s="500">
        <f t="shared" si="409"/>
        <v>1538</v>
      </c>
      <c r="CC85" s="404">
        <f t="shared" si="410"/>
        <v>1736</v>
      </c>
      <c r="CD85" s="534">
        <v>5.55</v>
      </c>
      <c r="CE85" s="537">
        <v>5.65</v>
      </c>
      <c r="CF85" s="500">
        <f t="shared" si="411"/>
        <v>7736.7</v>
      </c>
      <c r="CG85" s="404">
        <f t="shared" si="412"/>
        <v>8972.2000000000007</v>
      </c>
      <c r="CH85" s="534">
        <v>6.98</v>
      </c>
      <c r="CI85" s="537">
        <v>6.6</v>
      </c>
      <c r="CJ85" s="500">
        <f t="shared" si="413"/>
        <v>1005.1200000000001</v>
      </c>
      <c r="CK85" s="404">
        <f t="shared" si="414"/>
        <v>976.8</v>
      </c>
      <c r="CL85" s="534"/>
      <c r="CM85" s="537"/>
      <c r="CN85" s="500">
        <f t="shared" si="415"/>
        <v>0</v>
      </c>
      <c r="CO85" s="404">
        <f t="shared" si="416"/>
        <v>0</v>
      </c>
      <c r="CP85" s="500">
        <f t="shared" si="417"/>
        <v>5.6838881664499352</v>
      </c>
      <c r="CQ85" s="237">
        <f t="shared" si="418"/>
        <v>5.7309907834101379</v>
      </c>
      <c r="CR85" s="500">
        <f t="shared" si="419"/>
        <v>8741.82</v>
      </c>
      <c r="CS85" s="404">
        <f t="shared" si="420"/>
        <v>9949</v>
      </c>
      <c r="CT85" s="538">
        <v>142.28164275466284</v>
      </c>
      <c r="CU85" s="537">
        <v>138.5</v>
      </c>
      <c r="CV85" s="500">
        <f t="shared" si="421"/>
        <v>198340.61</v>
      </c>
      <c r="CW85" s="404">
        <f t="shared" si="422"/>
        <v>219938</v>
      </c>
      <c r="CX85" s="538">
        <v>146.60791666666665</v>
      </c>
      <c r="CY85" s="537">
        <v>137.97999999999999</v>
      </c>
      <c r="CZ85" s="500">
        <f t="shared" si="423"/>
        <v>21111.539999999997</v>
      </c>
      <c r="DA85" s="404">
        <f t="shared" si="424"/>
        <v>20421.039999999997</v>
      </c>
      <c r="DB85" s="538"/>
      <c r="DC85" s="537"/>
      <c r="DD85" s="500">
        <f t="shared" si="425"/>
        <v>0</v>
      </c>
      <c r="DE85" s="404">
        <f t="shared" si="426"/>
        <v>0</v>
      </c>
      <c r="DF85" s="500">
        <f t="shared" si="427"/>
        <v>142.68670351105331</v>
      </c>
      <c r="DG85" s="404">
        <f t="shared" si="428"/>
        <v>138.45566820276497</v>
      </c>
      <c r="DH85" s="500">
        <f t="shared" si="429"/>
        <v>219452.15</v>
      </c>
      <c r="DI85" s="404">
        <f t="shared" si="430"/>
        <v>240359.03999999998</v>
      </c>
      <c r="DJ85" s="500">
        <f t="shared" si="431"/>
        <v>1567</v>
      </c>
      <c r="DK85" s="404">
        <f t="shared" si="432"/>
        <v>1768</v>
      </c>
      <c r="DL85" s="500">
        <f t="shared" si="433"/>
        <v>1567</v>
      </c>
      <c r="DM85" s="404">
        <f t="shared" si="434"/>
        <v>1768</v>
      </c>
      <c r="DN85" s="236">
        <f t="shared" si="435"/>
        <v>5.6623484365028718</v>
      </c>
      <c r="DO85" s="237">
        <f t="shared" si="436"/>
        <v>5.7124038461538467</v>
      </c>
      <c r="DP85" s="500">
        <f t="shared" si="437"/>
        <v>8872.9</v>
      </c>
      <c r="DQ85" s="404">
        <f t="shared" si="438"/>
        <v>10099.530000000001</v>
      </c>
      <c r="DR85" s="500">
        <f t="shared" si="439"/>
        <v>142.57188895979579</v>
      </c>
      <c r="DS85" s="404">
        <f t="shared" si="440"/>
        <v>138.37898190045249</v>
      </c>
      <c r="DT85" s="500">
        <f t="shared" si="441"/>
        <v>223410.15</v>
      </c>
      <c r="DU85" s="404">
        <f t="shared" si="442"/>
        <v>244654.04</v>
      </c>
      <c r="DV85" s="538">
        <v>1439</v>
      </c>
      <c r="DW85" s="539">
        <v>1841</v>
      </c>
      <c r="DX85" s="500">
        <f t="shared" si="443"/>
        <v>1439</v>
      </c>
      <c r="DY85" s="404">
        <f t="shared" si="444"/>
        <v>1841</v>
      </c>
      <c r="DZ85" s="538">
        <v>557</v>
      </c>
      <c r="EA85" s="539">
        <v>730</v>
      </c>
      <c r="EB85" s="500">
        <f t="shared" si="445"/>
        <v>557</v>
      </c>
      <c r="EC85" s="404">
        <f t="shared" si="446"/>
        <v>730</v>
      </c>
      <c r="ED85" s="538"/>
      <c r="EE85" s="539"/>
      <c r="EF85" s="500">
        <f t="shared" si="447"/>
        <v>0</v>
      </c>
      <c r="EG85" s="404">
        <f t="shared" si="448"/>
        <v>0</v>
      </c>
      <c r="EH85" s="500">
        <f t="shared" si="449"/>
        <v>1996</v>
      </c>
      <c r="EI85" s="404">
        <f t="shared" si="450"/>
        <v>2571</v>
      </c>
      <c r="EJ85" s="500">
        <f t="shared" si="451"/>
        <v>1996</v>
      </c>
      <c r="EK85" s="404">
        <f t="shared" si="452"/>
        <v>2571</v>
      </c>
      <c r="EL85" s="534">
        <v>3.9</v>
      </c>
      <c r="EM85" s="540">
        <v>3.93</v>
      </c>
      <c r="EN85" s="500">
        <f t="shared" si="453"/>
        <v>5612.0999999999995</v>
      </c>
      <c r="EO85" s="404">
        <f t="shared" si="454"/>
        <v>7235.13</v>
      </c>
      <c r="EP85" s="534">
        <v>4.5</v>
      </c>
      <c r="EQ85" s="540">
        <v>4.45</v>
      </c>
      <c r="ER85" s="500">
        <f t="shared" si="455"/>
        <v>2506.5</v>
      </c>
      <c r="ES85" s="404">
        <f t="shared" si="456"/>
        <v>3248.5</v>
      </c>
      <c r="ET85" s="534"/>
      <c r="EU85" s="540"/>
      <c r="EV85" s="500">
        <f t="shared" si="457"/>
        <v>0</v>
      </c>
      <c r="EW85" s="404">
        <f t="shared" si="458"/>
        <v>0</v>
      </c>
      <c r="EX85" s="236">
        <f t="shared" si="459"/>
        <v>4.0674348697394791</v>
      </c>
      <c r="EY85" s="237">
        <f t="shared" si="460"/>
        <v>4.0776468300272271</v>
      </c>
      <c r="EZ85" s="500">
        <f t="shared" si="461"/>
        <v>8118.6</v>
      </c>
      <c r="FA85" s="404">
        <f t="shared" si="462"/>
        <v>10483.630000000001</v>
      </c>
      <c r="FB85" s="538">
        <v>96.98354412786658</v>
      </c>
      <c r="FC85" s="540">
        <v>93.12</v>
      </c>
      <c r="FD85" s="500">
        <f t="shared" si="463"/>
        <v>139559.32</v>
      </c>
      <c r="FE85" s="404">
        <f t="shared" si="464"/>
        <v>171433.92</v>
      </c>
      <c r="FF85" s="538">
        <v>94.393087971274696</v>
      </c>
      <c r="FG85" s="540">
        <v>90.78</v>
      </c>
      <c r="FH85" s="500">
        <f t="shared" si="465"/>
        <v>52576.950000000004</v>
      </c>
      <c r="FI85" s="404">
        <f t="shared" si="466"/>
        <v>66269.399999999994</v>
      </c>
      <c r="FJ85" s="538"/>
      <c r="FK85" s="540"/>
      <c r="FL85" s="500">
        <f t="shared" si="467"/>
        <v>0</v>
      </c>
      <c r="FM85" s="404">
        <f t="shared" si="468"/>
        <v>0</v>
      </c>
      <c r="FN85" s="500">
        <f t="shared" si="469"/>
        <v>96.260656312625258</v>
      </c>
      <c r="FO85" s="404">
        <f t="shared" si="470"/>
        <v>92.455589264877489</v>
      </c>
      <c r="FP85" s="500">
        <f t="shared" si="471"/>
        <v>192136.27000000002</v>
      </c>
      <c r="FQ85" s="404">
        <f t="shared" si="472"/>
        <v>237703.32000000004</v>
      </c>
      <c r="FR85" s="538">
        <v>5</v>
      </c>
      <c r="FS85" s="541">
        <v>4</v>
      </c>
      <c r="FT85" s="500">
        <f t="shared" si="473"/>
        <v>5</v>
      </c>
      <c r="FU85" s="404">
        <f t="shared" si="474"/>
        <v>4</v>
      </c>
      <c r="FV85" s="534"/>
      <c r="FW85" s="542"/>
      <c r="FX85" s="500">
        <f t="shared" si="475"/>
        <v>0</v>
      </c>
      <c r="FY85" s="404">
        <f t="shared" si="476"/>
        <v>0</v>
      </c>
      <c r="FZ85" s="534">
        <v>150.80000000000001</v>
      </c>
      <c r="GA85" s="542">
        <v>140.75</v>
      </c>
      <c r="GB85" s="500">
        <f t="shared" si="477"/>
        <v>754</v>
      </c>
      <c r="GC85" s="404">
        <f t="shared" si="478"/>
        <v>563</v>
      </c>
      <c r="GD85" s="510">
        <f t="shared" si="479"/>
        <v>2857</v>
      </c>
      <c r="GE85" s="404">
        <f t="shared" si="480"/>
        <v>3454</v>
      </c>
      <c r="GF85" s="500">
        <f t="shared" si="481"/>
        <v>2857</v>
      </c>
      <c r="GG85" s="404">
        <f t="shared" si="482"/>
        <v>3454</v>
      </c>
      <c r="GH85" s="500">
        <f t="shared" si="483"/>
        <v>13460.88</v>
      </c>
      <c r="GI85" s="404">
        <f t="shared" si="484"/>
        <v>16327.830000000002</v>
      </c>
      <c r="GJ85" s="500">
        <f t="shared" si="485"/>
        <v>341274.93</v>
      </c>
      <c r="GK85" s="404">
        <f t="shared" si="486"/>
        <v>394791.92000000004</v>
      </c>
      <c r="GL85" s="510">
        <f t="shared" si="487"/>
        <v>706</v>
      </c>
      <c r="GM85" s="404">
        <f t="shared" si="488"/>
        <v>885</v>
      </c>
      <c r="GN85" s="500">
        <f t="shared" si="489"/>
        <v>706</v>
      </c>
      <c r="GO85" s="404">
        <f t="shared" si="490"/>
        <v>885</v>
      </c>
      <c r="GP85" s="500">
        <f t="shared" si="491"/>
        <v>3530.62</v>
      </c>
      <c r="GQ85" s="404">
        <f t="shared" si="492"/>
        <v>4255.33</v>
      </c>
      <c r="GR85" s="500">
        <f t="shared" si="493"/>
        <v>74271.490000000005</v>
      </c>
      <c r="GS85" s="404">
        <f t="shared" si="494"/>
        <v>87565.439999999988</v>
      </c>
      <c r="GT85" s="510">
        <f t="shared" si="495"/>
        <v>3563</v>
      </c>
      <c r="GU85" s="404">
        <f t="shared" si="496"/>
        <v>4339</v>
      </c>
      <c r="GV85" s="500">
        <f t="shared" si="497"/>
        <v>3563</v>
      </c>
      <c r="GW85" s="404">
        <f t="shared" si="498"/>
        <v>4339</v>
      </c>
      <c r="GX85" s="500">
        <f t="shared" si="499"/>
        <v>16991.5</v>
      </c>
      <c r="GY85" s="404">
        <f t="shared" si="500"/>
        <v>20583.160000000003</v>
      </c>
      <c r="GZ85" s="500">
        <f t="shared" si="501"/>
        <v>415546.42</v>
      </c>
      <c r="HA85" s="404">
        <f t="shared" si="502"/>
        <v>482357.36000000004</v>
      </c>
      <c r="HB85" s="510">
        <f t="shared" si="503"/>
        <v>0</v>
      </c>
      <c r="HC85" s="404">
        <f t="shared" si="504"/>
        <v>0</v>
      </c>
      <c r="HD85" s="500">
        <f t="shared" si="505"/>
        <v>0</v>
      </c>
      <c r="HE85" s="404">
        <f t="shared" si="506"/>
        <v>0</v>
      </c>
      <c r="HF85" s="500" t="str">
        <f t="shared" si="507"/>
        <v/>
      </c>
      <c r="HG85" s="404" t="str">
        <f t="shared" si="508"/>
        <v/>
      </c>
      <c r="HH85" s="500" t="str">
        <f t="shared" si="509"/>
        <v/>
      </c>
      <c r="HI85" s="404" t="str">
        <f t="shared" si="510"/>
        <v/>
      </c>
      <c r="HJ85" s="510">
        <f t="shared" si="511"/>
        <v>16991.5</v>
      </c>
      <c r="HK85" s="404">
        <f t="shared" si="512"/>
        <v>20583.160000000003</v>
      </c>
      <c r="HL85" s="500">
        <f t="shared" si="513"/>
        <v>416300.42000000004</v>
      </c>
      <c r="HM85" s="404">
        <f t="shared" si="514"/>
        <v>482920.36000000004</v>
      </c>
    </row>
    <row r="86" spans="1:221">
      <c r="A86" s="527" t="s">
        <v>540</v>
      </c>
      <c r="B86" s="528" t="s">
        <v>726</v>
      </c>
      <c r="C86" s="529"/>
      <c r="D86" s="530">
        <v>141334</v>
      </c>
      <c r="E86" s="531">
        <v>3</v>
      </c>
      <c r="F86" s="422">
        <v>1718</v>
      </c>
      <c r="G86" s="532">
        <v>1651</v>
      </c>
      <c r="H86" s="422">
        <v>69</v>
      </c>
      <c r="I86" s="532">
        <v>71</v>
      </c>
      <c r="J86" s="500">
        <f t="shared" si="365"/>
        <v>1649</v>
      </c>
      <c r="K86" s="404">
        <f t="shared" si="366"/>
        <v>1580</v>
      </c>
      <c r="L86" s="422">
        <v>120</v>
      </c>
      <c r="M86" s="533"/>
      <c r="N86" s="500">
        <f t="shared" si="367"/>
        <v>1649</v>
      </c>
      <c r="O86" s="404">
        <f t="shared" si="368"/>
        <v>1580</v>
      </c>
      <c r="P86" s="500">
        <f t="shared" si="369"/>
        <v>1649</v>
      </c>
      <c r="Q86" s="404">
        <f t="shared" si="370"/>
        <v>1580</v>
      </c>
      <c r="R86" s="422">
        <v>8</v>
      </c>
      <c r="S86" s="532">
        <v>14</v>
      </c>
      <c r="T86" s="500">
        <f t="shared" si="371"/>
        <v>8</v>
      </c>
      <c r="U86" s="404">
        <f t="shared" si="372"/>
        <v>14</v>
      </c>
      <c r="V86" s="422">
        <v>6</v>
      </c>
      <c r="W86" s="532">
        <v>0</v>
      </c>
      <c r="X86" s="500">
        <f t="shared" si="373"/>
        <v>6</v>
      </c>
      <c r="Y86" s="404">
        <f t="shared" si="374"/>
        <v>0</v>
      </c>
      <c r="Z86" s="422"/>
      <c r="AA86" s="532"/>
      <c r="AB86" s="500">
        <f t="shared" si="375"/>
        <v>0</v>
      </c>
      <c r="AC86" s="404">
        <f t="shared" si="376"/>
        <v>0</v>
      </c>
      <c r="AD86" s="500">
        <f t="shared" si="377"/>
        <v>14</v>
      </c>
      <c r="AE86" s="404">
        <f t="shared" si="378"/>
        <v>14</v>
      </c>
      <c r="AF86" s="500">
        <f t="shared" si="379"/>
        <v>14</v>
      </c>
      <c r="AG86" s="404">
        <f t="shared" si="380"/>
        <v>14</v>
      </c>
      <c r="AH86" s="534">
        <v>4.0599999999999996</v>
      </c>
      <c r="AI86" s="535">
        <v>5.54</v>
      </c>
      <c r="AJ86" s="500">
        <f t="shared" si="381"/>
        <v>32.479999999999997</v>
      </c>
      <c r="AK86" s="404">
        <f t="shared" si="382"/>
        <v>77.56</v>
      </c>
      <c r="AL86" s="534">
        <v>3.5</v>
      </c>
      <c r="AM86" s="535">
        <v>0</v>
      </c>
      <c r="AN86" s="500">
        <f t="shared" si="383"/>
        <v>21</v>
      </c>
      <c r="AO86" s="404">
        <f t="shared" si="384"/>
        <v>0</v>
      </c>
      <c r="AP86" s="534"/>
      <c r="AQ86" s="535"/>
      <c r="AR86" s="500">
        <f t="shared" si="385"/>
        <v>0</v>
      </c>
      <c r="AS86" s="404">
        <f t="shared" si="386"/>
        <v>0</v>
      </c>
      <c r="AT86" s="236">
        <f t="shared" si="387"/>
        <v>3.82</v>
      </c>
      <c r="AU86" s="237">
        <f t="shared" si="388"/>
        <v>5.54</v>
      </c>
      <c r="AV86" s="500">
        <f t="shared" si="389"/>
        <v>53.48</v>
      </c>
      <c r="AW86" s="404">
        <f t="shared" si="390"/>
        <v>77.56</v>
      </c>
      <c r="AX86" s="422">
        <v>137</v>
      </c>
      <c r="AY86" s="536">
        <v>136.93</v>
      </c>
      <c r="AZ86" s="500">
        <f t="shared" si="391"/>
        <v>1096</v>
      </c>
      <c r="BA86" s="404">
        <f t="shared" si="392"/>
        <v>1917.02</v>
      </c>
      <c r="BB86" s="422">
        <v>145.16666666666666</v>
      </c>
      <c r="BC86" s="536">
        <v>0</v>
      </c>
      <c r="BD86" s="500">
        <f t="shared" si="393"/>
        <v>871</v>
      </c>
      <c r="BE86" s="404">
        <f t="shared" si="394"/>
        <v>0</v>
      </c>
      <c r="BF86" s="422"/>
      <c r="BG86" s="536"/>
      <c r="BH86" s="500">
        <f t="shared" si="395"/>
        <v>0</v>
      </c>
      <c r="BI86" s="404">
        <f t="shared" si="396"/>
        <v>0</v>
      </c>
      <c r="BJ86" s="500">
        <f t="shared" si="397"/>
        <v>140.5</v>
      </c>
      <c r="BK86" s="404">
        <f t="shared" si="398"/>
        <v>136.93</v>
      </c>
      <c r="BL86" s="500">
        <f t="shared" si="399"/>
        <v>1967</v>
      </c>
      <c r="BM86" s="404">
        <f t="shared" si="400"/>
        <v>1917.02</v>
      </c>
      <c r="BN86" s="422">
        <v>863</v>
      </c>
      <c r="BO86" s="533">
        <v>820</v>
      </c>
      <c r="BP86" s="500">
        <f t="shared" si="401"/>
        <v>863</v>
      </c>
      <c r="BQ86" s="404">
        <f t="shared" si="402"/>
        <v>820</v>
      </c>
      <c r="BR86" s="422">
        <v>60</v>
      </c>
      <c r="BS86" s="533">
        <v>50</v>
      </c>
      <c r="BT86" s="500">
        <f t="shared" si="403"/>
        <v>60</v>
      </c>
      <c r="BU86" s="404">
        <f t="shared" si="404"/>
        <v>50</v>
      </c>
      <c r="BV86" s="422"/>
      <c r="BW86" s="533"/>
      <c r="BX86" s="500">
        <f t="shared" si="405"/>
        <v>0</v>
      </c>
      <c r="BY86" s="404">
        <f t="shared" si="406"/>
        <v>0</v>
      </c>
      <c r="BZ86" s="500">
        <f t="shared" si="407"/>
        <v>923</v>
      </c>
      <c r="CA86" s="404">
        <f t="shared" si="408"/>
        <v>870</v>
      </c>
      <c r="CB86" s="500">
        <f t="shared" si="409"/>
        <v>923</v>
      </c>
      <c r="CC86" s="404">
        <f t="shared" si="410"/>
        <v>870</v>
      </c>
      <c r="CD86" s="534">
        <v>5.33</v>
      </c>
      <c r="CE86" s="537">
        <v>5.47</v>
      </c>
      <c r="CF86" s="500">
        <f t="shared" si="411"/>
        <v>4599.79</v>
      </c>
      <c r="CG86" s="404">
        <f t="shared" si="412"/>
        <v>4485.3999999999996</v>
      </c>
      <c r="CH86" s="534">
        <v>6.68</v>
      </c>
      <c r="CI86" s="537">
        <v>6.56</v>
      </c>
      <c r="CJ86" s="500">
        <f t="shared" si="413"/>
        <v>400.79999999999995</v>
      </c>
      <c r="CK86" s="404">
        <f t="shared" si="414"/>
        <v>328</v>
      </c>
      <c r="CL86" s="534"/>
      <c r="CM86" s="537"/>
      <c r="CN86" s="500">
        <f t="shared" si="415"/>
        <v>0</v>
      </c>
      <c r="CO86" s="404">
        <f t="shared" si="416"/>
        <v>0</v>
      </c>
      <c r="CP86" s="500">
        <f t="shared" si="417"/>
        <v>5.4177573131094263</v>
      </c>
      <c r="CQ86" s="237">
        <f t="shared" si="418"/>
        <v>5.5326436781609187</v>
      </c>
      <c r="CR86" s="500">
        <f t="shared" si="419"/>
        <v>5000.59</v>
      </c>
      <c r="CS86" s="404">
        <f t="shared" si="420"/>
        <v>4813.3999999999996</v>
      </c>
      <c r="CT86" s="538">
        <v>143.28310544611819</v>
      </c>
      <c r="CU86" s="537">
        <v>143.18</v>
      </c>
      <c r="CV86" s="500">
        <f t="shared" si="421"/>
        <v>123653.31999999999</v>
      </c>
      <c r="CW86" s="404">
        <f t="shared" si="422"/>
        <v>117407.6</v>
      </c>
      <c r="CX86" s="538">
        <v>143.36016666666666</v>
      </c>
      <c r="CY86" s="537">
        <v>152.53</v>
      </c>
      <c r="CZ86" s="500">
        <f t="shared" si="423"/>
        <v>8601.6099999999988</v>
      </c>
      <c r="DA86" s="404">
        <f t="shared" si="424"/>
        <v>7626.5</v>
      </c>
      <c r="DB86" s="538"/>
      <c r="DC86" s="537"/>
      <c r="DD86" s="500">
        <f t="shared" si="425"/>
        <v>0</v>
      </c>
      <c r="DE86" s="404">
        <f t="shared" si="426"/>
        <v>0</v>
      </c>
      <c r="DF86" s="500">
        <f t="shared" si="427"/>
        <v>143.28811484290358</v>
      </c>
      <c r="DG86" s="404">
        <f t="shared" si="428"/>
        <v>143.71735632183908</v>
      </c>
      <c r="DH86" s="500">
        <f t="shared" si="429"/>
        <v>132254.93</v>
      </c>
      <c r="DI86" s="404">
        <f t="shared" si="430"/>
        <v>125034.09999999999</v>
      </c>
      <c r="DJ86" s="500">
        <f t="shared" si="431"/>
        <v>937</v>
      </c>
      <c r="DK86" s="404">
        <f t="shared" si="432"/>
        <v>884</v>
      </c>
      <c r="DL86" s="500">
        <f t="shared" si="433"/>
        <v>937</v>
      </c>
      <c r="DM86" s="404">
        <f t="shared" si="434"/>
        <v>884</v>
      </c>
      <c r="DN86" s="236">
        <f t="shared" si="435"/>
        <v>5.3938847385272144</v>
      </c>
      <c r="DO86" s="237">
        <f t="shared" si="436"/>
        <v>5.5327601809954752</v>
      </c>
      <c r="DP86" s="500">
        <f t="shared" si="437"/>
        <v>5054.07</v>
      </c>
      <c r="DQ86" s="404">
        <f t="shared" si="438"/>
        <v>4890.96</v>
      </c>
      <c r="DR86" s="500">
        <f t="shared" si="439"/>
        <v>143.2464567769477</v>
      </c>
      <c r="DS86" s="404">
        <f t="shared" si="440"/>
        <v>143.60986425339365</v>
      </c>
      <c r="DT86" s="500">
        <f t="shared" si="441"/>
        <v>134221.93</v>
      </c>
      <c r="DU86" s="404">
        <f t="shared" si="442"/>
        <v>126951.12</v>
      </c>
      <c r="DV86" s="538">
        <v>467</v>
      </c>
      <c r="DW86" s="539">
        <v>504</v>
      </c>
      <c r="DX86" s="500">
        <f t="shared" si="443"/>
        <v>467</v>
      </c>
      <c r="DY86" s="404">
        <f t="shared" si="444"/>
        <v>504</v>
      </c>
      <c r="DZ86" s="538">
        <v>244</v>
      </c>
      <c r="EA86" s="539">
        <v>192</v>
      </c>
      <c r="EB86" s="500">
        <f t="shared" si="445"/>
        <v>244</v>
      </c>
      <c r="EC86" s="404">
        <f t="shared" si="446"/>
        <v>192</v>
      </c>
      <c r="ED86" s="538"/>
      <c r="EE86" s="539"/>
      <c r="EF86" s="500">
        <f t="shared" si="447"/>
        <v>0</v>
      </c>
      <c r="EG86" s="404">
        <f t="shared" si="448"/>
        <v>0</v>
      </c>
      <c r="EH86" s="500">
        <f t="shared" si="449"/>
        <v>711</v>
      </c>
      <c r="EI86" s="404">
        <f t="shared" si="450"/>
        <v>696</v>
      </c>
      <c r="EJ86" s="500">
        <f t="shared" si="451"/>
        <v>711</v>
      </c>
      <c r="EK86" s="404">
        <f t="shared" si="452"/>
        <v>696</v>
      </c>
      <c r="EL86" s="534">
        <v>3.7</v>
      </c>
      <c r="EM86" s="540">
        <v>3.65</v>
      </c>
      <c r="EN86" s="500">
        <f t="shared" si="453"/>
        <v>1727.9</v>
      </c>
      <c r="EO86" s="404">
        <f t="shared" si="454"/>
        <v>1839.6</v>
      </c>
      <c r="EP86" s="534">
        <v>3.7</v>
      </c>
      <c r="EQ86" s="540">
        <v>3.57</v>
      </c>
      <c r="ER86" s="500">
        <f t="shared" si="455"/>
        <v>902.80000000000007</v>
      </c>
      <c r="ES86" s="404">
        <f t="shared" si="456"/>
        <v>685.43999999999994</v>
      </c>
      <c r="ET86" s="534"/>
      <c r="EU86" s="540"/>
      <c r="EV86" s="500">
        <f t="shared" si="457"/>
        <v>0</v>
      </c>
      <c r="EW86" s="404">
        <f t="shared" si="458"/>
        <v>0</v>
      </c>
      <c r="EX86" s="236">
        <f t="shared" si="459"/>
        <v>3.7</v>
      </c>
      <c r="EY86" s="237">
        <f t="shared" si="460"/>
        <v>3.6279310344827587</v>
      </c>
      <c r="EZ86" s="500">
        <f t="shared" si="461"/>
        <v>2630.7000000000003</v>
      </c>
      <c r="FA86" s="404">
        <f t="shared" si="462"/>
        <v>2525.04</v>
      </c>
      <c r="FB86" s="538">
        <v>96.384710920770885</v>
      </c>
      <c r="FC86" s="540">
        <v>93.34</v>
      </c>
      <c r="FD86" s="500">
        <f t="shared" si="463"/>
        <v>45011.66</v>
      </c>
      <c r="FE86" s="404">
        <f t="shared" si="464"/>
        <v>47043.360000000001</v>
      </c>
      <c r="FF86" s="538">
        <v>73.983483606557371</v>
      </c>
      <c r="FG86" s="540">
        <v>72.510000000000005</v>
      </c>
      <c r="FH86" s="500">
        <f t="shared" si="465"/>
        <v>18051.969999999998</v>
      </c>
      <c r="FI86" s="404">
        <f t="shared" si="466"/>
        <v>13921.920000000002</v>
      </c>
      <c r="FJ86" s="538"/>
      <c r="FK86" s="540"/>
      <c r="FL86" s="500">
        <f t="shared" si="467"/>
        <v>0</v>
      </c>
      <c r="FM86" s="404">
        <f t="shared" si="468"/>
        <v>0</v>
      </c>
      <c r="FN86" s="500">
        <f t="shared" si="469"/>
        <v>88.697088607594949</v>
      </c>
      <c r="FO86" s="404">
        <f t="shared" si="470"/>
        <v>87.593793103448277</v>
      </c>
      <c r="FP86" s="500">
        <f t="shared" si="471"/>
        <v>63063.630000000012</v>
      </c>
      <c r="FQ86" s="404">
        <f t="shared" si="472"/>
        <v>60965.279999999999</v>
      </c>
      <c r="FR86" s="538">
        <v>1</v>
      </c>
      <c r="FS86" s="541">
        <v>0</v>
      </c>
      <c r="FT86" s="500">
        <f t="shared" si="473"/>
        <v>1</v>
      </c>
      <c r="FU86" s="404">
        <f t="shared" si="474"/>
        <v>0</v>
      </c>
      <c r="FV86" s="534"/>
      <c r="FW86" s="542"/>
      <c r="FX86" s="500">
        <f t="shared" si="475"/>
        <v>0</v>
      </c>
      <c r="FY86" s="404">
        <f t="shared" si="476"/>
        <v>0</v>
      </c>
      <c r="FZ86" s="534">
        <v>151</v>
      </c>
      <c r="GA86" s="542"/>
      <c r="GB86" s="500">
        <f t="shared" si="477"/>
        <v>151</v>
      </c>
      <c r="GC86" s="404">
        <f t="shared" si="478"/>
        <v>0</v>
      </c>
      <c r="GD86" s="510">
        <f t="shared" si="479"/>
        <v>1338</v>
      </c>
      <c r="GE86" s="404">
        <f t="shared" si="480"/>
        <v>1338</v>
      </c>
      <c r="GF86" s="500">
        <f t="shared" si="481"/>
        <v>1338</v>
      </c>
      <c r="GG86" s="404">
        <f t="shared" si="482"/>
        <v>1338</v>
      </c>
      <c r="GH86" s="500">
        <f t="shared" si="483"/>
        <v>6360.17</v>
      </c>
      <c r="GI86" s="404">
        <f t="shared" si="484"/>
        <v>6402.5599999999995</v>
      </c>
      <c r="GJ86" s="500">
        <f t="shared" si="485"/>
        <v>169760.97999999998</v>
      </c>
      <c r="GK86" s="404">
        <f t="shared" si="486"/>
        <v>166367.98000000001</v>
      </c>
      <c r="GL86" s="510">
        <f t="shared" si="487"/>
        <v>310</v>
      </c>
      <c r="GM86" s="404">
        <f t="shared" si="488"/>
        <v>242</v>
      </c>
      <c r="GN86" s="500">
        <f t="shared" si="489"/>
        <v>310</v>
      </c>
      <c r="GO86" s="404">
        <f t="shared" si="490"/>
        <v>242</v>
      </c>
      <c r="GP86" s="500">
        <f t="shared" si="491"/>
        <v>1324.6</v>
      </c>
      <c r="GQ86" s="404">
        <f t="shared" si="492"/>
        <v>1013.4399999999999</v>
      </c>
      <c r="GR86" s="500">
        <f t="shared" si="493"/>
        <v>27524.579999999994</v>
      </c>
      <c r="GS86" s="404">
        <f t="shared" si="494"/>
        <v>21548.420000000002</v>
      </c>
      <c r="GT86" s="510">
        <f t="shared" si="495"/>
        <v>1648</v>
      </c>
      <c r="GU86" s="404">
        <f t="shared" si="496"/>
        <v>1580</v>
      </c>
      <c r="GV86" s="500">
        <f t="shared" si="497"/>
        <v>1648</v>
      </c>
      <c r="GW86" s="404">
        <f t="shared" si="498"/>
        <v>1580</v>
      </c>
      <c r="GX86" s="500">
        <f t="shared" si="499"/>
        <v>7684.77</v>
      </c>
      <c r="GY86" s="404">
        <f t="shared" si="500"/>
        <v>7415.9999999999991</v>
      </c>
      <c r="GZ86" s="500">
        <f t="shared" si="501"/>
        <v>197285.55999999997</v>
      </c>
      <c r="HA86" s="404">
        <f t="shared" si="502"/>
        <v>187916.40000000002</v>
      </c>
      <c r="HB86" s="510">
        <f t="shared" si="503"/>
        <v>0</v>
      </c>
      <c r="HC86" s="404">
        <f t="shared" si="504"/>
        <v>0</v>
      </c>
      <c r="HD86" s="500">
        <f t="shared" si="505"/>
        <v>0</v>
      </c>
      <c r="HE86" s="404">
        <f t="shared" si="506"/>
        <v>0</v>
      </c>
      <c r="HF86" s="500" t="str">
        <f t="shared" si="507"/>
        <v/>
      </c>
      <c r="HG86" s="404" t="str">
        <f t="shared" si="508"/>
        <v/>
      </c>
      <c r="HH86" s="500" t="str">
        <f t="shared" si="509"/>
        <v/>
      </c>
      <c r="HI86" s="404" t="str">
        <f t="shared" si="510"/>
        <v/>
      </c>
      <c r="HJ86" s="510">
        <f t="shared" si="511"/>
        <v>7684.77</v>
      </c>
      <c r="HK86" s="404">
        <f t="shared" si="512"/>
        <v>7416</v>
      </c>
      <c r="HL86" s="500">
        <f t="shared" si="513"/>
        <v>197436.56</v>
      </c>
      <c r="HM86" s="404">
        <f t="shared" si="514"/>
        <v>187916.4</v>
      </c>
    </row>
    <row r="87" spans="1:221">
      <c r="A87" s="527" t="s">
        <v>540</v>
      </c>
      <c r="B87" s="528" t="s">
        <v>727</v>
      </c>
      <c r="C87" s="529"/>
      <c r="D87" s="530">
        <v>141264</v>
      </c>
      <c r="E87" s="531">
        <v>3</v>
      </c>
      <c r="F87" s="422">
        <v>1742</v>
      </c>
      <c r="G87" s="532">
        <v>1682</v>
      </c>
      <c r="H87" s="422">
        <v>31</v>
      </c>
      <c r="I87" s="532">
        <v>35</v>
      </c>
      <c r="J87" s="500">
        <f t="shared" si="365"/>
        <v>1711</v>
      </c>
      <c r="K87" s="404">
        <f t="shared" si="366"/>
        <v>1647</v>
      </c>
      <c r="L87" s="422">
        <v>120</v>
      </c>
      <c r="M87" s="533"/>
      <c r="N87" s="500">
        <f t="shared" si="367"/>
        <v>1711</v>
      </c>
      <c r="O87" s="404">
        <f t="shared" si="368"/>
        <v>1647</v>
      </c>
      <c r="P87" s="500">
        <f t="shared" si="369"/>
        <v>1711</v>
      </c>
      <c r="Q87" s="404">
        <f t="shared" si="370"/>
        <v>1647</v>
      </c>
      <c r="R87" s="422">
        <v>11</v>
      </c>
      <c r="S87" s="532">
        <v>13</v>
      </c>
      <c r="T87" s="500">
        <f t="shared" si="371"/>
        <v>11</v>
      </c>
      <c r="U87" s="404">
        <f t="shared" si="372"/>
        <v>13</v>
      </c>
      <c r="V87" s="422">
        <v>2</v>
      </c>
      <c r="W87" s="532">
        <v>1</v>
      </c>
      <c r="X87" s="500">
        <f t="shared" si="373"/>
        <v>2</v>
      </c>
      <c r="Y87" s="404">
        <f t="shared" si="374"/>
        <v>1</v>
      </c>
      <c r="Z87" s="422"/>
      <c r="AA87" s="532"/>
      <c r="AB87" s="500">
        <f t="shared" si="375"/>
        <v>0</v>
      </c>
      <c r="AC87" s="404">
        <f t="shared" si="376"/>
        <v>0</v>
      </c>
      <c r="AD87" s="500">
        <f t="shared" si="377"/>
        <v>13</v>
      </c>
      <c r="AE87" s="404">
        <f t="shared" si="378"/>
        <v>14</v>
      </c>
      <c r="AF87" s="500">
        <f t="shared" si="379"/>
        <v>13</v>
      </c>
      <c r="AG87" s="404">
        <f t="shared" si="380"/>
        <v>14</v>
      </c>
      <c r="AH87" s="534">
        <v>5.18</v>
      </c>
      <c r="AI87" s="535">
        <v>5.27</v>
      </c>
      <c r="AJ87" s="500">
        <f t="shared" si="381"/>
        <v>56.98</v>
      </c>
      <c r="AK87" s="404">
        <f t="shared" si="382"/>
        <v>68.509999999999991</v>
      </c>
      <c r="AL87" s="534">
        <v>4.25</v>
      </c>
      <c r="AM87" s="535">
        <v>3</v>
      </c>
      <c r="AN87" s="500">
        <f t="shared" si="383"/>
        <v>8.5</v>
      </c>
      <c r="AO87" s="404">
        <f t="shared" si="384"/>
        <v>3</v>
      </c>
      <c r="AP87" s="534"/>
      <c r="AQ87" s="535"/>
      <c r="AR87" s="500">
        <f t="shared" si="385"/>
        <v>0</v>
      </c>
      <c r="AS87" s="404">
        <f t="shared" si="386"/>
        <v>0</v>
      </c>
      <c r="AT87" s="236">
        <f t="shared" si="387"/>
        <v>5.0369230769230757</v>
      </c>
      <c r="AU87" s="237">
        <f t="shared" si="388"/>
        <v>5.1078571428571422</v>
      </c>
      <c r="AV87" s="500">
        <f t="shared" si="389"/>
        <v>65.47999999999999</v>
      </c>
      <c r="AW87" s="404">
        <f t="shared" si="390"/>
        <v>71.509999999999991</v>
      </c>
      <c r="AX87" s="422">
        <v>128.54545454545453</v>
      </c>
      <c r="AY87" s="536">
        <v>139.91999999999999</v>
      </c>
      <c r="AZ87" s="500">
        <f t="shared" si="391"/>
        <v>1413.9999999999998</v>
      </c>
      <c r="BA87" s="404">
        <f t="shared" si="392"/>
        <v>1818.9599999999998</v>
      </c>
      <c r="BB87" s="422">
        <v>116.5</v>
      </c>
      <c r="BC87" s="536">
        <v>119</v>
      </c>
      <c r="BD87" s="500">
        <f t="shared" si="393"/>
        <v>233</v>
      </c>
      <c r="BE87" s="404">
        <f t="shared" si="394"/>
        <v>119</v>
      </c>
      <c r="BF87" s="422"/>
      <c r="BG87" s="536"/>
      <c r="BH87" s="500">
        <f t="shared" si="395"/>
        <v>0</v>
      </c>
      <c r="BI87" s="404">
        <f t="shared" si="396"/>
        <v>0</v>
      </c>
      <c r="BJ87" s="500">
        <f t="shared" si="397"/>
        <v>126.69230769230768</v>
      </c>
      <c r="BK87" s="404">
        <f t="shared" si="398"/>
        <v>138.42571428571426</v>
      </c>
      <c r="BL87" s="500">
        <f t="shared" si="399"/>
        <v>1646.9999999999998</v>
      </c>
      <c r="BM87" s="404">
        <f t="shared" si="400"/>
        <v>1937.9599999999996</v>
      </c>
      <c r="BN87" s="422">
        <v>936</v>
      </c>
      <c r="BO87" s="533">
        <v>865</v>
      </c>
      <c r="BP87" s="500">
        <f t="shared" si="401"/>
        <v>936</v>
      </c>
      <c r="BQ87" s="404">
        <f t="shared" si="402"/>
        <v>865</v>
      </c>
      <c r="BR87" s="422">
        <v>54</v>
      </c>
      <c r="BS87" s="533">
        <v>43</v>
      </c>
      <c r="BT87" s="500">
        <f t="shared" si="403"/>
        <v>54</v>
      </c>
      <c r="BU87" s="404">
        <f t="shared" si="404"/>
        <v>43</v>
      </c>
      <c r="BV87" s="422"/>
      <c r="BW87" s="533"/>
      <c r="BX87" s="500">
        <f t="shared" si="405"/>
        <v>0</v>
      </c>
      <c r="BY87" s="404">
        <f t="shared" si="406"/>
        <v>0</v>
      </c>
      <c r="BZ87" s="500">
        <f t="shared" si="407"/>
        <v>990</v>
      </c>
      <c r="CA87" s="404">
        <f t="shared" si="408"/>
        <v>908</v>
      </c>
      <c r="CB87" s="500">
        <f t="shared" si="409"/>
        <v>990</v>
      </c>
      <c r="CC87" s="404">
        <f t="shared" si="410"/>
        <v>908</v>
      </c>
      <c r="CD87" s="534">
        <v>5.1100000000000003</v>
      </c>
      <c r="CE87" s="537">
        <v>5.21</v>
      </c>
      <c r="CF87" s="500">
        <f t="shared" si="411"/>
        <v>4782.96</v>
      </c>
      <c r="CG87" s="404">
        <f t="shared" si="412"/>
        <v>4506.6499999999996</v>
      </c>
      <c r="CH87" s="534">
        <v>6.44</v>
      </c>
      <c r="CI87" s="537">
        <v>6.59</v>
      </c>
      <c r="CJ87" s="500">
        <f t="shared" si="413"/>
        <v>347.76000000000005</v>
      </c>
      <c r="CK87" s="404">
        <f t="shared" si="414"/>
        <v>283.37</v>
      </c>
      <c r="CL87" s="534"/>
      <c r="CM87" s="537"/>
      <c r="CN87" s="500">
        <f t="shared" si="415"/>
        <v>0</v>
      </c>
      <c r="CO87" s="404">
        <f t="shared" si="416"/>
        <v>0</v>
      </c>
      <c r="CP87" s="500">
        <f t="shared" si="417"/>
        <v>5.1825454545454548</v>
      </c>
      <c r="CQ87" s="237">
        <f t="shared" si="418"/>
        <v>5.2753524229074884</v>
      </c>
      <c r="CR87" s="500">
        <f t="shared" si="419"/>
        <v>5130.72</v>
      </c>
      <c r="CS87" s="404">
        <f t="shared" si="420"/>
        <v>4790.0199999999995</v>
      </c>
      <c r="CT87" s="538">
        <v>138.96294871794871</v>
      </c>
      <c r="CU87" s="537">
        <v>138.06</v>
      </c>
      <c r="CV87" s="500">
        <f t="shared" si="421"/>
        <v>130069.31999999999</v>
      </c>
      <c r="CW87" s="404">
        <f t="shared" si="422"/>
        <v>119421.90000000001</v>
      </c>
      <c r="CX87" s="538">
        <v>135.64111111111112</v>
      </c>
      <c r="CY87" s="537">
        <v>140.29</v>
      </c>
      <c r="CZ87" s="500">
        <f t="shared" si="423"/>
        <v>7324.62</v>
      </c>
      <c r="DA87" s="404">
        <f t="shared" si="424"/>
        <v>6032.4699999999993</v>
      </c>
      <c r="DB87" s="538"/>
      <c r="DC87" s="537"/>
      <c r="DD87" s="500">
        <f t="shared" si="425"/>
        <v>0</v>
      </c>
      <c r="DE87" s="404">
        <f t="shared" si="426"/>
        <v>0</v>
      </c>
      <c r="DF87" s="500">
        <f t="shared" si="427"/>
        <v>138.78175757575758</v>
      </c>
      <c r="DG87" s="404">
        <f t="shared" si="428"/>
        <v>138.16560572687226</v>
      </c>
      <c r="DH87" s="500">
        <f t="shared" si="429"/>
        <v>137393.94</v>
      </c>
      <c r="DI87" s="404">
        <f t="shared" si="430"/>
        <v>125454.37000000001</v>
      </c>
      <c r="DJ87" s="500">
        <f t="shared" si="431"/>
        <v>1003</v>
      </c>
      <c r="DK87" s="404">
        <f t="shared" si="432"/>
        <v>922</v>
      </c>
      <c r="DL87" s="500">
        <f t="shared" si="433"/>
        <v>1003</v>
      </c>
      <c r="DM87" s="404">
        <f t="shared" si="434"/>
        <v>922</v>
      </c>
      <c r="DN87" s="236">
        <f t="shared" si="435"/>
        <v>5.1806580259222335</v>
      </c>
      <c r="DO87" s="237">
        <f t="shared" si="436"/>
        <v>5.2728091106290673</v>
      </c>
      <c r="DP87" s="500">
        <f t="shared" si="437"/>
        <v>5196.2</v>
      </c>
      <c r="DQ87" s="404">
        <f t="shared" si="438"/>
        <v>4861.53</v>
      </c>
      <c r="DR87" s="500">
        <f t="shared" si="439"/>
        <v>138.62506480558326</v>
      </c>
      <c r="DS87" s="404">
        <f t="shared" si="440"/>
        <v>138.16955531453365</v>
      </c>
      <c r="DT87" s="500">
        <f t="shared" si="441"/>
        <v>139040.94</v>
      </c>
      <c r="DU87" s="404">
        <f t="shared" si="442"/>
        <v>127392.33000000003</v>
      </c>
      <c r="DV87" s="538">
        <v>543</v>
      </c>
      <c r="DW87" s="539">
        <v>545</v>
      </c>
      <c r="DX87" s="500">
        <f t="shared" si="443"/>
        <v>543</v>
      </c>
      <c r="DY87" s="404">
        <f t="shared" si="444"/>
        <v>545</v>
      </c>
      <c r="DZ87" s="538">
        <v>154</v>
      </c>
      <c r="EA87" s="539">
        <v>176</v>
      </c>
      <c r="EB87" s="500">
        <f t="shared" si="445"/>
        <v>154</v>
      </c>
      <c r="EC87" s="404">
        <f t="shared" si="446"/>
        <v>176</v>
      </c>
      <c r="ED87" s="538"/>
      <c r="EE87" s="539"/>
      <c r="EF87" s="500">
        <f t="shared" si="447"/>
        <v>0</v>
      </c>
      <c r="EG87" s="404">
        <f t="shared" si="448"/>
        <v>0</v>
      </c>
      <c r="EH87" s="500">
        <f t="shared" si="449"/>
        <v>697</v>
      </c>
      <c r="EI87" s="404">
        <f t="shared" si="450"/>
        <v>721</v>
      </c>
      <c r="EJ87" s="500">
        <f t="shared" si="451"/>
        <v>697</v>
      </c>
      <c r="EK87" s="404">
        <f t="shared" si="452"/>
        <v>721</v>
      </c>
      <c r="EL87" s="534">
        <v>3.8</v>
      </c>
      <c r="EM87" s="540">
        <v>3.86</v>
      </c>
      <c r="EN87" s="500">
        <f t="shared" si="453"/>
        <v>2063.4</v>
      </c>
      <c r="EO87" s="404">
        <f t="shared" si="454"/>
        <v>2103.6999999999998</v>
      </c>
      <c r="EP87" s="534">
        <v>3.8</v>
      </c>
      <c r="EQ87" s="540">
        <v>3.71</v>
      </c>
      <c r="ER87" s="500">
        <f t="shared" si="455"/>
        <v>585.19999999999993</v>
      </c>
      <c r="ES87" s="404">
        <f t="shared" si="456"/>
        <v>652.96</v>
      </c>
      <c r="ET87" s="534"/>
      <c r="EU87" s="540"/>
      <c r="EV87" s="500">
        <f t="shared" si="457"/>
        <v>0</v>
      </c>
      <c r="EW87" s="404">
        <f t="shared" si="458"/>
        <v>0</v>
      </c>
      <c r="EX87" s="236">
        <f t="shared" si="459"/>
        <v>3.8</v>
      </c>
      <c r="EY87" s="237">
        <f t="shared" si="460"/>
        <v>3.8233841886269069</v>
      </c>
      <c r="EZ87" s="500">
        <f t="shared" si="461"/>
        <v>2648.6</v>
      </c>
      <c r="FA87" s="404">
        <f t="shared" si="462"/>
        <v>2756.66</v>
      </c>
      <c r="FB87" s="538">
        <v>92.101896869244939</v>
      </c>
      <c r="FC87" s="540">
        <v>94.47</v>
      </c>
      <c r="FD87" s="500">
        <f t="shared" si="463"/>
        <v>50011.33</v>
      </c>
      <c r="FE87" s="404">
        <f t="shared" si="464"/>
        <v>51486.15</v>
      </c>
      <c r="FF87" s="538">
        <v>80.097272727272738</v>
      </c>
      <c r="FG87" s="540">
        <v>81.03</v>
      </c>
      <c r="FH87" s="500">
        <f t="shared" si="465"/>
        <v>12334.980000000001</v>
      </c>
      <c r="FI87" s="404">
        <f t="shared" si="466"/>
        <v>14261.28</v>
      </c>
      <c r="FJ87" s="538"/>
      <c r="FK87" s="540"/>
      <c r="FL87" s="500">
        <f t="shared" si="467"/>
        <v>0</v>
      </c>
      <c r="FM87" s="404">
        <f t="shared" si="468"/>
        <v>0</v>
      </c>
      <c r="FN87" s="500">
        <f t="shared" si="469"/>
        <v>89.449512195121955</v>
      </c>
      <c r="FO87" s="404">
        <f t="shared" si="470"/>
        <v>91.18922330097088</v>
      </c>
      <c r="FP87" s="500">
        <f t="shared" si="471"/>
        <v>62346.310000000005</v>
      </c>
      <c r="FQ87" s="404">
        <f t="shared" si="472"/>
        <v>65747.430000000008</v>
      </c>
      <c r="FR87" s="538">
        <v>11</v>
      </c>
      <c r="FS87" s="541">
        <v>4</v>
      </c>
      <c r="FT87" s="500">
        <f t="shared" si="473"/>
        <v>11</v>
      </c>
      <c r="FU87" s="404">
        <f t="shared" si="474"/>
        <v>4</v>
      </c>
      <c r="FV87" s="534"/>
      <c r="FW87" s="542"/>
      <c r="FX87" s="500">
        <f t="shared" si="475"/>
        <v>0</v>
      </c>
      <c r="FY87" s="404">
        <f t="shared" si="476"/>
        <v>0</v>
      </c>
      <c r="FZ87" s="534">
        <v>135.03</v>
      </c>
      <c r="GA87" s="542">
        <v>149</v>
      </c>
      <c r="GB87" s="500">
        <f t="shared" si="477"/>
        <v>1485.33</v>
      </c>
      <c r="GC87" s="404">
        <f t="shared" si="478"/>
        <v>596</v>
      </c>
      <c r="GD87" s="510">
        <f t="shared" si="479"/>
        <v>1490</v>
      </c>
      <c r="GE87" s="404">
        <f t="shared" si="480"/>
        <v>1423</v>
      </c>
      <c r="GF87" s="500">
        <f t="shared" si="481"/>
        <v>1490</v>
      </c>
      <c r="GG87" s="404">
        <f t="shared" si="482"/>
        <v>1423</v>
      </c>
      <c r="GH87" s="500">
        <f t="shared" si="483"/>
        <v>6903.34</v>
      </c>
      <c r="GI87" s="404">
        <f t="shared" si="484"/>
        <v>6678.86</v>
      </c>
      <c r="GJ87" s="500">
        <f t="shared" si="485"/>
        <v>181494.64999999997</v>
      </c>
      <c r="GK87" s="404">
        <f t="shared" si="486"/>
        <v>172727.01</v>
      </c>
      <c r="GL87" s="510">
        <f t="shared" si="487"/>
        <v>210</v>
      </c>
      <c r="GM87" s="404">
        <f t="shared" si="488"/>
        <v>220</v>
      </c>
      <c r="GN87" s="500">
        <f t="shared" si="489"/>
        <v>210</v>
      </c>
      <c r="GO87" s="404">
        <f t="shared" si="490"/>
        <v>220</v>
      </c>
      <c r="GP87" s="500">
        <f t="shared" si="491"/>
        <v>941.46</v>
      </c>
      <c r="GQ87" s="404">
        <f t="shared" si="492"/>
        <v>939.33</v>
      </c>
      <c r="GR87" s="500">
        <f t="shared" si="493"/>
        <v>19892.600000000002</v>
      </c>
      <c r="GS87" s="404">
        <f t="shared" si="494"/>
        <v>20412.75</v>
      </c>
      <c r="GT87" s="510">
        <f t="shared" si="495"/>
        <v>1700</v>
      </c>
      <c r="GU87" s="404">
        <f t="shared" si="496"/>
        <v>1643</v>
      </c>
      <c r="GV87" s="500">
        <f t="shared" si="497"/>
        <v>1700</v>
      </c>
      <c r="GW87" s="404">
        <f t="shared" si="498"/>
        <v>1643</v>
      </c>
      <c r="GX87" s="500">
        <f t="shared" si="499"/>
        <v>7844.8</v>
      </c>
      <c r="GY87" s="404">
        <f t="shared" si="500"/>
        <v>7618.19</v>
      </c>
      <c r="GZ87" s="500">
        <f t="shared" si="501"/>
        <v>201387.24999999997</v>
      </c>
      <c r="HA87" s="404">
        <f t="shared" si="502"/>
        <v>193139.76</v>
      </c>
      <c r="HB87" s="510">
        <f t="shared" si="503"/>
        <v>0</v>
      </c>
      <c r="HC87" s="404">
        <f t="shared" si="504"/>
        <v>0</v>
      </c>
      <c r="HD87" s="500">
        <f t="shared" si="505"/>
        <v>0</v>
      </c>
      <c r="HE87" s="404">
        <f t="shared" si="506"/>
        <v>0</v>
      </c>
      <c r="HF87" s="500" t="str">
        <f t="shared" si="507"/>
        <v/>
      </c>
      <c r="HG87" s="404" t="str">
        <f t="shared" si="508"/>
        <v/>
      </c>
      <c r="HH87" s="500" t="str">
        <f t="shared" si="509"/>
        <v/>
      </c>
      <c r="HI87" s="404" t="str">
        <f t="shared" si="510"/>
        <v/>
      </c>
      <c r="HJ87" s="510">
        <f t="shared" si="511"/>
        <v>7844.7999999999993</v>
      </c>
      <c r="HK87" s="404">
        <f t="shared" si="512"/>
        <v>7618.19</v>
      </c>
      <c r="HL87" s="500">
        <f t="shared" si="513"/>
        <v>202872.58</v>
      </c>
      <c r="HM87" s="404">
        <f t="shared" si="514"/>
        <v>193735.76000000004</v>
      </c>
    </row>
    <row r="88" spans="1:221">
      <c r="A88" s="527" t="s">
        <v>540</v>
      </c>
      <c r="B88" s="528" t="s">
        <v>728</v>
      </c>
      <c r="C88" s="529"/>
      <c r="D88" s="530">
        <v>138716</v>
      </c>
      <c r="E88" s="531">
        <v>4</v>
      </c>
      <c r="F88" s="422">
        <v>506</v>
      </c>
      <c r="G88" s="532">
        <v>543</v>
      </c>
      <c r="H88" s="422">
        <v>14</v>
      </c>
      <c r="I88" s="532">
        <v>11</v>
      </c>
      <c r="J88" s="500">
        <f t="shared" si="365"/>
        <v>492</v>
      </c>
      <c r="K88" s="404">
        <f t="shared" si="366"/>
        <v>532</v>
      </c>
      <c r="L88" s="422">
        <v>120</v>
      </c>
      <c r="M88" s="533"/>
      <c r="N88" s="500">
        <f t="shared" si="367"/>
        <v>492</v>
      </c>
      <c r="O88" s="404">
        <f t="shared" si="368"/>
        <v>532</v>
      </c>
      <c r="P88" s="500">
        <f t="shared" si="369"/>
        <v>492</v>
      </c>
      <c r="Q88" s="404">
        <f t="shared" si="370"/>
        <v>532</v>
      </c>
      <c r="R88" s="422">
        <v>5</v>
      </c>
      <c r="S88" s="532">
        <v>2</v>
      </c>
      <c r="T88" s="500">
        <f t="shared" si="371"/>
        <v>5</v>
      </c>
      <c r="U88" s="404">
        <f t="shared" si="372"/>
        <v>2</v>
      </c>
      <c r="V88" s="422">
        <v>0</v>
      </c>
      <c r="W88" s="532">
        <v>0</v>
      </c>
      <c r="X88" s="500">
        <f t="shared" si="373"/>
        <v>0</v>
      </c>
      <c r="Y88" s="404">
        <f t="shared" si="374"/>
        <v>0</v>
      </c>
      <c r="Z88" s="422"/>
      <c r="AA88" s="532"/>
      <c r="AB88" s="500">
        <f t="shared" si="375"/>
        <v>0</v>
      </c>
      <c r="AC88" s="404">
        <f t="shared" si="376"/>
        <v>0</v>
      </c>
      <c r="AD88" s="500">
        <f t="shared" si="377"/>
        <v>5</v>
      </c>
      <c r="AE88" s="404">
        <f t="shared" si="378"/>
        <v>2</v>
      </c>
      <c r="AF88" s="500">
        <f t="shared" si="379"/>
        <v>5</v>
      </c>
      <c r="AG88" s="404">
        <f t="shared" si="380"/>
        <v>2</v>
      </c>
      <c r="AH88" s="534">
        <v>4.5999999999999996</v>
      </c>
      <c r="AI88" s="535">
        <v>4.5</v>
      </c>
      <c r="AJ88" s="500">
        <f t="shared" si="381"/>
        <v>23</v>
      </c>
      <c r="AK88" s="404">
        <f t="shared" si="382"/>
        <v>9</v>
      </c>
      <c r="AL88" s="534">
        <v>0</v>
      </c>
      <c r="AM88" s="535">
        <v>0</v>
      </c>
      <c r="AN88" s="500">
        <f t="shared" si="383"/>
        <v>0</v>
      </c>
      <c r="AO88" s="404">
        <f t="shared" si="384"/>
        <v>0</v>
      </c>
      <c r="AP88" s="534"/>
      <c r="AQ88" s="535"/>
      <c r="AR88" s="500">
        <f t="shared" si="385"/>
        <v>0</v>
      </c>
      <c r="AS88" s="404">
        <f t="shared" si="386"/>
        <v>0</v>
      </c>
      <c r="AT88" s="236">
        <f t="shared" si="387"/>
        <v>4.5999999999999996</v>
      </c>
      <c r="AU88" s="237">
        <f t="shared" si="388"/>
        <v>4.5</v>
      </c>
      <c r="AV88" s="500">
        <f t="shared" si="389"/>
        <v>23</v>
      </c>
      <c r="AW88" s="404">
        <f t="shared" si="390"/>
        <v>9</v>
      </c>
      <c r="AX88" s="422">
        <v>115.2</v>
      </c>
      <c r="AY88" s="536">
        <v>149</v>
      </c>
      <c r="AZ88" s="500">
        <f t="shared" si="391"/>
        <v>576</v>
      </c>
      <c r="BA88" s="404">
        <f t="shared" si="392"/>
        <v>298</v>
      </c>
      <c r="BB88" s="422">
        <v>0</v>
      </c>
      <c r="BC88" s="536">
        <v>0</v>
      </c>
      <c r="BD88" s="500">
        <f t="shared" si="393"/>
        <v>0</v>
      </c>
      <c r="BE88" s="404">
        <f t="shared" si="394"/>
        <v>0</v>
      </c>
      <c r="BF88" s="422"/>
      <c r="BG88" s="536"/>
      <c r="BH88" s="500">
        <f t="shared" si="395"/>
        <v>0</v>
      </c>
      <c r="BI88" s="404">
        <f t="shared" si="396"/>
        <v>0</v>
      </c>
      <c r="BJ88" s="500">
        <f t="shared" si="397"/>
        <v>115.2</v>
      </c>
      <c r="BK88" s="404">
        <f t="shared" si="398"/>
        <v>149</v>
      </c>
      <c r="BL88" s="500">
        <f t="shared" si="399"/>
        <v>576</v>
      </c>
      <c r="BM88" s="404">
        <f t="shared" si="400"/>
        <v>298</v>
      </c>
      <c r="BN88" s="422">
        <v>278</v>
      </c>
      <c r="BO88" s="533">
        <v>305</v>
      </c>
      <c r="BP88" s="500">
        <f t="shared" si="401"/>
        <v>278</v>
      </c>
      <c r="BQ88" s="404">
        <f t="shared" si="402"/>
        <v>305</v>
      </c>
      <c r="BR88" s="422">
        <v>26</v>
      </c>
      <c r="BS88" s="533">
        <v>16</v>
      </c>
      <c r="BT88" s="500">
        <f t="shared" si="403"/>
        <v>26</v>
      </c>
      <c r="BU88" s="404">
        <f t="shared" si="404"/>
        <v>16</v>
      </c>
      <c r="BV88" s="422"/>
      <c r="BW88" s="533"/>
      <c r="BX88" s="500">
        <f t="shared" si="405"/>
        <v>0</v>
      </c>
      <c r="BY88" s="404">
        <f t="shared" si="406"/>
        <v>0</v>
      </c>
      <c r="BZ88" s="500">
        <f t="shared" si="407"/>
        <v>304</v>
      </c>
      <c r="CA88" s="404">
        <f t="shared" si="408"/>
        <v>321</v>
      </c>
      <c r="CB88" s="500">
        <f t="shared" si="409"/>
        <v>304</v>
      </c>
      <c r="CC88" s="404">
        <f t="shared" si="410"/>
        <v>321</v>
      </c>
      <c r="CD88" s="534">
        <v>5.45</v>
      </c>
      <c r="CE88" s="537">
        <v>5.33</v>
      </c>
      <c r="CF88" s="500">
        <f t="shared" si="411"/>
        <v>1515.1000000000001</v>
      </c>
      <c r="CG88" s="404">
        <f t="shared" si="412"/>
        <v>1625.65</v>
      </c>
      <c r="CH88" s="534">
        <v>6.29</v>
      </c>
      <c r="CI88" s="537">
        <v>5.63</v>
      </c>
      <c r="CJ88" s="500">
        <f t="shared" si="413"/>
        <v>163.54</v>
      </c>
      <c r="CK88" s="404">
        <f t="shared" si="414"/>
        <v>90.08</v>
      </c>
      <c r="CL88" s="534"/>
      <c r="CM88" s="537"/>
      <c r="CN88" s="500">
        <f t="shared" si="415"/>
        <v>0</v>
      </c>
      <c r="CO88" s="404">
        <f t="shared" si="416"/>
        <v>0</v>
      </c>
      <c r="CP88" s="500">
        <f t="shared" si="417"/>
        <v>5.5218421052631586</v>
      </c>
      <c r="CQ88" s="237">
        <f t="shared" si="418"/>
        <v>5.3449532710280376</v>
      </c>
      <c r="CR88" s="500">
        <f t="shared" si="419"/>
        <v>1678.64</v>
      </c>
      <c r="CS88" s="404">
        <f t="shared" si="420"/>
        <v>1715.73</v>
      </c>
      <c r="CT88" s="538">
        <v>146.7541366906475</v>
      </c>
      <c r="CU88" s="537">
        <v>147.22</v>
      </c>
      <c r="CV88" s="500">
        <f t="shared" si="421"/>
        <v>40797.65</v>
      </c>
      <c r="CW88" s="404">
        <f t="shared" si="422"/>
        <v>44902.1</v>
      </c>
      <c r="CX88" s="538">
        <v>149.97307692307692</v>
      </c>
      <c r="CY88" s="537">
        <v>160.72999999999999</v>
      </c>
      <c r="CZ88" s="500">
        <f t="shared" si="423"/>
        <v>3899.2999999999997</v>
      </c>
      <c r="DA88" s="404">
        <f t="shared" si="424"/>
        <v>2571.6799999999998</v>
      </c>
      <c r="DB88" s="538"/>
      <c r="DC88" s="537"/>
      <c r="DD88" s="500">
        <f t="shared" si="425"/>
        <v>0</v>
      </c>
      <c r="DE88" s="404">
        <f t="shared" si="426"/>
        <v>0</v>
      </c>
      <c r="DF88" s="500">
        <f t="shared" si="427"/>
        <v>147.02944078947371</v>
      </c>
      <c r="DG88" s="404">
        <f t="shared" si="428"/>
        <v>147.89339563862927</v>
      </c>
      <c r="DH88" s="500">
        <f t="shared" si="429"/>
        <v>44696.950000000012</v>
      </c>
      <c r="DI88" s="404">
        <f t="shared" si="430"/>
        <v>47473.78</v>
      </c>
      <c r="DJ88" s="500">
        <f t="shared" si="431"/>
        <v>309</v>
      </c>
      <c r="DK88" s="404">
        <f t="shared" si="432"/>
        <v>323</v>
      </c>
      <c r="DL88" s="500">
        <f t="shared" si="433"/>
        <v>309</v>
      </c>
      <c r="DM88" s="404">
        <f t="shared" si="434"/>
        <v>323</v>
      </c>
      <c r="DN88" s="236">
        <f t="shared" si="435"/>
        <v>5.5069255663430425</v>
      </c>
      <c r="DO88" s="237">
        <f t="shared" si="436"/>
        <v>5.3397213622291027</v>
      </c>
      <c r="DP88" s="500">
        <f t="shared" si="437"/>
        <v>1701.64</v>
      </c>
      <c r="DQ88" s="404">
        <f t="shared" si="438"/>
        <v>1724.7300000000002</v>
      </c>
      <c r="DR88" s="500">
        <f t="shared" si="439"/>
        <v>146.51440129449841</v>
      </c>
      <c r="DS88" s="404">
        <f t="shared" si="440"/>
        <v>147.90024767801856</v>
      </c>
      <c r="DT88" s="500">
        <f t="shared" si="441"/>
        <v>45272.950000000012</v>
      </c>
      <c r="DU88" s="404">
        <f t="shared" si="442"/>
        <v>47771.779999999992</v>
      </c>
      <c r="DV88" s="538">
        <v>134</v>
      </c>
      <c r="DW88" s="539">
        <v>150</v>
      </c>
      <c r="DX88" s="500">
        <f t="shared" si="443"/>
        <v>134</v>
      </c>
      <c r="DY88" s="404">
        <f t="shared" si="444"/>
        <v>150</v>
      </c>
      <c r="DZ88" s="538">
        <v>47</v>
      </c>
      <c r="EA88" s="539">
        <v>59</v>
      </c>
      <c r="EB88" s="500">
        <f t="shared" si="445"/>
        <v>47</v>
      </c>
      <c r="EC88" s="404">
        <f t="shared" si="446"/>
        <v>59</v>
      </c>
      <c r="ED88" s="538"/>
      <c r="EE88" s="539"/>
      <c r="EF88" s="500">
        <f t="shared" si="447"/>
        <v>0</v>
      </c>
      <c r="EG88" s="404">
        <f t="shared" si="448"/>
        <v>0</v>
      </c>
      <c r="EH88" s="500">
        <f t="shared" si="449"/>
        <v>181</v>
      </c>
      <c r="EI88" s="404">
        <f t="shared" si="450"/>
        <v>209</v>
      </c>
      <c r="EJ88" s="500">
        <f t="shared" si="451"/>
        <v>181</v>
      </c>
      <c r="EK88" s="404">
        <f t="shared" si="452"/>
        <v>209</v>
      </c>
      <c r="EL88" s="534">
        <v>4.0999999999999996</v>
      </c>
      <c r="EM88" s="540">
        <v>4.03</v>
      </c>
      <c r="EN88" s="500">
        <f t="shared" si="453"/>
        <v>549.4</v>
      </c>
      <c r="EO88" s="404">
        <f t="shared" si="454"/>
        <v>604.5</v>
      </c>
      <c r="EP88" s="534">
        <v>4.5999999999999996</v>
      </c>
      <c r="EQ88" s="540">
        <v>4.2</v>
      </c>
      <c r="ER88" s="500">
        <f t="shared" si="455"/>
        <v>216.2</v>
      </c>
      <c r="ES88" s="404">
        <f t="shared" si="456"/>
        <v>247.8</v>
      </c>
      <c r="ET88" s="534"/>
      <c r="EU88" s="540"/>
      <c r="EV88" s="500">
        <f t="shared" si="457"/>
        <v>0</v>
      </c>
      <c r="EW88" s="404">
        <f t="shared" si="458"/>
        <v>0</v>
      </c>
      <c r="EX88" s="236">
        <f t="shared" si="459"/>
        <v>4.229834254143646</v>
      </c>
      <c r="EY88" s="237">
        <f t="shared" si="460"/>
        <v>4.0779904306220089</v>
      </c>
      <c r="EZ88" s="500">
        <f t="shared" si="461"/>
        <v>765.59999999999991</v>
      </c>
      <c r="FA88" s="404">
        <f t="shared" si="462"/>
        <v>852.29999999999984</v>
      </c>
      <c r="FB88" s="538">
        <v>96.318358208955232</v>
      </c>
      <c r="FC88" s="540">
        <v>94.77</v>
      </c>
      <c r="FD88" s="500">
        <f t="shared" si="463"/>
        <v>12906.660000000002</v>
      </c>
      <c r="FE88" s="404">
        <f t="shared" si="464"/>
        <v>14215.5</v>
      </c>
      <c r="FF88" s="538">
        <v>77.928936170212765</v>
      </c>
      <c r="FG88" s="540">
        <v>78.28</v>
      </c>
      <c r="FH88" s="500">
        <f t="shared" si="465"/>
        <v>3662.66</v>
      </c>
      <c r="FI88" s="404">
        <f t="shared" si="466"/>
        <v>4618.5200000000004</v>
      </c>
      <c r="FJ88" s="538"/>
      <c r="FK88" s="540"/>
      <c r="FL88" s="500">
        <f t="shared" si="467"/>
        <v>0</v>
      </c>
      <c r="FM88" s="404">
        <f t="shared" si="468"/>
        <v>0</v>
      </c>
      <c r="FN88" s="500">
        <f t="shared" si="469"/>
        <v>91.543204419889506</v>
      </c>
      <c r="FO88" s="404">
        <f t="shared" si="470"/>
        <v>90.114928229665068</v>
      </c>
      <c r="FP88" s="500">
        <f t="shared" si="471"/>
        <v>16569.32</v>
      </c>
      <c r="FQ88" s="404">
        <f t="shared" si="472"/>
        <v>18834.02</v>
      </c>
      <c r="FR88" s="538">
        <v>2</v>
      </c>
      <c r="FS88" s="541">
        <v>0</v>
      </c>
      <c r="FT88" s="500">
        <f t="shared" si="473"/>
        <v>2</v>
      </c>
      <c r="FU88" s="404">
        <f t="shared" si="474"/>
        <v>0</v>
      </c>
      <c r="FV88" s="534"/>
      <c r="FW88" s="542"/>
      <c r="FX88" s="500">
        <f t="shared" si="475"/>
        <v>0</v>
      </c>
      <c r="FY88" s="404">
        <f t="shared" si="476"/>
        <v>0</v>
      </c>
      <c r="FZ88" s="534">
        <v>126.8</v>
      </c>
      <c r="GA88" s="542"/>
      <c r="GB88" s="500">
        <f t="shared" si="477"/>
        <v>253.6</v>
      </c>
      <c r="GC88" s="404">
        <f t="shared" si="478"/>
        <v>0</v>
      </c>
      <c r="GD88" s="510">
        <f t="shared" si="479"/>
        <v>417</v>
      </c>
      <c r="GE88" s="404">
        <f t="shared" si="480"/>
        <v>457</v>
      </c>
      <c r="GF88" s="500">
        <f t="shared" si="481"/>
        <v>417</v>
      </c>
      <c r="GG88" s="404">
        <f t="shared" si="482"/>
        <v>457</v>
      </c>
      <c r="GH88" s="500">
        <f t="shared" si="483"/>
        <v>2087.5</v>
      </c>
      <c r="GI88" s="404">
        <f t="shared" si="484"/>
        <v>2239.15</v>
      </c>
      <c r="GJ88" s="500">
        <f t="shared" si="485"/>
        <v>54280.310000000005</v>
      </c>
      <c r="GK88" s="404">
        <f t="shared" si="486"/>
        <v>59415.6</v>
      </c>
      <c r="GL88" s="510">
        <f t="shared" si="487"/>
        <v>73</v>
      </c>
      <c r="GM88" s="404">
        <f t="shared" si="488"/>
        <v>75</v>
      </c>
      <c r="GN88" s="500">
        <f t="shared" si="489"/>
        <v>73</v>
      </c>
      <c r="GO88" s="404">
        <f t="shared" si="490"/>
        <v>75</v>
      </c>
      <c r="GP88" s="500">
        <f t="shared" si="491"/>
        <v>379.74</v>
      </c>
      <c r="GQ88" s="404">
        <f t="shared" si="492"/>
        <v>337.88</v>
      </c>
      <c r="GR88" s="500">
        <f t="shared" si="493"/>
        <v>7561.9599999999991</v>
      </c>
      <c r="GS88" s="404">
        <f t="shared" si="494"/>
        <v>7190.2000000000007</v>
      </c>
      <c r="GT88" s="510">
        <f t="shared" si="495"/>
        <v>490</v>
      </c>
      <c r="GU88" s="404">
        <f t="shared" si="496"/>
        <v>532</v>
      </c>
      <c r="GV88" s="500">
        <f t="shared" si="497"/>
        <v>490</v>
      </c>
      <c r="GW88" s="404">
        <f t="shared" si="498"/>
        <v>532</v>
      </c>
      <c r="GX88" s="500">
        <f t="shared" si="499"/>
        <v>2467.2399999999998</v>
      </c>
      <c r="GY88" s="404">
        <f t="shared" si="500"/>
        <v>2577.0300000000002</v>
      </c>
      <c r="GZ88" s="500">
        <f t="shared" si="501"/>
        <v>61842.270000000004</v>
      </c>
      <c r="HA88" s="404">
        <f t="shared" si="502"/>
        <v>66605.8</v>
      </c>
      <c r="HB88" s="510">
        <f t="shared" si="503"/>
        <v>0</v>
      </c>
      <c r="HC88" s="404">
        <f t="shared" si="504"/>
        <v>0</v>
      </c>
      <c r="HD88" s="500">
        <f t="shared" si="505"/>
        <v>0</v>
      </c>
      <c r="HE88" s="404">
        <f t="shared" si="506"/>
        <v>0</v>
      </c>
      <c r="HF88" s="500" t="str">
        <f t="shared" si="507"/>
        <v/>
      </c>
      <c r="HG88" s="404" t="str">
        <f t="shared" si="508"/>
        <v/>
      </c>
      <c r="HH88" s="500" t="str">
        <f t="shared" si="509"/>
        <v/>
      </c>
      <c r="HI88" s="404" t="str">
        <f t="shared" si="510"/>
        <v/>
      </c>
      <c r="HJ88" s="510">
        <f t="shared" si="511"/>
        <v>2467.2399999999998</v>
      </c>
      <c r="HK88" s="404">
        <f t="shared" si="512"/>
        <v>2577.0300000000002</v>
      </c>
      <c r="HL88" s="500">
        <f t="shared" si="513"/>
        <v>62095.87000000001</v>
      </c>
      <c r="HM88" s="404">
        <f t="shared" si="514"/>
        <v>66605.799999999988</v>
      </c>
    </row>
    <row r="89" spans="1:221">
      <c r="A89" s="527" t="s">
        <v>540</v>
      </c>
      <c r="B89" s="528" t="s">
        <v>729</v>
      </c>
      <c r="C89" s="529"/>
      <c r="D89" s="530">
        <v>138789</v>
      </c>
      <c r="E89" s="531">
        <v>4</v>
      </c>
      <c r="F89" s="422">
        <v>1026</v>
      </c>
      <c r="G89" s="532">
        <v>1018</v>
      </c>
      <c r="H89" s="422">
        <v>7</v>
      </c>
      <c r="I89" s="532">
        <v>9</v>
      </c>
      <c r="J89" s="500">
        <f t="shared" si="365"/>
        <v>1019</v>
      </c>
      <c r="K89" s="404">
        <f t="shared" si="366"/>
        <v>1009</v>
      </c>
      <c r="L89" s="422">
        <v>120</v>
      </c>
      <c r="M89" s="533"/>
      <c r="N89" s="500">
        <f t="shared" si="367"/>
        <v>1019</v>
      </c>
      <c r="O89" s="404">
        <f t="shared" si="368"/>
        <v>1009</v>
      </c>
      <c r="P89" s="500">
        <f t="shared" si="369"/>
        <v>1019</v>
      </c>
      <c r="Q89" s="404">
        <f t="shared" si="370"/>
        <v>1009</v>
      </c>
      <c r="R89" s="422">
        <v>15</v>
      </c>
      <c r="S89" s="532">
        <v>8</v>
      </c>
      <c r="T89" s="500">
        <f t="shared" si="371"/>
        <v>15</v>
      </c>
      <c r="U89" s="404">
        <f t="shared" si="372"/>
        <v>8</v>
      </c>
      <c r="V89" s="422">
        <v>1</v>
      </c>
      <c r="W89" s="532">
        <v>4</v>
      </c>
      <c r="X89" s="500">
        <f t="shared" si="373"/>
        <v>1</v>
      </c>
      <c r="Y89" s="404">
        <f t="shared" si="374"/>
        <v>4</v>
      </c>
      <c r="Z89" s="422"/>
      <c r="AA89" s="532"/>
      <c r="AB89" s="500">
        <f t="shared" si="375"/>
        <v>0</v>
      </c>
      <c r="AC89" s="404">
        <f t="shared" si="376"/>
        <v>0</v>
      </c>
      <c r="AD89" s="500">
        <f t="shared" si="377"/>
        <v>16</v>
      </c>
      <c r="AE89" s="404">
        <f t="shared" si="378"/>
        <v>12</v>
      </c>
      <c r="AF89" s="500">
        <f t="shared" si="379"/>
        <v>16</v>
      </c>
      <c r="AG89" s="404">
        <f t="shared" si="380"/>
        <v>12</v>
      </c>
      <c r="AH89" s="534">
        <v>4.0999999999999996</v>
      </c>
      <c r="AI89" s="535">
        <v>5</v>
      </c>
      <c r="AJ89" s="500">
        <f t="shared" si="381"/>
        <v>61.499999999999993</v>
      </c>
      <c r="AK89" s="404">
        <f t="shared" si="382"/>
        <v>40</v>
      </c>
      <c r="AL89" s="534">
        <v>5</v>
      </c>
      <c r="AM89" s="535">
        <v>5.25</v>
      </c>
      <c r="AN89" s="500">
        <f t="shared" si="383"/>
        <v>5</v>
      </c>
      <c r="AO89" s="404">
        <f t="shared" si="384"/>
        <v>21</v>
      </c>
      <c r="AP89" s="534"/>
      <c r="AQ89" s="535"/>
      <c r="AR89" s="500">
        <f t="shared" si="385"/>
        <v>0</v>
      </c>
      <c r="AS89" s="404">
        <f t="shared" si="386"/>
        <v>0</v>
      </c>
      <c r="AT89" s="236">
        <f t="shared" si="387"/>
        <v>4.15625</v>
      </c>
      <c r="AU89" s="237">
        <f t="shared" si="388"/>
        <v>5.083333333333333</v>
      </c>
      <c r="AV89" s="500">
        <f t="shared" si="389"/>
        <v>66.5</v>
      </c>
      <c r="AW89" s="404">
        <f t="shared" si="390"/>
        <v>61</v>
      </c>
      <c r="AX89" s="422">
        <v>132.26666666666665</v>
      </c>
      <c r="AY89" s="536">
        <v>131.5</v>
      </c>
      <c r="AZ89" s="500">
        <f t="shared" si="391"/>
        <v>1983.9999999999998</v>
      </c>
      <c r="BA89" s="404">
        <f t="shared" si="392"/>
        <v>1052</v>
      </c>
      <c r="BB89" s="422">
        <v>108</v>
      </c>
      <c r="BC89" s="536">
        <v>162.75</v>
      </c>
      <c r="BD89" s="500">
        <f t="shared" si="393"/>
        <v>108</v>
      </c>
      <c r="BE89" s="404">
        <f t="shared" si="394"/>
        <v>651</v>
      </c>
      <c r="BF89" s="422"/>
      <c r="BG89" s="536"/>
      <c r="BH89" s="500">
        <f t="shared" si="395"/>
        <v>0</v>
      </c>
      <c r="BI89" s="404">
        <f t="shared" si="396"/>
        <v>0</v>
      </c>
      <c r="BJ89" s="500">
        <f t="shared" si="397"/>
        <v>130.75</v>
      </c>
      <c r="BK89" s="404">
        <f t="shared" si="398"/>
        <v>141.91666666666666</v>
      </c>
      <c r="BL89" s="500">
        <f t="shared" si="399"/>
        <v>2092</v>
      </c>
      <c r="BM89" s="404">
        <f t="shared" si="400"/>
        <v>1703</v>
      </c>
      <c r="BN89" s="422">
        <v>360</v>
      </c>
      <c r="BO89" s="533">
        <v>386</v>
      </c>
      <c r="BP89" s="500">
        <f t="shared" si="401"/>
        <v>360</v>
      </c>
      <c r="BQ89" s="404">
        <f t="shared" si="402"/>
        <v>386</v>
      </c>
      <c r="BR89" s="422">
        <v>90</v>
      </c>
      <c r="BS89" s="533">
        <v>51</v>
      </c>
      <c r="BT89" s="500">
        <f t="shared" si="403"/>
        <v>90</v>
      </c>
      <c r="BU89" s="404">
        <f t="shared" si="404"/>
        <v>51</v>
      </c>
      <c r="BV89" s="422"/>
      <c r="BW89" s="533"/>
      <c r="BX89" s="500">
        <f t="shared" si="405"/>
        <v>0</v>
      </c>
      <c r="BY89" s="404">
        <f t="shared" si="406"/>
        <v>0</v>
      </c>
      <c r="BZ89" s="500">
        <f t="shared" si="407"/>
        <v>450</v>
      </c>
      <c r="CA89" s="404">
        <f t="shared" si="408"/>
        <v>437</v>
      </c>
      <c r="CB89" s="500">
        <f t="shared" si="409"/>
        <v>450</v>
      </c>
      <c r="CC89" s="404">
        <f t="shared" si="410"/>
        <v>437</v>
      </c>
      <c r="CD89" s="534">
        <v>5.3</v>
      </c>
      <c r="CE89" s="537">
        <v>5.49</v>
      </c>
      <c r="CF89" s="500">
        <f t="shared" si="411"/>
        <v>1908</v>
      </c>
      <c r="CG89" s="404">
        <f t="shared" si="412"/>
        <v>2119.14</v>
      </c>
      <c r="CH89" s="534">
        <v>6.4</v>
      </c>
      <c r="CI89" s="537">
        <v>6.24</v>
      </c>
      <c r="CJ89" s="500">
        <f t="shared" si="413"/>
        <v>576</v>
      </c>
      <c r="CK89" s="404">
        <f t="shared" si="414"/>
        <v>318.24</v>
      </c>
      <c r="CL89" s="534"/>
      <c r="CM89" s="537"/>
      <c r="CN89" s="500">
        <f t="shared" si="415"/>
        <v>0</v>
      </c>
      <c r="CO89" s="404">
        <f t="shared" si="416"/>
        <v>0</v>
      </c>
      <c r="CP89" s="500">
        <f t="shared" si="417"/>
        <v>5.52</v>
      </c>
      <c r="CQ89" s="237">
        <f t="shared" si="418"/>
        <v>5.5775286041189931</v>
      </c>
      <c r="CR89" s="500">
        <f t="shared" si="419"/>
        <v>2484</v>
      </c>
      <c r="CS89" s="404">
        <f t="shared" si="420"/>
        <v>2437.38</v>
      </c>
      <c r="CT89" s="538">
        <v>141.26850000000002</v>
      </c>
      <c r="CU89" s="537">
        <v>142.18</v>
      </c>
      <c r="CV89" s="500">
        <f t="shared" si="421"/>
        <v>50856.66</v>
      </c>
      <c r="CW89" s="404">
        <f t="shared" si="422"/>
        <v>54881.48</v>
      </c>
      <c r="CX89" s="538">
        <v>135.62166666666667</v>
      </c>
      <c r="CY89" s="537">
        <v>140.41</v>
      </c>
      <c r="CZ89" s="500">
        <f t="shared" si="423"/>
        <v>12205.95</v>
      </c>
      <c r="DA89" s="404">
        <f t="shared" si="424"/>
        <v>7160.91</v>
      </c>
      <c r="DB89" s="538"/>
      <c r="DC89" s="537"/>
      <c r="DD89" s="500">
        <f t="shared" si="425"/>
        <v>0</v>
      </c>
      <c r="DE89" s="404">
        <f t="shared" si="426"/>
        <v>0</v>
      </c>
      <c r="DF89" s="500">
        <f t="shared" si="427"/>
        <v>140.13913333333335</v>
      </c>
      <c r="DG89" s="404">
        <f t="shared" si="428"/>
        <v>141.97343249427917</v>
      </c>
      <c r="DH89" s="500">
        <f t="shared" si="429"/>
        <v>63062.610000000008</v>
      </c>
      <c r="DI89" s="404">
        <f t="shared" si="430"/>
        <v>62042.389999999992</v>
      </c>
      <c r="DJ89" s="500">
        <f t="shared" si="431"/>
        <v>466</v>
      </c>
      <c r="DK89" s="404">
        <f t="shared" si="432"/>
        <v>449</v>
      </c>
      <c r="DL89" s="500">
        <f t="shared" si="433"/>
        <v>466</v>
      </c>
      <c r="DM89" s="404">
        <f t="shared" si="434"/>
        <v>449</v>
      </c>
      <c r="DN89" s="236">
        <f t="shared" si="435"/>
        <v>5.4731759656652361</v>
      </c>
      <c r="DO89" s="237">
        <f t="shared" si="436"/>
        <v>5.5643207126948777</v>
      </c>
      <c r="DP89" s="500">
        <f t="shared" si="437"/>
        <v>2550.5</v>
      </c>
      <c r="DQ89" s="404">
        <f t="shared" si="438"/>
        <v>2498.38</v>
      </c>
      <c r="DR89" s="500">
        <f t="shared" si="439"/>
        <v>139.81675965665238</v>
      </c>
      <c r="DS89" s="404">
        <f t="shared" si="440"/>
        <v>141.97191536748329</v>
      </c>
      <c r="DT89" s="500">
        <f t="shared" si="441"/>
        <v>65154.610000000008</v>
      </c>
      <c r="DU89" s="404">
        <f t="shared" si="442"/>
        <v>63745.39</v>
      </c>
      <c r="DV89" s="538">
        <v>374</v>
      </c>
      <c r="DW89" s="539">
        <v>387</v>
      </c>
      <c r="DX89" s="500">
        <f t="shared" si="443"/>
        <v>374</v>
      </c>
      <c r="DY89" s="404">
        <f t="shared" si="444"/>
        <v>387</v>
      </c>
      <c r="DZ89" s="538">
        <v>174</v>
      </c>
      <c r="EA89" s="539">
        <v>172</v>
      </c>
      <c r="EB89" s="500">
        <f t="shared" si="445"/>
        <v>174</v>
      </c>
      <c r="EC89" s="404">
        <f t="shared" si="446"/>
        <v>172</v>
      </c>
      <c r="ED89" s="538"/>
      <c r="EE89" s="539"/>
      <c r="EF89" s="500">
        <f t="shared" si="447"/>
        <v>0</v>
      </c>
      <c r="EG89" s="404">
        <f t="shared" si="448"/>
        <v>0</v>
      </c>
      <c r="EH89" s="500">
        <f t="shared" si="449"/>
        <v>548</v>
      </c>
      <c r="EI89" s="404">
        <f t="shared" si="450"/>
        <v>559</v>
      </c>
      <c r="EJ89" s="500">
        <f t="shared" si="451"/>
        <v>548</v>
      </c>
      <c r="EK89" s="404">
        <f t="shared" si="452"/>
        <v>559</v>
      </c>
      <c r="EL89" s="534">
        <v>3.7</v>
      </c>
      <c r="EM89" s="540">
        <v>3.52</v>
      </c>
      <c r="EN89" s="500">
        <f t="shared" si="453"/>
        <v>1383.8</v>
      </c>
      <c r="EO89" s="404">
        <f t="shared" si="454"/>
        <v>1362.24</v>
      </c>
      <c r="EP89" s="534">
        <v>4.5</v>
      </c>
      <c r="EQ89" s="540">
        <v>4.13</v>
      </c>
      <c r="ER89" s="500">
        <f t="shared" si="455"/>
        <v>783</v>
      </c>
      <c r="ES89" s="404">
        <f t="shared" si="456"/>
        <v>710.36</v>
      </c>
      <c r="ET89" s="534"/>
      <c r="EU89" s="540"/>
      <c r="EV89" s="500">
        <f t="shared" si="457"/>
        <v>0</v>
      </c>
      <c r="EW89" s="404">
        <f t="shared" si="458"/>
        <v>0</v>
      </c>
      <c r="EX89" s="236">
        <f t="shared" si="459"/>
        <v>3.9540145985401463</v>
      </c>
      <c r="EY89" s="237">
        <f t="shared" si="460"/>
        <v>3.7076923076923074</v>
      </c>
      <c r="EZ89" s="500">
        <f t="shared" si="461"/>
        <v>2166.8000000000002</v>
      </c>
      <c r="FA89" s="404">
        <f t="shared" si="462"/>
        <v>2072.6</v>
      </c>
      <c r="FB89" s="538">
        <v>93.965213903743319</v>
      </c>
      <c r="FC89" s="540">
        <v>93.72</v>
      </c>
      <c r="FD89" s="500">
        <f t="shared" si="463"/>
        <v>35142.99</v>
      </c>
      <c r="FE89" s="404">
        <f t="shared" si="464"/>
        <v>36269.64</v>
      </c>
      <c r="FF89" s="538">
        <v>94.321781609195412</v>
      </c>
      <c r="FG89" s="540">
        <v>94.15</v>
      </c>
      <c r="FH89" s="500">
        <f t="shared" si="465"/>
        <v>16411.990000000002</v>
      </c>
      <c r="FI89" s="404">
        <f t="shared" si="466"/>
        <v>16193.800000000001</v>
      </c>
      <c r="FJ89" s="538"/>
      <c r="FK89" s="540"/>
      <c r="FL89" s="500">
        <f t="shared" si="467"/>
        <v>0</v>
      </c>
      <c r="FM89" s="404">
        <f t="shared" si="468"/>
        <v>0</v>
      </c>
      <c r="FN89" s="500">
        <f t="shared" si="469"/>
        <v>94.078430656934302</v>
      </c>
      <c r="FO89" s="404">
        <f t="shared" si="470"/>
        <v>93.85230769230769</v>
      </c>
      <c r="FP89" s="500">
        <f t="shared" si="471"/>
        <v>51554.979999999996</v>
      </c>
      <c r="FQ89" s="404">
        <f t="shared" si="472"/>
        <v>52463.44</v>
      </c>
      <c r="FR89" s="538">
        <v>5</v>
      </c>
      <c r="FS89" s="541">
        <v>1</v>
      </c>
      <c r="FT89" s="500">
        <f t="shared" si="473"/>
        <v>5</v>
      </c>
      <c r="FU89" s="404">
        <f t="shared" si="474"/>
        <v>1</v>
      </c>
      <c r="FV89" s="534"/>
      <c r="FW89" s="542"/>
      <c r="FX89" s="500">
        <f t="shared" si="475"/>
        <v>0</v>
      </c>
      <c r="FY89" s="404">
        <f t="shared" si="476"/>
        <v>0</v>
      </c>
      <c r="FZ89" s="534">
        <v>149.27000000000001</v>
      </c>
      <c r="GA89" s="542">
        <v>137</v>
      </c>
      <c r="GB89" s="500">
        <f t="shared" si="477"/>
        <v>746.35</v>
      </c>
      <c r="GC89" s="404">
        <f t="shared" si="478"/>
        <v>137</v>
      </c>
      <c r="GD89" s="510">
        <f t="shared" si="479"/>
        <v>749</v>
      </c>
      <c r="GE89" s="404">
        <f t="shared" si="480"/>
        <v>781</v>
      </c>
      <c r="GF89" s="500">
        <f t="shared" si="481"/>
        <v>749</v>
      </c>
      <c r="GG89" s="404">
        <f t="shared" si="482"/>
        <v>781</v>
      </c>
      <c r="GH89" s="500">
        <f t="shared" si="483"/>
        <v>3353.3</v>
      </c>
      <c r="GI89" s="404">
        <f t="shared" si="484"/>
        <v>3521.38</v>
      </c>
      <c r="GJ89" s="500">
        <f t="shared" si="485"/>
        <v>87983.65</v>
      </c>
      <c r="GK89" s="404">
        <f t="shared" si="486"/>
        <v>92203.12</v>
      </c>
      <c r="GL89" s="510">
        <f t="shared" si="487"/>
        <v>265</v>
      </c>
      <c r="GM89" s="404">
        <f t="shared" si="488"/>
        <v>227</v>
      </c>
      <c r="GN89" s="500">
        <f t="shared" si="489"/>
        <v>265</v>
      </c>
      <c r="GO89" s="404">
        <f t="shared" si="490"/>
        <v>227</v>
      </c>
      <c r="GP89" s="500">
        <f t="shared" si="491"/>
        <v>1364</v>
      </c>
      <c r="GQ89" s="404">
        <f t="shared" si="492"/>
        <v>1049.5999999999999</v>
      </c>
      <c r="GR89" s="500">
        <f t="shared" si="493"/>
        <v>28725.940000000002</v>
      </c>
      <c r="GS89" s="404">
        <f t="shared" si="494"/>
        <v>24005.71</v>
      </c>
      <c r="GT89" s="510">
        <f t="shared" si="495"/>
        <v>1014</v>
      </c>
      <c r="GU89" s="404">
        <f t="shared" si="496"/>
        <v>1008</v>
      </c>
      <c r="GV89" s="500">
        <f t="shared" si="497"/>
        <v>1014</v>
      </c>
      <c r="GW89" s="404">
        <f t="shared" si="498"/>
        <v>1008</v>
      </c>
      <c r="GX89" s="500">
        <f t="shared" si="499"/>
        <v>4717.3</v>
      </c>
      <c r="GY89" s="404">
        <f t="shared" si="500"/>
        <v>4570.9799999999996</v>
      </c>
      <c r="GZ89" s="500">
        <f t="shared" si="501"/>
        <v>116709.59</v>
      </c>
      <c r="HA89" s="404">
        <f t="shared" si="502"/>
        <v>116208.82999999999</v>
      </c>
      <c r="HB89" s="510">
        <f t="shared" si="503"/>
        <v>0</v>
      </c>
      <c r="HC89" s="404">
        <f t="shared" si="504"/>
        <v>0</v>
      </c>
      <c r="HD89" s="500">
        <f t="shared" si="505"/>
        <v>0</v>
      </c>
      <c r="HE89" s="404">
        <f t="shared" si="506"/>
        <v>0</v>
      </c>
      <c r="HF89" s="500" t="str">
        <f t="shared" si="507"/>
        <v/>
      </c>
      <c r="HG89" s="404" t="str">
        <f t="shared" si="508"/>
        <v/>
      </c>
      <c r="HH89" s="500" t="str">
        <f t="shared" si="509"/>
        <v/>
      </c>
      <c r="HI89" s="404" t="str">
        <f t="shared" si="510"/>
        <v/>
      </c>
      <c r="HJ89" s="510">
        <f t="shared" si="511"/>
        <v>4717.3</v>
      </c>
      <c r="HK89" s="404">
        <f t="shared" si="512"/>
        <v>4570.9799999999996</v>
      </c>
      <c r="HL89" s="500">
        <f t="shared" si="513"/>
        <v>117455.94</v>
      </c>
      <c r="HM89" s="404">
        <f t="shared" si="514"/>
        <v>116345.83</v>
      </c>
    </row>
    <row r="90" spans="1:221">
      <c r="A90" s="527" t="s">
        <v>540</v>
      </c>
      <c r="B90" s="528" t="s">
        <v>730</v>
      </c>
      <c r="C90" s="543"/>
      <c r="D90" s="530">
        <v>139311</v>
      </c>
      <c r="E90" s="544">
        <v>4</v>
      </c>
      <c r="F90" s="422">
        <v>1044</v>
      </c>
      <c r="G90" s="532">
        <v>1028</v>
      </c>
      <c r="H90" s="422">
        <v>4</v>
      </c>
      <c r="I90" s="532">
        <v>5</v>
      </c>
      <c r="J90" s="500">
        <f t="shared" si="365"/>
        <v>1040</v>
      </c>
      <c r="K90" s="404">
        <f t="shared" si="366"/>
        <v>1023</v>
      </c>
      <c r="L90" s="422">
        <v>120</v>
      </c>
      <c r="M90" s="533"/>
      <c r="N90" s="500">
        <f t="shared" si="367"/>
        <v>1040</v>
      </c>
      <c r="O90" s="404">
        <f t="shared" si="368"/>
        <v>1023</v>
      </c>
      <c r="P90" s="500">
        <f t="shared" si="369"/>
        <v>1040</v>
      </c>
      <c r="Q90" s="404">
        <f t="shared" si="370"/>
        <v>1023</v>
      </c>
      <c r="R90" s="422">
        <v>10</v>
      </c>
      <c r="S90" s="532">
        <v>13</v>
      </c>
      <c r="T90" s="500">
        <f t="shared" si="371"/>
        <v>10</v>
      </c>
      <c r="U90" s="404">
        <f t="shared" si="372"/>
        <v>13</v>
      </c>
      <c r="V90" s="422">
        <v>1</v>
      </c>
      <c r="W90" s="532">
        <v>2</v>
      </c>
      <c r="X90" s="500">
        <f t="shared" si="373"/>
        <v>1</v>
      </c>
      <c r="Y90" s="404">
        <f t="shared" si="374"/>
        <v>2</v>
      </c>
      <c r="Z90" s="422"/>
      <c r="AA90" s="532"/>
      <c r="AB90" s="500">
        <f t="shared" si="375"/>
        <v>0</v>
      </c>
      <c r="AC90" s="404">
        <f t="shared" si="376"/>
        <v>0</v>
      </c>
      <c r="AD90" s="500">
        <f t="shared" si="377"/>
        <v>11</v>
      </c>
      <c r="AE90" s="404">
        <f t="shared" si="378"/>
        <v>15</v>
      </c>
      <c r="AF90" s="500">
        <f t="shared" si="379"/>
        <v>11</v>
      </c>
      <c r="AG90" s="404">
        <f t="shared" si="380"/>
        <v>15</v>
      </c>
      <c r="AH90" s="534">
        <v>3.6</v>
      </c>
      <c r="AI90" s="535">
        <v>4.3499999999999996</v>
      </c>
      <c r="AJ90" s="500">
        <f t="shared" si="381"/>
        <v>36</v>
      </c>
      <c r="AK90" s="404">
        <f t="shared" si="382"/>
        <v>56.55</v>
      </c>
      <c r="AL90" s="534">
        <v>4</v>
      </c>
      <c r="AM90" s="535">
        <v>7.75</v>
      </c>
      <c r="AN90" s="500">
        <f t="shared" si="383"/>
        <v>4</v>
      </c>
      <c r="AO90" s="404">
        <f t="shared" si="384"/>
        <v>15.5</v>
      </c>
      <c r="AP90" s="534"/>
      <c r="AQ90" s="535"/>
      <c r="AR90" s="500">
        <f t="shared" si="385"/>
        <v>0</v>
      </c>
      <c r="AS90" s="404">
        <f t="shared" si="386"/>
        <v>0</v>
      </c>
      <c r="AT90" s="236">
        <f t="shared" si="387"/>
        <v>3.6363636363636362</v>
      </c>
      <c r="AU90" s="237">
        <f t="shared" si="388"/>
        <v>4.8033333333333328</v>
      </c>
      <c r="AV90" s="500">
        <f t="shared" si="389"/>
        <v>40</v>
      </c>
      <c r="AW90" s="404">
        <f t="shared" si="390"/>
        <v>72.05</v>
      </c>
      <c r="AX90" s="422">
        <v>139.80000000000001</v>
      </c>
      <c r="AY90" s="536">
        <v>149.77000000000001</v>
      </c>
      <c r="AZ90" s="500">
        <f t="shared" si="391"/>
        <v>1398</v>
      </c>
      <c r="BA90" s="404">
        <f t="shared" si="392"/>
        <v>1947.0100000000002</v>
      </c>
      <c r="BB90" s="422">
        <v>128</v>
      </c>
      <c r="BC90" s="536">
        <v>137</v>
      </c>
      <c r="BD90" s="500">
        <f t="shared" si="393"/>
        <v>128</v>
      </c>
      <c r="BE90" s="404">
        <f t="shared" si="394"/>
        <v>274</v>
      </c>
      <c r="BF90" s="422"/>
      <c r="BG90" s="536"/>
      <c r="BH90" s="500">
        <f t="shared" si="395"/>
        <v>0</v>
      </c>
      <c r="BI90" s="404">
        <f t="shared" si="396"/>
        <v>0</v>
      </c>
      <c r="BJ90" s="500">
        <f t="shared" si="397"/>
        <v>138.72727272727272</v>
      </c>
      <c r="BK90" s="404">
        <f t="shared" si="398"/>
        <v>148.06733333333335</v>
      </c>
      <c r="BL90" s="500">
        <f t="shared" si="399"/>
        <v>1526</v>
      </c>
      <c r="BM90" s="404">
        <f t="shared" si="400"/>
        <v>2221.0100000000002</v>
      </c>
      <c r="BN90" s="422">
        <v>182</v>
      </c>
      <c r="BO90" s="533">
        <v>179</v>
      </c>
      <c r="BP90" s="500">
        <f t="shared" si="401"/>
        <v>182</v>
      </c>
      <c r="BQ90" s="404">
        <f t="shared" si="402"/>
        <v>179</v>
      </c>
      <c r="BR90" s="422">
        <v>86</v>
      </c>
      <c r="BS90" s="533">
        <v>103</v>
      </c>
      <c r="BT90" s="500">
        <f t="shared" si="403"/>
        <v>86</v>
      </c>
      <c r="BU90" s="404">
        <f t="shared" si="404"/>
        <v>103</v>
      </c>
      <c r="BV90" s="422"/>
      <c r="BW90" s="533"/>
      <c r="BX90" s="500">
        <f t="shared" si="405"/>
        <v>0</v>
      </c>
      <c r="BY90" s="404">
        <f t="shared" si="406"/>
        <v>0</v>
      </c>
      <c r="BZ90" s="500">
        <f t="shared" si="407"/>
        <v>268</v>
      </c>
      <c r="CA90" s="404">
        <f t="shared" si="408"/>
        <v>282</v>
      </c>
      <c r="CB90" s="500">
        <f t="shared" si="409"/>
        <v>268</v>
      </c>
      <c r="CC90" s="404">
        <f t="shared" si="410"/>
        <v>282</v>
      </c>
      <c r="CD90" s="534">
        <v>5.68</v>
      </c>
      <c r="CE90" s="537">
        <v>6.23</v>
      </c>
      <c r="CF90" s="500">
        <f t="shared" si="411"/>
        <v>1033.76</v>
      </c>
      <c r="CG90" s="404">
        <f t="shared" si="412"/>
        <v>1115.17</v>
      </c>
      <c r="CH90" s="534">
        <v>6.12</v>
      </c>
      <c r="CI90" s="537">
        <v>6.84</v>
      </c>
      <c r="CJ90" s="500">
        <f t="shared" si="413"/>
        <v>526.32000000000005</v>
      </c>
      <c r="CK90" s="404">
        <f t="shared" si="414"/>
        <v>704.52</v>
      </c>
      <c r="CL90" s="534"/>
      <c r="CM90" s="537"/>
      <c r="CN90" s="500">
        <f t="shared" si="415"/>
        <v>0</v>
      </c>
      <c r="CO90" s="404">
        <f t="shared" si="416"/>
        <v>0</v>
      </c>
      <c r="CP90" s="500">
        <f t="shared" si="417"/>
        <v>5.8211940298507461</v>
      </c>
      <c r="CQ90" s="237">
        <f t="shared" si="418"/>
        <v>6.4528014184397167</v>
      </c>
      <c r="CR90" s="500">
        <f t="shared" si="419"/>
        <v>1560.08</v>
      </c>
      <c r="CS90" s="404">
        <f t="shared" si="420"/>
        <v>1819.69</v>
      </c>
      <c r="CT90" s="538">
        <v>137.55489010989012</v>
      </c>
      <c r="CU90" s="537">
        <v>142.01</v>
      </c>
      <c r="CV90" s="500">
        <f t="shared" si="421"/>
        <v>25034.99</v>
      </c>
      <c r="CW90" s="404">
        <f t="shared" si="422"/>
        <v>25419.789999999997</v>
      </c>
      <c r="CX90" s="538">
        <v>132.76697674418605</v>
      </c>
      <c r="CY90" s="537">
        <v>134.96</v>
      </c>
      <c r="CZ90" s="500">
        <f t="shared" si="423"/>
        <v>11417.960000000001</v>
      </c>
      <c r="DA90" s="404">
        <f t="shared" si="424"/>
        <v>13900.880000000001</v>
      </c>
      <c r="DB90" s="538"/>
      <c r="DC90" s="537"/>
      <c r="DD90" s="500">
        <f t="shared" si="425"/>
        <v>0</v>
      </c>
      <c r="DE90" s="404">
        <f t="shared" si="426"/>
        <v>0</v>
      </c>
      <c r="DF90" s="500">
        <f t="shared" si="427"/>
        <v>136.01847014925374</v>
      </c>
      <c r="DG90" s="404">
        <f t="shared" si="428"/>
        <v>139.435</v>
      </c>
      <c r="DH90" s="500">
        <f t="shared" si="429"/>
        <v>36452.950000000004</v>
      </c>
      <c r="DI90" s="404">
        <f t="shared" si="430"/>
        <v>39320.67</v>
      </c>
      <c r="DJ90" s="500">
        <f t="shared" si="431"/>
        <v>279</v>
      </c>
      <c r="DK90" s="404">
        <f t="shared" si="432"/>
        <v>297</v>
      </c>
      <c r="DL90" s="500">
        <f t="shared" si="433"/>
        <v>279</v>
      </c>
      <c r="DM90" s="404">
        <f t="shared" si="434"/>
        <v>297</v>
      </c>
      <c r="DN90" s="236">
        <f t="shared" si="435"/>
        <v>5.7350537634408596</v>
      </c>
      <c r="DO90" s="237">
        <f t="shared" si="436"/>
        <v>6.3694949494949498</v>
      </c>
      <c r="DP90" s="500">
        <f t="shared" si="437"/>
        <v>1600.08</v>
      </c>
      <c r="DQ90" s="404">
        <f t="shared" si="438"/>
        <v>1891.74</v>
      </c>
      <c r="DR90" s="500">
        <f t="shared" si="439"/>
        <v>136.12526881720433</v>
      </c>
      <c r="DS90" s="404">
        <f t="shared" si="440"/>
        <v>139.87097643097644</v>
      </c>
      <c r="DT90" s="500">
        <f t="shared" si="441"/>
        <v>37978.950000000004</v>
      </c>
      <c r="DU90" s="404">
        <f t="shared" si="442"/>
        <v>41541.68</v>
      </c>
      <c r="DV90" s="538">
        <v>403</v>
      </c>
      <c r="DW90" s="539">
        <v>388</v>
      </c>
      <c r="DX90" s="500">
        <f t="shared" si="443"/>
        <v>403</v>
      </c>
      <c r="DY90" s="404">
        <f t="shared" si="444"/>
        <v>388</v>
      </c>
      <c r="DZ90" s="538">
        <v>357</v>
      </c>
      <c r="EA90" s="539">
        <v>338</v>
      </c>
      <c r="EB90" s="500">
        <f t="shared" si="445"/>
        <v>357</v>
      </c>
      <c r="EC90" s="404">
        <f t="shared" si="446"/>
        <v>338</v>
      </c>
      <c r="ED90" s="538"/>
      <c r="EE90" s="539"/>
      <c r="EF90" s="500">
        <f t="shared" si="447"/>
        <v>0</v>
      </c>
      <c r="EG90" s="404">
        <f t="shared" si="448"/>
        <v>0</v>
      </c>
      <c r="EH90" s="500">
        <f t="shared" si="449"/>
        <v>760</v>
      </c>
      <c r="EI90" s="404">
        <f t="shared" si="450"/>
        <v>726</v>
      </c>
      <c r="EJ90" s="500">
        <f t="shared" si="451"/>
        <v>760</v>
      </c>
      <c r="EK90" s="404">
        <f t="shared" si="452"/>
        <v>726</v>
      </c>
      <c r="EL90" s="534">
        <v>3.8</v>
      </c>
      <c r="EM90" s="540">
        <v>3.63</v>
      </c>
      <c r="EN90" s="500">
        <f t="shared" si="453"/>
        <v>1531.3999999999999</v>
      </c>
      <c r="EO90" s="404">
        <f t="shared" si="454"/>
        <v>1408.44</v>
      </c>
      <c r="EP90" s="534">
        <v>4.4000000000000004</v>
      </c>
      <c r="EQ90" s="540">
        <v>4.43</v>
      </c>
      <c r="ER90" s="500">
        <f t="shared" si="455"/>
        <v>1570.8000000000002</v>
      </c>
      <c r="ES90" s="404">
        <f t="shared" si="456"/>
        <v>1497.34</v>
      </c>
      <c r="ET90" s="534"/>
      <c r="EU90" s="540"/>
      <c r="EV90" s="500">
        <f t="shared" si="457"/>
        <v>0</v>
      </c>
      <c r="EW90" s="404">
        <f t="shared" si="458"/>
        <v>0</v>
      </c>
      <c r="EX90" s="236">
        <f t="shared" si="459"/>
        <v>4.0818421052631573</v>
      </c>
      <c r="EY90" s="237">
        <f t="shared" si="460"/>
        <v>4.0024517906336081</v>
      </c>
      <c r="EZ90" s="500">
        <f t="shared" si="461"/>
        <v>3102.1999999999994</v>
      </c>
      <c r="FA90" s="404">
        <f t="shared" si="462"/>
        <v>2905.7799999999993</v>
      </c>
      <c r="FB90" s="538">
        <v>88.691464019851125</v>
      </c>
      <c r="FC90" s="540">
        <v>87.25</v>
      </c>
      <c r="FD90" s="500">
        <f t="shared" si="463"/>
        <v>35742.660000000003</v>
      </c>
      <c r="FE90" s="404">
        <f t="shared" si="464"/>
        <v>33853</v>
      </c>
      <c r="FF90" s="538">
        <v>83.551764705882363</v>
      </c>
      <c r="FG90" s="540">
        <v>79.760000000000005</v>
      </c>
      <c r="FH90" s="500">
        <f t="shared" si="465"/>
        <v>29827.980000000003</v>
      </c>
      <c r="FI90" s="404">
        <f t="shared" si="466"/>
        <v>26958.880000000001</v>
      </c>
      <c r="FJ90" s="538"/>
      <c r="FK90" s="540"/>
      <c r="FL90" s="500">
        <f t="shared" si="467"/>
        <v>0</v>
      </c>
      <c r="FM90" s="404">
        <f t="shared" si="468"/>
        <v>0</v>
      </c>
      <c r="FN90" s="500">
        <f t="shared" si="469"/>
        <v>86.27715789473686</v>
      </c>
      <c r="FO90" s="404">
        <f t="shared" si="470"/>
        <v>83.762920110192837</v>
      </c>
      <c r="FP90" s="500">
        <f t="shared" si="471"/>
        <v>65570.640000000014</v>
      </c>
      <c r="FQ90" s="404">
        <f t="shared" si="472"/>
        <v>60811.88</v>
      </c>
      <c r="FR90" s="538">
        <v>1</v>
      </c>
      <c r="FS90" s="541">
        <v>0</v>
      </c>
      <c r="FT90" s="500">
        <f t="shared" si="473"/>
        <v>1</v>
      </c>
      <c r="FU90" s="404">
        <f t="shared" si="474"/>
        <v>0</v>
      </c>
      <c r="FV90" s="534"/>
      <c r="FW90" s="542"/>
      <c r="FX90" s="500">
        <f t="shared" si="475"/>
        <v>0</v>
      </c>
      <c r="FY90" s="404">
        <f t="shared" si="476"/>
        <v>0</v>
      </c>
      <c r="FZ90" s="534">
        <v>135</v>
      </c>
      <c r="GA90" s="542"/>
      <c r="GB90" s="500">
        <f t="shared" si="477"/>
        <v>135</v>
      </c>
      <c r="GC90" s="404">
        <f t="shared" si="478"/>
        <v>0</v>
      </c>
      <c r="GD90" s="510">
        <f t="shared" si="479"/>
        <v>595</v>
      </c>
      <c r="GE90" s="404">
        <f t="shared" si="480"/>
        <v>580</v>
      </c>
      <c r="GF90" s="500">
        <f t="shared" si="481"/>
        <v>595</v>
      </c>
      <c r="GG90" s="404">
        <f t="shared" si="482"/>
        <v>580</v>
      </c>
      <c r="GH90" s="500">
        <f t="shared" si="483"/>
        <v>2601.16</v>
      </c>
      <c r="GI90" s="404">
        <f t="shared" si="484"/>
        <v>2580.16</v>
      </c>
      <c r="GJ90" s="500">
        <f t="shared" si="485"/>
        <v>62175.650000000009</v>
      </c>
      <c r="GK90" s="404">
        <f t="shared" si="486"/>
        <v>61219.799999999996</v>
      </c>
      <c r="GL90" s="510">
        <f t="shared" si="487"/>
        <v>444</v>
      </c>
      <c r="GM90" s="404">
        <f t="shared" si="488"/>
        <v>443</v>
      </c>
      <c r="GN90" s="500">
        <f t="shared" si="489"/>
        <v>444</v>
      </c>
      <c r="GO90" s="404">
        <f t="shared" si="490"/>
        <v>443</v>
      </c>
      <c r="GP90" s="500">
        <f t="shared" si="491"/>
        <v>2101.1200000000003</v>
      </c>
      <c r="GQ90" s="404">
        <f t="shared" si="492"/>
        <v>2217.3599999999997</v>
      </c>
      <c r="GR90" s="500">
        <f t="shared" si="493"/>
        <v>41373.94</v>
      </c>
      <c r="GS90" s="404">
        <f t="shared" si="494"/>
        <v>41133.760000000002</v>
      </c>
      <c r="GT90" s="510">
        <f t="shared" si="495"/>
        <v>1039</v>
      </c>
      <c r="GU90" s="404">
        <f t="shared" si="496"/>
        <v>1023</v>
      </c>
      <c r="GV90" s="500">
        <f t="shared" si="497"/>
        <v>1039</v>
      </c>
      <c r="GW90" s="404">
        <f t="shared" si="498"/>
        <v>1023</v>
      </c>
      <c r="GX90" s="500">
        <f t="shared" si="499"/>
        <v>4702.2800000000007</v>
      </c>
      <c r="GY90" s="404">
        <f t="shared" si="500"/>
        <v>4797.5199999999995</v>
      </c>
      <c r="GZ90" s="500">
        <f t="shared" si="501"/>
        <v>103549.59000000001</v>
      </c>
      <c r="HA90" s="404">
        <f t="shared" si="502"/>
        <v>102353.56</v>
      </c>
      <c r="HB90" s="510">
        <f t="shared" si="503"/>
        <v>0</v>
      </c>
      <c r="HC90" s="404">
        <f t="shared" si="504"/>
        <v>0</v>
      </c>
      <c r="HD90" s="500">
        <f t="shared" si="505"/>
        <v>0</v>
      </c>
      <c r="HE90" s="404">
        <f t="shared" si="506"/>
        <v>0</v>
      </c>
      <c r="HF90" s="500" t="str">
        <f t="shared" si="507"/>
        <v/>
      </c>
      <c r="HG90" s="404" t="str">
        <f t="shared" si="508"/>
        <v/>
      </c>
      <c r="HH90" s="500" t="str">
        <f t="shared" si="509"/>
        <v/>
      </c>
      <c r="HI90" s="404" t="str">
        <f t="shared" si="510"/>
        <v/>
      </c>
      <c r="HJ90" s="510">
        <f t="shared" si="511"/>
        <v>4702.2799999999988</v>
      </c>
      <c r="HK90" s="404">
        <f t="shared" si="512"/>
        <v>4797.5199999999995</v>
      </c>
      <c r="HL90" s="500">
        <f t="shared" si="513"/>
        <v>103684.59000000003</v>
      </c>
      <c r="HM90" s="404">
        <f t="shared" si="514"/>
        <v>102353.56</v>
      </c>
    </row>
    <row r="91" spans="1:221">
      <c r="A91" s="527" t="s">
        <v>540</v>
      </c>
      <c r="B91" s="528" t="s">
        <v>731</v>
      </c>
      <c r="C91" s="529" t="s">
        <v>751</v>
      </c>
      <c r="D91" s="530">
        <v>139366</v>
      </c>
      <c r="E91" s="531">
        <v>4</v>
      </c>
      <c r="F91" s="422">
        <v>988</v>
      </c>
      <c r="G91" s="532">
        <v>972</v>
      </c>
      <c r="H91" s="422">
        <v>21</v>
      </c>
      <c r="I91" s="532">
        <v>14</v>
      </c>
      <c r="J91" s="500">
        <f t="shared" si="365"/>
        <v>967</v>
      </c>
      <c r="K91" s="404">
        <f t="shared" si="366"/>
        <v>958</v>
      </c>
      <c r="L91" s="422">
        <v>120</v>
      </c>
      <c r="M91" s="533"/>
      <c r="N91" s="500">
        <f t="shared" si="367"/>
        <v>967</v>
      </c>
      <c r="O91" s="404">
        <f t="shared" si="368"/>
        <v>957</v>
      </c>
      <c r="P91" s="500">
        <f t="shared" si="369"/>
        <v>967</v>
      </c>
      <c r="Q91" s="404">
        <f t="shared" si="370"/>
        <v>957</v>
      </c>
      <c r="R91" s="422">
        <v>9</v>
      </c>
      <c r="S91" s="532">
        <v>13</v>
      </c>
      <c r="T91" s="500">
        <f t="shared" si="371"/>
        <v>9</v>
      </c>
      <c r="U91" s="404">
        <f t="shared" si="372"/>
        <v>13</v>
      </c>
      <c r="V91" s="422">
        <v>2</v>
      </c>
      <c r="W91" s="532">
        <v>2</v>
      </c>
      <c r="X91" s="500">
        <f t="shared" si="373"/>
        <v>2</v>
      </c>
      <c r="Y91" s="404">
        <f t="shared" si="374"/>
        <v>2</v>
      </c>
      <c r="Z91" s="422"/>
      <c r="AA91" s="532"/>
      <c r="AB91" s="500">
        <f t="shared" si="375"/>
        <v>0</v>
      </c>
      <c r="AC91" s="404">
        <f t="shared" si="376"/>
        <v>0</v>
      </c>
      <c r="AD91" s="500">
        <f t="shared" si="377"/>
        <v>11</v>
      </c>
      <c r="AE91" s="404">
        <f t="shared" si="378"/>
        <v>15</v>
      </c>
      <c r="AF91" s="500">
        <f t="shared" si="379"/>
        <v>11</v>
      </c>
      <c r="AG91" s="404">
        <f t="shared" si="380"/>
        <v>15</v>
      </c>
      <c r="AH91" s="534">
        <v>5.83</v>
      </c>
      <c r="AI91" s="535">
        <v>4.7300000000000004</v>
      </c>
      <c r="AJ91" s="500">
        <f t="shared" si="381"/>
        <v>52.47</v>
      </c>
      <c r="AK91" s="404">
        <f t="shared" si="382"/>
        <v>61.490000000000009</v>
      </c>
      <c r="AL91" s="534">
        <v>4.5</v>
      </c>
      <c r="AM91" s="535">
        <v>4</v>
      </c>
      <c r="AN91" s="500">
        <f t="shared" si="383"/>
        <v>9</v>
      </c>
      <c r="AO91" s="404">
        <f t="shared" si="384"/>
        <v>8</v>
      </c>
      <c r="AP91" s="534"/>
      <c r="AQ91" s="535"/>
      <c r="AR91" s="500">
        <f t="shared" si="385"/>
        <v>0</v>
      </c>
      <c r="AS91" s="404">
        <f t="shared" si="386"/>
        <v>0</v>
      </c>
      <c r="AT91" s="236">
        <f t="shared" si="387"/>
        <v>5.5881818181818179</v>
      </c>
      <c r="AU91" s="237">
        <f t="shared" si="388"/>
        <v>4.6326666666666672</v>
      </c>
      <c r="AV91" s="500">
        <f t="shared" si="389"/>
        <v>61.47</v>
      </c>
      <c r="AW91" s="404">
        <f t="shared" si="390"/>
        <v>69.490000000000009</v>
      </c>
      <c r="AX91" s="422">
        <v>161</v>
      </c>
      <c r="AY91" s="536">
        <v>130.38</v>
      </c>
      <c r="AZ91" s="500">
        <f t="shared" si="391"/>
        <v>1449</v>
      </c>
      <c r="BA91" s="404">
        <f t="shared" si="392"/>
        <v>1694.94</v>
      </c>
      <c r="BB91" s="422">
        <v>135.5</v>
      </c>
      <c r="BC91" s="536">
        <v>124.5</v>
      </c>
      <c r="BD91" s="500">
        <f t="shared" si="393"/>
        <v>271</v>
      </c>
      <c r="BE91" s="404">
        <f t="shared" si="394"/>
        <v>249</v>
      </c>
      <c r="BF91" s="422"/>
      <c r="BG91" s="536"/>
      <c r="BH91" s="500">
        <f t="shared" si="395"/>
        <v>0</v>
      </c>
      <c r="BI91" s="404">
        <f t="shared" si="396"/>
        <v>0</v>
      </c>
      <c r="BJ91" s="500">
        <f t="shared" si="397"/>
        <v>156.36363636363637</v>
      </c>
      <c r="BK91" s="404">
        <f t="shared" si="398"/>
        <v>129.596</v>
      </c>
      <c r="BL91" s="500">
        <f t="shared" si="399"/>
        <v>1720</v>
      </c>
      <c r="BM91" s="404">
        <f t="shared" si="400"/>
        <v>1943.94</v>
      </c>
      <c r="BN91" s="422">
        <v>419</v>
      </c>
      <c r="BO91" s="533">
        <v>415</v>
      </c>
      <c r="BP91" s="500">
        <f t="shared" si="401"/>
        <v>419</v>
      </c>
      <c r="BQ91" s="404">
        <f t="shared" si="402"/>
        <v>415</v>
      </c>
      <c r="BR91" s="422">
        <v>51</v>
      </c>
      <c r="BS91" s="533">
        <v>70</v>
      </c>
      <c r="BT91" s="500">
        <f t="shared" si="403"/>
        <v>51</v>
      </c>
      <c r="BU91" s="404">
        <f t="shared" si="404"/>
        <v>70</v>
      </c>
      <c r="BV91" s="422"/>
      <c r="BW91" s="533"/>
      <c r="BX91" s="500">
        <f t="shared" si="405"/>
        <v>0</v>
      </c>
      <c r="BY91" s="404">
        <f t="shared" si="406"/>
        <v>0</v>
      </c>
      <c r="BZ91" s="500">
        <f t="shared" si="407"/>
        <v>470</v>
      </c>
      <c r="CA91" s="404">
        <f t="shared" si="408"/>
        <v>485</v>
      </c>
      <c r="CB91" s="500">
        <f t="shared" si="409"/>
        <v>470</v>
      </c>
      <c r="CC91" s="404">
        <f t="shared" si="410"/>
        <v>485</v>
      </c>
      <c r="CD91" s="534">
        <v>5.66</v>
      </c>
      <c r="CE91" s="537">
        <v>5.57</v>
      </c>
      <c r="CF91" s="500">
        <f t="shared" si="411"/>
        <v>2371.54</v>
      </c>
      <c r="CG91" s="404">
        <f t="shared" si="412"/>
        <v>2311.5500000000002</v>
      </c>
      <c r="CH91" s="534">
        <v>6.4</v>
      </c>
      <c r="CI91" s="537">
        <v>6.41</v>
      </c>
      <c r="CJ91" s="500">
        <f t="shared" si="413"/>
        <v>326.40000000000003</v>
      </c>
      <c r="CK91" s="404">
        <f t="shared" si="414"/>
        <v>448.7</v>
      </c>
      <c r="CL91" s="534"/>
      <c r="CM91" s="537"/>
      <c r="CN91" s="500">
        <f t="shared" si="415"/>
        <v>0</v>
      </c>
      <c r="CO91" s="404">
        <f t="shared" si="416"/>
        <v>0</v>
      </c>
      <c r="CP91" s="500">
        <f t="shared" si="417"/>
        <v>5.7402978723404257</v>
      </c>
      <c r="CQ91" s="237">
        <f t="shared" si="418"/>
        <v>5.6912371134020621</v>
      </c>
      <c r="CR91" s="500">
        <f t="shared" si="419"/>
        <v>2697.94</v>
      </c>
      <c r="CS91" s="404">
        <f t="shared" si="420"/>
        <v>2760.25</v>
      </c>
      <c r="CT91" s="538">
        <v>144.57675417661099</v>
      </c>
      <c r="CU91" s="537">
        <v>142.6</v>
      </c>
      <c r="CV91" s="500">
        <f t="shared" si="421"/>
        <v>60577.66</v>
      </c>
      <c r="CW91" s="404">
        <f t="shared" si="422"/>
        <v>59179</v>
      </c>
      <c r="CX91" s="538">
        <v>145.99862745098039</v>
      </c>
      <c r="CY91" s="537">
        <v>140.86000000000001</v>
      </c>
      <c r="CZ91" s="500">
        <f t="shared" si="423"/>
        <v>7445.93</v>
      </c>
      <c r="DA91" s="404">
        <f t="shared" si="424"/>
        <v>9860.2000000000007</v>
      </c>
      <c r="DB91" s="538"/>
      <c r="DC91" s="537"/>
      <c r="DD91" s="500">
        <f t="shared" si="425"/>
        <v>0</v>
      </c>
      <c r="DE91" s="404">
        <f t="shared" si="426"/>
        <v>0</v>
      </c>
      <c r="DF91" s="500">
        <f t="shared" si="427"/>
        <v>144.73104255319149</v>
      </c>
      <c r="DG91" s="404">
        <f t="shared" si="428"/>
        <v>142.34886597938143</v>
      </c>
      <c r="DH91" s="500">
        <f t="shared" si="429"/>
        <v>68023.59</v>
      </c>
      <c r="DI91" s="404">
        <f t="shared" si="430"/>
        <v>69039.199999999997</v>
      </c>
      <c r="DJ91" s="500">
        <f t="shared" si="431"/>
        <v>481</v>
      </c>
      <c r="DK91" s="404">
        <f t="shared" si="432"/>
        <v>500</v>
      </c>
      <c r="DL91" s="500">
        <f t="shared" si="433"/>
        <v>481</v>
      </c>
      <c r="DM91" s="404">
        <f t="shared" si="434"/>
        <v>500</v>
      </c>
      <c r="DN91" s="236">
        <f t="shared" si="435"/>
        <v>5.7368191268191264</v>
      </c>
      <c r="DO91" s="237">
        <f t="shared" si="436"/>
        <v>5.6594799999999994</v>
      </c>
      <c r="DP91" s="500">
        <f t="shared" si="437"/>
        <v>2759.41</v>
      </c>
      <c r="DQ91" s="404">
        <f t="shared" si="438"/>
        <v>2829.74</v>
      </c>
      <c r="DR91" s="500">
        <f t="shared" si="439"/>
        <v>144.9970686070686</v>
      </c>
      <c r="DS91" s="404">
        <f t="shared" si="440"/>
        <v>141.96628000000001</v>
      </c>
      <c r="DT91" s="500">
        <f t="shared" si="441"/>
        <v>69743.59</v>
      </c>
      <c r="DU91" s="404">
        <f t="shared" si="442"/>
        <v>70983.14</v>
      </c>
      <c r="DV91" s="538">
        <v>287</v>
      </c>
      <c r="DW91" s="539">
        <v>283</v>
      </c>
      <c r="DX91" s="500">
        <f t="shared" si="443"/>
        <v>287</v>
      </c>
      <c r="DY91" s="404">
        <f t="shared" si="444"/>
        <v>283</v>
      </c>
      <c r="DZ91" s="538">
        <v>198</v>
      </c>
      <c r="EA91" s="539">
        <v>174</v>
      </c>
      <c r="EB91" s="500">
        <f t="shared" si="445"/>
        <v>198</v>
      </c>
      <c r="EC91" s="404">
        <f t="shared" si="446"/>
        <v>174</v>
      </c>
      <c r="ED91" s="538"/>
      <c r="EE91" s="539"/>
      <c r="EF91" s="500">
        <f t="shared" si="447"/>
        <v>0</v>
      </c>
      <c r="EG91" s="404">
        <f t="shared" si="448"/>
        <v>0</v>
      </c>
      <c r="EH91" s="500">
        <f t="shared" si="449"/>
        <v>485</v>
      </c>
      <c r="EI91" s="404">
        <f t="shared" si="450"/>
        <v>457</v>
      </c>
      <c r="EJ91" s="500">
        <f t="shared" si="451"/>
        <v>485</v>
      </c>
      <c r="EK91" s="404">
        <f t="shared" si="452"/>
        <v>457</v>
      </c>
      <c r="EL91" s="534">
        <v>3.9</v>
      </c>
      <c r="EM91" s="540">
        <v>3.96</v>
      </c>
      <c r="EN91" s="500">
        <f t="shared" si="453"/>
        <v>1119.3</v>
      </c>
      <c r="EO91" s="404">
        <f t="shared" si="454"/>
        <v>1120.68</v>
      </c>
      <c r="EP91" s="534">
        <v>3.7</v>
      </c>
      <c r="EQ91" s="540">
        <v>3.45</v>
      </c>
      <c r="ER91" s="500">
        <f t="shared" si="455"/>
        <v>732.6</v>
      </c>
      <c r="ES91" s="404">
        <f t="shared" si="456"/>
        <v>600.30000000000007</v>
      </c>
      <c r="ET91" s="534"/>
      <c r="EU91" s="540"/>
      <c r="EV91" s="500">
        <f t="shared" si="457"/>
        <v>0</v>
      </c>
      <c r="EW91" s="404">
        <f t="shared" si="458"/>
        <v>0</v>
      </c>
      <c r="EX91" s="236">
        <f t="shared" si="459"/>
        <v>3.8183505154639179</v>
      </c>
      <c r="EY91" s="237">
        <f t="shared" si="460"/>
        <v>3.7658205689277899</v>
      </c>
      <c r="EZ91" s="500">
        <f t="shared" si="461"/>
        <v>1851.9</v>
      </c>
      <c r="FA91" s="404">
        <f t="shared" si="462"/>
        <v>1720.98</v>
      </c>
      <c r="FB91" s="538">
        <v>99.047560975609755</v>
      </c>
      <c r="FC91" s="540">
        <v>98.32</v>
      </c>
      <c r="FD91" s="500">
        <f t="shared" si="463"/>
        <v>28426.65</v>
      </c>
      <c r="FE91" s="404">
        <f t="shared" si="464"/>
        <v>27824.559999999998</v>
      </c>
      <c r="FF91" s="538">
        <v>77.398838383838381</v>
      </c>
      <c r="FG91" s="540">
        <v>70.77</v>
      </c>
      <c r="FH91" s="500">
        <f t="shared" si="465"/>
        <v>15324.97</v>
      </c>
      <c r="FI91" s="404">
        <f t="shared" si="466"/>
        <v>12313.98</v>
      </c>
      <c r="FJ91" s="538"/>
      <c r="FK91" s="540"/>
      <c r="FL91" s="500">
        <f t="shared" si="467"/>
        <v>0</v>
      </c>
      <c r="FM91" s="404">
        <f t="shared" si="468"/>
        <v>0</v>
      </c>
      <c r="FN91" s="500">
        <f t="shared" si="469"/>
        <v>90.209525773195878</v>
      </c>
      <c r="FO91" s="404">
        <f t="shared" si="470"/>
        <v>87.8305032822757</v>
      </c>
      <c r="FP91" s="500">
        <f t="shared" si="471"/>
        <v>43751.62</v>
      </c>
      <c r="FQ91" s="404">
        <f t="shared" si="472"/>
        <v>40138.539999999994</v>
      </c>
      <c r="FR91" s="538">
        <v>1</v>
      </c>
      <c r="FS91" s="541">
        <v>0</v>
      </c>
      <c r="FT91" s="500">
        <f t="shared" si="473"/>
        <v>1</v>
      </c>
      <c r="FU91" s="404">
        <f t="shared" si="474"/>
        <v>0</v>
      </c>
      <c r="FV91" s="534"/>
      <c r="FW91" s="542"/>
      <c r="FX91" s="500">
        <f t="shared" si="475"/>
        <v>0</v>
      </c>
      <c r="FY91" s="404">
        <f t="shared" si="476"/>
        <v>0</v>
      </c>
      <c r="FZ91" s="534">
        <v>169.99</v>
      </c>
      <c r="GA91" s="542"/>
      <c r="GB91" s="500">
        <f t="shared" si="477"/>
        <v>169.99</v>
      </c>
      <c r="GC91" s="404">
        <f t="shared" si="478"/>
        <v>0</v>
      </c>
      <c r="GD91" s="510">
        <f t="shared" si="479"/>
        <v>715</v>
      </c>
      <c r="GE91" s="404">
        <f t="shared" si="480"/>
        <v>711</v>
      </c>
      <c r="GF91" s="500">
        <f t="shared" si="481"/>
        <v>715</v>
      </c>
      <c r="GG91" s="404">
        <f t="shared" si="482"/>
        <v>711</v>
      </c>
      <c r="GH91" s="500">
        <f t="shared" si="483"/>
        <v>3543.3099999999995</v>
      </c>
      <c r="GI91" s="404">
        <f t="shared" si="484"/>
        <v>3493.7200000000003</v>
      </c>
      <c r="GJ91" s="500">
        <f t="shared" si="485"/>
        <v>90453.31</v>
      </c>
      <c r="GK91" s="404">
        <f t="shared" si="486"/>
        <v>88698.5</v>
      </c>
      <c r="GL91" s="510">
        <f t="shared" si="487"/>
        <v>251</v>
      </c>
      <c r="GM91" s="404">
        <f t="shared" si="488"/>
        <v>246</v>
      </c>
      <c r="GN91" s="500">
        <f t="shared" si="489"/>
        <v>251</v>
      </c>
      <c r="GO91" s="404">
        <f t="shared" si="490"/>
        <v>246</v>
      </c>
      <c r="GP91" s="500">
        <f t="shared" si="491"/>
        <v>1068</v>
      </c>
      <c r="GQ91" s="404">
        <f t="shared" si="492"/>
        <v>1057</v>
      </c>
      <c r="GR91" s="500">
        <f t="shared" si="493"/>
        <v>23041.9</v>
      </c>
      <c r="GS91" s="404">
        <f t="shared" si="494"/>
        <v>22423.18</v>
      </c>
      <c r="GT91" s="510">
        <f t="shared" si="495"/>
        <v>966</v>
      </c>
      <c r="GU91" s="404">
        <f t="shared" si="496"/>
        <v>957</v>
      </c>
      <c r="GV91" s="500">
        <f t="shared" si="497"/>
        <v>966</v>
      </c>
      <c r="GW91" s="404">
        <f t="shared" si="498"/>
        <v>957</v>
      </c>
      <c r="GX91" s="500">
        <f t="shared" si="499"/>
        <v>4611.3099999999995</v>
      </c>
      <c r="GY91" s="404">
        <f t="shared" si="500"/>
        <v>4550.72</v>
      </c>
      <c r="GZ91" s="500">
        <f t="shared" si="501"/>
        <v>113495.20999999999</v>
      </c>
      <c r="HA91" s="404">
        <f t="shared" si="502"/>
        <v>111121.68</v>
      </c>
      <c r="HB91" s="510">
        <f t="shared" si="503"/>
        <v>0</v>
      </c>
      <c r="HC91" s="404">
        <f t="shared" si="504"/>
        <v>0</v>
      </c>
      <c r="HD91" s="500">
        <f t="shared" si="505"/>
        <v>0</v>
      </c>
      <c r="HE91" s="404">
        <f t="shared" si="506"/>
        <v>0</v>
      </c>
      <c r="HF91" s="500" t="str">
        <f t="shared" si="507"/>
        <v/>
      </c>
      <c r="HG91" s="404" t="str">
        <f t="shared" si="508"/>
        <v/>
      </c>
      <c r="HH91" s="500" t="str">
        <f t="shared" si="509"/>
        <v/>
      </c>
      <c r="HI91" s="404" t="str">
        <f t="shared" si="510"/>
        <v/>
      </c>
      <c r="HJ91" s="510">
        <f t="shared" si="511"/>
        <v>4611.3099999999995</v>
      </c>
      <c r="HK91" s="404">
        <f t="shared" si="512"/>
        <v>4550.7199999999993</v>
      </c>
      <c r="HL91" s="500">
        <f t="shared" si="513"/>
        <v>113665.2</v>
      </c>
      <c r="HM91" s="404">
        <f t="shared" si="514"/>
        <v>111121.68</v>
      </c>
    </row>
    <row r="92" spans="1:221">
      <c r="A92" s="527" t="s">
        <v>540</v>
      </c>
      <c r="B92" s="528" t="s">
        <v>732</v>
      </c>
      <c r="C92" s="529"/>
      <c r="D92" s="530">
        <v>139861</v>
      </c>
      <c r="E92" s="531">
        <v>4</v>
      </c>
      <c r="F92" s="422">
        <v>1166</v>
      </c>
      <c r="G92" s="532">
        <v>1273</v>
      </c>
      <c r="H92" s="422">
        <v>41</v>
      </c>
      <c r="I92" s="532">
        <v>35</v>
      </c>
      <c r="J92" s="500">
        <f t="shared" si="365"/>
        <v>1125</v>
      </c>
      <c r="K92" s="404">
        <f t="shared" si="366"/>
        <v>1238</v>
      </c>
      <c r="L92" s="422">
        <v>120</v>
      </c>
      <c r="M92" s="533"/>
      <c r="N92" s="500">
        <f t="shared" si="367"/>
        <v>1125</v>
      </c>
      <c r="O92" s="404">
        <f t="shared" si="368"/>
        <v>1238</v>
      </c>
      <c r="P92" s="500">
        <f t="shared" si="369"/>
        <v>1125</v>
      </c>
      <c r="Q92" s="404">
        <f t="shared" si="370"/>
        <v>1238</v>
      </c>
      <c r="R92" s="422">
        <v>13</v>
      </c>
      <c r="S92" s="532">
        <v>12</v>
      </c>
      <c r="T92" s="500">
        <f t="shared" si="371"/>
        <v>13</v>
      </c>
      <c r="U92" s="404">
        <f t="shared" si="372"/>
        <v>12</v>
      </c>
      <c r="V92" s="422">
        <v>2</v>
      </c>
      <c r="W92" s="532">
        <v>2</v>
      </c>
      <c r="X92" s="500">
        <f t="shared" si="373"/>
        <v>2</v>
      </c>
      <c r="Y92" s="404">
        <f t="shared" si="374"/>
        <v>2</v>
      </c>
      <c r="Z92" s="422"/>
      <c r="AA92" s="532"/>
      <c r="AB92" s="500">
        <f t="shared" si="375"/>
        <v>0</v>
      </c>
      <c r="AC92" s="404">
        <f t="shared" si="376"/>
        <v>0</v>
      </c>
      <c r="AD92" s="500">
        <f t="shared" si="377"/>
        <v>15</v>
      </c>
      <c r="AE92" s="404">
        <f t="shared" si="378"/>
        <v>14</v>
      </c>
      <c r="AF92" s="500">
        <f t="shared" si="379"/>
        <v>15</v>
      </c>
      <c r="AG92" s="404">
        <f t="shared" si="380"/>
        <v>14</v>
      </c>
      <c r="AH92" s="534">
        <v>4.92</v>
      </c>
      <c r="AI92" s="535">
        <v>4.33</v>
      </c>
      <c r="AJ92" s="500">
        <f t="shared" si="381"/>
        <v>63.96</v>
      </c>
      <c r="AK92" s="404">
        <f t="shared" si="382"/>
        <v>51.96</v>
      </c>
      <c r="AL92" s="534">
        <v>6.5</v>
      </c>
      <c r="AM92" s="535">
        <v>4</v>
      </c>
      <c r="AN92" s="500">
        <f t="shared" si="383"/>
        <v>13</v>
      </c>
      <c r="AO92" s="404">
        <f t="shared" si="384"/>
        <v>8</v>
      </c>
      <c r="AP92" s="534"/>
      <c r="AQ92" s="535"/>
      <c r="AR92" s="500">
        <f t="shared" si="385"/>
        <v>0</v>
      </c>
      <c r="AS92" s="404">
        <f t="shared" si="386"/>
        <v>0</v>
      </c>
      <c r="AT92" s="236">
        <f t="shared" si="387"/>
        <v>5.1306666666666674</v>
      </c>
      <c r="AU92" s="237">
        <f t="shared" si="388"/>
        <v>4.2828571428571429</v>
      </c>
      <c r="AV92" s="500">
        <f t="shared" si="389"/>
        <v>76.960000000000008</v>
      </c>
      <c r="AW92" s="404">
        <f t="shared" si="390"/>
        <v>59.96</v>
      </c>
      <c r="AX92" s="422">
        <v>138.11538461538461</v>
      </c>
      <c r="AY92" s="536">
        <v>132.58000000000001</v>
      </c>
      <c r="AZ92" s="500">
        <f t="shared" si="391"/>
        <v>1795.5</v>
      </c>
      <c r="BA92" s="404">
        <f t="shared" si="392"/>
        <v>1590.96</v>
      </c>
      <c r="BB92" s="422">
        <v>72.5</v>
      </c>
      <c r="BC92" s="536">
        <v>131</v>
      </c>
      <c r="BD92" s="500">
        <f t="shared" si="393"/>
        <v>145</v>
      </c>
      <c r="BE92" s="404">
        <f t="shared" si="394"/>
        <v>262</v>
      </c>
      <c r="BF92" s="422"/>
      <c r="BG92" s="536"/>
      <c r="BH92" s="500">
        <f t="shared" si="395"/>
        <v>0</v>
      </c>
      <c r="BI92" s="404">
        <f t="shared" si="396"/>
        <v>0</v>
      </c>
      <c r="BJ92" s="500">
        <f t="shared" si="397"/>
        <v>129.36666666666667</v>
      </c>
      <c r="BK92" s="404">
        <f t="shared" si="398"/>
        <v>132.35428571428571</v>
      </c>
      <c r="BL92" s="500">
        <f t="shared" si="399"/>
        <v>1940.5</v>
      </c>
      <c r="BM92" s="404">
        <f t="shared" si="400"/>
        <v>1852.96</v>
      </c>
      <c r="BN92" s="422">
        <v>624</v>
      </c>
      <c r="BO92" s="533">
        <v>717</v>
      </c>
      <c r="BP92" s="500">
        <f t="shared" si="401"/>
        <v>624</v>
      </c>
      <c r="BQ92" s="404">
        <f t="shared" si="402"/>
        <v>717</v>
      </c>
      <c r="BR92" s="422">
        <v>63</v>
      </c>
      <c r="BS92" s="533">
        <v>81</v>
      </c>
      <c r="BT92" s="500">
        <f t="shared" si="403"/>
        <v>63</v>
      </c>
      <c r="BU92" s="404">
        <f t="shared" si="404"/>
        <v>81</v>
      </c>
      <c r="BV92" s="422"/>
      <c r="BW92" s="533"/>
      <c r="BX92" s="500">
        <f t="shared" si="405"/>
        <v>0</v>
      </c>
      <c r="BY92" s="404">
        <f t="shared" si="406"/>
        <v>0</v>
      </c>
      <c r="BZ92" s="500">
        <f t="shared" si="407"/>
        <v>687</v>
      </c>
      <c r="CA92" s="404">
        <f t="shared" si="408"/>
        <v>798</v>
      </c>
      <c r="CB92" s="500">
        <f t="shared" si="409"/>
        <v>687</v>
      </c>
      <c r="CC92" s="404">
        <f t="shared" si="410"/>
        <v>798</v>
      </c>
      <c r="CD92" s="534">
        <v>4.76</v>
      </c>
      <c r="CE92" s="537">
        <v>4.72</v>
      </c>
      <c r="CF92" s="500">
        <f t="shared" si="411"/>
        <v>2970.24</v>
      </c>
      <c r="CG92" s="404">
        <f t="shared" si="412"/>
        <v>3384.24</v>
      </c>
      <c r="CH92" s="534">
        <v>5.0599999999999996</v>
      </c>
      <c r="CI92" s="537">
        <v>4.63</v>
      </c>
      <c r="CJ92" s="500">
        <f t="shared" si="413"/>
        <v>318.77999999999997</v>
      </c>
      <c r="CK92" s="404">
        <f t="shared" si="414"/>
        <v>375.03</v>
      </c>
      <c r="CL92" s="534"/>
      <c r="CM92" s="537"/>
      <c r="CN92" s="500">
        <f t="shared" si="415"/>
        <v>0</v>
      </c>
      <c r="CO92" s="404">
        <f t="shared" si="416"/>
        <v>0</v>
      </c>
      <c r="CP92" s="500">
        <f t="shared" si="417"/>
        <v>4.7875109170305672</v>
      </c>
      <c r="CQ92" s="237">
        <f t="shared" si="418"/>
        <v>4.710864661654135</v>
      </c>
      <c r="CR92" s="500">
        <f t="shared" si="419"/>
        <v>3289.0199999999995</v>
      </c>
      <c r="CS92" s="404">
        <f t="shared" si="420"/>
        <v>3759.2699999999995</v>
      </c>
      <c r="CT92" s="538">
        <v>129.78285256410257</v>
      </c>
      <c r="CU92" s="537">
        <v>129.74</v>
      </c>
      <c r="CV92" s="500">
        <f t="shared" si="421"/>
        <v>80984.5</v>
      </c>
      <c r="CW92" s="404">
        <f t="shared" si="422"/>
        <v>93023.58</v>
      </c>
      <c r="CX92" s="538">
        <v>140.16396825396825</v>
      </c>
      <c r="CY92" s="537">
        <v>137.93</v>
      </c>
      <c r="CZ92" s="500">
        <f t="shared" si="423"/>
        <v>8830.33</v>
      </c>
      <c r="DA92" s="404">
        <f t="shared" si="424"/>
        <v>11172.33</v>
      </c>
      <c r="DB92" s="538"/>
      <c r="DC92" s="537"/>
      <c r="DD92" s="500">
        <f t="shared" si="425"/>
        <v>0</v>
      </c>
      <c r="DE92" s="404">
        <f t="shared" si="426"/>
        <v>0</v>
      </c>
      <c r="DF92" s="500">
        <f t="shared" si="427"/>
        <v>130.7348326055313</v>
      </c>
      <c r="DG92" s="404">
        <f t="shared" si="428"/>
        <v>130.57131578947369</v>
      </c>
      <c r="DH92" s="500">
        <f t="shared" si="429"/>
        <v>89814.83</v>
      </c>
      <c r="DI92" s="404">
        <f t="shared" si="430"/>
        <v>104195.91</v>
      </c>
      <c r="DJ92" s="500">
        <f t="shared" si="431"/>
        <v>702</v>
      </c>
      <c r="DK92" s="404">
        <f t="shared" si="432"/>
        <v>812</v>
      </c>
      <c r="DL92" s="500">
        <f t="shared" si="433"/>
        <v>702</v>
      </c>
      <c r="DM92" s="404">
        <f t="shared" si="434"/>
        <v>812</v>
      </c>
      <c r="DN92" s="236">
        <f t="shared" si="435"/>
        <v>4.7948433048433046</v>
      </c>
      <c r="DO92" s="237">
        <f t="shared" si="436"/>
        <v>4.7034852216748764</v>
      </c>
      <c r="DP92" s="500">
        <f t="shared" si="437"/>
        <v>3365.98</v>
      </c>
      <c r="DQ92" s="404">
        <f t="shared" si="438"/>
        <v>3819.2299999999996</v>
      </c>
      <c r="DR92" s="500">
        <f t="shared" si="439"/>
        <v>130.70559829059829</v>
      </c>
      <c r="DS92" s="404">
        <f t="shared" si="440"/>
        <v>130.60205665024631</v>
      </c>
      <c r="DT92" s="500">
        <f t="shared" si="441"/>
        <v>91755.33</v>
      </c>
      <c r="DU92" s="404">
        <f t="shared" si="442"/>
        <v>106048.87000000001</v>
      </c>
      <c r="DV92" s="538">
        <v>346</v>
      </c>
      <c r="DW92" s="539">
        <v>347</v>
      </c>
      <c r="DX92" s="500">
        <f t="shared" si="443"/>
        <v>346</v>
      </c>
      <c r="DY92" s="404">
        <f t="shared" si="444"/>
        <v>347</v>
      </c>
      <c r="DZ92" s="538">
        <v>77</v>
      </c>
      <c r="EA92" s="539">
        <v>77</v>
      </c>
      <c r="EB92" s="500">
        <f t="shared" si="445"/>
        <v>77</v>
      </c>
      <c r="EC92" s="404">
        <f t="shared" si="446"/>
        <v>77</v>
      </c>
      <c r="ED92" s="538"/>
      <c r="EE92" s="539"/>
      <c r="EF92" s="500">
        <f t="shared" si="447"/>
        <v>0</v>
      </c>
      <c r="EG92" s="404">
        <f t="shared" si="448"/>
        <v>0</v>
      </c>
      <c r="EH92" s="500">
        <f t="shared" si="449"/>
        <v>423</v>
      </c>
      <c r="EI92" s="404">
        <f t="shared" si="450"/>
        <v>424</v>
      </c>
      <c r="EJ92" s="500">
        <f t="shared" si="451"/>
        <v>423</v>
      </c>
      <c r="EK92" s="404">
        <f t="shared" si="452"/>
        <v>424</v>
      </c>
      <c r="EL92" s="534">
        <v>3.7</v>
      </c>
      <c r="EM92" s="540">
        <v>3.68</v>
      </c>
      <c r="EN92" s="500">
        <f t="shared" si="453"/>
        <v>1280.2</v>
      </c>
      <c r="EO92" s="404">
        <f t="shared" si="454"/>
        <v>1276.96</v>
      </c>
      <c r="EP92" s="534">
        <v>3.6</v>
      </c>
      <c r="EQ92" s="540">
        <v>2.97</v>
      </c>
      <c r="ER92" s="500">
        <f t="shared" si="455"/>
        <v>277.2</v>
      </c>
      <c r="ES92" s="404">
        <f t="shared" si="456"/>
        <v>228.69000000000003</v>
      </c>
      <c r="ET92" s="534"/>
      <c r="EU92" s="540"/>
      <c r="EV92" s="500">
        <f t="shared" si="457"/>
        <v>0</v>
      </c>
      <c r="EW92" s="404">
        <f t="shared" si="458"/>
        <v>0</v>
      </c>
      <c r="EX92" s="236">
        <f t="shared" si="459"/>
        <v>3.6817966903073289</v>
      </c>
      <c r="EY92" s="237">
        <f t="shared" si="460"/>
        <v>3.5510613207547173</v>
      </c>
      <c r="EZ92" s="500">
        <f t="shared" si="461"/>
        <v>1557.4</v>
      </c>
      <c r="FA92" s="404">
        <f t="shared" si="462"/>
        <v>1505.65</v>
      </c>
      <c r="FB92" s="538">
        <v>93.59728323699423</v>
      </c>
      <c r="FC92" s="540">
        <v>94.57</v>
      </c>
      <c r="FD92" s="500">
        <f t="shared" si="463"/>
        <v>32384.660000000003</v>
      </c>
      <c r="FE92" s="404">
        <f t="shared" si="464"/>
        <v>32815.79</v>
      </c>
      <c r="FF92" s="538">
        <v>79.891688311688313</v>
      </c>
      <c r="FG92" s="540">
        <v>71.959999999999994</v>
      </c>
      <c r="FH92" s="500">
        <f t="shared" si="465"/>
        <v>6151.66</v>
      </c>
      <c r="FI92" s="404">
        <f t="shared" si="466"/>
        <v>5540.9199999999992</v>
      </c>
      <c r="FJ92" s="538"/>
      <c r="FK92" s="540"/>
      <c r="FL92" s="500">
        <f t="shared" si="467"/>
        <v>0</v>
      </c>
      <c r="FM92" s="404">
        <f t="shared" si="468"/>
        <v>0</v>
      </c>
      <c r="FN92" s="500">
        <f t="shared" si="469"/>
        <v>91.102411347517744</v>
      </c>
      <c r="FO92" s="404">
        <f t="shared" si="470"/>
        <v>90.463938679245274</v>
      </c>
      <c r="FP92" s="500">
        <f t="shared" si="471"/>
        <v>38536.320000000007</v>
      </c>
      <c r="FQ92" s="404">
        <f t="shared" si="472"/>
        <v>38356.71</v>
      </c>
      <c r="FR92" s="538">
        <v>0</v>
      </c>
      <c r="FS92" s="541">
        <v>2</v>
      </c>
      <c r="FT92" s="500">
        <f t="shared" si="473"/>
        <v>0</v>
      </c>
      <c r="FU92" s="404">
        <f t="shared" si="474"/>
        <v>2</v>
      </c>
      <c r="FV92" s="534"/>
      <c r="FW92" s="542"/>
      <c r="FX92" s="500">
        <f t="shared" si="475"/>
        <v>0</v>
      </c>
      <c r="FY92" s="404">
        <f t="shared" si="476"/>
        <v>0</v>
      </c>
      <c r="FZ92" s="534">
        <v>0</v>
      </c>
      <c r="GA92" s="542">
        <v>131</v>
      </c>
      <c r="GB92" s="500">
        <f t="shared" si="477"/>
        <v>0</v>
      </c>
      <c r="GC92" s="404">
        <f t="shared" si="478"/>
        <v>262</v>
      </c>
      <c r="GD92" s="510">
        <f t="shared" si="479"/>
        <v>983</v>
      </c>
      <c r="GE92" s="404">
        <f t="shared" si="480"/>
        <v>1076</v>
      </c>
      <c r="GF92" s="500">
        <f t="shared" si="481"/>
        <v>983</v>
      </c>
      <c r="GG92" s="404">
        <f t="shared" si="482"/>
        <v>1076</v>
      </c>
      <c r="GH92" s="500">
        <f t="shared" si="483"/>
        <v>4314.3999999999996</v>
      </c>
      <c r="GI92" s="404">
        <f t="shared" si="484"/>
        <v>4713.16</v>
      </c>
      <c r="GJ92" s="500">
        <f t="shared" si="485"/>
        <v>115164.66</v>
      </c>
      <c r="GK92" s="404">
        <f t="shared" si="486"/>
        <v>127430.33000000002</v>
      </c>
      <c r="GL92" s="510">
        <f t="shared" si="487"/>
        <v>142</v>
      </c>
      <c r="GM92" s="404">
        <f t="shared" si="488"/>
        <v>160</v>
      </c>
      <c r="GN92" s="500">
        <f t="shared" si="489"/>
        <v>142</v>
      </c>
      <c r="GO92" s="404">
        <f t="shared" si="490"/>
        <v>160</v>
      </c>
      <c r="GP92" s="500">
        <f t="shared" si="491"/>
        <v>608.98</v>
      </c>
      <c r="GQ92" s="404">
        <f t="shared" si="492"/>
        <v>611.72</v>
      </c>
      <c r="GR92" s="500">
        <f t="shared" si="493"/>
        <v>15126.99</v>
      </c>
      <c r="GS92" s="404">
        <f t="shared" si="494"/>
        <v>16975.25</v>
      </c>
      <c r="GT92" s="510">
        <f t="shared" si="495"/>
        <v>1125</v>
      </c>
      <c r="GU92" s="404">
        <f t="shared" si="496"/>
        <v>1236</v>
      </c>
      <c r="GV92" s="500">
        <f t="shared" si="497"/>
        <v>1125</v>
      </c>
      <c r="GW92" s="404">
        <f t="shared" si="498"/>
        <v>1236</v>
      </c>
      <c r="GX92" s="500">
        <f t="shared" si="499"/>
        <v>4923.3799999999992</v>
      </c>
      <c r="GY92" s="404">
        <f t="shared" si="500"/>
        <v>5324.88</v>
      </c>
      <c r="GZ92" s="500">
        <f t="shared" si="501"/>
        <v>130291.65000000001</v>
      </c>
      <c r="HA92" s="404">
        <f t="shared" si="502"/>
        <v>144405.58000000002</v>
      </c>
      <c r="HB92" s="510">
        <f t="shared" si="503"/>
        <v>0</v>
      </c>
      <c r="HC92" s="404">
        <f t="shared" si="504"/>
        <v>0</v>
      </c>
      <c r="HD92" s="500">
        <f t="shared" si="505"/>
        <v>0</v>
      </c>
      <c r="HE92" s="404">
        <f t="shared" si="506"/>
        <v>0</v>
      </c>
      <c r="HF92" s="500" t="str">
        <f t="shared" si="507"/>
        <v/>
      </c>
      <c r="HG92" s="404" t="str">
        <f t="shared" si="508"/>
        <v/>
      </c>
      <c r="HH92" s="500" t="str">
        <f t="shared" si="509"/>
        <v/>
      </c>
      <c r="HI92" s="404" t="str">
        <f t="shared" si="510"/>
        <v/>
      </c>
      <c r="HJ92" s="510">
        <f t="shared" si="511"/>
        <v>4923.38</v>
      </c>
      <c r="HK92" s="404">
        <f t="shared" si="512"/>
        <v>5324.8799999999992</v>
      </c>
      <c r="HL92" s="500">
        <f t="shared" si="513"/>
        <v>130291.65000000001</v>
      </c>
      <c r="HM92" s="404">
        <f t="shared" si="514"/>
        <v>144667.58000000002</v>
      </c>
    </row>
    <row r="93" spans="1:221">
      <c r="A93" s="527" t="s">
        <v>540</v>
      </c>
      <c r="B93" s="546" t="s">
        <v>733</v>
      </c>
      <c r="C93" s="529"/>
      <c r="D93" s="530">
        <v>482149</v>
      </c>
      <c r="E93" s="531">
        <v>4</v>
      </c>
      <c r="F93" s="422">
        <v>1011</v>
      </c>
      <c r="G93" s="532">
        <v>1019</v>
      </c>
      <c r="H93" s="422">
        <v>23</v>
      </c>
      <c r="I93" s="532">
        <v>24</v>
      </c>
      <c r="J93" s="500">
        <f t="shared" si="365"/>
        <v>988</v>
      </c>
      <c r="K93" s="404">
        <f t="shared" si="366"/>
        <v>995</v>
      </c>
      <c r="L93" s="422">
        <v>120</v>
      </c>
      <c r="M93" s="533"/>
      <c r="N93" s="500">
        <f t="shared" si="367"/>
        <v>988</v>
      </c>
      <c r="O93" s="404">
        <f t="shared" si="368"/>
        <v>995</v>
      </c>
      <c r="P93" s="500">
        <f t="shared" si="369"/>
        <v>988</v>
      </c>
      <c r="Q93" s="404">
        <f t="shared" si="370"/>
        <v>995</v>
      </c>
      <c r="R93" s="422">
        <v>6</v>
      </c>
      <c r="S93" s="532">
        <v>9</v>
      </c>
      <c r="T93" s="500">
        <f t="shared" si="371"/>
        <v>6</v>
      </c>
      <c r="U93" s="404">
        <f t="shared" si="372"/>
        <v>9</v>
      </c>
      <c r="V93" s="422">
        <v>5</v>
      </c>
      <c r="W93" s="532">
        <v>3</v>
      </c>
      <c r="X93" s="500">
        <f t="shared" si="373"/>
        <v>5</v>
      </c>
      <c r="Y93" s="404">
        <f t="shared" si="374"/>
        <v>3</v>
      </c>
      <c r="Z93" s="422"/>
      <c r="AA93" s="532"/>
      <c r="AB93" s="500">
        <f t="shared" si="375"/>
        <v>0</v>
      </c>
      <c r="AC93" s="404">
        <f t="shared" si="376"/>
        <v>0</v>
      </c>
      <c r="AD93" s="500">
        <f t="shared" si="377"/>
        <v>11</v>
      </c>
      <c r="AE93" s="404">
        <f t="shared" si="378"/>
        <v>12</v>
      </c>
      <c r="AF93" s="500">
        <f t="shared" si="379"/>
        <v>11</v>
      </c>
      <c r="AG93" s="404">
        <f t="shared" si="380"/>
        <v>12</v>
      </c>
      <c r="AH93" s="534">
        <v>5.67</v>
      </c>
      <c r="AI93" s="535">
        <v>5.1100000000000003</v>
      </c>
      <c r="AJ93" s="500">
        <f t="shared" si="381"/>
        <v>34.019999999999996</v>
      </c>
      <c r="AK93" s="404">
        <f t="shared" si="382"/>
        <v>45.99</v>
      </c>
      <c r="AL93" s="534">
        <v>5.8</v>
      </c>
      <c r="AM93" s="535">
        <v>4.67</v>
      </c>
      <c r="AN93" s="500">
        <f t="shared" si="383"/>
        <v>29</v>
      </c>
      <c r="AO93" s="404">
        <f t="shared" si="384"/>
        <v>14.01</v>
      </c>
      <c r="AP93" s="534"/>
      <c r="AQ93" s="535"/>
      <c r="AR93" s="500">
        <f t="shared" si="385"/>
        <v>0</v>
      </c>
      <c r="AS93" s="404">
        <f t="shared" si="386"/>
        <v>0</v>
      </c>
      <c r="AT93" s="236">
        <f t="shared" si="387"/>
        <v>5.7290909090909086</v>
      </c>
      <c r="AU93" s="237">
        <f t="shared" si="388"/>
        <v>5</v>
      </c>
      <c r="AV93" s="500">
        <f t="shared" si="389"/>
        <v>63.019999999999996</v>
      </c>
      <c r="AW93" s="404">
        <f t="shared" si="390"/>
        <v>60</v>
      </c>
      <c r="AX93" s="422">
        <v>157.16666666666666</v>
      </c>
      <c r="AY93" s="536">
        <v>146.56</v>
      </c>
      <c r="AZ93" s="500">
        <f t="shared" si="391"/>
        <v>943</v>
      </c>
      <c r="BA93" s="404">
        <f t="shared" si="392"/>
        <v>1319.04</v>
      </c>
      <c r="BB93" s="422">
        <v>157.6</v>
      </c>
      <c r="BC93" s="536">
        <v>149.33000000000001</v>
      </c>
      <c r="BD93" s="500">
        <f t="shared" si="393"/>
        <v>788</v>
      </c>
      <c r="BE93" s="404">
        <f t="shared" si="394"/>
        <v>447.99</v>
      </c>
      <c r="BF93" s="422"/>
      <c r="BG93" s="536"/>
      <c r="BH93" s="500">
        <f t="shared" si="395"/>
        <v>0</v>
      </c>
      <c r="BI93" s="404">
        <f t="shared" si="396"/>
        <v>0</v>
      </c>
      <c r="BJ93" s="500">
        <f t="shared" si="397"/>
        <v>157.36363636363637</v>
      </c>
      <c r="BK93" s="404">
        <f t="shared" si="398"/>
        <v>147.2525</v>
      </c>
      <c r="BL93" s="500">
        <f t="shared" si="399"/>
        <v>1731</v>
      </c>
      <c r="BM93" s="404">
        <f t="shared" si="400"/>
        <v>1767.03</v>
      </c>
      <c r="BN93" s="422">
        <v>375</v>
      </c>
      <c r="BO93" s="533">
        <v>373</v>
      </c>
      <c r="BP93" s="500">
        <f t="shared" si="401"/>
        <v>375</v>
      </c>
      <c r="BQ93" s="404">
        <f t="shared" si="402"/>
        <v>373</v>
      </c>
      <c r="BR93" s="422">
        <v>60</v>
      </c>
      <c r="BS93" s="533">
        <v>49</v>
      </c>
      <c r="BT93" s="500">
        <f t="shared" si="403"/>
        <v>60</v>
      </c>
      <c r="BU93" s="404">
        <f t="shared" si="404"/>
        <v>49</v>
      </c>
      <c r="BV93" s="422"/>
      <c r="BW93" s="533"/>
      <c r="BX93" s="500">
        <f t="shared" si="405"/>
        <v>0</v>
      </c>
      <c r="BY93" s="404">
        <f t="shared" si="406"/>
        <v>0</v>
      </c>
      <c r="BZ93" s="500">
        <f t="shared" si="407"/>
        <v>435</v>
      </c>
      <c r="CA93" s="404">
        <f t="shared" si="408"/>
        <v>422</v>
      </c>
      <c r="CB93" s="500">
        <f t="shared" si="409"/>
        <v>435</v>
      </c>
      <c r="CC93" s="404">
        <f t="shared" si="410"/>
        <v>422</v>
      </c>
      <c r="CD93" s="534">
        <v>5.93</v>
      </c>
      <c r="CE93" s="537">
        <v>6.05</v>
      </c>
      <c r="CF93" s="500">
        <f t="shared" si="411"/>
        <v>2223.75</v>
      </c>
      <c r="CG93" s="404">
        <f t="shared" si="412"/>
        <v>2256.65</v>
      </c>
      <c r="CH93" s="534">
        <v>6.77</v>
      </c>
      <c r="CI93" s="537">
        <v>7.38</v>
      </c>
      <c r="CJ93" s="500">
        <f t="shared" si="413"/>
        <v>406.2</v>
      </c>
      <c r="CK93" s="404">
        <f t="shared" si="414"/>
        <v>361.62</v>
      </c>
      <c r="CL93" s="534"/>
      <c r="CM93" s="537"/>
      <c r="CN93" s="500">
        <f t="shared" si="415"/>
        <v>0</v>
      </c>
      <c r="CO93" s="404">
        <f t="shared" si="416"/>
        <v>0</v>
      </c>
      <c r="CP93" s="500">
        <f t="shared" si="417"/>
        <v>6.0458620689655165</v>
      </c>
      <c r="CQ93" s="237">
        <f t="shared" si="418"/>
        <v>6.2044312796208532</v>
      </c>
      <c r="CR93" s="500">
        <f t="shared" si="419"/>
        <v>2629.95</v>
      </c>
      <c r="CS93" s="404">
        <f t="shared" si="420"/>
        <v>2618.27</v>
      </c>
      <c r="CT93" s="538">
        <v>144.53421333333333</v>
      </c>
      <c r="CU93" s="537">
        <v>147.83000000000001</v>
      </c>
      <c r="CV93" s="500">
        <f t="shared" si="421"/>
        <v>54200.329999999994</v>
      </c>
      <c r="CW93" s="404">
        <f t="shared" si="422"/>
        <v>55140.590000000004</v>
      </c>
      <c r="CX93" s="538">
        <v>153.50483333333335</v>
      </c>
      <c r="CY93" s="537">
        <v>150.88</v>
      </c>
      <c r="CZ93" s="500">
        <f t="shared" si="423"/>
        <v>9210.2900000000009</v>
      </c>
      <c r="DA93" s="404">
        <f t="shared" si="424"/>
        <v>7393.12</v>
      </c>
      <c r="DB93" s="538"/>
      <c r="DC93" s="537"/>
      <c r="DD93" s="500">
        <f t="shared" si="425"/>
        <v>0</v>
      </c>
      <c r="DE93" s="404">
        <f t="shared" si="426"/>
        <v>0</v>
      </c>
      <c r="DF93" s="500">
        <f t="shared" si="427"/>
        <v>145.77154022988503</v>
      </c>
      <c r="DG93" s="404">
        <f t="shared" si="428"/>
        <v>148.1841469194313</v>
      </c>
      <c r="DH93" s="500">
        <f t="shared" si="429"/>
        <v>63410.619999999988</v>
      </c>
      <c r="DI93" s="404">
        <f t="shared" si="430"/>
        <v>62533.710000000006</v>
      </c>
      <c r="DJ93" s="500">
        <f t="shared" si="431"/>
        <v>446</v>
      </c>
      <c r="DK93" s="404">
        <f t="shared" si="432"/>
        <v>434</v>
      </c>
      <c r="DL93" s="500">
        <f t="shared" si="433"/>
        <v>446</v>
      </c>
      <c r="DM93" s="404">
        <f t="shared" si="434"/>
        <v>434</v>
      </c>
      <c r="DN93" s="236">
        <f t="shared" si="435"/>
        <v>6.0380493273542593</v>
      </c>
      <c r="DO93" s="237">
        <f t="shared" si="436"/>
        <v>6.1711290322580643</v>
      </c>
      <c r="DP93" s="500">
        <f t="shared" si="437"/>
        <v>2692.97</v>
      </c>
      <c r="DQ93" s="404">
        <f t="shared" si="438"/>
        <v>2678.27</v>
      </c>
      <c r="DR93" s="500">
        <f t="shared" si="439"/>
        <v>146.0574439461883</v>
      </c>
      <c r="DS93" s="404">
        <f t="shared" si="440"/>
        <v>148.15838709677419</v>
      </c>
      <c r="DT93" s="500">
        <f t="shared" si="441"/>
        <v>65141.619999999981</v>
      </c>
      <c r="DU93" s="404">
        <f t="shared" si="442"/>
        <v>64300.74</v>
      </c>
      <c r="DV93" s="538">
        <v>337</v>
      </c>
      <c r="DW93" s="539">
        <v>461</v>
      </c>
      <c r="DX93" s="500">
        <f t="shared" si="443"/>
        <v>337</v>
      </c>
      <c r="DY93" s="404">
        <f t="shared" si="444"/>
        <v>461</v>
      </c>
      <c r="DZ93" s="538">
        <v>202</v>
      </c>
      <c r="EA93" s="539">
        <v>99</v>
      </c>
      <c r="EB93" s="500">
        <f t="shared" si="445"/>
        <v>202</v>
      </c>
      <c r="EC93" s="404">
        <f t="shared" si="446"/>
        <v>99</v>
      </c>
      <c r="ED93" s="538"/>
      <c r="EE93" s="539"/>
      <c r="EF93" s="500">
        <f t="shared" si="447"/>
        <v>0</v>
      </c>
      <c r="EG93" s="404">
        <f t="shared" si="448"/>
        <v>0</v>
      </c>
      <c r="EH93" s="500">
        <f t="shared" si="449"/>
        <v>539</v>
      </c>
      <c r="EI93" s="404">
        <f t="shared" si="450"/>
        <v>560</v>
      </c>
      <c r="EJ93" s="500">
        <f t="shared" si="451"/>
        <v>539</v>
      </c>
      <c r="EK93" s="404">
        <f t="shared" si="452"/>
        <v>560</v>
      </c>
      <c r="EL93" s="534">
        <v>3.9</v>
      </c>
      <c r="EM93" s="540">
        <v>3.33</v>
      </c>
      <c r="EN93" s="500">
        <f t="shared" si="453"/>
        <v>1314.3</v>
      </c>
      <c r="EO93" s="404">
        <f t="shared" si="454"/>
        <v>1535.13</v>
      </c>
      <c r="EP93" s="534">
        <v>3.6</v>
      </c>
      <c r="EQ93" s="540">
        <v>4.7</v>
      </c>
      <c r="ER93" s="500">
        <f t="shared" si="455"/>
        <v>727.2</v>
      </c>
      <c r="ES93" s="404">
        <f t="shared" si="456"/>
        <v>465.3</v>
      </c>
      <c r="ET93" s="534"/>
      <c r="EU93" s="540"/>
      <c r="EV93" s="500">
        <f t="shared" si="457"/>
        <v>0</v>
      </c>
      <c r="EW93" s="404">
        <f t="shared" si="458"/>
        <v>0</v>
      </c>
      <c r="EX93" s="236">
        <f t="shared" si="459"/>
        <v>3.787569573283859</v>
      </c>
      <c r="EY93" s="237">
        <f t="shared" si="460"/>
        <v>3.5721964285714285</v>
      </c>
      <c r="EZ93" s="500">
        <f t="shared" si="461"/>
        <v>2041.5</v>
      </c>
      <c r="FA93" s="404">
        <f t="shared" si="462"/>
        <v>2000.43</v>
      </c>
      <c r="FB93" s="538">
        <v>94.98513353115726</v>
      </c>
      <c r="FC93" s="540">
        <v>86.41</v>
      </c>
      <c r="FD93" s="500">
        <f t="shared" si="463"/>
        <v>32009.989999999998</v>
      </c>
      <c r="FE93" s="404">
        <f t="shared" si="464"/>
        <v>39835.01</v>
      </c>
      <c r="FF93" s="538">
        <v>86.204455445544554</v>
      </c>
      <c r="FG93" s="540">
        <v>94.74</v>
      </c>
      <c r="FH93" s="500">
        <f t="shared" si="465"/>
        <v>17413.3</v>
      </c>
      <c r="FI93" s="404">
        <f t="shared" si="466"/>
        <v>9379.26</v>
      </c>
      <c r="FJ93" s="538"/>
      <c r="FK93" s="540"/>
      <c r="FL93" s="500">
        <f t="shared" si="467"/>
        <v>0</v>
      </c>
      <c r="FM93" s="404">
        <f t="shared" si="468"/>
        <v>0</v>
      </c>
      <c r="FN93" s="500">
        <f t="shared" si="469"/>
        <v>91.694415584415566</v>
      </c>
      <c r="FO93" s="404">
        <f t="shared" si="470"/>
        <v>87.882625000000004</v>
      </c>
      <c r="FP93" s="500">
        <f t="shared" si="471"/>
        <v>49423.289999999994</v>
      </c>
      <c r="FQ93" s="404">
        <f t="shared" si="472"/>
        <v>49214.270000000004</v>
      </c>
      <c r="FR93" s="538">
        <v>3</v>
      </c>
      <c r="FS93" s="541">
        <v>1</v>
      </c>
      <c r="FT93" s="500">
        <f t="shared" si="473"/>
        <v>3</v>
      </c>
      <c r="FU93" s="404">
        <f t="shared" si="474"/>
        <v>1</v>
      </c>
      <c r="FV93" s="534"/>
      <c r="FW93" s="542"/>
      <c r="FX93" s="500">
        <f t="shared" si="475"/>
        <v>0</v>
      </c>
      <c r="FY93" s="404">
        <f t="shared" si="476"/>
        <v>0</v>
      </c>
      <c r="FZ93" s="534">
        <v>132.66</v>
      </c>
      <c r="GA93" s="542">
        <v>126</v>
      </c>
      <c r="GB93" s="500">
        <f t="shared" si="477"/>
        <v>397.98</v>
      </c>
      <c r="GC93" s="404">
        <f t="shared" si="478"/>
        <v>126</v>
      </c>
      <c r="GD93" s="510">
        <f t="shared" si="479"/>
        <v>718</v>
      </c>
      <c r="GE93" s="404">
        <f t="shared" si="480"/>
        <v>843</v>
      </c>
      <c r="GF93" s="500">
        <f t="shared" si="481"/>
        <v>718</v>
      </c>
      <c r="GG93" s="404">
        <f t="shared" si="482"/>
        <v>843</v>
      </c>
      <c r="GH93" s="500">
        <f t="shared" si="483"/>
        <v>3572.0699999999997</v>
      </c>
      <c r="GI93" s="404">
        <f t="shared" si="484"/>
        <v>3837.77</v>
      </c>
      <c r="GJ93" s="500">
        <f t="shared" si="485"/>
        <v>87153.319999999992</v>
      </c>
      <c r="GK93" s="404">
        <f t="shared" si="486"/>
        <v>96294.640000000014</v>
      </c>
      <c r="GL93" s="510">
        <f t="shared" si="487"/>
        <v>267</v>
      </c>
      <c r="GM93" s="404">
        <f t="shared" si="488"/>
        <v>151</v>
      </c>
      <c r="GN93" s="500">
        <f t="shared" si="489"/>
        <v>267</v>
      </c>
      <c r="GO93" s="404">
        <f t="shared" si="490"/>
        <v>151</v>
      </c>
      <c r="GP93" s="500">
        <f t="shared" si="491"/>
        <v>1162.4000000000001</v>
      </c>
      <c r="GQ93" s="404">
        <f t="shared" si="492"/>
        <v>840.93000000000006</v>
      </c>
      <c r="GR93" s="500">
        <f t="shared" si="493"/>
        <v>27411.59</v>
      </c>
      <c r="GS93" s="404">
        <f t="shared" si="494"/>
        <v>17220.37</v>
      </c>
      <c r="GT93" s="510">
        <f t="shared" si="495"/>
        <v>985</v>
      </c>
      <c r="GU93" s="404">
        <f t="shared" si="496"/>
        <v>994</v>
      </c>
      <c r="GV93" s="500">
        <f t="shared" si="497"/>
        <v>985</v>
      </c>
      <c r="GW93" s="404">
        <f t="shared" si="498"/>
        <v>994</v>
      </c>
      <c r="GX93" s="500">
        <f t="shared" si="499"/>
        <v>4734.4699999999993</v>
      </c>
      <c r="GY93" s="404">
        <f t="shared" si="500"/>
        <v>4678.7</v>
      </c>
      <c r="GZ93" s="500">
        <f t="shared" si="501"/>
        <v>114564.90999999999</v>
      </c>
      <c r="HA93" s="404">
        <f t="shared" si="502"/>
        <v>113515.01000000001</v>
      </c>
      <c r="HB93" s="510">
        <f t="shared" si="503"/>
        <v>0</v>
      </c>
      <c r="HC93" s="404">
        <f t="shared" si="504"/>
        <v>0</v>
      </c>
      <c r="HD93" s="500">
        <f t="shared" si="505"/>
        <v>0</v>
      </c>
      <c r="HE93" s="404">
        <f t="shared" si="506"/>
        <v>0</v>
      </c>
      <c r="HF93" s="500" t="str">
        <f t="shared" si="507"/>
        <v/>
      </c>
      <c r="HG93" s="404" t="str">
        <f t="shared" si="508"/>
        <v/>
      </c>
      <c r="HH93" s="500" t="str">
        <f t="shared" si="509"/>
        <v/>
      </c>
      <c r="HI93" s="404" t="str">
        <f t="shared" si="510"/>
        <v/>
      </c>
      <c r="HJ93" s="510">
        <f t="shared" si="511"/>
        <v>4734.4699999999993</v>
      </c>
      <c r="HK93" s="404">
        <f t="shared" si="512"/>
        <v>4678.7</v>
      </c>
      <c r="HL93" s="500">
        <f t="shared" si="513"/>
        <v>114962.88999999997</v>
      </c>
      <c r="HM93" s="404">
        <f t="shared" si="514"/>
        <v>113641.01000000001</v>
      </c>
    </row>
    <row r="94" spans="1:221">
      <c r="A94" s="527" t="s">
        <v>540</v>
      </c>
      <c r="B94" s="546" t="s">
        <v>734</v>
      </c>
      <c r="C94" s="529"/>
      <c r="D94" s="547">
        <v>482680</v>
      </c>
      <c r="E94" s="531">
        <v>4</v>
      </c>
      <c r="F94" s="422">
        <v>1246</v>
      </c>
      <c r="G94" s="532">
        <v>1403</v>
      </c>
      <c r="H94" s="422">
        <v>114</v>
      </c>
      <c r="I94" s="532">
        <v>116</v>
      </c>
      <c r="J94" s="500">
        <f t="shared" si="365"/>
        <v>1132</v>
      </c>
      <c r="K94" s="404">
        <f t="shared" si="366"/>
        <v>1287</v>
      </c>
      <c r="L94" s="422">
        <v>120</v>
      </c>
      <c r="M94" s="533"/>
      <c r="N94" s="500">
        <f t="shared" si="367"/>
        <v>1132</v>
      </c>
      <c r="O94" s="404">
        <f t="shared" si="368"/>
        <v>1287</v>
      </c>
      <c r="P94" s="500">
        <f t="shared" si="369"/>
        <v>1132</v>
      </c>
      <c r="Q94" s="404">
        <f t="shared" si="370"/>
        <v>1287</v>
      </c>
      <c r="R94" s="422">
        <v>11</v>
      </c>
      <c r="S94" s="532">
        <v>8</v>
      </c>
      <c r="T94" s="500">
        <f t="shared" si="371"/>
        <v>11</v>
      </c>
      <c r="U94" s="404">
        <f t="shared" si="372"/>
        <v>8</v>
      </c>
      <c r="V94" s="422">
        <v>4</v>
      </c>
      <c r="W94" s="532">
        <v>2</v>
      </c>
      <c r="X94" s="500">
        <f t="shared" si="373"/>
        <v>4</v>
      </c>
      <c r="Y94" s="404">
        <f t="shared" si="374"/>
        <v>2</v>
      </c>
      <c r="Z94" s="422"/>
      <c r="AA94" s="532"/>
      <c r="AB94" s="500">
        <f t="shared" si="375"/>
        <v>0</v>
      </c>
      <c r="AC94" s="404">
        <f t="shared" si="376"/>
        <v>0</v>
      </c>
      <c r="AD94" s="500">
        <f t="shared" si="377"/>
        <v>15</v>
      </c>
      <c r="AE94" s="404">
        <f t="shared" si="378"/>
        <v>10</v>
      </c>
      <c r="AF94" s="500">
        <f t="shared" si="379"/>
        <v>15</v>
      </c>
      <c r="AG94" s="404">
        <f t="shared" si="380"/>
        <v>10</v>
      </c>
      <c r="AH94" s="534">
        <v>4.82</v>
      </c>
      <c r="AI94" s="535">
        <v>4.38</v>
      </c>
      <c r="AJ94" s="500">
        <f t="shared" si="381"/>
        <v>53.02</v>
      </c>
      <c r="AK94" s="404">
        <f t="shared" si="382"/>
        <v>35.04</v>
      </c>
      <c r="AL94" s="534">
        <v>4.75</v>
      </c>
      <c r="AM94" s="535">
        <v>4</v>
      </c>
      <c r="AN94" s="500">
        <f t="shared" si="383"/>
        <v>19</v>
      </c>
      <c r="AO94" s="404">
        <f t="shared" si="384"/>
        <v>8</v>
      </c>
      <c r="AP94" s="534"/>
      <c r="AQ94" s="535"/>
      <c r="AR94" s="500">
        <f t="shared" si="385"/>
        <v>0</v>
      </c>
      <c r="AS94" s="404">
        <f t="shared" si="386"/>
        <v>0</v>
      </c>
      <c r="AT94" s="236">
        <f t="shared" si="387"/>
        <v>4.8013333333333339</v>
      </c>
      <c r="AU94" s="237">
        <f t="shared" si="388"/>
        <v>4.3040000000000003</v>
      </c>
      <c r="AV94" s="500">
        <f t="shared" si="389"/>
        <v>72.02000000000001</v>
      </c>
      <c r="AW94" s="404">
        <f t="shared" si="390"/>
        <v>43.040000000000006</v>
      </c>
      <c r="AX94" s="422">
        <v>137.18181818181819</v>
      </c>
      <c r="AY94" s="536">
        <v>111</v>
      </c>
      <c r="AZ94" s="500">
        <f t="shared" si="391"/>
        <v>1509</v>
      </c>
      <c r="BA94" s="404">
        <f t="shared" si="392"/>
        <v>888</v>
      </c>
      <c r="BB94" s="422">
        <v>131</v>
      </c>
      <c r="BC94" s="536">
        <v>133.5</v>
      </c>
      <c r="BD94" s="500">
        <f t="shared" si="393"/>
        <v>524</v>
      </c>
      <c r="BE94" s="404">
        <f t="shared" si="394"/>
        <v>267</v>
      </c>
      <c r="BF94" s="422"/>
      <c r="BG94" s="536"/>
      <c r="BH94" s="500">
        <f t="shared" si="395"/>
        <v>0</v>
      </c>
      <c r="BI94" s="404">
        <f t="shared" si="396"/>
        <v>0</v>
      </c>
      <c r="BJ94" s="500">
        <f t="shared" si="397"/>
        <v>135.53333333333333</v>
      </c>
      <c r="BK94" s="404">
        <f t="shared" si="398"/>
        <v>115.5</v>
      </c>
      <c r="BL94" s="500">
        <f t="shared" si="399"/>
        <v>2033</v>
      </c>
      <c r="BM94" s="404">
        <f t="shared" si="400"/>
        <v>1155</v>
      </c>
      <c r="BN94" s="422">
        <v>653</v>
      </c>
      <c r="BO94" s="533">
        <v>737</v>
      </c>
      <c r="BP94" s="500">
        <f t="shared" si="401"/>
        <v>653</v>
      </c>
      <c r="BQ94" s="404">
        <f t="shared" si="402"/>
        <v>737</v>
      </c>
      <c r="BR94" s="422">
        <v>93</v>
      </c>
      <c r="BS94" s="533">
        <v>98</v>
      </c>
      <c r="BT94" s="500">
        <f t="shared" si="403"/>
        <v>93</v>
      </c>
      <c r="BU94" s="404">
        <f t="shared" si="404"/>
        <v>98</v>
      </c>
      <c r="BV94" s="422"/>
      <c r="BW94" s="533"/>
      <c r="BX94" s="500">
        <f t="shared" si="405"/>
        <v>0</v>
      </c>
      <c r="BY94" s="404">
        <f t="shared" si="406"/>
        <v>0</v>
      </c>
      <c r="BZ94" s="500">
        <f t="shared" si="407"/>
        <v>746</v>
      </c>
      <c r="CA94" s="404">
        <f t="shared" si="408"/>
        <v>835</v>
      </c>
      <c r="CB94" s="500">
        <f t="shared" si="409"/>
        <v>746</v>
      </c>
      <c r="CC94" s="404">
        <f t="shared" si="410"/>
        <v>835</v>
      </c>
      <c r="CD94" s="534">
        <v>5.24</v>
      </c>
      <c r="CE94" s="537">
        <v>5.47</v>
      </c>
      <c r="CF94" s="500">
        <f t="shared" si="411"/>
        <v>3421.7200000000003</v>
      </c>
      <c r="CG94" s="404">
        <f t="shared" si="412"/>
        <v>4031.39</v>
      </c>
      <c r="CH94" s="534">
        <v>6.03</v>
      </c>
      <c r="CI94" s="537">
        <v>6.16</v>
      </c>
      <c r="CJ94" s="500">
        <f t="shared" si="413"/>
        <v>560.79000000000008</v>
      </c>
      <c r="CK94" s="404">
        <f t="shared" si="414"/>
        <v>603.68000000000006</v>
      </c>
      <c r="CL94" s="534"/>
      <c r="CM94" s="537"/>
      <c r="CN94" s="500">
        <f t="shared" si="415"/>
        <v>0</v>
      </c>
      <c r="CO94" s="404">
        <f t="shared" si="416"/>
        <v>0</v>
      </c>
      <c r="CP94" s="500">
        <f t="shared" si="417"/>
        <v>5.3384852546916894</v>
      </c>
      <c r="CQ94" s="237">
        <f t="shared" si="418"/>
        <v>5.5509820359281434</v>
      </c>
      <c r="CR94" s="500">
        <f t="shared" si="419"/>
        <v>3982.51</v>
      </c>
      <c r="CS94" s="404">
        <f t="shared" si="420"/>
        <v>4635.07</v>
      </c>
      <c r="CT94" s="538">
        <v>136.86624808575803</v>
      </c>
      <c r="CU94" s="537">
        <v>139.08000000000001</v>
      </c>
      <c r="CV94" s="500">
        <f t="shared" si="421"/>
        <v>89373.659999999989</v>
      </c>
      <c r="CW94" s="404">
        <f t="shared" si="422"/>
        <v>102501.96</v>
      </c>
      <c r="CX94" s="538">
        <v>140.32236559139784</v>
      </c>
      <c r="CY94" s="537">
        <v>141.4</v>
      </c>
      <c r="CZ94" s="500">
        <f t="shared" si="423"/>
        <v>13049.98</v>
      </c>
      <c r="DA94" s="404">
        <f t="shared" si="424"/>
        <v>13857.2</v>
      </c>
      <c r="DB94" s="538"/>
      <c r="DC94" s="537"/>
      <c r="DD94" s="500">
        <f t="shared" si="425"/>
        <v>0</v>
      </c>
      <c r="DE94" s="404">
        <f t="shared" si="426"/>
        <v>0</v>
      </c>
      <c r="DF94" s="500">
        <f t="shared" si="427"/>
        <v>137.29710455764072</v>
      </c>
      <c r="DG94" s="404">
        <f t="shared" si="428"/>
        <v>139.35228742514971</v>
      </c>
      <c r="DH94" s="500">
        <f t="shared" si="429"/>
        <v>102423.63999999998</v>
      </c>
      <c r="DI94" s="404">
        <f t="shared" si="430"/>
        <v>116359.16</v>
      </c>
      <c r="DJ94" s="500">
        <f t="shared" si="431"/>
        <v>761</v>
      </c>
      <c r="DK94" s="404">
        <f t="shared" si="432"/>
        <v>845</v>
      </c>
      <c r="DL94" s="500">
        <f t="shared" si="433"/>
        <v>761</v>
      </c>
      <c r="DM94" s="404">
        <f t="shared" si="434"/>
        <v>845</v>
      </c>
      <c r="DN94" s="236">
        <f t="shared" si="435"/>
        <v>5.3278975032851514</v>
      </c>
      <c r="DO94" s="237">
        <f t="shared" si="436"/>
        <v>5.5362248520710056</v>
      </c>
      <c r="DP94" s="500">
        <f t="shared" si="437"/>
        <v>4054.53</v>
      </c>
      <c r="DQ94" s="404">
        <f t="shared" si="438"/>
        <v>4678.1099999999997</v>
      </c>
      <c r="DR94" s="500">
        <f t="shared" si="439"/>
        <v>137.26233902759526</v>
      </c>
      <c r="DS94" s="404">
        <f t="shared" si="440"/>
        <v>139.07001183431953</v>
      </c>
      <c r="DT94" s="500">
        <f t="shared" si="441"/>
        <v>104456.64</v>
      </c>
      <c r="DU94" s="404">
        <f t="shared" si="442"/>
        <v>117514.16</v>
      </c>
      <c r="DV94" s="538">
        <v>278</v>
      </c>
      <c r="DW94" s="539">
        <v>333</v>
      </c>
      <c r="DX94" s="500">
        <f t="shared" si="443"/>
        <v>278</v>
      </c>
      <c r="DY94" s="404">
        <f t="shared" si="444"/>
        <v>333</v>
      </c>
      <c r="DZ94" s="538">
        <v>92</v>
      </c>
      <c r="EA94" s="539">
        <v>108</v>
      </c>
      <c r="EB94" s="500">
        <f t="shared" si="445"/>
        <v>92</v>
      </c>
      <c r="EC94" s="404">
        <f t="shared" si="446"/>
        <v>108</v>
      </c>
      <c r="ED94" s="538"/>
      <c r="EE94" s="539"/>
      <c r="EF94" s="500">
        <f t="shared" si="447"/>
        <v>0</v>
      </c>
      <c r="EG94" s="404">
        <f t="shared" si="448"/>
        <v>0</v>
      </c>
      <c r="EH94" s="500">
        <f t="shared" si="449"/>
        <v>370</v>
      </c>
      <c r="EI94" s="404">
        <f t="shared" si="450"/>
        <v>441</v>
      </c>
      <c r="EJ94" s="500">
        <f t="shared" si="451"/>
        <v>370</v>
      </c>
      <c r="EK94" s="404">
        <f t="shared" si="452"/>
        <v>441</v>
      </c>
      <c r="EL94" s="534">
        <v>3.9</v>
      </c>
      <c r="EM94" s="540">
        <v>4.17</v>
      </c>
      <c r="EN94" s="500">
        <f t="shared" si="453"/>
        <v>1084.2</v>
      </c>
      <c r="EO94" s="404">
        <f t="shared" si="454"/>
        <v>1388.61</v>
      </c>
      <c r="EP94" s="534">
        <v>5</v>
      </c>
      <c r="EQ94" s="540">
        <v>5.1100000000000003</v>
      </c>
      <c r="ER94" s="500">
        <f t="shared" si="455"/>
        <v>460</v>
      </c>
      <c r="ES94" s="404">
        <f t="shared" si="456"/>
        <v>551.88</v>
      </c>
      <c r="ET94" s="534"/>
      <c r="EU94" s="540"/>
      <c r="EV94" s="500">
        <f t="shared" si="457"/>
        <v>0</v>
      </c>
      <c r="EW94" s="404">
        <f t="shared" si="458"/>
        <v>0</v>
      </c>
      <c r="EX94" s="236">
        <f t="shared" si="459"/>
        <v>4.1735135135135133</v>
      </c>
      <c r="EY94" s="237">
        <f t="shared" si="460"/>
        <v>4.4002040816326522</v>
      </c>
      <c r="EZ94" s="500">
        <f t="shared" si="461"/>
        <v>1544.1999999999998</v>
      </c>
      <c r="FA94" s="404">
        <f t="shared" si="462"/>
        <v>1940.4899999999996</v>
      </c>
      <c r="FB94" s="538">
        <v>103.36449640287771</v>
      </c>
      <c r="FC94" s="540">
        <v>105.99</v>
      </c>
      <c r="FD94" s="500">
        <f t="shared" si="463"/>
        <v>28735.33</v>
      </c>
      <c r="FE94" s="404">
        <f t="shared" si="464"/>
        <v>35294.67</v>
      </c>
      <c r="FF94" s="538">
        <v>94</v>
      </c>
      <c r="FG94" s="540">
        <v>95.71</v>
      </c>
      <c r="FH94" s="500">
        <f t="shared" si="465"/>
        <v>8648</v>
      </c>
      <c r="FI94" s="404">
        <f t="shared" si="466"/>
        <v>10336.679999999998</v>
      </c>
      <c r="FJ94" s="538"/>
      <c r="FK94" s="540"/>
      <c r="FL94" s="500">
        <f t="shared" si="467"/>
        <v>0</v>
      </c>
      <c r="FM94" s="404">
        <f t="shared" si="468"/>
        <v>0</v>
      </c>
      <c r="FN94" s="500">
        <f t="shared" si="469"/>
        <v>101.03602702702703</v>
      </c>
      <c r="FO94" s="404">
        <f t="shared" si="470"/>
        <v>103.47244897959183</v>
      </c>
      <c r="FP94" s="500">
        <f t="shared" si="471"/>
        <v>37383.33</v>
      </c>
      <c r="FQ94" s="404">
        <f t="shared" si="472"/>
        <v>45631.35</v>
      </c>
      <c r="FR94" s="538">
        <v>1</v>
      </c>
      <c r="FS94" s="541">
        <v>1</v>
      </c>
      <c r="FT94" s="500">
        <f t="shared" si="473"/>
        <v>1</v>
      </c>
      <c r="FU94" s="404">
        <f t="shared" si="474"/>
        <v>1</v>
      </c>
      <c r="FV94" s="534"/>
      <c r="FW94" s="542"/>
      <c r="FX94" s="500">
        <f t="shared" si="475"/>
        <v>0</v>
      </c>
      <c r="FY94" s="404">
        <f t="shared" si="476"/>
        <v>0</v>
      </c>
      <c r="FZ94" s="534">
        <v>133</v>
      </c>
      <c r="GA94" s="542">
        <v>124</v>
      </c>
      <c r="GB94" s="500">
        <f t="shared" si="477"/>
        <v>133</v>
      </c>
      <c r="GC94" s="404">
        <f t="shared" si="478"/>
        <v>124</v>
      </c>
      <c r="GD94" s="510">
        <f t="shared" si="479"/>
        <v>942</v>
      </c>
      <c r="GE94" s="404">
        <f t="shared" si="480"/>
        <v>1078</v>
      </c>
      <c r="GF94" s="500">
        <f t="shared" si="481"/>
        <v>942</v>
      </c>
      <c r="GG94" s="404">
        <f t="shared" si="482"/>
        <v>1078</v>
      </c>
      <c r="GH94" s="500">
        <f t="shared" si="483"/>
        <v>4558.9400000000005</v>
      </c>
      <c r="GI94" s="404">
        <f t="shared" si="484"/>
        <v>5455.04</v>
      </c>
      <c r="GJ94" s="500">
        <f t="shared" si="485"/>
        <v>119617.98999999999</v>
      </c>
      <c r="GK94" s="404">
        <f t="shared" si="486"/>
        <v>138684.63</v>
      </c>
      <c r="GL94" s="510">
        <f t="shared" si="487"/>
        <v>189</v>
      </c>
      <c r="GM94" s="404">
        <f t="shared" si="488"/>
        <v>208</v>
      </c>
      <c r="GN94" s="500">
        <f t="shared" si="489"/>
        <v>189</v>
      </c>
      <c r="GO94" s="404">
        <f t="shared" si="490"/>
        <v>208</v>
      </c>
      <c r="GP94" s="500">
        <f t="shared" si="491"/>
        <v>1039.79</v>
      </c>
      <c r="GQ94" s="404">
        <f t="shared" si="492"/>
        <v>1163.56</v>
      </c>
      <c r="GR94" s="500">
        <f t="shared" si="493"/>
        <v>22221.98</v>
      </c>
      <c r="GS94" s="404">
        <f t="shared" si="494"/>
        <v>24460.879999999997</v>
      </c>
      <c r="GT94" s="510">
        <f t="shared" si="495"/>
        <v>1131</v>
      </c>
      <c r="GU94" s="404">
        <f t="shared" si="496"/>
        <v>1286</v>
      </c>
      <c r="GV94" s="500">
        <f t="shared" si="497"/>
        <v>1131</v>
      </c>
      <c r="GW94" s="404">
        <f t="shared" si="498"/>
        <v>1286</v>
      </c>
      <c r="GX94" s="500">
        <f t="shared" si="499"/>
        <v>5598.7300000000005</v>
      </c>
      <c r="GY94" s="404">
        <f t="shared" si="500"/>
        <v>6618.6</v>
      </c>
      <c r="GZ94" s="500">
        <f t="shared" si="501"/>
        <v>141839.97</v>
      </c>
      <c r="HA94" s="404">
        <f t="shared" si="502"/>
        <v>163145.51</v>
      </c>
      <c r="HB94" s="510">
        <f t="shared" si="503"/>
        <v>0</v>
      </c>
      <c r="HC94" s="404">
        <f t="shared" si="504"/>
        <v>0</v>
      </c>
      <c r="HD94" s="500">
        <f t="shared" si="505"/>
        <v>0</v>
      </c>
      <c r="HE94" s="404">
        <f t="shared" si="506"/>
        <v>0</v>
      </c>
      <c r="HF94" s="500" t="str">
        <f t="shared" si="507"/>
        <v/>
      </c>
      <c r="HG94" s="404" t="str">
        <f t="shared" si="508"/>
        <v/>
      </c>
      <c r="HH94" s="500" t="str">
        <f t="shared" si="509"/>
        <v/>
      </c>
      <c r="HI94" s="404" t="str">
        <f t="shared" si="510"/>
        <v/>
      </c>
      <c r="HJ94" s="510">
        <f t="shared" si="511"/>
        <v>5598.73</v>
      </c>
      <c r="HK94" s="404">
        <f t="shared" si="512"/>
        <v>6618.5999999999995</v>
      </c>
      <c r="HL94" s="500">
        <f t="shared" si="513"/>
        <v>141972.97</v>
      </c>
      <c r="HM94" s="404">
        <f t="shared" si="514"/>
        <v>163269.51</v>
      </c>
    </row>
    <row r="95" spans="1:221">
      <c r="A95" s="527" t="s">
        <v>540</v>
      </c>
      <c r="B95" s="528" t="s">
        <v>735</v>
      </c>
      <c r="C95" s="543" t="s">
        <v>752</v>
      </c>
      <c r="D95" s="530">
        <v>139719</v>
      </c>
      <c r="E95" s="545">
        <v>4</v>
      </c>
      <c r="F95" s="422">
        <v>431</v>
      </c>
      <c r="G95" s="532">
        <v>443</v>
      </c>
      <c r="H95" s="422">
        <v>1</v>
      </c>
      <c r="I95" s="532">
        <v>0</v>
      </c>
      <c r="J95" s="500">
        <f t="shared" si="365"/>
        <v>430</v>
      </c>
      <c r="K95" s="404">
        <f t="shared" si="366"/>
        <v>443</v>
      </c>
      <c r="L95" s="422">
        <v>120</v>
      </c>
      <c r="M95" s="533"/>
      <c r="N95" s="500">
        <f t="shared" si="367"/>
        <v>430</v>
      </c>
      <c r="O95" s="404">
        <f t="shared" si="368"/>
        <v>443</v>
      </c>
      <c r="P95" s="500">
        <f t="shared" si="369"/>
        <v>430</v>
      </c>
      <c r="Q95" s="404">
        <f t="shared" si="370"/>
        <v>443</v>
      </c>
      <c r="R95" s="422">
        <v>3</v>
      </c>
      <c r="S95" s="532">
        <v>4</v>
      </c>
      <c r="T95" s="500">
        <f t="shared" si="371"/>
        <v>3</v>
      </c>
      <c r="U95" s="404">
        <f t="shared" si="372"/>
        <v>4</v>
      </c>
      <c r="V95" s="422">
        <v>0</v>
      </c>
      <c r="W95" s="532">
        <v>0</v>
      </c>
      <c r="X95" s="500">
        <f t="shared" si="373"/>
        <v>0</v>
      </c>
      <c r="Y95" s="404">
        <f t="shared" si="374"/>
        <v>0</v>
      </c>
      <c r="Z95" s="422"/>
      <c r="AA95" s="532"/>
      <c r="AB95" s="500">
        <f t="shared" si="375"/>
        <v>0</v>
      </c>
      <c r="AC95" s="404">
        <f t="shared" si="376"/>
        <v>0</v>
      </c>
      <c r="AD95" s="500">
        <f t="shared" si="377"/>
        <v>3</v>
      </c>
      <c r="AE95" s="404">
        <f t="shared" si="378"/>
        <v>4</v>
      </c>
      <c r="AF95" s="500">
        <f t="shared" si="379"/>
        <v>3</v>
      </c>
      <c r="AG95" s="404">
        <f t="shared" si="380"/>
        <v>4</v>
      </c>
      <c r="AH95" s="534">
        <v>3</v>
      </c>
      <c r="AI95" s="535">
        <v>3.75</v>
      </c>
      <c r="AJ95" s="500">
        <f t="shared" si="381"/>
        <v>9</v>
      </c>
      <c r="AK95" s="404">
        <f t="shared" si="382"/>
        <v>15</v>
      </c>
      <c r="AL95" s="534">
        <v>0</v>
      </c>
      <c r="AM95" s="535">
        <v>0</v>
      </c>
      <c r="AN95" s="500">
        <f t="shared" si="383"/>
        <v>0</v>
      </c>
      <c r="AO95" s="404">
        <f t="shared" si="384"/>
        <v>0</v>
      </c>
      <c r="AP95" s="534"/>
      <c r="AQ95" s="535"/>
      <c r="AR95" s="500">
        <f t="shared" si="385"/>
        <v>0</v>
      </c>
      <c r="AS95" s="404">
        <f t="shared" si="386"/>
        <v>0</v>
      </c>
      <c r="AT95" s="236">
        <f t="shared" si="387"/>
        <v>3</v>
      </c>
      <c r="AU95" s="237">
        <f t="shared" si="388"/>
        <v>3.75</v>
      </c>
      <c r="AV95" s="500">
        <f t="shared" si="389"/>
        <v>9</v>
      </c>
      <c r="AW95" s="404">
        <f t="shared" si="390"/>
        <v>15</v>
      </c>
      <c r="AX95" s="422">
        <v>129.33333333333334</v>
      </c>
      <c r="AY95" s="536">
        <v>137.75</v>
      </c>
      <c r="AZ95" s="500">
        <f t="shared" si="391"/>
        <v>388</v>
      </c>
      <c r="BA95" s="404">
        <f t="shared" si="392"/>
        <v>551</v>
      </c>
      <c r="BB95" s="422">
        <v>0</v>
      </c>
      <c r="BC95" s="536">
        <v>0</v>
      </c>
      <c r="BD95" s="500">
        <f t="shared" si="393"/>
        <v>0</v>
      </c>
      <c r="BE95" s="404">
        <f t="shared" si="394"/>
        <v>0</v>
      </c>
      <c r="BF95" s="422"/>
      <c r="BG95" s="536"/>
      <c r="BH95" s="500">
        <f t="shared" si="395"/>
        <v>0</v>
      </c>
      <c r="BI95" s="404">
        <f t="shared" si="396"/>
        <v>0</v>
      </c>
      <c r="BJ95" s="500">
        <f t="shared" si="397"/>
        <v>129.33333333333334</v>
      </c>
      <c r="BK95" s="404">
        <f t="shared" si="398"/>
        <v>137.75</v>
      </c>
      <c r="BL95" s="500">
        <f t="shared" si="399"/>
        <v>388</v>
      </c>
      <c r="BM95" s="404">
        <f t="shared" si="400"/>
        <v>551</v>
      </c>
      <c r="BN95" s="422">
        <v>292</v>
      </c>
      <c r="BO95" s="533">
        <v>289</v>
      </c>
      <c r="BP95" s="500">
        <f t="shared" si="401"/>
        <v>292</v>
      </c>
      <c r="BQ95" s="404">
        <f t="shared" si="402"/>
        <v>289</v>
      </c>
      <c r="BR95" s="422">
        <v>12</v>
      </c>
      <c r="BS95" s="533">
        <v>14</v>
      </c>
      <c r="BT95" s="500">
        <f t="shared" si="403"/>
        <v>12</v>
      </c>
      <c r="BU95" s="404">
        <f t="shared" si="404"/>
        <v>14</v>
      </c>
      <c r="BV95" s="422"/>
      <c r="BW95" s="533"/>
      <c r="BX95" s="500">
        <f t="shared" si="405"/>
        <v>0</v>
      </c>
      <c r="BY95" s="404">
        <f t="shared" si="406"/>
        <v>0</v>
      </c>
      <c r="BZ95" s="500">
        <f t="shared" si="407"/>
        <v>304</v>
      </c>
      <c r="CA95" s="404">
        <f t="shared" si="408"/>
        <v>303</v>
      </c>
      <c r="CB95" s="500">
        <f t="shared" si="409"/>
        <v>304</v>
      </c>
      <c r="CC95" s="404">
        <f t="shared" si="410"/>
        <v>303</v>
      </c>
      <c r="CD95" s="534">
        <v>5.36</v>
      </c>
      <c r="CE95" s="537">
        <v>5.41</v>
      </c>
      <c r="CF95" s="500">
        <f t="shared" si="411"/>
        <v>1565.1200000000001</v>
      </c>
      <c r="CG95" s="404">
        <f t="shared" si="412"/>
        <v>1563.49</v>
      </c>
      <c r="CH95" s="534">
        <v>5.08</v>
      </c>
      <c r="CI95" s="537">
        <v>6.21</v>
      </c>
      <c r="CJ95" s="500">
        <f t="shared" si="413"/>
        <v>60.96</v>
      </c>
      <c r="CK95" s="404">
        <f t="shared" si="414"/>
        <v>86.94</v>
      </c>
      <c r="CL95" s="534"/>
      <c r="CM95" s="537"/>
      <c r="CN95" s="500">
        <f t="shared" si="415"/>
        <v>0</v>
      </c>
      <c r="CO95" s="404">
        <f t="shared" si="416"/>
        <v>0</v>
      </c>
      <c r="CP95" s="500">
        <f t="shared" si="417"/>
        <v>5.3489473684210536</v>
      </c>
      <c r="CQ95" s="237">
        <f t="shared" si="418"/>
        <v>5.4469636963696368</v>
      </c>
      <c r="CR95" s="500">
        <f t="shared" si="419"/>
        <v>1626.0800000000004</v>
      </c>
      <c r="CS95" s="404">
        <f t="shared" si="420"/>
        <v>1650.43</v>
      </c>
      <c r="CT95" s="538">
        <v>152.9120890410959</v>
      </c>
      <c r="CU95" s="537">
        <v>148.85</v>
      </c>
      <c r="CV95" s="500">
        <f t="shared" si="421"/>
        <v>44650.33</v>
      </c>
      <c r="CW95" s="404">
        <f t="shared" si="422"/>
        <v>43017.65</v>
      </c>
      <c r="CX95" s="538">
        <v>142.16583333333335</v>
      </c>
      <c r="CY95" s="537">
        <v>169.05</v>
      </c>
      <c r="CZ95" s="500">
        <f t="shared" si="423"/>
        <v>1705.9900000000002</v>
      </c>
      <c r="DA95" s="404">
        <f t="shared" si="424"/>
        <v>2366.7000000000003</v>
      </c>
      <c r="DB95" s="538"/>
      <c r="DC95" s="537"/>
      <c r="DD95" s="500">
        <f t="shared" si="425"/>
        <v>0</v>
      </c>
      <c r="DE95" s="404">
        <f t="shared" si="426"/>
        <v>0</v>
      </c>
      <c r="DF95" s="500">
        <f t="shared" si="427"/>
        <v>152.48789473684209</v>
      </c>
      <c r="DG95" s="404">
        <f t="shared" si="428"/>
        <v>149.78333333333333</v>
      </c>
      <c r="DH95" s="500">
        <f t="shared" si="429"/>
        <v>46356.32</v>
      </c>
      <c r="DI95" s="404">
        <f t="shared" si="430"/>
        <v>45384.35</v>
      </c>
      <c r="DJ95" s="500">
        <f t="shared" si="431"/>
        <v>307</v>
      </c>
      <c r="DK95" s="404">
        <f t="shared" si="432"/>
        <v>307</v>
      </c>
      <c r="DL95" s="500">
        <f t="shared" si="433"/>
        <v>307</v>
      </c>
      <c r="DM95" s="404">
        <f t="shared" si="434"/>
        <v>307</v>
      </c>
      <c r="DN95" s="236">
        <f t="shared" si="435"/>
        <v>5.3259934853420212</v>
      </c>
      <c r="DO95" s="237">
        <f t="shared" si="436"/>
        <v>5.4248534201954399</v>
      </c>
      <c r="DP95" s="500">
        <f t="shared" si="437"/>
        <v>1635.0800000000006</v>
      </c>
      <c r="DQ95" s="404">
        <f t="shared" si="438"/>
        <v>1665.43</v>
      </c>
      <c r="DR95" s="500">
        <f t="shared" si="439"/>
        <v>152.26162866449511</v>
      </c>
      <c r="DS95" s="404">
        <f t="shared" si="440"/>
        <v>149.62654723127037</v>
      </c>
      <c r="DT95" s="500">
        <f t="shared" si="441"/>
        <v>46744.32</v>
      </c>
      <c r="DU95" s="404">
        <f t="shared" si="442"/>
        <v>45935.35</v>
      </c>
      <c r="DV95" s="538">
        <v>94</v>
      </c>
      <c r="DW95" s="539">
        <v>109</v>
      </c>
      <c r="DX95" s="500">
        <f t="shared" si="443"/>
        <v>94</v>
      </c>
      <c r="DY95" s="404">
        <f t="shared" si="444"/>
        <v>109</v>
      </c>
      <c r="DZ95" s="538">
        <v>29</v>
      </c>
      <c r="EA95" s="539">
        <v>26</v>
      </c>
      <c r="EB95" s="500">
        <f t="shared" si="445"/>
        <v>29</v>
      </c>
      <c r="EC95" s="404">
        <f t="shared" si="446"/>
        <v>26</v>
      </c>
      <c r="ED95" s="538"/>
      <c r="EE95" s="539"/>
      <c r="EF95" s="500">
        <f t="shared" si="447"/>
        <v>0</v>
      </c>
      <c r="EG95" s="404">
        <f t="shared" si="448"/>
        <v>0</v>
      </c>
      <c r="EH95" s="500">
        <f t="shared" si="449"/>
        <v>123</v>
      </c>
      <c r="EI95" s="404">
        <f t="shared" si="450"/>
        <v>135</v>
      </c>
      <c r="EJ95" s="500">
        <f t="shared" si="451"/>
        <v>123</v>
      </c>
      <c r="EK95" s="404">
        <f t="shared" si="452"/>
        <v>135</v>
      </c>
      <c r="EL95" s="534">
        <v>4</v>
      </c>
      <c r="EM95" s="540">
        <v>3.72</v>
      </c>
      <c r="EN95" s="500">
        <f t="shared" si="453"/>
        <v>376</v>
      </c>
      <c r="EO95" s="404">
        <f t="shared" si="454"/>
        <v>405.48</v>
      </c>
      <c r="EP95" s="534">
        <v>4</v>
      </c>
      <c r="EQ95" s="540">
        <v>5.08</v>
      </c>
      <c r="ER95" s="500">
        <f t="shared" si="455"/>
        <v>116</v>
      </c>
      <c r="ES95" s="404">
        <f t="shared" si="456"/>
        <v>132.08000000000001</v>
      </c>
      <c r="ET95" s="534"/>
      <c r="EU95" s="540"/>
      <c r="EV95" s="500">
        <f t="shared" si="457"/>
        <v>0</v>
      </c>
      <c r="EW95" s="404">
        <f t="shared" si="458"/>
        <v>0</v>
      </c>
      <c r="EX95" s="236">
        <f t="shared" si="459"/>
        <v>4</v>
      </c>
      <c r="EY95" s="237">
        <f t="shared" si="460"/>
        <v>3.9819259259259265</v>
      </c>
      <c r="EZ95" s="500">
        <f t="shared" si="461"/>
        <v>492</v>
      </c>
      <c r="FA95" s="404">
        <f t="shared" si="462"/>
        <v>537.56000000000006</v>
      </c>
      <c r="FB95" s="538">
        <v>102.71276595744681</v>
      </c>
      <c r="FC95" s="540">
        <v>99.16</v>
      </c>
      <c r="FD95" s="500">
        <f t="shared" si="463"/>
        <v>9655</v>
      </c>
      <c r="FE95" s="404">
        <f t="shared" si="464"/>
        <v>10808.44</v>
      </c>
      <c r="FF95" s="538">
        <v>84</v>
      </c>
      <c r="FG95" s="540">
        <v>87.91</v>
      </c>
      <c r="FH95" s="500">
        <f t="shared" si="465"/>
        <v>2436</v>
      </c>
      <c r="FI95" s="404">
        <f t="shared" si="466"/>
        <v>2285.66</v>
      </c>
      <c r="FJ95" s="538"/>
      <c r="FK95" s="540"/>
      <c r="FL95" s="500">
        <f t="shared" si="467"/>
        <v>0</v>
      </c>
      <c r="FM95" s="404">
        <f t="shared" si="468"/>
        <v>0</v>
      </c>
      <c r="FN95" s="500">
        <f t="shared" si="469"/>
        <v>98.300813008130078</v>
      </c>
      <c r="FO95" s="404">
        <f t="shared" si="470"/>
        <v>96.993333333333339</v>
      </c>
      <c r="FP95" s="500">
        <f t="shared" si="471"/>
        <v>12091</v>
      </c>
      <c r="FQ95" s="404">
        <f t="shared" si="472"/>
        <v>13094.1</v>
      </c>
      <c r="FR95" s="538">
        <v>0</v>
      </c>
      <c r="FS95" s="541">
        <v>1</v>
      </c>
      <c r="FT95" s="500">
        <f t="shared" si="473"/>
        <v>0</v>
      </c>
      <c r="FU95" s="404">
        <f t="shared" si="474"/>
        <v>1</v>
      </c>
      <c r="FV95" s="534"/>
      <c r="FW95" s="542"/>
      <c r="FX95" s="500">
        <f t="shared" si="475"/>
        <v>0</v>
      </c>
      <c r="FY95" s="404">
        <f t="shared" si="476"/>
        <v>0</v>
      </c>
      <c r="FZ95" s="534">
        <v>0</v>
      </c>
      <c r="GA95" s="542">
        <v>128.66</v>
      </c>
      <c r="GB95" s="500">
        <f t="shared" si="477"/>
        <v>0</v>
      </c>
      <c r="GC95" s="404">
        <f t="shared" si="478"/>
        <v>128.66</v>
      </c>
      <c r="GD95" s="510">
        <f t="shared" si="479"/>
        <v>389</v>
      </c>
      <c r="GE95" s="404">
        <f t="shared" si="480"/>
        <v>402</v>
      </c>
      <c r="GF95" s="500">
        <f t="shared" si="481"/>
        <v>389</v>
      </c>
      <c r="GG95" s="404">
        <f t="shared" si="482"/>
        <v>402</v>
      </c>
      <c r="GH95" s="500">
        <f t="shared" si="483"/>
        <v>1950.1200000000001</v>
      </c>
      <c r="GI95" s="404">
        <f t="shared" si="484"/>
        <v>1983.97</v>
      </c>
      <c r="GJ95" s="500">
        <f t="shared" si="485"/>
        <v>54693.33</v>
      </c>
      <c r="GK95" s="404">
        <f t="shared" si="486"/>
        <v>54377.090000000004</v>
      </c>
      <c r="GL95" s="510">
        <f t="shared" si="487"/>
        <v>41</v>
      </c>
      <c r="GM95" s="404">
        <f t="shared" si="488"/>
        <v>40</v>
      </c>
      <c r="GN95" s="500">
        <f t="shared" si="489"/>
        <v>41</v>
      </c>
      <c r="GO95" s="404">
        <f t="shared" si="490"/>
        <v>40</v>
      </c>
      <c r="GP95" s="500">
        <f t="shared" si="491"/>
        <v>176.96</v>
      </c>
      <c r="GQ95" s="404">
        <f t="shared" si="492"/>
        <v>219.02</v>
      </c>
      <c r="GR95" s="500">
        <f t="shared" si="493"/>
        <v>4141.99</v>
      </c>
      <c r="GS95" s="404">
        <f t="shared" si="494"/>
        <v>4652.3600000000006</v>
      </c>
      <c r="GT95" s="510">
        <f t="shared" si="495"/>
        <v>430</v>
      </c>
      <c r="GU95" s="404">
        <f t="shared" si="496"/>
        <v>442</v>
      </c>
      <c r="GV95" s="500">
        <f t="shared" si="497"/>
        <v>430</v>
      </c>
      <c r="GW95" s="404">
        <f t="shared" si="498"/>
        <v>442</v>
      </c>
      <c r="GX95" s="500">
        <f t="shared" si="499"/>
        <v>2127.08</v>
      </c>
      <c r="GY95" s="404">
        <f t="shared" si="500"/>
        <v>2202.9900000000002</v>
      </c>
      <c r="GZ95" s="500">
        <f t="shared" si="501"/>
        <v>58835.32</v>
      </c>
      <c r="HA95" s="404">
        <f t="shared" si="502"/>
        <v>59029.450000000004</v>
      </c>
      <c r="HB95" s="510">
        <f t="shared" si="503"/>
        <v>0</v>
      </c>
      <c r="HC95" s="404">
        <f t="shared" si="504"/>
        <v>0</v>
      </c>
      <c r="HD95" s="500">
        <f t="shared" si="505"/>
        <v>0</v>
      </c>
      <c r="HE95" s="404">
        <f t="shared" si="506"/>
        <v>0</v>
      </c>
      <c r="HF95" s="500" t="str">
        <f t="shared" si="507"/>
        <v/>
      </c>
      <c r="HG95" s="404" t="str">
        <f t="shared" si="508"/>
        <v/>
      </c>
      <c r="HH95" s="500" t="str">
        <f t="shared" si="509"/>
        <v/>
      </c>
      <c r="HI95" s="404" t="str">
        <f t="shared" si="510"/>
        <v/>
      </c>
      <c r="HJ95" s="510">
        <f t="shared" si="511"/>
        <v>2127.0800000000008</v>
      </c>
      <c r="HK95" s="404">
        <f t="shared" si="512"/>
        <v>2202.9900000000002</v>
      </c>
      <c r="HL95" s="500">
        <f t="shared" si="513"/>
        <v>58835.32</v>
      </c>
      <c r="HM95" s="404">
        <f t="shared" si="514"/>
        <v>59158.11</v>
      </c>
    </row>
    <row r="96" spans="1:221">
      <c r="A96" s="527" t="s">
        <v>540</v>
      </c>
      <c r="B96" s="528" t="s">
        <v>736</v>
      </c>
      <c r="C96" s="529" t="s">
        <v>753</v>
      </c>
      <c r="D96" s="530">
        <v>139764</v>
      </c>
      <c r="E96" s="531">
        <v>5</v>
      </c>
      <c r="F96" s="422">
        <v>544</v>
      </c>
      <c r="G96" s="532">
        <v>526</v>
      </c>
      <c r="H96" s="422">
        <v>5</v>
      </c>
      <c r="I96" s="532">
        <v>9</v>
      </c>
      <c r="J96" s="500">
        <f t="shared" si="365"/>
        <v>539</v>
      </c>
      <c r="K96" s="404">
        <f t="shared" si="366"/>
        <v>517</v>
      </c>
      <c r="L96" s="422">
        <v>120</v>
      </c>
      <c r="M96" s="533"/>
      <c r="N96" s="500">
        <f t="shared" si="367"/>
        <v>539</v>
      </c>
      <c r="O96" s="404">
        <f t="shared" si="368"/>
        <v>517</v>
      </c>
      <c r="P96" s="500">
        <f t="shared" si="369"/>
        <v>539</v>
      </c>
      <c r="Q96" s="404">
        <f t="shared" si="370"/>
        <v>517</v>
      </c>
      <c r="R96" s="422">
        <v>10</v>
      </c>
      <c r="S96" s="532">
        <v>5</v>
      </c>
      <c r="T96" s="500">
        <f t="shared" si="371"/>
        <v>10</v>
      </c>
      <c r="U96" s="404">
        <f t="shared" si="372"/>
        <v>5</v>
      </c>
      <c r="V96" s="422">
        <v>2</v>
      </c>
      <c r="W96" s="532">
        <v>2</v>
      </c>
      <c r="X96" s="500">
        <f t="shared" si="373"/>
        <v>2</v>
      </c>
      <c r="Y96" s="404">
        <f t="shared" si="374"/>
        <v>2</v>
      </c>
      <c r="Z96" s="422"/>
      <c r="AA96" s="532"/>
      <c r="AB96" s="500">
        <f t="shared" si="375"/>
        <v>0</v>
      </c>
      <c r="AC96" s="404">
        <f t="shared" si="376"/>
        <v>0</v>
      </c>
      <c r="AD96" s="500">
        <f t="shared" si="377"/>
        <v>12</v>
      </c>
      <c r="AE96" s="404">
        <f t="shared" si="378"/>
        <v>7</v>
      </c>
      <c r="AF96" s="500">
        <f t="shared" si="379"/>
        <v>12</v>
      </c>
      <c r="AG96" s="404">
        <f t="shared" si="380"/>
        <v>7</v>
      </c>
      <c r="AH96" s="534">
        <v>5</v>
      </c>
      <c r="AI96" s="535">
        <v>6</v>
      </c>
      <c r="AJ96" s="500">
        <f t="shared" si="381"/>
        <v>50</v>
      </c>
      <c r="AK96" s="404">
        <f t="shared" si="382"/>
        <v>30</v>
      </c>
      <c r="AL96" s="534">
        <v>4</v>
      </c>
      <c r="AM96" s="535">
        <v>4.5</v>
      </c>
      <c r="AN96" s="500">
        <f t="shared" si="383"/>
        <v>8</v>
      </c>
      <c r="AO96" s="404">
        <f t="shared" si="384"/>
        <v>9</v>
      </c>
      <c r="AP96" s="534"/>
      <c r="AQ96" s="535"/>
      <c r="AR96" s="500">
        <f t="shared" si="385"/>
        <v>0</v>
      </c>
      <c r="AS96" s="404">
        <f t="shared" si="386"/>
        <v>0</v>
      </c>
      <c r="AT96" s="236">
        <f t="shared" si="387"/>
        <v>4.833333333333333</v>
      </c>
      <c r="AU96" s="237">
        <f t="shared" si="388"/>
        <v>5.5714285714285712</v>
      </c>
      <c r="AV96" s="500">
        <f t="shared" si="389"/>
        <v>58</v>
      </c>
      <c r="AW96" s="404">
        <f t="shared" si="390"/>
        <v>39</v>
      </c>
      <c r="AX96" s="422">
        <v>140.5</v>
      </c>
      <c r="AY96" s="536">
        <v>147.6</v>
      </c>
      <c r="AZ96" s="500">
        <f t="shared" si="391"/>
        <v>1405</v>
      </c>
      <c r="BA96" s="404">
        <f t="shared" si="392"/>
        <v>738</v>
      </c>
      <c r="BB96" s="422">
        <v>153</v>
      </c>
      <c r="BC96" s="536">
        <v>149.5</v>
      </c>
      <c r="BD96" s="500">
        <f t="shared" si="393"/>
        <v>306</v>
      </c>
      <c r="BE96" s="404">
        <f t="shared" si="394"/>
        <v>299</v>
      </c>
      <c r="BF96" s="422"/>
      <c r="BG96" s="536"/>
      <c r="BH96" s="500">
        <f t="shared" si="395"/>
        <v>0</v>
      </c>
      <c r="BI96" s="404">
        <f t="shared" si="396"/>
        <v>0</v>
      </c>
      <c r="BJ96" s="500">
        <f t="shared" si="397"/>
        <v>142.58333333333334</v>
      </c>
      <c r="BK96" s="404">
        <f t="shared" si="398"/>
        <v>148.14285714285714</v>
      </c>
      <c r="BL96" s="500">
        <f t="shared" si="399"/>
        <v>1711</v>
      </c>
      <c r="BM96" s="404">
        <f t="shared" si="400"/>
        <v>1037</v>
      </c>
      <c r="BN96" s="422">
        <v>165</v>
      </c>
      <c r="BO96" s="533">
        <v>154</v>
      </c>
      <c r="BP96" s="500">
        <f t="shared" si="401"/>
        <v>165</v>
      </c>
      <c r="BQ96" s="404">
        <f t="shared" si="402"/>
        <v>154</v>
      </c>
      <c r="BR96" s="422">
        <v>16</v>
      </c>
      <c r="BS96" s="533">
        <v>18</v>
      </c>
      <c r="BT96" s="500">
        <f t="shared" si="403"/>
        <v>16</v>
      </c>
      <c r="BU96" s="404">
        <f t="shared" si="404"/>
        <v>18</v>
      </c>
      <c r="BV96" s="422"/>
      <c r="BW96" s="533"/>
      <c r="BX96" s="500">
        <f t="shared" si="405"/>
        <v>0</v>
      </c>
      <c r="BY96" s="404">
        <f t="shared" si="406"/>
        <v>0</v>
      </c>
      <c r="BZ96" s="500">
        <f t="shared" si="407"/>
        <v>181</v>
      </c>
      <c r="CA96" s="404">
        <f t="shared" si="408"/>
        <v>172</v>
      </c>
      <c r="CB96" s="500">
        <f t="shared" si="409"/>
        <v>181</v>
      </c>
      <c r="CC96" s="404">
        <f t="shared" si="410"/>
        <v>172</v>
      </c>
      <c r="CD96" s="534">
        <v>5.29</v>
      </c>
      <c r="CE96" s="537">
        <v>5.41</v>
      </c>
      <c r="CF96" s="500">
        <f t="shared" si="411"/>
        <v>872.85</v>
      </c>
      <c r="CG96" s="404">
        <f t="shared" si="412"/>
        <v>833.14</v>
      </c>
      <c r="CH96" s="534">
        <v>6.22</v>
      </c>
      <c r="CI96" s="537">
        <v>5.83</v>
      </c>
      <c r="CJ96" s="500">
        <f t="shared" si="413"/>
        <v>99.52</v>
      </c>
      <c r="CK96" s="404">
        <f t="shared" si="414"/>
        <v>104.94</v>
      </c>
      <c r="CL96" s="534"/>
      <c r="CM96" s="537"/>
      <c r="CN96" s="500">
        <f t="shared" si="415"/>
        <v>0</v>
      </c>
      <c r="CO96" s="404">
        <f t="shared" si="416"/>
        <v>0</v>
      </c>
      <c r="CP96" s="500">
        <f t="shared" si="417"/>
        <v>5.3722099447513809</v>
      </c>
      <c r="CQ96" s="237">
        <f t="shared" si="418"/>
        <v>5.4539534883720924</v>
      </c>
      <c r="CR96" s="500">
        <f t="shared" si="419"/>
        <v>972.36999999999989</v>
      </c>
      <c r="CS96" s="404">
        <f t="shared" si="420"/>
        <v>938.07999999999993</v>
      </c>
      <c r="CT96" s="538">
        <v>146.5898787878788</v>
      </c>
      <c r="CU96" s="537">
        <v>150.84</v>
      </c>
      <c r="CV96" s="500">
        <f t="shared" si="421"/>
        <v>24187.33</v>
      </c>
      <c r="CW96" s="404">
        <f t="shared" si="422"/>
        <v>23229.360000000001</v>
      </c>
      <c r="CX96" s="538">
        <v>145.644375</v>
      </c>
      <c r="CY96" s="537">
        <v>116.54</v>
      </c>
      <c r="CZ96" s="500">
        <f t="shared" si="423"/>
        <v>2330.31</v>
      </c>
      <c r="DA96" s="404">
        <f t="shared" si="424"/>
        <v>2097.7200000000003</v>
      </c>
      <c r="DB96" s="538"/>
      <c r="DC96" s="537"/>
      <c r="DD96" s="500">
        <f t="shared" si="425"/>
        <v>0</v>
      </c>
      <c r="DE96" s="404">
        <f t="shared" si="426"/>
        <v>0</v>
      </c>
      <c r="DF96" s="500">
        <f t="shared" si="427"/>
        <v>146.50629834254144</v>
      </c>
      <c r="DG96" s="404">
        <f t="shared" si="428"/>
        <v>147.25046511627909</v>
      </c>
      <c r="DH96" s="500">
        <f t="shared" si="429"/>
        <v>26517.64</v>
      </c>
      <c r="DI96" s="404">
        <f t="shared" si="430"/>
        <v>25327.08</v>
      </c>
      <c r="DJ96" s="500">
        <f t="shared" si="431"/>
        <v>193</v>
      </c>
      <c r="DK96" s="404">
        <f t="shared" si="432"/>
        <v>179</v>
      </c>
      <c r="DL96" s="500">
        <f t="shared" si="433"/>
        <v>193</v>
      </c>
      <c r="DM96" s="404">
        <f t="shared" si="434"/>
        <v>179</v>
      </c>
      <c r="DN96" s="236">
        <f t="shared" si="435"/>
        <v>5.3387046632124351</v>
      </c>
      <c r="DO96" s="237">
        <f t="shared" si="436"/>
        <v>5.4585474860335195</v>
      </c>
      <c r="DP96" s="500">
        <f t="shared" si="437"/>
        <v>1030.3699999999999</v>
      </c>
      <c r="DQ96" s="404">
        <f t="shared" si="438"/>
        <v>977.08</v>
      </c>
      <c r="DR96" s="500">
        <f t="shared" si="439"/>
        <v>146.26238341968912</v>
      </c>
      <c r="DS96" s="404">
        <f t="shared" si="440"/>
        <v>147.28536312849164</v>
      </c>
      <c r="DT96" s="500">
        <f t="shared" si="441"/>
        <v>28228.639999999999</v>
      </c>
      <c r="DU96" s="404">
        <f t="shared" si="442"/>
        <v>26364.080000000002</v>
      </c>
      <c r="DV96" s="538">
        <v>218</v>
      </c>
      <c r="DW96" s="539">
        <v>219</v>
      </c>
      <c r="DX96" s="500">
        <f t="shared" si="443"/>
        <v>218</v>
      </c>
      <c r="DY96" s="404">
        <f t="shared" si="444"/>
        <v>219</v>
      </c>
      <c r="DZ96" s="538">
        <v>128</v>
      </c>
      <c r="EA96" s="539">
        <v>119</v>
      </c>
      <c r="EB96" s="500">
        <f t="shared" si="445"/>
        <v>128</v>
      </c>
      <c r="EC96" s="404">
        <f t="shared" si="446"/>
        <v>119</v>
      </c>
      <c r="ED96" s="538"/>
      <c r="EE96" s="539"/>
      <c r="EF96" s="500">
        <f t="shared" si="447"/>
        <v>0</v>
      </c>
      <c r="EG96" s="404">
        <f t="shared" si="448"/>
        <v>0</v>
      </c>
      <c r="EH96" s="500">
        <f t="shared" si="449"/>
        <v>346</v>
      </c>
      <c r="EI96" s="404">
        <f t="shared" si="450"/>
        <v>338</v>
      </c>
      <c r="EJ96" s="500">
        <f t="shared" si="451"/>
        <v>346</v>
      </c>
      <c r="EK96" s="404">
        <f t="shared" si="452"/>
        <v>338</v>
      </c>
      <c r="EL96" s="534">
        <v>3.1</v>
      </c>
      <c r="EM96" s="540">
        <v>3.39</v>
      </c>
      <c r="EN96" s="500">
        <f t="shared" si="453"/>
        <v>675.80000000000007</v>
      </c>
      <c r="EO96" s="404">
        <f t="shared" si="454"/>
        <v>742.41000000000008</v>
      </c>
      <c r="EP96" s="534">
        <v>3</v>
      </c>
      <c r="EQ96" s="540">
        <v>3.43</v>
      </c>
      <c r="ER96" s="500">
        <f t="shared" si="455"/>
        <v>384</v>
      </c>
      <c r="ES96" s="404">
        <f t="shared" si="456"/>
        <v>408.17</v>
      </c>
      <c r="ET96" s="534"/>
      <c r="EU96" s="540"/>
      <c r="EV96" s="500">
        <f t="shared" si="457"/>
        <v>0</v>
      </c>
      <c r="EW96" s="404">
        <f t="shared" si="458"/>
        <v>0</v>
      </c>
      <c r="EX96" s="236">
        <f t="shared" si="459"/>
        <v>3.0630057803468214</v>
      </c>
      <c r="EY96" s="237">
        <f t="shared" si="460"/>
        <v>3.4040828402366867</v>
      </c>
      <c r="EZ96" s="500">
        <f t="shared" si="461"/>
        <v>1059.8000000000002</v>
      </c>
      <c r="FA96" s="404">
        <f t="shared" si="462"/>
        <v>1150.5800000000002</v>
      </c>
      <c r="FB96" s="538">
        <v>80.2094495412844</v>
      </c>
      <c r="FC96" s="540">
        <v>83.88</v>
      </c>
      <c r="FD96" s="500">
        <f t="shared" si="463"/>
        <v>17485.66</v>
      </c>
      <c r="FE96" s="404">
        <f t="shared" si="464"/>
        <v>18369.719999999998</v>
      </c>
      <c r="FF96" s="538">
        <v>55.973906249999999</v>
      </c>
      <c r="FG96" s="540">
        <v>64.34</v>
      </c>
      <c r="FH96" s="500">
        <f t="shared" si="465"/>
        <v>7164.66</v>
      </c>
      <c r="FI96" s="404">
        <f t="shared" si="466"/>
        <v>7656.46</v>
      </c>
      <c r="FJ96" s="538"/>
      <c r="FK96" s="540"/>
      <c r="FL96" s="500">
        <f t="shared" si="467"/>
        <v>0</v>
      </c>
      <c r="FM96" s="404">
        <f t="shared" si="468"/>
        <v>0</v>
      </c>
      <c r="FN96" s="500">
        <f t="shared" si="469"/>
        <v>71.243699421965317</v>
      </c>
      <c r="FO96" s="404">
        <f t="shared" si="470"/>
        <v>77.000532544378686</v>
      </c>
      <c r="FP96" s="500">
        <f t="shared" si="471"/>
        <v>24650.32</v>
      </c>
      <c r="FQ96" s="404">
        <f t="shared" si="472"/>
        <v>26026.179999999997</v>
      </c>
      <c r="FR96" s="538">
        <v>0</v>
      </c>
      <c r="FS96" s="541">
        <v>0</v>
      </c>
      <c r="FT96" s="500">
        <f t="shared" si="473"/>
        <v>0</v>
      </c>
      <c r="FU96" s="404">
        <f t="shared" si="474"/>
        <v>0</v>
      </c>
      <c r="FV96" s="534"/>
      <c r="FW96" s="542"/>
      <c r="FX96" s="500">
        <f t="shared" si="475"/>
        <v>0</v>
      </c>
      <c r="FY96" s="404">
        <f t="shared" si="476"/>
        <v>0</v>
      </c>
      <c r="FZ96" s="534">
        <v>0</v>
      </c>
      <c r="GA96" s="542"/>
      <c r="GB96" s="500">
        <f t="shared" si="477"/>
        <v>0</v>
      </c>
      <c r="GC96" s="404">
        <f t="shared" si="478"/>
        <v>0</v>
      </c>
      <c r="GD96" s="510">
        <f t="shared" si="479"/>
        <v>393</v>
      </c>
      <c r="GE96" s="404">
        <f t="shared" si="480"/>
        <v>378</v>
      </c>
      <c r="GF96" s="500">
        <f t="shared" si="481"/>
        <v>393</v>
      </c>
      <c r="GG96" s="404">
        <f t="shared" si="482"/>
        <v>378</v>
      </c>
      <c r="GH96" s="500">
        <f t="shared" si="483"/>
        <v>1598.65</v>
      </c>
      <c r="GI96" s="404">
        <f t="shared" si="484"/>
        <v>1605.5500000000002</v>
      </c>
      <c r="GJ96" s="500">
        <f t="shared" si="485"/>
        <v>43077.990000000005</v>
      </c>
      <c r="GK96" s="404">
        <f t="shared" si="486"/>
        <v>42337.08</v>
      </c>
      <c r="GL96" s="510">
        <f t="shared" si="487"/>
        <v>146</v>
      </c>
      <c r="GM96" s="404">
        <f t="shared" si="488"/>
        <v>139</v>
      </c>
      <c r="GN96" s="500">
        <f t="shared" si="489"/>
        <v>146</v>
      </c>
      <c r="GO96" s="404">
        <f t="shared" si="490"/>
        <v>139</v>
      </c>
      <c r="GP96" s="500">
        <f t="shared" si="491"/>
        <v>491.52</v>
      </c>
      <c r="GQ96" s="404">
        <f t="shared" si="492"/>
        <v>522.11</v>
      </c>
      <c r="GR96" s="500">
        <f t="shared" si="493"/>
        <v>9800.9699999999993</v>
      </c>
      <c r="GS96" s="404">
        <f t="shared" si="494"/>
        <v>10053.18</v>
      </c>
      <c r="GT96" s="510">
        <f t="shared" si="495"/>
        <v>539</v>
      </c>
      <c r="GU96" s="404">
        <f t="shared" si="496"/>
        <v>517</v>
      </c>
      <c r="GV96" s="500">
        <f t="shared" si="497"/>
        <v>539</v>
      </c>
      <c r="GW96" s="404">
        <f t="shared" si="498"/>
        <v>517</v>
      </c>
      <c r="GX96" s="500">
        <f t="shared" si="499"/>
        <v>2090.17</v>
      </c>
      <c r="GY96" s="404">
        <f t="shared" si="500"/>
        <v>2127.6600000000003</v>
      </c>
      <c r="GZ96" s="500">
        <f t="shared" si="501"/>
        <v>52878.960000000006</v>
      </c>
      <c r="HA96" s="404">
        <f t="shared" si="502"/>
        <v>52390.26</v>
      </c>
      <c r="HB96" s="510">
        <f t="shared" si="503"/>
        <v>0</v>
      </c>
      <c r="HC96" s="404">
        <f t="shared" si="504"/>
        <v>0</v>
      </c>
      <c r="HD96" s="500">
        <f t="shared" si="505"/>
        <v>0</v>
      </c>
      <c r="HE96" s="404">
        <f t="shared" si="506"/>
        <v>0</v>
      </c>
      <c r="HF96" s="500" t="str">
        <f t="shared" si="507"/>
        <v/>
      </c>
      <c r="HG96" s="404" t="str">
        <f t="shared" si="508"/>
        <v/>
      </c>
      <c r="HH96" s="500" t="str">
        <f t="shared" si="509"/>
        <v/>
      </c>
      <c r="HI96" s="404" t="str">
        <f t="shared" si="510"/>
        <v/>
      </c>
      <c r="HJ96" s="510">
        <f t="shared" si="511"/>
        <v>2090.17</v>
      </c>
      <c r="HK96" s="404">
        <f t="shared" si="512"/>
        <v>2127.6600000000003</v>
      </c>
      <c r="HL96" s="500">
        <f t="shared" si="513"/>
        <v>52878.96</v>
      </c>
      <c r="HM96" s="404">
        <f t="shared" si="514"/>
        <v>52390.259999999995</v>
      </c>
    </row>
    <row r="97" spans="1:221">
      <c r="A97" s="527" t="s">
        <v>540</v>
      </c>
      <c r="B97" s="528" t="s">
        <v>737</v>
      </c>
      <c r="C97" s="529"/>
      <c r="D97" s="530">
        <v>140960</v>
      </c>
      <c r="E97" s="531">
        <v>5</v>
      </c>
      <c r="F97" s="422">
        <v>443</v>
      </c>
      <c r="G97" s="532">
        <v>492</v>
      </c>
      <c r="H97" s="422">
        <v>1</v>
      </c>
      <c r="I97" s="532">
        <v>5</v>
      </c>
      <c r="J97" s="500">
        <f t="shared" si="365"/>
        <v>442</v>
      </c>
      <c r="K97" s="404">
        <f t="shared" si="366"/>
        <v>487</v>
      </c>
      <c r="L97" s="422">
        <v>120</v>
      </c>
      <c r="M97" s="533"/>
      <c r="N97" s="500">
        <f t="shared" si="367"/>
        <v>442</v>
      </c>
      <c r="O97" s="404">
        <f t="shared" si="368"/>
        <v>487</v>
      </c>
      <c r="P97" s="500">
        <f t="shared" si="369"/>
        <v>442</v>
      </c>
      <c r="Q97" s="404">
        <f t="shared" si="370"/>
        <v>487</v>
      </c>
      <c r="R97" s="422">
        <v>1</v>
      </c>
      <c r="S97" s="532">
        <v>2</v>
      </c>
      <c r="T97" s="500">
        <f t="shared" si="371"/>
        <v>1</v>
      </c>
      <c r="U97" s="404">
        <f t="shared" si="372"/>
        <v>2</v>
      </c>
      <c r="V97" s="422">
        <v>1</v>
      </c>
      <c r="W97" s="532">
        <v>1</v>
      </c>
      <c r="X97" s="500">
        <f t="shared" si="373"/>
        <v>1</v>
      </c>
      <c r="Y97" s="404">
        <f t="shared" si="374"/>
        <v>1</v>
      </c>
      <c r="Z97" s="422"/>
      <c r="AA97" s="532"/>
      <c r="AB97" s="500">
        <f t="shared" si="375"/>
        <v>0</v>
      </c>
      <c r="AC97" s="404">
        <f t="shared" si="376"/>
        <v>0</v>
      </c>
      <c r="AD97" s="500">
        <f t="shared" si="377"/>
        <v>2</v>
      </c>
      <c r="AE97" s="404">
        <f t="shared" si="378"/>
        <v>3</v>
      </c>
      <c r="AF97" s="500">
        <f t="shared" si="379"/>
        <v>2</v>
      </c>
      <c r="AG97" s="404">
        <f t="shared" si="380"/>
        <v>3</v>
      </c>
      <c r="AH97" s="534">
        <v>5</v>
      </c>
      <c r="AI97" s="535">
        <v>3</v>
      </c>
      <c r="AJ97" s="500">
        <f t="shared" si="381"/>
        <v>5</v>
      </c>
      <c r="AK97" s="404">
        <f t="shared" si="382"/>
        <v>6</v>
      </c>
      <c r="AL97" s="534">
        <v>5</v>
      </c>
      <c r="AM97" s="535">
        <v>5</v>
      </c>
      <c r="AN97" s="500">
        <f t="shared" si="383"/>
        <v>5</v>
      </c>
      <c r="AO97" s="404">
        <f t="shared" si="384"/>
        <v>5</v>
      </c>
      <c r="AP97" s="534"/>
      <c r="AQ97" s="535"/>
      <c r="AR97" s="500">
        <f t="shared" si="385"/>
        <v>0</v>
      </c>
      <c r="AS97" s="404">
        <f t="shared" si="386"/>
        <v>0</v>
      </c>
      <c r="AT97" s="236">
        <f t="shared" si="387"/>
        <v>5</v>
      </c>
      <c r="AU97" s="237">
        <f t="shared" si="388"/>
        <v>3.6666666666666665</v>
      </c>
      <c r="AV97" s="500">
        <f t="shared" si="389"/>
        <v>10</v>
      </c>
      <c r="AW97" s="404">
        <f t="shared" si="390"/>
        <v>11</v>
      </c>
      <c r="AX97" s="422">
        <v>158</v>
      </c>
      <c r="AY97" s="536">
        <v>135.5</v>
      </c>
      <c r="AZ97" s="500">
        <f t="shared" si="391"/>
        <v>158</v>
      </c>
      <c r="BA97" s="404">
        <f t="shared" si="392"/>
        <v>271</v>
      </c>
      <c r="BB97" s="422">
        <v>149</v>
      </c>
      <c r="BC97" s="536">
        <v>174</v>
      </c>
      <c r="BD97" s="500">
        <f t="shared" si="393"/>
        <v>149</v>
      </c>
      <c r="BE97" s="404">
        <f t="shared" si="394"/>
        <v>174</v>
      </c>
      <c r="BF97" s="422"/>
      <c r="BG97" s="536"/>
      <c r="BH97" s="500">
        <f t="shared" si="395"/>
        <v>0</v>
      </c>
      <c r="BI97" s="404">
        <f t="shared" si="396"/>
        <v>0</v>
      </c>
      <c r="BJ97" s="500">
        <f t="shared" si="397"/>
        <v>153.5</v>
      </c>
      <c r="BK97" s="404">
        <f t="shared" si="398"/>
        <v>148.33333333333334</v>
      </c>
      <c r="BL97" s="500">
        <f t="shared" si="399"/>
        <v>307</v>
      </c>
      <c r="BM97" s="404">
        <f t="shared" si="400"/>
        <v>445</v>
      </c>
      <c r="BN97" s="422">
        <v>287</v>
      </c>
      <c r="BO97" s="533">
        <v>331</v>
      </c>
      <c r="BP97" s="500">
        <f t="shared" si="401"/>
        <v>287</v>
      </c>
      <c r="BQ97" s="404">
        <f t="shared" si="402"/>
        <v>331</v>
      </c>
      <c r="BR97" s="422">
        <v>21</v>
      </c>
      <c r="BS97" s="533">
        <v>25</v>
      </c>
      <c r="BT97" s="500">
        <f t="shared" si="403"/>
        <v>21</v>
      </c>
      <c r="BU97" s="404">
        <f t="shared" si="404"/>
        <v>25</v>
      </c>
      <c r="BV97" s="422"/>
      <c r="BW97" s="533"/>
      <c r="BX97" s="500">
        <f t="shared" si="405"/>
        <v>0</v>
      </c>
      <c r="BY97" s="404">
        <f t="shared" si="406"/>
        <v>0</v>
      </c>
      <c r="BZ97" s="500">
        <f t="shared" si="407"/>
        <v>308</v>
      </c>
      <c r="CA97" s="404">
        <f t="shared" si="408"/>
        <v>356</v>
      </c>
      <c r="CB97" s="500">
        <f t="shared" si="409"/>
        <v>308</v>
      </c>
      <c r="CC97" s="404">
        <f t="shared" si="410"/>
        <v>356</v>
      </c>
      <c r="CD97" s="534">
        <v>5.3</v>
      </c>
      <c r="CE97" s="537">
        <v>5.32</v>
      </c>
      <c r="CF97" s="500">
        <f t="shared" si="411"/>
        <v>1521.1</v>
      </c>
      <c r="CG97" s="404">
        <f t="shared" si="412"/>
        <v>1760.92</v>
      </c>
      <c r="CH97" s="534">
        <v>6</v>
      </c>
      <c r="CI97" s="537">
        <v>5.86</v>
      </c>
      <c r="CJ97" s="500">
        <f t="shared" si="413"/>
        <v>126</v>
      </c>
      <c r="CK97" s="404">
        <f t="shared" si="414"/>
        <v>146.5</v>
      </c>
      <c r="CL97" s="534"/>
      <c r="CM97" s="537"/>
      <c r="CN97" s="500">
        <f t="shared" si="415"/>
        <v>0</v>
      </c>
      <c r="CO97" s="404">
        <f t="shared" si="416"/>
        <v>0</v>
      </c>
      <c r="CP97" s="500">
        <f t="shared" si="417"/>
        <v>5.3477272727272727</v>
      </c>
      <c r="CQ97" s="237">
        <f t="shared" si="418"/>
        <v>5.3579213483146066</v>
      </c>
      <c r="CR97" s="500">
        <f t="shared" si="419"/>
        <v>1647.1</v>
      </c>
      <c r="CS97" s="404">
        <f t="shared" si="420"/>
        <v>1907.42</v>
      </c>
      <c r="CT97" s="538">
        <v>149.03714285714287</v>
      </c>
      <c r="CU97" s="537">
        <v>152.91999999999999</v>
      </c>
      <c r="CV97" s="500">
        <f t="shared" si="421"/>
        <v>42773.66</v>
      </c>
      <c r="CW97" s="404">
        <f t="shared" si="422"/>
        <v>50616.52</v>
      </c>
      <c r="CX97" s="538">
        <v>140.52380952380952</v>
      </c>
      <c r="CY97" s="537">
        <v>169.13</v>
      </c>
      <c r="CZ97" s="500">
        <f t="shared" si="423"/>
        <v>2951</v>
      </c>
      <c r="DA97" s="404">
        <f t="shared" si="424"/>
        <v>4228.25</v>
      </c>
      <c r="DB97" s="538"/>
      <c r="DC97" s="537"/>
      <c r="DD97" s="500">
        <f t="shared" si="425"/>
        <v>0</v>
      </c>
      <c r="DE97" s="404">
        <f t="shared" si="426"/>
        <v>0</v>
      </c>
      <c r="DF97" s="500">
        <f t="shared" si="427"/>
        <v>148.45668831168831</v>
      </c>
      <c r="DG97" s="404">
        <f t="shared" si="428"/>
        <v>154.05834269662921</v>
      </c>
      <c r="DH97" s="500">
        <f t="shared" si="429"/>
        <v>45724.659999999996</v>
      </c>
      <c r="DI97" s="404">
        <f t="shared" si="430"/>
        <v>54844.77</v>
      </c>
      <c r="DJ97" s="500">
        <f t="shared" si="431"/>
        <v>310</v>
      </c>
      <c r="DK97" s="404">
        <f t="shared" si="432"/>
        <v>359</v>
      </c>
      <c r="DL97" s="500">
        <f t="shared" si="433"/>
        <v>310</v>
      </c>
      <c r="DM97" s="404">
        <f t="shared" si="434"/>
        <v>359</v>
      </c>
      <c r="DN97" s="236">
        <f t="shared" si="435"/>
        <v>5.3454838709677412</v>
      </c>
      <c r="DO97" s="237">
        <f t="shared" si="436"/>
        <v>5.343788300835655</v>
      </c>
      <c r="DP97" s="500">
        <f t="shared" si="437"/>
        <v>1657.0999999999997</v>
      </c>
      <c r="DQ97" s="404">
        <f t="shared" si="438"/>
        <v>1918.42</v>
      </c>
      <c r="DR97" s="500">
        <f t="shared" si="439"/>
        <v>148.4892258064516</v>
      </c>
      <c r="DS97" s="404">
        <f t="shared" si="440"/>
        <v>154.01050139275765</v>
      </c>
      <c r="DT97" s="500">
        <f t="shared" si="441"/>
        <v>46031.659999999996</v>
      </c>
      <c r="DU97" s="404">
        <f t="shared" si="442"/>
        <v>55289.77</v>
      </c>
      <c r="DV97" s="538">
        <v>107</v>
      </c>
      <c r="DW97" s="539">
        <v>105</v>
      </c>
      <c r="DX97" s="500">
        <f t="shared" si="443"/>
        <v>107</v>
      </c>
      <c r="DY97" s="404">
        <f t="shared" si="444"/>
        <v>105</v>
      </c>
      <c r="DZ97" s="538">
        <v>22</v>
      </c>
      <c r="EA97" s="539">
        <v>23</v>
      </c>
      <c r="EB97" s="500">
        <f t="shared" si="445"/>
        <v>22</v>
      </c>
      <c r="EC97" s="404">
        <f t="shared" si="446"/>
        <v>23</v>
      </c>
      <c r="ED97" s="538"/>
      <c r="EE97" s="539"/>
      <c r="EF97" s="500">
        <f t="shared" si="447"/>
        <v>0</v>
      </c>
      <c r="EG97" s="404">
        <f t="shared" si="448"/>
        <v>0</v>
      </c>
      <c r="EH97" s="500">
        <f t="shared" si="449"/>
        <v>129</v>
      </c>
      <c r="EI97" s="404">
        <f t="shared" si="450"/>
        <v>128</v>
      </c>
      <c r="EJ97" s="500">
        <f t="shared" si="451"/>
        <v>129</v>
      </c>
      <c r="EK97" s="404">
        <f t="shared" si="452"/>
        <v>128</v>
      </c>
      <c r="EL97" s="534">
        <v>3.8</v>
      </c>
      <c r="EM97" s="540">
        <v>3.87</v>
      </c>
      <c r="EN97" s="500">
        <f t="shared" si="453"/>
        <v>406.59999999999997</v>
      </c>
      <c r="EO97" s="404">
        <f t="shared" si="454"/>
        <v>406.35</v>
      </c>
      <c r="EP97" s="534">
        <v>4.5999999999999996</v>
      </c>
      <c r="EQ97" s="540">
        <v>4.33</v>
      </c>
      <c r="ER97" s="500">
        <f t="shared" si="455"/>
        <v>101.19999999999999</v>
      </c>
      <c r="ES97" s="404">
        <f t="shared" si="456"/>
        <v>99.59</v>
      </c>
      <c r="ET97" s="534"/>
      <c r="EU97" s="540"/>
      <c r="EV97" s="500">
        <f t="shared" si="457"/>
        <v>0</v>
      </c>
      <c r="EW97" s="404">
        <f t="shared" si="458"/>
        <v>0</v>
      </c>
      <c r="EX97" s="236">
        <f t="shared" si="459"/>
        <v>3.9364341085271315</v>
      </c>
      <c r="EY97" s="237">
        <f t="shared" si="460"/>
        <v>3.9526562500000004</v>
      </c>
      <c r="EZ97" s="500">
        <f t="shared" si="461"/>
        <v>507.79999999999995</v>
      </c>
      <c r="FA97" s="404">
        <f t="shared" si="462"/>
        <v>505.94000000000005</v>
      </c>
      <c r="FB97" s="538">
        <v>102.27102803738319</v>
      </c>
      <c r="FC97" s="540">
        <v>103.58</v>
      </c>
      <c r="FD97" s="500">
        <f t="shared" si="463"/>
        <v>10943.000000000002</v>
      </c>
      <c r="FE97" s="404">
        <f t="shared" si="464"/>
        <v>10875.9</v>
      </c>
      <c r="FF97" s="538">
        <v>107.90909090909091</v>
      </c>
      <c r="FG97" s="540">
        <v>103.13</v>
      </c>
      <c r="FH97" s="500">
        <f t="shared" si="465"/>
        <v>2374</v>
      </c>
      <c r="FI97" s="404">
        <f t="shared" si="466"/>
        <v>2371.9899999999998</v>
      </c>
      <c r="FJ97" s="538"/>
      <c r="FK97" s="540"/>
      <c r="FL97" s="500">
        <f t="shared" si="467"/>
        <v>0</v>
      </c>
      <c r="FM97" s="404">
        <f t="shared" si="468"/>
        <v>0</v>
      </c>
      <c r="FN97" s="500">
        <f t="shared" si="469"/>
        <v>103.2325581395349</v>
      </c>
      <c r="FO97" s="404">
        <f t="shared" si="470"/>
        <v>103.499140625</v>
      </c>
      <c r="FP97" s="500">
        <f t="shared" si="471"/>
        <v>13317.000000000002</v>
      </c>
      <c r="FQ97" s="404">
        <f t="shared" si="472"/>
        <v>13247.89</v>
      </c>
      <c r="FR97" s="538">
        <v>3</v>
      </c>
      <c r="FS97" s="541">
        <v>0</v>
      </c>
      <c r="FT97" s="500">
        <f t="shared" si="473"/>
        <v>3</v>
      </c>
      <c r="FU97" s="404">
        <f t="shared" si="474"/>
        <v>0</v>
      </c>
      <c r="FV97" s="534"/>
      <c r="FW97" s="542"/>
      <c r="FX97" s="500">
        <f t="shared" si="475"/>
        <v>0</v>
      </c>
      <c r="FY97" s="404">
        <f t="shared" si="476"/>
        <v>0</v>
      </c>
      <c r="FZ97" s="534">
        <v>146.33000000000001</v>
      </c>
      <c r="GA97" s="542"/>
      <c r="GB97" s="500">
        <f t="shared" si="477"/>
        <v>438.99</v>
      </c>
      <c r="GC97" s="404">
        <f t="shared" si="478"/>
        <v>0</v>
      </c>
      <c r="GD97" s="510">
        <f t="shared" si="479"/>
        <v>395</v>
      </c>
      <c r="GE97" s="404">
        <f t="shared" si="480"/>
        <v>438</v>
      </c>
      <c r="GF97" s="500">
        <f t="shared" si="481"/>
        <v>395</v>
      </c>
      <c r="GG97" s="404">
        <f t="shared" si="482"/>
        <v>438</v>
      </c>
      <c r="GH97" s="500">
        <f t="shared" si="483"/>
        <v>1932.6999999999998</v>
      </c>
      <c r="GI97" s="404">
        <f t="shared" si="484"/>
        <v>2173.27</v>
      </c>
      <c r="GJ97" s="500">
        <f t="shared" si="485"/>
        <v>53874.66</v>
      </c>
      <c r="GK97" s="404">
        <f t="shared" si="486"/>
        <v>61763.42</v>
      </c>
      <c r="GL97" s="510">
        <f t="shared" si="487"/>
        <v>44</v>
      </c>
      <c r="GM97" s="404">
        <f t="shared" si="488"/>
        <v>49</v>
      </c>
      <c r="GN97" s="500">
        <f t="shared" si="489"/>
        <v>44</v>
      </c>
      <c r="GO97" s="404">
        <f t="shared" si="490"/>
        <v>49</v>
      </c>
      <c r="GP97" s="500">
        <f t="shared" si="491"/>
        <v>232.2</v>
      </c>
      <c r="GQ97" s="404">
        <f t="shared" si="492"/>
        <v>251.09</v>
      </c>
      <c r="GR97" s="500">
        <f t="shared" si="493"/>
        <v>5474</v>
      </c>
      <c r="GS97" s="404">
        <f t="shared" si="494"/>
        <v>6774.24</v>
      </c>
      <c r="GT97" s="510">
        <f t="shared" si="495"/>
        <v>439</v>
      </c>
      <c r="GU97" s="404">
        <f t="shared" si="496"/>
        <v>487</v>
      </c>
      <c r="GV97" s="500">
        <f t="shared" si="497"/>
        <v>439</v>
      </c>
      <c r="GW97" s="404">
        <f t="shared" si="498"/>
        <v>487</v>
      </c>
      <c r="GX97" s="500">
        <f t="shared" si="499"/>
        <v>2164.8999999999996</v>
      </c>
      <c r="GY97" s="404">
        <f t="shared" si="500"/>
        <v>2424.36</v>
      </c>
      <c r="GZ97" s="500">
        <f t="shared" si="501"/>
        <v>59348.66</v>
      </c>
      <c r="HA97" s="404">
        <f t="shared" si="502"/>
        <v>68537.66</v>
      </c>
      <c r="HB97" s="510">
        <f t="shared" si="503"/>
        <v>0</v>
      </c>
      <c r="HC97" s="404">
        <f t="shared" si="504"/>
        <v>0</v>
      </c>
      <c r="HD97" s="500">
        <f t="shared" si="505"/>
        <v>0</v>
      </c>
      <c r="HE97" s="404">
        <f t="shared" si="506"/>
        <v>0</v>
      </c>
      <c r="HF97" s="500" t="str">
        <f t="shared" si="507"/>
        <v/>
      </c>
      <c r="HG97" s="404" t="str">
        <f t="shared" si="508"/>
        <v/>
      </c>
      <c r="HH97" s="500" t="str">
        <f t="shared" si="509"/>
        <v/>
      </c>
      <c r="HI97" s="404" t="str">
        <f t="shared" si="510"/>
        <v/>
      </c>
      <c r="HJ97" s="510">
        <f t="shared" si="511"/>
        <v>2164.8999999999996</v>
      </c>
      <c r="HK97" s="404">
        <f t="shared" si="512"/>
        <v>2424.36</v>
      </c>
      <c r="HL97" s="500">
        <f t="shared" si="513"/>
        <v>59787.649999999994</v>
      </c>
      <c r="HM97" s="404">
        <f t="shared" si="514"/>
        <v>68537.66</v>
      </c>
    </row>
    <row r="98" spans="1:221">
      <c r="A98" s="548" t="s">
        <v>540</v>
      </c>
      <c r="B98" s="528" t="s">
        <v>738</v>
      </c>
      <c r="C98" s="543"/>
      <c r="D98" s="530">
        <v>139463</v>
      </c>
      <c r="E98" s="551">
        <v>6</v>
      </c>
      <c r="F98" s="422">
        <v>286</v>
      </c>
      <c r="G98" s="532">
        <v>367</v>
      </c>
      <c r="H98" s="422">
        <v>0</v>
      </c>
      <c r="I98" s="532">
        <v>2</v>
      </c>
      <c r="J98" s="500">
        <f t="shared" si="365"/>
        <v>286</v>
      </c>
      <c r="K98" s="404">
        <f t="shared" si="366"/>
        <v>365</v>
      </c>
      <c r="L98" s="422">
        <v>120</v>
      </c>
      <c r="M98" s="533"/>
      <c r="N98" s="500">
        <f t="shared" si="367"/>
        <v>286</v>
      </c>
      <c r="O98" s="404">
        <f t="shared" si="368"/>
        <v>365</v>
      </c>
      <c r="P98" s="500">
        <f t="shared" si="369"/>
        <v>286</v>
      </c>
      <c r="Q98" s="404">
        <f t="shared" si="370"/>
        <v>365</v>
      </c>
      <c r="R98" s="422">
        <v>5</v>
      </c>
      <c r="S98" s="532">
        <v>6</v>
      </c>
      <c r="T98" s="500">
        <f t="shared" si="371"/>
        <v>5</v>
      </c>
      <c r="U98" s="404">
        <f t="shared" si="372"/>
        <v>6</v>
      </c>
      <c r="V98" s="422">
        <v>5</v>
      </c>
      <c r="W98" s="532">
        <v>8</v>
      </c>
      <c r="X98" s="500">
        <f t="shared" si="373"/>
        <v>5</v>
      </c>
      <c r="Y98" s="404">
        <f t="shared" si="374"/>
        <v>8</v>
      </c>
      <c r="Z98" s="422"/>
      <c r="AA98" s="532"/>
      <c r="AB98" s="500">
        <f t="shared" si="375"/>
        <v>0</v>
      </c>
      <c r="AC98" s="404">
        <f t="shared" si="376"/>
        <v>0</v>
      </c>
      <c r="AD98" s="500">
        <f t="shared" si="377"/>
        <v>10</v>
      </c>
      <c r="AE98" s="404">
        <f t="shared" si="378"/>
        <v>14</v>
      </c>
      <c r="AF98" s="500">
        <f t="shared" si="379"/>
        <v>10</v>
      </c>
      <c r="AG98" s="404">
        <f t="shared" si="380"/>
        <v>14</v>
      </c>
      <c r="AH98" s="534">
        <v>4.8</v>
      </c>
      <c r="AI98" s="535">
        <v>6.42</v>
      </c>
      <c r="AJ98" s="500">
        <f t="shared" si="381"/>
        <v>24</v>
      </c>
      <c r="AK98" s="404">
        <f t="shared" si="382"/>
        <v>38.519999999999996</v>
      </c>
      <c r="AL98" s="534">
        <v>5.8</v>
      </c>
      <c r="AM98" s="535">
        <v>6.5</v>
      </c>
      <c r="AN98" s="500">
        <f t="shared" si="383"/>
        <v>29</v>
      </c>
      <c r="AO98" s="404">
        <f t="shared" si="384"/>
        <v>52</v>
      </c>
      <c r="AP98" s="534"/>
      <c r="AQ98" s="535"/>
      <c r="AR98" s="500">
        <f t="shared" si="385"/>
        <v>0</v>
      </c>
      <c r="AS98" s="404">
        <f t="shared" si="386"/>
        <v>0</v>
      </c>
      <c r="AT98" s="236">
        <f t="shared" si="387"/>
        <v>5.3</v>
      </c>
      <c r="AU98" s="237">
        <f t="shared" si="388"/>
        <v>6.4657142857142853</v>
      </c>
      <c r="AV98" s="500">
        <f t="shared" si="389"/>
        <v>53</v>
      </c>
      <c r="AW98" s="404">
        <f t="shared" si="390"/>
        <v>90.52</v>
      </c>
      <c r="AX98" s="422">
        <v>138</v>
      </c>
      <c r="AY98" s="536">
        <v>159.66999999999999</v>
      </c>
      <c r="AZ98" s="500">
        <f t="shared" si="391"/>
        <v>690</v>
      </c>
      <c r="BA98" s="404">
        <f t="shared" si="392"/>
        <v>958.02</v>
      </c>
      <c r="BB98" s="422">
        <v>126</v>
      </c>
      <c r="BC98" s="536">
        <v>127.5</v>
      </c>
      <c r="BD98" s="500">
        <f t="shared" si="393"/>
        <v>630</v>
      </c>
      <c r="BE98" s="404">
        <f t="shared" si="394"/>
        <v>1020</v>
      </c>
      <c r="BF98" s="422"/>
      <c r="BG98" s="536"/>
      <c r="BH98" s="500">
        <f t="shared" si="395"/>
        <v>0</v>
      </c>
      <c r="BI98" s="404">
        <f t="shared" si="396"/>
        <v>0</v>
      </c>
      <c r="BJ98" s="500">
        <f t="shared" si="397"/>
        <v>132</v>
      </c>
      <c r="BK98" s="404">
        <f t="shared" si="398"/>
        <v>141.28714285714287</v>
      </c>
      <c r="BL98" s="500">
        <f t="shared" si="399"/>
        <v>1320</v>
      </c>
      <c r="BM98" s="404">
        <f t="shared" si="400"/>
        <v>1978.0200000000002</v>
      </c>
      <c r="BN98" s="422">
        <v>124</v>
      </c>
      <c r="BO98" s="533">
        <v>188</v>
      </c>
      <c r="BP98" s="500">
        <f t="shared" si="401"/>
        <v>124</v>
      </c>
      <c r="BQ98" s="404">
        <f t="shared" si="402"/>
        <v>188</v>
      </c>
      <c r="BR98" s="422">
        <v>48</v>
      </c>
      <c r="BS98" s="533">
        <v>51</v>
      </c>
      <c r="BT98" s="500">
        <f t="shared" si="403"/>
        <v>48</v>
      </c>
      <c r="BU98" s="404">
        <f t="shared" si="404"/>
        <v>51</v>
      </c>
      <c r="BV98" s="422"/>
      <c r="BW98" s="533"/>
      <c r="BX98" s="500">
        <f t="shared" si="405"/>
        <v>0</v>
      </c>
      <c r="BY98" s="404">
        <f t="shared" si="406"/>
        <v>0</v>
      </c>
      <c r="BZ98" s="500">
        <f t="shared" si="407"/>
        <v>172</v>
      </c>
      <c r="CA98" s="404">
        <f t="shared" si="408"/>
        <v>239</v>
      </c>
      <c r="CB98" s="500">
        <f t="shared" si="409"/>
        <v>172</v>
      </c>
      <c r="CC98" s="404">
        <f t="shared" si="410"/>
        <v>239</v>
      </c>
      <c r="CD98" s="534">
        <v>5.79</v>
      </c>
      <c r="CE98" s="537">
        <v>5.98</v>
      </c>
      <c r="CF98" s="500">
        <f t="shared" si="411"/>
        <v>717.96</v>
      </c>
      <c r="CG98" s="404">
        <f t="shared" si="412"/>
        <v>1124.24</v>
      </c>
      <c r="CH98" s="534">
        <v>7.4</v>
      </c>
      <c r="CI98" s="537">
        <v>7.65</v>
      </c>
      <c r="CJ98" s="500">
        <f t="shared" si="413"/>
        <v>355.20000000000005</v>
      </c>
      <c r="CK98" s="404">
        <f t="shared" si="414"/>
        <v>390.15000000000003</v>
      </c>
      <c r="CL98" s="534"/>
      <c r="CM98" s="537"/>
      <c r="CN98" s="500">
        <f t="shared" si="415"/>
        <v>0</v>
      </c>
      <c r="CO98" s="404">
        <f t="shared" si="416"/>
        <v>0</v>
      </c>
      <c r="CP98" s="500">
        <f t="shared" si="417"/>
        <v>6.239302325581396</v>
      </c>
      <c r="CQ98" s="237">
        <f t="shared" si="418"/>
        <v>6.336359832635984</v>
      </c>
      <c r="CR98" s="500">
        <f t="shared" si="419"/>
        <v>1073.1600000000001</v>
      </c>
      <c r="CS98" s="404">
        <f t="shared" si="420"/>
        <v>1514.39</v>
      </c>
      <c r="CT98" s="538">
        <v>143.59935483870967</v>
      </c>
      <c r="CU98" s="537">
        <v>142.27000000000001</v>
      </c>
      <c r="CV98" s="500">
        <f t="shared" si="421"/>
        <v>17806.32</v>
      </c>
      <c r="CW98" s="404">
        <f t="shared" si="422"/>
        <v>26746.760000000002</v>
      </c>
      <c r="CX98" s="538">
        <v>151.74229166666666</v>
      </c>
      <c r="CY98" s="537">
        <v>147.88</v>
      </c>
      <c r="CZ98" s="500">
        <f t="shared" si="423"/>
        <v>7283.6299999999992</v>
      </c>
      <c r="DA98" s="404">
        <f t="shared" si="424"/>
        <v>7541.88</v>
      </c>
      <c r="DB98" s="538"/>
      <c r="DC98" s="537"/>
      <c r="DD98" s="500">
        <f t="shared" si="425"/>
        <v>0</v>
      </c>
      <c r="DE98" s="404">
        <f t="shared" si="426"/>
        <v>0</v>
      </c>
      <c r="DF98" s="500">
        <f t="shared" si="427"/>
        <v>145.87180232558137</v>
      </c>
      <c r="DG98" s="404">
        <f t="shared" si="428"/>
        <v>143.4671129707113</v>
      </c>
      <c r="DH98" s="500">
        <f t="shared" si="429"/>
        <v>25089.949999999997</v>
      </c>
      <c r="DI98" s="404">
        <f t="shared" si="430"/>
        <v>34288.639999999999</v>
      </c>
      <c r="DJ98" s="500">
        <f t="shared" si="431"/>
        <v>182</v>
      </c>
      <c r="DK98" s="404">
        <f t="shared" si="432"/>
        <v>253</v>
      </c>
      <c r="DL98" s="500">
        <f t="shared" si="433"/>
        <v>182</v>
      </c>
      <c r="DM98" s="404">
        <f t="shared" si="434"/>
        <v>253</v>
      </c>
      <c r="DN98" s="236">
        <f t="shared" si="435"/>
        <v>6.1876923076923083</v>
      </c>
      <c r="DO98" s="237">
        <f t="shared" si="436"/>
        <v>6.3435177865612653</v>
      </c>
      <c r="DP98" s="500">
        <f t="shared" si="437"/>
        <v>1126.1600000000001</v>
      </c>
      <c r="DQ98" s="404">
        <f t="shared" si="438"/>
        <v>1604.91</v>
      </c>
      <c r="DR98" s="500">
        <f t="shared" si="439"/>
        <v>145.10961538461538</v>
      </c>
      <c r="DS98" s="404">
        <f t="shared" si="440"/>
        <v>143.34648221343872</v>
      </c>
      <c r="DT98" s="500">
        <f t="shared" si="441"/>
        <v>26409.95</v>
      </c>
      <c r="DU98" s="404">
        <f t="shared" si="442"/>
        <v>36266.659999999996</v>
      </c>
      <c r="DV98" s="538">
        <v>71</v>
      </c>
      <c r="DW98" s="539">
        <v>62</v>
      </c>
      <c r="DX98" s="500">
        <f t="shared" si="443"/>
        <v>71</v>
      </c>
      <c r="DY98" s="404">
        <f t="shared" si="444"/>
        <v>62</v>
      </c>
      <c r="DZ98" s="538">
        <v>33</v>
      </c>
      <c r="EA98" s="539">
        <v>50</v>
      </c>
      <c r="EB98" s="500">
        <f t="shared" si="445"/>
        <v>33</v>
      </c>
      <c r="EC98" s="404">
        <f t="shared" si="446"/>
        <v>50</v>
      </c>
      <c r="ED98" s="538"/>
      <c r="EE98" s="539"/>
      <c r="EF98" s="500">
        <f t="shared" si="447"/>
        <v>0</v>
      </c>
      <c r="EG98" s="404">
        <f t="shared" si="448"/>
        <v>0</v>
      </c>
      <c r="EH98" s="500">
        <f t="shared" si="449"/>
        <v>104</v>
      </c>
      <c r="EI98" s="404">
        <f t="shared" si="450"/>
        <v>112</v>
      </c>
      <c r="EJ98" s="500">
        <f t="shared" si="451"/>
        <v>104</v>
      </c>
      <c r="EK98" s="404">
        <f t="shared" si="452"/>
        <v>112</v>
      </c>
      <c r="EL98" s="534">
        <v>4.3</v>
      </c>
      <c r="EM98" s="540">
        <v>4.9000000000000004</v>
      </c>
      <c r="EN98" s="500">
        <f t="shared" si="453"/>
        <v>305.3</v>
      </c>
      <c r="EO98" s="404">
        <f t="shared" si="454"/>
        <v>303.8</v>
      </c>
      <c r="EP98" s="534">
        <v>5.5</v>
      </c>
      <c r="EQ98" s="540">
        <v>4.79</v>
      </c>
      <c r="ER98" s="500">
        <f t="shared" si="455"/>
        <v>181.5</v>
      </c>
      <c r="ES98" s="404">
        <f t="shared" si="456"/>
        <v>239.5</v>
      </c>
      <c r="ET98" s="534"/>
      <c r="EU98" s="540"/>
      <c r="EV98" s="500">
        <f t="shared" si="457"/>
        <v>0</v>
      </c>
      <c r="EW98" s="404">
        <f t="shared" si="458"/>
        <v>0</v>
      </c>
      <c r="EX98" s="236">
        <f t="shared" si="459"/>
        <v>4.680769230769231</v>
      </c>
      <c r="EY98" s="237">
        <f t="shared" si="460"/>
        <v>4.8508928571428571</v>
      </c>
      <c r="EZ98" s="500">
        <f t="shared" si="461"/>
        <v>486.8</v>
      </c>
      <c r="FA98" s="404">
        <f t="shared" si="462"/>
        <v>543.29999999999995</v>
      </c>
      <c r="FB98" s="538">
        <v>112.1830985915493</v>
      </c>
      <c r="FC98" s="540">
        <v>106.96</v>
      </c>
      <c r="FD98" s="500">
        <f t="shared" si="463"/>
        <v>7965</v>
      </c>
      <c r="FE98" s="404">
        <f t="shared" si="464"/>
        <v>6631.5199999999995</v>
      </c>
      <c r="FF98" s="538">
        <v>119.1109090909091</v>
      </c>
      <c r="FG98" s="540">
        <v>102.01</v>
      </c>
      <c r="FH98" s="500">
        <f t="shared" si="465"/>
        <v>3930.6600000000003</v>
      </c>
      <c r="FI98" s="404">
        <f t="shared" si="466"/>
        <v>5100.5</v>
      </c>
      <c r="FJ98" s="538"/>
      <c r="FK98" s="540"/>
      <c r="FL98" s="500">
        <f t="shared" si="467"/>
        <v>0</v>
      </c>
      <c r="FM98" s="404">
        <f t="shared" si="468"/>
        <v>0</v>
      </c>
      <c r="FN98" s="500">
        <f t="shared" si="469"/>
        <v>114.38134615384615</v>
      </c>
      <c r="FO98" s="404">
        <f t="shared" si="470"/>
        <v>104.75017857142858</v>
      </c>
      <c r="FP98" s="500">
        <f t="shared" si="471"/>
        <v>11895.66</v>
      </c>
      <c r="FQ98" s="404">
        <f t="shared" si="472"/>
        <v>11732.02</v>
      </c>
      <c r="FR98" s="538">
        <v>0</v>
      </c>
      <c r="FS98" s="541">
        <v>0</v>
      </c>
      <c r="FT98" s="500">
        <f t="shared" si="473"/>
        <v>0</v>
      </c>
      <c r="FU98" s="404">
        <f t="shared" si="474"/>
        <v>0</v>
      </c>
      <c r="FV98" s="534"/>
      <c r="FW98" s="542"/>
      <c r="FX98" s="500">
        <f t="shared" si="475"/>
        <v>0</v>
      </c>
      <c r="FY98" s="404">
        <f t="shared" si="476"/>
        <v>0</v>
      </c>
      <c r="FZ98" s="534">
        <v>0</v>
      </c>
      <c r="GA98" s="542"/>
      <c r="GB98" s="500">
        <f t="shared" si="477"/>
        <v>0</v>
      </c>
      <c r="GC98" s="404">
        <f t="shared" si="478"/>
        <v>0</v>
      </c>
      <c r="GD98" s="510">
        <f t="shared" si="479"/>
        <v>200</v>
      </c>
      <c r="GE98" s="404">
        <f t="shared" si="480"/>
        <v>256</v>
      </c>
      <c r="GF98" s="500">
        <f t="shared" si="481"/>
        <v>200</v>
      </c>
      <c r="GG98" s="404">
        <f t="shared" si="482"/>
        <v>256</v>
      </c>
      <c r="GH98" s="500">
        <f t="shared" si="483"/>
        <v>1047.26</v>
      </c>
      <c r="GI98" s="404">
        <f t="shared" si="484"/>
        <v>1466.56</v>
      </c>
      <c r="GJ98" s="500">
        <f t="shared" si="485"/>
        <v>26461.32</v>
      </c>
      <c r="GK98" s="404">
        <f t="shared" si="486"/>
        <v>34336.300000000003</v>
      </c>
      <c r="GL98" s="510">
        <f t="shared" si="487"/>
        <v>86</v>
      </c>
      <c r="GM98" s="404">
        <f t="shared" si="488"/>
        <v>109</v>
      </c>
      <c r="GN98" s="500">
        <f t="shared" si="489"/>
        <v>86</v>
      </c>
      <c r="GO98" s="404">
        <f t="shared" si="490"/>
        <v>109</v>
      </c>
      <c r="GP98" s="500">
        <f t="shared" si="491"/>
        <v>565.70000000000005</v>
      </c>
      <c r="GQ98" s="404">
        <f t="shared" si="492"/>
        <v>681.65000000000009</v>
      </c>
      <c r="GR98" s="500">
        <f t="shared" si="493"/>
        <v>11844.289999999999</v>
      </c>
      <c r="GS98" s="404">
        <f t="shared" si="494"/>
        <v>13662.380000000001</v>
      </c>
      <c r="GT98" s="510">
        <f t="shared" si="495"/>
        <v>286</v>
      </c>
      <c r="GU98" s="404">
        <f t="shared" si="496"/>
        <v>365</v>
      </c>
      <c r="GV98" s="500">
        <f t="shared" si="497"/>
        <v>286</v>
      </c>
      <c r="GW98" s="404">
        <f t="shared" si="498"/>
        <v>365</v>
      </c>
      <c r="GX98" s="500">
        <f t="shared" si="499"/>
        <v>1612.96</v>
      </c>
      <c r="GY98" s="404">
        <f t="shared" si="500"/>
        <v>2148.21</v>
      </c>
      <c r="GZ98" s="500">
        <f t="shared" si="501"/>
        <v>38305.61</v>
      </c>
      <c r="HA98" s="404">
        <f t="shared" si="502"/>
        <v>47998.680000000008</v>
      </c>
      <c r="HB98" s="510">
        <f t="shared" si="503"/>
        <v>0</v>
      </c>
      <c r="HC98" s="404">
        <f t="shared" si="504"/>
        <v>0</v>
      </c>
      <c r="HD98" s="500">
        <f t="shared" si="505"/>
        <v>0</v>
      </c>
      <c r="HE98" s="404">
        <f t="shared" si="506"/>
        <v>0</v>
      </c>
      <c r="HF98" s="500" t="str">
        <f t="shared" si="507"/>
        <v/>
      </c>
      <c r="HG98" s="404" t="str">
        <f t="shared" si="508"/>
        <v/>
      </c>
      <c r="HH98" s="500" t="str">
        <f t="shared" si="509"/>
        <v/>
      </c>
      <c r="HI98" s="404" t="str">
        <f t="shared" si="510"/>
        <v/>
      </c>
      <c r="HJ98" s="510">
        <f t="shared" si="511"/>
        <v>1612.96</v>
      </c>
      <c r="HK98" s="404">
        <f t="shared" si="512"/>
        <v>2148.21</v>
      </c>
      <c r="HL98" s="500">
        <f t="shared" si="513"/>
        <v>38305.61</v>
      </c>
      <c r="HM98" s="404">
        <f t="shared" si="514"/>
        <v>47998.679999999993</v>
      </c>
    </row>
    <row r="99" spans="1:221">
      <c r="A99" s="548" t="s">
        <v>540</v>
      </c>
      <c r="B99" s="528" t="s">
        <v>739</v>
      </c>
      <c r="C99" s="543"/>
      <c r="D99" s="530">
        <v>447689</v>
      </c>
      <c r="E99" s="531">
        <v>6</v>
      </c>
      <c r="F99" s="422">
        <v>640</v>
      </c>
      <c r="G99" s="532">
        <v>814</v>
      </c>
      <c r="H99" s="422">
        <v>3</v>
      </c>
      <c r="I99" s="532">
        <v>2</v>
      </c>
      <c r="J99" s="500">
        <f t="shared" si="365"/>
        <v>637</v>
      </c>
      <c r="K99" s="404">
        <f t="shared" si="366"/>
        <v>812</v>
      </c>
      <c r="L99" s="422">
        <v>120</v>
      </c>
      <c r="M99" s="533"/>
      <c r="N99" s="500">
        <f t="shared" si="367"/>
        <v>637</v>
      </c>
      <c r="O99" s="404">
        <f t="shared" si="368"/>
        <v>812</v>
      </c>
      <c r="P99" s="500">
        <f t="shared" si="369"/>
        <v>637</v>
      </c>
      <c r="Q99" s="404">
        <f t="shared" si="370"/>
        <v>812</v>
      </c>
      <c r="R99" s="422">
        <v>2</v>
      </c>
      <c r="S99" s="532">
        <v>5</v>
      </c>
      <c r="T99" s="500">
        <f t="shared" si="371"/>
        <v>2</v>
      </c>
      <c r="U99" s="404">
        <f t="shared" si="372"/>
        <v>5</v>
      </c>
      <c r="V99" s="422">
        <v>0</v>
      </c>
      <c r="W99" s="532">
        <v>2</v>
      </c>
      <c r="X99" s="500">
        <f t="shared" si="373"/>
        <v>0</v>
      </c>
      <c r="Y99" s="404">
        <f t="shared" si="374"/>
        <v>2</v>
      </c>
      <c r="Z99" s="422"/>
      <c r="AA99" s="532"/>
      <c r="AB99" s="500">
        <f t="shared" si="375"/>
        <v>0</v>
      </c>
      <c r="AC99" s="404">
        <f t="shared" si="376"/>
        <v>0</v>
      </c>
      <c r="AD99" s="500">
        <f t="shared" si="377"/>
        <v>2</v>
      </c>
      <c r="AE99" s="404">
        <f t="shared" si="378"/>
        <v>7</v>
      </c>
      <c r="AF99" s="500">
        <f t="shared" si="379"/>
        <v>2</v>
      </c>
      <c r="AG99" s="404">
        <f t="shared" si="380"/>
        <v>7</v>
      </c>
      <c r="AH99" s="534">
        <v>3.5</v>
      </c>
      <c r="AI99" s="535">
        <v>3.5</v>
      </c>
      <c r="AJ99" s="500">
        <f t="shared" si="381"/>
        <v>7</v>
      </c>
      <c r="AK99" s="404">
        <f t="shared" si="382"/>
        <v>17.5</v>
      </c>
      <c r="AL99" s="534">
        <v>0</v>
      </c>
      <c r="AM99" s="535">
        <v>4.5</v>
      </c>
      <c r="AN99" s="500">
        <f t="shared" si="383"/>
        <v>0</v>
      </c>
      <c r="AO99" s="404">
        <f t="shared" si="384"/>
        <v>9</v>
      </c>
      <c r="AP99" s="534"/>
      <c r="AQ99" s="535"/>
      <c r="AR99" s="500">
        <f t="shared" si="385"/>
        <v>0</v>
      </c>
      <c r="AS99" s="404">
        <f t="shared" si="386"/>
        <v>0</v>
      </c>
      <c r="AT99" s="236">
        <f t="shared" si="387"/>
        <v>3.5</v>
      </c>
      <c r="AU99" s="237">
        <f t="shared" si="388"/>
        <v>3.7857142857142856</v>
      </c>
      <c r="AV99" s="500">
        <f t="shared" si="389"/>
        <v>7</v>
      </c>
      <c r="AW99" s="404">
        <f t="shared" si="390"/>
        <v>26.5</v>
      </c>
      <c r="AX99" s="422">
        <v>125.5</v>
      </c>
      <c r="AY99" s="536">
        <v>128</v>
      </c>
      <c r="AZ99" s="500">
        <f t="shared" si="391"/>
        <v>251</v>
      </c>
      <c r="BA99" s="404">
        <f t="shared" si="392"/>
        <v>640</v>
      </c>
      <c r="BB99" s="422">
        <v>0</v>
      </c>
      <c r="BC99" s="536">
        <v>146</v>
      </c>
      <c r="BD99" s="500">
        <f t="shared" si="393"/>
        <v>0</v>
      </c>
      <c r="BE99" s="404">
        <f t="shared" si="394"/>
        <v>292</v>
      </c>
      <c r="BF99" s="422"/>
      <c r="BG99" s="536"/>
      <c r="BH99" s="500">
        <f t="shared" si="395"/>
        <v>0</v>
      </c>
      <c r="BI99" s="404">
        <f t="shared" si="396"/>
        <v>0</v>
      </c>
      <c r="BJ99" s="500">
        <f t="shared" si="397"/>
        <v>125.5</v>
      </c>
      <c r="BK99" s="404">
        <f t="shared" si="398"/>
        <v>133.14285714285714</v>
      </c>
      <c r="BL99" s="500">
        <f t="shared" si="399"/>
        <v>251</v>
      </c>
      <c r="BM99" s="404">
        <f t="shared" si="400"/>
        <v>932</v>
      </c>
      <c r="BN99" s="422">
        <v>138</v>
      </c>
      <c r="BO99" s="533">
        <v>220</v>
      </c>
      <c r="BP99" s="500">
        <f t="shared" si="401"/>
        <v>138</v>
      </c>
      <c r="BQ99" s="404">
        <f t="shared" si="402"/>
        <v>220</v>
      </c>
      <c r="BR99" s="422">
        <v>20</v>
      </c>
      <c r="BS99" s="533">
        <v>38</v>
      </c>
      <c r="BT99" s="500">
        <f t="shared" si="403"/>
        <v>20</v>
      </c>
      <c r="BU99" s="404">
        <f t="shared" si="404"/>
        <v>38</v>
      </c>
      <c r="BV99" s="422"/>
      <c r="BW99" s="533"/>
      <c r="BX99" s="500">
        <f t="shared" si="405"/>
        <v>0</v>
      </c>
      <c r="BY99" s="404">
        <f t="shared" si="406"/>
        <v>0</v>
      </c>
      <c r="BZ99" s="500">
        <f t="shared" si="407"/>
        <v>158</v>
      </c>
      <c r="CA99" s="404">
        <f t="shared" si="408"/>
        <v>258</v>
      </c>
      <c r="CB99" s="500">
        <f t="shared" si="409"/>
        <v>158</v>
      </c>
      <c r="CC99" s="404">
        <f t="shared" si="410"/>
        <v>258</v>
      </c>
      <c r="CD99" s="534">
        <v>5</v>
      </c>
      <c r="CE99" s="537">
        <v>5.22</v>
      </c>
      <c r="CF99" s="500">
        <f t="shared" si="411"/>
        <v>690</v>
      </c>
      <c r="CG99" s="404">
        <f t="shared" si="412"/>
        <v>1148.3999999999999</v>
      </c>
      <c r="CH99" s="534">
        <v>5.18</v>
      </c>
      <c r="CI99" s="537">
        <v>5.34</v>
      </c>
      <c r="CJ99" s="500">
        <f t="shared" si="413"/>
        <v>103.6</v>
      </c>
      <c r="CK99" s="404">
        <f t="shared" si="414"/>
        <v>202.92</v>
      </c>
      <c r="CL99" s="534"/>
      <c r="CM99" s="537"/>
      <c r="CN99" s="500">
        <f t="shared" si="415"/>
        <v>0</v>
      </c>
      <c r="CO99" s="404">
        <f t="shared" si="416"/>
        <v>0</v>
      </c>
      <c r="CP99" s="500">
        <f t="shared" si="417"/>
        <v>5.0227848101265824</v>
      </c>
      <c r="CQ99" s="237">
        <f t="shared" si="418"/>
        <v>5.2376744186046507</v>
      </c>
      <c r="CR99" s="500">
        <f t="shared" si="419"/>
        <v>793.6</v>
      </c>
      <c r="CS99" s="404">
        <f t="shared" si="420"/>
        <v>1351.32</v>
      </c>
      <c r="CT99" s="538">
        <v>135.18115942028987</v>
      </c>
      <c r="CU99" s="537">
        <v>139</v>
      </c>
      <c r="CV99" s="500">
        <f t="shared" si="421"/>
        <v>18655.000000000004</v>
      </c>
      <c r="CW99" s="404">
        <f t="shared" si="422"/>
        <v>30580</v>
      </c>
      <c r="CX99" s="538">
        <v>135.15</v>
      </c>
      <c r="CY99" s="537">
        <v>136.82</v>
      </c>
      <c r="CZ99" s="500">
        <f t="shared" si="423"/>
        <v>2703</v>
      </c>
      <c r="DA99" s="404">
        <f t="shared" si="424"/>
        <v>5199.16</v>
      </c>
      <c r="DB99" s="538"/>
      <c r="DC99" s="537"/>
      <c r="DD99" s="500">
        <f t="shared" si="425"/>
        <v>0</v>
      </c>
      <c r="DE99" s="404">
        <f t="shared" si="426"/>
        <v>0</v>
      </c>
      <c r="DF99" s="500">
        <f t="shared" si="427"/>
        <v>135.17721518987344</v>
      </c>
      <c r="DG99" s="404">
        <f t="shared" si="428"/>
        <v>138.67891472868217</v>
      </c>
      <c r="DH99" s="500">
        <f t="shared" si="429"/>
        <v>21358.000000000004</v>
      </c>
      <c r="DI99" s="404">
        <f t="shared" si="430"/>
        <v>35779.160000000003</v>
      </c>
      <c r="DJ99" s="500">
        <f t="shared" si="431"/>
        <v>160</v>
      </c>
      <c r="DK99" s="404">
        <f t="shared" si="432"/>
        <v>265</v>
      </c>
      <c r="DL99" s="500">
        <f t="shared" si="433"/>
        <v>160</v>
      </c>
      <c r="DM99" s="404">
        <f t="shared" si="434"/>
        <v>265</v>
      </c>
      <c r="DN99" s="236">
        <f t="shared" si="435"/>
        <v>5.0037500000000001</v>
      </c>
      <c r="DO99" s="237">
        <f t="shared" si="436"/>
        <v>5.1993207547169806</v>
      </c>
      <c r="DP99" s="500">
        <f t="shared" si="437"/>
        <v>800.6</v>
      </c>
      <c r="DQ99" s="404">
        <f t="shared" si="438"/>
        <v>1377.82</v>
      </c>
      <c r="DR99" s="500">
        <f t="shared" si="439"/>
        <v>135.05625000000003</v>
      </c>
      <c r="DS99" s="404">
        <f t="shared" si="440"/>
        <v>138.53267924528302</v>
      </c>
      <c r="DT99" s="500">
        <f t="shared" si="441"/>
        <v>21609.000000000007</v>
      </c>
      <c r="DU99" s="404">
        <f t="shared" si="442"/>
        <v>36711.160000000003</v>
      </c>
      <c r="DV99" s="538">
        <v>284</v>
      </c>
      <c r="DW99" s="539">
        <v>317</v>
      </c>
      <c r="DX99" s="500">
        <f t="shared" si="443"/>
        <v>284</v>
      </c>
      <c r="DY99" s="404">
        <f t="shared" si="444"/>
        <v>317</v>
      </c>
      <c r="DZ99" s="538">
        <v>191</v>
      </c>
      <c r="EA99" s="539">
        <v>230</v>
      </c>
      <c r="EB99" s="500">
        <f t="shared" si="445"/>
        <v>191</v>
      </c>
      <c r="EC99" s="404">
        <f t="shared" si="446"/>
        <v>230</v>
      </c>
      <c r="ED99" s="538"/>
      <c r="EE99" s="539"/>
      <c r="EF99" s="500">
        <f t="shared" si="447"/>
        <v>0</v>
      </c>
      <c r="EG99" s="404">
        <f t="shared" si="448"/>
        <v>0</v>
      </c>
      <c r="EH99" s="500">
        <f t="shared" si="449"/>
        <v>475</v>
      </c>
      <c r="EI99" s="404">
        <f t="shared" si="450"/>
        <v>547</v>
      </c>
      <c r="EJ99" s="500">
        <f t="shared" si="451"/>
        <v>475</v>
      </c>
      <c r="EK99" s="404">
        <f t="shared" si="452"/>
        <v>547</v>
      </c>
      <c r="EL99" s="534">
        <v>3.5</v>
      </c>
      <c r="EM99" s="540">
        <v>3.73</v>
      </c>
      <c r="EN99" s="500">
        <f t="shared" si="453"/>
        <v>994</v>
      </c>
      <c r="EO99" s="404">
        <f t="shared" si="454"/>
        <v>1182.4100000000001</v>
      </c>
      <c r="EP99" s="534">
        <v>4</v>
      </c>
      <c r="EQ99" s="540">
        <v>4.0999999999999996</v>
      </c>
      <c r="ER99" s="500">
        <f t="shared" si="455"/>
        <v>764</v>
      </c>
      <c r="ES99" s="404">
        <f t="shared" si="456"/>
        <v>942.99999999999989</v>
      </c>
      <c r="ET99" s="534"/>
      <c r="EU99" s="540"/>
      <c r="EV99" s="500">
        <f t="shared" si="457"/>
        <v>0</v>
      </c>
      <c r="EW99" s="404">
        <f t="shared" si="458"/>
        <v>0</v>
      </c>
      <c r="EX99" s="236">
        <f t="shared" si="459"/>
        <v>3.7010526315789471</v>
      </c>
      <c r="EY99" s="237">
        <f t="shared" si="460"/>
        <v>3.8855758683729431</v>
      </c>
      <c r="EZ99" s="500">
        <f t="shared" si="461"/>
        <v>1758</v>
      </c>
      <c r="FA99" s="404">
        <f t="shared" si="462"/>
        <v>2125.41</v>
      </c>
      <c r="FB99" s="538">
        <v>93.693661971830991</v>
      </c>
      <c r="FC99" s="540">
        <v>97.71</v>
      </c>
      <c r="FD99" s="500">
        <f t="shared" si="463"/>
        <v>26609</v>
      </c>
      <c r="FE99" s="404">
        <f t="shared" si="464"/>
        <v>30974.07</v>
      </c>
      <c r="FF99" s="538">
        <v>89.947643979057588</v>
      </c>
      <c r="FG99" s="540">
        <v>91.32</v>
      </c>
      <c r="FH99" s="500">
        <f t="shared" si="465"/>
        <v>17180</v>
      </c>
      <c r="FI99" s="404">
        <f t="shared" si="466"/>
        <v>21003.599999999999</v>
      </c>
      <c r="FJ99" s="538"/>
      <c r="FK99" s="540"/>
      <c r="FL99" s="500">
        <f t="shared" si="467"/>
        <v>0</v>
      </c>
      <c r="FM99" s="404">
        <f t="shared" si="468"/>
        <v>0</v>
      </c>
      <c r="FN99" s="500">
        <f t="shared" si="469"/>
        <v>92.187368421052625</v>
      </c>
      <c r="FO99" s="404">
        <f t="shared" si="470"/>
        <v>95.023162705667275</v>
      </c>
      <c r="FP99" s="500">
        <f t="shared" si="471"/>
        <v>43789</v>
      </c>
      <c r="FQ99" s="404">
        <f t="shared" si="472"/>
        <v>51977.67</v>
      </c>
      <c r="FR99" s="538">
        <v>2</v>
      </c>
      <c r="FS99" s="541">
        <v>0</v>
      </c>
      <c r="FT99" s="500">
        <f t="shared" si="473"/>
        <v>2</v>
      </c>
      <c r="FU99" s="404">
        <f t="shared" si="474"/>
        <v>0</v>
      </c>
      <c r="FV99" s="534"/>
      <c r="FW99" s="542"/>
      <c r="FX99" s="500">
        <f t="shared" si="475"/>
        <v>0</v>
      </c>
      <c r="FY99" s="404">
        <f t="shared" si="476"/>
        <v>0</v>
      </c>
      <c r="FZ99" s="534">
        <v>126.5</v>
      </c>
      <c r="GA99" s="542"/>
      <c r="GB99" s="500">
        <f t="shared" si="477"/>
        <v>253</v>
      </c>
      <c r="GC99" s="404">
        <f t="shared" si="478"/>
        <v>0</v>
      </c>
      <c r="GD99" s="510">
        <f t="shared" si="479"/>
        <v>424</v>
      </c>
      <c r="GE99" s="404">
        <f t="shared" si="480"/>
        <v>542</v>
      </c>
      <c r="GF99" s="500">
        <f t="shared" si="481"/>
        <v>424</v>
      </c>
      <c r="GG99" s="404">
        <f t="shared" si="482"/>
        <v>542</v>
      </c>
      <c r="GH99" s="500">
        <f t="shared" si="483"/>
        <v>1691</v>
      </c>
      <c r="GI99" s="404">
        <f t="shared" si="484"/>
        <v>2348.31</v>
      </c>
      <c r="GJ99" s="500">
        <f t="shared" si="485"/>
        <v>45515</v>
      </c>
      <c r="GK99" s="404">
        <f t="shared" si="486"/>
        <v>62194.07</v>
      </c>
      <c r="GL99" s="510">
        <f t="shared" si="487"/>
        <v>211</v>
      </c>
      <c r="GM99" s="404">
        <f t="shared" si="488"/>
        <v>270</v>
      </c>
      <c r="GN99" s="500">
        <f t="shared" si="489"/>
        <v>211</v>
      </c>
      <c r="GO99" s="404">
        <f t="shared" si="490"/>
        <v>270</v>
      </c>
      <c r="GP99" s="500">
        <f t="shared" si="491"/>
        <v>867.6</v>
      </c>
      <c r="GQ99" s="404">
        <f t="shared" si="492"/>
        <v>1154.9199999999998</v>
      </c>
      <c r="GR99" s="500">
        <f t="shared" si="493"/>
        <v>19883</v>
      </c>
      <c r="GS99" s="404">
        <f t="shared" si="494"/>
        <v>26494.76</v>
      </c>
      <c r="GT99" s="510">
        <f t="shared" si="495"/>
        <v>635</v>
      </c>
      <c r="GU99" s="404">
        <f t="shared" si="496"/>
        <v>812</v>
      </c>
      <c r="GV99" s="500">
        <f t="shared" si="497"/>
        <v>635</v>
      </c>
      <c r="GW99" s="404">
        <f t="shared" si="498"/>
        <v>812</v>
      </c>
      <c r="GX99" s="500">
        <f t="shared" si="499"/>
        <v>2558.6</v>
      </c>
      <c r="GY99" s="404">
        <f t="shared" si="500"/>
        <v>3503.2299999999996</v>
      </c>
      <c r="GZ99" s="500">
        <f t="shared" si="501"/>
        <v>65398</v>
      </c>
      <c r="HA99" s="404">
        <f t="shared" si="502"/>
        <v>88688.83</v>
      </c>
      <c r="HB99" s="510">
        <f t="shared" si="503"/>
        <v>0</v>
      </c>
      <c r="HC99" s="404">
        <f t="shared" si="504"/>
        <v>0</v>
      </c>
      <c r="HD99" s="500">
        <f t="shared" si="505"/>
        <v>0</v>
      </c>
      <c r="HE99" s="404">
        <f t="shared" si="506"/>
        <v>0</v>
      </c>
      <c r="HF99" s="500" t="str">
        <f t="shared" si="507"/>
        <v/>
      </c>
      <c r="HG99" s="404" t="str">
        <f t="shared" si="508"/>
        <v/>
      </c>
      <c r="HH99" s="500" t="str">
        <f t="shared" si="509"/>
        <v/>
      </c>
      <c r="HI99" s="404" t="str">
        <f t="shared" si="510"/>
        <v/>
      </c>
      <c r="HJ99" s="510">
        <f t="shared" si="511"/>
        <v>2558.6</v>
      </c>
      <c r="HK99" s="404">
        <f t="shared" si="512"/>
        <v>3503.2299999999996</v>
      </c>
      <c r="HL99" s="500">
        <f t="shared" si="513"/>
        <v>65651</v>
      </c>
      <c r="HM99" s="404">
        <f t="shared" si="514"/>
        <v>88688.83</v>
      </c>
    </row>
    <row r="100" spans="1:221">
      <c r="A100" s="527" t="s">
        <v>540</v>
      </c>
      <c r="B100" s="546" t="s">
        <v>740</v>
      </c>
      <c r="C100" s="529"/>
      <c r="D100" s="547">
        <v>482158</v>
      </c>
      <c r="E100" s="531">
        <v>6</v>
      </c>
      <c r="F100" s="422">
        <v>618</v>
      </c>
      <c r="G100" s="532">
        <v>670</v>
      </c>
      <c r="H100" s="422">
        <v>0</v>
      </c>
      <c r="I100" s="532">
        <v>0</v>
      </c>
      <c r="J100" s="500">
        <f t="shared" si="365"/>
        <v>618</v>
      </c>
      <c r="K100" s="404">
        <f t="shared" si="366"/>
        <v>670</v>
      </c>
      <c r="L100" s="422">
        <v>120</v>
      </c>
      <c r="M100" s="533"/>
      <c r="N100" s="500">
        <f t="shared" si="367"/>
        <v>618</v>
      </c>
      <c r="O100" s="404">
        <f t="shared" si="368"/>
        <v>670</v>
      </c>
      <c r="P100" s="500">
        <f t="shared" si="369"/>
        <v>618</v>
      </c>
      <c r="Q100" s="404">
        <f t="shared" si="370"/>
        <v>670</v>
      </c>
      <c r="R100" s="422">
        <v>15</v>
      </c>
      <c r="S100" s="532">
        <v>8</v>
      </c>
      <c r="T100" s="500">
        <f t="shared" si="371"/>
        <v>15</v>
      </c>
      <c r="U100" s="404">
        <f t="shared" si="372"/>
        <v>8</v>
      </c>
      <c r="V100" s="422">
        <v>1</v>
      </c>
      <c r="W100" s="532">
        <v>2</v>
      </c>
      <c r="X100" s="500">
        <f t="shared" si="373"/>
        <v>1</v>
      </c>
      <c r="Y100" s="404">
        <f t="shared" si="374"/>
        <v>2</v>
      </c>
      <c r="Z100" s="422"/>
      <c r="AA100" s="532"/>
      <c r="AB100" s="500">
        <f t="shared" si="375"/>
        <v>0</v>
      </c>
      <c r="AC100" s="404">
        <f t="shared" si="376"/>
        <v>0</v>
      </c>
      <c r="AD100" s="500">
        <f t="shared" si="377"/>
        <v>16</v>
      </c>
      <c r="AE100" s="404">
        <f t="shared" si="378"/>
        <v>10</v>
      </c>
      <c r="AF100" s="500">
        <f t="shared" si="379"/>
        <v>16</v>
      </c>
      <c r="AG100" s="404">
        <f t="shared" si="380"/>
        <v>10</v>
      </c>
      <c r="AH100" s="534">
        <v>5.27</v>
      </c>
      <c r="AI100" s="535">
        <v>4.5</v>
      </c>
      <c r="AJ100" s="500">
        <f t="shared" si="381"/>
        <v>79.05</v>
      </c>
      <c r="AK100" s="404">
        <f t="shared" si="382"/>
        <v>36</v>
      </c>
      <c r="AL100" s="534">
        <v>8</v>
      </c>
      <c r="AM100" s="535">
        <v>6.5</v>
      </c>
      <c r="AN100" s="500">
        <f t="shared" si="383"/>
        <v>8</v>
      </c>
      <c r="AO100" s="404">
        <f t="shared" si="384"/>
        <v>13</v>
      </c>
      <c r="AP100" s="534"/>
      <c r="AQ100" s="535"/>
      <c r="AR100" s="500">
        <f t="shared" si="385"/>
        <v>0</v>
      </c>
      <c r="AS100" s="404">
        <f t="shared" si="386"/>
        <v>0</v>
      </c>
      <c r="AT100" s="236">
        <f t="shared" si="387"/>
        <v>5.4406249999999998</v>
      </c>
      <c r="AU100" s="237">
        <f t="shared" si="388"/>
        <v>4.9000000000000004</v>
      </c>
      <c r="AV100" s="500">
        <f t="shared" si="389"/>
        <v>87.05</v>
      </c>
      <c r="AW100" s="404">
        <f t="shared" si="390"/>
        <v>49</v>
      </c>
      <c r="AX100" s="422">
        <v>131.26666666666665</v>
      </c>
      <c r="AY100" s="536">
        <v>139.5</v>
      </c>
      <c r="AZ100" s="500">
        <f t="shared" si="391"/>
        <v>1968.9999999999998</v>
      </c>
      <c r="BA100" s="404">
        <f t="shared" si="392"/>
        <v>1116</v>
      </c>
      <c r="BB100" s="422">
        <v>112</v>
      </c>
      <c r="BC100" s="536">
        <v>132.5</v>
      </c>
      <c r="BD100" s="500">
        <f t="shared" si="393"/>
        <v>112</v>
      </c>
      <c r="BE100" s="404">
        <f t="shared" si="394"/>
        <v>265</v>
      </c>
      <c r="BF100" s="422"/>
      <c r="BG100" s="536"/>
      <c r="BH100" s="500">
        <f t="shared" si="395"/>
        <v>0</v>
      </c>
      <c r="BI100" s="404">
        <f t="shared" si="396"/>
        <v>0</v>
      </c>
      <c r="BJ100" s="500">
        <f t="shared" si="397"/>
        <v>130.0625</v>
      </c>
      <c r="BK100" s="404">
        <f t="shared" si="398"/>
        <v>138.1</v>
      </c>
      <c r="BL100" s="500">
        <f t="shared" si="399"/>
        <v>2081</v>
      </c>
      <c r="BM100" s="404">
        <f t="shared" si="400"/>
        <v>1381</v>
      </c>
      <c r="BN100" s="422">
        <v>201</v>
      </c>
      <c r="BO100" s="533">
        <v>254</v>
      </c>
      <c r="BP100" s="500">
        <f t="shared" si="401"/>
        <v>201</v>
      </c>
      <c r="BQ100" s="404">
        <f t="shared" si="402"/>
        <v>254</v>
      </c>
      <c r="BR100" s="422">
        <v>84</v>
      </c>
      <c r="BS100" s="533">
        <v>79</v>
      </c>
      <c r="BT100" s="500">
        <f t="shared" si="403"/>
        <v>84</v>
      </c>
      <c r="BU100" s="404">
        <f t="shared" si="404"/>
        <v>79</v>
      </c>
      <c r="BV100" s="422"/>
      <c r="BW100" s="533"/>
      <c r="BX100" s="500">
        <f t="shared" si="405"/>
        <v>0</v>
      </c>
      <c r="BY100" s="404">
        <f t="shared" si="406"/>
        <v>0</v>
      </c>
      <c r="BZ100" s="500">
        <f t="shared" si="407"/>
        <v>285</v>
      </c>
      <c r="CA100" s="404">
        <f t="shared" si="408"/>
        <v>333</v>
      </c>
      <c r="CB100" s="500">
        <f t="shared" si="409"/>
        <v>285</v>
      </c>
      <c r="CC100" s="404">
        <f t="shared" si="410"/>
        <v>333</v>
      </c>
      <c r="CD100" s="534">
        <v>6.13</v>
      </c>
      <c r="CE100" s="537">
        <v>6.21</v>
      </c>
      <c r="CF100" s="500">
        <f t="shared" si="411"/>
        <v>1232.1299999999999</v>
      </c>
      <c r="CG100" s="404">
        <f t="shared" si="412"/>
        <v>1577.34</v>
      </c>
      <c r="CH100" s="534">
        <v>7.49</v>
      </c>
      <c r="CI100" s="537">
        <v>7.41</v>
      </c>
      <c r="CJ100" s="500">
        <f t="shared" si="413"/>
        <v>629.16</v>
      </c>
      <c r="CK100" s="404">
        <f t="shared" si="414"/>
        <v>585.39</v>
      </c>
      <c r="CL100" s="534"/>
      <c r="CM100" s="537"/>
      <c r="CN100" s="500">
        <f t="shared" si="415"/>
        <v>0</v>
      </c>
      <c r="CO100" s="404">
        <f t="shared" si="416"/>
        <v>0</v>
      </c>
      <c r="CP100" s="500">
        <f t="shared" si="417"/>
        <v>6.530842105263158</v>
      </c>
      <c r="CQ100" s="237">
        <f t="shared" si="418"/>
        <v>6.4946846846846844</v>
      </c>
      <c r="CR100" s="500">
        <f t="shared" si="419"/>
        <v>1861.29</v>
      </c>
      <c r="CS100" s="404">
        <f t="shared" si="420"/>
        <v>2162.73</v>
      </c>
      <c r="CT100" s="538">
        <v>143.20039800995025</v>
      </c>
      <c r="CU100" s="537">
        <v>146.41999999999999</v>
      </c>
      <c r="CV100" s="500">
        <f t="shared" si="421"/>
        <v>28783.279999999999</v>
      </c>
      <c r="CW100" s="404">
        <f t="shared" si="422"/>
        <v>37190.68</v>
      </c>
      <c r="CX100" s="538">
        <v>153.9675</v>
      </c>
      <c r="CY100" s="537">
        <v>156.33000000000001</v>
      </c>
      <c r="CZ100" s="500">
        <f t="shared" si="423"/>
        <v>12933.27</v>
      </c>
      <c r="DA100" s="404">
        <f t="shared" si="424"/>
        <v>12350.070000000002</v>
      </c>
      <c r="DB100" s="538"/>
      <c r="DC100" s="537"/>
      <c r="DD100" s="500">
        <f t="shared" si="425"/>
        <v>0</v>
      </c>
      <c r="DE100" s="404">
        <f t="shared" si="426"/>
        <v>0</v>
      </c>
      <c r="DF100" s="500">
        <f t="shared" si="427"/>
        <v>146.37385964912281</v>
      </c>
      <c r="DG100" s="404">
        <f t="shared" si="428"/>
        <v>148.77102102102103</v>
      </c>
      <c r="DH100" s="500">
        <f t="shared" si="429"/>
        <v>41716.550000000003</v>
      </c>
      <c r="DI100" s="404">
        <f t="shared" si="430"/>
        <v>49540.75</v>
      </c>
      <c r="DJ100" s="500">
        <f t="shared" si="431"/>
        <v>301</v>
      </c>
      <c r="DK100" s="404">
        <f t="shared" si="432"/>
        <v>343</v>
      </c>
      <c r="DL100" s="500">
        <f t="shared" si="433"/>
        <v>301</v>
      </c>
      <c r="DM100" s="404">
        <f t="shared" si="434"/>
        <v>343</v>
      </c>
      <c r="DN100" s="236">
        <f t="shared" si="435"/>
        <v>6.4728903654485048</v>
      </c>
      <c r="DO100" s="237">
        <f t="shared" si="436"/>
        <v>6.4481924198250731</v>
      </c>
      <c r="DP100" s="500">
        <f t="shared" si="437"/>
        <v>1948.34</v>
      </c>
      <c r="DQ100" s="404">
        <f t="shared" si="438"/>
        <v>2211.73</v>
      </c>
      <c r="DR100" s="500">
        <f t="shared" si="439"/>
        <v>145.50681063122926</v>
      </c>
      <c r="DS100" s="404">
        <f t="shared" si="440"/>
        <v>148.45991253644314</v>
      </c>
      <c r="DT100" s="500">
        <f t="shared" si="441"/>
        <v>43797.55</v>
      </c>
      <c r="DU100" s="404">
        <f t="shared" si="442"/>
        <v>50921.75</v>
      </c>
      <c r="DV100" s="538">
        <v>163</v>
      </c>
      <c r="DW100" s="539">
        <v>180</v>
      </c>
      <c r="DX100" s="500">
        <f t="shared" si="443"/>
        <v>163</v>
      </c>
      <c r="DY100" s="404">
        <f t="shared" si="444"/>
        <v>180</v>
      </c>
      <c r="DZ100" s="538">
        <v>154</v>
      </c>
      <c r="EA100" s="539">
        <v>147</v>
      </c>
      <c r="EB100" s="500">
        <f t="shared" si="445"/>
        <v>154</v>
      </c>
      <c r="EC100" s="404">
        <f t="shared" si="446"/>
        <v>147</v>
      </c>
      <c r="ED100" s="538"/>
      <c r="EE100" s="539"/>
      <c r="EF100" s="500">
        <f t="shared" si="447"/>
        <v>0</v>
      </c>
      <c r="EG100" s="404">
        <f t="shared" si="448"/>
        <v>0</v>
      </c>
      <c r="EH100" s="500">
        <f t="shared" si="449"/>
        <v>317</v>
      </c>
      <c r="EI100" s="404">
        <f t="shared" si="450"/>
        <v>327</v>
      </c>
      <c r="EJ100" s="500">
        <f t="shared" si="451"/>
        <v>317</v>
      </c>
      <c r="EK100" s="404">
        <f t="shared" si="452"/>
        <v>327</v>
      </c>
      <c r="EL100" s="534">
        <v>3.8</v>
      </c>
      <c r="EM100" s="540">
        <v>4.0599999999999996</v>
      </c>
      <c r="EN100" s="500">
        <f t="shared" si="453"/>
        <v>619.4</v>
      </c>
      <c r="EO100" s="404">
        <f t="shared" si="454"/>
        <v>730.8</v>
      </c>
      <c r="EP100" s="534">
        <v>4.8</v>
      </c>
      <c r="EQ100" s="540">
        <v>4.82</v>
      </c>
      <c r="ER100" s="500">
        <f t="shared" si="455"/>
        <v>739.19999999999993</v>
      </c>
      <c r="ES100" s="404">
        <f t="shared" si="456"/>
        <v>708.54000000000008</v>
      </c>
      <c r="ET100" s="534"/>
      <c r="EU100" s="540"/>
      <c r="EV100" s="500">
        <f t="shared" si="457"/>
        <v>0</v>
      </c>
      <c r="EW100" s="404">
        <f t="shared" si="458"/>
        <v>0</v>
      </c>
      <c r="EX100" s="236">
        <f t="shared" si="459"/>
        <v>4.285804416403785</v>
      </c>
      <c r="EY100" s="237">
        <f t="shared" si="460"/>
        <v>4.4016513761467895</v>
      </c>
      <c r="EZ100" s="500">
        <f t="shared" si="461"/>
        <v>1358.6</v>
      </c>
      <c r="FA100" s="404">
        <f t="shared" si="462"/>
        <v>1439.3400000000001</v>
      </c>
      <c r="FB100" s="538">
        <v>99.390552147239276</v>
      </c>
      <c r="FC100" s="540">
        <v>101.99</v>
      </c>
      <c r="FD100" s="500">
        <f t="shared" si="463"/>
        <v>16200.660000000002</v>
      </c>
      <c r="FE100" s="404">
        <f t="shared" si="464"/>
        <v>18358.2</v>
      </c>
      <c r="FF100" s="538">
        <v>98.629675324675318</v>
      </c>
      <c r="FG100" s="540">
        <v>99.51</v>
      </c>
      <c r="FH100" s="500">
        <f t="shared" si="465"/>
        <v>15188.97</v>
      </c>
      <c r="FI100" s="404">
        <f t="shared" si="466"/>
        <v>14627.970000000001</v>
      </c>
      <c r="FJ100" s="538"/>
      <c r="FK100" s="540"/>
      <c r="FL100" s="500">
        <f t="shared" si="467"/>
        <v>0</v>
      </c>
      <c r="FM100" s="404">
        <f t="shared" si="468"/>
        <v>0</v>
      </c>
      <c r="FN100" s="500">
        <f t="shared" si="469"/>
        <v>99.020914826498426</v>
      </c>
      <c r="FO100" s="404">
        <f t="shared" si="470"/>
        <v>100.87513761467889</v>
      </c>
      <c r="FP100" s="500">
        <f t="shared" si="471"/>
        <v>31389.63</v>
      </c>
      <c r="FQ100" s="404">
        <f t="shared" si="472"/>
        <v>32986.17</v>
      </c>
      <c r="FR100" s="538">
        <v>0</v>
      </c>
      <c r="FS100" s="541">
        <v>0</v>
      </c>
      <c r="FT100" s="500">
        <f t="shared" si="473"/>
        <v>0</v>
      </c>
      <c r="FU100" s="404">
        <f t="shared" si="474"/>
        <v>0</v>
      </c>
      <c r="FV100" s="534"/>
      <c r="FW100" s="542"/>
      <c r="FX100" s="500">
        <f t="shared" si="475"/>
        <v>0</v>
      </c>
      <c r="FY100" s="404">
        <f t="shared" si="476"/>
        <v>0</v>
      </c>
      <c r="FZ100" s="534">
        <v>0</v>
      </c>
      <c r="GA100" s="542"/>
      <c r="GB100" s="500">
        <f t="shared" si="477"/>
        <v>0</v>
      </c>
      <c r="GC100" s="404">
        <f t="shared" si="478"/>
        <v>0</v>
      </c>
      <c r="GD100" s="510">
        <f t="shared" si="479"/>
        <v>379</v>
      </c>
      <c r="GE100" s="404">
        <f t="shared" si="480"/>
        <v>442</v>
      </c>
      <c r="GF100" s="500">
        <f t="shared" si="481"/>
        <v>379</v>
      </c>
      <c r="GG100" s="404">
        <f t="shared" si="482"/>
        <v>442</v>
      </c>
      <c r="GH100" s="500">
        <f t="shared" si="483"/>
        <v>1930.58</v>
      </c>
      <c r="GI100" s="404">
        <f t="shared" si="484"/>
        <v>2344.14</v>
      </c>
      <c r="GJ100" s="500">
        <f t="shared" si="485"/>
        <v>46952.94</v>
      </c>
      <c r="GK100" s="404">
        <f t="shared" si="486"/>
        <v>56664.880000000005</v>
      </c>
      <c r="GL100" s="510">
        <f t="shared" si="487"/>
        <v>239</v>
      </c>
      <c r="GM100" s="404">
        <f t="shared" si="488"/>
        <v>228</v>
      </c>
      <c r="GN100" s="500">
        <f t="shared" si="489"/>
        <v>239</v>
      </c>
      <c r="GO100" s="404">
        <f t="shared" si="490"/>
        <v>228</v>
      </c>
      <c r="GP100" s="500">
        <f t="shared" si="491"/>
        <v>1376.36</v>
      </c>
      <c r="GQ100" s="404">
        <f t="shared" si="492"/>
        <v>1306.93</v>
      </c>
      <c r="GR100" s="500">
        <f t="shared" si="493"/>
        <v>28234.239999999998</v>
      </c>
      <c r="GS100" s="404">
        <f t="shared" si="494"/>
        <v>27243.040000000001</v>
      </c>
      <c r="GT100" s="510">
        <f t="shared" si="495"/>
        <v>618</v>
      </c>
      <c r="GU100" s="404">
        <f t="shared" si="496"/>
        <v>670</v>
      </c>
      <c r="GV100" s="500">
        <f t="shared" si="497"/>
        <v>618</v>
      </c>
      <c r="GW100" s="404">
        <f t="shared" si="498"/>
        <v>670</v>
      </c>
      <c r="GX100" s="500">
        <f t="shared" si="499"/>
        <v>3306.9399999999996</v>
      </c>
      <c r="GY100" s="404">
        <f t="shared" si="500"/>
        <v>3651.0699999999997</v>
      </c>
      <c r="GZ100" s="500">
        <f t="shared" si="501"/>
        <v>75187.179999999993</v>
      </c>
      <c r="HA100" s="404">
        <f t="shared" si="502"/>
        <v>83907.920000000013</v>
      </c>
      <c r="HB100" s="510">
        <f t="shared" si="503"/>
        <v>0</v>
      </c>
      <c r="HC100" s="404">
        <f t="shared" si="504"/>
        <v>0</v>
      </c>
      <c r="HD100" s="500">
        <f t="shared" si="505"/>
        <v>0</v>
      </c>
      <c r="HE100" s="404">
        <f t="shared" si="506"/>
        <v>0</v>
      </c>
      <c r="HF100" s="500" t="str">
        <f t="shared" si="507"/>
        <v/>
      </c>
      <c r="HG100" s="404" t="str">
        <f t="shared" si="508"/>
        <v/>
      </c>
      <c r="HH100" s="500" t="str">
        <f t="shared" si="509"/>
        <v/>
      </c>
      <c r="HI100" s="404" t="str">
        <f t="shared" si="510"/>
        <v/>
      </c>
      <c r="HJ100" s="510">
        <f t="shared" si="511"/>
        <v>3306.9399999999996</v>
      </c>
      <c r="HK100" s="404">
        <f t="shared" si="512"/>
        <v>3651.07</v>
      </c>
      <c r="HL100" s="500">
        <f t="shared" si="513"/>
        <v>75187.180000000008</v>
      </c>
      <c r="HM100" s="404">
        <f t="shared" si="514"/>
        <v>83907.92</v>
      </c>
    </row>
    <row r="101" spans="1:221">
      <c r="A101" s="548" t="s">
        <v>540</v>
      </c>
      <c r="B101" s="528" t="s">
        <v>741</v>
      </c>
      <c r="C101" s="543"/>
      <c r="D101" s="549">
        <v>138558</v>
      </c>
      <c r="E101" s="551">
        <v>7</v>
      </c>
      <c r="F101" s="422">
        <v>470</v>
      </c>
      <c r="G101" s="532">
        <v>474</v>
      </c>
      <c r="H101" s="422">
        <v>5</v>
      </c>
      <c r="I101" s="532">
        <v>7</v>
      </c>
      <c r="J101" s="500">
        <f t="shared" si="365"/>
        <v>465</v>
      </c>
      <c r="K101" s="404">
        <f t="shared" si="366"/>
        <v>467</v>
      </c>
      <c r="L101" s="422">
        <v>64</v>
      </c>
      <c r="M101" s="533"/>
      <c r="N101" s="500">
        <f t="shared" si="367"/>
        <v>465</v>
      </c>
      <c r="O101" s="404">
        <f t="shared" si="368"/>
        <v>467</v>
      </c>
      <c r="P101" s="500">
        <f t="shared" si="369"/>
        <v>465</v>
      </c>
      <c r="Q101" s="404">
        <f t="shared" si="370"/>
        <v>467</v>
      </c>
      <c r="R101" s="422">
        <v>8</v>
      </c>
      <c r="S101" s="532">
        <v>15</v>
      </c>
      <c r="T101" s="500">
        <f t="shared" si="371"/>
        <v>8</v>
      </c>
      <c r="U101" s="404">
        <f t="shared" si="372"/>
        <v>15</v>
      </c>
      <c r="V101" s="422">
        <v>2</v>
      </c>
      <c r="W101" s="532">
        <v>2</v>
      </c>
      <c r="X101" s="500">
        <f t="shared" si="373"/>
        <v>2</v>
      </c>
      <c r="Y101" s="404">
        <f t="shared" si="374"/>
        <v>2</v>
      </c>
      <c r="Z101" s="422"/>
      <c r="AA101" s="532"/>
      <c r="AB101" s="500">
        <f t="shared" si="375"/>
        <v>0</v>
      </c>
      <c r="AC101" s="404">
        <f t="shared" si="376"/>
        <v>0</v>
      </c>
      <c r="AD101" s="500">
        <f t="shared" si="377"/>
        <v>10</v>
      </c>
      <c r="AE101" s="404">
        <f t="shared" si="378"/>
        <v>17</v>
      </c>
      <c r="AF101" s="500">
        <f t="shared" si="379"/>
        <v>10</v>
      </c>
      <c r="AG101" s="404">
        <f t="shared" si="380"/>
        <v>17</v>
      </c>
      <c r="AH101" s="534">
        <v>2.2999999999999998</v>
      </c>
      <c r="AI101" s="535">
        <v>2.67</v>
      </c>
      <c r="AJ101" s="500">
        <f t="shared" si="381"/>
        <v>18.399999999999999</v>
      </c>
      <c r="AK101" s="404">
        <f t="shared" si="382"/>
        <v>40.049999999999997</v>
      </c>
      <c r="AL101" s="534">
        <v>3</v>
      </c>
      <c r="AM101" s="535">
        <v>2.5</v>
      </c>
      <c r="AN101" s="500">
        <f t="shared" si="383"/>
        <v>6</v>
      </c>
      <c r="AO101" s="404">
        <f t="shared" si="384"/>
        <v>5</v>
      </c>
      <c r="AP101" s="534"/>
      <c r="AQ101" s="535"/>
      <c r="AR101" s="500">
        <f t="shared" si="385"/>
        <v>0</v>
      </c>
      <c r="AS101" s="404">
        <f t="shared" si="386"/>
        <v>0</v>
      </c>
      <c r="AT101" s="236">
        <f t="shared" si="387"/>
        <v>2.44</v>
      </c>
      <c r="AU101" s="237">
        <f t="shared" si="388"/>
        <v>2.65</v>
      </c>
      <c r="AV101" s="500">
        <f t="shared" si="389"/>
        <v>24.4</v>
      </c>
      <c r="AW101" s="404">
        <f t="shared" si="390"/>
        <v>45.05</v>
      </c>
      <c r="AX101" s="422">
        <v>67.625</v>
      </c>
      <c r="AY101" s="536">
        <v>71.069999999999993</v>
      </c>
      <c r="AZ101" s="500">
        <f t="shared" si="391"/>
        <v>541</v>
      </c>
      <c r="BA101" s="404">
        <f t="shared" si="392"/>
        <v>1066.05</v>
      </c>
      <c r="BB101" s="422">
        <v>34.5</v>
      </c>
      <c r="BC101" s="536">
        <v>66</v>
      </c>
      <c r="BD101" s="500">
        <f t="shared" si="393"/>
        <v>69</v>
      </c>
      <c r="BE101" s="404">
        <f t="shared" si="394"/>
        <v>132</v>
      </c>
      <c r="BF101" s="422"/>
      <c r="BG101" s="536"/>
      <c r="BH101" s="500">
        <f t="shared" si="395"/>
        <v>0</v>
      </c>
      <c r="BI101" s="404">
        <f t="shared" si="396"/>
        <v>0</v>
      </c>
      <c r="BJ101" s="500">
        <f t="shared" si="397"/>
        <v>61</v>
      </c>
      <c r="BK101" s="404">
        <f t="shared" si="398"/>
        <v>70.473529411764702</v>
      </c>
      <c r="BL101" s="500">
        <f t="shared" si="399"/>
        <v>610</v>
      </c>
      <c r="BM101" s="404">
        <f t="shared" si="400"/>
        <v>1198.05</v>
      </c>
      <c r="BN101" s="422">
        <v>241</v>
      </c>
      <c r="BO101" s="533">
        <v>272</v>
      </c>
      <c r="BP101" s="500">
        <f t="shared" si="401"/>
        <v>241</v>
      </c>
      <c r="BQ101" s="404">
        <f t="shared" si="402"/>
        <v>272</v>
      </c>
      <c r="BR101" s="422">
        <v>40</v>
      </c>
      <c r="BS101" s="533">
        <v>33</v>
      </c>
      <c r="BT101" s="500">
        <f t="shared" si="403"/>
        <v>40</v>
      </c>
      <c r="BU101" s="404">
        <f t="shared" si="404"/>
        <v>33</v>
      </c>
      <c r="BV101" s="422"/>
      <c r="BW101" s="533"/>
      <c r="BX101" s="500">
        <f t="shared" si="405"/>
        <v>0</v>
      </c>
      <c r="BY101" s="404">
        <f t="shared" si="406"/>
        <v>0</v>
      </c>
      <c r="BZ101" s="500">
        <f t="shared" si="407"/>
        <v>281</v>
      </c>
      <c r="CA101" s="404">
        <f t="shared" si="408"/>
        <v>305</v>
      </c>
      <c r="CB101" s="500">
        <f t="shared" si="409"/>
        <v>281</v>
      </c>
      <c r="CC101" s="404">
        <f t="shared" si="410"/>
        <v>305</v>
      </c>
      <c r="CD101" s="534">
        <v>4</v>
      </c>
      <c r="CE101" s="537">
        <v>3.91</v>
      </c>
      <c r="CF101" s="500">
        <f t="shared" si="411"/>
        <v>964</v>
      </c>
      <c r="CG101" s="404">
        <f t="shared" si="412"/>
        <v>1063.52</v>
      </c>
      <c r="CH101" s="534">
        <v>5.4</v>
      </c>
      <c r="CI101" s="537">
        <v>5.41</v>
      </c>
      <c r="CJ101" s="500">
        <f t="shared" si="413"/>
        <v>216</v>
      </c>
      <c r="CK101" s="404">
        <f t="shared" si="414"/>
        <v>178.53</v>
      </c>
      <c r="CL101" s="534"/>
      <c r="CM101" s="537"/>
      <c r="CN101" s="500">
        <f t="shared" si="415"/>
        <v>0</v>
      </c>
      <c r="CO101" s="404">
        <f t="shared" si="416"/>
        <v>0</v>
      </c>
      <c r="CP101" s="500">
        <f t="shared" si="417"/>
        <v>4.1992882562277583</v>
      </c>
      <c r="CQ101" s="237">
        <f t="shared" si="418"/>
        <v>4.072295081967213</v>
      </c>
      <c r="CR101" s="500">
        <f t="shared" si="419"/>
        <v>1180</v>
      </c>
      <c r="CS101" s="404">
        <f t="shared" si="420"/>
        <v>1242.05</v>
      </c>
      <c r="CT101" s="538">
        <v>85.001369294605809</v>
      </c>
      <c r="CU101" s="537">
        <v>82.23</v>
      </c>
      <c r="CV101" s="500">
        <f t="shared" si="421"/>
        <v>20485.329999999998</v>
      </c>
      <c r="CW101" s="404">
        <f t="shared" si="422"/>
        <v>22366.560000000001</v>
      </c>
      <c r="CX101" s="538">
        <v>86.240750000000006</v>
      </c>
      <c r="CY101" s="537">
        <v>84.67</v>
      </c>
      <c r="CZ101" s="500">
        <f t="shared" si="423"/>
        <v>3449.63</v>
      </c>
      <c r="DA101" s="404">
        <f t="shared" si="424"/>
        <v>2794.11</v>
      </c>
      <c r="DB101" s="538"/>
      <c r="DC101" s="537"/>
      <c r="DD101" s="500">
        <f t="shared" si="425"/>
        <v>0</v>
      </c>
      <c r="DE101" s="404">
        <f t="shared" si="426"/>
        <v>0</v>
      </c>
      <c r="DF101" s="500">
        <f t="shared" si="427"/>
        <v>85.177793594306053</v>
      </c>
      <c r="DG101" s="404">
        <f t="shared" si="428"/>
        <v>82.494</v>
      </c>
      <c r="DH101" s="500">
        <f t="shared" si="429"/>
        <v>23934.959999999999</v>
      </c>
      <c r="DI101" s="404">
        <f t="shared" si="430"/>
        <v>25160.67</v>
      </c>
      <c r="DJ101" s="500">
        <f t="shared" si="431"/>
        <v>291</v>
      </c>
      <c r="DK101" s="404">
        <f t="shared" si="432"/>
        <v>322</v>
      </c>
      <c r="DL101" s="500">
        <f t="shared" si="433"/>
        <v>291</v>
      </c>
      <c r="DM101" s="404">
        <f t="shared" si="434"/>
        <v>322</v>
      </c>
      <c r="DN101" s="236">
        <f t="shared" si="435"/>
        <v>4.1388316151202753</v>
      </c>
      <c r="DO101" s="237">
        <f t="shared" si="436"/>
        <v>3.9972049689440992</v>
      </c>
      <c r="DP101" s="500">
        <f t="shared" si="437"/>
        <v>1204.4000000000001</v>
      </c>
      <c r="DQ101" s="404">
        <f t="shared" si="438"/>
        <v>1287.0999999999999</v>
      </c>
      <c r="DR101" s="500">
        <f t="shared" si="439"/>
        <v>84.34694158075601</v>
      </c>
      <c r="DS101" s="404">
        <f t="shared" si="440"/>
        <v>81.859378881987567</v>
      </c>
      <c r="DT101" s="500">
        <f t="shared" si="441"/>
        <v>24544.959999999999</v>
      </c>
      <c r="DU101" s="404">
        <f t="shared" si="442"/>
        <v>26358.719999999998</v>
      </c>
      <c r="DV101" s="538">
        <v>73</v>
      </c>
      <c r="DW101" s="539">
        <v>76</v>
      </c>
      <c r="DX101" s="500">
        <f t="shared" si="443"/>
        <v>73</v>
      </c>
      <c r="DY101" s="404">
        <f t="shared" si="444"/>
        <v>76</v>
      </c>
      <c r="DZ101" s="538">
        <v>97</v>
      </c>
      <c r="EA101" s="539">
        <v>68</v>
      </c>
      <c r="EB101" s="500">
        <f t="shared" si="445"/>
        <v>97</v>
      </c>
      <c r="EC101" s="404">
        <f t="shared" si="446"/>
        <v>68</v>
      </c>
      <c r="ED101" s="538"/>
      <c r="EE101" s="539"/>
      <c r="EF101" s="500">
        <f t="shared" si="447"/>
        <v>0</v>
      </c>
      <c r="EG101" s="404">
        <f t="shared" si="448"/>
        <v>0</v>
      </c>
      <c r="EH101" s="500">
        <f t="shared" si="449"/>
        <v>170</v>
      </c>
      <c r="EI101" s="404">
        <f t="shared" si="450"/>
        <v>144</v>
      </c>
      <c r="EJ101" s="500">
        <f t="shared" si="451"/>
        <v>170</v>
      </c>
      <c r="EK101" s="404">
        <f t="shared" si="452"/>
        <v>144</v>
      </c>
      <c r="EL101" s="534">
        <v>3</v>
      </c>
      <c r="EM101" s="540">
        <v>2.91</v>
      </c>
      <c r="EN101" s="500">
        <f t="shared" si="453"/>
        <v>219</v>
      </c>
      <c r="EO101" s="404">
        <f t="shared" si="454"/>
        <v>221.16000000000003</v>
      </c>
      <c r="EP101" s="534">
        <v>2.8</v>
      </c>
      <c r="EQ101" s="540">
        <v>2.73</v>
      </c>
      <c r="ER101" s="500">
        <f t="shared" si="455"/>
        <v>271.59999999999997</v>
      </c>
      <c r="ES101" s="404">
        <f t="shared" si="456"/>
        <v>185.64</v>
      </c>
      <c r="ET101" s="534"/>
      <c r="EU101" s="540"/>
      <c r="EV101" s="500">
        <f t="shared" si="457"/>
        <v>0</v>
      </c>
      <c r="EW101" s="404">
        <f t="shared" si="458"/>
        <v>0</v>
      </c>
      <c r="EX101" s="236">
        <f t="shared" si="459"/>
        <v>2.8858823529411763</v>
      </c>
      <c r="EY101" s="237">
        <f t="shared" si="460"/>
        <v>2.8250000000000002</v>
      </c>
      <c r="EZ101" s="500">
        <f t="shared" si="461"/>
        <v>490.59999999999997</v>
      </c>
      <c r="FA101" s="404">
        <f t="shared" si="462"/>
        <v>406.8</v>
      </c>
      <c r="FB101" s="538">
        <v>68.246575342465761</v>
      </c>
      <c r="FC101" s="540">
        <v>65.209999999999994</v>
      </c>
      <c r="FD101" s="500">
        <f t="shared" si="463"/>
        <v>4982.0000000000009</v>
      </c>
      <c r="FE101" s="404">
        <f t="shared" si="464"/>
        <v>4955.9599999999991</v>
      </c>
      <c r="FF101" s="538">
        <v>44.39515463917526</v>
      </c>
      <c r="FG101" s="540">
        <v>43.79</v>
      </c>
      <c r="FH101" s="500">
        <f t="shared" si="465"/>
        <v>4306.33</v>
      </c>
      <c r="FI101" s="404">
        <f t="shared" si="466"/>
        <v>2977.72</v>
      </c>
      <c r="FJ101" s="538"/>
      <c r="FK101" s="540"/>
      <c r="FL101" s="500">
        <f t="shared" si="467"/>
        <v>0</v>
      </c>
      <c r="FM101" s="404">
        <f t="shared" si="468"/>
        <v>0</v>
      </c>
      <c r="FN101" s="500">
        <f t="shared" si="469"/>
        <v>54.637235294117659</v>
      </c>
      <c r="FO101" s="404">
        <f t="shared" si="470"/>
        <v>55.094999999999992</v>
      </c>
      <c r="FP101" s="500">
        <f t="shared" si="471"/>
        <v>9288.3300000000017</v>
      </c>
      <c r="FQ101" s="404">
        <f t="shared" si="472"/>
        <v>7933.6799999999985</v>
      </c>
      <c r="FR101" s="538">
        <v>4</v>
      </c>
      <c r="FS101" s="541">
        <v>1</v>
      </c>
      <c r="FT101" s="500">
        <f t="shared" si="473"/>
        <v>4</v>
      </c>
      <c r="FU101" s="404">
        <f t="shared" si="474"/>
        <v>1</v>
      </c>
      <c r="FV101" s="534"/>
      <c r="FW101" s="542"/>
      <c r="FX101" s="500">
        <f t="shared" si="475"/>
        <v>0</v>
      </c>
      <c r="FY101" s="404">
        <f t="shared" si="476"/>
        <v>0</v>
      </c>
      <c r="FZ101" s="534">
        <v>91.5</v>
      </c>
      <c r="GA101" s="542">
        <v>99.99</v>
      </c>
      <c r="GB101" s="500">
        <f t="shared" si="477"/>
        <v>366</v>
      </c>
      <c r="GC101" s="404">
        <f t="shared" si="478"/>
        <v>99.99</v>
      </c>
      <c r="GD101" s="510">
        <f t="shared" si="479"/>
        <v>322</v>
      </c>
      <c r="GE101" s="404">
        <f t="shared" si="480"/>
        <v>363</v>
      </c>
      <c r="GF101" s="500">
        <f t="shared" si="481"/>
        <v>322</v>
      </c>
      <c r="GG101" s="404">
        <f t="shared" si="482"/>
        <v>363</v>
      </c>
      <c r="GH101" s="500">
        <f t="shared" si="483"/>
        <v>1201.4000000000001</v>
      </c>
      <c r="GI101" s="404">
        <f t="shared" si="484"/>
        <v>1324.73</v>
      </c>
      <c r="GJ101" s="500">
        <f t="shared" si="485"/>
        <v>26008.329999999998</v>
      </c>
      <c r="GK101" s="404">
        <f t="shared" si="486"/>
        <v>28388.57</v>
      </c>
      <c r="GL101" s="510">
        <f t="shared" si="487"/>
        <v>139</v>
      </c>
      <c r="GM101" s="404">
        <f t="shared" si="488"/>
        <v>103</v>
      </c>
      <c r="GN101" s="500">
        <f t="shared" si="489"/>
        <v>139</v>
      </c>
      <c r="GO101" s="404">
        <f t="shared" si="490"/>
        <v>103</v>
      </c>
      <c r="GP101" s="500">
        <f t="shared" si="491"/>
        <v>493.59999999999997</v>
      </c>
      <c r="GQ101" s="404">
        <f t="shared" si="492"/>
        <v>369.16999999999996</v>
      </c>
      <c r="GR101" s="500">
        <f t="shared" si="493"/>
        <v>7824.96</v>
      </c>
      <c r="GS101" s="404">
        <f t="shared" si="494"/>
        <v>5903.83</v>
      </c>
      <c r="GT101" s="510">
        <f t="shared" si="495"/>
        <v>461</v>
      </c>
      <c r="GU101" s="404">
        <f t="shared" si="496"/>
        <v>466</v>
      </c>
      <c r="GV101" s="500">
        <f t="shared" si="497"/>
        <v>461</v>
      </c>
      <c r="GW101" s="404">
        <f t="shared" si="498"/>
        <v>466</v>
      </c>
      <c r="GX101" s="500">
        <f t="shared" si="499"/>
        <v>1695</v>
      </c>
      <c r="GY101" s="404">
        <f t="shared" si="500"/>
        <v>1693.9</v>
      </c>
      <c r="GZ101" s="500">
        <f t="shared" si="501"/>
        <v>33833.29</v>
      </c>
      <c r="HA101" s="404">
        <f t="shared" si="502"/>
        <v>34292.400000000001</v>
      </c>
      <c r="HB101" s="510">
        <f t="shared" si="503"/>
        <v>0</v>
      </c>
      <c r="HC101" s="404">
        <f t="shared" si="504"/>
        <v>0</v>
      </c>
      <c r="HD101" s="500">
        <f t="shared" si="505"/>
        <v>0</v>
      </c>
      <c r="HE101" s="404">
        <f t="shared" si="506"/>
        <v>0</v>
      </c>
      <c r="HF101" s="500" t="str">
        <f t="shared" si="507"/>
        <v/>
      </c>
      <c r="HG101" s="404" t="str">
        <f t="shared" si="508"/>
        <v/>
      </c>
      <c r="HH101" s="500" t="str">
        <f t="shared" si="509"/>
        <v/>
      </c>
      <c r="HI101" s="404" t="str">
        <f t="shared" si="510"/>
        <v/>
      </c>
      <c r="HJ101" s="510">
        <f t="shared" si="511"/>
        <v>1695</v>
      </c>
      <c r="HK101" s="404">
        <f t="shared" si="512"/>
        <v>1693.8999999999999</v>
      </c>
      <c r="HL101" s="500">
        <f t="shared" si="513"/>
        <v>34199.29</v>
      </c>
      <c r="HM101" s="404">
        <f t="shared" si="514"/>
        <v>34392.389999999992</v>
      </c>
    </row>
    <row r="102" spans="1:221">
      <c r="A102" s="548" t="s">
        <v>540</v>
      </c>
      <c r="B102" s="550" t="s">
        <v>742</v>
      </c>
      <c r="C102" s="529" t="s">
        <v>754</v>
      </c>
      <c r="D102" s="549">
        <v>139250</v>
      </c>
      <c r="E102" s="551">
        <v>7</v>
      </c>
      <c r="F102" s="422">
        <v>209</v>
      </c>
      <c r="G102" s="532">
        <v>218</v>
      </c>
      <c r="H102" s="422">
        <v>2</v>
      </c>
      <c r="I102" s="532">
        <v>0</v>
      </c>
      <c r="J102" s="500">
        <f t="shared" si="365"/>
        <v>207</v>
      </c>
      <c r="K102" s="404">
        <f t="shared" si="366"/>
        <v>218</v>
      </c>
      <c r="L102" s="422">
        <v>64</v>
      </c>
      <c r="M102" s="533"/>
      <c r="N102" s="500">
        <f t="shared" si="367"/>
        <v>207</v>
      </c>
      <c r="O102" s="404">
        <f t="shared" si="368"/>
        <v>218</v>
      </c>
      <c r="P102" s="500">
        <f t="shared" si="369"/>
        <v>207</v>
      </c>
      <c r="Q102" s="404">
        <f t="shared" si="370"/>
        <v>218</v>
      </c>
      <c r="R102" s="422">
        <v>7</v>
      </c>
      <c r="S102" s="532">
        <v>5</v>
      </c>
      <c r="T102" s="500">
        <f t="shared" si="371"/>
        <v>7</v>
      </c>
      <c r="U102" s="404">
        <f t="shared" si="372"/>
        <v>5</v>
      </c>
      <c r="V102" s="422">
        <v>1</v>
      </c>
      <c r="W102" s="532">
        <v>3</v>
      </c>
      <c r="X102" s="500">
        <f t="shared" si="373"/>
        <v>1</v>
      </c>
      <c r="Y102" s="404">
        <f t="shared" si="374"/>
        <v>3</v>
      </c>
      <c r="Z102" s="422"/>
      <c r="AA102" s="532"/>
      <c r="AB102" s="500">
        <f t="shared" si="375"/>
        <v>0</v>
      </c>
      <c r="AC102" s="404">
        <f t="shared" si="376"/>
        <v>0</v>
      </c>
      <c r="AD102" s="500">
        <f t="shared" si="377"/>
        <v>8</v>
      </c>
      <c r="AE102" s="404">
        <f t="shared" si="378"/>
        <v>8</v>
      </c>
      <c r="AF102" s="500">
        <f t="shared" si="379"/>
        <v>8</v>
      </c>
      <c r="AG102" s="404">
        <f t="shared" si="380"/>
        <v>8</v>
      </c>
      <c r="AH102" s="534">
        <v>2.6</v>
      </c>
      <c r="AI102" s="535">
        <v>3.1</v>
      </c>
      <c r="AJ102" s="500">
        <f t="shared" si="381"/>
        <v>18.2</v>
      </c>
      <c r="AK102" s="404">
        <f t="shared" si="382"/>
        <v>15.5</v>
      </c>
      <c r="AL102" s="534">
        <v>2</v>
      </c>
      <c r="AM102" s="535">
        <v>3.83</v>
      </c>
      <c r="AN102" s="500">
        <f t="shared" si="383"/>
        <v>2</v>
      </c>
      <c r="AO102" s="404">
        <f t="shared" si="384"/>
        <v>11.49</v>
      </c>
      <c r="AP102" s="534"/>
      <c r="AQ102" s="535"/>
      <c r="AR102" s="500">
        <f t="shared" si="385"/>
        <v>0</v>
      </c>
      <c r="AS102" s="404">
        <f t="shared" si="386"/>
        <v>0</v>
      </c>
      <c r="AT102" s="236">
        <f t="shared" si="387"/>
        <v>2.5249999999999999</v>
      </c>
      <c r="AU102" s="237">
        <f t="shared" si="388"/>
        <v>3.3737500000000002</v>
      </c>
      <c r="AV102" s="500">
        <f t="shared" si="389"/>
        <v>20.2</v>
      </c>
      <c r="AW102" s="404">
        <f t="shared" si="390"/>
        <v>26.990000000000002</v>
      </c>
      <c r="AX102" s="422">
        <v>72.142857142857153</v>
      </c>
      <c r="AY102" s="536">
        <v>87</v>
      </c>
      <c r="AZ102" s="500">
        <f t="shared" si="391"/>
        <v>505.00000000000006</v>
      </c>
      <c r="BA102" s="404">
        <f t="shared" si="392"/>
        <v>435</v>
      </c>
      <c r="BB102" s="422">
        <v>65</v>
      </c>
      <c r="BC102" s="536">
        <v>51</v>
      </c>
      <c r="BD102" s="500">
        <f t="shared" si="393"/>
        <v>65</v>
      </c>
      <c r="BE102" s="404">
        <f t="shared" si="394"/>
        <v>153</v>
      </c>
      <c r="BF102" s="422"/>
      <c r="BG102" s="536"/>
      <c r="BH102" s="500">
        <f t="shared" si="395"/>
        <v>0</v>
      </c>
      <c r="BI102" s="404">
        <f t="shared" si="396"/>
        <v>0</v>
      </c>
      <c r="BJ102" s="500">
        <f t="shared" si="397"/>
        <v>71.25</v>
      </c>
      <c r="BK102" s="404">
        <f t="shared" si="398"/>
        <v>73.5</v>
      </c>
      <c r="BL102" s="500">
        <f t="shared" si="399"/>
        <v>570</v>
      </c>
      <c r="BM102" s="404">
        <f t="shared" si="400"/>
        <v>588</v>
      </c>
      <c r="BN102" s="422">
        <v>71</v>
      </c>
      <c r="BO102" s="533">
        <v>82</v>
      </c>
      <c r="BP102" s="500">
        <f t="shared" si="401"/>
        <v>71</v>
      </c>
      <c r="BQ102" s="404">
        <f t="shared" si="402"/>
        <v>82</v>
      </c>
      <c r="BR102" s="422">
        <v>50</v>
      </c>
      <c r="BS102" s="533">
        <v>51</v>
      </c>
      <c r="BT102" s="500">
        <f t="shared" si="403"/>
        <v>50</v>
      </c>
      <c r="BU102" s="404">
        <f t="shared" si="404"/>
        <v>51</v>
      </c>
      <c r="BV102" s="422"/>
      <c r="BW102" s="533"/>
      <c r="BX102" s="500">
        <f t="shared" si="405"/>
        <v>0</v>
      </c>
      <c r="BY102" s="404">
        <f t="shared" si="406"/>
        <v>0</v>
      </c>
      <c r="BZ102" s="500">
        <f t="shared" si="407"/>
        <v>121</v>
      </c>
      <c r="CA102" s="404">
        <f t="shared" si="408"/>
        <v>133</v>
      </c>
      <c r="CB102" s="500">
        <f t="shared" si="409"/>
        <v>121</v>
      </c>
      <c r="CC102" s="404">
        <f t="shared" si="410"/>
        <v>133</v>
      </c>
      <c r="CD102" s="534">
        <v>4.5</v>
      </c>
      <c r="CE102" s="537">
        <v>4.38</v>
      </c>
      <c r="CF102" s="500">
        <f t="shared" si="411"/>
        <v>319.5</v>
      </c>
      <c r="CG102" s="404">
        <f t="shared" si="412"/>
        <v>359.15999999999997</v>
      </c>
      <c r="CH102" s="534">
        <v>5.6</v>
      </c>
      <c r="CI102" s="537">
        <v>6.6</v>
      </c>
      <c r="CJ102" s="500">
        <f t="shared" si="413"/>
        <v>280</v>
      </c>
      <c r="CK102" s="404">
        <f t="shared" si="414"/>
        <v>336.59999999999997</v>
      </c>
      <c r="CL102" s="534"/>
      <c r="CM102" s="537"/>
      <c r="CN102" s="500">
        <f t="shared" si="415"/>
        <v>0</v>
      </c>
      <c r="CO102" s="404">
        <f t="shared" si="416"/>
        <v>0</v>
      </c>
      <c r="CP102" s="500">
        <f t="shared" si="417"/>
        <v>4.9545454545454541</v>
      </c>
      <c r="CQ102" s="237">
        <f t="shared" si="418"/>
        <v>5.2312781954887217</v>
      </c>
      <c r="CR102" s="500">
        <f t="shared" si="419"/>
        <v>599.5</v>
      </c>
      <c r="CS102" s="404">
        <f t="shared" si="420"/>
        <v>695.76</v>
      </c>
      <c r="CT102" s="538">
        <v>92.816901408450704</v>
      </c>
      <c r="CU102" s="537">
        <v>88.62</v>
      </c>
      <c r="CV102" s="500">
        <f t="shared" si="421"/>
        <v>6590</v>
      </c>
      <c r="CW102" s="404">
        <f t="shared" si="422"/>
        <v>7266.84</v>
      </c>
      <c r="CX102" s="538">
        <v>94.865800000000007</v>
      </c>
      <c r="CY102" s="537">
        <v>87.7</v>
      </c>
      <c r="CZ102" s="500">
        <f t="shared" si="423"/>
        <v>4743.29</v>
      </c>
      <c r="DA102" s="404">
        <f t="shared" si="424"/>
        <v>4472.7</v>
      </c>
      <c r="DB102" s="538"/>
      <c r="DC102" s="537"/>
      <c r="DD102" s="500">
        <f t="shared" si="425"/>
        <v>0</v>
      </c>
      <c r="DE102" s="404">
        <f t="shared" si="426"/>
        <v>0</v>
      </c>
      <c r="DF102" s="500">
        <f t="shared" si="427"/>
        <v>93.663553719008277</v>
      </c>
      <c r="DG102" s="404">
        <f t="shared" si="428"/>
        <v>88.267218045112784</v>
      </c>
      <c r="DH102" s="500">
        <f t="shared" si="429"/>
        <v>11333.29</v>
      </c>
      <c r="DI102" s="404">
        <f t="shared" si="430"/>
        <v>11739.54</v>
      </c>
      <c r="DJ102" s="500">
        <f t="shared" si="431"/>
        <v>129</v>
      </c>
      <c r="DK102" s="404">
        <f t="shared" si="432"/>
        <v>141</v>
      </c>
      <c r="DL102" s="500">
        <f t="shared" si="433"/>
        <v>129</v>
      </c>
      <c r="DM102" s="404">
        <f t="shared" si="434"/>
        <v>141</v>
      </c>
      <c r="DN102" s="236">
        <f t="shared" si="435"/>
        <v>4.8038759689922488</v>
      </c>
      <c r="DO102" s="237">
        <f t="shared" si="436"/>
        <v>5.125886524822695</v>
      </c>
      <c r="DP102" s="500">
        <f t="shared" si="437"/>
        <v>619.70000000000005</v>
      </c>
      <c r="DQ102" s="404">
        <f t="shared" si="438"/>
        <v>722.75</v>
      </c>
      <c r="DR102" s="500">
        <f t="shared" si="439"/>
        <v>92.27356589147287</v>
      </c>
      <c r="DS102" s="404">
        <f t="shared" si="440"/>
        <v>87.429361702127665</v>
      </c>
      <c r="DT102" s="500">
        <f t="shared" si="441"/>
        <v>11903.29</v>
      </c>
      <c r="DU102" s="404">
        <f t="shared" si="442"/>
        <v>12327.54</v>
      </c>
      <c r="DV102" s="538">
        <v>33</v>
      </c>
      <c r="DW102" s="539">
        <v>38</v>
      </c>
      <c r="DX102" s="500">
        <f t="shared" si="443"/>
        <v>33</v>
      </c>
      <c r="DY102" s="404">
        <f t="shared" si="444"/>
        <v>38</v>
      </c>
      <c r="DZ102" s="538">
        <v>45</v>
      </c>
      <c r="EA102" s="539">
        <v>38</v>
      </c>
      <c r="EB102" s="500">
        <f t="shared" si="445"/>
        <v>45</v>
      </c>
      <c r="EC102" s="404">
        <f t="shared" si="446"/>
        <v>38</v>
      </c>
      <c r="ED102" s="538"/>
      <c r="EE102" s="539"/>
      <c r="EF102" s="500">
        <f t="shared" si="447"/>
        <v>0</v>
      </c>
      <c r="EG102" s="404">
        <f t="shared" si="448"/>
        <v>0</v>
      </c>
      <c r="EH102" s="500">
        <f t="shared" si="449"/>
        <v>78</v>
      </c>
      <c r="EI102" s="404">
        <f t="shared" si="450"/>
        <v>76</v>
      </c>
      <c r="EJ102" s="500">
        <f t="shared" si="451"/>
        <v>78</v>
      </c>
      <c r="EK102" s="404">
        <f t="shared" si="452"/>
        <v>76</v>
      </c>
      <c r="EL102" s="534">
        <v>2.9</v>
      </c>
      <c r="EM102" s="540">
        <v>2.97</v>
      </c>
      <c r="EN102" s="500">
        <f t="shared" si="453"/>
        <v>95.7</v>
      </c>
      <c r="EO102" s="404">
        <f t="shared" si="454"/>
        <v>112.86000000000001</v>
      </c>
      <c r="EP102" s="534">
        <v>3.2</v>
      </c>
      <c r="EQ102" s="540">
        <v>3.8</v>
      </c>
      <c r="ER102" s="500">
        <f t="shared" si="455"/>
        <v>144</v>
      </c>
      <c r="ES102" s="404">
        <f t="shared" si="456"/>
        <v>144.4</v>
      </c>
      <c r="ET102" s="534"/>
      <c r="EU102" s="540"/>
      <c r="EV102" s="500">
        <f t="shared" si="457"/>
        <v>0</v>
      </c>
      <c r="EW102" s="404">
        <f t="shared" si="458"/>
        <v>0</v>
      </c>
      <c r="EX102" s="236">
        <f t="shared" si="459"/>
        <v>3.0730769230769228</v>
      </c>
      <c r="EY102" s="237">
        <f t="shared" si="460"/>
        <v>3.3849999999999998</v>
      </c>
      <c r="EZ102" s="500">
        <f t="shared" si="461"/>
        <v>239.7</v>
      </c>
      <c r="FA102" s="404">
        <f t="shared" si="462"/>
        <v>257.26</v>
      </c>
      <c r="FB102" s="538">
        <v>62.696969696969703</v>
      </c>
      <c r="FC102" s="540">
        <v>66.680000000000007</v>
      </c>
      <c r="FD102" s="500">
        <f t="shared" si="463"/>
        <v>2069</v>
      </c>
      <c r="FE102" s="404">
        <f t="shared" si="464"/>
        <v>2533.84</v>
      </c>
      <c r="FF102" s="538">
        <v>53.011111111111113</v>
      </c>
      <c r="FG102" s="540">
        <v>65.41</v>
      </c>
      <c r="FH102" s="500">
        <f t="shared" si="465"/>
        <v>2385.5</v>
      </c>
      <c r="FI102" s="404">
        <f t="shared" si="466"/>
        <v>2485.58</v>
      </c>
      <c r="FJ102" s="538"/>
      <c r="FK102" s="540"/>
      <c r="FL102" s="500">
        <f t="shared" si="467"/>
        <v>0</v>
      </c>
      <c r="FM102" s="404">
        <f t="shared" si="468"/>
        <v>0</v>
      </c>
      <c r="FN102" s="500">
        <f t="shared" si="469"/>
        <v>57.108974358974358</v>
      </c>
      <c r="FO102" s="404">
        <f t="shared" si="470"/>
        <v>66.045000000000002</v>
      </c>
      <c r="FP102" s="500">
        <f t="shared" si="471"/>
        <v>4454.5</v>
      </c>
      <c r="FQ102" s="404">
        <f t="shared" si="472"/>
        <v>5019.42</v>
      </c>
      <c r="FR102" s="538">
        <v>0</v>
      </c>
      <c r="FS102" s="541">
        <v>1</v>
      </c>
      <c r="FT102" s="500">
        <f t="shared" si="473"/>
        <v>0</v>
      </c>
      <c r="FU102" s="404">
        <f t="shared" si="474"/>
        <v>1</v>
      </c>
      <c r="FV102" s="534"/>
      <c r="FW102" s="542"/>
      <c r="FX102" s="500">
        <f t="shared" si="475"/>
        <v>0</v>
      </c>
      <c r="FY102" s="404">
        <f t="shared" si="476"/>
        <v>0</v>
      </c>
      <c r="FZ102" s="534">
        <v>0</v>
      </c>
      <c r="GA102" s="542">
        <v>70</v>
      </c>
      <c r="GB102" s="500">
        <f t="shared" si="477"/>
        <v>0</v>
      </c>
      <c r="GC102" s="404">
        <f t="shared" si="478"/>
        <v>70</v>
      </c>
      <c r="GD102" s="510">
        <f t="shared" si="479"/>
        <v>111</v>
      </c>
      <c r="GE102" s="404">
        <f t="shared" si="480"/>
        <v>125</v>
      </c>
      <c r="GF102" s="500">
        <f t="shared" si="481"/>
        <v>111</v>
      </c>
      <c r="GG102" s="404">
        <f t="shared" si="482"/>
        <v>125</v>
      </c>
      <c r="GH102" s="500">
        <f t="shared" si="483"/>
        <v>433.4</v>
      </c>
      <c r="GI102" s="404">
        <f t="shared" si="484"/>
        <v>487.52</v>
      </c>
      <c r="GJ102" s="500">
        <f t="shared" si="485"/>
        <v>9164</v>
      </c>
      <c r="GK102" s="404">
        <f t="shared" si="486"/>
        <v>10235.68</v>
      </c>
      <c r="GL102" s="510">
        <f t="shared" si="487"/>
        <v>96</v>
      </c>
      <c r="GM102" s="404">
        <f t="shared" si="488"/>
        <v>92</v>
      </c>
      <c r="GN102" s="500">
        <f t="shared" si="489"/>
        <v>96</v>
      </c>
      <c r="GO102" s="404">
        <f t="shared" si="490"/>
        <v>92</v>
      </c>
      <c r="GP102" s="500">
        <f t="shared" si="491"/>
        <v>426</v>
      </c>
      <c r="GQ102" s="404">
        <f t="shared" si="492"/>
        <v>492.49</v>
      </c>
      <c r="GR102" s="500">
        <f t="shared" si="493"/>
        <v>7193.79</v>
      </c>
      <c r="GS102" s="404">
        <f t="shared" si="494"/>
        <v>7111.28</v>
      </c>
      <c r="GT102" s="510">
        <f t="shared" si="495"/>
        <v>207</v>
      </c>
      <c r="GU102" s="404">
        <f t="shared" si="496"/>
        <v>217</v>
      </c>
      <c r="GV102" s="500">
        <f t="shared" si="497"/>
        <v>207</v>
      </c>
      <c r="GW102" s="404">
        <f t="shared" si="498"/>
        <v>217</v>
      </c>
      <c r="GX102" s="500">
        <f t="shared" si="499"/>
        <v>859.4</v>
      </c>
      <c r="GY102" s="404">
        <f t="shared" si="500"/>
        <v>980.01</v>
      </c>
      <c r="GZ102" s="500">
        <f t="shared" si="501"/>
        <v>16357.79</v>
      </c>
      <c r="HA102" s="404">
        <f t="shared" si="502"/>
        <v>17346.96</v>
      </c>
      <c r="HB102" s="510">
        <f t="shared" si="503"/>
        <v>0</v>
      </c>
      <c r="HC102" s="404">
        <f t="shared" si="504"/>
        <v>0</v>
      </c>
      <c r="HD102" s="500">
        <f t="shared" si="505"/>
        <v>0</v>
      </c>
      <c r="HE102" s="404">
        <f t="shared" si="506"/>
        <v>0</v>
      </c>
      <c r="HF102" s="500" t="str">
        <f t="shared" si="507"/>
        <v/>
      </c>
      <c r="HG102" s="404" t="str">
        <f t="shared" si="508"/>
        <v/>
      </c>
      <c r="HH102" s="500" t="str">
        <f t="shared" si="509"/>
        <v/>
      </c>
      <c r="HI102" s="404" t="str">
        <f t="shared" si="510"/>
        <v/>
      </c>
      <c r="HJ102" s="510">
        <f t="shared" si="511"/>
        <v>859.40000000000009</v>
      </c>
      <c r="HK102" s="404">
        <f t="shared" si="512"/>
        <v>980.01</v>
      </c>
      <c r="HL102" s="500">
        <f t="shared" si="513"/>
        <v>16357.79</v>
      </c>
      <c r="HM102" s="404">
        <f t="shared" si="514"/>
        <v>17416.96</v>
      </c>
    </row>
    <row r="103" spans="1:221">
      <c r="A103" s="548" t="s">
        <v>540</v>
      </c>
      <c r="B103" s="528" t="s">
        <v>743</v>
      </c>
      <c r="C103" s="529" t="s">
        <v>755</v>
      </c>
      <c r="D103" s="549">
        <v>139968</v>
      </c>
      <c r="E103" s="551">
        <v>7</v>
      </c>
      <c r="F103" s="422">
        <v>443</v>
      </c>
      <c r="G103" s="532">
        <v>400</v>
      </c>
      <c r="H103" s="422">
        <v>10</v>
      </c>
      <c r="I103" s="532">
        <v>5</v>
      </c>
      <c r="J103" s="500">
        <f t="shared" si="365"/>
        <v>433</v>
      </c>
      <c r="K103" s="404">
        <f t="shared" si="366"/>
        <v>395</v>
      </c>
      <c r="L103" s="422">
        <v>64</v>
      </c>
      <c r="M103" s="533"/>
      <c r="N103" s="500">
        <f t="shared" si="367"/>
        <v>433</v>
      </c>
      <c r="O103" s="404">
        <f t="shared" si="368"/>
        <v>395</v>
      </c>
      <c r="P103" s="500">
        <f t="shared" si="369"/>
        <v>433</v>
      </c>
      <c r="Q103" s="404">
        <f t="shared" si="370"/>
        <v>395</v>
      </c>
      <c r="R103" s="422">
        <v>5</v>
      </c>
      <c r="S103" s="532">
        <v>8</v>
      </c>
      <c r="T103" s="500">
        <f t="shared" si="371"/>
        <v>5</v>
      </c>
      <c r="U103" s="404">
        <f t="shared" si="372"/>
        <v>8</v>
      </c>
      <c r="V103" s="422">
        <v>1</v>
      </c>
      <c r="W103" s="532">
        <v>3</v>
      </c>
      <c r="X103" s="500">
        <f t="shared" si="373"/>
        <v>1</v>
      </c>
      <c r="Y103" s="404">
        <f t="shared" si="374"/>
        <v>3</v>
      </c>
      <c r="Z103" s="422"/>
      <c r="AA103" s="532"/>
      <c r="AB103" s="500">
        <f t="shared" si="375"/>
        <v>0</v>
      </c>
      <c r="AC103" s="404">
        <f t="shared" si="376"/>
        <v>0</v>
      </c>
      <c r="AD103" s="500">
        <f t="shared" si="377"/>
        <v>6</v>
      </c>
      <c r="AE103" s="404">
        <f t="shared" si="378"/>
        <v>11</v>
      </c>
      <c r="AF103" s="500">
        <f t="shared" si="379"/>
        <v>6</v>
      </c>
      <c r="AG103" s="404">
        <f t="shared" si="380"/>
        <v>11</v>
      </c>
      <c r="AH103" s="534">
        <v>3</v>
      </c>
      <c r="AI103" s="535">
        <v>2.63</v>
      </c>
      <c r="AJ103" s="500">
        <f t="shared" si="381"/>
        <v>15</v>
      </c>
      <c r="AK103" s="404">
        <f t="shared" si="382"/>
        <v>21.04</v>
      </c>
      <c r="AL103" s="534">
        <v>10</v>
      </c>
      <c r="AM103" s="535">
        <v>3</v>
      </c>
      <c r="AN103" s="500">
        <f t="shared" si="383"/>
        <v>10</v>
      </c>
      <c r="AO103" s="404">
        <f t="shared" si="384"/>
        <v>9</v>
      </c>
      <c r="AP103" s="534"/>
      <c r="AQ103" s="535"/>
      <c r="AR103" s="500">
        <f t="shared" si="385"/>
        <v>0</v>
      </c>
      <c r="AS103" s="404">
        <f t="shared" si="386"/>
        <v>0</v>
      </c>
      <c r="AT103" s="236">
        <f t="shared" si="387"/>
        <v>4.166666666666667</v>
      </c>
      <c r="AU103" s="237">
        <f t="shared" si="388"/>
        <v>2.730909090909091</v>
      </c>
      <c r="AV103" s="500">
        <f t="shared" si="389"/>
        <v>25</v>
      </c>
      <c r="AW103" s="404">
        <f t="shared" si="390"/>
        <v>30.04</v>
      </c>
      <c r="AX103" s="422">
        <v>82.2</v>
      </c>
      <c r="AY103" s="536">
        <v>76.88</v>
      </c>
      <c r="AZ103" s="500">
        <f t="shared" si="391"/>
        <v>411</v>
      </c>
      <c r="BA103" s="404">
        <f t="shared" si="392"/>
        <v>615.04</v>
      </c>
      <c r="BB103" s="422">
        <v>144</v>
      </c>
      <c r="BC103" s="536">
        <v>98.33</v>
      </c>
      <c r="BD103" s="500">
        <f t="shared" si="393"/>
        <v>144</v>
      </c>
      <c r="BE103" s="404">
        <f t="shared" si="394"/>
        <v>294.99</v>
      </c>
      <c r="BF103" s="422"/>
      <c r="BG103" s="536"/>
      <c r="BH103" s="500">
        <f t="shared" si="395"/>
        <v>0</v>
      </c>
      <c r="BI103" s="404">
        <f t="shared" si="396"/>
        <v>0</v>
      </c>
      <c r="BJ103" s="500">
        <f t="shared" si="397"/>
        <v>92.5</v>
      </c>
      <c r="BK103" s="404">
        <f t="shared" si="398"/>
        <v>82.73</v>
      </c>
      <c r="BL103" s="500">
        <f t="shared" si="399"/>
        <v>555</v>
      </c>
      <c r="BM103" s="404">
        <f t="shared" si="400"/>
        <v>910.03000000000009</v>
      </c>
      <c r="BN103" s="422">
        <v>267</v>
      </c>
      <c r="BO103" s="533">
        <v>236</v>
      </c>
      <c r="BP103" s="500">
        <f t="shared" si="401"/>
        <v>267</v>
      </c>
      <c r="BQ103" s="404">
        <f t="shared" si="402"/>
        <v>236</v>
      </c>
      <c r="BR103" s="422">
        <v>37</v>
      </c>
      <c r="BS103" s="533">
        <v>27</v>
      </c>
      <c r="BT103" s="500">
        <f t="shared" si="403"/>
        <v>37</v>
      </c>
      <c r="BU103" s="404">
        <f t="shared" si="404"/>
        <v>27</v>
      </c>
      <c r="BV103" s="422"/>
      <c r="BW103" s="533"/>
      <c r="BX103" s="500">
        <f t="shared" si="405"/>
        <v>0</v>
      </c>
      <c r="BY103" s="404">
        <f t="shared" si="406"/>
        <v>0</v>
      </c>
      <c r="BZ103" s="500">
        <f t="shared" si="407"/>
        <v>304</v>
      </c>
      <c r="CA103" s="404">
        <f t="shared" si="408"/>
        <v>263</v>
      </c>
      <c r="CB103" s="500">
        <f t="shared" si="409"/>
        <v>304</v>
      </c>
      <c r="CC103" s="404">
        <f t="shared" si="410"/>
        <v>263</v>
      </c>
      <c r="CD103" s="534">
        <v>4</v>
      </c>
      <c r="CE103" s="537">
        <v>4.0199999999999996</v>
      </c>
      <c r="CF103" s="500">
        <f t="shared" si="411"/>
        <v>1068</v>
      </c>
      <c r="CG103" s="404">
        <f t="shared" si="412"/>
        <v>948.71999999999991</v>
      </c>
      <c r="CH103" s="534">
        <v>5</v>
      </c>
      <c r="CI103" s="537">
        <v>5.59</v>
      </c>
      <c r="CJ103" s="500">
        <f t="shared" si="413"/>
        <v>185</v>
      </c>
      <c r="CK103" s="404">
        <f t="shared" si="414"/>
        <v>150.93</v>
      </c>
      <c r="CL103" s="534"/>
      <c r="CM103" s="537"/>
      <c r="CN103" s="500">
        <f t="shared" si="415"/>
        <v>0</v>
      </c>
      <c r="CO103" s="404">
        <f t="shared" si="416"/>
        <v>0</v>
      </c>
      <c r="CP103" s="500">
        <f t="shared" si="417"/>
        <v>4.1217105263157894</v>
      </c>
      <c r="CQ103" s="237">
        <f t="shared" si="418"/>
        <v>4.1811787072243343</v>
      </c>
      <c r="CR103" s="500">
        <f t="shared" si="419"/>
        <v>1253</v>
      </c>
      <c r="CS103" s="404">
        <f t="shared" si="420"/>
        <v>1099.6499999999999</v>
      </c>
      <c r="CT103" s="538">
        <v>80.682883895131098</v>
      </c>
      <c r="CU103" s="537">
        <v>85.58</v>
      </c>
      <c r="CV103" s="500">
        <f t="shared" si="421"/>
        <v>21542.33</v>
      </c>
      <c r="CW103" s="404">
        <f t="shared" si="422"/>
        <v>20196.88</v>
      </c>
      <c r="CX103" s="538">
        <v>88.413783783783785</v>
      </c>
      <c r="CY103" s="537">
        <v>85.79</v>
      </c>
      <c r="CZ103" s="500">
        <f t="shared" si="423"/>
        <v>3271.31</v>
      </c>
      <c r="DA103" s="404">
        <f t="shared" si="424"/>
        <v>2316.3300000000004</v>
      </c>
      <c r="DB103" s="538"/>
      <c r="DC103" s="537"/>
      <c r="DD103" s="500">
        <f t="shared" si="425"/>
        <v>0</v>
      </c>
      <c r="DE103" s="404">
        <f t="shared" si="426"/>
        <v>0</v>
      </c>
      <c r="DF103" s="500">
        <f t="shared" si="427"/>
        <v>81.623815789473696</v>
      </c>
      <c r="DG103" s="404">
        <f t="shared" si="428"/>
        <v>85.601558935361226</v>
      </c>
      <c r="DH103" s="500">
        <f t="shared" si="429"/>
        <v>24813.640000000003</v>
      </c>
      <c r="DI103" s="404">
        <f t="shared" si="430"/>
        <v>22513.210000000003</v>
      </c>
      <c r="DJ103" s="500">
        <f t="shared" si="431"/>
        <v>310</v>
      </c>
      <c r="DK103" s="404">
        <f t="shared" si="432"/>
        <v>274</v>
      </c>
      <c r="DL103" s="500">
        <f t="shared" si="433"/>
        <v>310</v>
      </c>
      <c r="DM103" s="404">
        <f t="shared" si="434"/>
        <v>274</v>
      </c>
      <c r="DN103" s="236">
        <f t="shared" si="435"/>
        <v>4.1225806451612907</v>
      </c>
      <c r="DO103" s="237">
        <f t="shared" si="436"/>
        <v>4.1229562043795616</v>
      </c>
      <c r="DP103" s="500">
        <f t="shared" si="437"/>
        <v>1278.0000000000002</v>
      </c>
      <c r="DQ103" s="404">
        <f t="shared" si="438"/>
        <v>1129.6899999999998</v>
      </c>
      <c r="DR103" s="500">
        <f t="shared" si="439"/>
        <v>81.834322580645164</v>
      </c>
      <c r="DS103" s="404">
        <f t="shared" si="440"/>
        <v>85.486277372262776</v>
      </c>
      <c r="DT103" s="500">
        <f t="shared" si="441"/>
        <v>25368.639999999999</v>
      </c>
      <c r="DU103" s="404">
        <f t="shared" si="442"/>
        <v>23423.24</v>
      </c>
      <c r="DV103" s="538">
        <v>66</v>
      </c>
      <c r="DW103" s="539">
        <v>55</v>
      </c>
      <c r="DX103" s="500">
        <f t="shared" si="443"/>
        <v>66</v>
      </c>
      <c r="DY103" s="404">
        <f t="shared" si="444"/>
        <v>55</v>
      </c>
      <c r="DZ103" s="538">
        <v>57</v>
      </c>
      <c r="EA103" s="539">
        <v>65</v>
      </c>
      <c r="EB103" s="500">
        <f t="shared" si="445"/>
        <v>57</v>
      </c>
      <c r="EC103" s="404">
        <f t="shared" si="446"/>
        <v>65</v>
      </c>
      <c r="ED103" s="538"/>
      <c r="EE103" s="539"/>
      <c r="EF103" s="500">
        <f t="shared" si="447"/>
        <v>0</v>
      </c>
      <c r="EG103" s="404">
        <f t="shared" si="448"/>
        <v>0</v>
      </c>
      <c r="EH103" s="500">
        <f t="shared" si="449"/>
        <v>123</v>
      </c>
      <c r="EI103" s="404">
        <f t="shared" si="450"/>
        <v>120</v>
      </c>
      <c r="EJ103" s="500">
        <f t="shared" si="451"/>
        <v>123</v>
      </c>
      <c r="EK103" s="404">
        <f t="shared" si="452"/>
        <v>120</v>
      </c>
      <c r="EL103" s="534">
        <v>3.3</v>
      </c>
      <c r="EM103" s="540">
        <v>3.5</v>
      </c>
      <c r="EN103" s="500">
        <f t="shared" si="453"/>
        <v>217.79999999999998</v>
      </c>
      <c r="EO103" s="404">
        <f t="shared" si="454"/>
        <v>192.5</v>
      </c>
      <c r="EP103" s="534">
        <v>3.7</v>
      </c>
      <c r="EQ103" s="540">
        <v>3.19</v>
      </c>
      <c r="ER103" s="500">
        <f t="shared" si="455"/>
        <v>210.9</v>
      </c>
      <c r="ES103" s="404">
        <f t="shared" si="456"/>
        <v>207.35</v>
      </c>
      <c r="ET103" s="534"/>
      <c r="EU103" s="540"/>
      <c r="EV103" s="500">
        <f t="shared" si="457"/>
        <v>0</v>
      </c>
      <c r="EW103" s="404">
        <f t="shared" si="458"/>
        <v>0</v>
      </c>
      <c r="EX103" s="236">
        <f t="shared" si="459"/>
        <v>3.4853658536585366</v>
      </c>
      <c r="EY103" s="237">
        <f t="shared" si="460"/>
        <v>3.3320833333333337</v>
      </c>
      <c r="EZ103" s="500">
        <f t="shared" si="461"/>
        <v>428.7</v>
      </c>
      <c r="FA103" s="404">
        <f t="shared" si="462"/>
        <v>399.85</v>
      </c>
      <c r="FB103" s="538">
        <v>69</v>
      </c>
      <c r="FC103" s="540">
        <v>64.42</v>
      </c>
      <c r="FD103" s="500">
        <f t="shared" si="463"/>
        <v>4554</v>
      </c>
      <c r="FE103" s="404">
        <f t="shared" si="464"/>
        <v>3543.1</v>
      </c>
      <c r="FF103" s="538">
        <v>63.339122807017546</v>
      </c>
      <c r="FG103" s="540">
        <v>57.35</v>
      </c>
      <c r="FH103" s="500">
        <f t="shared" si="465"/>
        <v>3610.33</v>
      </c>
      <c r="FI103" s="404">
        <f t="shared" si="466"/>
        <v>3727.75</v>
      </c>
      <c r="FJ103" s="538"/>
      <c r="FK103" s="540"/>
      <c r="FL103" s="500">
        <f t="shared" si="467"/>
        <v>0</v>
      </c>
      <c r="FM103" s="404">
        <f t="shared" si="468"/>
        <v>0</v>
      </c>
      <c r="FN103" s="500">
        <f t="shared" si="469"/>
        <v>66.376666666666665</v>
      </c>
      <c r="FO103" s="404">
        <f t="shared" si="470"/>
        <v>60.59041666666667</v>
      </c>
      <c r="FP103" s="500">
        <f t="shared" si="471"/>
        <v>8164.33</v>
      </c>
      <c r="FQ103" s="404">
        <f t="shared" si="472"/>
        <v>7270.85</v>
      </c>
      <c r="FR103" s="538">
        <v>0</v>
      </c>
      <c r="FS103" s="541">
        <v>1</v>
      </c>
      <c r="FT103" s="500">
        <f t="shared" si="473"/>
        <v>0</v>
      </c>
      <c r="FU103" s="404">
        <f t="shared" si="474"/>
        <v>1</v>
      </c>
      <c r="FV103" s="534"/>
      <c r="FW103" s="542"/>
      <c r="FX103" s="500">
        <f t="shared" si="475"/>
        <v>0</v>
      </c>
      <c r="FY103" s="404">
        <f t="shared" si="476"/>
        <v>0</v>
      </c>
      <c r="FZ103" s="534">
        <v>0</v>
      </c>
      <c r="GA103" s="542">
        <v>64</v>
      </c>
      <c r="GB103" s="500">
        <f t="shared" si="477"/>
        <v>0</v>
      </c>
      <c r="GC103" s="404">
        <f t="shared" si="478"/>
        <v>64</v>
      </c>
      <c r="GD103" s="510">
        <f t="shared" si="479"/>
        <v>338</v>
      </c>
      <c r="GE103" s="404">
        <f t="shared" si="480"/>
        <v>299</v>
      </c>
      <c r="GF103" s="500">
        <f t="shared" si="481"/>
        <v>338</v>
      </c>
      <c r="GG103" s="404">
        <f t="shared" si="482"/>
        <v>299</v>
      </c>
      <c r="GH103" s="500">
        <f t="shared" si="483"/>
        <v>1300.8</v>
      </c>
      <c r="GI103" s="404">
        <f t="shared" si="484"/>
        <v>1162.2599999999998</v>
      </c>
      <c r="GJ103" s="500">
        <f t="shared" si="485"/>
        <v>26507.33</v>
      </c>
      <c r="GK103" s="404">
        <f t="shared" si="486"/>
        <v>24355.02</v>
      </c>
      <c r="GL103" s="510">
        <f t="shared" si="487"/>
        <v>95</v>
      </c>
      <c r="GM103" s="404">
        <f t="shared" si="488"/>
        <v>95</v>
      </c>
      <c r="GN103" s="500">
        <f t="shared" si="489"/>
        <v>95</v>
      </c>
      <c r="GO103" s="404">
        <f t="shared" si="490"/>
        <v>95</v>
      </c>
      <c r="GP103" s="500">
        <f t="shared" si="491"/>
        <v>405.9</v>
      </c>
      <c r="GQ103" s="404">
        <f t="shared" si="492"/>
        <v>367.28</v>
      </c>
      <c r="GR103" s="500">
        <f t="shared" si="493"/>
        <v>7025.6399999999994</v>
      </c>
      <c r="GS103" s="404">
        <f t="shared" si="494"/>
        <v>6339.0700000000006</v>
      </c>
      <c r="GT103" s="510">
        <f t="shared" si="495"/>
        <v>433</v>
      </c>
      <c r="GU103" s="404">
        <f t="shared" si="496"/>
        <v>394</v>
      </c>
      <c r="GV103" s="500">
        <f t="shared" si="497"/>
        <v>433</v>
      </c>
      <c r="GW103" s="404">
        <f t="shared" si="498"/>
        <v>394</v>
      </c>
      <c r="GX103" s="500">
        <f t="shared" si="499"/>
        <v>1706.6999999999998</v>
      </c>
      <c r="GY103" s="404">
        <f t="shared" si="500"/>
        <v>1529.5399999999997</v>
      </c>
      <c r="GZ103" s="500">
        <f t="shared" si="501"/>
        <v>33532.97</v>
      </c>
      <c r="HA103" s="404">
        <f t="shared" si="502"/>
        <v>30694.09</v>
      </c>
      <c r="HB103" s="510">
        <f t="shared" si="503"/>
        <v>0</v>
      </c>
      <c r="HC103" s="404">
        <f t="shared" si="504"/>
        <v>0</v>
      </c>
      <c r="HD103" s="500">
        <f t="shared" si="505"/>
        <v>0</v>
      </c>
      <c r="HE103" s="404">
        <f t="shared" si="506"/>
        <v>0</v>
      </c>
      <c r="HF103" s="500" t="str">
        <f t="shared" si="507"/>
        <v/>
      </c>
      <c r="HG103" s="404" t="str">
        <f t="shared" si="508"/>
        <v/>
      </c>
      <c r="HH103" s="500" t="str">
        <f t="shared" si="509"/>
        <v/>
      </c>
      <c r="HI103" s="404" t="str">
        <f t="shared" si="510"/>
        <v/>
      </c>
      <c r="HJ103" s="510">
        <f t="shared" si="511"/>
        <v>1706.7000000000003</v>
      </c>
      <c r="HK103" s="404">
        <f t="shared" si="512"/>
        <v>1529.54</v>
      </c>
      <c r="HL103" s="500">
        <f t="shared" si="513"/>
        <v>33532.97</v>
      </c>
      <c r="HM103" s="404">
        <f t="shared" si="514"/>
        <v>30758.090000000004</v>
      </c>
    </row>
    <row r="104" spans="1:221">
      <c r="A104" s="548" t="s">
        <v>540</v>
      </c>
      <c r="B104" s="528" t="s">
        <v>744</v>
      </c>
      <c r="C104" s="529"/>
      <c r="D104" s="549">
        <v>244437</v>
      </c>
      <c r="E104" s="551">
        <v>8</v>
      </c>
      <c r="F104" s="422">
        <v>1885</v>
      </c>
      <c r="G104" s="532">
        <v>1838</v>
      </c>
      <c r="H104" s="422">
        <v>6</v>
      </c>
      <c r="I104" s="532">
        <v>11</v>
      </c>
      <c r="J104" s="500">
        <f t="shared" si="365"/>
        <v>1879</v>
      </c>
      <c r="K104" s="404">
        <f t="shared" si="366"/>
        <v>1827</v>
      </c>
      <c r="L104" s="422">
        <v>64</v>
      </c>
      <c r="M104" s="533"/>
      <c r="N104" s="500">
        <f t="shared" si="367"/>
        <v>1879</v>
      </c>
      <c r="O104" s="404">
        <f t="shared" si="368"/>
        <v>1827</v>
      </c>
      <c r="P104" s="500">
        <f t="shared" si="369"/>
        <v>1879</v>
      </c>
      <c r="Q104" s="404">
        <f t="shared" si="370"/>
        <v>1827</v>
      </c>
      <c r="R104" s="422">
        <v>13</v>
      </c>
      <c r="S104" s="532">
        <v>21</v>
      </c>
      <c r="T104" s="500">
        <f t="shared" si="371"/>
        <v>13</v>
      </c>
      <c r="U104" s="404">
        <f t="shared" si="372"/>
        <v>21</v>
      </c>
      <c r="V104" s="422">
        <v>8</v>
      </c>
      <c r="W104" s="532">
        <v>11</v>
      </c>
      <c r="X104" s="500">
        <f t="shared" si="373"/>
        <v>8</v>
      </c>
      <c r="Y104" s="404">
        <f t="shared" si="374"/>
        <v>11</v>
      </c>
      <c r="Z104" s="422"/>
      <c r="AA104" s="532"/>
      <c r="AB104" s="500">
        <f t="shared" si="375"/>
        <v>0</v>
      </c>
      <c r="AC104" s="404">
        <f t="shared" si="376"/>
        <v>0</v>
      </c>
      <c r="AD104" s="500">
        <f t="shared" si="377"/>
        <v>21</v>
      </c>
      <c r="AE104" s="404">
        <f t="shared" si="378"/>
        <v>32</v>
      </c>
      <c r="AF104" s="500">
        <f t="shared" si="379"/>
        <v>21</v>
      </c>
      <c r="AG104" s="404">
        <f t="shared" si="380"/>
        <v>32</v>
      </c>
      <c r="AH104" s="534">
        <v>2.1</v>
      </c>
      <c r="AI104" s="535">
        <v>2.33</v>
      </c>
      <c r="AJ104" s="500">
        <f t="shared" si="381"/>
        <v>27.3</v>
      </c>
      <c r="AK104" s="404">
        <f t="shared" si="382"/>
        <v>48.93</v>
      </c>
      <c r="AL104" s="534">
        <v>1.8</v>
      </c>
      <c r="AM104" s="535">
        <v>1.95</v>
      </c>
      <c r="AN104" s="500">
        <f t="shared" si="383"/>
        <v>14.4</v>
      </c>
      <c r="AO104" s="404">
        <f t="shared" si="384"/>
        <v>21.45</v>
      </c>
      <c r="AP104" s="534"/>
      <c r="AQ104" s="535"/>
      <c r="AR104" s="500">
        <f t="shared" si="385"/>
        <v>0</v>
      </c>
      <c r="AS104" s="404">
        <f t="shared" si="386"/>
        <v>0</v>
      </c>
      <c r="AT104" s="236">
        <f t="shared" si="387"/>
        <v>1.9857142857142858</v>
      </c>
      <c r="AU104" s="237">
        <f t="shared" si="388"/>
        <v>2.1993749999999999</v>
      </c>
      <c r="AV104" s="500">
        <f t="shared" si="389"/>
        <v>41.7</v>
      </c>
      <c r="AW104" s="404">
        <f t="shared" si="390"/>
        <v>70.38</v>
      </c>
      <c r="AX104" s="422">
        <v>76.92307692307692</v>
      </c>
      <c r="AY104" s="536">
        <v>73.569999999999993</v>
      </c>
      <c r="AZ104" s="500">
        <f t="shared" si="391"/>
        <v>1000</v>
      </c>
      <c r="BA104" s="404">
        <f t="shared" si="392"/>
        <v>1544.9699999999998</v>
      </c>
      <c r="BB104" s="422">
        <v>69.875</v>
      </c>
      <c r="BC104" s="536">
        <v>86.82</v>
      </c>
      <c r="BD104" s="500">
        <f t="shared" si="393"/>
        <v>559</v>
      </c>
      <c r="BE104" s="404">
        <f t="shared" si="394"/>
        <v>955.02</v>
      </c>
      <c r="BF104" s="422"/>
      <c r="BG104" s="536"/>
      <c r="BH104" s="500">
        <f t="shared" si="395"/>
        <v>0</v>
      </c>
      <c r="BI104" s="404">
        <f t="shared" si="396"/>
        <v>0</v>
      </c>
      <c r="BJ104" s="500">
        <f t="shared" si="397"/>
        <v>74.238095238095241</v>
      </c>
      <c r="BK104" s="404">
        <f t="shared" si="398"/>
        <v>78.124687499999993</v>
      </c>
      <c r="BL104" s="500">
        <f t="shared" si="399"/>
        <v>1559</v>
      </c>
      <c r="BM104" s="404">
        <f t="shared" si="400"/>
        <v>2499.9899999999998</v>
      </c>
      <c r="BN104" s="422">
        <v>617</v>
      </c>
      <c r="BO104" s="533">
        <v>576</v>
      </c>
      <c r="BP104" s="500">
        <f t="shared" si="401"/>
        <v>617</v>
      </c>
      <c r="BQ104" s="404">
        <f t="shared" si="402"/>
        <v>576</v>
      </c>
      <c r="BR104" s="422">
        <v>362</v>
      </c>
      <c r="BS104" s="533">
        <v>383</v>
      </c>
      <c r="BT104" s="500">
        <f t="shared" si="403"/>
        <v>362</v>
      </c>
      <c r="BU104" s="404">
        <f t="shared" si="404"/>
        <v>383</v>
      </c>
      <c r="BV104" s="422"/>
      <c r="BW104" s="533"/>
      <c r="BX104" s="500">
        <f t="shared" si="405"/>
        <v>0</v>
      </c>
      <c r="BY104" s="404">
        <f t="shared" si="406"/>
        <v>0</v>
      </c>
      <c r="BZ104" s="500">
        <f t="shared" si="407"/>
        <v>979</v>
      </c>
      <c r="CA104" s="404">
        <f t="shared" si="408"/>
        <v>959</v>
      </c>
      <c r="CB104" s="500">
        <f t="shared" si="409"/>
        <v>979</v>
      </c>
      <c r="CC104" s="404">
        <f t="shared" si="410"/>
        <v>959</v>
      </c>
      <c r="CD104" s="534">
        <v>4.5</v>
      </c>
      <c r="CE104" s="537">
        <v>4.58</v>
      </c>
      <c r="CF104" s="500">
        <f t="shared" si="411"/>
        <v>2776.5</v>
      </c>
      <c r="CG104" s="404">
        <f t="shared" si="412"/>
        <v>2638.08</v>
      </c>
      <c r="CH104" s="534">
        <v>5.6</v>
      </c>
      <c r="CI104" s="537">
        <v>5.13</v>
      </c>
      <c r="CJ104" s="500">
        <f t="shared" si="413"/>
        <v>2027.1999999999998</v>
      </c>
      <c r="CK104" s="404">
        <f t="shared" si="414"/>
        <v>1964.79</v>
      </c>
      <c r="CL104" s="534"/>
      <c r="CM104" s="537"/>
      <c r="CN104" s="500">
        <f t="shared" si="415"/>
        <v>0</v>
      </c>
      <c r="CO104" s="404">
        <f t="shared" si="416"/>
        <v>0</v>
      </c>
      <c r="CP104" s="500">
        <f t="shared" si="417"/>
        <v>4.9067415730337078</v>
      </c>
      <c r="CQ104" s="237">
        <f t="shared" si="418"/>
        <v>4.7996558915537015</v>
      </c>
      <c r="CR104" s="500">
        <f t="shared" si="419"/>
        <v>4803.7</v>
      </c>
      <c r="CS104" s="404">
        <f t="shared" si="420"/>
        <v>4602.87</v>
      </c>
      <c r="CT104" s="538">
        <v>85.301458670988652</v>
      </c>
      <c r="CU104" s="537">
        <v>85.11</v>
      </c>
      <c r="CV104" s="500">
        <f t="shared" si="421"/>
        <v>52631</v>
      </c>
      <c r="CW104" s="404">
        <f t="shared" si="422"/>
        <v>49023.360000000001</v>
      </c>
      <c r="CX104" s="538">
        <v>83.400883977900563</v>
      </c>
      <c r="CY104" s="537">
        <v>83.81</v>
      </c>
      <c r="CZ104" s="500">
        <f t="shared" si="423"/>
        <v>30191.120000000003</v>
      </c>
      <c r="DA104" s="404">
        <f t="shared" si="424"/>
        <v>32099.23</v>
      </c>
      <c r="DB104" s="538"/>
      <c r="DC104" s="537"/>
      <c r="DD104" s="500">
        <f t="shared" si="425"/>
        <v>0</v>
      </c>
      <c r="DE104" s="404">
        <f t="shared" si="426"/>
        <v>0</v>
      </c>
      <c r="DF104" s="500">
        <f t="shared" si="427"/>
        <v>84.598692543411644</v>
      </c>
      <c r="DG104" s="404">
        <f t="shared" si="428"/>
        <v>84.590813347236704</v>
      </c>
      <c r="DH104" s="500">
        <f t="shared" si="429"/>
        <v>82822.12</v>
      </c>
      <c r="DI104" s="404">
        <f t="shared" si="430"/>
        <v>81122.59</v>
      </c>
      <c r="DJ104" s="500">
        <f t="shared" si="431"/>
        <v>1000</v>
      </c>
      <c r="DK104" s="404">
        <f t="shared" si="432"/>
        <v>991</v>
      </c>
      <c r="DL104" s="500">
        <f t="shared" si="433"/>
        <v>1000</v>
      </c>
      <c r="DM104" s="404">
        <f t="shared" si="434"/>
        <v>991</v>
      </c>
      <c r="DN104" s="236">
        <f t="shared" si="435"/>
        <v>4.8453999999999997</v>
      </c>
      <c r="DO104" s="237">
        <f t="shared" si="436"/>
        <v>4.7156912209888997</v>
      </c>
      <c r="DP104" s="500">
        <f t="shared" si="437"/>
        <v>4845.3999999999996</v>
      </c>
      <c r="DQ104" s="404">
        <f t="shared" si="438"/>
        <v>4673.25</v>
      </c>
      <c r="DR104" s="500">
        <f t="shared" si="439"/>
        <v>84.381119999999996</v>
      </c>
      <c r="DS104" s="404">
        <f t="shared" si="440"/>
        <v>84.382018163471244</v>
      </c>
      <c r="DT104" s="500">
        <f t="shared" si="441"/>
        <v>84381.119999999995</v>
      </c>
      <c r="DU104" s="404">
        <f t="shared" si="442"/>
        <v>83622.58</v>
      </c>
      <c r="DV104" s="538">
        <v>369</v>
      </c>
      <c r="DW104" s="539">
        <v>358</v>
      </c>
      <c r="DX104" s="500">
        <f t="shared" si="443"/>
        <v>369</v>
      </c>
      <c r="DY104" s="404">
        <f t="shared" si="444"/>
        <v>358</v>
      </c>
      <c r="DZ104" s="538">
        <v>489</v>
      </c>
      <c r="EA104" s="539">
        <v>456</v>
      </c>
      <c r="EB104" s="500">
        <f t="shared" si="445"/>
        <v>489</v>
      </c>
      <c r="EC104" s="404">
        <f t="shared" si="446"/>
        <v>456</v>
      </c>
      <c r="ED104" s="538"/>
      <c r="EE104" s="539"/>
      <c r="EF104" s="500">
        <f t="shared" si="447"/>
        <v>0</v>
      </c>
      <c r="EG104" s="404">
        <f t="shared" si="448"/>
        <v>0</v>
      </c>
      <c r="EH104" s="500">
        <f t="shared" si="449"/>
        <v>858</v>
      </c>
      <c r="EI104" s="404">
        <f t="shared" si="450"/>
        <v>814</v>
      </c>
      <c r="EJ104" s="500">
        <f t="shared" si="451"/>
        <v>858</v>
      </c>
      <c r="EK104" s="404">
        <f t="shared" si="452"/>
        <v>814</v>
      </c>
      <c r="EL104" s="534">
        <v>3.6</v>
      </c>
      <c r="EM104" s="540">
        <v>3.75</v>
      </c>
      <c r="EN104" s="500">
        <f t="shared" si="453"/>
        <v>1328.4</v>
      </c>
      <c r="EO104" s="404">
        <f t="shared" si="454"/>
        <v>1342.5</v>
      </c>
      <c r="EP104" s="534">
        <v>4.0999999999999996</v>
      </c>
      <c r="EQ104" s="540">
        <v>4.4000000000000004</v>
      </c>
      <c r="ER104" s="500">
        <f t="shared" si="455"/>
        <v>2004.8999999999999</v>
      </c>
      <c r="ES104" s="404">
        <f t="shared" si="456"/>
        <v>2006.4</v>
      </c>
      <c r="ET104" s="534"/>
      <c r="EU104" s="540"/>
      <c r="EV104" s="500">
        <f t="shared" si="457"/>
        <v>0</v>
      </c>
      <c r="EW104" s="404">
        <f t="shared" si="458"/>
        <v>0</v>
      </c>
      <c r="EX104" s="236">
        <f t="shared" si="459"/>
        <v>3.8849650349650351</v>
      </c>
      <c r="EY104" s="237">
        <f t="shared" si="460"/>
        <v>4.1141277641277645</v>
      </c>
      <c r="EZ104" s="500">
        <f t="shared" si="461"/>
        <v>3333.3</v>
      </c>
      <c r="FA104" s="404">
        <f t="shared" si="462"/>
        <v>3348.9</v>
      </c>
      <c r="FB104" s="538">
        <v>67.458888888888893</v>
      </c>
      <c r="FC104" s="540">
        <v>68.12</v>
      </c>
      <c r="FD104" s="500">
        <f t="shared" si="463"/>
        <v>24892.33</v>
      </c>
      <c r="FE104" s="404">
        <f t="shared" si="464"/>
        <v>24386.960000000003</v>
      </c>
      <c r="FF104" s="538">
        <v>62.606666666666669</v>
      </c>
      <c r="FG104" s="540">
        <v>61.18</v>
      </c>
      <c r="FH104" s="500">
        <f t="shared" si="465"/>
        <v>30614.66</v>
      </c>
      <c r="FI104" s="404">
        <f t="shared" si="466"/>
        <v>27898.079999999998</v>
      </c>
      <c r="FJ104" s="538"/>
      <c r="FK104" s="540"/>
      <c r="FL104" s="500">
        <f t="shared" si="467"/>
        <v>0</v>
      </c>
      <c r="FM104" s="404">
        <f t="shared" si="468"/>
        <v>0</v>
      </c>
      <c r="FN104" s="500">
        <f t="shared" si="469"/>
        <v>64.693461538461548</v>
      </c>
      <c r="FO104" s="404">
        <f t="shared" si="470"/>
        <v>64.232235872235876</v>
      </c>
      <c r="FP104" s="500">
        <f t="shared" si="471"/>
        <v>55506.990000000005</v>
      </c>
      <c r="FQ104" s="404">
        <f t="shared" si="472"/>
        <v>52285.04</v>
      </c>
      <c r="FR104" s="538">
        <v>21</v>
      </c>
      <c r="FS104" s="541">
        <v>22</v>
      </c>
      <c r="FT104" s="500">
        <f t="shared" si="473"/>
        <v>21</v>
      </c>
      <c r="FU104" s="404">
        <f t="shared" si="474"/>
        <v>22</v>
      </c>
      <c r="FV104" s="534"/>
      <c r="FW104" s="542"/>
      <c r="FX104" s="500">
        <f t="shared" si="475"/>
        <v>0</v>
      </c>
      <c r="FY104" s="404">
        <f t="shared" si="476"/>
        <v>0</v>
      </c>
      <c r="FZ104" s="534">
        <v>71.13</v>
      </c>
      <c r="GA104" s="542">
        <v>68</v>
      </c>
      <c r="GB104" s="500">
        <f t="shared" si="477"/>
        <v>1493.73</v>
      </c>
      <c r="GC104" s="404">
        <f t="shared" si="478"/>
        <v>1496</v>
      </c>
      <c r="GD104" s="510">
        <f t="shared" si="479"/>
        <v>999</v>
      </c>
      <c r="GE104" s="404">
        <f t="shared" si="480"/>
        <v>955</v>
      </c>
      <c r="GF104" s="500">
        <f t="shared" si="481"/>
        <v>999</v>
      </c>
      <c r="GG104" s="404">
        <f t="shared" si="482"/>
        <v>955</v>
      </c>
      <c r="GH104" s="500">
        <f t="shared" si="483"/>
        <v>4132.2000000000007</v>
      </c>
      <c r="GI104" s="404">
        <f t="shared" si="484"/>
        <v>4029.5099999999998</v>
      </c>
      <c r="GJ104" s="500">
        <f t="shared" si="485"/>
        <v>78523.33</v>
      </c>
      <c r="GK104" s="404">
        <f t="shared" si="486"/>
        <v>74955.290000000008</v>
      </c>
      <c r="GL104" s="510">
        <f t="shared" si="487"/>
        <v>859</v>
      </c>
      <c r="GM104" s="404">
        <f t="shared" si="488"/>
        <v>850</v>
      </c>
      <c r="GN104" s="500">
        <f t="shared" si="489"/>
        <v>859</v>
      </c>
      <c r="GO104" s="404">
        <f t="shared" si="490"/>
        <v>850</v>
      </c>
      <c r="GP104" s="500">
        <f t="shared" si="491"/>
        <v>4046.5</v>
      </c>
      <c r="GQ104" s="404">
        <f t="shared" si="492"/>
        <v>3992.6400000000003</v>
      </c>
      <c r="GR104" s="500">
        <f t="shared" si="493"/>
        <v>61364.78</v>
      </c>
      <c r="GS104" s="404">
        <f t="shared" si="494"/>
        <v>60952.33</v>
      </c>
      <c r="GT104" s="510">
        <f t="shared" si="495"/>
        <v>1858</v>
      </c>
      <c r="GU104" s="404">
        <f t="shared" si="496"/>
        <v>1805</v>
      </c>
      <c r="GV104" s="500">
        <f t="shared" si="497"/>
        <v>1858</v>
      </c>
      <c r="GW104" s="404">
        <f t="shared" si="498"/>
        <v>1805</v>
      </c>
      <c r="GX104" s="500">
        <f t="shared" si="499"/>
        <v>8178.7000000000007</v>
      </c>
      <c r="GY104" s="404">
        <f t="shared" si="500"/>
        <v>8022.15</v>
      </c>
      <c r="GZ104" s="500">
        <f t="shared" si="501"/>
        <v>139888.10999999999</v>
      </c>
      <c r="HA104" s="404">
        <f t="shared" si="502"/>
        <v>135907.62</v>
      </c>
      <c r="HB104" s="510">
        <f t="shared" si="503"/>
        <v>0</v>
      </c>
      <c r="HC104" s="404">
        <f t="shared" si="504"/>
        <v>0</v>
      </c>
      <c r="HD104" s="500">
        <f t="shared" si="505"/>
        <v>0</v>
      </c>
      <c r="HE104" s="404">
        <f t="shared" si="506"/>
        <v>0</v>
      </c>
      <c r="HF104" s="500" t="str">
        <f t="shared" si="507"/>
        <v/>
      </c>
      <c r="HG104" s="404" t="str">
        <f t="shared" si="508"/>
        <v/>
      </c>
      <c r="HH104" s="500" t="str">
        <f t="shared" si="509"/>
        <v/>
      </c>
      <c r="HI104" s="404" t="str">
        <f t="shared" si="510"/>
        <v/>
      </c>
      <c r="HJ104" s="510">
        <f t="shared" si="511"/>
        <v>8178.7</v>
      </c>
      <c r="HK104" s="404">
        <f t="shared" si="512"/>
        <v>8022.15</v>
      </c>
      <c r="HL104" s="500">
        <f t="shared" si="513"/>
        <v>141381.84</v>
      </c>
      <c r="HM104" s="404">
        <f t="shared" si="514"/>
        <v>137403.62</v>
      </c>
    </row>
    <row r="105" spans="1:221">
      <c r="A105" s="548" t="s">
        <v>540</v>
      </c>
      <c r="B105" s="528" t="s">
        <v>745</v>
      </c>
      <c r="C105" s="529" t="s">
        <v>756</v>
      </c>
      <c r="D105" s="549">
        <v>138901</v>
      </c>
      <c r="E105" s="551">
        <v>9</v>
      </c>
      <c r="F105" s="422">
        <v>301</v>
      </c>
      <c r="G105" s="532">
        <v>327</v>
      </c>
      <c r="H105" s="422">
        <v>1</v>
      </c>
      <c r="I105" s="532">
        <v>0</v>
      </c>
      <c r="J105" s="500">
        <f t="shared" si="365"/>
        <v>300</v>
      </c>
      <c r="K105" s="404">
        <f t="shared" si="366"/>
        <v>327</v>
      </c>
      <c r="L105" s="422">
        <v>64</v>
      </c>
      <c r="M105" s="533"/>
      <c r="N105" s="500">
        <f t="shared" si="367"/>
        <v>300</v>
      </c>
      <c r="O105" s="404">
        <f t="shared" si="368"/>
        <v>327</v>
      </c>
      <c r="P105" s="500">
        <f t="shared" si="369"/>
        <v>300</v>
      </c>
      <c r="Q105" s="404">
        <f t="shared" si="370"/>
        <v>327</v>
      </c>
      <c r="R105" s="422">
        <v>1</v>
      </c>
      <c r="S105" s="532">
        <v>0</v>
      </c>
      <c r="T105" s="500">
        <f t="shared" si="371"/>
        <v>1</v>
      </c>
      <c r="U105" s="404">
        <f t="shared" si="372"/>
        <v>0</v>
      </c>
      <c r="V105" s="422">
        <v>0</v>
      </c>
      <c r="W105" s="532">
        <v>0</v>
      </c>
      <c r="X105" s="500">
        <f t="shared" si="373"/>
        <v>0</v>
      </c>
      <c r="Y105" s="404">
        <f t="shared" si="374"/>
        <v>0</v>
      </c>
      <c r="Z105" s="422"/>
      <c r="AA105" s="532"/>
      <c r="AB105" s="500">
        <f t="shared" si="375"/>
        <v>0</v>
      </c>
      <c r="AC105" s="404">
        <f t="shared" si="376"/>
        <v>0</v>
      </c>
      <c r="AD105" s="500">
        <f t="shared" si="377"/>
        <v>1</v>
      </c>
      <c r="AE105" s="404">
        <f t="shared" si="378"/>
        <v>0</v>
      </c>
      <c r="AF105" s="500">
        <f t="shared" si="379"/>
        <v>1</v>
      </c>
      <c r="AG105" s="404">
        <f t="shared" si="380"/>
        <v>0</v>
      </c>
      <c r="AH105" s="534">
        <v>2</v>
      </c>
      <c r="AI105" s="535"/>
      <c r="AJ105" s="500">
        <f t="shared" si="381"/>
        <v>2</v>
      </c>
      <c r="AK105" s="404">
        <f t="shared" si="382"/>
        <v>0</v>
      </c>
      <c r="AL105" s="534">
        <v>0</v>
      </c>
      <c r="AM105" s="535"/>
      <c r="AN105" s="500">
        <f t="shared" si="383"/>
        <v>0</v>
      </c>
      <c r="AO105" s="404">
        <f t="shared" si="384"/>
        <v>0</v>
      </c>
      <c r="AP105" s="534"/>
      <c r="AQ105" s="535"/>
      <c r="AR105" s="500">
        <f t="shared" si="385"/>
        <v>0</v>
      </c>
      <c r="AS105" s="404">
        <f t="shared" si="386"/>
        <v>0</v>
      </c>
      <c r="AT105" s="236">
        <f t="shared" si="387"/>
        <v>2</v>
      </c>
      <c r="AU105" s="237">
        <f t="shared" si="388"/>
        <v>0</v>
      </c>
      <c r="AV105" s="500">
        <f t="shared" si="389"/>
        <v>2</v>
      </c>
      <c r="AW105" s="404">
        <f t="shared" si="390"/>
        <v>0</v>
      </c>
      <c r="AX105" s="422">
        <v>69</v>
      </c>
      <c r="AY105" s="536"/>
      <c r="AZ105" s="500">
        <f t="shared" si="391"/>
        <v>69</v>
      </c>
      <c r="BA105" s="404">
        <f t="shared" si="392"/>
        <v>0</v>
      </c>
      <c r="BB105" s="422">
        <v>0</v>
      </c>
      <c r="BC105" s="536"/>
      <c r="BD105" s="500">
        <f t="shared" si="393"/>
        <v>0</v>
      </c>
      <c r="BE105" s="404">
        <f t="shared" si="394"/>
        <v>0</v>
      </c>
      <c r="BF105" s="422"/>
      <c r="BG105" s="536"/>
      <c r="BH105" s="500">
        <f t="shared" si="395"/>
        <v>0</v>
      </c>
      <c r="BI105" s="404">
        <f t="shared" si="396"/>
        <v>0</v>
      </c>
      <c r="BJ105" s="500">
        <f t="shared" si="397"/>
        <v>69</v>
      </c>
      <c r="BK105" s="404">
        <f t="shared" si="398"/>
        <v>0</v>
      </c>
      <c r="BL105" s="500">
        <f t="shared" si="399"/>
        <v>69</v>
      </c>
      <c r="BM105" s="404">
        <f t="shared" si="400"/>
        <v>0</v>
      </c>
      <c r="BN105" s="422">
        <v>97</v>
      </c>
      <c r="BO105" s="533">
        <v>101</v>
      </c>
      <c r="BP105" s="500">
        <f t="shared" si="401"/>
        <v>97</v>
      </c>
      <c r="BQ105" s="404">
        <f t="shared" si="402"/>
        <v>101</v>
      </c>
      <c r="BR105" s="422">
        <v>45</v>
      </c>
      <c r="BS105" s="533">
        <v>38</v>
      </c>
      <c r="BT105" s="500">
        <f t="shared" si="403"/>
        <v>45</v>
      </c>
      <c r="BU105" s="404">
        <f t="shared" si="404"/>
        <v>38</v>
      </c>
      <c r="BV105" s="422"/>
      <c r="BW105" s="533"/>
      <c r="BX105" s="500">
        <f t="shared" si="405"/>
        <v>0</v>
      </c>
      <c r="BY105" s="404">
        <f t="shared" si="406"/>
        <v>0</v>
      </c>
      <c r="BZ105" s="500">
        <f t="shared" si="407"/>
        <v>142</v>
      </c>
      <c r="CA105" s="404">
        <f t="shared" si="408"/>
        <v>139</v>
      </c>
      <c r="CB105" s="500">
        <f t="shared" si="409"/>
        <v>142</v>
      </c>
      <c r="CC105" s="404">
        <f t="shared" si="410"/>
        <v>139</v>
      </c>
      <c r="CD105" s="534">
        <v>4.0999999999999996</v>
      </c>
      <c r="CE105" s="537">
        <v>3.64</v>
      </c>
      <c r="CF105" s="500">
        <f t="shared" si="411"/>
        <v>397.7</v>
      </c>
      <c r="CG105" s="404">
        <f t="shared" si="412"/>
        <v>367.64</v>
      </c>
      <c r="CH105" s="534">
        <v>5.0999999999999996</v>
      </c>
      <c r="CI105" s="537">
        <v>4.95</v>
      </c>
      <c r="CJ105" s="500">
        <f t="shared" si="413"/>
        <v>229.49999999999997</v>
      </c>
      <c r="CK105" s="404">
        <f t="shared" si="414"/>
        <v>188.1</v>
      </c>
      <c r="CL105" s="534"/>
      <c r="CM105" s="537"/>
      <c r="CN105" s="500">
        <f t="shared" si="415"/>
        <v>0</v>
      </c>
      <c r="CO105" s="404">
        <f t="shared" si="416"/>
        <v>0</v>
      </c>
      <c r="CP105" s="500">
        <f t="shared" si="417"/>
        <v>4.4169014084507037</v>
      </c>
      <c r="CQ105" s="237">
        <f t="shared" si="418"/>
        <v>3.998129496402878</v>
      </c>
      <c r="CR105" s="500">
        <f t="shared" si="419"/>
        <v>627.19999999999993</v>
      </c>
      <c r="CS105" s="404">
        <f t="shared" si="420"/>
        <v>555.74</v>
      </c>
      <c r="CT105" s="534">
        <v>77.041134020618557</v>
      </c>
      <c r="CU105" s="537">
        <v>77.02</v>
      </c>
      <c r="CV105" s="500">
        <f t="shared" si="421"/>
        <v>7472.99</v>
      </c>
      <c r="CW105" s="404">
        <f t="shared" si="422"/>
        <v>7779.0199999999995</v>
      </c>
      <c r="CX105" s="538">
        <v>76.510666666666665</v>
      </c>
      <c r="CY105" s="537">
        <v>78.650000000000006</v>
      </c>
      <c r="CZ105" s="500">
        <f t="shared" si="423"/>
        <v>3442.98</v>
      </c>
      <c r="DA105" s="404">
        <f t="shared" si="424"/>
        <v>2988.7000000000003</v>
      </c>
      <c r="DB105" s="538"/>
      <c r="DC105" s="537"/>
      <c r="DD105" s="500">
        <f t="shared" si="425"/>
        <v>0</v>
      </c>
      <c r="DE105" s="404">
        <f t="shared" si="426"/>
        <v>0</v>
      </c>
      <c r="DF105" s="500">
        <f t="shared" si="427"/>
        <v>76.873028169014077</v>
      </c>
      <c r="DG105" s="404">
        <f t="shared" si="428"/>
        <v>77.465611510791362</v>
      </c>
      <c r="DH105" s="500">
        <f t="shared" si="429"/>
        <v>10915.97</v>
      </c>
      <c r="DI105" s="404">
        <f t="shared" si="430"/>
        <v>10767.72</v>
      </c>
      <c r="DJ105" s="500">
        <f t="shared" si="431"/>
        <v>143</v>
      </c>
      <c r="DK105" s="404">
        <f t="shared" si="432"/>
        <v>139</v>
      </c>
      <c r="DL105" s="500">
        <f t="shared" si="433"/>
        <v>143</v>
      </c>
      <c r="DM105" s="404">
        <f t="shared" si="434"/>
        <v>139</v>
      </c>
      <c r="DN105" s="236">
        <f t="shared" si="435"/>
        <v>4.3999999999999995</v>
      </c>
      <c r="DO105" s="237">
        <f t="shared" si="436"/>
        <v>3.998129496402878</v>
      </c>
      <c r="DP105" s="500">
        <f t="shared" si="437"/>
        <v>629.19999999999993</v>
      </c>
      <c r="DQ105" s="404">
        <f t="shared" si="438"/>
        <v>555.74</v>
      </c>
      <c r="DR105" s="500">
        <f t="shared" si="439"/>
        <v>76.817972027972019</v>
      </c>
      <c r="DS105" s="404">
        <f t="shared" si="440"/>
        <v>77.465611510791362</v>
      </c>
      <c r="DT105" s="500">
        <f t="shared" si="441"/>
        <v>10984.97</v>
      </c>
      <c r="DU105" s="404">
        <f t="shared" si="442"/>
        <v>10767.72</v>
      </c>
      <c r="DV105" s="538">
        <v>102</v>
      </c>
      <c r="DW105" s="539">
        <v>125</v>
      </c>
      <c r="DX105" s="500">
        <f t="shared" si="443"/>
        <v>102</v>
      </c>
      <c r="DY105" s="404">
        <f t="shared" si="444"/>
        <v>125</v>
      </c>
      <c r="DZ105" s="538">
        <v>55</v>
      </c>
      <c r="EA105" s="539">
        <v>62</v>
      </c>
      <c r="EB105" s="500">
        <f t="shared" si="445"/>
        <v>55</v>
      </c>
      <c r="EC105" s="404">
        <f t="shared" si="446"/>
        <v>62</v>
      </c>
      <c r="ED105" s="538"/>
      <c r="EE105" s="539"/>
      <c r="EF105" s="500">
        <f t="shared" si="447"/>
        <v>0</v>
      </c>
      <c r="EG105" s="404">
        <f t="shared" si="448"/>
        <v>0</v>
      </c>
      <c r="EH105" s="500">
        <f t="shared" si="449"/>
        <v>157</v>
      </c>
      <c r="EI105" s="404">
        <f t="shared" si="450"/>
        <v>187</v>
      </c>
      <c r="EJ105" s="500">
        <f t="shared" si="451"/>
        <v>157</v>
      </c>
      <c r="EK105" s="404">
        <f t="shared" si="452"/>
        <v>187</v>
      </c>
      <c r="EL105" s="534">
        <v>3.3</v>
      </c>
      <c r="EM105" s="540">
        <v>2.98</v>
      </c>
      <c r="EN105" s="500">
        <f t="shared" si="453"/>
        <v>336.59999999999997</v>
      </c>
      <c r="EO105" s="404">
        <f t="shared" si="454"/>
        <v>372.5</v>
      </c>
      <c r="EP105" s="534">
        <v>3.7</v>
      </c>
      <c r="EQ105" s="540">
        <v>3.97</v>
      </c>
      <c r="ER105" s="500">
        <f t="shared" si="455"/>
        <v>203.5</v>
      </c>
      <c r="ES105" s="404">
        <f t="shared" si="456"/>
        <v>246.14000000000001</v>
      </c>
      <c r="ET105" s="534"/>
      <c r="EU105" s="540"/>
      <c r="EV105" s="500">
        <f t="shared" si="457"/>
        <v>0</v>
      </c>
      <c r="EW105" s="404">
        <f t="shared" si="458"/>
        <v>0</v>
      </c>
      <c r="EX105" s="236">
        <f t="shared" si="459"/>
        <v>3.4401273885350312</v>
      </c>
      <c r="EY105" s="237">
        <f t="shared" si="460"/>
        <v>3.3082352941176469</v>
      </c>
      <c r="EZ105" s="500">
        <f t="shared" si="461"/>
        <v>540.09999999999991</v>
      </c>
      <c r="FA105" s="404">
        <f t="shared" si="462"/>
        <v>618.64</v>
      </c>
      <c r="FB105" s="538">
        <v>61.607843137254903</v>
      </c>
      <c r="FC105" s="540">
        <v>62.26</v>
      </c>
      <c r="FD105" s="500">
        <f t="shared" si="463"/>
        <v>6284</v>
      </c>
      <c r="FE105" s="404">
        <f t="shared" si="464"/>
        <v>7782.5</v>
      </c>
      <c r="FF105" s="538">
        <v>53.508909090909093</v>
      </c>
      <c r="FG105" s="540">
        <v>61.68</v>
      </c>
      <c r="FH105" s="500">
        <f t="shared" si="465"/>
        <v>2942.9900000000002</v>
      </c>
      <c r="FI105" s="404">
        <f t="shared" si="466"/>
        <v>3824.16</v>
      </c>
      <c r="FJ105" s="538"/>
      <c r="FK105" s="540"/>
      <c r="FL105" s="500">
        <f t="shared" si="467"/>
        <v>0</v>
      </c>
      <c r="FM105" s="404">
        <f t="shared" si="468"/>
        <v>0</v>
      </c>
      <c r="FN105" s="500">
        <f t="shared" si="469"/>
        <v>58.770636942675161</v>
      </c>
      <c r="FO105" s="404">
        <f t="shared" si="470"/>
        <v>62.067700534759361</v>
      </c>
      <c r="FP105" s="500">
        <f t="shared" si="471"/>
        <v>9226.99</v>
      </c>
      <c r="FQ105" s="404">
        <f t="shared" si="472"/>
        <v>11606.66</v>
      </c>
      <c r="FR105" s="538">
        <v>0</v>
      </c>
      <c r="FS105" s="541">
        <v>1</v>
      </c>
      <c r="FT105" s="500">
        <f t="shared" si="473"/>
        <v>0</v>
      </c>
      <c r="FU105" s="404">
        <f t="shared" si="474"/>
        <v>1</v>
      </c>
      <c r="FV105" s="538"/>
      <c r="FW105" s="541"/>
      <c r="FX105" s="500">
        <f t="shared" si="475"/>
        <v>0</v>
      </c>
      <c r="FY105" s="404">
        <f t="shared" si="476"/>
        <v>0</v>
      </c>
      <c r="FZ105" s="538">
        <v>0</v>
      </c>
      <c r="GA105" s="542">
        <v>92.33</v>
      </c>
      <c r="GB105" s="500">
        <f t="shared" si="477"/>
        <v>0</v>
      </c>
      <c r="GC105" s="404">
        <f t="shared" si="478"/>
        <v>92.33</v>
      </c>
      <c r="GD105" s="510">
        <f t="shared" si="479"/>
        <v>200</v>
      </c>
      <c r="GE105" s="404">
        <f t="shared" si="480"/>
        <v>226</v>
      </c>
      <c r="GF105" s="500">
        <f t="shared" si="481"/>
        <v>200</v>
      </c>
      <c r="GG105" s="404">
        <f t="shared" si="482"/>
        <v>226</v>
      </c>
      <c r="GH105" s="500">
        <f t="shared" si="483"/>
        <v>736.3</v>
      </c>
      <c r="GI105" s="404">
        <f t="shared" si="484"/>
        <v>740.14</v>
      </c>
      <c r="GJ105" s="500">
        <f t="shared" si="485"/>
        <v>13825.99</v>
      </c>
      <c r="GK105" s="404">
        <f t="shared" si="486"/>
        <v>15561.52</v>
      </c>
      <c r="GL105" s="510">
        <f t="shared" si="487"/>
        <v>100</v>
      </c>
      <c r="GM105" s="404">
        <f t="shared" si="488"/>
        <v>100</v>
      </c>
      <c r="GN105" s="500">
        <f t="shared" si="489"/>
        <v>100</v>
      </c>
      <c r="GO105" s="404">
        <f t="shared" si="490"/>
        <v>100</v>
      </c>
      <c r="GP105" s="500">
        <f t="shared" si="491"/>
        <v>433</v>
      </c>
      <c r="GQ105" s="404">
        <f t="shared" si="492"/>
        <v>434.24</v>
      </c>
      <c r="GR105" s="500">
        <f t="shared" si="493"/>
        <v>6385.97</v>
      </c>
      <c r="GS105" s="404">
        <f t="shared" si="494"/>
        <v>6812.8600000000006</v>
      </c>
      <c r="GT105" s="510">
        <f t="shared" si="495"/>
        <v>300</v>
      </c>
      <c r="GU105" s="404">
        <f t="shared" si="496"/>
        <v>326</v>
      </c>
      <c r="GV105" s="500">
        <f t="shared" si="497"/>
        <v>300</v>
      </c>
      <c r="GW105" s="404">
        <f t="shared" si="498"/>
        <v>326</v>
      </c>
      <c r="GX105" s="500">
        <f t="shared" si="499"/>
        <v>1169.3</v>
      </c>
      <c r="GY105" s="404">
        <f t="shared" si="500"/>
        <v>1174.3800000000001</v>
      </c>
      <c r="GZ105" s="500">
        <f t="shared" si="501"/>
        <v>20211.96</v>
      </c>
      <c r="HA105" s="404">
        <f t="shared" si="502"/>
        <v>22374.38</v>
      </c>
      <c r="HB105" s="510">
        <f t="shared" si="503"/>
        <v>0</v>
      </c>
      <c r="HC105" s="404">
        <f t="shared" si="504"/>
        <v>0</v>
      </c>
      <c r="HD105" s="500">
        <f t="shared" si="505"/>
        <v>0</v>
      </c>
      <c r="HE105" s="404">
        <f t="shared" si="506"/>
        <v>0</v>
      </c>
      <c r="HF105" s="500" t="str">
        <f t="shared" si="507"/>
        <v/>
      </c>
      <c r="HG105" s="404" t="str">
        <f t="shared" si="508"/>
        <v/>
      </c>
      <c r="HH105" s="500" t="str">
        <f t="shared" si="509"/>
        <v/>
      </c>
      <c r="HI105" s="404" t="str">
        <f t="shared" si="510"/>
        <v/>
      </c>
      <c r="HJ105" s="510">
        <f t="shared" si="511"/>
        <v>1169.2999999999997</v>
      </c>
      <c r="HK105" s="404">
        <f t="shared" si="512"/>
        <v>1174.3800000000001</v>
      </c>
      <c r="HL105" s="500">
        <f t="shared" si="513"/>
        <v>20211.96</v>
      </c>
      <c r="HM105" s="404">
        <f t="shared" si="514"/>
        <v>22466.71</v>
      </c>
    </row>
    <row r="106" spans="1:221">
      <c r="A106" s="548" t="s">
        <v>540</v>
      </c>
      <c r="B106" s="552" t="s">
        <v>746</v>
      </c>
      <c r="C106" s="529" t="s">
        <v>757</v>
      </c>
      <c r="D106" s="549">
        <v>139010</v>
      </c>
      <c r="E106" s="551">
        <v>9</v>
      </c>
      <c r="F106" s="422">
        <v>249</v>
      </c>
      <c r="G106" s="532">
        <v>218</v>
      </c>
      <c r="H106" s="422">
        <v>3</v>
      </c>
      <c r="I106" s="532">
        <v>8</v>
      </c>
      <c r="J106" s="500">
        <f t="shared" si="365"/>
        <v>246</v>
      </c>
      <c r="K106" s="404">
        <f t="shared" si="366"/>
        <v>210</v>
      </c>
      <c r="L106" s="422">
        <v>64</v>
      </c>
      <c r="M106" s="533"/>
      <c r="N106" s="500">
        <f t="shared" si="367"/>
        <v>246</v>
      </c>
      <c r="O106" s="404">
        <f t="shared" si="368"/>
        <v>210</v>
      </c>
      <c r="P106" s="500">
        <f t="shared" si="369"/>
        <v>246</v>
      </c>
      <c r="Q106" s="404">
        <f t="shared" si="370"/>
        <v>210</v>
      </c>
      <c r="R106" s="422">
        <v>11</v>
      </c>
      <c r="S106" s="532">
        <v>12</v>
      </c>
      <c r="T106" s="500">
        <f t="shared" si="371"/>
        <v>11</v>
      </c>
      <c r="U106" s="404">
        <f t="shared" si="372"/>
        <v>12</v>
      </c>
      <c r="V106" s="422">
        <v>8</v>
      </c>
      <c r="W106" s="532">
        <v>5</v>
      </c>
      <c r="X106" s="500">
        <f t="shared" si="373"/>
        <v>8</v>
      </c>
      <c r="Y106" s="404">
        <f t="shared" si="374"/>
        <v>5</v>
      </c>
      <c r="Z106" s="422"/>
      <c r="AA106" s="532"/>
      <c r="AB106" s="500">
        <f t="shared" si="375"/>
        <v>0</v>
      </c>
      <c r="AC106" s="404">
        <f t="shared" si="376"/>
        <v>0</v>
      </c>
      <c r="AD106" s="500">
        <f t="shared" si="377"/>
        <v>19</v>
      </c>
      <c r="AE106" s="404">
        <f t="shared" si="378"/>
        <v>17</v>
      </c>
      <c r="AF106" s="500">
        <f t="shared" si="379"/>
        <v>19</v>
      </c>
      <c r="AG106" s="404">
        <f t="shared" si="380"/>
        <v>17</v>
      </c>
      <c r="AH106" s="534">
        <v>4.4000000000000004</v>
      </c>
      <c r="AI106" s="535">
        <v>5.5</v>
      </c>
      <c r="AJ106" s="500">
        <f t="shared" si="381"/>
        <v>48.400000000000006</v>
      </c>
      <c r="AK106" s="404">
        <f t="shared" si="382"/>
        <v>66</v>
      </c>
      <c r="AL106" s="534">
        <v>5.8</v>
      </c>
      <c r="AM106" s="535">
        <v>6.3</v>
      </c>
      <c r="AN106" s="500">
        <f t="shared" si="383"/>
        <v>46.4</v>
      </c>
      <c r="AO106" s="404">
        <f t="shared" si="384"/>
        <v>31.5</v>
      </c>
      <c r="AP106" s="534"/>
      <c r="AQ106" s="535"/>
      <c r="AR106" s="500">
        <f t="shared" si="385"/>
        <v>0</v>
      </c>
      <c r="AS106" s="404">
        <f t="shared" si="386"/>
        <v>0</v>
      </c>
      <c r="AT106" s="236">
        <f t="shared" si="387"/>
        <v>4.9894736842105267</v>
      </c>
      <c r="AU106" s="237">
        <f t="shared" si="388"/>
        <v>5.7352941176470589</v>
      </c>
      <c r="AV106" s="500">
        <f t="shared" si="389"/>
        <v>94.800000000000011</v>
      </c>
      <c r="AW106" s="404">
        <f t="shared" si="390"/>
        <v>97.5</v>
      </c>
      <c r="AX106" s="422">
        <v>97.090909090909108</v>
      </c>
      <c r="AY106" s="536">
        <v>97.08</v>
      </c>
      <c r="AZ106" s="500">
        <f t="shared" si="391"/>
        <v>1068.0000000000002</v>
      </c>
      <c r="BA106" s="404">
        <f t="shared" si="392"/>
        <v>1164.96</v>
      </c>
      <c r="BB106" s="422">
        <v>91.625</v>
      </c>
      <c r="BC106" s="536">
        <v>85.4</v>
      </c>
      <c r="BD106" s="500">
        <f t="shared" si="393"/>
        <v>733</v>
      </c>
      <c r="BE106" s="404">
        <f t="shared" si="394"/>
        <v>427</v>
      </c>
      <c r="BF106" s="422"/>
      <c r="BG106" s="536"/>
      <c r="BH106" s="500">
        <f t="shared" si="395"/>
        <v>0</v>
      </c>
      <c r="BI106" s="404">
        <f t="shared" si="396"/>
        <v>0</v>
      </c>
      <c r="BJ106" s="500">
        <f t="shared" si="397"/>
        <v>94.789473684210535</v>
      </c>
      <c r="BK106" s="404">
        <f t="shared" si="398"/>
        <v>93.644705882352937</v>
      </c>
      <c r="BL106" s="500">
        <f t="shared" si="399"/>
        <v>1801.0000000000002</v>
      </c>
      <c r="BM106" s="404">
        <f t="shared" si="400"/>
        <v>1591.96</v>
      </c>
      <c r="BN106" s="422">
        <v>83</v>
      </c>
      <c r="BO106" s="533">
        <v>59</v>
      </c>
      <c r="BP106" s="500">
        <f t="shared" si="401"/>
        <v>83</v>
      </c>
      <c r="BQ106" s="404">
        <f t="shared" si="402"/>
        <v>59</v>
      </c>
      <c r="BR106" s="422">
        <v>62</v>
      </c>
      <c r="BS106" s="533">
        <v>60</v>
      </c>
      <c r="BT106" s="500">
        <f t="shared" si="403"/>
        <v>62</v>
      </c>
      <c r="BU106" s="404">
        <f t="shared" si="404"/>
        <v>60</v>
      </c>
      <c r="BV106" s="422"/>
      <c r="BW106" s="533"/>
      <c r="BX106" s="500">
        <f t="shared" si="405"/>
        <v>0</v>
      </c>
      <c r="BY106" s="404">
        <f t="shared" si="406"/>
        <v>0</v>
      </c>
      <c r="BZ106" s="500">
        <f t="shared" si="407"/>
        <v>145</v>
      </c>
      <c r="CA106" s="404">
        <f t="shared" si="408"/>
        <v>119</v>
      </c>
      <c r="CB106" s="500">
        <f t="shared" si="409"/>
        <v>145</v>
      </c>
      <c r="CC106" s="404">
        <f t="shared" si="410"/>
        <v>119</v>
      </c>
      <c r="CD106" s="534">
        <v>5</v>
      </c>
      <c r="CE106" s="537">
        <v>4.97</v>
      </c>
      <c r="CF106" s="500">
        <f t="shared" si="411"/>
        <v>415</v>
      </c>
      <c r="CG106" s="404">
        <f t="shared" si="412"/>
        <v>293.22999999999996</v>
      </c>
      <c r="CH106" s="534">
        <v>6.1</v>
      </c>
      <c r="CI106" s="537">
        <v>7.13</v>
      </c>
      <c r="CJ106" s="500">
        <f t="shared" si="413"/>
        <v>378.2</v>
      </c>
      <c r="CK106" s="404">
        <f t="shared" si="414"/>
        <v>427.8</v>
      </c>
      <c r="CL106" s="534"/>
      <c r="CM106" s="537"/>
      <c r="CN106" s="500">
        <f t="shared" si="415"/>
        <v>0</v>
      </c>
      <c r="CO106" s="404">
        <f t="shared" si="416"/>
        <v>0</v>
      </c>
      <c r="CP106" s="500">
        <f t="shared" si="417"/>
        <v>5.4703448275862074</v>
      </c>
      <c r="CQ106" s="237">
        <f t="shared" si="418"/>
        <v>6.0590756302521003</v>
      </c>
      <c r="CR106" s="500">
        <f t="shared" si="419"/>
        <v>793.2</v>
      </c>
      <c r="CS106" s="404">
        <f t="shared" si="420"/>
        <v>721.03</v>
      </c>
      <c r="CT106" s="538">
        <v>98.196506024096379</v>
      </c>
      <c r="CU106" s="537">
        <v>94.43</v>
      </c>
      <c r="CV106" s="500">
        <f t="shared" si="421"/>
        <v>8150.3099999999995</v>
      </c>
      <c r="CW106" s="404">
        <f t="shared" si="422"/>
        <v>5571.3700000000008</v>
      </c>
      <c r="CX106" s="538">
        <v>105.33790322580646</v>
      </c>
      <c r="CY106" s="537">
        <v>102.63</v>
      </c>
      <c r="CZ106" s="500">
        <f t="shared" si="423"/>
        <v>6530.9500000000007</v>
      </c>
      <c r="DA106" s="404">
        <f t="shared" si="424"/>
        <v>6157.7999999999993</v>
      </c>
      <c r="DB106" s="538"/>
      <c r="DC106" s="537"/>
      <c r="DD106" s="500">
        <f t="shared" si="425"/>
        <v>0</v>
      </c>
      <c r="DE106" s="404">
        <f t="shared" si="426"/>
        <v>0</v>
      </c>
      <c r="DF106" s="500">
        <f t="shared" si="427"/>
        <v>101.25006896551724</v>
      </c>
      <c r="DG106" s="404">
        <f t="shared" si="428"/>
        <v>98.564453781512611</v>
      </c>
      <c r="DH106" s="500">
        <f t="shared" si="429"/>
        <v>14681.26</v>
      </c>
      <c r="DI106" s="404">
        <f t="shared" si="430"/>
        <v>11729.17</v>
      </c>
      <c r="DJ106" s="500">
        <f t="shared" si="431"/>
        <v>164</v>
      </c>
      <c r="DK106" s="404">
        <f t="shared" si="432"/>
        <v>136</v>
      </c>
      <c r="DL106" s="500">
        <f t="shared" si="433"/>
        <v>164</v>
      </c>
      <c r="DM106" s="404">
        <f t="shared" si="434"/>
        <v>136</v>
      </c>
      <c r="DN106" s="236">
        <f t="shared" si="435"/>
        <v>5.4146341463414638</v>
      </c>
      <c r="DO106" s="237">
        <f t="shared" si="436"/>
        <v>6.0186029411764705</v>
      </c>
      <c r="DP106" s="500">
        <f t="shared" si="437"/>
        <v>888.00000000000011</v>
      </c>
      <c r="DQ106" s="404">
        <f t="shared" si="438"/>
        <v>818.53</v>
      </c>
      <c r="DR106" s="500">
        <f t="shared" si="439"/>
        <v>100.50158536585367</v>
      </c>
      <c r="DS106" s="404">
        <f t="shared" si="440"/>
        <v>97.94948529411765</v>
      </c>
      <c r="DT106" s="500">
        <f t="shared" si="441"/>
        <v>16482.260000000002</v>
      </c>
      <c r="DU106" s="404">
        <f t="shared" si="442"/>
        <v>13321.130000000001</v>
      </c>
      <c r="DV106" s="538">
        <v>41</v>
      </c>
      <c r="DW106" s="539">
        <v>37</v>
      </c>
      <c r="DX106" s="500">
        <f t="shared" si="443"/>
        <v>41</v>
      </c>
      <c r="DY106" s="404">
        <f t="shared" si="444"/>
        <v>37</v>
      </c>
      <c r="DZ106" s="538">
        <v>41</v>
      </c>
      <c r="EA106" s="539">
        <v>37</v>
      </c>
      <c r="EB106" s="500">
        <f t="shared" si="445"/>
        <v>41</v>
      </c>
      <c r="EC106" s="404">
        <f t="shared" si="446"/>
        <v>37</v>
      </c>
      <c r="ED106" s="538"/>
      <c r="EE106" s="539"/>
      <c r="EF106" s="500">
        <f t="shared" si="447"/>
        <v>0</v>
      </c>
      <c r="EG106" s="404">
        <f t="shared" si="448"/>
        <v>0</v>
      </c>
      <c r="EH106" s="500">
        <f t="shared" si="449"/>
        <v>82</v>
      </c>
      <c r="EI106" s="404">
        <f t="shared" si="450"/>
        <v>74</v>
      </c>
      <c r="EJ106" s="500">
        <f t="shared" si="451"/>
        <v>82</v>
      </c>
      <c r="EK106" s="404">
        <f t="shared" si="452"/>
        <v>74</v>
      </c>
      <c r="EL106" s="534">
        <v>4</v>
      </c>
      <c r="EM106" s="540">
        <v>4.16</v>
      </c>
      <c r="EN106" s="500">
        <f t="shared" si="453"/>
        <v>164</v>
      </c>
      <c r="EO106" s="404">
        <f t="shared" si="454"/>
        <v>153.92000000000002</v>
      </c>
      <c r="EP106" s="534">
        <v>3.9</v>
      </c>
      <c r="EQ106" s="540">
        <v>4.47</v>
      </c>
      <c r="ER106" s="500">
        <f t="shared" si="455"/>
        <v>159.9</v>
      </c>
      <c r="ES106" s="404">
        <f t="shared" si="456"/>
        <v>165.39</v>
      </c>
      <c r="ET106" s="534"/>
      <c r="EU106" s="540"/>
      <c r="EV106" s="500">
        <f t="shared" si="457"/>
        <v>0</v>
      </c>
      <c r="EW106" s="404">
        <f t="shared" si="458"/>
        <v>0</v>
      </c>
      <c r="EX106" s="236">
        <f t="shared" si="459"/>
        <v>3.9499999999999997</v>
      </c>
      <c r="EY106" s="237">
        <f t="shared" si="460"/>
        <v>4.3150000000000004</v>
      </c>
      <c r="EZ106" s="500">
        <f t="shared" si="461"/>
        <v>323.89999999999998</v>
      </c>
      <c r="FA106" s="404">
        <f t="shared" si="462"/>
        <v>319.31</v>
      </c>
      <c r="FB106" s="538">
        <v>81.292682926829272</v>
      </c>
      <c r="FC106" s="540">
        <v>78.540000000000006</v>
      </c>
      <c r="FD106" s="500">
        <f t="shared" si="463"/>
        <v>3333</v>
      </c>
      <c r="FE106" s="404">
        <f t="shared" si="464"/>
        <v>2905.98</v>
      </c>
      <c r="FF106" s="538">
        <v>67.804878048780481</v>
      </c>
      <c r="FG106" s="540">
        <v>74.3</v>
      </c>
      <c r="FH106" s="500">
        <f t="shared" si="465"/>
        <v>2779.9999999999995</v>
      </c>
      <c r="FI106" s="404">
        <f t="shared" si="466"/>
        <v>2749.1</v>
      </c>
      <c r="FJ106" s="538"/>
      <c r="FK106" s="540"/>
      <c r="FL106" s="500">
        <f t="shared" si="467"/>
        <v>0</v>
      </c>
      <c r="FM106" s="404">
        <f t="shared" si="468"/>
        <v>0</v>
      </c>
      <c r="FN106" s="500">
        <f t="shared" si="469"/>
        <v>74.548780487804876</v>
      </c>
      <c r="FO106" s="404">
        <f t="shared" si="470"/>
        <v>76.42</v>
      </c>
      <c r="FP106" s="500">
        <f t="shared" si="471"/>
        <v>6113</v>
      </c>
      <c r="FQ106" s="404">
        <f t="shared" si="472"/>
        <v>5655.08</v>
      </c>
      <c r="FR106" s="538">
        <v>0</v>
      </c>
      <c r="FS106" s="541">
        <v>0</v>
      </c>
      <c r="FT106" s="500">
        <f t="shared" si="473"/>
        <v>0</v>
      </c>
      <c r="FU106" s="404">
        <f t="shared" si="474"/>
        <v>0</v>
      </c>
      <c r="FV106" s="534"/>
      <c r="FW106" s="542"/>
      <c r="FX106" s="500">
        <f t="shared" si="475"/>
        <v>0</v>
      </c>
      <c r="FY106" s="404">
        <f t="shared" si="476"/>
        <v>0</v>
      </c>
      <c r="FZ106" s="534">
        <v>0</v>
      </c>
      <c r="GA106" s="542"/>
      <c r="GB106" s="500">
        <f t="shared" si="477"/>
        <v>0</v>
      </c>
      <c r="GC106" s="404">
        <f t="shared" si="478"/>
        <v>0</v>
      </c>
      <c r="GD106" s="510">
        <f t="shared" si="479"/>
        <v>135</v>
      </c>
      <c r="GE106" s="404">
        <f t="shared" si="480"/>
        <v>108</v>
      </c>
      <c r="GF106" s="500">
        <f t="shared" si="481"/>
        <v>135</v>
      </c>
      <c r="GG106" s="404">
        <f t="shared" si="482"/>
        <v>108</v>
      </c>
      <c r="GH106" s="500">
        <f t="shared" si="483"/>
        <v>627.4</v>
      </c>
      <c r="GI106" s="404">
        <f t="shared" si="484"/>
        <v>513.15</v>
      </c>
      <c r="GJ106" s="500">
        <f t="shared" si="485"/>
        <v>12551.31</v>
      </c>
      <c r="GK106" s="404">
        <f t="shared" si="486"/>
        <v>9642.3100000000013</v>
      </c>
      <c r="GL106" s="510">
        <f t="shared" si="487"/>
        <v>111</v>
      </c>
      <c r="GM106" s="404">
        <f t="shared" si="488"/>
        <v>102</v>
      </c>
      <c r="GN106" s="500">
        <f t="shared" si="489"/>
        <v>111</v>
      </c>
      <c r="GO106" s="404">
        <f t="shared" si="490"/>
        <v>102</v>
      </c>
      <c r="GP106" s="500">
        <f t="shared" si="491"/>
        <v>584.5</v>
      </c>
      <c r="GQ106" s="404">
        <f t="shared" si="492"/>
        <v>624.69000000000005</v>
      </c>
      <c r="GR106" s="500">
        <f t="shared" si="493"/>
        <v>10043.950000000001</v>
      </c>
      <c r="GS106" s="404">
        <f t="shared" si="494"/>
        <v>9333.9</v>
      </c>
      <c r="GT106" s="510">
        <f t="shared" si="495"/>
        <v>246</v>
      </c>
      <c r="GU106" s="404">
        <f t="shared" si="496"/>
        <v>210</v>
      </c>
      <c r="GV106" s="500">
        <f t="shared" si="497"/>
        <v>246</v>
      </c>
      <c r="GW106" s="404">
        <f t="shared" si="498"/>
        <v>210</v>
      </c>
      <c r="GX106" s="500">
        <f t="shared" si="499"/>
        <v>1211.9000000000001</v>
      </c>
      <c r="GY106" s="404">
        <f t="shared" si="500"/>
        <v>1137.8400000000001</v>
      </c>
      <c r="GZ106" s="500">
        <f t="shared" si="501"/>
        <v>22595.260000000002</v>
      </c>
      <c r="HA106" s="404">
        <f t="shared" si="502"/>
        <v>18976.21</v>
      </c>
      <c r="HB106" s="510">
        <f t="shared" si="503"/>
        <v>0</v>
      </c>
      <c r="HC106" s="404">
        <f t="shared" si="504"/>
        <v>0</v>
      </c>
      <c r="HD106" s="500">
        <f t="shared" si="505"/>
        <v>0</v>
      </c>
      <c r="HE106" s="404">
        <f t="shared" si="506"/>
        <v>0</v>
      </c>
      <c r="HF106" s="500" t="str">
        <f t="shared" si="507"/>
        <v/>
      </c>
      <c r="HG106" s="404" t="str">
        <f t="shared" si="508"/>
        <v/>
      </c>
      <c r="HH106" s="500" t="str">
        <f t="shared" si="509"/>
        <v/>
      </c>
      <c r="HI106" s="404" t="str">
        <f t="shared" si="510"/>
        <v/>
      </c>
      <c r="HJ106" s="510">
        <f t="shared" si="511"/>
        <v>1211.9000000000001</v>
      </c>
      <c r="HK106" s="404">
        <f t="shared" si="512"/>
        <v>1137.8399999999999</v>
      </c>
      <c r="HL106" s="500">
        <f t="shared" si="513"/>
        <v>22595.260000000002</v>
      </c>
      <c r="HM106" s="404">
        <f t="shared" si="514"/>
        <v>18976.21</v>
      </c>
    </row>
    <row r="107" spans="1:221">
      <c r="A107" s="548" t="s">
        <v>540</v>
      </c>
      <c r="B107" s="550" t="s">
        <v>747</v>
      </c>
      <c r="C107" s="529" t="s">
        <v>756</v>
      </c>
      <c r="D107" s="549">
        <v>138691</v>
      </c>
      <c r="E107" s="551">
        <v>9</v>
      </c>
      <c r="F107" s="422">
        <v>795</v>
      </c>
      <c r="G107" s="532">
        <v>814</v>
      </c>
      <c r="H107" s="422">
        <v>4</v>
      </c>
      <c r="I107" s="532">
        <v>2</v>
      </c>
      <c r="J107" s="500">
        <f t="shared" si="365"/>
        <v>791</v>
      </c>
      <c r="K107" s="404">
        <f t="shared" si="366"/>
        <v>812</v>
      </c>
      <c r="L107" s="422">
        <v>64</v>
      </c>
      <c r="M107" s="533"/>
      <c r="N107" s="500">
        <f t="shared" si="367"/>
        <v>791</v>
      </c>
      <c r="O107" s="404">
        <f t="shared" si="368"/>
        <v>802</v>
      </c>
      <c r="P107" s="500">
        <f t="shared" si="369"/>
        <v>791</v>
      </c>
      <c r="Q107" s="404">
        <f t="shared" si="370"/>
        <v>802</v>
      </c>
      <c r="R107" s="422">
        <v>11</v>
      </c>
      <c r="S107" s="532">
        <v>10</v>
      </c>
      <c r="T107" s="500">
        <f t="shared" si="371"/>
        <v>11</v>
      </c>
      <c r="U107" s="404">
        <f t="shared" si="372"/>
        <v>10</v>
      </c>
      <c r="V107" s="422">
        <v>2</v>
      </c>
      <c r="W107" s="532">
        <v>5</v>
      </c>
      <c r="X107" s="500">
        <f t="shared" si="373"/>
        <v>2</v>
      </c>
      <c r="Y107" s="404">
        <f t="shared" si="374"/>
        <v>5</v>
      </c>
      <c r="Z107" s="422"/>
      <c r="AA107" s="532"/>
      <c r="AB107" s="500">
        <f t="shared" si="375"/>
        <v>0</v>
      </c>
      <c r="AC107" s="404">
        <f t="shared" si="376"/>
        <v>0</v>
      </c>
      <c r="AD107" s="500">
        <f t="shared" si="377"/>
        <v>13</v>
      </c>
      <c r="AE107" s="404">
        <f t="shared" si="378"/>
        <v>15</v>
      </c>
      <c r="AF107" s="500">
        <f t="shared" si="379"/>
        <v>13</v>
      </c>
      <c r="AG107" s="404">
        <f t="shared" si="380"/>
        <v>15</v>
      </c>
      <c r="AH107" s="534">
        <v>3.2</v>
      </c>
      <c r="AI107" s="535">
        <v>3.3</v>
      </c>
      <c r="AJ107" s="500">
        <f t="shared" si="381"/>
        <v>35.200000000000003</v>
      </c>
      <c r="AK107" s="404">
        <f t="shared" si="382"/>
        <v>33</v>
      </c>
      <c r="AL107" s="534">
        <v>1.5</v>
      </c>
      <c r="AM107" s="535">
        <v>2.8</v>
      </c>
      <c r="AN107" s="500">
        <f t="shared" si="383"/>
        <v>3</v>
      </c>
      <c r="AO107" s="404">
        <f t="shared" si="384"/>
        <v>14</v>
      </c>
      <c r="AP107" s="534"/>
      <c r="AQ107" s="535"/>
      <c r="AR107" s="500">
        <f t="shared" si="385"/>
        <v>0</v>
      </c>
      <c r="AS107" s="404">
        <f t="shared" si="386"/>
        <v>0</v>
      </c>
      <c r="AT107" s="236">
        <f t="shared" si="387"/>
        <v>2.9384615384615387</v>
      </c>
      <c r="AU107" s="237">
        <f t="shared" si="388"/>
        <v>3.1333333333333333</v>
      </c>
      <c r="AV107" s="500">
        <f t="shared" si="389"/>
        <v>38.200000000000003</v>
      </c>
      <c r="AW107" s="404">
        <f t="shared" si="390"/>
        <v>47</v>
      </c>
      <c r="AX107" s="422">
        <v>80.045454545454547</v>
      </c>
      <c r="AY107" s="536">
        <v>83.3</v>
      </c>
      <c r="AZ107" s="500">
        <f t="shared" si="391"/>
        <v>880.5</v>
      </c>
      <c r="BA107" s="404">
        <f t="shared" si="392"/>
        <v>833</v>
      </c>
      <c r="BB107" s="422">
        <v>79.5</v>
      </c>
      <c r="BC107" s="536">
        <v>50.2</v>
      </c>
      <c r="BD107" s="500">
        <f t="shared" si="393"/>
        <v>159</v>
      </c>
      <c r="BE107" s="404">
        <f t="shared" si="394"/>
        <v>251</v>
      </c>
      <c r="BF107" s="422"/>
      <c r="BG107" s="536"/>
      <c r="BH107" s="500">
        <f t="shared" si="395"/>
        <v>0</v>
      </c>
      <c r="BI107" s="404">
        <f t="shared" si="396"/>
        <v>0</v>
      </c>
      <c r="BJ107" s="500">
        <f t="shared" si="397"/>
        <v>79.961538461538467</v>
      </c>
      <c r="BK107" s="404">
        <f t="shared" si="398"/>
        <v>72.266666666666666</v>
      </c>
      <c r="BL107" s="500">
        <f t="shared" si="399"/>
        <v>1039.5</v>
      </c>
      <c r="BM107" s="404">
        <f t="shared" si="400"/>
        <v>1084</v>
      </c>
      <c r="BN107" s="422">
        <v>244</v>
      </c>
      <c r="BO107" s="533">
        <v>273</v>
      </c>
      <c r="BP107" s="500">
        <f t="shared" si="401"/>
        <v>244</v>
      </c>
      <c r="BQ107" s="404">
        <f t="shared" si="402"/>
        <v>273</v>
      </c>
      <c r="BR107" s="422">
        <v>95</v>
      </c>
      <c r="BS107" s="533">
        <v>92</v>
      </c>
      <c r="BT107" s="500">
        <f t="shared" si="403"/>
        <v>95</v>
      </c>
      <c r="BU107" s="404">
        <f t="shared" si="404"/>
        <v>92</v>
      </c>
      <c r="BV107" s="422"/>
      <c r="BW107" s="533"/>
      <c r="BX107" s="500">
        <f t="shared" si="405"/>
        <v>0</v>
      </c>
      <c r="BY107" s="404">
        <f t="shared" si="406"/>
        <v>0</v>
      </c>
      <c r="BZ107" s="500">
        <f t="shared" si="407"/>
        <v>339</v>
      </c>
      <c r="CA107" s="404">
        <f t="shared" si="408"/>
        <v>365</v>
      </c>
      <c r="CB107" s="500">
        <f t="shared" si="409"/>
        <v>339</v>
      </c>
      <c r="CC107" s="404">
        <f t="shared" si="410"/>
        <v>365</v>
      </c>
      <c r="CD107" s="534">
        <v>4.5</v>
      </c>
      <c r="CE107" s="537">
        <v>4.7</v>
      </c>
      <c r="CF107" s="500">
        <f t="shared" si="411"/>
        <v>1098</v>
      </c>
      <c r="CG107" s="404">
        <f t="shared" si="412"/>
        <v>1283.1000000000001</v>
      </c>
      <c r="CH107" s="534">
        <v>6.3</v>
      </c>
      <c r="CI107" s="537">
        <v>6.42</v>
      </c>
      <c r="CJ107" s="500">
        <f t="shared" si="413"/>
        <v>598.5</v>
      </c>
      <c r="CK107" s="404">
        <f t="shared" si="414"/>
        <v>590.64</v>
      </c>
      <c r="CL107" s="534"/>
      <c r="CM107" s="537"/>
      <c r="CN107" s="500">
        <f t="shared" si="415"/>
        <v>0</v>
      </c>
      <c r="CO107" s="404">
        <f t="shared" si="416"/>
        <v>0</v>
      </c>
      <c r="CP107" s="500">
        <f t="shared" si="417"/>
        <v>5.0044247787610621</v>
      </c>
      <c r="CQ107" s="237">
        <f t="shared" si="418"/>
        <v>5.1335342465753433</v>
      </c>
      <c r="CR107" s="500">
        <f t="shared" si="419"/>
        <v>1696.5</v>
      </c>
      <c r="CS107" s="404">
        <f t="shared" si="420"/>
        <v>1873.7400000000002</v>
      </c>
      <c r="CT107" s="538">
        <v>87.54090163934427</v>
      </c>
      <c r="CU107" s="537">
        <v>85.98</v>
      </c>
      <c r="CV107" s="500">
        <f t="shared" si="421"/>
        <v>21359.980000000003</v>
      </c>
      <c r="CW107" s="404">
        <f t="shared" si="422"/>
        <v>23472.54</v>
      </c>
      <c r="CX107" s="538">
        <v>85.806421052631578</v>
      </c>
      <c r="CY107" s="537">
        <v>91.38</v>
      </c>
      <c r="CZ107" s="500">
        <f t="shared" si="423"/>
        <v>8151.61</v>
      </c>
      <c r="DA107" s="404">
        <f t="shared" si="424"/>
        <v>8406.9599999999991</v>
      </c>
      <c r="DB107" s="538"/>
      <c r="DC107" s="537"/>
      <c r="DD107" s="500">
        <f t="shared" si="425"/>
        <v>0</v>
      </c>
      <c r="DE107" s="404">
        <f t="shared" si="426"/>
        <v>0</v>
      </c>
      <c r="DF107" s="500">
        <f t="shared" si="427"/>
        <v>87.0548377581121</v>
      </c>
      <c r="DG107" s="404">
        <f t="shared" si="428"/>
        <v>87.341095890410955</v>
      </c>
      <c r="DH107" s="500">
        <f t="shared" si="429"/>
        <v>29511.590000000004</v>
      </c>
      <c r="DI107" s="404">
        <f t="shared" si="430"/>
        <v>31879.5</v>
      </c>
      <c r="DJ107" s="500">
        <f t="shared" si="431"/>
        <v>352</v>
      </c>
      <c r="DK107" s="404">
        <f t="shared" si="432"/>
        <v>380</v>
      </c>
      <c r="DL107" s="500">
        <f t="shared" si="433"/>
        <v>352</v>
      </c>
      <c r="DM107" s="404">
        <f t="shared" si="434"/>
        <v>380</v>
      </c>
      <c r="DN107" s="236">
        <f t="shared" si="435"/>
        <v>4.9281250000000005</v>
      </c>
      <c r="DO107" s="237">
        <f t="shared" si="436"/>
        <v>5.0545789473684213</v>
      </c>
      <c r="DP107" s="500">
        <f t="shared" si="437"/>
        <v>1734.7000000000003</v>
      </c>
      <c r="DQ107" s="404">
        <f t="shared" si="438"/>
        <v>1920.74</v>
      </c>
      <c r="DR107" s="500">
        <f t="shared" si="439"/>
        <v>86.792869318181829</v>
      </c>
      <c r="DS107" s="404">
        <f t="shared" si="440"/>
        <v>86.746052631578948</v>
      </c>
      <c r="DT107" s="500">
        <f t="shared" si="441"/>
        <v>30551.090000000004</v>
      </c>
      <c r="DU107" s="404">
        <f t="shared" si="442"/>
        <v>32963.5</v>
      </c>
      <c r="DV107" s="538">
        <v>139</v>
      </c>
      <c r="DW107" s="539">
        <v>134</v>
      </c>
      <c r="DX107" s="500">
        <f t="shared" si="443"/>
        <v>139</v>
      </c>
      <c r="DY107" s="404">
        <f t="shared" si="444"/>
        <v>134</v>
      </c>
      <c r="DZ107" s="538">
        <v>296</v>
      </c>
      <c r="EA107" s="539">
        <v>283</v>
      </c>
      <c r="EB107" s="500">
        <f t="shared" si="445"/>
        <v>296</v>
      </c>
      <c r="EC107" s="404">
        <f t="shared" si="446"/>
        <v>283</v>
      </c>
      <c r="ED107" s="538"/>
      <c r="EE107" s="539"/>
      <c r="EF107" s="500">
        <f t="shared" si="447"/>
        <v>0</v>
      </c>
      <c r="EG107" s="404">
        <f t="shared" si="448"/>
        <v>0</v>
      </c>
      <c r="EH107" s="500">
        <f t="shared" si="449"/>
        <v>435</v>
      </c>
      <c r="EI107" s="404">
        <f t="shared" si="450"/>
        <v>417</v>
      </c>
      <c r="EJ107" s="500">
        <f t="shared" si="451"/>
        <v>435</v>
      </c>
      <c r="EK107" s="404">
        <f t="shared" si="452"/>
        <v>417</v>
      </c>
      <c r="EL107" s="534">
        <v>3</v>
      </c>
      <c r="EM107" s="540">
        <v>3.39</v>
      </c>
      <c r="EN107" s="500">
        <f t="shared" si="453"/>
        <v>417</v>
      </c>
      <c r="EO107" s="404">
        <f t="shared" si="454"/>
        <v>454.26</v>
      </c>
      <c r="EP107" s="534">
        <v>3.1</v>
      </c>
      <c r="EQ107" s="540">
        <v>3.16</v>
      </c>
      <c r="ER107" s="500">
        <f t="shared" si="455"/>
        <v>917.6</v>
      </c>
      <c r="ES107" s="404">
        <f t="shared" si="456"/>
        <v>894.28000000000009</v>
      </c>
      <c r="ET107" s="534"/>
      <c r="EU107" s="540"/>
      <c r="EV107" s="500">
        <f t="shared" si="457"/>
        <v>0</v>
      </c>
      <c r="EW107" s="404">
        <f t="shared" si="458"/>
        <v>0</v>
      </c>
      <c r="EX107" s="236">
        <f t="shared" si="459"/>
        <v>3.0680459770114941</v>
      </c>
      <c r="EY107" s="237">
        <f t="shared" si="460"/>
        <v>3.2339088729016785</v>
      </c>
      <c r="EZ107" s="500">
        <f t="shared" si="461"/>
        <v>1334.6</v>
      </c>
      <c r="FA107" s="404">
        <f t="shared" si="462"/>
        <v>1348.54</v>
      </c>
      <c r="FB107" s="538">
        <v>63.435251798561147</v>
      </c>
      <c r="FC107" s="540">
        <v>61.26</v>
      </c>
      <c r="FD107" s="500">
        <f t="shared" si="463"/>
        <v>8817.5</v>
      </c>
      <c r="FE107" s="404">
        <f t="shared" si="464"/>
        <v>8208.84</v>
      </c>
      <c r="FF107" s="538">
        <v>49.331047297297303</v>
      </c>
      <c r="FG107" s="540">
        <v>51.03</v>
      </c>
      <c r="FH107" s="500">
        <f t="shared" si="465"/>
        <v>14601.990000000002</v>
      </c>
      <c r="FI107" s="404">
        <f t="shared" si="466"/>
        <v>14441.49</v>
      </c>
      <c r="FJ107" s="538"/>
      <c r="FK107" s="540"/>
      <c r="FL107" s="500">
        <f t="shared" si="467"/>
        <v>0</v>
      </c>
      <c r="FM107" s="404">
        <f t="shared" si="468"/>
        <v>0</v>
      </c>
      <c r="FN107" s="500">
        <f t="shared" si="469"/>
        <v>53.837908045977017</v>
      </c>
      <c r="FO107" s="404">
        <f t="shared" si="470"/>
        <v>54.317338129496406</v>
      </c>
      <c r="FP107" s="500">
        <f t="shared" si="471"/>
        <v>23419.49</v>
      </c>
      <c r="FQ107" s="404">
        <f t="shared" si="472"/>
        <v>22650.33</v>
      </c>
      <c r="FR107" s="538">
        <v>4</v>
      </c>
      <c r="FS107" s="541">
        <v>5</v>
      </c>
      <c r="FT107" s="500">
        <f t="shared" si="473"/>
        <v>4</v>
      </c>
      <c r="FU107" s="404">
        <f t="shared" si="474"/>
        <v>5</v>
      </c>
      <c r="FV107" s="534"/>
      <c r="FW107" s="542"/>
      <c r="FX107" s="500">
        <f t="shared" si="475"/>
        <v>0</v>
      </c>
      <c r="FY107" s="404">
        <f t="shared" si="476"/>
        <v>0</v>
      </c>
      <c r="FZ107" s="534">
        <v>79.25</v>
      </c>
      <c r="GA107" s="542">
        <v>69.8</v>
      </c>
      <c r="GB107" s="500">
        <f t="shared" si="477"/>
        <v>317</v>
      </c>
      <c r="GC107" s="404">
        <f t="shared" si="478"/>
        <v>349</v>
      </c>
      <c r="GD107" s="510">
        <f t="shared" si="479"/>
        <v>394</v>
      </c>
      <c r="GE107" s="404">
        <f t="shared" si="480"/>
        <v>417</v>
      </c>
      <c r="GF107" s="500">
        <f t="shared" si="481"/>
        <v>394</v>
      </c>
      <c r="GG107" s="404">
        <f t="shared" si="482"/>
        <v>417</v>
      </c>
      <c r="GH107" s="500">
        <f t="shared" si="483"/>
        <v>1550.2</v>
      </c>
      <c r="GI107" s="404">
        <f t="shared" si="484"/>
        <v>1770.3600000000001</v>
      </c>
      <c r="GJ107" s="500">
        <f t="shared" si="485"/>
        <v>31057.980000000003</v>
      </c>
      <c r="GK107" s="404">
        <f t="shared" si="486"/>
        <v>32514.38</v>
      </c>
      <c r="GL107" s="510">
        <f t="shared" si="487"/>
        <v>393</v>
      </c>
      <c r="GM107" s="404">
        <f t="shared" si="488"/>
        <v>380</v>
      </c>
      <c r="GN107" s="500">
        <f t="shared" si="489"/>
        <v>393</v>
      </c>
      <c r="GO107" s="404">
        <f t="shared" si="490"/>
        <v>380</v>
      </c>
      <c r="GP107" s="500">
        <f t="shared" si="491"/>
        <v>1519.1</v>
      </c>
      <c r="GQ107" s="404">
        <f t="shared" si="492"/>
        <v>1498.92</v>
      </c>
      <c r="GR107" s="500">
        <f t="shared" si="493"/>
        <v>22912.600000000002</v>
      </c>
      <c r="GS107" s="404">
        <f t="shared" si="494"/>
        <v>23099.449999999997</v>
      </c>
      <c r="GT107" s="510">
        <f t="shared" si="495"/>
        <v>787</v>
      </c>
      <c r="GU107" s="404">
        <f t="shared" si="496"/>
        <v>797</v>
      </c>
      <c r="GV107" s="500">
        <f t="shared" si="497"/>
        <v>787</v>
      </c>
      <c r="GW107" s="404">
        <f t="shared" si="498"/>
        <v>797</v>
      </c>
      <c r="GX107" s="500">
        <f t="shared" si="499"/>
        <v>3069.3</v>
      </c>
      <c r="GY107" s="404">
        <f t="shared" si="500"/>
        <v>3269.28</v>
      </c>
      <c r="GZ107" s="500">
        <f t="shared" si="501"/>
        <v>53970.58</v>
      </c>
      <c r="HA107" s="404">
        <f t="shared" si="502"/>
        <v>55613.83</v>
      </c>
      <c r="HB107" s="510">
        <f t="shared" si="503"/>
        <v>0</v>
      </c>
      <c r="HC107" s="404">
        <f t="shared" si="504"/>
        <v>0</v>
      </c>
      <c r="HD107" s="500">
        <f t="shared" si="505"/>
        <v>0</v>
      </c>
      <c r="HE107" s="404">
        <f t="shared" si="506"/>
        <v>0</v>
      </c>
      <c r="HF107" s="500" t="str">
        <f t="shared" si="507"/>
        <v/>
      </c>
      <c r="HG107" s="404" t="str">
        <f t="shared" si="508"/>
        <v/>
      </c>
      <c r="HH107" s="500" t="str">
        <f t="shared" si="509"/>
        <v/>
      </c>
      <c r="HI107" s="404" t="str">
        <f t="shared" si="510"/>
        <v/>
      </c>
      <c r="HJ107" s="510">
        <f t="shared" si="511"/>
        <v>3069.3</v>
      </c>
      <c r="HK107" s="404">
        <f t="shared" si="512"/>
        <v>3269.2799999999997</v>
      </c>
      <c r="HL107" s="500">
        <f t="shared" si="513"/>
        <v>54287.58</v>
      </c>
      <c r="HM107" s="404">
        <f t="shared" si="514"/>
        <v>55962.83</v>
      </c>
    </row>
    <row r="108" spans="1:221">
      <c r="A108" s="548" t="s">
        <v>540</v>
      </c>
      <c r="B108" s="528" t="s">
        <v>748</v>
      </c>
      <c r="C108" s="529" t="s">
        <v>756</v>
      </c>
      <c r="D108" s="549">
        <v>139621</v>
      </c>
      <c r="E108" s="551">
        <v>9</v>
      </c>
      <c r="F108" s="422">
        <v>211</v>
      </c>
      <c r="G108" s="532">
        <v>241</v>
      </c>
      <c r="H108" s="422">
        <v>1</v>
      </c>
      <c r="I108" s="532">
        <v>1</v>
      </c>
      <c r="J108" s="500">
        <f t="shared" si="365"/>
        <v>210</v>
      </c>
      <c r="K108" s="404">
        <f t="shared" si="366"/>
        <v>240</v>
      </c>
      <c r="L108" s="422">
        <v>64</v>
      </c>
      <c r="M108" s="533"/>
      <c r="N108" s="500">
        <f t="shared" si="367"/>
        <v>210</v>
      </c>
      <c r="O108" s="404">
        <f t="shared" si="368"/>
        <v>240</v>
      </c>
      <c r="P108" s="500">
        <f t="shared" si="369"/>
        <v>210</v>
      </c>
      <c r="Q108" s="404">
        <f t="shared" si="370"/>
        <v>240</v>
      </c>
      <c r="R108" s="422">
        <v>7</v>
      </c>
      <c r="S108" s="532">
        <v>6</v>
      </c>
      <c r="T108" s="500">
        <f t="shared" si="371"/>
        <v>7</v>
      </c>
      <c r="U108" s="404">
        <f t="shared" si="372"/>
        <v>6</v>
      </c>
      <c r="V108" s="422">
        <v>0</v>
      </c>
      <c r="W108" s="532">
        <v>2</v>
      </c>
      <c r="X108" s="500">
        <f t="shared" si="373"/>
        <v>0</v>
      </c>
      <c r="Y108" s="404">
        <f t="shared" si="374"/>
        <v>2</v>
      </c>
      <c r="Z108" s="422"/>
      <c r="AA108" s="532"/>
      <c r="AB108" s="500">
        <f t="shared" si="375"/>
        <v>0</v>
      </c>
      <c r="AC108" s="404">
        <f t="shared" si="376"/>
        <v>0</v>
      </c>
      <c r="AD108" s="500">
        <f t="shared" si="377"/>
        <v>7</v>
      </c>
      <c r="AE108" s="404">
        <f t="shared" si="378"/>
        <v>8</v>
      </c>
      <c r="AF108" s="500">
        <f t="shared" si="379"/>
        <v>7</v>
      </c>
      <c r="AG108" s="404">
        <f t="shared" si="380"/>
        <v>8</v>
      </c>
      <c r="AH108" s="534">
        <v>3</v>
      </c>
      <c r="AI108" s="535">
        <v>3.75</v>
      </c>
      <c r="AJ108" s="500">
        <f t="shared" si="381"/>
        <v>21</v>
      </c>
      <c r="AK108" s="404">
        <f t="shared" si="382"/>
        <v>22.5</v>
      </c>
      <c r="AL108" s="534">
        <v>0</v>
      </c>
      <c r="AM108" s="535">
        <v>2.5</v>
      </c>
      <c r="AN108" s="500">
        <f t="shared" si="383"/>
        <v>0</v>
      </c>
      <c r="AO108" s="404">
        <f t="shared" si="384"/>
        <v>5</v>
      </c>
      <c r="AP108" s="534"/>
      <c r="AQ108" s="535"/>
      <c r="AR108" s="500">
        <f t="shared" si="385"/>
        <v>0</v>
      </c>
      <c r="AS108" s="404">
        <f t="shared" si="386"/>
        <v>0</v>
      </c>
      <c r="AT108" s="236">
        <f t="shared" si="387"/>
        <v>3</v>
      </c>
      <c r="AU108" s="237">
        <f t="shared" si="388"/>
        <v>3.4375</v>
      </c>
      <c r="AV108" s="500">
        <f t="shared" si="389"/>
        <v>21</v>
      </c>
      <c r="AW108" s="404">
        <f t="shared" si="390"/>
        <v>27.5</v>
      </c>
      <c r="AX108" s="422">
        <v>76.571428571428569</v>
      </c>
      <c r="AY108" s="536">
        <v>77.67</v>
      </c>
      <c r="AZ108" s="500">
        <f t="shared" si="391"/>
        <v>536</v>
      </c>
      <c r="BA108" s="404">
        <f t="shared" si="392"/>
        <v>466.02</v>
      </c>
      <c r="BB108" s="422">
        <v>0</v>
      </c>
      <c r="BC108" s="536">
        <v>68</v>
      </c>
      <c r="BD108" s="500">
        <f t="shared" si="393"/>
        <v>0</v>
      </c>
      <c r="BE108" s="404">
        <f t="shared" si="394"/>
        <v>136</v>
      </c>
      <c r="BF108" s="422"/>
      <c r="BG108" s="536"/>
      <c r="BH108" s="500">
        <f t="shared" si="395"/>
        <v>0</v>
      </c>
      <c r="BI108" s="404">
        <f t="shared" si="396"/>
        <v>0</v>
      </c>
      <c r="BJ108" s="500">
        <f t="shared" si="397"/>
        <v>76.571428571428569</v>
      </c>
      <c r="BK108" s="404">
        <f t="shared" si="398"/>
        <v>75.252499999999998</v>
      </c>
      <c r="BL108" s="500">
        <f t="shared" si="399"/>
        <v>536</v>
      </c>
      <c r="BM108" s="404">
        <f t="shared" si="400"/>
        <v>602.02</v>
      </c>
      <c r="BN108" s="422">
        <v>148</v>
      </c>
      <c r="BO108" s="533">
        <v>169</v>
      </c>
      <c r="BP108" s="500">
        <f t="shared" si="401"/>
        <v>148</v>
      </c>
      <c r="BQ108" s="404">
        <f t="shared" si="402"/>
        <v>169</v>
      </c>
      <c r="BR108" s="422">
        <v>29</v>
      </c>
      <c r="BS108" s="533">
        <v>25</v>
      </c>
      <c r="BT108" s="500">
        <f t="shared" si="403"/>
        <v>29</v>
      </c>
      <c r="BU108" s="404">
        <f t="shared" si="404"/>
        <v>25</v>
      </c>
      <c r="BV108" s="422"/>
      <c r="BW108" s="533"/>
      <c r="BX108" s="500">
        <f t="shared" si="405"/>
        <v>0</v>
      </c>
      <c r="BY108" s="404">
        <f t="shared" si="406"/>
        <v>0</v>
      </c>
      <c r="BZ108" s="500">
        <f t="shared" si="407"/>
        <v>177</v>
      </c>
      <c r="CA108" s="404">
        <f t="shared" si="408"/>
        <v>194</v>
      </c>
      <c r="CB108" s="500">
        <f t="shared" si="409"/>
        <v>177</v>
      </c>
      <c r="CC108" s="404">
        <f t="shared" si="410"/>
        <v>194</v>
      </c>
      <c r="CD108" s="534">
        <v>3.5</v>
      </c>
      <c r="CE108" s="537">
        <v>3.54</v>
      </c>
      <c r="CF108" s="500">
        <f t="shared" si="411"/>
        <v>518</v>
      </c>
      <c r="CG108" s="404">
        <f t="shared" si="412"/>
        <v>598.26</v>
      </c>
      <c r="CH108" s="534">
        <v>4.5</v>
      </c>
      <c r="CI108" s="537">
        <v>4.62</v>
      </c>
      <c r="CJ108" s="500">
        <f t="shared" si="413"/>
        <v>130.5</v>
      </c>
      <c r="CK108" s="404">
        <f t="shared" si="414"/>
        <v>115.5</v>
      </c>
      <c r="CL108" s="534"/>
      <c r="CM108" s="537"/>
      <c r="CN108" s="500">
        <f t="shared" si="415"/>
        <v>0</v>
      </c>
      <c r="CO108" s="404">
        <f t="shared" si="416"/>
        <v>0</v>
      </c>
      <c r="CP108" s="500">
        <f t="shared" si="417"/>
        <v>3.6638418079096047</v>
      </c>
      <c r="CQ108" s="237">
        <f t="shared" si="418"/>
        <v>3.6791752577319587</v>
      </c>
      <c r="CR108" s="500">
        <f t="shared" si="419"/>
        <v>648.5</v>
      </c>
      <c r="CS108" s="404">
        <f t="shared" si="420"/>
        <v>713.76</v>
      </c>
      <c r="CT108" s="538">
        <v>75</v>
      </c>
      <c r="CU108" s="537">
        <v>74.739999999999995</v>
      </c>
      <c r="CV108" s="500">
        <f t="shared" si="421"/>
        <v>11100</v>
      </c>
      <c r="CW108" s="404">
        <f t="shared" si="422"/>
        <v>12631.06</v>
      </c>
      <c r="CX108" s="538">
        <v>74.65517241379311</v>
      </c>
      <c r="CY108" s="537">
        <v>70.599999999999994</v>
      </c>
      <c r="CZ108" s="500">
        <f t="shared" si="423"/>
        <v>2165</v>
      </c>
      <c r="DA108" s="404">
        <f t="shared" si="424"/>
        <v>1764.9999999999998</v>
      </c>
      <c r="DB108" s="538"/>
      <c r="DC108" s="537"/>
      <c r="DD108" s="500">
        <f t="shared" si="425"/>
        <v>0</v>
      </c>
      <c r="DE108" s="404">
        <f t="shared" si="426"/>
        <v>0</v>
      </c>
      <c r="DF108" s="500">
        <f t="shared" si="427"/>
        <v>74.943502824858754</v>
      </c>
      <c r="DG108" s="404">
        <f t="shared" si="428"/>
        <v>74.206494845360822</v>
      </c>
      <c r="DH108" s="500">
        <f t="shared" si="429"/>
        <v>13265</v>
      </c>
      <c r="DI108" s="404">
        <f t="shared" si="430"/>
        <v>14396.06</v>
      </c>
      <c r="DJ108" s="500">
        <f t="shared" si="431"/>
        <v>184</v>
      </c>
      <c r="DK108" s="404">
        <f t="shared" si="432"/>
        <v>202</v>
      </c>
      <c r="DL108" s="500">
        <f t="shared" si="433"/>
        <v>184</v>
      </c>
      <c r="DM108" s="404">
        <f t="shared" si="434"/>
        <v>202</v>
      </c>
      <c r="DN108" s="236">
        <f t="shared" si="435"/>
        <v>3.6385869565217392</v>
      </c>
      <c r="DO108" s="237">
        <f t="shared" si="436"/>
        <v>3.6696039603960395</v>
      </c>
      <c r="DP108" s="500">
        <f t="shared" si="437"/>
        <v>669.5</v>
      </c>
      <c r="DQ108" s="404">
        <f t="shared" si="438"/>
        <v>741.26</v>
      </c>
      <c r="DR108" s="500">
        <f t="shared" si="439"/>
        <v>75.005434782608702</v>
      </c>
      <c r="DS108" s="404">
        <f t="shared" si="440"/>
        <v>74.247920792079213</v>
      </c>
      <c r="DT108" s="500">
        <f t="shared" si="441"/>
        <v>13801.000000000002</v>
      </c>
      <c r="DU108" s="404">
        <f t="shared" si="442"/>
        <v>14998.080000000002</v>
      </c>
      <c r="DV108" s="538">
        <v>21</v>
      </c>
      <c r="DW108" s="539">
        <v>27</v>
      </c>
      <c r="DX108" s="500">
        <f t="shared" si="443"/>
        <v>21</v>
      </c>
      <c r="DY108" s="404">
        <f t="shared" si="444"/>
        <v>27</v>
      </c>
      <c r="DZ108" s="538">
        <v>5</v>
      </c>
      <c r="EA108" s="539">
        <v>9</v>
      </c>
      <c r="EB108" s="500">
        <f t="shared" si="445"/>
        <v>5</v>
      </c>
      <c r="EC108" s="404">
        <f t="shared" si="446"/>
        <v>9</v>
      </c>
      <c r="ED108" s="538"/>
      <c r="EE108" s="539"/>
      <c r="EF108" s="500">
        <f t="shared" si="447"/>
        <v>0</v>
      </c>
      <c r="EG108" s="404">
        <f t="shared" si="448"/>
        <v>0</v>
      </c>
      <c r="EH108" s="500">
        <f t="shared" si="449"/>
        <v>26</v>
      </c>
      <c r="EI108" s="404">
        <f t="shared" si="450"/>
        <v>36</v>
      </c>
      <c r="EJ108" s="500">
        <f t="shared" si="451"/>
        <v>26</v>
      </c>
      <c r="EK108" s="404">
        <f t="shared" si="452"/>
        <v>36</v>
      </c>
      <c r="EL108" s="534">
        <v>3.5</v>
      </c>
      <c r="EM108" s="540">
        <v>2.15</v>
      </c>
      <c r="EN108" s="500">
        <f t="shared" si="453"/>
        <v>73.5</v>
      </c>
      <c r="EO108" s="404">
        <f t="shared" si="454"/>
        <v>58.05</v>
      </c>
      <c r="EP108" s="534">
        <v>4.9000000000000004</v>
      </c>
      <c r="EQ108" s="540">
        <v>2.94</v>
      </c>
      <c r="ER108" s="500">
        <f t="shared" si="455"/>
        <v>24.5</v>
      </c>
      <c r="ES108" s="404">
        <f t="shared" si="456"/>
        <v>26.46</v>
      </c>
      <c r="ET108" s="534"/>
      <c r="EU108" s="540"/>
      <c r="EV108" s="500">
        <f t="shared" si="457"/>
        <v>0</v>
      </c>
      <c r="EW108" s="404">
        <f t="shared" si="458"/>
        <v>0</v>
      </c>
      <c r="EX108" s="236">
        <f t="shared" si="459"/>
        <v>3.7692307692307692</v>
      </c>
      <c r="EY108" s="237">
        <f t="shared" si="460"/>
        <v>2.3474999999999997</v>
      </c>
      <c r="EZ108" s="500">
        <f t="shared" si="461"/>
        <v>98</v>
      </c>
      <c r="FA108" s="404">
        <f t="shared" si="462"/>
        <v>84.509999999999991</v>
      </c>
      <c r="FB108" s="538">
        <v>57.666666666666671</v>
      </c>
      <c r="FC108" s="540">
        <v>53.44</v>
      </c>
      <c r="FD108" s="500">
        <f t="shared" si="463"/>
        <v>1211</v>
      </c>
      <c r="FE108" s="404">
        <f t="shared" si="464"/>
        <v>1442.8799999999999</v>
      </c>
      <c r="FF108" s="538">
        <v>63.800000000000004</v>
      </c>
      <c r="FG108" s="540">
        <v>51.22</v>
      </c>
      <c r="FH108" s="500">
        <f t="shared" si="465"/>
        <v>319</v>
      </c>
      <c r="FI108" s="404">
        <f t="shared" si="466"/>
        <v>460.98</v>
      </c>
      <c r="FJ108" s="538"/>
      <c r="FK108" s="540"/>
      <c r="FL108" s="500">
        <f t="shared" si="467"/>
        <v>0</v>
      </c>
      <c r="FM108" s="404">
        <f t="shared" si="468"/>
        <v>0</v>
      </c>
      <c r="FN108" s="500">
        <f t="shared" si="469"/>
        <v>58.846153846153847</v>
      </c>
      <c r="FO108" s="404">
        <f t="shared" si="470"/>
        <v>52.884999999999998</v>
      </c>
      <c r="FP108" s="500">
        <f t="shared" si="471"/>
        <v>1530</v>
      </c>
      <c r="FQ108" s="404">
        <f t="shared" si="472"/>
        <v>1903.86</v>
      </c>
      <c r="FR108" s="538">
        <v>0</v>
      </c>
      <c r="FS108" s="541">
        <v>2</v>
      </c>
      <c r="FT108" s="500">
        <f t="shared" si="473"/>
        <v>0</v>
      </c>
      <c r="FU108" s="404">
        <f t="shared" si="474"/>
        <v>2</v>
      </c>
      <c r="FV108" s="534"/>
      <c r="FW108" s="542"/>
      <c r="FX108" s="500">
        <f t="shared" si="475"/>
        <v>0</v>
      </c>
      <c r="FY108" s="404">
        <f t="shared" si="476"/>
        <v>0</v>
      </c>
      <c r="FZ108" s="534">
        <v>0</v>
      </c>
      <c r="GA108" s="542">
        <v>75.5</v>
      </c>
      <c r="GB108" s="500">
        <f t="shared" si="477"/>
        <v>0</v>
      </c>
      <c r="GC108" s="404">
        <f t="shared" si="478"/>
        <v>151</v>
      </c>
      <c r="GD108" s="510">
        <f t="shared" si="479"/>
        <v>176</v>
      </c>
      <c r="GE108" s="404">
        <f t="shared" si="480"/>
        <v>202</v>
      </c>
      <c r="GF108" s="500">
        <f t="shared" si="481"/>
        <v>176</v>
      </c>
      <c r="GG108" s="404">
        <f t="shared" si="482"/>
        <v>202</v>
      </c>
      <c r="GH108" s="500">
        <f t="shared" si="483"/>
        <v>612.5</v>
      </c>
      <c r="GI108" s="404">
        <f t="shared" si="484"/>
        <v>678.81</v>
      </c>
      <c r="GJ108" s="500">
        <f t="shared" si="485"/>
        <v>12847</v>
      </c>
      <c r="GK108" s="404">
        <f t="shared" si="486"/>
        <v>14539.96</v>
      </c>
      <c r="GL108" s="510">
        <f t="shared" si="487"/>
        <v>34</v>
      </c>
      <c r="GM108" s="404">
        <f t="shared" si="488"/>
        <v>36</v>
      </c>
      <c r="GN108" s="500">
        <f t="shared" si="489"/>
        <v>34</v>
      </c>
      <c r="GO108" s="404">
        <f t="shared" si="490"/>
        <v>36</v>
      </c>
      <c r="GP108" s="500">
        <f t="shared" si="491"/>
        <v>155</v>
      </c>
      <c r="GQ108" s="404">
        <f t="shared" si="492"/>
        <v>146.96</v>
      </c>
      <c r="GR108" s="500">
        <f t="shared" si="493"/>
        <v>2484</v>
      </c>
      <c r="GS108" s="404">
        <f t="shared" si="494"/>
        <v>2361.9799999999996</v>
      </c>
      <c r="GT108" s="510">
        <f t="shared" si="495"/>
        <v>210</v>
      </c>
      <c r="GU108" s="404">
        <f t="shared" si="496"/>
        <v>238</v>
      </c>
      <c r="GV108" s="500">
        <f t="shared" si="497"/>
        <v>210</v>
      </c>
      <c r="GW108" s="404">
        <f t="shared" si="498"/>
        <v>238</v>
      </c>
      <c r="GX108" s="500">
        <f t="shared" si="499"/>
        <v>767.5</v>
      </c>
      <c r="GY108" s="404">
        <f t="shared" si="500"/>
        <v>825.77</v>
      </c>
      <c r="GZ108" s="500">
        <f t="shared" si="501"/>
        <v>15331</v>
      </c>
      <c r="HA108" s="404">
        <f t="shared" si="502"/>
        <v>16901.939999999999</v>
      </c>
      <c r="HB108" s="510">
        <f t="shared" si="503"/>
        <v>0</v>
      </c>
      <c r="HC108" s="404">
        <f t="shared" si="504"/>
        <v>0</v>
      </c>
      <c r="HD108" s="500">
        <f t="shared" si="505"/>
        <v>0</v>
      </c>
      <c r="HE108" s="404">
        <f t="shared" si="506"/>
        <v>0</v>
      </c>
      <c r="HF108" s="500" t="str">
        <f t="shared" si="507"/>
        <v/>
      </c>
      <c r="HG108" s="404" t="str">
        <f t="shared" si="508"/>
        <v/>
      </c>
      <c r="HH108" s="500" t="str">
        <f t="shared" si="509"/>
        <v/>
      </c>
      <c r="HI108" s="404" t="str">
        <f t="shared" si="510"/>
        <v/>
      </c>
      <c r="HJ108" s="510">
        <f t="shared" si="511"/>
        <v>767.5</v>
      </c>
      <c r="HK108" s="404">
        <f t="shared" si="512"/>
        <v>825.77</v>
      </c>
      <c r="HL108" s="500">
        <f t="shared" si="513"/>
        <v>15331.000000000002</v>
      </c>
      <c r="HM108" s="404">
        <f t="shared" si="514"/>
        <v>17052.940000000002</v>
      </c>
    </row>
    <row r="109" spans="1:221">
      <c r="A109" s="553" t="s">
        <v>540</v>
      </c>
      <c r="B109" s="546" t="s">
        <v>749</v>
      </c>
      <c r="C109" s="529" t="s">
        <v>710</v>
      </c>
      <c r="D109" s="549">
        <v>139700</v>
      </c>
      <c r="E109" s="554">
        <v>9</v>
      </c>
      <c r="F109" s="422">
        <v>585</v>
      </c>
      <c r="G109" s="532">
        <v>617</v>
      </c>
      <c r="H109" s="422">
        <v>4</v>
      </c>
      <c r="I109" s="532">
        <v>6</v>
      </c>
      <c r="J109" s="500">
        <f t="shared" si="365"/>
        <v>581</v>
      </c>
      <c r="K109" s="404">
        <f t="shared" si="366"/>
        <v>611</v>
      </c>
      <c r="L109" s="422">
        <v>64</v>
      </c>
      <c r="M109" s="533"/>
      <c r="N109" s="500">
        <f t="shared" si="367"/>
        <v>581</v>
      </c>
      <c r="O109" s="404">
        <f t="shared" si="368"/>
        <v>611</v>
      </c>
      <c r="P109" s="500">
        <f t="shared" si="369"/>
        <v>581</v>
      </c>
      <c r="Q109" s="404">
        <f t="shared" si="370"/>
        <v>611</v>
      </c>
      <c r="R109" s="422">
        <v>2</v>
      </c>
      <c r="S109" s="532">
        <v>3</v>
      </c>
      <c r="T109" s="500">
        <f t="shared" si="371"/>
        <v>2</v>
      </c>
      <c r="U109" s="404">
        <f t="shared" si="372"/>
        <v>3</v>
      </c>
      <c r="V109" s="422">
        <v>2</v>
      </c>
      <c r="W109" s="532">
        <v>2</v>
      </c>
      <c r="X109" s="500">
        <f t="shared" si="373"/>
        <v>2</v>
      </c>
      <c r="Y109" s="404">
        <f t="shared" si="374"/>
        <v>2</v>
      </c>
      <c r="Z109" s="422"/>
      <c r="AA109" s="532"/>
      <c r="AB109" s="500">
        <f t="shared" si="375"/>
        <v>0</v>
      </c>
      <c r="AC109" s="404">
        <f t="shared" si="376"/>
        <v>0</v>
      </c>
      <c r="AD109" s="500">
        <f t="shared" si="377"/>
        <v>4</v>
      </c>
      <c r="AE109" s="404">
        <f t="shared" si="378"/>
        <v>5</v>
      </c>
      <c r="AF109" s="500">
        <f t="shared" si="379"/>
        <v>4</v>
      </c>
      <c r="AG109" s="404">
        <f t="shared" si="380"/>
        <v>5</v>
      </c>
      <c r="AH109" s="534">
        <v>3.5</v>
      </c>
      <c r="AI109" s="535">
        <v>3.33</v>
      </c>
      <c r="AJ109" s="500">
        <f t="shared" si="381"/>
        <v>7</v>
      </c>
      <c r="AK109" s="404">
        <f t="shared" si="382"/>
        <v>9.99</v>
      </c>
      <c r="AL109" s="534">
        <v>5</v>
      </c>
      <c r="AM109" s="535">
        <v>4</v>
      </c>
      <c r="AN109" s="500">
        <f t="shared" si="383"/>
        <v>10</v>
      </c>
      <c r="AO109" s="404">
        <f t="shared" si="384"/>
        <v>8</v>
      </c>
      <c r="AP109" s="534"/>
      <c r="AQ109" s="535"/>
      <c r="AR109" s="500">
        <f t="shared" si="385"/>
        <v>0</v>
      </c>
      <c r="AS109" s="404">
        <f t="shared" si="386"/>
        <v>0</v>
      </c>
      <c r="AT109" s="236">
        <f t="shared" si="387"/>
        <v>4.25</v>
      </c>
      <c r="AU109" s="237">
        <f t="shared" si="388"/>
        <v>3.5980000000000003</v>
      </c>
      <c r="AV109" s="500">
        <f t="shared" si="389"/>
        <v>17</v>
      </c>
      <c r="AW109" s="404">
        <f t="shared" si="390"/>
        <v>17.990000000000002</v>
      </c>
      <c r="AX109" s="422">
        <v>99</v>
      </c>
      <c r="AY109" s="536">
        <v>84.33</v>
      </c>
      <c r="AZ109" s="500">
        <f t="shared" si="391"/>
        <v>198</v>
      </c>
      <c r="BA109" s="404">
        <f t="shared" si="392"/>
        <v>252.99</v>
      </c>
      <c r="BB109" s="422">
        <v>46</v>
      </c>
      <c r="BC109" s="536">
        <v>63.5</v>
      </c>
      <c r="BD109" s="500">
        <f t="shared" si="393"/>
        <v>92</v>
      </c>
      <c r="BE109" s="404">
        <f t="shared" si="394"/>
        <v>127</v>
      </c>
      <c r="BF109" s="422"/>
      <c r="BG109" s="536"/>
      <c r="BH109" s="500">
        <f t="shared" si="395"/>
        <v>0</v>
      </c>
      <c r="BI109" s="404">
        <f t="shared" si="396"/>
        <v>0</v>
      </c>
      <c r="BJ109" s="500">
        <f t="shared" si="397"/>
        <v>72.5</v>
      </c>
      <c r="BK109" s="404">
        <f t="shared" si="398"/>
        <v>75.998000000000005</v>
      </c>
      <c r="BL109" s="500">
        <f t="shared" si="399"/>
        <v>290</v>
      </c>
      <c r="BM109" s="404">
        <f t="shared" si="400"/>
        <v>379.99</v>
      </c>
      <c r="BN109" s="422">
        <v>226</v>
      </c>
      <c r="BO109" s="533">
        <v>282</v>
      </c>
      <c r="BP109" s="500">
        <f t="shared" si="401"/>
        <v>226</v>
      </c>
      <c r="BQ109" s="404">
        <f t="shared" si="402"/>
        <v>282</v>
      </c>
      <c r="BR109" s="422">
        <v>61</v>
      </c>
      <c r="BS109" s="533">
        <v>63</v>
      </c>
      <c r="BT109" s="500">
        <f t="shared" si="403"/>
        <v>61</v>
      </c>
      <c r="BU109" s="404">
        <f t="shared" si="404"/>
        <v>63</v>
      </c>
      <c r="BV109" s="422"/>
      <c r="BW109" s="533"/>
      <c r="BX109" s="500">
        <f t="shared" si="405"/>
        <v>0</v>
      </c>
      <c r="BY109" s="404">
        <f t="shared" si="406"/>
        <v>0</v>
      </c>
      <c r="BZ109" s="500">
        <f t="shared" si="407"/>
        <v>287</v>
      </c>
      <c r="CA109" s="404">
        <f t="shared" si="408"/>
        <v>345</v>
      </c>
      <c r="CB109" s="500">
        <f t="shared" si="409"/>
        <v>287</v>
      </c>
      <c r="CC109" s="404">
        <f t="shared" si="410"/>
        <v>345</v>
      </c>
      <c r="CD109" s="534">
        <v>4.5</v>
      </c>
      <c r="CE109" s="537">
        <v>4.4800000000000004</v>
      </c>
      <c r="CF109" s="500">
        <f t="shared" si="411"/>
        <v>1017</v>
      </c>
      <c r="CG109" s="404">
        <f t="shared" si="412"/>
        <v>1263.3600000000001</v>
      </c>
      <c r="CH109" s="534">
        <v>5.5</v>
      </c>
      <c r="CI109" s="537">
        <v>5.28</v>
      </c>
      <c r="CJ109" s="500">
        <f t="shared" si="413"/>
        <v>335.5</v>
      </c>
      <c r="CK109" s="404">
        <f t="shared" si="414"/>
        <v>332.64000000000004</v>
      </c>
      <c r="CL109" s="534"/>
      <c r="CM109" s="537"/>
      <c r="CN109" s="500">
        <f t="shared" si="415"/>
        <v>0</v>
      </c>
      <c r="CO109" s="404">
        <f t="shared" si="416"/>
        <v>0</v>
      </c>
      <c r="CP109" s="500">
        <f t="shared" si="417"/>
        <v>4.7125435540069684</v>
      </c>
      <c r="CQ109" s="237">
        <f t="shared" si="418"/>
        <v>4.62608695652174</v>
      </c>
      <c r="CR109" s="500">
        <f t="shared" si="419"/>
        <v>1352.5</v>
      </c>
      <c r="CS109" s="404">
        <f t="shared" si="420"/>
        <v>1596.0000000000002</v>
      </c>
      <c r="CT109" s="538">
        <v>77.668141592920364</v>
      </c>
      <c r="CU109" s="537">
        <v>80.540000000000006</v>
      </c>
      <c r="CV109" s="500">
        <f t="shared" si="421"/>
        <v>17553.000000000004</v>
      </c>
      <c r="CW109" s="404">
        <f t="shared" si="422"/>
        <v>22712.280000000002</v>
      </c>
      <c r="CX109" s="538">
        <v>77.365737704918033</v>
      </c>
      <c r="CY109" s="537">
        <v>81.13</v>
      </c>
      <c r="CZ109" s="500">
        <f t="shared" si="423"/>
        <v>4719.3100000000004</v>
      </c>
      <c r="DA109" s="404">
        <f t="shared" si="424"/>
        <v>5111.1899999999996</v>
      </c>
      <c r="DB109" s="538"/>
      <c r="DC109" s="537"/>
      <c r="DD109" s="500">
        <f t="shared" si="425"/>
        <v>0</v>
      </c>
      <c r="DE109" s="404">
        <f t="shared" si="426"/>
        <v>0</v>
      </c>
      <c r="DF109" s="500">
        <f t="shared" si="427"/>
        <v>77.603867595818826</v>
      </c>
      <c r="DG109" s="404">
        <f t="shared" si="428"/>
        <v>80.647739130434786</v>
      </c>
      <c r="DH109" s="500">
        <f t="shared" si="429"/>
        <v>22272.310000000005</v>
      </c>
      <c r="DI109" s="404">
        <f t="shared" si="430"/>
        <v>27823.47</v>
      </c>
      <c r="DJ109" s="500">
        <f t="shared" si="431"/>
        <v>291</v>
      </c>
      <c r="DK109" s="404">
        <f t="shared" si="432"/>
        <v>350</v>
      </c>
      <c r="DL109" s="500">
        <f t="shared" si="433"/>
        <v>291</v>
      </c>
      <c r="DM109" s="404">
        <f t="shared" si="434"/>
        <v>350</v>
      </c>
      <c r="DN109" s="236">
        <f t="shared" si="435"/>
        <v>4.7061855670103094</v>
      </c>
      <c r="DO109" s="237">
        <f t="shared" si="436"/>
        <v>4.6114000000000006</v>
      </c>
      <c r="DP109" s="500">
        <f t="shared" si="437"/>
        <v>1369.5</v>
      </c>
      <c r="DQ109" s="404">
        <f t="shared" si="438"/>
        <v>1613.9900000000002</v>
      </c>
      <c r="DR109" s="500">
        <f t="shared" si="439"/>
        <v>77.533711340206196</v>
      </c>
      <c r="DS109" s="404">
        <f t="shared" si="440"/>
        <v>80.581314285714299</v>
      </c>
      <c r="DT109" s="500">
        <f t="shared" si="441"/>
        <v>22562.31</v>
      </c>
      <c r="DU109" s="404">
        <f t="shared" si="442"/>
        <v>28203.460000000006</v>
      </c>
      <c r="DV109" s="538">
        <v>121</v>
      </c>
      <c r="DW109" s="539">
        <v>109</v>
      </c>
      <c r="DX109" s="500">
        <f t="shared" si="443"/>
        <v>121</v>
      </c>
      <c r="DY109" s="404">
        <f t="shared" si="444"/>
        <v>109</v>
      </c>
      <c r="DZ109" s="538">
        <v>169</v>
      </c>
      <c r="EA109" s="539">
        <v>152</v>
      </c>
      <c r="EB109" s="500">
        <f t="shared" si="445"/>
        <v>169</v>
      </c>
      <c r="EC109" s="404">
        <f t="shared" si="446"/>
        <v>152</v>
      </c>
      <c r="ED109" s="538"/>
      <c r="EE109" s="539"/>
      <c r="EF109" s="500">
        <f t="shared" si="447"/>
        <v>0</v>
      </c>
      <c r="EG109" s="404">
        <f t="shared" si="448"/>
        <v>0</v>
      </c>
      <c r="EH109" s="500">
        <f t="shared" si="449"/>
        <v>290</v>
      </c>
      <c r="EI109" s="404">
        <f t="shared" si="450"/>
        <v>261</v>
      </c>
      <c r="EJ109" s="500">
        <f t="shared" si="451"/>
        <v>290</v>
      </c>
      <c r="EK109" s="404">
        <f t="shared" si="452"/>
        <v>261</v>
      </c>
      <c r="EL109" s="534">
        <v>3.5</v>
      </c>
      <c r="EM109" s="540">
        <v>3.57</v>
      </c>
      <c r="EN109" s="500">
        <f t="shared" si="453"/>
        <v>423.5</v>
      </c>
      <c r="EO109" s="404">
        <f t="shared" si="454"/>
        <v>389.13</v>
      </c>
      <c r="EP109" s="534">
        <v>3.1</v>
      </c>
      <c r="EQ109" s="540">
        <v>3.27</v>
      </c>
      <c r="ER109" s="500">
        <f t="shared" si="455"/>
        <v>523.9</v>
      </c>
      <c r="ES109" s="404">
        <f t="shared" si="456"/>
        <v>497.04</v>
      </c>
      <c r="ET109" s="534"/>
      <c r="EU109" s="540"/>
      <c r="EV109" s="500">
        <f t="shared" si="457"/>
        <v>0</v>
      </c>
      <c r="EW109" s="404">
        <f t="shared" si="458"/>
        <v>0</v>
      </c>
      <c r="EX109" s="236">
        <f t="shared" si="459"/>
        <v>3.266896551724138</v>
      </c>
      <c r="EY109" s="237">
        <f t="shared" si="460"/>
        <v>3.3952873563218393</v>
      </c>
      <c r="EZ109" s="500">
        <f t="shared" si="461"/>
        <v>947.4</v>
      </c>
      <c r="FA109" s="404">
        <f t="shared" si="462"/>
        <v>886.17000000000007</v>
      </c>
      <c r="FB109" s="538">
        <v>64.214876033057848</v>
      </c>
      <c r="FC109" s="540">
        <v>67.5</v>
      </c>
      <c r="FD109" s="500">
        <f t="shared" si="463"/>
        <v>7770</v>
      </c>
      <c r="FE109" s="404">
        <f t="shared" si="464"/>
        <v>7357.5</v>
      </c>
      <c r="FF109" s="538">
        <v>53.633076923076928</v>
      </c>
      <c r="FG109" s="540">
        <v>59.16</v>
      </c>
      <c r="FH109" s="500">
        <f t="shared" si="465"/>
        <v>9063.9900000000016</v>
      </c>
      <c r="FI109" s="404">
        <f t="shared" si="466"/>
        <v>8992.32</v>
      </c>
      <c r="FJ109" s="538"/>
      <c r="FK109" s="540"/>
      <c r="FL109" s="500">
        <f t="shared" si="467"/>
        <v>0</v>
      </c>
      <c r="FM109" s="404">
        <f t="shared" si="468"/>
        <v>0</v>
      </c>
      <c r="FN109" s="500">
        <f t="shared" si="469"/>
        <v>58.048241379310348</v>
      </c>
      <c r="FO109" s="404">
        <f t="shared" si="470"/>
        <v>62.642988505747127</v>
      </c>
      <c r="FP109" s="500">
        <f t="shared" si="471"/>
        <v>16833.990000000002</v>
      </c>
      <c r="FQ109" s="404">
        <f t="shared" si="472"/>
        <v>16349.82</v>
      </c>
      <c r="FR109" s="538">
        <v>0</v>
      </c>
      <c r="FS109" s="541">
        <v>0</v>
      </c>
      <c r="FT109" s="500">
        <f t="shared" si="473"/>
        <v>0</v>
      </c>
      <c r="FU109" s="404">
        <f t="shared" si="474"/>
        <v>0</v>
      </c>
      <c r="FV109" s="534"/>
      <c r="FW109" s="542"/>
      <c r="FX109" s="500">
        <f t="shared" si="475"/>
        <v>0</v>
      </c>
      <c r="FY109" s="404">
        <f t="shared" si="476"/>
        <v>0</v>
      </c>
      <c r="FZ109" s="534">
        <v>0</v>
      </c>
      <c r="GA109" s="542"/>
      <c r="GB109" s="500">
        <f t="shared" si="477"/>
        <v>0</v>
      </c>
      <c r="GC109" s="404">
        <f t="shared" si="478"/>
        <v>0</v>
      </c>
      <c r="GD109" s="510">
        <f t="shared" si="479"/>
        <v>349</v>
      </c>
      <c r="GE109" s="404">
        <f t="shared" si="480"/>
        <v>394</v>
      </c>
      <c r="GF109" s="500">
        <f t="shared" si="481"/>
        <v>349</v>
      </c>
      <c r="GG109" s="404">
        <f t="shared" si="482"/>
        <v>394</v>
      </c>
      <c r="GH109" s="500">
        <f t="shared" si="483"/>
        <v>1447.5</v>
      </c>
      <c r="GI109" s="404">
        <f t="shared" si="484"/>
        <v>1662.48</v>
      </c>
      <c r="GJ109" s="500">
        <f t="shared" si="485"/>
        <v>25521.000000000004</v>
      </c>
      <c r="GK109" s="404">
        <f t="shared" si="486"/>
        <v>30322.770000000004</v>
      </c>
      <c r="GL109" s="510">
        <f t="shared" si="487"/>
        <v>232</v>
      </c>
      <c r="GM109" s="404">
        <f t="shared" si="488"/>
        <v>217</v>
      </c>
      <c r="GN109" s="500">
        <f t="shared" si="489"/>
        <v>232</v>
      </c>
      <c r="GO109" s="404">
        <f t="shared" si="490"/>
        <v>217</v>
      </c>
      <c r="GP109" s="500">
        <f t="shared" si="491"/>
        <v>869.4</v>
      </c>
      <c r="GQ109" s="404">
        <f t="shared" si="492"/>
        <v>837.68000000000006</v>
      </c>
      <c r="GR109" s="500">
        <f t="shared" si="493"/>
        <v>13875.300000000003</v>
      </c>
      <c r="GS109" s="404">
        <f t="shared" si="494"/>
        <v>14230.509999999998</v>
      </c>
      <c r="GT109" s="510">
        <f t="shared" si="495"/>
        <v>581</v>
      </c>
      <c r="GU109" s="404">
        <f t="shared" si="496"/>
        <v>611</v>
      </c>
      <c r="GV109" s="500">
        <f t="shared" si="497"/>
        <v>581</v>
      </c>
      <c r="GW109" s="404">
        <f t="shared" si="498"/>
        <v>611</v>
      </c>
      <c r="GX109" s="500">
        <f t="shared" si="499"/>
        <v>2316.9</v>
      </c>
      <c r="GY109" s="404">
        <f t="shared" si="500"/>
        <v>2500.16</v>
      </c>
      <c r="GZ109" s="500">
        <f t="shared" si="501"/>
        <v>39396.300000000003</v>
      </c>
      <c r="HA109" s="404">
        <f t="shared" si="502"/>
        <v>44553.279999999999</v>
      </c>
      <c r="HB109" s="510">
        <f t="shared" si="503"/>
        <v>0</v>
      </c>
      <c r="HC109" s="404">
        <f t="shared" si="504"/>
        <v>0</v>
      </c>
      <c r="HD109" s="500">
        <f t="shared" si="505"/>
        <v>0</v>
      </c>
      <c r="HE109" s="404">
        <f t="shared" si="506"/>
        <v>0</v>
      </c>
      <c r="HF109" s="500" t="str">
        <f t="shared" si="507"/>
        <v/>
      </c>
      <c r="HG109" s="404" t="str">
        <f t="shared" si="508"/>
        <v/>
      </c>
      <c r="HH109" s="500" t="str">
        <f t="shared" si="509"/>
        <v/>
      </c>
      <c r="HI109" s="404" t="str">
        <f t="shared" si="510"/>
        <v/>
      </c>
      <c r="HJ109" s="510">
        <f t="shared" si="511"/>
        <v>2316.9</v>
      </c>
      <c r="HK109" s="404">
        <f t="shared" si="512"/>
        <v>2500.1600000000003</v>
      </c>
      <c r="HL109" s="500">
        <f t="shared" si="513"/>
        <v>39396.300000000003</v>
      </c>
      <c r="HM109" s="404">
        <f t="shared" si="514"/>
        <v>44553.280000000006</v>
      </c>
    </row>
    <row r="110" spans="1:221">
      <c r="A110" s="527" t="s">
        <v>540</v>
      </c>
      <c r="B110" s="546" t="s">
        <v>750</v>
      </c>
      <c r="C110" s="529" t="s">
        <v>756</v>
      </c>
      <c r="D110" s="547">
        <v>482699</v>
      </c>
      <c r="E110" s="554">
        <v>9</v>
      </c>
      <c r="F110" s="422">
        <v>244</v>
      </c>
      <c r="G110" s="532">
        <v>309</v>
      </c>
      <c r="H110" s="422">
        <v>5</v>
      </c>
      <c r="I110" s="532">
        <v>4</v>
      </c>
      <c r="J110" s="500">
        <f t="shared" si="365"/>
        <v>239</v>
      </c>
      <c r="K110" s="404">
        <f t="shared" si="366"/>
        <v>305</v>
      </c>
      <c r="L110" s="422">
        <v>64</v>
      </c>
      <c r="M110" s="533"/>
      <c r="N110" s="500">
        <f t="shared" si="367"/>
        <v>239</v>
      </c>
      <c r="O110" s="404">
        <f t="shared" si="368"/>
        <v>305</v>
      </c>
      <c r="P110" s="500">
        <f t="shared" si="369"/>
        <v>239</v>
      </c>
      <c r="Q110" s="404">
        <f t="shared" si="370"/>
        <v>305</v>
      </c>
      <c r="R110" s="422">
        <v>7</v>
      </c>
      <c r="S110" s="532">
        <v>15</v>
      </c>
      <c r="T110" s="500">
        <f t="shared" si="371"/>
        <v>7</v>
      </c>
      <c r="U110" s="404">
        <f t="shared" si="372"/>
        <v>15</v>
      </c>
      <c r="V110" s="422">
        <v>7</v>
      </c>
      <c r="W110" s="532">
        <v>8</v>
      </c>
      <c r="X110" s="500">
        <f t="shared" si="373"/>
        <v>7</v>
      </c>
      <c r="Y110" s="404">
        <f t="shared" si="374"/>
        <v>8</v>
      </c>
      <c r="Z110" s="422"/>
      <c r="AA110" s="532"/>
      <c r="AB110" s="500">
        <f t="shared" si="375"/>
        <v>0</v>
      </c>
      <c r="AC110" s="404">
        <f t="shared" si="376"/>
        <v>0</v>
      </c>
      <c r="AD110" s="500">
        <f t="shared" si="377"/>
        <v>14</v>
      </c>
      <c r="AE110" s="404">
        <f t="shared" si="378"/>
        <v>23</v>
      </c>
      <c r="AF110" s="500">
        <f t="shared" si="379"/>
        <v>14</v>
      </c>
      <c r="AG110" s="404">
        <f t="shared" si="380"/>
        <v>23</v>
      </c>
      <c r="AH110" s="534">
        <v>2.2999999999999998</v>
      </c>
      <c r="AI110" s="555">
        <v>3.37</v>
      </c>
      <c r="AJ110" s="500">
        <f t="shared" si="381"/>
        <v>16.099999999999998</v>
      </c>
      <c r="AK110" s="404">
        <f t="shared" si="382"/>
        <v>50.550000000000004</v>
      </c>
      <c r="AL110" s="534">
        <v>2</v>
      </c>
      <c r="AM110" s="555">
        <v>2.75</v>
      </c>
      <c r="AN110" s="500">
        <f t="shared" si="383"/>
        <v>14</v>
      </c>
      <c r="AO110" s="404">
        <f t="shared" si="384"/>
        <v>22</v>
      </c>
      <c r="AP110" s="534"/>
      <c r="AQ110" s="555"/>
      <c r="AR110" s="500">
        <f t="shared" si="385"/>
        <v>0</v>
      </c>
      <c r="AS110" s="404">
        <f t="shared" si="386"/>
        <v>0</v>
      </c>
      <c r="AT110" s="236">
        <f t="shared" si="387"/>
        <v>2.15</v>
      </c>
      <c r="AU110" s="237">
        <f t="shared" si="388"/>
        <v>3.1543478260869571</v>
      </c>
      <c r="AV110" s="500">
        <f t="shared" si="389"/>
        <v>30.099999999999998</v>
      </c>
      <c r="AW110" s="404">
        <f t="shared" si="390"/>
        <v>72.550000000000011</v>
      </c>
      <c r="AX110" s="422">
        <v>61.285714285714285</v>
      </c>
      <c r="AY110" s="536">
        <v>74.400000000000006</v>
      </c>
      <c r="AZ110" s="500">
        <f t="shared" si="391"/>
        <v>429</v>
      </c>
      <c r="BA110" s="404">
        <f t="shared" si="392"/>
        <v>1116</v>
      </c>
      <c r="BB110" s="422">
        <v>100.85714285714286</v>
      </c>
      <c r="BC110" s="536">
        <v>78.75</v>
      </c>
      <c r="BD110" s="500">
        <f t="shared" si="393"/>
        <v>706</v>
      </c>
      <c r="BE110" s="404">
        <f t="shared" si="394"/>
        <v>630</v>
      </c>
      <c r="BF110" s="422"/>
      <c r="BG110" s="536"/>
      <c r="BH110" s="500">
        <f t="shared" si="395"/>
        <v>0</v>
      </c>
      <c r="BI110" s="404">
        <f t="shared" si="396"/>
        <v>0</v>
      </c>
      <c r="BJ110" s="500">
        <f t="shared" si="397"/>
        <v>81.071428571428569</v>
      </c>
      <c r="BK110" s="404">
        <f t="shared" si="398"/>
        <v>75.913043478260875</v>
      </c>
      <c r="BL110" s="500">
        <f t="shared" si="399"/>
        <v>1135</v>
      </c>
      <c r="BM110" s="404">
        <f t="shared" si="400"/>
        <v>1746</v>
      </c>
      <c r="BN110" s="422">
        <v>148</v>
      </c>
      <c r="BO110" s="533">
        <v>180</v>
      </c>
      <c r="BP110" s="500">
        <f t="shared" si="401"/>
        <v>148</v>
      </c>
      <c r="BQ110" s="404">
        <f t="shared" si="402"/>
        <v>180</v>
      </c>
      <c r="BR110" s="422">
        <v>35</v>
      </c>
      <c r="BS110" s="533">
        <v>44</v>
      </c>
      <c r="BT110" s="500">
        <f t="shared" si="403"/>
        <v>35</v>
      </c>
      <c r="BU110" s="404">
        <f t="shared" si="404"/>
        <v>44</v>
      </c>
      <c r="BV110" s="422"/>
      <c r="BW110" s="533"/>
      <c r="BX110" s="500">
        <f t="shared" si="405"/>
        <v>0</v>
      </c>
      <c r="BY110" s="404">
        <f t="shared" si="406"/>
        <v>0</v>
      </c>
      <c r="BZ110" s="500">
        <f t="shared" si="407"/>
        <v>183</v>
      </c>
      <c r="CA110" s="404">
        <f t="shared" si="408"/>
        <v>224</v>
      </c>
      <c r="CB110" s="500">
        <f t="shared" si="409"/>
        <v>183</v>
      </c>
      <c r="CC110" s="404">
        <f t="shared" si="410"/>
        <v>224</v>
      </c>
      <c r="CD110" s="534">
        <v>3.9</v>
      </c>
      <c r="CE110" s="537">
        <v>4.1399999999999997</v>
      </c>
      <c r="CF110" s="500">
        <f t="shared" si="411"/>
        <v>577.19999999999993</v>
      </c>
      <c r="CG110" s="404">
        <f t="shared" si="412"/>
        <v>745.19999999999993</v>
      </c>
      <c r="CH110" s="534">
        <v>5.0999999999999996</v>
      </c>
      <c r="CI110" s="537">
        <v>5.39</v>
      </c>
      <c r="CJ110" s="500">
        <f t="shared" si="413"/>
        <v>178.5</v>
      </c>
      <c r="CK110" s="404">
        <f t="shared" si="414"/>
        <v>237.16</v>
      </c>
      <c r="CL110" s="534"/>
      <c r="CM110" s="537"/>
      <c r="CN110" s="500">
        <f t="shared" si="415"/>
        <v>0</v>
      </c>
      <c r="CO110" s="404">
        <f t="shared" si="416"/>
        <v>0</v>
      </c>
      <c r="CP110" s="500">
        <f t="shared" si="417"/>
        <v>4.1295081967213108</v>
      </c>
      <c r="CQ110" s="237">
        <f t="shared" si="418"/>
        <v>4.3855357142857141</v>
      </c>
      <c r="CR110" s="500">
        <f t="shared" si="419"/>
        <v>755.69999999999982</v>
      </c>
      <c r="CS110" s="404">
        <f t="shared" si="420"/>
        <v>982.3599999999999</v>
      </c>
      <c r="CT110" s="538">
        <v>108.44587837837838</v>
      </c>
      <c r="CU110" s="537">
        <v>79.44</v>
      </c>
      <c r="CV110" s="500">
        <f t="shared" si="421"/>
        <v>16049.99</v>
      </c>
      <c r="CW110" s="404">
        <f t="shared" si="422"/>
        <v>14299.199999999999</v>
      </c>
      <c r="CX110" s="538">
        <v>110.17114285714285</v>
      </c>
      <c r="CY110" s="537">
        <v>92.81</v>
      </c>
      <c r="CZ110" s="500">
        <f t="shared" si="423"/>
        <v>3855.99</v>
      </c>
      <c r="DA110" s="404">
        <f t="shared" si="424"/>
        <v>4083.6400000000003</v>
      </c>
      <c r="DB110" s="538"/>
      <c r="DC110" s="537"/>
      <c r="DD110" s="500">
        <f t="shared" si="425"/>
        <v>0</v>
      </c>
      <c r="DE110" s="404">
        <f t="shared" si="426"/>
        <v>0</v>
      </c>
      <c r="DF110" s="500">
        <f t="shared" si="427"/>
        <v>108.77584699453551</v>
      </c>
      <c r="DG110" s="404">
        <f t="shared" si="428"/>
        <v>82.066249999999997</v>
      </c>
      <c r="DH110" s="500">
        <f t="shared" si="429"/>
        <v>19905.98</v>
      </c>
      <c r="DI110" s="404">
        <f t="shared" si="430"/>
        <v>18382.84</v>
      </c>
      <c r="DJ110" s="500">
        <f t="shared" si="431"/>
        <v>197</v>
      </c>
      <c r="DK110" s="404">
        <f t="shared" si="432"/>
        <v>247</v>
      </c>
      <c r="DL110" s="500">
        <f t="shared" si="433"/>
        <v>197</v>
      </c>
      <c r="DM110" s="404">
        <f t="shared" si="434"/>
        <v>247</v>
      </c>
      <c r="DN110" s="236">
        <f t="shared" si="435"/>
        <v>3.9888324873096437</v>
      </c>
      <c r="DO110" s="237">
        <f t="shared" si="436"/>
        <v>4.2708906882591089</v>
      </c>
      <c r="DP110" s="500">
        <f t="shared" si="437"/>
        <v>785.79999999999984</v>
      </c>
      <c r="DQ110" s="404">
        <f t="shared" si="438"/>
        <v>1054.9099999999999</v>
      </c>
      <c r="DR110" s="500">
        <f t="shared" si="439"/>
        <v>106.80700507614213</v>
      </c>
      <c r="DS110" s="404">
        <f t="shared" si="440"/>
        <v>81.493279352226722</v>
      </c>
      <c r="DT110" s="500">
        <f t="shared" si="441"/>
        <v>21040.98</v>
      </c>
      <c r="DU110" s="404">
        <f t="shared" si="442"/>
        <v>20128.84</v>
      </c>
      <c r="DV110" s="538">
        <v>15</v>
      </c>
      <c r="DW110" s="539">
        <v>31</v>
      </c>
      <c r="DX110" s="500">
        <f t="shared" si="443"/>
        <v>15</v>
      </c>
      <c r="DY110" s="404">
        <f t="shared" si="444"/>
        <v>31</v>
      </c>
      <c r="DZ110" s="538">
        <v>23</v>
      </c>
      <c r="EA110" s="539">
        <v>23</v>
      </c>
      <c r="EB110" s="500">
        <f t="shared" si="445"/>
        <v>23</v>
      </c>
      <c r="EC110" s="404">
        <f t="shared" si="446"/>
        <v>23</v>
      </c>
      <c r="ED110" s="538"/>
      <c r="EE110" s="539"/>
      <c r="EF110" s="500">
        <f t="shared" si="447"/>
        <v>0</v>
      </c>
      <c r="EG110" s="404">
        <f t="shared" si="448"/>
        <v>0</v>
      </c>
      <c r="EH110" s="500">
        <f t="shared" si="449"/>
        <v>38</v>
      </c>
      <c r="EI110" s="404">
        <f t="shared" si="450"/>
        <v>54</v>
      </c>
      <c r="EJ110" s="500">
        <f t="shared" si="451"/>
        <v>38</v>
      </c>
      <c r="EK110" s="404">
        <f t="shared" si="452"/>
        <v>54</v>
      </c>
      <c r="EL110" s="534">
        <v>2.7</v>
      </c>
      <c r="EM110" s="556">
        <v>3.34</v>
      </c>
      <c r="EN110" s="500">
        <f t="shared" si="453"/>
        <v>40.5</v>
      </c>
      <c r="EO110" s="404">
        <f t="shared" si="454"/>
        <v>103.53999999999999</v>
      </c>
      <c r="EP110" s="534">
        <v>3.2</v>
      </c>
      <c r="EQ110" s="556">
        <v>3.5</v>
      </c>
      <c r="ER110" s="500">
        <f t="shared" si="455"/>
        <v>73.600000000000009</v>
      </c>
      <c r="ES110" s="404">
        <f t="shared" si="456"/>
        <v>80.5</v>
      </c>
      <c r="ET110" s="534"/>
      <c r="EU110" s="556"/>
      <c r="EV110" s="500">
        <f t="shared" si="457"/>
        <v>0</v>
      </c>
      <c r="EW110" s="404">
        <f t="shared" si="458"/>
        <v>0</v>
      </c>
      <c r="EX110" s="236">
        <f t="shared" si="459"/>
        <v>3.0026315789473688</v>
      </c>
      <c r="EY110" s="237">
        <f t="shared" si="460"/>
        <v>3.4081481481481481</v>
      </c>
      <c r="EZ110" s="500">
        <f t="shared" si="461"/>
        <v>114.10000000000001</v>
      </c>
      <c r="FA110" s="404">
        <f t="shared" si="462"/>
        <v>184.04</v>
      </c>
      <c r="FB110" s="538">
        <v>84.600000000000009</v>
      </c>
      <c r="FC110" s="556">
        <v>69.05</v>
      </c>
      <c r="FD110" s="500">
        <f t="shared" si="463"/>
        <v>1269.0000000000002</v>
      </c>
      <c r="FE110" s="404">
        <f t="shared" si="464"/>
        <v>2140.5499999999997</v>
      </c>
      <c r="FF110" s="538">
        <v>83.91304347826086</v>
      </c>
      <c r="FG110" s="556">
        <v>54.48</v>
      </c>
      <c r="FH110" s="500">
        <f t="shared" si="465"/>
        <v>1929.9999999999998</v>
      </c>
      <c r="FI110" s="404">
        <f t="shared" si="466"/>
        <v>1253.04</v>
      </c>
      <c r="FJ110" s="538"/>
      <c r="FK110" s="556"/>
      <c r="FL110" s="500">
        <f t="shared" si="467"/>
        <v>0</v>
      </c>
      <c r="FM110" s="404">
        <f t="shared" si="468"/>
        <v>0</v>
      </c>
      <c r="FN110" s="500">
        <f t="shared" si="469"/>
        <v>84.184210526315795</v>
      </c>
      <c r="FO110" s="404">
        <f t="shared" si="470"/>
        <v>62.844259259259253</v>
      </c>
      <c r="FP110" s="500">
        <f t="shared" si="471"/>
        <v>3199</v>
      </c>
      <c r="FQ110" s="404">
        <f t="shared" si="472"/>
        <v>3393.5899999999997</v>
      </c>
      <c r="FR110" s="538">
        <v>4</v>
      </c>
      <c r="FS110" s="557">
        <v>4</v>
      </c>
      <c r="FT110" s="500">
        <f t="shared" si="473"/>
        <v>4</v>
      </c>
      <c r="FU110" s="404">
        <f t="shared" si="474"/>
        <v>4</v>
      </c>
      <c r="FV110" s="534"/>
      <c r="FW110" s="558"/>
      <c r="FX110" s="500">
        <f t="shared" si="475"/>
        <v>0</v>
      </c>
      <c r="FY110" s="404">
        <f t="shared" si="476"/>
        <v>0</v>
      </c>
      <c r="FZ110" s="534">
        <v>66.5</v>
      </c>
      <c r="GA110" s="558">
        <v>85</v>
      </c>
      <c r="GB110" s="500">
        <f t="shared" si="477"/>
        <v>266</v>
      </c>
      <c r="GC110" s="404">
        <f t="shared" si="478"/>
        <v>340</v>
      </c>
      <c r="GD110" s="510">
        <f t="shared" si="479"/>
        <v>170</v>
      </c>
      <c r="GE110" s="404">
        <f t="shared" si="480"/>
        <v>226</v>
      </c>
      <c r="GF110" s="500">
        <f t="shared" si="481"/>
        <v>170</v>
      </c>
      <c r="GG110" s="404">
        <f t="shared" si="482"/>
        <v>226</v>
      </c>
      <c r="GH110" s="500">
        <f t="shared" si="483"/>
        <v>633.79999999999995</v>
      </c>
      <c r="GI110" s="404">
        <f t="shared" si="484"/>
        <v>899.28999999999985</v>
      </c>
      <c r="GJ110" s="500">
        <f t="shared" si="485"/>
        <v>17747.989999999998</v>
      </c>
      <c r="GK110" s="404">
        <f t="shared" si="486"/>
        <v>17555.75</v>
      </c>
      <c r="GL110" s="510">
        <f t="shared" si="487"/>
        <v>65</v>
      </c>
      <c r="GM110" s="404">
        <f t="shared" si="488"/>
        <v>75</v>
      </c>
      <c r="GN110" s="500">
        <f t="shared" si="489"/>
        <v>65</v>
      </c>
      <c r="GO110" s="404">
        <f t="shared" si="490"/>
        <v>75</v>
      </c>
      <c r="GP110" s="500">
        <f t="shared" si="491"/>
        <v>266.10000000000002</v>
      </c>
      <c r="GQ110" s="404">
        <f t="shared" si="492"/>
        <v>339.65999999999997</v>
      </c>
      <c r="GR110" s="500">
        <f t="shared" si="493"/>
        <v>6491.99</v>
      </c>
      <c r="GS110" s="404">
        <f t="shared" si="494"/>
        <v>5966.68</v>
      </c>
      <c r="GT110" s="510">
        <f t="shared" si="495"/>
        <v>235</v>
      </c>
      <c r="GU110" s="404">
        <f t="shared" si="496"/>
        <v>301</v>
      </c>
      <c r="GV110" s="500">
        <f t="shared" si="497"/>
        <v>235</v>
      </c>
      <c r="GW110" s="404">
        <f t="shared" si="498"/>
        <v>301</v>
      </c>
      <c r="GX110" s="500">
        <f t="shared" si="499"/>
        <v>899.9</v>
      </c>
      <c r="GY110" s="404">
        <f t="shared" si="500"/>
        <v>1238.9499999999998</v>
      </c>
      <c r="GZ110" s="500">
        <f t="shared" si="501"/>
        <v>24239.979999999996</v>
      </c>
      <c r="HA110" s="404">
        <f t="shared" si="502"/>
        <v>23522.43</v>
      </c>
      <c r="HB110" s="510">
        <f t="shared" si="503"/>
        <v>0</v>
      </c>
      <c r="HC110" s="404">
        <f t="shared" si="504"/>
        <v>0</v>
      </c>
      <c r="HD110" s="500">
        <f t="shared" si="505"/>
        <v>0</v>
      </c>
      <c r="HE110" s="404">
        <f t="shared" si="506"/>
        <v>0</v>
      </c>
      <c r="HF110" s="500" t="str">
        <f t="shared" si="507"/>
        <v/>
      </c>
      <c r="HG110" s="404" t="str">
        <f t="shared" si="508"/>
        <v/>
      </c>
      <c r="HH110" s="500" t="str">
        <f t="shared" si="509"/>
        <v/>
      </c>
      <c r="HI110" s="404" t="str">
        <f t="shared" si="510"/>
        <v/>
      </c>
      <c r="HJ110" s="510">
        <f t="shared" si="511"/>
        <v>899.89999999999986</v>
      </c>
      <c r="HK110" s="404">
        <f t="shared" si="512"/>
        <v>1238.9499999999998</v>
      </c>
      <c r="HL110" s="500">
        <f t="shared" si="513"/>
        <v>24505.98</v>
      </c>
      <c r="HM110" s="404">
        <f t="shared" si="514"/>
        <v>23862.43</v>
      </c>
    </row>
    <row r="111" spans="1:221">
      <c r="A111" s="602" t="s">
        <v>546</v>
      </c>
      <c r="B111" s="603" t="s">
        <v>808</v>
      </c>
      <c r="C111" s="604"/>
      <c r="D111" s="605">
        <v>157085</v>
      </c>
      <c r="E111" s="606">
        <v>1</v>
      </c>
      <c r="F111" s="422">
        <v>3988</v>
      </c>
      <c r="G111" s="607">
        <v>4238</v>
      </c>
      <c r="H111" s="422"/>
      <c r="I111" s="595"/>
      <c r="J111" s="500">
        <f t="shared" si="365"/>
        <v>3988</v>
      </c>
      <c r="K111" s="404">
        <f t="shared" si="366"/>
        <v>4238</v>
      </c>
      <c r="L111" s="422"/>
      <c r="M111" s="595"/>
      <c r="N111" s="500">
        <f t="shared" si="367"/>
        <v>3976</v>
      </c>
      <c r="O111" s="404">
        <f t="shared" si="368"/>
        <v>4099</v>
      </c>
      <c r="P111" s="500">
        <f t="shared" si="369"/>
        <v>3976</v>
      </c>
      <c r="Q111" s="404">
        <f t="shared" si="370"/>
        <v>4099</v>
      </c>
      <c r="R111" s="422">
        <v>750</v>
      </c>
      <c r="S111" s="595">
        <v>717</v>
      </c>
      <c r="T111" s="500">
        <f t="shared" si="371"/>
        <v>750</v>
      </c>
      <c r="U111" s="404">
        <f t="shared" si="372"/>
        <v>717</v>
      </c>
      <c r="V111" s="422">
        <v>6</v>
      </c>
      <c r="W111" s="595">
        <v>11</v>
      </c>
      <c r="X111" s="500">
        <f t="shared" si="373"/>
        <v>6</v>
      </c>
      <c r="Y111" s="404">
        <f t="shared" si="374"/>
        <v>11</v>
      </c>
      <c r="Z111" s="422"/>
      <c r="AA111" s="595"/>
      <c r="AB111" s="500">
        <f t="shared" si="375"/>
        <v>0</v>
      </c>
      <c r="AC111" s="404">
        <f t="shared" si="376"/>
        <v>0</v>
      </c>
      <c r="AD111" s="500">
        <f t="shared" si="377"/>
        <v>756</v>
      </c>
      <c r="AE111" s="404">
        <f t="shared" si="378"/>
        <v>728</v>
      </c>
      <c r="AF111" s="500">
        <f t="shared" si="379"/>
        <v>756</v>
      </c>
      <c r="AG111" s="404">
        <f t="shared" si="380"/>
        <v>728</v>
      </c>
      <c r="AH111" s="564">
        <v>4.5999999999999996</v>
      </c>
      <c r="AI111" s="580">
        <v>4.5999999999999996</v>
      </c>
      <c r="AJ111" s="500">
        <f t="shared" si="381"/>
        <v>3449.9999999999995</v>
      </c>
      <c r="AK111" s="404">
        <f t="shared" si="382"/>
        <v>3298.2</v>
      </c>
      <c r="AL111" s="564">
        <v>4.8</v>
      </c>
      <c r="AM111" s="580">
        <v>5.0999999999999996</v>
      </c>
      <c r="AN111" s="500">
        <f t="shared" si="383"/>
        <v>28.799999999999997</v>
      </c>
      <c r="AO111" s="404">
        <f t="shared" si="384"/>
        <v>56.099999999999994</v>
      </c>
      <c r="AP111" s="564"/>
      <c r="AQ111" s="580"/>
      <c r="AR111" s="500">
        <f t="shared" si="385"/>
        <v>0</v>
      </c>
      <c r="AS111" s="404">
        <f t="shared" si="386"/>
        <v>0</v>
      </c>
      <c r="AT111" s="236">
        <f t="shared" si="387"/>
        <v>4.6015873015873012</v>
      </c>
      <c r="AU111" s="237">
        <f t="shared" si="388"/>
        <v>4.6075549450549449</v>
      </c>
      <c r="AV111" s="500">
        <f t="shared" si="389"/>
        <v>3478.7999999999997</v>
      </c>
      <c r="AW111" s="404">
        <f t="shared" si="390"/>
        <v>3354.2999999999997</v>
      </c>
      <c r="AX111" s="422">
        <v>139.9</v>
      </c>
      <c r="AY111" s="595">
        <v>133.80000000000001</v>
      </c>
      <c r="AZ111" s="500">
        <f t="shared" si="391"/>
        <v>104925</v>
      </c>
      <c r="BA111" s="404">
        <f t="shared" si="392"/>
        <v>95934.6</v>
      </c>
      <c r="BB111" s="422">
        <v>141.19999999999999</v>
      </c>
      <c r="BC111" s="595">
        <v>121.3</v>
      </c>
      <c r="BD111" s="500">
        <f t="shared" si="393"/>
        <v>847.19999999999993</v>
      </c>
      <c r="BE111" s="404">
        <f t="shared" si="394"/>
        <v>1334.3</v>
      </c>
      <c r="BF111" s="422"/>
      <c r="BG111" s="595"/>
      <c r="BH111" s="500">
        <f t="shared" si="395"/>
        <v>0</v>
      </c>
      <c r="BI111" s="404">
        <f t="shared" si="396"/>
        <v>0</v>
      </c>
      <c r="BJ111" s="500">
        <f t="shared" si="397"/>
        <v>139.91031746031746</v>
      </c>
      <c r="BK111" s="404">
        <f t="shared" si="398"/>
        <v>133.61112637362638</v>
      </c>
      <c r="BL111" s="500">
        <f t="shared" si="399"/>
        <v>105772.2</v>
      </c>
      <c r="BM111" s="404">
        <f t="shared" si="400"/>
        <v>97268.900000000009</v>
      </c>
      <c r="BN111" s="422">
        <v>1958</v>
      </c>
      <c r="BO111" s="595">
        <v>2077</v>
      </c>
      <c r="BP111" s="500">
        <f t="shared" si="401"/>
        <v>1958</v>
      </c>
      <c r="BQ111" s="404">
        <f t="shared" si="402"/>
        <v>2077</v>
      </c>
      <c r="BR111" s="422">
        <v>70</v>
      </c>
      <c r="BS111" s="595">
        <v>53</v>
      </c>
      <c r="BT111" s="500">
        <f t="shared" si="403"/>
        <v>70</v>
      </c>
      <c r="BU111" s="404">
        <f t="shared" si="404"/>
        <v>53</v>
      </c>
      <c r="BV111" s="422"/>
      <c r="BW111" s="595"/>
      <c r="BX111" s="500">
        <f t="shared" si="405"/>
        <v>0</v>
      </c>
      <c r="BY111" s="404">
        <f t="shared" si="406"/>
        <v>0</v>
      </c>
      <c r="BZ111" s="500">
        <f t="shared" si="407"/>
        <v>2028</v>
      </c>
      <c r="CA111" s="404">
        <f t="shared" si="408"/>
        <v>2130</v>
      </c>
      <c r="CB111" s="500">
        <f t="shared" si="409"/>
        <v>2028</v>
      </c>
      <c r="CC111" s="404">
        <f t="shared" si="410"/>
        <v>2130</v>
      </c>
      <c r="CD111" s="564">
        <v>4.8</v>
      </c>
      <c r="CE111" s="581">
        <v>4.8</v>
      </c>
      <c r="CF111" s="500">
        <f t="shared" si="411"/>
        <v>9398.4</v>
      </c>
      <c r="CG111" s="404">
        <f t="shared" si="412"/>
        <v>9969.6</v>
      </c>
      <c r="CH111" s="564">
        <v>5.0999999999999996</v>
      </c>
      <c r="CI111" s="581">
        <v>5.4</v>
      </c>
      <c r="CJ111" s="500">
        <f t="shared" si="413"/>
        <v>357</v>
      </c>
      <c r="CK111" s="404">
        <f t="shared" si="414"/>
        <v>286.20000000000005</v>
      </c>
      <c r="CL111" s="564"/>
      <c r="CM111" s="581"/>
      <c r="CN111" s="500">
        <f t="shared" si="415"/>
        <v>0</v>
      </c>
      <c r="CO111" s="404">
        <f t="shared" si="416"/>
        <v>0</v>
      </c>
      <c r="CP111" s="500">
        <f t="shared" si="417"/>
        <v>4.8103550295857991</v>
      </c>
      <c r="CQ111" s="237">
        <f t="shared" si="418"/>
        <v>4.8149295774647891</v>
      </c>
      <c r="CR111" s="500">
        <f t="shared" si="419"/>
        <v>9755.4</v>
      </c>
      <c r="CS111" s="404">
        <f t="shared" si="420"/>
        <v>10255.800000000001</v>
      </c>
      <c r="CT111" s="565">
        <v>143.69999999999999</v>
      </c>
      <c r="CU111" s="581">
        <v>137.1</v>
      </c>
      <c r="CV111" s="500">
        <f t="shared" si="421"/>
        <v>281364.59999999998</v>
      </c>
      <c r="CW111" s="404">
        <f t="shared" si="422"/>
        <v>284756.7</v>
      </c>
      <c r="CX111" s="565">
        <v>144</v>
      </c>
      <c r="CY111" s="581">
        <v>143</v>
      </c>
      <c r="CZ111" s="500">
        <f t="shared" si="423"/>
        <v>10080</v>
      </c>
      <c r="DA111" s="404">
        <f t="shared" si="424"/>
        <v>7579</v>
      </c>
      <c r="DB111" s="565"/>
      <c r="DC111" s="581"/>
      <c r="DD111" s="500">
        <f t="shared" si="425"/>
        <v>0</v>
      </c>
      <c r="DE111" s="404">
        <f t="shared" si="426"/>
        <v>0</v>
      </c>
      <c r="DF111" s="500">
        <f t="shared" si="427"/>
        <v>143.7103550295858</v>
      </c>
      <c r="DG111" s="404">
        <f t="shared" si="428"/>
        <v>137.2468075117371</v>
      </c>
      <c r="DH111" s="500">
        <f t="shared" si="429"/>
        <v>291444.59999999998</v>
      </c>
      <c r="DI111" s="404">
        <f t="shared" si="430"/>
        <v>292335.7</v>
      </c>
      <c r="DJ111" s="500">
        <f t="shared" si="431"/>
        <v>2784</v>
      </c>
      <c r="DK111" s="404">
        <f t="shared" si="432"/>
        <v>2858</v>
      </c>
      <c r="DL111" s="500">
        <f t="shared" si="433"/>
        <v>2784</v>
      </c>
      <c r="DM111" s="404">
        <f t="shared" si="434"/>
        <v>2858</v>
      </c>
      <c r="DN111" s="236">
        <f t="shared" si="435"/>
        <v>4.7536637931034482</v>
      </c>
      <c r="DO111" s="237">
        <f t="shared" si="436"/>
        <v>4.7621063680895732</v>
      </c>
      <c r="DP111" s="500">
        <f t="shared" si="437"/>
        <v>13234.2</v>
      </c>
      <c r="DQ111" s="404">
        <f t="shared" si="438"/>
        <v>13610.1</v>
      </c>
      <c r="DR111" s="500">
        <f t="shared" si="439"/>
        <v>142.67844827586205</v>
      </c>
      <c r="DS111" s="404">
        <f t="shared" si="440"/>
        <v>136.32071378586426</v>
      </c>
      <c r="DT111" s="500">
        <f t="shared" si="441"/>
        <v>397216.79999999993</v>
      </c>
      <c r="DU111" s="404">
        <f t="shared" si="442"/>
        <v>389604.60000000003</v>
      </c>
      <c r="DV111" s="565">
        <v>861</v>
      </c>
      <c r="DW111" s="820">
        <v>885</v>
      </c>
      <c r="DX111" s="500">
        <f t="shared" si="443"/>
        <v>861</v>
      </c>
      <c r="DY111" s="404">
        <f t="shared" si="444"/>
        <v>885</v>
      </c>
      <c r="DZ111" s="565">
        <v>273</v>
      </c>
      <c r="EA111" s="820">
        <v>248</v>
      </c>
      <c r="EB111" s="500">
        <f t="shared" si="445"/>
        <v>273</v>
      </c>
      <c r="EC111" s="404">
        <f t="shared" si="446"/>
        <v>248</v>
      </c>
      <c r="ED111" s="565"/>
      <c r="EE111" s="582"/>
      <c r="EF111" s="500">
        <f t="shared" si="447"/>
        <v>0</v>
      </c>
      <c r="EG111" s="404">
        <f t="shared" si="448"/>
        <v>0</v>
      </c>
      <c r="EH111" s="500">
        <f t="shared" si="449"/>
        <v>1134</v>
      </c>
      <c r="EI111" s="404">
        <f t="shared" si="450"/>
        <v>1133</v>
      </c>
      <c r="EJ111" s="500">
        <f t="shared" si="451"/>
        <v>1134</v>
      </c>
      <c r="EK111" s="404">
        <f t="shared" si="452"/>
        <v>1133</v>
      </c>
      <c r="EL111" s="564">
        <v>5.5</v>
      </c>
      <c r="EM111" s="583">
        <v>5.5</v>
      </c>
      <c r="EN111" s="500">
        <f t="shared" si="453"/>
        <v>4735.5</v>
      </c>
      <c r="EO111" s="404">
        <f t="shared" si="454"/>
        <v>4867.5</v>
      </c>
      <c r="EP111" s="564">
        <v>5.5</v>
      </c>
      <c r="EQ111" s="821">
        <v>6.1</v>
      </c>
      <c r="ER111" s="500">
        <f t="shared" si="455"/>
        <v>1501.5</v>
      </c>
      <c r="ES111" s="404">
        <f t="shared" si="456"/>
        <v>1512.8</v>
      </c>
      <c r="ET111" s="564"/>
      <c r="EU111" s="583"/>
      <c r="EV111" s="500">
        <f t="shared" si="457"/>
        <v>0</v>
      </c>
      <c r="EW111" s="404">
        <f t="shared" si="458"/>
        <v>0</v>
      </c>
      <c r="EX111" s="236">
        <f t="shared" si="459"/>
        <v>5.5</v>
      </c>
      <c r="EY111" s="237">
        <f t="shared" si="460"/>
        <v>5.6313327449249782</v>
      </c>
      <c r="EZ111" s="500">
        <f t="shared" si="461"/>
        <v>6237</v>
      </c>
      <c r="FA111" s="404">
        <f t="shared" si="462"/>
        <v>6380.3</v>
      </c>
      <c r="FB111" s="565">
        <v>98.3</v>
      </c>
      <c r="FC111" s="821">
        <v>95.1</v>
      </c>
      <c r="FD111" s="500">
        <f t="shared" si="463"/>
        <v>84636.3</v>
      </c>
      <c r="FE111" s="404">
        <f t="shared" si="464"/>
        <v>84163.5</v>
      </c>
      <c r="FF111" s="565">
        <v>111.5</v>
      </c>
      <c r="FG111" s="821">
        <v>101.1</v>
      </c>
      <c r="FH111" s="500">
        <f t="shared" si="465"/>
        <v>30439.5</v>
      </c>
      <c r="FI111" s="404">
        <f t="shared" si="466"/>
        <v>25072.799999999999</v>
      </c>
      <c r="FJ111" s="565"/>
      <c r="FK111" s="583"/>
      <c r="FL111" s="500">
        <f t="shared" si="467"/>
        <v>0</v>
      </c>
      <c r="FM111" s="404">
        <f t="shared" si="468"/>
        <v>0</v>
      </c>
      <c r="FN111" s="500">
        <f t="shared" si="469"/>
        <v>101.47777777777777</v>
      </c>
      <c r="FO111" s="404">
        <f t="shared" si="470"/>
        <v>96.413327449249778</v>
      </c>
      <c r="FP111" s="500">
        <f t="shared" si="471"/>
        <v>115075.8</v>
      </c>
      <c r="FQ111" s="404">
        <f t="shared" si="472"/>
        <v>109236.3</v>
      </c>
      <c r="FR111" s="565">
        <v>58</v>
      </c>
      <c r="FS111" s="814">
        <v>108</v>
      </c>
      <c r="FT111" s="500">
        <f t="shared" si="473"/>
        <v>58</v>
      </c>
      <c r="FU111" s="404">
        <f t="shared" si="474"/>
        <v>108</v>
      </c>
      <c r="FV111" s="564">
        <v>7.2</v>
      </c>
      <c r="FW111" s="822">
        <v>7.6</v>
      </c>
      <c r="FX111" s="500">
        <f t="shared" si="475"/>
        <v>417.6</v>
      </c>
      <c r="FY111" s="404">
        <f t="shared" si="476"/>
        <v>820.8</v>
      </c>
      <c r="FZ111" s="564">
        <v>102</v>
      </c>
      <c r="GA111" s="822">
        <v>101.3</v>
      </c>
      <c r="GB111" s="500">
        <f t="shared" si="477"/>
        <v>5916</v>
      </c>
      <c r="GC111" s="404">
        <f t="shared" si="478"/>
        <v>10940.4</v>
      </c>
      <c r="GD111" s="510">
        <f t="shared" si="479"/>
        <v>3569</v>
      </c>
      <c r="GE111" s="404">
        <f t="shared" si="480"/>
        <v>3679</v>
      </c>
      <c r="GF111" s="500">
        <f t="shared" si="481"/>
        <v>3569</v>
      </c>
      <c r="GG111" s="404">
        <f t="shared" si="482"/>
        <v>3679</v>
      </c>
      <c r="GH111" s="500">
        <f t="shared" si="483"/>
        <v>17583.900000000001</v>
      </c>
      <c r="GI111" s="404">
        <f t="shared" si="484"/>
        <v>18135.3</v>
      </c>
      <c r="GJ111" s="500">
        <f t="shared" si="485"/>
        <v>470925.89999999997</v>
      </c>
      <c r="GK111" s="404">
        <f t="shared" si="486"/>
        <v>464854.80000000005</v>
      </c>
      <c r="GL111" s="510">
        <f t="shared" si="487"/>
        <v>349</v>
      </c>
      <c r="GM111" s="404">
        <f t="shared" si="488"/>
        <v>312</v>
      </c>
      <c r="GN111" s="500">
        <f t="shared" si="489"/>
        <v>349</v>
      </c>
      <c r="GO111" s="404">
        <f t="shared" si="490"/>
        <v>312</v>
      </c>
      <c r="GP111" s="500">
        <f t="shared" si="491"/>
        <v>1887.3</v>
      </c>
      <c r="GQ111" s="404">
        <f t="shared" si="492"/>
        <v>1855.1</v>
      </c>
      <c r="GR111" s="500">
        <f t="shared" si="493"/>
        <v>41366.699999999997</v>
      </c>
      <c r="GS111" s="404">
        <f t="shared" si="494"/>
        <v>33986.1</v>
      </c>
      <c r="GT111" s="510">
        <f t="shared" si="495"/>
        <v>3918</v>
      </c>
      <c r="GU111" s="404">
        <f t="shared" si="496"/>
        <v>3991</v>
      </c>
      <c r="GV111" s="500">
        <f t="shared" si="497"/>
        <v>3918</v>
      </c>
      <c r="GW111" s="404">
        <f t="shared" si="498"/>
        <v>3991</v>
      </c>
      <c r="GX111" s="500">
        <f t="shared" si="499"/>
        <v>19471.2</v>
      </c>
      <c r="GY111" s="404">
        <f t="shared" si="500"/>
        <v>19990.399999999998</v>
      </c>
      <c r="GZ111" s="500">
        <f t="shared" si="501"/>
        <v>512292.6</v>
      </c>
      <c r="HA111" s="404">
        <f t="shared" si="502"/>
        <v>498840.9</v>
      </c>
      <c r="HB111" s="510">
        <f t="shared" si="503"/>
        <v>0</v>
      </c>
      <c r="HC111" s="404">
        <f t="shared" si="504"/>
        <v>0</v>
      </c>
      <c r="HD111" s="500">
        <f t="shared" si="505"/>
        <v>0</v>
      </c>
      <c r="HE111" s="404">
        <f t="shared" si="506"/>
        <v>0</v>
      </c>
      <c r="HF111" s="500" t="str">
        <f t="shared" si="507"/>
        <v/>
      </c>
      <c r="HG111" s="404" t="str">
        <f t="shared" si="508"/>
        <v/>
      </c>
      <c r="HH111" s="500" t="str">
        <f t="shared" si="509"/>
        <v/>
      </c>
      <c r="HI111" s="404" t="str">
        <f t="shared" si="510"/>
        <v/>
      </c>
      <c r="HJ111" s="510">
        <f t="shared" si="511"/>
        <v>19888.8</v>
      </c>
      <c r="HK111" s="404">
        <f t="shared" si="512"/>
        <v>20811.2</v>
      </c>
      <c r="HL111" s="500">
        <f t="shared" si="513"/>
        <v>518208.59999999992</v>
      </c>
      <c r="HM111" s="404">
        <f t="shared" si="514"/>
        <v>509781.30000000005</v>
      </c>
    </row>
    <row r="112" spans="1:221">
      <c r="A112" s="602" t="s">
        <v>546</v>
      </c>
      <c r="B112" s="603" t="s">
        <v>809</v>
      </c>
      <c r="C112" s="604"/>
      <c r="D112" s="605">
        <v>157289</v>
      </c>
      <c r="E112" s="606">
        <v>1</v>
      </c>
      <c r="F112" s="422">
        <v>2821</v>
      </c>
      <c r="G112" s="607">
        <v>2832</v>
      </c>
      <c r="H112" s="422"/>
      <c r="I112" s="595"/>
      <c r="J112" s="500">
        <f t="shared" si="365"/>
        <v>2821</v>
      </c>
      <c r="K112" s="404">
        <f t="shared" si="366"/>
        <v>2832</v>
      </c>
      <c r="L112" s="422"/>
      <c r="M112" s="595"/>
      <c r="N112" s="500">
        <f t="shared" si="367"/>
        <v>2841</v>
      </c>
      <c r="O112" s="404">
        <f t="shared" si="368"/>
        <v>2801</v>
      </c>
      <c r="P112" s="500">
        <f t="shared" si="369"/>
        <v>2841</v>
      </c>
      <c r="Q112" s="404">
        <f t="shared" si="370"/>
        <v>2801</v>
      </c>
      <c r="R112" s="422">
        <v>369</v>
      </c>
      <c r="S112" s="595">
        <v>437</v>
      </c>
      <c r="T112" s="500">
        <f t="shared" si="371"/>
        <v>369</v>
      </c>
      <c r="U112" s="404">
        <f t="shared" si="372"/>
        <v>437</v>
      </c>
      <c r="V112" s="422">
        <v>10</v>
      </c>
      <c r="W112" s="595">
        <v>7</v>
      </c>
      <c r="X112" s="500">
        <f t="shared" si="373"/>
        <v>10</v>
      </c>
      <c r="Y112" s="404">
        <f t="shared" si="374"/>
        <v>7</v>
      </c>
      <c r="Z112" s="422"/>
      <c r="AA112" s="595"/>
      <c r="AB112" s="500">
        <f t="shared" si="375"/>
        <v>0</v>
      </c>
      <c r="AC112" s="404">
        <f t="shared" si="376"/>
        <v>0</v>
      </c>
      <c r="AD112" s="500">
        <f t="shared" si="377"/>
        <v>379</v>
      </c>
      <c r="AE112" s="404">
        <f t="shared" si="378"/>
        <v>444</v>
      </c>
      <c r="AF112" s="500">
        <f t="shared" si="379"/>
        <v>379</v>
      </c>
      <c r="AG112" s="404">
        <f t="shared" si="380"/>
        <v>444</v>
      </c>
      <c r="AH112" s="564">
        <v>4.8</v>
      </c>
      <c r="AI112" s="580">
        <v>4.7</v>
      </c>
      <c r="AJ112" s="500">
        <f t="shared" si="381"/>
        <v>1771.2</v>
      </c>
      <c r="AK112" s="404">
        <f t="shared" si="382"/>
        <v>2053.9</v>
      </c>
      <c r="AL112" s="564">
        <v>5.4</v>
      </c>
      <c r="AM112" s="580">
        <v>4.0999999999999996</v>
      </c>
      <c r="AN112" s="500">
        <f t="shared" si="383"/>
        <v>54</v>
      </c>
      <c r="AO112" s="404">
        <f t="shared" si="384"/>
        <v>28.699999999999996</v>
      </c>
      <c r="AP112" s="564"/>
      <c r="AQ112" s="580"/>
      <c r="AR112" s="500">
        <f t="shared" si="385"/>
        <v>0</v>
      </c>
      <c r="AS112" s="404">
        <f t="shared" si="386"/>
        <v>0</v>
      </c>
      <c r="AT112" s="236">
        <f t="shared" si="387"/>
        <v>4.8158311345646441</v>
      </c>
      <c r="AU112" s="237">
        <f t="shared" si="388"/>
        <v>4.6905405405405407</v>
      </c>
      <c r="AV112" s="500">
        <f t="shared" si="389"/>
        <v>1825.2</v>
      </c>
      <c r="AW112" s="404">
        <f t="shared" si="390"/>
        <v>2082.6</v>
      </c>
      <c r="AX112" s="422">
        <v>143.69999999999999</v>
      </c>
      <c r="AY112" s="595">
        <v>135.19999999999999</v>
      </c>
      <c r="AZ112" s="500">
        <f t="shared" si="391"/>
        <v>53025.299999999996</v>
      </c>
      <c r="BA112" s="404">
        <f t="shared" si="392"/>
        <v>59082.399999999994</v>
      </c>
      <c r="BB112" s="422">
        <v>122.6</v>
      </c>
      <c r="BC112" s="595">
        <v>128.4</v>
      </c>
      <c r="BD112" s="500">
        <f t="shared" si="393"/>
        <v>1226</v>
      </c>
      <c r="BE112" s="404">
        <f t="shared" si="394"/>
        <v>898.80000000000007</v>
      </c>
      <c r="BF112" s="422"/>
      <c r="BG112" s="595"/>
      <c r="BH112" s="500">
        <f t="shared" si="395"/>
        <v>0</v>
      </c>
      <c r="BI112" s="404">
        <f t="shared" si="396"/>
        <v>0</v>
      </c>
      <c r="BJ112" s="500">
        <f t="shared" si="397"/>
        <v>143.14327176781001</v>
      </c>
      <c r="BK112" s="404">
        <f t="shared" si="398"/>
        <v>135.09279279279278</v>
      </c>
      <c r="BL112" s="500">
        <f t="shared" si="399"/>
        <v>54251.299999999996</v>
      </c>
      <c r="BM112" s="404">
        <f t="shared" si="400"/>
        <v>59981.2</v>
      </c>
      <c r="BN112" s="422">
        <v>1113</v>
      </c>
      <c r="BO112" s="595">
        <v>1131</v>
      </c>
      <c r="BP112" s="500">
        <f t="shared" si="401"/>
        <v>1113</v>
      </c>
      <c r="BQ112" s="404">
        <f t="shared" si="402"/>
        <v>1131</v>
      </c>
      <c r="BR112" s="422">
        <v>78</v>
      </c>
      <c r="BS112" s="595">
        <v>47</v>
      </c>
      <c r="BT112" s="500">
        <f t="shared" si="403"/>
        <v>78</v>
      </c>
      <c r="BU112" s="404">
        <f t="shared" si="404"/>
        <v>47</v>
      </c>
      <c r="BV112" s="422"/>
      <c r="BW112" s="595"/>
      <c r="BX112" s="500">
        <f t="shared" si="405"/>
        <v>0</v>
      </c>
      <c r="BY112" s="404">
        <f t="shared" si="406"/>
        <v>0</v>
      </c>
      <c r="BZ112" s="500">
        <f t="shared" si="407"/>
        <v>1191</v>
      </c>
      <c r="CA112" s="404">
        <f t="shared" si="408"/>
        <v>1178</v>
      </c>
      <c r="CB112" s="500">
        <f t="shared" si="409"/>
        <v>1191</v>
      </c>
      <c r="CC112" s="404">
        <f t="shared" si="410"/>
        <v>1178</v>
      </c>
      <c r="CD112" s="564">
        <v>5.3</v>
      </c>
      <c r="CE112" s="581">
        <v>5.2</v>
      </c>
      <c r="CF112" s="500">
        <f t="shared" si="411"/>
        <v>5898.9</v>
      </c>
      <c r="CG112" s="404">
        <f t="shared" si="412"/>
        <v>5881.2</v>
      </c>
      <c r="CH112" s="564">
        <v>5.3</v>
      </c>
      <c r="CI112" s="581">
        <v>4.7</v>
      </c>
      <c r="CJ112" s="500">
        <f t="shared" si="413"/>
        <v>413.4</v>
      </c>
      <c r="CK112" s="404">
        <f t="shared" si="414"/>
        <v>220.9</v>
      </c>
      <c r="CL112" s="564"/>
      <c r="CM112" s="581"/>
      <c r="CN112" s="500">
        <f t="shared" si="415"/>
        <v>0</v>
      </c>
      <c r="CO112" s="404">
        <f t="shared" si="416"/>
        <v>0</v>
      </c>
      <c r="CP112" s="500">
        <f t="shared" si="417"/>
        <v>5.3</v>
      </c>
      <c r="CQ112" s="237">
        <f t="shared" si="418"/>
        <v>5.1800509337860774</v>
      </c>
      <c r="CR112" s="500">
        <f t="shared" si="419"/>
        <v>6312.3</v>
      </c>
      <c r="CS112" s="404">
        <f t="shared" si="420"/>
        <v>6102.0999999999995</v>
      </c>
      <c r="CT112" s="565">
        <v>149.19999999999999</v>
      </c>
      <c r="CU112" s="581">
        <v>140.69999999999999</v>
      </c>
      <c r="CV112" s="500">
        <f t="shared" si="421"/>
        <v>166059.59999999998</v>
      </c>
      <c r="CW112" s="404">
        <f t="shared" si="422"/>
        <v>159131.69999999998</v>
      </c>
      <c r="CX112" s="565">
        <v>139.30000000000001</v>
      </c>
      <c r="CY112" s="581">
        <v>136.69999999999999</v>
      </c>
      <c r="CZ112" s="500">
        <f t="shared" si="423"/>
        <v>10865.400000000001</v>
      </c>
      <c r="DA112" s="404">
        <f t="shared" si="424"/>
        <v>6424.9</v>
      </c>
      <c r="DB112" s="565"/>
      <c r="DC112" s="581"/>
      <c r="DD112" s="500">
        <f t="shared" si="425"/>
        <v>0</v>
      </c>
      <c r="DE112" s="404">
        <f t="shared" si="426"/>
        <v>0</v>
      </c>
      <c r="DF112" s="500">
        <f t="shared" si="427"/>
        <v>148.55163727959695</v>
      </c>
      <c r="DG112" s="404">
        <f t="shared" si="428"/>
        <v>140.54040747028861</v>
      </c>
      <c r="DH112" s="500">
        <f t="shared" si="429"/>
        <v>176924.99999999997</v>
      </c>
      <c r="DI112" s="404">
        <f t="shared" si="430"/>
        <v>165556.59999999998</v>
      </c>
      <c r="DJ112" s="500">
        <f t="shared" si="431"/>
        <v>1570</v>
      </c>
      <c r="DK112" s="404">
        <f t="shared" si="432"/>
        <v>1622</v>
      </c>
      <c r="DL112" s="500">
        <f t="shared" si="433"/>
        <v>1570</v>
      </c>
      <c r="DM112" s="404">
        <f t="shared" si="434"/>
        <v>1622</v>
      </c>
      <c r="DN112" s="236">
        <f t="shared" si="435"/>
        <v>5.1831210191082802</v>
      </c>
      <c r="DO112" s="237">
        <f t="shared" si="436"/>
        <v>5.046054254007398</v>
      </c>
      <c r="DP112" s="500">
        <f t="shared" si="437"/>
        <v>8137.5</v>
      </c>
      <c r="DQ112" s="404">
        <f t="shared" si="438"/>
        <v>8184.7</v>
      </c>
      <c r="DR112" s="500">
        <f t="shared" si="439"/>
        <v>147.24605095541398</v>
      </c>
      <c r="DS112" s="404">
        <f t="shared" si="440"/>
        <v>139.04919852034524</v>
      </c>
      <c r="DT112" s="500">
        <f t="shared" si="441"/>
        <v>231176.29999999996</v>
      </c>
      <c r="DU112" s="404">
        <f t="shared" si="442"/>
        <v>225537.8</v>
      </c>
      <c r="DV112" s="565">
        <v>835</v>
      </c>
      <c r="DW112" s="820">
        <v>745</v>
      </c>
      <c r="DX112" s="500">
        <f t="shared" si="443"/>
        <v>835</v>
      </c>
      <c r="DY112" s="404">
        <f t="shared" si="444"/>
        <v>745</v>
      </c>
      <c r="DZ112" s="565">
        <v>312</v>
      </c>
      <c r="EA112" s="820">
        <v>291</v>
      </c>
      <c r="EB112" s="500">
        <f t="shared" si="445"/>
        <v>312</v>
      </c>
      <c r="EC112" s="404">
        <f t="shared" si="446"/>
        <v>291</v>
      </c>
      <c r="ED112" s="565"/>
      <c r="EE112" s="582"/>
      <c r="EF112" s="500">
        <f t="shared" si="447"/>
        <v>0</v>
      </c>
      <c r="EG112" s="404">
        <f t="shared" si="448"/>
        <v>0</v>
      </c>
      <c r="EH112" s="500">
        <f t="shared" si="449"/>
        <v>1147</v>
      </c>
      <c r="EI112" s="404">
        <f t="shared" si="450"/>
        <v>1036</v>
      </c>
      <c r="EJ112" s="500">
        <f t="shared" si="451"/>
        <v>1147</v>
      </c>
      <c r="EK112" s="404">
        <f t="shared" si="452"/>
        <v>1036</v>
      </c>
      <c r="EL112" s="564">
        <v>6.1</v>
      </c>
      <c r="EM112" s="583">
        <v>6</v>
      </c>
      <c r="EN112" s="500">
        <f t="shared" si="453"/>
        <v>5093.5</v>
      </c>
      <c r="EO112" s="404">
        <f t="shared" si="454"/>
        <v>4470</v>
      </c>
      <c r="EP112" s="564">
        <v>6.5</v>
      </c>
      <c r="EQ112" s="821">
        <v>6.1</v>
      </c>
      <c r="ER112" s="500">
        <f t="shared" si="455"/>
        <v>2028</v>
      </c>
      <c r="ES112" s="404">
        <f t="shared" si="456"/>
        <v>1775.1</v>
      </c>
      <c r="ET112" s="564"/>
      <c r="EU112" s="583"/>
      <c r="EV112" s="500">
        <f t="shared" si="457"/>
        <v>0</v>
      </c>
      <c r="EW112" s="404">
        <f t="shared" si="458"/>
        <v>0</v>
      </c>
      <c r="EX112" s="236">
        <f t="shared" si="459"/>
        <v>6.2088055797733217</v>
      </c>
      <c r="EY112" s="237">
        <f t="shared" si="460"/>
        <v>6.0280888030888038</v>
      </c>
      <c r="EZ112" s="500">
        <f t="shared" si="461"/>
        <v>7121.5</v>
      </c>
      <c r="FA112" s="404">
        <f t="shared" si="462"/>
        <v>6245.1</v>
      </c>
      <c r="FB112" s="565">
        <v>93.8</v>
      </c>
      <c r="FC112" s="821">
        <v>91.1</v>
      </c>
      <c r="FD112" s="500">
        <f t="shared" si="463"/>
        <v>78323</v>
      </c>
      <c r="FE112" s="404">
        <f t="shared" si="464"/>
        <v>67869.5</v>
      </c>
      <c r="FF112" s="565">
        <v>90.1</v>
      </c>
      <c r="FG112" s="821">
        <v>80</v>
      </c>
      <c r="FH112" s="500">
        <f t="shared" si="465"/>
        <v>28111.199999999997</v>
      </c>
      <c r="FI112" s="404">
        <f t="shared" si="466"/>
        <v>23280</v>
      </c>
      <c r="FJ112" s="565"/>
      <c r="FK112" s="583"/>
      <c r="FL112" s="500">
        <f t="shared" si="467"/>
        <v>0</v>
      </c>
      <c r="FM112" s="404">
        <f t="shared" si="468"/>
        <v>0</v>
      </c>
      <c r="FN112" s="500">
        <f t="shared" si="469"/>
        <v>92.793548387096777</v>
      </c>
      <c r="FO112" s="404">
        <f t="shared" si="470"/>
        <v>87.982142857142861</v>
      </c>
      <c r="FP112" s="500">
        <f t="shared" si="471"/>
        <v>106434.2</v>
      </c>
      <c r="FQ112" s="404">
        <f t="shared" si="472"/>
        <v>91149.5</v>
      </c>
      <c r="FR112" s="565">
        <v>124</v>
      </c>
      <c r="FS112" s="814">
        <v>143</v>
      </c>
      <c r="FT112" s="500">
        <f t="shared" si="473"/>
        <v>124</v>
      </c>
      <c r="FU112" s="404">
        <f t="shared" si="474"/>
        <v>143</v>
      </c>
      <c r="FV112" s="564">
        <v>7.3</v>
      </c>
      <c r="FW112" s="822">
        <v>8</v>
      </c>
      <c r="FX112" s="500">
        <f t="shared" si="475"/>
        <v>905.19999999999993</v>
      </c>
      <c r="FY112" s="404">
        <f t="shared" si="476"/>
        <v>1144</v>
      </c>
      <c r="FZ112" s="564">
        <v>83.5</v>
      </c>
      <c r="GA112" s="822">
        <v>105</v>
      </c>
      <c r="GB112" s="500">
        <f t="shared" si="477"/>
        <v>10354</v>
      </c>
      <c r="GC112" s="404">
        <f t="shared" si="478"/>
        <v>15015</v>
      </c>
      <c r="GD112" s="510">
        <f t="shared" si="479"/>
        <v>2317</v>
      </c>
      <c r="GE112" s="404">
        <f t="shared" si="480"/>
        <v>2313</v>
      </c>
      <c r="GF112" s="500">
        <f t="shared" si="481"/>
        <v>2317</v>
      </c>
      <c r="GG112" s="404">
        <f t="shared" si="482"/>
        <v>2313</v>
      </c>
      <c r="GH112" s="500">
        <f t="shared" si="483"/>
        <v>12763.599999999999</v>
      </c>
      <c r="GI112" s="404">
        <f t="shared" si="484"/>
        <v>12405.1</v>
      </c>
      <c r="GJ112" s="500">
        <f t="shared" si="485"/>
        <v>297407.89999999997</v>
      </c>
      <c r="GK112" s="404">
        <f t="shared" si="486"/>
        <v>286083.59999999998</v>
      </c>
      <c r="GL112" s="510">
        <f t="shared" si="487"/>
        <v>400</v>
      </c>
      <c r="GM112" s="404">
        <f t="shared" si="488"/>
        <v>345</v>
      </c>
      <c r="GN112" s="500">
        <f t="shared" si="489"/>
        <v>400</v>
      </c>
      <c r="GO112" s="404">
        <f t="shared" si="490"/>
        <v>345</v>
      </c>
      <c r="GP112" s="500">
        <f t="shared" si="491"/>
        <v>2495.4</v>
      </c>
      <c r="GQ112" s="404">
        <f t="shared" si="492"/>
        <v>2024.6999999999998</v>
      </c>
      <c r="GR112" s="500">
        <f t="shared" si="493"/>
        <v>40202.6</v>
      </c>
      <c r="GS112" s="404">
        <f t="shared" si="494"/>
        <v>30603.7</v>
      </c>
      <c r="GT112" s="510">
        <f t="shared" si="495"/>
        <v>2717</v>
      </c>
      <c r="GU112" s="404">
        <f t="shared" si="496"/>
        <v>2658</v>
      </c>
      <c r="GV112" s="500">
        <f t="shared" si="497"/>
        <v>2717</v>
      </c>
      <c r="GW112" s="404">
        <f t="shared" si="498"/>
        <v>2658</v>
      </c>
      <c r="GX112" s="500">
        <f t="shared" si="499"/>
        <v>15258.999999999998</v>
      </c>
      <c r="GY112" s="404">
        <f t="shared" si="500"/>
        <v>14429.8</v>
      </c>
      <c r="GZ112" s="500">
        <f t="shared" si="501"/>
        <v>337610.49999999994</v>
      </c>
      <c r="HA112" s="404">
        <f t="shared" si="502"/>
        <v>316687.3</v>
      </c>
      <c r="HB112" s="510">
        <f t="shared" si="503"/>
        <v>0</v>
      </c>
      <c r="HC112" s="404">
        <f t="shared" si="504"/>
        <v>0</v>
      </c>
      <c r="HD112" s="500">
        <f t="shared" si="505"/>
        <v>0</v>
      </c>
      <c r="HE112" s="404">
        <f t="shared" si="506"/>
        <v>0</v>
      </c>
      <c r="HF112" s="500" t="str">
        <f t="shared" si="507"/>
        <v/>
      </c>
      <c r="HG112" s="404" t="str">
        <f t="shared" si="508"/>
        <v/>
      </c>
      <c r="HH112" s="500" t="str">
        <f t="shared" si="509"/>
        <v/>
      </c>
      <c r="HI112" s="404" t="str">
        <f t="shared" si="510"/>
        <v/>
      </c>
      <c r="HJ112" s="510">
        <f t="shared" si="511"/>
        <v>16164.2</v>
      </c>
      <c r="HK112" s="404">
        <f t="shared" si="512"/>
        <v>15573.8</v>
      </c>
      <c r="HL112" s="500">
        <f t="shared" si="513"/>
        <v>347964.49999999994</v>
      </c>
      <c r="HM112" s="404">
        <f t="shared" si="514"/>
        <v>331702.3</v>
      </c>
    </row>
    <row r="113" spans="1:221">
      <c r="A113" s="602" t="s">
        <v>546</v>
      </c>
      <c r="B113" s="603" t="s">
        <v>810</v>
      </c>
      <c r="C113" s="604"/>
      <c r="D113" s="605">
        <v>156620</v>
      </c>
      <c r="E113" s="606">
        <v>3</v>
      </c>
      <c r="F113" s="422">
        <v>2508</v>
      </c>
      <c r="G113" s="607">
        <v>2532</v>
      </c>
      <c r="H113" s="422"/>
      <c r="I113" s="595"/>
      <c r="J113" s="500">
        <f t="shared" si="365"/>
        <v>2508</v>
      </c>
      <c r="K113" s="404">
        <f t="shared" si="366"/>
        <v>2532</v>
      </c>
      <c r="L113" s="422"/>
      <c r="M113" s="595"/>
      <c r="N113" s="500">
        <f t="shared" si="367"/>
        <v>2505</v>
      </c>
      <c r="O113" s="404">
        <f t="shared" si="368"/>
        <v>2482</v>
      </c>
      <c r="P113" s="500">
        <f t="shared" si="369"/>
        <v>2505</v>
      </c>
      <c r="Q113" s="404">
        <f t="shared" si="370"/>
        <v>2482</v>
      </c>
      <c r="R113" s="422">
        <v>363</v>
      </c>
      <c r="S113" s="595">
        <v>366</v>
      </c>
      <c r="T113" s="500">
        <f t="shared" si="371"/>
        <v>363</v>
      </c>
      <c r="U113" s="404">
        <f t="shared" si="372"/>
        <v>366</v>
      </c>
      <c r="V113" s="422">
        <v>8</v>
      </c>
      <c r="W113" s="595">
        <v>13</v>
      </c>
      <c r="X113" s="500">
        <f t="shared" si="373"/>
        <v>8</v>
      </c>
      <c r="Y113" s="404">
        <f t="shared" si="374"/>
        <v>13</v>
      </c>
      <c r="Z113" s="422"/>
      <c r="AA113" s="595"/>
      <c r="AB113" s="500">
        <f t="shared" si="375"/>
        <v>0</v>
      </c>
      <c r="AC113" s="404">
        <f t="shared" si="376"/>
        <v>0</v>
      </c>
      <c r="AD113" s="500">
        <f t="shared" si="377"/>
        <v>371</v>
      </c>
      <c r="AE113" s="404">
        <f t="shared" si="378"/>
        <v>379</v>
      </c>
      <c r="AF113" s="500">
        <f t="shared" si="379"/>
        <v>371</v>
      </c>
      <c r="AG113" s="404">
        <f t="shared" si="380"/>
        <v>379</v>
      </c>
      <c r="AH113" s="564">
        <v>4.9000000000000004</v>
      </c>
      <c r="AI113" s="580">
        <v>5</v>
      </c>
      <c r="AJ113" s="500">
        <f t="shared" si="381"/>
        <v>1778.7</v>
      </c>
      <c r="AK113" s="404">
        <f t="shared" si="382"/>
        <v>1830</v>
      </c>
      <c r="AL113" s="564">
        <v>5.4</v>
      </c>
      <c r="AM113" s="580">
        <v>5.7</v>
      </c>
      <c r="AN113" s="500">
        <f t="shared" si="383"/>
        <v>43.2</v>
      </c>
      <c r="AO113" s="404">
        <f t="shared" si="384"/>
        <v>74.100000000000009</v>
      </c>
      <c r="AP113" s="564"/>
      <c r="AQ113" s="580"/>
      <c r="AR113" s="500">
        <f t="shared" si="385"/>
        <v>0</v>
      </c>
      <c r="AS113" s="404">
        <f t="shared" si="386"/>
        <v>0</v>
      </c>
      <c r="AT113" s="236">
        <f t="shared" si="387"/>
        <v>4.9107816711590297</v>
      </c>
      <c r="AU113" s="237">
        <f t="shared" si="388"/>
        <v>5.0240105540897098</v>
      </c>
      <c r="AV113" s="500">
        <f t="shared" si="389"/>
        <v>1821.9</v>
      </c>
      <c r="AW113" s="404">
        <f t="shared" si="390"/>
        <v>1904.1</v>
      </c>
      <c r="AX113" s="422">
        <v>143.80000000000001</v>
      </c>
      <c r="AY113" s="595">
        <v>133.30000000000001</v>
      </c>
      <c r="AZ113" s="500">
        <f t="shared" si="391"/>
        <v>52199.4</v>
      </c>
      <c r="BA113" s="404">
        <f t="shared" si="392"/>
        <v>48787.8</v>
      </c>
      <c r="BB113" s="422">
        <v>130.4</v>
      </c>
      <c r="BC113" s="595">
        <v>140.19999999999999</v>
      </c>
      <c r="BD113" s="500">
        <f t="shared" si="393"/>
        <v>1043.2</v>
      </c>
      <c r="BE113" s="404">
        <f t="shared" si="394"/>
        <v>1822.6</v>
      </c>
      <c r="BF113" s="422"/>
      <c r="BG113" s="595"/>
      <c r="BH113" s="500">
        <f t="shared" si="395"/>
        <v>0</v>
      </c>
      <c r="BI113" s="404">
        <f t="shared" si="396"/>
        <v>0</v>
      </c>
      <c r="BJ113" s="500">
        <f t="shared" si="397"/>
        <v>143.51105121293801</v>
      </c>
      <c r="BK113" s="404">
        <f t="shared" si="398"/>
        <v>133.53667546174142</v>
      </c>
      <c r="BL113" s="500">
        <f t="shared" si="399"/>
        <v>53242.600000000006</v>
      </c>
      <c r="BM113" s="404">
        <f t="shared" si="400"/>
        <v>50610.400000000001</v>
      </c>
      <c r="BN113" s="422">
        <v>868</v>
      </c>
      <c r="BO113" s="595">
        <v>845</v>
      </c>
      <c r="BP113" s="500">
        <f t="shared" si="401"/>
        <v>868</v>
      </c>
      <c r="BQ113" s="404">
        <f t="shared" si="402"/>
        <v>845</v>
      </c>
      <c r="BR113" s="422">
        <v>49</v>
      </c>
      <c r="BS113" s="595">
        <v>29</v>
      </c>
      <c r="BT113" s="500">
        <f t="shared" si="403"/>
        <v>49</v>
      </c>
      <c r="BU113" s="404">
        <f t="shared" si="404"/>
        <v>29</v>
      </c>
      <c r="BV113" s="422"/>
      <c r="BW113" s="595"/>
      <c r="BX113" s="500">
        <f t="shared" si="405"/>
        <v>0</v>
      </c>
      <c r="BY113" s="404">
        <f t="shared" si="406"/>
        <v>0</v>
      </c>
      <c r="BZ113" s="500">
        <f t="shared" si="407"/>
        <v>917</v>
      </c>
      <c r="CA113" s="404">
        <f t="shared" si="408"/>
        <v>874</v>
      </c>
      <c r="CB113" s="500">
        <f t="shared" si="409"/>
        <v>917</v>
      </c>
      <c r="CC113" s="404">
        <f t="shared" si="410"/>
        <v>874</v>
      </c>
      <c r="CD113" s="564">
        <v>5.4</v>
      </c>
      <c r="CE113" s="581">
        <v>5.3</v>
      </c>
      <c r="CF113" s="500">
        <f t="shared" si="411"/>
        <v>4687.2000000000007</v>
      </c>
      <c r="CG113" s="404">
        <f t="shared" si="412"/>
        <v>4478.5</v>
      </c>
      <c r="CH113" s="564">
        <v>7.7</v>
      </c>
      <c r="CI113" s="581">
        <v>5.7</v>
      </c>
      <c r="CJ113" s="500">
        <f t="shared" si="413"/>
        <v>377.3</v>
      </c>
      <c r="CK113" s="404">
        <f t="shared" si="414"/>
        <v>165.3</v>
      </c>
      <c r="CL113" s="564"/>
      <c r="CM113" s="581"/>
      <c r="CN113" s="500">
        <f t="shared" si="415"/>
        <v>0</v>
      </c>
      <c r="CO113" s="404">
        <f t="shared" si="416"/>
        <v>0</v>
      </c>
      <c r="CP113" s="500">
        <f t="shared" si="417"/>
        <v>5.5229007633587797</v>
      </c>
      <c r="CQ113" s="237">
        <f t="shared" si="418"/>
        <v>5.3132723112128151</v>
      </c>
      <c r="CR113" s="500">
        <f t="shared" si="419"/>
        <v>5064.5000000000009</v>
      </c>
      <c r="CS113" s="404">
        <f t="shared" si="420"/>
        <v>4643.8</v>
      </c>
      <c r="CT113" s="565">
        <v>151.5</v>
      </c>
      <c r="CU113" s="581">
        <v>138.69999999999999</v>
      </c>
      <c r="CV113" s="500">
        <f t="shared" si="421"/>
        <v>131502</v>
      </c>
      <c r="CW113" s="404">
        <f t="shared" si="422"/>
        <v>117201.49999999999</v>
      </c>
      <c r="CX113" s="565">
        <v>142.19999999999999</v>
      </c>
      <c r="CY113" s="581">
        <v>138</v>
      </c>
      <c r="CZ113" s="500">
        <f t="shared" si="423"/>
        <v>6967.7999999999993</v>
      </c>
      <c r="DA113" s="404">
        <f t="shared" si="424"/>
        <v>4002</v>
      </c>
      <c r="DB113" s="565"/>
      <c r="DC113" s="581"/>
      <c r="DD113" s="500">
        <f t="shared" si="425"/>
        <v>0</v>
      </c>
      <c r="DE113" s="404">
        <f t="shared" si="426"/>
        <v>0</v>
      </c>
      <c r="DF113" s="500">
        <f t="shared" si="427"/>
        <v>151.00305343511448</v>
      </c>
      <c r="DG113" s="404">
        <f t="shared" si="428"/>
        <v>138.67677345537757</v>
      </c>
      <c r="DH113" s="500">
        <f t="shared" si="429"/>
        <v>138469.79999999999</v>
      </c>
      <c r="DI113" s="404">
        <f t="shared" si="430"/>
        <v>121203.5</v>
      </c>
      <c r="DJ113" s="500">
        <f t="shared" si="431"/>
        <v>1288</v>
      </c>
      <c r="DK113" s="404">
        <f t="shared" si="432"/>
        <v>1253</v>
      </c>
      <c r="DL113" s="500">
        <f t="shared" si="433"/>
        <v>1288</v>
      </c>
      <c r="DM113" s="404">
        <f t="shared" si="434"/>
        <v>1253</v>
      </c>
      <c r="DN113" s="236">
        <f t="shared" si="435"/>
        <v>5.3465838509316779</v>
      </c>
      <c r="DO113" s="237">
        <f t="shared" si="436"/>
        <v>5.2257781324820431</v>
      </c>
      <c r="DP113" s="500">
        <f t="shared" si="437"/>
        <v>6886.4000000000015</v>
      </c>
      <c r="DQ113" s="404">
        <f t="shared" si="438"/>
        <v>6547.9</v>
      </c>
      <c r="DR113" s="500">
        <f t="shared" si="439"/>
        <v>148.84503105590062</v>
      </c>
      <c r="DS113" s="404">
        <f t="shared" si="440"/>
        <v>137.1220271348763</v>
      </c>
      <c r="DT113" s="500">
        <f t="shared" si="441"/>
        <v>191712.4</v>
      </c>
      <c r="DU113" s="404">
        <f t="shared" si="442"/>
        <v>171813.90000000002</v>
      </c>
      <c r="DV113" s="565">
        <v>849</v>
      </c>
      <c r="DW113" s="820">
        <v>789</v>
      </c>
      <c r="DX113" s="500">
        <f t="shared" si="443"/>
        <v>849</v>
      </c>
      <c r="DY113" s="404">
        <f t="shared" si="444"/>
        <v>789</v>
      </c>
      <c r="DZ113" s="565">
        <v>240</v>
      </c>
      <c r="EA113" s="582">
        <v>284</v>
      </c>
      <c r="EB113" s="500">
        <f t="shared" si="445"/>
        <v>240</v>
      </c>
      <c r="EC113" s="404">
        <f t="shared" si="446"/>
        <v>284</v>
      </c>
      <c r="ED113" s="565"/>
      <c r="EE113" s="582"/>
      <c r="EF113" s="500">
        <f t="shared" si="447"/>
        <v>0</v>
      </c>
      <c r="EG113" s="404">
        <f t="shared" si="448"/>
        <v>0</v>
      </c>
      <c r="EH113" s="500">
        <f t="shared" si="449"/>
        <v>1089</v>
      </c>
      <c r="EI113" s="404">
        <f t="shared" si="450"/>
        <v>1073</v>
      </c>
      <c r="EJ113" s="500">
        <f t="shared" si="451"/>
        <v>1089</v>
      </c>
      <c r="EK113" s="404">
        <f t="shared" si="452"/>
        <v>1073</v>
      </c>
      <c r="EL113" s="564">
        <v>6.2</v>
      </c>
      <c r="EM113" s="583">
        <v>6.2</v>
      </c>
      <c r="EN113" s="500">
        <f t="shared" si="453"/>
        <v>5263.8</v>
      </c>
      <c r="EO113" s="404">
        <f t="shared" si="454"/>
        <v>4891.8</v>
      </c>
      <c r="EP113" s="564">
        <v>6.5</v>
      </c>
      <c r="EQ113" s="583">
        <v>6.3</v>
      </c>
      <c r="ER113" s="500">
        <f t="shared" si="455"/>
        <v>1560</v>
      </c>
      <c r="ES113" s="404">
        <f t="shared" si="456"/>
        <v>1789.2</v>
      </c>
      <c r="ET113" s="564"/>
      <c r="EU113" s="583"/>
      <c r="EV113" s="500">
        <f t="shared" si="457"/>
        <v>0</v>
      </c>
      <c r="EW113" s="404">
        <f t="shared" si="458"/>
        <v>0</v>
      </c>
      <c r="EX113" s="236">
        <f t="shared" si="459"/>
        <v>6.2661157024793388</v>
      </c>
      <c r="EY113" s="237">
        <f t="shared" si="460"/>
        <v>6.2264678471575019</v>
      </c>
      <c r="EZ113" s="500">
        <f t="shared" si="461"/>
        <v>6823.8</v>
      </c>
      <c r="FA113" s="404">
        <f t="shared" si="462"/>
        <v>6680.9999999999991</v>
      </c>
      <c r="FB113" s="565">
        <v>86.8</v>
      </c>
      <c r="FC113" s="821">
        <v>87.7</v>
      </c>
      <c r="FD113" s="500">
        <f t="shared" si="463"/>
        <v>73693.2</v>
      </c>
      <c r="FE113" s="404">
        <f t="shared" si="464"/>
        <v>69195.3</v>
      </c>
      <c r="FF113" s="565">
        <v>82.8</v>
      </c>
      <c r="FG113" s="821">
        <v>75</v>
      </c>
      <c r="FH113" s="500">
        <f t="shared" si="465"/>
        <v>19872</v>
      </c>
      <c r="FI113" s="404">
        <f t="shared" si="466"/>
        <v>21300</v>
      </c>
      <c r="FJ113" s="565"/>
      <c r="FK113" s="583"/>
      <c r="FL113" s="500">
        <f t="shared" si="467"/>
        <v>0</v>
      </c>
      <c r="FM113" s="404">
        <f t="shared" si="468"/>
        <v>0</v>
      </c>
      <c r="FN113" s="500">
        <f t="shared" si="469"/>
        <v>85.918457300275477</v>
      </c>
      <c r="FO113" s="404">
        <f t="shared" si="470"/>
        <v>84.338583410997202</v>
      </c>
      <c r="FP113" s="500">
        <f t="shared" si="471"/>
        <v>93565.2</v>
      </c>
      <c r="FQ113" s="404">
        <f t="shared" si="472"/>
        <v>90495.3</v>
      </c>
      <c r="FR113" s="565">
        <v>128</v>
      </c>
      <c r="FS113" s="814">
        <v>156</v>
      </c>
      <c r="FT113" s="500">
        <f t="shared" si="473"/>
        <v>128</v>
      </c>
      <c r="FU113" s="404">
        <f t="shared" si="474"/>
        <v>156</v>
      </c>
      <c r="FV113" s="564">
        <v>6.5</v>
      </c>
      <c r="FW113" s="822">
        <v>6.8</v>
      </c>
      <c r="FX113" s="500">
        <f t="shared" si="475"/>
        <v>832</v>
      </c>
      <c r="FY113" s="404">
        <f t="shared" si="476"/>
        <v>1060.8</v>
      </c>
      <c r="FZ113" s="564">
        <v>97.8</v>
      </c>
      <c r="GA113" s="822">
        <v>94.9</v>
      </c>
      <c r="GB113" s="500">
        <f t="shared" si="477"/>
        <v>12518.4</v>
      </c>
      <c r="GC113" s="404">
        <f t="shared" si="478"/>
        <v>14804.400000000001</v>
      </c>
      <c r="GD113" s="510">
        <f t="shared" si="479"/>
        <v>2080</v>
      </c>
      <c r="GE113" s="404">
        <f t="shared" si="480"/>
        <v>2000</v>
      </c>
      <c r="GF113" s="500">
        <f t="shared" si="481"/>
        <v>2080</v>
      </c>
      <c r="GG113" s="404">
        <f t="shared" si="482"/>
        <v>2000</v>
      </c>
      <c r="GH113" s="500">
        <f t="shared" si="483"/>
        <v>11729.7</v>
      </c>
      <c r="GI113" s="404">
        <f t="shared" si="484"/>
        <v>11200.3</v>
      </c>
      <c r="GJ113" s="500">
        <f t="shared" si="485"/>
        <v>257394.59999999998</v>
      </c>
      <c r="GK113" s="404">
        <f t="shared" si="486"/>
        <v>235184.59999999998</v>
      </c>
      <c r="GL113" s="510">
        <f t="shared" si="487"/>
        <v>297</v>
      </c>
      <c r="GM113" s="404">
        <f t="shared" si="488"/>
        <v>326</v>
      </c>
      <c r="GN113" s="500">
        <f t="shared" si="489"/>
        <v>297</v>
      </c>
      <c r="GO113" s="404">
        <f t="shared" si="490"/>
        <v>326</v>
      </c>
      <c r="GP113" s="500">
        <f t="shared" si="491"/>
        <v>1980.5</v>
      </c>
      <c r="GQ113" s="404">
        <f t="shared" si="492"/>
        <v>2028.6000000000001</v>
      </c>
      <c r="GR113" s="500">
        <f t="shared" si="493"/>
        <v>27883</v>
      </c>
      <c r="GS113" s="404">
        <f t="shared" si="494"/>
        <v>27124.6</v>
      </c>
      <c r="GT113" s="510">
        <f t="shared" si="495"/>
        <v>2377</v>
      </c>
      <c r="GU113" s="404">
        <f t="shared" si="496"/>
        <v>2326</v>
      </c>
      <c r="GV113" s="500">
        <f t="shared" si="497"/>
        <v>2377</v>
      </c>
      <c r="GW113" s="404">
        <f t="shared" si="498"/>
        <v>2326</v>
      </c>
      <c r="GX113" s="500">
        <f t="shared" si="499"/>
        <v>13710.2</v>
      </c>
      <c r="GY113" s="404">
        <f t="shared" si="500"/>
        <v>13228.9</v>
      </c>
      <c r="GZ113" s="500">
        <f t="shared" si="501"/>
        <v>285277.59999999998</v>
      </c>
      <c r="HA113" s="404">
        <f t="shared" si="502"/>
        <v>262309.19999999995</v>
      </c>
      <c r="HB113" s="510">
        <f t="shared" si="503"/>
        <v>0</v>
      </c>
      <c r="HC113" s="404">
        <f t="shared" si="504"/>
        <v>0</v>
      </c>
      <c r="HD113" s="500">
        <f t="shared" si="505"/>
        <v>0</v>
      </c>
      <c r="HE113" s="404">
        <f t="shared" si="506"/>
        <v>0</v>
      </c>
      <c r="HF113" s="500" t="str">
        <f t="shared" si="507"/>
        <v/>
      </c>
      <c r="HG113" s="404" t="str">
        <f t="shared" si="508"/>
        <v/>
      </c>
      <c r="HH113" s="500" t="str">
        <f t="shared" si="509"/>
        <v/>
      </c>
      <c r="HI113" s="404" t="str">
        <f t="shared" si="510"/>
        <v/>
      </c>
      <c r="HJ113" s="510">
        <f t="shared" si="511"/>
        <v>14542.2</v>
      </c>
      <c r="HK113" s="404">
        <f t="shared" si="512"/>
        <v>14289.699999999997</v>
      </c>
      <c r="HL113" s="500">
        <f t="shared" si="513"/>
        <v>297796</v>
      </c>
      <c r="HM113" s="404">
        <f t="shared" si="514"/>
        <v>277113.60000000003</v>
      </c>
    </row>
    <row r="114" spans="1:221">
      <c r="A114" s="602" t="s">
        <v>546</v>
      </c>
      <c r="B114" s="608" t="s">
        <v>811</v>
      </c>
      <c r="C114" s="604"/>
      <c r="D114" s="605">
        <v>157386</v>
      </c>
      <c r="E114" s="606">
        <v>3</v>
      </c>
      <c r="F114" s="422">
        <v>1144</v>
      </c>
      <c r="G114" s="607">
        <v>1166</v>
      </c>
      <c r="H114" s="422"/>
      <c r="I114" s="595"/>
      <c r="J114" s="500">
        <f t="shared" si="365"/>
        <v>1144</v>
      </c>
      <c r="K114" s="404">
        <f t="shared" si="366"/>
        <v>1166</v>
      </c>
      <c r="L114" s="422"/>
      <c r="M114" s="595"/>
      <c r="N114" s="500">
        <f t="shared" si="367"/>
        <v>1142</v>
      </c>
      <c r="O114" s="404">
        <f t="shared" si="368"/>
        <v>1165</v>
      </c>
      <c r="P114" s="500">
        <f t="shared" si="369"/>
        <v>1142</v>
      </c>
      <c r="Q114" s="404">
        <f t="shared" si="370"/>
        <v>1165</v>
      </c>
      <c r="R114" s="422">
        <v>238</v>
      </c>
      <c r="S114" s="595">
        <v>263</v>
      </c>
      <c r="T114" s="500">
        <f t="shared" si="371"/>
        <v>238</v>
      </c>
      <c r="U114" s="404">
        <f t="shared" si="372"/>
        <v>263</v>
      </c>
      <c r="V114" s="422">
        <v>12</v>
      </c>
      <c r="W114" s="595">
        <v>15</v>
      </c>
      <c r="X114" s="500">
        <f t="shared" si="373"/>
        <v>12</v>
      </c>
      <c r="Y114" s="404">
        <f t="shared" si="374"/>
        <v>15</v>
      </c>
      <c r="Z114" s="422"/>
      <c r="AA114" s="595"/>
      <c r="AB114" s="500">
        <f t="shared" si="375"/>
        <v>0</v>
      </c>
      <c r="AC114" s="404">
        <f t="shared" si="376"/>
        <v>0</v>
      </c>
      <c r="AD114" s="500">
        <f t="shared" si="377"/>
        <v>250</v>
      </c>
      <c r="AE114" s="404">
        <f t="shared" si="378"/>
        <v>278</v>
      </c>
      <c r="AF114" s="500">
        <f t="shared" si="379"/>
        <v>250</v>
      </c>
      <c r="AG114" s="404">
        <f t="shared" si="380"/>
        <v>278</v>
      </c>
      <c r="AH114" s="564">
        <v>4.9000000000000004</v>
      </c>
      <c r="AI114" s="580">
        <v>4.9000000000000004</v>
      </c>
      <c r="AJ114" s="500">
        <f t="shared" si="381"/>
        <v>1166.2</v>
      </c>
      <c r="AK114" s="404">
        <f t="shared" si="382"/>
        <v>1288.7</v>
      </c>
      <c r="AL114" s="564">
        <v>5.3</v>
      </c>
      <c r="AM114" s="580">
        <v>5.0999999999999996</v>
      </c>
      <c r="AN114" s="500">
        <f t="shared" si="383"/>
        <v>63.599999999999994</v>
      </c>
      <c r="AO114" s="404">
        <f t="shared" si="384"/>
        <v>76.5</v>
      </c>
      <c r="AP114" s="564"/>
      <c r="AQ114" s="580"/>
      <c r="AR114" s="500">
        <f t="shared" si="385"/>
        <v>0</v>
      </c>
      <c r="AS114" s="404">
        <f t="shared" si="386"/>
        <v>0</v>
      </c>
      <c r="AT114" s="236">
        <f t="shared" si="387"/>
        <v>4.9192</v>
      </c>
      <c r="AU114" s="237">
        <f t="shared" si="388"/>
        <v>4.9107913669064747</v>
      </c>
      <c r="AV114" s="500">
        <f t="shared" si="389"/>
        <v>1229.8</v>
      </c>
      <c r="AW114" s="404">
        <f t="shared" si="390"/>
        <v>1365.2</v>
      </c>
      <c r="AX114" s="422">
        <v>133.9</v>
      </c>
      <c r="AY114" s="595">
        <v>130.9</v>
      </c>
      <c r="AZ114" s="500">
        <f t="shared" si="391"/>
        <v>31868.2</v>
      </c>
      <c r="BA114" s="404">
        <f t="shared" si="392"/>
        <v>34426.700000000004</v>
      </c>
      <c r="BB114" s="422">
        <v>147.30000000000001</v>
      </c>
      <c r="BC114" s="595">
        <v>134.69999999999999</v>
      </c>
      <c r="BD114" s="500">
        <f t="shared" si="393"/>
        <v>1767.6000000000001</v>
      </c>
      <c r="BE114" s="404">
        <f t="shared" si="394"/>
        <v>2020.4999999999998</v>
      </c>
      <c r="BF114" s="422"/>
      <c r="BG114" s="595"/>
      <c r="BH114" s="500">
        <f t="shared" si="395"/>
        <v>0</v>
      </c>
      <c r="BI114" s="404">
        <f t="shared" si="396"/>
        <v>0</v>
      </c>
      <c r="BJ114" s="500">
        <f t="shared" si="397"/>
        <v>134.54320000000001</v>
      </c>
      <c r="BK114" s="404">
        <f t="shared" si="398"/>
        <v>131.10503597122303</v>
      </c>
      <c r="BL114" s="500">
        <f t="shared" si="399"/>
        <v>33635.800000000003</v>
      </c>
      <c r="BM114" s="404">
        <f t="shared" si="400"/>
        <v>36447.200000000004</v>
      </c>
      <c r="BN114" s="422">
        <v>373</v>
      </c>
      <c r="BO114" s="595">
        <v>315</v>
      </c>
      <c r="BP114" s="500">
        <f t="shared" si="401"/>
        <v>373</v>
      </c>
      <c r="BQ114" s="404">
        <f t="shared" si="402"/>
        <v>315</v>
      </c>
      <c r="BR114" s="422">
        <v>26</v>
      </c>
      <c r="BS114" s="595">
        <v>12</v>
      </c>
      <c r="BT114" s="500">
        <f t="shared" si="403"/>
        <v>26</v>
      </c>
      <c r="BU114" s="404">
        <f t="shared" si="404"/>
        <v>12</v>
      </c>
      <c r="BV114" s="422"/>
      <c r="BW114" s="595"/>
      <c r="BX114" s="500">
        <f t="shared" si="405"/>
        <v>0</v>
      </c>
      <c r="BY114" s="404">
        <f t="shared" si="406"/>
        <v>0</v>
      </c>
      <c r="BZ114" s="500">
        <f t="shared" si="407"/>
        <v>399</v>
      </c>
      <c r="CA114" s="404">
        <f t="shared" si="408"/>
        <v>327</v>
      </c>
      <c r="CB114" s="500">
        <f t="shared" si="409"/>
        <v>399</v>
      </c>
      <c r="CC114" s="404">
        <f t="shared" si="410"/>
        <v>327</v>
      </c>
      <c r="CD114" s="564">
        <v>5.4</v>
      </c>
      <c r="CE114" s="581">
        <v>5.3</v>
      </c>
      <c r="CF114" s="500">
        <f t="shared" si="411"/>
        <v>2014.2</v>
      </c>
      <c r="CG114" s="404">
        <f t="shared" si="412"/>
        <v>1669.5</v>
      </c>
      <c r="CH114" s="564">
        <v>5.5</v>
      </c>
      <c r="CI114" s="581">
        <v>5.2</v>
      </c>
      <c r="CJ114" s="500">
        <f t="shared" si="413"/>
        <v>143</v>
      </c>
      <c r="CK114" s="404">
        <f t="shared" si="414"/>
        <v>62.400000000000006</v>
      </c>
      <c r="CL114" s="564"/>
      <c r="CM114" s="581"/>
      <c r="CN114" s="500">
        <f t="shared" si="415"/>
        <v>0</v>
      </c>
      <c r="CO114" s="404">
        <f t="shared" si="416"/>
        <v>0</v>
      </c>
      <c r="CP114" s="500">
        <f t="shared" si="417"/>
        <v>5.4065162907268167</v>
      </c>
      <c r="CQ114" s="237">
        <f t="shared" si="418"/>
        <v>5.2963302752293577</v>
      </c>
      <c r="CR114" s="500">
        <f t="shared" si="419"/>
        <v>2157.1999999999998</v>
      </c>
      <c r="CS114" s="404">
        <f t="shared" si="420"/>
        <v>1731.9</v>
      </c>
      <c r="CT114" s="565">
        <v>141.80000000000001</v>
      </c>
      <c r="CU114" s="581">
        <v>137</v>
      </c>
      <c r="CV114" s="500">
        <f t="shared" si="421"/>
        <v>52891.4</v>
      </c>
      <c r="CW114" s="404">
        <f t="shared" si="422"/>
        <v>43155</v>
      </c>
      <c r="CX114" s="565">
        <v>144.1</v>
      </c>
      <c r="CY114" s="581">
        <v>149.80000000000001</v>
      </c>
      <c r="CZ114" s="500">
        <f t="shared" si="423"/>
        <v>3746.6</v>
      </c>
      <c r="DA114" s="404">
        <f t="shared" si="424"/>
        <v>1797.6000000000001</v>
      </c>
      <c r="DB114" s="565"/>
      <c r="DC114" s="581"/>
      <c r="DD114" s="500">
        <f t="shared" si="425"/>
        <v>0</v>
      </c>
      <c r="DE114" s="404">
        <f t="shared" si="426"/>
        <v>0</v>
      </c>
      <c r="DF114" s="500">
        <f t="shared" si="427"/>
        <v>141.94987468671678</v>
      </c>
      <c r="DG114" s="404">
        <f t="shared" si="428"/>
        <v>137.46972477064219</v>
      </c>
      <c r="DH114" s="500">
        <f t="shared" si="429"/>
        <v>56637.999999999993</v>
      </c>
      <c r="DI114" s="404">
        <f t="shared" si="430"/>
        <v>44952.6</v>
      </c>
      <c r="DJ114" s="500">
        <f t="shared" si="431"/>
        <v>649</v>
      </c>
      <c r="DK114" s="404">
        <f t="shared" si="432"/>
        <v>605</v>
      </c>
      <c r="DL114" s="500">
        <f t="shared" si="433"/>
        <v>649</v>
      </c>
      <c r="DM114" s="404">
        <f t="shared" si="434"/>
        <v>605</v>
      </c>
      <c r="DN114" s="236">
        <f t="shared" si="435"/>
        <v>5.2187981510015407</v>
      </c>
      <c r="DO114" s="237">
        <f t="shared" si="436"/>
        <v>5.1191735537190093</v>
      </c>
      <c r="DP114" s="500">
        <f t="shared" si="437"/>
        <v>3387</v>
      </c>
      <c r="DQ114" s="404">
        <f t="shared" si="438"/>
        <v>3097.1000000000008</v>
      </c>
      <c r="DR114" s="500">
        <f t="shared" si="439"/>
        <v>139.09676425269643</v>
      </c>
      <c r="DS114" s="404">
        <f t="shared" si="440"/>
        <v>134.54512396694216</v>
      </c>
      <c r="DT114" s="500">
        <f t="shared" si="441"/>
        <v>90273.799999999988</v>
      </c>
      <c r="DU114" s="404">
        <f t="shared" si="442"/>
        <v>81399.8</v>
      </c>
      <c r="DV114" s="565">
        <v>321</v>
      </c>
      <c r="DW114" s="820">
        <v>347</v>
      </c>
      <c r="DX114" s="500">
        <f t="shared" si="443"/>
        <v>321</v>
      </c>
      <c r="DY114" s="404">
        <f t="shared" si="444"/>
        <v>347</v>
      </c>
      <c r="DZ114" s="565">
        <v>130</v>
      </c>
      <c r="EA114" s="582">
        <v>145</v>
      </c>
      <c r="EB114" s="500">
        <f t="shared" si="445"/>
        <v>130</v>
      </c>
      <c r="EC114" s="404">
        <f t="shared" si="446"/>
        <v>145</v>
      </c>
      <c r="ED114" s="565"/>
      <c r="EE114" s="582"/>
      <c r="EF114" s="500">
        <f t="shared" si="447"/>
        <v>0</v>
      </c>
      <c r="EG114" s="404">
        <f t="shared" si="448"/>
        <v>0</v>
      </c>
      <c r="EH114" s="500">
        <f t="shared" si="449"/>
        <v>451</v>
      </c>
      <c r="EI114" s="404">
        <f t="shared" si="450"/>
        <v>492</v>
      </c>
      <c r="EJ114" s="500">
        <f t="shared" si="451"/>
        <v>451</v>
      </c>
      <c r="EK114" s="404">
        <f t="shared" si="452"/>
        <v>492</v>
      </c>
      <c r="EL114" s="564">
        <v>6.4</v>
      </c>
      <c r="EM114" s="821">
        <v>6.6</v>
      </c>
      <c r="EN114" s="500">
        <f t="shared" si="453"/>
        <v>2054.4</v>
      </c>
      <c r="EO114" s="404">
        <f t="shared" si="454"/>
        <v>2290.1999999999998</v>
      </c>
      <c r="EP114" s="564">
        <v>7</v>
      </c>
      <c r="EQ114" s="821">
        <v>7.3</v>
      </c>
      <c r="ER114" s="500">
        <f t="shared" si="455"/>
        <v>910</v>
      </c>
      <c r="ES114" s="404">
        <f t="shared" si="456"/>
        <v>1058.5</v>
      </c>
      <c r="ET114" s="564"/>
      <c r="EU114" s="583"/>
      <c r="EV114" s="500">
        <f t="shared" si="457"/>
        <v>0</v>
      </c>
      <c r="EW114" s="404">
        <f t="shared" si="458"/>
        <v>0</v>
      </c>
      <c r="EX114" s="236">
        <f t="shared" si="459"/>
        <v>6.5729490022172952</v>
      </c>
      <c r="EY114" s="237">
        <f t="shared" si="460"/>
        <v>6.8063008130081295</v>
      </c>
      <c r="EZ114" s="500">
        <f t="shared" si="461"/>
        <v>2964.4</v>
      </c>
      <c r="FA114" s="404">
        <f t="shared" si="462"/>
        <v>3348.7</v>
      </c>
      <c r="FB114" s="565">
        <v>76.2</v>
      </c>
      <c r="FC114" s="821">
        <v>77.3</v>
      </c>
      <c r="FD114" s="500">
        <f t="shared" si="463"/>
        <v>24460.2</v>
      </c>
      <c r="FE114" s="404">
        <f t="shared" si="464"/>
        <v>26823.1</v>
      </c>
      <c r="FF114" s="565">
        <v>67.900000000000006</v>
      </c>
      <c r="FG114" s="821">
        <v>68.5</v>
      </c>
      <c r="FH114" s="500">
        <f t="shared" si="465"/>
        <v>8827</v>
      </c>
      <c r="FI114" s="404">
        <f t="shared" si="466"/>
        <v>9932.5</v>
      </c>
      <c r="FJ114" s="565"/>
      <c r="FK114" s="583"/>
      <c r="FL114" s="500">
        <f t="shared" si="467"/>
        <v>0</v>
      </c>
      <c r="FM114" s="404">
        <f t="shared" si="468"/>
        <v>0</v>
      </c>
      <c r="FN114" s="500">
        <f t="shared" si="469"/>
        <v>73.807538802660744</v>
      </c>
      <c r="FO114" s="404">
        <f t="shared" si="470"/>
        <v>74.706504065040647</v>
      </c>
      <c r="FP114" s="500">
        <f t="shared" si="471"/>
        <v>33287.199999999997</v>
      </c>
      <c r="FQ114" s="404">
        <f t="shared" si="472"/>
        <v>36755.599999999999</v>
      </c>
      <c r="FR114" s="565">
        <v>42</v>
      </c>
      <c r="FS114" s="814">
        <v>68</v>
      </c>
      <c r="FT114" s="500">
        <f t="shared" si="473"/>
        <v>42</v>
      </c>
      <c r="FU114" s="404">
        <f t="shared" si="474"/>
        <v>68</v>
      </c>
      <c r="FV114" s="564">
        <v>7.5</v>
      </c>
      <c r="FW114" s="822">
        <v>8.1999999999999993</v>
      </c>
      <c r="FX114" s="500">
        <f t="shared" si="475"/>
        <v>315</v>
      </c>
      <c r="FY114" s="404">
        <f t="shared" si="476"/>
        <v>557.59999999999991</v>
      </c>
      <c r="FZ114" s="564">
        <v>88.9</v>
      </c>
      <c r="GA114" s="822">
        <v>94.1</v>
      </c>
      <c r="GB114" s="500">
        <f t="shared" si="477"/>
        <v>3733.8</v>
      </c>
      <c r="GC114" s="404">
        <f t="shared" si="478"/>
        <v>6398.7999999999993</v>
      </c>
      <c r="GD114" s="510">
        <f t="shared" si="479"/>
        <v>932</v>
      </c>
      <c r="GE114" s="404">
        <f t="shared" si="480"/>
        <v>925</v>
      </c>
      <c r="GF114" s="500">
        <f t="shared" si="481"/>
        <v>932</v>
      </c>
      <c r="GG114" s="404">
        <f t="shared" si="482"/>
        <v>925</v>
      </c>
      <c r="GH114" s="500">
        <f t="shared" si="483"/>
        <v>5234.8</v>
      </c>
      <c r="GI114" s="404">
        <f t="shared" si="484"/>
        <v>5248.4</v>
      </c>
      <c r="GJ114" s="500">
        <f t="shared" si="485"/>
        <v>109219.8</v>
      </c>
      <c r="GK114" s="404">
        <f t="shared" si="486"/>
        <v>104404.80000000002</v>
      </c>
      <c r="GL114" s="510">
        <f t="shared" si="487"/>
        <v>168</v>
      </c>
      <c r="GM114" s="404">
        <f t="shared" si="488"/>
        <v>172</v>
      </c>
      <c r="GN114" s="500">
        <f t="shared" si="489"/>
        <v>168</v>
      </c>
      <c r="GO114" s="404">
        <f t="shared" si="490"/>
        <v>172</v>
      </c>
      <c r="GP114" s="500">
        <f t="shared" si="491"/>
        <v>1116.5999999999999</v>
      </c>
      <c r="GQ114" s="404">
        <f t="shared" si="492"/>
        <v>1197.4000000000001</v>
      </c>
      <c r="GR114" s="500">
        <f t="shared" si="493"/>
        <v>14341.2</v>
      </c>
      <c r="GS114" s="404">
        <f t="shared" si="494"/>
        <v>13750.6</v>
      </c>
      <c r="GT114" s="510">
        <f t="shared" si="495"/>
        <v>1100</v>
      </c>
      <c r="GU114" s="404">
        <f t="shared" si="496"/>
        <v>1097</v>
      </c>
      <c r="GV114" s="500">
        <f t="shared" si="497"/>
        <v>1100</v>
      </c>
      <c r="GW114" s="404">
        <f t="shared" si="498"/>
        <v>1097</v>
      </c>
      <c r="GX114" s="500">
        <f t="shared" si="499"/>
        <v>6351.4</v>
      </c>
      <c r="GY114" s="404">
        <f t="shared" si="500"/>
        <v>6445.7999999999993</v>
      </c>
      <c r="GZ114" s="500">
        <f t="shared" si="501"/>
        <v>123561</v>
      </c>
      <c r="HA114" s="404">
        <f t="shared" si="502"/>
        <v>118155.40000000002</v>
      </c>
      <c r="HB114" s="510">
        <f t="shared" si="503"/>
        <v>0</v>
      </c>
      <c r="HC114" s="404">
        <f t="shared" si="504"/>
        <v>0</v>
      </c>
      <c r="HD114" s="500">
        <f t="shared" si="505"/>
        <v>0</v>
      </c>
      <c r="HE114" s="404">
        <f t="shared" si="506"/>
        <v>0</v>
      </c>
      <c r="HF114" s="500" t="str">
        <f t="shared" si="507"/>
        <v/>
      </c>
      <c r="HG114" s="404" t="str">
        <f t="shared" si="508"/>
        <v/>
      </c>
      <c r="HH114" s="500" t="str">
        <f t="shared" si="509"/>
        <v/>
      </c>
      <c r="HI114" s="404" t="str">
        <f t="shared" si="510"/>
        <v/>
      </c>
      <c r="HJ114" s="510">
        <f t="shared" si="511"/>
        <v>6666.4</v>
      </c>
      <c r="HK114" s="404">
        <f t="shared" si="512"/>
        <v>7003.4000000000015</v>
      </c>
      <c r="HL114" s="500">
        <f t="shared" si="513"/>
        <v>127294.79999999999</v>
      </c>
      <c r="HM114" s="404">
        <f t="shared" si="514"/>
        <v>124554.2</v>
      </c>
    </row>
    <row r="115" spans="1:221">
      <c r="A115" s="602" t="s">
        <v>546</v>
      </c>
      <c r="B115" s="603" t="s">
        <v>812</v>
      </c>
      <c r="C115" s="604"/>
      <c r="D115" s="605">
        <v>157401</v>
      </c>
      <c r="E115" s="606">
        <v>3</v>
      </c>
      <c r="F115" s="422">
        <v>1469</v>
      </c>
      <c r="G115" s="607">
        <v>1512</v>
      </c>
      <c r="H115" s="422"/>
      <c r="I115" s="595"/>
      <c r="J115" s="500">
        <f t="shared" si="365"/>
        <v>1469</v>
      </c>
      <c r="K115" s="404">
        <f t="shared" si="366"/>
        <v>1512</v>
      </c>
      <c r="L115" s="422"/>
      <c r="M115" s="595"/>
      <c r="N115" s="500">
        <f t="shared" si="367"/>
        <v>1469</v>
      </c>
      <c r="O115" s="404">
        <f t="shared" si="368"/>
        <v>1510</v>
      </c>
      <c r="P115" s="500">
        <f t="shared" si="369"/>
        <v>1469</v>
      </c>
      <c r="Q115" s="404">
        <f t="shared" si="370"/>
        <v>1510</v>
      </c>
      <c r="R115" s="422">
        <v>274</v>
      </c>
      <c r="S115" s="595">
        <v>249</v>
      </c>
      <c r="T115" s="500">
        <f t="shared" si="371"/>
        <v>274</v>
      </c>
      <c r="U115" s="404">
        <f t="shared" si="372"/>
        <v>249</v>
      </c>
      <c r="V115" s="422">
        <v>8</v>
      </c>
      <c r="W115" s="595">
        <v>12</v>
      </c>
      <c r="X115" s="500">
        <f t="shared" si="373"/>
        <v>8</v>
      </c>
      <c r="Y115" s="404">
        <f t="shared" si="374"/>
        <v>12</v>
      </c>
      <c r="Z115" s="422"/>
      <c r="AA115" s="595"/>
      <c r="AB115" s="500">
        <f t="shared" si="375"/>
        <v>0</v>
      </c>
      <c r="AC115" s="404">
        <f t="shared" si="376"/>
        <v>0</v>
      </c>
      <c r="AD115" s="500">
        <f t="shared" si="377"/>
        <v>282</v>
      </c>
      <c r="AE115" s="404">
        <f t="shared" si="378"/>
        <v>261</v>
      </c>
      <c r="AF115" s="500">
        <f t="shared" si="379"/>
        <v>282</v>
      </c>
      <c r="AG115" s="404">
        <f t="shared" si="380"/>
        <v>261</v>
      </c>
      <c r="AH115" s="564">
        <v>4.8</v>
      </c>
      <c r="AI115" s="580">
        <v>4.8</v>
      </c>
      <c r="AJ115" s="500">
        <f t="shared" si="381"/>
        <v>1315.2</v>
      </c>
      <c r="AK115" s="404">
        <f t="shared" si="382"/>
        <v>1195.2</v>
      </c>
      <c r="AL115" s="564">
        <v>5.4</v>
      </c>
      <c r="AM115" s="580">
        <v>4.4000000000000004</v>
      </c>
      <c r="AN115" s="500">
        <f t="shared" si="383"/>
        <v>43.2</v>
      </c>
      <c r="AO115" s="404">
        <f t="shared" si="384"/>
        <v>52.800000000000004</v>
      </c>
      <c r="AP115" s="564"/>
      <c r="AQ115" s="580"/>
      <c r="AR115" s="500">
        <f t="shared" si="385"/>
        <v>0</v>
      </c>
      <c r="AS115" s="404">
        <f t="shared" si="386"/>
        <v>0</v>
      </c>
      <c r="AT115" s="236">
        <f t="shared" si="387"/>
        <v>4.817021276595745</v>
      </c>
      <c r="AU115" s="237">
        <f t="shared" si="388"/>
        <v>4.7816091954022992</v>
      </c>
      <c r="AV115" s="500">
        <f t="shared" si="389"/>
        <v>1358.4</v>
      </c>
      <c r="AW115" s="404">
        <f t="shared" si="390"/>
        <v>1248</v>
      </c>
      <c r="AX115" s="422">
        <v>135.6</v>
      </c>
      <c r="AY115" s="595">
        <v>136.69999999999999</v>
      </c>
      <c r="AZ115" s="500">
        <f t="shared" si="391"/>
        <v>37154.400000000001</v>
      </c>
      <c r="BA115" s="404">
        <f t="shared" si="392"/>
        <v>34038.299999999996</v>
      </c>
      <c r="BB115" s="422">
        <v>144.5</v>
      </c>
      <c r="BC115" s="595">
        <v>128.5</v>
      </c>
      <c r="BD115" s="500">
        <f t="shared" si="393"/>
        <v>1156</v>
      </c>
      <c r="BE115" s="404">
        <f t="shared" si="394"/>
        <v>1542</v>
      </c>
      <c r="BF115" s="422"/>
      <c r="BG115" s="595"/>
      <c r="BH115" s="500">
        <f t="shared" si="395"/>
        <v>0</v>
      </c>
      <c r="BI115" s="404">
        <f t="shared" si="396"/>
        <v>0</v>
      </c>
      <c r="BJ115" s="500">
        <f t="shared" si="397"/>
        <v>135.85248226950355</v>
      </c>
      <c r="BK115" s="404">
        <f t="shared" si="398"/>
        <v>136.32298850574711</v>
      </c>
      <c r="BL115" s="500">
        <f t="shared" si="399"/>
        <v>38310.400000000001</v>
      </c>
      <c r="BM115" s="404">
        <f t="shared" si="400"/>
        <v>35580.299999999996</v>
      </c>
      <c r="BN115" s="422">
        <v>460</v>
      </c>
      <c r="BO115" s="595">
        <v>501</v>
      </c>
      <c r="BP115" s="500">
        <f t="shared" si="401"/>
        <v>460</v>
      </c>
      <c r="BQ115" s="404">
        <f t="shared" si="402"/>
        <v>501</v>
      </c>
      <c r="BR115" s="422">
        <v>20</v>
      </c>
      <c r="BS115" s="595">
        <v>23</v>
      </c>
      <c r="BT115" s="500">
        <f t="shared" si="403"/>
        <v>20</v>
      </c>
      <c r="BU115" s="404">
        <f t="shared" si="404"/>
        <v>23</v>
      </c>
      <c r="BV115" s="422"/>
      <c r="BW115" s="595"/>
      <c r="BX115" s="500">
        <f t="shared" si="405"/>
        <v>0</v>
      </c>
      <c r="BY115" s="404">
        <f t="shared" si="406"/>
        <v>0</v>
      </c>
      <c r="BZ115" s="500">
        <f t="shared" si="407"/>
        <v>480</v>
      </c>
      <c r="CA115" s="404">
        <f t="shared" si="408"/>
        <v>524</v>
      </c>
      <c r="CB115" s="500">
        <f t="shared" si="409"/>
        <v>480</v>
      </c>
      <c r="CC115" s="404">
        <f t="shared" si="410"/>
        <v>524</v>
      </c>
      <c r="CD115" s="564">
        <v>5.2</v>
      </c>
      <c r="CE115" s="581">
        <v>5</v>
      </c>
      <c r="CF115" s="500">
        <f t="shared" si="411"/>
        <v>2392</v>
      </c>
      <c r="CG115" s="404">
        <f t="shared" si="412"/>
        <v>2505</v>
      </c>
      <c r="CH115" s="564">
        <v>6.1</v>
      </c>
      <c r="CI115" s="581">
        <v>5.3</v>
      </c>
      <c r="CJ115" s="500">
        <f t="shared" si="413"/>
        <v>122</v>
      </c>
      <c r="CK115" s="404">
        <f t="shared" si="414"/>
        <v>121.89999999999999</v>
      </c>
      <c r="CL115" s="564"/>
      <c r="CM115" s="581"/>
      <c r="CN115" s="500">
        <f t="shared" si="415"/>
        <v>0</v>
      </c>
      <c r="CO115" s="404">
        <f t="shared" si="416"/>
        <v>0</v>
      </c>
      <c r="CP115" s="500">
        <f t="shared" si="417"/>
        <v>5.2374999999999998</v>
      </c>
      <c r="CQ115" s="237">
        <f t="shared" si="418"/>
        <v>5.0131679389312982</v>
      </c>
      <c r="CR115" s="500">
        <f t="shared" si="419"/>
        <v>2514</v>
      </c>
      <c r="CS115" s="404">
        <f t="shared" si="420"/>
        <v>2626.9</v>
      </c>
      <c r="CT115" s="565">
        <v>144.69999999999999</v>
      </c>
      <c r="CU115" s="581">
        <v>139.6</v>
      </c>
      <c r="CV115" s="500">
        <f t="shared" si="421"/>
        <v>66562</v>
      </c>
      <c r="CW115" s="404">
        <f t="shared" si="422"/>
        <v>69939.599999999991</v>
      </c>
      <c r="CX115" s="565">
        <v>138.30000000000001</v>
      </c>
      <c r="CY115" s="581">
        <v>139.5</v>
      </c>
      <c r="CZ115" s="500">
        <f t="shared" si="423"/>
        <v>2766</v>
      </c>
      <c r="DA115" s="404">
        <f t="shared" si="424"/>
        <v>3208.5</v>
      </c>
      <c r="DB115" s="565"/>
      <c r="DC115" s="581"/>
      <c r="DD115" s="500">
        <f t="shared" si="425"/>
        <v>0</v>
      </c>
      <c r="DE115" s="404">
        <f t="shared" si="426"/>
        <v>0</v>
      </c>
      <c r="DF115" s="500">
        <f t="shared" si="427"/>
        <v>144.43333333333334</v>
      </c>
      <c r="DG115" s="404">
        <f t="shared" si="428"/>
        <v>139.59561068702288</v>
      </c>
      <c r="DH115" s="500">
        <f t="shared" si="429"/>
        <v>69328</v>
      </c>
      <c r="DI115" s="404">
        <f t="shared" si="430"/>
        <v>73148.099999999991</v>
      </c>
      <c r="DJ115" s="500">
        <f t="shared" si="431"/>
        <v>762</v>
      </c>
      <c r="DK115" s="404">
        <f t="shared" si="432"/>
        <v>785</v>
      </c>
      <c r="DL115" s="500">
        <f t="shared" si="433"/>
        <v>762</v>
      </c>
      <c r="DM115" s="404">
        <f t="shared" si="434"/>
        <v>785</v>
      </c>
      <c r="DN115" s="236">
        <f t="shared" si="435"/>
        <v>5.0818897637795279</v>
      </c>
      <c r="DO115" s="237">
        <f t="shared" si="436"/>
        <v>4.9361783439490443</v>
      </c>
      <c r="DP115" s="500">
        <f t="shared" si="437"/>
        <v>3872.4</v>
      </c>
      <c r="DQ115" s="404">
        <f t="shared" si="438"/>
        <v>3874.8999999999996</v>
      </c>
      <c r="DR115" s="500">
        <f t="shared" si="439"/>
        <v>141.25774278215223</v>
      </c>
      <c r="DS115" s="404">
        <f t="shared" si="440"/>
        <v>138.50751592356687</v>
      </c>
      <c r="DT115" s="500">
        <f t="shared" si="441"/>
        <v>107638.40000000001</v>
      </c>
      <c r="DU115" s="404">
        <f t="shared" si="442"/>
        <v>108728.4</v>
      </c>
      <c r="DV115" s="565">
        <v>467</v>
      </c>
      <c r="DW115" s="820">
        <v>471</v>
      </c>
      <c r="DX115" s="500">
        <f t="shared" si="443"/>
        <v>467</v>
      </c>
      <c r="DY115" s="404">
        <f t="shared" si="444"/>
        <v>471</v>
      </c>
      <c r="DZ115" s="565">
        <v>174</v>
      </c>
      <c r="EA115" s="820">
        <v>174</v>
      </c>
      <c r="EB115" s="500">
        <f t="shared" si="445"/>
        <v>174</v>
      </c>
      <c r="EC115" s="404">
        <f t="shared" si="446"/>
        <v>174</v>
      </c>
      <c r="ED115" s="565"/>
      <c r="EE115" s="582"/>
      <c r="EF115" s="500">
        <f t="shared" si="447"/>
        <v>0</v>
      </c>
      <c r="EG115" s="404">
        <f t="shared" si="448"/>
        <v>0</v>
      </c>
      <c r="EH115" s="500">
        <f t="shared" si="449"/>
        <v>641</v>
      </c>
      <c r="EI115" s="404">
        <f t="shared" si="450"/>
        <v>645</v>
      </c>
      <c r="EJ115" s="500">
        <f t="shared" si="451"/>
        <v>641</v>
      </c>
      <c r="EK115" s="404">
        <f t="shared" si="452"/>
        <v>645</v>
      </c>
      <c r="EL115" s="564">
        <v>5.5</v>
      </c>
      <c r="EM115" s="583">
        <v>5.6</v>
      </c>
      <c r="EN115" s="500">
        <f t="shared" si="453"/>
        <v>2568.5</v>
      </c>
      <c r="EO115" s="404">
        <f t="shared" si="454"/>
        <v>2637.6</v>
      </c>
      <c r="EP115" s="564">
        <v>6.6</v>
      </c>
      <c r="EQ115" s="821">
        <v>6.3</v>
      </c>
      <c r="ER115" s="500">
        <f t="shared" si="455"/>
        <v>1148.3999999999999</v>
      </c>
      <c r="ES115" s="404">
        <f t="shared" si="456"/>
        <v>1096.2</v>
      </c>
      <c r="ET115" s="564"/>
      <c r="EU115" s="583"/>
      <c r="EV115" s="500">
        <f t="shared" si="457"/>
        <v>0</v>
      </c>
      <c r="EW115" s="404">
        <f t="shared" si="458"/>
        <v>0</v>
      </c>
      <c r="EX115" s="236">
        <f t="shared" si="459"/>
        <v>5.7985959438377526</v>
      </c>
      <c r="EY115" s="237">
        <f t="shared" si="460"/>
        <v>5.7888372093023257</v>
      </c>
      <c r="EZ115" s="500">
        <f t="shared" si="461"/>
        <v>3716.8999999999992</v>
      </c>
      <c r="FA115" s="404">
        <f t="shared" si="462"/>
        <v>3733.8</v>
      </c>
      <c r="FB115" s="565">
        <v>85.7</v>
      </c>
      <c r="FC115" s="821">
        <v>83.2</v>
      </c>
      <c r="FD115" s="500">
        <f t="shared" si="463"/>
        <v>40021.9</v>
      </c>
      <c r="FE115" s="404">
        <f t="shared" si="464"/>
        <v>39187.200000000004</v>
      </c>
      <c r="FF115" s="565">
        <v>71.599999999999994</v>
      </c>
      <c r="FG115" s="821">
        <v>69.599999999999994</v>
      </c>
      <c r="FH115" s="500">
        <f t="shared" si="465"/>
        <v>12458.4</v>
      </c>
      <c r="FI115" s="404">
        <f t="shared" si="466"/>
        <v>12110.4</v>
      </c>
      <c r="FJ115" s="565"/>
      <c r="FK115" s="583"/>
      <c r="FL115" s="500">
        <f t="shared" si="467"/>
        <v>0</v>
      </c>
      <c r="FM115" s="404">
        <f t="shared" si="468"/>
        <v>0</v>
      </c>
      <c r="FN115" s="500">
        <f t="shared" si="469"/>
        <v>81.872542901716074</v>
      </c>
      <c r="FO115" s="404">
        <f t="shared" si="470"/>
        <v>79.531162790697678</v>
      </c>
      <c r="FP115" s="500">
        <f t="shared" si="471"/>
        <v>52480.3</v>
      </c>
      <c r="FQ115" s="404">
        <f t="shared" si="472"/>
        <v>51297.600000000006</v>
      </c>
      <c r="FR115" s="565">
        <v>66</v>
      </c>
      <c r="FS115" s="814">
        <v>80</v>
      </c>
      <c r="FT115" s="500">
        <f t="shared" si="473"/>
        <v>66</v>
      </c>
      <c r="FU115" s="404">
        <f t="shared" si="474"/>
        <v>80</v>
      </c>
      <c r="FV115" s="564">
        <v>5.8</v>
      </c>
      <c r="FW115" s="822">
        <v>6.7</v>
      </c>
      <c r="FX115" s="500">
        <f t="shared" si="475"/>
        <v>382.8</v>
      </c>
      <c r="FY115" s="404">
        <f t="shared" si="476"/>
        <v>536</v>
      </c>
      <c r="FZ115" s="564">
        <v>97.4</v>
      </c>
      <c r="GA115" s="822">
        <v>102.8</v>
      </c>
      <c r="GB115" s="500">
        <f t="shared" si="477"/>
        <v>6428.4000000000005</v>
      </c>
      <c r="GC115" s="404">
        <f t="shared" si="478"/>
        <v>8224</v>
      </c>
      <c r="GD115" s="510">
        <f t="shared" si="479"/>
        <v>1201</v>
      </c>
      <c r="GE115" s="404">
        <f t="shared" si="480"/>
        <v>1221</v>
      </c>
      <c r="GF115" s="500">
        <f t="shared" si="481"/>
        <v>1201</v>
      </c>
      <c r="GG115" s="404">
        <f t="shared" si="482"/>
        <v>1221</v>
      </c>
      <c r="GH115" s="500">
        <f t="shared" si="483"/>
        <v>6275.7</v>
      </c>
      <c r="GI115" s="404">
        <f t="shared" si="484"/>
        <v>6337.7999999999993</v>
      </c>
      <c r="GJ115" s="500">
        <f t="shared" si="485"/>
        <v>143738.29999999999</v>
      </c>
      <c r="GK115" s="404">
        <f t="shared" si="486"/>
        <v>143165.1</v>
      </c>
      <c r="GL115" s="510">
        <f t="shared" si="487"/>
        <v>202</v>
      </c>
      <c r="GM115" s="404">
        <f t="shared" si="488"/>
        <v>209</v>
      </c>
      <c r="GN115" s="500">
        <f t="shared" si="489"/>
        <v>202</v>
      </c>
      <c r="GO115" s="404">
        <f t="shared" si="490"/>
        <v>209</v>
      </c>
      <c r="GP115" s="500">
        <f t="shared" si="491"/>
        <v>1313.6</v>
      </c>
      <c r="GQ115" s="404">
        <f t="shared" si="492"/>
        <v>1270.9000000000001</v>
      </c>
      <c r="GR115" s="500">
        <f t="shared" si="493"/>
        <v>16380.4</v>
      </c>
      <c r="GS115" s="404">
        <f t="shared" si="494"/>
        <v>16860.900000000001</v>
      </c>
      <c r="GT115" s="510">
        <f t="shared" si="495"/>
        <v>1403</v>
      </c>
      <c r="GU115" s="404">
        <f t="shared" si="496"/>
        <v>1430</v>
      </c>
      <c r="GV115" s="500">
        <f t="shared" si="497"/>
        <v>1403</v>
      </c>
      <c r="GW115" s="404">
        <f t="shared" si="498"/>
        <v>1430</v>
      </c>
      <c r="GX115" s="500">
        <f t="shared" si="499"/>
        <v>7589.2999999999993</v>
      </c>
      <c r="GY115" s="404">
        <f t="shared" si="500"/>
        <v>7608.6999999999989</v>
      </c>
      <c r="GZ115" s="500">
        <f t="shared" si="501"/>
        <v>160118.69999999998</v>
      </c>
      <c r="HA115" s="404">
        <f t="shared" si="502"/>
        <v>160026</v>
      </c>
      <c r="HB115" s="510">
        <f t="shared" si="503"/>
        <v>0</v>
      </c>
      <c r="HC115" s="404">
        <f t="shared" si="504"/>
        <v>0</v>
      </c>
      <c r="HD115" s="500">
        <f t="shared" si="505"/>
        <v>0</v>
      </c>
      <c r="HE115" s="404">
        <f t="shared" si="506"/>
        <v>0</v>
      </c>
      <c r="HF115" s="500" t="str">
        <f t="shared" si="507"/>
        <v/>
      </c>
      <c r="HG115" s="404" t="str">
        <f t="shared" si="508"/>
        <v/>
      </c>
      <c r="HH115" s="500" t="str">
        <f t="shared" si="509"/>
        <v/>
      </c>
      <c r="HI115" s="404" t="str">
        <f t="shared" si="510"/>
        <v/>
      </c>
      <c r="HJ115" s="510">
        <f t="shared" si="511"/>
        <v>7972.0999999999995</v>
      </c>
      <c r="HK115" s="404">
        <f t="shared" si="512"/>
        <v>8144.7</v>
      </c>
      <c r="HL115" s="500">
        <f t="shared" si="513"/>
        <v>166547.1</v>
      </c>
      <c r="HM115" s="404">
        <f t="shared" si="514"/>
        <v>168250</v>
      </c>
    </row>
    <row r="116" spans="1:221">
      <c r="A116" s="602" t="s">
        <v>546</v>
      </c>
      <c r="B116" s="603" t="s">
        <v>813</v>
      </c>
      <c r="C116" s="609"/>
      <c r="D116" s="605">
        <v>157447</v>
      </c>
      <c r="E116" s="620">
        <v>3</v>
      </c>
      <c r="F116" s="422">
        <v>2143</v>
      </c>
      <c r="G116" s="607">
        <v>2214</v>
      </c>
      <c r="H116" s="422"/>
      <c r="I116" s="595"/>
      <c r="J116" s="500">
        <f t="shared" si="365"/>
        <v>2143</v>
      </c>
      <c r="K116" s="404">
        <f t="shared" si="366"/>
        <v>2214</v>
      </c>
      <c r="L116" s="422"/>
      <c r="M116" s="595"/>
      <c r="N116" s="500">
        <f t="shared" si="367"/>
        <v>2143</v>
      </c>
      <c r="O116" s="404">
        <f t="shared" si="368"/>
        <v>2164</v>
      </c>
      <c r="P116" s="500">
        <f t="shared" si="369"/>
        <v>2143</v>
      </c>
      <c r="Q116" s="404">
        <f t="shared" si="370"/>
        <v>2164</v>
      </c>
      <c r="R116" s="422">
        <v>170</v>
      </c>
      <c r="S116" s="595">
        <v>163</v>
      </c>
      <c r="T116" s="500">
        <f t="shared" si="371"/>
        <v>170</v>
      </c>
      <c r="U116" s="404">
        <f t="shared" si="372"/>
        <v>163</v>
      </c>
      <c r="V116" s="422">
        <v>7</v>
      </c>
      <c r="W116" s="595">
        <v>4</v>
      </c>
      <c r="X116" s="500">
        <f t="shared" si="373"/>
        <v>7</v>
      </c>
      <c r="Y116" s="404">
        <f t="shared" si="374"/>
        <v>4</v>
      </c>
      <c r="Z116" s="422"/>
      <c r="AA116" s="595"/>
      <c r="AB116" s="500">
        <f t="shared" si="375"/>
        <v>0</v>
      </c>
      <c r="AC116" s="404">
        <f t="shared" si="376"/>
        <v>0</v>
      </c>
      <c r="AD116" s="500">
        <f t="shared" si="377"/>
        <v>177</v>
      </c>
      <c r="AE116" s="404">
        <f t="shared" si="378"/>
        <v>167</v>
      </c>
      <c r="AF116" s="500">
        <f t="shared" si="379"/>
        <v>177</v>
      </c>
      <c r="AG116" s="404">
        <f t="shared" si="380"/>
        <v>167</v>
      </c>
      <c r="AH116" s="564">
        <v>4.9000000000000004</v>
      </c>
      <c r="AI116" s="580">
        <v>4.8</v>
      </c>
      <c r="AJ116" s="500">
        <f t="shared" si="381"/>
        <v>833.00000000000011</v>
      </c>
      <c r="AK116" s="404">
        <f t="shared" si="382"/>
        <v>782.4</v>
      </c>
      <c r="AL116" s="564">
        <v>6.4</v>
      </c>
      <c r="AM116" s="580">
        <v>4.3</v>
      </c>
      <c r="AN116" s="500">
        <f t="shared" si="383"/>
        <v>44.800000000000004</v>
      </c>
      <c r="AO116" s="404">
        <f t="shared" si="384"/>
        <v>17.2</v>
      </c>
      <c r="AP116" s="564"/>
      <c r="AQ116" s="580"/>
      <c r="AR116" s="500">
        <f t="shared" si="385"/>
        <v>0</v>
      </c>
      <c r="AS116" s="404">
        <f t="shared" si="386"/>
        <v>0</v>
      </c>
      <c r="AT116" s="236">
        <f t="shared" si="387"/>
        <v>4.9593220338983057</v>
      </c>
      <c r="AU116" s="237">
        <f t="shared" si="388"/>
        <v>4.7880239520958083</v>
      </c>
      <c r="AV116" s="500">
        <f t="shared" si="389"/>
        <v>877.80000000000007</v>
      </c>
      <c r="AW116" s="404">
        <f t="shared" si="390"/>
        <v>799.6</v>
      </c>
      <c r="AX116" s="422">
        <v>143.6</v>
      </c>
      <c r="AY116" s="595">
        <v>129.5</v>
      </c>
      <c r="AZ116" s="500">
        <f t="shared" si="391"/>
        <v>24412</v>
      </c>
      <c r="BA116" s="404">
        <f t="shared" si="392"/>
        <v>21108.5</v>
      </c>
      <c r="BB116" s="422">
        <v>134.6</v>
      </c>
      <c r="BC116" s="595">
        <v>120.5</v>
      </c>
      <c r="BD116" s="500">
        <f t="shared" si="393"/>
        <v>942.19999999999993</v>
      </c>
      <c r="BE116" s="404">
        <f t="shared" si="394"/>
        <v>482</v>
      </c>
      <c r="BF116" s="422"/>
      <c r="BG116" s="595"/>
      <c r="BH116" s="500">
        <f t="shared" si="395"/>
        <v>0</v>
      </c>
      <c r="BI116" s="404">
        <f t="shared" si="396"/>
        <v>0</v>
      </c>
      <c r="BJ116" s="500">
        <f t="shared" si="397"/>
        <v>143.24406779661018</v>
      </c>
      <c r="BK116" s="404">
        <f t="shared" si="398"/>
        <v>129.28443113772454</v>
      </c>
      <c r="BL116" s="500">
        <f t="shared" si="399"/>
        <v>25354.2</v>
      </c>
      <c r="BM116" s="404">
        <f t="shared" si="400"/>
        <v>21590.499999999996</v>
      </c>
      <c r="BN116" s="422">
        <v>841</v>
      </c>
      <c r="BO116" s="595">
        <v>849</v>
      </c>
      <c r="BP116" s="500">
        <f t="shared" si="401"/>
        <v>841</v>
      </c>
      <c r="BQ116" s="404">
        <f t="shared" si="402"/>
        <v>849</v>
      </c>
      <c r="BR116" s="422">
        <v>66</v>
      </c>
      <c r="BS116" s="595">
        <v>49</v>
      </c>
      <c r="BT116" s="500">
        <f t="shared" si="403"/>
        <v>66</v>
      </c>
      <c r="BU116" s="404">
        <f t="shared" si="404"/>
        <v>49</v>
      </c>
      <c r="BV116" s="422"/>
      <c r="BW116" s="595"/>
      <c r="BX116" s="500">
        <f t="shared" si="405"/>
        <v>0</v>
      </c>
      <c r="BY116" s="404">
        <f t="shared" si="406"/>
        <v>0</v>
      </c>
      <c r="BZ116" s="500">
        <f t="shared" si="407"/>
        <v>907</v>
      </c>
      <c r="CA116" s="404">
        <f t="shared" si="408"/>
        <v>898</v>
      </c>
      <c r="CB116" s="500">
        <f t="shared" si="409"/>
        <v>907</v>
      </c>
      <c r="CC116" s="404">
        <f t="shared" si="410"/>
        <v>898</v>
      </c>
      <c r="CD116" s="564">
        <v>5.6</v>
      </c>
      <c r="CE116" s="581">
        <v>5.4</v>
      </c>
      <c r="CF116" s="500">
        <f t="shared" si="411"/>
        <v>4709.5999999999995</v>
      </c>
      <c r="CG116" s="404">
        <f t="shared" si="412"/>
        <v>4584.6000000000004</v>
      </c>
      <c r="CH116" s="564">
        <v>7.4</v>
      </c>
      <c r="CI116" s="581">
        <v>6.2</v>
      </c>
      <c r="CJ116" s="500">
        <f t="shared" si="413"/>
        <v>488.40000000000003</v>
      </c>
      <c r="CK116" s="404">
        <f t="shared" si="414"/>
        <v>303.8</v>
      </c>
      <c r="CL116" s="564"/>
      <c r="CM116" s="581"/>
      <c r="CN116" s="500">
        <f t="shared" si="415"/>
        <v>0</v>
      </c>
      <c r="CO116" s="404">
        <f t="shared" si="416"/>
        <v>0</v>
      </c>
      <c r="CP116" s="500">
        <f t="shared" si="417"/>
        <v>5.730981256890848</v>
      </c>
      <c r="CQ116" s="237">
        <f t="shared" si="418"/>
        <v>5.4436525612472169</v>
      </c>
      <c r="CR116" s="500">
        <f t="shared" si="419"/>
        <v>5197.9999999999991</v>
      </c>
      <c r="CS116" s="404">
        <f t="shared" si="420"/>
        <v>4888.4000000000005</v>
      </c>
      <c r="CT116" s="565">
        <v>151.19999999999999</v>
      </c>
      <c r="CU116" s="581">
        <v>139.30000000000001</v>
      </c>
      <c r="CV116" s="500">
        <f t="shared" si="421"/>
        <v>127159.2</v>
      </c>
      <c r="CW116" s="404">
        <f t="shared" si="422"/>
        <v>118265.70000000001</v>
      </c>
      <c r="CX116" s="565">
        <v>133.80000000000001</v>
      </c>
      <c r="CY116" s="581">
        <v>143.1</v>
      </c>
      <c r="CZ116" s="500">
        <f t="shared" si="423"/>
        <v>8830.8000000000011</v>
      </c>
      <c r="DA116" s="404">
        <f t="shared" si="424"/>
        <v>7011.9</v>
      </c>
      <c r="DB116" s="565"/>
      <c r="DC116" s="581"/>
      <c r="DD116" s="500">
        <f t="shared" si="425"/>
        <v>0</v>
      </c>
      <c r="DE116" s="404">
        <f t="shared" si="426"/>
        <v>0</v>
      </c>
      <c r="DF116" s="500">
        <f t="shared" si="427"/>
        <v>149.93384785005512</v>
      </c>
      <c r="DG116" s="404">
        <f t="shared" si="428"/>
        <v>139.50734966592429</v>
      </c>
      <c r="DH116" s="500">
        <f t="shared" si="429"/>
        <v>135990</v>
      </c>
      <c r="DI116" s="404">
        <f t="shared" si="430"/>
        <v>125277.60000000002</v>
      </c>
      <c r="DJ116" s="500">
        <f t="shared" si="431"/>
        <v>1084</v>
      </c>
      <c r="DK116" s="404">
        <f t="shared" si="432"/>
        <v>1065</v>
      </c>
      <c r="DL116" s="500">
        <f t="shared" si="433"/>
        <v>1084</v>
      </c>
      <c r="DM116" s="404">
        <f t="shared" si="434"/>
        <v>1065</v>
      </c>
      <c r="DN116" s="236">
        <f t="shared" si="435"/>
        <v>5.6049815498154976</v>
      </c>
      <c r="DO116" s="237">
        <f t="shared" si="436"/>
        <v>5.3408450704225361</v>
      </c>
      <c r="DP116" s="500">
        <f t="shared" si="437"/>
        <v>6075.7999999999993</v>
      </c>
      <c r="DQ116" s="404">
        <f t="shared" si="438"/>
        <v>5688.0000000000009</v>
      </c>
      <c r="DR116" s="500">
        <f t="shared" si="439"/>
        <v>148.84151291512916</v>
      </c>
      <c r="DS116" s="404">
        <f t="shared" si="440"/>
        <v>137.90431924882628</v>
      </c>
      <c r="DT116" s="500">
        <f t="shared" si="441"/>
        <v>161344.20000000001</v>
      </c>
      <c r="DU116" s="404">
        <f t="shared" si="442"/>
        <v>146868.1</v>
      </c>
      <c r="DV116" s="565">
        <v>599</v>
      </c>
      <c r="DW116" s="820">
        <v>624</v>
      </c>
      <c r="DX116" s="500">
        <f t="shared" si="443"/>
        <v>599</v>
      </c>
      <c r="DY116" s="404">
        <f t="shared" si="444"/>
        <v>624</v>
      </c>
      <c r="DZ116" s="565">
        <v>229</v>
      </c>
      <c r="EA116" s="820">
        <v>226</v>
      </c>
      <c r="EB116" s="500">
        <f t="shared" si="445"/>
        <v>229</v>
      </c>
      <c r="EC116" s="404">
        <f t="shared" si="446"/>
        <v>226</v>
      </c>
      <c r="ED116" s="565"/>
      <c r="EE116" s="582"/>
      <c r="EF116" s="500">
        <f t="shared" si="447"/>
        <v>0</v>
      </c>
      <c r="EG116" s="404">
        <f t="shared" si="448"/>
        <v>0</v>
      </c>
      <c r="EH116" s="500">
        <f t="shared" si="449"/>
        <v>828</v>
      </c>
      <c r="EI116" s="404">
        <f t="shared" si="450"/>
        <v>850</v>
      </c>
      <c r="EJ116" s="500">
        <f t="shared" si="451"/>
        <v>828</v>
      </c>
      <c r="EK116" s="404">
        <f t="shared" si="452"/>
        <v>850</v>
      </c>
      <c r="EL116" s="564">
        <v>5.2</v>
      </c>
      <c r="EM116" s="821">
        <v>5</v>
      </c>
      <c r="EN116" s="500">
        <f t="shared" si="453"/>
        <v>3114.8</v>
      </c>
      <c r="EO116" s="404">
        <f t="shared" si="454"/>
        <v>3120</v>
      </c>
      <c r="EP116" s="564">
        <v>5.2</v>
      </c>
      <c r="EQ116" s="821">
        <v>5.6</v>
      </c>
      <c r="ER116" s="500">
        <f t="shared" si="455"/>
        <v>1190.8</v>
      </c>
      <c r="ES116" s="404">
        <f t="shared" si="456"/>
        <v>1265.5999999999999</v>
      </c>
      <c r="ET116" s="564"/>
      <c r="EU116" s="583"/>
      <c r="EV116" s="500">
        <f t="shared" si="457"/>
        <v>0</v>
      </c>
      <c r="EW116" s="404">
        <f t="shared" si="458"/>
        <v>0</v>
      </c>
      <c r="EX116" s="236">
        <f t="shared" si="459"/>
        <v>5.2</v>
      </c>
      <c r="EY116" s="237">
        <f t="shared" si="460"/>
        <v>5.1595294117647059</v>
      </c>
      <c r="EZ116" s="500">
        <f t="shared" si="461"/>
        <v>4305.6000000000004</v>
      </c>
      <c r="FA116" s="404">
        <f t="shared" si="462"/>
        <v>4385.6000000000004</v>
      </c>
      <c r="FB116" s="565">
        <v>102.1</v>
      </c>
      <c r="FC116" s="583">
        <v>90.3</v>
      </c>
      <c r="FD116" s="500">
        <f t="shared" si="463"/>
        <v>61157.899999999994</v>
      </c>
      <c r="FE116" s="404">
        <f t="shared" si="464"/>
        <v>56347.199999999997</v>
      </c>
      <c r="FF116" s="565">
        <v>81.2</v>
      </c>
      <c r="FG116" s="821">
        <v>78.099999999999994</v>
      </c>
      <c r="FH116" s="500">
        <f t="shared" si="465"/>
        <v>18594.8</v>
      </c>
      <c r="FI116" s="404">
        <f t="shared" si="466"/>
        <v>17650.599999999999</v>
      </c>
      <c r="FJ116" s="565"/>
      <c r="FK116" s="583"/>
      <c r="FL116" s="500">
        <f t="shared" si="467"/>
        <v>0</v>
      </c>
      <c r="FM116" s="404">
        <f t="shared" si="468"/>
        <v>0</v>
      </c>
      <c r="FN116" s="500">
        <f t="shared" si="469"/>
        <v>96.319685990338158</v>
      </c>
      <c r="FO116" s="404">
        <f t="shared" si="470"/>
        <v>87.056235294117627</v>
      </c>
      <c r="FP116" s="500">
        <f t="shared" si="471"/>
        <v>79752.7</v>
      </c>
      <c r="FQ116" s="404">
        <f t="shared" si="472"/>
        <v>73997.799999999988</v>
      </c>
      <c r="FR116" s="565">
        <v>231</v>
      </c>
      <c r="FS116" s="814">
        <v>249</v>
      </c>
      <c r="FT116" s="500">
        <f t="shared" si="473"/>
        <v>231</v>
      </c>
      <c r="FU116" s="404">
        <f t="shared" si="474"/>
        <v>249</v>
      </c>
      <c r="FV116" s="564">
        <v>5.4</v>
      </c>
      <c r="FW116" s="822">
        <v>6.2</v>
      </c>
      <c r="FX116" s="500">
        <f t="shared" si="475"/>
        <v>1247.4000000000001</v>
      </c>
      <c r="FY116" s="404">
        <f t="shared" si="476"/>
        <v>1543.8</v>
      </c>
      <c r="FZ116" s="564">
        <v>88.6</v>
      </c>
      <c r="GA116" s="822">
        <v>99</v>
      </c>
      <c r="GB116" s="500">
        <f t="shared" si="477"/>
        <v>20466.599999999999</v>
      </c>
      <c r="GC116" s="404">
        <f t="shared" si="478"/>
        <v>24651</v>
      </c>
      <c r="GD116" s="510">
        <f t="shared" si="479"/>
        <v>1610</v>
      </c>
      <c r="GE116" s="404">
        <f t="shared" si="480"/>
        <v>1636</v>
      </c>
      <c r="GF116" s="500">
        <f t="shared" si="481"/>
        <v>1610</v>
      </c>
      <c r="GG116" s="404">
        <f t="shared" si="482"/>
        <v>1636</v>
      </c>
      <c r="GH116" s="500">
        <f t="shared" si="483"/>
        <v>8657.4</v>
      </c>
      <c r="GI116" s="404">
        <f t="shared" si="484"/>
        <v>8487</v>
      </c>
      <c r="GJ116" s="500">
        <f t="shared" si="485"/>
        <v>212729.1</v>
      </c>
      <c r="GK116" s="404">
        <f t="shared" si="486"/>
        <v>195721.40000000002</v>
      </c>
      <c r="GL116" s="510">
        <f t="shared" si="487"/>
        <v>302</v>
      </c>
      <c r="GM116" s="404">
        <f t="shared" si="488"/>
        <v>279</v>
      </c>
      <c r="GN116" s="500">
        <f t="shared" si="489"/>
        <v>302</v>
      </c>
      <c r="GO116" s="404">
        <f t="shared" si="490"/>
        <v>279</v>
      </c>
      <c r="GP116" s="500">
        <f t="shared" si="491"/>
        <v>1724</v>
      </c>
      <c r="GQ116" s="404">
        <f t="shared" si="492"/>
        <v>1586.6</v>
      </c>
      <c r="GR116" s="500">
        <f t="shared" si="493"/>
        <v>28367.800000000003</v>
      </c>
      <c r="GS116" s="404">
        <f t="shared" si="494"/>
        <v>25144.5</v>
      </c>
      <c r="GT116" s="510">
        <f t="shared" si="495"/>
        <v>1912</v>
      </c>
      <c r="GU116" s="404">
        <f t="shared" si="496"/>
        <v>1915</v>
      </c>
      <c r="GV116" s="500">
        <f t="shared" si="497"/>
        <v>1912</v>
      </c>
      <c r="GW116" s="404">
        <f t="shared" si="498"/>
        <v>1915</v>
      </c>
      <c r="GX116" s="500">
        <f t="shared" si="499"/>
        <v>10381.4</v>
      </c>
      <c r="GY116" s="404">
        <f t="shared" si="500"/>
        <v>10073.6</v>
      </c>
      <c r="GZ116" s="500">
        <f t="shared" si="501"/>
        <v>241096.90000000002</v>
      </c>
      <c r="HA116" s="404">
        <f t="shared" si="502"/>
        <v>220865.90000000002</v>
      </c>
      <c r="HB116" s="510">
        <f t="shared" si="503"/>
        <v>0</v>
      </c>
      <c r="HC116" s="404">
        <f t="shared" si="504"/>
        <v>0</v>
      </c>
      <c r="HD116" s="500">
        <f t="shared" si="505"/>
        <v>0</v>
      </c>
      <c r="HE116" s="404">
        <f t="shared" si="506"/>
        <v>0</v>
      </c>
      <c r="HF116" s="500" t="str">
        <f t="shared" si="507"/>
        <v/>
      </c>
      <c r="HG116" s="404" t="str">
        <f t="shared" si="508"/>
        <v/>
      </c>
      <c r="HH116" s="500" t="str">
        <f t="shared" si="509"/>
        <v/>
      </c>
      <c r="HI116" s="404" t="str">
        <f t="shared" si="510"/>
        <v/>
      </c>
      <c r="HJ116" s="510">
        <f t="shared" si="511"/>
        <v>11628.8</v>
      </c>
      <c r="HK116" s="404">
        <f t="shared" si="512"/>
        <v>11617.400000000001</v>
      </c>
      <c r="HL116" s="500">
        <f t="shared" si="513"/>
        <v>261563.50000000003</v>
      </c>
      <c r="HM116" s="404">
        <f t="shared" si="514"/>
        <v>245516.9</v>
      </c>
    </row>
    <row r="117" spans="1:221">
      <c r="A117" s="602" t="s">
        <v>546</v>
      </c>
      <c r="B117" s="603" t="s">
        <v>814</v>
      </c>
      <c r="C117" s="604"/>
      <c r="D117" s="605">
        <v>157951</v>
      </c>
      <c r="E117" s="606">
        <v>3</v>
      </c>
      <c r="F117" s="422">
        <v>2751</v>
      </c>
      <c r="G117" s="607">
        <v>2704</v>
      </c>
      <c r="H117" s="422"/>
      <c r="I117" s="595"/>
      <c r="J117" s="500">
        <f t="shared" si="365"/>
        <v>2751</v>
      </c>
      <c r="K117" s="404">
        <f t="shared" si="366"/>
        <v>2704</v>
      </c>
      <c r="L117" s="422"/>
      <c r="M117" s="595"/>
      <c r="N117" s="500">
        <f t="shared" si="367"/>
        <v>2772</v>
      </c>
      <c r="O117" s="404">
        <f t="shared" si="368"/>
        <v>2668</v>
      </c>
      <c r="P117" s="500">
        <f t="shared" si="369"/>
        <v>2772</v>
      </c>
      <c r="Q117" s="404">
        <f t="shared" si="370"/>
        <v>2668</v>
      </c>
      <c r="R117" s="422">
        <v>631</v>
      </c>
      <c r="S117" s="595">
        <v>588</v>
      </c>
      <c r="T117" s="500">
        <f t="shared" si="371"/>
        <v>631</v>
      </c>
      <c r="U117" s="404">
        <f t="shared" si="372"/>
        <v>588</v>
      </c>
      <c r="V117" s="422">
        <v>13</v>
      </c>
      <c r="W117" s="595">
        <v>15</v>
      </c>
      <c r="X117" s="500">
        <f t="shared" si="373"/>
        <v>13</v>
      </c>
      <c r="Y117" s="404">
        <f t="shared" si="374"/>
        <v>15</v>
      </c>
      <c r="Z117" s="422"/>
      <c r="AA117" s="595"/>
      <c r="AB117" s="500">
        <f t="shared" si="375"/>
        <v>0</v>
      </c>
      <c r="AC117" s="404">
        <f t="shared" si="376"/>
        <v>0</v>
      </c>
      <c r="AD117" s="500">
        <f t="shared" si="377"/>
        <v>644</v>
      </c>
      <c r="AE117" s="404">
        <f t="shared" si="378"/>
        <v>603</v>
      </c>
      <c r="AF117" s="500">
        <f t="shared" si="379"/>
        <v>644</v>
      </c>
      <c r="AG117" s="404">
        <f t="shared" si="380"/>
        <v>603</v>
      </c>
      <c r="AH117" s="564">
        <v>4.9000000000000004</v>
      </c>
      <c r="AI117" s="580">
        <v>4.9000000000000004</v>
      </c>
      <c r="AJ117" s="500">
        <f t="shared" si="381"/>
        <v>3091.9</v>
      </c>
      <c r="AK117" s="404">
        <f t="shared" si="382"/>
        <v>2881.2000000000003</v>
      </c>
      <c r="AL117" s="564">
        <v>4.9000000000000004</v>
      </c>
      <c r="AM117" s="580">
        <v>4.9000000000000004</v>
      </c>
      <c r="AN117" s="500">
        <f t="shared" si="383"/>
        <v>63.7</v>
      </c>
      <c r="AO117" s="404">
        <f t="shared" si="384"/>
        <v>73.5</v>
      </c>
      <c r="AP117" s="564"/>
      <c r="AQ117" s="580"/>
      <c r="AR117" s="500">
        <f t="shared" si="385"/>
        <v>0</v>
      </c>
      <c r="AS117" s="404">
        <f t="shared" si="386"/>
        <v>0</v>
      </c>
      <c r="AT117" s="236">
        <f t="shared" si="387"/>
        <v>4.8999999999999995</v>
      </c>
      <c r="AU117" s="237">
        <f t="shared" si="388"/>
        <v>4.9000000000000004</v>
      </c>
      <c r="AV117" s="500">
        <f t="shared" si="389"/>
        <v>3155.5999999999995</v>
      </c>
      <c r="AW117" s="404">
        <f t="shared" si="390"/>
        <v>2954.7000000000003</v>
      </c>
      <c r="AX117" s="422">
        <v>135</v>
      </c>
      <c r="AY117" s="595">
        <v>133.30000000000001</v>
      </c>
      <c r="AZ117" s="500">
        <f t="shared" si="391"/>
        <v>85185</v>
      </c>
      <c r="BA117" s="404">
        <f t="shared" si="392"/>
        <v>78380.400000000009</v>
      </c>
      <c r="BB117" s="422">
        <v>130.1</v>
      </c>
      <c r="BC117" s="595">
        <v>138.19999999999999</v>
      </c>
      <c r="BD117" s="500">
        <f t="shared" si="393"/>
        <v>1691.3</v>
      </c>
      <c r="BE117" s="404">
        <f t="shared" si="394"/>
        <v>2073</v>
      </c>
      <c r="BF117" s="422"/>
      <c r="BG117" s="595"/>
      <c r="BH117" s="500">
        <f t="shared" si="395"/>
        <v>0</v>
      </c>
      <c r="BI117" s="404">
        <f t="shared" si="396"/>
        <v>0</v>
      </c>
      <c r="BJ117" s="500">
        <f t="shared" si="397"/>
        <v>134.90108695652174</v>
      </c>
      <c r="BK117" s="404">
        <f t="shared" si="398"/>
        <v>133.4218905472637</v>
      </c>
      <c r="BL117" s="500">
        <f t="shared" si="399"/>
        <v>86876.3</v>
      </c>
      <c r="BM117" s="404">
        <f t="shared" si="400"/>
        <v>80453.400000000009</v>
      </c>
      <c r="BN117" s="422">
        <v>972</v>
      </c>
      <c r="BO117" s="595">
        <v>927</v>
      </c>
      <c r="BP117" s="500">
        <f t="shared" si="401"/>
        <v>972</v>
      </c>
      <c r="BQ117" s="404">
        <f t="shared" si="402"/>
        <v>927</v>
      </c>
      <c r="BR117" s="422">
        <v>76</v>
      </c>
      <c r="BS117" s="595">
        <v>43</v>
      </c>
      <c r="BT117" s="500">
        <f t="shared" si="403"/>
        <v>76</v>
      </c>
      <c r="BU117" s="404">
        <f t="shared" si="404"/>
        <v>43</v>
      </c>
      <c r="BV117" s="422"/>
      <c r="BW117" s="595"/>
      <c r="BX117" s="500">
        <f t="shared" si="405"/>
        <v>0</v>
      </c>
      <c r="BY117" s="404">
        <f t="shared" si="406"/>
        <v>0</v>
      </c>
      <c r="BZ117" s="500">
        <f t="shared" si="407"/>
        <v>1048</v>
      </c>
      <c r="CA117" s="404">
        <f t="shared" si="408"/>
        <v>970</v>
      </c>
      <c r="CB117" s="500">
        <f t="shared" si="409"/>
        <v>1048</v>
      </c>
      <c r="CC117" s="404">
        <f t="shared" si="410"/>
        <v>970</v>
      </c>
      <c r="CD117" s="564">
        <v>5.4</v>
      </c>
      <c r="CE117" s="581">
        <v>5.2</v>
      </c>
      <c r="CF117" s="500">
        <f t="shared" si="411"/>
        <v>5248.8</v>
      </c>
      <c r="CG117" s="404">
        <f t="shared" si="412"/>
        <v>4820.4000000000005</v>
      </c>
      <c r="CH117" s="564">
        <v>6.4</v>
      </c>
      <c r="CI117" s="581">
        <v>6</v>
      </c>
      <c r="CJ117" s="500">
        <f t="shared" si="413"/>
        <v>486.40000000000003</v>
      </c>
      <c r="CK117" s="404">
        <f t="shared" si="414"/>
        <v>258</v>
      </c>
      <c r="CL117" s="564"/>
      <c r="CM117" s="581"/>
      <c r="CN117" s="500">
        <f t="shared" si="415"/>
        <v>0</v>
      </c>
      <c r="CO117" s="404">
        <f t="shared" si="416"/>
        <v>0</v>
      </c>
      <c r="CP117" s="500">
        <f t="shared" si="417"/>
        <v>5.4725190839694653</v>
      </c>
      <c r="CQ117" s="237">
        <f t="shared" si="418"/>
        <v>5.2354639175257738</v>
      </c>
      <c r="CR117" s="500">
        <f t="shared" si="419"/>
        <v>5735.2</v>
      </c>
      <c r="CS117" s="404">
        <f t="shared" si="420"/>
        <v>5078.4000000000005</v>
      </c>
      <c r="CT117" s="565">
        <v>142.5</v>
      </c>
      <c r="CU117" s="581">
        <v>138.6</v>
      </c>
      <c r="CV117" s="500">
        <f t="shared" si="421"/>
        <v>138510</v>
      </c>
      <c r="CW117" s="404">
        <f t="shared" si="422"/>
        <v>128482.2</v>
      </c>
      <c r="CX117" s="565">
        <v>141</v>
      </c>
      <c r="CY117" s="581">
        <v>141.80000000000001</v>
      </c>
      <c r="CZ117" s="500">
        <f t="shared" si="423"/>
        <v>10716</v>
      </c>
      <c r="DA117" s="404">
        <f t="shared" si="424"/>
        <v>6097.4000000000005</v>
      </c>
      <c r="DB117" s="565"/>
      <c r="DC117" s="581"/>
      <c r="DD117" s="500">
        <f t="shared" si="425"/>
        <v>0</v>
      </c>
      <c r="DE117" s="404">
        <f t="shared" si="426"/>
        <v>0</v>
      </c>
      <c r="DF117" s="500">
        <f t="shared" si="427"/>
        <v>142.39122137404581</v>
      </c>
      <c r="DG117" s="404">
        <f t="shared" si="428"/>
        <v>138.74185567010309</v>
      </c>
      <c r="DH117" s="500">
        <f t="shared" si="429"/>
        <v>149226</v>
      </c>
      <c r="DI117" s="404">
        <f t="shared" si="430"/>
        <v>134579.6</v>
      </c>
      <c r="DJ117" s="500">
        <f t="shared" si="431"/>
        <v>1692</v>
      </c>
      <c r="DK117" s="404">
        <f t="shared" si="432"/>
        <v>1573</v>
      </c>
      <c r="DL117" s="500">
        <f t="shared" si="433"/>
        <v>1692</v>
      </c>
      <c r="DM117" s="404">
        <f t="shared" si="434"/>
        <v>1573</v>
      </c>
      <c r="DN117" s="236">
        <f t="shared" si="435"/>
        <v>5.2546099290780139</v>
      </c>
      <c r="DO117" s="237">
        <f t="shared" si="436"/>
        <v>5.1068658614113165</v>
      </c>
      <c r="DP117" s="500">
        <f t="shared" si="437"/>
        <v>8890.7999999999993</v>
      </c>
      <c r="DQ117" s="404">
        <f t="shared" si="438"/>
        <v>8033.1000000000013</v>
      </c>
      <c r="DR117" s="500">
        <f t="shared" si="439"/>
        <v>139.54036643026004</v>
      </c>
      <c r="DS117" s="404">
        <f t="shared" si="440"/>
        <v>136.70247933884298</v>
      </c>
      <c r="DT117" s="500">
        <f t="shared" si="441"/>
        <v>236102.3</v>
      </c>
      <c r="DU117" s="404">
        <f t="shared" si="442"/>
        <v>215033</v>
      </c>
      <c r="DV117" s="565">
        <v>726</v>
      </c>
      <c r="DW117" s="820">
        <v>700</v>
      </c>
      <c r="DX117" s="500">
        <f t="shared" si="443"/>
        <v>726</v>
      </c>
      <c r="DY117" s="404">
        <f t="shared" si="444"/>
        <v>700</v>
      </c>
      <c r="DZ117" s="565">
        <v>246</v>
      </c>
      <c r="EA117" s="820">
        <v>244</v>
      </c>
      <c r="EB117" s="500">
        <f t="shared" si="445"/>
        <v>246</v>
      </c>
      <c r="EC117" s="404">
        <f t="shared" si="446"/>
        <v>244</v>
      </c>
      <c r="ED117" s="565"/>
      <c r="EE117" s="582"/>
      <c r="EF117" s="500">
        <f t="shared" si="447"/>
        <v>0</v>
      </c>
      <c r="EG117" s="404">
        <f t="shared" si="448"/>
        <v>0</v>
      </c>
      <c r="EH117" s="500">
        <f t="shared" si="449"/>
        <v>972</v>
      </c>
      <c r="EI117" s="404">
        <f t="shared" si="450"/>
        <v>944</v>
      </c>
      <c r="EJ117" s="500">
        <f t="shared" si="451"/>
        <v>972</v>
      </c>
      <c r="EK117" s="404">
        <f t="shared" si="452"/>
        <v>944</v>
      </c>
      <c r="EL117" s="564">
        <v>5.9</v>
      </c>
      <c r="EM117" s="821">
        <v>5.6</v>
      </c>
      <c r="EN117" s="500">
        <f t="shared" si="453"/>
        <v>4283.4000000000005</v>
      </c>
      <c r="EO117" s="404">
        <f t="shared" si="454"/>
        <v>3919.9999999999995</v>
      </c>
      <c r="EP117" s="564">
        <v>6.6</v>
      </c>
      <c r="EQ117" s="583">
        <v>6.8</v>
      </c>
      <c r="ER117" s="500">
        <f t="shared" si="455"/>
        <v>1623.6</v>
      </c>
      <c r="ES117" s="404">
        <f t="shared" si="456"/>
        <v>1659.2</v>
      </c>
      <c r="ET117" s="564"/>
      <c r="EU117" s="583"/>
      <c r="EV117" s="500">
        <f t="shared" si="457"/>
        <v>0</v>
      </c>
      <c r="EW117" s="404">
        <f t="shared" si="458"/>
        <v>0</v>
      </c>
      <c r="EX117" s="236">
        <f t="shared" si="459"/>
        <v>6.0771604938271606</v>
      </c>
      <c r="EY117" s="237">
        <f t="shared" si="460"/>
        <v>5.9101694915254237</v>
      </c>
      <c r="EZ117" s="500">
        <f t="shared" si="461"/>
        <v>5907</v>
      </c>
      <c r="FA117" s="404">
        <f t="shared" si="462"/>
        <v>5579.2</v>
      </c>
      <c r="FB117" s="565">
        <v>86</v>
      </c>
      <c r="FC117" s="821">
        <v>83.5</v>
      </c>
      <c r="FD117" s="500">
        <f t="shared" si="463"/>
        <v>62436</v>
      </c>
      <c r="FE117" s="404">
        <f t="shared" si="464"/>
        <v>58450</v>
      </c>
      <c r="FF117" s="565">
        <v>75.900000000000006</v>
      </c>
      <c r="FG117" s="821">
        <v>78.099999999999994</v>
      </c>
      <c r="FH117" s="500">
        <f t="shared" si="465"/>
        <v>18671.400000000001</v>
      </c>
      <c r="FI117" s="404">
        <f t="shared" si="466"/>
        <v>19056.399999999998</v>
      </c>
      <c r="FJ117" s="565"/>
      <c r="FK117" s="583"/>
      <c r="FL117" s="500">
        <f t="shared" si="467"/>
        <v>0</v>
      </c>
      <c r="FM117" s="404">
        <f t="shared" si="468"/>
        <v>0</v>
      </c>
      <c r="FN117" s="500">
        <f t="shared" si="469"/>
        <v>83.443827160493825</v>
      </c>
      <c r="FO117" s="404">
        <f t="shared" si="470"/>
        <v>82.104237288135593</v>
      </c>
      <c r="FP117" s="500">
        <f t="shared" si="471"/>
        <v>81107.399999999994</v>
      </c>
      <c r="FQ117" s="404">
        <f t="shared" si="472"/>
        <v>77506.399999999994</v>
      </c>
      <c r="FR117" s="565">
        <v>108</v>
      </c>
      <c r="FS117" s="814">
        <v>151</v>
      </c>
      <c r="FT117" s="500">
        <f t="shared" si="473"/>
        <v>108</v>
      </c>
      <c r="FU117" s="404">
        <f t="shared" si="474"/>
        <v>151</v>
      </c>
      <c r="FV117" s="564">
        <v>7</v>
      </c>
      <c r="FW117" s="822">
        <v>7.4</v>
      </c>
      <c r="FX117" s="500">
        <f t="shared" si="475"/>
        <v>756</v>
      </c>
      <c r="FY117" s="404">
        <f t="shared" si="476"/>
        <v>1117.4000000000001</v>
      </c>
      <c r="FZ117" s="564">
        <v>85.5</v>
      </c>
      <c r="GA117" s="822">
        <v>107.1</v>
      </c>
      <c r="GB117" s="500">
        <f t="shared" si="477"/>
        <v>9234</v>
      </c>
      <c r="GC117" s="404">
        <f t="shared" si="478"/>
        <v>16172.099999999999</v>
      </c>
      <c r="GD117" s="510">
        <f t="shared" si="479"/>
        <v>2329</v>
      </c>
      <c r="GE117" s="404">
        <f t="shared" si="480"/>
        <v>2215</v>
      </c>
      <c r="GF117" s="500">
        <f t="shared" si="481"/>
        <v>2329</v>
      </c>
      <c r="GG117" s="404">
        <f t="shared" si="482"/>
        <v>2215</v>
      </c>
      <c r="GH117" s="500">
        <f t="shared" si="483"/>
        <v>12624.100000000002</v>
      </c>
      <c r="GI117" s="404">
        <f t="shared" si="484"/>
        <v>11621.6</v>
      </c>
      <c r="GJ117" s="500">
        <f t="shared" si="485"/>
        <v>286131</v>
      </c>
      <c r="GK117" s="404">
        <f t="shared" si="486"/>
        <v>265312.59999999998</v>
      </c>
      <c r="GL117" s="510">
        <f t="shared" si="487"/>
        <v>335</v>
      </c>
      <c r="GM117" s="404">
        <f t="shared" si="488"/>
        <v>302</v>
      </c>
      <c r="GN117" s="500">
        <f t="shared" si="489"/>
        <v>335</v>
      </c>
      <c r="GO117" s="404">
        <f t="shared" si="490"/>
        <v>302</v>
      </c>
      <c r="GP117" s="500">
        <f t="shared" si="491"/>
        <v>2173.6999999999998</v>
      </c>
      <c r="GQ117" s="404">
        <f t="shared" si="492"/>
        <v>1990.7</v>
      </c>
      <c r="GR117" s="500">
        <f t="shared" si="493"/>
        <v>31078.7</v>
      </c>
      <c r="GS117" s="404">
        <f t="shared" si="494"/>
        <v>27226.799999999999</v>
      </c>
      <c r="GT117" s="510">
        <f t="shared" si="495"/>
        <v>2664</v>
      </c>
      <c r="GU117" s="404">
        <f t="shared" si="496"/>
        <v>2517</v>
      </c>
      <c r="GV117" s="500">
        <f t="shared" si="497"/>
        <v>2664</v>
      </c>
      <c r="GW117" s="404">
        <f t="shared" si="498"/>
        <v>2517</v>
      </c>
      <c r="GX117" s="500">
        <f t="shared" si="499"/>
        <v>14797.800000000003</v>
      </c>
      <c r="GY117" s="404">
        <f t="shared" si="500"/>
        <v>13612.300000000001</v>
      </c>
      <c r="GZ117" s="500">
        <f t="shared" si="501"/>
        <v>317209.7</v>
      </c>
      <c r="HA117" s="404">
        <f t="shared" si="502"/>
        <v>292539.39999999997</v>
      </c>
      <c r="HB117" s="510">
        <f t="shared" si="503"/>
        <v>0</v>
      </c>
      <c r="HC117" s="404">
        <f t="shared" si="504"/>
        <v>0</v>
      </c>
      <c r="HD117" s="500">
        <f t="shared" si="505"/>
        <v>0</v>
      </c>
      <c r="HE117" s="404">
        <f t="shared" si="506"/>
        <v>0</v>
      </c>
      <c r="HF117" s="500" t="str">
        <f t="shared" si="507"/>
        <v/>
      </c>
      <c r="HG117" s="404" t="str">
        <f t="shared" si="508"/>
        <v/>
      </c>
      <c r="HH117" s="500" t="str">
        <f t="shared" si="509"/>
        <v/>
      </c>
      <c r="HI117" s="404" t="str">
        <f t="shared" si="510"/>
        <v/>
      </c>
      <c r="HJ117" s="510">
        <f t="shared" si="511"/>
        <v>15553.8</v>
      </c>
      <c r="HK117" s="404">
        <f t="shared" si="512"/>
        <v>14729.7</v>
      </c>
      <c r="HL117" s="500">
        <f t="shared" si="513"/>
        <v>326443.69999999995</v>
      </c>
      <c r="HM117" s="404">
        <f t="shared" si="514"/>
        <v>308711.5</v>
      </c>
    </row>
    <row r="118" spans="1:221">
      <c r="A118" s="602" t="s">
        <v>546</v>
      </c>
      <c r="B118" s="608" t="s">
        <v>815</v>
      </c>
      <c r="C118" s="604"/>
      <c r="D118" s="605">
        <v>157058</v>
      </c>
      <c r="E118" s="606">
        <v>4</v>
      </c>
      <c r="F118" s="422">
        <v>272</v>
      </c>
      <c r="G118" s="607">
        <v>270</v>
      </c>
      <c r="H118" s="422"/>
      <c r="I118" s="595"/>
      <c r="J118" s="500">
        <f t="shared" si="365"/>
        <v>272</v>
      </c>
      <c r="K118" s="404">
        <f t="shared" si="366"/>
        <v>270</v>
      </c>
      <c r="L118" s="422"/>
      <c r="M118" s="595"/>
      <c r="N118" s="500">
        <f t="shared" si="367"/>
        <v>267</v>
      </c>
      <c r="O118" s="404">
        <f t="shared" si="368"/>
        <v>264</v>
      </c>
      <c r="P118" s="500">
        <f t="shared" si="369"/>
        <v>267</v>
      </c>
      <c r="Q118" s="404">
        <f t="shared" si="370"/>
        <v>264</v>
      </c>
      <c r="R118" s="422">
        <v>8</v>
      </c>
      <c r="S118" s="595">
        <v>11</v>
      </c>
      <c r="T118" s="500">
        <f t="shared" si="371"/>
        <v>8</v>
      </c>
      <c r="U118" s="404">
        <f t="shared" si="372"/>
        <v>11</v>
      </c>
      <c r="V118" s="422">
        <v>1</v>
      </c>
      <c r="W118" s="595"/>
      <c r="X118" s="500">
        <f t="shared" si="373"/>
        <v>1</v>
      </c>
      <c r="Y118" s="404">
        <f t="shared" si="374"/>
        <v>0</v>
      </c>
      <c r="Z118" s="422"/>
      <c r="AA118" s="595"/>
      <c r="AB118" s="500">
        <f t="shared" si="375"/>
        <v>0</v>
      </c>
      <c r="AC118" s="404">
        <f t="shared" si="376"/>
        <v>0</v>
      </c>
      <c r="AD118" s="500">
        <f t="shared" si="377"/>
        <v>9</v>
      </c>
      <c r="AE118" s="404">
        <f t="shared" si="378"/>
        <v>11</v>
      </c>
      <c r="AF118" s="500">
        <f t="shared" si="379"/>
        <v>9</v>
      </c>
      <c r="AG118" s="404">
        <f t="shared" si="380"/>
        <v>11</v>
      </c>
      <c r="AH118" s="564">
        <v>5.0999999999999996</v>
      </c>
      <c r="AI118" s="580">
        <v>5</v>
      </c>
      <c r="AJ118" s="500">
        <f t="shared" si="381"/>
        <v>40.799999999999997</v>
      </c>
      <c r="AK118" s="404">
        <f t="shared" si="382"/>
        <v>55</v>
      </c>
      <c r="AL118" s="564">
        <v>5</v>
      </c>
      <c r="AM118" s="580"/>
      <c r="AN118" s="500">
        <f t="shared" si="383"/>
        <v>5</v>
      </c>
      <c r="AO118" s="404">
        <f t="shared" si="384"/>
        <v>0</v>
      </c>
      <c r="AP118" s="564"/>
      <c r="AQ118" s="580"/>
      <c r="AR118" s="500">
        <f t="shared" si="385"/>
        <v>0</v>
      </c>
      <c r="AS118" s="404">
        <f t="shared" si="386"/>
        <v>0</v>
      </c>
      <c r="AT118" s="236">
        <f t="shared" si="387"/>
        <v>5.0888888888888886</v>
      </c>
      <c r="AU118" s="237">
        <f t="shared" si="388"/>
        <v>5</v>
      </c>
      <c r="AV118" s="500">
        <f t="shared" si="389"/>
        <v>45.8</v>
      </c>
      <c r="AW118" s="404">
        <f t="shared" si="390"/>
        <v>55</v>
      </c>
      <c r="AX118" s="422">
        <v>151.1</v>
      </c>
      <c r="AY118" s="595">
        <v>141.1</v>
      </c>
      <c r="AZ118" s="500">
        <f t="shared" si="391"/>
        <v>1208.8</v>
      </c>
      <c r="BA118" s="404">
        <f t="shared" si="392"/>
        <v>1552.1</v>
      </c>
      <c r="BB118" s="422">
        <v>108</v>
      </c>
      <c r="BC118" s="595"/>
      <c r="BD118" s="500">
        <f t="shared" si="393"/>
        <v>108</v>
      </c>
      <c r="BE118" s="404">
        <f t="shared" si="394"/>
        <v>0</v>
      </c>
      <c r="BF118" s="422"/>
      <c r="BG118" s="595"/>
      <c r="BH118" s="500">
        <f t="shared" si="395"/>
        <v>0</v>
      </c>
      <c r="BI118" s="404">
        <f t="shared" si="396"/>
        <v>0</v>
      </c>
      <c r="BJ118" s="500">
        <f t="shared" si="397"/>
        <v>146.3111111111111</v>
      </c>
      <c r="BK118" s="404">
        <f t="shared" si="398"/>
        <v>141.1</v>
      </c>
      <c r="BL118" s="500">
        <f t="shared" si="399"/>
        <v>1316.8</v>
      </c>
      <c r="BM118" s="404">
        <f t="shared" si="400"/>
        <v>1552.1</v>
      </c>
      <c r="BN118" s="422">
        <v>158</v>
      </c>
      <c r="BO118" s="595">
        <v>111</v>
      </c>
      <c r="BP118" s="500">
        <f t="shared" si="401"/>
        <v>158</v>
      </c>
      <c r="BQ118" s="404">
        <f t="shared" si="402"/>
        <v>111</v>
      </c>
      <c r="BR118" s="422">
        <v>4</v>
      </c>
      <c r="BS118" s="595"/>
      <c r="BT118" s="500">
        <f t="shared" si="403"/>
        <v>4</v>
      </c>
      <c r="BU118" s="404">
        <f t="shared" si="404"/>
        <v>0</v>
      </c>
      <c r="BV118" s="422"/>
      <c r="BW118" s="595"/>
      <c r="BX118" s="500">
        <f t="shared" si="405"/>
        <v>0</v>
      </c>
      <c r="BY118" s="404">
        <f t="shared" si="406"/>
        <v>0</v>
      </c>
      <c r="BZ118" s="500">
        <f t="shared" si="407"/>
        <v>162</v>
      </c>
      <c r="CA118" s="404">
        <f t="shared" si="408"/>
        <v>111</v>
      </c>
      <c r="CB118" s="500">
        <f t="shared" si="409"/>
        <v>162</v>
      </c>
      <c r="CC118" s="404">
        <f t="shared" si="410"/>
        <v>111</v>
      </c>
      <c r="CD118" s="564">
        <v>5.6</v>
      </c>
      <c r="CE118" s="581">
        <v>5.5</v>
      </c>
      <c r="CF118" s="500">
        <f t="shared" si="411"/>
        <v>884.8</v>
      </c>
      <c r="CG118" s="404">
        <f t="shared" si="412"/>
        <v>610.5</v>
      </c>
      <c r="CH118" s="564">
        <v>6.8</v>
      </c>
      <c r="CI118" s="581"/>
      <c r="CJ118" s="500">
        <f t="shared" si="413"/>
        <v>27.2</v>
      </c>
      <c r="CK118" s="404">
        <f t="shared" si="414"/>
        <v>0</v>
      </c>
      <c r="CL118" s="564"/>
      <c r="CM118" s="581"/>
      <c r="CN118" s="500">
        <f t="shared" si="415"/>
        <v>0</v>
      </c>
      <c r="CO118" s="404">
        <f t="shared" si="416"/>
        <v>0</v>
      </c>
      <c r="CP118" s="500">
        <f t="shared" si="417"/>
        <v>5.6296296296296298</v>
      </c>
      <c r="CQ118" s="237">
        <f t="shared" si="418"/>
        <v>5.5</v>
      </c>
      <c r="CR118" s="500">
        <f t="shared" si="419"/>
        <v>912</v>
      </c>
      <c r="CS118" s="404">
        <f t="shared" si="420"/>
        <v>610.5</v>
      </c>
      <c r="CT118" s="565">
        <v>154.4</v>
      </c>
      <c r="CU118" s="581">
        <v>150.19999999999999</v>
      </c>
      <c r="CV118" s="500">
        <f t="shared" si="421"/>
        <v>24395.200000000001</v>
      </c>
      <c r="CW118" s="404">
        <f t="shared" si="422"/>
        <v>16672.199999999997</v>
      </c>
      <c r="CX118" s="565">
        <v>117.3</v>
      </c>
      <c r="CY118" s="581"/>
      <c r="CZ118" s="500">
        <f t="shared" si="423"/>
        <v>469.2</v>
      </c>
      <c r="DA118" s="404">
        <f t="shared" si="424"/>
        <v>0</v>
      </c>
      <c r="DB118" s="565"/>
      <c r="DC118" s="581"/>
      <c r="DD118" s="500">
        <f t="shared" si="425"/>
        <v>0</v>
      </c>
      <c r="DE118" s="404">
        <f t="shared" si="426"/>
        <v>0</v>
      </c>
      <c r="DF118" s="500">
        <f t="shared" si="427"/>
        <v>153.48395061728397</v>
      </c>
      <c r="DG118" s="404">
        <f t="shared" si="428"/>
        <v>150.19999999999996</v>
      </c>
      <c r="DH118" s="500">
        <f t="shared" si="429"/>
        <v>24864.400000000001</v>
      </c>
      <c r="DI118" s="404">
        <f t="shared" si="430"/>
        <v>16672.199999999997</v>
      </c>
      <c r="DJ118" s="500">
        <f t="shared" si="431"/>
        <v>171</v>
      </c>
      <c r="DK118" s="404">
        <f t="shared" si="432"/>
        <v>122</v>
      </c>
      <c r="DL118" s="500">
        <f t="shared" si="433"/>
        <v>171</v>
      </c>
      <c r="DM118" s="404">
        <f t="shared" si="434"/>
        <v>122</v>
      </c>
      <c r="DN118" s="236">
        <f t="shared" si="435"/>
        <v>5.6011695906432744</v>
      </c>
      <c r="DO118" s="237">
        <f t="shared" si="436"/>
        <v>5.4549180327868854</v>
      </c>
      <c r="DP118" s="500">
        <f t="shared" si="437"/>
        <v>957.8</v>
      </c>
      <c r="DQ118" s="404">
        <f t="shared" si="438"/>
        <v>665.5</v>
      </c>
      <c r="DR118" s="500">
        <f t="shared" si="439"/>
        <v>153.10643274853803</v>
      </c>
      <c r="DS118" s="404">
        <f t="shared" si="440"/>
        <v>149.37950819672128</v>
      </c>
      <c r="DT118" s="500">
        <f t="shared" si="441"/>
        <v>26181.200000000001</v>
      </c>
      <c r="DU118" s="404">
        <f t="shared" si="442"/>
        <v>18224.299999999996</v>
      </c>
      <c r="DV118" s="565">
        <v>58</v>
      </c>
      <c r="DW118" s="820">
        <v>66</v>
      </c>
      <c r="DX118" s="500">
        <f t="shared" si="443"/>
        <v>58</v>
      </c>
      <c r="DY118" s="404">
        <f t="shared" si="444"/>
        <v>66</v>
      </c>
      <c r="DZ118" s="565">
        <v>21</v>
      </c>
      <c r="EA118" s="820">
        <v>33</v>
      </c>
      <c r="EB118" s="500">
        <f t="shared" si="445"/>
        <v>21</v>
      </c>
      <c r="EC118" s="404">
        <f t="shared" si="446"/>
        <v>33</v>
      </c>
      <c r="ED118" s="565"/>
      <c r="EE118" s="582"/>
      <c r="EF118" s="500">
        <f t="shared" si="447"/>
        <v>0</v>
      </c>
      <c r="EG118" s="404">
        <f t="shared" si="448"/>
        <v>0</v>
      </c>
      <c r="EH118" s="500">
        <f t="shared" si="449"/>
        <v>79</v>
      </c>
      <c r="EI118" s="404">
        <f t="shared" si="450"/>
        <v>99</v>
      </c>
      <c r="EJ118" s="500">
        <f t="shared" si="451"/>
        <v>79</v>
      </c>
      <c r="EK118" s="404">
        <f t="shared" si="452"/>
        <v>99</v>
      </c>
      <c r="EL118" s="564">
        <v>5.6</v>
      </c>
      <c r="EM118" s="821">
        <v>6.2</v>
      </c>
      <c r="EN118" s="500">
        <f t="shared" si="453"/>
        <v>324.79999999999995</v>
      </c>
      <c r="EO118" s="404">
        <f t="shared" si="454"/>
        <v>409.2</v>
      </c>
      <c r="EP118" s="564">
        <v>7.4</v>
      </c>
      <c r="EQ118" s="821">
        <v>6.9</v>
      </c>
      <c r="ER118" s="500">
        <f t="shared" si="455"/>
        <v>155.4</v>
      </c>
      <c r="ES118" s="404">
        <f t="shared" si="456"/>
        <v>227.70000000000002</v>
      </c>
      <c r="ET118" s="564"/>
      <c r="EU118" s="583"/>
      <c r="EV118" s="500">
        <f t="shared" si="457"/>
        <v>0</v>
      </c>
      <c r="EW118" s="404">
        <f t="shared" si="458"/>
        <v>0</v>
      </c>
      <c r="EX118" s="236">
        <f t="shared" si="459"/>
        <v>6.0784810126582274</v>
      </c>
      <c r="EY118" s="237">
        <f t="shared" si="460"/>
        <v>6.4333333333333327</v>
      </c>
      <c r="EZ118" s="500">
        <f t="shared" si="461"/>
        <v>480.2</v>
      </c>
      <c r="FA118" s="404">
        <f t="shared" si="462"/>
        <v>636.9</v>
      </c>
      <c r="FB118" s="565">
        <v>93.5</v>
      </c>
      <c r="FC118" s="821">
        <v>90.3</v>
      </c>
      <c r="FD118" s="500">
        <f t="shared" si="463"/>
        <v>5423</v>
      </c>
      <c r="FE118" s="404">
        <f t="shared" si="464"/>
        <v>5959.8</v>
      </c>
      <c r="FF118" s="565">
        <v>75.3</v>
      </c>
      <c r="FG118" s="821">
        <v>73.8</v>
      </c>
      <c r="FH118" s="500">
        <f t="shared" si="465"/>
        <v>1581.3</v>
      </c>
      <c r="FI118" s="404">
        <f t="shared" si="466"/>
        <v>2435.4</v>
      </c>
      <c r="FJ118" s="565"/>
      <c r="FK118" s="583"/>
      <c r="FL118" s="500">
        <f t="shared" si="467"/>
        <v>0</v>
      </c>
      <c r="FM118" s="404">
        <f t="shared" si="468"/>
        <v>0</v>
      </c>
      <c r="FN118" s="500">
        <f t="shared" si="469"/>
        <v>88.662025316455697</v>
      </c>
      <c r="FO118" s="404">
        <f t="shared" si="470"/>
        <v>84.800000000000011</v>
      </c>
      <c r="FP118" s="500">
        <f t="shared" si="471"/>
        <v>7004.3</v>
      </c>
      <c r="FQ118" s="404">
        <f t="shared" si="472"/>
        <v>8395.2000000000007</v>
      </c>
      <c r="FR118" s="565">
        <v>17</v>
      </c>
      <c r="FS118" s="814">
        <v>43</v>
      </c>
      <c r="FT118" s="500">
        <f t="shared" si="473"/>
        <v>17</v>
      </c>
      <c r="FU118" s="404">
        <f t="shared" si="474"/>
        <v>43</v>
      </c>
      <c r="FV118" s="564">
        <v>7.8</v>
      </c>
      <c r="FW118" s="822">
        <v>7.3</v>
      </c>
      <c r="FX118" s="500">
        <f t="shared" si="475"/>
        <v>132.6</v>
      </c>
      <c r="FY118" s="404">
        <f t="shared" si="476"/>
        <v>313.89999999999998</v>
      </c>
      <c r="FZ118" s="564">
        <v>81.400000000000006</v>
      </c>
      <c r="GA118" s="822">
        <v>116.6</v>
      </c>
      <c r="GB118" s="500">
        <f t="shared" si="477"/>
        <v>1383.8000000000002</v>
      </c>
      <c r="GC118" s="404">
        <f t="shared" si="478"/>
        <v>5013.8</v>
      </c>
      <c r="GD118" s="510">
        <f t="shared" si="479"/>
        <v>224</v>
      </c>
      <c r="GE118" s="404">
        <f t="shared" si="480"/>
        <v>188</v>
      </c>
      <c r="GF118" s="500">
        <f t="shared" si="481"/>
        <v>224</v>
      </c>
      <c r="GG118" s="404">
        <f t="shared" si="482"/>
        <v>188</v>
      </c>
      <c r="GH118" s="500">
        <f t="shared" si="483"/>
        <v>1250.3999999999999</v>
      </c>
      <c r="GI118" s="404">
        <f t="shared" si="484"/>
        <v>1074.7</v>
      </c>
      <c r="GJ118" s="500">
        <f t="shared" si="485"/>
        <v>31027</v>
      </c>
      <c r="GK118" s="404">
        <f t="shared" si="486"/>
        <v>24184.099999999995</v>
      </c>
      <c r="GL118" s="510">
        <f t="shared" si="487"/>
        <v>26</v>
      </c>
      <c r="GM118" s="404">
        <f t="shared" si="488"/>
        <v>33</v>
      </c>
      <c r="GN118" s="500">
        <f t="shared" si="489"/>
        <v>26</v>
      </c>
      <c r="GO118" s="404">
        <f t="shared" si="490"/>
        <v>33</v>
      </c>
      <c r="GP118" s="500">
        <f t="shared" si="491"/>
        <v>187.60000000000002</v>
      </c>
      <c r="GQ118" s="404">
        <f t="shared" si="492"/>
        <v>227.70000000000002</v>
      </c>
      <c r="GR118" s="500">
        <f t="shared" si="493"/>
        <v>2158.5</v>
      </c>
      <c r="GS118" s="404">
        <f t="shared" si="494"/>
        <v>2435.4</v>
      </c>
      <c r="GT118" s="510">
        <f t="shared" si="495"/>
        <v>250</v>
      </c>
      <c r="GU118" s="404">
        <f t="shared" si="496"/>
        <v>221</v>
      </c>
      <c r="GV118" s="500">
        <f t="shared" si="497"/>
        <v>250</v>
      </c>
      <c r="GW118" s="404">
        <f t="shared" si="498"/>
        <v>221</v>
      </c>
      <c r="GX118" s="500">
        <f t="shared" si="499"/>
        <v>1438</v>
      </c>
      <c r="GY118" s="404">
        <f t="shared" si="500"/>
        <v>1302.4000000000001</v>
      </c>
      <c r="GZ118" s="500">
        <f t="shared" si="501"/>
        <v>33185.5</v>
      </c>
      <c r="HA118" s="404">
        <f t="shared" si="502"/>
        <v>26619.499999999996</v>
      </c>
      <c r="HB118" s="510">
        <f t="shared" si="503"/>
        <v>0</v>
      </c>
      <c r="HC118" s="404">
        <f t="shared" si="504"/>
        <v>0</v>
      </c>
      <c r="HD118" s="500">
        <f t="shared" si="505"/>
        <v>0</v>
      </c>
      <c r="HE118" s="404">
        <f t="shared" si="506"/>
        <v>0</v>
      </c>
      <c r="HF118" s="500" t="str">
        <f t="shared" si="507"/>
        <v/>
      </c>
      <c r="HG118" s="404" t="str">
        <f t="shared" si="508"/>
        <v/>
      </c>
      <c r="HH118" s="500" t="str">
        <f t="shared" si="509"/>
        <v/>
      </c>
      <c r="HI118" s="404" t="str">
        <f t="shared" si="510"/>
        <v/>
      </c>
      <c r="HJ118" s="510">
        <f t="shared" si="511"/>
        <v>1570.6</v>
      </c>
      <c r="HK118" s="404">
        <f t="shared" si="512"/>
        <v>1616.3000000000002</v>
      </c>
      <c r="HL118" s="500">
        <f t="shared" si="513"/>
        <v>34569.300000000003</v>
      </c>
      <c r="HM118" s="404">
        <f t="shared" si="514"/>
        <v>31633.299999999996</v>
      </c>
    </row>
    <row r="119" spans="1:221">
      <c r="A119" s="602" t="s">
        <v>546</v>
      </c>
      <c r="B119" s="603" t="s">
        <v>816</v>
      </c>
      <c r="C119" s="610"/>
      <c r="D119" s="611">
        <v>157173</v>
      </c>
      <c r="E119" s="612">
        <v>8</v>
      </c>
      <c r="F119" s="422">
        <v>1348</v>
      </c>
      <c r="G119" s="613">
        <v>1287</v>
      </c>
      <c r="H119" s="422"/>
      <c r="I119" s="595"/>
      <c r="J119" s="500">
        <f t="shared" si="365"/>
        <v>1348</v>
      </c>
      <c r="K119" s="404">
        <f t="shared" si="366"/>
        <v>1287</v>
      </c>
      <c r="L119" s="422"/>
      <c r="M119" s="595"/>
      <c r="N119" s="500">
        <f t="shared" si="367"/>
        <v>1347</v>
      </c>
      <c r="O119" s="404">
        <f t="shared" si="368"/>
        <v>1183</v>
      </c>
      <c r="P119" s="500">
        <f t="shared" si="369"/>
        <v>1347</v>
      </c>
      <c r="Q119" s="404">
        <f t="shared" si="370"/>
        <v>1183</v>
      </c>
      <c r="R119" s="422">
        <v>115</v>
      </c>
      <c r="S119" s="595">
        <v>95</v>
      </c>
      <c r="T119" s="500">
        <f t="shared" si="371"/>
        <v>115</v>
      </c>
      <c r="U119" s="404">
        <f t="shared" si="372"/>
        <v>95</v>
      </c>
      <c r="V119" s="422">
        <v>24</v>
      </c>
      <c r="W119" s="595">
        <v>16</v>
      </c>
      <c r="X119" s="500">
        <f t="shared" si="373"/>
        <v>24</v>
      </c>
      <c r="Y119" s="404">
        <f t="shared" si="374"/>
        <v>16</v>
      </c>
      <c r="Z119" s="422"/>
      <c r="AA119" s="595"/>
      <c r="AB119" s="500">
        <f t="shared" si="375"/>
        <v>0</v>
      </c>
      <c r="AC119" s="404">
        <f t="shared" si="376"/>
        <v>0</v>
      </c>
      <c r="AD119" s="500">
        <f t="shared" si="377"/>
        <v>139</v>
      </c>
      <c r="AE119" s="404">
        <f t="shared" si="378"/>
        <v>111</v>
      </c>
      <c r="AF119" s="500">
        <f t="shared" si="379"/>
        <v>139</v>
      </c>
      <c r="AG119" s="404">
        <f t="shared" si="380"/>
        <v>111</v>
      </c>
      <c r="AH119" s="564">
        <v>3.6</v>
      </c>
      <c r="AI119" s="580">
        <v>4.0999999999999996</v>
      </c>
      <c r="AJ119" s="500">
        <f t="shared" si="381"/>
        <v>414</v>
      </c>
      <c r="AK119" s="404">
        <f t="shared" si="382"/>
        <v>389.49999999999994</v>
      </c>
      <c r="AL119" s="564">
        <v>5</v>
      </c>
      <c r="AM119" s="580">
        <v>4.7</v>
      </c>
      <c r="AN119" s="500">
        <f t="shared" si="383"/>
        <v>120</v>
      </c>
      <c r="AO119" s="404">
        <f t="shared" si="384"/>
        <v>75.2</v>
      </c>
      <c r="AP119" s="564"/>
      <c r="AQ119" s="580"/>
      <c r="AR119" s="500">
        <f t="shared" si="385"/>
        <v>0</v>
      </c>
      <c r="AS119" s="404">
        <f t="shared" si="386"/>
        <v>0</v>
      </c>
      <c r="AT119" s="236">
        <f t="shared" si="387"/>
        <v>3.8417266187050361</v>
      </c>
      <c r="AU119" s="237">
        <f t="shared" si="388"/>
        <v>4.1864864864864861</v>
      </c>
      <c r="AV119" s="500">
        <f t="shared" si="389"/>
        <v>534</v>
      </c>
      <c r="AW119" s="404">
        <f t="shared" si="390"/>
        <v>464.7</v>
      </c>
      <c r="AX119" s="422">
        <v>77.599999999999994</v>
      </c>
      <c r="AY119" s="595">
        <v>76.599999999999994</v>
      </c>
      <c r="AZ119" s="500">
        <f t="shared" si="391"/>
        <v>8924</v>
      </c>
      <c r="BA119" s="404">
        <f t="shared" si="392"/>
        <v>7276.9999999999991</v>
      </c>
      <c r="BB119" s="422">
        <v>84.5</v>
      </c>
      <c r="BC119" s="595">
        <v>79.3</v>
      </c>
      <c r="BD119" s="500">
        <f t="shared" si="393"/>
        <v>2028</v>
      </c>
      <c r="BE119" s="404">
        <f t="shared" si="394"/>
        <v>1268.8</v>
      </c>
      <c r="BF119" s="422"/>
      <c r="BG119" s="595"/>
      <c r="BH119" s="500">
        <f t="shared" si="395"/>
        <v>0</v>
      </c>
      <c r="BI119" s="404">
        <f t="shared" si="396"/>
        <v>0</v>
      </c>
      <c r="BJ119" s="500">
        <f t="shared" si="397"/>
        <v>78.791366906474821</v>
      </c>
      <c r="BK119" s="404">
        <f t="shared" si="398"/>
        <v>76.989189189189176</v>
      </c>
      <c r="BL119" s="500">
        <f t="shared" si="399"/>
        <v>10952</v>
      </c>
      <c r="BM119" s="404">
        <f t="shared" si="400"/>
        <v>8545.7999999999993</v>
      </c>
      <c r="BN119" s="422">
        <v>420</v>
      </c>
      <c r="BO119" s="595">
        <v>312</v>
      </c>
      <c r="BP119" s="500">
        <f t="shared" si="401"/>
        <v>420</v>
      </c>
      <c r="BQ119" s="404">
        <f t="shared" si="402"/>
        <v>312</v>
      </c>
      <c r="BR119" s="422">
        <v>220</v>
      </c>
      <c r="BS119" s="595">
        <v>130</v>
      </c>
      <c r="BT119" s="500">
        <f t="shared" si="403"/>
        <v>220</v>
      </c>
      <c r="BU119" s="404">
        <f t="shared" si="404"/>
        <v>130</v>
      </c>
      <c r="BV119" s="422"/>
      <c r="BW119" s="595"/>
      <c r="BX119" s="500">
        <f t="shared" si="405"/>
        <v>0</v>
      </c>
      <c r="BY119" s="404">
        <f t="shared" si="406"/>
        <v>0</v>
      </c>
      <c r="BZ119" s="500">
        <f t="shared" si="407"/>
        <v>640</v>
      </c>
      <c r="CA119" s="404">
        <f t="shared" si="408"/>
        <v>442</v>
      </c>
      <c r="CB119" s="500">
        <f t="shared" si="409"/>
        <v>640</v>
      </c>
      <c r="CC119" s="404">
        <f t="shared" si="410"/>
        <v>442</v>
      </c>
      <c r="CD119" s="564">
        <v>5</v>
      </c>
      <c r="CE119" s="581">
        <v>4.5999999999999996</v>
      </c>
      <c r="CF119" s="500">
        <f t="shared" si="411"/>
        <v>2100</v>
      </c>
      <c r="CG119" s="404">
        <f t="shared" si="412"/>
        <v>1435.1999999999998</v>
      </c>
      <c r="CH119" s="564">
        <v>5.8</v>
      </c>
      <c r="CI119" s="581">
        <v>5.6</v>
      </c>
      <c r="CJ119" s="500">
        <f t="shared" si="413"/>
        <v>1276</v>
      </c>
      <c r="CK119" s="404">
        <f t="shared" si="414"/>
        <v>728</v>
      </c>
      <c r="CL119" s="564"/>
      <c r="CM119" s="581"/>
      <c r="CN119" s="500">
        <f t="shared" si="415"/>
        <v>0</v>
      </c>
      <c r="CO119" s="404">
        <f t="shared" si="416"/>
        <v>0</v>
      </c>
      <c r="CP119" s="500">
        <f t="shared" si="417"/>
        <v>5.2750000000000004</v>
      </c>
      <c r="CQ119" s="237">
        <f t="shared" si="418"/>
        <v>4.894117647058823</v>
      </c>
      <c r="CR119" s="500">
        <f t="shared" si="419"/>
        <v>3376</v>
      </c>
      <c r="CS119" s="404">
        <f t="shared" si="420"/>
        <v>2163.1999999999998</v>
      </c>
      <c r="CT119" s="565">
        <v>91.7</v>
      </c>
      <c r="CU119" s="581">
        <v>83.4</v>
      </c>
      <c r="CV119" s="500">
        <f t="shared" si="421"/>
        <v>38514</v>
      </c>
      <c r="CW119" s="404">
        <f t="shared" si="422"/>
        <v>26020.800000000003</v>
      </c>
      <c r="CX119" s="565">
        <v>87.7</v>
      </c>
      <c r="CY119" s="581">
        <v>88.3</v>
      </c>
      <c r="CZ119" s="500">
        <f t="shared" si="423"/>
        <v>19294</v>
      </c>
      <c r="DA119" s="404">
        <f t="shared" si="424"/>
        <v>11479</v>
      </c>
      <c r="DB119" s="565"/>
      <c r="DC119" s="581"/>
      <c r="DD119" s="500">
        <f t="shared" si="425"/>
        <v>0</v>
      </c>
      <c r="DE119" s="404">
        <f t="shared" si="426"/>
        <v>0</v>
      </c>
      <c r="DF119" s="500">
        <f t="shared" si="427"/>
        <v>90.325000000000003</v>
      </c>
      <c r="DG119" s="404">
        <f t="shared" si="428"/>
        <v>84.841176470588238</v>
      </c>
      <c r="DH119" s="500">
        <f t="shared" si="429"/>
        <v>57808</v>
      </c>
      <c r="DI119" s="404">
        <f t="shared" si="430"/>
        <v>37499.800000000003</v>
      </c>
      <c r="DJ119" s="500">
        <f t="shared" si="431"/>
        <v>779</v>
      </c>
      <c r="DK119" s="404">
        <f t="shared" si="432"/>
        <v>553</v>
      </c>
      <c r="DL119" s="500">
        <f t="shared" si="433"/>
        <v>779</v>
      </c>
      <c r="DM119" s="404">
        <f t="shared" si="434"/>
        <v>553</v>
      </c>
      <c r="DN119" s="236">
        <f t="shared" si="435"/>
        <v>5.019255455712452</v>
      </c>
      <c r="DO119" s="237">
        <f t="shared" si="436"/>
        <v>4.7520795660036157</v>
      </c>
      <c r="DP119" s="500">
        <f t="shared" si="437"/>
        <v>3910</v>
      </c>
      <c r="DQ119" s="404">
        <f t="shared" si="438"/>
        <v>2627.8999999999996</v>
      </c>
      <c r="DR119" s="500">
        <f t="shared" si="439"/>
        <v>88.267008985879329</v>
      </c>
      <c r="DS119" s="404">
        <f t="shared" si="440"/>
        <v>83.265099457504533</v>
      </c>
      <c r="DT119" s="500">
        <f t="shared" si="441"/>
        <v>68760</v>
      </c>
      <c r="DU119" s="404">
        <f t="shared" si="442"/>
        <v>46045.600000000006</v>
      </c>
      <c r="DV119" s="565">
        <v>373</v>
      </c>
      <c r="DW119" s="582">
        <v>348</v>
      </c>
      <c r="DX119" s="500">
        <f t="shared" si="443"/>
        <v>373</v>
      </c>
      <c r="DY119" s="404">
        <f t="shared" si="444"/>
        <v>348</v>
      </c>
      <c r="DZ119" s="565">
        <v>130</v>
      </c>
      <c r="EA119" s="582">
        <v>114</v>
      </c>
      <c r="EB119" s="500">
        <f t="shared" si="445"/>
        <v>130</v>
      </c>
      <c r="EC119" s="404">
        <f t="shared" si="446"/>
        <v>114</v>
      </c>
      <c r="ED119" s="565"/>
      <c r="EE119" s="582"/>
      <c r="EF119" s="500">
        <f t="shared" si="447"/>
        <v>0</v>
      </c>
      <c r="EG119" s="404">
        <f t="shared" si="448"/>
        <v>0</v>
      </c>
      <c r="EH119" s="500">
        <f t="shared" si="449"/>
        <v>503</v>
      </c>
      <c r="EI119" s="404">
        <f t="shared" si="450"/>
        <v>462</v>
      </c>
      <c r="EJ119" s="500">
        <f t="shared" si="451"/>
        <v>503</v>
      </c>
      <c r="EK119" s="404">
        <f t="shared" si="452"/>
        <v>462</v>
      </c>
      <c r="EL119" s="564">
        <v>6.1</v>
      </c>
      <c r="EM119" s="583">
        <v>6.4</v>
      </c>
      <c r="EN119" s="500">
        <f t="shared" si="453"/>
        <v>2275.2999999999997</v>
      </c>
      <c r="EO119" s="404">
        <f t="shared" si="454"/>
        <v>2227.2000000000003</v>
      </c>
      <c r="EP119" s="564">
        <v>5.9</v>
      </c>
      <c r="EQ119" s="583">
        <v>5.4</v>
      </c>
      <c r="ER119" s="500">
        <f t="shared" si="455"/>
        <v>767</v>
      </c>
      <c r="ES119" s="404">
        <f t="shared" si="456"/>
        <v>615.6</v>
      </c>
      <c r="ET119" s="564"/>
      <c r="EU119" s="583"/>
      <c r="EV119" s="500">
        <f t="shared" si="457"/>
        <v>0</v>
      </c>
      <c r="EW119" s="404">
        <f t="shared" si="458"/>
        <v>0</v>
      </c>
      <c r="EX119" s="236">
        <f t="shared" si="459"/>
        <v>6.0483101391650091</v>
      </c>
      <c r="EY119" s="237">
        <f t="shared" si="460"/>
        <v>6.1532467532467541</v>
      </c>
      <c r="EZ119" s="500">
        <f t="shared" si="461"/>
        <v>3042.2999999999997</v>
      </c>
      <c r="FA119" s="404">
        <f t="shared" si="462"/>
        <v>2842.8</v>
      </c>
      <c r="FB119" s="565">
        <v>63.8</v>
      </c>
      <c r="FC119" s="583">
        <v>59.7</v>
      </c>
      <c r="FD119" s="500">
        <f t="shared" si="463"/>
        <v>23797.399999999998</v>
      </c>
      <c r="FE119" s="404">
        <f t="shared" si="464"/>
        <v>20775.600000000002</v>
      </c>
      <c r="FF119" s="565">
        <v>63.2</v>
      </c>
      <c r="FG119" s="583">
        <v>58.7</v>
      </c>
      <c r="FH119" s="500">
        <f t="shared" si="465"/>
        <v>8216</v>
      </c>
      <c r="FI119" s="404">
        <f t="shared" si="466"/>
        <v>6691.8</v>
      </c>
      <c r="FJ119" s="565"/>
      <c r="FK119" s="583"/>
      <c r="FL119" s="500">
        <f t="shared" si="467"/>
        <v>0</v>
      </c>
      <c r="FM119" s="404">
        <f t="shared" si="468"/>
        <v>0</v>
      </c>
      <c r="FN119" s="500">
        <f t="shared" si="469"/>
        <v>63.644930417495026</v>
      </c>
      <c r="FO119" s="404">
        <f t="shared" si="470"/>
        <v>59.453246753246759</v>
      </c>
      <c r="FP119" s="500">
        <f t="shared" si="471"/>
        <v>32013.399999999998</v>
      </c>
      <c r="FQ119" s="404">
        <f t="shared" si="472"/>
        <v>27467.4</v>
      </c>
      <c r="FR119" s="565">
        <v>65</v>
      </c>
      <c r="FS119" s="423">
        <v>168</v>
      </c>
      <c r="FT119" s="500">
        <f t="shared" si="473"/>
        <v>65</v>
      </c>
      <c r="FU119" s="404">
        <f t="shared" si="474"/>
        <v>168</v>
      </c>
      <c r="FV119" s="564">
        <v>7.3</v>
      </c>
      <c r="FW119" s="584">
        <v>6.4</v>
      </c>
      <c r="FX119" s="500">
        <f t="shared" si="475"/>
        <v>474.5</v>
      </c>
      <c r="FY119" s="404">
        <f t="shared" si="476"/>
        <v>1075.2</v>
      </c>
      <c r="FZ119" s="564">
        <v>72</v>
      </c>
      <c r="GA119" s="584">
        <v>79.8</v>
      </c>
      <c r="GB119" s="500">
        <f t="shared" si="477"/>
        <v>4680</v>
      </c>
      <c r="GC119" s="404">
        <f t="shared" si="478"/>
        <v>13406.4</v>
      </c>
      <c r="GD119" s="510">
        <f t="shared" si="479"/>
        <v>908</v>
      </c>
      <c r="GE119" s="404">
        <f t="shared" si="480"/>
        <v>755</v>
      </c>
      <c r="GF119" s="500">
        <f t="shared" si="481"/>
        <v>908</v>
      </c>
      <c r="GG119" s="404">
        <f t="shared" si="482"/>
        <v>755</v>
      </c>
      <c r="GH119" s="500">
        <f t="shared" si="483"/>
        <v>4789.2999999999993</v>
      </c>
      <c r="GI119" s="404">
        <f t="shared" si="484"/>
        <v>4051.9</v>
      </c>
      <c r="GJ119" s="500">
        <f t="shared" si="485"/>
        <v>71235.399999999994</v>
      </c>
      <c r="GK119" s="404">
        <f t="shared" si="486"/>
        <v>54073.400000000009</v>
      </c>
      <c r="GL119" s="510">
        <f t="shared" si="487"/>
        <v>374</v>
      </c>
      <c r="GM119" s="404">
        <f t="shared" si="488"/>
        <v>260</v>
      </c>
      <c r="GN119" s="500">
        <f t="shared" si="489"/>
        <v>374</v>
      </c>
      <c r="GO119" s="404">
        <f t="shared" si="490"/>
        <v>260</v>
      </c>
      <c r="GP119" s="500">
        <f t="shared" si="491"/>
        <v>2163</v>
      </c>
      <c r="GQ119" s="404">
        <f t="shared" si="492"/>
        <v>1418.8000000000002</v>
      </c>
      <c r="GR119" s="500">
        <f t="shared" si="493"/>
        <v>29538</v>
      </c>
      <c r="GS119" s="404">
        <f t="shared" si="494"/>
        <v>19439.599999999999</v>
      </c>
      <c r="GT119" s="510">
        <f t="shared" si="495"/>
        <v>1282</v>
      </c>
      <c r="GU119" s="404">
        <f t="shared" si="496"/>
        <v>1015</v>
      </c>
      <c r="GV119" s="500">
        <f t="shared" si="497"/>
        <v>1282</v>
      </c>
      <c r="GW119" s="404">
        <f t="shared" si="498"/>
        <v>1015</v>
      </c>
      <c r="GX119" s="500">
        <f t="shared" si="499"/>
        <v>6952.2999999999993</v>
      </c>
      <c r="GY119" s="404">
        <f t="shared" si="500"/>
        <v>5470.7000000000007</v>
      </c>
      <c r="GZ119" s="500">
        <f t="shared" si="501"/>
        <v>100773.4</v>
      </c>
      <c r="HA119" s="404">
        <f t="shared" si="502"/>
        <v>73513</v>
      </c>
      <c r="HB119" s="510">
        <f t="shared" si="503"/>
        <v>0</v>
      </c>
      <c r="HC119" s="404">
        <f t="shared" si="504"/>
        <v>0</v>
      </c>
      <c r="HD119" s="500">
        <f t="shared" si="505"/>
        <v>0</v>
      </c>
      <c r="HE119" s="404">
        <f t="shared" si="506"/>
        <v>0</v>
      </c>
      <c r="HF119" s="500" t="str">
        <f t="shared" si="507"/>
        <v/>
      </c>
      <c r="HG119" s="404" t="str">
        <f t="shared" si="508"/>
        <v/>
      </c>
      <c r="HH119" s="500" t="str">
        <f t="shared" si="509"/>
        <v/>
      </c>
      <c r="HI119" s="404" t="str">
        <f t="shared" si="510"/>
        <v/>
      </c>
      <c r="HJ119" s="510">
        <f t="shared" si="511"/>
        <v>7426.7999999999993</v>
      </c>
      <c r="HK119" s="404">
        <f t="shared" si="512"/>
        <v>6545.9</v>
      </c>
      <c r="HL119" s="500">
        <f t="shared" si="513"/>
        <v>105453.4</v>
      </c>
      <c r="HM119" s="404">
        <f t="shared" si="514"/>
        <v>86919.4</v>
      </c>
    </row>
    <row r="120" spans="1:221">
      <c r="A120" s="602" t="s">
        <v>546</v>
      </c>
      <c r="B120" s="603" t="s">
        <v>817</v>
      </c>
      <c r="C120" s="610"/>
      <c r="D120" s="611">
        <v>156921</v>
      </c>
      <c r="E120" s="612">
        <v>8</v>
      </c>
      <c r="F120" s="422">
        <v>1334</v>
      </c>
      <c r="G120" s="613">
        <v>1398</v>
      </c>
      <c r="H120" s="422"/>
      <c r="I120" s="595"/>
      <c r="J120" s="500">
        <f t="shared" si="365"/>
        <v>1334</v>
      </c>
      <c r="K120" s="404">
        <f t="shared" si="366"/>
        <v>1398</v>
      </c>
      <c r="L120" s="422"/>
      <c r="M120" s="595"/>
      <c r="N120" s="500">
        <f t="shared" si="367"/>
        <v>1333</v>
      </c>
      <c r="O120" s="404">
        <f t="shared" si="368"/>
        <v>1215</v>
      </c>
      <c r="P120" s="500">
        <f t="shared" si="369"/>
        <v>1333</v>
      </c>
      <c r="Q120" s="404">
        <f t="shared" si="370"/>
        <v>1215</v>
      </c>
      <c r="R120" s="422">
        <v>81</v>
      </c>
      <c r="S120" s="595">
        <v>42</v>
      </c>
      <c r="T120" s="500">
        <f t="shared" si="371"/>
        <v>81</v>
      </c>
      <c r="U120" s="404">
        <f t="shared" si="372"/>
        <v>42</v>
      </c>
      <c r="V120" s="422">
        <v>30</v>
      </c>
      <c r="W120" s="595">
        <v>25</v>
      </c>
      <c r="X120" s="500">
        <f t="shared" si="373"/>
        <v>30</v>
      </c>
      <c r="Y120" s="404">
        <f t="shared" si="374"/>
        <v>25</v>
      </c>
      <c r="Z120" s="422"/>
      <c r="AA120" s="595"/>
      <c r="AB120" s="500">
        <f t="shared" si="375"/>
        <v>0</v>
      </c>
      <c r="AC120" s="404">
        <f t="shared" si="376"/>
        <v>0</v>
      </c>
      <c r="AD120" s="500">
        <f t="shared" si="377"/>
        <v>111</v>
      </c>
      <c r="AE120" s="404">
        <f t="shared" si="378"/>
        <v>67</v>
      </c>
      <c r="AF120" s="500">
        <f t="shared" si="379"/>
        <v>111</v>
      </c>
      <c r="AG120" s="404">
        <f t="shared" si="380"/>
        <v>67</v>
      </c>
      <c r="AH120" s="564">
        <v>4.5999999999999996</v>
      </c>
      <c r="AI120" s="580">
        <v>5</v>
      </c>
      <c r="AJ120" s="500">
        <f t="shared" si="381"/>
        <v>372.59999999999997</v>
      </c>
      <c r="AK120" s="404">
        <f t="shared" si="382"/>
        <v>210</v>
      </c>
      <c r="AL120" s="564">
        <v>5.8</v>
      </c>
      <c r="AM120" s="580">
        <v>5.0999999999999996</v>
      </c>
      <c r="AN120" s="500">
        <f t="shared" si="383"/>
        <v>174</v>
      </c>
      <c r="AO120" s="404">
        <f t="shared" si="384"/>
        <v>127.49999999999999</v>
      </c>
      <c r="AP120" s="564"/>
      <c r="AQ120" s="580"/>
      <c r="AR120" s="500">
        <f t="shared" si="385"/>
        <v>0</v>
      </c>
      <c r="AS120" s="404">
        <f t="shared" si="386"/>
        <v>0</v>
      </c>
      <c r="AT120" s="236">
        <f t="shared" si="387"/>
        <v>4.9243243243243233</v>
      </c>
      <c r="AU120" s="237">
        <f t="shared" si="388"/>
        <v>5.0373134328358207</v>
      </c>
      <c r="AV120" s="500">
        <f t="shared" si="389"/>
        <v>546.59999999999991</v>
      </c>
      <c r="AW120" s="404">
        <f t="shared" si="390"/>
        <v>337.5</v>
      </c>
      <c r="AX120" s="422">
        <v>80.900000000000006</v>
      </c>
      <c r="AY120" s="595">
        <v>78.099999999999994</v>
      </c>
      <c r="AZ120" s="500">
        <f t="shared" si="391"/>
        <v>6552.9000000000005</v>
      </c>
      <c r="BA120" s="404">
        <f t="shared" si="392"/>
        <v>3280.2</v>
      </c>
      <c r="BB120" s="422">
        <v>86.7</v>
      </c>
      <c r="BC120" s="595">
        <v>82.4</v>
      </c>
      <c r="BD120" s="500">
        <f t="shared" si="393"/>
        <v>2601</v>
      </c>
      <c r="BE120" s="404">
        <f t="shared" si="394"/>
        <v>2060</v>
      </c>
      <c r="BF120" s="422"/>
      <c r="BG120" s="595"/>
      <c r="BH120" s="500">
        <f t="shared" si="395"/>
        <v>0</v>
      </c>
      <c r="BI120" s="404">
        <f t="shared" si="396"/>
        <v>0</v>
      </c>
      <c r="BJ120" s="500">
        <f t="shared" si="397"/>
        <v>82.467567567567585</v>
      </c>
      <c r="BK120" s="404">
        <f t="shared" si="398"/>
        <v>79.704477611940291</v>
      </c>
      <c r="BL120" s="500">
        <f t="shared" si="399"/>
        <v>9153.9000000000015</v>
      </c>
      <c r="BM120" s="404">
        <f t="shared" si="400"/>
        <v>5340.2</v>
      </c>
      <c r="BN120" s="422">
        <v>373</v>
      </c>
      <c r="BO120" s="595">
        <v>214</v>
      </c>
      <c r="BP120" s="500">
        <f t="shared" si="401"/>
        <v>373</v>
      </c>
      <c r="BQ120" s="404">
        <f t="shared" si="402"/>
        <v>214</v>
      </c>
      <c r="BR120" s="422">
        <v>262</v>
      </c>
      <c r="BS120" s="595">
        <v>127</v>
      </c>
      <c r="BT120" s="500">
        <f t="shared" si="403"/>
        <v>262</v>
      </c>
      <c r="BU120" s="404">
        <f t="shared" si="404"/>
        <v>127</v>
      </c>
      <c r="BV120" s="422"/>
      <c r="BW120" s="595"/>
      <c r="BX120" s="500">
        <f t="shared" si="405"/>
        <v>0</v>
      </c>
      <c r="BY120" s="404">
        <f t="shared" si="406"/>
        <v>0</v>
      </c>
      <c r="BZ120" s="500">
        <f t="shared" si="407"/>
        <v>635</v>
      </c>
      <c r="CA120" s="404">
        <f t="shared" si="408"/>
        <v>341</v>
      </c>
      <c r="CB120" s="500">
        <f t="shared" si="409"/>
        <v>635</v>
      </c>
      <c r="CC120" s="404">
        <f t="shared" si="410"/>
        <v>341</v>
      </c>
      <c r="CD120" s="564">
        <v>5.6</v>
      </c>
      <c r="CE120" s="581">
        <v>5.0999999999999996</v>
      </c>
      <c r="CF120" s="500">
        <f t="shared" si="411"/>
        <v>2088.7999999999997</v>
      </c>
      <c r="CG120" s="404">
        <f t="shared" si="412"/>
        <v>1091.3999999999999</v>
      </c>
      <c r="CH120" s="564">
        <v>6</v>
      </c>
      <c r="CI120" s="581">
        <v>5.6</v>
      </c>
      <c r="CJ120" s="500">
        <f t="shared" si="413"/>
        <v>1572</v>
      </c>
      <c r="CK120" s="404">
        <f t="shared" si="414"/>
        <v>711.19999999999993</v>
      </c>
      <c r="CL120" s="564"/>
      <c r="CM120" s="581"/>
      <c r="CN120" s="500">
        <f t="shared" si="415"/>
        <v>0</v>
      </c>
      <c r="CO120" s="404">
        <f t="shared" si="416"/>
        <v>0</v>
      </c>
      <c r="CP120" s="500">
        <f t="shared" si="417"/>
        <v>5.7650393700787399</v>
      </c>
      <c r="CQ120" s="237">
        <f t="shared" si="418"/>
        <v>5.2862170087976539</v>
      </c>
      <c r="CR120" s="500">
        <f t="shared" si="419"/>
        <v>3660.7999999999997</v>
      </c>
      <c r="CS120" s="404">
        <f t="shared" si="420"/>
        <v>1802.6</v>
      </c>
      <c r="CT120" s="565">
        <v>87.9</v>
      </c>
      <c r="CU120" s="581">
        <v>84.4</v>
      </c>
      <c r="CV120" s="500">
        <f t="shared" si="421"/>
        <v>32786.700000000004</v>
      </c>
      <c r="CW120" s="404">
        <f t="shared" si="422"/>
        <v>18061.600000000002</v>
      </c>
      <c r="CX120" s="565">
        <v>81.3</v>
      </c>
      <c r="CY120" s="581">
        <v>86.9</v>
      </c>
      <c r="CZ120" s="500">
        <f t="shared" si="423"/>
        <v>21300.6</v>
      </c>
      <c r="DA120" s="404">
        <f t="shared" si="424"/>
        <v>11036.300000000001</v>
      </c>
      <c r="DB120" s="565"/>
      <c r="DC120" s="581"/>
      <c r="DD120" s="500">
        <f t="shared" si="425"/>
        <v>0</v>
      </c>
      <c r="DE120" s="404">
        <f t="shared" si="426"/>
        <v>0</v>
      </c>
      <c r="DF120" s="500">
        <f t="shared" si="427"/>
        <v>85.176850393700789</v>
      </c>
      <c r="DG120" s="404">
        <f t="shared" si="428"/>
        <v>85.331085043988267</v>
      </c>
      <c r="DH120" s="500">
        <f t="shared" si="429"/>
        <v>54087.3</v>
      </c>
      <c r="DI120" s="404">
        <f t="shared" si="430"/>
        <v>29097.899999999998</v>
      </c>
      <c r="DJ120" s="500">
        <f t="shared" si="431"/>
        <v>746</v>
      </c>
      <c r="DK120" s="404">
        <f t="shared" si="432"/>
        <v>408</v>
      </c>
      <c r="DL120" s="500">
        <f t="shared" si="433"/>
        <v>746</v>
      </c>
      <c r="DM120" s="404">
        <f t="shared" si="434"/>
        <v>408</v>
      </c>
      <c r="DN120" s="236">
        <f t="shared" si="435"/>
        <v>5.63994638069705</v>
      </c>
      <c r="DO120" s="237">
        <f t="shared" si="436"/>
        <v>5.2453431372549018</v>
      </c>
      <c r="DP120" s="500">
        <f t="shared" si="437"/>
        <v>4207.3999999999996</v>
      </c>
      <c r="DQ120" s="404">
        <f t="shared" si="438"/>
        <v>2140.1</v>
      </c>
      <c r="DR120" s="500">
        <f t="shared" si="439"/>
        <v>84.773726541554964</v>
      </c>
      <c r="DS120" s="404">
        <f t="shared" si="440"/>
        <v>84.407107843137254</v>
      </c>
      <c r="DT120" s="500">
        <f t="shared" si="441"/>
        <v>63241.200000000004</v>
      </c>
      <c r="DU120" s="404">
        <f t="shared" si="442"/>
        <v>34438.1</v>
      </c>
      <c r="DV120" s="565">
        <v>366</v>
      </c>
      <c r="DW120" s="582">
        <v>325</v>
      </c>
      <c r="DX120" s="500">
        <f t="shared" si="443"/>
        <v>366</v>
      </c>
      <c r="DY120" s="404">
        <f t="shared" si="444"/>
        <v>325</v>
      </c>
      <c r="DZ120" s="565">
        <v>188</v>
      </c>
      <c r="EA120" s="582">
        <v>208</v>
      </c>
      <c r="EB120" s="500">
        <f t="shared" si="445"/>
        <v>188</v>
      </c>
      <c r="EC120" s="404">
        <f t="shared" si="446"/>
        <v>208</v>
      </c>
      <c r="ED120" s="565"/>
      <c r="EE120" s="582"/>
      <c r="EF120" s="500">
        <f t="shared" si="447"/>
        <v>0</v>
      </c>
      <c r="EG120" s="404">
        <f t="shared" si="448"/>
        <v>0</v>
      </c>
      <c r="EH120" s="500">
        <f t="shared" si="449"/>
        <v>554</v>
      </c>
      <c r="EI120" s="404">
        <f t="shared" si="450"/>
        <v>533</v>
      </c>
      <c r="EJ120" s="500">
        <f t="shared" si="451"/>
        <v>554</v>
      </c>
      <c r="EK120" s="404">
        <f t="shared" si="452"/>
        <v>533</v>
      </c>
      <c r="EL120" s="564">
        <v>6.4</v>
      </c>
      <c r="EM120" s="583">
        <v>6.7</v>
      </c>
      <c r="EN120" s="500">
        <f t="shared" si="453"/>
        <v>2342.4</v>
      </c>
      <c r="EO120" s="404">
        <f t="shared" si="454"/>
        <v>2177.5</v>
      </c>
      <c r="EP120" s="564">
        <v>5.8</v>
      </c>
      <c r="EQ120" s="583">
        <v>5.8</v>
      </c>
      <c r="ER120" s="500">
        <f t="shared" si="455"/>
        <v>1090.3999999999999</v>
      </c>
      <c r="ES120" s="404">
        <f t="shared" si="456"/>
        <v>1206.3999999999999</v>
      </c>
      <c r="ET120" s="564"/>
      <c r="EU120" s="583"/>
      <c r="EV120" s="500">
        <f t="shared" si="457"/>
        <v>0</v>
      </c>
      <c r="EW120" s="404">
        <f t="shared" si="458"/>
        <v>0</v>
      </c>
      <c r="EX120" s="236">
        <f t="shared" si="459"/>
        <v>6.196389891696751</v>
      </c>
      <c r="EY120" s="237">
        <f t="shared" si="460"/>
        <v>6.348780487804877</v>
      </c>
      <c r="EZ120" s="500">
        <f t="shared" si="461"/>
        <v>3432.8</v>
      </c>
      <c r="FA120" s="404">
        <f t="shared" si="462"/>
        <v>3383.8999999999996</v>
      </c>
      <c r="FB120" s="565">
        <v>55.6</v>
      </c>
      <c r="FC120" s="583">
        <v>57.3</v>
      </c>
      <c r="FD120" s="500">
        <f t="shared" si="463"/>
        <v>20349.600000000002</v>
      </c>
      <c r="FE120" s="404">
        <f t="shared" si="464"/>
        <v>18622.5</v>
      </c>
      <c r="FF120" s="565">
        <v>56</v>
      </c>
      <c r="FG120" s="583">
        <v>51</v>
      </c>
      <c r="FH120" s="500">
        <f t="shared" si="465"/>
        <v>10528</v>
      </c>
      <c r="FI120" s="404">
        <f t="shared" si="466"/>
        <v>10608</v>
      </c>
      <c r="FJ120" s="565"/>
      <c r="FK120" s="583"/>
      <c r="FL120" s="500">
        <f t="shared" si="467"/>
        <v>0</v>
      </c>
      <c r="FM120" s="404">
        <f t="shared" si="468"/>
        <v>0</v>
      </c>
      <c r="FN120" s="500">
        <f t="shared" si="469"/>
        <v>55.735740072202169</v>
      </c>
      <c r="FO120" s="404">
        <f t="shared" si="470"/>
        <v>54.841463414634148</v>
      </c>
      <c r="FP120" s="500">
        <f t="shared" si="471"/>
        <v>30877.600000000002</v>
      </c>
      <c r="FQ120" s="404">
        <f t="shared" si="472"/>
        <v>29230.5</v>
      </c>
      <c r="FR120" s="565">
        <v>33</v>
      </c>
      <c r="FS120" s="423">
        <v>274</v>
      </c>
      <c r="FT120" s="500">
        <f t="shared" si="473"/>
        <v>33</v>
      </c>
      <c r="FU120" s="404">
        <f t="shared" si="474"/>
        <v>274</v>
      </c>
      <c r="FV120" s="564">
        <v>6.2</v>
      </c>
      <c r="FW120" s="584">
        <v>6.6</v>
      </c>
      <c r="FX120" s="500">
        <f t="shared" si="475"/>
        <v>204.6</v>
      </c>
      <c r="FY120" s="404">
        <f t="shared" si="476"/>
        <v>1808.3999999999999</v>
      </c>
      <c r="FZ120" s="564">
        <v>53</v>
      </c>
      <c r="GA120" s="584">
        <v>78.7</v>
      </c>
      <c r="GB120" s="500">
        <f t="shared" si="477"/>
        <v>1749</v>
      </c>
      <c r="GC120" s="404">
        <f t="shared" si="478"/>
        <v>21563.8</v>
      </c>
      <c r="GD120" s="510">
        <f t="shared" si="479"/>
        <v>820</v>
      </c>
      <c r="GE120" s="404">
        <f t="shared" si="480"/>
        <v>581</v>
      </c>
      <c r="GF120" s="500">
        <f t="shared" si="481"/>
        <v>820</v>
      </c>
      <c r="GG120" s="404">
        <f t="shared" si="482"/>
        <v>581</v>
      </c>
      <c r="GH120" s="500">
        <f t="shared" si="483"/>
        <v>4803.7999999999993</v>
      </c>
      <c r="GI120" s="404">
        <f t="shared" si="484"/>
        <v>3478.8999999999996</v>
      </c>
      <c r="GJ120" s="500">
        <f t="shared" si="485"/>
        <v>59689.200000000012</v>
      </c>
      <c r="GK120" s="404">
        <f t="shared" si="486"/>
        <v>39964.300000000003</v>
      </c>
      <c r="GL120" s="510">
        <f t="shared" si="487"/>
        <v>480</v>
      </c>
      <c r="GM120" s="404">
        <f t="shared" si="488"/>
        <v>360</v>
      </c>
      <c r="GN120" s="500">
        <f t="shared" si="489"/>
        <v>480</v>
      </c>
      <c r="GO120" s="404">
        <f t="shared" si="490"/>
        <v>360</v>
      </c>
      <c r="GP120" s="500">
        <f t="shared" si="491"/>
        <v>2836.3999999999996</v>
      </c>
      <c r="GQ120" s="404">
        <f t="shared" si="492"/>
        <v>2045.1</v>
      </c>
      <c r="GR120" s="500">
        <f t="shared" si="493"/>
        <v>34429.599999999999</v>
      </c>
      <c r="GS120" s="404">
        <f t="shared" si="494"/>
        <v>23704.300000000003</v>
      </c>
      <c r="GT120" s="510">
        <f t="shared" si="495"/>
        <v>1300</v>
      </c>
      <c r="GU120" s="404">
        <f t="shared" si="496"/>
        <v>941</v>
      </c>
      <c r="GV120" s="500">
        <f t="shared" si="497"/>
        <v>1300</v>
      </c>
      <c r="GW120" s="404">
        <f t="shared" si="498"/>
        <v>941</v>
      </c>
      <c r="GX120" s="500">
        <f t="shared" si="499"/>
        <v>7640.1999999999989</v>
      </c>
      <c r="GY120" s="404">
        <f t="shared" si="500"/>
        <v>5524</v>
      </c>
      <c r="GZ120" s="500">
        <f t="shared" si="501"/>
        <v>94118.800000000017</v>
      </c>
      <c r="HA120" s="404">
        <f t="shared" si="502"/>
        <v>63668.600000000006</v>
      </c>
      <c r="HB120" s="510">
        <f t="shared" si="503"/>
        <v>0</v>
      </c>
      <c r="HC120" s="404">
        <f t="shared" si="504"/>
        <v>0</v>
      </c>
      <c r="HD120" s="500">
        <f t="shared" si="505"/>
        <v>0</v>
      </c>
      <c r="HE120" s="404">
        <f t="shared" si="506"/>
        <v>0</v>
      </c>
      <c r="HF120" s="500" t="str">
        <f t="shared" si="507"/>
        <v/>
      </c>
      <c r="HG120" s="404" t="str">
        <f t="shared" si="508"/>
        <v/>
      </c>
      <c r="HH120" s="500" t="str">
        <f t="shared" si="509"/>
        <v/>
      </c>
      <c r="HI120" s="404" t="str">
        <f t="shared" si="510"/>
        <v/>
      </c>
      <c r="HJ120" s="510">
        <f t="shared" si="511"/>
        <v>7844.8</v>
      </c>
      <c r="HK120" s="404">
        <f t="shared" si="512"/>
        <v>7332.4</v>
      </c>
      <c r="HL120" s="500">
        <f t="shared" si="513"/>
        <v>95867.8</v>
      </c>
      <c r="HM120" s="404">
        <f t="shared" si="514"/>
        <v>85232.4</v>
      </c>
    </row>
    <row r="121" spans="1:221">
      <c r="A121" s="602" t="s">
        <v>546</v>
      </c>
      <c r="B121" s="603" t="s">
        <v>818</v>
      </c>
      <c r="C121" s="610"/>
      <c r="D121" s="611">
        <v>156231</v>
      </c>
      <c r="E121" s="612">
        <v>9</v>
      </c>
      <c r="F121" s="422">
        <v>382</v>
      </c>
      <c r="G121" s="613">
        <v>373</v>
      </c>
      <c r="H121" s="422"/>
      <c r="I121" s="595"/>
      <c r="J121" s="500">
        <f t="shared" si="365"/>
        <v>382</v>
      </c>
      <c r="K121" s="404">
        <f t="shared" si="366"/>
        <v>373</v>
      </c>
      <c r="L121" s="422"/>
      <c r="M121" s="595"/>
      <c r="N121" s="500">
        <f t="shared" si="367"/>
        <v>380</v>
      </c>
      <c r="O121" s="404">
        <f t="shared" si="368"/>
        <v>347</v>
      </c>
      <c r="P121" s="500">
        <f t="shared" si="369"/>
        <v>380</v>
      </c>
      <c r="Q121" s="404">
        <f t="shared" si="370"/>
        <v>347</v>
      </c>
      <c r="R121" s="422">
        <v>69</v>
      </c>
      <c r="S121" s="595">
        <v>51</v>
      </c>
      <c r="T121" s="500">
        <f t="shared" si="371"/>
        <v>69</v>
      </c>
      <c r="U121" s="404">
        <f t="shared" si="372"/>
        <v>51</v>
      </c>
      <c r="V121" s="422">
        <v>11</v>
      </c>
      <c r="W121" s="595">
        <v>6</v>
      </c>
      <c r="X121" s="500">
        <f t="shared" si="373"/>
        <v>11</v>
      </c>
      <c r="Y121" s="404">
        <f t="shared" si="374"/>
        <v>6</v>
      </c>
      <c r="Z121" s="422"/>
      <c r="AA121" s="595"/>
      <c r="AB121" s="500">
        <f t="shared" si="375"/>
        <v>0</v>
      </c>
      <c r="AC121" s="404">
        <f t="shared" si="376"/>
        <v>0</v>
      </c>
      <c r="AD121" s="500">
        <f t="shared" si="377"/>
        <v>80</v>
      </c>
      <c r="AE121" s="404">
        <f t="shared" si="378"/>
        <v>57</v>
      </c>
      <c r="AF121" s="500">
        <f t="shared" si="379"/>
        <v>80</v>
      </c>
      <c r="AG121" s="404">
        <f t="shared" si="380"/>
        <v>57</v>
      </c>
      <c r="AH121" s="564">
        <v>4</v>
      </c>
      <c r="AI121" s="580">
        <v>3.4</v>
      </c>
      <c r="AJ121" s="500">
        <f t="shared" si="381"/>
        <v>276</v>
      </c>
      <c r="AK121" s="404">
        <f t="shared" si="382"/>
        <v>173.4</v>
      </c>
      <c r="AL121" s="564">
        <v>3.3</v>
      </c>
      <c r="AM121" s="580">
        <v>4.5</v>
      </c>
      <c r="AN121" s="500">
        <f t="shared" si="383"/>
        <v>36.299999999999997</v>
      </c>
      <c r="AO121" s="404">
        <f t="shared" si="384"/>
        <v>27</v>
      </c>
      <c r="AP121" s="564"/>
      <c r="AQ121" s="580"/>
      <c r="AR121" s="500">
        <f t="shared" si="385"/>
        <v>0</v>
      </c>
      <c r="AS121" s="404">
        <f t="shared" si="386"/>
        <v>0</v>
      </c>
      <c r="AT121" s="236">
        <f t="shared" si="387"/>
        <v>3.9037500000000001</v>
      </c>
      <c r="AU121" s="237">
        <f t="shared" si="388"/>
        <v>3.5157894736842108</v>
      </c>
      <c r="AV121" s="500">
        <f t="shared" si="389"/>
        <v>312.3</v>
      </c>
      <c r="AW121" s="404">
        <f t="shared" si="390"/>
        <v>200.4</v>
      </c>
      <c r="AX121" s="422">
        <v>79.400000000000006</v>
      </c>
      <c r="AY121" s="595">
        <v>75.099999999999994</v>
      </c>
      <c r="AZ121" s="500">
        <f t="shared" si="391"/>
        <v>5478.6</v>
      </c>
      <c r="BA121" s="404">
        <f t="shared" si="392"/>
        <v>3830.1</v>
      </c>
      <c r="BB121" s="422">
        <v>70.099999999999994</v>
      </c>
      <c r="BC121" s="595">
        <v>69.8</v>
      </c>
      <c r="BD121" s="500">
        <f t="shared" si="393"/>
        <v>771.09999999999991</v>
      </c>
      <c r="BE121" s="404">
        <f t="shared" si="394"/>
        <v>418.79999999999995</v>
      </c>
      <c r="BF121" s="422"/>
      <c r="BG121" s="595"/>
      <c r="BH121" s="500">
        <f t="shared" si="395"/>
        <v>0</v>
      </c>
      <c r="BI121" s="404">
        <f t="shared" si="396"/>
        <v>0</v>
      </c>
      <c r="BJ121" s="500">
        <f t="shared" si="397"/>
        <v>78.121250000000003</v>
      </c>
      <c r="BK121" s="404">
        <f t="shared" si="398"/>
        <v>74.542105263157893</v>
      </c>
      <c r="BL121" s="500">
        <f t="shared" si="399"/>
        <v>6249.7000000000007</v>
      </c>
      <c r="BM121" s="404">
        <f t="shared" si="400"/>
        <v>4248.8999999999996</v>
      </c>
      <c r="BN121" s="422">
        <v>140</v>
      </c>
      <c r="BO121" s="595">
        <v>75</v>
      </c>
      <c r="BP121" s="500">
        <f t="shared" si="401"/>
        <v>140</v>
      </c>
      <c r="BQ121" s="404">
        <f t="shared" si="402"/>
        <v>75</v>
      </c>
      <c r="BR121" s="422">
        <v>44</v>
      </c>
      <c r="BS121" s="595">
        <v>24</v>
      </c>
      <c r="BT121" s="500">
        <f t="shared" si="403"/>
        <v>44</v>
      </c>
      <c r="BU121" s="404">
        <f t="shared" si="404"/>
        <v>24</v>
      </c>
      <c r="BV121" s="422"/>
      <c r="BW121" s="595"/>
      <c r="BX121" s="500">
        <f t="shared" si="405"/>
        <v>0</v>
      </c>
      <c r="BY121" s="404">
        <f t="shared" si="406"/>
        <v>0</v>
      </c>
      <c r="BZ121" s="500">
        <f t="shared" si="407"/>
        <v>184</v>
      </c>
      <c r="CA121" s="404">
        <f t="shared" si="408"/>
        <v>99</v>
      </c>
      <c r="CB121" s="500">
        <f t="shared" si="409"/>
        <v>184</v>
      </c>
      <c r="CC121" s="404">
        <f t="shared" si="410"/>
        <v>99</v>
      </c>
      <c r="CD121" s="564">
        <v>4.2</v>
      </c>
      <c r="CE121" s="581">
        <v>5.0999999999999996</v>
      </c>
      <c r="CF121" s="500">
        <f t="shared" si="411"/>
        <v>588</v>
      </c>
      <c r="CG121" s="404">
        <f t="shared" si="412"/>
        <v>382.5</v>
      </c>
      <c r="CH121" s="564">
        <v>6.2</v>
      </c>
      <c r="CI121" s="581">
        <v>6</v>
      </c>
      <c r="CJ121" s="500">
        <f t="shared" si="413"/>
        <v>272.8</v>
      </c>
      <c r="CK121" s="404">
        <f t="shared" si="414"/>
        <v>144</v>
      </c>
      <c r="CL121" s="564"/>
      <c r="CM121" s="581"/>
      <c r="CN121" s="500">
        <f t="shared" si="415"/>
        <v>0</v>
      </c>
      <c r="CO121" s="404">
        <f t="shared" si="416"/>
        <v>0</v>
      </c>
      <c r="CP121" s="500">
        <f t="shared" si="417"/>
        <v>4.678260869565217</v>
      </c>
      <c r="CQ121" s="237">
        <f t="shared" si="418"/>
        <v>5.3181818181818183</v>
      </c>
      <c r="CR121" s="500">
        <f t="shared" si="419"/>
        <v>860.8</v>
      </c>
      <c r="CS121" s="404">
        <f t="shared" si="420"/>
        <v>526.5</v>
      </c>
      <c r="CT121" s="565">
        <v>84.5</v>
      </c>
      <c r="CU121" s="581">
        <v>91.8</v>
      </c>
      <c r="CV121" s="500">
        <f t="shared" si="421"/>
        <v>11830</v>
      </c>
      <c r="CW121" s="404">
        <f t="shared" si="422"/>
        <v>6885</v>
      </c>
      <c r="CX121" s="565">
        <v>83</v>
      </c>
      <c r="CY121" s="581">
        <v>83.6</v>
      </c>
      <c r="CZ121" s="500">
        <f t="shared" si="423"/>
        <v>3652</v>
      </c>
      <c r="DA121" s="404">
        <f t="shared" si="424"/>
        <v>2006.3999999999999</v>
      </c>
      <c r="DB121" s="565"/>
      <c r="DC121" s="581"/>
      <c r="DD121" s="500">
        <f t="shared" si="425"/>
        <v>0</v>
      </c>
      <c r="DE121" s="404">
        <f t="shared" si="426"/>
        <v>0</v>
      </c>
      <c r="DF121" s="500">
        <f t="shared" si="427"/>
        <v>84.141304347826093</v>
      </c>
      <c r="DG121" s="404">
        <f t="shared" si="428"/>
        <v>89.812121212121212</v>
      </c>
      <c r="DH121" s="500">
        <f t="shared" si="429"/>
        <v>15482.000000000002</v>
      </c>
      <c r="DI121" s="404">
        <f t="shared" si="430"/>
        <v>8891.4</v>
      </c>
      <c r="DJ121" s="500">
        <f t="shared" si="431"/>
        <v>264</v>
      </c>
      <c r="DK121" s="404">
        <f t="shared" si="432"/>
        <v>156</v>
      </c>
      <c r="DL121" s="500">
        <f t="shared" si="433"/>
        <v>264</v>
      </c>
      <c r="DM121" s="404">
        <f t="shared" si="434"/>
        <v>156</v>
      </c>
      <c r="DN121" s="236">
        <f t="shared" si="435"/>
        <v>4.4435606060606059</v>
      </c>
      <c r="DO121" s="237">
        <f t="shared" si="436"/>
        <v>4.6596153846153845</v>
      </c>
      <c r="DP121" s="500">
        <f t="shared" si="437"/>
        <v>1173.0999999999999</v>
      </c>
      <c r="DQ121" s="404">
        <f t="shared" si="438"/>
        <v>726.9</v>
      </c>
      <c r="DR121" s="500">
        <f t="shared" si="439"/>
        <v>82.317045454545465</v>
      </c>
      <c r="DS121" s="404">
        <f t="shared" si="440"/>
        <v>84.232692307692304</v>
      </c>
      <c r="DT121" s="500">
        <f t="shared" si="441"/>
        <v>21731.700000000004</v>
      </c>
      <c r="DU121" s="404">
        <f t="shared" si="442"/>
        <v>13140.3</v>
      </c>
      <c r="DV121" s="565">
        <v>80</v>
      </c>
      <c r="DW121" s="582">
        <v>69</v>
      </c>
      <c r="DX121" s="500">
        <f t="shared" si="443"/>
        <v>80</v>
      </c>
      <c r="DY121" s="404">
        <f t="shared" si="444"/>
        <v>69</v>
      </c>
      <c r="DZ121" s="565">
        <v>18</v>
      </c>
      <c r="EA121" s="582">
        <v>21</v>
      </c>
      <c r="EB121" s="500">
        <f t="shared" si="445"/>
        <v>18</v>
      </c>
      <c r="EC121" s="404">
        <f t="shared" si="446"/>
        <v>21</v>
      </c>
      <c r="ED121" s="565"/>
      <c r="EE121" s="582"/>
      <c r="EF121" s="500">
        <f t="shared" si="447"/>
        <v>0</v>
      </c>
      <c r="EG121" s="404">
        <f t="shared" si="448"/>
        <v>0</v>
      </c>
      <c r="EH121" s="500">
        <f t="shared" si="449"/>
        <v>98</v>
      </c>
      <c r="EI121" s="404">
        <f t="shared" si="450"/>
        <v>90</v>
      </c>
      <c r="EJ121" s="500">
        <f t="shared" si="451"/>
        <v>98</v>
      </c>
      <c r="EK121" s="404">
        <f t="shared" si="452"/>
        <v>90</v>
      </c>
      <c r="EL121" s="564">
        <v>4.9000000000000004</v>
      </c>
      <c r="EM121" s="583">
        <v>5.0999999999999996</v>
      </c>
      <c r="EN121" s="500">
        <f t="shared" si="453"/>
        <v>392</v>
      </c>
      <c r="EO121" s="404">
        <f t="shared" si="454"/>
        <v>351.9</v>
      </c>
      <c r="EP121" s="564">
        <v>5.8</v>
      </c>
      <c r="EQ121" s="583">
        <v>5.0999999999999996</v>
      </c>
      <c r="ER121" s="500">
        <f t="shared" si="455"/>
        <v>104.39999999999999</v>
      </c>
      <c r="ES121" s="404">
        <f t="shared" si="456"/>
        <v>107.1</v>
      </c>
      <c r="ET121" s="564"/>
      <c r="EU121" s="583"/>
      <c r="EV121" s="500">
        <f t="shared" si="457"/>
        <v>0</v>
      </c>
      <c r="EW121" s="404">
        <f t="shared" si="458"/>
        <v>0</v>
      </c>
      <c r="EX121" s="236">
        <f t="shared" si="459"/>
        <v>5.0653061224489795</v>
      </c>
      <c r="EY121" s="237">
        <f t="shared" si="460"/>
        <v>5.0999999999999996</v>
      </c>
      <c r="EZ121" s="500">
        <f t="shared" si="461"/>
        <v>496.4</v>
      </c>
      <c r="FA121" s="404">
        <f t="shared" si="462"/>
        <v>458.99999999999994</v>
      </c>
      <c r="FB121" s="565">
        <v>61.3</v>
      </c>
      <c r="FC121" s="583">
        <v>63.9</v>
      </c>
      <c r="FD121" s="500">
        <f t="shared" si="463"/>
        <v>4904</v>
      </c>
      <c r="FE121" s="404">
        <f t="shared" si="464"/>
        <v>4409.0999999999995</v>
      </c>
      <c r="FF121" s="565">
        <v>59.9</v>
      </c>
      <c r="FG121" s="583">
        <v>56.5</v>
      </c>
      <c r="FH121" s="500">
        <f t="shared" si="465"/>
        <v>1078.2</v>
      </c>
      <c r="FI121" s="404">
        <f t="shared" si="466"/>
        <v>1186.5</v>
      </c>
      <c r="FJ121" s="565"/>
      <c r="FK121" s="583"/>
      <c r="FL121" s="500">
        <f t="shared" si="467"/>
        <v>0</v>
      </c>
      <c r="FM121" s="404">
        <f t="shared" si="468"/>
        <v>0</v>
      </c>
      <c r="FN121" s="500">
        <f t="shared" si="469"/>
        <v>61.042857142857144</v>
      </c>
      <c r="FO121" s="404">
        <f t="shared" si="470"/>
        <v>62.173333333333325</v>
      </c>
      <c r="FP121" s="500">
        <f t="shared" si="471"/>
        <v>5982.2</v>
      </c>
      <c r="FQ121" s="404">
        <f t="shared" si="472"/>
        <v>5595.5999999999995</v>
      </c>
      <c r="FR121" s="565">
        <v>18</v>
      </c>
      <c r="FS121" s="423">
        <v>101</v>
      </c>
      <c r="FT121" s="500">
        <f t="shared" si="473"/>
        <v>18</v>
      </c>
      <c r="FU121" s="404">
        <f t="shared" si="474"/>
        <v>101</v>
      </c>
      <c r="FV121" s="564">
        <v>5</v>
      </c>
      <c r="FW121" s="584">
        <v>5</v>
      </c>
      <c r="FX121" s="500">
        <f t="shared" si="475"/>
        <v>90</v>
      </c>
      <c r="FY121" s="404">
        <f t="shared" si="476"/>
        <v>505</v>
      </c>
      <c r="FZ121" s="564">
        <v>57.3</v>
      </c>
      <c r="GA121" s="584">
        <v>74.2</v>
      </c>
      <c r="GB121" s="500">
        <f t="shared" si="477"/>
        <v>1031.3999999999999</v>
      </c>
      <c r="GC121" s="404">
        <f t="shared" si="478"/>
        <v>7494.2000000000007</v>
      </c>
      <c r="GD121" s="510">
        <f t="shared" si="479"/>
        <v>289</v>
      </c>
      <c r="GE121" s="404">
        <f t="shared" si="480"/>
        <v>195</v>
      </c>
      <c r="GF121" s="500">
        <f t="shared" si="481"/>
        <v>289</v>
      </c>
      <c r="GG121" s="404">
        <f t="shared" si="482"/>
        <v>195</v>
      </c>
      <c r="GH121" s="500">
        <f t="shared" si="483"/>
        <v>1256</v>
      </c>
      <c r="GI121" s="404">
        <f t="shared" si="484"/>
        <v>907.8</v>
      </c>
      <c r="GJ121" s="500">
        <f t="shared" si="485"/>
        <v>22212.6</v>
      </c>
      <c r="GK121" s="404">
        <f t="shared" si="486"/>
        <v>15124.2</v>
      </c>
      <c r="GL121" s="510">
        <f t="shared" si="487"/>
        <v>73</v>
      </c>
      <c r="GM121" s="404">
        <f t="shared" si="488"/>
        <v>51</v>
      </c>
      <c r="GN121" s="500">
        <f t="shared" si="489"/>
        <v>73</v>
      </c>
      <c r="GO121" s="404">
        <f t="shared" si="490"/>
        <v>51</v>
      </c>
      <c r="GP121" s="500">
        <f t="shared" si="491"/>
        <v>413.5</v>
      </c>
      <c r="GQ121" s="404">
        <f t="shared" si="492"/>
        <v>278.10000000000002</v>
      </c>
      <c r="GR121" s="500">
        <f t="shared" si="493"/>
        <v>5501.3</v>
      </c>
      <c r="GS121" s="404">
        <f t="shared" si="494"/>
        <v>3611.7</v>
      </c>
      <c r="GT121" s="510">
        <f t="shared" si="495"/>
        <v>362</v>
      </c>
      <c r="GU121" s="404">
        <f t="shared" si="496"/>
        <v>246</v>
      </c>
      <c r="GV121" s="500">
        <f t="shared" si="497"/>
        <v>362</v>
      </c>
      <c r="GW121" s="404">
        <f t="shared" si="498"/>
        <v>246</v>
      </c>
      <c r="GX121" s="500">
        <f t="shared" si="499"/>
        <v>1669.5</v>
      </c>
      <c r="GY121" s="404">
        <f t="shared" si="500"/>
        <v>1185.9000000000001</v>
      </c>
      <c r="GZ121" s="500">
        <f t="shared" si="501"/>
        <v>27713.899999999998</v>
      </c>
      <c r="HA121" s="404">
        <f t="shared" si="502"/>
        <v>18735.900000000001</v>
      </c>
      <c r="HB121" s="510">
        <f t="shared" si="503"/>
        <v>0</v>
      </c>
      <c r="HC121" s="404">
        <f t="shared" si="504"/>
        <v>0</v>
      </c>
      <c r="HD121" s="500">
        <f t="shared" si="505"/>
        <v>0</v>
      </c>
      <c r="HE121" s="404">
        <f t="shared" si="506"/>
        <v>0</v>
      </c>
      <c r="HF121" s="500" t="str">
        <f t="shared" si="507"/>
        <v/>
      </c>
      <c r="HG121" s="404" t="str">
        <f t="shared" si="508"/>
        <v/>
      </c>
      <c r="HH121" s="500" t="str">
        <f t="shared" si="509"/>
        <v/>
      </c>
      <c r="HI121" s="404" t="str">
        <f t="shared" si="510"/>
        <v/>
      </c>
      <c r="HJ121" s="510">
        <f t="shared" si="511"/>
        <v>1759.5</v>
      </c>
      <c r="HK121" s="404">
        <f t="shared" si="512"/>
        <v>1690.8999999999999</v>
      </c>
      <c r="HL121" s="500">
        <f t="shared" si="513"/>
        <v>28745.300000000007</v>
      </c>
      <c r="HM121" s="404">
        <f t="shared" si="514"/>
        <v>26230.1</v>
      </c>
    </row>
    <row r="122" spans="1:221">
      <c r="A122" s="602" t="s">
        <v>546</v>
      </c>
      <c r="B122" s="603" t="s">
        <v>819</v>
      </c>
      <c r="C122" s="610"/>
      <c r="D122" s="614">
        <v>157553</v>
      </c>
      <c r="E122" s="612">
        <v>9</v>
      </c>
      <c r="F122" s="422">
        <v>445</v>
      </c>
      <c r="G122" s="613">
        <v>506</v>
      </c>
      <c r="H122" s="422"/>
      <c r="I122" s="595"/>
      <c r="J122" s="500">
        <f t="shared" si="365"/>
        <v>445</v>
      </c>
      <c r="K122" s="404">
        <f t="shared" si="366"/>
        <v>506</v>
      </c>
      <c r="L122" s="422"/>
      <c r="M122" s="595"/>
      <c r="N122" s="500">
        <f t="shared" si="367"/>
        <v>438</v>
      </c>
      <c r="O122" s="404">
        <f t="shared" si="368"/>
        <v>454</v>
      </c>
      <c r="P122" s="500">
        <f t="shared" si="369"/>
        <v>438</v>
      </c>
      <c r="Q122" s="404">
        <f t="shared" si="370"/>
        <v>454</v>
      </c>
      <c r="R122" s="422">
        <v>103</v>
      </c>
      <c r="S122" s="595">
        <v>30</v>
      </c>
      <c r="T122" s="500">
        <f t="shared" si="371"/>
        <v>103</v>
      </c>
      <c r="U122" s="404">
        <f t="shared" si="372"/>
        <v>30</v>
      </c>
      <c r="V122" s="422">
        <v>7</v>
      </c>
      <c r="W122" s="595">
        <v>4</v>
      </c>
      <c r="X122" s="500">
        <f t="shared" si="373"/>
        <v>7</v>
      </c>
      <c r="Y122" s="404">
        <f t="shared" si="374"/>
        <v>4</v>
      </c>
      <c r="Z122" s="422"/>
      <c r="AA122" s="595"/>
      <c r="AB122" s="500">
        <f t="shared" si="375"/>
        <v>0</v>
      </c>
      <c r="AC122" s="404">
        <f t="shared" si="376"/>
        <v>0</v>
      </c>
      <c r="AD122" s="500">
        <f t="shared" si="377"/>
        <v>110</v>
      </c>
      <c r="AE122" s="404">
        <f t="shared" si="378"/>
        <v>34</v>
      </c>
      <c r="AF122" s="500">
        <f t="shared" si="379"/>
        <v>110</v>
      </c>
      <c r="AG122" s="404">
        <f t="shared" si="380"/>
        <v>34</v>
      </c>
      <c r="AH122" s="564">
        <v>3.7</v>
      </c>
      <c r="AI122" s="580">
        <v>3.1</v>
      </c>
      <c r="AJ122" s="500">
        <f t="shared" si="381"/>
        <v>381.1</v>
      </c>
      <c r="AK122" s="404">
        <f t="shared" si="382"/>
        <v>93</v>
      </c>
      <c r="AL122" s="564">
        <v>4.5999999999999996</v>
      </c>
      <c r="AM122" s="580">
        <v>3.4</v>
      </c>
      <c r="AN122" s="500">
        <f t="shared" si="383"/>
        <v>32.199999999999996</v>
      </c>
      <c r="AO122" s="404">
        <f t="shared" si="384"/>
        <v>13.6</v>
      </c>
      <c r="AP122" s="564"/>
      <c r="AQ122" s="580"/>
      <c r="AR122" s="500">
        <f t="shared" si="385"/>
        <v>0</v>
      </c>
      <c r="AS122" s="404">
        <f t="shared" si="386"/>
        <v>0</v>
      </c>
      <c r="AT122" s="236">
        <f t="shared" si="387"/>
        <v>3.7572727272727273</v>
      </c>
      <c r="AU122" s="237">
        <f t="shared" si="388"/>
        <v>3.1352941176470588</v>
      </c>
      <c r="AV122" s="500">
        <f t="shared" si="389"/>
        <v>413.3</v>
      </c>
      <c r="AW122" s="404">
        <f t="shared" si="390"/>
        <v>106.6</v>
      </c>
      <c r="AX122" s="422">
        <v>82.8</v>
      </c>
      <c r="AY122" s="595">
        <v>73.2</v>
      </c>
      <c r="AZ122" s="500">
        <f t="shared" si="391"/>
        <v>8528.4</v>
      </c>
      <c r="BA122" s="404">
        <f t="shared" si="392"/>
        <v>2196</v>
      </c>
      <c r="BB122" s="422">
        <v>94.6</v>
      </c>
      <c r="BC122" s="595">
        <v>65.8</v>
      </c>
      <c r="BD122" s="500">
        <f t="shared" si="393"/>
        <v>662.19999999999993</v>
      </c>
      <c r="BE122" s="404">
        <f t="shared" si="394"/>
        <v>263.2</v>
      </c>
      <c r="BF122" s="422"/>
      <c r="BG122" s="595"/>
      <c r="BH122" s="500">
        <f t="shared" si="395"/>
        <v>0</v>
      </c>
      <c r="BI122" s="404">
        <f t="shared" si="396"/>
        <v>0</v>
      </c>
      <c r="BJ122" s="500">
        <f t="shared" si="397"/>
        <v>83.550909090909087</v>
      </c>
      <c r="BK122" s="404">
        <f t="shared" si="398"/>
        <v>72.329411764705881</v>
      </c>
      <c r="BL122" s="500">
        <f t="shared" si="399"/>
        <v>9190.6</v>
      </c>
      <c r="BM122" s="404">
        <f t="shared" si="400"/>
        <v>2459.1999999999998</v>
      </c>
      <c r="BN122" s="422">
        <v>189</v>
      </c>
      <c r="BO122" s="595">
        <v>110</v>
      </c>
      <c r="BP122" s="500">
        <f t="shared" si="401"/>
        <v>189</v>
      </c>
      <c r="BQ122" s="404">
        <f t="shared" si="402"/>
        <v>110</v>
      </c>
      <c r="BR122" s="422">
        <v>31</v>
      </c>
      <c r="BS122" s="595">
        <v>23</v>
      </c>
      <c r="BT122" s="500">
        <f t="shared" si="403"/>
        <v>31</v>
      </c>
      <c r="BU122" s="404">
        <f t="shared" si="404"/>
        <v>23</v>
      </c>
      <c r="BV122" s="422"/>
      <c r="BW122" s="595"/>
      <c r="BX122" s="500">
        <f t="shared" si="405"/>
        <v>0</v>
      </c>
      <c r="BY122" s="404">
        <f t="shared" si="406"/>
        <v>0</v>
      </c>
      <c r="BZ122" s="500">
        <f t="shared" si="407"/>
        <v>220</v>
      </c>
      <c r="CA122" s="404">
        <f t="shared" si="408"/>
        <v>133</v>
      </c>
      <c r="CB122" s="500">
        <f t="shared" si="409"/>
        <v>220</v>
      </c>
      <c r="CC122" s="404">
        <f t="shared" si="410"/>
        <v>133</v>
      </c>
      <c r="CD122" s="564">
        <v>5.2</v>
      </c>
      <c r="CE122" s="581">
        <v>5.0999999999999996</v>
      </c>
      <c r="CF122" s="500">
        <f t="shared" si="411"/>
        <v>982.80000000000007</v>
      </c>
      <c r="CG122" s="404">
        <f t="shared" si="412"/>
        <v>561</v>
      </c>
      <c r="CH122" s="564">
        <v>5.8</v>
      </c>
      <c r="CI122" s="581">
        <v>5.2</v>
      </c>
      <c r="CJ122" s="500">
        <f t="shared" si="413"/>
        <v>179.79999999999998</v>
      </c>
      <c r="CK122" s="404">
        <f t="shared" si="414"/>
        <v>119.60000000000001</v>
      </c>
      <c r="CL122" s="564"/>
      <c r="CM122" s="581"/>
      <c r="CN122" s="500">
        <f t="shared" si="415"/>
        <v>0</v>
      </c>
      <c r="CO122" s="404">
        <f t="shared" si="416"/>
        <v>0</v>
      </c>
      <c r="CP122" s="500">
        <f t="shared" si="417"/>
        <v>5.2845454545454551</v>
      </c>
      <c r="CQ122" s="237">
        <f t="shared" si="418"/>
        <v>5.117293233082707</v>
      </c>
      <c r="CR122" s="500">
        <f t="shared" si="419"/>
        <v>1162.6000000000001</v>
      </c>
      <c r="CS122" s="404">
        <f t="shared" si="420"/>
        <v>680.6</v>
      </c>
      <c r="CT122" s="565">
        <v>94.5</v>
      </c>
      <c r="CU122" s="581">
        <v>93</v>
      </c>
      <c r="CV122" s="500">
        <f t="shared" si="421"/>
        <v>17860.5</v>
      </c>
      <c r="CW122" s="404">
        <f t="shared" si="422"/>
        <v>10230</v>
      </c>
      <c r="CX122" s="565">
        <v>85</v>
      </c>
      <c r="CY122" s="581">
        <v>90.9</v>
      </c>
      <c r="CZ122" s="500">
        <f t="shared" si="423"/>
        <v>2635</v>
      </c>
      <c r="DA122" s="404">
        <f t="shared" si="424"/>
        <v>2090.7000000000003</v>
      </c>
      <c r="DB122" s="565"/>
      <c r="DC122" s="581"/>
      <c r="DD122" s="500">
        <f t="shared" si="425"/>
        <v>0</v>
      </c>
      <c r="DE122" s="404">
        <f t="shared" si="426"/>
        <v>0</v>
      </c>
      <c r="DF122" s="500">
        <f t="shared" si="427"/>
        <v>93.161363636363632</v>
      </c>
      <c r="DG122" s="404">
        <f t="shared" si="428"/>
        <v>92.63684210526317</v>
      </c>
      <c r="DH122" s="500">
        <f t="shared" si="429"/>
        <v>20495.5</v>
      </c>
      <c r="DI122" s="404">
        <f t="shared" si="430"/>
        <v>12320.700000000003</v>
      </c>
      <c r="DJ122" s="500">
        <f t="shared" si="431"/>
        <v>330</v>
      </c>
      <c r="DK122" s="404">
        <f t="shared" si="432"/>
        <v>167</v>
      </c>
      <c r="DL122" s="500">
        <f t="shared" si="433"/>
        <v>330</v>
      </c>
      <c r="DM122" s="404">
        <f t="shared" si="434"/>
        <v>167</v>
      </c>
      <c r="DN122" s="236">
        <f t="shared" si="435"/>
        <v>4.7754545454545454</v>
      </c>
      <c r="DO122" s="237">
        <f t="shared" si="436"/>
        <v>4.7137724550898206</v>
      </c>
      <c r="DP122" s="500">
        <f t="shared" si="437"/>
        <v>1575.9</v>
      </c>
      <c r="DQ122" s="404">
        <f t="shared" si="438"/>
        <v>787.2</v>
      </c>
      <c r="DR122" s="500">
        <f t="shared" si="439"/>
        <v>89.957878787878784</v>
      </c>
      <c r="DS122" s="404">
        <f t="shared" si="440"/>
        <v>88.502395209580854</v>
      </c>
      <c r="DT122" s="500">
        <f t="shared" si="441"/>
        <v>29686.1</v>
      </c>
      <c r="DU122" s="404">
        <f t="shared" si="442"/>
        <v>14779.900000000003</v>
      </c>
      <c r="DV122" s="565">
        <v>75</v>
      </c>
      <c r="DW122" s="582">
        <v>78</v>
      </c>
      <c r="DX122" s="500">
        <f t="shared" si="443"/>
        <v>75</v>
      </c>
      <c r="DY122" s="404">
        <f t="shared" si="444"/>
        <v>78</v>
      </c>
      <c r="DZ122" s="565">
        <v>9</v>
      </c>
      <c r="EA122" s="582">
        <v>14</v>
      </c>
      <c r="EB122" s="500">
        <f t="shared" si="445"/>
        <v>9</v>
      </c>
      <c r="EC122" s="404">
        <f t="shared" si="446"/>
        <v>14</v>
      </c>
      <c r="ED122" s="565"/>
      <c r="EE122" s="582"/>
      <c r="EF122" s="500">
        <f t="shared" si="447"/>
        <v>0</v>
      </c>
      <c r="EG122" s="404">
        <f t="shared" si="448"/>
        <v>0</v>
      </c>
      <c r="EH122" s="500">
        <f t="shared" si="449"/>
        <v>84</v>
      </c>
      <c r="EI122" s="404">
        <f t="shared" si="450"/>
        <v>92</v>
      </c>
      <c r="EJ122" s="500">
        <f t="shared" si="451"/>
        <v>84</v>
      </c>
      <c r="EK122" s="404">
        <f t="shared" si="452"/>
        <v>92</v>
      </c>
      <c r="EL122" s="564">
        <v>6.5</v>
      </c>
      <c r="EM122" s="583">
        <v>6.3</v>
      </c>
      <c r="EN122" s="500">
        <f t="shared" si="453"/>
        <v>487.5</v>
      </c>
      <c r="EO122" s="404">
        <f t="shared" si="454"/>
        <v>491.4</v>
      </c>
      <c r="EP122" s="564">
        <v>5.9</v>
      </c>
      <c r="EQ122" s="583">
        <v>7.8</v>
      </c>
      <c r="ER122" s="500">
        <f t="shared" si="455"/>
        <v>53.1</v>
      </c>
      <c r="ES122" s="404">
        <f t="shared" si="456"/>
        <v>109.2</v>
      </c>
      <c r="ET122" s="564"/>
      <c r="EU122" s="583"/>
      <c r="EV122" s="500">
        <f t="shared" si="457"/>
        <v>0</v>
      </c>
      <c r="EW122" s="404">
        <f t="shared" si="458"/>
        <v>0</v>
      </c>
      <c r="EX122" s="236">
        <f t="shared" si="459"/>
        <v>6.4357142857142859</v>
      </c>
      <c r="EY122" s="237">
        <f t="shared" si="460"/>
        <v>6.5282608695652176</v>
      </c>
      <c r="EZ122" s="500">
        <f t="shared" si="461"/>
        <v>540.6</v>
      </c>
      <c r="FA122" s="404">
        <f t="shared" si="462"/>
        <v>600.6</v>
      </c>
      <c r="FB122" s="565">
        <v>63</v>
      </c>
      <c r="FC122" s="583">
        <v>60.7</v>
      </c>
      <c r="FD122" s="500">
        <f t="shared" si="463"/>
        <v>4725</v>
      </c>
      <c r="FE122" s="404">
        <f t="shared" si="464"/>
        <v>4734.6000000000004</v>
      </c>
      <c r="FF122" s="565">
        <v>52.8</v>
      </c>
      <c r="FG122" s="583">
        <v>49.1</v>
      </c>
      <c r="FH122" s="500">
        <f t="shared" si="465"/>
        <v>475.2</v>
      </c>
      <c r="FI122" s="404">
        <f t="shared" si="466"/>
        <v>687.4</v>
      </c>
      <c r="FJ122" s="565"/>
      <c r="FK122" s="583"/>
      <c r="FL122" s="500">
        <f t="shared" si="467"/>
        <v>0</v>
      </c>
      <c r="FM122" s="404">
        <f t="shared" si="468"/>
        <v>0</v>
      </c>
      <c r="FN122" s="500">
        <f t="shared" si="469"/>
        <v>61.907142857142858</v>
      </c>
      <c r="FO122" s="404">
        <f t="shared" si="470"/>
        <v>58.934782608695649</v>
      </c>
      <c r="FP122" s="500">
        <f t="shared" si="471"/>
        <v>5200.2</v>
      </c>
      <c r="FQ122" s="404">
        <f t="shared" si="472"/>
        <v>5422</v>
      </c>
      <c r="FR122" s="565">
        <v>24</v>
      </c>
      <c r="FS122" s="423">
        <v>195</v>
      </c>
      <c r="FT122" s="500">
        <f t="shared" si="473"/>
        <v>24</v>
      </c>
      <c r="FU122" s="404">
        <f t="shared" si="474"/>
        <v>195</v>
      </c>
      <c r="FV122" s="564">
        <v>6.4</v>
      </c>
      <c r="FW122" s="584">
        <v>4.9000000000000004</v>
      </c>
      <c r="FX122" s="500">
        <f t="shared" si="475"/>
        <v>153.60000000000002</v>
      </c>
      <c r="FY122" s="404">
        <f t="shared" si="476"/>
        <v>955.50000000000011</v>
      </c>
      <c r="FZ122" s="564">
        <v>59.1</v>
      </c>
      <c r="GA122" s="584">
        <v>83.1</v>
      </c>
      <c r="GB122" s="500">
        <f t="shared" si="477"/>
        <v>1418.4</v>
      </c>
      <c r="GC122" s="404">
        <f t="shared" si="478"/>
        <v>16204.499999999998</v>
      </c>
      <c r="GD122" s="510">
        <f t="shared" si="479"/>
        <v>367</v>
      </c>
      <c r="GE122" s="404">
        <f t="shared" si="480"/>
        <v>218</v>
      </c>
      <c r="GF122" s="500">
        <f t="shared" si="481"/>
        <v>367</v>
      </c>
      <c r="GG122" s="404">
        <f t="shared" si="482"/>
        <v>218</v>
      </c>
      <c r="GH122" s="500">
        <f t="shared" si="483"/>
        <v>1851.4</v>
      </c>
      <c r="GI122" s="404">
        <f t="shared" si="484"/>
        <v>1145.4000000000001</v>
      </c>
      <c r="GJ122" s="500">
        <f t="shared" si="485"/>
        <v>31113.9</v>
      </c>
      <c r="GK122" s="404">
        <f t="shared" si="486"/>
        <v>17160.599999999999</v>
      </c>
      <c r="GL122" s="510">
        <f t="shared" si="487"/>
        <v>47</v>
      </c>
      <c r="GM122" s="404">
        <f t="shared" si="488"/>
        <v>41</v>
      </c>
      <c r="GN122" s="500">
        <f t="shared" si="489"/>
        <v>47</v>
      </c>
      <c r="GO122" s="404">
        <f t="shared" si="490"/>
        <v>41</v>
      </c>
      <c r="GP122" s="500">
        <f t="shared" si="491"/>
        <v>265.09999999999997</v>
      </c>
      <c r="GQ122" s="404">
        <f t="shared" si="492"/>
        <v>242.40000000000003</v>
      </c>
      <c r="GR122" s="500">
        <f t="shared" si="493"/>
        <v>3772.3999999999996</v>
      </c>
      <c r="GS122" s="404">
        <f t="shared" si="494"/>
        <v>3041.3</v>
      </c>
      <c r="GT122" s="510">
        <f t="shared" si="495"/>
        <v>414</v>
      </c>
      <c r="GU122" s="404">
        <f t="shared" si="496"/>
        <v>259</v>
      </c>
      <c r="GV122" s="500">
        <f t="shared" si="497"/>
        <v>414</v>
      </c>
      <c r="GW122" s="404">
        <f t="shared" si="498"/>
        <v>259</v>
      </c>
      <c r="GX122" s="500">
        <f t="shared" si="499"/>
        <v>2116.5</v>
      </c>
      <c r="GY122" s="404">
        <f t="shared" si="500"/>
        <v>1387.8000000000002</v>
      </c>
      <c r="GZ122" s="500">
        <f t="shared" si="501"/>
        <v>34886.300000000003</v>
      </c>
      <c r="HA122" s="404">
        <f t="shared" si="502"/>
        <v>20201.899999999998</v>
      </c>
      <c r="HB122" s="510">
        <f t="shared" si="503"/>
        <v>0</v>
      </c>
      <c r="HC122" s="404">
        <f t="shared" si="504"/>
        <v>0</v>
      </c>
      <c r="HD122" s="500">
        <f t="shared" si="505"/>
        <v>0</v>
      </c>
      <c r="HE122" s="404">
        <f t="shared" si="506"/>
        <v>0</v>
      </c>
      <c r="HF122" s="500" t="str">
        <f t="shared" si="507"/>
        <v/>
      </c>
      <c r="HG122" s="404" t="str">
        <f t="shared" si="508"/>
        <v/>
      </c>
      <c r="HH122" s="500" t="str">
        <f t="shared" si="509"/>
        <v/>
      </c>
      <c r="HI122" s="404" t="str">
        <f t="shared" si="510"/>
        <v/>
      </c>
      <c r="HJ122" s="510">
        <f t="shared" si="511"/>
        <v>2270.1</v>
      </c>
      <c r="HK122" s="404">
        <f t="shared" si="512"/>
        <v>2343.3000000000002</v>
      </c>
      <c r="HL122" s="500">
        <f t="shared" si="513"/>
        <v>36304.699999999997</v>
      </c>
      <c r="HM122" s="404">
        <f t="shared" si="514"/>
        <v>36406.400000000001</v>
      </c>
    </row>
    <row r="123" spans="1:221">
      <c r="A123" s="602" t="s">
        <v>546</v>
      </c>
      <c r="B123" s="603" t="s">
        <v>820</v>
      </c>
      <c r="C123" s="610"/>
      <c r="D123" s="614">
        <v>156648</v>
      </c>
      <c r="E123" s="612">
        <v>9</v>
      </c>
      <c r="F123" s="422">
        <v>836</v>
      </c>
      <c r="G123" s="613">
        <v>894</v>
      </c>
      <c r="H123" s="422"/>
      <c r="I123" s="595"/>
      <c r="J123" s="500">
        <f t="shared" si="365"/>
        <v>836</v>
      </c>
      <c r="K123" s="404">
        <f t="shared" si="366"/>
        <v>894</v>
      </c>
      <c r="L123" s="422"/>
      <c r="M123" s="595"/>
      <c r="N123" s="500">
        <f t="shared" si="367"/>
        <v>833</v>
      </c>
      <c r="O123" s="404">
        <f t="shared" si="368"/>
        <v>819</v>
      </c>
      <c r="P123" s="500">
        <f t="shared" si="369"/>
        <v>833</v>
      </c>
      <c r="Q123" s="404">
        <f t="shared" si="370"/>
        <v>819</v>
      </c>
      <c r="R123" s="422">
        <v>83</v>
      </c>
      <c r="S123" s="595">
        <v>73</v>
      </c>
      <c r="T123" s="500">
        <f t="shared" si="371"/>
        <v>83</v>
      </c>
      <c r="U123" s="404">
        <f t="shared" si="372"/>
        <v>73</v>
      </c>
      <c r="V123" s="422">
        <v>13</v>
      </c>
      <c r="W123" s="595">
        <v>15</v>
      </c>
      <c r="X123" s="500">
        <f t="shared" si="373"/>
        <v>13</v>
      </c>
      <c r="Y123" s="404">
        <f t="shared" si="374"/>
        <v>15</v>
      </c>
      <c r="Z123" s="422"/>
      <c r="AA123" s="595"/>
      <c r="AB123" s="500">
        <f t="shared" si="375"/>
        <v>0</v>
      </c>
      <c r="AC123" s="404">
        <f t="shared" si="376"/>
        <v>0</v>
      </c>
      <c r="AD123" s="500">
        <f t="shared" si="377"/>
        <v>96</v>
      </c>
      <c r="AE123" s="404">
        <f t="shared" si="378"/>
        <v>88</v>
      </c>
      <c r="AF123" s="500">
        <f t="shared" si="379"/>
        <v>96</v>
      </c>
      <c r="AG123" s="404">
        <f t="shared" si="380"/>
        <v>88</v>
      </c>
      <c r="AH123" s="564">
        <v>3.1</v>
      </c>
      <c r="AI123" s="580">
        <v>3.3</v>
      </c>
      <c r="AJ123" s="500">
        <f t="shared" si="381"/>
        <v>257.3</v>
      </c>
      <c r="AK123" s="404">
        <f t="shared" si="382"/>
        <v>240.89999999999998</v>
      </c>
      <c r="AL123" s="564">
        <v>3.3</v>
      </c>
      <c r="AM123" s="580">
        <v>4.2</v>
      </c>
      <c r="AN123" s="500">
        <f t="shared" si="383"/>
        <v>42.9</v>
      </c>
      <c r="AO123" s="404">
        <f t="shared" si="384"/>
        <v>63</v>
      </c>
      <c r="AP123" s="564"/>
      <c r="AQ123" s="580"/>
      <c r="AR123" s="500">
        <f t="shared" si="385"/>
        <v>0</v>
      </c>
      <c r="AS123" s="404">
        <f t="shared" si="386"/>
        <v>0</v>
      </c>
      <c r="AT123" s="236">
        <f t="shared" si="387"/>
        <v>3.1270833333333332</v>
      </c>
      <c r="AU123" s="237">
        <f t="shared" si="388"/>
        <v>3.4534090909090907</v>
      </c>
      <c r="AV123" s="500">
        <f t="shared" si="389"/>
        <v>300.2</v>
      </c>
      <c r="AW123" s="404">
        <f t="shared" si="390"/>
        <v>303.89999999999998</v>
      </c>
      <c r="AX123" s="422">
        <v>68.5</v>
      </c>
      <c r="AY123" s="595">
        <v>69.8</v>
      </c>
      <c r="AZ123" s="500">
        <f t="shared" si="391"/>
        <v>5685.5</v>
      </c>
      <c r="BA123" s="404">
        <f t="shared" si="392"/>
        <v>5095.3999999999996</v>
      </c>
      <c r="BB123" s="422">
        <v>67.5</v>
      </c>
      <c r="BC123" s="595">
        <v>80.900000000000006</v>
      </c>
      <c r="BD123" s="500">
        <f t="shared" si="393"/>
        <v>877.5</v>
      </c>
      <c r="BE123" s="404">
        <f t="shared" si="394"/>
        <v>1213.5</v>
      </c>
      <c r="BF123" s="422"/>
      <c r="BG123" s="595"/>
      <c r="BH123" s="500">
        <f t="shared" si="395"/>
        <v>0</v>
      </c>
      <c r="BI123" s="404">
        <f t="shared" si="396"/>
        <v>0</v>
      </c>
      <c r="BJ123" s="500">
        <f t="shared" si="397"/>
        <v>68.364583333333329</v>
      </c>
      <c r="BK123" s="404">
        <f t="shared" si="398"/>
        <v>71.69204545454545</v>
      </c>
      <c r="BL123" s="500">
        <f t="shared" si="399"/>
        <v>6563</v>
      </c>
      <c r="BM123" s="404">
        <f t="shared" si="400"/>
        <v>6308.9</v>
      </c>
      <c r="BN123" s="422">
        <v>283</v>
      </c>
      <c r="BO123" s="595">
        <v>235</v>
      </c>
      <c r="BP123" s="500">
        <f t="shared" si="401"/>
        <v>283</v>
      </c>
      <c r="BQ123" s="404">
        <f t="shared" si="402"/>
        <v>235</v>
      </c>
      <c r="BR123" s="422">
        <v>144</v>
      </c>
      <c r="BS123" s="595">
        <v>111</v>
      </c>
      <c r="BT123" s="500">
        <f t="shared" si="403"/>
        <v>144</v>
      </c>
      <c r="BU123" s="404">
        <f t="shared" si="404"/>
        <v>111</v>
      </c>
      <c r="BV123" s="422"/>
      <c r="BW123" s="595"/>
      <c r="BX123" s="500">
        <f t="shared" si="405"/>
        <v>0</v>
      </c>
      <c r="BY123" s="404">
        <f t="shared" si="406"/>
        <v>0</v>
      </c>
      <c r="BZ123" s="500">
        <f t="shared" si="407"/>
        <v>427</v>
      </c>
      <c r="CA123" s="404">
        <f t="shared" si="408"/>
        <v>346</v>
      </c>
      <c r="CB123" s="500">
        <f t="shared" si="409"/>
        <v>427</v>
      </c>
      <c r="CC123" s="404">
        <f t="shared" si="410"/>
        <v>346</v>
      </c>
      <c r="CD123" s="564">
        <v>5.0999999999999996</v>
      </c>
      <c r="CE123" s="581">
        <v>4.7</v>
      </c>
      <c r="CF123" s="500">
        <f t="shared" si="411"/>
        <v>1443.3</v>
      </c>
      <c r="CG123" s="404">
        <f t="shared" si="412"/>
        <v>1104.5</v>
      </c>
      <c r="CH123" s="564">
        <v>5.6</v>
      </c>
      <c r="CI123" s="581">
        <v>5.3</v>
      </c>
      <c r="CJ123" s="500">
        <f t="shared" si="413"/>
        <v>806.4</v>
      </c>
      <c r="CK123" s="404">
        <f t="shared" si="414"/>
        <v>588.29999999999995</v>
      </c>
      <c r="CL123" s="564"/>
      <c r="CM123" s="581"/>
      <c r="CN123" s="500">
        <f t="shared" si="415"/>
        <v>0</v>
      </c>
      <c r="CO123" s="404">
        <f t="shared" si="416"/>
        <v>0</v>
      </c>
      <c r="CP123" s="500">
        <f t="shared" si="417"/>
        <v>5.2686182669789225</v>
      </c>
      <c r="CQ123" s="237">
        <f t="shared" si="418"/>
        <v>4.8924855491329478</v>
      </c>
      <c r="CR123" s="500">
        <f t="shared" si="419"/>
        <v>2249.6999999999998</v>
      </c>
      <c r="CS123" s="404">
        <f t="shared" si="420"/>
        <v>1692.8</v>
      </c>
      <c r="CT123" s="565">
        <v>87.7</v>
      </c>
      <c r="CU123" s="581">
        <v>85.2</v>
      </c>
      <c r="CV123" s="500">
        <f t="shared" si="421"/>
        <v>24819.100000000002</v>
      </c>
      <c r="CW123" s="404">
        <f t="shared" si="422"/>
        <v>20022</v>
      </c>
      <c r="CX123" s="565">
        <v>84.1</v>
      </c>
      <c r="CY123" s="581">
        <v>82.6</v>
      </c>
      <c r="CZ123" s="500">
        <f t="shared" si="423"/>
        <v>12110.4</v>
      </c>
      <c r="DA123" s="404">
        <f t="shared" si="424"/>
        <v>9168.5999999999985</v>
      </c>
      <c r="DB123" s="565"/>
      <c r="DC123" s="581"/>
      <c r="DD123" s="500">
        <f t="shared" si="425"/>
        <v>0</v>
      </c>
      <c r="DE123" s="404">
        <f t="shared" si="426"/>
        <v>0</v>
      </c>
      <c r="DF123" s="500">
        <f t="shared" si="427"/>
        <v>86.485948477751762</v>
      </c>
      <c r="DG123" s="404">
        <f t="shared" si="428"/>
        <v>84.365895953757217</v>
      </c>
      <c r="DH123" s="500">
        <f t="shared" si="429"/>
        <v>36929.5</v>
      </c>
      <c r="DI123" s="404">
        <f t="shared" si="430"/>
        <v>29190.6</v>
      </c>
      <c r="DJ123" s="500">
        <f t="shared" si="431"/>
        <v>523</v>
      </c>
      <c r="DK123" s="404">
        <f t="shared" si="432"/>
        <v>434</v>
      </c>
      <c r="DL123" s="500">
        <f t="shared" si="433"/>
        <v>523</v>
      </c>
      <c r="DM123" s="404">
        <f t="shared" si="434"/>
        <v>434</v>
      </c>
      <c r="DN123" s="236">
        <f t="shared" si="435"/>
        <v>4.875525812619502</v>
      </c>
      <c r="DO123" s="237">
        <f t="shared" si="436"/>
        <v>4.6006912442396306</v>
      </c>
      <c r="DP123" s="500">
        <f t="shared" si="437"/>
        <v>2549.8999999999996</v>
      </c>
      <c r="DQ123" s="404">
        <f t="shared" si="438"/>
        <v>1996.6999999999996</v>
      </c>
      <c r="DR123" s="500">
        <f t="shared" si="439"/>
        <v>83.159655831739968</v>
      </c>
      <c r="DS123" s="404">
        <f t="shared" si="440"/>
        <v>81.796082949308754</v>
      </c>
      <c r="DT123" s="500">
        <f t="shared" si="441"/>
        <v>43492.5</v>
      </c>
      <c r="DU123" s="404">
        <f t="shared" si="442"/>
        <v>35499.5</v>
      </c>
      <c r="DV123" s="565">
        <v>156</v>
      </c>
      <c r="DW123" s="582">
        <v>145</v>
      </c>
      <c r="DX123" s="500">
        <f t="shared" si="443"/>
        <v>156</v>
      </c>
      <c r="DY123" s="404">
        <f t="shared" si="444"/>
        <v>145</v>
      </c>
      <c r="DZ123" s="565">
        <v>107</v>
      </c>
      <c r="EA123" s="582">
        <v>110</v>
      </c>
      <c r="EB123" s="500">
        <f t="shared" si="445"/>
        <v>107</v>
      </c>
      <c r="EC123" s="404">
        <f t="shared" si="446"/>
        <v>110</v>
      </c>
      <c r="ED123" s="565"/>
      <c r="EE123" s="582"/>
      <c r="EF123" s="500">
        <f t="shared" si="447"/>
        <v>0</v>
      </c>
      <c r="EG123" s="404">
        <f t="shared" si="448"/>
        <v>0</v>
      </c>
      <c r="EH123" s="500">
        <f t="shared" si="449"/>
        <v>263</v>
      </c>
      <c r="EI123" s="404">
        <f t="shared" si="450"/>
        <v>255</v>
      </c>
      <c r="EJ123" s="500">
        <f t="shared" si="451"/>
        <v>263</v>
      </c>
      <c r="EK123" s="404">
        <f t="shared" si="452"/>
        <v>255</v>
      </c>
      <c r="EL123" s="564">
        <v>5.5</v>
      </c>
      <c r="EM123" s="583">
        <v>4.9000000000000004</v>
      </c>
      <c r="EN123" s="500">
        <f t="shared" si="453"/>
        <v>858</v>
      </c>
      <c r="EO123" s="404">
        <f t="shared" si="454"/>
        <v>710.5</v>
      </c>
      <c r="EP123" s="564">
        <v>5.0999999999999996</v>
      </c>
      <c r="EQ123" s="583">
        <v>5.0999999999999996</v>
      </c>
      <c r="ER123" s="500">
        <f t="shared" si="455"/>
        <v>545.69999999999993</v>
      </c>
      <c r="ES123" s="404">
        <f t="shared" si="456"/>
        <v>561</v>
      </c>
      <c r="ET123" s="564"/>
      <c r="EU123" s="583"/>
      <c r="EV123" s="500">
        <f t="shared" si="457"/>
        <v>0</v>
      </c>
      <c r="EW123" s="404">
        <f t="shared" si="458"/>
        <v>0</v>
      </c>
      <c r="EX123" s="236">
        <f t="shared" si="459"/>
        <v>5.3372623574144482</v>
      </c>
      <c r="EY123" s="237">
        <f t="shared" si="460"/>
        <v>4.9862745098039216</v>
      </c>
      <c r="EZ123" s="500">
        <f t="shared" si="461"/>
        <v>1403.6999999999998</v>
      </c>
      <c r="FA123" s="404">
        <f t="shared" si="462"/>
        <v>1271.5</v>
      </c>
      <c r="FB123" s="565">
        <v>58.2</v>
      </c>
      <c r="FC123" s="583">
        <v>58.3</v>
      </c>
      <c r="FD123" s="500">
        <f t="shared" si="463"/>
        <v>9079.2000000000007</v>
      </c>
      <c r="FE123" s="404">
        <f t="shared" si="464"/>
        <v>8453.5</v>
      </c>
      <c r="FF123" s="565">
        <v>57.2</v>
      </c>
      <c r="FG123" s="583">
        <v>55.2</v>
      </c>
      <c r="FH123" s="500">
        <f t="shared" si="465"/>
        <v>6120.4000000000005</v>
      </c>
      <c r="FI123" s="404">
        <f t="shared" si="466"/>
        <v>6072</v>
      </c>
      <c r="FJ123" s="565"/>
      <c r="FK123" s="583"/>
      <c r="FL123" s="500">
        <f t="shared" si="467"/>
        <v>0</v>
      </c>
      <c r="FM123" s="404">
        <f t="shared" si="468"/>
        <v>0</v>
      </c>
      <c r="FN123" s="500">
        <f t="shared" si="469"/>
        <v>57.793155893536131</v>
      </c>
      <c r="FO123" s="404">
        <f t="shared" si="470"/>
        <v>56.962745098039214</v>
      </c>
      <c r="FP123" s="500">
        <f t="shared" si="471"/>
        <v>15199.600000000002</v>
      </c>
      <c r="FQ123" s="404">
        <f t="shared" si="472"/>
        <v>14525.5</v>
      </c>
      <c r="FR123" s="565">
        <v>47</v>
      </c>
      <c r="FS123" s="423">
        <v>130</v>
      </c>
      <c r="FT123" s="500">
        <f t="shared" si="473"/>
        <v>47</v>
      </c>
      <c r="FU123" s="404">
        <f t="shared" si="474"/>
        <v>130</v>
      </c>
      <c r="FV123" s="564">
        <v>5.3</v>
      </c>
      <c r="FW123" s="584">
        <v>6.5</v>
      </c>
      <c r="FX123" s="500">
        <f t="shared" si="475"/>
        <v>249.1</v>
      </c>
      <c r="FY123" s="404">
        <f t="shared" si="476"/>
        <v>845</v>
      </c>
      <c r="FZ123" s="564">
        <v>62.5</v>
      </c>
      <c r="GA123" s="584">
        <v>73.5</v>
      </c>
      <c r="GB123" s="500">
        <f t="shared" si="477"/>
        <v>2937.5</v>
      </c>
      <c r="GC123" s="404">
        <f t="shared" si="478"/>
        <v>9555</v>
      </c>
      <c r="GD123" s="510">
        <f t="shared" si="479"/>
        <v>522</v>
      </c>
      <c r="GE123" s="404">
        <f t="shared" si="480"/>
        <v>453</v>
      </c>
      <c r="GF123" s="500">
        <f t="shared" si="481"/>
        <v>522</v>
      </c>
      <c r="GG123" s="404">
        <f t="shared" si="482"/>
        <v>453</v>
      </c>
      <c r="GH123" s="500">
        <f t="shared" si="483"/>
        <v>2558.6</v>
      </c>
      <c r="GI123" s="404">
        <f t="shared" si="484"/>
        <v>2055.9</v>
      </c>
      <c r="GJ123" s="500">
        <f t="shared" si="485"/>
        <v>39583.800000000003</v>
      </c>
      <c r="GK123" s="404">
        <f t="shared" si="486"/>
        <v>33570.9</v>
      </c>
      <c r="GL123" s="510">
        <f t="shared" si="487"/>
        <v>264</v>
      </c>
      <c r="GM123" s="404">
        <f t="shared" si="488"/>
        <v>236</v>
      </c>
      <c r="GN123" s="500">
        <f t="shared" si="489"/>
        <v>264</v>
      </c>
      <c r="GO123" s="404">
        <f t="shared" si="490"/>
        <v>236</v>
      </c>
      <c r="GP123" s="500">
        <f t="shared" si="491"/>
        <v>1395</v>
      </c>
      <c r="GQ123" s="404">
        <f t="shared" si="492"/>
        <v>1212.3</v>
      </c>
      <c r="GR123" s="500">
        <f t="shared" si="493"/>
        <v>19108.3</v>
      </c>
      <c r="GS123" s="404">
        <f t="shared" si="494"/>
        <v>16454.099999999999</v>
      </c>
      <c r="GT123" s="510">
        <f t="shared" si="495"/>
        <v>786</v>
      </c>
      <c r="GU123" s="404">
        <f t="shared" si="496"/>
        <v>689</v>
      </c>
      <c r="GV123" s="500">
        <f t="shared" si="497"/>
        <v>786</v>
      </c>
      <c r="GW123" s="404">
        <f t="shared" si="498"/>
        <v>689</v>
      </c>
      <c r="GX123" s="500">
        <f t="shared" si="499"/>
        <v>3953.6</v>
      </c>
      <c r="GY123" s="404">
        <f t="shared" si="500"/>
        <v>3268.2</v>
      </c>
      <c r="GZ123" s="500">
        <f t="shared" si="501"/>
        <v>58692.100000000006</v>
      </c>
      <c r="HA123" s="404">
        <f t="shared" si="502"/>
        <v>50025</v>
      </c>
      <c r="HB123" s="510">
        <f t="shared" si="503"/>
        <v>0</v>
      </c>
      <c r="HC123" s="404">
        <f t="shared" si="504"/>
        <v>0</v>
      </c>
      <c r="HD123" s="500">
        <f t="shared" si="505"/>
        <v>0</v>
      </c>
      <c r="HE123" s="404">
        <f t="shared" si="506"/>
        <v>0</v>
      </c>
      <c r="HF123" s="500" t="str">
        <f t="shared" si="507"/>
        <v/>
      </c>
      <c r="HG123" s="404" t="str">
        <f t="shared" si="508"/>
        <v/>
      </c>
      <c r="HH123" s="500" t="str">
        <f t="shared" si="509"/>
        <v/>
      </c>
      <c r="HI123" s="404" t="str">
        <f t="shared" si="510"/>
        <v/>
      </c>
      <c r="HJ123" s="510">
        <f t="shared" si="511"/>
        <v>4202.7</v>
      </c>
      <c r="HK123" s="404">
        <f t="shared" si="512"/>
        <v>4113.2</v>
      </c>
      <c r="HL123" s="500">
        <f t="shared" si="513"/>
        <v>61629.600000000006</v>
      </c>
      <c r="HM123" s="404">
        <f t="shared" si="514"/>
        <v>59580</v>
      </c>
    </row>
    <row r="124" spans="1:221">
      <c r="A124" s="615" t="s">
        <v>546</v>
      </c>
      <c r="B124" s="603" t="s">
        <v>821</v>
      </c>
      <c r="C124" s="604" t="s">
        <v>757</v>
      </c>
      <c r="D124" s="614">
        <v>156790</v>
      </c>
      <c r="E124" s="606">
        <v>9</v>
      </c>
      <c r="F124" s="422">
        <v>432</v>
      </c>
      <c r="G124" s="613">
        <v>352</v>
      </c>
      <c r="H124" s="422"/>
      <c r="I124" s="595"/>
      <c r="J124" s="500">
        <f t="shared" si="365"/>
        <v>432</v>
      </c>
      <c r="K124" s="404">
        <f t="shared" si="366"/>
        <v>352</v>
      </c>
      <c r="L124" s="422"/>
      <c r="M124" s="595"/>
      <c r="N124" s="500">
        <f t="shared" si="367"/>
        <v>432</v>
      </c>
      <c r="O124" s="404">
        <f t="shared" si="368"/>
        <v>306</v>
      </c>
      <c r="P124" s="500">
        <f t="shared" si="369"/>
        <v>432</v>
      </c>
      <c r="Q124" s="404">
        <f t="shared" si="370"/>
        <v>306</v>
      </c>
      <c r="R124" s="422">
        <v>123</v>
      </c>
      <c r="S124" s="595">
        <v>59</v>
      </c>
      <c r="T124" s="500">
        <f t="shared" si="371"/>
        <v>123</v>
      </c>
      <c r="U124" s="404">
        <f t="shared" si="372"/>
        <v>59</v>
      </c>
      <c r="V124" s="422">
        <v>15</v>
      </c>
      <c r="W124" s="595">
        <v>14</v>
      </c>
      <c r="X124" s="500">
        <f t="shared" si="373"/>
        <v>15</v>
      </c>
      <c r="Y124" s="404">
        <f t="shared" si="374"/>
        <v>14</v>
      </c>
      <c r="Z124" s="422"/>
      <c r="AA124" s="595"/>
      <c r="AB124" s="500">
        <f t="shared" si="375"/>
        <v>0</v>
      </c>
      <c r="AC124" s="404">
        <f t="shared" si="376"/>
        <v>0</v>
      </c>
      <c r="AD124" s="500">
        <f t="shared" si="377"/>
        <v>138</v>
      </c>
      <c r="AE124" s="404">
        <f t="shared" si="378"/>
        <v>73</v>
      </c>
      <c r="AF124" s="500">
        <f t="shared" si="379"/>
        <v>138</v>
      </c>
      <c r="AG124" s="404">
        <f t="shared" si="380"/>
        <v>73</v>
      </c>
      <c r="AH124" s="564">
        <v>4.9000000000000004</v>
      </c>
      <c r="AI124" s="580">
        <v>4.3</v>
      </c>
      <c r="AJ124" s="500">
        <f t="shared" si="381"/>
        <v>602.70000000000005</v>
      </c>
      <c r="AK124" s="404">
        <f t="shared" si="382"/>
        <v>253.7</v>
      </c>
      <c r="AL124" s="564">
        <v>4.3</v>
      </c>
      <c r="AM124" s="580">
        <v>3</v>
      </c>
      <c r="AN124" s="500">
        <f t="shared" si="383"/>
        <v>64.5</v>
      </c>
      <c r="AO124" s="404">
        <f t="shared" si="384"/>
        <v>42</v>
      </c>
      <c r="AP124" s="564"/>
      <c r="AQ124" s="580"/>
      <c r="AR124" s="500">
        <f t="shared" si="385"/>
        <v>0</v>
      </c>
      <c r="AS124" s="404">
        <f t="shared" si="386"/>
        <v>0</v>
      </c>
      <c r="AT124" s="236">
        <f t="shared" si="387"/>
        <v>4.8347826086956527</v>
      </c>
      <c r="AU124" s="237">
        <f t="shared" si="388"/>
        <v>4.0506849315068489</v>
      </c>
      <c r="AV124" s="500">
        <f t="shared" si="389"/>
        <v>667.2</v>
      </c>
      <c r="AW124" s="404">
        <f t="shared" si="390"/>
        <v>295.7</v>
      </c>
      <c r="AX124" s="422">
        <v>99.7</v>
      </c>
      <c r="AY124" s="595">
        <v>93.6</v>
      </c>
      <c r="AZ124" s="500">
        <f t="shared" si="391"/>
        <v>12263.1</v>
      </c>
      <c r="BA124" s="404">
        <f t="shared" si="392"/>
        <v>5522.4</v>
      </c>
      <c r="BB124" s="422">
        <v>104.7</v>
      </c>
      <c r="BC124" s="595">
        <v>70.900000000000006</v>
      </c>
      <c r="BD124" s="500">
        <f t="shared" si="393"/>
        <v>1570.5</v>
      </c>
      <c r="BE124" s="404">
        <f t="shared" si="394"/>
        <v>992.60000000000014</v>
      </c>
      <c r="BF124" s="422"/>
      <c r="BG124" s="595"/>
      <c r="BH124" s="500">
        <f t="shared" si="395"/>
        <v>0</v>
      </c>
      <c r="BI124" s="404">
        <f t="shared" si="396"/>
        <v>0</v>
      </c>
      <c r="BJ124" s="500">
        <f t="shared" si="397"/>
        <v>100.24347826086957</v>
      </c>
      <c r="BK124" s="404">
        <f t="shared" si="398"/>
        <v>89.246575342465746</v>
      </c>
      <c r="BL124" s="500">
        <f t="shared" si="399"/>
        <v>13833.6</v>
      </c>
      <c r="BM124" s="404">
        <f t="shared" si="400"/>
        <v>6514.9999999999991</v>
      </c>
      <c r="BN124" s="422">
        <v>119</v>
      </c>
      <c r="BO124" s="595">
        <v>64</v>
      </c>
      <c r="BP124" s="500">
        <f t="shared" si="401"/>
        <v>119</v>
      </c>
      <c r="BQ124" s="404">
        <f t="shared" si="402"/>
        <v>64</v>
      </c>
      <c r="BR124" s="422">
        <v>33</v>
      </c>
      <c r="BS124" s="595">
        <v>19</v>
      </c>
      <c r="BT124" s="500">
        <f t="shared" si="403"/>
        <v>33</v>
      </c>
      <c r="BU124" s="404">
        <f t="shared" si="404"/>
        <v>19</v>
      </c>
      <c r="BV124" s="422"/>
      <c r="BW124" s="595"/>
      <c r="BX124" s="500">
        <f t="shared" si="405"/>
        <v>0</v>
      </c>
      <c r="BY124" s="404">
        <f t="shared" si="406"/>
        <v>0</v>
      </c>
      <c r="BZ124" s="500">
        <f t="shared" si="407"/>
        <v>152</v>
      </c>
      <c r="CA124" s="404">
        <f t="shared" si="408"/>
        <v>83</v>
      </c>
      <c r="CB124" s="500">
        <f t="shared" si="409"/>
        <v>152</v>
      </c>
      <c r="CC124" s="404">
        <f t="shared" si="410"/>
        <v>83</v>
      </c>
      <c r="CD124" s="564">
        <v>5.7</v>
      </c>
      <c r="CE124" s="581">
        <v>4.9000000000000004</v>
      </c>
      <c r="CF124" s="500">
        <f t="shared" si="411"/>
        <v>678.30000000000007</v>
      </c>
      <c r="CG124" s="404">
        <f t="shared" si="412"/>
        <v>313.60000000000002</v>
      </c>
      <c r="CH124" s="564">
        <v>6</v>
      </c>
      <c r="CI124" s="581">
        <v>6.7</v>
      </c>
      <c r="CJ124" s="500">
        <f t="shared" si="413"/>
        <v>198</v>
      </c>
      <c r="CK124" s="404">
        <f t="shared" si="414"/>
        <v>127.3</v>
      </c>
      <c r="CL124" s="564"/>
      <c r="CM124" s="581"/>
      <c r="CN124" s="500">
        <f t="shared" si="415"/>
        <v>0</v>
      </c>
      <c r="CO124" s="404">
        <f t="shared" si="416"/>
        <v>0</v>
      </c>
      <c r="CP124" s="500">
        <f t="shared" si="417"/>
        <v>5.7651315789473685</v>
      </c>
      <c r="CQ124" s="237">
        <f t="shared" si="418"/>
        <v>5.3120481927710843</v>
      </c>
      <c r="CR124" s="500">
        <f t="shared" si="419"/>
        <v>876.3</v>
      </c>
      <c r="CS124" s="404">
        <f t="shared" si="420"/>
        <v>440.9</v>
      </c>
      <c r="CT124" s="565">
        <v>98.4</v>
      </c>
      <c r="CU124" s="581">
        <v>94.4</v>
      </c>
      <c r="CV124" s="500">
        <f t="shared" si="421"/>
        <v>11709.6</v>
      </c>
      <c r="CW124" s="404">
        <f t="shared" si="422"/>
        <v>6041.6</v>
      </c>
      <c r="CX124" s="565">
        <v>82.6</v>
      </c>
      <c r="CY124" s="581">
        <v>85.6</v>
      </c>
      <c r="CZ124" s="500">
        <f t="shared" si="423"/>
        <v>2725.7999999999997</v>
      </c>
      <c r="DA124" s="404">
        <f t="shared" si="424"/>
        <v>1626.3999999999999</v>
      </c>
      <c r="DB124" s="565"/>
      <c r="DC124" s="581"/>
      <c r="DD124" s="500">
        <f t="shared" si="425"/>
        <v>0</v>
      </c>
      <c r="DE124" s="404">
        <f t="shared" si="426"/>
        <v>0</v>
      </c>
      <c r="DF124" s="500">
        <f t="shared" si="427"/>
        <v>94.969736842105263</v>
      </c>
      <c r="DG124" s="404">
        <f t="shared" si="428"/>
        <v>92.385542168674704</v>
      </c>
      <c r="DH124" s="500">
        <f t="shared" si="429"/>
        <v>14435.4</v>
      </c>
      <c r="DI124" s="404">
        <f t="shared" si="430"/>
        <v>7668</v>
      </c>
      <c r="DJ124" s="500">
        <f t="shared" si="431"/>
        <v>290</v>
      </c>
      <c r="DK124" s="404">
        <f t="shared" si="432"/>
        <v>156</v>
      </c>
      <c r="DL124" s="500">
        <f t="shared" si="433"/>
        <v>290</v>
      </c>
      <c r="DM124" s="404">
        <f t="shared" si="434"/>
        <v>156</v>
      </c>
      <c r="DN124" s="236">
        <f t="shared" si="435"/>
        <v>5.3224137931034479</v>
      </c>
      <c r="DO124" s="237">
        <f t="shared" si="436"/>
        <v>4.721794871794871</v>
      </c>
      <c r="DP124" s="500">
        <f t="shared" si="437"/>
        <v>1543.4999999999998</v>
      </c>
      <c r="DQ124" s="404">
        <f t="shared" si="438"/>
        <v>736.59999999999991</v>
      </c>
      <c r="DR124" s="500">
        <f t="shared" si="439"/>
        <v>97.479310344827582</v>
      </c>
      <c r="DS124" s="404">
        <f t="shared" si="440"/>
        <v>90.916666666666671</v>
      </c>
      <c r="DT124" s="500">
        <f t="shared" si="441"/>
        <v>28269</v>
      </c>
      <c r="DU124" s="404">
        <f t="shared" si="442"/>
        <v>14183</v>
      </c>
      <c r="DV124" s="565">
        <v>87</v>
      </c>
      <c r="DW124" s="582">
        <v>67</v>
      </c>
      <c r="DX124" s="500">
        <f t="shared" si="443"/>
        <v>87</v>
      </c>
      <c r="DY124" s="404">
        <f t="shared" si="444"/>
        <v>67</v>
      </c>
      <c r="DZ124" s="565">
        <v>18</v>
      </c>
      <c r="EA124" s="582">
        <v>14</v>
      </c>
      <c r="EB124" s="500">
        <f t="shared" si="445"/>
        <v>18</v>
      </c>
      <c r="EC124" s="404">
        <f t="shared" si="446"/>
        <v>14</v>
      </c>
      <c r="ED124" s="565"/>
      <c r="EE124" s="582"/>
      <c r="EF124" s="500">
        <f t="shared" si="447"/>
        <v>0</v>
      </c>
      <c r="EG124" s="404">
        <f t="shared" si="448"/>
        <v>0</v>
      </c>
      <c r="EH124" s="500">
        <f t="shared" si="449"/>
        <v>105</v>
      </c>
      <c r="EI124" s="404">
        <f t="shared" si="450"/>
        <v>81</v>
      </c>
      <c r="EJ124" s="500">
        <f t="shared" si="451"/>
        <v>105</v>
      </c>
      <c r="EK124" s="404">
        <f t="shared" si="452"/>
        <v>81</v>
      </c>
      <c r="EL124" s="564">
        <v>6.3</v>
      </c>
      <c r="EM124" s="583">
        <v>5.8</v>
      </c>
      <c r="EN124" s="500">
        <f t="shared" si="453"/>
        <v>548.1</v>
      </c>
      <c r="EO124" s="404">
        <f t="shared" si="454"/>
        <v>388.59999999999997</v>
      </c>
      <c r="EP124" s="564">
        <v>7.6</v>
      </c>
      <c r="EQ124" s="583">
        <v>6.3</v>
      </c>
      <c r="ER124" s="500">
        <f t="shared" si="455"/>
        <v>136.79999999999998</v>
      </c>
      <c r="ES124" s="404">
        <f t="shared" si="456"/>
        <v>88.2</v>
      </c>
      <c r="ET124" s="564"/>
      <c r="EU124" s="583"/>
      <c r="EV124" s="500">
        <f t="shared" si="457"/>
        <v>0</v>
      </c>
      <c r="EW124" s="404">
        <f t="shared" si="458"/>
        <v>0</v>
      </c>
      <c r="EX124" s="236">
        <f t="shared" si="459"/>
        <v>6.5228571428571422</v>
      </c>
      <c r="EY124" s="237">
        <f t="shared" si="460"/>
        <v>5.8864197530864191</v>
      </c>
      <c r="EZ124" s="500">
        <f t="shared" si="461"/>
        <v>684.9</v>
      </c>
      <c r="FA124" s="404">
        <f t="shared" si="462"/>
        <v>476.79999999999995</v>
      </c>
      <c r="FB124" s="565">
        <v>66.099999999999994</v>
      </c>
      <c r="FC124" s="583">
        <v>62.6</v>
      </c>
      <c r="FD124" s="500">
        <f t="shared" si="463"/>
        <v>5750.7</v>
      </c>
      <c r="FE124" s="404">
        <f t="shared" si="464"/>
        <v>4194.2</v>
      </c>
      <c r="FF124" s="565">
        <v>37.9</v>
      </c>
      <c r="FG124" s="583">
        <v>57.7</v>
      </c>
      <c r="FH124" s="500">
        <f t="shared" si="465"/>
        <v>682.19999999999993</v>
      </c>
      <c r="FI124" s="404">
        <f t="shared" si="466"/>
        <v>807.80000000000007</v>
      </c>
      <c r="FJ124" s="565"/>
      <c r="FK124" s="583"/>
      <c r="FL124" s="500">
        <f t="shared" si="467"/>
        <v>0</v>
      </c>
      <c r="FM124" s="404">
        <f t="shared" si="468"/>
        <v>0</v>
      </c>
      <c r="FN124" s="500">
        <f t="shared" si="469"/>
        <v>61.265714285714282</v>
      </c>
      <c r="FO124" s="404">
        <f t="shared" si="470"/>
        <v>61.753086419753089</v>
      </c>
      <c r="FP124" s="500">
        <f t="shared" si="471"/>
        <v>6432.9</v>
      </c>
      <c r="FQ124" s="404">
        <f t="shared" si="472"/>
        <v>5002</v>
      </c>
      <c r="FR124" s="565">
        <v>37</v>
      </c>
      <c r="FS124" s="423">
        <v>69</v>
      </c>
      <c r="FT124" s="500">
        <f t="shared" si="473"/>
        <v>37</v>
      </c>
      <c r="FU124" s="404">
        <f t="shared" si="474"/>
        <v>69</v>
      </c>
      <c r="FV124" s="564">
        <v>7.9</v>
      </c>
      <c r="FW124" s="584">
        <v>7.6</v>
      </c>
      <c r="FX124" s="500">
        <f t="shared" si="475"/>
        <v>292.3</v>
      </c>
      <c r="FY124" s="404">
        <f t="shared" si="476"/>
        <v>524.4</v>
      </c>
      <c r="FZ124" s="564">
        <v>78.2</v>
      </c>
      <c r="GA124" s="584">
        <v>86.6</v>
      </c>
      <c r="GB124" s="500">
        <f t="shared" si="477"/>
        <v>2893.4</v>
      </c>
      <c r="GC124" s="404">
        <f t="shared" si="478"/>
        <v>5975.4</v>
      </c>
      <c r="GD124" s="510">
        <f t="shared" si="479"/>
        <v>329</v>
      </c>
      <c r="GE124" s="404">
        <f t="shared" si="480"/>
        <v>190</v>
      </c>
      <c r="GF124" s="500">
        <f t="shared" si="481"/>
        <v>329</v>
      </c>
      <c r="GG124" s="404">
        <f t="shared" si="482"/>
        <v>190</v>
      </c>
      <c r="GH124" s="500">
        <f t="shared" si="483"/>
        <v>1829.1</v>
      </c>
      <c r="GI124" s="404">
        <f t="shared" si="484"/>
        <v>955.89999999999986</v>
      </c>
      <c r="GJ124" s="500">
        <f t="shared" si="485"/>
        <v>29723.4</v>
      </c>
      <c r="GK124" s="404">
        <f t="shared" si="486"/>
        <v>15758.2</v>
      </c>
      <c r="GL124" s="510">
        <f t="shared" si="487"/>
        <v>66</v>
      </c>
      <c r="GM124" s="404">
        <f t="shared" si="488"/>
        <v>47</v>
      </c>
      <c r="GN124" s="500">
        <f t="shared" si="489"/>
        <v>66</v>
      </c>
      <c r="GO124" s="404">
        <f t="shared" si="490"/>
        <v>47</v>
      </c>
      <c r="GP124" s="500">
        <f t="shared" si="491"/>
        <v>399.29999999999995</v>
      </c>
      <c r="GQ124" s="404">
        <f t="shared" si="492"/>
        <v>257.5</v>
      </c>
      <c r="GR124" s="500">
        <f t="shared" si="493"/>
        <v>4978.4999999999991</v>
      </c>
      <c r="GS124" s="404">
        <f t="shared" si="494"/>
        <v>3426.8</v>
      </c>
      <c r="GT124" s="510">
        <f t="shared" si="495"/>
        <v>395</v>
      </c>
      <c r="GU124" s="404">
        <f t="shared" si="496"/>
        <v>237</v>
      </c>
      <c r="GV124" s="500">
        <f t="shared" si="497"/>
        <v>395</v>
      </c>
      <c r="GW124" s="404">
        <f t="shared" si="498"/>
        <v>237</v>
      </c>
      <c r="GX124" s="500">
        <f t="shared" si="499"/>
        <v>2228.3999999999996</v>
      </c>
      <c r="GY124" s="404">
        <f t="shared" si="500"/>
        <v>1213.3999999999999</v>
      </c>
      <c r="GZ124" s="500">
        <f t="shared" si="501"/>
        <v>34701.9</v>
      </c>
      <c r="HA124" s="404">
        <f t="shared" si="502"/>
        <v>19185</v>
      </c>
      <c r="HB124" s="510">
        <f t="shared" si="503"/>
        <v>0</v>
      </c>
      <c r="HC124" s="404">
        <f t="shared" si="504"/>
        <v>0</v>
      </c>
      <c r="HD124" s="500">
        <f t="shared" si="505"/>
        <v>0</v>
      </c>
      <c r="HE124" s="404">
        <f t="shared" si="506"/>
        <v>0</v>
      </c>
      <c r="HF124" s="500" t="str">
        <f t="shared" si="507"/>
        <v/>
      </c>
      <c r="HG124" s="404" t="str">
        <f t="shared" si="508"/>
        <v/>
      </c>
      <c r="HH124" s="500" t="str">
        <f t="shared" si="509"/>
        <v/>
      </c>
      <c r="HI124" s="404" t="str">
        <f t="shared" si="510"/>
        <v/>
      </c>
      <c r="HJ124" s="510">
        <f t="shared" si="511"/>
        <v>2520.6999999999998</v>
      </c>
      <c r="HK124" s="404">
        <f t="shared" si="512"/>
        <v>1737.7999999999997</v>
      </c>
      <c r="HL124" s="500">
        <f t="shared" si="513"/>
        <v>37595.300000000003</v>
      </c>
      <c r="HM124" s="404">
        <f t="shared" si="514"/>
        <v>25160.400000000001</v>
      </c>
    </row>
    <row r="125" spans="1:221">
      <c r="A125" s="602" t="s">
        <v>546</v>
      </c>
      <c r="B125" s="603" t="s">
        <v>822</v>
      </c>
      <c r="C125" s="604" t="s">
        <v>830</v>
      </c>
      <c r="D125" s="614">
        <v>156860</v>
      </c>
      <c r="E125" s="606">
        <v>9</v>
      </c>
      <c r="F125" s="422">
        <v>523</v>
      </c>
      <c r="G125" s="613">
        <v>536</v>
      </c>
      <c r="H125" s="422"/>
      <c r="I125" s="595"/>
      <c r="J125" s="500">
        <f t="shared" si="365"/>
        <v>523</v>
      </c>
      <c r="K125" s="404">
        <f t="shared" si="366"/>
        <v>536</v>
      </c>
      <c r="L125" s="422"/>
      <c r="M125" s="595"/>
      <c r="N125" s="500">
        <f t="shared" si="367"/>
        <v>520</v>
      </c>
      <c r="O125" s="404">
        <f t="shared" si="368"/>
        <v>451</v>
      </c>
      <c r="P125" s="500">
        <f t="shared" si="369"/>
        <v>520</v>
      </c>
      <c r="Q125" s="404">
        <f t="shared" si="370"/>
        <v>451</v>
      </c>
      <c r="R125" s="422">
        <v>43</v>
      </c>
      <c r="S125" s="595">
        <v>46</v>
      </c>
      <c r="T125" s="500">
        <f t="shared" si="371"/>
        <v>43</v>
      </c>
      <c r="U125" s="404">
        <f t="shared" si="372"/>
        <v>46</v>
      </c>
      <c r="V125" s="422">
        <v>5</v>
      </c>
      <c r="W125" s="595">
        <v>6</v>
      </c>
      <c r="X125" s="500">
        <f t="shared" si="373"/>
        <v>5</v>
      </c>
      <c r="Y125" s="404">
        <f t="shared" si="374"/>
        <v>6</v>
      </c>
      <c r="Z125" s="422"/>
      <c r="AA125" s="595"/>
      <c r="AB125" s="500">
        <f t="shared" si="375"/>
        <v>0</v>
      </c>
      <c r="AC125" s="404">
        <f t="shared" si="376"/>
        <v>0</v>
      </c>
      <c r="AD125" s="500">
        <f t="shared" si="377"/>
        <v>48</v>
      </c>
      <c r="AE125" s="404">
        <f t="shared" si="378"/>
        <v>52</v>
      </c>
      <c r="AF125" s="500">
        <f t="shared" si="379"/>
        <v>48</v>
      </c>
      <c r="AG125" s="404">
        <f t="shared" si="380"/>
        <v>52</v>
      </c>
      <c r="AH125" s="564">
        <v>3</v>
      </c>
      <c r="AI125" s="580">
        <v>2.7</v>
      </c>
      <c r="AJ125" s="500">
        <f t="shared" si="381"/>
        <v>129</v>
      </c>
      <c r="AK125" s="404">
        <f t="shared" si="382"/>
        <v>124.2</v>
      </c>
      <c r="AL125" s="564">
        <v>2.8</v>
      </c>
      <c r="AM125" s="580">
        <v>3.2</v>
      </c>
      <c r="AN125" s="500">
        <f t="shared" si="383"/>
        <v>14</v>
      </c>
      <c r="AO125" s="404">
        <f t="shared" si="384"/>
        <v>19.200000000000003</v>
      </c>
      <c r="AP125" s="564"/>
      <c r="AQ125" s="580"/>
      <c r="AR125" s="500">
        <f t="shared" si="385"/>
        <v>0</v>
      </c>
      <c r="AS125" s="404">
        <f t="shared" si="386"/>
        <v>0</v>
      </c>
      <c r="AT125" s="236">
        <f t="shared" si="387"/>
        <v>2.9791666666666665</v>
      </c>
      <c r="AU125" s="237">
        <f t="shared" si="388"/>
        <v>2.7576923076923077</v>
      </c>
      <c r="AV125" s="500">
        <f t="shared" si="389"/>
        <v>143</v>
      </c>
      <c r="AW125" s="404">
        <f t="shared" si="390"/>
        <v>143.4</v>
      </c>
      <c r="AX125" s="422">
        <v>65.900000000000006</v>
      </c>
      <c r="AY125" s="595">
        <v>65</v>
      </c>
      <c r="AZ125" s="500">
        <f t="shared" si="391"/>
        <v>2833.7000000000003</v>
      </c>
      <c r="BA125" s="404">
        <f t="shared" si="392"/>
        <v>2990</v>
      </c>
      <c r="BB125" s="422">
        <v>63.8</v>
      </c>
      <c r="BC125" s="595">
        <v>58.4</v>
      </c>
      <c r="BD125" s="500">
        <f t="shared" si="393"/>
        <v>319</v>
      </c>
      <c r="BE125" s="404">
        <f t="shared" si="394"/>
        <v>350.4</v>
      </c>
      <c r="BF125" s="422"/>
      <c r="BG125" s="595"/>
      <c r="BH125" s="500">
        <f t="shared" si="395"/>
        <v>0</v>
      </c>
      <c r="BI125" s="404">
        <f t="shared" si="396"/>
        <v>0</v>
      </c>
      <c r="BJ125" s="500">
        <f t="shared" si="397"/>
        <v>65.681250000000006</v>
      </c>
      <c r="BK125" s="404">
        <f t="shared" si="398"/>
        <v>64.238461538461536</v>
      </c>
      <c r="BL125" s="500">
        <f t="shared" si="399"/>
        <v>3152.7000000000003</v>
      </c>
      <c r="BM125" s="404">
        <f t="shared" si="400"/>
        <v>3340.3999999999996</v>
      </c>
      <c r="BN125" s="422">
        <v>134</v>
      </c>
      <c r="BO125" s="595">
        <v>91</v>
      </c>
      <c r="BP125" s="500">
        <f t="shared" si="401"/>
        <v>134</v>
      </c>
      <c r="BQ125" s="404">
        <f t="shared" si="402"/>
        <v>91</v>
      </c>
      <c r="BR125" s="422">
        <v>101</v>
      </c>
      <c r="BS125" s="595">
        <v>50</v>
      </c>
      <c r="BT125" s="500">
        <f t="shared" si="403"/>
        <v>101</v>
      </c>
      <c r="BU125" s="404">
        <f t="shared" si="404"/>
        <v>50</v>
      </c>
      <c r="BV125" s="422"/>
      <c r="BW125" s="595"/>
      <c r="BX125" s="500">
        <f t="shared" si="405"/>
        <v>0</v>
      </c>
      <c r="BY125" s="404">
        <f t="shared" si="406"/>
        <v>0</v>
      </c>
      <c r="BZ125" s="500">
        <f t="shared" si="407"/>
        <v>235</v>
      </c>
      <c r="CA125" s="404">
        <f t="shared" si="408"/>
        <v>141</v>
      </c>
      <c r="CB125" s="500">
        <f t="shared" si="409"/>
        <v>235</v>
      </c>
      <c r="CC125" s="404">
        <f t="shared" si="410"/>
        <v>141</v>
      </c>
      <c r="CD125" s="564">
        <v>4.7</v>
      </c>
      <c r="CE125" s="581">
        <v>4.3</v>
      </c>
      <c r="CF125" s="500">
        <f t="shared" si="411"/>
        <v>629.80000000000007</v>
      </c>
      <c r="CG125" s="404">
        <f t="shared" si="412"/>
        <v>391.3</v>
      </c>
      <c r="CH125" s="564">
        <v>5.2</v>
      </c>
      <c r="CI125" s="581">
        <v>4.5999999999999996</v>
      </c>
      <c r="CJ125" s="500">
        <f t="shared" si="413"/>
        <v>525.20000000000005</v>
      </c>
      <c r="CK125" s="404">
        <f t="shared" si="414"/>
        <v>229.99999999999997</v>
      </c>
      <c r="CL125" s="564"/>
      <c r="CM125" s="581"/>
      <c r="CN125" s="500">
        <f t="shared" si="415"/>
        <v>0</v>
      </c>
      <c r="CO125" s="404">
        <f t="shared" si="416"/>
        <v>0</v>
      </c>
      <c r="CP125" s="500">
        <f t="shared" si="417"/>
        <v>4.9148936170212769</v>
      </c>
      <c r="CQ125" s="237">
        <f t="shared" si="418"/>
        <v>4.4063829787234043</v>
      </c>
      <c r="CR125" s="500">
        <f t="shared" si="419"/>
        <v>1155</v>
      </c>
      <c r="CS125" s="404">
        <f t="shared" si="420"/>
        <v>621.30000000000007</v>
      </c>
      <c r="CT125" s="565">
        <v>82.5</v>
      </c>
      <c r="CU125" s="581">
        <v>85</v>
      </c>
      <c r="CV125" s="500">
        <f t="shared" si="421"/>
        <v>11055</v>
      </c>
      <c r="CW125" s="404">
        <f t="shared" si="422"/>
        <v>7735</v>
      </c>
      <c r="CX125" s="565">
        <v>76.099999999999994</v>
      </c>
      <c r="CY125" s="581">
        <v>80.8</v>
      </c>
      <c r="CZ125" s="500">
        <f t="shared" si="423"/>
        <v>7686.0999999999995</v>
      </c>
      <c r="DA125" s="404">
        <f t="shared" si="424"/>
        <v>4040</v>
      </c>
      <c r="DB125" s="565"/>
      <c r="DC125" s="581"/>
      <c r="DD125" s="500">
        <f t="shared" si="425"/>
        <v>0</v>
      </c>
      <c r="DE125" s="404">
        <f t="shared" si="426"/>
        <v>0</v>
      </c>
      <c r="DF125" s="500">
        <f t="shared" si="427"/>
        <v>79.749361702127658</v>
      </c>
      <c r="DG125" s="404">
        <f t="shared" si="428"/>
        <v>83.510638297872347</v>
      </c>
      <c r="DH125" s="500">
        <f t="shared" si="429"/>
        <v>18741.099999999999</v>
      </c>
      <c r="DI125" s="404">
        <f t="shared" si="430"/>
        <v>11775.000000000002</v>
      </c>
      <c r="DJ125" s="500">
        <f t="shared" si="431"/>
        <v>283</v>
      </c>
      <c r="DK125" s="404">
        <f t="shared" si="432"/>
        <v>193</v>
      </c>
      <c r="DL125" s="500">
        <f t="shared" si="433"/>
        <v>283</v>
      </c>
      <c r="DM125" s="404">
        <f t="shared" si="434"/>
        <v>193</v>
      </c>
      <c r="DN125" s="236">
        <f t="shared" si="435"/>
        <v>4.5865724381625439</v>
      </c>
      <c r="DO125" s="237">
        <f t="shared" si="436"/>
        <v>3.9621761658031089</v>
      </c>
      <c r="DP125" s="500">
        <f t="shared" si="437"/>
        <v>1298</v>
      </c>
      <c r="DQ125" s="404">
        <f t="shared" si="438"/>
        <v>764.7</v>
      </c>
      <c r="DR125" s="500">
        <f t="shared" si="439"/>
        <v>77.363250883392226</v>
      </c>
      <c r="DS125" s="404">
        <f t="shared" si="440"/>
        <v>78.31813471502592</v>
      </c>
      <c r="DT125" s="500">
        <f t="shared" si="441"/>
        <v>21893.8</v>
      </c>
      <c r="DU125" s="404">
        <f t="shared" si="442"/>
        <v>15115.400000000003</v>
      </c>
      <c r="DV125" s="565">
        <v>111</v>
      </c>
      <c r="DW125" s="582">
        <v>87</v>
      </c>
      <c r="DX125" s="500">
        <f t="shared" si="443"/>
        <v>111</v>
      </c>
      <c r="DY125" s="404">
        <f t="shared" si="444"/>
        <v>87</v>
      </c>
      <c r="DZ125" s="565">
        <v>109</v>
      </c>
      <c r="EA125" s="582">
        <v>91</v>
      </c>
      <c r="EB125" s="500">
        <f t="shared" si="445"/>
        <v>109</v>
      </c>
      <c r="EC125" s="404">
        <f t="shared" si="446"/>
        <v>91</v>
      </c>
      <c r="ED125" s="565"/>
      <c r="EE125" s="582"/>
      <c r="EF125" s="500">
        <f t="shared" si="447"/>
        <v>0</v>
      </c>
      <c r="EG125" s="404">
        <f t="shared" si="448"/>
        <v>0</v>
      </c>
      <c r="EH125" s="500">
        <f t="shared" si="449"/>
        <v>220</v>
      </c>
      <c r="EI125" s="404">
        <f t="shared" si="450"/>
        <v>178</v>
      </c>
      <c r="EJ125" s="500">
        <f t="shared" si="451"/>
        <v>220</v>
      </c>
      <c r="EK125" s="404">
        <f t="shared" si="452"/>
        <v>178</v>
      </c>
      <c r="EL125" s="564">
        <v>4.3</v>
      </c>
      <c r="EM125" s="583">
        <v>3.7</v>
      </c>
      <c r="EN125" s="500">
        <f t="shared" si="453"/>
        <v>477.29999999999995</v>
      </c>
      <c r="EO125" s="404">
        <f t="shared" si="454"/>
        <v>321.90000000000003</v>
      </c>
      <c r="EP125" s="564">
        <v>3.7</v>
      </c>
      <c r="EQ125" s="583">
        <v>3.8</v>
      </c>
      <c r="ER125" s="500">
        <f t="shared" si="455"/>
        <v>403.3</v>
      </c>
      <c r="ES125" s="404">
        <f t="shared" si="456"/>
        <v>345.8</v>
      </c>
      <c r="ET125" s="564"/>
      <c r="EU125" s="583"/>
      <c r="EV125" s="500">
        <f t="shared" si="457"/>
        <v>0</v>
      </c>
      <c r="EW125" s="404">
        <f t="shared" si="458"/>
        <v>0</v>
      </c>
      <c r="EX125" s="236">
        <f t="shared" si="459"/>
        <v>4.002727272727272</v>
      </c>
      <c r="EY125" s="237">
        <f t="shared" si="460"/>
        <v>3.7511235955056184</v>
      </c>
      <c r="EZ125" s="500">
        <f t="shared" si="461"/>
        <v>880.5999999999998</v>
      </c>
      <c r="FA125" s="404">
        <f t="shared" si="462"/>
        <v>667.7</v>
      </c>
      <c r="FB125" s="565">
        <v>57.8</v>
      </c>
      <c r="FC125" s="583">
        <v>59</v>
      </c>
      <c r="FD125" s="500">
        <f t="shared" si="463"/>
        <v>6415.7999999999993</v>
      </c>
      <c r="FE125" s="404">
        <f t="shared" si="464"/>
        <v>5133</v>
      </c>
      <c r="FF125" s="565">
        <v>57.4</v>
      </c>
      <c r="FG125" s="583">
        <v>55.8</v>
      </c>
      <c r="FH125" s="500">
        <f t="shared" si="465"/>
        <v>6256.5999999999995</v>
      </c>
      <c r="FI125" s="404">
        <f t="shared" si="466"/>
        <v>5077.8</v>
      </c>
      <c r="FJ125" s="565"/>
      <c r="FK125" s="583"/>
      <c r="FL125" s="500">
        <f t="shared" si="467"/>
        <v>0</v>
      </c>
      <c r="FM125" s="404">
        <f t="shared" si="468"/>
        <v>0</v>
      </c>
      <c r="FN125" s="500">
        <f t="shared" si="469"/>
        <v>57.601818181818174</v>
      </c>
      <c r="FO125" s="404">
        <f t="shared" si="470"/>
        <v>57.364044943820218</v>
      </c>
      <c r="FP125" s="500">
        <f t="shared" si="471"/>
        <v>12672.399999999998</v>
      </c>
      <c r="FQ125" s="404">
        <f t="shared" si="472"/>
        <v>10210.799999999999</v>
      </c>
      <c r="FR125" s="565">
        <v>17</v>
      </c>
      <c r="FS125" s="423">
        <v>80</v>
      </c>
      <c r="FT125" s="500">
        <f t="shared" si="473"/>
        <v>17</v>
      </c>
      <c r="FU125" s="404">
        <f t="shared" si="474"/>
        <v>80</v>
      </c>
      <c r="FV125" s="564">
        <v>6.1</v>
      </c>
      <c r="FW125" s="584">
        <v>5.5</v>
      </c>
      <c r="FX125" s="500">
        <f t="shared" si="475"/>
        <v>103.69999999999999</v>
      </c>
      <c r="FY125" s="404">
        <f t="shared" si="476"/>
        <v>440</v>
      </c>
      <c r="FZ125" s="564">
        <v>68.099999999999994</v>
      </c>
      <c r="GA125" s="584">
        <v>73.5</v>
      </c>
      <c r="GB125" s="500">
        <f t="shared" si="477"/>
        <v>1157.6999999999998</v>
      </c>
      <c r="GC125" s="404">
        <f t="shared" si="478"/>
        <v>5880</v>
      </c>
      <c r="GD125" s="510">
        <f t="shared" si="479"/>
        <v>288</v>
      </c>
      <c r="GE125" s="404">
        <f t="shared" si="480"/>
        <v>224</v>
      </c>
      <c r="GF125" s="500">
        <f t="shared" si="481"/>
        <v>288</v>
      </c>
      <c r="GG125" s="404">
        <f t="shared" si="482"/>
        <v>224</v>
      </c>
      <c r="GH125" s="500">
        <f t="shared" si="483"/>
        <v>1236.0999999999999</v>
      </c>
      <c r="GI125" s="404">
        <f t="shared" si="484"/>
        <v>837.40000000000009</v>
      </c>
      <c r="GJ125" s="500">
        <f t="shared" si="485"/>
        <v>20304.5</v>
      </c>
      <c r="GK125" s="404">
        <f t="shared" si="486"/>
        <v>15858</v>
      </c>
      <c r="GL125" s="510">
        <f t="shared" si="487"/>
        <v>215</v>
      </c>
      <c r="GM125" s="404">
        <f t="shared" si="488"/>
        <v>147</v>
      </c>
      <c r="GN125" s="500">
        <f t="shared" si="489"/>
        <v>215</v>
      </c>
      <c r="GO125" s="404">
        <f t="shared" si="490"/>
        <v>147</v>
      </c>
      <c r="GP125" s="500">
        <f t="shared" si="491"/>
        <v>942.5</v>
      </c>
      <c r="GQ125" s="404">
        <f t="shared" si="492"/>
        <v>595</v>
      </c>
      <c r="GR125" s="500">
        <f t="shared" si="493"/>
        <v>14261.699999999999</v>
      </c>
      <c r="GS125" s="404">
        <f t="shared" si="494"/>
        <v>9468.2000000000007</v>
      </c>
      <c r="GT125" s="510">
        <f t="shared" si="495"/>
        <v>503</v>
      </c>
      <c r="GU125" s="404">
        <f t="shared" si="496"/>
        <v>371</v>
      </c>
      <c r="GV125" s="500">
        <f t="shared" si="497"/>
        <v>503</v>
      </c>
      <c r="GW125" s="404">
        <f t="shared" si="498"/>
        <v>371</v>
      </c>
      <c r="GX125" s="500">
        <f t="shared" si="499"/>
        <v>2178.6</v>
      </c>
      <c r="GY125" s="404">
        <f t="shared" si="500"/>
        <v>1432.4</v>
      </c>
      <c r="GZ125" s="500">
        <f t="shared" si="501"/>
        <v>34566.199999999997</v>
      </c>
      <c r="HA125" s="404">
        <f t="shared" si="502"/>
        <v>25326.2</v>
      </c>
      <c r="HB125" s="510">
        <f t="shared" si="503"/>
        <v>0</v>
      </c>
      <c r="HC125" s="404">
        <f t="shared" si="504"/>
        <v>0</v>
      </c>
      <c r="HD125" s="500">
        <f t="shared" si="505"/>
        <v>0</v>
      </c>
      <c r="HE125" s="404">
        <f t="shared" si="506"/>
        <v>0</v>
      </c>
      <c r="HF125" s="500" t="str">
        <f t="shared" si="507"/>
        <v/>
      </c>
      <c r="HG125" s="404" t="str">
        <f t="shared" si="508"/>
        <v/>
      </c>
      <c r="HH125" s="500" t="str">
        <f t="shared" si="509"/>
        <v/>
      </c>
      <c r="HI125" s="404" t="str">
        <f t="shared" si="510"/>
        <v/>
      </c>
      <c r="HJ125" s="510">
        <f t="shared" si="511"/>
        <v>2282.2999999999997</v>
      </c>
      <c r="HK125" s="404">
        <f t="shared" si="512"/>
        <v>1872.4</v>
      </c>
      <c r="HL125" s="500">
        <f t="shared" si="513"/>
        <v>35723.899999999994</v>
      </c>
      <c r="HM125" s="404">
        <f t="shared" si="514"/>
        <v>31206.200000000004</v>
      </c>
    </row>
    <row r="126" spans="1:221">
      <c r="A126" s="615" t="s">
        <v>546</v>
      </c>
      <c r="B126" s="616" t="s">
        <v>823</v>
      </c>
      <c r="C126" s="604" t="s">
        <v>830</v>
      </c>
      <c r="D126" s="614">
        <v>157304</v>
      </c>
      <c r="E126" s="618">
        <v>9</v>
      </c>
      <c r="F126" s="422">
        <v>419</v>
      </c>
      <c r="G126" s="613">
        <v>412</v>
      </c>
      <c r="H126" s="422"/>
      <c r="I126" s="595"/>
      <c r="J126" s="500">
        <f t="shared" si="365"/>
        <v>419</v>
      </c>
      <c r="K126" s="404">
        <f t="shared" si="366"/>
        <v>412</v>
      </c>
      <c r="L126" s="422"/>
      <c r="M126" s="595"/>
      <c r="N126" s="500">
        <f t="shared" si="367"/>
        <v>418</v>
      </c>
      <c r="O126" s="404">
        <f t="shared" si="368"/>
        <v>395</v>
      </c>
      <c r="P126" s="500">
        <f t="shared" si="369"/>
        <v>418</v>
      </c>
      <c r="Q126" s="404">
        <f t="shared" si="370"/>
        <v>395</v>
      </c>
      <c r="R126" s="422">
        <v>81</v>
      </c>
      <c r="S126" s="595">
        <v>63</v>
      </c>
      <c r="T126" s="500">
        <f t="shared" si="371"/>
        <v>81</v>
      </c>
      <c r="U126" s="404">
        <f t="shared" si="372"/>
        <v>63</v>
      </c>
      <c r="V126" s="422">
        <v>14</v>
      </c>
      <c r="W126" s="595">
        <v>15</v>
      </c>
      <c r="X126" s="500">
        <f t="shared" si="373"/>
        <v>14</v>
      </c>
      <c r="Y126" s="404">
        <f t="shared" si="374"/>
        <v>15</v>
      </c>
      <c r="Z126" s="422"/>
      <c r="AA126" s="595"/>
      <c r="AB126" s="500">
        <f t="shared" si="375"/>
        <v>0</v>
      </c>
      <c r="AC126" s="404">
        <f t="shared" si="376"/>
        <v>0</v>
      </c>
      <c r="AD126" s="500">
        <f t="shared" si="377"/>
        <v>95</v>
      </c>
      <c r="AE126" s="404">
        <f t="shared" si="378"/>
        <v>78</v>
      </c>
      <c r="AF126" s="500">
        <f t="shared" si="379"/>
        <v>95</v>
      </c>
      <c r="AG126" s="404">
        <f t="shared" si="380"/>
        <v>78</v>
      </c>
      <c r="AH126" s="564">
        <v>3.8</v>
      </c>
      <c r="AI126" s="580">
        <v>3.7</v>
      </c>
      <c r="AJ126" s="500">
        <f t="shared" si="381"/>
        <v>307.8</v>
      </c>
      <c r="AK126" s="404">
        <f t="shared" si="382"/>
        <v>233.10000000000002</v>
      </c>
      <c r="AL126" s="564">
        <v>4</v>
      </c>
      <c r="AM126" s="580">
        <v>3.7</v>
      </c>
      <c r="AN126" s="500">
        <f t="shared" si="383"/>
        <v>56</v>
      </c>
      <c r="AO126" s="404">
        <f t="shared" si="384"/>
        <v>55.5</v>
      </c>
      <c r="AP126" s="564"/>
      <c r="AQ126" s="580"/>
      <c r="AR126" s="500">
        <f t="shared" si="385"/>
        <v>0</v>
      </c>
      <c r="AS126" s="404">
        <f t="shared" si="386"/>
        <v>0</v>
      </c>
      <c r="AT126" s="236">
        <f t="shared" si="387"/>
        <v>3.8294736842105266</v>
      </c>
      <c r="AU126" s="237">
        <f t="shared" si="388"/>
        <v>3.7</v>
      </c>
      <c r="AV126" s="500">
        <f t="shared" si="389"/>
        <v>363.8</v>
      </c>
      <c r="AW126" s="404">
        <f t="shared" si="390"/>
        <v>288.60000000000002</v>
      </c>
      <c r="AX126" s="422">
        <v>82.5</v>
      </c>
      <c r="AY126" s="595">
        <v>76.400000000000006</v>
      </c>
      <c r="AZ126" s="500">
        <f t="shared" si="391"/>
        <v>6682.5</v>
      </c>
      <c r="BA126" s="404">
        <f t="shared" si="392"/>
        <v>4813.2000000000007</v>
      </c>
      <c r="BB126" s="422">
        <v>76.900000000000006</v>
      </c>
      <c r="BC126" s="595">
        <v>78.3</v>
      </c>
      <c r="BD126" s="500">
        <f t="shared" si="393"/>
        <v>1076.6000000000001</v>
      </c>
      <c r="BE126" s="404">
        <f t="shared" si="394"/>
        <v>1174.5</v>
      </c>
      <c r="BF126" s="422"/>
      <c r="BG126" s="595"/>
      <c r="BH126" s="500">
        <f t="shared" si="395"/>
        <v>0</v>
      </c>
      <c r="BI126" s="404">
        <f t="shared" si="396"/>
        <v>0</v>
      </c>
      <c r="BJ126" s="500">
        <f t="shared" si="397"/>
        <v>81.674736842105261</v>
      </c>
      <c r="BK126" s="404">
        <f t="shared" si="398"/>
        <v>76.765384615384619</v>
      </c>
      <c r="BL126" s="500">
        <f t="shared" si="399"/>
        <v>7759.0999999999995</v>
      </c>
      <c r="BM126" s="404">
        <f t="shared" si="400"/>
        <v>5987.7000000000007</v>
      </c>
      <c r="BN126" s="422">
        <v>103</v>
      </c>
      <c r="BO126" s="595">
        <v>75</v>
      </c>
      <c r="BP126" s="500">
        <f t="shared" si="401"/>
        <v>103</v>
      </c>
      <c r="BQ126" s="404">
        <f t="shared" si="402"/>
        <v>75</v>
      </c>
      <c r="BR126" s="422">
        <v>54</v>
      </c>
      <c r="BS126" s="595">
        <v>24</v>
      </c>
      <c r="BT126" s="500">
        <f t="shared" si="403"/>
        <v>54</v>
      </c>
      <c r="BU126" s="404">
        <f t="shared" si="404"/>
        <v>24</v>
      </c>
      <c r="BV126" s="422"/>
      <c r="BW126" s="595"/>
      <c r="BX126" s="500">
        <f t="shared" si="405"/>
        <v>0</v>
      </c>
      <c r="BY126" s="404">
        <f t="shared" si="406"/>
        <v>0</v>
      </c>
      <c r="BZ126" s="500">
        <f t="shared" si="407"/>
        <v>157</v>
      </c>
      <c r="CA126" s="404">
        <f t="shared" si="408"/>
        <v>99</v>
      </c>
      <c r="CB126" s="500">
        <f t="shared" si="409"/>
        <v>157</v>
      </c>
      <c r="CC126" s="404">
        <f t="shared" si="410"/>
        <v>99</v>
      </c>
      <c r="CD126" s="564">
        <v>5.3</v>
      </c>
      <c r="CE126" s="581">
        <v>5</v>
      </c>
      <c r="CF126" s="500">
        <f t="shared" si="411"/>
        <v>545.9</v>
      </c>
      <c r="CG126" s="404">
        <f t="shared" si="412"/>
        <v>375</v>
      </c>
      <c r="CH126" s="564">
        <v>6.5</v>
      </c>
      <c r="CI126" s="581">
        <v>5.6</v>
      </c>
      <c r="CJ126" s="500">
        <f t="shared" si="413"/>
        <v>351</v>
      </c>
      <c r="CK126" s="404">
        <f t="shared" si="414"/>
        <v>134.39999999999998</v>
      </c>
      <c r="CL126" s="564"/>
      <c r="CM126" s="581"/>
      <c r="CN126" s="500">
        <f t="shared" si="415"/>
        <v>0</v>
      </c>
      <c r="CO126" s="404">
        <f t="shared" si="416"/>
        <v>0</v>
      </c>
      <c r="CP126" s="500">
        <f t="shared" si="417"/>
        <v>5.7127388535031844</v>
      </c>
      <c r="CQ126" s="237">
        <f t="shared" si="418"/>
        <v>5.1454545454545455</v>
      </c>
      <c r="CR126" s="500">
        <f t="shared" si="419"/>
        <v>896.9</v>
      </c>
      <c r="CS126" s="404">
        <f t="shared" si="420"/>
        <v>509.4</v>
      </c>
      <c r="CT126" s="565">
        <v>90.6</v>
      </c>
      <c r="CU126" s="581">
        <v>87.3</v>
      </c>
      <c r="CV126" s="500">
        <f t="shared" si="421"/>
        <v>9331.7999999999993</v>
      </c>
      <c r="CW126" s="404">
        <f t="shared" si="422"/>
        <v>6547.5</v>
      </c>
      <c r="CX126" s="565">
        <v>77.3</v>
      </c>
      <c r="CY126" s="581">
        <v>85.6</v>
      </c>
      <c r="CZ126" s="500">
        <f t="shared" si="423"/>
        <v>4174.2</v>
      </c>
      <c r="DA126" s="404">
        <f t="shared" si="424"/>
        <v>2054.3999999999996</v>
      </c>
      <c r="DB126" s="565"/>
      <c r="DC126" s="581"/>
      <c r="DD126" s="500">
        <f t="shared" si="425"/>
        <v>0</v>
      </c>
      <c r="DE126" s="404">
        <f t="shared" si="426"/>
        <v>0</v>
      </c>
      <c r="DF126" s="500">
        <f t="shared" si="427"/>
        <v>86.025477707006374</v>
      </c>
      <c r="DG126" s="404">
        <f t="shared" si="428"/>
        <v>86.88787878787879</v>
      </c>
      <c r="DH126" s="500">
        <f t="shared" si="429"/>
        <v>13506</v>
      </c>
      <c r="DI126" s="404">
        <f t="shared" si="430"/>
        <v>8601.9</v>
      </c>
      <c r="DJ126" s="500">
        <f t="shared" si="431"/>
        <v>252</v>
      </c>
      <c r="DK126" s="404">
        <f t="shared" si="432"/>
        <v>177</v>
      </c>
      <c r="DL126" s="500">
        <f t="shared" si="433"/>
        <v>252</v>
      </c>
      <c r="DM126" s="404">
        <f t="shared" si="434"/>
        <v>177</v>
      </c>
      <c r="DN126" s="236">
        <f t="shared" si="435"/>
        <v>5.0027777777777782</v>
      </c>
      <c r="DO126" s="237">
        <f t="shared" si="436"/>
        <v>4.5084745762711869</v>
      </c>
      <c r="DP126" s="500">
        <f t="shared" si="437"/>
        <v>1260.7</v>
      </c>
      <c r="DQ126" s="404">
        <f t="shared" si="438"/>
        <v>798.00000000000011</v>
      </c>
      <c r="DR126" s="500">
        <f t="shared" si="439"/>
        <v>84.385317460317452</v>
      </c>
      <c r="DS126" s="404">
        <f t="shared" si="440"/>
        <v>82.427118644067804</v>
      </c>
      <c r="DT126" s="500">
        <f t="shared" si="441"/>
        <v>21265.1</v>
      </c>
      <c r="DU126" s="404">
        <f t="shared" si="442"/>
        <v>14589.6</v>
      </c>
      <c r="DV126" s="565">
        <v>90</v>
      </c>
      <c r="DW126" s="582">
        <v>86</v>
      </c>
      <c r="DX126" s="500">
        <f t="shared" si="443"/>
        <v>90</v>
      </c>
      <c r="DY126" s="404">
        <f t="shared" si="444"/>
        <v>86</v>
      </c>
      <c r="DZ126" s="565">
        <v>57</v>
      </c>
      <c r="EA126" s="582">
        <v>32</v>
      </c>
      <c r="EB126" s="500">
        <f t="shared" si="445"/>
        <v>57</v>
      </c>
      <c r="EC126" s="404">
        <f t="shared" si="446"/>
        <v>32</v>
      </c>
      <c r="ED126" s="565"/>
      <c r="EE126" s="582"/>
      <c r="EF126" s="500">
        <f t="shared" si="447"/>
        <v>0</v>
      </c>
      <c r="EG126" s="404">
        <f t="shared" si="448"/>
        <v>0</v>
      </c>
      <c r="EH126" s="500">
        <f t="shared" si="449"/>
        <v>147</v>
      </c>
      <c r="EI126" s="404">
        <f t="shared" si="450"/>
        <v>118</v>
      </c>
      <c r="EJ126" s="500">
        <f t="shared" si="451"/>
        <v>147</v>
      </c>
      <c r="EK126" s="404">
        <f t="shared" si="452"/>
        <v>118</v>
      </c>
      <c r="EL126" s="564">
        <v>6.4</v>
      </c>
      <c r="EM126" s="583">
        <v>6.5</v>
      </c>
      <c r="EN126" s="500">
        <f t="shared" si="453"/>
        <v>576</v>
      </c>
      <c r="EO126" s="404">
        <f t="shared" si="454"/>
        <v>559</v>
      </c>
      <c r="EP126" s="564">
        <v>6.3</v>
      </c>
      <c r="EQ126" s="583">
        <v>5.6</v>
      </c>
      <c r="ER126" s="500">
        <f t="shared" si="455"/>
        <v>359.09999999999997</v>
      </c>
      <c r="ES126" s="404">
        <f t="shared" si="456"/>
        <v>179.2</v>
      </c>
      <c r="ET126" s="564"/>
      <c r="EU126" s="583"/>
      <c r="EV126" s="500">
        <f t="shared" si="457"/>
        <v>0</v>
      </c>
      <c r="EW126" s="404">
        <f t="shared" si="458"/>
        <v>0</v>
      </c>
      <c r="EX126" s="236">
        <f t="shared" si="459"/>
        <v>6.3612244897959176</v>
      </c>
      <c r="EY126" s="237">
        <f t="shared" si="460"/>
        <v>6.2559322033898308</v>
      </c>
      <c r="EZ126" s="500">
        <f t="shared" si="461"/>
        <v>935.09999999999991</v>
      </c>
      <c r="FA126" s="404">
        <f t="shared" si="462"/>
        <v>738.2</v>
      </c>
      <c r="FB126" s="565">
        <v>53.7</v>
      </c>
      <c r="FC126" s="583">
        <v>58.3</v>
      </c>
      <c r="FD126" s="500">
        <f t="shared" si="463"/>
        <v>4833</v>
      </c>
      <c r="FE126" s="404">
        <f t="shared" si="464"/>
        <v>5013.8</v>
      </c>
      <c r="FF126" s="565">
        <v>53.8</v>
      </c>
      <c r="FG126" s="583">
        <v>45.6</v>
      </c>
      <c r="FH126" s="500">
        <f t="shared" si="465"/>
        <v>3066.6</v>
      </c>
      <c r="FI126" s="404">
        <f t="shared" si="466"/>
        <v>1459.2</v>
      </c>
      <c r="FJ126" s="565"/>
      <c r="FK126" s="583"/>
      <c r="FL126" s="500">
        <f t="shared" si="467"/>
        <v>0</v>
      </c>
      <c r="FM126" s="404">
        <f t="shared" si="468"/>
        <v>0</v>
      </c>
      <c r="FN126" s="500">
        <f t="shared" si="469"/>
        <v>53.738775510204086</v>
      </c>
      <c r="FO126" s="404">
        <f t="shared" si="470"/>
        <v>54.855932203389834</v>
      </c>
      <c r="FP126" s="500">
        <f t="shared" si="471"/>
        <v>7899.6</v>
      </c>
      <c r="FQ126" s="404">
        <f t="shared" si="472"/>
        <v>6473</v>
      </c>
      <c r="FR126" s="565">
        <v>19</v>
      </c>
      <c r="FS126" s="423">
        <v>100</v>
      </c>
      <c r="FT126" s="500">
        <f t="shared" si="473"/>
        <v>19</v>
      </c>
      <c r="FU126" s="404">
        <f t="shared" si="474"/>
        <v>100</v>
      </c>
      <c r="FV126" s="564">
        <v>6.6</v>
      </c>
      <c r="FW126" s="584">
        <v>5.8</v>
      </c>
      <c r="FX126" s="500">
        <f t="shared" si="475"/>
        <v>125.39999999999999</v>
      </c>
      <c r="FY126" s="404">
        <f t="shared" si="476"/>
        <v>580</v>
      </c>
      <c r="FZ126" s="564">
        <v>64.599999999999994</v>
      </c>
      <c r="GA126" s="584">
        <v>79.2</v>
      </c>
      <c r="GB126" s="500">
        <f t="shared" si="477"/>
        <v>1227.3999999999999</v>
      </c>
      <c r="GC126" s="404">
        <f t="shared" si="478"/>
        <v>7920</v>
      </c>
      <c r="GD126" s="510">
        <f t="shared" si="479"/>
        <v>274</v>
      </c>
      <c r="GE126" s="404">
        <f t="shared" si="480"/>
        <v>224</v>
      </c>
      <c r="GF126" s="500">
        <f t="shared" si="481"/>
        <v>274</v>
      </c>
      <c r="GG126" s="404">
        <f t="shared" si="482"/>
        <v>224</v>
      </c>
      <c r="GH126" s="500">
        <f t="shared" si="483"/>
        <v>1429.7</v>
      </c>
      <c r="GI126" s="404">
        <f t="shared" si="484"/>
        <v>1167.0999999999999</v>
      </c>
      <c r="GJ126" s="500">
        <f t="shared" si="485"/>
        <v>20847.3</v>
      </c>
      <c r="GK126" s="404">
        <f t="shared" si="486"/>
        <v>16374.5</v>
      </c>
      <c r="GL126" s="510">
        <f t="shared" si="487"/>
        <v>125</v>
      </c>
      <c r="GM126" s="404">
        <f t="shared" si="488"/>
        <v>71</v>
      </c>
      <c r="GN126" s="500">
        <f t="shared" si="489"/>
        <v>125</v>
      </c>
      <c r="GO126" s="404">
        <f t="shared" si="490"/>
        <v>71</v>
      </c>
      <c r="GP126" s="500">
        <f t="shared" si="491"/>
        <v>766.09999999999991</v>
      </c>
      <c r="GQ126" s="404">
        <f t="shared" si="492"/>
        <v>369.09999999999997</v>
      </c>
      <c r="GR126" s="500">
        <f t="shared" si="493"/>
        <v>8317.4</v>
      </c>
      <c r="GS126" s="404">
        <f t="shared" si="494"/>
        <v>4688.0999999999995</v>
      </c>
      <c r="GT126" s="510">
        <f t="shared" si="495"/>
        <v>399</v>
      </c>
      <c r="GU126" s="404">
        <f t="shared" si="496"/>
        <v>295</v>
      </c>
      <c r="GV126" s="500">
        <f t="shared" si="497"/>
        <v>399</v>
      </c>
      <c r="GW126" s="404">
        <f t="shared" si="498"/>
        <v>295</v>
      </c>
      <c r="GX126" s="500">
        <f t="shared" si="499"/>
        <v>2195.8000000000002</v>
      </c>
      <c r="GY126" s="404">
        <f t="shared" si="500"/>
        <v>1536.1999999999998</v>
      </c>
      <c r="GZ126" s="500">
        <f t="shared" si="501"/>
        <v>29164.699999999997</v>
      </c>
      <c r="HA126" s="404">
        <f t="shared" si="502"/>
        <v>21062.6</v>
      </c>
      <c r="HB126" s="510">
        <f t="shared" si="503"/>
        <v>0</v>
      </c>
      <c r="HC126" s="404">
        <f t="shared" si="504"/>
        <v>0</v>
      </c>
      <c r="HD126" s="500">
        <f t="shared" si="505"/>
        <v>0</v>
      </c>
      <c r="HE126" s="404">
        <f t="shared" si="506"/>
        <v>0</v>
      </c>
      <c r="HF126" s="500" t="str">
        <f t="shared" si="507"/>
        <v/>
      </c>
      <c r="HG126" s="404" t="str">
        <f t="shared" si="508"/>
        <v/>
      </c>
      <c r="HH126" s="500" t="str">
        <f t="shared" si="509"/>
        <v/>
      </c>
      <c r="HI126" s="404" t="str">
        <f t="shared" si="510"/>
        <v/>
      </c>
      <c r="HJ126" s="510">
        <f t="shared" si="511"/>
        <v>2321.2000000000003</v>
      </c>
      <c r="HK126" s="404">
        <f t="shared" si="512"/>
        <v>2116.2000000000003</v>
      </c>
      <c r="HL126" s="500">
        <f t="shared" si="513"/>
        <v>30392.1</v>
      </c>
      <c r="HM126" s="404">
        <f t="shared" si="514"/>
        <v>28982.6</v>
      </c>
    </row>
    <row r="127" spans="1:221">
      <c r="A127" s="615" t="s">
        <v>546</v>
      </c>
      <c r="B127" s="616" t="s">
        <v>824</v>
      </c>
      <c r="C127" s="617"/>
      <c r="D127" s="614">
        <v>157331</v>
      </c>
      <c r="E127" s="618">
        <v>9</v>
      </c>
      <c r="F127" s="422">
        <v>376</v>
      </c>
      <c r="G127" s="613">
        <v>331</v>
      </c>
      <c r="H127" s="422"/>
      <c r="I127" s="595"/>
      <c r="J127" s="500">
        <f t="shared" si="365"/>
        <v>376</v>
      </c>
      <c r="K127" s="404">
        <f t="shared" si="366"/>
        <v>331</v>
      </c>
      <c r="L127" s="422"/>
      <c r="M127" s="595"/>
      <c r="N127" s="500">
        <f t="shared" si="367"/>
        <v>376</v>
      </c>
      <c r="O127" s="404">
        <f t="shared" si="368"/>
        <v>320</v>
      </c>
      <c r="P127" s="500">
        <f t="shared" si="369"/>
        <v>376</v>
      </c>
      <c r="Q127" s="404">
        <f t="shared" si="370"/>
        <v>320</v>
      </c>
      <c r="R127" s="422">
        <v>55</v>
      </c>
      <c r="S127" s="595">
        <v>47</v>
      </c>
      <c r="T127" s="500">
        <f t="shared" si="371"/>
        <v>55</v>
      </c>
      <c r="U127" s="404">
        <f t="shared" si="372"/>
        <v>47</v>
      </c>
      <c r="V127" s="422">
        <v>10</v>
      </c>
      <c r="W127" s="595">
        <v>7</v>
      </c>
      <c r="X127" s="500">
        <f t="shared" si="373"/>
        <v>10</v>
      </c>
      <c r="Y127" s="404">
        <f t="shared" si="374"/>
        <v>7</v>
      </c>
      <c r="Z127" s="422"/>
      <c r="AA127" s="595"/>
      <c r="AB127" s="500">
        <f t="shared" si="375"/>
        <v>0</v>
      </c>
      <c r="AC127" s="404">
        <f t="shared" si="376"/>
        <v>0</v>
      </c>
      <c r="AD127" s="500">
        <f t="shared" si="377"/>
        <v>65</v>
      </c>
      <c r="AE127" s="404">
        <f t="shared" si="378"/>
        <v>54</v>
      </c>
      <c r="AF127" s="500">
        <f t="shared" si="379"/>
        <v>65</v>
      </c>
      <c r="AG127" s="404">
        <f t="shared" si="380"/>
        <v>54</v>
      </c>
      <c r="AH127" s="564">
        <v>3.8</v>
      </c>
      <c r="AI127" s="580">
        <v>3.5</v>
      </c>
      <c r="AJ127" s="500">
        <f t="shared" si="381"/>
        <v>209</v>
      </c>
      <c r="AK127" s="404">
        <f t="shared" si="382"/>
        <v>164.5</v>
      </c>
      <c r="AL127" s="564">
        <v>5</v>
      </c>
      <c r="AM127" s="580">
        <v>4.4000000000000004</v>
      </c>
      <c r="AN127" s="500">
        <f t="shared" si="383"/>
        <v>50</v>
      </c>
      <c r="AO127" s="404">
        <f t="shared" si="384"/>
        <v>30.800000000000004</v>
      </c>
      <c r="AP127" s="564"/>
      <c r="AQ127" s="580"/>
      <c r="AR127" s="500">
        <f t="shared" si="385"/>
        <v>0</v>
      </c>
      <c r="AS127" s="404">
        <f t="shared" si="386"/>
        <v>0</v>
      </c>
      <c r="AT127" s="236">
        <f t="shared" si="387"/>
        <v>3.9846153846153847</v>
      </c>
      <c r="AU127" s="237">
        <f t="shared" si="388"/>
        <v>3.6166666666666667</v>
      </c>
      <c r="AV127" s="500">
        <f t="shared" si="389"/>
        <v>259</v>
      </c>
      <c r="AW127" s="404">
        <f t="shared" si="390"/>
        <v>195.3</v>
      </c>
      <c r="AX127" s="422">
        <v>81.8</v>
      </c>
      <c r="AY127" s="595">
        <v>76.8</v>
      </c>
      <c r="AZ127" s="500">
        <f t="shared" si="391"/>
        <v>4499</v>
      </c>
      <c r="BA127" s="404">
        <f t="shared" si="392"/>
        <v>3609.6</v>
      </c>
      <c r="BB127" s="422">
        <v>80.2</v>
      </c>
      <c r="BC127" s="595">
        <v>90.5</v>
      </c>
      <c r="BD127" s="500">
        <f t="shared" si="393"/>
        <v>802</v>
      </c>
      <c r="BE127" s="404">
        <f t="shared" si="394"/>
        <v>633.5</v>
      </c>
      <c r="BF127" s="422"/>
      <c r="BG127" s="595"/>
      <c r="BH127" s="500">
        <f t="shared" si="395"/>
        <v>0</v>
      </c>
      <c r="BI127" s="404">
        <f t="shared" si="396"/>
        <v>0</v>
      </c>
      <c r="BJ127" s="500">
        <f t="shared" si="397"/>
        <v>81.553846153846152</v>
      </c>
      <c r="BK127" s="404">
        <f t="shared" si="398"/>
        <v>78.57592592592593</v>
      </c>
      <c r="BL127" s="500">
        <f t="shared" si="399"/>
        <v>5301</v>
      </c>
      <c r="BM127" s="404">
        <f t="shared" si="400"/>
        <v>4243.1000000000004</v>
      </c>
      <c r="BN127" s="422">
        <v>117</v>
      </c>
      <c r="BO127" s="595">
        <v>69</v>
      </c>
      <c r="BP127" s="500">
        <f t="shared" si="401"/>
        <v>117</v>
      </c>
      <c r="BQ127" s="404">
        <f t="shared" si="402"/>
        <v>69</v>
      </c>
      <c r="BR127" s="422">
        <v>62</v>
      </c>
      <c r="BS127" s="595">
        <v>30</v>
      </c>
      <c r="BT127" s="500">
        <f t="shared" si="403"/>
        <v>62</v>
      </c>
      <c r="BU127" s="404">
        <f t="shared" si="404"/>
        <v>30</v>
      </c>
      <c r="BV127" s="422"/>
      <c r="BW127" s="595"/>
      <c r="BX127" s="500">
        <f t="shared" si="405"/>
        <v>0</v>
      </c>
      <c r="BY127" s="404">
        <f t="shared" si="406"/>
        <v>0</v>
      </c>
      <c r="BZ127" s="500">
        <f t="shared" si="407"/>
        <v>179</v>
      </c>
      <c r="CA127" s="404">
        <f t="shared" si="408"/>
        <v>99</v>
      </c>
      <c r="CB127" s="500">
        <f t="shared" si="409"/>
        <v>179</v>
      </c>
      <c r="CC127" s="404">
        <f t="shared" si="410"/>
        <v>99</v>
      </c>
      <c r="CD127" s="564">
        <v>4.5999999999999996</v>
      </c>
      <c r="CE127" s="581">
        <v>4.8</v>
      </c>
      <c r="CF127" s="500">
        <f t="shared" si="411"/>
        <v>538.19999999999993</v>
      </c>
      <c r="CG127" s="404">
        <f t="shared" si="412"/>
        <v>331.2</v>
      </c>
      <c r="CH127" s="564">
        <v>4.7</v>
      </c>
      <c r="CI127" s="581">
        <v>5.7</v>
      </c>
      <c r="CJ127" s="500">
        <f t="shared" si="413"/>
        <v>291.40000000000003</v>
      </c>
      <c r="CK127" s="404">
        <f t="shared" si="414"/>
        <v>171</v>
      </c>
      <c r="CL127" s="564"/>
      <c r="CM127" s="581"/>
      <c r="CN127" s="500">
        <f t="shared" si="415"/>
        <v>0</v>
      </c>
      <c r="CO127" s="404">
        <f t="shared" si="416"/>
        <v>0</v>
      </c>
      <c r="CP127" s="500">
        <f t="shared" si="417"/>
        <v>4.6346368715083797</v>
      </c>
      <c r="CQ127" s="237">
        <f t="shared" si="418"/>
        <v>5.0727272727272723</v>
      </c>
      <c r="CR127" s="500">
        <f t="shared" si="419"/>
        <v>829.59999999999991</v>
      </c>
      <c r="CS127" s="404">
        <f t="shared" si="420"/>
        <v>502.19999999999993</v>
      </c>
      <c r="CT127" s="565">
        <v>89.7</v>
      </c>
      <c r="CU127" s="581">
        <v>92</v>
      </c>
      <c r="CV127" s="500">
        <f t="shared" si="421"/>
        <v>10494.9</v>
      </c>
      <c r="CW127" s="404">
        <f t="shared" si="422"/>
        <v>6348</v>
      </c>
      <c r="CX127" s="565">
        <v>80.2</v>
      </c>
      <c r="CY127" s="581">
        <v>88.8</v>
      </c>
      <c r="CZ127" s="500">
        <f t="shared" si="423"/>
        <v>4972.4000000000005</v>
      </c>
      <c r="DA127" s="404">
        <f t="shared" si="424"/>
        <v>2664</v>
      </c>
      <c r="DB127" s="565"/>
      <c r="DC127" s="581"/>
      <c r="DD127" s="500">
        <f t="shared" si="425"/>
        <v>0</v>
      </c>
      <c r="DE127" s="404">
        <f t="shared" si="426"/>
        <v>0</v>
      </c>
      <c r="DF127" s="500">
        <f t="shared" si="427"/>
        <v>86.409497206703904</v>
      </c>
      <c r="DG127" s="404">
        <f t="shared" si="428"/>
        <v>91.030303030303031</v>
      </c>
      <c r="DH127" s="500">
        <f t="shared" si="429"/>
        <v>15467.3</v>
      </c>
      <c r="DI127" s="404">
        <f t="shared" si="430"/>
        <v>9012</v>
      </c>
      <c r="DJ127" s="500">
        <f t="shared" si="431"/>
        <v>244</v>
      </c>
      <c r="DK127" s="404">
        <f t="shared" si="432"/>
        <v>153</v>
      </c>
      <c r="DL127" s="500">
        <f t="shared" si="433"/>
        <v>244</v>
      </c>
      <c r="DM127" s="404">
        <f t="shared" si="434"/>
        <v>153</v>
      </c>
      <c r="DN127" s="236">
        <f t="shared" si="435"/>
        <v>4.4614754098360656</v>
      </c>
      <c r="DO127" s="237">
        <f t="shared" si="436"/>
        <v>4.5588235294117645</v>
      </c>
      <c r="DP127" s="500">
        <f t="shared" si="437"/>
        <v>1088.5999999999999</v>
      </c>
      <c r="DQ127" s="404">
        <f t="shared" si="438"/>
        <v>697.5</v>
      </c>
      <c r="DR127" s="500">
        <f t="shared" si="439"/>
        <v>85.115983606557378</v>
      </c>
      <c r="DS127" s="404">
        <f t="shared" si="440"/>
        <v>86.634640522875813</v>
      </c>
      <c r="DT127" s="500">
        <f t="shared" si="441"/>
        <v>20768.3</v>
      </c>
      <c r="DU127" s="404">
        <f t="shared" si="442"/>
        <v>13255.099999999999</v>
      </c>
      <c r="DV127" s="565">
        <v>83</v>
      </c>
      <c r="DW127" s="582">
        <v>69</v>
      </c>
      <c r="DX127" s="500">
        <f t="shared" si="443"/>
        <v>83</v>
      </c>
      <c r="DY127" s="404">
        <f t="shared" si="444"/>
        <v>69</v>
      </c>
      <c r="DZ127" s="565">
        <v>29</v>
      </c>
      <c r="EA127" s="582">
        <v>35</v>
      </c>
      <c r="EB127" s="500">
        <f t="shared" si="445"/>
        <v>29</v>
      </c>
      <c r="EC127" s="404">
        <f t="shared" si="446"/>
        <v>35</v>
      </c>
      <c r="ED127" s="565"/>
      <c r="EE127" s="582"/>
      <c r="EF127" s="500">
        <f t="shared" si="447"/>
        <v>0</v>
      </c>
      <c r="EG127" s="404">
        <f t="shared" si="448"/>
        <v>0</v>
      </c>
      <c r="EH127" s="500">
        <f t="shared" si="449"/>
        <v>112</v>
      </c>
      <c r="EI127" s="404">
        <f t="shared" si="450"/>
        <v>104</v>
      </c>
      <c r="EJ127" s="500">
        <f t="shared" si="451"/>
        <v>112</v>
      </c>
      <c r="EK127" s="404">
        <f t="shared" si="452"/>
        <v>104</v>
      </c>
      <c r="EL127" s="564">
        <v>6.1</v>
      </c>
      <c r="EM127" s="583">
        <v>6</v>
      </c>
      <c r="EN127" s="500">
        <f t="shared" si="453"/>
        <v>506.29999999999995</v>
      </c>
      <c r="EO127" s="404">
        <f t="shared" si="454"/>
        <v>414</v>
      </c>
      <c r="EP127" s="564">
        <v>6.4</v>
      </c>
      <c r="EQ127" s="583">
        <v>6</v>
      </c>
      <c r="ER127" s="500">
        <f t="shared" si="455"/>
        <v>185.60000000000002</v>
      </c>
      <c r="ES127" s="404">
        <f t="shared" si="456"/>
        <v>210</v>
      </c>
      <c r="ET127" s="564"/>
      <c r="EU127" s="583"/>
      <c r="EV127" s="500">
        <f t="shared" si="457"/>
        <v>0</v>
      </c>
      <c r="EW127" s="404">
        <f t="shared" si="458"/>
        <v>0</v>
      </c>
      <c r="EX127" s="236">
        <f t="shared" si="459"/>
        <v>6.1776785714285714</v>
      </c>
      <c r="EY127" s="237">
        <f t="shared" si="460"/>
        <v>6</v>
      </c>
      <c r="EZ127" s="500">
        <f t="shared" si="461"/>
        <v>691.9</v>
      </c>
      <c r="FA127" s="404">
        <f t="shared" si="462"/>
        <v>624</v>
      </c>
      <c r="FB127" s="565">
        <v>66.099999999999994</v>
      </c>
      <c r="FC127" s="583">
        <v>58.3</v>
      </c>
      <c r="FD127" s="500">
        <f t="shared" si="463"/>
        <v>5486.2999999999993</v>
      </c>
      <c r="FE127" s="404">
        <f t="shared" si="464"/>
        <v>4022.7</v>
      </c>
      <c r="FF127" s="565">
        <v>67.7</v>
      </c>
      <c r="FG127" s="583">
        <v>53.6</v>
      </c>
      <c r="FH127" s="500">
        <f t="shared" si="465"/>
        <v>1963.3000000000002</v>
      </c>
      <c r="FI127" s="404">
        <f t="shared" si="466"/>
        <v>1876</v>
      </c>
      <c r="FJ127" s="565"/>
      <c r="FK127" s="583"/>
      <c r="FL127" s="500">
        <f t="shared" si="467"/>
        <v>0</v>
      </c>
      <c r="FM127" s="404">
        <f t="shared" si="468"/>
        <v>0</v>
      </c>
      <c r="FN127" s="500">
        <f t="shared" si="469"/>
        <v>66.514285714285705</v>
      </c>
      <c r="FO127" s="404">
        <f t="shared" si="470"/>
        <v>56.718269230769231</v>
      </c>
      <c r="FP127" s="500">
        <f t="shared" si="471"/>
        <v>7449.5999999999985</v>
      </c>
      <c r="FQ127" s="404">
        <f t="shared" si="472"/>
        <v>5898.7</v>
      </c>
      <c r="FR127" s="565">
        <v>20</v>
      </c>
      <c r="FS127" s="423">
        <v>63</v>
      </c>
      <c r="FT127" s="500">
        <f t="shared" si="473"/>
        <v>20</v>
      </c>
      <c r="FU127" s="404">
        <f t="shared" si="474"/>
        <v>63</v>
      </c>
      <c r="FV127" s="564">
        <v>6.6</v>
      </c>
      <c r="FW127" s="584">
        <v>6</v>
      </c>
      <c r="FX127" s="500">
        <f t="shared" si="475"/>
        <v>132</v>
      </c>
      <c r="FY127" s="404">
        <f t="shared" si="476"/>
        <v>378</v>
      </c>
      <c r="FZ127" s="564">
        <v>70.599999999999994</v>
      </c>
      <c r="GA127" s="584">
        <v>79.3</v>
      </c>
      <c r="GB127" s="500">
        <f t="shared" si="477"/>
        <v>1412</v>
      </c>
      <c r="GC127" s="404">
        <f t="shared" si="478"/>
        <v>4995.8999999999996</v>
      </c>
      <c r="GD127" s="510">
        <f t="shared" si="479"/>
        <v>255</v>
      </c>
      <c r="GE127" s="404">
        <f t="shared" si="480"/>
        <v>185</v>
      </c>
      <c r="GF127" s="500">
        <f t="shared" si="481"/>
        <v>255</v>
      </c>
      <c r="GG127" s="404">
        <f t="shared" si="482"/>
        <v>185</v>
      </c>
      <c r="GH127" s="500">
        <f t="shared" si="483"/>
        <v>1253.5</v>
      </c>
      <c r="GI127" s="404">
        <f t="shared" si="484"/>
        <v>909.7</v>
      </c>
      <c r="GJ127" s="500">
        <f t="shared" si="485"/>
        <v>20480.199999999997</v>
      </c>
      <c r="GK127" s="404">
        <f t="shared" si="486"/>
        <v>13980.3</v>
      </c>
      <c r="GL127" s="510">
        <f t="shared" si="487"/>
        <v>101</v>
      </c>
      <c r="GM127" s="404">
        <f t="shared" si="488"/>
        <v>72</v>
      </c>
      <c r="GN127" s="500">
        <f t="shared" si="489"/>
        <v>101</v>
      </c>
      <c r="GO127" s="404">
        <f t="shared" si="490"/>
        <v>72</v>
      </c>
      <c r="GP127" s="500">
        <f t="shared" si="491"/>
        <v>527</v>
      </c>
      <c r="GQ127" s="404">
        <f t="shared" si="492"/>
        <v>411.8</v>
      </c>
      <c r="GR127" s="500">
        <f t="shared" si="493"/>
        <v>7737.7000000000007</v>
      </c>
      <c r="GS127" s="404">
        <f t="shared" si="494"/>
        <v>5173.5</v>
      </c>
      <c r="GT127" s="510">
        <f t="shared" si="495"/>
        <v>356</v>
      </c>
      <c r="GU127" s="404">
        <f t="shared" si="496"/>
        <v>257</v>
      </c>
      <c r="GV127" s="500">
        <f t="shared" si="497"/>
        <v>356</v>
      </c>
      <c r="GW127" s="404">
        <f t="shared" si="498"/>
        <v>257</v>
      </c>
      <c r="GX127" s="500">
        <f t="shared" si="499"/>
        <v>1780.5</v>
      </c>
      <c r="GY127" s="404">
        <f t="shared" si="500"/>
        <v>1321.5</v>
      </c>
      <c r="GZ127" s="500">
        <f t="shared" si="501"/>
        <v>28217.899999999998</v>
      </c>
      <c r="HA127" s="404">
        <f t="shared" si="502"/>
        <v>19153.8</v>
      </c>
      <c r="HB127" s="510">
        <f t="shared" si="503"/>
        <v>0</v>
      </c>
      <c r="HC127" s="404">
        <f t="shared" si="504"/>
        <v>0</v>
      </c>
      <c r="HD127" s="500">
        <f t="shared" si="505"/>
        <v>0</v>
      </c>
      <c r="HE127" s="404">
        <f t="shared" si="506"/>
        <v>0</v>
      </c>
      <c r="HF127" s="500" t="str">
        <f t="shared" si="507"/>
        <v/>
      </c>
      <c r="HG127" s="404" t="str">
        <f t="shared" si="508"/>
        <v/>
      </c>
      <c r="HH127" s="500" t="str">
        <f t="shared" si="509"/>
        <v/>
      </c>
      <c r="HI127" s="404" t="str">
        <f t="shared" si="510"/>
        <v/>
      </c>
      <c r="HJ127" s="510">
        <f t="shared" si="511"/>
        <v>1912.5</v>
      </c>
      <c r="HK127" s="404">
        <f t="shared" si="512"/>
        <v>1699.5</v>
      </c>
      <c r="HL127" s="500">
        <f t="shared" si="513"/>
        <v>29629.899999999998</v>
      </c>
      <c r="HM127" s="404">
        <f t="shared" si="514"/>
        <v>24149.699999999997</v>
      </c>
    </row>
    <row r="128" spans="1:221">
      <c r="A128" s="602" t="s">
        <v>546</v>
      </c>
      <c r="B128" s="603" t="s">
        <v>825</v>
      </c>
      <c r="C128" s="610"/>
      <c r="D128" s="614">
        <v>247940</v>
      </c>
      <c r="E128" s="612">
        <v>9</v>
      </c>
      <c r="F128" s="422">
        <v>586</v>
      </c>
      <c r="G128" s="613">
        <v>551</v>
      </c>
      <c r="H128" s="422"/>
      <c r="I128" s="595"/>
      <c r="J128" s="500">
        <f t="shared" si="365"/>
        <v>586</v>
      </c>
      <c r="K128" s="404">
        <f t="shared" si="366"/>
        <v>551</v>
      </c>
      <c r="L128" s="422"/>
      <c r="M128" s="595"/>
      <c r="N128" s="500">
        <f t="shared" si="367"/>
        <v>583</v>
      </c>
      <c r="O128" s="404">
        <f t="shared" si="368"/>
        <v>500</v>
      </c>
      <c r="P128" s="500">
        <f t="shared" si="369"/>
        <v>583</v>
      </c>
      <c r="Q128" s="404">
        <f t="shared" si="370"/>
        <v>500</v>
      </c>
      <c r="R128" s="422">
        <v>180</v>
      </c>
      <c r="S128" s="595">
        <v>147</v>
      </c>
      <c r="T128" s="500">
        <f t="shared" si="371"/>
        <v>180</v>
      </c>
      <c r="U128" s="404">
        <f t="shared" si="372"/>
        <v>147</v>
      </c>
      <c r="V128" s="422">
        <v>23</v>
      </c>
      <c r="W128" s="595">
        <v>23</v>
      </c>
      <c r="X128" s="500">
        <f t="shared" si="373"/>
        <v>23</v>
      </c>
      <c r="Y128" s="404">
        <f t="shared" si="374"/>
        <v>23</v>
      </c>
      <c r="Z128" s="422"/>
      <c r="AA128" s="595"/>
      <c r="AB128" s="500">
        <f t="shared" si="375"/>
        <v>0</v>
      </c>
      <c r="AC128" s="404">
        <f t="shared" si="376"/>
        <v>0</v>
      </c>
      <c r="AD128" s="500">
        <f t="shared" si="377"/>
        <v>203</v>
      </c>
      <c r="AE128" s="404">
        <f t="shared" si="378"/>
        <v>170</v>
      </c>
      <c r="AF128" s="500">
        <f t="shared" si="379"/>
        <v>203</v>
      </c>
      <c r="AG128" s="404">
        <f t="shared" si="380"/>
        <v>170</v>
      </c>
      <c r="AH128" s="564">
        <v>3.7</v>
      </c>
      <c r="AI128" s="580">
        <v>3.8</v>
      </c>
      <c r="AJ128" s="500">
        <f t="shared" si="381"/>
        <v>666</v>
      </c>
      <c r="AK128" s="404">
        <f t="shared" si="382"/>
        <v>558.6</v>
      </c>
      <c r="AL128" s="564">
        <v>4.2</v>
      </c>
      <c r="AM128" s="580">
        <v>3.7</v>
      </c>
      <c r="AN128" s="500">
        <f t="shared" si="383"/>
        <v>96.600000000000009</v>
      </c>
      <c r="AO128" s="404">
        <f t="shared" si="384"/>
        <v>85.100000000000009</v>
      </c>
      <c r="AP128" s="564"/>
      <c r="AQ128" s="580"/>
      <c r="AR128" s="500">
        <f t="shared" si="385"/>
        <v>0</v>
      </c>
      <c r="AS128" s="404">
        <f t="shared" si="386"/>
        <v>0</v>
      </c>
      <c r="AT128" s="236">
        <f t="shared" si="387"/>
        <v>3.7566502463054188</v>
      </c>
      <c r="AU128" s="237">
        <f t="shared" si="388"/>
        <v>3.7864705882352943</v>
      </c>
      <c r="AV128" s="500">
        <f t="shared" si="389"/>
        <v>762.6</v>
      </c>
      <c r="AW128" s="404">
        <f t="shared" si="390"/>
        <v>643.70000000000005</v>
      </c>
      <c r="AX128" s="422">
        <v>79.5</v>
      </c>
      <c r="AY128" s="595">
        <v>78.5</v>
      </c>
      <c r="AZ128" s="500">
        <f t="shared" si="391"/>
        <v>14310</v>
      </c>
      <c r="BA128" s="404">
        <f t="shared" si="392"/>
        <v>11539.5</v>
      </c>
      <c r="BB128" s="422">
        <v>75.8</v>
      </c>
      <c r="BC128" s="595">
        <v>72.099999999999994</v>
      </c>
      <c r="BD128" s="500">
        <f t="shared" si="393"/>
        <v>1743.3999999999999</v>
      </c>
      <c r="BE128" s="404">
        <f t="shared" si="394"/>
        <v>1658.3</v>
      </c>
      <c r="BF128" s="422"/>
      <c r="BG128" s="595"/>
      <c r="BH128" s="500">
        <f t="shared" si="395"/>
        <v>0</v>
      </c>
      <c r="BI128" s="404">
        <f t="shared" si="396"/>
        <v>0</v>
      </c>
      <c r="BJ128" s="500">
        <f t="shared" si="397"/>
        <v>79.080788177339898</v>
      </c>
      <c r="BK128" s="404">
        <f t="shared" si="398"/>
        <v>77.634117647058815</v>
      </c>
      <c r="BL128" s="500">
        <f t="shared" si="399"/>
        <v>16053.4</v>
      </c>
      <c r="BM128" s="404">
        <f t="shared" si="400"/>
        <v>13197.8</v>
      </c>
      <c r="BN128" s="422">
        <v>102</v>
      </c>
      <c r="BO128" s="595">
        <v>66</v>
      </c>
      <c r="BP128" s="500">
        <f t="shared" si="401"/>
        <v>102</v>
      </c>
      <c r="BQ128" s="404">
        <f t="shared" si="402"/>
        <v>66</v>
      </c>
      <c r="BR128" s="422">
        <v>64</v>
      </c>
      <c r="BS128" s="595">
        <v>31</v>
      </c>
      <c r="BT128" s="500">
        <f t="shared" si="403"/>
        <v>64</v>
      </c>
      <c r="BU128" s="404">
        <f t="shared" si="404"/>
        <v>31</v>
      </c>
      <c r="BV128" s="422"/>
      <c r="BW128" s="595"/>
      <c r="BX128" s="500">
        <f t="shared" si="405"/>
        <v>0</v>
      </c>
      <c r="BY128" s="404">
        <f t="shared" si="406"/>
        <v>0</v>
      </c>
      <c r="BZ128" s="500">
        <f t="shared" si="407"/>
        <v>166</v>
      </c>
      <c r="CA128" s="404">
        <f t="shared" si="408"/>
        <v>97</v>
      </c>
      <c r="CB128" s="500">
        <f t="shared" si="409"/>
        <v>166</v>
      </c>
      <c r="CC128" s="404">
        <f t="shared" si="410"/>
        <v>97</v>
      </c>
      <c r="CD128" s="564">
        <v>5.2</v>
      </c>
      <c r="CE128" s="581">
        <v>4.2</v>
      </c>
      <c r="CF128" s="500">
        <f t="shared" si="411"/>
        <v>530.4</v>
      </c>
      <c r="CG128" s="404">
        <f t="shared" si="412"/>
        <v>277.2</v>
      </c>
      <c r="CH128" s="564">
        <v>6.4</v>
      </c>
      <c r="CI128" s="581">
        <v>5.3</v>
      </c>
      <c r="CJ128" s="500">
        <f t="shared" si="413"/>
        <v>409.6</v>
      </c>
      <c r="CK128" s="404">
        <f t="shared" si="414"/>
        <v>164.29999999999998</v>
      </c>
      <c r="CL128" s="564"/>
      <c r="CM128" s="581"/>
      <c r="CN128" s="500">
        <f t="shared" si="415"/>
        <v>0</v>
      </c>
      <c r="CO128" s="404">
        <f t="shared" si="416"/>
        <v>0</v>
      </c>
      <c r="CP128" s="500">
        <f t="shared" si="417"/>
        <v>5.6626506024096388</v>
      </c>
      <c r="CQ128" s="237">
        <f t="shared" si="418"/>
        <v>4.5515463917525771</v>
      </c>
      <c r="CR128" s="500">
        <f t="shared" si="419"/>
        <v>940</v>
      </c>
      <c r="CS128" s="404">
        <f t="shared" si="420"/>
        <v>441.5</v>
      </c>
      <c r="CT128" s="565">
        <v>88.8</v>
      </c>
      <c r="CU128" s="581">
        <v>86.8</v>
      </c>
      <c r="CV128" s="500">
        <f t="shared" si="421"/>
        <v>9057.6</v>
      </c>
      <c r="CW128" s="404">
        <f t="shared" si="422"/>
        <v>5728.8</v>
      </c>
      <c r="CX128" s="565">
        <v>79.099999999999994</v>
      </c>
      <c r="CY128" s="581">
        <v>78</v>
      </c>
      <c r="CZ128" s="500">
        <f t="shared" si="423"/>
        <v>5062.3999999999996</v>
      </c>
      <c r="DA128" s="404">
        <f t="shared" si="424"/>
        <v>2418</v>
      </c>
      <c r="DB128" s="565"/>
      <c r="DC128" s="581"/>
      <c r="DD128" s="500">
        <f t="shared" si="425"/>
        <v>0</v>
      </c>
      <c r="DE128" s="404">
        <f t="shared" si="426"/>
        <v>0</v>
      </c>
      <c r="DF128" s="500">
        <f t="shared" si="427"/>
        <v>85.060240963855421</v>
      </c>
      <c r="DG128" s="404">
        <f t="shared" si="428"/>
        <v>83.987628865979389</v>
      </c>
      <c r="DH128" s="500">
        <f t="shared" si="429"/>
        <v>14120</v>
      </c>
      <c r="DI128" s="404">
        <f t="shared" si="430"/>
        <v>8146.8000000000011</v>
      </c>
      <c r="DJ128" s="500">
        <f t="shared" si="431"/>
        <v>369</v>
      </c>
      <c r="DK128" s="404">
        <f t="shared" si="432"/>
        <v>267</v>
      </c>
      <c r="DL128" s="500">
        <f t="shared" si="433"/>
        <v>369</v>
      </c>
      <c r="DM128" s="404">
        <f t="shared" si="434"/>
        <v>267</v>
      </c>
      <c r="DN128" s="236">
        <f t="shared" si="435"/>
        <v>4.6140921409214091</v>
      </c>
      <c r="DO128" s="237">
        <f t="shared" si="436"/>
        <v>4.0644194756554306</v>
      </c>
      <c r="DP128" s="500">
        <f t="shared" si="437"/>
        <v>1702.6</v>
      </c>
      <c r="DQ128" s="404">
        <f t="shared" si="438"/>
        <v>1085.2</v>
      </c>
      <c r="DR128" s="500">
        <f t="shared" si="439"/>
        <v>81.770731707317083</v>
      </c>
      <c r="DS128" s="404">
        <f t="shared" si="440"/>
        <v>79.942322097378266</v>
      </c>
      <c r="DT128" s="500">
        <f t="shared" si="441"/>
        <v>30173.400000000005</v>
      </c>
      <c r="DU128" s="404">
        <f t="shared" si="442"/>
        <v>21344.6</v>
      </c>
      <c r="DV128" s="565">
        <v>127</v>
      </c>
      <c r="DW128" s="582">
        <v>112</v>
      </c>
      <c r="DX128" s="500">
        <f t="shared" si="443"/>
        <v>127</v>
      </c>
      <c r="DY128" s="404">
        <f t="shared" si="444"/>
        <v>112</v>
      </c>
      <c r="DZ128" s="565">
        <v>36</v>
      </c>
      <c r="EA128" s="582">
        <v>27</v>
      </c>
      <c r="EB128" s="500">
        <f t="shared" si="445"/>
        <v>36</v>
      </c>
      <c r="EC128" s="404">
        <f t="shared" si="446"/>
        <v>27</v>
      </c>
      <c r="ED128" s="565"/>
      <c r="EE128" s="582"/>
      <c r="EF128" s="500">
        <f t="shared" si="447"/>
        <v>0</v>
      </c>
      <c r="EG128" s="404">
        <f t="shared" si="448"/>
        <v>0</v>
      </c>
      <c r="EH128" s="500">
        <f t="shared" si="449"/>
        <v>163</v>
      </c>
      <c r="EI128" s="404">
        <f t="shared" si="450"/>
        <v>139</v>
      </c>
      <c r="EJ128" s="500">
        <f t="shared" si="451"/>
        <v>163</v>
      </c>
      <c r="EK128" s="404">
        <f t="shared" si="452"/>
        <v>139</v>
      </c>
      <c r="EL128" s="564">
        <v>6.1</v>
      </c>
      <c r="EM128" s="583">
        <v>5.4</v>
      </c>
      <c r="EN128" s="500">
        <f t="shared" si="453"/>
        <v>774.69999999999993</v>
      </c>
      <c r="EO128" s="404">
        <f t="shared" si="454"/>
        <v>604.80000000000007</v>
      </c>
      <c r="EP128" s="564">
        <v>5.9</v>
      </c>
      <c r="EQ128" s="583">
        <v>5.4</v>
      </c>
      <c r="ER128" s="500">
        <f t="shared" si="455"/>
        <v>212.4</v>
      </c>
      <c r="ES128" s="404">
        <f t="shared" si="456"/>
        <v>145.80000000000001</v>
      </c>
      <c r="ET128" s="564"/>
      <c r="EU128" s="583"/>
      <c r="EV128" s="500">
        <f t="shared" si="457"/>
        <v>0</v>
      </c>
      <c r="EW128" s="404">
        <f t="shared" si="458"/>
        <v>0</v>
      </c>
      <c r="EX128" s="236">
        <f t="shared" si="459"/>
        <v>6.0558282208588947</v>
      </c>
      <c r="EY128" s="237">
        <f t="shared" si="460"/>
        <v>5.4000000000000012</v>
      </c>
      <c r="EZ128" s="500">
        <f t="shared" si="461"/>
        <v>987.0999999999998</v>
      </c>
      <c r="FA128" s="404">
        <f t="shared" si="462"/>
        <v>750.60000000000014</v>
      </c>
      <c r="FB128" s="565">
        <v>61.8</v>
      </c>
      <c r="FC128" s="583">
        <v>56.1</v>
      </c>
      <c r="FD128" s="500">
        <f t="shared" si="463"/>
        <v>7848.5999999999995</v>
      </c>
      <c r="FE128" s="404">
        <f t="shared" si="464"/>
        <v>6283.2</v>
      </c>
      <c r="FF128" s="565">
        <v>49.7</v>
      </c>
      <c r="FG128" s="583">
        <v>49.7</v>
      </c>
      <c r="FH128" s="500">
        <f t="shared" si="465"/>
        <v>1789.2</v>
      </c>
      <c r="FI128" s="404">
        <f t="shared" si="466"/>
        <v>1341.9</v>
      </c>
      <c r="FJ128" s="565"/>
      <c r="FK128" s="583"/>
      <c r="FL128" s="500">
        <f t="shared" si="467"/>
        <v>0</v>
      </c>
      <c r="FM128" s="404">
        <f t="shared" si="468"/>
        <v>0</v>
      </c>
      <c r="FN128" s="500">
        <f t="shared" si="469"/>
        <v>59.127607361963186</v>
      </c>
      <c r="FO128" s="404">
        <f t="shared" si="470"/>
        <v>54.856834532374101</v>
      </c>
      <c r="FP128" s="500">
        <f t="shared" si="471"/>
        <v>9637.7999999999993</v>
      </c>
      <c r="FQ128" s="404">
        <f t="shared" si="472"/>
        <v>7625.1</v>
      </c>
      <c r="FR128" s="565">
        <v>51</v>
      </c>
      <c r="FS128" s="423">
        <v>94</v>
      </c>
      <c r="FT128" s="500">
        <f t="shared" si="473"/>
        <v>51</v>
      </c>
      <c r="FU128" s="404">
        <f t="shared" si="474"/>
        <v>94</v>
      </c>
      <c r="FV128" s="564">
        <v>7.3</v>
      </c>
      <c r="FW128" s="584">
        <v>6.7</v>
      </c>
      <c r="FX128" s="500">
        <f t="shared" si="475"/>
        <v>372.3</v>
      </c>
      <c r="FY128" s="404">
        <f t="shared" si="476"/>
        <v>629.80000000000007</v>
      </c>
      <c r="FZ128" s="564">
        <v>71.5</v>
      </c>
      <c r="GA128" s="584">
        <v>75.7</v>
      </c>
      <c r="GB128" s="500">
        <f t="shared" si="477"/>
        <v>3646.5</v>
      </c>
      <c r="GC128" s="404">
        <f t="shared" si="478"/>
        <v>7115.8</v>
      </c>
      <c r="GD128" s="510">
        <f t="shared" si="479"/>
        <v>409</v>
      </c>
      <c r="GE128" s="404">
        <f t="shared" si="480"/>
        <v>325</v>
      </c>
      <c r="GF128" s="500">
        <f t="shared" si="481"/>
        <v>409</v>
      </c>
      <c r="GG128" s="404">
        <f t="shared" si="482"/>
        <v>325</v>
      </c>
      <c r="GH128" s="500">
        <f t="shared" si="483"/>
        <v>1971.1</v>
      </c>
      <c r="GI128" s="404">
        <f t="shared" si="484"/>
        <v>1440.6</v>
      </c>
      <c r="GJ128" s="500">
        <f t="shared" si="485"/>
        <v>31216.199999999997</v>
      </c>
      <c r="GK128" s="404">
        <f t="shared" si="486"/>
        <v>23551.5</v>
      </c>
      <c r="GL128" s="510">
        <f t="shared" si="487"/>
        <v>123</v>
      </c>
      <c r="GM128" s="404">
        <f t="shared" si="488"/>
        <v>81</v>
      </c>
      <c r="GN128" s="500">
        <f t="shared" si="489"/>
        <v>123</v>
      </c>
      <c r="GO128" s="404">
        <f t="shared" si="490"/>
        <v>81</v>
      </c>
      <c r="GP128" s="500">
        <f t="shared" si="491"/>
        <v>718.6</v>
      </c>
      <c r="GQ128" s="404">
        <f t="shared" si="492"/>
        <v>395.2</v>
      </c>
      <c r="GR128" s="500">
        <f t="shared" si="493"/>
        <v>8595</v>
      </c>
      <c r="GS128" s="404">
        <f t="shared" si="494"/>
        <v>5418.2000000000007</v>
      </c>
      <c r="GT128" s="510">
        <f t="shared" si="495"/>
        <v>532</v>
      </c>
      <c r="GU128" s="404">
        <f t="shared" si="496"/>
        <v>406</v>
      </c>
      <c r="GV128" s="500">
        <f t="shared" si="497"/>
        <v>532</v>
      </c>
      <c r="GW128" s="404">
        <f t="shared" si="498"/>
        <v>406</v>
      </c>
      <c r="GX128" s="500">
        <f t="shared" si="499"/>
        <v>2689.7</v>
      </c>
      <c r="GY128" s="404">
        <f t="shared" si="500"/>
        <v>1835.8</v>
      </c>
      <c r="GZ128" s="500">
        <f t="shared" si="501"/>
        <v>39811.199999999997</v>
      </c>
      <c r="HA128" s="404">
        <f t="shared" si="502"/>
        <v>28969.7</v>
      </c>
      <c r="HB128" s="510">
        <f t="shared" si="503"/>
        <v>0</v>
      </c>
      <c r="HC128" s="404">
        <f t="shared" si="504"/>
        <v>0</v>
      </c>
      <c r="HD128" s="500">
        <f t="shared" si="505"/>
        <v>0</v>
      </c>
      <c r="HE128" s="404">
        <f t="shared" si="506"/>
        <v>0</v>
      </c>
      <c r="HF128" s="500" t="str">
        <f t="shared" si="507"/>
        <v/>
      </c>
      <c r="HG128" s="404" t="str">
        <f t="shared" si="508"/>
        <v/>
      </c>
      <c r="HH128" s="500" t="str">
        <f t="shared" si="509"/>
        <v/>
      </c>
      <c r="HI128" s="404" t="str">
        <f t="shared" si="510"/>
        <v/>
      </c>
      <c r="HJ128" s="510">
        <f t="shared" si="511"/>
        <v>3062</v>
      </c>
      <c r="HK128" s="404">
        <f t="shared" si="512"/>
        <v>2465.6000000000004</v>
      </c>
      <c r="HL128" s="500">
        <f t="shared" si="513"/>
        <v>43457.700000000004</v>
      </c>
      <c r="HM128" s="404">
        <f t="shared" si="514"/>
        <v>36085.5</v>
      </c>
    </row>
    <row r="129" spans="1:221">
      <c r="A129" s="602" t="s">
        <v>546</v>
      </c>
      <c r="B129" s="603" t="s">
        <v>826</v>
      </c>
      <c r="C129" s="604"/>
      <c r="D129" s="614">
        <v>157711</v>
      </c>
      <c r="E129" s="612">
        <v>9</v>
      </c>
      <c r="F129" s="422">
        <v>780</v>
      </c>
      <c r="G129" s="613">
        <v>752</v>
      </c>
      <c r="H129" s="422"/>
      <c r="I129" s="595"/>
      <c r="J129" s="500">
        <f t="shared" si="365"/>
        <v>780</v>
      </c>
      <c r="K129" s="404">
        <f t="shared" si="366"/>
        <v>752</v>
      </c>
      <c r="L129" s="422"/>
      <c r="M129" s="595"/>
      <c r="N129" s="500">
        <f t="shared" si="367"/>
        <v>779</v>
      </c>
      <c r="O129" s="404">
        <f t="shared" si="368"/>
        <v>702</v>
      </c>
      <c r="P129" s="500">
        <f t="shared" si="369"/>
        <v>779</v>
      </c>
      <c r="Q129" s="404">
        <f t="shared" si="370"/>
        <v>702</v>
      </c>
      <c r="R129" s="422">
        <v>133</v>
      </c>
      <c r="S129" s="595">
        <v>79</v>
      </c>
      <c r="T129" s="500">
        <f t="shared" si="371"/>
        <v>133</v>
      </c>
      <c r="U129" s="404">
        <f t="shared" si="372"/>
        <v>79</v>
      </c>
      <c r="V129" s="422">
        <v>16</v>
      </c>
      <c r="W129" s="595">
        <v>16</v>
      </c>
      <c r="X129" s="500">
        <f t="shared" si="373"/>
        <v>16</v>
      </c>
      <c r="Y129" s="404">
        <f t="shared" si="374"/>
        <v>16</v>
      </c>
      <c r="Z129" s="422"/>
      <c r="AA129" s="595"/>
      <c r="AB129" s="500">
        <f t="shared" si="375"/>
        <v>0</v>
      </c>
      <c r="AC129" s="404">
        <f t="shared" si="376"/>
        <v>0</v>
      </c>
      <c r="AD129" s="500">
        <f t="shared" si="377"/>
        <v>149</v>
      </c>
      <c r="AE129" s="404">
        <f t="shared" si="378"/>
        <v>95</v>
      </c>
      <c r="AF129" s="500">
        <f t="shared" si="379"/>
        <v>149</v>
      </c>
      <c r="AG129" s="404">
        <f t="shared" si="380"/>
        <v>95</v>
      </c>
      <c r="AH129" s="564">
        <v>3.8</v>
      </c>
      <c r="AI129" s="580">
        <v>3.7</v>
      </c>
      <c r="AJ129" s="500">
        <f t="shared" si="381"/>
        <v>505.4</v>
      </c>
      <c r="AK129" s="404">
        <f t="shared" si="382"/>
        <v>292.3</v>
      </c>
      <c r="AL129" s="564">
        <v>3.7</v>
      </c>
      <c r="AM129" s="580">
        <v>4.2</v>
      </c>
      <c r="AN129" s="500">
        <f t="shared" si="383"/>
        <v>59.2</v>
      </c>
      <c r="AO129" s="404">
        <f t="shared" si="384"/>
        <v>67.2</v>
      </c>
      <c r="AP129" s="564"/>
      <c r="AQ129" s="580"/>
      <c r="AR129" s="500">
        <f t="shared" si="385"/>
        <v>0</v>
      </c>
      <c r="AS129" s="404">
        <f t="shared" si="386"/>
        <v>0</v>
      </c>
      <c r="AT129" s="236">
        <f t="shared" si="387"/>
        <v>3.789261744966443</v>
      </c>
      <c r="AU129" s="237">
        <f t="shared" si="388"/>
        <v>3.7842105263157895</v>
      </c>
      <c r="AV129" s="500">
        <f t="shared" si="389"/>
        <v>564.6</v>
      </c>
      <c r="AW129" s="404">
        <f t="shared" si="390"/>
        <v>359.5</v>
      </c>
      <c r="AX129" s="422">
        <v>82.8</v>
      </c>
      <c r="AY129" s="595">
        <v>79.099999999999994</v>
      </c>
      <c r="AZ129" s="500">
        <f t="shared" si="391"/>
        <v>11012.4</v>
      </c>
      <c r="BA129" s="404">
        <f t="shared" si="392"/>
        <v>6248.9</v>
      </c>
      <c r="BB129" s="422">
        <v>74.7</v>
      </c>
      <c r="BC129" s="595">
        <v>75.8</v>
      </c>
      <c r="BD129" s="500">
        <f t="shared" si="393"/>
        <v>1195.2</v>
      </c>
      <c r="BE129" s="404">
        <f t="shared" si="394"/>
        <v>1212.8</v>
      </c>
      <c r="BF129" s="422"/>
      <c r="BG129" s="595"/>
      <c r="BH129" s="500">
        <f t="shared" si="395"/>
        <v>0</v>
      </c>
      <c r="BI129" s="404">
        <f t="shared" si="396"/>
        <v>0</v>
      </c>
      <c r="BJ129" s="500">
        <f t="shared" si="397"/>
        <v>81.930201342281876</v>
      </c>
      <c r="BK129" s="404">
        <f t="shared" si="398"/>
        <v>78.544210526315794</v>
      </c>
      <c r="BL129" s="500">
        <f t="shared" si="399"/>
        <v>12207.6</v>
      </c>
      <c r="BM129" s="404">
        <f t="shared" si="400"/>
        <v>7461.7000000000007</v>
      </c>
      <c r="BN129" s="422">
        <v>280</v>
      </c>
      <c r="BO129" s="595">
        <v>226</v>
      </c>
      <c r="BP129" s="500">
        <f t="shared" si="401"/>
        <v>280</v>
      </c>
      <c r="BQ129" s="404">
        <f t="shared" si="402"/>
        <v>226</v>
      </c>
      <c r="BR129" s="422">
        <v>98</v>
      </c>
      <c r="BS129" s="595">
        <v>69</v>
      </c>
      <c r="BT129" s="500">
        <f t="shared" si="403"/>
        <v>98</v>
      </c>
      <c r="BU129" s="404">
        <f t="shared" si="404"/>
        <v>69</v>
      </c>
      <c r="BV129" s="422"/>
      <c r="BW129" s="595"/>
      <c r="BX129" s="500">
        <f t="shared" si="405"/>
        <v>0</v>
      </c>
      <c r="BY129" s="404">
        <f t="shared" si="406"/>
        <v>0</v>
      </c>
      <c r="BZ129" s="500">
        <f t="shared" si="407"/>
        <v>378</v>
      </c>
      <c r="CA129" s="404">
        <f t="shared" si="408"/>
        <v>295</v>
      </c>
      <c r="CB129" s="500">
        <f t="shared" si="409"/>
        <v>378</v>
      </c>
      <c r="CC129" s="404">
        <f t="shared" si="410"/>
        <v>295</v>
      </c>
      <c r="CD129" s="564">
        <v>5.0999999999999996</v>
      </c>
      <c r="CE129" s="581">
        <v>4.5999999999999996</v>
      </c>
      <c r="CF129" s="500">
        <f t="shared" si="411"/>
        <v>1428</v>
      </c>
      <c r="CG129" s="404">
        <f t="shared" si="412"/>
        <v>1039.5999999999999</v>
      </c>
      <c r="CH129" s="564">
        <v>5.4</v>
      </c>
      <c r="CI129" s="581">
        <v>5.0999999999999996</v>
      </c>
      <c r="CJ129" s="500">
        <f t="shared" si="413"/>
        <v>529.20000000000005</v>
      </c>
      <c r="CK129" s="404">
        <f t="shared" si="414"/>
        <v>351.9</v>
      </c>
      <c r="CL129" s="564"/>
      <c r="CM129" s="581"/>
      <c r="CN129" s="500">
        <f t="shared" si="415"/>
        <v>0</v>
      </c>
      <c r="CO129" s="404">
        <f t="shared" si="416"/>
        <v>0</v>
      </c>
      <c r="CP129" s="500">
        <f t="shared" si="417"/>
        <v>5.177777777777778</v>
      </c>
      <c r="CQ129" s="237">
        <f t="shared" si="418"/>
        <v>4.716949152542373</v>
      </c>
      <c r="CR129" s="500">
        <f t="shared" si="419"/>
        <v>1957.2</v>
      </c>
      <c r="CS129" s="404">
        <f t="shared" si="420"/>
        <v>1391.5</v>
      </c>
      <c r="CT129" s="565">
        <v>93.9</v>
      </c>
      <c r="CU129" s="581">
        <v>89.8</v>
      </c>
      <c r="CV129" s="500">
        <f t="shared" si="421"/>
        <v>26292</v>
      </c>
      <c r="CW129" s="404">
        <f t="shared" si="422"/>
        <v>20294.8</v>
      </c>
      <c r="CX129" s="565">
        <v>87.4</v>
      </c>
      <c r="CY129" s="581">
        <v>88.3</v>
      </c>
      <c r="CZ129" s="500">
        <f t="shared" si="423"/>
        <v>8565.2000000000007</v>
      </c>
      <c r="DA129" s="404">
        <f t="shared" si="424"/>
        <v>6092.7</v>
      </c>
      <c r="DB129" s="565"/>
      <c r="DC129" s="581"/>
      <c r="DD129" s="500">
        <f t="shared" si="425"/>
        <v>0</v>
      </c>
      <c r="DE129" s="404">
        <f t="shared" si="426"/>
        <v>0</v>
      </c>
      <c r="DF129" s="500">
        <f t="shared" si="427"/>
        <v>92.214814814814801</v>
      </c>
      <c r="DG129" s="404">
        <f t="shared" si="428"/>
        <v>89.449152542372886</v>
      </c>
      <c r="DH129" s="500">
        <f t="shared" si="429"/>
        <v>34857.199999999997</v>
      </c>
      <c r="DI129" s="404">
        <f t="shared" si="430"/>
        <v>26387.5</v>
      </c>
      <c r="DJ129" s="500">
        <f t="shared" si="431"/>
        <v>527</v>
      </c>
      <c r="DK129" s="404">
        <f t="shared" si="432"/>
        <v>390</v>
      </c>
      <c r="DL129" s="500">
        <f t="shared" si="433"/>
        <v>527</v>
      </c>
      <c r="DM129" s="404">
        <f t="shared" si="434"/>
        <v>390</v>
      </c>
      <c r="DN129" s="236">
        <f t="shared" si="435"/>
        <v>4.7851992409867172</v>
      </c>
      <c r="DO129" s="237">
        <f t="shared" si="436"/>
        <v>4.4897435897435898</v>
      </c>
      <c r="DP129" s="500">
        <f t="shared" si="437"/>
        <v>2521.8000000000002</v>
      </c>
      <c r="DQ129" s="404">
        <f t="shared" si="438"/>
        <v>1751</v>
      </c>
      <c r="DR129" s="500">
        <f t="shared" si="439"/>
        <v>89.307020872865266</v>
      </c>
      <c r="DS129" s="404">
        <f t="shared" si="440"/>
        <v>86.792820512820512</v>
      </c>
      <c r="DT129" s="500">
        <f t="shared" si="441"/>
        <v>47064.799999999996</v>
      </c>
      <c r="DU129" s="404">
        <f t="shared" si="442"/>
        <v>33849.199999999997</v>
      </c>
      <c r="DV129" s="565">
        <v>162</v>
      </c>
      <c r="DW129" s="582">
        <v>137</v>
      </c>
      <c r="DX129" s="500">
        <f t="shared" si="443"/>
        <v>162</v>
      </c>
      <c r="DY129" s="404">
        <f t="shared" si="444"/>
        <v>137</v>
      </c>
      <c r="DZ129" s="565">
        <v>51</v>
      </c>
      <c r="EA129" s="582">
        <v>54</v>
      </c>
      <c r="EB129" s="500">
        <f t="shared" si="445"/>
        <v>51</v>
      </c>
      <c r="EC129" s="404">
        <f t="shared" si="446"/>
        <v>54</v>
      </c>
      <c r="ED129" s="565"/>
      <c r="EE129" s="582"/>
      <c r="EF129" s="500">
        <f t="shared" si="447"/>
        <v>0</v>
      </c>
      <c r="EG129" s="404">
        <f t="shared" si="448"/>
        <v>0</v>
      </c>
      <c r="EH129" s="500">
        <f t="shared" si="449"/>
        <v>213</v>
      </c>
      <c r="EI129" s="404">
        <f t="shared" si="450"/>
        <v>191</v>
      </c>
      <c r="EJ129" s="500">
        <f t="shared" si="451"/>
        <v>213</v>
      </c>
      <c r="EK129" s="404">
        <f t="shared" si="452"/>
        <v>191</v>
      </c>
      <c r="EL129" s="564">
        <v>5.8</v>
      </c>
      <c r="EM129" s="583">
        <v>5.7</v>
      </c>
      <c r="EN129" s="500">
        <f t="shared" si="453"/>
        <v>939.6</v>
      </c>
      <c r="EO129" s="404">
        <f t="shared" si="454"/>
        <v>780.9</v>
      </c>
      <c r="EP129" s="564">
        <v>6.9</v>
      </c>
      <c r="EQ129" s="583">
        <v>5.6</v>
      </c>
      <c r="ER129" s="500">
        <f t="shared" si="455"/>
        <v>351.90000000000003</v>
      </c>
      <c r="ES129" s="404">
        <f t="shared" si="456"/>
        <v>302.39999999999998</v>
      </c>
      <c r="ET129" s="564"/>
      <c r="EU129" s="583"/>
      <c r="EV129" s="500">
        <f t="shared" si="457"/>
        <v>0</v>
      </c>
      <c r="EW129" s="404">
        <f t="shared" si="458"/>
        <v>0</v>
      </c>
      <c r="EX129" s="236">
        <f t="shared" si="459"/>
        <v>6.063380281690141</v>
      </c>
      <c r="EY129" s="237">
        <f t="shared" si="460"/>
        <v>5.6717277486910991</v>
      </c>
      <c r="EZ129" s="500">
        <f t="shared" si="461"/>
        <v>1291.5</v>
      </c>
      <c r="FA129" s="404">
        <f t="shared" si="462"/>
        <v>1083.3</v>
      </c>
      <c r="FB129" s="565">
        <v>70</v>
      </c>
      <c r="FC129" s="583">
        <v>68.2</v>
      </c>
      <c r="FD129" s="500">
        <f t="shared" si="463"/>
        <v>11340</v>
      </c>
      <c r="FE129" s="404">
        <f t="shared" si="464"/>
        <v>9343.4</v>
      </c>
      <c r="FF129" s="565">
        <v>72.400000000000006</v>
      </c>
      <c r="FG129" s="583">
        <v>70.599999999999994</v>
      </c>
      <c r="FH129" s="500">
        <f t="shared" si="465"/>
        <v>3692.4</v>
      </c>
      <c r="FI129" s="404">
        <f t="shared" si="466"/>
        <v>3812.3999999999996</v>
      </c>
      <c r="FJ129" s="565"/>
      <c r="FK129" s="583"/>
      <c r="FL129" s="500">
        <f t="shared" si="467"/>
        <v>0</v>
      </c>
      <c r="FM129" s="404">
        <f t="shared" si="468"/>
        <v>0</v>
      </c>
      <c r="FN129" s="500">
        <f t="shared" si="469"/>
        <v>70.574647887323948</v>
      </c>
      <c r="FO129" s="404">
        <f t="shared" si="470"/>
        <v>68.878534031413608</v>
      </c>
      <c r="FP129" s="500">
        <f t="shared" si="471"/>
        <v>15032.400000000001</v>
      </c>
      <c r="FQ129" s="404">
        <f t="shared" si="472"/>
        <v>13155.8</v>
      </c>
      <c r="FR129" s="565">
        <v>39</v>
      </c>
      <c r="FS129" s="423">
        <v>121</v>
      </c>
      <c r="FT129" s="500">
        <f t="shared" si="473"/>
        <v>39</v>
      </c>
      <c r="FU129" s="404">
        <f t="shared" si="474"/>
        <v>121</v>
      </c>
      <c r="FV129" s="564">
        <v>6.1</v>
      </c>
      <c r="FW129" s="584">
        <v>6.2</v>
      </c>
      <c r="FX129" s="500">
        <f t="shared" si="475"/>
        <v>237.89999999999998</v>
      </c>
      <c r="FY129" s="404">
        <f t="shared" si="476"/>
        <v>750.2</v>
      </c>
      <c r="FZ129" s="564">
        <v>79.5</v>
      </c>
      <c r="GA129" s="584">
        <v>84.1</v>
      </c>
      <c r="GB129" s="500">
        <f t="shared" si="477"/>
        <v>3100.5</v>
      </c>
      <c r="GC129" s="404">
        <f t="shared" si="478"/>
        <v>10176.099999999999</v>
      </c>
      <c r="GD129" s="510">
        <f t="shared" si="479"/>
        <v>575</v>
      </c>
      <c r="GE129" s="404">
        <f t="shared" si="480"/>
        <v>442</v>
      </c>
      <c r="GF129" s="500">
        <f t="shared" si="481"/>
        <v>575</v>
      </c>
      <c r="GG129" s="404">
        <f t="shared" si="482"/>
        <v>442</v>
      </c>
      <c r="GH129" s="500">
        <f t="shared" si="483"/>
        <v>2873</v>
      </c>
      <c r="GI129" s="404">
        <f t="shared" si="484"/>
        <v>2112.7999999999997</v>
      </c>
      <c r="GJ129" s="500">
        <f t="shared" si="485"/>
        <v>48644.4</v>
      </c>
      <c r="GK129" s="404">
        <f t="shared" si="486"/>
        <v>35887.1</v>
      </c>
      <c r="GL129" s="510">
        <f t="shared" si="487"/>
        <v>165</v>
      </c>
      <c r="GM129" s="404">
        <f t="shared" si="488"/>
        <v>139</v>
      </c>
      <c r="GN129" s="500">
        <f t="shared" si="489"/>
        <v>165</v>
      </c>
      <c r="GO129" s="404">
        <f t="shared" si="490"/>
        <v>139</v>
      </c>
      <c r="GP129" s="500">
        <f t="shared" si="491"/>
        <v>940.30000000000018</v>
      </c>
      <c r="GQ129" s="404">
        <f t="shared" si="492"/>
        <v>721.5</v>
      </c>
      <c r="GR129" s="500">
        <f t="shared" si="493"/>
        <v>13452.800000000001</v>
      </c>
      <c r="GS129" s="404">
        <f t="shared" si="494"/>
        <v>11117.9</v>
      </c>
      <c r="GT129" s="510">
        <f t="shared" si="495"/>
        <v>740</v>
      </c>
      <c r="GU129" s="404">
        <f t="shared" si="496"/>
        <v>581</v>
      </c>
      <c r="GV129" s="500">
        <f t="shared" si="497"/>
        <v>740</v>
      </c>
      <c r="GW129" s="404">
        <f t="shared" si="498"/>
        <v>581</v>
      </c>
      <c r="GX129" s="500">
        <f t="shared" si="499"/>
        <v>3813.3</v>
      </c>
      <c r="GY129" s="404">
        <f t="shared" si="500"/>
        <v>2834.2999999999997</v>
      </c>
      <c r="GZ129" s="500">
        <f t="shared" si="501"/>
        <v>62097.200000000004</v>
      </c>
      <c r="HA129" s="404">
        <f t="shared" si="502"/>
        <v>47005</v>
      </c>
      <c r="HB129" s="510">
        <f t="shared" si="503"/>
        <v>0</v>
      </c>
      <c r="HC129" s="404">
        <f t="shared" si="504"/>
        <v>0</v>
      </c>
      <c r="HD129" s="500">
        <f t="shared" si="505"/>
        <v>0</v>
      </c>
      <c r="HE129" s="404">
        <f t="shared" si="506"/>
        <v>0</v>
      </c>
      <c r="HF129" s="500" t="str">
        <f t="shared" si="507"/>
        <v/>
      </c>
      <c r="HG129" s="404" t="str">
        <f t="shared" si="508"/>
        <v/>
      </c>
      <c r="HH129" s="500" t="str">
        <f t="shared" si="509"/>
        <v/>
      </c>
      <c r="HI129" s="404" t="str">
        <f t="shared" si="510"/>
        <v/>
      </c>
      <c r="HJ129" s="510">
        <f t="shared" si="511"/>
        <v>4051.2000000000003</v>
      </c>
      <c r="HK129" s="404">
        <f t="shared" si="512"/>
        <v>3584.5</v>
      </c>
      <c r="HL129" s="500">
        <f t="shared" si="513"/>
        <v>65197.7</v>
      </c>
      <c r="HM129" s="404">
        <f t="shared" si="514"/>
        <v>57181.1</v>
      </c>
    </row>
    <row r="130" spans="1:221">
      <c r="A130" s="602" t="s">
        <v>546</v>
      </c>
      <c r="B130" s="603" t="s">
        <v>827</v>
      </c>
      <c r="C130" s="604" t="s">
        <v>830</v>
      </c>
      <c r="D130" s="614">
        <v>157739</v>
      </c>
      <c r="E130" s="612">
        <v>9</v>
      </c>
      <c r="F130" s="422">
        <v>368</v>
      </c>
      <c r="G130" s="613">
        <v>447</v>
      </c>
      <c r="H130" s="422"/>
      <c r="I130" s="595"/>
      <c r="J130" s="500">
        <f t="shared" si="365"/>
        <v>368</v>
      </c>
      <c r="K130" s="404">
        <f t="shared" si="366"/>
        <v>447</v>
      </c>
      <c r="L130" s="422"/>
      <c r="M130" s="595"/>
      <c r="N130" s="500">
        <f t="shared" si="367"/>
        <v>367</v>
      </c>
      <c r="O130" s="404">
        <f t="shared" si="368"/>
        <v>376</v>
      </c>
      <c r="P130" s="500">
        <f t="shared" si="369"/>
        <v>367</v>
      </c>
      <c r="Q130" s="404">
        <f t="shared" si="370"/>
        <v>376</v>
      </c>
      <c r="R130" s="422">
        <v>97</v>
      </c>
      <c r="S130" s="595">
        <v>48</v>
      </c>
      <c r="T130" s="500">
        <f t="shared" si="371"/>
        <v>97</v>
      </c>
      <c r="U130" s="404">
        <f t="shared" si="372"/>
        <v>48</v>
      </c>
      <c r="V130" s="422">
        <v>14</v>
      </c>
      <c r="W130" s="595">
        <v>5</v>
      </c>
      <c r="X130" s="500">
        <f t="shared" si="373"/>
        <v>14</v>
      </c>
      <c r="Y130" s="404">
        <f t="shared" si="374"/>
        <v>5</v>
      </c>
      <c r="Z130" s="422"/>
      <c r="AA130" s="595"/>
      <c r="AB130" s="500">
        <f t="shared" si="375"/>
        <v>0</v>
      </c>
      <c r="AC130" s="404">
        <f t="shared" si="376"/>
        <v>0</v>
      </c>
      <c r="AD130" s="500">
        <f t="shared" si="377"/>
        <v>111</v>
      </c>
      <c r="AE130" s="404">
        <f t="shared" si="378"/>
        <v>53</v>
      </c>
      <c r="AF130" s="500">
        <f t="shared" si="379"/>
        <v>111</v>
      </c>
      <c r="AG130" s="404">
        <f t="shared" si="380"/>
        <v>53</v>
      </c>
      <c r="AH130" s="564">
        <v>3.4</v>
      </c>
      <c r="AI130" s="580">
        <v>3.7</v>
      </c>
      <c r="AJ130" s="500">
        <f t="shared" si="381"/>
        <v>329.8</v>
      </c>
      <c r="AK130" s="404">
        <f t="shared" si="382"/>
        <v>177.60000000000002</v>
      </c>
      <c r="AL130" s="564">
        <v>3.6</v>
      </c>
      <c r="AM130" s="580">
        <v>3.9</v>
      </c>
      <c r="AN130" s="500">
        <f t="shared" si="383"/>
        <v>50.4</v>
      </c>
      <c r="AO130" s="404">
        <f t="shared" si="384"/>
        <v>19.5</v>
      </c>
      <c r="AP130" s="564"/>
      <c r="AQ130" s="580"/>
      <c r="AR130" s="500">
        <f t="shared" si="385"/>
        <v>0</v>
      </c>
      <c r="AS130" s="404">
        <f t="shared" si="386"/>
        <v>0</v>
      </c>
      <c r="AT130" s="236">
        <f t="shared" si="387"/>
        <v>3.4252252252252253</v>
      </c>
      <c r="AU130" s="237">
        <f t="shared" si="388"/>
        <v>3.7188679245283023</v>
      </c>
      <c r="AV130" s="500">
        <f t="shared" si="389"/>
        <v>380.2</v>
      </c>
      <c r="AW130" s="404">
        <f t="shared" si="390"/>
        <v>197.10000000000002</v>
      </c>
      <c r="AX130" s="422">
        <v>81.400000000000006</v>
      </c>
      <c r="AY130" s="595">
        <v>80.7</v>
      </c>
      <c r="AZ130" s="500">
        <f t="shared" si="391"/>
        <v>7895.8</v>
      </c>
      <c r="BA130" s="404">
        <f t="shared" si="392"/>
        <v>3873.6000000000004</v>
      </c>
      <c r="BB130" s="422">
        <v>88.3</v>
      </c>
      <c r="BC130" s="595">
        <v>77</v>
      </c>
      <c r="BD130" s="500">
        <f t="shared" si="393"/>
        <v>1236.2</v>
      </c>
      <c r="BE130" s="404">
        <f t="shared" si="394"/>
        <v>385</v>
      </c>
      <c r="BF130" s="422"/>
      <c r="BG130" s="595"/>
      <c r="BH130" s="500">
        <f t="shared" si="395"/>
        <v>0</v>
      </c>
      <c r="BI130" s="404">
        <f t="shared" si="396"/>
        <v>0</v>
      </c>
      <c r="BJ130" s="500">
        <f t="shared" si="397"/>
        <v>82.270270270270274</v>
      </c>
      <c r="BK130" s="404">
        <f t="shared" si="398"/>
        <v>80.350943396226427</v>
      </c>
      <c r="BL130" s="500">
        <f t="shared" si="399"/>
        <v>9132</v>
      </c>
      <c r="BM130" s="404">
        <f t="shared" si="400"/>
        <v>4258.6000000000004</v>
      </c>
      <c r="BN130" s="422">
        <v>118</v>
      </c>
      <c r="BO130" s="595">
        <v>55</v>
      </c>
      <c r="BP130" s="500">
        <f t="shared" si="401"/>
        <v>118</v>
      </c>
      <c r="BQ130" s="404">
        <f t="shared" si="402"/>
        <v>55</v>
      </c>
      <c r="BR130" s="422">
        <v>27</v>
      </c>
      <c r="BS130" s="595">
        <v>22</v>
      </c>
      <c r="BT130" s="500">
        <f t="shared" si="403"/>
        <v>27</v>
      </c>
      <c r="BU130" s="404">
        <f t="shared" si="404"/>
        <v>22</v>
      </c>
      <c r="BV130" s="422"/>
      <c r="BW130" s="595"/>
      <c r="BX130" s="500">
        <f t="shared" si="405"/>
        <v>0</v>
      </c>
      <c r="BY130" s="404">
        <f t="shared" si="406"/>
        <v>0</v>
      </c>
      <c r="BZ130" s="500">
        <f t="shared" si="407"/>
        <v>145</v>
      </c>
      <c r="CA130" s="404">
        <f t="shared" si="408"/>
        <v>77</v>
      </c>
      <c r="CB130" s="500">
        <f t="shared" si="409"/>
        <v>145</v>
      </c>
      <c r="CC130" s="404">
        <f t="shared" si="410"/>
        <v>77</v>
      </c>
      <c r="CD130" s="564">
        <v>5</v>
      </c>
      <c r="CE130" s="581">
        <v>4.8</v>
      </c>
      <c r="CF130" s="500">
        <f t="shared" si="411"/>
        <v>590</v>
      </c>
      <c r="CG130" s="404">
        <f t="shared" si="412"/>
        <v>264</v>
      </c>
      <c r="CH130" s="564">
        <v>6</v>
      </c>
      <c r="CI130" s="581">
        <v>4.5999999999999996</v>
      </c>
      <c r="CJ130" s="500">
        <f t="shared" si="413"/>
        <v>162</v>
      </c>
      <c r="CK130" s="404">
        <f t="shared" si="414"/>
        <v>101.19999999999999</v>
      </c>
      <c r="CL130" s="564"/>
      <c r="CM130" s="581"/>
      <c r="CN130" s="500">
        <f t="shared" si="415"/>
        <v>0</v>
      </c>
      <c r="CO130" s="404">
        <f t="shared" si="416"/>
        <v>0</v>
      </c>
      <c r="CP130" s="500">
        <f t="shared" si="417"/>
        <v>5.1862068965517238</v>
      </c>
      <c r="CQ130" s="237">
        <f t="shared" si="418"/>
        <v>4.7428571428571429</v>
      </c>
      <c r="CR130" s="500">
        <f t="shared" si="419"/>
        <v>752</v>
      </c>
      <c r="CS130" s="404">
        <f t="shared" si="420"/>
        <v>365.2</v>
      </c>
      <c r="CT130" s="565">
        <v>92.7</v>
      </c>
      <c r="CU130" s="581">
        <v>90.4</v>
      </c>
      <c r="CV130" s="500">
        <f t="shared" si="421"/>
        <v>10938.6</v>
      </c>
      <c r="CW130" s="404">
        <f t="shared" si="422"/>
        <v>4972</v>
      </c>
      <c r="CX130" s="565">
        <v>70.5</v>
      </c>
      <c r="CY130" s="581">
        <v>90.5</v>
      </c>
      <c r="CZ130" s="500">
        <f t="shared" si="423"/>
        <v>1903.5</v>
      </c>
      <c r="DA130" s="404">
        <f t="shared" si="424"/>
        <v>1991</v>
      </c>
      <c r="DB130" s="565"/>
      <c r="DC130" s="581"/>
      <c r="DD130" s="500">
        <f t="shared" si="425"/>
        <v>0</v>
      </c>
      <c r="DE130" s="404">
        <f t="shared" si="426"/>
        <v>0</v>
      </c>
      <c r="DF130" s="500">
        <f t="shared" si="427"/>
        <v>88.566206896551734</v>
      </c>
      <c r="DG130" s="404">
        <f t="shared" si="428"/>
        <v>90.428571428571431</v>
      </c>
      <c r="DH130" s="500">
        <f t="shared" si="429"/>
        <v>12842.100000000002</v>
      </c>
      <c r="DI130" s="404">
        <f t="shared" si="430"/>
        <v>6963</v>
      </c>
      <c r="DJ130" s="500">
        <f t="shared" si="431"/>
        <v>256</v>
      </c>
      <c r="DK130" s="404">
        <f t="shared" si="432"/>
        <v>130</v>
      </c>
      <c r="DL130" s="500">
        <f t="shared" si="433"/>
        <v>256</v>
      </c>
      <c r="DM130" s="404">
        <f t="shared" si="434"/>
        <v>130</v>
      </c>
      <c r="DN130" s="236">
        <f t="shared" si="435"/>
        <v>4.4226562500000002</v>
      </c>
      <c r="DO130" s="237">
        <f t="shared" si="436"/>
        <v>4.3253846153846149</v>
      </c>
      <c r="DP130" s="500">
        <f t="shared" si="437"/>
        <v>1132.2</v>
      </c>
      <c r="DQ130" s="404">
        <f t="shared" si="438"/>
        <v>562.29999999999995</v>
      </c>
      <c r="DR130" s="500">
        <f t="shared" si="439"/>
        <v>85.836328125000009</v>
      </c>
      <c r="DS130" s="404">
        <f t="shared" si="440"/>
        <v>86.320000000000007</v>
      </c>
      <c r="DT130" s="500">
        <f t="shared" si="441"/>
        <v>21974.100000000002</v>
      </c>
      <c r="DU130" s="404">
        <f t="shared" si="442"/>
        <v>11221.6</v>
      </c>
      <c r="DV130" s="565">
        <v>74</v>
      </c>
      <c r="DW130" s="582">
        <v>79</v>
      </c>
      <c r="DX130" s="500">
        <f t="shared" si="443"/>
        <v>74</v>
      </c>
      <c r="DY130" s="404">
        <f t="shared" si="444"/>
        <v>79</v>
      </c>
      <c r="DZ130" s="565">
        <v>17</v>
      </c>
      <c r="EA130" s="582">
        <v>12</v>
      </c>
      <c r="EB130" s="500">
        <f t="shared" si="445"/>
        <v>17</v>
      </c>
      <c r="EC130" s="404">
        <f t="shared" si="446"/>
        <v>12</v>
      </c>
      <c r="ED130" s="565"/>
      <c r="EE130" s="582"/>
      <c r="EF130" s="500">
        <f t="shared" si="447"/>
        <v>0</v>
      </c>
      <c r="EG130" s="404">
        <f t="shared" si="448"/>
        <v>0</v>
      </c>
      <c r="EH130" s="500">
        <f t="shared" si="449"/>
        <v>91</v>
      </c>
      <c r="EI130" s="404">
        <f t="shared" si="450"/>
        <v>91</v>
      </c>
      <c r="EJ130" s="500">
        <f t="shared" si="451"/>
        <v>91</v>
      </c>
      <c r="EK130" s="404">
        <f t="shared" si="452"/>
        <v>91</v>
      </c>
      <c r="EL130" s="564">
        <v>5.5</v>
      </c>
      <c r="EM130" s="583">
        <v>5.7</v>
      </c>
      <c r="EN130" s="500">
        <f t="shared" si="453"/>
        <v>407</v>
      </c>
      <c r="EO130" s="404">
        <f t="shared" si="454"/>
        <v>450.3</v>
      </c>
      <c r="EP130" s="564">
        <v>6</v>
      </c>
      <c r="EQ130" s="583">
        <v>4.9000000000000004</v>
      </c>
      <c r="ER130" s="500">
        <f t="shared" si="455"/>
        <v>102</v>
      </c>
      <c r="ES130" s="404">
        <f t="shared" si="456"/>
        <v>58.800000000000004</v>
      </c>
      <c r="ET130" s="564"/>
      <c r="EU130" s="583"/>
      <c r="EV130" s="500">
        <f t="shared" si="457"/>
        <v>0</v>
      </c>
      <c r="EW130" s="404">
        <f t="shared" si="458"/>
        <v>0</v>
      </c>
      <c r="EX130" s="236">
        <f t="shared" si="459"/>
        <v>5.5934065934065931</v>
      </c>
      <c r="EY130" s="237">
        <f t="shared" si="460"/>
        <v>5.5945054945054951</v>
      </c>
      <c r="EZ130" s="500">
        <f t="shared" si="461"/>
        <v>508.99999999999994</v>
      </c>
      <c r="FA130" s="404">
        <f t="shared" si="462"/>
        <v>509.1</v>
      </c>
      <c r="FB130" s="565">
        <v>60.6</v>
      </c>
      <c r="FC130" s="583">
        <v>65.099999999999994</v>
      </c>
      <c r="FD130" s="500">
        <f t="shared" si="463"/>
        <v>4484.4000000000005</v>
      </c>
      <c r="FE130" s="404">
        <f t="shared" si="464"/>
        <v>5142.8999999999996</v>
      </c>
      <c r="FF130" s="565">
        <v>63.1</v>
      </c>
      <c r="FG130" s="583">
        <v>61.4</v>
      </c>
      <c r="FH130" s="500">
        <f t="shared" si="465"/>
        <v>1072.7</v>
      </c>
      <c r="FI130" s="404">
        <f t="shared" si="466"/>
        <v>736.8</v>
      </c>
      <c r="FJ130" s="565"/>
      <c r="FK130" s="583"/>
      <c r="FL130" s="500">
        <f t="shared" si="467"/>
        <v>0</v>
      </c>
      <c r="FM130" s="404">
        <f t="shared" si="468"/>
        <v>0</v>
      </c>
      <c r="FN130" s="500">
        <f t="shared" si="469"/>
        <v>61.067032967032972</v>
      </c>
      <c r="FO130" s="404">
        <f t="shared" si="470"/>
        <v>64.612087912087915</v>
      </c>
      <c r="FP130" s="500">
        <f t="shared" si="471"/>
        <v>5557.1</v>
      </c>
      <c r="FQ130" s="404">
        <f t="shared" si="472"/>
        <v>5879.7000000000007</v>
      </c>
      <c r="FR130" s="565">
        <v>20</v>
      </c>
      <c r="FS130" s="423">
        <v>155</v>
      </c>
      <c r="FT130" s="500">
        <f t="shared" si="473"/>
        <v>20</v>
      </c>
      <c r="FU130" s="404">
        <f t="shared" si="474"/>
        <v>155</v>
      </c>
      <c r="FV130" s="564">
        <v>7.1</v>
      </c>
      <c r="FW130" s="584">
        <v>4.9000000000000004</v>
      </c>
      <c r="FX130" s="500">
        <f t="shared" si="475"/>
        <v>142</v>
      </c>
      <c r="FY130" s="404">
        <f t="shared" si="476"/>
        <v>759.5</v>
      </c>
      <c r="FZ130" s="564">
        <v>73.099999999999994</v>
      </c>
      <c r="GA130" s="584">
        <v>80.3</v>
      </c>
      <c r="GB130" s="500">
        <f t="shared" si="477"/>
        <v>1462</v>
      </c>
      <c r="GC130" s="404">
        <f t="shared" si="478"/>
        <v>12446.5</v>
      </c>
      <c r="GD130" s="510">
        <f t="shared" si="479"/>
        <v>289</v>
      </c>
      <c r="GE130" s="404">
        <f t="shared" si="480"/>
        <v>182</v>
      </c>
      <c r="GF130" s="500">
        <f t="shared" si="481"/>
        <v>289</v>
      </c>
      <c r="GG130" s="404">
        <f t="shared" si="482"/>
        <v>182</v>
      </c>
      <c r="GH130" s="500">
        <f t="shared" si="483"/>
        <v>1326.8</v>
      </c>
      <c r="GI130" s="404">
        <f t="shared" si="484"/>
        <v>891.90000000000009</v>
      </c>
      <c r="GJ130" s="500">
        <f t="shared" si="485"/>
        <v>23318.800000000003</v>
      </c>
      <c r="GK130" s="404">
        <f t="shared" si="486"/>
        <v>13988.5</v>
      </c>
      <c r="GL130" s="510">
        <f t="shared" si="487"/>
        <v>58</v>
      </c>
      <c r="GM130" s="404">
        <f t="shared" si="488"/>
        <v>39</v>
      </c>
      <c r="GN130" s="500">
        <f t="shared" si="489"/>
        <v>58</v>
      </c>
      <c r="GO130" s="404">
        <f t="shared" si="490"/>
        <v>39</v>
      </c>
      <c r="GP130" s="500">
        <f t="shared" si="491"/>
        <v>314.39999999999998</v>
      </c>
      <c r="GQ130" s="404">
        <f t="shared" si="492"/>
        <v>179.5</v>
      </c>
      <c r="GR130" s="500">
        <f t="shared" si="493"/>
        <v>4212.3999999999996</v>
      </c>
      <c r="GS130" s="404">
        <f t="shared" si="494"/>
        <v>3112.8</v>
      </c>
      <c r="GT130" s="510">
        <f t="shared" si="495"/>
        <v>347</v>
      </c>
      <c r="GU130" s="404">
        <f t="shared" si="496"/>
        <v>221</v>
      </c>
      <c r="GV130" s="500">
        <f t="shared" si="497"/>
        <v>347</v>
      </c>
      <c r="GW130" s="404">
        <f t="shared" si="498"/>
        <v>221</v>
      </c>
      <c r="GX130" s="500">
        <f t="shared" si="499"/>
        <v>1641.1999999999998</v>
      </c>
      <c r="GY130" s="404">
        <f t="shared" si="500"/>
        <v>1071.4000000000001</v>
      </c>
      <c r="GZ130" s="500">
        <f t="shared" si="501"/>
        <v>27531.200000000004</v>
      </c>
      <c r="HA130" s="404">
        <f t="shared" si="502"/>
        <v>17101.3</v>
      </c>
      <c r="HB130" s="510">
        <f t="shared" si="503"/>
        <v>0</v>
      </c>
      <c r="HC130" s="404">
        <f t="shared" si="504"/>
        <v>0</v>
      </c>
      <c r="HD130" s="500">
        <f t="shared" si="505"/>
        <v>0</v>
      </c>
      <c r="HE130" s="404">
        <f t="shared" si="506"/>
        <v>0</v>
      </c>
      <c r="HF130" s="500" t="str">
        <f t="shared" si="507"/>
        <v/>
      </c>
      <c r="HG130" s="404" t="str">
        <f t="shared" si="508"/>
        <v/>
      </c>
      <c r="HH130" s="500" t="str">
        <f t="shared" si="509"/>
        <v/>
      </c>
      <c r="HI130" s="404" t="str">
        <f t="shared" si="510"/>
        <v/>
      </c>
      <c r="HJ130" s="510">
        <f t="shared" si="511"/>
        <v>1783.2</v>
      </c>
      <c r="HK130" s="404">
        <f t="shared" si="512"/>
        <v>1830.9</v>
      </c>
      <c r="HL130" s="500">
        <f t="shared" si="513"/>
        <v>28993.200000000004</v>
      </c>
      <c r="HM130" s="404">
        <f t="shared" si="514"/>
        <v>29547.800000000003</v>
      </c>
    </row>
    <row r="131" spans="1:221">
      <c r="A131" s="602" t="s">
        <v>546</v>
      </c>
      <c r="B131" s="603" t="s">
        <v>828</v>
      </c>
      <c r="C131" s="610"/>
      <c r="D131" s="614">
        <v>157483</v>
      </c>
      <c r="E131" s="612">
        <v>9</v>
      </c>
      <c r="F131" s="422">
        <v>740</v>
      </c>
      <c r="G131" s="613">
        <v>690</v>
      </c>
      <c r="H131" s="422"/>
      <c r="I131" s="595"/>
      <c r="J131" s="500">
        <f t="shared" si="365"/>
        <v>740</v>
      </c>
      <c r="K131" s="404">
        <f t="shared" si="366"/>
        <v>690</v>
      </c>
      <c r="L131" s="422"/>
      <c r="M131" s="595"/>
      <c r="N131" s="500">
        <f t="shared" si="367"/>
        <v>721</v>
      </c>
      <c r="O131" s="404">
        <f t="shared" si="368"/>
        <v>662</v>
      </c>
      <c r="P131" s="500">
        <f t="shared" si="369"/>
        <v>721</v>
      </c>
      <c r="Q131" s="404">
        <f t="shared" si="370"/>
        <v>662</v>
      </c>
      <c r="R131" s="422">
        <v>154</v>
      </c>
      <c r="S131" s="595">
        <v>119</v>
      </c>
      <c r="T131" s="500">
        <f t="shared" si="371"/>
        <v>154</v>
      </c>
      <c r="U131" s="404">
        <f t="shared" si="372"/>
        <v>119</v>
      </c>
      <c r="V131" s="422">
        <v>53</v>
      </c>
      <c r="W131" s="595">
        <v>55</v>
      </c>
      <c r="X131" s="500">
        <f t="shared" si="373"/>
        <v>53</v>
      </c>
      <c r="Y131" s="404">
        <f t="shared" si="374"/>
        <v>55</v>
      </c>
      <c r="Z131" s="422"/>
      <c r="AA131" s="595"/>
      <c r="AB131" s="500">
        <f t="shared" si="375"/>
        <v>0</v>
      </c>
      <c r="AC131" s="404">
        <f t="shared" si="376"/>
        <v>0</v>
      </c>
      <c r="AD131" s="500">
        <f t="shared" si="377"/>
        <v>207</v>
      </c>
      <c r="AE131" s="404">
        <f t="shared" si="378"/>
        <v>174</v>
      </c>
      <c r="AF131" s="500">
        <f t="shared" si="379"/>
        <v>207</v>
      </c>
      <c r="AG131" s="404">
        <f t="shared" si="380"/>
        <v>174</v>
      </c>
      <c r="AH131" s="564">
        <v>3.5</v>
      </c>
      <c r="AI131" s="580">
        <v>3.6</v>
      </c>
      <c r="AJ131" s="500">
        <f t="shared" si="381"/>
        <v>539</v>
      </c>
      <c r="AK131" s="404">
        <f t="shared" si="382"/>
        <v>428.40000000000003</v>
      </c>
      <c r="AL131" s="564">
        <v>3.3</v>
      </c>
      <c r="AM131" s="580">
        <v>3.8</v>
      </c>
      <c r="AN131" s="500">
        <f t="shared" si="383"/>
        <v>174.89999999999998</v>
      </c>
      <c r="AO131" s="404">
        <f t="shared" si="384"/>
        <v>209</v>
      </c>
      <c r="AP131" s="564"/>
      <c r="AQ131" s="580"/>
      <c r="AR131" s="500">
        <f t="shared" si="385"/>
        <v>0</v>
      </c>
      <c r="AS131" s="404">
        <f t="shared" si="386"/>
        <v>0</v>
      </c>
      <c r="AT131" s="236">
        <f t="shared" si="387"/>
        <v>3.4487922705314009</v>
      </c>
      <c r="AU131" s="237">
        <f t="shared" si="388"/>
        <v>3.6632183908045981</v>
      </c>
      <c r="AV131" s="500">
        <f t="shared" si="389"/>
        <v>713.9</v>
      </c>
      <c r="AW131" s="404">
        <f t="shared" si="390"/>
        <v>637.40000000000009</v>
      </c>
      <c r="AX131" s="422">
        <v>74.900000000000006</v>
      </c>
      <c r="AY131" s="595">
        <v>72.599999999999994</v>
      </c>
      <c r="AZ131" s="500">
        <f t="shared" si="391"/>
        <v>11534.6</v>
      </c>
      <c r="BA131" s="404">
        <f t="shared" si="392"/>
        <v>8639.4</v>
      </c>
      <c r="BB131" s="422">
        <v>78.3</v>
      </c>
      <c r="BC131" s="595">
        <v>77.099999999999994</v>
      </c>
      <c r="BD131" s="500">
        <f t="shared" si="393"/>
        <v>4149.8999999999996</v>
      </c>
      <c r="BE131" s="404">
        <f t="shared" si="394"/>
        <v>4240.5</v>
      </c>
      <c r="BF131" s="422"/>
      <c r="BG131" s="595"/>
      <c r="BH131" s="500">
        <f t="shared" si="395"/>
        <v>0</v>
      </c>
      <c r="BI131" s="404">
        <f t="shared" si="396"/>
        <v>0</v>
      </c>
      <c r="BJ131" s="500">
        <f t="shared" si="397"/>
        <v>75.770531400966178</v>
      </c>
      <c r="BK131" s="404">
        <f t="shared" si="398"/>
        <v>74.022413793103439</v>
      </c>
      <c r="BL131" s="500">
        <f t="shared" si="399"/>
        <v>15684.499999999998</v>
      </c>
      <c r="BM131" s="404">
        <f t="shared" si="400"/>
        <v>12879.899999999998</v>
      </c>
      <c r="BN131" s="422">
        <v>170</v>
      </c>
      <c r="BO131" s="595">
        <v>100</v>
      </c>
      <c r="BP131" s="500">
        <f t="shared" si="401"/>
        <v>170</v>
      </c>
      <c r="BQ131" s="404">
        <f t="shared" si="402"/>
        <v>100</v>
      </c>
      <c r="BR131" s="422">
        <v>96</v>
      </c>
      <c r="BS131" s="595">
        <v>62</v>
      </c>
      <c r="BT131" s="500">
        <f t="shared" si="403"/>
        <v>96</v>
      </c>
      <c r="BU131" s="404">
        <f t="shared" si="404"/>
        <v>62</v>
      </c>
      <c r="BV131" s="422"/>
      <c r="BW131" s="595"/>
      <c r="BX131" s="500">
        <f t="shared" si="405"/>
        <v>0</v>
      </c>
      <c r="BY131" s="404">
        <f t="shared" si="406"/>
        <v>0</v>
      </c>
      <c r="BZ131" s="500">
        <f t="shared" si="407"/>
        <v>266</v>
      </c>
      <c r="CA131" s="404">
        <f t="shared" si="408"/>
        <v>162</v>
      </c>
      <c r="CB131" s="500">
        <f t="shared" si="409"/>
        <v>266</v>
      </c>
      <c r="CC131" s="404">
        <f t="shared" si="410"/>
        <v>162</v>
      </c>
      <c r="CD131" s="564">
        <v>5.4</v>
      </c>
      <c r="CE131" s="581">
        <v>4</v>
      </c>
      <c r="CF131" s="500">
        <f t="shared" si="411"/>
        <v>918.00000000000011</v>
      </c>
      <c r="CG131" s="404">
        <f t="shared" si="412"/>
        <v>400</v>
      </c>
      <c r="CH131" s="564">
        <v>5.6</v>
      </c>
      <c r="CI131" s="581">
        <v>5.3</v>
      </c>
      <c r="CJ131" s="500">
        <f t="shared" si="413"/>
        <v>537.59999999999991</v>
      </c>
      <c r="CK131" s="404">
        <f t="shared" si="414"/>
        <v>328.59999999999997</v>
      </c>
      <c r="CL131" s="564"/>
      <c r="CM131" s="581"/>
      <c r="CN131" s="500">
        <f t="shared" si="415"/>
        <v>0</v>
      </c>
      <c r="CO131" s="404">
        <f t="shared" si="416"/>
        <v>0</v>
      </c>
      <c r="CP131" s="500">
        <f t="shared" si="417"/>
        <v>5.4721804511278194</v>
      </c>
      <c r="CQ131" s="237">
        <f t="shared" si="418"/>
        <v>4.4975308641975307</v>
      </c>
      <c r="CR131" s="500">
        <f t="shared" si="419"/>
        <v>1455.6</v>
      </c>
      <c r="CS131" s="404">
        <f t="shared" si="420"/>
        <v>728.6</v>
      </c>
      <c r="CT131" s="565">
        <v>91.5</v>
      </c>
      <c r="CU131" s="581">
        <v>81</v>
      </c>
      <c r="CV131" s="500">
        <f t="shared" si="421"/>
        <v>15555</v>
      </c>
      <c r="CW131" s="404">
        <f t="shared" si="422"/>
        <v>8100</v>
      </c>
      <c r="CX131" s="565">
        <v>82.3</v>
      </c>
      <c r="CY131" s="581">
        <v>79</v>
      </c>
      <c r="CZ131" s="500">
        <f t="shared" si="423"/>
        <v>7900.7999999999993</v>
      </c>
      <c r="DA131" s="404">
        <f t="shared" si="424"/>
        <v>4898</v>
      </c>
      <c r="DB131" s="565"/>
      <c r="DC131" s="581"/>
      <c r="DD131" s="500">
        <f t="shared" si="425"/>
        <v>0</v>
      </c>
      <c r="DE131" s="404">
        <f t="shared" si="426"/>
        <v>0</v>
      </c>
      <c r="DF131" s="500">
        <f t="shared" si="427"/>
        <v>88.179699248120301</v>
      </c>
      <c r="DG131" s="404">
        <f t="shared" si="428"/>
        <v>80.23456790123457</v>
      </c>
      <c r="DH131" s="500">
        <f t="shared" si="429"/>
        <v>23455.8</v>
      </c>
      <c r="DI131" s="404">
        <f t="shared" si="430"/>
        <v>12998</v>
      </c>
      <c r="DJ131" s="500">
        <f t="shared" si="431"/>
        <v>473</v>
      </c>
      <c r="DK131" s="404">
        <f t="shared" si="432"/>
        <v>336</v>
      </c>
      <c r="DL131" s="500">
        <f t="shared" si="433"/>
        <v>473</v>
      </c>
      <c r="DM131" s="404">
        <f t="shared" si="434"/>
        <v>336</v>
      </c>
      <c r="DN131" s="236">
        <f t="shared" si="435"/>
        <v>4.5866807610993661</v>
      </c>
      <c r="DO131" s="237">
        <f t="shared" si="436"/>
        <v>4.0654761904761907</v>
      </c>
      <c r="DP131" s="500">
        <f t="shared" si="437"/>
        <v>2169.5</v>
      </c>
      <c r="DQ131" s="404">
        <f t="shared" si="438"/>
        <v>1366</v>
      </c>
      <c r="DR131" s="500">
        <f t="shared" si="439"/>
        <v>82.749048625792796</v>
      </c>
      <c r="DS131" s="404">
        <f t="shared" si="440"/>
        <v>77.017559523809524</v>
      </c>
      <c r="DT131" s="500">
        <f t="shared" si="441"/>
        <v>39140.299999999996</v>
      </c>
      <c r="DU131" s="404">
        <f t="shared" si="442"/>
        <v>25877.9</v>
      </c>
      <c r="DV131" s="565">
        <v>137</v>
      </c>
      <c r="DW131" s="582">
        <v>117</v>
      </c>
      <c r="DX131" s="500">
        <f t="shared" si="443"/>
        <v>137</v>
      </c>
      <c r="DY131" s="404">
        <f t="shared" si="444"/>
        <v>117</v>
      </c>
      <c r="DZ131" s="565">
        <v>66</v>
      </c>
      <c r="EA131" s="582">
        <v>72</v>
      </c>
      <c r="EB131" s="500">
        <f t="shared" si="445"/>
        <v>66</v>
      </c>
      <c r="EC131" s="404">
        <f t="shared" si="446"/>
        <v>72</v>
      </c>
      <c r="ED131" s="565"/>
      <c r="EE131" s="582"/>
      <c r="EF131" s="500">
        <f t="shared" si="447"/>
        <v>0</v>
      </c>
      <c r="EG131" s="404">
        <f t="shared" si="448"/>
        <v>0</v>
      </c>
      <c r="EH131" s="500">
        <f t="shared" si="449"/>
        <v>203</v>
      </c>
      <c r="EI131" s="404">
        <f t="shared" si="450"/>
        <v>189</v>
      </c>
      <c r="EJ131" s="500">
        <f t="shared" si="451"/>
        <v>203</v>
      </c>
      <c r="EK131" s="404">
        <f t="shared" si="452"/>
        <v>189</v>
      </c>
      <c r="EL131" s="564">
        <v>6</v>
      </c>
      <c r="EM131" s="583">
        <v>6.2</v>
      </c>
      <c r="EN131" s="500">
        <f t="shared" si="453"/>
        <v>822</v>
      </c>
      <c r="EO131" s="404">
        <f t="shared" si="454"/>
        <v>725.4</v>
      </c>
      <c r="EP131" s="564">
        <v>5.4</v>
      </c>
      <c r="EQ131" s="583">
        <v>4.5</v>
      </c>
      <c r="ER131" s="500">
        <f t="shared" si="455"/>
        <v>356.40000000000003</v>
      </c>
      <c r="ES131" s="404">
        <f t="shared" si="456"/>
        <v>324</v>
      </c>
      <c r="ET131" s="564"/>
      <c r="EU131" s="583"/>
      <c r="EV131" s="500">
        <f t="shared" si="457"/>
        <v>0</v>
      </c>
      <c r="EW131" s="404">
        <f t="shared" si="458"/>
        <v>0</v>
      </c>
      <c r="EX131" s="236">
        <f t="shared" si="459"/>
        <v>5.8049261083743851</v>
      </c>
      <c r="EY131" s="237">
        <f t="shared" si="460"/>
        <v>5.5523809523809531</v>
      </c>
      <c r="EZ131" s="500">
        <f t="shared" si="461"/>
        <v>1178.4000000000001</v>
      </c>
      <c r="FA131" s="404">
        <f t="shared" si="462"/>
        <v>1049.4000000000001</v>
      </c>
      <c r="FB131" s="565">
        <v>66.400000000000006</v>
      </c>
      <c r="FC131" s="583">
        <v>62.2</v>
      </c>
      <c r="FD131" s="500">
        <f t="shared" si="463"/>
        <v>9096.8000000000011</v>
      </c>
      <c r="FE131" s="404">
        <f t="shared" si="464"/>
        <v>7277.4000000000005</v>
      </c>
      <c r="FF131" s="565">
        <v>61.1</v>
      </c>
      <c r="FG131" s="583">
        <v>58.8</v>
      </c>
      <c r="FH131" s="500">
        <f t="shared" si="465"/>
        <v>4032.6</v>
      </c>
      <c r="FI131" s="404">
        <f t="shared" si="466"/>
        <v>4233.5999999999995</v>
      </c>
      <c r="FJ131" s="565"/>
      <c r="FK131" s="583"/>
      <c r="FL131" s="500">
        <f t="shared" si="467"/>
        <v>0</v>
      </c>
      <c r="FM131" s="404">
        <f t="shared" si="468"/>
        <v>0</v>
      </c>
      <c r="FN131" s="500">
        <f t="shared" si="469"/>
        <v>64.676847290640396</v>
      </c>
      <c r="FO131" s="404">
        <f t="shared" si="470"/>
        <v>60.904761904761905</v>
      </c>
      <c r="FP131" s="500">
        <f t="shared" si="471"/>
        <v>13129.4</v>
      </c>
      <c r="FQ131" s="404">
        <f t="shared" si="472"/>
        <v>11511</v>
      </c>
      <c r="FR131" s="565">
        <v>45</v>
      </c>
      <c r="FS131" s="423">
        <v>137</v>
      </c>
      <c r="FT131" s="500">
        <f t="shared" si="473"/>
        <v>45</v>
      </c>
      <c r="FU131" s="404">
        <f t="shared" si="474"/>
        <v>137</v>
      </c>
      <c r="FV131" s="564">
        <v>6.5</v>
      </c>
      <c r="FW131" s="584">
        <v>5.7</v>
      </c>
      <c r="FX131" s="500">
        <f t="shared" si="475"/>
        <v>292.5</v>
      </c>
      <c r="FY131" s="404">
        <f t="shared" si="476"/>
        <v>780.9</v>
      </c>
      <c r="FZ131" s="564">
        <v>71.8</v>
      </c>
      <c r="GA131" s="584">
        <v>80</v>
      </c>
      <c r="GB131" s="500">
        <f t="shared" si="477"/>
        <v>3231</v>
      </c>
      <c r="GC131" s="404">
        <f t="shared" si="478"/>
        <v>10960</v>
      </c>
      <c r="GD131" s="510">
        <f t="shared" si="479"/>
        <v>461</v>
      </c>
      <c r="GE131" s="404">
        <f t="shared" si="480"/>
        <v>336</v>
      </c>
      <c r="GF131" s="500">
        <f t="shared" si="481"/>
        <v>461</v>
      </c>
      <c r="GG131" s="404">
        <f t="shared" si="482"/>
        <v>336</v>
      </c>
      <c r="GH131" s="500">
        <f t="shared" si="483"/>
        <v>2279</v>
      </c>
      <c r="GI131" s="404">
        <f t="shared" si="484"/>
        <v>1553.8000000000002</v>
      </c>
      <c r="GJ131" s="500">
        <f t="shared" si="485"/>
        <v>36186.400000000001</v>
      </c>
      <c r="GK131" s="404">
        <f t="shared" si="486"/>
        <v>24016.800000000003</v>
      </c>
      <c r="GL131" s="510">
        <f t="shared" si="487"/>
        <v>215</v>
      </c>
      <c r="GM131" s="404">
        <f t="shared" si="488"/>
        <v>189</v>
      </c>
      <c r="GN131" s="500">
        <f t="shared" si="489"/>
        <v>215</v>
      </c>
      <c r="GO131" s="404">
        <f t="shared" si="490"/>
        <v>189</v>
      </c>
      <c r="GP131" s="500">
        <f t="shared" si="491"/>
        <v>1068.8999999999999</v>
      </c>
      <c r="GQ131" s="404">
        <f t="shared" si="492"/>
        <v>861.59999999999991</v>
      </c>
      <c r="GR131" s="500">
        <f t="shared" si="493"/>
        <v>16083.3</v>
      </c>
      <c r="GS131" s="404">
        <f t="shared" si="494"/>
        <v>13372.099999999999</v>
      </c>
      <c r="GT131" s="510">
        <f t="shared" si="495"/>
        <v>676</v>
      </c>
      <c r="GU131" s="404">
        <f t="shared" si="496"/>
        <v>525</v>
      </c>
      <c r="GV131" s="500">
        <f t="shared" si="497"/>
        <v>676</v>
      </c>
      <c r="GW131" s="404">
        <f t="shared" si="498"/>
        <v>525</v>
      </c>
      <c r="GX131" s="500">
        <f t="shared" si="499"/>
        <v>3347.8999999999996</v>
      </c>
      <c r="GY131" s="404">
        <f t="shared" si="500"/>
        <v>2415.4</v>
      </c>
      <c r="GZ131" s="500">
        <f t="shared" si="501"/>
        <v>52269.7</v>
      </c>
      <c r="HA131" s="404">
        <f t="shared" si="502"/>
        <v>37388.9</v>
      </c>
      <c r="HB131" s="510">
        <f t="shared" si="503"/>
        <v>0</v>
      </c>
      <c r="HC131" s="404">
        <f t="shared" si="504"/>
        <v>0</v>
      </c>
      <c r="HD131" s="500">
        <f t="shared" si="505"/>
        <v>0</v>
      </c>
      <c r="HE131" s="404">
        <f t="shared" si="506"/>
        <v>0</v>
      </c>
      <c r="HF131" s="500" t="str">
        <f t="shared" si="507"/>
        <v/>
      </c>
      <c r="HG131" s="404" t="str">
        <f t="shared" si="508"/>
        <v/>
      </c>
      <c r="HH131" s="500" t="str">
        <f t="shared" si="509"/>
        <v/>
      </c>
      <c r="HI131" s="404" t="str">
        <f t="shared" si="510"/>
        <v/>
      </c>
      <c r="HJ131" s="510">
        <f t="shared" si="511"/>
        <v>3640.4</v>
      </c>
      <c r="HK131" s="404">
        <f t="shared" si="512"/>
        <v>3196.3</v>
      </c>
      <c r="HL131" s="500">
        <f t="shared" si="513"/>
        <v>55500.7</v>
      </c>
      <c r="HM131" s="404">
        <f t="shared" si="514"/>
        <v>48348.9</v>
      </c>
    </row>
    <row r="132" spans="1:221">
      <c r="A132" s="602" t="s">
        <v>546</v>
      </c>
      <c r="B132" s="603" t="s">
        <v>829</v>
      </c>
      <c r="C132" s="610"/>
      <c r="D132" s="614">
        <v>156851</v>
      </c>
      <c r="E132" s="612">
        <v>10</v>
      </c>
      <c r="F132" s="422">
        <v>216</v>
      </c>
      <c r="G132" s="613">
        <v>199</v>
      </c>
      <c r="H132" s="422"/>
      <c r="I132" s="595"/>
      <c r="J132" s="500">
        <f t="shared" si="365"/>
        <v>216</v>
      </c>
      <c r="K132" s="404">
        <f t="shared" si="366"/>
        <v>199</v>
      </c>
      <c r="L132" s="422"/>
      <c r="M132" s="595"/>
      <c r="N132" s="500">
        <f t="shared" si="367"/>
        <v>216</v>
      </c>
      <c r="O132" s="404">
        <f t="shared" si="368"/>
        <v>190</v>
      </c>
      <c r="P132" s="500">
        <f t="shared" si="369"/>
        <v>216</v>
      </c>
      <c r="Q132" s="404">
        <f t="shared" si="370"/>
        <v>190</v>
      </c>
      <c r="R132" s="422">
        <v>27</v>
      </c>
      <c r="S132" s="595">
        <v>17</v>
      </c>
      <c r="T132" s="500">
        <f t="shared" si="371"/>
        <v>27</v>
      </c>
      <c r="U132" s="404">
        <f t="shared" si="372"/>
        <v>17</v>
      </c>
      <c r="V132" s="422">
        <v>6</v>
      </c>
      <c r="W132" s="595">
        <v>3</v>
      </c>
      <c r="X132" s="500">
        <f t="shared" si="373"/>
        <v>6</v>
      </c>
      <c r="Y132" s="404">
        <f t="shared" si="374"/>
        <v>3</v>
      </c>
      <c r="Z132" s="422"/>
      <c r="AA132" s="595"/>
      <c r="AB132" s="500">
        <f t="shared" si="375"/>
        <v>0</v>
      </c>
      <c r="AC132" s="404">
        <f t="shared" si="376"/>
        <v>0</v>
      </c>
      <c r="AD132" s="500">
        <f t="shared" si="377"/>
        <v>33</v>
      </c>
      <c r="AE132" s="404">
        <f t="shared" si="378"/>
        <v>20</v>
      </c>
      <c r="AF132" s="500">
        <f t="shared" si="379"/>
        <v>33</v>
      </c>
      <c r="AG132" s="404">
        <f t="shared" si="380"/>
        <v>20</v>
      </c>
      <c r="AH132" s="564">
        <v>4.5</v>
      </c>
      <c r="AI132" s="580">
        <v>4.2</v>
      </c>
      <c r="AJ132" s="500">
        <f t="shared" si="381"/>
        <v>121.5</v>
      </c>
      <c r="AK132" s="404">
        <f t="shared" si="382"/>
        <v>71.400000000000006</v>
      </c>
      <c r="AL132" s="564">
        <v>5.5</v>
      </c>
      <c r="AM132" s="580">
        <v>4.7</v>
      </c>
      <c r="AN132" s="500">
        <f t="shared" si="383"/>
        <v>33</v>
      </c>
      <c r="AO132" s="404">
        <f t="shared" si="384"/>
        <v>14.100000000000001</v>
      </c>
      <c r="AP132" s="564"/>
      <c r="AQ132" s="580"/>
      <c r="AR132" s="500">
        <f t="shared" si="385"/>
        <v>0</v>
      </c>
      <c r="AS132" s="404">
        <f t="shared" si="386"/>
        <v>0</v>
      </c>
      <c r="AT132" s="236">
        <f t="shared" si="387"/>
        <v>4.6818181818181817</v>
      </c>
      <c r="AU132" s="237">
        <f t="shared" si="388"/>
        <v>4.2750000000000004</v>
      </c>
      <c r="AV132" s="500">
        <f t="shared" si="389"/>
        <v>154.5</v>
      </c>
      <c r="AW132" s="404">
        <f t="shared" si="390"/>
        <v>85.5</v>
      </c>
      <c r="AX132" s="422">
        <v>79.099999999999994</v>
      </c>
      <c r="AY132" s="595">
        <v>74.099999999999994</v>
      </c>
      <c r="AZ132" s="500">
        <f t="shared" si="391"/>
        <v>2135.6999999999998</v>
      </c>
      <c r="BA132" s="404">
        <f t="shared" si="392"/>
        <v>1259.6999999999998</v>
      </c>
      <c r="BB132" s="422">
        <v>73.599999999999994</v>
      </c>
      <c r="BC132" s="595">
        <v>80</v>
      </c>
      <c r="BD132" s="500">
        <f t="shared" si="393"/>
        <v>441.59999999999997</v>
      </c>
      <c r="BE132" s="404">
        <f t="shared" si="394"/>
        <v>240</v>
      </c>
      <c r="BF132" s="422"/>
      <c r="BG132" s="595"/>
      <c r="BH132" s="500">
        <f t="shared" si="395"/>
        <v>0</v>
      </c>
      <c r="BI132" s="404">
        <f t="shared" si="396"/>
        <v>0</v>
      </c>
      <c r="BJ132" s="500">
        <f t="shared" si="397"/>
        <v>78.099999999999994</v>
      </c>
      <c r="BK132" s="404">
        <f t="shared" si="398"/>
        <v>74.984999999999985</v>
      </c>
      <c r="BL132" s="500">
        <f t="shared" si="399"/>
        <v>2577.2999999999997</v>
      </c>
      <c r="BM132" s="404">
        <f t="shared" si="400"/>
        <v>1499.6999999999998</v>
      </c>
      <c r="BN132" s="422">
        <v>57</v>
      </c>
      <c r="BO132" s="595">
        <v>34</v>
      </c>
      <c r="BP132" s="500">
        <f t="shared" si="401"/>
        <v>57</v>
      </c>
      <c r="BQ132" s="404">
        <f t="shared" si="402"/>
        <v>34</v>
      </c>
      <c r="BR132" s="422">
        <v>31</v>
      </c>
      <c r="BS132" s="595">
        <v>16</v>
      </c>
      <c r="BT132" s="500">
        <f t="shared" si="403"/>
        <v>31</v>
      </c>
      <c r="BU132" s="404">
        <f t="shared" si="404"/>
        <v>16</v>
      </c>
      <c r="BV132" s="422"/>
      <c r="BW132" s="595"/>
      <c r="BX132" s="500">
        <f t="shared" si="405"/>
        <v>0</v>
      </c>
      <c r="BY132" s="404">
        <f t="shared" si="406"/>
        <v>0</v>
      </c>
      <c r="BZ132" s="500">
        <f t="shared" si="407"/>
        <v>88</v>
      </c>
      <c r="CA132" s="404">
        <f t="shared" si="408"/>
        <v>50</v>
      </c>
      <c r="CB132" s="500">
        <f t="shared" si="409"/>
        <v>88</v>
      </c>
      <c r="CC132" s="404">
        <f t="shared" si="410"/>
        <v>50</v>
      </c>
      <c r="CD132" s="564">
        <v>5.3</v>
      </c>
      <c r="CE132" s="581">
        <v>5.6</v>
      </c>
      <c r="CF132" s="500">
        <f t="shared" si="411"/>
        <v>302.09999999999997</v>
      </c>
      <c r="CG132" s="404">
        <f t="shared" si="412"/>
        <v>190.39999999999998</v>
      </c>
      <c r="CH132" s="564">
        <v>5.8</v>
      </c>
      <c r="CI132" s="581">
        <v>6.6</v>
      </c>
      <c r="CJ132" s="500">
        <f t="shared" si="413"/>
        <v>179.79999999999998</v>
      </c>
      <c r="CK132" s="404">
        <f t="shared" si="414"/>
        <v>105.6</v>
      </c>
      <c r="CL132" s="564"/>
      <c r="CM132" s="581"/>
      <c r="CN132" s="500">
        <f t="shared" si="415"/>
        <v>0</v>
      </c>
      <c r="CO132" s="404">
        <f t="shared" si="416"/>
        <v>0</v>
      </c>
      <c r="CP132" s="500">
        <f t="shared" si="417"/>
        <v>5.4761363636363631</v>
      </c>
      <c r="CQ132" s="237">
        <f t="shared" si="418"/>
        <v>5.92</v>
      </c>
      <c r="CR132" s="500">
        <f t="shared" si="419"/>
        <v>481.9</v>
      </c>
      <c r="CS132" s="404">
        <f t="shared" si="420"/>
        <v>296</v>
      </c>
      <c r="CT132" s="565">
        <v>86.8</v>
      </c>
      <c r="CU132" s="581">
        <v>93.7</v>
      </c>
      <c r="CV132" s="500">
        <f t="shared" si="421"/>
        <v>4947.5999999999995</v>
      </c>
      <c r="CW132" s="404">
        <f t="shared" si="422"/>
        <v>3185.8</v>
      </c>
      <c r="CX132" s="565">
        <v>81.400000000000006</v>
      </c>
      <c r="CY132" s="581">
        <v>90.9</v>
      </c>
      <c r="CZ132" s="500">
        <f t="shared" si="423"/>
        <v>2523.4</v>
      </c>
      <c r="DA132" s="404">
        <f t="shared" si="424"/>
        <v>1454.4</v>
      </c>
      <c r="DB132" s="565"/>
      <c r="DC132" s="581"/>
      <c r="DD132" s="500">
        <f t="shared" si="425"/>
        <v>0</v>
      </c>
      <c r="DE132" s="404">
        <f t="shared" si="426"/>
        <v>0</v>
      </c>
      <c r="DF132" s="500">
        <f t="shared" si="427"/>
        <v>84.897727272727266</v>
      </c>
      <c r="DG132" s="404">
        <f t="shared" si="428"/>
        <v>92.804000000000016</v>
      </c>
      <c r="DH132" s="500">
        <f t="shared" si="429"/>
        <v>7470.9999999999991</v>
      </c>
      <c r="DI132" s="404">
        <f t="shared" si="430"/>
        <v>4640.2000000000007</v>
      </c>
      <c r="DJ132" s="500">
        <f t="shared" si="431"/>
        <v>121</v>
      </c>
      <c r="DK132" s="404">
        <f t="shared" si="432"/>
        <v>70</v>
      </c>
      <c r="DL132" s="500">
        <f t="shared" si="433"/>
        <v>121</v>
      </c>
      <c r="DM132" s="404">
        <f t="shared" si="434"/>
        <v>70</v>
      </c>
      <c r="DN132" s="236">
        <f t="shared" si="435"/>
        <v>5.2595041322314051</v>
      </c>
      <c r="DO132" s="237">
        <f t="shared" si="436"/>
        <v>5.45</v>
      </c>
      <c r="DP132" s="500">
        <f t="shared" si="437"/>
        <v>636.4</v>
      </c>
      <c r="DQ132" s="404">
        <f t="shared" si="438"/>
        <v>381.5</v>
      </c>
      <c r="DR132" s="500">
        <f t="shared" si="439"/>
        <v>83.043801652892554</v>
      </c>
      <c r="DS132" s="404">
        <f t="shared" si="440"/>
        <v>87.712857142857146</v>
      </c>
      <c r="DT132" s="500">
        <f t="shared" si="441"/>
        <v>10048.299999999999</v>
      </c>
      <c r="DU132" s="404">
        <f t="shared" si="442"/>
        <v>6139.9000000000005</v>
      </c>
      <c r="DV132" s="565">
        <v>44</v>
      </c>
      <c r="DW132" s="582">
        <v>40</v>
      </c>
      <c r="DX132" s="500">
        <f t="shared" si="443"/>
        <v>44</v>
      </c>
      <c r="DY132" s="404">
        <f t="shared" si="444"/>
        <v>40</v>
      </c>
      <c r="DZ132" s="565">
        <v>42</v>
      </c>
      <c r="EA132" s="582">
        <v>36</v>
      </c>
      <c r="EB132" s="500">
        <f t="shared" si="445"/>
        <v>42</v>
      </c>
      <c r="EC132" s="404">
        <f t="shared" si="446"/>
        <v>36</v>
      </c>
      <c r="ED132" s="565"/>
      <c r="EE132" s="582"/>
      <c r="EF132" s="500">
        <f t="shared" si="447"/>
        <v>0</v>
      </c>
      <c r="EG132" s="404">
        <f t="shared" si="448"/>
        <v>0</v>
      </c>
      <c r="EH132" s="500">
        <f t="shared" si="449"/>
        <v>86</v>
      </c>
      <c r="EI132" s="404">
        <f t="shared" si="450"/>
        <v>76</v>
      </c>
      <c r="EJ132" s="500">
        <f t="shared" si="451"/>
        <v>86</v>
      </c>
      <c r="EK132" s="404">
        <f t="shared" si="452"/>
        <v>76</v>
      </c>
      <c r="EL132" s="564">
        <v>6.4</v>
      </c>
      <c r="EM132" s="583">
        <v>5.3</v>
      </c>
      <c r="EN132" s="500">
        <f t="shared" si="453"/>
        <v>281.60000000000002</v>
      </c>
      <c r="EO132" s="404">
        <f t="shared" si="454"/>
        <v>212</v>
      </c>
      <c r="EP132" s="564">
        <v>5</v>
      </c>
      <c r="EQ132" s="583">
        <v>4.9000000000000004</v>
      </c>
      <c r="ER132" s="500">
        <f t="shared" si="455"/>
        <v>210</v>
      </c>
      <c r="ES132" s="404">
        <f t="shared" si="456"/>
        <v>176.4</v>
      </c>
      <c r="ET132" s="564"/>
      <c r="EU132" s="583"/>
      <c r="EV132" s="500">
        <f t="shared" si="457"/>
        <v>0</v>
      </c>
      <c r="EW132" s="404">
        <f t="shared" si="458"/>
        <v>0</v>
      </c>
      <c r="EX132" s="236">
        <f t="shared" si="459"/>
        <v>5.7162790697674417</v>
      </c>
      <c r="EY132" s="237">
        <f t="shared" si="460"/>
        <v>5.1105263157894738</v>
      </c>
      <c r="EZ132" s="500">
        <f t="shared" si="461"/>
        <v>491.59999999999997</v>
      </c>
      <c r="FA132" s="404">
        <f t="shared" si="462"/>
        <v>388.40000000000003</v>
      </c>
      <c r="FB132" s="565">
        <v>59.5</v>
      </c>
      <c r="FC132" s="583">
        <v>54</v>
      </c>
      <c r="FD132" s="500">
        <f t="shared" si="463"/>
        <v>2618</v>
      </c>
      <c r="FE132" s="404">
        <f t="shared" si="464"/>
        <v>2160</v>
      </c>
      <c r="FF132" s="565">
        <v>56.5</v>
      </c>
      <c r="FG132" s="583">
        <v>60.1</v>
      </c>
      <c r="FH132" s="500">
        <f t="shared" si="465"/>
        <v>2373</v>
      </c>
      <c r="FI132" s="404">
        <f t="shared" si="466"/>
        <v>2163.6</v>
      </c>
      <c r="FJ132" s="565"/>
      <c r="FK132" s="583"/>
      <c r="FL132" s="500">
        <f t="shared" si="467"/>
        <v>0</v>
      </c>
      <c r="FM132" s="404">
        <f t="shared" si="468"/>
        <v>0</v>
      </c>
      <c r="FN132" s="500">
        <f t="shared" si="469"/>
        <v>58.034883720930232</v>
      </c>
      <c r="FO132" s="404">
        <f t="shared" si="470"/>
        <v>56.889473684210529</v>
      </c>
      <c r="FP132" s="500">
        <f t="shared" si="471"/>
        <v>4991</v>
      </c>
      <c r="FQ132" s="404">
        <f t="shared" si="472"/>
        <v>4323.6000000000004</v>
      </c>
      <c r="FR132" s="565">
        <v>9</v>
      </c>
      <c r="FS132" s="423">
        <v>44</v>
      </c>
      <c r="FT132" s="500">
        <f t="shared" si="473"/>
        <v>9</v>
      </c>
      <c r="FU132" s="404">
        <f t="shared" si="474"/>
        <v>44</v>
      </c>
      <c r="FV132" s="564">
        <v>8.3000000000000007</v>
      </c>
      <c r="FW132" s="584">
        <v>6.8</v>
      </c>
      <c r="FX132" s="500">
        <f t="shared" si="475"/>
        <v>74.7</v>
      </c>
      <c r="FY132" s="404">
        <f t="shared" si="476"/>
        <v>299.2</v>
      </c>
      <c r="FZ132" s="564">
        <v>56.9</v>
      </c>
      <c r="GA132" s="584">
        <v>81.8</v>
      </c>
      <c r="GB132" s="500">
        <f t="shared" si="477"/>
        <v>512.1</v>
      </c>
      <c r="GC132" s="404">
        <f t="shared" si="478"/>
        <v>3599.2</v>
      </c>
      <c r="GD132" s="510">
        <f t="shared" si="479"/>
        <v>128</v>
      </c>
      <c r="GE132" s="404">
        <f t="shared" si="480"/>
        <v>91</v>
      </c>
      <c r="GF132" s="500">
        <f t="shared" si="481"/>
        <v>128</v>
      </c>
      <c r="GG132" s="404">
        <f t="shared" si="482"/>
        <v>91</v>
      </c>
      <c r="GH132" s="500">
        <f t="shared" si="483"/>
        <v>705.2</v>
      </c>
      <c r="GI132" s="404">
        <f t="shared" si="484"/>
        <v>473.79999999999995</v>
      </c>
      <c r="GJ132" s="500">
        <f t="shared" si="485"/>
        <v>9701.2999999999993</v>
      </c>
      <c r="GK132" s="404">
        <f t="shared" si="486"/>
        <v>6605.5</v>
      </c>
      <c r="GL132" s="510">
        <f t="shared" si="487"/>
        <v>79</v>
      </c>
      <c r="GM132" s="404">
        <f t="shared" si="488"/>
        <v>55</v>
      </c>
      <c r="GN132" s="500">
        <f t="shared" si="489"/>
        <v>79</v>
      </c>
      <c r="GO132" s="404">
        <f t="shared" si="490"/>
        <v>55</v>
      </c>
      <c r="GP132" s="500">
        <f t="shared" si="491"/>
        <v>422.79999999999995</v>
      </c>
      <c r="GQ132" s="404">
        <f t="shared" si="492"/>
        <v>296.10000000000002</v>
      </c>
      <c r="GR132" s="500">
        <f t="shared" si="493"/>
        <v>5338</v>
      </c>
      <c r="GS132" s="404">
        <f t="shared" si="494"/>
        <v>3858</v>
      </c>
      <c r="GT132" s="510">
        <f t="shared" si="495"/>
        <v>207</v>
      </c>
      <c r="GU132" s="404">
        <f t="shared" si="496"/>
        <v>146</v>
      </c>
      <c r="GV132" s="500">
        <f t="shared" si="497"/>
        <v>207</v>
      </c>
      <c r="GW132" s="404">
        <f t="shared" si="498"/>
        <v>146</v>
      </c>
      <c r="GX132" s="500">
        <f t="shared" si="499"/>
        <v>1128</v>
      </c>
      <c r="GY132" s="404">
        <f t="shared" si="500"/>
        <v>769.9</v>
      </c>
      <c r="GZ132" s="500">
        <f t="shared" si="501"/>
        <v>15039.3</v>
      </c>
      <c r="HA132" s="404">
        <f t="shared" si="502"/>
        <v>10463.5</v>
      </c>
      <c r="HB132" s="510">
        <f t="shared" si="503"/>
        <v>0</v>
      </c>
      <c r="HC132" s="404">
        <f t="shared" si="504"/>
        <v>0</v>
      </c>
      <c r="HD132" s="500">
        <f t="shared" si="505"/>
        <v>0</v>
      </c>
      <c r="HE132" s="404">
        <f t="shared" si="506"/>
        <v>0</v>
      </c>
      <c r="HF132" s="500" t="str">
        <f t="shared" si="507"/>
        <v/>
      </c>
      <c r="HG132" s="404" t="str">
        <f t="shared" si="508"/>
        <v/>
      </c>
      <c r="HH132" s="500" t="str">
        <f t="shared" si="509"/>
        <v/>
      </c>
      <c r="HI132" s="404" t="str">
        <f t="shared" si="510"/>
        <v/>
      </c>
      <c r="HJ132" s="510">
        <f t="shared" si="511"/>
        <v>1202.7</v>
      </c>
      <c r="HK132" s="404">
        <f t="shared" si="512"/>
        <v>1069.1000000000001</v>
      </c>
      <c r="HL132" s="500">
        <f t="shared" si="513"/>
        <v>15551.4</v>
      </c>
      <c r="HM132" s="404">
        <f t="shared" si="514"/>
        <v>14062.7</v>
      </c>
    </row>
    <row r="133" spans="1:221">
      <c r="A133" s="691" t="s">
        <v>45</v>
      </c>
      <c r="B133" s="692" t="s">
        <v>967</v>
      </c>
      <c r="C133" s="693"/>
      <c r="D133" s="694">
        <v>159391</v>
      </c>
      <c r="E133" s="695">
        <v>1</v>
      </c>
      <c r="F133" s="422">
        <v>4692</v>
      </c>
      <c r="G133" s="696">
        <v>4649</v>
      </c>
      <c r="H133" s="422">
        <v>99</v>
      </c>
      <c r="I133" s="815">
        <v>81</v>
      </c>
      <c r="J133" s="500">
        <f t="shared" si="365"/>
        <v>4593</v>
      </c>
      <c r="K133" s="404">
        <f t="shared" si="366"/>
        <v>4568</v>
      </c>
      <c r="L133" s="422">
        <v>120</v>
      </c>
      <c r="M133" s="696">
        <v>120</v>
      </c>
      <c r="N133" s="500">
        <f t="shared" si="367"/>
        <v>4593</v>
      </c>
      <c r="O133" s="404">
        <f t="shared" si="368"/>
        <v>4568</v>
      </c>
      <c r="P133" s="500">
        <f t="shared" si="369"/>
        <v>0</v>
      </c>
      <c r="Q133" s="404">
        <f t="shared" si="370"/>
        <v>0</v>
      </c>
      <c r="R133" s="422">
        <v>649</v>
      </c>
      <c r="S133" s="696">
        <v>813</v>
      </c>
      <c r="T133" s="500">
        <f t="shared" si="371"/>
        <v>0</v>
      </c>
      <c r="U133" s="404">
        <f t="shared" si="372"/>
        <v>0</v>
      </c>
      <c r="V133" s="422">
        <v>1</v>
      </c>
      <c r="W133" s="696">
        <v>2</v>
      </c>
      <c r="X133" s="500">
        <f t="shared" si="373"/>
        <v>0</v>
      </c>
      <c r="Y133" s="404">
        <f t="shared" si="374"/>
        <v>0</v>
      </c>
      <c r="Z133" s="422"/>
      <c r="AA133" s="696"/>
      <c r="AB133" s="500">
        <f t="shared" si="375"/>
        <v>0</v>
      </c>
      <c r="AC133" s="404">
        <f t="shared" si="376"/>
        <v>0</v>
      </c>
      <c r="AD133" s="500">
        <f t="shared" si="377"/>
        <v>650</v>
      </c>
      <c r="AE133" s="404">
        <f t="shared" si="378"/>
        <v>815</v>
      </c>
      <c r="AF133" s="500">
        <f t="shared" si="379"/>
        <v>0</v>
      </c>
      <c r="AG133" s="404">
        <f t="shared" si="380"/>
        <v>0</v>
      </c>
      <c r="AH133" s="564">
        <v>4.0560708782742676</v>
      </c>
      <c r="AI133" s="580">
        <v>4.0359778597785976</v>
      </c>
      <c r="AJ133" s="500">
        <f t="shared" si="381"/>
        <v>2632.39</v>
      </c>
      <c r="AK133" s="404">
        <f t="shared" si="382"/>
        <v>3281.25</v>
      </c>
      <c r="AL133" s="564">
        <v>3.33</v>
      </c>
      <c r="AM133" s="580">
        <v>4.3600000000000003</v>
      </c>
      <c r="AN133" s="500">
        <f t="shared" si="383"/>
        <v>3.33</v>
      </c>
      <c r="AO133" s="404">
        <f t="shared" si="384"/>
        <v>8.7200000000000006</v>
      </c>
      <c r="AP133" s="564"/>
      <c r="AQ133" s="580"/>
      <c r="AR133" s="500">
        <f t="shared" si="385"/>
        <v>0</v>
      </c>
      <c r="AS133" s="404">
        <f t="shared" si="386"/>
        <v>0</v>
      </c>
      <c r="AT133" s="236">
        <f t="shared" si="387"/>
        <v>4.0549538461538459</v>
      </c>
      <c r="AU133" s="237">
        <f t="shared" si="388"/>
        <v>4.0367730061349691</v>
      </c>
      <c r="AV133" s="500">
        <f t="shared" si="389"/>
        <v>2635.72</v>
      </c>
      <c r="AW133" s="404">
        <f t="shared" si="390"/>
        <v>3289.97</v>
      </c>
      <c r="AX133" s="422"/>
      <c r="AY133" s="696"/>
      <c r="AZ133" s="500">
        <f t="shared" si="391"/>
        <v>0</v>
      </c>
      <c r="BA133" s="404">
        <f t="shared" si="392"/>
        <v>0</v>
      </c>
      <c r="BB133" s="422"/>
      <c r="BC133" s="696"/>
      <c r="BD133" s="500">
        <f t="shared" si="393"/>
        <v>0</v>
      </c>
      <c r="BE133" s="404">
        <f t="shared" si="394"/>
        <v>0</v>
      </c>
      <c r="BF133" s="422"/>
      <c r="BG133" s="696"/>
      <c r="BH133" s="500">
        <f t="shared" si="395"/>
        <v>0</v>
      </c>
      <c r="BI133" s="404">
        <f t="shared" si="396"/>
        <v>0</v>
      </c>
      <c r="BJ133" s="500">
        <f t="shared" si="397"/>
        <v>0</v>
      </c>
      <c r="BK133" s="404">
        <f t="shared" si="398"/>
        <v>0</v>
      </c>
      <c r="BL133" s="500">
        <f t="shared" si="399"/>
        <v>0</v>
      </c>
      <c r="BM133" s="404">
        <f t="shared" si="400"/>
        <v>0</v>
      </c>
      <c r="BN133" s="422">
        <v>3022</v>
      </c>
      <c r="BO133" s="696">
        <v>2838</v>
      </c>
      <c r="BP133" s="500">
        <f t="shared" si="401"/>
        <v>0</v>
      </c>
      <c r="BQ133" s="404">
        <f t="shared" si="402"/>
        <v>0</v>
      </c>
      <c r="BR133" s="422">
        <v>8</v>
      </c>
      <c r="BS133" s="696">
        <v>6</v>
      </c>
      <c r="BT133" s="500">
        <f t="shared" si="403"/>
        <v>0</v>
      </c>
      <c r="BU133" s="404">
        <f t="shared" si="404"/>
        <v>0</v>
      </c>
      <c r="BV133" s="422"/>
      <c r="BW133" s="696"/>
      <c r="BX133" s="500">
        <f t="shared" si="405"/>
        <v>0</v>
      </c>
      <c r="BY133" s="404">
        <f t="shared" si="406"/>
        <v>0</v>
      </c>
      <c r="BZ133" s="500">
        <f t="shared" si="407"/>
        <v>3030</v>
      </c>
      <c r="CA133" s="404">
        <f t="shared" si="408"/>
        <v>2844</v>
      </c>
      <c r="CB133" s="500">
        <f t="shared" si="409"/>
        <v>0</v>
      </c>
      <c r="CC133" s="404">
        <f t="shared" si="410"/>
        <v>0</v>
      </c>
      <c r="CD133" s="564">
        <v>4.4693414956982132</v>
      </c>
      <c r="CE133" s="581">
        <v>4.5410465116279068</v>
      </c>
      <c r="CF133" s="500">
        <f t="shared" si="411"/>
        <v>13506.35</v>
      </c>
      <c r="CG133" s="404">
        <f t="shared" si="412"/>
        <v>12887.49</v>
      </c>
      <c r="CH133" s="564">
        <v>7.9512499999999999</v>
      </c>
      <c r="CI133" s="581">
        <v>12.461666666666666</v>
      </c>
      <c r="CJ133" s="500">
        <f t="shared" si="413"/>
        <v>63.61</v>
      </c>
      <c r="CK133" s="404">
        <f t="shared" si="414"/>
        <v>74.77</v>
      </c>
      <c r="CL133" s="564"/>
      <c r="CM133" s="581"/>
      <c r="CN133" s="500">
        <f t="shared" si="415"/>
        <v>0</v>
      </c>
      <c r="CO133" s="404">
        <f t="shared" si="416"/>
        <v>0</v>
      </c>
      <c r="CP133" s="500">
        <f t="shared" si="417"/>
        <v>4.4785346534653465</v>
      </c>
      <c r="CQ133" s="237">
        <f t="shared" si="418"/>
        <v>4.5577566807313641</v>
      </c>
      <c r="CR133" s="500">
        <f t="shared" si="419"/>
        <v>13569.96</v>
      </c>
      <c r="CS133" s="404">
        <f t="shared" si="420"/>
        <v>12962.26</v>
      </c>
      <c r="CT133" s="565"/>
      <c r="CU133" s="581"/>
      <c r="CV133" s="500">
        <f t="shared" si="421"/>
        <v>0</v>
      </c>
      <c r="CW133" s="404">
        <f t="shared" si="422"/>
        <v>0</v>
      </c>
      <c r="CX133" s="565"/>
      <c r="CY133" s="581"/>
      <c r="CZ133" s="500">
        <f t="shared" si="423"/>
        <v>0</v>
      </c>
      <c r="DA133" s="404">
        <f t="shared" si="424"/>
        <v>0</v>
      </c>
      <c r="DB133" s="565"/>
      <c r="DC133" s="581"/>
      <c r="DD133" s="500">
        <f t="shared" si="425"/>
        <v>0</v>
      </c>
      <c r="DE133" s="404">
        <f t="shared" si="426"/>
        <v>0</v>
      </c>
      <c r="DF133" s="500">
        <f t="shared" si="427"/>
        <v>0</v>
      </c>
      <c r="DG133" s="404">
        <f t="shared" si="428"/>
        <v>0</v>
      </c>
      <c r="DH133" s="500">
        <f t="shared" si="429"/>
        <v>0</v>
      </c>
      <c r="DI133" s="404">
        <f t="shared" si="430"/>
        <v>0</v>
      </c>
      <c r="DJ133" s="500">
        <f t="shared" si="431"/>
        <v>3680</v>
      </c>
      <c r="DK133" s="404">
        <f t="shared" si="432"/>
        <v>3659</v>
      </c>
      <c r="DL133" s="500">
        <f t="shared" si="433"/>
        <v>0</v>
      </c>
      <c r="DM133" s="404">
        <f t="shared" si="434"/>
        <v>0</v>
      </c>
      <c r="DN133" s="236">
        <f t="shared" si="435"/>
        <v>4.4037173913043475</v>
      </c>
      <c r="DO133" s="237">
        <f t="shared" si="436"/>
        <v>4.4417135829461598</v>
      </c>
      <c r="DP133" s="500">
        <f t="shared" si="437"/>
        <v>16205.679999999998</v>
      </c>
      <c r="DQ133" s="404">
        <f t="shared" si="438"/>
        <v>16252.23</v>
      </c>
      <c r="DR133" s="500">
        <f t="shared" si="439"/>
        <v>0</v>
      </c>
      <c r="DS133" s="404">
        <f t="shared" si="440"/>
        <v>0</v>
      </c>
      <c r="DT133" s="500">
        <f t="shared" si="441"/>
        <v>0</v>
      </c>
      <c r="DU133" s="404">
        <f t="shared" si="442"/>
        <v>0</v>
      </c>
      <c r="DV133" s="565">
        <v>831</v>
      </c>
      <c r="DW133" s="582">
        <v>846</v>
      </c>
      <c r="DX133" s="500">
        <f t="shared" si="443"/>
        <v>0</v>
      </c>
      <c r="DY133" s="404">
        <f t="shared" si="444"/>
        <v>0</v>
      </c>
      <c r="DZ133" s="565">
        <v>80</v>
      </c>
      <c r="EA133" s="582">
        <v>63</v>
      </c>
      <c r="EB133" s="500">
        <f t="shared" si="445"/>
        <v>0</v>
      </c>
      <c r="EC133" s="404">
        <f t="shared" si="446"/>
        <v>0</v>
      </c>
      <c r="ED133" s="565">
        <v>2</v>
      </c>
      <c r="EE133" s="582">
        <v>0</v>
      </c>
      <c r="EF133" s="500">
        <f t="shared" si="447"/>
        <v>0</v>
      </c>
      <c r="EG133" s="404">
        <f t="shared" si="448"/>
        <v>0</v>
      </c>
      <c r="EH133" s="500">
        <f t="shared" si="449"/>
        <v>913</v>
      </c>
      <c r="EI133" s="404">
        <f t="shared" si="450"/>
        <v>909</v>
      </c>
      <c r="EJ133" s="500">
        <f t="shared" si="451"/>
        <v>0</v>
      </c>
      <c r="EK133" s="404">
        <f t="shared" si="452"/>
        <v>0</v>
      </c>
      <c r="EL133" s="564">
        <v>3.3032731648616127</v>
      </c>
      <c r="EM133" s="583">
        <v>3.4698699763593379</v>
      </c>
      <c r="EN133" s="500">
        <f t="shared" si="453"/>
        <v>2745.02</v>
      </c>
      <c r="EO133" s="404">
        <f t="shared" si="454"/>
        <v>2935.5099999999998</v>
      </c>
      <c r="EP133" s="564">
        <v>5.630374999999999</v>
      </c>
      <c r="EQ133" s="583">
        <v>4.7561904761904756</v>
      </c>
      <c r="ER133" s="500">
        <f t="shared" si="455"/>
        <v>450.42999999999995</v>
      </c>
      <c r="ES133" s="404">
        <f t="shared" si="456"/>
        <v>299.64</v>
      </c>
      <c r="ET133" s="564"/>
      <c r="EU133" s="583"/>
      <c r="EV133" s="500">
        <f t="shared" si="457"/>
        <v>0</v>
      </c>
      <c r="EW133" s="404">
        <f t="shared" si="458"/>
        <v>0</v>
      </c>
      <c r="EX133" s="236">
        <f t="shared" si="459"/>
        <v>3.4999452354874041</v>
      </c>
      <c r="EY133" s="237">
        <f t="shared" si="460"/>
        <v>3.5590209020902086</v>
      </c>
      <c r="EZ133" s="500">
        <f t="shared" si="461"/>
        <v>3195.45</v>
      </c>
      <c r="FA133" s="404">
        <f t="shared" si="462"/>
        <v>3235.1499999999996</v>
      </c>
      <c r="FB133" s="565"/>
      <c r="FC133" s="583"/>
      <c r="FD133" s="500">
        <f t="shared" si="463"/>
        <v>0</v>
      </c>
      <c r="FE133" s="404">
        <f t="shared" si="464"/>
        <v>0</v>
      </c>
      <c r="FF133" s="565"/>
      <c r="FG133" s="583"/>
      <c r="FH133" s="500">
        <f t="shared" si="465"/>
        <v>0</v>
      </c>
      <c r="FI133" s="404">
        <f t="shared" si="466"/>
        <v>0</v>
      </c>
      <c r="FJ133" s="565"/>
      <c r="FK133" s="583"/>
      <c r="FL133" s="500">
        <f t="shared" si="467"/>
        <v>0</v>
      </c>
      <c r="FM133" s="404">
        <f t="shared" si="468"/>
        <v>0</v>
      </c>
      <c r="FN133" s="500">
        <f t="shared" si="469"/>
        <v>0</v>
      </c>
      <c r="FO133" s="404">
        <f t="shared" si="470"/>
        <v>0</v>
      </c>
      <c r="FP133" s="500">
        <f t="shared" si="471"/>
        <v>0</v>
      </c>
      <c r="FQ133" s="404">
        <f t="shared" si="472"/>
        <v>0</v>
      </c>
      <c r="FR133" s="565"/>
      <c r="FS133" s="423"/>
      <c r="FT133" s="500">
        <f t="shared" si="473"/>
        <v>0</v>
      </c>
      <c r="FU133" s="404">
        <f t="shared" si="474"/>
        <v>0</v>
      </c>
      <c r="FV133" s="564"/>
      <c r="FW133" s="584"/>
      <c r="FX133" s="500">
        <f t="shared" si="475"/>
        <v>0</v>
      </c>
      <c r="FY133" s="404">
        <f t="shared" si="476"/>
        <v>0</v>
      </c>
      <c r="FZ133" s="564"/>
      <c r="GA133" s="584"/>
      <c r="GB133" s="500">
        <f t="shared" si="477"/>
        <v>0</v>
      </c>
      <c r="GC133" s="404">
        <f t="shared" si="478"/>
        <v>0</v>
      </c>
      <c r="GD133" s="510">
        <f t="shared" si="479"/>
        <v>4502</v>
      </c>
      <c r="GE133" s="404">
        <f t="shared" si="480"/>
        <v>4497</v>
      </c>
      <c r="GF133" s="500">
        <f t="shared" si="481"/>
        <v>0</v>
      </c>
      <c r="GG133" s="404">
        <f t="shared" si="482"/>
        <v>0</v>
      </c>
      <c r="GH133" s="500">
        <f t="shared" si="483"/>
        <v>18883.759999999998</v>
      </c>
      <c r="GI133" s="404">
        <f t="shared" si="484"/>
        <v>19104.25</v>
      </c>
      <c r="GJ133" s="500" t="str">
        <f t="shared" si="485"/>
        <v/>
      </c>
      <c r="GK133" s="404" t="str">
        <f t="shared" si="486"/>
        <v/>
      </c>
      <c r="GL133" s="510">
        <f t="shared" si="487"/>
        <v>89</v>
      </c>
      <c r="GM133" s="404">
        <f t="shared" si="488"/>
        <v>71</v>
      </c>
      <c r="GN133" s="500">
        <f t="shared" si="489"/>
        <v>0</v>
      </c>
      <c r="GO133" s="404">
        <f t="shared" si="490"/>
        <v>0</v>
      </c>
      <c r="GP133" s="500">
        <f t="shared" si="491"/>
        <v>517.36999999999989</v>
      </c>
      <c r="GQ133" s="404">
        <f t="shared" si="492"/>
        <v>383.13</v>
      </c>
      <c r="GR133" s="500">
        <f t="shared" si="493"/>
        <v>0</v>
      </c>
      <c r="GS133" s="404">
        <f t="shared" si="494"/>
        <v>0</v>
      </c>
      <c r="GT133" s="510">
        <f t="shared" si="495"/>
        <v>4591</v>
      </c>
      <c r="GU133" s="404">
        <f t="shared" si="496"/>
        <v>4568</v>
      </c>
      <c r="GV133" s="500">
        <f t="shared" si="497"/>
        <v>0</v>
      </c>
      <c r="GW133" s="404">
        <f t="shared" si="498"/>
        <v>0</v>
      </c>
      <c r="GX133" s="500">
        <f t="shared" si="499"/>
        <v>19401.129999999997</v>
      </c>
      <c r="GY133" s="404">
        <f t="shared" si="500"/>
        <v>19487.38</v>
      </c>
      <c r="GZ133" s="500" t="str">
        <f t="shared" si="501"/>
        <v/>
      </c>
      <c r="HA133" s="404" t="str">
        <f t="shared" si="502"/>
        <v/>
      </c>
      <c r="HB133" s="510">
        <f t="shared" si="503"/>
        <v>2</v>
      </c>
      <c r="HC133" s="404">
        <f t="shared" si="504"/>
        <v>0</v>
      </c>
      <c r="HD133" s="500">
        <f t="shared" si="505"/>
        <v>0</v>
      </c>
      <c r="HE133" s="404">
        <f t="shared" si="506"/>
        <v>0</v>
      </c>
      <c r="HF133" s="500">
        <f t="shared" si="507"/>
        <v>0</v>
      </c>
      <c r="HG133" s="404" t="str">
        <f t="shared" si="508"/>
        <v/>
      </c>
      <c r="HH133" s="500" t="str">
        <f t="shared" si="509"/>
        <v/>
      </c>
      <c r="HI133" s="404" t="str">
        <f t="shared" si="510"/>
        <v/>
      </c>
      <c r="HJ133" s="510">
        <f t="shared" si="511"/>
        <v>19401.129999999997</v>
      </c>
      <c r="HK133" s="404">
        <f t="shared" si="512"/>
        <v>19487.379999999997</v>
      </c>
      <c r="HL133" s="500" t="str">
        <f t="shared" si="513"/>
        <v/>
      </c>
      <c r="HM133" s="404" t="str">
        <f t="shared" si="514"/>
        <v/>
      </c>
    </row>
    <row r="134" spans="1:221">
      <c r="A134" s="691" t="s">
        <v>45</v>
      </c>
      <c r="B134" s="692" t="s">
        <v>968</v>
      </c>
      <c r="C134" s="693"/>
      <c r="D134" s="694">
        <v>159647</v>
      </c>
      <c r="E134" s="695">
        <v>2</v>
      </c>
      <c r="F134" s="422">
        <v>1322</v>
      </c>
      <c r="G134" s="696">
        <v>1235</v>
      </c>
      <c r="H134" s="422">
        <v>16</v>
      </c>
      <c r="I134" s="696">
        <v>13</v>
      </c>
      <c r="J134" s="500">
        <f t="shared" si="365"/>
        <v>1306</v>
      </c>
      <c r="K134" s="404">
        <f t="shared" si="366"/>
        <v>1222</v>
      </c>
      <c r="L134" s="422">
        <v>120</v>
      </c>
      <c r="M134" s="696">
        <v>120</v>
      </c>
      <c r="N134" s="500">
        <f t="shared" si="367"/>
        <v>1306</v>
      </c>
      <c r="O134" s="404">
        <f t="shared" si="368"/>
        <v>1222</v>
      </c>
      <c r="P134" s="500">
        <f t="shared" si="369"/>
        <v>0</v>
      </c>
      <c r="Q134" s="404">
        <f t="shared" si="370"/>
        <v>0</v>
      </c>
      <c r="R134" s="422">
        <v>408</v>
      </c>
      <c r="S134" s="696">
        <v>433</v>
      </c>
      <c r="T134" s="500">
        <f t="shared" si="371"/>
        <v>0</v>
      </c>
      <c r="U134" s="404">
        <f t="shared" si="372"/>
        <v>0</v>
      </c>
      <c r="V134" s="422">
        <v>0</v>
      </c>
      <c r="W134" s="696">
        <v>1</v>
      </c>
      <c r="X134" s="500">
        <f t="shared" si="373"/>
        <v>0</v>
      </c>
      <c r="Y134" s="404">
        <f t="shared" si="374"/>
        <v>0</v>
      </c>
      <c r="Z134" s="422"/>
      <c r="AA134" s="696"/>
      <c r="AB134" s="500">
        <f t="shared" si="375"/>
        <v>0</v>
      </c>
      <c r="AC134" s="404">
        <f t="shared" si="376"/>
        <v>0</v>
      </c>
      <c r="AD134" s="500">
        <f t="shared" si="377"/>
        <v>408</v>
      </c>
      <c r="AE134" s="404">
        <f t="shared" si="378"/>
        <v>434</v>
      </c>
      <c r="AF134" s="500">
        <f t="shared" si="379"/>
        <v>0</v>
      </c>
      <c r="AG134" s="404">
        <f t="shared" si="380"/>
        <v>0</v>
      </c>
      <c r="AH134" s="564">
        <v>3.9826715686274512</v>
      </c>
      <c r="AI134" s="580">
        <v>4.0512471131639725</v>
      </c>
      <c r="AJ134" s="500">
        <f t="shared" si="381"/>
        <v>1624.93</v>
      </c>
      <c r="AK134" s="404">
        <f t="shared" si="382"/>
        <v>1754.19</v>
      </c>
      <c r="AL134" s="564"/>
      <c r="AM134" s="580">
        <v>4.71</v>
      </c>
      <c r="AN134" s="500">
        <f t="shared" si="383"/>
        <v>0</v>
      </c>
      <c r="AO134" s="404">
        <f t="shared" si="384"/>
        <v>4.71</v>
      </c>
      <c r="AP134" s="564"/>
      <c r="AQ134" s="580"/>
      <c r="AR134" s="500">
        <f t="shared" si="385"/>
        <v>0</v>
      </c>
      <c r="AS134" s="404">
        <f t="shared" si="386"/>
        <v>0</v>
      </c>
      <c r="AT134" s="236">
        <f t="shared" si="387"/>
        <v>3.9826715686274512</v>
      </c>
      <c r="AU134" s="237">
        <f t="shared" si="388"/>
        <v>4.0527649769585254</v>
      </c>
      <c r="AV134" s="500">
        <f t="shared" si="389"/>
        <v>1624.93</v>
      </c>
      <c r="AW134" s="404">
        <f t="shared" si="390"/>
        <v>1758.9</v>
      </c>
      <c r="AX134" s="422"/>
      <c r="AY134" s="696"/>
      <c r="AZ134" s="500">
        <f t="shared" si="391"/>
        <v>0</v>
      </c>
      <c r="BA134" s="404">
        <f t="shared" si="392"/>
        <v>0</v>
      </c>
      <c r="BB134" s="422"/>
      <c r="BC134" s="696"/>
      <c r="BD134" s="500">
        <f t="shared" si="393"/>
        <v>0</v>
      </c>
      <c r="BE134" s="404">
        <f t="shared" si="394"/>
        <v>0</v>
      </c>
      <c r="BF134" s="422"/>
      <c r="BG134" s="696"/>
      <c r="BH134" s="500">
        <f t="shared" si="395"/>
        <v>0</v>
      </c>
      <c r="BI134" s="404">
        <f t="shared" si="396"/>
        <v>0</v>
      </c>
      <c r="BJ134" s="500">
        <f t="shared" si="397"/>
        <v>0</v>
      </c>
      <c r="BK134" s="404">
        <f t="shared" si="398"/>
        <v>0</v>
      </c>
      <c r="BL134" s="500">
        <f t="shared" si="399"/>
        <v>0</v>
      </c>
      <c r="BM134" s="404">
        <f t="shared" si="400"/>
        <v>0</v>
      </c>
      <c r="BN134" s="422">
        <v>525</v>
      </c>
      <c r="BO134" s="696">
        <v>440</v>
      </c>
      <c r="BP134" s="500">
        <f t="shared" si="401"/>
        <v>0</v>
      </c>
      <c r="BQ134" s="404">
        <f t="shared" si="402"/>
        <v>0</v>
      </c>
      <c r="BR134" s="422">
        <v>6</v>
      </c>
      <c r="BS134" s="696">
        <v>7</v>
      </c>
      <c r="BT134" s="500">
        <f t="shared" si="403"/>
        <v>0</v>
      </c>
      <c r="BU134" s="404">
        <f t="shared" si="404"/>
        <v>0</v>
      </c>
      <c r="BV134" s="422"/>
      <c r="BW134" s="696"/>
      <c r="BX134" s="500">
        <f t="shared" si="405"/>
        <v>0</v>
      </c>
      <c r="BY134" s="404">
        <f t="shared" si="406"/>
        <v>0</v>
      </c>
      <c r="BZ134" s="500">
        <f t="shared" si="407"/>
        <v>531</v>
      </c>
      <c r="CA134" s="404">
        <f t="shared" si="408"/>
        <v>447</v>
      </c>
      <c r="CB134" s="500">
        <f t="shared" si="409"/>
        <v>0</v>
      </c>
      <c r="CC134" s="404">
        <f t="shared" si="410"/>
        <v>0</v>
      </c>
      <c r="CD134" s="564">
        <v>4.8899809523809523</v>
      </c>
      <c r="CE134" s="581">
        <v>5.0159090909090915</v>
      </c>
      <c r="CF134" s="500">
        <f t="shared" si="411"/>
        <v>2567.2399999999998</v>
      </c>
      <c r="CG134" s="404">
        <f t="shared" si="412"/>
        <v>2207.0000000000005</v>
      </c>
      <c r="CH134" s="564">
        <v>7.7133333333333338</v>
      </c>
      <c r="CI134" s="581">
        <v>12.507142857142856</v>
      </c>
      <c r="CJ134" s="500">
        <f t="shared" si="413"/>
        <v>46.28</v>
      </c>
      <c r="CK134" s="404">
        <f t="shared" si="414"/>
        <v>87.55</v>
      </c>
      <c r="CL134" s="564"/>
      <c r="CM134" s="581"/>
      <c r="CN134" s="500">
        <f t="shared" si="415"/>
        <v>0</v>
      </c>
      <c r="CO134" s="404">
        <f t="shared" si="416"/>
        <v>0</v>
      </c>
      <c r="CP134" s="500">
        <f t="shared" si="417"/>
        <v>4.9218832391713745</v>
      </c>
      <c r="CQ134" s="237">
        <f t="shared" si="418"/>
        <v>5.1332214765100685</v>
      </c>
      <c r="CR134" s="500">
        <f t="shared" si="419"/>
        <v>2613.52</v>
      </c>
      <c r="CS134" s="404">
        <f t="shared" si="420"/>
        <v>2294.5500000000006</v>
      </c>
      <c r="CT134" s="565"/>
      <c r="CU134" s="581"/>
      <c r="CV134" s="500">
        <f t="shared" si="421"/>
        <v>0</v>
      </c>
      <c r="CW134" s="404">
        <f t="shared" si="422"/>
        <v>0</v>
      </c>
      <c r="CX134" s="565"/>
      <c r="CY134" s="581"/>
      <c r="CZ134" s="500">
        <f t="shared" si="423"/>
        <v>0</v>
      </c>
      <c r="DA134" s="404">
        <f t="shared" si="424"/>
        <v>0</v>
      </c>
      <c r="DB134" s="565"/>
      <c r="DC134" s="581"/>
      <c r="DD134" s="500">
        <f t="shared" si="425"/>
        <v>0</v>
      </c>
      <c r="DE134" s="404">
        <f t="shared" si="426"/>
        <v>0</v>
      </c>
      <c r="DF134" s="500">
        <f t="shared" si="427"/>
        <v>0</v>
      </c>
      <c r="DG134" s="404">
        <f t="shared" si="428"/>
        <v>0</v>
      </c>
      <c r="DH134" s="500">
        <f t="shared" si="429"/>
        <v>0</v>
      </c>
      <c r="DI134" s="404">
        <f t="shared" si="430"/>
        <v>0</v>
      </c>
      <c r="DJ134" s="500">
        <f t="shared" si="431"/>
        <v>939</v>
      </c>
      <c r="DK134" s="404">
        <f t="shared" si="432"/>
        <v>881</v>
      </c>
      <c r="DL134" s="500">
        <f t="shared" si="433"/>
        <v>0</v>
      </c>
      <c r="DM134" s="404">
        <f t="shared" si="434"/>
        <v>0</v>
      </c>
      <c r="DN134" s="236">
        <f t="shared" si="435"/>
        <v>4.5137912673056437</v>
      </c>
      <c r="DO134" s="237">
        <f t="shared" si="436"/>
        <v>4.6009648127128271</v>
      </c>
      <c r="DP134" s="500">
        <f t="shared" si="437"/>
        <v>4238.45</v>
      </c>
      <c r="DQ134" s="404">
        <f t="shared" si="438"/>
        <v>4053.4500000000007</v>
      </c>
      <c r="DR134" s="500">
        <f t="shared" si="439"/>
        <v>0</v>
      </c>
      <c r="DS134" s="404">
        <f t="shared" si="440"/>
        <v>0</v>
      </c>
      <c r="DT134" s="500">
        <f t="shared" si="441"/>
        <v>0</v>
      </c>
      <c r="DU134" s="404">
        <f t="shared" si="442"/>
        <v>0</v>
      </c>
      <c r="DV134" s="565">
        <v>321</v>
      </c>
      <c r="DW134" s="582">
        <v>311</v>
      </c>
      <c r="DX134" s="500">
        <f t="shared" si="443"/>
        <v>0</v>
      </c>
      <c r="DY134" s="404">
        <f t="shared" si="444"/>
        <v>0</v>
      </c>
      <c r="DZ134" s="565">
        <v>45</v>
      </c>
      <c r="EA134" s="582">
        <v>30</v>
      </c>
      <c r="EB134" s="500">
        <f t="shared" si="445"/>
        <v>0</v>
      </c>
      <c r="EC134" s="404">
        <f t="shared" si="446"/>
        <v>0</v>
      </c>
      <c r="ED134" s="565">
        <v>1</v>
      </c>
      <c r="EE134" s="582">
        <v>0</v>
      </c>
      <c r="EF134" s="500">
        <f t="shared" si="447"/>
        <v>0</v>
      </c>
      <c r="EG134" s="404">
        <f t="shared" si="448"/>
        <v>0</v>
      </c>
      <c r="EH134" s="500">
        <f t="shared" si="449"/>
        <v>367</v>
      </c>
      <c r="EI134" s="404">
        <f t="shared" si="450"/>
        <v>341</v>
      </c>
      <c r="EJ134" s="500">
        <f t="shared" si="451"/>
        <v>0</v>
      </c>
      <c r="EK134" s="404">
        <f t="shared" si="452"/>
        <v>0</v>
      </c>
      <c r="EL134" s="564">
        <v>3.3844859813084116</v>
      </c>
      <c r="EM134" s="583">
        <v>3.3117684887459808</v>
      </c>
      <c r="EN134" s="500">
        <f t="shared" si="453"/>
        <v>1086.42</v>
      </c>
      <c r="EO134" s="404">
        <f t="shared" si="454"/>
        <v>1029.96</v>
      </c>
      <c r="EP134" s="564">
        <v>4.6148888888888893</v>
      </c>
      <c r="EQ134" s="583">
        <v>4.2876666666666665</v>
      </c>
      <c r="ER134" s="500">
        <f t="shared" si="455"/>
        <v>207.67000000000002</v>
      </c>
      <c r="ES134" s="404">
        <f t="shared" si="456"/>
        <v>128.63</v>
      </c>
      <c r="ET134" s="564"/>
      <c r="EU134" s="583"/>
      <c r="EV134" s="500">
        <f t="shared" si="457"/>
        <v>0</v>
      </c>
      <c r="EW134" s="404">
        <f t="shared" si="458"/>
        <v>0</v>
      </c>
      <c r="EX134" s="236">
        <f t="shared" si="459"/>
        <v>3.5261307901907362</v>
      </c>
      <c r="EY134" s="237">
        <f t="shared" si="460"/>
        <v>3.3976246334310853</v>
      </c>
      <c r="EZ134" s="500">
        <f t="shared" si="461"/>
        <v>1294.0900000000001</v>
      </c>
      <c r="FA134" s="404">
        <f t="shared" si="462"/>
        <v>1158.5900000000001</v>
      </c>
      <c r="FB134" s="565"/>
      <c r="FC134" s="583"/>
      <c r="FD134" s="500">
        <f t="shared" si="463"/>
        <v>0</v>
      </c>
      <c r="FE134" s="404">
        <f t="shared" si="464"/>
        <v>0</v>
      </c>
      <c r="FF134" s="565"/>
      <c r="FG134" s="583"/>
      <c r="FH134" s="500">
        <f t="shared" si="465"/>
        <v>0</v>
      </c>
      <c r="FI134" s="404">
        <f t="shared" si="466"/>
        <v>0</v>
      </c>
      <c r="FJ134" s="565"/>
      <c r="FK134" s="583"/>
      <c r="FL134" s="500">
        <f t="shared" si="467"/>
        <v>0</v>
      </c>
      <c r="FM134" s="404">
        <f t="shared" si="468"/>
        <v>0</v>
      </c>
      <c r="FN134" s="500">
        <f t="shared" si="469"/>
        <v>0</v>
      </c>
      <c r="FO134" s="404">
        <f t="shared" si="470"/>
        <v>0</v>
      </c>
      <c r="FP134" s="500">
        <f t="shared" si="471"/>
        <v>0</v>
      </c>
      <c r="FQ134" s="404">
        <f t="shared" si="472"/>
        <v>0</v>
      </c>
      <c r="FR134" s="565"/>
      <c r="FS134" s="423"/>
      <c r="FT134" s="500">
        <f t="shared" si="473"/>
        <v>0</v>
      </c>
      <c r="FU134" s="404">
        <f t="shared" si="474"/>
        <v>0</v>
      </c>
      <c r="FV134" s="564"/>
      <c r="FW134" s="584"/>
      <c r="FX134" s="500">
        <f t="shared" si="475"/>
        <v>0</v>
      </c>
      <c r="FY134" s="404">
        <f t="shared" si="476"/>
        <v>0</v>
      </c>
      <c r="FZ134" s="564"/>
      <c r="GA134" s="584"/>
      <c r="GB134" s="500">
        <f t="shared" si="477"/>
        <v>0</v>
      </c>
      <c r="GC134" s="404">
        <f t="shared" si="478"/>
        <v>0</v>
      </c>
      <c r="GD134" s="510">
        <f t="shared" si="479"/>
        <v>1254</v>
      </c>
      <c r="GE134" s="404">
        <f t="shared" si="480"/>
        <v>1184</v>
      </c>
      <c r="GF134" s="500">
        <f t="shared" si="481"/>
        <v>0</v>
      </c>
      <c r="GG134" s="404">
        <f t="shared" si="482"/>
        <v>0</v>
      </c>
      <c r="GH134" s="500">
        <f t="shared" si="483"/>
        <v>5278.59</v>
      </c>
      <c r="GI134" s="404">
        <f t="shared" si="484"/>
        <v>4991.1500000000005</v>
      </c>
      <c r="GJ134" s="500" t="str">
        <f t="shared" si="485"/>
        <v/>
      </c>
      <c r="GK134" s="404" t="str">
        <f t="shared" si="486"/>
        <v/>
      </c>
      <c r="GL134" s="510">
        <f t="shared" si="487"/>
        <v>51</v>
      </c>
      <c r="GM134" s="404">
        <f t="shared" si="488"/>
        <v>38</v>
      </c>
      <c r="GN134" s="500">
        <f t="shared" si="489"/>
        <v>0</v>
      </c>
      <c r="GO134" s="404">
        <f t="shared" si="490"/>
        <v>0</v>
      </c>
      <c r="GP134" s="500">
        <f t="shared" si="491"/>
        <v>253.95000000000002</v>
      </c>
      <c r="GQ134" s="404">
        <f t="shared" si="492"/>
        <v>220.89</v>
      </c>
      <c r="GR134" s="500">
        <f t="shared" si="493"/>
        <v>0</v>
      </c>
      <c r="GS134" s="404">
        <f t="shared" si="494"/>
        <v>0</v>
      </c>
      <c r="GT134" s="510">
        <f t="shared" si="495"/>
        <v>1305</v>
      </c>
      <c r="GU134" s="404">
        <f t="shared" si="496"/>
        <v>1222</v>
      </c>
      <c r="GV134" s="500">
        <f t="shared" si="497"/>
        <v>0</v>
      </c>
      <c r="GW134" s="404">
        <f t="shared" si="498"/>
        <v>0</v>
      </c>
      <c r="GX134" s="500">
        <f t="shared" si="499"/>
        <v>5532.54</v>
      </c>
      <c r="GY134" s="404">
        <f t="shared" si="500"/>
        <v>5212.0400000000009</v>
      </c>
      <c r="GZ134" s="500" t="str">
        <f t="shared" si="501"/>
        <v/>
      </c>
      <c r="HA134" s="404" t="str">
        <f t="shared" si="502"/>
        <v/>
      </c>
      <c r="HB134" s="510">
        <f t="shared" si="503"/>
        <v>1</v>
      </c>
      <c r="HC134" s="404">
        <f t="shared" si="504"/>
        <v>0</v>
      </c>
      <c r="HD134" s="500">
        <f t="shared" si="505"/>
        <v>0</v>
      </c>
      <c r="HE134" s="404">
        <f t="shared" si="506"/>
        <v>0</v>
      </c>
      <c r="HF134" s="500">
        <f t="shared" si="507"/>
        <v>0</v>
      </c>
      <c r="HG134" s="404" t="str">
        <f t="shared" si="508"/>
        <v/>
      </c>
      <c r="HH134" s="500" t="str">
        <f t="shared" si="509"/>
        <v/>
      </c>
      <c r="HI134" s="404" t="str">
        <f t="shared" si="510"/>
        <v/>
      </c>
      <c r="HJ134" s="510">
        <f t="shared" si="511"/>
        <v>5532.54</v>
      </c>
      <c r="HK134" s="404">
        <f t="shared" si="512"/>
        <v>5212.0400000000009</v>
      </c>
      <c r="HL134" s="500" t="str">
        <f t="shared" si="513"/>
        <v/>
      </c>
      <c r="HM134" s="404" t="str">
        <f t="shared" si="514"/>
        <v/>
      </c>
    </row>
    <row r="135" spans="1:221">
      <c r="A135" s="691" t="s">
        <v>45</v>
      </c>
      <c r="B135" s="692" t="s">
        <v>969</v>
      </c>
      <c r="C135" s="693"/>
      <c r="D135" s="694">
        <v>160658</v>
      </c>
      <c r="E135" s="695">
        <v>2</v>
      </c>
      <c r="F135" s="422">
        <v>2493</v>
      </c>
      <c r="G135" s="696">
        <v>2542</v>
      </c>
      <c r="H135" s="422">
        <v>10</v>
      </c>
      <c r="I135" s="696">
        <v>25</v>
      </c>
      <c r="J135" s="500">
        <f t="shared" si="365"/>
        <v>2483</v>
      </c>
      <c r="K135" s="404">
        <f t="shared" si="366"/>
        <v>2517</v>
      </c>
      <c r="L135" s="422">
        <v>120</v>
      </c>
      <c r="M135" s="696">
        <v>120</v>
      </c>
      <c r="N135" s="500">
        <f t="shared" si="367"/>
        <v>2483</v>
      </c>
      <c r="O135" s="404">
        <f t="shared" si="368"/>
        <v>2517</v>
      </c>
      <c r="P135" s="500">
        <f t="shared" si="369"/>
        <v>0</v>
      </c>
      <c r="Q135" s="404">
        <f t="shared" si="370"/>
        <v>0</v>
      </c>
      <c r="R135" s="422">
        <v>409</v>
      </c>
      <c r="S135" s="696">
        <v>487</v>
      </c>
      <c r="T135" s="500">
        <f t="shared" si="371"/>
        <v>0</v>
      </c>
      <c r="U135" s="404">
        <f t="shared" si="372"/>
        <v>0</v>
      </c>
      <c r="V135" s="422">
        <v>3</v>
      </c>
      <c r="W135" s="696">
        <v>8</v>
      </c>
      <c r="X135" s="500">
        <f t="shared" si="373"/>
        <v>0</v>
      </c>
      <c r="Y135" s="404">
        <f t="shared" si="374"/>
        <v>0</v>
      </c>
      <c r="Z135" s="422"/>
      <c r="AA135" s="696"/>
      <c r="AB135" s="500">
        <f t="shared" si="375"/>
        <v>0</v>
      </c>
      <c r="AC135" s="404">
        <f t="shared" si="376"/>
        <v>0</v>
      </c>
      <c r="AD135" s="500">
        <f t="shared" si="377"/>
        <v>412</v>
      </c>
      <c r="AE135" s="404">
        <f t="shared" si="378"/>
        <v>495</v>
      </c>
      <c r="AF135" s="500">
        <f t="shared" si="379"/>
        <v>0</v>
      </c>
      <c r="AG135" s="404">
        <f t="shared" si="380"/>
        <v>0</v>
      </c>
      <c r="AH135" s="564">
        <v>4.3580929095354524</v>
      </c>
      <c r="AI135" s="580">
        <v>4.3579466119096502</v>
      </c>
      <c r="AJ135" s="500">
        <f t="shared" si="381"/>
        <v>1782.46</v>
      </c>
      <c r="AK135" s="404">
        <f t="shared" si="382"/>
        <v>2122.3199999999997</v>
      </c>
      <c r="AL135" s="564">
        <v>4.3500000000000005</v>
      </c>
      <c r="AM135" s="580">
        <v>5.8587499999999997</v>
      </c>
      <c r="AN135" s="500">
        <f t="shared" si="383"/>
        <v>13.05</v>
      </c>
      <c r="AO135" s="404">
        <f t="shared" si="384"/>
        <v>46.87</v>
      </c>
      <c r="AP135" s="564"/>
      <c r="AQ135" s="580"/>
      <c r="AR135" s="500">
        <f t="shared" si="385"/>
        <v>0</v>
      </c>
      <c r="AS135" s="404">
        <f t="shared" si="386"/>
        <v>0</v>
      </c>
      <c r="AT135" s="236">
        <f t="shared" si="387"/>
        <v>4.3580339805825243</v>
      </c>
      <c r="AU135" s="237">
        <f t="shared" si="388"/>
        <v>4.3822020202020191</v>
      </c>
      <c r="AV135" s="500">
        <f t="shared" si="389"/>
        <v>1795.51</v>
      </c>
      <c r="AW135" s="404">
        <f t="shared" si="390"/>
        <v>2169.1899999999996</v>
      </c>
      <c r="AX135" s="422"/>
      <c r="AY135" s="696"/>
      <c r="AZ135" s="500">
        <f t="shared" si="391"/>
        <v>0</v>
      </c>
      <c r="BA135" s="404">
        <f t="shared" si="392"/>
        <v>0</v>
      </c>
      <c r="BB135" s="422"/>
      <c r="BC135" s="696"/>
      <c r="BD135" s="500">
        <f t="shared" si="393"/>
        <v>0</v>
      </c>
      <c r="BE135" s="404">
        <f t="shared" si="394"/>
        <v>0</v>
      </c>
      <c r="BF135" s="422"/>
      <c r="BG135" s="696"/>
      <c r="BH135" s="500">
        <f t="shared" si="395"/>
        <v>0</v>
      </c>
      <c r="BI135" s="404">
        <f t="shared" si="396"/>
        <v>0</v>
      </c>
      <c r="BJ135" s="500">
        <f t="shared" si="397"/>
        <v>0</v>
      </c>
      <c r="BK135" s="404">
        <f t="shared" si="398"/>
        <v>0</v>
      </c>
      <c r="BL135" s="500">
        <f t="shared" si="399"/>
        <v>0</v>
      </c>
      <c r="BM135" s="404">
        <f t="shared" si="400"/>
        <v>0</v>
      </c>
      <c r="BN135" s="422">
        <v>1201</v>
      </c>
      <c r="BO135" s="696">
        <v>1038</v>
      </c>
      <c r="BP135" s="500">
        <f t="shared" si="401"/>
        <v>0</v>
      </c>
      <c r="BQ135" s="404">
        <f t="shared" si="402"/>
        <v>0</v>
      </c>
      <c r="BR135" s="422">
        <v>48</v>
      </c>
      <c r="BS135" s="696">
        <v>35</v>
      </c>
      <c r="BT135" s="500">
        <f t="shared" si="403"/>
        <v>0</v>
      </c>
      <c r="BU135" s="404">
        <f t="shared" si="404"/>
        <v>0</v>
      </c>
      <c r="BV135" s="422"/>
      <c r="BW135" s="696"/>
      <c r="BX135" s="500">
        <f t="shared" si="405"/>
        <v>0</v>
      </c>
      <c r="BY135" s="404">
        <f t="shared" si="406"/>
        <v>0</v>
      </c>
      <c r="BZ135" s="500">
        <f t="shared" si="407"/>
        <v>1249</v>
      </c>
      <c r="CA135" s="404">
        <f t="shared" si="408"/>
        <v>1073</v>
      </c>
      <c r="CB135" s="500">
        <f t="shared" si="409"/>
        <v>0</v>
      </c>
      <c r="CC135" s="404">
        <f t="shared" si="410"/>
        <v>0</v>
      </c>
      <c r="CD135" s="564">
        <v>5.7348209825145711</v>
      </c>
      <c r="CE135" s="581">
        <v>5.7155202312138718</v>
      </c>
      <c r="CF135" s="500">
        <f t="shared" si="411"/>
        <v>6887.5199999999995</v>
      </c>
      <c r="CG135" s="404">
        <f t="shared" si="412"/>
        <v>5932.7099999999991</v>
      </c>
      <c r="CH135" s="564">
        <v>8.7320833333333336</v>
      </c>
      <c r="CI135" s="581">
        <v>6.8771428571428572</v>
      </c>
      <c r="CJ135" s="500">
        <f t="shared" si="413"/>
        <v>419.14</v>
      </c>
      <c r="CK135" s="404">
        <f t="shared" si="414"/>
        <v>240.7</v>
      </c>
      <c r="CL135" s="564"/>
      <c r="CM135" s="581"/>
      <c r="CN135" s="500">
        <f t="shared" si="415"/>
        <v>0</v>
      </c>
      <c r="CO135" s="404">
        <f t="shared" si="416"/>
        <v>0</v>
      </c>
      <c r="CP135" s="500">
        <f t="shared" si="417"/>
        <v>5.8500080064051243</v>
      </c>
      <c r="CQ135" s="237">
        <f t="shared" si="418"/>
        <v>5.7534109972040994</v>
      </c>
      <c r="CR135" s="500">
        <f t="shared" si="419"/>
        <v>7306.66</v>
      </c>
      <c r="CS135" s="404">
        <f t="shared" si="420"/>
        <v>6173.4099999999989</v>
      </c>
      <c r="CT135" s="565"/>
      <c r="CU135" s="581"/>
      <c r="CV135" s="500">
        <f t="shared" si="421"/>
        <v>0</v>
      </c>
      <c r="CW135" s="404">
        <f t="shared" si="422"/>
        <v>0</v>
      </c>
      <c r="CX135" s="565"/>
      <c r="CY135" s="581"/>
      <c r="CZ135" s="500">
        <f t="shared" si="423"/>
        <v>0</v>
      </c>
      <c r="DA135" s="404">
        <f t="shared" si="424"/>
        <v>0</v>
      </c>
      <c r="DB135" s="565"/>
      <c r="DC135" s="581"/>
      <c r="DD135" s="500">
        <f t="shared" si="425"/>
        <v>0</v>
      </c>
      <c r="DE135" s="404">
        <f t="shared" si="426"/>
        <v>0</v>
      </c>
      <c r="DF135" s="500">
        <f t="shared" si="427"/>
        <v>0</v>
      </c>
      <c r="DG135" s="404">
        <f t="shared" si="428"/>
        <v>0</v>
      </c>
      <c r="DH135" s="500">
        <f t="shared" si="429"/>
        <v>0</v>
      </c>
      <c r="DI135" s="404">
        <f t="shared" si="430"/>
        <v>0</v>
      </c>
      <c r="DJ135" s="500">
        <f t="shared" si="431"/>
        <v>1661</v>
      </c>
      <c r="DK135" s="404">
        <f t="shared" si="432"/>
        <v>1568</v>
      </c>
      <c r="DL135" s="500">
        <f t="shared" si="433"/>
        <v>0</v>
      </c>
      <c r="DM135" s="404">
        <f t="shared" si="434"/>
        <v>0</v>
      </c>
      <c r="DN135" s="236">
        <f t="shared" si="435"/>
        <v>5.4799337748344374</v>
      </c>
      <c r="DO135" s="237">
        <f t="shared" si="436"/>
        <v>5.3205357142857137</v>
      </c>
      <c r="DP135" s="500">
        <f t="shared" si="437"/>
        <v>9102.17</v>
      </c>
      <c r="DQ135" s="404">
        <f t="shared" si="438"/>
        <v>8342.5999999999985</v>
      </c>
      <c r="DR135" s="500">
        <f t="shared" si="439"/>
        <v>0</v>
      </c>
      <c r="DS135" s="404">
        <f t="shared" si="440"/>
        <v>0</v>
      </c>
      <c r="DT135" s="500">
        <f t="shared" si="441"/>
        <v>0</v>
      </c>
      <c r="DU135" s="404">
        <f t="shared" si="442"/>
        <v>0</v>
      </c>
      <c r="DV135" s="565">
        <v>655</v>
      </c>
      <c r="DW135" s="582">
        <v>597</v>
      </c>
      <c r="DX135" s="500">
        <f t="shared" si="443"/>
        <v>0</v>
      </c>
      <c r="DY135" s="404">
        <f t="shared" si="444"/>
        <v>0</v>
      </c>
      <c r="DZ135" s="565">
        <v>167</v>
      </c>
      <c r="EA135" s="582">
        <v>351</v>
      </c>
      <c r="EB135" s="500">
        <f t="shared" si="445"/>
        <v>0</v>
      </c>
      <c r="EC135" s="404">
        <f t="shared" si="446"/>
        <v>0</v>
      </c>
      <c r="ED135" s="565">
        <v>0</v>
      </c>
      <c r="EE135" s="582">
        <v>1</v>
      </c>
      <c r="EF135" s="500">
        <f t="shared" si="447"/>
        <v>0</v>
      </c>
      <c r="EG135" s="404">
        <f t="shared" si="448"/>
        <v>0</v>
      </c>
      <c r="EH135" s="500">
        <f t="shared" si="449"/>
        <v>822</v>
      </c>
      <c r="EI135" s="404">
        <f t="shared" si="450"/>
        <v>949</v>
      </c>
      <c r="EJ135" s="500">
        <f t="shared" si="451"/>
        <v>0</v>
      </c>
      <c r="EK135" s="404">
        <f t="shared" si="452"/>
        <v>0</v>
      </c>
      <c r="EL135" s="564">
        <v>4.068900763358779</v>
      </c>
      <c r="EM135" s="583">
        <v>3.9873869346733666</v>
      </c>
      <c r="EN135" s="500">
        <f t="shared" si="453"/>
        <v>2665.13</v>
      </c>
      <c r="EO135" s="404">
        <f t="shared" si="454"/>
        <v>2380.4699999999998</v>
      </c>
      <c r="EP135" s="564">
        <v>3.6221556886227542</v>
      </c>
      <c r="EQ135" s="583">
        <v>2.3055555555555554</v>
      </c>
      <c r="ER135" s="500">
        <f t="shared" si="455"/>
        <v>604.9</v>
      </c>
      <c r="ES135" s="404">
        <f t="shared" si="456"/>
        <v>809.24999999999989</v>
      </c>
      <c r="ET135" s="564"/>
      <c r="EU135" s="583"/>
      <c r="EV135" s="500">
        <f t="shared" si="457"/>
        <v>0</v>
      </c>
      <c r="EW135" s="404">
        <f t="shared" si="458"/>
        <v>0</v>
      </c>
      <c r="EX135" s="236">
        <f t="shared" si="459"/>
        <v>3.9781386861313872</v>
      </c>
      <c r="EY135" s="237">
        <f t="shared" si="460"/>
        <v>3.3611380400421496</v>
      </c>
      <c r="EZ135" s="500">
        <f t="shared" si="461"/>
        <v>3270.03</v>
      </c>
      <c r="FA135" s="404">
        <f t="shared" si="462"/>
        <v>3189.72</v>
      </c>
      <c r="FB135" s="565"/>
      <c r="FC135" s="583"/>
      <c r="FD135" s="500">
        <f t="shared" si="463"/>
        <v>0</v>
      </c>
      <c r="FE135" s="404">
        <f t="shared" si="464"/>
        <v>0</v>
      </c>
      <c r="FF135" s="565"/>
      <c r="FG135" s="583"/>
      <c r="FH135" s="500">
        <f t="shared" si="465"/>
        <v>0</v>
      </c>
      <c r="FI135" s="404">
        <f t="shared" si="466"/>
        <v>0</v>
      </c>
      <c r="FJ135" s="565"/>
      <c r="FK135" s="583"/>
      <c r="FL135" s="500">
        <f t="shared" si="467"/>
        <v>0</v>
      </c>
      <c r="FM135" s="404">
        <f t="shared" si="468"/>
        <v>0</v>
      </c>
      <c r="FN135" s="500">
        <f t="shared" si="469"/>
        <v>0</v>
      </c>
      <c r="FO135" s="404">
        <f t="shared" si="470"/>
        <v>0</v>
      </c>
      <c r="FP135" s="500">
        <f t="shared" si="471"/>
        <v>0</v>
      </c>
      <c r="FQ135" s="404">
        <f t="shared" si="472"/>
        <v>0</v>
      </c>
      <c r="FR135" s="565"/>
      <c r="FS135" s="423"/>
      <c r="FT135" s="500">
        <f t="shared" si="473"/>
        <v>0</v>
      </c>
      <c r="FU135" s="404">
        <f t="shared" si="474"/>
        <v>0</v>
      </c>
      <c r="FV135" s="564"/>
      <c r="FW135" s="584"/>
      <c r="FX135" s="500">
        <f t="shared" si="475"/>
        <v>0</v>
      </c>
      <c r="FY135" s="404">
        <f t="shared" si="476"/>
        <v>0</v>
      </c>
      <c r="FZ135" s="564"/>
      <c r="GA135" s="584"/>
      <c r="GB135" s="500">
        <f t="shared" si="477"/>
        <v>0</v>
      </c>
      <c r="GC135" s="404">
        <f t="shared" si="478"/>
        <v>0</v>
      </c>
      <c r="GD135" s="510">
        <f t="shared" si="479"/>
        <v>2265</v>
      </c>
      <c r="GE135" s="404">
        <f t="shared" si="480"/>
        <v>2122</v>
      </c>
      <c r="GF135" s="500">
        <f t="shared" si="481"/>
        <v>0</v>
      </c>
      <c r="GG135" s="404">
        <f t="shared" si="482"/>
        <v>0</v>
      </c>
      <c r="GH135" s="500">
        <f t="shared" si="483"/>
        <v>11335.11</v>
      </c>
      <c r="GI135" s="404">
        <f t="shared" si="484"/>
        <v>10435.499999999998</v>
      </c>
      <c r="GJ135" s="500" t="str">
        <f t="shared" si="485"/>
        <v/>
      </c>
      <c r="GK135" s="404" t="str">
        <f t="shared" si="486"/>
        <v/>
      </c>
      <c r="GL135" s="510">
        <f t="shared" si="487"/>
        <v>218</v>
      </c>
      <c r="GM135" s="404">
        <f t="shared" si="488"/>
        <v>394</v>
      </c>
      <c r="GN135" s="500">
        <f t="shared" si="489"/>
        <v>0</v>
      </c>
      <c r="GO135" s="404">
        <f t="shared" si="490"/>
        <v>0</v>
      </c>
      <c r="GP135" s="500">
        <f t="shared" si="491"/>
        <v>1037.0899999999999</v>
      </c>
      <c r="GQ135" s="404">
        <f t="shared" si="492"/>
        <v>1096.82</v>
      </c>
      <c r="GR135" s="500">
        <f t="shared" si="493"/>
        <v>0</v>
      </c>
      <c r="GS135" s="404">
        <f t="shared" si="494"/>
        <v>0</v>
      </c>
      <c r="GT135" s="510">
        <f t="shared" si="495"/>
        <v>2483</v>
      </c>
      <c r="GU135" s="404">
        <f t="shared" si="496"/>
        <v>2516</v>
      </c>
      <c r="GV135" s="500">
        <f t="shared" si="497"/>
        <v>0</v>
      </c>
      <c r="GW135" s="404">
        <f t="shared" si="498"/>
        <v>0</v>
      </c>
      <c r="GX135" s="500">
        <f t="shared" si="499"/>
        <v>12372.2</v>
      </c>
      <c r="GY135" s="404">
        <f t="shared" si="500"/>
        <v>11532.319999999998</v>
      </c>
      <c r="GZ135" s="500" t="str">
        <f t="shared" si="501"/>
        <v/>
      </c>
      <c r="HA135" s="404" t="str">
        <f t="shared" si="502"/>
        <v/>
      </c>
      <c r="HB135" s="510">
        <f t="shared" si="503"/>
        <v>0</v>
      </c>
      <c r="HC135" s="404">
        <f t="shared" si="504"/>
        <v>1</v>
      </c>
      <c r="HD135" s="500">
        <f t="shared" si="505"/>
        <v>0</v>
      </c>
      <c r="HE135" s="404">
        <f t="shared" si="506"/>
        <v>0</v>
      </c>
      <c r="HF135" s="500" t="str">
        <f t="shared" si="507"/>
        <v/>
      </c>
      <c r="HG135" s="404">
        <f t="shared" si="508"/>
        <v>0</v>
      </c>
      <c r="HH135" s="500" t="str">
        <f t="shared" si="509"/>
        <v/>
      </c>
      <c r="HI135" s="404" t="str">
        <f t="shared" si="510"/>
        <v/>
      </c>
      <c r="HJ135" s="510">
        <f t="shared" si="511"/>
        <v>12372.2</v>
      </c>
      <c r="HK135" s="404">
        <f t="shared" si="512"/>
        <v>11532.319999999998</v>
      </c>
      <c r="HL135" s="500" t="str">
        <f t="shared" si="513"/>
        <v/>
      </c>
      <c r="HM135" s="404" t="str">
        <f t="shared" si="514"/>
        <v/>
      </c>
    </row>
    <row r="136" spans="1:221">
      <c r="A136" s="691" t="s">
        <v>45</v>
      </c>
      <c r="B136" s="692" t="s">
        <v>970</v>
      </c>
      <c r="C136" s="693"/>
      <c r="D136" s="694">
        <v>159939</v>
      </c>
      <c r="E136" s="695">
        <v>2</v>
      </c>
      <c r="F136" s="422">
        <v>1430</v>
      </c>
      <c r="G136" s="696">
        <v>1248</v>
      </c>
      <c r="H136" s="422">
        <v>44</v>
      </c>
      <c r="I136" s="815">
        <v>22</v>
      </c>
      <c r="J136" s="500">
        <f t="shared" si="365"/>
        <v>1386</v>
      </c>
      <c r="K136" s="404">
        <f t="shared" si="366"/>
        <v>1226</v>
      </c>
      <c r="L136" s="422">
        <v>120</v>
      </c>
      <c r="M136" s="696">
        <v>120</v>
      </c>
      <c r="N136" s="500">
        <f t="shared" si="367"/>
        <v>1386</v>
      </c>
      <c r="O136" s="404">
        <f t="shared" si="368"/>
        <v>1226</v>
      </c>
      <c r="P136" s="500">
        <f t="shared" si="369"/>
        <v>0</v>
      </c>
      <c r="Q136" s="404">
        <f t="shared" si="370"/>
        <v>0</v>
      </c>
      <c r="R136" s="422">
        <v>52</v>
      </c>
      <c r="S136" s="696">
        <v>98</v>
      </c>
      <c r="T136" s="500">
        <f t="shared" si="371"/>
        <v>0</v>
      </c>
      <c r="U136" s="404">
        <f t="shared" si="372"/>
        <v>0</v>
      </c>
      <c r="V136" s="422">
        <v>1</v>
      </c>
      <c r="W136" s="696">
        <v>0</v>
      </c>
      <c r="X136" s="500">
        <f t="shared" si="373"/>
        <v>0</v>
      </c>
      <c r="Y136" s="404">
        <f t="shared" si="374"/>
        <v>0</v>
      </c>
      <c r="Z136" s="422"/>
      <c r="AA136" s="696"/>
      <c r="AB136" s="500">
        <f t="shared" si="375"/>
        <v>0</v>
      </c>
      <c r="AC136" s="404">
        <f t="shared" si="376"/>
        <v>0</v>
      </c>
      <c r="AD136" s="500">
        <f t="shared" si="377"/>
        <v>53</v>
      </c>
      <c r="AE136" s="404">
        <f t="shared" si="378"/>
        <v>98</v>
      </c>
      <c r="AF136" s="500">
        <f t="shared" si="379"/>
        <v>0</v>
      </c>
      <c r="AG136" s="404">
        <f t="shared" si="380"/>
        <v>0</v>
      </c>
      <c r="AH136" s="564">
        <v>4.5007692307692304</v>
      </c>
      <c r="AI136" s="580">
        <v>4.2245918367346942</v>
      </c>
      <c r="AJ136" s="500">
        <f t="shared" si="381"/>
        <v>234.04</v>
      </c>
      <c r="AK136" s="404">
        <f t="shared" si="382"/>
        <v>414.01000000000005</v>
      </c>
      <c r="AL136" s="564">
        <v>15.34</v>
      </c>
      <c r="AM136" s="580"/>
      <c r="AN136" s="500">
        <f t="shared" si="383"/>
        <v>15.34</v>
      </c>
      <c r="AO136" s="404">
        <f t="shared" si="384"/>
        <v>0</v>
      </c>
      <c r="AP136" s="564"/>
      <c r="AQ136" s="580"/>
      <c r="AR136" s="500">
        <f t="shared" si="385"/>
        <v>0</v>
      </c>
      <c r="AS136" s="404">
        <f t="shared" si="386"/>
        <v>0</v>
      </c>
      <c r="AT136" s="236">
        <f t="shared" si="387"/>
        <v>4.7052830188679247</v>
      </c>
      <c r="AU136" s="237">
        <f t="shared" si="388"/>
        <v>4.2245918367346942</v>
      </c>
      <c r="AV136" s="500">
        <f t="shared" si="389"/>
        <v>249.38</v>
      </c>
      <c r="AW136" s="404">
        <f t="shared" si="390"/>
        <v>414.01000000000005</v>
      </c>
      <c r="AX136" s="422"/>
      <c r="AY136" s="696"/>
      <c r="AZ136" s="500">
        <f t="shared" si="391"/>
        <v>0</v>
      </c>
      <c r="BA136" s="404">
        <f t="shared" si="392"/>
        <v>0</v>
      </c>
      <c r="BB136" s="422"/>
      <c r="BC136" s="696"/>
      <c r="BD136" s="500">
        <f t="shared" si="393"/>
        <v>0</v>
      </c>
      <c r="BE136" s="404">
        <f t="shared" si="394"/>
        <v>0</v>
      </c>
      <c r="BF136" s="422"/>
      <c r="BG136" s="696"/>
      <c r="BH136" s="500">
        <f t="shared" si="395"/>
        <v>0</v>
      </c>
      <c r="BI136" s="404">
        <f t="shared" si="396"/>
        <v>0</v>
      </c>
      <c r="BJ136" s="500">
        <f t="shared" si="397"/>
        <v>0</v>
      </c>
      <c r="BK136" s="404">
        <f t="shared" si="398"/>
        <v>0</v>
      </c>
      <c r="BL136" s="500">
        <f t="shared" si="399"/>
        <v>0</v>
      </c>
      <c r="BM136" s="404">
        <f t="shared" si="400"/>
        <v>0</v>
      </c>
      <c r="BN136" s="422">
        <v>499</v>
      </c>
      <c r="BO136" s="696">
        <v>388</v>
      </c>
      <c r="BP136" s="500">
        <f t="shared" si="401"/>
        <v>0</v>
      </c>
      <c r="BQ136" s="404">
        <f t="shared" si="402"/>
        <v>0</v>
      </c>
      <c r="BR136" s="422">
        <v>26</v>
      </c>
      <c r="BS136" s="696">
        <v>15</v>
      </c>
      <c r="BT136" s="500">
        <f t="shared" si="403"/>
        <v>0</v>
      </c>
      <c r="BU136" s="404">
        <f t="shared" si="404"/>
        <v>0</v>
      </c>
      <c r="BV136" s="422"/>
      <c r="BW136" s="696"/>
      <c r="BX136" s="500">
        <f t="shared" si="405"/>
        <v>0</v>
      </c>
      <c r="BY136" s="404">
        <f t="shared" si="406"/>
        <v>0</v>
      </c>
      <c r="BZ136" s="500">
        <f t="shared" si="407"/>
        <v>525</v>
      </c>
      <c r="CA136" s="404">
        <f t="shared" si="408"/>
        <v>403</v>
      </c>
      <c r="CB136" s="500">
        <f t="shared" si="409"/>
        <v>0</v>
      </c>
      <c r="CC136" s="404">
        <f t="shared" si="410"/>
        <v>0</v>
      </c>
      <c r="CD136" s="564">
        <v>5.9443286573146299</v>
      </c>
      <c r="CE136" s="581">
        <v>6.3582216494845367</v>
      </c>
      <c r="CF136" s="500">
        <f t="shared" si="411"/>
        <v>2966.2200000000003</v>
      </c>
      <c r="CG136" s="404">
        <f t="shared" si="412"/>
        <v>2466.9900000000002</v>
      </c>
      <c r="CH136" s="564">
        <v>10.76923076923077</v>
      </c>
      <c r="CI136" s="581">
        <v>9.6126666666666658</v>
      </c>
      <c r="CJ136" s="500">
        <f t="shared" si="413"/>
        <v>280</v>
      </c>
      <c r="CK136" s="404">
        <f t="shared" si="414"/>
        <v>144.19</v>
      </c>
      <c r="CL136" s="564"/>
      <c r="CM136" s="581"/>
      <c r="CN136" s="500">
        <f t="shared" si="415"/>
        <v>0</v>
      </c>
      <c r="CO136" s="404">
        <f t="shared" si="416"/>
        <v>0</v>
      </c>
      <c r="CP136" s="500">
        <f t="shared" si="417"/>
        <v>6.1832761904761906</v>
      </c>
      <c r="CQ136" s="237">
        <f t="shared" si="418"/>
        <v>6.4793548387096784</v>
      </c>
      <c r="CR136" s="500">
        <f t="shared" si="419"/>
        <v>3246.2200000000003</v>
      </c>
      <c r="CS136" s="404">
        <f t="shared" si="420"/>
        <v>2611.1800000000003</v>
      </c>
      <c r="CT136" s="565"/>
      <c r="CU136" s="581"/>
      <c r="CV136" s="500">
        <f t="shared" si="421"/>
        <v>0</v>
      </c>
      <c r="CW136" s="404">
        <f t="shared" si="422"/>
        <v>0</v>
      </c>
      <c r="CX136" s="565"/>
      <c r="CY136" s="581"/>
      <c r="CZ136" s="500">
        <f t="shared" si="423"/>
        <v>0</v>
      </c>
      <c r="DA136" s="404">
        <f t="shared" si="424"/>
        <v>0</v>
      </c>
      <c r="DB136" s="565"/>
      <c r="DC136" s="581"/>
      <c r="DD136" s="500">
        <f t="shared" si="425"/>
        <v>0</v>
      </c>
      <c r="DE136" s="404">
        <f t="shared" si="426"/>
        <v>0</v>
      </c>
      <c r="DF136" s="500">
        <f t="shared" si="427"/>
        <v>0</v>
      </c>
      <c r="DG136" s="404">
        <f t="shared" si="428"/>
        <v>0</v>
      </c>
      <c r="DH136" s="500">
        <f t="shared" si="429"/>
        <v>0</v>
      </c>
      <c r="DI136" s="404">
        <f t="shared" si="430"/>
        <v>0</v>
      </c>
      <c r="DJ136" s="500">
        <f t="shared" si="431"/>
        <v>578</v>
      </c>
      <c r="DK136" s="404">
        <f t="shared" si="432"/>
        <v>501</v>
      </c>
      <c r="DL136" s="500">
        <f t="shared" si="433"/>
        <v>0</v>
      </c>
      <c r="DM136" s="404">
        <f t="shared" si="434"/>
        <v>0</v>
      </c>
      <c r="DN136" s="236">
        <f t="shared" si="435"/>
        <v>6.0477508650519036</v>
      </c>
      <c r="DO136" s="237">
        <f t="shared" si="436"/>
        <v>6.0383033932135737</v>
      </c>
      <c r="DP136" s="500">
        <f t="shared" si="437"/>
        <v>3495.6000000000004</v>
      </c>
      <c r="DQ136" s="404">
        <f t="shared" si="438"/>
        <v>3025.1900000000005</v>
      </c>
      <c r="DR136" s="500">
        <f t="shared" si="439"/>
        <v>0</v>
      </c>
      <c r="DS136" s="404">
        <f t="shared" si="440"/>
        <v>0</v>
      </c>
      <c r="DT136" s="500">
        <f t="shared" si="441"/>
        <v>0</v>
      </c>
      <c r="DU136" s="404">
        <f t="shared" si="442"/>
        <v>0</v>
      </c>
      <c r="DV136" s="565">
        <v>672</v>
      </c>
      <c r="DW136" s="582">
        <v>609</v>
      </c>
      <c r="DX136" s="500">
        <f t="shared" si="443"/>
        <v>0</v>
      </c>
      <c r="DY136" s="404">
        <f t="shared" si="444"/>
        <v>0</v>
      </c>
      <c r="DZ136" s="565">
        <v>135</v>
      </c>
      <c r="EA136" s="582">
        <v>116</v>
      </c>
      <c r="EB136" s="500">
        <f t="shared" si="445"/>
        <v>0</v>
      </c>
      <c r="EC136" s="404">
        <f t="shared" si="446"/>
        <v>0</v>
      </c>
      <c r="ED136" s="565">
        <v>1</v>
      </c>
      <c r="EE136" s="582">
        <v>0</v>
      </c>
      <c r="EF136" s="500">
        <f t="shared" si="447"/>
        <v>0</v>
      </c>
      <c r="EG136" s="404">
        <f t="shared" si="448"/>
        <v>0</v>
      </c>
      <c r="EH136" s="500">
        <f t="shared" si="449"/>
        <v>808</v>
      </c>
      <c r="EI136" s="404">
        <f t="shared" si="450"/>
        <v>725</v>
      </c>
      <c r="EJ136" s="500">
        <f t="shared" si="451"/>
        <v>0</v>
      </c>
      <c r="EK136" s="404">
        <f t="shared" si="452"/>
        <v>0</v>
      </c>
      <c r="EL136" s="564">
        <v>3.7733630952380954</v>
      </c>
      <c r="EM136" s="583">
        <v>3.5923316912972085</v>
      </c>
      <c r="EN136" s="500">
        <f t="shared" si="453"/>
        <v>2535.7000000000003</v>
      </c>
      <c r="EO136" s="404">
        <f t="shared" si="454"/>
        <v>2187.73</v>
      </c>
      <c r="EP136" s="564">
        <v>5.3781481481481475</v>
      </c>
      <c r="EQ136" s="583">
        <v>5.7370689655172438</v>
      </c>
      <c r="ER136" s="500">
        <f t="shared" si="455"/>
        <v>726.05</v>
      </c>
      <c r="ES136" s="404">
        <f t="shared" si="456"/>
        <v>665.50000000000023</v>
      </c>
      <c r="ET136" s="564"/>
      <c r="EU136" s="583"/>
      <c r="EV136" s="500">
        <f t="shared" si="457"/>
        <v>0</v>
      </c>
      <c r="EW136" s="404">
        <f t="shared" si="458"/>
        <v>0</v>
      </c>
      <c r="EX136" s="236">
        <f t="shared" si="459"/>
        <v>4.0368193069306928</v>
      </c>
      <c r="EY136" s="237">
        <f t="shared" si="460"/>
        <v>3.9354896551724146</v>
      </c>
      <c r="EZ136" s="500">
        <f t="shared" si="461"/>
        <v>3261.75</v>
      </c>
      <c r="FA136" s="404">
        <f t="shared" si="462"/>
        <v>2853.2300000000005</v>
      </c>
      <c r="FB136" s="565"/>
      <c r="FC136" s="583"/>
      <c r="FD136" s="500">
        <f t="shared" si="463"/>
        <v>0</v>
      </c>
      <c r="FE136" s="404">
        <f t="shared" si="464"/>
        <v>0</v>
      </c>
      <c r="FF136" s="565"/>
      <c r="FG136" s="583"/>
      <c r="FH136" s="500">
        <f t="shared" si="465"/>
        <v>0</v>
      </c>
      <c r="FI136" s="404">
        <f t="shared" si="466"/>
        <v>0</v>
      </c>
      <c r="FJ136" s="565"/>
      <c r="FK136" s="583"/>
      <c r="FL136" s="500">
        <f t="shared" si="467"/>
        <v>0</v>
      </c>
      <c r="FM136" s="404">
        <f t="shared" si="468"/>
        <v>0</v>
      </c>
      <c r="FN136" s="500">
        <f t="shared" si="469"/>
        <v>0</v>
      </c>
      <c r="FO136" s="404">
        <f t="shared" si="470"/>
        <v>0</v>
      </c>
      <c r="FP136" s="500">
        <f t="shared" si="471"/>
        <v>0</v>
      </c>
      <c r="FQ136" s="404">
        <f t="shared" si="472"/>
        <v>0</v>
      </c>
      <c r="FR136" s="565"/>
      <c r="FS136" s="423"/>
      <c r="FT136" s="500">
        <f t="shared" si="473"/>
        <v>0</v>
      </c>
      <c r="FU136" s="404">
        <f t="shared" si="474"/>
        <v>0</v>
      </c>
      <c r="FV136" s="564"/>
      <c r="FW136" s="584"/>
      <c r="FX136" s="500">
        <f t="shared" si="475"/>
        <v>0</v>
      </c>
      <c r="FY136" s="404">
        <f t="shared" si="476"/>
        <v>0</v>
      </c>
      <c r="FZ136" s="564"/>
      <c r="GA136" s="584"/>
      <c r="GB136" s="500">
        <f t="shared" si="477"/>
        <v>0</v>
      </c>
      <c r="GC136" s="404">
        <f t="shared" si="478"/>
        <v>0</v>
      </c>
      <c r="GD136" s="510">
        <f t="shared" si="479"/>
        <v>1223</v>
      </c>
      <c r="GE136" s="404">
        <f t="shared" si="480"/>
        <v>1095</v>
      </c>
      <c r="GF136" s="500">
        <f t="shared" si="481"/>
        <v>0</v>
      </c>
      <c r="GG136" s="404">
        <f t="shared" si="482"/>
        <v>0</v>
      </c>
      <c r="GH136" s="500">
        <f t="shared" si="483"/>
        <v>5735.9600000000009</v>
      </c>
      <c r="GI136" s="404">
        <f t="shared" si="484"/>
        <v>5068.7300000000005</v>
      </c>
      <c r="GJ136" s="500" t="str">
        <f t="shared" si="485"/>
        <v/>
      </c>
      <c r="GK136" s="404" t="str">
        <f t="shared" si="486"/>
        <v/>
      </c>
      <c r="GL136" s="510">
        <f t="shared" si="487"/>
        <v>162</v>
      </c>
      <c r="GM136" s="404">
        <f t="shared" si="488"/>
        <v>131</v>
      </c>
      <c r="GN136" s="500">
        <f t="shared" si="489"/>
        <v>0</v>
      </c>
      <c r="GO136" s="404">
        <f t="shared" si="490"/>
        <v>0</v>
      </c>
      <c r="GP136" s="500">
        <f t="shared" si="491"/>
        <v>1021.3899999999999</v>
      </c>
      <c r="GQ136" s="404">
        <f t="shared" si="492"/>
        <v>809.69000000000028</v>
      </c>
      <c r="GR136" s="500">
        <f t="shared" si="493"/>
        <v>0</v>
      </c>
      <c r="GS136" s="404">
        <f t="shared" si="494"/>
        <v>0</v>
      </c>
      <c r="GT136" s="510">
        <f t="shared" si="495"/>
        <v>1385</v>
      </c>
      <c r="GU136" s="404">
        <f t="shared" si="496"/>
        <v>1226</v>
      </c>
      <c r="GV136" s="500">
        <f t="shared" si="497"/>
        <v>0</v>
      </c>
      <c r="GW136" s="404">
        <f t="shared" si="498"/>
        <v>0</v>
      </c>
      <c r="GX136" s="500">
        <f t="shared" si="499"/>
        <v>6757.35</v>
      </c>
      <c r="GY136" s="404">
        <f t="shared" si="500"/>
        <v>5878.420000000001</v>
      </c>
      <c r="GZ136" s="500" t="str">
        <f t="shared" si="501"/>
        <v/>
      </c>
      <c r="HA136" s="404" t="str">
        <f t="shared" si="502"/>
        <v/>
      </c>
      <c r="HB136" s="510">
        <f t="shared" si="503"/>
        <v>1</v>
      </c>
      <c r="HC136" s="404">
        <f t="shared" si="504"/>
        <v>0</v>
      </c>
      <c r="HD136" s="500">
        <f t="shared" si="505"/>
        <v>0</v>
      </c>
      <c r="HE136" s="404">
        <f t="shared" si="506"/>
        <v>0</v>
      </c>
      <c r="HF136" s="500">
        <f t="shared" si="507"/>
        <v>0</v>
      </c>
      <c r="HG136" s="404" t="str">
        <f t="shared" si="508"/>
        <v/>
      </c>
      <c r="HH136" s="500" t="str">
        <f t="shared" si="509"/>
        <v/>
      </c>
      <c r="HI136" s="404" t="str">
        <f t="shared" si="510"/>
        <v/>
      </c>
      <c r="HJ136" s="510">
        <f t="shared" si="511"/>
        <v>6757.35</v>
      </c>
      <c r="HK136" s="404">
        <f t="shared" si="512"/>
        <v>5878.420000000001</v>
      </c>
      <c r="HL136" s="500" t="str">
        <f t="shared" si="513"/>
        <v/>
      </c>
      <c r="HM136" s="404" t="str">
        <f t="shared" si="514"/>
        <v/>
      </c>
    </row>
    <row r="137" spans="1:221">
      <c r="A137" s="691" t="s">
        <v>45</v>
      </c>
      <c r="B137" s="692" t="s">
        <v>971</v>
      </c>
      <c r="C137" s="693"/>
      <c r="D137" s="694">
        <v>160612</v>
      </c>
      <c r="E137" s="695">
        <v>3</v>
      </c>
      <c r="F137" s="422">
        <v>1976</v>
      </c>
      <c r="G137" s="696">
        <v>1933</v>
      </c>
      <c r="H137" s="422">
        <v>17</v>
      </c>
      <c r="I137" s="696">
        <v>9</v>
      </c>
      <c r="J137" s="500">
        <f t="shared" ref="J137:J200" si="515">F137-H137</f>
        <v>1959</v>
      </c>
      <c r="K137" s="404">
        <f t="shared" ref="K137:K200" si="516">G137-I137</f>
        <v>1924</v>
      </c>
      <c r="L137" s="422">
        <v>120</v>
      </c>
      <c r="M137" s="696">
        <v>120</v>
      </c>
      <c r="N137" s="500">
        <f t="shared" ref="N137:N200" si="517">+R137+V137+Z137+BN137+BR137+BV137+DV137+DZ137+ED137+FR137</f>
        <v>1959</v>
      </c>
      <c r="O137" s="404">
        <f t="shared" ref="O137:O200" si="518">+S137+W137+AA137+BO137+BS137+BW137+DW137+EA137+EE137+FS137</f>
        <v>1924</v>
      </c>
      <c r="P137" s="500">
        <f t="shared" ref="P137:P200" si="519">+T137+X137+AB137+BP137+BT137+BX137+DX137+EB137+EF137+FT137</f>
        <v>0</v>
      </c>
      <c r="Q137" s="404">
        <f t="shared" ref="Q137:Q200" si="520">+U137+Y137+AC137+BQ137+BU137+BY137+DY137+EC137+EG137+FU137</f>
        <v>0</v>
      </c>
      <c r="R137" s="422">
        <v>285</v>
      </c>
      <c r="S137" s="696">
        <v>358</v>
      </c>
      <c r="T137" s="500">
        <f t="shared" ref="T137:T200" si="521">IF(AX137&gt;0,R137,)</f>
        <v>0</v>
      </c>
      <c r="U137" s="404">
        <f t="shared" ref="U137:U200" si="522">IF(AY137&gt;0,S137,)</f>
        <v>0</v>
      </c>
      <c r="V137" s="422">
        <v>5</v>
      </c>
      <c r="W137" s="696">
        <v>6</v>
      </c>
      <c r="X137" s="500">
        <f t="shared" ref="X137:X200" si="523">IF(BB137&gt;0,V137,)</f>
        <v>0</v>
      </c>
      <c r="Y137" s="404">
        <f t="shared" ref="Y137:Y200" si="524">IF(BC137&gt;0,W137,)</f>
        <v>0</v>
      </c>
      <c r="Z137" s="422"/>
      <c r="AA137" s="696"/>
      <c r="AB137" s="500">
        <f t="shared" ref="AB137:AB200" si="525">IF(BF137&gt;0,Z137,)</f>
        <v>0</v>
      </c>
      <c r="AC137" s="404">
        <f t="shared" ref="AC137:AC200" si="526">IF(BG137&gt;0,AA137,)</f>
        <v>0</v>
      </c>
      <c r="AD137" s="500">
        <f t="shared" ref="AD137:AD200" si="527">R137+V137+Z137</f>
        <v>290</v>
      </c>
      <c r="AE137" s="404">
        <f t="shared" ref="AE137:AE200" si="528">S137+W137+AA137</f>
        <v>364</v>
      </c>
      <c r="AF137" s="500">
        <f t="shared" ref="AF137:AF200" si="529">IF(BJ137&gt;0,AD137,)</f>
        <v>0</v>
      </c>
      <c r="AG137" s="404">
        <f t="shared" ref="AG137:AG200" si="530">IF(BK137&gt;0,AE137,)</f>
        <v>0</v>
      </c>
      <c r="AH137" s="564">
        <v>4.3336842105263154</v>
      </c>
      <c r="AI137" s="580">
        <v>4.2881284916201112</v>
      </c>
      <c r="AJ137" s="500">
        <f t="shared" ref="AJ137:AJ200" si="531">IF(R137&gt;0,(R137*AH137),)</f>
        <v>1235.0999999999999</v>
      </c>
      <c r="AK137" s="404">
        <f t="shared" ref="AK137:AK200" si="532">IF(S137&gt;0,(S137*AI137),)</f>
        <v>1535.1499999999999</v>
      </c>
      <c r="AL137" s="564">
        <v>4.93</v>
      </c>
      <c r="AM137" s="580">
        <v>5.1033333333333326</v>
      </c>
      <c r="AN137" s="500">
        <f t="shared" ref="AN137:AN200" si="533">IF(V137&gt;0,(V137*AL137),)</f>
        <v>24.65</v>
      </c>
      <c r="AO137" s="404">
        <f t="shared" ref="AO137:AO200" si="534">IF(W137&gt;0,(W137*AM137),)</f>
        <v>30.619999999999997</v>
      </c>
      <c r="AP137" s="564"/>
      <c r="AQ137" s="580"/>
      <c r="AR137" s="500">
        <f t="shared" ref="AR137:AR200" si="535">IF(Z137&gt;0,(Z137*AP137),)</f>
        <v>0</v>
      </c>
      <c r="AS137" s="404">
        <f t="shared" ref="AS137:AS200" si="536">IF(AA137&gt;0,(AA137*AQ137),)</f>
        <v>0</v>
      </c>
      <c r="AT137" s="236">
        <f t="shared" ref="AT137:AT200" si="537">IF(AD137&gt;0,((AJ137+AN137+AR137)/AD137),)</f>
        <v>4.3439655172413794</v>
      </c>
      <c r="AU137" s="237">
        <f t="shared" ref="AU137:AU200" si="538">IF(AE137&gt;0,((AK137+AO137+AS137)/AE137),)</f>
        <v>4.3015659340659331</v>
      </c>
      <c r="AV137" s="500">
        <f t="shared" ref="AV137:AV200" si="539">IF(AD137&gt;0,(AD137*AT137),)</f>
        <v>1259.75</v>
      </c>
      <c r="AW137" s="404">
        <f t="shared" ref="AW137:AW200" si="540">IF(AE137&gt;0,(AE137*AU137),)</f>
        <v>1565.7699999999998</v>
      </c>
      <c r="AX137" s="422"/>
      <c r="AY137" s="696"/>
      <c r="AZ137" s="500">
        <f t="shared" ref="AZ137:AZ200" si="541">IF(T137&gt;0,(T137*AX137),)</f>
        <v>0</v>
      </c>
      <c r="BA137" s="404">
        <f t="shared" ref="BA137:BA200" si="542">IF(U137&gt;0,(U137*AY137),)</f>
        <v>0</v>
      </c>
      <c r="BB137" s="422"/>
      <c r="BC137" s="696"/>
      <c r="BD137" s="500">
        <f t="shared" ref="BD137:BD200" si="543">IF(X137&gt;0,(X137*BB137),)</f>
        <v>0</v>
      </c>
      <c r="BE137" s="404">
        <f t="shared" ref="BE137:BE200" si="544">IF(Y137&gt;0,(Y137*BC137),)</f>
        <v>0</v>
      </c>
      <c r="BF137" s="422"/>
      <c r="BG137" s="696"/>
      <c r="BH137" s="500">
        <f t="shared" ref="BH137:BH200" si="545">IF(AB137&gt;0,(AB137*BF137),)</f>
        <v>0</v>
      </c>
      <c r="BI137" s="404">
        <f t="shared" ref="BI137:BI200" si="546">IF(AC137&gt;0,(AC137*BG137),)</f>
        <v>0</v>
      </c>
      <c r="BJ137" s="500">
        <f t="shared" ref="BJ137:BJ200" si="547">IF((AZ137+BD137+BH137)&gt;0,((AZ137+BD137+BH137)/AD137),)</f>
        <v>0</v>
      </c>
      <c r="BK137" s="404">
        <f t="shared" ref="BK137:BK200" si="548">IF((BA137+BE137+BI137)&gt;0,((BA137+BE137+BI137)/AE137),)</f>
        <v>0</v>
      </c>
      <c r="BL137" s="500">
        <f t="shared" ref="BL137:BL200" si="549">IF(AF137&gt;0,(AD137*BJ137),)</f>
        <v>0</v>
      </c>
      <c r="BM137" s="404">
        <f t="shared" ref="BM137:BM200" si="550">IF(AG137&gt;0,(AE137*BK137),)</f>
        <v>0</v>
      </c>
      <c r="BN137" s="422">
        <v>991</v>
      </c>
      <c r="BO137" s="696">
        <v>869</v>
      </c>
      <c r="BP137" s="500">
        <f t="shared" ref="BP137:BP200" si="551">IF(CT137&gt;0,BN137,)</f>
        <v>0</v>
      </c>
      <c r="BQ137" s="404">
        <f t="shared" ref="BQ137:BQ200" si="552">IF(CU137&gt;0,BO137,)</f>
        <v>0</v>
      </c>
      <c r="BR137" s="422">
        <v>61</v>
      </c>
      <c r="BS137" s="696">
        <v>33</v>
      </c>
      <c r="BT137" s="500">
        <f t="shared" ref="BT137:BT200" si="553">IF(CX137&gt;0,BR137,)</f>
        <v>0</v>
      </c>
      <c r="BU137" s="404">
        <f t="shared" ref="BU137:BU200" si="554">IF(CY137&gt;0,BS137,)</f>
        <v>0</v>
      </c>
      <c r="BV137" s="422"/>
      <c r="BW137" s="696"/>
      <c r="BX137" s="500">
        <f t="shared" ref="BX137:BX200" si="555">IF(DB137&gt;0,BV137,)</f>
        <v>0</v>
      </c>
      <c r="BY137" s="404">
        <f t="shared" ref="BY137:BY200" si="556">IF(DC137&gt;0,BW137,)</f>
        <v>0</v>
      </c>
      <c r="BZ137" s="500">
        <f t="shared" ref="BZ137:BZ200" si="557">BN137+BR137+BV137</f>
        <v>1052</v>
      </c>
      <c r="CA137" s="404">
        <f t="shared" ref="CA137:CA200" si="558">BO137+BS137+BW137</f>
        <v>902</v>
      </c>
      <c r="CB137" s="500">
        <f t="shared" ref="CB137:CB200" si="559">IF(DF137&gt;0,BZ137,)</f>
        <v>0</v>
      </c>
      <c r="CC137" s="404">
        <f t="shared" ref="CC137:CC200" si="560">IF(DG137&gt;0,CA137,)</f>
        <v>0</v>
      </c>
      <c r="CD137" s="564">
        <v>5.7376084762865798</v>
      </c>
      <c r="CE137" s="581">
        <v>5.8342692750287668</v>
      </c>
      <c r="CF137" s="500">
        <f t="shared" ref="CF137:CF200" si="561">IF(BN137&gt;0,(BN137*CD137),)</f>
        <v>5685.97</v>
      </c>
      <c r="CG137" s="404">
        <f t="shared" ref="CG137:CG200" si="562">IF(BO137&gt;0,(BO137*CE137),)</f>
        <v>5069.9799999999987</v>
      </c>
      <c r="CH137" s="564">
        <v>7.1711475409836059</v>
      </c>
      <c r="CI137" s="581">
        <v>8.6884848484848494</v>
      </c>
      <c r="CJ137" s="500">
        <f t="shared" ref="CJ137:CJ200" si="563">IF(BR137&gt;0,(BR137*CH137),)</f>
        <v>437.43999999999994</v>
      </c>
      <c r="CK137" s="404">
        <f t="shared" ref="CK137:CK200" si="564">IF(BS137&gt;0,(BS137*CI137),)</f>
        <v>286.72000000000003</v>
      </c>
      <c r="CL137" s="564"/>
      <c r="CM137" s="581"/>
      <c r="CN137" s="500">
        <f t="shared" ref="CN137:CN200" si="565">IF(BV137&gt;0,(BV137*CL137),)</f>
        <v>0</v>
      </c>
      <c r="CO137" s="404">
        <f t="shared" ref="CO137:CO200" si="566">IF(BW137&gt;0,(BW137*CM137),)</f>
        <v>0</v>
      </c>
      <c r="CP137" s="500">
        <f t="shared" ref="CP137:CP200" si="567">IF(BZ137&gt;0,((CF137+CJ137+CN137)/BZ137),)</f>
        <v>5.8207319391634984</v>
      </c>
      <c r="CQ137" s="237">
        <f t="shared" ref="CQ137:CQ200" si="568">IF(CA137&gt;0,((CG137+CK137+CO137)/CA137),)</f>
        <v>5.9386917960088681</v>
      </c>
      <c r="CR137" s="500">
        <f t="shared" ref="CR137:CR200" si="569">IF(BZ137&gt;0,(BZ137*CP137),)</f>
        <v>6123.4100000000008</v>
      </c>
      <c r="CS137" s="404">
        <f t="shared" ref="CS137:CS200" si="570">IF(CA137&gt;0,(CA137*CQ137),)</f>
        <v>5356.6999999999989</v>
      </c>
      <c r="CT137" s="565"/>
      <c r="CU137" s="581"/>
      <c r="CV137" s="500">
        <f t="shared" ref="CV137:CV200" si="571">IF(BP137&gt;0,(BP137*CT137),)</f>
        <v>0</v>
      </c>
      <c r="CW137" s="404">
        <f t="shared" ref="CW137:CW200" si="572">IF(BQ137&gt;0,(BQ137*CU137),)</f>
        <v>0</v>
      </c>
      <c r="CX137" s="565"/>
      <c r="CY137" s="581"/>
      <c r="CZ137" s="500">
        <f t="shared" ref="CZ137:CZ200" si="573">IF(BT137&gt;0,(BT137*CX137),)</f>
        <v>0</v>
      </c>
      <c r="DA137" s="404">
        <f t="shared" ref="DA137:DA200" si="574">IF(BU137&gt;0,(BU137*CY137),)</f>
        <v>0</v>
      </c>
      <c r="DB137" s="565"/>
      <c r="DC137" s="581"/>
      <c r="DD137" s="500">
        <f t="shared" ref="DD137:DD200" si="575">IF(BX137&gt;0,(BX137*DB137),)</f>
        <v>0</v>
      </c>
      <c r="DE137" s="404">
        <f t="shared" ref="DE137:DE200" si="576">IF(BY137&gt;0,(BY137*DC137),)</f>
        <v>0</v>
      </c>
      <c r="DF137" s="500">
        <f t="shared" ref="DF137:DF200" si="577">IF((CV137+CZ137+DD137)&gt;0,((CV137+CZ137+DD137)/BZ137),)</f>
        <v>0</v>
      </c>
      <c r="DG137" s="404">
        <f t="shared" ref="DG137:DG200" si="578">IF((CW137+DA137+DE137)&gt;0,((CW137+DA137+DE137)/CA137),)</f>
        <v>0</v>
      </c>
      <c r="DH137" s="500">
        <f t="shared" ref="DH137:DH200" si="579">IF(CB137&gt;0,(BZ137*DF137),)</f>
        <v>0</v>
      </c>
      <c r="DI137" s="404">
        <f t="shared" ref="DI137:DI200" si="580">IF(CC137&gt;0,(CA137*DG137),)</f>
        <v>0</v>
      </c>
      <c r="DJ137" s="500">
        <f t="shared" ref="DJ137:DJ200" si="581">AD137+BZ137</f>
        <v>1342</v>
      </c>
      <c r="DK137" s="404">
        <f t="shared" ref="DK137:DK200" si="582">AE137+CA137</f>
        <v>1266</v>
      </c>
      <c r="DL137" s="500">
        <f t="shared" ref="DL137:DL200" si="583">AF137+CB137</f>
        <v>0</v>
      </c>
      <c r="DM137" s="404">
        <f t="shared" ref="DM137:DM200" si="584">AG137+CC137</f>
        <v>0</v>
      </c>
      <c r="DN137" s="236">
        <f t="shared" ref="DN137:DN200" si="585">IF(DJ137&gt;0,((AD137*AT137)+(BZ137*CP137))/DJ137,)</f>
        <v>5.501609538002981</v>
      </c>
      <c r="DO137" s="237">
        <f t="shared" ref="DO137:DO200" si="586">IF(DK137&gt;0,((AE137*AU137)+(CA137*CQ137))/DK137,)</f>
        <v>5.46798578199052</v>
      </c>
      <c r="DP137" s="500">
        <f t="shared" ref="DP137:DP200" si="587">IF(DJ137&gt;0,(DJ137*DN137),)</f>
        <v>7383.1600000000008</v>
      </c>
      <c r="DQ137" s="404">
        <f t="shared" ref="DQ137:DQ200" si="588">IF(DK137&gt;0,(DK137*DO137),)</f>
        <v>6922.4699999999984</v>
      </c>
      <c r="DR137" s="500">
        <f t="shared" ref="DR137:DR200" si="589">IF(DL137&gt;0,((AF137*BJ137)+(CB137*DF137))/DL137,)</f>
        <v>0</v>
      </c>
      <c r="DS137" s="404">
        <f t="shared" ref="DS137:DS200" si="590">IF(DM137&gt;0,((AG137*BK137)+(CC137*DG137))/DM137,)</f>
        <v>0</v>
      </c>
      <c r="DT137" s="500">
        <f t="shared" ref="DT137:DT200" si="591">IF(DL137&gt;0,(DL137*DR137),)</f>
        <v>0</v>
      </c>
      <c r="DU137" s="404">
        <f t="shared" ref="DU137:DU200" si="592">IF(DM137&gt;0,(DM137*DS137),)</f>
        <v>0</v>
      </c>
      <c r="DV137" s="565">
        <v>528</v>
      </c>
      <c r="DW137" s="582">
        <v>552</v>
      </c>
      <c r="DX137" s="500">
        <f t="shared" ref="DX137:DX200" si="593">IF(FB137&gt;0,DV137,)</f>
        <v>0</v>
      </c>
      <c r="DY137" s="404">
        <f t="shared" ref="DY137:DY200" si="594">IF(FC137&gt;0,DW137,)</f>
        <v>0</v>
      </c>
      <c r="DZ137" s="565">
        <v>89</v>
      </c>
      <c r="EA137" s="582">
        <v>103</v>
      </c>
      <c r="EB137" s="500">
        <f t="shared" ref="EB137:EB200" si="595">IF(FF137&gt;0,DZ137,)</f>
        <v>0</v>
      </c>
      <c r="EC137" s="404">
        <f t="shared" ref="EC137:EC200" si="596">IF(FG137&gt;0,EA137,)</f>
        <v>0</v>
      </c>
      <c r="ED137" s="565">
        <v>0</v>
      </c>
      <c r="EE137" s="582">
        <v>3</v>
      </c>
      <c r="EF137" s="500">
        <f t="shared" ref="EF137:EF200" si="597">IF(FJ137&gt;0,ED137,)</f>
        <v>0</v>
      </c>
      <c r="EG137" s="404">
        <f t="shared" ref="EG137:EG200" si="598">IF(FK137&gt;0,EE137,)</f>
        <v>0</v>
      </c>
      <c r="EH137" s="500">
        <f t="shared" ref="EH137:EH200" si="599">DV137+DZ137+ED137</f>
        <v>617</v>
      </c>
      <c r="EI137" s="404">
        <f t="shared" ref="EI137:EI200" si="600">DW137+EA137+EE137</f>
        <v>658</v>
      </c>
      <c r="EJ137" s="500">
        <f t="shared" ref="EJ137:EJ200" si="601">IF(FN137&gt;0,EH137,)</f>
        <v>0</v>
      </c>
      <c r="EK137" s="404">
        <f t="shared" ref="EK137:EK200" si="602">IF(FO137&gt;0,EI137,)</f>
        <v>0</v>
      </c>
      <c r="EL137" s="564">
        <v>3.9511931818181818</v>
      </c>
      <c r="EM137" s="583">
        <v>3.9402173913043463</v>
      </c>
      <c r="EN137" s="500">
        <f t="shared" ref="EN137:EN200" si="603">IF(DV137&gt;0,(DV137*EL137),)</f>
        <v>2086.23</v>
      </c>
      <c r="EO137" s="404">
        <f t="shared" ref="EO137:EO200" si="604">IF(DW137&gt;0,(DW137*EM137),)</f>
        <v>2174.9999999999991</v>
      </c>
      <c r="EP137" s="564">
        <v>5.7046067415730342</v>
      </c>
      <c r="EQ137" s="583">
        <v>4.9377669902912622</v>
      </c>
      <c r="ER137" s="500">
        <f t="shared" ref="ER137:ER200" si="605">IF(DZ137&gt;0,(DZ137*EP137),)</f>
        <v>507.71000000000004</v>
      </c>
      <c r="ES137" s="404">
        <f t="shared" ref="ES137:ES200" si="606">IF(EA137&gt;0,(EA137*EQ137),)</f>
        <v>508.59000000000003</v>
      </c>
      <c r="ET137" s="564"/>
      <c r="EU137" s="583"/>
      <c r="EV137" s="500">
        <f t="shared" ref="EV137:EV200" si="607">IF(ED137&gt;0,(ED137*ET137),)</f>
        <v>0</v>
      </c>
      <c r="EW137" s="404">
        <f t="shared" ref="EW137:EW200" si="608">IF(EE137&gt;0,(EE137*EU137),)</f>
        <v>0</v>
      </c>
      <c r="EX137" s="236">
        <f t="shared" ref="EX137:EX200" si="609">IF(EH137&gt;0,((EN137+ER137+EV137)/EH137),)</f>
        <v>4.2041166936790928</v>
      </c>
      <c r="EY137" s="237">
        <f t="shared" ref="EY137:EY200" si="610">IF(EI137&gt;0,((EO137+ES137+EW137)/EI137),)</f>
        <v>4.078404255319148</v>
      </c>
      <c r="EZ137" s="500">
        <f t="shared" ref="EZ137:EZ200" si="611">IF(EH137&gt;0,(EH137*EX137),)</f>
        <v>2593.94</v>
      </c>
      <c r="FA137" s="404">
        <f t="shared" ref="FA137:FA200" si="612">IF(EI137&gt;0,(EI137*EY137),)</f>
        <v>2683.5899999999992</v>
      </c>
      <c r="FB137" s="565"/>
      <c r="FC137" s="583"/>
      <c r="FD137" s="500">
        <f t="shared" ref="FD137:FD200" si="613">IF(DX137&gt;0,(DX137*FB137),)</f>
        <v>0</v>
      </c>
      <c r="FE137" s="404">
        <f t="shared" ref="FE137:FE200" si="614">IF(DY137&gt;0,(DY137*FC137),)</f>
        <v>0</v>
      </c>
      <c r="FF137" s="565"/>
      <c r="FG137" s="583"/>
      <c r="FH137" s="500">
        <f t="shared" ref="FH137:FH200" si="615">IF(EB137&gt;0,(EB137*FF137),)</f>
        <v>0</v>
      </c>
      <c r="FI137" s="404">
        <f t="shared" ref="FI137:FI200" si="616">IF(EC137&gt;0,(EC137*FG137),)</f>
        <v>0</v>
      </c>
      <c r="FJ137" s="565"/>
      <c r="FK137" s="583"/>
      <c r="FL137" s="500">
        <f t="shared" ref="FL137:FL200" si="617">IF(EF137&gt;0,(EF137*FJ137),)</f>
        <v>0</v>
      </c>
      <c r="FM137" s="404">
        <f t="shared" ref="FM137:FM200" si="618">IF(EG137&gt;0,(EG137*FK137),)</f>
        <v>0</v>
      </c>
      <c r="FN137" s="500">
        <f t="shared" ref="FN137:FN200" si="619">IF((FD137+FH137+FL137)&gt;0,((FD137+FH137+FL137)/EH137),)</f>
        <v>0</v>
      </c>
      <c r="FO137" s="404">
        <f t="shared" ref="FO137:FO200" si="620">IF((FE137+FI137+FM137)&gt;0,((FE137+FI137+FM137)/EI137),)</f>
        <v>0</v>
      </c>
      <c r="FP137" s="500">
        <f t="shared" ref="FP137:FP200" si="621">IF(EH137&gt;0,(EH137*FN137),)</f>
        <v>0</v>
      </c>
      <c r="FQ137" s="404">
        <f t="shared" ref="FQ137:FQ200" si="622">IF(EI137&gt;0,(EI137*FO137),)</f>
        <v>0</v>
      </c>
      <c r="FR137" s="565"/>
      <c r="FS137" s="423"/>
      <c r="FT137" s="500">
        <f t="shared" ref="FT137:FT200" si="623">IF(FZ137&gt;0,FR137,)</f>
        <v>0</v>
      </c>
      <c r="FU137" s="404">
        <f t="shared" ref="FU137:FU200" si="624">IF(GA137&gt;0,FS137,)</f>
        <v>0</v>
      </c>
      <c r="FV137" s="564"/>
      <c r="FW137" s="584"/>
      <c r="FX137" s="500">
        <f t="shared" ref="FX137:FX200" si="625">IF(FR137&gt;0,(FR137*FV137),)</f>
        <v>0</v>
      </c>
      <c r="FY137" s="404">
        <f t="shared" ref="FY137:FY200" si="626">IF(FS137&gt;0,(FS137*FW137),)</f>
        <v>0</v>
      </c>
      <c r="FZ137" s="564"/>
      <c r="GA137" s="584"/>
      <c r="GB137" s="500">
        <f t="shared" ref="GB137:GB200" si="627">IF(FZ137&gt;0,(FR137*FZ137),)</f>
        <v>0</v>
      </c>
      <c r="GC137" s="404">
        <f t="shared" ref="GC137:GC200" si="628">IF(GA137&gt;0,(FS137*GA137),)</f>
        <v>0</v>
      </c>
      <c r="GD137" s="510">
        <f t="shared" ref="GD137:GD200" si="629">(R137+BN137+DV137)</f>
        <v>1804</v>
      </c>
      <c r="GE137" s="404">
        <f t="shared" ref="GE137:GE200" si="630">(S137+BO137+DW137)</f>
        <v>1779</v>
      </c>
      <c r="GF137" s="500">
        <f t="shared" ref="GF137:GF200" si="631">(T137+BP137+DX137)</f>
        <v>0</v>
      </c>
      <c r="GG137" s="404">
        <f t="shared" ref="GG137:GG200" si="632">(U137+BQ137+DY137)</f>
        <v>0</v>
      </c>
      <c r="GH137" s="500">
        <f t="shared" ref="GH137:GH200" si="633">IF(GD137&gt;0,(AJ137+CF137+EN137),"")</f>
        <v>9007.2999999999993</v>
      </c>
      <c r="GI137" s="404">
        <f t="shared" ref="GI137:GI200" si="634">IF(GE137&gt;0,(AK137+CG137+EO137),"")</f>
        <v>8780.1299999999974</v>
      </c>
      <c r="GJ137" s="500" t="str">
        <f t="shared" ref="GJ137:GJ200" si="635">IF(GF137&gt;0,(AZ137+CV137+FD137),"")</f>
        <v/>
      </c>
      <c r="GK137" s="404" t="str">
        <f t="shared" ref="GK137:GK200" si="636">IF(GG137&gt;0,(BA137+CW137+FE137),"")</f>
        <v/>
      </c>
      <c r="GL137" s="510">
        <f t="shared" ref="GL137:GL200" si="637">(V137+BR137+DZ137)</f>
        <v>155</v>
      </c>
      <c r="GM137" s="404">
        <f t="shared" ref="GM137:GM200" si="638">(W137+BS137+EA137)</f>
        <v>142</v>
      </c>
      <c r="GN137" s="500">
        <f t="shared" ref="GN137:GN200" si="639">(X137+BT137+EB137)</f>
        <v>0</v>
      </c>
      <c r="GO137" s="404">
        <f t="shared" ref="GO137:GO200" si="640">(Y137+BU137+EC137)</f>
        <v>0</v>
      </c>
      <c r="GP137" s="500">
        <f t="shared" ref="GP137:GP200" si="641">IF(GL137&gt;0,AN137+CJ137+ER137,)</f>
        <v>969.8</v>
      </c>
      <c r="GQ137" s="404">
        <f t="shared" ref="GQ137:GQ200" si="642">IF(GM137&gt;0,AO137+CK137+ES137,)</f>
        <v>825.93000000000006</v>
      </c>
      <c r="GR137" s="500">
        <f t="shared" ref="GR137:GR200" si="643">IF(GN137&gt;0,BD137+CZ137+FH137,)</f>
        <v>0</v>
      </c>
      <c r="GS137" s="404">
        <f t="shared" ref="GS137:GS200" si="644">IF(GO137&gt;0,BE137+DA137+FI137,)</f>
        <v>0</v>
      </c>
      <c r="GT137" s="510">
        <f t="shared" ref="GT137:GT200" si="645">+GL137+GD137</f>
        <v>1959</v>
      </c>
      <c r="GU137" s="404">
        <f t="shared" ref="GU137:GU200" si="646">+GM137+GE137</f>
        <v>1921</v>
      </c>
      <c r="GV137" s="500">
        <f t="shared" ref="GV137:GV200" si="647">+GN137+GF137</f>
        <v>0</v>
      </c>
      <c r="GW137" s="404">
        <f t="shared" ref="GW137:GW200" si="648">+GO137+GG137</f>
        <v>0</v>
      </c>
      <c r="GX137" s="500">
        <f t="shared" ref="GX137:GX200" si="649">IF(GT137&gt;0,(GH137+GP137),"")</f>
        <v>9977.0999999999985</v>
      </c>
      <c r="GY137" s="404">
        <f t="shared" ref="GY137:GY200" si="650">IF(GU137&gt;0,(GI137+GQ137),"")</f>
        <v>9606.0599999999977</v>
      </c>
      <c r="GZ137" s="500" t="str">
        <f t="shared" ref="GZ137:GZ200" si="651">IF(GV137&gt;0,(GJ137+GR137),"")</f>
        <v/>
      </c>
      <c r="HA137" s="404" t="str">
        <f t="shared" ref="HA137:HA200" si="652">IF(GW137&gt;0,(GK137+GS137),"")</f>
        <v/>
      </c>
      <c r="HB137" s="510">
        <f t="shared" ref="HB137:HB200" si="653">(Z137+BV137+ED137)</f>
        <v>0</v>
      </c>
      <c r="HC137" s="404">
        <f t="shared" ref="HC137:HC200" si="654">(AA137+BW137+EE137)</f>
        <v>3</v>
      </c>
      <c r="HD137" s="500">
        <f t="shared" ref="HD137:HD200" si="655">(AB137+BX137+EF137)</f>
        <v>0</v>
      </c>
      <c r="HE137" s="404">
        <f t="shared" ref="HE137:HE200" si="656">(AC137+BY137+EG137)</f>
        <v>0</v>
      </c>
      <c r="HF137" s="500" t="str">
        <f t="shared" ref="HF137:HF200" si="657">IF(HB137&gt;0,(AR137+CN137+EV137),"")</f>
        <v/>
      </c>
      <c r="HG137" s="404">
        <f t="shared" ref="HG137:HG200" si="658">IF(HC137&gt;0,(AS137+CO137+EW137),"")</f>
        <v>0</v>
      </c>
      <c r="HH137" s="500" t="str">
        <f t="shared" ref="HH137:HH200" si="659">IF(HD137&gt;0,(BH137+DD137+FL137),"")</f>
        <v/>
      </c>
      <c r="HI137" s="404" t="str">
        <f t="shared" ref="HI137:HI200" si="660">IF(HE137&gt;0,(BI137+DE137+FM137),"")</f>
        <v/>
      </c>
      <c r="HJ137" s="510">
        <f t="shared" ref="HJ137:HJ200" si="661">IF((DJ137+EH137+FR137)&gt;0,(DP137+EZ137+FX137),"")</f>
        <v>9977.1</v>
      </c>
      <c r="HK137" s="404">
        <f t="shared" ref="HK137:HK200" si="662">IF((DK137+EI137+FS137)&gt;0,(DQ137+FA137+FY137),"")</f>
        <v>9606.0599999999977</v>
      </c>
      <c r="HL137" s="500" t="str">
        <f t="shared" ref="HL137:HL200" si="663">IF((DL137+EJ137+FT137)&gt;0,(DT137+FP137+GB137),"")</f>
        <v/>
      </c>
      <c r="HM137" s="404" t="str">
        <f t="shared" ref="HM137:HM200" si="664">IF((DM137+EK137+FU137)&gt;0,(DU137+FQ137+GC137),"")</f>
        <v/>
      </c>
    </row>
    <row r="138" spans="1:221">
      <c r="A138" s="691" t="s">
        <v>45</v>
      </c>
      <c r="B138" s="692" t="s">
        <v>972</v>
      </c>
      <c r="C138" s="693"/>
      <c r="D138" s="694">
        <v>160621</v>
      </c>
      <c r="E138" s="695">
        <v>3</v>
      </c>
      <c r="F138" s="422">
        <v>764</v>
      </c>
      <c r="G138" s="696">
        <v>652</v>
      </c>
      <c r="H138" s="422">
        <v>0</v>
      </c>
      <c r="I138" s="696">
        <v>0</v>
      </c>
      <c r="J138" s="500">
        <f t="shared" si="515"/>
        <v>764</v>
      </c>
      <c r="K138" s="404">
        <f t="shared" si="516"/>
        <v>652</v>
      </c>
      <c r="L138" s="422">
        <v>120</v>
      </c>
      <c r="M138" s="696">
        <v>120</v>
      </c>
      <c r="N138" s="500">
        <f t="shared" si="517"/>
        <v>764</v>
      </c>
      <c r="O138" s="404">
        <f t="shared" si="518"/>
        <v>652</v>
      </c>
      <c r="P138" s="500">
        <f t="shared" si="519"/>
        <v>0</v>
      </c>
      <c r="Q138" s="404">
        <f t="shared" si="520"/>
        <v>0</v>
      </c>
      <c r="R138" s="422">
        <v>85</v>
      </c>
      <c r="S138" s="696">
        <v>88</v>
      </c>
      <c r="T138" s="500">
        <f t="shared" si="521"/>
        <v>0</v>
      </c>
      <c r="U138" s="404">
        <f t="shared" si="522"/>
        <v>0</v>
      </c>
      <c r="V138" s="422">
        <v>0</v>
      </c>
      <c r="W138" s="696">
        <v>0</v>
      </c>
      <c r="X138" s="500">
        <f t="shared" si="523"/>
        <v>0</v>
      </c>
      <c r="Y138" s="404">
        <f t="shared" si="524"/>
        <v>0</v>
      </c>
      <c r="Z138" s="422"/>
      <c r="AA138" s="696"/>
      <c r="AB138" s="500">
        <f t="shared" si="525"/>
        <v>0</v>
      </c>
      <c r="AC138" s="404">
        <f t="shared" si="526"/>
        <v>0</v>
      </c>
      <c r="AD138" s="500">
        <f t="shared" si="527"/>
        <v>85</v>
      </c>
      <c r="AE138" s="404">
        <f t="shared" si="528"/>
        <v>88</v>
      </c>
      <c r="AF138" s="500">
        <f t="shared" si="529"/>
        <v>0</v>
      </c>
      <c r="AG138" s="404">
        <f t="shared" si="530"/>
        <v>0</v>
      </c>
      <c r="AH138" s="564">
        <v>4.6647058823529415</v>
      </c>
      <c r="AI138" s="580">
        <v>5.1713636363636359</v>
      </c>
      <c r="AJ138" s="500">
        <f t="shared" si="531"/>
        <v>396.5</v>
      </c>
      <c r="AK138" s="404">
        <f t="shared" si="532"/>
        <v>455.08</v>
      </c>
      <c r="AL138" s="564"/>
      <c r="AM138" s="580"/>
      <c r="AN138" s="500">
        <f t="shared" si="533"/>
        <v>0</v>
      </c>
      <c r="AO138" s="404">
        <f t="shared" si="534"/>
        <v>0</v>
      </c>
      <c r="AP138" s="564"/>
      <c r="AQ138" s="580"/>
      <c r="AR138" s="500">
        <f t="shared" si="535"/>
        <v>0</v>
      </c>
      <c r="AS138" s="404">
        <f t="shared" si="536"/>
        <v>0</v>
      </c>
      <c r="AT138" s="236">
        <f t="shared" si="537"/>
        <v>4.6647058823529415</v>
      </c>
      <c r="AU138" s="237">
        <f t="shared" si="538"/>
        <v>5.1713636363636359</v>
      </c>
      <c r="AV138" s="500">
        <f t="shared" si="539"/>
        <v>396.5</v>
      </c>
      <c r="AW138" s="404">
        <f t="shared" si="540"/>
        <v>455.08</v>
      </c>
      <c r="AX138" s="422"/>
      <c r="AY138" s="696"/>
      <c r="AZ138" s="500">
        <f t="shared" si="541"/>
        <v>0</v>
      </c>
      <c r="BA138" s="404">
        <f t="shared" si="542"/>
        <v>0</v>
      </c>
      <c r="BB138" s="422"/>
      <c r="BC138" s="696"/>
      <c r="BD138" s="500">
        <f t="shared" si="543"/>
        <v>0</v>
      </c>
      <c r="BE138" s="404">
        <f t="shared" si="544"/>
        <v>0</v>
      </c>
      <c r="BF138" s="422"/>
      <c r="BG138" s="696"/>
      <c r="BH138" s="500">
        <f t="shared" si="545"/>
        <v>0</v>
      </c>
      <c r="BI138" s="404">
        <f t="shared" si="546"/>
        <v>0</v>
      </c>
      <c r="BJ138" s="500">
        <f t="shared" si="547"/>
        <v>0</v>
      </c>
      <c r="BK138" s="404">
        <f t="shared" si="548"/>
        <v>0</v>
      </c>
      <c r="BL138" s="500">
        <f t="shared" si="549"/>
        <v>0</v>
      </c>
      <c r="BM138" s="404">
        <f t="shared" si="550"/>
        <v>0</v>
      </c>
      <c r="BN138" s="422">
        <v>383</v>
      </c>
      <c r="BO138" s="696">
        <v>335</v>
      </c>
      <c r="BP138" s="500">
        <f t="shared" si="551"/>
        <v>0</v>
      </c>
      <c r="BQ138" s="404">
        <f t="shared" si="552"/>
        <v>0</v>
      </c>
      <c r="BR138" s="422">
        <v>3</v>
      </c>
      <c r="BS138" s="696">
        <v>9</v>
      </c>
      <c r="BT138" s="500">
        <f t="shared" si="553"/>
        <v>0</v>
      </c>
      <c r="BU138" s="404">
        <f t="shared" si="554"/>
        <v>0</v>
      </c>
      <c r="BV138" s="422"/>
      <c r="BW138" s="696"/>
      <c r="BX138" s="500">
        <f t="shared" si="555"/>
        <v>0</v>
      </c>
      <c r="BY138" s="404">
        <f t="shared" si="556"/>
        <v>0</v>
      </c>
      <c r="BZ138" s="500">
        <f t="shared" si="557"/>
        <v>386</v>
      </c>
      <c r="CA138" s="404">
        <f t="shared" si="558"/>
        <v>344</v>
      </c>
      <c r="CB138" s="500">
        <f t="shared" si="559"/>
        <v>0</v>
      </c>
      <c r="CC138" s="404">
        <f t="shared" si="560"/>
        <v>0</v>
      </c>
      <c r="CD138" s="564">
        <v>6.4891122715404697</v>
      </c>
      <c r="CE138" s="581">
        <v>6.6068955223880597</v>
      </c>
      <c r="CF138" s="500">
        <f t="shared" si="561"/>
        <v>2485.33</v>
      </c>
      <c r="CG138" s="404">
        <f t="shared" si="562"/>
        <v>2213.31</v>
      </c>
      <c r="CH138" s="564">
        <v>7.1433333333333335</v>
      </c>
      <c r="CI138" s="581">
        <v>6.4477777777777776</v>
      </c>
      <c r="CJ138" s="500">
        <f t="shared" si="563"/>
        <v>21.43</v>
      </c>
      <c r="CK138" s="404">
        <f t="shared" si="564"/>
        <v>58.03</v>
      </c>
      <c r="CL138" s="564"/>
      <c r="CM138" s="581"/>
      <c r="CN138" s="500">
        <f t="shared" si="565"/>
        <v>0</v>
      </c>
      <c r="CO138" s="404">
        <f t="shared" si="566"/>
        <v>0</v>
      </c>
      <c r="CP138" s="500">
        <f t="shared" si="567"/>
        <v>6.4941968911917094</v>
      </c>
      <c r="CQ138" s="237">
        <f t="shared" si="568"/>
        <v>6.6027325581395351</v>
      </c>
      <c r="CR138" s="500">
        <f t="shared" si="569"/>
        <v>2506.7599999999998</v>
      </c>
      <c r="CS138" s="404">
        <f t="shared" si="570"/>
        <v>2271.34</v>
      </c>
      <c r="CT138" s="565"/>
      <c r="CU138" s="581"/>
      <c r="CV138" s="500">
        <f t="shared" si="571"/>
        <v>0</v>
      </c>
      <c r="CW138" s="404">
        <f t="shared" si="572"/>
        <v>0</v>
      </c>
      <c r="CX138" s="565"/>
      <c r="CY138" s="581"/>
      <c r="CZ138" s="500">
        <f t="shared" si="573"/>
        <v>0</v>
      </c>
      <c r="DA138" s="404">
        <f t="shared" si="574"/>
        <v>0</v>
      </c>
      <c r="DB138" s="565"/>
      <c r="DC138" s="581"/>
      <c r="DD138" s="500">
        <f t="shared" si="575"/>
        <v>0</v>
      </c>
      <c r="DE138" s="404">
        <f t="shared" si="576"/>
        <v>0</v>
      </c>
      <c r="DF138" s="500">
        <f t="shared" si="577"/>
        <v>0</v>
      </c>
      <c r="DG138" s="404">
        <f t="shared" si="578"/>
        <v>0</v>
      </c>
      <c r="DH138" s="500">
        <f t="shared" si="579"/>
        <v>0</v>
      </c>
      <c r="DI138" s="404">
        <f t="shared" si="580"/>
        <v>0</v>
      </c>
      <c r="DJ138" s="500">
        <f t="shared" si="581"/>
        <v>471</v>
      </c>
      <c r="DK138" s="404">
        <f t="shared" si="582"/>
        <v>432</v>
      </c>
      <c r="DL138" s="500">
        <f t="shared" si="583"/>
        <v>0</v>
      </c>
      <c r="DM138" s="404">
        <f t="shared" si="584"/>
        <v>0</v>
      </c>
      <c r="DN138" s="236">
        <f t="shared" si="585"/>
        <v>6.1640339702760079</v>
      </c>
      <c r="DO138" s="237">
        <f t="shared" si="586"/>
        <v>6.3111574074074079</v>
      </c>
      <c r="DP138" s="500">
        <f t="shared" si="587"/>
        <v>2903.2599999999998</v>
      </c>
      <c r="DQ138" s="404">
        <f t="shared" si="588"/>
        <v>2726.42</v>
      </c>
      <c r="DR138" s="500">
        <f t="shared" si="589"/>
        <v>0</v>
      </c>
      <c r="DS138" s="404">
        <f t="shared" si="590"/>
        <v>0</v>
      </c>
      <c r="DT138" s="500">
        <f t="shared" si="591"/>
        <v>0</v>
      </c>
      <c r="DU138" s="404">
        <f t="shared" si="592"/>
        <v>0</v>
      </c>
      <c r="DV138" s="565">
        <v>252</v>
      </c>
      <c r="DW138" s="582">
        <v>196</v>
      </c>
      <c r="DX138" s="500">
        <f t="shared" si="593"/>
        <v>0</v>
      </c>
      <c r="DY138" s="404">
        <f t="shared" si="594"/>
        <v>0</v>
      </c>
      <c r="DZ138" s="565">
        <v>41</v>
      </c>
      <c r="EA138" s="582">
        <v>24</v>
      </c>
      <c r="EB138" s="500">
        <f t="shared" si="595"/>
        <v>0</v>
      </c>
      <c r="EC138" s="404">
        <f t="shared" si="596"/>
        <v>0</v>
      </c>
      <c r="ED138" s="565">
        <v>0</v>
      </c>
      <c r="EE138" s="582">
        <v>0</v>
      </c>
      <c r="EF138" s="500">
        <f t="shared" si="597"/>
        <v>0</v>
      </c>
      <c r="EG138" s="404">
        <f t="shared" si="598"/>
        <v>0</v>
      </c>
      <c r="EH138" s="500">
        <f t="shared" si="599"/>
        <v>293</v>
      </c>
      <c r="EI138" s="404">
        <f t="shared" si="600"/>
        <v>220</v>
      </c>
      <c r="EJ138" s="500">
        <f t="shared" si="601"/>
        <v>0</v>
      </c>
      <c r="EK138" s="404">
        <f t="shared" si="602"/>
        <v>0</v>
      </c>
      <c r="EL138" s="564">
        <v>5.3620634920634913</v>
      </c>
      <c r="EM138" s="583">
        <v>5.1028061224489791</v>
      </c>
      <c r="EN138" s="500">
        <f t="shared" si="603"/>
        <v>1351.2399999999998</v>
      </c>
      <c r="EO138" s="404">
        <f t="shared" si="604"/>
        <v>1000.1499999999999</v>
      </c>
      <c r="EP138" s="564">
        <v>6.7941463414634136</v>
      </c>
      <c r="EQ138" s="583">
        <v>5.2937500000000002</v>
      </c>
      <c r="ER138" s="500">
        <f t="shared" si="605"/>
        <v>278.55999999999995</v>
      </c>
      <c r="ES138" s="404">
        <f t="shared" si="606"/>
        <v>127.05000000000001</v>
      </c>
      <c r="ET138" s="564"/>
      <c r="EU138" s="583"/>
      <c r="EV138" s="500">
        <f t="shared" si="607"/>
        <v>0</v>
      </c>
      <c r="EW138" s="404">
        <f t="shared" si="608"/>
        <v>0</v>
      </c>
      <c r="EX138" s="236">
        <f t="shared" si="609"/>
        <v>5.5624573378839584</v>
      </c>
      <c r="EY138" s="237">
        <f t="shared" si="610"/>
        <v>5.1236363636363631</v>
      </c>
      <c r="EZ138" s="500">
        <f t="shared" si="611"/>
        <v>1629.7999999999997</v>
      </c>
      <c r="FA138" s="404">
        <f t="shared" si="612"/>
        <v>1127.1999999999998</v>
      </c>
      <c r="FB138" s="565"/>
      <c r="FC138" s="583"/>
      <c r="FD138" s="500">
        <f t="shared" si="613"/>
        <v>0</v>
      </c>
      <c r="FE138" s="404">
        <f t="shared" si="614"/>
        <v>0</v>
      </c>
      <c r="FF138" s="565"/>
      <c r="FG138" s="583"/>
      <c r="FH138" s="500">
        <f t="shared" si="615"/>
        <v>0</v>
      </c>
      <c r="FI138" s="404">
        <f t="shared" si="616"/>
        <v>0</v>
      </c>
      <c r="FJ138" s="565"/>
      <c r="FK138" s="583"/>
      <c r="FL138" s="500">
        <f t="shared" si="617"/>
        <v>0</v>
      </c>
      <c r="FM138" s="404">
        <f t="shared" si="618"/>
        <v>0</v>
      </c>
      <c r="FN138" s="500">
        <f t="shared" si="619"/>
        <v>0</v>
      </c>
      <c r="FO138" s="404">
        <f t="shared" si="620"/>
        <v>0</v>
      </c>
      <c r="FP138" s="500">
        <f t="shared" si="621"/>
        <v>0</v>
      </c>
      <c r="FQ138" s="404">
        <f t="shared" si="622"/>
        <v>0</v>
      </c>
      <c r="FR138" s="565"/>
      <c r="FS138" s="423"/>
      <c r="FT138" s="500">
        <f t="shared" si="623"/>
        <v>0</v>
      </c>
      <c r="FU138" s="404">
        <f t="shared" si="624"/>
        <v>0</v>
      </c>
      <c r="FV138" s="564"/>
      <c r="FW138" s="584"/>
      <c r="FX138" s="500">
        <f t="shared" si="625"/>
        <v>0</v>
      </c>
      <c r="FY138" s="404">
        <f t="shared" si="626"/>
        <v>0</v>
      </c>
      <c r="FZ138" s="564"/>
      <c r="GA138" s="584"/>
      <c r="GB138" s="500">
        <f t="shared" si="627"/>
        <v>0</v>
      </c>
      <c r="GC138" s="404">
        <f t="shared" si="628"/>
        <v>0</v>
      </c>
      <c r="GD138" s="510">
        <f t="shared" si="629"/>
        <v>720</v>
      </c>
      <c r="GE138" s="404">
        <f t="shared" si="630"/>
        <v>619</v>
      </c>
      <c r="GF138" s="500">
        <f t="shared" si="631"/>
        <v>0</v>
      </c>
      <c r="GG138" s="404">
        <f t="shared" si="632"/>
        <v>0</v>
      </c>
      <c r="GH138" s="500">
        <f t="shared" si="633"/>
        <v>4233.07</v>
      </c>
      <c r="GI138" s="404">
        <f t="shared" si="634"/>
        <v>3668.54</v>
      </c>
      <c r="GJ138" s="500" t="str">
        <f t="shared" si="635"/>
        <v/>
      </c>
      <c r="GK138" s="404" t="str">
        <f t="shared" si="636"/>
        <v/>
      </c>
      <c r="GL138" s="510">
        <f t="shared" si="637"/>
        <v>44</v>
      </c>
      <c r="GM138" s="404">
        <f t="shared" si="638"/>
        <v>33</v>
      </c>
      <c r="GN138" s="500">
        <f t="shared" si="639"/>
        <v>0</v>
      </c>
      <c r="GO138" s="404">
        <f t="shared" si="640"/>
        <v>0</v>
      </c>
      <c r="GP138" s="500">
        <f t="shared" si="641"/>
        <v>299.98999999999995</v>
      </c>
      <c r="GQ138" s="404">
        <f t="shared" si="642"/>
        <v>185.08</v>
      </c>
      <c r="GR138" s="500">
        <f t="shared" si="643"/>
        <v>0</v>
      </c>
      <c r="GS138" s="404">
        <f t="shared" si="644"/>
        <v>0</v>
      </c>
      <c r="GT138" s="510">
        <f t="shared" si="645"/>
        <v>764</v>
      </c>
      <c r="GU138" s="404">
        <f t="shared" si="646"/>
        <v>652</v>
      </c>
      <c r="GV138" s="500">
        <f t="shared" si="647"/>
        <v>0</v>
      </c>
      <c r="GW138" s="404">
        <f t="shared" si="648"/>
        <v>0</v>
      </c>
      <c r="GX138" s="500">
        <f t="shared" si="649"/>
        <v>4533.0599999999995</v>
      </c>
      <c r="GY138" s="404">
        <f t="shared" si="650"/>
        <v>3853.62</v>
      </c>
      <c r="GZ138" s="500" t="str">
        <f t="shared" si="651"/>
        <v/>
      </c>
      <c r="HA138" s="404" t="str">
        <f t="shared" si="652"/>
        <v/>
      </c>
      <c r="HB138" s="510">
        <f t="shared" si="653"/>
        <v>0</v>
      </c>
      <c r="HC138" s="404">
        <f t="shared" si="654"/>
        <v>0</v>
      </c>
      <c r="HD138" s="500">
        <f t="shared" si="655"/>
        <v>0</v>
      </c>
      <c r="HE138" s="404">
        <f t="shared" si="656"/>
        <v>0</v>
      </c>
      <c r="HF138" s="500" t="str">
        <f t="shared" si="657"/>
        <v/>
      </c>
      <c r="HG138" s="404" t="str">
        <f t="shared" si="658"/>
        <v/>
      </c>
      <c r="HH138" s="500" t="str">
        <f t="shared" si="659"/>
        <v/>
      </c>
      <c r="HI138" s="404" t="str">
        <f t="shared" si="660"/>
        <v/>
      </c>
      <c r="HJ138" s="510">
        <f t="shared" si="661"/>
        <v>4533.0599999999995</v>
      </c>
      <c r="HK138" s="404">
        <f t="shared" si="662"/>
        <v>3853.62</v>
      </c>
      <c r="HL138" s="500" t="str">
        <f t="shared" si="663"/>
        <v/>
      </c>
      <c r="HM138" s="404" t="str">
        <f t="shared" si="664"/>
        <v/>
      </c>
    </row>
    <row r="139" spans="1:221">
      <c r="A139" s="697" t="s">
        <v>45</v>
      </c>
      <c r="B139" s="692" t="s">
        <v>973</v>
      </c>
      <c r="C139" s="693"/>
      <c r="D139" s="694">
        <v>159993</v>
      </c>
      <c r="E139" s="695">
        <v>3</v>
      </c>
      <c r="F139" s="422">
        <v>942</v>
      </c>
      <c r="G139" s="696">
        <v>1005</v>
      </c>
      <c r="H139" s="422">
        <v>2</v>
      </c>
      <c r="I139" s="696">
        <v>6</v>
      </c>
      <c r="J139" s="500">
        <f t="shared" si="515"/>
        <v>940</v>
      </c>
      <c r="K139" s="404">
        <f t="shared" si="516"/>
        <v>999</v>
      </c>
      <c r="L139" s="422">
        <v>120</v>
      </c>
      <c r="M139" s="696">
        <v>120</v>
      </c>
      <c r="N139" s="500">
        <f t="shared" si="517"/>
        <v>940</v>
      </c>
      <c r="O139" s="404">
        <f t="shared" si="518"/>
        <v>999</v>
      </c>
      <c r="P139" s="500">
        <f t="shared" si="519"/>
        <v>0</v>
      </c>
      <c r="Q139" s="404">
        <f t="shared" si="520"/>
        <v>0</v>
      </c>
      <c r="R139" s="422">
        <v>271</v>
      </c>
      <c r="S139" s="696">
        <v>233</v>
      </c>
      <c r="T139" s="500">
        <f t="shared" si="521"/>
        <v>0</v>
      </c>
      <c r="U139" s="404">
        <f t="shared" si="522"/>
        <v>0</v>
      </c>
      <c r="V139" s="422">
        <v>0</v>
      </c>
      <c r="W139" s="696">
        <v>0</v>
      </c>
      <c r="X139" s="500">
        <f t="shared" si="523"/>
        <v>0</v>
      </c>
      <c r="Y139" s="404">
        <f t="shared" si="524"/>
        <v>0</v>
      </c>
      <c r="Z139" s="422"/>
      <c r="AA139" s="696"/>
      <c r="AB139" s="500">
        <f t="shared" si="525"/>
        <v>0</v>
      </c>
      <c r="AC139" s="404">
        <f t="shared" si="526"/>
        <v>0</v>
      </c>
      <c r="AD139" s="500">
        <f t="shared" si="527"/>
        <v>271</v>
      </c>
      <c r="AE139" s="404">
        <f t="shared" si="528"/>
        <v>233</v>
      </c>
      <c r="AF139" s="500">
        <f t="shared" si="529"/>
        <v>0</v>
      </c>
      <c r="AG139" s="404">
        <f t="shared" si="530"/>
        <v>0</v>
      </c>
      <c r="AH139" s="564">
        <v>4.2914391143911441</v>
      </c>
      <c r="AI139" s="580">
        <v>4.3281115879828329</v>
      </c>
      <c r="AJ139" s="500">
        <f t="shared" si="531"/>
        <v>1162.98</v>
      </c>
      <c r="AK139" s="404">
        <f t="shared" si="532"/>
        <v>1008.45</v>
      </c>
      <c r="AL139" s="564"/>
      <c r="AM139" s="580"/>
      <c r="AN139" s="500">
        <f t="shared" si="533"/>
        <v>0</v>
      </c>
      <c r="AO139" s="404">
        <f t="shared" si="534"/>
        <v>0</v>
      </c>
      <c r="AP139" s="564"/>
      <c r="AQ139" s="580"/>
      <c r="AR139" s="500">
        <f t="shared" si="535"/>
        <v>0</v>
      </c>
      <c r="AS139" s="404">
        <f t="shared" si="536"/>
        <v>0</v>
      </c>
      <c r="AT139" s="236">
        <f t="shared" si="537"/>
        <v>4.2914391143911441</v>
      </c>
      <c r="AU139" s="237">
        <f t="shared" si="538"/>
        <v>4.3281115879828329</v>
      </c>
      <c r="AV139" s="500">
        <f t="shared" si="539"/>
        <v>1162.98</v>
      </c>
      <c r="AW139" s="404">
        <f t="shared" si="540"/>
        <v>1008.45</v>
      </c>
      <c r="AX139" s="422"/>
      <c r="AY139" s="696"/>
      <c r="AZ139" s="500">
        <f t="shared" si="541"/>
        <v>0</v>
      </c>
      <c r="BA139" s="404">
        <f t="shared" si="542"/>
        <v>0</v>
      </c>
      <c r="BB139" s="422"/>
      <c r="BC139" s="696"/>
      <c r="BD139" s="500">
        <f t="shared" si="543"/>
        <v>0</v>
      </c>
      <c r="BE139" s="404">
        <f t="shared" si="544"/>
        <v>0</v>
      </c>
      <c r="BF139" s="422"/>
      <c r="BG139" s="696"/>
      <c r="BH139" s="500">
        <f t="shared" si="545"/>
        <v>0</v>
      </c>
      <c r="BI139" s="404">
        <f t="shared" si="546"/>
        <v>0</v>
      </c>
      <c r="BJ139" s="500">
        <f t="shared" si="547"/>
        <v>0</v>
      </c>
      <c r="BK139" s="404">
        <f t="shared" si="548"/>
        <v>0</v>
      </c>
      <c r="BL139" s="500">
        <f t="shared" si="549"/>
        <v>0</v>
      </c>
      <c r="BM139" s="404">
        <f t="shared" si="550"/>
        <v>0</v>
      </c>
      <c r="BN139" s="422">
        <v>327</v>
      </c>
      <c r="BO139" s="696">
        <v>360</v>
      </c>
      <c r="BP139" s="500">
        <f t="shared" si="551"/>
        <v>0</v>
      </c>
      <c r="BQ139" s="404">
        <f t="shared" si="552"/>
        <v>0</v>
      </c>
      <c r="BR139" s="422">
        <v>10</v>
      </c>
      <c r="BS139" s="696">
        <v>6</v>
      </c>
      <c r="BT139" s="500">
        <f t="shared" si="553"/>
        <v>0</v>
      </c>
      <c r="BU139" s="404">
        <f t="shared" si="554"/>
        <v>0</v>
      </c>
      <c r="BV139" s="422"/>
      <c r="BW139" s="696"/>
      <c r="BX139" s="500">
        <f t="shared" si="555"/>
        <v>0</v>
      </c>
      <c r="BY139" s="404">
        <f t="shared" si="556"/>
        <v>0</v>
      </c>
      <c r="BZ139" s="500">
        <f t="shared" si="557"/>
        <v>337</v>
      </c>
      <c r="CA139" s="404">
        <f t="shared" si="558"/>
        <v>366</v>
      </c>
      <c r="CB139" s="500">
        <f t="shared" si="559"/>
        <v>0</v>
      </c>
      <c r="CC139" s="404">
        <f t="shared" si="560"/>
        <v>0</v>
      </c>
      <c r="CD139" s="564">
        <v>6.7907951070336399</v>
      </c>
      <c r="CE139" s="581">
        <v>6.4947500000000007</v>
      </c>
      <c r="CF139" s="500">
        <f t="shared" si="561"/>
        <v>2220.59</v>
      </c>
      <c r="CG139" s="404">
        <f t="shared" si="562"/>
        <v>2338.11</v>
      </c>
      <c r="CH139" s="564">
        <v>12.565</v>
      </c>
      <c r="CI139" s="581">
        <v>15.546666666666667</v>
      </c>
      <c r="CJ139" s="500">
        <f t="shared" si="563"/>
        <v>125.64999999999999</v>
      </c>
      <c r="CK139" s="404">
        <f t="shared" si="564"/>
        <v>93.28</v>
      </c>
      <c r="CL139" s="564"/>
      <c r="CM139" s="581"/>
      <c r="CN139" s="500">
        <f t="shared" si="565"/>
        <v>0</v>
      </c>
      <c r="CO139" s="404">
        <f t="shared" si="566"/>
        <v>0</v>
      </c>
      <c r="CP139" s="500">
        <f t="shared" si="567"/>
        <v>6.9621364985163208</v>
      </c>
      <c r="CQ139" s="237">
        <f t="shared" si="568"/>
        <v>6.6431420765027331</v>
      </c>
      <c r="CR139" s="500">
        <f t="shared" si="569"/>
        <v>2346.2400000000002</v>
      </c>
      <c r="CS139" s="404">
        <f t="shared" si="570"/>
        <v>2431.3900000000003</v>
      </c>
      <c r="CT139" s="565"/>
      <c r="CU139" s="581"/>
      <c r="CV139" s="500">
        <f t="shared" si="571"/>
        <v>0</v>
      </c>
      <c r="CW139" s="404">
        <f t="shared" si="572"/>
        <v>0</v>
      </c>
      <c r="CX139" s="565"/>
      <c r="CY139" s="581"/>
      <c r="CZ139" s="500">
        <f t="shared" si="573"/>
        <v>0</v>
      </c>
      <c r="DA139" s="404">
        <f t="shared" si="574"/>
        <v>0</v>
      </c>
      <c r="DB139" s="565"/>
      <c r="DC139" s="581"/>
      <c r="DD139" s="500">
        <f t="shared" si="575"/>
        <v>0</v>
      </c>
      <c r="DE139" s="404">
        <f t="shared" si="576"/>
        <v>0</v>
      </c>
      <c r="DF139" s="500">
        <f t="shared" si="577"/>
        <v>0</v>
      </c>
      <c r="DG139" s="404">
        <f t="shared" si="578"/>
        <v>0</v>
      </c>
      <c r="DH139" s="500">
        <f t="shared" si="579"/>
        <v>0</v>
      </c>
      <c r="DI139" s="404">
        <f t="shared" si="580"/>
        <v>0</v>
      </c>
      <c r="DJ139" s="500">
        <f t="shared" si="581"/>
        <v>608</v>
      </c>
      <c r="DK139" s="404">
        <f t="shared" si="582"/>
        <v>599</v>
      </c>
      <c r="DL139" s="500">
        <f t="shared" si="583"/>
        <v>0</v>
      </c>
      <c r="DM139" s="404">
        <f t="shared" si="584"/>
        <v>0</v>
      </c>
      <c r="DN139" s="236">
        <f t="shared" si="585"/>
        <v>5.7717434210526317</v>
      </c>
      <c r="DO139" s="237">
        <f t="shared" si="586"/>
        <v>5.7426377295492488</v>
      </c>
      <c r="DP139" s="500">
        <f t="shared" si="587"/>
        <v>3509.2200000000003</v>
      </c>
      <c r="DQ139" s="404">
        <f t="shared" si="588"/>
        <v>3439.84</v>
      </c>
      <c r="DR139" s="500">
        <f t="shared" si="589"/>
        <v>0</v>
      </c>
      <c r="DS139" s="404">
        <f t="shared" si="590"/>
        <v>0</v>
      </c>
      <c r="DT139" s="500">
        <f t="shared" si="591"/>
        <v>0</v>
      </c>
      <c r="DU139" s="404">
        <f t="shared" si="592"/>
        <v>0</v>
      </c>
      <c r="DV139" s="565">
        <v>271</v>
      </c>
      <c r="DW139" s="582">
        <v>345</v>
      </c>
      <c r="DX139" s="500">
        <f t="shared" si="593"/>
        <v>0</v>
      </c>
      <c r="DY139" s="404">
        <f t="shared" si="594"/>
        <v>0</v>
      </c>
      <c r="DZ139" s="565">
        <v>59</v>
      </c>
      <c r="EA139" s="582">
        <v>55</v>
      </c>
      <c r="EB139" s="500">
        <f t="shared" si="595"/>
        <v>0</v>
      </c>
      <c r="EC139" s="404">
        <f t="shared" si="596"/>
        <v>0</v>
      </c>
      <c r="ED139" s="565">
        <v>2</v>
      </c>
      <c r="EE139" s="582">
        <v>0</v>
      </c>
      <c r="EF139" s="500">
        <f t="shared" si="597"/>
        <v>0</v>
      </c>
      <c r="EG139" s="404">
        <f t="shared" si="598"/>
        <v>0</v>
      </c>
      <c r="EH139" s="500">
        <f t="shared" si="599"/>
        <v>332</v>
      </c>
      <c r="EI139" s="404">
        <f t="shared" si="600"/>
        <v>400</v>
      </c>
      <c r="EJ139" s="500">
        <f t="shared" si="601"/>
        <v>0</v>
      </c>
      <c r="EK139" s="404">
        <f t="shared" si="602"/>
        <v>0</v>
      </c>
      <c r="EL139" s="564">
        <v>3.7873431734317347</v>
      </c>
      <c r="EM139" s="583">
        <v>3.3952463768115946</v>
      </c>
      <c r="EN139" s="500">
        <f t="shared" si="603"/>
        <v>1026.3700000000001</v>
      </c>
      <c r="EO139" s="404">
        <f t="shared" si="604"/>
        <v>1171.3600000000001</v>
      </c>
      <c r="EP139" s="564">
        <v>4.0222033898305085</v>
      </c>
      <c r="EQ139" s="583">
        <v>4.7136363636363638</v>
      </c>
      <c r="ER139" s="500">
        <f t="shared" si="605"/>
        <v>237.31</v>
      </c>
      <c r="ES139" s="404">
        <f t="shared" si="606"/>
        <v>259.25</v>
      </c>
      <c r="ET139" s="564"/>
      <c r="EU139" s="583"/>
      <c r="EV139" s="500">
        <f t="shared" si="607"/>
        <v>0</v>
      </c>
      <c r="EW139" s="404">
        <f t="shared" si="608"/>
        <v>0</v>
      </c>
      <c r="EX139" s="236">
        <f t="shared" si="609"/>
        <v>3.806265060240964</v>
      </c>
      <c r="EY139" s="237">
        <f t="shared" si="610"/>
        <v>3.5765250000000002</v>
      </c>
      <c r="EZ139" s="500">
        <f t="shared" si="611"/>
        <v>1263.68</v>
      </c>
      <c r="FA139" s="404">
        <f t="shared" si="612"/>
        <v>1430.6100000000001</v>
      </c>
      <c r="FB139" s="565"/>
      <c r="FC139" s="583"/>
      <c r="FD139" s="500">
        <f t="shared" si="613"/>
        <v>0</v>
      </c>
      <c r="FE139" s="404">
        <f t="shared" si="614"/>
        <v>0</v>
      </c>
      <c r="FF139" s="565"/>
      <c r="FG139" s="583"/>
      <c r="FH139" s="500">
        <f t="shared" si="615"/>
        <v>0</v>
      </c>
      <c r="FI139" s="404">
        <f t="shared" si="616"/>
        <v>0</v>
      </c>
      <c r="FJ139" s="565"/>
      <c r="FK139" s="583"/>
      <c r="FL139" s="500">
        <f t="shared" si="617"/>
        <v>0</v>
      </c>
      <c r="FM139" s="404">
        <f t="shared" si="618"/>
        <v>0</v>
      </c>
      <c r="FN139" s="500">
        <f t="shared" si="619"/>
        <v>0</v>
      </c>
      <c r="FO139" s="404">
        <f t="shared" si="620"/>
        <v>0</v>
      </c>
      <c r="FP139" s="500">
        <f t="shared" si="621"/>
        <v>0</v>
      </c>
      <c r="FQ139" s="404">
        <f t="shared" si="622"/>
        <v>0</v>
      </c>
      <c r="FR139" s="565"/>
      <c r="FS139" s="423"/>
      <c r="FT139" s="500">
        <f t="shared" si="623"/>
        <v>0</v>
      </c>
      <c r="FU139" s="404">
        <f t="shared" si="624"/>
        <v>0</v>
      </c>
      <c r="FV139" s="564"/>
      <c r="FW139" s="584"/>
      <c r="FX139" s="500">
        <f t="shared" si="625"/>
        <v>0</v>
      </c>
      <c r="FY139" s="404">
        <f t="shared" si="626"/>
        <v>0</v>
      </c>
      <c r="FZ139" s="564"/>
      <c r="GA139" s="584"/>
      <c r="GB139" s="500">
        <f t="shared" si="627"/>
        <v>0</v>
      </c>
      <c r="GC139" s="404">
        <f t="shared" si="628"/>
        <v>0</v>
      </c>
      <c r="GD139" s="510">
        <f t="shared" si="629"/>
        <v>869</v>
      </c>
      <c r="GE139" s="404">
        <f t="shared" si="630"/>
        <v>938</v>
      </c>
      <c r="GF139" s="500">
        <f t="shared" si="631"/>
        <v>0</v>
      </c>
      <c r="GG139" s="404">
        <f t="shared" si="632"/>
        <v>0</v>
      </c>
      <c r="GH139" s="500">
        <f t="shared" si="633"/>
        <v>4409.9400000000005</v>
      </c>
      <c r="GI139" s="404">
        <f t="shared" si="634"/>
        <v>4517.92</v>
      </c>
      <c r="GJ139" s="500" t="str">
        <f t="shared" si="635"/>
        <v/>
      </c>
      <c r="GK139" s="404" t="str">
        <f t="shared" si="636"/>
        <v/>
      </c>
      <c r="GL139" s="510">
        <f t="shared" si="637"/>
        <v>69</v>
      </c>
      <c r="GM139" s="404">
        <f t="shared" si="638"/>
        <v>61</v>
      </c>
      <c r="GN139" s="500">
        <f t="shared" si="639"/>
        <v>0</v>
      </c>
      <c r="GO139" s="404">
        <f t="shared" si="640"/>
        <v>0</v>
      </c>
      <c r="GP139" s="500">
        <f t="shared" si="641"/>
        <v>362.96</v>
      </c>
      <c r="GQ139" s="404">
        <f t="shared" si="642"/>
        <v>352.53</v>
      </c>
      <c r="GR139" s="500">
        <f t="shared" si="643"/>
        <v>0</v>
      </c>
      <c r="GS139" s="404">
        <f t="shared" si="644"/>
        <v>0</v>
      </c>
      <c r="GT139" s="510">
        <f t="shared" si="645"/>
        <v>938</v>
      </c>
      <c r="GU139" s="404">
        <f t="shared" si="646"/>
        <v>999</v>
      </c>
      <c r="GV139" s="500">
        <f t="shared" si="647"/>
        <v>0</v>
      </c>
      <c r="GW139" s="404">
        <f t="shared" si="648"/>
        <v>0</v>
      </c>
      <c r="GX139" s="500">
        <f t="shared" si="649"/>
        <v>4772.9000000000005</v>
      </c>
      <c r="GY139" s="404">
        <f t="shared" si="650"/>
        <v>4870.45</v>
      </c>
      <c r="GZ139" s="500" t="str">
        <f t="shared" si="651"/>
        <v/>
      </c>
      <c r="HA139" s="404" t="str">
        <f t="shared" si="652"/>
        <v/>
      </c>
      <c r="HB139" s="510">
        <f t="shared" si="653"/>
        <v>2</v>
      </c>
      <c r="HC139" s="404">
        <f t="shared" si="654"/>
        <v>0</v>
      </c>
      <c r="HD139" s="500">
        <f t="shared" si="655"/>
        <v>0</v>
      </c>
      <c r="HE139" s="404">
        <f t="shared" si="656"/>
        <v>0</v>
      </c>
      <c r="HF139" s="500">
        <f t="shared" si="657"/>
        <v>0</v>
      </c>
      <c r="HG139" s="404" t="str">
        <f t="shared" si="658"/>
        <v/>
      </c>
      <c r="HH139" s="500" t="str">
        <f t="shared" si="659"/>
        <v/>
      </c>
      <c r="HI139" s="404" t="str">
        <f t="shared" si="660"/>
        <v/>
      </c>
      <c r="HJ139" s="510">
        <f t="shared" si="661"/>
        <v>4772.9000000000005</v>
      </c>
      <c r="HK139" s="404">
        <f t="shared" si="662"/>
        <v>4870.4500000000007</v>
      </c>
      <c r="HL139" s="500" t="str">
        <f t="shared" si="663"/>
        <v/>
      </c>
      <c r="HM139" s="404" t="str">
        <f t="shared" si="664"/>
        <v/>
      </c>
    </row>
    <row r="140" spans="1:221">
      <c r="A140" s="697" t="s">
        <v>45</v>
      </c>
      <c r="B140" s="692" t="s">
        <v>974</v>
      </c>
      <c r="C140" s="693"/>
      <c r="D140" s="694">
        <v>159009</v>
      </c>
      <c r="E140" s="695">
        <v>4</v>
      </c>
      <c r="F140" s="422">
        <v>697</v>
      </c>
      <c r="G140" s="696">
        <v>592</v>
      </c>
      <c r="H140" s="422">
        <v>25</v>
      </c>
      <c r="I140" s="696">
        <v>11</v>
      </c>
      <c r="J140" s="500">
        <f t="shared" si="515"/>
        <v>672</v>
      </c>
      <c r="K140" s="404">
        <f t="shared" si="516"/>
        <v>581</v>
      </c>
      <c r="L140" s="422">
        <v>120</v>
      </c>
      <c r="M140" s="696">
        <v>120</v>
      </c>
      <c r="N140" s="500">
        <f t="shared" si="517"/>
        <v>672</v>
      </c>
      <c r="O140" s="404">
        <f t="shared" si="518"/>
        <v>581</v>
      </c>
      <c r="P140" s="500">
        <f t="shared" si="519"/>
        <v>0</v>
      </c>
      <c r="Q140" s="404">
        <f t="shared" si="520"/>
        <v>0</v>
      </c>
      <c r="R140" s="422">
        <v>61</v>
      </c>
      <c r="S140" s="696">
        <v>55</v>
      </c>
      <c r="T140" s="500">
        <f t="shared" si="521"/>
        <v>0</v>
      </c>
      <c r="U140" s="404">
        <f t="shared" si="522"/>
        <v>0</v>
      </c>
      <c r="V140" s="422">
        <v>1</v>
      </c>
      <c r="W140" s="696">
        <v>1</v>
      </c>
      <c r="X140" s="500">
        <f t="shared" si="523"/>
        <v>0</v>
      </c>
      <c r="Y140" s="404">
        <f t="shared" si="524"/>
        <v>0</v>
      </c>
      <c r="Z140" s="422"/>
      <c r="AA140" s="696"/>
      <c r="AB140" s="500">
        <f t="shared" si="525"/>
        <v>0</v>
      </c>
      <c r="AC140" s="404">
        <f t="shared" si="526"/>
        <v>0</v>
      </c>
      <c r="AD140" s="500">
        <f t="shared" si="527"/>
        <v>62</v>
      </c>
      <c r="AE140" s="404">
        <f t="shared" si="528"/>
        <v>56</v>
      </c>
      <c r="AF140" s="500">
        <f t="shared" si="529"/>
        <v>0</v>
      </c>
      <c r="AG140" s="404">
        <f t="shared" si="530"/>
        <v>0</v>
      </c>
      <c r="AH140" s="564">
        <v>4.5072131147540979</v>
      </c>
      <c r="AI140" s="580">
        <v>4.4709090909090907</v>
      </c>
      <c r="AJ140" s="500">
        <f t="shared" si="531"/>
        <v>274.94</v>
      </c>
      <c r="AK140" s="404">
        <f t="shared" si="532"/>
        <v>245.89999999999998</v>
      </c>
      <c r="AL140" s="564">
        <v>4.74</v>
      </c>
      <c r="AM140" s="580">
        <v>4.74</v>
      </c>
      <c r="AN140" s="500">
        <f t="shared" si="533"/>
        <v>4.74</v>
      </c>
      <c r="AO140" s="404">
        <f t="shared" si="534"/>
        <v>4.74</v>
      </c>
      <c r="AP140" s="564"/>
      <c r="AQ140" s="580"/>
      <c r="AR140" s="500">
        <f t="shared" si="535"/>
        <v>0</v>
      </c>
      <c r="AS140" s="404">
        <f t="shared" si="536"/>
        <v>0</v>
      </c>
      <c r="AT140" s="236">
        <f t="shared" si="537"/>
        <v>4.5109677419354837</v>
      </c>
      <c r="AU140" s="237">
        <f t="shared" si="538"/>
        <v>4.4757142857142851</v>
      </c>
      <c r="AV140" s="500">
        <f t="shared" si="539"/>
        <v>279.68</v>
      </c>
      <c r="AW140" s="404">
        <f t="shared" si="540"/>
        <v>250.63999999999996</v>
      </c>
      <c r="AX140" s="422"/>
      <c r="AY140" s="696"/>
      <c r="AZ140" s="500">
        <f t="shared" si="541"/>
        <v>0</v>
      </c>
      <c r="BA140" s="404">
        <f t="shared" si="542"/>
        <v>0</v>
      </c>
      <c r="BB140" s="422"/>
      <c r="BC140" s="696"/>
      <c r="BD140" s="500">
        <f t="shared" si="543"/>
        <v>0</v>
      </c>
      <c r="BE140" s="404">
        <f t="shared" si="544"/>
        <v>0</v>
      </c>
      <c r="BF140" s="422"/>
      <c r="BG140" s="696"/>
      <c r="BH140" s="500">
        <f t="shared" si="545"/>
        <v>0</v>
      </c>
      <c r="BI140" s="404">
        <f t="shared" si="546"/>
        <v>0</v>
      </c>
      <c r="BJ140" s="500">
        <f t="shared" si="547"/>
        <v>0</v>
      </c>
      <c r="BK140" s="404">
        <f t="shared" si="548"/>
        <v>0</v>
      </c>
      <c r="BL140" s="500">
        <f t="shared" si="549"/>
        <v>0</v>
      </c>
      <c r="BM140" s="404">
        <f t="shared" si="550"/>
        <v>0</v>
      </c>
      <c r="BN140" s="422">
        <v>403</v>
      </c>
      <c r="BO140" s="696">
        <v>334</v>
      </c>
      <c r="BP140" s="500">
        <f t="shared" si="551"/>
        <v>0</v>
      </c>
      <c r="BQ140" s="404">
        <f t="shared" si="552"/>
        <v>0</v>
      </c>
      <c r="BR140" s="422">
        <v>5</v>
      </c>
      <c r="BS140" s="696">
        <v>8</v>
      </c>
      <c r="BT140" s="500">
        <f t="shared" si="553"/>
        <v>0</v>
      </c>
      <c r="BU140" s="404">
        <f t="shared" si="554"/>
        <v>0</v>
      </c>
      <c r="BV140" s="422"/>
      <c r="BW140" s="696"/>
      <c r="BX140" s="500">
        <f t="shared" si="555"/>
        <v>0</v>
      </c>
      <c r="BY140" s="404">
        <f t="shared" si="556"/>
        <v>0</v>
      </c>
      <c r="BZ140" s="500">
        <f t="shared" si="557"/>
        <v>408</v>
      </c>
      <c r="CA140" s="404">
        <f t="shared" si="558"/>
        <v>342</v>
      </c>
      <c r="CB140" s="500">
        <f t="shared" si="559"/>
        <v>0</v>
      </c>
      <c r="CC140" s="404">
        <f t="shared" si="560"/>
        <v>0</v>
      </c>
      <c r="CD140" s="564">
        <v>5.5356823821339942</v>
      </c>
      <c r="CE140" s="581">
        <v>5.5503293413173651</v>
      </c>
      <c r="CF140" s="500">
        <f t="shared" si="561"/>
        <v>2230.8799999999997</v>
      </c>
      <c r="CG140" s="404">
        <f t="shared" si="562"/>
        <v>1853.81</v>
      </c>
      <c r="CH140" s="564">
        <v>6.5060000000000002</v>
      </c>
      <c r="CI140" s="581">
        <v>8.0924999999999994</v>
      </c>
      <c r="CJ140" s="500">
        <f t="shared" si="563"/>
        <v>32.53</v>
      </c>
      <c r="CK140" s="404">
        <f t="shared" si="564"/>
        <v>64.739999999999995</v>
      </c>
      <c r="CL140" s="564"/>
      <c r="CM140" s="581"/>
      <c r="CN140" s="500">
        <f t="shared" si="565"/>
        <v>0</v>
      </c>
      <c r="CO140" s="404">
        <f t="shared" si="566"/>
        <v>0</v>
      </c>
      <c r="CP140" s="500">
        <f t="shared" si="567"/>
        <v>5.5475735294117641</v>
      </c>
      <c r="CQ140" s="237">
        <f t="shared" si="568"/>
        <v>5.609795321637427</v>
      </c>
      <c r="CR140" s="500">
        <f t="shared" si="569"/>
        <v>2263.41</v>
      </c>
      <c r="CS140" s="404">
        <f t="shared" si="570"/>
        <v>1918.55</v>
      </c>
      <c r="CT140" s="565"/>
      <c r="CU140" s="581"/>
      <c r="CV140" s="500">
        <f t="shared" si="571"/>
        <v>0</v>
      </c>
      <c r="CW140" s="404">
        <f t="shared" si="572"/>
        <v>0</v>
      </c>
      <c r="CX140" s="565"/>
      <c r="CY140" s="581"/>
      <c r="CZ140" s="500">
        <f t="shared" si="573"/>
        <v>0</v>
      </c>
      <c r="DA140" s="404">
        <f t="shared" si="574"/>
        <v>0</v>
      </c>
      <c r="DB140" s="565"/>
      <c r="DC140" s="581"/>
      <c r="DD140" s="500">
        <f t="shared" si="575"/>
        <v>0</v>
      </c>
      <c r="DE140" s="404">
        <f t="shared" si="576"/>
        <v>0</v>
      </c>
      <c r="DF140" s="500">
        <f t="shared" si="577"/>
        <v>0</v>
      </c>
      <c r="DG140" s="404">
        <f t="shared" si="578"/>
        <v>0</v>
      </c>
      <c r="DH140" s="500">
        <f t="shared" si="579"/>
        <v>0</v>
      </c>
      <c r="DI140" s="404">
        <f t="shared" si="580"/>
        <v>0</v>
      </c>
      <c r="DJ140" s="500">
        <f t="shared" si="581"/>
        <v>470</v>
      </c>
      <c r="DK140" s="404">
        <f t="shared" si="582"/>
        <v>398</v>
      </c>
      <c r="DL140" s="500">
        <f t="shared" si="583"/>
        <v>0</v>
      </c>
      <c r="DM140" s="404">
        <f t="shared" si="584"/>
        <v>0</v>
      </c>
      <c r="DN140" s="236">
        <f t="shared" si="585"/>
        <v>5.4108297872340421</v>
      </c>
      <c r="DO140" s="237">
        <f t="shared" si="586"/>
        <v>5.4502261306532667</v>
      </c>
      <c r="DP140" s="500">
        <f t="shared" si="587"/>
        <v>2543.0899999999997</v>
      </c>
      <c r="DQ140" s="404">
        <f t="shared" si="588"/>
        <v>2169.19</v>
      </c>
      <c r="DR140" s="500">
        <f t="shared" si="589"/>
        <v>0</v>
      </c>
      <c r="DS140" s="404">
        <f t="shared" si="590"/>
        <v>0</v>
      </c>
      <c r="DT140" s="500">
        <f t="shared" si="591"/>
        <v>0</v>
      </c>
      <c r="DU140" s="404">
        <f t="shared" si="592"/>
        <v>0</v>
      </c>
      <c r="DV140" s="565">
        <v>188</v>
      </c>
      <c r="DW140" s="582">
        <v>165</v>
      </c>
      <c r="DX140" s="500">
        <f t="shared" si="593"/>
        <v>0</v>
      </c>
      <c r="DY140" s="404">
        <f t="shared" si="594"/>
        <v>0</v>
      </c>
      <c r="DZ140" s="565">
        <v>13</v>
      </c>
      <c r="EA140" s="582">
        <v>14</v>
      </c>
      <c r="EB140" s="500">
        <f t="shared" si="595"/>
        <v>0</v>
      </c>
      <c r="EC140" s="404">
        <f t="shared" si="596"/>
        <v>0</v>
      </c>
      <c r="ED140" s="565">
        <v>1</v>
      </c>
      <c r="EE140" s="582">
        <v>4</v>
      </c>
      <c r="EF140" s="500">
        <f t="shared" si="597"/>
        <v>0</v>
      </c>
      <c r="EG140" s="404">
        <f t="shared" si="598"/>
        <v>0</v>
      </c>
      <c r="EH140" s="500">
        <f t="shared" si="599"/>
        <v>202</v>
      </c>
      <c r="EI140" s="404">
        <f t="shared" si="600"/>
        <v>183</v>
      </c>
      <c r="EJ140" s="500">
        <f t="shared" si="601"/>
        <v>0</v>
      </c>
      <c r="EK140" s="404">
        <f t="shared" si="602"/>
        <v>0</v>
      </c>
      <c r="EL140" s="564">
        <v>3.7401595744680858</v>
      </c>
      <c r="EM140" s="583">
        <v>3.8833333333333342</v>
      </c>
      <c r="EN140" s="500">
        <f t="shared" si="603"/>
        <v>703.15000000000009</v>
      </c>
      <c r="EO140" s="404">
        <f t="shared" si="604"/>
        <v>640.75000000000011</v>
      </c>
      <c r="EP140" s="564">
        <v>3.525384615384616</v>
      </c>
      <c r="EQ140" s="583">
        <v>6.2592857142857152</v>
      </c>
      <c r="ER140" s="500">
        <f t="shared" si="605"/>
        <v>45.830000000000005</v>
      </c>
      <c r="ES140" s="404">
        <f t="shared" si="606"/>
        <v>87.63000000000001</v>
      </c>
      <c r="ET140" s="564"/>
      <c r="EU140" s="583"/>
      <c r="EV140" s="500">
        <f t="shared" si="607"/>
        <v>0</v>
      </c>
      <c r="EW140" s="404">
        <f t="shared" si="608"/>
        <v>0</v>
      </c>
      <c r="EX140" s="236">
        <f t="shared" si="609"/>
        <v>3.7078217821782187</v>
      </c>
      <c r="EY140" s="237">
        <f t="shared" si="610"/>
        <v>3.9802185792349731</v>
      </c>
      <c r="EZ140" s="500">
        <f t="shared" si="611"/>
        <v>748.98000000000013</v>
      </c>
      <c r="FA140" s="404">
        <f t="shared" si="612"/>
        <v>728.38000000000011</v>
      </c>
      <c r="FB140" s="565"/>
      <c r="FC140" s="583"/>
      <c r="FD140" s="500">
        <f t="shared" si="613"/>
        <v>0</v>
      </c>
      <c r="FE140" s="404">
        <f t="shared" si="614"/>
        <v>0</v>
      </c>
      <c r="FF140" s="565"/>
      <c r="FG140" s="583"/>
      <c r="FH140" s="500">
        <f t="shared" si="615"/>
        <v>0</v>
      </c>
      <c r="FI140" s="404">
        <f t="shared" si="616"/>
        <v>0</v>
      </c>
      <c r="FJ140" s="565"/>
      <c r="FK140" s="583"/>
      <c r="FL140" s="500">
        <f t="shared" si="617"/>
        <v>0</v>
      </c>
      <c r="FM140" s="404">
        <f t="shared" si="618"/>
        <v>0</v>
      </c>
      <c r="FN140" s="500">
        <f t="shared" si="619"/>
        <v>0</v>
      </c>
      <c r="FO140" s="404">
        <f t="shared" si="620"/>
        <v>0</v>
      </c>
      <c r="FP140" s="500">
        <f t="shared" si="621"/>
        <v>0</v>
      </c>
      <c r="FQ140" s="404">
        <f t="shared" si="622"/>
        <v>0</v>
      </c>
      <c r="FR140" s="565"/>
      <c r="FS140" s="423"/>
      <c r="FT140" s="500">
        <f t="shared" si="623"/>
        <v>0</v>
      </c>
      <c r="FU140" s="404">
        <f t="shared" si="624"/>
        <v>0</v>
      </c>
      <c r="FV140" s="564"/>
      <c r="FW140" s="584"/>
      <c r="FX140" s="500">
        <f t="shared" si="625"/>
        <v>0</v>
      </c>
      <c r="FY140" s="404">
        <f t="shared" si="626"/>
        <v>0</v>
      </c>
      <c r="FZ140" s="564"/>
      <c r="GA140" s="584"/>
      <c r="GB140" s="500">
        <f t="shared" si="627"/>
        <v>0</v>
      </c>
      <c r="GC140" s="404">
        <f t="shared" si="628"/>
        <v>0</v>
      </c>
      <c r="GD140" s="510">
        <f t="shared" si="629"/>
        <v>652</v>
      </c>
      <c r="GE140" s="404">
        <f t="shared" si="630"/>
        <v>554</v>
      </c>
      <c r="GF140" s="500">
        <f t="shared" si="631"/>
        <v>0</v>
      </c>
      <c r="GG140" s="404">
        <f t="shared" si="632"/>
        <v>0</v>
      </c>
      <c r="GH140" s="500">
        <f t="shared" si="633"/>
        <v>3208.97</v>
      </c>
      <c r="GI140" s="404">
        <f t="shared" si="634"/>
        <v>2740.46</v>
      </c>
      <c r="GJ140" s="500" t="str">
        <f t="shared" si="635"/>
        <v/>
      </c>
      <c r="GK140" s="404" t="str">
        <f t="shared" si="636"/>
        <v/>
      </c>
      <c r="GL140" s="510">
        <f t="shared" si="637"/>
        <v>19</v>
      </c>
      <c r="GM140" s="404">
        <f t="shared" si="638"/>
        <v>23</v>
      </c>
      <c r="GN140" s="500">
        <f t="shared" si="639"/>
        <v>0</v>
      </c>
      <c r="GO140" s="404">
        <f t="shared" si="640"/>
        <v>0</v>
      </c>
      <c r="GP140" s="500">
        <f t="shared" si="641"/>
        <v>83.100000000000009</v>
      </c>
      <c r="GQ140" s="404">
        <f t="shared" si="642"/>
        <v>157.11000000000001</v>
      </c>
      <c r="GR140" s="500">
        <f t="shared" si="643"/>
        <v>0</v>
      </c>
      <c r="GS140" s="404">
        <f t="shared" si="644"/>
        <v>0</v>
      </c>
      <c r="GT140" s="510">
        <f t="shared" si="645"/>
        <v>671</v>
      </c>
      <c r="GU140" s="404">
        <f t="shared" si="646"/>
        <v>577</v>
      </c>
      <c r="GV140" s="500">
        <f t="shared" si="647"/>
        <v>0</v>
      </c>
      <c r="GW140" s="404">
        <f t="shared" si="648"/>
        <v>0</v>
      </c>
      <c r="GX140" s="500">
        <f t="shared" si="649"/>
        <v>3292.0699999999997</v>
      </c>
      <c r="GY140" s="404">
        <f t="shared" si="650"/>
        <v>2897.57</v>
      </c>
      <c r="GZ140" s="500" t="str">
        <f t="shared" si="651"/>
        <v/>
      </c>
      <c r="HA140" s="404" t="str">
        <f t="shared" si="652"/>
        <v/>
      </c>
      <c r="HB140" s="510">
        <f t="shared" si="653"/>
        <v>1</v>
      </c>
      <c r="HC140" s="404">
        <f t="shared" si="654"/>
        <v>4</v>
      </c>
      <c r="HD140" s="500">
        <f t="shared" si="655"/>
        <v>0</v>
      </c>
      <c r="HE140" s="404">
        <f t="shared" si="656"/>
        <v>0</v>
      </c>
      <c r="HF140" s="500">
        <f t="shared" si="657"/>
        <v>0</v>
      </c>
      <c r="HG140" s="404">
        <f t="shared" si="658"/>
        <v>0</v>
      </c>
      <c r="HH140" s="500" t="str">
        <f t="shared" si="659"/>
        <v/>
      </c>
      <c r="HI140" s="404" t="str">
        <f t="shared" si="660"/>
        <v/>
      </c>
      <c r="HJ140" s="510">
        <f t="shared" si="661"/>
        <v>3292.0699999999997</v>
      </c>
      <c r="HK140" s="404">
        <f t="shared" si="662"/>
        <v>2897.57</v>
      </c>
      <c r="HL140" s="500" t="str">
        <f t="shared" si="663"/>
        <v/>
      </c>
      <c r="HM140" s="404" t="str">
        <f t="shared" si="664"/>
        <v/>
      </c>
    </row>
    <row r="141" spans="1:221">
      <c r="A141" s="697" t="s">
        <v>45</v>
      </c>
      <c r="B141" s="692" t="s">
        <v>975</v>
      </c>
      <c r="C141" s="693"/>
      <c r="D141" s="694">
        <v>159416</v>
      </c>
      <c r="E141" s="695">
        <v>4</v>
      </c>
      <c r="F141" s="422">
        <v>448</v>
      </c>
      <c r="G141" s="696">
        <v>455</v>
      </c>
      <c r="H141" s="422">
        <v>2</v>
      </c>
      <c r="I141" s="696">
        <v>3</v>
      </c>
      <c r="J141" s="500">
        <f t="shared" si="515"/>
        <v>446</v>
      </c>
      <c r="K141" s="404">
        <f t="shared" si="516"/>
        <v>452</v>
      </c>
      <c r="L141" s="422">
        <v>120</v>
      </c>
      <c r="M141" s="696">
        <v>120</v>
      </c>
      <c r="N141" s="500">
        <f t="shared" si="517"/>
        <v>446</v>
      </c>
      <c r="O141" s="404">
        <f t="shared" si="518"/>
        <v>452</v>
      </c>
      <c r="P141" s="500">
        <f t="shared" si="519"/>
        <v>0</v>
      </c>
      <c r="Q141" s="404">
        <f t="shared" si="520"/>
        <v>0</v>
      </c>
      <c r="R141" s="422">
        <v>76</v>
      </c>
      <c r="S141" s="696">
        <v>65</v>
      </c>
      <c r="T141" s="500">
        <f t="shared" si="521"/>
        <v>0</v>
      </c>
      <c r="U141" s="404">
        <f t="shared" si="522"/>
        <v>0</v>
      </c>
      <c r="V141" s="422">
        <v>0</v>
      </c>
      <c r="W141" s="696">
        <v>0</v>
      </c>
      <c r="X141" s="500">
        <f t="shared" si="523"/>
        <v>0</v>
      </c>
      <c r="Y141" s="404">
        <f t="shared" si="524"/>
        <v>0</v>
      </c>
      <c r="Z141" s="422"/>
      <c r="AA141" s="696"/>
      <c r="AB141" s="500">
        <f t="shared" si="525"/>
        <v>0</v>
      </c>
      <c r="AC141" s="404">
        <f t="shared" si="526"/>
        <v>0</v>
      </c>
      <c r="AD141" s="500">
        <f t="shared" si="527"/>
        <v>76</v>
      </c>
      <c r="AE141" s="404">
        <f t="shared" si="528"/>
        <v>65</v>
      </c>
      <c r="AF141" s="500">
        <f t="shared" si="529"/>
        <v>0</v>
      </c>
      <c r="AG141" s="404">
        <f t="shared" si="530"/>
        <v>0</v>
      </c>
      <c r="AH141" s="564">
        <v>4.2544736842105264</v>
      </c>
      <c r="AI141" s="580">
        <v>4.307384615384616</v>
      </c>
      <c r="AJ141" s="500">
        <f t="shared" si="531"/>
        <v>323.34000000000003</v>
      </c>
      <c r="AK141" s="404">
        <f t="shared" si="532"/>
        <v>279.98</v>
      </c>
      <c r="AL141" s="564"/>
      <c r="AM141" s="580"/>
      <c r="AN141" s="500">
        <f t="shared" si="533"/>
        <v>0</v>
      </c>
      <c r="AO141" s="404">
        <f t="shared" si="534"/>
        <v>0</v>
      </c>
      <c r="AP141" s="564"/>
      <c r="AQ141" s="580"/>
      <c r="AR141" s="500">
        <f t="shared" si="535"/>
        <v>0</v>
      </c>
      <c r="AS141" s="404">
        <f t="shared" si="536"/>
        <v>0</v>
      </c>
      <c r="AT141" s="236">
        <f t="shared" si="537"/>
        <v>4.2544736842105264</v>
      </c>
      <c r="AU141" s="237">
        <f t="shared" si="538"/>
        <v>4.307384615384616</v>
      </c>
      <c r="AV141" s="500">
        <f t="shared" si="539"/>
        <v>323.34000000000003</v>
      </c>
      <c r="AW141" s="404">
        <f t="shared" si="540"/>
        <v>279.98</v>
      </c>
      <c r="AX141" s="422"/>
      <c r="AY141" s="696"/>
      <c r="AZ141" s="500">
        <f t="shared" si="541"/>
        <v>0</v>
      </c>
      <c r="BA141" s="404">
        <f t="shared" si="542"/>
        <v>0</v>
      </c>
      <c r="BB141" s="422"/>
      <c r="BC141" s="696"/>
      <c r="BD141" s="500">
        <f t="shared" si="543"/>
        <v>0</v>
      </c>
      <c r="BE141" s="404">
        <f t="shared" si="544"/>
        <v>0</v>
      </c>
      <c r="BF141" s="422"/>
      <c r="BG141" s="696"/>
      <c r="BH141" s="500">
        <f t="shared" si="545"/>
        <v>0</v>
      </c>
      <c r="BI141" s="404">
        <f t="shared" si="546"/>
        <v>0</v>
      </c>
      <c r="BJ141" s="500">
        <f t="shared" si="547"/>
        <v>0</v>
      </c>
      <c r="BK141" s="404">
        <f t="shared" si="548"/>
        <v>0</v>
      </c>
      <c r="BL141" s="500">
        <f t="shared" si="549"/>
        <v>0</v>
      </c>
      <c r="BM141" s="404">
        <f t="shared" si="550"/>
        <v>0</v>
      </c>
      <c r="BN141" s="422">
        <v>110</v>
      </c>
      <c r="BO141" s="696">
        <v>93</v>
      </c>
      <c r="BP141" s="500">
        <f t="shared" si="551"/>
        <v>0</v>
      </c>
      <c r="BQ141" s="404">
        <f t="shared" si="552"/>
        <v>0</v>
      </c>
      <c r="BR141" s="422">
        <v>6</v>
      </c>
      <c r="BS141" s="696">
        <v>8</v>
      </c>
      <c r="BT141" s="500">
        <f t="shared" si="553"/>
        <v>0</v>
      </c>
      <c r="BU141" s="404">
        <f t="shared" si="554"/>
        <v>0</v>
      </c>
      <c r="BV141" s="422"/>
      <c r="BW141" s="696"/>
      <c r="BX141" s="500">
        <f t="shared" si="555"/>
        <v>0</v>
      </c>
      <c r="BY141" s="404">
        <f t="shared" si="556"/>
        <v>0</v>
      </c>
      <c r="BZ141" s="500">
        <f t="shared" si="557"/>
        <v>116</v>
      </c>
      <c r="CA141" s="404">
        <f t="shared" si="558"/>
        <v>101</v>
      </c>
      <c r="CB141" s="500">
        <f t="shared" si="559"/>
        <v>0</v>
      </c>
      <c r="CC141" s="404">
        <f t="shared" si="560"/>
        <v>0</v>
      </c>
      <c r="CD141" s="564">
        <v>6.1977272727272723</v>
      </c>
      <c r="CE141" s="581">
        <v>7.3552688172043021</v>
      </c>
      <c r="CF141" s="500">
        <f t="shared" si="561"/>
        <v>681.75</v>
      </c>
      <c r="CG141" s="404">
        <f t="shared" si="562"/>
        <v>684.04000000000008</v>
      </c>
      <c r="CH141" s="564">
        <v>9.1216666666666679</v>
      </c>
      <c r="CI141" s="581">
        <v>7.0225</v>
      </c>
      <c r="CJ141" s="500">
        <f t="shared" si="563"/>
        <v>54.730000000000004</v>
      </c>
      <c r="CK141" s="404">
        <f t="shared" si="564"/>
        <v>56.18</v>
      </c>
      <c r="CL141" s="564"/>
      <c r="CM141" s="581"/>
      <c r="CN141" s="500">
        <f t="shared" si="565"/>
        <v>0</v>
      </c>
      <c r="CO141" s="404">
        <f t="shared" si="566"/>
        <v>0</v>
      </c>
      <c r="CP141" s="500">
        <f t="shared" si="567"/>
        <v>6.3489655172413793</v>
      </c>
      <c r="CQ141" s="237">
        <f t="shared" si="568"/>
        <v>7.3289108910891088</v>
      </c>
      <c r="CR141" s="500">
        <f t="shared" si="569"/>
        <v>736.48</v>
      </c>
      <c r="CS141" s="404">
        <f t="shared" si="570"/>
        <v>740.22</v>
      </c>
      <c r="CT141" s="565"/>
      <c r="CU141" s="581"/>
      <c r="CV141" s="500">
        <f t="shared" si="571"/>
        <v>0</v>
      </c>
      <c r="CW141" s="404">
        <f t="shared" si="572"/>
        <v>0</v>
      </c>
      <c r="CX141" s="565"/>
      <c r="CY141" s="581"/>
      <c r="CZ141" s="500">
        <f t="shared" si="573"/>
        <v>0</v>
      </c>
      <c r="DA141" s="404">
        <f t="shared" si="574"/>
        <v>0</v>
      </c>
      <c r="DB141" s="565"/>
      <c r="DC141" s="581"/>
      <c r="DD141" s="500">
        <f t="shared" si="575"/>
        <v>0</v>
      </c>
      <c r="DE141" s="404">
        <f t="shared" si="576"/>
        <v>0</v>
      </c>
      <c r="DF141" s="500">
        <f t="shared" si="577"/>
        <v>0</v>
      </c>
      <c r="DG141" s="404">
        <f t="shared" si="578"/>
        <v>0</v>
      </c>
      <c r="DH141" s="500">
        <f t="shared" si="579"/>
        <v>0</v>
      </c>
      <c r="DI141" s="404">
        <f t="shared" si="580"/>
        <v>0</v>
      </c>
      <c r="DJ141" s="500">
        <f t="shared" si="581"/>
        <v>192</v>
      </c>
      <c r="DK141" s="404">
        <f t="shared" si="582"/>
        <v>166</v>
      </c>
      <c r="DL141" s="500">
        <f t="shared" si="583"/>
        <v>0</v>
      </c>
      <c r="DM141" s="404">
        <f t="shared" si="584"/>
        <v>0</v>
      </c>
      <c r="DN141" s="236">
        <f t="shared" si="585"/>
        <v>5.5198958333333339</v>
      </c>
      <c r="DO141" s="237">
        <f t="shared" si="586"/>
        <v>6.1457831325301209</v>
      </c>
      <c r="DP141" s="500">
        <f t="shared" si="587"/>
        <v>1059.8200000000002</v>
      </c>
      <c r="DQ141" s="404">
        <f t="shared" si="588"/>
        <v>1020.2</v>
      </c>
      <c r="DR141" s="500">
        <f t="shared" si="589"/>
        <v>0</v>
      </c>
      <c r="DS141" s="404">
        <f t="shared" si="590"/>
        <v>0</v>
      </c>
      <c r="DT141" s="500">
        <f t="shared" si="591"/>
        <v>0</v>
      </c>
      <c r="DU141" s="404">
        <f t="shared" si="592"/>
        <v>0</v>
      </c>
      <c r="DV141" s="565">
        <v>212</v>
      </c>
      <c r="DW141" s="582">
        <v>233</v>
      </c>
      <c r="DX141" s="500">
        <f t="shared" si="593"/>
        <v>0</v>
      </c>
      <c r="DY141" s="404">
        <f t="shared" si="594"/>
        <v>0</v>
      </c>
      <c r="DZ141" s="565">
        <v>40</v>
      </c>
      <c r="EA141" s="582">
        <v>51</v>
      </c>
      <c r="EB141" s="500">
        <f t="shared" si="595"/>
        <v>0</v>
      </c>
      <c r="EC141" s="404">
        <f t="shared" si="596"/>
        <v>0</v>
      </c>
      <c r="ED141" s="565">
        <v>2</v>
      </c>
      <c r="EE141" s="582">
        <v>2</v>
      </c>
      <c r="EF141" s="500">
        <f t="shared" si="597"/>
        <v>0</v>
      </c>
      <c r="EG141" s="404">
        <f t="shared" si="598"/>
        <v>0</v>
      </c>
      <c r="EH141" s="500">
        <f t="shared" si="599"/>
        <v>254</v>
      </c>
      <c r="EI141" s="404">
        <f t="shared" si="600"/>
        <v>286</v>
      </c>
      <c r="EJ141" s="500">
        <f t="shared" si="601"/>
        <v>0</v>
      </c>
      <c r="EK141" s="404">
        <f t="shared" si="602"/>
        <v>0</v>
      </c>
      <c r="EL141" s="564">
        <v>3.7406132075471699</v>
      </c>
      <c r="EM141" s="583">
        <v>3.656394849785408</v>
      </c>
      <c r="EN141" s="500">
        <f t="shared" si="603"/>
        <v>793.01</v>
      </c>
      <c r="EO141" s="404">
        <f t="shared" si="604"/>
        <v>851.94</v>
      </c>
      <c r="EP141" s="564">
        <v>6.2292500000000004</v>
      </c>
      <c r="EQ141" s="583">
        <v>4.9784313725490188</v>
      </c>
      <c r="ER141" s="500">
        <f t="shared" si="605"/>
        <v>249.17000000000002</v>
      </c>
      <c r="ES141" s="404">
        <f t="shared" si="606"/>
        <v>253.89999999999995</v>
      </c>
      <c r="ET141" s="564"/>
      <c r="EU141" s="583"/>
      <c r="EV141" s="500">
        <f t="shared" si="607"/>
        <v>0</v>
      </c>
      <c r="EW141" s="404">
        <f t="shared" si="608"/>
        <v>0</v>
      </c>
      <c r="EX141" s="236">
        <f t="shared" si="609"/>
        <v>4.1030708661417323</v>
      </c>
      <c r="EY141" s="237">
        <f t="shared" si="610"/>
        <v>3.8665734265734262</v>
      </c>
      <c r="EZ141" s="500">
        <f t="shared" si="611"/>
        <v>1042.18</v>
      </c>
      <c r="FA141" s="404">
        <f t="shared" si="612"/>
        <v>1105.8399999999999</v>
      </c>
      <c r="FB141" s="565"/>
      <c r="FC141" s="583"/>
      <c r="FD141" s="500">
        <f t="shared" si="613"/>
        <v>0</v>
      </c>
      <c r="FE141" s="404">
        <f t="shared" si="614"/>
        <v>0</v>
      </c>
      <c r="FF141" s="565"/>
      <c r="FG141" s="583"/>
      <c r="FH141" s="500">
        <f t="shared" si="615"/>
        <v>0</v>
      </c>
      <c r="FI141" s="404">
        <f t="shared" si="616"/>
        <v>0</v>
      </c>
      <c r="FJ141" s="565"/>
      <c r="FK141" s="583"/>
      <c r="FL141" s="500">
        <f t="shared" si="617"/>
        <v>0</v>
      </c>
      <c r="FM141" s="404">
        <f t="shared" si="618"/>
        <v>0</v>
      </c>
      <c r="FN141" s="500">
        <f t="shared" si="619"/>
        <v>0</v>
      </c>
      <c r="FO141" s="404">
        <f t="shared" si="620"/>
        <v>0</v>
      </c>
      <c r="FP141" s="500">
        <f t="shared" si="621"/>
        <v>0</v>
      </c>
      <c r="FQ141" s="404">
        <f t="shared" si="622"/>
        <v>0</v>
      </c>
      <c r="FR141" s="565"/>
      <c r="FS141" s="423"/>
      <c r="FT141" s="500">
        <f t="shared" si="623"/>
        <v>0</v>
      </c>
      <c r="FU141" s="404">
        <f t="shared" si="624"/>
        <v>0</v>
      </c>
      <c r="FV141" s="564"/>
      <c r="FW141" s="584"/>
      <c r="FX141" s="500">
        <f t="shared" si="625"/>
        <v>0</v>
      </c>
      <c r="FY141" s="404">
        <f t="shared" si="626"/>
        <v>0</v>
      </c>
      <c r="FZ141" s="564"/>
      <c r="GA141" s="584"/>
      <c r="GB141" s="500">
        <f t="shared" si="627"/>
        <v>0</v>
      </c>
      <c r="GC141" s="404">
        <f t="shared" si="628"/>
        <v>0</v>
      </c>
      <c r="GD141" s="510">
        <f t="shared" si="629"/>
        <v>398</v>
      </c>
      <c r="GE141" s="404">
        <f t="shared" si="630"/>
        <v>391</v>
      </c>
      <c r="GF141" s="500">
        <f t="shared" si="631"/>
        <v>0</v>
      </c>
      <c r="GG141" s="404">
        <f t="shared" si="632"/>
        <v>0</v>
      </c>
      <c r="GH141" s="500">
        <f t="shared" si="633"/>
        <v>1798.1</v>
      </c>
      <c r="GI141" s="404">
        <f t="shared" si="634"/>
        <v>1815.96</v>
      </c>
      <c r="GJ141" s="500" t="str">
        <f t="shared" si="635"/>
        <v/>
      </c>
      <c r="GK141" s="404" t="str">
        <f t="shared" si="636"/>
        <v/>
      </c>
      <c r="GL141" s="510">
        <f t="shared" si="637"/>
        <v>46</v>
      </c>
      <c r="GM141" s="404">
        <f t="shared" si="638"/>
        <v>59</v>
      </c>
      <c r="GN141" s="500">
        <f t="shared" si="639"/>
        <v>0</v>
      </c>
      <c r="GO141" s="404">
        <f t="shared" si="640"/>
        <v>0</v>
      </c>
      <c r="GP141" s="500">
        <f t="shared" si="641"/>
        <v>303.90000000000003</v>
      </c>
      <c r="GQ141" s="404">
        <f t="shared" si="642"/>
        <v>310.07999999999993</v>
      </c>
      <c r="GR141" s="500">
        <f t="shared" si="643"/>
        <v>0</v>
      </c>
      <c r="GS141" s="404">
        <f t="shared" si="644"/>
        <v>0</v>
      </c>
      <c r="GT141" s="510">
        <f t="shared" si="645"/>
        <v>444</v>
      </c>
      <c r="GU141" s="404">
        <f t="shared" si="646"/>
        <v>450</v>
      </c>
      <c r="GV141" s="500">
        <f t="shared" si="647"/>
        <v>0</v>
      </c>
      <c r="GW141" s="404">
        <f t="shared" si="648"/>
        <v>0</v>
      </c>
      <c r="GX141" s="500">
        <f t="shared" si="649"/>
        <v>2102</v>
      </c>
      <c r="GY141" s="404">
        <f t="shared" si="650"/>
        <v>2126.04</v>
      </c>
      <c r="GZ141" s="500" t="str">
        <f t="shared" si="651"/>
        <v/>
      </c>
      <c r="HA141" s="404" t="str">
        <f t="shared" si="652"/>
        <v/>
      </c>
      <c r="HB141" s="510">
        <f t="shared" si="653"/>
        <v>2</v>
      </c>
      <c r="HC141" s="404">
        <f t="shared" si="654"/>
        <v>2</v>
      </c>
      <c r="HD141" s="500">
        <f t="shared" si="655"/>
        <v>0</v>
      </c>
      <c r="HE141" s="404">
        <f t="shared" si="656"/>
        <v>0</v>
      </c>
      <c r="HF141" s="500">
        <f t="shared" si="657"/>
        <v>0</v>
      </c>
      <c r="HG141" s="404">
        <f t="shared" si="658"/>
        <v>0</v>
      </c>
      <c r="HH141" s="500" t="str">
        <f t="shared" si="659"/>
        <v/>
      </c>
      <c r="HI141" s="404" t="str">
        <f t="shared" si="660"/>
        <v/>
      </c>
      <c r="HJ141" s="510">
        <f t="shared" si="661"/>
        <v>2102</v>
      </c>
      <c r="HK141" s="404">
        <f t="shared" si="662"/>
        <v>2126.04</v>
      </c>
      <c r="HL141" s="500" t="str">
        <f t="shared" si="663"/>
        <v/>
      </c>
      <c r="HM141" s="404" t="str">
        <f t="shared" si="664"/>
        <v/>
      </c>
    </row>
    <row r="142" spans="1:221">
      <c r="A142" s="697" t="s">
        <v>45</v>
      </c>
      <c r="B142" s="692" t="s">
        <v>976</v>
      </c>
      <c r="C142" s="693" t="s">
        <v>751</v>
      </c>
      <c r="D142" s="694">
        <v>159717</v>
      </c>
      <c r="E142" s="695">
        <v>4</v>
      </c>
      <c r="F142" s="422">
        <v>1150</v>
      </c>
      <c r="G142" s="696">
        <v>1081</v>
      </c>
      <c r="H142" s="422">
        <v>19</v>
      </c>
      <c r="I142" s="696">
        <v>18</v>
      </c>
      <c r="J142" s="500">
        <f t="shared" si="515"/>
        <v>1131</v>
      </c>
      <c r="K142" s="404">
        <f t="shared" si="516"/>
        <v>1063</v>
      </c>
      <c r="L142" s="422">
        <v>120</v>
      </c>
      <c r="M142" s="696">
        <v>120</v>
      </c>
      <c r="N142" s="500">
        <f t="shared" si="517"/>
        <v>1131</v>
      </c>
      <c r="O142" s="404">
        <f t="shared" si="518"/>
        <v>1063</v>
      </c>
      <c r="P142" s="500">
        <f t="shared" si="519"/>
        <v>0</v>
      </c>
      <c r="Q142" s="404">
        <f t="shared" si="520"/>
        <v>0</v>
      </c>
      <c r="R142" s="422">
        <v>216</v>
      </c>
      <c r="S142" s="696">
        <v>243</v>
      </c>
      <c r="T142" s="500">
        <f t="shared" si="521"/>
        <v>0</v>
      </c>
      <c r="U142" s="404">
        <f t="shared" si="522"/>
        <v>0</v>
      </c>
      <c r="V142" s="422">
        <v>0</v>
      </c>
      <c r="W142" s="696">
        <v>1</v>
      </c>
      <c r="X142" s="500">
        <f t="shared" si="523"/>
        <v>0</v>
      </c>
      <c r="Y142" s="404">
        <f t="shared" si="524"/>
        <v>0</v>
      </c>
      <c r="Z142" s="422"/>
      <c r="AA142" s="696"/>
      <c r="AB142" s="500">
        <f t="shared" si="525"/>
        <v>0</v>
      </c>
      <c r="AC142" s="404">
        <f t="shared" si="526"/>
        <v>0</v>
      </c>
      <c r="AD142" s="500">
        <f t="shared" si="527"/>
        <v>216</v>
      </c>
      <c r="AE142" s="404">
        <f t="shared" si="528"/>
        <v>244</v>
      </c>
      <c r="AF142" s="500">
        <f t="shared" si="529"/>
        <v>0</v>
      </c>
      <c r="AG142" s="404">
        <f t="shared" si="530"/>
        <v>0</v>
      </c>
      <c r="AH142" s="564">
        <v>4.1675925925925927</v>
      </c>
      <c r="AI142" s="580">
        <v>4.2394238683127572</v>
      </c>
      <c r="AJ142" s="500">
        <f t="shared" si="531"/>
        <v>900.2</v>
      </c>
      <c r="AK142" s="404">
        <f t="shared" si="532"/>
        <v>1030.18</v>
      </c>
      <c r="AL142" s="564"/>
      <c r="AM142" s="580">
        <v>5.33</v>
      </c>
      <c r="AN142" s="500">
        <f t="shared" si="533"/>
        <v>0</v>
      </c>
      <c r="AO142" s="404">
        <f t="shared" si="534"/>
        <v>5.33</v>
      </c>
      <c r="AP142" s="564"/>
      <c r="AQ142" s="580"/>
      <c r="AR142" s="500">
        <f t="shared" si="535"/>
        <v>0</v>
      </c>
      <c r="AS142" s="404">
        <f t="shared" si="536"/>
        <v>0</v>
      </c>
      <c r="AT142" s="236">
        <f t="shared" si="537"/>
        <v>4.1675925925925927</v>
      </c>
      <c r="AU142" s="237">
        <f t="shared" si="538"/>
        <v>4.2438934426229507</v>
      </c>
      <c r="AV142" s="500">
        <f t="shared" si="539"/>
        <v>900.2</v>
      </c>
      <c r="AW142" s="404">
        <f t="shared" si="540"/>
        <v>1035.51</v>
      </c>
      <c r="AX142" s="422"/>
      <c r="AY142" s="696"/>
      <c r="AZ142" s="500">
        <f t="shared" si="541"/>
        <v>0</v>
      </c>
      <c r="BA142" s="404">
        <f t="shared" si="542"/>
        <v>0</v>
      </c>
      <c r="BB142" s="422"/>
      <c r="BC142" s="696"/>
      <c r="BD142" s="500">
        <f t="shared" si="543"/>
        <v>0</v>
      </c>
      <c r="BE142" s="404">
        <f t="shared" si="544"/>
        <v>0</v>
      </c>
      <c r="BF142" s="422"/>
      <c r="BG142" s="696"/>
      <c r="BH142" s="500">
        <f t="shared" si="545"/>
        <v>0</v>
      </c>
      <c r="BI142" s="404">
        <f t="shared" si="546"/>
        <v>0</v>
      </c>
      <c r="BJ142" s="500">
        <f t="shared" si="547"/>
        <v>0</v>
      </c>
      <c r="BK142" s="404">
        <f t="shared" si="548"/>
        <v>0</v>
      </c>
      <c r="BL142" s="500">
        <f t="shared" si="549"/>
        <v>0</v>
      </c>
      <c r="BM142" s="404">
        <f t="shared" si="550"/>
        <v>0</v>
      </c>
      <c r="BN142" s="422">
        <v>520</v>
      </c>
      <c r="BO142" s="696">
        <v>474</v>
      </c>
      <c r="BP142" s="500">
        <f t="shared" si="551"/>
        <v>0</v>
      </c>
      <c r="BQ142" s="404">
        <f t="shared" si="552"/>
        <v>0</v>
      </c>
      <c r="BR142" s="422">
        <v>18</v>
      </c>
      <c r="BS142" s="696">
        <v>22</v>
      </c>
      <c r="BT142" s="500">
        <f t="shared" si="553"/>
        <v>0</v>
      </c>
      <c r="BU142" s="404">
        <f t="shared" si="554"/>
        <v>0</v>
      </c>
      <c r="BV142" s="422"/>
      <c r="BW142" s="696"/>
      <c r="BX142" s="500">
        <f t="shared" si="555"/>
        <v>0</v>
      </c>
      <c r="BY142" s="404">
        <f t="shared" si="556"/>
        <v>0</v>
      </c>
      <c r="BZ142" s="500">
        <f t="shared" si="557"/>
        <v>538</v>
      </c>
      <c r="CA142" s="404">
        <f t="shared" si="558"/>
        <v>496</v>
      </c>
      <c r="CB142" s="500">
        <f t="shared" si="559"/>
        <v>0</v>
      </c>
      <c r="CC142" s="404">
        <f t="shared" si="560"/>
        <v>0</v>
      </c>
      <c r="CD142" s="564">
        <v>6.412576923076923</v>
      </c>
      <c r="CE142" s="581">
        <v>6.6267721518987326</v>
      </c>
      <c r="CF142" s="500">
        <f t="shared" si="561"/>
        <v>3334.54</v>
      </c>
      <c r="CG142" s="404">
        <f t="shared" si="562"/>
        <v>3141.0899999999992</v>
      </c>
      <c r="CH142" s="564">
        <v>7.4761111111111109</v>
      </c>
      <c r="CI142" s="581">
        <v>9.5563636363636348</v>
      </c>
      <c r="CJ142" s="500">
        <f t="shared" si="563"/>
        <v>134.57</v>
      </c>
      <c r="CK142" s="404">
        <f t="shared" si="564"/>
        <v>210.23999999999995</v>
      </c>
      <c r="CL142" s="564"/>
      <c r="CM142" s="581"/>
      <c r="CN142" s="500">
        <f t="shared" si="565"/>
        <v>0</v>
      </c>
      <c r="CO142" s="404">
        <f t="shared" si="566"/>
        <v>0</v>
      </c>
      <c r="CP142" s="500">
        <f t="shared" si="567"/>
        <v>6.4481598513011154</v>
      </c>
      <c r="CQ142" s="237">
        <f t="shared" si="568"/>
        <v>6.7567137096774177</v>
      </c>
      <c r="CR142" s="500">
        <f t="shared" si="569"/>
        <v>3469.11</v>
      </c>
      <c r="CS142" s="404">
        <f t="shared" si="570"/>
        <v>3351.329999999999</v>
      </c>
      <c r="CT142" s="565"/>
      <c r="CU142" s="581"/>
      <c r="CV142" s="500">
        <f t="shared" si="571"/>
        <v>0</v>
      </c>
      <c r="CW142" s="404">
        <f t="shared" si="572"/>
        <v>0</v>
      </c>
      <c r="CX142" s="565"/>
      <c r="CY142" s="581"/>
      <c r="CZ142" s="500">
        <f t="shared" si="573"/>
        <v>0</v>
      </c>
      <c r="DA142" s="404">
        <f t="shared" si="574"/>
        <v>0</v>
      </c>
      <c r="DB142" s="565"/>
      <c r="DC142" s="581"/>
      <c r="DD142" s="500">
        <f t="shared" si="575"/>
        <v>0</v>
      </c>
      <c r="DE142" s="404">
        <f t="shared" si="576"/>
        <v>0</v>
      </c>
      <c r="DF142" s="500">
        <f t="shared" si="577"/>
        <v>0</v>
      </c>
      <c r="DG142" s="404">
        <f t="shared" si="578"/>
        <v>0</v>
      </c>
      <c r="DH142" s="500">
        <f t="shared" si="579"/>
        <v>0</v>
      </c>
      <c r="DI142" s="404">
        <f t="shared" si="580"/>
        <v>0</v>
      </c>
      <c r="DJ142" s="500">
        <f t="shared" si="581"/>
        <v>754</v>
      </c>
      <c r="DK142" s="404">
        <f t="shared" si="582"/>
        <v>740</v>
      </c>
      <c r="DL142" s="500">
        <f t="shared" si="583"/>
        <v>0</v>
      </c>
      <c r="DM142" s="404">
        <f t="shared" si="584"/>
        <v>0</v>
      </c>
      <c r="DN142" s="236">
        <f t="shared" si="585"/>
        <v>5.7948408488063663</v>
      </c>
      <c r="DO142" s="237">
        <f t="shared" si="586"/>
        <v>5.9281621621621614</v>
      </c>
      <c r="DP142" s="500">
        <f t="shared" si="587"/>
        <v>4369.3100000000004</v>
      </c>
      <c r="DQ142" s="404">
        <f t="shared" si="588"/>
        <v>4386.8399999999992</v>
      </c>
      <c r="DR142" s="500">
        <f t="shared" si="589"/>
        <v>0</v>
      </c>
      <c r="DS142" s="404">
        <f t="shared" si="590"/>
        <v>0</v>
      </c>
      <c r="DT142" s="500">
        <f t="shared" si="591"/>
        <v>0</v>
      </c>
      <c r="DU142" s="404">
        <f t="shared" si="592"/>
        <v>0</v>
      </c>
      <c r="DV142" s="565">
        <v>335</v>
      </c>
      <c r="DW142" s="582">
        <v>280</v>
      </c>
      <c r="DX142" s="500">
        <f t="shared" si="593"/>
        <v>0</v>
      </c>
      <c r="DY142" s="404">
        <f t="shared" si="594"/>
        <v>0</v>
      </c>
      <c r="DZ142" s="565">
        <v>42</v>
      </c>
      <c r="EA142" s="582">
        <v>43</v>
      </c>
      <c r="EB142" s="500">
        <f t="shared" si="595"/>
        <v>0</v>
      </c>
      <c r="EC142" s="404">
        <f t="shared" si="596"/>
        <v>0</v>
      </c>
      <c r="ED142" s="565">
        <v>0</v>
      </c>
      <c r="EE142" s="582">
        <v>0</v>
      </c>
      <c r="EF142" s="500">
        <f t="shared" si="597"/>
        <v>0</v>
      </c>
      <c r="EG142" s="404">
        <f t="shared" si="598"/>
        <v>0</v>
      </c>
      <c r="EH142" s="500">
        <f t="shared" si="599"/>
        <v>377</v>
      </c>
      <c r="EI142" s="404">
        <f t="shared" si="600"/>
        <v>323</v>
      </c>
      <c r="EJ142" s="500">
        <f t="shared" si="601"/>
        <v>0</v>
      </c>
      <c r="EK142" s="404">
        <f t="shared" si="602"/>
        <v>0</v>
      </c>
      <c r="EL142" s="564">
        <v>4.2414328358208948</v>
      </c>
      <c r="EM142" s="583">
        <v>4.3795714285714293</v>
      </c>
      <c r="EN142" s="500">
        <f t="shared" si="603"/>
        <v>1420.8799999999997</v>
      </c>
      <c r="EO142" s="404">
        <f t="shared" si="604"/>
        <v>1226.2800000000002</v>
      </c>
      <c r="EP142" s="564">
        <v>5.5864285714285717</v>
      </c>
      <c r="EQ142" s="583">
        <v>5.4148837209302325</v>
      </c>
      <c r="ER142" s="500">
        <f t="shared" si="605"/>
        <v>234.63000000000002</v>
      </c>
      <c r="ES142" s="404">
        <f t="shared" si="606"/>
        <v>232.84</v>
      </c>
      <c r="ET142" s="564"/>
      <c r="EU142" s="583"/>
      <c r="EV142" s="500">
        <f t="shared" si="607"/>
        <v>0</v>
      </c>
      <c r="EW142" s="404">
        <f t="shared" si="608"/>
        <v>0</v>
      </c>
      <c r="EX142" s="236">
        <f t="shared" si="609"/>
        <v>4.3912732095490714</v>
      </c>
      <c r="EY142" s="237">
        <f t="shared" si="610"/>
        <v>4.517399380804954</v>
      </c>
      <c r="EZ142" s="500">
        <f t="shared" si="611"/>
        <v>1655.51</v>
      </c>
      <c r="FA142" s="404">
        <f t="shared" si="612"/>
        <v>1459.1200000000001</v>
      </c>
      <c r="FB142" s="565"/>
      <c r="FC142" s="583"/>
      <c r="FD142" s="500">
        <f t="shared" si="613"/>
        <v>0</v>
      </c>
      <c r="FE142" s="404">
        <f t="shared" si="614"/>
        <v>0</v>
      </c>
      <c r="FF142" s="565"/>
      <c r="FG142" s="583"/>
      <c r="FH142" s="500">
        <f t="shared" si="615"/>
        <v>0</v>
      </c>
      <c r="FI142" s="404">
        <f t="shared" si="616"/>
        <v>0</v>
      </c>
      <c r="FJ142" s="565"/>
      <c r="FK142" s="583"/>
      <c r="FL142" s="500">
        <f t="shared" si="617"/>
        <v>0</v>
      </c>
      <c r="FM142" s="404">
        <f t="shared" si="618"/>
        <v>0</v>
      </c>
      <c r="FN142" s="500">
        <f t="shared" si="619"/>
        <v>0</v>
      </c>
      <c r="FO142" s="404">
        <f t="shared" si="620"/>
        <v>0</v>
      </c>
      <c r="FP142" s="500">
        <f t="shared" si="621"/>
        <v>0</v>
      </c>
      <c r="FQ142" s="404">
        <f t="shared" si="622"/>
        <v>0</v>
      </c>
      <c r="FR142" s="565"/>
      <c r="FS142" s="423"/>
      <c r="FT142" s="500">
        <f t="shared" si="623"/>
        <v>0</v>
      </c>
      <c r="FU142" s="404">
        <f t="shared" si="624"/>
        <v>0</v>
      </c>
      <c r="FV142" s="564"/>
      <c r="FW142" s="584"/>
      <c r="FX142" s="500">
        <f t="shared" si="625"/>
        <v>0</v>
      </c>
      <c r="FY142" s="404">
        <f t="shared" si="626"/>
        <v>0</v>
      </c>
      <c r="FZ142" s="564"/>
      <c r="GA142" s="584"/>
      <c r="GB142" s="500">
        <f t="shared" si="627"/>
        <v>0</v>
      </c>
      <c r="GC142" s="404">
        <f t="shared" si="628"/>
        <v>0</v>
      </c>
      <c r="GD142" s="510">
        <f t="shared" si="629"/>
        <v>1071</v>
      </c>
      <c r="GE142" s="404">
        <f t="shared" si="630"/>
        <v>997</v>
      </c>
      <c r="GF142" s="500">
        <f t="shared" si="631"/>
        <v>0</v>
      </c>
      <c r="GG142" s="404">
        <f t="shared" si="632"/>
        <v>0</v>
      </c>
      <c r="GH142" s="500">
        <f t="shared" si="633"/>
        <v>5655.619999999999</v>
      </c>
      <c r="GI142" s="404">
        <f t="shared" si="634"/>
        <v>5397.5499999999993</v>
      </c>
      <c r="GJ142" s="500" t="str">
        <f t="shared" si="635"/>
        <v/>
      </c>
      <c r="GK142" s="404" t="str">
        <f t="shared" si="636"/>
        <v/>
      </c>
      <c r="GL142" s="510">
        <f t="shared" si="637"/>
        <v>60</v>
      </c>
      <c r="GM142" s="404">
        <f t="shared" si="638"/>
        <v>66</v>
      </c>
      <c r="GN142" s="500">
        <f t="shared" si="639"/>
        <v>0</v>
      </c>
      <c r="GO142" s="404">
        <f t="shared" si="640"/>
        <v>0</v>
      </c>
      <c r="GP142" s="500">
        <f t="shared" si="641"/>
        <v>369.20000000000005</v>
      </c>
      <c r="GQ142" s="404">
        <f t="shared" si="642"/>
        <v>448.40999999999997</v>
      </c>
      <c r="GR142" s="500">
        <f t="shared" si="643"/>
        <v>0</v>
      </c>
      <c r="GS142" s="404">
        <f t="shared" si="644"/>
        <v>0</v>
      </c>
      <c r="GT142" s="510">
        <f t="shared" si="645"/>
        <v>1131</v>
      </c>
      <c r="GU142" s="404">
        <f t="shared" si="646"/>
        <v>1063</v>
      </c>
      <c r="GV142" s="500">
        <f t="shared" si="647"/>
        <v>0</v>
      </c>
      <c r="GW142" s="404">
        <f t="shared" si="648"/>
        <v>0</v>
      </c>
      <c r="GX142" s="500">
        <f t="shared" si="649"/>
        <v>6024.8199999999988</v>
      </c>
      <c r="GY142" s="404">
        <f t="shared" si="650"/>
        <v>5845.9599999999991</v>
      </c>
      <c r="GZ142" s="500" t="str">
        <f t="shared" si="651"/>
        <v/>
      </c>
      <c r="HA142" s="404" t="str">
        <f t="shared" si="652"/>
        <v/>
      </c>
      <c r="HB142" s="510">
        <f t="shared" si="653"/>
        <v>0</v>
      </c>
      <c r="HC142" s="404">
        <f t="shared" si="654"/>
        <v>0</v>
      </c>
      <c r="HD142" s="500">
        <f t="shared" si="655"/>
        <v>0</v>
      </c>
      <c r="HE142" s="404">
        <f t="shared" si="656"/>
        <v>0</v>
      </c>
      <c r="HF142" s="500" t="str">
        <f t="shared" si="657"/>
        <v/>
      </c>
      <c r="HG142" s="404" t="str">
        <f t="shared" si="658"/>
        <v/>
      </c>
      <c r="HH142" s="500" t="str">
        <f t="shared" si="659"/>
        <v/>
      </c>
      <c r="HI142" s="404" t="str">
        <f t="shared" si="660"/>
        <v/>
      </c>
      <c r="HJ142" s="510">
        <f t="shared" si="661"/>
        <v>6024.8200000000006</v>
      </c>
      <c r="HK142" s="404">
        <f t="shared" si="662"/>
        <v>5845.9599999999991</v>
      </c>
      <c r="HL142" s="500" t="str">
        <f t="shared" si="663"/>
        <v/>
      </c>
      <c r="HM142" s="404" t="str">
        <f t="shared" si="664"/>
        <v/>
      </c>
    </row>
    <row r="143" spans="1:221">
      <c r="A143" s="697" t="s">
        <v>45</v>
      </c>
      <c r="B143" s="692" t="s">
        <v>977</v>
      </c>
      <c r="C143" s="693"/>
      <c r="D143" s="694">
        <v>159966</v>
      </c>
      <c r="E143" s="695">
        <v>4</v>
      </c>
      <c r="F143" s="422">
        <v>967</v>
      </c>
      <c r="G143" s="696">
        <v>958</v>
      </c>
      <c r="H143" s="422">
        <v>10</v>
      </c>
      <c r="I143" s="696">
        <v>19</v>
      </c>
      <c r="J143" s="500">
        <f t="shared" si="515"/>
        <v>957</v>
      </c>
      <c r="K143" s="404">
        <f t="shared" si="516"/>
        <v>939</v>
      </c>
      <c r="L143" s="422">
        <v>120</v>
      </c>
      <c r="M143" s="696">
        <v>120</v>
      </c>
      <c r="N143" s="500">
        <f t="shared" si="517"/>
        <v>957</v>
      </c>
      <c r="O143" s="404">
        <f t="shared" si="518"/>
        <v>939</v>
      </c>
      <c r="P143" s="500">
        <f t="shared" si="519"/>
        <v>0</v>
      </c>
      <c r="Q143" s="404">
        <f t="shared" si="520"/>
        <v>0</v>
      </c>
      <c r="R143" s="422">
        <v>122</v>
      </c>
      <c r="S143" s="696">
        <v>176</v>
      </c>
      <c r="T143" s="500">
        <f t="shared" si="521"/>
        <v>0</v>
      </c>
      <c r="U143" s="404">
        <f t="shared" si="522"/>
        <v>0</v>
      </c>
      <c r="V143" s="422">
        <v>1</v>
      </c>
      <c r="W143" s="696">
        <v>6</v>
      </c>
      <c r="X143" s="500">
        <f t="shared" si="523"/>
        <v>0</v>
      </c>
      <c r="Y143" s="404">
        <f t="shared" si="524"/>
        <v>0</v>
      </c>
      <c r="Z143" s="422"/>
      <c r="AA143" s="696"/>
      <c r="AB143" s="500">
        <f t="shared" si="525"/>
        <v>0</v>
      </c>
      <c r="AC143" s="404">
        <f t="shared" si="526"/>
        <v>0</v>
      </c>
      <c r="AD143" s="500">
        <f t="shared" si="527"/>
        <v>123</v>
      </c>
      <c r="AE143" s="404">
        <f t="shared" si="528"/>
        <v>182</v>
      </c>
      <c r="AF143" s="500">
        <f t="shared" si="529"/>
        <v>0</v>
      </c>
      <c r="AG143" s="404">
        <f t="shared" si="530"/>
        <v>0</v>
      </c>
      <c r="AH143" s="564">
        <v>4.1465573770491799</v>
      </c>
      <c r="AI143" s="580">
        <v>4.2777272727272724</v>
      </c>
      <c r="AJ143" s="500">
        <f t="shared" si="531"/>
        <v>505.87999999999994</v>
      </c>
      <c r="AK143" s="404">
        <f t="shared" si="532"/>
        <v>752.87999999999988</v>
      </c>
      <c r="AL143" s="564">
        <v>6.36</v>
      </c>
      <c r="AM143" s="580">
        <v>5.8</v>
      </c>
      <c r="AN143" s="500">
        <f t="shared" si="533"/>
        <v>6.36</v>
      </c>
      <c r="AO143" s="404">
        <f t="shared" si="534"/>
        <v>34.799999999999997</v>
      </c>
      <c r="AP143" s="564"/>
      <c r="AQ143" s="580"/>
      <c r="AR143" s="500">
        <f t="shared" si="535"/>
        <v>0</v>
      </c>
      <c r="AS143" s="404">
        <f t="shared" si="536"/>
        <v>0</v>
      </c>
      <c r="AT143" s="236">
        <f t="shared" si="537"/>
        <v>4.1645528455284548</v>
      </c>
      <c r="AU143" s="237">
        <f t="shared" si="538"/>
        <v>4.3279120879120869</v>
      </c>
      <c r="AV143" s="500">
        <f t="shared" si="539"/>
        <v>512.2399999999999</v>
      </c>
      <c r="AW143" s="404">
        <f t="shared" si="540"/>
        <v>787.67999999999984</v>
      </c>
      <c r="AX143" s="422"/>
      <c r="AY143" s="696"/>
      <c r="AZ143" s="500">
        <f t="shared" si="541"/>
        <v>0</v>
      </c>
      <c r="BA143" s="404">
        <f t="shared" si="542"/>
        <v>0</v>
      </c>
      <c r="BB143" s="422"/>
      <c r="BC143" s="696"/>
      <c r="BD143" s="500">
        <f t="shared" si="543"/>
        <v>0</v>
      </c>
      <c r="BE143" s="404">
        <f t="shared" si="544"/>
        <v>0</v>
      </c>
      <c r="BF143" s="422"/>
      <c r="BG143" s="696"/>
      <c r="BH143" s="500">
        <f t="shared" si="545"/>
        <v>0</v>
      </c>
      <c r="BI143" s="404">
        <f t="shared" si="546"/>
        <v>0</v>
      </c>
      <c r="BJ143" s="500">
        <f t="shared" si="547"/>
        <v>0</v>
      </c>
      <c r="BK143" s="404">
        <f t="shared" si="548"/>
        <v>0</v>
      </c>
      <c r="BL143" s="500">
        <f t="shared" si="549"/>
        <v>0</v>
      </c>
      <c r="BM143" s="404">
        <f t="shared" si="550"/>
        <v>0</v>
      </c>
      <c r="BN143" s="422">
        <v>536</v>
      </c>
      <c r="BO143" s="696">
        <v>489</v>
      </c>
      <c r="BP143" s="500">
        <f t="shared" si="551"/>
        <v>0</v>
      </c>
      <c r="BQ143" s="404">
        <f t="shared" si="552"/>
        <v>0</v>
      </c>
      <c r="BR143" s="422">
        <v>21</v>
      </c>
      <c r="BS143" s="696">
        <v>22</v>
      </c>
      <c r="BT143" s="500">
        <f t="shared" si="553"/>
        <v>0</v>
      </c>
      <c r="BU143" s="404">
        <f t="shared" si="554"/>
        <v>0</v>
      </c>
      <c r="BV143" s="422"/>
      <c r="BW143" s="696"/>
      <c r="BX143" s="500">
        <f t="shared" si="555"/>
        <v>0</v>
      </c>
      <c r="BY143" s="404">
        <f t="shared" si="556"/>
        <v>0</v>
      </c>
      <c r="BZ143" s="500">
        <f t="shared" si="557"/>
        <v>557</v>
      </c>
      <c r="CA143" s="404">
        <f t="shared" si="558"/>
        <v>511</v>
      </c>
      <c r="CB143" s="500">
        <f t="shared" si="559"/>
        <v>0</v>
      </c>
      <c r="CC143" s="404">
        <f t="shared" si="560"/>
        <v>0</v>
      </c>
      <c r="CD143" s="564">
        <v>5.7275373134328351</v>
      </c>
      <c r="CE143" s="581">
        <v>5.7402249488752561</v>
      </c>
      <c r="CF143" s="500">
        <f t="shared" si="561"/>
        <v>3069.9599999999996</v>
      </c>
      <c r="CG143" s="404">
        <f t="shared" si="562"/>
        <v>2806.9700000000003</v>
      </c>
      <c r="CH143" s="564">
        <v>7.9604761904761911</v>
      </c>
      <c r="CI143" s="581">
        <v>7.5477272727272728</v>
      </c>
      <c r="CJ143" s="500">
        <f t="shared" si="563"/>
        <v>167.17000000000002</v>
      </c>
      <c r="CK143" s="404">
        <f t="shared" si="564"/>
        <v>166.05</v>
      </c>
      <c r="CL143" s="564"/>
      <c r="CM143" s="581"/>
      <c r="CN143" s="500">
        <f t="shared" si="565"/>
        <v>0</v>
      </c>
      <c r="CO143" s="404">
        <f t="shared" si="566"/>
        <v>0</v>
      </c>
      <c r="CP143" s="500">
        <f t="shared" si="567"/>
        <v>5.8117235188509868</v>
      </c>
      <c r="CQ143" s="237">
        <f t="shared" si="568"/>
        <v>5.8180430528375746</v>
      </c>
      <c r="CR143" s="500">
        <f t="shared" si="569"/>
        <v>3237.1299999999997</v>
      </c>
      <c r="CS143" s="404">
        <f t="shared" si="570"/>
        <v>2973.0200000000004</v>
      </c>
      <c r="CT143" s="565"/>
      <c r="CU143" s="581"/>
      <c r="CV143" s="500">
        <f t="shared" si="571"/>
        <v>0</v>
      </c>
      <c r="CW143" s="404">
        <f t="shared" si="572"/>
        <v>0</v>
      </c>
      <c r="CX143" s="565"/>
      <c r="CY143" s="581"/>
      <c r="CZ143" s="500">
        <f t="shared" si="573"/>
        <v>0</v>
      </c>
      <c r="DA143" s="404">
        <f t="shared" si="574"/>
        <v>0</v>
      </c>
      <c r="DB143" s="565"/>
      <c r="DC143" s="581"/>
      <c r="DD143" s="500">
        <f t="shared" si="575"/>
        <v>0</v>
      </c>
      <c r="DE143" s="404">
        <f t="shared" si="576"/>
        <v>0</v>
      </c>
      <c r="DF143" s="500">
        <f t="shared" si="577"/>
        <v>0</v>
      </c>
      <c r="DG143" s="404">
        <f t="shared" si="578"/>
        <v>0</v>
      </c>
      <c r="DH143" s="500">
        <f t="shared" si="579"/>
        <v>0</v>
      </c>
      <c r="DI143" s="404">
        <f t="shared" si="580"/>
        <v>0</v>
      </c>
      <c r="DJ143" s="500">
        <f t="shared" si="581"/>
        <v>680</v>
      </c>
      <c r="DK143" s="404">
        <f t="shared" si="582"/>
        <v>693</v>
      </c>
      <c r="DL143" s="500">
        <f t="shared" si="583"/>
        <v>0</v>
      </c>
      <c r="DM143" s="404">
        <f t="shared" si="584"/>
        <v>0</v>
      </c>
      <c r="DN143" s="236">
        <f t="shared" si="585"/>
        <v>5.5137794117647054</v>
      </c>
      <c r="DO143" s="237">
        <f t="shared" si="586"/>
        <v>5.4266955266955268</v>
      </c>
      <c r="DP143" s="500">
        <f t="shared" si="587"/>
        <v>3749.37</v>
      </c>
      <c r="DQ143" s="404">
        <f t="shared" si="588"/>
        <v>3760.7000000000003</v>
      </c>
      <c r="DR143" s="500">
        <f t="shared" si="589"/>
        <v>0</v>
      </c>
      <c r="DS143" s="404">
        <f t="shared" si="590"/>
        <v>0</v>
      </c>
      <c r="DT143" s="500">
        <f t="shared" si="591"/>
        <v>0</v>
      </c>
      <c r="DU143" s="404">
        <f t="shared" si="592"/>
        <v>0</v>
      </c>
      <c r="DV143" s="565">
        <v>224</v>
      </c>
      <c r="DW143" s="582">
        <v>210</v>
      </c>
      <c r="DX143" s="500">
        <f t="shared" si="593"/>
        <v>0</v>
      </c>
      <c r="DY143" s="404">
        <f t="shared" si="594"/>
        <v>0</v>
      </c>
      <c r="DZ143" s="565">
        <v>53</v>
      </c>
      <c r="EA143" s="582">
        <v>34</v>
      </c>
      <c r="EB143" s="500">
        <f t="shared" si="595"/>
        <v>0</v>
      </c>
      <c r="EC143" s="404">
        <f t="shared" si="596"/>
        <v>0</v>
      </c>
      <c r="ED143" s="565">
        <v>0</v>
      </c>
      <c r="EE143" s="582">
        <v>2</v>
      </c>
      <c r="EF143" s="500">
        <f t="shared" si="597"/>
        <v>0</v>
      </c>
      <c r="EG143" s="404">
        <f t="shared" si="598"/>
        <v>0</v>
      </c>
      <c r="EH143" s="500">
        <f t="shared" si="599"/>
        <v>277</v>
      </c>
      <c r="EI143" s="404">
        <f t="shared" si="600"/>
        <v>246</v>
      </c>
      <c r="EJ143" s="500">
        <f t="shared" si="601"/>
        <v>0</v>
      </c>
      <c r="EK143" s="404">
        <f t="shared" si="602"/>
        <v>0</v>
      </c>
      <c r="EL143" s="564">
        <v>4.6259375</v>
      </c>
      <c r="EM143" s="583">
        <v>4.0604761904761908</v>
      </c>
      <c r="EN143" s="500">
        <f t="shared" si="603"/>
        <v>1036.21</v>
      </c>
      <c r="EO143" s="404">
        <f t="shared" si="604"/>
        <v>852.7</v>
      </c>
      <c r="EP143" s="564">
        <v>4.7005660377358494</v>
      </c>
      <c r="EQ143" s="583">
        <v>4.6491176470588229</v>
      </c>
      <c r="ER143" s="500">
        <f t="shared" si="605"/>
        <v>249.13000000000002</v>
      </c>
      <c r="ES143" s="404">
        <f t="shared" si="606"/>
        <v>158.07</v>
      </c>
      <c r="ET143" s="564"/>
      <c r="EU143" s="583"/>
      <c r="EV143" s="500">
        <f t="shared" si="607"/>
        <v>0</v>
      </c>
      <c r="EW143" s="404">
        <f t="shared" si="608"/>
        <v>0</v>
      </c>
      <c r="EX143" s="236">
        <f t="shared" si="609"/>
        <v>4.6402166064981953</v>
      </c>
      <c r="EY143" s="237">
        <f t="shared" si="610"/>
        <v>4.1088211382113817</v>
      </c>
      <c r="EZ143" s="500">
        <f t="shared" si="611"/>
        <v>1285.3400000000001</v>
      </c>
      <c r="FA143" s="404">
        <f t="shared" si="612"/>
        <v>1010.7699999999999</v>
      </c>
      <c r="FB143" s="565"/>
      <c r="FC143" s="583"/>
      <c r="FD143" s="500">
        <f t="shared" si="613"/>
        <v>0</v>
      </c>
      <c r="FE143" s="404">
        <f t="shared" si="614"/>
        <v>0</v>
      </c>
      <c r="FF143" s="565"/>
      <c r="FG143" s="583"/>
      <c r="FH143" s="500">
        <f t="shared" si="615"/>
        <v>0</v>
      </c>
      <c r="FI143" s="404">
        <f t="shared" si="616"/>
        <v>0</v>
      </c>
      <c r="FJ143" s="565"/>
      <c r="FK143" s="583"/>
      <c r="FL143" s="500">
        <f t="shared" si="617"/>
        <v>0</v>
      </c>
      <c r="FM143" s="404">
        <f t="shared" si="618"/>
        <v>0</v>
      </c>
      <c r="FN143" s="500">
        <f t="shared" si="619"/>
        <v>0</v>
      </c>
      <c r="FO143" s="404">
        <f t="shared" si="620"/>
        <v>0</v>
      </c>
      <c r="FP143" s="500">
        <f t="shared" si="621"/>
        <v>0</v>
      </c>
      <c r="FQ143" s="404">
        <f t="shared" si="622"/>
        <v>0</v>
      </c>
      <c r="FR143" s="565"/>
      <c r="FS143" s="423"/>
      <c r="FT143" s="500">
        <f t="shared" si="623"/>
        <v>0</v>
      </c>
      <c r="FU143" s="404">
        <f t="shared" si="624"/>
        <v>0</v>
      </c>
      <c r="FV143" s="564"/>
      <c r="FW143" s="584"/>
      <c r="FX143" s="500">
        <f t="shared" si="625"/>
        <v>0</v>
      </c>
      <c r="FY143" s="404">
        <f t="shared" si="626"/>
        <v>0</v>
      </c>
      <c r="FZ143" s="564"/>
      <c r="GA143" s="584"/>
      <c r="GB143" s="500">
        <f t="shared" si="627"/>
        <v>0</v>
      </c>
      <c r="GC143" s="404">
        <f t="shared" si="628"/>
        <v>0</v>
      </c>
      <c r="GD143" s="510">
        <f t="shared" si="629"/>
        <v>882</v>
      </c>
      <c r="GE143" s="404">
        <f t="shared" si="630"/>
        <v>875</v>
      </c>
      <c r="GF143" s="500">
        <f t="shared" si="631"/>
        <v>0</v>
      </c>
      <c r="GG143" s="404">
        <f t="shared" si="632"/>
        <v>0</v>
      </c>
      <c r="GH143" s="500">
        <f t="shared" si="633"/>
        <v>4612.0499999999993</v>
      </c>
      <c r="GI143" s="404">
        <f t="shared" si="634"/>
        <v>4412.55</v>
      </c>
      <c r="GJ143" s="500" t="str">
        <f t="shared" si="635"/>
        <v/>
      </c>
      <c r="GK143" s="404" t="str">
        <f t="shared" si="636"/>
        <v/>
      </c>
      <c r="GL143" s="510">
        <f t="shared" si="637"/>
        <v>75</v>
      </c>
      <c r="GM143" s="404">
        <f t="shared" si="638"/>
        <v>62</v>
      </c>
      <c r="GN143" s="500">
        <f t="shared" si="639"/>
        <v>0</v>
      </c>
      <c r="GO143" s="404">
        <f t="shared" si="640"/>
        <v>0</v>
      </c>
      <c r="GP143" s="500">
        <f t="shared" si="641"/>
        <v>422.66000000000008</v>
      </c>
      <c r="GQ143" s="404">
        <f t="shared" si="642"/>
        <v>358.92</v>
      </c>
      <c r="GR143" s="500">
        <f t="shared" si="643"/>
        <v>0</v>
      </c>
      <c r="GS143" s="404">
        <f t="shared" si="644"/>
        <v>0</v>
      </c>
      <c r="GT143" s="510">
        <f t="shared" si="645"/>
        <v>957</v>
      </c>
      <c r="GU143" s="404">
        <f t="shared" si="646"/>
        <v>937</v>
      </c>
      <c r="GV143" s="500">
        <f t="shared" si="647"/>
        <v>0</v>
      </c>
      <c r="GW143" s="404">
        <f t="shared" si="648"/>
        <v>0</v>
      </c>
      <c r="GX143" s="500">
        <f t="shared" si="649"/>
        <v>5034.7099999999991</v>
      </c>
      <c r="GY143" s="404">
        <f t="shared" si="650"/>
        <v>4771.47</v>
      </c>
      <c r="GZ143" s="500" t="str">
        <f t="shared" si="651"/>
        <v/>
      </c>
      <c r="HA143" s="404" t="str">
        <f t="shared" si="652"/>
        <v/>
      </c>
      <c r="HB143" s="510">
        <f t="shared" si="653"/>
        <v>0</v>
      </c>
      <c r="HC143" s="404">
        <f t="shared" si="654"/>
        <v>2</v>
      </c>
      <c r="HD143" s="500">
        <f t="shared" si="655"/>
        <v>0</v>
      </c>
      <c r="HE143" s="404">
        <f t="shared" si="656"/>
        <v>0</v>
      </c>
      <c r="HF143" s="500" t="str">
        <f t="shared" si="657"/>
        <v/>
      </c>
      <c r="HG143" s="404">
        <f t="shared" si="658"/>
        <v>0</v>
      </c>
      <c r="HH143" s="500" t="str">
        <f t="shared" si="659"/>
        <v/>
      </c>
      <c r="HI143" s="404" t="str">
        <f t="shared" si="660"/>
        <v/>
      </c>
      <c r="HJ143" s="510">
        <f t="shared" si="661"/>
        <v>5034.71</v>
      </c>
      <c r="HK143" s="404">
        <f t="shared" si="662"/>
        <v>4771.47</v>
      </c>
      <c r="HL143" s="500" t="str">
        <f t="shared" si="663"/>
        <v/>
      </c>
      <c r="HM143" s="404" t="str">
        <f t="shared" si="664"/>
        <v/>
      </c>
    </row>
    <row r="144" spans="1:221">
      <c r="A144" s="697" t="s">
        <v>45</v>
      </c>
      <c r="B144" s="692" t="s">
        <v>978</v>
      </c>
      <c r="C144" s="693"/>
      <c r="D144" s="694">
        <v>160038</v>
      </c>
      <c r="E144" s="695">
        <v>4</v>
      </c>
      <c r="F144" s="422">
        <v>1052</v>
      </c>
      <c r="G144" s="696">
        <v>1069</v>
      </c>
      <c r="H144" s="422">
        <v>18</v>
      </c>
      <c r="I144" s="696">
        <v>12</v>
      </c>
      <c r="J144" s="500">
        <f t="shared" si="515"/>
        <v>1034</v>
      </c>
      <c r="K144" s="404">
        <f t="shared" si="516"/>
        <v>1057</v>
      </c>
      <c r="L144" s="422">
        <v>120</v>
      </c>
      <c r="M144" s="696">
        <v>120</v>
      </c>
      <c r="N144" s="500">
        <f t="shared" si="517"/>
        <v>1034</v>
      </c>
      <c r="O144" s="404">
        <f t="shared" si="518"/>
        <v>1057</v>
      </c>
      <c r="P144" s="500">
        <f t="shared" si="519"/>
        <v>0</v>
      </c>
      <c r="Q144" s="404">
        <f t="shared" si="520"/>
        <v>0</v>
      </c>
      <c r="R144" s="422">
        <v>198</v>
      </c>
      <c r="S144" s="696">
        <v>212</v>
      </c>
      <c r="T144" s="500">
        <f t="shared" si="521"/>
        <v>0</v>
      </c>
      <c r="U144" s="404">
        <f t="shared" si="522"/>
        <v>0</v>
      </c>
      <c r="V144" s="422">
        <v>3</v>
      </c>
      <c r="W144" s="696">
        <v>3</v>
      </c>
      <c r="X144" s="500">
        <f t="shared" si="523"/>
        <v>0</v>
      </c>
      <c r="Y144" s="404">
        <f t="shared" si="524"/>
        <v>0</v>
      </c>
      <c r="Z144" s="422"/>
      <c r="AA144" s="696"/>
      <c r="AB144" s="500">
        <f t="shared" si="525"/>
        <v>0</v>
      </c>
      <c r="AC144" s="404">
        <f t="shared" si="526"/>
        <v>0</v>
      </c>
      <c r="AD144" s="500">
        <f t="shared" si="527"/>
        <v>201</v>
      </c>
      <c r="AE144" s="404">
        <f t="shared" si="528"/>
        <v>215</v>
      </c>
      <c r="AF144" s="500">
        <f t="shared" si="529"/>
        <v>0</v>
      </c>
      <c r="AG144" s="404">
        <f t="shared" si="530"/>
        <v>0</v>
      </c>
      <c r="AH144" s="564">
        <v>4.1280808080808082</v>
      </c>
      <c r="AI144" s="580">
        <v>4.1519339622641507</v>
      </c>
      <c r="AJ144" s="500">
        <f t="shared" si="531"/>
        <v>817.36</v>
      </c>
      <c r="AK144" s="404">
        <f t="shared" si="532"/>
        <v>880.20999999999992</v>
      </c>
      <c r="AL144" s="564">
        <v>6.9966666666666661</v>
      </c>
      <c r="AM144" s="580">
        <v>3.81</v>
      </c>
      <c r="AN144" s="500">
        <f t="shared" si="533"/>
        <v>20.99</v>
      </c>
      <c r="AO144" s="404">
        <f t="shared" si="534"/>
        <v>11.43</v>
      </c>
      <c r="AP144" s="564"/>
      <c r="AQ144" s="580"/>
      <c r="AR144" s="500">
        <f t="shared" si="535"/>
        <v>0</v>
      </c>
      <c r="AS144" s="404">
        <f t="shared" si="536"/>
        <v>0</v>
      </c>
      <c r="AT144" s="236">
        <f t="shared" si="537"/>
        <v>4.1708955223880597</v>
      </c>
      <c r="AU144" s="237">
        <f t="shared" si="538"/>
        <v>4.1471627906976742</v>
      </c>
      <c r="AV144" s="500">
        <f t="shared" si="539"/>
        <v>838.35</v>
      </c>
      <c r="AW144" s="404">
        <f t="shared" si="540"/>
        <v>891.64</v>
      </c>
      <c r="AX144" s="422"/>
      <c r="AY144" s="696"/>
      <c r="AZ144" s="500">
        <f t="shared" si="541"/>
        <v>0</v>
      </c>
      <c r="BA144" s="404">
        <f t="shared" si="542"/>
        <v>0</v>
      </c>
      <c r="BB144" s="422"/>
      <c r="BC144" s="696"/>
      <c r="BD144" s="500">
        <f t="shared" si="543"/>
        <v>0</v>
      </c>
      <c r="BE144" s="404">
        <f t="shared" si="544"/>
        <v>0</v>
      </c>
      <c r="BF144" s="422"/>
      <c r="BG144" s="696"/>
      <c r="BH144" s="500">
        <f t="shared" si="545"/>
        <v>0</v>
      </c>
      <c r="BI144" s="404">
        <f t="shared" si="546"/>
        <v>0</v>
      </c>
      <c r="BJ144" s="500">
        <f t="shared" si="547"/>
        <v>0</v>
      </c>
      <c r="BK144" s="404">
        <f t="shared" si="548"/>
        <v>0</v>
      </c>
      <c r="BL144" s="500">
        <f t="shared" si="549"/>
        <v>0</v>
      </c>
      <c r="BM144" s="404">
        <f t="shared" si="550"/>
        <v>0</v>
      </c>
      <c r="BN144" s="422">
        <v>345</v>
      </c>
      <c r="BO144" s="696">
        <v>332</v>
      </c>
      <c r="BP144" s="500">
        <f t="shared" si="551"/>
        <v>0</v>
      </c>
      <c r="BQ144" s="404">
        <f t="shared" si="552"/>
        <v>0</v>
      </c>
      <c r="BR144" s="422">
        <v>15</v>
      </c>
      <c r="BS144" s="696">
        <v>20</v>
      </c>
      <c r="BT144" s="500">
        <f t="shared" si="553"/>
        <v>0</v>
      </c>
      <c r="BU144" s="404">
        <f t="shared" si="554"/>
        <v>0</v>
      </c>
      <c r="BV144" s="422"/>
      <c r="BW144" s="696"/>
      <c r="BX144" s="500">
        <f t="shared" si="555"/>
        <v>0</v>
      </c>
      <c r="BY144" s="404">
        <f t="shared" si="556"/>
        <v>0</v>
      </c>
      <c r="BZ144" s="500">
        <f t="shared" si="557"/>
        <v>360</v>
      </c>
      <c r="CA144" s="404">
        <f t="shared" si="558"/>
        <v>352</v>
      </c>
      <c r="CB144" s="500">
        <f t="shared" si="559"/>
        <v>0</v>
      </c>
      <c r="CC144" s="404">
        <f t="shared" si="560"/>
        <v>0</v>
      </c>
      <c r="CD144" s="564">
        <v>6.0210724637681148</v>
      </c>
      <c r="CE144" s="581">
        <v>6.1093072289156636</v>
      </c>
      <c r="CF144" s="500">
        <f t="shared" si="561"/>
        <v>2077.2699999999995</v>
      </c>
      <c r="CG144" s="404">
        <f t="shared" si="562"/>
        <v>2028.2900000000004</v>
      </c>
      <c r="CH144" s="564">
        <v>8.9866666666666664</v>
      </c>
      <c r="CI144" s="581">
        <v>7.9794999999999998</v>
      </c>
      <c r="CJ144" s="500">
        <f t="shared" si="563"/>
        <v>134.79999999999998</v>
      </c>
      <c r="CK144" s="404">
        <f t="shared" si="564"/>
        <v>159.59</v>
      </c>
      <c r="CL144" s="564"/>
      <c r="CM144" s="581"/>
      <c r="CN144" s="500">
        <f t="shared" si="565"/>
        <v>0</v>
      </c>
      <c r="CO144" s="404">
        <f t="shared" si="566"/>
        <v>0</v>
      </c>
      <c r="CP144" s="500">
        <f t="shared" si="567"/>
        <v>6.1446388888888883</v>
      </c>
      <c r="CQ144" s="237">
        <f t="shared" si="568"/>
        <v>6.2155681818181838</v>
      </c>
      <c r="CR144" s="500">
        <f t="shared" si="569"/>
        <v>2212.0699999999997</v>
      </c>
      <c r="CS144" s="404">
        <f t="shared" si="570"/>
        <v>2187.8800000000006</v>
      </c>
      <c r="CT144" s="565"/>
      <c r="CU144" s="581"/>
      <c r="CV144" s="500">
        <f t="shared" si="571"/>
        <v>0</v>
      </c>
      <c r="CW144" s="404">
        <f t="shared" si="572"/>
        <v>0</v>
      </c>
      <c r="CX144" s="565"/>
      <c r="CY144" s="581"/>
      <c r="CZ144" s="500">
        <f t="shared" si="573"/>
        <v>0</v>
      </c>
      <c r="DA144" s="404">
        <f t="shared" si="574"/>
        <v>0</v>
      </c>
      <c r="DB144" s="565"/>
      <c r="DC144" s="581"/>
      <c r="DD144" s="500">
        <f t="shared" si="575"/>
        <v>0</v>
      </c>
      <c r="DE144" s="404">
        <f t="shared" si="576"/>
        <v>0</v>
      </c>
      <c r="DF144" s="500">
        <f t="shared" si="577"/>
        <v>0</v>
      </c>
      <c r="DG144" s="404">
        <f t="shared" si="578"/>
        <v>0</v>
      </c>
      <c r="DH144" s="500">
        <f t="shared" si="579"/>
        <v>0</v>
      </c>
      <c r="DI144" s="404">
        <f t="shared" si="580"/>
        <v>0</v>
      </c>
      <c r="DJ144" s="500">
        <f t="shared" si="581"/>
        <v>561</v>
      </c>
      <c r="DK144" s="404">
        <f t="shared" si="582"/>
        <v>567</v>
      </c>
      <c r="DL144" s="500">
        <f t="shared" si="583"/>
        <v>0</v>
      </c>
      <c r="DM144" s="404">
        <f t="shared" si="584"/>
        <v>0</v>
      </c>
      <c r="DN144" s="236">
        <f t="shared" si="585"/>
        <v>5.437468805704099</v>
      </c>
      <c r="DO144" s="237">
        <f t="shared" si="586"/>
        <v>5.4312522045855385</v>
      </c>
      <c r="DP144" s="500">
        <f t="shared" si="587"/>
        <v>3050.4199999999996</v>
      </c>
      <c r="DQ144" s="404">
        <f t="shared" si="588"/>
        <v>3079.5200000000004</v>
      </c>
      <c r="DR144" s="500">
        <f t="shared" si="589"/>
        <v>0</v>
      </c>
      <c r="DS144" s="404">
        <f t="shared" si="590"/>
        <v>0</v>
      </c>
      <c r="DT144" s="500">
        <f t="shared" si="591"/>
        <v>0</v>
      </c>
      <c r="DU144" s="404">
        <f t="shared" si="592"/>
        <v>0</v>
      </c>
      <c r="DV144" s="565">
        <v>312</v>
      </c>
      <c r="DW144" s="582">
        <v>315</v>
      </c>
      <c r="DX144" s="500">
        <f t="shared" si="593"/>
        <v>0</v>
      </c>
      <c r="DY144" s="404">
        <f t="shared" si="594"/>
        <v>0</v>
      </c>
      <c r="DZ144" s="565">
        <v>161</v>
      </c>
      <c r="EA144" s="582">
        <v>174</v>
      </c>
      <c r="EB144" s="500">
        <f t="shared" si="595"/>
        <v>0</v>
      </c>
      <c r="EC144" s="404">
        <f t="shared" si="596"/>
        <v>0</v>
      </c>
      <c r="ED144" s="565">
        <v>0</v>
      </c>
      <c r="EE144" s="582">
        <v>1</v>
      </c>
      <c r="EF144" s="500">
        <f t="shared" si="597"/>
        <v>0</v>
      </c>
      <c r="EG144" s="404">
        <f t="shared" si="598"/>
        <v>0</v>
      </c>
      <c r="EH144" s="500">
        <f t="shared" si="599"/>
        <v>473</v>
      </c>
      <c r="EI144" s="404">
        <f t="shared" si="600"/>
        <v>490</v>
      </c>
      <c r="EJ144" s="500">
        <f t="shared" si="601"/>
        <v>0</v>
      </c>
      <c r="EK144" s="404">
        <f t="shared" si="602"/>
        <v>0</v>
      </c>
      <c r="EL144" s="564">
        <v>3.8329166666666663</v>
      </c>
      <c r="EM144" s="583">
        <v>4.0866031746031757</v>
      </c>
      <c r="EN144" s="500">
        <f t="shared" si="603"/>
        <v>1195.8699999999999</v>
      </c>
      <c r="EO144" s="404">
        <f t="shared" si="604"/>
        <v>1287.2800000000004</v>
      </c>
      <c r="EP144" s="564">
        <v>4.0777018633540374</v>
      </c>
      <c r="EQ144" s="583">
        <v>4.1363793103448279</v>
      </c>
      <c r="ER144" s="500">
        <f t="shared" si="605"/>
        <v>656.51</v>
      </c>
      <c r="ES144" s="404">
        <f t="shared" si="606"/>
        <v>719.73</v>
      </c>
      <c r="ET144" s="564"/>
      <c r="EU144" s="583"/>
      <c r="EV144" s="500">
        <f t="shared" si="607"/>
        <v>0</v>
      </c>
      <c r="EW144" s="404">
        <f t="shared" si="608"/>
        <v>0</v>
      </c>
      <c r="EX144" s="236">
        <f t="shared" si="609"/>
        <v>3.9162367864693444</v>
      </c>
      <c r="EY144" s="237">
        <f t="shared" si="610"/>
        <v>4.0959387755102048</v>
      </c>
      <c r="EZ144" s="500">
        <f t="shared" si="611"/>
        <v>1852.3799999999999</v>
      </c>
      <c r="FA144" s="404">
        <f t="shared" si="612"/>
        <v>2007.0100000000004</v>
      </c>
      <c r="FB144" s="565"/>
      <c r="FC144" s="583"/>
      <c r="FD144" s="500">
        <f t="shared" si="613"/>
        <v>0</v>
      </c>
      <c r="FE144" s="404">
        <f t="shared" si="614"/>
        <v>0</v>
      </c>
      <c r="FF144" s="565"/>
      <c r="FG144" s="583"/>
      <c r="FH144" s="500">
        <f t="shared" si="615"/>
        <v>0</v>
      </c>
      <c r="FI144" s="404">
        <f t="shared" si="616"/>
        <v>0</v>
      </c>
      <c r="FJ144" s="565"/>
      <c r="FK144" s="583"/>
      <c r="FL144" s="500">
        <f t="shared" si="617"/>
        <v>0</v>
      </c>
      <c r="FM144" s="404">
        <f t="shared" si="618"/>
        <v>0</v>
      </c>
      <c r="FN144" s="500">
        <f t="shared" si="619"/>
        <v>0</v>
      </c>
      <c r="FO144" s="404">
        <f t="shared" si="620"/>
        <v>0</v>
      </c>
      <c r="FP144" s="500">
        <f t="shared" si="621"/>
        <v>0</v>
      </c>
      <c r="FQ144" s="404">
        <f t="shared" si="622"/>
        <v>0</v>
      </c>
      <c r="FR144" s="565"/>
      <c r="FS144" s="423"/>
      <c r="FT144" s="500">
        <f t="shared" si="623"/>
        <v>0</v>
      </c>
      <c r="FU144" s="404">
        <f t="shared" si="624"/>
        <v>0</v>
      </c>
      <c r="FV144" s="564"/>
      <c r="FW144" s="584"/>
      <c r="FX144" s="500">
        <f t="shared" si="625"/>
        <v>0</v>
      </c>
      <c r="FY144" s="404">
        <f t="shared" si="626"/>
        <v>0</v>
      </c>
      <c r="FZ144" s="564"/>
      <c r="GA144" s="584"/>
      <c r="GB144" s="500">
        <f t="shared" si="627"/>
        <v>0</v>
      </c>
      <c r="GC144" s="404">
        <f t="shared" si="628"/>
        <v>0</v>
      </c>
      <c r="GD144" s="510">
        <f t="shared" si="629"/>
        <v>855</v>
      </c>
      <c r="GE144" s="404">
        <f t="shared" si="630"/>
        <v>859</v>
      </c>
      <c r="GF144" s="500">
        <f t="shared" si="631"/>
        <v>0</v>
      </c>
      <c r="GG144" s="404">
        <f t="shared" si="632"/>
        <v>0</v>
      </c>
      <c r="GH144" s="500">
        <f t="shared" si="633"/>
        <v>4090.4999999999995</v>
      </c>
      <c r="GI144" s="404">
        <f t="shared" si="634"/>
        <v>4195.7800000000007</v>
      </c>
      <c r="GJ144" s="500" t="str">
        <f t="shared" si="635"/>
        <v/>
      </c>
      <c r="GK144" s="404" t="str">
        <f t="shared" si="636"/>
        <v/>
      </c>
      <c r="GL144" s="510">
        <f t="shared" si="637"/>
        <v>179</v>
      </c>
      <c r="GM144" s="404">
        <f t="shared" si="638"/>
        <v>197</v>
      </c>
      <c r="GN144" s="500">
        <f t="shared" si="639"/>
        <v>0</v>
      </c>
      <c r="GO144" s="404">
        <f t="shared" si="640"/>
        <v>0</v>
      </c>
      <c r="GP144" s="500">
        <f t="shared" si="641"/>
        <v>812.3</v>
      </c>
      <c r="GQ144" s="404">
        <f t="shared" si="642"/>
        <v>890.75</v>
      </c>
      <c r="GR144" s="500">
        <f t="shared" si="643"/>
        <v>0</v>
      </c>
      <c r="GS144" s="404">
        <f t="shared" si="644"/>
        <v>0</v>
      </c>
      <c r="GT144" s="510">
        <f t="shared" si="645"/>
        <v>1034</v>
      </c>
      <c r="GU144" s="404">
        <f t="shared" si="646"/>
        <v>1056</v>
      </c>
      <c r="GV144" s="500">
        <f t="shared" si="647"/>
        <v>0</v>
      </c>
      <c r="GW144" s="404">
        <f t="shared" si="648"/>
        <v>0</v>
      </c>
      <c r="GX144" s="500">
        <f t="shared" si="649"/>
        <v>4902.7999999999993</v>
      </c>
      <c r="GY144" s="404">
        <f t="shared" si="650"/>
        <v>5086.5300000000007</v>
      </c>
      <c r="GZ144" s="500" t="str">
        <f t="shared" si="651"/>
        <v/>
      </c>
      <c r="HA144" s="404" t="str">
        <f t="shared" si="652"/>
        <v/>
      </c>
      <c r="HB144" s="510">
        <f t="shared" si="653"/>
        <v>0</v>
      </c>
      <c r="HC144" s="404">
        <f t="shared" si="654"/>
        <v>1</v>
      </c>
      <c r="HD144" s="500">
        <f t="shared" si="655"/>
        <v>0</v>
      </c>
      <c r="HE144" s="404">
        <f t="shared" si="656"/>
        <v>0</v>
      </c>
      <c r="HF144" s="500" t="str">
        <f t="shared" si="657"/>
        <v/>
      </c>
      <c r="HG144" s="404">
        <f t="shared" si="658"/>
        <v>0</v>
      </c>
      <c r="HH144" s="500" t="str">
        <f t="shared" si="659"/>
        <v/>
      </c>
      <c r="HI144" s="404" t="str">
        <f t="shared" si="660"/>
        <v/>
      </c>
      <c r="HJ144" s="510">
        <f t="shared" si="661"/>
        <v>4902.7999999999993</v>
      </c>
      <c r="HK144" s="404">
        <f t="shared" si="662"/>
        <v>5086.5300000000007</v>
      </c>
      <c r="HL144" s="500" t="str">
        <f t="shared" si="663"/>
        <v/>
      </c>
      <c r="HM144" s="404" t="str">
        <f t="shared" si="664"/>
        <v/>
      </c>
    </row>
    <row r="145" spans="1:221">
      <c r="A145" s="697" t="s">
        <v>45</v>
      </c>
      <c r="B145" s="692" t="s">
        <v>979</v>
      </c>
      <c r="C145" s="698"/>
      <c r="D145" s="694">
        <v>160630</v>
      </c>
      <c r="E145" s="706">
        <v>5</v>
      </c>
      <c r="F145" s="767">
        <v>303</v>
      </c>
      <c r="G145" s="815">
        <v>306</v>
      </c>
      <c r="H145" s="767">
        <v>5</v>
      </c>
      <c r="I145" s="815">
        <v>1</v>
      </c>
      <c r="J145" s="500">
        <f t="shared" si="515"/>
        <v>298</v>
      </c>
      <c r="K145" s="404">
        <f t="shared" si="516"/>
        <v>305</v>
      </c>
      <c r="L145" s="767">
        <v>120</v>
      </c>
      <c r="M145" s="815">
        <v>120</v>
      </c>
      <c r="N145" s="500">
        <f t="shared" si="517"/>
        <v>298</v>
      </c>
      <c r="O145" s="404">
        <f t="shared" si="518"/>
        <v>305</v>
      </c>
      <c r="P145" s="500">
        <f t="shared" si="519"/>
        <v>0</v>
      </c>
      <c r="Q145" s="404">
        <f t="shared" si="520"/>
        <v>0</v>
      </c>
      <c r="R145" s="767">
        <v>10</v>
      </c>
      <c r="S145" s="815">
        <v>10</v>
      </c>
      <c r="T145" s="500">
        <f t="shared" si="521"/>
        <v>0</v>
      </c>
      <c r="U145" s="404">
        <f t="shared" si="522"/>
        <v>0</v>
      </c>
      <c r="V145" s="767">
        <v>1</v>
      </c>
      <c r="W145" s="815">
        <v>2</v>
      </c>
      <c r="X145" s="500">
        <f t="shared" si="523"/>
        <v>0</v>
      </c>
      <c r="Y145" s="404">
        <f t="shared" si="524"/>
        <v>0</v>
      </c>
      <c r="Z145" s="767"/>
      <c r="AA145" s="815"/>
      <c r="AB145" s="500">
        <f t="shared" si="525"/>
        <v>0</v>
      </c>
      <c r="AC145" s="404">
        <f t="shared" si="526"/>
        <v>0</v>
      </c>
      <c r="AD145" s="500">
        <f t="shared" si="527"/>
        <v>11</v>
      </c>
      <c r="AE145" s="404">
        <f t="shared" si="528"/>
        <v>12</v>
      </c>
      <c r="AF145" s="500">
        <f t="shared" si="529"/>
        <v>0</v>
      </c>
      <c r="AG145" s="404">
        <f t="shared" si="530"/>
        <v>0</v>
      </c>
      <c r="AH145" s="816">
        <v>6.7010000000000005</v>
      </c>
      <c r="AI145" s="817">
        <v>6.8</v>
      </c>
      <c r="AJ145" s="500">
        <f t="shared" si="531"/>
        <v>67.010000000000005</v>
      </c>
      <c r="AK145" s="404">
        <f t="shared" si="532"/>
        <v>68</v>
      </c>
      <c r="AL145" s="816">
        <v>5.74</v>
      </c>
      <c r="AM145" s="817">
        <v>4.7</v>
      </c>
      <c r="AN145" s="500">
        <f t="shared" si="533"/>
        <v>5.74</v>
      </c>
      <c r="AO145" s="404">
        <f t="shared" si="534"/>
        <v>9.4</v>
      </c>
      <c r="AP145" s="816"/>
      <c r="AQ145" s="817"/>
      <c r="AR145" s="500">
        <f t="shared" si="535"/>
        <v>0</v>
      </c>
      <c r="AS145" s="404">
        <f t="shared" si="536"/>
        <v>0</v>
      </c>
      <c r="AT145" s="236">
        <f t="shared" si="537"/>
        <v>6.6136363636363633</v>
      </c>
      <c r="AU145" s="237">
        <f t="shared" si="538"/>
        <v>6.45</v>
      </c>
      <c r="AV145" s="500">
        <f t="shared" si="539"/>
        <v>72.75</v>
      </c>
      <c r="AW145" s="404">
        <f t="shared" si="540"/>
        <v>77.400000000000006</v>
      </c>
      <c r="AX145" s="767"/>
      <c r="AY145" s="815"/>
      <c r="AZ145" s="500">
        <f t="shared" si="541"/>
        <v>0</v>
      </c>
      <c r="BA145" s="404">
        <f t="shared" si="542"/>
        <v>0</v>
      </c>
      <c r="BB145" s="767"/>
      <c r="BC145" s="815"/>
      <c r="BD145" s="500">
        <f t="shared" si="543"/>
        <v>0</v>
      </c>
      <c r="BE145" s="404">
        <f t="shared" si="544"/>
        <v>0</v>
      </c>
      <c r="BF145" s="767"/>
      <c r="BG145" s="815"/>
      <c r="BH145" s="500">
        <f t="shared" si="545"/>
        <v>0</v>
      </c>
      <c r="BI145" s="404">
        <f t="shared" si="546"/>
        <v>0</v>
      </c>
      <c r="BJ145" s="500">
        <f t="shared" si="547"/>
        <v>0</v>
      </c>
      <c r="BK145" s="404">
        <f t="shared" si="548"/>
        <v>0</v>
      </c>
      <c r="BL145" s="500">
        <f t="shared" si="549"/>
        <v>0</v>
      </c>
      <c r="BM145" s="404">
        <f t="shared" si="550"/>
        <v>0</v>
      </c>
      <c r="BN145" s="767">
        <v>67</v>
      </c>
      <c r="BO145" s="815">
        <v>78</v>
      </c>
      <c r="BP145" s="500">
        <f t="shared" si="551"/>
        <v>0</v>
      </c>
      <c r="BQ145" s="404">
        <f t="shared" si="552"/>
        <v>0</v>
      </c>
      <c r="BR145" s="767">
        <v>8</v>
      </c>
      <c r="BS145" s="815">
        <v>9</v>
      </c>
      <c r="BT145" s="500">
        <f t="shared" si="553"/>
        <v>0</v>
      </c>
      <c r="BU145" s="404">
        <f t="shared" si="554"/>
        <v>0</v>
      </c>
      <c r="BV145" s="767"/>
      <c r="BW145" s="815"/>
      <c r="BX145" s="500">
        <f t="shared" si="555"/>
        <v>0</v>
      </c>
      <c r="BY145" s="404">
        <f t="shared" si="556"/>
        <v>0</v>
      </c>
      <c r="BZ145" s="500">
        <f t="shared" si="557"/>
        <v>75</v>
      </c>
      <c r="CA145" s="404">
        <f t="shared" si="558"/>
        <v>87</v>
      </c>
      <c r="CB145" s="500">
        <f t="shared" si="559"/>
        <v>0</v>
      </c>
      <c r="CC145" s="404">
        <f t="shared" si="560"/>
        <v>0</v>
      </c>
      <c r="CD145" s="816">
        <v>7.1644776119402991</v>
      </c>
      <c r="CE145" s="818">
        <v>8.5</v>
      </c>
      <c r="CF145" s="500">
        <f t="shared" si="561"/>
        <v>480.02000000000004</v>
      </c>
      <c r="CG145" s="404">
        <f t="shared" si="562"/>
        <v>663</v>
      </c>
      <c r="CH145" s="816">
        <v>4.8425000000000002</v>
      </c>
      <c r="CI145" s="818">
        <v>3.8</v>
      </c>
      <c r="CJ145" s="500">
        <f t="shared" si="563"/>
        <v>38.74</v>
      </c>
      <c r="CK145" s="404">
        <f t="shared" si="564"/>
        <v>34.199999999999996</v>
      </c>
      <c r="CL145" s="816"/>
      <c r="CM145" s="818"/>
      <c r="CN145" s="500">
        <f t="shared" si="565"/>
        <v>0</v>
      </c>
      <c r="CO145" s="404">
        <f t="shared" si="566"/>
        <v>0</v>
      </c>
      <c r="CP145" s="500">
        <f t="shared" si="567"/>
        <v>6.9168000000000003</v>
      </c>
      <c r="CQ145" s="237">
        <f t="shared" si="568"/>
        <v>8.0137931034482772</v>
      </c>
      <c r="CR145" s="500">
        <f t="shared" si="569"/>
        <v>518.76</v>
      </c>
      <c r="CS145" s="404">
        <f t="shared" si="570"/>
        <v>697.20000000000016</v>
      </c>
      <c r="CT145" s="819"/>
      <c r="CU145" s="818"/>
      <c r="CV145" s="500">
        <f t="shared" si="571"/>
        <v>0</v>
      </c>
      <c r="CW145" s="404">
        <f t="shared" si="572"/>
        <v>0</v>
      </c>
      <c r="CX145" s="819"/>
      <c r="CY145" s="818"/>
      <c r="CZ145" s="500">
        <f t="shared" si="573"/>
        <v>0</v>
      </c>
      <c r="DA145" s="404">
        <f t="shared" si="574"/>
        <v>0</v>
      </c>
      <c r="DB145" s="819"/>
      <c r="DC145" s="818"/>
      <c r="DD145" s="500">
        <f t="shared" si="575"/>
        <v>0</v>
      </c>
      <c r="DE145" s="404">
        <f t="shared" si="576"/>
        <v>0</v>
      </c>
      <c r="DF145" s="500">
        <f t="shared" si="577"/>
        <v>0</v>
      </c>
      <c r="DG145" s="404">
        <f t="shared" si="578"/>
        <v>0</v>
      </c>
      <c r="DH145" s="500">
        <f t="shared" si="579"/>
        <v>0</v>
      </c>
      <c r="DI145" s="404">
        <f t="shared" si="580"/>
        <v>0</v>
      </c>
      <c r="DJ145" s="500">
        <f t="shared" si="581"/>
        <v>86</v>
      </c>
      <c r="DK145" s="404">
        <f t="shared" si="582"/>
        <v>99</v>
      </c>
      <c r="DL145" s="500">
        <f t="shared" si="583"/>
        <v>0</v>
      </c>
      <c r="DM145" s="404">
        <f t="shared" si="584"/>
        <v>0</v>
      </c>
      <c r="DN145" s="236">
        <f t="shared" si="585"/>
        <v>6.8780232558139538</v>
      </c>
      <c r="DO145" s="237">
        <f t="shared" si="586"/>
        <v>7.824242424242426</v>
      </c>
      <c r="DP145" s="500">
        <f t="shared" si="587"/>
        <v>591.51</v>
      </c>
      <c r="DQ145" s="404">
        <f t="shared" si="588"/>
        <v>774.60000000000014</v>
      </c>
      <c r="DR145" s="500">
        <f t="shared" si="589"/>
        <v>0</v>
      </c>
      <c r="DS145" s="404">
        <f t="shared" si="590"/>
        <v>0</v>
      </c>
      <c r="DT145" s="500">
        <f t="shared" si="591"/>
        <v>0</v>
      </c>
      <c r="DU145" s="404">
        <f t="shared" si="592"/>
        <v>0</v>
      </c>
      <c r="DV145" s="819">
        <v>175</v>
      </c>
      <c r="DW145" s="820">
        <v>153</v>
      </c>
      <c r="DX145" s="500">
        <f t="shared" si="593"/>
        <v>0</v>
      </c>
      <c r="DY145" s="404">
        <f t="shared" si="594"/>
        <v>0</v>
      </c>
      <c r="DZ145" s="819">
        <v>37</v>
      </c>
      <c r="EA145" s="820">
        <v>52</v>
      </c>
      <c r="EB145" s="500">
        <f t="shared" si="595"/>
        <v>0</v>
      </c>
      <c r="EC145" s="404">
        <f t="shared" si="596"/>
        <v>0</v>
      </c>
      <c r="ED145" s="819">
        <v>0</v>
      </c>
      <c r="EE145" s="820">
        <v>1</v>
      </c>
      <c r="EF145" s="500">
        <f t="shared" si="597"/>
        <v>0</v>
      </c>
      <c r="EG145" s="404">
        <f t="shared" si="598"/>
        <v>0</v>
      </c>
      <c r="EH145" s="500">
        <f t="shared" si="599"/>
        <v>212</v>
      </c>
      <c r="EI145" s="404">
        <f t="shared" si="600"/>
        <v>206</v>
      </c>
      <c r="EJ145" s="500">
        <f t="shared" si="601"/>
        <v>0</v>
      </c>
      <c r="EK145" s="404">
        <f t="shared" si="602"/>
        <v>0</v>
      </c>
      <c r="EL145" s="816">
        <v>6.1872000000000016</v>
      </c>
      <c r="EM145" s="821">
        <v>4.2120987654320992</v>
      </c>
      <c r="EN145" s="500">
        <f t="shared" si="603"/>
        <v>1082.7600000000002</v>
      </c>
      <c r="EO145" s="404">
        <f t="shared" si="604"/>
        <v>644.45111111111112</v>
      </c>
      <c r="EP145" s="816">
        <v>5.7024324324324338</v>
      </c>
      <c r="EQ145" s="821">
        <v>5.6</v>
      </c>
      <c r="ER145" s="500">
        <f t="shared" si="605"/>
        <v>210.99000000000004</v>
      </c>
      <c r="ES145" s="404">
        <f t="shared" si="606"/>
        <v>291.2</v>
      </c>
      <c r="ET145" s="816"/>
      <c r="EU145" s="821"/>
      <c r="EV145" s="500">
        <f t="shared" si="607"/>
        <v>0</v>
      </c>
      <c r="EW145" s="404">
        <f t="shared" si="608"/>
        <v>0</v>
      </c>
      <c r="EX145" s="236">
        <f t="shared" si="609"/>
        <v>6.1025943396226427</v>
      </c>
      <c r="EY145" s="237">
        <f t="shared" si="610"/>
        <v>4.5419956850053937</v>
      </c>
      <c r="EZ145" s="500">
        <f t="shared" si="611"/>
        <v>1293.7500000000002</v>
      </c>
      <c r="FA145" s="404">
        <f t="shared" si="612"/>
        <v>935.65111111111116</v>
      </c>
      <c r="FB145" s="819"/>
      <c r="FC145" s="821"/>
      <c r="FD145" s="500">
        <f t="shared" si="613"/>
        <v>0</v>
      </c>
      <c r="FE145" s="404">
        <f t="shared" si="614"/>
        <v>0</v>
      </c>
      <c r="FF145" s="819"/>
      <c r="FG145" s="821"/>
      <c r="FH145" s="500">
        <f t="shared" si="615"/>
        <v>0</v>
      </c>
      <c r="FI145" s="404">
        <f t="shared" si="616"/>
        <v>0</v>
      </c>
      <c r="FJ145" s="819"/>
      <c r="FK145" s="821"/>
      <c r="FL145" s="500">
        <f t="shared" si="617"/>
        <v>0</v>
      </c>
      <c r="FM145" s="404">
        <f t="shared" si="618"/>
        <v>0</v>
      </c>
      <c r="FN145" s="500">
        <f t="shared" si="619"/>
        <v>0</v>
      </c>
      <c r="FO145" s="404">
        <f t="shared" si="620"/>
        <v>0</v>
      </c>
      <c r="FP145" s="500">
        <f t="shared" si="621"/>
        <v>0</v>
      </c>
      <c r="FQ145" s="404">
        <f t="shared" si="622"/>
        <v>0</v>
      </c>
      <c r="FR145" s="819"/>
      <c r="FS145" s="814"/>
      <c r="FT145" s="500">
        <f t="shared" si="623"/>
        <v>0</v>
      </c>
      <c r="FU145" s="404">
        <f t="shared" si="624"/>
        <v>0</v>
      </c>
      <c r="FV145" s="816"/>
      <c r="FW145" s="822"/>
      <c r="FX145" s="500">
        <f t="shared" si="625"/>
        <v>0</v>
      </c>
      <c r="FY145" s="404">
        <f t="shared" si="626"/>
        <v>0</v>
      </c>
      <c r="FZ145" s="816"/>
      <c r="GA145" s="822"/>
      <c r="GB145" s="500">
        <f t="shared" si="627"/>
        <v>0</v>
      </c>
      <c r="GC145" s="404">
        <f t="shared" si="628"/>
        <v>0</v>
      </c>
      <c r="GD145" s="510">
        <f t="shared" si="629"/>
        <v>252</v>
      </c>
      <c r="GE145" s="404">
        <f t="shared" si="630"/>
        <v>241</v>
      </c>
      <c r="GF145" s="500">
        <f t="shared" si="631"/>
        <v>0</v>
      </c>
      <c r="GG145" s="404">
        <f t="shared" si="632"/>
        <v>0</v>
      </c>
      <c r="GH145" s="500">
        <f t="shared" si="633"/>
        <v>1629.7900000000004</v>
      </c>
      <c r="GI145" s="404">
        <f t="shared" si="634"/>
        <v>1375.451111111111</v>
      </c>
      <c r="GJ145" s="500" t="str">
        <f t="shared" si="635"/>
        <v/>
      </c>
      <c r="GK145" s="404" t="str">
        <f t="shared" si="636"/>
        <v/>
      </c>
      <c r="GL145" s="510">
        <f t="shared" si="637"/>
        <v>46</v>
      </c>
      <c r="GM145" s="404">
        <f t="shared" si="638"/>
        <v>63</v>
      </c>
      <c r="GN145" s="500">
        <f t="shared" si="639"/>
        <v>0</v>
      </c>
      <c r="GO145" s="404">
        <f t="shared" si="640"/>
        <v>0</v>
      </c>
      <c r="GP145" s="500">
        <f t="shared" si="641"/>
        <v>255.47000000000003</v>
      </c>
      <c r="GQ145" s="404">
        <f t="shared" si="642"/>
        <v>334.79999999999995</v>
      </c>
      <c r="GR145" s="500">
        <f t="shared" si="643"/>
        <v>0</v>
      </c>
      <c r="GS145" s="404">
        <f t="shared" si="644"/>
        <v>0</v>
      </c>
      <c r="GT145" s="510">
        <f t="shared" si="645"/>
        <v>298</v>
      </c>
      <c r="GU145" s="404">
        <f t="shared" si="646"/>
        <v>304</v>
      </c>
      <c r="GV145" s="500">
        <f t="shared" si="647"/>
        <v>0</v>
      </c>
      <c r="GW145" s="404">
        <f t="shared" si="648"/>
        <v>0</v>
      </c>
      <c r="GX145" s="500">
        <f t="shared" si="649"/>
        <v>1885.2600000000004</v>
      </c>
      <c r="GY145" s="404">
        <f t="shared" si="650"/>
        <v>1710.251111111111</v>
      </c>
      <c r="GZ145" s="500" t="str">
        <f t="shared" si="651"/>
        <v/>
      </c>
      <c r="HA145" s="404" t="str">
        <f t="shared" si="652"/>
        <v/>
      </c>
      <c r="HB145" s="510">
        <f t="shared" si="653"/>
        <v>0</v>
      </c>
      <c r="HC145" s="404">
        <f t="shared" si="654"/>
        <v>1</v>
      </c>
      <c r="HD145" s="500">
        <f t="shared" si="655"/>
        <v>0</v>
      </c>
      <c r="HE145" s="404">
        <f t="shared" si="656"/>
        <v>0</v>
      </c>
      <c r="HF145" s="500" t="str">
        <f t="shared" si="657"/>
        <v/>
      </c>
      <c r="HG145" s="404">
        <f t="shared" si="658"/>
        <v>0</v>
      </c>
      <c r="HH145" s="500" t="str">
        <f t="shared" si="659"/>
        <v/>
      </c>
      <c r="HI145" s="404" t="str">
        <f t="shared" si="660"/>
        <v/>
      </c>
      <c r="HJ145" s="510">
        <f t="shared" si="661"/>
        <v>1885.2600000000002</v>
      </c>
      <c r="HK145" s="404">
        <f t="shared" si="662"/>
        <v>1710.2511111111112</v>
      </c>
      <c r="HL145" s="500" t="str">
        <f t="shared" si="663"/>
        <v/>
      </c>
      <c r="HM145" s="404" t="str">
        <f t="shared" si="664"/>
        <v/>
      </c>
    </row>
    <row r="146" spans="1:221">
      <c r="A146" s="697" t="s">
        <v>45</v>
      </c>
      <c r="B146" s="700" t="s">
        <v>980</v>
      </c>
      <c r="C146" s="698"/>
      <c r="D146" s="694">
        <v>159382</v>
      </c>
      <c r="E146" s="695">
        <v>6</v>
      </c>
      <c r="F146" s="767">
        <v>190</v>
      </c>
      <c r="G146" s="815">
        <v>215</v>
      </c>
      <c r="H146" s="767">
        <v>0</v>
      </c>
      <c r="I146" s="815">
        <v>1</v>
      </c>
      <c r="J146" s="500">
        <f t="shared" si="515"/>
        <v>190</v>
      </c>
      <c r="K146" s="404">
        <f t="shared" si="516"/>
        <v>214</v>
      </c>
      <c r="L146" s="767">
        <v>60</v>
      </c>
      <c r="M146" s="815">
        <v>60</v>
      </c>
      <c r="N146" s="500">
        <f t="shared" si="517"/>
        <v>190</v>
      </c>
      <c r="O146" s="404">
        <f t="shared" si="518"/>
        <v>214</v>
      </c>
      <c r="P146" s="500">
        <f t="shared" si="519"/>
        <v>0</v>
      </c>
      <c r="Q146" s="404">
        <f t="shared" si="520"/>
        <v>0</v>
      </c>
      <c r="R146" s="767">
        <v>39</v>
      </c>
      <c r="S146" s="815">
        <v>33</v>
      </c>
      <c r="T146" s="500">
        <f t="shared" si="521"/>
        <v>0</v>
      </c>
      <c r="U146" s="404">
        <f t="shared" si="522"/>
        <v>0</v>
      </c>
      <c r="V146" s="767">
        <v>0</v>
      </c>
      <c r="W146" s="815">
        <v>1</v>
      </c>
      <c r="X146" s="500">
        <f t="shared" si="523"/>
        <v>0</v>
      </c>
      <c r="Y146" s="404">
        <f t="shared" si="524"/>
        <v>0</v>
      </c>
      <c r="Z146" s="767"/>
      <c r="AA146" s="815"/>
      <c r="AB146" s="500">
        <f t="shared" si="525"/>
        <v>0</v>
      </c>
      <c r="AC146" s="404">
        <f t="shared" si="526"/>
        <v>0</v>
      </c>
      <c r="AD146" s="500">
        <f t="shared" si="527"/>
        <v>39</v>
      </c>
      <c r="AE146" s="404">
        <f t="shared" si="528"/>
        <v>34</v>
      </c>
      <c r="AF146" s="500">
        <f t="shared" si="529"/>
        <v>0</v>
      </c>
      <c r="AG146" s="404">
        <f t="shared" si="530"/>
        <v>0</v>
      </c>
      <c r="AH146" s="816">
        <v>4.2402564102564115</v>
      </c>
      <c r="AI146" s="817">
        <v>4.3</v>
      </c>
      <c r="AJ146" s="500">
        <f t="shared" si="531"/>
        <v>165.37000000000006</v>
      </c>
      <c r="AK146" s="404">
        <f t="shared" si="532"/>
        <v>141.9</v>
      </c>
      <c r="AL146" s="816"/>
      <c r="AM146" s="817">
        <v>3.3</v>
      </c>
      <c r="AN146" s="500">
        <f t="shared" si="533"/>
        <v>0</v>
      </c>
      <c r="AO146" s="404">
        <f t="shared" si="534"/>
        <v>3.3</v>
      </c>
      <c r="AP146" s="816"/>
      <c r="AQ146" s="817"/>
      <c r="AR146" s="500">
        <f t="shared" si="535"/>
        <v>0</v>
      </c>
      <c r="AS146" s="404">
        <f t="shared" si="536"/>
        <v>0</v>
      </c>
      <c r="AT146" s="236">
        <f t="shared" si="537"/>
        <v>4.2402564102564115</v>
      </c>
      <c r="AU146" s="237">
        <f t="shared" si="538"/>
        <v>4.2705882352941185</v>
      </c>
      <c r="AV146" s="500">
        <f t="shared" si="539"/>
        <v>165.37000000000006</v>
      </c>
      <c r="AW146" s="404">
        <f t="shared" si="540"/>
        <v>145.20000000000002</v>
      </c>
      <c r="AX146" s="767"/>
      <c r="AY146" s="815"/>
      <c r="AZ146" s="500">
        <f t="shared" si="541"/>
        <v>0</v>
      </c>
      <c r="BA146" s="404">
        <f t="shared" si="542"/>
        <v>0</v>
      </c>
      <c r="BB146" s="767"/>
      <c r="BC146" s="815"/>
      <c r="BD146" s="500">
        <f t="shared" si="543"/>
        <v>0</v>
      </c>
      <c r="BE146" s="404">
        <f t="shared" si="544"/>
        <v>0</v>
      </c>
      <c r="BF146" s="767"/>
      <c r="BG146" s="815"/>
      <c r="BH146" s="500">
        <f t="shared" si="545"/>
        <v>0</v>
      </c>
      <c r="BI146" s="404">
        <f t="shared" si="546"/>
        <v>0</v>
      </c>
      <c r="BJ146" s="500">
        <f t="shared" si="547"/>
        <v>0</v>
      </c>
      <c r="BK146" s="404">
        <f t="shared" si="548"/>
        <v>0</v>
      </c>
      <c r="BL146" s="500">
        <f t="shared" si="549"/>
        <v>0</v>
      </c>
      <c r="BM146" s="404">
        <f t="shared" si="550"/>
        <v>0</v>
      </c>
      <c r="BN146" s="767">
        <v>50</v>
      </c>
      <c r="BO146" s="815">
        <v>56</v>
      </c>
      <c r="BP146" s="500">
        <f t="shared" si="551"/>
        <v>0</v>
      </c>
      <c r="BQ146" s="404">
        <f t="shared" si="552"/>
        <v>0</v>
      </c>
      <c r="BR146" s="767">
        <v>15</v>
      </c>
      <c r="BS146" s="815">
        <v>17</v>
      </c>
      <c r="BT146" s="500">
        <f t="shared" si="553"/>
        <v>0</v>
      </c>
      <c r="BU146" s="404">
        <f t="shared" si="554"/>
        <v>0</v>
      </c>
      <c r="BV146" s="767"/>
      <c r="BW146" s="815"/>
      <c r="BX146" s="500">
        <f t="shared" si="555"/>
        <v>0</v>
      </c>
      <c r="BY146" s="404">
        <f t="shared" si="556"/>
        <v>0</v>
      </c>
      <c r="BZ146" s="500">
        <f t="shared" si="557"/>
        <v>65</v>
      </c>
      <c r="CA146" s="404">
        <f t="shared" si="558"/>
        <v>73</v>
      </c>
      <c r="CB146" s="500">
        <f t="shared" si="559"/>
        <v>0</v>
      </c>
      <c r="CC146" s="404">
        <f t="shared" si="560"/>
        <v>0</v>
      </c>
      <c r="CD146" s="816">
        <v>6.8364000000000011</v>
      </c>
      <c r="CE146" s="818">
        <v>6.9</v>
      </c>
      <c r="CF146" s="500">
        <f t="shared" si="561"/>
        <v>341.82000000000005</v>
      </c>
      <c r="CG146" s="404">
        <f t="shared" si="562"/>
        <v>386.40000000000003</v>
      </c>
      <c r="CH146" s="816">
        <v>13.064666666666666</v>
      </c>
      <c r="CI146" s="818">
        <v>11.5</v>
      </c>
      <c r="CJ146" s="500">
        <f t="shared" si="563"/>
        <v>195.97</v>
      </c>
      <c r="CK146" s="404">
        <f t="shared" si="564"/>
        <v>195.5</v>
      </c>
      <c r="CL146" s="816"/>
      <c r="CM146" s="818"/>
      <c r="CN146" s="500">
        <f t="shared" si="565"/>
        <v>0</v>
      </c>
      <c r="CO146" s="404">
        <f t="shared" si="566"/>
        <v>0</v>
      </c>
      <c r="CP146" s="500">
        <f t="shared" si="567"/>
        <v>8.2736923076923095</v>
      </c>
      <c r="CQ146" s="237">
        <f t="shared" si="568"/>
        <v>7.9712328767123299</v>
      </c>
      <c r="CR146" s="500">
        <f t="shared" si="569"/>
        <v>537.79000000000008</v>
      </c>
      <c r="CS146" s="404">
        <f t="shared" si="570"/>
        <v>581.90000000000009</v>
      </c>
      <c r="CT146" s="819"/>
      <c r="CU146" s="818"/>
      <c r="CV146" s="500">
        <f t="shared" si="571"/>
        <v>0</v>
      </c>
      <c r="CW146" s="404">
        <f t="shared" si="572"/>
        <v>0</v>
      </c>
      <c r="CX146" s="819"/>
      <c r="CY146" s="818"/>
      <c r="CZ146" s="500">
        <f t="shared" si="573"/>
        <v>0</v>
      </c>
      <c r="DA146" s="404">
        <f t="shared" si="574"/>
        <v>0</v>
      </c>
      <c r="DB146" s="819"/>
      <c r="DC146" s="818"/>
      <c r="DD146" s="500">
        <f t="shared" si="575"/>
        <v>0</v>
      </c>
      <c r="DE146" s="404">
        <f t="shared" si="576"/>
        <v>0</v>
      </c>
      <c r="DF146" s="500">
        <f t="shared" si="577"/>
        <v>0</v>
      </c>
      <c r="DG146" s="404">
        <f t="shared" si="578"/>
        <v>0</v>
      </c>
      <c r="DH146" s="500">
        <f t="shared" si="579"/>
        <v>0</v>
      </c>
      <c r="DI146" s="404">
        <f t="shared" si="580"/>
        <v>0</v>
      </c>
      <c r="DJ146" s="500">
        <f t="shared" si="581"/>
        <v>104</v>
      </c>
      <c r="DK146" s="404">
        <f t="shared" si="582"/>
        <v>107</v>
      </c>
      <c r="DL146" s="500">
        <f t="shared" si="583"/>
        <v>0</v>
      </c>
      <c r="DM146" s="404">
        <f t="shared" si="584"/>
        <v>0</v>
      </c>
      <c r="DN146" s="236">
        <f t="shared" si="585"/>
        <v>6.7611538461538467</v>
      </c>
      <c r="DO146" s="237">
        <f t="shared" si="586"/>
        <v>6.7953271028037392</v>
      </c>
      <c r="DP146" s="500">
        <f t="shared" si="587"/>
        <v>703.16000000000008</v>
      </c>
      <c r="DQ146" s="404">
        <f t="shared" si="588"/>
        <v>727.10000000000014</v>
      </c>
      <c r="DR146" s="500">
        <f t="shared" si="589"/>
        <v>0</v>
      </c>
      <c r="DS146" s="404">
        <f t="shared" si="590"/>
        <v>0</v>
      </c>
      <c r="DT146" s="500">
        <f t="shared" si="591"/>
        <v>0</v>
      </c>
      <c r="DU146" s="404">
        <f t="shared" si="592"/>
        <v>0</v>
      </c>
      <c r="DV146" s="819">
        <v>63</v>
      </c>
      <c r="DW146" s="820">
        <v>81</v>
      </c>
      <c r="DX146" s="500">
        <f t="shared" si="593"/>
        <v>0</v>
      </c>
      <c r="DY146" s="404">
        <f t="shared" si="594"/>
        <v>0</v>
      </c>
      <c r="DZ146" s="819">
        <v>23</v>
      </c>
      <c r="EA146" s="820">
        <v>26</v>
      </c>
      <c r="EB146" s="500">
        <f t="shared" si="595"/>
        <v>0</v>
      </c>
      <c r="EC146" s="404">
        <f t="shared" si="596"/>
        <v>0</v>
      </c>
      <c r="ED146" s="819">
        <v>0</v>
      </c>
      <c r="EE146" s="820">
        <v>0</v>
      </c>
      <c r="EF146" s="500">
        <f t="shared" si="597"/>
        <v>0</v>
      </c>
      <c r="EG146" s="404">
        <f t="shared" si="598"/>
        <v>0</v>
      </c>
      <c r="EH146" s="500">
        <f t="shared" si="599"/>
        <v>86</v>
      </c>
      <c r="EI146" s="404">
        <f t="shared" si="600"/>
        <v>107</v>
      </c>
      <c r="EJ146" s="500">
        <f t="shared" si="601"/>
        <v>0</v>
      </c>
      <c r="EK146" s="404">
        <f t="shared" si="602"/>
        <v>0</v>
      </c>
      <c r="EL146" s="816">
        <v>6.1195238095238089</v>
      </c>
      <c r="EM146" s="821">
        <v>4.2333986928104581</v>
      </c>
      <c r="EN146" s="500">
        <f t="shared" si="603"/>
        <v>385.53</v>
      </c>
      <c r="EO146" s="404">
        <f t="shared" si="604"/>
        <v>342.90529411764709</v>
      </c>
      <c r="EP146" s="816">
        <v>7.4639130434782599</v>
      </c>
      <c r="EQ146" s="821">
        <v>4.8</v>
      </c>
      <c r="ER146" s="500">
        <f t="shared" si="605"/>
        <v>171.67</v>
      </c>
      <c r="ES146" s="404">
        <f t="shared" si="606"/>
        <v>124.8</v>
      </c>
      <c r="ET146" s="816"/>
      <c r="EU146" s="821"/>
      <c r="EV146" s="500">
        <f t="shared" si="607"/>
        <v>0</v>
      </c>
      <c r="EW146" s="404">
        <f t="shared" si="608"/>
        <v>0</v>
      </c>
      <c r="EX146" s="236">
        <f t="shared" si="609"/>
        <v>6.4790697674418594</v>
      </c>
      <c r="EY146" s="237">
        <f t="shared" si="610"/>
        <v>4.3710775151181975</v>
      </c>
      <c r="EZ146" s="500">
        <f t="shared" si="611"/>
        <v>557.19999999999993</v>
      </c>
      <c r="FA146" s="404">
        <f t="shared" si="612"/>
        <v>467.70529411764716</v>
      </c>
      <c r="FB146" s="819"/>
      <c r="FC146" s="821"/>
      <c r="FD146" s="500">
        <f t="shared" si="613"/>
        <v>0</v>
      </c>
      <c r="FE146" s="404">
        <f t="shared" si="614"/>
        <v>0</v>
      </c>
      <c r="FF146" s="819"/>
      <c r="FG146" s="821"/>
      <c r="FH146" s="500">
        <f t="shared" si="615"/>
        <v>0</v>
      </c>
      <c r="FI146" s="404">
        <f t="shared" si="616"/>
        <v>0</v>
      </c>
      <c r="FJ146" s="819"/>
      <c r="FK146" s="821"/>
      <c r="FL146" s="500">
        <f t="shared" si="617"/>
        <v>0</v>
      </c>
      <c r="FM146" s="404">
        <f t="shared" si="618"/>
        <v>0</v>
      </c>
      <c r="FN146" s="500">
        <f t="shared" si="619"/>
        <v>0</v>
      </c>
      <c r="FO146" s="404">
        <f t="shared" si="620"/>
        <v>0</v>
      </c>
      <c r="FP146" s="500">
        <f t="shared" si="621"/>
        <v>0</v>
      </c>
      <c r="FQ146" s="404">
        <f t="shared" si="622"/>
        <v>0</v>
      </c>
      <c r="FR146" s="819"/>
      <c r="FS146" s="814"/>
      <c r="FT146" s="500">
        <f t="shared" si="623"/>
        <v>0</v>
      </c>
      <c r="FU146" s="404">
        <f t="shared" si="624"/>
        <v>0</v>
      </c>
      <c r="FV146" s="816"/>
      <c r="FW146" s="822"/>
      <c r="FX146" s="500">
        <f t="shared" si="625"/>
        <v>0</v>
      </c>
      <c r="FY146" s="404">
        <f t="shared" si="626"/>
        <v>0</v>
      </c>
      <c r="FZ146" s="816"/>
      <c r="GA146" s="822"/>
      <c r="GB146" s="500">
        <f t="shared" si="627"/>
        <v>0</v>
      </c>
      <c r="GC146" s="404">
        <f t="shared" si="628"/>
        <v>0</v>
      </c>
      <c r="GD146" s="510">
        <f t="shared" si="629"/>
        <v>152</v>
      </c>
      <c r="GE146" s="404">
        <f t="shared" si="630"/>
        <v>170</v>
      </c>
      <c r="GF146" s="500">
        <f t="shared" si="631"/>
        <v>0</v>
      </c>
      <c r="GG146" s="404">
        <f t="shared" si="632"/>
        <v>0</v>
      </c>
      <c r="GH146" s="500">
        <f t="shared" si="633"/>
        <v>892.72</v>
      </c>
      <c r="GI146" s="404">
        <f t="shared" si="634"/>
        <v>871.2052941176471</v>
      </c>
      <c r="GJ146" s="500" t="str">
        <f t="shared" si="635"/>
        <v/>
      </c>
      <c r="GK146" s="404" t="str">
        <f t="shared" si="636"/>
        <v/>
      </c>
      <c r="GL146" s="510">
        <f t="shared" si="637"/>
        <v>38</v>
      </c>
      <c r="GM146" s="404">
        <f t="shared" si="638"/>
        <v>44</v>
      </c>
      <c r="GN146" s="500">
        <f t="shared" si="639"/>
        <v>0</v>
      </c>
      <c r="GO146" s="404">
        <f t="shared" si="640"/>
        <v>0</v>
      </c>
      <c r="GP146" s="500">
        <f t="shared" si="641"/>
        <v>367.64</v>
      </c>
      <c r="GQ146" s="404">
        <f t="shared" si="642"/>
        <v>323.60000000000002</v>
      </c>
      <c r="GR146" s="500">
        <f t="shared" si="643"/>
        <v>0</v>
      </c>
      <c r="GS146" s="404">
        <f t="shared" si="644"/>
        <v>0</v>
      </c>
      <c r="GT146" s="510">
        <f t="shared" si="645"/>
        <v>190</v>
      </c>
      <c r="GU146" s="404">
        <f t="shared" si="646"/>
        <v>214</v>
      </c>
      <c r="GV146" s="500">
        <f t="shared" si="647"/>
        <v>0</v>
      </c>
      <c r="GW146" s="404">
        <f t="shared" si="648"/>
        <v>0</v>
      </c>
      <c r="GX146" s="500">
        <f t="shared" si="649"/>
        <v>1260.3600000000001</v>
      </c>
      <c r="GY146" s="404">
        <f t="shared" si="650"/>
        <v>1194.805294117647</v>
      </c>
      <c r="GZ146" s="500" t="str">
        <f t="shared" si="651"/>
        <v/>
      </c>
      <c r="HA146" s="404" t="str">
        <f t="shared" si="652"/>
        <v/>
      </c>
      <c r="HB146" s="510">
        <f t="shared" si="653"/>
        <v>0</v>
      </c>
      <c r="HC146" s="404">
        <f t="shared" si="654"/>
        <v>0</v>
      </c>
      <c r="HD146" s="500">
        <f t="shared" si="655"/>
        <v>0</v>
      </c>
      <c r="HE146" s="404">
        <f t="shared" si="656"/>
        <v>0</v>
      </c>
      <c r="HF146" s="500" t="str">
        <f t="shared" si="657"/>
        <v/>
      </c>
      <c r="HG146" s="404" t="str">
        <f t="shared" si="658"/>
        <v/>
      </c>
      <c r="HH146" s="500" t="str">
        <f t="shared" si="659"/>
        <v/>
      </c>
      <c r="HI146" s="404" t="str">
        <f t="shared" si="660"/>
        <v/>
      </c>
      <c r="HJ146" s="510">
        <f t="shared" si="661"/>
        <v>1260.3600000000001</v>
      </c>
      <c r="HK146" s="404">
        <f t="shared" si="662"/>
        <v>1194.8052941176472</v>
      </c>
      <c r="HL146" s="500" t="str">
        <f t="shared" si="663"/>
        <v/>
      </c>
      <c r="HM146" s="404" t="str">
        <f t="shared" si="664"/>
        <v/>
      </c>
    </row>
    <row r="147" spans="1:221">
      <c r="A147" s="697" t="s">
        <v>45</v>
      </c>
      <c r="B147" s="701" t="s">
        <v>981</v>
      </c>
      <c r="C147" s="702"/>
      <c r="D147" s="694">
        <v>437103</v>
      </c>
      <c r="E147" s="703">
        <v>8</v>
      </c>
      <c r="F147" s="422">
        <v>409</v>
      </c>
      <c r="G147" s="696">
        <v>436</v>
      </c>
      <c r="H147" s="422">
        <v>6</v>
      </c>
      <c r="I147" s="815">
        <v>18</v>
      </c>
      <c r="J147" s="500">
        <f t="shared" si="515"/>
        <v>403</v>
      </c>
      <c r="K147" s="404">
        <f t="shared" si="516"/>
        <v>418</v>
      </c>
      <c r="L147" s="422">
        <v>60</v>
      </c>
      <c r="M147" s="696">
        <v>60</v>
      </c>
      <c r="N147" s="500">
        <f t="shared" si="517"/>
        <v>403</v>
      </c>
      <c r="O147" s="404">
        <f t="shared" si="518"/>
        <v>418</v>
      </c>
      <c r="P147" s="500">
        <f t="shared" si="519"/>
        <v>0</v>
      </c>
      <c r="Q147" s="404">
        <f t="shared" si="520"/>
        <v>0</v>
      </c>
      <c r="R147" s="422">
        <v>18</v>
      </c>
      <c r="S147" s="696">
        <v>26</v>
      </c>
      <c r="T147" s="500">
        <f t="shared" si="521"/>
        <v>0</v>
      </c>
      <c r="U147" s="404">
        <f t="shared" si="522"/>
        <v>0</v>
      </c>
      <c r="V147" s="422">
        <v>1</v>
      </c>
      <c r="W147" s="696">
        <v>2</v>
      </c>
      <c r="X147" s="500">
        <f t="shared" si="523"/>
        <v>0</v>
      </c>
      <c r="Y147" s="404">
        <f t="shared" si="524"/>
        <v>0</v>
      </c>
      <c r="Z147" s="422"/>
      <c r="AA147" s="696"/>
      <c r="AB147" s="500">
        <f t="shared" si="525"/>
        <v>0</v>
      </c>
      <c r="AC147" s="404">
        <f t="shared" si="526"/>
        <v>0</v>
      </c>
      <c r="AD147" s="500">
        <f t="shared" si="527"/>
        <v>19</v>
      </c>
      <c r="AE147" s="404">
        <f t="shared" si="528"/>
        <v>28</v>
      </c>
      <c r="AF147" s="500">
        <f t="shared" si="529"/>
        <v>0</v>
      </c>
      <c r="AG147" s="404">
        <f t="shared" si="530"/>
        <v>0</v>
      </c>
      <c r="AH147" s="564">
        <v>3.2883333333333336</v>
      </c>
      <c r="AI147" s="704">
        <v>3.5919230769230768</v>
      </c>
      <c r="AJ147" s="500">
        <f t="shared" si="531"/>
        <v>59.190000000000005</v>
      </c>
      <c r="AK147" s="404">
        <f t="shared" si="532"/>
        <v>93.39</v>
      </c>
      <c r="AL147" s="564">
        <v>4.33</v>
      </c>
      <c r="AM147" s="704">
        <v>4.0350000000000001</v>
      </c>
      <c r="AN147" s="500">
        <f t="shared" si="533"/>
        <v>4.33</v>
      </c>
      <c r="AO147" s="404">
        <f t="shared" si="534"/>
        <v>8.07</v>
      </c>
      <c r="AP147" s="564"/>
      <c r="AQ147" s="704"/>
      <c r="AR147" s="500">
        <f t="shared" si="535"/>
        <v>0</v>
      </c>
      <c r="AS147" s="404">
        <f t="shared" si="536"/>
        <v>0</v>
      </c>
      <c r="AT147" s="236">
        <f t="shared" si="537"/>
        <v>3.3431578947368421</v>
      </c>
      <c r="AU147" s="237">
        <f t="shared" si="538"/>
        <v>3.6235714285714287</v>
      </c>
      <c r="AV147" s="500">
        <f t="shared" si="539"/>
        <v>63.52</v>
      </c>
      <c r="AW147" s="404">
        <f t="shared" si="540"/>
        <v>101.46000000000001</v>
      </c>
      <c r="AX147" s="422"/>
      <c r="AY147" s="696"/>
      <c r="AZ147" s="500">
        <f t="shared" si="541"/>
        <v>0</v>
      </c>
      <c r="BA147" s="404">
        <f t="shared" si="542"/>
        <v>0</v>
      </c>
      <c r="BB147" s="422"/>
      <c r="BC147" s="696"/>
      <c r="BD147" s="500">
        <f t="shared" si="543"/>
        <v>0</v>
      </c>
      <c r="BE147" s="404">
        <f t="shared" si="544"/>
        <v>0</v>
      </c>
      <c r="BF147" s="422"/>
      <c r="BG147" s="696"/>
      <c r="BH147" s="500">
        <f t="shared" si="545"/>
        <v>0</v>
      </c>
      <c r="BI147" s="404">
        <f t="shared" si="546"/>
        <v>0</v>
      </c>
      <c r="BJ147" s="500">
        <f t="shared" si="547"/>
        <v>0</v>
      </c>
      <c r="BK147" s="404">
        <f t="shared" si="548"/>
        <v>0</v>
      </c>
      <c r="BL147" s="500">
        <f t="shared" si="549"/>
        <v>0</v>
      </c>
      <c r="BM147" s="404">
        <f t="shared" si="550"/>
        <v>0</v>
      </c>
      <c r="BN147" s="422">
        <v>121</v>
      </c>
      <c r="BO147" s="696">
        <v>120</v>
      </c>
      <c r="BP147" s="500">
        <f t="shared" si="551"/>
        <v>0</v>
      </c>
      <c r="BQ147" s="404">
        <f t="shared" si="552"/>
        <v>0</v>
      </c>
      <c r="BR147" s="422">
        <v>38</v>
      </c>
      <c r="BS147" s="696">
        <v>37</v>
      </c>
      <c r="BT147" s="500">
        <f t="shared" si="553"/>
        <v>0</v>
      </c>
      <c r="BU147" s="404">
        <f t="shared" si="554"/>
        <v>0</v>
      </c>
      <c r="BV147" s="422"/>
      <c r="BW147" s="696"/>
      <c r="BX147" s="500">
        <f t="shared" si="555"/>
        <v>0</v>
      </c>
      <c r="BY147" s="404">
        <f t="shared" si="556"/>
        <v>0</v>
      </c>
      <c r="BZ147" s="500">
        <f t="shared" si="557"/>
        <v>159</v>
      </c>
      <c r="CA147" s="404">
        <f t="shared" si="558"/>
        <v>157</v>
      </c>
      <c r="CB147" s="500">
        <f t="shared" si="559"/>
        <v>0</v>
      </c>
      <c r="CC147" s="404">
        <f t="shared" si="560"/>
        <v>0</v>
      </c>
      <c r="CD147" s="564">
        <v>4.4377685950413222</v>
      </c>
      <c r="CE147" s="581">
        <v>5.3409166666666668</v>
      </c>
      <c r="CF147" s="500">
        <f t="shared" si="561"/>
        <v>536.97</v>
      </c>
      <c r="CG147" s="404">
        <f t="shared" si="562"/>
        <v>640.91</v>
      </c>
      <c r="CH147" s="564">
        <v>6.0973684210526322</v>
      </c>
      <c r="CI147" s="581">
        <v>7.6443243243243248</v>
      </c>
      <c r="CJ147" s="500">
        <f t="shared" si="563"/>
        <v>231.70000000000002</v>
      </c>
      <c r="CK147" s="404">
        <f t="shared" si="564"/>
        <v>282.84000000000003</v>
      </c>
      <c r="CL147" s="564"/>
      <c r="CM147" s="581"/>
      <c r="CN147" s="500">
        <f t="shared" si="565"/>
        <v>0</v>
      </c>
      <c r="CO147" s="404">
        <f t="shared" si="566"/>
        <v>0</v>
      </c>
      <c r="CP147" s="500">
        <f t="shared" si="567"/>
        <v>4.8344025157232711</v>
      </c>
      <c r="CQ147" s="237">
        <f t="shared" si="568"/>
        <v>5.8837579617834397</v>
      </c>
      <c r="CR147" s="500">
        <f t="shared" si="569"/>
        <v>768.67000000000007</v>
      </c>
      <c r="CS147" s="404">
        <f t="shared" si="570"/>
        <v>923.75</v>
      </c>
      <c r="CT147" s="565"/>
      <c r="CU147" s="581"/>
      <c r="CV147" s="500">
        <f t="shared" si="571"/>
        <v>0</v>
      </c>
      <c r="CW147" s="404">
        <f t="shared" si="572"/>
        <v>0</v>
      </c>
      <c r="CX147" s="565"/>
      <c r="CY147" s="581"/>
      <c r="CZ147" s="500">
        <f t="shared" si="573"/>
        <v>0</v>
      </c>
      <c r="DA147" s="404">
        <f t="shared" si="574"/>
        <v>0</v>
      </c>
      <c r="DB147" s="565"/>
      <c r="DC147" s="581"/>
      <c r="DD147" s="500">
        <f t="shared" si="575"/>
        <v>0</v>
      </c>
      <c r="DE147" s="404">
        <f t="shared" si="576"/>
        <v>0</v>
      </c>
      <c r="DF147" s="500">
        <f t="shared" si="577"/>
        <v>0</v>
      </c>
      <c r="DG147" s="404">
        <f t="shared" si="578"/>
        <v>0</v>
      </c>
      <c r="DH147" s="500">
        <f t="shared" si="579"/>
        <v>0</v>
      </c>
      <c r="DI147" s="404">
        <f t="shared" si="580"/>
        <v>0</v>
      </c>
      <c r="DJ147" s="500">
        <f t="shared" si="581"/>
        <v>178</v>
      </c>
      <c r="DK147" s="404">
        <f t="shared" si="582"/>
        <v>185</v>
      </c>
      <c r="DL147" s="500">
        <f t="shared" si="583"/>
        <v>0</v>
      </c>
      <c r="DM147" s="404">
        <f t="shared" si="584"/>
        <v>0</v>
      </c>
      <c r="DN147" s="236">
        <f t="shared" si="585"/>
        <v>4.6752247191011236</v>
      </c>
      <c r="DO147" s="237">
        <f t="shared" si="586"/>
        <v>5.541675675675676</v>
      </c>
      <c r="DP147" s="500">
        <f t="shared" si="587"/>
        <v>832.19</v>
      </c>
      <c r="DQ147" s="404">
        <f t="shared" si="588"/>
        <v>1025.21</v>
      </c>
      <c r="DR147" s="500">
        <f t="shared" si="589"/>
        <v>0</v>
      </c>
      <c r="DS147" s="404">
        <f t="shared" si="590"/>
        <v>0</v>
      </c>
      <c r="DT147" s="500">
        <f t="shared" si="591"/>
        <v>0</v>
      </c>
      <c r="DU147" s="404">
        <f t="shared" si="592"/>
        <v>0</v>
      </c>
      <c r="DV147" s="565">
        <v>132</v>
      </c>
      <c r="DW147" s="582">
        <v>139</v>
      </c>
      <c r="DX147" s="500">
        <f t="shared" si="593"/>
        <v>0</v>
      </c>
      <c r="DY147" s="404">
        <f t="shared" si="594"/>
        <v>0</v>
      </c>
      <c r="DZ147" s="565">
        <v>90</v>
      </c>
      <c r="EA147" s="582">
        <v>94</v>
      </c>
      <c r="EB147" s="500">
        <f t="shared" si="595"/>
        <v>0</v>
      </c>
      <c r="EC147" s="404">
        <f t="shared" si="596"/>
        <v>0</v>
      </c>
      <c r="ED147" s="565">
        <v>3</v>
      </c>
      <c r="EE147" s="582">
        <v>0</v>
      </c>
      <c r="EF147" s="500">
        <f t="shared" si="597"/>
        <v>0</v>
      </c>
      <c r="EG147" s="404">
        <f t="shared" si="598"/>
        <v>0</v>
      </c>
      <c r="EH147" s="500">
        <f t="shared" si="599"/>
        <v>225</v>
      </c>
      <c r="EI147" s="404">
        <f t="shared" si="600"/>
        <v>233</v>
      </c>
      <c r="EJ147" s="500">
        <f t="shared" si="601"/>
        <v>0</v>
      </c>
      <c r="EK147" s="404">
        <f t="shared" si="602"/>
        <v>0</v>
      </c>
      <c r="EL147" s="564">
        <v>4.2889208633093521</v>
      </c>
      <c r="EM147" s="583">
        <v>3.993381294964029</v>
      </c>
      <c r="EN147" s="500">
        <f t="shared" si="603"/>
        <v>566.13755395683449</v>
      </c>
      <c r="EO147" s="404">
        <f t="shared" si="604"/>
        <v>555.08000000000004</v>
      </c>
      <c r="EP147" s="564">
        <v>6.0520512820512824</v>
      </c>
      <c r="EQ147" s="583">
        <v>4.5745744680851059</v>
      </c>
      <c r="ER147" s="500">
        <f t="shared" si="605"/>
        <v>544.68461538461543</v>
      </c>
      <c r="ES147" s="404">
        <f t="shared" si="606"/>
        <v>430.00999999999993</v>
      </c>
      <c r="ET147" s="564"/>
      <c r="EU147" s="583"/>
      <c r="EV147" s="500">
        <f t="shared" si="607"/>
        <v>0</v>
      </c>
      <c r="EW147" s="404">
        <f t="shared" si="608"/>
        <v>0</v>
      </c>
      <c r="EX147" s="236">
        <f t="shared" si="609"/>
        <v>4.9369874192953329</v>
      </c>
      <c r="EY147" s="237">
        <f t="shared" si="610"/>
        <v>4.2278540772532187</v>
      </c>
      <c r="EZ147" s="500">
        <f t="shared" si="611"/>
        <v>1110.8221693414498</v>
      </c>
      <c r="FA147" s="404">
        <f t="shared" si="612"/>
        <v>985.08999999999992</v>
      </c>
      <c r="FB147" s="565"/>
      <c r="FC147" s="583"/>
      <c r="FD147" s="500">
        <f t="shared" si="613"/>
        <v>0</v>
      </c>
      <c r="FE147" s="404">
        <f t="shared" si="614"/>
        <v>0</v>
      </c>
      <c r="FF147" s="565"/>
      <c r="FG147" s="583"/>
      <c r="FH147" s="500">
        <f t="shared" si="615"/>
        <v>0</v>
      </c>
      <c r="FI147" s="404">
        <f t="shared" si="616"/>
        <v>0</v>
      </c>
      <c r="FJ147" s="565"/>
      <c r="FK147" s="583"/>
      <c r="FL147" s="500">
        <f t="shared" si="617"/>
        <v>0</v>
      </c>
      <c r="FM147" s="404">
        <f t="shared" si="618"/>
        <v>0</v>
      </c>
      <c r="FN147" s="500">
        <f t="shared" si="619"/>
        <v>0</v>
      </c>
      <c r="FO147" s="404">
        <f t="shared" si="620"/>
        <v>0</v>
      </c>
      <c r="FP147" s="500">
        <f t="shared" si="621"/>
        <v>0</v>
      </c>
      <c r="FQ147" s="404">
        <f t="shared" si="622"/>
        <v>0</v>
      </c>
      <c r="FR147" s="565"/>
      <c r="FS147" s="423"/>
      <c r="FT147" s="500">
        <f t="shared" si="623"/>
        <v>0</v>
      </c>
      <c r="FU147" s="404">
        <f t="shared" si="624"/>
        <v>0</v>
      </c>
      <c r="FV147" s="564"/>
      <c r="FW147" s="584"/>
      <c r="FX147" s="500">
        <f t="shared" si="625"/>
        <v>0</v>
      </c>
      <c r="FY147" s="404">
        <f t="shared" si="626"/>
        <v>0</v>
      </c>
      <c r="FZ147" s="564"/>
      <c r="GA147" s="584"/>
      <c r="GB147" s="500">
        <f t="shared" si="627"/>
        <v>0</v>
      </c>
      <c r="GC147" s="404">
        <f t="shared" si="628"/>
        <v>0</v>
      </c>
      <c r="GD147" s="510">
        <f t="shared" si="629"/>
        <v>271</v>
      </c>
      <c r="GE147" s="404">
        <f t="shared" si="630"/>
        <v>285</v>
      </c>
      <c r="GF147" s="500">
        <f t="shared" si="631"/>
        <v>0</v>
      </c>
      <c r="GG147" s="404">
        <f t="shared" si="632"/>
        <v>0</v>
      </c>
      <c r="GH147" s="500">
        <f t="shared" si="633"/>
        <v>1162.2975539568347</v>
      </c>
      <c r="GI147" s="404">
        <f t="shared" si="634"/>
        <v>1289.3800000000001</v>
      </c>
      <c r="GJ147" s="500" t="str">
        <f t="shared" si="635"/>
        <v/>
      </c>
      <c r="GK147" s="404" t="str">
        <f t="shared" si="636"/>
        <v/>
      </c>
      <c r="GL147" s="510">
        <f t="shared" si="637"/>
        <v>129</v>
      </c>
      <c r="GM147" s="404">
        <f t="shared" si="638"/>
        <v>133</v>
      </c>
      <c r="GN147" s="500">
        <f t="shared" si="639"/>
        <v>0</v>
      </c>
      <c r="GO147" s="404">
        <f t="shared" si="640"/>
        <v>0</v>
      </c>
      <c r="GP147" s="500">
        <f t="shared" si="641"/>
        <v>780.7146153846154</v>
      </c>
      <c r="GQ147" s="404">
        <f t="shared" si="642"/>
        <v>720.92</v>
      </c>
      <c r="GR147" s="500">
        <f t="shared" si="643"/>
        <v>0</v>
      </c>
      <c r="GS147" s="404">
        <f t="shared" si="644"/>
        <v>0</v>
      </c>
      <c r="GT147" s="510">
        <f t="shared" si="645"/>
        <v>400</v>
      </c>
      <c r="GU147" s="404">
        <f t="shared" si="646"/>
        <v>418</v>
      </c>
      <c r="GV147" s="500">
        <f t="shared" si="647"/>
        <v>0</v>
      </c>
      <c r="GW147" s="404">
        <f t="shared" si="648"/>
        <v>0</v>
      </c>
      <c r="GX147" s="500">
        <f t="shared" si="649"/>
        <v>1943.0121693414501</v>
      </c>
      <c r="GY147" s="404">
        <f t="shared" si="650"/>
        <v>2010.3000000000002</v>
      </c>
      <c r="GZ147" s="500" t="str">
        <f t="shared" si="651"/>
        <v/>
      </c>
      <c r="HA147" s="404" t="str">
        <f t="shared" si="652"/>
        <v/>
      </c>
      <c r="HB147" s="510">
        <f t="shared" si="653"/>
        <v>3</v>
      </c>
      <c r="HC147" s="404">
        <f t="shared" si="654"/>
        <v>0</v>
      </c>
      <c r="HD147" s="500">
        <f t="shared" si="655"/>
        <v>0</v>
      </c>
      <c r="HE147" s="404">
        <f t="shared" si="656"/>
        <v>0</v>
      </c>
      <c r="HF147" s="500">
        <f t="shared" si="657"/>
        <v>0</v>
      </c>
      <c r="HG147" s="404" t="str">
        <f t="shared" si="658"/>
        <v/>
      </c>
      <c r="HH147" s="500" t="str">
        <f t="shared" si="659"/>
        <v/>
      </c>
      <c r="HI147" s="404" t="str">
        <f t="shared" si="660"/>
        <v/>
      </c>
      <c r="HJ147" s="510">
        <f t="shared" si="661"/>
        <v>1943.0121693414499</v>
      </c>
      <c r="HK147" s="404">
        <f t="shared" si="662"/>
        <v>2010.3</v>
      </c>
      <c r="HL147" s="500" t="str">
        <f t="shared" si="663"/>
        <v/>
      </c>
      <c r="HM147" s="404" t="str">
        <f t="shared" si="664"/>
        <v/>
      </c>
    </row>
    <row r="148" spans="1:221">
      <c r="A148" s="697" t="s">
        <v>45</v>
      </c>
      <c r="B148" s="692" t="s">
        <v>982</v>
      </c>
      <c r="C148" s="698"/>
      <c r="D148" s="694">
        <v>158431</v>
      </c>
      <c r="E148" s="695">
        <v>8</v>
      </c>
      <c r="F148" s="422">
        <v>719</v>
      </c>
      <c r="G148" s="696">
        <v>713</v>
      </c>
      <c r="H148" s="422">
        <v>2</v>
      </c>
      <c r="I148" s="696">
        <v>1</v>
      </c>
      <c r="J148" s="500">
        <f t="shared" si="515"/>
        <v>717</v>
      </c>
      <c r="K148" s="404">
        <f t="shared" si="516"/>
        <v>712</v>
      </c>
      <c r="L148" s="422">
        <v>60</v>
      </c>
      <c r="M148" s="696">
        <v>60</v>
      </c>
      <c r="N148" s="500">
        <f t="shared" si="517"/>
        <v>717</v>
      </c>
      <c r="O148" s="404">
        <f t="shared" si="518"/>
        <v>712</v>
      </c>
      <c r="P148" s="500">
        <f t="shared" si="519"/>
        <v>0</v>
      </c>
      <c r="Q148" s="404">
        <f t="shared" si="520"/>
        <v>0</v>
      </c>
      <c r="R148" s="422">
        <v>43</v>
      </c>
      <c r="S148" s="696">
        <v>43</v>
      </c>
      <c r="T148" s="500">
        <f t="shared" si="521"/>
        <v>0</v>
      </c>
      <c r="U148" s="404">
        <f t="shared" si="522"/>
        <v>0</v>
      </c>
      <c r="V148" s="422">
        <v>2</v>
      </c>
      <c r="W148" s="696">
        <v>4</v>
      </c>
      <c r="X148" s="500">
        <f t="shared" si="523"/>
        <v>0</v>
      </c>
      <c r="Y148" s="404">
        <f t="shared" si="524"/>
        <v>0</v>
      </c>
      <c r="Z148" s="422"/>
      <c r="AA148" s="696"/>
      <c r="AB148" s="500">
        <f t="shared" si="525"/>
        <v>0</v>
      </c>
      <c r="AC148" s="404">
        <f t="shared" si="526"/>
        <v>0</v>
      </c>
      <c r="AD148" s="500">
        <f t="shared" si="527"/>
        <v>45</v>
      </c>
      <c r="AE148" s="404">
        <f t="shared" si="528"/>
        <v>47</v>
      </c>
      <c r="AF148" s="500">
        <f t="shared" si="529"/>
        <v>0</v>
      </c>
      <c r="AG148" s="404">
        <f t="shared" si="530"/>
        <v>0</v>
      </c>
      <c r="AH148" s="564">
        <v>2.9679069767441857</v>
      </c>
      <c r="AI148" s="704">
        <v>3.1616279069767441</v>
      </c>
      <c r="AJ148" s="500">
        <f t="shared" si="531"/>
        <v>127.61999999999999</v>
      </c>
      <c r="AK148" s="404">
        <f t="shared" si="532"/>
        <v>135.94999999999999</v>
      </c>
      <c r="AL148" s="564">
        <v>2.86</v>
      </c>
      <c r="AM148" s="704">
        <v>4.2850000000000001</v>
      </c>
      <c r="AN148" s="500">
        <f t="shared" si="533"/>
        <v>5.72</v>
      </c>
      <c r="AO148" s="404">
        <f t="shared" si="534"/>
        <v>17.14</v>
      </c>
      <c r="AP148" s="564"/>
      <c r="AQ148" s="704"/>
      <c r="AR148" s="500">
        <f t="shared" si="535"/>
        <v>0</v>
      </c>
      <c r="AS148" s="404">
        <f t="shared" si="536"/>
        <v>0</v>
      </c>
      <c r="AT148" s="236">
        <f t="shared" si="537"/>
        <v>2.963111111111111</v>
      </c>
      <c r="AU148" s="237">
        <f t="shared" si="538"/>
        <v>3.2572340425531912</v>
      </c>
      <c r="AV148" s="500">
        <f t="shared" si="539"/>
        <v>133.34</v>
      </c>
      <c r="AW148" s="404">
        <f t="shared" si="540"/>
        <v>153.08999999999997</v>
      </c>
      <c r="AX148" s="422"/>
      <c r="AY148" s="696"/>
      <c r="AZ148" s="500">
        <f t="shared" si="541"/>
        <v>0</v>
      </c>
      <c r="BA148" s="404">
        <f t="shared" si="542"/>
        <v>0</v>
      </c>
      <c r="BB148" s="422"/>
      <c r="BC148" s="696"/>
      <c r="BD148" s="500">
        <f t="shared" si="543"/>
        <v>0</v>
      </c>
      <c r="BE148" s="404">
        <f t="shared" si="544"/>
        <v>0</v>
      </c>
      <c r="BF148" s="422"/>
      <c r="BG148" s="696"/>
      <c r="BH148" s="500">
        <f t="shared" si="545"/>
        <v>0</v>
      </c>
      <c r="BI148" s="404">
        <f t="shared" si="546"/>
        <v>0</v>
      </c>
      <c r="BJ148" s="500">
        <f t="shared" si="547"/>
        <v>0</v>
      </c>
      <c r="BK148" s="404">
        <f t="shared" si="548"/>
        <v>0</v>
      </c>
      <c r="BL148" s="500">
        <f t="shared" si="549"/>
        <v>0</v>
      </c>
      <c r="BM148" s="404">
        <f t="shared" si="550"/>
        <v>0</v>
      </c>
      <c r="BN148" s="422">
        <v>224</v>
      </c>
      <c r="BO148" s="696">
        <v>227</v>
      </c>
      <c r="BP148" s="500">
        <f t="shared" si="551"/>
        <v>0</v>
      </c>
      <c r="BQ148" s="404">
        <f t="shared" si="552"/>
        <v>0</v>
      </c>
      <c r="BR148" s="422">
        <v>55</v>
      </c>
      <c r="BS148" s="696">
        <v>55</v>
      </c>
      <c r="BT148" s="500">
        <f t="shared" si="553"/>
        <v>0</v>
      </c>
      <c r="BU148" s="404">
        <f t="shared" si="554"/>
        <v>0</v>
      </c>
      <c r="BV148" s="422"/>
      <c r="BW148" s="696"/>
      <c r="BX148" s="500">
        <f t="shared" si="555"/>
        <v>0</v>
      </c>
      <c r="BY148" s="404">
        <f t="shared" si="556"/>
        <v>0</v>
      </c>
      <c r="BZ148" s="500">
        <f t="shared" si="557"/>
        <v>279</v>
      </c>
      <c r="CA148" s="404">
        <f t="shared" si="558"/>
        <v>282</v>
      </c>
      <c r="CB148" s="500">
        <f t="shared" si="559"/>
        <v>0</v>
      </c>
      <c r="CC148" s="404">
        <f t="shared" si="560"/>
        <v>0</v>
      </c>
      <c r="CD148" s="564">
        <v>4.6007589285714285</v>
      </c>
      <c r="CE148" s="581">
        <v>4.7677092511013219</v>
      </c>
      <c r="CF148" s="500">
        <f t="shared" si="561"/>
        <v>1030.57</v>
      </c>
      <c r="CG148" s="404">
        <f t="shared" si="562"/>
        <v>1082.27</v>
      </c>
      <c r="CH148" s="564">
        <v>5.9207272727272722</v>
      </c>
      <c r="CI148" s="581">
        <v>5.6194545454545457</v>
      </c>
      <c r="CJ148" s="500">
        <f t="shared" si="563"/>
        <v>325.64</v>
      </c>
      <c r="CK148" s="404">
        <f t="shared" si="564"/>
        <v>309.07</v>
      </c>
      <c r="CL148" s="564"/>
      <c r="CM148" s="581"/>
      <c r="CN148" s="500">
        <f t="shared" si="565"/>
        <v>0</v>
      </c>
      <c r="CO148" s="404">
        <f t="shared" si="566"/>
        <v>0</v>
      </c>
      <c r="CP148" s="500">
        <f t="shared" si="567"/>
        <v>4.8609677419354842</v>
      </c>
      <c r="CQ148" s="237">
        <f t="shared" si="568"/>
        <v>4.9338297872340426</v>
      </c>
      <c r="CR148" s="500">
        <f t="shared" si="569"/>
        <v>1356.21</v>
      </c>
      <c r="CS148" s="404">
        <f t="shared" si="570"/>
        <v>1391.34</v>
      </c>
      <c r="CT148" s="565"/>
      <c r="CU148" s="581"/>
      <c r="CV148" s="500">
        <f t="shared" si="571"/>
        <v>0</v>
      </c>
      <c r="CW148" s="404">
        <f t="shared" si="572"/>
        <v>0</v>
      </c>
      <c r="CX148" s="565"/>
      <c r="CY148" s="581"/>
      <c r="CZ148" s="500">
        <f t="shared" si="573"/>
        <v>0</v>
      </c>
      <c r="DA148" s="404">
        <f t="shared" si="574"/>
        <v>0</v>
      </c>
      <c r="DB148" s="565"/>
      <c r="DC148" s="581"/>
      <c r="DD148" s="500">
        <f t="shared" si="575"/>
        <v>0</v>
      </c>
      <c r="DE148" s="404">
        <f t="shared" si="576"/>
        <v>0</v>
      </c>
      <c r="DF148" s="500">
        <f t="shared" si="577"/>
        <v>0</v>
      </c>
      <c r="DG148" s="404">
        <f t="shared" si="578"/>
        <v>0</v>
      </c>
      <c r="DH148" s="500">
        <f t="shared" si="579"/>
        <v>0</v>
      </c>
      <c r="DI148" s="404">
        <f t="shared" si="580"/>
        <v>0</v>
      </c>
      <c r="DJ148" s="500">
        <f t="shared" si="581"/>
        <v>324</v>
      </c>
      <c r="DK148" s="404">
        <f t="shared" si="582"/>
        <v>329</v>
      </c>
      <c r="DL148" s="500">
        <f t="shared" si="583"/>
        <v>0</v>
      </c>
      <c r="DM148" s="404">
        <f t="shared" si="584"/>
        <v>0</v>
      </c>
      <c r="DN148" s="236">
        <f t="shared" si="585"/>
        <v>4.5973765432098768</v>
      </c>
      <c r="DO148" s="237">
        <f t="shared" si="586"/>
        <v>4.6943161094224921</v>
      </c>
      <c r="DP148" s="500">
        <f t="shared" si="587"/>
        <v>1489.5500000000002</v>
      </c>
      <c r="DQ148" s="404">
        <f t="shared" si="588"/>
        <v>1544.4299999999998</v>
      </c>
      <c r="DR148" s="500">
        <f t="shared" si="589"/>
        <v>0</v>
      </c>
      <c r="DS148" s="404">
        <f t="shared" si="590"/>
        <v>0</v>
      </c>
      <c r="DT148" s="500">
        <f t="shared" si="591"/>
        <v>0</v>
      </c>
      <c r="DU148" s="404">
        <f t="shared" si="592"/>
        <v>0</v>
      </c>
      <c r="DV148" s="565">
        <v>255</v>
      </c>
      <c r="DW148" s="582">
        <v>248</v>
      </c>
      <c r="DX148" s="500">
        <f t="shared" si="593"/>
        <v>0</v>
      </c>
      <c r="DY148" s="404">
        <f t="shared" si="594"/>
        <v>0</v>
      </c>
      <c r="DZ148" s="565">
        <v>136</v>
      </c>
      <c r="EA148" s="582">
        <v>133</v>
      </c>
      <c r="EB148" s="500">
        <f t="shared" si="595"/>
        <v>0</v>
      </c>
      <c r="EC148" s="404">
        <f t="shared" si="596"/>
        <v>0</v>
      </c>
      <c r="ED148" s="565">
        <v>2</v>
      </c>
      <c r="EE148" s="582">
        <v>2</v>
      </c>
      <c r="EF148" s="500">
        <f t="shared" si="597"/>
        <v>0</v>
      </c>
      <c r="EG148" s="404">
        <f t="shared" si="598"/>
        <v>0</v>
      </c>
      <c r="EH148" s="500">
        <f t="shared" si="599"/>
        <v>393</v>
      </c>
      <c r="EI148" s="404">
        <f t="shared" si="600"/>
        <v>383</v>
      </c>
      <c r="EJ148" s="500">
        <f t="shared" si="601"/>
        <v>0</v>
      </c>
      <c r="EK148" s="404">
        <f t="shared" si="602"/>
        <v>0</v>
      </c>
      <c r="EL148" s="564">
        <v>4.3377902621722839</v>
      </c>
      <c r="EM148" s="583">
        <v>3.2713709677419356</v>
      </c>
      <c r="EN148" s="500">
        <f t="shared" si="603"/>
        <v>1106.1365168539323</v>
      </c>
      <c r="EO148" s="404">
        <f t="shared" si="604"/>
        <v>811.30000000000007</v>
      </c>
      <c r="EP148" s="564">
        <v>5.8133333333333335</v>
      </c>
      <c r="EQ148" s="583">
        <v>4.6182706766917292</v>
      </c>
      <c r="ER148" s="500">
        <f t="shared" si="605"/>
        <v>790.61333333333334</v>
      </c>
      <c r="ES148" s="404">
        <f t="shared" si="606"/>
        <v>614.23</v>
      </c>
      <c r="ET148" s="564"/>
      <c r="EU148" s="583"/>
      <c r="EV148" s="500">
        <f t="shared" si="607"/>
        <v>0</v>
      </c>
      <c r="EW148" s="404">
        <f t="shared" si="608"/>
        <v>0</v>
      </c>
      <c r="EX148" s="236">
        <f t="shared" si="609"/>
        <v>4.8263354966597092</v>
      </c>
      <c r="EY148" s="237">
        <f t="shared" si="610"/>
        <v>3.7220104438642303</v>
      </c>
      <c r="EZ148" s="500">
        <f t="shared" si="611"/>
        <v>1896.7498501872658</v>
      </c>
      <c r="FA148" s="404">
        <f t="shared" si="612"/>
        <v>1425.5300000000002</v>
      </c>
      <c r="FB148" s="565"/>
      <c r="FC148" s="583"/>
      <c r="FD148" s="500">
        <f t="shared" si="613"/>
        <v>0</v>
      </c>
      <c r="FE148" s="404">
        <f t="shared" si="614"/>
        <v>0</v>
      </c>
      <c r="FF148" s="565"/>
      <c r="FG148" s="583"/>
      <c r="FH148" s="500">
        <f t="shared" si="615"/>
        <v>0</v>
      </c>
      <c r="FI148" s="404">
        <f t="shared" si="616"/>
        <v>0</v>
      </c>
      <c r="FJ148" s="565"/>
      <c r="FK148" s="583"/>
      <c r="FL148" s="500">
        <f t="shared" si="617"/>
        <v>0</v>
      </c>
      <c r="FM148" s="404">
        <f t="shared" si="618"/>
        <v>0</v>
      </c>
      <c r="FN148" s="500">
        <f t="shared" si="619"/>
        <v>0</v>
      </c>
      <c r="FO148" s="404">
        <f t="shared" si="620"/>
        <v>0</v>
      </c>
      <c r="FP148" s="500">
        <f t="shared" si="621"/>
        <v>0</v>
      </c>
      <c r="FQ148" s="404">
        <f t="shared" si="622"/>
        <v>0</v>
      </c>
      <c r="FR148" s="565"/>
      <c r="FS148" s="423"/>
      <c r="FT148" s="500">
        <f t="shared" si="623"/>
        <v>0</v>
      </c>
      <c r="FU148" s="404">
        <f t="shared" si="624"/>
        <v>0</v>
      </c>
      <c r="FV148" s="564"/>
      <c r="FW148" s="584"/>
      <c r="FX148" s="500">
        <f t="shared" si="625"/>
        <v>0</v>
      </c>
      <c r="FY148" s="404">
        <f t="shared" si="626"/>
        <v>0</v>
      </c>
      <c r="FZ148" s="564"/>
      <c r="GA148" s="584"/>
      <c r="GB148" s="500">
        <f t="shared" si="627"/>
        <v>0</v>
      </c>
      <c r="GC148" s="404">
        <f t="shared" si="628"/>
        <v>0</v>
      </c>
      <c r="GD148" s="510">
        <f t="shared" si="629"/>
        <v>522</v>
      </c>
      <c r="GE148" s="404">
        <f t="shared" si="630"/>
        <v>518</v>
      </c>
      <c r="GF148" s="500">
        <f t="shared" si="631"/>
        <v>0</v>
      </c>
      <c r="GG148" s="404">
        <f t="shared" si="632"/>
        <v>0</v>
      </c>
      <c r="GH148" s="500">
        <f t="shared" si="633"/>
        <v>2264.3265168539319</v>
      </c>
      <c r="GI148" s="404">
        <f t="shared" si="634"/>
        <v>2029.52</v>
      </c>
      <c r="GJ148" s="500" t="str">
        <f t="shared" si="635"/>
        <v/>
      </c>
      <c r="GK148" s="404" t="str">
        <f t="shared" si="636"/>
        <v/>
      </c>
      <c r="GL148" s="510">
        <f t="shared" si="637"/>
        <v>193</v>
      </c>
      <c r="GM148" s="404">
        <f t="shared" si="638"/>
        <v>192</v>
      </c>
      <c r="GN148" s="500">
        <f t="shared" si="639"/>
        <v>0</v>
      </c>
      <c r="GO148" s="404">
        <f t="shared" si="640"/>
        <v>0</v>
      </c>
      <c r="GP148" s="500">
        <f t="shared" si="641"/>
        <v>1121.9733333333334</v>
      </c>
      <c r="GQ148" s="404">
        <f t="shared" si="642"/>
        <v>940.44</v>
      </c>
      <c r="GR148" s="500">
        <f t="shared" si="643"/>
        <v>0</v>
      </c>
      <c r="GS148" s="404">
        <f t="shared" si="644"/>
        <v>0</v>
      </c>
      <c r="GT148" s="510">
        <f t="shared" si="645"/>
        <v>715</v>
      </c>
      <c r="GU148" s="404">
        <f t="shared" si="646"/>
        <v>710</v>
      </c>
      <c r="GV148" s="500">
        <f t="shared" si="647"/>
        <v>0</v>
      </c>
      <c r="GW148" s="404">
        <f t="shared" si="648"/>
        <v>0</v>
      </c>
      <c r="GX148" s="500">
        <f t="shared" si="649"/>
        <v>3386.2998501872653</v>
      </c>
      <c r="GY148" s="404">
        <f t="shared" si="650"/>
        <v>2969.96</v>
      </c>
      <c r="GZ148" s="500" t="str">
        <f t="shared" si="651"/>
        <v/>
      </c>
      <c r="HA148" s="404" t="str">
        <f t="shared" si="652"/>
        <v/>
      </c>
      <c r="HB148" s="510">
        <f t="shared" si="653"/>
        <v>2</v>
      </c>
      <c r="HC148" s="404">
        <f t="shared" si="654"/>
        <v>2</v>
      </c>
      <c r="HD148" s="500">
        <f t="shared" si="655"/>
        <v>0</v>
      </c>
      <c r="HE148" s="404">
        <f t="shared" si="656"/>
        <v>0</v>
      </c>
      <c r="HF148" s="500">
        <f t="shared" si="657"/>
        <v>0</v>
      </c>
      <c r="HG148" s="404">
        <f t="shared" si="658"/>
        <v>0</v>
      </c>
      <c r="HH148" s="500" t="str">
        <f t="shared" si="659"/>
        <v/>
      </c>
      <c r="HI148" s="404" t="str">
        <f t="shared" si="660"/>
        <v/>
      </c>
      <c r="HJ148" s="510">
        <f t="shared" si="661"/>
        <v>3386.2998501872662</v>
      </c>
      <c r="HK148" s="404">
        <f t="shared" si="662"/>
        <v>2969.96</v>
      </c>
      <c r="HL148" s="500" t="str">
        <f t="shared" si="663"/>
        <v/>
      </c>
      <c r="HM148" s="404" t="str">
        <f t="shared" si="664"/>
        <v/>
      </c>
    </row>
    <row r="149" spans="1:221">
      <c r="A149" s="697" t="s">
        <v>45</v>
      </c>
      <c r="B149" s="700" t="s">
        <v>983</v>
      </c>
      <c r="C149" s="702"/>
      <c r="D149" s="694">
        <v>158662</v>
      </c>
      <c r="E149" s="705">
        <v>8</v>
      </c>
      <c r="F149" s="422">
        <v>1368</v>
      </c>
      <c r="G149" s="696">
        <v>1344</v>
      </c>
      <c r="H149" s="422">
        <v>11</v>
      </c>
      <c r="I149" s="696">
        <v>11</v>
      </c>
      <c r="J149" s="500">
        <f t="shared" si="515"/>
        <v>1357</v>
      </c>
      <c r="K149" s="404">
        <f t="shared" si="516"/>
        <v>1333</v>
      </c>
      <c r="L149" s="422">
        <v>60</v>
      </c>
      <c r="M149" s="696">
        <v>60</v>
      </c>
      <c r="N149" s="500">
        <f t="shared" si="517"/>
        <v>1357</v>
      </c>
      <c r="O149" s="404">
        <f t="shared" si="518"/>
        <v>1333</v>
      </c>
      <c r="P149" s="500">
        <f t="shared" si="519"/>
        <v>0</v>
      </c>
      <c r="Q149" s="404">
        <f t="shared" si="520"/>
        <v>0</v>
      </c>
      <c r="R149" s="422">
        <v>36</v>
      </c>
      <c r="S149" s="696">
        <v>57</v>
      </c>
      <c r="T149" s="500">
        <f t="shared" si="521"/>
        <v>0</v>
      </c>
      <c r="U149" s="404">
        <f t="shared" si="522"/>
        <v>0</v>
      </c>
      <c r="V149" s="422">
        <v>3</v>
      </c>
      <c r="W149" s="696">
        <v>7</v>
      </c>
      <c r="X149" s="500">
        <f t="shared" si="523"/>
        <v>0</v>
      </c>
      <c r="Y149" s="404">
        <f t="shared" si="524"/>
        <v>0</v>
      </c>
      <c r="Z149" s="422"/>
      <c r="AA149" s="696"/>
      <c r="AB149" s="500">
        <f t="shared" si="525"/>
        <v>0</v>
      </c>
      <c r="AC149" s="404">
        <f t="shared" si="526"/>
        <v>0</v>
      </c>
      <c r="AD149" s="500">
        <f t="shared" si="527"/>
        <v>39</v>
      </c>
      <c r="AE149" s="404">
        <f t="shared" si="528"/>
        <v>64</v>
      </c>
      <c r="AF149" s="500">
        <f t="shared" si="529"/>
        <v>0</v>
      </c>
      <c r="AG149" s="404">
        <f t="shared" si="530"/>
        <v>0</v>
      </c>
      <c r="AH149" s="564">
        <v>4.2772222222222229</v>
      </c>
      <c r="AI149" s="704">
        <v>4.3075438596491225</v>
      </c>
      <c r="AJ149" s="500">
        <f t="shared" si="531"/>
        <v>153.98000000000002</v>
      </c>
      <c r="AK149" s="404">
        <f t="shared" si="532"/>
        <v>245.52999999999997</v>
      </c>
      <c r="AL149" s="564">
        <v>6.1333333333333329</v>
      </c>
      <c r="AM149" s="704">
        <v>5.8242857142857147</v>
      </c>
      <c r="AN149" s="500">
        <f t="shared" si="533"/>
        <v>18.399999999999999</v>
      </c>
      <c r="AO149" s="404">
        <f t="shared" si="534"/>
        <v>40.770000000000003</v>
      </c>
      <c r="AP149" s="564"/>
      <c r="AQ149" s="704"/>
      <c r="AR149" s="500">
        <f t="shared" si="535"/>
        <v>0</v>
      </c>
      <c r="AS149" s="404">
        <f t="shared" si="536"/>
        <v>0</v>
      </c>
      <c r="AT149" s="236">
        <f t="shared" si="537"/>
        <v>4.4200000000000008</v>
      </c>
      <c r="AU149" s="237">
        <f t="shared" si="538"/>
        <v>4.4734374999999993</v>
      </c>
      <c r="AV149" s="500">
        <f t="shared" si="539"/>
        <v>172.38000000000002</v>
      </c>
      <c r="AW149" s="404">
        <f t="shared" si="540"/>
        <v>286.29999999999995</v>
      </c>
      <c r="AX149" s="422"/>
      <c r="AY149" s="696"/>
      <c r="AZ149" s="500">
        <f t="shared" si="541"/>
        <v>0</v>
      </c>
      <c r="BA149" s="404">
        <f t="shared" si="542"/>
        <v>0</v>
      </c>
      <c r="BB149" s="422"/>
      <c r="BC149" s="696"/>
      <c r="BD149" s="500">
        <f t="shared" si="543"/>
        <v>0</v>
      </c>
      <c r="BE149" s="404">
        <f t="shared" si="544"/>
        <v>0</v>
      </c>
      <c r="BF149" s="422"/>
      <c r="BG149" s="696"/>
      <c r="BH149" s="500">
        <f t="shared" si="545"/>
        <v>0</v>
      </c>
      <c r="BI149" s="404">
        <f t="shared" si="546"/>
        <v>0</v>
      </c>
      <c r="BJ149" s="500">
        <f t="shared" si="547"/>
        <v>0</v>
      </c>
      <c r="BK149" s="404">
        <f t="shared" si="548"/>
        <v>0</v>
      </c>
      <c r="BL149" s="500">
        <f t="shared" si="549"/>
        <v>0</v>
      </c>
      <c r="BM149" s="404">
        <f t="shared" si="550"/>
        <v>0</v>
      </c>
      <c r="BN149" s="422">
        <v>388</v>
      </c>
      <c r="BO149" s="696">
        <v>371</v>
      </c>
      <c r="BP149" s="500">
        <f t="shared" si="551"/>
        <v>0</v>
      </c>
      <c r="BQ149" s="404">
        <f t="shared" si="552"/>
        <v>0</v>
      </c>
      <c r="BR149" s="422">
        <v>139</v>
      </c>
      <c r="BS149" s="696">
        <v>145</v>
      </c>
      <c r="BT149" s="500">
        <f t="shared" si="553"/>
        <v>0</v>
      </c>
      <c r="BU149" s="404">
        <f t="shared" si="554"/>
        <v>0</v>
      </c>
      <c r="BV149" s="422"/>
      <c r="BW149" s="696"/>
      <c r="BX149" s="500">
        <f t="shared" si="555"/>
        <v>0</v>
      </c>
      <c r="BY149" s="404">
        <f t="shared" si="556"/>
        <v>0</v>
      </c>
      <c r="BZ149" s="500">
        <f t="shared" si="557"/>
        <v>527</v>
      </c>
      <c r="CA149" s="404">
        <f t="shared" si="558"/>
        <v>516</v>
      </c>
      <c r="CB149" s="500">
        <f t="shared" si="559"/>
        <v>0</v>
      </c>
      <c r="CC149" s="404">
        <f t="shared" si="560"/>
        <v>0</v>
      </c>
      <c r="CD149" s="564">
        <v>6.2517268041237113</v>
      </c>
      <c r="CE149" s="581">
        <v>6.6387061994609162</v>
      </c>
      <c r="CF149" s="500">
        <f t="shared" si="561"/>
        <v>2425.67</v>
      </c>
      <c r="CG149" s="404">
        <f t="shared" si="562"/>
        <v>2462.96</v>
      </c>
      <c r="CH149" s="564">
        <v>7.9222302158273381</v>
      </c>
      <c r="CI149" s="581">
        <v>8.740275862068966</v>
      </c>
      <c r="CJ149" s="500">
        <f t="shared" si="563"/>
        <v>1101.19</v>
      </c>
      <c r="CK149" s="404">
        <f t="shared" si="564"/>
        <v>1267.3400000000001</v>
      </c>
      <c r="CL149" s="564"/>
      <c r="CM149" s="581"/>
      <c r="CN149" s="500">
        <f t="shared" si="565"/>
        <v>0</v>
      </c>
      <c r="CO149" s="404">
        <f t="shared" si="566"/>
        <v>0</v>
      </c>
      <c r="CP149" s="500">
        <f t="shared" si="567"/>
        <v>6.6923339658444023</v>
      </c>
      <c r="CQ149" s="237">
        <f t="shared" si="568"/>
        <v>7.2292635658914728</v>
      </c>
      <c r="CR149" s="500">
        <f t="shared" si="569"/>
        <v>3526.86</v>
      </c>
      <c r="CS149" s="404">
        <f t="shared" si="570"/>
        <v>3730.3</v>
      </c>
      <c r="CT149" s="565"/>
      <c r="CU149" s="581"/>
      <c r="CV149" s="500">
        <f t="shared" si="571"/>
        <v>0</v>
      </c>
      <c r="CW149" s="404">
        <f t="shared" si="572"/>
        <v>0</v>
      </c>
      <c r="CX149" s="565"/>
      <c r="CY149" s="581"/>
      <c r="CZ149" s="500">
        <f t="shared" si="573"/>
        <v>0</v>
      </c>
      <c r="DA149" s="404">
        <f t="shared" si="574"/>
        <v>0</v>
      </c>
      <c r="DB149" s="565"/>
      <c r="DC149" s="581"/>
      <c r="DD149" s="500">
        <f t="shared" si="575"/>
        <v>0</v>
      </c>
      <c r="DE149" s="404">
        <f t="shared" si="576"/>
        <v>0</v>
      </c>
      <c r="DF149" s="500">
        <f t="shared" si="577"/>
        <v>0</v>
      </c>
      <c r="DG149" s="404">
        <f t="shared" si="578"/>
        <v>0</v>
      </c>
      <c r="DH149" s="500">
        <f t="shared" si="579"/>
        <v>0</v>
      </c>
      <c r="DI149" s="404">
        <f t="shared" si="580"/>
        <v>0</v>
      </c>
      <c r="DJ149" s="500">
        <f t="shared" si="581"/>
        <v>566</v>
      </c>
      <c r="DK149" s="404">
        <f t="shared" si="582"/>
        <v>580</v>
      </c>
      <c r="DL149" s="500">
        <f t="shared" si="583"/>
        <v>0</v>
      </c>
      <c r="DM149" s="404">
        <f t="shared" si="584"/>
        <v>0</v>
      </c>
      <c r="DN149" s="236">
        <f t="shared" si="585"/>
        <v>6.5357597173144883</v>
      </c>
      <c r="DO149" s="237">
        <f t="shared" si="586"/>
        <v>6.9251724137931037</v>
      </c>
      <c r="DP149" s="500">
        <f t="shared" si="587"/>
        <v>3699.2400000000002</v>
      </c>
      <c r="DQ149" s="404">
        <f t="shared" si="588"/>
        <v>4016.6</v>
      </c>
      <c r="DR149" s="500">
        <f t="shared" si="589"/>
        <v>0</v>
      </c>
      <c r="DS149" s="404">
        <f t="shared" si="590"/>
        <v>0</v>
      </c>
      <c r="DT149" s="500">
        <f t="shared" si="591"/>
        <v>0</v>
      </c>
      <c r="DU149" s="404">
        <f t="shared" si="592"/>
        <v>0</v>
      </c>
      <c r="DV149" s="565">
        <v>380</v>
      </c>
      <c r="DW149" s="582">
        <v>363</v>
      </c>
      <c r="DX149" s="500">
        <f t="shared" si="593"/>
        <v>0</v>
      </c>
      <c r="DY149" s="404">
        <f t="shared" si="594"/>
        <v>0</v>
      </c>
      <c r="DZ149" s="565">
        <v>409</v>
      </c>
      <c r="EA149" s="582">
        <v>389</v>
      </c>
      <c r="EB149" s="500">
        <f t="shared" si="595"/>
        <v>0</v>
      </c>
      <c r="EC149" s="404">
        <f t="shared" si="596"/>
        <v>0</v>
      </c>
      <c r="ED149" s="565">
        <v>2</v>
      </c>
      <c r="EE149" s="582">
        <v>1</v>
      </c>
      <c r="EF149" s="500">
        <f t="shared" si="597"/>
        <v>0</v>
      </c>
      <c r="EG149" s="404">
        <f t="shared" si="598"/>
        <v>0</v>
      </c>
      <c r="EH149" s="500">
        <f t="shared" si="599"/>
        <v>791</v>
      </c>
      <c r="EI149" s="404">
        <f t="shared" si="600"/>
        <v>753</v>
      </c>
      <c r="EJ149" s="500">
        <f t="shared" si="601"/>
        <v>0</v>
      </c>
      <c r="EK149" s="404">
        <f t="shared" si="602"/>
        <v>0</v>
      </c>
      <c r="EL149" s="564">
        <v>6.0840801886792466</v>
      </c>
      <c r="EM149" s="583">
        <v>4.8323691460055107</v>
      </c>
      <c r="EN149" s="500">
        <f t="shared" si="603"/>
        <v>2311.9504716981137</v>
      </c>
      <c r="EO149" s="404">
        <f t="shared" si="604"/>
        <v>1754.1500000000003</v>
      </c>
      <c r="EP149" s="564">
        <v>7.8844366197183122</v>
      </c>
      <c r="EQ149" s="583">
        <v>5.8536503856041131</v>
      </c>
      <c r="ER149" s="500">
        <f t="shared" si="605"/>
        <v>3224.7345774647897</v>
      </c>
      <c r="ES149" s="404">
        <f t="shared" si="606"/>
        <v>2277.0700000000002</v>
      </c>
      <c r="ET149" s="564"/>
      <c r="EU149" s="583"/>
      <c r="EV149" s="500">
        <f t="shared" si="607"/>
        <v>0</v>
      </c>
      <c r="EW149" s="404">
        <f t="shared" si="608"/>
        <v>0</v>
      </c>
      <c r="EX149" s="236">
        <f t="shared" si="609"/>
        <v>6.9996018320643527</v>
      </c>
      <c r="EY149" s="237">
        <f t="shared" si="610"/>
        <v>5.3535458167330683</v>
      </c>
      <c r="EZ149" s="500">
        <f t="shared" si="611"/>
        <v>5536.6850491629029</v>
      </c>
      <c r="FA149" s="404">
        <f t="shared" si="612"/>
        <v>4031.2200000000003</v>
      </c>
      <c r="FB149" s="565"/>
      <c r="FC149" s="583"/>
      <c r="FD149" s="500">
        <f t="shared" si="613"/>
        <v>0</v>
      </c>
      <c r="FE149" s="404">
        <f t="shared" si="614"/>
        <v>0</v>
      </c>
      <c r="FF149" s="565"/>
      <c r="FG149" s="583"/>
      <c r="FH149" s="500">
        <f t="shared" si="615"/>
        <v>0</v>
      </c>
      <c r="FI149" s="404">
        <f t="shared" si="616"/>
        <v>0</v>
      </c>
      <c r="FJ149" s="565"/>
      <c r="FK149" s="583"/>
      <c r="FL149" s="500">
        <f t="shared" si="617"/>
        <v>0</v>
      </c>
      <c r="FM149" s="404">
        <f t="shared" si="618"/>
        <v>0</v>
      </c>
      <c r="FN149" s="500">
        <f t="shared" si="619"/>
        <v>0</v>
      </c>
      <c r="FO149" s="404">
        <f t="shared" si="620"/>
        <v>0</v>
      </c>
      <c r="FP149" s="500">
        <f t="shared" si="621"/>
        <v>0</v>
      </c>
      <c r="FQ149" s="404">
        <f t="shared" si="622"/>
        <v>0</v>
      </c>
      <c r="FR149" s="565"/>
      <c r="FS149" s="423"/>
      <c r="FT149" s="500">
        <f t="shared" si="623"/>
        <v>0</v>
      </c>
      <c r="FU149" s="404">
        <f t="shared" si="624"/>
        <v>0</v>
      </c>
      <c r="FV149" s="564"/>
      <c r="FW149" s="584"/>
      <c r="FX149" s="500">
        <f t="shared" si="625"/>
        <v>0</v>
      </c>
      <c r="FY149" s="404">
        <f t="shared" si="626"/>
        <v>0</v>
      </c>
      <c r="FZ149" s="564"/>
      <c r="GA149" s="584"/>
      <c r="GB149" s="500">
        <f t="shared" si="627"/>
        <v>0</v>
      </c>
      <c r="GC149" s="404">
        <f t="shared" si="628"/>
        <v>0</v>
      </c>
      <c r="GD149" s="510">
        <f t="shared" si="629"/>
        <v>804</v>
      </c>
      <c r="GE149" s="404">
        <f t="shared" si="630"/>
        <v>791</v>
      </c>
      <c r="GF149" s="500">
        <f t="shared" si="631"/>
        <v>0</v>
      </c>
      <c r="GG149" s="404">
        <f t="shared" si="632"/>
        <v>0</v>
      </c>
      <c r="GH149" s="500">
        <f t="shared" si="633"/>
        <v>4891.6004716981133</v>
      </c>
      <c r="GI149" s="404">
        <f t="shared" si="634"/>
        <v>4462.6400000000003</v>
      </c>
      <c r="GJ149" s="500" t="str">
        <f t="shared" si="635"/>
        <v/>
      </c>
      <c r="GK149" s="404" t="str">
        <f t="shared" si="636"/>
        <v/>
      </c>
      <c r="GL149" s="510">
        <f t="shared" si="637"/>
        <v>551</v>
      </c>
      <c r="GM149" s="404">
        <f t="shared" si="638"/>
        <v>541</v>
      </c>
      <c r="GN149" s="500">
        <f t="shared" si="639"/>
        <v>0</v>
      </c>
      <c r="GO149" s="404">
        <f t="shared" si="640"/>
        <v>0</v>
      </c>
      <c r="GP149" s="500">
        <f t="shared" si="641"/>
        <v>4344.3245774647894</v>
      </c>
      <c r="GQ149" s="404">
        <f t="shared" si="642"/>
        <v>3585.1800000000003</v>
      </c>
      <c r="GR149" s="500">
        <f t="shared" si="643"/>
        <v>0</v>
      </c>
      <c r="GS149" s="404">
        <f t="shared" si="644"/>
        <v>0</v>
      </c>
      <c r="GT149" s="510">
        <f t="shared" si="645"/>
        <v>1355</v>
      </c>
      <c r="GU149" s="404">
        <f t="shared" si="646"/>
        <v>1332</v>
      </c>
      <c r="GV149" s="500">
        <f t="shared" si="647"/>
        <v>0</v>
      </c>
      <c r="GW149" s="404">
        <f t="shared" si="648"/>
        <v>0</v>
      </c>
      <c r="GX149" s="500">
        <f t="shared" si="649"/>
        <v>9235.9250491629027</v>
      </c>
      <c r="GY149" s="404">
        <f t="shared" si="650"/>
        <v>8047.8200000000006</v>
      </c>
      <c r="GZ149" s="500" t="str">
        <f t="shared" si="651"/>
        <v/>
      </c>
      <c r="HA149" s="404" t="str">
        <f t="shared" si="652"/>
        <v/>
      </c>
      <c r="HB149" s="510">
        <f t="shared" si="653"/>
        <v>2</v>
      </c>
      <c r="HC149" s="404">
        <f t="shared" si="654"/>
        <v>1</v>
      </c>
      <c r="HD149" s="500">
        <f t="shared" si="655"/>
        <v>0</v>
      </c>
      <c r="HE149" s="404">
        <f t="shared" si="656"/>
        <v>0</v>
      </c>
      <c r="HF149" s="500">
        <f t="shared" si="657"/>
        <v>0</v>
      </c>
      <c r="HG149" s="404">
        <f t="shared" si="658"/>
        <v>0</v>
      </c>
      <c r="HH149" s="500" t="str">
        <f t="shared" si="659"/>
        <v/>
      </c>
      <c r="HI149" s="404" t="str">
        <f t="shared" si="660"/>
        <v/>
      </c>
      <c r="HJ149" s="510">
        <f t="shared" si="661"/>
        <v>9235.9250491629027</v>
      </c>
      <c r="HK149" s="404">
        <f t="shared" si="662"/>
        <v>8047.82</v>
      </c>
      <c r="HL149" s="500" t="str">
        <f t="shared" si="663"/>
        <v/>
      </c>
      <c r="HM149" s="404" t="str">
        <f t="shared" si="664"/>
        <v/>
      </c>
    </row>
    <row r="150" spans="1:221">
      <c r="A150" s="697" t="s">
        <v>45</v>
      </c>
      <c r="B150" s="700" t="s">
        <v>984</v>
      </c>
      <c r="C150" s="698"/>
      <c r="D150" s="694">
        <v>440624</v>
      </c>
      <c r="E150" s="695">
        <v>9</v>
      </c>
      <c r="F150" s="422">
        <v>221</v>
      </c>
      <c r="G150" s="696">
        <v>211</v>
      </c>
      <c r="H150" s="422">
        <v>0</v>
      </c>
      <c r="I150" s="696">
        <v>1</v>
      </c>
      <c r="J150" s="500">
        <f t="shared" si="515"/>
        <v>221</v>
      </c>
      <c r="K150" s="404">
        <f t="shared" si="516"/>
        <v>210</v>
      </c>
      <c r="L150" s="422">
        <v>60</v>
      </c>
      <c r="M150" s="696">
        <v>60</v>
      </c>
      <c r="N150" s="500">
        <f t="shared" si="517"/>
        <v>221</v>
      </c>
      <c r="O150" s="404">
        <f t="shared" si="518"/>
        <v>210</v>
      </c>
      <c r="P150" s="500">
        <f t="shared" si="519"/>
        <v>0</v>
      </c>
      <c r="Q150" s="404">
        <f t="shared" si="520"/>
        <v>0</v>
      </c>
      <c r="R150" s="422">
        <v>9</v>
      </c>
      <c r="S150" s="696">
        <v>16</v>
      </c>
      <c r="T150" s="500">
        <f t="shared" si="521"/>
        <v>0</v>
      </c>
      <c r="U150" s="404">
        <f t="shared" si="522"/>
        <v>0</v>
      </c>
      <c r="V150" s="422">
        <v>5</v>
      </c>
      <c r="W150" s="696">
        <v>2</v>
      </c>
      <c r="X150" s="500">
        <f t="shared" si="523"/>
        <v>0</v>
      </c>
      <c r="Y150" s="404">
        <f t="shared" si="524"/>
        <v>0</v>
      </c>
      <c r="Z150" s="422"/>
      <c r="AA150" s="696"/>
      <c r="AB150" s="500">
        <f t="shared" si="525"/>
        <v>0</v>
      </c>
      <c r="AC150" s="404">
        <f t="shared" si="526"/>
        <v>0</v>
      </c>
      <c r="AD150" s="500">
        <f t="shared" si="527"/>
        <v>14</v>
      </c>
      <c r="AE150" s="404">
        <f t="shared" si="528"/>
        <v>18</v>
      </c>
      <c r="AF150" s="500">
        <f t="shared" si="529"/>
        <v>0</v>
      </c>
      <c r="AG150" s="404">
        <f t="shared" si="530"/>
        <v>0</v>
      </c>
      <c r="AH150" s="564">
        <v>3.3222222222222224</v>
      </c>
      <c r="AI150" s="704">
        <v>3.7837500000000004</v>
      </c>
      <c r="AJ150" s="500">
        <f t="shared" si="531"/>
        <v>29.900000000000002</v>
      </c>
      <c r="AK150" s="404">
        <f t="shared" si="532"/>
        <v>60.540000000000006</v>
      </c>
      <c r="AL150" s="564">
        <v>4.47</v>
      </c>
      <c r="AM150" s="704">
        <v>3.33</v>
      </c>
      <c r="AN150" s="500">
        <f t="shared" si="533"/>
        <v>22.349999999999998</v>
      </c>
      <c r="AO150" s="404">
        <f t="shared" si="534"/>
        <v>6.66</v>
      </c>
      <c r="AP150" s="564"/>
      <c r="AQ150" s="704"/>
      <c r="AR150" s="500">
        <f t="shared" si="535"/>
        <v>0</v>
      </c>
      <c r="AS150" s="404">
        <f t="shared" si="536"/>
        <v>0</v>
      </c>
      <c r="AT150" s="236">
        <f t="shared" si="537"/>
        <v>3.7321428571428572</v>
      </c>
      <c r="AU150" s="237">
        <f t="shared" si="538"/>
        <v>3.7333333333333334</v>
      </c>
      <c r="AV150" s="500">
        <f t="shared" si="539"/>
        <v>52.25</v>
      </c>
      <c r="AW150" s="404">
        <f t="shared" si="540"/>
        <v>67.2</v>
      </c>
      <c r="AX150" s="422"/>
      <c r="AY150" s="696"/>
      <c r="AZ150" s="500">
        <f t="shared" si="541"/>
        <v>0</v>
      </c>
      <c r="BA150" s="404">
        <f t="shared" si="542"/>
        <v>0</v>
      </c>
      <c r="BB150" s="422"/>
      <c r="BC150" s="696"/>
      <c r="BD150" s="500">
        <f t="shared" si="543"/>
        <v>0</v>
      </c>
      <c r="BE150" s="404">
        <f t="shared" si="544"/>
        <v>0</v>
      </c>
      <c r="BF150" s="422"/>
      <c r="BG150" s="696"/>
      <c r="BH150" s="500">
        <f t="shared" si="545"/>
        <v>0</v>
      </c>
      <c r="BI150" s="404">
        <f t="shared" si="546"/>
        <v>0</v>
      </c>
      <c r="BJ150" s="500">
        <f t="shared" si="547"/>
        <v>0</v>
      </c>
      <c r="BK150" s="404">
        <f t="shared" si="548"/>
        <v>0</v>
      </c>
      <c r="BL150" s="500">
        <f t="shared" si="549"/>
        <v>0</v>
      </c>
      <c r="BM150" s="404">
        <f t="shared" si="550"/>
        <v>0</v>
      </c>
      <c r="BN150" s="422">
        <v>66</v>
      </c>
      <c r="BO150" s="696">
        <v>71</v>
      </c>
      <c r="BP150" s="500">
        <f t="shared" si="551"/>
        <v>0</v>
      </c>
      <c r="BQ150" s="404">
        <f t="shared" si="552"/>
        <v>0</v>
      </c>
      <c r="BR150" s="422">
        <v>29</v>
      </c>
      <c r="BS150" s="696">
        <v>11</v>
      </c>
      <c r="BT150" s="500">
        <f t="shared" si="553"/>
        <v>0</v>
      </c>
      <c r="BU150" s="404">
        <f t="shared" si="554"/>
        <v>0</v>
      </c>
      <c r="BV150" s="422"/>
      <c r="BW150" s="696"/>
      <c r="BX150" s="500">
        <f t="shared" si="555"/>
        <v>0</v>
      </c>
      <c r="BY150" s="404">
        <f t="shared" si="556"/>
        <v>0</v>
      </c>
      <c r="BZ150" s="500">
        <f t="shared" si="557"/>
        <v>95</v>
      </c>
      <c r="CA150" s="404">
        <f t="shared" si="558"/>
        <v>82</v>
      </c>
      <c r="CB150" s="500">
        <f t="shared" si="559"/>
        <v>0</v>
      </c>
      <c r="CC150" s="404">
        <f t="shared" si="560"/>
        <v>0</v>
      </c>
      <c r="CD150" s="564">
        <v>3.9509090909090907</v>
      </c>
      <c r="CE150" s="581">
        <v>4.1481690140845071</v>
      </c>
      <c r="CF150" s="500">
        <f t="shared" si="561"/>
        <v>260.76</v>
      </c>
      <c r="CG150" s="404">
        <f t="shared" si="562"/>
        <v>294.52</v>
      </c>
      <c r="CH150" s="564">
        <v>5.2744827586206897</v>
      </c>
      <c r="CI150" s="581">
        <v>4.0172727272727267</v>
      </c>
      <c r="CJ150" s="500">
        <f t="shared" si="563"/>
        <v>152.96</v>
      </c>
      <c r="CK150" s="404">
        <f t="shared" si="564"/>
        <v>44.189999999999991</v>
      </c>
      <c r="CL150" s="564"/>
      <c r="CM150" s="581"/>
      <c r="CN150" s="500">
        <f t="shared" si="565"/>
        <v>0</v>
      </c>
      <c r="CO150" s="404">
        <f t="shared" si="566"/>
        <v>0</v>
      </c>
      <c r="CP150" s="500">
        <f t="shared" si="567"/>
        <v>4.3549473684210529</v>
      </c>
      <c r="CQ150" s="237">
        <f t="shared" si="568"/>
        <v>4.1306097560975603</v>
      </c>
      <c r="CR150" s="500">
        <f t="shared" si="569"/>
        <v>413.72</v>
      </c>
      <c r="CS150" s="404">
        <f t="shared" si="570"/>
        <v>338.70999999999992</v>
      </c>
      <c r="CT150" s="565"/>
      <c r="CU150" s="581"/>
      <c r="CV150" s="500">
        <f t="shared" si="571"/>
        <v>0</v>
      </c>
      <c r="CW150" s="404">
        <f t="shared" si="572"/>
        <v>0</v>
      </c>
      <c r="CX150" s="565"/>
      <c r="CY150" s="581"/>
      <c r="CZ150" s="500">
        <f t="shared" si="573"/>
        <v>0</v>
      </c>
      <c r="DA150" s="404">
        <f t="shared" si="574"/>
        <v>0</v>
      </c>
      <c r="DB150" s="565"/>
      <c r="DC150" s="581"/>
      <c r="DD150" s="500">
        <f t="shared" si="575"/>
        <v>0</v>
      </c>
      <c r="DE150" s="404">
        <f t="shared" si="576"/>
        <v>0</v>
      </c>
      <c r="DF150" s="500">
        <f t="shared" si="577"/>
        <v>0</v>
      </c>
      <c r="DG150" s="404">
        <f t="shared" si="578"/>
        <v>0</v>
      </c>
      <c r="DH150" s="500">
        <f t="shared" si="579"/>
        <v>0</v>
      </c>
      <c r="DI150" s="404">
        <f t="shared" si="580"/>
        <v>0</v>
      </c>
      <c r="DJ150" s="500">
        <f t="shared" si="581"/>
        <v>109</v>
      </c>
      <c r="DK150" s="404">
        <f t="shared" si="582"/>
        <v>100</v>
      </c>
      <c r="DL150" s="500">
        <f t="shared" si="583"/>
        <v>0</v>
      </c>
      <c r="DM150" s="404">
        <f t="shared" si="584"/>
        <v>0</v>
      </c>
      <c r="DN150" s="236">
        <f t="shared" si="585"/>
        <v>4.2749541284403669</v>
      </c>
      <c r="DO150" s="237">
        <f t="shared" si="586"/>
        <v>4.059099999999999</v>
      </c>
      <c r="DP150" s="500">
        <f t="shared" si="587"/>
        <v>465.96999999999997</v>
      </c>
      <c r="DQ150" s="404">
        <f t="shared" si="588"/>
        <v>405.90999999999991</v>
      </c>
      <c r="DR150" s="500">
        <f t="shared" si="589"/>
        <v>0</v>
      </c>
      <c r="DS150" s="404">
        <f t="shared" si="590"/>
        <v>0</v>
      </c>
      <c r="DT150" s="500">
        <f t="shared" si="591"/>
        <v>0</v>
      </c>
      <c r="DU150" s="404">
        <f t="shared" si="592"/>
        <v>0</v>
      </c>
      <c r="DV150" s="565">
        <v>73</v>
      </c>
      <c r="DW150" s="582">
        <v>65</v>
      </c>
      <c r="DX150" s="500">
        <f t="shared" si="593"/>
        <v>0</v>
      </c>
      <c r="DY150" s="404">
        <f t="shared" si="594"/>
        <v>0</v>
      </c>
      <c r="DZ150" s="565">
        <v>39</v>
      </c>
      <c r="EA150" s="582">
        <v>45</v>
      </c>
      <c r="EB150" s="500">
        <f t="shared" si="595"/>
        <v>0</v>
      </c>
      <c r="EC150" s="404">
        <f t="shared" si="596"/>
        <v>0</v>
      </c>
      <c r="ED150" s="565">
        <v>0</v>
      </c>
      <c r="EE150" s="582">
        <v>0</v>
      </c>
      <c r="EF150" s="500">
        <f t="shared" si="597"/>
        <v>0</v>
      </c>
      <c r="EG150" s="404">
        <f t="shared" si="598"/>
        <v>0</v>
      </c>
      <c r="EH150" s="500">
        <f t="shared" si="599"/>
        <v>112</v>
      </c>
      <c r="EI150" s="404">
        <f t="shared" si="600"/>
        <v>110</v>
      </c>
      <c r="EJ150" s="500">
        <f t="shared" si="601"/>
        <v>0</v>
      </c>
      <c r="EK150" s="404">
        <f t="shared" si="602"/>
        <v>0</v>
      </c>
      <c r="EL150" s="564">
        <v>3.8754666666666671</v>
      </c>
      <c r="EM150" s="583">
        <v>3.1430769230769231</v>
      </c>
      <c r="EN150" s="500">
        <f t="shared" si="603"/>
        <v>282.90906666666672</v>
      </c>
      <c r="EO150" s="404">
        <f t="shared" si="604"/>
        <v>204.3</v>
      </c>
      <c r="EP150" s="564">
        <v>5.1561764705882354</v>
      </c>
      <c r="EQ150" s="583">
        <v>4.1595555555555555</v>
      </c>
      <c r="ER150" s="500">
        <f t="shared" si="605"/>
        <v>201.09088235294118</v>
      </c>
      <c r="ES150" s="404">
        <f t="shared" si="606"/>
        <v>187.18</v>
      </c>
      <c r="ET150" s="564"/>
      <c r="EU150" s="583"/>
      <c r="EV150" s="500">
        <f t="shared" si="607"/>
        <v>0</v>
      </c>
      <c r="EW150" s="404">
        <f t="shared" si="608"/>
        <v>0</v>
      </c>
      <c r="EX150" s="236">
        <f t="shared" si="609"/>
        <v>4.3214281162464996</v>
      </c>
      <c r="EY150" s="237">
        <f t="shared" si="610"/>
        <v>3.5589090909090912</v>
      </c>
      <c r="EZ150" s="500">
        <f t="shared" si="611"/>
        <v>483.99994901960793</v>
      </c>
      <c r="FA150" s="404">
        <f t="shared" si="612"/>
        <v>391.48</v>
      </c>
      <c r="FB150" s="565"/>
      <c r="FC150" s="583"/>
      <c r="FD150" s="500">
        <f t="shared" si="613"/>
        <v>0</v>
      </c>
      <c r="FE150" s="404">
        <f t="shared" si="614"/>
        <v>0</v>
      </c>
      <c r="FF150" s="565"/>
      <c r="FG150" s="583"/>
      <c r="FH150" s="500">
        <f t="shared" si="615"/>
        <v>0</v>
      </c>
      <c r="FI150" s="404">
        <f t="shared" si="616"/>
        <v>0</v>
      </c>
      <c r="FJ150" s="565"/>
      <c r="FK150" s="583"/>
      <c r="FL150" s="500">
        <f t="shared" si="617"/>
        <v>0</v>
      </c>
      <c r="FM150" s="404">
        <f t="shared" si="618"/>
        <v>0</v>
      </c>
      <c r="FN150" s="500">
        <f t="shared" si="619"/>
        <v>0</v>
      </c>
      <c r="FO150" s="404">
        <f t="shared" si="620"/>
        <v>0</v>
      </c>
      <c r="FP150" s="500">
        <f t="shared" si="621"/>
        <v>0</v>
      </c>
      <c r="FQ150" s="404">
        <f t="shared" si="622"/>
        <v>0</v>
      </c>
      <c r="FR150" s="565"/>
      <c r="FS150" s="423"/>
      <c r="FT150" s="500">
        <f t="shared" si="623"/>
        <v>0</v>
      </c>
      <c r="FU150" s="404">
        <f t="shared" si="624"/>
        <v>0</v>
      </c>
      <c r="FV150" s="564"/>
      <c r="FW150" s="584"/>
      <c r="FX150" s="500">
        <f t="shared" si="625"/>
        <v>0</v>
      </c>
      <c r="FY150" s="404">
        <f t="shared" si="626"/>
        <v>0</v>
      </c>
      <c r="FZ150" s="564"/>
      <c r="GA150" s="584"/>
      <c r="GB150" s="500">
        <f t="shared" si="627"/>
        <v>0</v>
      </c>
      <c r="GC150" s="404">
        <f t="shared" si="628"/>
        <v>0</v>
      </c>
      <c r="GD150" s="510">
        <f t="shared" si="629"/>
        <v>148</v>
      </c>
      <c r="GE150" s="404">
        <f t="shared" si="630"/>
        <v>152</v>
      </c>
      <c r="GF150" s="500">
        <f t="shared" si="631"/>
        <v>0</v>
      </c>
      <c r="GG150" s="404">
        <f t="shared" si="632"/>
        <v>0</v>
      </c>
      <c r="GH150" s="500">
        <f t="shared" si="633"/>
        <v>573.56906666666669</v>
      </c>
      <c r="GI150" s="404">
        <f t="shared" si="634"/>
        <v>559.36</v>
      </c>
      <c r="GJ150" s="500" t="str">
        <f t="shared" si="635"/>
        <v/>
      </c>
      <c r="GK150" s="404" t="str">
        <f t="shared" si="636"/>
        <v/>
      </c>
      <c r="GL150" s="510">
        <f t="shared" si="637"/>
        <v>73</v>
      </c>
      <c r="GM150" s="404">
        <f t="shared" si="638"/>
        <v>58</v>
      </c>
      <c r="GN150" s="500">
        <f t="shared" si="639"/>
        <v>0</v>
      </c>
      <c r="GO150" s="404">
        <f t="shared" si="640"/>
        <v>0</v>
      </c>
      <c r="GP150" s="500">
        <f t="shared" si="641"/>
        <v>376.40088235294115</v>
      </c>
      <c r="GQ150" s="404">
        <f t="shared" si="642"/>
        <v>238.03</v>
      </c>
      <c r="GR150" s="500">
        <f t="shared" si="643"/>
        <v>0</v>
      </c>
      <c r="GS150" s="404">
        <f t="shared" si="644"/>
        <v>0</v>
      </c>
      <c r="GT150" s="510">
        <f t="shared" si="645"/>
        <v>221</v>
      </c>
      <c r="GU150" s="404">
        <f t="shared" si="646"/>
        <v>210</v>
      </c>
      <c r="GV150" s="500">
        <f t="shared" si="647"/>
        <v>0</v>
      </c>
      <c r="GW150" s="404">
        <f t="shared" si="648"/>
        <v>0</v>
      </c>
      <c r="GX150" s="500">
        <f t="shared" si="649"/>
        <v>949.96994901960784</v>
      </c>
      <c r="GY150" s="404">
        <f t="shared" si="650"/>
        <v>797.39</v>
      </c>
      <c r="GZ150" s="500" t="str">
        <f t="shared" si="651"/>
        <v/>
      </c>
      <c r="HA150" s="404" t="str">
        <f t="shared" si="652"/>
        <v/>
      </c>
      <c r="HB150" s="510">
        <f t="shared" si="653"/>
        <v>0</v>
      </c>
      <c r="HC150" s="404">
        <f t="shared" si="654"/>
        <v>0</v>
      </c>
      <c r="HD150" s="500">
        <f t="shared" si="655"/>
        <v>0</v>
      </c>
      <c r="HE150" s="404">
        <f t="shared" si="656"/>
        <v>0</v>
      </c>
      <c r="HF150" s="500" t="str">
        <f t="shared" si="657"/>
        <v/>
      </c>
      <c r="HG150" s="404" t="str">
        <f t="shared" si="658"/>
        <v/>
      </c>
      <c r="HH150" s="500" t="str">
        <f t="shared" si="659"/>
        <v/>
      </c>
      <c r="HI150" s="404" t="str">
        <f t="shared" si="660"/>
        <v/>
      </c>
      <c r="HJ150" s="510">
        <f t="shared" si="661"/>
        <v>949.96994901960784</v>
      </c>
      <c r="HK150" s="404">
        <f t="shared" si="662"/>
        <v>797.38999999999987</v>
      </c>
      <c r="HL150" s="500" t="str">
        <f t="shared" si="663"/>
        <v/>
      </c>
      <c r="HM150" s="404" t="str">
        <f t="shared" si="664"/>
        <v/>
      </c>
    </row>
    <row r="151" spans="1:221">
      <c r="A151" s="697" t="s">
        <v>45</v>
      </c>
      <c r="B151" s="707" t="s">
        <v>985</v>
      </c>
      <c r="C151" s="710" t="s">
        <v>990</v>
      </c>
      <c r="D151" s="694">
        <v>159407</v>
      </c>
      <c r="E151" s="699">
        <v>10</v>
      </c>
      <c r="F151" s="422">
        <v>323</v>
      </c>
      <c r="G151" s="696">
        <v>296</v>
      </c>
      <c r="H151" s="422">
        <v>3</v>
      </c>
      <c r="I151" s="696">
        <v>1</v>
      </c>
      <c r="J151" s="500">
        <f t="shared" si="515"/>
        <v>320</v>
      </c>
      <c r="K151" s="404">
        <f t="shared" si="516"/>
        <v>295</v>
      </c>
      <c r="L151" s="422">
        <v>60</v>
      </c>
      <c r="M151" s="696">
        <v>60</v>
      </c>
      <c r="N151" s="500">
        <f t="shared" si="517"/>
        <v>320</v>
      </c>
      <c r="O151" s="404">
        <f t="shared" si="518"/>
        <v>295</v>
      </c>
      <c r="P151" s="500">
        <f t="shared" si="519"/>
        <v>0</v>
      </c>
      <c r="Q151" s="404">
        <f t="shared" si="520"/>
        <v>0</v>
      </c>
      <c r="R151" s="422">
        <v>57</v>
      </c>
      <c r="S151" s="696">
        <v>50</v>
      </c>
      <c r="T151" s="500">
        <f t="shared" si="521"/>
        <v>0</v>
      </c>
      <c r="U151" s="404">
        <f t="shared" si="522"/>
        <v>0</v>
      </c>
      <c r="V151" s="422">
        <v>0</v>
      </c>
      <c r="W151" s="696">
        <v>5</v>
      </c>
      <c r="X151" s="500">
        <f t="shared" si="523"/>
        <v>0</v>
      </c>
      <c r="Y151" s="404">
        <f t="shared" si="524"/>
        <v>0</v>
      </c>
      <c r="Z151" s="422"/>
      <c r="AA151" s="696"/>
      <c r="AB151" s="500">
        <f t="shared" si="525"/>
        <v>0</v>
      </c>
      <c r="AC151" s="404">
        <f t="shared" si="526"/>
        <v>0</v>
      </c>
      <c r="AD151" s="500">
        <f t="shared" si="527"/>
        <v>57</v>
      </c>
      <c r="AE151" s="404">
        <f t="shared" si="528"/>
        <v>55</v>
      </c>
      <c r="AF151" s="500">
        <f t="shared" si="529"/>
        <v>0</v>
      </c>
      <c r="AG151" s="404">
        <f t="shared" si="530"/>
        <v>0</v>
      </c>
      <c r="AH151" s="564">
        <v>3.0021052631578953</v>
      </c>
      <c r="AI151" s="704">
        <v>2.8304</v>
      </c>
      <c r="AJ151" s="500">
        <f t="shared" si="531"/>
        <v>171.12000000000003</v>
      </c>
      <c r="AK151" s="404">
        <f t="shared" si="532"/>
        <v>141.52000000000001</v>
      </c>
      <c r="AL151" s="564"/>
      <c r="AM151" s="704">
        <v>3.8259999999999996</v>
      </c>
      <c r="AN151" s="500">
        <f t="shared" si="533"/>
        <v>0</v>
      </c>
      <c r="AO151" s="404">
        <f t="shared" si="534"/>
        <v>19.13</v>
      </c>
      <c r="AP151" s="564"/>
      <c r="AQ151" s="704"/>
      <c r="AR151" s="500">
        <f t="shared" si="535"/>
        <v>0</v>
      </c>
      <c r="AS151" s="404">
        <f t="shared" si="536"/>
        <v>0</v>
      </c>
      <c r="AT151" s="236">
        <f t="shared" si="537"/>
        <v>3.0021052631578953</v>
      </c>
      <c r="AU151" s="237">
        <f t="shared" si="538"/>
        <v>2.9209090909090909</v>
      </c>
      <c r="AV151" s="500">
        <f t="shared" si="539"/>
        <v>171.12000000000003</v>
      </c>
      <c r="AW151" s="404">
        <f t="shared" si="540"/>
        <v>160.65</v>
      </c>
      <c r="AX151" s="422"/>
      <c r="AY151" s="696"/>
      <c r="AZ151" s="500">
        <f t="shared" si="541"/>
        <v>0</v>
      </c>
      <c r="BA151" s="404">
        <f t="shared" si="542"/>
        <v>0</v>
      </c>
      <c r="BB151" s="422"/>
      <c r="BC151" s="696"/>
      <c r="BD151" s="500">
        <f t="shared" si="543"/>
        <v>0</v>
      </c>
      <c r="BE151" s="404">
        <f t="shared" si="544"/>
        <v>0</v>
      </c>
      <c r="BF151" s="422"/>
      <c r="BG151" s="696"/>
      <c r="BH151" s="500">
        <f t="shared" si="545"/>
        <v>0</v>
      </c>
      <c r="BI151" s="404">
        <f t="shared" si="546"/>
        <v>0</v>
      </c>
      <c r="BJ151" s="500">
        <f t="shared" si="547"/>
        <v>0</v>
      </c>
      <c r="BK151" s="404">
        <f t="shared" si="548"/>
        <v>0</v>
      </c>
      <c r="BL151" s="500">
        <f t="shared" si="549"/>
        <v>0</v>
      </c>
      <c r="BM151" s="404">
        <f t="shared" si="550"/>
        <v>0</v>
      </c>
      <c r="BN151" s="422">
        <v>110</v>
      </c>
      <c r="BO151" s="696">
        <v>99</v>
      </c>
      <c r="BP151" s="500">
        <f t="shared" si="551"/>
        <v>0</v>
      </c>
      <c r="BQ151" s="404">
        <f t="shared" si="552"/>
        <v>0</v>
      </c>
      <c r="BR151" s="422">
        <v>23</v>
      </c>
      <c r="BS151" s="696">
        <v>23</v>
      </c>
      <c r="BT151" s="500">
        <f t="shared" si="553"/>
        <v>0</v>
      </c>
      <c r="BU151" s="404">
        <f t="shared" si="554"/>
        <v>0</v>
      </c>
      <c r="BV151" s="422"/>
      <c r="BW151" s="696"/>
      <c r="BX151" s="500">
        <f t="shared" si="555"/>
        <v>0</v>
      </c>
      <c r="BY151" s="404">
        <f t="shared" si="556"/>
        <v>0</v>
      </c>
      <c r="BZ151" s="500">
        <f t="shared" si="557"/>
        <v>133</v>
      </c>
      <c r="CA151" s="404">
        <f t="shared" si="558"/>
        <v>122</v>
      </c>
      <c r="CB151" s="500">
        <f t="shared" si="559"/>
        <v>0</v>
      </c>
      <c r="CC151" s="404">
        <f t="shared" si="560"/>
        <v>0</v>
      </c>
      <c r="CD151" s="564">
        <v>4.8295454545454559</v>
      </c>
      <c r="CE151" s="581">
        <v>4.8624242424242423</v>
      </c>
      <c r="CF151" s="500">
        <f t="shared" si="561"/>
        <v>531.25000000000011</v>
      </c>
      <c r="CG151" s="404">
        <f t="shared" si="562"/>
        <v>481.38</v>
      </c>
      <c r="CH151" s="564">
        <v>6.2099999999999991</v>
      </c>
      <c r="CI151" s="581">
        <v>6.3839130434782598</v>
      </c>
      <c r="CJ151" s="500">
        <f t="shared" si="563"/>
        <v>142.82999999999998</v>
      </c>
      <c r="CK151" s="404">
        <f t="shared" si="564"/>
        <v>146.82999999999998</v>
      </c>
      <c r="CL151" s="564"/>
      <c r="CM151" s="581"/>
      <c r="CN151" s="500">
        <f t="shared" si="565"/>
        <v>0</v>
      </c>
      <c r="CO151" s="404">
        <f t="shared" si="566"/>
        <v>0</v>
      </c>
      <c r="CP151" s="500">
        <f t="shared" si="567"/>
        <v>5.0682706766917303</v>
      </c>
      <c r="CQ151" s="237">
        <f t="shared" si="568"/>
        <v>5.1492622950819671</v>
      </c>
      <c r="CR151" s="500">
        <f t="shared" si="569"/>
        <v>674.08000000000015</v>
      </c>
      <c r="CS151" s="404">
        <f t="shared" si="570"/>
        <v>628.21</v>
      </c>
      <c r="CT151" s="565"/>
      <c r="CU151" s="581"/>
      <c r="CV151" s="500">
        <f t="shared" si="571"/>
        <v>0</v>
      </c>
      <c r="CW151" s="404">
        <f t="shared" si="572"/>
        <v>0</v>
      </c>
      <c r="CX151" s="565"/>
      <c r="CY151" s="581"/>
      <c r="CZ151" s="500">
        <f t="shared" si="573"/>
        <v>0</v>
      </c>
      <c r="DA151" s="404">
        <f t="shared" si="574"/>
        <v>0</v>
      </c>
      <c r="DB151" s="565"/>
      <c r="DC151" s="581"/>
      <c r="DD151" s="500">
        <f t="shared" si="575"/>
        <v>0</v>
      </c>
      <c r="DE151" s="404">
        <f t="shared" si="576"/>
        <v>0</v>
      </c>
      <c r="DF151" s="500">
        <f t="shared" si="577"/>
        <v>0</v>
      </c>
      <c r="DG151" s="404">
        <f t="shared" si="578"/>
        <v>0</v>
      </c>
      <c r="DH151" s="500">
        <f t="shared" si="579"/>
        <v>0</v>
      </c>
      <c r="DI151" s="404">
        <f t="shared" si="580"/>
        <v>0</v>
      </c>
      <c r="DJ151" s="500">
        <f t="shared" si="581"/>
        <v>190</v>
      </c>
      <c r="DK151" s="404">
        <f t="shared" si="582"/>
        <v>177</v>
      </c>
      <c r="DL151" s="500">
        <f t="shared" si="583"/>
        <v>0</v>
      </c>
      <c r="DM151" s="404">
        <f t="shared" si="584"/>
        <v>0</v>
      </c>
      <c r="DN151" s="236">
        <f t="shared" si="585"/>
        <v>4.4484210526315797</v>
      </c>
      <c r="DO151" s="237">
        <f t="shared" si="586"/>
        <v>4.4568361581920906</v>
      </c>
      <c r="DP151" s="500">
        <f t="shared" si="587"/>
        <v>845.20000000000016</v>
      </c>
      <c r="DQ151" s="404">
        <f t="shared" si="588"/>
        <v>788.86</v>
      </c>
      <c r="DR151" s="500">
        <f t="shared" si="589"/>
        <v>0</v>
      </c>
      <c r="DS151" s="404">
        <f t="shared" si="590"/>
        <v>0</v>
      </c>
      <c r="DT151" s="500">
        <f t="shared" si="591"/>
        <v>0</v>
      </c>
      <c r="DU151" s="404">
        <f t="shared" si="592"/>
        <v>0</v>
      </c>
      <c r="DV151" s="565">
        <v>70</v>
      </c>
      <c r="DW151" s="582">
        <v>62</v>
      </c>
      <c r="DX151" s="500">
        <f t="shared" si="593"/>
        <v>0</v>
      </c>
      <c r="DY151" s="404">
        <f t="shared" si="594"/>
        <v>0</v>
      </c>
      <c r="DZ151" s="565">
        <v>60</v>
      </c>
      <c r="EA151" s="582">
        <v>56</v>
      </c>
      <c r="EB151" s="500">
        <f t="shared" si="595"/>
        <v>0</v>
      </c>
      <c r="EC151" s="404">
        <f t="shared" si="596"/>
        <v>0</v>
      </c>
      <c r="ED151" s="565">
        <v>0</v>
      </c>
      <c r="EE151" s="582">
        <v>0</v>
      </c>
      <c r="EF151" s="500">
        <f t="shared" si="597"/>
        <v>0</v>
      </c>
      <c r="EG151" s="404">
        <f t="shared" si="598"/>
        <v>0</v>
      </c>
      <c r="EH151" s="500">
        <f t="shared" si="599"/>
        <v>130</v>
      </c>
      <c r="EI151" s="404">
        <f t="shared" si="600"/>
        <v>118</v>
      </c>
      <c r="EJ151" s="500">
        <f t="shared" si="601"/>
        <v>0</v>
      </c>
      <c r="EK151" s="404">
        <f t="shared" si="602"/>
        <v>0</v>
      </c>
      <c r="EL151" s="564">
        <v>4.205808383233534</v>
      </c>
      <c r="EM151" s="583">
        <v>3.6406451612903221</v>
      </c>
      <c r="EN151" s="500">
        <f t="shared" si="603"/>
        <v>294.40658682634739</v>
      </c>
      <c r="EO151" s="404">
        <f t="shared" si="604"/>
        <v>225.71999999999997</v>
      </c>
      <c r="EP151" s="564">
        <v>6.2099999999999991</v>
      </c>
      <c r="EQ151" s="583">
        <v>3.3378571428571431</v>
      </c>
      <c r="ER151" s="500">
        <f t="shared" si="605"/>
        <v>372.59999999999997</v>
      </c>
      <c r="ES151" s="404">
        <f t="shared" si="606"/>
        <v>186.92000000000002</v>
      </c>
      <c r="ET151" s="564"/>
      <c r="EU151" s="583"/>
      <c r="EV151" s="500">
        <f t="shared" si="607"/>
        <v>0</v>
      </c>
      <c r="EW151" s="404">
        <f t="shared" si="608"/>
        <v>0</v>
      </c>
      <c r="EX151" s="236">
        <f t="shared" si="609"/>
        <v>5.1308198986642104</v>
      </c>
      <c r="EY151" s="237">
        <f t="shared" si="610"/>
        <v>3.4969491525423728</v>
      </c>
      <c r="EZ151" s="500">
        <f t="shared" si="611"/>
        <v>667.0065868263473</v>
      </c>
      <c r="FA151" s="404">
        <f t="shared" si="612"/>
        <v>412.64</v>
      </c>
      <c r="FB151" s="565"/>
      <c r="FC151" s="583"/>
      <c r="FD151" s="500">
        <f t="shared" si="613"/>
        <v>0</v>
      </c>
      <c r="FE151" s="404">
        <f t="shared" si="614"/>
        <v>0</v>
      </c>
      <c r="FF151" s="565"/>
      <c r="FG151" s="583"/>
      <c r="FH151" s="500">
        <f t="shared" si="615"/>
        <v>0</v>
      </c>
      <c r="FI151" s="404">
        <f t="shared" si="616"/>
        <v>0</v>
      </c>
      <c r="FJ151" s="565"/>
      <c r="FK151" s="583"/>
      <c r="FL151" s="500">
        <f t="shared" si="617"/>
        <v>0</v>
      </c>
      <c r="FM151" s="404">
        <f t="shared" si="618"/>
        <v>0</v>
      </c>
      <c r="FN151" s="500">
        <f t="shared" si="619"/>
        <v>0</v>
      </c>
      <c r="FO151" s="404">
        <f t="shared" si="620"/>
        <v>0</v>
      </c>
      <c r="FP151" s="500">
        <f t="shared" si="621"/>
        <v>0</v>
      </c>
      <c r="FQ151" s="404">
        <f t="shared" si="622"/>
        <v>0</v>
      </c>
      <c r="FR151" s="565"/>
      <c r="FS151" s="423"/>
      <c r="FT151" s="500">
        <f t="shared" si="623"/>
        <v>0</v>
      </c>
      <c r="FU151" s="404">
        <f t="shared" si="624"/>
        <v>0</v>
      </c>
      <c r="FV151" s="564"/>
      <c r="FW151" s="584"/>
      <c r="FX151" s="500">
        <f t="shared" si="625"/>
        <v>0</v>
      </c>
      <c r="FY151" s="404">
        <f t="shared" si="626"/>
        <v>0</v>
      </c>
      <c r="FZ151" s="564"/>
      <c r="GA151" s="584"/>
      <c r="GB151" s="500">
        <f t="shared" si="627"/>
        <v>0</v>
      </c>
      <c r="GC151" s="404">
        <f t="shared" si="628"/>
        <v>0</v>
      </c>
      <c r="GD151" s="510">
        <f t="shared" si="629"/>
        <v>237</v>
      </c>
      <c r="GE151" s="404">
        <f t="shared" si="630"/>
        <v>211</v>
      </c>
      <c r="GF151" s="500">
        <f t="shared" si="631"/>
        <v>0</v>
      </c>
      <c r="GG151" s="404">
        <f t="shared" si="632"/>
        <v>0</v>
      </c>
      <c r="GH151" s="500">
        <f t="shared" si="633"/>
        <v>996.77658682634751</v>
      </c>
      <c r="GI151" s="404">
        <f t="shared" si="634"/>
        <v>848.61999999999989</v>
      </c>
      <c r="GJ151" s="500" t="str">
        <f t="shared" si="635"/>
        <v/>
      </c>
      <c r="GK151" s="404" t="str">
        <f t="shared" si="636"/>
        <v/>
      </c>
      <c r="GL151" s="510">
        <f t="shared" si="637"/>
        <v>83</v>
      </c>
      <c r="GM151" s="404">
        <f t="shared" si="638"/>
        <v>84</v>
      </c>
      <c r="GN151" s="500">
        <f t="shared" si="639"/>
        <v>0</v>
      </c>
      <c r="GO151" s="404">
        <f t="shared" si="640"/>
        <v>0</v>
      </c>
      <c r="GP151" s="500">
        <f t="shared" si="641"/>
        <v>515.42999999999995</v>
      </c>
      <c r="GQ151" s="404">
        <f t="shared" si="642"/>
        <v>352.88</v>
      </c>
      <c r="GR151" s="500">
        <f t="shared" si="643"/>
        <v>0</v>
      </c>
      <c r="GS151" s="404">
        <f t="shared" si="644"/>
        <v>0</v>
      </c>
      <c r="GT151" s="510">
        <f t="shared" si="645"/>
        <v>320</v>
      </c>
      <c r="GU151" s="404">
        <f t="shared" si="646"/>
        <v>295</v>
      </c>
      <c r="GV151" s="500">
        <f t="shared" si="647"/>
        <v>0</v>
      </c>
      <c r="GW151" s="404">
        <f t="shared" si="648"/>
        <v>0</v>
      </c>
      <c r="GX151" s="500">
        <f t="shared" si="649"/>
        <v>1512.2065868263476</v>
      </c>
      <c r="GY151" s="404">
        <f t="shared" si="650"/>
        <v>1201.5</v>
      </c>
      <c r="GZ151" s="500" t="str">
        <f t="shared" si="651"/>
        <v/>
      </c>
      <c r="HA151" s="404" t="str">
        <f t="shared" si="652"/>
        <v/>
      </c>
      <c r="HB151" s="510">
        <f t="shared" si="653"/>
        <v>0</v>
      </c>
      <c r="HC151" s="404">
        <f t="shared" si="654"/>
        <v>0</v>
      </c>
      <c r="HD151" s="500">
        <f t="shared" si="655"/>
        <v>0</v>
      </c>
      <c r="HE151" s="404">
        <f t="shared" si="656"/>
        <v>0</v>
      </c>
      <c r="HF151" s="500" t="str">
        <f t="shared" si="657"/>
        <v/>
      </c>
      <c r="HG151" s="404" t="str">
        <f t="shared" si="658"/>
        <v/>
      </c>
      <c r="HH151" s="500" t="str">
        <f t="shared" si="659"/>
        <v/>
      </c>
      <c r="HI151" s="404" t="str">
        <f t="shared" si="660"/>
        <v/>
      </c>
      <c r="HJ151" s="510">
        <f t="shared" si="661"/>
        <v>1512.2065868263476</v>
      </c>
      <c r="HK151" s="404">
        <f t="shared" si="662"/>
        <v>1201.5</v>
      </c>
      <c r="HL151" s="500" t="str">
        <f t="shared" si="663"/>
        <v/>
      </c>
      <c r="HM151" s="404" t="str">
        <f t="shared" si="664"/>
        <v/>
      </c>
    </row>
    <row r="152" spans="1:221">
      <c r="A152" s="697" t="s">
        <v>45</v>
      </c>
      <c r="B152" s="701" t="s">
        <v>986</v>
      </c>
      <c r="C152" s="702"/>
      <c r="D152" s="694">
        <v>434061</v>
      </c>
      <c r="E152" s="703">
        <v>9</v>
      </c>
      <c r="F152" s="422">
        <v>428</v>
      </c>
      <c r="G152" s="696">
        <v>376</v>
      </c>
      <c r="H152" s="422">
        <v>1</v>
      </c>
      <c r="I152" s="696">
        <v>2</v>
      </c>
      <c r="J152" s="500">
        <f t="shared" si="515"/>
        <v>427</v>
      </c>
      <c r="K152" s="404">
        <f t="shared" si="516"/>
        <v>374</v>
      </c>
      <c r="L152" s="422">
        <v>60</v>
      </c>
      <c r="M152" s="696">
        <v>60</v>
      </c>
      <c r="N152" s="500">
        <f t="shared" si="517"/>
        <v>427</v>
      </c>
      <c r="O152" s="404">
        <f t="shared" si="518"/>
        <v>374</v>
      </c>
      <c r="P152" s="500">
        <f t="shared" si="519"/>
        <v>0</v>
      </c>
      <c r="Q152" s="404">
        <f t="shared" si="520"/>
        <v>0</v>
      </c>
      <c r="R152" s="422">
        <v>25</v>
      </c>
      <c r="S152" s="696">
        <v>31</v>
      </c>
      <c r="T152" s="500">
        <f t="shared" si="521"/>
        <v>0</v>
      </c>
      <c r="U152" s="404">
        <f t="shared" si="522"/>
        <v>0</v>
      </c>
      <c r="V152" s="422">
        <v>5</v>
      </c>
      <c r="W152" s="696">
        <v>42</v>
      </c>
      <c r="X152" s="500">
        <f t="shared" si="523"/>
        <v>0</v>
      </c>
      <c r="Y152" s="404">
        <f t="shared" si="524"/>
        <v>0</v>
      </c>
      <c r="Z152" s="422"/>
      <c r="AA152" s="696"/>
      <c r="AB152" s="500">
        <f t="shared" si="525"/>
        <v>0</v>
      </c>
      <c r="AC152" s="404">
        <f t="shared" si="526"/>
        <v>0</v>
      </c>
      <c r="AD152" s="500">
        <f t="shared" si="527"/>
        <v>30</v>
      </c>
      <c r="AE152" s="404">
        <f t="shared" si="528"/>
        <v>73</v>
      </c>
      <c r="AF152" s="500">
        <f t="shared" si="529"/>
        <v>0</v>
      </c>
      <c r="AG152" s="404">
        <f t="shared" si="530"/>
        <v>0</v>
      </c>
      <c r="AH152" s="564">
        <v>2.6891999999999996</v>
      </c>
      <c r="AI152" s="704">
        <v>2.5683870967741935</v>
      </c>
      <c r="AJ152" s="500">
        <f t="shared" si="531"/>
        <v>67.22999999999999</v>
      </c>
      <c r="AK152" s="404">
        <f t="shared" si="532"/>
        <v>79.62</v>
      </c>
      <c r="AL152" s="564">
        <v>2.7839999999999998</v>
      </c>
      <c r="AM152" s="704">
        <v>0.50857142857142856</v>
      </c>
      <c r="AN152" s="500">
        <f t="shared" si="533"/>
        <v>13.919999999999998</v>
      </c>
      <c r="AO152" s="404">
        <f t="shared" si="534"/>
        <v>21.36</v>
      </c>
      <c r="AP152" s="564"/>
      <c r="AQ152" s="704"/>
      <c r="AR152" s="500">
        <f t="shared" si="535"/>
        <v>0</v>
      </c>
      <c r="AS152" s="404">
        <f t="shared" si="536"/>
        <v>0</v>
      </c>
      <c r="AT152" s="236">
        <f t="shared" si="537"/>
        <v>2.7049999999999996</v>
      </c>
      <c r="AU152" s="237">
        <f t="shared" si="538"/>
        <v>1.3832876712328768</v>
      </c>
      <c r="AV152" s="500">
        <f t="shared" si="539"/>
        <v>81.149999999999991</v>
      </c>
      <c r="AW152" s="404">
        <f t="shared" si="540"/>
        <v>100.98</v>
      </c>
      <c r="AX152" s="422"/>
      <c r="AY152" s="696"/>
      <c r="AZ152" s="500">
        <f t="shared" si="541"/>
        <v>0</v>
      </c>
      <c r="BA152" s="404">
        <f t="shared" si="542"/>
        <v>0</v>
      </c>
      <c r="BB152" s="422"/>
      <c r="BC152" s="696"/>
      <c r="BD152" s="500">
        <f t="shared" si="543"/>
        <v>0</v>
      </c>
      <c r="BE152" s="404">
        <f t="shared" si="544"/>
        <v>0</v>
      </c>
      <c r="BF152" s="422"/>
      <c r="BG152" s="696"/>
      <c r="BH152" s="500">
        <f t="shared" si="545"/>
        <v>0</v>
      </c>
      <c r="BI152" s="404">
        <f t="shared" si="546"/>
        <v>0</v>
      </c>
      <c r="BJ152" s="500">
        <f t="shared" si="547"/>
        <v>0</v>
      </c>
      <c r="BK152" s="404">
        <f t="shared" si="548"/>
        <v>0</v>
      </c>
      <c r="BL152" s="500">
        <f t="shared" si="549"/>
        <v>0</v>
      </c>
      <c r="BM152" s="404">
        <f t="shared" si="550"/>
        <v>0</v>
      </c>
      <c r="BN152" s="422">
        <v>162</v>
      </c>
      <c r="BO152" s="696">
        <v>120</v>
      </c>
      <c r="BP152" s="500">
        <f t="shared" si="551"/>
        <v>0</v>
      </c>
      <c r="BQ152" s="404">
        <f t="shared" si="552"/>
        <v>0</v>
      </c>
      <c r="BR152" s="422">
        <v>51</v>
      </c>
      <c r="BS152" s="696">
        <v>31</v>
      </c>
      <c r="BT152" s="500">
        <f t="shared" si="553"/>
        <v>0</v>
      </c>
      <c r="BU152" s="404">
        <f t="shared" si="554"/>
        <v>0</v>
      </c>
      <c r="BV152" s="422"/>
      <c r="BW152" s="696"/>
      <c r="BX152" s="500">
        <f t="shared" si="555"/>
        <v>0</v>
      </c>
      <c r="BY152" s="404">
        <f t="shared" si="556"/>
        <v>0</v>
      </c>
      <c r="BZ152" s="500">
        <f t="shared" si="557"/>
        <v>213</v>
      </c>
      <c r="CA152" s="404">
        <f t="shared" si="558"/>
        <v>151</v>
      </c>
      <c r="CB152" s="500">
        <f t="shared" si="559"/>
        <v>0</v>
      </c>
      <c r="CC152" s="404">
        <f t="shared" si="560"/>
        <v>0</v>
      </c>
      <c r="CD152" s="564">
        <v>3.722777777777778</v>
      </c>
      <c r="CE152" s="581">
        <v>3.5669166666666667</v>
      </c>
      <c r="CF152" s="500">
        <f t="shared" si="561"/>
        <v>603.09</v>
      </c>
      <c r="CG152" s="404">
        <f t="shared" si="562"/>
        <v>428.03000000000003</v>
      </c>
      <c r="CH152" s="564">
        <v>5.1598039215686278</v>
      </c>
      <c r="CI152" s="581">
        <v>4.4209677419354829</v>
      </c>
      <c r="CJ152" s="500">
        <f t="shared" si="563"/>
        <v>263.15000000000003</v>
      </c>
      <c r="CK152" s="404">
        <f t="shared" si="564"/>
        <v>137.04999999999998</v>
      </c>
      <c r="CL152" s="564"/>
      <c r="CM152" s="581"/>
      <c r="CN152" s="500">
        <f t="shared" si="565"/>
        <v>0</v>
      </c>
      <c r="CO152" s="404">
        <f t="shared" si="566"/>
        <v>0</v>
      </c>
      <c r="CP152" s="500">
        <f t="shared" si="567"/>
        <v>4.0668544600938965</v>
      </c>
      <c r="CQ152" s="237">
        <f t="shared" si="568"/>
        <v>3.7422516556291394</v>
      </c>
      <c r="CR152" s="500">
        <f t="shared" si="569"/>
        <v>866.24</v>
      </c>
      <c r="CS152" s="404">
        <f t="shared" si="570"/>
        <v>565.08000000000004</v>
      </c>
      <c r="CT152" s="565"/>
      <c r="CU152" s="581"/>
      <c r="CV152" s="500">
        <f t="shared" si="571"/>
        <v>0</v>
      </c>
      <c r="CW152" s="404">
        <f t="shared" si="572"/>
        <v>0</v>
      </c>
      <c r="CX152" s="565"/>
      <c r="CY152" s="581"/>
      <c r="CZ152" s="500">
        <f t="shared" si="573"/>
        <v>0</v>
      </c>
      <c r="DA152" s="404">
        <f t="shared" si="574"/>
        <v>0</v>
      </c>
      <c r="DB152" s="565"/>
      <c r="DC152" s="581"/>
      <c r="DD152" s="500">
        <f t="shared" si="575"/>
        <v>0</v>
      </c>
      <c r="DE152" s="404">
        <f t="shared" si="576"/>
        <v>0</v>
      </c>
      <c r="DF152" s="500">
        <f t="shared" si="577"/>
        <v>0</v>
      </c>
      <c r="DG152" s="404">
        <f t="shared" si="578"/>
        <v>0</v>
      </c>
      <c r="DH152" s="500">
        <f t="shared" si="579"/>
        <v>0</v>
      </c>
      <c r="DI152" s="404">
        <f t="shared" si="580"/>
        <v>0</v>
      </c>
      <c r="DJ152" s="500">
        <f t="shared" si="581"/>
        <v>243</v>
      </c>
      <c r="DK152" s="404">
        <f t="shared" si="582"/>
        <v>224</v>
      </c>
      <c r="DL152" s="500">
        <f t="shared" si="583"/>
        <v>0</v>
      </c>
      <c r="DM152" s="404">
        <f t="shared" si="584"/>
        <v>0</v>
      </c>
      <c r="DN152" s="236">
        <f t="shared" si="585"/>
        <v>3.8987242798353909</v>
      </c>
      <c r="DO152" s="237">
        <f t="shared" si="586"/>
        <v>2.9734821428571432</v>
      </c>
      <c r="DP152" s="500">
        <f t="shared" si="587"/>
        <v>947.39</v>
      </c>
      <c r="DQ152" s="404">
        <f t="shared" si="588"/>
        <v>666.06000000000006</v>
      </c>
      <c r="DR152" s="500">
        <f t="shared" si="589"/>
        <v>0</v>
      </c>
      <c r="DS152" s="404">
        <f t="shared" si="590"/>
        <v>0</v>
      </c>
      <c r="DT152" s="500">
        <f t="shared" si="591"/>
        <v>0</v>
      </c>
      <c r="DU152" s="404">
        <f t="shared" si="592"/>
        <v>0</v>
      </c>
      <c r="DV152" s="565">
        <v>96</v>
      </c>
      <c r="DW152" s="582">
        <v>97</v>
      </c>
      <c r="DX152" s="500">
        <f t="shared" si="593"/>
        <v>0</v>
      </c>
      <c r="DY152" s="404">
        <f t="shared" si="594"/>
        <v>0</v>
      </c>
      <c r="DZ152" s="565">
        <v>58</v>
      </c>
      <c r="EA152" s="582">
        <v>50</v>
      </c>
      <c r="EB152" s="500">
        <f t="shared" si="595"/>
        <v>0</v>
      </c>
      <c r="EC152" s="404">
        <f t="shared" si="596"/>
        <v>0</v>
      </c>
      <c r="ED152" s="565">
        <v>30</v>
      </c>
      <c r="EE152" s="582">
        <v>3</v>
      </c>
      <c r="EF152" s="500">
        <f t="shared" si="597"/>
        <v>0</v>
      </c>
      <c r="EG152" s="404">
        <f t="shared" si="598"/>
        <v>0</v>
      </c>
      <c r="EH152" s="500">
        <f t="shared" si="599"/>
        <v>184</v>
      </c>
      <c r="EI152" s="404">
        <f t="shared" si="600"/>
        <v>150</v>
      </c>
      <c r="EJ152" s="500">
        <f t="shared" si="601"/>
        <v>0</v>
      </c>
      <c r="EK152" s="404">
        <f t="shared" si="602"/>
        <v>0</v>
      </c>
      <c r="EL152" s="564">
        <v>3.5845989304812838</v>
      </c>
      <c r="EM152" s="583">
        <v>2.9210309278350515</v>
      </c>
      <c r="EN152" s="500">
        <f t="shared" si="603"/>
        <v>344.12149732620321</v>
      </c>
      <c r="EO152" s="404">
        <f t="shared" si="604"/>
        <v>283.33999999999997</v>
      </c>
      <c r="EP152" s="564">
        <v>4.9476785714285709</v>
      </c>
      <c r="EQ152" s="583">
        <v>4.0933999999999999</v>
      </c>
      <c r="ER152" s="500">
        <f t="shared" si="605"/>
        <v>286.9653571428571</v>
      </c>
      <c r="ES152" s="404">
        <f t="shared" si="606"/>
        <v>204.67</v>
      </c>
      <c r="ET152" s="564"/>
      <c r="EU152" s="583"/>
      <c r="EV152" s="500">
        <f t="shared" si="607"/>
        <v>0</v>
      </c>
      <c r="EW152" s="404">
        <f t="shared" si="608"/>
        <v>0</v>
      </c>
      <c r="EX152" s="236">
        <f t="shared" si="609"/>
        <v>3.4298198612448929</v>
      </c>
      <c r="EY152" s="237">
        <f t="shared" si="610"/>
        <v>3.2534000000000001</v>
      </c>
      <c r="EZ152" s="500">
        <f t="shared" si="611"/>
        <v>631.08685446906031</v>
      </c>
      <c r="FA152" s="404">
        <f t="shared" si="612"/>
        <v>488.01</v>
      </c>
      <c r="FB152" s="565"/>
      <c r="FC152" s="583"/>
      <c r="FD152" s="500">
        <f t="shared" si="613"/>
        <v>0</v>
      </c>
      <c r="FE152" s="404">
        <f t="shared" si="614"/>
        <v>0</v>
      </c>
      <c r="FF152" s="565"/>
      <c r="FG152" s="583"/>
      <c r="FH152" s="500">
        <f t="shared" si="615"/>
        <v>0</v>
      </c>
      <c r="FI152" s="404">
        <f t="shared" si="616"/>
        <v>0</v>
      </c>
      <c r="FJ152" s="565"/>
      <c r="FK152" s="583"/>
      <c r="FL152" s="500">
        <f t="shared" si="617"/>
        <v>0</v>
      </c>
      <c r="FM152" s="404">
        <f t="shared" si="618"/>
        <v>0</v>
      </c>
      <c r="FN152" s="500">
        <f t="shared" si="619"/>
        <v>0</v>
      </c>
      <c r="FO152" s="404">
        <f t="shared" si="620"/>
        <v>0</v>
      </c>
      <c r="FP152" s="500">
        <f t="shared" si="621"/>
        <v>0</v>
      </c>
      <c r="FQ152" s="404">
        <f t="shared" si="622"/>
        <v>0</v>
      </c>
      <c r="FR152" s="565"/>
      <c r="FS152" s="423"/>
      <c r="FT152" s="500">
        <f t="shared" si="623"/>
        <v>0</v>
      </c>
      <c r="FU152" s="404">
        <f t="shared" si="624"/>
        <v>0</v>
      </c>
      <c r="FV152" s="564"/>
      <c r="FW152" s="584"/>
      <c r="FX152" s="500">
        <f t="shared" si="625"/>
        <v>0</v>
      </c>
      <c r="FY152" s="404">
        <f t="shared" si="626"/>
        <v>0</v>
      </c>
      <c r="FZ152" s="564"/>
      <c r="GA152" s="584"/>
      <c r="GB152" s="500">
        <f t="shared" si="627"/>
        <v>0</v>
      </c>
      <c r="GC152" s="404">
        <f t="shared" si="628"/>
        <v>0</v>
      </c>
      <c r="GD152" s="510">
        <f t="shared" si="629"/>
        <v>283</v>
      </c>
      <c r="GE152" s="404">
        <f t="shared" si="630"/>
        <v>248</v>
      </c>
      <c r="GF152" s="500">
        <f t="shared" si="631"/>
        <v>0</v>
      </c>
      <c r="GG152" s="404">
        <f t="shared" si="632"/>
        <v>0</v>
      </c>
      <c r="GH152" s="500">
        <f t="shared" si="633"/>
        <v>1014.4414973262033</v>
      </c>
      <c r="GI152" s="404">
        <f t="shared" si="634"/>
        <v>790.99</v>
      </c>
      <c r="GJ152" s="500" t="str">
        <f t="shared" si="635"/>
        <v/>
      </c>
      <c r="GK152" s="404" t="str">
        <f t="shared" si="636"/>
        <v/>
      </c>
      <c r="GL152" s="510">
        <f t="shared" si="637"/>
        <v>114</v>
      </c>
      <c r="GM152" s="404">
        <f t="shared" si="638"/>
        <v>123</v>
      </c>
      <c r="GN152" s="500">
        <f t="shared" si="639"/>
        <v>0</v>
      </c>
      <c r="GO152" s="404">
        <f t="shared" si="640"/>
        <v>0</v>
      </c>
      <c r="GP152" s="500">
        <f t="shared" si="641"/>
        <v>564.03535714285715</v>
      </c>
      <c r="GQ152" s="404">
        <f t="shared" si="642"/>
        <v>363.07999999999993</v>
      </c>
      <c r="GR152" s="500">
        <f t="shared" si="643"/>
        <v>0</v>
      </c>
      <c r="GS152" s="404">
        <f t="shared" si="644"/>
        <v>0</v>
      </c>
      <c r="GT152" s="510">
        <f t="shared" si="645"/>
        <v>397</v>
      </c>
      <c r="GU152" s="404">
        <f t="shared" si="646"/>
        <v>371</v>
      </c>
      <c r="GV152" s="500">
        <f t="shared" si="647"/>
        <v>0</v>
      </c>
      <c r="GW152" s="404">
        <f t="shared" si="648"/>
        <v>0</v>
      </c>
      <c r="GX152" s="500">
        <f t="shared" si="649"/>
        <v>1578.4768544690605</v>
      </c>
      <c r="GY152" s="404">
        <f t="shared" si="650"/>
        <v>1154.07</v>
      </c>
      <c r="GZ152" s="500" t="str">
        <f t="shared" si="651"/>
        <v/>
      </c>
      <c r="HA152" s="404" t="str">
        <f t="shared" si="652"/>
        <v/>
      </c>
      <c r="HB152" s="510">
        <f t="shared" si="653"/>
        <v>30</v>
      </c>
      <c r="HC152" s="404">
        <f t="shared" si="654"/>
        <v>3</v>
      </c>
      <c r="HD152" s="500">
        <f t="shared" si="655"/>
        <v>0</v>
      </c>
      <c r="HE152" s="404">
        <f t="shared" si="656"/>
        <v>0</v>
      </c>
      <c r="HF152" s="500">
        <f t="shared" si="657"/>
        <v>0</v>
      </c>
      <c r="HG152" s="404">
        <f t="shared" si="658"/>
        <v>0</v>
      </c>
      <c r="HH152" s="500" t="str">
        <f t="shared" si="659"/>
        <v/>
      </c>
      <c r="HI152" s="404" t="str">
        <f t="shared" si="660"/>
        <v/>
      </c>
      <c r="HJ152" s="510">
        <f t="shared" si="661"/>
        <v>1578.4768544690603</v>
      </c>
      <c r="HK152" s="404">
        <f t="shared" si="662"/>
        <v>1154.0700000000002</v>
      </c>
      <c r="HL152" s="500" t="str">
        <f t="shared" si="663"/>
        <v/>
      </c>
      <c r="HM152" s="404" t="str">
        <f t="shared" si="664"/>
        <v/>
      </c>
    </row>
    <row r="153" spans="1:221">
      <c r="A153" s="708" t="s">
        <v>45</v>
      </c>
      <c r="B153" s="700" t="s">
        <v>987</v>
      </c>
      <c r="C153" s="698"/>
      <c r="D153" s="709">
        <v>160649</v>
      </c>
      <c r="E153" s="695">
        <v>9</v>
      </c>
      <c r="F153" s="422">
        <v>273</v>
      </c>
      <c r="G153" s="696">
        <v>260</v>
      </c>
      <c r="H153" s="422">
        <v>6</v>
      </c>
      <c r="I153" s="696">
        <v>1</v>
      </c>
      <c r="J153" s="500">
        <f t="shared" si="515"/>
        <v>267</v>
      </c>
      <c r="K153" s="404">
        <f t="shared" si="516"/>
        <v>259</v>
      </c>
      <c r="L153" s="422">
        <v>60</v>
      </c>
      <c r="M153" s="696">
        <v>60</v>
      </c>
      <c r="N153" s="500">
        <f t="shared" si="517"/>
        <v>267</v>
      </c>
      <c r="O153" s="404">
        <f t="shared" si="518"/>
        <v>259</v>
      </c>
      <c r="P153" s="500">
        <f t="shared" si="519"/>
        <v>0</v>
      </c>
      <c r="Q153" s="404">
        <f t="shared" si="520"/>
        <v>0</v>
      </c>
      <c r="R153" s="422">
        <v>11</v>
      </c>
      <c r="S153" s="696">
        <v>18</v>
      </c>
      <c r="T153" s="500">
        <f t="shared" si="521"/>
        <v>0</v>
      </c>
      <c r="U153" s="404">
        <f t="shared" si="522"/>
        <v>0</v>
      </c>
      <c r="V153" s="422">
        <v>0</v>
      </c>
      <c r="W153" s="696">
        <v>0</v>
      </c>
      <c r="X153" s="500">
        <f t="shared" si="523"/>
        <v>0</v>
      </c>
      <c r="Y153" s="404">
        <f t="shared" si="524"/>
        <v>0</v>
      </c>
      <c r="Z153" s="422"/>
      <c r="AA153" s="696"/>
      <c r="AB153" s="500">
        <f t="shared" si="525"/>
        <v>0</v>
      </c>
      <c r="AC153" s="404">
        <f t="shared" si="526"/>
        <v>0</v>
      </c>
      <c r="AD153" s="500">
        <f t="shared" si="527"/>
        <v>11</v>
      </c>
      <c r="AE153" s="404">
        <f t="shared" si="528"/>
        <v>18</v>
      </c>
      <c r="AF153" s="500">
        <f t="shared" si="529"/>
        <v>0</v>
      </c>
      <c r="AG153" s="404">
        <f t="shared" si="530"/>
        <v>0</v>
      </c>
      <c r="AH153" s="564">
        <v>3.2063636363636365</v>
      </c>
      <c r="AI153" s="704">
        <v>4.9444444444444446</v>
      </c>
      <c r="AJ153" s="500">
        <f t="shared" si="531"/>
        <v>35.270000000000003</v>
      </c>
      <c r="AK153" s="404">
        <f t="shared" si="532"/>
        <v>89</v>
      </c>
      <c r="AL153" s="564"/>
      <c r="AM153" s="704"/>
      <c r="AN153" s="500">
        <f t="shared" si="533"/>
        <v>0</v>
      </c>
      <c r="AO153" s="404">
        <f t="shared" si="534"/>
        <v>0</v>
      </c>
      <c r="AP153" s="564"/>
      <c r="AQ153" s="704"/>
      <c r="AR153" s="500">
        <f t="shared" si="535"/>
        <v>0</v>
      </c>
      <c r="AS153" s="404">
        <f t="shared" si="536"/>
        <v>0</v>
      </c>
      <c r="AT153" s="236">
        <f t="shared" si="537"/>
        <v>3.2063636363636365</v>
      </c>
      <c r="AU153" s="237">
        <f t="shared" si="538"/>
        <v>4.9444444444444446</v>
      </c>
      <c r="AV153" s="500">
        <f t="shared" si="539"/>
        <v>35.270000000000003</v>
      </c>
      <c r="AW153" s="404">
        <f t="shared" si="540"/>
        <v>89</v>
      </c>
      <c r="AX153" s="422"/>
      <c r="AY153" s="696"/>
      <c r="AZ153" s="500">
        <f t="shared" si="541"/>
        <v>0</v>
      </c>
      <c r="BA153" s="404">
        <f t="shared" si="542"/>
        <v>0</v>
      </c>
      <c r="BB153" s="422"/>
      <c r="BC153" s="696"/>
      <c r="BD153" s="500">
        <f t="shared" si="543"/>
        <v>0</v>
      </c>
      <c r="BE153" s="404">
        <f t="shared" si="544"/>
        <v>0</v>
      </c>
      <c r="BF153" s="422"/>
      <c r="BG153" s="696"/>
      <c r="BH153" s="500">
        <f t="shared" si="545"/>
        <v>0</v>
      </c>
      <c r="BI153" s="404">
        <f t="shared" si="546"/>
        <v>0</v>
      </c>
      <c r="BJ153" s="500">
        <f t="shared" si="547"/>
        <v>0</v>
      </c>
      <c r="BK153" s="404">
        <f t="shared" si="548"/>
        <v>0</v>
      </c>
      <c r="BL153" s="500">
        <f t="shared" si="549"/>
        <v>0</v>
      </c>
      <c r="BM153" s="404">
        <f t="shared" si="550"/>
        <v>0</v>
      </c>
      <c r="BN153" s="422">
        <v>88</v>
      </c>
      <c r="BO153" s="696">
        <v>78</v>
      </c>
      <c r="BP153" s="500">
        <f t="shared" si="551"/>
        <v>0</v>
      </c>
      <c r="BQ153" s="404">
        <f t="shared" si="552"/>
        <v>0</v>
      </c>
      <c r="BR153" s="422">
        <v>6</v>
      </c>
      <c r="BS153" s="696">
        <v>11</v>
      </c>
      <c r="BT153" s="500">
        <f t="shared" si="553"/>
        <v>0</v>
      </c>
      <c r="BU153" s="404">
        <f t="shared" si="554"/>
        <v>0</v>
      </c>
      <c r="BV153" s="422"/>
      <c r="BW153" s="696"/>
      <c r="BX153" s="500">
        <f t="shared" si="555"/>
        <v>0</v>
      </c>
      <c r="BY153" s="404">
        <f t="shared" si="556"/>
        <v>0</v>
      </c>
      <c r="BZ153" s="500">
        <f t="shared" si="557"/>
        <v>94</v>
      </c>
      <c r="CA153" s="404">
        <f t="shared" si="558"/>
        <v>89</v>
      </c>
      <c r="CB153" s="500">
        <f t="shared" si="559"/>
        <v>0</v>
      </c>
      <c r="CC153" s="404">
        <f t="shared" si="560"/>
        <v>0</v>
      </c>
      <c r="CD153" s="564">
        <v>5.1467045454545453</v>
      </c>
      <c r="CE153" s="581">
        <v>5.4542307692307688</v>
      </c>
      <c r="CF153" s="500">
        <f t="shared" si="561"/>
        <v>452.90999999999997</v>
      </c>
      <c r="CG153" s="404">
        <f t="shared" si="562"/>
        <v>425.42999999999995</v>
      </c>
      <c r="CH153" s="564">
        <v>4.208333333333333</v>
      </c>
      <c r="CI153" s="581">
        <v>6.4527272727272731</v>
      </c>
      <c r="CJ153" s="500">
        <f t="shared" si="563"/>
        <v>25.25</v>
      </c>
      <c r="CK153" s="404">
        <f t="shared" si="564"/>
        <v>70.98</v>
      </c>
      <c r="CL153" s="564"/>
      <c r="CM153" s="581"/>
      <c r="CN153" s="500">
        <f t="shared" si="565"/>
        <v>0</v>
      </c>
      <c r="CO153" s="404">
        <f t="shared" si="566"/>
        <v>0</v>
      </c>
      <c r="CP153" s="500">
        <f t="shared" si="567"/>
        <v>5.0868085106382974</v>
      </c>
      <c r="CQ153" s="237">
        <f t="shared" si="568"/>
        <v>5.5776404494382019</v>
      </c>
      <c r="CR153" s="500">
        <f t="shared" si="569"/>
        <v>478.15999999999997</v>
      </c>
      <c r="CS153" s="404">
        <f t="shared" si="570"/>
        <v>496.40999999999997</v>
      </c>
      <c r="CT153" s="565"/>
      <c r="CU153" s="581"/>
      <c r="CV153" s="500">
        <f t="shared" si="571"/>
        <v>0</v>
      </c>
      <c r="CW153" s="404">
        <f t="shared" si="572"/>
        <v>0</v>
      </c>
      <c r="CX153" s="565"/>
      <c r="CY153" s="581"/>
      <c r="CZ153" s="500">
        <f t="shared" si="573"/>
        <v>0</v>
      </c>
      <c r="DA153" s="404">
        <f t="shared" si="574"/>
        <v>0</v>
      </c>
      <c r="DB153" s="565"/>
      <c r="DC153" s="581"/>
      <c r="DD153" s="500">
        <f t="shared" si="575"/>
        <v>0</v>
      </c>
      <c r="DE153" s="404">
        <f t="shared" si="576"/>
        <v>0</v>
      </c>
      <c r="DF153" s="500">
        <f t="shared" si="577"/>
        <v>0</v>
      </c>
      <c r="DG153" s="404">
        <f t="shared" si="578"/>
        <v>0</v>
      </c>
      <c r="DH153" s="500">
        <f t="shared" si="579"/>
        <v>0</v>
      </c>
      <c r="DI153" s="404">
        <f t="shared" si="580"/>
        <v>0</v>
      </c>
      <c r="DJ153" s="500">
        <f t="shared" si="581"/>
        <v>105</v>
      </c>
      <c r="DK153" s="404">
        <f t="shared" si="582"/>
        <v>107</v>
      </c>
      <c r="DL153" s="500">
        <f t="shared" si="583"/>
        <v>0</v>
      </c>
      <c r="DM153" s="404">
        <f t="shared" si="584"/>
        <v>0</v>
      </c>
      <c r="DN153" s="236">
        <f t="shared" si="585"/>
        <v>4.8898095238095234</v>
      </c>
      <c r="DO153" s="237">
        <f t="shared" si="586"/>
        <v>5.4711214953271021</v>
      </c>
      <c r="DP153" s="500">
        <f t="shared" si="587"/>
        <v>513.42999999999995</v>
      </c>
      <c r="DQ153" s="404">
        <f t="shared" si="588"/>
        <v>585.41</v>
      </c>
      <c r="DR153" s="500">
        <f t="shared" si="589"/>
        <v>0</v>
      </c>
      <c r="DS153" s="404">
        <f t="shared" si="590"/>
        <v>0</v>
      </c>
      <c r="DT153" s="500">
        <f t="shared" si="591"/>
        <v>0</v>
      </c>
      <c r="DU153" s="404">
        <f t="shared" si="592"/>
        <v>0</v>
      </c>
      <c r="DV153" s="565">
        <v>114</v>
      </c>
      <c r="DW153" s="582">
        <v>110</v>
      </c>
      <c r="DX153" s="500">
        <f t="shared" si="593"/>
        <v>0</v>
      </c>
      <c r="DY153" s="404">
        <f t="shared" si="594"/>
        <v>0</v>
      </c>
      <c r="DZ153" s="565">
        <v>48</v>
      </c>
      <c r="EA153" s="582">
        <v>41</v>
      </c>
      <c r="EB153" s="500">
        <f t="shared" si="595"/>
        <v>0</v>
      </c>
      <c r="EC153" s="404">
        <f t="shared" si="596"/>
        <v>0</v>
      </c>
      <c r="ED153" s="565">
        <v>0</v>
      </c>
      <c r="EE153" s="582">
        <v>1</v>
      </c>
      <c r="EF153" s="500">
        <f t="shared" si="597"/>
        <v>0</v>
      </c>
      <c r="EG153" s="404">
        <f t="shared" si="598"/>
        <v>0</v>
      </c>
      <c r="EH153" s="500">
        <f t="shared" si="599"/>
        <v>162</v>
      </c>
      <c r="EI153" s="404">
        <f t="shared" si="600"/>
        <v>152</v>
      </c>
      <c r="EJ153" s="500">
        <f t="shared" si="601"/>
        <v>0</v>
      </c>
      <c r="EK153" s="404">
        <f t="shared" si="602"/>
        <v>0</v>
      </c>
      <c r="EL153" s="564">
        <v>4.931111111111111</v>
      </c>
      <c r="EM153" s="583">
        <v>4.580636363636363</v>
      </c>
      <c r="EN153" s="500">
        <f t="shared" si="603"/>
        <v>562.14666666666665</v>
      </c>
      <c r="EO153" s="404">
        <f t="shared" si="604"/>
        <v>503.86999999999995</v>
      </c>
      <c r="EP153" s="564">
        <v>4.208333333333333</v>
      </c>
      <c r="EQ153" s="583">
        <v>6.260487804878049</v>
      </c>
      <c r="ER153" s="500">
        <f t="shared" si="605"/>
        <v>202</v>
      </c>
      <c r="ES153" s="404">
        <f t="shared" si="606"/>
        <v>256.68</v>
      </c>
      <c r="ET153" s="564"/>
      <c r="EU153" s="583"/>
      <c r="EV153" s="500">
        <f t="shared" si="607"/>
        <v>0</v>
      </c>
      <c r="EW153" s="404">
        <f t="shared" si="608"/>
        <v>0</v>
      </c>
      <c r="EX153" s="236">
        <f t="shared" si="609"/>
        <v>4.7169547325102883</v>
      </c>
      <c r="EY153" s="237">
        <f t="shared" si="610"/>
        <v>5.0036184210526313</v>
      </c>
      <c r="EZ153" s="500">
        <f t="shared" si="611"/>
        <v>764.14666666666676</v>
      </c>
      <c r="FA153" s="404">
        <f t="shared" si="612"/>
        <v>760.55</v>
      </c>
      <c r="FB153" s="565"/>
      <c r="FC153" s="583"/>
      <c r="FD153" s="500">
        <f t="shared" si="613"/>
        <v>0</v>
      </c>
      <c r="FE153" s="404">
        <f t="shared" si="614"/>
        <v>0</v>
      </c>
      <c r="FF153" s="565"/>
      <c r="FG153" s="583"/>
      <c r="FH153" s="500">
        <f t="shared" si="615"/>
        <v>0</v>
      </c>
      <c r="FI153" s="404">
        <f t="shared" si="616"/>
        <v>0</v>
      </c>
      <c r="FJ153" s="565"/>
      <c r="FK153" s="583"/>
      <c r="FL153" s="500">
        <f t="shared" si="617"/>
        <v>0</v>
      </c>
      <c r="FM153" s="404">
        <f t="shared" si="618"/>
        <v>0</v>
      </c>
      <c r="FN153" s="500">
        <f t="shared" si="619"/>
        <v>0</v>
      </c>
      <c r="FO153" s="404">
        <f t="shared" si="620"/>
        <v>0</v>
      </c>
      <c r="FP153" s="500">
        <f t="shared" si="621"/>
        <v>0</v>
      </c>
      <c r="FQ153" s="404">
        <f t="shared" si="622"/>
        <v>0</v>
      </c>
      <c r="FR153" s="565"/>
      <c r="FS153" s="423"/>
      <c r="FT153" s="500">
        <f t="shared" si="623"/>
        <v>0</v>
      </c>
      <c r="FU153" s="404">
        <f t="shared" si="624"/>
        <v>0</v>
      </c>
      <c r="FV153" s="564"/>
      <c r="FW153" s="584"/>
      <c r="FX153" s="500">
        <f t="shared" si="625"/>
        <v>0</v>
      </c>
      <c r="FY153" s="404">
        <f t="shared" si="626"/>
        <v>0</v>
      </c>
      <c r="FZ153" s="564"/>
      <c r="GA153" s="584"/>
      <c r="GB153" s="500">
        <f t="shared" si="627"/>
        <v>0</v>
      </c>
      <c r="GC153" s="404">
        <f t="shared" si="628"/>
        <v>0</v>
      </c>
      <c r="GD153" s="510">
        <f t="shared" si="629"/>
        <v>213</v>
      </c>
      <c r="GE153" s="404">
        <f t="shared" si="630"/>
        <v>206</v>
      </c>
      <c r="GF153" s="500">
        <f t="shared" si="631"/>
        <v>0</v>
      </c>
      <c r="GG153" s="404">
        <f t="shared" si="632"/>
        <v>0</v>
      </c>
      <c r="GH153" s="500">
        <f t="shared" si="633"/>
        <v>1050.3266666666666</v>
      </c>
      <c r="GI153" s="404">
        <f t="shared" si="634"/>
        <v>1018.3</v>
      </c>
      <c r="GJ153" s="500" t="str">
        <f t="shared" si="635"/>
        <v/>
      </c>
      <c r="GK153" s="404" t="str">
        <f t="shared" si="636"/>
        <v/>
      </c>
      <c r="GL153" s="510">
        <f t="shared" si="637"/>
        <v>54</v>
      </c>
      <c r="GM153" s="404">
        <f t="shared" si="638"/>
        <v>52</v>
      </c>
      <c r="GN153" s="500">
        <f t="shared" si="639"/>
        <v>0</v>
      </c>
      <c r="GO153" s="404">
        <f t="shared" si="640"/>
        <v>0</v>
      </c>
      <c r="GP153" s="500">
        <f t="shared" si="641"/>
        <v>227.25</v>
      </c>
      <c r="GQ153" s="404">
        <f t="shared" si="642"/>
        <v>327.66000000000003</v>
      </c>
      <c r="GR153" s="500">
        <f t="shared" si="643"/>
        <v>0</v>
      </c>
      <c r="GS153" s="404">
        <f t="shared" si="644"/>
        <v>0</v>
      </c>
      <c r="GT153" s="510">
        <f t="shared" si="645"/>
        <v>267</v>
      </c>
      <c r="GU153" s="404">
        <f t="shared" si="646"/>
        <v>258</v>
      </c>
      <c r="GV153" s="500">
        <f t="shared" si="647"/>
        <v>0</v>
      </c>
      <c r="GW153" s="404">
        <f t="shared" si="648"/>
        <v>0</v>
      </c>
      <c r="GX153" s="500">
        <f t="shared" si="649"/>
        <v>1277.5766666666666</v>
      </c>
      <c r="GY153" s="404">
        <f t="shared" si="650"/>
        <v>1345.96</v>
      </c>
      <c r="GZ153" s="500" t="str">
        <f t="shared" si="651"/>
        <v/>
      </c>
      <c r="HA153" s="404" t="str">
        <f t="shared" si="652"/>
        <v/>
      </c>
      <c r="HB153" s="510">
        <f t="shared" si="653"/>
        <v>0</v>
      </c>
      <c r="HC153" s="404">
        <f t="shared" si="654"/>
        <v>1</v>
      </c>
      <c r="HD153" s="500">
        <f t="shared" si="655"/>
        <v>0</v>
      </c>
      <c r="HE153" s="404">
        <f t="shared" si="656"/>
        <v>0</v>
      </c>
      <c r="HF153" s="500" t="str">
        <f t="shared" si="657"/>
        <v/>
      </c>
      <c r="HG153" s="404">
        <f t="shared" si="658"/>
        <v>0</v>
      </c>
      <c r="HH153" s="500" t="str">
        <f t="shared" si="659"/>
        <v/>
      </c>
      <c r="HI153" s="404" t="str">
        <f t="shared" si="660"/>
        <v/>
      </c>
      <c r="HJ153" s="510">
        <f t="shared" si="661"/>
        <v>1277.5766666666668</v>
      </c>
      <c r="HK153" s="404">
        <f t="shared" si="662"/>
        <v>1345.96</v>
      </c>
      <c r="HL153" s="500" t="str">
        <f t="shared" si="663"/>
        <v/>
      </c>
      <c r="HM153" s="404" t="str">
        <f t="shared" si="664"/>
        <v/>
      </c>
    </row>
    <row r="154" spans="1:221">
      <c r="A154" s="697" t="s">
        <v>45</v>
      </c>
      <c r="B154" s="692" t="s">
        <v>988</v>
      </c>
      <c r="C154" s="693"/>
      <c r="D154" s="709">
        <v>158884</v>
      </c>
      <c r="E154" s="695">
        <v>10</v>
      </c>
      <c r="F154" s="422">
        <v>198</v>
      </c>
      <c r="G154" s="696">
        <v>229</v>
      </c>
      <c r="H154" s="422">
        <v>6</v>
      </c>
      <c r="I154" s="696">
        <v>5</v>
      </c>
      <c r="J154" s="500">
        <f t="shared" si="515"/>
        <v>192</v>
      </c>
      <c r="K154" s="404">
        <f t="shared" si="516"/>
        <v>224</v>
      </c>
      <c r="L154" s="422">
        <v>60</v>
      </c>
      <c r="M154" s="696">
        <v>60</v>
      </c>
      <c r="N154" s="500">
        <f t="shared" si="517"/>
        <v>192</v>
      </c>
      <c r="O154" s="404">
        <f t="shared" si="518"/>
        <v>224</v>
      </c>
      <c r="P154" s="500">
        <f t="shared" si="519"/>
        <v>0</v>
      </c>
      <c r="Q154" s="404">
        <f t="shared" si="520"/>
        <v>0</v>
      </c>
      <c r="R154" s="422">
        <v>17</v>
      </c>
      <c r="S154" s="696">
        <v>9</v>
      </c>
      <c r="T154" s="500">
        <f t="shared" si="521"/>
        <v>0</v>
      </c>
      <c r="U154" s="404">
        <f t="shared" si="522"/>
        <v>0</v>
      </c>
      <c r="V154" s="422">
        <v>4</v>
      </c>
      <c r="W154" s="696">
        <v>2</v>
      </c>
      <c r="X154" s="500">
        <f t="shared" si="523"/>
        <v>0</v>
      </c>
      <c r="Y154" s="404">
        <f t="shared" si="524"/>
        <v>0</v>
      </c>
      <c r="Z154" s="422"/>
      <c r="AA154" s="696"/>
      <c r="AB154" s="500">
        <f t="shared" si="525"/>
        <v>0</v>
      </c>
      <c r="AC154" s="404">
        <f t="shared" si="526"/>
        <v>0</v>
      </c>
      <c r="AD154" s="500">
        <f t="shared" si="527"/>
        <v>21</v>
      </c>
      <c r="AE154" s="404">
        <f t="shared" si="528"/>
        <v>11</v>
      </c>
      <c r="AF154" s="500">
        <f t="shared" si="529"/>
        <v>0</v>
      </c>
      <c r="AG154" s="404">
        <f t="shared" si="530"/>
        <v>0</v>
      </c>
      <c r="AH154" s="564">
        <v>3.3052941176470592</v>
      </c>
      <c r="AI154" s="704">
        <v>3.1588888888888889</v>
      </c>
      <c r="AJ154" s="500">
        <f t="shared" si="531"/>
        <v>56.190000000000005</v>
      </c>
      <c r="AK154" s="404">
        <f t="shared" si="532"/>
        <v>28.43</v>
      </c>
      <c r="AL154" s="564">
        <v>4.8875000000000002</v>
      </c>
      <c r="AM154" s="704">
        <v>5.0350000000000001</v>
      </c>
      <c r="AN154" s="500">
        <f t="shared" si="533"/>
        <v>19.55</v>
      </c>
      <c r="AO154" s="404">
        <f t="shared" si="534"/>
        <v>10.07</v>
      </c>
      <c r="AP154" s="564"/>
      <c r="AQ154" s="704"/>
      <c r="AR154" s="500">
        <f t="shared" si="535"/>
        <v>0</v>
      </c>
      <c r="AS154" s="404">
        <f t="shared" si="536"/>
        <v>0</v>
      </c>
      <c r="AT154" s="236">
        <f t="shared" si="537"/>
        <v>3.6066666666666669</v>
      </c>
      <c r="AU154" s="237">
        <f t="shared" si="538"/>
        <v>3.5</v>
      </c>
      <c r="AV154" s="500">
        <f t="shared" si="539"/>
        <v>75.740000000000009</v>
      </c>
      <c r="AW154" s="404">
        <f t="shared" si="540"/>
        <v>38.5</v>
      </c>
      <c r="AX154" s="422"/>
      <c r="AY154" s="696"/>
      <c r="AZ154" s="500">
        <f t="shared" si="541"/>
        <v>0</v>
      </c>
      <c r="BA154" s="404">
        <f t="shared" si="542"/>
        <v>0</v>
      </c>
      <c r="BB154" s="422"/>
      <c r="BC154" s="696"/>
      <c r="BD154" s="500">
        <f t="shared" si="543"/>
        <v>0</v>
      </c>
      <c r="BE154" s="404">
        <f t="shared" si="544"/>
        <v>0</v>
      </c>
      <c r="BF154" s="422"/>
      <c r="BG154" s="696"/>
      <c r="BH154" s="500">
        <f t="shared" si="545"/>
        <v>0</v>
      </c>
      <c r="BI154" s="404">
        <f t="shared" si="546"/>
        <v>0</v>
      </c>
      <c r="BJ154" s="500">
        <f t="shared" si="547"/>
        <v>0</v>
      </c>
      <c r="BK154" s="404">
        <f t="shared" si="548"/>
        <v>0</v>
      </c>
      <c r="BL154" s="500">
        <f t="shared" si="549"/>
        <v>0</v>
      </c>
      <c r="BM154" s="404">
        <f t="shared" si="550"/>
        <v>0</v>
      </c>
      <c r="BN154" s="422">
        <v>48</v>
      </c>
      <c r="BO154" s="696">
        <v>37</v>
      </c>
      <c r="BP154" s="500">
        <f t="shared" si="551"/>
        <v>0</v>
      </c>
      <c r="BQ154" s="404">
        <f t="shared" si="552"/>
        <v>0</v>
      </c>
      <c r="BR154" s="422">
        <v>12</v>
      </c>
      <c r="BS154" s="696">
        <v>12</v>
      </c>
      <c r="BT154" s="500">
        <f t="shared" si="553"/>
        <v>0</v>
      </c>
      <c r="BU154" s="404">
        <f t="shared" si="554"/>
        <v>0</v>
      </c>
      <c r="BV154" s="422"/>
      <c r="BW154" s="696"/>
      <c r="BX154" s="500">
        <f t="shared" si="555"/>
        <v>0</v>
      </c>
      <c r="BY154" s="404">
        <f t="shared" si="556"/>
        <v>0</v>
      </c>
      <c r="BZ154" s="500">
        <f t="shared" si="557"/>
        <v>60</v>
      </c>
      <c r="CA154" s="404">
        <f t="shared" si="558"/>
        <v>49</v>
      </c>
      <c r="CB154" s="500">
        <f t="shared" si="559"/>
        <v>0</v>
      </c>
      <c r="CC154" s="404">
        <f t="shared" si="560"/>
        <v>0</v>
      </c>
      <c r="CD154" s="564">
        <v>5.9272916666666662</v>
      </c>
      <c r="CE154" s="581">
        <v>4.7383783783783784</v>
      </c>
      <c r="CF154" s="500">
        <f t="shared" si="561"/>
        <v>284.51</v>
      </c>
      <c r="CG154" s="404">
        <f t="shared" si="562"/>
        <v>175.32</v>
      </c>
      <c r="CH154" s="564">
        <v>9.7958333333333343</v>
      </c>
      <c r="CI154" s="581">
        <v>7.9641666666666664</v>
      </c>
      <c r="CJ154" s="500">
        <f t="shared" si="563"/>
        <v>117.55000000000001</v>
      </c>
      <c r="CK154" s="404">
        <f t="shared" si="564"/>
        <v>95.57</v>
      </c>
      <c r="CL154" s="564"/>
      <c r="CM154" s="581"/>
      <c r="CN154" s="500">
        <f t="shared" si="565"/>
        <v>0</v>
      </c>
      <c r="CO154" s="404">
        <f t="shared" si="566"/>
        <v>0</v>
      </c>
      <c r="CP154" s="500">
        <f t="shared" si="567"/>
        <v>6.7009999999999996</v>
      </c>
      <c r="CQ154" s="237">
        <f t="shared" si="568"/>
        <v>5.5283673469387749</v>
      </c>
      <c r="CR154" s="500">
        <f t="shared" si="569"/>
        <v>402.06</v>
      </c>
      <c r="CS154" s="404">
        <f t="shared" si="570"/>
        <v>270.89</v>
      </c>
      <c r="CT154" s="565"/>
      <c r="CU154" s="581"/>
      <c r="CV154" s="500">
        <f t="shared" si="571"/>
        <v>0</v>
      </c>
      <c r="CW154" s="404">
        <f t="shared" si="572"/>
        <v>0</v>
      </c>
      <c r="CX154" s="565"/>
      <c r="CY154" s="581"/>
      <c r="CZ154" s="500">
        <f t="shared" si="573"/>
        <v>0</v>
      </c>
      <c r="DA154" s="404">
        <f t="shared" si="574"/>
        <v>0</v>
      </c>
      <c r="DB154" s="565"/>
      <c r="DC154" s="581"/>
      <c r="DD154" s="500">
        <f t="shared" si="575"/>
        <v>0</v>
      </c>
      <c r="DE154" s="404">
        <f t="shared" si="576"/>
        <v>0</v>
      </c>
      <c r="DF154" s="500">
        <f t="shared" si="577"/>
        <v>0</v>
      </c>
      <c r="DG154" s="404">
        <f t="shared" si="578"/>
        <v>0</v>
      </c>
      <c r="DH154" s="500">
        <f t="shared" si="579"/>
        <v>0</v>
      </c>
      <c r="DI154" s="404">
        <f t="shared" si="580"/>
        <v>0</v>
      </c>
      <c r="DJ154" s="500">
        <f t="shared" si="581"/>
        <v>81</v>
      </c>
      <c r="DK154" s="404">
        <f t="shared" si="582"/>
        <v>60</v>
      </c>
      <c r="DL154" s="500">
        <f t="shared" si="583"/>
        <v>0</v>
      </c>
      <c r="DM154" s="404">
        <f t="shared" si="584"/>
        <v>0</v>
      </c>
      <c r="DN154" s="236">
        <f t="shared" si="585"/>
        <v>5.8987654320987657</v>
      </c>
      <c r="DO154" s="237">
        <f t="shared" si="586"/>
        <v>5.1564999999999994</v>
      </c>
      <c r="DP154" s="500">
        <f t="shared" si="587"/>
        <v>477.8</v>
      </c>
      <c r="DQ154" s="404">
        <f t="shared" si="588"/>
        <v>309.39</v>
      </c>
      <c r="DR154" s="500">
        <f t="shared" si="589"/>
        <v>0</v>
      </c>
      <c r="DS154" s="404">
        <f t="shared" si="590"/>
        <v>0</v>
      </c>
      <c r="DT154" s="500">
        <f t="shared" si="591"/>
        <v>0</v>
      </c>
      <c r="DU154" s="404">
        <f t="shared" si="592"/>
        <v>0</v>
      </c>
      <c r="DV154" s="565">
        <v>79</v>
      </c>
      <c r="DW154" s="582">
        <v>107</v>
      </c>
      <c r="DX154" s="500">
        <f t="shared" si="593"/>
        <v>0</v>
      </c>
      <c r="DY154" s="404">
        <f t="shared" si="594"/>
        <v>0</v>
      </c>
      <c r="DZ154" s="565">
        <v>32</v>
      </c>
      <c r="EA154" s="582">
        <v>57</v>
      </c>
      <c r="EB154" s="500">
        <f t="shared" si="595"/>
        <v>0</v>
      </c>
      <c r="EC154" s="404">
        <f t="shared" si="596"/>
        <v>0</v>
      </c>
      <c r="ED154" s="565">
        <v>0</v>
      </c>
      <c r="EE154" s="582">
        <v>0</v>
      </c>
      <c r="EF154" s="500">
        <f t="shared" si="597"/>
        <v>0</v>
      </c>
      <c r="EG154" s="404">
        <f t="shared" si="598"/>
        <v>0</v>
      </c>
      <c r="EH154" s="500">
        <f t="shared" si="599"/>
        <v>111</v>
      </c>
      <c r="EI154" s="404">
        <f t="shared" si="600"/>
        <v>164</v>
      </c>
      <c r="EJ154" s="500">
        <f t="shared" si="601"/>
        <v>0</v>
      </c>
      <c r="EK154" s="404">
        <f t="shared" si="602"/>
        <v>0</v>
      </c>
      <c r="EL154" s="564">
        <v>5.2415384615384619</v>
      </c>
      <c r="EM154" s="583">
        <v>2.8998130841121497</v>
      </c>
      <c r="EN154" s="500">
        <f t="shared" si="603"/>
        <v>414.08153846153851</v>
      </c>
      <c r="EO154" s="404">
        <f t="shared" si="604"/>
        <v>310.28000000000003</v>
      </c>
      <c r="EP154" s="564">
        <v>8.5687500000000014</v>
      </c>
      <c r="EQ154" s="583">
        <v>3.6328070175438598</v>
      </c>
      <c r="ER154" s="500">
        <f t="shared" si="605"/>
        <v>274.20000000000005</v>
      </c>
      <c r="ES154" s="404">
        <f t="shared" si="606"/>
        <v>207.07000000000002</v>
      </c>
      <c r="ET154" s="564"/>
      <c r="EU154" s="583"/>
      <c r="EV154" s="500">
        <f t="shared" si="607"/>
        <v>0</v>
      </c>
      <c r="EW154" s="404">
        <f t="shared" si="608"/>
        <v>0</v>
      </c>
      <c r="EX154" s="236">
        <f t="shared" si="609"/>
        <v>6.2007345807345811</v>
      </c>
      <c r="EY154" s="237">
        <f t="shared" si="610"/>
        <v>3.1545731707317075</v>
      </c>
      <c r="EZ154" s="500">
        <f t="shared" si="611"/>
        <v>688.2815384615385</v>
      </c>
      <c r="FA154" s="404">
        <f t="shared" si="612"/>
        <v>517.35</v>
      </c>
      <c r="FB154" s="565"/>
      <c r="FC154" s="583"/>
      <c r="FD154" s="500">
        <f t="shared" si="613"/>
        <v>0</v>
      </c>
      <c r="FE154" s="404">
        <f t="shared" si="614"/>
        <v>0</v>
      </c>
      <c r="FF154" s="565"/>
      <c r="FG154" s="583"/>
      <c r="FH154" s="500">
        <f t="shared" si="615"/>
        <v>0</v>
      </c>
      <c r="FI154" s="404">
        <f t="shared" si="616"/>
        <v>0</v>
      </c>
      <c r="FJ154" s="565"/>
      <c r="FK154" s="583"/>
      <c r="FL154" s="500">
        <f t="shared" si="617"/>
        <v>0</v>
      </c>
      <c r="FM154" s="404">
        <f t="shared" si="618"/>
        <v>0</v>
      </c>
      <c r="FN154" s="500">
        <f t="shared" si="619"/>
        <v>0</v>
      </c>
      <c r="FO154" s="404">
        <f t="shared" si="620"/>
        <v>0</v>
      </c>
      <c r="FP154" s="500">
        <f t="shared" si="621"/>
        <v>0</v>
      </c>
      <c r="FQ154" s="404">
        <f t="shared" si="622"/>
        <v>0</v>
      </c>
      <c r="FR154" s="565"/>
      <c r="FS154" s="423"/>
      <c r="FT154" s="500">
        <f t="shared" si="623"/>
        <v>0</v>
      </c>
      <c r="FU154" s="404">
        <f t="shared" si="624"/>
        <v>0</v>
      </c>
      <c r="FV154" s="564"/>
      <c r="FW154" s="584"/>
      <c r="FX154" s="500">
        <f t="shared" si="625"/>
        <v>0</v>
      </c>
      <c r="FY154" s="404">
        <f t="shared" si="626"/>
        <v>0</v>
      </c>
      <c r="FZ154" s="564"/>
      <c r="GA154" s="584"/>
      <c r="GB154" s="500">
        <f t="shared" si="627"/>
        <v>0</v>
      </c>
      <c r="GC154" s="404">
        <f t="shared" si="628"/>
        <v>0</v>
      </c>
      <c r="GD154" s="510">
        <f t="shared" si="629"/>
        <v>144</v>
      </c>
      <c r="GE154" s="404">
        <f t="shared" si="630"/>
        <v>153</v>
      </c>
      <c r="GF154" s="500">
        <f t="shared" si="631"/>
        <v>0</v>
      </c>
      <c r="GG154" s="404">
        <f t="shared" si="632"/>
        <v>0</v>
      </c>
      <c r="GH154" s="500">
        <f t="shared" si="633"/>
        <v>754.7815384615385</v>
      </c>
      <c r="GI154" s="404">
        <f t="shared" si="634"/>
        <v>514.03</v>
      </c>
      <c r="GJ154" s="500" t="str">
        <f t="shared" si="635"/>
        <v/>
      </c>
      <c r="GK154" s="404" t="str">
        <f t="shared" si="636"/>
        <v/>
      </c>
      <c r="GL154" s="510">
        <f t="shared" si="637"/>
        <v>48</v>
      </c>
      <c r="GM154" s="404">
        <f t="shared" si="638"/>
        <v>71</v>
      </c>
      <c r="GN154" s="500">
        <f t="shared" si="639"/>
        <v>0</v>
      </c>
      <c r="GO154" s="404">
        <f t="shared" si="640"/>
        <v>0</v>
      </c>
      <c r="GP154" s="500">
        <f t="shared" si="641"/>
        <v>411.30000000000007</v>
      </c>
      <c r="GQ154" s="404">
        <f t="shared" si="642"/>
        <v>312.71000000000004</v>
      </c>
      <c r="GR154" s="500">
        <f t="shared" si="643"/>
        <v>0</v>
      </c>
      <c r="GS154" s="404">
        <f t="shared" si="644"/>
        <v>0</v>
      </c>
      <c r="GT154" s="510">
        <f t="shared" si="645"/>
        <v>192</v>
      </c>
      <c r="GU154" s="404">
        <f t="shared" si="646"/>
        <v>224</v>
      </c>
      <c r="GV154" s="500">
        <f t="shared" si="647"/>
        <v>0</v>
      </c>
      <c r="GW154" s="404">
        <f t="shared" si="648"/>
        <v>0</v>
      </c>
      <c r="GX154" s="500">
        <f t="shared" si="649"/>
        <v>1166.0815384615385</v>
      </c>
      <c r="GY154" s="404">
        <f t="shared" si="650"/>
        <v>826.74</v>
      </c>
      <c r="GZ154" s="500" t="str">
        <f t="shared" si="651"/>
        <v/>
      </c>
      <c r="HA154" s="404" t="str">
        <f t="shared" si="652"/>
        <v/>
      </c>
      <c r="HB154" s="510">
        <f t="shared" si="653"/>
        <v>0</v>
      </c>
      <c r="HC154" s="404">
        <f t="shared" si="654"/>
        <v>0</v>
      </c>
      <c r="HD154" s="500">
        <f t="shared" si="655"/>
        <v>0</v>
      </c>
      <c r="HE154" s="404">
        <f t="shared" si="656"/>
        <v>0</v>
      </c>
      <c r="HF154" s="500" t="str">
        <f t="shared" si="657"/>
        <v/>
      </c>
      <c r="HG154" s="404" t="str">
        <f t="shared" si="658"/>
        <v/>
      </c>
      <c r="HH154" s="500" t="str">
        <f t="shared" si="659"/>
        <v/>
      </c>
      <c r="HI154" s="404" t="str">
        <f t="shared" si="660"/>
        <v/>
      </c>
      <c r="HJ154" s="510">
        <f t="shared" si="661"/>
        <v>1166.0815384615385</v>
      </c>
      <c r="HK154" s="404">
        <f t="shared" si="662"/>
        <v>826.74</v>
      </c>
      <c r="HL154" s="500" t="str">
        <f t="shared" si="663"/>
        <v/>
      </c>
      <c r="HM154" s="404" t="str">
        <f t="shared" si="664"/>
        <v/>
      </c>
    </row>
    <row r="155" spans="1:221">
      <c r="A155" s="697" t="s">
        <v>45</v>
      </c>
      <c r="B155" s="700" t="s">
        <v>989</v>
      </c>
      <c r="C155" s="702"/>
      <c r="D155" s="709">
        <v>436304</v>
      </c>
      <c r="E155" s="695">
        <v>10</v>
      </c>
      <c r="F155" s="422">
        <v>163</v>
      </c>
      <c r="G155" s="696">
        <v>201</v>
      </c>
      <c r="H155" s="422">
        <v>1</v>
      </c>
      <c r="I155" s="696">
        <v>2</v>
      </c>
      <c r="J155" s="500">
        <f t="shared" si="515"/>
        <v>162</v>
      </c>
      <c r="K155" s="404">
        <f t="shared" si="516"/>
        <v>199</v>
      </c>
      <c r="L155" s="422">
        <v>60</v>
      </c>
      <c r="M155" s="696">
        <v>60</v>
      </c>
      <c r="N155" s="500">
        <f t="shared" si="517"/>
        <v>162</v>
      </c>
      <c r="O155" s="404">
        <f t="shared" si="518"/>
        <v>199</v>
      </c>
      <c r="P155" s="500">
        <f t="shared" si="519"/>
        <v>0</v>
      </c>
      <c r="Q155" s="404">
        <f t="shared" si="520"/>
        <v>0</v>
      </c>
      <c r="R155" s="422">
        <v>21</v>
      </c>
      <c r="S155" s="696">
        <v>23</v>
      </c>
      <c r="T155" s="500">
        <f t="shared" si="521"/>
        <v>0</v>
      </c>
      <c r="U155" s="404">
        <f t="shared" si="522"/>
        <v>0</v>
      </c>
      <c r="V155" s="422">
        <v>0</v>
      </c>
      <c r="W155" s="696">
        <v>3</v>
      </c>
      <c r="X155" s="500">
        <f t="shared" si="523"/>
        <v>0</v>
      </c>
      <c r="Y155" s="404">
        <f t="shared" si="524"/>
        <v>0</v>
      </c>
      <c r="Z155" s="422"/>
      <c r="AA155" s="696"/>
      <c r="AB155" s="500">
        <f t="shared" si="525"/>
        <v>0</v>
      </c>
      <c r="AC155" s="404">
        <f t="shared" si="526"/>
        <v>0</v>
      </c>
      <c r="AD155" s="500">
        <f t="shared" si="527"/>
        <v>21</v>
      </c>
      <c r="AE155" s="404">
        <f t="shared" si="528"/>
        <v>26</v>
      </c>
      <c r="AF155" s="500">
        <f t="shared" si="529"/>
        <v>0</v>
      </c>
      <c r="AG155" s="404">
        <f t="shared" si="530"/>
        <v>0</v>
      </c>
      <c r="AH155" s="564">
        <v>2.4976190476190476</v>
      </c>
      <c r="AI155" s="704">
        <v>2.4730434782608697</v>
      </c>
      <c r="AJ155" s="500">
        <f t="shared" si="531"/>
        <v>52.45</v>
      </c>
      <c r="AK155" s="404">
        <f t="shared" si="532"/>
        <v>56.88</v>
      </c>
      <c r="AL155" s="564"/>
      <c r="AM155" s="704">
        <v>2.6633333333333336</v>
      </c>
      <c r="AN155" s="500">
        <f t="shared" si="533"/>
        <v>0</v>
      </c>
      <c r="AO155" s="404">
        <f t="shared" si="534"/>
        <v>7.99</v>
      </c>
      <c r="AP155" s="564"/>
      <c r="AQ155" s="704"/>
      <c r="AR155" s="500">
        <f t="shared" si="535"/>
        <v>0</v>
      </c>
      <c r="AS155" s="404">
        <f t="shared" si="536"/>
        <v>0</v>
      </c>
      <c r="AT155" s="236">
        <f t="shared" si="537"/>
        <v>2.4976190476190476</v>
      </c>
      <c r="AU155" s="237">
        <f t="shared" si="538"/>
        <v>2.4950000000000001</v>
      </c>
      <c r="AV155" s="500">
        <f t="shared" si="539"/>
        <v>52.45</v>
      </c>
      <c r="AW155" s="404">
        <f t="shared" si="540"/>
        <v>64.87</v>
      </c>
      <c r="AX155" s="422"/>
      <c r="AY155" s="696"/>
      <c r="AZ155" s="500">
        <f t="shared" si="541"/>
        <v>0</v>
      </c>
      <c r="BA155" s="404">
        <f t="shared" si="542"/>
        <v>0</v>
      </c>
      <c r="BB155" s="422"/>
      <c r="BC155" s="696"/>
      <c r="BD155" s="500">
        <f t="shared" si="543"/>
        <v>0</v>
      </c>
      <c r="BE155" s="404">
        <f t="shared" si="544"/>
        <v>0</v>
      </c>
      <c r="BF155" s="422"/>
      <c r="BG155" s="696"/>
      <c r="BH155" s="500">
        <f t="shared" si="545"/>
        <v>0</v>
      </c>
      <c r="BI155" s="404">
        <f t="shared" si="546"/>
        <v>0</v>
      </c>
      <c r="BJ155" s="500">
        <f t="shared" si="547"/>
        <v>0</v>
      </c>
      <c r="BK155" s="404">
        <f t="shared" si="548"/>
        <v>0</v>
      </c>
      <c r="BL155" s="500">
        <f t="shared" si="549"/>
        <v>0</v>
      </c>
      <c r="BM155" s="404">
        <f t="shared" si="550"/>
        <v>0</v>
      </c>
      <c r="BN155" s="422">
        <v>49</v>
      </c>
      <c r="BO155" s="696">
        <v>46</v>
      </c>
      <c r="BP155" s="500">
        <f t="shared" si="551"/>
        <v>0</v>
      </c>
      <c r="BQ155" s="404">
        <f t="shared" si="552"/>
        <v>0</v>
      </c>
      <c r="BR155" s="422">
        <v>28</v>
      </c>
      <c r="BS155" s="696">
        <v>37</v>
      </c>
      <c r="BT155" s="500">
        <f t="shared" si="553"/>
        <v>0</v>
      </c>
      <c r="BU155" s="404">
        <f t="shared" si="554"/>
        <v>0</v>
      </c>
      <c r="BV155" s="422"/>
      <c r="BW155" s="696"/>
      <c r="BX155" s="500">
        <f t="shared" si="555"/>
        <v>0</v>
      </c>
      <c r="BY155" s="404">
        <f t="shared" si="556"/>
        <v>0</v>
      </c>
      <c r="BZ155" s="500">
        <f t="shared" si="557"/>
        <v>77</v>
      </c>
      <c r="CA155" s="404">
        <f t="shared" si="558"/>
        <v>83</v>
      </c>
      <c r="CB155" s="500">
        <f t="shared" si="559"/>
        <v>0</v>
      </c>
      <c r="CC155" s="404">
        <f t="shared" si="560"/>
        <v>0</v>
      </c>
      <c r="CD155" s="564">
        <v>3.7718367346938773</v>
      </c>
      <c r="CE155" s="581">
        <v>3.9154347826086955</v>
      </c>
      <c r="CF155" s="500">
        <f t="shared" si="561"/>
        <v>184.82</v>
      </c>
      <c r="CG155" s="404">
        <f t="shared" si="562"/>
        <v>180.10999999999999</v>
      </c>
      <c r="CH155" s="564">
        <v>4.3864285714285716</v>
      </c>
      <c r="CI155" s="581">
        <v>3.6751351351351356</v>
      </c>
      <c r="CJ155" s="500">
        <f t="shared" si="563"/>
        <v>122.82000000000001</v>
      </c>
      <c r="CK155" s="404">
        <f t="shared" si="564"/>
        <v>135.98000000000002</v>
      </c>
      <c r="CL155" s="564"/>
      <c r="CM155" s="581"/>
      <c r="CN155" s="500">
        <f t="shared" si="565"/>
        <v>0</v>
      </c>
      <c r="CO155" s="404">
        <f t="shared" si="566"/>
        <v>0</v>
      </c>
      <c r="CP155" s="500">
        <f t="shared" si="567"/>
        <v>3.9953246753246749</v>
      </c>
      <c r="CQ155" s="237">
        <f t="shared" si="568"/>
        <v>3.8083132530120487</v>
      </c>
      <c r="CR155" s="500">
        <f t="shared" si="569"/>
        <v>307.64</v>
      </c>
      <c r="CS155" s="404">
        <f t="shared" si="570"/>
        <v>316.09000000000003</v>
      </c>
      <c r="CT155" s="565"/>
      <c r="CU155" s="581"/>
      <c r="CV155" s="500">
        <f t="shared" si="571"/>
        <v>0</v>
      </c>
      <c r="CW155" s="404">
        <f t="shared" si="572"/>
        <v>0</v>
      </c>
      <c r="CX155" s="565"/>
      <c r="CY155" s="581"/>
      <c r="CZ155" s="500">
        <f t="shared" si="573"/>
        <v>0</v>
      </c>
      <c r="DA155" s="404">
        <f t="shared" si="574"/>
        <v>0</v>
      </c>
      <c r="DB155" s="565"/>
      <c r="DC155" s="581"/>
      <c r="DD155" s="500">
        <f t="shared" si="575"/>
        <v>0</v>
      </c>
      <c r="DE155" s="404">
        <f t="shared" si="576"/>
        <v>0</v>
      </c>
      <c r="DF155" s="500">
        <f t="shared" si="577"/>
        <v>0</v>
      </c>
      <c r="DG155" s="404">
        <f t="shared" si="578"/>
        <v>0</v>
      </c>
      <c r="DH155" s="500">
        <f t="shared" si="579"/>
        <v>0</v>
      </c>
      <c r="DI155" s="404">
        <f t="shared" si="580"/>
        <v>0</v>
      </c>
      <c r="DJ155" s="500">
        <f t="shared" si="581"/>
        <v>98</v>
      </c>
      <c r="DK155" s="404">
        <f t="shared" si="582"/>
        <v>109</v>
      </c>
      <c r="DL155" s="500">
        <f t="shared" si="583"/>
        <v>0</v>
      </c>
      <c r="DM155" s="404">
        <f t="shared" si="584"/>
        <v>0</v>
      </c>
      <c r="DN155" s="236">
        <f t="shared" si="585"/>
        <v>3.6743877551020407</v>
      </c>
      <c r="DO155" s="237">
        <f t="shared" si="586"/>
        <v>3.4950458715596335</v>
      </c>
      <c r="DP155" s="500">
        <f t="shared" si="587"/>
        <v>360.09</v>
      </c>
      <c r="DQ155" s="404">
        <f t="shared" si="588"/>
        <v>380.96000000000004</v>
      </c>
      <c r="DR155" s="500">
        <f t="shared" si="589"/>
        <v>0</v>
      </c>
      <c r="DS155" s="404">
        <f t="shared" si="590"/>
        <v>0</v>
      </c>
      <c r="DT155" s="500">
        <f t="shared" si="591"/>
        <v>0</v>
      </c>
      <c r="DU155" s="404">
        <f t="shared" si="592"/>
        <v>0</v>
      </c>
      <c r="DV155" s="565">
        <v>43</v>
      </c>
      <c r="DW155" s="582">
        <v>55</v>
      </c>
      <c r="DX155" s="500">
        <f t="shared" si="593"/>
        <v>0</v>
      </c>
      <c r="DY155" s="404">
        <f t="shared" si="594"/>
        <v>0</v>
      </c>
      <c r="DZ155" s="565">
        <v>20</v>
      </c>
      <c r="EA155" s="582">
        <v>35</v>
      </c>
      <c r="EB155" s="500">
        <f t="shared" si="595"/>
        <v>0</v>
      </c>
      <c r="EC155" s="404">
        <f t="shared" si="596"/>
        <v>0</v>
      </c>
      <c r="ED155" s="565">
        <v>1</v>
      </c>
      <c r="EE155" s="582">
        <v>0</v>
      </c>
      <c r="EF155" s="500">
        <f t="shared" si="597"/>
        <v>0</v>
      </c>
      <c r="EG155" s="404">
        <f t="shared" si="598"/>
        <v>0</v>
      </c>
      <c r="EH155" s="500">
        <f t="shared" si="599"/>
        <v>64</v>
      </c>
      <c r="EI155" s="404">
        <f t="shared" si="600"/>
        <v>90</v>
      </c>
      <c r="EJ155" s="500">
        <f t="shared" si="601"/>
        <v>0</v>
      </c>
      <c r="EK155" s="404">
        <f t="shared" si="602"/>
        <v>0</v>
      </c>
      <c r="EL155" s="564">
        <v>3.3895714285714287</v>
      </c>
      <c r="EM155" s="583">
        <v>2.1950909090909092</v>
      </c>
      <c r="EN155" s="500">
        <f t="shared" si="603"/>
        <v>145.75157142857142</v>
      </c>
      <c r="EO155" s="404">
        <f t="shared" si="604"/>
        <v>120.73</v>
      </c>
      <c r="EP155" s="564">
        <v>4.3864285714285716</v>
      </c>
      <c r="EQ155" s="583">
        <v>3.1277142857142857</v>
      </c>
      <c r="ER155" s="500">
        <f t="shared" si="605"/>
        <v>87.728571428571428</v>
      </c>
      <c r="ES155" s="404">
        <f t="shared" si="606"/>
        <v>109.47</v>
      </c>
      <c r="ET155" s="564"/>
      <c r="EU155" s="583"/>
      <c r="EV155" s="500">
        <f t="shared" si="607"/>
        <v>0</v>
      </c>
      <c r="EW155" s="404">
        <f t="shared" si="608"/>
        <v>0</v>
      </c>
      <c r="EX155" s="236">
        <f t="shared" si="609"/>
        <v>3.6481272321428571</v>
      </c>
      <c r="EY155" s="237">
        <f t="shared" si="610"/>
        <v>2.5577777777777775</v>
      </c>
      <c r="EZ155" s="500">
        <f t="shared" si="611"/>
        <v>233.48014285714285</v>
      </c>
      <c r="FA155" s="404">
        <f t="shared" si="612"/>
        <v>230.19999999999996</v>
      </c>
      <c r="FB155" s="565"/>
      <c r="FC155" s="583"/>
      <c r="FD155" s="500">
        <f t="shared" si="613"/>
        <v>0</v>
      </c>
      <c r="FE155" s="404">
        <f t="shared" si="614"/>
        <v>0</v>
      </c>
      <c r="FF155" s="565"/>
      <c r="FG155" s="583"/>
      <c r="FH155" s="500">
        <f t="shared" si="615"/>
        <v>0</v>
      </c>
      <c r="FI155" s="404">
        <f t="shared" si="616"/>
        <v>0</v>
      </c>
      <c r="FJ155" s="565"/>
      <c r="FK155" s="583"/>
      <c r="FL155" s="500">
        <f t="shared" si="617"/>
        <v>0</v>
      </c>
      <c r="FM155" s="404">
        <f t="shared" si="618"/>
        <v>0</v>
      </c>
      <c r="FN155" s="500">
        <f t="shared" si="619"/>
        <v>0</v>
      </c>
      <c r="FO155" s="404">
        <f t="shared" si="620"/>
        <v>0</v>
      </c>
      <c r="FP155" s="500">
        <f t="shared" si="621"/>
        <v>0</v>
      </c>
      <c r="FQ155" s="404">
        <f t="shared" si="622"/>
        <v>0</v>
      </c>
      <c r="FR155" s="565"/>
      <c r="FS155" s="423"/>
      <c r="FT155" s="500">
        <f t="shared" si="623"/>
        <v>0</v>
      </c>
      <c r="FU155" s="404">
        <f t="shared" si="624"/>
        <v>0</v>
      </c>
      <c r="FV155" s="564"/>
      <c r="FW155" s="584"/>
      <c r="FX155" s="500">
        <f t="shared" si="625"/>
        <v>0</v>
      </c>
      <c r="FY155" s="404">
        <f t="shared" si="626"/>
        <v>0</v>
      </c>
      <c r="FZ155" s="564"/>
      <c r="GA155" s="584"/>
      <c r="GB155" s="500">
        <f t="shared" si="627"/>
        <v>0</v>
      </c>
      <c r="GC155" s="404">
        <f t="shared" si="628"/>
        <v>0</v>
      </c>
      <c r="GD155" s="510">
        <f t="shared" si="629"/>
        <v>113</v>
      </c>
      <c r="GE155" s="404">
        <f t="shared" si="630"/>
        <v>124</v>
      </c>
      <c r="GF155" s="500">
        <f t="shared" si="631"/>
        <v>0</v>
      </c>
      <c r="GG155" s="404">
        <f t="shared" si="632"/>
        <v>0</v>
      </c>
      <c r="GH155" s="500">
        <f t="shared" si="633"/>
        <v>383.02157142857141</v>
      </c>
      <c r="GI155" s="404">
        <f t="shared" si="634"/>
        <v>357.71999999999997</v>
      </c>
      <c r="GJ155" s="500" t="str">
        <f t="shared" si="635"/>
        <v/>
      </c>
      <c r="GK155" s="404" t="str">
        <f t="shared" si="636"/>
        <v/>
      </c>
      <c r="GL155" s="510">
        <f t="shared" si="637"/>
        <v>48</v>
      </c>
      <c r="GM155" s="404">
        <f t="shared" si="638"/>
        <v>75</v>
      </c>
      <c r="GN155" s="500">
        <f t="shared" si="639"/>
        <v>0</v>
      </c>
      <c r="GO155" s="404">
        <f t="shared" si="640"/>
        <v>0</v>
      </c>
      <c r="GP155" s="500">
        <f t="shared" si="641"/>
        <v>210.54857142857145</v>
      </c>
      <c r="GQ155" s="404">
        <f t="shared" si="642"/>
        <v>253.44000000000003</v>
      </c>
      <c r="GR155" s="500">
        <f t="shared" si="643"/>
        <v>0</v>
      </c>
      <c r="GS155" s="404">
        <f t="shared" si="644"/>
        <v>0</v>
      </c>
      <c r="GT155" s="510">
        <f t="shared" si="645"/>
        <v>161</v>
      </c>
      <c r="GU155" s="404">
        <f t="shared" si="646"/>
        <v>199</v>
      </c>
      <c r="GV155" s="500">
        <f t="shared" si="647"/>
        <v>0</v>
      </c>
      <c r="GW155" s="404">
        <f t="shared" si="648"/>
        <v>0</v>
      </c>
      <c r="GX155" s="500">
        <f t="shared" si="649"/>
        <v>593.57014285714286</v>
      </c>
      <c r="GY155" s="404">
        <f t="shared" si="650"/>
        <v>611.16</v>
      </c>
      <c r="GZ155" s="500" t="str">
        <f t="shared" si="651"/>
        <v/>
      </c>
      <c r="HA155" s="404" t="str">
        <f t="shared" si="652"/>
        <v/>
      </c>
      <c r="HB155" s="510">
        <f t="shared" si="653"/>
        <v>1</v>
      </c>
      <c r="HC155" s="404">
        <f t="shared" si="654"/>
        <v>0</v>
      </c>
      <c r="HD155" s="500">
        <f t="shared" si="655"/>
        <v>0</v>
      </c>
      <c r="HE155" s="404">
        <f t="shared" si="656"/>
        <v>0</v>
      </c>
      <c r="HF155" s="500">
        <f t="shared" si="657"/>
        <v>0</v>
      </c>
      <c r="HG155" s="404" t="str">
        <f t="shared" si="658"/>
        <v/>
      </c>
      <c r="HH155" s="500" t="str">
        <f t="shared" si="659"/>
        <v/>
      </c>
      <c r="HI155" s="404" t="str">
        <f t="shared" si="660"/>
        <v/>
      </c>
      <c r="HJ155" s="510">
        <f t="shared" si="661"/>
        <v>593.57014285714286</v>
      </c>
      <c r="HK155" s="404">
        <f t="shared" si="662"/>
        <v>611.16</v>
      </c>
      <c r="HL155" s="500" t="str">
        <f t="shared" si="663"/>
        <v/>
      </c>
      <c r="HM155" s="404" t="str">
        <f t="shared" si="664"/>
        <v/>
      </c>
    </row>
    <row r="156" spans="1:221">
      <c r="A156" s="791" t="s">
        <v>551</v>
      </c>
      <c r="B156" s="792"/>
      <c r="C156" s="793"/>
      <c r="D156" s="794"/>
      <c r="E156" s="784"/>
      <c r="F156" s="422"/>
      <c r="G156" s="790"/>
      <c r="H156" s="422"/>
      <c r="I156" s="696"/>
      <c r="J156" s="500">
        <f t="shared" si="515"/>
        <v>0</v>
      </c>
      <c r="K156" s="404">
        <f t="shared" si="516"/>
        <v>0</v>
      </c>
      <c r="L156" s="422"/>
      <c r="M156" s="696"/>
      <c r="N156" s="500">
        <f t="shared" si="517"/>
        <v>0</v>
      </c>
      <c r="O156" s="404">
        <f t="shared" si="518"/>
        <v>0</v>
      </c>
      <c r="P156" s="500">
        <f t="shared" si="519"/>
        <v>0</v>
      </c>
      <c r="Q156" s="404">
        <f t="shared" si="520"/>
        <v>0</v>
      </c>
      <c r="R156" s="422"/>
      <c r="S156" s="696"/>
      <c r="T156" s="500">
        <f t="shared" si="521"/>
        <v>0</v>
      </c>
      <c r="U156" s="404">
        <f t="shared" si="522"/>
        <v>0</v>
      </c>
      <c r="V156" s="422"/>
      <c r="W156" s="696"/>
      <c r="X156" s="500">
        <f t="shared" si="523"/>
        <v>0</v>
      </c>
      <c r="Y156" s="404">
        <f t="shared" si="524"/>
        <v>0</v>
      </c>
      <c r="Z156" s="422"/>
      <c r="AA156" s="696"/>
      <c r="AB156" s="500">
        <f t="shared" si="525"/>
        <v>0</v>
      </c>
      <c r="AC156" s="404">
        <f t="shared" si="526"/>
        <v>0</v>
      </c>
      <c r="AD156" s="500">
        <f t="shared" si="527"/>
        <v>0</v>
      </c>
      <c r="AE156" s="404">
        <f t="shared" si="528"/>
        <v>0</v>
      </c>
      <c r="AF156" s="500">
        <f t="shared" si="529"/>
        <v>0</v>
      </c>
      <c r="AG156" s="404">
        <f t="shared" si="530"/>
        <v>0</v>
      </c>
      <c r="AH156" s="564"/>
      <c r="AI156" s="704"/>
      <c r="AJ156" s="500">
        <f t="shared" si="531"/>
        <v>0</v>
      </c>
      <c r="AK156" s="404">
        <f t="shared" si="532"/>
        <v>0</v>
      </c>
      <c r="AL156" s="564"/>
      <c r="AM156" s="704"/>
      <c r="AN156" s="500">
        <f t="shared" si="533"/>
        <v>0</v>
      </c>
      <c r="AO156" s="404">
        <f t="shared" si="534"/>
        <v>0</v>
      </c>
      <c r="AP156" s="564"/>
      <c r="AQ156" s="704"/>
      <c r="AR156" s="500">
        <f t="shared" si="535"/>
        <v>0</v>
      </c>
      <c r="AS156" s="404">
        <f t="shared" si="536"/>
        <v>0</v>
      </c>
      <c r="AT156" s="236">
        <f t="shared" si="537"/>
        <v>0</v>
      </c>
      <c r="AU156" s="237">
        <f t="shared" si="538"/>
        <v>0</v>
      </c>
      <c r="AV156" s="500">
        <f t="shared" si="539"/>
        <v>0</v>
      </c>
      <c r="AW156" s="404">
        <f t="shared" si="540"/>
        <v>0</v>
      </c>
      <c r="AX156" s="422"/>
      <c r="AY156" s="696"/>
      <c r="AZ156" s="500">
        <f t="shared" si="541"/>
        <v>0</v>
      </c>
      <c r="BA156" s="404">
        <f t="shared" si="542"/>
        <v>0</v>
      </c>
      <c r="BB156" s="422"/>
      <c r="BC156" s="696"/>
      <c r="BD156" s="500">
        <f t="shared" si="543"/>
        <v>0</v>
      </c>
      <c r="BE156" s="404">
        <f t="shared" si="544"/>
        <v>0</v>
      </c>
      <c r="BF156" s="422"/>
      <c r="BG156" s="696"/>
      <c r="BH156" s="500">
        <f t="shared" si="545"/>
        <v>0</v>
      </c>
      <c r="BI156" s="404">
        <f t="shared" si="546"/>
        <v>0</v>
      </c>
      <c r="BJ156" s="500">
        <f t="shared" si="547"/>
        <v>0</v>
      </c>
      <c r="BK156" s="404">
        <f t="shared" si="548"/>
        <v>0</v>
      </c>
      <c r="BL156" s="500">
        <f t="shared" si="549"/>
        <v>0</v>
      </c>
      <c r="BM156" s="404">
        <f t="shared" si="550"/>
        <v>0</v>
      </c>
      <c r="BN156" s="422"/>
      <c r="BO156" s="696"/>
      <c r="BP156" s="500">
        <f t="shared" si="551"/>
        <v>0</v>
      </c>
      <c r="BQ156" s="404">
        <f t="shared" si="552"/>
        <v>0</v>
      </c>
      <c r="BR156" s="422"/>
      <c r="BS156" s="696"/>
      <c r="BT156" s="500">
        <f t="shared" si="553"/>
        <v>0</v>
      </c>
      <c r="BU156" s="404">
        <f t="shared" si="554"/>
        <v>0</v>
      </c>
      <c r="BV156" s="422"/>
      <c r="BW156" s="696"/>
      <c r="BX156" s="500">
        <f t="shared" si="555"/>
        <v>0</v>
      </c>
      <c r="BY156" s="404">
        <f t="shared" si="556"/>
        <v>0</v>
      </c>
      <c r="BZ156" s="500">
        <f t="shared" si="557"/>
        <v>0</v>
      </c>
      <c r="CA156" s="404">
        <f t="shared" si="558"/>
        <v>0</v>
      </c>
      <c r="CB156" s="500">
        <f t="shared" si="559"/>
        <v>0</v>
      </c>
      <c r="CC156" s="404">
        <f t="shared" si="560"/>
        <v>0</v>
      </c>
      <c r="CD156" s="564"/>
      <c r="CE156" s="581"/>
      <c r="CF156" s="500">
        <f t="shared" si="561"/>
        <v>0</v>
      </c>
      <c r="CG156" s="404">
        <f t="shared" si="562"/>
        <v>0</v>
      </c>
      <c r="CH156" s="564"/>
      <c r="CI156" s="581"/>
      <c r="CJ156" s="500">
        <f t="shared" si="563"/>
        <v>0</v>
      </c>
      <c r="CK156" s="404">
        <f t="shared" si="564"/>
        <v>0</v>
      </c>
      <c r="CL156" s="564"/>
      <c r="CM156" s="581"/>
      <c r="CN156" s="500">
        <f t="shared" si="565"/>
        <v>0</v>
      </c>
      <c r="CO156" s="404">
        <f t="shared" si="566"/>
        <v>0</v>
      </c>
      <c r="CP156" s="500">
        <f t="shared" si="567"/>
        <v>0</v>
      </c>
      <c r="CQ156" s="237">
        <f t="shared" si="568"/>
        <v>0</v>
      </c>
      <c r="CR156" s="500">
        <f t="shared" si="569"/>
        <v>0</v>
      </c>
      <c r="CS156" s="404">
        <f t="shared" si="570"/>
        <v>0</v>
      </c>
      <c r="CT156" s="565"/>
      <c r="CU156" s="581"/>
      <c r="CV156" s="500">
        <f t="shared" si="571"/>
        <v>0</v>
      </c>
      <c r="CW156" s="404">
        <f t="shared" si="572"/>
        <v>0</v>
      </c>
      <c r="CX156" s="565"/>
      <c r="CY156" s="581"/>
      <c r="CZ156" s="500">
        <f t="shared" si="573"/>
        <v>0</v>
      </c>
      <c r="DA156" s="404">
        <f t="shared" si="574"/>
        <v>0</v>
      </c>
      <c r="DB156" s="565"/>
      <c r="DC156" s="581"/>
      <c r="DD156" s="500">
        <f t="shared" si="575"/>
        <v>0</v>
      </c>
      <c r="DE156" s="404">
        <f t="shared" si="576"/>
        <v>0</v>
      </c>
      <c r="DF156" s="500">
        <f t="shared" si="577"/>
        <v>0</v>
      </c>
      <c r="DG156" s="404">
        <f t="shared" si="578"/>
        <v>0</v>
      </c>
      <c r="DH156" s="500">
        <f t="shared" si="579"/>
        <v>0</v>
      </c>
      <c r="DI156" s="404">
        <f t="shared" si="580"/>
        <v>0</v>
      </c>
      <c r="DJ156" s="500">
        <f t="shared" si="581"/>
        <v>0</v>
      </c>
      <c r="DK156" s="404">
        <f t="shared" si="582"/>
        <v>0</v>
      </c>
      <c r="DL156" s="500">
        <f t="shared" si="583"/>
        <v>0</v>
      </c>
      <c r="DM156" s="404">
        <f t="shared" si="584"/>
        <v>0</v>
      </c>
      <c r="DN156" s="236">
        <f t="shared" si="585"/>
        <v>0</v>
      </c>
      <c r="DO156" s="237">
        <f t="shared" si="586"/>
        <v>0</v>
      </c>
      <c r="DP156" s="500">
        <f t="shared" si="587"/>
        <v>0</v>
      </c>
      <c r="DQ156" s="404">
        <f t="shared" si="588"/>
        <v>0</v>
      </c>
      <c r="DR156" s="500">
        <f t="shared" si="589"/>
        <v>0</v>
      </c>
      <c r="DS156" s="404">
        <f t="shared" si="590"/>
        <v>0</v>
      </c>
      <c r="DT156" s="500">
        <f t="shared" si="591"/>
        <v>0</v>
      </c>
      <c r="DU156" s="404">
        <f t="shared" si="592"/>
        <v>0</v>
      </c>
      <c r="DV156" s="565"/>
      <c r="DW156" s="582"/>
      <c r="DX156" s="500">
        <f t="shared" si="593"/>
        <v>0</v>
      </c>
      <c r="DY156" s="404">
        <f t="shared" si="594"/>
        <v>0</v>
      </c>
      <c r="DZ156" s="565"/>
      <c r="EA156" s="582"/>
      <c r="EB156" s="500">
        <f t="shared" si="595"/>
        <v>0</v>
      </c>
      <c r="EC156" s="404">
        <f t="shared" si="596"/>
        <v>0</v>
      </c>
      <c r="ED156" s="565"/>
      <c r="EE156" s="582"/>
      <c r="EF156" s="500">
        <f t="shared" si="597"/>
        <v>0</v>
      </c>
      <c r="EG156" s="404">
        <f t="shared" si="598"/>
        <v>0</v>
      </c>
      <c r="EH156" s="500">
        <f t="shared" si="599"/>
        <v>0</v>
      </c>
      <c r="EI156" s="404">
        <f t="shared" si="600"/>
        <v>0</v>
      </c>
      <c r="EJ156" s="500">
        <f t="shared" si="601"/>
        <v>0</v>
      </c>
      <c r="EK156" s="404">
        <f t="shared" si="602"/>
        <v>0</v>
      </c>
      <c r="EL156" s="564"/>
      <c r="EM156" s="583"/>
      <c r="EN156" s="500">
        <f t="shared" si="603"/>
        <v>0</v>
      </c>
      <c r="EO156" s="404">
        <f t="shared" si="604"/>
        <v>0</v>
      </c>
      <c r="EP156" s="564"/>
      <c r="EQ156" s="583"/>
      <c r="ER156" s="500">
        <f t="shared" si="605"/>
        <v>0</v>
      </c>
      <c r="ES156" s="404">
        <f t="shared" si="606"/>
        <v>0</v>
      </c>
      <c r="ET156" s="564"/>
      <c r="EU156" s="583"/>
      <c r="EV156" s="500">
        <f t="shared" si="607"/>
        <v>0</v>
      </c>
      <c r="EW156" s="404">
        <f t="shared" si="608"/>
        <v>0</v>
      </c>
      <c r="EX156" s="236">
        <f t="shared" si="609"/>
        <v>0</v>
      </c>
      <c r="EY156" s="237">
        <f t="shared" si="610"/>
        <v>0</v>
      </c>
      <c r="EZ156" s="500">
        <f t="shared" si="611"/>
        <v>0</v>
      </c>
      <c r="FA156" s="404">
        <f t="shared" si="612"/>
        <v>0</v>
      </c>
      <c r="FB156" s="565"/>
      <c r="FC156" s="583"/>
      <c r="FD156" s="500">
        <f t="shared" si="613"/>
        <v>0</v>
      </c>
      <c r="FE156" s="404">
        <f t="shared" si="614"/>
        <v>0</v>
      </c>
      <c r="FF156" s="565"/>
      <c r="FG156" s="583"/>
      <c r="FH156" s="500">
        <f t="shared" si="615"/>
        <v>0</v>
      </c>
      <c r="FI156" s="404">
        <f t="shared" si="616"/>
        <v>0</v>
      </c>
      <c r="FJ156" s="565"/>
      <c r="FK156" s="583"/>
      <c r="FL156" s="500">
        <f t="shared" si="617"/>
        <v>0</v>
      </c>
      <c r="FM156" s="404">
        <f t="shared" si="618"/>
        <v>0</v>
      </c>
      <c r="FN156" s="500">
        <f t="shared" si="619"/>
        <v>0</v>
      </c>
      <c r="FO156" s="404">
        <f t="shared" si="620"/>
        <v>0</v>
      </c>
      <c r="FP156" s="500">
        <f t="shared" si="621"/>
        <v>0</v>
      </c>
      <c r="FQ156" s="404">
        <f t="shared" si="622"/>
        <v>0</v>
      </c>
      <c r="FR156" s="565"/>
      <c r="FS156" s="423"/>
      <c r="FT156" s="500">
        <f t="shared" si="623"/>
        <v>0</v>
      </c>
      <c r="FU156" s="404">
        <f t="shared" si="624"/>
        <v>0</v>
      </c>
      <c r="FV156" s="564"/>
      <c r="FW156" s="584"/>
      <c r="FX156" s="500">
        <f t="shared" si="625"/>
        <v>0</v>
      </c>
      <c r="FY156" s="404">
        <f t="shared" si="626"/>
        <v>0</v>
      </c>
      <c r="FZ156" s="564"/>
      <c r="GA156" s="584"/>
      <c r="GB156" s="500">
        <f t="shared" si="627"/>
        <v>0</v>
      </c>
      <c r="GC156" s="404">
        <f t="shared" si="628"/>
        <v>0</v>
      </c>
      <c r="GD156" s="510">
        <f t="shared" si="629"/>
        <v>0</v>
      </c>
      <c r="GE156" s="404">
        <f t="shared" si="630"/>
        <v>0</v>
      </c>
      <c r="GF156" s="500">
        <f t="shared" si="631"/>
        <v>0</v>
      </c>
      <c r="GG156" s="404">
        <f t="shared" si="632"/>
        <v>0</v>
      </c>
      <c r="GH156" s="500" t="str">
        <f t="shared" si="633"/>
        <v/>
      </c>
      <c r="GI156" s="404" t="str">
        <f t="shared" si="634"/>
        <v/>
      </c>
      <c r="GJ156" s="500" t="str">
        <f t="shared" si="635"/>
        <v/>
      </c>
      <c r="GK156" s="404" t="str">
        <f t="shared" si="636"/>
        <v/>
      </c>
      <c r="GL156" s="510">
        <f t="shared" si="637"/>
        <v>0</v>
      </c>
      <c r="GM156" s="404">
        <f t="shared" si="638"/>
        <v>0</v>
      </c>
      <c r="GN156" s="500">
        <f t="shared" si="639"/>
        <v>0</v>
      </c>
      <c r="GO156" s="404">
        <f t="shared" si="640"/>
        <v>0</v>
      </c>
      <c r="GP156" s="500">
        <f t="shared" si="641"/>
        <v>0</v>
      </c>
      <c r="GQ156" s="404">
        <f t="shared" si="642"/>
        <v>0</v>
      </c>
      <c r="GR156" s="500">
        <f t="shared" si="643"/>
        <v>0</v>
      </c>
      <c r="GS156" s="404">
        <f t="shared" si="644"/>
        <v>0</v>
      </c>
      <c r="GT156" s="510">
        <f t="shared" si="645"/>
        <v>0</v>
      </c>
      <c r="GU156" s="404">
        <f t="shared" si="646"/>
        <v>0</v>
      </c>
      <c r="GV156" s="500">
        <f t="shared" si="647"/>
        <v>0</v>
      </c>
      <c r="GW156" s="404">
        <f t="shared" si="648"/>
        <v>0</v>
      </c>
      <c r="GX156" s="500" t="str">
        <f t="shared" si="649"/>
        <v/>
      </c>
      <c r="GY156" s="404" t="str">
        <f t="shared" si="650"/>
        <v/>
      </c>
      <c r="GZ156" s="500" t="str">
        <f t="shared" si="651"/>
        <v/>
      </c>
      <c r="HA156" s="404" t="str">
        <f t="shared" si="652"/>
        <v/>
      </c>
      <c r="HB156" s="510">
        <f t="shared" si="653"/>
        <v>0</v>
      </c>
      <c r="HC156" s="404">
        <f t="shared" si="654"/>
        <v>0</v>
      </c>
      <c r="HD156" s="500">
        <f t="shared" si="655"/>
        <v>0</v>
      </c>
      <c r="HE156" s="404">
        <f t="shared" si="656"/>
        <v>0</v>
      </c>
      <c r="HF156" s="500" t="str">
        <f t="shared" si="657"/>
        <v/>
      </c>
      <c r="HG156" s="404" t="str">
        <f t="shared" si="658"/>
        <v/>
      </c>
      <c r="HH156" s="500" t="str">
        <f t="shared" si="659"/>
        <v/>
      </c>
      <c r="HI156" s="404" t="str">
        <f t="shared" si="660"/>
        <v/>
      </c>
      <c r="HJ156" s="510" t="str">
        <f t="shared" si="661"/>
        <v/>
      </c>
      <c r="HK156" s="404" t="str">
        <f t="shared" si="662"/>
        <v/>
      </c>
      <c r="HL156" s="500" t="str">
        <f t="shared" si="663"/>
        <v/>
      </c>
      <c r="HM156" s="404" t="str">
        <f t="shared" si="664"/>
        <v/>
      </c>
    </row>
    <row r="157" spans="1:221">
      <c r="A157" s="621" t="s">
        <v>539</v>
      </c>
      <c r="B157" s="622" t="s">
        <v>831</v>
      </c>
      <c r="C157" s="626"/>
      <c r="D157" s="627">
        <v>176080</v>
      </c>
      <c r="E157" s="623">
        <v>1</v>
      </c>
      <c r="F157" s="422">
        <v>3255</v>
      </c>
      <c r="G157" s="624">
        <v>3211</v>
      </c>
      <c r="H157" s="422">
        <v>50</v>
      </c>
      <c r="I157" s="625">
        <v>58</v>
      </c>
      <c r="J157" s="500">
        <f t="shared" si="515"/>
        <v>3205</v>
      </c>
      <c r="K157" s="404">
        <f t="shared" si="516"/>
        <v>3153</v>
      </c>
      <c r="L157" s="422">
        <v>120</v>
      </c>
      <c r="M157" s="595">
        <v>120</v>
      </c>
      <c r="N157" s="500">
        <f t="shared" si="517"/>
        <v>3205</v>
      </c>
      <c r="O157" s="404">
        <f t="shared" si="518"/>
        <v>3153</v>
      </c>
      <c r="P157" s="500">
        <f t="shared" si="519"/>
        <v>0</v>
      </c>
      <c r="Q157" s="404">
        <f t="shared" si="520"/>
        <v>0</v>
      </c>
      <c r="R157" s="422">
        <v>394</v>
      </c>
      <c r="S157" s="625">
        <v>397</v>
      </c>
      <c r="T157" s="500">
        <f t="shared" si="521"/>
        <v>0</v>
      </c>
      <c r="U157" s="404">
        <f t="shared" si="522"/>
        <v>0</v>
      </c>
      <c r="V157" s="422">
        <v>11</v>
      </c>
      <c r="W157" s="625">
        <v>10</v>
      </c>
      <c r="X157" s="500">
        <f t="shared" si="523"/>
        <v>0</v>
      </c>
      <c r="Y157" s="404">
        <f t="shared" si="524"/>
        <v>0</v>
      </c>
      <c r="Z157" s="422"/>
      <c r="AA157" s="625"/>
      <c r="AB157" s="500">
        <f t="shared" si="525"/>
        <v>0</v>
      </c>
      <c r="AC157" s="404">
        <f t="shared" si="526"/>
        <v>0</v>
      </c>
      <c r="AD157" s="500">
        <f t="shared" si="527"/>
        <v>405</v>
      </c>
      <c r="AE157" s="404">
        <f t="shared" si="528"/>
        <v>407</v>
      </c>
      <c r="AF157" s="500">
        <f t="shared" si="529"/>
        <v>0</v>
      </c>
      <c r="AG157" s="404">
        <f t="shared" si="530"/>
        <v>0</v>
      </c>
      <c r="AH157" s="564">
        <v>4.8</v>
      </c>
      <c r="AI157" s="580">
        <v>4.67</v>
      </c>
      <c r="AJ157" s="500">
        <f t="shared" si="531"/>
        <v>1891.1999999999998</v>
      </c>
      <c r="AK157" s="404">
        <f t="shared" si="532"/>
        <v>1853.99</v>
      </c>
      <c r="AL157" s="564">
        <v>4.7300000000000004</v>
      </c>
      <c r="AM157" s="580">
        <v>4.8499999999999996</v>
      </c>
      <c r="AN157" s="500">
        <f t="shared" si="533"/>
        <v>52.03</v>
      </c>
      <c r="AO157" s="404">
        <f t="shared" si="534"/>
        <v>48.5</v>
      </c>
      <c r="AP157" s="564"/>
      <c r="AQ157" s="580"/>
      <c r="AR157" s="500">
        <f t="shared" si="535"/>
        <v>0</v>
      </c>
      <c r="AS157" s="404">
        <f t="shared" si="536"/>
        <v>0</v>
      </c>
      <c r="AT157" s="236">
        <f t="shared" si="537"/>
        <v>4.7980987654320986</v>
      </c>
      <c r="AU157" s="237">
        <f t="shared" si="538"/>
        <v>4.6744226044226043</v>
      </c>
      <c r="AV157" s="500">
        <f t="shared" si="539"/>
        <v>1943.23</v>
      </c>
      <c r="AW157" s="404">
        <f t="shared" si="540"/>
        <v>1902.49</v>
      </c>
      <c r="AX157" s="422"/>
      <c r="AY157" s="595"/>
      <c r="AZ157" s="500">
        <f t="shared" si="541"/>
        <v>0</v>
      </c>
      <c r="BA157" s="404">
        <f t="shared" si="542"/>
        <v>0</v>
      </c>
      <c r="BB157" s="422"/>
      <c r="BC157" s="595"/>
      <c r="BD157" s="500">
        <f t="shared" si="543"/>
        <v>0</v>
      </c>
      <c r="BE157" s="404">
        <f t="shared" si="544"/>
        <v>0</v>
      </c>
      <c r="BF157" s="422"/>
      <c r="BG157" s="595"/>
      <c r="BH157" s="500">
        <f t="shared" si="545"/>
        <v>0</v>
      </c>
      <c r="BI157" s="404">
        <f t="shared" si="546"/>
        <v>0</v>
      </c>
      <c r="BJ157" s="500">
        <f t="shared" si="547"/>
        <v>0</v>
      </c>
      <c r="BK157" s="404">
        <f t="shared" si="548"/>
        <v>0</v>
      </c>
      <c r="BL157" s="500">
        <f t="shared" si="549"/>
        <v>0</v>
      </c>
      <c r="BM157" s="404">
        <f t="shared" si="550"/>
        <v>0</v>
      </c>
      <c r="BN157" s="422">
        <v>1193</v>
      </c>
      <c r="BO157" s="595">
        <v>1262</v>
      </c>
      <c r="BP157" s="500">
        <f t="shared" si="551"/>
        <v>0</v>
      </c>
      <c r="BQ157" s="404">
        <f t="shared" si="552"/>
        <v>0</v>
      </c>
      <c r="BR157" s="422">
        <v>54</v>
      </c>
      <c r="BS157" s="595">
        <v>32</v>
      </c>
      <c r="BT157" s="500">
        <f t="shared" si="553"/>
        <v>0</v>
      </c>
      <c r="BU157" s="404">
        <f t="shared" si="554"/>
        <v>0</v>
      </c>
      <c r="BV157" s="422"/>
      <c r="BW157" s="595"/>
      <c r="BX157" s="500">
        <f t="shared" si="555"/>
        <v>0</v>
      </c>
      <c r="BY157" s="404">
        <f t="shared" si="556"/>
        <v>0</v>
      </c>
      <c r="BZ157" s="500">
        <f t="shared" si="557"/>
        <v>1247</v>
      </c>
      <c r="CA157" s="404">
        <f t="shared" si="558"/>
        <v>1294</v>
      </c>
      <c r="CB157" s="500">
        <f t="shared" si="559"/>
        <v>0</v>
      </c>
      <c r="CC157" s="404">
        <f t="shared" si="560"/>
        <v>0</v>
      </c>
      <c r="CD157" s="564">
        <v>4.99</v>
      </c>
      <c r="CE157" s="581">
        <v>4.9400000000000004</v>
      </c>
      <c r="CF157" s="500">
        <f t="shared" si="561"/>
        <v>5953.0700000000006</v>
      </c>
      <c r="CG157" s="404">
        <f t="shared" si="562"/>
        <v>6234.2800000000007</v>
      </c>
      <c r="CH157" s="564">
        <v>5.71</v>
      </c>
      <c r="CI157" s="581">
        <v>5.53</v>
      </c>
      <c r="CJ157" s="500">
        <f t="shared" si="563"/>
        <v>308.33999999999997</v>
      </c>
      <c r="CK157" s="404">
        <f t="shared" si="564"/>
        <v>176.96</v>
      </c>
      <c r="CL157" s="564"/>
      <c r="CM157" s="581"/>
      <c r="CN157" s="500">
        <f t="shared" si="565"/>
        <v>0</v>
      </c>
      <c r="CO157" s="404">
        <f t="shared" si="566"/>
        <v>0</v>
      </c>
      <c r="CP157" s="500">
        <f t="shared" si="567"/>
        <v>5.021178829190057</v>
      </c>
      <c r="CQ157" s="237">
        <f t="shared" si="568"/>
        <v>4.9545904173106647</v>
      </c>
      <c r="CR157" s="500">
        <f t="shared" si="569"/>
        <v>6261.4100000000008</v>
      </c>
      <c r="CS157" s="404">
        <f t="shared" si="570"/>
        <v>6411.24</v>
      </c>
      <c r="CT157" s="565"/>
      <c r="CU157" s="581"/>
      <c r="CV157" s="500">
        <f t="shared" si="571"/>
        <v>0</v>
      </c>
      <c r="CW157" s="404">
        <f t="shared" si="572"/>
        <v>0</v>
      </c>
      <c r="CX157" s="565"/>
      <c r="CY157" s="581"/>
      <c r="CZ157" s="500">
        <f t="shared" si="573"/>
        <v>0</v>
      </c>
      <c r="DA157" s="404">
        <f t="shared" si="574"/>
        <v>0</v>
      </c>
      <c r="DB157" s="565"/>
      <c r="DC157" s="581"/>
      <c r="DD157" s="500">
        <f t="shared" si="575"/>
        <v>0</v>
      </c>
      <c r="DE157" s="404">
        <f t="shared" si="576"/>
        <v>0</v>
      </c>
      <c r="DF157" s="500">
        <f t="shared" si="577"/>
        <v>0</v>
      </c>
      <c r="DG157" s="404">
        <f t="shared" si="578"/>
        <v>0</v>
      </c>
      <c r="DH157" s="500">
        <f t="shared" si="579"/>
        <v>0</v>
      </c>
      <c r="DI157" s="404">
        <f t="shared" si="580"/>
        <v>0</v>
      </c>
      <c r="DJ157" s="500">
        <f t="shared" si="581"/>
        <v>1652</v>
      </c>
      <c r="DK157" s="404">
        <f t="shared" si="582"/>
        <v>1701</v>
      </c>
      <c r="DL157" s="500">
        <f t="shared" si="583"/>
        <v>0</v>
      </c>
      <c r="DM157" s="404">
        <f t="shared" si="584"/>
        <v>0</v>
      </c>
      <c r="DN157" s="236">
        <f t="shared" si="585"/>
        <v>4.9664891041162234</v>
      </c>
      <c r="DO157" s="237">
        <f t="shared" si="586"/>
        <v>4.8875543797766019</v>
      </c>
      <c r="DP157" s="500">
        <f t="shared" si="587"/>
        <v>8204.6400000000012</v>
      </c>
      <c r="DQ157" s="404">
        <f t="shared" si="588"/>
        <v>8313.73</v>
      </c>
      <c r="DR157" s="500">
        <f t="shared" si="589"/>
        <v>0</v>
      </c>
      <c r="DS157" s="404">
        <f t="shared" si="590"/>
        <v>0</v>
      </c>
      <c r="DT157" s="500">
        <f t="shared" si="591"/>
        <v>0</v>
      </c>
      <c r="DU157" s="404">
        <f t="shared" si="592"/>
        <v>0</v>
      </c>
      <c r="DV157" s="565">
        <v>1321</v>
      </c>
      <c r="DW157" s="582">
        <v>1238</v>
      </c>
      <c r="DX157" s="500">
        <f t="shared" si="593"/>
        <v>0</v>
      </c>
      <c r="DY157" s="404">
        <f t="shared" si="594"/>
        <v>0</v>
      </c>
      <c r="DZ157" s="565">
        <v>144</v>
      </c>
      <c r="EA157" s="582">
        <v>126</v>
      </c>
      <c r="EB157" s="500">
        <f t="shared" si="595"/>
        <v>0</v>
      </c>
      <c r="EC157" s="404">
        <f t="shared" si="596"/>
        <v>0</v>
      </c>
      <c r="ED157" s="565"/>
      <c r="EE157" s="582"/>
      <c r="EF157" s="500">
        <f t="shared" si="597"/>
        <v>0</v>
      </c>
      <c r="EG157" s="404">
        <f t="shared" si="598"/>
        <v>0</v>
      </c>
      <c r="EH157" s="500">
        <f t="shared" si="599"/>
        <v>1465</v>
      </c>
      <c r="EI157" s="404">
        <f t="shared" si="600"/>
        <v>1364</v>
      </c>
      <c r="EJ157" s="500">
        <f t="shared" si="601"/>
        <v>0</v>
      </c>
      <c r="EK157" s="404">
        <f t="shared" si="602"/>
        <v>0</v>
      </c>
      <c r="EL157" s="564">
        <v>3.55</v>
      </c>
      <c r="EM157" s="583">
        <v>3.5</v>
      </c>
      <c r="EN157" s="500">
        <f t="shared" si="603"/>
        <v>4689.55</v>
      </c>
      <c r="EO157" s="404">
        <f t="shared" si="604"/>
        <v>4333</v>
      </c>
      <c r="EP157" s="564">
        <v>3.88</v>
      </c>
      <c r="EQ157" s="583">
        <v>4.47</v>
      </c>
      <c r="ER157" s="500">
        <f t="shared" si="605"/>
        <v>558.72</v>
      </c>
      <c r="ES157" s="404">
        <f t="shared" si="606"/>
        <v>563.21999999999991</v>
      </c>
      <c r="ET157" s="564"/>
      <c r="EU157" s="583"/>
      <c r="EV157" s="500">
        <f t="shared" si="607"/>
        <v>0</v>
      </c>
      <c r="EW157" s="404">
        <f t="shared" si="608"/>
        <v>0</v>
      </c>
      <c r="EX157" s="236">
        <f t="shared" si="609"/>
        <v>3.5824368600682597</v>
      </c>
      <c r="EY157" s="237">
        <f t="shared" si="610"/>
        <v>3.5896041055718477</v>
      </c>
      <c r="EZ157" s="500">
        <f t="shared" si="611"/>
        <v>5248.27</v>
      </c>
      <c r="FA157" s="404">
        <f t="shared" si="612"/>
        <v>4896.22</v>
      </c>
      <c r="FB157" s="565"/>
      <c r="FC157" s="583"/>
      <c r="FD157" s="500">
        <f t="shared" si="613"/>
        <v>0</v>
      </c>
      <c r="FE157" s="404">
        <f t="shared" si="614"/>
        <v>0</v>
      </c>
      <c r="FF157" s="565"/>
      <c r="FG157" s="583"/>
      <c r="FH157" s="500">
        <f t="shared" si="615"/>
        <v>0</v>
      </c>
      <c r="FI157" s="404">
        <f t="shared" si="616"/>
        <v>0</v>
      </c>
      <c r="FJ157" s="565"/>
      <c r="FK157" s="583"/>
      <c r="FL157" s="500">
        <f t="shared" si="617"/>
        <v>0</v>
      </c>
      <c r="FM157" s="404">
        <f t="shared" si="618"/>
        <v>0</v>
      </c>
      <c r="FN157" s="500">
        <f t="shared" si="619"/>
        <v>0</v>
      </c>
      <c r="FO157" s="404">
        <f t="shared" si="620"/>
        <v>0</v>
      </c>
      <c r="FP157" s="500">
        <f t="shared" si="621"/>
        <v>0</v>
      </c>
      <c r="FQ157" s="404">
        <f t="shared" si="622"/>
        <v>0</v>
      </c>
      <c r="FR157" s="565">
        <v>88</v>
      </c>
      <c r="FS157" s="814">
        <v>88</v>
      </c>
      <c r="FT157" s="500">
        <f t="shared" si="623"/>
        <v>0</v>
      </c>
      <c r="FU157" s="404">
        <f t="shared" si="624"/>
        <v>0</v>
      </c>
      <c r="FV157" s="564">
        <v>3.87</v>
      </c>
      <c r="FW157" s="584">
        <v>3.78</v>
      </c>
      <c r="FX157" s="500">
        <f t="shared" si="625"/>
        <v>340.56</v>
      </c>
      <c r="FY157" s="404">
        <f t="shared" si="626"/>
        <v>332.64</v>
      </c>
      <c r="FZ157" s="564"/>
      <c r="GA157" s="584"/>
      <c r="GB157" s="500">
        <f t="shared" si="627"/>
        <v>0</v>
      </c>
      <c r="GC157" s="404">
        <f t="shared" si="628"/>
        <v>0</v>
      </c>
      <c r="GD157" s="510">
        <f t="shared" si="629"/>
        <v>2908</v>
      </c>
      <c r="GE157" s="404">
        <f t="shared" si="630"/>
        <v>2897</v>
      </c>
      <c r="GF157" s="500">
        <f t="shared" si="631"/>
        <v>0</v>
      </c>
      <c r="GG157" s="404">
        <f t="shared" si="632"/>
        <v>0</v>
      </c>
      <c r="GH157" s="500">
        <f t="shared" si="633"/>
        <v>12533.82</v>
      </c>
      <c r="GI157" s="404">
        <f t="shared" si="634"/>
        <v>12421.27</v>
      </c>
      <c r="GJ157" s="500" t="str">
        <f t="shared" si="635"/>
        <v/>
      </c>
      <c r="GK157" s="404" t="str">
        <f t="shared" si="636"/>
        <v/>
      </c>
      <c r="GL157" s="510">
        <f t="shared" si="637"/>
        <v>209</v>
      </c>
      <c r="GM157" s="404">
        <f t="shared" si="638"/>
        <v>168</v>
      </c>
      <c r="GN157" s="500">
        <f t="shared" si="639"/>
        <v>0</v>
      </c>
      <c r="GO157" s="404">
        <f t="shared" si="640"/>
        <v>0</v>
      </c>
      <c r="GP157" s="500">
        <f t="shared" si="641"/>
        <v>919.09</v>
      </c>
      <c r="GQ157" s="404">
        <f t="shared" si="642"/>
        <v>788.68</v>
      </c>
      <c r="GR157" s="500">
        <f t="shared" si="643"/>
        <v>0</v>
      </c>
      <c r="GS157" s="404">
        <f t="shared" si="644"/>
        <v>0</v>
      </c>
      <c r="GT157" s="510">
        <f t="shared" si="645"/>
        <v>3117</v>
      </c>
      <c r="GU157" s="404">
        <f t="shared" si="646"/>
        <v>3065</v>
      </c>
      <c r="GV157" s="500">
        <f t="shared" si="647"/>
        <v>0</v>
      </c>
      <c r="GW157" s="404">
        <f t="shared" si="648"/>
        <v>0</v>
      </c>
      <c r="GX157" s="500">
        <f t="shared" si="649"/>
        <v>13452.91</v>
      </c>
      <c r="GY157" s="404">
        <f t="shared" si="650"/>
        <v>13209.95</v>
      </c>
      <c r="GZ157" s="500" t="str">
        <f t="shared" si="651"/>
        <v/>
      </c>
      <c r="HA157" s="404" t="str">
        <f t="shared" si="652"/>
        <v/>
      </c>
      <c r="HB157" s="510">
        <f t="shared" si="653"/>
        <v>0</v>
      </c>
      <c r="HC157" s="404">
        <f t="shared" si="654"/>
        <v>0</v>
      </c>
      <c r="HD157" s="500">
        <f t="shared" si="655"/>
        <v>0</v>
      </c>
      <c r="HE157" s="404">
        <f t="shared" si="656"/>
        <v>0</v>
      </c>
      <c r="HF157" s="500" t="str">
        <f t="shared" si="657"/>
        <v/>
      </c>
      <c r="HG157" s="404" t="str">
        <f t="shared" si="658"/>
        <v/>
      </c>
      <c r="HH157" s="500" t="str">
        <f t="shared" si="659"/>
        <v/>
      </c>
      <c r="HI157" s="404" t="str">
        <f t="shared" si="660"/>
        <v/>
      </c>
      <c r="HJ157" s="510">
        <f t="shared" si="661"/>
        <v>13793.470000000001</v>
      </c>
      <c r="HK157" s="404">
        <f t="shared" si="662"/>
        <v>13542.59</v>
      </c>
      <c r="HL157" s="500" t="str">
        <f t="shared" si="663"/>
        <v/>
      </c>
      <c r="HM157" s="404" t="str">
        <f t="shared" si="664"/>
        <v/>
      </c>
    </row>
    <row r="158" spans="1:221">
      <c r="A158" s="621" t="s">
        <v>539</v>
      </c>
      <c r="B158" s="622" t="s">
        <v>832</v>
      </c>
      <c r="C158" s="626"/>
      <c r="D158" s="627">
        <v>176372</v>
      </c>
      <c r="E158" s="623">
        <v>1</v>
      </c>
      <c r="F158" s="422">
        <v>2425</v>
      </c>
      <c r="G158" s="607">
        <v>2352</v>
      </c>
      <c r="H158" s="422">
        <v>19</v>
      </c>
      <c r="I158" s="595">
        <v>21</v>
      </c>
      <c r="J158" s="500">
        <f t="shared" si="515"/>
        <v>2406</v>
      </c>
      <c r="K158" s="404">
        <f t="shared" si="516"/>
        <v>2331</v>
      </c>
      <c r="L158" s="422">
        <v>120</v>
      </c>
      <c r="M158" s="595">
        <v>120</v>
      </c>
      <c r="N158" s="500">
        <f t="shared" si="517"/>
        <v>2406</v>
      </c>
      <c r="O158" s="404">
        <f t="shared" si="518"/>
        <v>2331</v>
      </c>
      <c r="P158" s="500">
        <f t="shared" si="519"/>
        <v>0</v>
      </c>
      <c r="Q158" s="404">
        <f t="shared" si="520"/>
        <v>0</v>
      </c>
      <c r="R158" s="422">
        <v>199</v>
      </c>
      <c r="S158" s="595">
        <v>178</v>
      </c>
      <c r="T158" s="500">
        <f t="shared" si="521"/>
        <v>0</v>
      </c>
      <c r="U158" s="404">
        <f t="shared" si="522"/>
        <v>0</v>
      </c>
      <c r="V158" s="422">
        <v>3</v>
      </c>
      <c r="W158" s="595">
        <v>3</v>
      </c>
      <c r="X158" s="500">
        <f t="shared" si="523"/>
        <v>0</v>
      </c>
      <c r="Y158" s="404">
        <f t="shared" si="524"/>
        <v>0</v>
      </c>
      <c r="Z158" s="422"/>
      <c r="AA158" s="595"/>
      <c r="AB158" s="500">
        <f t="shared" si="525"/>
        <v>0</v>
      </c>
      <c r="AC158" s="404">
        <f t="shared" si="526"/>
        <v>0</v>
      </c>
      <c r="AD158" s="500">
        <f t="shared" si="527"/>
        <v>202</v>
      </c>
      <c r="AE158" s="404">
        <f t="shared" si="528"/>
        <v>181</v>
      </c>
      <c r="AF158" s="500">
        <f t="shared" si="529"/>
        <v>0</v>
      </c>
      <c r="AG158" s="404">
        <f t="shared" si="530"/>
        <v>0</v>
      </c>
      <c r="AH158" s="564">
        <v>4.68</v>
      </c>
      <c r="AI158" s="580">
        <v>4.88</v>
      </c>
      <c r="AJ158" s="500">
        <f t="shared" si="531"/>
        <v>931.31999999999994</v>
      </c>
      <c r="AK158" s="404">
        <f t="shared" si="532"/>
        <v>868.64</v>
      </c>
      <c r="AL158" s="564">
        <v>6.33</v>
      </c>
      <c r="AM158" s="580">
        <v>6.33</v>
      </c>
      <c r="AN158" s="500">
        <f t="shared" si="533"/>
        <v>18.990000000000002</v>
      </c>
      <c r="AO158" s="404">
        <f t="shared" si="534"/>
        <v>18.990000000000002</v>
      </c>
      <c r="AP158" s="564"/>
      <c r="AQ158" s="580"/>
      <c r="AR158" s="500">
        <f t="shared" si="535"/>
        <v>0</v>
      </c>
      <c r="AS158" s="404">
        <f t="shared" si="536"/>
        <v>0</v>
      </c>
      <c r="AT158" s="236">
        <f t="shared" si="537"/>
        <v>4.7045049504950489</v>
      </c>
      <c r="AU158" s="237">
        <f t="shared" si="538"/>
        <v>4.904033149171271</v>
      </c>
      <c r="AV158" s="500">
        <f t="shared" si="539"/>
        <v>950.30999999999983</v>
      </c>
      <c r="AW158" s="404">
        <f t="shared" si="540"/>
        <v>887.63</v>
      </c>
      <c r="AX158" s="422"/>
      <c r="AY158" s="595"/>
      <c r="AZ158" s="500">
        <f t="shared" si="541"/>
        <v>0</v>
      </c>
      <c r="BA158" s="404">
        <f t="shared" si="542"/>
        <v>0</v>
      </c>
      <c r="BB158" s="422"/>
      <c r="BC158" s="595"/>
      <c r="BD158" s="500">
        <f t="shared" si="543"/>
        <v>0</v>
      </c>
      <c r="BE158" s="404">
        <f t="shared" si="544"/>
        <v>0</v>
      </c>
      <c r="BF158" s="422"/>
      <c r="BG158" s="595"/>
      <c r="BH158" s="500">
        <f t="shared" si="545"/>
        <v>0</v>
      </c>
      <c r="BI158" s="404">
        <f t="shared" si="546"/>
        <v>0</v>
      </c>
      <c r="BJ158" s="500">
        <f t="shared" si="547"/>
        <v>0</v>
      </c>
      <c r="BK158" s="404">
        <f t="shared" si="548"/>
        <v>0</v>
      </c>
      <c r="BL158" s="500">
        <f t="shared" si="549"/>
        <v>0</v>
      </c>
      <c r="BM158" s="404">
        <f t="shared" si="550"/>
        <v>0</v>
      </c>
      <c r="BN158" s="422">
        <v>631</v>
      </c>
      <c r="BO158" s="595">
        <v>664</v>
      </c>
      <c r="BP158" s="500">
        <f t="shared" si="551"/>
        <v>0</v>
      </c>
      <c r="BQ158" s="404">
        <f t="shared" si="552"/>
        <v>0</v>
      </c>
      <c r="BR158" s="422">
        <v>26</v>
      </c>
      <c r="BS158" s="595">
        <v>31</v>
      </c>
      <c r="BT158" s="500">
        <f t="shared" si="553"/>
        <v>0</v>
      </c>
      <c r="BU158" s="404">
        <f t="shared" si="554"/>
        <v>0</v>
      </c>
      <c r="BV158" s="422"/>
      <c r="BW158" s="595"/>
      <c r="BX158" s="500">
        <f t="shared" si="555"/>
        <v>0</v>
      </c>
      <c r="BY158" s="404">
        <f t="shared" si="556"/>
        <v>0</v>
      </c>
      <c r="BZ158" s="500">
        <f t="shared" si="557"/>
        <v>657</v>
      </c>
      <c r="CA158" s="404">
        <f t="shared" si="558"/>
        <v>695</v>
      </c>
      <c r="CB158" s="500">
        <f t="shared" si="559"/>
        <v>0</v>
      </c>
      <c r="CC158" s="404">
        <f t="shared" si="560"/>
        <v>0</v>
      </c>
      <c r="CD158" s="564">
        <v>5.25</v>
      </c>
      <c r="CE158" s="581">
        <v>5.07</v>
      </c>
      <c r="CF158" s="500">
        <f t="shared" si="561"/>
        <v>3312.75</v>
      </c>
      <c r="CG158" s="404">
        <f t="shared" si="562"/>
        <v>3366.48</v>
      </c>
      <c r="CH158" s="564">
        <v>5.21</v>
      </c>
      <c r="CI158" s="581">
        <v>6.02</v>
      </c>
      <c r="CJ158" s="500">
        <f t="shared" si="563"/>
        <v>135.46</v>
      </c>
      <c r="CK158" s="404">
        <f t="shared" si="564"/>
        <v>186.61999999999998</v>
      </c>
      <c r="CL158" s="564"/>
      <c r="CM158" s="581"/>
      <c r="CN158" s="500">
        <f t="shared" si="565"/>
        <v>0</v>
      </c>
      <c r="CO158" s="404">
        <f t="shared" si="566"/>
        <v>0</v>
      </c>
      <c r="CP158" s="500">
        <f t="shared" si="567"/>
        <v>5.2484170471841702</v>
      </c>
      <c r="CQ158" s="237">
        <f t="shared" si="568"/>
        <v>5.1123741007194239</v>
      </c>
      <c r="CR158" s="500">
        <f t="shared" si="569"/>
        <v>3448.21</v>
      </c>
      <c r="CS158" s="404">
        <f t="shared" si="570"/>
        <v>3553.0999999999995</v>
      </c>
      <c r="CT158" s="565"/>
      <c r="CU158" s="581"/>
      <c r="CV158" s="500">
        <f t="shared" si="571"/>
        <v>0</v>
      </c>
      <c r="CW158" s="404">
        <f t="shared" si="572"/>
        <v>0</v>
      </c>
      <c r="CX158" s="565"/>
      <c r="CY158" s="581"/>
      <c r="CZ158" s="500">
        <f t="shared" si="573"/>
        <v>0</v>
      </c>
      <c r="DA158" s="404">
        <f t="shared" si="574"/>
        <v>0</v>
      </c>
      <c r="DB158" s="565"/>
      <c r="DC158" s="581"/>
      <c r="DD158" s="500">
        <f t="shared" si="575"/>
        <v>0</v>
      </c>
      <c r="DE158" s="404">
        <f t="shared" si="576"/>
        <v>0</v>
      </c>
      <c r="DF158" s="500">
        <f t="shared" si="577"/>
        <v>0</v>
      </c>
      <c r="DG158" s="404">
        <f t="shared" si="578"/>
        <v>0</v>
      </c>
      <c r="DH158" s="500">
        <f t="shared" si="579"/>
        <v>0</v>
      </c>
      <c r="DI158" s="404">
        <f t="shared" si="580"/>
        <v>0</v>
      </c>
      <c r="DJ158" s="500">
        <f t="shared" si="581"/>
        <v>859</v>
      </c>
      <c r="DK158" s="404">
        <f t="shared" si="582"/>
        <v>876</v>
      </c>
      <c r="DL158" s="500">
        <f t="shared" si="583"/>
        <v>0</v>
      </c>
      <c r="DM158" s="404">
        <f t="shared" si="584"/>
        <v>0</v>
      </c>
      <c r="DN158" s="236">
        <f t="shared" si="585"/>
        <v>5.120512223515715</v>
      </c>
      <c r="DO158" s="237">
        <f t="shared" si="586"/>
        <v>5.0693264840182639</v>
      </c>
      <c r="DP158" s="500">
        <f t="shared" si="587"/>
        <v>4398.5199999999995</v>
      </c>
      <c r="DQ158" s="404">
        <f t="shared" si="588"/>
        <v>4440.7299999999996</v>
      </c>
      <c r="DR158" s="500">
        <f t="shared" si="589"/>
        <v>0</v>
      </c>
      <c r="DS158" s="404">
        <f t="shared" si="590"/>
        <v>0</v>
      </c>
      <c r="DT158" s="500">
        <f t="shared" si="591"/>
        <v>0</v>
      </c>
      <c r="DU158" s="404">
        <f t="shared" si="592"/>
        <v>0</v>
      </c>
      <c r="DV158" s="565">
        <v>1223</v>
      </c>
      <c r="DW158" s="582">
        <v>1167</v>
      </c>
      <c r="DX158" s="500">
        <f t="shared" si="593"/>
        <v>0</v>
      </c>
      <c r="DY158" s="404">
        <f t="shared" si="594"/>
        <v>0</v>
      </c>
      <c r="DZ158" s="565">
        <v>215</v>
      </c>
      <c r="EA158" s="582">
        <v>203</v>
      </c>
      <c r="EB158" s="500">
        <f t="shared" si="595"/>
        <v>0</v>
      </c>
      <c r="EC158" s="404">
        <f t="shared" si="596"/>
        <v>0</v>
      </c>
      <c r="ED158" s="565"/>
      <c r="EE158" s="582"/>
      <c r="EF158" s="500">
        <f t="shared" si="597"/>
        <v>0</v>
      </c>
      <c r="EG158" s="404">
        <f t="shared" si="598"/>
        <v>0</v>
      </c>
      <c r="EH158" s="500">
        <f t="shared" si="599"/>
        <v>1438</v>
      </c>
      <c r="EI158" s="404">
        <f t="shared" si="600"/>
        <v>1370</v>
      </c>
      <c r="EJ158" s="500">
        <f t="shared" si="601"/>
        <v>0</v>
      </c>
      <c r="EK158" s="404">
        <f t="shared" si="602"/>
        <v>0</v>
      </c>
      <c r="EL158" s="564">
        <v>3.77</v>
      </c>
      <c r="EM158" s="583">
        <v>3.61</v>
      </c>
      <c r="EN158" s="500">
        <f t="shared" si="603"/>
        <v>4610.71</v>
      </c>
      <c r="EO158" s="404">
        <f t="shared" si="604"/>
        <v>4212.87</v>
      </c>
      <c r="EP158" s="564">
        <v>4.05</v>
      </c>
      <c r="EQ158" s="583">
        <v>4.0599999999999996</v>
      </c>
      <c r="ER158" s="500">
        <f t="shared" si="605"/>
        <v>870.75</v>
      </c>
      <c r="ES158" s="404">
        <f t="shared" si="606"/>
        <v>824.18</v>
      </c>
      <c r="ET158" s="564"/>
      <c r="EU158" s="583"/>
      <c r="EV158" s="500">
        <f t="shared" si="607"/>
        <v>0</v>
      </c>
      <c r="EW158" s="404">
        <f t="shared" si="608"/>
        <v>0</v>
      </c>
      <c r="EX158" s="236">
        <f t="shared" si="609"/>
        <v>3.8118636995827537</v>
      </c>
      <c r="EY158" s="237">
        <f t="shared" si="610"/>
        <v>3.6766788321167883</v>
      </c>
      <c r="EZ158" s="500">
        <f t="shared" si="611"/>
        <v>5481.46</v>
      </c>
      <c r="FA158" s="404">
        <f t="shared" si="612"/>
        <v>5037.05</v>
      </c>
      <c r="FB158" s="565"/>
      <c r="FC158" s="583"/>
      <c r="FD158" s="500">
        <f t="shared" si="613"/>
        <v>0</v>
      </c>
      <c r="FE158" s="404">
        <f t="shared" si="614"/>
        <v>0</v>
      </c>
      <c r="FF158" s="565"/>
      <c r="FG158" s="583"/>
      <c r="FH158" s="500">
        <f t="shared" si="615"/>
        <v>0</v>
      </c>
      <c r="FI158" s="404">
        <f t="shared" si="616"/>
        <v>0</v>
      </c>
      <c r="FJ158" s="565"/>
      <c r="FK158" s="583"/>
      <c r="FL158" s="500">
        <f t="shared" si="617"/>
        <v>0</v>
      </c>
      <c r="FM158" s="404">
        <f t="shared" si="618"/>
        <v>0</v>
      </c>
      <c r="FN158" s="500">
        <f t="shared" si="619"/>
        <v>0</v>
      </c>
      <c r="FO158" s="404">
        <f t="shared" si="620"/>
        <v>0</v>
      </c>
      <c r="FP158" s="500">
        <f t="shared" si="621"/>
        <v>0</v>
      </c>
      <c r="FQ158" s="404">
        <f t="shared" si="622"/>
        <v>0</v>
      </c>
      <c r="FR158" s="565">
        <v>109</v>
      </c>
      <c r="FS158" s="423">
        <v>85</v>
      </c>
      <c r="FT158" s="500">
        <f t="shared" si="623"/>
        <v>0</v>
      </c>
      <c r="FU158" s="404">
        <f t="shared" si="624"/>
        <v>0</v>
      </c>
      <c r="FV158" s="564">
        <v>5.04</v>
      </c>
      <c r="FW158" s="584">
        <v>5.43</v>
      </c>
      <c r="FX158" s="500">
        <f t="shared" si="625"/>
        <v>549.36</v>
      </c>
      <c r="FY158" s="404">
        <f t="shared" si="626"/>
        <v>461.54999999999995</v>
      </c>
      <c r="FZ158" s="564"/>
      <c r="GA158" s="584"/>
      <c r="GB158" s="500">
        <f t="shared" si="627"/>
        <v>0</v>
      </c>
      <c r="GC158" s="404">
        <f t="shared" si="628"/>
        <v>0</v>
      </c>
      <c r="GD158" s="510">
        <f t="shared" si="629"/>
        <v>2053</v>
      </c>
      <c r="GE158" s="404">
        <f t="shared" si="630"/>
        <v>2009</v>
      </c>
      <c r="GF158" s="500">
        <f t="shared" si="631"/>
        <v>0</v>
      </c>
      <c r="GG158" s="404">
        <f t="shared" si="632"/>
        <v>0</v>
      </c>
      <c r="GH158" s="500">
        <f t="shared" si="633"/>
        <v>8854.7799999999988</v>
      </c>
      <c r="GI158" s="404">
        <f t="shared" si="634"/>
        <v>8447.99</v>
      </c>
      <c r="GJ158" s="500" t="str">
        <f t="shared" si="635"/>
        <v/>
      </c>
      <c r="GK158" s="404" t="str">
        <f t="shared" si="636"/>
        <v/>
      </c>
      <c r="GL158" s="510">
        <f t="shared" si="637"/>
        <v>244</v>
      </c>
      <c r="GM158" s="404">
        <f t="shared" si="638"/>
        <v>237</v>
      </c>
      <c r="GN158" s="500">
        <f t="shared" si="639"/>
        <v>0</v>
      </c>
      <c r="GO158" s="404">
        <f t="shared" si="640"/>
        <v>0</v>
      </c>
      <c r="GP158" s="500">
        <f t="shared" si="641"/>
        <v>1025.2</v>
      </c>
      <c r="GQ158" s="404">
        <f t="shared" si="642"/>
        <v>1029.79</v>
      </c>
      <c r="GR158" s="500">
        <f t="shared" si="643"/>
        <v>0</v>
      </c>
      <c r="GS158" s="404">
        <f t="shared" si="644"/>
        <v>0</v>
      </c>
      <c r="GT158" s="510">
        <f t="shared" si="645"/>
        <v>2297</v>
      </c>
      <c r="GU158" s="404">
        <f t="shared" si="646"/>
        <v>2246</v>
      </c>
      <c r="GV158" s="500">
        <f t="shared" si="647"/>
        <v>0</v>
      </c>
      <c r="GW158" s="404">
        <f t="shared" si="648"/>
        <v>0</v>
      </c>
      <c r="GX158" s="500">
        <f t="shared" si="649"/>
        <v>9879.98</v>
      </c>
      <c r="GY158" s="404">
        <f t="shared" si="650"/>
        <v>9477.7799999999988</v>
      </c>
      <c r="GZ158" s="500" t="str">
        <f t="shared" si="651"/>
        <v/>
      </c>
      <c r="HA158" s="404" t="str">
        <f t="shared" si="652"/>
        <v/>
      </c>
      <c r="HB158" s="510">
        <f t="shared" si="653"/>
        <v>0</v>
      </c>
      <c r="HC158" s="404">
        <f t="shared" si="654"/>
        <v>0</v>
      </c>
      <c r="HD158" s="500">
        <f t="shared" si="655"/>
        <v>0</v>
      </c>
      <c r="HE158" s="404">
        <f t="shared" si="656"/>
        <v>0</v>
      </c>
      <c r="HF158" s="500" t="str">
        <f t="shared" si="657"/>
        <v/>
      </c>
      <c r="HG158" s="404" t="str">
        <f t="shared" si="658"/>
        <v/>
      </c>
      <c r="HH158" s="500" t="str">
        <f t="shared" si="659"/>
        <v/>
      </c>
      <c r="HI158" s="404" t="str">
        <f t="shared" si="660"/>
        <v/>
      </c>
      <c r="HJ158" s="510">
        <f t="shared" si="661"/>
        <v>10429.34</v>
      </c>
      <c r="HK158" s="404">
        <f t="shared" si="662"/>
        <v>9939.3299999999981</v>
      </c>
      <c r="HL158" s="500" t="str">
        <f t="shared" si="663"/>
        <v/>
      </c>
      <c r="HM158" s="404" t="str">
        <f t="shared" si="664"/>
        <v/>
      </c>
    </row>
    <row r="159" spans="1:221">
      <c r="A159" s="621" t="s">
        <v>539</v>
      </c>
      <c r="B159" s="622" t="s">
        <v>833</v>
      </c>
      <c r="C159" s="626"/>
      <c r="D159" s="627">
        <v>175856</v>
      </c>
      <c r="E159" s="623">
        <v>2</v>
      </c>
      <c r="F159" s="422">
        <v>1093</v>
      </c>
      <c r="G159" s="607">
        <v>989</v>
      </c>
      <c r="H159" s="422">
        <v>2</v>
      </c>
      <c r="I159" s="595">
        <v>5</v>
      </c>
      <c r="J159" s="500">
        <f t="shared" si="515"/>
        <v>1091</v>
      </c>
      <c r="K159" s="404">
        <f t="shared" si="516"/>
        <v>984</v>
      </c>
      <c r="L159" s="422">
        <v>120</v>
      </c>
      <c r="M159" s="595">
        <v>120</v>
      </c>
      <c r="N159" s="500">
        <f t="shared" si="517"/>
        <v>1091</v>
      </c>
      <c r="O159" s="404">
        <f t="shared" si="518"/>
        <v>984</v>
      </c>
      <c r="P159" s="500">
        <f t="shared" si="519"/>
        <v>0</v>
      </c>
      <c r="Q159" s="404">
        <f t="shared" si="520"/>
        <v>0</v>
      </c>
      <c r="R159" s="422">
        <v>45</v>
      </c>
      <c r="S159" s="595">
        <v>48</v>
      </c>
      <c r="T159" s="500">
        <f t="shared" si="521"/>
        <v>0</v>
      </c>
      <c r="U159" s="404">
        <f t="shared" si="522"/>
        <v>0</v>
      </c>
      <c r="V159" s="422">
        <v>22</v>
      </c>
      <c r="W159" s="595">
        <v>60</v>
      </c>
      <c r="X159" s="500">
        <f t="shared" si="523"/>
        <v>0</v>
      </c>
      <c r="Y159" s="404">
        <f t="shared" si="524"/>
        <v>0</v>
      </c>
      <c r="Z159" s="422"/>
      <c r="AA159" s="595"/>
      <c r="AB159" s="500">
        <f t="shared" si="525"/>
        <v>0</v>
      </c>
      <c r="AC159" s="404">
        <f t="shared" si="526"/>
        <v>0</v>
      </c>
      <c r="AD159" s="500">
        <f t="shared" si="527"/>
        <v>67</v>
      </c>
      <c r="AE159" s="404">
        <f t="shared" si="528"/>
        <v>108</v>
      </c>
      <c r="AF159" s="500">
        <f t="shared" si="529"/>
        <v>0</v>
      </c>
      <c r="AG159" s="404">
        <f t="shared" si="530"/>
        <v>0</v>
      </c>
      <c r="AH159" s="564">
        <v>4.8099999999999996</v>
      </c>
      <c r="AI159" s="580">
        <v>5.0199999999999996</v>
      </c>
      <c r="AJ159" s="500">
        <f t="shared" si="531"/>
        <v>216.45</v>
      </c>
      <c r="AK159" s="404">
        <f t="shared" si="532"/>
        <v>240.95999999999998</v>
      </c>
      <c r="AL159" s="564">
        <v>4.6399999999999997</v>
      </c>
      <c r="AM159" s="580">
        <v>4.72</v>
      </c>
      <c r="AN159" s="500">
        <f t="shared" si="533"/>
        <v>102.08</v>
      </c>
      <c r="AO159" s="404">
        <f t="shared" si="534"/>
        <v>283.2</v>
      </c>
      <c r="AP159" s="564"/>
      <c r="AQ159" s="580"/>
      <c r="AR159" s="500">
        <f t="shared" si="535"/>
        <v>0</v>
      </c>
      <c r="AS159" s="404">
        <f t="shared" si="536"/>
        <v>0</v>
      </c>
      <c r="AT159" s="236">
        <f t="shared" si="537"/>
        <v>4.7541791044776112</v>
      </c>
      <c r="AU159" s="237">
        <f t="shared" si="538"/>
        <v>4.8533333333333326</v>
      </c>
      <c r="AV159" s="500">
        <f t="shared" si="539"/>
        <v>318.52999999999997</v>
      </c>
      <c r="AW159" s="404">
        <f t="shared" si="540"/>
        <v>524.16</v>
      </c>
      <c r="AX159" s="422"/>
      <c r="AY159" s="595"/>
      <c r="AZ159" s="500">
        <f t="shared" si="541"/>
        <v>0</v>
      </c>
      <c r="BA159" s="404">
        <f t="shared" si="542"/>
        <v>0</v>
      </c>
      <c r="BB159" s="422"/>
      <c r="BC159" s="595"/>
      <c r="BD159" s="500">
        <f t="shared" si="543"/>
        <v>0</v>
      </c>
      <c r="BE159" s="404">
        <f t="shared" si="544"/>
        <v>0</v>
      </c>
      <c r="BF159" s="422"/>
      <c r="BG159" s="595"/>
      <c r="BH159" s="500">
        <f t="shared" si="545"/>
        <v>0</v>
      </c>
      <c r="BI159" s="404">
        <f t="shared" si="546"/>
        <v>0</v>
      </c>
      <c r="BJ159" s="500">
        <f t="shared" si="547"/>
        <v>0</v>
      </c>
      <c r="BK159" s="404">
        <f t="shared" si="548"/>
        <v>0</v>
      </c>
      <c r="BL159" s="500">
        <f t="shared" si="549"/>
        <v>0</v>
      </c>
      <c r="BM159" s="404">
        <f t="shared" si="550"/>
        <v>0</v>
      </c>
      <c r="BN159" s="422">
        <v>387</v>
      </c>
      <c r="BO159" s="595">
        <v>312</v>
      </c>
      <c r="BP159" s="500">
        <f t="shared" si="551"/>
        <v>0</v>
      </c>
      <c r="BQ159" s="404">
        <f t="shared" si="552"/>
        <v>0</v>
      </c>
      <c r="BR159" s="422">
        <v>21</v>
      </c>
      <c r="BS159" s="595">
        <v>8</v>
      </c>
      <c r="BT159" s="500">
        <f t="shared" si="553"/>
        <v>0</v>
      </c>
      <c r="BU159" s="404">
        <f t="shared" si="554"/>
        <v>0</v>
      </c>
      <c r="BV159" s="422"/>
      <c r="BW159" s="595"/>
      <c r="BX159" s="500">
        <f t="shared" si="555"/>
        <v>0</v>
      </c>
      <c r="BY159" s="404">
        <f t="shared" si="556"/>
        <v>0</v>
      </c>
      <c r="BZ159" s="500">
        <f t="shared" si="557"/>
        <v>408</v>
      </c>
      <c r="CA159" s="404">
        <f t="shared" si="558"/>
        <v>320</v>
      </c>
      <c r="CB159" s="500">
        <f t="shared" si="559"/>
        <v>0</v>
      </c>
      <c r="CC159" s="404">
        <f t="shared" si="560"/>
        <v>0</v>
      </c>
      <c r="CD159" s="564">
        <v>5.69</v>
      </c>
      <c r="CE159" s="581">
        <v>5.69</v>
      </c>
      <c r="CF159" s="500">
        <f t="shared" si="561"/>
        <v>2202.0300000000002</v>
      </c>
      <c r="CG159" s="404">
        <f t="shared" si="562"/>
        <v>1775.2800000000002</v>
      </c>
      <c r="CH159" s="564">
        <v>5.5</v>
      </c>
      <c r="CI159" s="581">
        <v>7.19</v>
      </c>
      <c r="CJ159" s="500">
        <f t="shared" si="563"/>
        <v>115.5</v>
      </c>
      <c r="CK159" s="404">
        <f t="shared" si="564"/>
        <v>57.52</v>
      </c>
      <c r="CL159" s="564"/>
      <c r="CM159" s="581"/>
      <c r="CN159" s="500">
        <f t="shared" si="565"/>
        <v>0</v>
      </c>
      <c r="CO159" s="404">
        <f t="shared" si="566"/>
        <v>0</v>
      </c>
      <c r="CP159" s="500">
        <f t="shared" si="567"/>
        <v>5.6802205882352945</v>
      </c>
      <c r="CQ159" s="237">
        <f t="shared" si="568"/>
        <v>5.7275000000000009</v>
      </c>
      <c r="CR159" s="500">
        <f t="shared" si="569"/>
        <v>2317.5300000000002</v>
      </c>
      <c r="CS159" s="404">
        <f t="shared" si="570"/>
        <v>1832.8000000000002</v>
      </c>
      <c r="CT159" s="565"/>
      <c r="CU159" s="581"/>
      <c r="CV159" s="500">
        <f t="shared" si="571"/>
        <v>0</v>
      </c>
      <c r="CW159" s="404">
        <f t="shared" si="572"/>
        <v>0</v>
      </c>
      <c r="CX159" s="565"/>
      <c r="CY159" s="581"/>
      <c r="CZ159" s="500">
        <f t="shared" si="573"/>
        <v>0</v>
      </c>
      <c r="DA159" s="404">
        <f t="shared" si="574"/>
        <v>0</v>
      </c>
      <c r="DB159" s="565"/>
      <c r="DC159" s="581"/>
      <c r="DD159" s="500">
        <f t="shared" si="575"/>
        <v>0</v>
      </c>
      <c r="DE159" s="404">
        <f t="shared" si="576"/>
        <v>0</v>
      </c>
      <c r="DF159" s="500">
        <f t="shared" si="577"/>
        <v>0</v>
      </c>
      <c r="DG159" s="404">
        <f t="shared" si="578"/>
        <v>0</v>
      </c>
      <c r="DH159" s="500">
        <f t="shared" si="579"/>
        <v>0</v>
      </c>
      <c r="DI159" s="404">
        <f t="shared" si="580"/>
        <v>0</v>
      </c>
      <c r="DJ159" s="500">
        <f t="shared" si="581"/>
        <v>475</v>
      </c>
      <c r="DK159" s="404">
        <f t="shared" si="582"/>
        <v>428</v>
      </c>
      <c r="DL159" s="500">
        <f t="shared" si="583"/>
        <v>0</v>
      </c>
      <c r="DM159" s="404">
        <f t="shared" si="584"/>
        <v>0</v>
      </c>
      <c r="DN159" s="236">
        <f t="shared" si="585"/>
        <v>5.5496000000000008</v>
      </c>
      <c r="DO159" s="237">
        <f t="shared" si="586"/>
        <v>5.5069158878504672</v>
      </c>
      <c r="DP159" s="500">
        <f t="shared" si="587"/>
        <v>2636.0600000000004</v>
      </c>
      <c r="DQ159" s="404">
        <f t="shared" si="588"/>
        <v>2356.96</v>
      </c>
      <c r="DR159" s="500">
        <f t="shared" si="589"/>
        <v>0</v>
      </c>
      <c r="DS159" s="404">
        <f t="shared" si="590"/>
        <v>0</v>
      </c>
      <c r="DT159" s="500">
        <f t="shared" si="591"/>
        <v>0</v>
      </c>
      <c r="DU159" s="404">
        <f t="shared" si="592"/>
        <v>0</v>
      </c>
      <c r="DV159" s="565">
        <v>366</v>
      </c>
      <c r="DW159" s="582">
        <v>372</v>
      </c>
      <c r="DX159" s="500">
        <f t="shared" si="593"/>
        <v>0</v>
      </c>
      <c r="DY159" s="404">
        <f t="shared" si="594"/>
        <v>0</v>
      </c>
      <c r="DZ159" s="565">
        <v>126</v>
      </c>
      <c r="EA159" s="582">
        <v>92</v>
      </c>
      <c r="EB159" s="500">
        <f t="shared" si="595"/>
        <v>0</v>
      </c>
      <c r="EC159" s="404">
        <f t="shared" si="596"/>
        <v>0</v>
      </c>
      <c r="ED159" s="565"/>
      <c r="EE159" s="582"/>
      <c r="EF159" s="500">
        <f t="shared" si="597"/>
        <v>0</v>
      </c>
      <c r="EG159" s="404">
        <f t="shared" si="598"/>
        <v>0</v>
      </c>
      <c r="EH159" s="500">
        <f t="shared" si="599"/>
        <v>492</v>
      </c>
      <c r="EI159" s="404">
        <f t="shared" si="600"/>
        <v>464</v>
      </c>
      <c r="EJ159" s="500">
        <f t="shared" si="601"/>
        <v>0</v>
      </c>
      <c r="EK159" s="404">
        <f t="shared" si="602"/>
        <v>0</v>
      </c>
      <c r="EL159" s="564">
        <v>3.79</v>
      </c>
      <c r="EM159" s="583">
        <v>3.82</v>
      </c>
      <c r="EN159" s="500">
        <f t="shared" si="603"/>
        <v>1387.14</v>
      </c>
      <c r="EO159" s="404">
        <f t="shared" si="604"/>
        <v>1421.04</v>
      </c>
      <c r="EP159" s="564">
        <v>4.04</v>
      </c>
      <c r="EQ159" s="583">
        <v>4.92</v>
      </c>
      <c r="ER159" s="500">
        <f t="shared" si="605"/>
        <v>509.04</v>
      </c>
      <c r="ES159" s="404">
        <f t="shared" si="606"/>
        <v>452.64</v>
      </c>
      <c r="ET159" s="564"/>
      <c r="EU159" s="583"/>
      <c r="EV159" s="500">
        <f t="shared" si="607"/>
        <v>0</v>
      </c>
      <c r="EW159" s="404">
        <f t="shared" si="608"/>
        <v>0</v>
      </c>
      <c r="EX159" s="236">
        <f t="shared" si="609"/>
        <v>3.8540243902439024</v>
      </c>
      <c r="EY159" s="237">
        <f t="shared" si="610"/>
        <v>4.0381034482758613</v>
      </c>
      <c r="EZ159" s="500">
        <f t="shared" si="611"/>
        <v>1896.18</v>
      </c>
      <c r="FA159" s="404">
        <f t="shared" si="612"/>
        <v>1873.6799999999996</v>
      </c>
      <c r="FB159" s="565"/>
      <c r="FC159" s="583"/>
      <c r="FD159" s="500">
        <f t="shared" si="613"/>
        <v>0</v>
      </c>
      <c r="FE159" s="404">
        <f t="shared" si="614"/>
        <v>0</v>
      </c>
      <c r="FF159" s="565"/>
      <c r="FG159" s="583"/>
      <c r="FH159" s="500">
        <f t="shared" si="615"/>
        <v>0</v>
      </c>
      <c r="FI159" s="404">
        <f t="shared" si="616"/>
        <v>0</v>
      </c>
      <c r="FJ159" s="565"/>
      <c r="FK159" s="583"/>
      <c r="FL159" s="500">
        <f t="shared" si="617"/>
        <v>0</v>
      </c>
      <c r="FM159" s="404">
        <f t="shared" si="618"/>
        <v>0</v>
      </c>
      <c r="FN159" s="500">
        <f t="shared" si="619"/>
        <v>0</v>
      </c>
      <c r="FO159" s="404">
        <f t="shared" si="620"/>
        <v>0</v>
      </c>
      <c r="FP159" s="500">
        <f t="shared" si="621"/>
        <v>0</v>
      </c>
      <c r="FQ159" s="404">
        <f t="shared" si="622"/>
        <v>0</v>
      </c>
      <c r="FR159" s="565">
        <v>124</v>
      </c>
      <c r="FS159" s="423">
        <v>92</v>
      </c>
      <c r="FT159" s="500">
        <f t="shared" si="623"/>
        <v>0</v>
      </c>
      <c r="FU159" s="404">
        <f t="shared" si="624"/>
        <v>0</v>
      </c>
      <c r="FV159" s="564">
        <v>5.54</v>
      </c>
      <c r="FW159" s="584">
        <v>5.64</v>
      </c>
      <c r="FX159" s="500">
        <f t="shared" si="625"/>
        <v>686.96</v>
      </c>
      <c r="FY159" s="404">
        <f t="shared" si="626"/>
        <v>518.88</v>
      </c>
      <c r="FZ159" s="564"/>
      <c r="GA159" s="584"/>
      <c r="GB159" s="500">
        <f t="shared" si="627"/>
        <v>0</v>
      </c>
      <c r="GC159" s="404">
        <f t="shared" si="628"/>
        <v>0</v>
      </c>
      <c r="GD159" s="510">
        <f t="shared" si="629"/>
        <v>798</v>
      </c>
      <c r="GE159" s="404">
        <f t="shared" si="630"/>
        <v>732</v>
      </c>
      <c r="GF159" s="500">
        <f t="shared" si="631"/>
        <v>0</v>
      </c>
      <c r="GG159" s="404">
        <f t="shared" si="632"/>
        <v>0</v>
      </c>
      <c r="GH159" s="500">
        <f t="shared" si="633"/>
        <v>3805.62</v>
      </c>
      <c r="GI159" s="404">
        <f t="shared" si="634"/>
        <v>3437.28</v>
      </c>
      <c r="GJ159" s="500" t="str">
        <f t="shared" si="635"/>
        <v/>
      </c>
      <c r="GK159" s="404" t="str">
        <f t="shared" si="636"/>
        <v/>
      </c>
      <c r="GL159" s="510">
        <f t="shared" si="637"/>
        <v>169</v>
      </c>
      <c r="GM159" s="404">
        <f t="shared" si="638"/>
        <v>160</v>
      </c>
      <c r="GN159" s="500">
        <f t="shared" si="639"/>
        <v>0</v>
      </c>
      <c r="GO159" s="404">
        <f t="shared" si="640"/>
        <v>0</v>
      </c>
      <c r="GP159" s="500">
        <f t="shared" si="641"/>
        <v>726.62</v>
      </c>
      <c r="GQ159" s="404">
        <f t="shared" si="642"/>
        <v>793.3599999999999</v>
      </c>
      <c r="GR159" s="500">
        <f t="shared" si="643"/>
        <v>0</v>
      </c>
      <c r="GS159" s="404">
        <f t="shared" si="644"/>
        <v>0</v>
      </c>
      <c r="GT159" s="510">
        <f t="shared" si="645"/>
        <v>967</v>
      </c>
      <c r="GU159" s="404">
        <f t="shared" si="646"/>
        <v>892</v>
      </c>
      <c r="GV159" s="500">
        <f t="shared" si="647"/>
        <v>0</v>
      </c>
      <c r="GW159" s="404">
        <f t="shared" si="648"/>
        <v>0</v>
      </c>
      <c r="GX159" s="500">
        <f t="shared" si="649"/>
        <v>4532.24</v>
      </c>
      <c r="GY159" s="404">
        <f t="shared" si="650"/>
        <v>4230.6400000000003</v>
      </c>
      <c r="GZ159" s="500" t="str">
        <f t="shared" si="651"/>
        <v/>
      </c>
      <c r="HA159" s="404" t="str">
        <f t="shared" si="652"/>
        <v/>
      </c>
      <c r="HB159" s="510">
        <f t="shared" si="653"/>
        <v>0</v>
      </c>
      <c r="HC159" s="404">
        <f t="shared" si="654"/>
        <v>0</v>
      </c>
      <c r="HD159" s="500">
        <f t="shared" si="655"/>
        <v>0</v>
      </c>
      <c r="HE159" s="404">
        <f t="shared" si="656"/>
        <v>0</v>
      </c>
      <c r="HF159" s="500" t="str">
        <f t="shared" si="657"/>
        <v/>
      </c>
      <c r="HG159" s="404" t="str">
        <f t="shared" si="658"/>
        <v/>
      </c>
      <c r="HH159" s="500" t="str">
        <f t="shared" si="659"/>
        <v/>
      </c>
      <c r="HI159" s="404" t="str">
        <f t="shared" si="660"/>
        <v/>
      </c>
      <c r="HJ159" s="510">
        <f t="shared" si="661"/>
        <v>5219.2000000000007</v>
      </c>
      <c r="HK159" s="404">
        <f t="shared" si="662"/>
        <v>4749.5199999999995</v>
      </c>
      <c r="HL159" s="500" t="str">
        <f t="shared" si="663"/>
        <v/>
      </c>
      <c r="HM159" s="404" t="str">
        <f t="shared" si="664"/>
        <v/>
      </c>
    </row>
    <row r="160" spans="1:221">
      <c r="A160" s="621" t="s">
        <v>539</v>
      </c>
      <c r="B160" s="622" t="s">
        <v>834</v>
      </c>
      <c r="C160" s="626" t="s">
        <v>839</v>
      </c>
      <c r="D160" s="627">
        <v>176017</v>
      </c>
      <c r="E160" s="623">
        <v>2</v>
      </c>
      <c r="F160" s="422">
        <v>3395</v>
      </c>
      <c r="G160" s="607">
        <v>3659</v>
      </c>
      <c r="H160" s="422">
        <v>46</v>
      </c>
      <c r="I160" s="595">
        <v>35</v>
      </c>
      <c r="J160" s="500">
        <f t="shared" si="515"/>
        <v>3349</v>
      </c>
      <c r="K160" s="404">
        <f t="shared" si="516"/>
        <v>3624</v>
      </c>
      <c r="L160" s="422">
        <v>120</v>
      </c>
      <c r="M160" s="595">
        <v>120</v>
      </c>
      <c r="N160" s="500">
        <f t="shared" si="517"/>
        <v>3349</v>
      </c>
      <c r="O160" s="404">
        <f t="shared" si="518"/>
        <v>3624</v>
      </c>
      <c r="P160" s="500">
        <f t="shared" si="519"/>
        <v>0</v>
      </c>
      <c r="Q160" s="404">
        <f t="shared" si="520"/>
        <v>0</v>
      </c>
      <c r="R160" s="422">
        <v>318</v>
      </c>
      <c r="S160" s="595">
        <v>392</v>
      </c>
      <c r="T160" s="500">
        <f t="shared" si="521"/>
        <v>0</v>
      </c>
      <c r="U160" s="404">
        <f t="shared" si="522"/>
        <v>0</v>
      </c>
      <c r="V160" s="422">
        <v>29</v>
      </c>
      <c r="W160" s="595">
        <v>27</v>
      </c>
      <c r="X160" s="500">
        <f t="shared" si="523"/>
        <v>0</v>
      </c>
      <c r="Y160" s="404">
        <f t="shared" si="524"/>
        <v>0</v>
      </c>
      <c r="Z160" s="422"/>
      <c r="AA160" s="595"/>
      <c r="AB160" s="500">
        <f t="shared" si="525"/>
        <v>0</v>
      </c>
      <c r="AC160" s="404">
        <f t="shared" si="526"/>
        <v>0</v>
      </c>
      <c r="AD160" s="500">
        <f t="shared" si="527"/>
        <v>347</v>
      </c>
      <c r="AE160" s="404">
        <f t="shared" si="528"/>
        <v>419</v>
      </c>
      <c r="AF160" s="500">
        <f t="shared" si="529"/>
        <v>0</v>
      </c>
      <c r="AG160" s="404">
        <f t="shared" si="530"/>
        <v>0</v>
      </c>
      <c r="AH160" s="564">
        <v>4.66</v>
      </c>
      <c r="AI160" s="580">
        <v>4.6500000000000004</v>
      </c>
      <c r="AJ160" s="500">
        <f t="shared" si="531"/>
        <v>1481.88</v>
      </c>
      <c r="AK160" s="404">
        <f t="shared" si="532"/>
        <v>1822.8000000000002</v>
      </c>
      <c r="AL160" s="564">
        <v>4.62</v>
      </c>
      <c r="AM160" s="580">
        <v>4.8099999999999996</v>
      </c>
      <c r="AN160" s="500">
        <f t="shared" si="533"/>
        <v>133.97999999999999</v>
      </c>
      <c r="AO160" s="404">
        <f t="shared" si="534"/>
        <v>129.86999999999998</v>
      </c>
      <c r="AP160" s="564"/>
      <c r="AQ160" s="580"/>
      <c r="AR160" s="500">
        <f t="shared" si="535"/>
        <v>0</v>
      </c>
      <c r="AS160" s="404">
        <f t="shared" si="536"/>
        <v>0</v>
      </c>
      <c r="AT160" s="236">
        <f t="shared" si="537"/>
        <v>4.6566570605187323</v>
      </c>
      <c r="AU160" s="237">
        <f t="shared" si="538"/>
        <v>4.6603102625298334</v>
      </c>
      <c r="AV160" s="500">
        <f t="shared" si="539"/>
        <v>1615.8600000000001</v>
      </c>
      <c r="AW160" s="404">
        <f t="shared" si="540"/>
        <v>1952.67</v>
      </c>
      <c r="AX160" s="422"/>
      <c r="AY160" s="595"/>
      <c r="AZ160" s="500">
        <f t="shared" si="541"/>
        <v>0</v>
      </c>
      <c r="BA160" s="404">
        <f t="shared" si="542"/>
        <v>0</v>
      </c>
      <c r="BB160" s="422"/>
      <c r="BC160" s="595"/>
      <c r="BD160" s="500">
        <f t="shared" si="543"/>
        <v>0</v>
      </c>
      <c r="BE160" s="404">
        <f t="shared" si="544"/>
        <v>0</v>
      </c>
      <c r="BF160" s="422"/>
      <c r="BG160" s="595"/>
      <c r="BH160" s="500">
        <f t="shared" si="545"/>
        <v>0</v>
      </c>
      <c r="BI160" s="404">
        <f t="shared" si="546"/>
        <v>0</v>
      </c>
      <c r="BJ160" s="500">
        <f t="shared" si="547"/>
        <v>0</v>
      </c>
      <c r="BK160" s="404">
        <f t="shared" si="548"/>
        <v>0</v>
      </c>
      <c r="BL160" s="500">
        <f t="shared" si="549"/>
        <v>0</v>
      </c>
      <c r="BM160" s="404">
        <f t="shared" si="550"/>
        <v>0</v>
      </c>
      <c r="BN160" s="422">
        <v>1270</v>
      </c>
      <c r="BO160" s="595">
        <v>1428</v>
      </c>
      <c r="BP160" s="500">
        <f t="shared" si="551"/>
        <v>0</v>
      </c>
      <c r="BQ160" s="404">
        <f t="shared" si="552"/>
        <v>0</v>
      </c>
      <c r="BR160" s="422">
        <v>113</v>
      </c>
      <c r="BS160" s="595">
        <v>132</v>
      </c>
      <c r="BT160" s="500">
        <f t="shared" si="553"/>
        <v>0</v>
      </c>
      <c r="BU160" s="404">
        <f t="shared" si="554"/>
        <v>0</v>
      </c>
      <c r="BV160" s="422"/>
      <c r="BW160" s="595"/>
      <c r="BX160" s="500">
        <f t="shared" si="555"/>
        <v>0</v>
      </c>
      <c r="BY160" s="404">
        <f t="shared" si="556"/>
        <v>0</v>
      </c>
      <c r="BZ160" s="500">
        <f t="shared" si="557"/>
        <v>1383</v>
      </c>
      <c r="CA160" s="404">
        <f t="shared" si="558"/>
        <v>1560</v>
      </c>
      <c r="CB160" s="500">
        <f t="shared" si="559"/>
        <v>0</v>
      </c>
      <c r="CC160" s="404">
        <f t="shared" si="560"/>
        <v>0</v>
      </c>
      <c r="CD160" s="564">
        <v>4.96</v>
      </c>
      <c r="CE160" s="581">
        <v>4.9000000000000004</v>
      </c>
      <c r="CF160" s="500">
        <f t="shared" si="561"/>
        <v>6299.2</v>
      </c>
      <c r="CG160" s="404">
        <f t="shared" si="562"/>
        <v>6997.2000000000007</v>
      </c>
      <c r="CH160" s="564">
        <v>5.42</v>
      </c>
      <c r="CI160" s="581">
        <v>5.27</v>
      </c>
      <c r="CJ160" s="500">
        <f t="shared" si="563"/>
        <v>612.46</v>
      </c>
      <c r="CK160" s="404">
        <f t="shared" si="564"/>
        <v>695.64</v>
      </c>
      <c r="CL160" s="564"/>
      <c r="CM160" s="581"/>
      <c r="CN160" s="500">
        <f t="shared" si="565"/>
        <v>0</v>
      </c>
      <c r="CO160" s="404">
        <f t="shared" si="566"/>
        <v>0</v>
      </c>
      <c r="CP160" s="500">
        <f t="shared" si="567"/>
        <v>4.9975849602313813</v>
      </c>
      <c r="CQ160" s="237">
        <f t="shared" si="568"/>
        <v>4.9313076923076933</v>
      </c>
      <c r="CR160" s="500">
        <f t="shared" si="569"/>
        <v>6911.6600000000008</v>
      </c>
      <c r="CS160" s="404">
        <f t="shared" si="570"/>
        <v>7692.840000000002</v>
      </c>
      <c r="CT160" s="565"/>
      <c r="CU160" s="581"/>
      <c r="CV160" s="500">
        <f t="shared" si="571"/>
        <v>0</v>
      </c>
      <c r="CW160" s="404">
        <f t="shared" si="572"/>
        <v>0</v>
      </c>
      <c r="CX160" s="565"/>
      <c r="CY160" s="581"/>
      <c r="CZ160" s="500">
        <f t="shared" si="573"/>
        <v>0</v>
      </c>
      <c r="DA160" s="404">
        <f t="shared" si="574"/>
        <v>0</v>
      </c>
      <c r="DB160" s="565"/>
      <c r="DC160" s="581"/>
      <c r="DD160" s="500">
        <f t="shared" si="575"/>
        <v>0</v>
      </c>
      <c r="DE160" s="404">
        <f t="shared" si="576"/>
        <v>0</v>
      </c>
      <c r="DF160" s="500">
        <f t="shared" si="577"/>
        <v>0</v>
      </c>
      <c r="DG160" s="404">
        <f t="shared" si="578"/>
        <v>0</v>
      </c>
      <c r="DH160" s="500">
        <f t="shared" si="579"/>
        <v>0</v>
      </c>
      <c r="DI160" s="404">
        <f t="shared" si="580"/>
        <v>0</v>
      </c>
      <c r="DJ160" s="500">
        <f t="shared" si="581"/>
        <v>1730</v>
      </c>
      <c r="DK160" s="404">
        <f t="shared" si="582"/>
        <v>1979</v>
      </c>
      <c r="DL160" s="500">
        <f t="shared" si="583"/>
        <v>0</v>
      </c>
      <c r="DM160" s="404">
        <f t="shared" si="584"/>
        <v>0</v>
      </c>
      <c r="DN160" s="236">
        <f t="shared" si="585"/>
        <v>4.9292023121387283</v>
      </c>
      <c r="DO160" s="237">
        <f t="shared" si="586"/>
        <v>4.8739312784234476</v>
      </c>
      <c r="DP160" s="500">
        <f t="shared" si="587"/>
        <v>8527.52</v>
      </c>
      <c r="DQ160" s="404">
        <f t="shared" si="588"/>
        <v>9645.510000000002</v>
      </c>
      <c r="DR160" s="500">
        <f t="shared" si="589"/>
        <v>0</v>
      </c>
      <c r="DS160" s="404">
        <f t="shared" si="590"/>
        <v>0</v>
      </c>
      <c r="DT160" s="500">
        <f t="shared" si="591"/>
        <v>0</v>
      </c>
      <c r="DU160" s="404">
        <f t="shared" si="592"/>
        <v>0</v>
      </c>
      <c r="DV160" s="565">
        <v>1040</v>
      </c>
      <c r="DW160" s="582">
        <v>1017</v>
      </c>
      <c r="DX160" s="500">
        <f t="shared" si="593"/>
        <v>0</v>
      </c>
      <c r="DY160" s="404">
        <f t="shared" si="594"/>
        <v>0</v>
      </c>
      <c r="DZ160" s="565">
        <v>352</v>
      </c>
      <c r="EA160" s="582">
        <v>339</v>
      </c>
      <c r="EB160" s="500">
        <f t="shared" si="595"/>
        <v>0</v>
      </c>
      <c r="EC160" s="404">
        <f t="shared" si="596"/>
        <v>0</v>
      </c>
      <c r="ED160" s="565">
        <v>2</v>
      </c>
      <c r="EE160" s="582"/>
      <c r="EF160" s="500">
        <f t="shared" si="597"/>
        <v>0</v>
      </c>
      <c r="EG160" s="404">
        <f t="shared" si="598"/>
        <v>0</v>
      </c>
      <c r="EH160" s="500">
        <f t="shared" si="599"/>
        <v>1394</v>
      </c>
      <c r="EI160" s="404">
        <f t="shared" si="600"/>
        <v>1356</v>
      </c>
      <c r="EJ160" s="500">
        <f t="shared" si="601"/>
        <v>0</v>
      </c>
      <c r="EK160" s="404">
        <f t="shared" si="602"/>
        <v>0</v>
      </c>
      <c r="EL160" s="564">
        <v>3.51</v>
      </c>
      <c r="EM160" s="583">
        <v>3.41</v>
      </c>
      <c r="EN160" s="500">
        <f t="shared" si="603"/>
        <v>3650.3999999999996</v>
      </c>
      <c r="EO160" s="404">
        <f t="shared" si="604"/>
        <v>3467.9700000000003</v>
      </c>
      <c r="EP160" s="564">
        <v>2.5299999999999998</v>
      </c>
      <c r="EQ160" s="583">
        <v>2.56</v>
      </c>
      <c r="ER160" s="500">
        <f t="shared" si="605"/>
        <v>890.56</v>
      </c>
      <c r="ES160" s="404">
        <f t="shared" si="606"/>
        <v>867.84</v>
      </c>
      <c r="ET160" s="564">
        <v>6</v>
      </c>
      <c r="EU160" s="583"/>
      <c r="EV160" s="500">
        <f t="shared" si="607"/>
        <v>12</v>
      </c>
      <c r="EW160" s="404">
        <f t="shared" si="608"/>
        <v>0</v>
      </c>
      <c r="EX160" s="236">
        <f t="shared" si="609"/>
        <v>3.2661119081779049</v>
      </c>
      <c r="EY160" s="237">
        <f t="shared" si="610"/>
        <v>3.1975000000000002</v>
      </c>
      <c r="EZ160" s="500">
        <f t="shared" si="611"/>
        <v>4552.9599999999991</v>
      </c>
      <c r="FA160" s="404">
        <f t="shared" si="612"/>
        <v>4335.8100000000004</v>
      </c>
      <c r="FB160" s="565"/>
      <c r="FC160" s="583"/>
      <c r="FD160" s="500">
        <f t="shared" si="613"/>
        <v>0</v>
      </c>
      <c r="FE160" s="404">
        <f t="shared" si="614"/>
        <v>0</v>
      </c>
      <c r="FF160" s="565"/>
      <c r="FG160" s="583"/>
      <c r="FH160" s="500">
        <f t="shared" si="615"/>
        <v>0</v>
      </c>
      <c r="FI160" s="404">
        <f t="shared" si="616"/>
        <v>0</v>
      </c>
      <c r="FJ160" s="565"/>
      <c r="FK160" s="583"/>
      <c r="FL160" s="500">
        <f t="shared" si="617"/>
        <v>0</v>
      </c>
      <c r="FM160" s="404">
        <f t="shared" si="618"/>
        <v>0</v>
      </c>
      <c r="FN160" s="500">
        <f t="shared" si="619"/>
        <v>0</v>
      </c>
      <c r="FO160" s="404">
        <f t="shared" si="620"/>
        <v>0</v>
      </c>
      <c r="FP160" s="500">
        <f t="shared" si="621"/>
        <v>0</v>
      </c>
      <c r="FQ160" s="404">
        <f t="shared" si="622"/>
        <v>0</v>
      </c>
      <c r="FR160" s="565">
        <v>225</v>
      </c>
      <c r="FS160" s="423">
        <v>289</v>
      </c>
      <c r="FT160" s="500">
        <f t="shared" si="623"/>
        <v>0</v>
      </c>
      <c r="FU160" s="404">
        <f t="shared" si="624"/>
        <v>0</v>
      </c>
      <c r="FV160" s="564">
        <v>3.95</v>
      </c>
      <c r="FW160" s="584">
        <v>3.82</v>
      </c>
      <c r="FX160" s="500">
        <f t="shared" si="625"/>
        <v>888.75</v>
      </c>
      <c r="FY160" s="404">
        <f t="shared" si="626"/>
        <v>1103.98</v>
      </c>
      <c r="FZ160" s="564"/>
      <c r="GA160" s="584"/>
      <c r="GB160" s="500">
        <f t="shared" si="627"/>
        <v>0</v>
      </c>
      <c r="GC160" s="404">
        <f t="shared" si="628"/>
        <v>0</v>
      </c>
      <c r="GD160" s="510">
        <f t="shared" si="629"/>
        <v>2628</v>
      </c>
      <c r="GE160" s="404">
        <f t="shared" si="630"/>
        <v>2837</v>
      </c>
      <c r="GF160" s="500">
        <f t="shared" si="631"/>
        <v>0</v>
      </c>
      <c r="GG160" s="404">
        <f t="shared" si="632"/>
        <v>0</v>
      </c>
      <c r="GH160" s="500">
        <f t="shared" si="633"/>
        <v>11431.48</v>
      </c>
      <c r="GI160" s="404">
        <f t="shared" si="634"/>
        <v>12287.970000000001</v>
      </c>
      <c r="GJ160" s="500" t="str">
        <f t="shared" si="635"/>
        <v/>
      </c>
      <c r="GK160" s="404" t="str">
        <f t="shared" si="636"/>
        <v/>
      </c>
      <c r="GL160" s="510">
        <f t="shared" si="637"/>
        <v>494</v>
      </c>
      <c r="GM160" s="404">
        <f t="shared" si="638"/>
        <v>498</v>
      </c>
      <c r="GN160" s="500">
        <f t="shared" si="639"/>
        <v>0</v>
      </c>
      <c r="GO160" s="404">
        <f t="shared" si="640"/>
        <v>0</v>
      </c>
      <c r="GP160" s="500">
        <f t="shared" si="641"/>
        <v>1637</v>
      </c>
      <c r="GQ160" s="404">
        <f t="shared" si="642"/>
        <v>1693.35</v>
      </c>
      <c r="GR160" s="500">
        <f t="shared" si="643"/>
        <v>0</v>
      </c>
      <c r="GS160" s="404">
        <f t="shared" si="644"/>
        <v>0</v>
      </c>
      <c r="GT160" s="510">
        <f t="shared" si="645"/>
        <v>3122</v>
      </c>
      <c r="GU160" s="404">
        <f t="shared" si="646"/>
        <v>3335</v>
      </c>
      <c r="GV160" s="500">
        <f t="shared" si="647"/>
        <v>0</v>
      </c>
      <c r="GW160" s="404">
        <f t="shared" si="648"/>
        <v>0</v>
      </c>
      <c r="GX160" s="500">
        <f t="shared" si="649"/>
        <v>13068.48</v>
      </c>
      <c r="GY160" s="404">
        <f t="shared" si="650"/>
        <v>13981.320000000002</v>
      </c>
      <c r="GZ160" s="500" t="str">
        <f t="shared" si="651"/>
        <v/>
      </c>
      <c r="HA160" s="404" t="str">
        <f t="shared" si="652"/>
        <v/>
      </c>
      <c r="HB160" s="510">
        <f t="shared" si="653"/>
        <v>2</v>
      </c>
      <c r="HC160" s="404">
        <f t="shared" si="654"/>
        <v>0</v>
      </c>
      <c r="HD160" s="500">
        <f t="shared" si="655"/>
        <v>0</v>
      </c>
      <c r="HE160" s="404">
        <f t="shared" si="656"/>
        <v>0</v>
      </c>
      <c r="HF160" s="500">
        <f t="shared" si="657"/>
        <v>12</v>
      </c>
      <c r="HG160" s="404" t="str">
        <f t="shared" si="658"/>
        <v/>
      </c>
      <c r="HH160" s="500" t="str">
        <f t="shared" si="659"/>
        <v/>
      </c>
      <c r="HI160" s="404" t="str">
        <f t="shared" si="660"/>
        <v/>
      </c>
      <c r="HJ160" s="510">
        <f t="shared" si="661"/>
        <v>13969.23</v>
      </c>
      <c r="HK160" s="404">
        <f t="shared" si="662"/>
        <v>15085.300000000003</v>
      </c>
      <c r="HL160" s="500" t="str">
        <f t="shared" si="663"/>
        <v/>
      </c>
      <c r="HM160" s="404" t="str">
        <f t="shared" si="664"/>
        <v/>
      </c>
    </row>
    <row r="161" spans="1:221">
      <c r="A161" s="621" t="s">
        <v>539</v>
      </c>
      <c r="B161" s="622" t="s">
        <v>835</v>
      </c>
      <c r="C161" s="626"/>
      <c r="D161" s="627">
        <v>175342</v>
      </c>
      <c r="E161" s="623">
        <v>4</v>
      </c>
      <c r="F161" s="422">
        <v>404</v>
      </c>
      <c r="G161" s="607">
        <v>348</v>
      </c>
      <c r="H161" s="422">
        <v>1</v>
      </c>
      <c r="I161" s="595">
        <v>1</v>
      </c>
      <c r="J161" s="500">
        <f t="shared" si="515"/>
        <v>403</v>
      </c>
      <c r="K161" s="404">
        <f t="shared" si="516"/>
        <v>347</v>
      </c>
      <c r="L161" s="422">
        <v>120</v>
      </c>
      <c r="M161" s="595">
        <v>120</v>
      </c>
      <c r="N161" s="500">
        <f t="shared" si="517"/>
        <v>403</v>
      </c>
      <c r="O161" s="404">
        <f t="shared" si="518"/>
        <v>347</v>
      </c>
      <c r="P161" s="500">
        <f t="shared" si="519"/>
        <v>0</v>
      </c>
      <c r="Q161" s="404">
        <f t="shared" si="520"/>
        <v>0</v>
      </c>
      <c r="R161" s="422">
        <v>33</v>
      </c>
      <c r="S161" s="595">
        <v>26</v>
      </c>
      <c r="T161" s="500">
        <f t="shared" si="521"/>
        <v>0</v>
      </c>
      <c r="U161" s="404">
        <f t="shared" si="522"/>
        <v>0</v>
      </c>
      <c r="V161" s="422">
        <v>3</v>
      </c>
      <c r="W161" s="595">
        <v>4</v>
      </c>
      <c r="X161" s="500">
        <f t="shared" si="523"/>
        <v>0</v>
      </c>
      <c r="Y161" s="404">
        <f t="shared" si="524"/>
        <v>0</v>
      </c>
      <c r="Z161" s="422"/>
      <c r="AA161" s="595"/>
      <c r="AB161" s="500">
        <f t="shared" si="525"/>
        <v>0</v>
      </c>
      <c r="AC161" s="404">
        <f t="shared" si="526"/>
        <v>0</v>
      </c>
      <c r="AD161" s="500">
        <f t="shared" si="527"/>
        <v>36</v>
      </c>
      <c r="AE161" s="404">
        <f t="shared" si="528"/>
        <v>30</v>
      </c>
      <c r="AF161" s="500">
        <f t="shared" si="529"/>
        <v>0</v>
      </c>
      <c r="AG161" s="404">
        <f t="shared" si="530"/>
        <v>0</v>
      </c>
      <c r="AH161" s="564">
        <v>5.73</v>
      </c>
      <c r="AI161" s="580">
        <v>5.35</v>
      </c>
      <c r="AJ161" s="500">
        <f t="shared" si="531"/>
        <v>189.09</v>
      </c>
      <c r="AK161" s="404">
        <f t="shared" si="532"/>
        <v>139.1</v>
      </c>
      <c r="AL161" s="564">
        <v>5</v>
      </c>
      <c r="AM161" s="580">
        <v>5.25</v>
      </c>
      <c r="AN161" s="500">
        <f t="shared" si="533"/>
        <v>15</v>
      </c>
      <c r="AO161" s="404">
        <f t="shared" si="534"/>
        <v>21</v>
      </c>
      <c r="AP161" s="564"/>
      <c r="AQ161" s="580"/>
      <c r="AR161" s="500">
        <f t="shared" si="535"/>
        <v>0</v>
      </c>
      <c r="AS161" s="404">
        <f t="shared" si="536"/>
        <v>0</v>
      </c>
      <c r="AT161" s="236">
        <f t="shared" si="537"/>
        <v>5.6691666666666665</v>
      </c>
      <c r="AU161" s="237">
        <f t="shared" si="538"/>
        <v>5.3366666666666669</v>
      </c>
      <c r="AV161" s="500">
        <f t="shared" si="539"/>
        <v>204.09</v>
      </c>
      <c r="AW161" s="404">
        <f t="shared" si="540"/>
        <v>160.1</v>
      </c>
      <c r="AX161" s="422"/>
      <c r="AY161" s="595"/>
      <c r="AZ161" s="500">
        <f t="shared" si="541"/>
        <v>0</v>
      </c>
      <c r="BA161" s="404">
        <f t="shared" si="542"/>
        <v>0</v>
      </c>
      <c r="BB161" s="422"/>
      <c r="BC161" s="595"/>
      <c r="BD161" s="500">
        <f t="shared" si="543"/>
        <v>0</v>
      </c>
      <c r="BE161" s="404">
        <f t="shared" si="544"/>
        <v>0</v>
      </c>
      <c r="BF161" s="422"/>
      <c r="BG161" s="595"/>
      <c r="BH161" s="500">
        <f t="shared" si="545"/>
        <v>0</v>
      </c>
      <c r="BI161" s="404">
        <f t="shared" si="546"/>
        <v>0</v>
      </c>
      <c r="BJ161" s="500">
        <f t="shared" si="547"/>
        <v>0</v>
      </c>
      <c r="BK161" s="404">
        <f t="shared" si="548"/>
        <v>0</v>
      </c>
      <c r="BL161" s="500">
        <f t="shared" si="549"/>
        <v>0</v>
      </c>
      <c r="BM161" s="404">
        <f t="shared" si="550"/>
        <v>0</v>
      </c>
      <c r="BN161" s="422">
        <v>141</v>
      </c>
      <c r="BO161" s="595">
        <v>153</v>
      </c>
      <c r="BP161" s="500">
        <f t="shared" si="551"/>
        <v>0</v>
      </c>
      <c r="BQ161" s="404">
        <f t="shared" si="552"/>
        <v>0</v>
      </c>
      <c r="BR161" s="422">
        <v>4</v>
      </c>
      <c r="BS161" s="595">
        <v>1</v>
      </c>
      <c r="BT161" s="500">
        <f t="shared" si="553"/>
        <v>0</v>
      </c>
      <c r="BU161" s="404">
        <f t="shared" si="554"/>
        <v>0</v>
      </c>
      <c r="BV161" s="422"/>
      <c r="BW161" s="595"/>
      <c r="BX161" s="500">
        <f t="shared" si="555"/>
        <v>0</v>
      </c>
      <c r="BY161" s="404">
        <f t="shared" si="556"/>
        <v>0</v>
      </c>
      <c r="BZ161" s="500">
        <f t="shared" si="557"/>
        <v>145</v>
      </c>
      <c r="CA161" s="404">
        <f t="shared" si="558"/>
        <v>154</v>
      </c>
      <c r="CB161" s="500">
        <f t="shared" si="559"/>
        <v>0</v>
      </c>
      <c r="CC161" s="404">
        <f t="shared" si="560"/>
        <v>0</v>
      </c>
      <c r="CD161" s="564">
        <v>5.37</v>
      </c>
      <c r="CE161" s="581">
        <v>5.27</v>
      </c>
      <c r="CF161" s="500">
        <f t="shared" si="561"/>
        <v>757.17</v>
      </c>
      <c r="CG161" s="404">
        <f t="shared" si="562"/>
        <v>806.31</v>
      </c>
      <c r="CH161" s="564">
        <v>10</v>
      </c>
      <c r="CI161" s="581">
        <v>10</v>
      </c>
      <c r="CJ161" s="500">
        <f t="shared" si="563"/>
        <v>40</v>
      </c>
      <c r="CK161" s="404">
        <f t="shared" si="564"/>
        <v>10</v>
      </c>
      <c r="CL161" s="564"/>
      <c r="CM161" s="581"/>
      <c r="CN161" s="500">
        <f t="shared" si="565"/>
        <v>0</v>
      </c>
      <c r="CO161" s="404">
        <f t="shared" si="566"/>
        <v>0</v>
      </c>
      <c r="CP161" s="500">
        <f t="shared" si="567"/>
        <v>5.4977241379310344</v>
      </c>
      <c r="CQ161" s="237">
        <f t="shared" si="568"/>
        <v>5.3007142857142853</v>
      </c>
      <c r="CR161" s="500">
        <f t="shared" si="569"/>
        <v>797.17</v>
      </c>
      <c r="CS161" s="404">
        <f t="shared" si="570"/>
        <v>816.31</v>
      </c>
      <c r="CT161" s="565"/>
      <c r="CU161" s="581"/>
      <c r="CV161" s="500">
        <f t="shared" si="571"/>
        <v>0</v>
      </c>
      <c r="CW161" s="404">
        <f t="shared" si="572"/>
        <v>0</v>
      </c>
      <c r="CX161" s="565"/>
      <c r="CY161" s="581"/>
      <c r="CZ161" s="500">
        <f t="shared" si="573"/>
        <v>0</v>
      </c>
      <c r="DA161" s="404">
        <f t="shared" si="574"/>
        <v>0</v>
      </c>
      <c r="DB161" s="565"/>
      <c r="DC161" s="581"/>
      <c r="DD161" s="500">
        <f t="shared" si="575"/>
        <v>0</v>
      </c>
      <c r="DE161" s="404">
        <f t="shared" si="576"/>
        <v>0</v>
      </c>
      <c r="DF161" s="500">
        <f t="shared" si="577"/>
        <v>0</v>
      </c>
      <c r="DG161" s="404">
        <f t="shared" si="578"/>
        <v>0</v>
      </c>
      <c r="DH161" s="500">
        <f t="shared" si="579"/>
        <v>0</v>
      </c>
      <c r="DI161" s="404">
        <f t="shared" si="580"/>
        <v>0</v>
      </c>
      <c r="DJ161" s="500">
        <f t="shared" si="581"/>
        <v>181</v>
      </c>
      <c r="DK161" s="404">
        <f t="shared" si="582"/>
        <v>184</v>
      </c>
      <c r="DL161" s="500">
        <f t="shared" si="583"/>
        <v>0</v>
      </c>
      <c r="DM161" s="404">
        <f t="shared" si="584"/>
        <v>0</v>
      </c>
      <c r="DN161" s="236">
        <f t="shared" si="585"/>
        <v>5.5318232044198892</v>
      </c>
      <c r="DO161" s="237">
        <f t="shared" si="586"/>
        <v>5.3065760869565217</v>
      </c>
      <c r="DP161" s="500">
        <f t="shared" si="587"/>
        <v>1001.26</v>
      </c>
      <c r="DQ161" s="404">
        <f t="shared" si="588"/>
        <v>976.41</v>
      </c>
      <c r="DR161" s="500">
        <f t="shared" si="589"/>
        <v>0</v>
      </c>
      <c r="DS161" s="404">
        <f t="shared" si="590"/>
        <v>0</v>
      </c>
      <c r="DT161" s="500">
        <f t="shared" si="591"/>
        <v>0</v>
      </c>
      <c r="DU161" s="404">
        <f t="shared" si="592"/>
        <v>0</v>
      </c>
      <c r="DV161" s="565">
        <v>112</v>
      </c>
      <c r="DW161" s="582">
        <v>87</v>
      </c>
      <c r="DX161" s="500">
        <f t="shared" si="593"/>
        <v>0</v>
      </c>
      <c r="DY161" s="404">
        <f t="shared" si="594"/>
        <v>0</v>
      </c>
      <c r="DZ161" s="565">
        <v>16</v>
      </c>
      <c r="EA161" s="582">
        <v>11</v>
      </c>
      <c r="EB161" s="500">
        <f t="shared" si="595"/>
        <v>0</v>
      </c>
      <c r="EC161" s="404">
        <f t="shared" si="596"/>
        <v>0</v>
      </c>
      <c r="ED161" s="565"/>
      <c r="EE161" s="582"/>
      <c r="EF161" s="500">
        <f t="shared" si="597"/>
        <v>0</v>
      </c>
      <c r="EG161" s="404">
        <f t="shared" si="598"/>
        <v>0</v>
      </c>
      <c r="EH161" s="500">
        <f t="shared" si="599"/>
        <v>128</v>
      </c>
      <c r="EI161" s="404">
        <f t="shared" si="600"/>
        <v>98</v>
      </c>
      <c r="EJ161" s="500">
        <f t="shared" si="601"/>
        <v>0</v>
      </c>
      <c r="EK161" s="404">
        <f t="shared" si="602"/>
        <v>0</v>
      </c>
      <c r="EL161" s="564">
        <v>4.08</v>
      </c>
      <c r="EM161" s="583">
        <v>4.0599999999999996</v>
      </c>
      <c r="EN161" s="500">
        <f t="shared" si="603"/>
        <v>456.96000000000004</v>
      </c>
      <c r="EO161" s="404">
        <f t="shared" si="604"/>
        <v>353.21999999999997</v>
      </c>
      <c r="EP161" s="564">
        <v>4.8099999999999996</v>
      </c>
      <c r="EQ161" s="583">
        <v>4.1399999999999997</v>
      </c>
      <c r="ER161" s="500">
        <f t="shared" si="605"/>
        <v>76.959999999999994</v>
      </c>
      <c r="ES161" s="404">
        <f t="shared" si="606"/>
        <v>45.54</v>
      </c>
      <c r="ET161" s="564"/>
      <c r="EU161" s="583"/>
      <c r="EV161" s="500">
        <f t="shared" si="607"/>
        <v>0</v>
      </c>
      <c r="EW161" s="404">
        <f t="shared" si="608"/>
        <v>0</v>
      </c>
      <c r="EX161" s="236">
        <f t="shared" si="609"/>
        <v>4.1712500000000006</v>
      </c>
      <c r="EY161" s="237">
        <f t="shared" si="610"/>
        <v>4.0689795918367349</v>
      </c>
      <c r="EZ161" s="500">
        <f t="shared" si="611"/>
        <v>533.92000000000007</v>
      </c>
      <c r="FA161" s="404">
        <f t="shared" si="612"/>
        <v>398.76</v>
      </c>
      <c r="FB161" s="565"/>
      <c r="FC161" s="583"/>
      <c r="FD161" s="500">
        <f t="shared" si="613"/>
        <v>0</v>
      </c>
      <c r="FE161" s="404">
        <f t="shared" si="614"/>
        <v>0</v>
      </c>
      <c r="FF161" s="565"/>
      <c r="FG161" s="583"/>
      <c r="FH161" s="500">
        <f t="shared" si="615"/>
        <v>0</v>
      </c>
      <c r="FI161" s="404">
        <f t="shared" si="616"/>
        <v>0</v>
      </c>
      <c r="FJ161" s="565"/>
      <c r="FK161" s="583"/>
      <c r="FL161" s="500">
        <f t="shared" si="617"/>
        <v>0</v>
      </c>
      <c r="FM161" s="404">
        <f t="shared" si="618"/>
        <v>0</v>
      </c>
      <c r="FN161" s="500">
        <f t="shared" si="619"/>
        <v>0</v>
      </c>
      <c r="FO161" s="404">
        <f t="shared" si="620"/>
        <v>0</v>
      </c>
      <c r="FP161" s="500">
        <f t="shared" si="621"/>
        <v>0</v>
      </c>
      <c r="FQ161" s="404">
        <f t="shared" si="622"/>
        <v>0</v>
      </c>
      <c r="FR161" s="565">
        <v>94</v>
      </c>
      <c r="FS161" s="423">
        <v>65</v>
      </c>
      <c r="FT161" s="500">
        <f t="shared" si="623"/>
        <v>0</v>
      </c>
      <c r="FU161" s="404">
        <f t="shared" si="624"/>
        <v>0</v>
      </c>
      <c r="FV161" s="564">
        <v>5.25</v>
      </c>
      <c r="FW161" s="584">
        <v>4.92</v>
      </c>
      <c r="FX161" s="500">
        <f t="shared" si="625"/>
        <v>493.5</v>
      </c>
      <c r="FY161" s="404">
        <f t="shared" si="626"/>
        <v>319.8</v>
      </c>
      <c r="FZ161" s="564"/>
      <c r="GA161" s="584"/>
      <c r="GB161" s="500">
        <f t="shared" si="627"/>
        <v>0</v>
      </c>
      <c r="GC161" s="404">
        <f t="shared" si="628"/>
        <v>0</v>
      </c>
      <c r="GD161" s="510">
        <f t="shared" si="629"/>
        <v>286</v>
      </c>
      <c r="GE161" s="404">
        <f t="shared" si="630"/>
        <v>266</v>
      </c>
      <c r="GF161" s="500">
        <f t="shared" si="631"/>
        <v>0</v>
      </c>
      <c r="GG161" s="404">
        <f t="shared" si="632"/>
        <v>0</v>
      </c>
      <c r="GH161" s="500">
        <f t="shared" si="633"/>
        <v>1403.22</v>
      </c>
      <c r="GI161" s="404">
        <f t="shared" si="634"/>
        <v>1298.6299999999999</v>
      </c>
      <c r="GJ161" s="500" t="str">
        <f t="shared" si="635"/>
        <v/>
      </c>
      <c r="GK161" s="404" t="str">
        <f t="shared" si="636"/>
        <v/>
      </c>
      <c r="GL161" s="510">
        <f t="shared" si="637"/>
        <v>23</v>
      </c>
      <c r="GM161" s="404">
        <f t="shared" si="638"/>
        <v>16</v>
      </c>
      <c r="GN161" s="500">
        <f t="shared" si="639"/>
        <v>0</v>
      </c>
      <c r="GO161" s="404">
        <f t="shared" si="640"/>
        <v>0</v>
      </c>
      <c r="GP161" s="500">
        <f t="shared" si="641"/>
        <v>131.95999999999998</v>
      </c>
      <c r="GQ161" s="404">
        <f t="shared" si="642"/>
        <v>76.539999999999992</v>
      </c>
      <c r="GR161" s="500">
        <f t="shared" si="643"/>
        <v>0</v>
      </c>
      <c r="GS161" s="404">
        <f t="shared" si="644"/>
        <v>0</v>
      </c>
      <c r="GT161" s="510">
        <f t="shared" si="645"/>
        <v>309</v>
      </c>
      <c r="GU161" s="404">
        <f t="shared" si="646"/>
        <v>282</v>
      </c>
      <c r="GV161" s="500">
        <f t="shared" si="647"/>
        <v>0</v>
      </c>
      <c r="GW161" s="404">
        <f t="shared" si="648"/>
        <v>0</v>
      </c>
      <c r="GX161" s="500">
        <f t="shared" si="649"/>
        <v>1535.18</v>
      </c>
      <c r="GY161" s="404">
        <f t="shared" si="650"/>
        <v>1375.1699999999998</v>
      </c>
      <c r="GZ161" s="500" t="str">
        <f t="shared" si="651"/>
        <v/>
      </c>
      <c r="HA161" s="404" t="str">
        <f t="shared" si="652"/>
        <v/>
      </c>
      <c r="HB161" s="510">
        <f t="shared" si="653"/>
        <v>0</v>
      </c>
      <c r="HC161" s="404">
        <f t="shared" si="654"/>
        <v>0</v>
      </c>
      <c r="HD161" s="500">
        <f t="shared" si="655"/>
        <v>0</v>
      </c>
      <c r="HE161" s="404">
        <f t="shared" si="656"/>
        <v>0</v>
      </c>
      <c r="HF161" s="500" t="str">
        <f t="shared" si="657"/>
        <v/>
      </c>
      <c r="HG161" s="404" t="str">
        <f t="shared" si="658"/>
        <v/>
      </c>
      <c r="HH161" s="500" t="str">
        <f t="shared" si="659"/>
        <v/>
      </c>
      <c r="HI161" s="404" t="str">
        <f t="shared" si="660"/>
        <v/>
      </c>
      <c r="HJ161" s="510">
        <f t="shared" si="661"/>
        <v>2028.68</v>
      </c>
      <c r="HK161" s="404">
        <f t="shared" si="662"/>
        <v>1694.97</v>
      </c>
      <c r="HL161" s="500" t="str">
        <f t="shared" si="663"/>
        <v/>
      </c>
      <c r="HM161" s="404" t="str">
        <f t="shared" si="664"/>
        <v/>
      </c>
    </row>
    <row r="162" spans="1:221">
      <c r="A162" s="621" t="s">
        <v>539</v>
      </c>
      <c r="B162" s="622" t="s">
        <v>836</v>
      </c>
      <c r="C162" s="626" t="s">
        <v>751</v>
      </c>
      <c r="D162" s="627">
        <v>175616</v>
      </c>
      <c r="E162" s="623">
        <v>4</v>
      </c>
      <c r="F162" s="422">
        <v>438</v>
      </c>
      <c r="G162" s="607">
        <v>452</v>
      </c>
      <c r="H162" s="422">
        <v>1</v>
      </c>
      <c r="I162" s="595">
        <v>2</v>
      </c>
      <c r="J162" s="500">
        <f t="shared" si="515"/>
        <v>437</v>
      </c>
      <c r="K162" s="404">
        <f t="shared" si="516"/>
        <v>450</v>
      </c>
      <c r="L162" s="422">
        <v>120</v>
      </c>
      <c r="M162" s="595">
        <v>120</v>
      </c>
      <c r="N162" s="500">
        <f t="shared" si="517"/>
        <v>437</v>
      </c>
      <c r="O162" s="404">
        <f t="shared" si="518"/>
        <v>450</v>
      </c>
      <c r="P162" s="500">
        <f t="shared" si="519"/>
        <v>0</v>
      </c>
      <c r="Q162" s="404">
        <f t="shared" si="520"/>
        <v>0</v>
      </c>
      <c r="R162" s="422">
        <v>56</v>
      </c>
      <c r="S162" s="595">
        <v>49</v>
      </c>
      <c r="T162" s="500">
        <f t="shared" si="521"/>
        <v>0</v>
      </c>
      <c r="U162" s="404">
        <f t="shared" si="522"/>
        <v>0</v>
      </c>
      <c r="V162" s="422">
        <v>2</v>
      </c>
      <c r="W162" s="595">
        <v>0</v>
      </c>
      <c r="X162" s="500">
        <f t="shared" si="523"/>
        <v>0</v>
      </c>
      <c r="Y162" s="404">
        <f t="shared" si="524"/>
        <v>0</v>
      </c>
      <c r="Z162" s="422"/>
      <c r="AA162" s="595"/>
      <c r="AB162" s="500">
        <f t="shared" si="525"/>
        <v>0</v>
      </c>
      <c r="AC162" s="404">
        <f t="shared" si="526"/>
        <v>0</v>
      </c>
      <c r="AD162" s="500">
        <f t="shared" si="527"/>
        <v>58</v>
      </c>
      <c r="AE162" s="404">
        <f t="shared" si="528"/>
        <v>49</v>
      </c>
      <c r="AF162" s="500">
        <f t="shared" si="529"/>
        <v>0</v>
      </c>
      <c r="AG162" s="404">
        <f t="shared" si="530"/>
        <v>0</v>
      </c>
      <c r="AH162" s="564">
        <v>4.93</v>
      </c>
      <c r="AI162" s="580">
        <v>5.16</v>
      </c>
      <c r="AJ162" s="500">
        <f t="shared" si="531"/>
        <v>276.08</v>
      </c>
      <c r="AK162" s="404">
        <f t="shared" si="532"/>
        <v>252.84</v>
      </c>
      <c r="AL162" s="564">
        <v>10</v>
      </c>
      <c r="AM162" s="580">
        <v>0</v>
      </c>
      <c r="AN162" s="500">
        <f t="shared" si="533"/>
        <v>20</v>
      </c>
      <c r="AO162" s="404">
        <f t="shared" si="534"/>
        <v>0</v>
      </c>
      <c r="AP162" s="564"/>
      <c r="AQ162" s="580"/>
      <c r="AR162" s="500">
        <f t="shared" si="535"/>
        <v>0</v>
      </c>
      <c r="AS162" s="404">
        <f t="shared" si="536"/>
        <v>0</v>
      </c>
      <c r="AT162" s="236">
        <f t="shared" si="537"/>
        <v>5.1048275862068966</v>
      </c>
      <c r="AU162" s="237">
        <f t="shared" si="538"/>
        <v>5.16</v>
      </c>
      <c r="AV162" s="500">
        <f t="shared" si="539"/>
        <v>296.08</v>
      </c>
      <c r="AW162" s="404">
        <f t="shared" si="540"/>
        <v>252.84</v>
      </c>
      <c r="AX162" s="422"/>
      <c r="AY162" s="595"/>
      <c r="AZ162" s="500">
        <f t="shared" si="541"/>
        <v>0</v>
      </c>
      <c r="BA162" s="404">
        <f t="shared" si="542"/>
        <v>0</v>
      </c>
      <c r="BB162" s="422"/>
      <c r="BC162" s="595"/>
      <c r="BD162" s="500">
        <f t="shared" si="543"/>
        <v>0</v>
      </c>
      <c r="BE162" s="404">
        <f t="shared" si="544"/>
        <v>0</v>
      </c>
      <c r="BF162" s="422"/>
      <c r="BG162" s="595"/>
      <c r="BH162" s="500">
        <f t="shared" si="545"/>
        <v>0</v>
      </c>
      <c r="BI162" s="404">
        <f t="shared" si="546"/>
        <v>0</v>
      </c>
      <c r="BJ162" s="500">
        <f t="shared" si="547"/>
        <v>0</v>
      </c>
      <c r="BK162" s="404">
        <f t="shared" si="548"/>
        <v>0</v>
      </c>
      <c r="BL162" s="500">
        <f t="shared" si="549"/>
        <v>0</v>
      </c>
      <c r="BM162" s="404">
        <f t="shared" si="550"/>
        <v>0</v>
      </c>
      <c r="BN162" s="422">
        <v>82</v>
      </c>
      <c r="BO162" s="595">
        <v>95</v>
      </c>
      <c r="BP162" s="500">
        <f t="shared" si="551"/>
        <v>0</v>
      </c>
      <c r="BQ162" s="404">
        <f t="shared" si="552"/>
        <v>0</v>
      </c>
      <c r="BR162" s="422">
        <v>4</v>
      </c>
      <c r="BS162" s="595">
        <v>3</v>
      </c>
      <c r="BT162" s="500">
        <f t="shared" si="553"/>
        <v>0</v>
      </c>
      <c r="BU162" s="404">
        <f t="shared" si="554"/>
        <v>0</v>
      </c>
      <c r="BV162" s="422"/>
      <c r="BW162" s="595"/>
      <c r="BX162" s="500">
        <f t="shared" si="555"/>
        <v>0</v>
      </c>
      <c r="BY162" s="404">
        <f t="shared" si="556"/>
        <v>0</v>
      </c>
      <c r="BZ162" s="500">
        <f t="shared" si="557"/>
        <v>86</v>
      </c>
      <c r="CA162" s="404">
        <f t="shared" si="558"/>
        <v>98</v>
      </c>
      <c r="CB162" s="500">
        <f t="shared" si="559"/>
        <v>0</v>
      </c>
      <c r="CC162" s="404">
        <f t="shared" si="560"/>
        <v>0</v>
      </c>
      <c r="CD162" s="564">
        <v>5.13</v>
      </c>
      <c r="CE162" s="581">
        <v>5.38</v>
      </c>
      <c r="CF162" s="500">
        <f t="shared" si="561"/>
        <v>420.65999999999997</v>
      </c>
      <c r="CG162" s="404">
        <f t="shared" si="562"/>
        <v>511.09999999999997</v>
      </c>
      <c r="CH162" s="564">
        <v>5.75</v>
      </c>
      <c r="CI162" s="581">
        <v>7</v>
      </c>
      <c r="CJ162" s="500">
        <f t="shared" si="563"/>
        <v>23</v>
      </c>
      <c r="CK162" s="404">
        <f t="shared" si="564"/>
        <v>21</v>
      </c>
      <c r="CL162" s="564"/>
      <c r="CM162" s="581"/>
      <c r="CN162" s="500">
        <f t="shared" si="565"/>
        <v>0</v>
      </c>
      <c r="CO162" s="404">
        <f t="shared" si="566"/>
        <v>0</v>
      </c>
      <c r="CP162" s="500">
        <f t="shared" si="567"/>
        <v>5.1588372093023249</v>
      </c>
      <c r="CQ162" s="237">
        <f t="shared" si="568"/>
        <v>5.4295918367346934</v>
      </c>
      <c r="CR162" s="500">
        <f t="shared" si="569"/>
        <v>443.65999999999997</v>
      </c>
      <c r="CS162" s="404">
        <f t="shared" si="570"/>
        <v>532.09999999999991</v>
      </c>
      <c r="CT162" s="565"/>
      <c r="CU162" s="581"/>
      <c r="CV162" s="500">
        <f t="shared" si="571"/>
        <v>0</v>
      </c>
      <c r="CW162" s="404">
        <f t="shared" si="572"/>
        <v>0</v>
      </c>
      <c r="CX162" s="565"/>
      <c r="CY162" s="581"/>
      <c r="CZ162" s="500">
        <f t="shared" si="573"/>
        <v>0</v>
      </c>
      <c r="DA162" s="404">
        <f t="shared" si="574"/>
        <v>0</v>
      </c>
      <c r="DB162" s="565"/>
      <c r="DC162" s="581"/>
      <c r="DD162" s="500">
        <f t="shared" si="575"/>
        <v>0</v>
      </c>
      <c r="DE162" s="404">
        <f t="shared" si="576"/>
        <v>0</v>
      </c>
      <c r="DF162" s="500">
        <f t="shared" si="577"/>
        <v>0</v>
      </c>
      <c r="DG162" s="404">
        <f t="shared" si="578"/>
        <v>0</v>
      </c>
      <c r="DH162" s="500">
        <f t="shared" si="579"/>
        <v>0</v>
      </c>
      <c r="DI162" s="404">
        <f t="shared" si="580"/>
        <v>0</v>
      </c>
      <c r="DJ162" s="500">
        <f t="shared" si="581"/>
        <v>144</v>
      </c>
      <c r="DK162" s="404">
        <f t="shared" si="582"/>
        <v>147</v>
      </c>
      <c r="DL162" s="500">
        <f t="shared" si="583"/>
        <v>0</v>
      </c>
      <c r="DM162" s="404">
        <f t="shared" si="584"/>
        <v>0</v>
      </c>
      <c r="DN162" s="236">
        <f t="shared" si="585"/>
        <v>5.137083333333333</v>
      </c>
      <c r="DO162" s="237">
        <f t="shared" si="586"/>
        <v>5.3397278911564623</v>
      </c>
      <c r="DP162" s="500">
        <f t="shared" si="587"/>
        <v>739.74</v>
      </c>
      <c r="DQ162" s="404">
        <f t="shared" si="588"/>
        <v>784.93999999999994</v>
      </c>
      <c r="DR162" s="500">
        <f t="shared" si="589"/>
        <v>0</v>
      </c>
      <c r="DS162" s="404">
        <f t="shared" si="590"/>
        <v>0</v>
      </c>
      <c r="DT162" s="500">
        <f t="shared" si="591"/>
        <v>0</v>
      </c>
      <c r="DU162" s="404">
        <f t="shared" si="592"/>
        <v>0</v>
      </c>
      <c r="DV162" s="565">
        <v>243</v>
      </c>
      <c r="DW162" s="582">
        <v>254</v>
      </c>
      <c r="DX162" s="500">
        <f t="shared" si="593"/>
        <v>0</v>
      </c>
      <c r="DY162" s="404">
        <f t="shared" si="594"/>
        <v>0</v>
      </c>
      <c r="DZ162" s="565">
        <v>30</v>
      </c>
      <c r="EA162" s="582">
        <v>29</v>
      </c>
      <c r="EB162" s="500">
        <f t="shared" si="595"/>
        <v>0</v>
      </c>
      <c r="EC162" s="404">
        <f t="shared" si="596"/>
        <v>0</v>
      </c>
      <c r="ED162" s="565"/>
      <c r="EE162" s="582"/>
      <c r="EF162" s="500">
        <f t="shared" si="597"/>
        <v>0</v>
      </c>
      <c r="EG162" s="404">
        <f t="shared" si="598"/>
        <v>0</v>
      </c>
      <c r="EH162" s="500">
        <f t="shared" si="599"/>
        <v>273</v>
      </c>
      <c r="EI162" s="404">
        <f t="shared" si="600"/>
        <v>283</v>
      </c>
      <c r="EJ162" s="500">
        <f t="shared" si="601"/>
        <v>0</v>
      </c>
      <c r="EK162" s="404">
        <f t="shared" si="602"/>
        <v>0</v>
      </c>
      <c r="EL162" s="564">
        <v>3.4</v>
      </c>
      <c r="EM162" s="583">
        <v>3.33</v>
      </c>
      <c r="EN162" s="500">
        <f t="shared" si="603"/>
        <v>826.19999999999993</v>
      </c>
      <c r="EO162" s="404">
        <f t="shared" si="604"/>
        <v>845.82</v>
      </c>
      <c r="EP162" s="564">
        <v>3.12</v>
      </c>
      <c r="EQ162" s="583">
        <v>4.9000000000000004</v>
      </c>
      <c r="ER162" s="500">
        <f t="shared" si="605"/>
        <v>93.600000000000009</v>
      </c>
      <c r="ES162" s="404">
        <f t="shared" si="606"/>
        <v>142.10000000000002</v>
      </c>
      <c r="ET162" s="564"/>
      <c r="EU162" s="583"/>
      <c r="EV162" s="500">
        <f t="shared" si="607"/>
        <v>0</v>
      </c>
      <c r="EW162" s="404">
        <f t="shared" si="608"/>
        <v>0</v>
      </c>
      <c r="EX162" s="236">
        <f t="shared" si="609"/>
        <v>3.3692307692307693</v>
      </c>
      <c r="EY162" s="237">
        <f t="shared" si="610"/>
        <v>3.4908833922261486</v>
      </c>
      <c r="EZ162" s="500">
        <f t="shared" si="611"/>
        <v>919.8</v>
      </c>
      <c r="FA162" s="404">
        <f t="shared" si="612"/>
        <v>987.92000000000007</v>
      </c>
      <c r="FB162" s="565"/>
      <c r="FC162" s="583"/>
      <c r="FD162" s="500">
        <f t="shared" si="613"/>
        <v>0</v>
      </c>
      <c r="FE162" s="404">
        <f t="shared" si="614"/>
        <v>0</v>
      </c>
      <c r="FF162" s="565"/>
      <c r="FG162" s="583"/>
      <c r="FH162" s="500">
        <f t="shared" si="615"/>
        <v>0</v>
      </c>
      <c r="FI162" s="404">
        <f t="shared" si="616"/>
        <v>0</v>
      </c>
      <c r="FJ162" s="565"/>
      <c r="FK162" s="583"/>
      <c r="FL162" s="500">
        <f t="shared" si="617"/>
        <v>0</v>
      </c>
      <c r="FM162" s="404">
        <f t="shared" si="618"/>
        <v>0</v>
      </c>
      <c r="FN162" s="500">
        <f t="shared" si="619"/>
        <v>0</v>
      </c>
      <c r="FO162" s="404">
        <f t="shared" si="620"/>
        <v>0</v>
      </c>
      <c r="FP162" s="500">
        <f t="shared" si="621"/>
        <v>0</v>
      </c>
      <c r="FQ162" s="404">
        <f t="shared" si="622"/>
        <v>0</v>
      </c>
      <c r="FR162" s="565">
        <v>20</v>
      </c>
      <c r="FS162" s="423">
        <v>20</v>
      </c>
      <c r="FT162" s="500">
        <f t="shared" si="623"/>
        <v>0</v>
      </c>
      <c r="FU162" s="404">
        <f t="shared" si="624"/>
        <v>0</v>
      </c>
      <c r="FV162" s="564">
        <v>3.95</v>
      </c>
      <c r="FW162" s="584">
        <v>4.16</v>
      </c>
      <c r="FX162" s="500">
        <f t="shared" si="625"/>
        <v>79</v>
      </c>
      <c r="FY162" s="404">
        <f t="shared" si="626"/>
        <v>83.2</v>
      </c>
      <c r="FZ162" s="564"/>
      <c r="GA162" s="584"/>
      <c r="GB162" s="500">
        <f t="shared" si="627"/>
        <v>0</v>
      </c>
      <c r="GC162" s="404">
        <f t="shared" si="628"/>
        <v>0</v>
      </c>
      <c r="GD162" s="510">
        <f t="shared" si="629"/>
        <v>381</v>
      </c>
      <c r="GE162" s="404">
        <f t="shared" si="630"/>
        <v>398</v>
      </c>
      <c r="GF162" s="500">
        <f t="shared" si="631"/>
        <v>0</v>
      </c>
      <c r="GG162" s="404">
        <f t="shared" si="632"/>
        <v>0</v>
      </c>
      <c r="GH162" s="500">
        <f t="shared" si="633"/>
        <v>1522.94</v>
      </c>
      <c r="GI162" s="404">
        <f t="shared" si="634"/>
        <v>1609.76</v>
      </c>
      <c r="GJ162" s="500" t="str">
        <f t="shared" si="635"/>
        <v/>
      </c>
      <c r="GK162" s="404" t="str">
        <f t="shared" si="636"/>
        <v/>
      </c>
      <c r="GL162" s="510">
        <f t="shared" si="637"/>
        <v>36</v>
      </c>
      <c r="GM162" s="404">
        <f t="shared" si="638"/>
        <v>32</v>
      </c>
      <c r="GN162" s="500">
        <f t="shared" si="639"/>
        <v>0</v>
      </c>
      <c r="GO162" s="404">
        <f t="shared" si="640"/>
        <v>0</v>
      </c>
      <c r="GP162" s="500">
        <f t="shared" si="641"/>
        <v>136.60000000000002</v>
      </c>
      <c r="GQ162" s="404">
        <f t="shared" si="642"/>
        <v>163.10000000000002</v>
      </c>
      <c r="GR162" s="500">
        <f t="shared" si="643"/>
        <v>0</v>
      </c>
      <c r="GS162" s="404">
        <f t="shared" si="644"/>
        <v>0</v>
      </c>
      <c r="GT162" s="510">
        <f t="shared" si="645"/>
        <v>417</v>
      </c>
      <c r="GU162" s="404">
        <f t="shared" si="646"/>
        <v>430</v>
      </c>
      <c r="GV162" s="500">
        <f t="shared" si="647"/>
        <v>0</v>
      </c>
      <c r="GW162" s="404">
        <f t="shared" si="648"/>
        <v>0</v>
      </c>
      <c r="GX162" s="500">
        <f t="shared" si="649"/>
        <v>1659.54</v>
      </c>
      <c r="GY162" s="404">
        <f t="shared" si="650"/>
        <v>1772.8600000000001</v>
      </c>
      <c r="GZ162" s="500" t="str">
        <f t="shared" si="651"/>
        <v/>
      </c>
      <c r="HA162" s="404" t="str">
        <f t="shared" si="652"/>
        <v/>
      </c>
      <c r="HB162" s="510">
        <f t="shared" si="653"/>
        <v>0</v>
      </c>
      <c r="HC162" s="404">
        <f t="shared" si="654"/>
        <v>0</v>
      </c>
      <c r="HD162" s="500">
        <f t="shared" si="655"/>
        <v>0</v>
      </c>
      <c r="HE162" s="404">
        <f t="shared" si="656"/>
        <v>0</v>
      </c>
      <c r="HF162" s="500" t="str">
        <f t="shared" si="657"/>
        <v/>
      </c>
      <c r="HG162" s="404" t="str">
        <f t="shared" si="658"/>
        <v/>
      </c>
      <c r="HH162" s="500" t="str">
        <f t="shared" si="659"/>
        <v/>
      </c>
      <c r="HI162" s="404" t="str">
        <f t="shared" si="660"/>
        <v/>
      </c>
      <c r="HJ162" s="510">
        <f t="shared" si="661"/>
        <v>1738.54</v>
      </c>
      <c r="HK162" s="404">
        <f t="shared" si="662"/>
        <v>1856.0600000000002</v>
      </c>
      <c r="HL162" s="500" t="str">
        <f t="shared" si="663"/>
        <v/>
      </c>
      <c r="HM162" s="404" t="str">
        <f t="shared" si="664"/>
        <v/>
      </c>
    </row>
    <row r="163" spans="1:221">
      <c r="A163" s="621" t="s">
        <v>539</v>
      </c>
      <c r="B163" s="622" t="s">
        <v>837</v>
      </c>
      <c r="C163" s="626"/>
      <c r="D163" s="627">
        <v>176044</v>
      </c>
      <c r="E163" s="623">
        <v>4</v>
      </c>
      <c r="F163" s="422">
        <v>386</v>
      </c>
      <c r="G163" s="607">
        <v>324</v>
      </c>
      <c r="H163" s="422">
        <v>11</v>
      </c>
      <c r="I163" s="595">
        <v>5</v>
      </c>
      <c r="J163" s="500">
        <f t="shared" si="515"/>
        <v>375</v>
      </c>
      <c r="K163" s="404">
        <f t="shared" si="516"/>
        <v>319</v>
      </c>
      <c r="L163" s="422">
        <v>120</v>
      </c>
      <c r="M163" s="595">
        <v>120</v>
      </c>
      <c r="N163" s="500">
        <f t="shared" si="517"/>
        <v>375</v>
      </c>
      <c r="O163" s="404">
        <f t="shared" si="518"/>
        <v>319</v>
      </c>
      <c r="P163" s="500">
        <f t="shared" si="519"/>
        <v>0</v>
      </c>
      <c r="Q163" s="404">
        <f t="shared" si="520"/>
        <v>0</v>
      </c>
      <c r="R163" s="422">
        <v>17</v>
      </c>
      <c r="S163" s="595">
        <v>23</v>
      </c>
      <c r="T163" s="500">
        <f t="shared" si="521"/>
        <v>0</v>
      </c>
      <c r="U163" s="404">
        <f t="shared" si="522"/>
        <v>0</v>
      </c>
      <c r="V163" s="422">
        <v>13</v>
      </c>
      <c r="W163" s="595">
        <v>11</v>
      </c>
      <c r="X163" s="500">
        <f t="shared" si="523"/>
        <v>0</v>
      </c>
      <c r="Y163" s="404">
        <f t="shared" si="524"/>
        <v>0</v>
      </c>
      <c r="Z163" s="422"/>
      <c r="AA163" s="595"/>
      <c r="AB163" s="500">
        <f t="shared" si="525"/>
        <v>0</v>
      </c>
      <c r="AC163" s="404">
        <f t="shared" si="526"/>
        <v>0</v>
      </c>
      <c r="AD163" s="500">
        <f t="shared" si="527"/>
        <v>30</v>
      </c>
      <c r="AE163" s="404">
        <f t="shared" si="528"/>
        <v>34</v>
      </c>
      <c r="AF163" s="500">
        <f t="shared" si="529"/>
        <v>0</v>
      </c>
      <c r="AG163" s="404">
        <f t="shared" si="530"/>
        <v>0</v>
      </c>
      <c r="AH163" s="564">
        <v>4.82</v>
      </c>
      <c r="AI163" s="580">
        <v>4.25</v>
      </c>
      <c r="AJ163" s="500">
        <f t="shared" si="531"/>
        <v>81.94</v>
      </c>
      <c r="AK163" s="404">
        <f t="shared" si="532"/>
        <v>97.75</v>
      </c>
      <c r="AL163" s="564">
        <v>4.87</v>
      </c>
      <c r="AM163" s="580">
        <v>5.36</v>
      </c>
      <c r="AN163" s="500">
        <f t="shared" si="533"/>
        <v>63.31</v>
      </c>
      <c r="AO163" s="404">
        <f t="shared" si="534"/>
        <v>58.96</v>
      </c>
      <c r="AP163" s="564"/>
      <c r="AQ163" s="580"/>
      <c r="AR163" s="500">
        <f t="shared" si="535"/>
        <v>0</v>
      </c>
      <c r="AS163" s="404">
        <f t="shared" si="536"/>
        <v>0</v>
      </c>
      <c r="AT163" s="236">
        <f t="shared" si="537"/>
        <v>4.8416666666666668</v>
      </c>
      <c r="AU163" s="237">
        <f t="shared" si="538"/>
        <v>4.6091176470588238</v>
      </c>
      <c r="AV163" s="500">
        <f t="shared" si="539"/>
        <v>145.25</v>
      </c>
      <c r="AW163" s="404">
        <f t="shared" si="540"/>
        <v>156.71</v>
      </c>
      <c r="AX163" s="422"/>
      <c r="AY163" s="595"/>
      <c r="AZ163" s="500">
        <f t="shared" si="541"/>
        <v>0</v>
      </c>
      <c r="BA163" s="404">
        <f t="shared" si="542"/>
        <v>0</v>
      </c>
      <c r="BB163" s="422"/>
      <c r="BC163" s="595"/>
      <c r="BD163" s="500">
        <f t="shared" si="543"/>
        <v>0</v>
      </c>
      <c r="BE163" s="404">
        <f t="shared" si="544"/>
        <v>0</v>
      </c>
      <c r="BF163" s="422"/>
      <c r="BG163" s="595"/>
      <c r="BH163" s="500">
        <f t="shared" si="545"/>
        <v>0</v>
      </c>
      <c r="BI163" s="404">
        <f t="shared" si="546"/>
        <v>0</v>
      </c>
      <c r="BJ163" s="500">
        <f t="shared" si="547"/>
        <v>0</v>
      </c>
      <c r="BK163" s="404">
        <f t="shared" si="548"/>
        <v>0</v>
      </c>
      <c r="BL163" s="500">
        <f t="shared" si="549"/>
        <v>0</v>
      </c>
      <c r="BM163" s="404">
        <f t="shared" si="550"/>
        <v>0</v>
      </c>
      <c r="BN163" s="422">
        <v>126</v>
      </c>
      <c r="BO163" s="595">
        <v>80</v>
      </c>
      <c r="BP163" s="500">
        <f t="shared" si="551"/>
        <v>0</v>
      </c>
      <c r="BQ163" s="404">
        <f t="shared" si="552"/>
        <v>0</v>
      </c>
      <c r="BR163" s="422">
        <v>2</v>
      </c>
      <c r="BS163" s="595">
        <v>1</v>
      </c>
      <c r="BT163" s="500">
        <f t="shared" si="553"/>
        <v>0</v>
      </c>
      <c r="BU163" s="404">
        <f t="shared" si="554"/>
        <v>0</v>
      </c>
      <c r="BV163" s="422"/>
      <c r="BW163" s="595"/>
      <c r="BX163" s="500">
        <f t="shared" si="555"/>
        <v>0</v>
      </c>
      <c r="BY163" s="404">
        <f t="shared" si="556"/>
        <v>0</v>
      </c>
      <c r="BZ163" s="500">
        <f t="shared" si="557"/>
        <v>128</v>
      </c>
      <c r="CA163" s="404">
        <f t="shared" si="558"/>
        <v>81</v>
      </c>
      <c r="CB163" s="500">
        <f t="shared" si="559"/>
        <v>0</v>
      </c>
      <c r="CC163" s="404">
        <f t="shared" si="560"/>
        <v>0</v>
      </c>
      <c r="CD163" s="564">
        <v>5.32</v>
      </c>
      <c r="CE163" s="581">
        <v>5.27</v>
      </c>
      <c r="CF163" s="500">
        <f t="shared" si="561"/>
        <v>670.32</v>
      </c>
      <c r="CG163" s="404">
        <f t="shared" si="562"/>
        <v>421.59999999999997</v>
      </c>
      <c r="CH163" s="564">
        <v>8</v>
      </c>
      <c r="CI163" s="581">
        <v>10</v>
      </c>
      <c r="CJ163" s="500">
        <f t="shared" si="563"/>
        <v>16</v>
      </c>
      <c r="CK163" s="404">
        <f t="shared" si="564"/>
        <v>10</v>
      </c>
      <c r="CL163" s="564"/>
      <c r="CM163" s="581"/>
      <c r="CN163" s="500">
        <f t="shared" si="565"/>
        <v>0</v>
      </c>
      <c r="CO163" s="404">
        <f t="shared" si="566"/>
        <v>0</v>
      </c>
      <c r="CP163" s="500">
        <f t="shared" si="567"/>
        <v>5.3618750000000004</v>
      </c>
      <c r="CQ163" s="237">
        <f t="shared" si="568"/>
        <v>5.3283950617283944</v>
      </c>
      <c r="CR163" s="500">
        <f t="shared" si="569"/>
        <v>686.32</v>
      </c>
      <c r="CS163" s="404">
        <f t="shared" si="570"/>
        <v>431.59999999999997</v>
      </c>
      <c r="CT163" s="565"/>
      <c r="CU163" s="581"/>
      <c r="CV163" s="500">
        <f t="shared" si="571"/>
        <v>0</v>
      </c>
      <c r="CW163" s="404">
        <f t="shared" si="572"/>
        <v>0</v>
      </c>
      <c r="CX163" s="565"/>
      <c r="CY163" s="581"/>
      <c r="CZ163" s="500">
        <f t="shared" si="573"/>
        <v>0</v>
      </c>
      <c r="DA163" s="404">
        <f t="shared" si="574"/>
        <v>0</v>
      </c>
      <c r="DB163" s="565"/>
      <c r="DC163" s="581"/>
      <c r="DD163" s="500">
        <f t="shared" si="575"/>
        <v>0</v>
      </c>
      <c r="DE163" s="404">
        <f t="shared" si="576"/>
        <v>0</v>
      </c>
      <c r="DF163" s="500">
        <f t="shared" si="577"/>
        <v>0</v>
      </c>
      <c r="DG163" s="404">
        <f t="shared" si="578"/>
        <v>0</v>
      </c>
      <c r="DH163" s="500">
        <f t="shared" si="579"/>
        <v>0</v>
      </c>
      <c r="DI163" s="404">
        <f t="shared" si="580"/>
        <v>0</v>
      </c>
      <c r="DJ163" s="500">
        <f t="shared" si="581"/>
        <v>158</v>
      </c>
      <c r="DK163" s="404">
        <f t="shared" si="582"/>
        <v>115</v>
      </c>
      <c r="DL163" s="500">
        <f t="shared" si="583"/>
        <v>0</v>
      </c>
      <c r="DM163" s="404">
        <f t="shared" si="584"/>
        <v>0</v>
      </c>
      <c r="DN163" s="236">
        <f t="shared" si="585"/>
        <v>5.2631012658227849</v>
      </c>
      <c r="DO163" s="237">
        <f t="shared" si="586"/>
        <v>5.1157391304347826</v>
      </c>
      <c r="DP163" s="500">
        <f t="shared" si="587"/>
        <v>831.57</v>
      </c>
      <c r="DQ163" s="404">
        <f t="shared" si="588"/>
        <v>588.30999999999995</v>
      </c>
      <c r="DR163" s="500">
        <f t="shared" si="589"/>
        <v>0</v>
      </c>
      <c r="DS163" s="404">
        <f t="shared" si="590"/>
        <v>0</v>
      </c>
      <c r="DT163" s="500">
        <f t="shared" si="591"/>
        <v>0</v>
      </c>
      <c r="DU163" s="404">
        <f t="shared" si="592"/>
        <v>0</v>
      </c>
      <c r="DV163" s="565">
        <v>142</v>
      </c>
      <c r="DW163" s="582">
        <v>151</v>
      </c>
      <c r="DX163" s="500">
        <f t="shared" si="593"/>
        <v>0</v>
      </c>
      <c r="DY163" s="404">
        <f t="shared" si="594"/>
        <v>0</v>
      </c>
      <c r="DZ163" s="565">
        <v>33</v>
      </c>
      <c r="EA163" s="582">
        <v>14</v>
      </c>
      <c r="EB163" s="500">
        <f t="shared" si="595"/>
        <v>0</v>
      </c>
      <c r="EC163" s="404">
        <f t="shared" si="596"/>
        <v>0</v>
      </c>
      <c r="ED163" s="565"/>
      <c r="EE163" s="582"/>
      <c r="EF163" s="500">
        <f t="shared" si="597"/>
        <v>0</v>
      </c>
      <c r="EG163" s="404">
        <f t="shared" si="598"/>
        <v>0</v>
      </c>
      <c r="EH163" s="500">
        <f t="shared" si="599"/>
        <v>175</v>
      </c>
      <c r="EI163" s="404">
        <f t="shared" si="600"/>
        <v>165</v>
      </c>
      <c r="EJ163" s="500">
        <f t="shared" si="601"/>
        <v>0</v>
      </c>
      <c r="EK163" s="404">
        <f t="shared" si="602"/>
        <v>0</v>
      </c>
      <c r="EL163" s="564">
        <v>3.21</v>
      </c>
      <c r="EM163" s="583">
        <v>3.4</v>
      </c>
      <c r="EN163" s="500">
        <f t="shared" si="603"/>
        <v>455.82</v>
      </c>
      <c r="EO163" s="404">
        <f t="shared" si="604"/>
        <v>513.4</v>
      </c>
      <c r="EP163" s="564">
        <v>3.18</v>
      </c>
      <c r="EQ163" s="583">
        <v>3.96</v>
      </c>
      <c r="ER163" s="500">
        <f t="shared" si="605"/>
        <v>104.94000000000001</v>
      </c>
      <c r="ES163" s="404">
        <f t="shared" si="606"/>
        <v>55.44</v>
      </c>
      <c r="ET163" s="564"/>
      <c r="EU163" s="583"/>
      <c r="EV163" s="500">
        <f t="shared" si="607"/>
        <v>0</v>
      </c>
      <c r="EW163" s="404">
        <f t="shared" si="608"/>
        <v>0</v>
      </c>
      <c r="EX163" s="236">
        <f t="shared" si="609"/>
        <v>3.2043428571428572</v>
      </c>
      <c r="EY163" s="237">
        <f t="shared" si="610"/>
        <v>3.4475151515151512</v>
      </c>
      <c r="EZ163" s="500">
        <f t="shared" si="611"/>
        <v>560.76</v>
      </c>
      <c r="FA163" s="404">
        <f t="shared" si="612"/>
        <v>568.83999999999992</v>
      </c>
      <c r="FB163" s="565"/>
      <c r="FC163" s="583"/>
      <c r="FD163" s="500">
        <f t="shared" si="613"/>
        <v>0</v>
      </c>
      <c r="FE163" s="404">
        <f t="shared" si="614"/>
        <v>0</v>
      </c>
      <c r="FF163" s="565"/>
      <c r="FG163" s="583"/>
      <c r="FH163" s="500">
        <f t="shared" si="615"/>
        <v>0</v>
      </c>
      <c r="FI163" s="404">
        <f t="shared" si="616"/>
        <v>0</v>
      </c>
      <c r="FJ163" s="565"/>
      <c r="FK163" s="583"/>
      <c r="FL163" s="500">
        <f t="shared" si="617"/>
        <v>0</v>
      </c>
      <c r="FM163" s="404">
        <f t="shared" si="618"/>
        <v>0</v>
      </c>
      <c r="FN163" s="500">
        <f t="shared" si="619"/>
        <v>0</v>
      </c>
      <c r="FO163" s="404">
        <f t="shared" si="620"/>
        <v>0</v>
      </c>
      <c r="FP163" s="500">
        <f t="shared" si="621"/>
        <v>0</v>
      </c>
      <c r="FQ163" s="404">
        <f t="shared" si="622"/>
        <v>0</v>
      </c>
      <c r="FR163" s="565">
        <v>42</v>
      </c>
      <c r="FS163" s="423">
        <v>39</v>
      </c>
      <c r="FT163" s="500">
        <f t="shared" si="623"/>
        <v>0</v>
      </c>
      <c r="FU163" s="404">
        <f t="shared" si="624"/>
        <v>0</v>
      </c>
      <c r="FV163" s="564">
        <v>4.54</v>
      </c>
      <c r="FW163" s="584">
        <v>6.21</v>
      </c>
      <c r="FX163" s="500">
        <f t="shared" si="625"/>
        <v>190.68</v>
      </c>
      <c r="FY163" s="404">
        <f t="shared" si="626"/>
        <v>242.19</v>
      </c>
      <c r="FZ163" s="564"/>
      <c r="GA163" s="584"/>
      <c r="GB163" s="500">
        <f t="shared" si="627"/>
        <v>0</v>
      </c>
      <c r="GC163" s="404">
        <f t="shared" si="628"/>
        <v>0</v>
      </c>
      <c r="GD163" s="510">
        <f t="shared" si="629"/>
        <v>285</v>
      </c>
      <c r="GE163" s="404">
        <f t="shared" si="630"/>
        <v>254</v>
      </c>
      <c r="GF163" s="500">
        <f t="shared" si="631"/>
        <v>0</v>
      </c>
      <c r="GG163" s="404">
        <f t="shared" si="632"/>
        <v>0</v>
      </c>
      <c r="GH163" s="500">
        <f t="shared" si="633"/>
        <v>1208.08</v>
      </c>
      <c r="GI163" s="404">
        <f t="shared" si="634"/>
        <v>1032.75</v>
      </c>
      <c r="GJ163" s="500" t="str">
        <f t="shared" si="635"/>
        <v/>
      </c>
      <c r="GK163" s="404" t="str">
        <f t="shared" si="636"/>
        <v/>
      </c>
      <c r="GL163" s="510">
        <f t="shared" si="637"/>
        <v>48</v>
      </c>
      <c r="GM163" s="404">
        <f t="shared" si="638"/>
        <v>26</v>
      </c>
      <c r="GN163" s="500">
        <f t="shared" si="639"/>
        <v>0</v>
      </c>
      <c r="GO163" s="404">
        <f t="shared" si="640"/>
        <v>0</v>
      </c>
      <c r="GP163" s="500">
        <f t="shared" si="641"/>
        <v>184.25</v>
      </c>
      <c r="GQ163" s="404">
        <f t="shared" si="642"/>
        <v>124.4</v>
      </c>
      <c r="GR163" s="500">
        <f t="shared" si="643"/>
        <v>0</v>
      </c>
      <c r="GS163" s="404">
        <f t="shared" si="644"/>
        <v>0</v>
      </c>
      <c r="GT163" s="510">
        <f t="shared" si="645"/>
        <v>333</v>
      </c>
      <c r="GU163" s="404">
        <f t="shared" si="646"/>
        <v>280</v>
      </c>
      <c r="GV163" s="500">
        <f t="shared" si="647"/>
        <v>0</v>
      </c>
      <c r="GW163" s="404">
        <f t="shared" si="648"/>
        <v>0</v>
      </c>
      <c r="GX163" s="500">
        <f t="shared" si="649"/>
        <v>1392.33</v>
      </c>
      <c r="GY163" s="404">
        <f t="shared" si="650"/>
        <v>1157.1500000000001</v>
      </c>
      <c r="GZ163" s="500" t="str">
        <f t="shared" si="651"/>
        <v/>
      </c>
      <c r="HA163" s="404" t="str">
        <f t="shared" si="652"/>
        <v/>
      </c>
      <c r="HB163" s="510">
        <f t="shared" si="653"/>
        <v>0</v>
      </c>
      <c r="HC163" s="404">
        <f t="shared" si="654"/>
        <v>0</v>
      </c>
      <c r="HD163" s="500">
        <f t="shared" si="655"/>
        <v>0</v>
      </c>
      <c r="HE163" s="404">
        <f t="shared" si="656"/>
        <v>0</v>
      </c>
      <c r="HF163" s="500" t="str">
        <f t="shared" si="657"/>
        <v/>
      </c>
      <c r="HG163" s="404" t="str">
        <f t="shared" si="658"/>
        <v/>
      </c>
      <c r="HH163" s="500" t="str">
        <f t="shared" si="659"/>
        <v/>
      </c>
      <c r="HI163" s="404" t="str">
        <f t="shared" si="660"/>
        <v/>
      </c>
      <c r="HJ163" s="510">
        <f t="shared" si="661"/>
        <v>1583.01</v>
      </c>
      <c r="HK163" s="404">
        <f t="shared" si="662"/>
        <v>1399.34</v>
      </c>
      <c r="HL163" s="500" t="str">
        <f t="shared" si="663"/>
        <v/>
      </c>
      <c r="HM163" s="404" t="str">
        <f t="shared" si="664"/>
        <v/>
      </c>
    </row>
    <row r="164" spans="1:221">
      <c r="A164" s="621" t="s">
        <v>539</v>
      </c>
      <c r="B164" s="622" t="s">
        <v>838</v>
      </c>
      <c r="C164" s="626"/>
      <c r="D164" s="627">
        <v>176035</v>
      </c>
      <c r="E164" s="623">
        <v>5</v>
      </c>
      <c r="F164" s="422">
        <v>616</v>
      </c>
      <c r="G164" s="607">
        <v>731</v>
      </c>
      <c r="H164" s="422"/>
      <c r="I164" s="595"/>
      <c r="J164" s="500">
        <f t="shared" si="515"/>
        <v>616</v>
      </c>
      <c r="K164" s="404">
        <f t="shared" si="516"/>
        <v>731</v>
      </c>
      <c r="L164" s="422">
        <v>120</v>
      </c>
      <c r="M164" s="595">
        <v>120</v>
      </c>
      <c r="N164" s="500">
        <f t="shared" si="517"/>
        <v>616</v>
      </c>
      <c r="O164" s="404">
        <f t="shared" si="518"/>
        <v>731</v>
      </c>
      <c r="P164" s="500">
        <f t="shared" si="519"/>
        <v>0</v>
      </c>
      <c r="Q164" s="404">
        <f t="shared" si="520"/>
        <v>0</v>
      </c>
      <c r="R164" s="422">
        <v>45</v>
      </c>
      <c r="S164" s="595">
        <v>52</v>
      </c>
      <c r="T164" s="500">
        <f t="shared" si="521"/>
        <v>0</v>
      </c>
      <c r="U164" s="404">
        <f t="shared" si="522"/>
        <v>0</v>
      </c>
      <c r="V164" s="422">
        <v>5</v>
      </c>
      <c r="W164" s="595">
        <v>4</v>
      </c>
      <c r="X164" s="500">
        <f t="shared" si="523"/>
        <v>0</v>
      </c>
      <c r="Y164" s="404">
        <f t="shared" si="524"/>
        <v>0</v>
      </c>
      <c r="Z164" s="422"/>
      <c r="AA164" s="595"/>
      <c r="AB164" s="500">
        <f t="shared" si="525"/>
        <v>0</v>
      </c>
      <c r="AC164" s="404">
        <f t="shared" si="526"/>
        <v>0</v>
      </c>
      <c r="AD164" s="500">
        <f t="shared" si="527"/>
        <v>50</v>
      </c>
      <c r="AE164" s="404">
        <f t="shared" si="528"/>
        <v>56</v>
      </c>
      <c r="AF164" s="500">
        <f t="shared" si="529"/>
        <v>0</v>
      </c>
      <c r="AG164" s="404">
        <f t="shared" si="530"/>
        <v>0</v>
      </c>
      <c r="AH164" s="564">
        <v>5.29</v>
      </c>
      <c r="AI164" s="580">
        <v>4.67</v>
      </c>
      <c r="AJ164" s="500">
        <f t="shared" si="531"/>
        <v>238.05</v>
      </c>
      <c r="AK164" s="404">
        <f t="shared" si="532"/>
        <v>242.84</v>
      </c>
      <c r="AL164" s="564">
        <v>7.4</v>
      </c>
      <c r="AM164" s="580">
        <v>5.25</v>
      </c>
      <c r="AN164" s="500">
        <f t="shared" si="533"/>
        <v>37</v>
      </c>
      <c r="AO164" s="404">
        <f t="shared" si="534"/>
        <v>21</v>
      </c>
      <c r="AP164" s="564"/>
      <c r="AQ164" s="580"/>
      <c r="AR164" s="500">
        <f t="shared" si="535"/>
        <v>0</v>
      </c>
      <c r="AS164" s="404">
        <f t="shared" si="536"/>
        <v>0</v>
      </c>
      <c r="AT164" s="236">
        <f t="shared" si="537"/>
        <v>5.5010000000000003</v>
      </c>
      <c r="AU164" s="237">
        <f t="shared" si="538"/>
        <v>4.7114285714285717</v>
      </c>
      <c r="AV164" s="500">
        <f t="shared" si="539"/>
        <v>275.05</v>
      </c>
      <c r="AW164" s="404">
        <f t="shared" si="540"/>
        <v>263.84000000000003</v>
      </c>
      <c r="AX164" s="422"/>
      <c r="AY164" s="595"/>
      <c r="AZ164" s="500">
        <f t="shared" si="541"/>
        <v>0</v>
      </c>
      <c r="BA164" s="404">
        <f t="shared" si="542"/>
        <v>0</v>
      </c>
      <c r="BB164" s="422"/>
      <c r="BC164" s="595"/>
      <c r="BD164" s="500">
        <f t="shared" si="543"/>
        <v>0</v>
      </c>
      <c r="BE164" s="404">
        <f t="shared" si="544"/>
        <v>0</v>
      </c>
      <c r="BF164" s="422"/>
      <c r="BG164" s="595"/>
      <c r="BH164" s="500">
        <f t="shared" si="545"/>
        <v>0</v>
      </c>
      <c r="BI164" s="404">
        <f t="shared" si="546"/>
        <v>0</v>
      </c>
      <c r="BJ164" s="500">
        <f t="shared" si="547"/>
        <v>0</v>
      </c>
      <c r="BK164" s="404">
        <f t="shared" si="548"/>
        <v>0</v>
      </c>
      <c r="BL164" s="500">
        <f t="shared" si="549"/>
        <v>0</v>
      </c>
      <c r="BM164" s="404">
        <f t="shared" si="550"/>
        <v>0</v>
      </c>
      <c r="BN164" s="422">
        <v>85</v>
      </c>
      <c r="BO164" s="595">
        <v>53</v>
      </c>
      <c r="BP164" s="500">
        <f t="shared" si="551"/>
        <v>0</v>
      </c>
      <c r="BQ164" s="404">
        <f t="shared" si="552"/>
        <v>0</v>
      </c>
      <c r="BR164" s="422">
        <v>2</v>
      </c>
      <c r="BS164" s="595">
        <v>3</v>
      </c>
      <c r="BT164" s="500">
        <f t="shared" si="553"/>
        <v>0</v>
      </c>
      <c r="BU164" s="404">
        <f t="shared" si="554"/>
        <v>0</v>
      </c>
      <c r="BV164" s="422"/>
      <c r="BW164" s="595"/>
      <c r="BX164" s="500">
        <f t="shared" si="555"/>
        <v>0</v>
      </c>
      <c r="BY164" s="404">
        <f t="shared" si="556"/>
        <v>0</v>
      </c>
      <c r="BZ164" s="500">
        <f t="shared" si="557"/>
        <v>87</v>
      </c>
      <c r="CA164" s="404">
        <f t="shared" si="558"/>
        <v>56</v>
      </c>
      <c r="CB164" s="500">
        <f t="shared" si="559"/>
        <v>0</v>
      </c>
      <c r="CC164" s="404">
        <f t="shared" si="560"/>
        <v>0</v>
      </c>
      <c r="CD164" s="564">
        <v>5.73</v>
      </c>
      <c r="CE164" s="581">
        <v>6.35</v>
      </c>
      <c r="CF164" s="500">
        <f t="shared" si="561"/>
        <v>487.05</v>
      </c>
      <c r="CG164" s="404">
        <f t="shared" si="562"/>
        <v>336.54999999999995</v>
      </c>
      <c r="CH164" s="564">
        <v>10</v>
      </c>
      <c r="CI164" s="581">
        <v>8.67</v>
      </c>
      <c r="CJ164" s="500">
        <f t="shared" si="563"/>
        <v>20</v>
      </c>
      <c r="CK164" s="404">
        <f t="shared" si="564"/>
        <v>26.009999999999998</v>
      </c>
      <c r="CL164" s="564"/>
      <c r="CM164" s="581"/>
      <c r="CN164" s="500">
        <f t="shared" si="565"/>
        <v>0</v>
      </c>
      <c r="CO164" s="404">
        <f t="shared" si="566"/>
        <v>0</v>
      </c>
      <c r="CP164" s="500">
        <f t="shared" si="567"/>
        <v>5.8281609195402302</v>
      </c>
      <c r="CQ164" s="237">
        <f t="shared" si="568"/>
        <v>6.4742857142857133</v>
      </c>
      <c r="CR164" s="500">
        <f t="shared" si="569"/>
        <v>507.05</v>
      </c>
      <c r="CS164" s="404">
        <f t="shared" si="570"/>
        <v>362.55999999999995</v>
      </c>
      <c r="CT164" s="565"/>
      <c r="CU164" s="581"/>
      <c r="CV164" s="500">
        <f t="shared" si="571"/>
        <v>0</v>
      </c>
      <c r="CW164" s="404">
        <f t="shared" si="572"/>
        <v>0</v>
      </c>
      <c r="CX164" s="565"/>
      <c r="CY164" s="581"/>
      <c r="CZ164" s="500">
        <f t="shared" si="573"/>
        <v>0</v>
      </c>
      <c r="DA164" s="404">
        <f t="shared" si="574"/>
        <v>0</v>
      </c>
      <c r="DB164" s="565"/>
      <c r="DC164" s="581"/>
      <c r="DD164" s="500">
        <f t="shared" si="575"/>
        <v>0</v>
      </c>
      <c r="DE164" s="404">
        <f t="shared" si="576"/>
        <v>0</v>
      </c>
      <c r="DF164" s="500">
        <f t="shared" si="577"/>
        <v>0</v>
      </c>
      <c r="DG164" s="404">
        <f t="shared" si="578"/>
        <v>0</v>
      </c>
      <c r="DH164" s="500">
        <f t="shared" si="579"/>
        <v>0</v>
      </c>
      <c r="DI164" s="404">
        <f t="shared" si="580"/>
        <v>0</v>
      </c>
      <c r="DJ164" s="500">
        <f t="shared" si="581"/>
        <v>137</v>
      </c>
      <c r="DK164" s="404">
        <f t="shared" si="582"/>
        <v>112</v>
      </c>
      <c r="DL164" s="500">
        <f t="shared" si="583"/>
        <v>0</v>
      </c>
      <c r="DM164" s="404">
        <f t="shared" si="584"/>
        <v>0</v>
      </c>
      <c r="DN164" s="236">
        <f t="shared" si="585"/>
        <v>5.7087591240875915</v>
      </c>
      <c r="DO164" s="237">
        <f t="shared" si="586"/>
        <v>5.5928571428571425</v>
      </c>
      <c r="DP164" s="500">
        <f t="shared" si="587"/>
        <v>782.1</v>
      </c>
      <c r="DQ164" s="404">
        <f t="shared" si="588"/>
        <v>626.4</v>
      </c>
      <c r="DR164" s="500">
        <f t="shared" si="589"/>
        <v>0</v>
      </c>
      <c r="DS164" s="404">
        <f t="shared" si="590"/>
        <v>0</v>
      </c>
      <c r="DT164" s="500">
        <f t="shared" si="591"/>
        <v>0</v>
      </c>
      <c r="DU164" s="404">
        <f t="shared" si="592"/>
        <v>0</v>
      </c>
      <c r="DV164" s="565">
        <v>374</v>
      </c>
      <c r="DW164" s="582">
        <v>494</v>
      </c>
      <c r="DX164" s="500">
        <f t="shared" si="593"/>
        <v>0</v>
      </c>
      <c r="DY164" s="404">
        <f t="shared" si="594"/>
        <v>0</v>
      </c>
      <c r="DZ164" s="565">
        <v>81</v>
      </c>
      <c r="EA164" s="582">
        <v>101</v>
      </c>
      <c r="EB164" s="500">
        <f t="shared" si="595"/>
        <v>0</v>
      </c>
      <c r="EC164" s="404">
        <f t="shared" si="596"/>
        <v>0</v>
      </c>
      <c r="ED164" s="565"/>
      <c r="EE164" s="582"/>
      <c r="EF164" s="500">
        <f t="shared" si="597"/>
        <v>0</v>
      </c>
      <c r="EG164" s="404">
        <f t="shared" si="598"/>
        <v>0</v>
      </c>
      <c r="EH164" s="500">
        <f t="shared" si="599"/>
        <v>455</v>
      </c>
      <c r="EI164" s="404">
        <f t="shared" si="600"/>
        <v>595</v>
      </c>
      <c r="EJ164" s="500">
        <f t="shared" si="601"/>
        <v>0</v>
      </c>
      <c r="EK164" s="404">
        <f t="shared" si="602"/>
        <v>0</v>
      </c>
      <c r="EL164" s="564">
        <v>2.99</v>
      </c>
      <c r="EM164" s="583">
        <v>2.82</v>
      </c>
      <c r="EN164" s="500">
        <f t="shared" si="603"/>
        <v>1118.26</v>
      </c>
      <c r="EO164" s="404">
        <f t="shared" si="604"/>
        <v>1393.08</v>
      </c>
      <c r="EP164" s="564">
        <v>3.7</v>
      </c>
      <c r="EQ164" s="583">
        <v>3.46</v>
      </c>
      <c r="ER164" s="500">
        <f t="shared" si="605"/>
        <v>299.7</v>
      </c>
      <c r="ES164" s="404">
        <f t="shared" si="606"/>
        <v>349.46</v>
      </c>
      <c r="ET164" s="564"/>
      <c r="EU164" s="583"/>
      <c r="EV164" s="500">
        <f t="shared" si="607"/>
        <v>0</v>
      </c>
      <c r="EW164" s="404">
        <f t="shared" si="608"/>
        <v>0</v>
      </c>
      <c r="EX164" s="236">
        <f t="shared" si="609"/>
        <v>3.1163956043956045</v>
      </c>
      <c r="EY164" s="237">
        <f t="shared" si="610"/>
        <v>2.9286386554621848</v>
      </c>
      <c r="EZ164" s="500">
        <f t="shared" si="611"/>
        <v>1417.96</v>
      </c>
      <c r="FA164" s="404">
        <f t="shared" si="612"/>
        <v>1742.54</v>
      </c>
      <c r="FB164" s="565"/>
      <c r="FC164" s="583"/>
      <c r="FD164" s="500">
        <f t="shared" si="613"/>
        <v>0</v>
      </c>
      <c r="FE164" s="404">
        <f t="shared" si="614"/>
        <v>0</v>
      </c>
      <c r="FF164" s="565"/>
      <c r="FG164" s="583"/>
      <c r="FH164" s="500">
        <f t="shared" si="615"/>
        <v>0</v>
      </c>
      <c r="FI164" s="404">
        <f t="shared" si="616"/>
        <v>0</v>
      </c>
      <c r="FJ164" s="565"/>
      <c r="FK164" s="583"/>
      <c r="FL164" s="500">
        <f t="shared" si="617"/>
        <v>0</v>
      </c>
      <c r="FM164" s="404">
        <f t="shared" si="618"/>
        <v>0</v>
      </c>
      <c r="FN164" s="500">
        <f t="shared" si="619"/>
        <v>0</v>
      </c>
      <c r="FO164" s="404">
        <f t="shared" si="620"/>
        <v>0</v>
      </c>
      <c r="FP164" s="500">
        <f t="shared" si="621"/>
        <v>0</v>
      </c>
      <c r="FQ164" s="404">
        <f t="shared" si="622"/>
        <v>0</v>
      </c>
      <c r="FR164" s="565">
        <v>24</v>
      </c>
      <c r="FS164" s="423">
        <v>24</v>
      </c>
      <c r="FT164" s="500">
        <f t="shared" si="623"/>
        <v>0</v>
      </c>
      <c r="FU164" s="404">
        <f t="shared" si="624"/>
        <v>0</v>
      </c>
      <c r="FV164" s="564">
        <v>4.5</v>
      </c>
      <c r="FW164" s="584">
        <v>4.58</v>
      </c>
      <c r="FX164" s="500">
        <f t="shared" si="625"/>
        <v>108</v>
      </c>
      <c r="FY164" s="404">
        <f t="shared" si="626"/>
        <v>109.92</v>
      </c>
      <c r="FZ164" s="564"/>
      <c r="GA164" s="584"/>
      <c r="GB164" s="500">
        <f t="shared" si="627"/>
        <v>0</v>
      </c>
      <c r="GC164" s="404">
        <f t="shared" si="628"/>
        <v>0</v>
      </c>
      <c r="GD164" s="510">
        <f t="shared" si="629"/>
        <v>504</v>
      </c>
      <c r="GE164" s="404">
        <f t="shared" si="630"/>
        <v>599</v>
      </c>
      <c r="GF164" s="500">
        <f t="shared" si="631"/>
        <v>0</v>
      </c>
      <c r="GG164" s="404">
        <f t="shared" si="632"/>
        <v>0</v>
      </c>
      <c r="GH164" s="500">
        <f t="shared" si="633"/>
        <v>1843.3600000000001</v>
      </c>
      <c r="GI164" s="404">
        <f t="shared" si="634"/>
        <v>1972.4699999999998</v>
      </c>
      <c r="GJ164" s="500" t="str">
        <f t="shared" si="635"/>
        <v/>
      </c>
      <c r="GK164" s="404" t="str">
        <f t="shared" si="636"/>
        <v/>
      </c>
      <c r="GL164" s="510">
        <f t="shared" si="637"/>
        <v>88</v>
      </c>
      <c r="GM164" s="404">
        <f t="shared" si="638"/>
        <v>108</v>
      </c>
      <c r="GN164" s="500">
        <f t="shared" si="639"/>
        <v>0</v>
      </c>
      <c r="GO164" s="404">
        <f t="shared" si="640"/>
        <v>0</v>
      </c>
      <c r="GP164" s="500">
        <f t="shared" si="641"/>
        <v>356.7</v>
      </c>
      <c r="GQ164" s="404">
        <f t="shared" si="642"/>
        <v>396.46999999999997</v>
      </c>
      <c r="GR164" s="500">
        <f t="shared" si="643"/>
        <v>0</v>
      </c>
      <c r="GS164" s="404">
        <f t="shared" si="644"/>
        <v>0</v>
      </c>
      <c r="GT164" s="510">
        <f t="shared" si="645"/>
        <v>592</v>
      </c>
      <c r="GU164" s="404">
        <f t="shared" si="646"/>
        <v>707</v>
      </c>
      <c r="GV164" s="500">
        <f t="shared" si="647"/>
        <v>0</v>
      </c>
      <c r="GW164" s="404">
        <f t="shared" si="648"/>
        <v>0</v>
      </c>
      <c r="GX164" s="500">
        <f t="shared" si="649"/>
        <v>2200.06</v>
      </c>
      <c r="GY164" s="404">
        <f t="shared" si="650"/>
        <v>2368.9399999999996</v>
      </c>
      <c r="GZ164" s="500" t="str">
        <f t="shared" si="651"/>
        <v/>
      </c>
      <c r="HA164" s="404" t="str">
        <f t="shared" si="652"/>
        <v/>
      </c>
      <c r="HB164" s="510">
        <f t="shared" si="653"/>
        <v>0</v>
      </c>
      <c r="HC164" s="404">
        <f t="shared" si="654"/>
        <v>0</v>
      </c>
      <c r="HD164" s="500">
        <f t="shared" si="655"/>
        <v>0</v>
      </c>
      <c r="HE164" s="404">
        <f t="shared" si="656"/>
        <v>0</v>
      </c>
      <c r="HF164" s="500" t="str">
        <f t="shared" si="657"/>
        <v/>
      </c>
      <c r="HG164" s="404" t="str">
        <f t="shared" si="658"/>
        <v/>
      </c>
      <c r="HH164" s="500" t="str">
        <f t="shared" si="659"/>
        <v/>
      </c>
      <c r="HI164" s="404" t="str">
        <f t="shared" si="660"/>
        <v/>
      </c>
      <c r="HJ164" s="510">
        <f t="shared" si="661"/>
        <v>2308.06</v>
      </c>
      <c r="HK164" s="404">
        <f t="shared" si="662"/>
        <v>2478.86</v>
      </c>
      <c r="HL164" s="500" t="str">
        <f t="shared" si="663"/>
        <v/>
      </c>
      <c r="HM164" s="404" t="str">
        <f t="shared" si="664"/>
        <v/>
      </c>
    </row>
    <row r="165" spans="1:221">
      <c r="A165" s="628" t="s">
        <v>539</v>
      </c>
      <c r="B165" s="629" t="s">
        <v>840</v>
      </c>
      <c r="C165" s="630"/>
      <c r="D165" s="631">
        <v>175786</v>
      </c>
      <c r="E165" s="631">
        <v>8</v>
      </c>
      <c r="F165" s="422">
        <v>1526</v>
      </c>
      <c r="G165" s="423">
        <v>1674</v>
      </c>
      <c r="H165" s="422">
        <v>25</v>
      </c>
      <c r="I165" s="423">
        <v>34</v>
      </c>
      <c r="J165" s="500">
        <f t="shared" si="515"/>
        <v>1501</v>
      </c>
      <c r="K165" s="404">
        <f t="shared" si="516"/>
        <v>1640</v>
      </c>
      <c r="L165" s="422">
        <v>64</v>
      </c>
      <c r="M165" s="423">
        <v>64</v>
      </c>
      <c r="N165" s="500">
        <f t="shared" si="517"/>
        <v>1501</v>
      </c>
      <c r="O165" s="404">
        <f t="shared" si="518"/>
        <v>1640</v>
      </c>
      <c r="P165" s="500">
        <f t="shared" si="519"/>
        <v>0</v>
      </c>
      <c r="Q165" s="404">
        <f t="shared" si="520"/>
        <v>0</v>
      </c>
      <c r="R165" s="422">
        <v>0</v>
      </c>
      <c r="S165" s="423">
        <v>6</v>
      </c>
      <c r="T165" s="500">
        <f t="shared" si="521"/>
        <v>0</v>
      </c>
      <c r="U165" s="404">
        <f t="shared" si="522"/>
        <v>0</v>
      </c>
      <c r="V165" s="422">
        <v>0</v>
      </c>
      <c r="W165" s="423">
        <v>53</v>
      </c>
      <c r="X165" s="500">
        <f t="shared" si="523"/>
        <v>0</v>
      </c>
      <c r="Y165" s="404">
        <f t="shared" si="524"/>
        <v>0</v>
      </c>
      <c r="Z165" s="422"/>
      <c r="AA165" s="423"/>
      <c r="AB165" s="500">
        <f t="shared" si="525"/>
        <v>0</v>
      </c>
      <c r="AC165" s="404">
        <f t="shared" si="526"/>
        <v>0</v>
      </c>
      <c r="AD165" s="500">
        <f t="shared" si="527"/>
        <v>0</v>
      </c>
      <c r="AE165" s="404">
        <f t="shared" si="528"/>
        <v>59</v>
      </c>
      <c r="AF165" s="500">
        <f t="shared" si="529"/>
        <v>0</v>
      </c>
      <c r="AG165" s="404">
        <f t="shared" si="530"/>
        <v>0</v>
      </c>
      <c r="AH165" s="564">
        <v>0</v>
      </c>
      <c r="AI165" s="580">
        <v>2.92</v>
      </c>
      <c r="AJ165" s="500">
        <f t="shared" si="531"/>
        <v>0</v>
      </c>
      <c r="AK165" s="404">
        <f t="shared" si="532"/>
        <v>17.52</v>
      </c>
      <c r="AL165" s="564">
        <v>0</v>
      </c>
      <c r="AM165" s="580">
        <v>3.14</v>
      </c>
      <c r="AN165" s="500">
        <f t="shared" si="533"/>
        <v>0</v>
      </c>
      <c r="AO165" s="404">
        <f t="shared" si="534"/>
        <v>166.42000000000002</v>
      </c>
      <c r="AP165" s="564"/>
      <c r="AQ165" s="580"/>
      <c r="AR165" s="500">
        <f t="shared" si="535"/>
        <v>0</v>
      </c>
      <c r="AS165" s="404">
        <f t="shared" si="536"/>
        <v>0</v>
      </c>
      <c r="AT165" s="236">
        <f t="shared" si="537"/>
        <v>0</v>
      </c>
      <c r="AU165" s="237">
        <f t="shared" si="538"/>
        <v>3.1176271186440681</v>
      </c>
      <c r="AV165" s="500">
        <f t="shared" si="539"/>
        <v>0</v>
      </c>
      <c r="AW165" s="404">
        <f t="shared" si="540"/>
        <v>183.94000000000003</v>
      </c>
      <c r="AX165" s="422"/>
      <c r="AY165" s="423"/>
      <c r="AZ165" s="500">
        <f t="shared" si="541"/>
        <v>0</v>
      </c>
      <c r="BA165" s="404">
        <f t="shared" si="542"/>
        <v>0</v>
      </c>
      <c r="BB165" s="422"/>
      <c r="BC165" s="423"/>
      <c r="BD165" s="500">
        <f t="shared" si="543"/>
        <v>0</v>
      </c>
      <c r="BE165" s="404">
        <f t="shared" si="544"/>
        <v>0</v>
      </c>
      <c r="BF165" s="422"/>
      <c r="BG165" s="423"/>
      <c r="BH165" s="500">
        <f t="shared" si="545"/>
        <v>0</v>
      </c>
      <c r="BI165" s="404">
        <f t="shared" si="546"/>
        <v>0</v>
      </c>
      <c r="BJ165" s="500">
        <f t="shared" si="547"/>
        <v>0</v>
      </c>
      <c r="BK165" s="404">
        <f t="shared" si="548"/>
        <v>0</v>
      </c>
      <c r="BL165" s="500">
        <f t="shared" si="549"/>
        <v>0</v>
      </c>
      <c r="BM165" s="404">
        <f t="shared" si="550"/>
        <v>0</v>
      </c>
      <c r="BN165" s="422">
        <v>128</v>
      </c>
      <c r="BO165" s="423">
        <v>380</v>
      </c>
      <c r="BP165" s="500">
        <f t="shared" si="551"/>
        <v>0</v>
      </c>
      <c r="BQ165" s="404">
        <f t="shared" si="552"/>
        <v>0</v>
      </c>
      <c r="BR165" s="422">
        <v>7</v>
      </c>
      <c r="BS165" s="423">
        <v>21</v>
      </c>
      <c r="BT165" s="500">
        <f t="shared" si="553"/>
        <v>0</v>
      </c>
      <c r="BU165" s="404">
        <f t="shared" si="554"/>
        <v>0</v>
      </c>
      <c r="BV165" s="422"/>
      <c r="BW165" s="423"/>
      <c r="BX165" s="500">
        <f t="shared" si="555"/>
        <v>0</v>
      </c>
      <c r="BY165" s="404">
        <f t="shared" si="556"/>
        <v>0</v>
      </c>
      <c r="BZ165" s="500">
        <f t="shared" si="557"/>
        <v>135</v>
      </c>
      <c r="CA165" s="404">
        <f t="shared" si="558"/>
        <v>401</v>
      </c>
      <c r="CB165" s="500">
        <f t="shared" si="559"/>
        <v>0</v>
      </c>
      <c r="CC165" s="404">
        <f t="shared" si="560"/>
        <v>0</v>
      </c>
      <c r="CD165" s="564">
        <v>2.48</v>
      </c>
      <c r="CE165" s="581">
        <v>2.77</v>
      </c>
      <c r="CF165" s="500">
        <f t="shared" si="561"/>
        <v>317.44</v>
      </c>
      <c r="CG165" s="404">
        <f t="shared" si="562"/>
        <v>1052.5999999999999</v>
      </c>
      <c r="CH165" s="564">
        <v>3.07</v>
      </c>
      <c r="CI165" s="581">
        <v>2.52</v>
      </c>
      <c r="CJ165" s="500">
        <f t="shared" si="563"/>
        <v>21.49</v>
      </c>
      <c r="CK165" s="404">
        <f t="shared" si="564"/>
        <v>52.92</v>
      </c>
      <c r="CL165" s="564"/>
      <c r="CM165" s="581"/>
      <c r="CN165" s="500">
        <f t="shared" si="565"/>
        <v>0</v>
      </c>
      <c r="CO165" s="404">
        <f t="shared" si="566"/>
        <v>0</v>
      </c>
      <c r="CP165" s="500">
        <f t="shared" si="567"/>
        <v>2.5105925925925927</v>
      </c>
      <c r="CQ165" s="237">
        <f t="shared" si="568"/>
        <v>2.7569077306733165</v>
      </c>
      <c r="CR165" s="500">
        <f t="shared" si="569"/>
        <v>338.93</v>
      </c>
      <c r="CS165" s="404">
        <f t="shared" si="570"/>
        <v>1105.52</v>
      </c>
      <c r="CT165" s="565"/>
      <c r="CU165" s="581"/>
      <c r="CV165" s="500">
        <f t="shared" si="571"/>
        <v>0</v>
      </c>
      <c r="CW165" s="404">
        <f t="shared" si="572"/>
        <v>0</v>
      </c>
      <c r="CX165" s="565"/>
      <c r="CY165" s="581"/>
      <c r="CZ165" s="500">
        <f t="shared" si="573"/>
        <v>0</v>
      </c>
      <c r="DA165" s="404">
        <f t="shared" si="574"/>
        <v>0</v>
      </c>
      <c r="DB165" s="565"/>
      <c r="DC165" s="581"/>
      <c r="DD165" s="500">
        <f t="shared" si="575"/>
        <v>0</v>
      </c>
      <c r="DE165" s="404">
        <f t="shared" si="576"/>
        <v>0</v>
      </c>
      <c r="DF165" s="500">
        <f t="shared" si="577"/>
        <v>0</v>
      </c>
      <c r="DG165" s="404">
        <f t="shared" si="578"/>
        <v>0</v>
      </c>
      <c r="DH165" s="500">
        <f t="shared" si="579"/>
        <v>0</v>
      </c>
      <c r="DI165" s="404">
        <f t="shared" si="580"/>
        <v>0</v>
      </c>
      <c r="DJ165" s="500">
        <f t="shared" si="581"/>
        <v>135</v>
      </c>
      <c r="DK165" s="404">
        <f t="shared" si="582"/>
        <v>460</v>
      </c>
      <c r="DL165" s="500">
        <f t="shared" si="583"/>
        <v>0</v>
      </c>
      <c r="DM165" s="404">
        <f t="shared" si="584"/>
        <v>0</v>
      </c>
      <c r="DN165" s="236">
        <f t="shared" si="585"/>
        <v>2.5105925925925927</v>
      </c>
      <c r="DO165" s="237">
        <f t="shared" si="586"/>
        <v>2.8031739130434783</v>
      </c>
      <c r="DP165" s="500">
        <f t="shared" si="587"/>
        <v>338.93</v>
      </c>
      <c r="DQ165" s="404">
        <f t="shared" si="588"/>
        <v>1289.46</v>
      </c>
      <c r="DR165" s="500">
        <f t="shared" si="589"/>
        <v>0</v>
      </c>
      <c r="DS165" s="404">
        <f t="shared" si="590"/>
        <v>0</v>
      </c>
      <c r="DT165" s="500">
        <f t="shared" si="591"/>
        <v>0</v>
      </c>
      <c r="DU165" s="404">
        <f t="shared" si="592"/>
        <v>0</v>
      </c>
      <c r="DV165" s="565">
        <v>403</v>
      </c>
      <c r="DW165" s="582">
        <v>397</v>
      </c>
      <c r="DX165" s="500">
        <f t="shared" si="593"/>
        <v>0</v>
      </c>
      <c r="DY165" s="404">
        <f t="shared" si="594"/>
        <v>0</v>
      </c>
      <c r="DZ165" s="565">
        <v>206</v>
      </c>
      <c r="EA165" s="582">
        <v>211</v>
      </c>
      <c r="EB165" s="500">
        <f t="shared" si="595"/>
        <v>0</v>
      </c>
      <c r="EC165" s="404">
        <f t="shared" si="596"/>
        <v>0</v>
      </c>
      <c r="ED165" s="565"/>
      <c r="EE165" s="582"/>
      <c r="EF165" s="500">
        <f t="shared" si="597"/>
        <v>0</v>
      </c>
      <c r="EG165" s="404">
        <f t="shared" si="598"/>
        <v>0</v>
      </c>
      <c r="EH165" s="500">
        <f t="shared" si="599"/>
        <v>609</v>
      </c>
      <c r="EI165" s="404">
        <f t="shared" si="600"/>
        <v>608</v>
      </c>
      <c r="EJ165" s="500">
        <f t="shared" si="601"/>
        <v>0</v>
      </c>
      <c r="EK165" s="404">
        <f t="shared" si="602"/>
        <v>0</v>
      </c>
      <c r="EL165" s="564">
        <v>3.69</v>
      </c>
      <c r="EM165" s="583">
        <v>4.07</v>
      </c>
      <c r="EN165" s="500">
        <f t="shared" si="603"/>
        <v>1487.07</v>
      </c>
      <c r="EO165" s="404">
        <f t="shared" si="604"/>
        <v>1615.7900000000002</v>
      </c>
      <c r="EP165" s="564">
        <v>4.9800000000000004</v>
      </c>
      <c r="EQ165" s="583">
        <v>5.37</v>
      </c>
      <c r="ER165" s="500">
        <f t="shared" si="605"/>
        <v>1025.8800000000001</v>
      </c>
      <c r="ES165" s="404">
        <f t="shared" si="606"/>
        <v>1133.07</v>
      </c>
      <c r="ET165" s="564"/>
      <c r="EU165" s="583"/>
      <c r="EV165" s="500">
        <f t="shared" si="607"/>
        <v>0</v>
      </c>
      <c r="EW165" s="404">
        <f t="shared" si="608"/>
        <v>0</v>
      </c>
      <c r="EX165" s="236">
        <f t="shared" si="609"/>
        <v>4.1263546798029553</v>
      </c>
      <c r="EY165" s="237">
        <f t="shared" si="610"/>
        <v>4.5211513157894743</v>
      </c>
      <c r="EZ165" s="500">
        <f t="shared" si="611"/>
        <v>2512.9499999999998</v>
      </c>
      <c r="FA165" s="404">
        <f t="shared" si="612"/>
        <v>2748.8600000000006</v>
      </c>
      <c r="FB165" s="565"/>
      <c r="FC165" s="583"/>
      <c r="FD165" s="500">
        <f t="shared" si="613"/>
        <v>0</v>
      </c>
      <c r="FE165" s="404">
        <f t="shared" si="614"/>
        <v>0</v>
      </c>
      <c r="FF165" s="565"/>
      <c r="FG165" s="583"/>
      <c r="FH165" s="500">
        <f t="shared" si="615"/>
        <v>0</v>
      </c>
      <c r="FI165" s="404">
        <f t="shared" si="616"/>
        <v>0</v>
      </c>
      <c r="FJ165" s="565"/>
      <c r="FK165" s="583"/>
      <c r="FL165" s="500">
        <f t="shared" si="617"/>
        <v>0</v>
      </c>
      <c r="FM165" s="404">
        <f t="shared" si="618"/>
        <v>0</v>
      </c>
      <c r="FN165" s="500">
        <f t="shared" si="619"/>
        <v>0</v>
      </c>
      <c r="FO165" s="404">
        <f t="shared" si="620"/>
        <v>0</v>
      </c>
      <c r="FP165" s="500">
        <f t="shared" si="621"/>
        <v>0</v>
      </c>
      <c r="FQ165" s="404">
        <f t="shared" si="622"/>
        <v>0</v>
      </c>
      <c r="FR165" s="565">
        <v>757</v>
      </c>
      <c r="FS165" s="423">
        <v>572</v>
      </c>
      <c r="FT165" s="500">
        <f t="shared" si="623"/>
        <v>0</v>
      </c>
      <c r="FU165" s="404">
        <f t="shared" si="624"/>
        <v>0</v>
      </c>
      <c r="FV165" s="564">
        <v>4.93</v>
      </c>
      <c r="FW165" s="584">
        <v>6.06</v>
      </c>
      <c r="FX165" s="500">
        <f t="shared" si="625"/>
        <v>3732.0099999999998</v>
      </c>
      <c r="FY165" s="404">
        <f t="shared" si="626"/>
        <v>3466.3199999999997</v>
      </c>
      <c r="FZ165" s="564"/>
      <c r="GA165" s="584"/>
      <c r="GB165" s="500">
        <f t="shared" si="627"/>
        <v>0</v>
      </c>
      <c r="GC165" s="404">
        <f t="shared" si="628"/>
        <v>0</v>
      </c>
      <c r="GD165" s="510">
        <f t="shared" si="629"/>
        <v>531</v>
      </c>
      <c r="GE165" s="404">
        <f t="shared" si="630"/>
        <v>783</v>
      </c>
      <c r="GF165" s="500">
        <f t="shared" si="631"/>
        <v>0</v>
      </c>
      <c r="GG165" s="404">
        <f t="shared" si="632"/>
        <v>0</v>
      </c>
      <c r="GH165" s="500">
        <f t="shared" si="633"/>
        <v>1804.51</v>
      </c>
      <c r="GI165" s="404">
        <f t="shared" si="634"/>
        <v>2685.91</v>
      </c>
      <c r="GJ165" s="500" t="str">
        <f t="shared" si="635"/>
        <v/>
      </c>
      <c r="GK165" s="404" t="str">
        <f t="shared" si="636"/>
        <v/>
      </c>
      <c r="GL165" s="510">
        <f t="shared" si="637"/>
        <v>213</v>
      </c>
      <c r="GM165" s="404">
        <f t="shared" si="638"/>
        <v>285</v>
      </c>
      <c r="GN165" s="500">
        <f t="shared" si="639"/>
        <v>0</v>
      </c>
      <c r="GO165" s="404">
        <f t="shared" si="640"/>
        <v>0</v>
      </c>
      <c r="GP165" s="500">
        <f t="shared" si="641"/>
        <v>1047.3700000000001</v>
      </c>
      <c r="GQ165" s="404">
        <f t="shared" si="642"/>
        <v>1352.4099999999999</v>
      </c>
      <c r="GR165" s="500">
        <f t="shared" si="643"/>
        <v>0</v>
      </c>
      <c r="GS165" s="404">
        <f t="shared" si="644"/>
        <v>0</v>
      </c>
      <c r="GT165" s="510">
        <f t="shared" si="645"/>
        <v>744</v>
      </c>
      <c r="GU165" s="404">
        <f t="shared" si="646"/>
        <v>1068</v>
      </c>
      <c r="GV165" s="500">
        <f t="shared" si="647"/>
        <v>0</v>
      </c>
      <c r="GW165" s="404">
        <f t="shared" si="648"/>
        <v>0</v>
      </c>
      <c r="GX165" s="500">
        <f t="shared" si="649"/>
        <v>2851.88</v>
      </c>
      <c r="GY165" s="404">
        <f t="shared" si="650"/>
        <v>4038.3199999999997</v>
      </c>
      <c r="GZ165" s="500" t="str">
        <f t="shared" si="651"/>
        <v/>
      </c>
      <c r="HA165" s="404" t="str">
        <f t="shared" si="652"/>
        <v/>
      </c>
      <c r="HB165" s="510">
        <f t="shared" si="653"/>
        <v>0</v>
      </c>
      <c r="HC165" s="404">
        <f t="shared" si="654"/>
        <v>0</v>
      </c>
      <c r="HD165" s="500">
        <f t="shared" si="655"/>
        <v>0</v>
      </c>
      <c r="HE165" s="404">
        <f t="shared" si="656"/>
        <v>0</v>
      </c>
      <c r="HF165" s="500" t="str">
        <f t="shared" si="657"/>
        <v/>
      </c>
      <c r="HG165" s="404" t="str">
        <f t="shared" si="658"/>
        <v/>
      </c>
      <c r="HH165" s="500" t="str">
        <f t="shared" si="659"/>
        <v/>
      </c>
      <c r="HI165" s="404" t="str">
        <f t="shared" si="660"/>
        <v/>
      </c>
      <c r="HJ165" s="510">
        <f t="shared" si="661"/>
        <v>6583.8899999999994</v>
      </c>
      <c r="HK165" s="404">
        <f t="shared" si="662"/>
        <v>7504.64</v>
      </c>
      <c r="HL165" s="500" t="str">
        <f t="shared" si="663"/>
        <v/>
      </c>
      <c r="HM165" s="404" t="str">
        <f t="shared" si="664"/>
        <v/>
      </c>
    </row>
    <row r="166" spans="1:221">
      <c r="A166" s="628" t="s">
        <v>539</v>
      </c>
      <c r="B166" s="629" t="s">
        <v>841</v>
      </c>
      <c r="C166" s="630"/>
      <c r="D166" s="631">
        <v>175829</v>
      </c>
      <c r="E166" s="631">
        <v>8</v>
      </c>
      <c r="F166" s="422">
        <v>1173</v>
      </c>
      <c r="G166" s="423">
        <v>1222</v>
      </c>
      <c r="H166" s="422">
        <v>14</v>
      </c>
      <c r="I166" s="423">
        <v>10</v>
      </c>
      <c r="J166" s="500">
        <f t="shared" si="515"/>
        <v>1159</v>
      </c>
      <c r="K166" s="404">
        <f t="shared" si="516"/>
        <v>1212</v>
      </c>
      <c r="L166" s="422">
        <v>63</v>
      </c>
      <c r="M166" s="423">
        <v>63</v>
      </c>
      <c r="N166" s="500">
        <f t="shared" si="517"/>
        <v>1159</v>
      </c>
      <c r="O166" s="404">
        <f t="shared" si="518"/>
        <v>1212</v>
      </c>
      <c r="P166" s="500">
        <f t="shared" si="519"/>
        <v>0</v>
      </c>
      <c r="Q166" s="404">
        <f t="shared" si="520"/>
        <v>0</v>
      </c>
      <c r="R166" s="422">
        <v>1</v>
      </c>
      <c r="S166" s="423">
        <v>1</v>
      </c>
      <c r="T166" s="500">
        <f t="shared" si="521"/>
        <v>0</v>
      </c>
      <c r="U166" s="404">
        <f t="shared" si="522"/>
        <v>0</v>
      </c>
      <c r="V166" s="422">
        <v>44</v>
      </c>
      <c r="W166" s="423">
        <v>44</v>
      </c>
      <c r="X166" s="500">
        <f t="shared" si="523"/>
        <v>0</v>
      </c>
      <c r="Y166" s="404">
        <f t="shared" si="524"/>
        <v>0</v>
      </c>
      <c r="Z166" s="422"/>
      <c r="AA166" s="423"/>
      <c r="AB166" s="500">
        <f t="shared" si="525"/>
        <v>0</v>
      </c>
      <c r="AC166" s="404">
        <f t="shared" si="526"/>
        <v>0</v>
      </c>
      <c r="AD166" s="500">
        <f t="shared" si="527"/>
        <v>45</v>
      </c>
      <c r="AE166" s="404">
        <f t="shared" si="528"/>
        <v>45</v>
      </c>
      <c r="AF166" s="500">
        <f t="shared" si="529"/>
        <v>0</v>
      </c>
      <c r="AG166" s="404">
        <f t="shared" si="530"/>
        <v>0</v>
      </c>
      <c r="AH166" s="564">
        <v>3</v>
      </c>
      <c r="AI166" s="580">
        <v>3</v>
      </c>
      <c r="AJ166" s="500">
        <f t="shared" si="531"/>
        <v>3</v>
      </c>
      <c r="AK166" s="404">
        <f t="shared" si="532"/>
        <v>3</v>
      </c>
      <c r="AL166" s="564">
        <v>4.38</v>
      </c>
      <c r="AM166" s="580">
        <v>4.07</v>
      </c>
      <c r="AN166" s="500">
        <f t="shared" si="533"/>
        <v>192.72</v>
      </c>
      <c r="AO166" s="404">
        <f t="shared" si="534"/>
        <v>179.08</v>
      </c>
      <c r="AP166" s="564"/>
      <c r="AQ166" s="580"/>
      <c r="AR166" s="500">
        <f t="shared" si="535"/>
        <v>0</v>
      </c>
      <c r="AS166" s="404">
        <f t="shared" si="536"/>
        <v>0</v>
      </c>
      <c r="AT166" s="236">
        <f t="shared" si="537"/>
        <v>4.3493333333333331</v>
      </c>
      <c r="AU166" s="237">
        <f t="shared" si="538"/>
        <v>4.0462222222222222</v>
      </c>
      <c r="AV166" s="500">
        <f t="shared" si="539"/>
        <v>195.72</v>
      </c>
      <c r="AW166" s="404">
        <f t="shared" si="540"/>
        <v>182.07999999999998</v>
      </c>
      <c r="AX166" s="422"/>
      <c r="AY166" s="423"/>
      <c r="AZ166" s="500">
        <f t="shared" si="541"/>
        <v>0</v>
      </c>
      <c r="BA166" s="404">
        <f t="shared" si="542"/>
        <v>0</v>
      </c>
      <c r="BB166" s="422"/>
      <c r="BC166" s="423"/>
      <c r="BD166" s="500">
        <f t="shared" si="543"/>
        <v>0</v>
      </c>
      <c r="BE166" s="404">
        <f t="shared" si="544"/>
        <v>0</v>
      </c>
      <c r="BF166" s="422"/>
      <c r="BG166" s="423"/>
      <c r="BH166" s="500">
        <f t="shared" si="545"/>
        <v>0</v>
      </c>
      <c r="BI166" s="404">
        <f t="shared" si="546"/>
        <v>0</v>
      </c>
      <c r="BJ166" s="500">
        <f t="shared" si="547"/>
        <v>0</v>
      </c>
      <c r="BK166" s="404">
        <f t="shared" si="548"/>
        <v>0</v>
      </c>
      <c r="BL166" s="500">
        <f t="shared" si="549"/>
        <v>0</v>
      </c>
      <c r="BM166" s="404">
        <f t="shared" si="550"/>
        <v>0</v>
      </c>
      <c r="BN166" s="422">
        <v>432</v>
      </c>
      <c r="BO166" s="423">
        <v>666</v>
      </c>
      <c r="BP166" s="500">
        <f t="shared" si="551"/>
        <v>0</v>
      </c>
      <c r="BQ166" s="404">
        <f t="shared" si="552"/>
        <v>0</v>
      </c>
      <c r="BR166" s="422">
        <v>68</v>
      </c>
      <c r="BS166" s="423">
        <v>62</v>
      </c>
      <c r="BT166" s="500">
        <f t="shared" si="553"/>
        <v>0</v>
      </c>
      <c r="BU166" s="404">
        <f t="shared" si="554"/>
        <v>0</v>
      </c>
      <c r="BV166" s="422"/>
      <c r="BW166" s="423"/>
      <c r="BX166" s="500">
        <f t="shared" si="555"/>
        <v>0</v>
      </c>
      <c r="BY166" s="404">
        <f t="shared" si="556"/>
        <v>0</v>
      </c>
      <c r="BZ166" s="500">
        <f t="shared" si="557"/>
        <v>500</v>
      </c>
      <c r="CA166" s="404">
        <f t="shared" si="558"/>
        <v>728</v>
      </c>
      <c r="CB166" s="500">
        <f t="shared" si="559"/>
        <v>0</v>
      </c>
      <c r="CC166" s="404">
        <f t="shared" si="560"/>
        <v>0</v>
      </c>
      <c r="CD166" s="564">
        <v>3.73</v>
      </c>
      <c r="CE166" s="581">
        <v>3.15</v>
      </c>
      <c r="CF166" s="500">
        <f t="shared" si="561"/>
        <v>1611.36</v>
      </c>
      <c r="CG166" s="404">
        <f t="shared" si="562"/>
        <v>2097.9</v>
      </c>
      <c r="CH166" s="564">
        <v>4.45</v>
      </c>
      <c r="CI166" s="581">
        <v>4.7</v>
      </c>
      <c r="CJ166" s="500">
        <f t="shared" si="563"/>
        <v>302.60000000000002</v>
      </c>
      <c r="CK166" s="404">
        <f t="shared" si="564"/>
        <v>291.40000000000003</v>
      </c>
      <c r="CL166" s="564"/>
      <c r="CM166" s="581"/>
      <c r="CN166" s="500">
        <f t="shared" si="565"/>
        <v>0</v>
      </c>
      <c r="CO166" s="404">
        <f t="shared" si="566"/>
        <v>0</v>
      </c>
      <c r="CP166" s="500">
        <f t="shared" si="567"/>
        <v>3.8279200000000002</v>
      </c>
      <c r="CQ166" s="237">
        <f t="shared" si="568"/>
        <v>3.2820054945054946</v>
      </c>
      <c r="CR166" s="500">
        <f t="shared" si="569"/>
        <v>1913.96</v>
      </c>
      <c r="CS166" s="404">
        <f t="shared" si="570"/>
        <v>2389.3000000000002</v>
      </c>
      <c r="CT166" s="565"/>
      <c r="CU166" s="581"/>
      <c r="CV166" s="500">
        <f t="shared" si="571"/>
        <v>0</v>
      </c>
      <c r="CW166" s="404">
        <f t="shared" si="572"/>
        <v>0</v>
      </c>
      <c r="CX166" s="565"/>
      <c r="CY166" s="581"/>
      <c r="CZ166" s="500">
        <f t="shared" si="573"/>
        <v>0</v>
      </c>
      <c r="DA166" s="404">
        <f t="shared" si="574"/>
        <v>0</v>
      </c>
      <c r="DB166" s="565"/>
      <c r="DC166" s="581"/>
      <c r="DD166" s="500">
        <f t="shared" si="575"/>
        <v>0</v>
      </c>
      <c r="DE166" s="404">
        <f t="shared" si="576"/>
        <v>0</v>
      </c>
      <c r="DF166" s="500">
        <f t="shared" si="577"/>
        <v>0</v>
      </c>
      <c r="DG166" s="404">
        <f t="shared" si="578"/>
        <v>0</v>
      </c>
      <c r="DH166" s="500">
        <f t="shared" si="579"/>
        <v>0</v>
      </c>
      <c r="DI166" s="404">
        <f t="shared" si="580"/>
        <v>0</v>
      </c>
      <c r="DJ166" s="500">
        <f t="shared" si="581"/>
        <v>545</v>
      </c>
      <c r="DK166" s="404">
        <f t="shared" si="582"/>
        <v>773</v>
      </c>
      <c r="DL166" s="500">
        <f t="shared" si="583"/>
        <v>0</v>
      </c>
      <c r="DM166" s="404">
        <f t="shared" si="584"/>
        <v>0</v>
      </c>
      <c r="DN166" s="236">
        <f t="shared" si="585"/>
        <v>3.8709724770642198</v>
      </c>
      <c r="DO166" s="237">
        <f t="shared" si="586"/>
        <v>3.3264941785252264</v>
      </c>
      <c r="DP166" s="500">
        <f t="shared" si="587"/>
        <v>2109.6799999999998</v>
      </c>
      <c r="DQ166" s="404">
        <f t="shared" si="588"/>
        <v>2571.38</v>
      </c>
      <c r="DR166" s="500">
        <f t="shared" si="589"/>
        <v>0</v>
      </c>
      <c r="DS166" s="404">
        <f t="shared" si="590"/>
        <v>0</v>
      </c>
      <c r="DT166" s="500">
        <f t="shared" si="591"/>
        <v>0</v>
      </c>
      <c r="DU166" s="404">
        <f t="shared" si="592"/>
        <v>0</v>
      </c>
      <c r="DV166" s="565">
        <v>182</v>
      </c>
      <c r="DW166" s="582">
        <v>153</v>
      </c>
      <c r="DX166" s="500">
        <f t="shared" si="593"/>
        <v>0</v>
      </c>
      <c r="DY166" s="404">
        <f t="shared" si="594"/>
        <v>0</v>
      </c>
      <c r="DZ166" s="565">
        <v>98</v>
      </c>
      <c r="EA166" s="582">
        <v>91</v>
      </c>
      <c r="EB166" s="500">
        <f t="shared" si="595"/>
        <v>0</v>
      </c>
      <c r="EC166" s="404">
        <f t="shared" si="596"/>
        <v>0</v>
      </c>
      <c r="ED166" s="565"/>
      <c r="EE166" s="582"/>
      <c r="EF166" s="500">
        <f t="shared" si="597"/>
        <v>0</v>
      </c>
      <c r="EG166" s="404">
        <f t="shared" si="598"/>
        <v>0</v>
      </c>
      <c r="EH166" s="500">
        <f t="shared" si="599"/>
        <v>280</v>
      </c>
      <c r="EI166" s="404">
        <f t="shared" si="600"/>
        <v>244</v>
      </c>
      <c r="EJ166" s="500">
        <f t="shared" si="601"/>
        <v>0</v>
      </c>
      <c r="EK166" s="404">
        <f t="shared" si="602"/>
        <v>0</v>
      </c>
      <c r="EL166" s="564">
        <v>4.55</v>
      </c>
      <c r="EM166" s="583">
        <v>4.05</v>
      </c>
      <c r="EN166" s="500">
        <f t="shared" si="603"/>
        <v>828.1</v>
      </c>
      <c r="EO166" s="404">
        <f t="shared" si="604"/>
        <v>619.65</v>
      </c>
      <c r="EP166" s="564">
        <v>6.84</v>
      </c>
      <c r="EQ166" s="583">
        <v>6.73</v>
      </c>
      <c r="ER166" s="500">
        <f t="shared" si="605"/>
        <v>670.31999999999994</v>
      </c>
      <c r="ES166" s="404">
        <f t="shared" si="606"/>
        <v>612.43000000000006</v>
      </c>
      <c r="ET166" s="564"/>
      <c r="EU166" s="583"/>
      <c r="EV166" s="500">
        <f t="shared" si="607"/>
        <v>0</v>
      </c>
      <c r="EW166" s="404">
        <f t="shared" si="608"/>
        <v>0</v>
      </c>
      <c r="EX166" s="236">
        <f t="shared" si="609"/>
        <v>5.3515000000000006</v>
      </c>
      <c r="EY166" s="237">
        <f t="shared" si="610"/>
        <v>5.0495081967213116</v>
      </c>
      <c r="EZ166" s="500">
        <f t="shared" si="611"/>
        <v>1498.42</v>
      </c>
      <c r="FA166" s="404">
        <f t="shared" si="612"/>
        <v>1232.08</v>
      </c>
      <c r="FB166" s="565"/>
      <c r="FC166" s="583"/>
      <c r="FD166" s="500">
        <f t="shared" si="613"/>
        <v>0</v>
      </c>
      <c r="FE166" s="404">
        <f t="shared" si="614"/>
        <v>0</v>
      </c>
      <c r="FF166" s="565"/>
      <c r="FG166" s="583"/>
      <c r="FH166" s="500">
        <f t="shared" si="615"/>
        <v>0</v>
      </c>
      <c r="FI166" s="404">
        <f t="shared" si="616"/>
        <v>0</v>
      </c>
      <c r="FJ166" s="565"/>
      <c r="FK166" s="583"/>
      <c r="FL166" s="500">
        <f t="shared" si="617"/>
        <v>0</v>
      </c>
      <c r="FM166" s="404">
        <f t="shared" si="618"/>
        <v>0</v>
      </c>
      <c r="FN166" s="500">
        <f t="shared" si="619"/>
        <v>0</v>
      </c>
      <c r="FO166" s="404">
        <f t="shared" si="620"/>
        <v>0</v>
      </c>
      <c r="FP166" s="500">
        <f t="shared" si="621"/>
        <v>0</v>
      </c>
      <c r="FQ166" s="404">
        <f t="shared" si="622"/>
        <v>0</v>
      </c>
      <c r="FR166" s="565">
        <v>334</v>
      </c>
      <c r="FS166" s="423">
        <v>195</v>
      </c>
      <c r="FT166" s="500">
        <f t="shared" si="623"/>
        <v>0</v>
      </c>
      <c r="FU166" s="404">
        <f t="shared" si="624"/>
        <v>0</v>
      </c>
      <c r="FV166" s="564">
        <v>4.3899999999999997</v>
      </c>
      <c r="FW166" s="584">
        <v>5.69</v>
      </c>
      <c r="FX166" s="500">
        <f t="shared" si="625"/>
        <v>1466.26</v>
      </c>
      <c r="FY166" s="404">
        <f t="shared" si="626"/>
        <v>1109.5500000000002</v>
      </c>
      <c r="FZ166" s="564"/>
      <c r="GA166" s="584"/>
      <c r="GB166" s="500">
        <f t="shared" si="627"/>
        <v>0</v>
      </c>
      <c r="GC166" s="404">
        <f t="shared" si="628"/>
        <v>0</v>
      </c>
      <c r="GD166" s="510">
        <f t="shared" si="629"/>
        <v>615</v>
      </c>
      <c r="GE166" s="404">
        <f t="shared" si="630"/>
        <v>820</v>
      </c>
      <c r="GF166" s="500">
        <f t="shared" si="631"/>
        <v>0</v>
      </c>
      <c r="GG166" s="404">
        <f t="shared" si="632"/>
        <v>0</v>
      </c>
      <c r="GH166" s="500">
        <f t="shared" si="633"/>
        <v>2442.46</v>
      </c>
      <c r="GI166" s="404">
        <f t="shared" si="634"/>
        <v>2720.55</v>
      </c>
      <c r="GJ166" s="500" t="str">
        <f t="shared" si="635"/>
        <v/>
      </c>
      <c r="GK166" s="404" t="str">
        <f t="shared" si="636"/>
        <v/>
      </c>
      <c r="GL166" s="510">
        <f t="shared" si="637"/>
        <v>210</v>
      </c>
      <c r="GM166" s="404">
        <f t="shared" si="638"/>
        <v>197</v>
      </c>
      <c r="GN166" s="500">
        <f t="shared" si="639"/>
        <v>0</v>
      </c>
      <c r="GO166" s="404">
        <f t="shared" si="640"/>
        <v>0</v>
      </c>
      <c r="GP166" s="500">
        <f t="shared" si="641"/>
        <v>1165.6399999999999</v>
      </c>
      <c r="GQ166" s="404">
        <f t="shared" si="642"/>
        <v>1082.9100000000001</v>
      </c>
      <c r="GR166" s="500">
        <f t="shared" si="643"/>
        <v>0</v>
      </c>
      <c r="GS166" s="404">
        <f t="shared" si="644"/>
        <v>0</v>
      </c>
      <c r="GT166" s="510">
        <f t="shared" si="645"/>
        <v>825</v>
      </c>
      <c r="GU166" s="404">
        <f t="shared" si="646"/>
        <v>1017</v>
      </c>
      <c r="GV166" s="500">
        <f t="shared" si="647"/>
        <v>0</v>
      </c>
      <c r="GW166" s="404">
        <f t="shared" si="648"/>
        <v>0</v>
      </c>
      <c r="GX166" s="500">
        <f t="shared" si="649"/>
        <v>3608.1</v>
      </c>
      <c r="GY166" s="404">
        <f t="shared" si="650"/>
        <v>3803.46</v>
      </c>
      <c r="GZ166" s="500" t="str">
        <f t="shared" si="651"/>
        <v/>
      </c>
      <c r="HA166" s="404" t="str">
        <f t="shared" si="652"/>
        <v/>
      </c>
      <c r="HB166" s="510">
        <f t="shared" si="653"/>
        <v>0</v>
      </c>
      <c r="HC166" s="404">
        <f t="shared" si="654"/>
        <v>0</v>
      </c>
      <c r="HD166" s="500">
        <f t="shared" si="655"/>
        <v>0</v>
      </c>
      <c r="HE166" s="404">
        <f t="shared" si="656"/>
        <v>0</v>
      </c>
      <c r="HF166" s="500" t="str">
        <f t="shared" si="657"/>
        <v/>
      </c>
      <c r="HG166" s="404" t="str">
        <f t="shared" si="658"/>
        <v/>
      </c>
      <c r="HH166" s="500" t="str">
        <f t="shared" si="659"/>
        <v/>
      </c>
      <c r="HI166" s="404" t="str">
        <f t="shared" si="660"/>
        <v/>
      </c>
      <c r="HJ166" s="510">
        <f t="shared" si="661"/>
        <v>5074.3599999999997</v>
      </c>
      <c r="HK166" s="404">
        <f t="shared" si="662"/>
        <v>4913.01</v>
      </c>
      <c r="HL166" s="500" t="str">
        <f t="shared" si="663"/>
        <v/>
      </c>
      <c r="HM166" s="404" t="str">
        <f t="shared" si="664"/>
        <v/>
      </c>
    </row>
    <row r="167" spans="1:221">
      <c r="A167" s="628" t="s">
        <v>539</v>
      </c>
      <c r="B167" s="629" t="s">
        <v>842</v>
      </c>
      <c r="C167" s="630"/>
      <c r="D167" s="631">
        <v>176071</v>
      </c>
      <c r="E167" s="631">
        <v>8</v>
      </c>
      <c r="F167" s="422">
        <v>2435</v>
      </c>
      <c r="G167" s="423">
        <v>2704</v>
      </c>
      <c r="H167" s="422">
        <v>554</v>
      </c>
      <c r="I167" s="423">
        <v>634</v>
      </c>
      <c r="J167" s="500">
        <f t="shared" si="515"/>
        <v>1881</v>
      </c>
      <c r="K167" s="404">
        <f t="shared" si="516"/>
        <v>2070</v>
      </c>
      <c r="L167" s="422">
        <v>64</v>
      </c>
      <c r="M167" s="423">
        <v>64</v>
      </c>
      <c r="N167" s="500">
        <f t="shared" si="517"/>
        <v>1881</v>
      </c>
      <c r="O167" s="404">
        <f t="shared" si="518"/>
        <v>2070</v>
      </c>
      <c r="P167" s="500">
        <f t="shared" si="519"/>
        <v>0</v>
      </c>
      <c r="Q167" s="404">
        <f t="shared" si="520"/>
        <v>0</v>
      </c>
      <c r="R167" s="422">
        <v>1</v>
      </c>
      <c r="S167" s="423">
        <v>3</v>
      </c>
      <c r="T167" s="500">
        <f t="shared" si="521"/>
        <v>0</v>
      </c>
      <c r="U167" s="404">
        <f t="shared" si="522"/>
        <v>0</v>
      </c>
      <c r="V167" s="422">
        <v>79</v>
      </c>
      <c r="W167" s="423">
        <v>129</v>
      </c>
      <c r="X167" s="500">
        <f t="shared" si="523"/>
        <v>0</v>
      </c>
      <c r="Y167" s="404">
        <f t="shared" si="524"/>
        <v>0</v>
      </c>
      <c r="Z167" s="422"/>
      <c r="AA167" s="423"/>
      <c r="AB167" s="500">
        <f t="shared" si="525"/>
        <v>0</v>
      </c>
      <c r="AC167" s="404">
        <f t="shared" si="526"/>
        <v>0</v>
      </c>
      <c r="AD167" s="500">
        <f t="shared" si="527"/>
        <v>80</v>
      </c>
      <c r="AE167" s="404">
        <f t="shared" si="528"/>
        <v>132</v>
      </c>
      <c r="AF167" s="500">
        <f t="shared" si="529"/>
        <v>0</v>
      </c>
      <c r="AG167" s="404">
        <f t="shared" si="530"/>
        <v>0</v>
      </c>
      <c r="AH167" s="564">
        <v>2</v>
      </c>
      <c r="AI167" s="580">
        <v>2.67</v>
      </c>
      <c r="AJ167" s="500">
        <f t="shared" si="531"/>
        <v>2</v>
      </c>
      <c r="AK167" s="404">
        <f t="shared" si="532"/>
        <v>8.01</v>
      </c>
      <c r="AL167" s="564">
        <v>3.51</v>
      </c>
      <c r="AM167" s="580">
        <v>3.8</v>
      </c>
      <c r="AN167" s="500">
        <f t="shared" si="533"/>
        <v>277.28999999999996</v>
      </c>
      <c r="AO167" s="404">
        <f t="shared" si="534"/>
        <v>490.2</v>
      </c>
      <c r="AP167" s="564"/>
      <c r="AQ167" s="580"/>
      <c r="AR167" s="500">
        <f t="shared" si="535"/>
        <v>0</v>
      </c>
      <c r="AS167" s="404">
        <f t="shared" si="536"/>
        <v>0</v>
      </c>
      <c r="AT167" s="236">
        <f t="shared" si="537"/>
        <v>3.4911249999999994</v>
      </c>
      <c r="AU167" s="237">
        <f t="shared" si="538"/>
        <v>3.7743181818181815</v>
      </c>
      <c r="AV167" s="500">
        <f t="shared" si="539"/>
        <v>279.28999999999996</v>
      </c>
      <c r="AW167" s="404">
        <f t="shared" si="540"/>
        <v>498.21</v>
      </c>
      <c r="AX167" s="422"/>
      <c r="AY167" s="423"/>
      <c r="AZ167" s="500">
        <f t="shared" si="541"/>
        <v>0</v>
      </c>
      <c r="BA167" s="404">
        <f t="shared" si="542"/>
        <v>0</v>
      </c>
      <c r="BB167" s="422"/>
      <c r="BC167" s="423"/>
      <c r="BD167" s="500">
        <f t="shared" si="543"/>
        <v>0</v>
      </c>
      <c r="BE167" s="404">
        <f t="shared" si="544"/>
        <v>0</v>
      </c>
      <c r="BF167" s="422"/>
      <c r="BG167" s="423"/>
      <c r="BH167" s="500">
        <f t="shared" si="545"/>
        <v>0</v>
      </c>
      <c r="BI167" s="404">
        <f t="shared" si="546"/>
        <v>0</v>
      </c>
      <c r="BJ167" s="500">
        <f t="shared" si="547"/>
        <v>0</v>
      </c>
      <c r="BK167" s="404">
        <f t="shared" si="548"/>
        <v>0</v>
      </c>
      <c r="BL167" s="500">
        <f t="shared" si="549"/>
        <v>0</v>
      </c>
      <c r="BM167" s="404">
        <f t="shared" si="550"/>
        <v>0</v>
      </c>
      <c r="BN167" s="422">
        <v>426</v>
      </c>
      <c r="BO167" s="423">
        <v>644</v>
      </c>
      <c r="BP167" s="500">
        <f t="shared" si="551"/>
        <v>0</v>
      </c>
      <c r="BQ167" s="404">
        <f t="shared" si="552"/>
        <v>0</v>
      </c>
      <c r="BR167" s="422">
        <v>40</v>
      </c>
      <c r="BS167" s="423">
        <v>56</v>
      </c>
      <c r="BT167" s="500">
        <f t="shared" si="553"/>
        <v>0</v>
      </c>
      <c r="BU167" s="404">
        <f t="shared" si="554"/>
        <v>0</v>
      </c>
      <c r="BV167" s="422"/>
      <c r="BW167" s="423"/>
      <c r="BX167" s="500">
        <f t="shared" si="555"/>
        <v>0</v>
      </c>
      <c r="BY167" s="404">
        <f t="shared" si="556"/>
        <v>0</v>
      </c>
      <c r="BZ167" s="500">
        <f t="shared" si="557"/>
        <v>466</v>
      </c>
      <c r="CA167" s="404">
        <f t="shared" si="558"/>
        <v>700</v>
      </c>
      <c r="CB167" s="500">
        <f t="shared" si="559"/>
        <v>0</v>
      </c>
      <c r="CC167" s="404">
        <f t="shared" si="560"/>
        <v>0</v>
      </c>
      <c r="CD167" s="564">
        <v>3.39</v>
      </c>
      <c r="CE167" s="581">
        <v>3.08</v>
      </c>
      <c r="CF167" s="500">
        <f t="shared" si="561"/>
        <v>1444.14</v>
      </c>
      <c r="CG167" s="404">
        <f t="shared" si="562"/>
        <v>1983.52</v>
      </c>
      <c r="CH167" s="564">
        <v>3.19</v>
      </c>
      <c r="CI167" s="581">
        <v>3.36</v>
      </c>
      <c r="CJ167" s="500">
        <f t="shared" si="563"/>
        <v>127.6</v>
      </c>
      <c r="CK167" s="404">
        <f t="shared" si="564"/>
        <v>188.16</v>
      </c>
      <c r="CL167" s="564"/>
      <c r="CM167" s="581"/>
      <c r="CN167" s="500">
        <f t="shared" si="565"/>
        <v>0</v>
      </c>
      <c r="CO167" s="404">
        <f t="shared" si="566"/>
        <v>0</v>
      </c>
      <c r="CP167" s="500">
        <f t="shared" si="567"/>
        <v>3.3728326180257513</v>
      </c>
      <c r="CQ167" s="237">
        <f t="shared" si="568"/>
        <v>3.1023999999999998</v>
      </c>
      <c r="CR167" s="500">
        <f t="shared" si="569"/>
        <v>1571.74</v>
      </c>
      <c r="CS167" s="404">
        <f t="shared" si="570"/>
        <v>2171.6799999999998</v>
      </c>
      <c r="CT167" s="565"/>
      <c r="CU167" s="581"/>
      <c r="CV167" s="500">
        <f t="shared" si="571"/>
        <v>0</v>
      </c>
      <c r="CW167" s="404">
        <f t="shared" si="572"/>
        <v>0</v>
      </c>
      <c r="CX167" s="565"/>
      <c r="CY167" s="581"/>
      <c r="CZ167" s="500">
        <f t="shared" si="573"/>
        <v>0</v>
      </c>
      <c r="DA167" s="404">
        <f t="shared" si="574"/>
        <v>0</v>
      </c>
      <c r="DB167" s="565"/>
      <c r="DC167" s="581"/>
      <c r="DD167" s="500">
        <f t="shared" si="575"/>
        <v>0</v>
      </c>
      <c r="DE167" s="404">
        <f t="shared" si="576"/>
        <v>0</v>
      </c>
      <c r="DF167" s="500">
        <f t="shared" si="577"/>
        <v>0</v>
      </c>
      <c r="DG167" s="404">
        <f t="shared" si="578"/>
        <v>0</v>
      </c>
      <c r="DH167" s="500">
        <f t="shared" si="579"/>
        <v>0</v>
      </c>
      <c r="DI167" s="404">
        <f t="shared" si="580"/>
        <v>0</v>
      </c>
      <c r="DJ167" s="500">
        <f t="shared" si="581"/>
        <v>546</v>
      </c>
      <c r="DK167" s="404">
        <f t="shared" si="582"/>
        <v>832</v>
      </c>
      <c r="DL167" s="500">
        <f t="shared" si="583"/>
        <v>0</v>
      </c>
      <c r="DM167" s="404">
        <f t="shared" si="584"/>
        <v>0</v>
      </c>
      <c r="DN167" s="236">
        <f t="shared" si="585"/>
        <v>3.390164835164835</v>
      </c>
      <c r="DO167" s="237">
        <f t="shared" si="586"/>
        <v>3.2090024038461538</v>
      </c>
      <c r="DP167" s="500">
        <f t="shared" si="587"/>
        <v>1851.03</v>
      </c>
      <c r="DQ167" s="404">
        <f t="shared" si="588"/>
        <v>2669.89</v>
      </c>
      <c r="DR167" s="500">
        <f t="shared" si="589"/>
        <v>0</v>
      </c>
      <c r="DS167" s="404">
        <f t="shared" si="590"/>
        <v>0</v>
      </c>
      <c r="DT167" s="500">
        <f t="shared" si="591"/>
        <v>0</v>
      </c>
      <c r="DU167" s="404">
        <f t="shared" si="592"/>
        <v>0</v>
      </c>
      <c r="DV167" s="565">
        <v>377</v>
      </c>
      <c r="DW167" s="582">
        <v>357</v>
      </c>
      <c r="DX167" s="500">
        <f t="shared" si="593"/>
        <v>0</v>
      </c>
      <c r="DY167" s="404">
        <f t="shared" si="594"/>
        <v>0</v>
      </c>
      <c r="DZ167" s="565">
        <v>175</v>
      </c>
      <c r="EA167" s="582">
        <v>202</v>
      </c>
      <c r="EB167" s="500">
        <f t="shared" si="595"/>
        <v>0</v>
      </c>
      <c r="EC167" s="404">
        <f t="shared" si="596"/>
        <v>0</v>
      </c>
      <c r="ED167" s="565"/>
      <c r="EE167" s="582"/>
      <c r="EF167" s="500">
        <f t="shared" si="597"/>
        <v>0</v>
      </c>
      <c r="EG167" s="404">
        <f t="shared" si="598"/>
        <v>0</v>
      </c>
      <c r="EH167" s="500">
        <f t="shared" si="599"/>
        <v>552</v>
      </c>
      <c r="EI167" s="404">
        <f t="shared" si="600"/>
        <v>559</v>
      </c>
      <c r="EJ167" s="500">
        <f t="shared" si="601"/>
        <v>0</v>
      </c>
      <c r="EK167" s="404">
        <f t="shared" si="602"/>
        <v>0</v>
      </c>
      <c r="EL167" s="564">
        <v>3.92</v>
      </c>
      <c r="EM167" s="583">
        <v>4.08</v>
      </c>
      <c r="EN167" s="500">
        <f t="shared" si="603"/>
        <v>1477.84</v>
      </c>
      <c r="EO167" s="404">
        <f t="shared" si="604"/>
        <v>1456.56</v>
      </c>
      <c r="EP167" s="564">
        <v>5.71</v>
      </c>
      <c r="EQ167" s="583">
        <v>5.64</v>
      </c>
      <c r="ER167" s="500">
        <f t="shared" si="605"/>
        <v>999.25</v>
      </c>
      <c r="ES167" s="404">
        <f t="shared" si="606"/>
        <v>1139.28</v>
      </c>
      <c r="ET167" s="564"/>
      <c r="EU167" s="583"/>
      <c r="EV167" s="500">
        <f t="shared" si="607"/>
        <v>0</v>
      </c>
      <c r="EW167" s="404">
        <f t="shared" si="608"/>
        <v>0</v>
      </c>
      <c r="EX167" s="236">
        <f t="shared" si="609"/>
        <v>4.4874818840579715</v>
      </c>
      <c r="EY167" s="237">
        <f t="shared" si="610"/>
        <v>4.6437209302325586</v>
      </c>
      <c r="EZ167" s="500">
        <f t="shared" si="611"/>
        <v>2477.09</v>
      </c>
      <c r="FA167" s="404">
        <f t="shared" si="612"/>
        <v>2595.84</v>
      </c>
      <c r="FB167" s="565"/>
      <c r="FC167" s="583"/>
      <c r="FD167" s="500">
        <f t="shared" si="613"/>
        <v>0</v>
      </c>
      <c r="FE167" s="404">
        <f t="shared" si="614"/>
        <v>0</v>
      </c>
      <c r="FF167" s="565"/>
      <c r="FG167" s="583"/>
      <c r="FH167" s="500">
        <f t="shared" si="615"/>
        <v>0</v>
      </c>
      <c r="FI167" s="404">
        <f t="shared" si="616"/>
        <v>0</v>
      </c>
      <c r="FJ167" s="565"/>
      <c r="FK167" s="583"/>
      <c r="FL167" s="500">
        <f t="shared" si="617"/>
        <v>0</v>
      </c>
      <c r="FM167" s="404">
        <f t="shared" si="618"/>
        <v>0</v>
      </c>
      <c r="FN167" s="500">
        <f t="shared" si="619"/>
        <v>0</v>
      </c>
      <c r="FO167" s="404">
        <f t="shared" si="620"/>
        <v>0</v>
      </c>
      <c r="FP167" s="500">
        <f t="shared" si="621"/>
        <v>0</v>
      </c>
      <c r="FQ167" s="404">
        <f t="shared" si="622"/>
        <v>0</v>
      </c>
      <c r="FR167" s="565">
        <v>783</v>
      </c>
      <c r="FS167" s="423">
        <v>679</v>
      </c>
      <c r="FT167" s="500">
        <f t="shared" si="623"/>
        <v>0</v>
      </c>
      <c r="FU167" s="404">
        <f t="shared" si="624"/>
        <v>0</v>
      </c>
      <c r="FV167" s="564">
        <v>5.04</v>
      </c>
      <c r="FW167" s="584">
        <v>6.02</v>
      </c>
      <c r="FX167" s="500">
        <f t="shared" si="625"/>
        <v>3946.32</v>
      </c>
      <c r="FY167" s="404">
        <f t="shared" si="626"/>
        <v>4087.58</v>
      </c>
      <c r="FZ167" s="564"/>
      <c r="GA167" s="584"/>
      <c r="GB167" s="500">
        <f t="shared" si="627"/>
        <v>0</v>
      </c>
      <c r="GC167" s="404">
        <f t="shared" si="628"/>
        <v>0</v>
      </c>
      <c r="GD167" s="510">
        <f t="shared" si="629"/>
        <v>804</v>
      </c>
      <c r="GE167" s="404">
        <f t="shared" si="630"/>
        <v>1004</v>
      </c>
      <c r="GF167" s="500">
        <f t="shared" si="631"/>
        <v>0</v>
      </c>
      <c r="GG167" s="404">
        <f t="shared" si="632"/>
        <v>0</v>
      </c>
      <c r="GH167" s="500">
        <f t="shared" si="633"/>
        <v>2923.98</v>
      </c>
      <c r="GI167" s="404">
        <f t="shared" si="634"/>
        <v>3448.09</v>
      </c>
      <c r="GJ167" s="500" t="str">
        <f t="shared" si="635"/>
        <v/>
      </c>
      <c r="GK167" s="404" t="str">
        <f t="shared" si="636"/>
        <v/>
      </c>
      <c r="GL167" s="510">
        <f t="shared" si="637"/>
        <v>294</v>
      </c>
      <c r="GM167" s="404">
        <f t="shared" si="638"/>
        <v>387</v>
      </c>
      <c r="GN167" s="500">
        <f t="shared" si="639"/>
        <v>0</v>
      </c>
      <c r="GO167" s="404">
        <f t="shared" si="640"/>
        <v>0</v>
      </c>
      <c r="GP167" s="500">
        <f t="shared" si="641"/>
        <v>1404.1399999999999</v>
      </c>
      <c r="GQ167" s="404">
        <f t="shared" si="642"/>
        <v>1817.6399999999999</v>
      </c>
      <c r="GR167" s="500">
        <f t="shared" si="643"/>
        <v>0</v>
      </c>
      <c r="GS167" s="404">
        <f t="shared" si="644"/>
        <v>0</v>
      </c>
      <c r="GT167" s="510">
        <f t="shared" si="645"/>
        <v>1098</v>
      </c>
      <c r="GU167" s="404">
        <f t="shared" si="646"/>
        <v>1391</v>
      </c>
      <c r="GV167" s="500">
        <f t="shared" si="647"/>
        <v>0</v>
      </c>
      <c r="GW167" s="404">
        <f t="shared" si="648"/>
        <v>0</v>
      </c>
      <c r="GX167" s="500">
        <f t="shared" si="649"/>
        <v>4328.12</v>
      </c>
      <c r="GY167" s="404">
        <f t="shared" si="650"/>
        <v>5265.73</v>
      </c>
      <c r="GZ167" s="500" t="str">
        <f t="shared" si="651"/>
        <v/>
      </c>
      <c r="HA167" s="404" t="str">
        <f t="shared" si="652"/>
        <v/>
      </c>
      <c r="HB167" s="510">
        <f t="shared" si="653"/>
        <v>0</v>
      </c>
      <c r="HC167" s="404">
        <f t="shared" si="654"/>
        <v>0</v>
      </c>
      <c r="HD167" s="500">
        <f t="shared" si="655"/>
        <v>0</v>
      </c>
      <c r="HE167" s="404">
        <f t="shared" si="656"/>
        <v>0</v>
      </c>
      <c r="HF167" s="500" t="str">
        <f t="shared" si="657"/>
        <v/>
      </c>
      <c r="HG167" s="404" t="str">
        <f t="shared" si="658"/>
        <v/>
      </c>
      <c r="HH167" s="500" t="str">
        <f t="shared" si="659"/>
        <v/>
      </c>
      <c r="HI167" s="404" t="str">
        <f t="shared" si="660"/>
        <v/>
      </c>
      <c r="HJ167" s="510">
        <f t="shared" si="661"/>
        <v>8274.44</v>
      </c>
      <c r="HK167" s="404">
        <f t="shared" si="662"/>
        <v>9353.31</v>
      </c>
      <c r="HL167" s="500" t="str">
        <f t="shared" si="663"/>
        <v/>
      </c>
      <c r="HM167" s="404" t="str">
        <f t="shared" si="664"/>
        <v/>
      </c>
    </row>
    <row r="168" spans="1:221">
      <c r="A168" s="628" t="s">
        <v>539</v>
      </c>
      <c r="B168" s="629" t="s">
        <v>843</v>
      </c>
      <c r="C168" s="630"/>
      <c r="D168" s="631">
        <v>176178</v>
      </c>
      <c r="E168" s="631">
        <v>8</v>
      </c>
      <c r="F168" s="422">
        <v>944</v>
      </c>
      <c r="G168" s="423">
        <v>971</v>
      </c>
      <c r="H168" s="422">
        <v>20</v>
      </c>
      <c r="I168" s="423">
        <v>6</v>
      </c>
      <c r="J168" s="500">
        <f t="shared" si="515"/>
        <v>924</v>
      </c>
      <c r="K168" s="404">
        <f t="shared" si="516"/>
        <v>965</v>
      </c>
      <c r="L168" s="422">
        <v>64</v>
      </c>
      <c r="M168" s="423">
        <v>64</v>
      </c>
      <c r="N168" s="500">
        <f t="shared" si="517"/>
        <v>924</v>
      </c>
      <c r="O168" s="404">
        <f t="shared" si="518"/>
        <v>965</v>
      </c>
      <c r="P168" s="500">
        <f t="shared" si="519"/>
        <v>0</v>
      </c>
      <c r="Q168" s="404">
        <f t="shared" si="520"/>
        <v>0</v>
      </c>
      <c r="R168" s="422">
        <v>3</v>
      </c>
      <c r="S168" s="423">
        <v>1</v>
      </c>
      <c r="T168" s="500">
        <f t="shared" si="521"/>
        <v>0</v>
      </c>
      <c r="U168" s="404">
        <f t="shared" si="522"/>
        <v>0</v>
      </c>
      <c r="V168" s="422">
        <v>35</v>
      </c>
      <c r="W168" s="423">
        <v>47</v>
      </c>
      <c r="X168" s="500">
        <f t="shared" si="523"/>
        <v>0</v>
      </c>
      <c r="Y168" s="404">
        <f t="shared" si="524"/>
        <v>0</v>
      </c>
      <c r="Z168" s="422"/>
      <c r="AA168" s="423"/>
      <c r="AB168" s="500">
        <f t="shared" si="525"/>
        <v>0</v>
      </c>
      <c r="AC168" s="404">
        <f t="shared" si="526"/>
        <v>0</v>
      </c>
      <c r="AD168" s="500">
        <f t="shared" si="527"/>
        <v>38</v>
      </c>
      <c r="AE168" s="404">
        <f t="shared" si="528"/>
        <v>48</v>
      </c>
      <c r="AF168" s="500">
        <f t="shared" si="529"/>
        <v>0</v>
      </c>
      <c r="AG168" s="404">
        <f t="shared" si="530"/>
        <v>0</v>
      </c>
      <c r="AH168" s="564">
        <v>3</v>
      </c>
      <c r="AI168" s="580">
        <v>4</v>
      </c>
      <c r="AJ168" s="500">
        <f t="shared" si="531"/>
        <v>9</v>
      </c>
      <c r="AK168" s="404">
        <f t="shared" si="532"/>
        <v>4</v>
      </c>
      <c r="AL168" s="564">
        <v>3.73</v>
      </c>
      <c r="AM168" s="580">
        <v>4.2</v>
      </c>
      <c r="AN168" s="500">
        <f t="shared" si="533"/>
        <v>130.55000000000001</v>
      </c>
      <c r="AO168" s="404">
        <f t="shared" si="534"/>
        <v>197.4</v>
      </c>
      <c r="AP168" s="564"/>
      <c r="AQ168" s="580"/>
      <c r="AR168" s="500">
        <f t="shared" si="535"/>
        <v>0</v>
      </c>
      <c r="AS168" s="404">
        <f t="shared" si="536"/>
        <v>0</v>
      </c>
      <c r="AT168" s="236">
        <f t="shared" si="537"/>
        <v>3.6723684210526319</v>
      </c>
      <c r="AU168" s="237">
        <f t="shared" si="538"/>
        <v>4.1958333333333337</v>
      </c>
      <c r="AV168" s="500">
        <f t="shared" si="539"/>
        <v>139.55000000000001</v>
      </c>
      <c r="AW168" s="404">
        <f t="shared" si="540"/>
        <v>201.40000000000003</v>
      </c>
      <c r="AX168" s="422"/>
      <c r="AY168" s="423"/>
      <c r="AZ168" s="500">
        <f t="shared" si="541"/>
        <v>0</v>
      </c>
      <c r="BA168" s="404">
        <f t="shared" si="542"/>
        <v>0</v>
      </c>
      <c r="BB168" s="422"/>
      <c r="BC168" s="423"/>
      <c r="BD168" s="500">
        <f t="shared" si="543"/>
        <v>0</v>
      </c>
      <c r="BE168" s="404">
        <f t="shared" si="544"/>
        <v>0</v>
      </c>
      <c r="BF168" s="422"/>
      <c r="BG168" s="423"/>
      <c r="BH168" s="500">
        <f t="shared" si="545"/>
        <v>0</v>
      </c>
      <c r="BI168" s="404">
        <f t="shared" si="546"/>
        <v>0</v>
      </c>
      <c r="BJ168" s="500">
        <f t="shared" si="547"/>
        <v>0</v>
      </c>
      <c r="BK168" s="404">
        <f t="shared" si="548"/>
        <v>0</v>
      </c>
      <c r="BL168" s="500">
        <f t="shared" si="549"/>
        <v>0</v>
      </c>
      <c r="BM168" s="404">
        <f t="shared" si="550"/>
        <v>0</v>
      </c>
      <c r="BN168" s="422">
        <v>427</v>
      </c>
      <c r="BO168" s="423">
        <v>465</v>
      </c>
      <c r="BP168" s="500">
        <f t="shared" si="551"/>
        <v>0</v>
      </c>
      <c r="BQ168" s="404">
        <f t="shared" si="552"/>
        <v>0</v>
      </c>
      <c r="BR168" s="422">
        <v>21</v>
      </c>
      <c r="BS168" s="423">
        <v>13</v>
      </c>
      <c r="BT168" s="500">
        <f t="shared" si="553"/>
        <v>0</v>
      </c>
      <c r="BU168" s="404">
        <f t="shared" si="554"/>
        <v>0</v>
      </c>
      <c r="BV168" s="422"/>
      <c r="BW168" s="423"/>
      <c r="BX168" s="500">
        <f t="shared" si="555"/>
        <v>0</v>
      </c>
      <c r="BY168" s="404">
        <f t="shared" si="556"/>
        <v>0</v>
      </c>
      <c r="BZ168" s="500">
        <f t="shared" si="557"/>
        <v>448</v>
      </c>
      <c r="CA168" s="404">
        <f t="shared" si="558"/>
        <v>478</v>
      </c>
      <c r="CB168" s="500">
        <f t="shared" si="559"/>
        <v>0</v>
      </c>
      <c r="CC168" s="404">
        <f t="shared" si="560"/>
        <v>0</v>
      </c>
      <c r="CD168" s="564">
        <v>3.88</v>
      </c>
      <c r="CE168" s="581">
        <v>3.82</v>
      </c>
      <c r="CF168" s="500">
        <f t="shared" si="561"/>
        <v>1656.76</v>
      </c>
      <c r="CG168" s="404">
        <f t="shared" si="562"/>
        <v>1776.3</v>
      </c>
      <c r="CH168" s="564">
        <v>4.57</v>
      </c>
      <c r="CI168" s="581">
        <v>5.85</v>
      </c>
      <c r="CJ168" s="500">
        <f t="shared" si="563"/>
        <v>95.97</v>
      </c>
      <c r="CK168" s="404">
        <f t="shared" si="564"/>
        <v>76.05</v>
      </c>
      <c r="CL168" s="564"/>
      <c r="CM168" s="581"/>
      <c r="CN168" s="500">
        <f t="shared" si="565"/>
        <v>0</v>
      </c>
      <c r="CO168" s="404">
        <f t="shared" si="566"/>
        <v>0</v>
      </c>
      <c r="CP168" s="500">
        <f t="shared" si="567"/>
        <v>3.9123437500000002</v>
      </c>
      <c r="CQ168" s="237">
        <f t="shared" si="568"/>
        <v>3.8752092050209201</v>
      </c>
      <c r="CR168" s="500">
        <f t="shared" si="569"/>
        <v>1752.73</v>
      </c>
      <c r="CS168" s="404">
        <f t="shared" si="570"/>
        <v>1852.35</v>
      </c>
      <c r="CT168" s="565"/>
      <c r="CU168" s="581"/>
      <c r="CV168" s="500">
        <f t="shared" si="571"/>
        <v>0</v>
      </c>
      <c r="CW168" s="404">
        <f t="shared" si="572"/>
        <v>0</v>
      </c>
      <c r="CX168" s="565"/>
      <c r="CY168" s="581"/>
      <c r="CZ168" s="500">
        <f t="shared" si="573"/>
        <v>0</v>
      </c>
      <c r="DA168" s="404">
        <f t="shared" si="574"/>
        <v>0</v>
      </c>
      <c r="DB168" s="565"/>
      <c r="DC168" s="581"/>
      <c r="DD168" s="500">
        <f t="shared" si="575"/>
        <v>0</v>
      </c>
      <c r="DE168" s="404">
        <f t="shared" si="576"/>
        <v>0</v>
      </c>
      <c r="DF168" s="500">
        <f t="shared" si="577"/>
        <v>0</v>
      </c>
      <c r="DG168" s="404">
        <f t="shared" si="578"/>
        <v>0</v>
      </c>
      <c r="DH168" s="500">
        <f t="shared" si="579"/>
        <v>0</v>
      </c>
      <c r="DI168" s="404">
        <f t="shared" si="580"/>
        <v>0</v>
      </c>
      <c r="DJ168" s="500">
        <f t="shared" si="581"/>
        <v>486</v>
      </c>
      <c r="DK168" s="404">
        <f t="shared" si="582"/>
        <v>526</v>
      </c>
      <c r="DL168" s="500">
        <f t="shared" si="583"/>
        <v>0</v>
      </c>
      <c r="DM168" s="404">
        <f t="shared" si="584"/>
        <v>0</v>
      </c>
      <c r="DN168" s="236">
        <f t="shared" si="585"/>
        <v>3.8935802469135803</v>
      </c>
      <c r="DO168" s="237">
        <f t="shared" si="586"/>
        <v>3.9044676806083651</v>
      </c>
      <c r="DP168" s="500">
        <f t="shared" si="587"/>
        <v>1892.28</v>
      </c>
      <c r="DQ168" s="404">
        <f t="shared" si="588"/>
        <v>2053.75</v>
      </c>
      <c r="DR168" s="500">
        <f t="shared" si="589"/>
        <v>0</v>
      </c>
      <c r="DS168" s="404">
        <f t="shared" si="590"/>
        <v>0</v>
      </c>
      <c r="DT168" s="500">
        <f t="shared" si="591"/>
        <v>0</v>
      </c>
      <c r="DU168" s="404">
        <f t="shared" si="592"/>
        <v>0</v>
      </c>
      <c r="DV168" s="565">
        <v>93</v>
      </c>
      <c r="DW168" s="582">
        <v>82</v>
      </c>
      <c r="DX168" s="500">
        <f t="shared" si="593"/>
        <v>0</v>
      </c>
      <c r="DY168" s="404">
        <f t="shared" si="594"/>
        <v>0</v>
      </c>
      <c r="DZ168" s="565">
        <v>46</v>
      </c>
      <c r="EA168" s="582">
        <v>44</v>
      </c>
      <c r="EB168" s="500">
        <f t="shared" si="595"/>
        <v>0</v>
      </c>
      <c r="EC168" s="404">
        <f t="shared" si="596"/>
        <v>0</v>
      </c>
      <c r="ED168" s="565"/>
      <c r="EE168" s="582"/>
      <c r="EF168" s="500">
        <f t="shared" si="597"/>
        <v>0</v>
      </c>
      <c r="EG168" s="404">
        <f t="shared" si="598"/>
        <v>0</v>
      </c>
      <c r="EH168" s="500">
        <f t="shared" si="599"/>
        <v>139</v>
      </c>
      <c r="EI168" s="404">
        <f t="shared" si="600"/>
        <v>126</v>
      </c>
      <c r="EJ168" s="500">
        <f t="shared" si="601"/>
        <v>0</v>
      </c>
      <c r="EK168" s="404">
        <f t="shared" si="602"/>
        <v>0</v>
      </c>
      <c r="EL168" s="564">
        <v>3.89</v>
      </c>
      <c r="EM168" s="583">
        <v>3.53</v>
      </c>
      <c r="EN168" s="500">
        <f t="shared" si="603"/>
        <v>361.77000000000004</v>
      </c>
      <c r="EO168" s="404">
        <f t="shared" si="604"/>
        <v>289.45999999999998</v>
      </c>
      <c r="EP168" s="564">
        <v>5.12</v>
      </c>
      <c r="EQ168" s="583">
        <v>5.14</v>
      </c>
      <c r="ER168" s="500">
        <f t="shared" si="605"/>
        <v>235.52</v>
      </c>
      <c r="ES168" s="404">
        <f t="shared" si="606"/>
        <v>226.16</v>
      </c>
      <c r="ET168" s="564"/>
      <c r="EU168" s="583"/>
      <c r="EV168" s="500">
        <f t="shared" si="607"/>
        <v>0</v>
      </c>
      <c r="EW168" s="404">
        <f t="shared" si="608"/>
        <v>0</v>
      </c>
      <c r="EX168" s="236">
        <f t="shared" si="609"/>
        <v>4.2970503597122311</v>
      </c>
      <c r="EY168" s="237">
        <f t="shared" si="610"/>
        <v>4.0922222222222224</v>
      </c>
      <c r="EZ168" s="500">
        <f t="shared" si="611"/>
        <v>597.29000000000008</v>
      </c>
      <c r="FA168" s="404">
        <f t="shared" si="612"/>
        <v>515.62</v>
      </c>
      <c r="FB168" s="565"/>
      <c r="FC168" s="583"/>
      <c r="FD168" s="500">
        <f t="shared" si="613"/>
        <v>0</v>
      </c>
      <c r="FE168" s="404">
        <f t="shared" si="614"/>
        <v>0</v>
      </c>
      <c r="FF168" s="565"/>
      <c r="FG168" s="583"/>
      <c r="FH168" s="500">
        <f t="shared" si="615"/>
        <v>0</v>
      </c>
      <c r="FI168" s="404">
        <f t="shared" si="616"/>
        <v>0</v>
      </c>
      <c r="FJ168" s="565"/>
      <c r="FK168" s="583"/>
      <c r="FL168" s="500">
        <f t="shared" si="617"/>
        <v>0</v>
      </c>
      <c r="FM168" s="404">
        <f t="shared" si="618"/>
        <v>0</v>
      </c>
      <c r="FN168" s="500">
        <f t="shared" si="619"/>
        <v>0</v>
      </c>
      <c r="FO168" s="404">
        <f t="shared" si="620"/>
        <v>0</v>
      </c>
      <c r="FP168" s="500">
        <f t="shared" si="621"/>
        <v>0</v>
      </c>
      <c r="FQ168" s="404">
        <f t="shared" si="622"/>
        <v>0</v>
      </c>
      <c r="FR168" s="565">
        <v>299</v>
      </c>
      <c r="FS168" s="423">
        <v>313</v>
      </c>
      <c r="FT168" s="500">
        <f t="shared" si="623"/>
        <v>0</v>
      </c>
      <c r="FU168" s="404">
        <f t="shared" si="624"/>
        <v>0</v>
      </c>
      <c r="FV168" s="564">
        <v>5.46</v>
      </c>
      <c r="FW168" s="584">
        <v>5.24</v>
      </c>
      <c r="FX168" s="500">
        <f t="shared" si="625"/>
        <v>1632.54</v>
      </c>
      <c r="FY168" s="404">
        <f t="shared" si="626"/>
        <v>1640.1200000000001</v>
      </c>
      <c r="FZ168" s="564"/>
      <c r="GA168" s="584"/>
      <c r="GB168" s="500">
        <f t="shared" si="627"/>
        <v>0</v>
      </c>
      <c r="GC168" s="404">
        <f t="shared" si="628"/>
        <v>0</v>
      </c>
      <c r="GD168" s="510">
        <f t="shared" si="629"/>
        <v>523</v>
      </c>
      <c r="GE168" s="404">
        <f t="shared" si="630"/>
        <v>548</v>
      </c>
      <c r="GF168" s="500">
        <f t="shared" si="631"/>
        <v>0</v>
      </c>
      <c r="GG168" s="404">
        <f t="shared" si="632"/>
        <v>0</v>
      </c>
      <c r="GH168" s="500">
        <f t="shared" si="633"/>
        <v>2027.53</v>
      </c>
      <c r="GI168" s="404">
        <f t="shared" si="634"/>
        <v>2069.7599999999998</v>
      </c>
      <c r="GJ168" s="500" t="str">
        <f t="shared" si="635"/>
        <v/>
      </c>
      <c r="GK168" s="404" t="str">
        <f t="shared" si="636"/>
        <v/>
      </c>
      <c r="GL168" s="510">
        <f t="shared" si="637"/>
        <v>102</v>
      </c>
      <c r="GM168" s="404">
        <f t="shared" si="638"/>
        <v>104</v>
      </c>
      <c r="GN168" s="500">
        <f t="shared" si="639"/>
        <v>0</v>
      </c>
      <c r="GO168" s="404">
        <f t="shared" si="640"/>
        <v>0</v>
      </c>
      <c r="GP168" s="500">
        <f t="shared" si="641"/>
        <v>462.04</v>
      </c>
      <c r="GQ168" s="404">
        <f t="shared" si="642"/>
        <v>499.61</v>
      </c>
      <c r="GR168" s="500">
        <f t="shared" si="643"/>
        <v>0</v>
      </c>
      <c r="GS168" s="404">
        <f t="shared" si="644"/>
        <v>0</v>
      </c>
      <c r="GT168" s="510">
        <f t="shared" si="645"/>
        <v>625</v>
      </c>
      <c r="GU168" s="404">
        <f t="shared" si="646"/>
        <v>652</v>
      </c>
      <c r="GV168" s="500">
        <f t="shared" si="647"/>
        <v>0</v>
      </c>
      <c r="GW168" s="404">
        <f t="shared" si="648"/>
        <v>0</v>
      </c>
      <c r="GX168" s="500">
        <f t="shared" si="649"/>
        <v>2489.5700000000002</v>
      </c>
      <c r="GY168" s="404">
        <f t="shared" si="650"/>
        <v>2569.37</v>
      </c>
      <c r="GZ168" s="500" t="str">
        <f t="shared" si="651"/>
        <v/>
      </c>
      <c r="HA168" s="404" t="str">
        <f t="shared" si="652"/>
        <v/>
      </c>
      <c r="HB168" s="510">
        <f t="shared" si="653"/>
        <v>0</v>
      </c>
      <c r="HC168" s="404">
        <f t="shared" si="654"/>
        <v>0</v>
      </c>
      <c r="HD168" s="500">
        <f t="shared" si="655"/>
        <v>0</v>
      </c>
      <c r="HE168" s="404">
        <f t="shared" si="656"/>
        <v>0</v>
      </c>
      <c r="HF168" s="500" t="str">
        <f t="shared" si="657"/>
        <v/>
      </c>
      <c r="HG168" s="404" t="str">
        <f t="shared" si="658"/>
        <v/>
      </c>
      <c r="HH168" s="500" t="str">
        <f t="shared" si="659"/>
        <v/>
      </c>
      <c r="HI168" s="404" t="str">
        <f t="shared" si="660"/>
        <v/>
      </c>
      <c r="HJ168" s="510">
        <f t="shared" si="661"/>
        <v>4122.1100000000006</v>
      </c>
      <c r="HK168" s="404">
        <f t="shared" si="662"/>
        <v>4209.49</v>
      </c>
      <c r="HL168" s="500" t="str">
        <f t="shared" si="663"/>
        <v/>
      </c>
      <c r="HM168" s="404" t="str">
        <f t="shared" si="664"/>
        <v/>
      </c>
    </row>
    <row r="169" spans="1:221">
      <c r="A169" s="628" t="s">
        <v>539</v>
      </c>
      <c r="B169" s="629" t="s">
        <v>844</v>
      </c>
      <c r="C169" s="630"/>
      <c r="D169" s="631">
        <v>175573</v>
      </c>
      <c r="E169" s="631">
        <v>9</v>
      </c>
      <c r="F169" s="422">
        <v>663</v>
      </c>
      <c r="G169" s="423">
        <v>606</v>
      </c>
      <c r="H169" s="422">
        <v>4</v>
      </c>
      <c r="I169" s="423">
        <v>3</v>
      </c>
      <c r="J169" s="500">
        <f t="shared" si="515"/>
        <v>659</v>
      </c>
      <c r="K169" s="404">
        <f t="shared" si="516"/>
        <v>603</v>
      </c>
      <c r="L169" s="422">
        <v>64</v>
      </c>
      <c r="M169" s="423">
        <v>64</v>
      </c>
      <c r="N169" s="500">
        <f t="shared" si="517"/>
        <v>659</v>
      </c>
      <c r="O169" s="404">
        <f t="shared" si="518"/>
        <v>603</v>
      </c>
      <c r="P169" s="500">
        <f t="shared" si="519"/>
        <v>0</v>
      </c>
      <c r="Q169" s="404">
        <f t="shared" si="520"/>
        <v>0</v>
      </c>
      <c r="R169" s="422">
        <v>0</v>
      </c>
      <c r="S169" s="423">
        <v>1</v>
      </c>
      <c r="T169" s="500">
        <f t="shared" si="521"/>
        <v>0</v>
      </c>
      <c r="U169" s="404">
        <f t="shared" si="522"/>
        <v>0</v>
      </c>
      <c r="V169" s="422">
        <v>78</v>
      </c>
      <c r="W169" s="423">
        <v>73</v>
      </c>
      <c r="X169" s="500">
        <f t="shared" si="523"/>
        <v>0</v>
      </c>
      <c r="Y169" s="404">
        <f t="shared" si="524"/>
        <v>0</v>
      </c>
      <c r="Z169" s="422"/>
      <c r="AA169" s="423"/>
      <c r="AB169" s="500">
        <f t="shared" si="525"/>
        <v>0</v>
      </c>
      <c r="AC169" s="404">
        <f t="shared" si="526"/>
        <v>0</v>
      </c>
      <c r="AD169" s="500">
        <f t="shared" si="527"/>
        <v>78</v>
      </c>
      <c r="AE169" s="404">
        <f t="shared" si="528"/>
        <v>74</v>
      </c>
      <c r="AF169" s="500">
        <f t="shared" si="529"/>
        <v>0</v>
      </c>
      <c r="AG169" s="404">
        <f t="shared" si="530"/>
        <v>0</v>
      </c>
      <c r="AH169" s="564">
        <v>0</v>
      </c>
      <c r="AI169" s="580">
        <v>2</v>
      </c>
      <c r="AJ169" s="500">
        <f t="shared" si="531"/>
        <v>0</v>
      </c>
      <c r="AK169" s="404">
        <f t="shared" si="532"/>
        <v>2</v>
      </c>
      <c r="AL169" s="564">
        <v>3.79</v>
      </c>
      <c r="AM169" s="580">
        <v>3.71</v>
      </c>
      <c r="AN169" s="500">
        <f t="shared" si="533"/>
        <v>295.62</v>
      </c>
      <c r="AO169" s="404">
        <f t="shared" si="534"/>
        <v>270.83</v>
      </c>
      <c r="AP169" s="564"/>
      <c r="AQ169" s="580"/>
      <c r="AR169" s="500">
        <f t="shared" si="535"/>
        <v>0</v>
      </c>
      <c r="AS169" s="404">
        <f t="shared" si="536"/>
        <v>0</v>
      </c>
      <c r="AT169" s="236">
        <f t="shared" si="537"/>
        <v>3.79</v>
      </c>
      <c r="AU169" s="237">
        <f t="shared" si="538"/>
        <v>3.6868918918918916</v>
      </c>
      <c r="AV169" s="500">
        <f t="shared" si="539"/>
        <v>295.62</v>
      </c>
      <c r="AW169" s="404">
        <f t="shared" si="540"/>
        <v>272.83</v>
      </c>
      <c r="AX169" s="422"/>
      <c r="AY169" s="423"/>
      <c r="AZ169" s="500">
        <f t="shared" si="541"/>
        <v>0</v>
      </c>
      <c r="BA169" s="404">
        <f t="shared" si="542"/>
        <v>0</v>
      </c>
      <c r="BB169" s="422"/>
      <c r="BC169" s="423"/>
      <c r="BD169" s="500">
        <f t="shared" si="543"/>
        <v>0</v>
      </c>
      <c r="BE169" s="404">
        <f t="shared" si="544"/>
        <v>0</v>
      </c>
      <c r="BF169" s="422"/>
      <c r="BG169" s="423"/>
      <c r="BH169" s="500">
        <f t="shared" si="545"/>
        <v>0</v>
      </c>
      <c r="BI169" s="404">
        <f t="shared" si="546"/>
        <v>0</v>
      </c>
      <c r="BJ169" s="500">
        <f t="shared" si="547"/>
        <v>0</v>
      </c>
      <c r="BK169" s="404">
        <f t="shared" si="548"/>
        <v>0</v>
      </c>
      <c r="BL169" s="500">
        <f t="shared" si="549"/>
        <v>0</v>
      </c>
      <c r="BM169" s="404">
        <f t="shared" si="550"/>
        <v>0</v>
      </c>
      <c r="BN169" s="422">
        <v>300</v>
      </c>
      <c r="BO169" s="423">
        <v>264</v>
      </c>
      <c r="BP169" s="500">
        <f t="shared" si="551"/>
        <v>0</v>
      </c>
      <c r="BQ169" s="404">
        <f t="shared" si="552"/>
        <v>0</v>
      </c>
      <c r="BR169" s="422">
        <v>21</v>
      </c>
      <c r="BS169" s="423">
        <v>24</v>
      </c>
      <c r="BT169" s="500">
        <f t="shared" si="553"/>
        <v>0</v>
      </c>
      <c r="BU169" s="404">
        <f t="shared" si="554"/>
        <v>0</v>
      </c>
      <c r="BV169" s="422"/>
      <c r="BW169" s="423"/>
      <c r="BX169" s="500">
        <f t="shared" si="555"/>
        <v>0</v>
      </c>
      <c r="BY169" s="404">
        <f t="shared" si="556"/>
        <v>0</v>
      </c>
      <c r="BZ169" s="500">
        <f t="shared" si="557"/>
        <v>321</v>
      </c>
      <c r="CA169" s="404">
        <f t="shared" si="558"/>
        <v>288</v>
      </c>
      <c r="CB169" s="500">
        <f t="shared" si="559"/>
        <v>0</v>
      </c>
      <c r="CC169" s="404">
        <f t="shared" si="560"/>
        <v>0</v>
      </c>
      <c r="CD169" s="564">
        <v>2.98</v>
      </c>
      <c r="CE169" s="581">
        <v>3.03</v>
      </c>
      <c r="CF169" s="500">
        <f t="shared" si="561"/>
        <v>894</v>
      </c>
      <c r="CG169" s="404">
        <f t="shared" si="562"/>
        <v>799.92</v>
      </c>
      <c r="CH169" s="564">
        <v>3.12</v>
      </c>
      <c r="CI169" s="581">
        <v>3.6</v>
      </c>
      <c r="CJ169" s="500">
        <f t="shared" si="563"/>
        <v>65.52</v>
      </c>
      <c r="CK169" s="404">
        <f t="shared" si="564"/>
        <v>86.4</v>
      </c>
      <c r="CL169" s="564"/>
      <c r="CM169" s="581"/>
      <c r="CN169" s="500">
        <f t="shared" si="565"/>
        <v>0</v>
      </c>
      <c r="CO169" s="404">
        <f t="shared" si="566"/>
        <v>0</v>
      </c>
      <c r="CP169" s="500">
        <f t="shared" si="567"/>
        <v>2.9891588785046728</v>
      </c>
      <c r="CQ169" s="237">
        <f t="shared" si="568"/>
        <v>3.0774999999999997</v>
      </c>
      <c r="CR169" s="500">
        <f t="shared" si="569"/>
        <v>959.52</v>
      </c>
      <c r="CS169" s="404">
        <f t="shared" si="570"/>
        <v>886.31999999999994</v>
      </c>
      <c r="CT169" s="565"/>
      <c r="CU169" s="581"/>
      <c r="CV169" s="500">
        <f t="shared" si="571"/>
        <v>0</v>
      </c>
      <c r="CW169" s="404">
        <f t="shared" si="572"/>
        <v>0</v>
      </c>
      <c r="CX169" s="565"/>
      <c r="CY169" s="581"/>
      <c r="CZ169" s="500">
        <f t="shared" si="573"/>
        <v>0</v>
      </c>
      <c r="DA169" s="404">
        <f t="shared" si="574"/>
        <v>0</v>
      </c>
      <c r="DB169" s="565"/>
      <c r="DC169" s="581"/>
      <c r="DD169" s="500">
        <f t="shared" si="575"/>
        <v>0</v>
      </c>
      <c r="DE169" s="404">
        <f t="shared" si="576"/>
        <v>0</v>
      </c>
      <c r="DF169" s="500">
        <f t="shared" si="577"/>
        <v>0</v>
      </c>
      <c r="DG169" s="404">
        <f t="shared" si="578"/>
        <v>0</v>
      </c>
      <c r="DH169" s="500">
        <f t="shared" si="579"/>
        <v>0</v>
      </c>
      <c r="DI169" s="404">
        <f t="shared" si="580"/>
        <v>0</v>
      </c>
      <c r="DJ169" s="500">
        <f t="shared" si="581"/>
        <v>399</v>
      </c>
      <c r="DK169" s="404">
        <f t="shared" si="582"/>
        <v>362</v>
      </c>
      <c r="DL169" s="500">
        <f t="shared" si="583"/>
        <v>0</v>
      </c>
      <c r="DM169" s="404">
        <f t="shared" si="584"/>
        <v>0</v>
      </c>
      <c r="DN169" s="236">
        <f t="shared" si="585"/>
        <v>3.1457142857142855</v>
      </c>
      <c r="DO169" s="237">
        <f t="shared" si="586"/>
        <v>3.2020718232044194</v>
      </c>
      <c r="DP169" s="500">
        <f t="shared" si="587"/>
        <v>1255.1399999999999</v>
      </c>
      <c r="DQ169" s="404">
        <f t="shared" si="588"/>
        <v>1159.1499999999999</v>
      </c>
      <c r="DR169" s="500">
        <f t="shared" si="589"/>
        <v>0</v>
      </c>
      <c r="DS169" s="404">
        <f t="shared" si="590"/>
        <v>0</v>
      </c>
      <c r="DT169" s="500">
        <f t="shared" si="591"/>
        <v>0</v>
      </c>
      <c r="DU169" s="404">
        <f t="shared" si="592"/>
        <v>0</v>
      </c>
      <c r="DV169" s="565">
        <v>78</v>
      </c>
      <c r="DW169" s="582">
        <v>98</v>
      </c>
      <c r="DX169" s="500">
        <f t="shared" si="593"/>
        <v>0</v>
      </c>
      <c r="DY169" s="404">
        <f t="shared" si="594"/>
        <v>0</v>
      </c>
      <c r="DZ169" s="565">
        <v>20</v>
      </c>
      <c r="EA169" s="582">
        <v>17</v>
      </c>
      <c r="EB169" s="500">
        <f t="shared" si="595"/>
        <v>0</v>
      </c>
      <c r="EC169" s="404">
        <f t="shared" si="596"/>
        <v>0</v>
      </c>
      <c r="ED169" s="565"/>
      <c r="EE169" s="582"/>
      <c r="EF169" s="500">
        <f t="shared" si="597"/>
        <v>0</v>
      </c>
      <c r="EG169" s="404">
        <f t="shared" si="598"/>
        <v>0</v>
      </c>
      <c r="EH169" s="500">
        <f t="shared" si="599"/>
        <v>98</v>
      </c>
      <c r="EI169" s="404">
        <f t="shared" si="600"/>
        <v>115</v>
      </c>
      <c r="EJ169" s="500">
        <f t="shared" si="601"/>
        <v>0</v>
      </c>
      <c r="EK169" s="404">
        <f t="shared" si="602"/>
        <v>0</v>
      </c>
      <c r="EL169" s="564">
        <v>3.76</v>
      </c>
      <c r="EM169" s="583">
        <v>3.11</v>
      </c>
      <c r="EN169" s="500">
        <f t="shared" si="603"/>
        <v>293.27999999999997</v>
      </c>
      <c r="EO169" s="404">
        <f t="shared" si="604"/>
        <v>304.77999999999997</v>
      </c>
      <c r="EP169" s="564">
        <v>4.83</v>
      </c>
      <c r="EQ169" s="583">
        <v>4.41</v>
      </c>
      <c r="ER169" s="500">
        <f t="shared" si="605"/>
        <v>96.6</v>
      </c>
      <c r="ES169" s="404">
        <f t="shared" si="606"/>
        <v>74.97</v>
      </c>
      <c r="ET169" s="564"/>
      <c r="EU169" s="583"/>
      <c r="EV169" s="500">
        <f t="shared" si="607"/>
        <v>0</v>
      </c>
      <c r="EW169" s="404">
        <f t="shared" si="608"/>
        <v>0</v>
      </c>
      <c r="EX169" s="236">
        <f t="shared" si="609"/>
        <v>3.9783673469387755</v>
      </c>
      <c r="EY169" s="237">
        <f t="shared" si="610"/>
        <v>3.3021739130434784</v>
      </c>
      <c r="EZ169" s="500">
        <f t="shared" si="611"/>
        <v>389.88</v>
      </c>
      <c r="FA169" s="404">
        <f t="shared" si="612"/>
        <v>379.75</v>
      </c>
      <c r="FB169" s="565"/>
      <c r="FC169" s="583"/>
      <c r="FD169" s="500">
        <f t="shared" si="613"/>
        <v>0</v>
      </c>
      <c r="FE169" s="404">
        <f t="shared" si="614"/>
        <v>0</v>
      </c>
      <c r="FF169" s="565"/>
      <c r="FG169" s="583"/>
      <c r="FH169" s="500">
        <f t="shared" si="615"/>
        <v>0</v>
      </c>
      <c r="FI169" s="404">
        <f t="shared" si="616"/>
        <v>0</v>
      </c>
      <c r="FJ169" s="565"/>
      <c r="FK169" s="583"/>
      <c r="FL169" s="500">
        <f t="shared" si="617"/>
        <v>0</v>
      </c>
      <c r="FM169" s="404">
        <f t="shared" si="618"/>
        <v>0</v>
      </c>
      <c r="FN169" s="500">
        <f t="shared" si="619"/>
        <v>0</v>
      </c>
      <c r="FO169" s="404">
        <f t="shared" si="620"/>
        <v>0</v>
      </c>
      <c r="FP169" s="500">
        <f t="shared" si="621"/>
        <v>0</v>
      </c>
      <c r="FQ169" s="404">
        <f t="shared" si="622"/>
        <v>0</v>
      </c>
      <c r="FR169" s="565">
        <v>162</v>
      </c>
      <c r="FS169" s="423">
        <v>126</v>
      </c>
      <c r="FT169" s="500">
        <f t="shared" si="623"/>
        <v>0</v>
      </c>
      <c r="FU169" s="404">
        <f t="shared" si="624"/>
        <v>0</v>
      </c>
      <c r="FV169" s="564">
        <v>6.09</v>
      </c>
      <c r="FW169" s="584">
        <v>5.85</v>
      </c>
      <c r="FX169" s="500">
        <f t="shared" si="625"/>
        <v>986.57999999999993</v>
      </c>
      <c r="FY169" s="404">
        <f t="shared" si="626"/>
        <v>737.09999999999991</v>
      </c>
      <c r="FZ169" s="564"/>
      <c r="GA169" s="584"/>
      <c r="GB169" s="500">
        <f t="shared" si="627"/>
        <v>0</v>
      </c>
      <c r="GC169" s="404">
        <f t="shared" si="628"/>
        <v>0</v>
      </c>
      <c r="GD169" s="510">
        <f t="shared" si="629"/>
        <v>378</v>
      </c>
      <c r="GE169" s="404">
        <f t="shared" si="630"/>
        <v>363</v>
      </c>
      <c r="GF169" s="500">
        <f t="shared" si="631"/>
        <v>0</v>
      </c>
      <c r="GG169" s="404">
        <f t="shared" si="632"/>
        <v>0</v>
      </c>
      <c r="GH169" s="500">
        <f t="shared" si="633"/>
        <v>1187.28</v>
      </c>
      <c r="GI169" s="404">
        <f t="shared" si="634"/>
        <v>1106.6999999999998</v>
      </c>
      <c r="GJ169" s="500" t="str">
        <f t="shared" si="635"/>
        <v/>
      </c>
      <c r="GK169" s="404" t="str">
        <f t="shared" si="636"/>
        <v/>
      </c>
      <c r="GL169" s="510">
        <f t="shared" si="637"/>
        <v>119</v>
      </c>
      <c r="GM169" s="404">
        <f t="shared" si="638"/>
        <v>114</v>
      </c>
      <c r="GN169" s="500">
        <f t="shared" si="639"/>
        <v>0</v>
      </c>
      <c r="GO169" s="404">
        <f t="shared" si="640"/>
        <v>0</v>
      </c>
      <c r="GP169" s="500">
        <f t="shared" si="641"/>
        <v>457.74</v>
      </c>
      <c r="GQ169" s="404">
        <f t="shared" si="642"/>
        <v>432.20000000000005</v>
      </c>
      <c r="GR169" s="500">
        <f t="shared" si="643"/>
        <v>0</v>
      </c>
      <c r="GS169" s="404">
        <f t="shared" si="644"/>
        <v>0</v>
      </c>
      <c r="GT169" s="510">
        <f t="shared" si="645"/>
        <v>497</v>
      </c>
      <c r="GU169" s="404">
        <f t="shared" si="646"/>
        <v>477</v>
      </c>
      <c r="GV169" s="500">
        <f t="shared" si="647"/>
        <v>0</v>
      </c>
      <c r="GW169" s="404">
        <f t="shared" si="648"/>
        <v>0</v>
      </c>
      <c r="GX169" s="500">
        <f t="shared" si="649"/>
        <v>1645.02</v>
      </c>
      <c r="GY169" s="404">
        <f t="shared" si="650"/>
        <v>1538.8999999999999</v>
      </c>
      <c r="GZ169" s="500" t="str">
        <f t="shared" si="651"/>
        <v/>
      </c>
      <c r="HA169" s="404" t="str">
        <f t="shared" si="652"/>
        <v/>
      </c>
      <c r="HB169" s="510">
        <f t="shared" si="653"/>
        <v>0</v>
      </c>
      <c r="HC169" s="404">
        <f t="shared" si="654"/>
        <v>0</v>
      </c>
      <c r="HD169" s="500">
        <f t="shared" si="655"/>
        <v>0</v>
      </c>
      <c r="HE169" s="404">
        <f t="shared" si="656"/>
        <v>0</v>
      </c>
      <c r="HF169" s="500" t="str">
        <f t="shared" si="657"/>
        <v/>
      </c>
      <c r="HG169" s="404" t="str">
        <f t="shared" si="658"/>
        <v/>
      </c>
      <c r="HH169" s="500" t="str">
        <f t="shared" si="659"/>
        <v/>
      </c>
      <c r="HI169" s="404" t="str">
        <f t="shared" si="660"/>
        <v/>
      </c>
      <c r="HJ169" s="510">
        <f t="shared" si="661"/>
        <v>2631.6</v>
      </c>
      <c r="HK169" s="404">
        <f t="shared" si="662"/>
        <v>2276</v>
      </c>
      <c r="HL169" s="500" t="str">
        <f t="shared" si="663"/>
        <v/>
      </c>
      <c r="HM169" s="404" t="str">
        <f t="shared" si="664"/>
        <v/>
      </c>
    </row>
    <row r="170" spans="1:221">
      <c r="A170" s="628" t="s">
        <v>539</v>
      </c>
      <c r="B170" s="629" t="s">
        <v>845</v>
      </c>
      <c r="C170" s="630"/>
      <c r="D170" s="631">
        <v>175643</v>
      </c>
      <c r="E170" s="631">
        <v>9</v>
      </c>
      <c r="F170" s="422">
        <v>343</v>
      </c>
      <c r="G170" s="423">
        <v>481</v>
      </c>
      <c r="H170" s="422">
        <v>0</v>
      </c>
      <c r="I170" s="423">
        <v>4</v>
      </c>
      <c r="J170" s="500">
        <f t="shared" si="515"/>
        <v>343</v>
      </c>
      <c r="K170" s="404">
        <f t="shared" si="516"/>
        <v>477</v>
      </c>
      <c r="L170" s="422">
        <v>64</v>
      </c>
      <c r="M170" s="423">
        <v>64</v>
      </c>
      <c r="N170" s="500">
        <f t="shared" si="517"/>
        <v>343</v>
      </c>
      <c r="O170" s="404">
        <f t="shared" si="518"/>
        <v>477</v>
      </c>
      <c r="P170" s="500">
        <f t="shared" si="519"/>
        <v>0</v>
      </c>
      <c r="Q170" s="404">
        <f t="shared" si="520"/>
        <v>0</v>
      </c>
      <c r="R170" s="422">
        <v>0</v>
      </c>
      <c r="S170" s="423">
        <v>3</v>
      </c>
      <c r="T170" s="500">
        <f t="shared" si="521"/>
        <v>0</v>
      </c>
      <c r="U170" s="404">
        <f t="shared" si="522"/>
        <v>0</v>
      </c>
      <c r="V170" s="422">
        <v>30</v>
      </c>
      <c r="W170" s="423">
        <v>65</v>
      </c>
      <c r="X170" s="500">
        <f t="shared" si="523"/>
        <v>0</v>
      </c>
      <c r="Y170" s="404">
        <f t="shared" si="524"/>
        <v>0</v>
      </c>
      <c r="Z170" s="422"/>
      <c r="AA170" s="423"/>
      <c r="AB170" s="500">
        <f t="shared" si="525"/>
        <v>0</v>
      </c>
      <c r="AC170" s="404">
        <f t="shared" si="526"/>
        <v>0</v>
      </c>
      <c r="AD170" s="500">
        <f t="shared" si="527"/>
        <v>30</v>
      </c>
      <c r="AE170" s="404">
        <f t="shared" si="528"/>
        <v>68</v>
      </c>
      <c r="AF170" s="500">
        <f t="shared" si="529"/>
        <v>0</v>
      </c>
      <c r="AG170" s="404">
        <f t="shared" si="530"/>
        <v>0</v>
      </c>
      <c r="AH170" s="564">
        <v>0</v>
      </c>
      <c r="AI170" s="580">
        <v>4.83</v>
      </c>
      <c r="AJ170" s="500">
        <f t="shared" si="531"/>
        <v>0</v>
      </c>
      <c r="AK170" s="404">
        <f t="shared" si="532"/>
        <v>14.49</v>
      </c>
      <c r="AL170" s="564">
        <v>4.07</v>
      </c>
      <c r="AM170" s="580">
        <v>2.71</v>
      </c>
      <c r="AN170" s="500">
        <f t="shared" si="533"/>
        <v>122.10000000000001</v>
      </c>
      <c r="AO170" s="404">
        <f t="shared" si="534"/>
        <v>176.15</v>
      </c>
      <c r="AP170" s="564"/>
      <c r="AQ170" s="580"/>
      <c r="AR170" s="500">
        <f t="shared" si="535"/>
        <v>0</v>
      </c>
      <c r="AS170" s="404">
        <f t="shared" si="536"/>
        <v>0</v>
      </c>
      <c r="AT170" s="236">
        <f t="shared" si="537"/>
        <v>4.07</v>
      </c>
      <c r="AU170" s="237">
        <f t="shared" si="538"/>
        <v>2.803529411764706</v>
      </c>
      <c r="AV170" s="500">
        <f t="shared" si="539"/>
        <v>122.10000000000001</v>
      </c>
      <c r="AW170" s="404">
        <f t="shared" si="540"/>
        <v>190.64000000000001</v>
      </c>
      <c r="AX170" s="422"/>
      <c r="AY170" s="423"/>
      <c r="AZ170" s="500">
        <f t="shared" si="541"/>
        <v>0</v>
      </c>
      <c r="BA170" s="404">
        <f t="shared" si="542"/>
        <v>0</v>
      </c>
      <c r="BB170" s="422"/>
      <c r="BC170" s="423"/>
      <c r="BD170" s="500">
        <f t="shared" si="543"/>
        <v>0</v>
      </c>
      <c r="BE170" s="404">
        <f t="shared" si="544"/>
        <v>0</v>
      </c>
      <c r="BF170" s="422"/>
      <c r="BG170" s="423"/>
      <c r="BH170" s="500">
        <f t="shared" si="545"/>
        <v>0</v>
      </c>
      <c r="BI170" s="404">
        <f t="shared" si="546"/>
        <v>0</v>
      </c>
      <c r="BJ170" s="500">
        <f t="shared" si="547"/>
        <v>0</v>
      </c>
      <c r="BK170" s="404">
        <f t="shared" si="548"/>
        <v>0</v>
      </c>
      <c r="BL170" s="500">
        <f t="shared" si="549"/>
        <v>0</v>
      </c>
      <c r="BM170" s="404">
        <f t="shared" si="550"/>
        <v>0</v>
      </c>
      <c r="BN170" s="422">
        <v>90</v>
      </c>
      <c r="BO170" s="423">
        <v>183</v>
      </c>
      <c r="BP170" s="500">
        <f t="shared" si="551"/>
        <v>0</v>
      </c>
      <c r="BQ170" s="404">
        <f t="shared" si="552"/>
        <v>0</v>
      </c>
      <c r="BR170" s="422">
        <v>6</v>
      </c>
      <c r="BS170" s="423">
        <v>12</v>
      </c>
      <c r="BT170" s="500">
        <f t="shared" si="553"/>
        <v>0</v>
      </c>
      <c r="BU170" s="404">
        <f t="shared" si="554"/>
        <v>0</v>
      </c>
      <c r="BV170" s="422"/>
      <c r="BW170" s="423"/>
      <c r="BX170" s="500">
        <f t="shared" si="555"/>
        <v>0</v>
      </c>
      <c r="BY170" s="404">
        <f t="shared" si="556"/>
        <v>0</v>
      </c>
      <c r="BZ170" s="500">
        <f t="shared" si="557"/>
        <v>96</v>
      </c>
      <c r="CA170" s="404">
        <f t="shared" si="558"/>
        <v>195</v>
      </c>
      <c r="CB170" s="500">
        <f t="shared" si="559"/>
        <v>0</v>
      </c>
      <c r="CC170" s="404">
        <f t="shared" si="560"/>
        <v>0</v>
      </c>
      <c r="CD170" s="564">
        <v>1.32</v>
      </c>
      <c r="CE170" s="581">
        <v>2.0499999999999998</v>
      </c>
      <c r="CF170" s="500">
        <f t="shared" si="561"/>
        <v>118.80000000000001</v>
      </c>
      <c r="CG170" s="404">
        <f t="shared" si="562"/>
        <v>375.15</v>
      </c>
      <c r="CH170" s="564">
        <v>3.75</v>
      </c>
      <c r="CI170" s="581">
        <v>3.63</v>
      </c>
      <c r="CJ170" s="500">
        <f t="shared" si="563"/>
        <v>22.5</v>
      </c>
      <c r="CK170" s="404">
        <f t="shared" si="564"/>
        <v>43.56</v>
      </c>
      <c r="CL170" s="564"/>
      <c r="CM170" s="581"/>
      <c r="CN170" s="500">
        <f t="shared" si="565"/>
        <v>0</v>
      </c>
      <c r="CO170" s="404">
        <f t="shared" si="566"/>
        <v>0</v>
      </c>
      <c r="CP170" s="500">
        <f t="shared" si="567"/>
        <v>1.471875</v>
      </c>
      <c r="CQ170" s="237">
        <f t="shared" si="568"/>
        <v>2.1472307692307693</v>
      </c>
      <c r="CR170" s="500">
        <f t="shared" si="569"/>
        <v>141.30000000000001</v>
      </c>
      <c r="CS170" s="404">
        <f t="shared" si="570"/>
        <v>418.71000000000004</v>
      </c>
      <c r="CT170" s="565"/>
      <c r="CU170" s="581"/>
      <c r="CV170" s="500">
        <f t="shared" si="571"/>
        <v>0</v>
      </c>
      <c r="CW170" s="404">
        <f t="shared" si="572"/>
        <v>0</v>
      </c>
      <c r="CX170" s="565"/>
      <c r="CY170" s="581"/>
      <c r="CZ170" s="500">
        <f t="shared" si="573"/>
        <v>0</v>
      </c>
      <c r="DA170" s="404">
        <f t="shared" si="574"/>
        <v>0</v>
      </c>
      <c r="DB170" s="565"/>
      <c r="DC170" s="581"/>
      <c r="DD170" s="500">
        <f t="shared" si="575"/>
        <v>0</v>
      </c>
      <c r="DE170" s="404">
        <f t="shared" si="576"/>
        <v>0</v>
      </c>
      <c r="DF170" s="500">
        <f t="shared" si="577"/>
        <v>0</v>
      </c>
      <c r="DG170" s="404">
        <f t="shared" si="578"/>
        <v>0</v>
      </c>
      <c r="DH170" s="500">
        <f t="shared" si="579"/>
        <v>0</v>
      </c>
      <c r="DI170" s="404">
        <f t="shared" si="580"/>
        <v>0</v>
      </c>
      <c r="DJ170" s="500">
        <f t="shared" si="581"/>
        <v>126</v>
      </c>
      <c r="DK170" s="404">
        <f t="shared" si="582"/>
        <v>263</v>
      </c>
      <c r="DL170" s="500">
        <f t="shared" si="583"/>
        <v>0</v>
      </c>
      <c r="DM170" s="404">
        <f t="shared" si="584"/>
        <v>0</v>
      </c>
      <c r="DN170" s="236">
        <f t="shared" si="585"/>
        <v>2.0904761904761906</v>
      </c>
      <c r="DO170" s="237">
        <f t="shared" si="586"/>
        <v>2.3169201520912548</v>
      </c>
      <c r="DP170" s="500">
        <f t="shared" si="587"/>
        <v>263.40000000000003</v>
      </c>
      <c r="DQ170" s="404">
        <f t="shared" si="588"/>
        <v>609.35</v>
      </c>
      <c r="DR170" s="500">
        <f t="shared" si="589"/>
        <v>0</v>
      </c>
      <c r="DS170" s="404">
        <f t="shared" si="590"/>
        <v>0</v>
      </c>
      <c r="DT170" s="500">
        <f t="shared" si="591"/>
        <v>0</v>
      </c>
      <c r="DU170" s="404">
        <f t="shared" si="592"/>
        <v>0</v>
      </c>
      <c r="DV170" s="565">
        <v>36</v>
      </c>
      <c r="DW170" s="582">
        <v>44</v>
      </c>
      <c r="DX170" s="500">
        <f t="shared" si="593"/>
        <v>0</v>
      </c>
      <c r="DY170" s="404">
        <f t="shared" si="594"/>
        <v>0</v>
      </c>
      <c r="DZ170" s="565">
        <v>7</v>
      </c>
      <c r="EA170" s="582">
        <v>16</v>
      </c>
      <c r="EB170" s="500">
        <f t="shared" si="595"/>
        <v>0</v>
      </c>
      <c r="EC170" s="404">
        <f t="shared" si="596"/>
        <v>0</v>
      </c>
      <c r="ED170" s="565"/>
      <c r="EE170" s="582"/>
      <c r="EF170" s="500">
        <f t="shared" si="597"/>
        <v>0</v>
      </c>
      <c r="EG170" s="404">
        <f t="shared" si="598"/>
        <v>0</v>
      </c>
      <c r="EH170" s="500">
        <f t="shared" si="599"/>
        <v>43</v>
      </c>
      <c r="EI170" s="404">
        <f t="shared" si="600"/>
        <v>60</v>
      </c>
      <c r="EJ170" s="500">
        <f t="shared" si="601"/>
        <v>0</v>
      </c>
      <c r="EK170" s="404">
        <f t="shared" si="602"/>
        <v>0</v>
      </c>
      <c r="EL170" s="564">
        <v>2.86</v>
      </c>
      <c r="EM170" s="583">
        <v>2.85</v>
      </c>
      <c r="EN170" s="500">
        <f t="shared" si="603"/>
        <v>102.96</v>
      </c>
      <c r="EO170" s="404">
        <f t="shared" si="604"/>
        <v>125.4</v>
      </c>
      <c r="EP170" s="564">
        <v>4.1399999999999997</v>
      </c>
      <c r="EQ170" s="583">
        <v>4.47</v>
      </c>
      <c r="ER170" s="500">
        <f t="shared" si="605"/>
        <v>28.979999999999997</v>
      </c>
      <c r="ES170" s="404">
        <f t="shared" si="606"/>
        <v>71.52</v>
      </c>
      <c r="ET170" s="564"/>
      <c r="EU170" s="583"/>
      <c r="EV170" s="500">
        <f t="shared" si="607"/>
        <v>0</v>
      </c>
      <c r="EW170" s="404">
        <f t="shared" si="608"/>
        <v>0</v>
      </c>
      <c r="EX170" s="236">
        <f t="shared" si="609"/>
        <v>3.0683720930232559</v>
      </c>
      <c r="EY170" s="237">
        <f t="shared" si="610"/>
        <v>3.2820000000000005</v>
      </c>
      <c r="EZ170" s="500">
        <f t="shared" si="611"/>
        <v>131.94</v>
      </c>
      <c r="FA170" s="404">
        <f t="shared" si="612"/>
        <v>196.92000000000002</v>
      </c>
      <c r="FB170" s="565"/>
      <c r="FC170" s="583"/>
      <c r="FD170" s="500">
        <f t="shared" si="613"/>
        <v>0</v>
      </c>
      <c r="FE170" s="404">
        <f t="shared" si="614"/>
        <v>0</v>
      </c>
      <c r="FF170" s="565"/>
      <c r="FG170" s="583"/>
      <c r="FH170" s="500">
        <f t="shared" si="615"/>
        <v>0</v>
      </c>
      <c r="FI170" s="404">
        <f t="shared" si="616"/>
        <v>0</v>
      </c>
      <c r="FJ170" s="565"/>
      <c r="FK170" s="583"/>
      <c r="FL170" s="500">
        <f t="shared" si="617"/>
        <v>0</v>
      </c>
      <c r="FM170" s="404">
        <f t="shared" si="618"/>
        <v>0</v>
      </c>
      <c r="FN170" s="500">
        <f t="shared" si="619"/>
        <v>0</v>
      </c>
      <c r="FO170" s="404">
        <f t="shared" si="620"/>
        <v>0</v>
      </c>
      <c r="FP170" s="500">
        <f t="shared" si="621"/>
        <v>0</v>
      </c>
      <c r="FQ170" s="404">
        <f t="shared" si="622"/>
        <v>0</v>
      </c>
      <c r="FR170" s="565">
        <v>174</v>
      </c>
      <c r="FS170" s="423">
        <v>154</v>
      </c>
      <c r="FT170" s="500">
        <f t="shared" si="623"/>
        <v>0</v>
      </c>
      <c r="FU170" s="404">
        <f t="shared" si="624"/>
        <v>0</v>
      </c>
      <c r="FV170" s="564">
        <v>5.2</v>
      </c>
      <c r="FW170" s="584">
        <v>6.86</v>
      </c>
      <c r="FX170" s="500">
        <f t="shared" si="625"/>
        <v>904.80000000000007</v>
      </c>
      <c r="FY170" s="404">
        <f t="shared" si="626"/>
        <v>1056.44</v>
      </c>
      <c r="FZ170" s="564"/>
      <c r="GA170" s="584"/>
      <c r="GB170" s="500">
        <f t="shared" si="627"/>
        <v>0</v>
      </c>
      <c r="GC170" s="404">
        <f t="shared" si="628"/>
        <v>0</v>
      </c>
      <c r="GD170" s="510">
        <f t="shared" si="629"/>
        <v>126</v>
      </c>
      <c r="GE170" s="404">
        <f t="shared" si="630"/>
        <v>230</v>
      </c>
      <c r="GF170" s="500">
        <f t="shared" si="631"/>
        <v>0</v>
      </c>
      <c r="GG170" s="404">
        <f t="shared" si="632"/>
        <v>0</v>
      </c>
      <c r="GH170" s="500">
        <f t="shared" si="633"/>
        <v>221.76</v>
      </c>
      <c r="GI170" s="404">
        <f t="shared" si="634"/>
        <v>515.04</v>
      </c>
      <c r="GJ170" s="500" t="str">
        <f t="shared" si="635"/>
        <v/>
      </c>
      <c r="GK170" s="404" t="str">
        <f t="shared" si="636"/>
        <v/>
      </c>
      <c r="GL170" s="510">
        <f t="shared" si="637"/>
        <v>43</v>
      </c>
      <c r="GM170" s="404">
        <f t="shared" si="638"/>
        <v>93</v>
      </c>
      <c r="GN170" s="500">
        <f t="shared" si="639"/>
        <v>0</v>
      </c>
      <c r="GO170" s="404">
        <f t="shared" si="640"/>
        <v>0</v>
      </c>
      <c r="GP170" s="500">
        <f t="shared" si="641"/>
        <v>173.58</v>
      </c>
      <c r="GQ170" s="404">
        <f t="shared" si="642"/>
        <v>291.23</v>
      </c>
      <c r="GR170" s="500">
        <f t="shared" si="643"/>
        <v>0</v>
      </c>
      <c r="GS170" s="404">
        <f t="shared" si="644"/>
        <v>0</v>
      </c>
      <c r="GT170" s="510">
        <f t="shared" si="645"/>
        <v>169</v>
      </c>
      <c r="GU170" s="404">
        <f t="shared" si="646"/>
        <v>323</v>
      </c>
      <c r="GV170" s="500">
        <f t="shared" si="647"/>
        <v>0</v>
      </c>
      <c r="GW170" s="404">
        <f t="shared" si="648"/>
        <v>0</v>
      </c>
      <c r="GX170" s="500">
        <f t="shared" si="649"/>
        <v>395.34000000000003</v>
      </c>
      <c r="GY170" s="404">
        <f t="shared" si="650"/>
        <v>806.27</v>
      </c>
      <c r="GZ170" s="500" t="str">
        <f t="shared" si="651"/>
        <v/>
      </c>
      <c r="HA170" s="404" t="str">
        <f t="shared" si="652"/>
        <v/>
      </c>
      <c r="HB170" s="510">
        <f t="shared" si="653"/>
        <v>0</v>
      </c>
      <c r="HC170" s="404">
        <f t="shared" si="654"/>
        <v>0</v>
      </c>
      <c r="HD170" s="500">
        <f t="shared" si="655"/>
        <v>0</v>
      </c>
      <c r="HE170" s="404">
        <f t="shared" si="656"/>
        <v>0</v>
      </c>
      <c r="HF170" s="500" t="str">
        <f t="shared" si="657"/>
        <v/>
      </c>
      <c r="HG170" s="404" t="str">
        <f t="shared" si="658"/>
        <v/>
      </c>
      <c r="HH170" s="500" t="str">
        <f t="shared" si="659"/>
        <v/>
      </c>
      <c r="HI170" s="404" t="str">
        <f t="shared" si="660"/>
        <v/>
      </c>
      <c r="HJ170" s="510">
        <f t="shared" si="661"/>
        <v>1300.1400000000001</v>
      </c>
      <c r="HK170" s="404">
        <f t="shared" si="662"/>
        <v>1862.71</v>
      </c>
      <c r="HL170" s="500" t="str">
        <f t="shared" si="663"/>
        <v/>
      </c>
      <c r="HM170" s="404" t="str">
        <f t="shared" si="664"/>
        <v/>
      </c>
    </row>
    <row r="171" spans="1:221">
      <c r="A171" s="628" t="s">
        <v>539</v>
      </c>
      <c r="B171" s="629" t="s">
        <v>846</v>
      </c>
      <c r="C171" s="630"/>
      <c r="D171" s="631">
        <v>175652</v>
      </c>
      <c r="E171" s="631">
        <v>9</v>
      </c>
      <c r="F171" s="422">
        <v>694</v>
      </c>
      <c r="G171" s="423">
        <v>739</v>
      </c>
      <c r="H171" s="422">
        <v>16</v>
      </c>
      <c r="I171" s="423">
        <v>6</v>
      </c>
      <c r="J171" s="500">
        <f t="shared" si="515"/>
        <v>678</v>
      </c>
      <c r="K171" s="404">
        <f t="shared" si="516"/>
        <v>733</v>
      </c>
      <c r="L171" s="422">
        <v>64</v>
      </c>
      <c r="M171" s="423">
        <v>64</v>
      </c>
      <c r="N171" s="500">
        <f t="shared" si="517"/>
        <v>678</v>
      </c>
      <c r="O171" s="404">
        <f t="shared" si="518"/>
        <v>733</v>
      </c>
      <c r="P171" s="500">
        <f t="shared" si="519"/>
        <v>0</v>
      </c>
      <c r="Q171" s="404">
        <f t="shared" si="520"/>
        <v>0</v>
      </c>
      <c r="R171" s="422">
        <v>2</v>
      </c>
      <c r="S171" s="423">
        <v>5</v>
      </c>
      <c r="T171" s="500">
        <f t="shared" si="521"/>
        <v>0</v>
      </c>
      <c r="U171" s="404">
        <f t="shared" si="522"/>
        <v>0</v>
      </c>
      <c r="V171" s="422">
        <v>16</v>
      </c>
      <c r="W171" s="423">
        <v>30</v>
      </c>
      <c r="X171" s="500">
        <f t="shared" si="523"/>
        <v>0</v>
      </c>
      <c r="Y171" s="404">
        <f t="shared" si="524"/>
        <v>0</v>
      </c>
      <c r="Z171" s="422"/>
      <c r="AA171" s="423"/>
      <c r="AB171" s="500">
        <f t="shared" si="525"/>
        <v>0</v>
      </c>
      <c r="AC171" s="404">
        <f t="shared" si="526"/>
        <v>0</v>
      </c>
      <c r="AD171" s="500">
        <f t="shared" si="527"/>
        <v>18</v>
      </c>
      <c r="AE171" s="404">
        <f t="shared" si="528"/>
        <v>35</v>
      </c>
      <c r="AF171" s="500">
        <f t="shared" si="529"/>
        <v>0</v>
      </c>
      <c r="AG171" s="404">
        <f t="shared" si="530"/>
        <v>0</v>
      </c>
      <c r="AH171" s="564">
        <v>2.25</v>
      </c>
      <c r="AI171" s="580">
        <v>2.6</v>
      </c>
      <c r="AJ171" s="500">
        <f t="shared" si="531"/>
        <v>4.5</v>
      </c>
      <c r="AK171" s="404">
        <f t="shared" si="532"/>
        <v>13</v>
      </c>
      <c r="AL171" s="564">
        <v>2.97</v>
      </c>
      <c r="AM171" s="580">
        <v>3.38</v>
      </c>
      <c r="AN171" s="500">
        <f t="shared" si="533"/>
        <v>47.52</v>
      </c>
      <c r="AO171" s="404">
        <f t="shared" si="534"/>
        <v>101.39999999999999</v>
      </c>
      <c r="AP171" s="564"/>
      <c r="AQ171" s="580"/>
      <c r="AR171" s="500">
        <f t="shared" si="535"/>
        <v>0</v>
      </c>
      <c r="AS171" s="404">
        <f t="shared" si="536"/>
        <v>0</v>
      </c>
      <c r="AT171" s="236">
        <f t="shared" si="537"/>
        <v>2.89</v>
      </c>
      <c r="AU171" s="237">
        <f t="shared" si="538"/>
        <v>3.2685714285714282</v>
      </c>
      <c r="AV171" s="500">
        <f t="shared" si="539"/>
        <v>52.02</v>
      </c>
      <c r="AW171" s="404">
        <f t="shared" si="540"/>
        <v>114.39999999999999</v>
      </c>
      <c r="AX171" s="422"/>
      <c r="AY171" s="423"/>
      <c r="AZ171" s="500">
        <f t="shared" si="541"/>
        <v>0</v>
      </c>
      <c r="BA171" s="404">
        <f t="shared" si="542"/>
        <v>0</v>
      </c>
      <c r="BB171" s="422"/>
      <c r="BC171" s="423"/>
      <c r="BD171" s="500">
        <f t="shared" si="543"/>
        <v>0</v>
      </c>
      <c r="BE171" s="404">
        <f t="shared" si="544"/>
        <v>0</v>
      </c>
      <c r="BF171" s="422"/>
      <c r="BG171" s="423"/>
      <c r="BH171" s="500">
        <f t="shared" si="545"/>
        <v>0</v>
      </c>
      <c r="BI171" s="404">
        <f t="shared" si="546"/>
        <v>0</v>
      </c>
      <c r="BJ171" s="500">
        <f t="shared" si="547"/>
        <v>0</v>
      </c>
      <c r="BK171" s="404">
        <f t="shared" si="548"/>
        <v>0</v>
      </c>
      <c r="BL171" s="500">
        <f t="shared" si="549"/>
        <v>0</v>
      </c>
      <c r="BM171" s="404">
        <f t="shared" si="550"/>
        <v>0</v>
      </c>
      <c r="BN171" s="422">
        <v>210</v>
      </c>
      <c r="BO171" s="423">
        <v>291</v>
      </c>
      <c r="BP171" s="500">
        <f t="shared" si="551"/>
        <v>0</v>
      </c>
      <c r="BQ171" s="404">
        <f t="shared" si="552"/>
        <v>0</v>
      </c>
      <c r="BR171" s="422">
        <v>37</v>
      </c>
      <c r="BS171" s="423">
        <v>40</v>
      </c>
      <c r="BT171" s="500">
        <f t="shared" si="553"/>
        <v>0</v>
      </c>
      <c r="BU171" s="404">
        <f t="shared" si="554"/>
        <v>0</v>
      </c>
      <c r="BV171" s="422"/>
      <c r="BW171" s="423"/>
      <c r="BX171" s="500">
        <f t="shared" si="555"/>
        <v>0</v>
      </c>
      <c r="BY171" s="404">
        <f t="shared" si="556"/>
        <v>0</v>
      </c>
      <c r="BZ171" s="500">
        <f t="shared" si="557"/>
        <v>247</v>
      </c>
      <c r="CA171" s="404">
        <f t="shared" si="558"/>
        <v>331</v>
      </c>
      <c r="CB171" s="500">
        <f t="shared" si="559"/>
        <v>0</v>
      </c>
      <c r="CC171" s="404">
        <f t="shared" si="560"/>
        <v>0</v>
      </c>
      <c r="CD171" s="564">
        <v>3.21</v>
      </c>
      <c r="CE171" s="581">
        <v>3.28</v>
      </c>
      <c r="CF171" s="500">
        <f t="shared" si="561"/>
        <v>674.1</v>
      </c>
      <c r="CG171" s="404">
        <f t="shared" si="562"/>
        <v>954.4799999999999</v>
      </c>
      <c r="CH171" s="564">
        <v>4.3</v>
      </c>
      <c r="CI171" s="581">
        <v>4.5999999999999996</v>
      </c>
      <c r="CJ171" s="500">
        <f t="shared" si="563"/>
        <v>159.1</v>
      </c>
      <c r="CK171" s="404">
        <f t="shared" si="564"/>
        <v>184</v>
      </c>
      <c r="CL171" s="564"/>
      <c r="CM171" s="581"/>
      <c r="CN171" s="500">
        <f t="shared" si="565"/>
        <v>0</v>
      </c>
      <c r="CO171" s="404">
        <f t="shared" si="566"/>
        <v>0</v>
      </c>
      <c r="CP171" s="500">
        <f t="shared" si="567"/>
        <v>3.3732793522267208</v>
      </c>
      <c r="CQ171" s="237">
        <f t="shared" si="568"/>
        <v>3.4395166163141995</v>
      </c>
      <c r="CR171" s="500">
        <f t="shared" si="569"/>
        <v>833.2</v>
      </c>
      <c r="CS171" s="404">
        <f t="shared" si="570"/>
        <v>1138.48</v>
      </c>
      <c r="CT171" s="565"/>
      <c r="CU171" s="581"/>
      <c r="CV171" s="500">
        <f t="shared" si="571"/>
        <v>0</v>
      </c>
      <c r="CW171" s="404">
        <f t="shared" si="572"/>
        <v>0</v>
      </c>
      <c r="CX171" s="565"/>
      <c r="CY171" s="581"/>
      <c r="CZ171" s="500">
        <f t="shared" si="573"/>
        <v>0</v>
      </c>
      <c r="DA171" s="404">
        <f t="shared" si="574"/>
        <v>0</v>
      </c>
      <c r="DB171" s="565"/>
      <c r="DC171" s="581"/>
      <c r="DD171" s="500">
        <f t="shared" si="575"/>
        <v>0</v>
      </c>
      <c r="DE171" s="404">
        <f t="shared" si="576"/>
        <v>0</v>
      </c>
      <c r="DF171" s="500">
        <f t="shared" si="577"/>
        <v>0</v>
      </c>
      <c r="DG171" s="404">
        <f t="shared" si="578"/>
        <v>0</v>
      </c>
      <c r="DH171" s="500">
        <f t="shared" si="579"/>
        <v>0</v>
      </c>
      <c r="DI171" s="404">
        <f t="shared" si="580"/>
        <v>0</v>
      </c>
      <c r="DJ171" s="500">
        <f t="shared" si="581"/>
        <v>265</v>
      </c>
      <c r="DK171" s="404">
        <f t="shared" si="582"/>
        <v>366</v>
      </c>
      <c r="DL171" s="500">
        <f t="shared" si="583"/>
        <v>0</v>
      </c>
      <c r="DM171" s="404">
        <f t="shared" si="584"/>
        <v>0</v>
      </c>
      <c r="DN171" s="236">
        <f t="shared" si="585"/>
        <v>3.3404528301886796</v>
      </c>
      <c r="DO171" s="237">
        <f t="shared" si="586"/>
        <v>3.4231693989071039</v>
      </c>
      <c r="DP171" s="500">
        <f t="shared" si="587"/>
        <v>885.22</v>
      </c>
      <c r="DQ171" s="404">
        <f t="shared" si="588"/>
        <v>1252.8800000000001</v>
      </c>
      <c r="DR171" s="500">
        <f t="shared" si="589"/>
        <v>0</v>
      </c>
      <c r="DS171" s="404">
        <f t="shared" si="590"/>
        <v>0</v>
      </c>
      <c r="DT171" s="500">
        <f t="shared" si="591"/>
        <v>0</v>
      </c>
      <c r="DU171" s="404">
        <f t="shared" si="592"/>
        <v>0</v>
      </c>
      <c r="DV171" s="565">
        <v>164</v>
      </c>
      <c r="DW171" s="582">
        <v>200</v>
      </c>
      <c r="DX171" s="500">
        <f t="shared" si="593"/>
        <v>0</v>
      </c>
      <c r="DY171" s="404">
        <f t="shared" si="594"/>
        <v>0</v>
      </c>
      <c r="DZ171" s="565">
        <v>61</v>
      </c>
      <c r="EA171" s="582">
        <v>40</v>
      </c>
      <c r="EB171" s="500">
        <f t="shared" si="595"/>
        <v>0</v>
      </c>
      <c r="EC171" s="404">
        <f t="shared" si="596"/>
        <v>0</v>
      </c>
      <c r="ED171" s="565"/>
      <c r="EE171" s="582"/>
      <c r="EF171" s="500">
        <f t="shared" si="597"/>
        <v>0</v>
      </c>
      <c r="EG171" s="404">
        <f t="shared" si="598"/>
        <v>0</v>
      </c>
      <c r="EH171" s="500">
        <f t="shared" si="599"/>
        <v>225</v>
      </c>
      <c r="EI171" s="404">
        <f t="shared" si="600"/>
        <v>240</v>
      </c>
      <c r="EJ171" s="500">
        <f t="shared" si="601"/>
        <v>0</v>
      </c>
      <c r="EK171" s="404">
        <f t="shared" si="602"/>
        <v>0</v>
      </c>
      <c r="EL171" s="564">
        <v>3.59</v>
      </c>
      <c r="EM171" s="583">
        <v>3.2</v>
      </c>
      <c r="EN171" s="500">
        <f t="shared" si="603"/>
        <v>588.76</v>
      </c>
      <c r="EO171" s="404">
        <f t="shared" si="604"/>
        <v>640</v>
      </c>
      <c r="EP171" s="564">
        <v>6.16</v>
      </c>
      <c r="EQ171" s="583">
        <v>5.88</v>
      </c>
      <c r="ER171" s="500">
        <f t="shared" si="605"/>
        <v>375.76</v>
      </c>
      <c r="ES171" s="404">
        <f t="shared" si="606"/>
        <v>235.2</v>
      </c>
      <c r="ET171" s="564"/>
      <c r="EU171" s="583"/>
      <c r="EV171" s="500">
        <f t="shared" si="607"/>
        <v>0</v>
      </c>
      <c r="EW171" s="404">
        <f t="shared" si="608"/>
        <v>0</v>
      </c>
      <c r="EX171" s="236">
        <f t="shared" si="609"/>
        <v>4.2867555555555557</v>
      </c>
      <c r="EY171" s="237">
        <f t="shared" si="610"/>
        <v>3.6466666666666669</v>
      </c>
      <c r="EZ171" s="500">
        <f t="shared" si="611"/>
        <v>964.52</v>
      </c>
      <c r="FA171" s="404">
        <f t="shared" si="612"/>
        <v>875.2</v>
      </c>
      <c r="FB171" s="565"/>
      <c r="FC171" s="583"/>
      <c r="FD171" s="500">
        <f t="shared" si="613"/>
        <v>0</v>
      </c>
      <c r="FE171" s="404">
        <f t="shared" si="614"/>
        <v>0</v>
      </c>
      <c r="FF171" s="565"/>
      <c r="FG171" s="583"/>
      <c r="FH171" s="500">
        <f t="shared" si="615"/>
        <v>0</v>
      </c>
      <c r="FI171" s="404">
        <f t="shared" si="616"/>
        <v>0</v>
      </c>
      <c r="FJ171" s="565"/>
      <c r="FK171" s="583"/>
      <c r="FL171" s="500">
        <f t="shared" si="617"/>
        <v>0</v>
      </c>
      <c r="FM171" s="404">
        <f t="shared" si="618"/>
        <v>0</v>
      </c>
      <c r="FN171" s="500">
        <f t="shared" si="619"/>
        <v>0</v>
      </c>
      <c r="FO171" s="404">
        <f t="shared" si="620"/>
        <v>0</v>
      </c>
      <c r="FP171" s="500">
        <f t="shared" si="621"/>
        <v>0</v>
      </c>
      <c r="FQ171" s="404">
        <f t="shared" si="622"/>
        <v>0</v>
      </c>
      <c r="FR171" s="565">
        <v>188</v>
      </c>
      <c r="FS171" s="423">
        <v>127</v>
      </c>
      <c r="FT171" s="500">
        <f t="shared" si="623"/>
        <v>0</v>
      </c>
      <c r="FU171" s="404">
        <f t="shared" si="624"/>
        <v>0</v>
      </c>
      <c r="FV171" s="564">
        <v>5.46</v>
      </c>
      <c r="FW171" s="584">
        <v>6.53</v>
      </c>
      <c r="FX171" s="500">
        <f t="shared" si="625"/>
        <v>1026.48</v>
      </c>
      <c r="FY171" s="404">
        <f t="shared" si="626"/>
        <v>829.31000000000006</v>
      </c>
      <c r="FZ171" s="564"/>
      <c r="GA171" s="584"/>
      <c r="GB171" s="500">
        <f t="shared" si="627"/>
        <v>0</v>
      </c>
      <c r="GC171" s="404">
        <f t="shared" si="628"/>
        <v>0</v>
      </c>
      <c r="GD171" s="510">
        <f t="shared" si="629"/>
        <v>376</v>
      </c>
      <c r="GE171" s="404">
        <f t="shared" si="630"/>
        <v>496</v>
      </c>
      <c r="GF171" s="500">
        <f t="shared" si="631"/>
        <v>0</v>
      </c>
      <c r="GG171" s="404">
        <f t="shared" si="632"/>
        <v>0</v>
      </c>
      <c r="GH171" s="500">
        <f t="shared" si="633"/>
        <v>1267.3600000000001</v>
      </c>
      <c r="GI171" s="404">
        <f t="shared" si="634"/>
        <v>1607.48</v>
      </c>
      <c r="GJ171" s="500" t="str">
        <f t="shared" si="635"/>
        <v/>
      </c>
      <c r="GK171" s="404" t="str">
        <f t="shared" si="636"/>
        <v/>
      </c>
      <c r="GL171" s="510">
        <f t="shared" si="637"/>
        <v>114</v>
      </c>
      <c r="GM171" s="404">
        <f t="shared" si="638"/>
        <v>110</v>
      </c>
      <c r="GN171" s="500">
        <f t="shared" si="639"/>
        <v>0</v>
      </c>
      <c r="GO171" s="404">
        <f t="shared" si="640"/>
        <v>0</v>
      </c>
      <c r="GP171" s="500">
        <f t="shared" si="641"/>
        <v>582.38</v>
      </c>
      <c r="GQ171" s="404">
        <f t="shared" si="642"/>
        <v>520.59999999999991</v>
      </c>
      <c r="GR171" s="500">
        <f t="shared" si="643"/>
        <v>0</v>
      </c>
      <c r="GS171" s="404">
        <f t="shared" si="644"/>
        <v>0</v>
      </c>
      <c r="GT171" s="510">
        <f t="shared" si="645"/>
        <v>490</v>
      </c>
      <c r="GU171" s="404">
        <f t="shared" si="646"/>
        <v>606</v>
      </c>
      <c r="GV171" s="500">
        <f t="shared" si="647"/>
        <v>0</v>
      </c>
      <c r="GW171" s="404">
        <f t="shared" si="648"/>
        <v>0</v>
      </c>
      <c r="GX171" s="500">
        <f t="shared" si="649"/>
        <v>1849.7400000000002</v>
      </c>
      <c r="GY171" s="404">
        <f t="shared" si="650"/>
        <v>2128.08</v>
      </c>
      <c r="GZ171" s="500" t="str">
        <f t="shared" si="651"/>
        <v/>
      </c>
      <c r="HA171" s="404" t="str">
        <f t="shared" si="652"/>
        <v/>
      </c>
      <c r="HB171" s="510">
        <f t="shared" si="653"/>
        <v>0</v>
      </c>
      <c r="HC171" s="404">
        <f t="shared" si="654"/>
        <v>0</v>
      </c>
      <c r="HD171" s="500">
        <f t="shared" si="655"/>
        <v>0</v>
      </c>
      <c r="HE171" s="404">
        <f t="shared" si="656"/>
        <v>0</v>
      </c>
      <c r="HF171" s="500" t="str">
        <f t="shared" si="657"/>
        <v/>
      </c>
      <c r="HG171" s="404" t="str">
        <f t="shared" si="658"/>
        <v/>
      </c>
      <c r="HH171" s="500" t="str">
        <f t="shared" si="659"/>
        <v/>
      </c>
      <c r="HI171" s="404" t="str">
        <f t="shared" si="660"/>
        <v/>
      </c>
      <c r="HJ171" s="510">
        <f t="shared" si="661"/>
        <v>2876.2200000000003</v>
      </c>
      <c r="HK171" s="404">
        <f t="shared" si="662"/>
        <v>2957.39</v>
      </c>
      <c r="HL171" s="500" t="str">
        <f t="shared" si="663"/>
        <v/>
      </c>
      <c r="HM171" s="404" t="str">
        <f t="shared" si="664"/>
        <v/>
      </c>
    </row>
    <row r="172" spans="1:221">
      <c r="A172" s="628" t="s">
        <v>539</v>
      </c>
      <c r="B172" s="629" t="s">
        <v>847</v>
      </c>
      <c r="C172" s="630" t="s">
        <v>937</v>
      </c>
      <c r="D172" s="631">
        <v>175810</v>
      </c>
      <c r="E172" s="631">
        <v>9</v>
      </c>
      <c r="F172" s="422">
        <v>977</v>
      </c>
      <c r="G172" s="423">
        <v>1083</v>
      </c>
      <c r="H172" s="422">
        <v>12</v>
      </c>
      <c r="I172" s="423">
        <v>4</v>
      </c>
      <c r="J172" s="500">
        <f t="shared" si="515"/>
        <v>965</v>
      </c>
      <c r="K172" s="404">
        <f t="shared" si="516"/>
        <v>1079</v>
      </c>
      <c r="L172" s="422">
        <v>64</v>
      </c>
      <c r="M172" s="423">
        <v>64</v>
      </c>
      <c r="N172" s="500">
        <f t="shared" si="517"/>
        <v>965</v>
      </c>
      <c r="O172" s="404">
        <f t="shared" si="518"/>
        <v>1079</v>
      </c>
      <c r="P172" s="500">
        <f t="shared" si="519"/>
        <v>0</v>
      </c>
      <c r="Q172" s="404">
        <f t="shared" si="520"/>
        <v>0</v>
      </c>
      <c r="R172" s="422">
        <v>2</v>
      </c>
      <c r="S172" s="423">
        <v>2</v>
      </c>
      <c r="T172" s="500">
        <f t="shared" si="521"/>
        <v>0</v>
      </c>
      <c r="U172" s="404">
        <f t="shared" si="522"/>
        <v>0</v>
      </c>
      <c r="V172" s="422">
        <v>34</v>
      </c>
      <c r="W172" s="423">
        <v>49</v>
      </c>
      <c r="X172" s="500">
        <f t="shared" si="523"/>
        <v>0</v>
      </c>
      <c r="Y172" s="404">
        <f t="shared" si="524"/>
        <v>0</v>
      </c>
      <c r="Z172" s="422"/>
      <c r="AA172" s="423"/>
      <c r="AB172" s="500">
        <f t="shared" si="525"/>
        <v>0</v>
      </c>
      <c r="AC172" s="404">
        <f t="shared" si="526"/>
        <v>0</v>
      </c>
      <c r="AD172" s="500">
        <f t="shared" si="527"/>
        <v>36</v>
      </c>
      <c r="AE172" s="404">
        <f t="shared" si="528"/>
        <v>51</v>
      </c>
      <c r="AF172" s="500">
        <f t="shared" si="529"/>
        <v>0</v>
      </c>
      <c r="AG172" s="404">
        <f t="shared" si="530"/>
        <v>0</v>
      </c>
      <c r="AH172" s="564">
        <v>3.5</v>
      </c>
      <c r="AI172" s="580">
        <v>3</v>
      </c>
      <c r="AJ172" s="500">
        <f t="shared" si="531"/>
        <v>7</v>
      </c>
      <c r="AK172" s="404">
        <f t="shared" si="532"/>
        <v>6</v>
      </c>
      <c r="AL172" s="564">
        <v>3.99</v>
      </c>
      <c r="AM172" s="580">
        <v>4.08</v>
      </c>
      <c r="AN172" s="500">
        <f t="shared" si="533"/>
        <v>135.66</v>
      </c>
      <c r="AO172" s="404">
        <f t="shared" si="534"/>
        <v>199.92000000000002</v>
      </c>
      <c r="AP172" s="564"/>
      <c r="AQ172" s="580"/>
      <c r="AR172" s="500">
        <f t="shared" si="535"/>
        <v>0</v>
      </c>
      <c r="AS172" s="404">
        <f t="shared" si="536"/>
        <v>0</v>
      </c>
      <c r="AT172" s="236">
        <f t="shared" si="537"/>
        <v>3.9627777777777777</v>
      </c>
      <c r="AU172" s="237">
        <f t="shared" si="538"/>
        <v>4.0376470588235298</v>
      </c>
      <c r="AV172" s="500">
        <f t="shared" si="539"/>
        <v>142.66</v>
      </c>
      <c r="AW172" s="404">
        <f t="shared" si="540"/>
        <v>205.92000000000002</v>
      </c>
      <c r="AX172" s="422"/>
      <c r="AY172" s="423"/>
      <c r="AZ172" s="500">
        <f t="shared" si="541"/>
        <v>0</v>
      </c>
      <c r="BA172" s="404">
        <f t="shared" si="542"/>
        <v>0</v>
      </c>
      <c r="BB172" s="422"/>
      <c r="BC172" s="423"/>
      <c r="BD172" s="500">
        <f t="shared" si="543"/>
        <v>0</v>
      </c>
      <c r="BE172" s="404">
        <f t="shared" si="544"/>
        <v>0</v>
      </c>
      <c r="BF172" s="422"/>
      <c r="BG172" s="423"/>
      <c r="BH172" s="500">
        <f t="shared" si="545"/>
        <v>0</v>
      </c>
      <c r="BI172" s="404">
        <f t="shared" si="546"/>
        <v>0</v>
      </c>
      <c r="BJ172" s="500">
        <f t="shared" si="547"/>
        <v>0</v>
      </c>
      <c r="BK172" s="404">
        <f t="shared" si="548"/>
        <v>0</v>
      </c>
      <c r="BL172" s="500">
        <f t="shared" si="549"/>
        <v>0</v>
      </c>
      <c r="BM172" s="404">
        <f t="shared" si="550"/>
        <v>0</v>
      </c>
      <c r="BN172" s="422">
        <v>317</v>
      </c>
      <c r="BO172" s="423">
        <v>418</v>
      </c>
      <c r="BP172" s="500">
        <f t="shared" si="551"/>
        <v>0</v>
      </c>
      <c r="BQ172" s="404">
        <f t="shared" si="552"/>
        <v>0</v>
      </c>
      <c r="BR172" s="422">
        <v>64</v>
      </c>
      <c r="BS172" s="423">
        <v>68</v>
      </c>
      <c r="BT172" s="500">
        <f t="shared" si="553"/>
        <v>0</v>
      </c>
      <c r="BU172" s="404">
        <f t="shared" si="554"/>
        <v>0</v>
      </c>
      <c r="BV172" s="422"/>
      <c r="BW172" s="423"/>
      <c r="BX172" s="500">
        <f t="shared" si="555"/>
        <v>0</v>
      </c>
      <c r="BY172" s="404">
        <f t="shared" si="556"/>
        <v>0</v>
      </c>
      <c r="BZ172" s="500">
        <f t="shared" si="557"/>
        <v>381</v>
      </c>
      <c r="CA172" s="404">
        <f t="shared" si="558"/>
        <v>486</v>
      </c>
      <c r="CB172" s="500">
        <f t="shared" si="559"/>
        <v>0</v>
      </c>
      <c r="CC172" s="404">
        <f t="shared" si="560"/>
        <v>0</v>
      </c>
      <c r="CD172" s="564">
        <v>3</v>
      </c>
      <c r="CE172" s="581">
        <v>3.17</v>
      </c>
      <c r="CF172" s="500">
        <f t="shared" si="561"/>
        <v>951</v>
      </c>
      <c r="CG172" s="404">
        <f t="shared" si="562"/>
        <v>1325.06</v>
      </c>
      <c r="CH172" s="564">
        <v>3.33</v>
      </c>
      <c r="CI172" s="581">
        <v>3.38</v>
      </c>
      <c r="CJ172" s="500">
        <f t="shared" si="563"/>
        <v>213.12</v>
      </c>
      <c r="CK172" s="404">
        <f t="shared" si="564"/>
        <v>229.84</v>
      </c>
      <c r="CL172" s="564"/>
      <c r="CM172" s="581"/>
      <c r="CN172" s="500">
        <f t="shared" si="565"/>
        <v>0</v>
      </c>
      <c r="CO172" s="404">
        <f t="shared" si="566"/>
        <v>0</v>
      </c>
      <c r="CP172" s="500">
        <f t="shared" si="567"/>
        <v>3.0554330708661412</v>
      </c>
      <c r="CQ172" s="237">
        <f t="shared" si="568"/>
        <v>3.1993827160493824</v>
      </c>
      <c r="CR172" s="500">
        <f t="shared" si="569"/>
        <v>1164.1199999999999</v>
      </c>
      <c r="CS172" s="404">
        <f t="shared" si="570"/>
        <v>1554.8999999999999</v>
      </c>
      <c r="CT172" s="565"/>
      <c r="CU172" s="581"/>
      <c r="CV172" s="500">
        <f t="shared" si="571"/>
        <v>0</v>
      </c>
      <c r="CW172" s="404">
        <f t="shared" si="572"/>
        <v>0</v>
      </c>
      <c r="CX172" s="565"/>
      <c r="CY172" s="581"/>
      <c r="CZ172" s="500">
        <f t="shared" si="573"/>
        <v>0</v>
      </c>
      <c r="DA172" s="404">
        <f t="shared" si="574"/>
        <v>0</v>
      </c>
      <c r="DB172" s="565"/>
      <c r="DC172" s="581"/>
      <c r="DD172" s="500">
        <f t="shared" si="575"/>
        <v>0</v>
      </c>
      <c r="DE172" s="404">
        <f t="shared" si="576"/>
        <v>0</v>
      </c>
      <c r="DF172" s="500">
        <f t="shared" si="577"/>
        <v>0</v>
      </c>
      <c r="DG172" s="404">
        <f t="shared" si="578"/>
        <v>0</v>
      </c>
      <c r="DH172" s="500">
        <f t="shared" si="579"/>
        <v>0</v>
      </c>
      <c r="DI172" s="404">
        <f t="shared" si="580"/>
        <v>0</v>
      </c>
      <c r="DJ172" s="500">
        <f t="shared" si="581"/>
        <v>417</v>
      </c>
      <c r="DK172" s="404">
        <f t="shared" si="582"/>
        <v>537</v>
      </c>
      <c r="DL172" s="500">
        <f t="shared" si="583"/>
        <v>0</v>
      </c>
      <c r="DM172" s="404">
        <f t="shared" si="584"/>
        <v>0</v>
      </c>
      <c r="DN172" s="236">
        <f t="shared" si="585"/>
        <v>3.1337649880095921</v>
      </c>
      <c r="DO172" s="237">
        <f t="shared" si="586"/>
        <v>3.2789944134078213</v>
      </c>
      <c r="DP172" s="500">
        <f t="shared" si="587"/>
        <v>1306.78</v>
      </c>
      <c r="DQ172" s="404">
        <f t="shared" si="588"/>
        <v>1760.82</v>
      </c>
      <c r="DR172" s="500">
        <f t="shared" si="589"/>
        <v>0</v>
      </c>
      <c r="DS172" s="404">
        <f t="shared" si="590"/>
        <v>0</v>
      </c>
      <c r="DT172" s="500">
        <f t="shared" si="591"/>
        <v>0</v>
      </c>
      <c r="DU172" s="404">
        <f t="shared" si="592"/>
        <v>0</v>
      </c>
      <c r="DV172" s="565">
        <v>263</v>
      </c>
      <c r="DW172" s="582">
        <v>312</v>
      </c>
      <c r="DX172" s="500">
        <f t="shared" si="593"/>
        <v>0</v>
      </c>
      <c r="DY172" s="404">
        <f t="shared" si="594"/>
        <v>0</v>
      </c>
      <c r="DZ172" s="565">
        <v>97</v>
      </c>
      <c r="EA172" s="582">
        <v>98</v>
      </c>
      <c r="EB172" s="500">
        <f t="shared" si="595"/>
        <v>0</v>
      </c>
      <c r="EC172" s="404">
        <f t="shared" si="596"/>
        <v>0</v>
      </c>
      <c r="ED172" s="565"/>
      <c r="EE172" s="582"/>
      <c r="EF172" s="500">
        <f t="shared" si="597"/>
        <v>0</v>
      </c>
      <c r="EG172" s="404">
        <f t="shared" si="598"/>
        <v>0</v>
      </c>
      <c r="EH172" s="500">
        <f t="shared" si="599"/>
        <v>360</v>
      </c>
      <c r="EI172" s="404">
        <f t="shared" si="600"/>
        <v>410</v>
      </c>
      <c r="EJ172" s="500">
        <f t="shared" si="601"/>
        <v>0</v>
      </c>
      <c r="EK172" s="404">
        <f t="shared" si="602"/>
        <v>0</v>
      </c>
      <c r="EL172" s="564">
        <v>2.78</v>
      </c>
      <c r="EM172" s="583">
        <v>2.94</v>
      </c>
      <c r="EN172" s="500">
        <f t="shared" si="603"/>
        <v>731.14</v>
      </c>
      <c r="EO172" s="404">
        <f t="shared" si="604"/>
        <v>917.28</v>
      </c>
      <c r="EP172" s="564">
        <v>3.89</v>
      </c>
      <c r="EQ172" s="583">
        <v>4.74</v>
      </c>
      <c r="ER172" s="500">
        <f t="shared" si="605"/>
        <v>377.33</v>
      </c>
      <c r="ES172" s="404">
        <f t="shared" si="606"/>
        <v>464.52000000000004</v>
      </c>
      <c r="ET172" s="564"/>
      <c r="EU172" s="583"/>
      <c r="EV172" s="500">
        <f t="shared" si="607"/>
        <v>0</v>
      </c>
      <c r="EW172" s="404">
        <f t="shared" si="608"/>
        <v>0</v>
      </c>
      <c r="EX172" s="236">
        <f t="shared" si="609"/>
        <v>3.0790833333333336</v>
      </c>
      <c r="EY172" s="237">
        <f t="shared" si="610"/>
        <v>3.3702439024390243</v>
      </c>
      <c r="EZ172" s="500">
        <f t="shared" si="611"/>
        <v>1108.47</v>
      </c>
      <c r="FA172" s="404">
        <f t="shared" si="612"/>
        <v>1381.8</v>
      </c>
      <c r="FB172" s="565"/>
      <c r="FC172" s="583"/>
      <c r="FD172" s="500">
        <f t="shared" si="613"/>
        <v>0</v>
      </c>
      <c r="FE172" s="404">
        <f t="shared" si="614"/>
        <v>0</v>
      </c>
      <c r="FF172" s="565"/>
      <c r="FG172" s="583"/>
      <c r="FH172" s="500">
        <f t="shared" si="615"/>
        <v>0</v>
      </c>
      <c r="FI172" s="404">
        <f t="shared" si="616"/>
        <v>0</v>
      </c>
      <c r="FJ172" s="565"/>
      <c r="FK172" s="583"/>
      <c r="FL172" s="500">
        <f t="shared" si="617"/>
        <v>0</v>
      </c>
      <c r="FM172" s="404">
        <f t="shared" si="618"/>
        <v>0</v>
      </c>
      <c r="FN172" s="500">
        <f t="shared" si="619"/>
        <v>0</v>
      </c>
      <c r="FO172" s="404">
        <f t="shared" si="620"/>
        <v>0</v>
      </c>
      <c r="FP172" s="500">
        <f t="shared" si="621"/>
        <v>0</v>
      </c>
      <c r="FQ172" s="404">
        <f t="shared" si="622"/>
        <v>0</v>
      </c>
      <c r="FR172" s="565">
        <v>188</v>
      </c>
      <c r="FS172" s="423">
        <v>132</v>
      </c>
      <c r="FT172" s="500">
        <f t="shared" si="623"/>
        <v>0</v>
      </c>
      <c r="FU172" s="404">
        <f t="shared" si="624"/>
        <v>0</v>
      </c>
      <c r="FV172" s="564">
        <v>7.55</v>
      </c>
      <c r="FW172" s="584">
        <v>8.19</v>
      </c>
      <c r="FX172" s="500">
        <f t="shared" si="625"/>
        <v>1419.3999999999999</v>
      </c>
      <c r="FY172" s="404">
        <f t="shared" si="626"/>
        <v>1081.08</v>
      </c>
      <c r="FZ172" s="564"/>
      <c r="GA172" s="584"/>
      <c r="GB172" s="500">
        <f t="shared" si="627"/>
        <v>0</v>
      </c>
      <c r="GC172" s="404">
        <f t="shared" si="628"/>
        <v>0</v>
      </c>
      <c r="GD172" s="510">
        <f t="shared" si="629"/>
        <v>582</v>
      </c>
      <c r="GE172" s="404">
        <f t="shared" si="630"/>
        <v>732</v>
      </c>
      <c r="GF172" s="500">
        <f t="shared" si="631"/>
        <v>0</v>
      </c>
      <c r="GG172" s="404">
        <f t="shared" si="632"/>
        <v>0</v>
      </c>
      <c r="GH172" s="500">
        <f t="shared" si="633"/>
        <v>1689.1399999999999</v>
      </c>
      <c r="GI172" s="404">
        <f t="shared" si="634"/>
        <v>2248.34</v>
      </c>
      <c r="GJ172" s="500" t="str">
        <f t="shared" si="635"/>
        <v/>
      </c>
      <c r="GK172" s="404" t="str">
        <f t="shared" si="636"/>
        <v/>
      </c>
      <c r="GL172" s="510">
        <f t="shared" si="637"/>
        <v>195</v>
      </c>
      <c r="GM172" s="404">
        <f t="shared" si="638"/>
        <v>215</v>
      </c>
      <c r="GN172" s="500">
        <f t="shared" si="639"/>
        <v>0</v>
      </c>
      <c r="GO172" s="404">
        <f t="shared" si="640"/>
        <v>0</v>
      </c>
      <c r="GP172" s="500">
        <f t="shared" si="641"/>
        <v>726.1099999999999</v>
      </c>
      <c r="GQ172" s="404">
        <f t="shared" si="642"/>
        <v>894.28</v>
      </c>
      <c r="GR172" s="500">
        <f t="shared" si="643"/>
        <v>0</v>
      </c>
      <c r="GS172" s="404">
        <f t="shared" si="644"/>
        <v>0</v>
      </c>
      <c r="GT172" s="510">
        <f t="shared" si="645"/>
        <v>777</v>
      </c>
      <c r="GU172" s="404">
        <f t="shared" si="646"/>
        <v>947</v>
      </c>
      <c r="GV172" s="500">
        <f t="shared" si="647"/>
        <v>0</v>
      </c>
      <c r="GW172" s="404">
        <f t="shared" si="648"/>
        <v>0</v>
      </c>
      <c r="GX172" s="500">
        <f t="shared" si="649"/>
        <v>2415.25</v>
      </c>
      <c r="GY172" s="404">
        <f t="shared" si="650"/>
        <v>3142.62</v>
      </c>
      <c r="GZ172" s="500" t="str">
        <f t="shared" si="651"/>
        <v/>
      </c>
      <c r="HA172" s="404" t="str">
        <f t="shared" si="652"/>
        <v/>
      </c>
      <c r="HB172" s="510">
        <f t="shared" si="653"/>
        <v>0</v>
      </c>
      <c r="HC172" s="404">
        <f t="shared" si="654"/>
        <v>0</v>
      </c>
      <c r="HD172" s="500">
        <f t="shared" si="655"/>
        <v>0</v>
      </c>
      <c r="HE172" s="404">
        <f t="shared" si="656"/>
        <v>0</v>
      </c>
      <c r="HF172" s="500" t="str">
        <f t="shared" si="657"/>
        <v/>
      </c>
      <c r="HG172" s="404" t="str">
        <f t="shared" si="658"/>
        <v/>
      </c>
      <c r="HH172" s="500" t="str">
        <f t="shared" si="659"/>
        <v/>
      </c>
      <c r="HI172" s="404" t="str">
        <f t="shared" si="660"/>
        <v/>
      </c>
      <c r="HJ172" s="510">
        <f t="shared" si="661"/>
        <v>3834.6499999999996</v>
      </c>
      <c r="HK172" s="404">
        <f t="shared" si="662"/>
        <v>4223.7</v>
      </c>
      <c r="HL172" s="500" t="str">
        <f t="shared" si="663"/>
        <v/>
      </c>
      <c r="HM172" s="404" t="str">
        <f t="shared" si="664"/>
        <v/>
      </c>
    </row>
    <row r="173" spans="1:221">
      <c r="A173" s="628" t="s">
        <v>539</v>
      </c>
      <c r="B173" s="629" t="s">
        <v>848</v>
      </c>
      <c r="C173" s="630"/>
      <c r="D173" s="631">
        <v>175883</v>
      </c>
      <c r="E173" s="631">
        <v>9</v>
      </c>
      <c r="F173" s="422">
        <v>744</v>
      </c>
      <c r="G173" s="423">
        <v>780</v>
      </c>
      <c r="H173" s="422">
        <v>14</v>
      </c>
      <c r="I173" s="423">
        <v>6</v>
      </c>
      <c r="J173" s="500">
        <f t="shared" si="515"/>
        <v>730</v>
      </c>
      <c r="K173" s="404">
        <f t="shared" si="516"/>
        <v>774</v>
      </c>
      <c r="L173" s="422">
        <v>64</v>
      </c>
      <c r="M173" s="423">
        <v>64</v>
      </c>
      <c r="N173" s="500">
        <f t="shared" si="517"/>
        <v>730</v>
      </c>
      <c r="O173" s="404">
        <f t="shared" si="518"/>
        <v>774</v>
      </c>
      <c r="P173" s="500">
        <f t="shared" si="519"/>
        <v>0</v>
      </c>
      <c r="Q173" s="404">
        <f t="shared" si="520"/>
        <v>0</v>
      </c>
      <c r="R173" s="422">
        <v>1</v>
      </c>
      <c r="S173" s="423">
        <v>7</v>
      </c>
      <c r="T173" s="500">
        <f t="shared" si="521"/>
        <v>0</v>
      </c>
      <c r="U173" s="404">
        <f t="shared" si="522"/>
        <v>0</v>
      </c>
      <c r="V173" s="422">
        <v>90</v>
      </c>
      <c r="W173" s="423">
        <v>95</v>
      </c>
      <c r="X173" s="500">
        <f t="shared" si="523"/>
        <v>0</v>
      </c>
      <c r="Y173" s="404">
        <f t="shared" si="524"/>
        <v>0</v>
      </c>
      <c r="Z173" s="422"/>
      <c r="AA173" s="423"/>
      <c r="AB173" s="500">
        <f t="shared" si="525"/>
        <v>0</v>
      </c>
      <c r="AC173" s="404">
        <f t="shared" si="526"/>
        <v>0</v>
      </c>
      <c r="AD173" s="500">
        <f t="shared" si="527"/>
        <v>91</v>
      </c>
      <c r="AE173" s="404">
        <f t="shared" si="528"/>
        <v>102</v>
      </c>
      <c r="AF173" s="500">
        <f t="shared" si="529"/>
        <v>0</v>
      </c>
      <c r="AG173" s="404">
        <f t="shared" si="530"/>
        <v>0</v>
      </c>
      <c r="AH173" s="564">
        <v>3</v>
      </c>
      <c r="AI173" s="580">
        <v>3.36</v>
      </c>
      <c r="AJ173" s="500">
        <f t="shared" si="531"/>
        <v>3</v>
      </c>
      <c r="AK173" s="404">
        <f t="shared" si="532"/>
        <v>23.52</v>
      </c>
      <c r="AL173" s="564">
        <v>3.55</v>
      </c>
      <c r="AM173" s="580">
        <v>3.5</v>
      </c>
      <c r="AN173" s="500">
        <f t="shared" si="533"/>
        <v>319.5</v>
      </c>
      <c r="AO173" s="404">
        <f t="shared" si="534"/>
        <v>332.5</v>
      </c>
      <c r="AP173" s="564"/>
      <c r="AQ173" s="580"/>
      <c r="AR173" s="500">
        <f t="shared" si="535"/>
        <v>0</v>
      </c>
      <c r="AS173" s="404">
        <f t="shared" si="536"/>
        <v>0</v>
      </c>
      <c r="AT173" s="236">
        <f t="shared" si="537"/>
        <v>3.5439560439560438</v>
      </c>
      <c r="AU173" s="237">
        <f t="shared" si="538"/>
        <v>3.490392156862745</v>
      </c>
      <c r="AV173" s="500">
        <f t="shared" si="539"/>
        <v>322.5</v>
      </c>
      <c r="AW173" s="404">
        <f t="shared" si="540"/>
        <v>356.02</v>
      </c>
      <c r="AX173" s="422"/>
      <c r="AY173" s="423"/>
      <c r="AZ173" s="500">
        <f t="shared" si="541"/>
        <v>0</v>
      </c>
      <c r="BA173" s="404">
        <f t="shared" si="542"/>
        <v>0</v>
      </c>
      <c r="BB173" s="422"/>
      <c r="BC173" s="423"/>
      <c r="BD173" s="500">
        <f t="shared" si="543"/>
        <v>0</v>
      </c>
      <c r="BE173" s="404">
        <f t="shared" si="544"/>
        <v>0</v>
      </c>
      <c r="BF173" s="422"/>
      <c r="BG173" s="423"/>
      <c r="BH173" s="500">
        <f t="shared" si="545"/>
        <v>0</v>
      </c>
      <c r="BI173" s="404">
        <f t="shared" si="546"/>
        <v>0</v>
      </c>
      <c r="BJ173" s="500">
        <f t="shared" si="547"/>
        <v>0</v>
      </c>
      <c r="BK173" s="404">
        <f t="shared" si="548"/>
        <v>0</v>
      </c>
      <c r="BL173" s="500">
        <f t="shared" si="549"/>
        <v>0</v>
      </c>
      <c r="BM173" s="404">
        <f t="shared" si="550"/>
        <v>0</v>
      </c>
      <c r="BN173" s="422">
        <v>393</v>
      </c>
      <c r="BO173" s="423">
        <v>422</v>
      </c>
      <c r="BP173" s="500">
        <f t="shared" si="551"/>
        <v>0</v>
      </c>
      <c r="BQ173" s="404">
        <f t="shared" si="552"/>
        <v>0</v>
      </c>
      <c r="BR173" s="422">
        <v>65</v>
      </c>
      <c r="BS173" s="423">
        <v>38</v>
      </c>
      <c r="BT173" s="500">
        <f t="shared" si="553"/>
        <v>0</v>
      </c>
      <c r="BU173" s="404">
        <f t="shared" si="554"/>
        <v>0</v>
      </c>
      <c r="BV173" s="422"/>
      <c r="BW173" s="423"/>
      <c r="BX173" s="500">
        <f t="shared" si="555"/>
        <v>0</v>
      </c>
      <c r="BY173" s="404">
        <f t="shared" si="556"/>
        <v>0</v>
      </c>
      <c r="BZ173" s="500">
        <f t="shared" si="557"/>
        <v>458</v>
      </c>
      <c r="CA173" s="404">
        <f t="shared" si="558"/>
        <v>460</v>
      </c>
      <c r="CB173" s="500">
        <f t="shared" si="559"/>
        <v>0</v>
      </c>
      <c r="CC173" s="404">
        <f t="shared" si="560"/>
        <v>0</v>
      </c>
      <c r="CD173" s="564">
        <v>3.45</v>
      </c>
      <c r="CE173" s="581">
        <v>3.36</v>
      </c>
      <c r="CF173" s="500">
        <f t="shared" si="561"/>
        <v>1355.8500000000001</v>
      </c>
      <c r="CG173" s="404">
        <f t="shared" si="562"/>
        <v>1417.9199999999998</v>
      </c>
      <c r="CH173" s="564">
        <v>3.75</v>
      </c>
      <c r="CI173" s="581">
        <v>3.49</v>
      </c>
      <c r="CJ173" s="500">
        <f t="shared" si="563"/>
        <v>243.75</v>
      </c>
      <c r="CK173" s="404">
        <f t="shared" si="564"/>
        <v>132.62</v>
      </c>
      <c r="CL173" s="564"/>
      <c r="CM173" s="581"/>
      <c r="CN173" s="500">
        <f t="shared" si="565"/>
        <v>0</v>
      </c>
      <c r="CO173" s="404">
        <f t="shared" si="566"/>
        <v>0</v>
      </c>
      <c r="CP173" s="500">
        <f t="shared" si="567"/>
        <v>3.4925764192139739</v>
      </c>
      <c r="CQ173" s="237">
        <f t="shared" si="568"/>
        <v>3.3707391304347825</v>
      </c>
      <c r="CR173" s="500">
        <f t="shared" si="569"/>
        <v>1599.6000000000001</v>
      </c>
      <c r="CS173" s="404">
        <f t="shared" si="570"/>
        <v>1550.54</v>
      </c>
      <c r="CT173" s="565"/>
      <c r="CU173" s="581"/>
      <c r="CV173" s="500">
        <f t="shared" si="571"/>
        <v>0</v>
      </c>
      <c r="CW173" s="404">
        <f t="shared" si="572"/>
        <v>0</v>
      </c>
      <c r="CX173" s="565"/>
      <c r="CY173" s="581"/>
      <c r="CZ173" s="500">
        <f t="shared" si="573"/>
        <v>0</v>
      </c>
      <c r="DA173" s="404">
        <f t="shared" si="574"/>
        <v>0</v>
      </c>
      <c r="DB173" s="565"/>
      <c r="DC173" s="581"/>
      <c r="DD173" s="500">
        <f t="shared" si="575"/>
        <v>0</v>
      </c>
      <c r="DE173" s="404">
        <f t="shared" si="576"/>
        <v>0</v>
      </c>
      <c r="DF173" s="500">
        <f t="shared" si="577"/>
        <v>0</v>
      </c>
      <c r="DG173" s="404">
        <f t="shared" si="578"/>
        <v>0</v>
      </c>
      <c r="DH173" s="500">
        <f t="shared" si="579"/>
        <v>0</v>
      </c>
      <c r="DI173" s="404">
        <f t="shared" si="580"/>
        <v>0</v>
      </c>
      <c r="DJ173" s="500">
        <f t="shared" si="581"/>
        <v>549</v>
      </c>
      <c r="DK173" s="404">
        <f t="shared" si="582"/>
        <v>562</v>
      </c>
      <c r="DL173" s="500">
        <f t="shared" si="583"/>
        <v>0</v>
      </c>
      <c r="DM173" s="404">
        <f t="shared" si="584"/>
        <v>0</v>
      </c>
      <c r="DN173" s="236">
        <f t="shared" si="585"/>
        <v>3.5010928961748635</v>
      </c>
      <c r="DO173" s="237">
        <f t="shared" si="586"/>
        <v>3.3924555160142349</v>
      </c>
      <c r="DP173" s="500">
        <f t="shared" si="587"/>
        <v>1922.1000000000001</v>
      </c>
      <c r="DQ173" s="404">
        <f t="shared" si="588"/>
        <v>1906.56</v>
      </c>
      <c r="DR173" s="500">
        <f t="shared" si="589"/>
        <v>0</v>
      </c>
      <c r="DS173" s="404">
        <f t="shared" si="590"/>
        <v>0</v>
      </c>
      <c r="DT173" s="500">
        <f t="shared" si="591"/>
        <v>0</v>
      </c>
      <c r="DU173" s="404">
        <f t="shared" si="592"/>
        <v>0</v>
      </c>
      <c r="DV173" s="565">
        <v>103</v>
      </c>
      <c r="DW173" s="582">
        <v>138</v>
      </c>
      <c r="DX173" s="500">
        <f t="shared" si="593"/>
        <v>0</v>
      </c>
      <c r="DY173" s="404">
        <f t="shared" si="594"/>
        <v>0</v>
      </c>
      <c r="DZ173" s="565">
        <v>30</v>
      </c>
      <c r="EA173" s="582">
        <v>21</v>
      </c>
      <c r="EB173" s="500">
        <f t="shared" si="595"/>
        <v>0</v>
      </c>
      <c r="EC173" s="404">
        <f t="shared" si="596"/>
        <v>0</v>
      </c>
      <c r="ED173" s="565"/>
      <c r="EE173" s="582"/>
      <c r="EF173" s="500">
        <f t="shared" si="597"/>
        <v>0</v>
      </c>
      <c r="EG173" s="404">
        <f t="shared" si="598"/>
        <v>0</v>
      </c>
      <c r="EH173" s="500">
        <f t="shared" si="599"/>
        <v>133</v>
      </c>
      <c r="EI173" s="404">
        <f t="shared" si="600"/>
        <v>159</v>
      </c>
      <c r="EJ173" s="500">
        <f t="shared" si="601"/>
        <v>0</v>
      </c>
      <c r="EK173" s="404">
        <f t="shared" si="602"/>
        <v>0</v>
      </c>
      <c r="EL173" s="564">
        <v>3.02</v>
      </c>
      <c r="EM173" s="583">
        <v>3.03</v>
      </c>
      <c r="EN173" s="500">
        <f t="shared" si="603"/>
        <v>311.06</v>
      </c>
      <c r="EO173" s="404">
        <f t="shared" si="604"/>
        <v>418.14</v>
      </c>
      <c r="EP173" s="564">
        <v>5.15</v>
      </c>
      <c r="EQ173" s="583">
        <v>6.5</v>
      </c>
      <c r="ER173" s="500">
        <f t="shared" si="605"/>
        <v>154.5</v>
      </c>
      <c r="ES173" s="404">
        <f t="shared" si="606"/>
        <v>136.5</v>
      </c>
      <c r="ET173" s="564"/>
      <c r="EU173" s="583"/>
      <c r="EV173" s="500">
        <f t="shared" si="607"/>
        <v>0</v>
      </c>
      <c r="EW173" s="404">
        <f t="shared" si="608"/>
        <v>0</v>
      </c>
      <c r="EX173" s="236">
        <f t="shared" si="609"/>
        <v>3.5004511278195487</v>
      </c>
      <c r="EY173" s="237">
        <f t="shared" si="610"/>
        <v>3.4883018867924527</v>
      </c>
      <c r="EZ173" s="500">
        <f t="shared" si="611"/>
        <v>465.56</v>
      </c>
      <c r="FA173" s="404">
        <f t="shared" si="612"/>
        <v>554.64</v>
      </c>
      <c r="FB173" s="565"/>
      <c r="FC173" s="583"/>
      <c r="FD173" s="500">
        <f t="shared" si="613"/>
        <v>0</v>
      </c>
      <c r="FE173" s="404">
        <f t="shared" si="614"/>
        <v>0</v>
      </c>
      <c r="FF173" s="565"/>
      <c r="FG173" s="583"/>
      <c r="FH173" s="500">
        <f t="shared" si="615"/>
        <v>0</v>
      </c>
      <c r="FI173" s="404">
        <f t="shared" si="616"/>
        <v>0</v>
      </c>
      <c r="FJ173" s="565"/>
      <c r="FK173" s="583"/>
      <c r="FL173" s="500">
        <f t="shared" si="617"/>
        <v>0</v>
      </c>
      <c r="FM173" s="404">
        <f t="shared" si="618"/>
        <v>0</v>
      </c>
      <c r="FN173" s="500">
        <f t="shared" si="619"/>
        <v>0</v>
      </c>
      <c r="FO173" s="404">
        <f t="shared" si="620"/>
        <v>0</v>
      </c>
      <c r="FP173" s="500">
        <f t="shared" si="621"/>
        <v>0</v>
      </c>
      <c r="FQ173" s="404">
        <f t="shared" si="622"/>
        <v>0</v>
      </c>
      <c r="FR173" s="565">
        <v>48</v>
      </c>
      <c r="FS173" s="423">
        <v>53</v>
      </c>
      <c r="FT173" s="500">
        <f t="shared" si="623"/>
        <v>0</v>
      </c>
      <c r="FU173" s="404">
        <f t="shared" si="624"/>
        <v>0</v>
      </c>
      <c r="FV173" s="564">
        <v>5.72</v>
      </c>
      <c r="FW173" s="584">
        <v>5.45</v>
      </c>
      <c r="FX173" s="500">
        <f t="shared" si="625"/>
        <v>274.56</v>
      </c>
      <c r="FY173" s="404">
        <f t="shared" si="626"/>
        <v>288.85000000000002</v>
      </c>
      <c r="FZ173" s="564"/>
      <c r="GA173" s="584"/>
      <c r="GB173" s="500">
        <f t="shared" si="627"/>
        <v>0</v>
      </c>
      <c r="GC173" s="404">
        <f t="shared" si="628"/>
        <v>0</v>
      </c>
      <c r="GD173" s="510">
        <f t="shared" si="629"/>
        <v>497</v>
      </c>
      <c r="GE173" s="404">
        <f t="shared" si="630"/>
        <v>567</v>
      </c>
      <c r="GF173" s="500">
        <f t="shared" si="631"/>
        <v>0</v>
      </c>
      <c r="GG173" s="404">
        <f t="shared" si="632"/>
        <v>0</v>
      </c>
      <c r="GH173" s="500">
        <f t="shared" si="633"/>
        <v>1669.91</v>
      </c>
      <c r="GI173" s="404">
        <f t="shared" si="634"/>
        <v>1859.58</v>
      </c>
      <c r="GJ173" s="500" t="str">
        <f t="shared" si="635"/>
        <v/>
      </c>
      <c r="GK173" s="404" t="str">
        <f t="shared" si="636"/>
        <v/>
      </c>
      <c r="GL173" s="510">
        <f t="shared" si="637"/>
        <v>185</v>
      </c>
      <c r="GM173" s="404">
        <f t="shared" si="638"/>
        <v>154</v>
      </c>
      <c r="GN173" s="500">
        <f t="shared" si="639"/>
        <v>0</v>
      </c>
      <c r="GO173" s="404">
        <f t="shared" si="640"/>
        <v>0</v>
      </c>
      <c r="GP173" s="500">
        <f t="shared" si="641"/>
        <v>717.75</v>
      </c>
      <c r="GQ173" s="404">
        <f t="shared" si="642"/>
        <v>601.62</v>
      </c>
      <c r="GR173" s="500">
        <f t="shared" si="643"/>
        <v>0</v>
      </c>
      <c r="GS173" s="404">
        <f t="shared" si="644"/>
        <v>0</v>
      </c>
      <c r="GT173" s="510">
        <f t="shared" si="645"/>
        <v>682</v>
      </c>
      <c r="GU173" s="404">
        <f t="shared" si="646"/>
        <v>721</v>
      </c>
      <c r="GV173" s="500">
        <f t="shared" si="647"/>
        <v>0</v>
      </c>
      <c r="GW173" s="404">
        <f t="shared" si="648"/>
        <v>0</v>
      </c>
      <c r="GX173" s="500">
        <f t="shared" si="649"/>
        <v>2387.66</v>
      </c>
      <c r="GY173" s="404">
        <f t="shared" si="650"/>
        <v>2461.1999999999998</v>
      </c>
      <c r="GZ173" s="500" t="str">
        <f t="shared" si="651"/>
        <v/>
      </c>
      <c r="HA173" s="404" t="str">
        <f t="shared" si="652"/>
        <v/>
      </c>
      <c r="HB173" s="510">
        <f t="shared" si="653"/>
        <v>0</v>
      </c>
      <c r="HC173" s="404">
        <f t="shared" si="654"/>
        <v>0</v>
      </c>
      <c r="HD173" s="500">
        <f t="shared" si="655"/>
        <v>0</v>
      </c>
      <c r="HE173" s="404">
        <f t="shared" si="656"/>
        <v>0</v>
      </c>
      <c r="HF173" s="500" t="str">
        <f t="shared" si="657"/>
        <v/>
      </c>
      <c r="HG173" s="404" t="str">
        <f t="shared" si="658"/>
        <v/>
      </c>
      <c r="HH173" s="500" t="str">
        <f t="shared" si="659"/>
        <v/>
      </c>
      <c r="HI173" s="404" t="str">
        <f t="shared" si="660"/>
        <v/>
      </c>
      <c r="HJ173" s="510">
        <f t="shared" si="661"/>
        <v>2662.2200000000003</v>
      </c>
      <c r="HK173" s="404">
        <f t="shared" si="662"/>
        <v>2750.0499999999997</v>
      </c>
      <c r="HL173" s="500" t="str">
        <f t="shared" si="663"/>
        <v/>
      </c>
      <c r="HM173" s="404" t="str">
        <f t="shared" si="664"/>
        <v/>
      </c>
    </row>
    <row r="174" spans="1:221">
      <c r="A174" s="628" t="s">
        <v>539</v>
      </c>
      <c r="B174" s="629" t="s">
        <v>849</v>
      </c>
      <c r="C174" s="630"/>
      <c r="D174" s="631">
        <v>175935</v>
      </c>
      <c r="E174" s="631">
        <v>9</v>
      </c>
      <c r="F174" s="422">
        <v>593</v>
      </c>
      <c r="G174" s="423">
        <v>523</v>
      </c>
      <c r="H174" s="422">
        <v>10</v>
      </c>
      <c r="I174" s="423">
        <v>3</v>
      </c>
      <c r="J174" s="500">
        <f t="shared" si="515"/>
        <v>583</v>
      </c>
      <c r="K174" s="404">
        <f t="shared" si="516"/>
        <v>520</v>
      </c>
      <c r="L174" s="422">
        <v>62</v>
      </c>
      <c r="M174" s="423">
        <v>62</v>
      </c>
      <c r="N174" s="500">
        <f t="shared" si="517"/>
        <v>583</v>
      </c>
      <c r="O174" s="404">
        <f t="shared" si="518"/>
        <v>520</v>
      </c>
      <c r="P174" s="500">
        <f t="shared" si="519"/>
        <v>0</v>
      </c>
      <c r="Q174" s="404">
        <f t="shared" si="520"/>
        <v>0</v>
      </c>
      <c r="R174" s="422">
        <v>1</v>
      </c>
      <c r="S174" s="423">
        <v>0</v>
      </c>
      <c r="T174" s="500">
        <f t="shared" si="521"/>
        <v>0</v>
      </c>
      <c r="U174" s="404">
        <f t="shared" si="522"/>
        <v>0</v>
      </c>
      <c r="V174" s="422">
        <v>40</v>
      </c>
      <c r="W174" s="423">
        <v>40</v>
      </c>
      <c r="X174" s="500">
        <f t="shared" si="523"/>
        <v>0</v>
      </c>
      <c r="Y174" s="404">
        <f t="shared" si="524"/>
        <v>0</v>
      </c>
      <c r="Z174" s="422"/>
      <c r="AA174" s="423"/>
      <c r="AB174" s="500">
        <f t="shared" si="525"/>
        <v>0</v>
      </c>
      <c r="AC174" s="404">
        <f t="shared" si="526"/>
        <v>0</v>
      </c>
      <c r="AD174" s="500">
        <f t="shared" si="527"/>
        <v>41</v>
      </c>
      <c r="AE174" s="404">
        <f t="shared" si="528"/>
        <v>40</v>
      </c>
      <c r="AF174" s="500">
        <f t="shared" si="529"/>
        <v>0</v>
      </c>
      <c r="AG174" s="404">
        <f t="shared" si="530"/>
        <v>0</v>
      </c>
      <c r="AH174" s="564">
        <v>6</v>
      </c>
      <c r="AI174" s="580">
        <v>0</v>
      </c>
      <c r="AJ174" s="500">
        <f t="shared" si="531"/>
        <v>6</v>
      </c>
      <c r="AK174" s="404">
        <f t="shared" si="532"/>
        <v>0</v>
      </c>
      <c r="AL174" s="564">
        <v>4.71</v>
      </c>
      <c r="AM174" s="580">
        <v>4.7</v>
      </c>
      <c r="AN174" s="500">
        <f t="shared" si="533"/>
        <v>188.4</v>
      </c>
      <c r="AO174" s="404">
        <f t="shared" si="534"/>
        <v>188</v>
      </c>
      <c r="AP174" s="564"/>
      <c r="AQ174" s="580"/>
      <c r="AR174" s="500">
        <f t="shared" si="535"/>
        <v>0</v>
      </c>
      <c r="AS174" s="404">
        <f t="shared" si="536"/>
        <v>0</v>
      </c>
      <c r="AT174" s="236">
        <f t="shared" si="537"/>
        <v>4.7414634146341461</v>
      </c>
      <c r="AU174" s="237">
        <f t="shared" si="538"/>
        <v>4.7</v>
      </c>
      <c r="AV174" s="500">
        <f t="shared" si="539"/>
        <v>194.39999999999998</v>
      </c>
      <c r="AW174" s="404">
        <f t="shared" si="540"/>
        <v>188</v>
      </c>
      <c r="AX174" s="422"/>
      <c r="AY174" s="423"/>
      <c r="AZ174" s="500">
        <f t="shared" si="541"/>
        <v>0</v>
      </c>
      <c r="BA174" s="404">
        <f t="shared" si="542"/>
        <v>0</v>
      </c>
      <c r="BB174" s="422"/>
      <c r="BC174" s="423"/>
      <c r="BD174" s="500">
        <f t="shared" si="543"/>
        <v>0</v>
      </c>
      <c r="BE174" s="404">
        <f t="shared" si="544"/>
        <v>0</v>
      </c>
      <c r="BF174" s="422"/>
      <c r="BG174" s="423"/>
      <c r="BH174" s="500">
        <f t="shared" si="545"/>
        <v>0</v>
      </c>
      <c r="BI174" s="404">
        <f t="shared" si="546"/>
        <v>0</v>
      </c>
      <c r="BJ174" s="500">
        <f t="shared" si="547"/>
        <v>0</v>
      </c>
      <c r="BK174" s="404">
        <f t="shared" si="548"/>
        <v>0</v>
      </c>
      <c r="BL174" s="500">
        <f t="shared" si="549"/>
        <v>0</v>
      </c>
      <c r="BM174" s="404">
        <f t="shared" si="550"/>
        <v>0</v>
      </c>
      <c r="BN174" s="422">
        <v>172</v>
      </c>
      <c r="BO174" s="423">
        <v>182</v>
      </c>
      <c r="BP174" s="500">
        <f t="shared" si="551"/>
        <v>0</v>
      </c>
      <c r="BQ174" s="404">
        <f t="shared" si="552"/>
        <v>0</v>
      </c>
      <c r="BR174" s="422">
        <v>24</v>
      </c>
      <c r="BS174" s="423">
        <v>31</v>
      </c>
      <c r="BT174" s="500">
        <f t="shared" si="553"/>
        <v>0</v>
      </c>
      <c r="BU174" s="404">
        <f t="shared" si="554"/>
        <v>0</v>
      </c>
      <c r="BV174" s="422"/>
      <c r="BW174" s="423"/>
      <c r="BX174" s="500">
        <f t="shared" si="555"/>
        <v>0</v>
      </c>
      <c r="BY174" s="404">
        <f t="shared" si="556"/>
        <v>0</v>
      </c>
      <c r="BZ174" s="500">
        <f t="shared" si="557"/>
        <v>196</v>
      </c>
      <c r="CA174" s="404">
        <f t="shared" si="558"/>
        <v>213</v>
      </c>
      <c r="CB174" s="500">
        <f t="shared" si="559"/>
        <v>0</v>
      </c>
      <c r="CC174" s="404">
        <f t="shared" si="560"/>
        <v>0</v>
      </c>
      <c r="CD174" s="564">
        <v>4.37</v>
      </c>
      <c r="CE174" s="581">
        <v>3.85</v>
      </c>
      <c r="CF174" s="500">
        <f t="shared" si="561"/>
        <v>751.64</v>
      </c>
      <c r="CG174" s="404">
        <f t="shared" si="562"/>
        <v>700.7</v>
      </c>
      <c r="CH174" s="564">
        <v>5.0599999999999996</v>
      </c>
      <c r="CI174" s="581">
        <v>4.34</v>
      </c>
      <c r="CJ174" s="500">
        <f t="shared" si="563"/>
        <v>121.44</v>
      </c>
      <c r="CK174" s="404">
        <f t="shared" si="564"/>
        <v>134.54</v>
      </c>
      <c r="CL174" s="564"/>
      <c r="CM174" s="581"/>
      <c r="CN174" s="500">
        <f t="shared" si="565"/>
        <v>0</v>
      </c>
      <c r="CO174" s="404">
        <f t="shared" si="566"/>
        <v>0</v>
      </c>
      <c r="CP174" s="500">
        <f t="shared" si="567"/>
        <v>4.4544897959183674</v>
      </c>
      <c r="CQ174" s="237">
        <f t="shared" si="568"/>
        <v>3.9213145539906105</v>
      </c>
      <c r="CR174" s="500">
        <f t="shared" si="569"/>
        <v>873.08</v>
      </c>
      <c r="CS174" s="404">
        <f t="shared" si="570"/>
        <v>835.24</v>
      </c>
      <c r="CT174" s="565"/>
      <c r="CU174" s="581"/>
      <c r="CV174" s="500">
        <f t="shared" si="571"/>
        <v>0</v>
      </c>
      <c r="CW174" s="404">
        <f t="shared" si="572"/>
        <v>0</v>
      </c>
      <c r="CX174" s="565"/>
      <c r="CY174" s="581"/>
      <c r="CZ174" s="500">
        <f t="shared" si="573"/>
        <v>0</v>
      </c>
      <c r="DA174" s="404">
        <f t="shared" si="574"/>
        <v>0</v>
      </c>
      <c r="DB174" s="565"/>
      <c r="DC174" s="581"/>
      <c r="DD174" s="500">
        <f t="shared" si="575"/>
        <v>0</v>
      </c>
      <c r="DE174" s="404">
        <f t="shared" si="576"/>
        <v>0</v>
      </c>
      <c r="DF174" s="500">
        <f t="shared" si="577"/>
        <v>0</v>
      </c>
      <c r="DG174" s="404">
        <f t="shared" si="578"/>
        <v>0</v>
      </c>
      <c r="DH174" s="500">
        <f t="shared" si="579"/>
        <v>0</v>
      </c>
      <c r="DI174" s="404">
        <f t="shared" si="580"/>
        <v>0</v>
      </c>
      <c r="DJ174" s="500">
        <f t="shared" si="581"/>
        <v>237</v>
      </c>
      <c r="DK174" s="404">
        <f t="shared" si="582"/>
        <v>253</v>
      </c>
      <c r="DL174" s="500">
        <f t="shared" si="583"/>
        <v>0</v>
      </c>
      <c r="DM174" s="404">
        <f t="shared" si="584"/>
        <v>0</v>
      </c>
      <c r="DN174" s="236">
        <f t="shared" si="585"/>
        <v>4.5041350210970466</v>
      </c>
      <c r="DO174" s="237">
        <f t="shared" si="586"/>
        <v>4.0444268774703556</v>
      </c>
      <c r="DP174" s="500">
        <f t="shared" si="587"/>
        <v>1067.48</v>
      </c>
      <c r="DQ174" s="404">
        <f t="shared" si="588"/>
        <v>1023.24</v>
      </c>
      <c r="DR174" s="500">
        <f t="shared" si="589"/>
        <v>0</v>
      </c>
      <c r="DS174" s="404">
        <f t="shared" si="590"/>
        <v>0</v>
      </c>
      <c r="DT174" s="500">
        <f t="shared" si="591"/>
        <v>0</v>
      </c>
      <c r="DU174" s="404">
        <f t="shared" si="592"/>
        <v>0</v>
      </c>
      <c r="DV174" s="565">
        <v>48</v>
      </c>
      <c r="DW174" s="582">
        <v>47</v>
      </c>
      <c r="DX174" s="500">
        <f t="shared" si="593"/>
        <v>0</v>
      </c>
      <c r="DY174" s="404">
        <f t="shared" si="594"/>
        <v>0</v>
      </c>
      <c r="DZ174" s="565">
        <v>25</v>
      </c>
      <c r="EA174" s="582">
        <v>9</v>
      </c>
      <c r="EB174" s="500">
        <f t="shared" si="595"/>
        <v>0</v>
      </c>
      <c r="EC174" s="404">
        <f t="shared" si="596"/>
        <v>0</v>
      </c>
      <c r="ED174" s="565"/>
      <c r="EE174" s="582"/>
      <c r="EF174" s="500">
        <f t="shared" si="597"/>
        <v>0</v>
      </c>
      <c r="EG174" s="404">
        <f t="shared" si="598"/>
        <v>0</v>
      </c>
      <c r="EH174" s="500">
        <f t="shared" si="599"/>
        <v>73</v>
      </c>
      <c r="EI174" s="404">
        <f t="shared" si="600"/>
        <v>56</v>
      </c>
      <c r="EJ174" s="500">
        <f t="shared" si="601"/>
        <v>0</v>
      </c>
      <c r="EK174" s="404">
        <f t="shared" si="602"/>
        <v>0</v>
      </c>
      <c r="EL174" s="564">
        <v>3.33</v>
      </c>
      <c r="EM174" s="583">
        <v>3.44</v>
      </c>
      <c r="EN174" s="500">
        <f t="shared" si="603"/>
        <v>159.84</v>
      </c>
      <c r="EO174" s="404">
        <f t="shared" si="604"/>
        <v>161.68</v>
      </c>
      <c r="EP174" s="564">
        <v>4.46</v>
      </c>
      <c r="EQ174" s="583">
        <v>5.67</v>
      </c>
      <c r="ER174" s="500">
        <f t="shared" si="605"/>
        <v>111.5</v>
      </c>
      <c r="ES174" s="404">
        <f t="shared" si="606"/>
        <v>51.03</v>
      </c>
      <c r="ET174" s="564"/>
      <c r="EU174" s="583"/>
      <c r="EV174" s="500">
        <f t="shared" si="607"/>
        <v>0</v>
      </c>
      <c r="EW174" s="404">
        <f t="shared" si="608"/>
        <v>0</v>
      </c>
      <c r="EX174" s="236">
        <f t="shared" si="609"/>
        <v>3.7169863013698636</v>
      </c>
      <c r="EY174" s="237">
        <f t="shared" si="610"/>
        <v>3.7983928571428573</v>
      </c>
      <c r="EZ174" s="500">
        <f t="shared" si="611"/>
        <v>271.34000000000003</v>
      </c>
      <c r="FA174" s="404">
        <f t="shared" si="612"/>
        <v>212.71</v>
      </c>
      <c r="FB174" s="565"/>
      <c r="FC174" s="583"/>
      <c r="FD174" s="500">
        <f t="shared" si="613"/>
        <v>0</v>
      </c>
      <c r="FE174" s="404">
        <f t="shared" si="614"/>
        <v>0</v>
      </c>
      <c r="FF174" s="565"/>
      <c r="FG174" s="583"/>
      <c r="FH174" s="500">
        <f t="shared" si="615"/>
        <v>0</v>
      </c>
      <c r="FI174" s="404">
        <f t="shared" si="616"/>
        <v>0</v>
      </c>
      <c r="FJ174" s="565"/>
      <c r="FK174" s="583"/>
      <c r="FL174" s="500">
        <f t="shared" si="617"/>
        <v>0</v>
      </c>
      <c r="FM174" s="404">
        <f t="shared" si="618"/>
        <v>0</v>
      </c>
      <c r="FN174" s="500">
        <f t="shared" si="619"/>
        <v>0</v>
      </c>
      <c r="FO174" s="404">
        <f t="shared" si="620"/>
        <v>0</v>
      </c>
      <c r="FP174" s="500">
        <f t="shared" si="621"/>
        <v>0</v>
      </c>
      <c r="FQ174" s="404">
        <f t="shared" si="622"/>
        <v>0</v>
      </c>
      <c r="FR174" s="565">
        <v>273</v>
      </c>
      <c r="FS174" s="423">
        <v>211</v>
      </c>
      <c r="FT174" s="500">
        <f t="shared" si="623"/>
        <v>0</v>
      </c>
      <c r="FU174" s="404">
        <f t="shared" si="624"/>
        <v>0</v>
      </c>
      <c r="FV174" s="564">
        <v>5.23</v>
      </c>
      <c r="FW174" s="584">
        <v>5</v>
      </c>
      <c r="FX174" s="500">
        <f t="shared" si="625"/>
        <v>1427.7900000000002</v>
      </c>
      <c r="FY174" s="404">
        <f t="shared" si="626"/>
        <v>1055</v>
      </c>
      <c r="FZ174" s="564"/>
      <c r="GA174" s="584"/>
      <c r="GB174" s="500">
        <f t="shared" si="627"/>
        <v>0</v>
      </c>
      <c r="GC174" s="404">
        <f t="shared" si="628"/>
        <v>0</v>
      </c>
      <c r="GD174" s="510">
        <f t="shared" si="629"/>
        <v>221</v>
      </c>
      <c r="GE174" s="404">
        <f t="shared" si="630"/>
        <v>229</v>
      </c>
      <c r="GF174" s="500">
        <f t="shared" si="631"/>
        <v>0</v>
      </c>
      <c r="GG174" s="404">
        <f t="shared" si="632"/>
        <v>0</v>
      </c>
      <c r="GH174" s="500">
        <f t="shared" si="633"/>
        <v>917.48</v>
      </c>
      <c r="GI174" s="404">
        <f t="shared" si="634"/>
        <v>862.38000000000011</v>
      </c>
      <c r="GJ174" s="500" t="str">
        <f t="shared" si="635"/>
        <v/>
      </c>
      <c r="GK174" s="404" t="str">
        <f t="shared" si="636"/>
        <v/>
      </c>
      <c r="GL174" s="510">
        <f t="shared" si="637"/>
        <v>89</v>
      </c>
      <c r="GM174" s="404">
        <f t="shared" si="638"/>
        <v>80</v>
      </c>
      <c r="GN174" s="500">
        <f t="shared" si="639"/>
        <v>0</v>
      </c>
      <c r="GO174" s="404">
        <f t="shared" si="640"/>
        <v>0</v>
      </c>
      <c r="GP174" s="500">
        <f t="shared" si="641"/>
        <v>421.34000000000003</v>
      </c>
      <c r="GQ174" s="404">
        <f t="shared" si="642"/>
        <v>373.56999999999994</v>
      </c>
      <c r="GR174" s="500">
        <f t="shared" si="643"/>
        <v>0</v>
      </c>
      <c r="GS174" s="404">
        <f t="shared" si="644"/>
        <v>0</v>
      </c>
      <c r="GT174" s="510">
        <f t="shared" si="645"/>
        <v>310</v>
      </c>
      <c r="GU174" s="404">
        <f t="shared" si="646"/>
        <v>309</v>
      </c>
      <c r="GV174" s="500">
        <f t="shared" si="647"/>
        <v>0</v>
      </c>
      <c r="GW174" s="404">
        <f t="shared" si="648"/>
        <v>0</v>
      </c>
      <c r="GX174" s="500">
        <f t="shared" si="649"/>
        <v>1338.8200000000002</v>
      </c>
      <c r="GY174" s="404">
        <f t="shared" si="650"/>
        <v>1235.95</v>
      </c>
      <c r="GZ174" s="500" t="str">
        <f t="shared" si="651"/>
        <v/>
      </c>
      <c r="HA174" s="404" t="str">
        <f t="shared" si="652"/>
        <v/>
      </c>
      <c r="HB174" s="510">
        <f t="shared" si="653"/>
        <v>0</v>
      </c>
      <c r="HC174" s="404">
        <f t="shared" si="654"/>
        <v>0</v>
      </c>
      <c r="HD174" s="500">
        <f t="shared" si="655"/>
        <v>0</v>
      </c>
      <c r="HE174" s="404">
        <f t="shared" si="656"/>
        <v>0</v>
      </c>
      <c r="HF174" s="500" t="str">
        <f t="shared" si="657"/>
        <v/>
      </c>
      <c r="HG174" s="404" t="str">
        <f t="shared" si="658"/>
        <v/>
      </c>
      <c r="HH174" s="500" t="str">
        <f t="shared" si="659"/>
        <v/>
      </c>
      <c r="HI174" s="404" t="str">
        <f t="shared" si="660"/>
        <v/>
      </c>
      <c r="HJ174" s="510">
        <f t="shared" si="661"/>
        <v>2766.6100000000006</v>
      </c>
      <c r="HK174" s="404">
        <f t="shared" si="662"/>
        <v>2290.9499999999998</v>
      </c>
      <c r="HL174" s="500" t="str">
        <f t="shared" si="663"/>
        <v/>
      </c>
      <c r="HM174" s="404" t="str">
        <f t="shared" si="664"/>
        <v/>
      </c>
    </row>
    <row r="175" spans="1:221">
      <c r="A175" s="628" t="s">
        <v>539</v>
      </c>
      <c r="B175" s="629" t="s">
        <v>850</v>
      </c>
      <c r="C175" s="630"/>
      <c r="D175" s="631">
        <v>176008</v>
      </c>
      <c r="E175" s="631">
        <v>9</v>
      </c>
      <c r="F175" s="422">
        <v>424</v>
      </c>
      <c r="G175" s="423">
        <v>405</v>
      </c>
      <c r="H175" s="422">
        <v>16</v>
      </c>
      <c r="I175" s="423">
        <v>7</v>
      </c>
      <c r="J175" s="500">
        <f t="shared" si="515"/>
        <v>408</v>
      </c>
      <c r="K175" s="404">
        <f t="shared" si="516"/>
        <v>398</v>
      </c>
      <c r="L175" s="422">
        <v>62</v>
      </c>
      <c r="M175" s="423">
        <v>62</v>
      </c>
      <c r="N175" s="500">
        <f t="shared" si="517"/>
        <v>408</v>
      </c>
      <c r="O175" s="404">
        <f t="shared" si="518"/>
        <v>398</v>
      </c>
      <c r="P175" s="500">
        <f t="shared" si="519"/>
        <v>0</v>
      </c>
      <c r="Q175" s="404">
        <f t="shared" si="520"/>
        <v>0</v>
      </c>
      <c r="R175" s="422">
        <v>1</v>
      </c>
      <c r="S175" s="423">
        <v>0</v>
      </c>
      <c r="T175" s="500">
        <f t="shared" si="521"/>
        <v>0</v>
      </c>
      <c r="U175" s="404">
        <f t="shared" si="522"/>
        <v>0</v>
      </c>
      <c r="V175" s="422">
        <v>10</v>
      </c>
      <c r="W175" s="423">
        <v>24</v>
      </c>
      <c r="X175" s="500">
        <f t="shared" si="523"/>
        <v>0</v>
      </c>
      <c r="Y175" s="404">
        <f t="shared" si="524"/>
        <v>0</v>
      </c>
      <c r="Z175" s="422"/>
      <c r="AA175" s="423"/>
      <c r="AB175" s="500">
        <f t="shared" si="525"/>
        <v>0</v>
      </c>
      <c r="AC175" s="404">
        <f t="shared" si="526"/>
        <v>0</v>
      </c>
      <c r="AD175" s="500">
        <f t="shared" si="527"/>
        <v>11</v>
      </c>
      <c r="AE175" s="404">
        <f t="shared" si="528"/>
        <v>24</v>
      </c>
      <c r="AF175" s="500">
        <f t="shared" si="529"/>
        <v>0</v>
      </c>
      <c r="AG175" s="404">
        <f t="shared" si="530"/>
        <v>0</v>
      </c>
      <c r="AH175" s="564">
        <v>5</v>
      </c>
      <c r="AI175" s="580">
        <v>0</v>
      </c>
      <c r="AJ175" s="500">
        <f t="shared" si="531"/>
        <v>5</v>
      </c>
      <c r="AK175" s="404">
        <f t="shared" si="532"/>
        <v>0</v>
      </c>
      <c r="AL175" s="564">
        <v>2.75</v>
      </c>
      <c r="AM175" s="580">
        <v>3.31</v>
      </c>
      <c r="AN175" s="500">
        <f t="shared" si="533"/>
        <v>27.5</v>
      </c>
      <c r="AO175" s="404">
        <f t="shared" si="534"/>
        <v>79.44</v>
      </c>
      <c r="AP175" s="564"/>
      <c r="AQ175" s="580"/>
      <c r="AR175" s="500">
        <f t="shared" si="535"/>
        <v>0</v>
      </c>
      <c r="AS175" s="404">
        <f t="shared" si="536"/>
        <v>0</v>
      </c>
      <c r="AT175" s="236">
        <f t="shared" si="537"/>
        <v>2.9545454545454546</v>
      </c>
      <c r="AU175" s="237">
        <f t="shared" si="538"/>
        <v>3.31</v>
      </c>
      <c r="AV175" s="500">
        <f t="shared" si="539"/>
        <v>32.5</v>
      </c>
      <c r="AW175" s="404">
        <f t="shared" si="540"/>
        <v>79.44</v>
      </c>
      <c r="AX175" s="422"/>
      <c r="AY175" s="423"/>
      <c r="AZ175" s="500">
        <f t="shared" si="541"/>
        <v>0</v>
      </c>
      <c r="BA175" s="404">
        <f t="shared" si="542"/>
        <v>0</v>
      </c>
      <c r="BB175" s="422"/>
      <c r="BC175" s="423"/>
      <c r="BD175" s="500">
        <f t="shared" si="543"/>
        <v>0</v>
      </c>
      <c r="BE175" s="404">
        <f t="shared" si="544"/>
        <v>0</v>
      </c>
      <c r="BF175" s="422"/>
      <c r="BG175" s="423"/>
      <c r="BH175" s="500">
        <f t="shared" si="545"/>
        <v>0</v>
      </c>
      <c r="BI175" s="404">
        <f t="shared" si="546"/>
        <v>0</v>
      </c>
      <c r="BJ175" s="500">
        <f t="shared" si="547"/>
        <v>0</v>
      </c>
      <c r="BK175" s="404">
        <f t="shared" si="548"/>
        <v>0</v>
      </c>
      <c r="BL175" s="500">
        <f t="shared" si="549"/>
        <v>0</v>
      </c>
      <c r="BM175" s="404">
        <f t="shared" si="550"/>
        <v>0</v>
      </c>
      <c r="BN175" s="422">
        <v>83</v>
      </c>
      <c r="BO175" s="423">
        <v>79</v>
      </c>
      <c r="BP175" s="500">
        <f t="shared" si="551"/>
        <v>0</v>
      </c>
      <c r="BQ175" s="404">
        <f t="shared" si="552"/>
        <v>0</v>
      </c>
      <c r="BR175" s="422">
        <v>4</v>
      </c>
      <c r="BS175" s="423">
        <v>10</v>
      </c>
      <c r="BT175" s="500">
        <f t="shared" si="553"/>
        <v>0</v>
      </c>
      <c r="BU175" s="404">
        <f t="shared" si="554"/>
        <v>0</v>
      </c>
      <c r="BV175" s="422"/>
      <c r="BW175" s="423"/>
      <c r="BX175" s="500">
        <f t="shared" si="555"/>
        <v>0</v>
      </c>
      <c r="BY175" s="404">
        <f t="shared" si="556"/>
        <v>0</v>
      </c>
      <c r="BZ175" s="500">
        <f t="shared" si="557"/>
        <v>87</v>
      </c>
      <c r="CA175" s="404">
        <f t="shared" si="558"/>
        <v>89</v>
      </c>
      <c r="CB175" s="500">
        <f t="shared" si="559"/>
        <v>0</v>
      </c>
      <c r="CC175" s="404">
        <f t="shared" si="560"/>
        <v>0</v>
      </c>
      <c r="CD175" s="564">
        <v>2.69</v>
      </c>
      <c r="CE175" s="581">
        <v>3.2</v>
      </c>
      <c r="CF175" s="500">
        <f t="shared" si="561"/>
        <v>223.26999999999998</v>
      </c>
      <c r="CG175" s="404">
        <f t="shared" si="562"/>
        <v>252.8</v>
      </c>
      <c r="CH175" s="564">
        <v>2.25</v>
      </c>
      <c r="CI175" s="581">
        <v>3.1</v>
      </c>
      <c r="CJ175" s="500">
        <f t="shared" si="563"/>
        <v>9</v>
      </c>
      <c r="CK175" s="404">
        <f t="shared" si="564"/>
        <v>31</v>
      </c>
      <c r="CL175" s="564"/>
      <c r="CM175" s="581"/>
      <c r="CN175" s="500">
        <f t="shared" si="565"/>
        <v>0</v>
      </c>
      <c r="CO175" s="404">
        <f t="shared" si="566"/>
        <v>0</v>
      </c>
      <c r="CP175" s="500">
        <f t="shared" si="567"/>
        <v>2.6697701149425286</v>
      </c>
      <c r="CQ175" s="237">
        <f t="shared" si="568"/>
        <v>3.1887640449438202</v>
      </c>
      <c r="CR175" s="500">
        <f t="shared" si="569"/>
        <v>232.26999999999998</v>
      </c>
      <c r="CS175" s="404">
        <f t="shared" si="570"/>
        <v>283.8</v>
      </c>
      <c r="CT175" s="565"/>
      <c r="CU175" s="581"/>
      <c r="CV175" s="500">
        <f t="shared" si="571"/>
        <v>0</v>
      </c>
      <c r="CW175" s="404">
        <f t="shared" si="572"/>
        <v>0</v>
      </c>
      <c r="CX175" s="565"/>
      <c r="CY175" s="581"/>
      <c r="CZ175" s="500">
        <f t="shared" si="573"/>
        <v>0</v>
      </c>
      <c r="DA175" s="404">
        <f t="shared" si="574"/>
        <v>0</v>
      </c>
      <c r="DB175" s="565"/>
      <c r="DC175" s="581"/>
      <c r="DD175" s="500">
        <f t="shared" si="575"/>
        <v>0</v>
      </c>
      <c r="DE175" s="404">
        <f t="shared" si="576"/>
        <v>0</v>
      </c>
      <c r="DF175" s="500">
        <f t="shared" si="577"/>
        <v>0</v>
      </c>
      <c r="DG175" s="404">
        <f t="shared" si="578"/>
        <v>0</v>
      </c>
      <c r="DH175" s="500">
        <f t="shared" si="579"/>
        <v>0</v>
      </c>
      <c r="DI175" s="404">
        <f t="shared" si="580"/>
        <v>0</v>
      </c>
      <c r="DJ175" s="500">
        <f t="shared" si="581"/>
        <v>98</v>
      </c>
      <c r="DK175" s="404">
        <f t="shared" si="582"/>
        <v>113</v>
      </c>
      <c r="DL175" s="500">
        <f t="shared" si="583"/>
        <v>0</v>
      </c>
      <c r="DM175" s="404">
        <f t="shared" si="584"/>
        <v>0</v>
      </c>
      <c r="DN175" s="236">
        <f t="shared" si="585"/>
        <v>2.7017346938775511</v>
      </c>
      <c r="DO175" s="237">
        <f t="shared" si="586"/>
        <v>3.2145132743362832</v>
      </c>
      <c r="DP175" s="500">
        <f t="shared" si="587"/>
        <v>264.77</v>
      </c>
      <c r="DQ175" s="404">
        <f t="shared" si="588"/>
        <v>363.24</v>
      </c>
      <c r="DR175" s="500">
        <f t="shared" si="589"/>
        <v>0</v>
      </c>
      <c r="DS175" s="404">
        <f t="shared" si="590"/>
        <v>0</v>
      </c>
      <c r="DT175" s="500">
        <f t="shared" si="591"/>
        <v>0</v>
      </c>
      <c r="DU175" s="404">
        <f t="shared" si="592"/>
        <v>0</v>
      </c>
      <c r="DV175" s="565">
        <v>11</v>
      </c>
      <c r="DW175" s="582">
        <v>56</v>
      </c>
      <c r="DX175" s="500">
        <f t="shared" si="593"/>
        <v>0</v>
      </c>
      <c r="DY175" s="404">
        <f t="shared" si="594"/>
        <v>0</v>
      </c>
      <c r="DZ175" s="565">
        <v>2</v>
      </c>
      <c r="EA175" s="582">
        <v>5</v>
      </c>
      <c r="EB175" s="500">
        <f t="shared" si="595"/>
        <v>0</v>
      </c>
      <c r="EC175" s="404">
        <f t="shared" si="596"/>
        <v>0</v>
      </c>
      <c r="ED175" s="565"/>
      <c r="EE175" s="582"/>
      <c r="EF175" s="500">
        <f t="shared" si="597"/>
        <v>0</v>
      </c>
      <c r="EG175" s="404">
        <f t="shared" si="598"/>
        <v>0</v>
      </c>
      <c r="EH175" s="500">
        <f t="shared" si="599"/>
        <v>13</v>
      </c>
      <c r="EI175" s="404">
        <f t="shared" si="600"/>
        <v>61</v>
      </c>
      <c r="EJ175" s="500">
        <f t="shared" si="601"/>
        <v>0</v>
      </c>
      <c r="EK175" s="404">
        <f t="shared" si="602"/>
        <v>0</v>
      </c>
      <c r="EL175" s="564">
        <v>2.91</v>
      </c>
      <c r="EM175" s="583">
        <v>2.63</v>
      </c>
      <c r="EN175" s="500">
        <f t="shared" si="603"/>
        <v>32.010000000000005</v>
      </c>
      <c r="EO175" s="404">
        <f t="shared" si="604"/>
        <v>147.28</v>
      </c>
      <c r="EP175" s="564">
        <v>8</v>
      </c>
      <c r="EQ175" s="583">
        <v>6.2</v>
      </c>
      <c r="ER175" s="500">
        <f t="shared" si="605"/>
        <v>16</v>
      </c>
      <c r="ES175" s="404">
        <f t="shared" si="606"/>
        <v>31</v>
      </c>
      <c r="ET175" s="564"/>
      <c r="EU175" s="583"/>
      <c r="EV175" s="500">
        <f t="shared" si="607"/>
        <v>0</v>
      </c>
      <c r="EW175" s="404">
        <f t="shared" si="608"/>
        <v>0</v>
      </c>
      <c r="EX175" s="236">
        <f t="shared" si="609"/>
        <v>3.6930769230769234</v>
      </c>
      <c r="EY175" s="237">
        <f t="shared" si="610"/>
        <v>2.9226229508196719</v>
      </c>
      <c r="EZ175" s="500">
        <f t="shared" si="611"/>
        <v>48.010000000000005</v>
      </c>
      <c r="FA175" s="404">
        <f t="shared" si="612"/>
        <v>178.28</v>
      </c>
      <c r="FB175" s="565"/>
      <c r="FC175" s="583"/>
      <c r="FD175" s="500">
        <f t="shared" si="613"/>
        <v>0</v>
      </c>
      <c r="FE175" s="404">
        <f t="shared" si="614"/>
        <v>0</v>
      </c>
      <c r="FF175" s="565"/>
      <c r="FG175" s="583"/>
      <c r="FH175" s="500">
        <f t="shared" si="615"/>
        <v>0</v>
      </c>
      <c r="FI175" s="404">
        <f t="shared" si="616"/>
        <v>0</v>
      </c>
      <c r="FJ175" s="565"/>
      <c r="FK175" s="583"/>
      <c r="FL175" s="500">
        <f t="shared" si="617"/>
        <v>0</v>
      </c>
      <c r="FM175" s="404">
        <f t="shared" si="618"/>
        <v>0</v>
      </c>
      <c r="FN175" s="500">
        <f t="shared" si="619"/>
        <v>0</v>
      </c>
      <c r="FO175" s="404">
        <f t="shared" si="620"/>
        <v>0</v>
      </c>
      <c r="FP175" s="500">
        <f t="shared" si="621"/>
        <v>0</v>
      </c>
      <c r="FQ175" s="404">
        <f t="shared" si="622"/>
        <v>0</v>
      </c>
      <c r="FR175" s="565">
        <v>297</v>
      </c>
      <c r="FS175" s="423">
        <v>224</v>
      </c>
      <c r="FT175" s="500">
        <f t="shared" si="623"/>
        <v>0</v>
      </c>
      <c r="FU175" s="404">
        <f t="shared" si="624"/>
        <v>0</v>
      </c>
      <c r="FV175" s="564">
        <v>4.9800000000000004</v>
      </c>
      <c r="FW175" s="584">
        <v>4.58</v>
      </c>
      <c r="FX175" s="500">
        <f t="shared" si="625"/>
        <v>1479.0600000000002</v>
      </c>
      <c r="FY175" s="404">
        <f t="shared" si="626"/>
        <v>1025.92</v>
      </c>
      <c r="FZ175" s="564"/>
      <c r="GA175" s="584"/>
      <c r="GB175" s="500">
        <f t="shared" si="627"/>
        <v>0</v>
      </c>
      <c r="GC175" s="404">
        <f t="shared" si="628"/>
        <v>0</v>
      </c>
      <c r="GD175" s="510">
        <f t="shared" si="629"/>
        <v>95</v>
      </c>
      <c r="GE175" s="404">
        <f t="shared" si="630"/>
        <v>135</v>
      </c>
      <c r="GF175" s="500">
        <f t="shared" si="631"/>
        <v>0</v>
      </c>
      <c r="GG175" s="404">
        <f t="shared" si="632"/>
        <v>0</v>
      </c>
      <c r="GH175" s="500">
        <f t="shared" si="633"/>
        <v>260.27999999999997</v>
      </c>
      <c r="GI175" s="404">
        <f t="shared" si="634"/>
        <v>400.08000000000004</v>
      </c>
      <c r="GJ175" s="500" t="str">
        <f t="shared" si="635"/>
        <v/>
      </c>
      <c r="GK175" s="404" t="str">
        <f t="shared" si="636"/>
        <v/>
      </c>
      <c r="GL175" s="510">
        <f t="shared" si="637"/>
        <v>16</v>
      </c>
      <c r="GM175" s="404">
        <f t="shared" si="638"/>
        <v>39</v>
      </c>
      <c r="GN175" s="500">
        <f t="shared" si="639"/>
        <v>0</v>
      </c>
      <c r="GO175" s="404">
        <f t="shared" si="640"/>
        <v>0</v>
      </c>
      <c r="GP175" s="500">
        <f t="shared" si="641"/>
        <v>52.5</v>
      </c>
      <c r="GQ175" s="404">
        <f t="shared" si="642"/>
        <v>141.44</v>
      </c>
      <c r="GR175" s="500">
        <f t="shared" si="643"/>
        <v>0</v>
      </c>
      <c r="GS175" s="404">
        <f t="shared" si="644"/>
        <v>0</v>
      </c>
      <c r="GT175" s="510">
        <f t="shared" si="645"/>
        <v>111</v>
      </c>
      <c r="GU175" s="404">
        <f t="shared" si="646"/>
        <v>174</v>
      </c>
      <c r="GV175" s="500">
        <f t="shared" si="647"/>
        <v>0</v>
      </c>
      <c r="GW175" s="404">
        <f t="shared" si="648"/>
        <v>0</v>
      </c>
      <c r="GX175" s="500">
        <f t="shared" si="649"/>
        <v>312.77999999999997</v>
      </c>
      <c r="GY175" s="404">
        <f t="shared" si="650"/>
        <v>541.52</v>
      </c>
      <c r="GZ175" s="500" t="str">
        <f t="shared" si="651"/>
        <v/>
      </c>
      <c r="HA175" s="404" t="str">
        <f t="shared" si="652"/>
        <v/>
      </c>
      <c r="HB175" s="510">
        <f t="shared" si="653"/>
        <v>0</v>
      </c>
      <c r="HC175" s="404">
        <f t="shared" si="654"/>
        <v>0</v>
      </c>
      <c r="HD175" s="500">
        <f t="shared" si="655"/>
        <v>0</v>
      </c>
      <c r="HE175" s="404">
        <f t="shared" si="656"/>
        <v>0</v>
      </c>
      <c r="HF175" s="500" t="str">
        <f t="shared" si="657"/>
        <v/>
      </c>
      <c r="HG175" s="404" t="str">
        <f t="shared" si="658"/>
        <v/>
      </c>
      <c r="HH175" s="500" t="str">
        <f t="shared" si="659"/>
        <v/>
      </c>
      <c r="HI175" s="404" t="str">
        <f t="shared" si="660"/>
        <v/>
      </c>
      <c r="HJ175" s="510">
        <f t="shared" si="661"/>
        <v>1791.8400000000001</v>
      </c>
      <c r="HK175" s="404">
        <f t="shared" si="662"/>
        <v>1567.44</v>
      </c>
      <c r="HL175" s="500" t="str">
        <f t="shared" si="663"/>
        <v/>
      </c>
      <c r="HM175" s="404" t="str">
        <f t="shared" si="664"/>
        <v/>
      </c>
    </row>
    <row r="176" spans="1:221">
      <c r="A176" s="628" t="s">
        <v>539</v>
      </c>
      <c r="B176" s="629" t="s">
        <v>851</v>
      </c>
      <c r="C176" s="630"/>
      <c r="D176" s="631">
        <v>176169</v>
      </c>
      <c r="E176" s="631">
        <v>9</v>
      </c>
      <c r="F176" s="422">
        <v>552</v>
      </c>
      <c r="G176" s="423">
        <v>623</v>
      </c>
      <c r="H176" s="422">
        <v>5</v>
      </c>
      <c r="I176" s="423">
        <v>16</v>
      </c>
      <c r="J176" s="500">
        <f t="shared" si="515"/>
        <v>547</v>
      </c>
      <c r="K176" s="404">
        <f t="shared" si="516"/>
        <v>607</v>
      </c>
      <c r="L176" s="422">
        <v>63</v>
      </c>
      <c r="M176" s="423">
        <v>63</v>
      </c>
      <c r="N176" s="500">
        <f t="shared" si="517"/>
        <v>547</v>
      </c>
      <c r="O176" s="404">
        <f t="shared" si="518"/>
        <v>607</v>
      </c>
      <c r="P176" s="500">
        <f t="shared" si="519"/>
        <v>0</v>
      </c>
      <c r="Q176" s="404">
        <f t="shared" si="520"/>
        <v>0</v>
      </c>
      <c r="R176" s="422">
        <v>0</v>
      </c>
      <c r="S176" s="423">
        <v>0</v>
      </c>
      <c r="T176" s="500">
        <f t="shared" si="521"/>
        <v>0</v>
      </c>
      <c r="U176" s="404">
        <f t="shared" si="522"/>
        <v>0</v>
      </c>
      <c r="V176" s="422">
        <v>25</v>
      </c>
      <c r="W176" s="423">
        <v>33</v>
      </c>
      <c r="X176" s="500">
        <f t="shared" si="523"/>
        <v>0</v>
      </c>
      <c r="Y176" s="404">
        <f t="shared" si="524"/>
        <v>0</v>
      </c>
      <c r="Z176" s="422"/>
      <c r="AA176" s="423"/>
      <c r="AB176" s="500">
        <f t="shared" si="525"/>
        <v>0</v>
      </c>
      <c r="AC176" s="404">
        <f t="shared" si="526"/>
        <v>0</v>
      </c>
      <c r="AD176" s="500">
        <f t="shared" si="527"/>
        <v>25</v>
      </c>
      <c r="AE176" s="404">
        <f t="shared" si="528"/>
        <v>33</v>
      </c>
      <c r="AF176" s="500">
        <f t="shared" si="529"/>
        <v>0</v>
      </c>
      <c r="AG176" s="404">
        <f t="shared" si="530"/>
        <v>0</v>
      </c>
      <c r="AH176" s="564">
        <v>0</v>
      </c>
      <c r="AI176" s="580">
        <v>0</v>
      </c>
      <c r="AJ176" s="500">
        <f t="shared" si="531"/>
        <v>0</v>
      </c>
      <c r="AK176" s="404">
        <f t="shared" si="532"/>
        <v>0</v>
      </c>
      <c r="AL176" s="564">
        <v>3.36</v>
      </c>
      <c r="AM176" s="580">
        <v>3.89</v>
      </c>
      <c r="AN176" s="500">
        <f t="shared" si="533"/>
        <v>84</v>
      </c>
      <c r="AO176" s="404">
        <f t="shared" si="534"/>
        <v>128.37</v>
      </c>
      <c r="AP176" s="564"/>
      <c r="AQ176" s="580"/>
      <c r="AR176" s="500">
        <f t="shared" si="535"/>
        <v>0</v>
      </c>
      <c r="AS176" s="404">
        <f t="shared" si="536"/>
        <v>0</v>
      </c>
      <c r="AT176" s="236">
        <f t="shared" si="537"/>
        <v>3.36</v>
      </c>
      <c r="AU176" s="237">
        <f t="shared" si="538"/>
        <v>3.89</v>
      </c>
      <c r="AV176" s="500">
        <f t="shared" si="539"/>
        <v>84</v>
      </c>
      <c r="AW176" s="404">
        <f t="shared" si="540"/>
        <v>128.37</v>
      </c>
      <c r="AX176" s="422"/>
      <c r="AY176" s="423"/>
      <c r="AZ176" s="500">
        <f t="shared" si="541"/>
        <v>0</v>
      </c>
      <c r="BA176" s="404">
        <f t="shared" si="542"/>
        <v>0</v>
      </c>
      <c r="BB176" s="422"/>
      <c r="BC176" s="423"/>
      <c r="BD176" s="500">
        <f t="shared" si="543"/>
        <v>0</v>
      </c>
      <c r="BE176" s="404">
        <f t="shared" si="544"/>
        <v>0</v>
      </c>
      <c r="BF176" s="422"/>
      <c r="BG176" s="423"/>
      <c r="BH176" s="500">
        <f t="shared" si="545"/>
        <v>0</v>
      </c>
      <c r="BI176" s="404">
        <f t="shared" si="546"/>
        <v>0</v>
      </c>
      <c r="BJ176" s="500">
        <f t="shared" si="547"/>
        <v>0</v>
      </c>
      <c r="BK176" s="404">
        <f t="shared" si="548"/>
        <v>0</v>
      </c>
      <c r="BL176" s="500">
        <f t="shared" si="549"/>
        <v>0</v>
      </c>
      <c r="BM176" s="404">
        <f t="shared" si="550"/>
        <v>0</v>
      </c>
      <c r="BN176" s="422">
        <v>332</v>
      </c>
      <c r="BO176" s="423">
        <v>396</v>
      </c>
      <c r="BP176" s="500">
        <f t="shared" si="551"/>
        <v>0</v>
      </c>
      <c r="BQ176" s="404">
        <f t="shared" si="552"/>
        <v>0</v>
      </c>
      <c r="BR176" s="422">
        <v>22</v>
      </c>
      <c r="BS176" s="423">
        <v>23</v>
      </c>
      <c r="BT176" s="500">
        <f t="shared" si="553"/>
        <v>0</v>
      </c>
      <c r="BU176" s="404">
        <f t="shared" si="554"/>
        <v>0</v>
      </c>
      <c r="BV176" s="422"/>
      <c r="BW176" s="423"/>
      <c r="BX176" s="500">
        <f t="shared" si="555"/>
        <v>0</v>
      </c>
      <c r="BY176" s="404">
        <f t="shared" si="556"/>
        <v>0</v>
      </c>
      <c r="BZ176" s="500">
        <f t="shared" si="557"/>
        <v>354</v>
      </c>
      <c r="CA176" s="404">
        <f t="shared" si="558"/>
        <v>419</v>
      </c>
      <c r="CB176" s="500">
        <f t="shared" si="559"/>
        <v>0</v>
      </c>
      <c r="CC176" s="404">
        <f t="shared" si="560"/>
        <v>0</v>
      </c>
      <c r="CD176" s="564">
        <v>2.98</v>
      </c>
      <c r="CE176" s="581">
        <v>3.13</v>
      </c>
      <c r="CF176" s="500">
        <f t="shared" si="561"/>
        <v>989.36</v>
      </c>
      <c r="CG176" s="404">
        <f t="shared" si="562"/>
        <v>1239.48</v>
      </c>
      <c r="CH176" s="564">
        <v>3.36</v>
      </c>
      <c r="CI176" s="581">
        <v>3.78</v>
      </c>
      <c r="CJ176" s="500">
        <f t="shared" si="563"/>
        <v>73.92</v>
      </c>
      <c r="CK176" s="404">
        <f t="shared" si="564"/>
        <v>86.94</v>
      </c>
      <c r="CL176" s="564"/>
      <c r="CM176" s="581"/>
      <c r="CN176" s="500">
        <f t="shared" si="565"/>
        <v>0</v>
      </c>
      <c r="CO176" s="404">
        <f t="shared" si="566"/>
        <v>0</v>
      </c>
      <c r="CP176" s="500">
        <f t="shared" si="567"/>
        <v>3.0036158192090396</v>
      </c>
      <c r="CQ176" s="237">
        <f t="shared" si="568"/>
        <v>3.1656801909307877</v>
      </c>
      <c r="CR176" s="500">
        <f t="shared" si="569"/>
        <v>1063.28</v>
      </c>
      <c r="CS176" s="404">
        <f t="shared" si="570"/>
        <v>1326.42</v>
      </c>
      <c r="CT176" s="565"/>
      <c r="CU176" s="581"/>
      <c r="CV176" s="500">
        <f t="shared" si="571"/>
        <v>0</v>
      </c>
      <c r="CW176" s="404">
        <f t="shared" si="572"/>
        <v>0</v>
      </c>
      <c r="CX176" s="565"/>
      <c r="CY176" s="581"/>
      <c r="CZ176" s="500">
        <f t="shared" si="573"/>
        <v>0</v>
      </c>
      <c r="DA176" s="404">
        <f t="shared" si="574"/>
        <v>0</v>
      </c>
      <c r="DB176" s="565"/>
      <c r="DC176" s="581"/>
      <c r="DD176" s="500">
        <f t="shared" si="575"/>
        <v>0</v>
      </c>
      <c r="DE176" s="404">
        <f t="shared" si="576"/>
        <v>0</v>
      </c>
      <c r="DF176" s="500">
        <f t="shared" si="577"/>
        <v>0</v>
      </c>
      <c r="DG176" s="404">
        <f t="shared" si="578"/>
        <v>0</v>
      </c>
      <c r="DH176" s="500">
        <f t="shared" si="579"/>
        <v>0</v>
      </c>
      <c r="DI176" s="404">
        <f t="shared" si="580"/>
        <v>0</v>
      </c>
      <c r="DJ176" s="500">
        <f t="shared" si="581"/>
        <v>379</v>
      </c>
      <c r="DK176" s="404">
        <f t="shared" si="582"/>
        <v>452</v>
      </c>
      <c r="DL176" s="500">
        <f t="shared" si="583"/>
        <v>0</v>
      </c>
      <c r="DM176" s="404">
        <f t="shared" si="584"/>
        <v>0</v>
      </c>
      <c r="DN176" s="236">
        <f t="shared" si="585"/>
        <v>3.0271240105540898</v>
      </c>
      <c r="DO176" s="237">
        <f t="shared" si="586"/>
        <v>3.2185619469026547</v>
      </c>
      <c r="DP176" s="500">
        <f t="shared" si="587"/>
        <v>1147.28</v>
      </c>
      <c r="DQ176" s="404">
        <f t="shared" si="588"/>
        <v>1454.79</v>
      </c>
      <c r="DR176" s="500">
        <f t="shared" si="589"/>
        <v>0</v>
      </c>
      <c r="DS176" s="404">
        <f t="shared" si="590"/>
        <v>0</v>
      </c>
      <c r="DT176" s="500">
        <f t="shared" si="591"/>
        <v>0</v>
      </c>
      <c r="DU176" s="404">
        <f t="shared" si="592"/>
        <v>0</v>
      </c>
      <c r="DV176" s="565">
        <v>51</v>
      </c>
      <c r="DW176" s="582">
        <v>70</v>
      </c>
      <c r="DX176" s="500">
        <f t="shared" si="593"/>
        <v>0</v>
      </c>
      <c r="DY176" s="404">
        <f t="shared" si="594"/>
        <v>0</v>
      </c>
      <c r="DZ176" s="565">
        <v>25</v>
      </c>
      <c r="EA176" s="582">
        <v>26</v>
      </c>
      <c r="EB176" s="500">
        <f t="shared" si="595"/>
        <v>0</v>
      </c>
      <c r="EC176" s="404">
        <f t="shared" si="596"/>
        <v>0</v>
      </c>
      <c r="ED176" s="565"/>
      <c r="EE176" s="582"/>
      <c r="EF176" s="500">
        <f t="shared" si="597"/>
        <v>0</v>
      </c>
      <c r="EG176" s="404">
        <f t="shared" si="598"/>
        <v>0</v>
      </c>
      <c r="EH176" s="500">
        <f t="shared" si="599"/>
        <v>76</v>
      </c>
      <c r="EI176" s="404">
        <f t="shared" si="600"/>
        <v>96</v>
      </c>
      <c r="EJ176" s="500">
        <f t="shared" si="601"/>
        <v>0</v>
      </c>
      <c r="EK176" s="404">
        <f t="shared" si="602"/>
        <v>0</v>
      </c>
      <c r="EL176" s="564">
        <v>2.37</v>
      </c>
      <c r="EM176" s="583">
        <v>3.34</v>
      </c>
      <c r="EN176" s="500">
        <f t="shared" si="603"/>
        <v>120.87</v>
      </c>
      <c r="EO176" s="404">
        <f t="shared" si="604"/>
        <v>233.79999999999998</v>
      </c>
      <c r="EP176" s="564">
        <v>3.96</v>
      </c>
      <c r="EQ176" s="583">
        <v>4.62</v>
      </c>
      <c r="ER176" s="500">
        <f t="shared" si="605"/>
        <v>99</v>
      </c>
      <c r="ES176" s="404">
        <f t="shared" si="606"/>
        <v>120.12</v>
      </c>
      <c r="ET176" s="564"/>
      <c r="EU176" s="583"/>
      <c r="EV176" s="500">
        <f t="shared" si="607"/>
        <v>0</v>
      </c>
      <c r="EW176" s="404">
        <f t="shared" si="608"/>
        <v>0</v>
      </c>
      <c r="EX176" s="236">
        <f t="shared" si="609"/>
        <v>2.8930263157894736</v>
      </c>
      <c r="EY176" s="237">
        <f t="shared" si="610"/>
        <v>3.6866666666666661</v>
      </c>
      <c r="EZ176" s="500">
        <f t="shared" si="611"/>
        <v>219.87</v>
      </c>
      <c r="FA176" s="404">
        <f t="shared" si="612"/>
        <v>353.91999999999996</v>
      </c>
      <c r="FB176" s="565"/>
      <c r="FC176" s="583"/>
      <c r="FD176" s="500">
        <f t="shared" si="613"/>
        <v>0</v>
      </c>
      <c r="FE176" s="404">
        <f t="shared" si="614"/>
        <v>0</v>
      </c>
      <c r="FF176" s="565"/>
      <c r="FG176" s="583"/>
      <c r="FH176" s="500">
        <f t="shared" si="615"/>
        <v>0</v>
      </c>
      <c r="FI176" s="404">
        <f t="shared" si="616"/>
        <v>0</v>
      </c>
      <c r="FJ176" s="565"/>
      <c r="FK176" s="583"/>
      <c r="FL176" s="500">
        <f t="shared" si="617"/>
        <v>0</v>
      </c>
      <c r="FM176" s="404">
        <f t="shared" si="618"/>
        <v>0</v>
      </c>
      <c r="FN176" s="500">
        <f t="shared" si="619"/>
        <v>0</v>
      </c>
      <c r="FO176" s="404">
        <f t="shared" si="620"/>
        <v>0</v>
      </c>
      <c r="FP176" s="500">
        <f t="shared" si="621"/>
        <v>0</v>
      </c>
      <c r="FQ176" s="404">
        <f t="shared" si="622"/>
        <v>0</v>
      </c>
      <c r="FR176" s="565">
        <v>92</v>
      </c>
      <c r="FS176" s="423">
        <v>59</v>
      </c>
      <c r="FT176" s="500">
        <f t="shared" si="623"/>
        <v>0</v>
      </c>
      <c r="FU176" s="404">
        <f t="shared" si="624"/>
        <v>0</v>
      </c>
      <c r="FV176" s="564">
        <v>8.76</v>
      </c>
      <c r="FW176" s="584">
        <v>9.11</v>
      </c>
      <c r="FX176" s="500">
        <f t="shared" si="625"/>
        <v>805.92</v>
      </c>
      <c r="FY176" s="404">
        <f t="shared" si="626"/>
        <v>537.49</v>
      </c>
      <c r="FZ176" s="564"/>
      <c r="GA176" s="584"/>
      <c r="GB176" s="500">
        <f t="shared" si="627"/>
        <v>0</v>
      </c>
      <c r="GC176" s="404">
        <f t="shared" si="628"/>
        <v>0</v>
      </c>
      <c r="GD176" s="510">
        <f t="shared" si="629"/>
        <v>383</v>
      </c>
      <c r="GE176" s="404">
        <f t="shared" si="630"/>
        <v>466</v>
      </c>
      <c r="GF176" s="500">
        <f t="shared" si="631"/>
        <v>0</v>
      </c>
      <c r="GG176" s="404">
        <f t="shared" si="632"/>
        <v>0</v>
      </c>
      <c r="GH176" s="500">
        <f t="shared" si="633"/>
        <v>1110.23</v>
      </c>
      <c r="GI176" s="404">
        <f t="shared" si="634"/>
        <v>1473.28</v>
      </c>
      <c r="GJ176" s="500" t="str">
        <f t="shared" si="635"/>
        <v/>
      </c>
      <c r="GK176" s="404" t="str">
        <f t="shared" si="636"/>
        <v/>
      </c>
      <c r="GL176" s="510">
        <f t="shared" si="637"/>
        <v>72</v>
      </c>
      <c r="GM176" s="404">
        <f t="shared" si="638"/>
        <v>82</v>
      </c>
      <c r="GN176" s="500">
        <f t="shared" si="639"/>
        <v>0</v>
      </c>
      <c r="GO176" s="404">
        <f t="shared" si="640"/>
        <v>0</v>
      </c>
      <c r="GP176" s="500">
        <f t="shared" si="641"/>
        <v>256.92</v>
      </c>
      <c r="GQ176" s="404">
        <f t="shared" si="642"/>
        <v>335.43</v>
      </c>
      <c r="GR176" s="500">
        <f t="shared" si="643"/>
        <v>0</v>
      </c>
      <c r="GS176" s="404">
        <f t="shared" si="644"/>
        <v>0</v>
      </c>
      <c r="GT176" s="510">
        <f t="shared" si="645"/>
        <v>455</v>
      </c>
      <c r="GU176" s="404">
        <f t="shared" si="646"/>
        <v>548</v>
      </c>
      <c r="GV176" s="500">
        <f t="shared" si="647"/>
        <v>0</v>
      </c>
      <c r="GW176" s="404">
        <f t="shared" si="648"/>
        <v>0</v>
      </c>
      <c r="GX176" s="500">
        <f t="shared" si="649"/>
        <v>1367.15</v>
      </c>
      <c r="GY176" s="404">
        <f t="shared" si="650"/>
        <v>1808.71</v>
      </c>
      <c r="GZ176" s="500" t="str">
        <f t="shared" si="651"/>
        <v/>
      </c>
      <c r="HA176" s="404" t="str">
        <f t="shared" si="652"/>
        <v/>
      </c>
      <c r="HB176" s="510">
        <f t="shared" si="653"/>
        <v>0</v>
      </c>
      <c r="HC176" s="404">
        <f t="shared" si="654"/>
        <v>0</v>
      </c>
      <c r="HD176" s="500">
        <f t="shared" si="655"/>
        <v>0</v>
      </c>
      <c r="HE176" s="404">
        <f t="shared" si="656"/>
        <v>0</v>
      </c>
      <c r="HF176" s="500" t="str">
        <f t="shared" si="657"/>
        <v/>
      </c>
      <c r="HG176" s="404" t="str">
        <f t="shared" si="658"/>
        <v/>
      </c>
      <c r="HH176" s="500" t="str">
        <f t="shared" si="659"/>
        <v/>
      </c>
      <c r="HI176" s="404" t="str">
        <f t="shared" si="660"/>
        <v/>
      </c>
      <c r="HJ176" s="510">
        <f t="shared" si="661"/>
        <v>2173.0700000000002</v>
      </c>
      <c r="HK176" s="404">
        <f t="shared" si="662"/>
        <v>2346.1999999999998</v>
      </c>
      <c r="HL176" s="500" t="str">
        <f t="shared" si="663"/>
        <v/>
      </c>
      <c r="HM176" s="404" t="str">
        <f t="shared" si="664"/>
        <v/>
      </c>
    </row>
    <row r="177" spans="1:221">
      <c r="A177" s="628" t="s">
        <v>539</v>
      </c>
      <c r="B177" s="629" t="s">
        <v>852</v>
      </c>
      <c r="C177" s="630"/>
      <c r="D177" s="631">
        <v>176239</v>
      </c>
      <c r="E177" s="631">
        <v>9</v>
      </c>
      <c r="F177" s="422">
        <v>715</v>
      </c>
      <c r="G177" s="423">
        <v>696</v>
      </c>
      <c r="H177" s="422">
        <v>1</v>
      </c>
      <c r="I177" s="423">
        <v>3</v>
      </c>
      <c r="J177" s="500">
        <f t="shared" si="515"/>
        <v>714</v>
      </c>
      <c r="K177" s="404">
        <f t="shared" si="516"/>
        <v>693</v>
      </c>
      <c r="L177" s="422">
        <v>64</v>
      </c>
      <c r="M177" s="423">
        <v>64</v>
      </c>
      <c r="N177" s="500">
        <f t="shared" si="517"/>
        <v>714</v>
      </c>
      <c r="O177" s="404">
        <f t="shared" si="518"/>
        <v>693</v>
      </c>
      <c r="P177" s="500">
        <f t="shared" si="519"/>
        <v>0</v>
      </c>
      <c r="Q177" s="404">
        <f t="shared" si="520"/>
        <v>0</v>
      </c>
      <c r="R177" s="422">
        <v>0</v>
      </c>
      <c r="S177" s="423">
        <v>1</v>
      </c>
      <c r="T177" s="500">
        <f t="shared" si="521"/>
        <v>0</v>
      </c>
      <c r="U177" s="404">
        <f t="shared" si="522"/>
        <v>0</v>
      </c>
      <c r="V177" s="422">
        <v>29</v>
      </c>
      <c r="W177" s="423">
        <v>61</v>
      </c>
      <c r="X177" s="500">
        <f t="shared" si="523"/>
        <v>0</v>
      </c>
      <c r="Y177" s="404">
        <f t="shared" si="524"/>
        <v>0</v>
      </c>
      <c r="Z177" s="422"/>
      <c r="AA177" s="423"/>
      <c r="AB177" s="500">
        <f t="shared" si="525"/>
        <v>0</v>
      </c>
      <c r="AC177" s="404">
        <f t="shared" si="526"/>
        <v>0</v>
      </c>
      <c r="AD177" s="500">
        <f t="shared" si="527"/>
        <v>29</v>
      </c>
      <c r="AE177" s="404">
        <f t="shared" si="528"/>
        <v>62</v>
      </c>
      <c r="AF177" s="500">
        <f t="shared" si="529"/>
        <v>0</v>
      </c>
      <c r="AG177" s="404">
        <f t="shared" si="530"/>
        <v>0</v>
      </c>
      <c r="AH177" s="564">
        <v>0</v>
      </c>
      <c r="AI177" s="580">
        <v>2.5</v>
      </c>
      <c r="AJ177" s="500">
        <f t="shared" si="531"/>
        <v>0</v>
      </c>
      <c r="AK177" s="404">
        <f t="shared" si="532"/>
        <v>2.5</v>
      </c>
      <c r="AL177" s="564">
        <v>4.53</v>
      </c>
      <c r="AM177" s="580">
        <v>4.1100000000000003</v>
      </c>
      <c r="AN177" s="500">
        <f t="shared" si="533"/>
        <v>131.37</v>
      </c>
      <c r="AO177" s="404">
        <f t="shared" si="534"/>
        <v>250.71</v>
      </c>
      <c r="AP177" s="564"/>
      <c r="AQ177" s="580"/>
      <c r="AR177" s="500">
        <f t="shared" si="535"/>
        <v>0</v>
      </c>
      <c r="AS177" s="404">
        <f t="shared" si="536"/>
        <v>0</v>
      </c>
      <c r="AT177" s="236">
        <f t="shared" si="537"/>
        <v>4.53</v>
      </c>
      <c r="AU177" s="237">
        <f t="shared" si="538"/>
        <v>4.0840322580645161</v>
      </c>
      <c r="AV177" s="500">
        <f t="shared" si="539"/>
        <v>131.37</v>
      </c>
      <c r="AW177" s="404">
        <f t="shared" si="540"/>
        <v>253.21</v>
      </c>
      <c r="AX177" s="422"/>
      <c r="AY177" s="423"/>
      <c r="AZ177" s="500">
        <f t="shared" si="541"/>
        <v>0</v>
      </c>
      <c r="BA177" s="404">
        <f t="shared" si="542"/>
        <v>0</v>
      </c>
      <c r="BB177" s="422"/>
      <c r="BC177" s="423"/>
      <c r="BD177" s="500">
        <f t="shared" si="543"/>
        <v>0</v>
      </c>
      <c r="BE177" s="404">
        <f t="shared" si="544"/>
        <v>0</v>
      </c>
      <c r="BF177" s="422"/>
      <c r="BG177" s="423"/>
      <c r="BH177" s="500">
        <f t="shared" si="545"/>
        <v>0</v>
      </c>
      <c r="BI177" s="404">
        <f t="shared" si="546"/>
        <v>0</v>
      </c>
      <c r="BJ177" s="500">
        <f t="shared" si="547"/>
        <v>0</v>
      </c>
      <c r="BK177" s="404">
        <f t="shared" si="548"/>
        <v>0</v>
      </c>
      <c r="BL177" s="500">
        <f t="shared" si="549"/>
        <v>0</v>
      </c>
      <c r="BM177" s="404">
        <f t="shared" si="550"/>
        <v>0</v>
      </c>
      <c r="BN177" s="422">
        <v>286</v>
      </c>
      <c r="BO177" s="423">
        <v>296</v>
      </c>
      <c r="BP177" s="500">
        <f t="shared" si="551"/>
        <v>0</v>
      </c>
      <c r="BQ177" s="404">
        <f t="shared" si="552"/>
        <v>0</v>
      </c>
      <c r="BR177" s="422">
        <v>62</v>
      </c>
      <c r="BS177" s="423">
        <v>30</v>
      </c>
      <c r="BT177" s="500">
        <f t="shared" si="553"/>
        <v>0</v>
      </c>
      <c r="BU177" s="404">
        <f t="shared" si="554"/>
        <v>0</v>
      </c>
      <c r="BV177" s="422"/>
      <c r="BW177" s="423"/>
      <c r="BX177" s="500">
        <f t="shared" si="555"/>
        <v>0</v>
      </c>
      <c r="BY177" s="404">
        <f t="shared" si="556"/>
        <v>0</v>
      </c>
      <c r="BZ177" s="500">
        <f t="shared" si="557"/>
        <v>348</v>
      </c>
      <c r="CA177" s="404">
        <f t="shared" si="558"/>
        <v>326</v>
      </c>
      <c r="CB177" s="500">
        <f t="shared" si="559"/>
        <v>0</v>
      </c>
      <c r="CC177" s="404">
        <f t="shared" si="560"/>
        <v>0</v>
      </c>
      <c r="CD177" s="564">
        <v>3.71</v>
      </c>
      <c r="CE177" s="581">
        <v>3.77</v>
      </c>
      <c r="CF177" s="500">
        <f t="shared" si="561"/>
        <v>1061.06</v>
      </c>
      <c r="CG177" s="404">
        <f t="shared" si="562"/>
        <v>1115.92</v>
      </c>
      <c r="CH177" s="564">
        <v>4.4400000000000004</v>
      </c>
      <c r="CI177" s="581">
        <v>4.95</v>
      </c>
      <c r="CJ177" s="500">
        <f t="shared" si="563"/>
        <v>275.28000000000003</v>
      </c>
      <c r="CK177" s="404">
        <f t="shared" si="564"/>
        <v>148.5</v>
      </c>
      <c r="CL177" s="564"/>
      <c r="CM177" s="581"/>
      <c r="CN177" s="500">
        <f t="shared" si="565"/>
        <v>0</v>
      </c>
      <c r="CO177" s="404">
        <f t="shared" si="566"/>
        <v>0</v>
      </c>
      <c r="CP177" s="500">
        <f t="shared" si="567"/>
        <v>3.8400574712643674</v>
      </c>
      <c r="CQ177" s="237">
        <f t="shared" si="568"/>
        <v>3.8785889570552148</v>
      </c>
      <c r="CR177" s="500">
        <f t="shared" si="569"/>
        <v>1336.34</v>
      </c>
      <c r="CS177" s="404">
        <f t="shared" si="570"/>
        <v>1264.42</v>
      </c>
      <c r="CT177" s="565"/>
      <c r="CU177" s="581"/>
      <c r="CV177" s="500">
        <f t="shared" si="571"/>
        <v>0</v>
      </c>
      <c r="CW177" s="404">
        <f t="shared" si="572"/>
        <v>0</v>
      </c>
      <c r="CX177" s="565"/>
      <c r="CY177" s="581"/>
      <c r="CZ177" s="500">
        <f t="shared" si="573"/>
        <v>0</v>
      </c>
      <c r="DA177" s="404">
        <f t="shared" si="574"/>
        <v>0</v>
      </c>
      <c r="DB177" s="565"/>
      <c r="DC177" s="581"/>
      <c r="DD177" s="500">
        <f t="shared" si="575"/>
        <v>0</v>
      </c>
      <c r="DE177" s="404">
        <f t="shared" si="576"/>
        <v>0</v>
      </c>
      <c r="DF177" s="500">
        <f t="shared" si="577"/>
        <v>0</v>
      </c>
      <c r="DG177" s="404">
        <f t="shared" si="578"/>
        <v>0</v>
      </c>
      <c r="DH177" s="500">
        <f t="shared" si="579"/>
        <v>0</v>
      </c>
      <c r="DI177" s="404">
        <f t="shared" si="580"/>
        <v>0</v>
      </c>
      <c r="DJ177" s="500">
        <f t="shared" si="581"/>
        <v>377</v>
      </c>
      <c r="DK177" s="404">
        <f t="shared" si="582"/>
        <v>388</v>
      </c>
      <c r="DL177" s="500">
        <f t="shared" si="583"/>
        <v>0</v>
      </c>
      <c r="DM177" s="404">
        <f t="shared" si="584"/>
        <v>0</v>
      </c>
      <c r="DN177" s="236">
        <f t="shared" si="585"/>
        <v>3.8931299734748013</v>
      </c>
      <c r="DO177" s="237">
        <f t="shared" si="586"/>
        <v>3.9114175257731962</v>
      </c>
      <c r="DP177" s="500">
        <f t="shared" si="587"/>
        <v>1467.71</v>
      </c>
      <c r="DQ177" s="404">
        <f t="shared" si="588"/>
        <v>1517.63</v>
      </c>
      <c r="DR177" s="500">
        <f t="shared" si="589"/>
        <v>0</v>
      </c>
      <c r="DS177" s="404">
        <f t="shared" si="590"/>
        <v>0</v>
      </c>
      <c r="DT177" s="500">
        <f t="shared" si="591"/>
        <v>0</v>
      </c>
      <c r="DU177" s="404">
        <f t="shared" si="592"/>
        <v>0</v>
      </c>
      <c r="DV177" s="565">
        <v>233</v>
      </c>
      <c r="DW177" s="582">
        <v>177</v>
      </c>
      <c r="DX177" s="500">
        <f t="shared" si="593"/>
        <v>0</v>
      </c>
      <c r="DY177" s="404">
        <f t="shared" si="594"/>
        <v>0</v>
      </c>
      <c r="DZ177" s="565">
        <v>43</v>
      </c>
      <c r="EA177" s="582">
        <v>57</v>
      </c>
      <c r="EB177" s="500">
        <f t="shared" si="595"/>
        <v>0</v>
      </c>
      <c r="EC177" s="404">
        <f t="shared" si="596"/>
        <v>0</v>
      </c>
      <c r="ED177" s="565"/>
      <c r="EE177" s="582"/>
      <c r="EF177" s="500">
        <f t="shared" si="597"/>
        <v>0</v>
      </c>
      <c r="EG177" s="404">
        <f t="shared" si="598"/>
        <v>0</v>
      </c>
      <c r="EH177" s="500">
        <f t="shared" si="599"/>
        <v>276</v>
      </c>
      <c r="EI177" s="404">
        <f t="shared" si="600"/>
        <v>234</v>
      </c>
      <c r="EJ177" s="500">
        <f t="shared" si="601"/>
        <v>0</v>
      </c>
      <c r="EK177" s="404">
        <f t="shared" si="602"/>
        <v>0</v>
      </c>
      <c r="EL177" s="564">
        <v>3.14</v>
      </c>
      <c r="EM177" s="583">
        <v>3.09</v>
      </c>
      <c r="EN177" s="500">
        <f t="shared" si="603"/>
        <v>731.62</v>
      </c>
      <c r="EO177" s="404">
        <f t="shared" si="604"/>
        <v>546.92999999999995</v>
      </c>
      <c r="EP177" s="564">
        <v>4.5999999999999996</v>
      </c>
      <c r="EQ177" s="583">
        <v>5.37</v>
      </c>
      <c r="ER177" s="500">
        <f t="shared" si="605"/>
        <v>197.79999999999998</v>
      </c>
      <c r="ES177" s="404">
        <f t="shared" si="606"/>
        <v>306.09000000000003</v>
      </c>
      <c r="ET177" s="564"/>
      <c r="EU177" s="583"/>
      <c r="EV177" s="500">
        <f t="shared" si="607"/>
        <v>0</v>
      </c>
      <c r="EW177" s="404">
        <f t="shared" si="608"/>
        <v>0</v>
      </c>
      <c r="EX177" s="236">
        <f t="shared" si="609"/>
        <v>3.3674637681159418</v>
      </c>
      <c r="EY177" s="237">
        <f t="shared" si="610"/>
        <v>3.6453846153846152</v>
      </c>
      <c r="EZ177" s="500">
        <f t="shared" si="611"/>
        <v>929.42</v>
      </c>
      <c r="FA177" s="404">
        <f t="shared" si="612"/>
        <v>853.02</v>
      </c>
      <c r="FB177" s="565"/>
      <c r="FC177" s="583"/>
      <c r="FD177" s="500">
        <f t="shared" si="613"/>
        <v>0</v>
      </c>
      <c r="FE177" s="404">
        <f t="shared" si="614"/>
        <v>0</v>
      </c>
      <c r="FF177" s="565"/>
      <c r="FG177" s="583"/>
      <c r="FH177" s="500">
        <f t="shared" si="615"/>
        <v>0</v>
      </c>
      <c r="FI177" s="404">
        <f t="shared" si="616"/>
        <v>0</v>
      </c>
      <c r="FJ177" s="565"/>
      <c r="FK177" s="583"/>
      <c r="FL177" s="500">
        <f t="shared" si="617"/>
        <v>0</v>
      </c>
      <c r="FM177" s="404">
        <f t="shared" si="618"/>
        <v>0</v>
      </c>
      <c r="FN177" s="500">
        <f t="shared" si="619"/>
        <v>0</v>
      </c>
      <c r="FO177" s="404">
        <f t="shared" si="620"/>
        <v>0</v>
      </c>
      <c r="FP177" s="500">
        <f t="shared" si="621"/>
        <v>0</v>
      </c>
      <c r="FQ177" s="404">
        <f t="shared" si="622"/>
        <v>0</v>
      </c>
      <c r="FR177" s="565">
        <v>61</v>
      </c>
      <c r="FS177" s="423">
        <v>71</v>
      </c>
      <c r="FT177" s="500">
        <f t="shared" si="623"/>
        <v>0</v>
      </c>
      <c r="FU177" s="404">
        <f t="shared" si="624"/>
        <v>0</v>
      </c>
      <c r="FV177" s="564">
        <v>7.16</v>
      </c>
      <c r="FW177" s="584">
        <v>8.1300000000000008</v>
      </c>
      <c r="FX177" s="500">
        <f t="shared" si="625"/>
        <v>436.76</v>
      </c>
      <c r="FY177" s="404">
        <f t="shared" si="626"/>
        <v>577.23</v>
      </c>
      <c r="FZ177" s="564"/>
      <c r="GA177" s="584"/>
      <c r="GB177" s="500">
        <f t="shared" si="627"/>
        <v>0</v>
      </c>
      <c r="GC177" s="404">
        <f t="shared" si="628"/>
        <v>0</v>
      </c>
      <c r="GD177" s="510">
        <f t="shared" si="629"/>
        <v>519</v>
      </c>
      <c r="GE177" s="404">
        <f t="shared" si="630"/>
        <v>474</v>
      </c>
      <c r="GF177" s="500">
        <f t="shared" si="631"/>
        <v>0</v>
      </c>
      <c r="GG177" s="404">
        <f t="shared" si="632"/>
        <v>0</v>
      </c>
      <c r="GH177" s="500">
        <f t="shared" si="633"/>
        <v>1792.6799999999998</v>
      </c>
      <c r="GI177" s="404">
        <f t="shared" si="634"/>
        <v>1665.35</v>
      </c>
      <c r="GJ177" s="500" t="str">
        <f t="shared" si="635"/>
        <v/>
      </c>
      <c r="GK177" s="404" t="str">
        <f t="shared" si="636"/>
        <v/>
      </c>
      <c r="GL177" s="510">
        <f t="shared" si="637"/>
        <v>134</v>
      </c>
      <c r="GM177" s="404">
        <f t="shared" si="638"/>
        <v>148</v>
      </c>
      <c r="GN177" s="500">
        <f t="shared" si="639"/>
        <v>0</v>
      </c>
      <c r="GO177" s="404">
        <f t="shared" si="640"/>
        <v>0</v>
      </c>
      <c r="GP177" s="500">
        <f t="shared" si="641"/>
        <v>604.45000000000005</v>
      </c>
      <c r="GQ177" s="404">
        <f t="shared" si="642"/>
        <v>705.30000000000007</v>
      </c>
      <c r="GR177" s="500">
        <f t="shared" si="643"/>
        <v>0</v>
      </c>
      <c r="GS177" s="404">
        <f t="shared" si="644"/>
        <v>0</v>
      </c>
      <c r="GT177" s="510">
        <f t="shared" si="645"/>
        <v>653</v>
      </c>
      <c r="GU177" s="404">
        <f t="shared" si="646"/>
        <v>622</v>
      </c>
      <c r="GV177" s="500">
        <f t="shared" si="647"/>
        <v>0</v>
      </c>
      <c r="GW177" s="404">
        <f t="shared" si="648"/>
        <v>0</v>
      </c>
      <c r="GX177" s="500">
        <f t="shared" si="649"/>
        <v>2397.13</v>
      </c>
      <c r="GY177" s="404">
        <f t="shared" si="650"/>
        <v>2370.65</v>
      </c>
      <c r="GZ177" s="500" t="str">
        <f t="shared" si="651"/>
        <v/>
      </c>
      <c r="HA177" s="404" t="str">
        <f t="shared" si="652"/>
        <v/>
      </c>
      <c r="HB177" s="510">
        <f t="shared" si="653"/>
        <v>0</v>
      </c>
      <c r="HC177" s="404">
        <f t="shared" si="654"/>
        <v>0</v>
      </c>
      <c r="HD177" s="500">
        <f t="shared" si="655"/>
        <v>0</v>
      </c>
      <c r="HE177" s="404">
        <f t="shared" si="656"/>
        <v>0</v>
      </c>
      <c r="HF177" s="500" t="str">
        <f t="shared" si="657"/>
        <v/>
      </c>
      <c r="HG177" s="404" t="str">
        <f t="shared" si="658"/>
        <v/>
      </c>
      <c r="HH177" s="500" t="str">
        <f t="shared" si="659"/>
        <v/>
      </c>
      <c r="HI177" s="404" t="str">
        <f t="shared" si="660"/>
        <v/>
      </c>
      <c r="HJ177" s="510">
        <f t="shared" si="661"/>
        <v>2833.8900000000003</v>
      </c>
      <c r="HK177" s="404">
        <f t="shared" si="662"/>
        <v>2947.88</v>
      </c>
      <c r="HL177" s="500" t="str">
        <f t="shared" si="663"/>
        <v/>
      </c>
      <c r="HM177" s="404" t="str">
        <f t="shared" si="664"/>
        <v/>
      </c>
    </row>
    <row r="178" spans="1:221">
      <c r="A178" s="628" t="s">
        <v>539</v>
      </c>
      <c r="B178" s="629" t="s">
        <v>853</v>
      </c>
      <c r="C178" s="630"/>
      <c r="D178" s="631">
        <v>175519</v>
      </c>
      <c r="E178" s="631">
        <v>10</v>
      </c>
      <c r="F178" s="422">
        <v>259</v>
      </c>
      <c r="G178" s="423">
        <v>272</v>
      </c>
      <c r="H178" s="422">
        <v>2</v>
      </c>
      <c r="I178" s="423">
        <v>10</v>
      </c>
      <c r="J178" s="500">
        <f t="shared" si="515"/>
        <v>257</v>
      </c>
      <c r="K178" s="404">
        <f t="shared" si="516"/>
        <v>262</v>
      </c>
      <c r="L178" s="422">
        <v>65</v>
      </c>
      <c r="M178" s="423">
        <v>65</v>
      </c>
      <c r="N178" s="500">
        <f t="shared" si="517"/>
        <v>257</v>
      </c>
      <c r="O178" s="404">
        <f t="shared" si="518"/>
        <v>262</v>
      </c>
      <c r="P178" s="500">
        <f t="shared" si="519"/>
        <v>0</v>
      </c>
      <c r="Q178" s="404">
        <f t="shared" si="520"/>
        <v>0</v>
      </c>
      <c r="R178" s="422">
        <v>0</v>
      </c>
      <c r="S178" s="423">
        <v>0</v>
      </c>
      <c r="T178" s="500">
        <f t="shared" si="521"/>
        <v>0</v>
      </c>
      <c r="U178" s="404">
        <f t="shared" si="522"/>
        <v>0</v>
      </c>
      <c r="V178" s="422">
        <v>20</v>
      </c>
      <c r="W178" s="423">
        <v>19</v>
      </c>
      <c r="X178" s="500">
        <f t="shared" si="523"/>
        <v>0</v>
      </c>
      <c r="Y178" s="404">
        <f t="shared" si="524"/>
        <v>0</v>
      </c>
      <c r="Z178" s="422"/>
      <c r="AA178" s="423"/>
      <c r="AB178" s="500">
        <f t="shared" si="525"/>
        <v>0</v>
      </c>
      <c r="AC178" s="404">
        <f t="shared" si="526"/>
        <v>0</v>
      </c>
      <c r="AD178" s="500">
        <f t="shared" si="527"/>
        <v>20</v>
      </c>
      <c r="AE178" s="404">
        <f t="shared" si="528"/>
        <v>19</v>
      </c>
      <c r="AF178" s="500">
        <f t="shared" si="529"/>
        <v>0</v>
      </c>
      <c r="AG178" s="404">
        <f t="shared" si="530"/>
        <v>0</v>
      </c>
      <c r="AH178" s="564">
        <v>0</v>
      </c>
      <c r="AI178" s="580">
        <v>0</v>
      </c>
      <c r="AJ178" s="500">
        <f t="shared" si="531"/>
        <v>0</v>
      </c>
      <c r="AK178" s="404">
        <f t="shared" si="532"/>
        <v>0</v>
      </c>
      <c r="AL178" s="564">
        <v>4.63</v>
      </c>
      <c r="AM178" s="580">
        <v>5.24</v>
      </c>
      <c r="AN178" s="500">
        <f t="shared" si="533"/>
        <v>92.6</v>
      </c>
      <c r="AO178" s="404">
        <f t="shared" si="534"/>
        <v>99.56</v>
      </c>
      <c r="AP178" s="564"/>
      <c r="AQ178" s="580"/>
      <c r="AR178" s="500">
        <f t="shared" si="535"/>
        <v>0</v>
      </c>
      <c r="AS178" s="404">
        <f t="shared" si="536"/>
        <v>0</v>
      </c>
      <c r="AT178" s="236">
        <f t="shared" si="537"/>
        <v>4.63</v>
      </c>
      <c r="AU178" s="237">
        <f t="shared" si="538"/>
        <v>5.24</v>
      </c>
      <c r="AV178" s="500">
        <f t="shared" si="539"/>
        <v>92.6</v>
      </c>
      <c r="AW178" s="404">
        <f t="shared" si="540"/>
        <v>99.56</v>
      </c>
      <c r="AX178" s="422"/>
      <c r="AY178" s="423"/>
      <c r="AZ178" s="500">
        <f t="shared" si="541"/>
        <v>0</v>
      </c>
      <c r="BA178" s="404">
        <f t="shared" si="542"/>
        <v>0</v>
      </c>
      <c r="BB178" s="422"/>
      <c r="BC178" s="423"/>
      <c r="BD178" s="500">
        <f t="shared" si="543"/>
        <v>0</v>
      </c>
      <c r="BE178" s="404">
        <f t="shared" si="544"/>
        <v>0</v>
      </c>
      <c r="BF178" s="422"/>
      <c r="BG178" s="423"/>
      <c r="BH178" s="500">
        <f t="shared" si="545"/>
        <v>0</v>
      </c>
      <c r="BI178" s="404">
        <f t="shared" si="546"/>
        <v>0</v>
      </c>
      <c r="BJ178" s="500">
        <f t="shared" si="547"/>
        <v>0</v>
      </c>
      <c r="BK178" s="404">
        <f t="shared" si="548"/>
        <v>0</v>
      </c>
      <c r="BL178" s="500">
        <f t="shared" si="549"/>
        <v>0</v>
      </c>
      <c r="BM178" s="404">
        <f t="shared" si="550"/>
        <v>0</v>
      </c>
      <c r="BN178" s="422">
        <v>79</v>
      </c>
      <c r="BO178" s="423">
        <v>99</v>
      </c>
      <c r="BP178" s="500">
        <f t="shared" si="551"/>
        <v>0</v>
      </c>
      <c r="BQ178" s="404">
        <f t="shared" si="552"/>
        <v>0</v>
      </c>
      <c r="BR178" s="422">
        <v>11</v>
      </c>
      <c r="BS178" s="423">
        <v>11</v>
      </c>
      <c r="BT178" s="500">
        <f t="shared" si="553"/>
        <v>0</v>
      </c>
      <c r="BU178" s="404">
        <f t="shared" si="554"/>
        <v>0</v>
      </c>
      <c r="BV178" s="422"/>
      <c r="BW178" s="423"/>
      <c r="BX178" s="500">
        <f t="shared" si="555"/>
        <v>0</v>
      </c>
      <c r="BY178" s="404">
        <f t="shared" si="556"/>
        <v>0</v>
      </c>
      <c r="BZ178" s="500">
        <f t="shared" si="557"/>
        <v>90</v>
      </c>
      <c r="CA178" s="404">
        <f t="shared" si="558"/>
        <v>110</v>
      </c>
      <c r="CB178" s="500">
        <f t="shared" si="559"/>
        <v>0</v>
      </c>
      <c r="CC178" s="404">
        <f t="shared" si="560"/>
        <v>0</v>
      </c>
      <c r="CD178" s="564">
        <v>4.17</v>
      </c>
      <c r="CE178" s="581">
        <v>4.17</v>
      </c>
      <c r="CF178" s="500">
        <f t="shared" si="561"/>
        <v>329.43</v>
      </c>
      <c r="CG178" s="404">
        <f t="shared" si="562"/>
        <v>412.83</v>
      </c>
      <c r="CH178" s="564">
        <v>4.55</v>
      </c>
      <c r="CI178" s="581">
        <v>4.6399999999999997</v>
      </c>
      <c r="CJ178" s="500">
        <f t="shared" si="563"/>
        <v>50.05</v>
      </c>
      <c r="CK178" s="404">
        <f t="shared" si="564"/>
        <v>51.04</v>
      </c>
      <c r="CL178" s="564"/>
      <c r="CM178" s="581"/>
      <c r="CN178" s="500">
        <f t="shared" si="565"/>
        <v>0</v>
      </c>
      <c r="CO178" s="404">
        <f t="shared" si="566"/>
        <v>0</v>
      </c>
      <c r="CP178" s="500">
        <f t="shared" si="567"/>
        <v>4.2164444444444449</v>
      </c>
      <c r="CQ178" s="237">
        <f t="shared" si="568"/>
        <v>4.2169999999999996</v>
      </c>
      <c r="CR178" s="500">
        <f t="shared" si="569"/>
        <v>379.48</v>
      </c>
      <c r="CS178" s="404">
        <f t="shared" si="570"/>
        <v>463.86999999999995</v>
      </c>
      <c r="CT178" s="565"/>
      <c r="CU178" s="581"/>
      <c r="CV178" s="500">
        <f t="shared" si="571"/>
        <v>0</v>
      </c>
      <c r="CW178" s="404">
        <f t="shared" si="572"/>
        <v>0</v>
      </c>
      <c r="CX178" s="565"/>
      <c r="CY178" s="581"/>
      <c r="CZ178" s="500">
        <f t="shared" si="573"/>
        <v>0</v>
      </c>
      <c r="DA178" s="404">
        <f t="shared" si="574"/>
        <v>0</v>
      </c>
      <c r="DB178" s="565"/>
      <c r="DC178" s="581"/>
      <c r="DD178" s="500">
        <f t="shared" si="575"/>
        <v>0</v>
      </c>
      <c r="DE178" s="404">
        <f t="shared" si="576"/>
        <v>0</v>
      </c>
      <c r="DF178" s="500">
        <f t="shared" si="577"/>
        <v>0</v>
      </c>
      <c r="DG178" s="404">
        <f t="shared" si="578"/>
        <v>0</v>
      </c>
      <c r="DH178" s="500">
        <f t="shared" si="579"/>
        <v>0</v>
      </c>
      <c r="DI178" s="404">
        <f t="shared" si="580"/>
        <v>0</v>
      </c>
      <c r="DJ178" s="500">
        <f t="shared" si="581"/>
        <v>110</v>
      </c>
      <c r="DK178" s="404">
        <f t="shared" si="582"/>
        <v>129</v>
      </c>
      <c r="DL178" s="500">
        <f t="shared" si="583"/>
        <v>0</v>
      </c>
      <c r="DM178" s="404">
        <f t="shared" si="584"/>
        <v>0</v>
      </c>
      <c r="DN178" s="236">
        <f t="shared" si="585"/>
        <v>4.2916363636363641</v>
      </c>
      <c r="DO178" s="237">
        <f t="shared" si="586"/>
        <v>4.3676744186046506</v>
      </c>
      <c r="DP178" s="500">
        <f t="shared" si="587"/>
        <v>472.08000000000004</v>
      </c>
      <c r="DQ178" s="404">
        <f t="shared" si="588"/>
        <v>563.42999999999995</v>
      </c>
      <c r="DR178" s="500">
        <f t="shared" si="589"/>
        <v>0</v>
      </c>
      <c r="DS178" s="404">
        <f t="shared" si="590"/>
        <v>0</v>
      </c>
      <c r="DT178" s="500">
        <f t="shared" si="591"/>
        <v>0</v>
      </c>
      <c r="DU178" s="404">
        <f t="shared" si="592"/>
        <v>0</v>
      </c>
      <c r="DV178" s="565">
        <v>29</v>
      </c>
      <c r="DW178" s="582">
        <v>21</v>
      </c>
      <c r="DX178" s="500">
        <f t="shared" si="593"/>
        <v>0</v>
      </c>
      <c r="DY178" s="404">
        <f t="shared" si="594"/>
        <v>0</v>
      </c>
      <c r="DZ178" s="565">
        <v>5</v>
      </c>
      <c r="EA178" s="582">
        <v>8</v>
      </c>
      <c r="EB178" s="500">
        <f t="shared" si="595"/>
        <v>0</v>
      </c>
      <c r="EC178" s="404">
        <f t="shared" si="596"/>
        <v>0</v>
      </c>
      <c r="ED178" s="565"/>
      <c r="EE178" s="582"/>
      <c r="EF178" s="500">
        <f t="shared" si="597"/>
        <v>0</v>
      </c>
      <c r="EG178" s="404">
        <f t="shared" si="598"/>
        <v>0</v>
      </c>
      <c r="EH178" s="500">
        <f t="shared" si="599"/>
        <v>34</v>
      </c>
      <c r="EI178" s="404">
        <f t="shared" si="600"/>
        <v>29</v>
      </c>
      <c r="EJ178" s="500">
        <f t="shared" si="601"/>
        <v>0</v>
      </c>
      <c r="EK178" s="404">
        <f t="shared" si="602"/>
        <v>0</v>
      </c>
      <c r="EL178" s="564">
        <v>3.5</v>
      </c>
      <c r="EM178" s="583">
        <v>4.07</v>
      </c>
      <c r="EN178" s="500">
        <f t="shared" si="603"/>
        <v>101.5</v>
      </c>
      <c r="EO178" s="404">
        <f t="shared" si="604"/>
        <v>85.47</v>
      </c>
      <c r="EP178" s="564">
        <v>4.3</v>
      </c>
      <c r="EQ178" s="583">
        <v>4.75</v>
      </c>
      <c r="ER178" s="500">
        <f t="shared" si="605"/>
        <v>21.5</v>
      </c>
      <c r="ES178" s="404">
        <f t="shared" si="606"/>
        <v>38</v>
      </c>
      <c r="ET178" s="564"/>
      <c r="EU178" s="583"/>
      <c r="EV178" s="500">
        <f t="shared" si="607"/>
        <v>0</v>
      </c>
      <c r="EW178" s="404">
        <f t="shared" si="608"/>
        <v>0</v>
      </c>
      <c r="EX178" s="236">
        <f t="shared" si="609"/>
        <v>3.6176470588235294</v>
      </c>
      <c r="EY178" s="237">
        <f t="shared" si="610"/>
        <v>4.2575862068965513</v>
      </c>
      <c r="EZ178" s="500">
        <f t="shared" si="611"/>
        <v>123</v>
      </c>
      <c r="FA178" s="404">
        <f t="shared" si="612"/>
        <v>123.46999999999998</v>
      </c>
      <c r="FB178" s="565"/>
      <c r="FC178" s="583"/>
      <c r="FD178" s="500">
        <f t="shared" si="613"/>
        <v>0</v>
      </c>
      <c r="FE178" s="404">
        <f t="shared" si="614"/>
        <v>0</v>
      </c>
      <c r="FF178" s="565"/>
      <c r="FG178" s="583"/>
      <c r="FH178" s="500">
        <f t="shared" si="615"/>
        <v>0</v>
      </c>
      <c r="FI178" s="404">
        <f t="shared" si="616"/>
        <v>0</v>
      </c>
      <c r="FJ178" s="565"/>
      <c r="FK178" s="583"/>
      <c r="FL178" s="500">
        <f t="shared" si="617"/>
        <v>0</v>
      </c>
      <c r="FM178" s="404">
        <f t="shared" si="618"/>
        <v>0</v>
      </c>
      <c r="FN178" s="500">
        <f t="shared" si="619"/>
        <v>0</v>
      </c>
      <c r="FO178" s="404">
        <f t="shared" si="620"/>
        <v>0</v>
      </c>
      <c r="FP178" s="500">
        <f t="shared" si="621"/>
        <v>0</v>
      </c>
      <c r="FQ178" s="404">
        <f t="shared" si="622"/>
        <v>0</v>
      </c>
      <c r="FR178" s="565">
        <v>113</v>
      </c>
      <c r="FS178" s="423">
        <v>104</v>
      </c>
      <c r="FT178" s="500">
        <f t="shared" si="623"/>
        <v>0</v>
      </c>
      <c r="FU178" s="404">
        <f t="shared" si="624"/>
        <v>0</v>
      </c>
      <c r="FV178" s="564">
        <v>5.41</v>
      </c>
      <c r="FW178" s="584">
        <v>6.68</v>
      </c>
      <c r="FX178" s="500">
        <f t="shared" si="625"/>
        <v>611.33000000000004</v>
      </c>
      <c r="FY178" s="404">
        <f t="shared" si="626"/>
        <v>694.72</v>
      </c>
      <c r="FZ178" s="564"/>
      <c r="GA178" s="584"/>
      <c r="GB178" s="500">
        <f t="shared" si="627"/>
        <v>0</v>
      </c>
      <c r="GC178" s="404">
        <f t="shared" si="628"/>
        <v>0</v>
      </c>
      <c r="GD178" s="510">
        <f t="shared" si="629"/>
        <v>108</v>
      </c>
      <c r="GE178" s="404">
        <f t="shared" si="630"/>
        <v>120</v>
      </c>
      <c r="GF178" s="500">
        <f t="shared" si="631"/>
        <v>0</v>
      </c>
      <c r="GG178" s="404">
        <f t="shared" si="632"/>
        <v>0</v>
      </c>
      <c r="GH178" s="500">
        <f t="shared" si="633"/>
        <v>430.93</v>
      </c>
      <c r="GI178" s="404">
        <f t="shared" si="634"/>
        <v>498.29999999999995</v>
      </c>
      <c r="GJ178" s="500" t="str">
        <f t="shared" si="635"/>
        <v/>
      </c>
      <c r="GK178" s="404" t="str">
        <f t="shared" si="636"/>
        <v/>
      </c>
      <c r="GL178" s="510">
        <f t="shared" si="637"/>
        <v>36</v>
      </c>
      <c r="GM178" s="404">
        <f t="shared" si="638"/>
        <v>38</v>
      </c>
      <c r="GN178" s="500">
        <f t="shared" si="639"/>
        <v>0</v>
      </c>
      <c r="GO178" s="404">
        <f t="shared" si="640"/>
        <v>0</v>
      </c>
      <c r="GP178" s="500">
        <f t="shared" si="641"/>
        <v>164.14999999999998</v>
      </c>
      <c r="GQ178" s="404">
        <f t="shared" si="642"/>
        <v>188.6</v>
      </c>
      <c r="GR178" s="500">
        <f t="shared" si="643"/>
        <v>0</v>
      </c>
      <c r="GS178" s="404">
        <f t="shared" si="644"/>
        <v>0</v>
      </c>
      <c r="GT178" s="510">
        <f t="shared" si="645"/>
        <v>144</v>
      </c>
      <c r="GU178" s="404">
        <f t="shared" si="646"/>
        <v>158</v>
      </c>
      <c r="GV178" s="500">
        <f t="shared" si="647"/>
        <v>0</v>
      </c>
      <c r="GW178" s="404">
        <f t="shared" si="648"/>
        <v>0</v>
      </c>
      <c r="GX178" s="500">
        <f t="shared" si="649"/>
        <v>595.07999999999993</v>
      </c>
      <c r="GY178" s="404">
        <f t="shared" si="650"/>
        <v>686.9</v>
      </c>
      <c r="GZ178" s="500" t="str">
        <f t="shared" si="651"/>
        <v/>
      </c>
      <c r="HA178" s="404" t="str">
        <f t="shared" si="652"/>
        <v/>
      </c>
      <c r="HB178" s="510">
        <f t="shared" si="653"/>
        <v>0</v>
      </c>
      <c r="HC178" s="404">
        <f t="shared" si="654"/>
        <v>0</v>
      </c>
      <c r="HD178" s="500">
        <f t="shared" si="655"/>
        <v>0</v>
      </c>
      <c r="HE178" s="404">
        <f t="shared" si="656"/>
        <v>0</v>
      </c>
      <c r="HF178" s="500" t="str">
        <f t="shared" si="657"/>
        <v/>
      </c>
      <c r="HG178" s="404" t="str">
        <f t="shared" si="658"/>
        <v/>
      </c>
      <c r="HH178" s="500" t="str">
        <f t="shared" si="659"/>
        <v/>
      </c>
      <c r="HI178" s="404" t="str">
        <f t="shared" si="660"/>
        <v/>
      </c>
      <c r="HJ178" s="510">
        <f t="shared" si="661"/>
        <v>1206.4100000000001</v>
      </c>
      <c r="HK178" s="404">
        <f t="shared" si="662"/>
        <v>1381.62</v>
      </c>
      <c r="HL178" s="500" t="str">
        <f t="shared" si="663"/>
        <v/>
      </c>
      <c r="HM178" s="404" t="str">
        <f t="shared" si="664"/>
        <v/>
      </c>
    </row>
    <row r="179" spans="1:221">
      <c r="A179" s="628" t="s">
        <v>539</v>
      </c>
      <c r="B179" s="629" t="s">
        <v>854</v>
      </c>
      <c r="C179" s="630"/>
      <c r="D179" s="631">
        <v>176354</v>
      </c>
      <c r="E179" s="631">
        <v>10</v>
      </c>
      <c r="F179" s="422">
        <v>337</v>
      </c>
      <c r="G179" s="423">
        <v>403</v>
      </c>
      <c r="H179" s="422">
        <v>4</v>
      </c>
      <c r="I179" s="423">
        <v>5</v>
      </c>
      <c r="J179" s="500">
        <f t="shared" si="515"/>
        <v>333</v>
      </c>
      <c r="K179" s="404">
        <f t="shared" si="516"/>
        <v>398</v>
      </c>
      <c r="L179" s="422">
        <v>64</v>
      </c>
      <c r="M179" s="423">
        <v>64</v>
      </c>
      <c r="N179" s="500">
        <f t="shared" si="517"/>
        <v>333</v>
      </c>
      <c r="O179" s="404">
        <f t="shared" si="518"/>
        <v>398</v>
      </c>
      <c r="P179" s="500">
        <f t="shared" si="519"/>
        <v>0</v>
      </c>
      <c r="Q179" s="404">
        <f t="shared" si="520"/>
        <v>0</v>
      </c>
      <c r="R179" s="422">
        <v>0</v>
      </c>
      <c r="S179" s="423">
        <v>4</v>
      </c>
      <c r="T179" s="500">
        <f t="shared" si="521"/>
        <v>0</v>
      </c>
      <c r="U179" s="404">
        <f t="shared" si="522"/>
        <v>0</v>
      </c>
      <c r="V179" s="422">
        <v>33</v>
      </c>
      <c r="W179" s="423">
        <v>41</v>
      </c>
      <c r="X179" s="500">
        <f t="shared" si="523"/>
        <v>0</v>
      </c>
      <c r="Y179" s="404">
        <f t="shared" si="524"/>
        <v>0</v>
      </c>
      <c r="Z179" s="422"/>
      <c r="AA179" s="423"/>
      <c r="AB179" s="500">
        <f t="shared" si="525"/>
        <v>0</v>
      </c>
      <c r="AC179" s="404">
        <f t="shared" si="526"/>
        <v>0</v>
      </c>
      <c r="AD179" s="500">
        <f t="shared" si="527"/>
        <v>33</v>
      </c>
      <c r="AE179" s="404">
        <f t="shared" si="528"/>
        <v>45</v>
      </c>
      <c r="AF179" s="500">
        <f t="shared" si="529"/>
        <v>0</v>
      </c>
      <c r="AG179" s="404">
        <f t="shared" si="530"/>
        <v>0</v>
      </c>
      <c r="AH179" s="564">
        <v>0</v>
      </c>
      <c r="AI179" s="580">
        <v>3</v>
      </c>
      <c r="AJ179" s="500">
        <f t="shared" si="531"/>
        <v>0</v>
      </c>
      <c r="AK179" s="404">
        <f t="shared" si="532"/>
        <v>12</v>
      </c>
      <c r="AL179" s="564">
        <v>3.58</v>
      </c>
      <c r="AM179" s="580">
        <v>3.85</v>
      </c>
      <c r="AN179" s="500">
        <f t="shared" si="533"/>
        <v>118.14</v>
      </c>
      <c r="AO179" s="404">
        <f t="shared" si="534"/>
        <v>157.85</v>
      </c>
      <c r="AP179" s="564"/>
      <c r="AQ179" s="580"/>
      <c r="AR179" s="500">
        <f t="shared" si="535"/>
        <v>0</v>
      </c>
      <c r="AS179" s="404">
        <f t="shared" si="536"/>
        <v>0</v>
      </c>
      <c r="AT179" s="236">
        <f t="shared" si="537"/>
        <v>3.58</v>
      </c>
      <c r="AU179" s="237">
        <f t="shared" si="538"/>
        <v>3.7744444444444443</v>
      </c>
      <c r="AV179" s="500">
        <f t="shared" si="539"/>
        <v>118.14</v>
      </c>
      <c r="AW179" s="404">
        <f t="shared" si="540"/>
        <v>169.85</v>
      </c>
      <c r="AX179" s="422"/>
      <c r="AY179" s="423"/>
      <c r="AZ179" s="500">
        <f t="shared" si="541"/>
        <v>0</v>
      </c>
      <c r="BA179" s="404">
        <f t="shared" si="542"/>
        <v>0</v>
      </c>
      <c r="BB179" s="422"/>
      <c r="BC179" s="423"/>
      <c r="BD179" s="500">
        <f t="shared" si="543"/>
        <v>0</v>
      </c>
      <c r="BE179" s="404">
        <f t="shared" si="544"/>
        <v>0</v>
      </c>
      <c r="BF179" s="422"/>
      <c r="BG179" s="423"/>
      <c r="BH179" s="500">
        <f t="shared" si="545"/>
        <v>0</v>
      </c>
      <c r="BI179" s="404">
        <f t="shared" si="546"/>
        <v>0</v>
      </c>
      <c r="BJ179" s="500">
        <f t="shared" si="547"/>
        <v>0</v>
      </c>
      <c r="BK179" s="404">
        <f t="shared" si="548"/>
        <v>0</v>
      </c>
      <c r="BL179" s="500">
        <f t="shared" si="549"/>
        <v>0</v>
      </c>
      <c r="BM179" s="404">
        <f t="shared" si="550"/>
        <v>0</v>
      </c>
      <c r="BN179" s="422">
        <v>152</v>
      </c>
      <c r="BO179" s="423">
        <v>203</v>
      </c>
      <c r="BP179" s="500">
        <f t="shared" si="551"/>
        <v>0</v>
      </c>
      <c r="BQ179" s="404">
        <f t="shared" si="552"/>
        <v>0</v>
      </c>
      <c r="BR179" s="422">
        <v>9</v>
      </c>
      <c r="BS179" s="423">
        <v>16</v>
      </c>
      <c r="BT179" s="500">
        <f t="shared" si="553"/>
        <v>0</v>
      </c>
      <c r="BU179" s="404">
        <f t="shared" si="554"/>
        <v>0</v>
      </c>
      <c r="BV179" s="422"/>
      <c r="BW179" s="423"/>
      <c r="BX179" s="500">
        <f t="shared" si="555"/>
        <v>0</v>
      </c>
      <c r="BY179" s="404">
        <f t="shared" si="556"/>
        <v>0</v>
      </c>
      <c r="BZ179" s="500">
        <f t="shared" si="557"/>
        <v>161</v>
      </c>
      <c r="CA179" s="404">
        <f t="shared" si="558"/>
        <v>219</v>
      </c>
      <c r="CB179" s="500">
        <f t="shared" si="559"/>
        <v>0</v>
      </c>
      <c r="CC179" s="404">
        <f t="shared" si="560"/>
        <v>0</v>
      </c>
      <c r="CD179" s="564">
        <v>3.04</v>
      </c>
      <c r="CE179" s="581">
        <v>3.1</v>
      </c>
      <c r="CF179" s="500">
        <f t="shared" si="561"/>
        <v>462.08</v>
      </c>
      <c r="CG179" s="404">
        <f t="shared" si="562"/>
        <v>629.30000000000007</v>
      </c>
      <c r="CH179" s="564">
        <v>4.22</v>
      </c>
      <c r="CI179" s="581">
        <v>3.19</v>
      </c>
      <c r="CJ179" s="500">
        <f t="shared" si="563"/>
        <v>37.979999999999997</v>
      </c>
      <c r="CK179" s="404">
        <f t="shared" si="564"/>
        <v>51.04</v>
      </c>
      <c r="CL179" s="564"/>
      <c r="CM179" s="581"/>
      <c r="CN179" s="500">
        <f t="shared" si="565"/>
        <v>0</v>
      </c>
      <c r="CO179" s="404">
        <f t="shared" si="566"/>
        <v>0</v>
      </c>
      <c r="CP179" s="500">
        <f t="shared" si="567"/>
        <v>3.1059627329192545</v>
      </c>
      <c r="CQ179" s="237">
        <f t="shared" si="568"/>
        <v>3.1065753424657534</v>
      </c>
      <c r="CR179" s="500">
        <f t="shared" si="569"/>
        <v>500.06</v>
      </c>
      <c r="CS179" s="404">
        <f t="shared" si="570"/>
        <v>680.34</v>
      </c>
      <c r="CT179" s="565"/>
      <c r="CU179" s="581"/>
      <c r="CV179" s="500">
        <f t="shared" si="571"/>
        <v>0</v>
      </c>
      <c r="CW179" s="404">
        <f t="shared" si="572"/>
        <v>0</v>
      </c>
      <c r="CX179" s="565"/>
      <c r="CY179" s="581"/>
      <c r="CZ179" s="500">
        <f t="shared" si="573"/>
        <v>0</v>
      </c>
      <c r="DA179" s="404">
        <f t="shared" si="574"/>
        <v>0</v>
      </c>
      <c r="DB179" s="565"/>
      <c r="DC179" s="581"/>
      <c r="DD179" s="500">
        <f t="shared" si="575"/>
        <v>0</v>
      </c>
      <c r="DE179" s="404">
        <f t="shared" si="576"/>
        <v>0</v>
      </c>
      <c r="DF179" s="500">
        <f t="shared" si="577"/>
        <v>0</v>
      </c>
      <c r="DG179" s="404">
        <f t="shared" si="578"/>
        <v>0</v>
      </c>
      <c r="DH179" s="500">
        <f t="shared" si="579"/>
        <v>0</v>
      </c>
      <c r="DI179" s="404">
        <f t="shared" si="580"/>
        <v>0</v>
      </c>
      <c r="DJ179" s="500">
        <f t="shared" si="581"/>
        <v>194</v>
      </c>
      <c r="DK179" s="404">
        <f t="shared" si="582"/>
        <v>264</v>
      </c>
      <c r="DL179" s="500">
        <f t="shared" si="583"/>
        <v>0</v>
      </c>
      <c r="DM179" s="404">
        <f t="shared" si="584"/>
        <v>0</v>
      </c>
      <c r="DN179" s="236">
        <f t="shared" si="585"/>
        <v>3.1865979381443301</v>
      </c>
      <c r="DO179" s="237">
        <f t="shared" si="586"/>
        <v>3.2204166666666669</v>
      </c>
      <c r="DP179" s="500">
        <f t="shared" si="587"/>
        <v>618.20000000000005</v>
      </c>
      <c r="DQ179" s="404">
        <f t="shared" si="588"/>
        <v>850.19</v>
      </c>
      <c r="DR179" s="500">
        <f t="shared" si="589"/>
        <v>0</v>
      </c>
      <c r="DS179" s="404">
        <f t="shared" si="590"/>
        <v>0</v>
      </c>
      <c r="DT179" s="500">
        <f t="shared" si="591"/>
        <v>0</v>
      </c>
      <c r="DU179" s="404">
        <f t="shared" si="592"/>
        <v>0</v>
      </c>
      <c r="DV179" s="565">
        <v>67</v>
      </c>
      <c r="DW179" s="582">
        <v>82</v>
      </c>
      <c r="DX179" s="500">
        <f t="shared" si="593"/>
        <v>0</v>
      </c>
      <c r="DY179" s="404">
        <f t="shared" si="594"/>
        <v>0</v>
      </c>
      <c r="DZ179" s="565">
        <v>21</v>
      </c>
      <c r="EA179" s="582">
        <v>24</v>
      </c>
      <c r="EB179" s="500">
        <f t="shared" si="595"/>
        <v>0</v>
      </c>
      <c r="EC179" s="404">
        <f t="shared" si="596"/>
        <v>0</v>
      </c>
      <c r="ED179" s="565"/>
      <c r="EE179" s="582"/>
      <c r="EF179" s="500">
        <f t="shared" si="597"/>
        <v>0</v>
      </c>
      <c r="EG179" s="404">
        <f t="shared" si="598"/>
        <v>0</v>
      </c>
      <c r="EH179" s="500">
        <f t="shared" si="599"/>
        <v>88</v>
      </c>
      <c r="EI179" s="404">
        <f t="shared" si="600"/>
        <v>106</v>
      </c>
      <c r="EJ179" s="500">
        <f t="shared" si="601"/>
        <v>0</v>
      </c>
      <c r="EK179" s="404">
        <f t="shared" si="602"/>
        <v>0</v>
      </c>
      <c r="EL179" s="564">
        <v>3.28</v>
      </c>
      <c r="EM179" s="583">
        <v>3.18</v>
      </c>
      <c r="EN179" s="500">
        <f t="shared" si="603"/>
        <v>219.76</v>
      </c>
      <c r="EO179" s="404">
        <f t="shared" si="604"/>
        <v>260.76</v>
      </c>
      <c r="EP179" s="564">
        <v>4.3600000000000003</v>
      </c>
      <c r="EQ179" s="583">
        <v>5.42</v>
      </c>
      <c r="ER179" s="500">
        <f t="shared" si="605"/>
        <v>91.56</v>
      </c>
      <c r="ES179" s="404">
        <f t="shared" si="606"/>
        <v>130.07999999999998</v>
      </c>
      <c r="ET179" s="564"/>
      <c r="EU179" s="583"/>
      <c r="EV179" s="500">
        <f t="shared" si="607"/>
        <v>0</v>
      </c>
      <c r="EW179" s="404">
        <f t="shared" si="608"/>
        <v>0</v>
      </c>
      <c r="EX179" s="236">
        <f t="shared" si="609"/>
        <v>3.5377272727272726</v>
      </c>
      <c r="EY179" s="237">
        <f t="shared" si="610"/>
        <v>3.6871698113207545</v>
      </c>
      <c r="EZ179" s="500">
        <f t="shared" si="611"/>
        <v>311.32</v>
      </c>
      <c r="FA179" s="404">
        <f t="shared" si="612"/>
        <v>390.84</v>
      </c>
      <c r="FB179" s="565"/>
      <c r="FC179" s="583"/>
      <c r="FD179" s="500">
        <f t="shared" si="613"/>
        <v>0</v>
      </c>
      <c r="FE179" s="404">
        <f t="shared" si="614"/>
        <v>0</v>
      </c>
      <c r="FF179" s="565"/>
      <c r="FG179" s="583"/>
      <c r="FH179" s="500">
        <f t="shared" si="615"/>
        <v>0</v>
      </c>
      <c r="FI179" s="404">
        <f t="shared" si="616"/>
        <v>0</v>
      </c>
      <c r="FJ179" s="565"/>
      <c r="FK179" s="583"/>
      <c r="FL179" s="500">
        <f t="shared" si="617"/>
        <v>0</v>
      </c>
      <c r="FM179" s="404">
        <f t="shared" si="618"/>
        <v>0</v>
      </c>
      <c r="FN179" s="500">
        <f t="shared" si="619"/>
        <v>0</v>
      </c>
      <c r="FO179" s="404">
        <f t="shared" si="620"/>
        <v>0</v>
      </c>
      <c r="FP179" s="500">
        <f t="shared" si="621"/>
        <v>0</v>
      </c>
      <c r="FQ179" s="404">
        <f t="shared" si="622"/>
        <v>0</v>
      </c>
      <c r="FR179" s="565">
        <v>51</v>
      </c>
      <c r="FS179" s="423">
        <v>28</v>
      </c>
      <c r="FT179" s="500">
        <f t="shared" si="623"/>
        <v>0</v>
      </c>
      <c r="FU179" s="404">
        <f t="shared" si="624"/>
        <v>0</v>
      </c>
      <c r="FV179" s="564">
        <v>7.32</v>
      </c>
      <c r="FW179" s="584">
        <v>7.86</v>
      </c>
      <c r="FX179" s="500">
        <f t="shared" si="625"/>
        <v>373.32</v>
      </c>
      <c r="FY179" s="404">
        <f t="shared" si="626"/>
        <v>220.08</v>
      </c>
      <c r="FZ179" s="564"/>
      <c r="GA179" s="584"/>
      <c r="GB179" s="500">
        <f t="shared" si="627"/>
        <v>0</v>
      </c>
      <c r="GC179" s="404">
        <f t="shared" si="628"/>
        <v>0</v>
      </c>
      <c r="GD179" s="510">
        <f t="shared" si="629"/>
        <v>219</v>
      </c>
      <c r="GE179" s="404">
        <f t="shared" si="630"/>
        <v>289</v>
      </c>
      <c r="GF179" s="500">
        <f t="shared" si="631"/>
        <v>0</v>
      </c>
      <c r="GG179" s="404">
        <f t="shared" si="632"/>
        <v>0</v>
      </c>
      <c r="GH179" s="500">
        <f t="shared" si="633"/>
        <v>681.83999999999992</v>
      </c>
      <c r="GI179" s="404">
        <f t="shared" si="634"/>
        <v>902.06000000000006</v>
      </c>
      <c r="GJ179" s="500" t="str">
        <f t="shared" si="635"/>
        <v/>
      </c>
      <c r="GK179" s="404" t="str">
        <f t="shared" si="636"/>
        <v/>
      </c>
      <c r="GL179" s="510">
        <f t="shared" si="637"/>
        <v>63</v>
      </c>
      <c r="GM179" s="404">
        <f t="shared" si="638"/>
        <v>81</v>
      </c>
      <c r="GN179" s="500">
        <f t="shared" si="639"/>
        <v>0</v>
      </c>
      <c r="GO179" s="404">
        <f t="shared" si="640"/>
        <v>0</v>
      </c>
      <c r="GP179" s="500">
        <f t="shared" si="641"/>
        <v>247.68</v>
      </c>
      <c r="GQ179" s="404">
        <f t="shared" si="642"/>
        <v>338.96999999999997</v>
      </c>
      <c r="GR179" s="500">
        <f t="shared" si="643"/>
        <v>0</v>
      </c>
      <c r="GS179" s="404">
        <f t="shared" si="644"/>
        <v>0</v>
      </c>
      <c r="GT179" s="510">
        <f t="shared" si="645"/>
        <v>282</v>
      </c>
      <c r="GU179" s="404">
        <f t="shared" si="646"/>
        <v>370</v>
      </c>
      <c r="GV179" s="500">
        <f t="shared" si="647"/>
        <v>0</v>
      </c>
      <c r="GW179" s="404">
        <f t="shared" si="648"/>
        <v>0</v>
      </c>
      <c r="GX179" s="500">
        <f t="shared" si="649"/>
        <v>929.52</v>
      </c>
      <c r="GY179" s="404">
        <f t="shared" si="650"/>
        <v>1241.03</v>
      </c>
      <c r="GZ179" s="500" t="str">
        <f t="shared" si="651"/>
        <v/>
      </c>
      <c r="HA179" s="404" t="str">
        <f t="shared" si="652"/>
        <v/>
      </c>
      <c r="HB179" s="510">
        <f t="shared" si="653"/>
        <v>0</v>
      </c>
      <c r="HC179" s="404">
        <f t="shared" si="654"/>
        <v>0</v>
      </c>
      <c r="HD179" s="500">
        <f t="shared" si="655"/>
        <v>0</v>
      </c>
      <c r="HE179" s="404">
        <f t="shared" si="656"/>
        <v>0</v>
      </c>
      <c r="HF179" s="500" t="str">
        <f t="shared" si="657"/>
        <v/>
      </c>
      <c r="HG179" s="404" t="str">
        <f t="shared" si="658"/>
        <v/>
      </c>
      <c r="HH179" s="500" t="str">
        <f t="shared" si="659"/>
        <v/>
      </c>
      <c r="HI179" s="404" t="str">
        <f t="shared" si="660"/>
        <v/>
      </c>
      <c r="HJ179" s="510">
        <f t="shared" si="661"/>
        <v>1302.8399999999999</v>
      </c>
      <c r="HK179" s="404">
        <f t="shared" si="662"/>
        <v>1461.11</v>
      </c>
      <c r="HL179" s="500" t="str">
        <f t="shared" si="663"/>
        <v/>
      </c>
      <c r="HM179" s="404" t="str">
        <f t="shared" si="664"/>
        <v/>
      </c>
    </row>
    <row r="180" spans="1:221">
      <c r="A180" s="574" t="s">
        <v>538</v>
      </c>
      <c r="B180" s="575" t="s">
        <v>782</v>
      </c>
      <c r="C180" s="576"/>
      <c r="D180" s="577">
        <v>199193</v>
      </c>
      <c r="E180" s="578">
        <v>1</v>
      </c>
      <c r="F180" s="422">
        <v>5541</v>
      </c>
      <c r="G180" s="423">
        <v>5555</v>
      </c>
      <c r="H180" s="422">
        <v>368</v>
      </c>
      <c r="I180" s="423">
        <v>361</v>
      </c>
      <c r="J180" s="500">
        <f t="shared" si="515"/>
        <v>5173</v>
      </c>
      <c r="K180" s="404">
        <f t="shared" si="516"/>
        <v>5194</v>
      </c>
      <c r="L180" s="579" t="s">
        <v>507</v>
      </c>
      <c r="M180" s="423" t="s">
        <v>507</v>
      </c>
      <c r="N180" s="500">
        <f t="shared" si="517"/>
        <v>5173</v>
      </c>
      <c r="O180" s="404">
        <f t="shared" si="518"/>
        <v>5194</v>
      </c>
      <c r="P180" s="500">
        <f t="shared" si="519"/>
        <v>5173</v>
      </c>
      <c r="Q180" s="404">
        <f t="shared" si="520"/>
        <v>5194</v>
      </c>
      <c r="R180" s="422">
        <v>23</v>
      </c>
      <c r="S180" s="423">
        <v>31</v>
      </c>
      <c r="T180" s="500">
        <f t="shared" si="521"/>
        <v>23</v>
      </c>
      <c r="U180" s="404">
        <f t="shared" si="522"/>
        <v>31</v>
      </c>
      <c r="V180" s="422">
        <v>0</v>
      </c>
      <c r="W180" s="423">
        <v>0</v>
      </c>
      <c r="X180" s="500">
        <f t="shared" si="523"/>
        <v>0</v>
      </c>
      <c r="Y180" s="404">
        <f t="shared" si="524"/>
        <v>0</v>
      </c>
      <c r="Z180" s="422">
        <v>0</v>
      </c>
      <c r="AA180" s="423">
        <v>0</v>
      </c>
      <c r="AB180" s="500">
        <f t="shared" si="525"/>
        <v>0</v>
      </c>
      <c r="AC180" s="404">
        <f t="shared" si="526"/>
        <v>0</v>
      </c>
      <c r="AD180" s="500">
        <f t="shared" si="527"/>
        <v>23</v>
      </c>
      <c r="AE180" s="404">
        <f t="shared" si="528"/>
        <v>31</v>
      </c>
      <c r="AF180" s="500">
        <f t="shared" si="529"/>
        <v>23</v>
      </c>
      <c r="AG180" s="404">
        <f t="shared" si="530"/>
        <v>31</v>
      </c>
      <c r="AH180" s="564">
        <v>4.5</v>
      </c>
      <c r="AI180" s="580">
        <v>4.5999999999999996</v>
      </c>
      <c r="AJ180" s="500">
        <f t="shared" si="531"/>
        <v>103.5</v>
      </c>
      <c r="AK180" s="404">
        <f t="shared" si="532"/>
        <v>142.6</v>
      </c>
      <c r="AL180" s="564">
        <v>0</v>
      </c>
      <c r="AM180" s="580">
        <v>0</v>
      </c>
      <c r="AN180" s="500">
        <f t="shared" si="533"/>
        <v>0</v>
      </c>
      <c r="AO180" s="404">
        <f t="shared" si="534"/>
        <v>0</v>
      </c>
      <c r="AP180" s="564">
        <v>0</v>
      </c>
      <c r="AQ180" s="580">
        <v>0</v>
      </c>
      <c r="AR180" s="500">
        <f t="shared" si="535"/>
        <v>0</v>
      </c>
      <c r="AS180" s="404">
        <f t="shared" si="536"/>
        <v>0</v>
      </c>
      <c r="AT180" s="236">
        <f t="shared" si="537"/>
        <v>4.5</v>
      </c>
      <c r="AU180" s="237">
        <f t="shared" si="538"/>
        <v>4.5999999999999996</v>
      </c>
      <c r="AV180" s="500">
        <f t="shared" si="539"/>
        <v>103.5</v>
      </c>
      <c r="AW180" s="404">
        <f t="shared" si="540"/>
        <v>142.6</v>
      </c>
      <c r="AX180" s="422">
        <v>137</v>
      </c>
      <c r="AY180" s="423">
        <v>133</v>
      </c>
      <c r="AZ180" s="500">
        <f t="shared" si="541"/>
        <v>3151</v>
      </c>
      <c r="BA180" s="404">
        <f t="shared" si="542"/>
        <v>4123</v>
      </c>
      <c r="BB180" s="422">
        <v>0</v>
      </c>
      <c r="BC180" s="423">
        <v>0</v>
      </c>
      <c r="BD180" s="500">
        <f t="shared" si="543"/>
        <v>0</v>
      </c>
      <c r="BE180" s="404">
        <f t="shared" si="544"/>
        <v>0</v>
      </c>
      <c r="BF180" s="422">
        <v>0</v>
      </c>
      <c r="BG180" s="423">
        <v>0</v>
      </c>
      <c r="BH180" s="500">
        <f t="shared" si="545"/>
        <v>0</v>
      </c>
      <c r="BI180" s="404">
        <f t="shared" si="546"/>
        <v>0</v>
      </c>
      <c r="BJ180" s="500">
        <f t="shared" si="547"/>
        <v>137</v>
      </c>
      <c r="BK180" s="404">
        <f t="shared" si="548"/>
        <v>133</v>
      </c>
      <c r="BL180" s="500">
        <f t="shared" si="549"/>
        <v>3151</v>
      </c>
      <c r="BM180" s="404">
        <f t="shared" si="550"/>
        <v>4123</v>
      </c>
      <c r="BN180" s="422">
        <v>3836</v>
      </c>
      <c r="BO180" s="423">
        <v>3819</v>
      </c>
      <c r="BP180" s="500">
        <f t="shared" si="551"/>
        <v>3836</v>
      </c>
      <c r="BQ180" s="404">
        <f t="shared" si="552"/>
        <v>3819</v>
      </c>
      <c r="BR180" s="422">
        <v>7</v>
      </c>
      <c r="BS180" s="423">
        <v>10</v>
      </c>
      <c r="BT180" s="500">
        <f t="shared" si="553"/>
        <v>7</v>
      </c>
      <c r="BU180" s="404">
        <f t="shared" si="554"/>
        <v>10</v>
      </c>
      <c r="BV180" s="422">
        <v>8</v>
      </c>
      <c r="BW180" s="423">
        <v>2</v>
      </c>
      <c r="BX180" s="500">
        <f t="shared" si="555"/>
        <v>8</v>
      </c>
      <c r="BY180" s="404">
        <f t="shared" si="556"/>
        <v>2</v>
      </c>
      <c r="BZ180" s="500">
        <f t="shared" si="557"/>
        <v>3851</v>
      </c>
      <c r="CA180" s="404">
        <f t="shared" si="558"/>
        <v>3831</v>
      </c>
      <c r="CB180" s="500">
        <f t="shared" si="559"/>
        <v>3851</v>
      </c>
      <c r="CC180" s="404">
        <f t="shared" si="560"/>
        <v>3831</v>
      </c>
      <c r="CD180" s="564">
        <v>4.7</v>
      </c>
      <c r="CE180" s="581">
        <v>4.7</v>
      </c>
      <c r="CF180" s="500">
        <f t="shared" si="561"/>
        <v>18029.2</v>
      </c>
      <c r="CG180" s="404">
        <f t="shared" si="562"/>
        <v>17949.3</v>
      </c>
      <c r="CH180" s="564">
        <v>6.1</v>
      </c>
      <c r="CI180" s="581">
        <v>5.4</v>
      </c>
      <c r="CJ180" s="500">
        <f t="shared" si="563"/>
        <v>42.699999999999996</v>
      </c>
      <c r="CK180" s="404">
        <f t="shared" si="564"/>
        <v>54</v>
      </c>
      <c r="CL180" s="564">
        <v>4</v>
      </c>
      <c r="CM180" s="581">
        <v>5</v>
      </c>
      <c r="CN180" s="500">
        <f t="shared" si="565"/>
        <v>32</v>
      </c>
      <c r="CO180" s="404">
        <f t="shared" si="566"/>
        <v>10</v>
      </c>
      <c r="CP180" s="500">
        <f t="shared" si="567"/>
        <v>4.701090625811478</v>
      </c>
      <c r="CQ180" s="237">
        <f t="shared" si="568"/>
        <v>4.7019838162359697</v>
      </c>
      <c r="CR180" s="500">
        <f t="shared" si="569"/>
        <v>18103.900000000001</v>
      </c>
      <c r="CS180" s="404">
        <f t="shared" si="570"/>
        <v>18013.3</v>
      </c>
      <c r="CT180" s="565">
        <v>132</v>
      </c>
      <c r="CU180" s="581">
        <v>131</v>
      </c>
      <c r="CV180" s="500">
        <f t="shared" si="571"/>
        <v>506352</v>
      </c>
      <c r="CW180" s="404">
        <f t="shared" si="572"/>
        <v>500289</v>
      </c>
      <c r="CX180" s="565">
        <v>125</v>
      </c>
      <c r="CY180" s="581">
        <v>130</v>
      </c>
      <c r="CZ180" s="500">
        <f t="shared" si="573"/>
        <v>875</v>
      </c>
      <c r="DA180" s="404">
        <f t="shared" si="574"/>
        <v>1300</v>
      </c>
      <c r="DB180" s="565">
        <v>133</v>
      </c>
      <c r="DC180" s="581">
        <v>137</v>
      </c>
      <c r="DD180" s="500">
        <f t="shared" si="575"/>
        <v>1064</v>
      </c>
      <c r="DE180" s="404">
        <f t="shared" si="576"/>
        <v>274</v>
      </c>
      <c r="DF180" s="500">
        <f t="shared" si="577"/>
        <v>131.98935341469749</v>
      </c>
      <c r="DG180" s="404">
        <f t="shared" si="578"/>
        <v>131.0005220569042</v>
      </c>
      <c r="DH180" s="500">
        <f t="shared" si="579"/>
        <v>508291.00000000006</v>
      </c>
      <c r="DI180" s="404">
        <f t="shared" si="580"/>
        <v>501863</v>
      </c>
      <c r="DJ180" s="500">
        <f t="shared" si="581"/>
        <v>3874</v>
      </c>
      <c r="DK180" s="404">
        <f t="shared" si="582"/>
        <v>3862</v>
      </c>
      <c r="DL180" s="500">
        <f t="shared" si="583"/>
        <v>3874</v>
      </c>
      <c r="DM180" s="404">
        <f t="shared" si="584"/>
        <v>3862</v>
      </c>
      <c r="DN180" s="236">
        <f t="shared" si="585"/>
        <v>4.6998967475477542</v>
      </c>
      <c r="DO180" s="237">
        <f t="shared" si="586"/>
        <v>4.7011651993785595</v>
      </c>
      <c r="DP180" s="500">
        <f t="shared" si="587"/>
        <v>18207.400000000001</v>
      </c>
      <c r="DQ180" s="404">
        <f t="shared" si="588"/>
        <v>18155.899999999998</v>
      </c>
      <c r="DR180" s="500">
        <f t="shared" si="589"/>
        <v>132.01910170366548</v>
      </c>
      <c r="DS180" s="404">
        <f t="shared" si="590"/>
        <v>131.01657172449509</v>
      </c>
      <c r="DT180" s="500">
        <f t="shared" si="591"/>
        <v>511442.00000000006</v>
      </c>
      <c r="DU180" s="404">
        <f t="shared" si="592"/>
        <v>505986.00000000006</v>
      </c>
      <c r="DV180" s="565">
        <v>1111</v>
      </c>
      <c r="DW180" s="582">
        <v>1178</v>
      </c>
      <c r="DX180" s="500">
        <f t="shared" si="593"/>
        <v>1111</v>
      </c>
      <c r="DY180" s="404">
        <f t="shared" si="594"/>
        <v>1178</v>
      </c>
      <c r="DZ180" s="565">
        <v>90</v>
      </c>
      <c r="EA180" s="582">
        <v>99</v>
      </c>
      <c r="EB180" s="500">
        <f t="shared" si="595"/>
        <v>90</v>
      </c>
      <c r="EC180" s="404">
        <f t="shared" si="596"/>
        <v>99</v>
      </c>
      <c r="ED180" s="565">
        <v>10</v>
      </c>
      <c r="EE180" s="582">
        <v>1</v>
      </c>
      <c r="EF180" s="500">
        <f t="shared" si="597"/>
        <v>10</v>
      </c>
      <c r="EG180" s="404">
        <f t="shared" si="598"/>
        <v>1</v>
      </c>
      <c r="EH180" s="500">
        <f t="shared" si="599"/>
        <v>1211</v>
      </c>
      <c r="EI180" s="404">
        <f t="shared" si="600"/>
        <v>1278</v>
      </c>
      <c r="EJ180" s="500">
        <f t="shared" si="601"/>
        <v>1211</v>
      </c>
      <c r="EK180" s="404">
        <f t="shared" si="602"/>
        <v>1278</v>
      </c>
      <c r="EL180" s="564">
        <v>3.3</v>
      </c>
      <c r="EM180" s="583">
        <v>3.3</v>
      </c>
      <c r="EN180" s="500">
        <f t="shared" si="603"/>
        <v>3666.2999999999997</v>
      </c>
      <c r="EO180" s="404">
        <f t="shared" si="604"/>
        <v>3887.3999999999996</v>
      </c>
      <c r="EP180" s="564">
        <v>4.5999999999999996</v>
      </c>
      <c r="EQ180" s="583">
        <v>3.8</v>
      </c>
      <c r="ER180" s="500">
        <f t="shared" si="605"/>
        <v>413.99999999999994</v>
      </c>
      <c r="ES180" s="404">
        <f t="shared" si="606"/>
        <v>376.2</v>
      </c>
      <c r="ET180" s="564">
        <v>4</v>
      </c>
      <c r="EU180" s="583">
        <v>5</v>
      </c>
      <c r="EV180" s="500">
        <f t="shared" si="607"/>
        <v>40</v>
      </c>
      <c r="EW180" s="404">
        <f t="shared" si="608"/>
        <v>5</v>
      </c>
      <c r="EX180" s="236">
        <f t="shared" si="609"/>
        <v>3.4023947151114777</v>
      </c>
      <c r="EY180" s="237">
        <f t="shared" si="610"/>
        <v>3.3400625978090761</v>
      </c>
      <c r="EZ180" s="500">
        <f t="shared" si="611"/>
        <v>4120.2999999999993</v>
      </c>
      <c r="FA180" s="404">
        <f t="shared" si="612"/>
        <v>4268.5999999999995</v>
      </c>
      <c r="FB180" s="565">
        <v>126</v>
      </c>
      <c r="FC180" s="583">
        <v>128</v>
      </c>
      <c r="FD180" s="500">
        <f t="shared" si="613"/>
        <v>139986</v>
      </c>
      <c r="FE180" s="404">
        <f t="shared" si="614"/>
        <v>150784</v>
      </c>
      <c r="FF180" s="565">
        <v>121</v>
      </c>
      <c r="FG180" s="583">
        <v>124</v>
      </c>
      <c r="FH180" s="500">
        <f t="shared" si="615"/>
        <v>10890</v>
      </c>
      <c r="FI180" s="404">
        <f t="shared" si="616"/>
        <v>12276</v>
      </c>
      <c r="FJ180" s="565">
        <v>133</v>
      </c>
      <c r="FK180" s="583">
        <v>103</v>
      </c>
      <c r="FL180" s="500">
        <f t="shared" si="617"/>
        <v>1330</v>
      </c>
      <c r="FM180" s="404">
        <f t="shared" si="618"/>
        <v>103</v>
      </c>
      <c r="FN180" s="500">
        <f t="shared" si="619"/>
        <v>125.68620974401321</v>
      </c>
      <c r="FO180" s="404">
        <f t="shared" si="620"/>
        <v>127.67057902973396</v>
      </c>
      <c r="FP180" s="500">
        <f t="shared" si="621"/>
        <v>152206</v>
      </c>
      <c r="FQ180" s="404">
        <f t="shared" si="622"/>
        <v>163163</v>
      </c>
      <c r="FR180" s="565">
        <v>88</v>
      </c>
      <c r="FS180" s="423">
        <v>54</v>
      </c>
      <c r="FT180" s="500">
        <f t="shared" si="623"/>
        <v>88</v>
      </c>
      <c r="FU180" s="404">
        <f t="shared" si="624"/>
        <v>54</v>
      </c>
      <c r="FV180" s="564">
        <v>3.3</v>
      </c>
      <c r="FW180" s="584">
        <v>4.2</v>
      </c>
      <c r="FX180" s="500">
        <f t="shared" si="625"/>
        <v>290.39999999999998</v>
      </c>
      <c r="FY180" s="404">
        <f t="shared" si="626"/>
        <v>226.8</v>
      </c>
      <c r="FZ180" s="564">
        <v>126</v>
      </c>
      <c r="GA180" s="584">
        <v>132</v>
      </c>
      <c r="GB180" s="500">
        <f t="shared" si="627"/>
        <v>11088</v>
      </c>
      <c r="GC180" s="404">
        <f t="shared" si="628"/>
        <v>7128</v>
      </c>
      <c r="GD180" s="510">
        <f t="shared" si="629"/>
        <v>4970</v>
      </c>
      <c r="GE180" s="404">
        <f t="shared" si="630"/>
        <v>5028</v>
      </c>
      <c r="GF180" s="500">
        <f t="shared" si="631"/>
        <v>4970</v>
      </c>
      <c r="GG180" s="404">
        <f t="shared" si="632"/>
        <v>5028</v>
      </c>
      <c r="GH180" s="500">
        <f t="shared" si="633"/>
        <v>21799</v>
      </c>
      <c r="GI180" s="404">
        <f t="shared" si="634"/>
        <v>21979.299999999996</v>
      </c>
      <c r="GJ180" s="500">
        <f t="shared" si="635"/>
        <v>649489</v>
      </c>
      <c r="GK180" s="404">
        <f t="shared" si="636"/>
        <v>655196</v>
      </c>
      <c r="GL180" s="510">
        <f t="shared" si="637"/>
        <v>97</v>
      </c>
      <c r="GM180" s="404">
        <f t="shared" si="638"/>
        <v>109</v>
      </c>
      <c r="GN180" s="500">
        <f t="shared" si="639"/>
        <v>97</v>
      </c>
      <c r="GO180" s="404">
        <f t="shared" si="640"/>
        <v>109</v>
      </c>
      <c r="GP180" s="500">
        <f t="shared" si="641"/>
        <v>456.69999999999993</v>
      </c>
      <c r="GQ180" s="404">
        <f t="shared" si="642"/>
        <v>430.2</v>
      </c>
      <c r="GR180" s="500">
        <f t="shared" si="643"/>
        <v>11765</v>
      </c>
      <c r="GS180" s="404">
        <f t="shared" si="644"/>
        <v>13576</v>
      </c>
      <c r="GT180" s="510">
        <f t="shared" si="645"/>
        <v>5067</v>
      </c>
      <c r="GU180" s="404">
        <f t="shared" si="646"/>
        <v>5137</v>
      </c>
      <c r="GV180" s="500">
        <f t="shared" si="647"/>
        <v>5067</v>
      </c>
      <c r="GW180" s="404">
        <f t="shared" si="648"/>
        <v>5137</v>
      </c>
      <c r="GX180" s="500">
        <f t="shared" si="649"/>
        <v>22255.7</v>
      </c>
      <c r="GY180" s="404">
        <f t="shared" si="650"/>
        <v>22409.499999999996</v>
      </c>
      <c r="GZ180" s="500">
        <f t="shared" si="651"/>
        <v>661254</v>
      </c>
      <c r="HA180" s="404">
        <f t="shared" si="652"/>
        <v>668772</v>
      </c>
      <c r="HB180" s="510">
        <f t="shared" si="653"/>
        <v>18</v>
      </c>
      <c r="HC180" s="404">
        <f t="shared" si="654"/>
        <v>3</v>
      </c>
      <c r="HD180" s="500">
        <f t="shared" si="655"/>
        <v>18</v>
      </c>
      <c r="HE180" s="404">
        <f t="shared" si="656"/>
        <v>3</v>
      </c>
      <c r="HF180" s="500">
        <f t="shared" si="657"/>
        <v>72</v>
      </c>
      <c r="HG180" s="404">
        <f t="shared" si="658"/>
        <v>15</v>
      </c>
      <c r="HH180" s="500">
        <f t="shared" si="659"/>
        <v>2394</v>
      </c>
      <c r="HI180" s="404">
        <f t="shared" si="660"/>
        <v>377</v>
      </c>
      <c r="HJ180" s="510">
        <f t="shared" si="661"/>
        <v>22618.100000000002</v>
      </c>
      <c r="HK180" s="404">
        <f t="shared" si="662"/>
        <v>22651.299999999996</v>
      </c>
      <c r="HL180" s="500">
        <f t="shared" si="663"/>
        <v>674736</v>
      </c>
      <c r="HM180" s="404">
        <f t="shared" si="664"/>
        <v>676277</v>
      </c>
    </row>
    <row r="181" spans="1:221">
      <c r="A181" s="574" t="s">
        <v>538</v>
      </c>
      <c r="B181" s="575" t="s">
        <v>783</v>
      </c>
      <c r="C181" s="576"/>
      <c r="D181" s="577">
        <v>199120</v>
      </c>
      <c r="E181" s="578">
        <v>1</v>
      </c>
      <c r="F181" s="422">
        <v>4566</v>
      </c>
      <c r="G181" s="423">
        <v>4624</v>
      </c>
      <c r="H181" s="422">
        <v>0</v>
      </c>
      <c r="I181" s="423">
        <v>0</v>
      </c>
      <c r="J181" s="500">
        <f t="shared" si="515"/>
        <v>4566</v>
      </c>
      <c r="K181" s="404">
        <f t="shared" si="516"/>
        <v>4624</v>
      </c>
      <c r="L181" s="579" t="s">
        <v>507</v>
      </c>
      <c r="M181" s="423" t="s">
        <v>507</v>
      </c>
      <c r="N181" s="500">
        <f t="shared" si="517"/>
        <v>4566</v>
      </c>
      <c r="O181" s="404">
        <f t="shared" si="518"/>
        <v>4624</v>
      </c>
      <c r="P181" s="500">
        <f t="shared" si="519"/>
        <v>4566</v>
      </c>
      <c r="Q181" s="404">
        <f t="shared" si="520"/>
        <v>4624</v>
      </c>
      <c r="R181" s="422">
        <v>16</v>
      </c>
      <c r="S181" s="423">
        <v>17</v>
      </c>
      <c r="T181" s="500">
        <f t="shared" si="521"/>
        <v>16</v>
      </c>
      <c r="U181" s="404">
        <f t="shared" si="522"/>
        <v>17</v>
      </c>
      <c r="V181" s="422">
        <v>0</v>
      </c>
      <c r="W181" s="423">
        <v>0</v>
      </c>
      <c r="X181" s="500">
        <f t="shared" si="523"/>
        <v>0</v>
      </c>
      <c r="Y181" s="404">
        <f t="shared" si="524"/>
        <v>0</v>
      </c>
      <c r="Z181" s="422">
        <v>0</v>
      </c>
      <c r="AA181" s="423">
        <v>0</v>
      </c>
      <c r="AB181" s="500">
        <f t="shared" si="525"/>
        <v>0</v>
      </c>
      <c r="AC181" s="404">
        <f t="shared" si="526"/>
        <v>0</v>
      </c>
      <c r="AD181" s="500">
        <f t="shared" si="527"/>
        <v>16</v>
      </c>
      <c r="AE181" s="404">
        <f t="shared" si="528"/>
        <v>17</v>
      </c>
      <c r="AF181" s="500">
        <f t="shared" si="529"/>
        <v>16</v>
      </c>
      <c r="AG181" s="404">
        <f t="shared" si="530"/>
        <v>17</v>
      </c>
      <c r="AH181" s="564">
        <v>4.3</v>
      </c>
      <c r="AI181" s="580">
        <v>4</v>
      </c>
      <c r="AJ181" s="500">
        <f t="shared" si="531"/>
        <v>68.8</v>
      </c>
      <c r="AK181" s="404">
        <f t="shared" si="532"/>
        <v>68</v>
      </c>
      <c r="AL181" s="564">
        <v>0</v>
      </c>
      <c r="AM181" s="580">
        <v>0</v>
      </c>
      <c r="AN181" s="500">
        <f t="shared" si="533"/>
        <v>0</v>
      </c>
      <c r="AO181" s="404">
        <f t="shared" si="534"/>
        <v>0</v>
      </c>
      <c r="AP181" s="564">
        <v>0</v>
      </c>
      <c r="AQ181" s="580">
        <v>0</v>
      </c>
      <c r="AR181" s="500">
        <f t="shared" si="535"/>
        <v>0</v>
      </c>
      <c r="AS181" s="404">
        <f t="shared" si="536"/>
        <v>0</v>
      </c>
      <c r="AT181" s="236">
        <f t="shared" si="537"/>
        <v>4.3</v>
      </c>
      <c r="AU181" s="237">
        <f t="shared" si="538"/>
        <v>4</v>
      </c>
      <c r="AV181" s="500">
        <f t="shared" si="539"/>
        <v>68.8</v>
      </c>
      <c r="AW181" s="404">
        <f t="shared" si="540"/>
        <v>68</v>
      </c>
      <c r="AX181" s="422">
        <v>130</v>
      </c>
      <c r="AY181" s="423">
        <v>120</v>
      </c>
      <c r="AZ181" s="500">
        <f t="shared" si="541"/>
        <v>2080</v>
      </c>
      <c r="BA181" s="404">
        <f t="shared" si="542"/>
        <v>2040</v>
      </c>
      <c r="BB181" s="422">
        <v>0</v>
      </c>
      <c r="BC181" s="423">
        <v>0</v>
      </c>
      <c r="BD181" s="500">
        <f t="shared" si="543"/>
        <v>0</v>
      </c>
      <c r="BE181" s="404">
        <f t="shared" si="544"/>
        <v>0</v>
      </c>
      <c r="BF181" s="422">
        <v>0</v>
      </c>
      <c r="BG181" s="423">
        <v>0</v>
      </c>
      <c r="BH181" s="500">
        <f t="shared" si="545"/>
        <v>0</v>
      </c>
      <c r="BI181" s="404">
        <f t="shared" si="546"/>
        <v>0</v>
      </c>
      <c r="BJ181" s="500">
        <f t="shared" si="547"/>
        <v>130</v>
      </c>
      <c r="BK181" s="404">
        <f t="shared" si="548"/>
        <v>120</v>
      </c>
      <c r="BL181" s="500">
        <f t="shared" si="549"/>
        <v>2080</v>
      </c>
      <c r="BM181" s="404">
        <f t="shared" si="550"/>
        <v>2040</v>
      </c>
      <c r="BN181" s="422">
        <v>3719</v>
      </c>
      <c r="BO181" s="423">
        <v>3741</v>
      </c>
      <c r="BP181" s="500">
        <f t="shared" si="551"/>
        <v>3719</v>
      </c>
      <c r="BQ181" s="404">
        <f t="shared" si="552"/>
        <v>3741</v>
      </c>
      <c r="BR181" s="422">
        <v>10</v>
      </c>
      <c r="BS181" s="423">
        <v>3</v>
      </c>
      <c r="BT181" s="500">
        <f t="shared" si="553"/>
        <v>10</v>
      </c>
      <c r="BU181" s="404">
        <f t="shared" si="554"/>
        <v>3</v>
      </c>
      <c r="BV181" s="422">
        <v>0</v>
      </c>
      <c r="BW181" s="423">
        <v>0</v>
      </c>
      <c r="BX181" s="500">
        <f t="shared" si="555"/>
        <v>0</v>
      </c>
      <c r="BY181" s="404">
        <f t="shared" si="556"/>
        <v>0</v>
      </c>
      <c r="BZ181" s="500">
        <f t="shared" si="557"/>
        <v>3729</v>
      </c>
      <c r="CA181" s="404">
        <f t="shared" si="558"/>
        <v>3744</v>
      </c>
      <c r="CB181" s="500">
        <f t="shared" si="559"/>
        <v>3729</v>
      </c>
      <c r="CC181" s="404">
        <f t="shared" si="560"/>
        <v>3744</v>
      </c>
      <c r="CD181" s="564">
        <v>4.3</v>
      </c>
      <c r="CE181" s="581">
        <v>4.3</v>
      </c>
      <c r="CF181" s="500">
        <f t="shared" si="561"/>
        <v>15991.699999999999</v>
      </c>
      <c r="CG181" s="404">
        <f t="shared" si="562"/>
        <v>16086.3</v>
      </c>
      <c r="CH181" s="564">
        <v>4.9000000000000004</v>
      </c>
      <c r="CI181" s="581">
        <v>4.7</v>
      </c>
      <c r="CJ181" s="500">
        <f t="shared" si="563"/>
        <v>49</v>
      </c>
      <c r="CK181" s="404">
        <f t="shared" si="564"/>
        <v>14.100000000000001</v>
      </c>
      <c r="CL181" s="564">
        <v>0</v>
      </c>
      <c r="CM181" s="581">
        <v>0</v>
      </c>
      <c r="CN181" s="500">
        <f t="shared" si="565"/>
        <v>0</v>
      </c>
      <c r="CO181" s="404">
        <f t="shared" si="566"/>
        <v>0</v>
      </c>
      <c r="CP181" s="500">
        <f t="shared" si="567"/>
        <v>4.3016090104585674</v>
      </c>
      <c r="CQ181" s="237">
        <f t="shared" si="568"/>
        <v>4.3003205128205124</v>
      </c>
      <c r="CR181" s="500">
        <f t="shared" si="569"/>
        <v>16040.699999999997</v>
      </c>
      <c r="CS181" s="404">
        <f t="shared" si="570"/>
        <v>16100.399999999998</v>
      </c>
      <c r="CT181" s="565">
        <v>124</v>
      </c>
      <c r="CU181" s="581">
        <v>124</v>
      </c>
      <c r="CV181" s="500">
        <f t="shared" si="571"/>
        <v>461156</v>
      </c>
      <c r="CW181" s="404">
        <f t="shared" si="572"/>
        <v>463884</v>
      </c>
      <c r="CX181" s="565">
        <v>132</v>
      </c>
      <c r="CY181" s="581">
        <v>130</v>
      </c>
      <c r="CZ181" s="500">
        <f t="shared" si="573"/>
        <v>1320</v>
      </c>
      <c r="DA181" s="404">
        <f t="shared" si="574"/>
        <v>390</v>
      </c>
      <c r="DB181" s="565">
        <v>0</v>
      </c>
      <c r="DC181" s="581">
        <v>0</v>
      </c>
      <c r="DD181" s="500">
        <f t="shared" si="575"/>
        <v>0</v>
      </c>
      <c r="DE181" s="404">
        <f t="shared" si="576"/>
        <v>0</v>
      </c>
      <c r="DF181" s="500">
        <f t="shared" si="577"/>
        <v>124.02145347278091</v>
      </c>
      <c r="DG181" s="404">
        <f t="shared" si="578"/>
        <v>124.00480769230769</v>
      </c>
      <c r="DH181" s="500">
        <f t="shared" si="579"/>
        <v>462476</v>
      </c>
      <c r="DI181" s="404">
        <f t="shared" si="580"/>
        <v>464274</v>
      </c>
      <c r="DJ181" s="500">
        <f t="shared" si="581"/>
        <v>3745</v>
      </c>
      <c r="DK181" s="404">
        <f t="shared" si="582"/>
        <v>3761</v>
      </c>
      <c r="DL181" s="500">
        <f t="shared" si="583"/>
        <v>3745</v>
      </c>
      <c r="DM181" s="404">
        <f t="shared" si="584"/>
        <v>3761</v>
      </c>
      <c r="DN181" s="236">
        <f t="shared" si="585"/>
        <v>4.3016021361815744</v>
      </c>
      <c r="DO181" s="237">
        <f t="shared" si="586"/>
        <v>4.2989630417442166</v>
      </c>
      <c r="DP181" s="500">
        <f t="shared" si="587"/>
        <v>16109.499999999996</v>
      </c>
      <c r="DQ181" s="404">
        <f t="shared" si="588"/>
        <v>16168.399999999998</v>
      </c>
      <c r="DR181" s="500">
        <f t="shared" si="589"/>
        <v>124.04699599465954</v>
      </c>
      <c r="DS181" s="404">
        <f t="shared" si="590"/>
        <v>123.9867056633874</v>
      </c>
      <c r="DT181" s="500">
        <f t="shared" si="591"/>
        <v>464556</v>
      </c>
      <c r="DU181" s="404">
        <f t="shared" si="592"/>
        <v>466314</v>
      </c>
      <c r="DV181" s="565">
        <v>747</v>
      </c>
      <c r="DW181" s="582">
        <v>806</v>
      </c>
      <c r="DX181" s="500">
        <f t="shared" si="593"/>
        <v>747</v>
      </c>
      <c r="DY181" s="404">
        <f t="shared" si="594"/>
        <v>806</v>
      </c>
      <c r="DZ181" s="565">
        <v>13</v>
      </c>
      <c r="EA181" s="582">
        <v>13</v>
      </c>
      <c r="EB181" s="500">
        <f t="shared" si="595"/>
        <v>13</v>
      </c>
      <c r="EC181" s="404">
        <f t="shared" si="596"/>
        <v>13</v>
      </c>
      <c r="ED181" s="565">
        <v>1</v>
      </c>
      <c r="EE181" s="582">
        <v>1</v>
      </c>
      <c r="EF181" s="500">
        <f t="shared" si="597"/>
        <v>1</v>
      </c>
      <c r="EG181" s="404">
        <f t="shared" si="598"/>
        <v>1</v>
      </c>
      <c r="EH181" s="500">
        <f t="shared" si="599"/>
        <v>761</v>
      </c>
      <c r="EI181" s="404">
        <f t="shared" si="600"/>
        <v>820</v>
      </c>
      <c r="EJ181" s="500">
        <f t="shared" si="601"/>
        <v>761</v>
      </c>
      <c r="EK181" s="404">
        <f t="shared" si="602"/>
        <v>820</v>
      </c>
      <c r="EL181" s="564">
        <v>2.9</v>
      </c>
      <c r="EM181" s="583">
        <v>2.9</v>
      </c>
      <c r="EN181" s="500">
        <f t="shared" si="603"/>
        <v>2166.2999999999997</v>
      </c>
      <c r="EO181" s="404">
        <f t="shared" si="604"/>
        <v>2337.4</v>
      </c>
      <c r="EP181" s="564">
        <v>4.5999999999999996</v>
      </c>
      <c r="EQ181" s="583">
        <v>3.8</v>
      </c>
      <c r="ER181" s="500">
        <f t="shared" si="605"/>
        <v>59.8</v>
      </c>
      <c r="ES181" s="404">
        <f t="shared" si="606"/>
        <v>49.4</v>
      </c>
      <c r="ET181" s="564">
        <v>3</v>
      </c>
      <c r="EU181" s="583">
        <v>3</v>
      </c>
      <c r="EV181" s="500">
        <f t="shared" si="607"/>
        <v>3</v>
      </c>
      <c r="EW181" s="404">
        <f t="shared" si="608"/>
        <v>3</v>
      </c>
      <c r="EX181" s="236">
        <f t="shared" si="609"/>
        <v>2.9291721419185279</v>
      </c>
      <c r="EY181" s="237">
        <f t="shared" si="610"/>
        <v>2.9143902439024392</v>
      </c>
      <c r="EZ181" s="500">
        <f t="shared" si="611"/>
        <v>2229.1</v>
      </c>
      <c r="FA181" s="404">
        <f t="shared" si="612"/>
        <v>2389.8000000000002</v>
      </c>
      <c r="FB181" s="565">
        <v>80</v>
      </c>
      <c r="FC181" s="583">
        <v>79</v>
      </c>
      <c r="FD181" s="500">
        <f t="shared" si="613"/>
        <v>59760</v>
      </c>
      <c r="FE181" s="404">
        <f t="shared" si="614"/>
        <v>63674</v>
      </c>
      <c r="FF181" s="565">
        <v>59</v>
      </c>
      <c r="FG181" s="583">
        <v>76</v>
      </c>
      <c r="FH181" s="500">
        <f t="shared" si="615"/>
        <v>767</v>
      </c>
      <c r="FI181" s="404">
        <f t="shared" si="616"/>
        <v>988</v>
      </c>
      <c r="FJ181" s="565">
        <v>66</v>
      </c>
      <c r="FK181" s="583">
        <v>58</v>
      </c>
      <c r="FL181" s="500">
        <f t="shared" si="617"/>
        <v>66</v>
      </c>
      <c r="FM181" s="404">
        <f t="shared" si="618"/>
        <v>58</v>
      </c>
      <c r="FN181" s="500">
        <f t="shared" si="619"/>
        <v>79.62286465177398</v>
      </c>
      <c r="FO181" s="404">
        <f t="shared" si="620"/>
        <v>78.926829268292678</v>
      </c>
      <c r="FP181" s="500">
        <f t="shared" si="621"/>
        <v>60593</v>
      </c>
      <c r="FQ181" s="404">
        <f t="shared" si="622"/>
        <v>64719.999999999993</v>
      </c>
      <c r="FR181" s="565">
        <v>60</v>
      </c>
      <c r="FS181" s="423">
        <v>43</v>
      </c>
      <c r="FT181" s="500">
        <f t="shared" si="623"/>
        <v>60</v>
      </c>
      <c r="FU181" s="404">
        <f t="shared" si="624"/>
        <v>43</v>
      </c>
      <c r="FV181" s="564">
        <v>3.7</v>
      </c>
      <c r="FW181" s="584">
        <v>4.2</v>
      </c>
      <c r="FX181" s="500">
        <f t="shared" si="625"/>
        <v>222</v>
      </c>
      <c r="FY181" s="404">
        <f t="shared" si="626"/>
        <v>180.6</v>
      </c>
      <c r="FZ181" s="564">
        <v>104</v>
      </c>
      <c r="GA181" s="584">
        <v>101</v>
      </c>
      <c r="GB181" s="500">
        <f t="shared" si="627"/>
        <v>6240</v>
      </c>
      <c r="GC181" s="404">
        <f t="shared" si="628"/>
        <v>4343</v>
      </c>
      <c r="GD181" s="510">
        <f t="shared" si="629"/>
        <v>4482</v>
      </c>
      <c r="GE181" s="404">
        <f t="shared" si="630"/>
        <v>4564</v>
      </c>
      <c r="GF181" s="500">
        <f t="shared" si="631"/>
        <v>4482</v>
      </c>
      <c r="GG181" s="404">
        <f t="shared" si="632"/>
        <v>4564</v>
      </c>
      <c r="GH181" s="500">
        <f t="shared" si="633"/>
        <v>18226.8</v>
      </c>
      <c r="GI181" s="404">
        <f t="shared" si="634"/>
        <v>18491.7</v>
      </c>
      <c r="GJ181" s="500">
        <f t="shared" si="635"/>
        <v>522996</v>
      </c>
      <c r="GK181" s="404">
        <f t="shared" si="636"/>
        <v>529598</v>
      </c>
      <c r="GL181" s="510">
        <f t="shared" si="637"/>
        <v>23</v>
      </c>
      <c r="GM181" s="404">
        <f t="shared" si="638"/>
        <v>16</v>
      </c>
      <c r="GN181" s="500">
        <f t="shared" si="639"/>
        <v>23</v>
      </c>
      <c r="GO181" s="404">
        <f t="shared" si="640"/>
        <v>16</v>
      </c>
      <c r="GP181" s="500">
        <f t="shared" si="641"/>
        <v>108.8</v>
      </c>
      <c r="GQ181" s="404">
        <f t="shared" si="642"/>
        <v>63.5</v>
      </c>
      <c r="GR181" s="500">
        <f t="shared" si="643"/>
        <v>2087</v>
      </c>
      <c r="GS181" s="404">
        <f t="shared" si="644"/>
        <v>1378</v>
      </c>
      <c r="GT181" s="510">
        <f t="shared" si="645"/>
        <v>4505</v>
      </c>
      <c r="GU181" s="404">
        <f t="shared" si="646"/>
        <v>4580</v>
      </c>
      <c r="GV181" s="500">
        <f t="shared" si="647"/>
        <v>4505</v>
      </c>
      <c r="GW181" s="404">
        <f t="shared" si="648"/>
        <v>4580</v>
      </c>
      <c r="GX181" s="500">
        <f t="shared" si="649"/>
        <v>18335.599999999999</v>
      </c>
      <c r="GY181" s="404">
        <f t="shared" si="650"/>
        <v>18555.2</v>
      </c>
      <c r="GZ181" s="500">
        <f t="shared" si="651"/>
        <v>525083</v>
      </c>
      <c r="HA181" s="404">
        <f t="shared" si="652"/>
        <v>530976</v>
      </c>
      <c r="HB181" s="510">
        <f t="shared" si="653"/>
        <v>1</v>
      </c>
      <c r="HC181" s="404">
        <f t="shared" si="654"/>
        <v>1</v>
      </c>
      <c r="HD181" s="500">
        <f t="shared" si="655"/>
        <v>1</v>
      </c>
      <c r="HE181" s="404">
        <f t="shared" si="656"/>
        <v>1</v>
      </c>
      <c r="HF181" s="500">
        <f t="shared" si="657"/>
        <v>3</v>
      </c>
      <c r="HG181" s="404">
        <f t="shared" si="658"/>
        <v>3</v>
      </c>
      <c r="HH181" s="500">
        <f t="shared" si="659"/>
        <v>66</v>
      </c>
      <c r="HI181" s="404">
        <f t="shared" si="660"/>
        <v>58</v>
      </c>
      <c r="HJ181" s="510">
        <f t="shared" si="661"/>
        <v>18560.599999999995</v>
      </c>
      <c r="HK181" s="404">
        <f t="shared" si="662"/>
        <v>18738.799999999996</v>
      </c>
      <c r="HL181" s="500">
        <f t="shared" si="663"/>
        <v>531389</v>
      </c>
      <c r="HM181" s="404">
        <f t="shared" si="664"/>
        <v>535377</v>
      </c>
    </row>
    <row r="182" spans="1:221">
      <c r="A182" s="574" t="s">
        <v>538</v>
      </c>
      <c r="B182" s="575" t="s">
        <v>784</v>
      </c>
      <c r="C182" s="585"/>
      <c r="D182" s="577">
        <v>199139</v>
      </c>
      <c r="E182" s="588">
        <v>1</v>
      </c>
      <c r="F182" s="422">
        <v>4362</v>
      </c>
      <c r="G182" s="423">
        <v>4513</v>
      </c>
      <c r="H182" s="422">
        <v>172</v>
      </c>
      <c r="I182" s="423">
        <v>171</v>
      </c>
      <c r="J182" s="500">
        <f t="shared" si="515"/>
        <v>4190</v>
      </c>
      <c r="K182" s="404">
        <f t="shared" si="516"/>
        <v>4342</v>
      </c>
      <c r="L182" s="579" t="s">
        <v>507</v>
      </c>
      <c r="M182" s="423" t="s">
        <v>507</v>
      </c>
      <c r="N182" s="500">
        <f t="shared" si="517"/>
        <v>4190</v>
      </c>
      <c r="O182" s="404">
        <f t="shared" si="518"/>
        <v>4342</v>
      </c>
      <c r="P182" s="500">
        <f t="shared" si="519"/>
        <v>4190</v>
      </c>
      <c r="Q182" s="404">
        <f t="shared" si="520"/>
        <v>4342</v>
      </c>
      <c r="R182" s="422">
        <v>11</v>
      </c>
      <c r="S182" s="423">
        <v>8</v>
      </c>
      <c r="T182" s="500">
        <f t="shared" si="521"/>
        <v>11</v>
      </c>
      <c r="U182" s="404">
        <f t="shared" si="522"/>
        <v>8</v>
      </c>
      <c r="V182" s="422">
        <v>0</v>
      </c>
      <c r="W182" s="423">
        <v>1</v>
      </c>
      <c r="X182" s="500">
        <f t="shared" si="523"/>
        <v>0</v>
      </c>
      <c r="Y182" s="404">
        <f t="shared" si="524"/>
        <v>1</v>
      </c>
      <c r="Z182" s="422">
        <v>0</v>
      </c>
      <c r="AA182" s="423">
        <v>0</v>
      </c>
      <c r="AB182" s="500">
        <f t="shared" si="525"/>
        <v>0</v>
      </c>
      <c r="AC182" s="404">
        <f t="shared" si="526"/>
        <v>0</v>
      </c>
      <c r="AD182" s="500">
        <f t="shared" si="527"/>
        <v>11</v>
      </c>
      <c r="AE182" s="404">
        <f t="shared" si="528"/>
        <v>9</v>
      </c>
      <c r="AF182" s="500">
        <f t="shared" si="529"/>
        <v>11</v>
      </c>
      <c r="AG182" s="404">
        <f t="shared" si="530"/>
        <v>9</v>
      </c>
      <c r="AH182" s="564">
        <v>4.2</v>
      </c>
      <c r="AI182" s="580">
        <v>4.5</v>
      </c>
      <c r="AJ182" s="500">
        <f t="shared" si="531"/>
        <v>46.2</v>
      </c>
      <c r="AK182" s="404">
        <f t="shared" si="532"/>
        <v>36</v>
      </c>
      <c r="AL182" s="564">
        <v>0</v>
      </c>
      <c r="AM182" s="580">
        <v>5</v>
      </c>
      <c r="AN182" s="500">
        <f t="shared" si="533"/>
        <v>0</v>
      </c>
      <c r="AO182" s="404">
        <f t="shared" si="534"/>
        <v>5</v>
      </c>
      <c r="AP182" s="564">
        <v>0</v>
      </c>
      <c r="AQ182" s="580">
        <v>0</v>
      </c>
      <c r="AR182" s="500">
        <f t="shared" si="535"/>
        <v>0</v>
      </c>
      <c r="AS182" s="404">
        <f t="shared" si="536"/>
        <v>0</v>
      </c>
      <c r="AT182" s="236">
        <f t="shared" si="537"/>
        <v>4.2</v>
      </c>
      <c r="AU182" s="237">
        <f t="shared" si="538"/>
        <v>4.5555555555555554</v>
      </c>
      <c r="AV182" s="500">
        <f t="shared" si="539"/>
        <v>46.2</v>
      </c>
      <c r="AW182" s="404">
        <f t="shared" si="540"/>
        <v>41</v>
      </c>
      <c r="AX182" s="422">
        <v>140</v>
      </c>
      <c r="AY182" s="423">
        <v>142</v>
      </c>
      <c r="AZ182" s="500">
        <f t="shared" si="541"/>
        <v>1540</v>
      </c>
      <c r="BA182" s="404">
        <f t="shared" si="542"/>
        <v>1136</v>
      </c>
      <c r="BB182" s="422">
        <v>0</v>
      </c>
      <c r="BC182" s="423">
        <v>111</v>
      </c>
      <c r="BD182" s="500">
        <f t="shared" si="543"/>
        <v>0</v>
      </c>
      <c r="BE182" s="404">
        <f t="shared" si="544"/>
        <v>111</v>
      </c>
      <c r="BF182" s="422">
        <v>0</v>
      </c>
      <c r="BG182" s="423">
        <v>0</v>
      </c>
      <c r="BH182" s="500">
        <f t="shared" si="545"/>
        <v>0</v>
      </c>
      <c r="BI182" s="404">
        <f t="shared" si="546"/>
        <v>0</v>
      </c>
      <c r="BJ182" s="500">
        <f t="shared" si="547"/>
        <v>140</v>
      </c>
      <c r="BK182" s="404">
        <f t="shared" si="548"/>
        <v>138.55555555555554</v>
      </c>
      <c r="BL182" s="500">
        <f t="shared" si="549"/>
        <v>1540</v>
      </c>
      <c r="BM182" s="404">
        <f t="shared" si="550"/>
        <v>1247</v>
      </c>
      <c r="BN182" s="422">
        <v>2003</v>
      </c>
      <c r="BO182" s="423">
        <v>2022</v>
      </c>
      <c r="BP182" s="500">
        <f t="shared" si="551"/>
        <v>2003</v>
      </c>
      <c r="BQ182" s="404">
        <f t="shared" si="552"/>
        <v>2022</v>
      </c>
      <c r="BR182" s="422">
        <v>14</v>
      </c>
      <c r="BS182" s="423">
        <v>11</v>
      </c>
      <c r="BT182" s="500">
        <f t="shared" si="553"/>
        <v>14</v>
      </c>
      <c r="BU182" s="404">
        <f t="shared" si="554"/>
        <v>11</v>
      </c>
      <c r="BV182" s="422">
        <v>0</v>
      </c>
      <c r="BW182" s="423">
        <v>1</v>
      </c>
      <c r="BX182" s="500">
        <f t="shared" si="555"/>
        <v>0</v>
      </c>
      <c r="BY182" s="404">
        <f t="shared" si="556"/>
        <v>1</v>
      </c>
      <c r="BZ182" s="500">
        <f t="shared" si="557"/>
        <v>2017</v>
      </c>
      <c r="CA182" s="404">
        <f t="shared" si="558"/>
        <v>2034</v>
      </c>
      <c r="CB182" s="500">
        <f t="shared" si="559"/>
        <v>2017</v>
      </c>
      <c r="CC182" s="404">
        <f t="shared" si="560"/>
        <v>2034</v>
      </c>
      <c r="CD182" s="564">
        <v>5.0999999999999996</v>
      </c>
      <c r="CE182" s="581">
        <v>5</v>
      </c>
      <c r="CF182" s="500">
        <f t="shared" si="561"/>
        <v>10215.299999999999</v>
      </c>
      <c r="CG182" s="404">
        <f t="shared" si="562"/>
        <v>10110</v>
      </c>
      <c r="CH182" s="564">
        <v>7.8</v>
      </c>
      <c r="CI182" s="581">
        <v>6.5</v>
      </c>
      <c r="CJ182" s="500">
        <f t="shared" si="563"/>
        <v>109.2</v>
      </c>
      <c r="CK182" s="404">
        <f t="shared" si="564"/>
        <v>71.5</v>
      </c>
      <c r="CL182" s="564">
        <v>0</v>
      </c>
      <c r="CM182" s="581">
        <v>10</v>
      </c>
      <c r="CN182" s="500">
        <f t="shared" si="565"/>
        <v>0</v>
      </c>
      <c r="CO182" s="404">
        <f t="shared" si="566"/>
        <v>10</v>
      </c>
      <c r="CP182" s="500">
        <f t="shared" si="567"/>
        <v>5.118740704015865</v>
      </c>
      <c r="CQ182" s="237">
        <f t="shared" si="568"/>
        <v>5.0105703048180921</v>
      </c>
      <c r="CR182" s="500">
        <f t="shared" si="569"/>
        <v>10324.5</v>
      </c>
      <c r="CS182" s="404">
        <f t="shared" si="570"/>
        <v>10191.5</v>
      </c>
      <c r="CT182" s="565">
        <v>137</v>
      </c>
      <c r="CU182" s="581">
        <v>135</v>
      </c>
      <c r="CV182" s="500">
        <f t="shared" si="571"/>
        <v>274411</v>
      </c>
      <c r="CW182" s="404">
        <f t="shared" si="572"/>
        <v>272970</v>
      </c>
      <c r="CX182" s="565">
        <v>132</v>
      </c>
      <c r="CY182" s="581">
        <v>135</v>
      </c>
      <c r="CZ182" s="500">
        <f t="shared" si="573"/>
        <v>1848</v>
      </c>
      <c r="DA182" s="404">
        <f t="shared" si="574"/>
        <v>1485</v>
      </c>
      <c r="DB182" s="565">
        <v>0</v>
      </c>
      <c r="DC182" s="581">
        <v>82</v>
      </c>
      <c r="DD182" s="500">
        <f t="shared" si="575"/>
        <v>0</v>
      </c>
      <c r="DE182" s="404">
        <f t="shared" si="576"/>
        <v>82</v>
      </c>
      <c r="DF182" s="500">
        <f t="shared" si="577"/>
        <v>136.9652949925632</v>
      </c>
      <c r="DG182" s="404">
        <f t="shared" si="578"/>
        <v>134.97394296951819</v>
      </c>
      <c r="DH182" s="500">
        <f t="shared" si="579"/>
        <v>276259</v>
      </c>
      <c r="DI182" s="404">
        <f t="shared" si="580"/>
        <v>274537</v>
      </c>
      <c r="DJ182" s="500">
        <f t="shared" si="581"/>
        <v>2028</v>
      </c>
      <c r="DK182" s="404">
        <f t="shared" si="582"/>
        <v>2043</v>
      </c>
      <c r="DL182" s="500">
        <f t="shared" si="583"/>
        <v>2028</v>
      </c>
      <c r="DM182" s="404">
        <f t="shared" si="584"/>
        <v>2043</v>
      </c>
      <c r="DN182" s="236">
        <f t="shared" si="585"/>
        <v>5.1137573964497047</v>
      </c>
      <c r="DO182" s="237">
        <f t="shared" si="586"/>
        <v>5.0085658345570243</v>
      </c>
      <c r="DP182" s="500">
        <f t="shared" si="587"/>
        <v>10370.700000000001</v>
      </c>
      <c r="DQ182" s="404">
        <f t="shared" si="588"/>
        <v>10232.5</v>
      </c>
      <c r="DR182" s="500">
        <f t="shared" si="589"/>
        <v>136.98175542406312</v>
      </c>
      <c r="DS182" s="404">
        <f t="shared" si="590"/>
        <v>134.98972099853157</v>
      </c>
      <c r="DT182" s="500">
        <f t="shared" si="591"/>
        <v>277799</v>
      </c>
      <c r="DU182" s="404">
        <f t="shared" si="592"/>
        <v>275784</v>
      </c>
      <c r="DV182" s="565">
        <v>1684</v>
      </c>
      <c r="DW182" s="582">
        <v>1807</v>
      </c>
      <c r="DX182" s="500">
        <f t="shared" si="593"/>
        <v>1684</v>
      </c>
      <c r="DY182" s="404">
        <f t="shared" si="594"/>
        <v>1807</v>
      </c>
      <c r="DZ182" s="565">
        <v>449</v>
      </c>
      <c r="EA182" s="582">
        <v>479</v>
      </c>
      <c r="EB182" s="500">
        <f t="shared" si="595"/>
        <v>449</v>
      </c>
      <c r="EC182" s="404">
        <f t="shared" si="596"/>
        <v>479</v>
      </c>
      <c r="ED182" s="565">
        <v>8</v>
      </c>
      <c r="EE182" s="582">
        <v>5</v>
      </c>
      <c r="EF182" s="500">
        <f t="shared" si="597"/>
        <v>8</v>
      </c>
      <c r="EG182" s="404">
        <f t="shared" si="598"/>
        <v>5</v>
      </c>
      <c r="EH182" s="500">
        <f t="shared" si="599"/>
        <v>2141</v>
      </c>
      <c r="EI182" s="404">
        <f t="shared" si="600"/>
        <v>2291</v>
      </c>
      <c r="EJ182" s="500">
        <f t="shared" si="601"/>
        <v>2141</v>
      </c>
      <c r="EK182" s="404">
        <f t="shared" si="602"/>
        <v>2291</v>
      </c>
      <c r="EL182" s="564">
        <v>3.7</v>
      </c>
      <c r="EM182" s="583">
        <v>3.7</v>
      </c>
      <c r="EN182" s="500">
        <f t="shared" si="603"/>
        <v>6230.8</v>
      </c>
      <c r="EO182" s="404">
        <f t="shared" si="604"/>
        <v>6685.9000000000005</v>
      </c>
      <c r="EP182" s="564">
        <v>4</v>
      </c>
      <c r="EQ182" s="583">
        <v>3.7</v>
      </c>
      <c r="ER182" s="500">
        <f t="shared" si="605"/>
        <v>1796</v>
      </c>
      <c r="ES182" s="404">
        <f t="shared" si="606"/>
        <v>1772.3000000000002</v>
      </c>
      <c r="ET182" s="564">
        <v>4.0999999999999996</v>
      </c>
      <c r="EU182" s="583">
        <v>4.5999999999999996</v>
      </c>
      <c r="EV182" s="500">
        <f t="shared" si="607"/>
        <v>32.799999999999997</v>
      </c>
      <c r="EW182" s="404">
        <f t="shared" si="608"/>
        <v>23</v>
      </c>
      <c r="EX182" s="236">
        <f t="shared" si="609"/>
        <v>3.7644091546006542</v>
      </c>
      <c r="EY182" s="237">
        <f t="shared" si="610"/>
        <v>3.7019642077695334</v>
      </c>
      <c r="EZ182" s="500">
        <f t="shared" si="611"/>
        <v>8059.6</v>
      </c>
      <c r="FA182" s="404">
        <f t="shared" si="612"/>
        <v>8481.2000000000007</v>
      </c>
      <c r="FB182" s="565">
        <v>93</v>
      </c>
      <c r="FC182" s="583">
        <v>91</v>
      </c>
      <c r="FD182" s="500">
        <f t="shared" si="613"/>
        <v>156612</v>
      </c>
      <c r="FE182" s="404">
        <f t="shared" si="614"/>
        <v>164437</v>
      </c>
      <c r="FF182" s="565">
        <v>69</v>
      </c>
      <c r="FG182" s="583">
        <v>65</v>
      </c>
      <c r="FH182" s="500">
        <f t="shared" si="615"/>
        <v>30981</v>
      </c>
      <c r="FI182" s="404">
        <f t="shared" si="616"/>
        <v>31135</v>
      </c>
      <c r="FJ182" s="565">
        <v>75</v>
      </c>
      <c r="FK182" s="583">
        <v>98</v>
      </c>
      <c r="FL182" s="500">
        <f t="shared" si="617"/>
        <v>600</v>
      </c>
      <c r="FM182" s="404">
        <f t="shared" si="618"/>
        <v>490</v>
      </c>
      <c r="FN182" s="500">
        <f t="shared" si="619"/>
        <v>87.899579635684262</v>
      </c>
      <c r="FO182" s="404">
        <f t="shared" si="620"/>
        <v>85.579223046704499</v>
      </c>
      <c r="FP182" s="500">
        <f t="shared" si="621"/>
        <v>188193</v>
      </c>
      <c r="FQ182" s="404">
        <f t="shared" si="622"/>
        <v>196062</v>
      </c>
      <c r="FR182" s="565">
        <v>21</v>
      </c>
      <c r="FS182" s="423">
        <v>8</v>
      </c>
      <c r="FT182" s="500">
        <f t="shared" si="623"/>
        <v>21</v>
      </c>
      <c r="FU182" s="404">
        <f t="shared" si="624"/>
        <v>8</v>
      </c>
      <c r="FV182" s="564">
        <v>5.4</v>
      </c>
      <c r="FW182" s="584">
        <v>7.4</v>
      </c>
      <c r="FX182" s="500">
        <f t="shared" si="625"/>
        <v>113.4</v>
      </c>
      <c r="FY182" s="404">
        <f t="shared" si="626"/>
        <v>59.2</v>
      </c>
      <c r="FZ182" s="564">
        <v>104</v>
      </c>
      <c r="GA182" s="584">
        <v>104</v>
      </c>
      <c r="GB182" s="500">
        <f t="shared" si="627"/>
        <v>2184</v>
      </c>
      <c r="GC182" s="404">
        <f t="shared" si="628"/>
        <v>832</v>
      </c>
      <c r="GD182" s="510">
        <f t="shared" si="629"/>
        <v>3698</v>
      </c>
      <c r="GE182" s="404">
        <f t="shared" si="630"/>
        <v>3837</v>
      </c>
      <c r="GF182" s="500">
        <f t="shared" si="631"/>
        <v>3698</v>
      </c>
      <c r="GG182" s="404">
        <f t="shared" si="632"/>
        <v>3837</v>
      </c>
      <c r="GH182" s="500">
        <f t="shared" si="633"/>
        <v>16492.3</v>
      </c>
      <c r="GI182" s="404">
        <f t="shared" si="634"/>
        <v>16831.900000000001</v>
      </c>
      <c r="GJ182" s="500">
        <f t="shared" si="635"/>
        <v>432563</v>
      </c>
      <c r="GK182" s="404">
        <f t="shared" si="636"/>
        <v>438543</v>
      </c>
      <c r="GL182" s="510">
        <f t="shared" si="637"/>
        <v>463</v>
      </c>
      <c r="GM182" s="404">
        <f t="shared" si="638"/>
        <v>491</v>
      </c>
      <c r="GN182" s="500">
        <f t="shared" si="639"/>
        <v>463</v>
      </c>
      <c r="GO182" s="404">
        <f t="shared" si="640"/>
        <v>491</v>
      </c>
      <c r="GP182" s="500">
        <f t="shared" si="641"/>
        <v>1905.2</v>
      </c>
      <c r="GQ182" s="404">
        <f t="shared" si="642"/>
        <v>1848.8000000000002</v>
      </c>
      <c r="GR182" s="500">
        <f t="shared" si="643"/>
        <v>32829</v>
      </c>
      <c r="GS182" s="404">
        <f t="shared" si="644"/>
        <v>32731</v>
      </c>
      <c r="GT182" s="510">
        <f t="shared" si="645"/>
        <v>4161</v>
      </c>
      <c r="GU182" s="404">
        <f t="shared" si="646"/>
        <v>4328</v>
      </c>
      <c r="GV182" s="500">
        <f t="shared" si="647"/>
        <v>4161</v>
      </c>
      <c r="GW182" s="404">
        <f t="shared" si="648"/>
        <v>4328</v>
      </c>
      <c r="GX182" s="500">
        <f t="shared" si="649"/>
        <v>18397.5</v>
      </c>
      <c r="GY182" s="404">
        <f t="shared" si="650"/>
        <v>18680.7</v>
      </c>
      <c r="GZ182" s="500">
        <f t="shared" si="651"/>
        <v>465392</v>
      </c>
      <c r="HA182" s="404">
        <f t="shared" si="652"/>
        <v>471274</v>
      </c>
      <c r="HB182" s="510">
        <f t="shared" si="653"/>
        <v>8</v>
      </c>
      <c r="HC182" s="404">
        <f t="shared" si="654"/>
        <v>6</v>
      </c>
      <c r="HD182" s="500">
        <f t="shared" si="655"/>
        <v>8</v>
      </c>
      <c r="HE182" s="404">
        <f t="shared" si="656"/>
        <v>6</v>
      </c>
      <c r="HF182" s="500">
        <f t="shared" si="657"/>
        <v>32.799999999999997</v>
      </c>
      <c r="HG182" s="404">
        <f t="shared" si="658"/>
        <v>33</v>
      </c>
      <c r="HH182" s="500">
        <f t="shared" si="659"/>
        <v>600</v>
      </c>
      <c r="HI182" s="404">
        <f t="shared" si="660"/>
        <v>572</v>
      </c>
      <c r="HJ182" s="510">
        <f t="shared" si="661"/>
        <v>18543.700000000004</v>
      </c>
      <c r="HK182" s="404">
        <f t="shared" si="662"/>
        <v>18772.900000000001</v>
      </c>
      <c r="HL182" s="500">
        <f t="shared" si="663"/>
        <v>468176</v>
      </c>
      <c r="HM182" s="404">
        <f t="shared" si="664"/>
        <v>472678</v>
      </c>
    </row>
    <row r="183" spans="1:221">
      <c r="A183" s="574" t="s">
        <v>538</v>
      </c>
      <c r="B183" s="575" t="s">
        <v>785</v>
      </c>
      <c r="C183" s="576"/>
      <c r="D183" s="577">
        <v>199148</v>
      </c>
      <c r="E183" s="586">
        <v>1</v>
      </c>
      <c r="F183" s="422">
        <v>3037</v>
      </c>
      <c r="G183" s="423">
        <v>2832</v>
      </c>
      <c r="H183" s="422">
        <v>53</v>
      </c>
      <c r="I183" s="423">
        <v>34</v>
      </c>
      <c r="J183" s="500">
        <f t="shared" si="515"/>
        <v>2984</v>
      </c>
      <c r="K183" s="404">
        <f t="shared" si="516"/>
        <v>2798</v>
      </c>
      <c r="L183" s="579" t="s">
        <v>507</v>
      </c>
      <c r="M183" s="423" t="s">
        <v>507</v>
      </c>
      <c r="N183" s="500">
        <f t="shared" si="517"/>
        <v>2984</v>
      </c>
      <c r="O183" s="404">
        <f t="shared" si="518"/>
        <v>2798</v>
      </c>
      <c r="P183" s="500">
        <f t="shared" si="519"/>
        <v>2984</v>
      </c>
      <c r="Q183" s="404">
        <f t="shared" si="520"/>
        <v>2798</v>
      </c>
      <c r="R183" s="422">
        <v>56</v>
      </c>
      <c r="S183" s="423">
        <v>71</v>
      </c>
      <c r="T183" s="500">
        <f t="shared" si="521"/>
        <v>56</v>
      </c>
      <c r="U183" s="404">
        <f t="shared" si="522"/>
        <v>71</v>
      </c>
      <c r="V183" s="422">
        <v>0</v>
      </c>
      <c r="W183" s="423">
        <v>3</v>
      </c>
      <c r="X183" s="500">
        <f t="shared" si="523"/>
        <v>0</v>
      </c>
      <c r="Y183" s="404">
        <f t="shared" si="524"/>
        <v>3</v>
      </c>
      <c r="Z183" s="422">
        <v>3</v>
      </c>
      <c r="AA183" s="423">
        <v>0</v>
      </c>
      <c r="AB183" s="500">
        <f t="shared" si="525"/>
        <v>3</v>
      </c>
      <c r="AC183" s="404">
        <f t="shared" si="526"/>
        <v>0</v>
      </c>
      <c r="AD183" s="500">
        <f t="shared" si="527"/>
        <v>59</v>
      </c>
      <c r="AE183" s="404">
        <f t="shared" si="528"/>
        <v>74</v>
      </c>
      <c r="AF183" s="500">
        <f t="shared" si="529"/>
        <v>59</v>
      </c>
      <c r="AG183" s="404">
        <f t="shared" si="530"/>
        <v>74</v>
      </c>
      <c r="AH183" s="564">
        <v>4.2</v>
      </c>
      <c r="AI183" s="580">
        <v>4.7</v>
      </c>
      <c r="AJ183" s="500">
        <f t="shared" si="531"/>
        <v>235.20000000000002</v>
      </c>
      <c r="AK183" s="404">
        <f t="shared" si="532"/>
        <v>333.7</v>
      </c>
      <c r="AL183" s="564">
        <v>0</v>
      </c>
      <c r="AM183" s="580">
        <v>5</v>
      </c>
      <c r="AN183" s="500">
        <f t="shared" si="533"/>
        <v>0</v>
      </c>
      <c r="AO183" s="404">
        <f t="shared" si="534"/>
        <v>15</v>
      </c>
      <c r="AP183" s="564">
        <v>4</v>
      </c>
      <c r="AQ183" s="580">
        <v>0</v>
      </c>
      <c r="AR183" s="500">
        <f t="shared" si="535"/>
        <v>12</v>
      </c>
      <c r="AS183" s="404">
        <f t="shared" si="536"/>
        <v>0</v>
      </c>
      <c r="AT183" s="236">
        <f t="shared" si="537"/>
        <v>4.1898305084745768</v>
      </c>
      <c r="AU183" s="237">
        <f t="shared" si="538"/>
        <v>4.7121621621621621</v>
      </c>
      <c r="AV183" s="500">
        <f t="shared" si="539"/>
        <v>247.20000000000005</v>
      </c>
      <c r="AW183" s="404">
        <f t="shared" si="540"/>
        <v>348.7</v>
      </c>
      <c r="AX183" s="422">
        <v>127</v>
      </c>
      <c r="AY183" s="423">
        <v>134</v>
      </c>
      <c r="AZ183" s="500">
        <f t="shared" si="541"/>
        <v>7112</v>
      </c>
      <c r="BA183" s="404">
        <f t="shared" si="542"/>
        <v>9514</v>
      </c>
      <c r="BB183" s="422">
        <v>0</v>
      </c>
      <c r="BC183" s="423">
        <v>139</v>
      </c>
      <c r="BD183" s="500">
        <f t="shared" si="543"/>
        <v>0</v>
      </c>
      <c r="BE183" s="404">
        <f t="shared" si="544"/>
        <v>417</v>
      </c>
      <c r="BF183" s="422">
        <v>135</v>
      </c>
      <c r="BG183" s="423">
        <v>0</v>
      </c>
      <c r="BH183" s="500">
        <f t="shared" si="545"/>
        <v>405</v>
      </c>
      <c r="BI183" s="404">
        <f t="shared" si="546"/>
        <v>0</v>
      </c>
      <c r="BJ183" s="500">
        <f t="shared" si="547"/>
        <v>127.40677966101696</v>
      </c>
      <c r="BK183" s="404">
        <f t="shared" si="548"/>
        <v>134.20270270270271</v>
      </c>
      <c r="BL183" s="500">
        <f t="shared" si="549"/>
        <v>7517</v>
      </c>
      <c r="BM183" s="404">
        <f t="shared" si="550"/>
        <v>9931</v>
      </c>
      <c r="BN183" s="422">
        <v>1530</v>
      </c>
      <c r="BO183" s="423">
        <v>1375</v>
      </c>
      <c r="BP183" s="500">
        <f t="shared" si="551"/>
        <v>1530</v>
      </c>
      <c r="BQ183" s="404">
        <f t="shared" si="552"/>
        <v>1375</v>
      </c>
      <c r="BR183" s="422">
        <v>10</v>
      </c>
      <c r="BS183" s="423">
        <v>5</v>
      </c>
      <c r="BT183" s="500">
        <f t="shared" si="553"/>
        <v>10</v>
      </c>
      <c r="BU183" s="404">
        <f t="shared" si="554"/>
        <v>5</v>
      </c>
      <c r="BV183" s="422">
        <v>7</v>
      </c>
      <c r="BW183" s="423">
        <v>2</v>
      </c>
      <c r="BX183" s="500">
        <f t="shared" si="555"/>
        <v>7</v>
      </c>
      <c r="BY183" s="404">
        <f t="shared" si="556"/>
        <v>2</v>
      </c>
      <c r="BZ183" s="500">
        <f t="shared" si="557"/>
        <v>1547</v>
      </c>
      <c r="CA183" s="404">
        <f t="shared" si="558"/>
        <v>1382</v>
      </c>
      <c r="CB183" s="500">
        <f t="shared" si="559"/>
        <v>1547</v>
      </c>
      <c r="CC183" s="404">
        <f t="shared" si="560"/>
        <v>1382</v>
      </c>
      <c r="CD183" s="564">
        <v>5</v>
      </c>
      <c r="CE183" s="581">
        <v>5</v>
      </c>
      <c r="CF183" s="500">
        <f t="shared" si="561"/>
        <v>7650</v>
      </c>
      <c r="CG183" s="404">
        <f t="shared" si="562"/>
        <v>6875</v>
      </c>
      <c r="CH183" s="564">
        <v>5.2</v>
      </c>
      <c r="CI183" s="581">
        <v>6.2</v>
      </c>
      <c r="CJ183" s="500">
        <f t="shared" si="563"/>
        <v>52</v>
      </c>
      <c r="CK183" s="404">
        <f t="shared" si="564"/>
        <v>31</v>
      </c>
      <c r="CL183" s="564">
        <v>5.3</v>
      </c>
      <c r="CM183" s="581">
        <v>4.5</v>
      </c>
      <c r="CN183" s="500">
        <f t="shared" si="565"/>
        <v>37.1</v>
      </c>
      <c r="CO183" s="404">
        <f t="shared" si="566"/>
        <v>9</v>
      </c>
      <c r="CP183" s="500">
        <f t="shared" si="567"/>
        <v>5.002650290885585</v>
      </c>
      <c r="CQ183" s="237">
        <f t="shared" si="568"/>
        <v>5.0036179450072362</v>
      </c>
      <c r="CR183" s="500">
        <f t="shared" si="569"/>
        <v>7739.1</v>
      </c>
      <c r="CS183" s="404">
        <f t="shared" si="570"/>
        <v>6915.0000000000009</v>
      </c>
      <c r="CT183" s="565">
        <v>131</v>
      </c>
      <c r="CU183" s="581">
        <v>130</v>
      </c>
      <c r="CV183" s="500">
        <f t="shared" si="571"/>
        <v>200430</v>
      </c>
      <c r="CW183" s="404">
        <f t="shared" si="572"/>
        <v>178750</v>
      </c>
      <c r="CX183" s="565">
        <v>121</v>
      </c>
      <c r="CY183" s="581">
        <v>117</v>
      </c>
      <c r="CZ183" s="500">
        <f t="shared" si="573"/>
        <v>1210</v>
      </c>
      <c r="DA183" s="404">
        <f t="shared" si="574"/>
        <v>585</v>
      </c>
      <c r="DB183" s="565">
        <v>132</v>
      </c>
      <c r="DC183" s="581">
        <v>112</v>
      </c>
      <c r="DD183" s="500">
        <f t="shared" si="575"/>
        <v>924</v>
      </c>
      <c r="DE183" s="404">
        <f t="shared" si="576"/>
        <v>224</v>
      </c>
      <c r="DF183" s="500">
        <f t="shared" si="577"/>
        <v>130.939883645766</v>
      </c>
      <c r="DG183" s="404">
        <f t="shared" si="578"/>
        <v>129.92691751085383</v>
      </c>
      <c r="DH183" s="500">
        <f t="shared" si="579"/>
        <v>202564</v>
      </c>
      <c r="DI183" s="404">
        <f t="shared" si="580"/>
        <v>179559</v>
      </c>
      <c r="DJ183" s="500">
        <f t="shared" si="581"/>
        <v>1606</v>
      </c>
      <c r="DK183" s="404">
        <f t="shared" si="582"/>
        <v>1456</v>
      </c>
      <c r="DL183" s="500">
        <f t="shared" si="583"/>
        <v>1606</v>
      </c>
      <c r="DM183" s="404">
        <f t="shared" si="584"/>
        <v>1456</v>
      </c>
      <c r="DN183" s="236">
        <f t="shared" si="585"/>
        <v>4.9727895392278958</v>
      </c>
      <c r="DO183" s="237">
        <f t="shared" si="586"/>
        <v>4.9888049450549454</v>
      </c>
      <c r="DP183" s="500">
        <f t="shared" si="587"/>
        <v>7986.3000000000011</v>
      </c>
      <c r="DQ183" s="404">
        <f t="shared" si="588"/>
        <v>7263.7000000000007</v>
      </c>
      <c r="DR183" s="500">
        <f t="shared" si="589"/>
        <v>130.81008717310087</v>
      </c>
      <c r="DS183" s="404">
        <f t="shared" si="590"/>
        <v>130.14423076923077</v>
      </c>
      <c r="DT183" s="500">
        <f t="shared" si="591"/>
        <v>210081</v>
      </c>
      <c r="DU183" s="404">
        <f t="shared" si="592"/>
        <v>189490</v>
      </c>
      <c r="DV183" s="565">
        <v>1050</v>
      </c>
      <c r="DW183" s="582">
        <v>1078</v>
      </c>
      <c r="DX183" s="500">
        <f t="shared" si="593"/>
        <v>1050</v>
      </c>
      <c r="DY183" s="404">
        <f t="shared" si="594"/>
        <v>1078</v>
      </c>
      <c r="DZ183" s="565">
        <v>219</v>
      </c>
      <c r="EA183" s="582">
        <v>204</v>
      </c>
      <c r="EB183" s="500">
        <f t="shared" si="595"/>
        <v>219</v>
      </c>
      <c r="EC183" s="404">
        <f t="shared" si="596"/>
        <v>204</v>
      </c>
      <c r="ED183" s="565">
        <v>31</v>
      </c>
      <c r="EE183" s="582">
        <v>11</v>
      </c>
      <c r="EF183" s="500">
        <f t="shared" si="597"/>
        <v>31</v>
      </c>
      <c r="EG183" s="404">
        <f t="shared" si="598"/>
        <v>11</v>
      </c>
      <c r="EH183" s="500">
        <f t="shared" si="599"/>
        <v>1300</v>
      </c>
      <c r="EI183" s="404">
        <f t="shared" si="600"/>
        <v>1293</v>
      </c>
      <c r="EJ183" s="500">
        <f t="shared" si="601"/>
        <v>1300</v>
      </c>
      <c r="EK183" s="404">
        <f t="shared" si="602"/>
        <v>1293</v>
      </c>
      <c r="EL183" s="564">
        <v>3.7</v>
      </c>
      <c r="EM183" s="583">
        <v>3.6</v>
      </c>
      <c r="EN183" s="500">
        <f t="shared" si="603"/>
        <v>3885</v>
      </c>
      <c r="EO183" s="404">
        <f t="shared" si="604"/>
        <v>3880.8</v>
      </c>
      <c r="EP183" s="564">
        <v>4.2</v>
      </c>
      <c r="EQ183" s="583">
        <v>4.0999999999999996</v>
      </c>
      <c r="ER183" s="500">
        <f t="shared" si="605"/>
        <v>919.80000000000007</v>
      </c>
      <c r="ES183" s="404">
        <f t="shared" si="606"/>
        <v>836.4</v>
      </c>
      <c r="ET183" s="564">
        <v>3.6</v>
      </c>
      <c r="EU183" s="583">
        <v>5.5</v>
      </c>
      <c r="EV183" s="500">
        <f t="shared" si="607"/>
        <v>111.60000000000001</v>
      </c>
      <c r="EW183" s="404">
        <f t="shared" si="608"/>
        <v>60.5</v>
      </c>
      <c r="EX183" s="236">
        <f t="shared" si="609"/>
        <v>3.7818461538461543</v>
      </c>
      <c r="EY183" s="237">
        <f t="shared" si="610"/>
        <v>3.6950502706883217</v>
      </c>
      <c r="EZ183" s="500">
        <f t="shared" si="611"/>
        <v>4916.4000000000005</v>
      </c>
      <c r="FA183" s="404">
        <f t="shared" si="612"/>
        <v>4777.7</v>
      </c>
      <c r="FB183" s="565">
        <v>86</v>
      </c>
      <c r="FC183" s="583">
        <v>87</v>
      </c>
      <c r="FD183" s="500">
        <f t="shared" si="613"/>
        <v>90300</v>
      </c>
      <c r="FE183" s="404">
        <f t="shared" si="614"/>
        <v>93786</v>
      </c>
      <c r="FF183" s="565">
        <v>73</v>
      </c>
      <c r="FG183" s="583">
        <v>73</v>
      </c>
      <c r="FH183" s="500">
        <f t="shared" si="615"/>
        <v>15987</v>
      </c>
      <c r="FI183" s="404">
        <f t="shared" si="616"/>
        <v>14892</v>
      </c>
      <c r="FJ183" s="565">
        <v>91</v>
      </c>
      <c r="FK183" s="583">
        <v>78</v>
      </c>
      <c r="FL183" s="500">
        <f t="shared" si="617"/>
        <v>2821</v>
      </c>
      <c r="FM183" s="404">
        <f t="shared" si="618"/>
        <v>858</v>
      </c>
      <c r="FN183" s="500">
        <f t="shared" si="619"/>
        <v>83.92923076923077</v>
      </c>
      <c r="FO183" s="404">
        <f t="shared" si="620"/>
        <v>84.714617169373554</v>
      </c>
      <c r="FP183" s="500">
        <f t="shared" si="621"/>
        <v>109108</v>
      </c>
      <c r="FQ183" s="404">
        <f t="shared" si="622"/>
        <v>109536</v>
      </c>
      <c r="FR183" s="565">
        <v>78</v>
      </c>
      <c r="FS183" s="423">
        <v>49</v>
      </c>
      <c r="FT183" s="500">
        <f t="shared" si="623"/>
        <v>78</v>
      </c>
      <c r="FU183" s="404">
        <f t="shared" si="624"/>
        <v>49</v>
      </c>
      <c r="FV183" s="564">
        <v>5.4</v>
      </c>
      <c r="FW183" s="584">
        <v>5.6</v>
      </c>
      <c r="FX183" s="500">
        <f t="shared" si="625"/>
        <v>421.20000000000005</v>
      </c>
      <c r="FY183" s="404">
        <f t="shared" si="626"/>
        <v>274.39999999999998</v>
      </c>
      <c r="FZ183" s="564">
        <v>116</v>
      </c>
      <c r="GA183" s="584">
        <v>115</v>
      </c>
      <c r="GB183" s="500">
        <f t="shared" si="627"/>
        <v>9048</v>
      </c>
      <c r="GC183" s="404">
        <f t="shared" si="628"/>
        <v>5635</v>
      </c>
      <c r="GD183" s="510">
        <f t="shared" si="629"/>
        <v>2636</v>
      </c>
      <c r="GE183" s="404">
        <f t="shared" si="630"/>
        <v>2524</v>
      </c>
      <c r="GF183" s="500">
        <f t="shared" si="631"/>
        <v>2636</v>
      </c>
      <c r="GG183" s="404">
        <f t="shared" si="632"/>
        <v>2524</v>
      </c>
      <c r="GH183" s="500">
        <f t="shared" si="633"/>
        <v>11770.2</v>
      </c>
      <c r="GI183" s="404">
        <f t="shared" si="634"/>
        <v>11089.5</v>
      </c>
      <c r="GJ183" s="500">
        <f t="shared" si="635"/>
        <v>297842</v>
      </c>
      <c r="GK183" s="404">
        <f t="shared" si="636"/>
        <v>282050</v>
      </c>
      <c r="GL183" s="510">
        <f t="shared" si="637"/>
        <v>229</v>
      </c>
      <c r="GM183" s="404">
        <f t="shared" si="638"/>
        <v>212</v>
      </c>
      <c r="GN183" s="500">
        <f t="shared" si="639"/>
        <v>229</v>
      </c>
      <c r="GO183" s="404">
        <f t="shared" si="640"/>
        <v>212</v>
      </c>
      <c r="GP183" s="500">
        <f t="shared" si="641"/>
        <v>971.80000000000007</v>
      </c>
      <c r="GQ183" s="404">
        <f t="shared" si="642"/>
        <v>882.4</v>
      </c>
      <c r="GR183" s="500">
        <f t="shared" si="643"/>
        <v>17197</v>
      </c>
      <c r="GS183" s="404">
        <f t="shared" si="644"/>
        <v>15894</v>
      </c>
      <c r="GT183" s="510">
        <f t="shared" si="645"/>
        <v>2865</v>
      </c>
      <c r="GU183" s="404">
        <f t="shared" si="646"/>
        <v>2736</v>
      </c>
      <c r="GV183" s="500">
        <f t="shared" si="647"/>
        <v>2865</v>
      </c>
      <c r="GW183" s="404">
        <f t="shared" si="648"/>
        <v>2736</v>
      </c>
      <c r="GX183" s="500">
        <f t="shared" si="649"/>
        <v>12742</v>
      </c>
      <c r="GY183" s="404">
        <f t="shared" si="650"/>
        <v>11971.9</v>
      </c>
      <c r="GZ183" s="500">
        <f t="shared" si="651"/>
        <v>315039</v>
      </c>
      <c r="HA183" s="404">
        <f t="shared" si="652"/>
        <v>297944</v>
      </c>
      <c r="HB183" s="510">
        <f t="shared" si="653"/>
        <v>41</v>
      </c>
      <c r="HC183" s="404">
        <f t="shared" si="654"/>
        <v>13</v>
      </c>
      <c r="HD183" s="500">
        <f t="shared" si="655"/>
        <v>41</v>
      </c>
      <c r="HE183" s="404">
        <f t="shared" si="656"/>
        <v>13</v>
      </c>
      <c r="HF183" s="500">
        <f t="shared" si="657"/>
        <v>160.70000000000002</v>
      </c>
      <c r="HG183" s="404">
        <f t="shared" si="658"/>
        <v>69.5</v>
      </c>
      <c r="HH183" s="500">
        <f t="shared" si="659"/>
        <v>4150</v>
      </c>
      <c r="HI183" s="404">
        <f t="shared" si="660"/>
        <v>1082</v>
      </c>
      <c r="HJ183" s="510">
        <f t="shared" si="661"/>
        <v>13323.900000000001</v>
      </c>
      <c r="HK183" s="404">
        <f t="shared" si="662"/>
        <v>12315.800000000001</v>
      </c>
      <c r="HL183" s="500">
        <f t="shared" si="663"/>
        <v>328237</v>
      </c>
      <c r="HM183" s="404">
        <f t="shared" si="664"/>
        <v>304661</v>
      </c>
    </row>
    <row r="184" spans="1:221">
      <c r="A184" s="574" t="s">
        <v>538</v>
      </c>
      <c r="B184" s="575" t="s">
        <v>786</v>
      </c>
      <c r="C184" s="585"/>
      <c r="D184" s="577">
        <v>198464</v>
      </c>
      <c r="E184" s="578">
        <v>2</v>
      </c>
      <c r="F184" s="422">
        <v>4137</v>
      </c>
      <c r="G184" s="423">
        <v>4287</v>
      </c>
      <c r="H184" s="422">
        <v>41</v>
      </c>
      <c r="I184" s="423">
        <v>51</v>
      </c>
      <c r="J184" s="500">
        <f t="shared" si="515"/>
        <v>4096</v>
      </c>
      <c r="K184" s="404">
        <f t="shared" si="516"/>
        <v>4236</v>
      </c>
      <c r="L184" s="579" t="s">
        <v>507</v>
      </c>
      <c r="M184" s="423" t="s">
        <v>507</v>
      </c>
      <c r="N184" s="500">
        <f t="shared" si="517"/>
        <v>4096</v>
      </c>
      <c r="O184" s="404">
        <f t="shared" si="518"/>
        <v>4236</v>
      </c>
      <c r="P184" s="500">
        <f t="shared" si="519"/>
        <v>4096</v>
      </c>
      <c r="Q184" s="404">
        <f t="shared" si="520"/>
        <v>4236</v>
      </c>
      <c r="R184" s="422">
        <v>5</v>
      </c>
      <c r="S184" s="423">
        <v>9</v>
      </c>
      <c r="T184" s="500">
        <f t="shared" si="521"/>
        <v>5</v>
      </c>
      <c r="U184" s="404">
        <f t="shared" si="522"/>
        <v>9</v>
      </c>
      <c r="V184" s="422">
        <v>0</v>
      </c>
      <c r="W184" s="423">
        <v>0</v>
      </c>
      <c r="X184" s="500">
        <f t="shared" si="523"/>
        <v>0</v>
      </c>
      <c r="Y184" s="404">
        <f t="shared" si="524"/>
        <v>0</v>
      </c>
      <c r="Z184" s="422">
        <v>0</v>
      </c>
      <c r="AA184" s="423">
        <v>0</v>
      </c>
      <c r="AB184" s="500">
        <f t="shared" si="525"/>
        <v>0</v>
      </c>
      <c r="AC184" s="404">
        <f t="shared" si="526"/>
        <v>0</v>
      </c>
      <c r="AD184" s="500">
        <f t="shared" si="527"/>
        <v>5</v>
      </c>
      <c r="AE184" s="404">
        <f t="shared" si="528"/>
        <v>9</v>
      </c>
      <c r="AF184" s="500">
        <f t="shared" si="529"/>
        <v>5</v>
      </c>
      <c r="AG184" s="404">
        <f t="shared" si="530"/>
        <v>9</v>
      </c>
      <c r="AH184" s="564">
        <v>3.8</v>
      </c>
      <c r="AI184" s="580">
        <v>4</v>
      </c>
      <c r="AJ184" s="500">
        <f t="shared" si="531"/>
        <v>19</v>
      </c>
      <c r="AK184" s="404">
        <f t="shared" si="532"/>
        <v>36</v>
      </c>
      <c r="AL184" s="564">
        <v>0</v>
      </c>
      <c r="AM184" s="580">
        <v>0</v>
      </c>
      <c r="AN184" s="500">
        <f t="shared" si="533"/>
        <v>0</v>
      </c>
      <c r="AO184" s="404">
        <f t="shared" si="534"/>
        <v>0</v>
      </c>
      <c r="AP184" s="564">
        <v>0</v>
      </c>
      <c r="AQ184" s="580">
        <v>0</v>
      </c>
      <c r="AR184" s="500">
        <f t="shared" si="535"/>
        <v>0</v>
      </c>
      <c r="AS184" s="404">
        <f t="shared" si="536"/>
        <v>0</v>
      </c>
      <c r="AT184" s="236">
        <f t="shared" si="537"/>
        <v>3.8</v>
      </c>
      <c r="AU184" s="237">
        <f t="shared" si="538"/>
        <v>4</v>
      </c>
      <c r="AV184" s="500">
        <f t="shared" si="539"/>
        <v>19</v>
      </c>
      <c r="AW184" s="404">
        <f t="shared" si="540"/>
        <v>36</v>
      </c>
      <c r="AX184" s="422">
        <v>134</v>
      </c>
      <c r="AY184" s="423">
        <v>143</v>
      </c>
      <c r="AZ184" s="500">
        <f t="shared" si="541"/>
        <v>670</v>
      </c>
      <c r="BA184" s="404">
        <f t="shared" si="542"/>
        <v>1287</v>
      </c>
      <c r="BB184" s="422">
        <v>0</v>
      </c>
      <c r="BC184" s="423">
        <v>0</v>
      </c>
      <c r="BD184" s="500">
        <f t="shared" si="543"/>
        <v>0</v>
      </c>
      <c r="BE184" s="404">
        <f t="shared" si="544"/>
        <v>0</v>
      </c>
      <c r="BF184" s="422">
        <v>0</v>
      </c>
      <c r="BG184" s="423">
        <v>0</v>
      </c>
      <c r="BH184" s="500">
        <f t="shared" si="545"/>
        <v>0</v>
      </c>
      <c r="BI184" s="404">
        <f t="shared" si="546"/>
        <v>0</v>
      </c>
      <c r="BJ184" s="500">
        <f t="shared" si="547"/>
        <v>134</v>
      </c>
      <c r="BK184" s="404">
        <f t="shared" si="548"/>
        <v>143</v>
      </c>
      <c r="BL184" s="500">
        <f t="shared" si="549"/>
        <v>670</v>
      </c>
      <c r="BM184" s="404">
        <f t="shared" si="550"/>
        <v>1287</v>
      </c>
      <c r="BN184" s="422">
        <v>2679</v>
      </c>
      <c r="BO184" s="423">
        <v>2821</v>
      </c>
      <c r="BP184" s="500">
        <f t="shared" si="551"/>
        <v>2679</v>
      </c>
      <c r="BQ184" s="404">
        <f t="shared" si="552"/>
        <v>2821</v>
      </c>
      <c r="BR184" s="422">
        <v>5</v>
      </c>
      <c r="BS184" s="423">
        <v>7</v>
      </c>
      <c r="BT184" s="500">
        <f t="shared" si="553"/>
        <v>5</v>
      </c>
      <c r="BU184" s="404">
        <f t="shared" si="554"/>
        <v>7</v>
      </c>
      <c r="BV184" s="422">
        <v>0</v>
      </c>
      <c r="BW184" s="423">
        <v>1</v>
      </c>
      <c r="BX184" s="500">
        <f t="shared" si="555"/>
        <v>0</v>
      </c>
      <c r="BY184" s="404">
        <f t="shared" si="556"/>
        <v>1</v>
      </c>
      <c r="BZ184" s="500">
        <f t="shared" si="557"/>
        <v>2684</v>
      </c>
      <c r="CA184" s="404">
        <f t="shared" si="558"/>
        <v>2829</v>
      </c>
      <c r="CB184" s="500">
        <f t="shared" si="559"/>
        <v>2684</v>
      </c>
      <c r="CC184" s="404">
        <f t="shared" si="560"/>
        <v>2829</v>
      </c>
      <c r="CD184" s="564">
        <v>4.9000000000000004</v>
      </c>
      <c r="CE184" s="581">
        <v>4.9000000000000004</v>
      </c>
      <c r="CF184" s="500">
        <f t="shared" si="561"/>
        <v>13127.1</v>
      </c>
      <c r="CG184" s="404">
        <f t="shared" si="562"/>
        <v>13822.900000000001</v>
      </c>
      <c r="CH184" s="564">
        <v>8.4</v>
      </c>
      <c r="CI184" s="581">
        <v>5.4</v>
      </c>
      <c r="CJ184" s="500">
        <f t="shared" si="563"/>
        <v>42</v>
      </c>
      <c r="CK184" s="404">
        <f t="shared" si="564"/>
        <v>37.800000000000004</v>
      </c>
      <c r="CL184" s="564">
        <v>0</v>
      </c>
      <c r="CM184" s="581">
        <v>10</v>
      </c>
      <c r="CN184" s="500">
        <f t="shared" si="565"/>
        <v>0</v>
      </c>
      <c r="CO184" s="404">
        <f t="shared" si="566"/>
        <v>10</v>
      </c>
      <c r="CP184" s="500">
        <f t="shared" si="567"/>
        <v>4.9065201192250374</v>
      </c>
      <c r="CQ184" s="237">
        <f t="shared" si="568"/>
        <v>4.9030399434429128</v>
      </c>
      <c r="CR184" s="500">
        <f t="shared" si="569"/>
        <v>13169.1</v>
      </c>
      <c r="CS184" s="404">
        <f t="shared" si="570"/>
        <v>13870.7</v>
      </c>
      <c r="CT184" s="565">
        <v>137</v>
      </c>
      <c r="CU184" s="581">
        <v>137</v>
      </c>
      <c r="CV184" s="500">
        <f t="shared" si="571"/>
        <v>367023</v>
      </c>
      <c r="CW184" s="404">
        <f t="shared" si="572"/>
        <v>386477</v>
      </c>
      <c r="CX184" s="565">
        <v>166</v>
      </c>
      <c r="CY184" s="581">
        <v>119</v>
      </c>
      <c r="CZ184" s="500">
        <f t="shared" si="573"/>
        <v>830</v>
      </c>
      <c r="DA184" s="404">
        <f t="shared" si="574"/>
        <v>833</v>
      </c>
      <c r="DB184" s="565">
        <v>0</v>
      </c>
      <c r="DC184" s="581">
        <v>134</v>
      </c>
      <c r="DD184" s="500">
        <f t="shared" si="575"/>
        <v>0</v>
      </c>
      <c r="DE184" s="404">
        <f t="shared" si="576"/>
        <v>134</v>
      </c>
      <c r="DF184" s="500">
        <f t="shared" si="577"/>
        <v>137.05402384500746</v>
      </c>
      <c r="DG184" s="404">
        <f t="shared" si="578"/>
        <v>136.9544008483563</v>
      </c>
      <c r="DH184" s="500">
        <f t="shared" si="579"/>
        <v>367853.00000000006</v>
      </c>
      <c r="DI184" s="404">
        <f t="shared" si="580"/>
        <v>387444</v>
      </c>
      <c r="DJ184" s="500">
        <f t="shared" si="581"/>
        <v>2689</v>
      </c>
      <c r="DK184" s="404">
        <f t="shared" si="582"/>
        <v>2838</v>
      </c>
      <c r="DL184" s="500">
        <f t="shared" si="583"/>
        <v>2689</v>
      </c>
      <c r="DM184" s="404">
        <f t="shared" si="584"/>
        <v>2838</v>
      </c>
      <c r="DN184" s="236">
        <f t="shared" si="585"/>
        <v>4.9044626255113428</v>
      </c>
      <c r="DO184" s="237">
        <f t="shared" si="586"/>
        <v>4.9001761804087387</v>
      </c>
      <c r="DP184" s="500">
        <f t="shared" si="587"/>
        <v>13188.1</v>
      </c>
      <c r="DQ184" s="404">
        <f t="shared" si="588"/>
        <v>13906.7</v>
      </c>
      <c r="DR184" s="500">
        <f t="shared" si="589"/>
        <v>137.04834510970622</v>
      </c>
      <c r="DS184" s="404">
        <f t="shared" si="590"/>
        <v>136.97357293868922</v>
      </c>
      <c r="DT184" s="500">
        <f t="shared" si="591"/>
        <v>368523</v>
      </c>
      <c r="DU184" s="404">
        <f t="shared" si="592"/>
        <v>388731</v>
      </c>
      <c r="DV184" s="565">
        <v>1046</v>
      </c>
      <c r="DW184" s="582">
        <v>1000</v>
      </c>
      <c r="DX184" s="500">
        <f t="shared" si="593"/>
        <v>1046</v>
      </c>
      <c r="DY184" s="404">
        <f t="shared" si="594"/>
        <v>1000</v>
      </c>
      <c r="DZ184" s="565">
        <v>312</v>
      </c>
      <c r="EA184" s="582">
        <v>372</v>
      </c>
      <c r="EB184" s="500">
        <f t="shared" si="595"/>
        <v>312</v>
      </c>
      <c r="EC184" s="404">
        <f t="shared" si="596"/>
        <v>372</v>
      </c>
      <c r="ED184" s="565">
        <v>6</v>
      </c>
      <c r="EE184" s="582">
        <v>7</v>
      </c>
      <c r="EF184" s="500">
        <f t="shared" si="597"/>
        <v>6</v>
      </c>
      <c r="EG184" s="404">
        <f t="shared" si="598"/>
        <v>7</v>
      </c>
      <c r="EH184" s="500">
        <f t="shared" si="599"/>
        <v>1364</v>
      </c>
      <c r="EI184" s="404">
        <f t="shared" si="600"/>
        <v>1379</v>
      </c>
      <c r="EJ184" s="500">
        <f t="shared" si="601"/>
        <v>1364</v>
      </c>
      <c r="EK184" s="404">
        <f t="shared" si="602"/>
        <v>1379</v>
      </c>
      <c r="EL184" s="564">
        <v>3.5</v>
      </c>
      <c r="EM184" s="583">
        <v>3.6</v>
      </c>
      <c r="EN184" s="500">
        <f t="shared" si="603"/>
        <v>3661</v>
      </c>
      <c r="EO184" s="404">
        <f t="shared" si="604"/>
        <v>3600</v>
      </c>
      <c r="EP184" s="564">
        <v>4.2</v>
      </c>
      <c r="EQ184" s="583">
        <v>4</v>
      </c>
      <c r="ER184" s="500">
        <f t="shared" si="605"/>
        <v>1310.4000000000001</v>
      </c>
      <c r="ES184" s="404">
        <f t="shared" si="606"/>
        <v>1488</v>
      </c>
      <c r="ET184" s="564">
        <v>3.5</v>
      </c>
      <c r="EU184" s="583">
        <v>5.7</v>
      </c>
      <c r="EV184" s="500">
        <f t="shared" si="607"/>
        <v>21</v>
      </c>
      <c r="EW184" s="404">
        <f t="shared" si="608"/>
        <v>39.9</v>
      </c>
      <c r="EX184" s="236">
        <f t="shared" si="609"/>
        <v>3.6601173020527855</v>
      </c>
      <c r="EY184" s="237">
        <f t="shared" si="610"/>
        <v>3.718564176939811</v>
      </c>
      <c r="EZ184" s="500">
        <f t="shared" si="611"/>
        <v>4992.3999999999996</v>
      </c>
      <c r="FA184" s="404">
        <f t="shared" si="612"/>
        <v>5127.8999999999996</v>
      </c>
      <c r="FB184" s="565">
        <v>90</v>
      </c>
      <c r="FC184" s="583">
        <v>91</v>
      </c>
      <c r="FD184" s="500">
        <f t="shared" si="613"/>
        <v>94140</v>
      </c>
      <c r="FE184" s="404">
        <f t="shared" si="614"/>
        <v>91000</v>
      </c>
      <c r="FF184" s="565">
        <v>70</v>
      </c>
      <c r="FG184" s="583">
        <v>64</v>
      </c>
      <c r="FH184" s="500">
        <f t="shared" si="615"/>
        <v>21840</v>
      </c>
      <c r="FI184" s="404">
        <f t="shared" si="616"/>
        <v>23808</v>
      </c>
      <c r="FJ184" s="565">
        <v>79</v>
      </c>
      <c r="FK184" s="583">
        <v>69</v>
      </c>
      <c r="FL184" s="500">
        <f t="shared" si="617"/>
        <v>474</v>
      </c>
      <c r="FM184" s="404">
        <f t="shared" si="618"/>
        <v>483</v>
      </c>
      <c r="FN184" s="500">
        <f t="shared" si="619"/>
        <v>85.376832844574778</v>
      </c>
      <c r="FO184" s="404">
        <f t="shared" si="620"/>
        <v>83.604786076867299</v>
      </c>
      <c r="FP184" s="500">
        <f t="shared" si="621"/>
        <v>116454</v>
      </c>
      <c r="FQ184" s="404">
        <f t="shared" si="622"/>
        <v>115291</v>
      </c>
      <c r="FR184" s="565">
        <v>43</v>
      </c>
      <c r="FS184" s="423">
        <v>19</v>
      </c>
      <c r="FT184" s="500">
        <f t="shared" si="623"/>
        <v>43</v>
      </c>
      <c r="FU184" s="404">
        <f t="shared" si="624"/>
        <v>19</v>
      </c>
      <c r="FV184" s="564">
        <v>3.8</v>
      </c>
      <c r="FW184" s="584">
        <v>5.2</v>
      </c>
      <c r="FX184" s="500">
        <f t="shared" si="625"/>
        <v>163.4</v>
      </c>
      <c r="FY184" s="404">
        <f t="shared" si="626"/>
        <v>98.8</v>
      </c>
      <c r="FZ184" s="564">
        <v>123</v>
      </c>
      <c r="GA184" s="584">
        <v>110</v>
      </c>
      <c r="GB184" s="500">
        <f t="shared" si="627"/>
        <v>5289</v>
      </c>
      <c r="GC184" s="404">
        <f t="shared" si="628"/>
        <v>2090</v>
      </c>
      <c r="GD184" s="510">
        <f t="shared" si="629"/>
        <v>3730</v>
      </c>
      <c r="GE184" s="404">
        <f t="shared" si="630"/>
        <v>3830</v>
      </c>
      <c r="GF184" s="500">
        <f t="shared" si="631"/>
        <v>3730</v>
      </c>
      <c r="GG184" s="404">
        <f t="shared" si="632"/>
        <v>3830</v>
      </c>
      <c r="GH184" s="500">
        <f t="shared" si="633"/>
        <v>16807.099999999999</v>
      </c>
      <c r="GI184" s="404">
        <f t="shared" si="634"/>
        <v>17458.900000000001</v>
      </c>
      <c r="GJ184" s="500">
        <f t="shared" si="635"/>
        <v>461833</v>
      </c>
      <c r="GK184" s="404">
        <f t="shared" si="636"/>
        <v>478764</v>
      </c>
      <c r="GL184" s="510">
        <f t="shared" si="637"/>
        <v>317</v>
      </c>
      <c r="GM184" s="404">
        <f t="shared" si="638"/>
        <v>379</v>
      </c>
      <c r="GN184" s="500">
        <f t="shared" si="639"/>
        <v>317</v>
      </c>
      <c r="GO184" s="404">
        <f t="shared" si="640"/>
        <v>379</v>
      </c>
      <c r="GP184" s="500">
        <f t="shared" si="641"/>
        <v>1352.4</v>
      </c>
      <c r="GQ184" s="404">
        <f t="shared" si="642"/>
        <v>1525.8</v>
      </c>
      <c r="GR184" s="500">
        <f t="shared" si="643"/>
        <v>22670</v>
      </c>
      <c r="GS184" s="404">
        <f t="shared" si="644"/>
        <v>24641</v>
      </c>
      <c r="GT184" s="510">
        <f t="shared" si="645"/>
        <v>4047</v>
      </c>
      <c r="GU184" s="404">
        <f t="shared" si="646"/>
        <v>4209</v>
      </c>
      <c r="GV184" s="500">
        <f t="shared" si="647"/>
        <v>4047</v>
      </c>
      <c r="GW184" s="404">
        <f t="shared" si="648"/>
        <v>4209</v>
      </c>
      <c r="GX184" s="500">
        <f t="shared" si="649"/>
        <v>18159.5</v>
      </c>
      <c r="GY184" s="404">
        <f t="shared" si="650"/>
        <v>18984.7</v>
      </c>
      <c r="GZ184" s="500">
        <f t="shared" si="651"/>
        <v>484503</v>
      </c>
      <c r="HA184" s="404">
        <f t="shared" si="652"/>
        <v>503405</v>
      </c>
      <c r="HB184" s="510">
        <f t="shared" si="653"/>
        <v>6</v>
      </c>
      <c r="HC184" s="404">
        <f t="shared" si="654"/>
        <v>8</v>
      </c>
      <c r="HD184" s="500">
        <f t="shared" si="655"/>
        <v>6</v>
      </c>
      <c r="HE184" s="404">
        <f t="shared" si="656"/>
        <v>8</v>
      </c>
      <c r="HF184" s="500">
        <f t="shared" si="657"/>
        <v>21</v>
      </c>
      <c r="HG184" s="404">
        <f t="shared" si="658"/>
        <v>49.9</v>
      </c>
      <c r="HH184" s="500">
        <f t="shared" si="659"/>
        <v>474</v>
      </c>
      <c r="HI184" s="404">
        <f t="shared" si="660"/>
        <v>617</v>
      </c>
      <c r="HJ184" s="510">
        <f t="shared" si="661"/>
        <v>18343.900000000001</v>
      </c>
      <c r="HK184" s="404">
        <f t="shared" si="662"/>
        <v>19133.399999999998</v>
      </c>
      <c r="HL184" s="500">
        <f t="shared" si="663"/>
        <v>490266</v>
      </c>
      <c r="HM184" s="404">
        <f t="shared" si="664"/>
        <v>506112</v>
      </c>
    </row>
    <row r="185" spans="1:221">
      <c r="A185" s="574" t="s">
        <v>538</v>
      </c>
      <c r="B185" s="575" t="s">
        <v>787</v>
      </c>
      <c r="C185" s="576"/>
      <c r="D185" s="577">
        <v>197869</v>
      </c>
      <c r="E185" s="578">
        <v>3</v>
      </c>
      <c r="F185" s="422">
        <v>3378</v>
      </c>
      <c r="G185" s="423">
        <v>3713</v>
      </c>
      <c r="H185" s="422">
        <v>45</v>
      </c>
      <c r="I185" s="423">
        <v>51</v>
      </c>
      <c r="J185" s="500">
        <f t="shared" si="515"/>
        <v>3333</v>
      </c>
      <c r="K185" s="404">
        <f t="shared" si="516"/>
        <v>3662</v>
      </c>
      <c r="L185" s="579" t="s">
        <v>507</v>
      </c>
      <c r="M185" s="423" t="s">
        <v>507</v>
      </c>
      <c r="N185" s="500">
        <f t="shared" si="517"/>
        <v>3333</v>
      </c>
      <c r="O185" s="404">
        <f t="shared" si="518"/>
        <v>3662</v>
      </c>
      <c r="P185" s="500">
        <f t="shared" si="519"/>
        <v>3333</v>
      </c>
      <c r="Q185" s="404">
        <f t="shared" si="520"/>
        <v>3662</v>
      </c>
      <c r="R185" s="422">
        <v>3</v>
      </c>
      <c r="S185" s="423">
        <v>4</v>
      </c>
      <c r="T185" s="500">
        <f t="shared" si="521"/>
        <v>3</v>
      </c>
      <c r="U185" s="404">
        <f t="shared" si="522"/>
        <v>4</v>
      </c>
      <c r="V185" s="422">
        <v>0</v>
      </c>
      <c r="W185" s="423">
        <v>0</v>
      </c>
      <c r="X185" s="500">
        <f t="shared" si="523"/>
        <v>0</v>
      </c>
      <c r="Y185" s="404">
        <f t="shared" si="524"/>
        <v>0</v>
      </c>
      <c r="Z185" s="422">
        <v>0</v>
      </c>
      <c r="AA185" s="423">
        <v>0</v>
      </c>
      <c r="AB185" s="500">
        <f t="shared" si="525"/>
        <v>0</v>
      </c>
      <c r="AC185" s="404">
        <f t="shared" si="526"/>
        <v>0</v>
      </c>
      <c r="AD185" s="500">
        <f t="shared" si="527"/>
        <v>3</v>
      </c>
      <c r="AE185" s="404">
        <f t="shared" si="528"/>
        <v>4</v>
      </c>
      <c r="AF185" s="500">
        <f t="shared" si="529"/>
        <v>3</v>
      </c>
      <c r="AG185" s="404">
        <f t="shared" si="530"/>
        <v>4</v>
      </c>
      <c r="AH185" s="564">
        <v>8.6999999999999993</v>
      </c>
      <c r="AI185" s="580">
        <v>5.6</v>
      </c>
      <c r="AJ185" s="500">
        <f t="shared" si="531"/>
        <v>26.099999999999998</v>
      </c>
      <c r="AK185" s="404">
        <f t="shared" si="532"/>
        <v>22.4</v>
      </c>
      <c r="AL185" s="564">
        <v>0</v>
      </c>
      <c r="AM185" s="580">
        <v>0</v>
      </c>
      <c r="AN185" s="500">
        <f t="shared" si="533"/>
        <v>0</v>
      </c>
      <c r="AO185" s="404">
        <f t="shared" si="534"/>
        <v>0</v>
      </c>
      <c r="AP185" s="564">
        <v>0</v>
      </c>
      <c r="AQ185" s="580">
        <v>0</v>
      </c>
      <c r="AR185" s="500">
        <f t="shared" si="535"/>
        <v>0</v>
      </c>
      <c r="AS185" s="404">
        <f t="shared" si="536"/>
        <v>0</v>
      </c>
      <c r="AT185" s="236">
        <f t="shared" si="537"/>
        <v>8.6999999999999993</v>
      </c>
      <c r="AU185" s="237">
        <f t="shared" si="538"/>
        <v>5.6</v>
      </c>
      <c r="AV185" s="500">
        <f t="shared" si="539"/>
        <v>26.099999999999998</v>
      </c>
      <c r="AW185" s="404">
        <f t="shared" si="540"/>
        <v>22.4</v>
      </c>
      <c r="AX185" s="422">
        <v>159</v>
      </c>
      <c r="AY185" s="423">
        <v>237</v>
      </c>
      <c r="AZ185" s="500">
        <f t="shared" si="541"/>
        <v>477</v>
      </c>
      <c r="BA185" s="404">
        <f t="shared" si="542"/>
        <v>948</v>
      </c>
      <c r="BB185" s="422">
        <v>0</v>
      </c>
      <c r="BC185" s="423">
        <v>0</v>
      </c>
      <c r="BD185" s="500">
        <f t="shared" si="543"/>
        <v>0</v>
      </c>
      <c r="BE185" s="404">
        <f t="shared" si="544"/>
        <v>0</v>
      </c>
      <c r="BF185" s="422">
        <v>0</v>
      </c>
      <c r="BG185" s="423">
        <v>0</v>
      </c>
      <c r="BH185" s="500">
        <f t="shared" si="545"/>
        <v>0</v>
      </c>
      <c r="BI185" s="404">
        <f t="shared" si="546"/>
        <v>0</v>
      </c>
      <c r="BJ185" s="500">
        <f t="shared" si="547"/>
        <v>159</v>
      </c>
      <c r="BK185" s="404">
        <f t="shared" si="548"/>
        <v>237</v>
      </c>
      <c r="BL185" s="500">
        <f t="shared" si="549"/>
        <v>477</v>
      </c>
      <c r="BM185" s="404">
        <f t="shared" si="550"/>
        <v>948</v>
      </c>
      <c r="BN185" s="422">
        <v>2285</v>
      </c>
      <c r="BO185" s="423">
        <v>2444</v>
      </c>
      <c r="BP185" s="500">
        <f t="shared" si="551"/>
        <v>2285</v>
      </c>
      <c r="BQ185" s="404">
        <f t="shared" si="552"/>
        <v>2444</v>
      </c>
      <c r="BR185" s="422">
        <v>3</v>
      </c>
      <c r="BS185" s="423">
        <v>4</v>
      </c>
      <c r="BT185" s="500">
        <f t="shared" si="553"/>
        <v>3</v>
      </c>
      <c r="BU185" s="404">
        <f t="shared" si="554"/>
        <v>4</v>
      </c>
      <c r="BV185" s="422">
        <v>2</v>
      </c>
      <c r="BW185" s="423">
        <v>0</v>
      </c>
      <c r="BX185" s="500">
        <f t="shared" si="555"/>
        <v>2</v>
      </c>
      <c r="BY185" s="404">
        <f t="shared" si="556"/>
        <v>0</v>
      </c>
      <c r="BZ185" s="500">
        <f t="shared" si="557"/>
        <v>2290</v>
      </c>
      <c r="CA185" s="404">
        <f t="shared" si="558"/>
        <v>2448</v>
      </c>
      <c r="CB185" s="500">
        <f t="shared" si="559"/>
        <v>2290</v>
      </c>
      <c r="CC185" s="404">
        <f t="shared" si="560"/>
        <v>2448</v>
      </c>
      <c r="CD185" s="564">
        <v>4.7</v>
      </c>
      <c r="CE185" s="581">
        <v>4.7</v>
      </c>
      <c r="CF185" s="500">
        <f t="shared" si="561"/>
        <v>10739.5</v>
      </c>
      <c r="CG185" s="404">
        <f t="shared" si="562"/>
        <v>11486.800000000001</v>
      </c>
      <c r="CH185" s="564">
        <v>5.3</v>
      </c>
      <c r="CI185" s="581">
        <v>7.1</v>
      </c>
      <c r="CJ185" s="500">
        <f t="shared" si="563"/>
        <v>15.899999999999999</v>
      </c>
      <c r="CK185" s="404">
        <f t="shared" si="564"/>
        <v>28.4</v>
      </c>
      <c r="CL185" s="564">
        <v>7.5</v>
      </c>
      <c r="CM185" s="581">
        <v>0</v>
      </c>
      <c r="CN185" s="500">
        <f t="shared" si="565"/>
        <v>15</v>
      </c>
      <c r="CO185" s="404">
        <f t="shared" si="566"/>
        <v>0</v>
      </c>
      <c r="CP185" s="500">
        <f t="shared" si="567"/>
        <v>4.7032314410480351</v>
      </c>
      <c r="CQ185" s="237">
        <f t="shared" si="568"/>
        <v>4.7039215686274511</v>
      </c>
      <c r="CR185" s="500">
        <f t="shared" si="569"/>
        <v>10770.4</v>
      </c>
      <c r="CS185" s="404">
        <f t="shared" si="570"/>
        <v>11515.2</v>
      </c>
      <c r="CT185" s="565">
        <v>137</v>
      </c>
      <c r="CU185" s="581">
        <v>135</v>
      </c>
      <c r="CV185" s="500">
        <f t="shared" si="571"/>
        <v>313045</v>
      </c>
      <c r="CW185" s="404">
        <f t="shared" si="572"/>
        <v>329940</v>
      </c>
      <c r="CX185" s="565">
        <v>135</v>
      </c>
      <c r="CY185" s="581">
        <v>138</v>
      </c>
      <c r="CZ185" s="500">
        <f t="shared" si="573"/>
        <v>405</v>
      </c>
      <c r="DA185" s="404">
        <f t="shared" si="574"/>
        <v>552</v>
      </c>
      <c r="DB185" s="565">
        <v>126</v>
      </c>
      <c r="DC185" s="581">
        <v>0</v>
      </c>
      <c r="DD185" s="500">
        <f t="shared" si="575"/>
        <v>252</v>
      </c>
      <c r="DE185" s="404">
        <f t="shared" si="576"/>
        <v>0</v>
      </c>
      <c r="DF185" s="500">
        <f t="shared" si="577"/>
        <v>136.9877729257642</v>
      </c>
      <c r="DG185" s="404">
        <f t="shared" si="578"/>
        <v>135.00490196078431</v>
      </c>
      <c r="DH185" s="500">
        <f t="shared" si="579"/>
        <v>313702</v>
      </c>
      <c r="DI185" s="404">
        <f t="shared" si="580"/>
        <v>330492</v>
      </c>
      <c r="DJ185" s="500">
        <f t="shared" si="581"/>
        <v>2293</v>
      </c>
      <c r="DK185" s="404">
        <f t="shared" si="582"/>
        <v>2452</v>
      </c>
      <c r="DL185" s="500">
        <f t="shared" si="583"/>
        <v>2293</v>
      </c>
      <c r="DM185" s="404">
        <f t="shared" si="584"/>
        <v>2452</v>
      </c>
      <c r="DN185" s="236">
        <f t="shared" si="585"/>
        <v>4.7084605320540778</v>
      </c>
      <c r="DO185" s="237">
        <f t="shared" si="586"/>
        <v>4.7053833605220232</v>
      </c>
      <c r="DP185" s="500">
        <f t="shared" si="587"/>
        <v>10796.5</v>
      </c>
      <c r="DQ185" s="404">
        <f t="shared" si="588"/>
        <v>11537.6</v>
      </c>
      <c r="DR185" s="500">
        <f t="shared" si="589"/>
        <v>137.01657217618839</v>
      </c>
      <c r="DS185" s="404">
        <f t="shared" si="590"/>
        <v>135.17128874388254</v>
      </c>
      <c r="DT185" s="500">
        <f t="shared" si="591"/>
        <v>314179</v>
      </c>
      <c r="DU185" s="404">
        <f t="shared" si="592"/>
        <v>331440</v>
      </c>
      <c r="DV185" s="565">
        <v>930</v>
      </c>
      <c r="DW185" s="582">
        <v>1055</v>
      </c>
      <c r="DX185" s="500">
        <f t="shared" si="593"/>
        <v>930</v>
      </c>
      <c r="DY185" s="404">
        <f t="shared" si="594"/>
        <v>1055</v>
      </c>
      <c r="DZ185" s="565">
        <v>104</v>
      </c>
      <c r="EA185" s="582">
        <v>150</v>
      </c>
      <c r="EB185" s="500">
        <f t="shared" si="595"/>
        <v>104</v>
      </c>
      <c r="EC185" s="404">
        <f t="shared" si="596"/>
        <v>150</v>
      </c>
      <c r="ED185" s="565">
        <v>2</v>
      </c>
      <c r="EE185" s="582">
        <v>0</v>
      </c>
      <c r="EF185" s="500">
        <f t="shared" si="597"/>
        <v>2</v>
      </c>
      <c r="EG185" s="404">
        <f t="shared" si="598"/>
        <v>0</v>
      </c>
      <c r="EH185" s="500">
        <f t="shared" si="599"/>
        <v>1036</v>
      </c>
      <c r="EI185" s="404">
        <f t="shared" si="600"/>
        <v>1205</v>
      </c>
      <c r="EJ185" s="500">
        <f t="shared" si="601"/>
        <v>1036</v>
      </c>
      <c r="EK185" s="404">
        <f t="shared" si="602"/>
        <v>1205</v>
      </c>
      <c r="EL185" s="564">
        <v>3.5</v>
      </c>
      <c r="EM185" s="583">
        <v>3.4</v>
      </c>
      <c r="EN185" s="500">
        <f t="shared" si="603"/>
        <v>3255</v>
      </c>
      <c r="EO185" s="404">
        <f t="shared" si="604"/>
        <v>3587</v>
      </c>
      <c r="EP185" s="564">
        <v>3.4</v>
      </c>
      <c r="EQ185" s="583">
        <v>3</v>
      </c>
      <c r="ER185" s="500">
        <f t="shared" si="605"/>
        <v>353.59999999999997</v>
      </c>
      <c r="ES185" s="404">
        <f t="shared" si="606"/>
        <v>450</v>
      </c>
      <c r="ET185" s="564">
        <v>3</v>
      </c>
      <c r="EU185" s="583">
        <v>0</v>
      </c>
      <c r="EV185" s="500">
        <f t="shared" si="607"/>
        <v>6</v>
      </c>
      <c r="EW185" s="404">
        <f t="shared" si="608"/>
        <v>0</v>
      </c>
      <c r="EX185" s="236">
        <f t="shared" si="609"/>
        <v>3.4889961389961388</v>
      </c>
      <c r="EY185" s="237">
        <f t="shared" si="610"/>
        <v>3.3502074688796681</v>
      </c>
      <c r="EZ185" s="500">
        <f t="shared" si="611"/>
        <v>3614.6</v>
      </c>
      <c r="FA185" s="404">
        <f t="shared" si="612"/>
        <v>4037</v>
      </c>
      <c r="FB185" s="565">
        <v>93</v>
      </c>
      <c r="FC185" s="583">
        <v>91</v>
      </c>
      <c r="FD185" s="500">
        <f t="shared" si="613"/>
        <v>86490</v>
      </c>
      <c r="FE185" s="404">
        <f t="shared" si="614"/>
        <v>96005</v>
      </c>
      <c r="FF185" s="565">
        <v>51</v>
      </c>
      <c r="FG185" s="583">
        <v>53</v>
      </c>
      <c r="FH185" s="500">
        <f t="shared" si="615"/>
        <v>5304</v>
      </c>
      <c r="FI185" s="404">
        <f t="shared" si="616"/>
        <v>7950</v>
      </c>
      <c r="FJ185" s="565">
        <v>84</v>
      </c>
      <c r="FK185" s="583">
        <v>0</v>
      </c>
      <c r="FL185" s="500">
        <f t="shared" si="617"/>
        <v>168</v>
      </c>
      <c r="FM185" s="404">
        <f t="shared" si="618"/>
        <v>0</v>
      </c>
      <c r="FN185" s="500">
        <f t="shared" si="619"/>
        <v>88.766409266409269</v>
      </c>
      <c r="FO185" s="404">
        <f t="shared" si="620"/>
        <v>86.269709543568467</v>
      </c>
      <c r="FP185" s="500">
        <f t="shared" si="621"/>
        <v>91962</v>
      </c>
      <c r="FQ185" s="404">
        <f t="shared" si="622"/>
        <v>103955</v>
      </c>
      <c r="FR185" s="565">
        <v>4</v>
      </c>
      <c r="FS185" s="423">
        <v>5</v>
      </c>
      <c r="FT185" s="500">
        <f t="shared" si="623"/>
        <v>4</v>
      </c>
      <c r="FU185" s="404">
        <f t="shared" si="624"/>
        <v>5</v>
      </c>
      <c r="FV185" s="564">
        <v>4.5</v>
      </c>
      <c r="FW185" s="584">
        <v>7.9</v>
      </c>
      <c r="FX185" s="500">
        <f t="shared" si="625"/>
        <v>18</v>
      </c>
      <c r="FY185" s="404">
        <f t="shared" si="626"/>
        <v>39.5</v>
      </c>
      <c r="FZ185" s="564">
        <v>104</v>
      </c>
      <c r="GA185" s="584">
        <v>116</v>
      </c>
      <c r="GB185" s="500">
        <f t="shared" si="627"/>
        <v>416</v>
      </c>
      <c r="GC185" s="404">
        <f t="shared" si="628"/>
        <v>580</v>
      </c>
      <c r="GD185" s="510">
        <f t="shared" si="629"/>
        <v>3218</v>
      </c>
      <c r="GE185" s="404">
        <f t="shared" si="630"/>
        <v>3503</v>
      </c>
      <c r="GF185" s="500">
        <f t="shared" si="631"/>
        <v>3218</v>
      </c>
      <c r="GG185" s="404">
        <f t="shared" si="632"/>
        <v>3503</v>
      </c>
      <c r="GH185" s="500">
        <f t="shared" si="633"/>
        <v>14020.6</v>
      </c>
      <c r="GI185" s="404">
        <f t="shared" si="634"/>
        <v>15096.2</v>
      </c>
      <c r="GJ185" s="500">
        <f t="shared" si="635"/>
        <v>400012</v>
      </c>
      <c r="GK185" s="404">
        <f t="shared" si="636"/>
        <v>426893</v>
      </c>
      <c r="GL185" s="510">
        <f t="shared" si="637"/>
        <v>107</v>
      </c>
      <c r="GM185" s="404">
        <f t="shared" si="638"/>
        <v>154</v>
      </c>
      <c r="GN185" s="500">
        <f t="shared" si="639"/>
        <v>107</v>
      </c>
      <c r="GO185" s="404">
        <f t="shared" si="640"/>
        <v>154</v>
      </c>
      <c r="GP185" s="500">
        <f t="shared" si="641"/>
        <v>369.49999999999994</v>
      </c>
      <c r="GQ185" s="404">
        <f t="shared" si="642"/>
        <v>478.4</v>
      </c>
      <c r="GR185" s="500">
        <f t="shared" si="643"/>
        <v>5709</v>
      </c>
      <c r="GS185" s="404">
        <f t="shared" si="644"/>
        <v>8502</v>
      </c>
      <c r="GT185" s="510">
        <f t="shared" si="645"/>
        <v>3325</v>
      </c>
      <c r="GU185" s="404">
        <f t="shared" si="646"/>
        <v>3657</v>
      </c>
      <c r="GV185" s="500">
        <f t="shared" si="647"/>
        <v>3325</v>
      </c>
      <c r="GW185" s="404">
        <f t="shared" si="648"/>
        <v>3657</v>
      </c>
      <c r="GX185" s="500">
        <f t="shared" si="649"/>
        <v>14390.1</v>
      </c>
      <c r="GY185" s="404">
        <f t="shared" si="650"/>
        <v>15574.6</v>
      </c>
      <c r="GZ185" s="500">
        <f t="shared" si="651"/>
        <v>405721</v>
      </c>
      <c r="HA185" s="404">
        <f t="shared" si="652"/>
        <v>435395</v>
      </c>
      <c r="HB185" s="510">
        <f t="shared" si="653"/>
        <v>4</v>
      </c>
      <c r="HC185" s="404">
        <f t="shared" si="654"/>
        <v>0</v>
      </c>
      <c r="HD185" s="500">
        <f t="shared" si="655"/>
        <v>4</v>
      </c>
      <c r="HE185" s="404">
        <f t="shared" si="656"/>
        <v>0</v>
      </c>
      <c r="HF185" s="500">
        <f t="shared" si="657"/>
        <v>21</v>
      </c>
      <c r="HG185" s="404" t="str">
        <f t="shared" si="658"/>
        <v/>
      </c>
      <c r="HH185" s="500">
        <f t="shared" si="659"/>
        <v>420</v>
      </c>
      <c r="HI185" s="404" t="str">
        <f t="shared" si="660"/>
        <v/>
      </c>
      <c r="HJ185" s="510">
        <f t="shared" si="661"/>
        <v>14429.1</v>
      </c>
      <c r="HK185" s="404">
        <f t="shared" si="662"/>
        <v>15614.1</v>
      </c>
      <c r="HL185" s="500">
        <f t="shared" si="663"/>
        <v>406557</v>
      </c>
      <c r="HM185" s="404">
        <f t="shared" si="664"/>
        <v>435975</v>
      </c>
    </row>
    <row r="186" spans="1:221">
      <c r="A186" s="574" t="s">
        <v>538</v>
      </c>
      <c r="B186" s="587" t="s">
        <v>788</v>
      </c>
      <c r="C186" s="576"/>
      <c r="D186" s="577">
        <v>199102</v>
      </c>
      <c r="E186" s="578">
        <v>3</v>
      </c>
      <c r="F186" s="422">
        <v>1394</v>
      </c>
      <c r="G186" s="423">
        <v>1293</v>
      </c>
      <c r="H186" s="422">
        <v>0</v>
      </c>
      <c r="I186" s="423">
        <v>0</v>
      </c>
      <c r="J186" s="500">
        <f t="shared" si="515"/>
        <v>1394</v>
      </c>
      <c r="K186" s="404">
        <f t="shared" si="516"/>
        <v>1293</v>
      </c>
      <c r="L186" s="579" t="s">
        <v>507</v>
      </c>
      <c r="M186" s="423" t="s">
        <v>507</v>
      </c>
      <c r="N186" s="500">
        <f t="shared" si="517"/>
        <v>1394</v>
      </c>
      <c r="O186" s="404">
        <f t="shared" si="518"/>
        <v>1293</v>
      </c>
      <c r="P186" s="500">
        <f t="shared" si="519"/>
        <v>1394</v>
      </c>
      <c r="Q186" s="404">
        <f t="shared" si="520"/>
        <v>1293</v>
      </c>
      <c r="R186" s="422">
        <v>64</v>
      </c>
      <c r="S186" s="423">
        <v>85</v>
      </c>
      <c r="T186" s="500">
        <f t="shared" si="521"/>
        <v>64</v>
      </c>
      <c r="U186" s="404">
        <f t="shared" si="522"/>
        <v>85</v>
      </c>
      <c r="V186" s="422">
        <v>0</v>
      </c>
      <c r="W186" s="423">
        <v>1</v>
      </c>
      <c r="X186" s="500">
        <f t="shared" si="523"/>
        <v>0</v>
      </c>
      <c r="Y186" s="404">
        <f t="shared" si="524"/>
        <v>1</v>
      </c>
      <c r="Z186" s="422">
        <v>0</v>
      </c>
      <c r="AA186" s="423">
        <v>0</v>
      </c>
      <c r="AB186" s="500">
        <f t="shared" si="525"/>
        <v>0</v>
      </c>
      <c r="AC186" s="404">
        <f t="shared" si="526"/>
        <v>0</v>
      </c>
      <c r="AD186" s="500">
        <f t="shared" si="527"/>
        <v>64</v>
      </c>
      <c r="AE186" s="404">
        <f t="shared" si="528"/>
        <v>86</v>
      </c>
      <c r="AF186" s="500">
        <f t="shared" si="529"/>
        <v>64</v>
      </c>
      <c r="AG186" s="404">
        <f t="shared" si="530"/>
        <v>86</v>
      </c>
      <c r="AH186" s="564">
        <v>4.8</v>
      </c>
      <c r="AI186" s="580">
        <v>4.8</v>
      </c>
      <c r="AJ186" s="500">
        <f t="shared" si="531"/>
        <v>307.2</v>
      </c>
      <c r="AK186" s="404">
        <f t="shared" si="532"/>
        <v>408</v>
      </c>
      <c r="AL186" s="564">
        <v>0</v>
      </c>
      <c r="AM186" s="580">
        <v>5</v>
      </c>
      <c r="AN186" s="500">
        <f t="shared" si="533"/>
        <v>0</v>
      </c>
      <c r="AO186" s="404">
        <f t="shared" si="534"/>
        <v>5</v>
      </c>
      <c r="AP186" s="564">
        <v>0</v>
      </c>
      <c r="AQ186" s="580">
        <v>0</v>
      </c>
      <c r="AR186" s="500">
        <f t="shared" si="535"/>
        <v>0</v>
      </c>
      <c r="AS186" s="404">
        <f t="shared" si="536"/>
        <v>0</v>
      </c>
      <c r="AT186" s="236">
        <f t="shared" si="537"/>
        <v>4.8</v>
      </c>
      <c r="AU186" s="237">
        <f t="shared" si="538"/>
        <v>4.8023255813953485</v>
      </c>
      <c r="AV186" s="500">
        <f t="shared" si="539"/>
        <v>307.2</v>
      </c>
      <c r="AW186" s="404">
        <f t="shared" si="540"/>
        <v>412.99999999999994</v>
      </c>
      <c r="AX186" s="422">
        <v>153</v>
      </c>
      <c r="AY186" s="423">
        <v>145</v>
      </c>
      <c r="AZ186" s="500">
        <f t="shared" si="541"/>
        <v>9792</v>
      </c>
      <c r="BA186" s="404">
        <f t="shared" si="542"/>
        <v>12325</v>
      </c>
      <c r="BB186" s="422">
        <v>0</v>
      </c>
      <c r="BC186" s="423">
        <v>181</v>
      </c>
      <c r="BD186" s="500">
        <f t="shared" si="543"/>
        <v>0</v>
      </c>
      <c r="BE186" s="404">
        <f t="shared" si="544"/>
        <v>181</v>
      </c>
      <c r="BF186" s="422">
        <v>0</v>
      </c>
      <c r="BG186" s="423">
        <v>0</v>
      </c>
      <c r="BH186" s="500">
        <f t="shared" si="545"/>
        <v>0</v>
      </c>
      <c r="BI186" s="404">
        <f t="shared" si="546"/>
        <v>0</v>
      </c>
      <c r="BJ186" s="500">
        <f t="shared" si="547"/>
        <v>153</v>
      </c>
      <c r="BK186" s="404">
        <f t="shared" si="548"/>
        <v>145.41860465116278</v>
      </c>
      <c r="BL186" s="500">
        <f t="shared" si="549"/>
        <v>9792</v>
      </c>
      <c r="BM186" s="404">
        <f t="shared" si="550"/>
        <v>12506</v>
      </c>
      <c r="BN186" s="422">
        <v>933</v>
      </c>
      <c r="BO186" s="423">
        <v>835</v>
      </c>
      <c r="BP186" s="500">
        <f t="shared" si="551"/>
        <v>933</v>
      </c>
      <c r="BQ186" s="404">
        <f t="shared" si="552"/>
        <v>835</v>
      </c>
      <c r="BR186" s="422">
        <v>7</v>
      </c>
      <c r="BS186" s="423">
        <v>6</v>
      </c>
      <c r="BT186" s="500">
        <f t="shared" si="553"/>
        <v>7</v>
      </c>
      <c r="BU186" s="404">
        <f t="shared" si="554"/>
        <v>6</v>
      </c>
      <c r="BV186" s="422">
        <v>0</v>
      </c>
      <c r="BW186" s="423">
        <v>0</v>
      </c>
      <c r="BX186" s="500">
        <f t="shared" si="555"/>
        <v>0</v>
      </c>
      <c r="BY186" s="404">
        <f t="shared" si="556"/>
        <v>0</v>
      </c>
      <c r="BZ186" s="500">
        <f t="shared" si="557"/>
        <v>940</v>
      </c>
      <c r="CA186" s="404">
        <f t="shared" si="558"/>
        <v>841</v>
      </c>
      <c r="CB186" s="500">
        <f t="shared" si="559"/>
        <v>940</v>
      </c>
      <c r="CC186" s="404">
        <f t="shared" si="560"/>
        <v>841</v>
      </c>
      <c r="CD186" s="564">
        <v>5.3</v>
      </c>
      <c r="CE186" s="581">
        <v>5.2</v>
      </c>
      <c r="CF186" s="500">
        <f t="shared" si="561"/>
        <v>4944.8999999999996</v>
      </c>
      <c r="CG186" s="404">
        <f t="shared" si="562"/>
        <v>4342</v>
      </c>
      <c r="CH186" s="564">
        <v>6.7</v>
      </c>
      <c r="CI186" s="581">
        <v>6.8</v>
      </c>
      <c r="CJ186" s="500">
        <f t="shared" si="563"/>
        <v>46.9</v>
      </c>
      <c r="CK186" s="404">
        <f t="shared" si="564"/>
        <v>40.799999999999997</v>
      </c>
      <c r="CL186" s="564">
        <v>0</v>
      </c>
      <c r="CM186" s="581">
        <v>0</v>
      </c>
      <c r="CN186" s="500">
        <f t="shared" si="565"/>
        <v>0</v>
      </c>
      <c r="CO186" s="404">
        <f t="shared" si="566"/>
        <v>0</v>
      </c>
      <c r="CP186" s="500">
        <f t="shared" si="567"/>
        <v>5.310425531914893</v>
      </c>
      <c r="CQ186" s="237">
        <f t="shared" si="568"/>
        <v>5.2114149821640909</v>
      </c>
      <c r="CR186" s="500">
        <f t="shared" si="569"/>
        <v>4991.7999999999993</v>
      </c>
      <c r="CS186" s="404">
        <f t="shared" si="570"/>
        <v>4382.8</v>
      </c>
      <c r="CT186" s="565">
        <v>154</v>
      </c>
      <c r="CU186" s="581">
        <v>151</v>
      </c>
      <c r="CV186" s="500">
        <f t="shared" si="571"/>
        <v>143682</v>
      </c>
      <c r="CW186" s="404">
        <f t="shared" si="572"/>
        <v>126085</v>
      </c>
      <c r="CX186" s="565">
        <v>148</v>
      </c>
      <c r="CY186" s="581">
        <v>153</v>
      </c>
      <c r="CZ186" s="500">
        <f t="shared" si="573"/>
        <v>1036</v>
      </c>
      <c r="DA186" s="404">
        <f t="shared" si="574"/>
        <v>918</v>
      </c>
      <c r="DB186" s="565">
        <v>0</v>
      </c>
      <c r="DC186" s="581">
        <v>0</v>
      </c>
      <c r="DD186" s="500">
        <f t="shared" si="575"/>
        <v>0</v>
      </c>
      <c r="DE186" s="404">
        <f t="shared" si="576"/>
        <v>0</v>
      </c>
      <c r="DF186" s="500">
        <f t="shared" si="577"/>
        <v>153.95531914893618</v>
      </c>
      <c r="DG186" s="404">
        <f t="shared" si="578"/>
        <v>151.01426872770512</v>
      </c>
      <c r="DH186" s="500">
        <f t="shared" si="579"/>
        <v>144718</v>
      </c>
      <c r="DI186" s="404">
        <f t="shared" si="580"/>
        <v>127003</v>
      </c>
      <c r="DJ186" s="500">
        <f t="shared" si="581"/>
        <v>1004</v>
      </c>
      <c r="DK186" s="404">
        <f t="shared" si="582"/>
        <v>927</v>
      </c>
      <c r="DL186" s="500">
        <f t="shared" si="583"/>
        <v>1004</v>
      </c>
      <c r="DM186" s="404">
        <f t="shared" si="584"/>
        <v>927</v>
      </c>
      <c r="DN186" s="236">
        <f t="shared" si="585"/>
        <v>5.2778884462151385</v>
      </c>
      <c r="DO186" s="237">
        <f t="shared" si="586"/>
        <v>5.1734627831715212</v>
      </c>
      <c r="DP186" s="500">
        <f t="shared" si="587"/>
        <v>5298.9999999999991</v>
      </c>
      <c r="DQ186" s="404">
        <f t="shared" si="588"/>
        <v>4795.8</v>
      </c>
      <c r="DR186" s="500">
        <f t="shared" si="589"/>
        <v>153.89442231075697</v>
      </c>
      <c r="DS186" s="404">
        <f t="shared" si="590"/>
        <v>150.49514563106797</v>
      </c>
      <c r="DT186" s="500">
        <f t="shared" si="591"/>
        <v>154510</v>
      </c>
      <c r="DU186" s="404">
        <f t="shared" si="592"/>
        <v>139509</v>
      </c>
      <c r="DV186" s="565">
        <v>312</v>
      </c>
      <c r="DW186" s="582">
        <v>291</v>
      </c>
      <c r="DX186" s="500">
        <f t="shared" si="593"/>
        <v>312</v>
      </c>
      <c r="DY186" s="404">
        <f t="shared" si="594"/>
        <v>291</v>
      </c>
      <c r="DZ186" s="565">
        <v>41</v>
      </c>
      <c r="EA186" s="582">
        <v>19</v>
      </c>
      <c r="EB186" s="500">
        <f t="shared" si="595"/>
        <v>41</v>
      </c>
      <c r="EC186" s="404">
        <f t="shared" si="596"/>
        <v>19</v>
      </c>
      <c r="ED186" s="565">
        <v>0</v>
      </c>
      <c r="EE186" s="582">
        <v>0</v>
      </c>
      <c r="EF186" s="500">
        <f t="shared" si="597"/>
        <v>0</v>
      </c>
      <c r="EG186" s="404">
        <f t="shared" si="598"/>
        <v>0</v>
      </c>
      <c r="EH186" s="500">
        <f t="shared" si="599"/>
        <v>353</v>
      </c>
      <c r="EI186" s="404">
        <f t="shared" si="600"/>
        <v>310</v>
      </c>
      <c r="EJ186" s="500">
        <f t="shared" si="601"/>
        <v>353</v>
      </c>
      <c r="EK186" s="404">
        <f t="shared" si="602"/>
        <v>310</v>
      </c>
      <c r="EL186" s="564">
        <v>4</v>
      </c>
      <c r="EM186" s="583">
        <v>3.8</v>
      </c>
      <c r="EN186" s="500">
        <f t="shared" si="603"/>
        <v>1248</v>
      </c>
      <c r="EO186" s="404">
        <f t="shared" si="604"/>
        <v>1105.8</v>
      </c>
      <c r="EP186" s="564">
        <v>5.4</v>
      </c>
      <c r="EQ186" s="583">
        <v>5.3</v>
      </c>
      <c r="ER186" s="500">
        <f t="shared" si="605"/>
        <v>221.4</v>
      </c>
      <c r="ES186" s="404">
        <f t="shared" si="606"/>
        <v>100.7</v>
      </c>
      <c r="ET186" s="564">
        <v>0</v>
      </c>
      <c r="EU186" s="583">
        <v>0</v>
      </c>
      <c r="EV186" s="500">
        <f t="shared" si="607"/>
        <v>0</v>
      </c>
      <c r="EW186" s="404">
        <f t="shared" si="608"/>
        <v>0</v>
      </c>
      <c r="EX186" s="236">
        <f t="shared" si="609"/>
        <v>4.1626062322946176</v>
      </c>
      <c r="EY186" s="237">
        <f t="shared" si="610"/>
        <v>3.8919354838709679</v>
      </c>
      <c r="EZ186" s="500">
        <f t="shared" si="611"/>
        <v>1469.4</v>
      </c>
      <c r="FA186" s="404">
        <f t="shared" si="612"/>
        <v>1206.5</v>
      </c>
      <c r="FB186" s="565">
        <v>108</v>
      </c>
      <c r="FC186" s="583">
        <v>105</v>
      </c>
      <c r="FD186" s="500">
        <f t="shared" si="613"/>
        <v>33696</v>
      </c>
      <c r="FE186" s="404">
        <f t="shared" si="614"/>
        <v>30555</v>
      </c>
      <c r="FF186" s="565">
        <v>98</v>
      </c>
      <c r="FG186" s="583">
        <v>98</v>
      </c>
      <c r="FH186" s="500">
        <f t="shared" si="615"/>
        <v>4018</v>
      </c>
      <c r="FI186" s="404">
        <f t="shared" si="616"/>
        <v>1862</v>
      </c>
      <c r="FJ186" s="565">
        <v>0</v>
      </c>
      <c r="FK186" s="583">
        <v>0</v>
      </c>
      <c r="FL186" s="500">
        <f t="shared" si="617"/>
        <v>0</v>
      </c>
      <c r="FM186" s="404">
        <f t="shared" si="618"/>
        <v>0</v>
      </c>
      <c r="FN186" s="500">
        <f t="shared" si="619"/>
        <v>106.83852691218131</v>
      </c>
      <c r="FO186" s="404">
        <f t="shared" si="620"/>
        <v>104.57096774193549</v>
      </c>
      <c r="FP186" s="500">
        <f t="shared" si="621"/>
        <v>37714</v>
      </c>
      <c r="FQ186" s="404">
        <f t="shared" si="622"/>
        <v>32417.000000000004</v>
      </c>
      <c r="FR186" s="565">
        <v>37</v>
      </c>
      <c r="FS186" s="423">
        <v>56</v>
      </c>
      <c r="FT186" s="500">
        <f t="shared" si="623"/>
        <v>37</v>
      </c>
      <c r="FU186" s="404">
        <f t="shared" si="624"/>
        <v>56</v>
      </c>
      <c r="FV186" s="564">
        <v>5</v>
      </c>
      <c r="FW186" s="584">
        <v>4.2</v>
      </c>
      <c r="FX186" s="500">
        <f t="shared" si="625"/>
        <v>185</v>
      </c>
      <c r="FY186" s="404">
        <f t="shared" si="626"/>
        <v>235.20000000000002</v>
      </c>
      <c r="FZ186" s="564">
        <v>131</v>
      </c>
      <c r="GA186" s="584">
        <v>136</v>
      </c>
      <c r="GB186" s="500">
        <f t="shared" si="627"/>
        <v>4847</v>
      </c>
      <c r="GC186" s="404">
        <f t="shared" si="628"/>
        <v>7616</v>
      </c>
      <c r="GD186" s="510">
        <f t="shared" si="629"/>
        <v>1309</v>
      </c>
      <c r="GE186" s="404">
        <f t="shared" si="630"/>
        <v>1211</v>
      </c>
      <c r="GF186" s="500">
        <f t="shared" si="631"/>
        <v>1309</v>
      </c>
      <c r="GG186" s="404">
        <f t="shared" si="632"/>
        <v>1211</v>
      </c>
      <c r="GH186" s="500">
        <f t="shared" si="633"/>
        <v>6500.0999999999995</v>
      </c>
      <c r="GI186" s="404">
        <f t="shared" si="634"/>
        <v>5855.8</v>
      </c>
      <c r="GJ186" s="500">
        <f t="shared" si="635"/>
        <v>187170</v>
      </c>
      <c r="GK186" s="404">
        <f t="shared" si="636"/>
        <v>168965</v>
      </c>
      <c r="GL186" s="510">
        <f t="shared" si="637"/>
        <v>48</v>
      </c>
      <c r="GM186" s="404">
        <f t="shared" si="638"/>
        <v>26</v>
      </c>
      <c r="GN186" s="500">
        <f t="shared" si="639"/>
        <v>48</v>
      </c>
      <c r="GO186" s="404">
        <f t="shared" si="640"/>
        <v>26</v>
      </c>
      <c r="GP186" s="500">
        <f t="shared" si="641"/>
        <v>268.3</v>
      </c>
      <c r="GQ186" s="404">
        <f t="shared" si="642"/>
        <v>146.5</v>
      </c>
      <c r="GR186" s="500">
        <f t="shared" si="643"/>
        <v>5054</v>
      </c>
      <c r="GS186" s="404">
        <f t="shared" si="644"/>
        <v>2961</v>
      </c>
      <c r="GT186" s="510">
        <f t="shared" si="645"/>
        <v>1357</v>
      </c>
      <c r="GU186" s="404">
        <f t="shared" si="646"/>
        <v>1237</v>
      </c>
      <c r="GV186" s="500">
        <f t="shared" si="647"/>
        <v>1357</v>
      </c>
      <c r="GW186" s="404">
        <f t="shared" si="648"/>
        <v>1237</v>
      </c>
      <c r="GX186" s="500">
        <f t="shared" si="649"/>
        <v>6768.4</v>
      </c>
      <c r="GY186" s="404">
        <f t="shared" si="650"/>
        <v>6002.3</v>
      </c>
      <c r="GZ186" s="500">
        <f t="shared" si="651"/>
        <v>192224</v>
      </c>
      <c r="HA186" s="404">
        <f t="shared" si="652"/>
        <v>171926</v>
      </c>
      <c r="HB186" s="510">
        <f t="shared" si="653"/>
        <v>0</v>
      </c>
      <c r="HC186" s="404">
        <f t="shared" si="654"/>
        <v>0</v>
      </c>
      <c r="HD186" s="500">
        <f t="shared" si="655"/>
        <v>0</v>
      </c>
      <c r="HE186" s="404">
        <f t="shared" si="656"/>
        <v>0</v>
      </c>
      <c r="HF186" s="500" t="str">
        <f t="shared" si="657"/>
        <v/>
      </c>
      <c r="HG186" s="404" t="str">
        <f t="shared" si="658"/>
        <v/>
      </c>
      <c r="HH186" s="500" t="str">
        <f t="shared" si="659"/>
        <v/>
      </c>
      <c r="HI186" s="404" t="str">
        <f t="shared" si="660"/>
        <v/>
      </c>
      <c r="HJ186" s="510">
        <f t="shared" si="661"/>
        <v>6953.4</v>
      </c>
      <c r="HK186" s="404">
        <f t="shared" si="662"/>
        <v>6237.5</v>
      </c>
      <c r="HL186" s="500">
        <f t="shared" si="663"/>
        <v>197071</v>
      </c>
      <c r="HM186" s="404">
        <f t="shared" si="664"/>
        <v>179542</v>
      </c>
    </row>
    <row r="187" spans="1:221">
      <c r="A187" s="574" t="s">
        <v>538</v>
      </c>
      <c r="B187" s="575" t="s">
        <v>789</v>
      </c>
      <c r="C187" s="576"/>
      <c r="D187" s="577">
        <v>199157</v>
      </c>
      <c r="E187" s="578">
        <v>3</v>
      </c>
      <c r="F187" s="422">
        <v>1054</v>
      </c>
      <c r="G187" s="423">
        <v>1065</v>
      </c>
      <c r="H187" s="422">
        <v>3</v>
      </c>
      <c r="I187" s="423">
        <v>0</v>
      </c>
      <c r="J187" s="500">
        <f t="shared" si="515"/>
        <v>1051</v>
      </c>
      <c r="K187" s="404">
        <f t="shared" si="516"/>
        <v>1065</v>
      </c>
      <c r="L187" s="579" t="s">
        <v>507</v>
      </c>
      <c r="M187" s="423" t="s">
        <v>507</v>
      </c>
      <c r="N187" s="500">
        <f t="shared" si="517"/>
        <v>1051</v>
      </c>
      <c r="O187" s="404">
        <f t="shared" si="518"/>
        <v>1065</v>
      </c>
      <c r="P187" s="500">
        <f t="shared" si="519"/>
        <v>1051</v>
      </c>
      <c r="Q187" s="404">
        <f t="shared" si="520"/>
        <v>1065</v>
      </c>
      <c r="R187" s="422">
        <v>20</v>
      </c>
      <c r="S187" s="423">
        <v>26</v>
      </c>
      <c r="T187" s="500">
        <f t="shared" si="521"/>
        <v>20</v>
      </c>
      <c r="U187" s="404">
        <f t="shared" si="522"/>
        <v>26</v>
      </c>
      <c r="V187" s="422">
        <v>0</v>
      </c>
      <c r="W187" s="423">
        <v>0</v>
      </c>
      <c r="X187" s="500">
        <f t="shared" si="523"/>
        <v>0</v>
      </c>
      <c r="Y187" s="404">
        <f t="shared" si="524"/>
        <v>0</v>
      </c>
      <c r="Z187" s="422">
        <v>0</v>
      </c>
      <c r="AA187" s="423">
        <v>0</v>
      </c>
      <c r="AB187" s="500">
        <f t="shared" si="525"/>
        <v>0</v>
      </c>
      <c r="AC187" s="404">
        <f t="shared" si="526"/>
        <v>0</v>
      </c>
      <c r="AD187" s="500">
        <f t="shared" si="527"/>
        <v>20</v>
      </c>
      <c r="AE187" s="404">
        <f t="shared" si="528"/>
        <v>26</v>
      </c>
      <c r="AF187" s="500">
        <f t="shared" si="529"/>
        <v>20</v>
      </c>
      <c r="AG187" s="404">
        <f t="shared" si="530"/>
        <v>26</v>
      </c>
      <c r="AH187" s="564">
        <v>3.7</v>
      </c>
      <c r="AI187" s="580">
        <v>4.7</v>
      </c>
      <c r="AJ187" s="500">
        <f t="shared" si="531"/>
        <v>74</v>
      </c>
      <c r="AK187" s="404">
        <f t="shared" si="532"/>
        <v>122.2</v>
      </c>
      <c r="AL187" s="564">
        <v>0</v>
      </c>
      <c r="AM187" s="580">
        <v>0</v>
      </c>
      <c r="AN187" s="500">
        <f t="shared" si="533"/>
        <v>0</v>
      </c>
      <c r="AO187" s="404">
        <f t="shared" si="534"/>
        <v>0</v>
      </c>
      <c r="AP187" s="564">
        <v>0</v>
      </c>
      <c r="AQ187" s="580">
        <v>0</v>
      </c>
      <c r="AR187" s="500">
        <f t="shared" si="535"/>
        <v>0</v>
      </c>
      <c r="AS187" s="404">
        <f t="shared" si="536"/>
        <v>0</v>
      </c>
      <c r="AT187" s="236">
        <f t="shared" si="537"/>
        <v>3.7</v>
      </c>
      <c r="AU187" s="237">
        <f t="shared" si="538"/>
        <v>4.7</v>
      </c>
      <c r="AV187" s="500">
        <f t="shared" si="539"/>
        <v>74</v>
      </c>
      <c r="AW187" s="404">
        <f t="shared" si="540"/>
        <v>122.2</v>
      </c>
      <c r="AX187" s="422">
        <v>152</v>
      </c>
      <c r="AY187" s="423">
        <v>161</v>
      </c>
      <c r="AZ187" s="500">
        <f t="shared" si="541"/>
        <v>3040</v>
      </c>
      <c r="BA187" s="404">
        <f t="shared" si="542"/>
        <v>4186</v>
      </c>
      <c r="BB187" s="422">
        <v>0</v>
      </c>
      <c r="BC187" s="423">
        <v>0</v>
      </c>
      <c r="BD187" s="500">
        <f t="shared" si="543"/>
        <v>0</v>
      </c>
      <c r="BE187" s="404">
        <f t="shared" si="544"/>
        <v>0</v>
      </c>
      <c r="BF187" s="422">
        <v>0</v>
      </c>
      <c r="BG187" s="423">
        <v>0</v>
      </c>
      <c r="BH187" s="500">
        <f t="shared" si="545"/>
        <v>0</v>
      </c>
      <c r="BI187" s="404">
        <f t="shared" si="546"/>
        <v>0</v>
      </c>
      <c r="BJ187" s="500">
        <f t="shared" si="547"/>
        <v>152</v>
      </c>
      <c r="BK187" s="404">
        <f t="shared" si="548"/>
        <v>161</v>
      </c>
      <c r="BL187" s="500">
        <f t="shared" si="549"/>
        <v>3040</v>
      </c>
      <c r="BM187" s="404">
        <f t="shared" si="550"/>
        <v>4186</v>
      </c>
      <c r="BN187" s="422">
        <v>612</v>
      </c>
      <c r="BO187" s="423">
        <v>610</v>
      </c>
      <c r="BP187" s="500">
        <f t="shared" si="551"/>
        <v>612</v>
      </c>
      <c r="BQ187" s="404">
        <f t="shared" si="552"/>
        <v>610</v>
      </c>
      <c r="BR187" s="422">
        <v>8</v>
      </c>
      <c r="BS187" s="423">
        <v>9</v>
      </c>
      <c r="BT187" s="500">
        <f t="shared" si="553"/>
        <v>8</v>
      </c>
      <c r="BU187" s="404">
        <f t="shared" si="554"/>
        <v>9</v>
      </c>
      <c r="BV187" s="422">
        <v>2</v>
      </c>
      <c r="BW187" s="423">
        <v>8</v>
      </c>
      <c r="BX187" s="500">
        <f t="shared" si="555"/>
        <v>2</v>
      </c>
      <c r="BY187" s="404">
        <f t="shared" si="556"/>
        <v>8</v>
      </c>
      <c r="BZ187" s="500">
        <f t="shared" si="557"/>
        <v>622</v>
      </c>
      <c r="CA187" s="404">
        <f t="shared" si="558"/>
        <v>627</v>
      </c>
      <c r="CB187" s="500">
        <f t="shared" si="559"/>
        <v>622</v>
      </c>
      <c r="CC187" s="404">
        <f t="shared" si="560"/>
        <v>627</v>
      </c>
      <c r="CD187" s="564">
        <v>5.0999999999999996</v>
      </c>
      <c r="CE187" s="581">
        <v>5.0999999999999996</v>
      </c>
      <c r="CF187" s="500">
        <f t="shared" si="561"/>
        <v>3121.2</v>
      </c>
      <c r="CG187" s="404">
        <f t="shared" si="562"/>
        <v>3111</v>
      </c>
      <c r="CH187" s="564">
        <v>7.4</v>
      </c>
      <c r="CI187" s="581">
        <v>7.8</v>
      </c>
      <c r="CJ187" s="500">
        <f t="shared" si="563"/>
        <v>59.2</v>
      </c>
      <c r="CK187" s="404">
        <f t="shared" si="564"/>
        <v>70.2</v>
      </c>
      <c r="CL187" s="564">
        <v>7.5</v>
      </c>
      <c r="CM187" s="581">
        <v>7.4</v>
      </c>
      <c r="CN187" s="500">
        <f t="shared" si="565"/>
        <v>15</v>
      </c>
      <c r="CO187" s="404">
        <f t="shared" si="566"/>
        <v>59.2</v>
      </c>
      <c r="CP187" s="500">
        <f t="shared" si="567"/>
        <v>5.1372990353697743</v>
      </c>
      <c r="CQ187" s="237">
        <f t="shared" si="568"/>
        <v>5.1681020733652305</v>
      </c>
      <c r="CR187" s="500">
        <f t="shared" si="569"/>
        <v>3195.3999999999996</v>
      </c>
      <c r="CS187" s="404">
        <f t="shared" si="570"/>
        <v>3240.3999999999996</v>
      </c>
      <c r="CT187" s="565">
        <v>153</v>
      </c>
      <c r="CU187" s="581">
        <v>151</v>
      </c>
      <c r="CV187" s="500">
        <f t="shared" si="571"/>
        <v>93636</v>
      </c>
      <c r="CW187" s="404">
        <f t="shared" si="572"/>
        <v>92110</v>
      </c>
      <c r="CX187" s="565">
        <v>188</v>
      </c>
      <c r="CY187" s="581">
        <v>159</v>
      </c>
      <c r="CZ187" s="500">
        <f t="shared" si="573"/>
        <v>1504</v>
      </c>
      <c r="DA187" s="404">
        <f t="shared" si="574"/>
        <v>1431</v>
      </c>
      <c r="DB187" s="565">
        <v>163</v>
      </c>
      <c r="DC187" s="581">
        <v>180</v>
      </c>
      <c r="DD187" s="500">
        <f t="shared" si="575"/>
        <v>326</v>
      </c>
      <c r="DE187" s="404">
        <f t="shared" si="576"/>
        <v>1440</v>
      </c>
      <c r="DF187" s="500">
        <f t="shared" si="577"/>
        <v>153.48231511254019</v>
      </c>
      <c r="DG187" s="404">
        <f t="shared" si="578"/>
        <v>151.4848484848485</v>
      </c>
      <c r="DH187" s="500">
        <f t="shared" si="579"/>
        <v>95466</v>
      </c>
      <c r="DI187" s="404">
        <f t="shared" si="580"/>
        <v>94981.000000000015</v>
      </c>
      <c r="DJ187" s="500">
        <f t="shared" si="581"/>
        <v>642</v>
      </c>
      <c r="DK187" s="404">
        <f t="shared" si="582"/>
        <v>653</v>
      </c>
      <c r="DL187" s="500">
        <f t="shared" si="583"/>
        <v>642</v>
      </c>
      <c r="DM187" s="404">
        <f t="shared" si="584"/>
        <v>653</v>
      </c>
      <c r="DN187" s="236">
        <f t="shared" si="585"/>
        <v>5.0925233644859809</v>
      </c>
      <c r="DO187" s="237">
        <f t="shared" si="586"/>
        <v>5.1494640122511477</v>
      </c>
      <c r="DP187" s="500">
        <f t="shared" si="587"/>
        <v>3269.3999999999996</v>
      </c>
      <c r="DQ187" s="404">
        <f t="shared" si="588"/>
        <v>3362.5999999999995</v>
      </c>
      <c r="DR187" s="500">
        <f t="shared" si="589"/>
        <v>153.4361370716511</v>
      </c>
      <c r="DS187" s="404">
        <f t="shared" si="590"/>
        <v>151.86370597243493</v>
      </c>
      <c r="DT187" s="500">
        <f t="shared" si="591"/>
        <v>98506.000000000015</v>
      </c>
      <c r="DU187" s="404">
        <f t="shared" si="592"/>
        <v>99167.000000000015</v>
      </c>
      <c r="DV187" s="565">
        <v>307</v>
      </c>
      <c r="DW187" s="582">
        <v>321</v>
      </c>
      <c r="DX187" s="500">
        <f t="shared" si="593"/>
        <v>307</v>
      </c>
      <c r="DY187" s="404">
        <f t="shared" si="594"/>
        <v>321</v>
      </c>
      <c r="DZ187" s="565">
        <v>70</v>
      </c>
      <c r="EA187" s="582">
        <v>68</v>
      </c>
      <c r="EB187" s="500">
        <f t="shared" si="595"/>
        <v>70</v>
      </c>
      <c r="EC187" s="404">
        <f t="shared" si="596"/>
        <v>68</v>
      </c>
      <c r="ED187" s="565">
        <v>14</v>
      </c>
      <c r="EE187" s="582">
        <v>9</v>
      </c>
      <c r="EF187" s="500">
        <f t="shared" si="597"/>
        <v>14</v>
      </c>
      <c r="EG187" s="404">
        <f t="shared" si="598"/>
        <v>9</v>
      </c>
      <c r="EH187" s="500">
        <f t="shared" si="599"/>
        <v>391</v>
      </c>
      <c r="EI187" s="404">
        <f t="shared" si="600"/>
        <v>398</v>
      </c>
      <c r="EJ187" s="500">
        <f t="shared" si="601"/>
        <v>391</v>
      </c>
      <c r="EK187" s="404">
        <f t="shared" si="602"/>
        <v>398</v>
      </c>
      <c r="EL187" s="564">
        <v>3.6</v>
      </c>
      <c r="EM187" s="583">
        <v>3.6</v>
      </c>
      <c r="EN187" s="500">
        <f t="shared" si="603"/>
        <v>1105.2</v>
      </c>
      <c r="EO187" s="404">
        <f t="shared" si="604"/>
        <v>1155.6000000000001</v>
      </c>
      <c r="EP187" s="564">
        <v>4.0999999999999996</v>
      </c>
      <c r="EQ187" s="583">
        <v>3.6</v>
      </c>
      <c r="ER187" s="500">
        <f t="shared" si="605"/>
        <v>287</v>
      </c>
      <c r="ES187" s="404">
        <f t="shared" si="606"/>
        <v>244.8</v>
      </c>
      <c r="ET187" s="564">
        <v>6</v>
      </c>
      <c r="EU187" s="583">
        <v>5.8</v>
      </c>
      <c r="EV187" s="500">
        <f t="shared" si="607"/>
        <v>84</v>
      </c>
      <c r="EW187" s="404">
        <f t="shared" si="608"/>
        <v>52.199999999999996</v>
      </c>
      <c r="EX187" s="236">
        <f t="shared" si="609"/>
        <v>3.775447570332481</v>
      </c>
      <c r="EY187" s="237">
        <f t="shared" si="610"/>
        <v>3.6497487437185931</v>
      </c>
      <c r="EZ187" s="500">
        <f t="shared" si="611"/>
        <v>1476.2</v>
      </c>
      <c r="FA187" s="404">
        <f t="shared" si="612"/>
        <v>1452.6000000000001</v>
      </c>
      <c r="FB187" s="565">
        <v>99</v>
      </c>
      <c r="FC187" s="583">
        <v>101</v>
      </c>
      <c r="FD187" s="500">
        <f t="shared" si="613"/>
        <v>30393</v>
      </c>
      <c r="FE187" s="404">
        <f t="shared" si="614"/>
        <v>32421</v>
      </c>
      <c r="FF187" s="565">
        <v>85</v>
      </c>
      <c r="FG187" s="583">
        <v>78</v>
      </c>
      <c r="FH187" s="500">
        <f t="shared" si="615"/>
        <v>5950</v>
      </c>
      <c r="FI187" s="404">
        <f t="shared" si="616"/>
        <v>5304</v>
      </c>
      <c r="FJ187" s="565">
        <v>132</v>
      </c>
      <c r="FK187" s="583">
        <v>91</v>
      </c>
      <c r="FL187" s="500">
        <f t="shared" si="617"/>
        <v>1848</v>
      </c>
      <c r="FM187" s="404">
        <f t="shared" si="618"/>
        <v>819</v>
      </c>
      <c r="FN187" s="500">
        <f t="shared" si="619"/>
        <v>97.675191815856778</v>
      </c>
      <c r="FO187" s="404">
        <f t="shared" si="620"/>
        <v>96.844221105527637</v>
      </c>
      <c r="FP187" s="500">
        <f t="shared" si="621"/>
        <v>38191</v>
      </c>
      <c r="FQ187" s="404">
        <f t="shared" si="622"/>
        <v>38544</v>
      </c>
      <c r="FR187" s="565">
        <v>18</v>
      </c>
      <c r="FS187" s="423">
        <v>14</v>
      </c>
      <c r="FT187" s="500">
        <f t="shared" si="623"/>
        <v>18</v>
      </c>
      <c r="FU187" s="404">
        <f t="shared" si="624"/>
        <v>14</v>
      </c>
      <c r="FV187" s="564">
        <v>6</v>
      </c>
      <c r="FW187" s="584">
        <v>4.3</v>
      </c>
      <c r="FX187" s="500">
        <f t="shared" si="625"/>
        <v>108</v>
      </c>
      <c r="FY187" s="404">
        <f t="shared" si="626"/>
        <v>60.199999999999996</v>
      </c>
      <c r="FZ187" s="564">
        <v>126</v>
      </c>
      <c r="GA187" s="584">
        <v>110</v>
      </c>
      <c r="GB187" s="500">
        <f t="shared" si="627"/>
        <v>2268</v>
      </c>
      <c r="GC187" s="404">
        <f t="shared" si="628"/>
        <v>1540</v>
      </c>
      <c r="GD187" s="510">
        <f t="shared" si="629"/>
        <v>939</v>
      </c>
      <c r="GE187" s="404">
        <f t="shared" si="630"/>
        <v>957</v>
      </c>
      <c r="GF187" s="500">
        <f t="shared" si="631"/>
        <v>939</v>
      </c>
      <c r="GG187" s="404">
        <f t="shared" si="632"/>
        <v>957</v>
      </c>
      <c r="GH187" s="500">
        <f t="shared" si="633"/>
        <v>4300.3999999999996</v>
      </c>
      <c r="GI187" s="404">
        <f t="shared" si="634"/>
        <v>4388.8</v>
      </c>
      <c r="GJ187" s="500">
        <f t="shared" si="635"/>
        <v>127069</v>
      </c>
      <c r="GK187" s="404">
        <f t="shared" si="636"/>
        <v>128717</v>
      </c>
      <c r="GL187" s="510">
        <f t="shared" si="637"/>
        <v>78</v>
      </c>
      <c r="GM187" s="404">
        <f t="shared" si="638"/>
        <v>77</v>
      </c>
      <c r="GN187" s="500">
        <f t="shared" si="639"/>
        <v>78</v>
      </c>
      <c r="GO187" s="404">
        <f t="shared" si="640"/>
        <v>77</v>
      </c>
      <c r="GP187" s="500">
        <f t="shared" si="641"/>
        <v>346.2</v>
      </c>
      <c r="GQ187" s="404">
        <f t="shared" si="642"/>
        <v>315</v>
      </c>
      <c r="GR187" s="500">
        <f t="shared" si="643"/>
        <v>7454</v>
      </c>
      <c r="GS187" s="404">
        <f t="shared" si="644"/>
        <v>6735</v>
      </c>
      <c r="GT187" s="510">
        <f t="shared" si="645"/>
        <v>1017</v>
      </c>
      <c r="GU187" s="404">
        <f t="shared" si="646"/>
        <v>1034</v>
      </c>
      <c r="GV187" s="500">
        <f t="shared" si="647"/>
        <v>1017</v>
      </c>
      <c r="GW187" s="404">
        <f t="shared" si="648"/>
        <v>1034</v>
      </c>
      <c r="GX187" s="500">
        <f t="shared" si="649"/>
        <v>4646.5999999999995</v>
      </c>
      <c r="GY187" s="404">
        <f t="shared" si="650"/>
        <v>4703.8</v>
      </c>
      <c r="GZ187" s="500">
        <f t="shared" si="651"/>
        <v>134523</v>
      </c>
      <c r="HA187" s="404">
        <f t="shared" si="652"/>
        <v>135452</v>
      </c>
      <c r="HB187" s="510">
        <f t="shared" si="653"/>
        <v>16</v>
      </c>
      <c r="HC187" s="404">
        <f t="shared" si="654"/>
        <v>17</v>
      </c>
      <c r="HD187" s="500">
        <f t="shared" si="655"/>
        <v>16</v>
      </c>
      <c r="HE187" s="404">
        <f t="shared" si="656"/>
        <v>17</v>
      </c>
      <c r="HF187" s="500">
        <f t="shared" si="657"/>
        <v>99</v>
      </c>
      <c r="HG187" s="404">
        <f t="shared" si="658"/>
        <v>111.4</v>
      </c>
      <c r="HH187" s="500">
        <f t="shared" si="659"/>
        <v>2174</v>
      </c>
      <c r="HI187" s="404">
        <f t="shared" si="660"/>
        <v>2259</v>
      </c>
      <c r="HJ187" s="510">
        <f t="shared" si="661"/>
        <v>4853.5999999999995</v>
      </c>
      <c r="HK187" s="404">
        <f t="shared" si="662"/>
        <v>4875.3999999999996</v>
      </c>
      <c r="HL187" s="500">
        <f t="shared" si="663"/>
        <v>138965</v>
      </c>
      <c r="HM187" s="404">
        <f t="shared" si="664"/>
        <v>139251</v>
      </c>
    </row>
    <row r="188" spans="1:221">
      <c r="A188" s="574" t="s">
        <v>538</v>
      </c>
      <c r="B188" s="575" t="s">
        <v>790</v>
      </c>
      <c r="C188" s="576"/>
      <c r="D188" s="577">
        <v>199218</v>
      </c>
      <c r="E188" s="578">
        <v>3</v>
      </c>
      <c r="F188" s="422">
        <v>2878</v>
      </c>
      <c r="G188" s="423">
        <v>2948</v>
      </c>
      <c r="H188" s="422">
        <v>5</v>
      </c>
      <c r="I188" s="423">
        <v>54</v>
      </c>
      <c r="J188" s="500">
        <f t="shared" si="515"/>
        <v>2873</v>
      </c>
      <c r="K188" s="404">
        <f t="shared" si="516"/>
        <v>2894</v>
      </c>
      <c r="L188" s="579" t="s">
        <v>507</v>
      </c>
      <c r="M188" s="423" t="s">
        <v>507</v>
      </c>
      <c r="N188" s="500">
        <f t="shared" si="517"/>
        <v>2873</v>
      </c>
      <c r="O188" s="404">
        <f t="shared" si="518"/>
        <v>2894</v>
      </c>
      <c r="P188" s="500">
        <f t="shared" si="519"/>
        <v>2873</v>
      </c>
      <c r="Q188" s="404">
        <f t="shared" si="520"/>
        <v>2894</v>
      </c>
      <c r="R188" s="422">
        <v>10</v>
      </c>
      <c r="S188" s="423">
        <v>11</v>
      </c>
      <c r="T188" s="500">
        <f t="shared" si="521"/>
        <v>10</v>
      </c>
      <c r="U188" s="404">
        <f t="shared" si="522"/>
        <v>11</v>
      </c>
      <c r="V188" s="422">
        <v>0</v>
      </c>
      <c r="W188" s="423">
        <v>0</v>
      </c>
      <c r="X188" s="500">
        <f t="shared" si="523"/>
        <v>0</v>
      </c>
      <c r="Y188" s="404">
        <f t="shared" si="524"/>
        <v>0</v>
      </c>
      <c r="Z188" s="422">
        <v>0</v>
      </c>
      <c r="AA188" s="423">
        <v>0</v>
      </c>
      <c r="AB188" s="500">
        <f t="shared" si="525"/>
        <v>0</v>
      </c>
      <c r="AC188" s="404">
        <f t="shared" si="526"/>
        <v>0</v>
      </c>
      <c r="AD188" s="500">
        <f t="shared" si="527"/>
        <v>10</v>
      </c>
      <c r="AE188" s="404">
        <f t="shared" si="528"/>
        <v>11</v>
      </c>
      <c r="AF188" s="500">
        <f t="shared" si="529"/>
        <v>10</v>
      </c>
      <c r="AG188" s="404">
        <f t="shared" si="530"/>
        <v>11</v>
      </c>
      <c r="AH188" s="564">
        <v>3.8</v>
      </c>
      <c r="AI188" s="580">
        <v>3.7</v>
      </c>
      <c r="AJ188" s="500">
        <f t="shared" si="531"/>
        <v>38</v>
      </c>
      <c r="AK188" s="404">
        <f t="shared" si="532"/>
        <v>40.700000000000003</v>
      </c>
      <c r="AL188" s="564">
        <v>0</v>
      </c>
      <c r="AM188" s="580">
        <v>0</v>
      </c>
      <c r="AN188" s="500">
        <f t="shared" si="533"/>
        <v>0</v>
      </c>
      <c r="AO188" s="404">
        <f t="shared" si="534"/>
        <v>0</v>
      </c>
      <c r="AP188" s="564">
        <v>0</v>
      </c>
      <c r="AQ188" s="580">
        <v>0</v>
      </c>
      <c r="AR188" s="500">
        <f t="shared" si="535"/>
        <v>0</v>
      </c>
      <c r="AS188" s="404">
        <f t="shared" si="536"/>
        <v>0</v>
      </c>
      <c r="AT188" s="236">
        <f t="shared" si="537"/>
        <v>3.8</v>
      </c>
      <c r="AU188" s="237">
        <f t="shared" si="538"/>
        <v>3.7</v>
      </c>
      <c r="AV188" s="500">
        <f t="shared" si="539"/>
        <v>38</v>
      </c>
      <c r="AW188" s="404">
        <f t="shared" si="540"/>
        <v>40.700000000000003</v>
      </c>
      <c r="AX188" s="422">
        <v>141</v>
      </c>
      <c r="AY188" s="423">
        <v>136</v>
      </c>
      <c r="AZ188" s="500">
        <f t="shared" si="541"/>
        <v>1410</v>
      </c>
      <c r="BA188" s="404">
        <f t="shared" si="542"/>
        <v>1496</v>
      </c>
      <c r="BB188" s="422">
        <v>0</v>
      </c>
      <c r="BC188" s="423">
        <v>0</v>
      </c>
      <c r="BD188" s="500">
        <f t="shared" si="543"/>
        <v>0</v>
      </c>
      <c r="BE188" s="404">
        <f t="shared" si="544"/>
        <v>0</v>
      </c>
      <c r="BF188" s="422">
        <v>0</v>
      </c>
      <c r="BG188" s="423">
        <v>0</v>
      </c>
      <c r="BH188" s="500">
        <f t="shared" si="545"/>
        <v>0</v>
      </c>
      <c r="BI188" s="404">
        <f t="shared" si="546"/>
        <v>0</v>
      </c>
      <c r="BJ188" s="500">
        <f t="shared" si="547"/>
        <v>141</v>
      </c>
      <c r="BK188" s="404">
        <f t="shared" si="548"/>
        <v>136</v>
      </c>
      <c r="BL188" s="500">
        <f t="shared" si="549"/>
        <v>1410</v>
      </c>
      <c r="BM188" s="404">
        <f t="shared" si="550"/>
        <v>1496</v>
      </c>
      <c r="BN188" s="422">
        <v>1596</v>
      </c>
      <c r="BO188" s="423">
        <v>1584</v>
      </c>
      <c r="BP188" s="500">
        <f t="shared" si="551"/>
        <v>1596</v>
      </c>
      <c r="BQ188" s="404">
        <f t="shared" si="552"/>
        <v>1584</v>
      </c>
      <c r="BR188" s="422">
        <v>1</v>
      </c>
      <c r="BS188" s="423">
        <v>3</v>
      </c>
      <c r="BT188" s="500">
        <f t="shared" si="553"/>
        <v>1</v>
      </c>
      <c r="BU188" s="404">
        <f t="shared" si="554"/>
        <v>3</v>
      </c>
      <c r="BV188" s="422">
        <v>0</v>
      </c>
      <c r="BW188" s="423">
        <v>0</v>
      </c>
      <c r="BX188" s="500">
        <f t="shared" si="555"/>
        <v>0</v>
      </c>
      <c r="BY188" s="404">
        <f t="shared" si="556"/>
        <v>0</v>
      </c>
      <c r="BZ188" s="500">
        <f t="shared" si="557"/>
        <v>1597</v>
      </c>
      <c r="CA188" s="404">
        <f t="shared" si="558"/>
        <v>1587</v>
      </c>
      <c r="CB188" s="500">
        <f t="shared" si="559"/>
        <v>1597</v>
      </c>
      <c r="CC188" s="404">
        <f t="shared" si="560"/>
        <v>1587</v>
      </c>
      <c r="CD188" s="564">
        <v>4.5</v>
      </c>
      <c r="CE188" s="581">
        <v>4.5</v>
      </c>
      <c r="CF188" s="500">
        <f t="shared" si="561"/>
        <v>7182</v>
      </c>
      <c r="CG188" s="404">
        <f t="shared" si="562"/>
        <v>7128</v>
      </c>
      <c r="CH188" s="564">
        <v>5</v>
      </c>
      <c r="CI188" s="581">
        <v>6.3</v>
      </c>
      <c r="CJ188" s="500">
        <f t="shared" si="563"/>
        <v>5</v>
      </c>
      <c r="CK188" s="404">
        <f t="shared" si="564"/>
        <v>18.899999999999999</v>
      </c>
      <c r="CL188" s="564">
        <v>0</v>
      </c>
      <c r="CM188" s="581">
        <v>0</v>
      </c>
      <c r="CN188" s="500">
        <f t="shared" si="565"/>
        <v>0</v>
      </c>
      <c r="CO188" s="404">
        <f t="shared" si="566"/>
        <v>0</v>
      </c>
      <c r="CP188" s="500">
        <f t="shared" si="567"/>
        <v>4.5003130870381964</v>
      </c>
      <c r="CQ188" s="237">
        <f t="shared" si="568"/>
        <v>4.5034026465028356</v>
      </c>
      <c r="CR188" s="500">
        <f t="shared" si="569"/>
        <v>7187</v>
      </c>
      <c r="CS188" s="404">
        <f t="shared" si="570"/>
        <v>7146.9000000000005</v>
      </c>
      <c r="CT188" s="565">
        <v>129</v>
      </c>
      <c r="CU188" s="581">
        <v>128</v>
      </c>
      <c r="CV188" s="500">
        <f t="shared" si="571"/>
        <v>205884</v>
      </c>
      <c r="CW188" s="404">
        <f t="shared" si="572"/>
        <v>202752</v>
      </c>
      <c r="CX188" s="565">
        <v>115</v>
      </c>
      <c r="CY188" s="581">
        <v>143</v>
      </c>
      <c r="CZ188" s="500">
        <f t="shared" si="573"/>
        <v>115</v>
      </c>
      <c r="DA188" s="404">
        <f t="shared" si="574"/>
        <v>429</v>
      </c>
      <c r="DB188" s="565">
        <v>0</v>
      </c>
      <c r="DC188" s="581">
        <v>0</v>
      </c>
      <c r="DD188" s="500">
        <f t="shared" si="575"/>
        <v>0</v>
      </c>
      <c r="DE188" s="404">
        <f t="shared" si="576"/>
        <v>0</v>
      </c>
      <c r="DF188" s="500">
        <f t="shared" si="577"/>
        <v>128.99123356293049</v>
      </c>
      <c r="DG188" s="404">
        <f t="shared" si="578"/>
        <v>128.02835538752362</v>
      </c>
      <c r="DH188" s="500">
        <f t="shared" si="579"/>
        <v>205999</v>
      </c>
      <c r="DI188" s="404">
        <f t="shared" si="580"/>
        <v>203180.99999999997</v>
      </c>
      <c r="DJ188" s="500">
        <f t="shared" si="581"/>
        <v>1607</v>
      </c>
      <c r="DK188" s="404">
        <f t="shared" si="582"/>
        <v>1598</v>
      </c>
      <c r="DL188" s="500">
        <f t="shared" si="583"/>
        <v>1607</v>
      </c>
      <c r="DM188" s="404">
        <f t="shared" si="584"/>
        <v>1598</v>
      </c>
      <c r="DN188" s="236">
        <f t="shared" si="585"/>
        <v>4.495955196017424</v>
      </c>
      <c r="DO188" s="237">
        <f t="shared" si="586"/>
        <v>4.4978723404255323</v>
      </c>
      <c r="DP188" s="500">
        <f t="shared" si="587"/>
        <v>7225</v>
      </c>
      <c r="DQ188" s="404">
        <f t="shared" si="588"/>
        <v>7187.6</v>
      </c>
      <c r="DR188" s="500">
        <f t="shared" si="589"/>
        <v>129.0659614187928</v>
      </c>
      <c r="DS188" s="404">
        <f t="shared" si="590"/>
        <v>128.08322903629536</v>
      </c>
      <c r="DT188" s="500">
        <f t="shared" si="591"/>
        <v>207409.00000000003</v>
      </c>
      <c r="DU188" s="404">
        <f t="shared" si="592"/>
        <v>204677</v>
      </c>
      <c r="DV188" s="565">
        <v>1082</v>
      </c>
      <c r="DW188" s="582">
        <v>1097</v>
      </c>
      <c r="DX188" s="500">
        <f t="shared" si="593"/>
        <v>1082</v>
      </c>
      <c r="DY188" s="404">
        <f t="shared" si="594"/>
        <v>1097</v>
      </c>
      <c r="DZ188" s="565">
        <v>143</v>
      </c>
      <c r="EA188" s="582">
        <v>119</v>
      </c>
      <c r="EB188" s="500">
        <f t="shared" si="595"/>
        <v>143</v>
      </c>
      <c r="EC188" s="404">
        <f t="shared" si="596"/>
        <v>119</v>
      </c>
      <c r="ED188" s="565">
        <v>2</v>
      </c>
      <c r="EE188" s="582">
        <v>3</v>
      </c>
      <c r="EF188" s="500">
        <f t="shared" si="597"/>
        <v>2</v>
      </c>
      <c r="EG188" s="404">
        <f t="shared" si="598"/>
        <v>3</v>
      </c>
      <c r="EH188" s="500">
        <f t="shared" si="599"/>
        <v>1227</v>
      </c>
      <c r="EI188" s="404">
        <f t="shared" si="600"/>
        <v>1219</v>
      </c>
      <c r="EJ188" s="500">
        <f t="shared" si="601"/>
        <v>1227</v>
      </c>
      <c r="EK188" s="404">
        <f t="shared" si="602"/>
        <v>1219</v>
      </c>
      <c r="EL188" s="564">
        <v>3.1</v>
      </c>
      <c r="EM188" s="583">
        <v>3.2</v>
      </c>
      <c r="EN188" s="500">
        <f t="shared" si="603"/>
        <v>3354.2000000000003</v>
      </c>
      <c r="EO188" s="404">
        <f t="shared" si="604"/>
        <v>3510.4</v>
      </c>
      <c r="EP188" s="564">
        <v>3.8</v>
      </c>
      <c r="EQ188" s="583">
        <v>3.7</v>
      </c>
      <c r="ER188" s="500">
        <f t="shared" si="605"/>
        <v>543.4</v>
      </c>
      <c r="ES188" s="404">
        <f t="shared" si="606"/>
        <v>440.3</v>
      </c>
      <c r="ET188" s="564">
        <v>3.5</v>
      </c>
      <c r="EU188" s="583">
        <v>4.7</v>
      </c>
      <c r="EV188" s="500">
        <f t="shared" si="607"/>
        <v>7</v>
      </c>
      <c r="EW188" s="404">
        <f t="shared" si="608"/>
        <v>14.100000000000001</v>
      </c>
      <c r="EX188" s="236">
        <f t="shared" si="609"/>
        <v>3.1822330888345562</v>
      </c>
      <c r="EY188" s="237">
        <f t="shared" si="610"/>
        <v>3.252502050861362</v>
      </c>
      <c r="EZ188" s="500">
        <f t="shared" si="611"/>
        <v>3904.6000000000004</v>
      </c>
      <c r="FA188" s="404">
        <f t="shared" si="612"/>
        <v>3964.8</v>
      </c>
      <c r="FB188" s="565">
        <v>83</v>
      </c>
      <c r="FC188" s="583">
        <v>84</v>
      </c>
      <c r="FD188" s="500">
        <f t="shared" si="613"/>
        <v>89806</v>
      </c>
      <c r="FE188" s="404">
        <f t="shared" si="614"/>
        <v>92148</v>
      </c>
      <c r="FF188" s="565">
        <v>67</v>
      </c>
      <c r="FG188" s="583">
        <v>70</v>
      </c>
      <c r="FH188" s="500">
        <f t="shared" si="615"/>
        <v>9581</v>
      </c>
      <c r="FI188" s="404">
        <f t="shared" si="616"/>
        <v>8330</v>
      </c>
      <c r="FJ188" s="565">
        <v>53</v>
      </c>
      <c r="FK188" s="583">
        <v>74</v>
      </c>
      <c r="FL188" s="500">
        <f t="shared" si="617"/>
        <v>106</v>
      </c>
      <c r="FM188" s="404">
        <f t="shared" si="618"/>
        <v>222</v>
      </c>
      <c r="FN188" s="500">
        <f t="shared" si="619"/>
        <v>81.086389568052155</v>
      </c>
      <c r="FO188" s="404">
        <f t="shared" si="620"/>
        <v>82.608695652173907</v>
      </c>
      <c r="FP188" s="500">
        <f t="shared" si="621"/>
        <v>99493</v>
      </c>
      <c r="FQ188" s="404">
        <f t="shared" si="622"/>
        <v>100699.99999999999</v>
      </c>
      <c r="FR188" s="565">
        <v>39</v>
      </c>
      <c r="FS188" s="423">
        <v>77</v>
      </c>
      <c r="FT188" s="500">
        <f t="shared" si="623"/>
        <v>39</v>
      </c>
      <c r="FU188" s="404">
        <f t="shared" si="624"/>
        <v>77</v>
      </c>
      <c r="FV188" s="564">
        <v>2.1</v>
      </c>
      <c r="FW188" s="584">
        <v>2.6</v>
      </c>
      <c r="FX188" s="500">
        <f t="shared" si="625"/>
        <v>81.900000000000006</v>
      </c>
      <c r="FY188" s="404">
        <f t="shared" si="626"/>
        <v>200.20000000000002</v>
      </c>
      <c r="FZ188" s="564">
        <v>86</v>
      </c>
      <c r="GA188" s="584">
        <v>79</v>
      </c>
      <c r="GB188" s="500">
        <f t="shared" si="627"/>
        <v>3354</v>
      </c>
      <c r="GC188" s="404">
        <f t="shared" si="628"/>
        <v>6083</v>
      </c>
      <c r="GD188" s="510">
        <f t="shared" si="629"/>
        <v>2688</v>
      </c>
      <c r="GE188" s="404">
        <f t="shared" si="630"/>
        <v>2692</v>
      </c>
      <c r="GF188" s="500">
        <f t="shared" si="631"/>
        <v>2688</v>
      </c>
      <c r="GG188" s="404">
        <f t="shared" si="632"/>
        <v>2692</v>
      </c>
      <c r="GH188" s="500">
        <f t="shared" si="633"/>
        <v>10574.2</v>
      </c>
      <c r="GI188" s="404">
        <f t="shared" si="634"/>
        <v>10679.1</v>
      </c>
      <c r="GJ188" s="500">
        <f t="shared" si="635"/>
        <v>297100</v>
      </c>
      <c r="GK188" s="404">
        <f t="shared" si="636"/>
        <v>296396</v>
      </c>
      <c r="GL188" s="510">
        <f t="shared" si="637"/>
        <v>144</v>
      </c>
      <c r="GM188" s="404">
        <f t="shared" si="638"/>
        <v>122</v>
      </c>
      <c r="GN188" s="500">
        <f t="shared" si="639"/>
        <v>144</v>
      </c>
      <c r="GO188" s="404">
        <f t="shared" si="640"/>
        <v>122</v>
      </c>
      <c r="GP188" s="500">
        <f t="shared" si="641"/>
        <v>548.4</v>
      </c>
      <c r="GQ188" s="404">
        <f t="shared" si="642"/>
        <v>459.2</v>
      </c>
      <c r="GR188" s="500">
        <f t="shared" si="643"/>
        <v>9696</v>
      </c>
      <c r="GS188" s="404">
        <f t="shared" si="644"/>
        <v>8759</v>
      </c>
      <c r="GT188" s="510">
        <f t="shared" si="645"/>
        <v>2832</v>
      </c>
      <c r="GU188" s="404">
        <f t="shared" si="646"/>
        <v>2814</v>
      </c>
      <c r="GV188" s="500">
        <f t="shared" si="647"/>
        <v>2832</v>
      </c>
      <c r="GW188" s="404">
        <f t="shared" si="648"/>
        <v>2814</v>
      </c>
      <c r="GX188" s="500">
        <f t="shared" si="649"/>
        <v>11122.6</v>
      </c>
      <c r="GY188" s="404">
        <f t="shared" si="650"/>
        <v>11138.300000000001</v>
      </c>
      <c r="GZ188" s="500">
        <f t="shared" si="651"/>
        <v>306796</v>
      </c>
      <c r="HA188" s="404">
        <f t="shared" si="652"/>
        <v>305155</v>
      </c>
      <c r="HB188" s="510">
        <f t="shared" si="653"/>
        <v>2</v>
      </c>
      <c r="HC188" s="404">
        <f t="shared" si="654"/>
        <v>3</v>
      </c>
      <c r="HD188" s="500">
        <f t="shared" si="655"/>
        <v>2</v>
      </c>
      <c r="HE188" s="404">
        <f t="shared" si="656"/>
        <v>3</v>
      </c>
      <c r="HF188" s="500">
        <f t="shared" si="657"/>
        <v>7</v>
      </c>
      <c r="HG188" s="404">
        <f t="shared" si="658"/>
        <v>14.100000000000001</v>
      </c>
      <c r="HH188" s="500">
        <f t="shared" si="659"/>
        <v>106</v>
      </c>
      <c r="HI188" s="404">
        <f t="shared" si="660"/>
        <v>222</v>
      </c>
      <c r="HJ188" s="510">
        <f t="shared" si="661"/>
        <v>11211.5</v>
      </c>
      <c r="HK188" s="404">
        <f t="shared" si="662"/>
        <v>11352.600000000002</v>
      </c>
      <c r="HL188" s="500">
        <f t="shared" si="663"/>
        <v>310256</v>
      </c>
      <c r="HM188" s="404">
        <f t="shared" si="664"/>
        <v>311460</v>
      </c>
    </row>
    <row r="189" spans="1:221">
      <c r="A189" s="574" t="s">
        <v>538</v>
      </c>
      <c r="B189" s="575" t="s">
        <v>791</v>
      </c>
      <c r="C189" s="576"/>
      <c r="D189" s="577">
        <v>200004</v>
      </c>
      <c r="E189" s="578">
        <v>3</v>
      </c>
      <c r="F189" s="422">
        <v>1901</v>
      </c>
      <c r="G189" s="423">
        <v>2077</v>
      </c>
      <c r="H189" s="422">
        <v>161</v>
      </c>
      <c r="I189" s="423">
        <v>163</v>
      </c>
      <c r="J189" s="500">
        <f t="shared" si="515"/>
        <v>1740</v>
      </c>
      <c r="K189" s="404">
        <f t="shared" si="516"/>
        <v>1914</v>
      </c>
      <c r="L189" s="579" t="s">
        <v>507</v>
      </c>
      <c r="M189" s="423" t="s">
        <v>507</v>
      </c>
      <c r="N189" s="500">
        <f t="shared" si="517"/>
        <v>1740</v>
      </c>
      <c r="O189" s="404">
        <f t="shared" si="518"/>
        <v>1914</v>
      </c>
      <c r="P189" s="500">
        <f t="shared" si="519"/>
        <v>1740</v>
      </c>
      <c r="Q189" s="404">
        <f t="shared" si="520"/>
        <v>1914</v>
      </c>
      <c r="R189" s="422">
        <v>9</v>
      </c>
      <c r="S189" s="423">
        <v>10</v>
      </c>
      <c r="T189" s="500">
        <f t="shared" si="521"/>
        <v>9</v>
      </c>
      <c r="U189" s="404">
        <f t="shared" si="522"/>
        <v>10</v>
      </c>
      <c r="V189" s="422">
        <v>0</v>
      </c>
      <c r="W189" s="423">
        <v>0</v>
      </c>
      <c r="X189" s="500">
        <f t="shared" si="523"/>
        <v>0</v>
      </c>
      <c r="Y189" s="404">
        <f t="shared" si="524"/>
        <v>0</v>
      </c>
      <c r="Z189" s="422">
        <v>0</v>
      </c>
      <c r="AA189" s="423">
        <v>0</v>
      </c>
      <c r="AB189" s="500">
        <f t="shared" si="525"/>
        <v>0</v>
      </c>
      <c r="AC189" s="404">
        <f t="shared" si="526"/>
        <v>0</v>
      </c>
      <c r="AD189" s="500">
        <f t="shared" si="527"/>
        <v>9</v>
      </c>
      <c r="AE189" s="404">
        <f t="shared" si="528"/>
        <v>10</v>
      </c>
      <c r="AF189" s="500">
        <f t="shared" si="529"/>
        <v>9</v>
      </c>
      <c r="AG189" s="404">
        <f t="shared" si="530"/>
        <v>10</v>
      </c>
      <c r="AH189" s="564">
        <v>4.9000000000000004</v>
      </c>
      <c r="AI189" s="580">
        <v>4.5999999999999996</v>
      </c>
      <c r="AJ189" s="500">
        <f t="shared" si="531"/>
        <v>44.1</v>
      </c>
      <c r="AK189" s="404">
        <f t="shared" si="532"/>
        <v>46</v>
      </c>
      <c r="AL189" s="564">
        <v>0</v>
      </c>
      <c r="AM189" s="580">
        <v>0</v>
      </c>
      <c r="AN189" s="500">
        <f t="shared" si="533"/>
        <v>0</v>
      </c>
      <c r="AO189" s="404">
        <f t="shared" si="534"/>
        <v>0</v>
      </c>
      <c r="AP189" s="564">
        <v>0</v>
      </c>
      <c r="AQ189" s="580">
        <v>0</v>
      </c>
      <c r="AR189" s="500">
        <f t="shared" si="535"/>
        <v>0</v>
      </c>
      <c r="AS189" s="404">
        <f t="shared" si="536"/>
        <v>0</v>
      </c>
      <c r="AT189" s="236">
        <f t="shared" si="537"/>
        <v>4.9000000000000004</v>
      </c>
      <c r="AU189" s="237">
        <f t="shared" si="538"/>
        <v>4.5999999999999996</v>
      </c>
      <c r="AV189" s="500">
        <f t="shared" si="539"/>
        <v>44.1</v>
      </c>
      <c r="AW189" s="404">
        <f t="shared" si="540"/>
        <v>46</v>
      </c>
      <c r="AX189" s="422">
        <v>126</v>
      </c>
      <c r="AY189" s="423">
        <v>129</v>
      </c>
      <c r="AZ189" s="500">
        <f t="shared" si="541"/>
        <v>1134</v>
      </c>
      <c r="BA189" s="404">
        <f t="shared" si="542"/>
        <v>1290</v>
      </c>
      <c r="BB189" s="422">
        <v>0</v>
      </c>
      <c r="BC189" s="423">
        <v>0</v>
      </c>
      <c r="BD189" s="500">
        <f t="shared" si="543"/>
        <v>0</v>
      </c>
      <c r="BE189" s="404">
        <f t="shared" si="544"/>
        <v>0</v>
      </c>
      <c r="BF189" s="422">
        <v>0</v>
      </c>
      <c r="BG189" s="423">
        <v>0</v>
      </c>
      <c r="BH189" s="500">
        <f t="shared" si="545"/>
        <v>0</v>
      </c>
      <c r="BI189" s="404">
        <f t="shared" si="546"/>
        <v>0</v>
      </c>
      <c r="BJ189" s="500">
        <f t="shared" si="547"/>
        <v>126</v>
      </c>
      <c r="BK189" s="404">
        <f t="shared" si="548"/>
        <v>129</v>
      </c>
      <c r="BL189" s="500">
        <f t="shared" si="549"/>
        <v>1134</v>
      </c>
      <c r="BM189" s="404">
        <f t="shared" si="550"/>
        <v>1290</v>
      </c>
      <c r="BN189" s="422">
        <v>894</v>
      </c>
      <c r="BO189" s="423">
        <v>952</v>
      </c>
      <c r="BP189" s="500">
        <f t="shared" si="551"/>
        <v>894</v>
      </c>
      <c r="BQ189" s="404">
        <f t="shared" si="552"/>
        <v>952</v>
      </c>
      <c r="BR189" s="422">
        <v>3</v>
      </c>
      <c r="BS189" s="423">
        <v>2</v>
      </c>
      <c r="BT189" s="500">
        <f t="shared" si="553"/>
        <v>3</v>
      </c>
      <c r="BU189" s="404">
        <f t="shared" si="554"/>
        <v>2</v>
      </c>
      <c r="BV189" s="422">
        <v>1</v>
      </c>
      <c r="BW189" s="423">
        <v>0</v>
      </c>
      <c r="BX189" s="500">
        <f t="shared" si="555"/>
        <v>1</v>
      </c>
      <c r="BY189" s="404">
        <f t="shared" si="556"/>
        <v>0</v>
      </c>
      <c r="BZ189" s="500">
        <f t="shared" si="557"/>
        <v>898</v>
      </c>
      <c r="CA189" s="404">
        <f t="shared" si="558"/>
        <v>954</v>
      </c>
      <c r="CB189" s="500">
        <f t="shared" si="559"/>
        <v>898</v>
      </c>
      <c r="CC189" s="404">
        <f t="shared" si="560"/>
        <v>954</v>
      </c>
      <c r="CD189" s="564">
        <v>4.7</v>
      </c>
      <c r="CE189" s="581">
        <v>4.7</v>
      </c>
      <c r="CF189" s="500">
        <f t="shared" si="561"/>
        <v>4201.8</v>
      </c>
      <c r="CG189" s="404">
        <f t="shared" si="562"/>
        <v>4474.4000000000005</v>
      </c>
      <c r="CH189" s="564">
        <v>3.3</v>
      </c>
      <c r="CI189" s="581">
        <v>3.5</v>
      </c>
      <c r="CJ189" s="500">
        <f t="shared" si="563"/>
        <v>9.8999999999999986</v>
      </c>
      <c r="CK189" s="404">
        <f t="shared" si="564"/>
        <v>7</v>
      </c>
      <c r="CL189" s="564">
        <v>7</v>
      </c>
      <c r="CM189" s="581">
        <v>0</v>
      </c>
      <c r="CN189" s="500">
        <f t="shared" si="565"/>
        <v>7</v>
      </c>
      <c r="CO189" s="404">
        <f t="shared" si="566"/>
        <v>0</v>
      </c>
      <c r="CP189" s="500">
        <f t="shared" si="567"/>
        <v>4.6978841870824048</v>
      </c>
      <c r="CQ189" s="237">
        <f t="shared" si="568"/>
        <v>4.6974842767295604</v>
      </c>
      <c r="CR189" s="500">
        <f t="shared" si="569"/>
        <v>4218.7</v>
      </c>
      <c r="CS189" s="404">
        <f t="shared" si="570"/>
        <v>4481.4000000000005</v>
      </c>
      <c r="CT189" s="565">
        <v>134</v>
      </c>
      <c r="CU189" s="581">
        <v>133</v>
      </c>
      <c r="CV189" s="500">
        <f t="shared" si="571"/>
        <v>119796</v>
      </c>
      <c r="CW189" s="404">
        <f t="shared" si="572"/>
        <v>126616</v>
      </c>
      <c r="CX189" s="565">
        <v>50</v>
      </c>
      <c r="CY189" s="581">
        <v>99</v>
      </c>
      <c r="CZ189" s="500">
        <f t="shared" si="573"/>
        <v>150</v>
      </c>
      <c r="DA189" s="404">
        <f t="shared" si="574"/>
        <v>198</v>
      </c>
      <c r="DB189" s="565">
        <v>140</v>
      </c>
      <c r="DC189" s="581">
        <v>0</v>
      </c>
      <c r="DD189" s="500">
        <f t="shared" si="575"/>
        <v>140</v>
      </c>
      <c r="DE189" s="404">
        <f t="shared" si="576"/>
        <v>0</v>
      </c>
      <c r="DF189" s="500">
        <f t="shared" si="577"/>
        <v>133.72605790645881</v>
      </c>
      <c r="DG189" s="404">
        <f t="shared" si="578"/>
        <v>132.92872117400418</v>
      </c>
      <c r="DH189" s="500">
        <f t="shared" si="579"/>
        <v>120086.00000000001</v>
      </c>
      <c r="DI189" s="404">
        <f t="shared" si="580"/>
        <v>126813.99999999999</v>
      </c>
      <c r="DJ189" s="500">
        <f t="shared" si="581"/>
        <v>907</v>
      </c>
      <c r="DK189" s="404">
        <f t="shared" si="582"/>
        <v>964</v>
      </c>
      <c r="DL189" s="500">
        <f t="shared" si="583"/>
        <v>907</v>
      </c>
      <c r="DM189" s="404">
        <f t="shared" si="584"/>
        <v>964</v>
      </c>
      <c r="DN189" s="236">
        <f t="shared" si="585"/>
        <v>4.6998897464167584</v>
      </c>
      <c r="DO189" s="237">
        <f t="shared" si="586"/>
        <v>4.6964730290456433</v>
      </c>
      <c r="DP189" s="500">
        <f t="shared" si="587"/>
        <v>4262.8</v>
      </c>
      <c r="DQ189" s="404">
        <f t="shared" si="588"/>
        <v>4527.4000000000005</v>
      </c>
      <c r="DR189" s="500">
        <f t="shared" si="589"/>
        <v>133.64939360529218</v>
      </c>
      <c r="DS189" s="404">
        <f t="shared" si="590"/>
        <v>132.88796680497924</v>
      </c>
      <c r="DT189" s="500">
        <f t="shared" si="591"/>
        <v>121220</v>
      </c>
      <c r="DU189" s="404">
        <f t="shared" si="592"/>
        <v>128103.99999999999</v>
      </c>
      <c r="DV189" s="565">
        <v>571</v>
      </c>
      <c r="DW189" s="582">
        <v>567</v>
      </c>
      <c r="DX189" s="500">
        <f t="shared" si="593"/>
        <v>571</v>
      </c>
      <c r="DY189" s="404">
        <f t="shared" si="594"/>
        <v>567</v>
      </c>
      <c r="DZ189" s="565">
        <v>252</v>
      </c>
      <c r="EA189" s="582">
        <v>301</v>
      </c>
      <c r="EB189" s="500">
        <f t="shared" si="595"/>
        <v>252</v>
      </c>
      <c r="EC189" s="404">
        <f t="shared" si="596"/>
        <v>301</v>
      </c>
      <c r="ED189" s="565">
        <v>5</v>
      </c>
      <c r="EE189" s="582">
        <v>38</v>
      </c>
      <c r="EF189" s="500">
        <f t="shared" si="597"/>
        <v>5</v>
      </c>
      <c r="EG189" s="404">
        <f t="shared" si="598"/>
        <v>38</v>
      </c>
      <c r="EH189" s="500">
        <f t="shared" si="599"/>
        <v>828</v>
      </c>
      <c r="EI189" s="404">
        <f t="shared" si="600"/>
        <v>906</v>
      </c>
      <c r="EJ189" s="500">
        <f t="shared" si="601"/>
        <v>828</v>
      </c>
      <c r="EK189" s="404">
        <f t="shared" si="602"/>
        <v>906</v>
      </c>
      <c r="EL189" s="564">
        <v>3.3</v>
      </c>
      <c r="EM189" s="583">
        <v>3.3</v>
      </c>
      <c r="EN189" s="500">
        <f t="shared" si="603"/>
        <v>1884.3</v>
      </c>
      <c r="EO189" s="404">
        <f t="shared" si="604"/>
        <v>1871.1</v>
      </c>
      <c r="EP189" s="564">
        <v>3.3</v>
      </c>
      <c r="EQ189" s="583">
        <v>3.4</v>
      </c>
      <c r="ER189" s="500">
        <f t="shared" si="605"/>
        <v>831.59999999999991</v>
      </c>
      <c r="ES189" s="404">
        <f t="shared" si="606"/>
        <v>1023.4</v>
      </c>
      <c r="ET189" s="564">
        <v>5.4</v>
      </c>
      <c r="EU189" s="583">
        <v>2.9</v>
      </c>
      <c r="EV189" s="500">
        <f t="shared" si="607"/>
        <v>27</v>
      </c>
      <c r="EW189" s="404">
        <f t="shared" si="608"/>
        <v>110.2</v>
      </c>
      <c r="EX189" s="236">
        <f t="shared" si="609"/>
        <v>3.3126811594202894</v>
      </c>
      <c r="EY189" s="237">
        <f t="shared" si="610"/>
        <v>3.3164459161147901</v>
      </c>
      <c r="EZ189" s="500">
        <f t="shared" si="611"/>
        <v>2742.8999999999996</v>
      </c>
      <c r="FA189" s="404">
        <f t="shared" si="612"/>
        <v>3004.7</v>
      </c>
      <c r="FB189" s="565">
        <v>86</v>
      </c>
      <c r="FC189" s="583">
        <v>85</v>
      </c>
      <c r="FD189" s="500">
        <f t="shared" si="613"/>
        <v>49106</v>
      </c>
      <c r="FE189" s="404">
        <f t="shared" si="614"/>
        <v>48195</v>
      </c>
      <c r="FF189" s="565">
        <v>50</v>
      </c>
      <c r="FG189" s="583">
        <v>50</v>
      </c>
      <c r="FH189" s="500">
        <f t="shared" si="615"/>
        <v>12600</v>
      </c>
      <c r="FI189" s="404">
        <f t="shared" si="616"/>
        <v>15050</v>
      </c>
      <c r="FJ189" s="565">
        <v>72</v>
      </c>
      <c r="FK189" s="583">
        <v>45</v>
      </c>
      <c r="FL189" s="500">
        <f t="shared" si="617"/>
        <v>360</v>
      </c>
      <c r="FM189" s="404">
        <f t="shared" si="618"/>
        <v>1710</v>
      </c>
      <c r="FN189" s="500">
        <f t="shared" si="619"/>
        <v>74.95893719806763</v>
      </c>
      <c r="FO189" s="404">
        <f t="shared" si="620"/>
        <v>71.694260485651213</v>
      </c>
      <c r="FP189" s="500">
        <f t="shared" si="621"/>
        <v>62066</v>
      </c>
      <c r="FQ189" s="404">
        <f t="shared" si="622"/>
        <v>64955</v>
      </c>
      <c r="FR189" s="565">
        <v>5</v>
      </c>
      <c r="FS189" s="423">
        <v>44</v>
      </c>
      <c r="FT189" s="500">
        <f t="shared" si="623"/>
        <v>5</v>
      </c>
      <c r="FU189" s="404">
        <f t="shared" si="624"/>
        <v>44</v>
      </c>
      <c r="FV189" s="564">
        <v>4.4000000000000004</v>
      </c>
      <c r="FW189" s="584">
        <v>3.7</v>
      </c>
      <c r="FX189" s="500">
        <f t="shared" si="625"/>
        <v>22</v>
      </c>
      <c r="FY189" s="404">
        <f t="shared" si="626"/>
        <v>162.80000000000001</v>
      </c>
      <c r="FZ189" s="564">
        <v>96</v>
      </c>
      <c r="GA189" s="584">
        <v>45</v>
      </c>
      <c r="GB189" s="500">
        <f t="shared" si="627"/>
        <v>480</v>
      </c>
      <c r="GC189" s="404">
        <f t="shared" si="628"/>
        <v>1980</v>
      </c>
      <c r="GD189" s="510">
        <f t="shared" si="629"/>
        <v>1474</v>
      </c>
      <c r="GE189" s="404">
        <f t="shared" si="630"/>
        <v>1529</v>
      </c>
      <c r="GF189" s="500">
        <f t="shared" si="631"/>
        <v>1474</v>
      </c>
      <c r="GG189" s="404">
        <f t="shared" si="632"/>
        <v>1529</v>
      </c>
      <c r="GH189" s="500">
        <f t="shared" si="633"/>
        <v>6130.2000000000007</v>
      </c>
      <c r="GI189" s="404">
        <f t="shared" si="634"/>
        <v>6391.5</v>
      </c>
      <c r="GJ189" s="500">
        <f t="shared" si="635"/>
        <v>170036</v>
      </c>
      <c r="GK189" s="404">
        <f t="shared" si="636"/>
        <v>176101</v>
      </c>
      <c r="GL189" s="510">
        <f t="shared" si="637"/>
        <v>255</v>
      </c>
      <c r="GM189" s="404">
        <f t="shared" si="638"/>
        <v>303</v>
      </c>
      <c r="GN189" s="500">
        <f t="shared" si="639"/>
        <v>255</v>
      </c>
      <c r="GO189" s="404">
        <f t="shared" si="640"/>
        <v>303</v>
      </c>
      <c r="GP189" s="500">
        <f t="shared" si="641"/>
        <v>841.49999999999989</v>
      </c>
      <c r="GQ189" s="404">
        <f t="shared" si="642"/>
        <v>1030.4000000000001</v>
      </c>
      <c r="GR189" s="500">
        <f t="shared" si="643"/>
        <v>12750</v>
      </c>
      <c r="GS189" s="404">
        <f t="shared" si="644"/>
        <v>15248</v>
      </c>
      <c r="GT189" s="510">
        <f t="shared" si="645"/>
        <v>1729</v>
      </c>
      <c r="GU189" s="404">
        <f t="shared" si="646"/>
        <v>1832</v>
      </c>
      <c r="GV189" s="500">
        <f t="shared" si="647"/>
        <v>1729</v>
      </c>
      <c r="GW189" s="404">
        <f t="shared" si="648"/>
        <v>1832</v>
      </c>
      <c r="GX189" s="500">
        <f t="shared" si="649"/>
        <v>6971.7000000000007</v>
      </c>
      <c r="GY189" s="404">
        <f t="shared" si="650"/>
        <v>7421.9</v>
      </c>
      <c r="GZ189" s="500">
        <f t="shared" si="651"/>
        <v>182786</v>
      </c>
      <c r="HA189" s="404">
        <f t="shared" si="652"/>
        <v>191349</v>
      </c>
      <c r="HB189" s="510">
        <f t="shared" si="653"/>
        <v>6</v>
      </c>
      <c r="HC189" s="404">
        <f t="shared" si="654"/>
        <v>38</v>
      </c>
      <c r="HD189" s="500">
        <f t="shared" si="655"/>
        <v>6</v>
      </c>
      <c r="HE189" s="404">
        <f t="shared" si="656"/>
        <v>38</v>
      </c>
      <c r="HF189" s="500">
        <f t="shared" si="657"/>
        <v>34</v>
      </c>
      <c r="HG189" s="404">
        <f t="shared" si="658"/>
        <v>110.2</v>
      </c>
      <c r="HH189" s="500">
        <f t="shared" si="659"/>
        <v>500</v>
      </c>
      <c r="HI189" s="404">
        <f t="shared" si="660"/>
        <v>1710</v>
      </c>
      <c r="HJ189" s="510">
        <f t="shared" si="661"/>
        <v>7027.7</v>
      </c>
      <c r="HK189" s="404">
        <f t="shared" si="662"/>
        <v>7694.9000000000005</v>
      </c>
      <c r="HL189" s="500">
        <f t="shared" si="663"/>
        <v>183766</v>
      </c>
      <c r="HM189" s="404">
        <f t="shared" si="664"/>
        <v>195039</v>
      </c>
    </row>
    <row r="190" spans="1:221">
      <c r="A190" s="574" t="s">
        <v>538</v>
      </c>
      <c r="B190" s="587" t="s">
        <v>792</v>
      </c>
      <c r="C190" s="576"/>
      <c r="D190" s="577">
        <v>198543</v>
      </c>
      <c r="E190" s="578">
        <v>4</v>
      </c>
      <c r="F190" s="422">
        <v>965</v>
      </c>
      <c r="G190" s="423">
        <v>911</v>
      </c>
      <c r="H190" s="422">
        <v>17</v>
      </c>
      <c r="I190" s="423">
        <v>4</v>
      </c>
      <c r="J190" s="500">
        <f t="shared" si="515"/>
        <v>948</v>
      </c>
      <c r="K190" s="404">
        <f t="shared" si="516"/>
        <v>907</v>
      </c>
      <c r="L190" s="579" t="s">
        <v>507</v>
      </c>
      <c r="M190" s="423" t="s">
        <v>507</v>
      </c>
      <c r="N190" s="500">
        <f t="shared" si="517"/>
        <v>948</v>
      </c>
      <c r="O190" s="404">
        <f t="shared" si="518"/>
        <v>907</v>
      </c>
      <c r="P190" s="500">
        <f t="shared" si="519"/>
        <v>948</v>
      </c>
      <c r="Q190" s="404">
        <f t="shared" si="520"/>
        <v>907</v>
      </c>
      <c r="R190" s="422">
        <v>13</v>
      </c>
      <c r="S190" s="423">
        <v>16</v>
      </c>
      <c r="T190" s="500">
        <f t="shared" si="521"/>
        <v>13</v>
      </c>
      <c r="U190" s="404">
        <f t="shared" si="522"/>
        <v>16</v>
      </c>
      <c r="V190" s="422">
        <v>0</v>
      </c>
      <c r="W190" s="423">
        <v>0</v>
      </c>
      <c r="X190" s="500">
        <f t="shared" si="523"/>
        <v>0</v>
      </c>
      <c r="Y190" s="404">
        <f t="shared" si="524"/>
        <v>0</v>
      </c>
      <c r="Z190" s="422">
        <v>0</v>
      </c>
      <c r="AA190" s="423">
        <v>0</v>
      </c>
      <c r="AB190" s="500">
        <f t="shared" si="525"/>
        <v>0</v>
      </c>
      <c r="AC190" s="404">
        <f t="shared" si="526"/>
        <v>0</v>
      </c>
      <c r="AD190" s="500">
        <f t="shared" si="527"/>
        <v>13</v>
      </c>
      <c r="AE190" s="404">
        <f t="shared" si="528"/>
        <v>16</v>
      </c>
      <c r="AF190" s="500">
        <f t="shared" si="529"/>
        <v>13</v>
      </c>
      <c r="AG190" s="404">
        <f t="shared" si="530"/>
        <v>16</v>
      </c>
      <c r="AH190" s="564">
        <v>3.6</v>
      </c>
      <c r="AI190" s="580">
        <v>3.4</v>
      </c>
      <c r="AJ190" s="500">
        <f t="shared" si="531"/>
        <v>46.800000000000004</v>
      </c>
      <c r="AK190" s="404">
        <f t="shared" si="532"/>
        <v>54.4</v>
      </c>
      <c r="AL190" s="564">
        <v>0</v>
      </c>
      <c r="AM190" s="580">
        <v>0</v>
      </c>
      <c r="AN190" s="500">
        <f t="shared" si="533"/>
        <v>0</v>
      </c>
      <c r="AO190" s="404">
        <f t="shared" si="534"/>
        <v>0</v>
      </c>
      <c r="AP190" s="564">
        <v>0</v>
      </c>
      <c r="AQ190" s="580">
        <v>0</v>
      </c>
      <c r="AR190" s="500">
        <f t="shared" si="535"/>
        <v>0</v>
      </c>
      <c r="AS190" s="404">
        <f t="shared" si="536"/>
        <v>0</v>
      </c>
      <c r="AT190" s="236">
        <f t="shared" si="537"/>
        <v>3.6000000000000005</v>
      </c>
      <c r="AU190" s="237">
        <f t="shared" si="538"/>
        <v>3.4</v>
      </c>
      <c r="AV190" s="500">
        <f t="shared" si="539"/>
        <v>46.800000000000004</v>
      </c>
      <c r="AW190" s="404">
        <f t="shared" si="540"/>
        <v>54.4</v>
      </c>
      <c r="AX190" s="422">
        <v>152</v>
      </c>
      <c r="AY190" s="423">
        <v>157</v>
      </c>
      <c r="AZ190" s="500">
        <f t="shared" si="541"/>
        <v>1976</v>
      </c>
      <c r="BA190" s="404">
        <f t="shared" si="542"/>
        <v>2512</v>
      </c>
      <c r="BB190" s="422">
        <v>0</v>
      </c>
      <c r="BC190" s="423">
        <v>0</v>
      </c>
      <c r="BD190" s="500">
        <f t="shared" si="543"/>
        <v>0</v>
      </c>
      <c r="BE190" s="404">
        <f t="shared" si="544"/>
        <v>0</v>
      </c>
      <c r="BF190" s="422">
        <v>0</v>
      </c>
      <c r="BG190" s="423">
        <v>0</v>
      </c>
      <c r="BH190" s="500">
        <f t="shared" si="545"/>
        <v>0</v>
      </c>
      <c r="BI190" s="404">
        <f t="shared" si="546"/>
        <v>0</v>
      </c>
      <c r="BJ190" s="500">
        <f t="shared" si="547"/>
        <v>152</v>
      </c>
      <c r="BK190" s="404">
        <f t="shared" si="548"/>
        <v>157</v>
      </c>
      <c r="BL190" s="500">
        <f t="shared" si="549"/>
        <v>1976</v>
      </c>
      <c r="BM190" s="404">
        <f t="shared" si="550"/>
        <v>2512</v>
      </c>
      <c r="BN190" s="422">
        <v>267</v>
      </c>
      <c r="BO190" s="423">
        <v>246</v>
      </c>
      <c r="BP190" s="500">
        <f t="shared" si="551"/>
        <v>267</v>
      </c>
      <c r="BQ190" s="404">
        <f t="shared" si="552"/>
        <v>246</v>
      </c>
      <c r="BR190" s="422">
        <v>1</v>
      </c>
      <c r="BS190" s="423">
        <v>2</v>
      </c>
      <c r="BT190" s="500">
        <f t="shared" si="553"/>
        <v>1</v>
      </c>
      <c r="BU190" s="404">
        <f t="shared" si="554"/>
        <v>2</v>
      </c>
      <c r="BV190" s="422">
        <v>0</v>
      </c>
      <c r="BW190" s="423">
        <v>1</v>
      </c>
      <c r="BX190" s="500">
        <f t="shared" si="555"/>
        <v>0</v>
      </c>
      <c r="BY190" s="404">
        <f t="shared" si="556"/>
        <v>1</v>
      </c>
      <c r="BZ190" s="500">
        <f t="shared" si="557"/>
        <v>268</v>
      </c>
      <c r="CA190" s="404">
        <f t="shared" si="558"/>
        <v>249</v>
      </c>
      <c r="CB190" s="500">
        <f t="shared" si="559"/>
        <v>268</v>
      </c>
      <c r="CC190" s="404">
        <f t="shared" si="560"/>
        <v>249</v>
      </c>
      <c r="CD190" s="564">
        <v>5.7</v>
      </c>
      <c r="CE190" s="581">
        <v>5.5</v>
      </c>
      <c r="CF190" s="500">
        <f t="shared" si="561"/>
        <v>1521.9</v>
      </c>
      <c r="CG190" s="404">
        <f t="shared" si="562"/>
        <v>1353</v>
      </c>
      <c r="CH190" s="564">
        <v>3.5</v>
      </c>
      <c r="CI190" s="581">
        <v>8</v>
      </c>
      <c r="CJ190" s="500">
        <f t="shared" si="563"/>
        <v>3.5</v>
      </c>
      <c r="CK190" s="404">
        <f t="shared" si="564"/>
        <v>16</v>
      </c>
      <c r="CL190" s="564">
        <v>0</v>
      </c>
      <c r="CM190" s="581">
        <v>10</v>
      </c>
      <c r="CN190" s="500">
        <f t="shared" si="565"/>
        <v>0</v>
      </c>
      <c r="CO190" s="404">
        <f t="shared" si="566"/>
        <v>10</v>
      </c>
      <c r="CP190" s="500">
        <f t="shared" si="567"/>
        <v>5.69179104477612</v>
      </c>
      <c r="CQ190" s="237">
        <f t="shared" si="568"/>
        <v>5.5381526104417667</v>
      </c>
      <c r="CR190" s="500">
        <f t="shared" si="569"/>
        <v>1525.4</v>
      </c>
      <c r="CS190" s="404">
        <f t="shared" si="570"/>
        <v>1379</v>
      </c>
      <c r="CT190" s="565">
        <v>155</v>
      </c>
      <c r="CU190" s="581">
        <v>152</v>
      </c>
      <c r="CV190" s="500">
        <f t="shared" si="571"/>
        <v>41385</v>
      </c>
      <c r="CW190" s="404">
        <f t="shared" si="572"/>
        <v>37392</v>
      </c>
      <c r="CX190" s="565">
        <v>124</v>
      </c>
      <c r="CY190" s="581">
        <v>144</v>
      </c>
      <c r="CZ190" s="500">
        <f t="shared" si="573"/>
        <v>124</v>
      </c>
      <c r="DA190" s="404">
        <f t="shared" si="574"/>
        <v>288</v>
      </c>
      <c r="DB190" s="565">
        <v>0</v>
      </c>
      <c r="DC190" s="581">
        <v>108</v>
      </c>
      <c r="DD190" s="500">
        <f t="shared" si="575"/>
        <v>0</v>
      </c>
      <c r="DE190" s="404">
        <f t="shared" si="576"/>
        <v>108</v>
      </c>
      <c r="DF190" s="500">
        <f t="shared" si="577"/>
        <v>154.88432835820896</v>
      </c>
      <c r="DG190" s="404">
        <f t="shared" si="578"/>
        <v>151.75903614457832</v>
      </c>
      <c r="DH190" s="500">
        <f t="shared" si="579"/>
        <v>41509</v>
      </c>
      <c r="DI190" s="404">
        <f t="shared" si="580"/>
        <v>37788</v>
      </c>
      <c r="DJ190" s="500">
        <f t="shared" si="581"/>
        <v>281</v>
      </c>
      <c r="DK190" s="404">
        <f t="shared" si="582"/>
        <v>265</v>
      </c>
      <c r="DL190" s="500">
        <f t="shared" si="583"/>
        <v>281</v>
      </c>
      <c r="DM190" s="404">
        <f t="shared" si="584"/>
        <v>265</v>
      </c>
      <c r="DN190" s="236">
        <f t="shared" si="585"/>
        <v>5.5950177935943062</v>
      </c>
      <c r="DO190" s="237">
        <f t="shared" si="586"/>
        <v>5.4090566037735854</v>
      </c>
      <c r="DP190" s="500">
        <f t="shared" si="587"/>
        <v>1572.2</v>
      </c>
      <c r="DQ190" s="404">
        <f t="shared" si="588"/>
        <v>1433.4</v>
      </c>
      <c r="DR190" s="500">
        <f t="shared" si="589"/>
        <v>154.7508896797153</v>
      </c>
      <c r="DS190" s="404">
        <f t="shared" si="590"/>
        <v>152.0754716981132</v>
      </c>
      <c r="DT190" s="500">
        <f t="shared" si="591"/>
        <v>43485</v>
      </c>
      <c r="DU190" s="404">
        <f t="shared" si="592"/>
        <v>40300</v>
      </c>
      <c r="DV190" s="565">
        <v>410</v>
      </c>
      <c r="DW190" s="582">
        <v>361</v>
      </c>
      <c r="DX190" s="500">
        <f t="shared" si="593"/>
        <v>410</v>
      </c>
      <c r="DY190" s="404">
        <f t="shared" si="594"/>
        <v>361</v>
      </c>
      <c r="DZ190" s="565">
        <v>184</v>
      </c>
      <c r="EA190" s="582">
        <v>176</v>
      </c>
      <c r="EB190" s="500">
        <f t="shared" si="595"/>
        <v>184</v>
      </c>
      <c r="EC190" s="404">
        <f t="shared" si="596"/>
        <v>176</v>
      </c>
      <c r="ED190" s="565">
        <v>2</v>
      </c>
      <c r="EE190" s="582">
        <v>17</v>
      </c>
      <c r="EF190" s="500">
        <f t="shared" si="597"/>
        <v>2</v>
      </c>
      <c r="EG190" s="404">
        <f t="shared" si="598"/>
        <v>17</v>
      </c>
      <c r="EH190" s="500">
        <f t="shared" si="599"/>
        <v>596</v>
      </c>
      <c r="EI190" s="404">
        <f t="shared" si="600"/>
        <v>554</v>
      </c>
      <c r="EJ190" s="500">
        <f t="shared" si="601"/>
        <v>596</v>
      </c>
      <c r="EK190" s="404">
        <f t="shared" si="602"/>
        <v>554</v>
      </c>
      <c r="EL190" s="564">
        <v>3.4</v>
      </c>
      <c r="EM190" s="583">
        <v>3.2</v>
      </c>
      <c r="EN190" s="500">
        <f t="shared" si="603"/>
        <v>1394</v>
      </c>
      <c r="EO190" s="404">
        <f t="shared" si="604"/>
        <v>1155.2</v>
      </c>
      <c r="EP190" s="564">
        <v>3.9</v>
      </c>
      <c r="EQ190" s="583">
        <v>3.5</v>
      </c>
      <c r="ER190" s="500">
        <f t="shared" si="605"/>
        <v>717.6</v>
      </c>
      <c r="ES190" s="404">
        <f t="shared" si="606"/>
        <v>616</v>
      </c>
      <c r="ET190" s="564">
        <v>9.5</v>
      </c>
      <c r="EU190" s="583">
        <v>1.6</v>
      </c>
      <c r="EV190" s="500">
        <f t="shared" si="607"/>
        <v>19</v>
      </c>
      <c r="EW190" s="404">
        <f t="shared" si="608"/>
        <v>27.200000000000003</v>
      </c>
      <c r="EX190" s="236">
        <f t="shared" si="609"/>
        <v>3.5748322147651006</v>
      </c>
      <c r="EY190" s="237">
        <f t="shared" si="610"/>
        <v>3.2462093862815884</v>
      </c>
      <c r="EZ190" s="500">
        <f t="shared" si="611"/>
        <v>2130.6</v>
      </c>
      <c r="FA190" s="404">
        <f t="shared" si="612"/>
        <v>1798.3999999999999</v>
      </c>
      <c r="FB190" s="565">
        <v>87</v>
      </c>
      <c r="FC190" s="583">
        <v>80</v>
      </c>
      <c r="FD190" s="500">
        <f t="shared" si="613"/>
        <v>35670</v>
      </c>
      <c r="FE190" s="404">
        <f t="shared" si="614"/>
        <v>28880</v>
      </c>
      <c r="FF190" s="565">
        <v>62</v>
      </c>
      <c r="FG190" s="583">
        <v>62</v>
      </c>
      <c r="FH190" s="500">
        <f t="shared" si="615"/>
        <v>11408</v>
      </c>
      <c r="FI190" s="404">
        <f t="shared" si="616"/>
        <v>10912</v>
      </c>
      <c r="FJ190" s="565">
        <v>140</v>
      </c>
      <c r="FK190" s="583">
        <v>60</v>
      </c>
      <c r="FL190" s="500">
        <f t="shared" si="617"/>
        <v>280</v>
      </c>
      <c r="FM190" s="404">
        <f t="shared" si="618"/>
        <v>1020</v>
      </c>
      <c r="FN190" s="500">
        <f t="shared" si="619"/>
        <v>79.459731543624159</v>
      </c>
      <c r="FO190" s="404">
        <f t="shared" si="620"/>
        <v>73.667870036101078</v>
      </c>
      <c r="FP190" s="500">
        <f t="shared" si="621"/>
        <v>47358</v>
      </c>
      <c r="FQ190" s="404">
        <f t="shared" si="622"/>
        <v>40812</v>
      </c>
      <c r="FR190" s="565">
        <v>71</v>
      </c>
      <c r="FS190" s="423">
        <v>88</v>
      </c>
      <c r="FT190" s="500">
        <f t="shared" si="623"/>
        <v>71</v>
      </c>
      <c r="FU190" s="404">
        <f t="shared" si="624"/>
        <v>88</v>
      </c>
      <c r="FV190" s="564">
        <v>4</v>
      </c>
      <c r="FW190" s="584">
        <v>3.2</v>
      </c>
      <c r="FX190" s="500">
        <f t="shared" si="625"/>
        <v>284</v>
      </c>
      <c r="FY190" s="404">
        <f t="shared" si="626"/>
        <v>281.60000000000002</v>
      </c>
      <c r="FZ190" s="564">
        <v>84</v>
      </c>
      <c r="GA190" s="584">
        <v>88</v>
      </c>
      <c r="GB190" s="500">
        <f t="shared" si="627"/>
        <v>5964</v>
      </c>
      <c r="GC190" s="404">
        <f t="shared" si="628"/>
        <v>7744</v>
      </c>
      <c r="GD190" s="510">
        <f t="shared" si="629"/>
        <v>690</v>
      </c>
      <c r="GE190" s="404">
        <f t="shared" si="630"/>
        <v>623</v>
      </c>
      <c r="GF190" s="500">
        <f t="shared" si="631"/>
        <v>690</v>
      </c>
      <c r="GG190" s="404">
        <f t="shared" si="632"/>
        <v>623</v>
      </c>
      <c r="GH190" s="500">
        <f t="shared" si="633"/>
        <v>2962.7</v>
      </c>
      <c r="GI190" s="404">
        <f t="shared" si="634"/>
        <v>2562.6000000000004</v>
      </c>
      <c r="GJ190" s="500">
        <f t="shared" si="635"/>
        <v>79031</v>
      </c>
      <c r="GK190" s="404">
        <f t="shared" si="636"/>
        <v>68784</v>
      </c>
      <c r="GL190" s="510">
        <f t="shared" si="637"/>
        <v>185</v>
      </c>
      <c r="GM190" s="404">
        <f t="shared" si="638"/>
        <v>178</v>
      </c>
      <c r="GN190" s="500">
        <f t="shared" si="639"/>
        <v>185</v>
      </c>
      <c r="GO190" s="404">
        <f t="shared" si="640"/>
        <v>178</v>
      </c>
      <c r="GP190" s="500">
        <f t="shared" si="641"/>
        <v>721.1</v>
      </c>
      <c r="GQ190" s="404">
        <f t="shared" si="642"/>
        <v>632</v>
      </c>
      <c r="GR190" s="500">
        <f t="shared" si="643"/>
        <v>11532</v>
      </c>
      <c r="GS190" s="404">
        <f t="shared" si="644"/>
        <v>11200</v>
      </c>
      <c r="GT190" s="510">
        <f t="shared" si="645"/>
        <v>875</v>
      </c>
      <c r="GU190" s="404">
        <f t="shared" si="646"/>
        <v>801</v>
      </c>
      <c r="GV190" s="500">
        <f t="shared" si="647"/>
        <v>875</v>
      </c>
      <c r="GW190" s="404">
        <f t="shared" si="648"/>
        <v>801</v>
      </c>
      <c r="GX190" s="500">
        <f t="shared" si="649"/>
        <v>3683.7999999999997</v>
      </c>
      <c r="GY190" s="404">
        <f t="shared" si="650"/>
        <v>3194.6000000000004</v>
      </c>
      <c r="GZ190" s="500">
        <f t="shared" si="651"/>
        <v>90563</v>
      </c>
      <c r="HA190" s="404">
        <f t="shared" si="652"/>
        <v>79984</v>
      </c>
      <c r="HB190" s="510">
        <f t="shared" si="653"/>
        <v>2</v>
      </c>
      <c r="HC190" s="404">
        <f t="shared" si="654"/>
        <v>18</v>
      </c>
      <c r="HD190" s="500">
        <f t="shared" si="655"/>
        <v>2</v>
      </c>
      <c r="HE190" s="404">
        <f t="shared" si="656"/>
        <v>18</v>
      </c>
      <c r="HF190" s="500">
        <f t="shared" si="657"/>
        <v>19</v>
      </c>
      <c r="HG190" s="404">
        <f t="shared" si="658"/>
        <v>37.200000000000003</v>
      </c>
      <c r="HH190" s="500">
        <f t="shared" si="659"/>
        <v>280</v>
      </c>
      <c r="HI190" s="404">
        <f t="shared" si="660"/>
        <v>1128</v>
      </c>
      <c r="HJ190" s="510">
        <f t="shared" si="661"/>
        <v>3986.8</v>
      </c>
      <c r="HK190" s="404">
        <f t="shared" si="662"/>
        <v>3513.4</v>
      </c>
      <c r="HL190" s="500">
        <f t="shared" si="663"/>
        <v>96807</v>
      </c>
      <c r="HM190" s="404">
        <f t="shared" si="664"/>
        <v>88856</v>
      </c>
    </row>
    <row r="191" spans="1:221">
      <c r="A191" s="574" t="s">
        <v>538</v>
      </c>
      <c r="B191" s="575" t="s">
        <v>793</v>
      </c>
      <c r="C191" s="576"/>
      <c r="D191" s="577">
        <v>199281</v>
      </c>
      <c r="E191" s="578">
        <v>5</v>
      </c>
      <c r="F191" s="422">
        <v>1011</v>
      </c>
      <c r="G191" s="423">
        <v>907</v>
      </c>
      <c r="H191" s="422">
        <v>4</v>
      </c>
      <c r="I191" s="423">
        <v>0</v>
      </c>
      <c r="J191" s="500">
        <f t="shared" si="515"/>
        <v>1007</v>
      </c>
      <c r="K191" s="404">
        <f t="shared" si="516"/>
        <v>907</v>
      </c>
      <c r="L191" s="579" t="s">
        <v>507</v>
      </c>
      <c r="M191" s="423" t="s">
        <v>507</v>
      </c>
      <c r="N191" s="500">
        <f t="shared" si="517"/>
        <v>1007</v>
      </c>
      <c r="O191" s="404">
        <f t="shared" si="518"/>
        <v>907</v>
      </c>
      <c r="P191" s="500">
        <f t="shared" si="519"/>
        <v>1007</v>
      </c>
      <c r="Q191" s="404">
        <f t="shared" si="520"/>
        <v>907</v>
      </c>
      <c r="R191" s="422">
        <v>1</v>
      </c>
      <c r="S191" s="423">
        <v>0</v>
      </c>
      <c r="T191" s="500">
        <f t="shared" si="521"/>
        <v>1</v>
      </c>
      <c r="U191" s="404">
        <f t="shared" si="522"/>
        <v>0</v>
      </c>
      <c r="V191" s="422">
        <v>0</v>
      </c>
      <c r="W191" s="423">
        <v>0</v>
      </c>
      <c r="X191" s="500">
        <f t="shared" si="523"/>
        <v>0</v>
      </c>
      <c r="Y191" s="404">
        <f t="shared" si="524"/>
        <v>0</v>
      </c>
      <c r="Z191" s="422">
        <v>0</v>
      </c>
      <c r="AA191" s="423">
        <v>0</v>
      </c>
      <c r="AB191" s="500">
        <f t="shared" si="525"/>
        <v>0</v>
      </c>
      <c r="AC191" s="404">
        <f t="shared" si="526"/>
        <v>0</v>
      </c>
      <c r="AD191" s="500">
        <f t="shared" si="527"/>
        <v>1</v>
      </c>
      <c r="AE191" s="404">
        <f t="shared" si="528"/>
        <v>0</v>
      </c>
      <c r="AF191" s="500">
        <f t="shared" si="529"/>
        <v>1</v>
      </c>
      <c r="AG191" s="404">
        <f t="shared" si="530"/>
        <v>0</v>
      </c>
      <c r="AH191" s="564">
        <v>8</v>
      </c>
      <c r="AI191" s="580">
        <v>0</v>
      </c>
      <c r="AJ191" s="500">
        <f t="shared" si="531"/>
        <v>8</v>
      </c>
      <c r="AK191" s="404">
        <f t="shared" si="532"/>
        <v>0</v>
      </c>
      <c r="AL191" s="564">
        <v>0</v>
      </c>
      <c r="AM191" s="580">
        <v>0</v>
      </c>
      <c r="AN191" s="500">
        <f t="shared" si="533"/>
        <v>0</v>
      </c>
      <c r="AO191" s="404">
        <f t="shared" si="534"/>
        <v>0</v>
      </c>
      <c r="AP191" s="564">
        <v>0</v>
      </c>
      <c r="AQ191" s="580">
        <v>0</v>
      </c>
      <c r="AR191" s="500">
        <f t="shared" si="535"/>
        <v>0</v>
      </c>
      <c r="AS191" s="404">
        <f t="shared" si="536"/>
        <v>0</v>
      </c>
      <c r="AT191" s="236">
        <f t="shared" si="537"/>
        <v>8</v>
      </c>
      <c r="AU191" s="237">
        <f t="shared" si="538"/>
        <v>0</v>
      </c>
      <c r="AV191" s="500">
        <f t="shared" si="539"/>
        <v>8</v>
      </c>
      <c r="AW191" s="404">
        <f t="shared" si="540"/>
        <v>0</v>
      </c>
      <c r="AX191" s="422">
        <v>166</v>
      </c>
      <c r="AY191" s="423">
        <v>0</v>
      </c>
      <c r="AZ191" s="500">
        <f t="shared" si="541"/>
        <v>166</v>
      </c>
      <c r="BA191" s="404">
        <f t="shared" si="542"/>
        <v>0</v>
      </c>
      <c r="BB191" s="422">
        <v>0</v>
      </c>
      <c r="BC191" s="423">
        <v>0</v>
      </c>
      <c r="BD191" s="500">
        <f t="shared" si="543"/>
        <v>0</v>
      </c>
      <c r="BE191" s="404">
        <f t="shared" si="544"/>
        <v>0</v>
      </c>
      <c r="BF191" s="422">
        <v>0</v>
      </c>
      <c r="BG191" s="423">
        <v>0</v>
      </c>
      <c r="BH191" s="500">
        <f t="shared" si="545"/>
        <v>0</v>
      </c>
      <c r="BI191" s="404">
        <f t="shared" si="546"/>
        <v>0</v>
      </c>
      <c r="BJ191" s="500">
        <f t="shared" si="547"/>
        <v>166</v>
      </c>
      <c r="BK191" s="404">
        <f t="shared" si="548"/>
        <v>0</v>
      </c>
      <c r="BL191" s="500">
        <f t="shared" si="549"/>
        <v>166</v>
      </c>
      <c r="BM191" s="404">
        <f t="shared" si="550"/>
        <v>0</v>
      </c>
      <c r="BN191" s="422">
        <v>515</v>
      </c>
      <c r="BO191" s="423">
        <v>460</v>
      </c>
      <c r="BP191" s="500">
        <f t="shared" si="551"/>
        <v>515</v>
      </c>
      <c r="BQ191" s="404">
        <f t="shared" si="552"/>
        <v>460</v>
      </c>
      <c r="BR191" s="422">
        <v>5</v>
      </c>
      <c r="BS191" s="423">
        <v>4</v>
      </c>
      <c r="BT191" s="500">
        <f t="shared" si="553"/>
        <v>5</v>
      </c>
      <c r="BU191" s="404">
        <f t="shared" si="554"/>
        <v>4</v>
      </c>
      <c r="BV191" s="422">
        <v>0</v>
      </c>
      <c r="BW191" s="423">
        <v>1</v>
      </c>
      <c r="BX191" s="500">
        <f t="shared" si="555"/>
        <v>0</v>
      </c>
      <c r="BY191" s="404">
        <f t="shared" si="556"/>
        <v>1</v>
      </c>
      <c r="BZ191" s="500">
        <f t="shared" si="557"/>
        <v>520</v>
      </c>
      <c r="CA191" s="404">
        <f t="shared" si="558"/>
        <v>465</v>
      </c>
      <c r="CB191" s="500">
        <f t="shared" si="559"/>
        <v>520</v>
      </c>
      <c r="CC191" s="404">
        <f t="shared" si="560"/>
        <v>465</v>
      </c>
      <c r="CD191" s="564">
        <v>5.0999999999999996</v>
      </c>
      <c r="CE191" s="581">
        <v>5</v>
      </c>
      <c r="CF191" s="500">
        <f t="shared" si="561"/>
        <v>2626.5</v>
      </c>
      <c r="CG191" s="404">
        <f t="shared" si="562"/>
        <v>2300</v>
      </c>
      <c r="CH191" s="564">
        <v>7</v>
      </c>
      <c r="CI191" s="581">
        <v>5.9</v>
      </c>
      <c r="CJ191" s="500">
        <f t="shared" si="563"/>
        <v>35</v>
      </c>
      <c r="CK191" s="404">
        <f t="shared" si="564"/>
        <v>23.6</v>
      </c>
      <c r="CL191" s="564">
        <v>0</v>
      </c>
      <c r="CM191" s="581">
        <v>6</v>
      </c>
      <c r="CN191" s="500">
        <f t="shared" si="565"/>
        <v>0</v>
      </c>
      <c r="CO191" s="404">
        <f t="shared" si="566"/>
        <v>6</v>
      </c>
      <c r="CP191" s="500">
        <f t="shared" si="567"/>
        <v>5.118269230769231</v>
      </c>
      <c r="CQ191" s="237">
        <f t="shared" si="568"/>
        <v>5.0098924731182795</v>
      </c>
      <c r="CR191" s="500">
        <f t="shared" si="569"/>
        <v>2661.5</v>
      </c>
      <c r="CS191" s="404">
        <f t="shared" si="570"/>
        <v>2329.6</v>
      </c>
      <c r="CT191" s="565">
        <v>143</v>
      </c>
      <c r="CU191" s="581">
        <v>141</v>
      </c>
      <c r="CV191" s="500">
        <f t="shared" si="571"/>
        <v>73645</v>
      </c>
      <c r="CW191" s="404">
        <f t="shared" si="572"/>
        <v>64860</v>
      </c>
      <c r="CX191" s="565">
        <v>142</v>
      </c>
      <c r="CY191" s="581">
        <v>122</v>
      </c>
      <c r="CZ191" s="500">
        <f t="shared" si="573"/>
        <v>710</v>
      </c>
      <c r="DA191" s="404">
        <f t="shared" si="574"/>
        <v>488</v>
      </c>
      <c r="DB191" s="565">
        <v>0</v>
      </c>
      <c r="DC191" s="581">
        <v>132</v>
      </c>
      <c r="DD191" s="500">
        <f t="shared" si="575"/>
        <v>0</v>
      </c>
      <c r="DE191" s="404">
        <f t="shared" si="576"/>
        <v>132</v>
      </c>
      <c r="DF191" s="500">
        <f t="shared" si="577"/>
        <v>142.99038461538461</v>
      </c>
      <c r="DG191" s="404">
        <f t="shared" si="578"/>
        <v>140.81720430107526</v>
      </c>
      <c r="DH191" s="500">
        <f t="shared" si="579"/>
        <v>74355</v>
      </c>
      <c r="DI191" s="404">
        <f t="shared" si="580"/>
        <v>65480</v>
      </c>
      <c r="DJ191" s="500">
        <f t="shared" si="581"/>
        <v>521</v>
      </c>
      <c r="DK191" s="404">
        <f t="shared" si="582"/>
        <v>465</v>
      </c>
      <c r="DL191" s="500">
        <f t="shared" si="583"/>
        <v>521</v>
      </c>
      <c r="DM191" s="404">
        <f t="shared" si="584"/>
        <v>465</v>
      </c>
      <c r="DN191" s="236">
        <f t="shared" si="585"/>
        <v>5.1238003838771595</v>
      </c>
      <c r="DO191" s="237">
        <f t="shared" si="586"/>
        <v>5.0098924731182795</v>
      </c>
      <c r="DP191" s="500">
        <f t="shared" si="587"/>
        <v>2669.5</v>
      </c>
      <c r="DQ191" s="404">
        <f t="shared" si="588"/>
        <v>2329.6</v>
      </c>
      <c r="DR191" s="500">
        <f t="shared" si="589"/>
        <v>143.03454894433781</v>
      </c>
      <c r="DS191" s="404">
        <f t="shared" si="590"/>
        <v>140.81720430107526</v>
      </c>
      <c r="DT191" s="500">
        <f t="shared" si="591"/>
        <v>74521</v>
      </c>
      <c r="DU191" s="404">
        <f t="shared" si="592"/>
        <v>65480</v>
      </c>
      <c r="DV191" s="565">
        <v>333</v>
      </c>
      <c r="DW191" s="582">
        <v>305</v>
      </c>
      <c r="DX191" s="500">
        <f t="shared" si="593"/>
        <v>333</v>
      </c>
      <c r="DY191" s="404">
        <f t="shared" si="594"/>
        <v>305</v>
      </c>
      <c r="DZ191" s="565">
        <v>121</v>
      </c>
      <c r="EA191" s="582">
        <v>118</v>
      </c>
      <c r="EB191" s="500">
        <f t="shared" si="595"/>
        <v>121</v>
      </c>
      <c r="EC191" s="404">
        <f t="shared" si="596"/>
        <v>118</v>
      </c>
      <c r="ED191" s="565">
        <v>2</v>
      </c>
      <c r="EE191" s="582">
        <v>0</v>
      </c>
      <c r="EF191" s="500">
        <f t="shared" si="597"/>
        <v>2</v>
      </c>
      <c r="EG191" s="404">
        <f t="shared" si="598"/>
        <v>0</v>
      </c>
      <c r="EH191" s="500">
        <f t="shared" si="599"/>
        <v>456</v>
      </c>
      <c r="EI191" s="404">
        <f t="shared" si="600"/>
        <v>423</v>
      </c>
      <c r="EJ191" s="500">
        <f t="shared" si="601"/>
        <v>456</v>
      </c>
      <c r="EK191" s="404">
        <f t="shared" si="602"/>
        <v>423</v>
      </c>
      <c r="EL191" s="564">
        <v>3.6</v>
      </c>
      <c r="EM191" s="583">
        <v>3.6</v>
      </c>
      <c r="EN191" s="500">
        <f t="shared" si="603"/>
        <v>1198.8</v>
      </c>
      <c r="EO191" s="404">
        <f t="shared" si="604"/>
        <v>1098</v>
      </c>
      <c r="EP191" s="564">
        <v>4.4000000000000004</v>
      </c>
      <c r="EQ191" s="583">
        <v>5</v>
      </c>
      <c r="ER191" s="500">
        <f t="shared" si="605"/>
        <v>532.40000000000009</v>
      </c>
      <c r="ES191" s="404">
        <f t="shared" si="606"/>
        <v>590</v>
      </c>
      <c r="ET191" s="564">
        <v>4.5</v>
      </c>
      <c r="EU191" s="583">
        <v>0</v>
      </c>
      <c r="EV191" s="500">
        <f t="shared" si="607"/>
        <v>9</v>
      </c>
      <c r="EW191" s="404">
        <f t="shared" si="608"/>
        <v>0</v>
      </c>
      <c r="EX191" s="236">
        <f t="shared" si="609"/>
        <v>3.8162280701754385</v>
      </c>
      <c r="EY191" s="237">
        <f t="shared" si="610"/>
        <v>3.9905437352245863</v>
      </c>
      <c r="EZ191" s="500">
        <f t="shared" si="611"/>
        <v>1740.2</v>
      </c>
      <c r="FA191" s="404">
        <f t="shared" si="612"/>
        <v>1688</v>
      </c>
      <c r="FB191" s="565">
        <v>96</v>
      </c>
      <c r="FC191" s="583">
        <v>94</v>
      </c>
      <c r="FD191" s="500">
        <f t="shared" si="613"/>
        <v>31968</v>
      </c>
      <c r="FE191" s="404">
        <f t="shared" si="614"/>
        <v>28670</v>
      </c>
      <c r="FF191" s="565">
        <v>82</v>
      </c>
      <c r="FG191" s="583">
        <v>83</v>
      </c>
      <c r="FH191" s="500">
        <f t="shared" si="615"/>
        <v>9922</v>
      </c>
      <c r="FI191" s="404">
        <f t="shared" si="616"/>
        <v>9794</v>
      </c>
      <c r="FJ191" s="565">
        <v>59</v>
      </c>
      <c r="FK191" s="583">
        <v>0</v>
      </c>
      <c r="FL191" s="500">
        <f t="shared" si="617"/>
        <v>118</v>
      </c>
      <c r="FM191" s="404">
        <f t="shared" si="618"/>
        <v>0</v>
      </c>
      <c r="FN191" s="500">
        <f t="shared" si="619"/>
        <v>92.122807017543863</v>
      </c>
      <c r="FO191" s="404">
        <f t="shared" si="620"/>
        <v>90.931442080378247</v>
      </c>
      <c r="FP191" s="500">
        <f t="shared" si="621"/>
        <v>42008</v>
      </c>
      <c r="FQ191" s="404">
        <f t="shared" si="622"/>
        <v>38464</v>
      </c>
      <c r="FR191" s="565">
        <v>30</v>
      </c>
      <c r="FS191" s="423">
        <v>19</v>
      </c>
      <c r="FT191" s="500">
        <f t="shared" si="623"/>
        <v>30</v>
      </c>
      <c r="FU191" s="404">
        <f t="shared" si="624"/>
        <v>19</v>
      </c>
      <c r="FV191" s="564">
        <v>3.1</v>
      </c>
      <c r="FW191" s="584">
        <v>4</v>
      </c>
      <c r="FX191" s="500">
        <f t="shared" si="625"/>
        <v>93</v>
      </c>
      <c r="FY191" s="404">
        <f t="shared" si="626"/>
        <v>76</v>
      </c>
      <c r="FZ191" s="564">
        <v>91</v>
      </c>
      <c r="GA191" s="584">
        <v>89</v>
      </c>
      <c r="GB191" s="500">
        <f t="shared" si="627"/>
        <v>2730</v>
      </c>
      <c r="GC191" s="404">
        <f t="shared" si="628"/>
        <v>1691</v>
      </c>
      <c r="GD191" s="510">
        <f t="shared" si="629"/>
        <v>849</v>
      </c>
      <c r="GE191" s="404">
        <f t="shared" si="630"/>
        <v>765</v>
      </c>
      <c r="GF191" s="500">
        <f t="shared" si="631"/>
        <v>849</v>
      </c>
      <c r="GG191" s="404">
        <f t="shared" si="632"/>
        <v>765</v>
      </c>
      <c r="GH191" s="500">
        <f t="shared" si="633"/>
        <v>3833.3</v>
      </c>
      <c r="GI191" s="404">
        <f t="shared" si="634"/>
        <v>3398</v>
      </c>
      <c r="GJ191" s="500">
        <f t="shared" si="635"/>
        <v>105779</v>
      </c>
      <c r="GK191" s="404">
        <f t="shared" si="636"/>
        <v>93530</v>
      </c>
      <c r="GL191" s="510">
        <f t="shared" si="637"/>
        <v>126</v>
      </c>
      <c r="GM191" s="404">
        <f t="shared" si="638"/>
        <v>122</v>
      </c>
      <c r="GN191" s="500">
        <f t="shared" si="639"/>
        <v>126</v>
      </c>
      <c r="GO191" s="404">
        <f t="shared" si="640"/>
        <v>122</v>
      </c>
      <c r="GP191" s="500">
        <f t="shared" si="641"/>
        <v>567.40000000000009</v>
      </c>
      <c r="GQ191" s="404">
        <f t="shared" si="642"/>
        <v>613.6</v>
      </c>
      <c r="GR191" s="500">
        <f t="shared" si="643"/>
        <v>10632</v>
      </c>
      <c r="GS191" s="404">
        <f t="shared" si="644"/>
        <v>10282</v>
      </c>
      <c r="GT191" s="510">
        <f t="shared" si="645"/>
        <v>975</v>
      </c>
      <c r="GU191" s="404">
        <f t="shared" si="646"/>
        <v>887</v>
      </c>
      <c r="GV191" s="500">
        <f t="shared" si="647"/>
        <v>975</v>
      </c>
      <c r="GW191" s="404">
        <f t="shared" si="648"/>
        <v>887</v>
      </c>
      <c r="GX191" s="500">
        <f t="shared" si="649"/>
        <v>4400.7000000000007</v>
      </c>
      <c r="GY191" s="404">
        <f t="shared" si="650"/>
        <v>4011.6</v>
      </c>
      <c r="GZ191" s="500">
        <f t="shared" si="651"/>
        <v>116411</v>
      </c>
      <c r="HA191" s="404">
        <f t="shared" si="652"/>
        <v>103812</v>
      </c>
      <c r="HB191" s="510">
        <f t="shared" si="653"/>
        <v>2</v>
      </c>
      <c r="HC191" s="404">
        <f t="shared" si="654"/>
        <v>1</v>
      </c>
      <c r="HD191" s="500">
        <f t="shared" si="655"/>
        <v>2</v>
      </c>
      <c r="HE191" s="404">
        <f t="shared" si="656"/>
        <v>1</v>
      </c>
      <c r="HF191" s="500">
        <f t="shared" si="657"/>
        <v>9</v>
      </c>
      <c r="HG191" s="404">
        <f t="shared" si="658"/>
        <v>6</v>
      </c>
      <c r="HH191" s="500">
        <f t="shared" si="659"/>
        <v>118</v>
      </c>
      <c r="HI191" s="404">
        <f t="shared" si="660"/>
        <v>132</v>
      </c>
      <c r="HJ191" s="510">
        <f t="shared" si="661"/>
        <v>4502.7</v>
      </c>
      <c r="HK191" s="404">
        <f t="shared" si="662"/>
        <v>4093.6</v>
      </c>
      <c r="HL191" s="500">
        <f t="shared" si="663"/>
        <v>119259</v>
      </c>
      <c r="HM191" s="404">
        <f t="shared" si="664"/>
        <v>105635</v>
      </c>
    </row>
    <row r="192" spans="1:221">
      <c r="A192" s="574" t="s">
        <v>538</v>
      </c>
      <c r="B192" s="575" t="s">
        <v>794</v>
      </c>
      <c r="C192" s="576"/>
      <c r="D192" s="577">
        <v>199999</v>
      </c>
      <c r="E192" s="578">
        <v>5</v>
      </c>
      <c r="F192" s="422">
        <v>1371</v>
      </c>
      <c r="G192" s="423">
        <v>1291</v>
      </c>
      <c r="H192" s="422">
        <v>0</v>
      </c>
      <c r="I192" s="423">
        <v>0</v>
      </c>
      <c r="J192" s="500">
        <f t="shared" si="515"/>
        <v>1371</v>
      </c>
      <c r="K192" s="404">
        <f t="shared" si="516"/>
        <v>1291</v>
      </c>
      <c r="L192" s="579" t="s">
        <v>507</v>
      </c>
      <c r="M192" s="423" t="s">
        <v>507</v>
      </c>
      <c r="N192" s="500">
        <f t="shared" si="517"/>
        <v>1371</v>
      </c>
      <c r="O192" s="404">
        <f t="shared" si="518"/>
        <v>1291</v>
      </c>
      <c r="P192" s="500">
        <f t="shared" si="519"/>
        <v>1371</v>
      </c>
      <c r="Q192" s="404">
        <f t="shared" si="520"/>
        <v>1291</v>
      </c>
      <c r="R192" s="422">
        <v>0</v>
      </c>
      <c r="S192" s="423">
        <v>0</v>
      </c>
      <c r="T192" s="500">
        <f t="shared" si="521"/>
        <v>0</v>
      </c>
      <c r="U192" s="404">
        <f t="shared" si="522"/>
        <v>0</v>
      </c>
      <c r="V192" s="422">
        <v>0</v>
      </c>
      <c r="W192" s="423">
        <v>0</v>
      </c>
      <c r="X192" s="500">
        <f t="shared" si="523"/>
        <v>0</v>
      </c>
      <c r="Y192" s="404">
        <f t="shared" si="524"/>
        <v>0</v>
      </c>
      <c r="Z192" s="422">
        <v>0</v>
      </c>
      <c r="AA192" s="423">
        <v>0</v>
      </c>
      <c r="AB192" s="500">
        <f t="shared" si="525"/>
        <v>0</v>
      </c>
      <c r="AC192" s="404">
        <f t="shared" si="526"/>
        <v>0</v>
      </c>
      <c r="AD192" s="500">
        <f t="shared" si="527"/>
        <v>0</v>
      </c>
      <c r="AE192" s="404">
        <f t="shared" si="528"/>
        <v>0</v>
      </c>
      <c r="AF192" s="500">
        <f t="shared" si="529"/>
        <v>0</v>
      </c>
      <c r="AG192" s="404">
        <f t="shared" si="530"/>
        <v>0</v>
      </c>
      <c r="AH192" s="564">
        <v>0</v>
      </c>
      <c r="AI192" s="580">
        <v>0</v>
      </c>
      <c r="AJ192" s="500">
        <f t="shared" si="531"/>
        <v>0</v>
      </c>
      <c r="AK192" s="404">
        <f t="shared" si="532"/>
        <v>0</v>
      </c>
      <c r="AL192" s="564">
        <v>0</v>
      </c>
      <c r="AM192" s="580">
        <v>0</v>
      </c>
      <c r="AN192" s="500">
        <f t="shared" si="533"/>
        <v>0</v>
      </c>
      <c r="AO192" s="404">
        <f t="shared" si="534"/>
        <v>0</v>
      </c>
      <c r="AP192" s="564">
        <v>0</v>
      </c>
      <c r="AQ192" s="580">
        <v>0</v>
      </c>
      <c r="AR192" s="500">
        <f t="shared" si="535"/>
        <v>0</v>
      </c>
      <c r="AS192" s="404">
        <f t="shared" si="536"/>
        <v>0</v>
      </c>
      <c r="AT192" s="236">
        <f t="shared" si="537"/>
        <v>0</v>
      </c>
      <c r="AU192" s="237">
        <f t="shared" si="538"/>
        <v>0</v>
      </c>
      <c r="AV192" s="500">
        <f t="shared" si="539"/>
        <v>0</v>
      </c>
      <c r="AW192" s="404">
        <f t="shared" si="540"/>
        <v>0</v>
      </c>
      <c r="AX192" s="422">
        <v>0</v>
      </c>
      <c r="AY192" s="423">
        <v>0</v>
      </c>
      <c r="AZ192" s="500">
        <f t="shared" si="541"/>
        <v>0</v>
      </c>
      <c r="BA192" s="404">
        <f t="shared" si="542"/>
        <v>0</v>
      </c>
      <c r="BB192" s="422">
        <v>0</v>
      </c>
      <c r="BC192" s="423">
        <v>0</v>
      </c>
      <c r="BD192" s="500">
        <f t="shared" si="543"/>
        <v>0</v>
      </c>
      <c r="BE192" s="404">
        <f t="shared" si="544"/>
        <v>0</v>
      </c>
      <c r="BF192" s="422">
        <v>0</v>
      </c>
      <c r="BG192" s="423">
        <v>0</v>
      </c>
      <c r="BH192" s="500">
        <f t="shared" si="545"/>
        <v>0</v>
      </c>
      <c r="BI192" s="404">
        <f t="shared" si="546"/>
        <v>0</v>
      </c>
      <c r="BJ192" s="500">
        <f t="shared" si="547"/>
        <v>0</v>
      </c>
      <c r="BK192" s="404">
        <f t="shared" si="548"/>
        <v>0</v>
      </c>
      <c r="BL192" s="500">
        <f t="shared" si="549"/>
        <v>0</v>
      </c>
      <c r="BM192" s="404">
        <f t="shared" si="550"/>
        <v>0</v>
      </c>
      <c r="BN192" s="422">
        <v>475</v>
      </c>
      <c r="BO192" s="423">
        <v>425</v>
      </c>
      <c r="BP192" s="500">
        <f t="shared" si="551"/>
        <v>475</v>
      </c>
      <c r="BQ192" s="404">
        <f t="shared" si="552"/>
        <v>425</v>
      </c>
      <c r="BR192" s="422">
        <v>1</v>
      </c>
      <c r="BS192" s="423">
        <v>3</v>
      </c>
      <c r="BT192" s="500">
        <f t="shared" si="553"/>
        <v>1</v>
      </c>
      <c r="BU192" s="404">
        <f t="shared" si="554"/>
        <v>3</v>
      </c>
      <c r="BV192" s="422">
        <v>1</v>
      </c>
      <c r="BW192" s="423">
        <v>2</v>
      </c>
      <c r="BX192" s="500">
        <f t="shared" si="555"/>
        <v>1</v>
      </c>
      <c r="BY192" s="404">
        <f t="shared" si="556"/>
        <v>2</v>
      </c>
      <c r="BZ192" s="500">
        <f t="shared" si="557"/>
        <v>477</v>
      </c>
      <c r="CA192" s="404">
        <f t="shared" si="558"/>
        <v>430</v>
      </c>
      <c r="CB192" s="500">
        <f t="shared" si="559"/>
        <v>477</v>
      </c>
      <c r="CC192" s="404">
        <f t="shared" si="560"/>
        <v>430</v>
      </c>
      <c r="CD192" s="564">
        <v>5.4</v>
      </c>
      <c r="CE192" s="581">
        <v>5.2</v>
      </c>
      <c r="CF192" s="500">
        <f t="shared" si="561"/>
        <v>2565</v>
      </c>
      <c r="CG192" s="404">
        <f t="shared" si="562"/>
        <v>2210</v>
      </c>
      <c r="CH192" s="564">
        <v>10</v>
      </c>
      <c r="CI192" s="581">
        <v>6.8</v>
      </c>
      <c r="CJ192" s="500">
        <f t="shared" si="563"/>
        <v>10</v>
      </c>
      <c r="CK192" s="404">
        <f t="shared" si="564"/>
        <v>20.399999999999999</v>
      </c>
      <c r="CL192" s="564">
        <v>7</v>
      </c>
      <c r="CM192" s="581">
        <v>4</v>
      </c>
      <c r="CN192" s="500">
        <f t="shared" si="565"/>
        <v>7</v>
      </c>
      <c r="CO192" s="404">
        <f t="shared" si="566"/>
        <v>8</v>
      </c>
      <c r="CP192" s="500">
        <f t="shared" si="567"/>
        <v>5.4129979035639417</v>
      </c>
      <c r="CQ192" s="237">
        <f t="shared" si="568"/>
        <v>5.2055813953488377</v>
      </c>
      <c r="CR192" s="500">
        <f t="shared" si="569"/>
        <v>2582</v>
      </c>
      <c r="CS192" s="404">
        <f t="shared" si="570"/>
        <v>2238.4</v>
      </c>
      <c r="CT192" s="565">
        <v>150</v>
      </c>
      <c r="CU192" s="581">
        <v>146</v>
      </c>
      <c r="CV192" s="500">
        <f t="shared" si="571"/>
        <v>71250</v>
      </c>
      <c r="CW192" s="404">
        <f t="shared" si="572"/>
        <v>62050</v>
      </c>
      <c r="CX192" s="565">
        <v>167</v>
      </c>
      <c r="CY192" s="581">
        <v>120</v>
      </c>
      <c r="CZ192" s="500">
        <f t="shared" si="573"/>
        <v>167</v>
      </c>
      <c r="DA192" s="404">
        <f t="shared" si="574"/>
        <v>360</v>
      </c>
      <c r="DB192" s="565">
        <v>198</v>
      </c>
      <c r="DC192" s="581">
        <v>136</v>
      </c>
      <c r="DD192" s="500">
        <f t="shared" si="575"/>
        <v>198</v>
      </c>
      <c r="DE192" s="404">
        <f t="shared" si="576"/>
        <v>272</v>
      </c>
      <c r="DF192" s="500">
        <f t="shared" si="577"/>
        <v>150.13626834381552</v>
      </c>
      <c r="DG192" s="404">
        <f t="shared" si="578"/>
        <v>145.77209302325582</v>
      </c>
      <c r="DH192" s="500">
        <f t="shared" si="579"/>
        <v>71615</v>
      </c>
      <c r="DI192" s="404">
        <f t="shared" si="580"/>
        <v>62682</v>
      </c>
      <c r="DJ192" s="500">
        <f t="shared" si="581"/>
        <v>477</v>
      </c>
      <c r="DK192" s="404">
        <f t="shared" si="582"/>
        <v>430</v>
      </c>
      <c r="DL192" s="500">
        <f t="shared" si="583"/>
        <v>477</v>
      </c>
      <c r="DM192" s="404">
        <f t="shared" si="584"/>
        <v>430</v>
      </c>
      <c r="DN192" s="236">
        <f t="shared" si="585"/>
        <v>5.4129979035639417</v>
      </c>
      <c r="DO192" s="237">
        <f t="shared" si="586"/>
        <v>5.2055813953488377</v>
      </c>
      <c r="DP192" s="500">
        <f t="shared" si="587"/>
        <v>2582</v>
      </c>
      <c r="DQ192" s="404">
        <f t="shared" si="588"/>
        <v>2238.4</v>
      </c>
      <c r="DR192" s="500">
        <f t="shared" si="589"/>
        <v>150.13626834381552</v>
      </c>
      <c r="DS192" s="404">
        <f t="shared" si="590"/>
        <v>145.77209302325582</v>
      </c>
      <c r="DT192" s="500">
        <f t="shared" si="591"/>
        <v>71615</v>
      </c>
      <c r="DU192" s="404">
        <f t="shared" si="592"/>
        <v>62682</v>
      </c>
      <c r="DV192" s="565">
        <v>466</v>
      </c>
      <c r="DW192" s="582">
        <v>304</v>
      </c>
      <c r="DX192" s="500">
        <f t="shared" si="593"/>
        <v>466</v>
      </c>
      <c r="DY192" s="404">
        <f t="shared" si="594"/>
        <v>304</v>
      </c>
      <c r="DZ192" s="565">
        <v>306</v>
      </c>
      <c r="EA192" s="582">
        <v>425</v>
      </c>
      <c r="EB192" s="500">
        <f t="shared" si="595"/>
        <v>306</v>
      </c>
      <c r="EC192" s="404">
        <f t="shared" si="596"/>
        <v>425</v>
      </c>
      <c r="ED192" s="565">
        <v>106</v>
      </c>
      <c r="EE192" s="582">
        <v>114</v>
      </c>
      <c r="EF192" s="500">
        <f t="shared" si="597"/>
        <v>106</v>
      </c>
      <c r="EG192" s="404">
        <f t="shared" si="598"/>
        <v>114</v>
      </c>
      <c r="EH192" s="500">
        <f t="shared" si="599"/>
        <v>878</v>
      </c>
      <c r="EI192" s="404">
        <f t="shared" si="600"/>
        <v>843</v>
      </c>
      <c r="EJ192" s="500">
        <f t="shared" si="601"/>
        <v>878</v>
      </c>
      <c r="EK192" s="404">
        <f t="shared" si="602"/>
        <v>843</v>
      </c>
      <c r="EL192" s="564">
        <v>2.8</v>
      </c>
      <c r="EM192" s="583">
        <v>3.3</v>
      </c>
      <c r="EN192" s="500">
        <f t="shared" si="603"/>
        <v>1304.8</v>
      </c>
      <c r="EO192" s="404">
        <f t="shared" si="604"/>
        <v>1003.1999999999999</v>
      </c>
      <c r="EP192" s="564">
        <v>2.2999999999999998</v>
      </c>
      <c r="EQ192" s="583">
        <v>1.9</v>
      </c>
      <c r="ER192" s="500">
        <f t="shared" si="605"/>
        <v>703.8</v>
      </c>
      <c r="ES192" s="404">
        <f t="shared" si="606"/>
        <v>807.5</v>
      </c>
      <c r="ET192" s="564">
        <v>1.4</v>
      </c>
      <c r="EU192" s="583">
        <v>1.6</v>
      </c>
      <c r="EV192" s="500">
        <f t="shared" si="607"/>
        <v>148.39999999999998</v>
      </c>
      <c r="EW192" s="404">
        <f t="shared" si="608"/>
        <v>182.4</v>
      </c>
      <c r="EX192" s="236">
        <f t="shared" si="609"/>
        <v>2.4567198177676537</v>
      </c>
      <c r="EY192" s="237">
        <f t="shared" si="610"/>
        <v>2.3642941874258598</v>
      </c>
      <c r="EZ192" s="500">
        <f t="shared" si="611"/>
        <v>2157</v>
      </c>
      <c r="FA192" s="404">
        <f t="shared" si="612"/>
        <v>1993.1</v>
      </c>
      <c r="FB192" s="565">
        <v>79</v>
      </c>
      <c r="FC192" s="583">
        <v>88</v>
      </c>
      <c r="FD192" s="500">
        <f t="shared" si="613"/>
        <v>36814</v>
      </c>
      <c r="FE192" s="404">
        <f t="shared" si="614"/>
        <v>26752</v>
      </c>
      <c r="FF192" s="565">
        <v>53</v>
      </c>
      <c r="FG192" s="583">
        <v>45</v>
      </c>
      <c r="FH192" s="500">
        <f t="shared" si="615"/>
        <v>16218</v>
      </c>
      <c r="FI192" s="404">
        <f t="shared" si="616"/>
        <v>19125</v>
      </c>
      <c r="FJ192" s="565">
        <v>58</v>
      </c>
      <c r="FK192" s="583">
        <v>58</v>
      </c>
      <c r="FL192" s="500">
        <f t="shared" si="617"/>
        <v>6148</v>
      </c>
      <c r="FM192" s="404">
        <f t="shared" si="618"/>
        <v>6612</v>
      </c>
      <c r="FN192" s="500">
        <f t="shared" si="619"/>
        <v>67.403189066059227</v>
      </c>
      <c r="FO192" s="404">
        <f t="shared" si="620"/>
        <v>62.264531435349937</v>
      </c>
      <c r="FP192" s="500">
        <f t="shared" si="621"/>
        <v>59180</v>
      </c>
      <c r="FQ192" s="404">
        <f t="shared" si="622"/>
        <v>52489</v>
      </c>
      <c r="FR192" s="565">
        <v>16</v>
      </c>
      <c r="FS192" s="423">
        <v>18</v>
      </c>
      <c r="FT192" s="500">
        <f t="shared" si="623"/>
        <v>16</v>
      </c>
      <c r="FU192" s="404">
        <f t="shared" si="624"/>
        <v>18</v>
      </c>
      <c r="FV192" s="564">
        <v>5</v>
      </c>
      <c r="FW192" s="584">
        <v>3.2</v>
      </c>
      <c r="FX192" s="500">
        <f t="shared" si="625"/>
        <v>80</v>
      </c>
      <c r="FY192" s="404">
        <f t="shared" si="626"/>
        <v>57.6</v>
      </c>
      <c r="FZ192" s="564">
        <v>115</v>
      </c>
      <c r="GA192" s="584">
        <v>87</v>
      </c>
      <c r="GB192" s="500">
        <f t="shared" si="627"/>
        <v>1840</v>
      </c>
      <c r="GC192" s="404">
        <f t="shared" si="628"/>
        <v>1566</v>
      </c>
      <c r="GD192" s="510">
        <f t="shared" si="629"/>
        <v>941</v>
      </c>
      <c r="GE192" s="404">
        <f t="shared" si="630"/>
        <v>729</v>
      </c>
      <c r="GF192" s="500">
        <f t="shared" si="631"/>
        <v>941</v>
      </c>
      <c r="GG192" s="404">
        <f t="shared" si="632"/>
        <v>729</v>
      </c>
      <c r="GH192" s="500">
        <f t="shared" si="633"/>
        <v>3869.8</v>
      </c>
      <c r="GI192" s="404">
        <f t="shared" si="634"/>
        <v>3213.2</v>
      </c>
      <c r="GJ192" s="500">
        <f t="shared" si="635"/>
        <v>108064</v>
      </c>
      <c r="GK192" s="404">
        <f t="shared" si="636"/>
        <v>88802</v>
      </c>
      <c r="GL192" s="510">
        <f t="shared" si="637"/>
        <v>307</v>
      </c>
      <c r="GM192" s="404">
        <f t="shared" si="638"/>
        <v>428</v>
      </c>
      <c r="GN192" s="500">
        <f t="shared" si="639"/>
        <v>307</v>
      </c>
      <c r="GO192" s="404">
        <f t="shared" si="640"/>
        <v>428</v>
      </c>
      <c r="GP192" s="500">
        <f t="shared" si="641"/>
        <v>713.8</v>
      </c>
      <c r="GQ192" s="404">
        <f t="shared" si="642"/>
        <v>827.9</v>
      </c>
      <c r="GR192" s="500">
        <f t="shared" si="643"/>
        <v>16385</v>
      </c>
      <c r="GS192" s="404">
        <f t="shared" si="644"/>
        <v>19485</v>
      </c>
      <c r="GT192" s="510">
        <f t="shared" si="645"/>
        <v>1248</v>
      </c>
      <c r="GU192" s="404">
        <f t="shared" si="646"/>
        <v>1157</v>
      </c>
      <c r="GV192" s="500">
        <f t="shared" si="647"/>
        <v>1248</v>
      </c>
      <c r="GW192" s="404">
        <f t="shared" si="648"/>
        <v>1157</v>
      </c>
      <c r="GX192" s="500">
        <f t="shared" si="649"/>
        <v>4583.6000000000004</v>
      </c>
      <c r="GY192" s="404">
        <f t="shared" si="650"/>
        <v>4041.1</v>
      </c>
      <c r="GZ192" s="500">
        <f t="shared" si="651"/>
        <v>124449</v>
      </c>
      <c r="HA192" s="404">
        <f t="shared" si="652"/>
        <v>108287</v>
      </c>
      <c r="HB192" s="510">
        <f t="shared" si="653"/>
        <v>107</v>
      </c>
      <c r="HC192" s="404">
        <f t="shared" si="654"/>
        <v>116</v>
      </c>
      <c r="HD192" s="500">
        <f t="shared" si="655"/>
        <v>107</v>
      </c>
      <c r="HE192" s="404">
        <f t="shared" si="656"/>
        <v>116</v>
      </c>
      <c r="HF192" s="500">
        <f t="shared" si="657"/>
        <v>155.39999999999998</v>
      </c>
      <c r="HG192" s="404">
        <f t="shared" si="658"/>
        <v>190.4</v>
      </c>
      <c r="HH192" s="500">
        <f t="shared" si="659"/>
        <v>6346</v>
      </c>
      <c r="HI192" s="404">
        <f t="shared" si="660"/>
        <v>6884</v>
      </c>
      <c r="HJ192" s="510">
        <f t="shared" si="661"/>
        <v>4819</v>
      </c>
      <c r="HK192" s="404">
        <f t="shared" si="662"/>
        <v>4289.1000000000004</v>
      </c>
      <c r="HL192" s="500">
        <f t="shared" si="663"/>
        <v>132635</v>
      </c>
      <c r="HM192" s="404">
        <f t="shared" si="664"/>
        <v>116737</v>
      </c>
    </row>
    <row r="193" spans="1:221">
      <c r="A193" s="574" t="s">
        <v>538</v>
      </c>
      <c r="B193" s="575" t="s">
        <v>795</v>
      </c>
      <c r="C193" s="576"/>
      <c r="D193" s="577">
        <v>198507</v>
      </c>
      <c r="E193" s="578">
        <v>6</v>
      </c>
      <c r="F193" s="422">
        <v>488</v>
      </c>
      <c r="G193" s="423">
        <v>422</v>
      </c>
      <c r="H193" s="422">
        <v>0</v>
      </c>
      <c r="I193" s="423">
        <v>0</v>
      </c>
      <c r="J193" s="500">
        <f t="shared" si="515"/>
        <v>488</v>
      </c>
      <c r="K193" s="404">
        <f t="shared" si="516"/>
        <v>422</v>
      </c>
      <c r="L193" s="579" t="s">
        <v>507</v>
      </c>
      <c r="M193" s="423" t="s">
        <v>507</v>
      </c>
      <c r="N193" s="500">
        <f t="shared" si="517"/>
        <v>488</v>
      </c>
      <c r="O193" s="404">
        <f t="shared" si="518"/>
        <v>422</v>
      </c>
      <c r="P193" s="500">
        <f t="shared" si="519"/>
        <v>488</v>
      </c>
      <c r="Q193" s="404">
        <f t="shared" si="520"/>
        <v>422</v>
      </c>
      <c r="R193" s="422">
        <v>13</v>
      </c>
      <c r="S193" s="423">
        <v>13</v>
      </c>
      <c r="T193" s="500">
        <f t="shared" si="521"/>
        <v>13</v>
      </c>
      <c r="U193" s="404">
        <f t="shared" si="522"/>
        <v>13</v>
      </c>
      <c r="V193" s="422">
        <v>0</v>
      </c>
      <c r="W193" s="423">
        <v>0</v>
      </c>
      <c r="X193" s="500">
        <f t="shared" si="523"/>
        <v>0</v>
      </c>
      <c r="Y193" s="404">
        <f t="shared" si="524"/>
        <v>0</v>
      </c>
      <c r="Z193" s="422">
        <v>0</v>
      </c>
      <c r="AA193" s="423">
        <v>0</v>
      </c>
      <c r="AB193" s="500">
        <f t="shared" si="525"/>
        <v>0</v>
      </c>
      <c r="AC193" s="404">
        <f t="shared" si="526"/>
        <v>0</v>
      </c>
      <c r="AD193" s="500">
        <f t="shared" si="527"/>
        <v>13</v>
      </c>
      <c r="AE193" s="404">
        <f t="shared" si="528"/>
        <v>13</v>
      </c>
      <c r="AF193" s="500">
        <f t="shared" si="529"/>
        <v>13</v>
      </c>
      <c r="AG193" s="404">
        <f t="shared" si="530"/>
        <v>13</v>
      </c>
      <c r="AH193" s="564">
        <v>4</v>
      </c>
      <c r="AI193" s="580">
        <v>4.9000000000000004</v>
      </c>
      <c r="AJ193" s="500">
        <f t="shared" si="531"/>
        <v>52</v>
      </c>
      <c r="AK193" s="404">
        <f t="shared" si="532"/>
        <v>63.7</v>
      </c>
      <c r="AL193" s="564">
        <v>0</v>
      </c>
      <c r="AM193" s="580">
        <v>0</v>
      </c>
      <c r="AN193" s="500">
        <f t="shared" si="533"/>
        <v>0</v>
      </c>
      <c r="AO193" s="404">
        <f t="shared" si="534"/>
        <v>0</v>
      </c>
      <c r="AP193" s="564">
        <v>0</v>
      </c>
      <c r="AQ193" s="580">
        <v>0</v>
      </c>
      <c r="AR193" s="500">
        <f t="shared" si="535"/>
        <v>0</v>
      </c>
      <c r="AS193" s="404">
        <f t="shared" si="536"/>
        <v>0</v>
      </c>
      <c r="AT193" s="236">
        <f t="shared" si="537"/>
        <v>4</v>
      </c>
      <c r="AU193" s="237">
        <f t="shared" si="538"/>
        <v>4.9000000000000004</v>
      </c>
      <c r="AV193" s="500">
        <f t="shared" si="539"/>
        <v>52</v>
      </c>
      <c r="AW193" s="404">
        <f t="shared" si="540"/>
        <v>63.7</v>
      </c>
      <c r="AX193" s="422">
        <v>143</v>
      </c>
      <c r="AY193" s="423">
        <v>164</v>
      </c>
      <c r="AZ193" s="500">
        <f t="shared" si="541"/>
        <v>1859</v>
      </c>
      <c r="BA193" s="404">
        <f t="shared" si="542"/>
        <v>2132</v>
      </c>
      <c r="BB193" s="422">
        <v>0</v>
      </c>
      <c r="BC193" s="423">
        <v>0</v>
      </c>
      <c r="BD193" s="500">
        <f t="shared" si="543"/>
        <v>0</v>
      </c>
      <c r="BE193" s="404">
        <f t="shared" si="544"/>
        <v>0</v>
      </c>
      <c r="BF193" s="422">
        <v>0</v>
      </c>
      <c r="BG193" s="423">
        <v>0</v>
      </c>
      <c r="BH193" s="500">
        <f t="shared" si="545"/>
        <v>0</v>
      </c>
      <c r="BI193" s="404">
        <f t="shared" si="546"/>
        <v>0</v>
      </c>
      <c r="BJ193" s="500">
        <f t="shared" si="547"/>
        <v>143</v>
      </c>
      <c r="BK193" s="404">
        <f t="shared" si="548"/>
        <v>164</v>
      </c>
      <c r="BL193" s="500">
        <f t="shared" si="549"/>
        <v>1859</v>
      </c>
      <c r="BM193" s="404">
        <f t="shared" si="550"/>
        <v>2132</v>
      </c>
      <c r="BN193" s="422">
        <v>284</v>
      </c>
      <c r="BO193" s="423">
        <v>251</v>
      </c>
      <c r="BP193" s="500">
        <f t="shared" si="551"/>
        <v>284</v>
      </c>
      <c r="BQ193" s="404">
        <f t="shared" si="552"/>
        <v>251</v>
      </c>
      <c r="BR193" s="422">
        <v>3</v>
      </c>
      <c r="BS193" s="423">
        <v>0</v>
      </c>
      <c r="BT193" s="500">
        <f t="shared" si="553"/>
        <v>3</v>
      </c>
      <c r="BU193" s="404">
        <f t="shared" si="554"/>
        <v>0</v>
      </c>
      <c r="BV193" s="422">
        <v>0</v>
      </c>
      <c r="BW193" s="423">
        <v>0</v>
      </c>
      <c r="BX193" s="500">
        <f t="shared" si="555"/>
        <v>0</v>
      </c>
      <c r="BY193" s="404">
        <f t="shared" si="556"/>
        <v>0</v>
      </c>
      <c r="BZ193" s="500">
        <f t="shared" si="557"/>
        <v>287</v>
      </c>
      <c r="CA193" s="404">
        <f t="shared" si="558"/>
        <v>251</v>
      </c>
      <c r="CB193" s="500">
        <f t="shared" si="559"/>
        <v>287</v>
      </c>
      <c r="CC193" s="404">
        <f t="shared" si="560"/>
        <v>251</v>
      </c>
      <c r="CD193" s="564">
        <v>5.2</v>
      </c>
      <c r="CE193" s="581">
        <v>5</v>
      </c>
      <c r="CF193" s="500">
        <f t="shared" si="561"/>
        <v>1476.8</v>
      </c>
      <c r="CG193" s="404">
        <f t="shared" si="562"/>
        <v>1255</v>
      </c>
      <c r="CH193" s="564">
        <v>6.3</v>
      </c>
      <c r="CI193" s="581">
        <v>0</v>
      </c>
      <c r="CJ193" s="500">
        <f t="shared" si="563"/>
        <v>18.899999999999999</v>
      </c>
      <c r="CK193" s="404">
        <f t="shared" si="564"/>
        <v>0</v>
      </c>
      <c r="CL193" s="564">
        <v>0</v>
      </c>
      <c r="CM193" s="581">
        <v>0</v>
      </c>
      <c r="CN193" s="500">
        <f t="shared" si="565"/>
        <v>0</v>
      </c>
      <c r="CO193" s="404">
        <f t="shared" si="566"/>
        <v>0</v>
      </c>
      <c r="CP193" s="500">
        <f t="shared" si="567"/>
        <v>5.2114982578397218</v>
      </c>
      <c r="CQ193" s="237">
        <f t="shared" si="568"/>
        <v>5</v>
      </c>
      <c r="CR193" s="500">
        <f t="shared" si="569"/>
        <v>1495.7</v>
      </c>
      <c r="CS193" s="404">
        <f t="shared" si="570"/>
        <v>1255</v>
      </c>
      <c r="CT193" s="565">
        <v>161</v>
      </c>
      <c r="CU193" s="581">
        <v>156</v>
      </c>
      <c r="CV193" s="500">
        <f t="shared" si="571"/>
        <v>45724</v>
      </c>
      <c r="CW193" s="404">
        <f t="shared" si="572"/>
        <v>39156</v>
      </c>
      <c r="CX193" s="565">
        <v>147</v>
      </c>
      <c r="CY193" s="581">
        <v>0</v>
      </c>
      <c r="CZ193" s="500">
        <f t="shared" si="573"/>
        <v>441</v>
      </c>
      <c r="DA193" s="404">
        <f t="shared" si="574"/>
        <v>0</v>
      </c>
      <c r="DB193" s="565">
        <v>0</v>
      </c>
      <c r="DC193" s="581">
        <v>0</v>
      </c>
      <c r="DD193" s="500">
        <f t="shared" si="575"/>
        <v>0</v>
      </c>
      <c r="DE193" s="404">
        <f t="shared" si="576"/>
        <v>0</v>
      </c>
      <c r="DF193" s="500">
        <f t="shared" si="577"/>
        <v>160.85365853658536</v>
      </c>
      <c r="DG193" s="404">
        <f t="shared" si="578"/>
        <v>156</v>
      </c>
      <c r="DH193" s="500">
        <f t="shared" si="579"/>
        <v>46165</v>
      </c>
      <c r="DI193" s="404">
        <f t="shared" si="580"/>
        <v>39156</v>
      </c>
      <c r="DJ193" s="500">
        <f t="shared" si="581"/>
        <v>300</v>
      </c>
      <c r="DK193" s="404">
        <f t="shared" si="582"/>
        <v>264</v>
      </c>
      <c r="DL193" s="500">
        <f t="shared" si="583"/>
        <v>300</v>
      </c>
      <c r="DM193" s="404">
        <f t="shared" si="584"/>
        <v>264</v>
      </c>
      <c r="DN193" s="236">
        <f t="shared" si="585"/>
        <v>5.1589999999999998</v>
      </c>
      <c r="DO193" s="237">
        <f t="shared" si="586"/>
        <v>4.9950757575757576</v>
      </c>
      <c r="DP193" s="500">
        <f t="shared" si="587"/>
        <v>1547.7</v>
      </c>
      <c r="DQ193" s="404">
        <f t="shared" si="588"/>
        <v>1318.7</v>
      </c>
      <c r="DR193" s="500">
        <f t="shared" si="589"/>
        <v>160.08000000000001</v>
      </c>
      <c r="DS193" s="404">
        <f t="shared" si="590"/>
        <v>156.39393939393941</v>
      </c>
      <c r="DT193" s="500">
        <f t="shared" si="591"/>
        <v>48024.000000000007</v>
      </c>
      <c r="DU193" s="404">
        <f t="shared" si="592"/>
        <v>41288</v>
      </c>
      <c r="DV193" s="565">
        <v>152</v>
      </c>
      <c r="DW193" s="582">
        <v>131</v>
      </c>
      <c r="DX193" s="500">
        <f t="shared" si="593"/>
        <v>152</v>
      </c>
      <c r="DY193" s="404">
        <f t="shared" si="594"/>
        <v>131</v>
      </c>
      <c r="DZ193" s="565">
        <v>14</v>
      </c>
      <c r="EA193" s="582">
        <v>11</v>
      </c>
      <c r="EB193" s="500">
        <f t="shared" si="595"/>
        <v>14</v>
      </c>
      <c r="EC193" s="404">
        <f t="shared" si="596"/>
        <v>11</v>
      </c>
      <c r="ED193" s="565">
        <v>1</v>
      </c>
      <c r="EE193" s="582">
        <v>1</v>
      </c>
      <c r="EF193" s="500">
        <f t="shared" si="597"/>
        <v>1</v>
      </c>
      <c r="EG193" s="404">
        <f t="shared" si="598"/>
        <v>1</v>
      </c>
      <c r="EH193" s="500">
        <f t="shared" si="599"/>
        <v>167</v>
      </c>
      <c r="EI193" s="404">
        <f t="shared" si="600"/>
        <v>143</v>
      </c>
      <c r="EJ193" s="500">
        <f t="shared" si="601"/>
        <v>167</v>
      </c>
      <c r="EK193" s="404">
        <f t="shared" si="602"/>
        <v>143</v>
      </c>
      <c r="EL193" s="564">
        <v>3.8</v>
      </c>
      <c r="EM193" s="583">
        <v>3.6</v>
      </c>
      <c r="EN193" s="500">
        <f t="shared" si="603"/>
        <v>577.6</v>
      </c>
      <c r="EO193" s="404">
        <f t="shared" si="604"/>
        <v>471.6</v>
      </c>
      <c r="EP193" s="564">
        <v>4.7</v>
      </c>
      <c r="EQ193" s="583">
        <v>5.5</v>
      </c>
      <c r="ER193" s="500">
        <f t="shared" si="605"/>
        <v>65.8</v>
      </c>
      <c r="ES193" s="404">
        <f t="shared" si="606"/>
        <v>60.5</v>
      </c>
      <c r="ET193" s="564">
        <v>7</v>
      </c>
      <c r="EU193" s="583">
        <v>2</v>
      </c>
      <c r="EV193" s="500">
        <f t="shared" si="607"/>
        <v>7</v>
      </c>
      <c r="EW193" s="404">
        <f t="shared" si="608"/>
        <v>2</v>
      </c>
      <c r="EX193" s="236">
        <f t="shared" si="609"/>
        <v>3.8946107784431137</v>
      </c>
      <c r="EY193" s="237">
        <f t="shared" si="610"/>
        <v>3.7349650349650352</v>
      </c>
      <c r="EZ193" s="500">
        <f t="shared" si="611"/>
        <v>650.4</v>
      </c>
      <c r="FA193" s="404">
        <f t="shared" si="612"/>
        <v>534.1</v>
      </c>
      <c r="FB193" s="565">
        <v>112</v>
      </c>
      <c r="FC193" s="583">
        <v>110</v>
      </c>
      <c r="FD193" s="500">
        <f t="shared" si="613"/>
        <v>17024</v>
      </c>
      <c r="FE193" s="404">
        <f t="shared" si="614"/>
        <v>14410</v>
      </c>
      <c r="FF193" s="565">
        <v>99</v>
      </c>
      <c r="FG193" s="583">
        <v>103</v>
      </c>
      <c r="FH193" s="500">
        <f t="shared" si="615"/>
        <v>1386</v>
      </c>
      <c r="FI193" s="404">
        <f t="shared" si="616"/>
        <v>1133</v>
      </c>
      <c r="FJ193" s="565">
        <v>163</v>
      </c>
      <c r="FK193" s="583">
        <v>66</v>
      </c>
      <c r="FL193" s="500">
        <f t="shared" si="617"/>
        <v>163</v>
      </c>
      <c r="FM193" s="404">
        <f t="shared" si="618"/>
        <v>66</v>
      </c>
      <c r="FN193" s="500">
        <f t="shared" si="619"/>
        <v>111.21556886227545</v>
      </c>
      <c r="FO193" s="404">
        <f t="shared" si="620"/>
        <v>109.15384615384616</v>
      </c>
      <c r="FP193" s="500">
        <f t="shared" si="621"/>
        <v>18573</v>
      </c>
      <c r="FQ193" s="404">
        <f t="shared" si="622"/>
        <v>15609.000000000002</v>
      </c>
      <c r="FR193" s="565">
        <v>21</v>
      </c>
      <c r="FS193" s="423">
        <v>15</v>
      </c>
      <c r="FT193" s="500">
        <f t="shared" si="623"/>
        <v>21</v>
      </c>
      <c r="FU193" s="404">
        <f t="shared" si="624"/>
        <v>15</v>
      </c>
      <c r="FV193" s="564">
        <v>4</v>
      </c>
      <c r="FW193" s="584">
        <v>4.0999999999999996</v>
      </c>
      <c r="FX193" s="500">
        <f t="shared" si="625"/>
        <v>84</v>
      </c>
      <c r="FY193" s="404">
        <f t="shared" si="626"/>
        <v>61.499999999999993</v>
      </c>
      <c r="FZ193" s="564">
        <v>142</v>
      </c>
      <c r="GA193" s="584">
        <v>131</v>
      </c>
      <c r="GB193" s="500">
        <f t="shared" si="627"/>
        <v>2982</v>
      </c>
      <c r="GC193" s="404">
        <f t="shared" si="628"/>
        <v>1965</v>
      </c>
      <c r="GD193" s="510">
        <f t="shared" si="629"/>
        <v>449</v>
      </c>
      <c r="GE193" s="404">
        <f t="shared" si="630"/>
        <v>395</v>
      </c>
      <c r="GF193" s="500">
        <f t="shared" si="631"/>
        <v>449</v>
      </c>
      <c r="GG193" s="404">
        <f t="shared" si="632"/>
        <v>395</v>
      </c>
      <c r="GH193" s="500">
        <f t="shared" si="633"/>
        <v>2106.4</v>
      </c>
      <c r="GI193" s="404">
        <f t="shared" si="634"/>
        <v>1790.3000000000002</v>
      </c>
      <c r="GJ193" s="500">
        <f t="shared" si="635"/>
        <v>64607</v>
      </c>
      <c r="GK193" s="404">
        <f t="shared" si="636"/>
        <v>55698</v>
      </c>
      <c r="GL193" s="510">
        <f t="shared" si="637"/>
        <v>17</v>
      </c>
      <c r="GM193" s="404">
        <f t="shared" si="638"/>
        <v>11</v>
      </c>
      <c r="GN193" s="500">
        <f t="shared" si="639"/>
        <v>17</v>
      </c>
      <c r="GO193" s="404">
        <f t="shared" si="640"/>
        <v>11</v>
      </c>
      <c r="GP193" s="500">
        <f t="shared" si="641"/>
        <v>84.699999999999989</v>
      </c>
      <c r="GQ193" s="404">
        <f t="shared" si="642"/>
        <v>60.5</v>
      </c>
      <c r="GR193" s="500">
        <f t="shared" si="643"/>
        <v>1827</v>
      </c>
      <c r="GS193" s="404">
        <f t="shared" si="644"/>
        <v>1133</v>
      </c>
      <c r="GT193" s="510">
        <f t="shared" si="645"/>
        <v>466</v>
      </c>
      <c r="GU193" s="404">
        <f t="shared" si="646"/>
        <v>406</v>
      </c>
      <c r="GV193" s="500">
        <f t="shared" si="647"/>
        <v>466</v>
      </c>
      <c r="GW193" s="404">
        <f t="shared" si="648"/>
        <v>406</v>
      </c>
      <c r="GX193" s="500">
        <f t="shared" si="649"/>
        <v>2191.1</v>
      </c>
      <c r="GY193" s="404">
        <f t="shared" si="650"/>
        <v>1850.8000000000002</v>
      </c>
      <c r="GZ193" s="500">
        <f t="shared" si="651"/>
        <v>66434</v>
      </c>
      <c r="HA193" s="404">
        <f t="shared" si="652"/>
        <v>56831</v>
      </c>
      <c r="HB193" s="510">
        <f t="shared" si="653"/>
        <v>1</v>
      </c>
      <c r="HC193" s="404">
        <f t="shared" si="654"/>
        <v>1</v>
      </c>
      <c r="HD193" s="500">
        <f t="shared" si="655"/>
        <v>1</v>
      </c>
      <c r="HE193" s="404">
        <f t="shared" si="656"/>
        <v>1</v>
      </c>
      <c r="HF193" s="500">
        <f t="shared" si="657"/>
        <v>7</v>
      </c>
      <c r="HG193" s="404">
        <f t="shared" si="658"/>
        <v>2</v>
      </c>
      <c r="HH193" s="500">
        <f t="shared" si="659"/>
        <v>163</v>
      </c>
      <c r="HI193" s="404">
        <f t="shared" si="660"/>
        <v>66</v>
      </c>
      <c r="HJ193" s="510">
        <f t="shared" si="661"/>
        <v>2282.1</v>
      </c>
      <c r="HK193" s="404">
        <f t="shared" si="662"/>
        <v>1914.3000000000002</v>
      </c>
      <c r="HL193" s="500">
        <f t="shared" si="663"/>
        <v>69579</v>
      </c>
      <c r="HM193" s="404">
        <f t="shared" si="664"/>
        <v>58862</v>
      </c>
    </row>
    <row r="194" spans="1:221">
      <c r="A194" s="574" t="s">
        <v>538</v>
      </c>
      <c r="B194" s="575" t="s">
        <v>796</v>
      </c>
      <c r="C194" s="576"/>
      <c r="D194" s="577">
        <v>199111</v>
      </c>
      <c r="E194" s="578">
        <v>6</v>
      </c>
      <c r="F194" s="422">
        <v>750</v>
      </c>
      <c r="G194" s="423">
        <v>746</v>
      </c>
      <c r="H194" s="422">
        <v>0</v>
      </c>
      <c r="I194" s="423">
        <v>0</v>
      </c>
      <c r="J194" s="500">
        <f t="shared" si="515"/>
        <v>750</v>
      </c>
      <c r="K194" s="404">
        <f t="shared" si="516"/>
        <v>746</v>
      </c>
      <c r="L194" s="579" t="s">
        <v>507</v>
      </c>
      <c r="M194" s="423" t="s">
        <v>507</v>
      </c>
      <c r="N194" s="500">
        <f t="shared" si="517"/>
        <v>750</v>
      </c>
      <c r="O194" s="404">
        <f t="shared" si="518"/>
        <v>746</v>
      </c>
      <c r="P194" s="500">
        <f t="shared" si="519"/>
        <v>750</v>
      </c>
      <c r="Q194" s="404">
        <f t="shared" si="520"/>
        <v>746</v>
      </c>
      <c r="R194" s="422">
        <v>4</v>
      </c>
      <c r="S194" s="423">
        <v>0</v>
      </c>
      <c r="T194" s="500">
        <f t="shared" si="521"/>
        <v>4</v>
      </c>
      <c r="U194" s="404">
        <f t="shared" si="522"/>
        <v>0</v>
      </c>
      <c r="V194" s="422">
        <v>0</v>
      </c>
      <c r="W194" s="423">
        <v>0</v>
      </c>
      <c r="X194" s="500">
        <f t="shared" si="523"/>
        <v>0</v>
      </c>
      <c r="Y194" s="404">
        <f t="shared" si="524"/>
        <v>0</v>
      </c>
      <c r="Z194" s="422">
        <v>0</v>
      </c>
      <c r="AA194" s="423">
        <v>0</v>
      </c>
      <c r="AB194" s="500">
        <f t="shared" si="525"/>
        <v>0</v>
      </c>
      <c r="AC194" s="404">
        <f t="shared" si="526"/>
        <v>0</v>
      </c>
      <c r="AD194" s="500">
        <f t="shared" si="527"/>
        <v>4</v>
      </c>
      <c r="AE194" s="404">
        <f t="shared" si="528"/>
        <v>0</v>
      </c>
      <c r="AF194" s="500">
        <f t="shared" si="529"/>
        <v>4</v>
      </c>
      <c r="AG194" s="404">
        <f t="shared" si="530"/>
        <v>0</v>
      </c>
      <c r="AH194" s="564">
        <v>6</v>
      </c>
      <c r="AI194" s="580">
        <v>0</v>
      </c>
      <c r="AJ194" s="500">
        <f t="shared" si="531"/>
        <v>24</v>
      </c>
      <c r="AK194" s="404">
        <f t="shared" si="532"/>
        <v>0</v>
      </c>
      <c r="AL194" s="564">
        <v>0</v>
      </c>
      <c r="AM194" s="580">
        <v>0</v>
      </c>
      <c r="AN194" s="500">
        <f t="shared" si="533"/>
        <v>0</v>
      </c>
      <c r="AO194" s="404">
        <f t="shared" si="534"/>
        <v>0</v>
      </c>
      <c r="AP194" s="564">
        <v>0</v>
      </c>
      <c r="AQ194" s="580">
        <v>0</v>
      </c>
      <c r="AR194" s="500">
        <f t="shared" si="535"/>
        <v>0</v>
      </c>
      <c r="AS194" s="404">
        <f t="shared" si="536"/>
        <v>0</v>
      </c>
      <c r="AT194" s="236">
        <f t="shared" si="537"/>
        <v>6</v>
      </c>
      <c r="AU194" s="237">
        <f t="shared" si="538"/>
        <v>0</v>
      </c>
      <c r="AV194" s="500">
        <f t="shared" si="539"/>
        <v>24</v>
      </c>
      <c r="AW194" s="404">
        <f t="shared" si="540"/>
        <v>0</v>
      </c>
      <c r="AX194" s="422">
        <v>146</v>
      </c>
      <c r="AY194" s="423">
        <v>0</v>
      </c>
      <c r="AZ194" s="500">
        <f t="shared" si="541"/>
        <v>584</v>
      </c>
      <c r="BA194" s="404">
        <f t="shared" si="542"/>
        <v>0</v>
      </c>
      <c r="BB194" s="422">
        <v>0</v>
      </c>
      <c r="BC194" s="423">
        <v>0</v>
      </c>
      <c r="BD194" s="500">
        <f t="shared" si="543"/>
        <v>0</v>
      </c>
      <c r="BE194" s="404">
        <f t="shared" si="544"/>
        <v>0</v>
      </c>
      <c r="BF194" s="422">
        <v>0</v>
      </c>
      <c r="BG194" s="423">
        <v>0</v>
      </c>
      <c r="BH194" s="500">
        <f t="shared" si="545"/>
        <v>0</v>
      </c>
      <c r="BI194" s="404">
        <f t="shared" si="546"/>
        <v>0</v>
      </c>
      <c r="BJ194" s="500">
        <f t="shared" si="547"/>
        <v>146</v>
      </c>
      <c r="BK194" s="404">
        <f t="shared" si="548"/>
        <v>0</v>
      </c>
      <c r="BL194" s="500">
        <f t="shared" si="549"/>
        <v>584</v>
      </c>
      <c r="BM194" s="404">
        <f t="shared" si="550"/>
        <v>0</v>
      </c>
      <c r="BN194" s="422">
        <v>401</v>
      </c>
      <c r="BO194" s="423">
        <v>396</v>
      </c>
      <c r="BP194" s="500">
        <f t="shared" si="551"/>
        <v>401</v>
      </c>
      <c r="BQ194" s="404">
        <f t="shared" si="552"/>
        <v>396</v>
      </c>
      <c r="BR194" s="422">
        <v>0</v>
      </c>
      <c r="BS194" s="423">
        <v>0</v>
      </c>
      <c r="BT194" s="500">
        <f t="shared" si="553"/>
        <v>0</v>
      </c>
      <c r="BU194" s="404">
        <f t="shared" si="554"/>
        <v>0</v>
      </c>
      <c r="BV194" s="422">
        <v>0</v>
      </c>
      <c r="BW194" s="423">
        <v>0</v>
      </c>
      <c r="BX194" s="500">
        <f t="shared" si="555"/>
        <v>0</v>
      </c>
      <c r="BY194" s="404">
        <f t="shared" si="556"/>
        <v>0</v>
      </c>
      <c r="BZ194" s="500">
        <f t="shared" si="557"/>
        <v>401</v>
      </c>
      <c r="CA194" s="404">
        <f t="shared" si="558"/>
        <v>396</v>
      </c>
      <c r="CB194" s="500">
        <f t="shared" si="559"/>
        <v>401</v>
      </c>
      <c r="CC194" s="404">
        <f t="shared" si="560"/>
        <v>396</v>
      </c>
      <c r="CD194" s="564">
        <v>4.5999999999999996</v>
      </c>
      <c r="CE194" s="581">
        <v>4.5999999999999996</v>
      </c>
      <c r="CF194" s="500">
        <f t="shared" si="561"/>
        <v>1844.6</v>
      </c>
      <c r="CG194" s="404">
        <f t="shared" si="562"/>
        <v>1821.6</v>
      </c>
      <c r="CH194" s="564">
        <v>0</v>
      </c>
      <c r="CI194" s="581">
        <v>0</v>
      </c>
      <c r="CJ194" s="500">
        <f t="shared" si="563"/>
        <v>0</v>
      </c>
      <c r="CK194" s="404">
        <f t="shared" si="564"/>
        <v>0</v>
      </c>
      <c r="CL194" s="564">
        <v>0</v>
      </c>
      <c r="CM194" s="581">
        <v>0</v>
      </c>
      <c r="CN194" s="500">
        <f t="shared" si="565"/>
        <v>0</v>
      </c>
      <c r="CO194" s="404">
        <f t="shared" si="566"/>
        <v>0</v>
      </c>
      <c r="CP194" s="500">
        <f t="shared" si="567"/>
        <v>4.5999999999999996</v>
      </c>
      <c r="CQ194" s="237">
        <f t="shared" si="568"/>
        <v>4.5999999999999996</v>
      </c>
      <c r="CR194" s="500">
        <f t="shared" si="569"/>
        <v>1844.6</v>
      </c>
      <c r="CS194" s="404">
        <f t="shared" si="570"/>
        <v>1821.6</v>
      </c>
      <c r="CT194" s="565">
        <v>129</v>
      </c>
      <c r="CU194" s="581">
        <v>128</v>
      </c>
      <c r="CV194" s="500">
        <f t="shared" si="571"/>
        <v>51729</v>
      </c>
      <c r="CW194" s="404">
        <f t="shared" si="572"/>
        <v>50688</v>
      </c>
      <c r="CX194" s="565">
        <v>0</v>
      </c>
      <c r="CY194" s="581">
        <v>0</v>
      </c>
      <c r="CZ194" s="500">
        <f t="shared" si="573"/>
        <v>0</v>
      </c>
      <c r="DA194" s="404">
        <f t="shared" si="574"/>
        <v>0</v>
      </c>
      <c r="DB194" s="565">
        <v>0</v>
      </c>
      <c r="DC194" s="581">
        <v>0</v>
      </c>
      <c r="DD194" s="500">
        <f t="shared" si="575"/>
        <v>0</v>
      </c>
      <c r="DE194" s="404">
        <f t="shared" si="576"/>
        <v>0</v>
      </c>
      <c r="DF194" s="500">
        <f t="shared" si="577"/>
        <v>129</v>
      </c>
      <c r="DG194" s="404">
        <f t="shared" si="578"/>
        <v>128</v>
      </c>
      <c r="DH194" s="500">
        <f t="shared" si="579"/>
        <v>51729</v>
      </c>
      <c r="DI194" s="404">
        <f t="shared" si="580"/>
        <v>50688</v>
      </c>
      <c r="DJ194" s="500">
        <f t="shared" si="581"/>
        <v>405</v>
      </c>
      <c r="DK194" s="404">
        <f t="shared" si="582"/>
        <v>396</v>
      </c>
      <c r="DL194" s="500">
        <f t="shared" si="583"/>
        <v>405</v>
      </c>
      <c r="DM194" s="404">
        <f t="shared" si="584"/>
        <v>396</v>
      </c>
      <c r="DN194" s="236">
        <f t="shared" si="585"/>
        <v>4.6138271604938268</v>
      </c>
      <c r="DO194" s="237">
        <f t="shared" si="586"/>
        <v>4.5999999999999996</v>
      </c>
      <c r="DP194" s="500">
        <f t="shared" si="587"/>
        <v>1868.6</v>
      </c>
      <c r="DQ194" s="404">
        <f t="shared" si="588"/>
        <v>1821.6</v>
      </c>
      <c r="DR194" s="500">
        <f t="shared" si="589"/>
        <v>129.16790123456789</v>
      </c>
      <c r="DS194" s="404">
        <f t="shared" si="590"/>
        <v>128</v>
      </c>
      <c r="DT194" s="500">
        <f t="shared" si="591"/>
        <v>52313</v>
      </c>
      <c r="DU194" s="404">
        <f t="shared" si="592"/>
        <v>50688</v>
      </c>
      <c r="DV194" s="565">
        <v>312</v>
      </c>
      <c r="DW194" s="582">
        <v>306</v>
      </c>
      <c r="DX194" s="500">
        <f t="shared" si="593"/>
        <v>312</v>
      </c>
      <c r="DY194" s="404">
        <f t="shared" si="594"/>
        <v>306</v>
      </c>
      <c r="DZ194" s="565">
        <v>25</v>
      </c>
      <c r="EA194" s="582">
        <v>35</v>
      </c>
      <c r="EB194" s="500">
        <f t="shared" si="595"/>
        <v>25</v>
      </c>
      <c r="EC194" s="404">
        <f t="shared" si="596"/>
        <v>35</v>
      </c>
      <c r="ED194" s="565">
        <v>0</v>
      </c>
      <c r="EE194" s="582">
        <v>0</v>
      </c>
      <c r="EF194" s="500">
        <f t="shared" si="597"/>
        <v>0</v>
      </c>
      <c r="EG194" s="404">
        <f t="shared" si="598"/>
        <v>0</v>
      </c>
      <c r="EH194" s="500">
        <f t="shared" si="599"/>
        <v>337</v>
      </c>
      <c r="EI194" s="404">
        <f t="shared" si="600"/>
        <v>341</v>
      </c>
      <c r="EJ194" s="500">
        <f t="shared" si="601"/>
        <v>337</v>
      </c>
      <c r="EK194" s="404">
        <f t="shared" si="602"/>
        <v>341</v>
      </c>
      <c r="EL194" s="564">
        <v>3.6</v>
      </c>
      <c r="EM194" s="583">
        <v>3.3</v>
      </c>
      <c r="EN194" s="500">
        <f t="shared" si="603"/>
        <v>1123.2</v>
      </c>
      <c r="EO194" s="404">
        <f t="shared" si="604"/>
        <v>1009.8</v>
      </c>
      <c r="EP194" s="564">
        <v>4.2</v>
      </c>
      <c r="EQ194" s="583">
        <v>4.3</v>
      </c>
      <c r="ER194" s="500">
        <f t="shared" si="605"/>
        <v>105</v>
      </c>
      <c r="ES194" s="404">
        <f t="shared" si="606"/>
        <v>150.5</v>
      </c>
      <c r="ET194" s="564">
        <v>0</v>
      </c>
      <c r="EU194" s="583">
        <v>0</v>
      </c>
      <c r="EV194" s="500">
        <f t="shared" si="607"/>
        <v>0</v>
      </c>
      <c r="EW194" s="404">
        <f t="shared" si="608"/>
        <v>0</v>
      </c>
      <c r="EX194" s="236">
        <f t="shared" si="609"/>
        <v>3.6445103857566767</v>
      </c>
      <c r="EY194" s="237">
        <f t="shared" si="610"/>
        <v>3.402639296187683</v>
      </c>
      <c r="EZ194" s="500">
        <f t="shared" si="611"/>
        <v>1228.2</v>
      </c>
      <c r="FA194" s="404">
        <f t="shared" si="612"/>
        <v>1160.3</v>
      </c>
      <c r="FB194" s="565">
        <v>90</v>
      </c>
      <c r="FC194" s="583">
        <v>86</v>
      </c>
      <c r="FD194" s="500">
        <f t="shared" si="613"/>
        <v>28080</v>
      </c>
      <c r="FE194" s="404">
        <f t="shared" si="614"/>
        <v>26316</v>
      </c>
      <c r="FF194" s="565">
        <v>83</v>
      </c>
      <c r="FG194" s="583">
        <v>78</v>
      </c>
      <c r="FH194" s="500">
        <f t="shared" si="615"/>
        <v>2075</v>
      </c>
      <c r="FI194" s="404">
        <f t="shared" si="616"/>
        <v>2730</v>
      </c>
      <c r="FJ194" s="565">
        <v>0</v>
      </c>
      <c r="FK194" s="583">
        <v>0</v>
      </c>
      <c r="FL194" s="500">
        <f t="shared" si="617"/>
        <v>0</v>
      </c>
      <c r="FM194" s="404">
        <f t="shared" si="618"/>
        <v>0</v>
      </c>
      <c r="FN194" s="500">
        <f t="shared" si="619"/>
        <v>89.480712166172111</v>
      </c>
      <c r="FO194" s="404">
        <f t="shared" si="620"/>
        <v>85.178885630498527</v>
      </c>
      <c r="FP194" s="500">
        <f t="shared" si="621"/>
        <v>30155</v>
      </c>
      <c r="FQ194" s="404">
        <f t="shared" si="622"/>
        <v>29045.999999999996</v>
      </c>
      <c r="FR194" s="565">
        <v>8</v>
      </c>
      <c r="FS194" s="423">
        <v>9</v>
      </c>
      <c r="FT194" s="500">
        <f t="shared" si="623"/>
        <v>8</v>
      </c>
      <c r="FU194" s="404">
        <f t="shared" si="624"/>
        <v>9</v>
      </c>
      <c r="FV194" s="564">
        <v>3.8</v>
      </c>
      <c r="FW194" s="584">
        <v>3.8</v>
      </c>
      <c r="FX194" s="500">
        <f t="shared" si="625"/>
        <v>30.4</v>
      </c>
      <c r="FY194" s="404">
        <f t="shared" si="626"/>
        <v>34.199999999999996</v>
      </c>
      <c r="FZ194" s="564">
        <v>92</v>
      </c>
      <c r="GA194" s="584">
        <v>116</v>
      </c>
      <c r="GB194" s="500">
        <f t="shared" si="627"/>
        <v>736</v>
      </c>
      <c r="GC194" s="404">
        <f t="shared" si="628"/>
        <v>1044</v>
      </c>
      <c r="GD194" s="510">
        <f t="shared" si="629"/>
        <v>717</v>
      </c>
      <c r="GE194" s="404">
        <f t="shared" si="630"/>
        <v>702</v>
      </c>
      <c r="GF194" s="500">
        <f t="shared" si="631"/>
        <v>717</v>
      </c>
      <c r="GG194" s="404">
        <f t="shared" si="632"/>
        <v>702</v>
      </c>
      <c r="GH194" s="500">
        <f t="shared" si="633"/>
        <v>2991.8</v>
      </c>
      <c r="GI194" s="404">
        <f t="shared" si="634"/>
        <v>2831.3999999999996</v>
      </c>
      <c r="GJ194" s="500">
        <f t="shared" si="635"/>
        <v>80393</v>
      </c>
      <c r="GK194" s="404">
        <f t="shared" si="636"/>
        <v>77004</v>
      </c>
      <c r="GL194" s="510">
        <f t="shared" si="637"/>
        <v>25</v>
      </c>
      <c r="GM194" s="404">
        <f t="shared" si="638"/>
        <v>35</v>
      </c>
      <c r="GN194" s="500">
        <f t="shared" si="639"/>
        <v>25</v>
      </c>
      <c r="GO194" s="404">
        <f t="shared" si="640"/>
        <v>35</v>
      </c>
      <c r="GP194" s="500">
        <f t="shared" si="641"/>
        <v>105</v>
      </c>
      <c r="GQ194" s="404">
        <f t="shared" si="642"/>
        <v>150.5</v>
      </c>
      <c r="GR194" s="500">
        <f t="shared" si="643"/>
        <v>2075</v>
      </c>
      <c r="GS194" s="404">
        <f t="shared" si="644"/>
        <v>2730</v>
      </c>
      <c r="GT194" s="510">
        <f t="shared" si="645"/>
        <v>742</v>
      </c>
      <c r="GU194" s="404">
        <f t="shared" si="646"/>
        <v>737</v>
      </c>
      <c r="GV194" s="500">
        <f t="shared" si="647"/>
        <v>742</v>
      </c>
      <c r="GW194" s="404">
        <f t="shared" si="648"/>
        <v>737</v>
      </c>
      <c r="GX194" s="500">
        <f t="shared" si="649"/>
        <v>3096.8</v>
      </c>
      <c r="GY194" s="404">
        <f t="shared" si="650"/>
        <v>2981.8999999999996</v>
      </c>
      <c r="GZ194" s="500">
        <f t="shared" si="651"/>
        <v>82468</v>
      </c>
      <c r="HA194" s="404">
        <f t="shared" si="652"/>
        <v>79734</v>
      </c>
      <c r="HB194" s="510">
        <f t="shared" si="653"/>
        <v>0</v>
      </c>
      <c r="HC194" s="404">
        <f t="shared" si="654"/>
        <v>0</v>
      </c>
      <c r="HD194" s="500">
        <f t="shared" si="655"/>
        <v>0</v>
      </c>
      <c r="HE194" s="404">
        <f t="shared" si="656"/>
        <v>0</v>
      </c>
      <c r="HF194" s="500" t="str">
        <f t="shared" si="657"/>
        <v/>
      </c>
      <c r="HG194" s="404" t="str">
        <f t="shared" si="658"/>
        <v/>
      </c>
      <c r="HH194" s="500" t="str">
        <f t="shared" si="659"/>
        <v/>
      </c>
      <c r="HI194" s="404" t="str">
        <f t="shared" si="660"/>
        <v/>
      </c>
      <c r="HJ194" s="510">
        <f t="shared" si="661"/>
        <v>3127.2000000000003</v>
      </c>
      <c r="HK194" s="404">
        <f t="shared" si="662"/>
        <v>3016.0999999999995</v>
      </c>
      <c r="HL194" s="500">
        <f t="shared" si="663"/>
        <v>83204</v>
      </c>
      <c r="HM194" s="404">
        <f t="shared" si="664"/>
        <v>80778</v>
      </c>
    </row>
    <row r="195" spans="1:221">
      <c r="A195" s="633" t="s">
        <v>538</v>
      </c>
      <c r="B195" s="634" t="s">
        <v>855</v>
      </c>
      <c r="C195" s="635"/>
      <c r="D195" s="636">
        <v>197887</v>
      </c>
      <c r="E195" s="551">
        <v>8</v>
      </c>
      <c r="F195" s="422">
        <v>890</v>
      </c>
      <c r="G195" s="814">
        <v>958</v>
      </c>
      <c r="H195" s="422">
        <v>26</v>
      </c>
      <c r="I195" s="814">
        <v>43</v>
      </c>
      <c r="J195" s="500">
        <f t="shared" si="515"/>
        <v>864</v>
      </c>
      <c r="K195" s="404">
        <f t="shared" si="516"/>
        <v>915</v>
      </c>
      <c r="L195" s="422"/>
      <c r="M195" s="423"/>
      <c r="N195" s="500">
        <f t="shared" si="517"/>
        <v>864</v>
      </c>
      <c r="O195" s="404">
        <f t="shared" si="518"/>
        <v>898</v>
      </c>
      <c r="P195" s="500">
        <f t="shared" si="519"/>
        <v>864</v>
      </c>
      <c r="Q195" s="404">
        <f t="shared" si="520"/>
        <v>898</v>
      </c>
      <c r="R195" s="422">
        <v>37</v>
      </c>
      <c r="S195" s="423">
        <v>21</v>
      </c>
      <c r="T195" s="500">
        <f t="shared" si="521"/>
        <v>37</v>
      </c>
      <c r="U195" s="404">
        <f t="shared" si="522"/>
        <v>21</v>
      </c>
      <c r="V195" s="422">
        <v>178</v>
      </c>
      <c r="W195" s="423">
        <v>202</v>
      </c>
      <c r="X195" s="500">
        <f t="shared" si="523"/>
        <v>178</v>
      </c>
      <c r="Y195" s="404">
        <f t="shared" si="524"/>
        <v>202</v>
      </c>
      <c r="Z195" s="422"/>
      <c r="AA195" s="423"/>
      <c r="AB195" s="500">
        <f t="shared" si="525"/>
        <v>0</v>
      </c>
      <c r="AC195" s="404">
        <f t="shared" si="526"/>
        <v>0</v>
      </c>
      <c r="AD195" s="500">
        <f t="shared" si="527"/>
        <v>215</v>
      </c>
      <c r="AE195" s="404">
        <f t="shared" si="528"/>
        <v>223</v>
      </c>
      <c r="AF195" s="500">
        <f t="shared" si="529"/>
        <v>215</v>
      </c>
      <c r="AG195" s="404">
        <f t="shared" si="530"/>
        <v>223</v>
      </c>
      <c r="AH195" s="564">
        <v>2.64</v>
      </c>
      <c r="AI195" s="580">
        <v>3.62</v>
      </c>
      <c r="AJ195" s="500">
        <f t="shared" si="531"/>
        <v>97.68</v>
      </c>
      <c r="AK195" s="404">
        <f t="shared" si="532"/>
        <v>76.02</v>
      </c>
      <c r="AL195" s="564">
        <v>5.8</v>
      </c>
      <c r="AM195" s="580">
        <v>5.57</v>
      </c>
      <c r="AN195" s="500">
        <f t="shared" si="533"/>
        <v>1032.3999999999999</v>
      </c>
      <c r="AO195" s="404">
        <f t="shared" si="534"/>
        <v>1125.1400000000001</v>
      </c>
      <c r="AP195" s="564"/>
      <c r="AQ195" s="580"/>
      <c r="AR195" s="500">
        <f t="shared" si="535"/>
        <v>0</v>
      </c>
      <c r="AS195" s="404">
        <f t="shared" si="536"/>
        <v>0</v>
      </c>
      <c r="AT195" s="236">
        <f t="shared" si="537"/>
        <v>5.2561860465116279</v>
      </c>
      <c r="AU195" s="237">
        <f t="shared" si="538"/>
        <v>5.3863677130044847</v>
      </c>
      <c r="AV195" s="500">
        <f t="shared" si="539"/>
        <v>1130.08</v>
      </c>
      <c r="AW195" s="404">
        <f t="shared" si="540"/>
        <v>1201.1600000000001</v>
      </c>
      <c r="AX195" s="422">
        <v>69</v>
      </c>
      <c r="AY195" s="423">
        <v>76</v>
      </c>
      <c r="AZ195" s="500">
        <f t="shared" si="541"/>
        <v>2553</v>
      </c>
      <c r="BA195" s="404">
        <f t="shared" si="542"/>
        <v>1596</v>
      </c>
      <c r="BB195" s="422">
        <v>95</v>
      </c>
      <c r="BC195" s="423">
        <v>91</v>
      </c>
      <c r="BD195" s="500">
        <f t="shared" si="543"/>
        <v>16910</v>
      </c>
      <c r="BE195" s="404">
        <f t="shared" si="544"/>
        <v>18382</v>
      </c>
      <c r="BF195" s="422"/>
      <c r="BG195" s="423"/>
      <c r="BH195" s="500">
        <f t="shared" si="545"/>
        <v>0</v>
      </c>
      <c r="BI195" s="404">
        <f t="shared" si="546"/>
        <v>0</v>
      </c>
      <c r="BJ195" s="500">
        <f t="shared" si="547"/>
        <v>90.525581395348837</v>
      </c>
      <c r="BK195" s="404">
        <f t="shared" si="548"/>
        <v>89.587443946188344</v>
      </c>
      <c r="BL195" s="500">
        <f t="shared" si="549"/>
        <v>19463</v>
      </c>
      <c r="BM195" s="404">
        <f t="shared" si="550"/>
        <v>19978</v>
      </c>
      <c r="BN195" s="422">
        <v>294</v>
      </c>
      <c r="BO195" s="423">
        <v>301</v>
      </c>
      <c r="BP195" s="500">
        <f t="shared" si="551"/>
        <v>294</v>
      </c>
      <c r="BQ195" s="404">
        <f t="shared" si="552"/>
        <v>301</v>
      </c>
      <c r="BR195" s="422">
        <v>257</v>
      </c>
      <c r="BS195" s="423">
        <v>273</v>
      </c>
      <c r="BT195" s="500">
        <f t="shared" si="553"/>
        <v>257</v>
      </c>
      <c r="BU195" s="404">
        <f t="shared" si="554"/>
        <v>273</v>
      </c>
      <c r="BV195" s="422"/>
      <c r="BW195" s="423"/>
      <c r="BX195" s="500">
        <f t="shared" si="555"/>
        <v>0</v>
      </c>
      <c r="BY195" s="404">
        <f t="shared" si="556"/>
        <v>0</v>
      </c>
      <c r="BZ195" s="500">
        <f t="shared" si="557"/>
        <v>551</v>
      </c>
      <c r="CA195" s="404">
        <f t="shared" si="558"/>
        <v>574</v>
      </c>
      <c r="CB195" s="500">
        <f t="shared" si="559"/>
        <v>551</v>
      </c>
      <c r="CC195" s="404">
        <f t="shared" si="560"/>
        <v>574</v>
      </c>
      <c r="CD195" s="564">
        <v>3.64</v>
      </c>
      <c r="CE195" s="581">
        <v>3.74</v>
      </c>
      <c r="CF195" s="500">
        <f t="shared" si="561"/>
        <v>1070.1600000000001</v>
      </c>
      <c r="CG195" s="404">
        <f t="shared" si="562"/>
        <v>1125.74</v>
      </c>
      <c r="CH195" s="564">
        <v>4.67</v>
      </c>
      <c r="CI195" s="581">
        <v>4.7699999999999996</v>
      </c>
      <c r="CJ195" s="500">
        <f t="shared" si="563"/>
        <v>1200.19</v>
      </c>
      <c r="CK195" s="404">
        <f t="shared" si="564"/>
        <v>1302.2099999999998</v>
      </c>
      <c r="CL195" s="564"/>
      <c r="CM195" s="581"/>
      <c r="CN195" s="500">
        <f t="shared" si="565"/>
        <v>0</v>
      </c>
      <c r="CO195" s="404">
        <f t="shared" si="566"/>
        <v>0</v>
      </c>
      <c r="CP195" s="500">
        <f t="shared" si="567"/>
        <v>4.1204174228675141</v>
      </c>
      <c r="CQ195" s="237">
        <f t="shared" si="568"/>
        <v>4.2298780487804875</v>
      </c>
      <c r="CR195" s="500">
        <f t="shared" si="569"/>
        <v>2270.3500000000004</v>
      </c>
      <c r="CS195" s="404">
        <f t="shared" si="570"/>
        <v>2427.9499999999998</v>
      </c>
      <c r="CT195" s="565">
        <v>89</v>
      </c>
      <c r="CU195" s="582">
        <v>89</v>
      </c>
      <c r="CV195" s="500">
        <f t="shared" si="571"/>
        <v>26166</v>
      </c>
      <c r="CW195" s="404">
        <f t="shared" si="572"/>
        <v>26789</v>
      </c>
      <c r="CX195" s="565">
        <v>82</v>
      </c>
      <c r="CY195" s="582">
        <v>82</v>
      </c>
      <c r="CZ195" s="500">
        <f t="shared" si="573"/>
        <v>21074</v>
      </c>
      <c r="DA195" s="404">
        <f t="shared" si="574"/>
        <v>22386</v>
      </c>
      <c r="DB195" s="565"/>
      <c r="DC195" s="581"/>
      <c r="DD195" s="500">
        <f t="shared" si="575"/>
        <v>0</v>
      </c>
      <c r="DE195" s="404">
        <f t="shared" si="576"/>
        <v>0</v>
      </c>
      <c r="DF195" s="500">
        <f t="shared" si="577"/>
        <v>85.735027223230489</v>
      </c>
      <c r="DG195" s="404">
        <f t="shared" si="578"/>
        <v>85.670731707317074</v>
      </c>
      <c r="DH195" s="500">
        <f t="shared" si="579"/>
        <v>47240</v>
      </c>
      <c r="DI195" s="404">
        <f t="shared" si="580"/>
        <v>49175</v>
      </c>
      <c r="DJ195" s="500">
        <f t="shared" si="581"/>
        <v>766</v>
      </c>
      <c r="DK195" s="404">
        <f t="shared" si="582"/>
        <v>797</v>
      </c>
      <c r="DL195" s="500">
        <f t="shared" si="583"/>
        <v>766</v>
      </c>
      <c r="DM195" s="404">
        <f t="shared" si="584"/>
        <v>797</v>
      </c>
      <c r="DN195" s="236">
        <f t="shared" si="585"/>
        <v>4.4392036553524807</v>
      </c>
      <c r="DO195" s="237">
        <f t="shared" si="586"/>
        <v>4.5534629861982427</v>
      </c>
      <c r="DP195" s="500">
        <f t="shared" si="587"/>
        <v>3400.4300000000003</v>
      </c>
      <c r="DQ195" s="404">
        <f t="shared" si="588"/>
        <v>3629.1099999999997</v>
      </c>
      <c r="DR195" s="500">
        <f t="shared" si="589"/>
        <v>87.079634464751962</v>
      </c>
      <c r="DS195" s="404">
        <f t="shared" si="590"/>
        <v>86.76662484316185</v>
      </c>
      <c r="DT195" s="500">
        <f t="shared" si="591"/>
        <v>66703</v>
      </c>
      <c r="DU195" s="404">
        <f t="shared" si="592"/>
        <v>69153</v>
      </c>
      <c r="DV195" s="565">
        <v>47</v>
      </c>
      <c r="DW195" s="582">
        <v>48</v>
      </c>
      <c r="DX195" s="500">
        <f t="shared" si="593"/>
        <v>47</v>
      </c>
      <c r="DY195" s="404">
        <f t="shared" si="594"/>
        <v>48</v>
      </c>
      <c r="DZ195" s="565">
        <v>51</v>
      </c>
      <c r="EA195" s="582">
        <v>53</v>
      </c>
      <c r="EB195" s="500">
        <f t="shared" si="595"/>
        <v>51</v>
      </c>
      <c r="EC195" s="404">
        <f t="shared" si="596"/>
        <v>53</v>
      </c>
      <c r="ED195" s="565"/>
      <c r="EE195" s="582"/>
      <c r="EF195" s="500">
        <f t="shared" si="597"/>
        <v>0</v>
      </c>
      <c r="EG195" s="404">
        <f t="shared" si="598"/>
        <v>0</v>
      </c>
      <c r="EH195" s="500">
        <f t="shared" si="599"/>
        <v>98</v>
      </c>
      <c r="EI195" s="404">
        <f t="shared" si="600"/>
        <v>101</v>
      </c>
      <c r="EJ195" s="500">
        <f t="shared" si="601"/>
        <v>98</v>
      </c>
      <c r="EK195" s="404">
        <f t="shared" si="602"/>
        <v>101</v>
      </c>
      <c r="EL195" s="564">
        <v>3.01</v>
      </c>
      <c r="EM195" s="583">
        <v>2.31</v>
      </c>
      <c r="EN195" s="500">
        <f t="shared" si="603"/>
        <v>141.47</v>
      </c>
      <c r="EO195" s="404">
        <f t="shared" si="604"/>
        <v>110.88</v>
      </c>
      <c r="EP195" s="564">
        <v>3.48</v>
      </c>
      <c r="EQ195" s="583">
        <v>3.5</v>
      </c>
      <c r="ER195" s="500">
        <f t="shared" si="605"/>
        <v>177.48</v>
      </c>
      <c r="ES195" s="404">
        <f t="shared" si="606"/>
        <v>185.5</v>
      </c>
      <c r="ET195" s="564"/>
      <c r="EU195" s="583"/>
      <c r="EV195" s="500">
        <f t="shared" si="607"/>
        <v>0</v>
      </c>
      <c r="EW195" s="404">
        <f t="shared" si="608"/>
        <v>0</v>
      </c>
      <c r="EX195" s="236">
        <f t="shared" si="609"/>
        <v>3.2545918367346935</v>
      </c>
      <c r="EY195" s="237">
        <f t="shared" si="610"/>
        <v>2.9344554455445544</v>
      </c>
      <c r="EZ195" s="500">
        <f t="shared" si="611"/>
        <v>318.95</v>
      </c>
      <c r="FA195" s="404">
        <f t="shared" si="612"/>
        <v>296.38</v>
      </c>
      <c r="FB195" s="565">
        <v>76</v>
      </c>
      <c r="FC195" s="637">
        <v>68</v>
      </c>
      <c r="FD195" s="500">
        <f t="shared" si="613"/>
        <v>3572</v>
      </c>
      <c r="FE195" s="404">
        <f t="shared" si="614"/>
        <v>3264</v>
      </c>
      <c r="FF195" s="565">
        <v>66</v>
      </c>
      <c r="FG195" s="637">
        <v>68</v>
      </c>
      <c r="FH195" s="500">
        <f t="shared" si="615"/>
        <v>3366</v>
      </c>
      <c r="FI195" s="404">
        <f t="shared" si="616"/>
        <v>3604</v>
      </c>
      <c r="FJ195" s="565"/>
      <c r="FK195" s="583"/>
      <c r="FL195" s="500">
        <f t="shared" si="617"/>
        <v>0</v>
      </c>
      <c r="FM195" s="404">
        <f t="shared" si="618"/>
        <v>0</v>
      </c>
      <c r="FN195" s="500">
        <f t="shared" si="619"/>
        <v>70.795918367346943</v>
      </c>
      <c r="FO195" s="404">
        <f t="shared" si="620"/>
        <v>68</v>
      </c>
      <c r="FP195" s="500">
        <f t="shared" si="621"/>
        <v>6938</v>
      </c>
      <c r="FQ195" s="404">
        <f t="shared" si="622"/>
        <v>6868</v>
      </c>
      <c r="FR195" s="565"/>
      <c r="FS195" s="423"/>
      <c r="FT195" s="500">
        <f t="shared" si="623"/>
        <v>0</v>
      </c>
      <c r="FU195" s="404">
        <f t="shared" si="624"/>
        <v>0</v>
      </c>
      <c r="FV195" s="564"/>
      <c r="FW195" s="584"/>
      <c r="FX195" s="500">
        <f t="shared" si="625"/>
        <v>0</v>
      </c>
      <c r="FY195" s="404">
        <f t="shared" si="626"/>
        <v>0</v>
      </c>
      <c r="FZ195" s="564"/>
      <c r="GA195" s="584"/>
      <c r="GB195" s="500">
        <f t="shared" si="627"/>
        <v>0</v>
      </c>
      <c r="GC195" s="404">
        <f t="shared" si="628"/>
        <v>0</v>
      </c>
      <c r="GD195" s="510">
        <f t="shared" si="629"/>
        <v>378</v>
      </c>
      <c r="GE195" s="404">
        <f t="shared" si="630"/>
        <v>370</v>
      </c>
      <c r="GF195" s="500">
        <f t="shared" si="631"/>
        <v>378</v>
      </c>
      <c r="GG195" s="404">
        <f t="shared" si="632"/>
        <v>370</v>
      </c>
      <c r="GH195" s="500">
        <f t="shared" si="633"/>
        <v>1309.3100000000002</v>
      </c>
      <c r="GI195" s="404">
        <f t="shared" si="634"/>
        <v>1312.6399999999999</v>
      </c>
      <c r="GJ195" s="500">
        <f t="shared" si="635"/>
        <v>32291</v>
      </c>
      <c r="GK195" s="404">
        <f t="shared" si="636"/>
        <v>31649</v>
      </c>
      <c r="GL195" s="510">
        <f t="shared" si="637"/>
        <v>486</v>
      </c>
      <c r="GM195" s="404">
        <f t="shared" si="638"/>
        <v>528</v>
      </c>
      <c r="GN195" s="500">
        <f t="shared" si="639"/>
        <v>486</v>
      </c>
      <c r="GO195" s="404">
        <f t="shared" si="640"/>
        <v>528</v>
      </c>
      <c r="GP195" s="500">
        <f t="shared" si="641"/>
        <v>2410.0700000000002</v>
      </c>
      <c r="GQ195" s="404">
        <f t="shared" si="642"/>
        <v>2612.85</v>
      </c>
      <c r="GR195" s="500">
        <f t="shared" si="643"/>
        <v>41350</v>
      </c>
      <c r="GS195" s="404">
        <f t="shared" si="644"/>
        <v>44372</v>
      </c>
      <c r="GT195" s="510">
        <f t="shared" si="645"/>
        <v>864</v>
      </c>
      <c r="GU195" s="404">
        <f t="shared" si="646"/>
        <v>898</v>
      </c>
      <c r="GV195" s="500">
        <f t="shared" si="647"/>
        <v>864</v>
      </c>
      <c r="GW195" s="404">
        <f t="shared" si="648"/>
        <v>898</v>
      </c>
      <c r="GX195" s="500">
        <f t="shared" si="649"/>
        <v>3719.38</v>
      </c>
      <c r="GY195" s="404">
        <f t="shared" si="650"/>
        <v>3925.49</v>
      </c>
      <c r="GZ195" s="500">
        <f t="shared" si="651"/>
        <v>73641</v>
      </c>
      <c r="HA195" s="404">
        <f t="shared" si="652"/>
        <v>76021</v>
      </c>
      <c r="HB195" s="510">
        <f t="shared" si="653"/>
        <v>0</v>
      </c>
      <c r="HC195" s="404">
        <f t="shared" si="654"/>
        <v>0</v>
      </c>
      <c r="HD195" s="500">
        <f t="shared" si="655"/>
        <v>0</v>
      </c>
      <c r="HE195" s="404">
        <f t="shared" si="656"/>
        <v>0</v>
      </c>
      <c r="HF195" s="500" t="str">
        <f t="shared" si="657"/>
        <v/>
      </c>
      <c r="HG195" s="404" t="str">
        <f t="shared" si="658"/>
        <v/>
      </c>
      <c r="HH195" s="500" t="str">
        <f t="shared" si="659"/>
        <v/>
      </c>
      <c r="HI195" s="404" t="str">
        <f t="shared" si="660"/>
        <v/>
      </c>
      <c r="HJ195" s="510">
        <f t="shared" si="661"/>
        <v>3719.38</v>
      </c>
      <c r="HK195" s="404">
        <f t="shared" si="662"/>
        <v>3925.49</v>
      </c>
      <c r="HL195" s="500">
        <f t="shared" si="663"/>
        <v>73641</v>
      </c>
      <c r="HM195" s="404">
        <f t="shared" si="664"/>
        <v>76021</v>
      </c>
    </row>
    <row r="196" spans="1:221">
      <c r="A196" s="633" t="s">
        <v>538</v>
      </c>
      <c r="B196" s="634" t="s">
        <v>856</v>
      </c>
      <c r="C196" s="635"/>
      <c r="D196" s="636">
        <v>198154</v>
      </c>
      <c r="E196" s="551">
        <v>8</v>
      </c>
      <c r="F196" s="422">
        <v>1200</v>
      </c>
      <c r="G196" s="814">
        <v>1265</v>
      </c>
      <c r="H196" s="422">
        <v>94</v>
      </c>
      <c r="I196" s="814">
        <v>76</v>
      </c>
      <c r="J196" s="500">
        <f t="shared" si="515"/>
        <v>1106</v>
      </c>
      <c r="K196" s="404">
        <f t="shared" si="516"/>
        <v>1189</v>
      </c>
      <c r="L196" s="422"/>
      <c r="M196" s="423"/>
      <c r="N196" s="500">
        <f t="shared" si="517"/>
        <v>1106</v>
      </c>
      <c r="O196" s="404">
        <f t="shared" si="518"/>
        <v>1189</v>
      </c>
      <c r="P196" s="500">
        <f t="shared" si="519"/>
        <v>1106</v>
      </c>
      <c r="Q196" s="404">
        <f t="shared" si="520"/>
        <v>1189</v>
      </c>
      <c r="R196" s="422">
        <v>64</v>
      </c>
      <c r="S196" s="423">
        <v>54</v>
      </c>
      <c r="T196" s="500">
        <f t="shared" si="521"/>
        <v>64</v>
      </c>
      <c r="U196" s="404">
        <f t="shared" si="522"/>
        <v>54</v>
      </c>
      <c r="V196" s="422">
        <v>111</v>
      </c>
      <c r="W196" s="423">
        <v>107</v>
      </c>
      <c r="X196" s="500">
        <f t="shared" si="523"/>
        <v>111</v>
      </c>
      <c r="Y196" s="404">
        <f t="shared" si="524"/>
        <v>107</v>
      </c>
      <c r="Z196" s="422"/>
      <c r="AA196" s="423"/>
      <c r="AB196" s="500">
        <f t="shared" si="525"/>
        <v>0</v>
      </c>
      <c r="AC196" s="404">
        <f t="shared" si="526"/>
        <v>0</v>
      </c>
      <c r="AD196" s="500">
        <f t="shared" si="527"/>
        <v>175</v>
      </c>
      <c r="AE196" s="404">
        <f t="shared" si="528"/>
        <v>161</v>
      </c>
      <c r="AF196" s="500">
        <f t="shared" si="529"/>
        <v>175</v>
      </c>
      <c r="AG196" s="404">
        <f t="shared" si="530"/>
        <v>161</v>
      </c>
      <c r="AH196" s="564">
        <v>3.1</v>
      </c>
      <c r="AI196" s="580">
        <v>2.84</v>
      </c>
      <c r="AJ196" s="500">
        <f t="shared" si="531"/>
        <v>198.4</v>
      </c>
      <c r="AK196" s="404">
        <f t="shared" si="532"/>
        <v>153.35999999999999</v>
      </c>
      <c r="AL196" s="564">
        <v>4.8099999999999996</v>
      </c>
      <c r="AM196" s="580">
        <v>5</v>
      </c>
      <c r="AN196" s="500">
        <f t="shared" si="533"/>
        <v>533.91</v>
      </c>
      <c r="AO196" s="404">
        <f t="shared" si="534"/>
        <v>535</v>
      </c>
      <c r="AP196" s="564"/>
      <c r="AQ196" s="580"/>
      <c r="AR196" s="500">
        <f t="shared" si="535"/>
        <v>0</v>
      </c>
      <c r="AS196" s="404">
        <f t="shared" si="536"/>
        <v>0</v>
      </c>
      <c r="AT196" s="236">
        <f t="shared" si="537"/>
        <v>4.1846285714285711</v>
      </c>
      <c r="AU196" s="237">
        <f t="shared" si="538"/>
        <v>4.2755279503105594</v>
      </c>
      <c r="AV196" s="500">
        <f t="shared" si="539"/>
        <v>732.31</v>
      </c>
      <c r="AW196" s="404">
        <f t="shared" si="540"/>
        <v>688.36</v>
      </c>
      <c r="AX196" s="422">
        <v>74</v>
      </c>
      <c r="AY196" s="423">
        <v>75</v>
      </c>
      <c r="AZ196" s="500">
        <f t="shared" si="541"/>
        <v>4736</v>
      </c>
      <c r="BA196" s="404">
        <f t="shared" si="542"/>
        <v>4050</v>
      </c>
      <c r="BB196" s="422">
        <v>82</v>
      </c>
      <c r="BC196" s="423">
        <v>89</v>
      </c>
      <c r="BD196" s="500">
        <f t="shared" si="543"/>
        <v>9102</v>
      </c>
      <c r="BE196" s="404">
        <f t="shared" si="544"/>
        <v>9523</v>
      </c>
      <c r="BF196" s="422"/>
      <c r="BG196" s="423"/>
      <c r="BH196" s="500">
        <f t="shared" si="545"/>
        <v>0</v>
      </c>
      <c r="BI196" s="404">
        <f t="shared" si="546"/>
        <v>0</v>
      </c>
      <c r="BJ196" s="500">
        <f t="shared" si="547"/>
        <v>79.074285714285708</v>
      </c>
      <c r="BK196" s="404">
        <f t="shared" si="548"/>
        <v>84.304347826086953</v>
      </c>
      <c r="BL196" s="500">
        <f t="shared" si="549"/>
        <v>13837.999999999998</v>
      </c>
      <c r="BM196" s="404">
        <f t="shared" si="550"/>
        <v>13573</v>
      </c>
      <c r="BN196" s="422">
        <v>500</v>
      </c>
      <c r="BO196" s="423">
        <v>535</v>
      </c>
      <c r="BP196" s="500">
        <f t="shared" si="551"/>
        <v>500</v>
      </c>
      <c r="BQ196" s="404">
        <f t="shared" si="552"/>
        <v>535</v>
      </c>
      <c r="BR196" s="422">
        <v>274</v>
      </c>
      <c r="BS196" s="423">
        <v>295</v>
      </c>
      <c r="BT196" s="500">
        <f t="shared" si="553"/>
        <v>274</v>
      </c>
      <c r="BU196" s="404">
        <f t="shared" si="554"/>
        <v>295</v>
      </c>
      <c r="BV196" s="422"/>
      <c r="BW196" s="423"/>
      <c r="BX196" s="500">
        <f t="shared" si="555"/>
        <v>0</v>
      </c>
      <c r="BY196" s="404">
        <f t="shared" si="556"/>
        <v>0</v>
      </c>
      <c r="BZ196" s="500">
        <f t="shared" si="557"/>
        <v>774</v>
      </c>
      <c r="CA196" s="404">
        <f t="shared" si="558"/>
        <v>830</v>
      </c>
      <c r="CB196" s="500">
        <f t="shared" si="559"/>
        <v>774</v>
      </c>
      <c r="CC196" s="404">
        <f t="shared" si="560"/>
        <v>830</v>
      </c>
      <c r="CD196" s="564">
        <v>3.47</v>
      </c>
      <c r="CE196" s="581">
        <v>3.64</v>
      </c>
      <c r="CF196" s="500">
        <f t="shared" si="561"/>
        <v>1735</v>
      </c>
      <c r="CG196" s="404">
        <f t="shared" si="562"/>
        <v>1947.4</v>
      </c>
      <c r="CH196" s="564">
        <v>4.37</v>
      </c>
      <c r="CI196" s="581">
        <v>4.74</v>
      </c>
      <c r="CJ196" s="500">
        <f t="shared" si="563"/>
        <v>1197.3800000000001</v>
      </c>
      <c r="CK196" s="404">
        <f t="shared" si="564"/>
        <v>1398.3</v>
      </c>
      <c r="CL196" s="564"/>
      <c r="CM196" s="581"/>
      <c r="CN196" s="500">
        <f t="shared" si="565"/>
        <v>0</v>
      </c>
      <c r="CO196" s="404">
        <f t="shared" si="566"/>
        <v>0</v>
      </c>
      <c r="CP196" s="500">
        <f t="shared" si="567"/>
        <v>3.7886046511627907</v>
      </c>
      <c r="CQ196" s="237">
        <f t="shared" si="568"/>
        <v>4.0309638554216862</v>
      </c>
      <c r="CR196" s="500">
        <f t="shared" si="569"/>
        <v>2932.38</v>
      </c>
      <c r="CS196" s="404">
        <f t="shared" si="570"/>
        <v>3345.6999999999994</v>
      </c>
      <c r="CT196" s="565">
        <v>86</v>
      </c>
      <c r="CU196" s="582">
        <v>88</v>
      </c>
      <c r="CV196" s="500">
        <f t="shared" si="571"/>
        <v>43000</v>
      </c>
      <c r="CW196" s="404">
        <f t="shared" si="572"/>
        <v>47080</v>
      </c>
      <c r="CX196" s="565">
        <v>79</v>
      </c>
      <c r="CY196" s="582">
        <v>81</v>
      </c>
      <c r="CZ196" s="500">
        <f t="shared" si="573"/>
        <v>21646</v>
      </c>
      <c r="DA196" s="404">
        <f t="shared" si="574"/>
        <v>23895</v>
      </c>
      <c r="DB196" s="565"/>
      <c r="DC196" s="581"/>
      <c r="DD196" s="500">
        <f t="shared" si="575"/>
        <v>0</v>
      </c>
      <c r="DE196" s="404">
        <f t="shared" si="576"/>
        <v>0</v>
      </c>
      <c r="DF196" s="500">
        <f t="shared" si="577"/>
        <v>83.521963824289401</v>
      </c>
      <c r="DG196" s="404">
        <f t="shared" si="578"/>
        <v>85.51204819277109</v>
      </c>
      <c r="DH196" s="500">
        <f t="shared" si="579"/>
        <v>64645.999999999993</v>
      </c>
      <c r="DI196" s="404">
        <f t="shared" si="580"/>
        <v>70975</v>
      </c>
      <c r="DJ196" s="500">
        <f t="shared" si="581"/>
        <v>949</v>
      </c>
      <c r="DK196" s="404">
        <f t="shared" si="582"/>
        <v>991</v>
      </c>
      <c r="DL196" s="500">
        <f t="shared" si="583"/>
        <v>949</v>
      </c>
      <c r="DM196" s="404">
        <f t="shared" si="584"/>
        <v>991</v>
      </c>
      <c r="DN196" s="236">
        <f t="shared" si="585"/>
        <v>3.8616332982086408</v>
      </c>
      <c r="DO196" s="237">
        <f t="shared" si="586"/>
        <v>4.0706962663975776</v>
      </c>
      <c r="DP196" s="500">
        <f t="shared" si="587"/>
        <v>3664.69</v>
      </c>
      <c r="DQ196" s="404">
        <f t="shared" si="588"/>
        <v>4034.0599999999995</v>
      </c>
      <c r="DR196" s="500">
        <f t="shared" si="589"/>
        <v>82.701791359325597</v>
      </c>
      <c r="DS196" s="404">
        <f t="shared" si="590"/>
        <v>85.31584258324925</v>
      </c>
      <c r="DT196" s="500">
        <f t="shared" si="591"/>
        <v>78483.999999999985</v>
      </c>
      <c r="DU196" s="404">
        <f t="shared" si="592"/>
        <v>84548</v>
      </c>
      <c r="DV196" s="565">
        <v>97</v>
      </c>
      <c r="DW196" s="582">
        <v>121</v>
      </c>
      <c r="DX196" s="500">
        <f t="shared" si="593"/>
        <v>97</v>
      </c>
      <c r="DY196" s="404">
        <f t="shared" si="594"/>
        <v>121</v>
      </c>
      <c r="DZ196" s="565">
        <v>60</v>
      </c>
      <c r="EA196" s="582">
        <v>77</v>
      </c>
      <c r="EB196" s="500">
        <f t="shared" si="595"/>
        <v>60</v>
      </c>
      <c r="EC196" s="404">
        <f t="shared" si="596"/>
        <v>77</v>
      </c>
      <c r="ED196" s="565"/>
      <c r="EE196" s="582"/>
      <c r="EF196" s="500">
        <f t="shared" si="597"/>
        <v>0</v>
      </c>
      <c r="EG196" s="404">
        <f t="shared" si="598"/>
        <v>0</v>
      </c>
      <c r="EH196" s="500">
        <f t="shared" si="599"/>
        <v>157</v>
      </c>
      <c r="EI196" s="404">
        <f t="shared" si="600"/>
        <v>198</v>
      </c>
      <c r="EJ196" s="500">
        <f t="shared" si="601"/>
        <v>157</v>
      </c>
      <c r="EK196" s="404">
        <f t="shared" si="602"/>
        <v>198</v>
      </c>
      <c r="EL196" s="564">
        <v>2.68</v>
      </c>
      <c r="EM196" s="583">
        <v>2.58</v>
      </c>
      <c r="EN196" s="500">
        <f t="shared" si="603"/>
        <v>259.96000000000004</v>
      </c>
      <c r="EO196" s="404">
        <f t="shared" si="604"/>
        <v>312.18</v>
      </c>
      <c r="EP196" s="564">
        <v>2.68</v>
      </c>
      <c r="EQ196" s="583">
        <v>2.97</v>
      </c>
      <c r="ER196" s="500">
        <f t="shared" si="605"/>
        <v>160.80000000000001</v>
      </c>
      <c r="ES196" s="404">
        <f t="shared" si="606"/>
        <v>228.69000000000003</v>
      </c>
      <c r="ET196" s="564"/>
      <c r="EU196" s="583"/>
      <c r="EV196" s="500">
        <f t="shared" si="607"/>
        <v>0</v>
      </c>
      <c r="EW196" s="404">
        <f t="shared" si="608"/>
        <v>0</v>
      </c>
      <c r="EX196" s="236">
        <f t="shared" si="609"/>
        <v>2.68</v>
      </c>
      <c r="EY196" s="237">
        <f t="shared" si="610"/>
        <v>2.7316666666666669</v>
      </c>
      <c r="EZ196" s="500">
        <f t="shared" si="611"/>
        <v>420.76000000000005</v>
      </c>
      <c r="FA196" s="404">
        <f t="shared" si="612"/>
        <v>540.87</v>
      </c>
      <c r="FB196" s="565">
        <v>69</v>
      </c>
      <c r="FC196" s="637">
        <v>68</v>
      </c>
      <c r="FD196" s="500">
        <f t="shared" si="613"/>
        <v>6693</v>
      </c>
      <c r="FE196" s="404">
        <f t="shared" si="614"/>
        <v>8228</v>
      </c>
      <c r="FF196" s="565">
        <v>61</v>
      </c>
      <c r="FG196" s="637">
        <v>63</v>
      </c>
      <c r="FH196" s="500">
        <f t="shared" si="615"/>
        <v>3660</v>
      </c>
      <c r="FI196" s="404">
        <f t="shared" si="616"/>
        <v>4851</v>
      </c>
      <c r="FJ196" s="565"/>
      <c r="FK196" s="583"/>
      <c r="FL196" s="500">
        <f t="shared" si="617"/>
        <v>0</v>
      </c>
      <c r="FM196" s="404">
        <f t="shared" si="618"/>
        <v>0</v>
      </c>
      <c r="FN196" s="500">
        <f t="shared" si="619"/>
        <v>65.942675159235662</v>
      </c>
      <c r="FO196" s="404">
        <f t="shared" si="620"/>
        <v>66.055555555555557</v>
      </c>
      <c r="FP196" s="500">
        <f t="shared" si="621"/>
        <v>10352.999999999998</v>
      </c>
      <c r="FQ196" s="404">
        <f t="shared" si="622"/>
        <v>13079</v>
      </c>
      <c r="FR196" s="565"/>
      <c r="FS196" s="423"/>
      <c r="FT196" s="500">
        <f t="shared" si="623"/>
        <v>0</v>
      </c>
      <c r="FU196" s="404">
        <f t="shared" si="624"/>
        <v>0</v>
      </c>
      <c r="FV196" s="564"/>
      <c r="FW196" s="584"/>
      <c r="FX196" s="500">
        <f t="shared" si="625"/>
        <v>0</v>
      </c>
      <c r="FY196" s="404">
        <f t="shared" si="626"/>
        <v>0</v>
      </c>
      <c r="FZ196" s="564"/>
      <c r="GA196" s="584"/>
      <c r="GB196" s="500">
        <f t="shared" si="627"/>
        <v>0</v>
      </c>
      <c r="GC196" s="404">
        <f t="shared" si="628"/>
        <v>0</v>
      </c>
      <c r="GD196" s="510">
        <f t="shared" si="629"/>
        <v>661</v>
      </c>
      <c r="GE196" s="404">
        <f t="shared" si="630"/>
        <v>710</v>
      </c>
      <c r="GF196" s="500">
        <f t="shared" si="631"/>
        <v>661</v>
      </c>
      <c r="GG196" s="404">
        <f t="shared" si="632"/>
        <v>710</v>
      </c>
      <c r="GH196" s="500">
        <f t="shared" si="633"/>
        <v>2193.36</v>
      </c>
      <c r="GI196" s="404">
        <f t="shared" si="634"/>
        <v>2412.94</v>
      </c>
      <c r="GJ196" s="500">
        <f t="shared" si="635"/>
        <v>54429</v>
      </c>
      <c r="GK196" s="404">
        <f t="shared" si="636"/>
        <v>59358</v>
      </c>
      <c r="GL196" s="510">
        <f t="shared" si="637"/>
        <v>445</v>
      </c>
      <c r="GM196" s="404">
        <f t="shared" si="638"/>
        <v>479</v>
      </c>
      <c r="GN196" s="500">
        <f t="shared" si="639"/>
        <v>445</v>
      </c>
      <c r="GO196" s="404">
        <f t="shared" si="640"/>
        <v>479</v>
      </c>
      <c r="GP196" s="500">
        <f t="shared" si="641"/>
        <v>1892.09</v>
      </c>
      <c r="GQ196" s="404">
        <f t="shared" si="642"/>
        <v>2161.9899999999998</v>
      </c>
      <c r="GR196" s="500">
        <f t="shared" si="643"/>
        <v>34408</v>
      </c>
      <c r="GS196" s="404">
        <f t="shared" si="644"/>
        <v>38269</v>
      </c>
      <c r="GT196" s="510">
        <f t="shared" si="645"/>
        <v>1106</v>
      </c>
      <c r="GU196" s="404">
        <f t="shared" si="646"/>
        <v>1189</v>
      </c>
      <c r="GV196" s="500">
        <f t="shared" si="647"/>
        <v>1106</v>
      </c>
      <c r="GW196" s="404">
        <f t="shared" si="648"/>
        <v>1189</v>
      </c>
      <c r="GX196" s="500">
        <f t="shared" si="649"/>
        <v>4085.45</v>
      </c>
      <c r="GY196" s="404">
        <f t="shared" si="650"/>
        <v>4574.93</v>
      </c>
      <c r="GZ196" s="500">
        <f t="shared" si="651"/>
        <v>88837</v>
      </c>
      <c r="HA196" s="404">
        <f t="shared" si="652"/>
        <v>97627</v>
      </c>
      <c r="HB196" s="510">
        <f t="shared" si="653"/>
        <v>0</v>
      </c>
      <c r="HC196" s="404">
        <f t="shared" si="654"/>
        <v>0</v>
      </c>
      <c r="HD196" s="500">
        <f t="shared" si="655"/>
        <v>0</v>
      </c>
      <c r="HE196" s="404">
        <f t="shared" si="656"/>
        <v>0</v>
      </c>
      <c r="HF196" s="500" t="str">
        <f t="shared" si="657"/>
        <v/>
      </c>
      <c r="HG196" s="404" t="str">
        <f t="shared" si="658"/>
        <v/>
      </c>
      <c r="HH196" s="500" t="str">
        <f t="shared" si="659"/>
        <v/>
      </c>
      <c r="HI196" s="404" t="str">
        <f t="shared" si="660"/>
        <v/>
      </c>
      <c r="HJ196" s="510">
        <f t="shared" si="661"/>
        <v>4085.4500000000003</v>
      </c>
      <c r="HK196" s="404">
        <f t="shared" si="662"/>
        <v>4574.9299999999994</v>
      </c>
      <c r="HL196" s="500">
        <f t="shared" si="663"/>
        <v>88836.999999999985</v>
      </c>
      <c r="HM196" s="404">
        <f t="shared" si="664"/>
        <v>97627</v>
      </c>
    </row>
    <row r="197" spans="1:221">
      <c r="A197" s="633" t="s">
        <v>538</v>
      </c>
      <c r="B197" s="634" t="s">
        <v>857</v>
      </c>
      <c r="C197" s="635"/>
      <c r="D197" s="636">
        <v>198260</v>
      </c>
      <c r="E197" s="551">
        <v>8</v>
      </c>
      <c r="F197" s="422">
        <v>1780</v>
      </c>
      <c r="G197" s="814">
        <v>1722</v>
      </c>
      <c r="H197" s="422">
        <v>34</v>
      </c>
      <c r="I197" s="814">
        <v>16</v>
      </c>
      <c r="J197" s="500">
        <f t="shared" si="515"/>
        <v>1746</v>
      </c>
      <c r="K197" s="404">
        <f t="shared" si="516"/>
        <v>1706</v>
      </c>
      <c r="L197" s="422"/>
      <c r="M197" s="423"/>
      <c r="N197" s="500">
        <f t="shared" si="517"/>
        <v>1746</v>
      </c>
      <c r="O197" s="404">
        <f t="shared" si="518"/>
        <v>1706</v>
      </c>
      <c r="P197" s="500">
        <f t="shared" si="519"/>
        <v>1746</v>
      </c>
      <c r="Q197" s="404">
        <f t="shared" si="520"/>
        <v>1706</v>
      </c>
      <c r="R197" s="422">
        <v>26</v>
      </c>
      <c r="S197" s="423">
        <v>26</v>
      </c>
      <c r="T197" s="500">
        <f t="shared" si="521"/>
        <v>26</v>
      </c>
      <c r="U197" s="404">
        <f t="shared" si="522"/>
        <v>26</v>
      </c>
      <c r="V197" s="422">
        <v>84</v>
      </c>
      <c r="W197" s="423">
        <v>87</v>
      </c>
      <c r="X197" s="500">
        <f t="shared" si="523"/>
        <v>84</v>
      </c>
      <c r="Y197" s="404">
        <f t="shared" si="524"/>
        <v>87</v>
      </c>
      <c r="Z197" s="422"/>
      <c r="AA197" s="423"/>
      <c r="AB197" s="500">
        <f t="shared" si="525"/>
        <v>0</v>
      </c>
      <c r="AC197" s="404">
        <f t="shared" si="526"/>
        <v>0</v>
      </c>
      <c r="AD197" s="500">
        <f t="shared" si="527"/>
        <v>110</v>
      </c>
      <c r="AE197" s="404">
        <f t="shared" si="528"/>
        <v>113</v>
      </c>
      <c r="AF197" s="500">
        <f t="shared" si="529"/>
        <v>110</v>
      </c>
      <c r="AG197" s="404">
        <f t="shared" si="530"/>
        <v>113</v>
      </c>
      <c r="AH197" s="564">
        <v>2.63</v>
      </c>
      <c r="AI197" s="580">
        <v>2.5</v>
      </c>
      <c r="AJ197" s="500">
        <f t="shared" si="531"/>
        <v>68.38</v>
      </c>
      <c r="AK197" s="404">
        <f t="shared" si="532"/>
        <v>65</v>
      </c>
      <c r="AL197" s="564">
        <v>4.79</v>
      </c>
      <c r="AM197" s="580">
        <v>4.43</v>
      </c>
      <c r="AN197" s="500">
        <f t="shared" si="533"/>
        <v>402.36</v>
      </c>
      <c r="AO197" s="404">
        <f t="shared" si="534"/>
        <v>385.40999999999997</v>
      </c>
      <c r="AP197" s="564"/>
      <c r="AQ197" s="580"/>
      <c r="AR197" s="500">
        <f t="shared" si="535"/>
        <v>0</v>
      </c>
      <c r="AS197" s="404">
        <f t="shared" si="536"/>
        <v>0</v>
      </c>
      <c r="AT197" s="236">
        <f t="shared" si="537"/>
        <v>4.2794545454545458</v>
      </c>
      <c r="AU197" s="237">
        <f t="shared" si="538"/>
        <v>3.9859292035398228</v>
      </c>
      <c r="AV197" s="500">
        <f t="shared" si="539"/>
        <v>470.74000000000007</v>
      </c>
      <c r="AW197" s="404">
        <f t="shared" si="540"/>
        <v>450.40999999999997</v>
      </c>
      <c r="AX197" s="422">
        <v>58</v>
      </c>
      <c r="AY197" s="423">
        <v>63</v>
      </c>
      <c r="AZ197" s="500">
        <f t="shared" si="541"/>
        <v>1508</v>
      </c>
      <c r="BA197" s="404">
        <f t="shared" si="542"/>
        <v>1638</v>
      </c>
      <c r="BB197" s="422">
        <v>81</v>
      </c>
      <c r="BC197" s="423">
        <v>77</v>
      </c>
      <c r="BD197" s="500">
        <f t="shared" si="543"/>
        <v>6804</v>
      </c>
      <c r="BE197" s="404">
        <f t="shared" si="544"/>
        <v>6699</v>
      </c>
      <c r="BF197" s="422"/>
      <c r="BG197" s="423"/>
      <c r="BH197" s="500">
        <f t="shared" si="545"/>
        <v>0</v>
      </c>
      <c r="BI197" s="404">
        <f t="shared" si="546"/>
        <v>0</v>
      </c>
      <c r="BJ197" s="500">
        <f t="shared" si="547"/>
        <v>75.563636363636363</v>
      </c>
      <c r="BK197" s="404">
        <f t="shared" si="548"/>
        <v>73.778761061946909</v>
      </c>
      <c r="BL197" s="500">
        <f t="shared" si="549"/>
        <v>8312</v>
      </c>
      <c r="BM197" s="404">
        <f t="shared" si="550"/>
        <v>8337</v>
      </c>
      <c r="BN197" s="422">
        <v>618</v>
      </c>
      <c r="BO197" s="423">
        <v>608</v>
      </c>
      <c r="BP197" s="500">
        <f t="shared" si="551"/>
        <v>618</v>
      </c>
      <c r="BQ197" s="404">
        <f t="shared" si="552"/>
        <v>608</v>
      </c>
      <c r="BR197" s="422">
        <v>844</v>
      </c>
      <c r="BS197" s="423">
        <v>835</v>
      </c>
      <c r="BT197" s="500">
        <f t="shared" si="553"/>
        <v>844</v>
      </c>
      <c r="BU197" s="404">
        <f t="shared" si="554"/>
        <v>835</v>
      </c>
      <c r="BV197" s="422"/>
      <c r="BW197" s="423"/>
      <c r="BX197" s="500">
        <f t="shared" si="555"/>
        <v>0</v>
      </c>
      <c r="BY197" s="404">
        <f t="shared" si="556"/>
        <v>0</v>
      </c>
      <c r="BZ197" s="500">
        <f t="shared" si="557"/>
        <v>1462</v>
      </c>
      <c r="CA197" s="404">
        <f t="shared" si="558"/>
        <v>1443</v>
      </c>
      <c r="CB197" s="500">
        <f t="shared" si="559"/>
        <v>1462</v>
      </c>
      <c r="CC197" s="404">
        <f t="shared" si="560"/>
        <v>1443</v>
      </c>
      <c r="CD197" s="564">
        <v>3.55</v>
      </c>
      <c r="CE197" s="581">
        <v>3.51</v>
      </c>
      <c r="CF197" s="500">
        <f t="shared" si="561"/>
        <v>2193.9</v>
      </c>
      <c r="CG197" s="404">
        <f t="shared" si="562"/>
        <v>2134.08</v>
      </c>
      <c r="CH197" s="564">
        <v>4.7</v>
      </c>
      <c r="CI197" s="581">
        <v>4.87</v>
      </c>
      <c r="CJ197" s="500">
        <f t="shared" si="563"/>
        <v>3966.8</v>
      </c>
      <c r="CK197" s="404">
        <f t="shared" si="564"/>
        <v>4066.4500000000003</v>
      </c>
      <c r="CL197" s="564"/>
      <c r="CM197" s="581"/>
      <c r="CN197" s="500">
        <f t="shared" si="565"/>
        <v>0</v>
      </c>
      <c r="CO197" s="404">
        <f t="shared" si="566"/>
        <v>0</v>
      </c>
      <c r="CP197" s="500">
        <f t="shared" si="567"/>
        <v>4.2138850889192891</v>
      </c>
      <c r="CQ197" s="237">
        <f t="shared" si="568"/>
        <v>4.296971586971587</v>
      </c>
      <c r="CR197" s="500">
        <f t="shared" si="569"/>
        <v>6160.7000000000007</v>
      </c>
      <c r="CS197" s="404">
        <f t="shared" si="570"/>
        <v>6200.53</v>
      </c>
      <c r="CT197" s="565">
        <v>82</v>
      </c>
      <c r="CU197" s="582">
        <v>80</v>
      </c>
      <c r="CV197" s="500">
        <f t="shared" si="571"/>
        <v>50676</v>
      </c>
      <c r="CW197" s="404">
        <f t="shared" si="572"/>
        <v>48640</v>
      </c>
      <c r="CX197" s="565">
        <v>77</v>
      </c>
      <c r="CY197" s="582">
        <v>78</v>
      </c>
      <c r="CZ197" s="500">
        <f t="shared" si="573"/>
        <v>64988</v>
      </c>
      <c r="DA197" s="404">
        <f t="shared" si="574"/>
        <v>65130</v>
      </c>
      <c r="DB197" s="565"/>
      <c r="DC197" s="581"/>
      <c r="DD197" s="500">
        <f t="shared" si="575"/>
        <v>0</v>
      </c>
      <c r="DE197" s="404">
        <f t="shared" si="576"/>
        <v>0</v>
      </c>
      <c r="DF197" s="500">
        <f t="shared" si="577"/>
        <v>79.113543091655274</v>
      </c>
      <c r="DG197" s="404">
        <f t="shared" si="578"/>
        <v>78.842688842688844</v>
      </c>
      <c r="DH197" s="500">
        <f t="shared" si="579"/>
        <v>115664.00000000001</v>
      </c>
      <c r="DI197" s="404">
        <f t="shared" si="580"/>
        <v>113770</v>
      </c>
      <c r="DJ197" s="500">
        <f t="shared" si="581"/>
        <v>1572</v>
      </c>
      <c r="DK197" s="404">
        <f t="shared" si="582"/>
        <v>1556</v>
      </c>
      <c r="DL197" s="500">
        <f t="shared" si="583"/>
        <v>1572</v>
      </c>
      <c r="DM197" s="404">
        <f t="shared" si="584"/>
        <v>1556</v>
      </c>
      <c r="DN197" s="236">
        <f t="shared" si="585"/>
        <v>4.2184732824427487</v>
      </c>
      <c r="DO197" s="237">
        <f t="shared" si="586"/>
        <v>4.2743830334190225</v>
      </c>
      <c r="DP197" s="500">
        <f t="shared" si="587"/>
        <v>6631.4400000000005</v>
      </c>
      <c r="DQ197" s="404">
        <f t="shared" si="588"/>
        <v>6650.9399999999987</v>
      </c>
      <c r="DR197" s="500">
        <f t="shared" si="589"/>
        <v>78.86513994910942</v>
      </c>
      <c r="DS197" s="404">
        <f t="shared" si="590"/>
        <v>78.474935732647822</v>
      </c>
      <c r="DT197" s="500">
        <f t="shared" si="591"/>
        <v>123976.00000000001</v>
      </c>
      <c r="DU197" s="404">
        <f t="shared" si="592"/>
        <v>122107.00000000001</v>
      </c>
      <c r="DV197" s="565">
        <v>65</v>
      </c>
      <c r="DW197" s="582">
        <v>59</v>
      </c>
      <c r="DX197" s="500">
        <f t="shared" si="593"/>
        <v>65</v>
      </c>
      <c r="DY197" s="404">
        <f t="shared" si="594"/>
        <v>59</v>
      </c>
      <c r="DZ197" s="565">
        <v>109</v>
      </c>
      <c r="EA197" s="582">
        <v>91</v>
      </c>
      <c r="EB197" s="500">
        <f t="shared" si="595"/>
        <v>109</v>
      </c>
      <c r="EC197" s="404">
        <f t="shared" si="596"/>
        <v>91</v>
      </c>
      <c r="ED197" s="565"/>
      <c r="EE197" s="582"/>
      <c r="EF197" s="500">
        <f t="shared" si="597"/>
        <v>0</v>
      </c>
      <c r="EG197" s="404">
        <f t="shared" si="598"/>
        <v>0</v>
      </c>
      <c r="EH197" s="500">
        <f t="shared" si="599"/>
        <v>174</v>
      </c>
      <c r="EI197" s="404">
        <f t="shared" si="600"/>
        <v>150</v>
      </c>
      <c r="EJ197" s="500">
        <f t="shared" si="601"/>
        <v>174</v>
      </c>
      <c r="EK197" s="404">
        <f t="shared" si="602"/>
        <v>150</v>
      </c>
      <c r="EL197" s="564">
        <v>2.7</v>
      </c>
      <c r="EM197" s="583">
        <v>2.29</v>
      </c>
      <c r="EN197" s="500">
        <f t="shared" si="603"/>
        <v>175.5</v>
      </c>
      <c r="EO197" s="404">
        <f t="shared" si="604"/>
        <v>135.11000000000001</v>
      </c>
      <c r="EP197" s="564">
        <v>2.97</v>
      </c>
      <c r="EQ197" s="583">
        <v>3.01</v>
      </c>
      <c r="ER197" s="500">
        <f t="shared" si="605"/>
        <v>323.73</v>
      </c>
      <c r="ES197" s="404">
        <f t="shared" si="606"/>
        <v>273.90999999999997</v>
      </c>
      <c r="ET197" s="564"/>
      <c r="EU197" s="583"/>
      <c r="EV197" s="500">
        <f t="shared" si="607"/>
        <v>0</v>
      </c>
      <c r="EW197" s="404">
        <f t="shared" si="608"/>
        <v>0</v>
      </c>
      <c r="EX197" s="236">
        <f t="shared" si="609"/>
        <v>2.8691379310344827</v>
      </c>
      <c r="EY197" s="237">
        <f t="shared" si="610"/>
        <v>2.7267999999999999</v>
      </c>
      <c r="EZ197" s="500">
        <f t="shared" si="611"/>
        <v>499.22999999999996</v>
      </c>
      <c r="FA197" s="404">
        <f t="shared" si="612"/>
        <v>409.02</v>
      </c>
      <c r="FB197" s="565">
        <v>66</v>
      </c>
      <c r="FC197" s="637">
        <v>67</v>
      </c>
      <c r="FD197" s="500">
        <f t="shared" si="613"/>
        <v>4290</v>
      </c>
      <c r="FE197" s="404">
        <f t="shared" si="614"/>
        <v>3953</v>
      </c>
      <c r="FF197" s="565">
        <v>58</v>
      </c>
      <c r="FG197" s="637">
        <v>61</v>
      </c>
      <c r="FH197" s="500">
        <f t="shared" si="615"/>
        <v>6322</v>
      </c>
      <c r="FI197" s="404">
        <f t="shared" si="616"/>
        <v>5551</v>
      </c>
      <c r="FJ197" s="565"/>
      <c r="FK197" s="583"/>
      <c r="FL197" s="500">
        <f t="shared" si="617"/>
        <v>0</v>
      </c>
      <c r="FM197" s="404">
        <f t="shared" si="618"/>
        <v>0</v>
      </c>
      <c r="FN197" s="500">
        <f t="shared" si="619"/>
        <v>60.988505747126439</v>
      </c>
      <c r="FO197" s="404">
        <f t="shared" si="620"/>
        <v>63.36</v>
      </c>
      <c r="FP197" s="500">
        <f t="shared" si="621"/>
        <v>10612</v>
      </c>
      <c r="FQ197" s="404">
        <f t="shared" si="622"/>
        <v>9504</v>
      </c>
      <c r="FR197" s="565"/>
      <c r="FS197" s="423"/>
      <c r="FT197" s="500">
        <f t="shared" si="623"/>
        <v>0</v>
      </c>
      <c r="FU197" s="404">
        <f t="shared" si="624"/>
        <v>0</v>
      </c>
      <c r="FV197" s="564"/>
      <c r="FW197" s="584"/>
      <c r="FX197" s="500">
        <f t="shared" si="625"/>
        <v>0</v>
      </c>
      <c r="FY197" s="404">
        <f t="shared" si="626"/>
        <v>0</v>
      </c>
      <c r="FZ197" s="564"/>
      <c r="GA197" s="584"/>
      <c r="GB197" s="500">
        <f t="shared" si="627"/>
        <v>0</v>
      </c>
      <c r="GC197" s="404">
        <f t="shared" si="628"/>
        <v>0</v>
      </c>
      <c r="GD197" s="510">
        <f t="shared" si="629"/>
        <v>709</v>
      </c>
      <c r="GE197" s="404">
        <f t="shared" si="630"/>
        <v>693</v>
      </c>
      <c r="GF197" s="500">
        <f t="shared" si="631"/>
        <v>709</v>
      </c>
      <c r="GG197" s="404">
        <f t="shared" si="632"/>
        <v>693</v>
      </c>
      <c r="GH197" s="500">
        <f t="shared" si="633"/>
        <v>2437.7800000000002</v>
      </c>
      <c r="GI197" s="404">
        <f t="shared" si="634"/>
        <v>2334.19</v>
      </c>
      <c r="GJ197" s="500">
        <f t="shared" si="635"/>
        <v>56474</v>
      </c>
      <c r="GK197" s="404">
        <f t="shared" si="636"/>
        <v>54231</v>
      </c>
      <c r="GL197" s="510">
        <f t="shared" si="637"/>
        <v>1037</v>
      </c>
      <c r="GM197" s="404">
        <f t="shared" si="638"/>
        <v>1013</v>
      </c>
      <c r="GN197" s="500">
        <f t="shared" si="639"/>
        <v>1037</v>
      </c>
      <c r="GO197" s="404">
        <f t="shared" si="640"/>
        <v>1013</v>
      </c>
      <c r="GP197" s="500">
        <f t="shared" si="641"/>
        <v>4692.8899999999994</v>
      </c>
      <c r="GQ197" s="404">
        <f t="shared" si="642"/>
        <v>4725.7700000000004</v>
      </c>
      <c r="GR197" s="500">
        <f t="shared" si="643"/>
        <v>78114</v>
      </c>
      <c r="GS197" s="404">
        <f t="shared" si="644"/>
        <v>77380</v>
      </c>
      <c r="GT197" s="510">
        <f t="shared" si="645"/>
        <v>1746</v>
      </c>
      <c r="GU197" s="404">
        <f t="shared" si="646"/>
        <v>1706</v>
      </c>
      <c r="GV197" s="500">
        <f t="shared" si="647"/>
        <v>1746</v>
      </c>
      <c r="GW197" s="404">
        <f t="shared" si="648"/>
        <v>1706</v>
      </c>
      <c r="GX197" s="500">
        <f t="shared" si="649"/>
        <v>7130.67</v>
      </c>
      <c r="GY197" s="404">
        <f t="shared" si="650"/>
        <v>7059.9600000000009</v>
      </c>
      <c r="GZ197" s="500">
        <f t="shared" si="651"/>
        <v>134588</v>
      </c>
      <c r="HA197" s="404">
        <f t="shared" si="652"/>
        <v>131611</v>
      </c>
      <c r="HB197" s="510">
        <f t="shared" si="653"/>
        <v>0</v>
      </c>
      <c r="HC197" s="404">
        <f t="shared" si="654"/>
        <v>0</v>
      </c>
      <c r="HD197" s="500">
        <f t="shared" si="655"/>
        <v>0</v>
      </c>
      <c r="HE197" s="404">
        <f t="shared" si="656"/>
        <v>0</v>
      </c>
      <c r="HF197" s="500" t="str">
        <f t="shared" si="657"/>
        <v/>
      </c>
      <c r="HG197" s="404" t="str">
        <f t="shared" si="658"/>
        <v/>
      </c>
      <c r="HH197" s="500" t="str">
        <f t="shared" si="659"/>
        <v/>
      </c>
      <c r="HI197" s="404" t="str">
        <f t="shared" si="660"/>
        <v/>
      </c>
      <c r="HJ197" s="510">
        <f t="shared" si="661"/>
        <v>7130.67</v>
      </c>
      <c r="HK197" s="404">
        <f t="shared" si="662"/>
        <v>7059.9599999999991</v>
      </c>
      <c r="HL197" s="500">
        <f t="shared" si="663"/>
        <v>134588</v>
      </c>
      <c r="HM197" s="404">
        <f t="shared" si="664"/>
        <v>131611</v>
      </c>
    </row>
    <row r="198" spans="1:221">
      <c r="A198" s="633" t="s">
        <v>538</v>
      </c>
      <c r="B198" s="634" t="s">
        <v>858</v>
      </c>
      <c r="C198" s="635"/>
      <c r="D198" s="636">
        <v>198534</v>
      </c>
      <c r="E198" s="551">
        <v>8</v>
      </c>
      <c r="F198" s="422">
        <v>1256</v>
      </c>
      <c r="G198" s="814">
        <v>1568</v>
      </c>
      <c r="H198" s="422">
        <v>43</v>
      </c>
      <c r="I198" s="814">
        <v>54</v>
      </c>
      <c r="J198" s="500">
        <f t="shared" si="515"/>
        <v>1213</v>
      </c>
      <c r="K198" s="404">
        <f t="shared" si="516"/>
        <v>1514</v>
      </c>
      <c r="L198" s="422"/>
      <c r="M198" s="423"/>
      <c r="N198" s="500">
        <f t="shared" si="517"/>
        <v>1213</v>
      </c>
      <c r="O198" s="404">
        <f t="shared" si="518"/>
        <v>1514</v>
      </c>
      <c r="P198" s="500">
        <f t="shared" si="519"/>
        <v>1213</v>
      </c>
      <c r="Q198" s="404">
        <f t="shared" si="520"/>
        <v>1514</v>
      </c>
      <c r="R198" s="422">
        <v>12</v>
      </c>
      <c r="S198" s="423">
        <v>16</v>
      </c>
      <c r="T198" s="500">
        <f t="shared" si="521"/>
        <v>12</v>
      </c>
      <c r="U198" s="404">
        <f t="shared" si="522"/>
        <v>16</v>
      </c>
      <c r="V198" s="422">
        <v>47</v>
      </c>
      <c r="W198" s="423">
        <v>80</v>
      </c>
      <c r="X198" s="500">
        <f t="shared" si="523"/>
        <v>47</v>
      </c>
      <c r="Y198" s="404">
        <f t="shared" si="524"/>
        <v>80</v>
      </c>
      <c r="Z198" s="422"/>
      <c r="AA198" s="423"/>
      <c r="AB198" s="500">
        <f t="shared" si="525"/>
        <v>0</v>
      </c>
      <c r="AC198" s="404">
        <f t="shared" si="526"/>
        <v>0</v>
      </c>
      <c r="AD198" s="500">
        <f t="shared" si="527"/>
        <v>59</v>
      </c>
      <c r="AE198" s="404">
        <f t="shared" si="528"/>
        <v>96</v>
      </c>
      <c r="AF198" s="500">
        <f t="shared" si="529"/>
        <v>59</v>
      </c>
      <c r="AG198" s="404">
        <f t="shared" si="530"/>
        <v>96</v>
      </c>
      <c r="AH198" s="564">
        <v>2.67</v>
      </c>
      <c r="AI198" s="580">
        <v>2.94</v>
      </c>
      <c r="AJ198" s="500">
        <f t="shared" si="531"/>
        <v>32.04</v>
      </c>
      <c r="AK198" s="404">
        <f t="shared" si="532"/>
        <v>47.04</v>
      </c>
      <c r="AL198" s="564">
        <v>5.55</v>
      </c>
      <c r="AM198" s="580">
        <v>5.83</v>
      </c>
      <c r="AN198" s="500">
        <f t="shared" si="533"/>
        <v>260.84999999999997</v>
      </c>
      <c r="AO198" s="404">
        <f t="shared" si="534"/>
        <v>466.4</v>
      </c>
      <c r="AP198" s="564"/>
      <c r="AQ198" s="580"/>
      <c r="AR198" s="500">
        <f t="shared" si="535"/>
        <v>0</v>
      </c>
      <c r="AS198" s="404">
        <f t="shared" si="536"/>
        <v>0</v>
      </c>
      <c r="AT198" s="236">
        <f t="shared" si="537"/>
        <v>4.9642372881355934</v>
      </c>
      <c r="AU198" s="237">
        <f t="shared" si="538"/>
        <v>5.3483333333333327</v>
      </c>
      <c r="AV198" s="500">
        <f t="shared" si="539"/>
        <v>292.89</v>
      </c>
      <c r="AW198" s="404">
        <f t="shared" si="540"/>
        <v>513.43999999999994</v>
      </c>
      <c r="AX198" s="422">
        <v>78</v>
      </c>
      <c r="AY198" s="423">
        <v>70</v>
      </c>
      <c r="AZ198" s="500">
        <f t="shared" si="541"/>
        <v>936</v>
      </c>
      <c r="BA198" s="404">
        <f t="shared" si="542"/>
        <v>1120</v>
      </c>
      <c r="BB198" s="422">
        <v>91</v>
      </c>
      <c r="BC198" s="423">
        <v>83</v>
      </c>
      <c r="BD198" s="500">
        <f t="shared" si="543"/>
        <v>4277</v>
      </c>
      <c r="BE198" s="404">
        <f t="shared" si="544"/>
        <v>6640</v>
      </c>
      <c r="BF198" s="422"/>
      <c r="BG198" s="423"/>
      <c r="BH198" s="500">
        <f t="shared" si="545"/>
        <v>0</v>
      </c>
      <c r="BI198" s="404">
        <f t="shared" si="546"/>
        <v>0</v>
      </c>
      <c r="BJ198" s="500">
        <f t="shared" si="547"/>
        <v>88.355932203389827</v>
      </c>
      <c r="BK198" s="404">
        <f t="shared" si="548"/>
        <v>80.833333333333329</v>
      </c>
      <c r="BL198" s="500">
        <f t="shared" si="549"/>
        <v>5213</v>
      </c>
      <c r="BM198" s="404">
        <f t="shared" si="550"/>
        <v>7760</v>
      </c>
      <c r="BN198" s="422">
        <v>429</v>
      </c>
      <c r="BO198" s="423">
        <v>555</v>
      </c>
      <c r="BP198" s="500">
        <f t="shared" si="551"/>
        <v>429</v>
      </c>
      <c r="BQ198" s="404">
        <f t="shared" si="552"/>
        <v>555</v>
      </c>
      <c r="BR198" s="422">
        <v>622</v>
      </c>
      <c r="BS198" s="423">
        <v>727</v>
      </c>
      <c r="BT198" s="500">
        <f t="shared" si="553"/>
        <v>622</v>
      </c>
      <c r="BU198" s="404">
        <f t="shared" si="554"/>
        <v>727</v>
      </c>
      <c r="BV198" s="422"/>
      <c r="BW198" s="423"/>
      <c r="BX198" s="500">
        <f t="shared" si="555"/>
        <v>0</v>
      </c>
      <c r="BY198" s="404">
        <f t="shared" si="556"/>
        <v>0</v>
      </c>
      <c r="BZ198" s="500">
        <f t="shared" si="557"/>
        <v>1051</v>
      </c>
      <c r="CA198" s="404">
        <f t="shared" si="558"/>
        <v>1282</v>
      </c>
      <c r="CB198" s="500">
        <f t="shared" si="559"/>
        <v>1051</v>
      </c>
      <c r="CC198" s="404">
        <f t="shared" si="560"/>
        <v>1282</v>
      </c>
      <c r="CD198" s="564">
        <v>3.44</v>
      </c>
      <c r="CE198" s="581">
        <v>4.03</v>
      </c>
      <c r="CF198" s="500">
        <f t="shared" si="561"/>
        <v>1475.76</v>
      </c>
      <c r="CG198" s="404">
        <f t="shared" si="562"/>
        <v>2236.65</v>
      </c>
      <c r="CH198" s="564">
        <v>3.8</v>
      </c>
      <c r="CI198" s="581">
        <v>4.22</v>
      </c>
      <c r="CJ198" s="500">
        <f t="shared" si="563"/>
        <v>2363.6</v>
      </c>
      <c r="CK198" s="404">
        <f t="shared" si="564"/>
        <v>3067.9399999999996</v>
      </c>
      <c r="CL198" s="564"/>
      <c r="CM198" s="581"/>
      <c r="CN198" s="500">
        <f t="shared" si="565"/>
        <v>0</v>
      </c>
      <c r="CO198" s="404">
        <f t="shared" si="566"/>
        <v>0</v>
      </c>
      <c r="CP198" s="500">
        <f t="shared" si="567"/>
        <v>3.6530542340627972</v>
      </c>
      <c r="CQ198" s="237">
        <f t="shared" si="568"/>
        <v>4.1377457098283932</v>
      </c>
      <c r="CR198" s="500">
        <f t="shared" si="569"/>
        <v>3839.3599999999997</v>
      </c>
      <c r="CS198" s="404">
        <f t="shared" si="570"/>
        <v>5304.59</v>
      </c>
      <c r="CT198" s="565">
        <v>81</v>
      </c>
      <c r="CU198" s="582">
        <v>85</v>
      </c>
      <c r="CV198" s="500">
        <f t="shared" si="571"/>
        <v>34749</v>
      </c>
      <c r="CW198" s="404">
        <f t="shared" si="572"/>
        <v>47175</v>
      </c>
      <c r="CX198" s="565">
        <v>54</v>
      </c>
      <c r="CY198" s="582">
        <v>60</v>
      </c>
      <c r="CZ198" s="500">
        <f t="shared" si="573"/>
        <v>33588</v>
      </c>
      <c r="DA198" s="404">
        <f t="shared" si="574"/>
        <v>43620</v>
      </c>
      <c r="DB198" s="565"/>
      <c r="DC198" s="581"/>
      <c r="DD198" s="500">
        <f t="shared" si="575"/>
        <v>0</v>
      </c>
      <c r="DE198" s="404">
        <f t="shared" si="576"/>
        <v>0</v>
      </c>
      <c r="DF198" s="500">
        <f t="shared" si="577"/>
        <v>65.0209324452902</v>
      </c>
      <c r="DG198" s="404">
        <f t="shared" si="578"/>
        <v>70.822932917316692</v>
      </c>
      <c r="DH198" s="500">
        <f t="shared" si="579"/>
        <v>68337</v>
      </c>
      <c r="DI198" s="404">
        <f t="shared" si="580"/>
        <v>90795</v>
      </c>
      <c r="DJ198" s="500">
        <f t="shared" si="581"/>
        <v>1110</v>
      </c>
      <c r="DK198" s="404">
        <f t="shared" si="582"/>
        <v>1378</v>
      </c>
      <c r="DL198" s="500">
        <f t="shared" si="583"/>
        <v>1110</v>
      </c>
      <c r="DM198" s="404">
        <f t="shared" si="584"/>
        <v>1378</v>
      </c>
      <c r="DN198" s="236">
        <f t="shared" si="585"/>
        <v>3.7227477477477477</v>
      </c>
      <c r="DO198" s="237">
        <f t="shared" si="586"/>
        <v>4.222082728592162</v>
      </c>
      <c r="DP198" s="500">
        <f t="shared" si="587"/>
        <v>4132.25</v>
      </c>
      <c r="DQ198" s="404">
        <f t="shared" si="588"/>
        <v>5818.03</v>
      </c>
      <c r="DR198" s="500">
        <f t="shared" si="589"/>
        <v>66.261261261261268</v>
      </c>
      <c r="DS198" s="404">
        <f t="shared" si="590"/>
        <v>71.520319303338169</v>
      </c>
      <c r="DT198" s="500">
        <f t="shared" si="591"/>
        <v>73550.000000000015</v>
      </c>
      <c r="DU198" s="404">
        <f t="shared" si="592"/>
        <v>98555</v>
      </c>
      <c r="DV198" s="565">
        <v>42</v>
      </c>
      <c r="DW198" s="582">
        <v>64</v>
      </c>
      <c r="DX198" s="500">
        <f t="shared" si="593"/>
        <v>42</v>
      </c>
      <c r="DY198" s="404">
        <f t="shared" si="594"/>
        <v>64</v>
      </c>
      <c r="DZ198" s="565">
        <v>61</v>
      </c>
      <c r="EA198" s="582">
        <v>72</v>
      </c>
      <c r="EB198" s="500">
        <f t="shared" si="595"/>
        <v>61</v>
      </c>
      <c r="EC198" s="404">
        <f t="shared" si="596"/>
        <v>72</v>
      </c>
      <c r="ED198" s="565"/>
      <c r="EE198" s="582"/>
      <c r="EF198" s="500">
        <f t="shared" si="597"/>
        <v>0</v>
      </c>
      <c r="EG198" s="404">
        <f t="shared" si="598"/>
        <v>0</v>
      </c>
      <c r="EH198" s="500">
        <f t="shared" si="599"/>
        <v>103</v>
      </c>
      <c r="EI198" s="404">
        <f t="shared" si="600"/>
        <v>136</v>
      </c>
      <c r="EJ198" s="500">
        <f t="shared" si="601"/>
        <v>103</v>
      </c>
      <c r="EK198" s="404">
        <f t="shared" si="602"/>
        <v>136</v>
      </c>
      <c r="EL198" s="564">
        <v>3.05</v>
      </c>
      <c r="EM198" s="583">
        <v>3.02</v>
      </c>
      <c r="EN198" s="500">
        <f t="shared" si="603"/>
        <v>128.1</v>
      </c>
      <c r="EO198" s="404">
        <f t="shared" si="604"/>
        <v>193.28</v>
      </c>
      <c r="EP198" s="564">
        <v>3.16</v>
      </c>
      <c r="EQ198" s="583">
        <v>3.61</v>
      </c>
      <c r="ER198" s="500">
        <f t="shared" si="605"/>
        <v>192.76000000000002</v>
      </c>
      <c r="ES198" s="404">
        <f t="shared" si="606"/>
        <v>259.92</v>
      </c>
      <c r="ET198" s="564"/>
      <c r="EU198" s="583"/>
      <c r="EV198" s="500">
        <f t="shared" si="607"/>
        <v>0</v>
      </c>
      <c r="EW198" s="404">
        <f t="shared" si="608"/>
        <v>0</v>
      </c>
      <c r="EX198" s="236">
        <f t="shared" si="609"/>
        <v>3.1151456310679615</v>
      </c>
      <c r="EY198" s="237">
        <f t="shared" si="610"/>
        <v>3.3323529411764707</v>
      </c>
      <c r="EZ198" s="500">
        <f t="shared" si="611"/>
        <v>320.86</v>
      </c>
      <c r="FA198" s="404">
        <f t="shared" si="612"/>
        <v>453.20000000000005</v>
      </c>
      <c r="FB198" s="565">
        <v>68</v>
      </c>
      <c r="FC198" s="637">
        <v>75</v>
      </c>
      <c r="FD198" s="500">
        <f t="shared" si="613"/>
        <v>2856</v>
      </c>
      <c r="FE198" s="404">
        <f t="shared" si="614"/>
        <v>4800</v>
      </c>
      <c r="FF198" s="565">
        <v>58</v>
      </c>
      <c r="FG198" s="637">
        <v>62</v>
      </c>
      <c r="FH198" s="500">
        <f t="shared" si="615"/>
        <v>3538</v>
      </c>
      <c r="FI198" s="404">
        <f t="shared" si="616"/>
        <v>4464</v>
      </c>
      <c r="FJ198" s="565"/>
      <c r="FK198" s="583"/>
      <c r="FL198" s="500">
        <f t="shared" si="617"/>
        <v>0</v>
      </c>
      <c r="FM198" s="404">
        <f t="shared" si="618"/>
        <v>0</v>
      </c>
      <c r="FN198" s="500">
        <f t="shared" si="619"/>
        <v>62.077669902912625</v>
      </c>
      <c r="FO198" s="404">
        <f t="shared" si="620"/>
        <v>68.117647058823536</v>
      </c>
      <c r="FP198" s="500">
        <f t="shared" si="621"/>
        <v>6394</v>
      </c>
      <c r="FQ198" s="404">
        <f t="shared" si="622"/>
        <v>9264</v>
      </c>
      <c r="FR198" s="565"/>
      <c r="FS198" s="423"/>
      <c r="FT198" s="500">
        <f t="shared" si="623"/>
        <v>0</v>
      </c>
      <c r="FU198" s="404">
        <f t="shared" si="624"/>
        <v>0</v>
      </c>
      <c r="FV198" s="564"/>
      <c r="FW198" s="584"/>
      <c r="FX198" s="500">
        <f t="shared" si="625"/>
        <v>0</v>
      </c>
      <c r="FY198" s="404">
        <f t="shared" si="626"/>
        <v>0</v>
      </c>
      <c r="FZ198" s="564"/>
      <c r="GA198" s="584"/>
      <c r="GB198" s="500">
        <f t="shared" si="627"/>
        <v>0</v>
      </c>
      <c r="GC198" s="404">
        <f t="shared" si="628"/>
        <v>0</v>
      </c>
      <c r="GD198" s="510">
        <f t="shared" si="629"/>
        <v>483</v>
      </c>
      <c r="GE198" s="404">
        <f t="shared" si="630"/>
        <v>635</v>
      </c>
      <c r="GF198" s="500">
        <f t="shared" si="631"/>
        <v>483</v>
      </c>
      <c r="GG198" s="404">
        <f t="shared" si="632"/>
        <v>635</v>
      </c>
      <c r="GH198" s="500">
        <f t="shared" si="633"/>
        <v>1635.8999999999999</v>
      </c>
      <c r="GI198" s="404">
        <f t="shared" si="634"/>
        <v>2476.9700000000003</v>
      </c>
      <c r="GJ198" s="500">
        <f t="shared" si="635"/>
        <v>38541</v>
      </c>
      <c r="GK198" s="404">
        <f t="shared" si="636"/>
        <v>53095</v>
      </c>
      <c r="GL198" s="510">
        <f t="shared" si="637"/>
        <v>730</v>
      </c>
      <c r="GM198" s="404">
        <f t="shared" si="638"/>
        <v>879</v>
      </c>
      <c r="GN198" s="500">
        <f t="shared" si="639"/>
        <v>730</v>
      </c>
      <c r="GO198" s="404">
        <f t="shared" si="640"/>
        <v>879</v>
      </c>
      <c r="GP198" s="500">
        <f t="shared" si="641"/>
        <v>2817.21</v>
      </c>
      <c r="GQ198" s="404">
        <f t="shared" si="642"/>
        <v>3794.2599999999998</v>
      </c>
      <c r="GR198" s="500">
        <f t="shared" si="643"/>
        <v>41403</v>
      </c>
      <c r="GS198" s="404">
        <f t="shared" si="644"/>
        <v>54724</v>
      </c>
      <c r="GT198" s="510">
        <f t="shared" si="645"/>
        <v>1213</v>
      </c>
      <c r="GU198" s="404">
        <f t="shared" si="646"/>
        <v>1514</v>
      </c>
      <c r="GV198" s="500">
        <f t="shared" si="647"/>
        <v>1213</v>
      </c>
      <c r="GW198" s="404">
        <f t="shared" si="648"/>
        <v>1514</v>
      </c>
      <c r="GX198" s="500">
        <f t="shared" si="649"/>
        <v>4453.1099999999997</v>
      </c>
      <c r="GY198" s="404">
        <f t="shared" si="650"/>
        <v>6271.23</v>
      </c>
      <c r="GZ198" s="500">
        <f t="shared" si="651"/>
        <v>79944</v>
      </c>
      <c r="HA198" s="404">
        <f t="shared" si="652"/>
        <v>107819</v>
      </c>
      <c r="HB198" s="510">
        <f t="shared" si="653"/>
        <v>0</v>
      </c>
      <c r="HC198" s="404">
        <f t="shared" si="654"/>
        <v>0</v>
      </c>
      <c r="HD198" s="500">
        <f t="shared" si="655"/>
        <v>0</v>
      </c>
      <c r="HE198" s="404">
        <f t="shared" si="656"/>
        <v>0</v>
      </c>
      <c r="HF198" s="500" t="str">
        <f t="shared" si="657"/>
        <v/>
      </c>
      <c r="HG198" s="404" t="str">
        <f t="shared" si="658"/>
        <v/>
      </c>
      <c r="HH198" s="500" t="str">
        <f t="shared" si="659"/>
        <v/>
      </c>
      <c r="HI198" s="404" t="str">
        <f t="shared" si="660"/>
        <v/>
      </c>
      <c r="HJ198" s="510">
        <f t="shared" si="661"/>
        <v>4453.1099999999997</v>
      </c>
      <c r="HK198" s="404">
        <f t="shared" si="662"/>
        <v>6271.23</v>
      </c>
      <c r="HL198" s="500">
        <f t="shared" si="663"/>
        <v>79944.000000000015</v>
      </c>
      <c r="HM198" s="404">
        <f t="shared" si="664"/>
        <v>107819</v>
      </c>
    </row>
    <row r="199" spans="1:221">
      <c r="A199" s="633" t="s">
        <v>538</v>
      </c>
      <c r="B199" s="634" t="s">
        <v>859</v>
      </c>
      <c r="C199" s="635"/>
      <c r="D199" s="636">
        <v>198552</v>
      </c>
      <c r="E199" s="551">
        <v>8</v>
      </c>
      <c r="F199" s="422">
        <v>1003</v>
      </c>
      <c r="G199" s="814">
        <v>1044</v>
      </c>
      <c r="H199" s="422">
        <v>18</v>
      </c>
      <c r="I199" s="814">
        <v>21</v>
      </c>
      <c r="J199" s="500">
        <f t="shared" si="515"/>
        <v>985</v>
      </c>
      <c r="K199" s="404">
        <f t="shared" si="516"/>
        <v>1023</v>
      </c>
      <c r="L199" s="422"/>
      <c r="M199" s="423"/>
      <c r="N199" s="500">
        <f t="shared" si="517"/>
        <v>985</v>
      </c>
      <c r="O199" s="404">
        <f t="shared" si="518"/>
        <v>1023</v>
      </c>
      <c r="P199" s="500">
        <f t="shared" si="519"/>
        <v>985</v>
      </c>
      <c r="Q199" s="404">
        <f t="shared" si="520"/>
        <v>1023</v>
      </c>
      <c r="R199" s="422">
        <v>15</v>
      </c>
      <c r="S199" s="423">
        <v>22</v>
      </c>
      <c r="T199" s="500">
        <f t="shared" si="521"/>
        <v>15</v>
      </c>
      <c r="U199" s="404">
        <f t="shared" si="522"/>
        <v>22</v>
      </c>
      <c r="V199" s="422">
        <v>112</v>
      </c>
      <c r="W199" s="423">
        <v>137</v>
      </c>
      <c r="X199" s="500">
        <f t="shared" si="523"/>
        <v>112</v>
      </c>
      <c r="Y199" s="404">
        <f t="shared" si="524"/>
        <v>137</v>
      </c>
      <c r="Z199" s="422"/>
      <c r="AA199" s="423"/>
      <c r="AB199" s="500">
        <f t="shared" si="525"/>
        <v>0</v>
      </c>
      <c r="AC199" s="404">
        <f t="shared" si="526"/>
        <v>0</v>
      </c>
      <c r="AD199" s="500">
        <f t="shared" si="527"/>
        <v>127</v>
      </c>
      <c r="AE199" s="404">
        <f t="shared" si="528"/>
        <v>159</v>
      </c>
      <c r="AF199" s="500">
        <f t="shared" si="529"/>
        <v>127</v>
      </c>
      <c r="AG199" s="404">
        <f t="shared" si="530"/>
        <v>159</v>
      </c>
      <c r="AH199" s="564">
        <v>4.07</v>
      </c>
      <c r="AI199" s="580">
        <v>3.82</v>
      </c>
      <c r="AJ199" s="500">
        <f t="shared" si="531"/>
        <v>61.050000000000004</v>
      </c>
      <c r="AK199" s="404">
        <f t="shared" si="532"/>
        <v>84.039999999999992</v>
      </c>
      <c r="AL199" s="564">
        <v>4.4800000000000004</v>
      </c>
      <c r="AM199" s="580">
        <v>4.49</v>
      </c>
      <c r="AN199" s="500">
        <f t="shared" si="533"/>
        <v>501.76000000000005</v>
      </c>
      <c r="AO199" s="404">
        <f t="shared" si="534"/>
        <v>615.13</v>
      </c>
      <c r="AP199" s="564"/>
      <c r="AQ199" s="580"/>
      <c r="AR199" s="500">
        <f t="shared" si="535"/>
        <v>0</v>
      </c>
      <c r="AS199" s="404">
        <f t="shared" si="536"/>
        <v>0</v>
      </c>
      <c r="AT199" s="236">
        <f t="shared" si="537"/>
        <v>4.4315748031496067</v>
      </c>
      <c r="AU199" s="237">
        <f t="shared" si="538"/>
        <v>4.3972955974842769</v>
      </c>
      <c r="AV199" s="500">
        <f t="shared" si="539"/>
        <v>562.81000000000006</v>
      </c>
      <c r="AW199" s="404">
        <f t="shared" si="540"/>
        <v>699.17000000000007</v>
      </c>
      <c r="AX199" s="422">
        <v>82</v>
      </c>
      <c r="AY199" s="423">
        <v>87</v>
      </c>
      <c r="AZ199" s="500">
        <f t="shared" si="541"/>
        <v>1230</v>
      </c>
      <c r="BA199" s="404">
        <f t="shared" si="542"/>
        <v>1914</v>
      </c>
      <c r="BB199" s="422">
        <v>88</v>
      </c>
      <c r="BC199" s="423">
        <v>83</v>
      </c>
      <c r="BD199" s="500">
        <f t="shared" si="543"/>
        <v>9856</v>
      </c>
      <c r="BE199" s="404">
        <f t="shared" si="544"/>
        <v>11371</v>
      </c>
      <c r="BF199" s="422"/>
      <c r="BG199" s="423"/>
      <c r="BH199" s="500">
        <f t="shared" si="545"/>
        <v>0</v>
      </c>
      <c r="BI199" s="404">
        <f t="shared" si="546"/>
        <v>0</v>
      </c>
      <c r="BJ199" s="500">
        <f t="shared" si="547"/>
        <v>87.29133858267717</v>
      </c>
      <c r="BK199" s="404">
        <f t="shared" si="548"/>
        <v>83.55345911949685</v>
      </c>
      <c r="BL199" s="500">
        <f t="shared" si="549"/>
        <v>11086</v>
      </c>
      <c r="BM199" s="404">
        <f t="shared" si="550"/>
        <v>13285</v>
      </c>
      <c r="BN199" s="422">
        <v>414</v>
      </c>
      <c r="BO199" s="423">
        <v>415</v>
      </c>
      <c r="BP199" s="500">
        <f t="shared" si="551"/>
        <v>414</v>
      </c>
      <c r="BQ199" s="404">
        <f t="shared" si="552"/>
        <v>415</v>
      </c>
      <c r="BR199" s="422">
        <v>278</v>
      </c>
      <c r="BS199" s="423">
        <v>281</v>
      </c>
      <c r="BT199" s="500">
        <f t="shared" si="553"/>
        <v>278</v>
      </c>
      <c r="BU199" s="404">
        <f t="shared" si="554"/>
        <v>281</v>
      </c>
      <c r="BV199" s="422"/>
      <c r="BW199" s="423"/>
      <c r="BX199" s="500">
        <f t="shared" si="555"/>
        <v>0</v>
      </c>
      <c r="BY199" s="404">
        <f t="shared" si="556"/>
        <v>0</v>
      </c>
      <c r="BZ199" s="500">
        <f t="shared" si="557"/>
        <v>692</v>
      </c>
      <c r="CA199" s="404">
        <f t="shared" si="558"/>
        <v>696</v>
      </c>
      <c r="CB199" s="500">
        <f t="shared" si="559"/>
        <v>692</v>
      </c>
      <c r="CC199" s="404">
        <f t="shared" si="560"/>
        <v>696</v>
      </c>
      <c r="CD199" s="564">
        <v>3.66</v>
      </c>
      <c r="CE199" s="581">
        <v>3.57</v>
      </c>
      <c r="CF199" s="500">
        <f t="shared" si="561"/>
        <v>1515.24</v>
      </c>
      <c r="CG199" s="404">
        <f t="shared" si="562"/>
        <v>1481.55</v>
      </c>
      <c r="CH199" s="564">
        <v>5.16</v>
      </c>
      <c r="CI199" s="581">
        <v>5.38</v>
      </c>
      <c r="CJ199" s="500">
        <f t="shared" si="563"/>
        <v>1434.48</v>
      </c>
      <c r="CK199" s="404">
        <f t="shared" si="564"/>
        <v>1511.78</v>
      </c>
      <c r="CL199" s="564"/>
      <c r="CM199" s="581"/>
      <c r="CN199" s="500">
        <f t="shared" si="565"/>
        <v>0</v>
      </c>
      <c r="CO199" s="404">
        <f t="shared" si="566"/>
        <v>0</v>
      </c>
      <c r="CP199" s="500">
        <f t="shared" si="567"/>
        <v>4.2626011560693646</v>
      </c>
      <c r="CQ199" s="237">
        <f t="shared" si="568"/>
        <v>4.3007614942528738</v>
      </c>
      <c r="CR199" s="500">
        <f t="shared" si="569"/>
        <v>2949.7200000000003</v>
      </c>
      <c r="CS199" s="404">
        <f t="shared" si="570"/>
        <v>2993.3300000000004</v>
      </c>
      <c r="CT199" s="565">
        <v>93</v>
      </c>
      <c r="CU199" s="582">
        <v>92</v>
      </c>
      <c r="CV199" s="500">
        <f t="shared" si="571"/>
        <v>38502</v>
      </c>
      <c r="CW199" s="404">
        <f t="shared" si="572"/>
        <v>38180</v>
      </c>
      <c r="CX199" s="565">
        <v>87</v>
      </c>
      <c r="CY199" s="582">
        <v>85</v>
      </c>
      <c r="CZ199" s="500">
        <f t="shared" si="573"/>
        <v>24186</v>
      </c>
      <c r="DA199" s="404">
        <f t="shared" si="574"/>
        <v>23885</v>
      </c>
      <c r="DB199" s="565"/>
      <c r="DC199" s="581"/>
      <c r="DD199" s="500">
        <f t="shared" si="575"/>
        <v>0</v>
      </c>
      <c r="DE199" s="404">
        <f t="shared" si="576"/>
        <v>0</v>
      </c>
      <c r="DF199" s="500">
        <f t="shared" si="577"/>
        <v>90.589595375722539</v>
      </c>
      <c r="DG199" s="404">
        <f t="shared" si="578"/>
        <v>89.173850574712645</v>
      </c>
      <c r="DH199" s="500">
        <f t="shared" si="579"/>
        <v>62688</v>
      </c>
      <c r="DI199" s="404">
        <f t="shared" si="580"/>
        <v>62065</v>
      </c>
      <c r="DJ199" s="500">
        <f t="shared" si="581"/>
        <v>819</v>
      </c>
      <c r="DK199" s="404">
        <f t="shared" si="582"/>
        <v>855</v>
      </c>
      <c r="DL199" s="500">
        <f t="shared" si="583"/>
        <v>819</v>
      </c>
      <c r="DM199" s="404">
        <f t="shared" si="584"/>
        <v>855</v>
      </c>
      <c r="DN199" s="236">
        <f t="shared" si="585"/>
        <v>4.2888034188034192</v>
      </c>
      <c r="DO199" s="237">
        <f t="shared" si="586"/>
        <v>4.3187134502923978</v>
      </c>
      <c r="DP199" s="500">
        <f t="shared" si="587"/>
        <v>3512.53</v>
      </c>
      <c r="DQ199" s="404">
        <f t="shared" si="588"/>
        <v>3692.5</v>
      </c>
      <c r="DR199" s="500">
        <f t="shared" si="589"/>
        <v>90.078144078144078</v>
      </c>
      <c r="DS199" s="404">
        <f t="shared" si="590"/>
        <v>88.128654970760238</v>
      </c>
      <c r="DT199" s="500">
        <f t="shared" si="591"/>
        <v>73774</v>
      </c>
      <c r="DU199" s="404">
        <f t="shared" si="592"/>
        <v>75350</v>
      </c>
      <c r="DV199" s="565">
        <v>56</v>
      </c>
      <c r="DW199" s="582">
        <v>66</v>
      </c>
      <c r="DX199" s="500">
        <f t="shared" si="593"/>
        <v>56</v>
      </c>
      <c r="DY199" s="404">
        <f t="shared" si="594"/>
        <v>66</v>
      </c>
      <c r="DZ199" s="565">
        <v>110</v>
      </c>
      <c r="EA199" s="582">
        <v>102</v>
      </c>
      <c r="EB199" s="500">
        <f t="shared" si="595"/>
        <v>110</v>
      </c>
      <c r="EC199" s="404">
        <f t="shared" si="596"/>
        <v>102</v>
      </c>
      <c r="ED199" s="565"/>
      <c r="EE199" s="582"/>
      <c r="EF199" s="500">
        <f t="shared" si="597"/>
        <v>0</v>
      </c>
      <c r="EG199" s="404">
        <f t="shared" si="598"/>
        <v>0</v>
      </c>
      <c r="EH199" s="500">
        <f t="shared" si="599"/>
        <v>166</v>
      </c>
      <c r="EI199" s="404">
        <f t="shared" si="600"/>
        <v>168</v>
      </c>
      <c r="EJ199" s="500">
        <f t="shared" si="601"/>
        <v>166</v>
      </c>
      <c r="EK199" s="404">
        <f t="shared" si="602"/>
        <v>168</v>
      </c>
      <c r="EL199" s="564">
        <v>2.74</v>
      </c>
      <c r="EM199" s="583">
        <v>3.08</v>
      </c>
      <c r="EN199" s="500">
        <f t="shared" si="603"/>
        <v>153.44</v>
      </c>
      <c r="EO199" s="404">
        <f t="shared" si="604"/>
        <v>203.28</v>
      </c>
      <c r="EP199" s="564">
        <v>3.07</v>
      </c>
      <c r="EQ199" s="583">
        <v>2.81</v>
      </c>
      <c r="ER199" s="500">
        <f t="shared" si="605"/>
        <v>337.7</v>
      </c>
      <c r="ES199" s="404">
        <f t="shared" si="606"/>
        <v>286.62</v>
      </c>
      <c r="ET199" s="564"/>
      <c r="EU199" s="583"/>
      <c r="EV199" s="500">
        <f t="shared" si="607"/>
        <v>0</v>
      </c>
      <c r="EW199" s="404">
        <f t="shared" si="608"/>
        <v>0</v>
      </c>
      <c r="EX199" s="236">
        <f t="shared" si="609"/>
        <v>2.9586746987951806</v>
      </c>
      <c r="EY199" s="237">
        <f t="shared" si="610"/>
        <v>2.9160714285714286</v>
      </c>
      <c r="EZ199" s="500">
        <f t="shared" si="611"/>
        <v>491.14</v>
      </c>
      <c r="FA199" s="404">
        <f t="shared" si="612"/>
        <v>489.90000000000003</v>
      </c>
      <c r="FB199" s="565">
        <v>73</v>
      </c>
      <c r="FC199" s="637">
        <v>75</v>
      </c>
      <c r="FD199" s="500">
        <f t="shared" si="613"/>
        <v>4088</v>
      </c>
      <c r="FE199" s="404">
        <f t="shared" si="614"/>
        <v>4950</v>
      </c>
      <c r="FF199" s="565">
        <v>65</v>
      </c>
      <c r="FG199" s="637">
        <v>58</v>
      </c>
      <c r="FH199" s="500">
        <f t="shared" si="615"/>
        <v>7150</v>
      </c>
      <c r="FI199" s="404">
        <f t="shared" si="616"/>
        <v>5916</v>
      </c>
      <c r="FJ199" s="565"/>
      <c r="FK199" s="583"/>
      <c r="FL199" s="500">
        <f t="shared" si="617"/>
        <v>0</v>
      </c>
      <c r="FM199" s="404">
        <f t="shared" si="618"/>
        <v>0</v>
      </c>
      <c r="FN199" s="500">
        <f t="shared" si="619"/>
        <v>67.698795180722897</v>
      </c>
      <c r="FO199" s="404">
        <f t="shared" si="620"/>
        <v>64.678571428571431</v>
      </c>
      <c r="FP199" s="500">
        <f t="shared" si="621"/>
        <v>11238</v>
      </c>
      <c r="FQ199" s="404">
        <f t="shared" si="622"/>
        <v>10866</v>
      </c>
      <c r="FR199" s="565"/>
      <c r="FS199" s="423"/>
      <c r="FT199" s="500">
        <f t="shared" si="623"/>
        <v>0</v>
      </c>
      <c r="FU199" s="404">
        <f t="shared" si="624"/>
        <v>0</v>
      </c>
      <c r="FV199" s="564"/>
      <c r="FW199" s="584"/>
      <c r="FX199" s="500">
        <f t="shared" si="625"/>
        <v>0</v>
      </c>
      <c r="FY199" s="404">
        <f t="shared" si="626"/>
        <v>0</v>
      </c>
      <c r="FZ199" s="564"/>
      <c r="GA199" s="584"/>
      <c r="GB199" s="500">
        <f t="shared" si="627"/>
        <v>0</v>
      </c>
      <c r="GC199" s="404">
        <f t="shared" si="628"/>
        <v>0</v>
      </c>
      <c r="GD199" s="510">
        <f t="shared" si="629"/>
        <v>485</v>
      </c>
      <c r="GE199" s="404">
        <f t="shared" si="630"/>
        <v>503</v>
      </c>
      <c r="GF199" s="500">
        <f t="shared" si="631"/>
        <v>485</v>
      </c>
      <c r="GG199" s="404">
        <f t="shared" si="632"/>
        <v>503</v>
      </c>
      <c r="GH199" s="500">
        <f t="shared" si="633"/>
        <v>1729.73</v>
      </c>
      <c r="GI199" s="404">
        <f t="shared" si="634"/>
        <v>1768.87</v>
      </c>
      <c r="GJ199" s="500">
        <f t="shared" si="635"/>
        <v>43820</v>
      </c>
      <c r="GK199" s="404">
        <f t="shared" si="636"/>
        <v>45044</v>
      </c>
      <c r="GL199" s="510">
        <f t="shared" si="637"/>
        <v>500</v>
      </c>
      <c r="GM199" s="404">
        <f t="shared" si="638"/>
        <v>520</v>
      </c>
      <c r="GN199" s="500">
        <f t="shared" si="639"/>
        <v>500</v>
      </c>
      <c r="GO199" s="404">
        <f t="shared" si="640"/>
        <v>520</v>
      </c>
      <c r="GP199" s="500">
        <f t="shared" si="641"/>
        <v>2273.94</v>
      </c>
      <c r="GQ199" s="404">
        <f t="shared" si="642"/>
        <v>2413.5299999999997</v>
      </c>
      <c r="GR199" s="500">
        <f t="shared" si="643"/>
        <v>41192</v>
      </c>
      <c r="GS199" s="404">
        <f t="shared" si="644"/>
        <v>41172</v>
      </c>
      <c r="GT199" s="510">
        <f t="shared" si="645"/>
        <v>985</v>
      </c>
      <c r="GU199" s="404">
        <f t="shared" si="646"/>
        <v>1023</v>
      </c>
      <c r="GV199" s="500">
        <f t="shared" si="647"/>
        <v>985</v>
      </c>
      <c r="GW199" s="404">
        <f t="shared" si="648"/>
        <v>1023</v>
      </c>
      <c r="GX199" s="500">
        <f t="shared" si="649"/>
        <v>4003.67</v>
      </c>
      <c r="GY199" s="404">
        <f t="shared" si="650"/>
        <v>4182.3999999999996</v>
      </c>
      <c r="GZ199" s="500">
        <f t="shared" si="651"/>
        <v>85012</v>
      </c>
      <c r="HA199" s="404">
        <f t="shared" si="652"/>
        <v>86216</v>
      </c>
      <c r="HB199" s="510">
        <f t="shared" si="653"/>
        <v>0</v>
      </c>
      <c r="HC199" s="404">
        <f t="shared" si="654"/>
        <v>0</v>
      </c>
      <c r="HD199" s="500">
        <f t="shared" si="655"/>
        <v>0</v>
      </c>
      <c r="HE199" s="404">
        <f t="shared" si="656"/>
        <v>0</v>
      </c>
      <c r="HF199" s="500" t="str">
        <f t="shared" si="657"/>
        <v/>
      </c>
      <c r="HG199" s="404" t="str">
        <f t="shared" si="658"/>
        <v/>
      </c>
      <c r="HH199" s="500" t="str">
        <f t="shared" si="659"/>
        <v/>
      </c>
      <c r="HI199" s="404" t="str">
        <f t="shared" si="660"/>
        <v/>
      </c>
      <c r="HJ199" s="510">
        <f t="shared" si="661"/>
        <v>4003.67</v>
      </c>
      <c r="HK199" s="404">
        <f t="shared" si="662"/>
        <v>4182.3999999999996</v>
      </c>
      <c r="HL199" s="500">
        <f t="shared" si="663"/>
        <v>85012</v>
      </c>
      <c r="HM199" s="404">
        <f t="shared" si="664"/>
        <v>86216</v>
      </c>
    </row>
    <row r="200" spans="1:221">
      <c r="A200" s="633" t="s">
        <v>538</v>
      </c>
      <c r="B200" s="634" t="s">
        <v>860</v>
      </c>
      <c r="C200" s="635"/>
      <c r="D200" s="636">
        <v>198622</v>
      </c>
      <c r="E200" s="551">
        <v>8</v>
      </c>
      <c r="F200" s="422">
        <v>2579</v>
      </c>
      <c r="G200" s="814">
        <v>2435</v>
      </c>
      <c r="H200" s="422">
        <v>175</v>
      </c>
      <c r="I200" s="814">
        <v>264</v>
      </c>
      <c r="J200" s="500">
        <f t="shared" si="515"/>
        <v>2404</v>
      </c>
      <c r="K200" s="404">
        <f t="shared" si="516"/>
        <v>2171</v>
      </c>
      <c r="L200" s="422"/>
      <c r="M200" s="423"/>
      <c r="N200" s="500">
        <f t="shared" si="517"/>
        <v>2404</v>
      </c>
      <c r="O200" s="404">
        <f t="shared" si="518"/>
        <v>2041</v>
      </c>
      <c r="P200" s="500">
        <f t="shared" si="519"/>
        <v>2404</v>
      </c>
      <c r="Q200" s="404">
        <f t="shared" si="520"/>
        <v>2041</v>
      </c>
      <c r="R200" s="422">
        <v>61</v>
      </c>
      <c r="S200" s="423">
        <v>50</v>
      </c>
      <c r="T200" s="500">
        <f t="shared" si="521"/>
        <v>61</v>
      </c>
      <c r="U200" s="404">
        <f t="shared" si="522"/>
        <v>50</v>
      </c>
      <c r="V200" s="422">
        <v>89</v>
      </c>
      <c r="W200" s="423">
        <v>97</v>
      </c>
      <c r="X200" s="500">
        <f t="shared" si="523"/>
        <v>89</v>
      </c>
      <c r="Y200" s="404">
        <f t="shared" si="524"/>
        <v>97</v>
      </c>
      <c r="Z200" s="422"/>
      <c r="AA200" s="423"/>
      <c r="AB200" s="500">
        <f t="shared" si="525"/>
        <v>0</v>
      </c>
      <c r="AC200" s="404">
        <f t="shared" si="526"/>
        <v>0</v>
      </c>
      <c r="AD200" s="500">
        <f t="shared" si="527"/>
        <v>150</v>
      </c>
      <c r="AE200" s="404">
        <f t="shared" si="528"/>
        <v>147</v>
      </c>
      <c r="AF200" s="500">
        <f t="shared" si="529"/>
        <v>150</v>
      </c>
      <c r="AG200" s="404">
        <f t="shared" si="530"/>
        <v>147</v>
      </c>
      <c r="AH200" s="564">
        <v>2.95</v>
      </c>
      <c r="AI200" s="580">
        <v>3.12</v>
      </c>
      <c r="AJ200" s="500">
        <f t="shared" si="531"/>
        <v>179.95000000000002</v>
      </c>
      <c r="AK200" s="404">
        <f t="shared" si="532"/>
        <v>156</v>
      </c>
      <c r="AL200" s="564">
        <v>4.16</v>
      </c>
      <c r="AM200" s="580">
        <v>3.76</v>
      </c>
      <c r="AN200" s="500">
        <f t="shared" si="533"/>
        <v>370.24</v>
      </c>
      <c r="AO200" s="404">
        <f t="shared" si="534"/>
        <v>364.71999999999997</v>
      </c>
      <c r="AP200" s="564"/>
      <c r="AQ200" s="580"/>
      <c r="AR200" s="500">
        <f t="shared" si="535"/>
        <v>0</v>
      </c>
      <c r="AS200" s="404">
        <f t="shared" si="536"/>
        <v>0</v>
      </c>
      <c r="AT200" s="236">
        <f t="shared" si="537"/>
        <v>3.6679333333333335</v>
      </c>
      <c r="AU200" s="237">
        <f t="shared" si="538"/>
        <v>3.542312925170068</v>
      </c>
      <c r="AV200" s="500">
        <f t="shared" si="539"/>
        <v>550.19000000000005</v>
      </c>
      <c r="AW200" s="404">
        <f t="shared" si="540"/>
        <v>520.72</v>
      </c>
      <c r="AX200" s="422">
        <v>71</v>
      </c>
      <c r="AY200" s="423">
        <v>76</v>
      </c>
      <c r="AZ200" s="500">
        <f t="shared" si="541"/>
        <v>4331</v>
      </c>
      <c r="BA200" s="404">
        <f t="shared" si="542"/>
        <v>3800</v>
      </c>
      <c r="BB200" s="422">
        <v>70</v>
      </c>
      <c r="BC200" s="423">
        <v>64</v>
      </c>
      <c r="BD200" s="500">
        <f t="shared" si="543"/>
        <v>6230</v>
      </c>
      <c r="BE200" s="404">
        <f t="shared" si="544"/>
        <v>6208</v>
      </c>
      <c r="BF200" s="422"/>
      <c r="BG200" s="423"/>
      <c r="BH200" s="500">
        <f t="shared" si="545"/>
        <v>0</v>
      </c>
      <c r="BI200" s="404">
        <f t="shared" si="546"/>
        <v>0</v>
      </c>
      <c r="BJ200" s="500">
        <f t="shared" si="547"/>
        <v>70.406666666666666</v>
      </c>
      <c r="BK200" s="404">
        <f t="shared" si="548"/>
        <v>68.08163265306122</v>
      </c>
      <c r="BL200" s="500">
        <f t="shared" si="549"/>
        <v>10561</v>
      </c>
      <c r="BM200" s="404">
        <f t="shared" si="550"/>
        <v>10008</v>
      </c>
      <c r="BN200" s="422">
        <v>1083</v>
      </c>
      <c r="BO200" s="423">
        <v>945</v>
      </c>
      <c r="BP200" s="500">
        <f t="shared" si="551"/>
        <v>1083</v>
      </c>
      <c r="BQ200" s="404">
        <f t="shared" si="552"/>
        <v>945</v>
      </c>
      <c r="BR200" s="422">
        <v>844</v>
      </c>
      <c r="BS200" s="423">
        <v>650</v>
      </c>
      <c r="BT200" s="500">
        <f t="shared" si="553"/>
        <v>844</v>
      </c>
      <c r="BU200" s="404">
        <f t="shared" si="554"/>
        <v>650</v>
      </c>
      <c r="BV200" s="422"/>
      <c r="BW200" s="423"/>
      <c r="BX200" s="500">
        <f t="shared" si="555"/>
        <v>0</v>
      </c>
      <c r="BY200" s="404">
        <f t="shared" si="556"/>
        <v>0</v>
      </c>
      <c r="BZ200" s="500">
        <f t="shared" si="557"/>
        <v>1927</v>
      </c>
      <c r="CA200" s="404">
        <f t="shared" si="558"/>
        <v>1595</v>
      </c>
      <c r="CB200" s="500">
        <f t="shared" si="559"/>
        <v>1927</v>
      </c>
      <c r="CC200" s="404">
        <f t="shared" si="560"/>
        <v>1595</v>
      </c>
      <c r="CD200" s="564">
        <v>3.31</v>
      </c>
      <c r="CE200" s="581">
        <v>3.56</v>
      </c>
      <c r="CF200" s="500">
        <f t="shared" si="561"/>
        <v>3584.73</v>
      </c>
      <c r="CG200" s="404">
        <f t="shared" si="562"/>
        <v>3364.2000000000003</v>
      </c>
      <c r="CH200" s="564">
        <v>4.7300000000000004</v>
      </c>
      <c r="CI200" s="581">
        <v>4.8600000000000003</v>
      </c>
      <c r="CJ200" s="500">
        <f t="shared" si="563"/>
        <v>3992.1200000000003</v>
      </c>
      <c r="CK200" s="404">
        <f t="shared" si="564"/>
        <v>3159</v>
      </c>
      <c r="CL200" s="564"/>
      <c r="CM200" s="581"/>
      <c r="CN200" s="500">
        <f t="shared" si="565"/>
        <v>0</v>
      </c>
      <c r="CO200" s="404">
        <f t="shared" si="566"/>
        <v>0</v>
      </c>
      <c r="CP200" s="500">
        <f t="shared" si="567"/>
        <v>3.9319408406850029</v>
      </c>
      <c r="CQ200" s="237">
        <f t="shared" si="568"/>
        <v>4.0897805642633234</v>
      </c>
      <c r="CR200" s="500">
        <f t="shared" si="569"/>
        <v>7576.85</v>
      </c>
      <c r="CS200" s="404">
        <f t="shared" si="570"/>
        <v>6523.2000000000007</v>
      </c>
      <c r="CT200" s="565">
        <v>85</v>
      </c>
      <c r="CU200" s="582">
        <v>84</v>
      </c>
      <c r="CV200" s="500">
        <f t="shared" si="571"/>
        <v>92055</v>
      </c>
      <c r="CW200" s="404">
        <f t="shared" si="572"/>
        <v>79380</v>
      </c>
      <c r="CX200" s="565">
        <v>80</v>
      </c>
      <c r="CY200" s="582">
        <v>79</v>
      </c>
      <c r="CZ200" s="500">
        <f t="shared" si="573"/>
        <v>67520</v>
      </c>
      <c r="DA200" s="404">
        <f t="shared" si="574"/>
        <v>51350</v>
      </c>
      <c r="DB200" s="565"/>
      <c r="DC200" s="581"/>
      <c r="DD200" s="500">
        <f t="shared" si="575"/>
        <v>0</v>
      </c>
      <c r="DE200" s="404">
        <f t="shared" si="576"/>
        <v>0</v>
      </c>
      <c r="DF200" s="500">
        <f t="shared" si="577"/>
        <v>82.81006746237675</v>
      </c>
      <c r="DG200" s="404">
        <f t="shared" si="578"/>
        <v>81.96238244514106</v>
      </c>
      <c r="DH200" s="500">
        <f t="shared" si="579"/>
        <v>159575</v>
      </c>
      <c r="DI200" s="404">
        <f t="shared" si="580"/>
        <v>130729.99999999999</v>
      </c>
      <c r="DJ200" s="500">
        <f t="shared" si="581"/>
        <v>2077</v>
      </c>
      <c r="DK200" s="404">
        <f t="shared" si="582"/>
        <v>1742</v>
      </c>
      <c r="DL200" s="500">
        <f t="shared" si="583"/>
        <v>2077</v>
      </c>
      <c r="DM200" s="404">
        <f t="shared" si="584"/>
        <v>1742</v>
      </c>
      <c r="DN200" s="236">
        <f t="shared" si="585"/>
        <v>3.9128743379874824</v>
      </c>
      <c r="DO200" s="237">
        <f t="shared" si="586"/>
        <v>4.0435820895522392</v>
      </c>
      <c r="DP200" s="500">
        <f t="shared" si="587"/>
        <v>8127.0400000000009</v>
      </c>
      <c r="DQ200" s="404">
        <f t="shared" si="588"/>
        <v>7043.920000000001</v>
      </c>
      <c r="DR200" s="500">
        <f t="shared" si="589"/>
        <v>81.914299470389992</v>
      </c>
      <c r="DS200" s="404">
        <f t="shared" si="590"/>
        <v>80.791044776119406</v>
      </c>
      <c r="DT200" s="500">
        <f t="shared" si="591"/>
        <v>170136</v>
      </c>
      <c r="DU200" s="404">
        <f t="shared" si="592"/>
        <v>140738</v>
      </c>
      <c r="DV200" s="565">
        <v>185</v>
      </c>
      <c r="DW200" s="582">
        <v>163</v>
      </c>
      <c r="DX200" s="500">
        <f t="shared" si="593"/>
        <v>185</v>
      </c>
      <c r="DY200" s="404">
        <f t="shared" si="594"/>
        <v>163</v>
      </c>
      <c r="DZ200" s="565">
        <v>142</v>
      </c>
      <c r="EA200" s="582">
        <v>136</v>
      </c>
      <c r="EB200" s="500">
        <f t="shared" si="595"/>
        <v>142</v>
      </c>
      <c r="EC200" s="404">
        <f t="shared" si="596"/>
        <v>136</v>
      </c>
      <c r="ED200" s="565"/>
      <c r="EE200" s="582"/>
      <c r="EF200" s="500">
        <f t="shared" si="597"/>
        <v>0</v>
      </c>
      <c r="EG200" s="404">
        <f t="shared" si="598"/>
        <v>0</v>
      </c>
      <c r="EH200" s="500">
        <f t="shared" si="599"/>
        <v>327</v>
      </c>
      <c r="EI200" s="404">
        <f t="shared" si="600"/>
        <v>299</v>
      </c>
      <c r="EJ200" s="500">
        <f t="shared" si="601"/>
        <v>327</v>
      </c>
      <c r="EK200" s="404">
        <f t="shared" si="602"/>
        <v>299</v>
      </c>
      <c r="EL200" s="564">
        <v>2.65</v>
      </c>
      <c r="EM200" s="583">
        <v>2.78</v>
      </c>
      <c r="EN200" s="500">
        <f t="shared" si="603"/>
        <v>490.25</v>
      </c>
      <c r="EO200" s="404">
        <f t="shared" si="604"/>
        <v>453.14</v>
      </c>
      <c r="EP200" s="564">
        <v>3.36</v>
      </c>
      <c r="EQ200" s="583">
        <v>3.32</v>
      </c>
      <c r="ER200" s="500">
        <f t="shared" si="605"/>
        <v>477.12</v>
      </c>
      <c r="ES200" s="404">
        <f t="shared" si="606"/>
        <v>451.52</v>
      </c>
      <c r="ET200" s="564"/>
      <c r="EU200" s="583"/>
      <c r="EV200" s="500">
        <f t="shared" si="607"/>
        <v>0</v>
      </c>
      <c r="EW200" s="404">
        <f t="shared" si="608"/>
        <v>0</v>
      </c>
      <c r="EX200" s="236">
        <f t="shared" si="609"/>
        <v>2.9583180428134557</v>
      </c>
      <c r="EY200" s="237">
        <f t="shared" si="610"/>
        <v>3.02561872909699</v>
      </c>
      <c r="EZ200" s="500">
        <f t="shared" si="611"/>
        <v>967.37</v>
      </c>
      <c r="FA200" s="404">
        <f t="shared" si="612"/>
        <v>904.66</v>
      </c>
      <c r="FB200" s="565">
        <v>73</v>
      </c>
      <c r="FC200" s="637">
        <v>74</v>
      </c>
      <c r="FD200" s="500">
        <f t="shared" si="613"/>
        <v>13505</v>
      </c>
      <c r="FE200" s="404">
        <f t="shared" si="614"/>
        <v>12062</v>
      </c>
      <c r="FF200" s="565">
        <v>66</v>
      </c>
      <c r="FG200" s="637">
        <v>65</v>
      </c>
      <c r="FH200" s="500">
        <f t="shared" si="615"/>
        <v>9372</v>
      </c>
      <c r="FI200" s="404">
        <f t="shared" si="616"/>
        <v>8840</v>
      </c>
      <c r="FJ200" s="565"/>
      <c r="FK200" s="583"/>
      <c r="FL200" s="500">
        <f t="shared" si="617"/>
        <v>0</v>
      </c>
      <c r="FM200" s="404">
        <f t="shared" si="618"/>
        <v>0</v>
      </c>
      <c r="FN200" s="500">
        <f t="shared" si="619"/>
        <v>69.960244648318039</v>
      </c>
      <c r="FO200" s="404">
        <f t="shared" si="620"/>
        <v>69.906354515050168</v>
      </c>
      <c r="FP200" s="500">
        <f t="shared" si="621"/>
        <v>22877</v>
      </c>
      <c r="FQ200" s="404">
        <f t="shared" si="622"/>
        <v>20902</v>
      </c>
      <c r="FR200" s="565"/>
      <c r="FS200" s="423"/>
      <c r="FT200" s="500">
        <f t="shared" si="623"/>
        <v>0</v>
      </c>
      <c r="FU200" s="404">
        <f t="shared" si="624"/>
        <v>0</v>
      </c>
      <c r="FV200" s="564"/>
      <c r="FW200" s="584"/>
      <c r="FX200" s="500">
        <f t="shared" si="625"/>
        <v>0</v>
      </c>
      <c r="FY200" s="404">
        <f t="shared" si="626"/>
        <v>0</v>
      </c>
      <c r="FZ200" s="564"/>
      <c r="GA200" s="584"/>
      <c r="GB200" s="500">
        <f t="shared" si="627"/>
        <v>0</v>
      </c>
      <c r="GC200" s="404">
        <f t="shared" si="628"/>
        <v>0</v>
      </c>
      <c r="GD200" s="510">
        <f t="shared" si="629"/>
        <v>1329</v>
      </c>
      <c r="GE200" s="404">
        <f t="shared" si="630"/>
        <v>1158</v>
      </c>
      <c r="GF200" s="500">
        <f t="shared" si="631"/>
        <v>1329</v>
      </c>
      <c r="GG200" s="404">
        <f t="shared" si="632"/>
        <v>1158</v>
      </c>
      <c r="GH200" s="500">
        <f t="shared" si="633"/>
        <v>4254.93</v>
      </c>
      <c r="GI200" s="404">
        <f t="shared" si="634"/>
        <v>3973.34</v>
      </c>
      <c r="GJ200" s="500">
        <f t="shared" si="635"/>
        <v>109891</v>
      </c>
      <c r="GK200" s="404">
        <f t="shared" si="636"/>
        <v>95242</v>
      </c>
      <c r="GL200" s="510">
        <f t="shared" si="637"/>
        <v>1075</v>
      </c>
      <c r="GM200" s="404">
        <f t="shared" si="638"/>
        <v>883</v>
      </c>
      <c r="GN200" s="500">
        <f t="shared" si="639"/>
        <v>1075</v>
      </c>
      <c r="GO200" s="404">
        <f t="shared" si="640"/>
        <v>883</v>
      </c>
      <c r="GP200" s="500">
        <f t="shared" si="641"/>
        <v>4839.4800000000005</v>
      </c>
      <c r="GQ200" s="404">
        <f t="shared" si="642"/>
        <v>3975.24</v>
      </c>
      <c r="GR200" s="500">
        <f t="shared" si="643"/>
        <v>83122</v>
      </c>
      <c r="GS200" s="404">
        <f t="shared" si="644"/>
        <v>66398</v>
      </c>
      <c r="GT200" s="510">
        <f t="shared" si="645"/>
        <v>2404</v>
      </c>
      <c r="GU200" s="404">
        <f t="shared" si="646"/>
        <v>2041</v>
      </c>
      <c r="GV200" s="500">
        <f t="shared" si="647"/>
        <v>2404</v>
      </c>
      <c r="GW200" s="404">
        <f t="shared" si="648"/>
        <v>2041</v>
      </c>
      <c r="GX200" s="500">
        <f t="shared" si="649"/>
        <v>9094.41</v>
      </c>
      <c r="GY200" s="404">
        <f t="shared" si="650"/>
        <v>7948.58</v>
      </c>
      <c r="GZ200" s="500">
        <f t="shared" si="651"/>
        <v>193013</v>
      </c>
      <c r="HA200" s="404">
        <f t="shared" si="652"/>
        <v>161640</v>
      </c>
      <c r="HB200" s="510">
        <f t="shared" si="653"/>
        <v>0</v>
      </c>
      <c r="HC200" s="404">
        <f t="shared" si="654"/>
        <v>0</v>
      </c>
      <c r="HD200" s="500">
        <f t="shared" si="655"/>
        <v>0</v>
      </c>
      <c r="HE200" s="404">
        <f t="shared" si="656"/>
        <v>0</v>
      </c>
      <c r="HF200" s="500" t="str">
        <f t="shared" si="657"/>
        <v/>
      </c>
      <c r="HG200" s="404" t="str">
        <f t="shared" si="658"/>
        <v/>
      </c>
      <c r="HH200" s="500" t="str">
        <f t="shared" si="659"/>
        <v/>
      </c>
      <c r="HI200" s="404" t="str">
        <f t="shared" si="660"/>
        <v/>
      </c>
      <c r="HJ200" s="510">
        <f t="shared" si="661"/>
        <v>9094.4100000000017</v>
      </c>
      <c r="HK200" s="404">
        <f t="shared" si="662"/>
        <v>7948.5800000000008</v>
      </c>
      <c r="HL200" s="500">
        <f t="shared" si="663"/>
        <v>193013</v>
      </c>
      <c r="HM200" s="404">
        <f t="shared" si="664"/>
        <v>161640</v>
      </c>
    </row>
    <row r="201" spans="1:221">
      <c r="A201" s="633" t="s">
        <v>538</v>
      </c>
      <c r="B201" s="634" t="s">
        <v>861</v>
      </c>
      <c r="C201" s="635"/>
      <c r="D201" s="636">
        <v>199333</v>
      </c>
      <c r="E201" s="551">
        <v>8</v>
      </c>
      <c r="F201" s="422">
        <v>997</v>
      </c>
      <c r="G201" s="814">
        <v>1024</v>
      </c>
      <c r="H201" s="422">
        <v>130</v>
      </c>
      <c r="I201" s="814">
        <v>36</v>
      </c>
      <c r="J201" s="500">
        <f t="shared" ref="J201:J264" si="665">F201-H201</f>
        <v>867</v>
      </c>
      <c r="K201" s="404">
        <f t="shared" ref="K201:K264" si="666">G201-I201</f>
        <v>988</v>
      </c>
      <c r="L201" s="422"/>
      <c r="M201" s="423"/>
      <c r="N201" s="500">
        <f t="shared" ref="N201:N264" si="667">+R201+V201+Z201+BN201+BR201+BV201+DV201+DZ201+ED201+FR201</f>
        <v>867</v>
      </c>
      <c r="O201" s="404">
        <f t="shared" ref="O201:O264" si="668">+S201+W201+AA201+BO201+BS201+BW201+DW201+EA201+EE201+FS201</f>
        <v>988</v>
      </c>
      <c r="P201" s="500">
        <f t="shared" ref="P201:P264" si="669">+T201+X201+AB201+BP201+BT201+BX201+DX201+EB201+EF201+FT201</f>
        <v>867</v>
      </c>
      <c r="Q201" s="404">
        <f t="shared" ref="Q201:Q264" si="670">+U201+Y201+AC201+BQ201+BU201+BY201+DY201+EC201+EG201+FU201</f>
        <v>988</v>
      </c>
      <c r="R201" s="422">
        <v>49</v>
      </c>
      <c r="S201" s="423">
        <v>65</v>
      </c>
      <c r="T201" s="500">
        <f t="shared" ref="T201:T264" si="671">IF(AX201&gt;0,R201,)</f>
        <v>49</v>
      </c>
      <c r="U201" s="404">
        <f t="shared" ref="U201:U264" si="672">IF(AY201&gt;0,S201,)</f>
        <v>65</v>
      </c>
      <c r="V201" s="422">
        <v>93</v>
      </c>
      <c r="W201" s="423">
        <v>113</v>
      </c>
      <c r="X201" s="500">
        <f t="shared" ref="X201:X264" si="673">IF(BB201&gt;0,V201,)</f>
        <v>93</v>
      </c>
      <c r="Y201" s="404">
        <f t="shared" ref="Y201:Y264" si="674">IF(BC201&gt;0,W201,)</f>
        <v>113</v>
      </c>
      <c r="Z201" s="422"/>
      <c r="AA201" s="423"/>
      <c r="AB201" s="500">
        <f t="shared" ref="AB201:AB264" si="675">IF(BF201&gt;0,Z201,)</f>
        <v>0</v>
      </c>
      <c r="AC201" s="404">
        <f t="shared" ref="AC201:AC264" si="676">IF(BG201&gt;0,AA201,)</f>
        <v>0</v>
      </c>
      <c r="AD201" s="500">
        <f t="shared" ref="AD201:AD264" si="677">R201+V201+Z201</f>
        <v>142</v>
      </c>
      <c r="AE201" s="404">
        <f t="shared" ref="AE201:AE264" si="678">S201+W201+AA201</f>
        <v>178</v>
      </c>
      <c r="AF201" s="500">
        <f t="shared" ref="AF201:AF264" si="679">IF(BJ201&gt;0,AD201,)</f>
        <v>142</v>
      </c>
      <c r="AG201" s="404">
        <f t="shared" ref="AG201:AG264" si="680">IF(BK201&gt;0,AE201,)</f>
        <v>178</v>
      </c>
      <c r="AH201" s="564">
        <v>3.12</v>
      </c>
      <c r="AI201" s="580">
        <v>3.25</v>
      </c>
      <c r="AJ201" s="500">
        <f t="shared" ref="AJ201:AJ264" si="681">IF(R201&gt;0,(R201*AH201),)</f>
        <v>152.88</v>
      </c>
      <c r="AK201" s="404">
        <f t="shared" ref="AK201:AK264" si="682">IF(S201&gt;0,(S201*AI201),)</f>
        <v>211.25</v>
      </c>
      <c r="AL201" s="564">
        <v>4.54</v>
      </c>
      <c r="AM201" s="580">
        <v>5.23</v>
      </c>
      <c r="AN201" s="500">
        <f t="shared" ref="AN201:AN264" si="683">IF(V201&gt;0,(V201*AL201),)</f>
        <v>422.22</v>
      </c>
      <c r="AO201" s="404">
        <f t="shared" ref="AO201:AO264" si="684">IF(W201&gt;0,(W201*AM201),)</f>
        <v>590.99</v>
      </c>
      <c r="AP201" s="564"/>
      <c r="AQ201" s="580"/>
      <c r="AR201" s="500">
        <f t="shared" ref="AR201:AR264" si="685">IF(Z201&gt;0,(Z201*AP201),)</f>
        <v>0</v>
      </c>
      <c r="AS201" s="404">
        <f t="shared" ref="AS201:AS264" si="686">IF(AA201&gt;0,(AA201*AQ201),)</f>
        <v>0</v>
      </c>
      <c r="AT201" s="236">
        <f t="shared" ref="AT201:AT264" si="687">IF(AD201&gt;0,((AJ201+AN201+AR201)/AD201),)</f>
        <v>4.05</v>
      </c>
      <c r="AU201" s="237">
        <f t="shared" ref="AU201:AU264" si="688">IF(AE201&gt;0,((AK201+AO201+AS201)/AE201),)</f>
        <v>4.5069662921348312</v>
      </c>
      <c r="AV201" s="500">
        <f t="shared" ref="AV201:AV264" si="689">IF(AD201&gt;0,(AD201*AT201),)</f>
        <v>575.1</v>
      </c>
      <c r="AW201" s="404">
        <f t="shared" ref="AW201:AW264" si="690">IF(AE201&gt;0,(AE201*AU201),)</f>
        <v>802.24</v>
      </c>
      <c r="AX201" s="422">
        <v>87</v>
      </c>
      <c r="AY201" s="423">
        <v>82</v>
      </c>
      <c r="AZ201" s="500">
        <f t="shared" ref="AZ201:AZ264" si="691">IF(T201&gt;0,(T201*AX201),)</f>
        <v>4263</v>
      </c>
      <c r="BA201" s="404">
        <f t="shared" ref="BA201:BA264" si="692">IF(U201&gt;0,(U201*AY201),)</f>
        <v>5330</v>
      </c>
      <c r="BB201" s="422">
        <v>93</v>
      </c>
      <c r="BC201" s="423">
        <v>97</v>
      </c>
      <c r="BD201" s="500">
        <f t="shared" ref="BD201:BD264" si="693">IF(X201&gt;0,(X201*BB201),)</f>
        <v>8649</v>
      </c>
      <c r="BE201" s="404">
        <f t="shared" ref="BE201:BE264" si="694">IF(Y201&gt;0,(Y201*BC201),)</f>
        <v>10961</v>
      </c>
      <c r="BF201" s="422"/>
      <c r="BG201" s="423"/>
      <c r="BH201" s="500">
        <f t="shared" ref="BH201:BH264" si="695">IF(AB201&gt;0,(AB201*BF201),)</f>
        <v>0</v>
      </c>
      <c r="BI201" s="404">
        <f t="shared" ref="BI201:BI264" si="696">IF(AC201&gt;0,(AC201*BG201),)</f>
        <v>0</v>
      </c>
      <c r="BJ201" s="500">
        <f t="shared" ref="BJ201:BJ264" si="697">IF((AZ201+BD201+BH201)&gt;0,((AZ201+BD201+BH201)/AD201),)</f>
        <v>90.929577464788736</v>
      </c>
      <c r="BK201" s="404">
        <f t="shared" ref="BK201:BK264" si="698">IF((BA201+BE201+BI201)&gt;0,((BA201+BE201+BI201)/AE201),)</f>
        <v>91.522471910112358</v>
      </c>
      <c r="BL201" s="500">
        <f t="shared" ref="BL201:BL264" si="699">IF(AF201&gt;0,(AD201*BJ201),)</f>
        <v>12912</v>
      </c>
      <c r="BM201" s="404">
        <f t="shared" ref="BM201:BM264" si="700">IF(AG201&gt;0,(AE201*BK201),)</f>
        <v>16291</v>
      </c>
      <c r="BN201" s="422">
        <v>361</v>
      </c>
      <c r="BO201" s="423">
        <v>392</v>
      </c>
      <c r="BP201" s="500">
        <f t="shared" ref="BP201:BP264" si="701">IF(CT201&gt;0,BN201,)</f>
        <v>361</v>
      </c>
      <c r="BQ201" s="404">
        <f t="shared" ref="BQ201:BQ264" si="702">IF(CU201&gt;0,BO201,)</f>
        <v>392</v>
      </c>
      <c r="BR201" s="422">
        <v>192</v>
      </c>
      <c r="BS201" s="423">
        <v>223</v>
      </c>
      <c r="BT201" s="500">
        <f t="shared" ref="BT201:BT264" si="703">IF(CX201&gt;0,BR201,)</f>
        <v>192</v>
      </c>
      <c r="BU201" s="404">
        <f t="shared" ref="BU201:BU264" si="704">IF(CY201&gt;0,BS201,)</f>
        <v>223</v>
      </c>
      <c r="BV201" s="422"/>
      <c r="BW201" s="423"/>
      <c r="BX201" s="500">
        <f t="shared" ref="BX201:BX264" si="705">IF(DB201&gt;0,BV201,)</f>
        <v>0</v>
      </c>
      <c r="BY201" s="404">
        <f t="shared" ref="BY201:BY264" si="706">IF(DC201&gt;0,BW201,)</f>
        <v>0</v>
      </c>
      <c r="BZ201" s="500">
        <f t="shared" ref="BZ201:BZ264" si="707">BN201+BR201+BV201</f>
        <v>553</v>
      </c>
      <c r="CA201" s="404">
        <f t="shared" ref="CA201:CA264" si="708">BO201+BS201+BW201</f>
        <v>615</v>
      </c>
      <c r="CB201" s="500">
        <f t="shared" ref="CB201:CB264" si="709">IF(DF201&gt;0,BZ201,)</f>
        <v>553</v>
      </c>
      <c r="CC201" s="404">
        <f t="shared" ref="CC201:CC264" si="710">IF(DG201&gt;0,CA201,)</f>
        <v>615</v>
      </c>
      <c r="CD201" s="564">
        <v>4.0999999999999996</v>
      </c>
      <c r="CE201" s="581">
        <v>4.0199999999999996</v>
      </c>
      <c r="CF201" s="500">
        <f t="shared" ref="CF201:CF264" si="711">IF(BN201&gt;0,(BN201*CD201),)</f>
        <v>1480.1</v>
      </c>
      <c r="CG201" s="404">
        <f t="shared" ref="CG201:CG264" si="712">IF(BO201&gt;0,(BO201*CE201),)</f>
        <v>1575.84</v>
      </c>
      <c r="CH201" s="564">
        <v>5.3</v>
      </c>
      <c r="CI201" s="581">
        <v>5.13</v>
      </c>
      <c r="CJ201" s="500">
        <f t="shared" ref="CJ201:CJ264" si="713">IF(BR201&gt;0,(BR201*CH201),)</f>
        <v>1017.5999999999999</v>
      </c>
      <c r="CK201" s="404">
        <f t="shared" ref="CK201:CK264" si="714">IF(BS201&gt;0,(BS201*CI201),)</f>
        <v>1143.99</v>
      </c>
      <c r="CL201" s="564"/>
      <c r="CM201" s="581"/>
      <c r="CN201" s="500">
        <f t="shared" ref="CN201:CN264" si="715">IF(BV201&gt;0,(BV201*CL201),)</f>
        <v>0</v>
      </c>
      <c r="CO201" s="404">
        <f t="shared" ref="CO201:CO264" si="716">IF(BW201&gt;0,(BW201*CM201),)</f>
        <v>0</v>
      </c>
      <c r="CP201" s="500">
        <f t="shared" ref="CP201:CP264" si="717">IF(BZ201&gt;0,((CF201+CJ201+CN201)/BZ201),)</f>
        <v>4.5166365280289327</v>
      </c>
      <c r="CQ201" s="237">
        <f t="shared" ref="CQ201:CQ264" si="718">IF(CA201&gt;0,((CG201+CK201+CO201)/CA201),)</f>
        <v>4.4224878048780489</v>
      </c>
      <c r="CR201" s="500">
        <f t="shared" ref="CR201:CR264" si="719">IF(BZ201&gt;0,(BZ201*CP201),)</f>
        <v>2497.6999999999998</v>
      </c>
      <c r="CS201" s="404">
        <f t="shared" ref="CS201:CS264" si="720">IF(CA201&gt;0,(CA201*CQ201),)</f>
        <v>2719.83</v>
      </c>
      <c r="CT201" s="565">
        <v>102</v>
      </c>
      <c r="CU201" s="582">
        <v>98</v>
      </c>
      <c r="CV201" s="500">
        <f t="shared" ref="CV201:CV264" si="721">IF(BP201&gt;0,(BP201*CT201),)</f>
        <v>36822</v>
      </c>
      <c r="CW201" s="404">
        <f t="shared" ref="CW201:CW264" si="722">IF(BQ201&gt;0,(BQ201*CU201),)</f>
        <v>38416</v>
      </c>
      <c r="CX201" s="565">
        <v>92</v>
      </c>
      <c r="CY201" s="582">
        <v>84</v>
      </c>
      <c r="CZ201" s="500">
        <f t="shared" ref="CZ201:CZ264" si="723">IF(BT201&gt;0,(BT201*CX201),)</f>
        <v>17664</v>
      </c>
      <c r="DA201" s="404">
        <f t="shared" ref="DA201:DA264" si="724">IF(BU201&gt;0,(BU201*CY201),)</f>
        <v>18732</v>
      </c>
      <c r="DB201" s="565"/>
      <c r="DC201" s="581"/>
      <c r="DD201" s="500">
        <f t="shared" ref="DD201:DD264" si="725">IF(BX201&gt;0,(BX201*DB201),)</f>
        <v>0</v>
      </c>
      <c r="DE201" s="404">
        <f t="shared" ref="DE201:DE264" si="726">IF(BY201&gt;0,(BY201*DC201),)</f>
        <v>0</v>
      </c>
      <c r="DF201" s="500">
        <f t="shared" ref="DF201:DF264" si="727">IF((CV201+CZ201+DD201)&gt;0,((CV201+CZ201+DD201)/BZ201),)</f>
        <v>98.52802893309223</v>
      </c>
      <c r="DG201" s="404">
        <f t="shared" ref="DG201:DG264" si="728">IF((CW201+DA201+DE201)&gt;0,((CW201+DA201+DE201)/CA201),)</f>
        <v>92.923577235772356</v>
      </c>
      <c r="DH201" s="500">
        <f t="shared" ref="DH201:DH264" si="729">IF(CB201&gt;0,(BZ201*DF201),)</f>
        <v>54486</v>
      </c>
      <c r="DI201" s="404">
        <f t="shared" ref="DI201:DI264" si="730">IF(CC201&gt;0,(CA201*DG201),)</f>
        <v>57148</v>
      </c>
      <c r="DJ201" s="500">
        <f t="shared" ref="DJ201:DJ264" si="731">AD201+BZ201</f>
        <v>695</v>
      </c>
      <c r="DK201" s="404">
        <f t="shared" ref="DK201:DK264" si="732">AE201+CA201</f>
        <v>793</v>
      </c>
      <c r="DL201" s="500">
        <f t="shared" ref="DL201:DL264" si="733">AF201+CB201</f>
        <v>695</v>
      </c>
      <c r="DM201" s="404">
        <f t="shared" ref="DM201:DM264" si="734">AG201+CC201</f>
        <v>793</v>
      </c>
      <c r="DN201" s="236">
        <f t="shared" ref="DN201:DN264" si="735">IF(DJ201&gt;0,((AD201*AT201)+(BZ201*CP201))/DJ201,)</f>
        <v>4.4212949640287764</v>
      </c>
      <c r="DO201" s="237">
        <f t="shared" ref="DO201:DO264" si="736">IF(DK201&gt;0,((AE201*AU201)+(CA201*CQ201))/DK201,)</f>
        <v>4.4414501891551073</v>
      </c>
      <c r="DP201" s="500">
        <f t="shared" ref="DP201:DP264" si="737">IF(DJ201&gt;0,(DJ201*DN201),)</f>
        <v>3072.7999999999997</v>
      </c>
      <c r="DQ201" s="404">
        <f t="shared" ref="DQ201:DQ264" si="738">IF(DK201&gt;0,(DK201*DO201),)</f>
        <v>3522.07</v>
      </c>
      <c r="DR201" s="500">
        <f t="shared" ref="DR201:DR264" si="739">IF(DL201&gt;0,((AF201*BJ201)+(CB201*DF201))/DL201,)</f>
        <v>96.975539568345326</v>
      </c>
      <c r="DS201" s="404">
        <f t="shared" ref="DS201:DS264" si="740">IF(DM201&gt;0,((AG201*BK201)+(CC201*DG201))/DM201,)</f>
        <v>92.609079445145014</v>
      </c>
      <c r="DT201" s="500">
        <f t="shared" ref="DT201:DT264" si="741">IF(DL201&gt;0,(DL201*DR201),)</f>
        <v>67398</v>
      </c>
      <c r="DU201" s="404">
        <f t="shared" ref="DU201:DU264" si="742">IF(DM201&gt;0,(DM201*DS201),)</f>
        <v>73439</v>
      </c>
      <c r="DV201" s="565">
        <v>91</v>
      </c>
      <c r="DW201" s="582">
        <v>113</v>
      </c>
      <c r="DX201" s="500">
        <f t="shared" ref="DX201:DX264" si="743">IF(FB201&gt;0,DV201,)</f>
        <v>91</v>
      </c>
      <c r="DY201" s="404">
        <f t="shared" ref="DY201:DY264" si="744">IF(FC201&gt;0,DW201,)</f>
        <v>113</v>
      </c>
      <c r="DZ201" s="565">
        <v>81</v>
      </c>
      <c r="EA201" s="582">
        <v>82</v>
      </c>
      <c r="EB201" s="500">
        <f t="shared" ref="EB201:EB264" si="745">IF(FF201&gt;0,DZ201,)</f>
        <v>81</v>
      </c>
      <c r="EC201" s="404">
        <f t="shared" ref="EC201:EC264" si="746">IF(FG201&gt;0,EA201,)</f>
        <v>82</v>
      </c>
      <c r="ED201" s="565"/>
      <c r="EE201" s="582"/>
      <c r="EF201" s="500">
        <f t="shared" ref="EF201:EF264" si="747">IF(FJ201&gt;0,ED201,)</f>
        <v>0</v>
      </c>
      <c r="EG201" s="404">
        <f t="shared" ref="EG201:EG264" si="748">IF(FK201&gt;0,EE201,)</f>
        <v>0</v>
      </c>
      <c r="EH201" s="500">
        <f t="shared" ref="EH201:EH264" si="749">DV201+DZ201+ED201</f>
        <v>172</v>
      </c>
      <c r="EI201" s="404">
        <f t="shared" ref="EI201:EI264" si="750">DW201+EA201+EE201</f>
        <v>195</v>
      </c>
      <c r="EJ201" s="500">
        <f t="shared" ref="EJ201:EJ264" si="751">IF(FN201&gt;0,EH201,)</f>
        <v>172</v>
      </c>
      <c r="EK201" s="404">
        <f t="shared" ref="EK201:EK264" si="752">IF(FO201&gt;0,EI201,)</f>
        <v>195</v>
      </c>
      <c r="EL201" s="564">
        <v>2.81</v>
      </c>
      <c r="EM201" s="583">
        <v>2.87</v>
      </c>
      <c r="EN201" s="500">
        <f t="shared" ref="EN201:EN264" si="753">IF(DV201&gt;0,(DV201*EL201),)</f>
        <v>255.71</v>
      </c>
      <c r="EO201" s="404">
        <f t="shared" ref="EO201:EO264" si="754">IF(DW201&gt;0,(DW201*EM201),)</f>
        <v>324.31</v>
      </c>
      <c r="EP201" s="564">
        <v>2.73</v>
      </c>
      <c r="EQ201" s="583">
        <v>3.55</v>
      </c>
      <c r="ER201" s="500">
        <f t="shared" ref="ER201:ER264" si="755">IF(DZ201&gt;0,(DZ201*EP201),)</f>
        <v>221.13</v>
      </c>
      <c r="ES201" s="404">
        <f t="shared" ref="ES201:ES264" si="756">IF(EA201&gt;0,(EA201*EQ201),)</f>
        <v>291.09999999999997</v>
      </c>
      <c r="ET201" s="564"/>
      <c r="EU201" s="583"/>
      <c r="EV201" s="500">
        <f t="shared" ref="EV201:EV264" si="757">IF(ED201&gt;0,(ED201*ET201),)</f>
        <v>0</v>
      </c>
      <c r="EW201" s="404">
        <f t="shared" ref="EW201:EW264" si="758">IF(EE201&gt;0,(EE201*EU201),)</f>
        <v>0</v>
      </c>
      <c r="EX201" s="236">
        <f t="shared" ref="EX201:EX264" si="759">IF(EH201&gt;0,((EN201+ER201+EV201)/EH201),)</f>
        <v>2.7723255813953491</v>
      </c>
      <c r="EY201" s="237">
        <f t="shared" ref="EY201:EY264" si="760">IF(EI201&gt;0,((EO201+ES201+EW201)/EI201),)</f>
        <v>3.1559487179487178</v>
      </c>
      <c r="EZ201" s="500">
        <f t="shared" ref="EZ201:EZ264" si="761">IF(EH201&gt;0,(EH201*EX201),)</f>
        <v>476.84000000000003</v>
      </c>
      <c r="FA201" s="404">
        <f t="shared" ref="FA201:FA264" si="762">IF(EI201&gt;0,(EI201*EY201),)</f>
        <v>615.41</v>
      </c>
      <c r="FB201" s="565">
        <v>81</v>
      </c>
      <c r="FC201" s="637">
        <v>73</v>
      </c>
      <c r="FD201" s="500">
        <f t="shared" ref="FD201:FD264" si="763">IF(DX201&gt;0,(DX201*FB201),)</f>
        <v>7371</v>
      </c>
      <c r="FE201" s="404">
        <f t="shared" ref="FE201:FE264" si="764">IF(DY201&gt;0,(DY201*FC201),)</f>
        <v>8249</v>
      </c>
      <c r="FF201" s="565">
        <v>66</v>
      </c>
      <c r="FG201" s="637">
        <v>71</v>
      </c>
      <c r="FH201" s="500">
        <f t="shared" ref="FH201:FH264" si="765">IF(EB201&gt;0,(EB201*FF201),)</f>
        <v>5346</v>
      </c>
      <c r="FI201" s="404">
        <f t="shared" ref="FI201:FI264" si="766">IF(EC201&gt;0,(EC201*FG201),)</f>
        <v>5822</v>
      </c>
      <c r="FJ201" s="565"/>
      <c r="FK201" s="583"/>
      <c r="FL201" s="500">
        <f t="shared" ref="FL201:FL264" si="767">IF(EF201&gt;0,(EF201*FJ201),)</f>
        <v>0</v>
      </c>
      <c r="FM201" s="404">
        <f t="shared" ref="FM201:FM264" si="768">IF(EG201&gt;0,(EG201*FK201),)</f>
        <v>0</v>
      </c>
      <c r="FN201" s="500">
        <f t="shared" ref="FN201:FN264" si="769">IF((FD201+FH201+FL201)&gt;0,((FD201+FH201+FL201)/EH201),)</f>
        <v>73.936046511627907</v>
      </c>
      <c r="FO201" s="404">
        <f t="shared" ref="FO201:FO264" si="770">IF((FE201+FI201+FM201)&gt;0,((FE201+FI201+FM201)/EI201),)</f>
        <v>72.158974358974362</v>
      </c>
      <c r="FP201" s="500">
        <f t="shared" ref="FP201:FP264" si="771">IF(EH201&gt;0,(EH201*FN201),)</f>
        <v>12717</v>
      </c>
      <c r="FQ201" s="404">
        <f t="shared" ref="FQ201:FQ264" si="772">IF(EI201&gt;0,(EI201*FO201),)</f>
        <v>14071</v>
      </c>
      <c r="FR201" s="565"/>
      <c r="FS201" s="423"/>
      <c r="FT201" s="500">
        <f t="shared" ref="FT201:FT264" si="773">IF(FZ201&gt;0,FR201,)</f>
        <v>0</v>
      </c>
      <c r="FU201" s="404">
        <f t="shared" ref="FU201:FU264" si="774">IF(GA201&gt;0,FS201,)</f>
        <v>0</v>
      </c>
      <c r="FV201" s="564"/>
      <c r="FW201" s="584"/>
      <c r="FX201" s="500">
        <f t="shared" ref="FX201:FX264" si="775">IF(FR201&gt;0,(FR201*FV201),)</f>
        <v>0</v>
      </c>
      <c r="FY201" s="404">
        <f t="shared" ref="FY201:FY264" si="776">IF(FS201&gt;0,(FS201*FW201),)</f>
        <v>0</v>
      </c>
      <c r="FZ201" s="564"/>
      <c r="GA201" s="584"/>
      <c r="GB201" s="500">
        <f t="shared" ref="GB201:GB264" si="777">IF(FZ201&gt;0,(FR201*FZ201),)</f>
        <v>0</v>
      </c>
      <c r="GC201" s="404">
        <f t="shared" ref="GC201:GC264" si="778">IF(GA201&gt;0,(FS201*GA201),)</f>
        <v>0</v>
      </c>
      <c r="GD201" s="510">
        <f t="shared" ref="GD201:GD264" si="779">(R201+BN201+DV201)</f>
        <v>501</v>
      </c>
      <c r="GE201" s="404">
        <f t="shared" ref="GE201:GE264" si="780">(S201+BO201+DW201)</f>
        <v>570</v>
      </c>
      <c r="GF201" s="500">
        <f t="shared" ref="GF201:GF264" si="781">(T201+BP201+DX201)</f>
        <v>501</v>
      </c>
      <c r="GG201" s="404">
        <f t="shared" ref="GG201:GG264" si="782">(U201+BQ201+DY201)</f>
        <v>570</v>
      </c>
      <c r="GH201" s="500">
        <f t="shared" ref="GH201:GH264" si="783">IF(GD201&gt;0,(AJ201+CF201+EN201),"")</f>
        <v>1888.69</v>
      </c>
      <c r="GI201" s="404">
        <f t="shared" ref="GI201:GI264" si="784">IF(GE201&gt;0,(AK201+CG201+EO201),"")</f>
        <v>2111.4</v>
      </c>
      <c r="GJ201" s="500">
        <f t="shared" ref="GJ201:GJ264" si="785">IF(GF201&gt;0,(AZ201+CV201+FD201),"")</f>
        <v>48456</v>
      </c>
      <c r="GK201" s="404">
        <f t="shared" ref="GK201:GK264" si="786">IF(GG201&gt;0,(BA201+CW201+FE201),"")</f>
        <v>51995</v>
      </c>
      <c r="GL201" s="510">
        <f t="shared" ref="GL201:GL264" si="787">(V201+BR201+DZ201)</f>
        <v>366</v>
      </c>
      <c r="GM201" s="404">
        <f t="shared" ref="GM201:GM264" si="788">(W201+BS201+EA201)</f>
        <v>418</v>
      </c>
      <c r="GN201" s="500">
        <f t="shared" ref="GN201:GN264" si="789">(X201+BT201+EB201)</f>
        <v>366</v>
      </c>
      <c r="GO201" s="404">
        <f t="shared" ref="GO201:GO264" si="790">(Y201+BU201+EC201)</f>
        <v>418</v>
      </c>
      <c r="GP201" s="500">
        <f t="shared" ref="GP201:GP264" si="791">IF(GL201&gt;0,AN201+CJ201+ER201,)</f>
        <v>1660.9499999999998</v>
      </c>
      <c r="GQ201" s="404">
        <f t="shared" ref="GQ201:GQ264" si="792">IF(GM201&gt;0,AO201+CK201+ES201,)</f>
        <v>2026.08</v>
      </c>
      <c r="GR201" s="500">
        <f t="shared" ref="GR201:GR264" si="793">IF(GN201&gt;0,BD201+CZ201+FH201,)</f>
        <v>31659</v>
      </c>
      <c r="GS201" s="404">
        <f t="shared" ref="GS201:GS264" si="794">IF(GO201&gt;0,BE201+DA201+FI201,)</f>
        <v>35515</v>
      </c>
      <c r="GT201" s="510">
        <f t="shared" ref="GT201:GT264" si="795">+GL201+GD201</f>
        <v>867</v>
      </c>
      <c r="GU201" s="404">
        <f t="shared" ref="GU201:GU264" si="796">+GM201+GE201</f>
        <v>988</v>
      </c>
      <c r="GV201" s="500">
        <f t="shared" ref="GV201:GV264" si="797">+GN201+GF201</f>
        <v>867</v>
      </c>
      <c r="GW201" s="404">
        <f t="shared" ref="GW201:GW264" si="798">+GO201+GG201</f>
        <v>988</v>
      </c>
      <c r="GX201" s="500">
        <f t="shared" ref="GX201:GX264" si="799">IF(GT201&gt;0,(GH201+GP201),"")</f>
        <v>3549.64</v>
      </c>
      <c r="GY201" s="404">
        <f t="shared" ref="GY201:GY264" si="800">IF(GU201&gt;0,(GI201+GQ201),"")</f>
        <v>4137.4799999999996</v>
      </c>
      <c r="GZ201" s="500">
        <f t="shared" ref="GZ201:GZ264" si="801">IF(GV201&gt;0,(GJ201+GR201),"")</f>
        <v>80115</v>
      </c>
      <c r="HA201" s="404">
        <f t="shared" ref="HA201:HA264" si="802">IF(GW201&gt;0,(GK201+GS201),"")</f>
        <v>87510</v>
      </c>
      <c r="HB201" s="510">
        <f t="shared" ref="HB201:HB264" si="803">(Z201+BV201+ED201)</f>
        <v>0</v>
      </c>
      <c r="HC201" s="404">
        <f t="shared" ref="HC201:HC264" si="804">(AA201+BW201+EE201)</f>
        <v>0</v>
      </c>
      <c r="HD201" s="500">
        <f t="shared" ref="HD201:HD264" si="805">(AB201+BX201+EF201)</f>
        <v>0</v>
      </c>
      <c r="HE201" s="404">
        <f t="shared" ref="HE201:HE264" si="806">(AC201+BY201+EG201)</f>
        <v>0</v>
      </c>
      <c r="HF201" s="500" t="str">
        <f t="shared" ref="HF201:HF264" si="807">IF(HB201&gt;0,(AR201+CN201+EV201),"")</f>
        <v/>
      </c>
      <c r="HG201" s="404" t="str">
        <f t="shared" ref="HG201:HG264" si="808">IF(HC201&gt;0,(AS201+CO201+EW201),"")</f>
        <v/>
      </c>
      <c r="HH201" s="500" t="str">
        <f t="shared" ref="HH201:HH264" si="809">IF(HD201&gt;0,(BH201+DD201+FL201),"")</f>
        <v/>
      </c>
      <c r="HI201" s="404" t="str">
        <f t="shared" ref="HI201:HI264" si="810">IF(HE201&gt;0,(BI201+DE201+FM201),"")</f>
        <v/>
      </c>
      <c r="HJ201" s="510">
        <f t="shared" ref="HJ201:HJ264" si="811">IF((DJ201+EH201+FR201)&gt;0,(DP201+EZ201+FX201),"")</f>
        <v>3549.64</v>
      </c>
      <c r="HK201" s="404">
        <f t="shared" ref="HK201:HK264" si="812">IF((DK201+EI201+FS201)&gt;0,(DQ201+FA201+FY201),"")</f>
        <v>4137.4800000000005</v>
      </c>
      <c r="HL201" s="500">
        <f t="shared" ref="HL201:HL264" si="813">IF((DL201+EJ201+FT201)&gt;0,(DT201+FP201+GB201),"")</f>
        <v>80115</v>
      </c>
      <c r="HM201" s="404">
        <f t="shared" ref="HM201:HM264" si="814">IF((DM201+EK201+FU201)&gt;0,(DU201+FQ201+GC201),"")</f>
        <v>87510</v>
      </c>
    </row>
    <row r="202" spans="1:221">
      <c r="A202" s="553" t="s">
        <v>538</v>
      </c>
      <c r="B202" s="546" t="s">
        <v>862</v>
      </c>
      <c r="C202" s="638"/>
      <c r="D202" s="639">
        <v>199494</v>
      </c>
      <c r="E202" s="554">
        <v>8</v>
      </c>
      <c r="F202" s="422">
        <v>652</v>
      </c>
      <c r="G202" s="814">
        <v>858</v>
      </c>
      <c r="H202" s="422">
        <v>45</v>
      </c>
      <c r="I202" s="814">
        <v>72</v>
      </c>
      <c r="J202" s="500">
        <f t="shared" si="665"/>
        <v>607</v>
      </c>
      <c r="K202" s="404">
        <f t="shared" si="666"/>
        <v>786</v>
      </c>
      <c r="L202" s="422"/>
      <c r="M202" s="423"/>
      <c r="N202" s="500">
        <f t="shared" si="667"/>
        <v>607</v>
      </c>
      <c r="O202" s="404">
        <f t="shared" si="668"/>
        <v>786</v>
      </c>
      <c r="P202" s="500">
        <f t="shared" si="669"/>
        <v>607</v>
      </c>
      <c r="Q202" s="404">
        <f t="shared" si="670"/>
        <v>786</v>
      </c>
      <c r="R202" s="422">
        <v>7</v>
      </c>
      <c r="S202" s="423">
        <v>10</v>
      </c>
      <c r="T202" s="500">
        <f t="shared" si="671"/>
        <v>7</v>
      </c>
      <c r="U202" s="404">
        <f t="shared" si="672"/>
        <v>10</v>
      </c>
      <c r="V202" s="422">
        <v>103</v>
      </c>
      <c r="W202" s="423">
        <v>111</v>
      </c>
      <c r="X202" s="500">
        <f t="shared" si="673"/>
        <v>103</v>
      </c>
      <c r="Y202" s="404">
        <f t="shared" si="674"/>
        <v>111</v>
      </c>
      <c r="Z202" s="422"/>
      <c r="AA202" s="423"/>
      <c r="AB202" s="500">
        <f t="shared" si="675"/>
        <v>0</v>
      </c>
      <c r="AC202" s="404">
        <f t="shared" si="676"/>
        <v>0</v>
      </c>
      <c r="AD202" s="500">
        <f t="shared" si="677"/>
        <v>110</v>
      </c>
      <c r="AE202" s="404">
        <f t="shared" si="678"/>
        <v>121</v>
      </c>
      <c r="AF202" s="500">
        <f t="shared" si="679"/>
        <v>110</v>
      </c>
      <c r="AG202" s="404">
        <f t="shared" si="680"/>
        <v>121</v>
      </c>
      <c r="AH202" s="564">
        <v>2.79</v>
      </c>
      <c r="AI202" s="580">
        <v>2.7</v>
      </c>
      <c r="AJ202" s="500">
        <f t="shared" si="681"/>
        <v>19.53</v>
      </c>
      <c r="AK202" s="404">
        <f t="shared" si="682"/>
        <v>27</v>
      </c>
      <c r="AL202" s="564">
        <v>4.2</v>
      </c>
      <c r="AM202" s="580">
        <v>4.07</v>
      </c>
      <c r="AN202" s="500">
        <f t="shared" si="683"/>
        <v>432.6</v>
      </c>
      <c r="AO202" s="404">
        <f t="shared" si="684"/>
        <v>451.77000000000004</v>
      </c>
      <c r="AP202" s="564"/>
      <c r="AQ202" s="580"/>
      <c r="AR202" s="500">
        <f t="shared" si="685"/>
        <v>0</v>
      </c>
      <c r="AS202" s="404">
        <f t="shared" si="686"/>
        <v>0</v>
      </c>
      <c r="AT202" s="236">
        <f t="shared" si="687"/>
        <v>4.1102727272727275</v>
      </c>
      <c r="AU202" s="237">
        <f t="shared" si="688"/>
        <v>3.9567768595041324</v>
      </c>
      <c r="AV202" s="500">
        <f t="shared" si="689"/>
        <v>452.13000000000005</v>
      </c>
      <c r="AW202" s="404">
        <f t="shared" si="690"/>
        <v>478.77000000000004</v>
      </c>
      <c r="AX202" s="422">
        <v>71</v>
      </c>
      <c r="AY202" s="423">
        <v>69</v>
      </c>
      <c r="AZ202" s="500">
        <f t="shared" si="691"/>
        <v>497</v>
      </c>
      <c r="BA202" s="404">
        <f t="shared" si="692"/>
        <v>690</v>
      </c>
      <c r="BB202" s="422">
        <v>79</v>
      </c>
      <c r="BC202" s="423">
        <v>75</v>
      </c>
      <c r="BD202" s="500">
        <f t="shared" si="693"/>
        <v>8137</v>
      </c>
      <c r="BE202" s="404">
        <f t="shared" si="694"/>
        <v>8325</v>
      </c>
      <c r="BF202" s="422"/>
      <c r="BG202" s="423"/>
      <c r="BH202" s="500">
        <f t="shared" si="695"/>
        <v>0</v>
      </c>
      <c r="BI202" s="404">
        <f t="shared" si="696"/>
        <v>0</v>
      </c>
      <c r="BJ202" s="500">
        <f t="shared" si="697"/>
        <v>78.490909090909085</v>
      </c>
      <c r="BK202" s="404">
        <f t="shared" si="698"/>
        <v>74.504132231404952</v>
      </c>
      <c r="BL202" s="500">
        <f t="shared" si="699"/>
        <v>8634</v>
      </c>
      <c r="BM202" s="404">
        <f t="shared" si="700"/>
        <v>9015</v>
      </c>
      <c r="BN202" s="422">
        <v>263</v>
      </c>
      <c r="BO202" s="423">
        <v>397</v>
      </c>
      <c r="BP202" s="500">
        <f t="shared" si="701"/>
        <v>263</v>
      </c>
      <c r="BQ202" s="404">
        <f t="shared" si="702"/>
        <v>397</v>
      </c>
      <c r="BR202" s="422">
        <v>166</v>
      </c>
      <c r="BS202" s="423">
        <v>180</v>
      </c>
      <c r="BT202" s="500">
        <f t="shared" si="703"/>
        <v>166</v>
      </c>
      <c r="BU202" s="404">
        <f t="shared" si="704"/>
        <v>180</v>
      </c>
      <c r="BV202" s="422"/>
      <c r="BW202" s="423"/>
      <c r="BX202" s="500">
        <f t="shared" si="705"/>
        <v>0</v>
      </c>
      <c r="BY202" s="404">
        <f t="shared" si="706"/>
        <v>0</v>
      </c>
      <c r="BZ202" s="500">
        <f t="shared" si="707"/>
        <v>429</v>
      </c>
      <c r="CA202" s="404">
        <f t="shared" si="708"/>
        <v>577</v>
      </c>
      <c r="CB202" s="500">
        <f t="shared" si="709"/>
        <v>429</v>
      </c>
      <c r="CC202" s="404">
        <f t="shared" si="710"/>
        <v>577</v>
      </c>
      <c r="CD202" s="564">
        <v>3.95</v>
      </c>
      <c r="CE202" s="581">
        <v>4.13</v>
      </c>
      <c r="CF202" s="500">
        <f t="shared" si="711"/>
        <v>1038.8500000000001</v>
      </c>
      <c r="CG202" s="404">
        <f t="shared" si="712"/>
        <v>1639.61</v>
      </c>
      <c r="CH202" s="564">
        <v>5.26</v>
      </c>
      <c r="CI202" s="581">
        <v>5.39</v>
      </c>
      <c r="CJ202" s="500">
        <f t="shared" si="713"/>
        <v>873.16</v>
      </c>
      <c r="CK202" s="404">
        <f t="shared" si="714"/>
        <v>970.19999999999993</v>
      </c>
      <c r="CL202" s="564"/>
      <c r="CM202" s="581"/>
      <c r="CN202" s="500">
        <f t="shared" si="715"/>
        <v>0</v>
      </c>
      <c r="CO202" s="404">
        <f t="shared" si="716"/>
        <v>0</v>
      </c>
      <c r="CP202" s="500">
        <f t="shared" si="717"/>
        <v>4.4568997668997676</v>
      </c>
      <c r="CQ202" s="237">
        <f t="shared" si="718"/>
        <v>4.5230675909878686</v>
      </c>
      <c r="CR202" s="500">
        <f t="shared" si="719"/>
        <v>1912.0100000000002</v>
      </c>
      <c r="CS202" s="404">
        <f t="shared" si="720"/>
        <v>2609.8100000000004</v>
      </c>
      <c r="CT202" s="565">
        <v>96</v>
      </c>
      <c r="CU202" s="582">
        <v>92</v>
      </c>
      <c r="CV202" s="500">
        <f t="shared" si="721"/>
        <v>25248</v>
      </c>
      <c r="CW202" s="404">
        <f t="shared" si="722"/>
        <v>36524</v>
      </c>
      <c r="CX202" s="565">
        <v>94</v>
      </c>
      <c r="CY202" s="582">
        <v>88</v>
      </c>
      <c r="CZ202" s="500">
        <f t="shared" si="723"/>
        <v>15604</v>
      </c>
      <c r="DA202" s="404">
        <f t="shared" si="724"/>
        <v>15840</v>
      </c>
      <c r="DB202" s="565"/>
      <c r="DC202" s="581"/>
      <c r="DD202" s="500">
        <f t="shared" si="725"/>
        <v>0</v>
      </c>
      <c r="DE202" s="404">
        <f t="shared" si="726"/>
        <v>0</v>
      </c>
      <c r="DF202" s="500">
        <f t="shared" si="727"/>
        <v>95.226107226107231</v>
      </c>
      <c r="DG202" s="404">
        <f t="shared" si="728"/>
        <v>90.752166377816295</v>
      </c>
      <c r="DH202" s="500">
        <f t="shared" si="729"/>
        <v>40852</v>
      </c>
      <c r="DI202" s="404">
        <f t="shared" si="730"/>
        <v>52364</v>
      </c>
      <c r="DJ202" s="500">
        <f t="shared" si="731"/>
        <v>539</v>
      </c>
      <c r="DK202" s="404">
        <f t="shared" si="732"/>
        <v>698</v>
      </c>
      <c r="DL202" s="500">
        <f t="shared" si="733"/>
        <v>539</v>
      </c>
      <c r="DM202" s="404">
        <f t="shared" si="734"/>
        <v>698</v>
      </c>
      <c r="DN202" s="236">
        <f t="shared" si="735"/>
        <v>4.386159554730984</v>
      </c>
      <c r="DO202" s="237">
        <f t="shared" si="736"/>
        <v>4.4248997134670489</v>
      </c>
      <c r="DP202" s="500">
        <f t="shared" si="737"/>
        <v>2364.1400000000003</v>
      </c>
      <c r="DQ202" s="404">
        <f t="shared" si="738"/>
        <v>3088.58</v>
      </c>
      <c r="DR202" s="500">
        <f t="shared" si="739"/>
        <v>91.810760667903523</v>
      </c>
      <c r="DS202" s="404">
        <f t="shared" si="740"/>
        <v>87.935530085959883</v>
      </c>
      <c r="DT202" s="500">
        <f t="shared" si="741"/>
        <v>49486</v>
      </c>
      <c r="DU202" s="404">
        <f t="shared" si="742"/>
        <v>61379</v>
      </c>
      <c r="DV202" s="565">
        <v>37</v>
      </c>
      <c r="DW202" s="582">
        <v>50</v>
      </c>
      <c r="DX202" s="500">
        <f t="shared" si="743"/>
        <v>37</v>
      </c>
      <c r="DY202" s="404">
        <f t="shared" si="744"/>
        <v>50</v>
      </c>
      <c r="DZ202" s="565">
        <v>31</v>
      </c>
      <c r="EA202" s="582">
        <v>38</v>
      </c>
      <c r="EB202" s="500">
        <f t="shared" si="745"/>
        <v>31</v>
      </c>
      <c r="EC202" s="404">
        <f t="shared" si="746"/>
        <v>38</v>
      </c>
      <c r="ED202" s="565"/>
      <c r="EE202" s="582"/>
      <c r="EF202" s="500">
        <f t="shared" si="747"/>
        <v>0</v>
      </c>
      <c r="EG202" s="404">
        <f t="shared" si="748"/>
        <v>0</v>
      </c>
      <c r="EH202" s="500">
        <f t="shared" si="749"/>
        <v>68</v>
      </c>
      <c r="EI202" s="404">
        <f t="shared" si="750"/>
        <v>88</v>
      </c>
      <c r="EJ202" s="500">
        <f t="shared" si="751"/>
        <v>68</v>
      </c>
      <c r="EK202" s="404">
        <f t="shared" si="752"/>
        <v>88</v>
      </c>
      <c r="EL202" s="564">
        <v>2.74</v>
      </c>
      <c r="EM202" s="583">
        <v>2.5</v>
      </c>
      <c r="EN202" s="500">
        <f t="shared" si="753"/>
        <v>101.38000000000001</v>
      </c>
      <c r="EO202" s="404">
        <f t="shared" si="754"/>
        <v>125</v>
      </c>
      <c r="EP202" s="564">
        <v>3.26</v>
      </c>
      <c r="EQ202" s="583">
        <v>3.82</v>
      </c>
      <c r="ER202" s="500">
        <f t="shared" si="755"/>
        <v>101.05999999999999</v>
      </c>
      <c r="ES202" s="404">
        <f t="shared" si="756"/>
        <v>145.16</v>
      </c>
      <c r="ET202" s="564"/>
      <c r="EU202" s="583"/>
      <c r="EV202" s="500">
        <f t="shared" si="757"/>
        <v>0</v>
      </c>
      <c r="EW202" s="404">
        <f t="shared" si="758"/>
        <v>0</v>
      </c>
      <c r="EX202" s="236">
        <f t="shared" si="759"/>
        <v>2.9770588235294118</v>
      </c>
      <c r="EY202" s="237">
        <f t="shared" si="760"/>
        <v>3.07</v>
      </c>
      <c r="EZ202" s="500">
        <f t="shared" si="761"/>
        <v>202.44</v>
      </c>
      <c r="FA202" s="404">
        <f t="shared" si="762"/>
        <v>270.15999999999997</v>
      </c>
      <c r="FB202" s="565">
        <v>73</v>
      </c>
      <c r="FC202" s="637">
        <v>68</v>
      </c>
      <c r="FD202" s="500">
        <f t="shared" si="763"/>
        <v>2701</v>
      </c>
      <c r="FE202" s="404">
        <f t="shared" si="764"/>
        <v>3400</v>
      </c>
      <c r="FF202" s="565">
        <v>68</v>
      </c>
      <c r="FG202" s="637">
        <v>67</v>
      </c>
      <c r="FH202" s="500">
        <f t="shared" si="765"/>
        <v>2108</v>
      </c>
      <c r="FI202" s="404">
        <f t="shared" si="766"/>
        <v>2546</v>
      </c>
      <c r="FJ202" s="565"/>
      <c r="FK202" s="583"/>
      <c r="FL202" s="500">
        <f t="shared" si="767"/>
        <v>0</v>
      </c>
      <c r="FM202" s="404">
        <f t="shared" si="768"/>
        <v>0</v>
      </c>
      <c r="FN202" s="500">
        <f t="shared" si="769"/>
        <v>70.720588235294116</v>
      </c>
      <c r="FO202" s="404">
        <f t="shared" si="770"/>
        <v>67.568181818181813</v>
      </c>
      <c r="FP202" s="500">
        <f t="shared" si="771"/>
        <v>4809</v>
      </c>
      <c r="FQ202" s="404">
        <f t="shared" si="772"/>
        <v>5946</v>
      </c>
      <c r="FR202" s="565"/>
      <c r="FS202" s="423"/>
      <c r="FT202" s="500">
        <f t="shared" si="773"/>
        <v>0</v>
      </c>
      <c r="FU202" s="404">
        <f t="shared" si="774"/>
        <v>0</v>
      </c>
      <c r="FV202" s="564"/>
      <c r="FW202" s="584"/>
      <c r="FX202" s="500">
        <f t="shared" si="775"/>
        <v>0</v>
      </c>
      <c r="FY202" s="404">
        <f t="shared" si="776"/>
        <v>0</v>
      </c>
      <c r="FZ202" s="564"/>
      <c r="GA202" s="584"/>
      <c r="GB202" s="500">
        <f t="shared" si="777"/>
        <v>0</v>
      </c>
      <c r="GC202" s="404">
        <f t="shared" si="778"/>
        <v>0</v>
      </c>
      <c r="GD202" s="510">
        <f t="shared" si="779"/>
        <v>307</v>
      </c>
      <c r="GE202" s="404">
        <f t="shared" si="780"/>
        <v>457</v>
      </c>
      <c r="GF202" s="500">
        <f t="shared" si="781"/>
        <v>307</v>
      </c>
      <c r="GG202" s="404">
        <f t="shared" si="782"/>
        <v>457</v>
      </c>
      <c r="GH202" s="500">
        <f t="shared" si="783"/>
        <v>1159.7600000000002</v>
      </c>
      <c r="GI202" s="404">
        <f t="shared" si="784"/>
        <v>1791.61</v>
      </c>
      <c r="GJ202" s="500">
        <f t="shared" si="785"/>
        <v>28446</v>
      </c>
      <c r="GK202" s="404">
        <f t="shared" si="786"/>
        <v>40614</v>
      </c>
      <c r="GL202" s="510">
        <f t="shared" si="787"/>
        <v>300</v>
      </c>
      <c r="GM202" s="404">
        <f t="shared" si="788"/>
        <v>329</v>
      </c>
      <c r="GN202" s="500">
        <f t="shared" si="789"/>
        <v>300</v>
      </c>
      <c r="GO202" s="404">
        <f t="shared" si="790"/>
        <v>329</v>
      </c>
      <c r="GP202" s="500">
        <f t="shared" si="791"/>
        <v>1406.82</v>
      </c>
      <c r="GQ202" s="404">
        <f t="shared" si="792"/>
        <v>1567.13</v>
      </c>
      <c r="GR202" s="500">
        <f t="shared" si="793"/>
        <v>25849</v>
      </c>
      <c r="GS202" s="404">
        <f t="shared" si="794"/>
        <v>26711</v>
      </c>
      <c r="GT202" s="510">
        <f t="shared" si="795"/>
        <v>607</v>
      </c>
      <c r="GU202" s="404">
        <f t="shared" si="796"/>
        <v>786</v>
      </c>
      <c r="GV202" s="500">
        <f t="shared" si="797"/>
        <v>607</v>
      </c>
      <c r="GW202" s="404">
        <f t="shared" si="798"/>
        <v>786</v>
      </c>
      <c r="GX202" s="500">
        <f t="shared" si="799"/>
        <v>2566.58</v>
      </c>
      <c r="GY202" s="404">
        <f t="shared" si="800"/>
        <v>3358.74</v>
      </c>
      <c r="GZ202" s="500">
        <f t="shared" si="801"/>
        <v>54295</v>
      </c>
      <c r="HA202" s="404">
        <f t="shared" si="802"/>
        <v>67325</v>
      </c>
      <c r="HB202" s="510">
        <f t="shared" si="803"/>
        <v>0</v>
      </c>
      <c r="HC202" s="404">
        <f t="shared" si="804"/>
        <v>0</v>
      </c>
      <c r="HD202" s="500">
        <f t="shared" si="805"/>
        <v>0</v>
      </c>
      <c r="HE202" s="404">
        <f t="shared" si="806"/>
        <v>0</v>
      </c>
      <c r="HF202" s="500" t="str">
        <f t="shared" si="807"/>
        <v/>
      </c>
      <c r="HG202" s="404" t="str">
        <f t="shared" si="808"/>
        <v/>
      </c>
      <c r="HH202" s="500" t="str">
        <f t="shared" si="809"/>
        <v/>
      </c>
      <c r="HI202" s="404" t="str">
        <f t="shared" si="810"/>
        <v/>
      </c>
      <c r="HJ202" s="510">
        <f t="shared" si="811"/>
        <v>2566.5800000000004</v>
      </c>
      <c r="HK202" s="404">
        <f t="shared" si="812"/>
        <v>3358.74</v>
      </c>
      <c r="HL202" s="500">
        <f t="shared" si="813"/>
        <v>54295</v>
      </c>
      <c r="HM202" s="404">
        <f t="shared" si="814"/>
        <v>67325</v>
      </c>
    </row>
    <row r="203" spans="1:221">
      <c r="A203" s="633" t="s">
        <v>538</v>
      </c>
      <c r="B203" s="634" t="s">
        <v>863</v>
      </c>
      <c r="C203" s="635"/>
      <c r="D203" s="636">
        <v>199856</v>
      </c>
      <c r="E203" s="551">
        <v>8</v>
      </c>
      <c r="F203" s="422">
        <v>1776</v>
      </c>
      <c r="G203" s="814">
        <v>1896</v>
      </c>
      <c r="H203" s="422">
        <v>62</v>
      </c>
      <c r="I203" s="814">
        <v>0</v>
      </c>
      <c r="J203" s="500">
        <f t="shared" si="665"/>
        <v>1714</v>
      </c>
      <c r="K203" s="404">
        <f t="shared" si="666"/>
        <v>1896</v>
      </c>
      <c r="L203" s="422"/>
      <c r="M203" s="423"/>
      <c r="N203" s="500">
        <f t="shared" si="667"/>
        <v>1714</v>
      </c>
      <c r="O203" s="404">
        <f t="shared" si="668"/>
        <v>1847</v>
      </c>
      <c r="P203" s="500">
        <f t="shared" si="669"/>
        <v>1714</v>
      </c>
      <c r="Q203" s="404">
        <f t="shared" si="670"/>
        <v>1847</v>
      </c>
      <c r="R203" s="422">
        <v>43</v>
      </c>
      <c r="S203" s="423">
        <v>53</v>
      </c>
      <c r="T203" s="500">
        <f t="shared" si="671"/>
        <v>43</v>
      </c>
      <c r="U203" s="404">
        <f t="shared" si="672"/>
        <v>53</v>
      </c>
      <c r="V203" s="422">
        <v>77</v>
      </c>
      <c r="W203" s="423">
        <v>80</v>
      </c>
      <c r="X203" s="500">
        <f t="shared" si="673"/>
        <v>77</v>
      </c>
      <c r="Y203" s="404">
        <f t="shared" si="674"/>
        <v>80</v>
      </c>
      <c r="Z203" s="422"/>
      <c r="AA203" s="423"/>
      <c r="AB203" s="500">
        <f t="shared" si="675"/>
        <v>0</v>
      </c>
      <c r="AC203" s="404">
        <f t="shared" si="676"/>
        <v>0</v>
      </c>
      <c r="AD203" s="500">
        <f t="shared" si="677"/>
        <v>120</v>
      </c>
      <c r="AE203" s="404">
        <f t="shared" si="678"/>
        <v>133</v>
      </c>
      <c r="AF203" s="500">
        <f t="shared" si="679"/>
        <v>120</v>
      </c>
      <c r="AG203" s="404">
        <f t="shared" si="680"/>
        <v>133</v>
      </c>
      <c r="AH203" s="564">
        <v>2.59</v>
      </c>
      <c r="AI203" s="580">
        <v>2.87</v>
      </c>
      <c r="AJ203" s="500">
        <f t="shared" si="681"/>
        <v>111.36999999999999</v>
      </c>
      <c r="AK203" s="404">
        <f t="shared" si="682"/>
        <v>152.11000000000001</v>
      </c>
      <c r="AL203" s="564">
        <v>3.74</v>
      </c>
      <c r="AM203" s="580">
        <v>4.17</v>
      </c>
      <c r="AN203" s="500">
        <f t="shared" si="683"/>
        <v>287.98</v>
      </c>
      <c r="AO203" s="404">
        <f t="shared" si="684"/>
        <v>333.6</v>
      </c>
      <c r="AP203" s="564"/>
      <c r="AQ203" s="580"/>
      <c r="AR203" s="500">
        <f t="shared" si="685"/>
        <v>0</v>
      </c>
      <c r="AS203" s="404">
        <f t="shared" si="686"/>
        <v>0</v>
      </c>
      <c r="AT203" s="236">
        <f t="shared" si="687"/>
        <v>3.3279166666666669</v>
      </c>
      <c r="AU203" s="237">
        <f t="shared" si="688"/>
        <v>3.6519548872180452</v>
      </c>
      <c r="AV203" s="500">
        <f t="shared" si="689"/>
        <v>399.35</v>
      </c>
      <c r="AW203" s="404">
        <f t="shared" si="690"/>
        <v>485.71000000000004</v>
      </c>
      <c r="AX203" s="422">
        <v>71</v>
      </c>
      <c r="AY203" s="423">
        <v>74</v>
      </c>
      <c r="AZ203" s="500">
        <f t="shared" si="691"/>
        <v>3053</v>
      </c>
      <c r="BA203" s="404">
        <f t="shared" si="692"/>
        <v>3922</v>
      </c>
      <c r="BB203" s="422">
        <v>72</v>
      </c>
      <c r="BC203" s="423">
        <v>81</v>
      </c>
      <c r="BD203" s="500">
        <f t="shared" si="693"/>
        <v>5544</v>
      </c>
      <c r="BE203" s="404">
        <f t="shared" si="694"/>
        <v>6480</v>
      </c>
      <c r="BF203" s="422"/>
      <c r="BG203" s="423"/>
      <c r="BH203" s="500">
        <f t="shared" si="695"/>
        <v>0</v>
      </c>
      <c r="BI203" s="404">
        <f t="shared" si="696"/>
        <v>0</v>
      </c>
      <c r="BJ203" s="500">
        <f t="shared" si="697"/>
        <v>71.641666666666666</v>
      </c>
      <c r="BK203" s="404">
        <f t="shared" si="698"/>
        <v>78.21052631578948</v>
      </c>
      <c r="BL203" s="500">
        <f t="shared" si="699"/>
        <v>8597</v>
      </c>
      <c r="BM203" s="404">
        <f t="shared" si="700"/>
        <v>10402</v>
      </c>
      <c r="BN203" s="422">
        <v>711</v>
      </c>
      <c r="BO203" s="423">
        <v>807</v>
      </c>
      <c r="BP203" s="500">
        <f t="shared" si="701"/>
        <v>711</v>
      </c>
      <c r="BQ203" s="404">
        <f t="shared" si="702"/>
        <v>807</v>
      </c>
      <c r="BR203" s="422">
        <v>658</v>
      </c>
      <c r="BS203" s="423">
        <v>655</v>
      </c>
      <c r="BT203" s="500">
        <f t="shared" si="703"/>
        <v>658</v>
      </c>
      <c r="BU203" s="404">
        <f t="shared" si="704"/>
        <v>655</v>
      </c>
      <c r="BV203" s="422"/>
      <c r="BW203" s="423"/>
      <c r="BX203" s="500">
        <f t="shared" si="705"/>
        <v>0</v>
      </c>
      <c r="BY203" s="404">
        <f t="shared" si="706"/>
        <v>0</v>
      </c>
      <c r="BZ203" s="500">
        <f t="shared" si="707"/>
        <v>1369</v>
      </c>
      <c r="CA203" s="404">
        <f t="shared" si="708"/>
        <v>1462</v>
      </c>
      <c r="CB203" s="500">
        <f t="shared" si="709"/>
        <v>1369</v>
      </c>
      <c r="CC203" s="404">
        <f t="shared" si="710"/>
        <v>1462</v>
      </c>
      <c r="CD203" s="564">
        <v>3.34</v>
      </c>
      <c r="CE203" s="581">
        <v>3.39</v>
      </c>
      <c r="CF203" s="500">
        <f t="shared" si="711"/>
        <v>2374.7399999999998</v>
      </c>
      <c r="CG203" s="404">
        <f t="shared" si="712"/>
        <v>2735.73</v>
      </c>
      <c r="CH203" s="564">
        <v>4.7300000000000004</v>
      </c>
      <c r="CI203" s="581">
        <v>4.6900000000000004</v>
      </c>
      <c r="CJ203" s="500">
        <f t="shared" si="713"/>
        <v>3112.34</v>
      </c>
      <c r="CK203" s="404">
        <f t="shared" si="714"/>
        <v>3071.9500000000003</v>
      </c>
      <c r="CL203" s="564"/>
      <c r="CM203" s="581"/>
      <c r="CN203" s="500">
        <f t="shared" si="715"/>
        <v>0</v>
      </c>
      <c r="CO203" s="404">
        <f t="shared" si="716"/>
        <v>0</v>
      </c>
      <c r="CP203" s="500">
        <f t="shared" si="717"/>
        <v>4.0080934989043095</v>
      </c>
      <c r="CQ203" s="237">
        <f t="shared" si="718"/>
        <v>3.9724213406292752</v>
      </c>
      <c r="CR203" s="500">
        <f t="shared" si="719"/>
        <v>5487.08</v>
      </c>
      <c r="CS203" s="404">
        <f t="shared" si="720"/>
        <v>5807.68</v>
      </c>
      <c r="CT203" s="565">
        <v>85</v>
      </c>
      <c r="CU203" s="582">
        <v>88</v>
      </c>
      <c r="CV203" s="500">
        <f t="shared" si="721"/>
        <v>60435</v>
      </c>
      <c r="CW203" s="404">
        <f t="shared" si="722"/>
        <v>71016</v>
      </c>
      <c r="CX203" s="565">
        <v>80</v>
      </c>
      <c r="CY203" s="582">
        <v>81</v>
      </c>
      <c r="CZ203" s="500">
        <f t="shared" si="723"/>
        <v>52640</v>
      </c>
      <c r="DA203" s="404">
        <f t="shared" si="724"/>
        <v>53055</v>
      </c>
      <c r="DB203" s="565"/>
      <c r="DC203" s="581"/>
      <c r="DD203" s="500">
        <f t="shared" si="725"/>
        <v>0</v>
      </c>
      <c r="DE203" s="404">
        <f t="shared" si="726"/>
        <v>0</v>
      </c>
      <c r="DF203" s="500">
        <f t="shared" si="727"/>
        <v>82.596785975164352</v>
      </c>
      <c r="DG203" s="404">
        <f t="shared" si="728"/>
        <v>84.86388508891929</v>
      </c>
      <c r="DH203" s="500">
        <f t="shared" si="729"/>
        <v>113075</v>
      </c>
      <c r="DI203" s="404">
        <f t="shared" si="730"/>
        <v>124071</v>
      </c>
      <c r="DJ203" s="500">
        <f t="shared" si="731"/>
        <v>1489</v>
      </c>
      <c r="DK203" s="404">
        <f t="shared" si="732"/>
        <v>1595</v>
      </c>
      <c r="DL203" s="500">
        <f t="shared" si="733"/>
        <v>1489</v>
      </c>
      <c r="DM203" s="404">
        <f t="shared" si="734"/>
        <v>1595</v>
      </c>
      <c r="DN203" s="236">
        <f t="shared" si="735"/>
        <v>3.9532773673606449</v>
      </c>
      <c r="DO203" s="237">
        <f t="shared" si="736"/>
        <v>3.9456990595611288</v>
      </c>
      <c r="DP203" s="500">
        <f t="shared" si="737"/>
        <v>5886.43</v>
      </c>
      <c r="DQ203" s="404">
        <f t="shared" si="738"/>
        <v>6293.39</v>
      </c>
      <c r="DR203" s="500">
        <f t="shared" si="739"/>
        <v>81.713901947615852</v>
      </c>
      <c r="DS203" s="404">
        <f t="shared" si="740"/>
        <v>84.309090909090912</v>
      </c>
      <c r="DT203" s="500">
        <f t="shared" si="741"/>
        <v>121672</v>
      </c>
      <c r="DU203" s="404">
        <f t="shared" si="742"/>
        <v>134473</v>
      </c>
      <c r="DV203" s="565">
        <v>87</v>
      </c>
      <c r="DW203" s="582">
        <v>97</v>
      </c>
      <c r="DX203" s="500">
        <f t="shared" si="743"/>
        <v>87</v>
      </c>
      <c r="DY203" s="404">
        <f t="shared" si="744"/>
        <v>97</v>
      </c>
      <c r="DZ203" s="565">
        <v>138</v>
      </c>
      <c r="EA203" s="582">
        <v>155</v>
      </c>
      <c r="EB203" s="500">
        <f t="shared" si="745"/>
        <v>138</v>
      </c>
      <c r="EC203" s="404">
        <f t="shared" si="746"/>
        <v>155</v>
      </c>
      <c r="ED203" s="565"/>
      <c r="EE203" s="582"/>
      <c r="EF203" s="500">
        <f t="shared" si="747"/>
        <v>0</v>
      </c>
      <c r="EG203" s="404">
        <f t="shared" si="748"/>
        <v>0</v>
      </c>
      <c r="EH203" s="500">
        <f t="shared" si="749"/>
        <v>225</v>
      </c>
      <c r="EI203" s="404">
        <f t="shared" si="750"/>
        <v>252</v>
      </c>
      <c r="EJ203" s="500">
        <f t="shared" si="751"/>
        <v>225</v>
      </c>
      <c r="EK203" s="404">
        <f t="shared" si="752"/>
        <v>252</v>
      </c>
      <c r="EL203" s="564">
        <v>2.68</v>
      </c>
      <c r="EM203" s="583">
        <v>2.4500000000000002</v>
      </c>
      <c r="EN203" s="500">
        <f t="shared" si="753"/>
        <v>233.16000000000003</v>
      </c>
      <c r="EO203" s="404">
        <f t="shared" si="754"/>
        <v>237.65</v>
      </c>
      <c r="EP203" s="564">
        <v>3.25</v>
      </c>
      <c r="EQ203" s="583">
        <v>3.09</v>
      </c>
      <c r="ER203" s="500">
        <f t="shared" si="755"/>
        <v>448.5</v>
      </c>
      <c r="ES203" s="404">
        <f t="shared" si="756"/>
        <v>478.95</v>
      </c>
      <c r="ET203" s="564"/>
      <c r="EU203" s="583"/>
      <c r="EV203" s="500">
        <f t="shared" si="757"/>
        <v>0</v>
      </c>
      <c r="EW203" s="404">
        <f t="shared" si="758"/>
        <v>0</v>
      </c>
      <c r="EX203" s="236">
        <f t="shared" si="759"/>
        <v>3.0296000000000003</v>
      </c>
      <c r="EY203" s="237">
        <f t="shared" si="760"/>
        <v>2.8436507936507938</v>
      </c>
      <c r="EZ203" s="500">
        <f t="shared" si="761"/>
        <v>681.66000000000008</v>
      </c>
      <c r="FA203" s="404">
        <f t="shared" si="762"/>
        <v>716.6</v>
      </c>
      <c r="FB203" s="565">
        <v>68</v>
      </c>
      <c r="FC203" s="637">
        <v>68</v>
      </c>
      <c r="FD203" s="500">
        <f t="shared" si="763"/>
        <v>5916</v>
      </c>
      <c r="FE203" s="404">
        <f t="shared" si="764"/>
        <v>6596</v>
      </c>
      <c r="FF203" s="565">
        <v>63</v>
      </c>
      <c r="FG203" s="637">
        <v>62</v>
      </c>
      <c r="FH203" s="500">
        <f t="shared" si="765"/>
        <v>8694</v>
      </c>
      <c r="FI203" s="404">
        <f t="shared" si="766"/>
        <v>9610</v>
      </c>
      <c r="FJ203" s="565"/>
      <c r="FK203" s="583"/>
      <c r="FL203" s="500">
        <f t="shared" si="767"/>
        <v>0</v>
      </c>
      <c r="FM203" s="404">
        <f t="shared" si="768"/>
        <v>0</v>
      </c>
      <c r="FN203" s="500">
        <f t="shared" si="769"/>
        <v>64.933333333333337</v>
      </c>
      <c r="FO203" s="404">
        <f t="shared" si="770"/>
        <v>64.30952380952381</v>
      </c>
      <c r="FP203" s="500">
        <f t="shared" si="771"/>
        <v>14610</v>
      </c>
      <c r="FQ203" s="404">
        <f t="shared" si="772"/>
        <v>16206</v>
      </c>
      <c r="FR203" s="565"/>
      <c r="FS203" s="423"/>
      <c r="FT203" s="500">
        <f t="shared" si="773"/>
        <v>0</v>
      </c>
      <c r="FU203" s="404">
        <f t="shared" si="774"/>
        <v>0</v>
      </c>
      <c r="FV203" s="564"/>
      <c r="FW203" s="584"/>
      <c r="FX203" s="500">
        <f t="shared" si="775"/>
        <v>0</v>
      </c>
      <c r="FY203" s="404">
        <f t="shared" si="776"/>
        <v>0</v>
      </c>
      <c r="FZ203" s="564"/>
      <c r="GA203" s="584"/>
      <c r="GB203" s="500">
        <f t="shared" si="777"/>
        <v>0</v>
      </c>
      <c r="GC203" s="404">
        <f t="shared" si="778"/>
        <v>0</v>
      </c>
      <c r="GD203" s="510">
        <f t="shared" si="779"/>
        <v>841</v>
      </c>
      <c r="GE203" s="404">
        <f t="shared" si="780"/>
        <v>957</v>
      </c>
      <c r="GF203" s="500">
        <f t="shared" si="781"/>
        <v>841</v>
      </c>
      <c r="GG203" s="404">
        <f t="shared" si="782"/>
        <v>957</v>
      </c>
      <c r="GH203" s="500">
        <f t="shared" si="783"/>
        <v>2719.2699999999995</v>
      </c>
      <c r="GI203" s="404">
        <f t="shared" si="784"/>
        <v>3125.4900000000002</v>
      </c>
      <c r="GJ203" s="500">
        <f t="shared" si="785"/>
        <v>69404</v>
      </c>
      <c r="GK203" s="404">
        <f t="shared" si="786"/>
        <v>81534</v>
      </c>
      <c r="GL203" s="510">
        <f t="shared" si="787"/>
        <v>873</v>
      </c>
      <c r="GM203" s="404">
        <f t="shared" si="788"/>
        <v>890</v>
      </c>
      <c r="GN203" s="500">
        <f t="shared" si="789"/>
        <v>873</v>
      </c>
      <c r="GO203" s="404">
        <f t="shared" si="790"/>
        <v>890</v>
      </c>
      <c r="GP203" s="500">
        <f t="shared" si="791"/>
        <v>3848.82</v>
      </c>
      <c r="GQ203" s="404">
        <f t="shared" si="792"/>
        <v>3884.5</v>
      </c>
      <c r="GR203" s="500">
        <f t="shared" si="793"/>
        <v>66878</v>
      </c>
      <c r="GS203" s="404">
        <f t="shared" si="794"/>
        <v>69145</v>
      </c>
      <c r="GT203" s="510">
        <f t="shared" si="795"/>
        <v>1714</v>
      </c>
      <c r="GU203" s="404">
        <f t="shared" si="796"/>
        <v>1847</v>
      </c>
      <c r="GV203" s="500">
        <f t="shared" si="797"/>
        <v>1714</v>
      </c>
      <c r="GW203" s="404">
        <f t="shared" si="798"/>
        <v>1847</v>
      </c>
      <c r="GX203" s="500">
        <f t="shared" si="799"/>
        <v>6568.09</v>
      </c>
      <c r="GY203" s="404">
        <f t="shared" si="800"/>
        <v>7009.99</v>
      </c>
      <c r="GZ203" s="500">
        <f t="shared" si="801"/>
        <v>136282</v>
      </c>
      <c r="HA203" s="404">
        <f t="shared" si="802"/>
        <v>150679</v>
      </c>
      <c r="HB203" s="510">
        <f t="shared" si="803"/>
        <v>0</v>
      </c>
      <c r="HC203" s="404">
        <f t="shared" si="804"/>
        <v>0</v>
      </c>
      <c r="HD203" s="500">
        <f t="shared" si="805"/>
        <v>0</v>
      </c>
      <c r="HE203" s="404">
        <f t="shared" si="806"/>
        <v>0</v>
      </c>
      <c r="HF203" s="500" t="str">
        <f t="shared" si="807"/>
        <v/>
      </c>
      <c r="HG203" s="404" t="str">
        <f t="shared" si="808"/>
        <v/>
      </c>
      <c r="HH203" s="500" t="str">
        <f t="shared" si="809"/>
        <v/>
      </c>
      <c r="HI203" s="404" t="str">
        <f t="shared" si="810"/>
        <v/>
      </c>
      <c r="HJ203" s="510">
        <f t="shared" si="811"/>
        <v>6568.09</v>
      </c>
      <c r="HK203" s="404">
        <f t="shared" si="812"/>
        <v>7009.9900000000007</v>
      </c>
      <c r="HL203" s="500">
        <f t="shared" si="813"/>
        <v>136282</v>
      </c>
      <c r="HM203" s="404">
        <f t="shared" si="814"/>
        <v>150679</v>
      </c>
    </row>
    <row r="204" spans="1:221">
      <c r="A204" s="633" t="s">
        <v>538</v>
      </c>
      <c r="B204" s="640" t="s">
        <v>864</v>
      </c>
      <c r="C204" s="641"/>
      <c r="D204" s="636">
        <v>199786</v>
      </c>
      <c r="E204" s="551">
        <v>9</v>
      </c>
      <c r="F204" s="422">
        <v>487</v>
      </c>
      <c r="G204" s="814">
        <v>521</v>
      </c>
      <c r="H204" s="422">
        <v>11</v>
      </c>
      <c r="I204" s="814">
        <v>19</v>
      </c>
      <c r="J204" s="500">
        <f t="shared" si="665"/>
        <v>476</v>
      </c>
      <c r="K204" s="404">
        <f t="shared" si="666"/>
        <v>502</v>
      </c>
      <c r="L204" s="422"/>
      <c r="M204" s="423"/>
      <c r="N204" s="500">
        <f t="shared" si="667"/>
        <v>476</v>
      </c>
      <c r="O204" s="404">
        <f t="shared" si="668"/>
        <v>502</v>
      </c>
      <c r="P204" s="500">
        <f t="shared" si="669"/>
        <v>476</v>
      </c>
      <c r="Q204" s="404">
        <f t="shared" si="670"/>
        <v>502</v>
      </c>
      <c r="R204" s="422">
        <v>18</v>
      </c>
      <c r="S204" s="423">
        <v>25</v>
      </c>
      <c r="T204" s="500">
        <f t="shared" si="671"/>
        <v>18</v>
      </c>
      <c r="U204" s="404">
        <f t="shared" si="672"/>
        <v>25</v>
      </c>
      <c r="V204" s="422">
        <v>49</v>
      </c>
      <c r="W204" s="423">
        <v>50</v>
      </c>
      <c r="X204" s="500">
        <f t="shared" si="673"/>
        <v>49</v>
      </c>
      <c r="Y204" s="404">
        <f t="shared" si="674"/>
        <v>50</v>
      </c>
      <c r="Z204" s="422"/>
      <c r="AA204" s="423"/>
      <c r="AB204" s="500">
        <f t="shared" si="675"/>
        <v>0</v>
      </c>
      <c r="AC204" s="404">
        <f t="shared" si="676"/>
        <v>0</v>
      </c>
      <c r="AD204" s="500">
        <f t="shared" si="677"/>
        <v>67</v>
      </c>
      <c r="AE204" s="404">
        <f t="shared" si="678"/>
        <v>75</v>
      </c>
      <c r="AF204" s="500">
        <f t="shared" si="679"/>
        <v>67</v>
      </c>
      <c r="AG204" s="404">
        <f t="shared" si="680"/>
        <v>75</v>
      </c>
      <c r="AH204" s="564">
        <v>3.08</v>
      </c>
      <c r="AI204" s="580">
        <v>2.96</v>
      </c>
      <c r="AJ204" s="500">
        <f t="shared" si="681"/>
        <v>55.44</v>
      </c>
      <c r="AK204" s="404">
        <f t="shared" si="682"/>
        <v>74</v>
      </c>
      <c r="AL204" s="564">
        <v>6.54</v>
      </c>
      <c r="AM204" s="580">
        <v>6.32</v>
      </c>
      <c r="AN204" s="500">
        <f t="shared" si="683"/>
        <v>320.45999999999998</v>
      </c>
      <c r="AO204" s="404">
        <f t="shared" si="684"/>
        <v>316</v>
      </c>
      <c r="AP204" s="564"/>
      <c r="AQ204" s="580"/>
      <c r="AR204" s="500">
        <f t="shared" si="685"/>
        <v>0</v>
      </c>
      <c r="AS204" s="404">
        <f t="shared" si="686"/>
        <v>0</v>
      </c>
      <c r="AT204" s="236">
        <f t="shared" si="687"/>
        <v>5.6104477611940293</v>
      </c>
      <c r="AU204" s="237">
        <f t="shared" si="688"/>
        <v>5.2</v>
      </c>
      <c r="AV204" s="500">
        <f t="shared" si="689"/>
        <v>375.9</v>
      </c>
      <c r="AW204" s="404">
        <f t="shared" si="690"/>
        <v>390</v>
      </c>
      <c r="AX204" s="422">
        <v>87</v>
      </c>
      <c r="AY204" s="423">
        <v>76</v>
      </c>
      <c r="AZ204" s="500">
        <f t="shared" si="691"/>
        <v>1566</v>
      </c>
      <c r="BA204" s="404">
        <f t="shared" si="692"/>
        <v>1900</v>
      </c>
      <c r="BB204" s="422">
        <v>102</v>
      </c>
      <c r="BC204" s="423">
        <v>101</v>
      </c>
      <c r="BD204" s="500">
        <f t="shared" si="693"/>
        <v>4998</v>
      </c>
      <c r="BE204" s="404">
        <f t="shared" si="694"/>
        <v>5050</v>
      </c>
      <c r="BF204" s="422"/>
      <c r="BG204" s="423"/>
      <c r="BH204" s="500">
        <f t="shared" si="695"/>
        <v>0</v>
      </c>
      <c r="BI204" s="404">
        <f t="shared" si="696"/>
        <v>0</v>
      </c>
      <c r="BJ204" s="500">
        <f t="shared" si="697"/>
        <v>97.97014925373135</v>
      </c>
      <c r="BK204" s="404">
        <f t="shared" si="698"/>
        <v>92.666666666666671</v>
      </c>
      <c r="BL204" s="500">
        <f t="shared" si="699"/>
        <v>6564</v>
      </c>
      <c r="BM204" s="404">
        <f t="shared" si="700"/>
        <v>6950</v>
      </c>
      <c r="BN204" s="422">
        <v>219</v>
      </c>
      <c r="BO204" s="423">
        <v>222</v>
      </c>
      <c r="BP204" s="500">
        <f t="shared" si="701"/>
        <v>219</v>
      </c>
      <c r="BQ204" s="404">
        <f t="shared" si="702"/>
        <v>222</v>
      </c>
      <c r="BR204" s="422">
        <v>132</v>
      </c>
      <c r="BS204" s="423">
        <v>144</v>
      </c>
      <c r="BT204" s="500">
        <f t="shared" si="703"/>
        <v>132</v>
      </c>
      <c r="BU204" s="404">
        <f t="shared" si="704"/>
        <v>144</v>
      </c>
      <c r="BV204" s="422"/>
      <c r="BW204" s="423"/>
      <c r="BX204" s="500">
        <f t="shared" si="705"/>
        <v>0</v>
      </c>
      <c r="BY204" s="404">
        <f t="shared" si="706"/>
        <v>0</v>
      </c>
      <c r="BZ204" s="500">
        <f t="shared" si="707"/>
        <v>351</v>
      </c>
      <c r="CA204" s="404">
        <f t="shared" si="708"/>
        <v>366</v>
      </c>
      <c r="CB204" s="500">
        <f t="shared" si="709"/>
        <v>351</v>
      </c>
      <c r="CC204" s="404">
        <f t="shared" si="710"/>
        <v>366</v>
      </c>
      <c r="CD204" s="564">
        <v>3.92</v>
      </c>
      <c r="CE204" s="581">
        <v>3.54</v>
      </c>
      <c r="CF204" s="500">
        <f t="shared" si="711"/>
        <v>858.48</v>
      </c>
      <c r="CG204" s="404">
        <f t="shared" si="712"/>
        <v>785.88</v>
      </c>
      <c r="CH204" s="564">
        <v>5.8</v>
      </c>
      <c r="CI204" s="581">
        <v>5.27</v>
      </c>
      <c r="CJ204" s="500">
        <f t="shared" si="713"/>
        <v>765.6</v>
      </c>
      <c r="CK204" s="404">
        <f t="shared" si="714"/>
        <v>758.87999999999988</v>
      </c>
      <c r="CL204" s="564"/>
      <c r="CM204" s="581"/>
      <c r="CN204" s="500">
        <f t="shared" si="715"/>
        <v>0</v>
      </c>
      <c r="CO204" s="404">
        <f t="shared" si="716"/>
        <v>0</v>
      </c>
      <c r="CP204" s="500">
        <f t="shared" si="717"/>
        <v>4.6270085470085469</v>
      </c>
      <c r="CQ204" s="237">
        <f t="shared" si="718"/>
        <v>4.2206557377049174</v>
      </c>
      <c r="CR204" s="500">
        <f t="shared" si="719"/>
        <v>1624.08</v>
      </c>
      <c r="CS204" s="404">
        <f t="shared" si="720"/>
        <v>1544.7599999999998</v>
      </c>
      <c r="CT204" s="565">
        <v>93</v>
      </c>
      <c r="CU204" s="582">
        <v>88</v>
      </c>
      <c r="CV204" s="500">
        <f t="shared" si="721"/>
        <v>20367</v>
      </c>
      <c r="CW204" s="404">
        <f t="shared" si="722"/>
        <v>19536</v>
      </c>
      <c r="CX204" s="565">
        <v>90</v>
      </c>
      <c r="CY204" s="582">
        <v>88</v>
      </c>
      <c r="CZ204" s="500">
        <f t="shared" si="723"/>
        <v>11880</v>
      </c>
      <c r="DA204" s="404">
        <f t="shared" si="724"/>
        <v>12672</v>
      </c>
      <c r="DB204" s="565"/>
      <c r="DC204" s="581"/>
      <c r="DD204" s="500">
        <f t="shared" si="725"/>
        <v>0</v>
      </c>
      <c r="DE204" s="404">
        <f t="shared" si="726"/>
        <v>0</v>
      </c>
      <c r="DF204" s="500">
        <f t="shared" si="727"/>
        <v>91.871794871794876</v>
      </c>
      <c r="DG204" s="404">
        <f t="shared" si="728"/>
        <v>88</v>
      </c>
      <c r="DH204" s="500">
        <f t="shared" si="729"/>
        <v>32247</v>
      </c>
      <c r="DI204" s="404">
        <f t="shared" si="730"/>
        <v>32208</v>
      </c>
      <c r="DJ204" s="500">
        <f t="shared" si="731"/>
        <v>418</v>
      </c>
      <c r="DK204" s="404">
        <f t="shared" si="732"/>
        <v>441</v>
      </c>
      <c r="DL204" s="500">
        <f t="shared" si="733"/>
        <v>418</v>
      </c>
      <c r="DM204" s="404">
        <f t="shared" si="734"/>
        <v>441</v>
      </c>
      <c r="DN204" s="236">
        <f t="shared" si="735"/>
        <v>4.7846411483253588</v>
      </c>
      <c r="DO204" s="237">
        <f t="shared" si="736"/>
        <v>4.387210884353741</v>
      </c>
      <c r="DP204" s="500">
        <f t="shared" si="737"/>
        <v>1999.98</v>
      </c>
      <c r="DQ204" s="404">
        <f t="shared" si="738"/>
        <v>1934.7599999999998</v>
      </c>
      <c r="DR204" s="500">
        <f t="shared" si="739"/>
        <v>92.849282296650713</v>
      </c>
      <c r="DS204" s="404">
        <f t="shared" si="740"/>
        <v>88.793650793650798</v>
      </c>
      <c r="DT204" s="500">
        <f t="shared" si="741"/>
        <v>38811</v>
      </c>
      <c r="DU204" s="404">
        <f t="shared" si="742"/>
        <v>39158</v>
      </c>
      <c r="DV204" s="565">
        <v>29</v>
      </c>
      <c r="DW204" s="582">
        <v>31</v>
      </c>
      <c r="DX204" s="500">
        <f t="shared" si="743"/>
        <v>29</v>
      </c>
      <c r="DY204" s="404">
        <f t="shared" si="744"/>
        <v>31</v>
      </c>
      <c r="DZ204" s="565">
        <v>29</v>
      </c>
      <c r="EA204" s="582">
        <v>30</v>
      </c>
      <c r="EB204" s="500">
        <f t="shared" si="745"/>
        <v>29</v>
      </c>
      <c r="EC204" s="404">
        <f t="shared" si="746"/>
        <v>30</v>
      </c>
      <c r="ED204" s="565"/>
      <c r="EE204" s="582"/>
      <c r="EF204" s="500">
        <f t="shared" si="747"/>
        <v>0</v>
      </c>
      <c r="EG204" s="404">
        <f t="shared" si="748"/>
        <v>0</v>
      </c>
      <c r="EH204" s="500">
        <f t="shared" si="749"/>
        <v>58</v>
      </c>
      <c r="EI204" s="404">
        <f t="shared" si="750"/>
        <v>61</v>
      </c>
      <c r="EJ204" s="500">
        <f t="shared" si="751"/>
        <v>58</v>
      </c>
      <c r="EK204" s="404">
        <f t="shared" si="752"/>
        <v>61</v>
      </c>
      <c r="EL204" s="564">
        <v>3.22</v>
      </c>
      <c r="EM204" s="583">
        <v>2.66</v>
      </c>
      <c r="EN204" s="500">
        <f t="shared" si="753"/>
        <v>93.38000000000001</v>
      </c>
      <c r="EO204" s="404">
        <f t="shared" si="754"/>
        <v>82.460000000000008</v>
      </c>
      <c r="EP204" s="564">
        <v>3.66</v>
      </c>
      <c r="EQ204" s="583">
        <v>3.57</v>
      </c>
      <c r="ER204" s="500">
        <f t="shared" si="755"/>
        <v>106.14</v>
      </c>
      <c r="ES204" s="404">
        <f t="shared" si="756"/>
        <v>107.1</v>
      </c>
      <c r="ET204" s="564"/>
      <c r="EU204" s="583"/>
      <c r="EV204" s="500">
        <f t="shared" si="757"/>
        <v>0</v>
      </c>
      <c r="EW204" s="404">
        <f t="shared" si="758"/>
        <v>0</v>
      </c>
      <c r="EX204" s="236">
        <f t="shared" si="759"/>
        <v>3.4400000000000004</v>
      </c>
      <c r="EY204" s="237">
        <f t="shared" si="760"/>
        <v>3.1075409836065573</v>
      </c>
      <c r="EZ204" s="500">
        <f t="shared" si="761"/>
        <v>199.52</v>
      </c>
      <c r="FA204" s="404">
        <f t="shared" si="762"/>
        <v>189.56</v>
      </c>
      <c r="FB204" s="565">
        <v>75</v>
      </c>
      <c r="FC204" s="637">
        <v>73</v>
      </c>
      <c r="FD204" s="500">
        <f t="shared" si="763"/>
        <v>2175</v>
      </c>
      <c r="FE204" s="404">
        <f t="shared" si="764"/>
        <v>2263</v>
      </c>
      <c r="FF204" s="565">
        <v>67</v>
      </c>
      <c r="FG204" s="637">
        <v>66</v>
      </c>
      <c r="FH204" s="500">
        <f t="shared" si="765"/>
        <v>1943</v>
      </c>
      <c r="FI204" s="404">
        <f t="shared" si="766"/>
        <v>1980</v>
      </c>
      <c r="FJ204" s="565"/>
      <c r="FK204" s="583"/>
      <c r="FL204" s="500">
        <f t="shared" si="767"/>
        <v>0</v>
      </c>
      <c r="FM204" s="404">
        <f t="shared" si="768"/>
        <v>0</v>
      </c>
      <c r="FN204" s="500">
        <f t="shared" si="769"/>
        <v>71</v>
      </c>
      <c r="FO204" s="404">
        <f t="shared" si="770"/>
        <v>69.557377049180332</v>
      </c>
      <c r="FP204" s="500">
        <f t="shared" si="771"/>
        <v>4118</v>
      </c>
      <c r="FQ204" s="404">
        <f t="shared" si="772"/>
        <v>4243</v>
      </c>
      <c r="FR204" s="565"/>
      <c r="FS204" s="423"/>
      <c r="FT204" s="500">
        <f t="shared" si="773"/>
        <v>0</v>
      </c>
      <c r="FU204" s="404">
        <f t="shared" si="774"/>
        <v>0</v>
      </c>
      <c r="FV204" s="564"/>
      <c r="FW204" s="584"/>
      <c r="FX204" s="500">
        <f t="shared" si="775"/>
        <v>0</v>
      </c>
      <c r="FY204" s="404">
        <f t="shared" si="776"/>
        <v>0</v>
      </c>
      <c r="FZ204" s="564"/>
      <c r="GA204" s="584"/>
      <c r="GB204" s="500">
        <f t="shared" si="777"/>
        <v>0</v>
      </c>
      <c r="GC204" s="404">
        <f t="shared" si="778"/>
        <v>0</v>
      </c>
      <c r="GD204" s="510">
        <f t="shared" si="779"/>
        <v>266</v>
      </c>
      <c r="GE204" s="404">
        <f t="shared" si="780"/>
        <v>278</v>
      </c>
      <c r="GF204" s="500">
        <f t="shared" si="781"/>
        <v>266</v>
      </c>
      <c r="GG204" s="404">
        <f t="shared" si="782"/>
        <v>278</v>
      </c>
      <c r="GH204" s="500">
        <f t="shared" si="783"/>
        <v>1007.3000000000001</v>
      </c>
      <c r="GI204" s="404">
        <f t="shared" si="784"/>
        <v>942.34</v>
      </c>
      <c r="GJ204" s="500">
        <f t="shared" si="785"/>
        <v>24108</v>
      </c>
      <c r="GK204" s="404">
        <f t="shared" si="786"/>
        <v>23699</v>
      </c>
      <c r="GL204" s="510">
        <f t="shared" si="787"/>
        <v>210</v>
      </c>
      <c r="GM204" s="404">
        <f t="shared" si="788"/>
        <v>224</v>
      </c>
      <c r="GN204" s="500">
        <f t="shared" si="789"/>
        <v>210</v>
      </c>
      <c r="GO204" s="404">
        <f t="shared" si="790"/>
        <v>224</v>
      </c>
      <c r="GP204" s="500">
        <f t="shared" si="791"/>
        <v>1192.2</v>
      </c>
      <c r="GQ204" s="404">
        <f t="shared" si="792"/>
        <v>1181.9799999999998</v>
      </c>
      <c r="GR204" s="500">
        <f t="shared" si="793"/>
        <v>18821</v>
      </c>
      <c r="GS204" s="404">
        <f t="shared" si="794"/>
        <v>19702</v>
      </c>
      <c r="GT204" s="510">
        <f t="shared" si="795"/>
        <v>476</v>
      </c>
      <c r="GU204" s="404">
        <f t="shared" si="796"/>
        <v>502</v>
      </c>
      <c r="GV204" s="500">
        <f t="shared" si="797"/>
        <v>476</v>
      </c>
      <c r="GW204" s="404">
        <f t="shared" si="798"/>
        <v>502</v>
      </c>
      <c r="GX204" s="500">
        <f t="shared" si="799"/>
        <v>2199.5</v>
      </c>
      <c r="GY204" s="404">
        <f t="shared" si="800"/>
        <v>2124.3199999999997</v>
      </c>
      <c r="GZ204" s="500">
        <f t="shared" si="801"/>
        <v>42929</v>
      </c>
      <c r="HA204" s="404">
        <f t="shared" si="802"/>
        <v>43401</v>
      </c>
      <c r="HB204" s="510">
        <f t="shared" si="803"/>
        <v>0</v>
      </c>
      <c r="HC204" s="404">
        <f t="shared" si="804"/>
        <v>0</v>
      </c>
      <c r="HD204" s="500">
        <f t="shared" si="805"/>
        <v>0</v>
      </c>
      <c r="HE204" s="404">
        <f t="shared" si="806"/>
        <v>0</v>
      </c>
      <c r="HF204" s="500" t="str">
        <f t="shared" si="807"/>
        <v/>
      </c>
      <c r="HG204" s="404" t="str">
        <f t="shared" si="808"/>
        <v/>
      </c>
      <c r="HH204" s="500" t="str">
        <f t="shared" si="809"/>
        <v/>
      </c>
      <c r="HI204" s="404" t="str">
        <f t="shared" si="810"/>
        <v/>
      </c>
      <c r="HJ204" s="510">
        <f t="shared" si="811"/>
        <v>2199.5</v>
      </c>
      <c r="HK204" s="404">
        <f t="shared" si="812"/>
        <v>2124.3199999999997</v>
      </c>
      <c r="HL204" s="500">
        <f t="shared" si="813"/>
        <v>42929</v>
      </c>
      <c r="HM204" s="404">
        <f t="shared" si="814"/>
        <v>43401</v>
      </c>
    </row>
    <row r="205" spans="1:221">
      <c r="A205" s="633" t="s">
        <v>538</v>
      </c>
      <c r="B205" s="640" t="s">
        <v>865</v>
      </c>
      <c r="C205" s="641"/>
      <c r="D205" s="636">
        <v>198118</v>
      </c>
      <c r="E205" s="551">
        <v>9</v>
      </c>
      <c r="F205" s="422">
        <v>503</v>
      </c>
      <c r="G205" s="814">
        <v>533</v>
      </c>
      <c r="H205" s="422">
        <v>44</v>
      </c>
      <c r="I205" s="814">
        <v>53</v>
      </c>
      <c r="J205" s="500">
        <f t="shared" si="665"/>
        <v>459</v>
      </c>
      <c r="K205" s="404">
        <f t="shared" si="666"/>
        <v>480</v>
      </c>
      <c r="L205" s="422"/>
      <c r="M205" s="423"/>
      <c r="N205" s="500">
        <f t="shared" si="667"/>
        <v>459</v>
      </c>
      <c r="O205" s="404">
        <f t="shared" si="668"/>
        <v>480</v>
      </c>
      <c r="P205" s="500">
        <f t="shared" si="669"/>
        <v>459</v>
      </c>
      <c r="Q205" s="404">
        <f t="shared" si="670"/>
        <v>480</v>
      </c>
      <c r="R205" s="422">
        <v>13</v>
      </c>
      <c r="S205" s="423">
        <v>26</v>
      </c>
      <c r="T205" s="500">
        <f t="shared" si="671"/>
        <v>13</v>
      </c>
      <c r="U205" s="404">
        <f t="shared" si="672"/>
        <v>26</v>
      </c>
      <c r="V205" s="422">
        <v>62</v>
      </c>
      <c r="W205" s="423">
        <v>60</v>
      </c>
      <c r="X205" s="500">
        <f t="shared" si="673"/>
        <v>62</v>
      </c>
      <c r="Y205" s="404">
        <f t="shared" si="674"/>
        <v>60</v>
      </c>
      <c r="Z205" s="422"/>
      <c r="AA205" s="423"/>
      <c r="AB205" s="500">
        <f t="shared" si="675"/>
        <v>0</v>
      </c>
      <c r="AC205" s="404">
        <f t="shared" si="676"/>
        <v>0</v>
      </c>
      <c r="AD205" s="500">
        <f t="shared" si="677"/>
        <v>75</v>
      </c>
      <c r="AE205" s="404">
        <f t="shared" si="678"/>
        <v>86</v>
      </c>
      <c r="AF205" s="500">
        <f t="shared" si="679"/>
        <v>75</v>
      </c>
      <c r="AG205" s="404">
        <f t="shared" si="680"/>
        <v>86</v>
      </c>
      <c r="AH205" s="564">
        <v>3.23</v>
      </c>
      <c r="AI205" s="580">
        <v>3.17</v>
      </c>
      <c r="AJ205" s="500">
        <f t="shared" si="681"/>
        <v>41.99</v>
      </c>
      <c r="AK205" s="404">
        <f t="shared" si="682"/>
        <v>82.42</v>
      </c>
      <c r="AL205" s="564">
        <v>5.94</v>
      </c>
      <c r="AM205" s="580">
        <v>5.51</v>
      </c>
      <c r="AN205" s="500">
        <f t="shared" si="683"/>
        <v>368.28000000000003</v>
      </c>
      <c r="AO205" s="404">
        <f t="shared" si="684"/>
        <v>330.59999999999997</v>
      </c>
      <c r="AP205" s="564"/>
      <c r="AQ205" s="580"/>
      <c r="AR205" s="500">
        <f t="shared" si="685"/>
        <v>0</v>
      </c>
      <c r="AS205" s="404">
        <f t="shared" si="686"/>
        <v>0</v>
      </c>
      <c r="AT205" s="236">
        <f t="shared" si="687"/>
        <v>5.4702666666666673</v>
      </c>
      <c r="AU205" s="237">
        <f t="shared" si="688"/>
        <v>4.8025581395348835</v>
      </c>
      <c r="AV205" s="500">
        <f t="shared" si="689"/>
        <v>410.27000000000004</v>
      </c>
      <c r="AW205" s="404">
        <f t="shared" si="690"/>
        <v>413.02</v>
      </c>
      <c r="AX205" s="422">
        <v>76</v>
      </c>
      <c r="AY205" s="423">
        <v>72</v>
      </c>
      <c r="AZ205" s="500">
        <f t="shared" si="691"/>
        <v>988</v>
      </c>
      <c r="BA205" s="404">
        <f t="shared" si="692"/>
        <v>1872</v>
      </c>
      <c r="BB205" s="422">
        <v>95</v>
      </c>
      <c r="BC205" s="423">
        <v>88</v>
      </c>
      <c r="BD205" s="500">
        <f t="shared" si="693"/>
        <v>5890</v>
      </c>
      <c r="BE205" s="404">
        <f t="shared" si="694"/>
        <v>5280</v>
      </c>
      <c r="BF205" s="422"/>
      <c r="BG205" s="423"/>
      <c r="BH205" s="500">
        <f t="shared" si="695"/>
        <v>0</v>
      </c>
      <c r="BI205" s="404">
        <f t="shared" si="696"/>
        <v>0</v>
      </c>
      <c r="BJ205" s="500">
        <f t="shared" si="697"/>
        <v>91.706666666666663</v>
      </c>
      <c r="BK205" s="404">
        <f t="shared" si="698"/>
        <v>83.162790697674424</v>
      </c>
      <c r="BL205" s="500">
        <f t="shared" si="699"/>
        <v>6878</v>
      </c>
      <c r="BM205" s="404">
        <f t="shared" si="700"/>
        <v>7152.0000000000009</v>
      </c>
      <c r="BN205" s="422">
        <v>191</v>
      </c>
      <c r="BO205" s="423">
        <v>202</v>
      </c>
      <c r="BP205" s="500">
        <f t="shared" si="701"/>
        <v>191</v>
      </c>
      <c r="BQ205" s="404">
        <f t="shared" si="702"/>
        <v>202</v>
      </c>
      <c r="BR205" s="422">
        <v>102</v>
      </c>
      <c r="BS205" s="423">
        <v>115</v>
      </c>
      <c r="BT205" s="500">
        <f t="shared" si="703"/>
        <v>102</v>
      </c>
      <c r="BU205" s="404">
        <f t="shared" si="704"/>
        <v>115</v>
      </c>
      <c r="BV205" s="422"/>
      <c r="BW205" s="423"/>
      <c r="BX205" s="500">
        <f t="shared" si="705"/>
        <v>0</v>
      </c>
      <c r="BY205" s="404">
        <f t="shared" si="706"/>
        <v>0</v>
      </c>
      <c r="BZ205" s="500">
        <f t="shared" si="707"/>
        <v>293</v>
      </c>
      <c r="CA205" s="404">
        <f t="shared" si="708"/>
        <v>317</v>
      </c>
      <c r="CB205" s="500">
        <f t="shared" si="709"/>
        <v>293</v>
      </c>
      <c r="CC205" s="404">
        <f t="shared" si="710"/>
        <v>317</v>
      </c>
      <c r="CD205" s="564">
        <v>3.68</v>
      </c>
      <c r="CE205" s="581">
        <v>4.1100000000000003</v>
      </c>
      <c r="CF205" s="500">
        <f t="shared" si="711"/>
        <v>702.88</v>
      </c>
      <c r="CG205" s="404">
        <f t="shared" si="712"/>
        <v>830.22</v>
      </c>
      <c r="CH205" s="564">
        <v>5.18</v>
      </c>
      <c r="CI205" s="581">
        <v>5</v>
      </c>
      <c r="CJ205" s="500">
        <f t="shared" si="713"/>
        <v>528.36</v>
      </c>
      <c r="CK205" s="404">
        <f t="shared" si="714"/>
        <v>575</v>
      </c>
      <c r="CL205" s="564"/>
      <c r="CM205" s="581"/>
      <c r="CN205" s="500">
        <f t="shared" si="715"/>
        <v>0</v>
      </c>
      <c r="CO205" s="404">
        <f t="shared" si="716"/>
        <v>0</v>
      </c>
      <c r="CP205" s="500">
        <f t="shared" si="717"/>
        <v>4.2021843003412966</v>
      </c>
      <c r="CQ205" s="237">
        <f t="shared" si="718"/>
        <v>4.4328706624605676</v>
      </c>
      <c r="CR205" s="500">
        <f t="shared" si="719"/>
        <v>1231.24</v>
      </c>
      <c r="CS205" s="404">
        <f t="shared" si="720"/>
        <v>1405.22</v>
      </c>
      <c r="CT205" s="565">
        <v>89</v>
      </c>
      <c r="CU205" s="582">
        <v>91</v>
      </c>
      <c r="CV205" s="500">
        <f t="shared" si="721"/>
        <v>16999</v>
      </c>
      <c r="CW205" s="404">
        <f t="shared" si="722"/>
        <v>18382</v>
      </c>
      <c r="CX205" s="565">
        <v>84</v>
      </c>
      <c r="CY205" s="582">
        <v>83</v>
      </c>
      <c r="CZ205" s="500">
        <f t="shared" si="723"/>
        <v>8568</v>
      </c>
      <c r="DA205" s="404">
        <f t="shared" si="724"/>
        <v>9545</v>
      </c>
      <c r="DB205" s="565"/>
      <c r="DC205" s="581"/>
      <c r="DD205" s="500">
        <f t="shared" si="725"/>
        <v>0</v>
      </c>
      <c r="DE205" s="404">
        <f t="shared" si="726"/>
        <v>0</v>
      </c>
      <c r="DF205" s="500">
        <f t="shared" si="727"/>
        <v>87.25938566552901</v>
      </c>
      <c r="DG205" s="404">
        <f t="shared" si="728"/>
        <v>88.097791798107252</v>
      </c>
      <c r="DH205" s="500">
        <f t="shared" si="729"/>
        <v>25567</v>
      </c>
      <c r="DI205" s="404">
        <f t="shared" si="730"/>
        <v>27927</v>
      </c>
      <c r="DJ205" s="500">
        <f t="shared" si="731"/>
        <v>368</v>
      </c>
      <c r="DK205" s="404">
        <f t="shared" si="732"/>
        <v>403</v>
      </c>
      <c r="DL205" s="500">
        <f t="shared" si="733"/>
        <v>368</v>
      </c>
      <c r="DM205" s="404">
        <f t="shared" si="734"/>
        <v>403</v>
      </c>
      <c r="DN205" s="236">
        <f t="shared" si="735"/>
        <v>4.4606250000000003</v>
      </c>
      <c r="DO205" s="237">
        <f t="shared" si="736"/>
        <v>4.5117617866004966</v>
      </c>
      <c r="DP205" s="500">
        <f t="shared" si="737"/>
        <v>1641.5100000000002</v>
      </c>
      <c r="DQ205" s="404">
        <f t="shared" si="738"/>
        <v>1818.2400000000002</v>
      </c>
      <c r="DR205" s="500">
        <f t="shared" si="739"/>
        <v>88.165760869565219</v>
      </c>
      <c r="DS205" s="404">
        <f t="shared" si="740"/>
        <v>87.044665012406952</v>
      </c>
      <c r="DT205" s="500">
        <f t="shared" si="741"/>
        <v>32445</v>
      </c>
      <c r="DU205" s="404">
        <f t="shared" si="742"/>
        <v>35079</v>
      </c>
      <c r="DV205" s="565">
        <v>43</v>
      </c>
      <c r="DW205" s="582">
        <v>40</v>
      </c>
      <c r="DX205" s="500">
        <f t="shared" si="743"/>
        <v>43</v>
      </c>
      <c r="DY205" s="404">
        <f t="shared" si="744"/>
        <v>40</v>
      </c>
      <c r="DZ205" s="565">
        <v>48</v>
      </c>
      <c r="EA205" s="582">
        <v>37</v>
      </c>
      <c r="EB205" s="500">
        <f t="shared" si="745"/>
        <v>48</v>
      </c>
      <c r="EC205" s="404">
        <f t="shared" si="746"/>
        <v>37</v>
      </c>
      <c r="ED205" s="565"/>
      <c r="EE205" s="582"/>
      <c r="EF205" s="500">
        <f t="shared" si="747"/>
        <v>0</v>
      </c>
      <c r="EG205" s="404">
        <f t="shared" si="748"/>
        <v>0</v>
      </c>
      <c r="EH205" s="500">
        <f t="shared" si="749"/>
        <v>91</v>
      </c>
      <c r="EI205" s="404">
        <f t="shared" si="750"/>
        <v>77</v>
      </c>
      <c r="EJ205" s="500">
        <f t="shared" si="751"/>
        <v>91</v>
      </c>
      <c r="EK205" s="404">
        <f t="shared" si="752"/>
        <v>77</v>
      </c>
      <c r="EL205" s="564">
        <v>2.37</v>
      </c>
      <c r="EM205" s="583">
        <v>2.4500000000000002</v>
      </c>
      <c r="EN205" s="500">
        <f t="shared" si="753"/>
        <v>101.91000000000001</v>
      </c>
      <c r="EO205" s="404">
        <f t="shared" si="754"/>
        <v>98</v>
      </c>
      <c r="EP205" s="564">
        <v>2.64</v>
      </c>
      <c r="EQ205" s="583">
        <v>2.84</v>
      </c>
      <c r="ER205" s="500">
        <f t="shared" si="755"/>
        <v>126.72</v>
      </c>
      <c r="ES205" s="404">
        <f t="shared" si="756"/>
        <v>105.08</v>
      </c>
      <c r="ET205" s="564"/>
      <c r="EU205" s="583"/>
      <c r="EV205" s="500">
        <f t="shared" si="757"/>
        <v>0</v>
      </c>
      <c r="EW205" s="404">
        <f t="shared" si="758"/>
        <v>0</v>
      </c>
      <c r="EX205" s="236">
        <f t="shared" si="759"/>
        <v>2.5124175824175823</v>
      </c>
      <c r="EY205" s="237">
        <f t="shared" si="760"/>
        <v>2.6374025974025974</v>
      </c>
      <c r="EZ205" s="500">
        <f t="shared" si="761"/>
        <v>228.63</v>
      </c>
      <c r="FA205" s="404">
        <f t="shared" si="762"/>
        <v>203.08</v>
      </c>
      <c r="FB205" s="565">
        <v>70</v>
      </c>
      <c r="FC205" s="637">
        <v>62</v>
      </c>
      <c r="FD205" s="500">
        <f t="shared" si="763"/>
        <v>3010</v>
      </c>
      <c r="FE205" s="404">
        <f t="shared" si="764"/>
        <v>2480</v>
      </c>
      <c r="FF205" s="565">
        <v>58</v>
      </c>
      <c r="FG205" s="637">
        <v>70</v>
      </c>
      <c r="FH205" s="500">
        <f t="shared" si="765"/>
        <v>2784</v>
      </c>
      <c r="FI205" s="404">
        <f t="shared" si="766"/>
        <v>2590</v>
      </c>
      <c r="FJ205" s="565"/>
      <c r="FK205" s="583"/>
      <c r="FL205" s="500">
        <f t="shared" si="767"/>
        <v>0</v>
      </c>
      <c r="FM205" s="404">
        <f t="shared" si="768"/>
        <v>0</v>
      </c>
      <c r="FN205" s="500">
        <f t="shared" si="769"/>
        <v>63.670329670329672</v>
      </c>
      <c r="FO205" s="404">
        <f t="shared" si="770"/>
        <v>65.84415584415585</v>
      </c>
      <c r="FP205" s="500">
        <f t="shared" si="771"/>
        <v>5794</v>
      </c>
      <c r="FQ205" s="404">
        <f t="shared" si="772"/>
        <v>5070</v>
      </c>
      <c r="FR205" s="565"/>
      <c r="FS205" s="423"/>
      <c r="FT205" s="500">
        <f t="shared" si="773"/>
        <v>0</v>
      </c>
      <c r="FU205" s="404">
        <f t="shared" si="774"/>
        <v>0</v>
      </c>
      <c r="FV205" s="564"/>
      <c r="FW205" s="584"/>
      <c r="FX205" s="500">
        <f t="shared" si="775"/>
        <v>0</v>
      </c>
      <c r="FY205" s="404">
        <f t="shared" si="776"/>
        <v>0</v>
      </c>
      <c r="FZ205" s="564"/>
      <c r="GA205" s="584"/>
      <c r="GB205" s="500">
        <f t="shared" si="777"/>
        <v>0</v>
      </c>
      <c r="GC205" s="404">
        <f t="shared" si="778"/>
        <v>0</v>
      </c>
      <c r="GD205" s="510">
        <f t="shared" si="779"/>
        <v>247</v>
      </c>
      <c r="GE205" s="404">
        <f t="shared" si="780"/>
        <v>268</v>
      </c>
      <c r="GF205" s="500">
        <f t="shared" si="781"/>
        <v>247</v>
      </c>
      <c r="GG205" s="404">
        <f t="shared" si="782"/>
        <v>268</v>
      </c>
      <c r="GH205" s="500">
        <f t="shared" si="783"/>
        <v>846.78</v>
      </c>
      <c r="GI205" s="404">
        <f t="shared" si="784"/>
        <v>1010.64</v>
      </c>
      <c r="GJ205" s="500">
        <f t="shared" si="785"/>
        <v>20997</v>
      </c>
      <c r="GK205" s="404">
        <f t="shared" si="786"/>
        <v>22734</v>
      </c>
      <c r="GL205" s="510">
        <f t="shared" si="787"/>
        <v>212</v>
      </c>
      <c r="GM205" s="404">
        <f t="shared" si="788"/>
        <v>212</v>
      </c>
      <c r="GN205" s="500">
        <f t="shared" si="789"/>
        <v>212</v>
      </c>
      <c r="GO205" s="404">
        <f t="shared" si="790"/>
        <v>212</v>
      </c>
      <c r="GP205" s="500">
        <f t="shared" si="791"/>
        <v>1023.3600000000001</v>
      </c>
      <c r="GQ205" s="404">
        <f t="shared" si="792"/>
        <v>1010.68</v>
      </c>
      <c r="GR205" s="500">
        <f t="shared" si="793"/>
        <v>17242</v>
      </c>
      <c r="GS205" s="404">
        <f t="shared" si="794"/>
        <v>17415</v>
      </c>
      <c r="GT205" s="510">
        <f t="shared" si="795"/>
        <v>459</v>
      </c>
      <c r="GU205" s="404">
        <f t="shared" si="796"/>
        <v>480</v>
      </c>
      <c r="GV205" s="500">
        <f t="shared" si="797"/>
        <v>459</v>
      </c>
      <c r="GW205" s="404">
        <f t="shared" si="798"/>
        <v>480</v>
      </c>
      <c r="GX205" s="500">
        <f t="shared" si="799"/>
        <v>1870.14</v>
      </c>
      <c r="GY205" s="404">
        <f t="shared" si="800"/>
        <v>2021.32</v>
      </c>
      <c r="GZ205" s="500">
        <f t="shared" si="801"/>
        <v>38239</v>
      </c>
      <c r="HA205" s="404">
        <f t="shared" si="802"/>
        <v>40149</v>
      </c>
      <c r="HB205" s="510">
        <f t="shared" si="803"/>
        <v>0</v>
      </c>
      <c r="HC205" s="404">
        <f t="shared" si="804"/>
        <v>0</v>
      </c>
      <c r="HD205" s="500">
        <f t="shared" si="805"/>
        <v>0</v>
      </c>
      <c r="HE205" s="404">
        <f t="shared" si="806"/>
        <v>0</v>
      </c>
      <c r="HF205" s="500" t="str">
        <f t="shared" si="807"/>
        <v/>
      </c>
      <c r="HG205" s="404" t="str">
        <f t="shared" si="808"/>
        <v/>
      </c>
      <c r="HH205" s="500" t="str">
        <f t="shared" si="809"/>
        <v/>
      </c>
      <c r="HI205" s="404" t="str">
        <f t="shared" si="810"/>
        <v/>
      </c>
      <c r="HJ205" s="510">
        <f t="shared" si="811"/>
        <v>1870.1400000000003</v>
      </c>
      <c r="HK205" s="404">
        <f t="shared" si="812"/>
        <v>2021.3200000000002</v>
      </c>
      <c r="HL205" s="500">
        <f t="shared" si="813"/>
        <v>38239</v>
      </c>
      <c r="HM205" s="404">
        <f t="shared" si="814"/>
        <v>40149</v>
      </c>
    </row>
    <row r="206" spans="1:221">
      <c r="A206" s="633" t="s">
        <v>538</v>
      </c>
      <c r="B206" s="640" t="s">
        <v>866</v>
      </c>
      <c r="C206" s="641"/>
      <c r="D206" s="642">
        <v>198233</v>
      </c>
      <c r="E206" s="531">
        <v>9</v>
      </c>
      <c r="F206" s="422">
        <v>574</v>
      </c>
      <c r="G206" s="814">
        <v>711</v>
      </c>
      <c r="H206" s="422">
        <v>11</v>
      </c>
      <c r="I206" s="814">
        <v>7</v>
      </c>
      <c r="J206" s="500">
        <f t="shared" si="665"/>
        <v>563</v>
      </c>
      <c r="K206" s="404">
        <f t="shared" si="666"/>
        <v>704</v>
      </c>
      <c r="L206" s="422"/>
      <c r="M206" s="423"/>
      <c r="N206" s="500">
        <f t="shared" si="667"/>
        <v>563</v>
      </c>
      <c r="O206" s="404">
        <f t="shared" si="668"/>
        <v>704</v>
      </c>
      <c r="P206" s="500">
        <f t="shared" si="669"/>
        <v>563</v>
      </c>
      <c r="Q206" s="404">
        <f t="shared" si="670"/>
        <v>704</v>
      </c>
      <c r="R206" s="422">
        <v>12</v>
      </c>
      <c r="S206" s="423">
        <v>19</v>
      </c>
      <c r="T206" s="500">
        <f t="shared" si="671"/>
        <v>12</v>
      </c>
      <c r="U206" s="404">
        <f t="shared" si="672"/>
        <v>19</v>
      </c>
      <c r="V206" s="422">
        <v>115</v>
      </c>
      <c r="W206" s="423">
        <v>138</v>
      </c>
      <c r="X206" s="500">
        <f t="shared" si="673"/>
        <v>115</v>
      </c>
      <c r="Y206" s="404">
        <f t="shared" si="674"/>
        <v>138</v>
      </c>
      <c r="Z206" s="422"/>
      <c r="AA206" s="423"/>
      <c r="AB206" s="500">
        <f t="shared" si="675"/>
        <v>0</v>
      </c>
      <c r="AC206" s="404">
        <f t="shared" si="676"/>
        <v>0</v>
      </c>
      <c r="AD206" s="500">
        <f t="shared" si="677"/>
        <v>127</v>
      </c>
      <c r="AE206" s="404">
        <f t="shared" si="678"/>
        <v>157</v>
      </c>
      <c r="AF206" s="500">
        <f t="shared" si="679"/>
        <v>127</v>
      </c>
      <c r="AG206" s="404">
        <f t="shared" si="680"/>
        <v>157</v>
      </c>
      <c r="AH206" s="564">
        <v>2.54</v>
      </c>
      <c r="AI206" s="580">
        <v>2.63</v>
      </c>
      <c r="AJ206" s="500">
        <f t="shared" si="681"/>
        <v>30.48</v>
      </c>
      <c r="AK206" s="404">
        <f t="shared" si="682"/>
        <v>49.97</v>
      </c>
      <c r="AL206" s="564">
        <v>4.17</v>
      </c>
      <c r="AM206" s="580">
        <v>4.07</v>
      </c>
      <c r="AN206" s="500">
        <f t="shared" si="683"/>
        <v>479.55</v>
      </c>
      <c r="AO206" s="404">
        <f t="shared" si="684"/>
        <v>561.66000000000008</v>
      </c>
      <c r="AP206" s="564"/>
      <c r="AQ206" s="580"/>
      <c r="AR206" s="500">
        <f t="shared" si="685"/>
        <v>0</v>
      </c>
      <c r="AS206" s="404">
        <f t="shared" si="686"/>
        <v>0</v>
      </c>
      <c r="AT206" s="236">
        <f t="shared" si="687"/>
        <v>4.0159842519685043</v>
      </c>
      <c r="AU206" s="237">
        <f t="shared" si="688"/>
        <v>3.8957324840764338</v>
      </c>
      <c r="AV206" s="500">
        <f t="shared" si="689"/>
        <v>510.03000000000003</v>
      </c>
      <c r="AW206" s="404">
        <f t="shared" si="690"/>
        <v>611.63000000000011</v>
      </c>
      <c r="AX206" s="422">
        <v>69</v>
      </c>
      <c r="AY206" s="423">
        <v>64</v>
      </c>
      <c r="AZ206" s="500">
        <f t="shared" si="691"/>
        <v>828</v>
      </c>
      <c r="BA206" s="404">
        <f t="shared" si="692"/>
        <v>1216</v>
      </c>
      <c r="BB206" s="422">
        <v>77</v>
      </c>
      <c r="BC206" s="423">
        <v>77</v>
      </c>
      <c r="BD206" s="500">
        <f t="shared" si="693"/>
        <v>8855</v>
      </c>
      <c r="BE206" s="404">
        <f t="shared" si="694"/>
        <v>10626</v>
      </c>
      <c r="BF206" s="422"/>
      <c r="BG206" s="423"/>
      <c r="BH206" s="500">
        <f t="shared" si="695"/>
        <v>0</v>
      </c>
      <c r="BI206" s="404">
        <f t="shared" si="696"/>
        <v>0</v>
      </c>
      <c r="BJ206" s="500">
        <f t="shared" si="697"/>
        <v>76.244094488188978</v>
      </c>
      <c r="BK206" s="404">
        <f t="shared" si="698"/>
        <v>75.426751592356695</v>
      </c>
      <c r="BL206" s="500">
        <f t="shared" si="699"/>
        <v>9683</v>
      </c>
      <c r="BM206" s="404">
        <f t="shared" si="700"/>
        <v>11842.000000000002</v>
      </c>
      <c r="BN206" s="422">
        <v>201</v>
      </c>
      <c r="BO206" s="423">
        <v>298</v>
      </c>
      <c r="BP206" s="500">
        <f t="shared" si="701"/>
        <v>201</v>
      </c>
      <c r="BQ206" s="404">
        <f t="shared" si="702"/>
        <v>298</v>
      </c>
      <c r="BR206" s="422">
        <v>156</v>
      </c>
      <c r="BS206" s="423">
        <v>165</v>
      </c>
      <c r="BT206" s="500">
        <f t="shared" si="703"/>
        <v>156</v>
      </c>
      <c r="BU206" s="404">
        <f t="shared" si="704"/>
        <v>165</v>
      </c>
      <c r="BV206" s="422"/>
      <c r="BW206" s="423"/>
      <c r="BX206" s="500">
        <f t="shared" si="705"/>
        <v>0</v>
      </c>
      <c r="BY206" s="404">
        <f t="shared" si="706"/>
        <v>0</v>
      </c>
      <c r="BZ206" s="500">
        <f t="shared" si="707"/>
        <v>357</v>
      </c>
      <c r="CA206" s="404">
        <f t="shared" si="708"/>
        <v>463</v>
      </c>
      <c r="CB206" s="500">
        <f t="shared" si="709"/>
        <v>357</v>
      </c>
      <c r="CC206" s="404">
        <f t="shared" si="710"/>
        <v>463</v>
      </c>
      <c r="CD206" s="564">
        <v>3.53</v>
      </c>
      <c r="CE206" s="581">
        <v>3.72</v>
      </c>
      <c r="CF206" s="500">
        <f t="shared" si="711"/>
        <v>709.53</v>
      </c>
      <c r="CG206" s="404">
        <f t="shared" si="712"/>
        <v>1108.56</v>
      </c>
      <c r="CH206" s="564">
        <v>4.9800000000000004</v>
      </c>
      <c r="CI206" s="581">
        <v>5.04</v>
      </c>
      <c r="CJ206" s="500">
        <f t="shared" si="713"/>
        <v>776.88000000000011</v>
      </c>
      <c r="CK206" s="404">
        <f t="shared" si="714"/>
        <v>831.6</v>
      </c>
      <c r="CL206" s="564"/>
      <c r="CM206" s="581"/>
      <c r="CN206" s="500">
        <f t="shared" si="715"/>
        <v>0</v>
      </c>
      <c r="CO206" s="404">
        <f t="shared" si="716"/>
        <v>0</v>
      </c>
      <c r="CP206" s="500">
        <f t="shared" si="717"/>
        <v>4.1636134453781519</v>
      </c>
      <c r="CQ206" s="237">
        <f t="shared" si="718"/>
        <v>4.1904103671706263</v>
      </c>
      <c r="CR206" s="500">
        <f t="shared" si="719"/>
        <v>1486.4100000000003</v>
      </c>
      <c r="CS206" s="404">
        <f t="shared" si="720"/>
        <v>1940.16</v>
      </c>
      <c r="CT206" s="565">
        <v>90</v>
      </c>
      <c r="CU206" s="582">
        <v>90</v>
      </c>
      <c r="CV206" s="500">
        <f t="shared" si="721"/>
        <v>18090</v>
      </c>
      <c r="CW206" s="404">
        <f t="shared" si="722"/>
        <v>26820</v>
      </c>
      <c r="CX206" s="565">
        <v>81</v>
      </c>
      <c r="CY206" s="582">
        <v>82</v>
      </c>
      <c r="CZ206" s="500">
        <f t="shared" si="723"/>
        <v>12636</v>
      </c>
      <c r="DA206" s="404">
        <f t="shared" si="724"/>
        <v>13530</v>
      </c>
      <c r="DB206" s="565"/>
      <c r="DC206" s="581"/>
      <c r="DD206" s="500">
        <f t="shared" si="725"/>
        <v>0</v>
      </c>
      <c r="DE206" s="404">
        <f t="shared" si="726"/>
        <v>0</v>
      </c>
      <c r="DF206" s="500">
        <f t="shared" si="727"/>
        <v>86.067226890756302</v>
      </c>
      <c r="DG206" s="404">
        <f t="shared" si="728"/>
        <v>87.149028077753783</v>
      </c>
      <c r="DH206" s="500">
        <f t="shared" si="729"/>
        <v>30726</v>
      </c>
      <c r="DI206" s="404">
        <f t="shared" si="730"/>
        <v>40350</v>
      </c>
      <c r="DJ206" s="500">
        <f t="shared" si="731"/>
        <v>484</v>
      </c>
      <c r="DK206" s="404">
        <f t="shared" si="732"/>
        <v>620</v>
      </c>
      <c r="DL206" s="500">
        <f t="shared" si="733"/>
        <v>484</v>
      </c>
      <c r="DM206" s="404">
        <f t="shared" si="734"/>
        <v>620</v>
      </c>
      <c r="DN206" s="236">
        <f t="shared" si="735"/>
        <v>4.124876033057852</v>
      </c>
      <c r="DO206" s="237">
        <f t="shared" si="736"/>
        <v>4.1157903225806454</v>
      </c>
      <c r="DP206" s="500">
        <f t="shared" si="737"/>
        <v>1996.4400000000003</v>
      </c>
      <c r="DQ206" s="404">
        <f t="shared" si="738"/>
        <v>2551.79</v>
      </c>
      <c r="DR206" s="500">
        <f t="shared" si="739"/>
        <v>83.489669421487605</v>
      </c>
      <c r="DS206" s="404">
        <f t="shared" si="740"/>
        <v>84.180645161290329</v>
      </c>
      <c r="DT206" s="500">
        <f t="shared" si="741"/>
        <v>40409</v>
      </c>
      <c r="DU206" s="404">
        <f t="shared" si="742"/>
        <v>52192.000000000007</v>
      </c>
      <c r="DV206" s="565">
        <v>40</v>
      </c>
      <c r="DW206" s="582">
        <v>31</v>
      </c>
      <c r="DX206" s="500">
        <f t="shared" si="743"/>
        <v>40</v>
      </c>
      <c r="DY206" s="404">
        <f t="shared" si="744"/>
        <v>31</v>
      </c>
      <c r="DZ206" s="565">
        <v>39</v>
      </c>
      <c r="EA206" s="582">
        <v>53</v>
      </c>
      <c r="EB206" s="500">
        <f t="shared" si="745"/>
        <v>39</v>
      </c>
      <c r="EC206" s="404">
        <f t="shared" si="746"/>
        <v>53</v>
      </c>
      <c r="ED206" s="565"/>
      <c r="EE206" s="582"/>
      <c r="EF206" s="500">
        <f t="shared" si="747"/>
        <v>0</v>
      </c>
      <c r="EG206" s="404">
        <f t="shared" si="748"/>
        <v>0</v>
      </c>
      <c r="EH206" s="500">
        <f t="shared" si="749"/>
        <v>79</v>
      </c>
      <c r="EI206" s="404">
        <f t="shared" si="750"/>
        <v>84</v>
      </c>
      <c r="EJ206" s="500">
        <f t="shared" si="751"/>
        <v>79</v>
      </c>
      <c r="EK206" s="404">
        <f t="shared" si="752"/>
        <v>84</v>
      </c>
      <c r="EL206" s="564">
        <v>2.64</v>
      </c>
      <c r="EM206" s="583">
        <v>2.4</v>
      </c>
      <c r="EN206" s="500">
        <f t="shared" si="753"/>
        <v>105.60000000000001</v>
      </c>
      <c r="EO206" s="404">
        <f t="shared" si="754"/>
        <v>74.399999999999991</v>
      </c>
      <c r="EP206" s="564">
        <v>3.59</v>
      </c>
      <c r="EQ206" s="583">
        <v>3.2</v>
      </c>
      <c r="ER206" s="500">
        <f t="shared" si="755"/>
        <v>140.01</v>
      </c>
      <c r="ES206" s="404">
        <f t="shared" si="756"/>
        <v>169.60000000000002</v>
      </c>
      <c r="ET206" s="564"/>
      <c r="EU206" s="583"/>
      <c r="EV206" s="500">
        <f t="shared" si="757"/>
        <v>0</v>
      </c>
      <c r="EW206" s="404">
        <f t="shared" si="758"/>
        <v>0</v>
      </c>
      <c r="EX206" s="236">
        <f t="shared" si="759"/>
        <v>3.1089873417721519</v>
      </c>
      <c r="EY206" s="237">
        <f t="shared" si="760"/>
        <v>2.9047619047619047</v>
      </c>
      <c r="EZ206" s="500">
        <f t="shared" si="761"/>
        <v>245.60999999999999</v>
      </c>
      <c r="FA206" s="404">
        <f t="shared" si="762"/>
        <v>244</v>
      </c>
      <c r="FB206" s="565">
        <v>63</v>
      </c>
      <c r="FC206" s="637">
        <v>67</v>
      </c>
      <c r="FD206" s="500">
        <f t="shared" si="763"/>
        <v>2520</v>
      </c>
      <c r="FE206" s="404">
        <f t="shared" si="764"/>
        <v>2077</v>
      </c>
      <c r="FF206" s="565">
        <v>59</v>
      </c>
      <c r="FG206" s="637">
        <v>64</v>
      </c>
      <c r="FH206" s="500">
        <f t="shared" si="765"/>
        <v>2301</v>
      </c>
      <c r="FI206" s="404">
        <f t="shared" si="766"/>
        <v>3392</v>
      </c>
      <c r="FJ206" s="565"/>
      <c r="FK206" s="583"/>
      <c r="FL206" s="500">
        <f t="shared" si="767"/>
        <v>0</v>
      </c>
      <c r="FM206" s="404">
        <f t="shared" si="768"/>
        <v>0</v>
      </c>
      <c r="FN206" s="500">
        <f t="shared" si="769"/>
        <v>61.025316455696199</v>
      </c>
      <c r="FO206" s="404">
        <f t="shared" si="770"/>
        <v>65.107142857142861</v>
      </c>
      <c r="FP206" s="500">
        <f t="shared" si="771"/>
        <v>4821</v>
      </c>
      <c r="FQ206" s="404">
        <f t="shared" si="772"/>
        <v>5469</v>
      </c>
      <c r="FR206" s="565"/>
      <c r="FS206" s="423"/>
      <c r="FT206" s="500">
        <f t="shared" si="773"/>
        <v>0</v>
      </c>
      <c r="FU206" s="404">
        <f t="shared" si="774"/>
        <v>0</v>
      </c>
      <c r="FV206" s="564"/>
      <c r="FW206" s="584"/>
      <c r="FX206" s="500">
        <f t="shared" si="775"/>
        <v>0</v>
      </c>
      <c r="FY206" s="404">
        <f t="shared" si="776"/>
        <v>0</v>
      </c>
      <c r="FZ206" s="564"/>
      <c r="GA206" s="584"/>
      <c r="GB206" s="500">
        <f t="shared" si="777"/>
        <v>0</v>
      </c>
      <c r="GC206" s="404">
        <f t="shared" si="778"/>
        <v>0</v>
      </c>
      <c r="GD206" s="510">
        <f t="shared" si="779"/>
        <v>253</v>
      </c>
      <c r="GE206" s="404">
        <f t="shared" si="780"/>
        <v>348</v>
      </c>
      <c r="GF206" s="500">
        <f t="shared" si="781"/>
        <v>253</v>
      </c>
      <c r="GG206" s="404">
        <f t="shared" si="782"/>
        <v>348</v>
      </c>
      <c r="GH206" s="500">
        <f t="shared" si="783"/>
        <v>845.61</v>
      </c>
      <c r="GI206" s="404">
        <f t="shared" si="784"/>
        <v>1232.93</v>
      </c>
      <c r="GJ206" s="500">
        <f t="shared" si="785"/>
        <v>21438</v>
      </c>
      <c r="GK206" s="404">
        <f t="shared" si="786"/>
        <v>30113</v>
      </c>
      <c r="GL206" s="510">
        <f t="shared" si="787"/>
        <v>310</v>
      </c>
      <c r="GM206" s="404">
        <f t="shared" si="788"/>
        <v>356</v>
      </c>
      <c r="GN206" s="500">
        <f t="shared" si="789"/>
        <v>310</v>
      </c>
      <c r="GO206" s="404">
        <f t="shared" si="790"/>
        <v>356</v>
      </c>
      <c r="GP206" s="500">
        <f t="shared" si="791"/>
        <v>1396.44</v>
      </c>
      <c r="GQ206" s="404">
        <f t="shared" si="792"/>
        <v>1562.8600000000001</v>
      </c>
      <c r="GR206" s="500">
        <f t="shared" si="793"/>
        <v>23792</v>
      </c>
      <c r="GS206" s="404">
        <f t="shared" si="794"/>
        <v>27548</v>
      </c>
      <c r="GT206" s="510">
        <f t="shared" si="795"/>
        <v>563</v>
      </c>
      <c r="GU206" s="404">
        <f t="shared" si="796"/>
        <v>704</v>
      </c>
      <c r="GV206" s="500">
        <f t="shared" si="797"/>
        <v>563</v>
      </c>
      <c r="GW206" s="404">
        <f t="shared" si="798"/>
        <v>704</v>
      </c>
      <c r="GX206" s="500">
        <f t="shared" si="799"/>
        <v>2242.0500000000002</v>
      </c>
      <c r="GY206" s="404">
        <f t="shared" si="800"/>
        <v>2795.79</v>
      </c>
      <c r="GZ206" s="500">
        <f t="shared" si="801"/>
        <v>45230</v>
      </c>
      <c r="HA206" s="404">
        <f t="shared" si="802"/>
        <v>57661</v>
      </c>
      <c r="HB206" s="510">
        <f t="shared" si="803"/>
        <v>0</v>
      </c>
      <c r="HC206" s="404">
        <f t="shared" si="804"/>
        <v>0</v>
      </c>
      <c r="HD206" s="500">
        <f t="shared" si="805"/>
        <v>0</v>
      </c>
      <c r="HE206" s="404">
        <f t="shared" si="806"/>
        <v>0</v>
      </c>
      <c r="HF206" s="500" t="str">
        <f t="shared" si="807"/>
        <v/>
      </c>
      <c r="HG206" s="404" t="str">
        <f t="shared" si="808"/>
        <v/>
      </c>
      <c r="HH206" s="500" t="str">
        <f t="shared" si="809"/>
        <v/>
      </c>
      <c r="HI206" s="404" t="str">
        <f t="shared" si="810"/>
        <v/>
      </c>
      <c r="HJ206" s="510">
        <f t="shared" si="811"/>
        <v>2242.0500000000002</v>
      </c>
      <c r="HK206" s="404">
        <f t="shared" si="812"/>
        <v>2795.79</v>
      </c>
      <c r="HL206" s="500">
        <f t="shared" si="813"/>
        <v>45230</v>
      </c>
      <c r="HM206" s="404">
        <f t="shared" si="814"/>
        <v>57661.000000000007</v>
      </c>
    </row>
    <row r="207" spans="1:221">
      <c r="A207" s="633" t="s">
        <v>538</v>
      </c>
      <c r="B207" s="640" t="s">
        <v>867</v>
      </c>
      <c r="C207" s="641"/>
      <c r="D207" s="642">
        <v>198251</v>
      </c>
      <c r="E207" s="531">
        <v>9</v>
      </c>
      <c r="F207" s="422">
        <v>467</v>
      </c>
      <c r="G207" s="814">
        <v>558</v>
      </c>
      <c r="H207" s="422">
        <v>17</v>
      </c>
      <c r="I207" s="814">
        <v>2</v>
      </c>
      <c r="J207" s="500">
        <f t="shared" si="665"/>
        <v>450</v>
      </c>
      <c r="K207" s="404">
        <f t="shared" si="666"/>
        <v>556</v>
      </c>
      <c r="L207" s="422"/>
      <c r="M207" s="423"/>
      <c r="N207" s="500">
        <f t="shared" si="667"/>
        <v>450</v>
      </c>
      <c r="O207" s="404">
        <f t="shared" si="668"/>
        <v>544</v>
      </c>
      <c r="P207" s="500">
        <f t="shared" si="669"/>
        <v>450</v>
      </c>
      <c r="Q207" s="404">
        <f t="shared" si="670"/>
        <v>544</v>
      </c>
      <c r="R207" s="422">
        <v>14</v>
      </c>
      <c r="S207" s="423">
        <v>25</v>
      </c>
      <c r="T207" s="500">
        <f t="shared" si="671"/>
        <v>14</v>
      </c>
      <c r="U207" s="404">
        <f t="shared" si="672"/>
        <v>25</v>
      </c>
      <c r="V207" s="422">
        <v>75</v>
      </c>
      <c r="W207" s="423">
        <v>92</v>
      </c>
      <c r="X207" s="500">
        <f t="shared" si="673"/>
        <v>75</v>
      </c>
      <c r="Y207" s="404">
        <f t="shared" si="674"/>
        <v>92</v>
      </c>
      <c r="Z207" s="422"/>
      <c r="AA207" s="423"/>
      <c r="AB207" s="500">
        <f t="shared" si="675"/>
        <v>0</v>
      </c>
      <c r="AC207" s="404">
        <f t="shared" si="676"/>
        <v>0</v>
      </c>
      <c r="AD207" s="500">
        <f t="shared" si="677"/>
        <v>89</v>
      </c>
      <c r="AE207" s="404">
        <f t="shared" si="678"/>
        <v>117</v>
      </c>
      <c r="AF207" s="500">
        <f t="shared" si="679"/>
        <v>89</v>
      </c>
      <c r="AG207" s="404">
        <f t="shared" si="680"/>
        <v>117</v>
      </c>
      <c r="AH207" s="564">
        <v>1.61</v>
      </c>
      <c r="AI207" s="580">
        <v>2.16</v>
      </c>
      <c r="AJ207" s="500">
        <f t="shared" si="681"/>
        <v>22.540000000000003</v>
      </c>
      <c r="AK207" s="404">
        <f t="shared" si="682"/>
        <v>54</v>
      </c>
      <c r="AL207" s="564">
        <v>5.73</v>
      </c>
      <c r="AM207" s="580">
        <v>5.29</v>
      </c>
      <c r="AN207" s="500">
        <f t="shared" si="683"/>
        <v>429.75000000000006</v>
      </c>
      <c r="AO207" s="404">
        <f t="shared" si="684"/>
        <v>486.68</v>
      </c>
      <c r="AP207" s="564"/>
      <c r="AQ207" s="580"/>
      <c r="AR207" s="500">
        <f t="shared" si="685"/>
        <v>0</v>
      </c>
      <c r="AS207" s="404">
        <f t="shared" si="686"/>
        <v>0</v>
      </c>
      <c r="AT207" s="236">
        <f t="shared" si="687"/>
        <v>5.0819101123595516</v>
      </c>
      <c r="AU207" s="237">
        <f t="shared" si="688"/>
        <v>4.6211965811965818</v>
      </c>
      <c r="AV207" s="500">
        <f t="shared" si="689"/>
        <v>452.29000000000008</v>
      </c>
      <c r="AW207" s="404">
        <f t="shared" si="690"/>
        <v>540.68000000000006</v>
      </c>
      <c r="AX207" s="422">
        <v>56</v>
      </c>
      <c r="AY207" s="423">
        <v>64</v>
      </c>
      <c r="AZ207" s="500">
        <f t="shared" si="691"/>
        <v>784</v>
      </c>
      <c r="BA207" s="404">
        <f t="shared" si="692"/>
        <v>1600</v>
      </c>
      <c r="BB207" s="422">
        <v>95</v>
      </c>
      <c r="BC207" s="423">
        <v>90</v>
      </c>
      <c r="BD207" s="500">
        <f t="shared" si="693"/>
        <v>7125</v>
      </c>
      <c r="BE207" s="404">
        <f t="shared" si="694"/>
        <v>8280</v>
      </c>
      <c r="BF207" s="422"/>
      <c r="BG207" s="423"/>
      <c r="BH207" s="500">
        <f t="shared" si="695"/>
        <v>0</v>
      </c>
      <c r="BI207" s="404">
        <f t="shared" si="696"/>
        <v>0</v>
      </c>
      <c r="BJ207" s="500">
        <f t="shared" si="697"/>
        <v>88.865168539325836</v>
      </c>
      <c r="BK207" s="404">
        <f t="shared" si="698"/>
        <v>84.444444444444443</v>
      </c>
      <c r="BL207" s="500">
        <f t="shared" si="699"/>
        <v>7908.9999999999991</v>
      </c>
      <c r="BM207" s="404">
        <f t="shared" si="700"/>
        <v>9880</v>
      </c>
      <c r="BN207" s="422">
        <v>167</v>
      </c>
      <c r="BO207" s="423">
        <v>203</v>
      </c>
      <c r="BP207" s="500">
        <f t="shared" si="701"/>
        <v>167</v>
      </c>
      <c r="BQ207" s="404">
        <f t="shared" si="702"/>
        <v>203</v>
      </c>
      <c r="BR207" s="422">
        <v>109</v>
      </c>
      <c r="BS207" s="423">
        <v>134</v>
      </c>
      <c r="BT207" s="500">
        <f t="shared" si="703"/>
        <v>109</v>
      </c>
      <c r="BU207" s="404">
        <f t="shared" si="704"/>
        <v>134</v>
      </c>
      <c r="BV207" s="422"/>
      <c r="BW207" s="423"/>
      <c r="BX207" s="500">
        <f t="shared" si="705"/>
        <v>0</v>
      </c>
      <c r="BY207" s="404">
        <f t="shared" si="706"/>
        <v>0</v>
      </c>
      <c r="BZ207" s="500">
        <f t="shared" si="707"/>
        <v>276</v>
      </c>
      <c r="CA207" s="404">
        <f t="shared" si="708"/>
        <v>337</v>
      </c>
      <c r="CB207" s="500">
        <f t="shared" si="709"/>
        <v>276</v>
      </c>
      <c r="CC207" s="404">
        <f t="shared" si="710"/>
        <v>337</v>
      </c>
      <c r="CD207" s="564">
        <v>3.51</v>
      </c>
      <c r="CE207" s="581">
        <v>3.71</v>
      </c>
      <c r="CF207" s="500">
        <f t="shared" si="711"/>
        <v>586.16999999999996</v>
      </c>
      <c r="CG207" s="404">
        <f t="shared" si="712"/>
        <v>753.13</v>
      </c>
      <c r="CH207" s="564">
        <v>4.96</v>
      </c>
      <c r="CI207" s="581">
        <v>5.0199999999999996</v>
      </c>
      <c r="CJ207" s="500">
        <f t="shared" si="713"/>
        <v>540.64</v>
      </c>
      <c r="CK207" s="404">
        <f t="shared" si="714"/>
        <v>672.68</v>
      </c>
      <c r="CL207" s="564"/>
      <c r="CM207" s="581"/>
      <c r="CN207" s="500">
        <f t="shared" si="715"/>
        <v>0</v>
      </c>
      <c r="CO207" s="404">
        <f t="shared" si="716"/>
        <v>0</v>
      </c>
      <c r="CP207" s="500">
        <f t="shared" si="717"/>
        <v>4.082644927536232</v>
      </c>
      <c r="CQ207" s="237">
        <f t="shared" si="718"/>
        <v>4.2308902077151336</v>
      </c>
      <c r="CR207" s="500">
        <f t="shared" si="719"/>
        <v>1126.81</v>
      </c>
      <c r="CS207" s="404">
        <f t="shared" si="720"/>
        <v>1425.81</v>
      </c>
      <c r="CT207" s="565">
        <v>88</v>
      </c>
      <c r="CU207" s="582">
        <v>87</v>
      </c>
      <c r="CV207" s="500">
        <f t="shared" si="721"/>
        <v>14696</v>
      </c>
      <c r="CW207" s="404">
        <f t="shared" si="722"/>
        <v>17661</v>
      </c>
      <c r="CX207" s="565">
        <v>78</v>
      </c>
      <c r="CY207" s="582">
        <v>81</v>
      </c>
      <c r="CZ207" s="500">
        <f t="shared" si="723"/>
        <v>8502</v>
      </c>
      <c r="DA207" s="404">
        <f t="shared" si="724"/>
        <v>10854</v>
      </c>
      <c r="DB207" s="565"/>
      <c r="DC207" s="581"/>
      <c r="DD207" s="500">
        <f t="shared" si="725"/>
        <v>0</v>
      </c>
      <c r="DE207" s="404">
        <f t="shared" si="726"/>
        <v>0</v>
      </c>
      <c r="DF207" s="500">
        <f t="shared" si="727"/>
        <v>84.050724637681157</v>
      </c>
      <c r="DG207" s="404">
        <f t="shared" si="728"/>
        <v>84.614243323442139</v>
      </c>
      <c r="DH207" s="500">
        <f t="shared" si="729"/>
        <v>23198</v>
      </c>
      <c r="DI207" s="404">
        <f t="shared" si="730"/>
        <v>28515</v>
      </c>
      <c r="DJ207" s="500">
        <f t="shared" si="731"/>
        <v>365</v>
      </c>
      <c r="DK207" s="404">
        <f t="shared" si="732"/>
        <v>454</v>
      </c>
      <c r="DL207" s="500">
        <f t="shared" si="733"/>
        <v>365</v>
      </c>
      <c r="DM207" s="404">
        <f t="shared" si="734"/>
        <v>454</v>
      </c>
      <c r="DN207" s="236">
        <f t="shared" si="735"/>
        <v>4.3263013698630131</v>
      </c>
      <c r="DO207" s="237">
        <f t="shared" si="736"/>
        <v>4.3314757709251097</v>
      </c>
      <c r="DP207" s="500">
        <f t="shared" si="737"/>
        <v>1579.0999999999997</v>
      </c>
      <c r="DQ207" s="404">
        <f t="shared" si="738"/>
        <v>1966.4899999999998</v>
      </c>
      <c r="DR207" s="500">
        <f t="shared" si="739"/>
        <v>85.224657534246575</v>
      </c>
      <c r="DS207" s="404">
        <f t="shared" si="740"/>
        <v>84.570484581497794</v>
      </c>
      <c r="DT207" s="500">
        <f t="shared" si="741"/>
        <v>31107</v>
      </c>
      <c r="DU207" s="404">
        <f t="shared" si="742"/>
        <v>38395</v>
      </c>
      <c r="DV207" s="565">
        <v>52</v>
      </c>
      <c r="DW207" s="582">
        <v>42</v>
      </c>
      <c r="DX207" s="500">
        <f t="shared" si="743"/>
        <v>52</v>
      </c>
      <c r="DY207" s="404">
        <f t="shared" si="744"/>
        <v>42</v>
      </c>
      <c r="DZ207" s="565">
        <v>33</v>
      </c>
      <c r="EA207" s="582">
        <v>48</v>
      </c>
      <c r="EB207" s="500">
        <f t="shared" si="745"/>
        <v>33</v>
      </c>
      <c r="EC207" s="404">
        <f t="shared" si="746"/>
        <v>48</v>
      </c>
      <c r="ED207" s="565"/>
      <c r="EE207" s="582"/>
      <c r="EF207" s="500">
        <f t="shared" si="747"/>
        <v>0</v>
      </c>
      <c r="EG207" s="404">
        <f t="shared" si="748"/>
        <v>0</v>
      </c>
      <c r="EH207" s="500">
        <f t="shared" si="749"/>
        <v>85</v>
      </c>
      <c r="EI207" s="404">
        <f t="shared" si="750"/>
        <v>90</v>
      </c>
      <c r="EJ207" s="500">
        <f t="shared" si="751"/>
        <v>85</v>
      </c>
      <c r="EK207" s="404">
        <f t="shared" si="752"/>
        <v>90</v>
      </c>
      <c r="EL207" s="564">
        <v>2.23</v>
      </c>
      <c r="EM207" s="583">
        <v>2.42</v>
      </c>
      <c r="EN207" s="500">
        <f t="shared" si="753"/>
        <v>115.96</v>
      </c>
      <c r="EO207" s="404">
        <f t="shared" si="754"/>
        <v>101.64</v>
      </c>
      <c r="EP207" s="564">
        <v>3.21</v>
      </c>
      <c r="EQ207" s="583">
        <v>2.95</v>
      </c>
      <c r="ER207" s="500">
        <f t="shared" si="755"/>
        <v>105.92999999999999</v>
      </c>
      <c r="ES207" s="404">
        <f t="shared" si="756"/>
        <v>141.60000000000002</v>
      </c>
      <c r="ET207" s="564"/>
      <c r="EU207" s="583"/>
      <c r="EV207" s="500">
        <f t="shared" si="757"/>
        <v>0</v>
      </c>
      <c r="EW207" s="404">
        <f t="shared" si="758"/>
        <v>0</v>
      </c>
      <c r="EX207" s="236">
        <f t="shared" si="759"/>
        <v>2.6104705882352941</v>
      </c>
      <c r="EY207" s="237">
        <f t="shared" si="760"/>
        <v>2.7026666666666666</v>
      </c>
      <c r="EZ207" s="500">
        <f t="shared" si="761"/>
        <v>221.89</v>
      </c>
      <c r="FA207" s="404">
        <f t="shared" si="762"/>
        <v>243.23999999999998</v>
      </c>
      <c r="FB207" s="565">
        <v>67</v>
      </c>
      <c r="FC207" s="637">
        <v>70</v>
      </c>
      <c r="FD207" s="500">
        <f t="shared" si="763"/>
        <v>3484</v>
      </c>
      <c r="FE207" s="404">
        <f t="shared" si="764"/>
        <v>2940</v>
      </c>
      <c r="FF207" s="565">
        <v>63</v>
      </c>
      <c r="FG207" s="637">
        <v>65</v>
      </c>
      <c r="FH207" s="500">
        <f t="shared" si="765"/>
        <v>2079</v>
      </c>
      <c r="FI207" s="404">
        <f t="shared" si="766"/>
        <v>3120</v>
      </c>
      <c r="FJ207" s="565"/>
      <c r="FK207" s="583"/>
      <c r="FL207" s="500">
        <f t="shared" si="767"/>
        <v>0</v>
      </c>
      <c r="FM207" s="404">
        <f t="shared" si="768"/>
        <v>0</v>
      </c>
      <c r="FN207" s="500">
        <f t="shared" si="769"/>
        <v>65.447058823529417</v>
      </c>
      <c r="FO207" s="404">
        <f t="shared" si="770"/>
        <v>67.333333333333329</v>
      </c>
      <c r="FP207" s="500">
        <f t="shared" si="771"/>
        <v>5563.0000000000009</v>
      </c>
      <c r="FQ207" s="404">
        <f t="shared" si="772"/>
        <v>6060</v>
      </c>
      <c r="FR207" s="565"/>
      <c r="FS207" s="423"/>
      <c r="FT207" s="500">
        <f t="shared" si="773"/>
        <v>0</v>
      </c>
      <c r="FU207" s="404">
        <f t="shared" si="774"/>
        <v>0</v>
      </c>
      <c r="FV207" s="564"/>
      <c r="FW207" s="584"/>
      <c r="FX207" s="500">
        <f t="shared" si="775"/>
        <v>0</v>
      </c>
      <c r="FY207" s="404">
        <f t="shared" si="776"/>
        <v>0</v>
      </c>
      <c r="FZ207" s="564"/>
      <c r="GA207" s="584"/>
      <c r="GB207" s="500">
        <f t="shared" si="777"/>
        <v>0</v>
      </c>
      <c r="GC207" s="404">
        <f t="shared" si="778"/>
        <v>0</v>
      </c>
      <c r="GD207" s="510">
        <f t="shared" si="779"/>
        <v>233</v>
      </c>
      <c r="GE207" s="404">
        <f t="shared" si="780"/>
        <v>270</v>
      </c>
      <c r="GF207" s="500">
        <f t="shared" si="781"/>
        <v>233</v>
      </c>
      <c r="GG207" s="404">
        <f t="shared" si="782"/>
        <v>270</v>
      </c>
      <c r="GH207" s="500">
        <f t="shared" si="783"/>
        <v>724.67</v>
      </c>
      <c r="GI207" s="404">
        <f t="shared" si="784"/>
        <v>908.77</v>
      </c>
      <c r="GJ207" s="500">
        <f t="shared" si="785"/>
        <v>18964</v>
      </c>
      <c r="GK207" s="404">
        <f t="shared" si="786"/>
        <v>22201</v>
      </c>
      <c r="GL207" s="510">
        <f t="shared" si="787"/>
        <v>217</v>
      </c>
      <c r="GM207" s="404">
        <f t="shared" si="788"/>
        <v>274</v>
      </c>
      <c r="GN207" s="500">
        <f t="shared" si="789"/>
        <v>217</v>
      </c>
      <c r="GO207" s="404">
        <f t="shared" si="790"/>
        <v>274</v>
      </c>
      <c r="GP207" s="500">
        <f t="shared" si="791"/>
        <v>1076.3200000000002</v>
      </c>
      <c r="GQ207" s="404">
        <f t="shared" si="792"/>
        <v>1300.96</v>
      </c>
      <c r="GR207" s="500">
        <f t="shared" si="793"/>
        <v>17706</v>
      </c>
      <c r="GS207" s="404">
        <f t="shared" si="794"/>
        <v>22254</v>
      </c>
      <c r="GT207" s="510">
        <f t="shared" si="795"/>
        <v>450</v>
      </c>
      <c r="GU207" s="404">
        <f t="shared" si="796"/>
        <v>544</v>
      </c>
      <c r="GV207" s="500">
        <f t="shared" si="797"/>
        <v>450</v>
      </c>
      <c r="GW207" s="404">
        <f t="shared" si="798"/>
        <v>544</v>
      </c>
      <c r="GX207" s="500">
        <f t="shared" si="799"/>
        <v>1800.9900000000002</v>
      </c>
      <c r="GY207" s="404">
        <f t="shared" si="800"/>
        <v>2209.73</v>
      </c>
      <c r="GZ207" s="500">
        <f t="shared" si="801"/>
        <v>36670</v>
      </c>
      <c r="HA207" s="404">
        <f t="shared" si="802"/>
        <v>44455</v>
      </c>
      <c r="HB207" s="510">
        <f t="shared" si="803"/>
        <v>0</v>
      </c>
      <c r="HC207" s="404">
        <f t="shared" si="804"/>
        <v>0</v>
      </c>
      <c r="HD207" s="500">
        <f t="shared" si="805"/>
        <v>0</v>
      </c>
      <c r="HE207" s="404">
        <f t="shared" si="806"/>
        <v>0</v>
      </c>
      <c r="HF207" s="500" t="str">
        <f t="shared" si="807"/>
        <v/>
      </c>
      <c r="HG207" s="404" t="str">
        <f t="shared" si="808"/>
        <v/>
      </c>
      <c r="HH207" s="500" t="str">
        <f t="shared" si="809"/>
        <v/>
      </c>
      <c r="HI207" s="404" t="str">
        <f t="shared" si="810"/>
        <v/>
      </c>
      <c r="HJ207" s="510">
        <f t="shared" si="811"/>
        <v>1800.9899999999998</v>
      </c>
      <c r="HK207" s="404">
        <f t="shared" si="812"/>
        <v>2209.7299999999996</v>
      </c>
      <c r="HL207" s="500">
        <f t="shared" si="813"/>
        <v>36670</v>
      </c>
      <c r="HM207" s="404">
        <f t="shared" si="814"/>
        <v>44455</v>
      </c>
    </row>
    <row r="208" spans="1:221">
      <c r="A208" s="633" t="s">
        <v>538</v>
      </c>
      <c r="B208" s="640" t="s">
        <v>868</v>
      </c>
      <c r="C208" s="641"/>
      <c r="D208" s="636">
        <v>198321</v>
      </c>
      <c r="E208" s="551">
        <v>9</v>
      </c>
      <c r="F208" s="422">
        <v>324</v>
      </c>
      <c r="G208" s="814">
        <v>325</v>
      </c>
      <c r="H208" s="422">
        <v>28</v>
      </c>
      <c r="I208" s="814">
        <v>28</v>
      </c>
      <c r="J208" s="500">
        <f t="shared" si="665"/>
        <v>296</v>
      </c>
      <c r="K208" s="404">
        <f t="shared" si="666"/>
        <v>297</v>
      </c>
      <c r="L208" s="422"/>
      <c r="M208" s="423"/>
      <c r="N208" s="500">
        <f t="shared" si="667"/>
        <v>296</v>
      </c>
      <c r="O208" s="404">
        <f t="shared" si="668"/>
        <v>297</v>
      </c>
      <c r="P208" s="500">
        <f t="shared" si="669"/>
        <v>296</v>
      </c>
      <c r="Q208" s="404">
        <f t="shared" si="670"/>
        <v>297</v>
      </c>
      <c r="R208" s="422">
        <v>12</v>
      </c>
      <c r="S208" s="423">
        <v>7</v>
      </c>
      <c r="T208" s="500">
        <f t="shared" si="671"/>
        <v>12</v>
      </c>
      <c r="U208" s="404">
        <f t="shared" si="672"/>
        <v>7</v>
      </c>
      <c r="V208" s="422">
        <v>109</v>
      </c>
      <c r="W208" s="423">
        <v>127</v>
      </c>
      <c r="X208" s="500">
        <f t="shared" si="673"/>
        <v>109</v>
      </c>
      <c r="Y208" s="404">
        <f t="shared" si="674"/>
        <v>127</v>
      </c>
      <c r="Z208" s="422"/>
      <c r="AA208" s="423"/>
      <c r="AB208" s="500">
        <f t="shared" si="675"/>
        <v>0</v>
      </c>
      <c r="AC208" s="404">
        <f t="shared" si="676"/>
        <v>0</v>
      </c>
      <c r="AD208" s="500">
        <f t="shared" si="677"/>
        <v>121</v>
      </c>
      <c r="AE208" s="404">
        <f t="shared" si="678"/>
        <v>134</v>
      </c>
      <c r="AF208" s="500">
        <f t="shared" si="679"/>
        <v>121</v>
      </c>
      <c r="AG208" s="404">
        <f t="shared" si="680"/>
        <v>134</v>
      </c>
      <c r="AH208" s="564">
        <v>6</v>
      </c>
      <c r="AI208" s="580">
        <v>4.8600000000000003</v>
      </c>
      <c r="AJ208" s="500">
        <f t="shared" si="681"/>
        <v>72</v>
      </c>
      <c r="AK208" s="404">
        <f t="shared" si="682"/>
        <v>34.020000000000003</v>
      </c>
      <c r="AL208" s="564">
        <v>4.91</v>
      </c>
      <c r="AM208" s="580">
        <v>5.1100000000000003</v>
      </c>
      <c r="AN208" s="500">
        <f t="shared" si="683"/>
        <v>535.19000000000005</v>
      </c>
      <c r="AO208" s="404">
        <f t="shared" si="684"/>
        <v>648.97</v>
      </c>
      <c r="AP208" s="564"/>
      <c r="AQ208" s="580"/>
      <c r="AR208" s="500">
        <f t="shared" si="685"/>
        <v>0</v>
      </c>
      <c r="AS208" s="404">
        <f t="shared" si="686"/>
        <v>0</v>
      </c>
      <c r="AT208" s="236">
        <f t="shared" si="687"/>
        <v>5.0180991735537193</v>
      </c>
      <c r="AU208" s="237">
        <f t="shared" si="688"/>
        <v>5.0969402985074623</v>
      </c>
      <c r="AV208" s="500">
        <f t="shared" si="689"/>
        <v>607.19000000000005</v>
      </c>
      <c r="AW208" s="404">
        <f t="shared" si="690"/>
        <v>682.99</v>
      </c>
      <c r="AX208" s="422">
        <v>102</v>
      </c>
      <c r="AY208" s="423">
        <v>88</v>
      </c>
      <c r="AZ208" s="500">
        <f t="shared" si="691"/>
        <v>1224</v>
      </c>
      <c r="BA208" s="404">
        <f t="shared" si="692"/>
        <v>616</v>
      </c>
      <c r="BB208" s="422">
        <v>95</v>
      </c>
      <c r="BC208" s="423">
        <v>89</v>
      </c>
      <c r="BD208" s="500">
        <f t="shared" si="693"/>
        <v>10355</v>
      </c>
      <c r="BE208" s="404">
        <f t="shared" si="694"/>
        <v>11303</v>
      </c>
      <c r="BF208" s="422"/>
      <c r="BG208" s="423"/>
      <c r="BH208" s="500">
        <f t="shared" si="695"/>
        <v>0</v>
      </c>
      <c r="BI208" s="404">
        <f t="shared" si="696"/>
        <v>0</v>
      </c>
      <c r="BJ208" s="500">
        <f t="shared" si="697"/>
        <v>95.694214876033058</v>
      </c>
      <c r="BK208" s="404">
        <f t="shared" si="698"/>
        <v>88.947761194029852</v>
      </c>
      <c r="BL208" s="500">
        <f t="shared" si="699"/>
        <v>11579</v>
      </c>
      <c r="BM208" s="404">
        <f t="shared" si="700"/>
        <v>11919</v>
      </c>
      <c r="BN208" s="422">
        <v>91</v>
      </c>
      <c r="BO208" s="423">
        <v>81</v>
      </c>
      <c r="BP208" s="500">
        <f t="shared" si="701"/>
        <v>91</v>
      </c>
      <c r="BQ208" s="404">
        <f t="shared" si="702"/>
        <v>81</v>
      </c>
      <c r="BR208" s="422">
        <v>57</v>
      </c>
      <c r="BS208" s="423">
        <v>56</v>
      </c>
      <c r="BT208" s="500">
        <f t="shared" si="703"/>
        <v>57</v>
      </c>
      <c r="BU208" s="404">
        <f t="shared" si="704"/>
        <v>56</v>
      </c>
      <c r="BV208" s="422"/>
      <c r="BW208" s="423"/>
      <c r="BX208" s="500">
        <f t="shared" si="705"/>
        <v>0</v>
      </c>
      <c r="BY208" s="404">
        <f t="shared" si="706"/>
        <v>0</v>
      </c>
      <c r="BZ208" s="500">
        <f t="shared" si="707"/>
        <v>148</v>
      </c>
      <c r="CA208" s="404">
        <f t="shared" si="708"/>
        <v>137</v>
      </c>
      <c r="CB208" s="500">
        <f t="shared" si="709"/>
        <v>148</v>
      </c>
      <c r="CC208" s="404">
        <f t="shared" si="710"/>
        <v>137</v>
      </c>
      <c r="CD208" s="564">
        <v>4.3499999999999996</v>
      </c>
      <c r="CE208" s="581">
        <v>4.53</v>
      </c>
      <c r="CF208" s="500">
        <f t="shared" si="711"/>
        <v>395.84999999999997</v>
      </c>
      <c r="CG208" s="404">
        <f t="shared" si="712"/>
        <v>366.93</v>
      </c>
      <c r="CH208" s="564">
        <v>6.53</v>
      </c>
      <c r="CI208" s="581">
        <v>5.15</v>
      </c>
      <c r="CJ208" s="500">
        <f t="shared" si="713"/>
        <v>372.21000000000004</v>
      </c>
      <c r="CK208" s="404">
        <f t="shared" si="714"/>
        <v>288.40000000000003</v>
      </c>
      <c r="CL208" s="564"/>
      <c r="CM208" s="581"/>
      <c r="CN208" s="500">
        <f t="shared" si="715"/>
        <v>0</v>
      </c>
      <c r="CO208" s="404">
        <f t="shared" si="716"/>
        <v>0</v>
      </c>
      <c r="CP208" s="500">
        <f t="shared" si="717"/>
        <v>5.1895945945945945</v>
      </c>
      <c r="CQ208" s="237">
        <f t="shared" si="718"/>
        <v>4.783430656934307</v>
      </c>
      <c r="CR208" s="500">
        <f t="shared" si="719"/>
        <v>768.06</v>
      </c>
      <c r="CS208" s="404">
        <f t="shared" si="720"/>
        <v>655.33000000000004</v>
      </c>
      <c r="CT208" s="565">
        <v>108</v>
      </c>
      <c r="CU208" s="582">
        <v>102</v>
      </c>
      <c r="CV208" s="500">
        <f t="shared" si="721"/>
        <v>9828</v>
      </c>
      <c r="CW208" s="404">
        <f t="shared" si="722"/>
        <v>8262</v>
      </c>
      <c r="CX208" s="565">
        <v>94</v>
      </c>
      <c r="CY208" s="582">
        <v>81</v>
      </c>
      <c r="CZ208" s="500">
        <f t="shared" si="723"/>
        <v>5358</v>
      </c>
      <c r="DA208" s="404">
        <f t="shared" si="724"/>
        <v>4536</v>
      </c>
      <c r="DB208" s="565"/>
      <c r="DC208" s="581"/>
      <c r="DD208" s="500">
        <f t="shared" si="725"/>
        <v>0</v>
      </c>
      <c r="DE208" s="404">
        <f t="shared" si="726"/>
        <v>0</v>
      </c>
      <c r="DF208" s="500">
        <f t="shared" si="727"/>
        <v>102.60810810810811</v>
      </c>
      <c r="DG208" s="404">
        <f t="shared" si="728"/>
        <v>93.416058394160586</v>
      </c>
      <c r="DH208" s="500">
        <f t="shared" si="729"/>
        <v>15186</v>
      </c>
      <c r="DI208" s="404">
        <f t="shared" si="730"/>
        <v>12798</v>
      </c>
      <c r="DJ208" s="500">
        <f t="shared" si="731"/>
        <v>269</v>
      </c>
      <c r="DK208" s="404">
        <f t="shared" si="732"/>
        <v>271</v>
      </c>
      <c r="DL208" s="500">
        <f t="shared" si="733"/>
        <v>269</v>
      </c>
      <c r="DM208" s="404">
        <f t="shared" si="734"/>
        <v>271</v>
      </c>
      <c r="DN208" s="236">
        <f t="shared" si="735"/>
        <v>5.1124535315985131</v>
      </c>
      <c r="DO208" s="237">
        <f t="shared" si="736"/>
        <v>4.9384501845018454</v>
      </c>
      <c r="DP208" s="500">
        <f t="shared" si="737"/>
        <v>1375.25</v>
      </c>
      <c r="DQ208" s="404">
        <f t="shared" si="738"/>
        <v>1338.3200000000002</v>
      </c>
      <c r="DR208" s="500">
        <f t="shared" si="739"/>
        <v>99.498141263940525</v>
      </c>
      <c r="DS208" s="404">
        <f t="shared" si="740"/>
        <v>91.20664206642067</v>
      </c>
      <c r="DT208" s="500">
        <f t="shared" si="741"/>
        <v>26765</v>
      </c>
      <c r="DU208" s="404">
        <f t="shared" si="742"/>
        <v>24717</v>
      </c>
      <c r="DV208" s="565">
        <v>13</v>
      </c>
      <c r="DW208" s="582">
        <v>10</v>
      </c>
      <c r="DX208" s="500">
        <f t="shared" si="743"/>
        <v>13</v>
      </c>
      <c r="DY208" s="404">
        <f t="shared" si="744"/>
        <v>10</v>
      </c>
      <c r="DZ208" s="565">
        <v>14</v>
      </c>
      <c r="EA208" s="582">
        <v>16</v>
      </c>
      <c r="EB208" s="500">
        <f t="shared" si="745"/>
        <v>14</v>
      </c>
      <c r="EC208" s="404">
        <f t="shared" si="746"/>
        <v>16</v>
      </c>
      <c r="ED208" s="565"/>
      <c r="EE208" s="582"/>
      <c r="EF208" s="500">
        <f t="shared" si="747"/>
        <v>0</v>
      </c>
      <c r="EG208" s="404">
        <f t="shared" si="748"/>
        <v>0</v>
      </c>
      <c r="EH208" s="500">
        <f t="shared" si="749"/>
        <v>27</v>
      </c>
      <c r="EI208" s="404">
        <f t="shared" si="750"/>
        <v>26</v>
      </c>
      <c r="EJ208" s="500">
        <f t="shared" si="751"/>
        <v>27</v>
      </c>
      <c r="EK208" s="404">
        <f t="shared" si="752"/>
        <v>26</v>
      </c>
      <c r="EL208" s="564">
        <v>3.19</v>
      </c>
      <c r="EM208" s="583">
        <v>3.95</v>
      </c>
      <c r="EN208" s="500">
        <f t="shared" si="753"/>
        <v>41.47</v>
      </c>
      <c r="EO208" s="404">
        <f t="shared" si="754"/>
        <v>39.5</v>
      </c>
      <c r="EP208" s="564">
        <v>2.21</v>
      </c>
      <c r="EQ208" s="583">
        <v>3.03</v>
      </c>
      <c r="ER208" s="500">
        <f t="shared" si="755"/>
        <v>30.939999999999998</v>
      </c>
      <c r="ES208" s="404">
        <f t="shared" si="756"/>
        <v>48.48</v>
      </c>
      <c r="ET208" s="564"/>
      <c r="EU208" s="583"/>
      <c r="EV208" s="500">
        <f t="shared" si="757"/>
        <v>0</v>
      </c>
      <c r="EW208" s="404">
        <f t="shared" si="758"/>
        <v>0</v>
      </c>
      <c r="EX208" s="236">
        <f t="shared" si="759"/>
        <v>2.6818518518518517</v>
      </c>
      <c r="EY208" s="237">
        <f t="shared" si="760"/>
        <v>3.3838461538461533</v>
      </c>
      <c r="EZ208" s="500">
        <f t="shared" si="761"/>
        <v>72.41</v>
      </c>
      <c r="FA208" s="404">
        <f t="shared" si="762"/>
        <v>87.97999999999999</v>
      </c>
      <c r="FB208" s="565">
        <v>67</v>
      </c>
      <c r="FC208" s="637">
        <v>76</v>
      </c>
      <c r="FD208" s="500">
        <f t="shared" si="763"/>
        <v>871</v>
      </c>
      <c r="FE208" s="404">
        <f t="shared" si="764"/>
        <v>760</v>
      </c>
      <c r="FF208" s="565">
        <v>52</v>
      </c>
      <c r="FG208" s="637">
        <v>61</v>
      </c>
      <c r="FH208" s="500">
        <f t="shared" si="765"/>
        <v>728</v>
      </c>
      <c r="FI208" s="404">
        <f t="shared" si="766"/>
        <v>976</v>
      </c>
      <c r="FJ208" s="565"/>
      <c r="FK208" s="583"/>
      <c r="FL208" s="500">
        <f t="shared" si="767"/>
        <v>0</v>
      </c>
      <c r="FM208" s="404">
        <f t="shared" si="768"/>
        <v>0</v>
      </c>
      <c r="FN208" s="500">
        <f t="shared" si="769"/>
        <v>59.222222222222221</v>
      </c>
      <c r="FO208" s="404">
        <f t="shared" si="770"/>
        <v>66.769230769230774</v>
      </c>
      <c r="FP208" s="500">
        <f t="shared" si="771"/>
        <v>1599</v>
      </c>
      <c r="FQ208" s="404">
        <f t="shared" si="772"/>
        <v>1736</v>
      </c>
      <c r="FR208" s="565"/>
      <c r="FS208" s="423"/>
      <c r="FT208" s="500">
        <f t="shared" si="773"/>
        <v>0</v>
      </c>
      <c r="FU208" s="404">
        <f t="shared" si="774"/>
        <v>0</v>
      </c>
      <c r="FV208" s="564"/>
      <c r="FW208" s="584"/>
      <c r="FX208" s="500">
        <f t="shared" si="775"/>
        <v>0</v>
      </c>
      <c r="FY208" s="404">
        <f t="shared" si="776"/>
        <v>0</v>
      </c>
      <c r="FZ208" s="564"/>
      <c r="GA208" s="584"/>
      <c r="GB208" s="500">
        <f t="shared" si="777"/>
        <v>0</v>
      </c>
      <c r="GC208" s="404">
        <f t="shared" si="778"/>
        <v>0</v>
      </c>
      <c r="GD208" s="510">
        <f t="shared" si="779"/>
        <v>116</v>
      </c>
      <c r="GE208" s="404">
        <f t="shared" si="780"/>
        <v>98</v>
      </c>
      <c r="GF208" s="500">
        <f t="shared" si="781"/>
        <v>116</v>
      </c>
      <c r="GG208" s="404">
        <f t="shared" si="782"/>
        <v>98</v>
      </c>
      <c r="GH208" s="500">
        <f t="shared" si="783"/>
        <v>509.31999999999994</v>
      </c>
      <c r="GI208" s="404">
        <f t="shared" si="784"/>
        <v>440.45</v>
      </c>
      <c r="GJ208" s="500">
        <f t="shared" si="785"/>
        <v>11923</v>
      </c>
      <c r="GK208" s="404">
        <f t="shared" si="786"/>
        <v>9638</v>
      </c>
      <c r="GL208" s="510">
        <f t="shared" si="787"/>
        <v>180</v>
      </c>
      <c r="GM208" s="404">
        <f t="shared" si="788"/>
        <v>199</v>
      </c>
      <c r="GN208" s="500">
        <f t="shared" si="789"/>
        <v>180</v>
      </c>
      <c r="GO208" s="404">
        <f t="shared" si="790"/>
        <v>199</v>
      </c>
      <c r="GP208" s="500">
        <f t="shared" si="791"/>
        <v>938.34000000000015</v>
      </c>
      <c r="GQ208" s="404">
        <f t="shared" si="792"/>
        <v>985.85000000000014</v>
      </c>
      <c r="GR208" s="500">
        <f t="shared" si="793"/>
        <v>16441</v>
      </c>
      <c r="GS208" s="404">
        <f t="shared" si="794"/>
        <v>16815</v>
      </c>
      <c r="GT208" s="510">
        <f t="shared" si="795"/>
        <v>296</v>
      </c>
      <c r="GU208" s="404">
        <f t="shared" si="796"/>
        <v>297</v>
      </c>
      <c r="GV208" s="500">
        <f t="shared" si="797"/>
        <v>296</v>
      </c>
      <c r="GW208" s="404">
        <f t="shared" si="798"/>
        <v>297</v>
      </c>
      <c r="GX208" s="500">
        <f t="shared" si="799"/>
        <v>1447.66</v>
      </c>
      <c r="GY208" s="404">
        <f t="shared" si="800"/>
        <v>1426.3000000000002</v>
      </c>
      <c r="GZ208" s="500">
        <f t="shared" si="801"/>
        <v>28364</v>
      </c>
      <c r="HA208" s="404">
        <f t="shared" si="802"/>
        <v>26453</v>
      </c>
      <c r="HB208" s="510">
        <f t="shared" si="803"/>
        <v>0</v>
      </c>
      <c r="HC208" s="404">
        <f t="shared" si="804"/>
        <v>0</v>
      </c>
      <c r="HD208" s="500">
        <f t="shared" si="805"/>
        <v>0</v>
      </c>
      <c r="HE208" s="404">
        <f t="shared" si="806"/>
        <v>0</v>
      </c>
      <c r="HF208" s="500" t="str">
        <f t="shared" si="807"/>
        <v/>
      </c>
      <c r="HG208" s="404" t="str">
        <f t="shared" si="808"/>
        <v/>
      </c>
      <c r="HH208" s="500" t="str">
        <f t="shared" si="809"/>
        <v/>
      </c>
      <c r="HI208" s="404" t="str">
        <f t="shared" si="810"/>
        <v/>
      </c>
      <c r="HJ208" s="510">
        <f t="shared" si="811"/>
        <v>1447.66</v>
      </c>
      <c r="HK208" s="404">
        <f t="shared" si="812"/>
        <v>1426.3000000000002</v>
      </c>
      <c r="HL208" s="500">
        <f t="shared" si="813"/>
        <v>28364</v>
      </c>
      <c r="HM208" s="404">
        <f t="shared" si="814"/>
        <v>26453</v>
      </c>
    </row>
    <row r="209" spans="1:221">
      <c r="A209" s="633" t="s">
        <v>538</v>
      </c>
      <c r="B209" s="550" t="s">
        <v>869</v>
      </c>
      <c r="C209" s="643"/>
      <c r="D209" s="636">
        <v>198330</v>
      </c>
      <c r="E209" s="551">
        <v>9</v>
      </c>
      <c r="F209" s="422">
        <v>545</v>
      </c>
      <c r="G209" s="814">
        <v>633</v>
      </c>
      <c r="H209" s="422">
        <v>23</v>
      </c>
      <c r="I209" s="814">
        <v>8</v>
      </c>
      <c r="J209" s="500">
        <f t="shared" si="665"/>
        <v>522</v>
      </c>
      <c r="K209" s="404">
        <f t="shared" si="666"/>
        <v>625</v>
      </c>
      <c r="L209" s="422"/>
      <c r="M209" s="423"/>
      <c r="N209" s="500">
        <f t="shared" si="667"/>
        <v>522</v>
      </c>
      <c r="O209" s="404">
        <f t="shared" si="668"/>
        <v>625</v>
      </c>
      <c r="P209" s="500">
        <f t="shared" si="669"/>
        <v>522</v>
      </c>
      <c r="Q209" s="404">
        <f t="shared" si="670"/>
        <v>625</v>
      </c>
      <c r="R209" s="422">
        <v>6</v>
      </c>
      <c r="S209" s="423">
        <v>12</v>
      </c>
      <c r="T209" s="500">
        <f t="shared" si="671"/>
        <v>6</v>
      </c>
      <c r="U209" s="404">
        <f t="shared" si="672"/>
        <v>12</v>
      </c>
      <c r="V209" s="422">
        <v>23</v>
      </c>
      <c r="W209" s="423">
        <v>30</v>
      </c>
      <c r="X209" s="500">
        <f t="shared" si="673"/>
        <v>23</v>
      </c>
      <c r="Y209" s="404">
        <f t="shared" si="674"/>
        <v>30</v>
      </c>
      <c r="Z209" s="422"/>
      <c r="AA209" s="423"/>
      <c r="AB209" s="500">
        <f t="shared" si="675"/>
        <v>0</v>
      </c>
      <c r="AC209" s="404">
        <f t="shared" si="676"/>
        <v>0</v>
      </c>
      <c r="AD209" s="500">
        <f t="shared" si="677"/>
        <v>29</v>
      </c>
      <c r="AE209" s="404">
        <f t="shared" si="678"/>
        <v>42</v>
      </c>
      <c r="AF209" s="500">
        <f t="shared" si="679"/>
        <v>29</v>
      </c>
      <c r="AG209" s="404">
        <f t="shared" si="680"/>
        <v>42</v>
      </c>
      <c r="AH209" s="564">
        <v>4.67</v>
      </c>
      <c r="AI209" s="580">
        <v>2.21</v>
      </c>
      <c r="AJ209" s="500">
        <f t="shared" si="681"/>
        <v>28.02</v>
      </c>
      <c r="AK209" s="404">
        <f t="shared" si="682"/>
        <v>26.52</v>
      </c>
      <c r="AL209" s="564">
        <v>4.41</v>
      </c>
      <c r="AM209" s="580">
        <v>4.7300000000000004</v>
      </c>
      <c r="AN209" s="500">
        <f t="shared" si="683"/>
        <v>101.43</v>
      </c>
      <c r="AO209" s="404">
        <f t="shared" si="684"/>
        <v>141.9</v>
      </c>
      <c r="AP209" s="564"/>
      <c r="AQ209" s="580"/>
      <c r="AR209" s="500">
        <f t="shared" si="685"/>
        <v>0</v>
      </c>
      <c r="AS209" s="404">
        <f t="shared" si="686"/>
        <v>0</v>
      </c>
      <c r="AT209" s="236">
        <f t="shared" si="687"/>
        <v>4.4637931034482765</v>
      </c>
      <c r="AU209" s="237">
        <f t="shared" si="688"/>
        <v>4.0100000000000007</v>
      </c>
      <c r="AV209" s="500">
        <f t="shared" si="689"/>
        <v>129.45000000000002</v>
      </c>
      <c r="AW209" s="404">
        <f t="shared" si="690"/>
        <v>168.42000000000002</v>
      </c>
      <c r="AX209" s="422">
        <v>92</v>
      </c>
      <c r="AY209" s="423">
        <v>67</v>
      </c>
      <c r="AZ209" s="500">
        <f t="shared" si="691"/>
        <v>552</v>
      </c>
      <c r="BA209" s="404">
        <f t="shared" si="692"/>
        <v>804</v>
      </c>
      <c r="BB209" s="422">
        <v>69</v>
      </c>
      <c r="BC209" s="423">
        <v>85</v>
      </c>
      <c r="BD209" s="500">
        <f t="shared" si="693"/>
        <v>1587</v>
      </c>
      <c r="BE209" s="404">
        <f t="shared" si="694"/>
        <v>2550</v>
      </c>
      <c r="BF209" s="422"/>
      <c r="BG209" s="423"/>
      <c r="BH209" s="500">
        <f t="shared" si="695"/>
        <v>0</v>
      </c>
      <c r="BI209" s="404">
        <f t="shared" si="696"/>
        <v>0</v>
      </c>
      <c r="BJ209" s="500">
        <f t="shared" si="697"/>
        <v>73.758620689655174</v>
      </c>
      <c r="BK209" s="404">
        <f t="shared" si="698"/>
        <v>79.857142857142861</v>
      </c>
      <c r="BL209" s="500">
        <f t="shared" si="699"/>
        <v>2139</v>
      </c>
      <c r="BM209" s="404">
        <f t="shared" si="700"/>
        <v>3354</v>
      </c>
      <c r="BN209" s="422">
        <v>247</v>
      </c>
      <c r="BO209" s="423">
        <v>304</v>
      </c>
      <c r="BP209" s="500">
        <f t="shared" si="701"/>
        <v>247</v>
      </c>
      <c r="BQ209" s="404">
        <f t="shared" si="702"/>
        <v>304</v>
      </c>
      <c r="BR209" s="422">
        <v>213</v>
      </c>
      <c r="BS209" s="423">
        <v>237</v>
      </c>
      <c r="BT209" s="500">
        <f t="shared" si="703"/>
        <v>213</v>
      </c>
      <c r="BU209" s="404">
        <f t="shared" si="704"/>
        <v>237</v>
      </c>
      <c r="BV209" s="422"/>
      <c r="BW209" s="423"/>
      <c r="BX209" s="500">
        <f t="shared" si="705"/>
        <v>0</v>
      </c>
      <c r="BY209" s="404">
        <f t="shared" si="706"/>
        <v>0</v>
      </c>
      <c r="BZ209" s="500">
        <f t="shared" si="707"/>
        <v>460</v>
      </c>
      <c r="CA209" s="404">
        <f t="shared" si="708"/>
        <v>541</v>
      </c>
      <c r="CB209" s="500">
        <f t="shared" si="709"/>
        <v>460</v>
      </c>
      <c r="CC209" s="404">
        <f t="shared" si="710"/>
        <v>541</v>
      </c>
      <c r="CD209" s="564">
        <v>3.01</v>
      </c>
      <c r="CE209" s="581">
        <v>2.94</v>
      </c>
      <c r="CF209" s="500">
        <f t="shared" si="711"/>
        <v>743.46999999999991</v>
      </c>
      <c r="CG209" s="404">
        <f t="shared" si="712"/>
        <v>893.76</v>
      </c>
      <c r="CH209" s="564">
        <v>3.79</v>
      </c>
      <c r="CI209" s="581">
        <v>3.57</v>
      </c>
      <c r="CJ209" s="500">
        <f t="shared" si="713"/>
        <v>807.27</v>
      </c>
      <c r="CK209" s="404">
        <f t="shared" si="714"/>
        <v>846.08999999999992</v>
      </c>
      <c r="CL209" s="564"/>
      <c r="CM209" s="581"/>
      <c r="CN209" s="500">
        <f t="shared" si="715"/>
        <v>0</v>
      </c>
      <c r="CO209" s="404">
        <f t="shared" si="716"/>
        <v>0</v>
      </c>
      <c r="CP209" s="500">
        <f t="shared" si="717"/>
        <v>3.3711739130434779</v>
      </c>
      <c r="CQ209" s="237">
        <f t="shared" si="718"/>
        <v>3.2159889094269869</v>
      </c>
      <c r="CR209" s="500">
        <f t="shared" si="719"/>
        <v>1550.7399999999998</v>
      </c>
      <c r="CS209" s="404">
        <f t="shared" si="720"/>
        <v>1739.85</v>
      </c>
      <c r="CT209" s="565">
        <v>81</v>
      </c>
      <c r="CU209" s="582">
        <v>79</v>
      </c>
      <c r="CV209" s="500">
        <f t="shared" si="721"/>
        <v>20007</v>
      </c>
      <c r="CW209" s="404">
        <f t="shared" si="722"/>
        <v>24016</v>
      </c>
      <c r="CX209" s="565">
        <v>74</v>
      </c>
      <c r="CY209" s="582">
        <v>71</v>
      </c>
      <c r="CZ209" s="500">
        <f t="shared" si="723"/>
        <v>15762</v>
      </c>
      <c r="DA209" s="404">
        <f t="shared" si="724"/>
        <v>16827</v>
      </c>
      <c r="DB209" s="565"/>
      <c r="DC209" s="581"/>
      <c r="DD209" s="500">
        <f t="shared" si="725"/>
        <v>0</v>
      </c>
      <c r="DE209" s="404">
        <f t="shared" si="726"/>
        <v>0</v>
      </c>
      <c r="DF209" s="500">
        <f t="shared" si="727"/>
        <v>77.758695652173913</v>
      </c>
      <c r="DG209" s="404">
        <f t="shared" si="728"/>
        <v>75.495378927911275</v>
      </c>
      <c r="DH209" s="500">
        <f t="shared" si="729"/>
        <v>35769</v>
      </c>
      <c r="DI209" s="404">
        <f t="shared" si="730"/>
        <v>40843</v>
      </c>
      <c r="DJ209" s="500">
        <f t="shared" si="731"/>
        <v>489</v>
      </c>
      <c r="DK209" s="404">
        <f t="shared" si="732"/>
        <v>583</v>
      </c>
      <c r="DL209" s="500">
        <f t="shared" si="733"/>
        <v>489</v>
      </c>
      <c r="DM209" s="404">
        <f t="shared" si="734"/>
        <v>583</v>
      </c>
      <c r="DN209" s="236">
        <f t="shared" si="735"/>
        <v>3.4359713701431489</v>
      </c>
      <c r="DO209" s="237">
        <f t="shared" si="736"/>
        <v>3.2731903945111491</v>
      </c>
      <c r="DP209" s="500">
        <f t="shared" si="737"/>
        <v>1680.1899999999998</v>
      </c>
      <c r="DQ209" s="404">
        <f t="shared" si="738"/>
        <v>1908.27</v>
      </c>
      <c r="DR209" s="500">
        <f t="shared" si="739"/>
        <v>77.521472392638032</v>
      </c>
      <c r="DS209" s="404">
        <f t="shared" si="740"/>
        <v>75.809605488850778</v>
      </c>
      <c r="DT209" s="500">
        <f t="shared" si="741"/>
        <v>37908</v>
      </c>
      <c r="DU209" s="404">
        <f t="shared" si="742"/>
        <v>44197</v>
      </c>
      <c r="DV209" s="565">
        <v>16</v>
      </c>
      <c r="DW209" s="582">
        <v>21</v>
      </c>
      <c r="DX209" s="500">
        <f t="shared" si="743"/>
        <v>16</v>
      </c>
      <c r="DY209" s="404">
        <f t="shared" si="744"/>
        <v>21</v>
      </c>
      <c r="DZ209" s="565">
        <v>17</v>
      </c>
      <c r="EA209" s="582">
        <v>21</v>
      </c>
      <c r="EB209" s="500">
        <f t="shared" si="745"/>
        <v>17</v>
      </c>
      <c r="EC209" s="404">
        <f t="shared" si="746"/>
        <v>21</v>
      </c>
      <c r="ED209" s="565"/>
      <c r="EE209" s="582"/>
      <c r="EF209" s="500">
        <f t="shared" si="747"/>
        <v>0</v>
      </c>
      <c r="EG209" s="404">
        <f t="shared" si="748"/>
        <v>0</v>
      </c>
      <c r="EH209" s="500">
        <f t="shared" si="749"/>
        <v>33</v>
      </c>
      <c r="EI209" s="404">
        <f t="shared" si="750"/>
        <v>42</v>
      </c>
      <c r="EJ209" s="500">
        <f t="shared" si="751"/>
        <v>33</v>
      </c>
      <c r="EK209" s="404">
        <f t="shared" si="752"/>
        <v>42</v>
      </c>
      <c r="EL209" s="564">
        <v>2.88</v>
      </c>
      <c r="EM209" s="583">
        <v>1.69</v>
      </c>
      <c r="EN209" s="500">
        <f t="shared" si="753"/>
        <v>46.08</v>
      </c>
      <c r="EO209" s="404">
        <f t="shared" si="754"/>
        <v>35.49</v>
      </c>
      <c r="EP209" s="564">
        <v>3.5</v>
      </c>
      <c r="EQ209" s="583">
        <v>4.1399999999999997</v>
      </c>
      <c r="ER209" s="500">
        <f t="shared" si="755"/>
        <v>59.5</v>
      </c>
      <c r="ES209" s="404">
        <f t="shared" si="756"/>
        <v>86.94</v>
      </c>
      <c r="ET209" s="564"/>
      <c r="EU209" s="583"/>
      <c r="EV209" s="500">
        <f t="shared" si="757"/>
        <v>0</v>
      </c>
      <c r="EW209" s="404">
        <f t="shared" si="758"/>
        <v>0</v>
      </c>
      <c r="EX209" s="236">
        <f t="shared" si="759"/>
        <v>3.1993939393939392</v>
      </c>
      <c r="EY209" s="237">
        <f t="shared" si="760"/>
        <v>2.915</v>
      </c>
      <c r="EZ209" s="500">
        <f t="shared" si="761"/>
        <v>105.58</v>
      </c>
      <c r="FA209" s="404">
        <f t="shared" si="762"/>
        <v>122.43</v>
      </c>
      <c r="FB209" s="565">
        <v>71</v>
      </c>
      <c r="FC209" s="637">
        <v>61</v>
      </c>
      <c r="FD209" s="500">
        <f t="shared" si="763"/>
        <v>1136</v>
      </c>
      <c r="FE209" s="404">
        <f t="shared" si="764"/>
        <v>1281</v>
      </c>
      <c r="FF209" s="565">
        <v>59</v>
      </c>
      <c r="FG209" s="637">
        <v>61</v>
      </c>
      <c r="FH209" s="500">
        <f t="shared" si="765"/>
        <v>1003</v>
      </c>
      <c r="FI209" s="404">
        <f t="shared" si="766"/>
        <v>1281</v>
      </c>
      <c r="FJ209" s="565"/>
      <c r="FK209" s="583"/>
      <c r="FL209" s="500">
        <f t="shared" si="767"/>
        <v>0</v>
      </c>
      <c r="FM209" s="404">
        <f t="shared" si="768"/>
        <v>0</v>
      </c>
      <c r="FN209" s="500">
        <f t="shared" si="769"/>
        <v>64.818181818181813</v>
      </c>
      <c r="FO209" s="404">
        <f t="shared" si="770"/>
        <v>61</v>
      </c>
      <c r="FP209" s="500">
        <f t="shared" si="771"/>
        <v>2139</v>
      </c>
      <c r="FQ209" s="404">
        <f t="shared" si="772"/>
        <v>2562</v>
      </c>
      <c r="FR209" s="565"/>
      <c r="FS209" s="423"/>
      <c r="FT209" s="500">
        <f t="shared" si="773"/>
        <v>0</v>
      </c>
      <c r="FU209" s="404">
        <f t="shared" si="774"/>
        <v>0</v>
      </c>
      <c r="FV209" s="564"/>
      <c r="FW209" s="584"/>
      <c r="FX209" s="500">
        <f t="shared" si="775"/>
        <v>0</v>
      </c>
      <c r="FY209" s="404">
        <f t="shared" si="776"/>
        <v>0</v>
      </c>
      <c r="FZ209" s="564"/>
      <c r="GA209" s="584"/>
      <c r="GB209" s="500">
        <f t="shared" si="777"/>
        <v>0</v>
      </c>
      <c r="GC209" s="404">
        <f t="shared" si="778"/>
        <v>0</v>
      </c>
      <c r="GD209" s="510">
        <f t="shared" si="779"/>
        <v>269</v>
      </c>
      <c r="GE209" s="404">
        <f t="shared" si="780"/>
        <v>337</v>
      </c>
      <c r="GF209" s="500">
        <f t="shared" si="781"/>
        <v>269</v>
      </c>
      <c r="GG209" s="404">
        <f t="shared" si="782"/>
        <v>337</v>
      </c>
      <c r="GH209" s="500">
        <f t="shared" si="783"/>
        <v>817.56999999999994</v>
      </c>
      <c r="GI209" s="404">
        <f t="shared" si="784"/>
        <v>955.77</v>
      </c>
      <c r="GJ209" s="500">
        <f t="shared" si="785"/>
        <v>21695</v>
      </c>
      <c r="GK209" s="404">
        <f t="shared" si="786"/>
        <v>26101</v>
      </c>
      <c r="GL209" s="510">
        <f t="shared" si="787"/>
        <v>253</v>
      </c>
      <c r="GM209" s="404">
        <f t="shared" si="788"/>
        <v>288</v>
      </c>
      <c r="GN209" s="500">
        <f t="shared" si="789"/>
        <v>253</v>
      </c>
      <c r="GO209" s="404">
        <f t="shared" si="790"/>
        <v>288</v>
      </c>
      <c r="GP209" s="500">
        <f t="shared" si="791"/>
        <v>968.2</v>
      </c>
      <c r="GQ209" s="404">
        <f t="shared" si="792"/>
        <v>1074.9299999999998</v>
      </c>
      <c r="GR209" s="500">
        <f t="shared" si="793"/>
        <v>18352</v>
      </c>
      <c r="GS209" s="404">
        <f t="shared" si="794"/>
        <v>20658</v>
      </c>
      <c r="GT209" s="510">
        <f t="shared" si="795"/>
        <v>522</v>
      </c>
      <c r="GU209" s="404">
        <f t="shared" si="796"/>
        <v>625</v>
      </c>
      <c r="GV209" s="500">
        <f t="shared" si="797"/>
        <v>522</v>
      </c>
      <c r="GW209" s="404">
        <f t="shared" si="798"/>
        <v>625</v>
      </c>
      <c r="GX209" s="500">
        <f t="shared" si="799"/>
        <v>1785.77</v>
      </c>
      <c r="GY209" s="404">
        <f t="shared" si="800"/>
        <v>2030.6999999999998</v>
      </c>
      <c r="GZ209" s="500">
        <f t="shared" si="801"/>
        <v>40047</v>
      </c>
      <c r="HA209" s="404">
        <f t="shared" si="802"/>
        <v>46759</v>
      </c>
      <c r="HB209" s="510">
        <f t="shared" si="803"/>
        <v>0</v>
      </c>
      <c r="HC209" s="404">
        <f t="shared" si="804"/>
        <v>0</v>
      </c>
      <c r="HD209" s="500">
        <f t="shared" si="805"/>
        <v>0</v>
      </c>
      <c r="HE209" s="404">
        <f t="shared" si="806"/>
        <v>0</v>
      </c>
      <c r="HF209" s="500" t="str">
        <f t="shared" si="807"/>
        <v/>
      </c>
      <c r="HG209" s="404" t="str">
        <f t="shared" si="808"/>
        <v/>
      </c>
      <c r="HH209" s="500" t="str">
        <f t="shared" si="809"/>
        <v/>
      </c>
      <c r="HI209" s="404" t="str">
        <f t="shared" si="810"/>
        <v/>
      </c>
      <c r="HJ209" s="510">
        <f t="shared" si="811"/>
        <v>1785.7699999999998</v>
      </c>
      <c r="HK209" s="404">
        <f t="shared" si="812"/>
        <v>2030.7</v>
      </c>
      <c r="HL209" s="500">
        <f t="shared" si="813"/>
        <v>40047</v>
      </c>
      <c r="HM209" s="404">
        <f t="shared" si="814"/>
        <v>46759</v>
      </c>
    </row>
    <row r="210" spans="1:221">
      <c r="A210" s="633" t="s">
        <v>538</v>
      </c>
      <c r="B210" s="634" t="s">
        <v>870</v>
      </c>
      <c r="C210" s="635"/>
      <c r="D210" s="636">
        <v>198367</v>
      </c>
      <c r="E210" s="551">
        <v>9</v>
      </c>
      <c r="F210" s="422">
        <v>428</v>
      </c>
      <c r="G210" s="814">
        <v>447</v>
      </c>
      <c r="H210" s="422">
        <v>94</v>
      </c>
      <c r="I210" s="814">
        <v>61</v>
      </c>
      <c r="J210" s="500">
        <f t="shared" si="665"/>
        <v>334</v>
      </c>
      <c r="K210" s="404">
        <f t="shared" si="666"/>
        <v>386</v>
      </c>
      <c r="L210" s="422"/>
      <c r="M210" s="423"/>
      <c r="N210" s="500">
        <f t="shared" si="667"/>
        <v>334</v>
      </c>
      <c r="O210" s="404">
        <f t="shared" si="668"/>
        <v>386</v>
      </c>
      <c r="P210" s="500">
        <f t="shared" si="669"/>
        <v>334</v>
      </c>
      <c r="Q210" s="404">
        <f t="shared" si="670"/>
        <v>386</v>
      </c>
      <c r="R210" s="422">
        <v>9</v>
      </c>
      <c r="S210" s="423">
        <v>7</v>
      </c>
      <c r="T210" s="500">
        <f t="shared" si="671"/>
        <v>9</v>
      </c>
      <c r="U210" s="404">
        <f t="shared" si="672"/>
        <v>7</v>
      </c>
      <c r="V210" s="422">
        <v>21</v>
      </c>
      <c r="W210" s="423">
        <v>49</v>
      </c>
      <c r="X210" s="500">
        <f t="shared" si="673"/>
        <v>21</v>
      </c>
      <c r="Y210" s="404">
        <f t="shared" si="674"/>
        <v>49</v>
      </c>
      <c r="Z210" s="422"/>
      <c r="AA210" s="423"/>
      <c r="AB210" s="500">
        <f t="shared" si="675"/>
        <v>0</v>
      </c>
      <c r="AC210" s="404">
        <f t="shared" si="676"/>
        <v>0</v>
      </c>
      <c r="AD210" s="500">
        <f t="shared" si="677"/>
        <v>30</v>
      </c>
      <c r="AE210" s="404">
        <f t="shared" si="678"/>
        <v>56</v>
      </c>
      <c r="AF210" s="500">
        <f t="shared" si="679"/>
        <v>30</v>
      </c>
      <c r="AG210" s="404">
        <f t="shared" si="680"/>
        <v>56</v>
      </c>
      <c r="AH210" s="564">
        <v>3.5</v>
      </c>
      <c r="AI210" s="580">
        <v>2.79</v>
      </c>
      <c r="AJ210" s="500">
        <f t="shared" si="681"/>
        <v>31.5</v>
      </c>
      <c r="AK210" s="404">
        <f t="shared" si="682"/>
        <v>19.53</v>
      </c>
      <c r="AL210" s="564">
        <v>3.86</v>
      </c>
      <c r="AM210" s="580">
        <v>4.6100000000000003</v>
      </c>
      <c r="AN210" s="500">
        <f t="shared" si="683"/>
        <v>81.06</v>
      </c>
      <c r="AO210" s="404">
        <f t="shared" si="684"/>
        <v>225.89000000000001</v>
      </c>
      <c r="AP210" s="564"/>
      <c r="AQ210" s="580"/>
      <c r="AR210" s="500">
        <f t="shared" si="685"/>
        <v>0</v>
      </c>
      <c r="AS210" s="404">
        <f t="shared" si="686"/>
        <v>0</v>
      </c>
      <c r="AT210" s="236">
        <f t="shared" si="687"/>
        <v>3.7520000000000002</v>
      </c>
      <c r="AU210" s="237">
        <f t="shared" si="688"/>
        <v>4.3825000000000003</v>
      </c>
      <c r="AV210" s="500">
        <f t="shared" si="689"/>
        <v>112.56</v>
      </c>
      <c r="AW210" s="404">
        <f t="shared" si="690"/>
        <v>245.42000000000002</v>
      </c>
      <c r="AX210" s="422">
        <v>74</v>
      </c>
      <c r="AY210" s="423">
        <v>77</v>
      </c>
      <c r="AZ210" s="500">
        <f t="shared" si="691"/>
        <v>666</v>
      </c>
      <c r="BA210" s="404">
        <f t="shared" si="692"/>
        <v>539</v>
      </c>
      <c r="BB210" s="422">
        <v>83</v>
      </c>
      <c r="BC210" s="423">
        <v>86</v>
      </c>
      <c r="BD210" s="500">
        <f t="shared" si="693"/>
        <v>1743</v>
      </c>
      <c r="BE210" s="404">
        <f t="shared" si="694"/>
        <v>4214</v>
      </c>
      <c r="BF210" s="422"/>
      <c r="BG210" s="423"/>
      <c r="BH210" s="500">
        <f t="shared" si="695"/>
        <v>0</v>
      </c>
      <c r="BI210" s="404">
        <f t="shared" si="696"/>
        <v>0</v>
      </c>
      <c r="BJ210" s="500">
        <f t="shared" si="697"/>
        <v>80.3</v>
      </c>
      <c r="BK210" s="404">
        <f t="shared" si="698"/>
        <v>84.875</v>
      </c>
      <c r="BL210" s="500">
        <f t="shared" si="699"/>
        <v>2409</v>
      </c>
      <c r="BM210" s="404">
        <f t="shared" si="700"/>
        <v>4753</v>
      </c>
      <c r="BN210" s="422">
        <v>130</v>
      </c>
      <c r="BO210" s="423">
        <v>131</v>
      </c>
      <c r="BP210" s="500">
        <f t="shared" si="701"/>
        <v>130</v>
      </c>
      <c r="BQ210" s="404">
        <f t="shared" si="702"/>
        <v>131</v>
      </c>
      <c r="BR210" s="422">
        <v>119</v>
      </c>
      <c r="BS210" s="423">
        <v>148</v>
      </c>
      <c r="BT210" s="500">
        <f t="shared" si="703"/>
        <v>119</v>
      </c>
      <c r="BU210" s="404">
        <f t="shared" si="704"/>
        <v>148</v>
      </c>
      <c r="BV210" s="422"/>
      <c r="BW210" s="423"/>
      <c r="BX210" s="500">
        <f t="shared" si="705"/>
        <v>0</v>
      </c>
      <c r="BY210" s="404">
        <f t="shared" si="706"/>
        <v>0</v>
      </c>
      <c r="BZ210" s="500">
        <f t="shared" si="707"/>
        <v>249</v>
      </c>
      <c r="CA210" s="404">
        <f t="shared" si="708"/>
        <v>279</v>
      </c>
      <c r="CB210" s="500">
        <f t="shared" si="709"/>
        <v>249</v>
      </c>
      <c r="CC210" s="404">
        <f t="shared" si="710"/>
        <v>279</v>
      </c>
      <c r="CD210" s="564">
        <v>3.75</v>
      </c>
      <c r="CE210" s="581">
        <v>3.52</v>
      </c>
      <c r="CF210" s="500">
        <f t="shared" si="711"/>
        <v>487.5</v>
      </c>
      <c r="CG210" s="404">
        <f t="shared" si="712"/>
        <v>461.12</v>
      </c>
      <c r="CH210" s="564">
        <v>4.25</v>
      </c>
      <c r="CI210" s="581">
        <v>4.42</v>
      </c>
      <c r="CJ210" s="500">
        <f t="shared" si="713"/>
        <v>505.75</v>
      </c>
      <c r="CK210" s="404">
        <f t="shared" si="714"/>
        <v>654.16</v>
      </c>
      <c r="CL210" s="564"/>
      <c r="CM210" s="581"/>
      <c r="CN210" s="500">
        <f t="shared" si="715"/>
        <v>0</v>
      </c>
      <c r="CO210" s="404">
        <f t="shared" si="716"/>
        <v>0</v>
      </c>
      <c r="CP210" s="500">
        <f t="shared" si="717"/>
        <v>3.9889558232931726</v>
      </c>
      <c r="CQ210" s="237">
        <f t="shared" si="718"/>
        <v>3.9974193548387094</v>
      </c>
      <c r="CR210" s="500">
        <f t="shared" si="719"/>
        <v>993.25</v>
      </c>
      <c r="CS210" s="404">
        <f t="shared" si="720"/>
        <v>1115.28</v>
      </c>
      <c r="CT210" s="565">
        <v>86</v>
      </c>
      <c r="CU210" s="582">
        <v>86</v>
      </c>
      <c r="CV210" s="500">
        <f t="shared" si="721"/>
        <v>11180</v>
      </c>
      <c r="CW210" s="404">
        <f t="shared" si="722"/>
        <v>11266</v>
      </c>
      <c r="CX210" s="565">
        <v>75</v>
      </c>
      <c r="CY210" s="582">
        <v>79</v>
      </c>
      <c r="CZ210" s="500">
        <f t="shared" si="723"/>
        <v>8925</v>
      </c>
      <c r="DA210" s="404">
        <f t="shared" si="724"/>
        <v>11692</v>
      </c>
      <c r="DB210" s="565"/>
      <c r="DC210" s="581"/>
      <c r="DD210" s="500">
        <f t="shared" si="725"/>
        <v>0</v>
      </c>
      <c r="DE210" s="404">
        <f t="shared" si="726"/>
        <v>0</v>
      </c>
      <c r="DF210" s="500">
        <f t="shared" si="727"/>
        <v>80.742971887550198</v>
      </c>
      <c r="DG210" s="404">
        <f t="shared" si="728"/>
        <v>82.286738351254485</v>
      </c>
      <c r="DH210" s="500">
        <f t="shared" si="729"/>
        <v>20105</v>
      </c>
      <c r="DI210" s="404">
        <f t="shared" si="730"/>
        <v>22958</v>
      </c>
      <c r="DJ210" s="500">
        <f t="shared" si="731"/>
        <v>279</v>
      </c>
      <c r="DK210" s="404">
        <f t="shared" si="732"/>
        <v>335</v>
      </c>
      <c r="DL210" s="500">
        <f t="shared" si="733"/>
        <v>279</v>
      </c>
      <c r="DM210" s="404">
        <f t="shared" si="734"/>
        <v>335</v>
      </c>
      <c r="DN210" s="236">
        <f t="shared" si="735"/>
        <v>3.9634767025089603</v>
      </c>
      <c r="DO210" s="237">
        <f t="shared" si="736"/>
        <v>4.0617910447761192</v>
      </c>
      <c r="DP210" s="500">
        <f t="shared" si="737"/>
        <v>1105.81</v>
      </c>
      <c r="DQ210" s="404">
        <f t="shared" si="738"/>
        <v>1360.6999999999998</v>
      </c>
      <c r="DR210" s="500">
        <f t="shared" si="739"/>
        <v>80.695340501792117</v>
      </c>
      <c r="DS210" s="404">
        <f t="shared" si="740"/>
        <v>82.719402985074623</v>
      </c>
      <c r="DT210" s="500">
        <f t="shared" si="741"/>
        <v>22514</v>
      </c>
      <c r="DU210" s="404">
        <f t="shared" si="742"/>
        <v>27711</v>
      </c>
      <c r="DV210" s="565">
        <v>24</v>
      </c>
      <c r="DW210" s="582">
        <v>19</v>
      </c>
      <c r="DX210" s="500">
        <f t="shared" si="743"/>
        <v>24</v>
      </c>
      <c r="DY210" s="404">
        <f t="shared" si="744"/>
        <v>19</v>
      </c>
      <c r="DZ210" s="565">
        <v>31</v>
      </c>
      <c r="EA210" s="582">
        <v>32</v>
      </c>
      <c r="EB210" s="500">
        <f t="shared" si="745"/>
        <v>31</v>
      </c>
      <c r="EC210" s="404">
        <f t="shared" si="746"/>
        <v>32</v>
      </c>
      <c r="ED210" s="565"/>
      <c r="EE210" s="582"/>
      <c r="EF210" s="500">
        <f t="shared" si="747"/>
        <v>0</v>
      </c>
      <c r="EG210" s="404">
        <f t="shared" si="748"/>
        <v>0</v>
      </c>
      <c r="EH210" s="500">
        <f t="shared" si="749"/>
        <v>55</v>
      </c>
      <c r="EI210" s="404">
        <f t="shared" si="750"/>
        <v>51</v>
      </c>
      <c r="EJ210" s="500">
        <f t="shared" si="751"/>
        <v>55</v>
      </c>
      <c r="EK210" s="404">
        <f t="shared" si="752"/>
        <v>51</v>
      </c>
      <c r="EL210" s="564">
        <v>2.44</v>
      </c>
      <c r="EM210" s="583">
        <v>2.11</v>
      </c>
      <c r="EN210" s="500">
        <f t="shared" si="753"/>
        <v>58.56</v>
      </c>
      <c r="EO210" s="404">
        <f t="shared" si="754"/>
        <v>40.089999999999996</v>
      </c>
      <c r="EP210" s="564">
        <v>3.77</v>
      </c>
      <c r="EQ210" s="583">
        <v>2.4500000000000002</v>
      </c>
      <c r="ER210" s="500">
        <f t="shared" si="755"/>
        <v>116.87</v>
      </c>
      <c r="ES210" s="404">
        <f t="shared" si="756"/>
        <v>78.400000000000006</v>
      </c>
      <c r="ET210" s="564"/>
      <c r="EU210" s="583"/>
      <c r="EV210" s="500">
        <f t="shared" si="757"/>
        <v>0</v>
      </c>
      <c r="EW210" s="404">
        <f t="shared" si="758"/>
        <v>0</v>
      </c>
      <c r="EX210" s="236">
        <f t="shared" si="759"/>
        <v>3.1896363636363638</v>
      </c>
      <c r="EY210" s="237">
        <f t="shared" si="760"/>
        <v>2.3233333333333337</v>
      </c>
      <c r="EZ210" s="500">
        <f t="shared" si="761"/>
        <v>175.43</v>
      </c>
      <c r="FA210" s="404">
        <f t="shared" si="762"/>
        <v>118.49000000000002</v>
      </c>
      <c r="FB210" s="565">
        <v>63</v>
      </c>
      <c r="FC210" s="637">
        <v>60</v>
      </c>
      <c r="FD210" s="500">
        <f t="shared" si="763"/>
        <v>1512</v>
      </c>
      <c r="FE210" s="404">
        <f t="shared" si="764"/>
        <v>1140</v>
      </c>
      <c r="FF210" s="565">
        <v>59</v>
      </c>
      <c r="FG210" s="637">
        <v>53</v>
      </c>
      <c r="FH210" s="500">
        <f t="shared" si="765"/>
        <v>1829</v>
      </c>
      <c r="FI210" s="404">
        <f t="shared" si="766"/>
        <v>1696</v>
      </c>
      <c r="FJ210" s="565"/>
      <c r="FK210" s="583"/>
      <c r="FL210" s="500">
        <f t="shared" si="767"/>
        <v>0</v>
      </c>
      <c r="FM210" s="404">
        <f t="shared" si="768"/>
        <v>0</v>
      </c>
      <c r="FN210" s="500">
        <f t="shared" si="769"/>
        <v>60.745454545454542</v>
      </c>
      <c r="FO210" s="404">
        <f t="shared" si="770"/>
        <v>55.607843137254903</v>
      </c>
      <c r="FP210" s="500">
        <f t="shared" si="771"/>
        <v>3341</v>
      </c>
      <c r="FQ210" s="404">
        <f t="shared" si="772"/>
        <v>2836</v>
      </c>
      <c r="FR210" s="565"/>
      <c r="FS210" s="423"/>
      <c r="FT210" s="500">
        <f t="shared" si="773"/>
        <v>0</v>
      </c>
      <c r="FU210" s="404">
        <f t="shared" si="774"/>
        <v>0</v>
      </c>
      <c r="FV210" s="564"/>
      <c r="FW210" s="584"/>
      <c r="FX210" s="500">
        <f t="shared" si="775"/>
        <v>0</v>
      </c>
      <c r="FY210" s="404">
        <f t="shared" si="776"/>
        <v>0</v>
      </c>
      <c r="FZ210" s="564"/>
      <c r="GA210" s="584"/>
      <c r="GB210" s="500">
        <f t="shared" si="777"/>
        <v>0</v>
      </c>
      <c r="GC210" s="404">
        <f t="shared" si="778"/>
        <v>0</v>
      </c>
      <c r="GD210" s="510">
        <f t="shared" si="779"/>
        <v>163</v>
      </c>
      <c r="GE210" s="404">
        <f t="shared" si="780"/>
        <v>157</v>
      </c>
      <c r="GF210" s="500">
        <f t="shared" si="781"/>
        <v>163</v>
      </c>
      <c r="GG210" s="404">
        <f t="shared" si="782"/>
        <v>157</v>
      </c>
      <c r="GH210" s="500">
        <f t="shared" si="783"/>
        <v>577.55999999999995</v>
      </c>
      <c r="GI210" s="404">
        <f t="shared" si="784"/>
        <v>520.74</v>
      </c>
      <c r="GJ210" s="500">
        <f t="shared" si="785"/>
        <v>13358</v>
      </c>
      <c r="GK210" s="404">
        <f t="shared" si="786"/>
        <v>12945</v>
      </c>
      <c r="GL210" s="510">
        <f t="shared" si="787"/>
        <v>171</v>
      </c>
      <c r="GM210" s="404">
        <f t="shared" si="788"/>
        <v>229</v>
      </c>
      <c r="GN210" s="500">
        <f t="shared" si="789"/>
        <v>171</v>
      </c>
      <c r="GO210" s="404">
        <f t="shared" si="790"/>
        <v>229</v>
      </c>
      <c r="GP210" s="500">
        <f t="shared" si="791"/>
        <v>703.68</v>
      </c>
      <c r="GQ210" s="404">
        <f t="shared" si="792"/>
        <v>958.44999999999993</v>
      </c>
      <c r="GR210" s="500">
        <f t="shared" si="793"/>
        <v>12497</v>
      </c>
      <c r="GS210" s="404">
        <f t="shared" si="794"/>
        <v>17602</v>
      </c>
      <c r="GT210" s="510">
        <f t="shared" si="795"/>
        <v>334</v>
      </c>
      <c r="GU210" s="404">
        <f t="shared" si="796"/>
        <v>386</v>
      </c>
      <c r="GV210" s="500">
        <f t="shared" si="797"/>
        <v>334</v>
      </c>
      <c r="GW210" s="404">
        <f t="shared" si="798"/>
        <v>386</v>
      </c>
      <c r="GX210" s="500">
        <f t="shared" si="799"/>
        <v>1281.2399999999998</v>
      </c>
      <c r="GY210" s="404">
        <f t="shared" si="800"/>
        <v>1479.19</v>
      </c>
      <c r="GZ210" s="500">
        <f t="shared" si="801"/>
        <v>25855</v>
      </c>
      <c r="HA210" s="404">
        <f t="shared" si="802"/>
        <v>30547</v>
      </c>
      <c r="HB210" s="510">
        <f t="shared" si="803"/>
        <v>0</v>
      </c>
      <c r="HC210" s="404">
        <f t="shared" si="804"/>
        <v>0</v>
      </c>
      <c r="HD210" s="500">
        <f t="shared" si="805"/>
        <v>0</v>
      </c>
      <c r="HE210" s="404">
        <f t="shared" si="806"/>
        <v>0</v>
      </c>
      <c r="HF210" s="500" t="str">
        <f t="shared" si="807"/>
        <v/>
      </c>
      <c r="HG210" s="404" t="str">
        <f t="shared" si="808"/>
        <v/>
      </c>
      <c r="HH210" s="500" t="str">
        <f t="shared" si="809"/>
        <v/>
      </c>
      <c r="HI210" s="404" t="str">
        <f t="shared" si="810"/>
        <v/>
      </c>
      <c r="HJ210" s="510">
        <f t="shared" si="811"/>
        <v>1281.24</v>
      </c>
      <c r="HK210" s="404">
        <f t="shared" si="812"/>
        <v>1479.1899999999998</v>
      </c>
      <c r="HL210" s="500">
        <f t="shared" si="813"/>
        <v>25855</v>
      </c>
      <c r="HM210" s="404">
        <f t="shared" si="814"/>
        <v>30547</v>
      </c>
    </row>
    <row r="211" spans="1:221">
      <c r="A211" s="633" t="s">
        <v>538</v>
      </c>
      <c r="B211" s="634" t="s">
        <v>871</v>
      </c>
      <c r="C211" s="635"/>
      <c r="D211" s="636">
        <v>198376</v>
      </c>
      <c r="E211" s="551">
        <v>9</v>
      </c>
      <c r="F211" s="422">
        <v>513</v>
      </c>
      <c r="G211" s="814">
        <v>531</v>
      </c>
      <c r="H211" s="422">
        <v>14</v>
      </c>
      <c r="I211" s="814">
        <v>29</v>
      </c>
      <c r="J211" s="500">
        <f t="shared" si="665"/>
        <v>499</v>
      </c>
      <c r="K211" s="404">
        <f t="shared" si="666"/>
        <v>502</v>
      </c>
      <c r="L211" s="422"/>
      <c r="M211" s="423"/>
      <c r="N211" s="500">
        <f t="shared" si="667"/>
        <v>499</v>
      </c>
      <c r="O211" s="404">
        <f t="shared" si="668"/>
        <v>502</v>
      </c>
      <c r="P211" s="500">
        <f t="shared" si="669"/>
        <v>499</v>
      </c>
      <c r="Q211" s="404">
        <f t="shared" si="670"/>
        <v>502</v>
      </c>
      <c r="R211" s="422">
        <v>6</v>
      </c>
      <c r="S211" s="423">
        <v>6</v>
      </c>
      <c r="T211" s="500">
        <f t="shared" si="671"/>
        <v>6</v>
      </c>
      <c r="U211" s="404">
        <f t="shared" si="672"/>
        <v>6</v>
      </c>
      <c r="V211" s="422">
        <v>88</v>
      </c>
      <c r="W211" s="423">
        <v>85</v>
      </c>
      <c r="X211" s="500">
        <f t="shared" si="673"/>
        <v>88</v>
      </c>
      <c r="Y211" s="404">
        <f t="shared" si="674"/>
        <v>85</v>
      </c>
      <c r="Z211" s="422"/>
      <c r="AA211" s="423"/>
      <c r="AB211" s="500">
        <f t="shared" si="675"/>
        <v>0</v>
      </c>
      <c r="AC211" s="404">
        <f t="shared" si="676"/>
        <v>0</v>
      </c>
      <c r="AD211" s="500">
        <f t="shared" si="677"/>
        <v>94</v>
      </c>
      <c r="AE211" s="404">
        <f t="shared" si="678"/>
        <v>91</v>
      </c>
      <c r="AF211" s="500">
        <f t="shared" si="679"/>
        <v>94</v>
      </c>
      <c r="AG211" s="404">
        <f t="shared" si="680"/>
        <v>91</v>
      </c>
      <c r="AH211" s="564">
        <v>3.33</v>
      </c>
      <c r="AI211" s="580">
        <v>2.17</v>
      </c>
      <c r="AJ211" s="500">
        <f t="shared" si="681"/>
        <v>19.98</v>
      </c>
      <c r="AK211" s="404">
        <f t="shared" si="682"/>
        <v>13.02</v>
      </c>
      <c r="AL211" s="564">
        <v>4.24</v>
      </c>
      <c r="AM211" s="580">
        <v>3.78</v>
      </c>
      <c r="AN211" s="500">
        <f t="shared" si="683"/>
        <v>373.12</v>
      </c>
      <c r="AO211" s="404">
        <f t="shared" si="684"/>
        <v>321.3</v>
      </c>
      <c r="AP211" s="564"/>
      <c r="AQ211" s="580"/>
      <c r="AR211" s="500">
        <f t="shared" si="685"/>
        <v>0</v>
      </c>
      <c r="AS211" s="404">
        <f t="shared" si="686"/>
        <v>0</v>
      </c>
      <c r="AT211" s="236">
        <f t="shared" si="687"/>
        <v>4.1819148936170212</v>
      </c>
      <c r="AU211" s="237">
        <f t="shared" si="688"/>
        <v>3.6738461538461538</v>
      </c>
      <c r="AV211" s="500">
        <f t="shared" si="689"/>
        <v>393.09999999999997</v>
      </c>
      <c r="AW211" s="404">
        <f t="shared" si="690"/>
        <v>334.32</v>
      </c>
      <c r="AX211" s="422">
        <v>61</v>
      </c>
      <c r="AY211" s="423">
        <v>65</v>
      </c>
      <c r="AZ211" s="500">
        <f t="shared" si="691"/>
        <v>366</v>
      </c>
      <c r="BA211" s="404">
        <f t="shared" si="692"/>
        <v>390</v>
      </c>
      <c r="BB211" s="422">
        <v>70</v>
      </c>
      <c r="BC211" s="423">
        <v>69</v>
      </c>
      <c r="BD211" s="500">
        <f t="shared" si="693"/>
        <v>6160</v>
      </c>
      <c r="BE211" s="404">
        <f t="shared" si="694"/>
        <v>5865</v>
      </c>
      <c r="BF211" s="422"/>
      <c r="BG211" s="423"/>
      <c r="BH211" s="500">
        <f t="shared" si="695"/>
        <v>0</v>
      </c>
      <c r="BI211" s="404">
        <f t="shared" si="696"/>
        <v>0</v>
      </c>
      <c r="BJ211" s="500">
        <f t="shared" si="697"/>
        <v>69.425531914893611</v>
      </c>
      <c r="BK211" s="404">
        <f t="shared" si="698"/>
        <v>68.736263736263737</v>
      </c>
      <c r="BL211" s="500">
        <f t="shared" si="699"/>
        <v>6525.9999999999991</v>
      </c>
      <c r="BM211" s="404">
        <f t="shared" si="700"/>
        <v>6255</v>
      </c>
      <c r="BN211" s="422">
        <v>166</v>
      </c>
      <c r="BO211" s="423">
        <v>187</v>
      </c>
      <c r="BP211" s="500">
        <f t="shared" si="701"/>
        <v>166</v>
      </c>
      <c r="BQ211" s="404">
        <f t="shared" si="702"/>
        <v>187</v>
      </c>
      <c r="BR211" s="422">
        <v>140</v>
      </c>
      <c r="BS211" s="423">
        <v>132</v>
      </c>
      <c r="BT211" s="500">
        <f t="shared" si="703"/>
        <v>140</v>
      </c>
      <c r="BU211" s="404">
        <f t="shared" si="704"/>
        <v>132</v>
      </c>
      <c r="BV211" s="422"/>
      <c r="BW211" s="423"/>
      <c r="BX211" s="500">
        <f t="shared" si="705"/>
        <v>0</v>
      </c>
      <c r="BY211" s="404">
        <f t="shared" si="706"/>
        <v>0</v>
      </c>
      <c r="BZ211" s="500">
        <f t="shared" si="707"/>
        <v>306</v>
      </c>
      <c r="CA211" s="404">
        <f t="shared" si="708"/>
        <v>319</v>
      </c>
      <c r="CB211" s="500">
        <f t="shared" si="709"/>
        <v>306</v>
      </c>
      <c r="CC211" s="404">
        <f t="shared" si="710"/>
        <v>319</v>
      </c>
      <c r="CD211" s="564">
        <v>3.54</v>
      </c>
      <c r="CE211" s="581">
        <v>3.63</v>
      </c>
      <c r="CF211" s="500">
        <f t="shared" si="711"/>
        <v>587.64</v>
      </c>
      <c r="CG211" s="404">
        <f t="shared" si="712"/>
        <v>678.81</v>
      </c>
      <c r="CH211" s="564">
        <v>4.3099999999999996</v>
      </c>
      <c r="CI211" s="581">
        <v>4.87</v>
      </c>
      <c r="CJ211" s="500">
        <f t="shared" si="713"/>
        <v>603.4</v>
      </c>
      <c r="CK211" s="404">
        <f t="shared" si="714"/>
        <v>642.84</v>
      </c>
      <c r="CL211" s="564"/>
      <c r="CM211" s="581"/>
      <c r="CN211" s="500">
        <f t="shared" si="715"/>
        <v>0</v>
      </c>
      <c r="CO211" s="404">
        <f t="shared" si="716"/>
        <v>0</v>
      </c>
      <c r="CP211" s="500">
        <f t="shared" si="717"/>
        <v>3.8922875816993461</v>
      </c>
      <c r="CQ211" s="237">
        <f t="shared" si="718"/>
        <v>4.1431034482758626</v>
      </c>
      <c r="CR211" s="500">
        <f t="shared" si="719"/>
        <v>1191.04</v>
      </c>
      <c r="CS211" s="404">
        <f t="shared" si="720"/>
        <v>1321.65</v>
      </c>
      <c r="CT211" s="565">
        <v>83</v>
      </c>
      <c r="CU211" s="582">
        <v>83</v>
      </c>
      <c r="CV211" s="500">
        <f t="shared" si="721"/>
        <v>13778</v>
      </c>
      <c r="CW211" s="404">
        <f t="shared" si="722"/>
        <v>15521</v>
      </c>
      <c r="CX211" s="565">
        <v>75</v>
      </c>
      <c r="CY211" s="582">
        <v>82</v>
      </c>
      <c r="CZ211" s="500">
        <f t="shared" si="723"/>
        <v>10500</v>
      </c>
      <c r="DA211" s="404">
        <f t="shared" si="724"/>
        <v>10824</v>
      </c>
      <c r="DB211" s="565"/>
      <c r="DC211" s="581"/>
      <c r="DD211" s="500">
        <f t="shared" si="725"/>
        <v>0</v>
      </c>
      <c r="DE211" s="404">
        <f t="shared" si="726"/>
        <v>0</v>
      </c>
      <c r="DF211" s="500">
        <f t="shared" si="727"/>
        <v>79.33986928104575</v>
      </c>
      <c r="DG211" s="404">
        <f t="shared" si="728"/>
        <v>82.58620689655173</v>
      </c>
      <c r="DH211" s="500">
        <f t="shared" si="729"/>
        <v>24278</v>
      </c>
      <c r="DI211" s="404">
        <f t="shared" si="730"/>
        <v>26345</v>
      </c>
      <c r="DJ211" s="500">
        <f t="shared" si="731"/>
        <v>400</v>
      </c>
      <c r="DK211" s="404">
        <f t="shared" si="732"/>
        <v>410</v>
      </c>
      <c r="DL211" s="500">
        <f t="shared" si="733"/>
        <v>400</v>
      </c>
      <c r="DM211" s="404">
        <f t="shared" si="734"/>
        <v>410</v>
      </c>
      <c r="DN211" s="236">
        <f t="shared" si="735"/>
        <v>3.9603499999999996</v>
      </c>
      <c r="DO211" s="237">
        <f t="shared" si="736"/>
        <v>4.038951219512195</v>
      </c>
      <c r="DP211" s="500">
        <f t="shared" si="737"/>
        <v>1584.1399999999999</v>
      </c>
      <c r="DQ211" s="404">
        <f t="shared" si="738"/>
        <v>1655.97</v>
      </c>
      <c r="DR211" s="500">
        <f t="shared" si="739"/>
        <v>77.010000000000005</v>
      </c>
      <c r="DS211" s="404">
        <f t="shared" si="740"/>
        <v>79.512195121951223</v>
      </c>
      <c r="DT211" s="500">
        <f t="shared" si="741"/>
        <v>30804.000000000004</v>
      </c>
      <c r="DU211" s="404">
        <f t="shared" si="742"/>
        <v>32600</v>
      </c>
      <c r="DV211" s="565">
        <v>38</v>
      </c>
      <c r="DW211" s="582">
        <v>43</v>
      </c>
      <c r="DX211" s="500">
        <f t="shared" si="743"/>
        <v>38</v>
      </c>
      <c r="DY211" s="404">
        <f t="shared" si="744"/>
        <v>43</v>
      </c>
      <c r="DZ211" s="565">
        <v>61</v>
      </c>
      <c r="EA211" s="582">
        <v>49</v>
      </c>
      <c r="EB211" s="500">
        <f t="shared" si="745"/>
        <v>61</v>
      </c>
      <c r="EC211" s="404">
        <f t="shared" si="746"/>
        <v>49</v>
      </c>
      <c r="ED211" s="565"/>
      <c r="EE211" s="582"/>
      <c r="EF211" s="500">
        <f t="shared" si="747"/>
        <v>0</v>
      </c>
      <c r="EG211" s="404">
        <f t="shared" si="748"/>
        <v>0</v>
      </c>
      <c r="EH211" s="500">
        <f t="shared" si="749"/>
        <v>99</v>
      </c>
      <c r="EI211" s="404">
        <f t="shared" si="750"/>
        <v>92</v>
      </c>
      <c r="EJ211" s="500">
        <f t="shared" si="751"/>
        <v>99</v>
      </c>
      <c r="EK211" s="404">
        <f t="shared" si="752"/>
        <v>92</v>
      </c>
      <c r="EL211" s="564">
        <v>2.5299999999999998</v>
      </c>
      <c r="EM211" s="583">
        <v>2.34</v>
      </c>
      <c r="EN211" s="500">
        <f t="shared" si="753"/>
        <v>96.139999999999986</v>
      </c>
      <c r="EO211" s="404">
        <f t="shared" si="754"/>
        <v>100.61999999999999</v>
      </c>
      <c r="EP211" s="564">
        <v>2.67</v>
      </c>
      <c r="EQ211" s="583">
        <v>2.84</v>
      </c>
      <c r="ER211" s="500">
        <f t="shared" si="755"/>
        <v>162.87</v>
      </c>
      <c r="ES211" s="404">
        <f t="shared" si="756"/>
        <v>139.16</v>
      </c>
      <c r="ET211" s="564"/>
      <c r="EU211" s="583"/>
      <c r="EV211" s="500">
        <f t="shared" si="757"/>
        <v>0</v>
      </c>
      <c r="EW211" s="404">
        <f t="shared" si="758"/>
        <v>0</v>
      </c>
      <c r="EX211" s="236">
        <f t="shared" si="759"/>
        <v>2.6162626262626261</v>
      </c>
      <c r="EY211" s="237">
        <f t="shared" si="760"/>
        <v>2.6063043478260868</v>
      </c>
      <c r="EZ211" s="500">
        <f t="shared" si="761"/>
        <v>259.01</v>
      </c>
      <c r="FA211" s="404">
        <f t="shared" si="762"/>
        <v>239.77999999999997</v>
      </c>
      <c r="FB211" s="565">
        <v>68</v>
      </c>
      <c r="FC211" s="637">
        <v>70</v>
      </c>
      <c r="FD211" s="500">
        <f t="shared" si="763"/>
        <v>2584</v>
      </c>
      <c r="FE211" s="404">
        <f t="shared" si="764"/>
        <v>3010</v>
      </c>
      <c r="FF211" s="565">
        <v>48</v>
      </c>
      <c r="FG211" s="637">
        <v>50</v>
      </c>
      <c r="FH211" s="500">
        <f t="shared" si="765"/>
        <v>2928</v>
      </c>
      <c r="FI211" s="404">
        <f t="shared" si="766"/>
        <v>2450</v>
      </c>
      <c r="FJ211" s="565"/>
      <c r="FK211" s="583"/>
      <c r="FL211" s="500">
        <f t="shared" si="767"/>
        <v>0</v>
      </c>
      <c r="FM211" s="404">
        <f t="shared" si="768"/>
        <v>0</v>
      </c>
      <c r="FN211" s="500">
        <f t="shared" si="769"/>
        <v>55.676767676767675</v>
      </c>
      <c r="FO211" s="404">
        <f t="shared" si="770"/>
        <v>59.347826086956523</v>
      </c>
      <c r="FP211" s="500">
        <f t="shared" si="771"/>
        <v>5512</v>
      </c>
      <c r="FQ211" s="404">
        <f t="shared" si="772"/>
        <v>5460</v>
      </c>
      <c r="FR211" s="565"/>
      <c r="FS211" s="423"/>
      <c r="FT211" s="500">
        <f t="shared" si="773"/>
        <v>0</v>
      </c>
      <c r="FU211" s="404">
        <f t="shared" si="774"/>
        <v>0</v>
      </c>
      <c r="FV211" s="564"/>
      <c r="FW211" s="584"/>
      <c r="FX211" s="500">
        <f t="shared" si="775"/>
        <v>0</v>
      </c>
      <c r="FY211" s="404">
        <f t="shared" si="776"/>
        <v>0</v>
      </c>
      <c r="FZ211" s="564"/>
      <c r="GA211" s="584"/>
      <c r="GB211" s="500">
        <f t="shared" si="777"/>
        <v>0</v>
      </c>
      <c r="GC211" s="404">
        <f t="shared" si="778"/>
        <v>0</v>
      </c>
      <c r="GD211" s="510">
        <f t="shared" si="779"/>
        <v>210</v>
      </c>
      <c r="GE211" s="404">
        <f t="shared" si="780"/>
        <v>236</v>
      </c>
      <c r="GF211" s="500">
        <f t="shared" si="781"/>
        <v>210</v>
      </c>
      <c r="GG211" s="404">
        <f t="shared" si="782"/>
        <v>236</v>
      </c>
      <c r="GH211" s="500">
        <f t="shared" si="783"/>
        <v>703.76</v>
      </c>
      <c r="GI211" s="404">
        <f t="shared" si="784"/>
        <v>792.44999999999993</v>
      </c>
      <c r="GJ211" s="500">
        <f t="shared" si="785"/>
        <v>16728</v>
      </c>
      <c r="GK211" s="404">
        <f t="shared" si="786"/>
        <v>18921</v>
      </c>
      <c r="GL211" s="510">
        <f t="shared" si="787"/>
        <v>289</v>
      </c>
      <c r="GM211" s="404">
        <f t="shared" si="788"/>
        <v>266</v>
      </c>
      <c r="GN211" s="500">
        <f t="shared" si="789"/>
        <v>289</v>
      </c>
      <c r="GO211" s="404">
        <f t="shared" si="790"/>
        <v>266</v>
      </c>
      <c r="GP211" s="500">
        <f t="shared" si="791"/>
        <v>1139.3899999999999</v>
      </c>
      <c r="GQ211" s="404">
        <f t="shared" si="792"/>
        <v>1103.3000000000002</v>
      </c>
      <c r="GR211" s="500">
        <f t="shared" si="793"/>
        <v>19588</v>
      </c>
      <c r="GS211" s="404">
        <f t="shared" si="794"/>
        <v>19139</v>
      </c>
      <c r="GT211" s="510">
        <f t="shared" si="795"/>
        <v>499</v>
      </c>
      <c r="GU211" s="404">
        <f t="shared" si="796"/>
        <v>502</v>
      </c>
      <c r="GV211" s="500">
        <f t="shared" si="797"/>
        <v>499</v>
      </c>
      <c r="GW211" s="404">
        <f t="shared" si="798"/>
        <v>502</v>
      </c>
      <c r="GX211" s="500">
        <f t="shared" si="799"/>
        <v>1843.1499999999999</v>
      </c>
      <c r="GY211" s="404">
        <f t="shared" si="800"/>
        <v>1895.75</v>
      </c>
      <c r="GZ211" s="500">
        <f t="shared" si="801"/>
        <v>36316</v>
      </c>
      <c r="HA211" s="404">
        <f t="shared" si="802"/>
        <v>38060</v>
      </c>
      <c r="HB211" s="510">
        <f t="shared" si="803"/>
        <v>0</v>
      </c>
      <c r="HC211" s="404">
        <f t="shared" si="804"/>
        <v>0</v>
      </c>
      <c r="HD211" s="500">
        <f t="shared" si="805"/>
        <v>0</v>
      </c>
      <c r="HE211" s="404">
        <f t="shared" si="806"/>
        <v>0</v>
      </c>
      <c r="HF211" s="500" t="str">
        <f t="shared" si="807"/>
        <v/>
      </c>
      <c r="HG211" s="404" t="str">
        <f t="shared" si="808"/>
        <v/>
      </c>
      <c r="HH211" s="500" t="str">
        <f t="shared" si="809"/>
        <v/>
      </c>
      <c r="HI211" s="404" t="str">
        <f t="shared" si="810"/>
        <v/>
      </c>
      <c r="HJ211" s="510">
        <f t="shared" si="811"/>
        <v>1843.1499999999999</v>
      </c>
      <c r="HK211" s="404">
        <f t="shared" si="812"/>
        <v>1895.75</v>
      </c>
      <c r="HL211" s="500">
        <f t="shared" si="813"/>
        <v>36316</v>
      </c>
      <c r="HM211" s="404">
        <f t="shared" si="814"/>
        <v>38060</v>
      </c>
    </row>
    <row r="212" spans="1:221">
      <c r="A212" s="553" t="s">
        <v>538</v>
      </c>
      <c r="B212" s="640" t="s">
        <v>872</v>
      </c>
      <c r="C212" s="641"/>
      <c r="D212" s="639">
        <v>198455</v>
      </c>
      <c r="E212" s="531">
        <v>9</v>
      </c>
      <c r="F212" s="422">
        <v>418</v>
      </c>
      <c r="G212" s="814">
        <v>451</v>
      </c>
      <c r="H212" s="422">
        <v>4</v>
      </c>
      <c r="I212" s="814">
        <v>2</v>
      </c>
      <c r="J212" s="500">
        <f t="shared" si="665"/>
        <v>414</v>
      </c>
      <c r="K212" s="404">
        <f t="shared" si="666"/>
        <v>449</v>
      </c>
      <c r="L212" s="422"/>
      <c r="M212" s="423"/>
      <c r="N212" s="500">
        <f t="shared" si="667"/>
        <v>414</v>
      </c>
      <c r="O212" s="404">
        <f t="shared" si="668"/>
        <v>449</v>
      </c>
      <c r="P212" s="500">
        <f t="shared" si="669"/>
        <v>414</v>
      </c>
      <c r="Q212" s="404">
        <f t="shared" si="670"/>
        <v>449</v>
      </c>
      <c r="R212" s="422">
        <v>7</v>
      </c>
      <c r="S212" s="423">
        <v>4</v>
      </c>
      <c r="T212" s="500">
        <f t="shared" si="671"/>
        <v>7</v>
      </c>
      <c r="U212" s="404">
        <f t="shared" si="672"/>
        <v>4</v>
      </c>
      <c r="V212" s="422">
        <v>10</v>
      </c>
      <c r="W212" s="423">
        <v>21</v>
      </c>
      <c r="X212" s="500">
        <f t="shared" si="673"/>
        <v>10</v>
      </c>
      <c r="Y212" s="404">
        <f t="shared" si="674"/>
        <v>21</v>
      </c>
      <c r="Z212" s="422"/>
      <c r="AA212" s="423"/>
      <c r="AB212" s="500">
        <f t="shared" si="675"/>
        <v>0</v>
      </c>
      <c r="AC212" s="404">
        <f t="shared" si="676"/>
        <v>0</v>
      </c>
      <c r="AD212" s="500">
        <f t="shared" si="677"/>
        <v>17</v>
      </c>
      <c r="AE212" s="404">
        <f t="shared" si="678"/>
        <v>25</v>
      </c>
      <c r="AF212" s="500">
        <f t="shared" si="679"/>
        <v>17</v>
      </c>
      <c r="AG212" s="404">
        <f t="shared" si="680"/>
        <v>25</v>
      </c>
      <c r="AH212" s="564">
        <v>4.5</v>
      </c>
      <c r="AI212" s="580">
        <v>2.25</v>
      </c>
      <c r="AJ212" s="500">
        <f t="shared" si="681"/>
        <v>31.5</v>
      </c>
      <c r="AK212" s="404">
        <f t="shared" si="682"/>
        <v>9</v>
      </c>
      <c r="AL212" s="564">
        <v>4.2</v>
      </c>
      <c r="AM212" s="580">
        <v>3.98</v>
      </c>
      <c r="AN212" s="500">
        <f t="shared" si="683"/>
        <v>42</v>
      </c>
      <c r="AO212" s="404">
        <f t="shared" si="684"/>
        <v>83.58</v>
      </c>
      <c r="AP212" s="564"/>
      <c r="AQ212" s="580"/>
      <c r="AR212" s="500">
        <f t="shared" si="685"/>
        <v>0</v>
      </c>
      <c r="AS212" s="404">
        <f t="shared" si="686"/>
        <v>0</v>
      </c>
      <c r="AT212" s="236">
        <f t="shared" si="687"/>
        <v>4.3235294117647056</v>
      </c>
      <c r="AU212" s="237">
        <f t="shared" si="688"/>
        <v>3.7031999999999998</v>
      </c>
      <c r="AV212" s="500">
        <f t="shared" si="689"/>
        <v>73.5</v>
      </c>
      <c r="AW212" s="404">
        <f t="shared" si="690"/>
        <v>92.58</v>
      </c>
      <c r="AX212" s="422">
        <v>101</v>
      </c>
      <c r="AY212" s="423">
        <v>81</v>
      </c>
      <c r="AZ212" s="500">
        <f t="shared" si="691"/>
        <v>707</v>
      </c>
      <c r="BA212" s="404">
        <f t="shared" si="692"/>
        <v>324</v>
      </c>
      <c r="BB212" s="422">
        <v>86</v>
      </c>
      <c r="BC212" s="423">
        <v>75</v>
      </c>
      <c r="BD212" s="500">
        <f t="shared" si="693"/>
        <v>860</v>
      </c>
      <c r="BE212" s="404">
        <f t="shared" si="694"/>
        <v>1575</v>
      </c>
      <c r="BF212" s="422"/>
      <c r="BG212" s="423"/>
      <c r="BH212" s="500">
        <f t="shared" si="695"/>
        <v>0</v>
      </c>
      <c r="BI212" s="404">
        <f t="shared" si="696"/>
        <v>0</v>
      </c>
      <c r="BJ212" s="500">
        <f t="shared" si="697"/>
        <v>92.17647058823529</v>
      </c>
      <c r="BK212" s="404">
        <f t="shared" si="698"/>
        <v>75.959999999999994</v>
      </c>
      <c r="BL212" s="500">
        <f t="shared" si="699"/>
        <v>1567</v>
      </c>
      <c r="BM212" s="404">
        <f t="shared" si="700"/>
        <v>1898.9999999999998</v>
      </c>
      <c r="BN212" s="422">
        <v>137</v>
      </c>
      <c r="BO212" s="423">
        <v>165</v>
      </c>
      <c r="BP212" s="500">
        <f t="shared" si="701"/>
        <v>137</v>
      </c>
      <c r="BQ212" s="404">
        <f t="shared" si="702"/>
        <v>165</v>
      </c>
      <c r="BR212" s="422">
        <v>189</v>
      </c>
      <c r="BS212" s="423">
        <v>193</v>
      </c>
      <c r="BT212" s="500">
        <f t="shared" si="703"/>
        <v>189</v>
      </c>
      <c r="BU212" s="404">
        <f t="shared" si="704"/>
        <v>193</v>
      </c>
      <c r="BV212" s="422"/>
      <c r="BW212" s="423"/>
      <c r="BX212" s="500">
        <f t="shared" si="705"/>
        <v>0</v>
      </c>
      <c r="BY212" s="404">
        <f t="shared" si="706"/>
        <v>0</v>
      </c>
      <c r="BZ212" s="500">
        <f t="shared" si="707"/>
        <v>326</v>
      </c>
      <c r="CA212" s="404">
        <f t="shared" si="708"/>
        <v>358</v>
      </c>
      <c r="CB212" s="500">
        <f t="shared" si="709"/>
        <v>326</v>
      </c>
      <c r="CC212" s="404">
        <f t="shared" si="710"/>
        <v>358</v>
      </c>
      <c r="CD212" s="564">
        <v>3.88</v>
      </c>
      <c r="CE212" s="581">
        <v>3.23</v>
      </c>
      <c r="CF212" s="500">
        <f t="shared" si="711"/>
        <v>531.55999999999995</v>
      </c>
      <c r="CG212" s="404">
        <f t="shared" si="712"/>
        <v>532.95000000000005</v>
      </c>
      <c r="CH212" s="564">
        <v>5.05</v>
      </c>
      <c r="CI212" s="581">
        <v>4.54</v>
      </c>
      <c r="CJ212" s="500">
        <f t="shared" si="713"/>
        <v>954.44999999999993</v>
      </c>
      <c r="CK212" s="404">
        <f t="shared" si="714"/>
        <v>876.22</v>
      </c>
      <c r="CL212" s="564"/>
      <c r="CM212" s="581"/>
      <c r="CN212" s="500">
        <f t="shared" si="715"/>
        <v>0</v>
      </c>
      <c r="CO212" s="404">
        <f t="shared" si="716"/>
        <v>0</v>
      </c>
      <c r="CP212" s="500">
        <f t="shared" si="717"/>
        <v>4.5583128834355824</v>
      </c>
      <c r="CQ212" s="237">
        <f t="shared" si="718"/>
        <v>3.93622905027933</v>
      </c>
      <c r="CR212" s="500">
        <f t="shared" si="719"/>
        <v>1486.0099999999998</v>
      </c>
      <c r="CS212" s="404">
        <f t="shared" si="720"/>
        <v>1409.17</v>
      </c>
      <c r="CT212" s="565">
        <v>92</v>
      </c>
      <c r="CU212" s="582">
        <v>85</v>
      </c>
      <c r="CV212" s="500">
        <f t="shared" si="721"/>
        <v>12604</v>
      </c>
      <c r="CW212" s="404">
        <f t="shared" si="722"/>
        <v>14025</v>
      </c>
      <c r="CX212" s="565">
        <v>83</v>
      </c>
      <c r="CY212" s="582">
        <v>76</v>
      </c>
      <c r="CZ212" s="500">
        <f t="shared" si="723"/>
        <v>15687</v>
      </c>
      <c r="DA212" s="404">
        <f t="shared" si="724"/>
        <v>14668</v>
      </c>
      <c r="DB212" s="565"/>
      <c r="DC212" s="581"/>
      <c r="DD212" s="500">
        <f t="shared" si="725"/>
        <v>0</v>
      </c>
      <c r="DE212" s="404">
        <f t="shared" si="726"/>
        <v>0</v>
      </c>
      <c r="DF212" s="500">
        <f t="shared" si="727"/>
        <v>86.782208588957062</v>
      </c>
      <c r="DG212" s="404">
        <f t="shared" si="728"/>
        <v>80.148044692737429</v>
      </c>
      <c r="DH212" s="500">
        <f t="shared" si="729"/>
        <v>28291.000000000004</v>
      </c>
      <c r="DI212" s="404">
        <f t="shared" si="730"/>
        <v>28693</v>
      </c>
      <c r="DJ212" s="500">
        <f t="shared" si="731"/>
        <v>343</v>
      </c>
      <c r="DK212" s="404">
        <f t="shared" si="732"/>
        <v>383</v>
      </c>
      <c r="DL212" s="500">
        <f t="shared" si="733"/>
        <v>343</v>
      </c>
      <c r="DM212" s="404">
        <f t="shared" si="734"/>
        <v>383</v>
      </c>
      <c r="DN212" s="236">
        <f t="shared" si="735"/>
        <v>4.5466763848396496</v>
      </c>
      <c r="DO212" s="237">
        <f t="shared" si="736"/>
        <v>3.921018276762402</v>
      </c>
      <c r="DP212" s="500">
        <f t="shared" si="737"/>
        <v>1559.5099999999998</v>
      </c>
      <c r="DQ212" s="404">
        <f t="shared" si="738"/>
        <v>1501.75</v>
      </c>
      <c r="DR212" s="500">
        <f t="shared" si="739"/>
        <v>87.04956268221575</v>
      </c>
      <c r="DS212" s="404">
        <f t="shared" si="740"/>
        <v>79.874673629242821</v>
      </c>
      <c r="DT212" s="500">
        <f t="shared" si="741"/>
        <v>29858.000000000004</v>
      </c>
      <c r="DU212" s="404">
        <f t="shared" si="742"/>
        <v>30592</v>
      </c>
      <c r="DV212" s="565">
        <v>19</v>
      </c>
      <c r="DW212" s="582">
        <v>13</v>
      </c>
      <c r="DX212" s="500">
        <f t="shared" si="743"/>
        <v>19</v>
      </c>
      <c r="DY212" s="404">
        <f t="shared" si="744"/>
        <v>13</v>
      </c>
      <c r="DZ212" s="565">
        <v>52</v>
      </c>
      <c r="EA212" s="582">
        <v>53</v>
      </c>
      <c r="EB212" s="500">
        <f t="shared" si="745"/>
        <v>52</v>
      </c>
      <c r="EC212" s="404">
        <f t="shared" si="746"/>
        <v>53</v>
      </c>
      <c r="ED212" s="565"/>
      <c r="EE212" s="582"/>
      <c r="EF212" s="500">
        <f t="shared" si="747"/>
        <v>0</v>
      </c>
      <c r="EG212" s="404">
        <f t="shared" si="748"/>
        <v>0</v>
      </c>
      <c r="EH212" s="500">
        <f t="shared" si="749"/>
        <v>71</v>
      </c>
      <c r="EI212" s="404">
        <f t="shared" si="750"/>
        <v>66</v>
      </c>
      <c r="EJ212" s="500">
        <f t="shared" si="751"/>
        <v>71</v>
      </c>
      <c r="EK212" s="404">
        <f t="shared" si="752"/>
        <v>66</v>
      </c>
      <c r="EL212" s="564">
        <v>2.2599999999999998</v>
      </c>
      <c r="EM212" s="583">
        <v>2.85</v>
      </c>
      <c r="EN212" s="500">
        <f t="shared" si="753"/>
        <v>42.94</v>
      </c>
      <c r="EO212" s="404">
        <f t="shared" si="754"/>
        <v>37.050000000000004</v>
      </c>
      <c r="EP212" s="564">
        <v>3.59</v>
      </c>
      <c r="EQ212" s="583">
        <v>3.32</v>
      </c>
      <c r="ER212" s="500">
        <f t="shared" si="755"/>
        <v>186.68</v>
      </c>
      <c r="ES212" s="404">
        <f t="shared" si="756"/>
        <v>175.95999999999998</v>
      </c>
      <c r="ET212" s="564"/>
      <c r="EU212" s="583"/>
      <c r="EV212" s="500">
        <f t="shared" si="757"/>
        <v>0</v>
      </c>
      <c r="EW212" s="404">
        <f t="shared" si="758"/>
        <v>0</v>
      </c>
      <c r="EX212" s="236">
        <f t="shared" si="759"/>
        <v>3.2340845070422537</v>
      </c>
      <c r="EY212" s="237">
        <f t="shared" si="760"/>
        <v>3.2274242424242421</v>
      </c>
      <c r="EZ212" s="500">
        <f t="shared" si="761"/>
        <v>229.62</v>
      </c>
      <c r="FA212" s="404">
        <f t="shared" si="762"/>
        <v>213.01</v>
      </c>
      <c r="FB212" s="565">
        <v>72</v>
      </c>
      <c r="FC212" s="637">
        <v>68</v>
      </c>
      <c r="FD212" s="500">
        <f t="shared" si="763"/>
        <v>1368</v>
      </c>
      <c r="FE212" s="404">
        <f t="shared" si="764"/>
        <v>884</v>
      </c>
      <c r="FF212" s="565">
        <v>62</v>
      </c>
      <c r="FG212" s="637">
        <v>63</v>
      </c>
      <c r="FH212" s="500">
        <f t="shared" si="765"/>
        <v>3224</v>
      </c>
      <c r="FI212" s="404">
        <f t="shared" si="766"/>
        <v>3339</v>
      </c>
      <c r="FJ212" s="565"/>
      <c r="FK212" s="583"/>
      <c r="FL212" s="500">
        <f t="shared" si="767"/>
        <v>0</v>
      </c>
      <c r="FM212" s="404">
        <f t="shared" si="768"/>
        <v>0</v>
      </c>
      <c r="FN212" s="500">
        <f t="shared" si="769"/>
        <v>64.676056338028175</v>
      </c>
      <c r="FO212" s="404">
        <f t="shared" si="770"/>
        <v>63.984848484848484</v>
      </c>
      <c r="FP212" s="500">
        <f t="shared" si="771"/>
        <v>4592</v>
      </c>
      <c r="FQ212" s="404">
        <f t="shared" si="772"/>
        <v>4223</v>
      </c>
      <c r="FR212" s="565"/>
      <c r="FS212" s="423"/>
      <c r="FT212" s="500">
        <f t="shared" si="773"/>
        <v>0</v>
      </c>
      <c r="FU212" s="404">
        <f t="shared" si="774"/>
        <v>0</v>
      </c>
      <c r="FV212" s="564"/>
      <c r="FW212" s="584"/>
      <c r="FX212" s="500">
        <f t="shared" si="775"/>
        <v>0</v>
      </c>
      <c r="FY212" s="404">
        <f t="shared" si="776"/>
        <v>0</v>
      </c>
      <c r="FZ212" s="564"/>
      <c r="GA212" s="584"/>
      <c r="GB212" s="500">
        <f t="shared" si="777"/>
        <v>0</v>
      </c>
      <c r="GC212" s="404">
        <f t="shared" si="778"/>
        <v>0</v>
      </c>
      <c r="GD212" s="510">
        <f t="shared" si="779"/>
        <v>163</v>
      </c>
      <c r="GE212" s="404">
        <f t="shared" si="780"/>
        <v>182</v>
      </c>
      <c r="GF212" s="500">
        <f t="shared" si="781"/>
        <v>163</v>
      </c>
      <c r="GG212" s="404">
        <f t="shared" si="782"/>
        <v>182</v>
      </c>
      <c r="GH212" s="500">
        <f t="shared" si="783"/>
        <v>606</v>
      </c>
      <c r="GI212" s="404">
        <f t="shared" si="784"/>
        <v>579</v>
      </c>
      <c r="GJ212" s="500">
        <f t="shared" si="785"/>
        <v>14679</v>
      </c>
      <c r="GK212" s="404">
        <f t="shared" si="786"/>
        <v>15233</v>
      </c>
      <c r="GL212" s="510">
        <f t="shared" si="787"/>
        <v>251</v>
      </c>
      <c r="GM212" s="404">
        <f t="shared" si="788"/>
        <v>267</v>
      </c>
      <c r="GN212" s="500">
        <f t="shared" si="789"/>
        <v>251</v>
      </c>
      <c r="GO212" s="404">
        <f t="shared" si="790"/>
        <v>267</v>
      </c>
      <c r="GP212" s="500">
        <f t="shared" si="791"/>
        <v>1183.1299999999999</v>
      </c>
      <c r="GQ212" s="404">
        <f t="shared" si="792"/>
        <v>1135.76</v>
      </c>
      <c r="GR212" s="500">
        <f t="shared" si="793"/>
        <v>19771</v>
      </c>
      <c r="GS212" s="404">
        <f t="shared" si="794"/>
        <v>19582</v>
      </c>
      <c r="GT212" s="510">
        <f t="shared" si="795"/>
        <v>414</v>
      </c>
      <c r="GU212" s="404">
        <f t="shared" si="796"/>
        <v>449</v>
      </c>
      <c r="GV212" s="500">
        <f t="shared" si="797"/>
        <v>414</v>
      </c>
      <c r="GW212" s="404">
        <f t="shared" si="798"/>
        <v>449</v>
      </c>
      <c r="GX212" s="500">
        <f t="shared" si="799"/>
        <v>1789.1299999999999</v>
      </c>
      <c r="GY212" s="404">
        <f t="shared" si="800"/>
        <v>1714.76</v>
      </c>
      <c r="GZ212" s="500">
        <f t="shared" si="801"/>
        <v>34450</v>
      </c>
      <c r="HA212" s="404">
        <f t="shared" si="802"/>
        <v>34815</v>
      </c>
      <c r="HB212" s="510">
        <f t="shared" si="803"/>
        <v>0</v>
      </c>
      <c r="HC212" s="404">
        <f t="shared" si="804"/>
        <v>0</v>
      </c>
      <c r="HD212" s="500">
        <f t="shared" si="805"/>
        <v>0</v>
      </c>
      <c r="HE212" s="404">
        <f t="shared" si="806"/>
        <v>0</v>
      </c>
      <c r="HF212" s="500" t="str">
        <f t="shared" si="807"/>
        <v/>
      </c>
      <c r="HG212" s="404" t="str">
        <f t="shared" si="808"/>
        <v/>
      </c>
      <c r="HH212" s="500" t="str">
        <f t="shared" si="809"/>
        <v/>
      </c>
      <c r="HI212" s="404" t="str">
        <f t="shared" si="810"/>
        <v/>
      </c>
      <c r="HJ212" s="510">
        <f t="shared" si="811"/>
        <v>1789.1299999999997</v>
      </c>
      <c r="HK212" s="404">
        <f t="shared" si="812"/>
        <v>1714.76</v>
      </c>
      <c r="HL212" s="500">
        <f t="shared" si="813"/>
        <v>34450</v>
      </c>
      <c r="HM212" s="404">
        <f t="shared" si="814"/>
        <v>34815</v>
      </c>
    </row>
    <row r="213" spans="1:221">
      <c r="A213" s="633" t="s">
        <v>538</v>
      </c>
      <c r="B213" s="634" t="s">
        <v>873</v>
      </c>
      <c r="C213" s="635"/>
      <c r="D213" s="636">
        <v>198491</v>
      </c>
      <c r="E213" s="551">
        <v>9</v>
      </c>
      <c r="F213" s="422">
        <v>250</v>
      </c>
      <c r="G213" s="814">
        <v>302</v>
      </c>
      <c r="H213" s="422">
        <v>12</v>
      </c>
      <c r="I213" s="814">
        <v>22</v>
      </c>
      <c r="J213" s="500">
        <f t="shared" si="665"/>
        <v>238</v>
      </c>
      <c r="K213" s="404">
        <f t="shared" si="666"/>
        <v>280</v>
      </c>
      <c r="L213" s="422"/>
      <c r="M213" s="423"/>
      <c r="N213" s="500">
        <f t="shared" si="667"/>
        <v>238</v>
      </c>
      <c r="O213" s="404">
        <f t="shared" si="668"/>
        <v>280</v>
      </c>
      <c r="P213" s="500">
        <f t="shared" si="669"/>
        <v>238</v>
      </c>
      <c r="Q213" s="404">
        <f t="shared" si="670"/>
        <v>280</v>
      </c>
      <c r="R213" s="422">
        <v>5</v>
      </c>
      <c r="S213" s="423">
        <v>7</v>
      </c>
      <c r="T213" s="500">
        <f t="shared" si="671"/>
        <v>5</v>
      </c>
      <c r="U213" s="404">
        <f t="shared" si="672"/>
        <v>7</v>
      </c>
      <c r="V213" s="422">
        <v>38</v>
      </c>
      <c r="W213" s="423">
        <v>52</v>
      </c>
      <c r="X213" s="500">
        <f t="shared" si="673"/>
        <v>38</v>
      </c>
      <c r="Y213" s="404">
        <f t="shared" si="674"/>
        <v>52</v>
      </c>
      <c r="Z213" s="422"/>
      <c r="AA213" s="423"/>
      <c r="AB213" s="500">
        <f t="shared" si="675"/>
        <v>0</v>
      </c>
      <c r="AC213" s="404">
        <f t="shared" si="676"/>
        <v>0</v>
      </c>
      <c r="AD213" s="500">
        <f t="shared" si="677"/>
        <v>43</v>
      </c>
      <c r="AE213" s="404">
        <f t="shared" si="678"/>
        <v>59</v>
      </c>
      <c r="AF213" s="500">
        <f t="shared" si="679"/>
        <v>43</v>
      </c>
      <c r="AG213" s="404">
        <f t="shared" si="680"/>
        <v>59</v>
      </c>
      <c r="AH213" s="564">
        <v>3.2</v>
      </c>
      <c r="AI213" s="580">
        <v>5.71</v>
      </c>
      <c r="AJ213" s="500">
        <f t="shared" si="681"/>
        <v>16</v>
      </c>
      <c r="AK213" s="404">
        <f t="shared" si="682"/>
        <v>39.97</v>
      </c>
      <c r="AL213" s="564">
        <v>3.97</v>
      </c>
      <c r="AM213" s="580">
        <v>4.8600000000000003</v>
      </c>
      <c r="AN213" s="500">
        <f t="shared" si="683"/>
        <v>150.86000000000001</v>
      </c>
      <c r="AO213" s="404">
        <f t="shared" si="684"/>
        <v>252.72000000000003</v>
      </c>
      <c r="AP213" s="564"/>
      <c r="AQ213" s="580"/>
      <c r="AR213" s="500">
        <f t="shared" si="685"/>
        <v>0</v>
      </c>
      <c r="AS213" s="404">
        <f t="shared" si="686"/>
        <v>0</v>
      </c>
      <c r="AT213" s="236">
        <f t="shared" si="687"/>
        <v>3.88046511627907</v>
      </c>
      <c r="AU213" s="237">
        <f t="shared" si="688"/>
        <v>4.9608474576271195</v>
      </c>
      <c r="AV213" s="500">
        <f t="shared" si="689"/>
        <v>166.86</v>
      </c>
      <c r="AW213" s="404">
        <f t="shared" si="690"/>
        <v>292.69000000000005</v>
      </c>
      <c r="AX213" s="422">
        <v>78</v>
      </c>
      <c r="AY213" s="423">
        <v>121</v>
      </c>
      <c r="AZ213" s="500">
        <f t="shared" si="691"/>
        <v>390</v>
      </c>
      <c r="BA213" s="404">
        <f t="shared" si="692"/>
        <v>847</v>
      </c>
      <c r="BB213" s="422">
        <v>80</v>
      </c>
      <c r="BC213" s="423">
        <v>82</v>
      </c>
      <c r="BD213" s="500">
        <f t="shared" si="693"/>
        <v>3040</v>
      </c>
      <c r="BE213" s="404">
        <f t="shared" si="694"/>
        <v>4264</v>
      </c>
      <c r="BF213" s="422"/>
      <c r="BG213" s="423"/>
      <c r="BH213" s="500">
        <f t="shared" si="695"/>
        <v>0</v>
      </c>
      <c r="BI213" s="404">
        <f t="shared" si="696"/>
        <v>0</v>
      </c>
      <c r="BJ213" s="500">
        <f t="shared" si="697"/>
        <v>79.767441860465112</v>
      </c>
      <c r="BK213" s="404">
        <f t="shared" si="698"/>
        <v>86.627118644067792</v>
      </c>
      <c r="BL213" s="500">
        <f t="shared" si="699"/>
        <v>3430</v>
      </c>
      <c r="BM213" s="404">
        <f t="shared" si="700"/>
        <v>5111</v>
      </c>
      <c r="BN213" s="422">
        <v>63</v>
      </c>
      <c r="BO213" s="423">
        <v>88</v>
      </c>
      <c r="BP213" s="500">
        <f t="shared" si="701"/>
        <v>63</v>
      </c>
      <c r="BQ213" s="404">
        <f t="shared" si="702"/>
        <v>88</v>
      </c>
      <c r="BR213" s="422">
        <v>61</v>
      </c>
      <c r="BS213" s="423">
        <v>56</v>
      </c>
      <c r="BT213" s="500">
        <f t="shared" si="703"/>
        <v>61</v>
      </c>
      <c r="BU213" s="404">
        <f t="shared" si="704"/>
        <v>56</v>
      </c>
      <c r="BV213" s="422"/>
      <c r="BW213" s="423"/>
      <c r="BX213" s="500">
        <f t="shared" si="705"/>
        <v>0</v>
      </c>
      <c r="BY213" s="404">
        <f t="shared" si="706"/>
        <v>0</v>
      </c>
      <c r="BZ213" s="500">
        <f t="shared" si="707"/>
        <v>124</v>
      </c>
      <c r="CA213" s="404">
        <f t="shared" si="708"/>
        <v>144</v>
      </c>
      <c r="CB213" s="500">
        <f t="shared" si="709"/>
        <v>124</v>
      </c>
      <c r="CC213" s="404">
        <f t="shared" si="710"/>
        <v>144</v>
      </c>
      <c r="CD213" s="564">
        <v>3.83</v>
      </c>
      <c r="CE213" s="581">
        <v>4.09</v>
      </c>
      <c r="CF213" s="500">
        <f t="shared" si="711"/>
        <v>241.29</v>
      </c>
      <c r="CG213" s="404">
        <f t="shared" si="712"/>
        <v>359.91999999999996</v>
      </c>
      <c r="CH213" s="564">
        <v>5.7</v>
      </c>
      <c r="CI213" s="581">
        <v>5.94</v>
      </c>
      <c r="CJ213" s="500">
        <f t="shared" si="713"/>
        <v>347.7</v>
      </c>
      <c r="CK213" s="404">
        <f t="shared" si="714"/>
        <v>332.64000000000004</v>
      </c>
      <c r="CL213" s="564"/>
      <c r="CM213" s="581"/>
      <c r="CN213" s="500">
        <f t="shared" si="715"/>
        <v>0</v>
      </c>
      <c r="CO213" s="404">
        <f t="shared" si="716"/>
        <v>0</v>
      </c>
      <c r="CP213" s="500">
        <f t="shared" si="717"/>
        <v>4.7499193548387098</v>
      </c>
      <c r="CQ213" s="237">
        <f t="shared" si="718"/>
        <v>4.809444444444444</v>
      </c>
      <c r="CR213" s="500">
        <f t="shared" si="719"/>
        <v>588.99</v>
      </c>
      <c r="CS213" s="404">
        <f t="shared" si="720"/>
        <v>692.56</v>
      </c>
      <c r="CT213" s="565">
        <v>98</v>
      </c>
      <c r="CU213" s="582">
        <v>104</v>
      </c>
      <c r="CV213" s="500">
        <f t="shared" si="721"/>
        <v>6174</v>
      </c>
      <c r="CW213" s="404">
        <f t="shared" si="722"/>
        <v>9152</v>
      </c>
      <c r="CX213" s="565">
        <v>91</v>
      </c>
      <c r="CY213" s="582">
        <v>98</v>
      </c>
      <c r="CZ213" s="500">
        <f t="shared" si="723"/>
        <v>5551</v>
      </c>
      <c r="DA213" s="404">
        <f t="shared" si="724"/>
        <v>5488</v>
      </c>
      <c r="DB213" s="565"/>
      <c r="DC213" s="581"/>
      <c r="DD213" s="500">
        <f t="shared" si="725"/>
        <v>0</v>
      </c>
      <c r="DE213" s="404">
        <f t="shared" si="726"/>
        <v>0</v>
      </c>
      <c r="DF213" s="500">
        <f t="shared" si="727"/>
        <v>94.556451612903231</v>
      </c>
      <c r="DG213" s="404">
        <f t="shared" si="728"/>
        <v>101.66666666666667</v>
      </c>
      <c r="DH213" s="500">
        <f t="shared" si="729"/>
        <v>11725</v>
      </c>
      <c r="DI213" s="404">
        <f t="shared" si="730"/>
        <v>14640</v>
      </c>
      <c r="DJ213" s="500">
        <f t="shared" si="731"/>
        <v>167</v>
      </c>
      <c r="DK213" s="404">
        <f t="shared" si="732"/>
        <v>203</v>
      </c>
      <c r="DL213" s="500">
        <f t="shared" si="733"/>
        <v>167</v>
      </c>
      <c r="DM213" s="404">
        <f t="shared" si="734"/>
        <v>203</v>
      </c>
      <c r="DN213" s="236">
        <f t="shared" si="735"/>
        <v>4.5260479041916168</v>
      </c>
      <c r="DO213" s="237">
        <f t="shared" si="736"/>
        <v>4.8534482758620694</v>
      </c>
      <c r="DP213" s="500">
        <f t="shared" si="737"/>
        <v>755.85</v>
      </c>
      <c r="DQ213" s="404">
        <f t="shared" si="738"/>
        <v>985.25000000000011</v>
      </c>
      <c r="DR213" s="500">
        <f t="shared" si="739"/>
        <v>90.748502994011972</v>
      </c>
      <c r="DS213" s="404">
        <f t="shared" si="740"/>
        <v>97.29556650246306</v>
      </c>
      <c r="DT213" s="500">
        <f t="shared" si="741"/>
        <v>15155</v>
      </c>
      <c r="DU213" s="404">
        <f t="shared" si="742"/>
        <v>19751</v>
      </c>
      <c r="DV213" s="565">
        <v>35</v>
      </c>
      <c r="DW213" s="582">
        <v>38</v>
      </c>
      <c r="DX213" s="500">
        <f t="shared" si="743"/>
        <v>35</v>
      </c>
      <c r="DY213" s="404">
        <f t="shared" si="744"/>
        <v>38</v>
      </c>
      <c r="DZ213" s="565">
        <v>36</v>
      </c>
      <c r="EA213" s="582">
        <v>39</v>
      </c>
      <c r="EB213" s="500">
        <f t="shared" si="745"/>
        <v>36</v>
      </c>
      <c r="EC213" s="404">
        <f t="shared" si="746"/>
        <v>39</v>
      </c>
      <c r="ED213" s="565"/>
      <c r="EE213" s="582"/>
      <c r="EF213" s="500">
        <f t="shared" si="747"/>
        <v>0</v>
      </c>
      <c r="EG213" s="404">
        <f t="shared" si="748"/>
        <v>0</v>
      </c>
      <c r="EH213" s="500">
        <f t="shared" si="749"/>
        <v>71</v>
      </c>
      <c r="EI213" s="404">
        <f t="shared" si="750"/>
        <v>77</v>
      </c>
      <c r="EJ213" s="500">
        <f t="shared" si="751"/>
        <v>71</v>
      </c>
      <c r="EK213" s="404">
        <f t="shared" si="752"/>
        <v>77</v>
      </c>
      <c r="EL213" s="564">
        <v>3.19</v>
      </c>
      <c r="EM213" s="583">
        <v>2.59</v>
      </c>
      <c r="EN213" s="500">
        <f t="shared" si="753"/>
        <v>111.64999999999999</v>
      </c>
      <c r="EO213" s="404">
        <f t="shared" si="754"/>
        <v>98.419999999999987</v>
      </c>
      <c r="EP213" s="564">
        <v>3.31</v>
      </c>
      <c r="EQ213" s="583">
        <v>3.59</v>
      </c>
      <c r="ER213" s="500">
        <f t="shared" si="755"/>
        <v>119.16</v>
      </c>
      <c r="ES213" s="404">
        <f t="shared" si="756"/>
        <v>140.01</v>
      </c>
      <c r="ET213" s="564"/>
      <c r="EU213" s="583"/>
      <c r="EV213" s="500">
        <f t="shared" si="757"/>
        <v>0</v>
      </c>
      <c r="EW213" s="404">
        <f t="shared" si="758"/>
        <v>0</v>
      </c>
      <c r="EX213" s="236">
        <f t="shared" si="759"/>
        <v>3.2508450704225353</v>
      </c>
      <c r="EY213" s="237">
        <f t="shared" si="760"/>
        <v>3.0964935064935064</v>
      </c>
      <c r="EZ213" s="500">
        <f t="shared" si="761"/>
        <v>230.81</v>
      </c>
      <c r="FA213" s="404">
        <f t="shared" si="762"/>
        <v>238.43</v>
      </c>
      <c r="FB213" s="565">
        <v>83</v>
      </c>
      <c r="FC213" s="637">
        <v>82</v>
      </c>
      <c r="FD213" s="500">
        <f t="shared" si="763"/>
        <v>2905</v>
      </c>
      <c r="FE213" s="404">
        <f t="shared" si="764"/>
        <v>3116</v>
      </c>
      <c r="FF213" s="565">
        <v>73</v>
      </c>
      <c r="FG213" s="637">
        <v>73</v>
      </c>
      <c r="FH213" s="500">
        <f t="shared" si="765"/>
        <v>2628</v>
      </c>
      <c r="FI213" s="404">
        <f t="shared" si="766"/>
        <v>2847</v>
      </c>
      <c r="FJ213" s="565"/>
      <c r="FK213" s="583"/>
      <c r="FL213" s="500">
        <f t="shared" si="767"/>
        <v>0</v>
      </c>
      <c r="FM213" s="404">
        <f t="shared" si="768"/>
        <v>0</v>
      </c>
      <c r="FN213" s="500">
        <f t="shared" si="769"/>
        <v>77.929577464788736</v>
      </c>
      <c r="FO213" s="404">
        <f t="shared" si="770"/>
        <v>77.441558441558442</v>
      </c>
      <c r="FP213" s="500">
        <f t="shared" si="771"/>
        <v>5533</v>
      </c>
      <c r="FQ213" s="404">
        <f t="shared" si="772"/>
        <v>5963</v>
      </c>
      <c r="FR213" s="565"/>
      <c r="FS213" s="423"/>
      <c r="FT213" s="500">
        <f t="shared" si="773"/>
        <v>0</v>
      </c>
      <c r="FU213" s="404">
        <f t="shared" si="774"/>
        <v>0</v>
      </c>
      <c r="FV213" s="564"/>
      <c r="FW213" s="584"/>
      <c r="FX213" s="500">
        <f t="shared" si="775"/>
        <v>0</v>
      </c>
      <c r="FY213" s="404">
        <f t="shared" si="776"/>
        <v>0</v>
      </c>
      <c r="FZ213" s="564"/>
      <c r="GA213" s="584"/>
      <c r="GB213" s="500">
        <f t="shared" si="777"/>
        <v>0</v>
      </c>
      <c r="GC213" s="404">
        <f t="shared" si="778"/>
        <v>0</v>
      </c>
      <c r="GD213" s="510">
        <f t="shared" si="779"/>
        <v>103</v>
      </c>
      <c r="GE213" s="404">
        <f t="shared" si="780"/>
        <v>133</v>
      </c>
      <c r="GF213" s="500">
        <f t="shared" si="781"/>
        <v>103</v>
      </c>
      <c r="GG213" s="404">
        <f t="shared" si="782"/>
        <v>133</v>
      </c>
      <c r="GH213" s="500">
        <f t="shared" si="783"/>
        <v>368.93999999999994</v>
      </c>
      <c r="GI213" s="404">
        <f t="shared" si="784"/>
        <v>498.30999999999995</v>
      </c>
      <c r="GJ213" s="500">
        <f t="shared" si="785"/>
        <v>9469</v>
      </c>
      <c r="GK213" s="404">
        <f t="shared" si="786"/>
        <v>13115</v>
      </c>
      <c r="GL213" s="510">
        <f t="shared" si="787"/>
        <v>135</v>
      </c>
      <c r="GM213" s="404">
        <f t="shared" si="788"/>
        <v>147</v>
      </c>
      <c r="GN213" s="500">
        <f t="shared" si="789"/>
        <v>135</v>
      </c>
      <c r="GO213" s="404">
        <f t="shared" si="790"/>
        <v>147</v>
      </c>
      <c r="GP213" s="500">
        <f t="shared" si="791"/>
        <v>617.72</v>
      </c>
      <c r="GQ213" s="404">
        <f t="shared" si="792"/>
        <v>725.37000000000012</v>
      </c>
      <c r="GR213" s="500">
        <f t="shared" si="793"/>
        <v>11219</v>
      </c>
      <c r="GS213" s="404">
        <f t="shared" si="794"/>
        <v>12599</v>
      </c>
      <c r="GT213" s="510">
        <f t="shared" si="795"/>
        <v>238</v>
      </c>
      <c r="GU213" s="404">
        <f t="shared" si="796"/>
        <v>280</v>
      </c>
      <c r="GV213" s="500">
        <f t="shared" si="797"/>
        <v>238</v>
      </c>
      <c r="GW213" s="404">
        <f t="shared" si="798"/>
        <v>280</v>
      </c>
      <c r="GX213" s="500">
        <f t="shared" si="799"/>
        <v>986.66</v>
      </c>
      <c r="GY213" s="404">
        <f t="shared" si="800"/>
        <v>1223.68</v>
      </c>
      <c r="GZ213" s="500">
        <f t="shared" si="801"/>
        <v>20688</v>
      </c>
      <c r="HA213" s="404">
        <f t="shared" si="802"/>
        <v>25714</v>
      </c>
      <c r="HB213" s="510">
        <f t="shared" si="803"/>
        <v>0</v>
      </c>
      <c r="HC213" s="404">
        <f t="shared" si="804"/>
        <v>0</v>
      </c>
      <c r="HD213" s="500">
        <f t="shared" si="805"/>
        <v>0</v>
      </c>
      <c r="HE213" s="404">
        <f t="shared" si="806"/>
        <v>0</v>
      </c>
      <c r="HF213" s="500" t="str">
        <f t="shared" si="807"/>
        <v/>
      </c>
      <c r="HG213" s="404" t="str">
        <f t="shared" si="808"/>
        <v/>
      </c>
      <c r="HH213" s="500" t="str">
        <f t="shared" si="809"/>
        <v/>
      </c>
      <c r="HI213" s="404" t="str">
        <f t="shared" si="810"/>
        <v/>
      </c>
      <c r="HJ213" s="510">
        <f t="shared" si="811"/>
        <v>986.66000000000008</v>
      </c>
      <c r="HK213" s="404">
        <f t="shared" si="812"/>
        <v>1223.68</v>
      </c>
      <c r="HL213" s="500">
        <f t="shared" si="813"/>
        <v>20688</v>
      </c>
      <c r="HM213" s="404">
        <f t="shared" si="814"/>
        <v>25714</v>
      </c>
    </row>
    <row r="214" spans="1:221">
      <c r="A214" s="633" t="s">
        <v>538</v>
      </c>
      <c r="B214" s="640" t="s">
        <v>874</v>
      </c>
      <c r="C214" s="644"/>
      <c r="D214" s="642">
        <v>198570</v>
      </c>
      <c r="E214" s="531">
        <v>9</v>
      </c>
      <c r="F214" s="422">
        <v>640</v>
      </c>
      <c r="G214" s="814">
        <v>714</v>
      </c>
      <c r="H214" s="422">
        <v>39</v>
      </c>
      <c r="I214" s="814">
        <v>16</v>
      </c>
      <c r="J214" s="500">
        <f t="shared" si="665"/>
        <v>601</v>
      </c>
      <c r="K214" s="404">
        <f t="shared" si="666"/>
        <v>698</v>
      </c>
      <c r="L214" s="422"/>
      <c r="M214" s="423"/>
      <c r="N214" s="500">
        <f t="shared" si="667"/>
        <v>601</v>
      </c>
      <c r="O214" s="404">
        <f t="shared" si="668"/>
        <v>698</v>
      </c>
      <c r="P214" s="500">
        <f t="shared" si="669"/>
        <v>601</v>
      </c>
      <c r="Q214" s="404">
        <f t="shared" si="670"/>
        <v>698</v>
      </c>
      <c r="R214" s="422">
        <v>23</v>
      </c>
      <c r="S214" s="423">
        <v>21</v>
      </c>
      <c r="T214" s="500">
        <f t="shared" si="671"/>
        <v>23</v>
      </c>
      <c r="U214" s="404">
        <f t="shared" si="672"/>
        <v>21</v>
      </c>
      <c r="V214" s="422">
        <v>66</v>
      </c>
      <c r="W214" s="423">
        <v>64</v>
      </c>
      <c r="X214" s="500">
        <f t="shared" si="673"/>
        <v>66</v>
      </c>
      <c r="Y214" s="404">
        <f t="shared" si="674"/>
        <v>64</v>
      </c>
      <c r="Z214" s="422"/>
      <c r="AA214" s="423"/>
      <c r="AB214" s="500">
        <f t="shared" si="675"/>
        <v>0</v>
      </c>
      <c r="AC214" s="404">
        <f t="shared" si="676"/>
        <v>0</v>
      </c>
      <c r="AD214" s="500">
        <f t="shared" si="677"/>
        <v>89</v>
      </c>
      <c r="AE214" s="404">
        <f t="shared" si="678"/>
        <v>85</v>
      </c>
      <c r="AF214" s="500">
        <f t="shared" si="679"/>
        <v>89</v>
      </c>
      <c r="AG214" s="404">
        <f t="shared" si="680"/>
        <v>85</v>
      </c>
      <c r="AH214" s="564">
        <v>2.96</v>
      </c>
      <c r="AI214" s="580">
        <v>3.33</v>
      </c>
      <c r="AJ214" s="500">
        <f t="shared" si="681"/>
        <v>68.08</v>
      </c>
      <c r="AK214" s="404">
        <f t="shared" si="682"/>
        <v>69.930000000000007</v>
      </c>
      <c r="AL214" s="564">
        <v>5.64</v>
      </c>
      <c r="AM214" s="580">
        <v>5.52</v>
      </c>
      <c r="AN214" s="500">
        <f t="shared" si="683"/>
        <v>372.23999999999995</v>
      </c>
      <c r="AO214" s="404">
        <f t="shared" si="684"/>
        <v>353.28</v>
      </c>
      <c r="AP214" s="564"/>
      <c r="AQ214" s="580"/>
      <c r="AR214" s="500">
        <f t="shared" si="685"/>
        <v>0</v>
      </c>
      <c r="AS214" s="404">
        <f t="shared" si="686"/>
        <v>0</v>
      </c>
      <c r="AT214" s="236">
        <f t="shared" si="687"/>
        <v>4.9474157303370783</v>
      </c>
      <c r="AU214" s="237">
        <f t="shared" si="688"/>
        <v>4.9789411764705882</v>
      </c>
      <c r="AV214" s="500">
        <f t="shared" si="689"/>
        <v>440.32</v>
      </c>
      <c r="AW214" s="404">
        <f t="shared" si="690"/>
        <v>423.21</v>
      </c>
      <c r="AX214" s="422">
        <v>73</v>
      </c>
      <c r="AY214" s="423">
        <v>71</v>
      </c>
      <c r="AZ214" s="500">
        <f t="shared" si="691"/>
        <v>1679</v>
      </c>
      <c r="BA214" s="404">
        <f t="shared" si="692"/>
        <v>1491</v>
      </c>
      <c r="BB214" s="422">
        <v>90</v>
      </c>
      <c r="BC214" s="423">
        <v>87</v>
      </c>
      <c r="BD214" s="500">
        <f t="shared" si="693"/>
        <v>5940</v>
      </c>
      <c r="BE214" s="404">
        <f t="shared" si="694"/>
        <v>5568</v>
      </c>
      <c r="BF214" s="422"/>
      <c r="BG214" s="423"/>
      <c r="BH214" s="500">
        <f t="shared" si="695"/>
        <v>0</v>
      </c>
      <c r="BI214" s="404">
        <f t="shared" si="696"/>
        <v>0</v>
      </c>
      <c r="BJ214" s="500">
        <f t="shared" si="697"/>
        <v>85.606741573033702</v>
      </c>
      <c r="BK214" s="404">
        <f t="shared" si="698"/>
        <v>83.047058823529412</v>
      </c>
      <c r="BL214" s="500">
        <f t="shared" si="699"/>
        <v>7618.9999999999991</v>
      </c>
      <c r="BM214" s="404">
        <f t="shared" si="700"/>
        <v>7059</v>
      </c>
      <c r="BN214" s="422">
        <v>270</v>
      </c>
      <c r="BO214" s="423">
        <v>367</v>
      </c>
      <c r="BP214" s="500">
        <f t="shared" si="701"/>
        <v>270</v>
      </c>
      <c r="BQ214" s="404">
        <f t="shared" si="702"/>
        <v>367</v>
      </c>
      <c r="BR214" s="422">
        <v>171</v>
      </c>
      <c r="BS214" s="423">
        <v>162</v>
      </c>
      <c r="BT214" s="500">
        <f t="shared" si="703"/>
        <v>171</v>
      </c>
      <c r="BU214" s="404">
        <f t="shared" si="704"/>
        <v>162</v>
      </c>
      <c r="BV214" s="422"/>
      <c r="BW214" s="423"/>
      <c r="BX214" s="500">
        <f t="shared" si="705"/>
        <v>0</v>
      </c>
      <c r="BY214" s="404">
        <f t="shared" si="706"/>
        <v>0</v>
      </c>
      <c r="BZ214" s="500">
        <f t="shared" si="707"/>
        <v>441</v>
      </c>
      <c r="CA214" s="404">
        <f t="shared" si="708"/>
        <v>529</v>
      </c>
      <c r="CB214" s="500">
        <f t="shared" si="709"/>
        <v>441</v>
      </c>
      <c r="CC214" s="404">
        <f t="shared" si="710"/>
        <v>529</v>
      </c>
      <c r="CD214" s="564">
        <v>3.76</v>
      </c>
      <c r="CE214" s="581">
        <v>3.79</v>
      </c>
      <c r="CF214" s="500">
        <f t="shared" si="711"/>
        <v>1015.1999999999999</v>
      </c>
      <c r="CG214" s="404">
        <f t="shared" si="712"/>
        <v>1390.93</v>
      </c>
      <c r="CH214" s="564">
        <v>5.15</v>
      </c>
      <c r="CI214" s="581">
        <v>5.39</v>
      </c>
      <c r="CJ214" s="500">
        <f t="shared" si="713"/>
        <v>880.65000000000009</v>
      </c>
      <c r="CK214" s="404">
        <f t="shared" si="714"/>
        <v>873.18</v>
      </c>
      <c r="CL214" s="564"/>
      <c r="CM214" s="581"/>
      <c r="CN214" s="500">
        <f t="shared" si="715"/>
        <v>0</v>
      </c>
      <c r="CO214" s="404">
        <f t="shared" si="716"/>
        <v>0</v>
      </c>
      <c r="CP214" s="500">
        <f t="shared" si="717"/>
        <v>4.2989795918367344</v>
      </c>
      <c r="CQ214" s="237">
        <f t="shared" si="718"/>
        <v>4.279981096408318</v>
      </c>
      <c r="CR214" s="500">
        <f t="shared" si="719"/>
        <v>1895.85</v>
      </c>
      <c r="CS214" s="404">
        <f t="shared" si="720"/>
        <v>2264.11</v>
      </c>
      <c r="CT214" s="565">
        <v>92</v>
      </c>
      <c r="CU214" s="582">
        <v>86</v>
      </c>
      <c r="CV214" s="500">
        <f t="shared" si="721"/>
        <v>24840</v>
      </c>
      <c r="CW214" s="404">
        <f t="shared" si="722"/>
        <v>31562</v>
      </c>
      <c r="CX214" s="565">
        <v>83</v>
      </c>
      <c r="CY214" s="582">
        <v>85</v>
      </c>
      <c r="CZ214" s="500">
        <f t="shared" si="723"/>
        <v>14193</v>
      </c>
      <c r="DA214" s="404">
        <f t="shared" si="724"/>
        <v>13770</v>
      </c>
      <c r="DB214" s="565"/>
      <c r="DC214" s="581"/>
      <c r="DD214" s="500">
        <f t="shared" si="725"/>
        <v>0</v>
      </c>
      <c r="DE214" s="404">
        <f t="shared" si="726"/>
        <v>0</v>
      </c>
      <c r="DF214" s="500">
        <f t="shared" si="727"/>
        <v>88.510204081632651</v>
      </c>
      <c r="DG214" s="404">
        <f t="shared" si="728"/>
        <v>85.693761814744803</v>
      </c>
      <c r="DH214" s="500">
        <f t="shared" si="729"/>
        <v>39033</v>
      </c>
      <c r="DI214" s="404">
        <f t="shared" si="730"/>
        <v>45332</v>
      </c>
      <c r="DJ214" s="500">
        <f t="shared" si="731"/>
        <v>530</v>
      </c>
      <c r="DK214" s="404">
        <f t="shared" si="732"/>
        <v>614</v>
      </c>
      <c r="DL214" s="500">
        <f t="shared" si="733"/>
        <v>530</v>
      </c>
      <c r="DM214" s="404">
        <f t="shared" si="734"/>
        <v>614</v>
      </c>
      <c r="DN214" s="236">
        <f t="shared" si="735"/>
        <v>4.4078679245283023</v>
      </c>
      <c r="DO214" s="237">
        <f t="shared" si="736"/>
        <v>4.3767426710097723</v>
      </c>
      <c r="DP214" s="500">
        <f t="shared" si="737"/>
        <v>2336.17</v>
      </c>
      <c r="DQ214" s="404">
        <f t="shared" si="738"/>
        <v>2687.32</v>
      </c>
      <c r="DR214" s="500">
        <f t="shared" si="739"/>
        <v>88.022641509433967</v>
      </c>
      <c r="DS214" s="404">
        <f t="shared" si="740"/>
        <v>85.327361563517911</v>
      </c>
      <c r="DT214" s="500">
        <f t="shared" si="741"/>
        <v>46652</v>
      </c>
      <c r="DU214" s="404">
        <f t="shared" si="742"/>
        <v>52391</v>
      </c>
      <c r="DV214" s="565">
        <v>31</v>
      </c>
      <c r="DW214" s="582">
        <v>34</v>
      </c>
      <c r="DX214" s="500">
        <f t="shared" si="743"/>
        <v>31</v>
      </c>
      <c r="DY214" s="404">
        <f t="shared" si="744"/>
        <v>34</v>
      </c>
      <c r="DZ214" s="565">
        <v>40</v>
      </c>
      <c r="EA214" s="582">
        <v>50</v>
      </c>
      <c r="EB214" s="500">
        <f t="shared" si="745"/>
        <v>40</v>
      </c>
      <c r="EC214" s="404">
        <f t="shared" si="746"/>
        <v>50</v>
      </c>
      <c r="ED214" s="565"/>
      <c r="EE214" s="582"/>
      <c r="EF214" s="500">
        <f t="shared" si="747"/>
        <v>0</v>
      </c>
      <c r="EG214" s="404">
        <f t="shared" si="748"/>
        <v>0</v>
      </c>
      <c r="EH214" s="500">
        <f t="shared" si="749"/>
        <v>71</v>
      </c>
      <c r="EI214" s="404">
        <f t="shared" si="750"/>
        <v>84</v>
      </c>
      <c r="EJ214" s="500">
        <f t="shared" si="751"/>
        <v>71</v>
      </c>
      <c r="EK214" s="404">
        <f t="shared" si="752"/>
        <v>84</v>
      </c>
      <c r="EL214" s="564">
        <v>2.9</v>
      </c>
      <c r="EM214" s="583">
        <v>2.15</v>
      </c>
      <c r="EN214" s="500">
        <f t="shared" si="753"/>
        <v>89.899999999999991</v>
      </c>
      <c r="EO214" s="404">
        <f t="shared" si="754"/>
        <v>73.099999999999994</v>
      </c>
      <c r="EP214" s="564">
        <v>3.75</v>
      </c>
      <c r="EQ214" s="583">
        <v>2.85</v>
      </c>
      <c r="ER214" s="500">
        <f t="shared" si="755"/>
        <v>150</v>
      </c>
      <c r="ES214" s="404">
        <f t="shared" si="756"/>
        <v>142.5</v>
      </c>
      <c r="ET214" s="564"/>
      <c r="EU214" s="583"/>
      <c r="EV214" s="500">
        <f t="shared" si="757"/>
        <v>0</v>
      </c>
      <c r="EW214" s="404">
        <f t="shared" si="758"/>
        <v>0</v>
      </c>
      <c r="EX214" s="236">
        <f t="shared" si="759"/>
        <v>3.3788732394366194</v>
      </c>
      <c r="EY214" s="237">
        <f t="shared" si="760"/>
        <v>2.5666666666666664</v>
      </c>
      <c r="EZ214" s="500">
        <f t="shared" si="761"/>
        <v>239.89999999999998</v>
      </c>
      <c r="FA214" s="404">
        <f t="shared" si="762"/>
        <v>215.59999999999997</v>
      </c>
      <c r="FB214" s="565">
        <v>77</v>
      </c>
      <c r="FC214" s="637">
        <v>63</v>
      </c>
      <c r="FD214" s="500">
        <f t="shared" si="763"/>
        <v>2387</v>
      </c>
      <c r="FE214" s="404">
        <f t="shared" si="764"/>
        <v>2142</v>
      </c>
      <c r="FF214" s="565">
        <v>59</v>
      </c>
      <c r="FG214" s="637">
        <v>58</v>
      </c>
      <c r="FH214" s="500">
        <f t="shared" si="765"/>
        <v>2360</v>
      </c>
      <c r="FI214" s="404">
        <f t="shared" si="766"/>
        <v>2900</v>
      </c>
      <c r="FJ214" s="565"/>
      <c r="FK214" s="583"/>
      <c r="FL214" s="500">
        <f t="shared" si="767"/>
        <v>0</v>
      </c>
      <c r="FM214" s="404">
        <f t="shared" si="768"/>
        <v>0</v>
      </c>
      <c r="FN214" s="500">
        <f t="shared" si="769"/>
        <v>66.859154929577471</v>
      </c>
      <c r="FO214" s="404">
        <f t="shared" si="770"/>
        <v>60.023809523809526</v>
      </c>
      <c r="FP214" s="500">
        <f t="shared" si="771"/>
        <v>4747</v>
      </c>
      <c r="FQ214" s="404">
        <f t="shared" si="772"/>
        <v>5042</v>
      </c>
      <c r="FR214" s="565"/>
      <c r="FS214" s="423"/>
      <c r="FT214" s="500">
        <f t="shared" si="773"/>
        <v>0</v>
      </c>
      <c r="FU214" s="404">
        <f t="shared" si="774"/>
        <v>0</v>
      </c>
      <c r="FV214" s="564"/>
      <c r="FW214" s="584"/>
      <c r="FX214" s="500">
        <f t="shared" si="775"/>
        <v>0</v>
      </c>
      <c r="FY214" s="404">
        <f t="shared" si="776"/>
        <v>0</v>
      </c>
      <c r="FZ214" s="564"/>
      <c r="GA214" s="584"/>
      <c r="GB214" s="500">
        <f t="shared" si="777"/>
        <v>0</v>
      </c>
      <c r="GC214" s="404">
        <f t="shared" si="778"/>
        <v>0</v>
      </c>
      <c r="GD214" s="510">
        <f t="shared" si="779"/>
        <v>324</v>
      </c>
      <c r="GE214" s="404">
        <f t="shared" si="780"/>
        <v>422</v>
      </c>
      <c r="GF214" s="500">
        <f t="shared" si="781"/>
        <v>324</v>
      </c>
      <c r="GG214" s="404">
        <f t="shared" si="782"/>
        <v>422</v>
      </c>
      <c r="GH214" s="500">
        <f t="shared" si="783"/>
        <v>1173.18</v>
      </c>
      <c r="GI214" s="404">
        <f t="shared" si="784"/>
        <v>1533.96</v>
      </c>
      <c r="GJ214" s="500">
        <f t="shared" si="785"/>
        <v>28906</v>
      </c>
      <c r="GK214" s="404">
        <f t="shared" si="786"/>
        <v>35195</v>
      </c>
      <c r="GL214" s="510">
        <f t="shared" si="787"/>
        <v>277</v>
      </c>
      <c r="GM214" s="404">
        <f t="shared" si="788"/>
        <v>276</v>
      </c>
      <c r="GN214" s="500">
        <f t="shared" si="789"/>
        <v>277</v>
      </c>
      <c r="GO214" s="404">
        <f t="shared" si="790"/>
        <v>276</v>
      </c>
      <c r="GP214" s="500">
        <f t="shared" si="791"/>
        <v>1402.89</v>
      </c>
      <c r="GQ214" s="404">
        <f t="shared" si="792"/>
        <v>1368.96</v>
      </c>
      <c r="GR214" s="500">
        <f t="shared" si="793"/>
        <v>22493</v>
      </c>
      <c r="GS214" s="404">
        <f t="shared" si="794"/>
        <v>22238</v>
      </c>
      <c r="GT214" s="510">
        <f t="shared" si="795"/>
        <v>601</v>
      </c>
      <c r="GU214" s="404">
        <f t="shared" si="796"/>
        <v>698</v>
      </c>
      <c r="GV214" s="500">
        <f t="shared" si="797"/>
        <v>601</v>
      </c>
      <c r="GW214" s="404">
        <f t="shared" si="798"/>
        <v>698</v>
      </c>
      <c r="GX214" s="500">
        <f t="shared" si="799"/>
        <v>2576.0700000000002</v>
      </c>
      <c r="GY214" s="404">
        <f t="shared" si="800"/>
        <v>2902.92</v>
      </c>
      <c r="GZ214" s="500">
        <f t="shared" si="801"/>
        <v>51399</v>
      </c>
      <c r="HA214" s="404">
        <f t="shared" si="802"/>
        <v>57433</v>
      </c>
      <c r="HB214" s="510">
        <f t="shared" si="803"/>
        <v>0</v>
      </c>
      <c r="HC214" s="404">
        <f t="shared" si="804"/>
        <v>0</v>
      </c>
      <c r="HD214" s="500">
        <f t="shared" si="805"/>
        <v>0</v>
      </c>
      <c r="HE214" s="404">
        <f t="shared" si="806"/>
        <v>0</v>
      </c>
      <c r="HF214" s="500" t="str">
        <f t="shared" si="807"/>
        <v/>
      </c>
      <c r="HG214" s="404" t="str">
        <f t="shared" si="808"/>
        <v/>
      </c>
      <c r="HH214" s="500" t="str">
        <f t="shared" si="809"/>
        <v/>
      </c>
      <c r="HI214" s="404" t="str">
        <f t="shared" si="810"/>
        <v/>
      </c>
      <c r="HJ214" s="510">
        <f t="shared" si="811"/>
        <v>2576.0700000000002</v>
      </c>
      <c r="HK214" s="404">
        <f t="shared" si="812"/>
        <v>2902.92</v>
      </c>
      <c r="HL214" s="500">
        <f t="shared" si="813"/>
        <v>51399</v>
      </c>
      <c r="HM214" s="404">
        <f t="shared" si="814"/>
        <v>57433</v>
      </c>
    </row>
    <row r="215" spans="1:221">
      <c r="A215" s="633" t="s">
        <v>538</v>
      </c>
      <c r="B215" s="634" t="s">
        <v>875</v>
      </c>
      <c r="C215" s="635"/>
      <c r="D215" s="636">
        <v>198774</v>
      </c>
      <c r="E215" s="551">
        <v>9</v>
      </c>
      <c r="F215" s="422">
        <v>478</v>
      </c>
      <c r="G215" s="814">
        <v>540</v>
      </c>
      <c r="H215" s="422">
        <v>19</v>
      </c>
      <c r="I215" s="814">
        <v>23</v>
      </c>
      <c r="J215" s="500">
        <f t="shared" si="665"/>
        <v>459</v>
      </c>
      <c r="K215" s="404">
        <f t="shared" si="666"/>
        <v>517</v>
      </c>
      <c r="L215" s="422"/>
      <c r="M215" s="423"/>
      <c r="N215" s="500">
        <f t="shared" si="667"/>
        <v>459</v>
      </c>
      <c r="O215" s="404">
        <f t="shared" si="668"/>
        <v>517</v>
      </c>
      <c r="P215" s="500">
        <f t="shared" si="669"/>
        <v>459</v>
      </c>
      <c r="Q215" s="404">
        <f t="shared" si="670"/>
        <v>517</v>
      </c>
      <c r="R215" s="422">
        <v>9</v>
      </c>
      <c r="S215" s="423">
        <v>21</v>
      </c>
      <c r="T215" s="500">
        <f t="shared" si="671"/>
        <v>9</v>
      </c>
      <c r="U215" s="404">
        <f t="shared" si="672"/>
        <v>21</v>
      </c>
      <c r="V215" s="422">
        <v>97</v>
      </c>
      <c r="W215" s="423">
        <v>114</v>
      </c>
      <c r="X215" s="500">
        <f t="shared" si="673"/>
        <v>97</v>
      </c>
      <c r="Y215" s="404">
        <f t="shared" si="674"/>
        <v>114</v>
      </c>
      <c r="Z215" s="422"/>
      <c r="AA215" s="423"/>
      <c r="AB215" s="500">
        <f t="shared" si="675"/>
        <v>0</v>
      </c>
      <c r="AC215" s="404">
        <f t="shared" si="676"/>
        <v>0</v>
      </c>
      <c r="AD215" s="500">
        <f t="shared" si="677"/>
        <v>106</v>
      </c>
      <c r="AE215" s="404">
        <f t="shared" si="678"/>
        <v>135</v>
      </c>
      <c r="AF215" s="500">
        <f t="shared" si="679"/>
        <v>106</v>
      </c>
      <c r="AG215" s="404">
        <f t="shared" si="680"/>
        <v>135</v>
      </c>
      <c r="AH215" s="424">
        <v>4.78</v>
      </c>
      <c r="AI215" s="425">
        <v>2.4300000000000002</v>
      </c>
      <c r="AJ215" s="500">
        <f t="shared" si="681"/>
        <v>43.02</v>
      </c>
      <c r="AK215" s="404">
        <f t="shared" si="682"/>
        <v>51.03</v>
      </c>
      <c r="AL215" s="424">
        <v>6.02</v>
      </c>
      <c r="AM215" s="425">
        <v>5.67</v>
      </c>
      <c r="AN215" s="500">
        <f t="shared" si="683"/>
        <v>583.93999999999994</v>
      </c>
      <c r="AO215" s="404">
        <f t="shared" si="684"/>
        <v>646.38</v>
      </c>
      <c r="AP215" s="424"/>
      <c r="AQ215" s="425"/>
      <c r="AR215" s="500">
        <f t="shared" si="685"/>
        <v>0</v>
      </c>
      <c r="AS215" s="404">
        <f t="shared" si="686"/>
        <v>0</v>
      </c>
      <c r="AT215" s="236">
        <f t="shared" si="687"/>
        <v>5.9147169811320746</v>
      </c>
      <c r="AU215" s="237">
        <f t="shared" si="688"/>
        <v>5.1659999999999995</v>
      </c>
      <c r="AV215" s="500">
        <f t="shared" si="689"/>
        <v>626.95999999999992</v>
      </c>
      <c r="AW215" s="404">
        <f t="shared" si="690"/>
        <v>697.41</v>
      </c>
      <c r="AX215" s="422">
        <v>120</v>
      </c>
      <c r="AY215" s="423">
        <v>72</v>
      </c>
      <c r="AZ215" s="500">
        <f t="shared" si="691"/>
        <v>1080</v>
      </c>
      <c r="BA215" s="404">
        <f t="shared" si="692"/>
        <v>1512</v>
      </c>
      <c r="BB215" s="422">
        <v>98</v>
      </c>
      <c r="BC215" s="423">
        <v>87</v>
      </c>
      <c r="BD215" s="500">
        <f t="shared" si="693"/>
        <v>9506</v>
      </c>
      <c r="BE215" s="404">
        <f t="shared" si="694"/>
        <v>9918</v>
      </c>
      <c r="BF215" s="422"/>
      <c r="BG215" s="423"/>
      <c r="BH215" s="500">
        <f t="shared" si="695"/>
        <v>0</v>
      </c>
      <c r="BI215" s="404">
        <f t="shared" si="696"/>
        <v>0</v>
      </c>
      <c r="BJ215" s="500">
        <f t="shared" si="697"/>
        <v>99.867924528301884</v>
      </c>
      <c r="BK215" s="404">
        <f t="shared" si="698"/>
        <v>84.666666666666671</v>
      </c>
      <c r="BL215" s="500">
        <f t="shared" si="699"/>
        <v>10586</v>
      </c>
      <c r="BM215" s="404">
        <f t="shared" si="700"/>
        <v>11430</v>
      </c>
      <c r="BN215" s="422">
        <v>181</v>
      </c>
      <c r="BO215" s="423">
        <v>204</v>
      </c>
      <c r="BP215" s="500">
        <f t="shared" si="701"/>
        <v>181</v>
      </c>
      <c r="BQ215" s="404">
        <f t="shared" si="702"/>
        <v>204</v>
      </c>
      <c r="BR215" s="422">
        <v>96</v>
      </c>
      <c r="BS215" s="423">
        <v>99</v>
      </c>
      <c r="BT215" s="500">
        <f t="shared" si="703"/>
        <v>96</v>
      </c>
      <c r="BU215" s="404">
        <f t="shared" si="704"/>
        <v>99</v>
      </c>
      <c r="BV215" s="422"/>
      <c r="BW215" s="423"/>
      <c r="BX215" s="500">
        <f t="shared" si="705"/>
        <v>0</v>
      </c>
      <c r="BY215" s="404">
        <f t="shared" si="706"/>
        <v>0</v>
      </c>
      <c r="BZ215" s="500">
        <f t="shared" si="707"/>
        <v>277</v>
      </c>
      <c r="CA215" s="404">
        <f t="shared" si="708"/>
        <v>303</v>
      </c>
      <c r="CB215" s="500">
        <f t="shared" si="709"/>
        <v>277</v>
      </c>
      <c r="CC215" s="404">
        <f t="shared" si="710"/>
        <v>303</v>
      </c>
      <c r="CD215" s="424">
        <v>3.33</v>
      </c>
      <c r="CE215" s="645">
        <v>3.03</v>
      </c>
      <c r="CF215" s="500">
        <f t="shared" si="711"/>
        <v>602.73</v>
      </c>
      <c r="CG215" s="404">
        <f t="shared" si="712"/>
        <v>618.12</v>
      </c>
      <c r="CH215" s="424">
        <v>4.8600000000000003</v>
      </c>
      <c r="CI215" s="645">
        <v>5.21</v>
      </c>
      <c r="CJ215" s="500">
        <f t="shared" si="713"/>
        <v>466.56000000000006</v>
      </c>
      <c r="CK215" s="404">
        <f t="shared" si="714"/>
        <v>515.79</v>
      </c>
      <c r="CL215" s="424"/>
      <c r="CM215" s="645"/>
      <c r="CN215" s="500">
        <f t="shared" si="715"/>
        <v>0</v>
      </c>
      <c r="CO215" s="404">
        <f t="shared" si="716"/>
        <v>0</v>
      </c>
      <c r="CP215" s="500">
        <f t="shared" si="717"/>
        <v>3.8602527075812274</v>
      </c>
      <c r="CQ215" s="237">
        <f t="shared" si="718"/>
        <v>3.7422772277227718</v>
      </c>
      <c r="CR215" s="500">
        <f t="shared" si="719"/>
        <v>1069.29</v>
      </c>
      <c r="CS215" s="404">
        <f t="shared" si="720"/>
        <v>1133.9099999999999</v>
      </c>
      <c r="CT215" s="646">
        <v>88</v>
      </c>
      <c r="CU215" s="647">
        <v>81</v>
      </c>
      <c r="CV215" s="500">
        <f t="shared" si="721"/>
        <v>15928</v>
      </c>
      <c r="CW215" s="404">
        <f t="shared" si="722"/>
        <v>16524</v>
      </c>
      <c r="CX215" s="646">
        <v>82</v>
      </c>
      <c r="CY215" s="647">
        <v>79</v>
      </c>
      <c r="CZ215" s="500">
        <f t="shared" si="723"/>
        <v>7872</v>
      </c>
      <c r="DA215" s="404">
        <f t="shared" si="724"/>
        <v>7821</v>
      </c>
      <c r="DB215" s="646"/>
      <c r="DC215" s="645"/>
      <c r="DD215" s="500">
        <f t="shared" si="725"/>
        <v>0</v>
      </c>
      <c r="DE215" s="404">
        <f t="shared" si="726"/>
        <v>0</v>
      </c>
      <c r="DF215" s="500">
        <f t="shared" si="727"/>
        <v>85.920577617328519</v>
      </c>
      <c r="DG215" s="404">
        <f t="shared" si="728"/>
        <v>80.346534653465341</v>
      </c>
      <c r="DH215" s="500">
        <f t="shared" si="729"/>
        <v>23800</v>
      </c>
      <c r="DI215" s="404">
        <f t="shared" si="730"/>
        <v>24345</v>
      </c>
      <c r="DJ215" s="500">
        <f t="shared" si="731"/>
        <v>383</v>
      </c>
      <c r="DK215" s="404">
        <f t="shared" si="732"/>
        <v>438</v>
      </c>
      <c r="DL215" s="500">
        <f t="shared" si="733"/>
        <v>383</v>
      </c>
      <c r="DM215" s="404">
        <f t="shared" si="734"/>
        <v>438</v>
      </c>
      <c r="DN215" s="236">
        <f t="shared" si="735"/>
        <v>4.4288511749347261</v>
      </c>
      <c r="DO215" s="237">
        <f t="shared" si="736"/>
        <v>4.1810958904109583</v>
      </c>
      <c r="DP215" s="500">
        <f t="shared" si="737"/>
        <v>1696.25</v>
      </c>
      <c r="DQ215" s="404">
        <f t="shared" si="738"/>
        <v>1831.3199999999997</v>
      </c>
      <c r="DR215" s="500">
        <f t="shared" si="739"/>
        <v>89.78067885117494</v>
      </c>
      <c r="DS215" s="404">
        <f t="shared" si="740"/>
        <v>81.678082191780817</v>
      </c>
      <c r="DT215" s="500">
        <f t="shared" si="741"/>
        <v>34386</v>
      </c>
      <c r="DU215" s="404">
        <f t="shared" si="742"/>
        <v>35775</v>
      </c>
      <c r="DV215" s="646">
        <v>41</v>
      </c>
      <c r="DW215" s="647">
        <v>40</v>
      </c>
      <c r="DX215" s="500">
        <f t="shared" si="743"/>
        <v>41</v>
      </c>
      <c r="DY215" s="404">
        <f t="shared" si="744"/>
        <v>40</v>
      </c>
      <c r="DZ215" s="646">
        <v>35</v>
      </c>
      <c r="EA215" s="647">
        <v>39</v>
      </c>
      <c r="EB215" s="500">
        <f t="shared" si="745"/>
        <v>35</v>
      </c>
      <c r="EC215" s="404">
        <f t="shared" si="746"/>
        <v>39</v>
      </c>
      <c r="ED215" s="646"/>
      <c r="EE215" s="647"/>
      <c r="EF215" s="500">
        <f t="shared" si="747"/>
        <v>0</v>
      </c>
      <c r="EG215" s="404">
        <f t="shared" si="748"/>
        <v>0</v>
      </c>
      <c r="EH215" s="500">
        <f t="shared" si="749"/>
        <v>76</v>
      </c>
      <c r="EI215" s="404">
        <f t="shared" si="750"/>
        <v>79</v>
      </c>
      <c r="EJ215" s="500">
        <f t="shared" si="751"/>
        <v>76</v>
      </c>
      <c r="EK215" s="404">
        <f t="shared" si="752"/>
        <v>79</v>
      </c>
      <c r="EL215" s="424">
        <v>2.39</v>
      </c>
      <c r="EM215" s="648">
        <v>3.15</v>
      </c>
      <c r="EN215" s="500">
        <f t="shared" si="753"/>
        <v>97.990000000000009</v>
      </c>
      <c r="EO215" s="404">
        <f t="shared" si="754"/>
        <v>126</v>
      </c>
      <c r="EP215" s="424">
        <v>3.06</v>
      </c>
      <c r="EQ215" s="648">
        <v>3.28</v>
      </c>
      <c r="ER215" s="500">
        <f t="shared" si="755"/>
        <v>107.10000000000001</v>
      </c>
      <c r="ES215" s="404">
        <f t="shared" si="756"/>
        <v>127.91999999999999</v>
      </c>
      <c r="ET215" s="424"/>
      <c r="EU215" s="648"/>
      <c r="EV215" s="500">
        <f t="shared" si="757"/>
        <v>0</v>
      </c>
      <c r="EW215" s="404">
        <f t="shared" si="758"/>
        <v>0</v>
      </c>
      <c r="EX215" s="236">
        <f t="shared" si="759"/>
        <v>2.6985526315789476</v>
      </c>
      <c r="EY215" s="237">
        <f t="shared" si="760"/>
        <v>3.2141772151898733</v>
      </c>
      <c r="EZ215" s="500">
        <f t="shared" si="761"/>
        <v>205.09000000000003</v>
      </c>
      <c r="FA215" s="404">
        <f t="shared" si="762"/>
        <v>253.92</v>
      </c>
      <c r="FB215" s="646">
        <v>66</v>
      </c>
      <c r="FC215" s="649">
        <v>74</v>
      </c>
      <c r="FD215" s="500">
        <f t="shared" si="763"/>
        <v>2706</v>
      </c>
      <c r="FE215" s="404">
        <f t="shared" si="764"/>
        <v>2960</v>
      </c>
      <c r="FF215" s="646">
        <v>66</v>
      </c>
      <c r="FG215" s="649">
        <v>65</v>
      </c>
      <c r="FH215" s="500">
        <f t="shared" si="765"/>
        <v>2310</v>
      </c>
      <c r="FI215" s="404">
        <f t="shared" si="766"/>
        <v>2535</v>
      </c>
      <c r="FJ215" s="646"/>
      <c r="FK215" s="648"/>
      <c r="FL215" s="500">
        <f t="shared" si="767"/>
        <v>0</v>
      </c>
      <c r="FM215" s="404">
        <f t="shared" si="768"/>
        <v>0</v>
      </c>
      <c r="FN215" s="500">
        <f t="shared" si="769"/>
        <v>66</v>
      </c>
      <c r="FO215" s="404">
        <f t="shared" si="770"/>
        <v>69.556962025316452</v>
      </c>
      <c r="FP215" s="500">
        <f t="shared" si="771"/>
        <v>5016</v>
      </c>
      <c r="FQ215" s="404">
        <f t="shared" si="772"/>
        <v>5495</v>
      </c>
      <c r="FR215" s="646"/>
      <c r="FS215" s="650"/>
      <c r="FT215" s="500">
        <f t="shared" si="773"/>
        <v>0</v>
      </c>
      <c r="FU215" s="404">
        <f t="shared" si="774"/>
        <v>0</v>
      </c>
      <c r="FV215" s="424"/>
      <c r="FW215" s="651"/>
      <c r="FX215" s="500">
        <f t="shared" si="775"/>
        <v>0</v>
      </c>
      <c r="FY215" s="404">
        <f t="shared" si="776"/>
        <v>0</v>
      </c>
      <c r="FZ215" s="424"/>
      <c r="GA215" s="651"/>
      <c r="GB215" s="500">
        <f t="shared" si="777"/>
        <v>0</v>
      </c>
      <c r="GC215" s="404">
        <f t="shared" si="778"/>
        <v>0</v>
      </c>
      <c r="GD215" s="510">
        <f t="shared" si="779"/>
        <v>231</v>
      </c>
      <c r="GE215" s="404">
        <f t="shared" si="780"/>
        <v>265</v>
      </c>
      <c r="GF215" s="500">
        <f t="shared" si="781"/>
        <v>231</v>
      </c>
      <c r="GG215" s="404">
        <f t="shared" si="782"/>
        <v>265</v>
      </c>
      <c r="GH215" s="500">
        <f t="shared" si="783"/>
        <v>743.74</v>
      </c>
      <c r="GI215" s="404">
        <f t="shared" si="784"/>
        <v>795.15</v>
      </c>
      <c r="GJ215" s="500">
        <f t="shared" si="785"/>
        <v>19714</v>
      </c>
      <c r="GK215" s="404">
        <f t="shared" si="786"/>
        <v>20996</v>
      </c>
      <c r="GL215" s="510">
        <f t="shared" si="787"/>
        <v>228</v>
      </c>
      <c r="GM215" s="404">
        <f t="shared" si="788"/>
        <v>252</v>
      </c>
      <c r="GN215" s="500">
        <f t="shared" si="789"/>
        <v>228</v>
      </c>
      <c r="GO215" s="404">
        <f t="shared" si="790"/>
        <v>252</v>
      </c>
      <c r="GP215" s="500">
        <f t="shared" si="791"/>
        <v>1157.5999999999999</v>
      </c>
      <c r="GQ215" s="404">
        <f t="shared" si="792"/>
        <v>1290.0900000000001</v>
      </c>
      <c r="GR215" s="500">
        <f t="shared" si="793"/>
        <v>19688</v>
      </c>
      <c r="GS215" s="404">
        <f t="shared" si="794"/>
        <v>20274</v>
      </c>
      <c r="GT215" s="510">
        <f t="shared" si="795"/>
        <v>459</v>
      </c>
      <c r="GU215" s="404">
        <f t="shared" si="796"/>
        <v>517</v>
      </c>
      <c r="GV215" s="500">
        <f t="shared" si="797"/>
        <v>459</v>
      </c>
      <c r="GW215" s="404">
        <f t="shared" si="798"/>
        <v>517</v>
      </c>
      <c r="GX215" s="500">
        <f t="shared" si="799"/>
        <v>1901.34</v>
      </c>
      <c r="GY215" s="404">
        <f t="shared" si="800"/>
        <v>2085.2400000000002</v>
      </c>
      <c r="GZ215" s="500">
        <f t="shared" si="801"/>
        <v>39402</v>
      </c>
      <c r="HA215" s="404">
        <f t="shared" si="802"/>
        <v>41270</v>
      </c>
      <c r="HB215" s="510">
        <f t="shared" si="803"/>
        <v>0</v>
      </c>
      <c r="HC215" s="404">
        <f t="shared" si="804"/>
        <v>0</v>
      </c>
      <c r="HD215" s="500">
        <f t="shared" si="805"/>
        <v>0</v>
      </c>
      <c r="HE215" s="404">
        <f t="shared" si="806"/>
        <v>0</v>
      </c>
      <c r="HF215" s="500" t="str">
        <f t="shared" si="807"/>
        <v/>
      </c>
      <c r="HG215" s="404" t="str">
        <f t="shared" si="808"/>
        <v/>
      </c>
      <c r="HH215" s="500" t="str">
        <f t="shared" si="809"/>
        <v/>
      </c>
      <c r="HI215" s="404" t="str">
        <f t="shared" si="810"/>
        <v/>
      </c>
      <c r="HJ215" s="510">
        <f t="shared" si="811"/>
        <v>1901.3400000000001</v>
      </c>
      <c r="HK215" s="404">
        <f t="shared" si="812"/>
        <v>2085.2399999999998</v>
      </c>
      <c r="HL215" s="500">
        <f t="shared" si="813"/>
        <v>39402</v>
      </c>
      <c r="HM215" s="404">
        <f t="shared" si="814"/>
        <v>41270</v>
      </c>
    </row>
    <row r="216" spans="1:221">
      <c r="A216" s="633" t="s">
        <v>538</v>
      </c>
      <c r="B216" s="634" t="s">
        <v>876</v>
      </c>
      <c r="C216" s="635"/>
      <c r="D216" s="636">
        <v>198817</v>
      </c>
      <c r="E216" s="551">
        <v>9</v>
      </c>
      <c r="F216" s="422">
        <v>282</v>
      </c>
      <c r="G216" s="814">
        <v>252</v>
      </c>
      <c r="H216" s="422">
        <v>31</v>
      </c>
      <c r="I216" s="814">
        <v>12</v>
      </c>
      <c r="J216" s="500">
        <f t="shared" si="665"/>
        <v>251</v>
      </c>
      <c r="K216" s="404">
        <f t="shared" si="666"/>
        <v>240</v>
      </c>
      <c r="L216" s="422"/>
      <c r="M216" s="423"/>
      <c r="N216" s="500">
        <f t="shared" si="667"/>
        <v>251</v>
      </c>
      <c r="O216" s="404">
        <f t="shared" si="668"/>
        <v>240</v>
      </c>
      <c r="P216" s="500">
        <f t="shared" si="669"/>
        <v>251</v>
      </c>
      <c r="Q216" s="404">
        <f t="shared" si="670"/>
        <v>240</v>
      </c>
      <c r="R216" s="422">
        <v>10</v>
      </c>
      <c r="S216" s="423">
        <v>12</v>
      </c>
      <c r="T216" s="500">
        <f t="shared" si="671"/>
        <v>10</v>
      </c>
      <c r="U216" s="404">
        <f t="shared" si="672"/>
        <v>12</v>
      </c>
      <c r="V216" s="422">
        <v>51</v>
      </c>
      <c r="W216" s="423">
        <v>38</v>
      </c>
      <c r="X216" s="500">
        <f t="shared" si="673"/>
        <v>51</v>
      </c>
      <c r="Y216" s="404">
        <f t="shared" si="674"/>
        <v>38</v>
      </c>
      <c r="Z216" s="422"/>
      <c r="AA216" s="423"/>
      <c r="AB216" s="500">
        <f t="shared" si="675"/>
        <v>0</v>
      </c>
      <c r="AC216" s="404">
        <f t="shared" si="676"/>
        <v>0</v>
      </c>
      <c r="AD216" s="500">
        <f t="shared" si="677"/>
        <v>61</v>
      </c>
      <c r="AE216" s="404">
        <f t="shared" si="678"/>
        <v>50</v>
      </c>
      <c r="AF216" s="500">
        <f t="shared" si="679"/>
        <v>61</v>
      </c>
      <c r="AG216" s="404">
        <f t="shared" si="680"/>
        <v>50</v>
      </c>
      <c r="AH216" s="424">
        <v>2.4500000000000002</v>
      </c>
      <c r="AI216" s="425">
        <v>3.21</v>
      </c>
      <c r="AJ216" s="500">
        <f t="shared" si="681"/>
        <v>24.5</v>
      </c>
      <c r="AK216" s="404">
        <f t="shared" si="682"/>
        <v>38.519999999999996</v>
      </c>
      <c r="AL216" s="424">
        <v>4.3</v>
      </c>
      <c r="AM216" s="425">
        <v>4.18</v>
      </c>
      <c r="AN216" s="500">
        <f t="shared" si="683"/>
        <v>219.29999999999998</v>
      </c>
      <c r="AO216" s="404">
        <f t="shared" si="684"/>
        <v>158.83999999999997</v>
      </c>
      <c r="AP216" s="424"/>
      <c r="AQ216" s="425"/>
      <c r="AR216" s="500">
        <f t="shared" si="685"/>
        <v>0</v>
      </c>
      <c r="AS216" s="404">
        <f t="shared" si="686"/>
        <v>0</v>
      </c>
      <c r="AT216" s="236">
        <f t="shared" si="687"/>
        <v>3.9967213114754094</v>
      </c>
      <c r="AU216" s="237">
        <f t="shared" si="688"/>
        <v>3.9471999999999992</v>
      </c>
      <c r="AV216" s="500">
        <f t="shared" si="689"/>
        <v>243.79999999999998</v>
      </c>
      <c r="AW216" s="404">
        <f t="shared" si="690"/>
        <v>197.35999999999996</v>
      </c>
      <c r="AX216" s="422">
        <v>68</v>
      </c>
      <c r="AY216" s="423">
        <v>73</v>
      </c>
      <c r="AZ216" s="500">
        <f t="shared" si="691"/>
        <v>680</v>
      </c>
      <c r="BA216" s="404">
        <f t="shared" si="692"/>
        <v>876</v>
      </c>
      <c r="BB216" s="422">
        <v>84</v>
      </c>
      <c r="BC216" s="423">
        <v>90</v>
      </c>
      <c r="BD216" s="500">
        <f t="shared" si="693"/>
        <v>4284</v>
      </c>
      <c r="BE216" s="404">
        <f t="shared" si="694"/>
        <v>3420</v>
      </c>
      <c r="BF216" s="422"/>
      <c r="BG216" s="423"/>
      <c r="BH216" s="500">
        <f t="shared" si="695"/>
        <v>0</v>
      </c>
      <c r="BI216" s="404">
        <f t="shared" si="696"/>
        <v>0</v>
      </c>
      <c r="BJ216" s="500">
        <f t="shared" si="697"/>
        <v>81.377049180327873</v>
      </c>
      <c r="BK216" s="404">
        <f t="shared" si="698"/>
        <v>85.92</v>
      </c>
      <c r="BL216" s="500">
        <f t="shared" si="699"/>
        <v>4964</v>
      </c>
      <c r="BM216" s="404">
        <f t="shared" si="700"/>
        <v>4296</v>
      </c>
      <c r="BN216" s="422">
        <v>103</v>
      </c>
      <c r="BO216" s="423">
        <v>102</v>
      </c>
      <c r="BP216" s="500">
        <f t="shared" si="701"/>
        <v>103</v>
      </c>
      <c r="BQ216" s="404">
        <f t="shared" si="702"/>
        <v>102</v>
      </c>
      <c r="BR216" s="422">
        <v>43</v>
      </c>
      <c r="BS216" s="423">
        <v>45</v>
      </c>
      <c r="BT216" s="500">
        <f t="shared" si="703"/>
        <v>43</v>
      </c>
      <c r="BU216" s="404">
        <f t="shared" si="704"/>
        <v>45</v>
      </c>
      <c r="BV216" s="422"/>
      <c r="BW216" s="423"/>
      <c r="BX216" s="500">
        <f t="shared" si="705"/>
        <v>0</v>
      </c>
      <c r="BY216" s="404">
        <f t="shared" si="706"/>
        <v>0</v>
      </c>
      <c r="BZ216" s="500">
        <f t="shared" si="707"/>
        <v>146</v>
      </c>
      <c r="CA216" s="404">
        <f t="shared" si="708"/>
        <v>147</v>
      </c>
      <c r="CB216" s="500">
        <f t="shared" si="709"/>
        <v>146</v>
      </c>
      <c r="CC216" s="404">
        <f t="shared" si="710"/>
        <v>147</v>
      </c>
      <c r="CD216" s="424">
        <v>3.43</v>
      </c>
      <c r="CE216" s="645">
        <v>3.12</v>
      </c>
      <c r="CF216" s="500">
        <f t="shared" si="711"/>
        <v>353.29</v>
      </c>
      <c r="CG216" s="404">
        <f t="shared" si="712"/>
        <v>318.24</v>
      </c>
      <c r="CH216" s="424">
        <v>4.58</v>
      </c>
      <c r="CI216" s="645">
        <v>4.72</v>
      </c>
      <c r="CJ216" s="500">
        <f t="shared" si="713"/>
        <v>196.94</v>
      </c>
      <c r="CK216" s="404">
        <f t="shared" si="714"/>
        <v>212.39999999999998</v>
      </c>
      <c r="CL216" s="424"/>
      <c r="CM216" s="645"/>
      <c r="CN216" s="500">
        <f t="shared" si="715"/>
        <v>0</v>
      </c>
      <c r="CO216" s="404">
        <f t="shared" si="716"/>
        <v>0</v>
      </c>
      <c r="CP216" s="500">
        <f t="shared" si="717"/>
        <v>3.7686986301369862</v>
      </c>
      <c r="CQ216" s="237">
        <f t="shared" si="718"/>
        <v>3.6097959183673467</v>
      </c>
      <c r="CR216" s="500">
        <f t="shared" si="719"/>
        <v>550.23</v>
      </c>
      <c r="CS216" s="404">
        <f t="shared" si="720"/>
        <v>530.64</v>
      </c>
      <c r="CT216" s="646">
        <v>88</v>
      </c>
      <c r="CU216" s="647">
        <v>87</v>
      </c>
      <c r="CV216" s="500">
        <f t="shared" si="721"/>
        <v>9064</v>
      </c>
      <c r="CW216" s="404">
        <f t="shared" si="722"/>
        <v>8874</v>
      </c>
      <c r="CX216" s="646">
        <v>67</v>
      </c>
      <c r="CY216" s="647">
        <v>76</v>
      </c>
      <c r="CZ216" s="500">
        <f t="shared" si="723"/>
        <v>2881</v>
      </c>
      <c r="DA216" s="404">
        <f t="shared" si="724"/>
        <v>3420</v>
      </c>
      <c r="DB216" s="646"/>
      <c r="DC216" s="645"/>
      <c r="DD216" s="500">
        <f t="shared" si="725"/>
        <v>0</v>
      </c>
      <c r="DE216" s="404">
        <f t="shared" si="726"/>
        <v>0</v>
      </c>
      <c r="DF216" s="500">
        <f t="shared" si="727"/>
        <v>81.81506849315069</v>
      </c>
      <c r="DG216" s="404">
        <f t="shared" si="728"/>
        <v>83.632653061224488</v>
      </c>
      <c r="DH216" s="500">
        <f t="shared" si="729"/>
        <v>11945</v>
      </c>
      <c r="DI216" s="404">
        <f t="shared" si="730"/>
        <v>12294</v>
      </c>
      <c r="DJ216" s="500">
        <f t="shared" si="731"/>
        <v>207</v>
      </c>
      <c r="DK216" s="404">
        <f t="shared" si="732"/>
        <v>197</v>
      </c>
      <c r="DL216" s="500">
        <f t="shared" si="733"/>
        <v>207</v>
      </c>
      <c r="DM216" s="404">
        <f t="shared" si="734"/>
        <v>197</v>
      </c>
      <c r="DN216" s="236">
        <f t="shared" si="735"/>
        <v>3.8358937198067631</v>
      </c>
      <c r="DO216" s="237">
        <f t="shared" si="736"/>
        <v>3.6954314720812182</v>
      </c>
      <c r="DP216" s="500">
        <f t="shared" si="737"/>
        <v>794.03</v>
      </c>
      <c r="DQ216" s="404">
        <f t="shared" si="738"/>
        <v>728</v>
      </c>
      <c r="DR216" s="500">
        <f t="shared" si="739"/>
        <v>81.685990338164245</v>
      </c>
      <c r="DS216" s="404">
        <f t="shared" si="740"/>
        <v>84.213197969543145</v>
      </c>
      <c r="DT216" s="500">
        <f t="shared" si="741"/>
        <v>16909</v>
      </c>
      <c r="DU216" s="404">
        <f t="shared" si="742"/>
        <v>16590</v>
      </c>
      <c r="DV216" s="646">
        <v>26</v>
      </c>
      <c r="DW216" s="647">
        <v>27</v>
      </c>
      <c r="DX216" s="500">
        <f t="shared" si="743"/>
        <v>26</v>
      </c>
      <c r="DY216" s="404">
        <f t="shared" si="744"/>
        <v>27</v>
      </c>
      <c r="DZ216" s="646">
        <v>18</v>
      </c>
      <c r="EA216" s="647">
        <v>16</v>
      </c>
      <c r="EB216" s="500">
        <f t="shared" si="745"/>
        <v>18</v>
      </c>
      <c r="EC216" s="404">
        <f t="shared" si="746"/>
        <v>16</v>
      </c>
      <c r="ED216" s="646"/>
      <c r="EE216" s="647"/>
      <c r="EF216" s="500">
        <f t="shared" si="747"/>
        <v>0</v>
      </c>
      <c r="EG216" s="404">
        <f t="shared" si="748"/>
        <v>0</v>
      </c>
      <c r="EH216" s="500">
        <f t="shared" si="749"/>
        <v>44</v>
      </c>
      <c r="EI216" s="404">
        <f t="shared" si="750"/>
        <v>43</v>
      </c>
      <c r="EJ216" s="500">
        <f t="shared" si="751"/>
        <v>44</v>
      </c>
      <c r="EK216" s="404">
        <f t="shared" si="752"/>
        <v>43</v>
      </c>
      <c r="EL216" s="424">
        <v>2.15</v>
      </c>
      <c r="EM216" s="648">
        <v>2.19</v>
      </c>
      <c r="EN216" s="500">
        <f t="shared" si="753"/>
        <v>55.9</v>
      </c>
      <c r="EO216" s="404">
        <f t="shared" si="754"/>
        <v>59.129999999999995</v>
      </c>
      <c r="EP216" s="424">
        <v>3.06</v>
      </c>
      <c r="EQ216" s="648">
        <v>2.2200000000000002</v>
      </c>
      <c r="ER216" s="500">
        <f t="shared" si="755"/>
        <v>55.08</v>
      </c>
      <c r="ES216" s="404">
        <f t="shared" si="756"/>
        <v>35.520000000000003</v>
      </c>
      <c r="ET216" s="424"/>
      <c r="EU216" s="648"/>
      <c r="EV216" s="500">
        <f t="shared" si="757"/>
        <v>0</v>
      </c>
      <c r="EW216" s="404">
        <f t="shared" si="758"/>
        <v>0</v>
      </c>
      <c r="EX216" s="236">
        <f t="shared" si="759"/>
        <v>2.522272727272727</v>
      </c>
      <c r="EY216" s="237">
        <f t="shared" si="760"/>
        <v>2.2011627906976745</v>
      </c>
      <c r="EZ216" s="500">
        <f t="shared" si="761"/>
        <v>110.97999999999999</v>
      </c>
      <c r="FA216" s="404">
        <f t="shared" si="762"/>
        <v>94.65</v>
      </c>
      <c r="FB216" s="646">
        <v>59</v>
      </c>
      <c r="FC216" s="649">
        <v>62</v>
      </c>
      <c r="FD216" s="500">
        <f t="shared" si="763"/>
        <v>1534</v>
      </c>
      <c r="FE216" s="404">
        <f t="shared" si="764"/>
        <v>1674</v>
      </c>
      <c r="FF216" s="646">
        <v>50</v>
      </c>
      <c r="FG216" s="649">
        <v>61</v>
      </c>
      <c r="FH216" s="500">
        <f t="shared" si="765"/>
        <v>900</v>
      </c>
      <c r="FI216" s="404">
        <f t="shared" si="766"/>
        <v>976</v>
      </c>
      <c r="FJ216" s="646"/>
      <c r="FK216" s="648"/>
      <c r="FL216" s="500">
        <f t="shared" si="767"/>
        <v>0</v>
      </c>
      <c r="FM216" s="404">
        <f t="shared" si="768"/>
        <v>0</v>
      </c>
      <c r="FN216" s="500">
        <f t="shared" si="769"/>
        <v>55.31818181818182</v>
      </c>
      <c r="FO216" s="404">
        <f t="shared" si="770"/>
        <v>61.627906976744185</v>
      </c>
      <c r="FP216" s="500">
        <f t="shared" si="771"/>
        <v>2434</v>
      </c>
      <c r="FQ216" s="404">
        <f t="shared" si="772"/>
        <v>2650</v>
      </c>
      <c r="FR216" s="646"/>
      <c r="FS216" s="650"/>
      <c r="FT216" s="500">
        <f t="shared" si="773"/>
        <v>0</v>
      </c>
      <c r="FU216" s="404">
        <f t="shared" si="774"/>
        <v>0</v>
      </c>
      <c r="FV216" s="424"/>
      <c r="FW216" s="651"/>
      <c r="FX216" s="500">
        <f t="shared" si="775"/>
        <v>0</v>
      </c>
      <c r="FY216" s="404">
        <f t="shared" si="776"/>
        <v>0</v>
      </c>
      <c r="FZ216" s="424"/>
      <c r="GA216" s="651"/>
      <c r="GB216" s="500">
        <f t="shared" si="777"/>
        <v>0</v>
      </c>
      <c r="GC216" s="404">
        <f t="shared" si="778"/>
        <v>0</v>
      </c>
      <c r="GD216" s="510">
        <f t="shared" si="779"/>
        <v>139</v>
      </c>
      <c r="GE216" s="404">
        <f t="shared" si="780"/>
        <v>141</v>
      </c>
      <c r="GF216" s="500">
        <f t="shared" si="781"/>
        <v>139</v>
      </c>
      <c r="GG216" s="404">
        <f t="shared" si="782"/>
        <v>141</v>
      </c>
      <c r="GH216" s="500">
        <f t="shared" si="783"/>
        <v>433.69</v>
      </c>
      <c r="GI216" s="404">
        <f t="shared" si="784"/>
        <v>415.89</v>
      </c>
      <c r="GJ216" s="500">
        <f t="shared" si="785"/>
        <v>11278</v>
      </c>
      <c r="GK216" s="404">
        <f t="shared" si="786"/>
        <v>11424</v>
      </c>
      <c r="GL216" s="510">
        <f t="shared" si="787"/>
        <v>112</v>
      </c>
      <c r="GM216" s="404">
        <f t="shared" si="788"/>
        <v>99</v>
      </c>
      <c r="GN216" s="500">
        <f t="shared" si="789"/>
        <v>112</v>
      </c>
      <c r="GO216" s="404">
        <f t="shared" si="790"/>
        <v>99</v>
      </c>
      <c r="GP216" s="500">
        <f t="shared" si="791"/>
        <v>471.32</v>
      </c>
      <c r="GQ216" s="404">
        <f t="shared" si="792"/>
        <v>406.75999999999993</v>
      </c>
      <c r="GR216" s="500">
        <f t="shared" si="793"/>
        <v>8065</v>
      </c>
      <c r="GS216" s="404">
        <f t="shared" si="794"/>
        <v>7816</v>
      </c>
      <c r="GT216" s="510">
        <f t="shared" si="795"/>
        <v>251</v>
      </c>
      <c r="GU216" s="404">
        <f t="shared" si="796"/>
        <v>240</v>
      </c>
      <c r="GV216" s="500">
        <f t="shared" si="797"/>
        <v>251</v>
      </c>
      <c r="GW216" s="404">
        <f t="shared" si="798"/>
        <v>240</v>
      </c>
      <c r="GX216" s="500">
        <f t="shared" si="799"/>
        <v>905.01</v>
      </c>
      <c r="GY216" s="404">
        <f t="shared" si="800"/>
        <v>822.64999999999986</v>
      </c>
      <c r="GZ216" s="500">
        <f t="shared" si="801"/>
        <v>19343</v>
      </c>
      <c r="HA216" s="404">
        <f t="shared" si="802"/>
        <v>19240</v>
      </c>
      <c r="HB216" s="510">
        <f t="shared" si="803"/>
        <v>0</v>
      </c>
      <c r="HC216" s="404">
        <f t="shared" si="804"/>
        <v>0</v>
      </c>
      <c r="HD216" s="500">
        <f t="shared" si="805"/>
        <v>0</v>
      </c>
      <c r="HE216" s="404">
        <f t="shared" si="806"/>
        <v>0</v>
      </c>
      <c r="HF216" s="500" t="str">
        <f t="shared" si="807"/>
        <v/>
      </c>
      <c r="HG216" s="404" t="str">
        <f t="shared" si="808"/>
        <v/>
      </c>
      <c r="HH216" s="500" t="str">
        <f t="shared" si="809"/>
        <v/>
      </c>
      <c r="HI216" s="404" t="str">
        <f t="shared" si="810"/>
        <v/>
      </c>
      <c r="HJ216" s="510">
        <f t="shared" si="811"/>
        <v>905.01</v>
      </c>
      <c r="HK216" s="404">
        <f t="shared" si="812"/>
        <v>822.65</v>
      </c>
      <c r="HL216" s="500">
        <f t="shared" si="813"/>
        <v>19343</v>
      </c>
      <c r="HM216" s="404">
        <f t="shared" si="814"/>
        <v>19240</v>
      </c>
    </row>
    <row r="217" spans="1:221">
      <c r="A217" s="633" t="s">
        <v>538</v>
      </c>
      <c r="B217" s="634" t="s">
        <v>877</v>
      </c>
      <c r="C217" s="635"/>
      <c r="D217" s="636">
        <v>198987</v>
      </c>
      <c r="E217" s="551">
        <v>9</v>
      </c>
      <c r="F217" s="422">
        <v>392</v>
      </c>
      <c r="G217" s="814">
        <v>404</v>
      </c>
      <c r="H217" s="422">
        <v>23</v>
      </c>
      <c r="I217" s="814">
        <v>14</v>
      </c>
      <c r="J217" s="500">
        <f t="shared" si="665"/>
        <v>369</v>
      </c>
      <c r="K217" s="404">
        <f t="shared" si="666"/>
        <v>390</v>
      </c>
      <c r="L217" s="422"/>
      <c r="M217" s="423"/>
      <c r="N217" s="500">
        <f t="shared" si="667"/>
        <v>369</v>
      </c>
      <c r="O217" s="404">
        <f t="shared" si="668"/>
        <v>390</v>
      </c>
      <c r="P217" s="500">
        <f t="shared" si="669"/>
        <v>369</v>
      </c>
      <c r="Q217" s="404">
        <f t="shared" si="670"/>
        <v>390</v>
      </c>
      <c r="R217" s="422">
        <v>3</v>
      </c>
      <c r="S217" s="423">
        <v>4</v>
      </c>
      <c r="T217" s="500">
        <f t="shared" si="671"/>
        <v>3</v>
      </c>
      <c r="U217" s="404">
        <f t="shared" si="672"/>
        <v>4</v>
      </c>
      <c r="V217" s="422">
        <v>81</v>
      </c>
      <c r="W217" s="423">
        <v>117</v>
      </c>
      <c r="X217" s="500">
        <f t="shared" si="673"/>
        <v>81</v>
      </c>
      <c r="Y217" s="404">
        <f t="shared" si="674"/>
        <v>117</v>
      </c>
      <c r="Z217" s="422"/>
      <c r="AA217" s="423"/>
      <c r="AB217" s="500">
        <f t="shared" si="675"/>
        <v>0</v>
      </c>
      <c r="AC217" s="404">
        <f t="shared" si="676"/>
        <v>0</v>
      </c>
      <c r="AD217" s="500">
        <f t="shared" si="677"/>
        <v>84</v>
      </c>
      <c r="AE217" s="404">
        <f t="shared" si="678"/>
        <v>121</v>
      </c>
      <c r="AF217" s="500">
        <f t="shared" si="679"/>
        <v>84</v>
      </c>
      <c r="AG217" s="404">
        <f t="shared" si="680"/>
        <v>121</v>
      </c>
      <c r="AH217" s="424">
        <v>2.5</v>
      </c>
      <c r="AI217" s="425">
        <v>1.75</v>
      </c>
      <c r="AJ217" s="500">
        <f t="shared" si="681"/>
        <v>7.5</v>
      </c>
      <c r="AK217" s="404">
        <f t="shared" si="682"/>
        <v>7</v>
      </c>
      <c r="AL217" s="424">
        <v>4.2</v>
      </c>
      <c r="AM217" s="425">
        <v>4.49</v>
      </c>
      <c r="AN217" s="500">
        <f t="shared" si="683"/>
        <v>340.2</v>
      </c>
      <c r="AO217" s="404">
        <f t="shared" si="684"/>
        <v>525.33000000000004</v>
      </c>
      <c r="AP217" s="424"/>
      <c r="AQ217" s="425"/>
      <c r="AR217" s="500">
        <f t="shared" si="685"/>
        <v>0</v>
      </c>
      <c r="AS217" s="404">
        <f t="shared" si="686"/>
        <v>0</v>
      </c>
      <c r="AT217" s="236">
        <f t="shared" si="687"/>
        <v>4.1392857142857142</v>
      </c>
      <c r="AU217" s="237">
        <f t="shared" si="688"/>
        <v>4.3994214876033064</v>
      </c>
      <c r="AV217" s="500">
        <f t="shared" si="689"/>
        <v>347.7</v>
      </c>
      <c r="AW217" s="404">
        <f t="shared" si="690"/>
        <v>532.33000000000004</v>
      </c>
      <c r="AX217" s="422">
        <v>64</v>
      </c>
      <c r="AY217" s="423">
        <v>67</v>
      </c>
      <c r="AZ217" s="500">
        <f t="shared" si="691"/>
        <v>192</v>
      </c>
      <c r="BA217" s="404">
        <f t="shared" si="692"/>
        <v>268</v>
      </c>
      <c r="BB217" s="422">
        <v>81</v>
      </c>
      <c r="BC217" s="423">
        <v>78</v>
      </c>
      <c r="BD217" s="500">
        <f t="shared" si="693"/>
        <v>6561</v>
      </c>
      <c r="BE217" s="404">
        <f t="shared" si="694"/>
        <v>9126</v>
      </c>
      <c r="BF217" s="422"/>
      <c r="BG217" s="423"/>
      <c r="BH217" s="500">
        <f t="shared" si="695"/>
        <v>0</v>
      </c>
      <c r="BI217" s="404">
        <f t="shared" si="696"/>
        <v>0</v>
      </c>
      <c r="BJ217" s="500">
        <f t="shared" si="697"/>
        <v>80.392857142857139</v>
      </c>
      <c r="BK217" s="404">
        <f t="shared" si="698"/>
        <v>77.63636363636364</v>
      </c>
      <c r="BL217" s="500">
        <f t="shared" si="699"/>
        <v>6753</v>
      </c>
      <c r="BM217" s="404">
        <f t="shared" si="700"/>
        <v>9394</v>
      </c>
      <c r="BN217" s="422">
        <v>146</v>
      </c>
      <c r="BO217" s="423">
        <v>155</v>
      </c>
      <c r="BP217" s="500">
        <f t="shared" si="701"/>
        <v>146</v>
      </c>
      <c r="BQ217" s="404">
        <f t="shared" si="702"/>
        <v>155</v>
      </c>
      <c r="BR217" s="422">
        <v>106</v>
      </c>
      <c r="BS217" s="423">
        <v>79</v>
      </c>
      <c r="BT217" s="500">
        <f t="shared" si="703"/>
        <v>106</v>
      </c>
      <c r="BU217" s="404">
        <f t="shared" si="704"/>
        <v>79</v>
      </c>
      <c r="BV217" s="422"/>
      <c r="BW217" s="423"/>
      <c r="BX217" s="500">
        <f t="shared" si="705"/>
        <v>0</v>
      </c>
      <c r="BY217" s="404">
        <f t="shared" si="706"/>
        <v>0</v>
      </c>
      <c r="BZ217" s="500">
        <f t="shared" si="707"/>
        <v>252</v>
      </c>
      <c r="CA217" s="404">
        <f t="shared" si="708"/>
        <v>234</v>
      </c>
      <c r="CB217" s="500">
        <f t="shared" si="709"/>
        <v>252</v>
      </c>
      <c r="CC217" s="404">
        <f t="shared" si="710"/>
        <v>234</v>
      </c>
      <c r="CD217" s="424">
        <v>3.67</v>
      </c>
      <c r="CE217" s="645">
        <v>3.66</v>
      </c>
      <c r="CF217" s="500">
        <f t="shared" si="711"/>
        <v>535.81999999999994</v>
      </c>
      <c r="CG217" s="404">
        <f t="shared" si="712"/>
        <v>567.30000000000007</v>
      </c>
      <c r="CH217" s="424">
        <v>4.37</v>
      </c>
      <c r="CI217" s="645">
        <v>4.4400000000000004</v>
      </c>
      <c r="CJ217" s="500">
        <f t="shared" si="713"/>
        <v>463.22</v>
      </c>
      <c r="CK217" s="404">
        <f t="shared" si="714"/>
        <v>350.76000000000005</v>
      </c>
      <c r="CL217" s="424"/>
      <c r="CM217" s="645"/>
      <c r="CN217" s="500">
        <f t="shared" si="715"/>
        <v>0</v>
      </c>
      <c r="CO217" s="404">
        <f t="shared" si="716"/>
        <v>0</v>
      </c>
      <c r="CP217" s="500">
        <f t="shared" si="717"/>
        <v>3.9644444444444442</v>
      </c>
      <c r="CQ217" s="237">
        <f t="shared" si="718"/>
        <v>3.9233333333333342</v>
      </c>
      <c r="CR217" s="500">
        <f t="shared" si="719"/>
        <v>999.04</v>
      </c>
      <c r="CS217" s="404">
        <f t="shared" si="720"/>
        <v>918.06000000000017</v>
      </c>
      <c r="CT217" s="646">
        <v>87</v>
      </c>
      <c r="CU217" s="647">
        <v>82</v>
      </c>
      <c r="CV217" s="500">
        <f t="shared" si="721"/>
        <v>12702</v>
      </c>
      <c r="CW217" s="404">
        <f t="shared" si="722"/>
        <v>12710</v>
      </c>
      <c r="CX217" s="646">
        <v>77</v>
      </c>
      <c r="CY217" s="647">
        <v>75</v>
      </c>
      <c r="CZ217" s="500">
        <f t="shared" si="723"/>
        <v>8162</v>
      </c>
      <c r="DA217" s="404">
        <f t="shared" si="724"/>
        <v>5925</v>
      </c>
      <c r="DB217" s="646"/>
      <c r="DC217" s="645"/>
      <c r="DD217" s="500">
        <f t="shared" si="725"/>
        <v>0</v>
      </c>
      <c r="DE217" s="404">
        <f t="shared" si="726"/>
        <v>0</v>
      </c>
      <c r="DF217" s="500">
        <f t="shared" si="727"/>
        <v>82.793650793650798</v>
      </c>
      <c r="DG217" s="404">
        <f t="shared" si="728"/>
        <v>79.636752136752136</v>
      </c>
      <c r="DH217" s="500">
        <f t="shared" si="729"/>
        <v>20864</v>
      </c>
      <c r="DI217" s="404">
        <f t="shared" si="730"/>
        <v>18635</v>
      </c>
      <c r="DJ217" s="500">
        <f t="shared" si="731"/>
        <v>336</v>
      </c>
      <c r="DK217" s="404">
        <f t="shared" si="732"/>
        <v>355</v>
      </c>
      <c r="DL217" s="500">
        <f t="shared" si="733"/>
        <v>336</v>
      </c>
      <c r="DM217" s="404">
        <f t="shared" si="734"/>
        <v>355</v>
      </c>
      <c r="DN217" s="236">
        <f t="shared" si="735"/>
        <v>4.0081547619047617</v>
      </c>
      <c r="DO217" s="237">
        <f t="shared" si="736"/>
        <v>4.0856056338028175</v>
      </c>
      <c r="DP217" s="500">
        <f t="shared" si="737"/>
        <v>1346.74</v>
      </c>
      <c r="DQ217" s="404">
        <f t="shared" si="738"/>
        <v>1450.39</v>
      </c>
      <c r="DR217" s="500">
        <f t="shared" si="739"/>
        <v>82.19345238095238</v>
      </c>
      <c r="DS217" s="404">
        <f t="shared" si="740"/>
        <v>78.954929577464782</v>
      </c>
      <c r="DT217" s="500">
        <f t="shared" si="741"/>
        <v>27617</v>
      </c>
      <c r="DU217" s="404">
        <f t="shared" si="742"/>
        <v>28028.999999999996</v>
      </c>
      <c r="DV217" s="646">
        <v>15</v>
      </c>
      <c r="DW217" s="647">
        <v>18</v>
      </c>
      <c r="DX217" s="500">
        <f t="shared" si="743"/>
        <v>15</v>
      </c>
      <c r="DY217" s="404">
        <f t="shared" si="744"/>
        <v>18</v>
      </c>
      <c r="DZ217" s="646">
        <v>18</v>
      </c>
      <c r="EA217" s="647">
        <v>17</v>
      </c>
      <c r="EB217" s="500">
        <f t="shared" si="745"/>
        <v>18</v>
      </c>
      <c r="EC217" s="404">
        <f t="shared" si="746"/>
        <v>17</v>
      </c>
      <c r="ED217" s="646"/>
      <c r="EE217" s="647"/>
      <c r="EF217" s="500">
        <f t="shared" si="747"/>
        <v>0</v>
      </c>
      <c r="EG217" s="404">
        <f t="shared" si="748"/>
        <v>0</v>
      </c>
      <c r="EH217" s="500">
        <f t="shared" si="749"/>
        <v>33</v>
      </c>
      <c r="EI217" s="404">
        <f t="shared" si="750"/>
        <v>35</v>
      </c>
      <c r="EJ217" s="500">
        <f t="shared" si="751"/>
        <v>33</v>
      </c>
      <c r="EK217" s="404">
        <f t="shared" si="752"/>
        <v>35</v>
      </c>
      <c r="EL217" s="424">
        <v>2.57</v>
      </c>
      <c r="EM217" s="648">
        <v>2.69</v>
      </c>
      <c r="EN217" s="500">
        <f t="shared" si="753"/>
        <v>38.549999999999997</v>
      </c>
      <c r="EO217" s="404">
        <f t="shared" si="754"/>
        <v>48.42</v>
      </c>
      <c r="EP217" s="424">
        <v>3.25</v>
      </c>
      <c r="EQ217" s="648">
        <v>2.2599999999999998</v>
      </c>
      <c r="ER217" s="500">
        <f t="shared" si="755"/>
        <v>58.5</v>
      </c>
      <c r="ES217" s="404">
        <f t="shared" si="756"/>
        <v>38.419999999999995</v>
      </c>
      <c r="ET217" s="424"/>
      <c r="EU217" s="648"/>
      <c r="EV217" s="500">
        <f t="shared" si="757"/>
        <v>0</v>
      </c>
      <c r="EW217" s="404">
        <f t="shared" si="758"/>
        <v>0</v>
      </c>
      <c r="EX217" s="236">
        <f t="shared" si="759"/>
        <v>2.9409090909090909</v>
      </c>
      <c r="EY217" s="237">
        <f t="shared" si="760"/>
        <v>2.4811428571428573</v>
      </c>
      <c r="EZ217" s="500">
        <f t="shared" si="761"/>
        <v>97.05</v>
      </c>
      <c r="FA217" s="404">
        <f t="shared" si="762"/>
        <v>86.84</v>
      </c>
      <c r="FB217" s="646">
        <v>64</v>
      </c>
      <c r="FC217" s="649">
        <v>70</v>
      </c>
      <c r="FD217" s="500">
        <f t="shared" si="763"/>
        <v>960</v>
      </c>
      <c r="FE217" s="404">
        <f t="shared" si="764"/>
        <v>1260</v>
      </c>
      <c r="FF217" s="646">
        <v>61</v>
      </c>
      <c r="FG217" s="649">
        <v>52</v>
      </c>
      <c r="FH217" s="500">
        <f t="shared" si="765"/>
        <v>1098</v>
      </c>
      <c r="FI217" s="404">
        <f t="shared" si="766"/>
        <v>884</v>
      </c>
      <c r="FJ217" s="646"/>
      <c r="FK217" s="648"/>
      <c r="FL217" s="500">
        <f t="shared" si="767"/>
        <v>0</v>
      </c>
      <c r="FM217" s="404">
        <f t="shared" si="768"/>
        <v>0</v>
      </c>
      <c r="FN217" s="500">
        <f t="shared" si="769"/>
        <v>62.363636363636367</v>
      </c>
      <c r="FO217" s="404">
        <f t="shared" si="770"/>
        <v>61.25714285714286</v>
      </c>
      <c r="FP217" s="500">
        <f t="shared" si="771"/>
        <v>2058</v>
      </c>
      <c r="FQ217" s="404">
        <f t="shared" si="772"/>
        <v>2144</v>
      </c>
      <c r="FR217" s="646"/>
      <c r="FS217" s="650"/>
      <c r="FT217" s="500">
        <f t="shared" si="773"/>
        <v>0</v>
      </c>
      <c r="FU217" s="404">
        <f t="shared" si="774"/>
        <v>0</v>
      </c>
      <c r="FV217" s="424"/>
      <c r="FW217" s="651"/>
      <c r="FX217" s="500">
        <f t="shared" si="775"/>
        <v>0</v>
      </c>
      <c r="FY217" s="404">
        <f t="shared" si="776"/>
        <v>0</v>
      </c>
      <c r="FZ217" s="424"/>
      <c r="GA217" s="651"/>
      <c r="GB217" s="500">
        <f t="shared" si="777"/>
        <v>0</v>
      </c>
      <c r="GC217" s="404">
        <f t="shared" si="778"/>
        <v>0</v>
      </c>
      <c r="GD217" s="510">
        <f t="shared" si="779"/>
        <v>164</v>
      </c>
      <c r="GE217" s="404">
        <f t="shared" si="780"/>
        <v>177</v>
      </c>
      <c r="GF217" s="500">
        <f t="shared" si="781"/>
        <v>164</v>
      </c>
      <c r="GG217" s="404">
        <f t="shared" si="782"/>
        <v>177</v>
      </c>
      <c r="GH217" s="500">
        <f t="shared" si="783"/>
        <v>581.86999999999989</v>
      </c>
      <c r="GI217" s="404">
        <f t="shared" si="784"/>
        <v>622.72</v>
      </c>
      <c r="GJ217" s="500">
        <f t="shared" si="785"/>
        <v>13854</v>
      </c>
      <c r="GK217" s="404">
        <f t="shared" si="786"/>
        <v>14238</v>
      </c>
      <c r="GL217" s="510">
        <f t="shared" si="787"/>
        <v>205</v>
      </c>
      <c r="GM217" s="404">
        <f t="shared" si="788"/>
        <v>213</v>
      </c>
      <c r="GN217" s="500">
        <f t="shared" si="789"/>
        <v>205</v>
      </c>
      <c r="GO217" s="404">
        <f t="shared" si="790"/>
        <v>213</v>
      </c>
      <c r="GP217" s="500">
        <f t="shared" si="791"/>
        <v>861.92000000000007</v>
      </c>
      <c r="GQ217" s="404">
        <f t="shared" si="792"/>
        <v>914.5100000000001</v>
      </c>
      <c r="GR217" s="500">
        <f t="shared" si="793"/>
        <v>15821</v>
      </c>
      <c r="GS217" s="404">
        <f t="shared" si="794"/>
        <v>15935</v>
      </c>
      <c r="GT217" s="510">
        <f t="shared" si="795"/>
        <v>369</v>
      </c>
      <c r="GU217" s="404">
        <f t="shared" si="796"/>
        <v>390</v>
      </c>
      <c r="GV217" s="500">
        <f t="shared" si="797"/>
        <v>369</v>
      </c>
      <c r="GW217" s="404">
        <f t="shared" si="798"/>
        <v>390</v>
      </c>
      <c r="GX217" s="500">
        <f t="shared" si="799"/>
        <v>1443.79</v>
      </c>
      <c r="GY217" s="404">
        <f t="shared" si="800"/>
        <v>1537.23</v>
      </c>
      <c r="GZ217" s="500">
        <f t="shared" si="801"/>
        <v>29675</v>
      </c>
      <c r="HA217" s="404">
        <f t="shared" si="802"/>
        <v>30173</v>
      </c>
      <c r="HB217" s="510">
        <f t="shared" si="803"/>
        <v>0</v>
      </c>
      <c r="HC217" s="404">
        <f t="shared" si="804"/>
        <v>0</v>
      </c>
      <c r="HD217" s="500">
        <f t="shared" si="805"/>
        <v>0</v>
      </c>
      <c r="HE217" s="404">
        <f t="shared" si="806"/>
        <v>0</v>
      </c>
      <c r="HF217" s="500" t="str">
        <f t="shared" si="807"/>
        <v/>
      </c>
      <c r="HG217" s="404" t="str">
        <f t="shared" si="808"/>
        <v/>
      </c>
      <c r="HH217" s="500" t="str">
        <f t="shared" si="809"/>
        <v/>
      </c>
      <c r="HI217" s="404" t="str">
        <f t="shared" si="810"/>
        <v/>
      </c>
      <c r="HJ217" s="510">
        <f t="shared" si="811"/>
        <v>1443.79</v>
      </c>
      <c r="HK217" s="404">
        <f t="shared" si="812"/>
        <v>1537.23</v>
      </c>
      <c r="HL217" s="500">
        <f t="shared" si="813"/>
        <v>29675</v>
      </c>
      <c r="HM217" s="404">
        <f t="shared" si="814"/>
        <v>30172.999999999996</v>
      </c>
    </row>
    <row r="218" spans="1:221">
      <c r="A218" s="633" t="s">
        <v>538</v>
      </c>
      <c r="B218" s="634" t="s">
        <v>878</v>
      </c>
      <c r="C218" s="635"/>
      <c r="D218" s="636">
        <v>199087</v>
      </c>
      <c r="E218" s="551">
        <v>9</v>
      </c>
      <c r="F218" s="422">
        <v>323</v>
      </c>
      <c r="G218" s="814">
        <v>397</v>
      </c>
      <c r="H218" s="422">
        <v>14</v>
      </c>
      <c r="I218" s="814">
        <v>20</v>
      </c>
      <c r="J218" s="500">
        <f t="shared" si="665"/>
        <v>309</v>
      </c>
      <c r="K218" s="404">
        <f t="shared" si="666"/>
        <v>377</v>
      </c>
      <c r="L218" s="422"/>
      <c r="M218" s="423"/>
      <c r="N218" s="500">
        <f t="shared" si="667"/>
        <v>309</v>
      </c>
      <c r="O218" s="404">
        <f t="shared" si="668"/>
        <v>377</v>
      </c>
      <c r="P218" s="500">
        <f t="shared" si="669"/>
        <v>309</v>
      </c>
      <c r="Q218" s="404">
        <f t="shared" si="670"/>
        <v>377</v>
      </c>
      <c r="R218" s="422">
        <v>14</v>
      </c>
      <c r="S218" s="423">
        <v>18</v>
      </c>
      <c r="T218" s="500">
        <f t="shared" si="671"/>
        <v>14</v>
      </c>
      <c r="U218" s="404">
        <f t="shared" si="672"/>
        <v>18</v>
      </c>
      <c r="V218" s="422">
        <v>49</v>
      </c>
      <c r="W218" s="423">
        <v>74</v>
      </c>
      <c r="X218" s="500">
        <f t="shared" si="673"/>
        <v>49</v>
      </c>
      <c r="Y218" s="404">
        <f t="shared" si="674"/>
        <v>74</v>
      </c>
      <c r="Z218" s="422"/>
      <c r="AA218" s="423"/>
      <c r="AB218" s="500">
        <f t="shared" si="675"/>
        <v>0</v>
      </c>
      <c r="AC218" s="404">
        <f t="shared" si="676"/>
        <v>0</v>
      </c>
      <c r="AD218" s="500">
        <f t="shared" si="677"/>
        <v>63</v>
      </c>
      <c r="AE218" s="404">
        <f t="shared" si="678"/>
        <v>92</v>
      </c>
      <c r="AF218" s="500">
        <f t="shared" si="679"/>
        <v>63</v>
      </c>
      <c r="AG218" s="404">
        <f t="shared" si="680"/>
        <v>92</v>
      </c>
      <c r="AH218" s="424">
        <v>3.36</v>
      </c>
      <c r="AI218" s="425">
        <v>3.53</v>
      </c>
      <c r="AJ218" s="500">
        <f t="shared" si="681"/>
        <v>47.04</v>
      </c>
      <c r="AK218" s="404">
        <f t="shared" si="682"/>
        <v>63.54</v>
      </c>
      <c r="AL218" s="424">
        <v>4.7699999999999996</v>
      </c>
      <c r="AM218" s="425">
        <v>4.9800000000000004</v>
      </c>
      <c r="AN218" s="500">
        <f t="shared" si="683"/>
        <v>233.73</v>
      </c>
      <c r="AO218" s="404">
        <f t="shared" si="684"/>
        <v>368.52000000000004</v>
      </c>
      <c r="AP218" s="424"/>
      <c r="AQ218" s="425"/>
      <c r="AR218" s="500">
        <f t="shared" si="685"/>
        <v>0</v>
      </c>
      <c r="AS218" s="404">
        <f t="shared" si="686"/>
        <v>0</v>
      </c>
      <c r="AT218" s="236">
        <f t="shared" si="687"/>
        <v>4.4566666666666661</v>
      </c>
      <c r="AU218" s="237">
        <f t="shared" si="688"/>
        <v>4.6963043478260875</v>
      </c>
      <c r="AV218" s="500">
        <f t="shared" si="689"/>
        <v>280.77</v>
      </c>
      <c r="AW218" s="404">
        <f t="shared" si="690"/>
        <v>432.06000000000006</v>
      </c>
      <c r="AX218" s="422">
        <v>90</v>
      </c>
      <c r="AY218" s="423">
        <v>86</v>
      </c>
      <c r="AZ218" s="500">
        <f t="shared" si="691"/>
        <v>1260</v>
      </c>
      <c r="BA218" s="404">
        <f t="shared" si="692"/>
        <v>1548</v>
      </c>
      <c r="BB218" s="422">
        <v>86</v>
      </c>
      <c r="BC218" s="423">
        <v>82</v>
      </c>
      <c r="BD218" s="500">
        <f t="shared" si="693"/>
        <v>4214</v>
      </c>
      <c r="BE218" s="404">
        <f t="shared" si="694"/>
        <v>6068</v>
      </c>
      <c r="BF218" s="422"/>
      <c r="BG218" s="423"/>
      <c r="BH218" s="500">
        <f t="shared" si="695"/>
        <v>0</v>
      </c>
      <c r="BI218" s="404">
        <f t="shared" si="696"/>
        <v>0</v>
      </c>
      <c r="BJ218" s="500">
        <f t="shared" si="697"/>
        <v>86.888888888888886</v>
      </c>
      <c r="BK218" s="404">
        <f t="shared" si="698"/>
        <v>82.782608695652172</v>
      </c>
      <c r="BL218" s="500">
        <f t="shared" si="699"/>
        <v>5474</v>
      </c>
      <c r="BM218" s="404">
        <f t="shared" si="700"/>
        <v>7616</v>
      </c>
      <c r="BN218" s="422">
        <v>116</v>
      </c>
      <c r="BO218" s="423">
        <v>145</v>
      </c>
      <c r="BP218" s="500">
        <f t="shared" si="701"/>
        <v>116</v>
      </c>
      <c r="BQ218" s="404">
        <f t="shared" si="702"/>
        <v>145</v>
      </c>
      <c r="BR218" s="422">
        <v>71</v>
      </c>
      <c r="BS218" s="423">
        <v>71</v>
      </c>
      <c r="BT218" s="500">
        <f t="shared" si="703"/>
        <v>71</v>
      </c>
      <c r="BU218" s="404">
        <f t="shared" si="704"/>
        <v>71</v>
      </c>
      <c r="BV218" s="422"/>
      <c r="BW218" s="423"/>
      <c r="BX218" s="500">
        <f t="shared" si="705"/>
        <v>0</v>
      </c>
      <c r="BY218" s="404">
        <f t="shared" si="706"/>
        <v>0</v>
      </c>
      <c r="BZ218" s="500">
        <f t="shared" si="707"/>
        <v>187</v>
      </c>
      <c r="CA218" s="404">
        <f t="shared" si="708"/>
        <v>216</v>
      </c>
      <c r="CB218" s="500">
        <f t="shared" si="709"/>
        <v>187</v>
      </c>
      <c r="CC218" s="404">
        <f t="shared" si="710"/>
        <v>216</v>
      </c>
      <c r="CD218" s="424">
        <v>4.09</v>
      </c>
      <c r="CE218" s="645">
        <v>3.57</v>
      </c>
      <c r="CF218" s="500">
        <f t="shared" si="711"/>
        <v>474.44</v>
      </c>
      <c r="CG218" s="404">
        <f t="shared" si="712"/>
        <v>517.65</v>
      </c>
      <c r="CH218" s="424">
        <v>5.58</v>
      </c>
      <c r="CI218" s="645">
        <v>5.44</v>
      </c>
      <c r="CJ218" s="500">
        <f t="shared" si="713"/>
        <v>396.18</v>
      </c>
      <c r="CK218" s="404">
        <f t="shared" si="714"/>
        <v>386.24</v>
      </c>
      <c r="CL218" s="424"/>
      <c r="CM218" s="645"/>
      <c r="CN218" s="500">
        <f t="shared" si="715"/>
        <v>0</v>
      </c>
      <c r="CO218" s="404">
        <f t="shared" si="716"/>
        <v>0</v>
      </c>
      <c r="CP218" s="500">
        <f t="shared" si="717"/>
        <v>4.6557219251336894</v>
      </c>
      <c r="CQ218" s="237">
        <f t="shared" si="718"/>
        <v>4.1846759259259256</v>
      </c>
      <c r="CR218" s="500">
        <f t="shared" si="719"/>
        <v>870.61999999999989</v>
      </c>
      <c r="CS218" s="404">
        <f t="shared" si="720"/>
        <v>903.89</v>
      </c>
      <c r="CT218" s="646">
        <v>94</v>
      </c>
      <c r="CU218" s="647">
        <v>88</v>
      </c>
      <c r="CV218" s="500">
        <f t="shared" si="721"/>
        <v>10904</v>
      </c>
      <c r="CW218" s="404">
        <f t="shared" si="722"/>
        <v>12760</v>
      </c>
      <c r="CX218" s="646">
        <v>81</v>
      </c>
      <c r="CY218" s="647">
        <v>83</v>
      </c>
      <c r="CZ218" s="500">
        <f t="shared" si="723"/>
        <v>5751</v>
      </c>
      <c r="DA218" s="404">
        <f t="shared" si="724"/>
        <v>5893</v>
      </c>
      <c r="DB218" s="646"/>
      <c r="DC218" s="645"/>
      <c r="DD218" s="500">
        <f t="shared" si="725"/>
        <v>0</v>
      </c>
      <c r="DE218" s="404">
        <f t="shared" si="726"/>
        <v>0</v>
      </c>
      <c r="DF218" s="500">
        <f t="shared" si="727"/>
        <v>89.064171122994651</v>
      </c>
      <c r="DG218" s="404">
        <f t="shared" si="728"/>
        <v>86.356481481481481</v>
      </c>
      <c r="DH218" s="500">
        <f t="shared" si="729"/>
        <v>16655</v>
      </c>
      <c r="DI218" s="404">
        <f t="shared" si="730"/>
        <v>18653</v>
      </c>
      <c r="DJ218" s="500">
        <f t="shared" si="731"/>
        <v>250</v>
      </c>
      <c r="DK218" s="404">
        <f t="shared" si="732"/>
        <v>308</v>
      </c>
      <c r="DL218" s="500">
        <f t="shared" si="733"/>
        <v>250</v>
      </c>
      <c r="DM218" s="404">
        <f t="shared" si="734"/>
        <v>308</v>
      </c>
      <c r="DN218" s="236">
        <f t="shared" si="735"/>
        <v>4.6055599999999997</v>
      </c>
      <c r="DO218" s="237">
        <f t="shared" si="736"/>
        <v>4.3375000000000004</v>
      </c>
      <c r="DP218" s="500">
        <f t="shared" si="737"/>
        <v>1151.3899999999999</v>
      </c>
      <c r="DQ218" s="404">
        <f t="shared" si="738"/>
        <v>1335.95</v>
      </c>
      <c r="DR218" s="500">
        <f t="shared" si="739"/>
        <v>88.516000000000005</v>
      </c>
      <c r="DS218" s="404">
        <f t="shared" si="740"/>
        <v>85.288961038961034</v>
      </c>
      <c r="DT218" s="500">
        <f t="shared" si="741"/>
        <v>22129</v>
      </c>
      <c r="DU218" s="404">
        <f t="shared" si="742"/>
        <v>26269</v>
      </c>
      <c r="DV218" s="646">
        <v>24</v>
      </c>
      <c r="DW218" s="647">
        <v>43</v>
      </c>
      <c r="DX218" s="500">
        <f t="shared" si="743"/>
        <v>24</v>
      </c>
      <c r="DY218" s="404">
        <f t="shared" si="744"/>
        <v>43</v>
      </c>
      <c r="DZ218" s="646">
        <v>35</v>
      </c>
      <c r="EA218" s="647">
        <v>26</v>
      </c>
      <c r="EB218" s="500">
        <f t="shared" si="745"/>
        <v>35</v>
      </c>
      <c r="EC218" s="404">
        <f t="shared" si="746"/>
        <v>26</v>
      </c>
      <c r="ED218" s="646"/>
      <c r="EE218" s="647"/>
      <c r="EF218" s="500">
        <f t="shared" si="747"/>
        <v>0</v>
      </c>
      <c r="EG218" s="404">
        <f t="shared" si="748"/>
        <v>0</v>
      </c>
      <c r="EH218" s="500">
        <f t="shared" si="749"/>
        <v>59</v>
      </c>
      <c r="EI218" s="404">
        <f t="shared" si="750"/>
        <v>69</v>
      </c>
      <c r="EJ218" s="500">
        <f t="shared" si="751"/>
        <v>59</v>
      </c>
      <c r="EK218" s="404">
        <f t="shared" si="752"/>
        <v>69</v>
      </c>
      <c r="EL218" s="424">
        <v>2.85</v>
      </c>
      <c r="EM218" s="648">
        <v>2.66</v>
      </c>
      <c r="EN218" s="500">
        <f t="shared" si="753"/>
        <v>68.400000000000006</v>
      </c>
      <c r="EO218" s="404">
        <f t="shared" si="754"/>
        <v>114.38000000000001</v>
      </c>
      <c r="EP218" s="424">
        <v>2.96</v>
      </c>
      <c r="EQ218" s="648">
        <v>3.02</v>
      </c>
      <c r="ER218" s="500">
        <f t="shared" si="755"/>
        <v>103.6</v>
      </c>
      <c r="ES218" s="404">
        <f t="shared" si="756"/>
        <v>78.52</v>
      </c>
      <c r="ET218" s="424"/>
      <c r="EU218" s="648"/>
      <c r="EV218" s="500">
        <f t="shared" si="757"/>
        <v>0</v>
      </c>
      <c r="EW218" s="404">
        <f t="shared" si="758"/>
        <v>0</v>
      </c>
      <c r="EX218" s="236">
        <f t="shared" si="759"/>
        <v>2.9152542372881354</v>
      </c>
      <c r="EY218" s="237">
        <f t="shared" si="760"/>
        <v>2.7956521739130435</v>
      </c>
      <c r="EZ218" s="500">
        <f t="shared" si="761"/>
        <v>172</v>
      </c>
      <c r="FA218" s="404">
        <f t="shared" si="762"/>
        <v>192.9</v>
      </c>
      <c r="FB218" s="646">
        <v>74</v>
      </c>
      <c r="FC218" s="649">
        <v>72</v>
      </c>
      <c r="FD218" s="500">
        <f t="shared" si="763"/>
        <v>1776</v>
      </c>
      <c r="FE218" s="404">
        <f t="shared" si="764"/>
        <v>3096</v>
      </c>
      <c r="FF218" s="646">
        <v>51</v>
      </c>
      <c r="FG218" s="649">
        <v>61</v>
      </c>
      <c r="FH218" s="500">
        <f t="shared" si="765"/>
        <v>1785</v>
      </c>
      <c r="FI218" s="404">
        <f t="shared" si="766"/>
        <v>1586</v>
      </c>
      <c r="FJ218" s="646"/>
      <c r="FK218" s="648"/>
      <c r="FL218" s="500">
        <f t="shared" si="767"/>
        <v>0</v>
      </c>
      <c r="FM218" s="404">
        <f t="shared" si="768"/>
        <v>0</v>
      </c>
      <c r="FN218" s="500">
        <f t="shared" si="769"/>
        <v>60.355932203389834</v>
      </c>
      <c r="FO218" s="404">
        <f t="shared" si="770"/>
        <v>67.85507246376811</v>
      </c>
      <c r="FP218" s="500">
        <f t="shared" si="771"/>
        <v>3561</v>
      </c>
      <c r="FQ218" s="404">
        <f t="shared" si="772"/>
        <v>4682</v>
      </c>
      <c r="FR218" s="646"/>
      <c r="FS218" s="650"/>
      <c r="FT218" s="500">
        <f t="shared" si="773"/>
        <v>0</v>
      </c>
      <c r="FU218" s="404">
        <f t="shared" si="774"/>
        <v>0</v>
      </c>
      <c r="FV218" s="424"/>
      <c r="FW218" s="651"/>
      <c r="FX218" s="500">
        <f t="shared" si="775"/>
        <v>0</v>
      </c>
      <c r="FY218" s="404">
        <f t="shared" si="776"/>
        <v>0</v>
      </c>
      <c r="FZ218" s="424"/>
      <c r="GA218" s="651"/>
      <c r="GB218" s="500">
        <f t="shared" si="777"/>
        <v>0</v>
      </c>
      <c r="GC218" s="404">
        <f t="shared" si="778"/>
        <v>0</v>
      </c>
      <c r="GD218" s="510">
        <f t="shared" si="779"/>
        <v>154</v>
      </c>
      <c r="GE218" s="404">
        <f t="shared" si="780"/>
        <v>206</v>
      </c>
      <c r="GF218" s="500">
        <f t="shared" si="781"/>
        <v>154</v>
      </c>
      <c r="GG218" s="404">
        <f t="shared" si="782"/>
        <v>206</v>
      </c>
      <c r="GH218" s="500">
        <f t="shared" si="783"/>
        <v>589.88</v>
      </c>
      <c r="GI218" s="404">
        <f t="shared" si="784"/>
        <v>695.56999999999994</v>
      </c>
      <c r="GJ218" s="500">
        <f t="shared" si="785"/>
        <v>13940</v>
      </c>
      <c r="GK218" s="404">
        <f t="shared" si="786"/>
        <v>17404</v>
      </c>
      <c r="GL218" s="510">
        <f t="shared" si="787"/>
        <v>155</v>
      </c>
      <c r="GM218" s="404">
        <f t="shared" si="788"/>
        <v>171</v>
      </c>
      <c r="GN218" s="500">
        <f t="shared" si="789"/>
        <v>155</v>
      </c>
      <c r="GO218" s="404">
        <f t="shared" si="790"/>
        <v>171</v>
      </c>
      <c r="GP218" s="500">
        <f t="shared" si="791"/>
        <v>733.51</v>
      </c>
      <c r="GQ218" s="404">
        <f t="shared" si="792"/>
        <v>833.28</v>
      </c>
      <c r="GR218" s="500">
        <f t="shared" si="793"/>
        <v>11750</v>
      </c>
      <c r="GS218" s="404">
        <f t="shared" si="794"/>
        <v>13547</v>
      </c>
      <c r="GT218" s="510">
        <f t="shared" si="795"/>
        <v>309</v>
      </c>
      <c r="GU218" s="404">
        <f t="shared" si="796"/>
        <v>377</v>
      </c>
      <c r="GV218" s="500">
        <f t="shared" si="797"/>
        <v>309</v>
      </c>
      <c r="GW218" s="404">
        <f t="shared" si="798"/>
        <v>377</v>
      </c>
      <c r="GX218" s="500">
        <f t="shared" si="799"/>
        <v>1323.3899999999999</v>
      </c>
      <c r="GY218" s="404">
        <f t="shared" si="800"/>
        <v>1528.85</v>
      </c>
      <c r="GZ218" s="500">
        <f t="shared" si="801"/>
        <v>25690</v>
      </c>
      <c r="HA218" s="404">
        <f t="shared" si="802"/>
        <v>30951</v>
      </c>
      <c r="HB218" s="510">
        <f t="shared" si="803"/>
        <v>0</v>
      </c>
      <c r="HC218" s="404">
        <f t="shared" si="804"/>
        <v>0</v>
      </c>
      <c r="HD218" s="500">
        <f t="shared" si="805"/>
        <v>0</v>
      </c>
      <c r="HE218" s="404">
        <f t="shared" si="806"/>
        <v>0</v>
      </c>
      <c r="HF218" s="500" t="str">
        <f t="shared" si="807"/>
        <v/>
      </c>
      <c r="HG218" s="404" t="str">
        <f t="shared" si="808"/>
        <v/>
      </c>
      <c r="HH218" s="500" t="str">
        <f t="shared" si="809"/>
        <v/>
      </c>
      <c r="HI218" s="404" t="str">
        <f t="shared" si="810"/>
        <v/>
      </c>
      <c r="HJ218" s="510">
        <f t="shared" si="811"/>
        <v>1323.3899999999999</v>
      </c>
      <c r="HK218" s="404">
        <f t="shared" si="812"/>
        <v>1528.8500000000001</v>
      </c>
      <c r="HL218" s="500">
        <f t="shared" si="813"/>
        <v>25690</v>
      </c>
      <c r="HM218" s="404">
        <f t="shared" si="814"/>
        <v>30951</v>
      </c>
    </row>
    <row r="219" spans="1:221">
      <c r="A219" s="633" t="s">
        <v>538</v>
      </c>
      <c r="B219" s="634" t="s">
        <v>879</v>
      </c>
      <c r="C219" s="635"/>
      <c r="D219" s="636">
        <v>199421</v>
      </c>
      <c r="E219" s="551">
        <v>9</v>
      </c>
      <c r="F219" s="422">
        <v>339</v>
      </c>
      <c r="G219" s="814">
        <v>393</v>
      </c>
      <c r="H219" s="422">
        <v>15</v>
      </c>
      <c r="I219" s="814">
        <v>29</v>
      </c>
      <c r="J219" s="500">
        <f t="shared" si="665"/>
        <v>324</v>
      </c>
      <c r="K219" s="404">
        <f t="shared" si="666"/>
        <v>364</v>
      </c>
      <c r="L219" s="422"/>
      <c r="M219" s="423"/>
      <c r="N219" s="500">
        <f t="shared" si="667"/>
        <v>324</v>
      </c>
      <c r="O219" s="404">
        <f t="shared" si="668"/>
        <v>364</v>
      </c>
      <c r="P219" s="500">
        <f t="shared" si="669"/>
        <v>324</v>
      </c>
      <c r="Q219" s="404">
        <f t="shared" si="670"/>
        <v>364</v>
      </c>
      <c r="R219" s="422">
        <v>7</v>
      </c>
      <c r="S219" s="423">
        <v>6</v>
      </c>
      <c r="T219" s="500">
        <f t="shared" si="671"/>
        <v>7</v>
      </c>
      <c r="U219" s="404">
        <f t="shared" si="672"/>
        <v>6</v>
      </c>
      <c r="V219" s="422">
        <v>77</v>
      </c>
      <c r="W219" s="423">
        <v>82</v>
      </c>
      <c r="X219" s="500">
        <f t="shared" si="673"/>
        <v>77</v>
      </c>
      <c r="Y219" s="404">
        <f t="shared" si="674"/>
        <v>82</v>
      </c>
      <c r="Z219" s="422"/>
      <c r="AA219" s="423"/>
      <c r="AB219" s="500">
        <f t="shared" si="675"/>
        <v>0</v>
      </c>
      <c r="AC219" s="404">
        <f t="shared" si="676"/>
        <v>0</v>
      </c>
      <c r="AD219" s="500">
        <f t="shared" si="677"/>
        <v>84</v>
      </c>
      <c r="AE219" s="404">
        <f t="shared" si="678"/>
        <v>88</v>
      </c>
      <c r="AF219" s="500">
        <f t="shared" si="679"/>
        <v>84</v>
      </c>
      <c r="AG219" s="404">
        <f t="shared" si="680"/>
        <v>88</v>
      </c>
      <c r="AH219" s="424">
        <v>1.36</v>
      </c>
      <c r="AI219" s="425">
        <v>1.75</v>
      </c>
      <c r="AJ219" s="500">
        <f t="shared" si="681"/>
        <v>9.5200000000000014</v>
      </c>
      <c r="AK219" s="404">
        <f t="shared" si="682"/>
        <v>10.5</v>
      </c>
      <c r="AL219" s="424">
        <v>4.42</v>
      </c>
      <c r="AM219" s="425">
        <v>4.9800000000000004</v>
      </c>
      <c r="AN219" s="500">
        <f t="shared" si="683"/>
        <v>340.34</v>
      </c>
      <c r="AO219" s="404">
        <f t="shared" si="684"/>
        <v>408.36</v>
      </c>
      <c r="AP219" s="424"/>
      <c r="AQ219" s="425"/>
      <c r="AR219" s="500">
        <f t="shared" si="685"/>
        <v>0</v>
      </c>
      <c r="AS219" s="404">
        <f t="shared" si="686"/>
        <v>0</v>
      </c>
      <c r="AT219" s="236">
        <f t="shared" si="687"/>
        <v>4.1649999999999991</v>
      </c>
      <c r="AU219" s="237">
        <f t="shared" si="688"/>
        <v>4.7597727272727273</v>
      </c>
      <c r="AV219" s="500">
        <f t="shared" si="689"/>
        <v>349.8599999999999</v>
      </c>
      <c r="AW219" s="404">
        <f t="shared" si="690"/>
        <v>418.86</v>
      </c>
      <c r="AX219" s="422">
        <v>60</v>
      </c>
      <c r="AY219" s="423">
        <v>56</v>
      </c>
      <c r="AZ219" s="500">
        <f t="shared" si="691"/>
        <v>420</v>
      </c>
      <c r="BA219" s="404">
        <f t="shared" si="692"/>
        <v>336</v>
      </c>
      <c r="BB219" s="422">
        <v>81</v>
      </c>
      <c r="BC219" s="423">
        <v>81</v>
      </c>
      <c r="BD219" s="500">
        <f t="shared" si="693"/>
        <v>6237</v>
      </c>
      <c r="BE219" s="404">
        <f t="shared" si="694"/>
        <v>6642</v>
      </c>
      <c r="BF219" s="422"/>
      <c r="BG219" s="423"/>
      <c r="BH219" s="500">
        <f t="shared" si="695"/>
        <v>0</v>
      </c>
      <c r="BI219" s="404">
        <f t="shared" si="696"/>
        <v>0</v>
      </c>
      <c r="BJ219" s="500">
        <f t="shared" si="697"/>
        <v>79.25</v>
      </c>
      <c r="BK219" s="404">
        <f t="shared" si="698"/>
        <v>79.295454545454547</v>
      </c>
      <c r="BL219" s="500">
        <f t="shared" si="699"/>
        <v>6657</v>
      </c>
      <c r="BM219" s="404">
        <f t="shared" si="700"/>
        <v>6978</v>
      </c>
      <c r="BN219" s="422">
        <v>141</v>
      </c>
      <c r="BO219" s="423">
        <v>152</v>
      </c>
      <c r="BP219" s="500">
        <f t="shared" si="701"/>
        <v>141</v>
      </c>
      <c r="BQ219" s="404">
        <f t="shared" si="702"/>
        <v>152</v>
      </c>
      <c r="BR219" s="422">
        <v>61</v>
      </c>
      <c r="BS219" s="423">
        <v>69</v>
      </c>
      <c r="BT219" s="500">
        <f t="shared" si="703"/>
        <v>61</v>
      </c>
      <c r="BU219" s="404">
        <f t="shared" si="704"/>
        <v>69</v>
      </c>
      <c r="BV219" s="422"/>
      <c r="BW219" s="423"/>
      <c r="BX219" s="500">
        <f t="shared" si="705"/>
        <v>0</v>
      </c>
      <c r="BY219" s="404">
        <f t="shared" si="706"/>
        <v>0</v>
      </c>
      <c r="BZ219" s="500">
        <f t="shared" si="707"/>
        <v>202</v>
      </c>
      <c r="CA219" s="404">
        <f t="shared" si="708"/>
        <v>221</v>
      </c>
      <c r="CB219" s="500">
        <f t="shared" si="709"/>
        <v>202</v>
      </c>
      <c r="CC219" s="404">
        <f t="shared" si="710"/>
        <v>221</v>
      </c>
      <c r="CD219" s="424">
        <v>3.08</v>
      </c>
      <c r="CE219" s="645">
        <v>2.78</v>
      </c>
      <c r="CF219" s="500">
        <f t="shared" si="711"/>
        <v>434.28000000000003</v>
      </c>
      <c r="CG219" s="404">
        <f t="shared" si="712"/>
        <v>422.55999999999995</v>
      </c>
      <c r="CH219" s="424">
        <v>3.85</v>
      </c>
      <c r="CI219" s="645">
        <v>4.8</v>
      </c>
      <c r="CJ219" s="500">
        <f t="shared" si="713"/>
        <v>234.85</v>
      </c>
      <c r="CK219" s="404">
        <f t="shared" si="714"/>
        <v>331.2</v>
      </c>
      <c r="CL219" s="424"/>
      <c r="CM219" s="645"/>
      <c r="CN219" s="500">
        <f t="shared" si="715"/>
        <v>0</v>
      </c>
      <c r="CO219" s="404">
        <f t="shared" si="716"/>
        <v>0</v>
      </c>
      <c r="CP219" s="500">
        <f t="shared" si="717"/>
        <v>3.3125247524752477</v>
      </c>
      <c r="CQ219" s="237">
        <f t="shared" si="718"/>
        <v>3.4106787330316743</v>
      </c>
      <c r="CR219" s="500">
        <f t="shared" si="719"/>
        <v>669.13</v>
      </c>
      <c r="CS219" s="404">
        <f t="shared" si="720"/>
        <v>753.76</v>
      </c>
      <c r="CT219" s="646">
        <v>86</v>
      </c>
      <c r="CU219" s="647">
        <v>85</v>
      </c>
      <c r="CV219" s="500">
        <f t="shared" si="721"/>
        <v>12126</v>
      </c>
      <c r="CW219" s="404">
        <f t="shared" si="722"/>
        <v>12920</v>
      </c>
      <c r="CX219" s="646">
        <v>81</v>
      </c>
      <c r="CY219" s="647">
        <v>88</v>
      </c>
      <c r="CZ219" s="500">
        <f t="shared" si="723"/>
        <v>4941</v>
      </c>
      <c r="DA219" s="404">
        <f t="shared" si="724"/>
        <v>6072</v>
      </c>
      <c r="DB219" s="646"/>
      <c r="DC219" s="645"/>
      <c r="DD219" s="500">
        <f t="shared" si="725"/>
        <v>0</v>
      </c>
      <c r="DE219" s="404">
        <f t="shared" si="726"/>
        <v>0</v>
      </c>
      <c r="DF219" s="500">
        <f t="shared" si="727"/>
        <v>84.490099009900987</v>
      </c>
      <c r="DG219" s="404">
        <f t="shared" si="728"/>
        <v>85.9366515837104</v>
      </c>
      <c r="DH219" s="500">
        <f t="shared" si="729"/>
        <v>17067</v>
      </c>
      <c r="DI219" s="404">
        <f t="shared" si="730"/>
        <v>18992</v>
      </c>
      <c r="DJ219" s="500">
        <f t="shared" si="731"/>
        <v>286</v>
      </c>
      <c r="DK219" s="404">
        <f t="shared" si="732"/>
        <v>309</v>
      </c>
      <c r="DL219" s="500">
        <f t="shared" si="733"/>
        <v>286</v>
      </c>
      <c r="DM219" s="404">
        <f t="shared" si="734"/>
        <v>309</v>
      </c>
      <c r="DN219" s="236">
        <f t="shared" si="735"/>
        <v>3.5629020979020973</v>
      </c>
      <c r="DO219" s="237">
        <f t="shared" si="736"/>
        <v>3.7948867313915855</v>
      </c>
      <c r="DP219" s="500">
        <f t="shared" si="737"/>
        <v>1018.9899999999998</v>
      </c>
      <c r="DQ219" s="404">
        <f t="shared" si="738"/>
        <v>1172.6199999999999</v>
      </c>
      <c r="DR219" s="500">
        <f t="shared" si="739"/>
        <v>82.951048951048946</v>
      </c>
      <c r="DS219" s="404">
        <f t="shared" si="740"/>
        <v>84.045307443365701</v>
      </c>
      <c r="DT219" s="500">
        <f t="shared" si="741"/>
        <v>23724</v>
      </c>
      <c r="DU219" s="404">
        <f t="shared" si="742"/>
        <v>25970</v>
      </c>
      <c r="DV219" s="646">
        <v>16</v>
      </c>
      <c r="DW219" s="647">
        <v>29</v>
      </c>
      <c r="DX219" s="500">
        <f t="shared" si="743"/>
        <v>16</v>
      </c>
      <c r="DY219" s="404">
        <f t="shared" si="744"/>
        <v>29</v>
      </c>
      <c r="DZ219" s="646">
        <v>22</v>
      </c>
      <c r="EA219" s="647">
        <v>26</v>
      </c>
      <c r="EB219" s="500">
        <f t="shared" si="745"/>
        <v>22</v>
      </c>
      <c r="EC219" s="404">
        <f t="shared" si="746"/>
        <v>26</v>
      </c>
      <c r="ED219" s="646"/>
      <c r="EE219" s="647"/>
      <c r="EF219" s="500">
        <f t="shared" si="747"/>
        <v>0</v>
      </c>
      <c r="EG219" s="404">
        <f t="shared" si="748"/>
        <v>0</v>
      </c>
      <c r="EH219" s="500">
        <f t="shared" si="749"/>
        <v>38</v>
      </c>
      <c r="EI219" s="404">
        <f t="shared" si="750"/>
        <v>55</v>
      </c>
      <c r="EJ219" s="500">
        <f t="shared" si="751"/>
        <v>38</v>
      </c>
      <c r="EK219" s="404">
        <f t="shared" si="752"/>
        <v>55</v>
      </c>
      <c r="EL219" s="424">
        <v>2.13</v>
      </c>
      <c r="EM219" s="648">
        <v>2.5299999999999998</v>
      </c>
      <c r="EN219" s="500">
        <f t="shared" si="753"/>
        <v>34.08</v>
      </c>
      <c r="EO219" s="404">
        <f t="shared" si="754"/>
        <v>73.36999999999999</v>
      </c>
      <c r="EP219" s="424">
        <v>3.16</v>
      </c>
      <c r="EQ219" s="648">
        <v>2.81</v>
      </c>
      <c r="ER219" s="500">
        <f t="shared" si="755"/>
        <v>69.52000000000001</v>
      </c>
      <c r="ES219" s="404">
        <f t="shared" si="756"/>
        <v>73.06</v>
      </c>
      <c r="ET219" s="424"/>
      <c r="EU219" s="648"/>
      <c r="EV219" s="500">
        <f t="shared" si="757"/>
        <v>0</v>
      </c>
      <c r="EW219" s="404">
        <f t="shared" si="758"/>
        <v>0</v>
      </c>
      <c r="EX219" s="236">
        <f t="shared" si="759"/>
        <v>2.7263157894736842</v>
      </c>
      <c r="EY219" s="237">
        <f t="shared" si="760"/>
        <v>2.6623636363636365</v>
      </c>
      <c r="EZ219" s="500">
        <f t="shared" si="761"/>
        <v>103.6</v>
      </c>
      <c r="FA219" s="404">
        <f t="shared" si="762"/>
        <v>146.43</v>
      </c>
      <c r="FB219" s="646">
        <v>74</v>
      </c>
      <c r="FC219" s="649">
        <v>72</v>
      </c>
      <c r="FD219" s="500">
        <f t="shared" si="763"/>
        <v>1184</v>
      </c>
      <c r="FE219" s="404">
        <f t="shared" si="764"/>
        <v>2088</v>
      </c>
      <c r="FF219" s="646">
        <v>67</v>
      </c>
      <c r="FG219" s="649">
        <v>61</v>
      </c>
      <c r="FH219" s="500">
        <f t="shared" si="765"/>
        <v>1474</v>
      </c>
      <c r="FI219" s="404">
        <f t="shared" si="766"/>
        <v>1586</v>
      </c>
      <c r="FJ219" s="646"/>
      <c r="FK219" s="648"/>
      <c r="FL219" s="500">
        <f t="shared" si="767"/>
        <v>0</v>
      </c>
      <c r="FM219" s="404">
        <f t="shared" si="768"/>
        <v>0</v>
      </c>
      <c r="FN219" s="500">
        <f t="shared" si="769"/>
        <v>69.94736842105263</v>
      </c>
      <c r="FO219" s="404">
        <f t="shared" si="770"/>
        <v>66.8</v>
      </c>
      <c r="FP219" s="500">
        <f t="shared" si="771"/>
        <v>2658</v>
      </c>
      <c r="FQ219" s="404">
        <f t="shared" si="772"/>
        <v>3674</v>
      </c>
      <c r="FR219" s="646"/>
      <c r="FS219" s="650"/>
      <c r="FT219" s="500">
        <f t="shared" si="773"/>
        <v>0</v>
      </c>
      <c r="FU219" s="404">
        <f t="shared" si="774"/>
        <v>0</v>
      </c>
      <c r="FV219" s="424"/>
      <c r="FW219" s="651"/>
      <c r="FX219" s="500">
        <f t="shared" si="775"/>
        <v>0</v>
      </c>
      <c r="FY219" s="404">
        <f t="shared" si="776"/>
        <v>0</v>
      </c>
      <c r="FZ219" s="424"/>
      <c r="GA219" s="651"/>
      <c r="GB219" s="500">
        <f t="shared" si="777"/>
        <v>0</v>
      </c>
      <c r="GC219" s="404">
        <f t="shared" si="778"/>
        <v>0</v>
      </c>
      <c r="GD219" s="510">
        <f t="shared" si="779"/>
        <v>164</v>
      </c>
      <c r="GE219" s="404">
        <f t="shared" si="780"/>
        <v>187</v>
      </c>
      <c r="GF219" s="500">
        <f t="shared" si="781"/>
        <v>164</v>
      </c>
      <c r="GG219" s="404">
        <f t="shared" si="782"/>
        <v>187</v>
      </c>
      <c r="GH219" s="500">
        <f t="shared" si="783"/>
        <v>477.88</v>
      </c>
      <c r="GI219" s="404">
        <f t="shared" si="784"/>
        <v>506.42999999999995</v>
      </c>
      <c r="GJ219" s="500">
        <f t="shared" si="785"/>
        <v>13730</v>
      </c>
      <c r="GK219" s="404">
        <f t="shared" si="786"/>
        <v>15344</v>
      </c>
      <c r="GL219" s="510">
        <f t="shared" si="787"/>
        <v>160</v>
      </c>
      <c r="GM219" s="404">
        <f t="shared" si="788"/>
        <v>177</v>
      </c>
      <c r="GN219" s="500">
        <f t="shared" si="789"/>
        <v>160</v>
      </c>
      <c r="GO219" s="404">
        <f t="shared" si="790"/>
        <v>177</v>
      </c>
      <c r="GP219" s="500">
        <f t="shared" si="791"/>
        <v>644.70999999999992</v>
      </c>
      <c r="GQ219" s="404">
        <f t="shared" si="792"/>
        <v>812.61999999999989</v>
      </c>
      <c r="GR219" s="500">
        <f t="shared" si="793"/>
        <v>12652</v>
      </c>
      <c r="GS219" s="404">
        <f t="shared" si="794"/>
        <v>14300</v>
      </c>
      <c r="GT219" s="510">
        <f t="shared" si="795"/>
        <v>324</v>
      </c>
      <c r="GU219" s="404">
        <f t="shared" si="796"/>
        <v>364</v>
      </c>
      <c r="GV219" s="500">
        <f t="shared" si="797"/>
        <v>324</v>
      </c>
      <c r="GW219" s="404">
        <f t="shared" si="798"/>
        <v>364</v>
      </c>
      <c r="GX219" s="500">
        <f t="shared" si="799"/>
        <v>1122.5899999999999</v>
      </c>
      <c r="GY219" s="404">
        <f t="shared" si="800"/>
        <v>1319.0499999999997</v>
      </c>
      <c r="GZ219" s="500">
        <f t="shared" si="801"/>
        <v>26382</v>
      </c>
      <c r="HA219" s="404">
        <f t="shared" si="802"/>
        <v>29644</v>
      </c>
      <c r="HB219" s="510">
        <f t="shared" si="803"/>
        <v>0</v>
      </c>
      <c r="HC219" s="404">
        <f t="shared" si="804"/>
        <v>0</v>
      </c>
      <c r="HD219" s="500">
        <f t="shared" si="805"/>
        <v>0</v>
      </c>
      <c r="HE219" s="404">
        <f t="shared" si="806"/>
        <v>0</v>
      </c>
      <c r="HF219" s="500" t="str">
        <f t="shared" si="807"/>
        <v/>
      </c>
      <c r="HG219" s="404" t="str">
        <f t="shared" si="808"/>
        <v/>
      </c>
      <c r="HH219" s="500" t="str">
        <f t="shared" si="809"/>
        <v/>
      </c>
      <c r="HI219" s="404" t="str">
        <f t="shared" si="810"/>
        <v/>
      </c>
      <c r="HJ219" s="510">
        <f t="shared" si="811"/>
        <v>1122.5899999999997</v>
      </c>
      <c r="HK219" s="404">
        <f t="shared" si="812"/>
        <v>1319.05</v>
      </c>
      <c r="HL219" s="500">
        <f t="shared" si="813"/>
        <v>26382</v>
      </c>
      <c r="HM219" s="404">
        <f t="shared" si="814"/>
        <v>29644</v>
      </c>
    </row>
    <row r="220" spans="1:221">
      <c r="A220" s="633" t="s">
        <v>538</v>
      </c>
      <c r="B220" s="640" t="s">
        <v>880</v>
      </c>
      <c r="C220" s="652"/>
      <c r="D220" s="642">
        <v>199449</v>
      </c>
      <c r="E220" s="544">
        <v>9</v>
      </c>
      <c r="F220" s="422">
        <v>215</v>
      </c>
      <c r="G220" s="814">
        <v>303</v>
      </c>
      <c r="H220" s="422">
        <v>4</v>
      </c>
      <c r="I220" s="814">
        <v>3</v>
      </c>
      <c r="J220" s="500">
        <f t="shared" si="665"/>
        <v>211</v>
      </c>
      <c r="K220" s="404">
        <f t="shared" si="666"/>
        <v>300</v>
      </c>
      <c r="L220" s="422"/>
      <c r="M220" s="423"/>
      <c r="N220" s="500">
        <f t="shared" si="667"/>
        <v>211</v>
      </c>
      <c r="O220" s="404">
        <f t="shared" si="668"/>
        <v>300</v>
      </c>
      <c r="P220" s="500">
        <f t="shared" si="669"/>
        <v>211</v>
      </c>
      <c r="Q220" s="404">
        <f t="shared" si="670"/>
        <v>300</v>
      </c>
      <c r="R220" s="422">
        <v>4</v>
      </c>
      <c r="S220" s="423">
        <v>2</v>
      </c>
      <c r="T220" s="500">
        <f t="shared" si="671"/>
        <v>4</v>
      </c>
      <c r="U220" s="404">
        <f t="shared" si="672"/>
        <v>2</v>
      </c>
      <c r="V220" s="422">
        <v>45</v>
      </c>
      <c r="W220" s="423">
        <v>94</v>
      </c>
      <c r="X220" s="500">
        <f t="shared" si="673"/>
        <v>45</v>
      </c>
      <c r="Y220" s="404">
        <f t="shared" si="674"/>
        <v>94</v>
      </c>
      <c r="Z220" s="422"/>
      <c r="AA220" s="423"/>
      <c r="AB220" s="500">
        <f t="shared" si="675"/>
        <v>0</v>
      </c>
      <c r="AC220" s="404">
        <f t="shared" si="676"/>
        <v>0</v>
      </c>
      <c r="AD220" s="500">
        <f t="shared" si="677"/>
        <v>49</v>
      </c>
      <c r="AE220" s="404">
        <f t="shared" si="678"/>
        <v>96</v>
      </c>
      <c r="AF220" s="500">
        <f t="shared" si="679"/>
        <v>49</v>
      </c>
      <c r="AG220" s="404">
        <f t="shared" si="680"/>
        <v>96</v>
      </c>
      <c r="AH220" s="424">
        <v>1.63</v>
      </c>
      <c r="AI220" s="425">
        <v>1</v>
      </c>
      <c r="AJ220" s="500">
        <f t="shared" si="681"/>
        <v>6.52</v>
      </c>
      <c r="AK220" s="404">
        <f t="shared" si="682"/>
        <v>2</v>
      </c>
      <c r="AL220" s="424">
        <v>4.7699999999999996</v>
      </c>
      <c r="AM220" s="425">
        <v>4.25</v>
      </c>
      <c r="AN220" s="500">
        <f t="shared" si="683"/>
        <v>214.64999999999998</v>
      </c>
      <c r="AO220" s="404">
        <f t="shared" si="684"/>
        <v>399.5</v>
      </c>
      <c r="AP220" s="424"/>
      <c r="AQ220" s="425"/>
      <c r="AR220" s="500">
        <f t="shared" si="685"/>
        <v>0</v>
      </c>
      <c r="AS220" s="404">
        <f t="shared" si="686"/>
        <v>0</v>
      </c>
      <c r="AT220" s="236">
        <f t="shared" si="687"/>
        <v>4.5136734693877552</v>
      </c>
      <c r="AU220" s="237">
        <f t="shared" si="688"/>
        <v>4.182291666666667</v>
      </c>
      <c r="AV220" s="500">
        <f t="shared" si="689"/>
        <v>221.17000000000002</v>
      </c>
      <c r="AW220" s="404">
        <f t="shared" si="690"/>
        <v>401.5</v>
      </c>
      <c r="AX220" s="422">
        <v>60</v>
      </c>
      <c r="AY220" s="423">
        <v>45</v>
      </c>
      <c r="AZ220" s="500">
        <f t="shared" si="691"/>
        <v>240</v>
      </c>
      <c r="BA220" s="404">
        <f t="shared" si="692"/>
        <v>90</v>
      </c>
      <c r="BB220" s="422">
        <v>85</v>
      </c>
      <c r="BC220" s="423">
        <v>82</v>
      </c>
      <c r="BD220" s="500">
        <f t="shared" si="693"/>
        <v>3825</v>
      </c>
      <c r="BE220" s="404">
        <f t="shared" si="694"/>
        <v>7708</v>
      </c>
      <c r="BF220" s="422"/>
      <c r="BG220" s="423"/>
      <c r="BH220" s="500">
        <f t="shared" si="695"/>
        <v>0</v>
      </c>
      <c r="BI220" s="404">
        <f t="shared" si="696"/>
        <v>0</v>
      </c>
      <c r="BJ220" s="500">
        <f t="shared" si="697"/>
        <v>82.959183673469383</v>
      </c>
      <c r="BK220" s="404">
        <f t="shared" si="698"/>
        <v>81.229166666666671</v>
      </c>
      <c r="BL220" s="500">
        <f t="shared" si="699"/>
        <v>4064.9999999999995</v>
      </c>
      <c r="BM220" s="404">
        <f t="shared" si="700"/>
        <v>7798</v>
      </c>
      <c r="BN220" s="422">
        <v>76</v>
      </c>
      <c r="BO220" s="423">
        <v>101</v>
      </c>
      <c r="BP220" s="500">
        <f t="shared" si="701"/>
        <v>76</v>
      </c>
      <c r="BQ220" s="404">
        <f t="shared" si="702"/>
        <v>101</v>
      </c>
      <c r="BR220" s="422">
        <v>46</v>
      </c>
      <c r="BS220" s="423">
        <v>63</v>
      </c>
      <c r="BT220" s="500">
        <f t="shared" si="703"/>
        <v>46</v>
      </c>
      <c r="BU220" s="404">
        <f t="shared" si="704"/>
        <v>63</v>
      </c>
      <c r="BV220" s="422"/>
      <c r="BW220" s="423"/>
      <c r="BX220" s="500">
        <f t="shared" si="705"/>
        <v>0</v>
      </c>
      <c r="BY220" s="404">
        <f t="shared" si="706"/>
        <v>0</v>
      </c>
      <c r="BZ220" s="500">
        <f t="shared" si="707"/>
        <v>122</v>
      </c>
      <c r="CA220" s="404">
        <f t="shared" si="708"/>
        <v>164</v>
      </c>
      <c r="CB220" s="500">
        <f t="shared" si="709"/>
        <v>122</v>
      </c>
      <c r="CC220" s="404">
        <f t="shared" si="710"/>
        <v>164</v>
      </c>
      <c r="CD220" s="424">
        <v>4.59</v>
      </c>
      <c r="CE220" s="645">
        <v>4.24</v>
      </c>
      <c r="CF220" s="500">
        <f t="shared" si="711"/>
        <v>348.84</v>
      </c>
      <c r="CG220" s="404">
        <f t="shared" si="712"/>
        <v>428.24</v>
      </c>
      <c r="CH220" s="424">
        <v>5.34</v>
      </c>
      <c r="CI220" s="645">
        <v>4.68</v>
      </c>
      <c r="CJ220" s="500">
        <f t="shared" si="713"/>
        <v>245.64</v>
      </c>
      <c r="CK220" s="404">
        <f t="shared" si="714"/>
        <v>294.83999999999997</v>
      </c>
      <c r="CL220" s="424"/>
      <c r="CM220" s="645"/>
      <c r="CN220" s="500">
        <f t="shared" si="715"/>
        <v>0</v>
      </c>
      <c r="CO220" s="404">
        <f t="shared" si="716"/>
        <v>0</v>
      </c>
      <c r="CP220" s="500">
        <f t="shared" si="717"/>
        <v>4.872786885245902</v>
      </c>
      <c r="CQ220" s="237">
        <f t="shared" si="718"/>
        <v>4.4090243902439017</v>
      </c>
      <c r="CR220" s="500">
        <f t="shared" si="719"/>
        <v>594.48</v>
      </c>
      <c r="CS220" s="404">
        <f t="shared" si="720"/>
        <v>723.07999999999993</v>
      </c>
      <c r="CT220" s="646">
        <v>97</v>
      </c>
      <c r="CU220" s="647">
        <v>95</v>
      </c>
      <c r="CV220" s="500">
        <f t="shared" si="721"/>
        <v>7372</v>
      </c>
      <c r="CW220" s="404">
        <f t="shared" si="722"/>
        <v>9595</v>
      </c>
      <c r="CX220" s="646">
        <v>93</v>
      </c>
      <c r="CY220" s="647">
        <v>92</v>
      </c>
      <c r="CZ220" s="500">
        <f t="shared" si="723"/>
        <v>4278</v>
      </c>
      <c r="DA220" s="404">
        <f t="shared" si="724"/>
        <v>5796</v>
      </c>
      <c r="DB220" s="646"/>
      <c r="DC220" s="645"/>
      <c r="DD220" s="500">
        <f t="shared" si="725"/>
        <v>0</v>
      </c>
      <c r="DE220" s="404">
        <f t="shared" si="726"/>
        <v>0</v>
      </c>
      <c r="DF220" s="500">
        <f t="shared" si="727"/>
        <v>95.491803278688522</v>
      </c>
      <c r="DG220" s="404">
        <f t="shared" si="728"/>
        <v>93.847560975609753</v>
      </c>
      <c r="DH220" s="500">
        <f t="shared" si="729"/>
        <v>11650</v>
      </c>
      <c r="DI220" s="404">
        <f t="shared" si="730"/>
        <v>15391</v>
      </c>
      <c r="DJ220" s="500">
        <f t="shared" si="731"/>
        <v>171</v>
      </c>
      <c r="DK220" s="404">
        <f t="shared" si="732"/>
        <v>260</v>
      </c>
      <c r="DL220" s="500">
        <f t="shared" si="733"/>
        <v>171</v>
      </c>
      <c r="DM220" s="404">
        <f t="shared" si="734"/>
        <v>260</v>
      </c>
      <c r="DN220" s="236">
        <f t="shared" si="735"/>
        <v>4.7698830409356727</v>
      </c>
      <c r="DO220" s="237">
        <f t="shared" si="736"/>
        <v>4.3253076923076916</v>
      </c>
      <c r="DP220" s="500">
        <f t="shared" si="737"/>
        <v>815.65000000000009</v>
      </c>
      <c r="DQ220" s="404">
        <f t="shared" si="738"/>
        <v>1124.58</v>
      </c>
      <c r="DR220" s="500">
        <f t="shared" si="739"/>
        <v>91.900584795321635</v>
      </c>
      <c r="DS220" s="404">
        <f t="shared" si="740"/>
        <v>89.188461538461539</v>
      </c>
      <c r="DT220" s="500">
        <f t="shared" si="741"/>
        <v>15715</v>
      </c>
      <c r="DU220" s="404">
        <f t="shared" si="742"/>
        <v>23189</v>
      </c>
      <c r="DV220" s="646">
        <v>20</v>
      </c>
      <c r="DW220" s="647">
        <v>19</v>
      </c>
      <c r="DX220" s="500">
        <f t="shared" si="743"/>
        <v>20</v>
      </c>
      <c r="DY220" s="404">
        <f t="shared" si="744"/>
        <v>19</v>
      </c>
      <c r="DZ220" s="646">
        <v>20</v>
      </c>
      <c r="EA220" s="647">
        <v>21</v>
      </c>
      <c r="EB220" s="500">
        <f t="shared" si="745"/>
        <v>20</v>
      </c>
      <c r="EC220" s="404">
        <f t="shared" si="746"/>
        <v>21</v>
      </c>
      <c r="ED220" s="646"/>
      <c r="EE220" s="647"/>
      <c r="EF220" s="500">
        <f t="shared" si="747"/>
        <v>0</v>
      </c>
      <c r="EG220" s="404">
        <f t="shared" si="748"/>
        <v>0</v>
      </c>
      <c r="EH220" s="500">
        <f t="shared" si="749"/>
        <v>40</v>
      </c>
      <c r="EI220" s="404">
        <f t="shared" si="750"/>
        <v>40</v>
      </c>
      <c r="EJ220" s="500">
        <f t="shared" si="751"/>
        <v>40</v>
      </c>
      <c r="EK220" s="404">
        <f t="shared" si="752"/>
        <v>40</v>
      </c>
      <c r="EL220" s="424">
        <v>2.68</v>
      </c>
      <c r="EM220" s="648">
        <v>2.5299999999999998</v>
      </c>
      <c r="EN220" s="500">
        <f t="shared" si="753"/>
        <v>53.6</v>
      </c>
      <c r="EO220" s="404">
        <f t="shared" si="754"/>
        <v>48.069999999999993</v>
      </c>
      <c r="EP220" s="424">
        <v>3.43</v>
      </c>
      <c r="EQ220" s="648">
        <v>3.74</v>
      </c>
      <c r="ER220" s="500">
        <f t="shared" si="755"/>
        <v>68.600000000000009</v>
      </c>
      <c r="ES220" s="404">
        <f t="shared" si="756"/>
        <v>78.540000000000006</v>
      </c>
      <c r="ET220" s="424"/>
      <c r="EU220" s="648"/>
      <c r="EV220" s="500">
        <f t="shared" si="757"/>
        <v>0</v>
      </c>
      <c r="EW220" s="404">
        <f t="shared" si="758"/>
        <v>0</v>
      </c>
      <c r="EX220" s="236">
        <f t="shared" si="759"/>
        <v>3.0550000000000006</v>
      </c>
      <c r="EY220" s="237">
        <f t="shared" si="760"/>
        <v>3.1652499999999999</v>
      </c>
      <c r="EZ220" s="500">
        <f t="shared" si="761"/>
        <v>122.20000000000002</v>
      </c>
      <c r="FA220" s="404">
        <f t="shared" si="762"/>
        <v>126.61</v>
      </c>
      <c r="FB220" s="646">
        <v>78</v>
      </c>
      <c r="FC220" s="649">
        <v>75</v>
      </c>
      <c r="FD220" s="500">
        <f t="shared" si="763"/>
        <v>1560</v>
      </c>
      <c r="FE220" s="404">
        <f t="shared" si="764"/>
        <v>1425</v>
      </c>
      <c r="FF220" s="646">
        <v>64</v>
      </c>
      <c r="FG220" s="649">
        <v>78</v>
      </c>
      <c r="FH220" s="500">
        <f t="shared" si="765"/>
        <v>1280</v>
      </c>
      <c r="FI220" s="404">
        <f t="shared" si="766"/>
        <v>1638</v>
      </c>
      <c r="FJ220" s="646"/>
      <c r="FK220" s="648"/>
      <c r="FL220" s="500">
        <f t="shared" si="767"/>
        <v>0</v>
      </c>
      <c r="FM220" s="404">
        <f t="shared" si="768"/>
        <v>0</v>
      </c>
      <c r="FN220" s="500">
        <f t="shared" si="769"/>
        <v>71</v>
      </c>
      <c r="FO220" s="404">
        <f t="shared" si="770"/>
        <v>76.575000000000003</v>
      </c>
      <c r="FP220" s="500">
        <f t="shared" si="771"/>
        <v>2840</v>
      </c>
      <c r="FQ220" s="404">
        <f t="shared" si="772"/>
        <v>3063</v>
      </c>
      <c r="FR220" s="646"/>
      <c r="FS220" s="650"/>
      <c r="FT220" s="500">
        <f t="shared" si="773"/>
        <v>0</v>
      </c>
      <c r="FU220" s="404">
        <f t="shared" si="774"/>
        <v>0</v>
      </c>
      <c r="FV220" s="424"/>
      <c r="FW220" s="651"/>
      <c r="FX220" s="500">
        <f t="shared" si="775"/>
        <v>0</v>
      </c>
      <c r="FY220" s="404">
        <f t="shared" si="776"/>
        <v>0</v>
      </c>
      <c r="FZ220" s="424"/>
      <c r="GA220" s="651"/>
      <c r="GB220" s="500">
        <f t="shared" si="777"/>
        <v>0</v>
      </c>
      <c r="GC220" s="404">
        <f t="shared" si="778"/>
        <v>0</v>
      </c>
      <c r="GD220" s="510">
        <f t="shared" si="779"/>
        <v>100</v>
      </c>
      <c r="GE220" s="404">
        <f t="shared" si="780"/>
        <v>122</v>
      </c>
      <c r="GF220" s="500">
        <f t="shared" si="781"/>
        <v>100</v>
      </c>
      <c r="GG220" s="404">
        <f t="shared" si="782"/>
        <v>122</v>
      </c>
      <c r="GH220" s="500">
        <f t="shared" si="783"/>
        <v>408.96</v>
      </c>
      <c r="GI220" s="404">
        <f t="shared" si="784"/>
        <v>478.31</v>
      </c>
      <c r="GJ220" s="500">
        <f t="shared" si="785"/>
        <v>9172</v>
      </c>
      <c r="GK220" s="404">
        <f t="shared" si="786"/>
        <v>11110</v>
      </c>
      <c r="GL220" s="510">
        <f t="shared" si="787"/>
        <v>111</v>
      </c>
      <c r="GM220" s="404">
        <f t="shared" si="788"/>
        <v>178</v>
      </c>
      <c r="GN220" s="500">
        <f t="shared" si="789"/>
        <v>111</v>
      </c>
      <c r="GO220" s="404">
        <f t="shared" si="790"/>
        <v>178</v>
      </c>
      <c r="GP220" s="500">
        <f t="shared" si="791"/>
        <v>528.89</v>
      </c>
      <c r="GQ220" s="404">
        <f t="shared" si="792"/>
        <v>772.87999999999988</v>
      </c>
      <c r="GR220" s="500">
        <f t="shared" si="793"/>
        <v>9383</v>
      </c>
      <c r="GS220" s="404">
        <f t="shared" si="794"/>
        <v>15142</v>
      </c>
      <c r="GT220" s="510">
        <f t="shared" si="795"/>
        <v>211</v>
      </c>
      <c r="GU220" s="404">
        <f t="shared" si="796"/>
        <v>300</v>
      </c>
      <c r="GV220" s="500">
        <f t="shared" si="797"/>
        <v>211</v>
      </c>
      <c r="GW220" s="404">
        <f t="shared" si="798"/>
        <v>300</v>
      </c>
      <c r="GX220" s="500">
        <f t="shared" si="799"/>
        <v>937.84999999999991</v>
      </c>
      <c r="GY220" s="404">
        <f t="shared" si="800"/>
        <v>1251.1899999999998</v>
      </c>
      <c r="GZ220" s="500">
        <f t="shared" si="801"/>
        <v>18555</v>
      </c>
      <c r="HA220" s="404">
        <f t="shared" si="802"/>
        <v>26252</v>
      </c>
      <c r="HB220" s="510">
        <f t="shared" si="803"/>
        <v>0</v>
      </c>
      <c r="HC220" s="404">
        <f t="shared" si="804"/>
        <v>0</v>
      </c>
      <c r="HD220" s="500">
        <f t="shared" si="805"/>
        <v>0</v>
      </c>
      <c r="HE220" s="404">
        <f t="shared" si="806"/>
        <v>0</v>
      </c>
      <c r="HF220" s="500" t="str">
        <f t="shared" si="807"/>
        <v/>
      </c>
      <c r="HG220" s="404" t="str">
        <f t="shared" si="808"/>
        <v/>
      </c>
      <c r="HH220" s="500" t="str">
        <f t="shared" si="809"/>
        <v/>
      </c>
      <c r="HI220" s="404" t="str">
        <f t="shared" si="810"/>
        <v/>
      </c>
      <c r="HJ220" s="510">
        <f t="shared" si="811"/>
        <v>937.85000000000014</v>
      </c>
      <c r="HK220" s="404">
        <f t="shared" si="812"/>
        <v>1251.1899999999998</v>
      </c>
      <c r="HL220" s="500">
        <f t="shared" si="813"/>
        <v>18555</v>
      </c>
      <c r="HM220" s="404">
        <f t="shared" si="814"/>
        <v>26252</v>
      </c>
    </row>
    <row r="221" spans="1:221">
      <c r="A221" s="633" t="s">
        <v>538</v>
      </c>
      <c r="B221" s="634" t="s">
        <v>881</v>
      </c>
      <c r="C221" s="635"/>
      <c r="D221" s="636">
        <v>199476</v>
      </c>
      <c r="E221" s="551">
        <v>9</v>
      </c>
      <c r="F221" s="422">
        <v>227</v>
      </c>
      <c r="G221" s="814">
        <v>168</v>
      </c>
      <c r="H221" s="422">
        <v>1</v>
      </c>
      <c r="I221" s="814">
        <v>0</v>
      </c>
      <c r="J221" s="500">
        <f t="shared" si="665"/>
        <v>226</v>
      </c>
      <c r="K221" s="404">
        <f t="shared" si="666"/>
        <v>168</v>
      </c>
      <c r="L221" s="422"/>
      <c r="M221" s="423"/>
      <c r="N221" s="500">
        <f t="shared" si="667"/>
        <v>226</v>
      </c>
      <c r="O221" s="404">
        <f t="shared" si="668"/>
        <v>168</v>
      </c>
      <c r="P221" s="500">
        <f t="shared" si="669"/>
        <v>226</v>
      </c>
      <c r="Q221" s="404">
        <f t="shared" si="670"/>
        <v>168</v>
      </c>
      <c r="R221" s="422">
        <v>6</v>
      </c>
      <c r="S221" s="423">
        <v>2</v>
      </c>
      <c r="T221" s="500">
        <f t="shared" si="671"/>
        <v>6</v>
      </c>
      <c r="U221" s="404">
        <f t="shared" si="672"/>
        <v>2</v>
      </c>
      <c r="V221" s="422">
        <v>29</v>
      </c>
      <c r="W221" s="423">
        <v>21</v>
      </c>
      <c r="X221" s="500">
        <f t="shared" si="673"/>
        <v>29</v>
      </c>
      <c r="Y221" s="404">
        <f t="shared" si="674"/>
        <v>21</v>
      </c>
      <c r="Z221" s="422"/>
      <c r="AA221" s="423"/>
      <c r="AB221" s="500">
        <f t="shared" si="675"/>
        <v>0</v>
      </c>
      <c r="AC221" s="404">
        <f t="shared" si="676"/>
        <v>0</v>
      </c>
      <c r="AD221" s="500">
        <f t="shared" si="677"/>
        <v>35</v>
      </c>
      <c r="AE221" s="404">
        <f t="shared" si="678"/>
        <v>23</v>
      </c>
      <c r="AF221" s="500">
        <f t="shared" si="679"/>
        <v>35</v>
      </c>
      <c r="AG221" s="404">
        <f t="shared" si="680"/>
        <v>23</v>
      </c>
      <c r="AH221" s="424">
        <v>1.42</v>
      </c>
      <c r="AI221" s="425">
        <v>5.25</v>
      </c>
      <c r="AJ221" s="500">
        <f t="shared" si="681"/>
        <v>8.52</v>
      </c>
      <c r="AK221" s="404">
        <f t="shared" si="682"/>
        <v>10.5</v>
      </c>
      <c r="AL221" s="424">
        <v>3.4</v>
      </c>
      <c r="AM221" s="425">
        <v>3.69</v>
      </c>
      <c r="AN221" s="500">
        <f t="shared" si="683"/>
        <v>98.6</v>
      </c>
      <c r="AO221" s="404">
        <f t="shared" si="684"/>
        <v>77.489999999999995</v>
      </c>
      <c r="AP221" s="424"/>
      <c r="AQ221" s="425"/>
      <c r="AR221" s="500">
        <f t="shared" si="685"/>
        <v>0</v>
      </c>
      <c r="AS221" s="404">
        <f t="shared" si="686"/>
        <v>0</v>
      </c>
      <c r="AT221" s="236">
        <f t="shared" si="687"/>
        <v>3.0605714285714285</v>
      </c>
      <c r="AU221" s="237">
        <f t="shared" si="688"/>
        <v>3.8256521739130434</v>
      </c>
      <c r="AV221" s="500">
        <f t="shared" si="689"/>
        <v>107.12</v>
      </c>
      <c r="AW221" s="404">
        <f t="shared" si="690"/>
        <v>87.99</v>
      </c>
      <c r="AX221" s="422">
        <v>41</v>
      </c>
      <c r="AY221" s="423">
        <v>93</v>
      </c>
      <c r="AZ221" s="500">
        <f t="shared" si="691"/>
        <v>246</v>
      </c>
      <c r="BA221" s="404">
        <f t="shared" si="692"/>
        <v>186</v>
      </c>
      <c r="BB221" s="422">
        <v>75</v>
      </c>
      <c r="BC221" s="423">
        <v>80</v>
      </c>
      <c r="BD221" s="500">
        <f t="shared" si="693"/>
        <v>2175</v>
      </c>
      <c r="BE221" s="404">
        <f t="shared" si="694"/>
        <v>1680</v>
      </c>
      <c r="BF221" s="422"/>
      <c r="BG221" s="423"/>
      <c r="BH221" s="500">
        <f t="shared" si="695"/>
        <v>0</v>
      </c>
      <c r="BI221" s="404">
        <f t="shared" si="696"/>
        <v>0</v>
      </c>
      <c r="BJ221" s="500">
        <f t="shared" si="697"/>
        <v>69.171428571428578</v>
      </c>
      <c r="BK221" s="404">
        <f t="shared" si="698"/>
        <v>81.130434782608702</v>
      </c>
      <c r="BL221" s="500">
        <f t="shared" si="699"/>
        <v>2421</v>
      </c>
      <c r="BM221" s="404">
        <f t="shared" si="700"/>
        <v>1866.0000000000002</v>
      </c>
      <c r="BN221" s="422">
        <v>110</v>
      </c>
      <c r="BO221" s="423">
        <v>91</v>
      </c>
      <c r="BP221" s="500">
        <f t="shared" si="701"/>
        <v>110</v>
      </c>
      <c r="BQ221" s="404">
        <f t="shared" si="702"/>
        <v>91</v>
      </c>
      <c r="BR221" s="422">
        <v>50</v>
      </c>
      <c r="BS221" s="423">
        <v>40</v>
      </c>
      <c r="BT221" s="500">
        <f t="shared" si="703"/>
        <v>50</v>
      </c>
      <c r="BU221" s="404">
        <f t="shared" si="704"/>
        <v>40</v>
      </c>
      <c r="BV221" s="422"/>
      <c r="BW221" s="423"/>
      <c r="BX221" s="500">
        <f t="shared" si="705"/>
        <v>0</v>
      </c>
      <c r="BY221" s="404">
        <f t="shared" si="706"/>
        <v>0</v>
      </c>
      <c r="BZ221" s="500">
        <f t="shared" si="707"/>
        <v>160</v>
      </c>
      <c r="CA221" s="404">
        <f t="shared" si="708"/>
        <v>131</v>
      </c>
      <c r="CB221" s="500">
        <f t="shared" si="709"/>
        <v>160</v>
      </c>
      <c r="CC221" s="404">
        <f t="shared" si="710"/>
        <v>131</v>
      </c>
      <c r="CD221" s="424">
        <v>4.1399999999999997</v>
      </c>
      <c r="CE221" s="645">
        <v>4.8600000000000003</v>
      </c>
      <c r="CF221" s="500">
        <f t="shared" si="711"/>
        <v>455.4</v>
      </c>
      <c r="CG221" s="404">
        <f t="shared" si="712"/>
        <v>442.26000000000005</v>
      </c>
      <c r="CH221" s="424">
        <v>5.3</v>
      </c>
      <c r="CI221" s="645">
        <v>5.18</v>
      </c>
      <c r="CJ221" s="500">
        <f t="shared" si="713"/>
        <v>265</v>
      </c>
      <c r="CK221" s="404">
        <f t="shared" si="714"/>
        <v>207.2</v>
      </c>
      <c r="CL221" s="424"/>
      <c r="CM221" s="645"/>
      <c r="CN221" s="500">
        <f t="shared" si="715"/>
        <v>0</v>
      </c>
      <c r="CO221" s="404">
        <f t="shared" si="716"/>
        <v>0</v>
      </c>
      <c r="CP221" s="500">
        <f t="shared" si="717"/>
        <v>4.5024999999999995</v>
      </c>
      <c r="CQ221" s="237">
        <f t="shared" si="718"/>
        <v>4.9577099236641224</v>
      </c>
      <c r="CR221" s="500">
        <f t="shared" si="719"/>
        <v>720.39999999999986</v>
      </c>
      <c r="CS221" s="404">
        <f t="shared" si="720"/>
        <v>649.46</v>
      </c>
      <c r="CT221" s="646">
        <v>85</v>
      </c>
      <c r="CU221" s="647">
        <v>102</v>
      </c>
      <c r="CV221" s="500">
        <f t="shared" si="721"/>
        <v>9350</v>
      </c>
      <c r="CW221" s="404">
        <f t="shared" si="722"/>
        <v>9282</v>
      </c>
      <c r="CX221" s="646">
        <v>84</v>
      </c>
      <c r="CY221" s="647">
        <v>92</v>
      </c>
      <c r="CZ221" s="500">
        <f t="shared" si="723"/>
        <v>4200</v>
      </c>
      <c r="DA221" s="404">
        <f t="shared" si="724"/>
        <v>3680</v>
      </c>
      <c r="DB221" s="646"/>
      <c r="DC221" s="645"/>
      <c r="DD221" s="500">
        <f t="shared" si="725"/>
        <v>0</v>
      </c>
      <c r="DE221" s="404">
        <f t="shared" si="726"/>
        <v>0</v>
      </c>
      <c r="DF221" s="500">
        <f t="shared" si="727"/>
        <v>84.6875</v>
      </c>
      <c r="DG221" s="404">
        <f t="shared" si="728"/>
        <v>98.946564885496187</v>
      </c>
      <c r="DH221" s="500">
        <f t="shared" si="729"/>
        <v>13550</v>
      </c>
      <c r="DI221" s="404">
        <f t="shared" si="730"/>
        <v>12962</v>
      </c>
      <c r="DJ221" s="500">
        <f t="shared" si="731"/>
        <v>195</v>
      </c>
      <c r="DK221" s="404">
        <f t="shared" si="732"/>
        <v>154</v>
      </c>
      <c r="DL221" s="500">
        <f t="shared" si="733"/>
        <v>195</v>
      </c>
      <c r="DM221" s="404">
        <f t="shared" si="734"/>
        <v>154</v>
      </c>
      <c r="DN221" s="236">
        <f t="shared" si="735"/>
        <v>4.2436923076923074</v>
      </c>
      <c r="DO221" s="237">
        <f t="shared" si="736"/>
        <v>4.788636363636364</v>
      </c>
      <c r="DP221" s="500">
        <f t="shared" si="737"/>
        <v>827.52</v>
      </c>
      <c r="DQ221" s="404">
        <f t="shared" si="738"/>
        <v>737.45</v>
      </c>
      <c r="DR221" s="500">
        <f t="shared" si="739"/>
        <v>81.902564102564099</v>
      </c>
      <c r="DS221" s="404">
        <f t="shared" si="740"/>
        <v>96.285714285714292</v>
      </c>
      <c r="DT221" s="500">
        <f t="shared" si="741"/>
        <v>15971</v>
      </c>
      <c r="DU221" s="404">
        <f t="shared" si="742"/>
        <v>14828.000000000002</v>
      </c>
      <c r="DV221" s="646">
        <v>15</v>
      </c>
      <c r="DW221" s="647">
        <v>7</v>
      </c>
      <c r="DX221" s="500">
        <f t="shared" si="743"/>
        <v>15</v>
      </c>
      <c r="DY221" s="404">
        <f t="shared" si="744"/>
        <v>7</v>
      </c>
      <c r="DZ221" s="646">
        <v>16</v>
      </c>
      <c r="EA221" s="647">
        <v>7</v>
      </c>
      <c r="EB221" s="500">
        <f t="shared" si="745"/>
        <v>16</v>
      </c>
      <c r="EC221" s="404">
        <f t="shared" si="746"/>
        <v>7</v>
      </c>
      <c r="ED221" s="646"/>
      <c r="EE221" s="647"/>
      <c r="EF221" s="500">
        <f t="shared" si="747"/>
        <v>0</v>
      </c>
      <c r="EG221" s="404">
        <f t="shared" si="748"/>
        <v>0</v>
      </c>
      <c r="EH221" s="500">
        <f t="shared" si="749"/>
        <v>31</v>
      </c>
      <c r="EI221" s="404">
        <f t="shared" si="750"/>
        <v>14</v>
      </c>
      <c r="EJ221" s="500">
        <f t="shared" si="751"/>
        <v>31</v>
      </c>
      <c r="EK221" s="404">
        <f t="shared" si="752"/>
        <v>14</v>
      </c>
      <c r="EL221" s="424">
        <v>1.8</v>
      </c>
      <c r="EM221" s="648">
        <v>3.29</v>
      </c>
      <c r="EN221" s="500">
        <f t="shared" si="753"/>
        <v>27</v>
      </c>
      <c r="EO221" s="404">
        <f t="shared" si="754"/>
        <v>23.03</v>
      </c>
      <c r="EP221" s="424">
        <v>3.63</v>
      </c>
      <c r="EQ221" s="648">
        <v>3.71</v>
      </c>
      <c r="ER221" s="500">
        <f t="shared" si="755"/>
        <v>58.08</v>
      </c>
      <c r="ES221" s="404">
        <f t="shared" si="756"/>
        <v>25.97</v>
      </c>
      <c r="ET221" s="424"/>
      <c r="EU221" s="648"/>
      <c r="EV221" s="500">
        <f t="shared" si="757"/>
        <v>0</v>
      </c>
      <c r="EW221" s="404">
        <f t="shared" si="758"/>
        <v>0</v>
      </c>
      <c r="EX221" s="236">
        <f t="shared" si="759"/>
        <v>2.7445161290322582</v>
      </c>
      <c r="EY221" s="237">
        <f t="shared" si="760"/>
        <v>3.5</v>
      </c>
      <c r="EZ221" s="500">
        <f t="shared" si="761"/>
        <v>85.08</v>
      </c>
      <c r="FA221" s="404">
        <f t="shared" si="762"/>
        <v>49</v>
      </c>
      <c r="FB221" s="646">
        <v>50</v>
      </c>
      <c r="FC221" s="649">
        <v>76</v>
      </c>
      <c r="FD221" s="500">
        <f t="shared" si="763"/>
        <v>750</v>
      </c>
      <c r="FE221" s="404">
        <f t="shared" si="764"/>
        <v>532</v>
      </c>
      <c r="FF221" s="646">
        <v>67</v>
      </c>
      <c r="FG221" s="649">
        <v>82</v>
      </c>
      <c r="FH221" s="500">
        <f t="shared" si="765"/>
        <v>1072</v>
      </c>
      <c r="FI221" s="404">
        <f t="shared" si="766"/>
        <v>574</v>
      </c>
      <c r="FJ221" s="646"/>
      <c r="FK221" s="648"/>
      <c r="FL221" s="500">
        <f t="shared" si="767"/>
        <v>0</v>
      </c>
      <c r="FM221" s="404">
        <f t="shared" si="768"/>
        <v>0</v>
      </c>
      <c r="FN221" s="500">
        <f t="shared" si="769"/>
        <v>58.774193548387096</v>
      </c>
      <c r="FO221" s="404">
        <f t="shared" si="770"/>
        <v>79</v>
      </c>
      <c r="FP221" s="500">
        <f t="shared" si="771"/>
        <v>1822</v>
      </c>
      <c r="FQ221" s="404">
        <f t="shared" si="772"/>
        <v>1106</v>
      </c>
      <c r="FR221" s="646"/>
      <c r="FS221" s="650"/>
      <c r="FT221" s="500">
        <f t="shared" si="773"/>
        <v>0</v>
      </c>
      <c r="FU221" s="404">
        <f t="shared" si="774"/>
        <v>0</v>
      </c>
      <c r="FV221" s="424"/>
      <c r="FW221" s="651"/>
      <c r="FX221" s="500">
        <f t="shared" si="775"/>
        <v>0</v>
      </c>
      <c r="FY221" s="404">
        <f t="shared" si="776"/>
        <v>0</v>
      </c>
      <c r="FZ221" s="424"/>
      <c r="GA221" s="651"/>
      <c r="GB221" s="500">
        <f t="shared" si="777"/>
        <v>0</v>
      </c>
      <c r="GC221" s="404">
        <f t="shared" si="778"/>
        <v>0</v>
      </c>
      <c r="GD221" s="510">
        <f t="shared" si="779"/>
        <v>131</v>
      </c>
      <c r="GE221" s="404">
        <f t="shared" si="780"/>
        <v>100</v>
      </c>
      <c r="GF221" s="500">
        <f t="shared" si="781"/>
        <v>131</v>
      </c>
      <c r="GG221" s="404">
        <f t="shared" si="782"/>
        <v>100</v>
      </c>
      <c r="GH221" s="500">
        <f t="shared" si="783"/>
        <v>490.91999999999996</v>
      </c>
      <c r="GI221" s="404">
        <f t="shared" si="784"/>
        <v>475.79000000000008</v>
      </c>
      <c r="GJ221" s="500">
        <f t="shared" si="785"/>
        <v>10346</v>
      </c>
      <c r="GK221" s="404">
        <f t="shared" si="786"/>
        <v>10000</v>
      </c>
      <c r="GL221" s="510">
        <f t="shared" si="787"/>
        <v>95</v>
      </c>
      <c r="GM221" s="404">
        <f t="shared" si="788"/>
        <v>68</v>
      </c>
      <c r="GN221" s="500">
        <f t="shared" si="789"/>
        <v>95</v>
      </c>
      <c r="GO221" s="404">
        <f t="shared" si="790"/>
        <v>68</v>
      </c>
      <c r="GP221" s="500">
        <f t="shared" si="791"/>
        <v>421.68</v>
      </c>
      <c r="GQ221" s="404">
        <f t="shared" si="792"/>
        <v>310.65999999999997</v>
      </c>
      <c r="GR221" s="500">
        <f t="shared" si="793"/>
        <v>7447</v>
      </c>
      <c r="GS221" s="404">
        <f t="shared" si="794"/>
        <v>5934</v>
      </c>
      <c r="GT221" s="510">
        <f t="shared" si="795"/>
        <v>226</v>
      </c>
      <c r="GU221" s="404">
        <f t="shared" si="796"/>
        <v>168</v>
      </c>
      <c r="GV221" s="500">
        <f t="shared" si="797"/>
        <v>226</v>
      </c>
      <c r="GW221" s="404">
        <f t="shared" si="798"/>
        <v>168</v>
      </c>
      <c r="GX221" s="500">
        <f t="shared" si="799"/>
        <v>912.59999999999991</v>
      </c>
      <c r="GY221" s="404">
        <f t="shared" si="800"/>
        <v>786.45</v>
      </c>
      <c r="GZ221" s="500">
        <f t="shared" si="801"/>
        <v>17793</v>
      </c>
      <c r="HA221" s="404">
        <f t="shared" si="802"/>
        <v>15934</v>
      </c>
      <c r="HB221" s="510">
        <f t="shared" si="803"/>
        <v>0</v>
      </c>
      <c r="HC221" s="404">
        <f t="shared" si="804"/>
        <v>0</v>
      </c>
      <c r="HD221" s="500">
        <f t="shared" si="805"/>
        <v>0</v>
      </c>
      <c r="HE221" s="404">
        <f t="shared" si="806"/>
        <v>0</v>
      </c>
      <c r="HF221" s="500" t="str">
        <f t="shared" si="807"/>
        <v/>
      </c>
      <c r="HG221" s="404" t="str">
        <f t="shared" si="808"/>
        <v/>
      </c>
      <c r="HH221" s="500" t="str">
        <f t="shared" si="809"/>
        <v/>
      </c>
      <c r="HI221" s="404" t="str">
        <f t="shared" si="810"/>
        <v/>
      </c>
      <c r="HJ221" s="510">
        <f t="shared" si="811"/>
        <v>912.6</v>
      </c>
      <c r="HK221" s="404">
        <f t="shared" si="812"/>
        <v>786.45</v>
      </c>
      <c r="HL221" s="500">
        <f t="shared" si="813"/>
        <v>17793</v>
      </c>
      <c r="HM221" s="404">
        <f t="shared" si="814"/>
        <v>15934.000000000002</v>
      </c>
    </row>
    <row r="222" spans="1:221">
      <c r="A222" s="633" t="s">
        <v>538</v>
      </c>
      <c r="B222" s="634" t="s">
        <v>882</v>
      </c>
      <c r="C222" s="635"/>
      <c r="D222" s="636">
        <v>199634</v>
      </c>
      <c r="E222" s="551">
        <v>9</v>
      </c>
      <c r="F222" s="422">
        <v>549</v>
      </c>
      <c r="G222" s="814">
        <v>581</v>
      </c>
      <c r="H222" s="422">
        <v>24</v>
      </c>
      <c r="I222" s="814">
        <v>26</v>
      </c>
      <c r="J222" s="500">
        <f t="shared" si="665"/>
        <v>525</v>
      </c>
      <c r="K222" s="404">
        <f t="shared" si="666"/>
        <v>555</v>
      </c>
      <c r="L222" s="422"/>
      <c r="M222" s="423"/>
      <c r="N222" s="500">
        <f t="shared" si="667"/>
        <v>525</v>
      </c>
      <c r="O222" s="404">
        <f t="shared" si="668"/>
        <v>555</v>
      </c>
      <c r="P222" s="500">
        <f t="shared" si="669"/>
        <v>525</v>
      </c>
      <c r="Q222" s="404">
        <f t="shared" si="670"/>
        <v>555</v>
      </c>
      <c r="R222" s="422">
        <v>16</v>
      </c>
      <c r="S222" s="423">
        <v>28</v>
      </c>
      <c r="T222" s="500">
        <f t="shared" si="671"/>
        <v>16</v>
      </c>
      <c r="U222" s="404">
        <f t="shared" si="672"/>
        <v>28</v>
      </c>
      <c r="V222" s="422">
        <v>116</v>
      </c>
      <c r="W222" s="423">
        <v>104</v>
      </c>
      <c r="X222" s="500">
        <f t="shared" si="673"/>
        <v>116</v>
      </c>
      <c r="Y222" s="404">
        <f t="shared" si="674"/>
        <v>104</v>
      </c>
      <c r="Z222" s="422"/>
      <c r="AA222" s="423"/>
      <c r="AB222" s="500">
        <f t="shared" si="675"/>
        <v>0</v>
      </c>
      <c r="AC222" s="404">
        <f t="shared" si="676"/>
        <v>0</v>
      </c>
      <c r="AD222" s="500">
        <f t="shared" si="677"/>
        <v>132</v>
      </c>
      <c r="AE222" s="404">
        <f t="shared" si="678"/>
        <v>132</v>
      </c>
      <c r="AF222" s="500">
        <f t="shared" si="679"/>
        <v>132</v>
      </c>
      <c r="AG222" s="404">
        <f t="shared" si="680"/>
        <v>132</v>
      </c>
      <c r="AH222" s="424">
        <v>2.72</v>
      </c>
      <c r="AI222" s="425">
        <v>3.63</v>
      </c>
      <c r="AJ222" s="500">
        <f t="shared" si="681"/>
        <v>43.52</v>
      </c>
      <c r="AK222" s="404">
        <f t="shared" si="682"/>
        <v>101.64</v>
      </c>
      <c r="AL222" s="424">
        <v>4.41</v>
      </c>
      <c r="AM222" s="425">
        <v>4.87</v>
      </c>
      <c r="AN222" s="500">
        <f t="shared" si="683"/>
        <v>511.56</v>
      </c>
      <c r="AO222" s="404">
        <f t="shared" si="684"/>
        <v>506.48</v>
      </c>
      <c r="AP222" s="424"/>
      <c r="AQ222" s="425"/>
      <c r="AR222" s="500">
        <f t="shared" si="685"/>
        <v>0</v>
      </c>
      <c r="AS222" s="404">
        <f t="shared" si="686"/>
        <v>0</v>
      </c>
      <c r="AT222" s="236">
        <f t="shared" si="687"/>
        <v>4.2051515151515151</v>
      </c>
      <c r="AU222" s="237">
        <f t="shared" si="688"/>
        <v>4.6069696969696974</v>
      </c>
      <c r="AV222" s="500">
        <f t="shared" si="689"/>
        <v>555.08000000000004</v>
      </c>
      <c r="AW222" s="404">
        <f t="shared" si="690"/>
        <v>608.12</v>
      </c>
      <c r="AX222" s="422">
        <v>73</v>
      </c>
      <c r="AY222" s="423">
        <v>84</v>
      </c>
      <c r="AZ222" s="500">
        <f t="shared" si="691"/>
        <v>1168</v>
      </c>
      <c r="BA222" s="404">
        <f t="shared" si="692"/>
        <v>2352</v>
      </c>
      <c r="BB222" s="422">
        <v>81</v>
      </c>
      <c r="BC222" s="423">
        <v>88</v>
      </c>
      <c r="BD222" s="500">
        <f t="shared" si="693"/>
        <v>9396</v>
      </c>
      <c r="BE222" s="404">
        <f t="shared" si="694"/>
        <v>9152</v>
      </c>
      <c r="BF222" s="422"/>
      <c r="BG222" s="423"/>
      <c r="BH222" s="500">
        <f t="shared" si="695"/>
        <v>0</v>
      </c>
      <c r="BI222" s="404">
        <f t="shared" si="696"/>
        <v>0</v>
      </c>
      <c r="BJ222" s="500">
        <f t="shared" si="697"/>
        <v>80.030303030303031</v>
      </c>
      <c r="BK222" s="404">
        <f t="shared" si="698"/>
        <v>87.151515151515156</v>
      </c>
      <c r="BL222" s="500">
        <f t="shared" si="699"/>
        <v>10564</v>
      </c>
      <c r="BM222" s="404">
        <f t="shared" si="700"/>
        <v>11504</v>
      </c>
      <c r="BN222" s="422">
        <v>189</v>
      </c>
      <c r="BO222" s="423">
        <v>195</v>
      </c>
      <c r="BP222" s="500">
        <f t="shared" si="701"/>
        <v>189</v>
      </c>
      <c r="BQ222" s="404">
        <f t="shared" si="702"/>
        <v>195</v>
      </c>
      <c r="BR222" s="422">
        <v>127</v>
      </c>
      <c r="BS222" s="423">
        <v>142</v>
      </c>
      <c r="BT222" s="500">
        <f t="shared" si="703"/>
        <v>127</v>
      </c>
      <c r="BU222" s="404">
        <f t="shared" si="704"/>
        <v>142</v>
      </c>
      <c r="BV222" s="422"/>
      <c r="BW222" s="423"/>
      <c r="BX222" s="500">
        <f t="shared" si="705"/>
        <v>0</v>
      </c>
      <c r="BY222" s="404">
        <f t="shared" si="706"/>
        <v>0</v>
      </c>
      <c r="BZ222" s="500">
        <f t="shared" si="707"/>
        <v>316</v>
      </c>
      <c r="CA222" s="404">
        <f t="shared" si="708"/>
        <v>337</v>
      </c>
      <c r="CB222" s="500">
        <f t="shared" si="709"/>
        <v>316</v>
      </c>
      <c r="CC222" s="404">
        <f t="shared" si="710"/>
        <v>337</v>
      </c>
      <c r="CD222" s="424">
        <v>3.68</v>
      </c>
      <c r="CE222" s="645">
        <v>3.78</v>
      </c>
      <c r="CF222" s="500">
        <f t="shared" si="711"/>
        <v>695.52</v>
      </c>
      <c r="CG222" s="404">
        <f t="shared" si="712"/>
        <v>737.09999999999991</v>
      </c>
      <c r="CH222" s="424">
        <v>4.6500000000000004</v>
      </c>
      <c r="CI222" s="645">
        <v>4.37</v>
      </c>
      <c r="CJ222" s="500">
        <f t="shared" si="713"/>
        <v>590.55000000000007</v>
      </c>
      <c r="CK222" s="404">
        <f t="shared" si="714"/>
        <v>620.54</v>
      </c>
      <c r="CL222" s="424"/>
      <c r="CM222" s="645"/>
      <c r="CN222" s="500">
        <f t="shared" si="715"/>
        <v>0</v>
      </c>
      <c r="CO222" s="404">
        <f t="shared" si="716"/>
        <v>0</v>
      </c>
      <c r="CP222" s="500">
        <f t="shared" si="717"/>
        <v>4.0698417721518991</v>
      </c>
      <c r="CQ222" s="237">
        <f t="shared" si="718"/>
        <v>4.0286053412462905</v>
      </c>
      <c r="CR222" s="500">
        <f t="shared" si="719"/>
        <v>1286.0700000000002</v>
      </c>
      <c r="CS222" s="404">
        <f t="shared" si="720"/>
        <v>1357.6399999999999</v>
      </c>
      <c r="CT222" s="646">
        <v>84</v>
      </c>
      <c r="CU222" s="647">
        <v>87</v>
      </c>
      <c r="CV222" s="500">
        <f t="shared" si="721"/>
        <v>15876</v>
      </c>
      <c r="CW222" s="404">
        <f t="shared" si="722"/>
        <v>16965</v>
      </c>
      <c r="CX222" s="646">
        <v>79</v>
      </c>
      <c r="CY222" s="647">
        <v>80</v>
      </c>
      <c r="CZ222" s="500">
        <f t="shared" si="723"/>
        <v>10033</v>
      </c>
      <c r="DA222" s="404">
        <f t="shared" si="724"/>
        <v>11360</v>
      </c>
      <c r="DB222" s="646"/>
      <c r="DC222" s="645"/>
      <c r="DD222" s="500">
        <f t="shared" si="725"/>
        <v>0</v>
      </c>
      <c r="DE222" s="404">
        <f t="shared" si="726"/>
        <v>0</v>
      </c>
      <c r="DF222" s="500">
        <f t="shared" si="727"/>
        <v>81.990506329113927</v>
      </c>
      <c r="DG222" s="404">
        <f t="shared" si="728"/>
        <v>84.05044510385757</v>
      </c>
      <c r="DH222" s="500">
        <f t="shared" si="729"/>
        <v>25909</v>
      </c>
      <c r="DI222" s="404">
        <f t="shared" si="730"/>
        <v>28325</v>
      </c>
      <c r="DJ222" s="500">
        <f t="shared" si="731"/>
        <v>448</v>
      </c>
      <c r="DK222" s="404">
        <f t="shared" si="732"/>
        <v>469</v>
      </c>
      <c r="DL222" s="500">
        <f t="shared" si="733"/>
        <v>448</v>
      </c>
      <c r="DM222" s="404">
        <f t="shared" si="734"/>
        <v>469</v>
      </c>
      <c r="DN222" s="236">
        <f t="shared" si="735"/>
        <v>4.1097098214285719</v>
      </c>
      <c r="DO222" s="237">
        <f t="shared" si="736"/>
        <v>4.1913859275053298</v>
      </c>
      <c r="DP222" s="500">
        <f t="shared" si="737"/>
        <v>1841.15</v>
      </c>
      <c r="DQ222" s="404">
        <f t="shared" si="738"/>
        <v>1965.7599999999998</v>
      </c>
      <c r="DR222" s="500">
        <f t="shared" si="739"/>
        <v>81.412946428571431</v>
      </c>
      <c r="DS222" s="404">
        <f t="shared" si="740"/>
        <v>84.923240938166316</v>
      </c>
      <c r="DT222" s="500">
        <f t="shared" si="741"/>
        <v>36473</v>
      </c>
      <c r="DU222" s="404">
        <f t="shared" si="742"/>
        <v>39829</v>
      </c>
      <c r="DV222" s="646">
        <v>30</v>
      </c>
      <c r="DW222" s="647">
        <v>43</v>
      </c>
      <c r="DX222" s="500">
        <f t="shared" si="743"/>
        <v>30</v>
      </c>
      <c r="DY222" s="404">
        <f t="shared" si="744"/>
        <v>43</v>
      </c>
      <c r="DZ222" s="646">
        <v>47</v>
      </c>
      <c r="EA222" s="647">
        <v>43</v>
      </c>
      <c r="EB222" s="500">
        <f t="shared" si="745"/>
        <v>47</v>
      </c>
      <c r="EC222" s="404">
        <f t="shared" si="746"/>
        <v>43</v>
      </c>
      <c r="ED222" s="646"/>
      <c r="EE222" s="647"/>
      <c r="EF222" s="500">
        <f t="shared" si="747"/>
        <v>0</v>
      </c>
      <c r="EG222" s="404">
        <f t="shared" si="748"/>
        <v>0</v>
      </c>
      <c r="EH222" s="500">
        <f t="shared" si="749"/>
        <v>77</v>
      </c>
      <c r="EI222" s="404">
        <f t="shared" si="750"/>
        <v>86</v>
      </c>
      <c r="EJ222" s="500">
        <f t="shared" si="751"/>
        <v>77</v>
      </c>
      <c r="EK222" s="404">
        <f t="shared" si="752"/>
        <v>86</v>
      </c>
      <c r="EL222" s="424">
        <v>3.58</v>
      </c>
      <c r="EM222" s="648">
        <v>3.01</v>
      </c>
      <c r="EN222" s="500">
        <f t="shared" si="753"/>
        <v>107.4</v>
      </c>
      <c r="EO222" s="404">
        <f t="shared" si="754"/>
        <v>129.42999999999998</v>
      </c>
      <c r="EP222" s="424">
        <v>2.4700000000000002</v>
      </c>
      <c r="EQ222" s="648">
        <v>2.88</v>
      </c>
      <c r="ER222" s="500">
        <f t="shared" si="755"/>
        <v>116.09</v>
      </c>
      <c r="ES222" s="404">
        <f t="shared" si="756"/>
        <v>123.83999999999999</v>
      </c>
      <c r="ET222" s="424"/>
      <c r="EU222" s="648"/>
      <c r="EV222" s="500">
        <f t="shared" si="757"/>
        <v>0</v>
      </c>
      <c r="EW222" s="404">
        <f t="shared" si="758"/>
        <v>0</v>
      </c>
      <c r="EX222" s="236">
        <f t="shared" si="759"/>
        <v>2.9024675324675324</v>
      </c>
      <c r="EY222" s="237">
        <f t="shared" si="760"/>
        <v>2.9449999999999998</v>
      </c>
      <c r="EZ222" s="500">
        <f t="shared" si="761"/>
        <v>223.49</v>
      </c>
      <c r="FA222" s="404">
        <f t="shared" si="762"/>
        <v>253.26999999999998</v>
      </c>
      <c r="FB222" s="646">
        <v>82</v>
      </c>
      <c r="FC222" s="649">
        <v>76</v>
      </c>
      <c r="FD222" s="500">
        <f t="shared" si="763"/>
        <v>2460</v>
      </c>
      <c r="FE222" s="404">
        <f t="shared" si="764"/>
        <v>3268</v>
      </c>
      <c r="FF222" s="646">
        <v>62</v>
      </c>
      <c r="FG222" s="649">
        <v>58</v>
      </c>
      <c r="FH222" s="500">
        <f t="shared" si="765"/>
        <v>2914</v>
      </c>
      <c r="FI222" s="404">
        <f t="shared" si="766"/>
        <v>2494</v>
      </c>
      <c r="FJ222" s="646"/>
      <c r="FK222" s="648"/>
      <c r="FL222" s="500">
        <f t="shared" si="767"/>
        <v>0</v>
      </c>
      <c r="FM222" s="404">
        <f t="shared" si="768"/>
        <v>0</v>
      </c>
      <c r="FN222" s="500">
        <f t="shared" si="769"/>
        <v>69.79220779220779</v>
      </c>
      <c r="FO222" s="404">
        <f t="shared" si="770"/>
        <v>67</v>
      </c>
      <c r="FP222" s="500">
        <f t="shared" si="771"/>
        <v>5374</v>
      </c>
      <c r="FQ222" s="404">
        <f t="shared" si="772"/>
        <v>5762</v>
      </c>
      <c r="FR222" s="646"/>
      <c r="FS222" s="650"/>
      <c r="FT222" s="500">
        <f t="shared" si="773"/>
        <v>0</v>
      </c>
      <c r="FU222" s="404">
        <f t="shared" si="774"/>
        <v>0</v>
      </c>
      <c r="FV222" s="424"/>
      <c r="FW222" s="651"/>
      <c r="FX222" s="500">
        <f t="shared" si="775"/>
        <v>0</v>
      </c>
      <c r="FY222" s="404">
        <f t="shared" si="776"/>
        <v>0</v>
      </c>
      <c r="FZ222" s="424"/>
      <c r="GA222" s="651"/>
      <c r="GB222" s="500">
        <f t="shared" si="777"/>
        <v>0</v>
      </c>
      <c r="GC222" s="404">
        <f t="shared" si="778"/>
        <v>0</v>
      </c>
      <c r="GD222" s="510">
        <f t="shared" si="779"/>
        <v>235</v>
      </c>
      <c r="GE222" s="404">
        <f t="shared" si="780"/>
        <v>266</v>
      </c>
      <c r="GF222" s="500">
        <f t="shared" si="781"/>
        <v>235</v>
      </c>
      <c r="GG222" s="404">
        <f t="shared" si="782"/>
        <v>266</v>
      </c>
      <c r="GH222" s="500">
        <f t="shared" si="783"/>
        <v>846.43999999999994</v>
      </c>
      <c r="GI222" s="404">
        <f t="shared" si="784"/>
        <v>968.16999999999985</v>
      </c>
      <c r="GJ222" s="500">
        <f t="shared" si="785"/>
        <v>19504</v>
      </c>
      <c r="GK222" s="404">
        <f t="shared" si="786"/>
        <v>22585</v>
      </c>
      <c r="GL222" s="510">
        <f t="shared" si="787"/>
        <v>290</v>
      </c>
      <c r="GM222" s="404">
        <f t="shared" si="788"/>
        <v>289</v>
      </c>
      <c r="GN222" s="500">
        <f t="shared" si="789"/>
        <v>290</v>
      </c>
      <c r="GO222" s="404">
        <f t="shared" si="790"/>
        <v>289</v>
      </c>
      <c r="GP222" s="500">
        <f t="shared" si="791"/>
        <v>1218.2</v>
      </c>
      <c r="GQ222" s="404">
        <f t="shared" si="792"/>
        <v>1250.8599999999999</v>
      </c>
      <c r="GR222" s="500">
        <f t="shared" si="793"/>
        <v>22343</v>
      </c>
      <c r="GS222" s="404">
        <f t="shared" si="794"/>
        <v>23006</v>
      </c>
      <c r="GT222" s="510">
        <f t="shared" si="795"/>
        <v>525</v>
      </c>
      <c r="GU222" s="404">
        <f t="shared" si="796"/>
        <v>555</v>
      </c>
      <c r="GV222" s="500">
        <f t="shared" si="797"/>
        <v>525</v>
      </c>
      <c r="GW222" s="404">
        <f t="shared" si="798"/>
        <v>555</v>
      </c>
      <c r="GX222" s="500">
        <f t="shared" si="799"/>
        <v>2064.64</v>
      </c>
      <c r="GY222" s="404">
        <f t="shared" si="800"/>
        <v>2219.0299999999997</v>
      </c>
      <c r="GZ222" s="500">
        <f t="shared" si="801"/>
        <v>41847</v>
      </c>
      <c r="HA222" s="404">
        <f t="shared" si="802"/>
        <v>45591</v>
      </c>
      <c r="HB222" s="510">
        <f t="shared" si="803"/>
        <v>0</v>
      </c>
      <c r="HC222" s="404">
        <f t="shared" si="804"/>
        <v>0</v>
      </c>
      <c r="HD222" s="500">
        <f t="shared" si="805"/>
        <v>0</v>
      </c>
      <c r="HE222" s="404">
        <f t="shared" si="806"/>
        <v>0</v>
      </c>
      <c r="HF222" s="500" t="str">
        <f t="shared" si="807"/>
        <v/>
      </c>
      <c r="HG222" s="404" t="str">
        <f t="shared" si="808"/>
        <v/>
      </c>
      <c r="HH222" s="500" t="str">
        <f t="shared" si="809"/>
        <v/>
      </c>
      <c r="HI222" s="404" t="str">
        <f t="shared" si="810"/>
        <v/>
      </c>
      <c r="HJ222" s="510">
        <f t="shared" si="811"/>
        <v>2064.6400000000003</v>
      </c>
      <c r="HK222" s="404">
        <f t="shared" si="812"/>
        <v>2219.0299999999997</v>
      </c>
      <c r="HL222" s="500">
        <f t="shared" si="813"/>
        <v>41847</v>
      </c>
      <c r="HM222" s="404">
        <f t="shared" si="814"/>
        <v>45591</v>
      </c>
    </row>
    <row r="223" spans="1:221">
      <c r="A223" s="633" t="s">
        <v>538</v>
      </c>
      <c r="B223" s="634" t="s">
        <v>883</v>
      </c>
      <c r="C223" s="635"/>
      <c r="D223" s="636">
        <v>199740</v>
      </c>
      <c r="E223" s="551">
        <v>9</v>
      </c>
      <c r="F223" s="422">
        <v>367</v>
      </c>
      <c r="G223" s="814">
        <v>420</v>
      </c>
      <c r="H223" s="422">
        <v>12</v>
      </c>
      <c r="I223" s="814">
        <v>10</v>
      </c>
      <c r="J223" s="500">
        <f t="shared" si="665"/>
        <v>355</v>
      </c>
      <c r="K223" s="404">
        <f t="shared" si="666"/>
        <v>410</v>
      </c>
      <c r="L223" s="422"/>
      <c r="M223" s="423"/>
      <c r="N223" s="500">
        <f t="shared" si="667"/>
        <v>355</v>
      </c>
      <c r="O223" s="404">
        <f t="shared" si="668"/>
        <v>410</v>
      </c>
      <c r="P223" s="500">
        <f t="shared" si="669"/>
        <v>355</v>
      </c>
      <c r="Q223" s="404">
        <f t="shared" si="670"/>
        <v>410</v>
      </c>
      <c r="R223" s="422">
        <v>7</v>
      </c>
      <c r="S223" s="423">
        <v>7</v>
      </c>
      <c r="T223" s="500">
        <f t="shared" si="671"/>
        <v>7</v>
      </c>
      <c r="U223" s="404">
        <f t="shared" si="672"/>
        <v>7</v>
      </c>
      <c r="V223" s="422">
        <v>50</v>
      </c>
      <c r="W223" s="423">
        <v>72</v>
      </c>
      <c r="X223" s="500">
        <f t="shared" si="673"/>
        <v>50</v>
      </c>
      <c r="Y223" s="404">
        <f t="shared" si="674"/>
        <v>72</v>
      </c>
      <c r="Z223" s="422"/>
      <c r="AA223" s="423"/>
      <c r="AB223" s="500">
        <f t="shared" si="675"/>
        <v>0</v>
      </c>
      <c r="AC223" s="404">
        <f t="shared" si="676"/>
        <v>0</v>
      </c>
      <c r="AD223" s="500">
        <f t="shared" si="677"/>
        <v>57</v>
      </c>
      <c r="AE223" s="404">
        <f t="shared" si="678"/>
        <v>79</v>
      </c>
      <c r="AF223" s="500">
        <f t="shared" si="679"/>
        <v>57</v>
      </c>
      <c r="AG223" s="404">
        <f t="shared" si="680"/>
        <v>79</v>
      </c>
      <c r="AH223" s="424">
        <v>2.5</v>
      </c>
      <c r="AI223" s="425">
        <v>1.71</v>
      </c>
      <c r="AJ223" s="500">
        <f t="shared" si="681"/>
        <v>17.5</v>
      </c>
      <c r="AK223" s="404">
        <f t="shared" si="682"/>
        <v>11.969999999999999</v>
      </c>
      <c r="AL223" s="424">
        <v>4.9400000000000004</v>
      </c>
      <c r="AM223" s="425">
        <v>4.3499999999999996</v>
      </c>
      <c r="AN223" s="500">
        <f t="shared" si="683"/>
        <v>247.00000000000003</v>
      </c>
      <c r="AO223" s="404">
        <f t="shared" si="684"/>
        <v>313.2</v>
      </c>
      <c r="AP223" s="424"/>
      <c r="AQ223" s="425"/>
      <c r="AR223" s="500">
        <f t="shared" si="685"/>
        <v>0</v>
      </c>
      <c r="AS223" s="404">
        <f t="shared" si="686"/>
        <v>0</v>
      </c>
      <c r="AT223" s="236">
        <f t="shared" si="687"/>
        <v>4.6403508771929829</v>
      </c>
      <c r="AU223" s="237">
        <f t="shared" si="688"/>
        <v>4.1160759493670884</v>
      </c>
      <c r="AV223" s="500">
        <f t="shared" si="689"/>
        <v>264.5</v>
      </c>
      <c r="AW223" s="404">
        <f t="shared" si="690"/>
        <v>325.16999999999996</v>
      </c>
      <c r="AX223" s="422">
        <v>84</v>
      </c>
      <c r="AY223" s="423">
        <v>63</v>
      </c>
      <c r="AZ223" s="500">
        <f t="shared" si="691"/>
        <v>588</v>
      </c>
      <c r="BA223" s="404">
        <f t="shared" si="692"/>
        <v>441</v>
      </c>
      <c r="BB223" s="422">
        <v>77</v>
      </c>
      <c r="BC223" s="423">
        <v>77</v>
      </c>
      <c r="BD223" s="500">
        <f t="shared" si="693"/>
        <v>3850</v>
      </c>
      <c r="BE223" s="404">
        <f t="shared" si="694"/>
        <v>5544</v>
      </c>
      <c r="BF223" s="422"/>
      <c r="BG223" s="423"/>
      <c r="BH223" s="500">
        <f t="shared" si="695"/>
        <v>0</v>
      </c>
      <c r="BI223" s="404">
        <f t="shared" si="696"/>
        <v>0</v>
      </c>
      <c r="BJ223" s="500">
        <f t="shared" si="697"/>
        <v>77.859649122807014</v>
      </c>
      <c r="BK223" s="404">
        <f t="shared" si="698"/>
        <v>75.759493670886073</v>
      </c>
      <c r="BL223" s="500">
        <f t="shared" si="699"/>
        <v>4438</v>
      </c>
      <c r="BM223" s="404">
        <f t="shared" si="700"/>
        <v>5985</v>
      </c>
      <c r="BN223" s="422">
        <v>126</v>
      </c>
      <c r="BO223" s="423">
        <v>153</v>
      </c>
      <c r="BP223" s="500">
        <f t="shared" si="701"/>
        <v>126</v>
      </c>
      <c r="BQ223" s="404">
        <f t="shared" si="702"/>
        <v>153</v>
      </c>
      <c r="BR223" s="422">
        <v>82</v>
      </c>
      <c r="BS223" s="423">
        <v>72</v>
      </c>
      <c r="BT223" s="500">
        <f t="shared" si="703"/>
        <v>82</v>
      </c>
      <c r="BU223" s="404">
        <f t="shared" si="704"/>
        <v>72</v>
      </c>
      <c r="BV223" s="422"/>
      <c r="BW223" s="423"/>
      <c r="BX223" s="500">
        <f t="shared" si="705"/>
        <v>0</v>
      </c>
      <c r="BY223" s="404">
        <f t="shared" si="706"/>
        <v>0</v>
      </c>
      <c r="BZ223" s="500">
        <f t="shared" si="707"/>
        <v>208</v>
      </c>
      <c r="CA223" s="404">
        <f t="shared" si="708"/>
        <v>225</v>
      </c>
      <c r="CB223" s="500">
        <f t="shared" si="709"/>
        <v>208</v>
      </c>
      <c r="CC223" s="404">
        <f t="shared" si="710"/>
        <v>225</v>
      </c>
      <c r="CD223" s="424">
        <v>3.99</v>
      </c>
      <c r="CE223" s="645">
        <v>3.39</v>
      </c>
      <c r="CF223" s="500">
        <f t="shared" si="711"/>
        <v>502.74</v>
      </c>
      <c r="CG223" s="404">
        <f t="shared" si="712"/>
        <v>518.67000000000007</v>
      </c>
      <c r="CH223" s="424">
        <v>4.84</v>
      </c>
      <c r="CI223" s="645">
        <v>4.7300000000000004</v>
      </c>
      <c r="CJ223" s="500">
        <f t="shared" si="713"/>
        <v>396.88</v>
      </c>
      <c r="CK223" s="404">
        <f t="shared" si="714"/>
        <v>340.56000000000006</v>
      </c>
      <c r="CL223" s="424"/>
      <c r="CM223" s="645"/>
      <c r="CN223" s="500">
        <f t="shared" si="715"/>
        <v>0</v>
      </c>
      <c r="CO223" s="404">
        <f t="shared" si="716"/>
        <v>0</v>
      </c>
      <c r="CP223" s="500">
        <f t="shared" si="717"/>
        <v>4.3250961538461539</v>
      </c>
      <c r="CQ223" s="237">
        <f t="shared" si="718"/>
        <v>3.8188000000000004</v>
      </c>
      <c r="CR223" s="500">
        <f t="shared" si="719"/>
        <v>899.62</v>
      </c>
      <c r="CS223" s="404">
        <f t="shared" si="720"/>
        <v>859.23000000000013</v>
      </c>
      <c r="CT223" s="646">
        <v>90</v>
      </c>
      <c r="CU223" s="647">
        <v>86</v>
      </c>
      <c r="CV223" s="500">
        <f t="shared" si="721"/>
        <v>11340</v>
      </c>
      <c r="CW223" s="404">
        <f t="shared" si="722"/>
        <v>13158</v>
      </c>
      <c r="CX223" s="646">
        <v>77</v>
      </c>
      <c r="CY223" s="647">
        <v>80</v>
      </c>
      <c r="CZ223" s="500">
        <f t="shared" si="723"/>
        <v>6314</v>
      </c>
      <c r="DA223" s="404">
        <f t="shared" si="724"/>
        <v>5760</v>
      </c>
      <c r="DB223" s="646"/>
      <c r="DC223" s="645"/>
      <c r="DD223" s="500">
        <f t="shared" si="725"/>
        <v>0</v>
      </c>
      <c r="DE223" s="404">
        <f t="shared" si="726"/>
        <v>0</v>
      </c>
      <c r="DF223" s="500">
        <f t="shared" si="727"/>
        <v>84.875</v>
      </c>
      <c r="DG223" s="404">
        <f t="shared" si="728"/>
        <v>84.08</v>
      </c>
      <c r="DH223" s="500">
        <f t="shared" si="729"/>
        <v>17654</v>
      </c>
      <c r="DI223" s="404">
        <f t="shared" si="730"/>
        <v>18918</v>
      </c>
      <c r="DJ223" s="500">
        <f t="shared" si="731"/>
        <v>265</v>
      </c>
      <c r="DK223" s="404">
        <f t="shared" si="732"/>
        <v>304</v>
      </c>
      <c r="DL223" s="500">
        <f t="shared" si="733"/>
        <v>265</v>
      </c>
      <c r="DM223" s="404">
        <f t="shared" si="734"/>
        <v>304</v>
      </c>
      <c r="DN223" s="236">
        <f t="shared" si="735"/>
        <v>4.392905660377358</v>
      </c>
      <c r="DO223" s="237">
        <f t="shared" si="736"/>
        <v>3.8960526315789479</v>
      </c>
      <c r="DP223" s="500">
        <f t="shared" si="737"/>
        <v>1164.1199999999999</v>
      </c>
      <c r="DQ223" s="404">
        <f t="shared" si="738"/>
        <v>1184.4000000000001</v>
      </c>
      <c r="DR223" s="500">
        <f t="shared" si="739"/>
        <v>83.366037735849062</v>
      </c>
      <c r="DS223" s="404">
        <f t="shared" si="740"/>
        <v>81.91776315789474</v>
      </c>
      <c r="DT223" s="500">
        <f t="shared" si="741"/>
        <v>22092</v>
      </c>
      <c r="DU223" s="404">
        <f t="shared" si="742"/>
        <v>24903</v>
      </c>
      <c r="DV223" s="646">
        <v>31</v>
      </c>
      <c r="DW223" s="647">
        <v>41</v>
      </c>
      <c r="DX223" s="500">
        <f t="shared" si="743"/>
        <v>31</v>
      </c>
      <c r="DY223" s="404">
        <f t="shared" si="744"/>
        <v>41</v>
      </c>
      <c r="DZ223" s="646">
        <v>59</v>
      </c>
      <c r="EA223" s="647">
        <v>65</v>
      </c>
      <c r="EB223" s="500">
        <f t="shared" si="745"/>
        <v>59</v>
      </c>
      <c r="EC223" s="404">
        <f t="shared" si="746"/>
        <v>65</v>
      </c>
      <c r="ED223" s="646"/>
      <c r="EE223" s="647"/>
      <c r="EF223" s="500">
        <f t="shared" si="747"/>
        <v>0</v>
      </c>
      <c r="EG223" s="404">
        <f t="shared" si="748"/>
        <v>0</v>
      </c>
      <c r="EH223" s="500">
        <f t="shared" si="749"/>
        <v>90</v>
      </c>
      <c r="EI223" s="404">
        <f t="shared" si="750"/>
        <v>106</v>
      </c>
      <c r="EJ223" s="500">
        <f t="shared" si="751"/>
        <v>90</v>
      </c>
      <c r="EK223" s="404">
        <f t="shared" si="752"/>
        <v>106</v>
      </c>
      <c r="EL223" s="424">
        <v>2.02</v>
      </c>
      <c r="EM223" s="648">
        <v>2.62</v>
      </c>
      <c r="EN223" s="500">
        <f t="shared" si="753"/>
        <v>62.62</v>
      </c>
      <c r="EO223" s="404">
        <f t="shared" si="754"/>
        <v>107.42</v>
      </c>
      <c r="EP223" s="424">
        <v>3.73</v>
      </c>
      <c r="EQ223" s="648">
        <v>3.35</v>
      </c>
      <c r="ER223" s="500">
        <f t="shared" si="755"/>
        <v>220.07</v>
      </c>
      <c r="ES223" s="404">
        <f t="shared" si="756"/>
        <v>217.75</v>
      </c>
      <c r="ET223" s="424"/>
      <c r="EU223" s="648"/>
      <c r="EV223" s="500">
        <f t="shared" si="757"/>
        <v>0</v>
      </c>
      <c r="EW223" s="404">
        <f t="shared" si="758"/>
        <v>0</v>
      </c>
      <c r="EX223" s="236">
        <f t="shared" si="759"/>
        <v>3.141</v>
      </c>
      <c r="EY223" s="237">
        <f t="shared" si="760"/>
        <v>3.0676415094339626</v>
      </c>
      <c r="EZ223" s="500">
        <f t="shared" si="761"/>
        <v>282.69</v>
      </c>
      <c r="FA223" s="404">
        <f t="shared" si="762"/>
        <v>325.17</v>
      </c>
      <c r="FB223" s="646">
        <v>61</v>
      </c>
      <c r="FC223" s="649">
        <v>68</v>
      </c>
      <c r="FD223" s="500">
        <f t="shared" si="763"/>
        <v>1891</v>
      </c>
      <c r="FE223" s="404">
        <f t="shared" si="764"/>
        <v>2788</v>
      </c>
      <c r="FF223" s="646">
        <v>57</v>
      </c>
      <c r="FG223" s="649">
        <v>54</v>
      </c>
      <c r="FH223" s="500">
        <f t="shared" si="765"/>
        <v>3363</v>
      </c>
      <c r="FI223" s="404">
        <f t="shared" si="766"/>
        <v>3510</v>
      </c>
      <c r="FJ223" s="646"/>
      <c r="FK223" s="648"/>
      <c r="FL223" s="500">
        <f t="shared" si="767"/>
        <v>0</v>
      </c>
      <c r="FM223" s="404">
        <f t="shared" si="768"/>
        <v>0</v>
      </c>
      <c r="FN223" s="500">
        <f t="shared" si="769"/>
        <v>58.37777777777778</v>
      </c>
      <c r="FO223" s="404">
        <f t="shared" si="770"/>
        <v>59.415094339622641</v>
      </c>
      <c r="FP223" s="500">
        <f t="shared" si="771"/>
        <v>5254</v>
      </c>
      <c r="FQ223" s="404">
        <f t="shared" si="772"/>
        <v>6298</v>
      </c>
      <c r="FR223" s="646"/>
      <c r="FS223" s="650"/>
      <c r="FT223" s="500">
        <f t="shared" si="773"/>
        <v>0</v>
      </c>
      <c r="FU223" s="404">
        <f t="shared" si="774"/>
        <v>0</v>
      </c>
      <c r="FV223" s="424"/>
      <c r="FW223" s="651"/>
      <c r="FX223" s="500">
        <f t="shared" si="775"/>
        <v>0</v>
      </c>
      <c r="FY223" s="404">
        <f t="shared" si="776"/>
        <v>0</v>
      </c>
      <c r="FZ223" s="424"/>
      <c r="GA223" s="651"/>
      <c r="GB223" s="500">
        <f t="shared" si="777"/>
        <v>0</v>
      </c>
      <c r="GC223" s="404">
        <f t="shared" si="778"/>
        <v>0</v>
      </c>
      <c r="GD223" s="510">
        <f t="shared" si="779"/>
        <v>164</v>
      </c>
      <c r="GE223" s="404">
        <f t="shared" si="780"/>
        <v>201</v>
      </c>
      <c r="GF223" s="500">
        <f t="shared" si="781"/>
        <v>164</v>
      </c>
      <c r="GG223" s="404">
        <f t="shared" si="782"/>
        <v>201</v>
      </c>
      <c r="GH223" s="500">
        <f t="shared" si="783"/>
        <v>582.86</v>
      </c>
      <c r="GI223" s="404">
        <f t="shared" si="784"/>
        <v>638.06000000000006</v>
      </c>
      <c r="GJ223" s="500">
        <f t="shared" si="785"/>
        <v>13819</v>
      </c>
      <c r="GK223" s="404">
        <f t="shared" si="786"/>
        <v>16387</v>
      </c>
      <c r="GL223" s="510">
        <f t="shared" si="787"/>
        <v>191</v>
      </c>
      <c r="GM223" s="404">
        <f t="shared" si="788"/>
        <v>209</v>
      </c>
      <c r="GN223" s="500">
        <f t="shared" si="789"/>
        <v>191</v>
      </c>
      <c r="GO223" s="404">
        <f t="shared" si="790"/>
        <v>209</v>
      </c>
      <c r="GP223" s="500">
        <f t="shared" si="791"/>
        <v>863.95</v>
      </c>
      <c r="GQ223" s="404">
        <f t="shared" si="792"/>
        <v>871.51</v>
      </c>
      <c r="GR223" s="500">
        <f t="shared" si="793"/>
        <v>13527</v>
      </c>
      <c r="GS223" s="404">
        <f t="shared" si="794"/>
        <v>14814</v>
      </c>
      <c r="GT223" s="510">
        <f t="shared" si="795"/>
        <v>355</v>
      </c>
      <c r="GU223" s="404">
        <f t="shared" si="796"/>
        <v>410</v>
      </c>
      <c r="GV223" s="500">
        <f t="shared" si="797"/>
        <v>355</v>
      </c>
      <c r="GW223" s="404">
        <f t="shared" si="798"/>
        <v>410</v>
      </c>
      <c r="GX223" s="500">
        <f t="shared" si="799"/>
        <v>1446.81</v>
      </c>
      <c r="GY223" s="404">
        <f t="shared" si="800"/>
        <v>1509.5700000000002</v>
      </c>
      <c r="GZ223" s="500">
        <f t="shared" si="801"/>
        <v>27346</v>
      </c>
      <c r="HA223" s="404">
        <f t="shared" si="802"/>
        <v>31201</v>
      </c>
      <c r="HB223" s="510">
        <f t="shared" si="803"/>
        <v>0</v>
      </c>
      <c r="HC223" s="404">
        <f t="shared" si="804"/>
        <v>0</v>
      </c>
      <c r="HD223" s="500">
        <f t="shared" si="805"/>
        <v>0</v>
      </c>
      <c r="HE223" s="404">
        <f t="shared" si="806"/>
        <v>0</v>
      </c>
      <c r="HF223" s="500" t="str">
        <f t="shared" si="807"/>
        <v/>
      </c>
      <c r="HG223" s="404" t="str">
        <f t="shared" si="808"/>
        <v/>
      </c>
      <c r="HH223" s="500" t="str">
        <f t="shared" si="809"/>
        <v/>
      </c>
      <c r="HI223" s="404" t="str">
        <f t="shared" si="810"/>
        <v/>
      </c>
      <c r="HJ223" s="510">
        <f t="shared" si="811"/>
        <v>1446.81</v>
      </c>
      <c r="HK223" s="404">
        <f t="shared" si="812"/>
        <v>1509.5700000000002</v>
      </c>
      <c r="HL223" s="500">
        <f t="shared" si="813"/>
        <v>27346</v>
      </c>
      <c r="HM223" s="404">
        <f t="shared" si="814"/>
        <v>31201</v>
      </c>
    </row>
    <row r="224" spans="1:221">
      <c r="A224" s="633" t="s">
        <v>538</v>
      </c>
      <c r="B224" s="634" t="s">
        <v>884</v>
      </c>
      <c r="C224" s="635"/>
      <c r="D224" s="636">
        <v>199768</v>
      </c>
      <c r="E224" s="551">
        <v>9</v>
      </c>
      <c r="F224" s="422">
        <v>443</v>
      </c>
      <c r="G224" s="814">
        <v>471</v>
      </c>
      <c r="H224" s="422">
        <v>35</v>
      </c>
      <c r="I224" s="814">
        <v>38</v>
      </c>
      <c r="J224" s="500">
        <f t="shared" si="665"/>
        <v>408</v>
      </c>
      <c r="K224" s="404">
        <f t="shared" si="666"/>
        <v>433</v>
      </c>
      <c r="L224" s="422"/>
      <c r="M224" s="423"/>
      <c r="N224" s="500">
        <f t="shared" si="667"/>
        <v>408</v>
      </c>
      <c r="O224" s="404">
        <f t="shared" si="668"/>
        <v>433</v>
      </c>
      <c r="P224" s="500">
        <f t="shared" si="669"/>
        <v>408</v>
      </c>
      <c r="Q224" s="404">
        <f t="shared" si="670"/>
        <v>433</v>
      </c>
      <c r="R224" s="422">
        <v>19</v>
      </c>
      <c r="S224" s="423">
        <v>19</v>
      </c>
      <c r="T224" s="500">
        <f t="shared" si="671"/>
        <v>19</v>
      </c>
      <c r="U224" s="404">
        <f t="shared" si="672"/>
        <v>19</v>
      </c>
      <c r="V224" s="422">
        <v>86</v>
      </c>
      <c r="W224" s="423">
        <v>79</v>
      </c>
      <c r="X224" s="500">
        <f t="shared" si="673"/>
        <v>86</v>
      </c>
      <c r="Y224" s="404">
        <f t="shared" si="674"/>
        <v>79</v>
      </c>
      <c r="Z224" s="422"/>
      <c r="AA224" s="423"/>
      <c r="AB224" s="500">
        <f t="shared" si="675"/>
        <v>0</v>
      </c>
      <c r="AC224" s="404">
        <f t="shared" si="676"/>
        <v>0</v>
      </c>
      <c r="AD224" s="500">
        <f t="shared" si="677"/>
        <v>105</v>
      </c>
      <c r="AE224" s="404">
        <f t="shared" si="678"/>
        <v>98</v>
      </c>
      <c r="AF224" s="500">
        <f t="shared" si="679"/>
        <v>105</v>
      </c>
      <c r="AG224" s="404">
        <f t="shared" si="680"/>
        <v>98</v>
      </c>
      <c r="AH224" s="424">
        <v>2</v>
      </c>
      <c r="AI224" s="425">
        <v>2.87</v>
      </c>
      <c r="AJ224" s="500">
        <f t="shared" si="681"/>
        <v>38</v>
      </c>
      <c r="AK224" s="404">
        <f t="shared" si="682"/>
        <v>54.53</v>
      </c>
      <c r="AL224" s="424">
        <v>4.21</v>
      </c>
      <c r="AM224" s="425">
        <v>4.9400000000000004</v>
      </c>
      <c r="AN224" s="500">
        <f t="shared" si="683"/>
        <v>362.06</v>
      </c>
      <c r="AO224" s="404">
        <f t="shared" si="684"/>
        <v>390.26000000000005</v>
      </c>
      <c r="AP224" s="424"/>
      <c r="AQ224" s="425"/>
      <c r="AR224" s="500">
        <f t="shared" si="685"/>
        <v>0</v>
      </c>
      <c r="AS224" s="404">
        <f t="shared" si="686"/>
        <v>0</v>
      </c>
      <c r="AT224" s="236">
        <f t="shared" si="687"/>
        <v>3.8100952380952382</v>
      </c>
      <c r="AU224" s="237">
        <f t="shared" si="688"/>
        <v>4.5386734693877555</v>
      </c>
      <c r="AV224" s="500">
        <f t="shared" si="689"/>
        <v>400.06</v>
      </c>
      <c r="AW224" s="404">
        <f t="shared" si="690"/>
        <v>444.79</v>
      </c>
      <c r="AX224" s="422">
        <v>51</v>
      </c>
      <c r="AY224" s="423">
        <v>72</v>
      </c>
      <c r="AZ224" s="500">
        <f t="shared" si="691"/>
        <v>969</v>
      </c>
      <c r="BA224" s="404">
        <f t="shared" si="692"/>
        <v>1368</v>
      </c>
      <c r="BB224" s="422">
        <v>87</v>
      </c>
      <c r="BC224" s="423">
        <v>87</v>
      </c>
      <c r="BD224" s="500">
        <f t="shared" si="693"/>
        <v>7482</v>
      </c>
      <c r="BE224" s="404">
        <f t="shared" si="694"/>
        <v>6873</v>
      </c>
      <c r="BF224" s="422"/>
      <c r="BG224" s="423"/>
      <c r="BH224" s="500">
        <f t="shared" si="695"/>
        <v>0</v>
      </c>
      <c r="BI224" s="404">
        <f t="shared" si="696"/>
        <v>0</v>
      </c>
      <c r="BJ224" s="500">
        <f t="shared" si="697"/>
        <v>80.48571428571428</v>
      </c>
      <c r="BK224" s="404">
        <f t="shared" si="698"/>
        <v>84.091836734693871</v>
      </c>
      <c r="BL224" s="500">
        <f t="shared" si="699"/>
        <v>8451</v>
      </c>
      <c r="BM224" s="404">
        <f t="shared" si="700"/>
        <v>8241</v>
      </c>
      <c r="BN224" s="422">
        <v>186</v>
      </c>
      <c r="BO224" s="423">
        <v>217</v>
      </c>
      <c r="BP224" s="500">
        <f t="shared" si="701"/>
        <v>186</v>
      </c>
      <c r="BQ224" s="404">
        <f t="shared" si="702"/>
        <v>217</v>
      </c>
      <c r="BR224" s="422">
        <v>77</v>
      </c>
      <c r="BS224" s="423">
        <v>87</v>
      </c>
      <c r="BT224" s="500">
        <f t="shared" si="703"/>
        <v>77</v>
      </c>
      <c r="BU224" s="404">
        <f t="shared" si="704"/>
        <v>87</v>
      </c>
      <c r="BV224" s="422"/>
      <c r="BW224" s="423"/>
      <c r="BX224" s="500">
        <f t="shared" si="705"/>
        <v>0</v>
      </c>
      <c r="BY224" s="404">
        <f t="shared" si="706"/>
        <v>0</v>
      </c>
      <c r="BZ224" s="500">
        <f t="shared" si="707"/>
        <v>263</v>
      </c>
      <c r="CA224" s="404">
        <f t="shared" si="708"/>
        <v>304</v>
      </c>
      <c r="CB224" s="500">
        <f t="shared" si="709"/>
        <v>263</v>
      </c>
      <c r="CC224" s="404">
        <f t="shared" si="710"/>
        <v>304</v>
      </c>
      <c r="CD224" s="424">
        <v>2.99</v>
      </c>
      <c r="CE224" s="645">
        <v>3.26</v>
      </c>
      <c r="CF224" s="500">
        <f t="shared" si="711"/>
        <v>556.14</v>
      </c>
      <c r="CG224" s="404">
        <f t="shared" si="712"/>
        <v>707.42</v>
      </c>
      <c r="CH224" s="424">
        <v>5.01</v>
      </c>
      <c r="CI224" s="645">
        <v>4.82</v>
      </c>
      <c r="CJ224" s="500">
        <f t="shared" si="713"/>
        <v>385.77</v>
      </c>
      <c r="CK224" s="404">
        <f t="shared" si="714"/>
        <v>419.34000000000003</v>
      </c>
      <c r="CL224" s="424"/>
      <c r="CM224" s="645"/>
      <c r="CN224" s="500">
        <f t="shared" si="715"/>
        <v>0</v>
      </c>
      <c r="CO224" s="404">
        <f t="shared" si="716"/>
        <v>0</v>
      </c>
      <c r="CP224" s="500">
        <f t="shared" si="717"/>
        <v>3.5814068441064637</v>
      </c>
      <c r="CQ224" s="237">
        <f t="shared" si="718"/>
        <v>3.7064473684210526</v>
      </c>
      <c r="CR224" s="500">
        <f t="shared" si="719"/>
        <v>941.91</v>
      </c>
      <c r="CS224" s="404">
        <f t="shared" si="720"/>
        <v>1126.76</v>
      </c>
      <c r="CT224" s="646">
        <v>77</v>
      </c>
      <c r="CU224" s="647">
        <v>83</v>
      </c>
      <c r="CV224" s="500">
        <f t="shared" si="721"/>
        <v>14322</v>
      </c>
      <c r="CW224" s="404">
        <f t="shared" si="722"/>
        <v>18011</v>
      </c>
      <c r="CX224" s="646">
        <v>76</v>
      </c>
      <c r="CY224" s="647">
        <v>80</v>
      </c>
      <c r="CZ224" s="500">
        <f t="shared" si="723"/>
        <v>5852</v>
      </c>
      <c r="DA224" s="404">
        <f t="shared" si="724"/>
        <v>6960</v>
      </c>
      <c r="DB224" s="646"/>
      <c r="DC224" s="645"/>
      <c r="DD224" s="500">
        <f t="shared" si="725"/>
        <v>0</v>
      </c>
      <c r="DE224" s="404">
        <f t="shared" si="726"/>
        <v>0</v>
      </c>
      <c r="DF224" s="500">
        <f t="shared" si="727"/>
        <v>76.707224334600767</v>
      </c>
      <c r="DG224" s="404">
        <f t="shared" si="728"/>
        <v>82.141447368421055</v>
      </c>
      <c r="DH224" s="500">
        <f t="shared" si="729"/>
        <v>20174</v>
      </c>
      <c r="DI224" s="404">
        <f t="shared" si="730"/>
        <v>24971</v>
      </c>
      <c r="DJ224" s="500">
        <f t="shared" si="731"/>
        <v>368</v>
      </c>
      <c r="DK224" s="404">
        <f t="shared" si="732"/>
        <v>402</v>
      </c>
      <c r="DL224" s="500">
        <f t="shared" si="733"/>
        <v>368</v>
      </c>
      <c r="DM224" s="404">
        <f t="shared" si="734"/>
        <v>402</v>
      </c>
      <c r="DN224" s="236">
        <f t="shared" si="735"/>
        <v>3.6466576086956524</v>
      </c>
      <c r="DO224" s="237">
        <f t="shared" si="736"/>
        <v>3.9093283582089553</v>
      </c>
      <c r="DP224" s="500">
        <f t="shared" si="737"/>
        <v>1341.97</v>
      </c>
      <c r="DQ224" s="404">
        <f t="shared" si="738"/>
        <v>1571.55</v>
      </c>
      <c r="DR224" s="500">
        <f t="shared" si="739"/>
        <v>77.785326086956516</v>
      </c>
      <c r="DS224" s="404">
        <f t="shared" si="740"/>
        <v>82.616915422885569</v>
      </c>
      <c r="DT224" s="500">
        <f t="shared" si="741"/>
        <v>28624.999999999996</v>
      </c>
      <c r="DU224" s="404">
        <f t="shared" si="742"/>
        <v>33212</v>
      </c>
      <c r="DV224" s="646">
        <v>24</v>
      </c>
      <c r="DW224" s="647">
        <v>11</v>
      </c>
      <c r="DX224" s="500">
        <f t="shared" si="743"/>
        <v>24</v>
      </c>
      <c r="DY224" s="404">
        <f t="shared" si="744"/>
        <v>11</v>
      </c>
      <c r="DZ224" s="646">
        <v>16</v>
      </c>
      <c r="EA224" s="647">
        <v>20</v>
      </c>
      <c r="EB224" s="500">
        <f t="shared" si="745"/>
        <v>16</v>
      </c>
      <c r="EC224" s="404">
        <f t="shared" si="746"/>
        <v>20</v>
      </c>
      <c r="ED224" s="646"/>
      <c r="EE224" s="647"/>
      <c r="EF224" s="500">
        <f t="shared" si="747"/>
        <v>0</v>
      </c>
      <c r="EG224" s="404">
        <f t="shared" si="748"/>
        <v>0</v>
      </c>
      <c r="EH224" s="500">
        <f t="shared" si="749"/>
        <v>40</v>
      </c>
      <c r="EI224" s="404">
        <f t="shared" si="750"/>
        <v>31</v>
      </c>
      <c r="EJ224" s="500">
        <f t="shared" si="751"/>
        <v>40</v>
      </c>
      <c r="EK224" s="404">
        <f t="shared" si="752"/>
        <v>31</v>
      </c>
      <c r="EL224" s="424">
        <v>2.48</v>
      </c>
      <c r="EM224" s="648">
        <v>2.41</v>
      </c>
      <c r="EN224" s="500">
        <f t="shared" si="753"/>
        <v>59.519999999999996</v>
      </c>
      <c r="EO224" s="404">
        <f t="shared" si="754"/>
        <v>26.51</v>
      </c>
      <c r="EP224" s="424">
        <v>1.56</v>
      </c>
      <c r="EQ224" s="648">
        <v>2.58</v>
      </c>
      <c r="ER224" s="500">
        <f t="shared" si="755"/>
        <v>24.96</v>
      </c>
      <c r="ES224" s="404">
        <f t="shared" si="756"/>
        <v>51.6</v>
      </c>
      <c r="ET224" s="424"/>
      <c r="EU224" s="648"/>
      <c r="EV224" s="500">
        <f t="shared" si="757"/>
        <v>0</v>
      </c>
      <c r="EW224" s="404">
        <f t="shared" si="758"/>
        <v>0</v>
      </c>
      <c r="EX224" s="236">
        <f t="shared" si="759"/>
        <v>2.1119999999999997</v>
      </c>
      <c r="EY224" s="237">
        <f t="shared" si="760"/>
        <v>2.5196774193548386</v>
      </c>
      <c r="EZ224" s="500">
        <f t="shared" si="761"/>
        <v>84.47999999999999</v>
      </c>
      <c r="FA224" s="404">
        <f t="shared" si="762"/>
        <v>78.11</v>
      </c>
      <c r="FB224" s="646">
        <v>58</v>
      </c>
      <c r="FC224" s="649">
        <v>63</v>
      </c>
      <c r="FD224" s="500">
        <f t="shared" si="763"/>
        <v>1392</v>
      </c>
      <c r="FE224" s="404">
        <f t="shared" si="764"/>
        <v>693</v>
      </c>
      <c r="FF224" s="646">
        <v>38</v>
      </c>
      <c r="FG224" s="649">
        <v>48</v>
      </c>
      <c r="FH224" s="500">
        <f t="shared" si="765"/>
        <v>608</v>
      </c>
      <c r="FI224" s="404">
        <f t="shared" si="766"/>
        <v>960</v>
      </c>
      <c r="FJ224" s="646"/>
      <c r="FK224" s="648"/>
      <c r="FL224" s="500">
        <f t="shared" si="767"/>
        <v>0</v>
      </c>
      <c r="FM224" s="404">
        <f t="shared" si="768"/>
        <v>0</v>
      </c>
      <c r="FN224" s="500">
        <f t="shared" si="769"/>
        <v>50</v>
      </c>
      <c r="FO224" s="404">
        <f t="shared" si="770"/>
        <v>53.322580645161288</v>
      </c>
      <c r="FP224" s="500">
        <f t="shared" si="771"/>
        <v>2000</v>
      </c>
      <c r="FQ224" s="404">
        <f t="shared" si="772"/>
        <v>1653</v>
      </c>
      <c r="FR224" s="646"/>
      <c r="FS224" s="650"/>
      <c r="FT224" s="500">
        <f t="shared" si="773"/>
        <v>0</v>
      </c>
      <c r="FU224" s="404">
        <f t="shared" si="774"/>
        <v>0</v>
      </c>
      <c r="FV224" s="424"/>
      <c r="FW224" s="651"/>
      <c r="FX224" s="500">
        <f t="shared" si="775"/>
        <v>0</v>
      </c>
      <c r="FY224" s="404">
        <f t="shared" si="776"/>
        <v>0</v>
      </c>
      <c r="FZ224" s="424"/>
      <c r="GA224" s="651"/>
      <c r="GB224" s="500">
        <f t="shared" si="777"/>
        <v>0</v>
      </c>
      <c r="GC224" s="404">
        <f t="shared" si="778"/>
        <v>0</v>
      </c>
      <c r="GD224" s="510">
        <f t="shared" si="779"/>
        <v>229</v>
      </c>
      <c r="GE224" s="404">
        <f t="shared" si="780"/>
        <v>247</v>
      </c>
      <c r="GF224" s="500">
        <f t="shared" si="781"/>
        <v>229</v>
      </c>
      <c r="GG224" s="404">
        <f t="shared" si="782"/>
        <v>247</v>
      </c>
      <c r="GH224" s="500">
        <f t="shared" si="783"/>
        <v>653.66</v>
      </c>
      <c r="GI224" s="404">
        <f t="shared" si="784"/>
        <v>788.45999999999992</v>
      </c>
      <c r="GJ224" s="500">
        <f t="shared" si="785"/>
        <v>16683</v>
      </c>
      <c r="GK224" s="404">
        <f t="shared" si="786"/>
        <v>20072</v>
      </c>
      <c r="GL224" s="510">
        <f t="shared" si="787"/>
        <v>179</v>
      </c>
      <c r="GM224" s="404">
        <f t="shared" si="788"/>
        <v>186</v>
      </c>
      <c r="GN224" s="500">
        <f t="shared" si="789"/>
        <v>179</v>
      </c>
      <c r="GO224" s="404">
        <f t="shared" si="790"/>
        <v>186</v>
      </c>
      <c r="GP224" s="500">
        <f t="shared" si="791"/>
        <v>772.79</v>
      </c>
      <c r="GQ224" s="404">
        <f t="shared" si="792"/>
        <v>861.20000000000016</v>
      </c>
      <c r="GR224" s="500">
        <f t="shared" si="793"/>
        <v>13942</v>
      </c>
      <c r="GS224" s="404">
        <f t="shared" si="794"/>
        <v>14793</v>
      </c>
      <c r="GT224" s="510">
        <f t="shared" si="795"/>
        <v>408</v>
      </c>
      <c r="GU224" s="404">
        <f t="shared" si="796"/>
        <v>433</v>
      </c>
      <c r="GV224" s="500">
        <f t="shared" si="797"/>
        <v>408</v>
      </c>
      <c r="GW224" s="404">
        <f t="shared" si="798"/>
        <v>433</v>
      </c>
      <c r="GX224" s="500">
        <f t="shared" si="799"/>
        <v>1426.4499999999998</v>
      </c>
      <c r="GY224" s="404">
        <f t="shared" si="800"/>
        <v>1649.66</v>
      </c>
      <c r="GZ224" s="500">
        <f t="shared" si="801"/>
        <v>30625</v>
      </c>
      <c r="HA224" s="404">
        <f t="shared" si="802"/>
        <v>34865</v>
      </c>
      <c r="HB224" s="510">
        <f t="shared" si="803"/>
        <v>0</v>
      </c>
      <c r="HC224" s="404">
        <f t="shared" si="804"/>
        <v>0</v>
      </c>
      <c r="HD224" s="500">
        <f t="shared" si="805"/>
        <v>0</v>
      </c>
      <c r="HE224" s="404">
        <f t="shared" si="806"/>
        <v>0</v>
      </c>
      <c r="HF224" s="500" t="str">
        <f t="shared" si="807"/>
        <v/>
      </c>
      <c r="HG224" s="404" t="str">
        <f t="shared" si="808"/>
        <v/>
      </c>
      <c r="HH224" s="500" t="str">
        <f t="shared" si="809"/>
        <v/>
      </c>
      <c r="HI224" s="404" t="str">
        <f t="shared" si="810"/>
        <v/>
      </c>
      <c r="HJ224" s="510">
        <f t="shared" si="811"/>
        <v>1426.45</v>
      </c>
      <c r="HK224" s="404">
        <f t="shared" si="812"/>
        <v>1649.6599999999999</v>
      </c>
      <c r="HL224" s="500">
        <f t="shared" si="813"/>
        <v>30624.999999999996</v>
      </c>
      <c r="HM224" s="404">
        <f t="shared" si="814"/>
        <v>34865</v>
      </c>
    </row>
    <row r="225" spans="1:221">
      <c r="A225" s="633" t="s">
        <v>538</v>
      </c>
      <c r="B225" s="634" t="s">
        <v>885</v>
      </c>
      <c r="C225" s="635"/>
      <c r="D225" s="636">
        <v>199838</v>
      </c>
      <c r="E225" s="551">
        <v>9</v>
      </c>
      <c r="F225" s="422">
        <v>389</v>
      </c>
      <c r="G225" s="814">
        <v>489</v>
      </c>
      <c r="H225" s="422">
        <v>8</v>
      </c>
      <c r="I225" s="814">
        <v>37</v>
      </c>
      <c r="J225" s="500">
        <f t="shared" si="665"/>
        <v>381</v>
      </c>
      <c r="K225" s="404">
        <f t="shared" si="666"/>
        <v>452</v>
      </c>
      <c r="L225" s="422"/>
      <c r="M225" s="423"/>
      <c r="N225" s="500">
        <f t="shared" si="667"/>
        <v>381</v>
      </c>
      <c r="O225" s="404">
        <f t="shared" si="668"/>
        <v>452</v>
      </c>
      <c r="P225" s="500">
        <f t="shared" si="669"/>
        <v>381</v>
      </c>
      <c r="Q225" s="404">
        <f t="shared" si="670"/>
        <v>452</v>
      </c>
      <c r="R225" s="422">
        <v>4</v>
      </c>
      <c r="S225" s="423">
        <v>4</v>
      </c>
      <c r="T225" s="500">
        <f t="shared" si="671"/>
        <v>4</v>
      </c>
      <c r="U225" s="404">
        <f t="shared" si="672"/>
        <v>4</v>
      </c>
      <c r="V225" s="422">
        <v>72</v>
      </c>
      <c r="W225" s="423">
        <v>115</v>
      </c>
      <c r="X225" s="500">
        <f t="shared" si="673"/>
        <v>72</v>
      </c>
      <c r="Y225" s="404">
        <f t="shared" si="674"/>
        <v>115</v>
      </c>
      <c r="Z225" s="422"/>
      <c r="AA225" s="423"/>
      <c r="AB225" s="500">
        <f t="shared" si="675"/>
        <v>0</v>
      </c>
      <c r="AC225" s="404">
        <f t="shared" si="676"/>
        <v>0</v>
      </c>
      <c r="AD225" s="500">
        <f t="shared" si="677"/>
        <v>76</v>
      </c>
      <c r="AE225" s="404">
        <f t="shared" si="678"/>
        <v>119</v>
      </c>
      <c r="AF225" s="500">
        <f t="shared" si="679"/>
        <v>76</v>
      </c>
      <c r="AG225" s="404">
        <f t="shared" si="680"/>
        <v>119</v>
      </c>
      <c r="AH225" s="424">
        <v>3.75</v>
      </c>
      <c r="AI225" s="425">
        <v>3</v>
      </c>
      <c r="AJ225" s="500">
        <f t="shared" si="681"/>
        <v>15</v>
      </c>
      <c r="AK225" s="404">
        <f t="shared" si="682"/>
        <v>12</v>
      </c>
      <c r="AL225" s="424">
        <v>4.88</v>
      </c>
      <c r="AM225" s="425">
        <v>4.6399999999999997</v>
      </c>
      <c r="AN225" s="500">
        <f t="shared" si="683"/>
        <v>351.36</v>
      </c>
      <c r="AO225" s="404">
        <f t="shared" si="684"/>
        <v>533.59999999999991</v>
      </c>
      <c r="AP225" s="424"/>
      <c r="AQ225" s="425"/>
      <c r="AR225" s="500">
        <f t="shared" si="685"/>
        <v>0</v>
      </c>
      <c r="AS225" s="404">
        <f t="shared" si="686"/>
        <v>0</v>
      </c>
      <c r="AT225" s="236">
        <f t="shared" si="687"/>
        <v>4.8205263157894738</v>
      </c>
      <c r="AU225" s="237">
        <f t="shared" si="688"/>
        <v>4.5848739495798307</v>
      </c>
      <c r="AV225" s="500">
        <f t="shared" si="689"/>
        <v>366.36</v>
      </c>
      <c r="AW225" s="404">
        <f t="shared" si="690"/>
        <v>545.59999999999991</v>
      </c>
      <c r="AX225" s="422">
        <v>73</v>
      </c>
      <c r="AY225" s="423">
        <v>71</v>
      </c>
      <c r="AZ225" s="500">
        <f t="shared" si="691"/>
        <v>292</v>
      </c>
      <c r="BA225" s="404">
        <f t="shared" si="692"/>
        <v>284</v>
      </c>
      <c r="BB225" s="422">
        <v>83</v>
      </c>
      <c r="BC225" s="423">
        <v>82</v>
      </c>
      <c r="BD225" s="500">
        <f t="shared" si="693"/>
        <v>5976</v>
      </c>
      <c r="BE225" s="404">
        <f t="shared" si="694"/>
        <v>9430</v>
      </c>
      <c r="BF225" s="422"/>
      <c r="BG225" s="423"/>
      <c r="BH225" s="500">
        <f t="shared" si="695"/>
        <v>0</v>
      </c>
      <c r="BI225" s="404">
        <f t="shared" si="696"/>
        <v>0</v>
      </c>
      <c r="BJ225" s="500">
        <f t="shared" si="697"/>
        <v>82.473684210526315</v>
      </c>
      <c r="BK225" s="404">
        <f t="shared" si="698"/>
        <v>81.630252100840337</v>
      </c>
      <c r="BL225" s="500">
        <f t="shared" si="699"/>
        <v>6268</v>
      </c>
      <c r="BM225" s="404">
        <f t="shared" si="700"/>
        <v>9714</v>
      </c>
      <c r="BN225" s="422">
        <v>160</v>
      </c>
      <c r="BO225" s="423">
        <v>171</v>
      </c>
      <c r="BP225" s="500">
        <f t="shared" si="701"/>
        <v>160</v>
      </c>
      <c r="BQ225" s="404">
        <f t="shared" si="702"/>
        <v>171</v>
      </c>
      <c r="BR225" s="422">
        <v>99</v>
      </c>
      <c r="BS225" s="423">
        <v>113</v>
      </c>
      <c r="BT225" s="500">
        <f t="shared" si="703"/>
        <v>99</v>
      </c>
      <c r="BU225" s="404">
        <f t="shared" si="704"/>
        <v>113</v>
      </c>
      <c r="BV225" s="422"/>
      <c r="BW225" s="423"/>
      <c r="BX225" s="500">
        <f t="shared" si="705"/>
        <v>0</v>
      </c>
      <c r="BY225" s="404">
        <f t="shared" si="706"/>
        <v>0</v>
      </c>
      <c r="BZ225" s="500">
        <f t="shared" si="707"/>
        <v>259</v>
      </c>
      <c r="CA225" s="404">
        <f t="shared" si="708"/>
        <v>284</v>
      </c>
      <c r="CB225" s="500">
        <f t="shared" si="709"/>
        <v>259</v>
      </c>
      <c r="CC225" s="404">
        <f t="shared" si="710"/>
        <v>284</v>
      </c>
      <c r="CD225" s="424">
        <v>4.16</v>
      </c>
      <c r="CE225" s="645">
        <v>3.58</v>
      </c>
      <c r="CF225" s="500">
        <f t="shared" si="711"/>
        <v>665.6</v>
      </c>
      <c r="CG225" s="404">
        <f t="shared" si="712"/>
        <v>612.18000000000006</v>
      </c>
      <c r="CH225" s="424">
        <v>5.54</v>
      </c>
      <c r="CI225" s="645">
        <v>5.4</v>
      </c>
      <c r="CJ225" s="500">
        <f t="shared" si="713"/>
        <v>548.46</v>
      </c>
      <c r="CK225" s="404">
        <f t="shared" si="714"/>
        <v>610.20000000000005</v>
      </c>
      <c r="CL225" s="424"/>
      <c r="CM225" s="645"/>
      <c r="CN225" s="500">
        <f t="shared" si="715"/>
        <v>0</v>
      </c>
      <c r="CO225" s="404">
        <f t="shared" si="716"/>
        <v>0</v>
      </c>
      <c r="CP225" s="500">
        <f t="shared" si="717"/>
        <v>4.6874903474903471</v>
      </c>
      <c r="CQ225" s="237">
        <f t="shared" si="718"/>
        <v>4.3041549295774653</v>
      </c>
      <c r="CR225" s="500">
        <f t="shared" si="719"/>
        <v>1214.06</v>
      </c>
      <c r="CS225" s="404">
        <f t="shared" si="720"/>
        <v>1222.3800000000001</v>
      </c>
      <c r="CT225" s="646">
        <v>90</v>
      </c>
      <c r="CU225" s="647">
        <v>86</v>
      </c>
      <c r="CV225" s="500">
        <f t="shared" si="721"/>
        <v>14400</v>
      </c>
      <c r="CW225" s="404">
        <f t="shared" si="722"/>
        <v>14706</v>
      </c>
      <c r="CX225" s="646">
        <v>86</v>
      </c>
      <c r="CY225" s="647">
        <v>92</v>
      </c>
      <c r="CZ225" s="500">
        <f t="shared" si="723"/>
        <v>8514</v>
      </c>
      <c r="DA225" s="404">
        <f t="shared" si="724"/>
        <v>10396</v>
      </c>
      <c r="DB225" s="646"/>
      <c r="DC225" s="645"/>
      <c r="DD225" s="500">
        <f t="shared" si="725"/>
        <v>0</v>
      </c>
      <c r="DE225" s="404">
        <f t="shared" si="726"/>
        <v>0</v>
      </c>
      <c r="DF225" s="500">
        <f t="shared" si="727"/>
        <v>88.471042471042466</v>
      </c>
      <c r="DG225" s="404">
        <f t="shared" si="728"/>
        <v>88.387323943661968</v>
      </c>
      <c r="DH225" s="500">
        <f t="shared" si="729"/>
        <v>22914</v>
      </c>
      <c r="DI225" s="404">
        <f t="shared" si="730"/>
        <v>25102</v>
      </c>
      <c r="DJ225" s="500">
        <f t="shared" si="731"/>
        <v>335</v>
      </c>
      <c r="DK225" s="404">
        <f t="shared" si="732"/>
        <v>403</v>
      </c>
      <c r="DL225" s="500">
        <f t="shared" si="733"/>
        <v>335</v>
      </c>
      <c r="DM225" s="404">
        <f t="shared" si="734"/>
        <v>403</v>
      </c>
      <c r="DN225" s="236">
        <f t="shared" si="735"/>
        <v>4.7176716417910454</v>
      </c>
      <c r="DO225" s="237">
        <f t="shared" si="736"/>
        <v>4.3870471464019856</v>
      </c>
      <c r="DP225" s="500">
        <f t="shared" si="737"/>
        <v>1580.4200000000003</v>
      </c>
      <c r="DQ225" s="404">
        <f t="shared" si="738"/>
        <v>1767.9800000000002</v>
      </c>
      <c r="DR225" s="500">
        <f t="shared" si="739"/>
        <v>87.110447761194024</v>
      </c>
      <c r="DS225" s="404">
        <f t="shared" si="740"/>
        <v>86.392059553349881</v>
      </c>
      <c r="DT225" s="500">
        <f t="shared" si="741"/>
        <v>29181.999999999996</v>
      </c>
      <c r="DU225" s="404">
        <f t="shared" si="742"/>
        <v>34816</v>
      </c>
      <c r="DV225" s="646">
        <v>15</v>
      </c>
      <c r="DW225" s="647">
        <v>19</v>
      </c>
      <c r="DX225" s="500">
        <f t="shared" si="743"/>
        <v>15</v>
      </c>
      <c r="DY225" s="404">
        <f t="shared" si="744"/>
        <v>19</v>
      </c>
      <c r="DZ225" s="646">
        <v>31</v>
      </c>
      <c r="EA225" s="647">
        <v>30</v>
      </c>
      <c r="EB225" s="500">
        <f t="shared" si="745"/>
        <v>31</v>
      </c>
      <c r="EC225" s="404">
        <f t="shared" si="746"/>
        <v>30</v>
      </c>
      <c r="ED225" s="646"/>
      <c r="EE225" s="647"/>
      <c r="EF225" s="500">
        <f t="shared" si="747"/>
        <v>0</v>
      </c>
      <c r="EG225" s="404">
        <f t="shared" si="748"/>
        <v>0</v>
      </c>
      <c r="EH225" s="500">
        <f t="shared" si="749"/>
        <v>46</v>
      </c>
      <c r="EI225" s="404">
        <f t="shared" si="750"/>
        <v>49</v>
      </c>
      <c r="EJ225" s="500">
        <f t="shared" si="751"/>
        <v>46</v>
      </c>
      <c r="EK225" s="404">
        <f t="shared" si="752"/>
        <v>49</v>
      </c>
      <c r="EL225" s="424">
        <v>2.8</v>
      </c>
      <c r="EM225" s="648">
        <v>2.79</v>
      </c>
      <c r="EN225" s="500">
        <f t="shared" si="753"/>
        <v>42</v>
      </c>
      <c r="EO225" s="404">
        <f t="shared" si="754"/>
        <v>53.01</v>
      </c>
      <c r="EP225" s="424">
        <v>2.95</v>
      </c>
      <c r="EQ225" s="648">
        <v>2.7</v>
      </c>
      <c r="ER225" s="500">
        <f t="shared" si="755"/>
        <v>91.45</v>
      </c>
      <c r="ES225" s="404">
        <f t="shared" si="756"/>
        <v>81</v>
      </c>
      <c r="ET225" s="424"/>
      <c r="EU225" s="648"/>
      <c r="EV225" s="500">
        <f t="shared" si="757"/>
        <v>0</v>
      </c>
      <c r="EW225" s="404">
        <f t="shared" si="758"/>
        <v>0</v>
      </c>
      <c r="EX225" s="236">
        <f t="shared" si="759"/>
        <v>2.901086956521739</v>
      </c>
      <c r="EY225" s="237">
        <f t="shared" si="760"/>
        <v>2.7348979591836731</v>
      </c>
      <c r="EZ225" s="500">
        <f t="shared" si="761"/>
        <v>133.44999999999999</v>
      </c>
      <c r="FA225" s="404">
        <f t="shared" si="762"/>
        <v>134.01</v>
      </c>
      <c r="FB225" s="646">
        <v>68</v>
      </c>
      <c r="FC225" s="649">
        <v>68</v>
      </c>
      <c r="FD225" s="500">
        <f t="shared" si="763"/>
        <v>1020</v>
      </c>
      <c r="FE225" s="404">
        <f t="shared" si="764"/>
        <v>1292</v>
      </c>
      <c r="FF225" s="646">
        <v>60</v>
      </c>
      <c r="FG225" s="649">
        <v>54</v>
      </c>
      <c r="FH225" s="500">
        <f t="shared" si="765"/>
        <v>1860</v>
      </c>
      <c r="FI225" s="404">
        <f t="shared" si="766"/>
        <v>1620</v>
      </c>
      <c r="FJ225" s="646"/>
      <c r="FK225" s="648"/>
      <c r="FL225" s="500">
        <f t="shared" si="767"/>
        <v>0</v>
      </c>
      <c r="FM225" s="404">
        <f t="shared" si="768"/>
        <v>0</v>
      </c>
      <c r="FN225" s="500">
        <f t="shared" si="769"/>
        <v>62.608695652173914</v>
      </c>
      <c r="FO225" s="404">
        <f t="shared" si="770"/>
        <v>59.428571428571431</v>
      </c>
      <c r="FP225" s="500">
        <f t="shared" si="771"/>
        <v>2880</v>
      </c>
      <c r="FQ225" s="404">
        <f t="shared" si="772"/>
        <v>2912</v>
      </c>
      <c r="FR225" s="646"/>
      <c r="FS225" s="650"/>
      <c r="FT225" s="500">
        <f t="shared" si="773"/>
        <v>0</v>
      </c>
      <c r="FU225" s="404">
        <f t="shared" si="774"/>
        <v>0</v>
      </c>
      <c r="FV225" s="424"/>
      <c r="FW225" s="651"/>
      <c r="FX225" s="500">
        <f t="shared" si="775"/>
        <v>0</v>
      </c>
      <c r="FY225" s="404">
        <f t="shared" si="776"/>
        <v>0</v>
      </c>
      <c r="FZ225" s="424"/>
      <c r="GA225" s="651"/>
      <c r="GB225" s="500">
        <f t="shared" si="777"/>
        <v>0</v>
      </c>
      <c r="GC225" s="404">
        <f t="shared" si="778"/>
        <v>0</v>
      </c>
      <c r="GD225" s="510">
        <f t="shared" si="779"/>
        <v>179</v>
      </c>
      <c r="GE225" s="404">
        <f t="shared" si="780"/>
        <v>194</v>
      </c>
      <c r="GF225" s="500">
        <f t="shared" si="781"/>
        <v>179</v>
      </c>
      <c r="GG225" s="404">
        <f t="shared" si="782"/>
        <v>194</v>
      </c>
      <c r="GH225" s="500">
        <f t="shared" si="783"/>
        <v>722.6</v>
      </c>
      <c r="GI225" s="404">
        <f t="shared" si="784"/>
        <v>677.19</v>
      </c>
      <c r="GJ225" s="500">
        <f t="shared" si="785"/>
        <v>15712</v>
      </c>
      <c r="GK225" s="404">
        <f t="shared" si="786"/>
        <v>16282</v>
      </c>
      <c r="GL225" s="510">
        <f t="shared" si="787"/>
        <v>202</v>
      </c>
      <c r="GM225" s="404">
        <f t="shared" si="788"/>
        <v>258</v>
      </c>
      <c r="GN225" s="500">
        <f t="shared" si="789"/>
        <v>202</v>
      </c>
      <c r="GO225" s="404">
        <f t="shared" si="790"/>
        <v>258</v>
      </c>
      <c r="GP225" s="500">
        <f t="shared" si="791"/>
        <v>991.2700000000001</v>
      </c>
      <c r="GQ225" s="404">
        <f t="shared" si="792"/>
        <v>1224.8</v>
      </c>
      <c r="GR225" s="500">
        <f t="shared" si="793"/>
        <v>16350</v>
      </c>
      <c r="GS225" s="404">
        <f t="shared" si="794"/>
        <v>21446</v>
      </c>
      <c r="GT225" s="510">
        <f t="shared" si="795"/>
        <v>381</v>
      </c>
      <c r="GU225" s="404">
        <f t="shared" si="796"/>
        <v>452</v>
      </c>
      <c r="GV225" s="500">
        <f t="shared" si="797"/>
        <v>381</v>
      </c>
      <c r="GW225" s="404">
        <f t="shared" si="798"/>
        <v>452</v>
      </c>
      <c r="GX225" s="500">
        <f t="shared" si="799"/>
        <v>1713.8700000000001</v>
      </c>
      <c r="GY225" s="404">
        <f t="shared" si="800"/>
        <v>1901.99</v>
      </c>
      <c r="GZ225" s="500">
        <f t="shared" si="801"/>
        <v>32062</v>
      </c>
      <c r="HA225" s="404">
        <f t="shared" si="802"/>
        <v>37728</v>
      </c>
      <c r="HB225" s="510">
        <f t="shared" si="803"/>
        <v>0</v>
      </c>
      <c r="HC225" s="404">
        <f t="shared" si="804"/>
        <v>0</v>
      </c>
      <c r="HD225" s="500">
        <f t="shared" si="805"/>
        <v>0</v>
      </c>
      <c r="HE225" s="404">
        <f t="shared" si="806"/>
        <v>0</v>
      </c>
      <c r="HF225" s="500" t="str">
        <f t="shared" si="807"/>
        <v/>
      </c>
      <c r="HG225" s="404" t="str">
        <f t="shared" si="808"/>
        <v/>
      </c>
      <c r="HH225" s="500" t="str">
        <f t="shared" si="809"/>
        <v/>
      </c>
      <c r="HI225" s="404" t="str">
        <f t="shared" si="810"/>
        <v/>
      </c>
      <c r="HJ225" s="510">
        <f t="shared" si="811"/>
        <v>1713.8700000000003</v>
      </c>
      <c r="HK225" s="404">
        <f t="shared" si="812"/>
        <v>1901.9900000000002</v>
      </c>
      <c r="HL225" s="500">
        <f t="shared" si="813"/>
        <v>32061.999999999996</v>
      </c>
      <c r="HM225" s="404">
        <f t="shared" si="814"/>
        <v>37728</v>
      </c>
    </row>
    <row r="226" spans="1:221">
      <c r="A226" s="633" t="s">
        <v>538</v>
      </c>
      <c r="B226" s="634" t="s">
        <v>886</v>
      </c>
      <c r="C226" s="635"/>
      <c r="D226" s="636">
        <v>199892</v>
      </c>
      <c r="E226" s="551">
        <v>9</v>
      </c>
      <c r="F226" s="422">
        <v>503</v>
      </c>
      <c r="G226" s="814">
        <v>558</v>
      </c>
      <c r="H226" s="422">
        <v>21</v>
      </c>
      <c r="I226" s="814">
        <v>28</v>
      </c>
      <c r="J226" s="500">
        <f t="shared" si="665"/>
        <v>482</v>
      </c>
      <c r="K226" s="404">
        <f t="shared" si="666"/>
        <v>530</v>
      </c>
      <c r="L226" s="422"/>
      <c r="M226" s="423"/>
      <c r="N226" s="500">
        <f t="shared" si="667"/>
        <v>482</v>
      </c>
      <c r="O226" s="404">
        <f t="shared" si="668"/>
        <v>530</v>
      </c>
      <c r="P226" s="500">
        <f t="shared" si="669"/>
        <v>482</v>
      </c>
      <c r="Q226" s="404">
        <f t="shared" si="670"/>
        <v>530</v>
      </c>
      <c r="R226" s="422">
        <v>27</v>
      </c>
      <c r="S226" s="423">
        <v>36</v>
      </c>
      <c r="T226" s="500">
        <f t="shared" si="671"/>
        <v>27</v>
      </c>
      <c r="U226" s="404">
        <f t="shared" si="672"/>
        <v>36</v>
      </c>
      <c r="V226" s="422">
        <v>97</v>
      </c>
      <c r="W226" s="423">
        <v>108</v>
      </c>
      <c r="X226" s="500">
        <f t="shared" si="673"/>
        <v>97</v>
      </c>
      <c r="Y226" s="404">
        <f t="shared" si="674"/>
        <v>108</v>
      </c>
      <c r="Z226" s="422"/>
      <c r="AA226" s="423"/>
      <c r="AB226" s="500">
        <f t="shared" si="675"/>
        <v>0</v>
      </c>
      <c r="AC226" s="404">
        <f t="shared" si="676"/>
        <v>0</v>
      </c>
      <c r="AD226" s="500">
        <f t="shared" si="677"/>
        <v>124</v>
      </c>
      <c r="AE226" s="404">
        <f t="shared" si="678"/>
        <v>144</v>
      </c>
      <c r="AF226" s="500">
        <f t="shared" si="679"/>
        <v>124</v>
      </c>
      <c r="AG226" s="404">
        <f t="shared" si="680"/>
        <v>144</v>
      </c>
      <c r="AH226" s="424">
        <v>2.37</v>
      </c>
      <c r="AI226" s="425">
        <v>3.03</v>
      </c>
      <c r="AJ226" s="500">
        <f t="shared" si="681"/>
        <v>63.99</v>
      </c>
      <c r="AK226" s="404">
        <f t="shared" si="682"/>
        <v>109.08</v>
      </c>
      <c r="AL226" s="424">
        <v>4.4800000000000004</v>
      </c>
      <c r="AM226" s="425">
        <v>4.3</v>
      </c>
      <c r="AN226" s="500">
        <f t="shared" si="683"/>
        <v>434.56000000000006</v>
      </c>
      <c r="AO226" s="404">
        <f t="shared" si="684"/>
        <v>464.4</v>
      </c>
      <c r="AP226" s="424"/>
      <c r="AQ226" s="425"/>
      <c r="AR226" s="500">
        <f t="shared" si="685"/>
        <v>0</v>
      </c>
      <c r="AS226" s="404">
        <f t="shared" si="686"/>
        <v>0</v>
      </c>
      <c r="AT226" s="236">
        <f t="shared" si="687"/>
        <v>4.0205645161290331</v>
      </c>
      <c r="AU226" s="237">
        <f t="shared" si="688"/>
        <v>3.9824999999999999</v>
      </c>
      <c r="AV226" s="500">
        <f t="shared" si="689"/>
        <v>498.55000000000013</v>
      </c>
      <c r="AW226" s="404">
        <f t="shared" si="690"/>
        <v>573.48</v>
      </c>
      <c r="AX226" s="422">
        <v>74</v>
      </c>
      <c r="AY226" s="423">
        <v>75</v>
      </c>
      <c r="AZ226" s="500">
        <f t="shared" si="691"/>
        <v>1998</v>
      </c>
      <c r="BA226" s="404">
        <f t="shared" si="692"/>
        <v>2700</v>
      </c>
      <c r="BB226" s="422">
        <v>84</v>
      </c>
      <c r="BC226" s="423">
        <v>81</v>
      </c>
      <c r="BD226" s="500">
        <f t="shared" si="693"/>
        <v>8148</v>
      </c>
      <c r="BE226" s="404">
        <f t="shared" si="694"/>
        <v>8748</v>
      </c>
      <c r="BF226" s="422"/>
      <c r="BG226" s="423"/>
      <c r="BH226" s="500">
        <f t="shared" si="695"/>
        <v>0</v>
      </c>
      <c r="BI226" s="404">
        <f t="shared" si="696"/>
        <v>0</v>
      </c>
      <c r="BJ226" s="500">
        <f t="shared" si="697"/>
        <v>81.822580645161295</v>
      </c>
      <c r="BK226" s="404">
        <f t="shared" si="698"/>
        <v>79.5</v>
      </c>
      <c r="BL226" s="500">
        <f t="shared" si="699"/>
        <v>10146</v>
      </c>
      <c r="BM226" s="404">
        <f t="shared" si="700"/>
        <v>11448</v>
      </c>
      <c r="BN226" s="422">
        <v>202</v>
      </c>
      <c r="BO226" s="423">
        <v>225</v>
      </c>
      <c r="BP226" s="500">
        <f t="shared" si="701"/>
        <v>202</v>
      </c>
      <c r="BQ226" s="404">
        <f t="shared" si="702"/>
        <v>225</v>
      </c>
      <c r="BR226" s="422">
        <v>99</v>
      </c>
      <c r="BS226" s="423">
        <v>101</v>
      </c>
      <c r="BT226" s="500">
        <f t="shared" si="703"/>
        <v>99</v>
      </c>
      <c r="BU226" s="404">
        <f t="shared" si="704"/>
        <v>101</v>
      </c>
      <c r="BV226" s="422"/>
      <c r="BW226" s="423"/>
      <c r="BX226" s="500">
        <f t="shared" si="705"/>
        <v>0</v>
      </c>
      <c r="BY226" s="404">
        <f t="shared" si="706"/>
        <v>0</v>
      </c>
      <c r="BZ226" s="500">
        <f t="shared" si="707"/>
        <v>301</v>
      </c>
      <c r="CA226" s="404">
        <f t="shared" si="708"/>
        <v>326</v>
      </c>
      <c r="CB226" s="500">
        <f t="shared" si="709"/>
        <v>301</v>
      </c>
      <c r="CC226" s="404">
        <f t="shared" si="710"/>
        <v>326</v>
      </c>
      <c r="CD226" s="424">
        <v>3.54</v>
      </c>
      <c r="CE226" s="645">
        <v>3.21</v>
      </c>
      <c r="CF226" s="500">
        <f t="shared" si="711"/>
        <v>715.08</v>
      </c>
      <c r="CG226" s="404">
        <f t="shared" si="712"/>
        <v>722.25</v>
      </c>
      <c r="CH226" s="424">
        <v>5.25</v>
      </c>
      <c r="CI226" s="645">
        <v>4.74</v>
      </c>
      <c r="CJ226" s="500">
        <f t="shared" si="713"/>
        <v>519.75</v>
      </c>
      <c r="CK226" s="404">
        <f t="shared" si="714"/>
        <v>478.74</v>
      </c>
      <c r="CL226" s="424"/>
      <c r="CM226" s="645"/>
      <c r="CN226" s="500">
        <f t="shared" si="715"/>
        <v>0</v>
      </c>
      <c r="CO226" s="404">
        <f t="shared" si="716"/>
        <v>0</v>
      </c>
      <c r="CP226" s="500">
        <f t="shared" si="717"/>
        <v>4.1024252491694346</v>
      </c>
      <c r="CQ226" s="237">
        <f t="shared" si="718"/>
        <v>3.6840184049079756</v>
      </c>
      <c r="CR226" s="500">
        <f t="shared" si="719"/>
        <v>1234.83</v>
      </c>
      <c r="CS226" s="404">
        <f t="shared" si="720"/>
        <v>1200.99</v>
      </c>
      <c r="CT226" s="646">
        <v>88</v>
      </c>
      <c r="CU226" s="647">
        <v>85</v>
      </c>
      <c r="CV226" s="500">
        <f t="shared" si="721"/>
        <v>17776</v>
      </c>
      <c r="CW226" s="404">
        <f t="shared" si="722"/>
        <v>19125</v>
      </c>
      <c r="CX226" s="646">
        <v>81</v>
      </c>
      <c r="CY226" s="647">
        <v>82</v>
      </c>
      <c r="CZ226" s="500">
        <f t="shared" si="723"/>
        <v>8019</v>
      </c>
      <c r="DA226" s="404">
        <f t="shared" si="724"/>
        <v>8282</v>
      </c>
      <c r="DB226" s="646"/>
      <c r="DC226" s="645"/>
      <c r="DD226" s="500">
        <f t="shared" si="725"/>
        <v>0</v>
      </c>
      <c r="DE226" s="404">
        <f t="shared" si="726"/>
        <v>0</v>
      </c>
      <c r="DF226" s="500">
        <f t="shared" si="727"/>
        <v>85.697674418604649</v>
      </c>
      <c r="DG226" s="404">
        <f t="shared" si="728"/>
        <v>84.070552147239269</v>
      </c>
      <c r="DH226" s="500">
        <f t="shared" si="729"/>
        <v>25795</v>
      </c>
      <c r="DI226" s="404">
        <f t="shared" si="730"/>
        <v>27407</v>
      </c>
      <c r="DJ226" s="500">
        <f t="shared" si="731"/>
        <v>425</v>
      </c>
      <c r="DK226" s="404">
        <f t="shared" si="732"/>
        <v>470</v>
      </c>
      <c r="DL226" s="500">
        <f t="shared" si="733"/>
        <v>425</v>
      </c>
      <c r="DM226" s="404">
        <f t="shared" si="734"/>
        <v>470</v>
      </c>
      <c r="DN226" s="236">
        <f t="shared" si="735"/>
        <v>4.0785411764705888</v>
      </c>
      <c r="DO226" s="237">
        <f t="shared" si="736"/>
        <v>3.7754680851063829</v>
      </c>
      <c r="DP226" s="500">
        <f t="shared" si="737"/>
        <v>1733.3800000000003</v>
      </c>
      <c r="DQ226" s="404">
        <f t="shared" si="738"/>
        <v>1774.47</v>
      </c>
      <c r="DR226" s="500">
        <f t="shared" si="739"/>
        <v>84.567058823529408</v>
      </c>
      <c r="DS226" s="404">
        <f t="shared" si="740"/>
        <v>82.670212765957444</v>
      </c>
      <c r="DT226" s="500">
        <f t="shared" si="741"/>
        <v>35941</v>
      </c>
      <c r="DU226" s="404">
        <f t="shared" si="742"/>
        <v>38855</v>
      </c>
      <c r="DV226" s="646">
        <v>30</v>
      </c>
      <c r="DW226" s="647">
        <v>41</v>
      </c>
      <c r="DX226" s="500">
        <f t="shared" si="743"/>
        <v>30</v>
      </c>
      <c r="DY226" s="404">
        <f t="shared" si="744"/>
        <v>41</v>
      </c>
      <c r="DZ226" s="646">
        <v>27</v>
      </c>
      <c r="EA226" s="647">
        <v>19</v>
      </c>
      <c r="EB226" s="500">
        <f t="shared" si="745"/>
        <v>27</v>
      </c>
      <c r="EC226" s="404">
        <f t="shared" si="746"/>
        <v>19</v>
      </c>
      <c r="ED226" s="646"/>
      <c r="EE226" s="647"/>
      <c r="EF226" s="500">
        <f t="shared" si="747"/>
        <v>0</v>
      </c>
      <c r="EG226" s="404">
        <f t="shared" si="748"/>
        <v>0</v>
      </c>
      <c r="EH226" s="500">
        <f t="shared" si="749"/>
        <v>57</v>
      </c>
      <c r="EI226" s="404">
        <f t="shared" si="750"/>
        <v>60</v>
      </c>
      <c r="EJ226" s="500">
        <f t="shared" si="751"/>
        <v>57</v>
      </c>
      <c r="EK226" s="404">
        <f t="shared" si="752"/>
        <v>60</v>
      </c>
      <c r="EL226" s="424">
        <v>2.58</v>
      </c>
      <c r="EM226" s="648">
        <v>2.68</v>
      </c>
      <c r="EN226" s="500">
        <f t="shared" si="753"/>
        <v>77.400000000000006</v>
      </c>
      <c r="EO226" s="404">
        <f t="shared" si="754"/>
        <v>109.88000000000001</v>
      </c>
      <c r="EP226" s="424">
        <v>3.09</v>
      </c>
      <c r="EQ226" s="648">
        <v>2.74</v>
      </c>
      <c r="ER226" s="500">
        <f t="shared" si="755"/>
        <v>83.429999999999993</v>
      </c>
      <c r="ES226" s="404">
        <f t="shared" si="756"/>
        <v>52.06</v>
      </c>
      <c r="ET226" s="424"/>
      <c r="EU226" s="648"/>
      <c r="EV226" s="500">
        <f t="shared" si="757"/>
        <v>0</v>
      </c>
      <c r="EW226" s="404">
        <f t="shared" si="758"/>
        <v>0</v>
      </c>
      <c r="EX226" s="236">
        <f t="shared" si="759"/>
        <v>2.8215789473684207</v>
      </c>
      <c r="EY226" s="237">
        <f t="shared" si="760"/>
        <v>2.6989999999999998</v>
      </c>
      <c r="EZ226" s="500">
        <f t="shared" si="761"/>
        <v>160.82999999999998</v>
      </c>
      <c r="FA226" s="404">
        <f t="shared" si="762"/>
        <v>161.94</v>
      </c>
      <c r="FB226" s="646">
        <v>72</v>
      </c>
      <c r="FC226" s="649">
        <v>75</v>
      </c>
      <c r="FD226" s="500">
        <f t="shared" si="763"/>
        <v>2160</v>
      </c>
      <c r="FE226" s="404">
        <f t="shared" si="764"/>
        <v>3075</v>
      </c>
      <c r="FF226" s="646">
        <v>66</v>
      </c>
      <c r="FG226" s="649">
        <v>51</v>
      </c>
      <c r="FH226" s="500">
        <f t="shared" si="765"/>
        <v>1782</v>
      </c>
      <c r="FI226" s="404">
        <f t="shared" si="766"/>
        <v>969</v>
      </c>
      <c r="FJ226" s="646"/>
      <c r="FK226" s="648"/>
      <c r="FL226" s="500">
        <f t="shared" si="767"/>
        <v>0</v>
      </c>
      <c r="FM226" s="404">
        <f t="shared" si="768"/>
        <v>0</v>
      </c>
      <c r="FN226" s="500">
        <f t="shared" si="769"/>
        <v>69.15789473684211</v>
      </c>
      <c r="FO226" s="404">
        <f t="shared" si="770"/>
        <v>67.400000000000006</v>
      </c>
      <c r="FP226" s="500">
        <f t="shared" si="771"/>
        <v>3942.0000000000005</v>
      </c>
      <c r="FQ226" s="404">
        <f t="shared" si="772"/>
        <v>4044.0000000000005</v>
      </c>
      <c r="FR226" s="646"/>
      <c r="FS226" s="650"/>
      <c r="FT226" s="500">
        <f t="shared" si="773"/>
        <v>0</v>
      </c>
      <c r="FU226" s="404">
        <f t="shared" si="774"/>
        <v>0</v>
      </c>
      <c r="FV226" s="424"/>
      <c r="FW226" s="651"/>
      <c r="FX226" s="500">
        <f t="shared" si="775"/>
        <v>0</v>
      </c>
      <c r="FY226" s="404">
        <f t="shared" si="776"/>
        <v>0</v>
      </c>
      <c r="FZ226" s="424"/>
      <c r="GA226" s="651"/>
      <c r="GB226" s="500">
        <f t="shared" si="777"/>
        <v>0</v>
      </c>
      <c r="GC226" s="404">
        <f t="shared" si="778"/>
        <v>0</v>
      </c>
      <c r="GD226" s="510">
        <f t="shared" si="779"/>
        <v>259</v>
      </c>
      <c r="GE226" s="404">
        <f t="shared" si="780"/>
        <v>302</v>
      </c>
      <c r="GF226" s="500">
        <f t="shared" si="781"/>
        <v>259</v>
      </c>
      <c r="GG226" s="404">
        <f t="shared" si="782"/>
        <v>302</v>
      </c>
      <c r="GH226" s="500">
        <f t="shared" si="783"/>
        <v>856.47</v>
      </c>
      <c r="GI226" s="404">
        <f t="shared" si="784"/>
        <v>941.21</v>
      </c>
      <c r="GJ226" s="500">
        <f t="shared" si="785"/>
        <v>21934</v>
      </c>
      <c r="GK226" s="404">
        <f t="shared" si="786"/>
        <v>24900</v>
      </c>
      <c r="GL226" s="510">
        <f t="shared" si="787"/>
        <v>223</v>
      </c>
      <c r="GM226" s="404">
        <f t="shared" si="788"/>
        <v>228</v>
      </c>
      <c r="GN226" s="500">
        <f t="shared" si="789"/>
        <v>223</v>
      </c>
      <c r="GO226" s="404">
        <f t="shared" si="790"/>
        <v>228</v>
      </c>
      <c r="GP226" s="500">
        <f t="shared" si="791"/>
        <v>1037.74</v>
      </c>
      <c r="GQ226" s="404">
        <f t="shared" si="792"/>
        <v>995.2</v>
      </c>
      <c r="GR226" s="500">
        <f t="shared" si="793"/>
        <v>17949</v>
      </c>
      <c r="GS226" s="404">
        <f t="shared" si="794"/>
        <v>17999</v>
      </c>
      <c r="GT226" s="510">
        <f t="shared" si="795"/>
        <v>482</v>
      </c>
      <c r="GU226" s="404">
        <f t="shared" si="796"/>
        <v>530</v>
      </c>
      <c r="GV226" s="500">
        <f t="shared" si="797"/>
        <v>482</v>
      </c>
      <c r="GW226" s="404">
        <f t="shared" si="798"/>
        <v>530</v>
      </c>
      <c r="GX226" s="500">
        <f t="shared" si="799"/>
        <v>1894.21</v>
      </c>
      <c r="GY226" s="404">
        <f t="shared" si="800"/>
        <v>1936.41</v>
      </c>
      <c r="GZ226" s="500">
        <f t="shared" si="801"/>
        <v>39883</v>
      </c>
      <c r="HA226" s="404">
        <f t="shared" si="802"/>
        <v>42899</v>
      </c>
      <c r="HB226" s="510">
        <f t="shared" si="803"/>
        <v>0</v>
      </c>
      <c r="HC226" s="404">
        <f t="shared" si="804"/>
        <v>0</v>
      </c>
      <c r="HD226" s="500">
        <f t="shared" si="805"/>
        <v>0</v>
      </c>
      <c r="HE226" s="404">
        <f t="shared" si="806"/>
        <v>0</v>
      </c>
      <c r="HF226" s="500" t="str">
        <f t="shared" si="807"/>
        <v/>
      </c>
      <c r="HG226" s="404" t="str">
        <f t="shared" si="808"/>
        <v/>
      </c>
      <c r="HH226" s="500" t="str">
        <f t="shared" si="809"/>
        <v/>
      </c>
      <c r="HI226" s="404" t="str">
        <f t="shared" si="810"/>
        <v/>
      </c>
      <c r="HJ226" s="510">
        <f t="shared" si="811"/>
        <v>1894.2100000000003</v>
      </c>
      <c r="HK226" s="404">
        <f t="shared" si="812"/>
        <v>1936.41</v>
      </c>
      <c r="HL226" s="500">
        <f t="shared" si="813"/>
        <v>39883</v>
      </c>
      <c r="HM226" s="404">
        <f t="shared" si="814"/>
        <v>42899</v>
      </c>
    </row>
    <row r="227" spans="1:221">
      <c r="A227" s="633" t="s">
        <v>538</v>
      </c>
      <c r="B227" s="634" t="s">
        <v>887</v>
      </c>
      <c r="C227" s="635" t="s">
        <v>830</v>
      </c>
      <c r="D227" s="636">
        <v>199908</v>
      </c>
      <c r="E227" s="551">
        <v>9</v>
      </c>
      <c r="F227" s="422">
        <v>377</v>
      </c>
      <c r="G227" s="814">
        <v>317</v>
      </c>
      <c r="H227" s="422">
        <v>14</v>
      </c>
      <c r="I227" s="814">
        <v>15</v>
      </c>
      <c r="J227" s="500">
        <f t="shared" si="665"/>
        <v>363</v>
      </c>
      <c r="K227" s="404">
        <f t="shared" si="666"/>
        <v>302</v>
      </c>
      <c r="L227" s="422"/>
      <c r="M227" s="423"/>
      <c r="N227" s="500">
        <f t="shared" si="667"/>
        <v>363</v>
      </c>
      <c r="O227" s="404">
        <f t="shared" si="668"/>
        <v>302</v>
      </c>
      <c r="P227" s="500">
        <f t="shared" si="669"/>
        <v>363</v>
      </c>
      <c r="Q227" s="404">
        <f t="shared" si="670"/>
        <v>302</v>
      </c>
      <c r="R227" s="422">
        <v>24</v>
      </c>
      <c r="S227" s="423">
        <v>13</v>
      </c>
      <c r="T227" s="500">
        <f t="shared" si="671"/>
        <v>24</v>
      </c>
      <c r="U227" s="404">
        <f t="shared" si="672"/>
        <v>13</v>
      </c>
      <c r="V227" s="422">
        <v>84</v>
      </c>
      <c r="W227" s="423">
        <v>61</v>
      </c>
      <c r="X227" s="500">
        <f t="shared" si="673"/>
        <v>84</v>
      </c>
      <c r="Y227" s="404">
        <f t="shared" si="674"/>
        <v>61</v>
      </c>
      <c r="Z227" s="422"/>
      <c r="AA227" s="423"/>
      <c r="AB227" s="500">
        <f t="shared" si="675"/>
        <v>0</v>
      </c>
      <c r="AC227" s="404">
        <f t="shared" si="676"/>
        <v>0</v>
      </c>
      <c r="AD227" s="500">
        <f t="shared" si="677"/>
        <v>108</v>
      </c>
      <c r="AE227" s="404">
        <f t="shared" si="678"/>
        <v>74</v>
      </c>
      <c r="AF227" s="500">
        <f t="shared" si="679"/>
        <v>108</v>
      </c>
      <c r="AG227" s="404">
        <f t="shared" si="680"/>
        <v>74</v>
      </c>
      <c r="AH227" s="424">
        <v>2.33</v>
      </c>
      <c r="AI227" s="425">
        <v>2.27</v>
      </c>
      <c r="AJ227" s="500">
        <f t="shared" si="681"/>
        <v>55.92</v>
      </c>
      <c r="AK227" s="404">
        <f t="shared" si="682"/>
        <v>29.51</v>
      </c>
      <c r="AL227" s="424">
        <v>3.52</v>
      </c>
      <c r="AM227" s="425">
        <v>2.88</v>
      </c>
      <c r="AN227" s="500">
        <f t="shared" si="683"/>
        <v>295.68</v>
      </c>
      <c r="AO227" s="404">
        <f t="shared" si="684"/>
        <v>175.68</v>
      </c>
      <c r="AP227" s="424"/>
      <c r="AQ227" s="425"/>
      <c r="AR227" s="500">
        <f t="shared" si="685"/>
        <v>0</v>
      </c>
      <c r="AS227" s="404">
        <f t="shared" si="686"/>
        <v>0</v>
      </c>
      <c r="AT227" s="236">
        <f t="shared" si="687"/>
        <v>3.255555555555556</v>
      </c>
      <c r="AU227" s="237">
        <f t="shared" si="688"/>
        <v>2.7728378378378378</v>
      </c>
      <c r="AV227" s="500">
        <f t="shared" si="689"/>
        <v>351.6</v>
      </c>
      <c r="AW227" s="404">
        <f t="shared" si="690"/>
        <v>205.19</v>
      </c>
      <c r="AX227" s="422">
        <v>73</v>
      </c>
      <c r="AY227" s="423">
        <v>74</v>
      </c>
      <c r="AZ227" s="500">
        <f t="shared" si="691"/>
        <v>1752</v>
      </c>
      <c r="BA227" s="404">
        <f t="shared" si="692"/>
        <v>962</v>
      </c>
      <c r="BB227" s="422">
        <v>83</v>
      </c>
      <c r="BC227" s="423">
        <v>79</v>
      </c>
      <c r="BD227" s="500">
        <f t="shared" si="693"/>
        <v>6972</v>
      </c>
      <c r="BE227" s="404">
        <f t="shared" si="694"/>
        <v>4819</v>
      </c>
      <c r="BF227" s="422"/>
      <c r="BG227" s="423"/>
      <c r="BH227" s="500">
        <f t="shared" si="695"/>
        <v>0</v>
      </c>
      <c r="BI227" s="404">
        <f t="shared" si="696"/>
        <v>0</v>
      </c>
      <c r="BJ227" s="500">
        <f t="shared" si="697"/>
        <v>80.777777777777771</v>
      </c>
      <c r="BK227" s="404">
        <f t="shared" si="698"/>
        <v>78.121621621621628</v>
      </c>
      <c r="BL227" s="500">
        <f t="shared" si="699"/>
        <v>8724</v>
      </c>
      <c r="BM227" s="404">
        <f t="shared" si="700"/>
        <v>5781.0000000000009</v>
      </c>
      <c r="BN227" s="422">
        <v>144</v>
      </c>
      <c r="BO227" s="423">
        <v>146</v>
      </c>
      <c r="BP227" s="500">
        <f t="shared" si="701"/>
        <v>144</v>
      </c>
      <c r="BQ227" s="404">
        <f t="shared" si="702"/>
        <v>146</v>
      </c>
      <c r="BR227" s="422">
        <v>68</v>
      </c>
      <c r="BS227" s="423">
        <v>47</v>
      </c>
      <c r="BT227" s="500">
        <f t="shared" si="703"/>
        <v>68</v>
      </c>
      <c r="BU227" s="404">
        <f t="shared" si="704"/>
        <v>47</v>
      </c>
      <c r="BV227" s="422"/>
      <c r="BW227" s="423"/>
      <c r="BX227" s="500">
        <f t="shared" si="705"/>
        <v>0</v>
      </c>
      <c r="BY227" s="404">
        <f t="shared" si="706"/>
        <v>0</v>
      </c>
      <c r="BZ227" s="500">
        <f t="shared" si="707"/>
        <v>212</v>
      </c>
      <c r="CA227" s="404">
        <f t="shared" si="708"/>
        <v>193</v>
      </c>
      <c r="CB227" s="500">
        <f t="shared" si="709"/>
        <v>212</v>
      </c>
      <c r="CC227" s="404">
        <f t="shared" si="710"/>
        <v>193</v>
      </c>
      <c r="CD227" s="424">
        <v>3.77</v>
      </c>
      <c r="CE227" s="645">
        <v>3.53</v>
      </c>
      <c r="CF227" s="500">
        <f t="shared" si="711"/>
        <v>542.88</v>
      </c>
      <c r="CG227" s="404">
        <f t="shared" si="712"/>
        <v>515.38</v>
      </c>
      <c r="CH227" s="424">
        <v>5.33</v>
      </c>
      <c r="CI227" s="645">
        <v>4.79</v>
      </c>
      <c r="CJ227" s="500">
        <f t="shared" si="713"/>
        <v>362.44</v>
      </c>
      <c r="CK227" s="404">
        <f t="shared" si="714"/>
        <v>225.13</v>
      </c>
      <c r="CL227" s="424"/>
      <c r="CM227" s="645"/>
      <c r="CN227" s="500">
        <f t="shared" si="715"/>
        <v>0</v>
      </c>
      <c r="CO227" s="404">
        <f t="shared" si="716"/>
        <v>0</v>
      </c>
      <c r="CP227" s="500">
        <f t="shared" si="717"/>
        <v>4.270377358490566</v>
      </c>
      <c r="CQ227" s="237">
        <f t="shared" si="718"/>
        <v>3.8368393782383419</v>
      </c>
      <c r="CR227" s="500">
        <f t="shared" si="719"/>
        <v>905.31999999999994</v>
      </c>
      <c r="CS227" s="404">
        <f t="shared" si="720"/>
        <v>740.51</v>
      </c>
      <c r="CT227" s="646">
        <v>97</v>
      </c>
      <c r="CU227" s="647">
        <v>93</v>
      </c>
      <c r="CV227" s="500">
        <f t="shared" si="721"/>
        <v>13968</v>
      </c>
      <c r="CW227" s="404">
        <f t="shared" si="722"/>
        <v>13578</v>
      </c>
      <c r="CX227" s="646">
        <v>91</v>
      </c>
      <c r="CY227" s="647">
        <v>92</v>
      </c>
      <c r="CZ227" s="500">
        <f t="shared" si="723"/>
        <v>6188</v>
      </c>
      <c r="DA227" s="404">
        <f t="shared" si="724"/>
        <v>4324</v>
      </c>
      <c r="DB227" s="646"/>
      <c r="DC227" s="645"/>
      <c r="DD227" s="500">
        <f t="shared" si="725"/>
        <v>0</v>
      </c>
      <c r="DE227" s="404">
        <f t="shared" si="726"/>
        <v>0</v>
      </c>
      <c r="DF227" s="500">
        <f t="shared" si="727"/>
        <v>95.075471698113205</v>
      </c>
      <c r="DG227" s="404">
        <f t="shared" si="728"/>
        <v>92.756476683937819</v>
      </c>
      <c r="DH227" s="500">
        <f t="shared" si="729"/>
        <v>20156</v>
      </c>
      <c r="DI227" s="404">
        <f t="shared" si="730"/>
        <v>17902</v>
      </c>
      <c r="DJ227" s="500">
        <f t="shared" si="731"/>
        <v>320</v>
      </c>
      <c r="DK227" s="404">
        <f t="shared" si="732"/>
        <v>267</v>
      </c>
      <c r="DL227" s="500">
        <f t="shared" si="733"/>
        <v>320</v>
      </c>
      <c r="DM227" s="404">
        <f t="shared" si="734"/>
        <v>267</v>
      </c>
      <c r="DN227" s="236">
        <f t="shared" si="735"/>
        <v>3.9278750000000002</v>
      </c>
      <c r="DO227" s="237">
        <f t="shared" si="736"/>
        <v>3.5419475655430714</v>
      </c>
      <c r="DP227" s="500">
        <f t="shared" si="737"/>
        <v>1256.92</v>
      </c>
      <c r="DQ227" s="404">
        <f t="shared" si="738"/>
        <v>945.7</v>
      </c>
      <c r="DR227" s="500">
        <f t="shared" si="739"/>
        <v>90.25</v>
      </c>
      <c r="DS227" s="404">
        <f t="shared" si="740"/>
        <v>88.700374531835209</v>
      </c>
      <c r="DT227" s="500">
        <f t="shared" si="741"/>
        <v>28880</v>
      </c>
      <c r="DU227" s="404">
        <f t="shared" si="742"/>
        <v>23683</v>
      </c>
      <c r="DV227" s="646">
        <v>22</v>
      </c>
      <c r="DW227" s="647">
        <v>20</v>
      </c>
      <c r="DX227" s="500">
        <f t="shared" si="743"/>
        <v>22</v>
      </c>
      <c r="DY227" s="404">
        <f t="shared" si="744"/>
        <v>20</v>
      </c>
      <c r="DZ227" s="646">
        <v>21</v>
      </c>
      <c r="EA227" s="647">
        <v>15</v>
      </c>
      <c r="EB227" s="500">
        <f t="shared" si="745"/>
        <v>21</v>
      </c>
      <c r="EC227" s="404">
        <f t="shared" si="746"/>
        <v>15</v>
      </c>
      <c r="ED227" s="646"/>
      <c r="EE227" s="647"/>
      <c r="EF227" s="500">
        <f t="shared" si="747"/>
        <v>0</v>
      </c>
      <c r="EG227" s="404">
        <f t="shared" si="748"/>
        <v>0</v>
      </c>
      <c r="EH227" s="500">
        <f t="shared" si="749"/>
        <v>43</v>
      </c>
      <c r="EI227" s="404">
        <f t="shared" si="750"/>
        <v>35</v>
      </c>
      <c r="EJ227" s="500">
        <f t="shared" si="751"/>
        <v>43</v>
      </c>
      <c r="EK227" s="404">
        <f t="shared" si="752"/>
        <v>35</v>
      </c>
      <c r="EL227" s="424">
        <v>2.59</v>
      </c>
      <c r="EM227" s="648">
        <v>3.2</v>
      </c>
      <c r="EN227" s="500">
        <f t="shared" si="753"/>
        <v>56.98</v>
      </c>
      <c r="EO227" s="404">
        <f t="shared" si="754"/>
        <v>64</v>
      </c>
      <c r="EP227" s="424">
        <v>4.29</v>
      </c>
      <c r="EQ227" s="648">
        <v>3.63</v>
      </c>
      <c r="ER227" s="500">
        <f t="shared" si="755"/>
        <v>90.09</v>
      </c>
      <c r="ES227" s="404">
        <f t="shared" si="756"/>
        <v>54.449999999999996</v>
      </c>
      <c r="ET227" s="424"/>
      <c r="EU227" s="648"/>
      <c r="EV227" s="500">
        <f t="shared" si="757"/>
        <v>0</v>
      </c>
      <c r="EW227" s="404">
        <f t="shared" si="758"/>
        <v>0</v>
      </c>
      <c r="EX227" s="236">
        <f t="shared" si="759"/>
        <v>3.4202325581395345</v>
      </c>
      <c r="EY227" s="237">
        <f t="shared" si="760"/>
        <v>3.3842857142857139</v>
      </c>
      <c r="EZ227" s="500">
        <f t="shared" si="761"/>
        <v>147.07</v>
      </c>
      <c r="FA227" s="404">
        <f t="shared" si="762"/>
        <v>118.44999999999999</v>
      </c>
      <c r="FB227" s="646">
        <v>83</v>
      </c>
      <c r="FC227" s="649">
        <v>84</v>
      </c>
      <c r="FD227" s="500">
        <f t="shared" si="763"/>
        <v>1826</v>
      </c>
      <c r="FE227" s="404">
        <f t="shared" si="764"/>
        <v>1680</v>
      </c>
      <c r="FF227" s="646">
        <v>75</v>
      </c>
      <c r="FG227" s="649">
        <v>68</v>
      </c>
      <c r="FH227" s="500">
        <f t="shared" si="765"/>
        <v>1575</v>
      </c>
      <c r="FI227" s="404">
        <f t="shared" si="766"/>
        <v>1020</v>
      </c>
      <c r="FJ227" s="646"/>
      <c r="FK227" s="648"/>
      <c r="FL227" s="500">
        <f t="shared" si="767"/>
        <v>0</v>
      </c>
      <c r="FM227" s="404">
        <f t="shared" si="768"/>
        <v>0</v>
      </c>
      <c r="FN227" s="500">
        <f t="shared" si="769"/>
        <v>79.093023255813947</v>
      </c>
      <c r="FO227" s="404">
        <f t="shared" si="770"/>
        <v>77.142857142857139</v>
      </c>
      <c r="FP227" s="500">
        <f t="shared" si="771"/>
        <v>3400.9999999999995</v>
      </c>
      <c r="FQ227" s="404">
        <f t="shared" si="772"/>
        <v>2700</v>
      </c>
      <c r="FR227" s="646"/>
      <c r="FS227" s="650"/>
      <c r="FT227" s="500">
        <f t="shared" si="773"/>
        <v>0</v>
      </c>
      <c r="FU227" s="404">
        <f t="shared" si="774"/>
        <v>0</v>
      </c>
      <c r="FV227" s="424"/>
      <c r="FW227" s="651"/>
      <c r="FX227" s="500">
        <f t="shared" si="775"/>
        <v>0</v>
      </c>
      <c r="FY227" s="404">
        <f t="shared" si="776"/>
        <v>0</v>
      </c>
      <c r="FZ227" s="424"/>
      <c r="GA227" s="651"/>
      <c r="GB227" s="500">
        <f t="shared" si="777"/>
        <v>0</v>
      </c>
      <c r="GC227" s="404">
        <f t="shared" si="778"/>
        <v>0</v>
      </c>
      <c r="GD227" s="510">
        <f t="shared" si="779"/>
        <v>190</v>
      </c>
      <c r="GE227" s="404">
        <f t="shared" si="780"/>
        <v>179</v>
      </c>
      <c r="GF227" s="500">
        <f t="shared" si="781"/>
        <v>190</v>
      </c>
      <c r="GG227" s="404">
        <f t="shared" si="782"/>
        <v>179</v>
      </c>
      <c r="GH227" s="500">
        <f t="shared" si="783"/>
        <v>655.78</v>
      </c>
      <c r="GI227" s="404">
        <f t="shared" si="784"/>
        <v>608.89</v>
      </c>
      <c r="GJ227" s="500">
        <f t="shared" si="785"/>
        <v>17546</v>
      </c>
      <c r="GK227" s="404">
        <f t="shared" si="786"/>
        <v>16220</v>
      </c>
      <c r="GL227" s="510">
        <f t="shared" si="787"/>
        <v>173</v>
      </c>
      <c r="GM227" s="404">
        <f t="shared" si="788"/>
        <v>123</v>
      </c>
      <c r="GN227" s="500">
        <f t="shared" si="789"/>
        <v>173</v>
      </c>
      <c r="GO227" s="404">
        <f t="shared" si="790"/>
        <v>123</v>
      </c>
      <c r="GP227" s="500">
        <f t="shared" si="791"/>
        <v>748.21</v>
      </c>
      <c r="GQ227" s="404">
        <f t="shared" si="792"/>
        <v>455.26</v>
      </c>
      <c r="GR227" s="500">
        <f t="shared" si="793"/>
        <v>14735</v>
      </c>
      <c r="GS227" s="404">
        <f t="shared" si="794"/>
        <v>10163</v>
      </c>
      <c r="GT227" s="510">
        <f t="shared" si="795"/>
        <v>363</v>
      </c>
      <c r="GU227" s="404">
        <f t="shared" si="796"/>
        <v>302</v>
      </c>
      <c r="GV227" s="500">
        <f t="shared" si="797"/>
        <v>363</v>
      </c>
      <c r="GW227" s="404">
        <f t="shared" si="798"/>
        <v>302</v>
      </c>
      <c r="GX227" s="500">
        <f t="shared" si="799"/>
        <v>1403.99</v>
      </c>
      <c r="GY227" s="404">
        <f t="shared" si="800"/>
        <v>1064.1500000000001</v>
      </c>
      <c r="GZ227" s="500">
        <f t="shared" si="801"/>
        <v>32281</v>
      </c>
      <c r="HA227" s="404">
        <f t="shared" si="802"/>
        <v>26383</v>
      </c>
      <c r="HB227" s="510">
        <f t="shared" si="803"/>
        <v>0</v>
      </c>
      <c r="HC227" s="404">
        <f t="shared" si="804"/>
        <v>0</v>
      </c>
      <c r="HD227" s="500">
        <f t="shared" si="805"/>
        <v>0</v>
      </c>
      <c r="HE227" s="404">
        <f t="shared" si="806"/>
        <v>0</v>
      </c>
      <c r="HF227" s="500" t="str">
        <f t="shared" si="807"/>
        <v/>
      </c>
      <c r="HG227" s="404" t="str">
        <f t="shared" si="808"/>
        <v/>
      </c>
      <c r="HH227" s="500" t="str">
        <f t="shared" si="809"/>
        <v/>
      </c>
      <c r="HI227" s="404" t="str">
        <f t="shared" si="810"/>
        <v/>
      </c>
      <c r="HJ227" s="510">
        <f t="shared" si="811"/>
        <v>1403.99</v>
      </c>
      <c r="HK227" s="404">
        <f t="shared" si="812"/>
        <v>1064.1500000000001</v>
      </c>
      <c r="HL227" s="500">
        <f t="shared" si="813"/>
        <v>32281</v>
      </c>
      <c r="HM227" s="404">
        <f t="shared" si="814"/>
        <v>26383</v>
      </c>
    </row>
    <row r="228" spans="1:221">
      <c r="A228" s="633" t="s">
        <v>538</v>
      </c>
      <c r="B228" s="634" t="s">
        <v>888</v>
      </c>
      <c r="C228" s="635"/>
      <c r="D228" s="636">
        <v>199926</v>
      </c>
      <c r="E228" s="551">
        <v>9</v>
      </c>
      <c r="F228" s="422">
        <v>304</v>
      </c>
      <c r="G228" s="814">
        <v>404</v>
      </c>
      <c r="H228" s="422">
        <v>8</v>
      </c>
      <c r="I228" s="814">
        <v>24</v>
      </c>
      <c r="J228" s="500">
        <f t="shared" si="665"/>
        <v>296</v>
      </c>
      <c r="K228" s="404">
        <f t="shared" si="666"/>
        <v>380</v>
      </c>
      <c r="L228" s="422"/>
      <c r="M228" s="423"/>
      <c r="N228" s="500">
        <f t="shared" si="667"/>
        <v>296</v>
      </c>
      <c r="O228" s="404">
        <f t="shared" si="668"/>
        <v>380</v>
      </c>
      <c r="P228" s="500">
        <f t="shared" si="669"/>
        <v>296</v>
      </c>
      <c r="Q228" s="404">
        <f t="shared" si="670"/>
        <v>380</v>
      </c>
      <c r="R228" s="422">
        <v>10</v>
      </c>
      <c r="S228" s="423">
        <v>7</v>
      </c>
      <c r="T228" s="500">
        <f t="shared" si="671"/>
        <v>10</v>
      </c>
      <c r="U228" s="404">
        <f t="shared" si="672"/>
        <v>7</v>
      </c>
      <c r="V228" s="422">
        <v>50</v>
      </c>
      <c r="W228" s="423">
        <v>73</v>
      </c>
      <c r="X228" s="500">
        <f t="shared" si="673"/>
        <v>50</v>
      </c>
      <c r="Y228" s="404">
        <f t="shared" si="674"/>
        <v>73</v>
      </c>
      <c r="Z228" s="422"/>
      <c r="AA228" s="423"/>
      <c r="AB228" s="500">
        <f t="shared" si="675"/>
        <v>0</v>
      </c>
      <c r="AC228" s="404">
        <f t="shared" si="676"/>
        <v>0</v>
      </c>
      <c r="AD228" s="500">
        <f t="shared" si="677"/>
        <v>60</v>
      </c>
      <c r="AE228" s="404">
        <f t="shared" si="678"/>
        <v>80</v>
      </c>
      <c r="AF228" s="500">
        <f t="shared" si="679"/>
        <v>60</v>
      </c>
      <c r="AG228" s="404">
        <f t="shared" si="680"/>
        <v>80</v>
      </c>
      <c r="AH228" s="424">
        <v>2.85</v>
      </c>
      <c r="AI228" s="425">
        <v>3.36</v>
      </c>
      <c r="AJ228" s="500">
        <f t="shared" si="681"/>
        <v>28.5</v>
      </c>
      <c r="AK228" s="404">
        <f t="shared" si="682"/>
        <v>23.52</v>
      </c>
      <c r="AL228" s="424">
        <v>5.4</v>
      </c>
      <c r="AM228" s="425">
        <v>5.01</v>
      </c>
      <c r="AN228" s="500">
        <f t="shared" si="683"/>
        <v>270</v>
      </c>
      <c r="AO228" s="404">
        <f t="shared" si="684"/>
        <v>365.72999999999996</v>
      </c>
      <c r="AP228" s="424"/>
      <c r="AQ228" s="425"/>
      <c r="AR228" s="500">
        <f t="shared" si="685"/>
        <v>0</v>
      </c>
      <c r="AS228" s="404">
        <f t="shared" si="686"/>
        <v>0</v>
      </c>
      <c r="AT228" s="236">
        <f t="shared" si="687"/>
        <v>4.9749999999999996</v>
      </c>
      <c r="AU228" s="237">
        <f t="shared" si="688"/>
        <v>4.8656249999999996</v>
      </c>
      <c r="AV228" s="500">
        <f t="shared" si="689"/>
        <v>298.5</v>
      </c>
      <c r="AW228" s="404">
        <f t="shared" si="690"/>
        <v>389.25</v>
      </c>
      <c r="AX228" s="422">
        <v>85</v>
      </c>
      <c r="AY228" s="423">
        <v>86</v>
      </c>
      <c r="AZ228" s="500">
        <f t="shared" si="691"/>
        <v>850</v>
      </c>
      <c r="BA228" s="404">
        <f t="shared" si="692"/>
        <v>602</v>
      </c>
      <c r="BB228" s="422">
        <v>93</v>
      </c>
      <c r="BC228" s="423">
        <v>94</v>
      </c>
      <c r="BD228" s="500">
        <f t="shared" si="693"/>
        <v>4650</v>
      </c>
      <c r="BE228" s="404">
        <f t="shared" si="694"/>
        <v>6862</v>
      </c>
      <c r="BF228" s="422"/>
      <c r="BG228" s="423"/>
      <c r="BH228" s="500">
        <f t="shared" si="695"/>
        <v>0</v>
      </c>
      <c r="BI228" s="404">
        <f t="shared" si="696"/>
        <v>0</v>
      </c>
      <c r="BJ228" s="500">
        <f t="shared" si="697"/>
        <v>91.666666666666671</v>
      </c>
      <c r="BK228" s="404">
        <f t="shared" si="698"/>
        <v>93.3</v>
      </c>
      <c r="BL228" s="500">
        <f t="shared" si="699"/>
        <v>5500</v>
      </c>
      <c r="BM228" s="404">
        <f t="shared" si="700"/>
        <v>7464</v>
      </c>
      <c r="BN228" s="422">
        <v>158</v>
      </c>
      <c r="BO228" s="423">
        <v>200</v>
      </c>
      <c r="BP228" s="500">
        <f t="shared" si="701"/>
        <v>158</v>
      </c>
      <c r="BQ228" s="404">
        <f t="shared" si="702"/>
        <v>200</v>
      </c>
      <c r="BR228" s="422">
        <v>57</v>
      </c>
      <c r="BS228" s="423">
        <v>70</v>
      </c>
      <c r="BT228" s="500">
        <f t="shared" si="703"/>
        <v>57</v>
      </c>
      <c r="BU228" s="404">
        <f t="shared" si="704"/>
        <v>70</v>
      </c>
      <c r="BV228" s="422"/>
      <c r="BW228" s="423"/>
      <c r="BX228" s="500">
        <f t="shared" si="705"/>
        <v>0</v>
      </c>
      <c r="BY228" s="404">
        <f t="shared" si="706"/>
        <v>0</v>
      </c>
      <c r="BZ228" s="500">
        <f t="shared" si="707"/>
        <v>215</v>
      </c>
      <c r="CA228" s="404">
        <f t="shared" si="708"/>
        <v>270</v>
      </c>
      <c r="CB228" s="500">
        <f t="shared" si="709"/>
        <v>215</v>
      </c>
      <c r="CC228" s="404">
        <f t="shared" si="710"/>
        <v>270</v>
      </c>
      <c r="CD228" s="424">
        <v>3.38</v>
      </c>
      <c r="CE228" s="645">
        <v>3.42</v>
      </c>
      <c r="CF228" s="500">
        <f t="shared" si="711"/>
        <v>534.04</v>
      </c>
      <c r="CG228" s="404">
        <f t="shared" si="712"/>
        <v>684</v>
      </c>
      <c r="CH228" s="424">
        <v>4.8099999999999996</v>
      </c>
      <c r="CI228" s="645">
        <v>4.88</v>
      </c>
      <c r="CJ228" s="500">
        <f t="shared" si="713"/>
        <v>274.16999999999996</v>
      </c>
      <c r="CK228" s="404">
        <f t="shared" si="714"/>
        <v>341.59999999999997</v>
      </c>
      <c r="CL228" s="424"/>
      <c r="CM228" s="645"/>
      <c r="CN228" s="500">
        <f t="shared" si="715"/>
        <v>0</v>
      </c>
      <c r="CO228" s="404">
        <f t="shared" si="716"/>
        <v>0</v>
      </c>
      <c r="CP228" s="500">
        <f t="shared" si="717"/>
        <v>3.759116279069767</v>
      </c>
      <c r="CQ228" s="237">
        <f t="shared" si="718"/>
        <v>3.798518518518518</v>
      </c>
      <c r="CR228" s="500">
        <f t="shared" si="719"/>
        <v>808.20999999999992</v>
      </c>
      <c r="CS228" s="404">
        <f t="shared" si="720"/>
        <v>1025.5999999999999</v>
      </c>
      <c r="CT228" s="646">
        <v>91</v>
      </c>
      <c r="CU228" s="647">
        <v>90</v>
      </c>
      <c r="CV228" s="500">
        <f t="shared" si="721"/>
        <v>14378</v>
      </c>
      <c r="CW228" s="404">
        <f t="shared" si="722"/>
        <v>18000</v>
      </c>
      <c r="CX228" s="646">
        <v>89</v>
      </c>
      <c r="CY228" s="647">
        <v>88</v>
      </c>
      <c r="CZ228" s="500">
        <f t="shared" si="723"/>
        <v>5073</v>
      </c>
      <c r="DA228" s="404">
        <f t="shared" si="724"/>
        <v>6160</v>
      </c>
      <c r="DB228" s="646"/>
      <c r="DC228" s="645"/>
      <c r="DD228" s="500">
        <f t="shared" si="725"/>
        <v>0</v>
      </c>
      <c r="DE228" s="404">
        <f t="shared" si="726"/>
        <v>0</v>
      </c>
      <c r="DF228" s="500">
        <f t="shared" si="727"/>
        <v>90.469767441860469</v>
      </c>
      <c r="DG228" s="404">
        <f t="shared" si="728"/>
        <v>89.481481481481481</v>
      </c>
      <c r="DH228" s="500">
        <f t="shared" si="729"/>
        <v>19451</v>
      </c>
      <c r="DI228" s="404">
        <f t="shared" si="730"/>
        <v>24160</v>
      </c>
      <c r="DJ228" s="500">
        <f t="shared" si="731"/>
        <v>275</v>
      </c>
      <c r="DK228" s="404">
        <f t="shared" si="732"/>
        <v>350</v>
      </c>
      <c r="DL228" s="500">
        <f t="shared" si="733"/>
        <v>275</v>
      </c>
      <c r="DM228" s="404">
        <f t="shared" si="734"/>
        <v>350</v>
      </c>
      <c r="DN228" s="236">
        <f t="shared" si="735"/>
        <v>4.0244</v>
      </c>
      <c r="DO228" s="237">
        <f t="shared" si="736"/>
        <v>4.0424285714285713</v>
      </c>
      <c r="DP228" s="500">
        <f t="shared" si="737"/>
        <v>1106.71</v>
      </c>
      <c r="DQ228" s="404">
        <f t="shared" si="738"/>
        <v>1414.85</v>
      </c>
      <c r="DR228" s="500">
        <f t="shared" si="739"/>
        <v>90.730909090909094</v>
      </c>
      <c r="DS228" s="404">
        <f t="shared" si="740"/>
        <v>90.354285714285709</v>
      </c>
      <c r="DT228" s="500">
        <f t="shared" si="741"/>
        <v>24951</v>
      </c>
      <c r="DU228" s="404">
        <f t="shared" si="742"/>
        <v>31623.999999999996</v>
      </c>
      <c r="DV228" s="646">
        <v>16</v>
      </c>
      <c r="DW228" s="647">
        <v>23</v>
      </c>
      <c r="DX228" s="500">
        <f t="shared" si="743"/>
        <v>16</v>
      </c>
      <c r="DY228" s="404">
        <f t="shared" si="744"/>
        <v>23</v>
      </c>
      <c r="DZ228" s="646">
        <v>5</v>
      </c>
      <c r="EA228" s="647">
        <v>7</v>
      </c>
      <c r="EB228" s="500">
        <f t="shared" si="745"/>
        <v>5</v>
      </c>
      <c r="EC228" s="404">
        <f t="shared" si="746"/>
        <v>7</v>
      </c>
      <c r="ED228" s="646"/>
      <c r="EE228" s="647"/>
      <c r="EF228" s="500">
        <f t="shared" si="747"/>
        <v>0</v>
      </c>
      <c r="EG228" s="404">
        <f t="shared" si="748"/>
        <v>0</v>
      </c>
      <c r="EH228" s="500">
        <f t="shared" si="749"/>
        <v>21</v>
      </c>
      <c r="EI228" s="404">
        <f t="shared" si="750"/>
        <v>30</v>
      </c>
      <c r="EJ228" s="500">
        <f t="shared" si="751"/>
        <v>21</v>
      </c>
      <c r="EK228" s="404">
        <f t="shared" si="752"/>
        <v>30</v>
      </c>
      <c r="EL228" s="424">
        <v>2.06</v>
      </c>
      <c r="EM228" s="648">
        <v>2.0699999999999998</v>
      </c>
      <c r="EN228" s="500">
        <f t="shared" si="753"/>
        <v>32.96</v>
      </c>
      <c r="EO228" s="404">
        <f t="shared" si="754"/>
        <v>47.61</v>
      </c>
      <c r="EP228" s="424">
        <v>2.7</v>
      </c>
      <c r="EQ228" s="648">
        <v>3.64</v>
      </c>
      <c r="ER228" s="500">
        <f t="shared" si="755"/>
        <v>13.5</v>
      </c>
      <c r="ES228" s="404">
        <f t="shared" si="756"/>
        <v>25.48</v>
      </c>
      <c r="ET228" s="424"/>
      <c r="EU228" s="648"/>
      <c r="EV228" s="500">
        <f t="shared" si="757"/>
        <v>0</v>
      </c>
      <c r="EW228" s="404">
        <f t="shared" si="758"/>
        <v>0</v>
      </c>
      <c r="EX228" s="236">
        <f t="shared" si="759"/>
        <v>2.2123809523809523</v>
      </c>
      <c r="EY228" s="237">
        <f t="shared" si="760"/>
        <v>2.4363333333333332</v>
      </c>
      <c r="EZ228" s="500">
        <f t="shared" si="761"/>
        <v>46.46</v>
      </c>
      <c r="FA228" s="404">
        <f t="shared" si="762"/>
        <v>73.09</v>
      </c>
      <c r="FB228" s="646">
        <v>68</v>
      </c>
      <c r="FC228" s="649">
        <v>76</v>
      </c>
      <c r="FD228" s="500">
        <f t="shared" si="763"/>
        <v>1088</v>
      </c>
      <c r="FE228" s="404">
        <f t="shared" si="764"/>
        <v>1748</v>
      </c>
      <c r="FF228" s="646">
        <v>69</v>
      </c>
      <c r="FG228" s="649">
        <v>68</v>
      </c>
      <c r="FH228" s="500">
        <f t="shared" si="765"/>
        <v>345</v>
      </c>
      <c r="FI228" s="404">
        <f t="shared" si="766"/>
        <v>476</v>
      </c>
      <c r="FJ228" s="646"/>
      <c r="FK228" s="648"/>
      <c r="FL228" s="500">
        <f t="shared" si="767"/>
        <v>0</v>
      </c>
      <c r="FM228" s="404">
        <f t="shared" si="768"/>
        <v>0</v>
      </c>
      <c r="FN228" s="500">
        <f t="shared" si="769"/>
        <v>68.238095238095241</v>
      </c>
      <c r="FO228" s="404">
        <f t="shared" si="770"/>
        <v>74.13333333333334</v>
      </c>
      <c r="FP228" s="500">
        <f t="shared" si="771"/>
        <v>1433</v>
      </c>
      <c r="FQ228" s="404">
        <f t="shared" si="772"/>
        <v>2224</v>
      </c>
      <c r="FR228" s="646"/>
      <c r="FS228" s="650"/>
      <c r="FT228" s="500">
        <f t="shared" si="773"/>
        <v>0</v>
      </c>
      <c r="FU228" s="404">
        <f t="shared" si="774"/>
        <v>0</v>
      </c>
      <c r="FV228" s="424"/>
      <c r="FW228" s="651"/>
      <c r="FX228" s="500">
        <f t="shared" si="775"/>
        <v>0</v>
      </c>
      <c r="FY228" s="404">
        <f t="shared" si="776"/>
        <v>0</v>
      </c>
      <c r="FZ228" s="424"/>
      <c r="GA228" s="651"/>
      <c r="GB228" s="500">
        <f t="shared" si="777"/>
        <v>0</v>
      </c>
      <c r="GC228" s="404">
        <f t="shared" si="778"/>
        <v>0</v>
      </c>
      <c r="GD228" s="510">
        <f t="shared" si="779"/>
        <v>184</v>
      </c>
      <c r="GE228" s="404">
        <f t="shared" si="780"/>
        <v>230</v>
      </c>
      <c r="GF228" s="500">
        <f t="shared" si="781"/>
        <v>184</v>
      </c>
      <c r="GG228" s="404">
        <f t="shared" si="782"/>
        <v>230</v>
      </c>
      <c r="GH228" s="500">
        <f t="shared" si="783"/>
        <v>595.5</v>
      </c>
      <c r="GI228" s="404">
        <f t="shared" si="784"/>
        <v>755.13</v>
      </c>
      <c r="GJ228" s="500">
        <f t="shared" si="785"/>
        <v>16316</v>
      </c>
      <c r="GK228" s="404">
        <f t="shared" si="786"/>
        <v>20350</v>
      </c>
      <c r="GL228" s="510">
        <f t="shared" si="787"/>
        <v>112</v>
      </c>
      <c r="GM228" s="404">
        <f t="shared" si="788"/>
        <v>150</v>
      </c>
      <c r="GN228" s="500">
        <f t="shared" si="789"/>
        <v>112</v>
      </c>
      <c r="GO228" s="404">
        <f t="shared" si="790"/>
        <v>150</v>
      </c>
      <c r="GP228" s="500">
        <f t="shared" si="791"/>
        <v>557.66999999999996</v>
      </c>
      <c r="GQ228" s="404">
        <f t="shared" si="792"/>
        <v>732.81</v>
      </c>
      <c r="GR228" s="500">
        <f t="shared" si="793"/>
        <v>10068</v>
      </c>
      <c r="GS228" s="404">
        <f t="shared" si="794"/>
        <v>13498</v>
      </c>
      <c r="GT228" s="510">
        <f t="shared" si="795"/>
        <v>296</v>
      </c>
      <c r="GU228" s="404">
        <f t="shared" si="796"/>
        <v>380</v>
      </c>
      <c r="GV228" s="500">
        <f t="shared" si="797"/>
        <v>296</v>
      </c>
      <c r="GW228" s="404">
        <f t="shared" si="798"/>
        <v>380</v>
      </c>
      <c r="GX228" s="500">
        <f t="shared" si="799"/>
        <v>1153.17</v>
      </c>
      <c r="GY228" s="404">
        <f t="shared" si="800"/>
        <v>1487.94</v>
      </c>
      <c r="GZ228" s="500">
        <f t="shared" si="801"/>
        <v>26384</v>
      </c>
      <c r="HA228" s="404">
        <f t="shared" si="802"/>
        <v>33848</v>
      </c>
      <c r="HB228" s="510">
        <f t="shared" si="803"/>
        <v>0</v>
      </c>
      <c r="HC228" s="404">
        <f t="shared" si="804"/>
        <v>0</v>
      </c>
      <c r="HD228" s="500">
        <f t="shared" si="805"/>
        <v>0</v>
      </c>
      <c r="HE228" s="404">
        <f t="shared" si="806"/>
        <v>0</v>
      </c>
      <c r="HF228" s="500" t="str">
        <f t="shared" si="807"/>
        <v/>
      </c>
      <c r="HG228" s="404" t="str">
        <f t="shared" si="808"/>
        <v/>
      </c>
      <c r="HH228" s="500" t="str">
        <f t="shared" si="809"/>
        <v/>
      </c>
      <c r="HI228" s="404" t="str">
        <f t="shared" si="810"/>
        <v/>
      </c>
      <c r="HJ228" s="510">
        <f t="shared" si="811"/>
        <v>1153.17</v>
      </c>
      <c r="HK228" s="404">
        <f t="shared" si="812"/>
        <v>1487.9399999999998</v>
      </c>
      <c r="HL228" s="500">
        <f t="shared" si="813"/>
        <v>26384</v>
      </c>
      <c r="HM228" s="404">
        <f t="shared" si="814"/>
        <v>33848</v>
      </c>
    </row>
    <row r="229" spans="1:221">
      <c r="A229" s="553" t="s">
        <v>538</v>
      </c>
      <c r="B229" s="640" t="s">
        <v>889</v>
      </c>
      <c r="C229" s="641"/>
      <c r="D229" s="636">
        <v>197966</v>
      </c>
      <c r="E229" s="551">
        <v>10</v>
      </c>
      <c r="F229" s="422">
        <v>217</v>
      </c>
      <c r="G229" s="814">
        <v>244</v>
      </c>
      <c r="H229" s="422">
        <v>15</v>
      </c>
      <c r="I229" s="814">
        <v>17</v>
      </c>
      <c r="J229" s="500">
        <f t="shared" si="665"/>
        <v>202</v>
      </c>
      <c r="K229" s="404">
        <f t="shared" si="666"/>
        <v>227</v>
      </c>
      <c r="L229" s="422"/>
      <c r="M229" s="423"/>
      <c r="N229" s="500">
        <f t="shared" si="667"/>
        <v>202</v>
      </c>
      <c r="O229" s="404">
        <f t="shared" si="668"/>
        <v>227</v>
      </c>
      <c r="P229" s="500">
        <f t="shared" si="669"/>
        <v>202</v>
      </c>
      <c r="Q229" s="404">
        <f t="shared" si="670"/>
        <v>227</v>
      </c>
      <c r="R229" s="422">
        <v>5</v>
      </c>
      <c r="S229" s="423">
        <v>9</v>
      </c>
      <c r="T229" s="500">
        <f t="shared" si="671"/>
        <v>5</v>
      </c>
      <c r="U229" s="404">
        <f t="shared" si="672"/>
        <v>9</v>
      </c>
      <c r="V229" s="422">
        <v>37</v>
      </c>
      <c r="W229" s="423">
        <v>54</v>
      </c>
      <c r="X229" s="500">
        <f t="shared" si="673"/>
        <v>37</v>
      </c>
      <c r="Y229" s="404">
        <f t="shared" si="674"/>
        <v>54</v>
      </c>
      <c r="Z229" s="422"/>
      <c r="AA229" s="423"/>
      <c r="AB229" s="500">
        <f t="shared" si="675"/>
        <v>0</v>
      </c>
      <c r="AC229" s="404">
        <f t="shared" si="676"/>
        <v>0</v>
      </c>
      <c r="AD229" s="500">
        <f t="shared" si="677"/>
        <v>42</v>
      </c>
      <c r="AE229" s="404">
        <f t="shared" si="678"/>
        <v>63</v>
      </c>
      <c r="AF229" s="500">
        <f t="shared" si="679"/>
        <v>42</v>
      </c>
      <c r="AG229" s="404">
        <f t="shared" si="680"/>
        <v>63</v>
      </c>
      <c r="AH229" s="424">
        <v>2.7</v>
      </c>
      <c r="AI229" s="425">
        <v>1.83</v>
      </c>
      <c r="AJ229" s="500">
        <f t="shared" si="681"/>
        <v>13.5</v>
      </c>
      <c r="AK229" s="404">
        <f t="shared" si="682"/>
        <v>16.47</v>
      </c>
      <c r="AL229" s="424">
        <v>5.08</v>
      </c>
      <c r="AM229" s="425">
        <v>4.58</v>
      </c>
      <c r="AN229" s="500">
        <f t="shared" si="683"/>
        <v>187.96</v>
      </c>
      <c r="AO229" s="404">
        <f t="shared" si="684"/>
        <v>247.32</v>
      </c>
      <c r="AP229" s="424"/>
      <c r="AQ229" s="425"/>
      <c r="AR229" s="500">
        <f t="shared" si="685"/>
        <v>0</v>
      </c>
      <c r="AS229" s="404">
        <f t="shared" si="686"/>
        <v>0</v>
      </c>
      <c r="AT229" s="236">
        <f t="shared" si="687"/>
        <v>4.7966666666666669</v>
      </c>
      <c r="AU229" s="237">
        <f t="shared" si="688"/>
        <v>4.1871428571428568</v>
      </c>
      <c r="AV229" s="500">
        <f t="shared" si="689"/>
        <v>201.46</v>
      </c>
      <c r="AW229" s="404">
        <f t="shared" si="690"/>
        <v>263.78999999999996</v>
      </c>
      <c r="AX229" s="422">
        <v>75</v>
      </c>
      <c r="AY229" s="423">
        <v>63</v>
      </c>
      <c r="AZ229" s="500">
        <f t="shared" si="691"/>
        <v>375</v>
      </c>
      <c r="BA229" s="404">
        <f t="shared" si="692"/>
        <v>567</v>
      </c>
      <c r="BB229" s="422">
        <v>89</v>
      </c>
      <c r="BC229" s="423">
        <v>81</v>
      </c>
      <c r="BD229" s="500">
        <f t="shared" si="693"/>
        <v>3293</v>
      </c>
      <c r="BE229" s="404">
        <f t="shared" si="694"/>
        <v>4374</v>
      </c>
      <c r="BF229" s="422"/>
      <c r="BG229" s="423"/>
      <c r="BH229" s="500">
        <f t="shared" si="695"/>
        <v>0</v>
      </c>
      <c r="BI229" s="404">
        <f t="shared" si="696"/>
        <v>0</v>
      </c>
      <c r="BJ229" s="500">
        <f t="shared" si="697"/>
        <v>87.333333333333329</v>
      </c>
      <c r="BK229" s="404">
        <f t="shared" si="698"/>
        <v>78.428571428571431</v>
      </c>
      <c r="BL229" s="500">
        <f t="shared" si="699"/>
        <v>3668</v>
      </c>
      <c r="BM229" s="404">
        <f t="shared" si="700"/>
        <v>4941</v>
      </c>
      <c r="BN229" s="422">
        <v>66</v>
      </c>
      <c r="BO229" s="423">
        <v>81</v>
      </c>
      <c r="BP229" s="500">
        <f t="shared" si="701"/>
        <v>66</v>
      </c>
      <c r="BQ229" s="404">
        <f t="shared" si="702"/>
        <v>81</v>
      </c>
      <c r="BR229" s="422">
        <v>54</v>
      </c>
      <c r="BS229" s="423">
        <v>43</v>
      </c>
      <c r="BT229" s="500">
        <f t="shared" si="703"/>
        <v>54</v>
      </c>
      <c r="BU229" s="404">
        <f t="shared" si="704"/>
        <v>43</v>
      </c>
      <c r="BV229" s="422"/>
      <c r="BW229" s="423"/>
      <c r="BX229" s="500">
        <f t="shared" si="705"/>
        <v>0</v>
      </c>
      <c r="BY229" s="404">
        <f t="shared" si="706"/>
        <v>0</v>
      </c>
      <c r="BZ229" s="500">
        <f t="shared" si="707"/>
        <v>120</v>
      </c>
      <c r="CA229" s="404">
        <f t="shared" si="708"/>
        <v>124</v>
      </c>
      <c r="CB229" s="500">
        <f t="shared" si="709"/>
        <v>120</v>
      </c>
      <c r="CC229" s="404">
        <f t="shared" si="710"/>
        <v>124</v>
      </c>
      <c r="CD229" s="424">
        <v>3.81</v>
      </c>
      <c r="CE229" s="645">
        <v>4.5999999999999996</v>
      </c>
      <c r="CF229" s="500">
        <f t="shared" si="711"/>
        <v>251.46</v>
      </c>
      <c r="CG229" s="404">
        <f t="shared" si="712"/>
        <v>372.59999999999997</v>
      </c>
      <c r="CH229" s="424">
        <v>6.06</v>
      </c>
      <c r="CI229" s="645">
        <v>5.79</v>
      </c>
      <c r="CJ229" s="500">
        <f t="shared" si="713"/>
        <v>327.23999999999995</v>
      </c>
      <c r="CK229" s="404">
        <f t="shared" si="714"/>
        <v>248.97</v>
      </c>
      <c r="CL229" s="424"/>
      <c r="CM229" s="645"/>
      <c r="CN229" s="500">
        <f t="shared" si="715"/>
        <v>0</v>
      </c>
      <c r="CO229" s="404">
        <f t="shared" si="716"/>
        <v>0</v>
      </c>
      <c r="CP229" s="500">
        <f t="shared" si="717"/>
        <v>4.8224999999999998</v>
      </c>
      <c r="CQ229" s="237">
        <f t="shared" si="718"/>
        <v>5.0126612903225798</v>
      </c>
      <c r="CR229" s="500">
        <f t="shared" si="719"/>
        <v>578.69999999999993</v>
      </c>
      <c r="CS229" s="404">
        <f t="shared" si="720"/>
        <v>621.56999999999994</v>
      </c>
      <c r="CT229" s="646">
        <v>99</v>
      </c>
      <c r="CU229" s="647">
        <v>103</v>
      </c>
      <c r="CV229" s="500">
        <f t="shared" si="721"/>
        <v>6534</v>
      </c>
      <c r="CW229" s="404">
        <f t="shared" si="722"/>
        <v>8343</v>
      </c>
      <c r="CX229" s="646">
        <v>93</v>
      </c>
      <c r="CY229" s="647">
        <v>94</v>
      </c>
      <c r="CZ229" s="500">
        <f t="shared" si="723"/>
        <v>5022</v>
      </c>
      <c r="DA229" s="404">
        <f t="shared" si="724"/>
        <v>4042</v>
      </c>
      <c r="DB229" s="646"/>
      <c r="DC229" s="645"/>
      <c r="DD229" s="500">
        <f t="shared" si="725"/>
        <v>0</v>
      </c>
      <c r="DE229" s="404">
        <f t="shared" si="726"/>
        <v>0</v>
      </c>
      <c r="DF229" s="500">
        <f t="shared" si="727"/>
        <v>96.3</v>
      </c>
      <c r="DG229" s="404">
        <f t="shared" si="728"/>
        <v>99.879032258064512</v>
      </c>
      <c r="DH229" s="500">
        <f t="shared" si="729"/>
        <v>11556</v>
      </c>
      <c r="DI229" s="404">
        <f t="shared" si="730"/>
        <v>12385</v>
      </c>
      <c r="DJ229" s="500">
        <f t="shared" si="731"/>
        <v>162</v>
      </c>
      <c r="DK229" s="404">
        <f t="shared" si="732"/>
        <v>187</v>
      </c>
      <c r="DL229" s="500">
        <f t="shared" si="733"/>
        <v>162</v>
      </c>
      <c r="DM229" s="404">
        <f t="shared" si="734"/>
        <v>187</v>
      </c>
      <c r="DN229" s="236">
        <f t="shared" si="735"/>
        <v>4.8158024691358019</v>
      </c>
      <c r="DO229" s="237">
        <f t="shared" si="736"/>
        <v>4.7345454545454544</v>
      </c>
      <c r="DP229" s="500">
        <f t="shared" si="737"/>
        <v>780.15999999999985</v>
      </c>
      <c r="DQ229" s="404">
        <f t="shared" si="738"/>
        <v>885.36</v>
      </c>
      <c r="DR229" s="500">
        <f t="shared" si="739"/>
        <v>93.975308641975303</v>
      </c>
      <c r="DS229" s="404">
        <f t="shared" si="740"/>
        <v>92.652406417112303</v>
      </c>
      <c r="DT229" s="500">
        <f t="shared" si="741"/>
        <v>15224</v>
      </c>
      <c r="DU229" s="404">
        <f t="shared" si="742"/>
        <v>17326</v>
      </c>
      <c r="DV229" s="646">
        <v>27</v>
      </c>
      <c r="DW229" s="647">
        <v>18</v>
      </c>
      <c r="DX229" s="500">
        <f t="shared" si="743"/>
        <v>27</v>
      </c>
      <c r="DY229" s="404">
        <f t="shared" si="744"/>
        <v>18</v>
      </c>
      <c r="DZ229" s="646">
        <v>13</v>
      </c>
      <c r="EA229" s="647">
        <v>22</v>
      </c>
      <c r="EB229" s="500">
        <f t="shared" si="745"/>
        <v>13</v>
      </c>
      <c r="EC229" s="404">
        <f t="shared" si="746"/>
        <v>22</v>
      </c>
      <c r="ED229" s="646"/>
      <c r="EE229" s="647"/>
      <c r="EF229" s="500">
        <f t="shared" si="747"/>
        <v>0</v>
      </c>
      <c r="EG229" s="404">
        <f t="shared" si="748"/>
        <v>0</v>
      </c>
      <c r="EH229" s="500">
        <f t="shared" si="749"/>
        <v>40</v>
      </c>
      <c r="EI229" s="404">
        <f t="shared" si="750"/>
        <v>40</v>
      </c>
      <c r="EJ229" s="500">
        <f t="shared" si="751"/>
        <v>40</v>
      </c>
      <c r="EK229" s="404">
        <f t="shared" si="752"/>
        <v>40</v>
      </c>
      <c r="EL229" s="424">
        <v>3.02</v>
      </c>
      <c r="EM229" s="648">
        <v>3.67</v>
      </c>
      <c r="EN229" s="500">
        <f t="shared" si="753"/>
        <v>81.540000000000006</v>
      </c>
      <c r="EO229" s="404">
        <f t="shared" si="754"/>
        <v>66.06</v>
      </c>
      <c r="EP229" s="424">
        <v>3.58</v>
      </c>
      <c r="EQ229" s="648">
        <v>3.68</v>
      </c>
      <c r="ER229" s="500">
        <f t="shared" si="755"/>
        <v>46.54</v>
      </c>
      <c r="ES229" s="404">
        <f t="shared" si="756"/>
        <v>80.960000000000008</v>
      </c>
      <c r="ET229" s="424"/>
      <c r="EU229" s="648"/>
      <c r="EV229" s="500">
        <f t="shared" si="757"/>
        <v>0</v>
      </c>
      <c r="EW229" s="404">
        <f t="shared" si="758"/>
        <v>0</v>
      </c>
      <c r="EX229" s="236">
        <f t="shared" si="759"/>
        <v>3.2020000000000004</v>
      </c>
      <c r="EY229" s="237">
        <f t="shared" si="760"/>
        <v>3.6755000000000004</v>
      </c>
      <c r="EZ229" s="500">
        <f t="shared" si="761"/>
        <v>128.08000000000001</v>
      </c>
      <c r="FA229" s="404">
        <f t="shared" si="762"/>
        <v>147.02000000000001</v>
      </c>
      <c r="FB229" s="646">
        <v>79</v>
      </c>
      <c r="FC229" s="649">
        <v>82</v>
      </c>
      <c r="FD229" s="500">
        <f t="shared" si="763"/>
        <v>2133</v>
      </c>
      <c r="FE229" s="404">
        <f t="shared" si="764"/>
        <v>1476</v>
      </c>
      <c r="FF229" s="646">
        <v>67</v>
      </c>
      <c r="FG229" s="649">
        <v>71</v>
      </c>
      <c r="FH229" s="500">
        <f t="shared" si="765"/>
        <v>871</v>
      </c>
      <c r="FI229" s="404">
        <f t="shared" si="766"/>
        <v>1562</v>
      </c>
      <c r="FJ229" s="646"/>
      <c r="FK229" s="648"/>
      <c r="FL229" s="500">
        <f t="shared" si="767"/>
        <v>0</v>
      </c>
      <c r="FM229" s="404">
        <f t="shared" si="768"/>
        <v>0</v>
      </c>
      <c r="FN229" s="500">
        <f t="shared" si="769"/>
        <v>75.099999999999994</v>
      </c>
      <c r="FO229" s="404">
        <f t="shared" si="770"/>
        <v>75.95</v>
      </c>
      <c r="FP229" s="500">
        <f t="shared" si="771"/>
        <v>3004</v>
      </c>
      <c r="FQ229" s="404">
        <f t="shared" si="772"/>
        <v>3038</v>
      </c>
      <c r="FR229" s="646"/>
      <c r="FS229" s="650"/>
      <c r="FT229" s="500">
        <f t="shared" si="773"/>
        <v>0</v>
      </c>
      <c r="FU229" s="404">
        <f t="shared" si="774"/>
        <v>0</v>
      </c>
      <c r="FV229" s="424"/>
      <c r="FW229" s="651"/>
      <c r="FX229" s="500">
        <f t="shared" si="775"/>
        <v>0</v>
      </c>
      <c r="FY229" s="404">
        <f t="shared" si="776"/>
        <v>0</v>
      </c>
      <c r="FZ229" s="424"/>
      <c r="GA229" s="651"/>
      <c r="GB229" s="500">
        <f t="shared" si="777"/>
        <v>0</v>
      </c>
      <c r="GC229" s="404">
        <f t="shared" si="778"/>
        <v>0</v>
      </c>
      <c r="GD229" s="510">
        <f t="shared" si="779"/>
        <v>98</v>
      </c>
      <c r="GE229" s="404">
        <f t="shared" si="780"/>
        <v>108</v>
      </c>
      <c r="GF229" s="500">
        <f t="shared" si="781"/>
        <v>98</v>
      </c>
      <c r="GG229" s="404">
        <f t="shared" si="782"/>
        <v>108</v>
      </c>
      <c r="GH229" s="500">
        <f t="shared" si="783"/>
        <v>346.50000000000006</v>
      </c>
      <c r="GI229" s="404">
        <f t="shared" si="784"/>
        <v>455.12999999999994</v>
      </c>
      <c r="GJ229" s="500">
        <f t="shared" si="785"/>
        <v>9042</v>
      </c>
      <c r="GK229" s="404">
        <f t="shared" si="786"/>
        <v>10386</v>
      </c>
      <c r="GL229" s="510">
        <f t="shared" si="787"/>
        <v>104</v>
      </c>
      <c r="GM229" s="404">
        <f t="shared" si="788"/>
        <v>119</v>
      </c>
      <c r="GN229" s="500">
        <f t="shared" si="789"/>
        <v>104</v>
      </c>
      <c r="GO229" s="404">
        <f t="shared" si="790"/>
        <v>119</v>
      </c>
      <c r="GP229" s="500">
        <f t="shared" si="791"/>
        <v>561.7399999999999</v>
      </c>
      <c r="GQ229" s="404">
        <f t="shared" si="792"/>
        <v>577.25</v>
      </c>
      <c r="GR229" s="500">
        <f t="shared" si="793"/>
        <v>9186</v>
      </c>
      <c r="GS229" s="404">
        <f t="shared" si="794"/>
        <v>9978</v>
      </c>
      <c r="GT229" s="510">
        <f t="shared" si="795"/>
        <v>202</v>
      </c>
      <c r="GU229" s="404">
        <f t="shared" si="796"/>
        <v>227</v>
      </c>
      <c r="GV229" s="500">
        <f t="shared" si="797"/>
        <v>202</v>
      </c>
      <c r="GW229" s="404">
        <f t="shared" si="798"/>
        <v>227</v>
      </c>
      <c r="GX229" s="500">
        <f t="shared" si="799"/>
        <v>908.24</v>
      </c>
      <c r="GY229" s="404">
        <f t="shared" si="800"/>
        <v>1032.3799999999999</v>
      </c>
      <c r="GZ229" s="500">
        <f t="shared" si="801"/>
        <v>18228</v>
      </c>
      <c r="HA229" s="404">
        <f t="shared" si="802"/>
        <v>20364</v>
      </c>
      <c r="HB229" s="510">
        <f t="shared" si="803"/>
        <v>0</v>
      </c>
      <c r="HC229" s="404">
        <f t="shared" si="804"/>
        <v>0</v>
      </c>
      <c r="HD229" s="500">
        <f t="shared" si="805"/>
        <v>0</v>
      </c>
      <c r="HE229" s="404">
        <f t="shared" si="806"/>
        <v>0</v>
      </c>
      <c r="HF229" s="500" t="str">
        <f t="shared" si="807"/>
        <v/>
      </c>
      <c r="HG229" s="404" t="str">
        <f t="shared" si="808"/>
        <v/>
      </c>
      <c r="HH229" s="500" t="str">
        <f t="shared" si="809"/>
        <v/>
      </c>
      <c r="HI229" s="404" t="str">
        <f t="shared" si="810"/>
        <v/>
      </c>
      <c r="HJ229" s="510">
        <f t="shared" si="811"/>
        <v>908.2399999999999</v>
      </c>
      <c r="HK229" s="404">
        <f t="shared" si="812"/>
        <v>1032.3800000000001</v>
      </c>
      <c r="HL229" s="500">
        <f t="shared" si="813"/>
        <v>18228</v>
      </c>
      <c r="HM229" s="404">
        <f t="shared" si="814"/>
        <v>20364</v>
      </c>
    </row>
    <row r="230" spans="1:221">
      <c r="A230" s="633" t="s">
        <v>538</v>
      </c>
      <c r="B230" s="640" t="s">
        <v>890</v>
      </c>
      <c r="C230" s="641"/>
      <c r="D230" s="636">
        <v>198011</v>
      </c>
      <c r="E230" s="551">
        <v>10</v>
      </c>
      <c r="F230" s="422">
        <v>80</v>
      </c>
      <c r="G230" s="814">
        <v>114</v>
      </c>
      <c r="H230" s="422">
        <v>7</v>
      </c>
      <c r="I230" s="814">
        <v>9</v>
      </c>
      <c r="J230" s="500">
        <f t="shared" si="665"/>
        <v>73</v>
      </c>
      <c r="K230" s="404">
        <f t="shared" si="666"/>
        <v>105</v>
      </c>
      <c r="L230" s="422"/>
      <c r="M230" s="423"/>
      <c r="N230" s="500">
        <f t="shared" si="667"/>
        <v>73</v>
      </c>
      <c r="O230" s="404">
        <f t="shared" si="668"/>
        <v>105</v>
      </c>
      <c r="P230" s="500">
        <f t="shared" si="669"/>
        <v>73</v>
      </c>
      <c r="Q230" s="404">
        <f t="shared" si="670"/>
        <v>105</v>
      </c>
      <c r="R230" s="422">
        <v>3</v>
      </c>
      <c r="S230" s="423">
        <v>3</v>
      </c>
      <c r="T230" s="500">
        <f t="shared" si="671"/>
        <v>3</v>
      </c>
      <c r="U230" s="404">
        <f t="shared" si="672"/>
        <v>3</v>
      </c>
      <c r="V230" s="422">
        <v>6</v>
      </c>
      <c r="W230" s="423">
        <v>10</v>
      </c>
      <c r="X230" s="500">
        <f t="shared" si="673"/>
        <v>6</v>
      </c>
      <c r="Y230" s="404">
        <f t="shared" si="674"/>
        <v>10</v>
      </c>
      <c r="Z230" s="422"/>
      <c r="AA230" s="423"/>
      <c r="AB230" s="500">
        <f t="shared" si="675"/>
        <v>0</v>
      </c>
      <c r="AC230" s="404">
        <f t="shared" si="676"/>
        <v>0</v>
      </c>
      <c r="AD230" s="500">
        <f t="shared" si="677"/>
        <v>9</v>
      </c>
      <c r="AE230" s="404">
        <f t="shared" si="678"/>
        <v>13</v>
      </c>
      <c r="AF230" s="500">
        <f t="shared" si="679"/>
        <v>9</v>
      </c>
      <c r="AG230" s="404">
        <f t="shared" si="680"/>
        <v>13</v>
      </c>
      <c r="AH230" s="424">
        <v>4.17</v>
      </c>
      <c r="AI230" s="425">
        <v>4.5</v>
      </c>
      <c r="AJ230" s="500">
        <f t="shared" si="681"/>
        <v>12.51</v>
      </c>
      <c r="AK230" s="404">
        <f t="shared" si="682"/>
        <v>13.5</v>
      </c>
      <c r="AL230" s="424">
        <v>3.67</v>
      </c>
      <c r="AM230" s="425">
        <v>4.25</v>
      </c>
      <c r="AN230" s="500">
        <f t="shared" si="683"/>
        <v>22.02</v>
      </c>
      <c r="AO230" s="404">
        <f t="shared" si="684"/>
        <v>42.5</v>
      </c>
      <c r="AP230" s="424"/>
      <c r="AQ230" s="425"/>
      <c r="AR230" s="500">
        <f t="shared" si="685"/>
        <v>0</v>
      </c>
      <c r="AS230" s="404">
        <f t="shared" si="686"/>
        <v>0</v>
      </c>
      <c r="AT230" s="236">
        <f t="shared" si="687"/>
        <v>3.8366666666666669</v>
      </c>
      <c r="AU230" s="237">
        <f t="shared" si="688"/>
        <v>4.3076923076923075</v>
      </c>
      <c r="AV230" s="500">
        <f t="shared" si="689"/>
        <v>34.53</v>
      </c>
      <c r="AW230" s="404">
        <f t="shared" si="690"/>
        <v>56</v>
      </c>
      <c r="AX230" s="422">
        <v>88</v>
      </c>
      <c r="AY230" s="423">
        <v>105</v>
      </c>
      <c r="AZ230" s="500">
        <f t="shared" si="691"/>
        <v>264</v>
      </c>
      <c r="BA230" s="404">
        <f t="shared" si="692"/>
        <v>315</v>
      </c>
      <c r="BB230" s="422">
        <v>72</v>
      </c>
      <c r="BC230" s="423">
        <v>77</v>
      </c>
      <c r="BD230" s="500">
        <f t="shared" si="693"/>
        <v>432</v>
      </c>
      <c r="BE230" s="404">
        <f t="shared" si="694"/>
        <v>770</v>
      </c>
      <c r="BF230" s="422"/>
      <c r="BG230" s="423"/>
      <c r="BH230" s="500">
        <f t="shared" si="695"/>
        <v>0</v>
      </c>
      <c r="BI230" s="404">
        <f t="shared" si="696"/>
        <v>0</v>
      </c>
      <c r="BJ230" s="500">
        <f t="shared" si="697"/>
        <v>77.333333333333329</v>
      </c>
      <c r="BK230" s="404">
        <f t="shared" si="698"/>
        <v>83.461538461538467</v>
      </c>
      <c r="BL230" s="500">
        <f t="shared" si="699"/>
        <v>696</v>
      </c>
      <c r="BM230" s="404">
        <f t="shared" si="700"/>
        <v>1085</v>
      </c>
      <c r="BN230" s="422">
        <v>29</v>
      </c>
      <c r="BO230" s="423">
        <v>50</v>
      </c>
      <c r="BP230" s="500">
        <f t="shared" si="701"/>
        <v>29</v>
      </c>
      <c r="BQ230" s="404">
        <f t="shared" si="702"/>
        <v>50</v>
      </c>
      <c r="BR230" s="422">
        <v>19</v>
      </c>
      <c r="BS230" s="423">
        <v>19</v>
      </c>
      <c r="BT230" s="500">
        <f t="shared" si="703"/>
        <v>19</v>
      </c>
      <c r="BU230" s="404">
        <f t="shared" si="704"/>
        <v>19</v>
      </c>
      <c r="BV230" s="422"/>
      <c r="BW230" s="423"/>
      <c r="BX230" s="500">
        <f t="shared" si="705"/>
        <v>0</v>
      </c>
      <c r="BY230" s="404">
        <f t="shared" si="706"/>
        <v>0</v>
      </c>
      <c r="BZ230" s="500">
        <f t="shared" si="707"/>
        <v>48</v>
      </c>
      <c r="CA230" s="404">
        <f t="shared" si="708"/>
        <v>69</v>
      </c>
      <c r="CB230" s="500">
        <f t="shared" si="709"/>
        <v>48</v>
      </c>
      <c r="CC230" s="404">
        <f t="shared" si="710"/>
        <v>69</v>
      </c>
      <c r="CD230" s="424">
        <v>4.45</v>
      </c>
      <c r="CE230" s="645">
        <v>4.51</v>
      </c>
      <c r="CF230" s="500">
        <f t="shared" si="711"/>
        <v>129.05000000000001</v>
      </c>
      <c r="CG230" s="404">
        <f t="shared" si="712"/>
        <v>225.5</v>
      </c>
      <c r="CH230" s="424">
        <v>6.05</v>
      </c>
      <c r="CI230" s="645">
        <v>4.45</v>
      </c>
      <c r="CJ230" s="500">
        <f t="shared" si="713"/>
        <v>114.95</v>
      </c>
      <c r="CK230" s="404">
        <f t="shared" si="714"/>
        <v>84.55</v>
      </c>
      <c r="CL230" s="424"/>
      <c r="CM230" s="645"/>
      <c r="CN230" s="500">
        <f t="shared" si="715"/>
        <v>0</v>
      </c>
      <c r="CO230" s="404">
        <f t="shared" si="716"/>
        <v>0</v>
      </c>
      <c r="CP230" s="500">
        <f t="shared" si="717"/>
        <v>5.083333333333333</v>
      </c>
      <c r="CQ230" s="237">
        <f t="shared" si="718"/>
        <v>4.4934782608695656</v>
      </c>
      <c r="CR230" s="500">
        <f t="shared" si="719"/>
        <v>244</v>
      </c>
      <c r="CS230" s="404">
        <f t="shared" si="720"/>
        <v>310.05</v>
      </c>
      <c r="CT230" s="646">
        <v>102</v>
      </c>
      <c r="CU230" s="647">
        <v>97</v>
      </c>
      <c r="CV230" s="500">
        <f t="shared" si="721"/>
        <v>2958</v>
      </c>
      <c r="CW230" s="404">
        <f t="shared" si="722"/>
        <v>4850</v>
      </c>
      <c r="CX230" s="646">
        <v>91</v>
      </c>
      <c r="CY230" s="647">
        <v>76</v>
      </c>
      <c r="CZ230" s="500">
        <f t="shared" si="723"/>
        <v>1729</v>
      </c>
      <c r="DA230" s="404">
        <f t="shared" si="724"/>
        <v>1444</v>
      </c>
      <c r="DB230" s="646"/>
      <c r="DC230" s="645"/>
      <c r="DD230" s="500">
        <f t="shared" si="725"/>
        <v>0</v>
      </c>
      <c r="DE230" s="404">
        <f t="shared" si="726"/>
        <v>0</v>
      </c>
      <c r="DF230" s="500">
        <f t="shared" si="727"/>
        <v>97.645833333333329</v>
      </c>
      <c r="DG230" s="404">
        <f t="shared" si="728"/>
        <v>91.217391304347828</v>
      </c>
      <c r="DH230" s="500">
        <f t="shared" si="729"/>
        <v>4687</v>
      </c>
      <c r="DI230" s="404">
        <f t="shared" si="730"/>
        <v>6294</v>
      </c>
      <c r="DJ230" s="500">
        <f t="shared" si="731"/>
        <v>57</v>
      </c>
      <c r="DK230" s="404">
        <f t="shared" si="732"/>
        <v>82</v>
      </c>
      <c r="DL230" s="500">
        <f t="shared" si="733"/>
        <v>57</v>
      </c>
      <c r="DM230" s="404">
        <f t="shared" si="734"/>
        <v>82</v>
      </c>
      <c r="DN230" s="236">
        <f t="shared" si="735"/>
        <v>4.8864912280701747</v>
      </c>
      <c r="DO230" s="237">
        <f t="shared" si="736"/>
        <v>4.4640243902439023</v>
      </c>
      <c r="DP230" s="500">
        <f t="shared" si="737"/>
        <v>278.52999999999997</v>
      </c>
      <c r="DQ230" s="404">
        <f t="shared" si="738"/>
        <v>366.05</v>
      </c>
      <c r="DR230" s="500">
        <f t="shared" si="739"/>
        <v>94.438596491228068</v>
      </c>
      <c r="DS230" s="404">
        <f t="shared" si="740"/>
        <v>89.987804878048777</v>
      </c>
      <c r="DT230" s="500">
        <f t="shared" si="741"/>
        <v>5383</v>
      </c>
      <c r="DU230" s="404">
        <f t="shared" si="742"/>
        <v>7379</v>
      </c>
      <c r="DV230" s="646">
        <v>10</v>
      </c>
      <c r="DW230" s="647">
        <v>14</v>
      </c>
      <c r="DX230" s="500">
        <f t="shared" si="743"/>
        <v>10</v>
      </c>
      <c r="DY230" s="404">
        <f t="shared" si="744"/>
        <v>14</v>
      </c>
      <c r="DZ230" s="646">
        <v>6</v>
      </c>
      <c r="EA230" s="647">
        <v>9</v>
      </c>
      <c r="EB230" s="500">
        <f t="shared" si="745"/>
        <v>6</v>
      </c>
      <c r="EC230" s="404">
        <f t="shared" si="746"/>
        <v>9</v>
      </c>
      <c r="ED230" s="646"/>
      <c r="EE230" s="647"/>
      <c r="EF230" s="500">
        <f t="shared" si="747"/>
        <v>0</v>
      </c>
      <c r="EG230" s="404">
        <f t="shared" si="748"/>
        <v>0</v>
      </c>
      <c r="EH230" s="500">
        <f t="shared" si="749"/>
        <v>16</v>
      </c>
      <c r="EI230" s="404">
        <f t="shared" si="750"/>
        <v>23</v>
      </c>
      <c r="EJ230" s="500">
        <f t="shared" si="751"/>
        <v>16</v>
      </c>
      <c r="EK230" s="404">
        <f t="shared" si="752"/>
        <v>23</v>
      </c>
      <c r="EL230" s="424">
        <v>3.45</v>
      </c>
      <c r="EM230" s="648">
        <v>3.68</v>
      </c>
      <c r="EN230" s="500">
        <f t="shared" si="753"/>
        <v>34.5</v>
      </c>
      <c r="EO230" s="404">
        <f t="shared" si="754"/>
        <v>51.52</v>
      </c>
      <c r="EP230" s="424">
        <v>5</v>
      </c>
      <c r="EQ230" s="648">
        <v>2.83</v>
      </c>
      <c r="ER230" s="500">
        <f t="shared" si="755"/>
        <v>30</v>
      </c>
      <c r="ES230" s="404">
        <f t="shared" si="756"/>
        <v>25.47</v>
      </c>
      <c r="ET230" s="424"/>
      <c r="EU230" s="648"/>
      <c r="EV230" s="500">
        <f t="shared" si="757"/>
        <v>0</v>
      </c>
      <c r="EW230" s="404">
        <f t="shared" si="758"/>
        <v>0</v>
      </c>
      <c r="EX230" s="236">
        <f t="shared" si="759"/>
        <v>4.03125</v>
      </c>
      <c r="EY230" s="237">
        <f t="shared" si="760"/>
        <v>3.3473913043478265</v>
      </c>
      <c r="EZ230" s="500">
        <f t="shared" si="761"/>
        <v>64.5</v>
      </c>
      <c r="FA230" s="404">
        <f t="shared" si="762"/>
        <v>76.990000000000009</v>
      </c>
      <c r="FB230" s="646">
        <v>86</v>
      </c>
      <c r="FC230" s="649">
        <v>66</v>
      </c>
      <c r="FD230" s="500">
        <f t="shared" si="763"/>
        <v>860</v>
      </c>
      <c r="FE230" s="404">
        <f t="shared" si="764"/>
        <v>924</v>
      </c>
      <c r="FF230" s="646">
        <v>68</v>
      </c>
      <c r="FG230" s="649">
        <v>54</v>
      </c>
      <c r="FH230" s="500">
        <f t="shared" si="765"/>
        <v>408</v>
      </c>
      <c r="FI230" s="404">
        <f t="shared" si="766"/>
        <v>486</v>
      </c>
      <c r="FJ230" s="646"/>
      <c r="FK230" s="648"/>
      <c r="FL230" s="500">
        <f t="shared" si="767"/>
        <v>0</v>
      </c>
      <c r="FM230" s="404">
        <f t="shared" si="768"/>
        <v>0</v>
      </c>
      <c r="FN230" s="500">
        <f t="shared" si="769"/>
        <v>79.25</v>
      </c>
      <c r="FO230" s="404">
        <f t="shared" si="770"/>
        <v>61.304347826086953</v>
      </c>
      <c r="FP230" s="500">
        <f t="shared" si="771"/>
        <v>1268</v>
      </c>
      <c r="FQ230" s="404">
        <f t="shared" si="772"/>
        <v>1410</v>
      </c>
      <c r="FR230" s="646"/>
      <c r="FS230" s="650"/>
      <c r="FT230" s="500">
        <f t="shared" si="773"/>
        <v>0</v>
      </c>
      <c r="FU230" s="404">
        <f t="shared" si="774"/>
        <v>0</v>
      </c>
      <c r="FV230" s="424"/>
      <c r="FW230" s="651"/>
      <c r="FX230" s="500">
        <f t="shared" si="775"/>
        <v>0</v>
      </c>
      <c r="FY230" s="404">
        <f t="shared" si="776"/>
        <v>0</v>
      </c>
      <c r="FZ230" s="424"/>
      <c r="GA230" s="651"/>
      <c r="GB230" s="500">
        <f t="shared" si="777"/>
        <v>0</v>
      </c>
      <c r="GC230" s="404">
        <f t="shared" si="778"/>
        <v>0</v>
      </c>
      <c r="GD230" s="510">
        <f t="shared" si="779"/>
        <v>42</v>
      </c>
      <c r="GE230" s="404">
        <f t="shared" si="780"/>
        <v>67</v>
      </c>
      <c r="GF230" s="500">
        <f t="shared" si="781"/>
        <v>42</v>
      </c>
      <c r="GG230" s="404">
        <f t="shared" si="782"/>
        <v>67</v>
      </c>
      <c r="GH230" s="500">
        <f t="shared" si="783"/>
        <v>176.06</v>
      </c>
      <c r="GI230" s="404">
        <f t="shared" si="784"/>
        <v>290.52</v>
      </c>
      <c r="GJ230" s="500">
        <f t="shared" si="785"/>
        <v>4082</v>
      </c>
      <c r="GK230" s="404">
        <f t="shared" si="786"/>
        <v>6089</v>
      </c>
      <c r="GL230" s="510">
        <f t="shared" si="787"/>
        <v>31</v>
      </c>
      <c r="GM230" s="404">
        <f t="shared" si="788"/>
        <v>38</v>
      </c>
      <c r="GN230" s="500">
        <f t="shared" si="789"/>
        <v>31</v>
      </c>
      <c r="GO230" s="404">
        <f t="shared" si="790"/>
        <v>38</v>
      </c>
      <c r="GP230" s="500">
        <f t="shared" si="791"/>
        <v>166.97</v>
      </c>
      <c r="GQ230" s="404">
        <f t="shared" si="792"/>
        <v>152.51999999999998</v>
      </c>
      <c r="GR230" s="500">
        <f t="shared" si="793"/>
        <v>2569</v>
      </c>
      <c r="GS230" s="404">
        <f t="shared" si="794"/>
        <v>2700</v>
      </c>
      <c r="GT230" s="510">
        <f t="shared" si="795"/>
        <v>73</v>
      </c>
      <c r="GU230" s="404">
        <f t="shared" si="796"/>
        <v>105</v>
      </c>
      <c r="GV230" s="500">
        <f t="shared" si="797"/>
        <v>73</v>
      </c>
      <c r="GW230" s="404">
        <f t="shared" si="798"/>
        <v>105</v>
      </c>
      <c r="GX230" s="500">
        <f t="shared" si="799"/>
        <v>343.03</v>
      </c>
      <c r="GY230" s="404">
        <f t="shared" si="800"/>
        <v>443.03999999999996</v>
      </c>
      <c r="GZ230" s="500">
        <f t="shared" si="801"/>
        <v>6651</v>
      </c>
      <c r="HA230" s="404">
        <f t="shared" si="802"/>
        <v>8789</v>
      </c>
      <c r="HB230" s="510">
        <f t="shared" si="803"/>
        <v>0</v>
      </c>
      <c r="HC230" s="404">
        <f t="shared" si="804"/>
        <v>0</v>
      </c>
      <c r="HD230" s="500">
        <f t="shared" si="805"/>
        <v>0</v>
      </c>
      <c r="HE230" s="404">
        <f t="shared" si="806"/>
        <v>0</v>
      </c>
      <c r="HF230" s="500" t="str">
        <f t="shared" si="807"/>
        <v/>
      </c>
      <c r="HG230" s="404" t="str">
        <f t="shared" si="808"/>
        <v/>
      </c>
      <c r="HH230" s="500" t="str">
        <f t="shared" si="809"/>
        <v/>
      </c>
      <c r="HI230" s="404" t="str">
        <f t="shared" si="810"/>
        <v/>
      </c>
      <c r="HJ230" s="510">
        <f t="shared" si="811"/>
        <v>343.03</v>
      </c>
      <c r="HK230" s="404">
        <f t="shared" si="812"/>
        <v>443.04</v>
      </c>
      <c r="HL230" s="500">
        <f t="shared" si="813"/>
        <v>6651</v>
      </c>
      <c r="HM230" s="404">
        <f t="shared" si="814"/>
        <v>8789</v>
      </c>
    </row>
    <row r="231" spans="1:221">
      <c r="A231" s="633" t="s">
        <v>538</v>
      </c>
      <c r="B231" s="640" t="s">
        <v>891</v>
      </c>
      <c r="C231" s="641"/>
      <c r="D231" s="642">
        <v>198039</v>
      </c>
      <c r="E231" s="531">
        <v>10</v>
      </c>
      <c r="F231" s="422">
        <v>204</v>
      </c>
      <c r="G231" s="814">
        <v>241</v>
      </c>
      <c r="H231" s="422">
        <v>3</v>
      </c>
      <c r="I231" s="814">
        <v>6</v>
      </c>
      <c r="J231" s="500">
        <f t="shared" si="665"/>
        <v>201</v>
      </c>
      <c r="K231" s="404">
        <f t="shared" si="666"/>
        <v>235</v>
      </c>
      <c r="L231" s="422"/>
      <c r="M231" s="423"/>
      <c r="N231" s="500">
        <f t="shared" si="667"/>
        <v>201</v>
      </c>
      <c r="O231" s="404">
        <f t="shared" si="668"/>
        <v>235</v>
      </c>
      <c r="P231" s="500">
        <f t="shared" si="669"/>
        <v>201</v>
      </c>
      <c r="Q231" s="404">
        <f t="shared" si="670"/>
        <v>235</v>
      </c>
      <c r="R231" s="422">
        <v>7</v>
      </c>
      <c r="S231" s="423">
        <v>6</v>
      </c>
      <c r="T231" s="500">
        <f t="shared" si="671"/>
        <v>7</v>
      </c>
      <c r="U231" s="404">
        <f t="shared" si="672"/>
        <v>6</v>
      </c>
      <c r="V231" s="422">
        <v>20</v>
      </c>
      <c r="W231" s="423">
        <v>27</v>
      </c>
      <c r="X231" s="500">
        <f t="shared" si="673"/>
        <v>20</v>
      </c>
      <c r="Y231" s="404">
        <f t="shared" si="674"/>
        <v>27</v>
      </c>
      <c r="Z231" s="422"/>
      <c r="AA231" s="423"/>
      <c r="AB231" s="500">
        <f t="shared" si="675"/>
        <v>0</v>
      </c>
      <c r="AC231" s="404">
        <f t="shared" si="676"/>
        <v>0</v>
      </c>
      <c r="AD231" s="500">
        <f t="shared" si="677"/>
        <v>27</v>
      </c>
      <c r="AE231" s="404">
        <f t="shared" si="678"/>
        <v>33</v>
      </c>
      <c r="AF231" s="500">
        <f t="shared" si="679"/>
        <v>27</v>
      </c>
      <c r="AG231" s="404">
        <f t="shared" si="680"/>
        <v>33</v>
      </c>
      <c r="AH231" s="424">
        <v>3.71</v>
      </c>
      <c r="AI231" s="425">
        <v>1.83</v>
      </c>
      <c r="AJ231" s="500">
        <f t="shared" si="681"/>
        <v>25.97</v>
      </c>
      <c r="AK231" s="404">
        <f t="shared" si="682"/>
        <v>10.98</v>
      </c>
      <c r="AL231" s="424">
        <v>5.15</v>
      </c>
      <c r="AM231" s="425">
        <v>4.17</v>
      </c>
      <c r="AN231" s="500">
        <f t="shared" si="683"/>
        <v>103</v>
      </c>
      <c r="AO231" s="404">
        <f t="shared" si="684"/>
        <v>112.59</v>
      </c>
      <c r="AP231" s="424"/>
      <c r="AQ231" s="425"/>
      <c r="AR231" s="500">
        <f t="shared" si="685"/>
        <v>0</v>
      </c>
      <c r="AS231" s="404">
        <f t="shared" si="686"/>
        <v>0</v>
      </c>
      <c r="AT231" s="236">
        <f t="shared" si="687"/>
        <v>4.7766666666666664</v>
      </c>
      <c r="AU231" s="237">
        <f t="shared" si="688"/>
        <v>3.7445454545454546</v>
      </c>
      <c r="AV231" s="500">
        <f t="shared" si="689"/>
        <v>128.97</v>
      </c>
      <c r="AW231" s="404">
        <f t="shared" si="690"/>
        <v>123.57000000000001</v>
      </c>
      <c r="AX231" s="422">
        <v>84</v>
      </c>
      <c r="AY231" s="423">
        <v>61</v>
      </c>
      <c r="AZ231" s="500">
        <f t="shared" si="691"/>
        <v>588</v>
      </c>
      <c r="BA231" s="404">
        <f t="shared" si="692"/>
        <v>366</v>
      </c>
      <c r="BB231" s="422">
        <v>91</v>
      </c>
      <c r="BC231" s="423">
        <v>72</v>
      </c>
      <c r="BD231" s="500">
        <f t="shared" si="693"/>
        <v>1820</v>
      </c>
      <c r="BE231" s="404">
        <f t="shared" si="694"/>
        <v>1944</v>
      </c>
      <c r="BF231" s="422"/>
      <c r="BG231" s="423"/>
      <c r="BH231" s="500">
        <f t="shared" si="695"/>
        <v>0</v>
      </c>
      <c r="BI231" s="404">
        <f t="shared" si="696"/>
        <v>0</v>
      </c>
      <c r="BJ231" s="500">
        <f t="shared" si="697"/>
        <v>89.18518518518519</v>
      </c>
      <c r="BK231" s="404">
        <f t="shared" si="698"/>
        <v>70</v>
      </c>
      <c r="BL231" s="500">
        <f t="shared" si="699"/>
        <v>2408</v>
      </c>
      <c r="BM231" s="404">
        <f t="shared" si="700"/>
        <v>2310</v>
      </c>
      <c r="BN231" s="422">
        <v>82</v>
      </c>
      <c r="BO231" s="423">
        <v>87</v>
      </c>
      <c r="BP231" s="500">
        <f t="shared" si="701"/>
        <v>82</v>
      </c>
      <c r="BQ231" s="404">
        <f t="shared" si="702"/>
        <v>87</v>
      </c>
      <c r="BR231" s="422">
        <v>66</v>
      </c>
      <c r="BS231" s="423">
        <v>90</v>
      </c>
      <c r="BT231" s="500">
        <f t="shared" si="703"/>
        <v>66</v>
      </c>
      <c r="BU231" s="404">
        <f t="shared" si="704"/>
        <v>90</v>
      </c>
      <c r="BV231" s="422"/>
      <c r="BW231" s="423"/>
      <c r="BX231" s="500">
        <f t="shared" si="705"/>
        <v>0</v>
      </c>
      <c r="BY231" s="404">
        <f t="shared" si="706"/>
        <v>0</v>
      </c>
      <c r="BZ231" s="500">
        <f t="shared" si="707"/>
        <v>148</v>
      </c>
      <c r="CA231" s="404">
        <f t="shared" si="708"/>
        <v>177</v>
      </c>
      <c r="CB231" s="500">
        <f t="shared" si="709"/>
        <v>148</v>
      </c>
      <c r="CC231" s="404">
        <f t="shared" si="710"/>
        <v>177</v>
      </c>
      <c r="CD231" s="424">
        <v>3.31</v>
      </c>
      <c r="CE231" s="645">
        <v>3.84</v>
      </c>
      <c r="CF231" s="500">
        <f t="shared" si="711"/>
        <v>271.42</v>
      </c>
      <c r="CG231" s="404">
        <f t="shared" si="712"/>
        <v>334.08</v>
      </c>
      <c r="CH231" s="424">
        <v>4.8</v>
      </c>
      <c r="CI231" s="645">
        <v>5.14</v>
      </c>
      <c r="CJ231" s="500">
        <f t="shared" si="713"/>
        <v>316.8</v>
      </c>
      <c r="CK231" s="404">
        <f t="shared" si="714"/>
        <v>462.59999999999997</v>
      </c>
      <c r="CL231" s="424"/>
      <c r="CM231" s="645"/>
      <c r="CN231" s="500">
        <f t="shared" si="715"/>
        <v>0</v>
      </c>
      <c r="CO231" s="404">
        <f t="shared" si="716"/>
        <v>0</v>
      </c>
      <c r="CP231" s="500">
        <f t="shared" si="717"/>
        <v>3.9744594594594598</v>
      </c>
      <c r="CQ231" s="237">
        <f t="shared" si="718"/>
        <v>4.5010169491525422</v>
      </c>
      <c r="CR231" s="500">
        <f t="shared" si="719"/>
        <v>588.22</v>
      </c>
      <c r="CS231" s="404">
        <f t="shared" si="720"/>
        <v>796.68</v>
      </c>
      <c r="CT231" s="646">
        <v>81</v>
      </c>
      <c r="CU231" s="647">
        <v>83</v>
      </c>
      <c r="CV231" s="500">
        <f t="shared" si="721"/>
        <v>6642</v>
      </c>
      <c r="CW231" s="404">
        <f t="shared" si="722"/>
        <v>7221</v>
      </c>
      <c r="CX231" s="646">
        <v>82</v>
      </c>
      <c r="CY231" s="647">
        <v>78</v>
      </c>
      <c r="CZ231" s="500">
        <f t="shared" si="723"/>
        <v>5412</v>
      </c>
      <c r="DA231" s="404">
        <f t="shared" si="724"/>
        <v>7020</v>
      </c>
      <c r="DB231" s="646"/>
      <c r="DC231" s="645"/>
      <c r="DD231" s="500">
        <f t="shared" si="725"/>
        <v>0</v>
      </c>
      <c r="DE231" s="404">
        <f t="shared" si="726"/>
        <v>0</v>
      </c>
      <c r="DF231" s="500">
        <f t="shared" si="727"/>
        <v>81.445945945945951</v>
      </c>
      <c r="DG231" s="404">
        <f t="shared" si="728"/>
        <v>80.457627118644069</v>
      </c>
      <c r="DH231" s="500">
        <f t="shared" si="729"/>
        <v>12054</v>
      </c>
      <c r="DI231" s="404">
        <f t="shared" si="730"/>
        <v>14241</v>
      </c>
      <c r="DJ231" s="500">
        <f t="shared" si="731"/>
        <v>175</v>
      </c>
      <c r="DK231" s="404">
        <f t="shared" si="732"/>
        <v>210</v>
      </c>
      <c r="DL231" s="500">
        <f t="shared" si="733"/>
        <v>175</v>
      </c>
      <c r="DM231" s="404">
        <f t="shared" si="734"/>
        <v>210</v>
      </c>
      <c r="DN231" s="236">
        <f t="shared" si="735"/>
        <v>4.0982285714285718</v>
      </c>
      <c r="DO231" s="237">
        <f t="shared" si="736"/>
        <v>4.3821428571428571</v>
      </c>
      <c r="DP231" s="500">
        <f t="shared" si="737"/>
        <v>717.19</v>
      </c>
      <c r="DQ231" s="404">
        <f t="shared" si="738"/>
        <v>920.25</v>
      </c>
      <c r="DR231" s="500">
        <f t="shared" si="739"/>
        <v>82.64</v>
      </c>
      <c r="DS231" s="404">
        <f t="shared" si="740"/>
        <v>78.814285714285717</v>
      </c>
      <c r="DT231" s="500">
        <f t="shared" si="741"/>
        <v>14462</v>
      </c>
      <c r="DU231" s="404">
        <f t="shared" si="742"/>
        <v>16551</v>
      </c>
      <c r="DV231" s="646">
        <v>11</v>
      </c>
      <c r="DW231" s="647">
        <v>9</v>
      </c>
      <c r="DX231" s="500">
        <f t="shared" si="743"/>
        <v>11</v>
      </c>
      <c r="DY231" s="404">
        <f t="shared" si="744"/>
        <v>9</v>
      </c>
      <c r="DZ231" s="646">
        <v>15</v>
      </c>
      <c r="EA231" s="647">
        <v>16</v>
      </c>
      <c r="EB231" s="500">
        <f t="shared" si="745"/>
        <v>15</v>
      </c>
      <c r="EC231" s="404">
        <f t="shared" si="746"/>
        <v>16</v>
      </c>
      <c r="ED231" s="646"/>
      <c r="EE231" s="647"/>
      <c r="EF231" s="500">
        <f t="shared" si="747"/>
        <v>0</v>
      </c>
      <c r="EG231" s="404">
        <f t="shared" si="748"/>
        <v>0</v>
      </c>
      <c r="EH231" s="500">
        <f t="shared" si="749"/>
        <v>26</v>
      </c>
      <c r="EI231" s="404">
        <f t="shared" si="750"/>
        <v>25</v>
      </c>
      <c r="EJ231" s="500">
        <f t="shared" si="751"/>
        <v>26</v>
      </c>
      <c r="EK231" s="404">
        <f t="shared" si="752"/>
        <v>25</v>
      </c>
      <c r="EL231" s="424">
        <v>2.91</v>
      </c>
      <c r="EM231" s="648">
        <v>2.33</v>
      </c>
      <c r="EN231" s="500">
        <f t="shared" si="753"/>
        <v>32.010000000000005</v>
      </c>
      <c r="EO231" s="404">
        <f t="shared" si="754"/>
        <v>20.97</v>
      </c>
      <c r="EP231" s="424">
        <v>2.17</v>
      </c>
      <c r="EQ231" s="648">
        <v>3.97</v>
      </c>
      <c r="ER231" s="500">
        <f t="shared" si="755"/>
        <v>32.549999999999997</v>
      </c>
      <c r="ES231" s="404">
        <f t="shared" si="756"/>
        <v>63.52</v>
      </c>
      <c r="ET231" s="424"/>
      <c r="EU231" s="648"/>
      <c r="EV231" s="500">
        <f t="shared" si="757"/>
        <v>0</v>
      </c>
      <c r="EW231" s="404">
        <f t="shared" si="758"/>
        <v>0</v>
      </c>
      <c r="EX231" s="236">
        <f t="shared" si="759"/>
        <v>2.483076923076923</v>
      </c>
      <c r="EY231" s="237">
        <f t="shared" si="760"/>
        <v>3.3796000000000004</v>
      </c>
      <c r="EZ231" s="500">
        <f t="shared" si="761"/>
        <v>64.56</v>
      </c>
      <c r="FA231" s="404">
        <f t="shared" si="762"/>
        <v>84.490000000000009</v>
      </c>
      <c r="FB231" s="646">
        <v>77</v>
      </c>
      <c r="FC231" s="649">
        <v>64</v>
      </c>
      <c r="FD231" s="500">
        <f t="shared" si="763"/>
        <v>847</v>
      </c>
      <c r="FE231" s="404">
        <f t="shared" si="764"/>
        <v>576</v>
      </c>
      <c r="FF231" s="646">
        <v>63</v>
      </c>
      <c r="FG231" s="649">
        <v>66</v>
      </c>
      <c r="FH231" s="500">
        <f t="shared" si="765"/>
        <v>945</v>
      </c>
      <c r="FI231" s="404">
        <f t="shared" si="766"/>
        <v>1056</v>
      </c>
      <c r="FJ231" s="646"/>
      <c r="FK231" s="648"/>
      <c r="FL231" s="500">
        <f t="shared" si="767"/>
        <v>0</v>
      </c>
      <c r="FM231" s="404">
        <f t="shared" si="768"/>
        <v>0</v>
      </c>
      <c r="FN231" s="500">
        <f t="shared" si="769"/>
        <v>68.92307692307692</v>
      </c>
      <c r="FO231" s="404">
        <f t="shared" si="770"/>
        <v>65.28</v>
      </c>
      <c r="FP231" s="500">
        <f t="shared" si="771"/>
        <v>1792</v>
      </c>
      <c r="FQ231" s="404">
        <f t="shared" si="772"/>
        <v>1632</v>
      </c>
      <c r="FR231" s="646"/>
      <c r="FS231" s="650"/>
      <c r="FT231" s="500">
        <f t="shared" si="773"/>
        <v>0</v>
      </c>
      <c r="FU231" s="404">
        <f t="shared" si="774"/>
        <v>0</v>
      </c>
      <c r="FV231" s="424"/>
      <c r="FW231" s="651"/>
      <c r="FX231" s="500">
        <f t="shared" si="775"/>
        <v>0</v>
      </c>
      <c r="FY231" s="404">
        <f t="shared" si="776"/>
        <v>0</v>
      </c>
      <c r="FZ231" s="424"/>
      <c r="GA231" s="651"/>
      <c r="GB231" s="500">
        <f t="shared" si="777"/>
        <v>0</v>
      </c>
      <c r="GC231" s="404">
        <f t="shared" si="778"/>
        <v>0</v>
      </c>
      <c r="GD231" s="510">
        <f t="shared" si="779"/>
        <v>100</v>
      </c>
      <c r="GE231" s="404">
        <f t="shared" si="780"/>
        <v>102</v>
      </c>
      <c r="GF231" s="500">
        <f t="shared" si="781"/>
        <v>100</v>
      </c>
      <c r="GG231" s="404">
        <f t="shared" si="782"/>
        <v>102</v>
      </c>
      <c r="GH231" s="500">
        <f t="shared" si="783"/>
        <v>329.4</v>
      </c>
      <c r="GI231" s="404">
        <f t="shared" si="784"/>
        <v>366.03</v>
      </c>
      <c r="GJ231" s="500">
        <f t="shared" si="785"/>
        <v>8077</v>
      </c>
      <c r="GK231" s="404">
        <f t="shared" si="786"/>
        <v>8163</v>
      </c>
      <c r="GL231" s="510">
        <f t="shared" si="787"/>
        <v>101</v>
      </c>
      <c r="GM231" s="404">
        <f t="shared" si="788"/>
        <v>133</v>
      </c>
      <c r="GN231" s="500">
        <f t="shared" si="789"/>
        <v>101</v>
      </c>
      <c r="GO231" s="404">
        <f t="shared" si="790"/>
        <v>133</v>
      </c>
      <c r="GP231" s="500">
        <f t="shared" si="791"/>
        <v>452.35</v>
      </c>
      <c r="GQ231" s="404">
        <f t="shared" si="792"/>
        <v>638.70999999999992</v>
      </c>
      <c r="GR231" s="500">
        <f t="shared" si="793"/>
        <v>8177</v>
      </c>
      <c r="GS231" s="404">
        <f t="shared" si="794"/>
        <v>10020</v>
      </c>
      <c r="GT231" s="510">
        <f t="shared" si="795"/>
        <v>201</v>
      </c>
      <c r="GU231" s="404">
        <f t="shared" si="796"/>
        <v>235</v>
      </c>
      <c r="GV231" s="500">
        <f t="shared" si="797"/>
        <v>201</v>
      </c>
      <c r="GW231" s="404">
        <f t="shared" si="798"/>
        <v>235</v>
      </c>
      <c r="GX231" s="500">
        <f t="shared" si="799"/>
        <v>781.75</v>
      </c>
      <c r="GY231" s="404">
        <f t="shared" si="800"/>
        <v>1004.7399999999999</v>
      </c>
      <c r="GZ231" s="500">
        <f t="shared" si="801"/>
        <v>16254</v>
      </c>
      <c r="HA231" s="404">
        <f t="shared" si="802"/>
        <v>18183</v>
      </c>
      <c r="HB231" s="510">
        <f t="shared" si="803"/>
        <v>0</v>
      </c>
      <c r="HC231" s="404">
        <f t="shared" si="804"/>
        <v>0</v>
      </c>
      <c r="HD231" s="500">
        <f t="shared" si="805"/>
        <v>0</v>
      </c>
      <c r="HE231" s="404">
        <f t="shared" si="806"/>
        <v>0</v>
      </c>
      <c r="HF231" s="500" t="str">
        <f t="shared" si="807"/>
        <v/>
      </c>
      <c r="HG231" s="404" t="str">
        <f t="shared" si="808"/>
        <v/>
      </c>
      <c r="HH231" s="500" t="str">
        <f t="shared" si="809"/>
        <v/>
      </c>
      <c r="HI231" s="404" t="str">
        <f t="shared" si="810"/>
        <v/>
      </c>
      <c r="HJ231" s="510">
        <f t="shared" si="811"/>
        <v>781.75</v>
      </c>
      <c r="HK231" s="404">
        <f t="shared" si="812"/>
        <v>1004.74</v>
      </c>
      <c r="HL231" s="500">
        <f t="shared" si="813"/>
        <v>16254</v>
      </c>
      <c r="HM231" s="404">
        <f t="shared" si="814"/>
        <v>18183</v>
      </c>
    </row>
    <row r="232" spans="1:221">
      <c r="A232" s="633" t="s">
        <v>538</v>
      </c>
      <c r="B232" s="640" t="s">
        <v>892</v>
      </c>
      <c r="C232" s="641"/>
      <c r="D232" s="636">
        <v>198084</v>
      </c>
      <c r="E232" s="551">
        <v>10</v>
      </c>
      <c r="F232" s="422">
        <v>176</v>
      </c>
      <c r="G232" s="814">
        <v>261</v>
      </c>
      <c r="H232" s="422">
        <v>17</v>
      </c>
      <c r="I232" s="814">
        <v>31</v>
      </c>
      <c r="J232" s="500">
        <f t="shared" si="665"/>
        <v>159</v>
      </c>
      <c r="K232" s="404">
        <f t="shared" si="666"/>
        <v>230</v>
      </c>
      <c r="L232" s="422"/>
      <c r="M232" s="423"/>
      <c r="N232" s="500">
        <f t="shared" si="667"/>
        <v>159</v>
      </c>
      <c r="O232" s="404">
        <f t="shared" si="668"/>
        <v>230</v>
      </c>
      <c r="P232" s="500">
        <f t="shared" si="669"/>
        <v>159</v>
      </c>
      <c r="Q232" s="404">
        <f t="shared" si="670"/>
        <v>230</v>
      </c>
      <c r="R232" s="422">
        <v>2</v>
      </c>
      <c r="S232" s="423">
        <v>6</v>
      </c>
      <c r="T232" s="500">
        <f t="shared" si="671"/>
        <v>2</v>
      </c>
      <c r="U232" s="404">
        <f t="shared" si="672"/>
        <v>6</v>
      </c>
      <c r="V232" s="422">
        <v>10</v>
      </c>
      <c r="W232" s="423">
        <v>61</v>
      </c>
      <c r="X232" s="500">
        <f t="shared" si="673"/>
        <v>10</v>
      </c>
      <c r="Y232" s="404">
        <f t="shared" si="674"/>
        <v>61</v>
      </c>
      <c r="Z232" s="422"/>
      <c r="AA232" s="423"/>
      <c r="AB232" s="500">
        <f t="shared" si="675"/>
        <v>0</v>
      </c>
      <c r="AC232" s="404">
        <f t="shared" si="676"/>
        <v>0</v>
      </c>
      <c r="AD232" s="500">
        <f t="shared" si="677"/>
        <v>12</v>
      </c>
      <c r="AE232" s="404">
        <f t="shared" si="678"/>
        <v>67</v>
      </c>
      <c r="AF232" s="500">
        <f t="shared" si="679"/>
        <v>12</v>
      </c>
      <c r="AG232" s="404">
        <f t="shared" si="680"/>
        <v>67</v>
      </c>
      <c r="AH232" s="424">
        <v>1.25</v>
      </c>
      <c r="AI232" s="425">
        <v>1.42</v>
      </c>
      <c r="AJ232" s="500">
        <f t="shared" si="681"/>
        <v>2.5</v>
      </c>
      <c r="AK232" s="404">
        <f t="shared" si="682"/>
        <v>8.52</v>
      </c>
      <c r="AL232" s="424">
        <v>3.9</v>
      </c>
      <c r="AM232" s="425">
        <v>3.85</v>
      </c>
      <c r="AN232" s="500">
        <f t="shared" si="683"/>
        <v>39</v>
      </c>
      <c r="AO232" s="404">
        <f t="shared" si="684"/>
        <v>234.85</v>
      </c>
      <c r="AP232" s="424"/>
      <c r="AQ232" s="425"/>
      <c r="AR232" s="500">
        <f t="shared" si="685"/>
        <v>0</v>
      </c>
      <c r="AS232" s="404">
        <f t="shared" si="686"/>
        <v>0</v>
      </c>
      <c r="AT232" s="236">
        <f t="shared" si="687"/>
        <v>3.4583333333333335</v>
      </c>
      <c r="AU232" s="237">
        <f t="shared" si="688"/>
        <v>3.6323880597014928</v>
      </c>
      <c r="AV232" s="500">
        <f t="shared" si="689"/>
        <v>41.5</v>
      </c>
      <c r="AW232" s="404">
        <f t="shared" si="690"/>
        <v>243.37</v>
      </c>
      <c r="AX232" s="422">
        <v>58</v>
      </c>
      <c r="AY232" s="423">
        <v>52</v>
      </c>
      <c r="AZ232" s="500">
        <f t="shared" si="691"/>
        <v>116</v>
      </c>
      <c r="BA232" s="404">
        <f t="shared" si="692"/>
        <v>312</v>
      </c>
      <c r="BB232" s="422">
        <v>83</v>
      </c>
      <c r="BC232" s="423">
        <v>73</v>
      </c>
      <c r="BD232" s="500">
        <f t="shared" si="693"/>
        <v>830</v>
      </c>
      <c r="BE232" s="404">
        <f t="shared" si="694"/>
        <v>4453</v>
      </c>
      <c r="BF232" s="422"/>
      <c r="BG232" s="423"/>
      <c r="BH232" s="500">
        <f t="shared" si="695"/>
        <v>0</v>
      </c>
      <c r="BI232" s="404">
        <f t="shared" si="696"/>
        <v>0</v>
      </c>
      <c r="BJ232" s="500">
        <f t="shared" si="697"/>
        <v>78.833333333333329</v>
      </c>
      <c r="BK232" s="404">
        <f t="shared" si="698"/>
        <v>71.119402985074629</v>
      </c>
      <c r="BL232" s="500">
        <f t="shared" si="699"/>
        <v>946</v>
      </c>
      <c r="BM232" s="404">
        <f t="shared" si="700"/>
        <v>4765</v>
      </c>
      <c r="BN232" s="422">
        <v>74</v>
      </c>
      <c r="BO232" s="423">
        <v>87</v>
      </c>
      <c r="BP232" s="500">
        <f t="shared" si="701"/>
        <v>74</v>
      </c>
      <c r="BQ232" s="404">
        <f t="shared" si="702"/>
        <v>87</v>
      </c>
      <c r="BR232" s="422">
        <v>49</v>
      </c>
      <c r="BS232" s="423">
        <v>42</v>
      </c>
      <c r="BT232" s="500">
        <f t="shared" si="703"/>
        <v>49</v>
      </c>
      <c r="BU232" s="404">
        <f t="shared" si="704"/>
        <v>42</v>
      </c>
      <c r="BV232" s="422"/>
      <c r="BW232" s="423"/>
      <c r="BX232" s="500">
        <f t="shared" si="705"/>
        <v>0</v>
      </c>
      <c r="BY232" s="404">
        <f t="shared" si="706"/>
        <v>0</v>
      </c>
      <c r="BZ232" s="500">
        <f t="shared" si="707"/>
        <v>123</v>
      </c>
      <c r="CA232" s="404">
        <f t="shared" si="708"/>
        <v>129</v>
      </c>
      <c r="CB232" s="500">
        <f t="shared" si="709"/>
        <v>123</v>
      </c>
      <c r="CC232" s="404">
        <f t="shared" si="710"/>
        <v>129</v>
      </c>
      <c r="CD232" s="424">
        <v>2.82</v>
      </c>
      <c r="CE232" s="645">
        <v>2.86</v>
      </c>
      <c r="CF232" s="500">
        <f t="shared" si="711"/>
        <v>208.67999999999998</v>
      </c>
      <c r="CG232" s="404">
        <f t="shared" si="712"/>
        <v>248.82</v>
      </c>
      <c r="CH232" s="424">
        <v>3.81</v>
      </c>
      <c r="CI232" s="645">
        <v>3.86</v>
      </c>
      <c r="CJ232" s="500">
        <f t="shared" si="713"/>
        <v>186.69</v>
      </c>
      <c r="CK232" s="404">
        <f t="shared" si="714"/>
        <v>162.12</v>
      </c>
      <c r="CL232" s="424"/>
      <c r="CM232" s="645"/>
      <c r="CN232" s="500">
        <f t="shared" si="715"/>
        <v>0</v>
      </c>
      <c r="CO232" s="404">
        <f t="shared" si="716"/>
        <v>0</v>
      </c>
      <c r="CP232" s="500">
        <f t="shared" si="717"/>
        <v>3.214390243902439</v>
      </c>
      <c r="CQ232" s="237">
        <f t="shared" si="718"/>
        <v>3.1855813953488372</v>
      </c>
      <c r="CR232" s="500">
        <f t="shared" si="719"/>
        <v>395.37</v>
      </c>
      <c r="CS232" s="404">
        <f t="shared" si="720"/>
        <v>410.94</v>
      </c>
      <c r="CT232" s="646">
        <v>83</v>
      </c>
      <c r="CU232" s="647">
        <v>83</v>
      </c>
      <c r="CV232" s="500">
        <f t="shared" si="721"/>
        <v>6142</v>
      </c>
      <c r="CW232" s="404">
        <f t="shared" si="722"/>
        <v>7221</v>
      </c>
      <c r="CX232" s="646">
        <v>76</v>
      </c>
      <c r="CY232" s="647">
        <v>77</v>
      </c>
      <c r="CZ232" s="500">
        <f t="shared" si="723"/>
        <v>3724</v>
      </c>
      <c r="DA232" s="404">
        <f t="shared" si="724"/>
        <v>3234</v>
      </c>
      <c r="DB232" s="646"/>
      <c r="DC232" s="645"/>
      <c r="DD232" s="500">
        <f t="shared" si="725"/>
        <v>0</v>
      </c>
      <c r="DE232" s="404">
        <f t="shared" si="726"/>
        <v>0</v>
      </c>
      <c r="DF232" s="500">
        <f t="shared" si="727"/>
        <v>80.211382113821145</v>
      </c>
      <c r="DG232" s="404">
        <f t="shared" si="728"/>
        <v>81.04651162790698</v>
      </c>
      <c r="DH232" s="500">
        <f t="shared" si="729"/>
        <v>9866</v>
      </c>
      <c r="DI232" s="404">
        <f t="shared" si="730"/>
        <v>10455</v>
      </c>
      <c r="DJ232" s="500">
        <f t="shared" si="731"/>
        <v>135</v>
      </c>
      <c r="DK232" s="404">
        <f t="shared" si="732"/>
        <v>196</v>
      </c>
      <c r="DL232" s="500">
        <f t="shared" si="733"/>
        <v>135</v>
      </c>
      <c r="DM232" s="404">
        <f t="shared" si="734"/>
        <v>196</v>
      </c>
      <c r="DN232" s="236">
        <f t="shared" si="735"/>
        <v>3.2360740740740743</v>
      </c>
      <c r="DO232" s="237">
        <f t="shared" si="736"/>
        <v>3.3383163265306122</v>
      </c>
      <c r="DP232" s="500">
        <f t="shared" si="737"/>
        <v>436.87000000000006</v>
      </c>
      <c r="DQ232" s="404">
        <f t="shared" si="738"/>
        <v>654.30999999999995</v>
      </c>
      <c r="DR232" s="500">
        <f t="shared" si="739"/>
        <v>80.088888888888889</v>
      </c>
      <c r="DS232" s="404">
        <f t="shared" si="740"/>
        <v>77.65306122448979</v>
      </c>
      <c r="DT232" s="500">
        <f t="shared" si="741"/>
        <v>10812</v>
      </c>
      <c r="DU232" s="404">
        <f t="shared" si="742"/>
        <v>15219.999999999998</v>
      </c>
      <c r="DV232" s="646">
        <v>12</v>
      </c>
      <c r="DW232" s="647">
        <v>13</v>
      </c>
      <c r="DX232" s="500">
        <f t="shared" si="743"/>
        <v>12</v>
      </c>
      <c r="DY232" s="404">
        <f t="shared" si="744"/>
        <v>13</v>
      </c>
      <c r="DZ232" s="646">
        <v>12</v>
      </c>
      <c r="EA232" s="647">
        <v>21</v>
      </c>
      <c r="EB232" s="500">
        <f t="shared" si="745"/>
        <v>12</v>
      </c>
      <c r="EC232" s="404">
        <f t="shared" si="746"/>
        <v>21</v>
      </c>
      <c r="ED232" s="646"/>
      <c r="EE232" s="647"/>
      <c r="EF232" s="500">
        <f t="shared" si="747"/>
        <v>0</v>
      </c>
      <c r="EG232" s="404">
        <f t="shared" si="748"/>
        <v>0</v>
      </c>
      <c r="EH232" s="500">
        <f t="shared" si="749"/>
        <v>24</v>
      </c>
      <c r="EI232" s="404">
        <f t="shared" si="750"/>
        <v>34</v>
      </c>
      <c r="EJ232" s="500">
        <f t="shared" si="751"/>
        <v>24</v>
      </c>
      <c r="EK232" s="404">
        <f t="shared" si="752"/>
        <v>34</v>
      </c>
      <c r="EL232" s="424">
        <v>1.83</v>
      </c>
      <c r="EM232" s="648">
        <v>1.85</v>
      </c>
      <c r="EN232" s="500">
        <f t="shared" si="753"/>
        <v>21.96</v>
      </c>
      <c r="EO232" s="404">
        <f t="shared" si="754"/>
        <v>24.05</v>
      </c>
      <c r="EP232" s="424">
        <v>3.42</v>
      </c>
      <c r="EQ232" s="648">
        <v>2.64</v>
      </c>
      <c r="ER232" s="500">
        <f t="shared" si="755"/>
        <v>41.04</v>
      </c>
      <c r="ES232" s="404">
        <f t="shared" si="756"/>
        <v>55.440000000000005</v>
      </c>
      <c r="ET232" s="424"/>
      <c r="EU232" s="648"/>
      <c r="EV232" s="500">
        <f t="shared" si="757"/>
        <v>0</v>
      </c>
      <c r="EW232" s="404">
        <f t="shared" si="758"/>
        <v>0</v>
      </c>
      <c r="EX232" s="236">
        <f t="shared" si="759"/>
        <v>2.625</v>
      </c>
      <c r="EY232" s="237">
        <f t="shared" si="760"/>
        <v>2.3379411764705886</v>
      </c>
      <c r="EZ232" s="500">
        <f t="shared" si="761"/>
        <v>63</v>
      </c>
      <c r="FA232" s="404">
        <f t="shared" si="762"/>
        <v>79.490000000000009</v>
      </c>
      <c r="FB232" s="646">
        <v>66</v>
      </c>
      <c r="FC232" s="649">
        <v>59</v>
      </c>
      <c r="FD232" s="500">
        <f t="shared" si="763"/>
        <v>792</v>
      </c>
      <c r="FE232" s="404">
        <f t="shared" si="764"/>
        <v>767</v>
      </c>
      <c r="FF232" s="646">
        <v>49</v>
      </c>
      <c r="FG232" s="649">
        <v>60</v>
      </c>
      <c r="FH232" s="500">
        <f t="shared" si="765"/>
        <v>588</v>
      </c>
      <c r="FI232" s="404">
        <f t="shared" si="766"/>
        <v>1260</v>
      </c>
      <c r="FJ232" s="646"/>
      <c r="FK232" s="648"/>
      <c r="FL232" s="500">
        <f t="shared" si="767"/>
        <v>0</v>
      </c>
      <c r="FM232" s="404">
        <f t="shared" si="768"/>
        <v>0</v>
      </c>
      <c r="FN232" s="500">
        <f t="shared" si="769"/>
        <v>57.5</v>
      </c>
      <c r="FO232" s="404">
        <f t="shared" si="770"/>
        <v>59.617647058823529</v>
      </c>
      <c r="FP232" s="500">
        <f t="shared" si="771"/>
        <v>1380</v>
      </c>
      <c r="FQ232" s="404">
        <f t="shared" si="772"/>
        <v>2027</v>
      </c>
      <c r="FR232" s="646"/>
      <c r="FS232" s="650"/>
      <c r="FT232" s="500">
        <f t="shared" si="773"/>
        <v>0</v>
      </c>
      <c r="FU232" s="404">
        <f t="shared" si="774"/>
        <v>0</v>
      </c>
      <c r="FV232" s="424"/>
      <c r="FW232" s="651"/>
      <c r="FX232" s="500">
        <f t="shared" si="775"/>
        <v>0</v>
      </c>
      <c r="FY232" s="404">
        <f t="shared" si="776"/>
        <v>0</v>
      </c>
      <c r="FZ232" s="424"/>
      <c r="GA232" s="651"/>
      <c r="GB232" s="500">
        <f t="shared" si="777"/>
        <v>0</v>
      </c>
      <c r="GC232" s="404">
        <f t="shared" si="778"/>
        <v>0</v>
      </c>
      <c r="GD232" s="510">
        <f t="shared" si="779"/>
        <v>88</v>
      </c>
      <c r="GE232" s="404">
        <f t="shared" si="780"/>
        <v>106</v>
      </c>
      <c r="GF232" s="500">
        <f t="shared" si="781"/>
        <v>88</v>
      </c>
      <c r="GG232" s="404">
        <f t="shared" si="782"/>
        <v>106</v>
      </c>
      <c r="GH232" s="500">
        <f t="shared" si="783"/>
        <v>233.14</v>
      </c>
      <c r="GI232" s="404">
        <f t="shared" si="784"/>
        <v>281.39</v>
      </c>
      <c r="GJ232" s="500">
        <f t="shared" si="785"/>
        <v>7050</v>
      </c>
      <c r="GK232" s="404">
        <f t="shared" si="786"/>
        <v>8300</v>
      </c>
      <c r="GL232" s="510">
        <f t="shared" si="787"/>
        <v>71</v>
      </c>
      <c r="GM232" s="404">
        <f t="shared" si="788"/>
        <v>124</v>
      </c>
      <c r="GN232" s="500">
        <f t="shared" si="789"/>
        <v>71</v>
      </c>
      <c r="GO232" s="404">
        <f t="shared" si="790"/>
        <v>124</v>
      </c>
      <c r="GP232" s="500">
        <f t="shared" si="791"/>
        <v>266.73</v>
      </c>
      <c r="GQ232" s="404">
        <f t="shared" si="792"/>
        <v>452.41</v>
      </c>
      <c r="GR232" s="500">
        <f t="shared" si="793"/>
        <v>5142</v>
      </c>
      <c r="GS232" s="404">
        <f t="shared" si="794"/>
        <v>8947</v>
      </c>
      <c r="GT232" s="510">
        <f t="shared" si="795"/>
        <v>159</v>
      </c>
      <c r="GU232" s="404">
        <f t="shared" si="796"/>
        <v>230</v>
      </c>
      <c r="GV232" s="500">
        <f t="shared" si="797"/>
        <v>159</v>
      </c>
      <c r="GW232" s="404">
        <f t="shared" si="798"/>
        <v>230</v>
      </c>
      <c r="GX232" s="500">
        <f t="shared" si="799"/>
        <v>499.87</v>
      </c>
      <c r="GY232" s="404">
        <f t="shared" si="800"/>
        <v>733.8</v>
      </c>
      <c r="GZ232" s="500">
        <f t="shared" si="801"/>
        <v>12192</v>
      </c>
      <c r="HA232" s="404">
        <f t="shared" si="802"/>
        <v>17247</v>
      </c>
      <c r="HB232" s="510">
        <f t="shared" si="803"/>
        <v>0</v>
      </c>
      <c r="HC232" s="404">
        <f t="shared" si="804"/>
        <v>0</v>
      </c>
      <c r="HD232" s="500">
        <f t="shared" si="805"/>
        <v>0</v>
      </c>
      <c r="HE232" s="404">
        <f t="shared" si="806"/>
        <v>0</v>
      </c>
      <c r="HF232" s="500" t="str">
        <f t="shared" si="807"/>
        <v/>
      </c>
      <c r="HG232" s="404" t="str">
        <f t="shared" si="808"/>
        <v/>
      </c>
      <c r="HH232" s="500" t="str">
        <f t="shared" si="809"/>
        <v/>
      </c>
      <c r="HI232" s="404" t="str">
        <f t="shared" si="810"/>
        <v/>
      </c>
      <c r="HJ232" s="510">
        <f t="shared" si="811"/>
        <v>499.87000000000006</v>
      </c>
      <c r="HK232" s="404">
        <f t="shared" si="812"/>
        <v>733.8</v>
      </c>
      <c r="HL232" s="500">
        <f t="shared" si="813"/>
        <v>12192</v>
      </c>
      <c r="HM232" s="404">
        <f t="shared" si="814"/>
        <v>17247</v>
      </c>
    </row>
    <row r="233" spans="1:221">
      <c r="A233" s="633" t="s">
        <v>538</v>
      </c>
      <c r="B233" s="640" t="s">
        <v>893</v>
      </c>
      <c r="C233" s="641"/>
      <c r="D233" s="636">
        <v>198206</v>
      </c>
      <c r="E233" s="551">
        <v>10</v>
      </c>
      <c r="F233" s="422">
        <v>170</v>
      </c>
      <c r="G233" s="814">
        <v>207</v>
      </c>
      <c r="H233" s="422">
        <v>3</v>
      </c>
      <c r="I233" s="814">
        <v>5</v>
      </c>
      <c r="J233" s="500">
        <f t="shared" si="665"/>
        <v>167</v>
      </c>
      <c r="K233" s="404">
        <f t="shared" si="666"/>
        <v>202</v>
      </c>
      <c r="L233" s="422"/>
      <c r="M233" s="423"/>
      <c r="N233" s="500">
        <f t="shared" si="667"/>
        <v>167</v>
      </c>
      <c r="O233" s="404">
        <f t="shared" si="668"/>
        <v>202</v>
      </c>
      <c r="P233" s="500">
        <f t="shared" si="669"/>
        <v>167</v>
      </c>
      <c r="Q233" s="404">
        <f t="shared" si="670"/>
        <v>202</v>
      </c>
      <c r="R233" s="422">
        <v>1</v>
      </c>
      <c r="S233" s="423">
        <v>5</v>
      </c>
      <c r="T233" s="500">
        <f t="shared" si="671"/>
        <v>1</v>
      </c>
      <c r="U233" s="404">
        <f t="shared" si="672"/>
        <v>5</v>
      </c>
      <c r="V233" s="422">
        <v>18</v>
      </c>
      <c r="W233" s="423">
        <v>17</v>
      </c>
      <c r="X233" s="500">
        <f t="shared" si="673"/>
        <v>18</v>
      </c>
      <c r="Y233" s="404">
        <f t="shared" si="674"/>
        <v>17</v>
      </c>
      <c r="Z233" s="422"/>
      <c r="AA233" s="423"/>
      <c r="AB233" s="500">
        <f t="shared" si="675"/>
        <v>0</v>
      </c>
      <c r="AC233" s="404">
        <f t="shared" si="676"/>
        <v>0</v>
      </c>
      <c r="AD233" s="500">
        <f t="shared" si="677"/>
        <v>19</v>
      </c>
      <c r="AE233" s="404">
        <f t="shared" si="678"/>
        <v>22</v>
      </c>
      <c r="AF233" s="500">
        <f t="shared" si="679"/>
        <v>19</v>
      </c>
      <c r="AG233" s="404">
        <f t="shared" si="680"/>
        <v>22</v>
      </c>
      <c r="AH233" s="424">
        <v>1.5</v>
      </c>
      <c r="AI233" s="425">
        <v>3.7</v>
      </c>
      <c r="AJ233" s="500">
        <f t="shared" si="681"/>
        <v>1.5</v>
      </c>
      <c r="AK233" s="404">
        <f t="shared" si="682"/>
        <v>18.5</v>
      </c>
      <c r="AL233" s="424">
        <v>4.83</v>
      </c>
      <c r="AM233" s="425">
        <v>5.12</v>
      </c>
      <c r="AN233" s="500">
        <f t="shared" si="683"/>
        <v>86.94</v>
      </c>
      <c r="AO233" s="404">
        <f t="shared" si="684"/>
        <v>87.04</v>
      </c>
      <c r="AP233" s="424"/>
      <c r="AQ233" s="425"/>
      <c r="AR233" s="500">
        <f t="shared" si="685"/>
        <v>0</v>
      </c>
      <c r="AS233" s="404">
        <f t="shared" si="686"/>
        <v>0</v>
      </c>
      <c r="AT233" s="236">
        <f t="shared" si="687"/>
        <v>4.6547368421052626</v>
      </c>
      <c r="AU233" s="237">
        <f t="shared" si="688"/>
        <v>4.7972727272727278</v>
      </c>
      <c r="AV233" s="500">
        <f t="shared" si="689"/>
        <v>88.439999999999984</v>
      </c>
      <c r="AW233" s="404">
        <f t="shared" si="690"/>
        <v>105.54</v>
      </c>
      <c r="AX233" s="422">
        <v>59</v>
      </c>
      <c r="AY233" s="423">
        <v>75</v>
      </c>
      <c r="AZ233" s="500">
        <f t="shared" si="691"/>
        <v>59</v>
      </c>
      <c r="BA233" s="404">
        <f t="shared" si="692"/>
        <v>375</v>
      </c>
      <c r="BB233" s="422">
        <v>76</v>
      </c>
      <c r="BC233" s="423">
        <v>83</v>
      </c>
      <c r="BD233" s="500">
        <f t="shared" si="693"/>
        <v>1368</v>
      </c>
      <c r="BE233" s="404">
        <f t="shared" si="694"/>
        <v>1411</v>
      </c>
      <c r="BF233" s="422"/>
      <c r="BG233" s="423"/>
      <c r="BH233" s="500">
        <f t="shared" si="695"/>
        <v>0</v>
      </c>
      <c r="BI233" s="404">
        <f t="shared" si="696"/>
        <v>0</v>
      </c>
      <c r="BJ233" s="500">
        <f t="shared" si="697"/>
        <v>75.10526315789474</v>
      </c>
      <c r="BK233" s="404">
        <f t="shared" si="698"/>
        <v>81.181818181818187</v>
      </c>
      <c r="BL233" s="500">
        <f t="shared" si="699"/>
        <v>1427</v>
      </c>
      <c r="BM233" s="404">
        <f t="shared" si="700"/>
        <v>1786</v>
      </c>
      <c r="BN233" s="422">
        <v>57</v>
      </c>
      <c r="BO233" s="423">
        <v>80</v>
      </c>
      <c r="BP233" s="500">
        <f t="shared" si="701"/>
        <v>57</v>
      </c>
      <c r="BQ233" s="404">
        <f t="shared" si="702"/>
        <v>80</v>
      </c>
      <c r="BR233" s="422">
        <v>54</v>
      </c>
      <c r="BS233" s="423">
        <v>67</v>
      </c>
      <c r="BT233" s="500">
        <f t="shared" si="703"/>
        <v>54</v>
      </c>
      <c r="BU233" s="404">
        <f t="shared" si="704"/>
        <v>67</v>
      </c>
      <c r="BV233" s="422"/>
      <c r="BW233" s="423"/>
      <c r="BX233" s="500">
        <f t="shared" si="705"/>
        <v>0</v>
      </c>
      <c r="BY233" s="404">
        <f t="shared" si="706"/>
        <v>0</v>
      </c>
      <c r="BZ233" s="500">
        <f t="shared" si="707"/>
        <v>111</v>
      </c>
      <c r="CA233" s="404">
        <f t="shared" si="708"/>
        <v>147</v>
      </c>
      <c r="CB233" s="500">
        <f t="shared" si="709"/>
        <v>111</v>
      </c>
      <c r="CC233" s="404">
        <f t="shared" si="710"/>
        <v>147</v>
      </c>
      <c r="CD233" s="424">
        <v>3.6</v>
      </c>
      <c r="CE233" s="645">
        <v>3.51</v>
      </c>
      <c r="CF233" s="500">
        <f t="shared" si="711"/>
        <v>205.20000000000002</v>
      </c>
      <c r="CG233" s="404">
        <f t="shared" si="712"/>
        <v>280.79999999999995</v>
      </c>
      <c r="CH233" s="424">
        <v>5.0999999999999996</v>
      </c>
      <c r="CI233" s="645">
        <v>4.84</v>
      </c>
      <c r="CJ233" s="500">
        <f t="shared" si="713"/>
        <v>275.39999999999998</v>
      </c>
      <c r="CK233" s="404">
        <f t="shared" si="714"/>
        <v>324.27999999999997</v>
      </c>
      <c r="CL233" s="424"/>
      <c r="CM233" s="645"/>
      <c r="CN233" s="500">
        <f t="shared" si="715"/>
        <v>0</v>
      </c>
      <c r="CO233" s="404">
        <f t="shared" si="716"/>
        <v>0</v>
      </c>
      <c r="CP233" s="500">
        <f t="shared" si="717"/>
        <v>4.3297297297297304</v>
      </c>
      <c r="CQ233" s="237">
        <f t="shared" si="718"/>
        <v>4.116190476190476</v>
      </c>
      <c r="CR233" s="500">
        <f t="shared" si="719"/>
        <v>480.60000000000008</v>
      </c>
      <c r="CS233" s="404">
        <f t="shared" si="720"/>
        <v>605.07999999999993</v>
      </c>
      <c r="CT233" s="646">
        <v>82</v>
      </c>
      <c r="CU233" s="647">
        <v>84</v>
      </c>
      <c r="CV233" s="500">
        <f t="shared" si="721"/>
        <v>4674</v>
      </c>
      <c r="CW233" s="404">
        <f t="shared" si="722"/>
        <v>6720</v>
      </c>
      <c r="CX233" s="646">
        <v>84</v>
      </c>
      <c r="CY233" s="647">
        <v>82</v>
      </c>
      <c r="CZ233" s="500">
        <f t="shared" si="723"/>
        <v>4536</v>
      </c>
      <c r="DA233" s="404">
        <f t="shared" si="724"/>
        <v>5494</v>
      </c>
      <c r="DB233" s="646"/>
      <c r="DC233" s="645"/>
      <c r="DD233" s="500">
        <f t="shared" si="725"/>
        <v>0</v>
      </c>
      <c r="DE233" s="404">
        <f t="shared" si="726"/>
        <v>0</v>
      </c>
      <c r="DF233" s="500">
        <f t="shared" si="727"/>
        <v>82.972972972972968</v>
      </c>
      <c r="DG233" s="404">
        <f t="shared" si="728"/>
        <v>83.088435374149654</v>
      </c>
      <c r="DH233" s="500">
        <f t="shared" si="729"/>
        <v>9210</v>
      </c>
      <c r="DI233" s="404">
        <f t="shared" si="730"/>
        <v>12214</v>
      </c>
      <c r="DJ233" s="500">
        <f t="shared" si="731"/>
        <v>130</v>
      </c>
      <c r="DK233" s="404">
        <f t="shared" si="732"/>
        <v>169</v>
      </c>
      <c r="DL233" s="500">
        <f t="shared" si="733"/>
        <v>130</v>
      </c>
      <c r="DM233" s="404">
        <f t="shared" si="734"/>
        <v>169</v>
      </c>
      <c r="DN233" s="236">
        <f t="shared" si="735"/>
        <v>4.3772307692307697</v>
      </c>
      <c r="DO233" s="237">
        <f t="shared" si="736"/>
        <v>4.2048520710059165</v>
      </c>
      <c r="DP233" s="500">
        <f t="shared" si="737"/>
        <v>569.04000000000008</v>
      </c>
      <c r="DQ233" s="404">
        <f t="shared" si="738"/>
        <v>710.61999999999989</v>
      </c>
      <c r="DR233" s="500">
        <f t="shared" si="739"/>
        <v>81.823076923076925</v>
      </c>
      <c r="DS233" s="404">
        <f t="shared" si="740"/>
        <v>82.840236686390526</v>
      </c>
      <c r="DT233" s="500">
        <f t="shared" si="741"/>
        <v>10637</v>
      </c>
      <c r="DU233" s="404">
        <f t="shared" si="742"/>
        <v>13999.999999999998</v>
      </c>
      <c r="DV233" s="646">
        <v>14</v>
      </c>
      <c r="DW233" s="647">
        <v>15</v>
      </c>
      <c r="DX233" s="500">
        <f t="shared" si="743"/>
        <v>14</v>
      </c>
      <c r="DY233" s="404">
        <f t="shared" si="744"/>
        <v>15</v>
      </c>
      <c r="DZ233" s="646">
        <v>23</v>
      </c>
      <c r="EA233" s="647">
        <v>18</v>
      </c>
      <c r="EB233" s="500">
        <f t="shared" si="745"/>
        <v>23</v>
      </c>
      <c r="EC233" s="404">
        <f t="shared" si="746"/>
        <v>18</v>
      </c>
      <c r="ED233" s="646"/>
      <c r="EE233" s="647"/>
      <c r="EF233" s="500">
        <f t="shared" si="747"/>
        <v>0</v>
      </c>
      <c r="EG233" s="404">
        <f t="shared" si="748"/>
        <v>0</v>
      </c>
      <c r="EH233" s="500">
        <f t="shared" si="749"/>
        <v>37</v>
      </c>
      <c r="EI233" s="404">
        <f t="shared" si="750"/>
        <v>33</v>
      </c>
      <c r="EJ233" s="500">
        <f t="shared" si="751"/>
        <v>37</v>
      </c>
      <c r="EK233" s="404">
        <f t="shared" si="752"/>
        <v>33</v>
      </c>
      <c r="EL233" s="424">
        <v>3.11</v>
      </c>
      <c r="EM233" s="648">
        <v>3.07</v>
      </c>
      <c r="EN233" s="500">
        <f t="shared" si="753"/>
        <v>43.54</v>
      </c>
      <c r="EO233" s="404">
        <f t="shared" si="754"/>
        <v>46.05</v>
      </c>
      <c r="EP233" s="424">
        <v>2.4300000000000002</v>
      </c>
      <c r="EQ233" s="648">
        <v>3.61</v>
      </c>
      <c r="ER233" s="500">
        <f t="shared" si="755"/>
        <v>55.89</v>
      </c>
      <c r="ES233" s="404">
        <f t="shared" si="756"/>
        <v>64.98</v>
      </c>
      <c r="ET233" s="424"/>
      <c r="EU233" s="648"/>
      <c r="EV233" s="500">
        <f t="shared" si="757"/>
        <v>0</v>
      </c>
      <c r="EW233" s="404">
        <f t="shared" si="758"/>
        <v>0</v>
      </c>
      <c r="EX233" s="236">
        <f t="shared" si="759"/>
        <v>2.6872972972972975</v>
      </c>
      <c r="EY233" s="237">
        <f t="shared" si="760"/>
        <v>3.3645454545454547</v>
      </c>
      <c r="EZ233" s="500">
        <f t="shared" si="761"/>
        <v>99.43</v>
      </c>
      <c r="FA233" s="404">
        <f t="shared" si="762"/>
        <v>111.03</v>
      </c>
      <c r="FB233" s="646">
        <v>76</v>
      </c>
      <c r="FC233" s="649">
        <v>69</v>
      </c>
      <c r="FD233" s="500">
        <f t="shared" si="763"/>
        <v>1064</v>
      </c>
      <c r="FE233" s="404">
        <f t="shared" si="764"/>
        <v>1035</v>
      </c>
      <c r="FF233" s="646">
        <v>56</v>
      </c>
      <c r="FG233" s="649">
        <v>57</v>
      </c>
      <c r="FH233" s="500">
        <f t="shared" si="765"/>
        <v>1288</v>
      </c>
      <c r="FI233" s="404">
        <f t="shared" si="766"/>
        <v>1026</v>
      </c>
      <c r="FJ233" s="646"/>
      <c r="FK233" s="648"/>
      <c r="FL233" s="500">
        <f t="shared" si="767"/>
        <v>0</v>
      </c>
      <c r="FM233" s="404">
        <f t="shared" si="768"/>
        <v>0</v>
      </c>
      <c r="FN233" s="500">
        <f t="shared" si="769"/>
        <v>63.567567567567565</v>
      </c>
      <c r="FO233" s="404">
        <f t="shared" si="770"/>
        <v>62.454545454545453</v>
      </c>
      <c r="FP233" s="500">
        <f t="shared" si="771"/>
        <v>2352</v>
      </c>
      <c r="FQ233" s="404">
        <f t="shared" si="772"/>
        <v>2061</v>
      </c>
      <c r="FR233" s="646"/>
      <c r="FS233" s="650"/>
      <c r="FT233" s="500">
        <f t="shared" si="773"/>
        <v>0</v>
      </c>
      <c r="FU233" s="404">
        <f t="shared" si="774"/>
        <v>0</v>
      </c>
      <c r="FV233" s="424"/>
      <c r="FW233" s="651"/>
      <c r="FX233" s="500">
        <f t="shared" si="775"/>
        <v>0</v>
      </c>
      <c r="FY233" s="404">
        <f t="shared" si="776"/>
        <v>0</v>
      </c>
      <c r="FZ233" s="424"/>
      <c r="GA233" s="651"/>
      <c r="GB233" s="500">
        <f t="shared" si="777"/>
        <v>0</v>
      </c>
      <c r="GC233" s="404">
        <f t="shared" si="778"/>
        <v>0</v>
      </c>
      <c r="GD233" s="510">
        <f t="shared" si="779"/>
        <v>72</v>
      </c>
      <c r="GE233" s="404">
        <f t="shared" si="780"/>
        <v>100</v>
      </c>
      <c r="GF233" s="500">
        <f t="shared" si="781"/>
        <v>72</v>
      </c>
      <c r="GG233" s="404">
        <f t="shared" si="782"/>
        <v>100</v>
      </c>
      <c r="GH233" s="500">
        <f t="shared" si="783"/>
        <v>250.24</v>
      </c>
      <c r="GI233" s="404">
        <f t="shared" si="784"/>
        <v>345.34999999999997</v>
      </c>
      <c r="GJ233" s="500">
        <f t="shared" si="785"/>
        <v>5797</v>
      </c>
      <c r="GK233" s="404">
        <f t="shared" si="786"/>
        <v>8130</v>
      </c>
      <c r="GL233" s="510">
        <f t="shared" si="787"/>
        <v>95</v>
      </c>
      <c r="GM233" s="404">
        <f t="shared" si="788"/>
        <v>102</v>
      </c>
      <c r="GN233" s="500">
        <f t="shared" si="789"/>
        <v>95</v>
      </c>
      <c r="GO233" s="404">
        <f t="shared" si="790"/>
        <v>102</v>
      </c>
      <c r="GP233" s="500">
        <f t="shared" si="791"/>
        <v>418.22999999999996</v>
      </c>
      <c r="GQ233" s="404">
        <f t="shared" si="792"/>
        <v>476.3</v>
      </c>
      <c r="GR233" s="500">
        <f t="shared" si="793"/>
        <v>7192</v>
      </c>
      <c r="GS233" s="404">
        <f t="shared" si="794"/>
        <v>7931</v>
      </c>
      <c r="GT233" s="510">
        <f t="shared" si="795"/>
        <v>167</v>
      </c>
      <c r="GU233" s="404">
        <f t="shared" si="796"/>
        <v>202</v>
      </c>
      <c r="GV233" s="500">
        <f t="shared" si="797"/>
        <v>167</v>
      </c>
      <c r="GW233" s="404">
        <f t="shared" si="798"/>
        <v>202</v>
      </c>
      <c r="GX233" s="500">
        <f t="shared" si="799"/>
        <v>668.47</v>
      </c>
      <c r="GY233" s="404">
        <f t="shared" si="800"/>
        <v>821.65</v>
      </c>
      <c r="GZ233" s="500">
        <f t="shared" si="801"/>
        <v>12989</v>
      </c>
      <c r="HA233" s="404">
        <f t="shared" si="802"/>
        <v>16061</v>
      </c>
      <c r="HB233" s="510">
        <f t="shared" si="803"/>
        <v>0</v>
      </c>
      <c r="HC233" s="404">
        <f t="shared" si="804"/>
        <v>0</v>
      </c>
      <c r="HD233" s="500">
        <f t="shared" si="805"/>
        <v>0</v>
      </c>
      <c r="HE233" s="404">
        <f t="shared" si="806"/>
        <v>0</v>
      </c>
      <c r="HF233" s="500" t="str">
        <f t="shared" si="807"/>
        <v/>
      </c>
      <c r="HG233" s="404" t="str">
        <f t="shared" si="808"/>
        <v/>
      </c>
      <c r="HH233" s="500" t="str">
        <f t="shared" si="809"/>
        <v/>
      </c>
      <c r="HI233" s="404" t="str">
        <f t="shared" si="810"/>
        <v/>
      </c>
      <c r="HJ233" s="510">
        <f t="shared" si="811"/>
        <v>668.47</v>
      </c>
      <c r="HK233" s="404">
        <f t="shared" si="812"/>
        <v>821.64999999999986</v>
      </c>
      <c r="HL233" s="500">
        <f t="shared" si="813"/>
        <v>12989</v>
      </c>
      <c r="HM233" s="404">
        <f t="shared" si="814"/>
        <v>16060.999999999998</v>
      </c>
    </row>
    <row r="234" spans="1:221">
      <c r="A234" s="633" t="s">
        <v>538</v>
      </c>
      <c r="B234" s="640" t="s">
        <v>894</v>
      </c>
      <c r="C234" s="641"/>
      <c r="D234" s="642">
        <v>197814</v>
      </c>
      <c r="E234" s="531">
        <v>10</v>
      </c>
      <c r="F234" s="422">
        <v>268</v>
      </c>
      <c r="G234" s="814">
        <v>257</v>
      </c>
      <c r="H234" s="422">
        <v>27</v>
      </c>
      <c r="I234" s="814">
        <v>12</v>
      </c>
      <c r="J234" s="500">
        <f t="shared" si="665"/>
        <v>241</v>
      </c>
      <c r="K234" s="404">
        <f t="shared" si="666"/>
        <v>245</v>
      </c>
      <c r="L234" s="422"/>
      <c r="M234" s="423"/>
      <c r="N234" s="500">
        <f t="shared" si="667"/>
        <v>241</v>
      </c>
      <c r="O234" s="404">
        <f t="shared" si="668"/>
        <v>245</v>
      </c>
      <c r="P234" s="500">
        <f t="shared" si="669"/>
        <v>241</v>
      </c>
      <c r="Q234" s="404">
        <f t="shared" si="670"/>
        <v>245</v>
      </c>
      <c r="R234" s="422">
        <v>4</v>
      </c>
      <c r="S234" s="423">
        <v>2</v>
      </c>
      <c r="T234" s="500">
        <f t="shared" si="671"/>
        <v>4</v>
      </c>
      <c r="U234" s="404">
        <f t="shared" si="672"/>
        <v>2</v>
      </c>
      <c r="V234" s="422">
        <v>43</v>
      </c>
      <c r="W234" s="423">
        <v>62</v>
      </c>
      <c r="X234" s="500">
        <f t="shared" si="673"/>
        <v>43</v>
      </c>
      <c r="Y234" s="404">
        <f t="shared" si="674"/>
        <v>62</v>
      </c>
      <c r="Z234" s="422"/>
      <c r="AA234" s="423"/>
      <c r="AB234" s="500">
        <f t="shared" si="675"/>
        <v>0</v>
      </c>
      <c r="AC234" s="404">
        <f t="shared" si="676"/>
        <v>0</v>
      </c>
      <c r="AD234" s="500">
        <f t="shared" si="677"/>
        <v>47</v>
      </c>
      <c r="AE234" s="404">
        <f t="shared" si="678"/>
        <v>64</v>
      </c>
      <c r="AF234" s="500">
        <f t="shared" si="679"/>
        <v>47</v>
      </c>
      <c r="AG234" s="404">
        <f t="shared" si="680"/>
        <v>64</v>
      </c>
      <c r="AH234" s="424">
        <v>2.63</v>
      </c>
      <c r="AI234" s="425">
        <v>1.5</v>
      </c>
      <c r="AJ234" s="500">
        <f t="shared" si="681"/>
        <v>10.52</v>
      </c>
      <c r="AK234" s="404">
        <f t="shared" si="682"/>
        <v>3</v>
      </c>
      <c r="AL234" s="424">
        <v>4.72</v>
      </c>
      <c r="AM234" s="425">
        <v>4.32</v>
      </c>
      <c r="AN234" s="500">
        <f t="shared" si="683"/>
        <v>202.95999999999998</v>
      </c>
      <c r="AO234" s="404">
        <f t="shared" si="684"/>
        <v>267.84000000000003</v>
      </c>
      <c r="AP234" s="424"/>
      <c r="AQ234" s="425"/>
      <c r="AR234" s="500">
        <f t="shared" si="685"/>
        <v>0</v>
      </c>
      <c r="AS234" s="404">
        <f t="shared" si="686"/>
        <v>0</v>
      </c>
      <c r="AT234" s="236">
        <f t="shared" si="687"/>
        <v>4.5421276595744677</v>
      </c>
      <c r="AU234" s="237">
        <f t="shared" si="688"/>
        <v>4.2318750000000005</v>
      </c>
      <c r="AV234" s="500">
        <f t="shared" si="689"/>
        <v>213.48</v>
      </c>
      <c r="AW234" s="404">
        <f t="shared" si="690"/>
        <v>270.84000000000003</v>
      </c>
      <c r="AX234" s="422">
        <v>80</v>
      </c>
      <c r="AY234" s="423">
        <v>55</v>
      </c>
      <c r="AZ234" s="500">
        <f t="shared" si="691"/>
        <v>320</v>
      </c>
      <c r="BA234" s="404">
        <f t="shared" si="692"/>
        <v>110</v>
      </c>
      <c r="BB234" s="422">
        <v>82</v>
      </c>
      <c r="BC234" s="423">
        <v>77</v>
      </c>
      <c r="BD234" s="500">
        <f t="shared" si="693"/>
        <v>3526</v>
      </c>
      <c r="BE234" s="404">
        <f t="shared" si="694"/>
        <v>4774</v>
      </c>
      <c r="BF234" s="422"/>
      <c r="BG234" s="423"/>
      <c r="BH234" s="500">
        <f t="shared" si="695"/>
        <v>0</v>
      </c>
      <c r="BI234" s="404">
        <f t="shared" si="696"/>
        <v>0</v>
      </c>
      <c r="BJ234" s="500">
        <f t="shared" si="697"/>
        <v>81.829787234042556</v>
      </c>
      <c r="BK234" s="404">
        <f t="shared" si="698"/>
        <v>76.3125</v>
      </c>
      <c r="BL234" s="500">
        <f t="shared" si="699"/>
        <v>3846</v>
      </c>
      <c r="BM234" s="404">
        <f t="shared" si="700"/>
        <v>4884</v>
      </c>
      <c r="BN234" s="422">
        <v>94</v>
      </c>
      <c r="BO234" s="423">
        <v>95</v>
      </c>
      <c r="BP234" s="500">
        <f t="shared" si="701"/>
        <v>94</v>
      </c>
      <c r="BQ234" s="404">
        <f t="shared" si="702"/>
        <v>95</v>
      </c>
      <c r="BR234" s="422">
        <v>92</v>
      </c>
      <c r="BS234" s="423">
        <v>75</v>
      </c>
      <c r="BT234" s="500">
        <f t="shared" si="703"/>
        <v>92</v>
      </c>
      <c r="BU234" s="404">
        <f t="shared" si="704"/>
        <v>75</v>
      </c>
      <c r="BV234" s="422"/>
      <c r="BW234" s="423"/>
      <c r="BX234" s="500">
        <f t="shared" si="705"/>
        <v>0</v>
      </c>
      <c r="BY234" s="404">
        <f t="shared" si="706"/>
        <v>0</v>
      </c>
      <c r="BZ234" s="500">
        <f t="shared" si="707"/>
        <v>186</v>
      </c>
      <c r="CA234" s="404">
        <f t="shared" si="708"/>
        <v>170</v>
      </c>
      <c r="CB234" s="500">
        <f t="shared" si="709"/>
        <v>186</v>
      </c>
      <c r="CC234" s="404">
        <f t="shared" si="710"/>
        <v>170</v>
      </c>
      <c r="CD234" s="424">
        <v>3.7</v>
      </c>
      <c r="CE234" s="645">
        <v>3.23</v>
      </c>
      <c r="CF234" s="500">
        <f t="shared" si="711"/>
        <v>347.8</v>
      </c>
      <c r="CG234" s="404">
        <f t="shared" si="712"/>
        <v>306.85000000000002</v>
      </c>
      <c r="CH234" s="424">
        <v>4.42</v>
      </c>
      <c r="CI234" s="645">
        <v>4.43</v>
      </c>
      <c r="CJ234" s="500">
        <f t="shared" si="713"/>
        <v>406.64</v>
      </c>
      <c r="CK234" s="404">
        <f t="shared" si="714"/>
        <v>332.25</v>
      </c>
      <c r="CL234" s="424"/>
      <c r="CM234" s="645"/>
      <c r="CN234" s="500">
        <f t="shared" si="715"/>
        <v>0</v>
      </c>
      <c r="CO234" s="404">
        <f t="shared" si="716"/>
        <v>0</v>
      </c>
      <c r="CP234" s="500">
        <f t="shared" si="717"/>
        <v>4.056129032258065</v>
      </c>
      <c r="CQ234" s="237">
        <f t="shared" si="718"/>
        <v>3.7594117647058827</v>
      </c>
      <c r="CR234" s="500">
        <f t="shared" si="719"/>
        <v>754.44</v>
      </c>
      <c r="CS234" s="404">
        <f t="shared" si="720"/>
        <v>639.1</v>
      </c>
      <c r="CT234" s="646">
        <v>87</v>
      </c>
      <c r="CU234" s="647">
        <v>80</v>
      </c>
      <c r="CV234" s="500">
        <f t="shared" si="721"/>
        <v>8178</v>
      </c>
      <c r="CW234" s="404">
        <f t="shared" si="722"/>
        <v>7600</v>
      </c>
      <c r="CX234" s="646">
        <v>83</v>
      </c>
      <c r="CY234" s="647">
        <v>78</v>
      </c>
      <c r="CZ234" s="500">
        <f t="shared" si="723"/>
        <v>7636</v>
      </c>
      <c r="DA234" s="404">
        <f t="shared" si="724"/>
        <v>5850</v>
      </c>
      <c r="DB234" s="646"/>
      <c r="DC234" s="645"/>
      <c r="DD234" s="500">
        <f t="shared" si="725"/>
        <v>0</v>
      </c>
      <c r="DE234" s="404">
        <f t="shared" si="726"/>
        <v>0</v>
      </c>
      <c r="DF234" s="500">
        <f t="shared" si="727"/>
        <v>85.021505376344081</v>
      </c>
      <c r="DG234" s="404">
        <f t="shared" si="728"/>
        <v>79.117647058823536</v>
      </c>
      <c r="DH234" s="500">
        <f t="shared" si="729"/>
        <v>15813.999999999998</v>
      </c>
      <c r="DI234" s="404">
        <f t="shared" si="730"/>
        <v>13450.000000000002</v>
      </c>
      <c r="DJ234" s="500">
        <f t="shared" si="731"/>
        <v>233</v>
      </c>
      <c r="DK234" s="404">
        <f t="shared" si="732"/>
        <v>234</v>
      </c>
      <c r="DL234" s="500">
        <f t="shared" si="733"/>
        <v>233</v>
      </c>
      <c r="DM234" s="404">
        <f t="shared" si="734"/>
        <v>234</v>
      </c>
      <c r="DN234" s="236">
        <f t="shared" si="735"/>
        <v>4.1541630901287556</v>
      </c>
      <c r="DO234" s="237">
        <f t="shared" si="736"/>
        <v>3.8886324786324789</v>
      </c>
      <c r="DP234" s="500">
        <f t="shared" si="737"/>
        <v>967.92000000000007</v>
      </c>
      <c r="DQ234" s="404">
        <f t="shared" si="738"/>
        <v>909.94</v>
      </c>
      <c r="DR234" s="500">
        <f t="shared" si="739"/>
        <v>84.377682403433482</v>
      </c>
      <c r="DS234" s="404">
        <f t="shared" si="740"/>
        <v>78.350427350427353</v>
      </c>
      <c r="DT234" s="500">
        <f t="shared" si="741"/>
        <v>19660</v>
      </c>
      <c r="DU234" s="404">
        <f t="shared" si="742"/>
        <v>18334</v>
      </c>
      <c r="DV234" s="646">
        <v>6</v>
      </c>
      <c r="DW234" s="647">
        <v>7</v>
      </c>
      <c r="DX234" s="500">
        <f t="shared" si="743"/>
        <v>6</v>
      </c>
      <c r="DY234" s="404">
        <f t="shared" si="744"/>
        <v>7</v>
      </c>
      <c r="DZ234" s="646">
        <v>2</v>
      </c>
      <c r="EA234" s="647">
        <v>4</v>
      </c>
      <c r="EB234" s="500">
        <f t="shared" si="745"/>
        <v>2</v>
      </c>
      <c r="EC234" s="404">
        <f t="shared" si="746"/>
        <v>4</v>
      </c>
      <c r="ED234" s="646"/>
      <c r="EE234" s="647"/>
      <c r="EF234" s="500">
        <f t="shared" si="747"/>
        <v>0</v>
      </c>
      <c r="EG234" s="404">
        <f t="shared" si="748"/>
        <v>0</v>
      </c>
      <c r="EH234" s="500">
        <f t="shared" si="749"/>
        <v>8</v>
      </c>
      <c r="EI234" s="404">
        <f t="shared" si="750"/>
        <v>11</v>
      </c>
      <c r="EJ234" s="500">
        <f t="shared" si="751"/>
        <v>8</v>
      </c>
      <c r="EK234" s="404">
        <f t="shared" si="752"/>
        <v>11</v>
      </c>
      <c r="EL234" s="424">
        <v>2.92</v>
      </c>
      <c r="EM234" s="648">
        <v>2.64</v>
      </c>
      <c r="EN234" s="500">
        <f t="shared" si="753"/>
        <v>17.52</v>
      </c>
      <c r="EO234" s="404">
        <f t="shared" si="754"/>
        <v>18.48</v>
      </c>
      <c r="EP234" s="424">
        <v>3.25</v>
      </c>
      <c r="EQ234" s="648">
        <v>3.75</v>
      </c>
      <c r="ER234" s="500">
        <f t="shared" si="755"/>
        <v>6.5</v>
      </c>
      <c r="ES234" s="404">
        <f t="shared" si="756"/>
        <v>15</v>
      </c>
      <c r="ET234" s="424"/>
      <c r="EU234" s="648"/>
      <c r="EV234" s="500">
        <f t="shared" si="757"/>
        <v>0</v>
      </c>
      <c r="EW234" s="404">
        <f t="shared" si="758"/>
        <v>0</v>
      </c>
      <c r="EX234" s="236">
        <f t="shared" si="759"/>
        <v>3.0024999999999999</v>
      </c>
      <c r="EY234" s="237">
        <f t="shared" si="760"/>
        <v>3.0436363636363639</v>
      </c>
      <c r="EZ234" s="500">
        <f t="shared" si="761"/>
        <v>24.02</v>
      </c>
      <c r="FA234" s="404">
        <f t="shared" si="762"/>
        <v>33.480000000000004</v>
      </c>
      <c r="FB234" s="646">
        <v>59</v>
      </c>
      <c r="FC234" s="649">
        <v>64</v>
      </c>
      <c r="FD234" s="500">
        <f t="shared" si="763"/>
        <v>354</v>
      </c>
      <c r="FE234" s="404">
        <f t="shared" si="764"/>
        <v>448</v>
      </c>
      <c r="FF234" s="646">
        <v>85</v>
      </c>
      <c r="FG234" s="649">
        <v>62</v>
      </c>
      <c r="FH234" s="500">
        <f t="shared" si="765"/>
        <v>170</v>
      </c>
      <c r="FI234" s="404">
        <f t="shared" si="766"/>
        <v>248</v>
      </c>
      <c r="FJ234" s="646"/>
      <c r="FK234" s="648"/>
      <c r="FL234" s="500">
        <f t="shared" si="767"/>
        <v>0</v>
      </c>
      <c r="FM234" s="404">
        <f t="shared" si="768"/>
        <v>0</v>
      </c>
      <c r="FN234" s="500">
        <f t="shared" si="769"/>
        <v>65.5</v>
      </c>
      <c r="FO234" s="404">
        <f t="shared" si="770"/>
        <v>63.272727272727273</v>
      </c>
      <c r="FP234" s="500">
        <f t="shared" si="771"/>
        <v>524</v>
      </c>
      <c r="FQ234" s="404">
        <f t="shared" si="772"/>
        <v>696</v>
      </c>
      <c r="FR234" s="646"/>
      <c r="FS234" s="650"/>
      <c r="FT234" s="500">
        <f t="shared" si="773"/>
        <v>0</v>
      </c>
      <c r="FU234" s="404">
        <f t="shared" si="774"/>
        <v>0</v>
      </c>
      <c r="FV234" s="424"/>
      <c r="FW234" s="651"/>
      <c r="FX234" s="500">
        <f t="shared" si="775"/>
        <v>0</v>
      </c>
      <c r="FY234" s="404">
        <f t="shared" si="776"/>
        <v>0</v>
      </c>
      <c r="FZ234" s="424"/>
      <c r="GA234" s="651"/>
      <c r="GB234" s="500">
        <f t="shared" si="777"/>
        <v>0</v>
      </c>
      <c r="GC234" s="404">
        <f t="shared" si="778"/>
        <v>0</v>
      </c>
      <c r="GD234" s="510">
        <f t="shared" si="779"/>
        <v>104</v>
      </c>
      <c r="GE234" s="404">
        <f t="shared" si="780"/>
        <v>104</v>
      </c>
      <c r="GF234" s="500">
        <f t="shared" si="781"/>
        <v>104</v>
      </c>
      <c r="GG234" s="404">
        <f t="shared" si="782"/>
        <v>104</v>
      </c>
      <c r="GH234" s="500">
        <f t="shared" si="783"/>
        <v>375.84</v>
      </c>
      <c r="GI234" s="404">
        <f t="shared" si="784"/>
        <v>328.33000000000004</v>
      </c>
      <c r="GJ234" s="500">
        <f t="shared" si="785"/>
        <v>8852</v>
      </c>
      <c r="GK234" s="404">
        <f t="shared" si="786"/>
        <v>8158</v>
      </c>
      <c r="GL234" s="510">
        <f t="shared" si="787"/>
        <v>137</v>
      </c>
      <c r="GM234" s="404">
        <f t="shared" si="788"/>
        <v>141</v>
      </c>
      <c r="GN234" s="500">
        <f t="shared" si="789"/>
        <v>137</v>
      </c>
      <c r="GO234" s="404">
        <f t="shared" si="790"/>
        <v>141</v>
      </c>
      <c r="GP234" s="500">
        <f t="shared" si="791"/>
        <v>616.09999999999991</v>
      </c>
      <c r="GQ234" s="404">
        <f t="shared" si="792"/>
        <v>615.09</v>
      </c>
      <c r="GR234" s="500">
        <f t="shared" si="793"/>
        <v>11332</v>
      </c>
      <c r="GS234" s="404">
        <f t="shared" si="794"/>
        <v>10872</v>
      </c>
      <c r="GT234" s="510">
        <f t="shared" si="795"/>
        <v>241</v>
      </c>
      <c r="GU234" s="404">
        <f t="shared" si="796"/>
        <v>245</v>
      </c>
      <c r="GV234" s="500">
        <f t="shared" si="797"/>
        <v>241</v>
      </c>
      <c r="GW234" s="404">
        <f t="shared" si="798"/>
        <v>245</v>
      </c>
      <c r="GX234" s="500">
        <f t="shared" si="799"/>
        <v>991.93999999999983</v>
      </c>
      <c r="GY234" s="404">
        <f t="shared" si="800"/>
        <v>943.42000000000007</v>
      </c>
      <c r="GZ234" s="500">
        <f t="shared" si="801"/>
        <v>20184</v>
      </c>
      <c r="HA234" s="404">
        <f t="shared" si="802"/>
        <v>19030</v>
      </c>
      <c r="HB234" s="510">
        <f t="shared" si="803"/>
        <v>0</v>
      </c>
      <c r="HC234" s="404">
        <f t="shared" si="804"/>
        <v>0</v>
      </c>
      <c r="HD234" s="500">
        <f t="shared" si="805"/>
        <v>0</v>
      </c>
      <c r="HE234" s="404">
        <f t="shared" si="806"/>
        <v>0</v>
      </c>
      <c r="HF234" s="500" t="str">
        <f t="shared" si="807"/>
        <v/>
      </c>
      <c r="HG234" s="404" t="str">
        <f t="shared" si="808"/>
        <v/>
      </c>
      <c r="HH234" s="500" t="str">
        <f t="shared" si="809"/>
        <v/>
      </c>
      <c r="HI234" s="404" t="str">
        <f t="shared" si="810"/>
        <v/>
      </c>
      <c r="HJ234" s="510">
        <f t="shared" si="811"/>
        <v>991.94</v>
      </c>
      <c r="HK234" s="404">
        <f t="shared" si="812"/>
        <v>943.42000000000007</v>
      </c>
      <c r="HL234" s="500">
        <f t="shared" si="813"/>
        <v>20184</v>
      </c>
      <c r="HM234" s="404">
        <f t="shared" si="814"/>
        <v>19030</v>
      </c>
    </row>
    <row r="235" spans="1:221">
      <c r="A235" s="633" t="s">
        <v>538</v>
      </c>
      <c r="B235" s="634" t="s">
        <v>895</v>
      </c>
      <c r="C235" s="635"/>
      <c r="D235" s="636">
        <v>198640</v>
      </c>
      <c r="E235" s="551">
        <v>10</v>
      </c>
      <c r="F235" s="422">
        <v>136</v>
      </c>
      <c r="G235" s="814">
        <v>153</v>
      </c>
      <c r="H235" s="422">
        <v>2</v>
      </c>
      <c r="I235" s="814">
        <v>4</v>
      </c>
      <c r="J235" s="500">
        <f t="shared" si="665"/>
        <v>134</v>
      </c>
      <c r="K235" s="404">
        <f t="shared" si="666"/>
        <v>149</v>
      </c>
      <c r="L235" s="422"/>
      <c r="M235" s="423"/>
      <c r="N235" s="500">
        <f t="shared" si="667"/>
        <v>134</v>
      </c>
      <c r="O235" s="404">
        <f t="shared" si="668"/>
        <v>149</v>
      </c>
      <c r="P235" s="500">
        <f t="shared" si="669"/>
        <v>134</v>
      </c>
      <c r="Q235" s="404">
        <f t="shared" si="670"/>
        <v>149</v>
      </c>
      <c r="R235" s="422">
        <v>2</v>
      </c>
      <c r="S235" s="423">
        <v>7</v>
      </c>
      <c r="T235" s="500">
        <f t="shared" si="671"/>
        <v>2</v>
      </c>
      <c r="U235" s="404">
        <f t="shared" si="672"/>
        <v>7</v>
      </c>
      <c r="V235" s="422">
        <v>26</v>
      </c>
      <c r="W235" s="423">
        <v>19</v>
      </c>
      <c r="X235" s="500">
        <f t="shared" si="673"/>
        <v>26</v>
      </c>
      <c r="Y235" s="404">
        <f t="shared" si="674"/>
        <v>19</v>
      </c>
      <c r="Z235" s="422"/>
      <c r="AA235" s="423"/>
      <c r="AB235" s="500">
        <f t="shared" si="675"/>
        <v>0</v>
      </c>
      <c r="AC235" s="404">
        <f t="shared" si="676"/>
        <v>0</v>
      </c>
      <c r="AD235" s="500">
        <f t="shared" si="677"/>
        <v>28</v>
      </c>
      <c r="AE235" s="404">
        <f t="shared" si="678"/>
        <v>26</v>
      </c>
      <c r="AF235" s="500">
        <f t="shared" si="679"/>
        <v>28</v>
      </c>
      <c r="AG235" s="404">
        <f t="shared" si="680"/>
        <v>26</v>
      </c>
      <c r="AH235" s="424">
        <v>2</v>
      </c>
      <c r="AI235" s="425">
        <v>2.71</v>
      </c>
      <c r="AJ235" s="500">
        <f t="shared" si="681"/>
        <v>4</v>
      </c>
      <c r="AK235" s="404">
        <f t="shared" si="682"/>
        <v>18.97</v>
      </c>
      <c r="AL235" s="424">
        <v>3.6</v>
      </c>
      <c r="AM235" s="425">
        <v>4.37</v>
      </c>
      <c r="AN235" s="500">
        <f t="shared" si="683"/>
        <v>93.600000000000009</v>
      </c>
      <c r="AO235" s="404">
        <f t="shared" si="684"/>
        <v>83.03</v>
      </c>
      <c r="AP235" s="424"/>
      <c r="AQ235" s="425"/>
      <c r="AR235" s="500">
        <f t="shared" si="685"/>
        <v>0</v>
      </c>
      <c r="AS235" s="404">
        <f t="shared" si="686"/>
        <v>0</v>
      </c>
      <c r="AT235" s="236">
        <f t="shared" si="687"/>
        <v>3.4857142857142862</v>
      </c>
      <c r="AU235" s="237">
        <f t="shared" si="688"/>
        <v>3.9230769230769229</v>
      </c>
      <c r="AV235" s="500">
        <f t="shared" si="689"/>
        <v>97.600000000000009</v>
      </c>
      <c r="AW235" s="404">
        <f t="shared" si="690"/>
        <v>102</v>
      </c>
      <c r="AX235" s="422">
        <v>68</v>
      </c>
      <c r="AY235" s="423">
        <v>81</v>
      </c>
      <c r="AZ235" s="500">
        <f t="shared" si="691"/>
        <v>136</v>
      </c>
      <c r="BA235" s="404">
        <f t="shared" si="692"/>
        <v>567</v>
      </c>
      <c r="BB235" s="422">
        <v>80</v>
      </c>
      <c r="BC235" s="423">
        <v>77</v>
      </c>
      <c r="BD235" s="500">
        <f t="shared" si="693"/>
        <v>2080</v>
      </c>
      <c r="BE235" s="404">
        <f t="shared" si="694"/>
        <v>1463</v>
      </c>
      <c r="BF235" s="422"/>
      <c r="BG235" s="423"/>
      <c r="BH235" s="500">
        <f t="shared" si="695"/>
        <v>0</v>
      </c>
      <c r="BI235" s="404">
        <f t="shared" si="696"/>
        <v>0</v>
      </c>
      <c r="BJ235" s="500">
        <f t="shared" si="697"/>
        <v>79.142857142857139</v>
      </c>
      <c r="BK235" s="404">
        <f t="shared" si="698"/>
        <v>78.07692307692308</v>
      </c>
      <c r="BL235" s="500">
        <f t="shared" si="699"/>
        <v>2216</v>
      </c>
      <c r="BM235" s="404">
        <f t="shared" si="700"/>
        <v>2030</v>
      </c>
      <c r="BN235" s="422">
        <v>56</v>
      </c>
      <c r="BO235" s="423">
        <v>72</v>
      </c>
      <c r="BP235" s="500">
        <f t="shared" si="701"/>
        <v>56</v>
      </c>
      <c r="BQ235" s="404">
        <f t="shared" si="702"/>
        <v>72</v>
      </c>
      <c r="BR235" s="422">
        <v>32</v>
      </c>
      <c r="BS235" s="423">
        <v>24</v>
      </c>
      <c r="BT235" s="500">
        <f t="shared" si="703"/>
        <v>32</v>
      </c>
      <c r="BU235" s="404">
        <f t="shared" si="704"/>
        <v>24</v>
      </c>
      <c r="BV235" s="422"/>
      <c r="BW235" s="423"/>
      <c r="BX235" s="500">
        <f t="shared" si="705"/>
        <v>0</v>
      </c>
      <c r="BY235" s="404">
        <f t="shared" si="706"/>
        <v>0</v>
      </c>
      <c r="BZ235" s="500">
        <f t="shared" si="707"/>
        <v>88</v>
      </c>
      <c r="CA235" s="404">
        <f t="shared" si="708"/>
        <v>96</v>
      </c>
      <c r="CB235" s="500">
        <f t="shared" si="709"/>
        <v>88</v>
      </c>
      <c r="CC235" s="404">
        <f t="shared" si="710"/>
        <v>96</v>
      </c>
      <c r="CD235" s="424">
        <v>4.13</v>
      </c>
      <c r="CE235" s="645">
        <v>3.87</v>
      </c>
      <c r="CF235" s="500">
        <f t="shared" si="711"/>
        <v>231.28</v>
      </c>
      <c r="CG235" s="404">
        <f t="shared" si="712"/>
        <v>278.64</v>
      </c>
      <c r="CH235" s="424">
        <v>5.2</v>
      </c>
      <c r="CI235" s="645">
        <v>5.69</v>
      </c>
      <c r="CJ235" s="500">
        <f t="shared" si="713"/>
        <v>166.4</v>
      </c>
      <c r="CK235" s="404">
        <f t="shared" si="714"/>
        <v>136.56</v>
      </c>
      <c r="CL235" s="424"/>
      <c r="CM235" s="645"/>
      <c r="CN235" s="500">
        <f t="shared" si="715"/>
        <v>0</v>
      </c>
      <c r="CO235" s="404">
        <f t="shared" si="716"/>
        <v>0</v>
      </c>
      <c r="CP235" s="500">
        <f t="shared" si="717"/>
        <v>4.5190909090909095</v>
      </c>
      <c r="CQ235" s="237">
        <f t="shared" si="718"/>
        <v>4.3250000000000002</v>
      </c>
      <c r="CR235" s="500">
        <f t="shared" si="719"/>
        <v>397.68000000000006</v>
      </c>
      <c r="CS235" s="404">
        <f t="shared" si="720"/>
        <v>415.20000000000005</v>
      </c>
      <c r="CT235" s="646">
        <v>92</v>
      </c>
      <c r="CU235" s="647">
        <v>89</v>
      </c>
      <c r="CV235" s="500">
        <f t="shared" si="721"/>
        <v>5152</v>
      </c>
      <c r="CW235" s="404">
        <f t="shared" si="722"/>
        <v>6408</v>
      </c>
      <c r="CX235" s="646">
        <v>86</v>
      </c>
      <c r="CY235" s="647">
        <v>77</v>
      </c>
      <c r="CZ235" s="500">
        <f t="shared" si="723"/>
        <v>2752</v>
      </c>
      <c r="DA235" s="404">
        <f t="shared" si="724"/>
        <v>1848</v>
      </c>
      <c r="DB235" s="646"/>
      <c r="DC235" s="645"/>
      <c r="DD235" s="500">
        <f t="shared" si="725"/>
        <v>0</v>
      </c>
      <c r="DE235" s="404">
        <f t="shared" si="726"/>
        <v>0</v>
      </c>
      <c r="DF235" s="500">
        <f t="shared" si="727"/>
        <v>89.818181818181813</v>
      </c>
      <c r="DG235" s="404">
        <f t="shared" si="728"/>
        <v>86</v>
      </c>
      <c r="DH235" s="500">
        <f t="shared" si="729"/>
        <v>7904</v>
      </c>
      <c r="DI235" s="404">
        <f t="shared" si="730"/>
        <v>8256</v>
      </c>
      <c r="DJ235" s="500">
        <f t="shared" si="731"/>
        <v>116</v>
      </c>
      <c r="DK235" s="404">
        <f t="shared" si="732"/>
        <v>122</v>
      </c>
      <c r="DL235" s="500">
        <f t="shared" si="733"/>
        <v>116</v>
      </c>
      <c r="DM235" s="404">
        <f t="shared" si="734"/>
        <v>122</v>
      </c>
      <c r="DN235" s="236">
        <f t="shared" si="735"/>
        <v>4.2696551724137937</v>
      </c>
      <c r="DO235" s="237">
        <f t="shared" si="736"/>
        <v>4.2393442622950825</v>
      </c>
      <c r="DP235" s="500">
        <f t="shared" si="737"/>
        <v>495.28000000000009</v>
      </c>
      <c r="DQ235" s="404">
        <f t="shared" si="738"/>
        <v>517.20000000000005</v>
      </c>
      <c r="DR235" s="500">
        <f t="shared" si="739"/>
        <v>87.241379310344826</v>
      </c>
      <c r="DS235" s="404">
        <f t="shared" si="740"/>
        <v>84.311475409836063</v>
      </c>
      <c r="DT235" s="500">
        <f t="shared" si="741"/>
        <v>10120</v>
      </c>
      <c r="DU235" s="404">
        <f t="shared" si="742"/>
        <v>10286</v>
      </c>
      <c r="DV235" s="646">
        <v>9</v>
      </c>
      <c r="DW235" s="647">
        <v>15</v>
      </c>
      <c r="DX235" s="500">
        <f t="shared" si="743"/>
        <v>9</v>
      </c>
      <c r="DY235" s="404">
        <f t="shared" si="744"/>
        <v>15</v>
      </c>
      <c r="DZ235" s="646">
        <v>9</v>
      </c>
      <c r="EA235" s="647">
        <v>12</v>
      </c>
      <c r="EB235" s="500">
        <f t="shared" si="745"/>
        <v>9</v>
      </c>
      <c r="EC235" s="404">
        <f t="shared" si="746"/>
        <v>12</v>
      </c>
      <c r="ED235" s="646"/>
      <c r="EE235" s="647"/>
      <c r="EF235" s="500">
        <f t="shared" si="747"/>
        <v>0</v>
      </c>
      <c r="EG235" s="404">
        <f t="shared" si="748"/>
        <v>0</v>
      </c>
      <c r="EH235" s="500">
        <f t="shared" si="749"/>
        <v>18</v>
      </c>
      <c r="EI235" s="404">
        <f t="shared" si="750"/>
        <v>27</v>
      </c>
      <c r="EJ235" s="500">
        <f t="shared" si="751"/>
        <v>18</v>
      </c>
      <c r="EK235" s="404">
        <f t="shared" si="752"/>
        <v>27</v>
      </c>
      <c r="EL235" s="424">
        <v>3.17</v>
      </c>
      <c r="EM235" s="648">
        <v>2.33</v>
      </c>
      <c r="EN235" s="500">
        <f t="shared" si="753"/>
        <v>28.53</v>
      </c>
      <c r="EO235" s="404">
        <f t="shared" si="754"/>
        <v>34.950000000000003</v>
      </c>
      <c r="EP235" s="424">
        <v>3.06</v>
      </c>
      <c r="EQ235" s="648">
        <v>2.71</v>
      </c>
      <c r="ER235" s="500">
        <f t="shared" si="755"/>
        <v>27.54</v>
      </c>
      <c r="ES235" s="404">
        <f t="shared" si="756"/>
        <v>32.519999999999996</v>
      </c>
      <c r="ET235" s="424"/>
      <c r="EU235" s="648"/>
      <c r="EV235" s="500">
        <f t="shared" si="757"/>
        <v>0</v>
      </c>
      <c r="EW235" s="404">
        <f t="shared" si="758"/>
        <v>0</v>
      </c>
      <c r="EX235" s="236">
        <f t="shared" si="759"/>
        <v>3.1150000000000002</v>
      </c>
      <c r="EY235" s="237">
        <f t="shared" si="760"/>
        <v>2.4988888888888887</v>
      </c>
      <c r="EZ235" s="500">
        <f t="shared" si="761"/>
        <v>56.070000000000007</v>
      </c>
      <c r="FA235" s="404">
        <f t="shared" si="762"/>
        <v>67.47</v>
      </c>
      <c r="FB235" s="646">
        <v>73</v>
      </c>
      <c r="FC235" s="649">
        <v>62</v>
      </c>
      <c r="FD235" s="500">
        <f t="shared" si="763"/>
        <v>657</v>
      </c>
      <c r="FE235" s="404">
        <f t="shared" si="764"/>
        <v>930</v>
      </c>
      <c r="FF235" s="646">
        <v>47</v>
      </c>
      <c r="FG235" s="649">
        <v>46</v>
      </c>
      <c r="FH235" s="500">
        <f t="shared" si="765"/>
        <v>423</v>
      </c>
      <c r="FI235" s="404">
        <f t="shared" si="766"/>
        <v>552</v>
      </c>
      <c r="FJ235" s="646"/>
      <c r="FK235" s="648"/>
      <c r="FL235" s="500">
        <f t="shared" si="767"/>
        <v>0</v>
      </c>
      <c r="FM235" s="404">
        <f t="shared" si="768"/>
        <v>0</v>
      </c>
      <c r="FN235" s="500">
        <f t="shared" si="769"/>
        <v>60</v>
      </c>
      <c r="FO235" s="404">
        <f t="shared" si="770"/>
        <v>54.888888888888886</v>
      </c>
      <c r="FP235" s="500">
        <f t="shared" si="771"/>
        <v>1080</v>
      </c>
      <c r="FQ235" s="404">
        <f t="shared" si="772"/>
        <v>1482</v>
      </c>
      <c r="FR235" s="646"/>
      <c r="FS235" s="650"/>
      <c r="FT235" s="500">
        <f t="shared" si="773"/>
        <v>0</v>
      </c>
      <c r="FU235" s="404">
        <f t="shared" si="774"/>
        <v>0</v>
      </c>
      <c r="FV235" s="424"/>
      <c r="FW235" s="651"/>
      <c r="FX235" s="500">
        <f t="shared" si="775"/>
        <v>0</v>
      </c>
      <c r="FY235" s="404">
        <f t="shared" si="776"/>
        <v>0</v>
      </c>
      <c r="FZ235" s="424"/>
      <c r="GA235" s="651"/>
      <c r="GB235" s="500">
        <f t="shared" si="777"/>
        <v>0</v>
      </c>
      <c r="GC235" s="404">
        <f t="shared" si="778"/>
        <v>0</v>
      </c>
      <c r="GD235" s="510">
        <f t="shared" si="779"/>
        <v>67</v>
      </c>
      <c r="GE235" s="404">
        <f t="shared" si="780"/>
        <v>94</v>
      </c>
      <c r="GF235" s="500">
        <f t="shared" si="781"/>
        <v>67</v>
      </c>
      <c r="GG235" s="404">
        <f t="shared" si="782"/>
        <v>94</v>
      </c>
      <c r="GH235" s="500">
        <f t="shared" si="783"/>
        <v>263.81</v>
      </c>
      <c r="GI235" s="404">
        <f t="shared" si="784"/>
        <v>332.56</v>
      </c>
      <c r="GJ235" s="500">
        <f t="shared" si="785"/>
        <v>5945</v>
      </c>
      <c r="GK235" s="404">
        <f t="shared" si="786"/>
        <v>7905</v>
      </c>
      <c r="GL235" s="510">
        <f t="shared" si="787"/>
        <v>67</v>
      </c>
      <c r="GM235" s="404">
        <f t="shared" si="788"/>
        <v>55</v>
      </c>
      <c r="GN235" s="500">
        <f t="shared" si="789"/>
        <v>67</v>
      </c>
      <c r="GO235" s="404">
        <f t="shared" si="790"/>
        <v>55</v>
      </c>
      <c r="GP235" s="500">
        <f t="shared" si="791"/>
        <v>287.54000000000002</v>
      </c>
      <c r="GQ235" s="404">
        <f t="shared" si="792"/>
        <v>252.11</v>
      </c>
      <c r="GR235" s="500">
        <f t="shared" si="793"/>
        <v>5255</v>
      </c>
      <c r="GS235" s="404">
        <f t="shared" si="794"/>
        <v>3863</v>
      </c>
      <c r="GT235" s="510">
        <f t="shared" si="795"/>
        <v>134</v>
      </c>
      <c r="GU235" s="404">
        <f t="shared" si="796"/>
        <v>149</v>
      </c>
      <c r="GV235" s="500">
        <f t="shared" si="797"/>
        <v>134</v>
      </c>
      <c r="GW235" s="404">
        <f t="shared" si="798"/>
        <v>149</v>
      </c>
      <c r="GX235" s="500">
        <f t="shared" si="799"/>
        <v>551.35</v>
      </c>
      <c r="GY235" s="404">
        <f t="shared" si="800"/>
        <v>584.67000000000007</v>
      </c>
      <c r="GZ235" s="500">
        <f t="shared" si="801"/>
        <v>11200</v>
      </c>
      <c r="HA235" s="404">
        <f t="shared" si="802"/>
        <v>11768</v>
      </c>
      <c r="HB235" s="510">
        <f t="shared" si="803"/>
        <v>0</v>
      </c>
      <c r="HC235" s="404">
        <f t="shared" si="804"/>
        <v>0</v>
      </c>
      <c r="HD235" s="500">
        <f t="shared" si="805"/>
        <v>0</v>
      </c>
      <c r="HE235" s="404">
        <f t="shared" si="806"/>
        <v>0</v>
      </c>
      <c r="HF235" s="500" t="str">
        <f t="shared" si="807"/>
        <v/>
      </c>
      <c r="HG235" s="404" t="str">
        <f t="shared" si="808"/>
        <v/>
      </c>
      <c r="HH235" s="500" t="str">
        <f t="shared" si="809"/>
        <v/>
      </c>
      <c r="HI235" s="404" t="str">
        <f t="shared" si="810"/>
        <v/>
      </c>
      <c r="HJ235" s="510">
        <f t="shared" si="811"/>
        <v>551.35000000000014</v>
      </c>
      <c r="HK235" s="404">
        <f t="shared" si="812"/>
        <v>584.67000000000007</v>
      </c>
      <c r="HL235" s="500">
        <f t="shared" si="813"/>
        <v>11200</v>
      </c>
      <c r="HM235" s="404">
        <f t="shared" si="814"/>
        <v>11768</v>
      </c>
    </row>
    <row r="236" spans="1:221">
      <c r="A236" s="633" t="s">
        <v>538</v>
      </c>
      <c r="B236" s="634" t="s">
        <v>896</v>
      </c>
      <c r="C236" s="644"/>
      <c r="D236" s="636">
        <v>198668</v>
      </c>
      <c r="E236" s="551">
        <v>10</v>
      </c>
      <c r="F236" s="422">
        <v>277</v>
      </c>
      <c r="G236" s="814">
        <v>258</v>
      </c>
      <c r="H236" s="422">
        <v>6</v>
      </c>
      <c r="I236" s="814">
        <v>2</v>
      </c>
      <c r="J236" s="500">
        <f t="shared" si="665"/>
        <v>271</v>
      </c>
      <c r="K236" s="404">
        <f t="shared" si="666"/>
        <v>256</v>
      </c>
      <c r="L236" s="422"/>
      <c r="M236" s="423"/>
      <c r="N236" s="500">
        <f t="shared" si="667"/>
        <v>271</v>
      </c>
      <c r="O236" s="404">
        <f t="shared" si="668"/>
        <v>254</v>
      </c>
      <c r="P236" s="500">
        <f t="shared" si="669"/>
        <v>271</v>
      </c>
      <c r="Q236" s="404">
        <f t="shared" si="670"/>
        <v>254</v>
      </c>
      <c r="R236" s="422">
        <v>7</v>
      </c>
      <c r="S236" s="423">
        <v>9</v>
      </c>
      <c r="T236" s="500">
        <f t="shared" si="671"/>
        <v>7</v>
      </c>
      <c r="U236" s="404">
        <f t="shared" si="672"/>
        <v>9</v>
      </c>
      <c r="V236" s="422">
        <v>50</v>
      </c>
      <c r="W236" s="423">
        <v>52</v>
      </c>
      <c r="X236" s="500">
        <f t="shared" si="673"/>
        <v>50</v>
      </c>
      <c r="Y236" s="404">
        <f t="shared" si="674"/>
        <v>52</v>
      </c>
      <c r="Z236" s="422"/>
      <c r="AA236" s="423"/>
      <c r="AB236" s="500">
        <f t="shared" si="675"/>
        <v>0</v>
      </c>
      <c r="AC236" s="404">
        <f t="shared" si="676"/>
        <v>0</v>
      </c>
      <c r="AD236" s="500">
        <f t="shared" si="677"/>
        <v>57</v>
      </c>
      <c r="AE236" s="404">
        <f t="shared" si="678"/>
        <v>61</v>
      </c>
      <c r="AF236" s="500">
        <f t="shared" si="679"/>
        <v>57</v>
      </c>
      <c r="AG236" s="404">
        <f t="shared" si="680"/>
        <v>61</v>
      </c>
      <c r="AH236" s="564">
        <v>3</v>
      </c>
      <c r="AI236" s="580">
        <v>3.5</v>
      </c>
      <c r="AJ236" s="500">
        <f t="shared" si="681"/>
        <v>21</v>
      </c>
      <c r="AK236" s="404">
        <f t="shared" si="682"/>
        <v>31.5</v>
      </c>
      <c r="AL236" s="564">
        <v>5.67</v>
      </c>
      <c r="AM236" s="580">
        <v>5.19</v>
      </c>
      <c r="AN236" s="500">
        <f t="shared" si="683"/>
        <v>283.5</v>
      </c>
      <c r="AO236" s="404">
        <f t="shared" si="684"/>
        <v>269.88</v>
      </c>
      <c r="AP236" s="564"/>
      <c r="AQ236" s="580"/>
      <c r="AR236" s="500">
        <f t="shared" si="685"/>
        <v>0</v>
      </c>
      <c r="AS236" s="404">
        <f t="shared" si="686"/>
        <v>0</v>
      </c>
      <c r="AT236" s="236">
        <f t="shared" si="687"/>
        <v>5.3421052631578947</v>
      </c>
      <c r="AU236" s="237">
        <f t="shared" si="688"/>
        <v>4.9406557377049181</v>
      </c>
      <c r="AV236" s="500">
        <f t="shared" si="689"/>
        <v>304.5</v>
      </c>
      <c r="AW236" s="404">
        <f t="shared" si="690"/>
        <v>301.38</v>
      </c>
      <c r="AX236" s="422">
        <v>61</v>
      </c>
      <c r="AY236" s="423">
        <v>82</v>
      </c>
      <c r="AZ236" s="500">
        <f t="shared" si="691"/>
        <v>427</v>
      </c>
      <c r="BA236" s="404">
        <f t="shared" si="692"/>
        <v>738</v>
      </c>
      <c r="BB236" s="422">
        <v>97</v>
      </c>
      <c r="BC236" s="423">
        <v>85</v>
      </c>
      <c r="BD236" s="500">
        <f t="shared" si="693"/>
        <v>4850</v>
      </c>
      <c r="BE236" s="404">
        <f t="shared" si="694"/>
        <v>4420</v>
      </c>
      <c r="BF236" s="422"/>
      <c r="BG236" s="423"/>
      <c r="BH236" s="500">
        <f t="shared" si="695"/>
        <v>0</v>
      </c>
      <c r="BI236" s="404">
        <f t="shared" si="696"/>
        <v>0</v>
      </c>
      <c r="BJ236" s="500">
        <f t="shared" si="697"/>
        <v>92.578947368421055</v>
      </c>
      <c r="BK236" s="404">
        <f t="shared" si="698"/>
        <v>84.557377049180332</v>
      </c>
      <c r="BL236" s="500">
        <f t="shared" si="699"/>
        <v>5277</v>
      </c>
      <c r="BM236" s="404">
        <f t="shared" si="700"/>
        <v>5158</v>
      </c>
      <c r="BN236" s="422">
        <v>86</v>
      </c>
      <c r="BO236" s="423">
        <v>82</v>
      </c>
      <c r="BP236" s="500">
        <f t="shared" si="701"/>
        <v>86</v>
      </c>
      <c r="BQ236" s="404">
        <f t="shared" si="702"/>
        <v>82</v>
      </c>
      <c r="BR236" s="422">
        <v>60</v>
      </c>
      <c r="BS236" s="423">
        <v>39</v>
      </c>
      <c r="BT236" s="500">
        <f t="shared" si="703"/>
        <v>60</v>
      </c>
      <c r="BU236" s="404">
        <f t="shared" si="704"/>
        <v>39</v>
      </c>
      <c r="BV236" s="422"/>
      <c r="BW236" s="423"/>
      <c r="BX236" s="500">
        <f t="shared" si="705"/>
        <v>0</v>
      </c>
      <c r="BY236" s="404">
        <f t="shared" si="706"/>
        <v>0</v>
      </c>
      <c r="BZ236" s="500">
        <f t="shared" si="707"/>
        <v>146</v>
      </c>
      <c r="CA236" s="404">
        <f t="shared" si="708"/>
        <v>121</v>
      </c>
      <c r="CB236" s="500">
        <f t="shared" si="709"/>
        <v>146</v>
      </c>
      <c r="CC236" s="404">
        <f t="shared" si="710"/>
        <v>121</v>
      </c>
      <c r="CD236" s="564">
        <v>3.44</v>
      </c>
      <c r="CE236" s="581">
        <v>4.01</v>
      </c>
      <c r="CF236" s="500">
        <f t="shared" si="711"/>
        <v>295.83999999999997</v>
      </c>
      <c r="CG236" s="404">
        <f t="shared" si="712"/>
        <v>328.82</v>
      </c>
      <c r="CH236" s="564">
        <v>4.3499999999999996</v>
      </c>
      <c r="CI236" s="581">
        <v>3.55</v>
      </c>
      <c r="CJ236" s="500">
        <f t="shared" si="713"/>
        <v>261</v>
      </c>
      <c r="CK236" s="404">
        <f t="shared" si="714"/>
        <v>138.44999999999999</v>
      </c>
      <c r="CL236" s="564"/>
      <c r="CM236" s="581"/>
      <c r="CN236" s="500">
        <f t="shared" si="715"/>
        <v>0</v>
      </c>
      <c r="CO236" s="404">
        <f t="shared" si="716"/>
        <v>0</v>
      </c>
      <c r="CP236" s="500">
        <f t="shared" si="717"/>
        <v>3.8139726027397254</v>
      </c>
      <c r="CQ236" s="237">
        <f t="shared" si="718"/>
        <v>3.8617355371900826</v>
      </c>
      <c r="CR236" s="500">
        <f t="shared" si="719"/>
        <v>556.83999999999992</v>
      </c>
      <c r="CS236" s="404">
        <f t="shared" si="720"/>
        <v>467.27</v>
      </c>
      <c r="CT236" s="565">
        <v>86</v>
      </c>
      <c r="CU236" s="582">
        <v>86</v>
      </c>
      <c r="CV236" s="500">
        <f t="shared" si="721"/>
        <v>7396</v>
      </c>
      <c r="CW236" s="404">
        <f t="shared" si="722"/>
        <v>7052</v>
      </c>
      <c r="CX236" s="565">
        <v>70</v>
      </c>
      <c r="CY236" s="582">
        <v>69</v>
      </c>
      <c r="CZ236" s="500">
        <f t="shared" si="723"/>
        <v>4200</v>
      </c>
      <c r="DA236" s="404">
        <f t="shared" si="724"/>
        <v>2691</v>
      </c>
      <c r="DB236" s="565"/>
      <c r="DC236" s="581"/>
      <c r="DD236" s="500">
        <f t="shared" si="725"/>
        <v>0</v>
      </c>
      <c r="DE236" s="404">
        <f t="shared" si="726"/>
        <v>0</v>
      </c>
      <c r="DF236" s="500">
        <f t="shared" si="727"/>
        <v>79.424657534246577</v>
      </c>
      <c r="DG236" s="404">
        <f t="shared" si="728"/>
        <v>80.52066115702479</v>
      </c>
      <c r="DH236" s="500">
        <f t="shared" si="729"/>
        <v>11596</v>
      </c>
      <c r="DI236" s="404">
        <f t="shared" si="730"/>
        <v>9743</v>
      </c>
      <c r="DJ236" s="500">
        <f t="shared" si="731"/>
        <v>203</v>
      </c>
      <c r="DK236" s="404">
        <f t="shared" si="732"/>
        <v>182</v>
      </c>
      <c r="DL236" s="500">
        <f t="shared" si="733"/>
        <v>203</v>
      </c>
      <c r="DM236" s="404">
        <f t="shared" si="734"/>
        <v>182</v>
      </c>
      <c r="DN236" s="236">
        <f t="shared" si="735"/>
        <v>4.2430541871921177</v>
      </c>
      <c r="DO236" s="237">
        <f t="shared" si="736"/>
        <v>4.223351648351648</v>
      </c>
      <c r="DP236" s="500">
        <f t="shared" si="737"/>
        <v>861.33999999999992</v>
      </c>
      <c r="DQ236" s="404">
        <f t="shared" si="738"/>
        <v>768.65</v>
      </c>
      <c r="DR236" s="500">
        <f t="shared" si="739"/>
        <v>83.118226600985224</v>
      </c>
      <c r="DS236" s="404">
        <f t="shared" si="740"/>
        <v>81.873626373626379</v>
      </c>
      <c r="DT236" s="500">
        <f t="shared" si="741"/>
        <v>16873</v>
      </c>
      <c r="DU236" s="404">
        <f t="shared" si="742"/>
        <v>14901.000000000002</v>
      </c>
      <c r="DV236" s="565">
        <v>21</v>
      </c>
      <c r="DW236" s="582">
        <v>26</v>
      </c>
      <c r="DX236" s="500">
        <f t="shared" si="743"/>
        <v>21</v>
      </c>
      <c r="DY236" s="404">
        <f t="shared" si="744"/>
        <v>26</v>
      </c>
      <c r="DZ236" s="565">
        <v>47</v>
      </c>
      <c r="EA236" s="582">
        <v>46</v>
      </c>
      <c r="EB236" s="500">
        <f t="shared" si="745"/>
        <v>47</v>
      </c>
      <c r="EC236" s="404">
        <f t="shared" si="746"/>
        <v>46</v>
      </c>
      <c r="ED236" s="565"/>
      <c r="EE236" s="582"/>
      <c r="EF236" s="500">
        <f t="shared" si="747"/>
        <v>0</v>
      </c>
      <c r="EG236" s="404">
        <f t="shared" si="748"/>
        <v>0</v>
      </c>
      <c r="EH236" s="500">
        <f t="shared" si="749"/>
        <v>68</v>
      </c>
      <c r="EI236" s="404">
        <f t="shared" si="750"/>
        <v>72</v>
      </c>
      <c r="EJ236" s="500">
        <f t="shared" si="751"/>
        <v>68</v>
      </c>
      <c r="EK236" s="404">
        <f t="shared" si="752"/>
        <v>72</v>
      </c>
      <c r="EL236" s="564">
        <v>2.57</v>
      </c>
      <c r="EM236" s="583">
        <v>2.63</v>
      </c>
      <c r="EN236" s="500">
        <f t="shared" si="753"/>
        <v>53.97</v>
      </c>
      <c r="EO236" s="404">
        <f t="shared" si="754"/>
        <v>68.38</v>
      </c>
      <c r="EP236" s="564">
        <v>2.46</v>
      </c>
      <c r="EQ236" s="583">
        <v>2.84</v>
      </c>
      <c r="ER236" s="500">
        <f t="shared" si="755"/>
        <v>115.62</v>
      </c>
      <c r="ES236" s="404">
        <f t="shared" si="756"/>
        <v>130.63999999999999</v>
      </c>
      <c r="ET236" s="564"/>
      <c r="EU236" s="583"/>
      <c r="EV236" s="500">
        <f t="shared" si="757"/>
        <v>0</v>
      </c>
      <c r="EW236" s="404">
        <f t="shared" si="758"/>
        <v>0</v>
      </c>
      <c r="EX236" s="236">
        <f t="shared" si="759"/>
        <v>2.4939705882352943</v>
      </c>
      <c r="EY236" s="237">
        <f t="shared" si="760"/>
        <v>2.7641666666666662</v>
      </c>
      <c r="EZ236" s="500">
        <f t="shared" si="761"/>
        <v>169.59</v>
      </c>
      <c r="FA236" s="404">
        <f t="shared" si="762"/>
        <v>199.01999999999998</v>
      </c>
      <c r="FB236" s="565">
        <v>67</v>
      </c>
      <c r="FC236" s="637">
        <v>63</v>
      </c>
      <c r="FD236" s="500">
        <f t="shared" si="763"/>
        <v>1407</v>
      </c>
      <c r="FE236" s="404">
        <f t="shared" si="764"/>
        <v>1638</v>
      </c>
      <c r="FF236" s="565">
        <v>46</v>
      </c>
      <c r="FG236" s="637">
        <v>48</v>
      </c>
      <c r="FH236" s="500">
        <f t="shared" si="765"/>
        <v>2162</v>
      </c>
      <c r="FI236" s="404">
        <f t="shared" si="766"/>
        <v>2208</v>
      </c>
      <c r="FJ236" s="565"/>
      <c r="FK236" s="583"/>
      <c r="FL236" s="500">
        <f t="shared" si="767"/>
        <v>0</v>
      </c>
      <c r="FM236" s="404">
        <f t="shared" si="768"/>
        <v>0</v>
      </c>
      <c r="FN236" s="500">
        <f t="shared" si="769"/>
        <v>52.485294117647058</v>
      </c>
      <c r="FO236" s="404">
        <f t="shared" si="770"/>
        <v>53.416666666666664</v>
      </c>
      <c r="FP236" s="500">
        <f t="shared" si="771"/>
        <v>3569</v>
      </c>
      <c r="FQ236" s="404">
        <f t="shared" si="772"/>
        <v>3846</v>
      </c>
      <c r="FR236" s="565"/>
      <c r="FS236" s="423"/>
      <c r="FT236" s="500">
        <f t="shared" si="773"/>
        <v>0</v>
      </c>
      <c r="FU236" s="404">
        <f t="shared" si="774"/>
        <v>0</v>
      </c>
      <c r="FV236" s="564"/>
      <c r="FW236" s="584"/>
      <c r="FX236" s="500">
        <f t="shared" si="775"/>
        <v>0</v>
      </c>
      <c r="FY236" s="404">
        <f t="shared" si="776"/>
        <v>0</v>
      </c>
      <c r="FZ236" s="564"/>
      <c r="GA236" s="584"/>
      <c r="GB236" s="500">
        <f t="shared" si="777"/>
        <v>0</v>
      </c>
      <c r="GC236" s="404">
        <f t="shared" si="778"/>
        <v>0</v>
      </c>
      <c r="GD236" s="510">
        <f t="shared" si="779"/>
        <v>114</v>
      </c>
      <c r="GE236" s="404">
        <f t="shared" si="780"/>
        <v>117</v>
      </c>
      <c r="GF236" s="500">
        <f t="shared" si="781"/>
        <v>114</v>
      </c>
      <c r="GG236" s="404">
        <f t="shared" si="782"/>
        <v>117</v>
      </c>
      <c r="GH236" s="500">
        <f t="shared" si="783"/>
        <v>370.80999999999995</v>
      </c>
      <c r="GI236" s="404">
        <f t="shared" si="784"/>
        <v>428.7</v>
      </c>
      <c r="GJ236" s="500">
        <f t="shared" si="785"/>
        <v>9230</v>
      </c>
      <c r="GK236" s="404">
        <f t="shared" si="786"/>
        <v>9428</v>
      </c>
      <c r="GL236" s="510">
        <f t="shared" si="787"/>
        <v>157</v>
      </c>
      <c r="GM236" s="404">
        <f t="shared" si="788"/>
        <v>137</v>
      </c>
      <c r="GN236" s="500">
        <f t="shared" si="789"/>
        <v>157</v>
      </c>
      <c r="GO236" s="404">
        <f t="shared" si="790"/>
        <v>137</v>
      </c>
      <c r="GP236" s="500">
        <f t="shared" si="791"/>
        <v>660.12</v>
      </c>
      <c r="GQ236" s="404">
        <f t="shared" si="792"/>
        <v>538.97</v>
      </c>
      <c r="GR236" s="500">
        <f t="shared" si="793"/>
        <v>11212</v>
      </c>
      <c r="GS236" s="404">
        <f t="shared" si="794"/>
        <v>9319</v>
      </c>
      <c r="GT236" s="510">
        <f t="shared" si="795"/>
        <v>271</v>
      </c>
      <c r="GU236" s="404">
        <f t="shared" si="796"/>
        <v>254</v>
      </c>
      <c r="GV236" s="500">
        <f t="shared" si="797"/>
        <v>271</v>
      </c>
      <c r="GW236" s="404">
        <f t="shared" si="798"/>
        <v>254</v>
      </c>
      <c r="GX236" s="500">
        <f t="shared" si="799"/>
        <v>1030.9299999999998</v>
      </c>
      <c r="GY236" s="404">
        <f t="shared" si="800"/>
        <v>967.67000000000007</v>
      </c>
      <c r="GZ236" s="500">
        <f t="shared" si="801"/>
        <v>20442</v>
      </c>
      <c r="HA236" s="404">
        <f t="shared" si="802"/>
        <v>18747</v>
      </c>
      <c r="HB236" s="510">
        <f t="shared" si="803"/>
        <v>0</v>
      </c>
      <c r="HC236" s="404">
        <f t="shared" si="804"/>
        <v>0</v>
      </c>
      <c r="HD236" s="500">
        <f t="shared" si="805"/>
        <v>0</v>
      </c>
      <c r="HE236" s="404">
        <f t="shared" si="806"/>
        <v>0</v>
      </c>
      <c r="HF236" s="500" t="str">
        <f t="shared" si="807"/>
        <v/>
      </c>
      <c r="HG236" s="404" t="str">
        <f t="shared" si="808"/>
        <v/>
      </c>
      <c r="HH236" s="500" t="str">
        <f t="shared" si="809"/>
        <v/>
      </c>
      <c r="HI236" s="404" t="str">
        <f t="shared" si="810"/>
        <v/>
      </c>
      <c r="HJ236" s="510">
        <f t="shared" si="811"/>
        <v>1030.9299999999998</v>
      </c>
      <c r="HK236" s="404">
        <f t="shared" si="812"/>
        <v>967.67</v>
      </c>
      <c r="HL236" s="500">
        <f t="shared" si="813"/>
        <v>20442</v>
      </c>
      <c r="HM236" s="404">
        <f t="shared" si="814"/>
        <v>18747</v>
      </c>
    </row>
    <row r="237" spans="1:221">
      <c r="A237" s="633" t="s">
        <v>538</v>
      </c>
      <c r="B237" s="634" t="s">
        <v>897</v>
      </c>
      <c r="C237" s="652"/>
      <c r="D237" s="636">
        <v>198710</v>
      </c>
      <c r="E237" s="653">
        <v>10</v>
      </c>
      <c r="F237" s="422">
        <v>249</v>
      </c>
      <c r="G237" s="814">
        <v>224</v>
      </c>
      <c r="H237" s="422">
        <v>18</v>
      </c>
      <c r="I237" s="814">
        <v>14</v>
      </c>
      <c r="J237" s="500">
        <f t="shared" si="665"/>
        <v>231</v>
      </c>
      <c r="K237" s="404">
        <f t="shared" si="666"/>
        <v>210</v>
      </c>
      <c r="L237" s="422"/>
      <c r="M237" s="423"/>
      <c r="N237" s="500">
        <f t="shared" si="667"/>
        <v>231</v>
      </c>
      <c r="O237" s="404">
        <f t="shared" si="668"/>
        <v>210</v>
      </c>
      <c r="P237" s="500">
        <f t="shared" si="669"/>
        <v>231</v>
      </c>
      <c r="Q237" s="404">
        <f t="shared" si="670"/>
        <v>210</v>
      </c>
      <c r="R237" s="422">
        <v>5</v>
      </c>
      <c r="S237" s="423">
        <v>10</v>
      </c>
      <c r="T237" s="500">
        <f t="shared" si="671"/>
        <v>5</v>
      </c>
      <c r="U237" s="404">
        <f t="shared" si="672"/>
        <v>10</v>
      </c>
      <c r="V237" s="422">
        <v>69</v>
      </c>
      <c r="W237" s="423">
        <v>81</v>
      </c>
      <c r="X237" s="500">
        <f t="shared" si="673"/>
        <v>69</v>
      </c>
      <c r="Y237" s="404">
        <f t="shared" si="674"/>
        <v>81</v>
      </c>
      <c r="Z237" s="422"/>
      <c r="AA237" s="423"/>
      <c r="AB237" s="500">
        <f t="shared" si="675"/>
        <v>0</v>
      </c>
      <c r="AC237" s="404">
        <f t="shared" si="676"/>
        <v>0</v>
      </c>
      <c r="AD237" s="500">
        <f t="shared" si="677"/>
        <v>74</v>
      </c>
      <c r="AE237" s="404">
        <f t="shared" si="678"/>
        <v>91</v>
      </c>
      <c r="AF237" s="500">
        <f t="shared" si="679"/>
        <v>74</v>
      </c>
      <c r="AG237" s="404">
        <f t="shared" si="680"/>
        <v>91</v>
      </c>
      <c r="AH237" s="424">
        <v>2.8</v>
      </c>
      <c r="AI237" s="425">
        <v>4.3</v>
      </c>
      <c r="AJ237" s="500">
        <f t="shared" si="681"/>
        <v>14</v>
      </c>
      <c r="AK237" s="404">
        <f t="shared" si="682"/>
        <v>43</v>
      </c>
      <c r="AL237" s="424">
        <v>4.7699999999999996</v>
      </c>
      <c r="AM237" s="425">
        <v>4.28</v>
      </c>
      <c r="AN237" s="500">
        <f t="shared" si="683"/>
        <v>329.13</v>
      </c>
      <c r="AO237" s="404">
        <f t="shared" si="684"/>
        <v>346.68</v>
      </c>
      <c r="AP237" s="424"/>
      <c r="AQ237" s="425"/>
      <c r="AR237" s="500">
        <f t="shared" si="685"/>
        <v>0</v>
      </c>
      <c r="AS237" s="404">
        <f t="shared" si="686"/>
        <v>0</v>
      </c>
      <c r="AT237" s="236">
        <f t="shared" si="687"/>
        <v>4.6368918918918922</v>
      </c>
      <c r="AU237" s="237">
        <f t="shared" si="688"/>
        <v>4.2821978021978024</v>
      </c>
      <c r="AV237" s="500">
        <f t="shared" si="689"/>
        <v>343.13</v>
      </c>
      <c r="AW237" s="404">
        <f t="shared" si="690"/>
        <v>389.68</v>
      </c>
      <c r="AX237" s="422">
        <v>89</v>
      </c>
      <c r="AY237" s="423">
        <v>90</v>
      </c>
      <c r="AZ237" s="500">
        <f t="shared" si="691"/>
        <v>445</v>
      </c>
      <c r="BA237" s="404">
        <f t="shared" si="692"/>
        <v>900</v>
      </c>
      <c r="BB237" s="422">
        <v>87</v>
      </c>
      <c r="BC237" s="423">
        <v>79</v>
      </c>
      <c r="BD237" s="500">
        <f t="shared" si="693"/>
        <v>6003</v>
      </c>
      <c r="BE237" s="404">
        <f t="shared" si="694"/>
        <v>6399</v>
      </c>
      <c r="BF237" s="422"/>
      <c r="BG237" s="423"/>
      <c r="BH237" s="500">
        <f t="shared" si="695"/>
        <v>0</v>
      </c>
      <c r="BI237" s="404">
        <f t="shared" si="696"/>
        <v>0</v>
      </c>
      <c r="BJ237" s="500">
        <f t="shared" si="697"/>
        <v>87.13513513513513</v>
      </c>
      <c r="BK237" s="404">
        <f t="shared" si="698"/>
        <v>80.208791208791212</v>
      </c>
      <c r="BL237" s="500">
        <f t="shared" si="699"/>
        <v>6448</v>
      </c>
      <c r="BM237" s="404">
        <f t="shared" si="700"/>
        <v>7299</v>
      </c>
      <c r="BN237" s="422">
        <v>85</v>
      </c>
      <c r="BO237" s="423">
        <v>55</v>
      </c>
      <c r="BP237" s="500">
        <f t="shared" si="701"/>
        <v>85</v>
      </c>
      <c r="BQ237" s="404">
        <f t="shared" si="702"/>
        <v>55</v>
      </c>
      <c r="BR237" s="422">
        <v>61</v>
      </c>
      <c r="BS237" s="423">
        <v>49</v>
      </c>
      <c r="BT237" s="500">
        <f t="shared" si="703"/>
        <v>61</v>
      </c>
      <c r="BU237" s="404">
        <f t="shared" si="704"/>
        <v>49</v>
      </c>
      <c r="BV237" s="422"/>
      <c r="BW237" s="423"/>
      <c r="BX237" s="500">
        <f t="shared" si="705"/>
        <v>0</v>
      </c>
      <c r="BY237" s="404">
        <f t="shared" si="706"/>
        <v>0</v>
      </c>
      <c r="BZ237" s="500">
        <f t="shared" si="707"/>
        <v>146</v>
      </c>
      <c r="CA237" s="404">
        <f t="shared" si="708"/>
        <v>104</v>
      </c>
      <c r="CB237" s="500">
        <f t="shared" si="709"/>
        <v>146</v>
      </c>
      <c r="CC237" s="404">
        <f t="shared" si="710"/>
        <v>104</v>
      </c>
      <c r="CD237" s="424">
        <v>3.37</v>
      </c>
      <c r="CE237" s="645">
        <v>3.55</v>
      </c>
      <c r="CF237" s="500">
        <f t="shared" si="711"/>
        <v>286.45</v>
      </c>
      <c r="CG237" s="404">
        <f t="shared" si="712"/>
        <v>195.25</v>
      </c>
      <c r="CH237" s="424">
        <v>6.78</v>
      </c>
      <c r="CI237" s="645">
        <v>6.46</v>
      </c>
      <c r="CJ237" s="500">
        <f t="shared" si="713"/>
        <v>413.58000000000004</v>
      </c>
      <c r="CK237" s="404">
        <f t="shared" si="714"/>
        <v>316.54000000000002</v>
      </c>
      <c r="CL237" s="424"/>
      <c r="CM237" s="645"/>
      <c r="CN237" s="500">
        <f t="shared" si="715"/>
        <v>0</v>
      </c>
      <c r="CO237" s="404">
        <f t="shared" si="716"/>
        <v>0</v>
      </c>
      <c r="CP237" s="500">
        <f t="shared" si="717"/>
        <v>4.7947260273972603</v>
      </c>
      <c r="CQ237" s="237">
        <f t="shared" si="718"/>
        <v>4.9210576923076923</v>
      </c>
      <c r="CR237" s="500">
        <f t="shared" si="719"/>
        <v>700.03</v>
      </c>
      <c r="CS237" s="404">
        <f t="shared" si="720"/>
        <v>511.79</v>
      </c>
      <c r="CT237" s="646">
        <v>95</v>
      </c>
      <c r="CU237" s="647">
        <v>89</v>
      </c>
      <c r="CV237" s="500">
        <f t="shared" si="721"/>
        <v>8075</v>
      </c>
      <c r="CW237" s="404">
        <f t="shared" si="722"/>
        <v>4895</v>
      </c>
      <c r="CX237" s="646">
        <v>88</v>
      </c>
      <c r="CY237" s="647">
        <v>84</v>
      </c>
      <c r="CZ237" s="500">
        <f t="shared" si="723"/>
        <v>5368</v>
      </c>
      <c r="DA237" s="404">
        <f t="shared" si="724"/>
        <v>4116</v>
      </c>
      <c r="DB237" s="646"/>
      <c r="DC237" s="645"/>
      <c r="DD237" s="500">
        <f t="shared" si="725"/>
        <v>0</v>
      </c>
      <c r="DE237" s="404">
        <f t="shared" si="726"/>
        <v>0</v>
      </c>
      <c r="DF237" s="500">
        <f t="shared" si="727"/>
        <v>92.075342465753423</v>
      </c>
      <c r="DG237" s="404">
        <f t="shared" si="728"/>
        <v>86.644230769230774</v>
      </c>
      <c r="DH237" s="500">
        <f t="shared" si="729"/>
        <v>13443</v>
      </c>
      <c r="DI237" s="404">
        <f t="shared" si="730"/>
        <v>9011</v>
      </c>
      <c r="DJ237" s="500">
        <f t="shared" si="731"/>
        <v>220</v>
      </c>
      <c r="DK237" s="404">
        <f t="shared" si="732"/>
        <v>195</v>
      </c>
      <c r="DL237" s="500">
        <f t="shared" si="733"/>
        <v>220</v>
      </c>
      <c r="DM237" s="404">
        <f t="shared" si="734"/>
        <v>195</v>
      </c>
      <c r="DN237" s="236">
        <f t="shared" si="735"/>
        <v>4.7416363636363625</v>
      </c>
      <c r="DO237" s="237">
        <f t="shared" si="736"/>
        <v>4.6229230769230769</v>
      </c>
      <c r="DP237" s="500">
        <f t="shared" si="737"/>
        <v>1043.1599999999999</v>
      </c>
      <c r="DQ237" s="404">
        <f t="shared" si="738"/>
        <v>901.47</v>
      </c>
      <c r="DR237" s="500">
        <f t="shared" si="739"/>
        <v>90.413636363636357</v>
      </c>
      <c r="DS237" s="404">
        <f t="shared" si="740"/>
        <v>83.641025641025635</v>
      </c>
      <c r="DT237" s="500">
        <f t="shared" si="741"/>
        <v>19891</v>
      </c>
      <c r="DU237" s="404">
        <f t="shared" si="742"/>
        <v>16309.999999999998</v>
      </c>
      <c r="DV237" s="646">
        <v>6</v>
      </c>
      <c r="DW237" s="647">
        <v>7</v>
      </c>
      <c r="DX237" s="500">
        <f t="shared" si="743"/>
        <v>6</v>
      </c>
      <c r="DY237" s="404">
        <f t="shared" si="744"/>
        <v>7</v>
      </c>
      <c r="DZ237" s="646">
        <v>5</v>
      </c>
      <c r="EA237" s="647">
        <v>8</v>
      </c>
      <c r="EB237" s="500">
        <f t="shared" si="745"/>
        <v>5</v>
      </c>
      <c r="EC237" s="404">
        <f t="shared" si="746"/>
        <v>8</v>
      </c>
      <c r="ED237" s="646"/>
      <c r="EE237" s="647"/>
      <c r="EF237" s="500">
        <f t="shared" si="747"/>
        <v>0</v>
      </c>
      <c r="EG237" s="404">
        <f t="shared" si="748"/>
        <v>0</v>
      </c>
      <c r="EH237" s="500">
        <f t="shared" si="749"/>
        <v>11</v>
      </c>
      <c r="EI237" s="404">
        <f t="shared" si="750"/>
        <v>15</v>
      </c>
      <c r="EJ237" s="500">
        <f t="shared" si="751"/>
        <v>11</v>
      </c>
      <c r="EK237" s="404">
        <f t="shared" si="752"/>
        <v>15</v>
      </c>
      <c r="EL237" s="424">
        <v>3.42</v>
      </c>
      <c r="EM237" s="648">
        <v>3.5</v>
      </c>
      <c r="EN237" s="500">
        <f t="shared" si="753"/>
        <v>20.52</v>
      </c>
      <c r="EO237" s="404">
        <f t="shared" si="754"/>
        <v>24.5</v>
      </c>
      <c r="EP237" s="424">
        <v>5.5</v>
      </c>
      <c r="EQ237" s="648">
        <v>4</v>
      </c>
      <c r="ER237" s="500">
        <f t="shared" si="755"/>
        <v>27.5</v>
      </c>
      <c r="ES237" s="404">
        <f t="shared" si="756"/>
        <v>32</v>
      </c>
      <c r="ET237" s="424"/>
      <c r="EU237" s="648"/>
      <c r="EV237" s="500">
        <f t="shared" si="757"/>
        <v>0</v>
      </c>
      <c r="EW237" s="404">
        <f t="shared" si="758"/>
        <v>0</v>
      </c>
      <c r="EX237" s="236">
        <f t="shared" si="759"/>
        <v>4.3654545454545453</v>
      </c>
      <c r="EY237" s="237">
        <f t="shared" si="760"/>
        <v>3.7666666666666666</v>
      </c>
      <c r="EZ237" s="500">
        <f t="shared" si="761"/>
        <v>48.019999999999996</v>
      </c>
      <c r="FA237" s="404">
        <f t="shared" si="762"/>
        <v>56.5</v>
      </c>
      <c r="FB237" s="646">
        <v>113</v>
      </c>
      <c r="FC237" s="649">
        <v>60</v>
      </c>
      <c r="FD237" s="500">
        <f t="shared" si="763"/>
        <v>678</v>
      </c>
      <c r="FE237" s="404">
        <f t="shared" si="764"/>
        <v>420</v>
      </c>
      <c r="FF237" s="646">
        <v>48</v>
      </c>
      <c r="FG237" s="649">
        <v>85</v>
      </c>
      <c r="FH237" s="500">
        <f t="shared" si="765"/>
        <v>240</v>
      </c>
      <c r="FI237" s="404">
        <f t="shared" si="766"/>
        <v>680</v>
      </c>
      <c r="FJ237" s="646"/>
      <c r="FK237" s="648"/>
      <c r="FL237" s="500">
        <f t="shared" si="767"/>
        <v>0</v>
      </c>
      <c r="FM237" s="404">
        <f t="shared" si="768"/>
        <v>0</v>
      </c>
      <c r="FN237" s="500">
        <f t="shared" si="769"/>
        <v>83.454545454545453</v>
      </c>
      <c r="FO237" s="404">
        <f t="shared" si="770"/>
        <v>73.333333333333329</v>
      </c>
      <c r="FP237" s="500">
        <f t="shared" si="771"/>
        <v>918</v>
      </c>
      <c r="FQ237" s="404">
        <f t="shared" si="772"/>
        <v>1100</v>
      </c>
      <c r="FR237" s="646"/>
      <c r="FS237" s="650"/>
      <c r="FT237" s="500">
        <f t="shared" si="773"/>
        <v>0</v>
      </c>
      <c r="FU237" s="404">
        <f t="shared" si="774"/>
        <v>0</v>
      </c>
      <c r="FV237" s="424"/>
      <c r="FW237" s="651"/>
      <c r="FX237" s="500">
        <f t="shared" si="775"/>
        <v>0</v>
      </c>
      <c r="FY237" s="404">
        <f t="shared" si="776"/>
        <v>0</v>
      </c>
      <c r="FZ237" s="424"/>
      <c r="GA237" s="651"/>
      <c r="GB237" s="500">
        <f t="shared" si="777"/>
        <v>0</v>
      </c>
      <c r="GC237" s="404">
        <f t="shared" si="778"/>
        <v>0</v>
      </c>
      <c r="GD237" s="510">
        <f t="shared" si="779"/>
        <v>96</v>
      </c>
      <c r="GE237" s="404">
        <f t="shared" si="780"/>
        <v>72</v>
      </c>
      <c r="GF237" s="500">
        <f t="shared" si="781"/>
        <v>96</v>
      </c>
      <c r="GG237" s="404">
        <f t="shared" si="782"/>
        <v>72</v>
      </c>
      <c r="GH237" s="500">
        <f t="shared" si="783"/>
        <v>320.96999999999997</v>
      </c>
      <c r="GI237" s="404">
        <f t="shared" si="784"/>
        <v>262.75</v>
      </c>
      <c r="GJ237" s="500">
        <f t="shared" si="785"/>
        <v>9198</v>
      </c>
      <c r="GK237" s="404">
        <f t="shared" si="786"/>
        <v>6215</v>
      </c>
      <c r="GL237" s="510">
        <f t="shared" si="787"/>
        <v>135</v>
      </c>
      <c r="GM237" s="404">
        <f t="shared" si="788"/>
        <v>138</v>
      </c>
      <c r="GN237" s="500">
        <f t="shared" si="789"/>
        <v>135</v>
      </c>
      <c r="GO237" s="404">
        <f t="shared" si="790"/>
        <v>138</v>
      </c>
      <c r="GP237" s="500">
        <f t="shared" si="791"/>
        <v>770.21</v>
      </c>
      <c r="GQ237" s="404">
        <f t="shared" si="792"/>
        <v>695.22</v>
      </c>
      <c r="GR237" s="500">
        <f t="shared" si="793"/>
        <v>11611</v>
      </c>
      <c r="GS237" s="404">
        <f t="shared" si="794"/>
        <v>11195</v>
      </c>
      <c r="GT237" s="510">
        <f t="shared" si="795"/>
        <v>231</v>
      </c>
      <c r="GU237" s="404">
        <f t="shared" si="796"/>
        <v>210</v>
      </c>
      <c r="GV237" s="500">
        <f t="shared" si="797"/>
        <v>231</v>
      </c>
      <c r="GW237" s="404">
        <f t="shared" si="798"/>
        <v>210</v>
      </c>
      <c r="GX237" s="500">
        <f t="shared" si="799"/>
        <v>1091.18</v>
      </c>
      <c r="GY237" s="404">
        <f t="shared" si="800"/>
        <v>957.97</v>
      </c>
      <c r="GZ237" s="500">
        <f t="shared" si="801"/>
        <v>20809</v>
      </c>
      <c r="HA237" s="404">
        <f t="shared" si="802"/>
        <v>17410</v>
      </c>
      <c r="HB237" s="510">
        <f t="shared" si="803"/>
        <v>0</v>
      </c>
      <c r="HC237" s="404">
        <f t="shared" si="804"/>
        <v>0</v>
      </c>
      <c r="HD237" s="500">
        <f t="shared" si="805"/>
        <v>0</v>
      </c>
      <c r="HE237" s="404">
        <f t="shared" si="806"/>
        <v>0</v>
      </c>
      <c r="HF237" s="500" t="str">
        <f t="shared" si="807"/>
        <v/>
      </c>
      <c r="HG237" s="404" t="str">
        <f t="shared" si="808"/>
        <v/>
      </c>
      <c r="HH237" s="500" t="str">
        <f t="shared" si="809"/>
        <v/>
      </c>
      <c r="HI237" s="404" t="str">
        <f t="shared" si="810"/>
        <v/>
      </c>
      <c r="HJ237" s="510">
        <f t="shared" si="811"/>
        <v>1091.1799999999998</v>
      </c>
      <c r="HK237" s="404">
        <f t="shared" si="812"/>
        <v>957.97</v>
      </c>
      <c r="HL237" s="500">
        <f t="shared" si="813"/>
        <v>20809</v>
      </c>
      <c r="HM237" s="404">
        <f t="shared" si="814"/>
        <v>17410</v>
      </c>
    </row>
    <row r="238" spans="1:221">
      <c r="A238" s="633" t="s">
        <v>538</v>
      </c>
      <c r="B238" s="634" t="s">
        <v>898</v>
      </c>
      <c r="C238" s="635"/>
      <c r="D238" s="636">
        <v>198729</v>
      </c>
      <c r="E238" s="551">
        <v>10</v>
      </c>
      <c r="F238" s="422">
        <v>175</v>
      </c>
      <c r="G238" s="814">
        <v>177</v>
      </c>
      <c r="H238" s="422">
        <v>17</v>
      </c>
      <c r="I238" s="814">
        <v>5</v>
      </c>
      <c r="J238" s="500">
        <f t="shared" si="665"/>
        <v>158</v>
      </c>
      <c r="K238" s="404">
        <f t="shared" si="666"/>
        <v>172</v>
      </c>
      <c r="L238" s="422"/>
      <c r="M238" s="423"/>
      <c r="N238" s="500">
        <f t="shared" si="667"/>
        <v>158</v>
      </c>
      <c r="O238" s="404">
        <f t="shared" si="668"/>
        <v>156</v>
      </c>
      <c r="P238" s="500">
        <f t="shared" si="669"/>
        <v>158</v>
      </c>
      <c r="Q238" s="404">
        <f t="shared" si="670"/>
        <v>156</v>
      </c>
      <c r="R238" s="422">
        <v>5</v>
      </c>
      <c r="S238" s="423">
        <v>5</v>
      </c>
      <c r="T238" s="500">
        <f t="shared" si="671"/>
        <v>5</v>
      </c>
      <c r="U238" s="404">
        <f t="shared" si="672"/>
        <v>5</v>
      </c>
      <c r="V238" s="422">
        <v>43</v>
      </c>
      <c r="W238" s="423">
        <v>48</v>
      </c>
      <c r="X238" s="500">
        <f t="shared" si="673"/>
        <v>43</v>
      </c>
      <c r="Y238" s="404">
        <f t="shared" si="674"/>
        <v>48</v>
      </c>
      <c r="Z238" s="422"/>
      <c r="AA238" s="423"/>
      <c r="AB238" s="500">
        <f t="shared" si="675"/>
        <v>0</v>
      </c>
      <c r="AC238" s="404">
        <f t="shared" si="676"/>
        <v>0</v>
      </c>
      <c r="AD238" s="500">
        <f t="shared" si="677"/>
        <v>48</v>
      </c>
      <c r="AE238" s="404">
        <f t="shared" si="678"/>
        <v>53</v>
      </c>
      <c r="AF238" s="500">
        <f t="shared" si="679"/>
        <v>48</v>
      </c>
      <c r="AG238" s="404">
        <f t="shared" si="680"/>
        <v>53</v>
      </c>
      <c r="AH238" s="424">
        <v>3.8</v>
      </c>
      <c r="AI238" s="425">
        <v>5.0999999999999996</v>
      </c>
      <c r="AJ238" s="500">
        <f t="shared" si="681"/>
        <v>19</v>
      </c>
      <c r="AK238" s="404">
        <f t="shared" si="682"/>
        <v>25.5</v>
      </c>
      <c r="AL238" s="424">
        <v>5.19</v>
      </c>
      <c r="AM238" s="425">
        <v>4.78</v>
      </c>
      <c r="AN238" s="500">
        <f t="shared" si="683"/>
        <v>223.17000000000002</v>
      </c>
      <c r="AO238" s="404">
        <f t="shared" si="684"/>
        <v>229.44</v>
      </c>
      <c r="AP238" s="424"/>
      <c r="AQ238" s="425"/>
      <c r="AR238" s="500">
        <f t="shared" si="685"/>
        <v>0</v>
      </c>
      <c r="AS238" s="404">
        <f t="shared" si="686"/>
        <v>0</v>
      </c>
      <c r="AT238" s="236">
        <f t="shared" si="687"/>
        <v>5.045208333333334</v>
      </c>
      <c r="AU238" s="237">
        <f t="shared" si="688"/>
        <v>4.8101886792452833</v>
      </c>
      <c r="AV238" s="500">
        <f t="shared" si="689"/>
        <v>242.17000000000002</v>
      </c>
      <c r="AW238" s="404">
        <f t="shared" si="690"/>
        <v>254.94000000000003</v>
      </c>
      <c r="AX238" s="422">
        <v>76</v>
      </c>
      <c r="AY238" s="423">
        <v>95</v>
      </c>
      <c r="AZ238" s="500">
        <f t="shared" si="691"/>
        <v>380</v>
      </c>
      <c r="BA238" s="404">
        <f t="shared" si="692"/>
        <v>475</v>
      </c>
      <c r="BB238" s="422">
        <v>81</v>
      </c>
      <c r="BC238" s="423">
        <v>79</v>
      </c>
      <c r="BD238" s="500">
        <f t="shared" si="693"/>
        <v>3483</v>
      </c>
      <c r="BE238" s="404">
        <f t="shared" si="694"/>
        <v>3792</v>
      </c>
      <c r="BF238" s="422"/>
      <c r="BG238" s="423"/>
      <c r="BH238" s="500">
        <f t="shared" si="695"/>
        <v>0</v>
      </c>
      <c r="BI238" s="404">
        <f t="shared" si="696"/>
        <v>0</v>
      </c>
      <c r="BJ238" s="500">
        <f t="shared" si="697"/>
        <v>80.479166666666671</v>
      </c>
      <c r="BK238" s="404">
        <f t="shared" si="698"/>
        <v>80.509433962264154</v>
      </c>
      <c r="BL238" s="500">
        <f t="shared" si="699"/>
        <v>3863</v>
      </c>
      <c r="BM238" s="404">
        <f t="shared" si="700"/>
        <v>4267</v>
      </c>
      <c r="BN238" s="422">
        <v>61</v>
      </c>
      <c r="BO238" s="423">
        <v>62</v>
      </c>
      <c r="BP238" s="500">
        <f t="shared" si="701"/>
        <v>61</v>
      </c>
      <c r="BQ238" s="404">
        <f t="shared" si="702"/>
        <v>62</v>
      </c>
      <c r="BR238" s="422">
        <v>17</v>
      </c>
      <c r="BS238" s="423">
        <v>19</v>
      </c>
      <c r="BT238" s="500">
        <f t="shared" si="703"/>
        <v>17</v>
      </c>
      <c r="BU238" s="404">
        <f t="shared" si="704"/>
        <v>19</v>
      </c>
      <c r="BV238" s="422"/>
      <c r="BW238" s="423"/>
      <c r="BX238" s="500">
        <f t="shared" si="705"/>
        <v>0</v>
      </c>
      <c r="BY238" s="404">
        <f t="shared" si="706"/>
        <v>0</v>
      </c>
      <c r="BZ238" s="500">
        <f t="shared" si="707"/>
        <v>78</v>
      </c>
      <c r="CA238" s="404">
        <f t="shared" si="708"/>
        <v>81</v>
      </c>
      <c r="CB238" s="500">
        <f t="shared" si="709"/>
        <v>78</v>
      </c>
      <c r="CC238" s="404">
        <f t="shared" si="710"/>
        <v>81</v>
      </c>
      <c r="CD238" s="424">
        <v>4.7699999999999996</v>
      </c>
      <c r="CE238" s="645">
        <v>3.97</v>
      </c>
      <c r="CF238" s="500">
        <f t="shared" si="711"/>
        <v>290.96999999999997</v>
      </c>
      <c r="CG238" s="404">
        <f t="shared" si="712"/>
        <v>246.14000000000001</v>
      </c>
      <c r="CH238" s="424">
        <v>5.44</v>
      </c>
      <c r="CI238" s="645">
        <v>5.89</v>
      </c>
      <c r="CJ238" s="500">
        <f t="shared" si="713"/>
        <v>92.48</v>
      </c>
      <c r="CK238" s="404">
        <f t="shared" si="714"/>
        <v>111.91</v>
      </c>
      <c r="CL238" s="424"/>
      <c r="CM238" s="645"/>
      <c r="CN238" s="500">
        <f t="shared" si="715"/>
        <v>0</v>
      </c>
      <c r="CO238" s="404">
        <f t="shared" si="716"/>
        <v>0</v>
      </c>
      <c r="CP238" s="500">
        <f t="shared" si="717"/>
        <v>4.9160256410256409</v>
      </c>
      <c r="CQ238" s="237">
        <f t="shared" si="718"/>
        <v>4.4203703703703709</v>
      </c>
      <c r="CR238" s="500">
        <f t="shared" si="719"/>
        <v>383.45</v>
      </c>
      <c r="CS238" s="404">
        <f t="shared" si="720"/>
        <v>358.05000000000007</v>
      </c>
      <c r="CT238" s="646">
        <v>105</v>
      </c>
      <c r="CU238" s="647">
        <v>97</v>
      </c>
      <c r="CV238" s="500">
        <f t="shared" si="721"/>
        <v>6405</v>
      </c>
      <c r="CW238" s="404">
        <f t="shared" si="722"/>
        <v>6014</v>
      </c>
      <c r="CX238" s="646">
        <v>95</v>
      </c>
      <c r="CY238" s="647">
        <v>102</v>
      </c>
      <c r="CZ238" s="500">
        <f t="shared" si="723"/>
        <v>1615</v>
      </c>
      <c r="DA238" s="404">
        <f t="shared" si="724"/>
        <v>1938</v>
      </c>
      <c r="DB238" s="646"/>
      <c r="DC238" s="645"/>
      <c r="DD238" s="500">
        <f t="shared" si="725"/>
        <v>0</v>
      </c>
      <c r="DE238" s="404">
        <f t="shared" si="726"/>
        <v>0</v>
      </c>
      <c r="DF238" s="500">
        <f t="shared" si="727"/>
        <v>102.82051282051282</v>
      </c>
      <c r="DG238" s="404">
        <f t="shared" si="728"/>
        <v>98.172839506172835</v>
      </c>
      <c r="DH238" s="500">
        <f t="shared" si="729"/>
        <v>8020</v>
      </c>
      <c r="DI238" s="404">
        <f t="shared" si="730"/>
        <v>7952</v>
      </c>
      <c r="DJ238" s="500">
        <f t="shared" si="731"/>
        <v>126</v>
      </c>
      <c r="DK238" s="404">
        <f t="shared" si="732"/>
        <v>134</v>
      </c>
      <c r="DL238" s="500">
        <f t="shared" si="733"/>
        <v>126</v>
      </c>
      <c r="DM238" s="404">
        <f t="shared" si="734"/>
        <v>134</v>
      </c>
      <c r="DN238" s="236">
        <f t="shared" si="735"/>
        <v>4.965238095238095</v>
      </c>
      <c r="DO238" s="237">
        <f t="shared" si="736"/>
        <v>4.5745522388059712</v>
      </c>
      <c r="DP238" s="500">
        <f t="shared" si="737"/>
        <v>625.62</v>
      </c>
      <c r="DQ238" s="404">
        <f t="shared" si="738"/>
        <v>612.99000000000012</v>
      </c>
      <c r="DR238" s="500">
        <f t="shared" si="739"/>
        <v>94.30952380952381</v>
      </c>
      <c r="DS238" s="404">
        <f t="shared" si="740"/>
        <v>91.18656716417911</v>
      </c>
      <c r="DT238" s="500">
        <f t="shared" si="741"/>
        <v>11883</v>
      </c>
      <c r="DU238" s="404">
        <f t="shared" si="742"/>
        <v>12219</v>
      </c>
      <c r="DV238" s="646">
        <v>17</v>
      </c>
      <c r="DW238" s="647">
        <v>13</v>
      </c>
      <c r="DX238" s="500">
        <f t="shared" si="743"/>
        <v>17</v>
      </c>
      <c r="DY238" s="404">
        <f t="shared" si="744"/>
        <v>13</v>
      </c>
      <c r="DZ238" s="646">
        <v>15</v>
      </c>
      <c r="EA238" s="647">
        <v>9</v>
      </c>
      <c r="EB238" s="500">
        <f t="shared" si="745"/>
        <v>15</v>
      </c>
      <c r="EC238" s="404">
        <f t="shared" si="746"/>
        <v>9</v>
      </c>
      <c r="ED238" s="646"/>
      <c r="EE238" s="647"/>
      <c r="EF238" s="500">
        <f t="shared" si="747"/>
        <v>0</v>
      </c>
      <c r="EG238" s="404">
        <f t="shared" si="748"/>
        <v>0</v>
      </c>
      <c r="EH238" s="500">
        <f t="shared" si="749"/>
        <v>32</v>
      </c>
      <c r="EI238" s="404">
        <f t="shared" si="750"/>
        <v>22</v>
      </c>
      <c r="EJ238" s="500">
        <f t="shared" si="751"/>
        <v>32</v>
      </c>
      <c r="EK238" s="404">
        <f t="shared" si="752"/>
        <v>22</v>
      </c>
      <c r="EL238" s="424">
        <v>4.09</v>
      </c>
      <c r="EM238" s="648">
        <v>3.04</v>
      </c>
      <c r="EN238" s="500">
        <f t="shared" si="753"/>
        <v>69.53</v>
      </c>
      <c r="EO238" s="404">
        <f t="shared" si="754"/>
        <v>39.520000000000003</v>
      </c>
      <c r="EP238" s="424">
        <v>2.7</v>
      </c>
      <c r="EQ238" s="648">
        <v>2.5</v>
      </c>
      <c r="ER238" s="500">
        <f t="shared" si="755"/>
        <v>40.5</v>
      </c>
      <c r="ES238" s="404">
        <f t="shared" si="756"/>
        <v>22.5</v>
      </c>
      <c r="ET238" s="424"/>
      <c r="EU238" s="648"/>
      <c r="EV238" s="500">
        <f t="shared" si="757"/>
        <v>0</v>
      </c>
      <c r="EW238" s="404">
        <f t="shared" si="758"/>
        <v>0</v>
      </c>
      <c r="EX238" s="236">
        <f t="shared" si="759"/>
        <v>3.4384375</v>
      </c>
      <c r="EY238" s="237">
        <f t="shared" si="760"/>
        <v>2.8190909090909093</v>
      </c>
      <c r="EZ238" s="500">
        <f t="shared" si="761"/>
        <v>110.03</v>
      </c>
      <c r="FA238" s="404">
        <f t="shared" si="762"/>
        <v>62.02</v>
      </c>
      <c r="FB238" s="646">
        <v>94</v>
      </c>
      <c r="FC238" s="649">
        <v>83</v>
      </c>
      <c r="FD238" s="500">
        <f t="shared" si="763"/>
        <v>1598</v>
      </c>
      <c r="FE238" s="404">
        <f t="shared" si="764"/>
        <v>1079</v>
      </c>
      <c r="FF238" s="646">
        <v>64</v>
      </c>
      <c r="FG238" s="649">
        <v>66</v>
      </c>
      <c r="FH238" s="500">
        <f t="shared" si="765"/>
        <v>960</v>
      </c>
      <c r="FI238" s="404">
        <f t="shared" si="766"/>
        <v>594</v>
      </c>
      <c r="FJ238" s="646"/>
      <c r="FK238" s="648"/>
      <c r="FL238" s="500">
        <f t="shared" si="767"/>
        <v>0</v>
      </c>
      <c r="FM238" s="404">
        <f t="shared" si="768"/>
        <v>0</v>
      </c>
      <c r="FN238" s="500">
        <f t="shared" si="769"/>
        <v>79.9375</v>
      </c>
      <c r="FO238" s="404">
        <f t="shared" si="770"/>
        <v>76.045454545454547</v>
      </c>
      <c r="FP238" s="500">
        <f t="shared" si="771"/>
        <v>2558</v>
      </c>
      <c r="FQ238" s="404">
        <f t="shared" si="772"/>
        <v>1673</v>
      </c>
      <c r="FR238" s="646"/>
      <c r="FS238" s="650"/>
      <c r="FT238" s="500">
        <f t="shared" si="773"/>
        <v>0</v>
      </c>
      <c r="FU238" s="404">
        <f t="shared" si="774"/>
        <v>0</v>
      </c>
      <c r="FV238" s="424"/>
      <c r="FW238" s="651"/>
      <c r="FX238" s="500">
        <f t="shared" si="775"/>
        <v>0</v>
      </c>
      <c r="FY238" s="404">
        <f t="shared" si="776"/>
        <v>0</v>
      </c>
      <c r="FZ238" s="424"/>
      <c r="GA238" s="651"/>
      <c r="GB238" s="500">
        <f t="shared" si="777"/>
        <v>0</v>
      </c>
      <c r="GC238" s="404">
        <f t="shared" si="778"/>
        <v>0</v>
      </c>
      <c r="GD238" s="510">
        <f t="shared" si="779"/>
        <v>83</v>
      </c>
      <c r="GE238" s="404">
        <f t="shared" si="780"/>
        <v>80</v>
      </c>
      <c r="GF238" s="500">
        <f t="shared" si="781"/>
        <v>83</v>
      </c>
      <c r="GG238" s="404">
        <f t="shared" si="782"/>
        <v>80</v>
      </c>
      <c r="GH238" s="500">
        <f t="shared" si="783"/>
        <v>379.5</v>
      </c>
      <c r="GI238" s="404">
        <f t="shared" si="784"/>
        <v>311.15999999999997</v>
      </c>
      <c r="GJ238" s="500">
        <f t="shared" si="785"/>
        <v>8383</v>
      </c>
      <c r="GK238" s="404">
        <f t="shared" si="786"/>
        <v>7568</v>
      </c>
      <c r="GL238" s="510">
        <f t="shared" si="787"/>
        <v>75</v>
      </c>
      <c r="GM238" s="404">
        <f t="shared" si="788"/>
        <v>76</v>
      </c>
      <c r="GN238" s="500">
        <f t="shared" si="789"/>
        <v>75</v>
      </c>
      <c r="GO238" s="404">
        <f t="shared" si="790"/>
        <v>76</v>
      </c>
      <c r="GP238" s="500">
        <f t="shared" si="791"/>
        <v>356.15000000000003</v>
      </c>
      <c r="GQ238" s="404">
        <f t="shared" si="792"/>
        <v>363.85</v>
      </c>
      <c r="GR238" s="500">
        <f t="shared" si="793"/>
        <v>6058</v>
      </c>
      <c r="GS238" s="404">
        <f t="shared" si="794"/>
        <v>6324</v>
      </c>
      <c r="GT238" s="510">
        <f t="shared" si="795"/>
        <v>158</v>
      </c>
      <c r="GU238" s="404">
        <f t="shared" si="796"/>
        <v>156</v>
      </c>
      <c r="GV238" s="500">
        <f t="shared" si="797"/>
        <v>158</v>
      </c>
      <c r="GW238" s="404">
        <f t="shared" si="798"/>
        <v>156</v>
      </c>
      <c r="GX238" s="500">
        <f t="shared" si="799"/>
        <v>735.65000000000009</v>
      </c>
      <c r="GY238" s="404">
        <f t="shared" si="800"/>
        <v>675.01</v>
      </c>
      <c r="GZ238" s="500">
        <f t="shared" si="801"/>
        <v>14441</v>
      </c>
      <c r="HA238" s="404">
        <f t="shared" si="802"/>
        <v>13892</v>
      </c>
      <c r="HB238" s="510">
        <f t="shared" si="803"/>
        <v>0</v>
      </c>
      <c r="HC238" s="404">
        <f t="shared" si="804"/>
        <v>0</v>
      </c>
      <c r="HD238" s="500">
        <f t="shared" si="805"/>
        <v>0</v>
      </c>
      <c r="HE238" s="404">
        <f t="shared" si="806"/>
        <v>0</v>
      </c>
      <c r="HF238" s="500" t="str">
        <f t="shared" si="807"/>
        <v/>
      </c>
      <c r="HG238" s="404" t="str">
        <f t="shared" si="808"/>
        <v/>
      </c>
      <c r="HH238" s="500" t="str">
        <f t="shared" si="809"/>
        <v/>
      </c>
      <c r="HI238" s="404" t="str">
        <f t="shared" si="810"/>
        <v/>
      </c>
      <c r="HJ238" s="510">
        <f t="shared" si="811"/>
        <v>735.65</v>
      </c>
      <c r="HK238" s="404">
        <f t="shared" si="812"/>
        <v>675.0100000000001</v>
      </c>
      <c r="HL238" s="500">
        <f t="shared" si="813"/>
        <v>14441</v>
      </c>
      <c r="HM238" s="404">
        <f t="shared" si="814"/>
        <v>13892</v>
      </c>
    </row>
    <row r="239" spans="1:221">
      <c r="A239" s="633" t="s">
        <v>538</v>
      </c>
      <c r="B239" s="634" t="s">
        <v>899</v>
      </c>
      <c r="C239" s="635"/>
      <c r="D239" s="636">
        <v>198905</v>
      </c>
      <c r="E239" s="551">
        <v>10</v>
      </c>
      <c r="F239" s="422">
        <v>97</v>
      </c>
      <c r="G239" s="814">
        <v>78</v>
      </c>
      <c r="H239" s="422">
        <v>4</v>
      </c>
      <c r="I239" s="814">
        <v>1</v>
      </c>
      <c r="J239" s="500">
        <f t="shared" si="665"/>
        <v>93</v>
      </c>
      <c r="K239" s="404">
        <f t="shared" si="666"/>
        <v>77</v>
      </c>
      <c r="L239" s="422"/>
      <c r="M239" s="423"/>
      <c r="N239" s="500">
        <f t="shared" si="667"/>
        <v>93</v>
      </c>
      <c r="O239" s="404">
        <f t="shared" si="668"/>
        <v>73</v>
      </c>
      <c r="P239" s="500">
        <f t="shared" si="669"/>
        <v>93</v>
      </c>
      <c r="Q239" s="404">
        <f t="shared" si="670"/>
        <v>73</v>
      </c>
      <c r="R239" s="422">
        <v>5</v>
      </c>
      <c r="S239" s="423">
        <v>8</v>
      </c>
      <c r="T239" s="500">
        <f t="shared" si="671"/>
        <v>5</v>
      </c>
      <c r="U239" s="404">
        <f t="shared" si="672"/>
        <v>8</v>
      </c>
      <c r="V239" s="422">
        <v>15</v>
      </c>
      <c r="W239" s="423">
        <v>19</v>
      </c>
      <c r="X239" s="500">
        <f t="shared" si="673"/>
        <v>15</v>
      </c>
      <c r="Y239" s="404">
        <f t="shared" si="674"/>
        <v>19</v>
      </c>
      <c r="Z239" s="422"/>
      <c r="AA239" s="423"/>
      <c r="AB239" s="500">
        <f t="shared" si="675"/>
        <v>0</v>
      </c>
      <c r="AC239" s="404">
        <f t="shared" si="676"/>
        <v>0</v>
      </c>
      <c r="AD239" s="500">
        <f t="shared" si="677"/>
        <v>20</v>
      </c>
      <c r="AE239" s="404">
        <f t="shared" si="678"/>
        <v>27</v>
      </c>
      <c r="AF239" s="500">
        <f t="shared" si="679"/>
        <v>20</v>
      </c>
      <c r="AG239" s="404">
        <f t="shared" si="680"/>
        <v>27</v>
      </c>
      <c r="AH239" s="424">
        <v>2.8</v>
      </c>
      <c r="AI239" s="425">
        <v>1.63</v>
      </c>
      <c r="AJ239" s="500">
        <f t="shared" si="681"/>
        <v>14</v>
      </c>
      <c r="AK239" s="404">
        <f t="shared" si="682"/>
        <v>13.04</v>
      </c>
      <c r="AL239" s="424">
        <v>4.7300000000000004</v>
      </c>
      <c r="AM239" s="425">
        <v>5.58</v>
      </c>
      <c r="AN239" s="500">
        <f t="shared" si="683"/>
        <v>70.95</v>
      </c>
      <c r="AO239" s="404">
        <f t="shared" si="684"/>
        <v>106.02</v>
      </c>
      <c r="AP239" s="424"/>
      <c r="AQ239" s="425"/>
      <c r="AR239" s="500">
        <f t="shared" si="685"/>
        <v>0</v>
      </c>
      <c r="AS239" s="404">
        <f t="shared" si="686"/>
        <v>0</v>
      </c>
      <c r="AT239" s="236">
        <f t="shared" si="687"/>
        <v>4.2475000000000005</v>
      </c>
      <c r="AU239" s="237">
        <f t="shared" si="688"/>
        <v>4.40962962962963</v>
      </c>
      <c r="AV239" s="500">
        <f t="shared" si="689"/>
        <v>84.950000000000017</v>
      </c>
      <c r="AW239" s="404">
        <f t="shared" si="690"/>
        <v>119.06000000000002</v>
      </c>
      <c r="AX239" s="422">
        <v>75</v>
      </c>
      <c r="AY239" s="423">
        <v>64</v>
      </c>
      <c r="AZ239" s="500">
        <f t="shared" si="691"/>
        <v>375</v>
      </c>
      <c r="BA239" s="404">
        <f t="shared" si="692"/>
        <v>512</v>
      </c>
      <c r="BB239" s="422">
        <v>76</v>
      </c>
      <c r="BC239" s="423">
        <v>74</v>
      </c>
      <c r="BD239" s="500">
        <f t="shared" si="693"/>
        <v>1140</v>
      </c>
      <c r="BE239" s="404">
        <f t="shared" si="694"/>
        <v>1406</v>
      </c>
      <c r="BF239" s="422"/>
      <c r="BG239" s="423"/>
      <c r="BH239" s="500">
        <f t="shared" si="695"/>
        <v>0</v>
      </c>
      <c r="BI239" s="404">
        <f t="shared" si="696"/>
        <v>0</v>
      </c>
      <c r="BJ239" s="500">
        <f t="shared" si="697"/>
        <v>75.75</v>
      </c>
      <c r="BK239" s="404">
        <f t="shared" si="698"/>
        <v>71.037037037037038</v>
      </c>
      <c r="BL239" s="500">
        <f t="shared" si="699"/>
        <v>1515</v>
      </c>
      <c r="BM239" s="404">
        <f t="shared" si="700"/>
        <v>1918</v>
      </c>
      <c r="BN239" s="422">
        <v>31</v>
      </c>
      <c r="BO239" s="423">
        <v>24</v>
      </c>
      <c r="BP239" s="500">
        <f t="shared" si="701"/>
        <v>31</v>
      </c>
      <c r="BQ239" s="404">
        <f t="shared" si="702"/>
        <v>24</v>
      </c>
      <c r="BR239" s="422">
        <v>15</v>
      </c>
      <c r="BS239" s="423">
        <v>10</v>
      </c>
      <c r="BT239" s="500">
        <f t="shared" si="703"/>
        <v>15</v>
      </c>
      <c r="BU239" s="404">
        <f t="shared" si="704"/>
        <v>10</v>
      </c>
      <c r="BV239" s="422"/>
      <c r="BW239" s="423"/>
      <c r="BX239" s="500">
        <f t="shared" si="705"/>
        <v>0</v>
      </c>
      <c r="BY239" s="404">
        <f t="shared" si="706"/>
        <v>0</v>
      </c>
      <c r="BZ239" s="500">
        <f t="shared" si="707"/>
        <v>46</v>
      </c>
      <c r="CA239" s="404">
        <f t="shared" si="708"/>
        <v>34</v>
      </c>
      <c r="CB239" s="500">
        <f t="shared" si="709"/>
        <v>46</v>
      </c>
      <c r="CC239" s="404">
        <f t="shared" si="710"/>
        <v>34</v>
      </c>
      <c r="CD239" s="424">
        <v>4.05</v>
      </c>
      <c r="CE239" s="645">
        <v>3.63</v>
      </c>
      <c r="CF239" s="500">
        <f t="shared" si="711"/>
        <v>125.55</v>
      </c>
      <c r="CG239" s="404">
        <f t="shared" si="712"/>
        <v>87.12</v>
      </c>
      <c r="CH239" s="424">
        <v>7.17</v>
      </c>
      <c r="CI239" s="645">
        <v>5.0999999999999996</v>
      </c>
      <c r="CJ239" s="500">
        <f t="shared" si="713"/>
        <v>107.55</v>
      </c>
      <c r="CK239" s="404">
        <f t="shared" si="714"/>
        <v>51</v>
      </c>
      <c r="CL239" s="424"/>
      <c r="CM239" s="645"/>
      <c r="CN239" s="500">
        <f t="shared" si="715"/>
        <v>0</v>
      </c>
      <c r="CO239" s="404">
        <f t="shared" si="716"/>
        <v>0</v>
      </c>
      <c r="CP239" s="500">
        <f t="shared" si="717"/>
        <v>5.0673913043478258</v>
      </c>
      <c r="CQ239" s="237">
        <f t="shared" si="718"/>
        <v>4.0623529411764707</v>
      </c>
      <c r="CR239" s="500">
        <f t="shared" si="719"/>
        <v>233.1</v>
      </c>
      <c r="CS239" s="404">
        <f t="shared" si="720"/>
        <v>138.12</v>
      </c>
      <c r="CT239" s="646">
        <v>90</v>
      </c>
      <c r="CU239" s="647">
        <v>91</v>
      </c>
      <c r="CV239" s="500">
        <f t="shared" si="721"/>
        <v>2790</v>
      </c>
      <c r="CW239" s="404">
        <f t="shared" si="722"/>
        <v>2184</v>
      </c>
      <c r="CX239" s="646">
        <v>95</v>
      </c>
      <c r="CY239" s="647">
        <v>90</v>
      </c>
      <c r="CZ239" s="500">
        <f t="shared" si="723"/>
        <v>1425</v>
      </c>
      <c r="DA239" s="404">
        <f t="shared" si="724"/>
        <v>900</v>
      </c>
      <c r="DB239" s="646"/>
      <c r="DC239" s="645"/>
      <c r="DD239" s="500">
        <f t="shared" si="725"/>
        <v>0</v>
      </c>
      <c r="DE239" s="404">
        <f t="shared" si="726"/>
        <v>0</v>
      </c>
      <c r="DF239" s="500">
        <f t="shared" si="727"/>
        <v>91.630434782608702</v>
      </c>
      <c r="DG239" s="404">
        <f t="shared" si="728"/>
        <v>90.705882352941174</v>
      </c>
      <c r="DH239" s="500">
        <f t="shared" si="729"/>
        <v>4215</v>
      </c>
      <c r="DI239" s="404">
        <f t="shared" si="730"/>
        <v>3084</v>
      </c>
      <c r="DJ239" s="500">
        <f t="shared" si="731"/>
        <v>66</v>
      </c>
      <c r="DK239" s="404">
        <f t="shared" si="732"/>
        <v>61</v>
      </c>
      <c r="DL239" s="500">
        <f t="shared" si="733"/>
        <v>66</v>
      </c>
      <c r="DM239" s="404">
        <f t="shared" si="734"/>
        <v>61</v>
      </c>
      <c r="DN239" s="236">
        <f t="shared" si="735"/>
        <v>4.8189393939393943</v>
      </c>
      <c r="DO239" s="237">
        <f t="shared" si="736"/>
        <v>4.216065573770492</v>
      </c>
      <c r="DP239" s="500">
        <f t="shared" si="737"/>
        <v>318.05</v>
      </c>
      <c r="DQ239" s="404">
        <f t="shared" si="738"/>
        <v>257.18</v>
      </c>
      <c r="DR239" s="500">
        <f t="shared" si="739"/>
        <v>86.818181818181813</v>
      </c>
      <c r="DS239" s="404">
        <f t="shared" si="740"/>
        <v>82</v>
      </c>
      <c r="DT239" s="500">
        <f t="shared" si="741"/>
        <v>5730</v>
      </c>
      <c r="DU239" s="404">
        <f t="shared" si="742"/>
        <v>5002</v>
      </c>
      <c r="DV239" s="646">
        <v>18</v>
      </c>
      <c r="DW239" s="647">
        <v>9</v>
      </c>
      <c r="DX239" s="500">
        <f t="shared" si="743"/>
        <v>18</v>
      </c>
      <c r="DY239" s="404">
        <f t="shared" si="744"/>
        <v>9</v>
      </c>
      <c r="DZ239" s="646">
        <v>9</v>
      </c>
      <c r="EA239" s="647">
        <v>3</v>
      </c>
      <c r="EB239" s="500">
        <f t="shared" si="745"/>
        <v>9</v>
      </c>
      <c r="EC239" s="404">
        <f t="shared" si="746"/>
        <v>3</v>
      </c>
      <c r="ED239" s="646"/>
      <c r="EE239" s="647"/>
      <c r="EF239" s="500">
        <f t="shared" si="747"/>
        <v>0</v>
      </c>
      <c r="EG239" s="404">
        <f t="shared" si="748"/>
        <v>0</v>
      </c>
      <c r="EH239" s="500">
        <f t="shared" si="749"/>
        <v>27</v>
      </c>
      <c r="EI239" s="404">
        <f t="shared" si="750"/>
        <v>12</v>
      </c>
      <c r="EJ239" s="500">
        <f t="shared" si="751"/>
        <v>27</v>
      </c>
      <c r="EK239" s="404">
        <f t="shared" si="752"/>
        <v>12</v>
      </c>
      <c r="EL239" s="424">
        <v>2.61</v>
      </c>
      <c r="EM239" s="648">
        <v>2.06</v>
      </c>
      <c r="EN239" s="500">
        <f t="shared" si="753"/>
        <v>46.98</v>
      </c>
      <c r="EO239" s="404">
        <f t="shared" si="754"/>
        <v>18.54</v>
      </c>
      <c r="EP239" s="424">
        <v>2.72</v>
      </c>
      <c r="EQ239" s="648">
        <v>2.33</v>
      </c>
      <c r="ER239" s="500">
        <f t="shared" si="755"/>
        <v>24.48</v>
      </c>
      <c r="ES239" s="404">
        <f t="shared" si="756"/>
        <v>6.99</v>
      </c>
      <c r="ET239" s="424"/>
      <c r="EU239" s="648"/>
      <c r="EV239" s="500">
        <f t="shared" si="757"/>
        <v>0</v>
      </c>
      <c r="EW239" s="404">
        <f t="shared" si="758"/>
        <v>0</v>
      </c>
      <c r="EX239" s="236">
        <f t="shared" si="759"/>
        <v>2.6466666666666665</v>
      </c>
      <c r="EY239" s="237">
        <f t="shared" si="760"/>
        <v>2.1274999999999999</v>
      </c>
      <c r="EZ239" s="500">
        <f t="shared" si="761"/>
        <v>71.459999999999994</v>
      </c>
      <c r="FA239" s="404">
        <f t="shared" si="762"/>
        <v>25.53</v>
      </c>
      <c r="FB239" s="646">
        <v>73</v>
      </c>
      <c r="FC239" s="649">
        <v>65</v>
      </c>
      <c r="FD239" s="500">
        <f t="shared" si="763"/>
        <v>1314</v>
      </c>
      <c r="FE239" s="404">
        <f t="shared" si="764"/>
        <v>585</v>
      </c>
      <c r="FF239" s="646">
        <v>52</v>
      </c>
      <c r="FG239" s="649">
        <v>55</v>
      </c>
      <c r="FH239" s="500">
        <f t="shared" si="765"/>
        <v>468</v>
      </c>
      <c r="FI239" s="404">
        <f t="shared" si="766"/>
        <v>165</v>
      </c>
      <c r="FJ239" s="646"/>
      <c r="FK239" s="648"/>
      <c r="FL239" s="500">
        <f t="shared" si="767"/>
        <v>0</v>
      </c>
      <c r="FM239" s="404">
        <f t="shared" si="768"/>
        <v>0</v>
      </c>
      <c r="FN239" s="500">
        <f t="shared" si="769"/>
        <v>66</v>
      </c>
      <c r="FO239" s="404">
        <f t="shared" si="770"/>
        <v>62.5</v>
      </c>
      <c r="FP239" s="500">
        <f t="shared" si="771"/>
        <v>1782</v>
      </c>
      <c r="FQ239" s="404">
        <f t="shared" si="772"/>
        <v>750</v>
      </c>
      <c r="FR239" s="646"/>
      <c r="FS239" s="650"/>
      <c r="FT239" s="500">
        <f t="shared" si="773"/>
        <v>0</v>
      </c>
      <c r="FU239" s="404">
        <f t="shared" si="774"/>
        <v>0</v>
      </c>
      <c r="FV239" s="424"/>
      <c r="FW239" s="651"/>
      <c r="FX239" s="500">
        <f t="shared" si="775"/>
        <v>0</v>
      </c>
      <c r="FY239" s="404">
        <f t="shared" si="776"/>
        <v>0</v>
      </c>
      <c r="FZ239" s="424"/>
      <c r="GA239" s="651"/>
      <c r="GB239" s="500">
        <f t="shared" si="777"/>
        <v>0</v>
      </c>
      <c r="GC239" s="404">
        <f t="shared" si="778"/>
        <v>0</v>
      </c>
      <c r="GD239" s="510">
        <f t="shared" si="779"/>
        <v>54</v>
      </c>
      <c r="GE239" s="404">
        <f t="shared" si="780"/>
        <v>41</v>
      </c>
      <c r="GF239" s="500">
        <f t="shared" si="781"/>
        <v>54</v>
      </c>
      <c r="GG239" s="404">
        <f t="shared" si="782"/>
        <v>41</v>
      </c>
      <c r="GH239" s="500">
        <f t="shared" si="783"/>
        <v>186.53</v>
      </c>
      <c r="GI239" s="404">
        <f t="shared" si="784"/>
        <v>118.69999999999999</v>
      </c>
      <c r="GJ239" s="500">
        <f t="shared" si="785"/>
        <v>4479</v>
      </c>
      <c r="GK239" s="404">
        <f t="shared" si="786"/>
        <v>3281</v>
      </c>
      <c r="GL239" s="510">
        <f t="shared" si="787"/>
        <v>39</v>
      </c>
      <c r="GM239" s="404">
        <f t="shared" si="788"/>
        <v>32</v>
      </c>
      <c r="GN239" s="500">
        <f t="shared" si="789"/>
        <v>39</v>
      </c>
      <c r="GO239" s="404">
        <f t="shared" si="790"/>
        <v>32</v>
      </c>
      <c r="GP239" s="500">
        <f t="shared" si="791"/>
        <v>202.98</v>
      </c>
      <c r="GQ239" s="404">
        <f t="shared" si="792"/>
        <v>164.01</v>
      </c>
      <c r="GR239" s="500">
        <f t="shared" si="793"/>
        <v>3033</v>
      </c>
      <c r="GS239" s="404">
        <f t="shared" si="794"/>
        <v>2471</v>
      </c>
      <c r="GT239" s="510">
        <f t="shared" si="795"/>
        <v>93</v>
      </c>
      <c r="GU239" s="404">
        <f t="shared" si="796"/>
        <v>73</v>
      </c>
      <c r="GV239" s="500">
        <f t="shared" si="797"/>
        <v>93</v>
      </c>
      <c r="GW239" s="404">
        <f t="shared" si="798"/>
        <v>73</v>
      </c>
      <c r="GX239" s="500">
        <f t="shared" si="799"/>
        <v>389.51</v>
      </c>
      <c r="GY239" s="404">
        <f t="shared" si="800"/>
        <v>282.70999999999998</v>
      </c>
      <c r="GZ239" s="500">
        <f t="shared" si="801"/>
        <v>7512</v>
      </c>
      <c r="HA239" s="404">
        <f t="shared" si="802"/>
        <v>5752</v>
      </c>
      <c r="HB239" s="510">
        <f t="shared" si="803"/>
        <v>0</v>
      </c>
      <c r="HC239" s="404">
        <f t="shared" si="804"/>
        <v>0</v>
      </c>
      <c r="HD239" s="500">
        <f t="shared" si="805"/>
        <v>0</v>
      </c>
      <c r="HE239" s="404">
        <f t="shared" si="806"/>
        <v>0</v>
      </c>
      <c r="HF239" s="500" t="str">
        <f t="shared" si="807"/>
        <v/>
      </c>
      <c r="HG239" s="404" t="str">
        <f t="shared" si="808"/>
        <v/>
      </c>
      <c r="HH239" s="500" t="str">
        <f t="shared" si="809"/>
        <v/>
      </c>
      <c r="HI239" s="404" t="str">
        <f t="shared" si="810"/>
        <v/>
      </c>
      <c r="HJ239" s="510">
        <f t="shared" si="811"/>
        <v>389.51</v>
      </c>
      <c r="HK239" s="404">
        <f t="shared" si="812"/>
        <v>282.71000000000004</v>
      </c>
      <c r="HL239" s="500">
        <f t="shared" si="813"/>
        <v>7512</v>
      </c>
      <c r="HM239" s="404">
        <f t="shared" si="814"/>
        <v>5752</v>
      </c>
    </row>
    <row r="240" spans="1:221">
      <c r="A240" s="553" t="s">
        <v>538</v>
      </c>
      <c r="B240" s="640" t="s">
        <v>900</v>
      </c>
      <c r="C240" s="641"/>
      <c r="D240" s="642">
        <v>198914</v>
      </c>
      <c r="E240" s="531">
        <v>10</v>
      </c>
      <c r="F240" s="422">
        <v>111</v>
      </c>
      <c r="G240" s="814">
        <v>135</v>
      </c>
      <c r="H240" s="422"/>
      <c r="I240" s="814">
        <v>8</v>
      </c>
      <c r="J240" s="500">
        <f t="shared" si="665"/>
        <v>111</v>
      </c>
      <c r="K240" s="404">
        <f t="shared" si="666"/>
        <v>127</v>
      </c>
      <c r="L240" s="422"/>
      <c r="M240" s="423"/>
      <c r="N240" s="500">
        <f t="shared" si="667"/>
        <v>111</v>
      </c>
      <c r="O240" s="404">
        <f t="shared" si="668"/>
        <v>127</v>
      </c>
      <c r="P240" s="500">
        <f t="shared" si="669"/>
        <v>111</v>
      </c>
      <c r="Q240" s="404">
        <f t="shared" si="670"/>
        <v>126</v>
      </c>
      <c r="R240" s="422">
        <v>3</v>
      </c>
      <c r="S240" s="423">
        <v>2</v>
      </c>
      <c r="T240" s="500">
        <f t="shared" si="671"/>
        <v>3</v>
      </c>
      <c r="U240" s="404">
        <f t="shared" si="672"/>
        <v>2</v>
      </c>
      <c r="V240" s="422">
        <v>52</v>
      </c>
      <c r="W240" s="423">
        <v>56</v>
      </c>
      <c r="X240" s="500">
        <f t="shared" si="673"/>
        <v>52</v>
      </c>
      <c r="Y240" s="404">
        <f t="shared" si="674"/>
        <v>56</v>
      </c>
      <c r="Z240" s="422"/>
      <c r="AA240" s="423"/>
      <c r="AB240" s="500">
        <f t="shared" si="675"/>
        <v>0</v>
      </c>
      <c r="AC240" s="404">
        <f t="shared" si="676"/>
        <v>0</v>
      </c>
      <c r="AD240" s="500">
        <f t="shared" si="677"/>
        <v>55</v>
      </c>
      <c r="AE240" s="404">
        <f t="shared" si="678"/>
        <v>58</v>
      </c>
      <c r="AF240" s="500">
        <f t="shared" si="679"/>
        <v>55</v>
      </c>
      <c r="AG240" s="404">
        <f t="shared" si="680"/>
        <v>58</v>
      </c>
      <c r="AH240" s="424">
        <v>5.67</v>
      </c>
      <c r="AI240" s="425">
        <v>7.75</v>
      </c>
      <c r="AJ240" s="500">
        <f t="shared" si="681"/>
        <v>17.009999999999998</v>
      </c>
      <c r="AK240" s="404">
        <f t="shared" si="682"/>
        <v>15.5</v>
      </c>
      <c r="AL240" s="424">
        <v>5.38</v>
      </c>
      <c r="AM240" s="425">
        <v>6.18</v>
      </c>
      <c r="AN240" s="500">
        <f t="shared" si="683"/>
        <v>279.76</v>
      </c>
      <c r="AO240" s="404">
        <f t="shared" si="684"/>
        <v>346.08</v>
      </c>
      <c r="AP240" s="424"/>
      <c r="AQ240" s="425"/>
      <c r="AR240" s="500">
        <f t="shared" si="685"/>
        <v>0</v>
      </c>
      <c r="AS240" s="404">
        <f t="shared" si="686"/>
        <v>0</v>
      </c>
      <c r="AT240" s="236">
        <f t="shared" si="687"/>
        <v>5.3958181818181812</v>
      </c>
      <c r="AU240" s="237">
        <f t="shared" si="688"/>
        <v>6.2341379310344829</v>
      </c>
      <c r="AV240" s="500">
        <f t="shared" si="689"/>
        <v>296.77</v>
      </c>
      <c r="AW240" s="404">
        <f t="shared" si="690"/>
        <v>361.58</v>
      </c>
      <c r="AX240" s="422">
        <v>81</v>
      </c>
      <c r="AY240" s="423">
        <v>78</v>
      </c>
      <c r="AZ240" s="500">
        <f t="shared" si="691"/>
        <v>243</v>
      </c>
      <c r="BA240" s="404">
        <f t="shared" si="692"/>
        <v>156</v>
      </c>
      <c r="BB240" s="422">
        <v>80</v>
      </c>
      <c r="BC240" s="423">
        <v>89</v>
      </c>
      <c r="BD240" s="500">
        <f t="shared" si="693"/>
        <v>4160</v>
      </c>
      <c r="BE240" s="404">
        <f t="shared" si="694"/>
        <v>4984</v>
      </c>
      <c r="BF240" s="422"/>
      <c r="BG240" s="423"/>
      <c r="BH240" s="500">
        <f t="shared" si="695"/>
        <v>0</v>
      </c>
      <c r="BI240" s="404">
        <f t="shared" si="696"/>
        <v>0</v>
      </c>
      <c r="BJ240" s="500">
        <f t="shared" si="697"/>
        <v>80.054545454545448</v>
      </c>
      <c r="BK240" s="404">
        <f t="shared" si="698"/>
        <v>88.620689655172413</v>
      </c>
      <c r="BL240" s="500">
        <f t="shared" si="699"/>
        <v>4403</v>
      </c>
      <c r="BM240" s="404">
        <f t="shared" si="700"/>
        <v>5140</v>
      </c>
      <c r="BN240" s="422">
        <v>25</v>
      </c>
      <c r="BO240" s="423">
        <v>41</v>
      </c>
      <c r="BP240" s="500">
        <f t="shared" si="701"/>
        <v>25</v>
      </c>
      <c r="BQ240" s="404">
        <f t="shared" si="702"/>
        <v>41</v>
      </c>
      <c r="BR240" s="422">
        <v>25</v>
      </c>
      <c r="BS240" s="423">
        <v>24</v>
      </c>
      <c r="BT240" s="500">
        <f t="shared" si="703"/>
        <v>25</v>
      </c>
      <c r="BU240" s="404">
        <f t="shared" si="704"/>
        <v>24</v>
      </c>
      <c r="BV240" s="422"/>
      <c r="BW240" s="423"/>
      <c r="BX240" s="500">
        <f t="shared" si="705"/>
        <v>0</v>
      </c>
      <c r="BY240" s="404">
        <f t="shared" si="706"/>
        <v>0</v>
      </c>
      <c r="BZ240" s="500">
        <f t="shared" si="707"/>
        <v>50</v>
      </c>
      <c r="CA240" s="404">
        <f t="shared" si="708"/>
        <v>65</v>
      </c>
      <c r="CB240" s="500">
        <f t="shared" si="709"/>
        <v>50</v>
      </c>
      <c r="CC240" s="404">
        <f t="shared" si="710"/>
        <v>65</v>
      </c>
      <c r="CD240" s="424">
        <v>3.08</v>
      </c>
      <c r="CE240" s="645">
        <v>3.27</v>
      </c>
      <c r="CF240" s="500">
        <f t="shared" si="711"/>
        <v>77</v>
      </c>
      <c r="CG240" s="404">
        <f t="shared" si="712"/>
        <v>134.07</v>
      </c>
      <c r="CH240" s="424">
        <v>5.36</v>
      </c>
      <c r="CI240" s="645">
        <v>5.04</v>
      </c>
      <c r="CJ240" s="500">
        <f t="shared" si="713"/>
        <v>134</v>
      </c>
      <c r="CK240" s="404">
        <f t="shared" si="714"/>
        <v>120.96000000000001</v>
      </c>
      <c r="CL240" s="424"/>
      <c r="CM240" s="645"/>
      <c r="CN240" s="500">
        <f t="shared" si="715"/>
        <v>0</v>
      </c>
      <c r="CO240" s="404">
        <f t="shared" si="716"/>
        <v>0</v>
      </c>
      <c r="CP240" s="500">
        <f t="shared" si="717"/>
        <v>4.22</v>
      </c>
      <c r="CQ240" s="237">
        <f t="shared" si="718"/>
        <v>3.9235384615384614</v>
      </c>
      <c r="CR240" s="500">
        <f t="shared" si="719"/>
        <v>211</v>
      </c>
      <c r="CS240" s="404">
        <f t="shared" si="720"/>
        <v>255.03</v>
      </c>
      <c r="CT240" s="646">
        <v>69</v>
      </c>
      <c r="CU240" s="647">
        <v>78</v>
      </c>
      <c r="CV240" s="500">
        <f t="shared" si="721"/>
        <v>1725</v>
      </c>
      <c r="CW240" s="404">
        <f t="shared" si="722"/>
        <v>3198</v>
      </c>
      <c r="CX240" s="646">
        <v>79</v>
      </c>
      <c r="CY240" s="647">
        <v>76</v>
      </c>
      <c r="CZ240" s="500">
        <f t="shared" si="723"/>
        <v>1975</v>
      </c>
      <c r="DA240" s="404">
        <f t="shared" si="724"/>
        <v>1824</v>
      </c>
      <c r="DB240" s="646"/>
      <c r="DC240" s="645"/>
      <c r="DD240" s="500">
        <f t="shared" si="725"/>
        <v>0</v>
      </c>
      <c r="DE240" s="404">
        <f t="shared" si="726"/>
        <v>0</v>
      </c>
      <c r="DF240" s="500">
        <f t="shared" si="727"/>
        <v>74</v>
      </c>
      <c r="DG240" s="404">
        <f t="shared" si="728"/>
        <v>77.261538461538464</v>
      </c>
      <c r="DH240" s="500">
        <f t="shared" si="729"/>
        <v>3700</v>
      </c>
      <c r="DI240" s="404">
        <f t="shared" si="730"/>
        <v>5022</v>
      </c>
      <c r="DJ240" s="500">
        <f t="shared" si="731"/>
        <v>105</v>
      </c>
      <c r="DK240" s="404">
        <f t="shared" si="732"/>
        <v>123</v>
      </c>
      <c r="DL240" s="500">
        <f t="shared" si="733"/>
        <v>105</v>
      </c>
      <c r="DM240" s="404">
        <f t="shared" si="734"/>
        <v>123</v>
      </c>
      <c r="DN240" s="236">
        <f t="shared" si="735"/>
        <v>4.8359047619047617</v>
      </c>
      <c r="DO240" s="237">
        <f t="shared" si="736"/>
        <v>5.0130894308943095</v>
      </c>
      <c r="DP240" s="500">
        <f t="shared" si="737"/>
        <v>507.77</v>
      </c>
      <c r="DQ240" s="404">
        <f t="shared" si="738"/>
        <v>616.61</v>
      </c>
      <c r="DR240" s="500">
        <f t="shared" si="739"/>
        <v>77.171428571428578</v>
      </c>
      <c r="DS240" s="404">
        <f t="shared" si="740"/>
        <v>82.617886178861795</v>
      </c>
      <c r="DT240" s="500">
        <f t="shared" si="741"/>
        <v>8103.0000000000009</v>
      </c>
      <c r="DU240" s="404">
        <f t="shared" si="742"/>
        <v>10162</v>
      </c>
      <c r="DV240" s="646">
        <v>1</v>
      </c>
      <c r="DW240" s="647">
        <v>3</v>
      </c>
      <c r="DX240" s="500">
        <f t="shared" si="743"/>
        <v>1</v>
      </c>
      <c r="DY240" s="404">
        <f t="shared" si="744"/>
        <v>3</v>
      </c>
      <c r="DZ240" s="646">
        <v>5</v>
      </c>
      <c r="EA240" s="647">
        <v>1</v>
      </c>
      <c r="EB240" s="500">
        <f t="shared" si="745"/>
        <v>5</v>
      </c>
      <c r="EC240" s="404">
        <f t="shared" si="746"/>
        <v>0</v>
      </c>
      <c r="ED240" s="646"/>
      <c r="EE240" s="647"/>
      <c r="EF240" s="500">
        <f t="shared" si="747"/>
        <v>0</v>
      </c>
      <c r="EG240" s="404">
        <f t="shared" si="748"/>
        <v>0</v>
      </c>
      <c r="EH240" s="500">
        <f t="shared" si="749"/>
        <v>6</v>
      </c>
      <c r="EI240" s="404">
        <f t="shared" si="750"/>
        <v>4</v>
      </c>
      <c r="EJ240" s="500">
        <f t="shared" si="751"/>
        <v>6</v>
      </c>
      <c r="EK240" s="404">
        <f t="shared" si="752"/>
        <v>4</v>
      </c>
      <c r="EL240" s="424">
        <v>2.5</v>
      </c>
      <c r="EM240" s="648">
        <v>2.17</v>
      </c>
      <c r="EN240" s="500">
        <f t="shared" si="753"/>
        <v>2.5</v>
      </c>
      <c r="EO240" s="404">
        <f t="shared" si="754"/>
        <v>6.51</v>
      </c>
      <c r="EP240" s="424">
        <v>4.2</v>
      </c>
      <c r="EQ240" s="648">
        <v>5.5</v>
      </c>
      <c r="ER240" s="500">
        <f t="shared" si="755"/>
        <v>21</v>
      </c>
      <c r="ES240" s="404">
        <f t="shared" si="756"/>
        <v>5.5</v>
      </c>
      <c r="ET240" s="424"/>
      <c r="EU240" s="648"/>
      <c r="EV240" s="500">
        <f t="shared" si="757"/>
        <v>0</v>
      </c>
      <c r="EW240" s="404">
        <f t="shared" si="758"/>
        <v>0</v>
      </c>
      <c r="EX240" s="236">
        <f t="shared" si="759"/>
        <v>3.9166666666666665</v>
      </c>
      <c r="EY240" s="237">
        <f t="shared" si="760"/>
        <v>3.0024999999999999</v>
      </c>
      <c r="EZ240" s="500">
        <f t="shared" si="761"/>
        <v>23.5</v>
      </c>
      <c r="FA240" s="404">
        <f t="shared" si="762"/>
        <v>12.01</v>
      </c>
      <c r="FB240" s="646">
        <v>85</v>
      </c>
      <c r="FC240" s="649">
        <v>68</v>
      </c>
      <c r="FD240" s="500">
        <f t="shared" si="763"/>
        <v>85</v>
      </c>
      <c r="FE240" s="404">
        <f t="shared" si="764"/>
        <v>204</v>
      </c>
      <c r="FF240" s="646">
        <v>69</v>
      </c>
      <c r="FG240" s="649">
        <v>0</v>
      </c>
      <c r="FH240" s="500">
        <f t="shared" si="765"/>
        <v>345</v>
      </c>
      <c r="FI240" s="404">
        <f t="shared" si="766"/>
        <v>0</v>
      </c>
      <c r="FJ240" s="646"/>
      <c r="FK240" s="648"/>
      <c r="FL240" s="500">
        <f t="shared" si="767"/>
        <v>0</v>
      </c>
      <c r="FM240" s="404">
        <f t="shared" si="768"/>
        <v>0</v>
      </c>
      <c r="FN240" s="500">
        <f t="shared" si="769"/>
        <v>71.666666666666671</v>
      </c>
      <c r="FO240" s="404">
        <f t="shared" si="770"/>
        <v>51</v>
      </c>
      <c r="FP240" s="500">
        <f t="shared" si="771"/>
        <v>430</v>
      </c>
      <c r="FQ240" s="404">
        <f t="shared" si="772"/>
        <v>204</v>
      </c>
      <c r="FR240" s="646"/>
      <c r="FS240" s="650"/>
      <c r="FT240" s="500">
        <f t="shared" si="773"/>
        <v>0</v>
      </c>
      <c r="FU240" s="404">
        <f t="shared" si="774"/>
        <v>0</v>
      </c>
      <c r="FV240" s="424"/>
      <c r="FW240" s="651"/>
      <c r="FX240" s="500">
        <f t="shared" si="775"/>
        <v>0</v>
      </c>
      <c r="FY240" s="404">
        <f t="shared" si="776"/>
        <v>0</v>
      </c>
      <c r="FZ240" s="424"/>
      <c r="GA240" s="651"/>
      <c r="GB240" s="500">
        <f t="shared" si="777"/>
        <v>0</v>
      </c>
      <c r="GC240" s="404">
        <f t="shared" si="778"/>
        <v>0</v>
      </c>
      <c r="GD240" s="510">
        <f t="shared" si="779"/>
        <v>29</v>
      </c>
      <c r="GE240" s="404">
        <f t="shared" si="780"/>
        <v>46</v>
      </c>
      <c r="GF240" s="500">
        <f t="shared" si="781"/>
        <v>29</v>
      </c>
      <c r="GG240" s="404">
        <f t="shared" si="782"/>
        <v>46</v>
      </c>
      <c r="GH240" s="500">
        <f t="shared" si="783"/>
        <v>96.509999999999991</v>
      </c>
      <c r="GI240" s="404">
        <f t="shared" si="784"/>
        <v>156.07999999999998</v>
      </c>
      <c r="GJ240" s="500">
        <f t="shared" si="785"/>
        <v>2053</v>
      </c>
      <c r="GK240" s="404">
        <f t="shared" si="786"/>
        <v>3558</v>
      </c>
      <c r="GL240" s="510">
        <f t="shared" si="787"/>
        <v>82</v>
      </c>
      <c r="GM240" s="404">
        <f t="shared" si="788"/>
        <v>81</v>
      </c>
      <c r="GN240" s="500">
        <f t="shared" si="789"/>
        <v>82</v>
      </c>
      <c r="GO240" s="404">
        <f t="shared" si="790"/>
        <v>80</v>
      </c>
      <c r="GP240" s="500">
        <f t="shared" si="791"/>
        <v>434.76</v>
      </c>
      <c r="GQ240" s="404">
        <f t="shared" si="792"/>
        <v>472.53999999999996</v>
      </c>
      <c r="GR240" s="500">
        <f t="shared" si="793"/>
        <v>6480</v>
      </c>
      <c r="GS240" s="404">
        <f t="shared" si="794"/>
        <v>6808</v>
      </c>
      <c r="GT240" s="510">
        <f t="shared" si="795"/>
        <v>111</v>
      </c>
      <c r="GU240" s="404">
        <f t="shared" si="796"/>
        <v>127</v>
      </c>
      <c r="GV240" s="500">
        <f t="shared" si="797"/>
        <v>111</v>
      </c>
      <c r="GW240" s="404">
        <f t="shared" si="798"/>
        <v>126</v>
      </c>
      <c r="GX240" s="500">
        <f t="shared" si="799"/>
        <v>531.27</v>
      </c>
      <c r="GY240" s="404">
        <f t="shared" si="800"/>
        <v>628.61999999999989</v>
      </c>
      <c r="GZ240" s="500">
        <f t="shared" si="801"/>
        <v>8533</v>
      </c>
      <c r="HA240" s="404">
        <f t="shared" si="802"/>
        <v>10366</v>
      </c>
      <c r="HB240" s="510">
        <f t="shared" si="803"/>
        <v>0</v>
      </c>
      <c r="HC240" s="404">
        <f t="shared" si="804"/>
        <v>0</v>
      </c>
      <c r="HD240" s="500">
        <f t="shared" si="805"/>
        <v>0</v>
      </c>
      <c r="HE240" s="404">
        <f t="shared" si="806"/>
        <v>0</v>
      </c>
      <c r="HF240" s="500" t="str">
        <f t="shared" si="807"/>
        <v/>
      </c>
      <c r="HG240" s="404" t="str">
        <f t="shared" si="808"/>
        <v/>
      </c>
      <c r="HH240" s="500" t="str">
        <f t="shared" si="809"/>
        <v/>
      </c>
      <c r="HI240" s="404" t="str">
        <f t="shared" si="810"/>
        <v/>
      </c>
      <c r="HJ240" s="510">
        <f t="shared" si="811"/>
        <v>531.27</v>
      </c>
      <c r="HK240" s="404">
        <f t="shared" si="812"/>
        <v>628.62</v>
      </c>
      <c r="HL240" s="500">
        <f t="shared" si="813"/>
        <v>8533</v>
      </c>
      <c r="HM240" s="404">
        <f t="shared" si="814"/>
        <v>10366</v>
      </c>
    </row>
    <row r="241" spans="1:221">
      <c r="A241" s="633" t="s">
        <v>538</v>
      </c>
      <c r="B241" s="634" t="s">
        <v>901</v>
      </c>
      <c r="C241" s="635"/>
      <c r="D241" s="636">
        <v>198923</v>
      </c>
      <c r="E241" s="551">
        <v>10</v>
      </c>
      <c r="F241" s="422">
        <v>120</v>
      </c>
      <c r="G241" s="814">
        <v>118</v>
      </c>
      <c r="H241" s="422">
        <v>1</v>
      </c>
      <c r="I241" s="814">
        <v>2</v>
      </c>
      <c r="J241" s="500">
        <f t="shared" si="665"/>
        <v>119</v>
      </c>
      <c r="K241" s="404">
        <f t="shared" si="666"/>
        <v>116</v>
      </c>
      <c r="L241" s="422"/>
      <c r="M241" s="423"/>
      <c r="N241" s="500">
        <f t="shared" si="667"/>
        <v>119</v>
      </c>
      <c r="O241" s="404">
        <f t="shared" si="668"/>
        <v>116</v>
      </c>
      <c r="P241" s="500">
        <f t="shared" si="669"/>
        <v>119</v>
      </c>
      <c r="Q241" s="404">
        <f t="shared" si="670"/>
        <v>116</v>
      </c>
      <c r="R241" s="422">
        <v>1</v>
      </c>
      <c r="S241" s="423">
        <v>3</v>
      </c>
      <c r="T241" s="500">
        <f t="shared" si="671"/>
        <v>1</v>
      </c>
      <c r="U241" s="404">
        <f t="shared" si="672"/>
        <v>3</v>
      </c>
      <c r="V241" s="422">
        <v>48</v>
      </c>
      <c r="W241" s="423">
        <v>43</v>
      </c>
      <c r="X241" s="500">
        <f t="shared" si="673"/>
        <v>48</v>
      </c>
      <c r="Y241" s="404">
        <f t="shared" si="674"/>
        <v>43</v>
      </c>
      <c r="Z241" s="422"/>
      <c r="AA241" s="423"/>
      <c r="AB241" s="500">
        <f t="shared" si="675"/>
        <v>0</v>
      </c>
      <c r="AC241" s="404">
        <f t="shared" si="676"/>
        <v>0</v>
      </c>
      <c r="AD241" s="500">
        <f t="shared" si="677"/>
        <v>49</v>
      </c>
      <c r="AE241" s="404">
        <f t="shared" si="678"/>
        <v>46</v>
      </c>
      <c r="AF241" s="500">
        <f t="shared" si="679"/>
        <v>49</v>
      </c>
      <c r="AG241" s="404">
        <f t="shared" si="680"/>
        <v>46</v>
      </c>
      <c r="AH241" s="424">
        <v>4.5</v>
      </c>
      <c r="AI241" s="425">
        <v>5.33</v>
      </c>
      <c r="AJ241" s="500">
        <f t="shared" si="681"/>
        <v>4.5</v>
      </c>
      <c r="AK241" s="404">
        <f t="shared" si="682"/>
        <v>15.99</v>
      </c>
      <c r="AL241" s="424">
        <v>4.43</v>
      </c>
      <c r="AM241" s="425">
        <v>4.49</v>
      </c>
      <c r="AN241" s="500">
        <f t="shared" si="683"/>
        <v>212.64</v>
      </c>
      <c r="AO241" s="404">
        <f t="shared" si="684"/>
        <v>193.07000000000002</v>
      </c>
      <c r="AP241" s="424"/>
      <c r="AQ241" s="425"/>
      <c r="AR241" s="500">
        <f t="shared" si="685"/>
        <v>0</v>
      </c>
      <c r="AS241" s="404">
        <f t="shared" si="686"/>
        <v>0</v>
      </c>
      <c r="AT241" s="236">
        <f t="shared" si="687"/>
        <v>4.4314285714285715</v>
      </c>
      <c r="AU241" s="237">
        <f t="shared" si="688"/>
        <v>4.5447826086956526</v>
      </c>
      <c r="AV241" s="500">
        <f t="shared" si="689"/>
        <v>217.14000000000001</v>
      </c>
      <c r="AW241" s="404">
        <f t="shared" si="690"/>
        <v>209.06000000000003</v>
      </c>
      <c r="AX241" s="422">
        <v>119</v>
      </c>
      <c r="AY241" s="423">
        <v>86</v>
      </c>
      <c r="AZ241" s="500">
        <f t="shared" si="691"/>
        <v>119</v>
      </c>
      <c r="BA241" s="404">
        <f t="shared" si="692"/>
        <v>258</v>
      </c>
      <c r="BB241" s="422">
        <v>79</v>
      </c>
      <c r="BC241" s="423">
        <v>77</v>
      </c>
      <c r="BD241" s="500">
        <f t="shared" si="693"/>
        <v>3792</v>
      </c>
      <c r="BE241" s="404">
        <f t="shared" si="694"/>
        <v>3311</v>
      </c>
      <c r="BF241" s="422"/>
      <c r="BG241" s="423"/>
      <c r="BH241" s="500">
        <f t="shared" si="695"/>
        <v>0</v>
      </c>
      <c r="BI241" s="404">
        <f t="shared" si="696"/>
        <v>0</v>
      </c>
      <c r="BJ241" s="500">
        <f t="shared" si="697"/>
        <v>79.816326530612244</v>
      </c>
      <c r="BK241" s="404">
        <f t="shared" si="698"/>
        <v>77.586956521739125</v>
      </c>
      <c r="BL241" s="500">
        <f t="shared" si="699"/>
        <v>3911</v>
      </c>
      <c r="BM241" s="404">
        <f t="shared" si="700"/>
        <v>3569</v>
      </c>
      <c r="BN241" s="422">
        <v>34</v>
      </c>
      <c r="BO241" s="423">
        <v>37</v>
      </c>
      <c r="BP241" s="500">
        <f t="shared" si="701"/>
        <v>34</v>
      </c>
      <c r="BQ241" s="404">
        <f t="shared" si="702"/>
        <v>37</v>
      </c>
      <c r="BR241" s="422">
        <v>18</v>
      </c>
      <c r="BS241" s="423">
        <v>22</v>
      </c>
      <c r="BT241" s="500">
        <f t="shared" si="703"/>
        <v>18</v>
      </c>
      <c r="BU241" s="404">
        <f t="shared" si="704"/>
        <v>22</v>
      </c>
      <c r="BV241" s="422"/>
      <c r="BW241" s="423"/>
      <c r="BX241" s="500">
        <f t="shared" si="705"/>
        <v>0</v>
      </c>
      <c r="BY241" s="404">
        <f t="shared" si="706"/>
        <v>0</v>
      </c>
      <c r="BZ241" s="500">
        <f t="shared" si="707"/>
        <v>52</v>
      </c>
      <c r="CA241" s="404">
        <f t="shared" si="708"/>
        <v>59</v>
      </c>
      <c r="CB241" s="500">
        <f t="shared" si="709"/>
        <v>52</v>
      </c>
      <c r="CC241" s="404">
        <f t="shared" si="710"/>
        <v>59</v>
      </c>
      <c r="CD241" s="424">
        <v>3.62</v>
      </c>
      <c r="CE241" s="645">
        <v>3.58</v>
      </c>
      <c r="CF241" s="500">
        <f t="shared" si="711"/>
        <v>123.08</v>
      </c>
      <c r="CG241" s="404">
        <f t="shared" si="712"/>
        <v>132.46</v>
      </c>
      <c r="CH241" s="424">
        <v>6.75</v>
      </c>
      <c r="CI241" s="645">
        <v>4.05</v>
      </c>
      <c r="CJ241" s="500">
        <f t="shared" si="713"/>
        <v>121.5</v>
      </c>
      <c r="CK241" s="404">
        <f t="shared" si="714"/>
        <v>89.1</v>
      </c>
      <c r="CL241" s="424"/>
      <c r="CM241" s="645"/>
      <c r="CN241" s="500">
        <f t="shared" si="715"/>
        <v>0</v>
      </c>
      <c r="CO241" s="404">
        <f t="shared" si="716"/>
        <v>0</v>
      </c>
      <c r="CP241" s="500">
        <f t="shared" si="717"/>
        <v>4.7034615384615384</v>
      </c>
      <c r="CQ241" s="237">
        <f t="shared" si="718"/>
        <v>3.7552542372881357</v>
      </c>
      <c r="CR241" s="500">
        <f t="shared" si="719"/>
        <v>244.57999999999998</v>
      </c>
      <c r="CS241" s="404">
        <f t="shared" si="720"/>
        <v>221.56</v>
      </c>
      <c r="CT241" s="646">
        <v>95</v>
      </c>
      <c r="CU241" s="647">
        <v>89</v>
      </c>
      <c r="CV241" s="500">
        <f t="shared" si="721"/>
        <v>3230</v>
      </c>
      <c r="CW241" s="404">
        <f t="shared" si="722"/>
        <v>3293</v>
      </c>
      <c r="CX241" s="646">
        <v>82</v>
      </c>
      <c r="CY241" s="647">
        <v>79</v>
      </c>
      <c r="CZ241" s="500">
        <f t="shared" si="723"/>
        <v>1476</v>
      </c>
      <c r="DA241" s="404">
        <f t="shared" si="724"/>
        <v>1738</v>
      </c>
      <c r="DB241" s="646"/>
      <c r="DC241" s="645"/>
      <c r="DD241" s="500">
        <f t="shared" si="725"/>
        <v>0</v>
      </c>
      <c r="DE241" s="404">
        <f t="shared" si="726"/>
        <v>0</v>
      </c>
      <c r="DF241" s="500">
        <f t="shared" si="727"/>
        <v>90.5</v>
      </c>
      <c r="DG241" s="404">
        <f t="shared" si="728"/>
        <v>85.271186440677965</v>
      </c>
      <c r="DH241" s="500">
        <f t="shared" si="729"/>
        <v>4706</v>
      </c>
      <c r="DI241" s="404">
        <f t="shared" si="730"/>
        <v>5031</v>
      </c>
      <c r="DJ241" s="500">
        <f t="shared" si="731"/>
        <v>101</v>
      </c>
      <c r="DK241" s="404">
        <f t="shared" si="732"/>
        <v>105</v>
      </c>
      <c r="DL241" s="500">
        <f t="shared" si="733"/>
        <v>101</v>
      </c>
      <c r="DM241" s="404">
        <f t="shared" si="734"/>
        <v>105</v>
      </c>
      <c r="DN241" s="236">
        <f t="shared" si="735"/>
        <v>4.571485148514852</v>
      </c>
      <c r="DO241" s="237">
        <f t="shared" si="736"/>
        <v>4.1011428571428574</v>
      </c>
      <c r="DP241" s="500">
        <f t="shared" si="737"/>
        <v>461.72</v>
      </c>
      <c r="DQ241" s="404">
        <f t="shared" si="738"/>
        <v>430.62</v>
      </c>
      <c r="DR241" s="500">
        <f t="shared" si="739"/>
        <v>85.316831683168317</v>
      </c>
      <c r="DS241" s="404">
        <f t="shared" si="740"/>
        <v>81.904761904761898</v>
      </c>
      <c r="DT241" s="500">
        <f t="shared" si="741"/>
        <v>8617</v>
      </c>
      <c r="DU241" s="404">
        <f t="shared" si="742"/>
        <v>8600</v>
      </c>
      <c r="DV241" s="646">
        <v>7</v>
      </c>
      <c r="DW241" s="647">
        <v>7</v>
      </c>
      <c r="DX241" s="500">
        <f t="shared" si="743"/>
        <v>7</v>
      </c>
      <c r="DY241" s="404">
        <f t="shared" si="744"/>
        <v>7</v>
      </c>
      <c r="DZ241" s="646">
        <v>11</v>
      </c>
      <c r="EA241" s="647">
        <v>4</v>
      </c>
      <c r="EB241" s="500">
        <f t="shared" si="745"/>
        <v>11</v>
      </c>
      <c r="EC241" s="404">
        <f t="shared" si="746"/>
        <v>4</v>
      </c>
      <c r="ED241" s="646"/>
      <c r="EE241" s="647"/>
      <c r="EF241" s="500">
        <f t="shared" si="747"/>
        <v>0</v>
      </c>
      <c r="EG241" s="404">
        <f t="shared" si="748"/>
        <v>0</v>
      </c>
      <c r="EH241" s="500">
        <f t="shared" si="749"/>
        <v>18</v>
      </c>
      <c r="EI241" s="404">
        <f t="shared" si="750"/>
        <v>11</v>
      </c>
      <c r="EJ241" s="500">
        <f t="shared" si="751"/>
        <v>18</v>
      </c>
      <c r="EK241" s="404">
        <f t="shared" si="752"/>
        <v>11</v>
      </c>
      <c r="EL241" s="424">
        <v>2</v>
      </c>
      <c r="EM241" s="648">
        <v>3.14</v>
      </c>
      <c r="EN241" s="500">
        <f t="shared" si="753"/>
        <v>14</v>
      </c>
      <c r="EO241" s="404">
        <f t="shared" si="754"/>
        <v>21.98</v>
      </c>
      <c r="EP241" s="424">
        <v>3.27</v>
      </c>
      <c r="EQ241" s="648">
        <v>4.38</v>
      </c>
      <c r="ER241" s="500">
        <f t="shared" si="755"/>
        <v>35.97</v>
      </c>
      <c r="ES241" s="404">
        <f t="shared" si="756"/>
        <v>17.52</v>
      </c>
      <c r="ET241" s="424"/>
      <c r="EU241" s="648"/>
      <c r="EV241" s="500">
        <f t="shared" si="757"/>
        <v>0</v>
      </c>
      <c r="EW241" s="404">
        <f t="shared" si="758"/>
        <v>0</v>
      </c>
      <c r="EX241" s="236">
        <f t="shared" si="759"/>
        <v>2.7761111111111112</v>
      </c>
      <c r="EY241" s="237">
        <f t="shared" si="760"/>
        <v>3.5909090909090908</v>
      </c>
      <c r="EZ241" s="500">
        <f t="shared" si="761"/>
        <v>49.97</v>
      </c>
      <c r="FA241" s="404">
        <f t="shared" si="762"/>
        <v>39.5</v>
      </c>
      <c r="FB241" s="646">
        <v>64</v>
      </c>
      <c r="FC241" s="649">
        <v>98</v>
      </c>
      <c r="FD241" s="500">
        <f t="shared" si="763"/>
        <v>448</v>
      </c>
      <c r="FE241" s="404">
        <f t="shared" si="764"/>
        <v>686</v>
      </c>
      <c r="FF241" s="646">
        <v>57</v>
      </c>
      <c r="FG241" s="649">
        <v>65</v>
      </c>
      <c r="FH241" s="500">
        <f t="shared" si="765"/>
        <v>627</v>
      </c>
      <c r="FI241" s="404">
        <f t="shared" si="766"/>
        <v>260</v>
      </c>
      <c r="FJ241" s="646"/>
      <c r="FK241" s="648"/>
      <c r="FL241" s="500">
        <f t="shared" si="767"/>
        <v>0</v>
      </c>
      <c r="FM241" s="404">
        <f t="shared" si="768"/>
        <v>0</v>
      </c>
      <c r="FN241" s="500">
        <f t="shared" si="769"/>
        <v>59.722222222222221</v>
      </c>
      <c r="FO241" s="404">
        <f t="shared" si="770"/>
        <v>86</v>
      </c>
      <c r="FP241" s="500">
        <f t="shared" si="771"/>
        <v>1075</v>
      </c>
      <c r="FQ241" s="404">
        <f t="shared" si="772"/>
        <v>946</v>
      </c>
      <c r="FR241" s="646"/>
      <c r="FS241" s="650"/>
      <c r="FT241" s="500">
        <f t="shared" si="773"/>
        <v>0</v>
      </c>
      <c r="FU241" s="404">
        <f t="shared" si="774"/>
        <v>0</v>
      </c>
      <c r="FV241" s="424"/>
      <c r="FW241" s="651"/>
      <c r="FX241" s="500">
        <f t="shared" si="775"/>
        <v>0</v>
      </c>
      <c r="FY241" s="404">
        <f t="shared" si="776"/>
        <v>0</v>
      </c>
      <c r="FZ241" s="424"/>
      <c r="GA241" s="651"/>
      <c r="GB241" s="500">
        <f t="shared" si="777"/>
        <v>0</v>
      </c>
      <c r="GC241" s="404">
        <f t="shared" si="778"/>
        <v>0</v>
      </c>
      <c r="GD241" s="510">
        <f t="shared" si="779"/>
        <v>42</v>
      </c>
      <c r="GE241" s="404">
        <f t="shared" si="780"/>
        <v>47</v>
      </c>
      <c r="GF241" s="500">
        <f t="shared" si="781"/>
        <v>42</v>
      </c>
      <c r="GG241" s="404">
        <f t="shared" si="782"/>
        <v>47</v>
      </c>
      <c r="GH241" s="500">
        <f t="shared" si="783"/>
        <v>141.57999999999998</v>
      </c>
      <c r="GI241" s="404">
        <f t="shared" si="784"/>
        <v>170.43</v>
      </c>
      <c r="GJ241" s="500">
        <f t="shared" si="785"/>
        <v>3797</v>
      </c>
      <c r="GK241" s="404">
        <f t="shared" si="786"/>
        <v>4237</v>
      </c>
      <c r="GL241" s="510">
        <f t="shared" si="787"/>
        <v>77</v>
      </c>
      <c r="GM241" s="404">
        <f t="shared" si="788"/>
        <v>69</v>
      </c>
      <c r="GN241" s="500">
        <f t="shared" si="789"/>
        <v>77</v>
      </c>
      <c r="GO241" s="404">
        <f t="shared" si="790"/>
        <v>69</v>
      </c>
      <c r="GP241" s="500">
        <f t="shared" si="791"/>
        <v>370.11</v>
      </c>
      <c r="GQ241" s="404">
        <f t="shared" si="792"/>
        <v>299.69</v>
      </c>
      <c r="GR241" s="500">
        <f t="shared" si="793"/>
        <v>5895</v>
      </c>
      <c r="GS241" s="404">
        <f t="shared" si="794"/>
        <v>5309</v>
      </c>
      <c r="GT241" s="510">
        <f t="shared" si="795"/>
        <v>119</v>
      </c>
      <c r="GU241" s="404">
        <f t="shared" si="796"/>
        <v>116</v>
      </c>
      <c r="GV241" s="500">
        <f t="shared" si="797"/>
        <v>119</v>
      </c>
      <c r="GW241" s="404">
        <f t="shared" si="798"/>
        <v>116</v>
      </c>
      <c r="GX241" s="500">
        <f t="shared" si="799"/>
        <v>511.69</v>
      </c>
      <c r="GY241" s="404">
        <f t="shared" si="800"/>
        <v>470.12</v>
      </c>
      <c r="GZ241" s="500">
        <f t="shared" si="801"/>
        <v>9692</v>
      </c>
      <c r="HA241" s="404">
        <f t="shared" si="802"/>
        <v>9546</v>
      </c>
      <c r="HB241" s="510">
        <f t="shared" si="803"/>
        <v>0</v>
      </c>
      <c r="HC241" s="404">
        <f t="shared" si="804"/>
        <v>0</v>
      </c>
      <c r="HD241" s="500">
        <f t="shared" si="805"/>
        <v>0</v>
      </c>
      <c r="HE241" s="404">
        <f t="shared" si="806"/>
        <v>0</v>
      </c>
      <c r="HF241" s="500" t="str">
        <f t="shared" si="807"/>
        <v/>
      </c>
      <c r="HG241" s="404" t="str">
        <f t="shared" si="808"/>
        <v/>
      </c>
      <c r="HH241" s="500" t="str">
        <f t="shared" si="809"/>
        <v/>
      </c>
      <c r="HI241" s="404" t="str">
        <f t="shared" si="810"/>
        <v/>
      </c>
      <c r="HJ241" s="510">
        <f t="shared" si="811"/>
        <v>511.69000000000005</v>
      </c>
      <c r="HK241" s="404">
        <f t="shared" si="812"/>
        <v>470.12</v>
      </c>
      <c r="HL241" s="500">
        <f t="shared" si="813"/>
        <v>9692</v>
      </c>
      <c r="HM241" s="404">
        <f t="shared" si="814"/>
        <v>9546</v>
      </c>
    </row>
    <row r="242" spans="1:221">
      <c r="A242" s="633" t="s">
        <v>538</v>
      </c>
      <c r="B242" s="634" t="s">
        <v>902</v>
      </c>
      <c r="C242" s="635"/>
      <c r="D242" s="636">
        <v>199023</v>
      </c>
      <c r="E242" s="551">
        <v>10</v>
      </c>
      <c r="F242" s="422">
        <v>63</v>
      </c>
      <c r="G242" s="814">
        <v>75</v>
      </c>
      <c r="H242" s="422"/>
      <c r="I242" s="814">
        <v>4</v>
      </c>
      <c r="J242" s="500">
        <f t="shared" si="665"/>
        <v>63</v>
      </c>
      <c r="K242" s="404">
        <f t="shared" si="666"/>
        <v>71</v>
      </c>
      <c r="L242" s="422"/>
      <c r="M242" s="423"/>
      <c r="N242" s="500">
        <f t="shared" si="667"/>
        <v>63</v>
      </c>
      <c r="O242" s="404">
        <f t="shared" si="668"/>
        <v>71</v>
      </c>
      <c r="P242" s="500">
        <f t="shared" si="669"/>
        <v>63</v>
      </c>
      <c r="Q242" s="404">
        <f t="shared" si="670"/>
        <v>71</v>
      </c>
      <c r="R242" s="422">
        <v>4</v>
      </c>
      <c r="S242" s="423">
        <v>8</v>
      </c>
      <c r="T242" s="500">
        <f t="shared" si="671"/>
        <v>4</v>
      </c>
      <c r="U242" s="404">
        <f t="shared" si="672"/>
        <v>8</v>
      </c>
      <c r="V242" s="422">
        <v>9</v>
      </c>
      <c r="W242" s="423">
        <v>9</v>
      </c>
      <c r="X242" s="500">
        <f t="shared" si="673"/>
        <v>9</v>
      </c>
      <c r="Y242" s="404">
        <f t="shared" si="674"/>
        <v>9</v>
      </c>
      <c r="Z242" s="422"/>
      <c r="AA242" s="423"/>
      <c r="AB242" s="500">
        <f t="shared" si="675"/>
        <v>0</v>
      </c>
      <c r="AC242" s="404">
        <f t="shared" si="676"/>
        <v>0</v>
      </c>
      <c r="AD242" s="500">
        <f t="shared" si="677"/>
        <v>13</v>
      </c>
      <c r="AE242" s="404">
        <f t="shared" si="678"/>
        <v>17</v>
      </c>
      <c r="AF242" s="500">
        <f t="shared" si="679"/>
        <v>13</v>
      </c>
      <c r="AG242" s="404">
        <f t="shared" si="680"/>
        <v>17</v>
      </c>
      <c r="AH242" s="424">
        <v>1.75</v>
      </c>
      <c r="AI242" s="425">
        <v>2.31</v>
      </c>
      <c r="AJ242" s="500">
        <f t="shared" si="681"/>
        <v>7</v>
      </c>
      <c r="AK242" s="404">
        <f t="shared" si="682"/>
        <v>18.48</v>
      </c>
      <c r="AL242" s="424">
        <v>5.83</v>
      </c>
      <c r="AM242" s="425">
        <v>4.0599999999999996</v>
      </c>
      <c r="AN242" s="500">
        <f t="shared" si="683"/>
        <v>52.47</v>
      </c>
      <c r="AO242" s="404">
        <f t="shared" si="684"/>
        <v>36.54</v>
      </c>
      <c r="AP242" s="424"/>
      <c r="AQ242" s="425"/>
      <c r="AR242" s="500">
        <f t="shared" si="685"/>
        <v>0</v>
      </c>
      <c r="AS242" s="404">
        <f t="shared" si="686"/>
        <v>0</v>
      </c>
      <c r="AT242" s="236">
        <f t="shared" si="687"/>
        <v>4.5746153846153845</v>
      </c>
      <c r="AU242" s="237">
        <f t="shared" si="688"/>
        <v>3.236470588235294</v>
      </c>
      <c r="AV242" s="500">
        <f t="shared" si="689"/>
        <v>59.47</v>
      </c>
      <c r="AW242" s="404">
        <f t="shared" si="690"/>
        <v>55.019999999999996</v>
      </c>
      <c r="AX242" s="422">
        <v>68</v>
      </c>
      <c r="AY242" s="423">
        <v>94</v>
      </c>
      <c r="AZ242" s="500">
        <f t="shared" si="691"/>
        <v>272</v>
      </c>
      <c r="BA242" s="404">
        <f t="shared" si="692"/>
        <v>752</v>
      </c>
      <c r="BB242" s="422">
        <v>82</v>
      </c>
      <c r="BC242" s="423">
        <v>88</v>
      </c>
      <c r="BD242" s="500">
        <f t="shared" si="693"/>
        <v>738</v>
      </c>
      <c r="BE242" s="404">
        <f t="shared" si="694"/>
        <v>792</v>
      </c>
      <c r="BF242" s="422"/>
      <c r="BG242" s="423"/>
      <c r="BH242" s="500">
        <f t="shared" si="695"/>
        <v>0</v>
      </c>
      <c r="BI242" s="404">
        <f t="shared" si="696"/>
        <v>0</v>
      </c>
      <c r="BJ242" s="500">
        <f t="shared" si="697"/>
        <v>77.692307692307693</v>
      </c>
      <c r="BK242" s="404">
        <f t="shared" si="698"/>
        <v>90.82352941176471</v>
      </c>
      <c r="BL242" s="500">
        <f t="shared" si="699"/>
        <v>1010</v>
      </c>
      <c r="BM242" s="404">
        <f t="shared" si="700"/>
        <v>1544</v>
      </c>
      <c r="BN242" s="422">
        <v>26</v>
      </c>
      <c r="BO242" s="423">
        <v>22</v>
      </c>
      <c r="BP242" s="500">
        <f t="shared" si="701"/>
        <v>26</v>
      </c>
      <c r="BQ242" s="404">
        <f t="shared" si="702"/>
        <v>22</v>
      </c>
      <c r="BR242" s="422">
        <v>12</v>
      </c>
      <c r="BS242" s="423">
        <v>15</v>
      </c>
      <c r="BT242" s="500">
        <f t="shared" si="703"/>
        <v>12</v>
      </c>
      <c r="BU242" s="404">
        <f t="shared" si="704"/>
        <v>15</v>
      </c>
      <c r="BV242" s="422"/>
      <c r="BW242" s="423"/>
      <c r="BX242" s="500">
        <f t="shared" si="705"/>
        <v>0</v>
      </c>
      <c r="BY242" s="404">
        <f t="shared" si="706"/>
        <v>0</v>
      </c>
      <c r="BZ242" s="500">
        <f t="shared" si="707"/>
        <v>38</v>
      </c>
      <c r="CA242" s="404">
        <f t="shared" si="708"/>
        <v>37</v>
      </c>
      <c r="CB242" s="500">
        <f t="shared" si="709"/>
        <v>38</v>
      </c>
      <c r="CC242" s="404">
        <f t="shared" si="710"/>
        <v>37</v>
      </c>
      <c r="CD242" s="424">
        <v>2.9</v>
      </c>
      <c r="CE242" s="645">
        <v>3.57</v>
      </c>
      <c r="CF242" s="500">
        <f t="shared" si="711"/>
        <v>75.399999999999991</v>
      </c>
      <c r="CG242" s="404">
        <f t="shared" si="712"/>
        <v>78.539999999999992</v>
      </c>
      <c r="CH242" s="424">
        <v>4.13</v>
      </c>
      <c r="CI242" s="645">
        <v>5.83</v>
      </c>
      <c r="CJ242" s="500">
        <f t="shared" si="713"/>
        <v>49.56</v>
      </c>
      <c r="CK242" s="404">
        <f t="shared" si="714"/>
        <v>87.45</v>
      </c>
      <c r="CL242" s="424"/>
      <c r="CM242" s="645"/>
      <c r="CN242" s="500">
        <f t="shared" si="715"/>
        <v>0</v>
      </c>
      <c r="CO242" s="404">
        <f t="shared" si="716"/>
        <v>0</v>
      </c>
      <c r="CP242" s="500">
        <f t="shared" si="717"/>
        <v>3.2884210526315787</v>
      </c>
      <c r="CQ242" s="237">
        <f t="shared" si="718"/>
        <v>4.4862162162162162</v>
      </c>
      <c r="CR242" s="500">
        <f t="shared" si="719"/>
        <v>124.96</v>
      </c>
      <c r="CS242" s="404">
        <f t="shared" si="720"/>
        <v>165.99</v>
      </c>
      <c r="CT242" s="646">
        <v>85</v>
      </c>
      <c r="CU242" s="647">
        <v>86</v>
      </c>
      <c r="CV242" s="500">
        <f t="shared" si="721"/>
        <v>2210</v>
      </c>
      <c r="CW242" s="404">
        <f t="shared" si="722"/>
        <v>1892</v>
      </c>
      <c r="CX242" s="646">
        <v>87</v>
      </c>
      <c r="CY242" s="647">
        <v>94</v>
      </c>
      <c r="CZ242" s="500">
        <f t="shared" si="723"/>
        <v>1044</v>
      </c>
      <c r="DA242" s="404">
        <f t="shared" si="724"/>
        <v>1410</v>
      </c>
      <c r="DB242" s="646"/>
      <c r="DC242" s="645"/>
      <c r="DD242" s="500">
        <f t="shared" si="725"/>
        <v>0</v>
      </c>
      <c r="DE242" s="404">
        <f t="shared" si="726"/>
        <v>0</v>
      </c>
      <c r="DF242" s="500">
        <f t="shared" si="727"/>
        <v>85.631578947368425</v>
      </c>
      <c r="DG242" s="404">
        <f t="shared" si="728"/>
        <v>89.243243243243242</v>
      </c>
      <c r="DH242" s="500">
        <f t="shared" si="729"/>
        <v>3254</v>
      </c>
      <c r="DI242" s="404">
        <f t="shared" si="730"/>
        <v>3302</v>
      </c>
      <c r="DJ242" s="500">
        <f t="shared" si="731"/>
        <v>51</v>
      </c>
      <c r="DK242" s="404">
        <f t="shared" si="732"/>
        <v>54</v>
      </c>
      <c r="DL242" s="500">
        <f t="shared" si="733"/>
        <v>51</v>
      </c>
      <c r="DM242" s="404">
        <f t="shared" si="734"/>
        <v>54</v>
      </c>
      <c r="DN242" s="236">
        <f t="shared" si="735"/>
        <v>3.6162745098039215</v>
      </c>
      <c r="DO242" s="237">
        <f t="shared" si="736"/>
        <v>4.0927777777777772</v>
      </c>
      <c r="DP242" s="500">
        <f t="shared" si="737"/>
        <v>184.43</v>
      </c>
      <c r="DQ242" s="404">
        <f t="shared" si="738"/>
        <v>221.00999999999996</v>
      </c>
      <c r="DR242" s="500">
        <f t="shared" si="739"/>
        <v>83.607843137254903</v>
      </c>
      <c r="DS242" s="404">
        <f t="shared" si="740"/>
        <v>89.740740740740748</v>
      </c>
      <c r="DT242" s="500">
        <f t="shared" si="741"/>
        <v>4264</v>
      </c>
      <c r="DU242" s="404">
        <f t="shared" si="742"/>
        <v>4846</v>
      </c>
      <c r="DV242" s="646">
        <v>7</v>
      </c>
      <c r="DW242" s="647">
        <v>11</v>
      </c>
      <c r="DX242" s="500">
        <f t="shared" si="743"/>
        <v>7</v>
      </c>
      <c r="DY242" s="404">
        <f t="shared" si="744"/>
        <v>11</v>
      </c>
      <c r="DZ242" s="646">
        <v>5</v>
      </c>
      <c r="EA242" s="647">
        <v>6</v>
      </c>
      <c r="EB242" s="500">
        <f t="shared" si="745"/>
        <v>5</v>
      </c>
      <c r="EC242" s="404">
        <f t="shared" si="746"/>
        <v>6</v>
      </c>
      <c r="ED242" s="646"/>
      <c r="EE242" s="647"/>
      <c r="EF242" s="500">
        <f t="shared" si="747"/>
        <v>0</v>
      </c>
      <c r="EG242" s="404">
        <f t="shared" si="748"/>
        <v>0</v>
      </c>
      <c r="EH242" s="500">
        <f t="shared" si="749"/>
        <v>12</v>
      </c>
      <c r="EI242" s="404">
        <f t="shared" si="750"/>
        <v>17</v>
      </c>
      <c r="EJ242" s="500">
        <f t="shared" si="751"/>
        <v>12</v>
      </c>
      <c r="EK242" s="404">
        <f t="shared" si="752"/>
        <v>17</v>
      </c>
      <c r="EL242" s="424">
        <v>2</v>
      </c>
      <c r="EM242" s="648">
        <v>2.73</v>
      </c>
      <c r="EN242" s="500">
        <f t="shared" si="753"/>
        <v>14</v>
      </c>
      <c r="EO242" s="404">
        <f t="shared" si="754"/>
        <v>30.03</v>
      </c>
      <c r="EP242" s="424">
        <v>5.0999999999999996</v>
      </c>
      <c r="EQ242" s="648">
        <v>2</v>
      </c>
      <c r="ER242" s="500">
        <f t="shared" si="755"/>
        <v>25.5</v>
      </c>
      <c r="ES242" s="404">
        <f t="shared" si="756"/>
        <v>12</v>
      </c>
      <c r="ET242" s="424"/>
      <c r="EU242" s="648"/>
      <c r="EV242" s="500">
        <f t="shared" si="757"/>
        <v>0</v>
      </c>
      <c r="EW242" s="404">
        <f t="shared" si="758"/>
        <v>0</v>
      </c>
      <c r="EX242" s="236">
        <f t="shared" si="759"/>
        <v>3.2916666666666665</v>
      </c>
      <c r="EY242" s="237">
        <f t="shared" si="760"/>
        <v>2.4723529411764709</v>
      </c>
      <c r="EZ242" s="500">
        <f t="shared" si="761"/>
        <v>39.5</v>
      </c>
      <c r="FA242" s="404">
        <f t="shared" si="762"/>
        <v>42.03</v>
      </c>
      <c r="FB242" s="646">
        <v>72</v>
      </c>
      <c r="FC242" s="649">
        <v>76</v>
      </c>
      <c r="FD242" s="500">
        <f t="shared" si="763"/>
        <v>504</v>
      </c>
      <c r="FE242" s="404">
        <f t="shared" si="764"/>
        <v>836</v>
      </c>
      <c r="FF242" s="646">
        <v>66</v>
      </c>
      <c r="FG242" s="649">
        <v>71</v>
      </c>
      <c r="FH242" s="500">
        <f t="shared" si="765"/>
        <v>330</v>
      </c>
      <c r="FI242" s="404">
        <f t="shared" si="766"/>
        <v>426</v>
      </c>
      <c r="FJ242" s="646"/>
      <c r="FK242" s="648"/>
      <c r="FL242" s="500">
        <f t="shared" si="767"/>
        <v>0</v>
      </c>
      <c r="FM242" s="404">
        <f t="shared" si="768"/>
        <v>0</v>
      </c>
      <c r="FN242" s="500">
        <f t="shared" si="769"/>
        <v>69.5</v>
      </c>
      <c r="FO242" s="404">
        <f t="shared" si="770"/>
        <v>74.235294117647058</v>
      </c>
      <c r="FP242" s="500">
        <f t="shared" si="771"/>
        <v>834</v>
      </c>
      <c r="FQ242" s="404">
        <f t="shared" si="772"/>
        <v>1262</v>
      </c>
      <c r="FR242" s="646"/>
      <c r="FS242" s="650"/>
      <c r="FT242" s="500">
        <f t="shared" si="773"/>
        <v>0</v>
      </c>
      <c r="FU242" s="404">
        <f t="shared" si="774"/>
        <v>0</v>
      </c>
      <c r="FV242" s="424"/>
      <c r="FW242" s="651"/>
      <c r="FX242" s="500">
        <f t="shared" si="775"/>
        <v>0</v>
      </c>
      <c r="FY242" s="404">
        <f t="shared" si="776"/>
        <v>0</v>
      </c>
      <c r="FZ242" s="424"/>
      <c r="GA242" s="651"/>
      <c r="GB242" s="500">
        <f t="shared" si="777"/>
        <v>0</v>
      </c>
      <c r="GC242" s="404">
        <f t="shared" si="778"/>
        <v>0</v>
      </c>
      <c r="GD242" s="510">
        <f t="shared" si="779"/>
        <v>37</v>
      </c>
      <c r="GE242" s="404">
        <f t="shared" si="780"/>
        <v>41</v>
      </c>
      <c r="GF242" s="500">
        <f t="shared" si="781"/>
        <v>37</v>
      </c>
      <c r="GG242" s="404">
        <f t="shared" si="782"/>
        <v>41</v>
      </c>
      <c r="GH242" s="500">
        <f t="shared" si="783"/>
        <v>96.399999999999991</v>
      </c>
      <c r="GI242" s="404">
        <f t="shared" si="784"/>
        <v>127.05</v>
      </c>
      <c r="GJ242" s="500">
        <f t="shared" si="785"/>
        <v>2986</v>
      </c>
      <c r="GK242" s="404">
        <f t="shared" si="786"/>
        <v>3480</v>
      </c>
      <c r="GL242" s="510">
        <f t="shared" si="787"/>
        <v>26</v>
      </c>
      <c r="GM242" s="404">
        <f t="shared" si="788"/>
        <v>30</v>
      </c>
      <c r="GN242" s="500">
        <f t="shared" si="789"/>
        <v>26</v>
      </c>
      <c r="GO242" s="404">
        <f t="shared" si="790"/>
        <v>30</v>
      </c>
      <c r="GP242" s="500">
        <f t="shared" si="791"/>
        <v>127.53</v>
      </c>
      <c r="GQ242" s="404">
        <f t="shared" si="792"/>
        <v>135.99</v>
      </c>
      <c r="GR242" s="500">
        <f t="shared" si="793"/>
        <v>2112</v>
      </c>
      <c r="GS242" s="404">
        <f t="shared" si="794"/>
        <v>2628</v>
      </c>
      <c r="GT242" s="510">
        <f t="shared" si="795"/>
        <v>63</v>
      </c>
      <c r="GU242" s="404">
        <f t="shared" si="796"/>
        <v>71</v>
      </c>
      <c r="GV242" s="500">
        <f t="shared" si="797"/>
        <v>63</v>
      </c>
      <c r="GW242" s="404">
        <f t="shared" si="798"/>
        <v>71</v>
      </c>
      <c r="GX242" s="500">
        <f t="shared" si="799"/>
        <v>223.93</v>
      </c>
      <c r="GY242" s="404">
        <f t="shared" si="800"/>
        <v>263.04000000000002</v>
      </c>
      <c r="GZ242" s="500">
        <f t="shared" si="801"/>
        <v>5098</v>
      </c>
      <c r="HA242" s="404">
        <f t="shared" si="802"/>
        <v>6108</v>
      </c>
      <c r="HB242" s="510">
        <f t="shared" si="803"/>
        <v>0</v>
      </c>
      <c r="HC242" s="404">
        <f t="shared" si="804"/>
        <v>0</v>
      </c>
      <c r="HD242" s="500">
        <f t="shared" si="805"/>
        <v>0</v>
      </c>
      <c r="HE242" s="404">
        <f t="shared" si="806"/>
        <v>0</v>
      </c>
      <c r="HF242" s="500" t="str">
        <f t="shared" si="807"/>
        <v/>
      </c>
      <c r="HG242" s="404" t="str">
        <f t="shared" si="808"/>
        <v/>
      </c>
      <c r="HH242" s="500" t="str">
        <f t="shared" si="809"/>
        <v/>
      </c>
      <c r="HI242" s="404" t="str">
        <f t="shared" si="810"/>
        <v/>
      </c>
      <c r="HJ242" s="510">
        <f t="shared" si="811"/>
        <v>223.93</v>
      </c>
      <c r="HK242" s="404">
        <f t="shared" si="812"/>
        <v>263.03999999999996</v>
      </c>
      <c r="HL242" s="500">
        <f t="shared" si="813"/>
        <v>5098</v>
      </c>
      <c r="HM242" s="404">
        <f t="shared" si="814"/>
        <v>6108</v>
      </c>
    </row>
    <row r="243" spans="1:221">
      <c r="A243" s="633" t="s">
        <v>538</v>
      </c>
      <c r="B243" s="634" t="s">
        <v>903</v>
      </c>
      <c r="C243" s="635"/>
      <c r="D243" s="636">
        <v>199263</v>
      </c>
      <c r="E243" s="551">
        <v>10</v>
      </c>
      <c r="F243" s="422">
        <v>38</v>
      </c>
      <c r="G243" s="814">
        <v>28</v>
      </c>
      <c r="H243" s="422">
        <v>3</v>
      </c>
      <c r="I243" s="814">
        <v>2</v>
      </c>
      <c r="J243" s="500">
        <f t="shared" si="665"/>
        <v>35</v>
      </c>
      <c r="K243" s="404">
        <f t="shared" si="666"/>
        <v>26</v>
      </c>
      <c r="L243" s="422"/>
      <c r="M243" s="423"/>
      <c r="N243" s="500">
        <f t="shared" si="667"/>
        <v>35</v>
      </c>
      <c r="O243" s="404">
        <f t="shared" si="668"/>
        <v>26</v>
      </c>
      <c r="P243" s="500">
        <f t="shared" si="669"/>
        <v>35</v>
      </c>
      <c r="Q243" s="404">
        <f t="shared" si="670"/>
        <v>26</v>
      </c>
      <c r="R243" s="422">
        <v>3</v>
      </c>
      <c r="S243" s="423">
        <v>0</v>
      </c>
      <c r="T243" s="500">
        <f t="shared" si="671"/>
        <v>3</v>
      </c>
      <c r="U243" s="404">
        <f t="shared" si="672"/>
        <v>0</v>
      </c>
      <c r="V243" s="422">
        <v>4</v>
      </c>
      <c r="W243" s="423">
        <v>5</v>
      </c>
      <c r="X243" s="500">
        <f t="shared" si="673"/>
        <v>4</v>
      </c>
      <c r="Y243" s="404">
        <f t="shared" si="674"/>
        <v>5</v>
      </c>
      <c r="Z243" s="422"/>
      <c r="AA243" s="423"/>
      <c r="AB243" s="500">
        <f t="shared" si="675"/>
        <v>0</v>
      </c>
      <c r="AC243" s="404">
        <f t="shared" si="676"/>
        <v>0</v>
      </c>
      <c r="AD243" s="500">
        <f t="shared" si="677"/>
        <v>7</v>
      </c>
      <c r="AE243" s="404">
        <f t="shared" si="678"/>
        <v>5</v>
      </c>
      <c r="AF243" s="500">
        <f t="shared" si="679"/>
        <v>7</v>
      </c>
      <c r="AG243" s="404">
        <f t="shared" si="680"/>
        <v>5</v>
      </c>
      <c r="AH243" s="424">
        <v>3.33</v>
      </c>
      <c r="AI243" s="425">
        <v>0</v>
      </c>
      <c r="AJ243" s="500">
        <f t="shared" si="681"/>
        <v>9.99</v>
      </c>
      <c r="AK243" s="404">
        <f t="shared" si="682"/>
        <v>0</v>
      </c>
      <c r="AL243" s="424">
        <v>5</v>
      </c>
      <c r="AM243" s="425">
        <v>4.5</v>
      </c>
      <c r="AN243" s="500">
        <f t="shared" si="683"/>
        <v>20</v>
      </c>
      <c r="AO243" s="404">
        <f t="shared" si="684"/>
        <v>22.5</v>
      </c>
      <c r="AP243" s="424"/>
      <c r="AQ243" s="425"/>
      <c r="AR243" s="500">
        <f t="shared" si="685"/>
        <v>0</v>
      </c>
      <c r="AS243" s="404">
        <f t="shared" si="686"/>
        <v>0</v>
      </c>
      <c r="AT243" s="236">
        <f t="shared" si="687"/>
        <v>4.2842857142857147</v>
      </c>
      <c r="AU243" s="237">
        <f t="shared" si="688"/>
        <v>4.5</v>
      </c>
      <c r="AV243" s="500">
        <f t="shared" si="689"/>
        <v>29.990000000000002</v>
      </c>
      <c r="AW243" s="404">
        <f t="shared" si="690"/>
        <v>22.5</v>
      </c>
      <c r="AX243" s="422">
        <v>45</v>
      </c>
      <c r="AY243" s="423">
        <v>0</v>
      </c>
      <c r="AZ243" s="500">
        <f t="shared" si="691"/>
        <v>135</v>
      </c>
      <c r="BA243" s="404">
        <f t="shared" si="692"/>
        <v>0</v>
      </c>
      <c r="BB243" s="422">
        <v>75</v>
      </c>
      <c r="BC243" s="423">
        <v>66</v>
      </c>
      <c r="BD243" s="500">
        <f t="shared" si="693"/>
        <v>300</v>
      </c>
      <c r="BE243" s="404">
        <f t="shared" si="694"/>
        <v>330</v>
      </c>
      <c r="BF243" s="422"/>
      <c r="BG243" s="423"/>
      <c r="BH243" s="500">
        <f t="shared" si="695"/>
        <v>0</v>
      </c>
      <c r="BI243" s="404">
        <f t="shared" si="696"/>
        <v>0</v>
      </c>
      <c r="BJ243" s="500">
        <f t="shared" si="697"/>
        <v>62.142857142857146</v>
      </c>
      <c r="BK243" s="404">
        <f t="shared" si="698"/>
        <v>66</v>
      </c>
      <c r="BL243" s="500">
        <f t="shared" si="699"/>
        <v>435</v>
      </c>
      <c r="BM243" s="404">
        <f t="shared" si="700"/>
        <v>330</v>
      </c>
      <c r="BN243" s="422">
        <v>10</v>
      </c>
      <c r="BO243" s="423">
        <v>9</v>
      </c>
      <c r="BP243" s="500">
        <f t="shared" si="701"/>
        <v>10</v>
      </c>
      <c r="BQ243" s="404">
        <f t="shared" si="702"/>
        <v>9</v>
      </c>
      <c r="BR243" s="422">
        <v>9</v>
      </c>
      <c r="BS243" s="423">
        <v>5</v>
      </c>
      <c r="BT243" s="500">
        <f t="shared" si="703"/>
        <v>9</v>
      </c>
      <c r="BU243" s="404">
        <f t="shared" si="704"/>
        <v>5</v>
      </c>
      <c r="BV243" s="422"/>
      <c r="BW243" s="423"/>
      <c r="BX243" s="500">
        <f t="shared" si="705"/>
        <v>0</v>
      </c>
      <c r="BY243" s="404">
        <f t="shared" si="706"/>
        <v>0</v>
      </c>
      <c r="BZ243" s="500">
        <f t="shared" si="707"/>
        <v>19</v>
      </c>
      <c r="CA243" s="404">
        <f t="shared" si="708"/>
        <v>14</v>
      </c>
      <c r="CB243" s="500">
        <f t="shared" si="709"/>
        <v>19</v>
      </c>
      <c r="CC243" s="404">
        <f t="shared" si="710"/>
        <v>14</v>
      </c>
      <c r="CD243" s="424">
        <v>3.6</v>
      </c>
      <c r="CE243" s="645">
        <v>4.17</v>
      </c>
      <c r="CF243" s="500">
        <f t="shared" si="711"/>
        <v>36</v>
      </c>
      <c r="CG243" s="404">
        <f t="shared" si="712"/>
        <v>37.53</v>
      </c>
      <c r="CH243" s="424">
        <v>5.83</v>
      </c>
      <c r="CI243" s="645">
        <v>5.4</v>
      </c>
      <c r="CJ243" s="500">
        <f t="shared" si="713"/>
        <v>52.47</v>
      </c>
      <c r="CK243" s="404">
        <f t="shared" si="714"/>
        <v>27</v>
      </c>
      <c r="CL243" s="424"/>
      <c r="CM243" s="645"/>
      <c r="CN243" s="500">
        <f t="shared" si="715"/>
        <v>0</v>
      </c>
      <c r="CO243" s="404">
        <f t="shared" si="716"/>
        <v>0</v>
      </c>
      <c r="CP243" s="500">
        <f t="shared" si="717"/>
        <v>4.656315789473684</v>
      </c>
      <c r="CQ243" s="237">
        <f t="shared" si="718"/>
        <v>4.609285714285714</v>
      </c>
      <c r="CR243" s="500">
        <f t="shared" si="719"/>
        <v>88.47</v>
      </c>
      <c r="CS243" s="404">
        <f t="shared" si="720"/>
        <v>64.53</v>
      </c>
      <c r="CT243" s="646">
        <v>85</v>
      </c>
      <c r="CU243" s="647">
        <v>75</v>
      </c>
      <c r="CV243" s="500">
        <f t="shared" si="721"/>
        <v>850</v>
      </c>
      <c r="CW243" s="404">
        <f t="shared" si="722"/>
        <v>675</v>
      </c>
      <c r="CX243" s="646">
        <v>78</v>
      </c>
      <c r="CY243" s="647">
        <v>77</v>
      </c>
      <c r="CZ243" s="500">
        <f t="shared" si="723"/>
        <v>702</v>
      </c>
      <c r="DA243" s="404">
        <f t="shared" si="724"/>
        <v>385</v>
      </c>
      <c r="DB243" s="646"/>
      <c r="DC243" s="645"/>
      <c r="DD243" s="500">
        <f t="shared" si="725"/>
        <v>0</v>
      </c>
      <c r="DE243" s="404">
        <f t="shared" si="726"/>
        <v>0</v>
      </c>
      <c r="DF243" s="500">
        <f t="shared" si="727"/>
        <v>81.684210526315795</v>
      </c>
      <c r="DG243" s="404">
        <f t="shared" si="728"/>
        <v>75.714285714285708</v>
      </c>
      <c r="DH243" s="500">
        <f t="shared" si="729"/>
        <v>1552</v>
      </c>
      <c r="DI243" s="404">
        <f t="shared" si="730"/>
        <v>1060</v>
      </c>
      <c r="DJ243" s="500">
        <f t="shared" si="731"/>
        <v>26</v>
      </c>
      <c r="DK243" s="404">
        <f t="shared" si="732"/>
        <v>19</v>
      </c>
      <c r="DL243" s="500">
        <f t="shared" si="733"/>
        <v>26</v>
      </c>
      <c r="DM243" s="404">
        <f t="shared" si="734"/>
        <v>19</v>
      </c>
      <c r="DN243" s="236">
        <f t="shared" si="735"/>
        <v>4.5561538461538467</v>
      </c>
      <c r="DO243" s="237">
        <f t="shared" si="736"/>
        <v>4.5805263157894736</v>
      </c>
      <c r="DP243" s="500">
        <f t="shared" si="737"/>
        <v>118.46000000000001</v>
      </c>
      <c r="DQ243" s="404">
        <f t="shared" si="738"/>
        <v>87.03</v>
      </c>
      <c r="DR243" s="500">
        <f t="shared" si="739"/>
        <v>76.42307692307692</v>
      </c>
      <c r="DS243" s="404">
        <f t="shared" si="740"/>
        <v>73.15789473684211</v>
      </c>
      <c r="DT243" s="500">
        <f t="shared" si="741"/>
        <v>1987</v>
      </c>
      <c r="DU243" s="404">
        <f t="shared" si="742"/>
        <v>1390</v>
      </c>
      <c r="DV243" s="646">
        <v>3</v>
      </c>
      <c r="DW243" s="647">
        <v>1</v>
      </c>
      <c r="DX243" s="500">
        <f t="shared" si="743"/>
        <v>3</v>
      </c>
      <c r="DY243" s="404">
        <f t="shared" si="744"/>
        <v>1</v>
      </c>
      <c r="DZ243" s="646">
        <v>6</v>
      </c>
      <c r="EA243" s="647">
        <v>6</v>
      </c>
      <c r="EB243" s="500">
        <f t="shared" si="745"/>
        <v>6</v>
      </c>
      <c r="EC243" s="404">
        <f t="shared" si="746"/>
        <v>6</v>
      </c>
      <c r="ED243" s="646"/>
      <c r="EE243" s="647"/>
      <c r="EF243" s="500">
        <f t="shared" si="747"/>
        <v>0</v>
      </c>
      <c r="EG243" s="404">
        <f t="shared" si="748"/>
        <v>0</v>
      </c>
      <c r="EH243" s="500">
        <f t="shared" si="749"/>
        <v>9</v>
      </c>
      <c r="EI243" s="404">
        <f t="shared" si="750"/>
        <v>7</v>
      </c>
      <c r="EJ243" s="500">
        <f t="shared" si="751"/>
        <v>9</v>
      </c>
      <c r="EK243" s="404">
        <f t="shared" si="752"/>
        <v>7</v>
      </c>
      <c r="EL243" s="424">
        <v>1.5</v>
      </c>
      <c r="EM243" s="648">
        <v>3.5</v>
      </c>
      <c r="EN243" s="500">
        <f t="shared" si="753"/>
        <v>4.5</v>
      </c>
      <c r="EO243" s="404">
        <f t="shared" si="754"/>
        <v>3.5</v>
      </c>
      <c r="EP243" s="424">
        <v>3.17</v>
      </c>
      <c r="EQ243" s="648">
        <v>2.17</v>
      </c>
      <c r="ER243" s="500">
        <f t="shared" si="755"/>
        <v>19.02</v>
      </c>
      <c r="ES243" s="404">
        <f t="shared" si="756"/>
        <v>13.02</v>
      </c>
      <c r="ET243" s="424"/>
      <c r="EU243" s="648"/>
      <c r="EV243" s="500">
        <f t="shared" si="757"/>
        <v>0</v>
      </c>
      <c r="EW243" s="404">
        <f t="shared" si="758"/>
        <v>0</v>
      </c>
      <c r="EX243" s="236">
        <f t="shared" si="759"/>
        <v>2.6133333333333333</v>
      </c>
      <c r="EY243" s="237">
        <f t="shared" si="760"/>
        <v>2.36</v>
      </c>
      <c r="EZ243" s="500">
        <f t="shared" si="761"/>
        <v>23.52</v>
      </c>
      <c r="FA243" s="404">
        <f t="shared" si="762"/>
        <v>16.52</v>
      </c>
      <c r="FB243" s="646">
        <v>47</v>
      </c>
      <c r="FC243" s="649">
        <v>76</v>
      </c>
      <c r="FD243" s="500">
        <f t="shared" si="763"/>
        <v>141</v>
      </c>
      <c r="FE243" s="404">
        <f t="shared" si="764"/>
        <v>76</v>
      </c>
      <c r="FF243" s="646">
        <v>59</v>
      </c>
      <c r="FG243" s="649">
        <v>45</v>
      </c>
      <c r="FH243" s="500">
        <f t="shared" si="765"/>
        <v>354</v>
      </c>
      <c r="FI243" s="404">
        <f t="shared" si="766"/>
        <v>270</v>
      </c>
      <c r="FJ243" s="646"/>
      <c r="FK243" s="648"/>
      <c r="FL243" s="500">
        <f t="shared" si="767"/>
        <v>0</v>
      </c>
      <c r="FM243" s="404">
        <f t="shared" si="768"/>
        <v>0</v>
      </c>
      <c r="FN243" s="500">
        <f t="shared" si="769"/>
        <v>55</v>
      </c>
      <c r="FO243" s="404">
        <f t="shared" si="770"/>
        <v>49.428571428571431</v>
      </c>
      <c r="FP243" s="500">
        <f t="shared" si="771"/>
        <v>495</v>
      </c>
      <c r="FQ243" s="404">
        <f t="shared" si="772"/>
        <v>346</v>
      </c>
      <c r="FR243" s="646"/>
      <c r="FS243" s="650"/>
      <c r="FT243" s="500">
        <f t="shared" si="773"/>
        <v>0</v>
      </c>
      <c r="FU243" s="404">
        <f t="shared" si="774"/>
        <v>0</v>
      </c>
      <c r="FV243" s="424"/>
      <c r="FW243" s="651"/>
      <c r="FX243" s="500">
        <f t="shared" si="775"/>
        <v>0</v>
      </c>
      <c r="FY243" s="404">
        <f t="shared" si="776"/>
        <v>0</v>
      </c>
      <c r="FZ243" s="424"/>
      <c r="GA243" s="651"/>
      <c r="GB243" s="500">
        <f t="shared" si="777"/>
        <v>0</v>
      </c>
      <c r="GC243" s="404">
        <f t="shared" si="778"/>
        <v>0</v>
      </c>
      <c r="GD243" s="510">
        <f t="shared" si="779"/>
        <v>16</v>
      </c>
      <c r="GE243" s="404">
        <f t="shared" si="780"/>
        <v>10</v>
      </c>
      <c r="GF243" s="500">
        <f t="shared" si="781"/>
        <v>16</v>
      </c>
      <c r="GG243" s="404">
        <f t="shared" si="782"/>
        <v>10</v>
      </c>
      <c r="GH243" s="500">
        <f t="shared" si="783"/>
        <v>50.49</v>
      </c>
      <c r="GI243" s="404">
        <f t="shared" si="784"/>
        <v>41.03</v>
      </c>
      <c r="GJ243" s="500">
        <f t="shared" si="785"/>
        <v>1126</v>
      </c>
      <c r="GK243" s="404">
        <f t="shared" si="786"/>
        <v>751</v>
      </c>
      <c r="GL243" s="510">
        <f t="shared" si="787"/>
        <v>19</v>
      </c>
      <c r="GM243" s="404">
        <f t="shared" si="788"/>
        <v>16</v>
      </c>
      <c r="GN243" s="500">
        <f t="shared" si="789"/>
        <v>19</v>
      </c>
      <c r="GO243" s="404">
        <f t="shared" si="790"/>
        <v>16</v>
      </c>
      <c r="GP243" s="500">
        <f t="shared" si="791"/>
        <v>91.49</v>
      </c>
      <c r="GQ243" s="404">
        <f t="shared" si="792"/>
        <v>62.519999999999996</v>
      </c>
      <c r="GR243" s="500">
        <f t="shared" si="793"/>
        <v>1356</v>
      </c>
      <c r="GS243" s="404">
        <f t="shared" si="794"/>
        <v>985</v>
      </c>
      <c r="GT243" s="510">
        <f t="shared" si="795"/>
        <v>35</v>
      </c>
      <c r="GU243" s="404">
        <f t="shared" si="796"/>
        <v>26</v>
      </c>
      <c r="GV243" s="500">
        <f t="shared" si="797"/>
        <v>35</v>
      </c>
      <c r="GW243" s="404">
        <f t="shared" si="798"/>
        <v>26</v>
      </c>
      <c r="GX243" s="500">
        <f t="shared" si="799"/>
        <v>141.97999999999999</v>
      </c>
      <c r="GY243" s="404">
        <f t="shared" si="800"/>
        <v>103.55</v>
      </c>
      <c r="GZ243" s="500">
        <f t="shared" si="801"/>
        <v>2482</v>
      </c>
      <c r="HA243" s="404">
        <f t="shared" si="802"/>
        <v>1736</v>
      </c>
      <c r="HB243" s="510">
        <f t="shared" si="803"/>
        <v>0</v>
      </c>
      <c r="HC243" s="404">
        <f t="shared" si="804"/>
        <v>0</v>
      </c>
      <c r="HD243" s="500">
        <f t="shared" si="805"/>
        <v>0</v>
      </c>
      <c r="HE243" s="404">
        <f t="shared" si="806"/>
        <v>0</v>
      </c>
      <c r="HF243" s="500" t="str">
        <f t="shared" si="807"/>
        <v/>
      </c>
      <c r="HG243" s="404" t="str">
        <f t="shared" si="808"/>
        <v/>
      </c>
      <c r="HH243" s="500" t="str">
        <f t="shared" si="809"/>
        <v/>
      </c>
      <c r="HI243" s="404" t="str">
        <f t="shared" si="810"/>
        <v/>
      </c>
      <c r="HJ243" s="510">
        <f t="shared" si="811"/>
        <v>141.98000000000002</v>
      </c>
      <c r="HK243" s="404">
        <f t="shared" si="812"/>
        <v>103.55</v>
      </c>
      <c r="HL243" s="500">
        <f t="shared" si="813"/>
        <v>2482</v>
      </c>
      <c r="HM243" s="404">
        <f t="shared" si="814"/>
        <v>1736</v>
      </c>
    </row>
    <row r="244" spans="1:221">
      <c r="A244" s="633" t="s">
        <v>538</v>
      </c>
      <c r="B244" s="640" t="s">
        <v>904</v>
      </c>
      <c r="C244" s="641"/>
      <c r="D244" s="642">
        <v>199324</v>
      </c>
      <c r="E244" s="531">
        <v>10</v>
      </c>
      <c r="F244" s="422">
        <v>178</v>
      </c>
      <c r="G244" s="814">
        <v>152</v>
      </c>
      <c r="H244" s="422">
        <v>14</v>
      </c>
      <c r="I244" s="814">
        <v>7</v>
      </c>
      <c r="J244" s="500">
        <f t="shared" si="665"/>
        <v>164</v>
      </c>
      <c r="K244" s="404">
        <f t="shared" si="666"/>
        <v>145</v>
      </c>
      <c r="L244" s="422"/>
      <c r="M244" s="423"/>
      <c r="N244" s="500">
        <f t="shared" si="667"/>
        <v>164</v>
      </c>
      <c r="O244" s="404">
        <f t="shared" si="668"/>
        <v>145</v>
      </c>
      <c r="P244" s="500">
        <f t="shared" si="669"/>
        <v>164</v>
      </c>
      <c r="Q244" s="404">
        <f t="shared" si="670"/>
        <v>145</v>
      </c>
      <c r="R244" s="422">
        <v>3</v>
      </c>
      <c r="S244" s="423">
        <v>2</v>
      </c>
      <c r="T244" s="500">
        <f t="shared" si="671"/>
        <v>3</v>
      </c>
      <c r="U244" s="404">
        <f t="shared" si="672"/>
        <v>2</v>
      </c>
      <c r="V244" s="422">
        <v>37</v>
      </c>
      <c r="W244" s="423">
        <v>38</v>
      </c>
      <c r="X244" s="500">
        <f t="shared" si="673"/>
        <v>37</v>
      </c>
      <c r="Y244" s="404">
        <f t="shared" si="674"/>
        <v>38</v>
      </c>
      <c r="Z244" s="422"/>
      <c r="AA244" s="423"/>
      <c r="AB244" s="500">
        <f t="shared" si="675"/>
        <v>0</v>
      </c>
      <c r="AC244" s="404">
        <f t="shared" si="676"/>
        <v>0</v>
      </c>
      <c r="AD244" s="500">
        <f t="shared" si="677"/>
        <v>40</v>
      </c>
      <c r="AE244" s="404">
        <f t="shared" si="678"/>
        <v>40</v>
      </c>
      <c r="AF244" s="500">
        <f t="shared" si="679"/>
        <v>40</v>
      </c>
      <c r="AG244" s="404">
        <f t="shared" si="680"/>
        <v>40</v>
      </c>
      <c r="AH244" s="424">
        <v>3.67</v>
      </c>
      <c r="AI244" s="425">
        <v>4.75</v>
      </c>
      <c r="AJ244" s="500">
        <f t="shared" si="681"/>
        <v>11.01</v>
      </c>
      <c r="AK244" s="404">
        <f t="shared" si="682"/>
        <v>9.5</v>
      </c>
      <c r="AL244" s="424">
        <v>6.39</v>
      </c>
      <c r="AM244" s="425">
        <v>5.72</v>
      </c>
      <c r="AN244" s="500">
        <f t="shared" si="683"/>
        <v>236.42999999999998</v>
      </c>
      <c r="AO244" s="404">
        <f t="shared" si="684"/>
        <v>217.35999999999999</v>
      </c>
      <c r="AP244" s="424"/>
      <c r="AQ244" s="425"/>
      <c r="AR244" s="500">
        <f t="shared" si="685"/>
        <v>0</v>
      </c>
      <c r="AS244" s="404">
        <f t="shared" si="686"/>
        <v>0</v>
      </c>
      <c r="AT244" s="236">
        <f t="shared" si="687"/>
        <v>6.1859999999999991</v>
      </c>
      <c r="AU244" s="237">
        <f t="shared" si="688"/>
        <v>5.6715</v>
      </c>
      <c r="AV244" s="500">
        <f t="shared" si="689"/>
        <v>247.43999999999997</v>
      </c>
      <c r="AW244" s="404">
        <f t="shared" si="690"/>
        <v>226.86</v>
      </c>
      <c r="AX244" s="422">
        <v>94</v>
      </c>
      <c r="AY244" s="423">
        <v>119</v>
      </c>
      <c r="AZ244" s="500">
        <f t="shared" si="691"/>
        <v>282</v>
      </c>
      <c r="BA244" s="404">
        <f t="shared" si="692"/>
        <v>238</v>
      </c>
      <c r="BB244" s="422">
        <v>118</v>
      </c>
      <c r="BC244" s="423">
        <v>101</v>
      </c>
      <c r="BD244" s="500">
        <f t="shared" si="693"/>
        <v>4366</v>
      </c>
      <c r="BE244" s="404">
        <f t="shared" si="694"/>
        <v>3838</v>
      </c>
      <c r="BF244" s="422"/>
      <c r="BG244" s="423"/>
      <c r="BH244" s="500">
        <f t="shared" si="695"/>
        <v>0</v>
      </c>
      <c r="BI244" s="404">
        <f t="shared" si="696"/>
        <v>0</v>
      </c>
      <c r="BJ244" s="500">
        <f t="shared" si="697"/>
        <v>116.2</v>
      </c>
      <c r="BK244" s="404">
        <f t="shared" si="698"/>
        <v>101.9</v>
      </c>
      <c r="BL244" s="500">
        <f t="shared" si="699"/>
        <v>4648</v>
      </c>
      <c r="BM244" s="404">
        <f t="shared" si="700"/>
        <v>4076</v>
      </c>
      <c r="BN244" s="422">
        <v>59</v>
      </c>
      <c r="BO244" s="423">
        <v>60</v>
      </c>
      <c r="BP244" s="500">
        <f t="shared" si="701"/>
        <v>59</v>
      </c>
      <c r="BQ244" s="404">
        <f t="shared" si="702"/>
        <v>60</v>
      </c>
      <c r="BR244" s="422">
        <v>44</v>
      </c>
      <c r="BS244" s="423">
        <v>34</v>
      </c>
      <c r="BT244" s="500">
        <f t="shared" si="703"/>
        <v>44</v>
      </c>
      <c r="BU244" s="404">
        <f t="shared" si="704"/>
        <v>34</v>
      </c>
      <c r="BV244" s="422"/>
      <c r="BW244" s="423"/>
      <c r="BX244" s="500">
        <f t="shared" si="705"/>
        <v>0</v>
      </c>
      <c r="BY244" s="404">
        <f t="shared" si="706"/>
        <v>0</v>
      </c>
      <c r="BZ244" s="500">
        <f t="shared" si="707"/>
        <v>103</v>
      </c>
      <c r="CA244" s="404">
        <f t="shared" si="708"/>
        <v>94</v>
      </c>
      <c r="CB244" s="500">
        <f t="shared" si="709"/>
        <v>103</v>
      </c>
      <c r="CC244" s="404">
        <f t="shared" si="710"/>
        <v>94</v>
      </c>
      <c r="CD244" s="424">
        <v>4.22</v>
      </c>
      <c r="CE244" s="645">
        <v>4.07</v>
      </c>
      <c r="CF244" s="500">
        <f t="shared" si="711"/>
        <v>248.98</v>
      </c>
      <c r="CG244" s="404">
        <f t="shared" si="712"/>
        <v>244.20000000000002</v>
      </c>
      <c r="CH244" s="424">
        <v>5.81</v>
      </c>
      <c r="CI244" s="645">
        <v>4.99</v>
      </c>
      <c r="CJ244" s="500">
        <f t="shared" si="713"/>
        <v>255.64</v>
      </c>
      <c r="CK244" s="404">
        <f t="shared" si="714"/>
        <v>169.66</v>
      </c>
      <c r="CL244" s="424"/>
      <c r="CM244" s="645"/>
      <c r="CN244" s="500">
        <f t="shared" si="715"/>
        <v>0</v>
      </c>
      <c r="CO244" s="404">
        <f t="shared" si="716"/>
        <v>0</v>
      </c>
      <c r="CP244" s="500">
        <f t="shared" si="717"/>
        <v>4.8992233009708741</v>
      </c>
      <c r="CQ244" s="237">
        <f t="shared" si="718"/>
        <v>4.4027659574468085</v>
      </c>
      <c r="CR244" s="500">
        <f t="shared" si="719"/>
        <v>504.62</v>
      </c>
      <c r="CS244" s="404">
        <f t="shared" si="720"/>
        <v>413.86</v>
      </c>
      <c r="CT244" s="646">
        <v>97</v>
      </c>
      <c r="CU244" s="647">
        <v>99</v>
      </c>
      <c r="CV244" s="500">
        <f t="shared" si="721"/>
        <v>5723</v>
      </c>
      <c r="CW244" s="404">
        <f t="shared" si="722"/>
        <v>5940</v>
      </c>
      <c r="CX244" s="646">
        <v>93</v>
      </c>
      <c r="CY244" s="647">
        <v>81</v>
      </c>
      <c r="CZ244" s="500">
        <f t="shared" si="723"/>
        <v>4092</v>
      </c>
      <c r="DA244" s="404">
        <f t="shared" si="724"/>
        <v>2754</v>
      </c>
      <c r="DB244" s="646"/>
      <c r="DC244" s="645"/>
      <c r="DD244" s="500">
        <f t="shared" si="725"/>
        <v>0</v>
      </c>
      <c r="DE244" s="404">
        <f t="shared" si="726"/>
        <v>0</v>
      </c>
      <c r="DF244" s="500">
        <f t="shared" si="727"/>
        <v>95.291262135922324</v>
      </c>
      <c r="DG244" s="404">
        <f t="shared" si="728"/>
        <v>92.489361702127653</v>
      </c>
      <c r="DH244" s="500">
        <f t="shared" si="729"/>
        <v>9815</v>
      </c>
      <c r="DI244" s="404">
        <f t="shared" si="730"/>
        <v>8694</v>
      </c>
      <c r="DJ244" s="500">
        <f t="shared" si="731"/>
        <v>143</v>
      </c>
      <c r="DK244" s="404">
        <f t="shared" si="732"/>
        <v>134</v>
      </c>
      <c r="DL244" s="500">
        <f t="shared" si="733"/>
        <v>143</v>
      </c>
      <c r="DM244" s="404">
        <f t="shared" si="734"/>
        <v>134</v>
      </c>
      <c r="DN244" s="236">
        <f t="shared" si="735"/>
        <v>5.2591608391608391</v>
      </c>
      <c r="DO244" s="237">
        <f t="shared" si="736"/>
        <v>4.7814925373134329</v>
      </c>
      <c r="DP244" s="500">
        <f t="shared" si="737"/>
        <v>752.06</v>
      </c>
      <c r="DQ244" s="404">
        <f t="shared" si="738"/>
        <v>640.72</v>
      </c>
      <c r="DR244" s="500">
        <f t="shared" si="739"/>
        <v>101.13986013986013</v>
      </c>
      <c r="DS244" s="404">
        <f t="shared" si="740"/>
        <v>95.298507462686572</v>
      </c>
      <c r="DT244" s="500">
        <f t="shared" si="741"/>
        <v>14462.999999999998</v>
      </c>
      <c r="DU244" s="404">
        <f t="shared" si="742"/>
        <v>12770</v>
      </c>
      <c r="DV244" s="646">
        <v>8</v>
      </c>
      <c r="DW244" s="647">
        <v>3</v>
      </c>
      <c r="DX244" s="500">
        <f t="shared" si="743"/>
        <v>8</v>
      </c>
      <c r="DY244" s="404">
        <f t="shared" si="744"/>
        <v>3</v>
      </c>
      <c r="DZ244" s="646">
        <v>13</v>
      </c>
      <c r="EA244" s="647">
        <v>8</v>
      </c>
      <c r="EB244" s="500">
        <f t="shared" si="745"/>
        <v>13</v>
      </c>
      <c r="EC244" s="404">
        <f t="shared" si="746"/>
        <v>8</v>
      </c>
      <c r="ED244" s="646"/>
      <c r="EE244" s="647"/>
      <c r="EF244" s="500">
        <f t="shared" si="747"/>
        <v>0</v>
      </c>
      <c r="EG244" s="404">
        <f t="shared" si="748"/>
        <v>0</v>
      </c>
      <c r="EH244" s="500">
        <f t="shared" si="749"/>
        <v>21</v>
      </c>
      <c r="EI244" s="404">
        <f t="shared" si="750"/>
        <v>11</v>
      </c>
      <c r="EJ244" s="500">
        <f t="shared" si="751"/>
        <v>21</v>
      </c>
      <c r="EK244" s="404">
        <f t="shared" si="752"/>
        <v>11</v>
      </c>
      <c r="EL244" s="424">
        <v>3.38</v>
      </c>
      <c r="EM244" s="648">
        <v>2.67</v>
      </c>
      <c r="EN244" s="500">
        <f t="shared" si="753"/>
        <v>27.04</v>
      </c>
      <c r="EO244" s="404">
        <f t="shared" si="754"/>
        <v>8.01</v>
      </c>
      <c r="EP244" s="424">
        <v>2.77</v>
      </c>
      <c r="EQ244" s="648">
        <v>2.13</v>
      </c>
      <c r="ER244" s="500">
        <f t="shared" si="755"/>
        <v>36.01</v>
      </c>
      <c r="ES244" s="404">
        <f t="shared" si="756"/>
        <v>17.04</v>
      </c>
      <c r="ET244" s="424"/>
      <c r="EU244" s="648"/>
      <c r="EV244" s="500">
        <f t="shared" si="757"/>
        <v>0</v>
      </c>
      <c r="EW244" s="404">
        <f t="shared" si="758"/>
        <v>0</v>
      </c>
      <c r="EX244" s="236">
        <f t="shared" si="759"/>
        <v>3.0023809523809524</v>
      </c>
      <c r="EY244" s="237">
        <f t="shared" si="760"/>
        <v>2.2772727272727269</v>
      </c>
      <c r="EZ244" s="500">
        <f t="shared" si="761"/>
        <v>63.05</v>
      </c>
      <c r="FA244" s="404">
        <f t="shared" si="762"/>
        <v>25.049999999999997</v>
      </c>
      <c r="FB244" s="646">
        <v>78</v>
      </c>
      <c r="FC244" s="649">
        <v>80</v>
      </c>
      <c r="FD244" s="500">
        <f t="shared" si="763"/>
        <v>624</v>
      </c>
      <c r="FE244" s="404">
        <f t="shared" si="764"/>
        <v>240</v>
      </c>
      <c r="FF244" s="646">
        <v>61</v>
      </c>
      <c r="FG244" s="649">
        <v>63</v>
      </c>
      <c r="FH244" s="500">
        <f t="shared" si="765"/>
        <v>793</v>
      </c>
      <c r="FI244" s="404">
        <f t="shared" si="766"/>
        <v>504</v>
      </c>
      <c r="FJ244" s="646"/>
      <c r="FK244" s="648"/>
      <c r="FL244" s="500">
        <f t="shared" si="767"/>
        <v>0</v>
      </c>
      <c r="FM244" s="404">
        <f t="shared" si="768"/>
        <v>0</v>
      </c>
      <c r="FN244" s="500">
        <f t="shared" si="769"/>
        <v>67.476190476190482</v>
      </c>
      <c r="FO244" s="404">
        <f t="shared" si="770"/>
        <v>67.63636363636364</v>
      </c>
      <c r="FP244" s="500">
        <f t="shared" si="771"/>
        <v>1417</v>
      </c>
      <c r="FQ244" s="404">
        <f t="shared" si="772"/>
        <v>744</v>
      </c>
      <c r="FR244" s="646"/>
      <c r="FS244" s="650"/>
      <c r="FT244" s="500">
        <f t="shared" si="773"/>
        <v>0</v>
      </c>
      <c r="FU244" s="404">
        <f t="shared" si="774"/>
        <v>0</v>
      </c>
      <c r="FV244" s="424"/>
      <c r="FW244" s="651"/>
      <c r="FX244" s="500">
        <f t="shared" si="775"/>
        <v>0</v>
      </c>
      <c r="FY244" s="404">
        <f t="shared" si="776"/>
        <v>0</v>
      </c>
      <c r="FZ244" s="424"/>
      <c r="GA244" s="651"/>
      <c r="GB244" s="500">
        <f t="shared" si="777"/>
        <v>0</v>
      </c>
      <c r="GC244" s="404">
        <f t="shared" si="778"/>
        <v>0</v>
      </c>
      <c r="GD244" s="510">
        <f t="shared" si="779"/>
        <v>70</v>
      </c>
      <c r="GE244" s="404">
        <f t="shared" si="780"/>
        <v>65</v>
      </c>
      <c r="GF244" s="500">
        <f t="shared" si="781"/>
        <v>70</v>
      </c>
      <c r="GG244" s="404">
        <f t="shared" si="782"/>
        <v>65</v>
      </c>
      <c r="GH244" s="500">
        <f t="shared" si="783"/>
        <v>287.03000000000003</v>
      </c>
      <c r="GI244" s="404">
        <f t="shared" si="784"/>
        <v>261.71000000000004</v>
      </c>
      <c r="GJ244" s="500">
        <f t="shared" si="785"/>
        <v>6629</v>
      </c>
      <c r="GK244" s="404">
        <f t="shared" si="786"/>
        <v>6418</v>
      </c>
      <c r="GL244" s="510">
        <f t="shared" si="787"/>
        <v>94</v>
      </c>
      <c r="GM244" s="404">
        <f t="shared" si="788"/>
        <v>80</v>
      </c>
      <c r="GN244" s="500">
        <f t="shared" si="789"/>
        <v>94</v>
      </c>
      <c r="GO244" s="404">
        <f t="shared" si="790"/>
        <v>80</v>
      </c>
      <c r="GP244" s="500">
        <f t="shared" si="791"/>
        <v>528.07999999999993</v>
      </c>
      <c r="GQ244" s="404">
        <f t="shared" si="792"/>
        <v>404.06</v>
      </c>
      <c r="GR244" s="500">
        <f t="shared" si="793"/>
        <v>9251</v>
      </c>
      <c r="GS244" s="404">
        <f t="shared" si="794"/>
        <v>7096</v>
      </c>
      <c r="GT244" s="510">
        <f t="shared" si="795"/>
        <v>164</v>
      </c>
      <c r="GU244" s="404">
        <f t="shared" si="796"/>
        <v>145</v>
      </c>
      <c r="GV244" s="500">
        <f t="shared" si="797"/>
        <v>164</v>
      </c>
      <c r="GW244" s="404">
        <f t="shared" si="798"/>
        <v>145</v>
      </c>
      <c r="GX244" s="500">
        <f t="shared" si="799"/>
        <v>815.1099999999999</v>
      </c>
      <c r="GY244" s="404">
        <f t="shared" si="800"/>
        <v>665.77</v>
      </c>
      <c r="GZ244" s="500">
        <f t="shared" si="801"/>
        <v>15880</v>
      </c>
      <c r="HA244" s="404">
        <f t="shared" si="802"/>
        <v>13514</v>
      </c>
      <c r="HB244" s="510">
        <f t="shared" si="803"/>
        <v>0</v>
      </c>
      <c r="HC244" s="404">
        <f t="shared" si="804"/>
        <v>0</v>
      </c>
      <c r="HD244" s="500">
        <f t="shared" si="805"/>
        <v>0</v>
      </c>
      <c r="HE244" s="404">
        <f t="shared" si="806"/>
        <v>0</v>
      </c>
      <c r="HF244" s="500" t="str">
        <f t="shared" si="807"/>
        <v/>
      </c>
      <c r="HG244" s="404" t="str">
        <f t="shared" si="808"/>
        <v/>
      </c>
      <c r="HH244" s="500" t="str">
        <f t="shared" si="809"/>
        <v/>
      </c>
      <c r="HI244" s="404" t="str">
        <f t="shared" si="810"/>
        <v/>
      </c>
      <c r="HJ244" s="510">
        <f t="shared" si="811"/>
        <v>815.1099999999999</v>
      </c>
      <c r="HK244" s="404">
        <f t="shared" si="812"/>
        <v>665.77</v>
      </c>
      <c r="HL244" s="500">
        <f t="shared" si="813"/>
        <v>15879.999999999998</v>
      </c>
      <c r="HM244" s="404">
        <f t="shared" si="814"/>
        <v>13514</v>
      </c>
    </row>
    <row r="245" spans="1:221">
      <c r="A245" s="633" t="s">
        <v>538</v>
      </c>
      <c r="B245" s="634" t="s">
        <v>905</v>
      </c>
      <c r="C245" s="635"/>
      <c r="D245" s="636">
        <v>199467</v>
      </c>
      <c r="E245" s="551">
        <v>10</v>
      </c>
      <c r="F245" s="422">
        <v>76</v>
      </c>
      <c r="G245" s="814">
        <v>77</v>
      </c>
      <c r="H245" s="422">
        <v>1</v>
      </c>
      <c r="I245" s="814">
        <v>1</v>
      </c>
      <c r="J245" s="500">
        <f t="shared" si="665"/>
        <v>75</v>
      </c>
      <c r="K245" s="404">
        <f t="shared" si="666"/>
        <v>76</v>
      </c>
      <c r="L245" s="422"/>
      <c r="M245" s="423"/>
      <c r="N245" s="500">
        <f t="shared" si="667"/>
        <v>75</v>
      </c>
      <c r="O245" s="404">
        <f t="shared" si="668"/>
        <v>76</v>
      </c>
      <c r="P245" s="500">
        <f t="shared" si="669"/>
        <v>75</v>
      </c>
      <c r="Q245" s="404">
        <f t="shared" si="670"/>
        <v>76</v>
      </c>
      <c r="R245" s="422">
        <v>3</v>
      </c>
      <c r="S245" s="423">
        <v>3</v>
      </c>
      <c r="T245" s="500">
        <f t="shared" si="671"/>
        <v>3</v>
      </c>
      <c r="U245" s="404">
        <f t="shared" si="672"/>
        <v>3</v>
      </c>
      <c r="V245" s="422">
        <v>24</v>
      </c>
      <c r="W245" s="423">
        <v>23</v>
      </c>
      <c r="X245" s="500">
        <f t="shared" si="673"/>
        <v>24</v>
      </c>
      <c r="Y245" s="404">
        <f t="shared" si="674"/>
        <v>23</v>
      </c>
      <c r="Z245" s="422"/>
      <c r="AA245" s="423"/>
      <c r="AB245" s="500">
        <f t="shared" si="675"/>
        <v>0</v>
      </c>
      <c r="AC245" s="404">
        <f t="shared" si="676"/>
        <v>0</v>
      </c>
      <c r="AD245" s="500">
        <f t="shared" si="677"/>
        <v>27</v>
      </c>
      <c r="AE245" s="404">
        <f t="shared" si="678"/>
        <v>26</v>
      </c>
      <c r="AF245" s="500">
        <f t="shared" si="679"/>
        <v>27</v>
      </c>
      <c r="AG245" s="404">
        <f t="shared" si="680"/>
        <v>26</v>
      </c>
      <c r="AH245" s="424">
        <v>3</v>
      </c>
      <c r="AI245" s="425">
        <v>6.83</v>
      </c>
      <c r="AJ245" s="500">
        <f t="shared" si="681"/>
        <v>9</v>
      </c>
      <c r="AK245" s="404">
        <f t="shared" si="682"/>
        <v>20.490000000000002</v>
      </c>
      <c r="AL245" s="424">
        <v>3.79</v>
      </c>
      <c r="AM245" s="425">
        <v>4.78</v>
      </c>
      <c r="AN245" s="500">
        <f t="shared" si="683"/>
        <v>90.960000000000008</v>
      </c>
      <c r="AO245" s="404">
        <f t="shared" si="684"/>
        <v>109.94000000000001</v>
      </c>
      <c r="AP245" s="424"/>
      <c r="AQ245" s="425"/>
      <c r="AR245" s="500">
        <f t="shared" si="685"/>
        <v>0</v>
      </c>
      <c r="AS245" s="404">
        <f t="shared" si="686"/>
        <v>0</v>
      </c>
      <c r="AT245" s="236">
        <f t="shared" si="687"/>
        <v>3.7022222222222223</v>
      </c>
      <c r="AU245" s="237">
        <f t="shared" si="688"/>
        <v>5.0165384615384614</v>
      </c>
      <c r="AV245" s="500">
        <f t="shared" si="689"/>
        <v>99.960000000000008</v>
      </c>
      <c r="AW245" s="404">
        <f t="shared" si="690"/>
        <v>130.43</v>
      </c>
      <c r="AX245" s="422">
        <v>77</v>
      </c>
      <c r="AY245" s="423">
        <v>125</v>
      </c>
      <c r="AZ245" s="500">
        <f t="shared" si="691"/>
        <v>231</v>
      </c>
      <c r="BA245" s="404">
        <f t="shared" si="692"/>
        <v>375</v>
      </c>
      <c r="BB245" s="422">
        <v>70</v>
      </c>
      <c r="BC245" s="423">
        <v>79</v>
      </c>
      <c r="BD245" s="500">
        <f t="shared" si="693"/>
        <v>1680</v>
      </c>
      <c r="BE245" s="404">
        <f t="shared" si="694"/>
        <v>1817</v>
      </c>
      <c r="BF245" s="422"/>
      <c r="BG245" s="423"/>
      <c r="BH245" s="500">
        <f t="shared" si="695"/>
        <v>0</v>
      </c>
      <c r="BI245" s="404">
        <f t="shared" si="696"/>
        <v>0</v>
      </c>
      <c r="BJ245" s="500">
        <f t="shared" si="697"/>
        <v>70.777777777777771</v>
      </c>
      <c r="BK245" s="404">
        <f t="shared" si="698"/>
        <v>84.307692307692307</v>
      </c>
      <c r="BL245" s="500">
        <f t="shared" si="699"/>
        <v>1910.9999999999998</v>
      </c>
      <c r="BM245" s="404">
        <f t="shared" si="700"/>
        <v>2192</v>
      </c>
      <c r="BN245" s="422">
        <v>34</v>
      </c>
      <c r="BO245" s="423">
        <v>31</v>
      </c>
      <c r="BP245" s="500">
        <f t="shared" si="701"/>
        <v>34</v>
      </c>
      <c r="BQ245" s="404">
        <f t="shared" si="702"/>
        <v>31</v>
      </c>
      <c r="BR245" s="422">
        <v>9</v>
      </c>
      <c r="BS245" s="423">
        <v>12</v>
      </c>
      <c r="BT245" s="500">
        <f t="shared" si="703"/>
        <v>9</v>
      </c>
      <c r="BU245" s="404">
        <f t="shared" si="704"/>
        <v>12</v>
      </c>
      <c r="BV245" s="422"/>
      <c r="BW245" s="423"/>
      <c r="BX245" s="500">
        <f t="shared" si="705"/>
        <v>0</v>
      </c>
      <c r="BY245" s="404">
        <f t="shared" si="706"/>
        <v>0</v>
      </c>
      <c r="BZ245" s="500">
        <f t="shared" si="707"/>
        <v>43</v>
      </c>
      <c r="CA245" s="404">
        <f t="shared" si="708"/>
        <v>43</v>
      </c>
      <c r="CB245" s="500">
        <f t="shared" si="709"/>
        <v>43</v>
      </c>
      <c r="CC245" s="404">
        <f t="shared" si="710"/>
        <v>43</v>
      </c>
      <c r="CD245" s="424">
        <v>5.78</v>
      </c>
      <c r="CE245" s="645">
        <v>4.8899999999999997</v>
      </c>
      <c r="CF245" s="500">
        <f t="shared" si="711"/>
        <v>196.52</v>
      </c>
      <c r="CG245" s="404">
        <f t="shared" si="712"/>
        <v>151.59</v>
      </c>
      <c r="CH245" s="424">
        <v>6.83</v>
      </c>
      <c r="CI245" s="645">
        <v>5.75</v>
      </c>
      <c r="CJ245" s="500">
        <f t="shared" si="713"/>
        <v>61.47</v>
      </c>
      <c r="CK245" s="404">
        <f t="shared" si="714"/>
        <v>69</v>
      </c>
      <c r="CL245" s="424"/>
      <c r="CM245" s="645"/>
      <c r="CN245" s="500">
        <f t="shared" si="715"/>
        <v>0</v>
      </c>
      <c r="CO245" s="404">
        <f t="shared" si="716"/>
        <v>0</v>
      </c>
      <c r="CP245" s="500">
        <f t="shared" si="717"/>
        <v>5.999767441860465</v>
      </c>
      <c r="CQ245" s="237">
        <f t="shared" si="718"/>
        <v>5.13</v>
      </c>
      <c r="CR245" s="500">
        <f t="shared" si="719"/>
        <v>257.99</v>
      </c>
      <c r="CS245" s="404">
        <f t="shared" si="720"/>
        <v>220.59</v>
      </c>
      <c r="CT245" s="646">
        <v>108</v>
      </c>
      <c r="CU245" s="647">
        <v>98</v>
      </c>
      <c r="CV245" s="500">
        <f t="shared" si="721"/>
        <v>3672</v>
      </c>
      <c r="CW245" s="404">
        <f t="shared" si="722"/>
        <v>3038</v>
      </c>
      <c r="CX245" s="646">
        <v>97</v>
      </c>
      <c r="CY245" s="647">
        <v>84</v>
      </c>
      <c r="CZ245" s="500">
        <f t="shared" si="723"/>
        <v>873</v>
      </c>
      <c r="DA245" s="404">
        <f t="shared" si="724"/>
        <v>1008</v>
      </c>
      <c r="DB245" s="646"/>
      <c r="DC245" s="645"/>
      <c r="DD245" s="500">
        <f t="shared" si="725"/>
        <v>0</v>
      </c>
      <c r="DE245" s="404">
        <f t="shared" si="726"/>
        <v>0</v>
      </c>
      <c r="DF245" s="500">
        <f t="shared" si="727"/>
        <v>105.69767441860465</v>
      </c>
      <c r="DG245" s="404">
        <f t="shared" si="728"/>
        <v>94.093023255813947</v>
      </c>
      <c r="DH245" s="500">
        <f t="shared" si="729"/>
        <v>4545</v>
      </c>
      <c r="DI245" s="404">
        <f t="shared" si="730"/>
        <v>4045.9999999999995</v>
      </c>
      <c r="DJ245" s="500">
        <f t="shared" si="731"/>
        <v>70</v>
      </c>
      <c r="DK245" s="404">
        <f t="shared" si="732"/>
        <v>69</v>
      </c>
      <c r="DL245" s="500">
        <f t="shared" si="733"/>
        <v>70</v>
      </c>
      <c r="DM245" s="404">
        <f t="shared" si="734"/>
        <v>69</v>
      </c>
      <c r="DN245" s="236">
        <f t="shared" si="735"/>
        <v>5.1135714285714293</v>
      </c>
      <c r="DO245" s="237">
        <f t="shared" si="736"/>
        <v>5.0872463768115939</v>
      </c>
      <c r="DP245" s="500">
        <f t="shared" si="737"/>
        <v>357.95000000000005</v>
      </c>
      <c r="DQ245" s="404">
        <f t="shared" si="738"/>
        <v>351.02</v>
      </c>
      <c r="DR245" s="500">
        <f t="shared" si="739"/>
        <v>92.228571428571428</v>
      </c>
      <c r="DS245" s="404">
        <f t="shared" si="740"/>
        <v>90.405797101449281</v>
      </c>
      <c r="DT245" s="500">
        <f t="shared" si="741"/>
        <v>6456</v>
      </c>
      <c r="DU245" s="404">
        <f t="shared" si="742"/>
        <v>6238</v>
      </c>
      <c r="DV245" s="646">
        <v>2</v>
      </c>
      <c r="DW245" s="647">
        <v>2</v>
      </c>
      <c r="DX245" s="500">
        <f t="shared" si="743"/>
        <v>2</v>
      </c>
      <c r="DY245" s="404">
        <f t="shared" si="744"/>
        <v>2</v>
      </c>
      <c r="DZ245" s="646">
        <v>3</v>
      </c>
      <c r="EA245" s="647">
        <v>5</v>
      </c>
      <c r="EB245" s="500">
        <f t="shared" si="745"/>
        <v>3</v>
      </c>
      <c r="EC245" s="404">
        <f t="shared" si="746"/>
        <v>5</v>
      </c>
      <c r="ED245" s="646"/>
      <c r="EE245" s="647"/>
      <c r="EF245" s="500">
        <f t="shared" si="747"/>
        <v>0</v>
      </c>
      <c r="EG245" s="404">
        <f t="shared" si="748"/>
        <v>0</v>
      </c>
      <c r="EH245" s="500">
        <f t="shared" si="749"/>
        <v>5</v>
      </c>
      <c r="EI245" s="404">
        <f t="shared" si="750"/>
        <v>7</v>
      </c>
      <c r="EJ245" s="500">
        <f t="shared" si="751"/>
        <v>5</v>
      </c>
      <c r="EK245" s="404">
        <f t="shared" si="752"/>
        <v>7</v>
      </c>
      <c r="EL245" s="424">
        <v>3.25</v>
      </c>
      <c r="EM245" s="648">
        <v>3.5</v>
      </c>
      <c r="EN245" s="500">
        <f t="shared" si="753"/>
        <v>6.5</v>
      </c>
      <c r="EO245" s="404">
        <f t="shared" si="754"/>
        <v>7</v>
      </c>
      <c r="EP245" s="424">
        <v>2.5</v>
      </c>
      <c r="EQ245" s="648">
        <v>3.2</v>
      </c>
      <c r="ER245" s="500">
        <f t="shared" si="755"/>
        <v>7.5</v>
      </c>
      <c r="ES245" s="404">
        <f t="shared" si="756"/>
        <v>16</v>
      </c>
      <c r="ET245" s="424"/>
      <c r="EU245" s="648"/>
      <c r="EV245" s="500">
        <f t="shared" si="757"/>
        <v>0</v>
      </c>
      <c r="EW245" s="404">
        <f t="shared" si="758"/>
        <v>0</v>
      </c>
      <c r="EX245" s="236">
        <f t="shared" si="759"/>
        <v>2.8</v>
      </c>
      <c r="EY245" s="237">
        <f t="shared" si="760"/>
        <v>3.2857142857142856</v>
      </c>
      <c r="EZ245" s="500">
        <f t="shared" si="761"/>
        <v>14</v>
      </c>
      <c r="FA245" s="404">
        <f t="shared" si="762"/>
        <v>23</v>
      </c>
      <c r="FB245" s="646">
        <v>80</v>
      </c>
      <c r="FC245" s="649">
        <v>94</v>
      </c>
      <c r="FD245" s="500">
        <f t="shared" si="763"/>
        <v>160</v>
      </c>
      <c r="FE245" s="404">
        <f t="shared" si="764"/>
        <v>188</v>
      </c>
      <c r="FF245" s="646">
        <v>55</v>
      </c>
      <c r="FG245" s="649">
        <v>51</v>
      </c>
      <c r="FH245" s="500">
        <f t="shared" si="765"/>
        <v>165</v>
      </c>
      <c r="FI245" s="404">
        <f t="shared" si="766"/>
        <v>255</v>
      </c>
      <c r="FJ245" s="646"/>
      <c r="FK245" s="648"/>
      <c r="FL245" s="500">
        <f t="shared" si="767"/>
        <v>0</v>
      </c>
      <c r="FM245" s="404">
        <f t="shared" si="768"/>
        <v>0</v>
      </c>
      <c r="FN245" s="500">
        <f t="shared" si="769"/>
        <v>65</v>
      </c>
      <c r="FO245" s="404">
        <f t="shared" si="770"/>
        <v>63.285714285714285</v>
      </c>
      <c r="FP245" s="500">
        <f t="shared" si="771"/>
        <v>325</v>
      </c>
      <c r="FQ245" s="404">
        <f t="shared" si="772"/>
        <v>443</v>
      </c>
      <c r="FR245" s="646"/>
      <c r="FS245" s="650"/>
      <c r="FT245" s="500">
        <f t="shared" si="773"/>
        <v>0</v>
      </c>
      <c r="FU245" s="404">
        <f t="shared" si="774"/>
        <v>0</v>
      </c>
      <c r="FV245" s="424"/>
      <c r="FW245" s="651"/>
      <c r="FX245" s="500">
        <f t="shared" si="775"/>
        <v>0</v>
      </c>
      <c r="FY245" s="404">
        <f t="shared" si="776"/>
        <v>0</v>
      </c>
      <c r="FZ245" s="424"/>
      <c r="GA245" s="651"/>
      <c r="GB245" s="500">
        <f t="shared" si="777"/>
        <v>0</v>
      </c>
      <c r="GC245" s="404">
        <f t="shared" si="778"/>
        <v>0</v>
      </c>
      <c r="GD245" s="510">
        <f t="shared" si="779"/>
        <v>39</v>
      </c>
      <c r="GE245" s="404">
        <f t="shared" si="780"/>
        <v>36</v>
      </c>
      <c r="GF245" s="500">
        <f t="shared" si="781"/>
        <v>39</v>
      </c>
      <c r="GG245" s="404">
        <f t="shared" si="782"/>
        <v>36</v>
      </c>
      <c r="GH245" s="500">
        <f t="shared" si="783"/>
        <v>212.02</v>
      </c>
      <c r="GI245" s="404">
        <f t="shared" si="784"/>
        <v>179.08</v>
      </c>
      <c r="GJ245" s="500">
        <f t="shared" si="785"/>
        <v>4063</v>
      </c>
      <c r="GK245" s="404">
        <f t="shared" si="786"/>
        <v>3601</v>
      </c>
      <c r="GL245" s="510">
        <f t="shared" si="787"/>
        <v>36</v>
      </c>
      <c r="GM245" s="404">
        <f t="shared" si="788"/>
        <v>40</v>
      </c>
      <c r="GN245" s="500">
        <f t="shared" si="789"/>
        <v>36</v>
      </c>
      <c r="GO245" s="404">
        <f t="shared" si="790"/>
        <v>40</v>
      </c>
      <c r="GP245" s="500">
        <f t="shared" si="791"/>
        <v>159.93</v>
      </c>
      <c r="GQ245" s="404">
        <f t="shared" si="792"/>
        <v>194.94</v>
      </c>
      <c r="GR245" s="500">
        <f t="shared" si="793"/>
        <v>2718</v>
      </c>
      <c r="GS245" s="404">
        <f t="shared" si="794"/>
        <v>3080</v>
      </c>
      <c r="GT245" s="510">
        <f t="shared" si="795"/>
        <v>75</v>
      </c>
      <c r="GU245" s="404">
        <f t="shared" si="796"/>
        <v>76</v>
      </c>
      <c r="GV245" s="500">
        <f t="shared" si="797"/>
        <v>75</v>
      </c>
      <c r="GW245" s="404">
        <f t="shared" si="798"/>
        <v>76</v>
      </c>
      <c r="GX245" s="500">
        <f t="shared" si="799"/>
        <v>371.95000000000005</v>
      </c>
      <c r="GY245" s="404">
        <f t="shared" si="800"/>
        <v>374.02</v>
      </c>
      <c r="GZ245" s="500">
        <f t="shared" si="801"/>
        <v>6781</v>
      </c>
      <c r="HA245" s="404">
        <f t="shared" si="802"/>
        <v>6681</v>
      </c>
      <c r="HB245" s="510">
        <f t="shared" si="803"/>
        <v>0</v>
      </c>
      <c r="HC245" s="404">
        <f t="shared" si="804"/>
        <v>0</v>
      </c>
      <c r="HD245" s="500">
        <f t="shared" si="805"/>
        <v>0</v>
      </c>
      <c r="HE245" s="404">
        <f t="shared" si="806"/>
        <v>0</v>
      </c>
      <c r="HF245" s="500" t="str">
        <f t="shared" si="807"/>
        <v/>
      </c>
      <c r="HG245" s="404" t="str">
        <f t="shared" si="808"/>
        <v/>
      </c>
      <c r="HH245" s="500" t="str">
        <f t="shared" si="809"/>
        <v/>
      </c>
      <c r="HI245" s="404" t="str">
        <f t="shared" si="810"/>
        <v/>
      </c>
      <c r="HJ245" s="510">
        <f t="shared" si="811"/>
        <v>371.95000000000005</v>
      </c>
      <c r="HK245" s="404">
        <f t="shared" si="812"/>
        <v>374.02</v>
      </c>
      <c r="HL245" s="500">
        <f t="shared" si="813"/>
        <v>6781</v>
      </c>
      <c r="HM245" s="404">
        <f t="shared" si="814"/>
        <v>6681</v>
      </c>
    </row>
    <row r="246" spans="1:221">
      <c r="A246" s="633" t="s">
        <v>538</v>
      </c>
      <c r="B246" s="640" t="s">
        <v>906</v>
      </c>
      <c r="C246" s="641"/>
      <c r="D246" s="642">
        <v>199485</v>
      </c>
      <c r="E246" s="531">
        <v>10</v>
      </c>
      <c r="F246" s="422">
        <v>227</v>
      </c>
      <c r="G246" s="814">
        <v>221</v>
      </c>
      <c r="H246" s="422">
        <v>4</v>
      </c>
      <c r="I246" s="814">
        <v>0</v>
      </c>
      <c r="J246" s="500">
        <f t="shared" si="665"/>
        <v>223</v>
      </c>
      <c r="K246" s="404">
        <f t="shared" si="666"/>
        <v>221</v>
      </c>
      <c r="L246" s="422"/>
      <c r="M246" s="423"/>
      <c r="N246" s="500">
        <f t="shared" si="667"/>
        <v>223</v>
      </c>
      <c r="O246" s="404">
        <f t="shared" si="668"/>
        <v>221</v>
      </c>
      <c r="P246" s="500">
        <f t="shared" si="669"/>
        <v>223</v>
      </c>
      <c r="Q246" s="404">
        <f t="shared" si="670"/>
        <v>221</v>
      </c>
      <c r="R246" s="422">
        <v>0</v>
      </c>
      <c r="S246" s="423">
        <v>7</v>
      </c>
      <c r="T246" s="500">
        <f t="shared" si="671"/>
        <v>0</v>
      </c>
      <c r="U246" s="404">
        <f t="shared" si="672"/>
        <v>7</v>
      </c>
      <c r="V246" s="422">
        <v>47</v>
      </c>
      <c r="W246" s="423">
        <v>49</v>
      </c>
      <c r="X246" s="500">
        <f t="shared" si="673"/>
        <v>47</v>
      </c>
      <c r="Y246" s="404">
        <f t="shared" si="674"/>
        <v>49</v>
      </c>
      <c r="Z246" s="422"/>
      <c r="AA246" s="423"/>
      <c r="AB246" s="500">
        <f t="shared" si="675"/>
        <v>0</v>
      </c>
      <c r="AC246" s="404">
        <f t="shared" si="676"/>
        <v>0</v>
      </c>
      <c r="AD246" s="500">
        <f t="shared" si="677"/>
        <v>47</v>
      </c>
      <c r="AE246" s="404">
        <f t="shared" si="678"/>
        <v>56</v>
      </c>
      <c r="AF246" s="500">
        <f t="shared" si="679"/>
        <v>47</v>
      </c>
      <c r="AG246" s="404">
        <f t="shared" si="680"/>
        <v>56</v>
      </c>
      <c r="AH246" s="424">
        <v>0</v>
      </c>
      <c r="AI246" s="425">
        <v>1.43</v>
      </c>
      <c r="AJ246" s="500">
        <f t="shared" si="681"/>
        <v>0</v>
      </c>
      <c r="AK246" s="404">
        <f t="shared" si="682"/>
        <v>10.01</v>
      </c>
      <c r="AL246" s="424">
        <v>4.47</v>
      </c>
      <c r="AM246" s="425">
        <v>4.8499999999999996</v>
      </c>
      <c r="AN246" s="500">
        <f t="shared" si="683"/>
        <v>210.08999999999997</v>
      </c>
      <c r="AO246" s="404">
        <f t="shared" si="684"/>
        <v>237.64999999999998</v>
      </c>
      <c r="AP246" s="424"/>
      <c r="AQ246" s="425"/>
      <c r="AR246" s="500">
        <f t="shared" si="685"/>
        <v>0</v>
      </c>
      <c r="AS246" s="404">
        <f t="shared" si="686"/>
        <v>0</v>
      </c>
      <c r="AT246" s="236">
        <f t="shared" si="687"/>
        <v>4.47</v>
      </c>
      <c r="AU246" s="237">
        <f t="shared" si="688"/>
        <v>4.4224999999999994</v>
      </c>
      <c r="AV246" s="500">
        <f t="shared" si="689"/>
        <v>210.08999999999997</v>
      </c>
      <c r="AW246" s="404">
        <f t="shared" si="690"/>
        <v>247.65999999999997</v>
      </c>
      <c r="AX246" s="422">
        <v>0</v>
      </c>
      <c r="AY246" s="423">
        <v>51</v>
      </c>
      <c r="AZ246" s="500">
        <f t="shared" si="691"/>
        <v>0</v>
      </c>
      <c r="BA246" s="404">
        <f t="shared" si="692"/>
        <v>357</v>
      </c>
      <c r="BB246" s="422">
        <v>73</v>
      </c>
      <c r="BC246" s="423">
        <v>81</v>
      </c>
      <c r="BD246" s="500">
        <f t="shared" si="693"/>
        <v>3431</v>
      </c>
      <c r="BE246" s="404">
        <f t="shared" si="694"/>
        <v>3969</v>
      </c>
      <c r="BF246" s="422"/>
      <c r="BG246" s="423"/>
      <c r="BH246" s="500">
        <f t="shared" si="695"/>
        <v>0</v>
      </c>
      <c r="BI246" s="404">
        <f t="shared" si="696"/>
        <v>0</v>
      </c>
      <c r="BJ246" s="500">
        <f t="shared" si="697"/>
        <v>73</v>
      </c>
      <c r="BK246" s="404">
        <f t="shared" si="698"/>
        <v>77.25</v>
      </c>
      <c r="BL246" s="500">
        <f t="shared" si="699"/>
        <v>3431</v>
      </c>
      <c r="BM246" s="404">
        <f t="shared" si="700"/>
        <v>4326</v>
      </c>
      <c r="BN246" s="422">
        <v>100</v>
      </c>
      <c r="BO246" s="423">
        <v>98</v>
      </c>
      <c r="BP246" s="500">
        <f t="shared" si="701"/>
        <v>100</v>
      </c>
      <c r="BQ246" s="404">
        <f t="shared" si="702"/>
        <v>98</v>
      </c>
      <c r="BR246" s="422">
        <v>53</v>
      </c>
      <c r="BS246" s="423">
        <v>45</v>
      </c>
      <c r="BT246" s="500">
        <f t="shared" si="703"/>
        <v>53</v>
      </c>
      <c r="BU246" s="404">
        <f t="shared" si="704"/>
        <v>45</v>
      </c>
      <c r="BV246" s="422"/>
      <c r="BW246" s="423"/>
      <c r="BX246" s="500">
        <f t="shared" si="705"/>
        <v>0</v>
      </c>
      <c r="BY246" s="404">
        <f t="shared" si="706"/>
        <v>0</v>
      </c>
      <c r="BZ246" s="500">
        <f t="shared" si="707"/>
        <v>153</v>
      </c>
      <c r="CA246" s="404">
        <f t="shared" si="708"/>
        <v>143</v>
      </c>
      <c r="CB246" s="500">
        <f t="shared" si="709"/>
        <v>153</v>
      </c>
      <c r="CC246" s="404">
        <f t="shared" si="710"/>
        <v>143</v>
      </c>
      <c r="CD246" s="424">
        <v>4.16</v>
      </c>
      <c r="CE246" s="645">
        <v>3.26</v>
      </c>
      <c r="CF246" s="500">
        <f t="shared" si="711"/>
        <v>416</v>
      </c>
      <c r="CG246" s="404">
        <f t="shared" si="712"/>
        <v>319.47999999999996</v>
      </c>
      <c r="CH246" s="424">
        <v>5.08</v>
      </c>
      <c r="CI246" s="645">
        <v>4.92</v>
      </c>
      <c r="CJ246" s="500">
        <f t="shared" si="713"/>
        <v>269.24</v>
      </c>
      <c r="CK246" s="404">
        <f t="shared" si="714"/>
        <v>221.4</v>
      </c>
      <c r="CL246" s="424"/>
      <c r="CM246" s="645"/>
      <c r="CN246" s="500">
        <f t="shared" si="715"/>
        <v>0</v>
      </c>
      <c r="CO246" s="404">
        <f t="shared" si="716"/>
        <v>0</v>
      </c>
      <c r="CP246" s="500">
        <f t="shared" si="717"/>
        <v>4.4786928104575168</v>
      </c>
      <c r="CQ246" s="237">
        <f t="shared" si="718"/>
        <v>3.7823776223776222</v>
      </c>
      <c r="CR246" s="500">
        <f t="shared" si="719"/>
        <v>685.24</v>
      </c>
      <c r="CS246" s="404">
        <f t="shared" si="720"/>
        <v>540.88</v>
      </c>
      <c r="CT246" s="646">
        <v>92</v>
      </c>
      <c r="CU246" s="647">
        <v>87</v>
      </c>
      <c r="CV246" s="500">
        <f t="shared" si="721"/>
        <v>9200</v>
      </c>
      <c r="CW246" s="404">
        <f t="shared" si="722"/>
        <v>8526</v>
      </c>
      <c r="CX246" s="646">
        <v>85</v>
      </c>
      <c r="CY246" s="647">
        <v>85</v>
      </c>
      <c r="CZ246" s="500">
        <f t="shared" si="723"/>
        <v>4505</v>
      </c>
      <c r="DA246" s="404">
        <f t="shared" si="724"/>
        <v>3825</v>
      </c>
      <c r="DB246" s="646"/>
      <c r="DC246" s="645"/>
      <c r="DD246" s="500">
        <f t="shared" si="725"/>
        <v>0</v>
      </c>
      <c r="DE246" s="404">
        <f t="shared" si="726"/>
        <v>0</v>
      </c>
      <c r="DF246" s="500">
        <f t="shared" si="727"/>
        <v>89.575163398692808</v>
      </c>
      <c r="DG246" s="404">
        <f t="shared" si="728"/>
        <v>86.370629370629374</v>
      </c>
      <c r="DH246" s="500">
        <f t="shared" si="729"/>
        <v>13705</v>
      </c>
      <c r="DI246" s="404">
        <f t="shared" si="730"/>
        <v>12351</v>
      </c>
      <c r="DJ246" s="500">
        <f t="shared" si="731"/>
        <v>200</v>
      </c>
      <c r="DK246" s="404">
        <f t="shared" si="732"/>
        <v>199</v>
      </c>
      <c r="DL246" s="500">
        <f t="shared" si="733"/>
        <v>200</v>
      </c>
      <c r="DM246" s="404">
        <f t="shared" si="734"/>
        <v>199</v>
      </c>
      <c r="DN246" s="236">
        <f t="shared" si="735"/>
        <v>4.4766499999999994</v>
      </c>
      <c r="DO246" s="237">
        <f t="shared" si="736"/>
        <v>3.9625125628140703</v>
      </c>
      <c r="DP246" s="500">
        <f t="shared" si="737"/>
        <v>895.32999999999993</v>
      </c>
      <c r="DQ246" s="404">
        <f t="shared" si="738"/>
        <v>788.54</v>
      </c>
      <c r="DR246" s="500">
        <f t="shared" si="739"/>
        <v>85.68</v>
      </c>
      <c r="DS246" s="404">
        <f t="shared" si="740"/>
        <v>83.804020100502512</v>
      </c>
      <c r="DT246" s="500">
        <f t="shared" si="741"/>
        <v>17136</v>
      </c>
      <c r="DU246" s="404">
        <f t="shared" si="742"/>
        <v>16677</v>
      </c>
      <c r="DV246" s="646">
        <v>2</v>
      </c>
      <c r="DW246" s="647">
        <v>7</v>
      </c>
      <c r="DX246" s="500">
        <f t="shared" si="743"/>
        <v>2</v>
      </c>
      <c r="DY246" s="404">
        <f t="shared" si="744"/>
        <v>7</v>
      </c>
      <c r="DZ246" s="646">
        <v>21</v>
      </c>
      <c r="EA246" s="647">
        <v>15</v>
      </c>
      <c r="EB246" s="500">
        <f t="shared" si="745"/>
        <v>21</v>
      </c>
      <c r="EC246" s="404">
        <f t="shared" si="746"/>
        <v>15</v>
      </c>
      <c r="ED246" s="646"/>
      <c r="EE246" s="647"/>
      <c r="EF246" s="500">
        <f t="shared" si="747"/>
        <v>0</v>
      </c>
      <c r="EG246" s="404">
        <f t="shared" si="748"/>
        <v>0</v>
      </c>
      <c r="EH246" s="500">
        <f t="shared" si="749"/>
        <v>23</v>
      </c>
      <c r="EI246" s="404">
        <f t="shared" si="750"/>
        <v>22</v>
      </c>
      <c r="EJ246" s="500">
        <f t="shared" si="751"/>
        <v>23</v>
      </c>
      <c r="EK246" s="404">
        <f t="shared" si="752"/>
        <v>22</v>
      </c>
      <c r="EL246" s="424">
        <v>5.25</v>
      </c>
      <c r="EM246" s="648">
        <v>2.14</v>
      </c>
      <c r="EN246" s="500">
        <f t="shared" si="753"/>
        <v>10.5</v>
      </c>
      <c r="EO246" s="404">
        <f t="shared" si="754"/>
        <v>14.98</v>
      </c>
      <c r="EP246" s="424">
        <v>1.1399999999999999</v>
      </c>
      <c r="EQ246" s="648">
        <v>1.4</v>
      </c>
      <c r="ER246" s="500">
        <f t="shared" si="755"/>
        <v>23.939999999999998</v>
      </c>
      <c r="ES246" s="404">
        <f t="shared" si="756"/>
        <v>21</v>
      </c>
      <c r="ET246" s="424"/>
      <c r="EU246" s="648"/>
      <c r="EV246" s="500">
        <f t="shared" si="757"/>
        <v>0</v>
      </c>
      <c r="EW246" s="404">
        <f t="shared" si="758"/>
        <v>0</v>
      </c>
      <c r="EX246" s="236">
        <f t="shared" si="759"/>
        <v>1.497391304347826</v>
      </c>
      <c r="EY246" s="237">
        <f t="shared" si="760"/>
        <v>1.6354545454545457</v>
      </c>
      <c r="EZ246" s="500">
        <f t="shared" si="761"/>
        <v>34.44</v>
      </c>
      <c r="FA246" s="404">
        <f t="shared" si="762"/>
        <v>35.980000000000004</v>
      </c>
      <c r="FB246" s="646">
        <v>118</v>
      </c>
      <c r="FC246" s="649">
        <v>59</v>
      </c>
      <c r="FD246" s="500">
        <f t="shared" si="763"/>
        <v>236</v>
      </c>
      <c r="FE246" s="404">
        <f t="shared" si="764"/>
        <v>413</v>
      </c>
      <c r="FF246" s="646">
        <v>52</v>
      </c>
      <c r="FG246" s="649">
        <v>60</v>
      </c>
      <c r="FH246" s="500">
        <f t="shared" si="765"/>
        <v>1092</v>
      </c>
      <c r="FI246" s="404">
        <f t="shared" si="766"/>
        <v>900</v>
      </c>
      <c r="FJ246" s="646"/>
      <c r="FK246" s="648"/>
      <c r="FL246" s="500">
        <f t="shared" si="767"/>
        <v>0</v>
      </c>
      <c r="FM246" s="404">
        <f t="shared" si="768"/>
        <v>0</v>
      </c>
      <c r="FN246" s="500">
        <f t="shared" si="769"/>
        <v>57.739130434782609</v>
      </c>
      <c r="FO246" s="404">
        <f t="shared" si="770"/>
        <v>59.68181818181818</v>
      </c>
      <c r="FP246" s="500">
        <f t="shared" si="771"/>
        <v>1328</v>
      </c>
      <c r="FQ246" s="404">
        <f t="shared" si="772"/>
        <v>1313</v>
      </c>
      <c r="FR246" s="646"/>
      <c r="FS246" s="650"/>
      <c r="FT246" s="500">
        <f t="shared" si="773"/>
        <v>0</v>
      </c>
      <c r="FU246" s="404">
        <f t="shared" si="774"/>
        <v>0</v>
      </c>
      <c r="FV246" s="424"/>
      <c r="FW246" s="651"/>
      <c r="FX246" s="500">
        <f t="shared" si="775"/>
        <v>0</v>
      </c>
      <c r="FY246" s="404">
        <f t="shared" si="776"/>
        <v>0</v>
      </c>
      <c r="FZ246" s="424"/>
      <c r="GA246" s="651"/>
      <c r="GB246" s="500">
        <f t="shared" si="777"/>
        <v>0</v>
      </c>
      <c r="GC246" s="404">
        <f t="shared" si="778"/>
        <v>0</v>
      </c>
      <c r="GD246" s="510">
        <f t="shared" si="779"/>
        <v>102</v>
      </c>
      <c r="GE246" s="404">
        <f t="shared" si="780"/>
        <v>112</v>
      </c>
      <c r="GF246" s="500">
        <f t="shared" si="781"/>
        <v>102</v>
      </c>
      <c r="GG246" s="404">
        <f t="shared" si="782"/>
        <v>112</v>
      </c>
      <c r="GH246" s="500">
        <f t="shared" si="783"/>
        <v>426.5</v>
      </c>
      <c r="GI246" s="404">
        <f t="shared" si="784"/>
        <v>344.46999999999997</v>
      </c>
      <c r="GJ246" s="500">
        <f t="shared" si="785"/>
        <v>9436</v>
      </c>
      <c r="GK246" s="404">
        <f t="shared" si="786"/>
        <v>9296</v>
      </c>
      <c r="GL246" s="510">
        <f t="shared" si="787"/>
        <v>121</v>
      </c>
      <c r="GM246" s="404">
        <f t="shared" si="788"/>
        <v>109</v>
      </c>
      <c r="GN246" s="500">
        <f t="shared" si="789"/>
        <v>121</v>
      </c>
      <c r="GO246" s="404">
        <f t="shared" si="790"/>
        <v>109</v>
      </c>
      <c r="GP246" s="500">
        <f t="shared" si="791"/>
        <v>503.27</v>
      </c>
      <c r="GQ246" s="404">
        <f t="shared" si="792"/>
        <v>480.04999999999995</v>
      </c>
      <c r="GR246" s="500">
        <f t="shared" si="793"/>
        <v>9028</v>
      </c>
      <c r="GS246" s="404">
        <f t="shared" si="794"/>
        <v>8694</v>
      </c>
      <c r="GT246" s="510">
        <f t="shared" si="795"/>
        <v>223</v>
      </c>
      <c r="GU246" s="404">
        <f t="shared" si="796"/>
        <v>221</v>
      </c>
      <c r="GV246" s="500">
        <f t="shared" si="797"/>
        <v>223</v>
      </c>
      <c r="GW246" s="404">
        <f t="shared" si="798"/>
        <v>221</v>
      </c>
      <c r="GX246" s="500">
        <f t="shared" si="799"/>
        <v>929.77</v>
      </c>
      <c r="GY246" s="404">
        <f t="shared" si="800"/>
        <v>824.52</v>
      </c>
      <c r="GZ246" s="500">
        <f t="shared" si="801"/>
        <v>18464</v>
      </c>
      <c r="HA246" s="404">
        <f t="shared" si="802"/>
        <v>17990</v>
      </c>
      <c r="HB246" s="510">
        <f t="shared" si="803"/>
        <v>0</v>
      </c>
      <c r="HC246" s="404">
        <f t="shared" si="804"/>
        <v>0</v>
      </c>
      <c r="HD246" s="500">
        <f t="shared" si="805"/>
        <v>0</v>
      </c>
      <c r="HE246" s="404">
        <f t="shared" si="806"/>
        <v>0</v>
      </c>
      <c r="HF246" s="500" t="str">
        <f t="shared" si="807"/>
        <v/>
      </c>
      <c r="HG246" s="404" t="str">
        <f t="shared" si="808"/>
        <v/>
      </c>
      <c r="HH246" s="500" t="str">
        <f t="shared" si="809"/>
        <v/>
      </c>
      <c r="HI246" s="404" t="str">
        <f t="shared" si="810"/>
        <v/>
      </c>
      <c r="HJ246" s="510">
        <f t="shared" si="811"/>
        <v>929.77</v>
      </c>
      <c r="HK246" s="404">
        <f t="shared" si="812"/>
        <v>824.52</v>
      </c>
      <c r="HL246" s="500">
        <f t="shared" si="813"/>
        <v>18464</v>
      </c>
      <c r="HM246" s="404">
        <f t="shared" si="814"/>
        <v>17990</v>
      </c>
    </row>
    <row r="247" spans="1:221">
      <c r="A247" s="633" t="s">
        <v>538</v>
      </c>
      <c r="B247" s="640" t="s">
        <v>907</v>
      </c>
      <c r="C247" s="641"/>
      <c r="D247" s="636">
        <v>199625</v>
      </c>
      <c r="E247" s="551">
        <v>10</v>
      </c>
      <c r="F247" s="422">
        <v>168</v>
      </c>
      <c r="G247" s="814">
        <v>196</v>
      </c>
      <c r="H247" s="422">
        <v>18</v>
      </c>
      <c r="I247" s="814">
        <v>25</v>
      </c>
      <c r="J247" s="500">
        <f t="shared" si="665"/>
        <v>150</v>
      </c>
      <c r="K247" s="404">
        <f t="shared" si="666"/>
        <v>171</v>
      </c>
      <c r="L247" s="422"/>
      <c r="M247" s="423"/>
      <c r="N247" s="500">
        <f t="shared" si="667"/>
        <v>150</v>
      </c>
      <c r="O247" s="404">
        <f t="shared" si="668"/>
        <v>171</v>
      </c>
      <c r="P247" s="500">
        <f t="shared" si="669"/>
        <v>150</v>
      </c>
      <c r="Q247" s="404">
        <f t="shared" si="670"/>
        <v>171</v>
      </c>
      <c r="R247" s="422">
        <v>5</v>
      </c>
      <c r="S247" s="423">
        <v>5</v>
      </c>
      <c r="T247" s="500">
        <f t="shared" si="671"/>
        <v>5</v>
      </c>
      <c r="U247" s="404">
        <f t="shared" si="672"/>
        <v>5</v>
      </c>
      <c r="V247" s="422">
        <v>49</v>
      </c>
      <c r="W247" s="423">
        <v>56</v>
      </c>
      <c r="X247" s="500">
        <f t="shared" si="673"/>
        <v>49</v>
      </c>
      <c r="Y247" s="404">
        <f t="shared" si="674"/>
        <v>56</v>
      </c>
      <c r="Z247" s="422"/>
      <c r="AA247" s="423"/>
      <c r="AB247" s="500">
        <f t="shared" si="675"/>
        <v>0</v>
      </c>
      <c r="AC247" s="404">
        <f t="shared" si="676"/>
        <v>0</v>
      </c>
      <c r="AD247" s="500">
        <f t="shared" si="677"/>
        <v>54</v>
      </c>
      <c r="AE247" s="404">
        <f t="shared" si="678"/>
        <v>61</v>
      </c>
      <c r="AF247" s="500">
        <f t="shared" si="679"/>
        <v>54</v>
      </c>
      <c r="AG247" s="404">
        <f t="shared" si="680"/>
        <v>61</v>
      </c>
      <c r="AH247" s="424">
        <v>2.5</v>
      </c>
      <c r="AI247" s="425">
        <v>1.9</v>
      </c>
      <c r="AJ247" s="500">
        <f t="shared" si="681"/>
        <v>12.5</v>
      </c>
      <c r="AK247" s="404">
        <f t="shared" si="682"/>
        <v>9.5</v>
      </c>
      <c r="AL247" s="424">
        <v>4.8600000000000003</v>
      </c>
      <c r="AM247" s="425">
        <v>4.8</v>
      </c>
      <c r="AN247" s="500">
        <f t="shared" si="683"/>
        <v>238.14000000000001</v>
      </c>
      <c r="AO247" s="404">
        <f t="shared" si="684"/>
        <v>268.8</v>
      </c>
      <c r="AP247" s="424"/>
      <c r="AQ247" s="425"/>
      <c r="AR247" s="500">
        <f t="shared" si="685"/>
        <v>0</v>
      </c>
      <c r="AS247" s="404">
        <f t="shared" si="686"/>
        <v>0</v>
      </c>
      <c r="AT247" s="236">
        <f t="shared" si="687"/>
        <v>4.641481481481482</v>
      </c>
      <c r="AU247" s="237">
        <f t="shared" si="688"/>
        <v>4.5622950819672132</v>
      </c>
      <c r="AV247" s="500">
        <f t="shared" si="689"/>
        <v>250.64000000000001</v>
      </c>
      <c r="AW247" s="404">
        <f t="shared" si="690"/>
        <v>278.3</v>
      </c>
      <c r="AX247" s="422">
        <v>49</v>
      </c>
      <c r="AY247" s="423">
        <v>49</v>
      </c>
      <c r="AZ247" s="500">
        <f t="shared" si="691"/>
        <v>245</v>
      </c>
      <c r="BA247" s="404">
        <f t="shared" si="692"/>
        <v>245</v>
      </c>
      <c r="BB247" s="422">
        <v>85</v>
      </c>
      <c r="BC247" s="423">
        <v>83</v>
      </c>
      <c r="BD247" s="500">
        <f t="shared" si="693"/>
        <v>4165</v>
      </c>
      <c r="BE247" s="404">
        <f t="shared" si="694"/>
        <v>4648</v>
      </c>
      <c r="BF247" s="422"/>
      <c r="BG247" s="423"/>
      <c r="BH247" s="500">
        <f t="shared" si="695"/>
        <v>0</v>
      </c>
      <c r="BI247" s="404">
        <f t="shared" si="696"/>
        <v>0</v>
      </c>
      <c r="BJ247" s="500">
        <f t="shared" si="697"/>
        <v>81.666666666666671</v>
      </c>
      <c r="BK247" s="404">
        <f t="shared" si="698"/>
        <v>80.213114754098356</v>
      </c>
      <c r="BL247" s="500">
        <f t="shared" si="699"/>
        <v>4410</v>
      </c>
      <c r="BM247" s="404">
        <f t="shared" si="700"/>
        <v>4893</v>
      </c>
      <c r="BN247" s="422">
        <v>52</v>
      </c>
      <c r="BO247" s="423">
        <v>70</v>
      </c>
      <c r="BP247" s="500">
        <f t="shared" si="701"/>
        <v>52</v>
      </c>
      <c r="BQ247" s="404">
        <f t="shared" si="702"/>
        <v>70</v>
      </c>
      <c r="BR247" s="422">
        <v>24</v>
      </c>
      <c r="BS247" s="423">
        <v>13</v>
      </c>
      <c r="BT247" s="500">
        <f t="shared" si="703"/>
        <v>24</v>
      </c>
      <c r="BU247" s="404">
        <f t="shared" si="704"/>
        <v>13</v>
      </c>
      <c r="BV247" s="422"/>
      <c r="BW247" s="423"/>
      <c r="BX247" s="500">
        <f t="shared" si="705"/>
        <v>0</v>
      </c>
      <c r="BY247" s="404">
        <f t="shared" si="706"/>
        <v>0</v>
      </c>
      <c r="BZ247" s="500">
        <f t="shared" si="707"/>
        <v>76</v>
      </c>
      <c r="CA247" s="404">
        <f t="shared" si="708"/>
        <v>83</v>
      </c>
      <c r="CB247" s="500">
        <f t="shared" si="709"/>
        <v>76</v>
      </c>
      <c r="CC247" s="404">
        <f t="shared" si="710"/>
        <v>83</v>
      </c>
      <c r="CD247" s="424">
        <v>4.2699999999999996</v>
      </c>
      <c r="CE247" s="645">
        <v>4.13</v>
      </c>
      <c r="CF247" s="500">
        <f t="shared" si="711"/>
        <v>222.03999999999996</v>
      </c>
      <c r="CG247" s="404">
        <f t="shared" si="712"/>
        <v>289.09999999999997</v>
      </c>
      <c r="CH247" s="424">
        <v>6.19</v>
      </c>
      <c r="CI247" s="645">
        <v>5.69</v>
      </c>
      <c r="CJ247" s="500">
        <f t="shared" si="713"/>
        <v>148.56</v>
      </c>
      <c r="CK247" s="404">
        <f t="shared" si="714"/>
        <v>73.97</v>
      </c>
      <c r="CL247" s="424"/>
      <c r="CM247" s="645"/>
      <c r="CN247" s="500">
        <f t="shared" si="715"/>
        <v>0</v>
      </c>
      <c r="CO247" s="404">
        <f t="shared" si="716"/>
        <v>0</v>
      </c>
      <c r="CP247" s="500">
        <f t="shared" si="717"/>
        <v>4.8763157894736837</v>
      </c>
      <c r="CQ247" s="237">
        <f t="shared" si="718"/>
        <v>4.3743373493975897</v>
      </c>
      <c r="CR247" s="500">
        <f t="shared" si="719"/>
        <v>370.59999999999997</v>
      </c>
      <c r="CS247" s="404">
        <f t="shared" si="720"/>
        <v>363.06999999999994</v>
      </c>
      <c r="CT247" s="646">
        <v>95</v>
      </c>
      <c r="CU247" s="647">
        <v>93</v>
      </c>
      <c r="CV247" s="500">
        <f t="shared" si="721"/>
        <v>4940</v>
      </c>
      <c r="CW247" s="404">
        <f t="shared" si="722"/>
        <v>6510</v>
      </c>
      <c r="CX247" s="646">
        <v>90</v>
      </c>
      <c r="CY247" s="647">
        <v>84</v>
      </c>
      <c r="CZ247" s="500">
        <f t="shared" si="723"/>
        <v>2160</v>
      </c>
      <c r="DA247" s="404">
        <f t="shared" si="724"/>
        <v>1092</v>
      </c>
      <c r="DB247" s="646"/>
      <c r="DC247" s="645"/>
      <c r="DD247" s="500">
        <f t="shared" si="725"/>
        <v>0</v>
      </c>
      <c r="DE247" s="404">
        <f t="shared" si="726"/>
        <v>0</v>
      </c>
      <c r="DF247" s="500">
        <f t="shared" si="727"/>
        <v>93.421052631578945</v>
      </c>
      <c r="DG247" s="404">
        <f t="shared" si="728"/>
        <v>91.590361445783131</v>
      </c>
      <c r="DH247" s="500">
        <f t="shared" si="729"/>
        <v>7100</v>
      </c>
      <c r="DI247" s="404">
        <f t="shared" si="730"/>
        <v>7602</v>
      </c>
      <c r="DJ247" s="500">
        <f t="shared" si="731"/>
        <v>130</v>
      </c>
      <c r="DK247" s="404">
        <f t="shared" si="732"/>
        <v>144</v>
      </c>
      <c r="DL247" s="500">
        <f t="shared" si="733"/>
        <v>130</v>
      </c>
      <c r="DM247" s="404">
        <f t="shared" si="734"/>
        <v>144</v>
      </c>
      <c r="DN247" s="236">
        <f t="shared" si="735"/>
        <v>4.7787692307692309</v>
      </c>
      <c r="DO247" s="237">
        <f t="shared" si="736"/>
        <v>4.4539583333333326</v>
      </c>
      <c r="DP247" s="500">
        <f t="shared" si="737"/>
        <v>621.24</v>
      </c>
      <c r="DQ247" s="404">
        <f t="shared" si="738"/>
        <v>641.36999999999989</v>
      </c>
      <c r="DR247" s="500">
        <f t="shared" si="739"/>
        <v>88.538461538461533</v>
      </c>
      <c r="DS247" s="404">
        <f t="shared" si="740"/>
        <v>86.770833333333329</v>
      </c>
      <c r="DT247" s="500">
        <f t="shared" si="741"/>
        <v>11510</v>
      </c>
      <c r="DU247" s="404">
        <f t="shared" si="742"/>
        <v>12495</v>
      </c>
      <c r="DV247" s="646">
        <v>8</v>
      </c>
      <c r="DW247" s="647">
        <v>9</v>
      </c>
      <c r="DX247" s="500">
        <f t="shared" si="743"/>
        <v>8</v>
      </c>
      <c r="DY247" s="404">
        <f t="shared" si="744"/>
        <v>9</v>
      </c>
      <c r="DZ247" s="646">
        <v>12</v>
      </c>
      <c r="EA247" s="647">
        <v>18</v>
      </c>
      <c r="EB247" s="500">
        <f t="shared" si="745"/>
        <v>12</v>
      </c>
      <c r="EC247" s="404">
        <f t="shared" si="746"/>
        <v>18</v>
      </c>
      <c r="ED247" s="646"/>
      <c r="EE247" s="647"/>
      <c r="EF247" s="500">
        <f t="shared" si="747"/>
        <v>0</v>
      </c>
      <c r="EG247" s="404">
        <f t="shared" si="748"/>
        <v>0</v>
      </c>
      <c r="EH247" s="500">
        <f t="shared" si="749"/>
        <v>20</v>
      </c>
      <c r="EI247" s="404">
        <f t="shared" si="750"/>
        <v>27</v>
      </c>
      <c r="EJ247" s="500">
        <f t="shared" si="751"/>
        <v>20</v>
      </c>
      <c r="EK247" s="404">
        <f t="shared" si="752"/>
        <v>27</v>
      </c>
      <c r="EL247" s="424">
        <v>4.88</v>
      </c>
      <c r="EM247" s="648">
        <v>3.94</v>
      </c>
      <c r="EN247" s="500">
        <f t="shared" si="753"/>
        <v>39.04</v>
      </c>
      <c r="EO247" s="404">
        <f t="shared" si="754"/>
        <v>35.46</v>
      </c>
      <c r="EP247" s="424">
        <v>2</v>
      </c>
      <c r="EQ247" s="648">
        <v>2.5</v>
      </c>
      <c r="ER247" s="500">
        <f t="shared" si="755"/>
        <v>24</v>
      </c>
      <c r="ES247" s="404">
        <f t="shared" si="756"/>
        <v>45</v>
      </c>
      <c r="ET247" s="424"/>
      <c r="EU247" s="648"/>
      <c r="EV247" s="500">
        <f t="shared" si="757"/>
        <v>0</v>
      </c>
      <c r="EW247" s="404">
        <f t="shared" si="758"/>
        <v>0</v>
      </c>
      <c r="EX247" s="236">
        <f t="shared" si="759"/>
        <v>3.1520000000000001</v>
      </c>
      <c r="EY247" s="237">
        <f t="shared" si="760"/>
        <v>2.9800000000000004</v>
      </c>
      <c r="EZ247" s="500">
        <f t="shared" si="761"/>
        <v>63.040000000000006</v>
      </c>
      <c r="FA247" s="404">
        <f t="shared" si="762"/>
        <v>80.460000000000008</v>
      </c>
      <c r="FB247" s="646">
        <v>88</v>
      </c>
      <c r="FC247" s="649">
        <v>86</v>
      </c>
      <c r="FD247" s="500">
        <f t="shared" si="763"/>
        <v>704</v>
      </c>
      <c r="FE247" s="404">
        <f t="shared" si="764"/>
        <v>774</v>
      </c>
      <c r="FF247" s="646">
        <v>45</v>
      </c>
      <c r="FG247" s="649">
        <v>49</v>
      </c>
      <c r="FH247" s="500">
        <f t="shared" si="765"/>
        <v>540</v>
      </c>
      <c r="FI247" s="404">
        <f t="shared" si="766"/>
        <v>882</v>
      </c>
      <c r="FJ247" s="646"/>
      <c r="FK247" s="648"/>
      <c r="FL247" s="500">
        <f t="shared" si="767"/>
        <v>0</v>
      </c>
      <c r="FM247" s="404">
        <f t="shared" si="768"/>
        <v>0</v>
      </c>
      <c r="FN247" s="500">
        <f t="shared" si="769"/>
        <v>62.2</v>
      </c>
      <c r="FO247" s="404">
        <f t="shared" si="770"/>
        <v>61.333333333333336</v>
      </c>
      <c r="FP247" s="500">
        <f t="shared" si="771"/>
        <v>1244</v>
      </c>
      <c r="FQ247" s="404">
        <f t="shared" si="772"/>
        <v>1656</v>
      </c>
      <c r="FR247" s="646"/>
      <c r="FS247" s="650"/>
      <c r="FT247" s="500">
        <f t="shared" si="773"/>
        <v>0</v>
      </c>
      <c r="FU247" s="404">
        <f t="shared" si="774"/>
        <v>0</v>
      </c>
      <c r="FV247" s="424"/>
      <c r="FW247" s="651"/>
      <c r="FX247" s="500">
        <f t="shared" si="775"/>
        <v>0</v>
      </c>
      <c r="FY247" s="404">
        <f t="shared" si="776"/>
        <v>0</v>
      </c>
      <c r="FZ247" s="424"/>
      <c r="GA247" s="651"/>
      <c r="GB247" s="500">
        <f t="shared" si="777"/>
        <v>0</v>
      </c>
      <c r="GC247" s="404">
        <f t="shared" si="778"/>
        <v>0</v>
      </c>
      <c r="GD247" s="510">
        <f t="shared" si="779"/>
        <v>65</v>
      </c>
      <c r="GE247" s="404">
        <f t="shared" si="780"/>
        <v>84</v>
      </c>
      <c r="GF247" s="500">
        <f t="shared" si="781"/>
        <v>65</v>
      </c>
      <c r="GG247" s="404">
        <f t="shared" si="782"/>
        <v>84</v>
      </c>
      <c r="GH247" s="500">
        <f t="shared" si="783"/>
        <v>273.58</v>
      </c>
      <c r="GI247" s="404">
        <f t="shared" si="784"/>
        <v>334.05999999999995</v>
      </c>
      <c r="GJ247" s="500">
        <f t="shared" si="785"/>
        <v>5889</v>
      </c>
      <c r="GK247" s="404">
        <f t="shared" si="786"/>
        <v>7529</v>
      </c>
      <c r="GL247" s="510">
        <f t="shared" si="787"/>
        <v>85</v>
      </c>
      <c r="GM247" s="404">
        <f t="shared" si="788"/>
        <v>87</v>
      </c>
      <c r="GN247" s="500">
        <f t="shared" si="789"/>
        <v>85</v>
      </c>
      <c r="GO247" s="404">
        <f t="shared" si="790"/>
        <v>87</v>
      </c>
      <c r="GP247" s="500">
        <f t="shared" si="791"/>
        <v>410.70000000000005</v>
      </c>
      <c r="GQ247" s="404">
        <f t="shared" si="792"/>
        <v>387.77</v>
      </c>
      <c r="GR247" s="500">
        <f t="shared" si="793"/>
        <v>6865</v>
      </c>
      <c r="GS247" s="404">
        <f t="shared" si="794"/>
        <v>6622</v>
      </c>
      <c r="GT247" s="510">
        <f t="shared" si="795"/>
        <v>150</v>
      </c>
      <c r="GU247" s="404">
        <f t="shared" si="796"/>
        <v>171</v>
      </c>
      <c r="GV247" s="500">
        <f t="shared" si="797"/>
        <v>150</v>
      </c>
      <c r="GW247" s="404">
        <f t="shared" si="798"/>
        <v>171</v>
      </c>
      <c r="GX247" s="500">
        <f t="shared" si="799"/>
        <v>684.28</v>
      </c>
      <c r="GY247" s="404">
        <f t="shared" si="800"/>
        <v>721.82999999999993</v>
      </c>
      <c r="GZ247" s="500">
        <f t="shared" si="801"/>
        <v>12754</v>
      </c>
      <c r="HA247" s="404">
        <f t="shared" si="802"/>
        <v>14151</v>
      </c>
      <c r="HB247" s="510">
        <f t="shared" si="803"/>
        <v>0</v>
      </c>
      <c r="HC247" s="404">
        <f t="shared" si="804"/>
        <v>0</v>
      </c>
      <c r="HD247" s="500">
        <f t="shared" si="805"/>
        <v>0</v>
      </c>
      <c r="HE247" s="404">
        <f t="shared" si="806"/>
        <v>0</v>
      </c>
      <c r="HF247" s="500" t="str">
        <f t="shared" si="807"/>
        <v/>
      </c>
      <c r="HG247" s="404" t="str">
        <f t="shared" si="808"/>
        <v/>
      </c>
      <c r="HH247" s="500" t="str">
        <f t="shared" si="809"/>
        <v/>
      </c>
      <c r="HI247" s="404" t="str">
        <f t="shared" si="810"/>
        <v/>
      </c>
      <c r="HJ247" s="510">
        <f t="shared" si="811"/>
        <v>684.28</v>
      </c>
      <c r="HK247" s="404">
        <f t="shared" si="812"/>
        <v>721.82999999999993</v>
      </c>
      <c r="HL247" s="500">
        <f t="shared" si="813"/>
        <v>12754</v>
      </c>
      <c r="HM247" s="404">
        <f t="shared" si="814"/>
        <v>14151</v>
      </c>
    </row>
    <row r="248" spans="1:221">
      <c r="A248" s="633" t="s">
        <v>538</v>
      </c>
      <c r="B248" s="640" t="s">
        <v>908</v>
      </c>
      <c r="C248" s="641"/>
      <c r="D248" s="642">
        <v>197850</v>
      </c>
      <c r="E248" s="531">
        <v>10</v>
      </c>
      <c r="F248" s="422">
        <v>250</v>
      </c>
      <c r="G248" s="814">
        <v>231</v>
      </c>
      <c r="H248" s="422">
        <v>5</v>
      </c>
      <c r="I248" s="814">
        <v>0</v>
      </c>
      <c r="J248" s="500">
        <f t="shared" si="665"/>
        <v>245</v>
      </c>
      <c r="K248" s="404">
        <f t="shared" si="666"/>
        <v>231</v>
      </c>
      <c r="L248" s="422"/>
      <c r="M248" s="423"/>
      <c r="N248" s="500">
        <f t="shared" si="667"/>
        <v>245</v>
      </c>
      <c r="O248" s="404">
        <f t="shared" si="668"/>
        <v>231</v>
      </c>
      <c r="P248" s="500">
        <f t="shared" si="669"/>
        <v>245</v>
      </c>
      <c r="Q248" s="404">
        <f t="shared" si="670"/>
        <v>231</v>
      </c>
      <c r="R248" s="422">
        <v>3</v>
      </c>
      <c r="S248" s="423">
        <v>7</v>
      </c>
      <c r="T248" s="500">
        <f t="shared" si="671"/>
        <v>3</v>
      </c>
      <c r="U248" s="404">
        <f t="shared" si="672"/>
        <v>7</v>
      </c>
      <c r="V248" s="422">
        <v>55</v>
      </c>
      <c r="W248" s="423">
        <v>67</v>
      </c>
      <c r="X248" s="500">
        <f t="shared" si="673"/>
        <v>55</v>
      </c>
      <c r="Y248" s="404">
        <f t="shared" si="674"/>
        <v>67</v>
      </c>
      <c r="Z248" s="422"/>
      <c r="AA248" s="423"/>
      <c r="AB248" s="500">
        <f t="shared" si="675"/>
        <v>0</v>
      </c>
      <c r="AC248" s="404">
        <f t="shared" si="676"/>
        <v>0</v>
      </c>
      <c r="AD248" s="500">
        <f t="shared" si="677"/>
        <v>58</v>
      </c>
      <c r="AE248" s="404">
        <f t="shared" si="678"/>
        <v>74</v>
      </c>
      <c r="AF248" s="500">
        <f t="shared" si="679"/>
        <v>58</v>
      </c>
      <c r="AG248" s="404">
        <f t="shared" si="680"/>
        <v>74</v>
      </c>
      <c r="AH248" s="424">
        <v>2.17</v>
      </c>
      <c r="AI248" s="425">
        <v>1.21</v>
      </c>
      <c r="AJ248" s="500">
        <f t="shared" si="681"/>
        <v>6.51</v>
      </c>
      <c r="AK248" s="404">
        <f t="shared" si="682"/>
        <v>8.4699999999999989</v>
      </c>
      <c r="AL248" s="424">
        <v>4.1500000000000004</v>
      </c>
      <c r="AM248" s="425">
        <v>3.84</v>
      </c>
      <c r="AN248" s="500">
        <f t="shared" si="683"/>
        <v>228.25000000000003</v>
      </c>
      <c r="AO248" s="404">
        <f t="shared" si="684"/>
        <v>257.27999999999997</v>
      </c>
      <c r="AP248" s="424"/>
      <c r="AQ248" s="425"/>
      <c r="AR248" s="500">
        <f t="shared" si="685"/>
        <v>0</v>
      </c>
      <c r="AS248" s="404">
        <f t="shared" si="686"/>
        <v>0</v>
      </c>
      <c r="AT248" s="236">
        <f t="shared" si="687"/>
        <v>4.0475862068965522</v>
      </c>
      <c r="AU248" s="237">
        <f t="shared" si="688"/>
        <v>3.5912162162162162</v>
      </c>
      <c r="AV248" s="500">
        <f t="shared" si="689"/>
        <v>234.76000000000002</v>
      </c>
      <c r="AW248" s="404">
        <f t="shared" si="690"/>
        <v>265.75</v>
      </c>
      <c r="AX248" s="422">
        <v>67</v>
      </c>
      <c r="AY248" s="423">
        <v>23</v>
      </c>
      <c r="AZ248" s="500">
        <f t="shared" si="691"/>
        <v>201</v>
      </c>
      <c r="BA248" s="404">
        <f t="shared" si="692"/>
        <v>161</v>
      </c>
      <c r="BB248" s="422">
        <v>74</v>
      </c>
      <c r="BC248" s="423">
        <v>72</v>
      </c>
      <c r="BD248" s="500">
        <f t="shared" si="693"/>
        <v>4070</v>
      </c>
      <c r="BE248" s="404">
        <f t="shared" si="694"/>
        <v>4824</v>
      </c>
      <c r="BF248" s="422"/>
      <c r="BG248" s="423"/>
      <c r="BH248" s="500">
        <f t="shared" si="695"/>
        <v>0</v>
      </c>
      <c r="BI248" s="404">
        <f t="shared" si="696"/>
        <v>0</v>
      </c>
      <c r="BJ248" s="500">
        <f t="shared" si="697"/>
        <v>73.637931034482762</v>
      </c>
      <c r="BK248" s="404">
        <f t="shared" si="698"/>
        <v>67.36486486486487</v>
      </c>
      <c r="BL248" s="500">
        <f t="shared" si="699"/>
        <v>4271</v>
      </c>
      <c r="BM248" s="404">
        <f t="shared" si="700"/>
        <v>4985</v>
      </c>
      <c r="BN248" s="422">
        <v>88</v>
      </c>
      <c r="BO248" s="423">
        <v>53</v>
      </c>
      <c r="BP248" s="500">
        <f t="shared" si="701"/>
        <v>88</v>
      </c>
      <c r="BQ248" s="404">
        <f t="shared" si="702"/>
        <v>53</v>
      </c>
      <c r="BR248" s="422">
        <v>71</v>
      </c>
      <c r="BS248" s="423">
        <v>72</v>
      </c>
      <c r="BT248" s="500">
        <f t="shared" si="703"/>
        <v>71</v>
      </c>
      <c r="BU248" s="404">
        <f t="shared" si="704"/>
        <v>72</v>
      </c>
      <c r="BV248" s="422"/>
      <c r="BW248" s="423"/>
      <c r="BX248" s="500">
        <f t="shared" si="705"/>
        <v>0</v>
      </c>
      <c r="BY248" s="404">
        <f t="shared" si="706"/>
        <v>0</v>
      </c>
      <c r="BZ248" s="500">
        <f t="shared" si="707"/>
        <v>159</v>
      </c>
      <c r="CA248" s="404">
        <f t="shared" si="708"/>
        <v>125</v>
      </c>
      <c r="CB248" s="500">
        <f t="shared" si="709"/>
        <v>159</v>
      </c>
      <c r="CC248" s="404">
        <f t="shared" si="710"/>
        <v>125</v>
      </c>
      <c r="CD248" s="424">
        <v>3.83</v>
      </c>
      <c r="CE248" s="645">
        <v>3.06</v>
      </c>
      <c r="CF248" s="500">
        <f t="shared" si="711"/>
        <v>337.04</v>
      </c>
      <c r="CG248" s="404">
        <f t="shared" si="712"/>
        <v>162.18</v>
      </c>
      <c r="CH248" s="424">
        <v>4.1500000000000004</v>
      </c>
      <c r="CI248" s="645">
        <v>4.91</v>
      </c>
      <c r="CJ248" s="500">
        <f t="shared" si="713"/>
        <v>294.65000000000003</v>
      </c>
      <c r="CK248" s="404">
        <f t="shared" si="714"/>
        <v>353.52</v>
      </c>
      <c r="CL248" s="424"/>
      <c r="CM248" s="645"/>
      <c r="CN248" s="500">
        <f t="shared" si="715"/>
        <v>0</v>
      </c>
      <c r="CO248" s="404">
        <f t="shared" si="716"/>
        <v>0</v>
      </c>
      <c r="CP248" s="500">
        <f t="shared" si="717"/>
        <v>3.9728930817610064</v>
      </c>
      <c r="CQ248" s="237">
        <f t="shared" si="718"/>
        <v>4.1256000000000004</v>
      </c>
      <c r="CR248" s="500">
        <f t="shared" si="719"/>
        <v>631.69000000000005</v>
      </c>
      <c r="CS248" s="404">
        <f t="shared" si="720"/>
        <v>515.70000000000005</v>
      </c>
      <c r="CT248" s="646">
        <v>84</v>
      </c>
      <c r="CU248" s="647">
        <v>80</v>
      </c>
      <c r="CV248" s="500">
        <f t="shared" si="721"/>
        <v>7392</v>
      </c>
      <c r="CW248" s="404">
        <f t="shared" si="722"/>
        <v>4240</v>
      </c>
      <c r="CX248" s="646">
        <v>83</v>
      </c>
      <c r="CY248" s="647">
        <v>81</v>
      </c>
      <c r="CZ248" s="500">
        <f t="shared" si="723"/>
        <v>5893</v>
      </c>
      <c r="DA248" s="404">
        <f t="shared" si="724"/>
        <v>5832</v>
      </c>
      <c r="DB248" s="646"/>
      <c r="DC248" s="645"/>
      <c r="DD248" s="500">
        <f t="shared" si="725"/>
        <v>0</v>
      </c>
      <c r="DE248" s="404">
        <f t="shared" si="726"/>
        <v>0</v>
      </c>
      <c r="DF248" s="500">
        <f t="shared" si="727"/>
        <v>83.55345911949685</v>
      </c>
      <c r="DG248" s="404">
        <f t="shared" si="728"/>
        <v>80.575999999999993</v>
      </c>
      <c r="DH248" s="500">
        <f t="shared" si="729"/>
        <v>13285</v>
      </c>
      <c r="DI248" s="404">
        <f t="shared" si="730"/>
        <v>10072</v>
      </c>
      <c r="DJ248" s="500">
        <f t="shared" si="731"/>
        <v>217</v>
      </c>
      <c r="DK248" s="404">
        <f t="shared" si="732"/>
        <v>199</v>
      </c>
      <c r="DL248" s="500">
        <f t="shared" si="733"/>
        <v>217</v>
      </c>
      <c r="DM248" s="404">
        <f t="shared" si="734"/>
        <v>199</v>
      </c>
      <c r="DN248" s="236">
        <f t="shared" si="735"/>
        <v>3.9928571428571429</v>
      </c>
      <c r="DO248" s="237">
        <f t="shared" si="736"/>
        <v>3.926884422110553</v>
      </c>
      <c r="DP248" s="500">
        <f t="shared" si="737"/>
        <v>866.45</v>
      </c>
      <c r="DQ248" s="404">
        <f t="shared" si="738"/>
        <v>781.45</v>
      </c>
      <c r="DR248" s="500">
        <f t="shared" si="739"/>
        <v>80.903225806451616</v>
      </c>
      <c r="DS248" s="404">
        <f t="shared" si="740"/>
        <v>75.663316582914575</v>
      </c>
      <c r="DT248" s="500">
        <f t="shared" si="741"/>
        <v>17556</v>
      </c>
      <c r="DU248" s="404">
        <f t="shared" si="742"/>
        <v>15057</v>
      </c>
      <c r="DV248" s="646">
        <v>9</v>
      </c>
      <c r="DW248" s="647">
        <v>14</v>
      </c>
      <c r="DX248" s="500">
        <f t="shared" si="743"/>
        <v>9</v>
      </c>
      <c r="DY248" s="404">
        <f t="shared" si="744"/>
        <v>14</v>
      </c>
      <c r="DZ248" s="646">
        <v>19</v>
      </c>
      <c r="EA248" s="647">
        <v>18</v>
      </c>
      <c r="EB248" s="500">
        <f t="shared" si="745"/>
        <v>19</v>
      </c>
      <c r="EC248" s="404">
        <f t="shared" si="746"/>
        <v>18</v>
      </c>
      <c r="ED248" s="646"/>
      <c r="EE248" s="647"/>
      <c r="EF248" s="500">
        <f t="shared" si="747"/>
        <v>0</v>
      </c>
      <c r="EG248" s="404">
        <f t="shared" si="748"/>
        <v>0</v>
      </c>
      <c r="EH248" s="500">
        <f t="shared" si="749"/>
        <v>28</v>
      </c>
      <c r="EI248" s="404">
        <f t="shared" si="750"/>
        <v>32</v>
      </c>
      <c r="EJ248" s="500">
        <f t="shared" si="751"/>
        <v>28</v>
      </c>
      <c r="EK248" s="404">
        <f t="shared" si="752"/>
        <v>32</v>
      </c>
      <c r="EL248" s="424">
        <v>1.94</v>
      </c>
      <c r="EM248" s="648">
        <v>2.68</v>
      </c>
      <c r="EN248" s="500">
        <f t="shared" si="753"/>
        <v>17.46</v>
      </c>
      <c r="EO248" s="404">
        <f t="shared" si="754"/>
        <v>37.520000000000003</v>
      </c>
      <c r="EP248" s="424">
        <v>3.42</v>
      </c>
      <c r="EQ248" s="648">
        <v>2.75</v>
      </c>
      <c r="ER248" s="500">
        <f t="shared" si="755"/>
        <v>64.98</v>
      </c>
      <c r="ES248" s="404">
        <f t="shared" si="756"/>
        <v>49.5</v>
      </c>
      <c r="ET248" s="424"/>
      <c r="EU248" s="648"/>
      <c r="EV248" s="500">
        <f t="shared" si="757"/>
        <v>0</v>
      </c>
      <c r="EW248" s="404">
        <f t="shared" si="758"/>
        <v>0</v>
      </c>
      <c r="EX248" s="236">
        <f t="shared" si="759"/>
        <v>2.9442857142857144</v>
      </c>
      <c r="EY248" s="237">
        <f t="shared" si="760"/>
        <v>2.7193750000000003</v>
      </c>
      <c r="EZ248" s="500">
        <f t="shared" si="761"/>
        <v>82.44</v>
      </c>
      <c r="FA248" s="404">
        <f t="shared" si="762"/>
        <v>87.02000000000001</v>
      </c>
      <c r="FB248" s="646">
        <v>64</v>
      </c>
      <c r="FC248" s="649">
        <v>70</v>
      </c>
      <c r="FD248" s="500">
        <f t="shared" si="763"/>
        <v>576</v>
      </c>
      <c r="FE248" s="404">
        <f t="shared" si="764"/>
        <v>980</v>
      </c>
      <c r="FF248" s="646">
        <v>69</v>
      </c>
      <c r="FG248" s="649">
        <v>62</v>
      </c>
      <c r="FH248" s="500">
        <f t="shared" si="765"/>
        <v>1311</v>
      </c>
      <c r="FI248" s="404">
        <f t="shared" si="766"/>
        <v>1116</v>
      </c>
      <c r="FJ248" s="646"/>
      <c r="FK248" s="648"/>
      <c r="FL248" s="500">
        <f t="shared" si="767"/>
        <v>0</v>
      </c>
      <c r="FM248" s="404">
        <f t="shared" si="768"/>
        <v>0</v>
      </c>
      <c r="FN248" s="500">
        <f t="shared" si="769"/>
        <v>67.392857142857139</v>
      </c>
      <c r="FO248" s="404">
        <f t="shared" si="770"/>
        <v>65.5</v>
      </c>
      <c r="FP248" s="500">
        <f t="shared" si="771"/>
        <v>1887</v>
      </c>
      <c r="FQ248" s="404">
        <f t="shared" si="772"/>
        <v>2096</v>
      </c>
      <c r="FR248" s="646"/>
      <c r="FS248" s="650"/>
      <c r="FT248" s="500">
        <f t="shared" si="773"/>
        <v>0</v>
      </c>
      <c r="FU248" s="404">
        <f t="shared" si="774"/>
        <v>0</v>
      </c>
      <c r="FV248" s="424"/>
      <c r="FW248" s="651"/>
      <c r="FX248" s="500">
        <f t="shared" si="775"/>
        <v>0</v>
      </c>
      <c r="FY248" s="404">
        <f t="shared" si="776"/>
        <v>0</v>
      </c>
      <c r="FZ248" s="424"/>
      <c r="GA248" s="651"/>
      <c r="GB248" s="500">
        <f t="shared" si="777"/>
        <v>0</v>
      </c>
      <c r="GC248" s="404">
        <f t="shared" si="778"/>
        <v>0</v>
      </c>
      <c r="GD248" s="510">
        <f t="shared" si="779"/>
        <v>100</v>
      </c>
      <c r="GE248" s="404">
        <f t="shared" si="780"/>
        <v>74</v>
      </c>
      <c r="GF248" s="500">
        <f t="shared" si="781"/>
        <v>100</v>
      </c>
      <c r="GG248" s="404">
        <f t="shared" si="782"/>
        <v>74</v>
      </c>
      <c r="GH248" s="500">
        <f t="shared" si="783"/>
        <v>361.01</v>
      </c>
      <c r="GI248" s="404">
        <f t="shared" si="784"/>
        <v>208.17000000000002</v>
      </c>
      <c r="GJ248" s="500">
        <f t="shared" si="785"/>
        <v>8169</v>
      </c>
      <c r="GK248" s="404">
        <f t="shared" si="786"/>
        <v>5381</v>
      </c>
      <c r="GL248" s="510">
        <f t="shared" si="787"/>
        <v>145</v>
      </c>
      <c r="GM248" s="404">
        <f t="shared" si="788"/>
        <v>157</v>
      </c>
      <c r="GN248" s="500">
        <f t="shared" si="789"/>
        <v>145</v>
      </c>
      <c r="GO248" s="404">
        <f t="shared" si="790"/>
        <v>157</v>
      </c>
      <c r="GP248" s="500">
        <f t="shared" si="791"/>
        <v>587.88000000000011</v>
      </c>
      <c r="GQ248" s="404">
        <f t="shared" si="792"/>
        <v>660.3</v>
      </c>
      <c r="GR248" s="500">
        <f t="shared" si="793"/>
        <v>11274</v>
      </c>
      <c r="GS248" s="404">
        <f t="shared" si="794"/>
        <v>11772</v>
      </c>
      <c r="GT248" s="510">
        <f t="shared" si="795"/>
        <v>245</v>
      </c>
      <c r="GU248" s="404">
        <f t="shared" si="796"/>
        <v>231</v>
      </c>
      <c r="GV248" s="500">
        <f t="shared" si="797"/>
        <v>245</v>
      </c>
      <c r="GW248" s="404">
        <f t="shared" si="798"/>
        <v>231</v>
      </c>
      <c r="GX248" s="500">
        <f t="shared" si="799"/>
        <v>948.8900000000001</v>
      </c>
      <c r="GY248" s="404">
        <f t="shared" si="800"/>
        <v>868.47</v>
      </c>
      <c r="GZ248" s="500">
        <f t="shared" si="801"/>
        <v>19443</v>
      </c>
      <c r="HA248" s="404">
        <f t="shared" si="802"/>
        <v>17153</v>
      </c>
      <c r="HB248" s="510">
        <f t="shared" si="803"/>
        <v>0</v>
      </c>
      <c r="HC248" s="404">
        <f t="shared" si="804"/>
        <v>0</v>
      </c>
      <c r="HD248" s="500">
        <f t="shared" si="805"/>
        <v>0</v>
      </c>
      <c r="HE248" s="404">
        <f t="shared" si="806"/>
        <v>0</v>
      </c>
      <c r="HF248" s="500" t="str">
        <f t="shared" si="807"/>
        <v/>
      </c>
      <c r="HG248" s="404" t="str">
        <f t="shared" si="808"/>
        <v/>
      </c>
      <c r="HH248" s="500" t="str">
        <f t="shared" si="809"/>
        <v/>
      </c>
      <c r="HI248" s="404" t="str">
        <f t="shared" si="810"/>
        <v/>
      </c>
      <c r="HJ248" s="510">
        <f t="shared" si="811"/>
        <v>948.8900000000001</v>
      </c>
      <c r="HK248" s="404">
        <f t="shared" si="812"/>
        <v>868.47</v>
      </c>
      <c r="HL248" s="500">
        <f t="shared" si="813"/>
        <v>19443</v>
      </c>
      <c r="HM248" s="404">
        <f t="shared" si="814"/>
        <v>17153</v>
      </c>
    </row>
    <row r="249" spans="1:221">
      <c r="A249" s="633" t="s">
        <v>538</v>
      </c>
      <c r="B249" s="640" t="s">
        <v>909</v>
      </c>
      <c r="C249" s="641"/>
      <c r="D249" s="642">
        <v>199722</v>
      </c>
      <c r="E249" s="531">
        <v>10</v>
      </c>
      <c r="F249" s="422">
        <v>135</v>
      </c>
      <c r="G249" s="814">
        <v>142</v>
      </c>
      <c r="H249" s="422">
        <v>8</v>
      </c>
      <c r="I249" s="814">
        <v>6</v>
      </c>
      <c r="J249" s="500">
        <f t="shared" si="665"/>
        <v>127</v>
      </c>
      <c r="K249" s="404">
        <f t="shared" si="666"/>
        <v>136</v>
      </c>
      <c r="L249" s="422"/>
      <c r="M249" s="423"/>
      <c r="N249" s="500">
        <f t="shared" si="667"/>
        <v>127</v>
      </c>
      <c r="O249" s="404">
        <f t="shared" si="668"/>
        <v>136</v>
      </c>
      <c r="P249" s="500">
        <f t="shared" si="669"/>
        <v>127</v>
      </c>
      <c r="Q249" s="404">
        <f t="shared" si="670"/>
        <v>136</v>
      </c>
      <c r="R249" s="422">
        <v>3</v>
      </c>
      <c r="S249" s="423">
        <v>3</v>
      </c>
      <c r="T249" s="500">
        <f t="shared" si="671"/>
        <v>3</v>
      </c>
      <c r="U249" s="404">
        <f t="shared" si="672"/>
        <v>3</v>
      </c>
      <c r="V249" s="422">
        <v>39</v>
      </c>
      <c r="W249" s="423">
        <v>40</v>
      </c>
      <c r="X249" s="500">
        <f t="shared" si="673"/>
        <v>39</v>
      </c>
      <c r="Y249" s="404">
        <f t="shared" si="674"/>
        <v>40</v>
      </c>
      <c r="Z249" s="422"/>
      <c r="AA249" s="423"/>
      <c r="AB249" s="500">
        <f t="shared" si="675"/>
        <v>0</v>
      </c>
      <c r="AC249" s="404">
        <f t="shared" si="676"/>
        <v>0</v>
      </c>
      <c r="AD249" s="500">
        <f t="shared" si="677"/>
        <v>42</v>
      </c>
      <c r="AE249" s="404">
        <f t="shared" si="678"/>
        <v>43</v>
      </c>
      <c r="AF249" s="500">
        <f t="shared" si="679"/>
        <v>42</v>
      </c>
      <c r="AG249" s="404">
        <f t="shared" si="680"/>
        <v>43</v>
      </c>
      <c r="AH249" s="424">
        <v>2.17</v>
      </c>
      <c r="AI249" s="425">
        <v>1.83</v>
      </c>
      <c r="AJ249" s="500">
        <f t="shared" si="681"/>
        <v>6.51</v>
      </c>
      <c r="AK249" s="404">
        <f t="shared" si="682"/>
        <v>5.49</v>
      </c>
      <c r="AL249" s="424">
        <v>5.95</v>
      </c>
      <c r="AM249" s="425">
        <v>4.9400000000000004</v>
      </c>
      <c r="AN249" s="500">
        <f t="shared" si="683"/>
        <v>232.05</v>
      </c>
      <c r="AO249" s="404">
        <f t="shared" si="684"/>
        <v>197.60000000000002</v>
      </c>
      <c r="AP249" s="424"/>
      <c r="AQ249" s="425"/>
      <c r="AR249" s="500">
        <f t="shared" si="685"/>
        <v>0</v>
      </c>
      <c r="AS249" s="404">
        <f t="shared" si="686"/>
        <v>0</v>
      </c>
      <c r="AT249" s="236">
        <f t="shared" si="687"/>
        <v>5.68</v>
      </c>
      <c r="AU249" s="237">
        <f t="shared" si="688"/>
        <v>4.7230232558139544</v>
      </c>
      <c r="AV249" s="500">
        <f t="shared" si="689"/>
        <v>238.56</v>
      </c>
      <c r="AW249" s="404">
        <f t="shared" si="690"/>
        <v>203.09000000000003</v>
      </c>
      <c r="AX249" s="422">
        <v>70</v>
      </c>
      <c r="AY249" s="423">
        <v>64</v>
      </c>
      <c r="AZ249" s="500">
        <f t="shared" si="691"/>
        <v>210</v>
      </c>
      <c r="BA249" s="404">
        <f t="shared" si="692"/>
        <v>192</v>
      </c>
      <c r="BB249" s="422">
        <v>105</v>
      </c>
      <c r="BC249" s="423">
        <v>95</v>
      </c>
      <c r="BD249" s="500">
        <f t="shared" si="693"/>
        <v>4095</v>
      </c>
      <c r="BE249" s="404">
        <f t="shared" si="694"/>
        <v>3800</v>
      </c>
      <c r="BF249" s="422"/>
      <c r="BG249" s="423"/>
      <c r="BH249" s="500">
        <f t="shared" si="695"/>
        <v>0</v>
      </c>
      <c r="BI249" s="404">
        <f t="shared" si="696"/>
        <v>0</v>
      </c>
      <c r="BJ249" s="500">
        <f t="shared" si="697"/>
        <v>102.5</v>
      </c>
      <c r="BK249" s="404">
        <f t="shared" si="698"/>
        <v>92.837209302325576</v>
      </c>
      <c r="BL249" s="500">
        <f t="shared" si="699"/>
        <v>4305</v>
      </c>
      <c r="BM249" s="404">
        <f t="shared" si="700"/>
        <v>3991.9999999999995</v>
      </c>
      <c r="BN249" s="422">
        <v>48</v>
      </c>
      <c r="BO249" s="423">
        <v>64</v>
      </c>
      <c r="BP249" s="500">
        <f t="shared" si="701"/>
        <v>48</v>
      </c>
      <c r="BQ249" s="404">
        <f t="shared" si="702"/>
        <v>64</v>
      </c>
      <c r="BR249" s="422">
        <v>26</v>
      </c>
      <c r="BS249" s="423">
        <v>11</v>
      </c>
      <c r="BT249" s="500">
        <f t="shared" si="703"/>
        <v>26</v>
      </c>
      <c r="BU249" s="404">
        <f t="shared" si="704"/>
        <v>11</v>
      </c>
      <c r="BV249" s="422"/>
      <c r="BW249" s="423"/>
      <c r="BX249" s="500">
        <f t="shared" si="705"/>
        <v>0</v>
      </c>
      <c r="BY249" s="404">
        <f t="shared" si="706"/>
        <v>0</v>
      </c>
      <c r="BZ249" s="500">
        <f t="shared" si="707"/>
        <v>74</v>
      </c>
      <c r="CA249" s="404">
        <f t="shared" si="708"/>
        <v>75</v>
      </c>
      <c r="CB249" s="500">
        <f t="shared" si="709"/>
        <v>74</v>
      </c>
      <c r="CC249" s="404">
        <f t="shared" si="710"/>
        <v>75</v>
      </c>
      <c r="CD249" s="424">
        <v>4.67</v>
      </c>
      <c r="CE249" s="645">
        <v>3.84</v>
      </c>
      <c r="CF249" s="500">
        <f t="shared" si="711"/>
        <v>224.16</v>
      </c>
      <c r="CG249" s="404">
        <f t="shared" si="712"/>
        <v>245.76</v>
      </c>
      <c r="CH249" s="424">
        <v>5.13</v>
      </c>
      <c r="CI249" s="645">
        <v>4.05</v>
      </c>
      <c r="CJ249" s="500">
        <f t="shared" si="713"/>
        <v>133.38</v>
      </c>
      <c r="CK249" s="404">
        <f t="shared" si="714"/>
        <v>44.55</v>
      </c>
      <c r="CL249" s="424"/>
      <c r="CM249" s="645"/>
      <c r="CN249" s="500">
        <f t="shared" si="715"/>
        <v>0</v>
      </c>
      <c r="CO249" s="404">
        <f t="shared" si="716"/>
        <v>0</v>
      </c>
      <c r="CP249" s="500">
        <f t="shared" si="717"/>
        <v>4.831621621621621</v>
      </c>
      <c r="CQ249" s="237">
        <f t="shared" si="718"/>
        <v>3.8708</v>
      </c>
      <c r="CR249" s="500">
        <f t="shared" si="719"/>
        <v>357.53999999999996</v>
      </c>
      <c r="CS249" s="404">
        <f t="shared" si="720"/>
        <v>290.31</v>
      </c>
      <c r="CT249" s="646">
        <v>108</v>
      </c>
      <c r="CU249" s="647">
        <v>102</v>
      </c>
      <c r="CV249" s="500">
        <f t="shared" si="721"/>
        <v>5184</v>
      </c>
      <c r="CW249" s="404">
        <f t="shared" si="722"/>
        <v>6528</v>
      </c>
      <c r="CX249" s="646">
        <v>99</v>
      </c>
      <c r="CY249" s="647">
        <v>95</v>
      </c>
      <c r="CZ249" s="500">
        <f t="shared" si="723"/>
        <v>2574</v>
      </c>
      <c r="DA249" s="404">
        <f t="shared" si="724"/>
        <v>1045</v>
      </c>
      <c r="DB249" s="646"/>
      <c r="DC249" s="645"/>
      <c r="DD249" s="500">
        <f t="shared" si="725"/>
        <v>0</v>
      </c>
      <c r="DE249" s="404">
        <f t="shared" si="726"/>
        <v>0</v>
      </c>
      <c r="DF249" s="500">
        <f t="shared" si="727"/>
        <v>104.83783783783784</v>
      </c>
      <c r="DG249" s="404">
        <f t="shared" si="728"/>
        <v>100.97333333333333</v>
      </c>
      <c r="DH249" s="500">
        <f t="shared" si="729"/>
        <v>7758</v>
      </c>
      <c r="DI249" s="404">
        <f t="shared" si="730"/>
        <v>7573</v>
      </c>
      <c r="DJ249" s="500">
        <f t="shared" si="731"/>
        <v>116</v>
      </c>
      <c r="DK249" s="404">
        <f t="shared" si="732"/>
        <v>118</v>
      </c>
      <c r="DL249" s="500">
        <f t="shared" si="733"/>
        <v>116</v>
      </c>
      <c r="DM249" s="404">
        <f t="shared" si="734"/>
        <v>118</v>
      </c>
      <c r="DN249" s="236">
        <f t="shared" si="735"/>
        <v>5.1387931034482754</v>
      </c>
      <c r="DO249" s="237">
        <f t="shared" si="736"/>
        <v>4.18135593220339</v>
      </c>
      <c r="DP249" s="500">
        <f t="shared" si="737"/>
        <v>596.09999999999991</v>
      </c>
      <c r="DQ249" s="404">
        <f t="shared" si="738"/>
        <v>493.40000000000003</v>
      </c>
      <c r="DR249" s="500">
        <f t="shared" si="739"/>
        <v>103.99137931034483</v>
      </c>
      <c r="DS249" s="404">
        <f t="shared" si="740"/>
        <v>98.008474576271183</v>
      </c>
      <c r="DT249" s="500">
        <f t="shared" si="741"/>
        <v>12063</v>
      </c>
      <c r="DU249" s="404">
        <f t="shared" si="742"/>
        <v>11565</v>
      </c>
      <c r="DV249" s="646">
        <v>5</v>
      </c>
      <c r="DW249" s="647">
        <v>7</v>
      </c>
      <c r="DX249" s="500">
        <f t="shared" si="743"/>
        <v>5</v>
      </c>
      <c r="DY249" s="404">
        <f t="shared" si="744"/>
        <v>7</v>
      </c>
      <c r="DZ249" s="646">
        <v>6</v>
      </c>
      <c r="EA249" s="647">
        <v>11</v>
      </c>
      <c r="EB249" s="500">
        <f t="shared" si="745"/>
        <v>6</v>
      </c>
      <c r="EC249" s="404">
        <f t="shared" si="746"/>
        <v>11</v>
      </c>
      <c r="ED249" s="646"/>
      <c r="EE249" s="647"/>
      <c r="EF249" s="500">
        <f t="shared" si="747"/>
        <v>0</v>
      </c>
      <c r="EG249" s="404">
        <f t="shared" si="748"/>
        <v>0</v>
      </c>
      <c r="EH249" s="500">
        <f t="shared" si="749"/>
        <v>11</v>
      </c>
      <c r="EI249" s="404">
        <f t="shared" si="750"/>
        <v>18</v>
      </c>
      <c r="EJ249" s="500">
        <f t="shared" si="751"/>
        <v>11</v>
      </c>
      <c r="EK249" s="404">
        <f t="shared" si="752"/>
        <v>18</v>
      </c>
      <c r="EL249" s="424">
        <v>3.8</v>
      </c>
      <c r="EM249" s="648">
        <v>3.71</v>
      </c>
      <c r="EN249" s="500">
        <f t="shared" si="753"/>
        <v>19</v>
      </c>
      <c r="EO249" s="404">
        <f t="shared" si="754"/>
        <v>25.97</v>
      </c>
      <c r="EP249" s="424">
        <v>2.75</v>
      </c>
      <c r="EQ249" s="648">
        <v>2.5</v>
      </c>
      <c r="ER249" s="500">
        <f t="shared" si="755"/>
        <v>16.5</v>
      </c>
      <c r="ES249" s="404">
        <f t="shared" si="756"/>
        <v>27.5</v>
      </c>
      <c r="ET249" s="424"/>
      <c r="EU249" s="648"/>
      <c r="EV249" s="500">
        <f t="shared" si="757"/>
        <v>0</v>
      </c>
      <c r="EW249" s="404">
        <f t="shared" si="758"/>
        <v>0</v>
      </c>
      <c r="EX249" s="236">
        <f t="shared" si="759"/>
        <v>3.2272727272727271</v>
      </c>
      <c r="EY249" s="237">
        <f t="shared" si="760"/>
        <v>2.9705555555555554</v>
      </c>
      <c r="EZ249" s="500">
        <f t="shared" si="761"/>
        <v>35.5</v>
      </c>
      <c r="FA249" s="404">
        <f t="shared" si="762"/>
        <v>53.47</v>
      </c>
      <c r="FB249" s="646">
        <v>86</v>
      </c>
      <c r="FC249" s="649">
        <v>98</v>
      </c>
      <c r="FD249" s="500">
        <f t="shared" si="763"/>
        <v>430</v>
      </c>
      <c r="FE249" s="404">
        <f t="shared" si="764"/>
        <v>686</v>
      </c>
      <c r="FF249" s="646">
        <v>68</v>
      </c>
      <c r="FG249" s="649">
        <v>57</v>
      </c>
      <c r="FH249" s="500">
        <f t="shared" si="765"/>
        <v>408</v>
      </c>
      <c r="FI249" s="404">
        <f t="shared" si="766"/>
        <v>627</v>
      </c>
      <c r="FJ249" s="646"/>
      <c r="FK249" s="648"/>
      <c r="FL249" s="500">
        <f t="shared" si="767"/>
        <v>0</v>
      </c>
      <c r="FM249" s="404">
        <f t="shared" si="768"/>
        <v>0</v>
      </c>
      <c r="FN249" s="500">
        <f t="shared" si="769"/>
        <v>76.181818181818187</v>
      </c>
      <c r="FO249" s="404">
        <f t="shared" si="770"/>
        <v>72.944444444444443</v>
      </c>
      <c r="FP249" s="500">
        <f t="shared" si="771"/>
        <v>838</v>
      </c>
      <c r="FQ249" s="404">
        <f t="shared" si="772"/>
        <v>1313</v>
      </c>
      <c r="FR249" s="646"/>
      <c r="FS249" s="650"/>
      <c r="FT249" s="500">
        <f t="shared" si="773"/>
        <v>0</v>
      </c>
      <c r="FU249" s="404">
        <f t="shared" si="774"/>
        <v>0</v>
      </c>
      <c r="FV249" s="424"/>
      <c r="FW249" s="651"/>
      <c r="FX249" s="500">
        <f t="shared" si="775"/>
        <v>0</v>
      </c>
      <c r="FY249" s="404">
        <f t="shared" si="776"/>
        <v>0</v>
      </c>
      <c r="FZ249" s="424"/>
      <c r="GA249" s="651"/>
      <c r="GB249" s="500">
        <f t="shared" si="777"/>
        <v>0</v>
      </c>
      <c r="GC249" s="404">
        <f t="shared" si="778"/>
        <v>0</v>
      </c>
      <c r="GD249" s="510">
        <f t="shared" si="779"/>
        <v>56</v>
      </c>
      <c r="GE249" s="404">
        <f t="shared" si="780"/>
        <v>74</v>
      </c>
      <c r="GF249" s="500">
        <f t="shared" si="781"/>
        <v>56</v>
      </c>
      <c r="GG249" s="404">
        <f t="shared" si="782"/>
        <v>74</v>
      </c>
      <c r="GH249" s="500">
        <f t="shared" si="783"/>
        <v>249.67</v>
      </c>
      <c r="GI249" s="404">
        <f t="shared" si="784"/>
        <v>277.22000000000003</v>
      </c>
      <c r="GJ249" s="500">
        <f t="shared" si="785"/>
        <v>5824</v>
      </c>
      <c r="GK249" s="404">
        <f t="shared" si="786"/>
        <v>7406</v>
      </c>
      <c r="GL249" s="510">
        <f t="shared" si="787"/>
        <v>71</v>
      </c>
      <c r="GM249" s="404">
        <f t="shared" si="788"/>
        <v>62</v>
      </c>
      <c r="GN249" s="500">
        <f t="shared" si="789"/>
        <v>71</v>
      </c>
      <c r="GO249" s="404">
        <f t="shared" si="790"/>
        <v>62</v>
      </c>
      <c r="GP249" s="500">
        <f t="shared" si="791"/>
        <v>381.93</v>
      </c>
      <c r="GQ249" s="404">
        <f t="shared" si="792"/>
        <v>269.65000000000003</v>
      </c>
      <c r="GR249" s="500">
        <f t="shared" si="793"/>
        <v>7077</v>
      </c>
      <c r="GS249" s="404">
        <f t="shared" si="794"/>
        <v>5472</v>
      </c>
      <c r="GT249" s="510">
        <f t="shared" si="795"/>
        <v>127</v>
      </c>
      <c r="GU249" s="404">
        <f t="shared" si="796"/>
        <v>136</v>
      </c>
      <c r="GV249" s="500">
        <f t="shared" si="797"/>
        <v>127</v>
      </c>
      <c r="GW249" s="404">
        <f t="shared" si="798"/>
        <v>136</v>
      </c>
      <c r="GX249" s="500">
        <f t="shared" si="799"/>
        <v>631.6</v>
      </c>
      <c r="GY249" s="404">
        <f t="shared" si="800"/>
        <v>546.87000000000012</v>
      </c>
      <c r="GZ249" s="500">
        <f t="shared" si="801"/>
        <v>12901</v>
      </c>
      <c r="HA249" s="404">
        <f t="shared" si="802"/>
        <v>12878</v>
      </c>
      <c r="HB249" s="510">
        <f t="shared" si="803"/>
        <v>0</v>
      </c>
      <c r="HC249" s="404">
        <f t="shared" si="804"/>
        <v>0</v>
      </c>
      <c r="HD249" s="500">
        <f t="shared" si="805"/>
        <v>0</v>
      </c>
      <c r="HE249" s="404">
        <f t="shared" si="806"/>
        <v>0</v>
      </c>
      <c r="HF249" s="500" t="str">
        <f t="shared" si="807"/>
        <v/>
      </c>
      <c r="HG249" s="404" t="str">
        <f t="shared" si="808"/>
        <v/>
      </c>
      <c r="HH249" s="500" t="str">
        <f t="shared" si="809"/>
        <v/>
      </c>
      <c r="HI249" s="404" t="str">
        <f t="shared" si="810"/>
        <v/>
      </c>
      <c r="HJ249" s="510">
        <f t="shared" si="811"/>
        <v>631.59999999999991</v>
      </c>
      <c r="HK249" s="404">
        <f t="shared" si="812"/>
        <v>546.87</v>
      </c>
      <c r="HL249" s="500">
        <f t="shared" si="813"/>
        <v>12901</v>
      </c>
      <c r="HM249" s="404">
        <f t="shared" si="814"/>
        <v>12878</v>
      </c>
    </row>
    <row r="250" spans="1:221">
      <c r="A250" s="633" t="s">
        <v>538</v>
      </c>
      <c r="B250" s="640" t="s">
        <v>910</v>
      </c>
      <c r="C250" s="641"/>
      <c r="D250" s="642">
        <v>199731</v>
      </c>
      <c r="E250" s="531">
        <v>10</v>
      </c>
      <c r="F250" s="422">
        <v>362</v>
      </c>
      <c r="G250" s="814">
        <v>382</v>
      </c>
      <c r="H250" s="422">
        <v>12</v>
      </c>
      <c r="I250" s="814">
        <v>12</v>
      </c>
      <c r="J250" s="500">
        <f t="shared" si="665"/>
        <v>350</v>
      </c>
      <c r="K250" s="404">
        <f t="shared" si="666"/>
        <v>370</v>
      </c>
      <c r="L250" s="422"/>
      <c r="M250" s="423"/>
      <c r="N250" s="500">
        <f t="shared" si="667"/>
        <v>350</v>
      </c>
      <c r="O250" s="404">
        <f t="shared" si="668"/>
        <v>370</v>
      </c>
      <c r="P250" s="500">
        <f t="shared" si="669"/>
        <v>350</v>
      </c>
      <c r="Q250" s="404">
        <f t="shared" si="670"/>
        <v>370</v>
      </c>
      <c r="R250" s="422">
        <v>9</v>
      </c>
      <c r="S250" s="423">
        <v>19</v>
      </c>
      <c r="T250" s="500">
        <f t="shared" si="671"/>
        <v>9</v>
      </c>
      <c r="U250" s="404">
        <f t="shared" si="672"/>
        <v>19</v>
      </c>
      <c r="V250" s="422">
        <v>84</v>
      </c>
      <c r="W250" s="423">
        <v>87</v>
      </c>
      <c r="X250" s="500">
        <f t="shared" si="673"/>
        <v>84</v>
      </c>
      <c r="Y250" s="404">
        <f t="shared" si="674"/>
        <v>87</v>
      </c>
      <c r="Z250" s="422"/>
      <c r="AA250" s="423"/>
      <c r="AB250" s="500">
        <f t="shared" si="675"/>
        <v>0</v>
      </c>
      <c r="AC250" s="404">
        <f t="shared" si="676"/>
        <v>0</v>
      </c>
      <c r="AD250" s="500">
        <f t="shared" si="677"/>
        <v>93</v>
      </c>
      <c r="AE250" s="404">
        <f t="shared" si="678"/>
        <v>106</v>
      </c>
      <c r="AF250" s="500">
        <f t="shared" si="679"/>
        <v>93</v>
      </c>
      <c r="AG250" s="404">
        <f t="shared" si="680"/>
        <v>106</v>
      </c>
      <c r="AH250" s="424">
        <v>3.06</v>
      </c>
      <c r="AI250" s="425">
        <v>2.4700000000000002</v>
      </c>
      <c r="AJ250" s="500">
        <f t="shared" si="681"/>
        <v>27.54</v>
      </c>
      <c r="AK250" s="404">
        <f t="shared" si="682"/>
        <v>46.930000000000007</v>
      </c>
      <c r="AL250" s="424">
        <v>5.1100000000000003</v>
      </c>
      <c r="AM250" s="425">
        <v>4.3899999999999997</v>
      </c>
      <c r="AN250" s="500">
        <f t="shared" si="683"/>
        <v>429.24</v>
      </c>
      <c r="AO250" s="404">
        <f t="shared" si="684"/>
        <v>381.92999999999995</v>
      </c>
      <c r="AP250" s="424"/>
      <c r="AQ250" s="425"/>
      <c r="AR250" s="500">
        <f t="shared" si="685"/>
        <v>0</v>
      </c>
      <c r="AS250" s="404">
        <f t="shared" si="686"/>
        <v>0</v>
      </c>
      <c r="AT250" s="236">
        <f t="shared" si="687"/>
        <v>4.9116129032258069</v>
      </c>
      <c r="AU250" s="237">
        <f t="shared" si="688"/>
        <v>4.0458490566037728</v>
      </c>
      <c r="AV250" s="500">
        <f t="shared" si="689"/>
        <v>456.78000000000003</v>
      </c>
      <c r="AW250" s="404">
        <f t="shared" si="690"/>
        <v>428.8599999999999</v>
      </c>
      <c r="AX250" s="422">
        <v>73</v>
      </c>
      <c r="AY250" s="423">
        <v>74</v>
      </c>
      <c r="AZ250" s="500">
        <f t="shared" si="691"/>
        <v>657</v>
      </c>
      <c r="BA250" s="404">
        <f t="shared" si="692"/>
        <v>1406</v>
      </c>
      <c r="BB250" s="422">
        <v>92</v>
      </c>
      <c r="BC250" s="423">
        <v>82</v>
      </c>
      <c r="BD250" s="500">
        <f t="shared" si="693"/>
        <v>7728</v>
      </c>
      <c r="BE250" s="404">
        <f t="shared" si="694"/>
        <v>7134</v>
      </c>
      <c r="BF250" s="422"/>
      <c r="BG250" s="423"/>
      <c r="BH250" s="500">
        <f t="shared" si="695"/>
        <v>0</v>
      </c>
      <c r="BI250" s="404">
        <f t="shared" si="696"/>
        <v>0</v>
      </c>
      <c r="BJ250" s="500">
        <f t="shared" si="697"/>
        <v>90.161290322580641</v>
      </c>
      <c r="BK250" s="404">
        <f t="shared" si="698"/>
        <v>80.566037735849051</v>
      </c>
      <c r="BL250" s="500">
        <f t="shared" si="699"/>
        <v>8385</v>
      </c>
      <c r="BM250" s="404">
        <f t="shared" si="700"/>
        <v>8540</v>
      </c>
      <c r="BN250" s="422">
        <v>130</v>
      </c>
      <c r="BO250" s="423">
        <v>135</v>
      </c>
      <c r="BP250" s="500">
        <f t="shared" si="701"/>
        <v>130</v>
      </c>
      <c r="BQ250" s="404">
        <f t="shared" si="702"/>
        <v>135</v>
      </c>
      <c r="BR250" s="422">
        <v>83</v>
      </c>
      <c r="BS250" s="423">
        <v>88</v>
      </c>
      <c r="BT250" s="500">
        <f t="shared" si="703"/>
        <v>83</v>
      </c>
      <c r="BU250" s="404">
        <f t="shared" si="704"/>
        <v>88</v>
      </c>
      <c r="BV250" s="422"/>
      <c r="BW250" s="423"/>
      <c r="BX250" s="500">
        <f t="shared" si="705"/>
        <v>0</v>
      </c>
      <c r="BY250" s="404">
        <f t="shared" si="706"/>
        <v>0</v>
      </c>
      <c r="BZ250" s="500">
        <f t="shared" si="707"/>
        <v>213</v>
      </c>
      <c r="CA250" s="404">
        <f t="shared" si="708"/>
        <v>223</v>
      </c>
      <c r="CB250" s="500">
        <f t="shared" si="709"/>
        <v>213</v>
      </c>
      <c r="CC250" s="404">
        <f t="shared" si="710"/>
        <v>223</v>
      </c>
      <c r="CD250" s="424">
        <v>3.72</v>
      </c>
      <c r="CE250" s="645">
        <v>3.49</v>
      </c>
      <c r="CF250" s="500">
        <f t="shared" si="711"/>
        <v>483.6</v>
      </c>
      <c r="CG250" s="404">
        <f t="shared" si="712"/>
        <v>471.15000000000003</v>
      </c>
      <c r="CH250" s="424">
        <v>5.16</v>
      </c>
      <c r="CI250" s="645">
        <v>4.95</v>
      </c>
      <c r="CJ250" s="500">
        <f t="shared" si="713"/>
        <v>428.28000000000003</v>
      </c>
      <c r="CK250" s="404">
        <f t="shared" si="714"/>
        <v>435.6</v>
      </c>
      <c r="CL250" s="424"/>
      <c r="CM250" s="645"/>
      <c r="CN250" s="500">
        <f t="shared" si="715"/>
        <v>0</v>
      </c>
      <c r="CO250" s="404">
        <f t="shared" si="716"/>
        <v>0</v>
      </c>
      <c r="CP250" s="500">
        <f t="shared" si="717"/>
        <v>4.2811267605633807</v>
      </c>
      <c r="CQ250" s="237">
        <f t="shared" si="718"/>
        <v>4.0661434977578477</v>
      </c>
      <c r="CR250" s="500">
        <f t="shared" si="719"/>
        <v>911.88000000000011</v>
      </c>
      <c r="CS250" s="404">
        <f t="shared" si="720"/>
        <v>906.75</v>
      </c>
      <c r="CT250" s="646">
        <v>91</v>
      </c>
      <c r="CU250" s="647">
        <v>89</v>
      </c>
      <c r="CV250" s="500">
        <f t="shared" si="721"/>
        <v>11830</v>
      </c>
      <c r="CW250" s="404">
        <f t="shared" si="722"/>
        <v>12015</v>
      </c>
      <c r="CX250" s="646">
        <v>83</v>
      </c>
      <c r="CY250" s="647">
        <v>84</v>
      </c>
      <c r="CZ250" s="500">
        <f t="shared" si="723"/>
        <v>6889</v>
      </c>
      <c r="DA250" s="404">
        <f t="shared" si="724"/>
        <v>7392</v>
      </c>
      <c r="DB250" s="646"/>
      <c r="DC250" s="645"/>
      <c r="DD250" s="500">
        <f t="shared" si="725"/>
        <v>0</v>
      </c>
      <c r="DE250" s="404">
        <f t="shared" si="726"/>
        <v>0</v>
      </c>
      <c r="DF250" s="500">
        <f t="shared" si="727"/>
        <v>87.882629107981217</v>
      </c>
      <c r="DG250" s="404">
        <f t="shared" si="728"/>
        <v>87.026905829596416</v>
      </c>
      <c r="DH250" s="500">
        <f t="shared" si="729"/>
        <v>18719</v>
      </c>
      <c r="DI250" s="404">
        <f t="shared" si="730"/>
        <v>19407</v>
      </c>
      <c r="DJ250" s="500">
        <f t="shared" si="731"/>
        <v>306</v>
      </c>
      <c r="DK250" s="404">
        <f t="shared" si="732"/>
        <v>329</v>
      </c>
      <c r="DL250" s="500">
        <f t="shared" si="733"/>
        <v>306</v>
      </c>
      <c r="DM250" s="404">
        <f t="shared" si="734"/>
        <v>329</v>
      </c>
      <c r="DN250" s="236">
        <f t="shared" si="735"/>
        <v>4.4727450980392156</v>
      </c>
      <c r="DO250" s="237">
        <f t="shared" si="736"/>
        <v>4.0596048632218844</v>
      </c>
      <c r="DP250" s="500">
        <f t="shared" si="737"/>
        <v>1368.66</v>
      </c>
      <c r="DQ250" s="404">
        <f t="shared" si="738"/>
        <v>1335.61</v>
      </c>
      <c r="DR250" s="500">
        <f t="shared" si="739"/>
        <v>88.575163398692808</v>
      </c>
      <c r="DS250" s="404">
        <f t="shared" si="740"/>
        <v>84.945288753799389</v>
      </c>
      <c r="DT250" s="500">
        <f t="shared" si="741"/>
        <v>27104</v>
      </c>
      <c r="DU250" s="404">
        <f t="shared" si="742"/>
        <v>27947</v>
      </c>
      <c r="DV250" s="646">
        <v>21</v>
      </c>
      <c r="DW250" s="647">
        <v>23</v>
      </c>
      <c r="DX250" s="500">
        <f t="shared" si="743"/>
        <v>21</v>
      </c>
      <c r="DY250" s="404">
        <f t="shared" si="744"/>
        <v>23</v>
      </c>
      <c r="DZ250" s="646">
        <v>23</v>
      </c>
      <c r="EA250" s="647">
        <v>18</v>
      </c>
      <c r="EB250" s="500">
        <f t="shared" si="745"/>
        <v>23</v>
      </c>
      <c r="EC250" s="404">
        <f t="shared" si="746"/>
        <v>18</v>
      </c>
      <c r="ED250" s="646"/>
      <c r="EE250" s="647"/>
      <c r="EF250" s="500">
        <f t="shared" si="747"/>
        <v>0</v>
      </c>
      <c r="EG250" s="404">
        <f t="shared" si="748"/>
        <v>0</v>
      </c>
      <c r="EH250" s="500">
        <f t="shared" si="749"/>
        <v>44</v>
      </c>
      <c r="EI250" s="404">
        <f t="shared" si="750"/>
        <v>41</v>
      </c>
      <c r="EJ250" s="500">
        <f t="shared" si="751"/>
        <v>44</v>
      </c>
      <c r="EK250" s="404">
        <f t="shared" si="752"/>
        <v>41</v>
      </c>
      <c r="EL250" s="424">
        <v>2.17</v>
      </c>
      <c r="EM250" s="648">
        <v>2.74</v>
      </c>
      <c r="EN250" s="500">
        <f t="shared" si="753"/>
        <v>45.57</v>
      </c>
      <c r="EO250" s="404">
        <f t="shared" si="754"/>
        <v>63.02</v>
      </c>
      <c r="EP250" s="424">
        <v>2.61</v>
      </c>
      <c r="EQ250" s="648">
        <v>3.39</v>
      </c>
      <c r="ER250" s="500">
        <f t="shared" si="755"/>
        <v>60.029999999999994</v>
      </c>
      <c r="ES250" s="404">
        <f t="shared" si="756"/>
        <v>61.02</v>
      </c>
      <c r="ET250" s="424"/>
      <c r="EU250" s="648"/>
      <c r="EV250" s="500">
        <f t="shared" si="757"/>
        <v>0</v>
      </c>
      <c r="EW250" s="404">
        <f t="shared" si="758"/>
        <v>0</v>
      </c>
      <c r="EX250" s="236">
        <f t="shared" si="759"/>
        <v>2.4</v>
      </c>
      <c r="EY250" s="237">
        <f t="shared" si="760"/>
        <v>3.0253658536585366</v>
      </c>
      <c r="EZ250" s="500">
        <f t="shared" si="761"/>
        <v>105.6</v>
      </c>
      <c r="FA250" s="404">
        <f t="shared" si="762"/>
        <v>124.04</v>
      </c>
      <c r="FB250" s="646">
        <v>63</v>
      </c>
      <c r="FC250" s="649">
        <v>73</v>
      </c>
      <c r="FD250" s="500">
        <f t="shared" si="763"/>
        <v>1323</v>
      </c>
      <c r="FE250" s="404">
        <f t="shared" si="764"/>
        <v>1679</v>
      </c>
      <c r="FF250" s="646">
        <v>59</v>
      </c>
      <c r="FG250" s="649">
        <v>57</v>
      </c>
      <c r="FH250" s="500">
        <f t="shared" si="765"/>
        <v>1357</v>
      </c>
      <c r="FI250" s="404">
        <f t="shared" si="766"/>
        <v>1026</v>
      </c>
      <c r="FJ250" s="646"/>
      <c r="FK250" s="648"/>
      <c r="FL250" s="500">
        <f t="shared" si="767"/>
        <v>0</v>
      </c>
      <c r="FM250" s="404">
        <f t="shared" si="768"/>
        <v>0</v>
      </c>
      <c r="FN250" s="500">
        <f t="shared" si="769"/>
        <v>60.909090909090907</v>
      </c>
      <c r="FO250" s="404">
        <f t="shared" si="770"/>
        <v>65.975609756097555</v>
      </c>
      <c r="FP250" s="500">
        <f t="shared" si="771"/>
        <v>2680</v>
      </c>
      <c r="FQ250" s="404">
        <f t="shared" si="772"/>
        <v>2704.9999999999995</v>
      </c>
      <c r="FR250" s="646"/>
      <c r="FS250" s="650"/>
      <c r="FT250" s="500">
        <f t="shared" si="773"/>
        <v>0</v>
      </c>
      <c r="FU250" s="404">
        <f t="shared" si="774"/>
        <v>0</v>
      </c>
      <c r="FV250" s="424"/>
      <c r="FW250" s="651"/>
      <c r="FX250" s="500">
        <f t="shared" si="775"/>
        <v>0</v>
      </c>
      <c r="FY250" s="404">
        <f t="shared" si="776"/>
        <v>0</v>
      </c>
      <c r="FZ250" s="424"/>
      <c r="GA250" s="651"/>
      <c r="GB250" s="500">
        <f t="shared" si="777"/>
        <v>0</v>
      </c>
      <c r="GC250" s="404">
        <f t="shared" si="778"/>
        <v>0</v>
      </c>
      <c r="GD250" s="510">
        <f t="shared" si="779"/>
        <v>160</v>
      </c>
      <c r="GE250" s="404">
        <f t="shared" si="780"/>
        <v>177</v>
      </c>
      <c r="GF250" s="500">
        <f t="shared" si="781"/>
        <v>160</v>
      </c>
      <c r="GG250" s="404">
        <f t="shared" si="782"/>
        <v>177</v>
      </c>
      <c r="GH250" s="500">
        <f t="shared" si="783"/>
        <v>556.71</v>
      </c>
      <c r="GI250" s="404">
        <f t="shared" si="784"/>
        <v>581.1</v>
      </c>
      <c r="GJ250" s="500">
        <f t="shared" si="785"/>
        <v>13810</v>
      </c>
      <c r="GK250" s="404">
        <f t="shared" si="786"/>
        <v>15100</v>
      </c>
      <c r="GL250" s="510">
        <f t="shared" si="787"/>
        <v>190</v>
      </c>
      <c r="GM250" s="404">
        <f t="shared" si="788"/>
        <v>193</v>
      </c>
      <c r="GN250" s="500">
        <f t="shared" si="789"/>
        <v>190</v>
      </c>
      <c r="GO250" s="404">
        <f t="shared" si="790"/>
        <v>193</v>
      </c>
      <c r="GP250" s="500">
        <f t="shared" si="791"/>
        <v>917.55</v>
      </c>
      <c r="GQ250" s="404">
        <f t="shared" si="792"/>
        <v>878.55</v>
      </c>
      <c r="GR250" s="500">
        <f t="shared" si="793"/>
        <v>15974</v>
      </c>
      <c r="GS250" s="404">
        <f t="shared" si="794"/>
        <v>15552</v>
      </c>
      <c r="GT250" s="510">
        <f t="shared" si="795"/>
        <v>350</v>
      </c>
      <c r="GU250" s="404">
        <f t="shared" si="796"/>
        <v>370</v>
      </c>
      <c r="GV250" s="500">
        <f t="shared" si="797"/>
        <v>350</v>
      </c>
      <c r="GW250" s="404">
        <f t="shared" si="798"/>
        <v>370</v>
      </c>
      <c r="GX250" s="500">
        <f t="shared" si="799"/>
        <v>1474.26</v>
      </c>
      <c r="GY250" s="404">
        <f t="shared" si="800"/>
        <v>1459.65</v>
      </c>
      <c r="GZ250" s="500">
        <f t="shared" si="801"/>
        <v>29784</v>
      </c>
      <c r="HA250" s="404">
        <f t="shared" si="802"/>
        <v>30652</v>
      </c>
      <c r="HB250" s="510">
        <f t="shared" si="803"/>
        <v>0</v>
      </c>
      <c r="HC250" s="404">
        <f t="shared" si="804"/>
        <v>0</v>
      </c>
      <c r="HD250" s="500">
        <f t="shared" si="805"/>
        <v>0</v>
      </c>
      <c r="HE250" s="404">
        <f t="shared" si="806"/>
        <v>0</v>
      </c>
      <c r="HF250" s="500" t="str">
        <f t="shared" si="807"/>
        <v/>
      </c>
      <c r="HG250" s="404" t="str">
        <f t="shared" si="808"/>
        <v/>
      </c>
      <c r="HH250" s="500" t="str">
        <f t="shared" si="809"/>
        <v/>
      </c>
      <c r="HI250" s="404" t="str">
        <f t="shared" si="810"/>
        <v/>
      </c>
      <c r="HJ250" s="510">
        <f t="shared" si="811"/>
        <v>1474.26</v>
      </c>
      <c r="HK250" s="404">
        <f t="shared" si="812"/>
        <v>1459.6499999999999</v>
      </c>
      <c r="HL250" s="500">
        <f t="shared" si="813"/>
        <v>29784</v>
      </c>
      <c r="HM250" s="404">
        <f t="shared" si="814"/>
        <v>30652</v>
      </c>
    </row>
    <row r="251" spans="1:221">
      <c r="A251" s="633" t="s">
        <v>538</v>
      </c>
      <c r="B251" s="634" t="s">
        <v>911</v>
      </c>
      <c r="C251" s="635"/>
      <c r="D251" s="636">
        <v>199795</v>
      </c>
      <c r="E251" s="551">
        <v>10</v>
      </c>
      <c r="F251" s="422">
        <v>153</v>
      </c>
      <c r="G251" s="814">
        <v>157</v>
      </c>
      <c r="H251" s="422">
        <v>11</v>
      </c>
      <c r="I251" s="814">
        <v>12</v>
      </c>
      <c r="J251" s="500">
        <f t="shared" si="665"/>
        <v>142</v>
      </c>
      <c r="K251" s="404">
        <f t="shared" si="666"/>
        <v>145</v>
      </c>
      <c r="L251" s="422"/>
      <c r="M251" s="423"/>
      <c r="N251" s="500">
        <f t="shared" si="667"/>
        <v>142</v>
      </c>
      <c r="O251" s="404">
        <f t="shared" si="668"/>
        <v>145</v>
      </c>
      <c r="P251" s="500">
        <f t="shared" si="669"/>
        <v>142</v>
      </c>
      <c r="Q251" s="404">
        <f t="shared" si="670"/>
        <v>145</v>
      </c>
      <c r="R251" s="422">
        <v>3</v>
      </c>
      <c r="S251" s="423">
        <v>3</v>
      </c>
      <c r="T251" s="500">
        <f t="shared" si="671"/>
        <v>3</v>
      </c>
      <c r="U251" s="404">
        <f t="shared" si="672"/>
        <v>3</v>
      </c>
      <c r="V251" s="422">
        <v>45</v>
      </c>
      <c r="W251" s="423">
        <v>58</v>
      </c>
      <c r="X251" s="500">
        <f t="shared" si="673"/>
        <v>45</v>
      </c>
      <c r="Y251" s="404">
        <f t="shared" si="674"/>
        <v>58</v>
      </c>
      <c r="Z251" s="422"/>
      <c r="AA251" s="423"/>
      <c r="AB251" s="500">
        <f t="shared" si="675"/>
        <v>0</v>
      </c>
      <c r="AC251" s="404">
        <f t="shared" si="676"/>
        <v>0</v>
      </c>
      <c r="AD251" s="500">
        <f t="shared" si="677"/>
        <v>48</v>
      </c>
      <c r="AE251" s="404">
        <f t="shared" si="678"/>
        <v>61</v>
      </c>
      <c r="AF251" s="500">
        <f t="shared" si="679"/>
        <v>48</v>
      </c>
      <c r="AG251" s="404">
        <f t="shared" si="680"/>
        <v>61</v>
      </c>
      <c r="AH251" s="424">
        <v>4.5</v>
      </c>
      <c r="AI251" s="425">
        <v>2.5</v>
      </c>
      <c r="AJ251" s="500">
        <f t="shared" si="681"/>
        <v>13.5</v>
      </c>
      <c r="AK251" s="404">
        <f t="shared" si="682"/>
        <v>7.5</v>
      </c>
      <c r="AL251" s="424">
        <v>4.8899999999999997</v>
      </c>
      <c r="AM251" s="425">
        <v>5.31</v>
      </c>
      <c r="AN251" s="500">
        <f t="shared" si="683"/>
        <v>220.04999999999998</v>
      </c>
      <c r="AO251" s="404">
        <f t="shared" si="684"/>
        <v>307.97999999999996</v>
      </c>
      <c r="AP251" s="424"/>
      <c r="AQ251" s="425"/>
      <c r="AR251" s="500">
        <f t="shared" si="685"/>
        <v>0</v>
      </c>
      <c r="AS251" s="404">
        <f t="shared" si="686"/>
        <v>0</v>
      </c>
      <c r="AT251" s="236">
        <f t="shared" si="687"/>
        <v>4.8656249999999996</v>
      </c>
      <c r="AU251" s="237">
        <f t="shared" si="688"/>
        <v>5.1718032786885235</v>
      </c>
      <c r="AV251" s="500">
        <f t="shared" si="689"/>
        <v>233.54999999999998</v>
      </c>
      <c r="AW251" s="404">
        <f t="shared" si="690"/>
        <v>315.47999999999996</v>
      </c>
      <c r="AX251" s="422">
        <v>77</v>
      </c>
      <c r="AY251" s="423">
        <v>73</v>
      </c>
      <c r="AZ251" s="500">
        <f t="shared" si="691"/>
        <v>231</v>
      </c>
      <c r="BA251" s="404">
        <f t="shared" si="692"/>
        <v>219</v>
      </c>
      <c r="BB251" s="422">
        <v>91</v>
      </c>
      <c r="BC251" s="423">
        <v>90</v>
      </c>
      <c r="BD251" s="500">
        <f t="shared" si="693"/>
        <v>4095</v>
      </c>
      <c r="BE251" s="404">
        <f t="shared" si="694"/>
        <v>5220</v>
      </c>
      <c r="BF251" s="422"/>
      <c r="BG251" s="423"/>
      <c r="BH251" s="500">
        <f t="shared" si="695"/>
        <v>0</v>
      </c>
      <c r="BI251" s="404">
        <f t="shared" si="696"/>
        <v>0</v>
      </c>
      <c r="BJ251" s="500">
        <f t="shared" si="697"/>
        <v>90.125</v>
      </c>
      <c r="BK251" s="404">
        <f t="shared" si="698"/>
        <v>89.163934426229503</v>
      </c>
      <c r="BL251" s="500">
        <f t="shared" si="699"/>
        <v>4326</v>
      </c>
      <c r="BM251" s="404">
        <f t="shared" si="700"/>
        <v>5439</v>
      </c>
      <c r="BN251" s="422">
        <v>46</v>
      </c>
      <c r="BO251" s="423">
        <v>40</v>
      </c>
      <c r="BP251" s="500">
        <f t="shared" si="701"/>
        <v>46</v>
      </c>
      <c r="BQ251" s="404">
        <f t="shared" si="702"/>
        <v>40</v>
      </c>
      <c r="BR251" s="422">
        <v>42</v>
      </c>
      <c r="BS251" s="423">
        <v>41</v>
      </c>
      <c r="BT251" s="500">
        <f t="shared" si="703"/>
        <v>42</v>
      </c>
      <c r="BU251" s="404">
        <f t="shared" si="704"/>
        <v>41</v>
      </c>
      <c r="BV251" s="422"/>
      <c r="BW251" s="423"/>
      <c r="BX251" s="500">
        <f t="shared" si="705"/>
        <v>0</v>
      </c>
      <c r="BY251" s="404">
        <f t="shared" si="706"/>
        <v>0</v>
      </c>
      <c r="BZ251" s="500">
        <f t="shared" si="707"/>
        <v>88</v>
      </c>
      <c r="CA251" s="404">
        <f t="shared" si="708"/>
        <v>81</v>
      </c>
      <c r="CB251" s="500">
        <f t="shared" si="709"/>
        <v>88</v>
      </c>
      <c r="CC251" s="404">
        <f t="shared" si="710"/>
        <v>81</v>
      </c>
      <c r="CD251" s="424">
        <v>4.26</v>
      </c>
      <c r="CE251" s="645">
        <v>3.8</v>
      </c>
      <c r="CF251" s="500">
        <f t="shared" si="711"/>
        <v>195.95999999999998</v>
      </c>
      <c r="CG251" s="404">
        <f t="shared" si="712"/>
        <v>152</v>
      </c>
      <c r="CH251" s="424">
        <v>5.12</v>
      </c>
      <c r="CI251" s="645">
        <v>5.4</v>
      </c>
      <c r="CJ251" s="500">
        <f t="shared" si="713"/>
        <v>215.04</v>
      </c>
      <c r="CK251" s="404">
        <f t="shared" si="714"/>
        <v>221.4</v>
      </c>
      <c r="CL251" s="424"/>
      <c r="CM251" s="645"/>
      <c r="CN251" s="500">
        <f t="shared" si="715"/>
        <v>0</v>
      </c>
      <c r="CO251" s="404">
        <f t="shared" si="716"/>
        <v>0</v>
      </c>
      <c r="CP251" s="500">
        <f t="shared" si="717"/>
        <v>4.6704545454545459</v>
      </c>
      <c r="CQ251" s="237">
        <f t="shared" si="718"/>
        <v>4.6098765432098761</v>
      </c>
      <c r="CR251" s="500">
        <f t="shared" si="719"/>
        <v>411.00000000000006</v>
      </c>
      <c r="CS251" s="404">
        <f t="shared" si="720"/>
        <v>373.4</v>
      </c>
      <c r="CT251" s="646">
        <v>95</v>
      </c>
      <c r="CU251" s="647">
        <v>92</v>
      </c>
      <c r="CV251" s="500">
        <f t="shared" si="721"/>
        <v>4370</v>
      </c>
      <c r="CW251" s="404">
        <f t="shared" si="722"/>
        <v>3680</v>
      </c>
      <c r="CX251" s="646">
        <v>88</v>
      </c>
      <c r="CY251" s="647">
        <v>90</v>
      </c>
      <c r="CZ251" s="500">
        <f t="shared" si="723"/>
        <v>3696</v>
      </c>
      <c r="DA251" s="404">
        <f t="shared" si="724"/>
        <v>3690</v>
      </c>
      <c r="DB251" s="646"/>
      <c r="DC251" s="645"/>
      <c r="DD251" s="500">
        <f t="shared" si="725"/>
        <v>0</v>
      </c>
      <c r="DE251" s="404">
        <f t="shared" si="726"/>
        <v>0</v>
      </c>
      <c r="DF251" s="500">
        <f t="shared" si="727"/>
        <v>91.659090909090907</v>
      </c>
      <c r="DG251" s="404">
        <f t="shared" si="728"/>
        <v>90.987654320987659</v>
      </c>
      <c r="DH251" s="500">
        <f t="shared" si="729"/>
        <v>8066</v>
      </c>
      <c r="DI251" s="404">
        <f t="shared" si="730"/>
        <v>7370</v>
      </c>
      <c r="DJ251" s="500">
        <f t="shared" si="731"/>
        <v>136</v>
      </c>
      <c r="DK251" s="404">
        <f t="shared" si="732"/>
        <v>142</v>
      </c>
      <c r="DL251" s="500">
        <f t="shared" si="733"/>
        <v>136</v>
      </c>
      <c r="DM251" s="404">
        <f t="shared" si="734"/>
        <v>142</v>
      </c>
      <c r="DN251" s="236">
        <f t="shared" si="735"/>
        <v>4.7393382352941185</v>
      </c>
      <c r="DO251" s="237">
        <f t="shared" si="736"/>
        <v>4.8512676056338018</v>
      </c>
      <c r="DP251" s="500">
        <f t="shared" si="737"/>
        <v>644.55000000000007</v>
      </c>
      <c r="DQ251" s="404">
        <f t="shared" si="738"/>
        <v>688.87999999999988</v>
      </c>
      <c r="DR251" s="500">
        <f t="shared" si="739"/>
        <v>91.117647058823536</v>
      </c>
      <c r="DS251" s="404">
        <f t="shared" si="740"/>
        <v>90.204225352112672</v>
      </c>
      <c r="DT251" s="500">
        <f t="shared" si="741"/>
        <v>12392</v>
      </c>
      <c r="DU251" s="404">
        <f t="shared" si="742"/>
        <v>12809</v>
      </c>
      <c r="DV251" s="646">
        <v>3</v>
      </c>
      <c r="DW251" s="647">
        <v>0</v>
      </c>
      <c r="DX251" s="500">
        <f t="shared" si="743"/>
        <v>3</v>
      </c>
      <c r="DY251" s="404">
        <f t="shared" si="744"/>
        <v>0</v>
      </c>
      <c r="DZ251" s="646">
        <v>3</v>
      </c>
      <c r="EA251" s="647">
        <v>3</v>
      </c>
      <c r="EB251" s="500">
        <f t="shared" si="745"/>
        <v>3</v>
      </c>
      <c r="EC251" s="404">
        <f t="shared" si="746"/>
        <v>3</v>
      </c>
      <c r="ED251" s="646"/>
      <c r="EE251" s="647"/>
      <c r="EF251" s="500">
        <f t="shared" si="747"/>
        <v>0</v>
      </c>
      <c r="EG251" s="404">
        <f t="shared" si="748"/>
        <v>0</v>
      </c>
      <c r="EH251" s="500">
        <f t="shared" si="749"/>
        <v>6</v>
      </c>
      <c r="EI251" s="404">
        <f t="shared" si="750"/>
        <v>3</v>
      </c>
      <c r="EJ251" s="500">
        <f t="shared" si="751"/>
        <v>6</v>
      </c>
      <c r="EK251" s="404">
        <f t="shared" si="752"/>
        <v>3</v>
      </c>
      <c r="EL251" s="424">
        <v>1.83</v>
      </c>
      <c r="EM251" s="648">
        <v>0</v>
      </c>
      <c r="EN251" s="500">
        <f t="shared" si="753"/>
        <v>5.49</v>
      </c>
      <c r="EO251" s="404">
        <f t="shared" si="754"/>
        <v>0</v>
      </c>
      <c r="EP251" s="424">
        <v>2.5</v>
      </c>
      <c r="EQ251" s="648">
        <v>2.17</v>
      </c>
      <c r="ER251" s="500">
        <f t="shared" si="755"/>
        <v>7.5</v>
      </c>
      <c r="ES251" s="404">
        <f t="shared" si="756"/>
        <v>6.51</v>
      </c>
      <c r="ET251" s="424"/>
      <c r="EU251" s="648"/>
      <c r="EV251" s="500">
        <f t="shared" si="757"/>
        <v>0</v>
      </c>
      <c r="EW251" s="404">
        <f t="shared" si="758"/>
        <v>0</v>
      </c>
      <c r="EX251" s="236">
        <f t="shared" si="759"/>
        <v>2.165</v>
      </c>
      <c r="EY251" s="237">
        <f t="shared" si="760"/>
        <v>2.17</v>
      </c>
      <c r="EZ251" s="500">
        <f t="shared" si="761"/>
        <v>12.99</v>
      </c>
      <c r="FA251" s="404">
        <f t="shared" si="762"/>
        <v>6.51</v>
      </c>
      <c r="FB251" s="646">
        <v>63</v>
      </c>
      <c r="FC251" s="649">
        <v>0</v>
      </c>
      <c r="FD251" s="500">
        <f t="shared" si="763"/>
        <v>189</v>
      </c>
      <c r="FE251" s="404">
        <f t="shared" si="764"/>
        <v>0</v>
      </c>
      <c r="FF251" s="646">
        <v>37</v>
      </c>
      <c r="FG251" s="649">
        <v>63</v>
      </c>
      <c r="FH251" s="500">
        <f t="shared" si="765"/>
        <v>111</v>
      </c>
      <c r="FI251" s="404">
        <f t="shared" si="766"/>
        <v>189</v>
      </c>
      <c r="FJ251" s="646"/>
      <c r="FK251" s="648"/>
      <c r="FL251" s="500">
        <f t="shared" si="767"/>
        <v>0</v>
      </c>
      <c r="FM251" s="404">
        <f t="shared" si="768"/>
        <v>0</v>
      </c>
      <c r="FN251" s="500">
        <f t="shared" si="769"/>
        <v>50</v>
      </c>
      <c r="FO251" s="404">
        <f t="shared" si="770"/>
        <v>63</v>
      </c>
      <c r="FP251" s="500">
        <f t="shared" si="771"/>
        <v>300</v>
      </c>
      <c r="FQ251" s="404">
        <f t="shared" si="772"/>
        <v>189</v>
      </c>
      <c r="FR251" s="646"/>
      <c r="FS251" s="650"/>
      <c r="FT251" s="500">
        <f t="shared" si="773"/>
        <v>0</v>
      </c>
      <c r="FU251" s="404">
        <f t="shared" si="774"/>
        <v>0</v>
      </c>
      <c r="FV251" s="424"/>
      <c r="FW251" s="651"/>
      <c r="FX251" s="500">
        <f t="shared" si="775"/>
        <v>0</v>
      </c>
      <c r="FY251" s="404">
        <f t="shared" si="776"/>
        <v>0</v>
      </c>
      <c r="FZ251" s="424"/>
      <c r="GA251" s="651"/>
      <c r="GB251" s="500">
        <f t="shared" si="777"/>
        <v>0</v>
      </c>
      <c r="GC251" s="404">
        <f t="shared" si="778"/>
        <v>0</v>
      </c>
      <c r="GD251" s="510">
        <f t="shared" si="779"/>
        <v>52</v>
      </c>
      <c r="GE251" s="404">
        <f t="shared" si="780"/>
        <v>43</v>
      </c>
      <c r="GF251" s="500">
        <f t="shared" si="781"/>
        <v>52</v>
      </c>
      <c r="GG251" s="404">
        <f t="shared" si="782"/>
        <v>43</v>
      </c>
      <c r="GH251" s="500">
        <f t="shared" si="783"/>
        <v>214.95</v>
      </c>
      <c r="GI251" s="404">
        <f t="shared" si="784"/>
        <v>159.5</v>
      </c>
      <c r="GJ251" s="500">
        <f t="shared" si="785"/>
        <v>4790</v>
      </c>
      <c r="GK251" s="404">
        <f t="shared" si="786"/>
        <v>3899</v>
      </c>
      <c r="GL251" s="510">
        <f t="shared" si="787"/>
        <v>90</v>
      </c>
      <c r="GM251" s="404">
        <f t="shared" si="788"/>
        <v>102</v>
      </c>
      <c r="GN251" s="500">
        <f t="shared" si="789"/>
        <v>90</v>
      </c>
      <c r="GO251" s="404">
        <f t="shared" si="790"/>
        <v>102</v>
      </c>
      <c r="GP251" s="500">
        <f t="shared" si="791"/>
        <v>442.59</v>
      </c>
      <c r="GQ251" s="404">
        <f t="shared" si="792"/>
        <v>535.89</v>
      </c>
      <c r="GR251" s="500">
        <f t="shared" si="793"/>
        <v>7902</v>
      </c>
      <c r="GS251" s="404">
        <f t="shared" si="794"/>
        <v>9099</v>
      </c>
      <c r="GT251" s="510">
        <f t="shared" si="795"/>
        <v>142</v>
      </c>
      <c r="GU251" s="404">
        <f t="shared" si="796"/>
        <v>145</v>
      </c>
      <c r="GV251" s="500">
        <f t="shared" si="797"/>
        <v>142</v>
      </c>
      <c r="GW251" s="404">
        <f t="shared" si="798"/>
        <v>145</v>
      </c>
      <c r="GX251" s="500">
        <f t="shared" si="799"/>
        <v>657.54</v>
      </c>
      <c r="GY251" s="404">
        <f t="shared" si="800"/>
        <v>695.39</v>
      </c>
      <c r="GZ251" s="500">
        <f t="shared" si="801"/>
        <v>12692</v>
      </c>
      <c r="HA251" s="404">
        <f t="shared" si="802"/>
        <v>12998</v>
      </c>
      <c r="HB251" s="510">
        <f t="shared" si="803"/>
        <v>0</v>
      </c>
      <c r="HC251" s="404">
        <f t="shared" si="804"/>
        <v>0</v>
      </c>
      <c r="HD251" s="500">
        <f t="shared" si="805"/>
        <v>0</v>
      </c>
      <c r="HE251" s="404">
        <f t="shared" si="806"/>
        <v>0</v>
      </c>
      <c r="HF251" s="500" t="str">
        <f t="shared" si="807"/>
        <v/>
      </c>
      <c r="HG251" s="404" t="str">
        <f t="shared" si="808"/>
        <v/>
      </c>
      <c r="HH251" s="500" t="str">
        <f t="shared" si="809"/>
        <v/>
      </c>
      <c r="HI251" s="404" t="str">
        <f t="shared" si="810"/>
        <v/>
      </c>
      <c r="HJ251" s="510">
        <f t="shared" si="811"/>
        <v>657.54000000000008</v>
      </c>
      <c r="HK251" s="404">
        <f t="shared" si="812"/>
        <v>695.38999999999987</v>
      </c>
      <c r="HL251" s="500">
        <f t="shared" si="813"/>
        <v>12692</v>
      </c>
      <c r="HM251" s="404">
        <f t="shared" si="814"/>
        <v>12998</v>
      </c>
    </row>
    <row r="252" spans="1:221">
      <c r="A252" s="633" t="s">
        <v>538</v>
      </c>
      <c r="B252" s="640" t="s">
        <v>912</v>
      </c>
      <c r="C252" s="641"/>
      <c r="D252" s="642">
        <v>199953</v>
      </c>
      <c r="E252" s="531">
        <v>10</v>
      </c>
      <c r="F252" s="422">
        <v>217</v>
      </c>
      <c r="G252" s="814">
        <v>237</v>
      </c>
      <c r="H252" s="422">
        <v>11</v>
      </c>
      <c r="I252" s="814">
        <v>10</v>
      </c>
      <c r="J252" s="500">
        <f t="shared" si="665"/>
        <v>206</v>
      </c>
      <c r="K252" s="404">
        <f t="shared" si="666"/>
        <v>227</v>
      </c>
      <c r="L252" s="422"/>
      <c r="M252" s="423"/>
      <c r="N252" s="500">
        <f t="shared" si="667"/>
        <v>206</v>
      </c>
      <c r="O252" s="404">
        <f t="shared" si="668"/>
        <v>227</v>
      </c>
      <c r="P252" s="500">
        <f t="shared" si="669"/>
        <v>206</v>
      </c>
      <c r="Q252" s="404">
        <f t="shared" si="670"/>
        <v>227</v>
      </c>
      <c r="R252" s="422">
        <v>4</v>
      </c>
      <c r="S252" s="423">
        <v>8</v>
      </c>
      <c r="T252" s="500">
        <f t="shared" si="671"/>
        <v>4</v>
      </c>
      <c r="U252" s="404">
        <f t="shared" si="672"/>
        <v>8</v>
      </c>
      <c r="V252" s="422">
        <v>30</v>
      </c>
      <c r="W252" s="423">
        <v>31</v>
      </c>
      <c r="X252" s="500">
        <f t="shared" si="673"/>
        <v>30</v>
      </c>
      <c r="Y252" s="404">
        <f t="shared" si="674"/>
        <v>31</v>
      </c>
      <c r="Z252" s="422"/>
      <c r="AA252" s="423"/>
      <c r="AB252" s="500">
        <f t="shared" si="675"/>
        <v>0</v>
      </c>
      <c r="AC252" s="404">
        <f t="shared" si="676"/>
        <v>0</v>
      </c>
      <c r="AD252" s="500">
        <f t="shared" si="677"/>
        <v>34</v>
      </c>
      <c r="AE252" s="404">
        <f t="shared" si="678"/>
        <v>39</v>
      </c>
      <c r="AF252" s="500">
        <f t="shared" si="679"/>
        <v>34</v>
      </c>
      <c r="AG252" s="404">
        <f t="shared" si="680"/>
        <v>39</v>
      </c>
      <c r="AH252" s="424">
        <v>3.88</v>
      </c>
      <c r="AI252" s="425">
        <v>2.38</v>
      </c>
      <c r="AJ252" s="500">
        <f t="shared" si="681"/>
        <v>15.52</v>
      </c>
      <c r="AK252" s="404">
        <f t="shared" si="682"/>
        <v>19.04</v>
      </c>
      <c r="AL252" s="424">
        <v>4.07</v>
      </c>
      <c r="AM252" s="425">
        <v>3.94</v>
      </c>
      <c r="AN252" s="500">
        <f t="shared" si="683"/>
        <v>122.10000000000001</v>
      </c>
      <c r="AO252" s="404">
        <f t="shared" si="684"/>
        <v>122.14</v>
      </c>
      <c r="AP252" s="424"/>
      <c r="AQ252" s="425"/>
      <c r="AR252" s="500">
        <f t="shared" si="685"/>
        <v>0</v>
      </c>
      <c r="AS252" s="404">
        <f t="shared" si="686"/>
        <v>0</v>
      </c>
      <c r="AT252" s="236">
        <f t="shared" si="687"/>
        <v>4.0476470588235296</v>
      </c>
      <c r="AU252" s="237">
        <f t="shared" si="688"/>
        <v>3.62</v>
      </c>
      <c r="AV252" s="500">
        <f t="shared" si="689"/>
        <v>137.62</v>
      </c>
      <c r="AW252" s="404">
        <f t="shared" si="690"/>
        <v>141.18</v>
      </c>
      <c r="AX252" s="422">
        <v>69</v>
      </c>
      <c r="AY252" s="423">
        <v>68</v>
      </c>
      <c r="AZ252" s="500">
        <f t="shared" si="691"/>
        <v>276</v>
      </c>
      <c r="BA252" s="404">
        <f t="shared" si="692"/>
        <v>544</v>
      </c>
      <c r="BB252" s="422">
        <v>78</v>
      </c>
      <c r="BC252" s="423">
        <v>73</v>
      </c>
      <c r="BD252" s="500">
        <f t="shared" si="693"/>
        <v>2340</v>
      </c>
      <c r="BE252" s="404">
        <f t="shared" si="694"/>
        <v>2263</v>
      </c>
      <c r="BF252" s="422"/>
      <c r="BG252" s="423"/>
      <c r="BH252" s="500">
        <f t="shared" si="695"/>
        <v>0</v>
      </c>
      <c r="BI252" s="404">
        <f t="shared" si="696"/>
        <v>0</v>
      </c>
      <c r="BJ252" s="500">
        <f t="shared" si="697"/>
        <v>76.941176470588232</v>
      </c>
      <c r="BK252" s="404">
        <f t="shared" si="698"/>
        <v>71.974358974358978</v>
      </c>
      <c r="BL252" s="500">
        <f t="shared" si="699"/>
        <v>2616</v>
      </c>
      <c r="BM252" s="404">
        <f t="shared" si="700"/>
        <v>2807</v>
      </c>
      <c r="BN252" s="422">
        <v>84</v>
      </c>
      <c r="BO252" s="423">
        <v>104</v>
      </c>
      <c r="BP252" s="500">
        <f t="shared" si="701"/>
        <v>84</v>
      </c>
      <c r="BQ252" s="404">
        <f t="shared" si="702"/>
        <v>104</v>
      </c>
      <c r="BR252" s="422">
        <v>46</v>
      </c>
      <c r="BS252" s="423">
        <v>35</v>
      </c>
      <c r="BT252" s="500">
        <f t="shared" si="703"/>
        <v>46</v>
      </c>
      <c r="BU252" s="404">
        <f t="shared" si="704"/>
        <v>35</v>
      </c>
      <c r="BV252" s="422"/>
      <c r="BW252" s="423"/>
      <c r="BX252" s="500">
        <f t="shared" si="705"/>
        <v>0</v>
      </c>
      <c r="BY252" s="404">
        <f t="shared" si="706"/>
        <v>0</v>
      </c>
      <c r="BZ252" s="500">
        <f t="shared" si="707"/>
        <v>130</v>
      </c>
      <c r="CA252" s="404">
        <f t="shared" si="708"/>
        <v>139</v>
      </c>
      <c r="CB252" s="500">
        <f t="shared" si="709"/>
        <v>130</v>
      </c>
      <c r="CC252" s="404">
        <f t="shared" si="710"/>
        <v>139</v>
      </c>
      <c r="CD252" s="424">
        <v>4.57</v>
      </c>
      <c r="CE252" s="645">
        <v>3.52</v>
      </c>
      <c r="CF252" s="500">
        <f t="shared" si="711"/>
        <v>383.88</v>
      </c>
      <c r="CG252" s="404">
        <f t="shared" si="712"/>
        <v>366.08</v>
      </c>
      <c r="CH252" s="424">
        <v>5.62</v>
      </c>
      <c r="CI252" s="645">
        <v>5.71</v>
      </c>
      <c r="CJ252" s="500">
        <f t="shared" si="713"/>
        <v>258.52</v>
      </c>
      <c r="CK252" s="404">
        <f t="shared" si="714"/>
        <v>199.85</v>
      </c>
      <c r="CL252" s="424"/>
      <c r="CM252" s="645"/>
      <c r="CN252" s="500">
        <f t="shared" si="715"/>
        <v>0</v>
      </c>
      <c r="CO252" s="404">
        <f t="shared" si="716"/>
        <v>0</v>
      </c>
      <c r="CP252" s="500">
        <f t="shared" si="717"/>
        <v>4.9415384615384612</v>
      </c>
      <c r="CQ252" s="237">
        <f t="shared" si="718"/>
        <v>4.0714388489208631</v>
      </c>
      <c r="CR252" s="500">
        <f t="shared" si="719"/>
        <v>642.4</v>
      </c>
      <c r="CS252" s="404">
        <f t="shared" si="720"/>
        <v>565.92999999999995</v>
      </c>
      <c r="CT252" s="646">
        <v>102</v>
      </c>
      <c r="CU252" s="647">
        <v>91</v>
      </c>
      <c r="CV252" s="500">
        <f t="shared" si="721"/>
        <v>8568</v>
      </c>
      <c r="CW252" s="404">
        <f t="shared" si="722"/>
        <v>9464</v>
      </c>
      <c r="CX252" s="646">
        <v>88</v>
      </c>
      <c r="CY252" s="647">
        <v>87</v>
      </c>
      <c r="CZ252" s="500">
        <f t="shared" si="723"/>
        <v>4048</v>
      </c>
      <c r="DA252" s="404">
        <f t="shared" si="724"/>
        <v>3045</v>
      </c>
      <c r="DB252" s="646"/>
      <c r="DC252" s="645"/>
      <c r="DD252" s="500">
        <f t="shared" si="725"/>
        <v>0</v>
      </c>
      <c r="DE252" s="404">
        <f t="shared" si="726"/>
        <v>0</v>
      </c>
      <c r="DF252" s="500">
        <f t="shared" si="727"/>
        <v>97.046153846153842</v>
      </c>
      <c r="DG252" s="404">
        <f t="shared" si="728"/>
        <v>89.992805755395679</v>
      </c>
      <c r="DH252" s="500">
        <f t="shared" si="729"/>
        <v>12616</v>
      </c>
      <c r="DI252" s="404">
        <f t="shared" si="730"/>
        <v>12509</v>
      </c>
      <c r="DJ252" s="500">
        <f t="shared" si="731"/>
        <v>164</v>
      </c>
      <c r="DK252" s="404">
        <f t="shared" si="732"/>
        <v>178</v>
      </c>
      <c r="DL252" s="500">
        <f t="shared" si="733"/>
        <v>164</v>
      </c>
      <c r="DM252" s="404">
        <f t="shared" si="734"/>
        <v>178</v>
      </c>
      <c r="DN252" s="236">
        <f t="shared" si="735"/>
        <v>4.7562195121951216</v>
      </c>
      <c r="DO252" s="237">
        <f t="shared" si="736"/>
        <v>3.9725280898876401</v>
      </c>
      <c r="DP252" s="500">
        <f t="shared" si="737"/>
        <v>780.02</v>
      </c>
      <c r="DQ252" s="404">
        <f t="shared" si="738"/>
        <v>707.1099999999999</v>
      </c>
      <c r="DR252" s="500">
        <f t="shared" si="739"/>
        <v>92.878048780487802</v>
      </c>
      <c r="DS252" s="404">
        <f t="shared" si="740"/>
        <v>86.044943820224717</v>
      </c>
      <c r="DT252" s="500">
        <f t="shared" si="741"/>
        <v>15232</v>
      </c>
      <c r="DU252" s="404">
        <f t="shared" si="742"/>
        <v>15316</v>
      </c>
      <c r="DV252" s="646">
        <v>22</v>
      </c>
      <c r="DW252" s="647">
        <v>21</v>
      </c>
      <c r="DX252" s="500">
        <f t="shared" si="743"/>
        <v>22</v>
      </c>
      <c r="DY252" s="404">
        <f t="shared" si="744"/>
        <v>21</v>
      </c>
      <c r="DZ252" s="646">
        <v>20</v>
      </c>
      <c r="EA252" s="647">
        <v>28</v>
      </c>
      <c r="EB252" s="500">
        <f t="shared" si="745"/>
        <v>20</v>
      </c>
      <c r="EC252" s="404">
        <f t="shared" si="746"/>
        <v>28</v>
      </c>
      <c r="ED252" s="646"/>
      <c r="EE252" s="647"/>
      <c r="EF252" s="500">
        <f t="shared" si="747"/>
        <v>0</v>
      </c>
      <c r="EG252" s="404">
        <f t="shared" si="748"/>
        <v>0</v>
      </c>
      <c r="EH252" s="500">
        <f t="shared" si="749"/>
        <v>42</v>
      </c>
      <c r="EI252" s="404">
        <f t="shared" si="750"/>
        <v>49</v>
      </c>
      <c r="EJ252" s="500">
        <f t="shared" si="751"/>
        <v>42</v>
      </c>
      <c r="EK252" s="404">
        <f t="shared" si="752"/>
        <v>49</v>
      </c>
      <c r="EL252" s="424">
        <v>1.68</v>
      </c>
      <c r="EM252" s="648">
        <v>2.12</v>
      </c>
      <c r="EN252" s="500">
        <f t="shared" si="753"/>
        <v>36.96</v>
      </c>
      <c r="EO252" s="404">
        <f t="shared" si="754"/>
        <v>44.52</v>
      </c>
      <c r="EP252" s="424">
        <v>3.93</v>
      </c>
      <c r="EQ252" s="648">
        <v>2.0499999999999998</v>
      </c>
      <c r="ER252" s="500">
        <f t="shared" si="755"/>
        <v>78.600000000000009</v>
      </c>
      <c r="ES252" s="404">
        <f t="shared" si="756"/>
        <v>57.399999999999991</v>
      </c>
      <c r="ET252" s="424"/>
      <c r="EU252" s="648"/>
      <c r="EV252" s="500">
        <f t="shared" si="757"/>
        <v>0</v>
      </c>
      <c r="EW252" s="404">
        <f t="shared" si="758"/>
        <v>0</v>
      </c>
      <c r="EX252" s="236">
        <f t="shared" si="759"/>
        <v>2.7514285714285713</v>
      </c>
      <c r="EY252" s="237">
        <f t="shared" si="760"/>
        <v>2.0799999999999996</v>
      </c>
      <c r="EZ252" s="500">
        <f t="shared" si="761"/>
        <v>115.56</v>
      </c>
      <c r="FA252" s="404">
        <f t="shared" si="762"/>
        <v>101.91999999999999</v>
      </c>
      <c r="FB252" s="646">
        <v>61</v>
      </c>
      <c r="FC252" s="649">
        <v>65</v>
      </c>
      <c r="FD252" s="500">
        <f t="shared" si="763"/>
        <v>1342</v>
      </c>
      <c r="FE252" s="404">
        <f t="shared" si="764"/>
        <v>1365</v>
      </c>
      <c r="FF252" s="646">
        <v>59</v>
      </c>
      <c r="FG252" s="649">
        <v>56</v>
      </c>
      <c r="FH252" s="500">
        <f t="shared" si="765"/>
        <v>1180</v>
      </c>
      <c r="FI252" s="404">
        <f t="shared" si="766"/>
        <v>1568</v>
      </c>
      <c r="FJ252" s="646"/>
      <c r="FK252" s="648"/>
      <c r="FL252" s="500">
        <f t="shared" si="767"/>
        <v>0</v>
      </c>
      <c r="FM252" s="404">
        <f t="shared" si="768"/>
        <v>0</v>
      </c>
      <c r="FN252" s="500">
        <f t="shared" si="769"/>
        <v>60.047619047619051</v>
      </c>
      <c r="FO252" s="404">
        <f t="shared" si="770"/>
        <v>59.857142857142854</v>
      </c>
      <c r="FP252" s="500">
        <f t="shared" si="771"/>
        <v>2522</v>
      </c>
      <c r="FQ252" s="404">
        <f t="shared" si="772"/>
        <v>2933</v>
      </c>
      <c r="FR252" s="646"/>
      <c r="FS252" s="650"/>
      <c r="FT252" s="500">
        <f t="shared" si="773"/>
        <v>0</v>
      </c>
      <c r="FU252" s="404">
        <f t="shared" si="774"/>
        <v>0</v>
      </c>
      <c r="FV252" s="424"/>
      <c r="FW252" s="651"/>
      <c r="FX252" s="500">
        <f t="shared" si="775"/>
        <v>0</v>
      </c>
      <c r="FY252" s="404">
        <f t="shared" si="776"/>
        <v>0</v>
      </c>
      <c r="FZ252" s="424"/>
      <c r="GA252" s="651"/>
      <c r="GB252" s="500">
        <f t="shared" si="777"/>
        <v>0</v>
      </c>
      <c r="GC252" s="404">
        <f t="shared" si="778"/>
        <v>0</v>
      </c>
      <c r="GD252" s="510">
        <f t="shared" si="779"/>
        <v>110</v>
      </c>
      <c r="GE252" s="404">
        <f t="shared" si="780"/>
        <v>133</v>
      </c>
      <c r="GF252" s="500">
        <f t="shared" si="781"/>
        <v>110</v>
      </c>
      <c r="GG252" s="404">
        <f t="shared" si="782"/>
        <v>133</v>
      </c>
      <c r="GH252" s="500">
        <f t="shared" si="783"/>
        <v>436.35999999999996</v>
      </c>
      <c r="GI252" s="404">
        <f t="shared" si="784"/>
        <v>429.64</v>
      </c>
      <c r="GJ252" s="500">
        <f t="shared" si="785"/>
        <v>10186</v>
      </c>
      <c r="GK252" s="404">
        <f t="shared" si="786"/>
        <v>11373</v>
      </c>
      <c r="GL252" s="510">
        <f t="shared" si="787"/>
        <v>96</v>
      </c>
      <c r="GM252" s="404">
        <f t="shared" si="788"/>
        <v>94</v>
      </c>
      <c r="GN252" s="500">
        <f t="shared" si="789"/>
        <v>96</v>
      </c>
      <c r="GO252" s="404">
        <f t="shared" si="790"/>
        <v>94</v>
      </c>
      <c r="GP252" s="500">
        <f t="shared" si="791"/>
        <v>459.22</v>
      </c>
      <c r="GQ252" s="404">
        <f t="shared" si="792"/>
        <v>379.39</v>
      </c>
      <c r="GR252" s="500">
        <f t="shared" si="793"/>
        <v>7568</v>
      </c>
      <c r="GS252" s="404">
        <f t="shared" si="794"/>
        <v>6876</v>
      </c>
      <c r="GT252" s="510">
        <f t="shared" si="795"/>
        <v>206</v>
      </c>
      <c r="GU252" s="404">
        <f t="shared" si="796"/>
        <v>227</v>
      </c>
      <c r="GV252" s="500">
        <f t="shared" si="797"/>
        <v>206</v>
      </c>
      <c r="GW252" s="404">
        <f t="shared" si="798"/>
        <v>227</v>
      </c>
      <c r="GX252" s="500">
        <f t="shared" si="799"/>
        <v>895.57999999999993</v>
      </c>
      <c r="GY252" s="404">
        <f t="shared" si="800"/>
        <v>809.03</v>
      </c>
      <c r="GZ252" s="500">
        <f t="shared" si="801"/>
        <v>17754</v>
      </c>
      <c r="HA252" s="404">
        <f t="shared" si="802"/>
        <v>18249</v>
      </c>
      <c r="HB252" s="510">
        <f t="shared" si="803"/>
        <v>0</v>
      </c>
      <c r="HC252" s="404">
        <f t="shared" si="804"/>
        <v>0</v>
      </c>
      <c r="HD252" s="500">
        <f t="shared" si="805"/>
        <v>0</v>
      </c>
      <c r="HE252" s="404">
        <f t="shared" si="806"/>
        <v>0</v>
      </c>
      <c r="HF252" s="500" t="str">
        <f t="shared" si="807"/>
        <v/>
      </c>
      <c r="HG252" s="404" t="str">
        <f t="shared" si="808"/>
        <v/>
      </c>
      <c r="HH252" s="500" t="str">
        <f t="shared" si="809"/>
        <v/>
      </c>
      <c r="HI252" s="404" t="str">
        <f t="shared" si="810"/>
        <v/>
      </c>
      <c r="HJ252" s="510">
        <f t="shared" si="811"/>
        <v>895.57999999999993</v>
      </c>
      <c r="HK252" s="404">
        <f t="shared" si="812"/>
        <v>809.02999999999986</v>
      </c>
      <c r="HL252" s="500">
        <f t="shared" si="813"/>
        <v>17754</v>
      </c>
      <c r="HM252" s="404">
        <f t="shared" si="814"/>
        <v>18249</v>
      </c>
    </row>
    <row r="253" spans="1:221">
      <c r="A253" s="675" t="s">
        <v>545</v>
      </c>
      <c r="B253" s="676" t="s">
        <v>938</v>
      </c>
      <c r="C253" s="677"/>
      <c r="D253" s="678">
        <v>207388</v>
      </c>
      <c r="E253" s="679">
        <v>1</v>
      </c>
      <c r="F253" s="422">
        <v>4102</v>
      </c>
      <c r="G253" s="607">
        <v>4162</v>
      </c>
      <c r="H253" s="422">
        <v>81</v>
      </c>
      <c r="I253" s="423">
        <v>109</v>
      </c>
      <c r="J253" s="500">
        <f t="shared" si="665"/>
        <v>4021</v>
      </c>
      <c r="K253" s="404">
        <f t="shared" si="666"/>
        <v>4053</v>
      </c>
      <c r="L253" s="422">
        <v>120</v>
      </c>
      <c r="M253" s="423">
        <v>120</v>
      </c>
      <c r="N253" s="500">
        <f t="shared" si="667"/>
        <v>4021</v>
      </c>
      <c r="O253" s="404">
        <f t="shared" si="668"/>
        <v>4053</v>
      </c>
      <c r="P253" s="500">
        <f t="shared" si="669"/>
        <v>0</v>
      </c>
      <c r="Q253" s="404">
        <f t="shared" si="670"/>
        <v>0</v>
      </c>
      <c r="R253" s="422">
        <v>794</v>
      </c>
      <c r="S253" s="423">
        <v>764</v>
      </c>
      <c r="T253" s="500">
        <f t="shared" si="671"/>
        <v>0</v>
      </c>
      <c r="U253" s="404">
        <f t="shared" si="672"/>
        <v>0</v>
      </c>
      <c r="V253" s="422">
        <v>108</v>
      </c>
      <c r="W253" s="423">
        <v>109</v>
      </c>
      <c r="X253" s="500">
        <f t="shared" si="673"/>
        <v>0</v>
      </c>
      <c r="Y253" s="404">
        <f t="shared" si="674"/>
        <v>0</v>
      </c>
      <c r="Z253" s="422"/>
      <c r="AA253" s="423"/>
      <c r="AB253" s="500">
        <f t="shared" si="675"/>
        <v>0</v>
      </c>
      <c r="AC253" s="404">
        <f t="shared" si="676"/>
        <v>0</v>
      </c>
      <c r="AD253" s="500">
        <f t="shared" si="677"/>
        <v>902</v>
      </c>
      <c r="AE253" s="404">
        <f t="shared" si="678"/>
        <v>873</v>
      </c>
      <c r="AF253" s="500">
        <f t="shared" si="679"/>
        <v>0</v>
      </c>
      <c r="AG253" s="404">
        <f t="shared" si="680"/>
        <v>0</v>
      </c>
      <c r="AH253" s="564">
        <v>4.37</v>
      </c>
      <c r="AI253" s="580">
        <v>4.38</v>
      </c>
      <c r="AJ253" s="500">
        <f t="shared" si="681"/>
        <v>3469.78</v>
      </c>
      <c r="AK253" s="404">
        <f t="shared" si="682"/>
        <v>3346.3199999999997</v>
      </c>
      <c r="AL253" s="564">
        <v>3.95</v>
      </c>
      <c r="AM253" s="580">
        <v>4.2300000000000004</v>
      </c>
      <c r="AN253" s="500">
        <f t="shared" si="683"/>
        <v>426.6</v>
      </c>
      <c r="AO253" s="404">
        <f t="shared" si="684"/>
        <v>461.07000000000005</v>
      </c>
      <c r="AP253" s="564"/>
      <c r="AQ253" s="425"/>
      <c r="AR253" s="500">
        <f t="shared" si="685"/>
        <v>0</v>
      </c>
      <c r="AS253" s="404">
        <f t="shared" si="686"/>
        <v>0</v>
      </c>
      <c r="AT253" s="236">
        <f t="shared" si="687"/>
        <v>4.3197117516629717</v>
      </c>
      <c r="AU253" s="237">
        <f t="shared" si="688"/>
        <v>4.3612714776632302</v>
      </c>
      <c r="AV253" s="500">
        <f t="shared" si="689"/>
        <v>3896.3800000000006</v>
      </c>
      <c r="AW253" s="404">
        <f t="shared" si="690"/>
        <v>3807.39</v>
      </c>
      <c r="AX253" s="422"/>
      <c r="AY253" s="423"/>
      <c r="AZ253" s="500">
        <f t="shared" si="691"/>
        <v>0</v>
      </c>
      <c r="BA253" s="404">
        <f t="shared" si="692"/>
        <v>0</v>
      </c>
      <c r="BB253" s="422"/>
      <c r="BC253" s="423"/>
      <c r="BD253" s="500">
        <f t="shared" si="693"/>
        <v>0</v>
      </c>
      <c r="BE253" s="404">
        <f t="shared" si="694"/>
        <v>0</v>
      </c>
      <c r="BF253" s="422"/>
      <c r="BG253" s="423"/>
      <c r="BH253" s="500">
        <f t="shared" si="695"/>
        <v>0</v>
      </c>
      <c r="BI253" s="404">
        <f t="shared" si="696"/>
        <v>0</v>
      </c>
      <c r="BJ253" s="500">
        <f t="shared" si="697"/>
        <v>0</v>
      </c>
      <c r="BK253" s="404">
        <f t="shared" si="698"/>
        <v>0</v>
      </c>
      <c r="BL253" s="500">
        <f t="shared" si="699"/>
        <v>0</v>
      </c>
      <c r="BM253" s="404">
        <f t="shared" si="700"/>
        <v>0</v>
      </c>
      <c r="BN253" s="422">
        <v>1615</v>
      </c>
      <c r="BO253" s="423">
        <v>1742</v>
      </c>
      <c r="BP253" s="500">
        <f t="shared" si="701"/>
        <v>0</v>
      </c>
      <c r="BQ253" s="404">
        <f t="shared" si="702"/>
        <v>0</v>
      </c>
      <c r="BR253" s="422">
        <v>65</v>
      </c>
      <c r="BS253" s="423">
        <v>62</v>
      </c>
      <c r="BT253" s="500">
        <f t="shared" si="703"/>
        <v>0</v>
      </c>
      <c r="BU253" s="404">
        <f t="shared" si="704"/>
        <v>0</v>
      </c>
      <c r="BV253" s="422"/>
      <c r="BW253" s="423"/>
      <c r="BX253" s="500">
        <f t="shared" si="705"/>
        <v>0</v>
      </c>
      <c r="BY253" s="404">
        <f t="shared" si="706"/>
        <v>0</v>
      </c>
      <c r="BZ253" s="500">
        <f t="shared" si="707"/>
        <v>1680</v>
      </c>
      <c r="CA253" s="404">
        <f t="shared" si="708"/>
        <v>1804</v>
      </c>
      <c r="CB253" s="500">
        <f t="shared" si="709"/>
        <v>0</v>
      </c>
      <c r="CC253" s="404">
        <f t="shared" si="710"/>
        <v>0</v>
      </c>
      <c r="CD253" s="564">
        <v>4.8899999999999997</v>
      </c>
      <c r="CE253" s="581">
        <v>4.76</v>
      </c>
      <c r="CF253" s="500">
        <f t="shared" si="711"/>
        <v>7897.3499999999995</v>
      </c>
      <c r="CG253" s="404">
        <f t="shared" si="712"/>
        <v>8291.92</v>
      </c>
      <c r="CH253" s="564">
        <v>5.99</v>
      </c>
      <c r="CI253" s="581">
        <v>4.9000000000000004</v>
      </c>
      <c r="CJ253" s="500">
        <f t="shared" si="713"/>
        <v>389.35</v>
      </c>
      <c r="CK253" s="404">
        <f t="shared" si="714"/>
        <v>303.8</v>
      </c>
      <c r="CL253" s="564"/>
      <c r="CM253" s="581"/>
      <c r="CN253" s="500">
        <f t="shared" si="715"/>
        <v>0</v>
      </c>
      <c r="CO253" s="404">
        <f t="shared" si="716"/>
        <v>0</v>
      </c>
      <c r="CP253" s="500">
        <f t="shared" si="717"/>
        <v>4.9325595238095232</v>
      </c>
      <c r="CQ253" s="237">
        <f t="shared" si="718"/>
        <v>4.764811529933481</v>
      </c>
      <c r="CR253" s="500">
        <f t="shared" si="719"/>
        <v>8286.6999999999989</v>
      </c>
      <c r="CS253" s="404">
        <f t="shared" si="720"/>
        <v>8595.7199999999993</v>
      </c>
      <c r="CT253" s="565"/>
      <c r="CU253" s="581"/>
      <c r="CV253" s="500">
        <f t="shared" si="721"/>
        <v>0</v>
      </c>
      <c r="CW253" s="404">
        <f t="shared" si="722"/>
        <v>0</v>
      </c>
      <c r="CX253" s="565"/>
      <c r="CY253" s="581"/>
      <c r="CZ253" s="500">
        <f t="shared" si="723"/>
        <v>0</v>
      </c>
      <c r="DA253" s="404">
        <f t="shared" si="724"/>
        <v>0</v>
      </c>
      <c r="DB253" s="565"/>
      <c r="DC253" s="581"/>
      <c r="DD253" s="500">
        <f t="shared" si="725"/>
        <v>0</v>
      </c>
      <c r="DE253" s="404">
        <f t="shared" si="726"/>
        <v>0</v>
      </c>
      <c r="DF253" s="500">
        <f t="shared" si="727"/>
        <v>0</v>
      </c>
      <c r="DG253" s="404">
        <f t="shared" si="728"/>
        <v>0</v>
      </c>
      <c r="DH253" s="500">
        <f t="shared" si="729"/>
        <v>0</v>
      </c>
      <c r="DI253" s="404">
        <f t="shared" si="730"/>
        <v>0</v>
      </c>
      <c r="DJ253" s="500">
        <f t="shared" si="731"/>
        <v>2582</v>
      </c>
      <c r="DK253" s="404">
        <f t="shared" si="732"/>
        <v>2677</v>
      </c>
      <c r="DL253" s="500">
        <f t="shared" si="733"/>
        <v>0</v>
      </c>
      <c r="DM253" s="404">
        <f t="shared" si="734"/>
        <v>0</v>
      </c>
      <c r="DN253" s="236">
        <f t="shared" si="735"/>
        <v>4.7184663051897751</v>
      </c>
      <c r="DO253" s="237">
        <f t="shared" si="736"/>
        <v>4.6332125513634663</v>
      </c>
      <c r="DP253" s="500">
        <f t="shared" si="737"/>
        <v>12183.08</v>
      </c>
      <c r="DQ253" s="404">
        <f t="shared" si="738"/>
        <v>12403.109999999999</v>
      </c>
      <c r="DR253" s="500">
        <f t="shared" si="739"/>
        <v>0</v>
      </c>
      <c r="DS253" s="404">
        <f t="shared" si="740"/>
        <v>0</v>
      </c>
      <c r="DT253" s="500">
        <f t="shared" si="741"/>
        <v>0</v>
      </c>
      <c r="DU253" s="404">
        <f t="shared" si="742"/>
        <v>0</v>
      </c>
      <c r="DV253" s="565">
        <v>864</v>
      </c>
      <c r="DW253" s="582">
        <v>827</v>
      </c>
      <c r="DX253" s="500">
        <f t="shared" si="743"/>
        <v>0</v>
      </c>
      <c r="DY253" s="404">
        <f t="shared" si="744"/>
        <v>0</v>
      </c>
      <c r="DZ253" s="565">
        <v>481</v>
      </c>
      <c r="EA253" s="582">
        <v>459</v>
      </c>
      <c r="EB253" s="500">
        <f t="shared" si="745"/>
        <v>0</v>
      </c>
      <c r="EC253" s="404">
        <f t="shared" si="746"/>
        <v>0</v>
      </c>
      <c r="ED253" s="565"/>
      <c r="EE253" s="582"/>
      <c r="EF253" s="500">
        <f t="shared" si="747"/>
        <v>0</v>
      </c>
      <c r="EG253" s="404">
        <f t="shared" si="748"/>
        <v>0</v>
      </c>
      <c r="EH253" s="500">
        <f t="shared" si="749"/>
        <v>1345</v>
      </c>
      <c r="EI253" s="404">
        <f t="shared" si="750"/>
        <v>1286</v>
      </c>
      <c r="EJ253" s="500">
        <f t="shared" si="751"/>
        <v>0</v>
      </c>
      <c r="EK253" s="404">
        <f t="shared" si="752"/>
        <v>0</v>
      </c>
      <c r="EL253" s="564">
        <v>3.61</v>
      </c>
      <c r="EM253" s="583">
        <v>3.42</v>
      </c>
      <c r="EN253" s="500">
        <f t="shared" si="753"/>
        <v>3119.04</v>
      </c>
      <c r="EO253" s="404">
        <f t="shared" si="754"/>
        <v>2828.34</v>
      </c>
      <c r="EP253" s="564">
        <v>4.67</v>
      </c>
      <c r="EQ253" s="583">
        <v>4.4800000000000004</v>
      </c>
      <c r="ER253" s="500">
        <f t="shared" si="755"/>
        <v>2246.27</v>
      </c>
      <c r="ES253" s="404">
        <f t="shared" si="756"/>
        <v>2056.3200000000002</v>
      </c>
      <c r="ET253" s="564"/>
      <c r="EU253" s="583"/>
      <c r="EV253" s="500">
        <f t="shared" si="757"/>
        <v>0</v>
      </c>
      <c r="EW253" s="404">
        <f t="shared" si="758"/>
        <v>0</v>
      </c>
      <c r="EX253" s="236">
        <f t="shared" si="759"/>
        <v>3.9890780669144976</v>
      </c>
      <c r="EY253" s="237">
        <f t="shared" si="760"/>
        <v>3.7983359253499223</v>
      </c>
      <c r="EZ253" s="500">
        <f t="shared" si="761"/>
        <v>5365.3099999999995</v>
      </c>
      <c r="FA253" s="404">
        <f t="shared" si="762"/>
        <v>4884.66</v>
      </c>
      <c r="FB253" s="565"/>
      <c r="FC253" s="583"/>
      <c r="FD253" s="500">
        <f t="shared" si="763"/>
        <v>0</v>
      </c>
      <c r="FE253" s="404">
        <f t="shared" si="764"/>
        <v>0</v>
      </c>
      <c r="FF253" s="565"/>
      <c r="FG253" s="583"/>
      <c r="FH253" s="500">
        <f t="shared" si="765"/>
        <v>0</v>
      </c>
      <c r="FI253" s="404">
        <f t="shared" si="766"/>
        <v>0</v>
      </c>
      <c r="FJ253" s="565"/>
      <c r="FK253" s="583"/>
      <c r="FL253" s="500">
        <f t="shared" si="767"/>
        <v>0</v>
      </c>
      <c r="FM253" s="404">
        <f t="shared" si="768"/>
        <v>0</v>
      </c>
      <c r="FN253" s="500">
        <f t="shared" si="769"/>
        <v>0</v>
      </c>
      <c r="FO253" s="404">
        <f t="shared" si="770"/>
        <v>0</v>
      </c>
      <c r="FP253" s="500">
        <f t="shared" si="771"/>
        <v>0</v>
      </c>
      <c r="FQ253" s="404">
        <f t="shared" si="772"/>
        <v>0</v>
      </c>
      <c r="FR253" s="565">
        <v>94</v>
      </c>
      <c r="FS253" s="423">
        <v>90</v>
      </c>
      <c r="FT253" s="500">
        <f t="shared" si="773"/>
        <v>0</v>
      </c>
      <c r="FU253" s="404">
        <f t="shared" si="774"/>
        <v>0</v>
      </c>
      <c r="FV253" s="564"/>
      <c r="FW253" s="584"/>
      <c r="FX253" s="500">
        <f t="shared" si="775"/>
        <v>0</v>
      </c>
      <c r="FY253" s="404">
        <f t="shared" si="776"/>
        <v>0</v>
      </c>
      <c r="FZ253" s="564"/>
      <c r="GA253" s="584"/>
      <c r="GB253" s="500">
        <f t="shared" si="777"/>
        <v>0</v>
      </c>
      <c r="GC253" s="404">
        <f t="shared" si="778"/>
        <v>0</v>
      </c>
      <c r="GD253" s="510">
        <f t="shared" si="779"/>
        <v>3273</v>
      </c>
      <c r="GE253" s="404">
        <f t="shared" si="780"/>
        <v>3333</v>
      </c>
      <c r="GF253" s="500">
        <f t="shared" si="781"/>
        <v>0</v>
      </c>
      <c r="GG253" s="404">
        <f t="shared" si="782"/>
        <v>0</v>
      </c>
      <c r="GH253" s="500">
        <f t="shared" si="783"/>
        <v>14486.169999999998</v>
      </c>
      <c r="GI253" s="404">
        <f t="shared" si="784"/>
        <v>14466.58</v>
      </c>
      <c r="GJ253" s="500" t="str">
        <f t="shared" si="785"/>
        <v/>
      </c>
      <c r="GK253" s="404" t="str">
        <f t="shared" si="786"/>
        <v/>
      </c>
      <c r="GL253" s="510">
        <f t="shared" si="787"/>
        <v>654</v>
      </c>
      <c r="GM253" s="404">
        <f t="shared" si="788"/>
        <v>630</v>
      </c>
      <c r="GN253" s="500">
        <f t="shared" si="789"/>
        <v>0</v>
      </c>
      <c r="GO253" s="404">
        <f t="shared" si="790"/>
        <v>0</v>
      </c>
      <c r="GP253" s="500">
        <f t="shared" si="791"/>
        <v>3062.2200000000003</v>
      </c>
      <c r="GQ253" s="404">
        <f t="shared" si="792"/>
        <v>2821.1900000000005</v>
      </c>
      <c r="GR253" s="500">
        <f t="shared" si="793"/>
        <v>0</v>
      </c>
      <c r="GS253" s="404">
        <f t="shared" si="794"/>
        <v>0</v>
      </c>
      <c r="GT253" s="510">
        <f t="shared" si="795"/>
        <v>3927</v>
      </c>
      <c r="GU253" s="404">
        <f t="shared" si="796"/>
        <v>3963</v>
      </c>
      <c r="GV253" s="500">
        <f t="shared" si="797"/>
        <v>0</v>
      </c>
      <c r="GW253" s="404">
        <f t="shared" si="798"/>
        <v>0</v>
      </c>
      <c r="GX253" s="500">
        <f t="shared" si="799"/>
        <v>17548.39</v>
      </c>
      <c r="GY253" s="404">
        <f t="shared" si="800"/>
        <v>17287.77</v>
      </c>
      <c r="GZ253" s="500" t="str">
        <f t="shared" si="801"/>
        <v/>
      </c>
      <c r="HA253" s="404" t="str">
        <f t="shared" si="802"/>
        <v/>
      </c>
      <c r="HB253" s="510">
        <f t="shared" si="803"/>
        <v>0</v>
      </c>
      <c r="HC253" s="404">
        <f t="shared" si="804"/>
        <v>0</v>
      </c>
      <c r="HD253" s="500">
        <f t="shared" si="805"/>
        <v>0</v>
      </c>
      <c r="HE253" s="404">
        <f t="shared" si="806"/>
        <v>0</v>
      </c>
      <c r="HF253" s="500" t="str">
        <f t="shared" si="807"/>
        <v/>
      </c>
      <c r="HG253" s="404" t="str">
        <f t="shared" si="808"/>
        <v/>
      </c>
      <c r="HH253" s="500" t="str">
        <f t="shared" si="809"/>
        <v/>
      </c>
      <c r="HI253" s="404" t="str">
        <f t="shared" si="810"/>
        <v/>
      </c>
      <c r="HJ253" s="510">
        <f t="shared" si="811"/>
        <v>17548.39</v>
      </c>
      <c r="HK253" s="404">
        <f t="shared" si="812"/>
        <v>17287.769999999997</v>
      </c>
      <c r="HL253" s="500" t="str">
        <f t="shared" si="813"/>
        <v/>
      </c>
      <c r="HM253" s="404" t="str">
        <f t="shared" si="814"/>
        <v/>
      </c>
    </row>
    <row r="254" spans="1:221">
      <c r="A254" s="675" t="s">
        <v>545</v>
      </c>
      <c r="B254" s="676" t="s">
        <v>939</v>
      </c>
      <c r="C254" s="677"/>
      <c r="D254" s="678">
        <v>207500</v>
      </c>
      <c r="E254" s="679">
        <v>1</v>
      </c>
      <c r="F254" s="422">
        <v>4167</v>
      </c>
      <c r="G254" s="607">
        <v>4547</v>
      </c>
      <c r="H254" s="422">
        <v>89</v>
      </c>
      <c r="I254" s="423">
        <v>74</v>
      </c>
      <c r="J254" s="500">
        <f t="shared" si="665"/>
        <v>4078</v>
      </c>
      <c r="K254" s="404">
        <f t="shared" si="666"/>
        <v>4473</v>
      </c>
      <c r="L254" s="422">
        <v>120</v>
      </c>
      <c r="M254" s="423">
        <v>120</v>
      </c>
      <c r="N254" s="500">
        <f t="shared" si="667"/>
        <v>4078</v>
      </c>
      <c r="O254" s="404">
        <f t="shared" si="668"/>
        <v>4473</v>
      </c>
      <c r="P254" s="500">
        <f t="shared" si="669"/>
        <v>0</v>
      </c>
      <c r="Q254" s="404">
        <f t="shared" si="670"/>
        <v>0</v>
      </c>
      <c r="R254" s="422">
        <v>599</v>
      </c>
      <c r="S254" s="423">
        <v>600</v>
      </c>
      <c r="T254" s="500">
        <f t="shared" si="671"/>
        <v>0</v>
      </c>
      <c r="U254" s="404">
        <f t="shared" si="672"/>
        <v>0</v>
      </c>
      <c r="V254" s="422">
        <v>80</v>
      </c>
      <c r="W254" s="423">
        <v>74</v>
      </c>
      <c r="X254" s="500">
        <f t="shared" si="673"/>
        <v>0</v>
      </c>
      <c r="Y254" s="404">
        <f t="shared" si="674"/>
        <v>0</v>
      </c>
      <c r="Z254" s="422"/>
      <c r="AA254" s="423"/>
      <c r="AB254" s="500">
        <f t="shared" si="675"/>
        <v>0</v>
      </c>
      <c r="AC254" s="404">
        <f t="shared" si="676"/>
        <v>0</v>
      </c>
      <c r="AD254" s="500">
        <f t="shared" si="677"/>
        <v>679</v>
      </c>
      <c r="AE254" s="404">
        <f t="shared" si="678"/>
        <v>674</v>
      </c>
      <c r="AF254" s="500">
        <f t="shared" si="679"/>
        <v>0</v>
      </c>
      <c r="AG254" s="404">
        <f t="shared" si="680"/>
        <v>0</v>
      </c>
      <c r="AH254" s="564">
        <v>4.22</v>
      </c>
      <c r="AI254" s="580">
        <v>4.49</v>
      </c>
      <c r="AJ254" s="500">
        <f t="shared" si="681"/>
        <v>2527.7799999999997</v>
      </c>
      <c r="AK254" s="404">
        <f t="shared" si="682"/>
        <v>2694</v>
      </c>
      <c r="AL254" s="564">
        <v>4.4000000000000004</v>
      </c>
      <c r="AM254" s="580">
        <v>3.8</v>
      </c>
      <c r="AN254" s="500">
        <f t="shared" si="683"/>
        <v>352</v>
      </c>
      <c r="AO254" s="404">
        <f t="shared" si="684"/>
        <v>281.2</v>
      </c>
      <c r="AP254" s="564"/>
      <c r="AQ254" s="425"/>
      <c r="AR254" s="500">
        <f t="shared" si="685"/>
        <v>0</v>
      </c>
      <c r="AS254" s="404">
        <f t="shared" si="686"/>
        <v>0</v>
      </c>
      <c r="AT254" s="236">
        <f t="shared" si="687"/>
        <v>4.2412076583210601</v>
      </c>
      <c r="AU254" s="237">
        <f t="shared" si="688"/>
        <v>4.4142433234421361</v>
      </c>
      <c r="AV254" s="500">
        <f t="shared" si="689"/>
        <v>2879.7799999999997</v>
      </c>
      <c r="AW254" s="404">
        <f t="shared" si="690"/>
        <v>2975.2</v>
      </c>
      <c r="AX254" s="422"/>
      <c r="AY254" s="423"/>
      <c r="AZ254" s="500">
        <f t="shared" si="691"/>
        <v>0</v>
      </c>
      <c r="BA254" s="404">
        <f t="shared" si="692"/>
        <v>0</v>
      </c>
      <c r="BB254" s="422"/>
      <c r="BC254" s="423"/>
      <c r="BD254" s="500">
        <f t="shared" si="693"/>
        <v>0</v>
      </c>
      <c r="BE254" s="404">
        <f t="shared" si="694"/>
        <v>0</v>
      </c>
      <c r="BF254" s="422"/>
      <c r="BG254" s="423"/>
      <c r="BH254" s="500">
        <f t="shared" si="695"/>
        <v>0</v>
      </c>
      <c r="BI254" s="404">
        <f t="shared" si="696"/>
        <v>0</v>
      </c>
      <c r="BJ254" s="500">
        <f t="shared" si="697"/>
        <v>0</v>
      </c>
      <c r="BK254" s="404">
        <f t="shared" si="698"/>
        <v>0</v>
      </c>
      <c r="BL254" s="500">
        <f t="shared" si="699"/>
        <v>0</v>
      </c>
      <c r="BM254" s="404">
        <f t="shared" si="700"/>
        <v>0</v>
      </c>
      <c r="BN254" s="422">
        <v>1925</v>
      </c>
      <c r="BO254" s="423">
        <v>2191</v>
      </c>
      <c r="BP254" s="500">
        <f t="shared" si="701"/>
        <v>0</v>
      </c>
      <c r="BQ254" s="404">
        <f t="shared" si="702"/>
        <v>0</v>
      </c>
      <c r="BR254" s="422">
        <v>67</v>
      </c>
      <c r="BS254" s="423">
        <v>43</v>
      </c>
      <c r="BT254" s="500">
        <f t="shared" si="703"/>
        <v>0</v>
      </c>
      <c r="BU254" s="404">
        <f t="shared" si="704"/>
        <v>0</v>
      </c>
      <c r="BV254" s="422"/>
      <c r="BW254" s="423"/>
      <c r="BX254" s="500">
        <f t="shared" si="705"/>
        <v>0</v>
      </c>
      <c r="BY254" s="404">
        <f t="shared" si="706"/>
        <v>0</v>
      </c>
      <c r="BZ254" s="500">
        <f t="shared" si="707"/>
        <v>1992</v>
      </c>
      <c r="CA254" s="404">
        <f t="shared" si="708"/>
        <v>2234</v>
      </c>
      <c r="CB254" s="500">
        <f t="shared" si="709"/>
        <v>0</v>
      </c>
      <c r="CC254" s="404">
        <f t="shared" si="710"/>
        <v>0</v>
      </c>
      <c r="CD254" s="564">
        <v>4.76</v>
      </c>
      <c r="CE254" s="581">
        <v>4.7699999999999996</v>
      </c>
      <c r="CF254" s="500">
        <f t="shared" si="711"/>
        <v>9163</v>
      </c>
      <c r="CG254" s="404">
        <f t="shared" si="712"/>
        <v>10451.07</v>
      </c>
      <c r="CH254" s="564">
        <v>4.8099999999999996</v>
      </c>
      <c r="CI254" s="581">
        <v>5.16</v>
      </c>
      <c r="CJ254" s="500">
        <f t="shared" si="713"/>
        <v>322.27</v>
      </c>
      <c r="CK254" s="404">
        <f t="shared" si="714"/>
        <v>221.88</v>
      </c>
      <c r="CL254" s="564"/>
      <c r="CM254" s="581"/>
      <c r="CN254" s="500">
        <f t="shared" si="715"/>
        <v>0</v>
      </c>
      <c r="CO254" s="404">
        <f t="shared" si="716"/>
        <v>0</v>
      </c>
      <c r="CP254" s="500">
        <f t="shared" si="717"/>
        <v>4.7616817269076304</v>
      </c>
      <c r="CQ254" s="237">
        <f t="shared" si="718"/>
        <v>4.7775067144136072</v>
      </c>
      <c r="CR254" s="500">
        <f t="shared" si="719"/>
        <v>9485.27</v>
      </c>
      <c r="CS254" s="404">
        <f t="shared" si="720"/>
        <v>10672.949999999999</v>
      </c>
      <c r="CT254" s="565"/>
      <c r="CU254" s="581"/>
      <c r="CV254" s="500">
        <f t="shared" si="721"/>
        <v>0</v>
      </c>
      <c r="CW254" s="404">
        <f t="shared" si="722"/>
        <v>0</v>
      </c>
      <c r="CX254" s="565"/>
      <c r="CY254" s="581"/>
      <c r="CZ254" s="500">
        <f t="shared" si="723"/>
        <v>0</v>
      </c>
      <c r="DA254" s="404">
        <f t="shared" si="724"/>
        <v>0</v>
      </c>
      <c r="DB254" s="565"/>
      <c r="DC254" s="581"/>
      <c r="DD254" s="500">
        <f t="shared" si="725"/>
        <v>0</v>
      </c>
      <c r="DE254" s="404">
        <f t="shared" si="726"/>
        <v>0</v>
      </c>
      <c r="DF254" s="500">
        <f t="shared" si="727"/>
        <v>0</v>
      </c>
      <c r="DG254" s="404">
        <f t="shared" si="728"/>
        <v>0</v>
      </c>
      <c r="DH254" s="500">
        <f t="shared" si="729"/>
        <v>0</v>
      </c>
      <c r="DI254" s="404">
        <f t="shared" si="730"/>
        <v>0</v>
      </c>
      <c r="DJ254" s="500">
        <f t="shared" si="731"/>
        <v>2671</v>
      </c>
      <c r="DK254" s="404">
        <f t="shared" si="732"/>
        <v>2908</v>
      </c>
      <c r="DL254" s="500">
        <f t="shared" si="733"/>
        <v>0</v>
      </c>
      <c r="DM254" s="404">
        <f t="shared" si="734"/>
        <v>0</v>
      </c>
      <c r="DN254" s="236">
        <f t="shared" si="735"/>
        <v>4.6293710220891047</v>
      </c>
      <c r="DO254" s="237">
        <f t="shared" si="736"/>
        <v>4.6933115543328743</v>
      </c>
      <c r="DP254" s="500">
        <f t="shared" si="737"/>
        <v>12365.05</v>
      </c>
      <c r="DQ254" s="404">
        <f t="shared" si="738"/>
        <v>13648.149999999998</v>
      </c>
      <c r="DR254" s="500">
        <f t="shared" si="739"/>
        <v>0</v>
      </c>
      <c r="DS254" s="404">
        <f t="shared" si="740"/>
        <v>0</v>
      </c>
      <c r="DT254" s="500">
        <f t="shared" si="741"/>
        <v>0</v>
      </c>
      <c r="DU254" s="404">
        <f t="shared" si="742"/>
        <v>0</v>
      </c>
      <c r="DV254" s="565">
        <v>972</v>
      </c>
      <c r="DW254" s="582">
        <v>1037</v>
      </c>
      <c r="DX254" s="500">
        <f t="shared" si="743"/>
        <v>0</v>
      </c>
      <c r="DY254" s="404">
        <f t="shared" si="744"/>
        <v>0</v>
      </c>
      <c r="DZ254" s="565">
        <v>411</v>
      </c>
      <c r="EA254" s="582">
        <v>479</v>
      </c>
      <c r="EB254" s="500">
        <f t="shared" si="745"/>
        <v>0</v>
      </c>
      <c r="EC254" s="404">
        <f t="shared" si="746"/>
        <v>0</v>
      </c>
      <c r="ED254" s="565"/>
      <c r="EE254" s="582"/>
      <c r="EF254" s="500">
        <f t="shared" si="747"/>
        <v>0</v>
      </c>
      <c r="EG254" s="404">
        <f t="shared" si="748"/>
        <v>0</v>
      </c>
      <c r="EH254" s="500">
        <f t="shared" si="749"/>
        <v>1383</v>
      </c>
      <c r="EI254" s="404">
        <f t="shared" si="750"/>
        <v>1516</v>
      </c>
      <c r="EJ254" s="500">
        <f t="shared" si="751"/>
        <v>0</v>
      </c>
      <c r="EK254" s="404">
        <f t="shared" si="752"/>
        <v>0</v>
      </c>
      <c r="EL254" s="564">
        <v>3.32</v>
      </c>
      <c r="EM254" s="583">
        <v>3.47</v>
      </c>
      <c r="EN254" s="500">
        <f t="shared" si="753"/>
        <v>3227.04</v>
      </c>
      <c r="EO254" s="404">
        <f t="shared" si="754"/>
        <v>3598.3900000000003</v>
      </c>
      <c r="EP254" s="564">
        <v>4.21</v>
      </c>
      <c r="EQ254" s="583">
        <v>4.37</v>
      </c>
      <c r="ER254" s="500">
        <f t="shared" si="755"/>
        <v>1730.31</v>
      </c>
      <c r="ES254" s="404">
        <f t="shared" si="756"/>
        <v>2093.23</v>
      </c>
      <c r="ET254" s="564"/>
      <c r="EU254" s="583"/>
      <c r="EV254" s="500">
        <f t="shared" si="757"/>
        <v>0</v>
      </c>
      <c r="EW254" s="404">
        <f t="shared" si="758"/>
        <v>0</v>
      </c>
      <c r="EX254" s="236">
        <f t="shared" si="759"/>
        <v>3.5844902386117141</v>
      </c>
      <c r="EY254" s="237">
        <f t="shared" si="760"/>
        <v>3.7543667546174149</v>
      </c>
      <c r="EZ254" s="500">
        <f t="shared" si="761"/>
        <v>4957.3500000000004</v>
      </c>
      <c r="FA254" s="404">
        <f t="shared" si="762"/>
        <v>5691.6200000000008</v>
      </c>
      <c r="FB254" s="565"/>
      <c r="FC254" s="583"/>
      <c r="FD254" s="500">
        <f t="shared" si="763"/>
        <v>0</v>
      </c>
      <c r="FE254" s="404">
        <f t="shared" si="764"/>
        <v>0</v>
      </c>
      <c r="FF254" s="565"/>
      <c r="FG254" s="583"/>
      <c r="FH254" s="500">
        <f t="shared" si="765"/>
        <v>0</v>
      </c>
      <c r="FI254" s="404">
        <f t="shared" si="766"/>
        <v>0</v>
      </c>
      <c r="FJ254" s="565"/>
      <c r="FK254" s="583"/>
      <c r="FL254" s="500">
        <f t="shared" si="767"/>
        <v>0</v>
      </c>
      <c r="FM254" s="404">
        <f t="shared" si="768"/>
        <v>0</v>
      </c>
      <c r="FN254" s="500">
        <f t="shared" si="769"/>
        <v>0</v>
      </c>
      <c r="FO254" s="404">
        <f t="shared" si="770"/>
        <v>0</v>
      </c>
      <c r="FP254" s="500">
        <f t="shared" si="771"/>
        <v>0</v>
      </c>
      <c r="FQ254" s="404">
        <f t="shared" si="772"/>
        <v>0</v>
      </c>
      <c r="FR254" s="565">
        <v>24</v>
      </c>
      <c r="FS254" s="423">
        <v>49</v>
      </c>
      <c r="FT254" s="500">
        <f t="shared" si="773"/>
        <v>0</v>
      </c>
      <c r="FU254" s="404">
        <f t="shared" si="774"/>
        <v>0</v>
      </c>
      <c r="FV254" s="564"/>
      <c r="FW254" s="584"/>
      <c r="FX254" s="500">
        <f t="shared" si="775"/>
        <v>0</v>
      </c>
      <c r="FY254" s="404">
        <f t="shared" si="776"/>
        <v>0</v>
      </c>
      <c r="FZ254" s="564"/>
      <c r="GA254" s="584"/>
      <c r="GB254" s="500">
        <f t="shared" si="777"/>
        <v>0</v>
      </c>
      <c r="GC254" s="404">
        <f t="shared" si="778"/>
        <v>0</v>
      </c>
      <c r="GD254" s="510">
        <f t="shared" si="779"/>
        <v>3496</v>
      </c>
      <c r="GE254" s="404">
        <f t="shared" si="780"/>
        <v>3828</v>
      </c>
      <c r="GF254" s="500">
        <f t="shared" si="781"/>
        <v>0</v>
      </c>
      <c r="GG254" s="404">
        <f t="shared" si="782"/>
        <v>0</v>
      </c>
      <c r="GH254" s="500">
        <f t="shared" si="783"/>
        <v>14917.82</v>
      </c>
      <c r="GI254" s="404">
        <f t="shared" si="784"/>
        <v>16743.46</v>
      </c>
      <c r="GJ254" s="500" t="str">
        <f t="shared" si="785"/>
        <v/>
      </c>
      <c r="GK254" s="404" t="str">
        <f t="shared" si="786"/>
        <v/>
      </c>
      <c r="GL254" s="510">
        <f t="shared" si="787"/>
        <v>558</v>
      </c>
      <c r="GM254" s="404">
        <f t="shared" si="788"/>
        <v>596</v>
      </c>
      <c r="GN254" s="500">
        <f t="shared" si="789"/>
        <v>0</v>
      </c>
      <c r="GO254" s="404">
        <f t="shared" si="790"/>
        <v>0</v>
      </c>
      <c r="GP254" s="500">
        <f t="shared" si="791"/>
        <v>2404.58</v>
      </c>
      <c r="GQ254" s="404">
        <f t="shared" si="792"/>
        <v>2596.31</v>
      </c>
      <c r="GR254" s="500">
        <f t="shared" si="793"/>
        <v>0</v>
      </c>
      <c r="GS254" s="404">
        <f t="shared" si="794"/>
        <v>0</v>
      </c>
      <c r="GT254" s="510">
        <f t="shared" si="795"/>
        <v>4054</v>
      </c>
      <c r="GU254" s="404">
        <f t="shared" si="796"/>
        <v>4424</v>
      </c>
      <c r="GV254" s="500">
        <f t="shared" si="797"/>
        <v>0</v>
      </c>
      <c r="GW254" s="404">
        <f t="shared" si="798"/>
        <v>0</v>
      </c>
      <c r="GX254" s="500">
        <f t="shared" si="799"/>
        <v>17322.400000000001</v>
      </c>
      <c r="GY254" s="404">
        <f t="shared" si="800"/>
        <v>19339.77</v>
      </c>
      <c r="GZ254" s="500" t="str">
        <f t="shared" si="801"/>
        <v/>
      </c>
      <c r="HA254" s="404" t="str">
        <f t="shared" si="802"/>
        <v/>
      </c>
      <c r="HB254" s="510">
        <f t="shared" si="803"/>
        <v>0</v>
      </c>
      <c r="HC254" s="404">
        <f t="shared" si="804"/>
        <v>0</v>
      </c>
      <c r="HD254" s="500">
        <f t="shared" si="805"/>
        <v>0</v>
      </c>
      <c r="HE254" s="404">
        <f t="shared" si="806"/>
        <v>0</v>
      </c>
      <c r="HF254" s="500" t="str">
        <f t="shared" si="807"/>
        <v/>
      </c>
      <c r="HG254" s="404" t="str">
        <f t="shared" si="808"/>
        <v/>
      </c>
      <c r="HH254" s="500" t="str">
        <f t="shared" si="809"/>
        <v/>
      </c>
      <c r="HI254" s="404" t="str">
        <f t="shared" si="810"/>
        <v/>
      </c>
      <c r="HJ254" s="510">
        <f t="shared" si="811"/>
        <v>17322.400000000001</v>
      </c>
      <c r="HK254" s="404">
        <f t="shared" si="812"/>
        <v>19339.769999999997</v>
      </c>
      <c r="HL254" s="500" t="str">
        <f t="shared" si="813"/>
        <v/>
      </c>
      <c r="HM254" s="404" t="str">
        <f t="shared" si="814"/>
        <v/>
      </c>
    </row>
    <row r="255" spans="1:221">
      <c r="A255" s="675" t="s">
        <v>545</v>
      </c>
      <c r="B255" s="676" t="s">
        <v>940</v>
      </c>
      <c r="C255" s="677"/>
      <c r="D255" s="678">
        <v>207263</v>
      </c>
      <c r="E255" s="679">
        <v>3</v>
      </c>
      <c r="F255" s="422">
        <v>1546</v>
      </c>
      <c r="G255" s="607">
        <v>1378</v>
      </c>
      <c r="H255" s="422">
        <v>15</v>
      </c>
      <c r="I255" s="423">
        <v>12</v>
      </c>
      <c r="J255" s="500">
        <f t="shared" si="665"/>
        <v>1531</v>
      </c>
      <c r="K255" s="404">
        <f t="shared" si="666"/>
        <v>1366</v>
      </c>
      <c r="L255" s="422">
        <v>120</v>
      </c>
      <c r="M255" s="423">
        <v>120</v>
      </c>
      <c r="N255" s="500">
        <f t="shared" si="667"/>
        <v>1531</v>
      </c>
      <c r="O255" s="404">
        <f t="shared" si="668"/>
        <v>1366</v>
      </c>
      <c r="P255" s="500">
        <f t="shared" si="669"/>
        <v>0</v>
      </c>
      <c r="Q255" s="404">
        <f t="shared" si="670"/>
        <v>0</v>
      </c>
      <c r="R255" s="422">
        <v>162</v>
      </c>
      <c r="S255" s="423">
        <v>183</v>
      </c>
      <c r="T255" s="500">
        <f t="shared" si="671"/>
        <v>0</v>
      </c>
      <c r="U255" s="404">
        <f t="shared" si="672"/>
        <v>0</v>
      </c>
      <c r="V255" s="422">
        <v>57</v>
      </c>
      <c r="W255" s="423">
        <v>51</v>
      </c>
      <c r="X255" s="500">
        <f t="shared" si="673"/>
        <v>0</v>
      </c>
      <c r="Y255" s="404">
        <f t="shared" si="674"/>
        <v>0</v>
      </c>
      <c r="Z255" s="422"/>
      <c r="AA255" s="423"/>
      <c r="AB255" s="500">
        <f t="shared" si="675"/>
        <v>0</v>
      </c>
      <c r="AC255" s="404">
        <f t="shared" si="676"/>
        <v>0</v>
      </c>
      <c r="AD255" s="500">
        <f t="shared" si="677"/>
        <v>219</v>
      </c>
      <c r="AE255" s="404">
        <f t="shared" si="678"/>
        <v>234</v>
      </c>
      <c r="AF255" s="500">
        <f t="shared" si="679"/>
        <v>0</v>
      </c>
      <c r="AG255" s="404">
        <f t="shared" si="680"/>
        <v>0</v>
      </c>
      <c r="AH255" s="564">
        <v>3.75</v>
      </c>
      <c r="AI255" s="580">
        <v>3.91</v>
      </c>
      <c r="AJ255" s="500">
        <f t="shared" si="681"/>
        <v>607.5</v>
      </c>
      <c r="AK255" s="404">
        <f t="shared" si="682"/>
        <v>715.53</v>
      </c>
      <c r="AL255" s="564">
        <v>3.38</v>
      </c>
      <c r="AM255" s="580">
        <v>3.25</v>
      </c>
      <c r="AN255" s="500">
        <f t="shared" si="683"/>
        <v>192.66</v>
      </c>
      <c r="AO255" s="404">
        <f t="shared" si="684"/>
        <v>165.75</v>
      </c>
      <c r="AP255" s="564"/>
      <c r="AQ255" s="425"/>
      <c r="AR255" s="500">
        <f t="shared" si="685"/>
        <v>0</v>
      </c>
      <c r="AS255" s="404">
        <f t="shared" si="686"/>
        <v>0</v>
      </c>
      <c r="AT255" s="236">
        <f t="shared" si="687"/>
        <v>3.653698630136986</v>
      </c>
      <c r="AU255" s="237">
        <f t="shared" si="688"/>
        <v>3.7661538461538462</v>
      </c>
      <c r="AV255" s="500">
        <f t="shared" si="689"/>
        <v>800.16</v>
      </c>
      <c r="AW255" s="404">
        <f t="shared" si="690"/>
        <v>881.28</v>
      </c>
      <c r="AX255" s="422"/>
      <c r="AY255" s="423"/>
      <c r="AZ255" s="500">
        <f t="shared" si="691"/>
        <v>0</v>
      </c>
      <c r="BA255" s="404">
        <f t="shared" si="692"/>
        <v>0</v>
      </c>
      <c r="BB255" s="422"/>
      <c r="BC255" s="423"/>
      <c r="BD255" s="500">
        <f t="shared" si="693"/>
        <v>0</v>
      </c>
      <c r="BE255" s="404">
        <f t="shared" si="694"/>
        <v>0</v>
      </c>
      <c r="BF255" s="422"/>
      <c r="BG255" s="423"/>
      <c r="BH255" s="500">
        <f t="shared" si="695"/>
        <v>0</v>
      </c>
      <c r="BI255" s="404">
        <f t="shared" si="696"/>
        <v>0</v>
      </c>
      <c r="BJ255" s="500">
        <f t="shared" si="697"/>
        <v>0</v>
      </c>
      <c r="BK255" s="404">
        <f t="shared" si="698"/>
        <v>0</v>
      </c>
      <c r="BL255" s="500">
        <f t="shared" si="699"/>
        <v>0</v>
      </c>
      <c r="BM255" s="404">
        <f t="shared" si="700"/>
        <v>0</v>
      </c>
      <c r="BN255" s="422">
        <v>313</v>
      </c>
      <c r="BO255" s="423">
        <v>309</v>
      </c>
      <c r="BP255" s="500">
        <f t="shared" si="701"/>
        <v>0</v>
      </c>
      <c r="BQ255" s="404">
        <f t="shared" si="702"/>
        <v>0</v>
      </c>
      <c r="BR255" s="422">
        <v>19</v>
      </c>
      <c r="BS255" s="423">
        <v>15</v>
      </c>
      <c r="BT255" s="500">
        <f t="shared" si="703"/>
        <v>0</v>
      </c>
      <c r="BU255" s="404">
        <f t="shared" si="704"/>
        <v>0</v>
      </c>
      <c r="BV255" s="422"/>
      <c r="BW255" s="423"/>
      <c r="BX255" s="500">
        <f t="shared" si="705"/>
        <v>0</v>
      </c>
      <c r="BY255" s="404">
        <f t="shared" si="706"/>
        <v>0</v>
      </c>
      <c r="BZ255" s="500">
        <f t="shared" si="707"/>
        <v>332</v>
      </c>
      <c r="CA255" s="404">
        <f t="shared" si="708"/>
        <v>324</v>
      </c>
      <c r="CB255" s="500">
        <f t="shared" si="709"/>
        <v>0</v>
      </c>
      <c r="CC255" s="404">
        <f t="shared" si="710"/>
        <v>0</v>
      </c>
      <c r="CD255" s="564">
        <v>6</v>
      </c>
      <c r="CE255" s="581">
        <v>6.19</v>
      </c>
      <c r="CF255" s="500">
        <f t="shared" si="711"/>
        <v>1878</v>
      </c>
      <c r="CG255" s="404">
        <f t="shared" si="712"/>
        <v>1912.71</v>
      </c>
      <c r="CH255" s="564">
        <v>7.63</v>
      </c>
      <c r="CI255" s="581">
        <v>5.67</v>
      </c>
      <c r="CJ255" s="500">
        <f t="shared" si="713"/>
        <v>144.97</v>
      </c>
      <c r="CK255" s="404">
        <f t="shared" si="714"/>
        <v>85.05</v>
      </c>
      <c r="CL255" s="564"/>
      <c r="CM255" s="581"/>
      <c r="CN255" s="500">
        <f t="shared" si="715"/>
        <v>0</v>
      </c>
      <c r="CO255" s="404">
        <f t="shared" si="716"/>
        <v>0</v>
      </c>
      <c r="CP255" s="500">
        <f t="shared" si="717"/>
        <v>6.0932831325301207</v>
      </c>
      <c r="CQ255" s="237">
        <f t="shared" si="718"/>
        <v>6.1659259259259258</v>
      </c>
      <c r="CR255" s="500">
        <f t="shared" si="719"/>
        <v>2022.97</v>
      </c>
      <c r="CS255" s="404">
        <f t="shared" si="720"/>
        <v>1997.76</v>
      </c>
      <c r="CT255" s="565"/>
      <c r="CU255" s="581"/>
      <c r="CV255" s="500">
        <f t="shared" si="721"/>
        <v>0</v>
      </c>
      <c r="CW255" s="404">
        <f t="shared" si="722"/>
        <v>0</v>
      </c>
      <c r="CX255" s="565"/>
      <c r="CY255" s="581"/>
      <c r="CZ255" s="500">
        <f t="shared" si="723"/>
        <v>0</v>
      </c>
      <c r="DA255" s="404">
        <f t="shared" si="724"/>
        <v>0</v>
      </c>
      <c r="DB255" s="565"/>
      <c r="DC255" s="581"/>
      <c r="DD255" s="500">
        <f t="shared" si="725"/>
        <v>0</v>
      </c>
      <c r="DE255" s="404">
        <f t="shared" si="726"/>
        <v>0</v>
      </c>
      <c r="DF255" s="500">
        <f t="shared" si="727"/>
        <v>0</v>
      </c>
      <c r="DG255" s="404">
        <f t="shared" si="728"/>
        <v>0</v>
      </c>
      <c r="DH255" s="500">
        <f t="shared" si="729"/>
        <v>0</v>
      </c>
      <c r="DI255" s="404">
        <f t="shared" si="730"/>
        <v>0</v>
      </c>
      <c r="DJ255" s="500">
        <f t="shared" si="731"/>
        <v>551</v>
      </c>
      <c r="DK255" s="404">
        <f t="shared" si="732"/>
        <v>558</v>
      </c>
      <c r="DL255" s="500">
        <f t="shared" si="733"/>
        <v>0</v>
      </c>
      <c r="DM255" s="404">
        <f t="shared" si="734"/>
        <v>0</v>
      </c>
      <c r="DN255" s="236">
        <f t="shared" si="735"/>
        <v>5.1236479128856622</v>
      </c>
      <c r="DO255" s="237">
        <f t="shared" si="736"/>
        <v>5.1595698924731179</v>
      </c>
      <c r="DP255" s="500">
        <f t="shared" si="737"/>
        <v>2823.13</v>
      </c>
      <c r="DQ255" s="404">
        <f t="shared" si="738"/>
        <v>2879.04</v>
      </c>
      <c r="DR255" s="500">
        <f t="shared" si="739"/>
        <v>0</v>
      </c>
      <c r="DS255" s="404">
        <f t="shared" si="740"/>
        <v>0</v>
      </c>
      <c r="DT255" s="500">
        <f t="shared" si="741"/>
        <v>0</v>
      </c>
      <c r="DU255" s="404">
        <f t="shared" si="742"/>
        <v>0</v>
      </c>
      <c r="DV255" s="565">
        <v>561</v>
      </c>
      <c r="DW255" s="582">
        <v>483</v>
      </c>
      <c r="DX255" s="500">
        <f t="shared" si="743"/>
        <v>0</v>
      </c>
      <c r="DY255" s="404">
        <f t="shared" si="744"/>
        <v>0</v>
      </c>
      <c r="DZ255" s="565">
        <v>390</v>
      </c>
      <c r="EA255" s="582">
        <v>299</v>
      </c>
      <c r="EB255" s="500">
        <f t="shared" si="745"/>
        <v>0</v>
      </c>
      <c r="EC255" s="404">
        <f t="shared" si="746"/>
        <v>0</v>
      </c>
      <c r="ED255" s="565"/>
      <c r="EE255" s="582"/>
      <c r="EF255" s="500">
        <f t="shared" si="747"/>
        <v>0</v>
      </c>
      <c r="EG255" s="404">
        <f t="shared" si="748"/>
        <v>0</v>
      </c>
      <c r="EH255" s="500">
        <f t="shared" si="749"/>
        <v>951</v>
      </c>
      <c r="EI255" s="404">
        <f t="shared" si="750"/>
        <v>782</v>
      </c>
      <c r="EJ255" s="500">
        <f t="shared" si="751"/>
        <v>0</v>
      </c>
      <c r="EK255" s="404">
        <f t="shared" si="752"/>
        <v>0</v>
      </c>
      <c r="EL255" s="564">
        <v>3.55</v>
      </c>
      <c r="EM255" s="583">
        <v>3.64</v>
      </c>
      <c r="EN255" s="500">
        <f t="shared" si="753"/>
        <v>1991.55</v>
      </c>
      <c r="EO255" s="404">
        <f t="shared" si="754"/>
        <v>1758.1200000000001</v>
      </c>
      <c r="EP255" s="564">
        <v>4.46</v>
      </c>
      <c r="EQ255" s="583">
        <v>4.25</v>
      </c>
      <c r="ER255" s="500">
        <f t="shared" si="755"/>
        <v>1739.4</v>
      </c>
      <c r="ES255" s="404">
        <f t="shared" si="756"/>
        <v>1270.75</v>
      </c>
      <c r="ET255" s="564"/>
      <c r="EU255" s="583"/>
      <c r="EV255" s="500">
        <f t="shared" si="757"/>
        <v>0</v>
      </c>
      <c r="EW255" s="404">
        <f t="shared" si="758"/>
        <v>0</v>
      </c>
      <c r="EX255" s="236">
        <f t="shared" si="759"/>
        <v>3.9231861198738169</v>
      </c>
      <c r="EY255" s="237">
        <f t="shared" si="760"/>
        <v>3.8732352941176469</v>
      </c>
      <c r="EZ255" s="500">
        <f t="shared" si="761"/>
        <v>3730.95</v>
      </c>
      <c r="FA255" s="404">
        <f t="shared" si="762"/>
        <v>3028.87</v>
      </c>
      <c r="FB255" s="565"/>
      <c r="FC255" s="583"/>
      <c r="FD255" s="500">
        <f t="shared" si="763"/>
        <v>0</v>
      </c>
      <c r="FE255" s="404">
        <f t="shared" si="764"/>
        <v>0</v>
      </c>
      <c r="FF255" s="565"/>
      <c r="FG255" s="583"/>
      <c r="FH255" s="500">
        <f t="shared" si="765"/>
        <v>0</v>
      </c>
      <c r="FI255" s="404">
        <f t="shared" si="766"/>
        <v>0</v>
      </c>
      <c r="FJ255" s="565"/>
      <c r="FK255" s="583"/>
      <c r="FL255" s="500">
        <f t="shared" si="767"/>
        <v>0</v>
      </c>
      <c r="FM255" s="404">
        <f t="shared" si="768"/>
        <v>0</v>
      </c>
      <c r="FN255" s="500">
        <f t="shared" si="769"/>
        <v>0</v>
      </c>
      <c r="FO255" s="404">
        <f t="shared" si="770"/>
        <v>0</v>
      </c>
      <c r="FP255" s="500">
        <f t="shared" si="771"/>
        <v>0</v>
      </c>
      <c r="FQ255" s="404">
        <f t="shared" si="772"/>
        <v>0</v>
      </c>
      <c r="FR255" s="565">
        <v>29</v>
      </c>
      <c r="FS255" s="423">
        <v>26</v>
      </c>
      <c r="FT255" s="500">
        <f t="shared" si="773"/>
        <v>0</v>
      </c>
      <c r="FU255" s="404">
        <f t="shared" si="774"/>
        <v>0</v>
      </c>
      <c r="FV255" s="564"/>
      <c r="FW255" s="584"/>
      <c r="FX255" s="500">
        <f t="shared" si="775"/>
        <v>0</v>
      </c>
      <c r="FY255" s="404">
        <f t="shared" si="776"/>
        <v>0</v>
      </c>
      <c r="FZ255" s="564"/>
      <c r="GA255" s="584"/>
      <c r="GB255" s="500">
        <f t="shared" si="777"/>
        <v>0</v>
      </c>
      <c r="GC255" s="404">
        <f t="shared" si="778"/>
        <v>0</v>
      </c>
      <c r="GD255" s="510">
        <f t="shared" si="779"/>
        <v>1036</v>
      </c>
      <c r="GE255" s="404">
        <f t="shared" si="780"/>
        <v>975</v>
      </c>
      <c r="GF255" s="500">
        <f t="shared" si="781"/>
        <v>0</v>
      </c>
      <c r="GG255" s="404">
        <f t="shared" si="782"/>
        <v>0</v>
      </c>
      <c r="GH255" s="500">
        <f t="shared" si="783"/>
        <v>4477.05</v>
      </c>
      <c r="GI255" s="404">
        <f t="shared" si="784"/>
        <v>4386.3599999999997</v>
      </c>
      <c r="GJ255" s="500" t="str">
        <f t="shared" si="785"/>
        <v/>
      </c>
      <c r="GK255" s="404" t="str">
        <f t="shared" si="786"/>
        <v/>
      </c>
      <c r="GL255" s="510">
        <f t="shared" si="787"/>
        <v>466</v>
      </c>
      <c r="GM255" s="404">
        <f t="shared" si="788"/>
        <v>365</v>
      </c>
      <c r="GN255" s="500">
        <f t="shared" si="789"/>
        <v>0</v>
      </c>
      <c r="GO255" s="404">
        <f t="shared" si="790"/>
        <v>0</v>
      </c>
      <c r="GP255" s="500">
        <f t="shared" si="791"/>
        <v>2077.0300000000002</v>
      </c>
      <c r="GQ255" s="404">
        <f t="shared" si="792"/>
        <v>1521.55</v>
      </c>
      <c r="GR255" s="500">
        <f t="shared" si="793"/>
        <v>0</v>
      </c>
      <c r="GS255" s="404">
        <f t="shared" si="794"/>
        <v>0</v>
      </c>
      <c r="GT255" s="510">
        <f t="shared" si="795"/>
        <v>1502</v>
      </c>
      <c r="GU255" s="404">
        <f t="shared" si="796"/>
        <v>1340</v>
      </c>
      <c r="GV255" s="500">
        <f t="shared" si="797"/>
        <v>0</v>
      </c>
      <c r="GW255" s="404">
        <f t="shared" si="798"/>
        <v>0</v>
      </c>
      <c r="GX255" s="500">
        <f t="shared" si="799"/>
        <v>6554.08</v>
      </c>
      <c r="GY255" s="404">
        <f t="shared" si="800"/>
        <v>5907.91</v>
      </c>
      <c r="GZ255" s="500" t="str">
        <f t="shared" si="801"/>
        <v/>
      </c>
      <c r="HA255" s="404" t="str">
        <f t="shared" si="802"/>
        <v/>
      </c>
      <c r="HB255" s="510">
        <f t="shared" si="803"/>
        <v>0</v>
      </c>
      <c r="HC255" s="404">
        <f t="shared" si="804"/>
        <v>0</v>
      </c>
      <c r="HD255" s="500">
        <f t="shared" si="805"/>
        <v>0</v>
      </c>
      <c r="HE255" s="404">
        <f t="shared" si="806"/>
        <v>0</v>
      </c>
      <c r="HF255" s="500" t="str">
        <f t="shared" si="807"/>
        <v/>
      </c>
      <c r="HG255" s="404" t="str">
        <f t="shared" si="808"/>
        <v/>
      </c>
      <c r="HH255" s="500" t="str">
        <f t="shared" si="809"/>
        <v/>
      </c>
      <c r="HI255" s="404" t="str">
        <f t="shared" si="810"/>
        <v/>
      </c>
      <c r="HJ255" s="510">
        <f t="shared" si="811"/>
        <v>6554.08</v>
      </c>
      <c r="HK255" s="404">
        <f t="shared" si="812"/>
        <v>5907.91</v>
      </c>
      <c r="HL255" s="500" t="str">
        <f t="shared" si="813"/>
        <v/>
      </c>
      <c r="HM255" s="404" t="str">
        <f t="shared" si="814"/>
        <v/>
      </c>
    </row>
    <row r="256" spans="1:221">
      <c r="A256" s="680" t="s">
        <v>545</v>
      </c>
      <c r="B256" s="676" t="s">
        <v>941</v>
      </c>
      <c r="C256" s="677"/>
      <c r="D256" s="678">
        <v>206941</v>
      </c>
      <c r="E256" s="679">
        <v>3</v>
      </c>
      <c r="F256" s="422">
        <v>2528</v>
      </c>
      <c r="G256" s="607">
        <v>2578</v>
      </c>
      <c r="H256" s="422">
        <v>89</v>
      </c>
      <c r="I256" s="423">
        <v>76</v>
      </c>
      <c r="J256" s="500">
        <f t="shared" si="665"/>
        <v>2439</v>
      </c>
      <c r="K256" s="404">
        <f t="shared" si="666"/>
        <v>2502</v>
      </c>
      <c r="L256" s="422">
        <v>120</v>
      </c>
      <c r="M256" s="423">
        <v>120</v>
      </c>
      <c r="N256" s="500">
        <f t="shared" si="667"/>
        <v>2439</v>
      </c>
      <c r="O256" s="404">
        <f t="shared" si="668"/>
        <v>2502</v>
      </c>
      <c r="P256" s="500">
        <f t="shared" si="669"/>
        <v>0</v>
      </c>
      <c r="Q256" s="404">
        <f t="shared" si="670"/>
        <v>0</v>
      </c>
      <c r="R256" s="422">
        <v>297</v>
      </c>
      <c r="S256" s="423">
        <v>310</v>
      </c>
      <c r="T256" s="500">
        <f t="shared" si="671"/>
        <v>0</v>
      </c>
      <c r="U256" s="404">
        <f t="shared" si="672"/>
        <v>0</v>
      </c>
      <c r="V256" s="422">
        <v>99</v>
      </c>
      <c r="W256" s="423">
        <v>107</v>
      </c>
      <c r="X256" s="500">
        <f t="shared" si="673"/>
        <v>0</v>
      </c>
      <c r="Y256" s="404">
        <f t="shared" si="674"/>
        <v>0</v>
      </c>
      <c r="Z256" s="422"/>
      <c r="AA256" s="423"/>
      <c r="AB256" s="500">
        <f t="shared" si="675"/>
        <v>0</v>
      </c>
      <c r="AC256" s="404">
        <f t="shared" si="676"/>
        <v>0</v>
      </c>
      <c r="AD256" s="500">
        <f t="shared" si="677"/>
        <v>396</v>
      </c>
      <c r="AE256" s="404">
        <f t="shared" si="678"/>
        <v>417</v>
      </c>
      <c r="AF256" s="500">
        <f t="shared" si="679"/>
        <v>0</v>
      </c>
      <c r="AG256" s="404">
        <f t="shared" si="680"/>
        <v>0</v>
      </c>
      <c r="AH256" s="564">
        <v>4.43</v>
      </c>
      <c r="AI256" s="580">
        <v>4.55</v>
      </c>
      <c r="AJ256" s="500">
        <f t="shared" si="681"/>
        <v>1315.7099999999998</v>
      </c>
      <c r="AK256" s="404">
        <f t="shared" si="682"/>
        <v>1410.5</v>
      </c>
      <c r="AL256" s="564">
        <v>4.3499999999999996</v>
      </c>
      <c r="AM256" s="580">
        <v>4.59</v>
      </c>
      <c r="AN256" s="500">
        <f t="shared" si="683"/>
        <v>430.65</v>
      </c>
      <c r="AO256" s="404">
        <f t="shared" si="684"/>
        <v>491.13</v>
      </c>
      <c r="AP256" s="564"/>
      <c r="AQ256" s="425"/>
      <c r="AR256" s="500">
        <f t="shared" si="685"/>
        <v>0</v>
      </c>
      <c r="AS256" s="404">
        <f t="shared" si="686"/>
        <v>0</v>
      </c>
      <c r="AT256" s="236">
        <f t="shared" si="687"/>
        <v>4.4099999999999993</v>
      </c>
      <c r="AU256" s="237">
        <f t="shared" si="688"/>
        <v>4.5602637889688253</v>
      </c>
      <c r="AV256" s="500">
        <f t="shared" si="689"/>
        <v>1746.3599999999997</v>
      </c>
      <c r="AW256" s="404">
        <f t="shared" si="690"/>
        <v>1901.63</v>
      </c>
      <c r="AX256" s="422"/>
      <c r="AY256" s="423"/>
      <c r="AZ256" s="500">
        <f t="shared" si="691"/>
        <v>0</v>
      </c>
      <c r="BA256" s="404">
        <f t="shared" si="692"/>
        <v>0</v>
      </c>
      <c r="BB256" s="422"/>
      <c r="BC256" s="423"/>
      <c r="BD256" s="500">
        <f t="shared" si="693"/>
        <v>0</v>
      </c>
      <c r="BE256" s="404">
        <f t="shared" si="694"/>
        <v>0</v>
      </c>
      <c r="BF256" s="422"/>
      <c r="BG256" s="423"/>
      <c r="BH256" s="500">
        <f t="shared" si="695"/>
        <v>0</v>
      </c>
      <c r="BI256" s="404">
        <f t="shared" si="696"/>
        <v>0</v>
      </c>
      <c r="BJ256" s="500">
        <f t="shared" si="697"/>
        <v>0</v>
      </c>
      <c r="BK256" s="404">
        <f t="shared" si="698"/>
        <v>0</v>
      </c>
      <c r="BL256" s="500">
        <f t="shared" si="699"/>
        <v>0</v>
      </c>
      <c r="BM256" s="404">
        <f t="shared" si="700"/>
        <v>0</v>
      </c>
      <c r="BN256" s="422">
        <v>653</v>
      </c>
      <c r="BO256" s="423">
        <v>709</v>
      </c>
      <c r="BP256" s="500">
        <f t="shared" si="701"/>
        <v>0</v>
      </c>
      <c r="BQ256" s="404">
        <f t="shared" si="702"/>
        <v>0</v>
      </c>
      <c r="BR256" s="422">
        <v>163</v>
      </c>
      <c r="BS256" s="423">
        <v>160</v>
      </c>
      <c r="BT256" s="500">
        <f t="shared" si="703"/>
        <v>0</v>
      </c>
      <c r="BU256" s="404">
        <f t="shared" si="704"/>
        <v>0</v>
      </c>
      <c r="BV256" s="422"/>
      <c r="BW256" s="423"/>
      <c r="BX256" s="500">
        <f t="shared" si="705"/>
        <v>0</v>
      </c>
      <c r="BY256" s="404">
        <f t="shared" si="706"/>
        <v>0</v>
      </c>
      <c r="BZ256" s="500">
        <f t="shared" si="707"/>
        <v>816</v>
      </c>
      <c r="CA256" s="404">
        <f t="shared" si="708"/>
        <v>869</v>
      </c>
      <c r="CB256" s="500">
        <f t="shared" si="709"/>
        <v>0</v>
      </c>
      <c r="CC256" s="404">
        <f t="shared" si="710"/>
        <v>0</v>
      </c>
      <c r="CD256" s="564">
        <v>5.59</v>
      </c>
      <c r="CE256" s="581">
        <v>5.58</v>
      </c>
      <c r="CF256" s="500">
        <f t="shared" si="711"/>
        <v>3650.27</v>
      </c>
      <c r="CG256" s="404">
        <f t="shared" si="712"/>
        <v>3956.2200000000003</v>
      </c>
      <c r="CH256" s="564">
        <v>5.92</v>
      </c>
      <c r="CI256" s="581">
        <v>6.14</v>
      </c>
      <c r="CJ256" s="500">
        <f t="shared" si="713"/>
        <v>964.96</v>
      </c>
      <c r="CK256" s="404">
        <f t="shared" si="714"/>
        <v>982.4</v>
      </c>
      <c r="CL256" s="564"/>
      <c r="CM256" s="581"/>
      <c r="CN256" s="500">
        <f t="shared" si="715"/>
        <v>0</v>
      </c>
      <c r="CO256" s="404">
        <f t="shared" si="716"/>
        <v>0</v>
      </c>
      <c r="CP256" s="500">
        <f t="shared" si="717"/>
        <v>5.6559191176470582</v>
      </c>
      <c r="CQ256" s="237">
        <f t="shared" si="718"/>
        <v>5.6831070195627156</v>
      </c>
      <c r="CR256" s="500">
        <f t="shared" si="719"/>
        <v>4615.2299999999996</v>
      </c>
      <c r="CS256" s="404">
        <f t="shared" si="720"/>
        <v>4938.62</v>
      </c>
      <c r="CT256" s="565"/>
      <c r="CU256" s="581"/>
      <c r="CV256" s="500">
        <f t="shared" si="721"/>
        <v>0</v>
      </c>
      <c r="CW256" s="404">
        <f t="shared" si="722"/>
        <v>0</v>
      </c>
      <c r="CX256" s="565"/>
      <c r="CY256" s="581"/>
      <c r="CZ256" s="500">
        <f t="shared" si="723"/>
        <v>0</v>
      </c>
      <c r="DA256" s="404">
        <f t="shared" si="724"/>
        <v>0</v>
      </c>
      <c r="DB256" s="565"/>
      <c r="DC256" s="581"/>
      <c r="DD256" s="500">
        <f t="shared" si="725"/>
        <v>0</v>
      </c>
      <c r="DE256" s="404">
        <f t="shared" si="726"/>
        <v>0</v>
      </c>
      <c r="DF256" s="500">
        <f t="shared" si="727"/>
        <v>0</v>
      </c>
      <c r="DG256" s="404">
        <f t="shared" si="728"/>
        <v>0</v>
      </c>
      <c r="DH256" s="500">
        <f t="shared" si="729"/>
        <v>0</v>
      </c>
      <c r="DI256" s="404">
        <f t="shared" si="730"/>
        <v>0</v>
      </c>
      <c r="DJ256" s="500">
        <f t="shared" si="731"/>
        <v>1212</v>
      </c>
      <c r="DK256" s="404">
        <f t="shared" si="732"/>
        <v>1286</v>
      </c>
      <c r="DL256" s="500">
        <f t="shared" si="733"/>
        <v>0</v>
      </c>
      <c r="DM256" s="404">
        <f t="shared" si="734"/>
        <v>0</v>
      </c>
      <c r="DN256" s="236">
        <f t="shared" si="735"/>
        <v>5.2488366336633661</v>
      </c>
      <c r="DO256" s="237">
        <f t="shared" si="736"/>
        <v>5.3190124416796269</v>
      </c>
      <c r="DP256" s="500">
        <f t="shared" si="737"/>
        <v>6361.5899999999992</v>
      </c>
      <c r="DQ256" s="404">
        <f t="shared" si="738"/>
        <v>6840.25</v>
      </c>
      <c r="DR256" s="500">
        <f t="shared" si="739"/>
        <v>0</v>
      </c>
      <c r="DS256" s="404">
        <f t="shared" si="740"/>
        <v>0</v>
      </c>
      <c r="DT256" s="500">
        <f t="shared" si="741"/>
        <v>0</v>
      </c>
      <c r="DU256" s="404">
        <f t="shared" si="742"/>
        <v>0</v>
      </c>
      <c r="DV256" s="565">
        <v>683</v>
      </c>
      <c r="DW256" s="582">
        <v>624</v>
      </c>
      <c r="DX256" s="500">
        <f t="shared" si="743"/>
        <v>0</v>
      </c>
      <c r="DY256" s="404">
        <f t="shared" si="744"/>
        <v>0</v>
      </c>
      <c r="DZ256" s="565">
        <v>495</v>
      </c>
      <c r="EA256" s="582">
        <v>540</v>
      </c>
      <c r="EB256" s="500">
        <f t="shared" si="745"/>
        <v>0</v>
      </c>
      <c r="EC256" s="404">
        <f t="shared" si="746"/>
        <v>0</v>
      </c>
      <c r="ED256" s="565"/>
      <c r="EE256" s="582"/>
      <c r="EF256" s="500">
        <f t="shared" si="747"/>
        <v>0</v>
      </c>
      <c r="EG256" s="404">
        <f t="shared" si="748"/>
        <v>0</v>
      </c>
      <c r="EH256" s="500">
        <f t="shared" si="749"/>
        <v>1178</v>
      </c>
      <c r="EI256" s="404">
        <f t="shared" si="750"/>
        <v>1164</v>
      </c>
      <c r="EJ256" s="500">
        <f t="shared" si="751"/>
        <v>0</v>
      </c>
      <c r="EK256" s="404">
        <f t="shared" si="752"/>
        <v>0</v>
      </c>
      <c r="EL256" s="564">
        <v>3.86</v>
      </c>
      <c r="EM256" s="583">
        <v>4.04</v>
      </c>
      <c r="EN256" s="500">
        <f t="shared" si="753"/>
        <v>2636.38</v>
      </c>
      <c r="EO256" s="404">
        <f t="shared" si="754"/>
        <v>2520.96</v>
      </c>
      <c r="EP256" s="564">
        <v>4.8499999999999996</v>
      </c>
      <c r="EQ256" s="583">
        <v>5.03</v>
      </c>
      <c r="ER256" s="500">
        <f t="shared" si="755"/>
        <v>2400.75</v>
      </c>
      <c r="ES256" s="404">
        <f t="shared" si="756"/>
        <v>2716.2000000000003</v>
      </c>
      <c r="ET256" s="564"/>
      <c r="EU256" s="583"/>
      <c r="EV256" s="500">
        <f t="shared" si="757"/>
        <v>0</v>
      </c>
      <c r="EW256" s="404">
        <f t="shared" si="758"/>
        <v>0</v>
      </c>
      <c r="EX256" s="236">
        <f t="shared" si="759"/>
        <v>4.2760016977928696</v>
      </c>
      <c r="EY256" s="237">
        <f t="shared" si="760"/>
        <v>4.4992783505154641</v>
      </c>
      <c r="EZ256" s="500">
        <f t="shared" si="761"/>
        <v>5037.13</v>
      </c>
      <c r="FA256" s="404">
        <f t="shared" si="762"/>
        <v>5237.16</v>
      </c>
      <c r="FB256" s="565"/>
      <c r="FC256" s="583"/>
      <c r="FD256" s="500">
        <f t="shared" si="763"/>
        <v>0</v>
      </c>
      <c r="FE256" s="404">
        <f t="shared" si="764"/>
        <v>0</v>
      </c>
      <c r="FF256" s="565"/>
      <c r="FG256" s="583"/>
      <c r="FH256" s="500">
        <f t="shared" si="765"/>
        <v>0</v>
      </c>
      <c r="FI256" s="404">
        <f t="shared" si="766"/>
        <v>0</v>
      </c>
      <c r="FJ256" s="565"/>
      <c r="FK256" s="583"/>
      <c r="FL256" s="500">
        <f t="shared" si="767"/>
        <v>0</v>
      </c>
      <c r="FM256" s="404">
        <f t="shared" si="768"/>
        <v>0</v>
      </c>
      <c r="FN256" s="500">
        <f t="shared" si="769"/>
        <v>0</v>
      </c>
      <c r="FO256" s="404">
        <f t="shared" si="770"/>
        <v>0</v>
      </c>
      <c r="FP256" s="500">
        <f t="shared" si="771"/>
        <v>0</v>
      </c>
      <c r="FQ256" s="404">
        <f t="shared" si="772"/>
        <v>0</v>
      </c>
      <c r="FR256" s="565">
        <v>49</v>
      </c>
      <c r="FS256" s="423">
        <v>52</v>
      </c>
      <c r="FT256" s="500">
        <f t="shared" si="773"/>
        <v>0</v>
      </c>
      <c r="FU256" s="404">
        <f t="shared" si="774"/>
        <v>0</v>
      </c>
      <c r="FV256" s="564"/>
      <c r="FW256" s="584"/>
      <c r="FX256" s="500">
        <f t="shared" si="775"/>
        <v>0</v>
      </c>
      <c r="FY256" s="404">
        <f t="shared" si="776"/>
        <v>0</v>
      </c>
      <c r="FZ256" s="564"/>
      <c r="GA256" s="584"/>
      <c r="GB256" s="500">
        <f t="shared" si="777"/>
        <v>0</v>
      </c>
      <c r="GC256" s="404">
        <f t="shared" si="778"/>
        <v>0</v>
      </c>
      <c r="GD256" s="510">
        <f t="shared" si="779"/>
        <v>1633</v>
      </c>
      <c r="GE256" s="404">
        <f t="shared" si="780"/>
        <v>1643</v>
      </c>
      <c r="GF256" s="500">
        <f t="shared" si="781"/>
        <v>0</v>
      </c>
      <c r="GG256" s="404">
        <f t="shared" si="782"/>
        <v>0</v>
      </c>
      <c r="GH256" s="500">
        <f t="shared" si="783"/>
        <v>7602.36</v>
      </c>
      <c r="GI256" s="404">
        <f t="shared" si="784"/>
        <v>7887.68</v>
      </c>
      <c r="GJ256" s="500" t="str">
        <f t="shared" si="785"/>
        <v/>
      </c>
      <c r="GK256" s="404" t="str">
        <f t="shared" si="786"/>
        <v/>
      </c>
      <c r="GL256" s="510">
        <f t="shared" si="787"/>
        <v>757</v>
      </c>
      <c r="GM256" s="404">
        <f t="shared" si="788"/>
        <v>807</v>
      </c>
      <c r="GN256" s="500">
        <f t="shared" si="789"/>
        <v>0</v>
      </c>
      <c r="GO256" s="404">
        <f t="shared" si="790"/>
        <v>0</v>
      </c>
      <c r="GP256" s="500">
        <f t="shared" si="791"/>
        <v>3796.36</v>
      </c>
      <c r="GQ256" s="404">
        <f t="shared" si="792"/>
        <v>4189.7300000000005</v>
      </c>
      <c r="GR256" s="500">
        <f t="shared" si="793"/>
        <v>0</v>
      </c>
      <c r="GS256" s="404">
        <f t="shared" si="794"/>
        <v>0</v>
      </c>
      <c r="GT256" s="510">
        <f t="shared" si="795"/>
        <v>2390</v>
      </c>
      <c r="GU256" s="404">
        <f t="shared" si="796"/>
        <v>2450</v>
      </c>
      <c r="GV256" s="500">
        <f t="shared" si="797"/>
        <v>0</v>
      </c>
      <c r="GW256" s="404">
        <f t="shared" si="798"/>
        <v>0</v>
      </c>
      <c r="GX256" s="500">
        <f t="shared" si="799"/>
        <v>11398.72</v>
      </c>
      <c r="GY256" s="404">
        <f t="shared" si="800"/>
        <v>12077.41</v>
      </c>
      <c r="GZ256" s="500" t="str">
        <f t="shared" si="801"/>
        <v/>
      </c>
      <c r="HA256" s="404" t="str">
        <f t="shared" si="802"/>
        <v/>
      </c>
      <c r="HB256" s="510">
        <f t="shared" si="803"/>
        <v>0</v>
      </c>
      <c r="HC256" s="404">
        <f t="shared" si="804"/>
        <v>0</v>
      </c>
      <c r="HD256" s="500">
        <f t="shared" si="805"/>
        <v>0</v>
      </c>
      <c r="HE256" s="404">
        <f t="shared" si="806"/>
        <v>0</v>
      </c>
      <c r="HF256" s="500" t="str">
        <f t="shared" si="807"/>
        <v/>
      </c>
      <c r="HG256" s="404" t="str">
        <f t="shared" si="808"/>
        <v/>
      </c>
      <c r="HH256" s="500" t="str">
        <f t="shared" si="809"/>
        <v/>
      </c>
      <c r="HI256" s="404" t="str">
        <f t="shared" si="810"/>
        <v/>
      </c>
      <c r="HJ256" s="510">
        <f t="shared" si="811"/>
        <v>11398.72</v>
      </c>
      <c r="HK256" s="404">
        <f t="shared" si="812"/>
        <v>12077.41</v>
      </c>
      <c r="HL256" s="500" t="str">
        <f t="shared" si="813"/>
        <v/>
      </c>
      <c r="HM256" s="404" t="str">
        <f t="shared" si="814"/>
        <v/>
      </c>
    </row>
    <row r="257" spans="1:221">
      <c r="A257" s="675" t="s">
        <v>545</v>
      </c>
      <c r="B257" s="676" t="s">
        <v>942</v>
      </c>
      <c r="C257" s="681"/>
      <c r="D257" s="678">
        <v>207847</v>
      </c>
      <c r="E257" s="679">
        <v>4</v>
      </c>
      <c r="F257" s="422">
        <v>668</v>
      </c>
      <c r="G257" s="607">
        <v>655</v>
      </c>
      <c r="H257" s="422">
        <v>4</v>
      </c>
      <c r="I257" s="423">
        <v>5</v>
      </c>
      <c r="J257" s="500">
        <f t="shared" si="665"/>
        <v>664</v>
      </c>
      <c r="K257" s="404">
        <f t="shared" si="666"/>
        <v>650</v>
      </c>
      <c r="L257" s="422">
        <v>120</v>
      </c>
      <c r="M257" s="423">
        <v>120</v>
      </c>
      <c r="N257" s="500">
        <f t="shared" si="667"/>
        <v>664</v>
      </c>
      <c r="O257" s="404">
        <f t="shared" si="668"/>
        <v>650</v>
      </c>
      <c r="P257" s="500">
        <f t="shared" si="669"/>
        <v>0</v>
      </c>
      <c r="Q257" s="404">
        <f t="shared" si="670"/>
        <v>0</v>
      </c>
      <c r="R257" s="422">
        <v>108</v>
      </c>
      <c r="S257" s="423">
        <v>95</v>
      </c>
      <c r="T257" s="500">
        <f t="shared" si="671"/>
        <v>0</v>
      </c>
      <c r="U257" s="404">
        <f t="shared" si="672"/>
        <v>0</v>
      </c>
      <c r="V257" s="422">
        <v>16</v>
      </c>
      <c r="W257" s="423">
        <v>15</v>
      </c>
      <c r="X257" s="500">
        <f t="shared" si="673"/>
        <v>0</v>
      </c>
      <c r="Y257" s="404">
        <f t="shared" si="674"/>
        <v>0</v>
      </c>
      <c r="Z257" s="422"/>
      <c r="AA257" s="423"/>
      <c r="AB257" s="500">
        <f t="shared" si="675"/>
        <v>0</v>
      </c>
      <c r="AC257" s="404">
        <f t="shared" si="676"/>
        <v>0</v>
      </c>
      <c r="AD257" s="500">
        <f t="shared" si="677"/>
        <v>124</v>
      </c>
      <c r="AE257" s="404">
        <f t="shared" si="678"/>
        <v>110</v>
      </c>
      <c r="AF257" s="500">
        <f t="shared" si="679"/>
        <v>0</v>
      </c>
      <c r="AG257" s="404">
        <f t="shared" si="680"/>
        <v>0</v>
      </c>
      <c r="AH257" s="564">
        <v>4.6900000000000004</v>
      </c>
      <c r="AI257" s="580">
        <v>4.1100000000000003</v>
      </c>
      <c r="AJ257" s="500">
        <f t="shared" si="681"/>
        <v>506.52000000000004</v>
      </c>
      <c r="AK257" s="404">
        <f t="shared" si="682"/>
        <v>390.45000000000005</v>
      </c>
      <c r="AL257" s="564">
        <v>4.25</v>
      </c>
      <c r="AM257" s="580">
        <v>3.4</v>
      </c>
      <c r="AN257" s="500">
        <f t="shared" si="683"/>
        <v>68</v>
      </c>
      <c r="AO257" s="404">
        <f t="shared" si="684"/>
        <v>51</v>
      </c>
      <c r="AP257" s="564"/>
      <c r="AQ257" s="425"/>
      <c r="AR257" s="500">
        <f t="shared" si="685"/>
        <v>0</v>
      </c>
      <c r="AS257" s="404">
        <f t="shared" si="686"/>
        <v>0</v>
      </c>
      <c r="AT257" s="236">
        <f t="shared" si="687"/>
        <v>4.6332258064516125</v>
      </c>
      <c r="AU257" s="237">
        <f t="shared" si="688"/>
        <v>4.0131818181818186</v>
      </c>
      <c r="AV257" s="500">
        <f t="shared" si="689"/>
        <v>574.52</v>
      </c>
      <c r="AW257" s="404">
        <f t="shared" si="690"/>
        <v>441.45000000000005</v>
      </c>
      <c r="AX257" s="422"/>
      <c r="AY257" s="423"/>
      <c r="AZ257" s="500">
        <f t="shared" si="691"/>
        <v>0</v>
      </c>
      <c r="BA257" s="404">
        <f t="shared" si="692"/>
        <v>0</v>
      </c>
      <c r="BB257" s="422"/>
      <c r="BC257" s="423"/>
      <c r="BD257" s="500">
        <f t="shared" si="693"/>
        <v>0</v>
      </c>
      <c r="BE257" s="404">
        <f t="shared" si="694"/>
        <v>0</v>
      </c>
      <c r="BF257" s="422"/>
      <c r="BG257" s="423"/>
      <c r="BH257" s="500">
        <f t="shared" si="695"/>
        <v>0</v>
      </c>
      <c r="BI257" s="404">
        <f t="shared" si="696"/>
        <v>0</v>
      </c>
      <c r="BJ257" s="500">
        <f t="shared" si="697"/>
        <v>0</v>
      </c>
      <c r="BK257" s="404">
        <f t="shared" si="698"/>
        <v>0</v>
      </c>
      <c r="BL257" s="500">
        <f t="shared" si="699"/>
        <v>0</v>
      </c>
      <c r="BM257" s="404">
        <f t="shared" si="700"/>
        <v>0</v>
      </c>
      <c r="BN257" s="422">
        <v>186</v>
      </c>
      <c r="BO257" s="423">
        <v>195</v>
      </c>
      <c r="BP257" s="500">
        <f t="shared" si="701"/>
        <v>0</v>
      </c>
      <c r="BQ257" s="404">
        <f t="shared" si="702"/>
        <v>0</v>
      </c>
      <c r="BR257" s="422">
        <v>10</v>
      </c>
      <c r="BS257" s="423">
        <v>13</v>
      </c>
      <c r="BT257" s="500">
        <f t="shared" si="703"/>
        <v>0</v>
      </c>
      <c r="BU257" s="404">
        <f t="shared" si="704"/>
        <v>0</v>
      </c>
      <c r="BV257" s="422"/>
      <c r="BW257" s="423"/>
      <c r="BX257" s="500">
        <f t="shared" si="705"/>
        <v>0</v>
      </c>
      <c r="BY257" s="404">
        <f t="shared" si="706"/>
        <v>0</v>
      </c>
      <c r="BZ257" s="500">
        <f t="shared" si="707"/>
        <v>196</v>
      </c>
      <c r="CA257" s="404">
        <f t="shared" si="708"/>
        <v>208</v>
      </c>
      <c r="CB257" s="500">
        <f t="shared" si="709"/>
        <v>0</v>
      </c>
      <c r="CC257" s="404">
        <f t="shared" si="710"/>
        <v>0</v>
      </c>
      <c r="CD257" s="564">
        <v>5.59</v>
      </c>
      <c r="CE257" s="581">
        <v>5.87</v>
      </c>
      <c r="CF257" s="500">
        <f t="shared" si="711"/>
        <v>1039.74</v>
      </c>
      <c r="CG257" s="404">
        <f t="shared" si="712"/>
        <v>1144.6500000000001</v>
      </c>
      <c r="CH257" s="564">
        <v>5.85</v>
      </c>
      <c r="CI257" s="581">
        <v>7.65</v>
      </c>
      <c r="CJ257" s="500">
        <f t="shared" si="713"/>
        <v>58.5</v>
      </c>
      <c r="CK257" s="404">
        <f t="shared" si="714"/>
        <v>99.45</v>
      </c>
      <c r="CL257" s="564"/>
      <c r="CM257" s="581"/>
      <c r="CN257" s="500">
        <f t="shared" si="715"/>
        <v>0</v>
      </c>
      <c r="CO257" s="404">
        <f t="shared" si="716"/>
        <v>0</v>
      </c>
      <c r="CP257" s="500">
        <f t="shared" si="717"/>
        <v>5.6032653061224487</v>
      </c>
      <c r="CQ257" s="237">
        <f t="shared" si="718"/>
        <v>5.9812500000000011</v>
      </c>
      <c r="CR257" s="500">
        <f t="shared" si="719"/>
        <v>1098.24</v>
      </c>
      <c r="CS257" s="404">
        <f t="shared" si="720"/>
        <v>1244.1000000000001</v>
      </c>
      <c r="CT257" s="565"/>
      <c r="CU257" s="581"/>
      <c r="CV257" s="500">
        <f t="shared" si="721"/>
        <v>0</v>
      </c>
      <c r="CW257" s="404">
        <f t="shared" si="722"/>
        <v>0</v>
      </c>
      <c r="CX257" s="565"/>
      <c r="CY257" s="581"/>
      <c r="CZ257" s="500">
        <f t="shared" si="723"/>
        <v>0</v>
      </c>
      <c r="DA257" s="404">
        <f t="shared" si="724"/>
        <v>0</v>
      </c>
      <c r="DB257" s="565"/>
      <c r="DC257" s="581"/>
      <c r="DD257" s="500">
        <f t="shared" si="725"/>
        <v>0</v>
      </c>
      <c r="DE257" s="404">
        <f t="shared" si="726"/>
        <v>0</v>
      </c>
      <c r="DF257" s="500">
        <f t="shared" si="727"/>
        <v>0</v>
      </c>
      <c r="DG257" s="404">
        <f t="shared" si="728"/>
        <v>0</v>
      </c>
      <c r="DH257" s="500">
        <f t="shared" si="729"/>
        <v>0</v>
      </c>
      <c r="DI257" s="404">
        <f t="shared" si="730"/>
        <v>0</v>
      </c>
      <c r="DJ257" s="500">
        <f t="shared" si="731"/>
        <v>320</v>
      </c>
      <c r="DK257" s="404">
        <f t="shared" si="732"/>
        <v>318</v>
      </c>
      <c r="DL257" s="500">
        <f t="shared" si="733"/>
        <v>0</v>
      </c>
      <c r="DM257" s="404">
        <f t="shared" si="734"/>
        <v>0</v>
      </c>
      <c r="DN257" s="236">
        <f t="shared" si="735"/>
        <v>5.2273750000000003</v>
      </c>
      <c r="DO257" s="237">
        <f t="shared" si="736"/>
        <v>5.3004716981132081</v>
      </c>
      <c r="DP257" s="500">
        <f t="shared" si="737"/>
        <v>1672.7600000000002</v>
      </c>
      <c r="DQ257" s="404">
        <f t="shared" si="738"/>
        <v>1685.5500000000002</v>
      </c>
      <c r="DR257" s="500">
        <f t="shared" si="739"/>
        <v>0</v>
      </c>
      <c r="DS257" s="404">
        <f t="shared" si="740"/>
        <v>0</v>
      </c>
      <c r="DT257" s="500">
        <f t="shared" si="741"/>
        <v>0</v>
      </c>
      <c r="DU257" s="404">
        <f t="shared" si="742"/>
        <v>0</v>
      </c>
      <c r="DV257" s="565">
        <v>242</v>
      </c>
      <c r="DW257" s="582">
        <v>241</v>
      </c>
      <c r="DX257" s="500">
        <f t="shared" si="743"/>
        <v>0</v>
      </c>
      <c r="DY257" s="404">
        <f t="shared" si="744"/>
        <v>0</v>
      </c>
      <c r="DZ257" s="565">
        <v>96</v>
      </c>
      <c r="EA257" s="582">
        <v>84</v>
      </c>
      <c r="EB257" s="500">
        <f t="shared" si="745"/>
        <v>0</v>
      </c>
      <c r="EC257" s="404">
        <f t="shared" si="746"/>
        <v>0</v>
      </c>
      <c r="ED257" s="565"/>
      <c r="EE257" s="582"/>
      <c r="EF257" s="500">
        <f t="shared" si="747"/>
        <v>0</v>
      </c>
      <c r="EG257" s="404">
        <f t="shared" si="748"/>
        <v>0</v>
      </c>
      <c r="EH257" s="500">
        <f t="shared" si="749"/>
        <v>338</v>
      </c>
      <c r="EI257" s="404">
        <f t="shared" si="750"/>
        <v>325</v>
      </c>
      <c r="EJ257" s="500">
        <f t="shared" si="751"/>
        <v>0</v>
      </c>
      <c r="EK257" s="404">
        <f t="shared" si="752"/>
        <v>0</v>
      </c>
      <c r="EL257" s="564">
        <v>3.94</v>
      </c>
      <c r="EM257" s="583">
        <v>3.62</v>
      </c>
      <c r="EN257" s="500">
        <f t="shared" si="753"/>
        <v>953.48</v>
      </c>
      <c r="EO257" s="404">
        <f t="shared" si="754"/>
        <v>872.42000000000007</v>
      </c>
      <c r="EP257" s="564">
        <v>4.46</v>
      </c>
      <c r="EQ257" s="583">
        <v>4.75</v>
      </c>
      <c r="ER257" s="500">
        <f t="shared" si="755"/>
        <v>428.15999999999997</v>
      </c>
      <c r="ES257" s="404">
        <f t="shared" si="756"/>
        <v>399</v>
      </c>
      <c r="ET257" s="564"/>
      <c r="EU257" s="583"/>
      <c r="EV257" s="500">
        <f t="shared" si="757"/>
        <v>0</v>
      </c>
      <c r="EW257" s="404">
        <f t="shared" si="758"/>
        <v>0</v>
      </c>
      <c r="EX257" s="236">
        <f t="shared" si="759"/>
        <v>4.0876923076923077</v>
      </c>
      <c r="EY257" s="237">
        <f t="shared" si="760"/>
        <v>3.9120615384615385</v>
      </c>
      <c r="EZ257" s="500">
        <f t="shared" si="761"/>
        <v>1381.64</v>
      </c>
      <c r="FA257" s="404">
        <f t="shared" si="762"/>
        <v>1271.42</v>
      </c>
      <c r="FB257" s="565"/>
      <c r="FC257" s="583"/>
      <c r="FD257" s="500">
        <f t="shared" si="763"/>
        <v>0</v>
      </c>
      <c r="FE257" s="404">
        <f t="shared" si="764"/>
        <v>0</v>
      </c>
      <c r="FF257" s="565"/>
      <c r="FG257" s="583"/>
      <c r="FH257" s="500">
        <f t="shared" si="765"/>
        <v>0</v>
      </c>
      <c r="FI257" s="404">
        <f t="shared" si="766"/>
        <v>0</v>
      </c>
      <c r="FJ257" s="565"/>
      <c r="FK257" s="583"/>
      <c r="FL257" s="500">
        <f t="shared" si="767"/>
        <v>0</v>
      </c>
      <c r="FM257" s="404">
        <f t="shared" si="768"/>
        <v>0</v>
      </c>
      <c r="FN257" s="500">
        <f t="shared" si="769"/>
        <v>0</v>
      </c>
      <c r="FO257" s="404">
        <f t="shared" si="770"/>
        <v>0</v>
      </c>
      <c r="FP257" s="500">
        <f t="shared" si="771"/>
        <v>0</v>
      </c>
      <c r="FQ257" s="404">
        <f t="shared" si="772"/>
        <v>0</v>
      </c>
      <c r="FR257" s="565">
        <v>6</v>
      </c>
      <c r="FS257" s="423">
        <v>7</v>
      </c>
      <c r="FT257" s="500">
        <f t="shared" si="773"/>
        <v>0</v>
      </c>
      <c r="FU257" s="404">
        <f t="shared" si="774"/>
        <v>0</v>
      </c>
      <c r="FV257" s="564"/>
      <c r="FW257" s="584"/>
      <c r="FX257" s="500">
        <f t="shared" si="775"/>
        <v>0</v>
      </c>
      <c r="FY257" s="404">
        <f t="shared" si="776"/>
        <v>0</v>
      </c>
      <c r="FZ257" s="564"/>
      <c r="GA257" s="584"/>
      <c r="GB257" s="500">
        <f t="shared" si="777"/>
        <v>0</v>
      </c>
      <c r="GC257" s="404">
        <f t="shared" si="778"/>
        <v>0</v>
      </c>
      <c r="GD257" s="510">
        <f t="shared" si="779"/>
        <v>536</v>
      </c>
      <c r="GE257" s="404">
        <f t="shared" si="780"/>
        <v>531</v>
      </c>
      <c r="GF257" s="500">
        <f t="shared" si="781"/>
        <v>0</v>
      </c>
      <c r="GG257" s="404">
        <f t="shared" si="782"/>
        <v>0</v>
      </c>
      <c r="GH257" s="500">
        <f t="shared" si="783"/>
        <v>2499.7399999999998</v>
      </c>
      <c r="GI257" s="404">
        <f t="shared" si="784"/>
        <v>2407.5200000000004</v>
      </c>
      <c r="GJ257" s="500" t="str">
        <f t="shared" si="785"/>
        <v/>
      </c>
      <c r="GK257" s="404" t="str">
        <f t="shared" si="786"/>
        <v/>
      </c>
      <c r="GL257" s="510">
        <f t="shared" si="787"/>
        <v>122</v>
      </c>
      <c r="GM257" s="404">
        <f t="shared" si="788"/>
        <v>112</v>
      </c>
      <c r="GN257" s="500">
        <f t="shared" si="789"/>
        <v>0</v>
      </c>
      <c r="GO257" s="404">
        <f t="shared" si="790"/>
        <v>0</v>
      </c>
      <c r="GP257" s="500">
        <f t="shared" si="791"/>
        <v>554.66</v>
      </c>
      <c r="GQ257" s="404">
        <f t="shared" si="792"/>
        <v>549.45000000000005</v>
      </c>
      <c r="GR257" s="500">
        <f t="shared" si="793"/>
        <v>0</v>
      </c>
      <c r="GS257" s="404">
        <f t="shared" si="794"/>
        <v>0</v>
      </c>
      <c r="GT257" s="510">
        <f t="shared" si="795"/>
        <v>658</v>
      </c>
      <c r="GU257" s="404">
        <f t="shared" si="796"/>
        <v>643</v>
      </c>
      <c r="GV257" s="500">
        <f t="shared" si="797"/>
        <v>0</v>
      </c>
      <c r="GW257" s="404">
        <f t="shared" si="798"/>
        <v>0</v>
      </c>
      <c r="GX257" s="500">
        <f t="shared" si="799"/>
        <v>3054.3999999999996</v>
      </c>
      <c r="GY257" s="404">
        <f t="shared" si="800"/>
        <v>2956.9700000000003</v>
      </c>
      <c r="GZ257" s="500" t="str">
        <f t="shared" si="801"/>
        <v/>
      </c>
      <c r="HA257" s="404" t="str">
        <f t="shared" si="802"/>
        <v/>
      </c>
      <c r="HB257" s="510">
        <f t="shared" si="803"/>
        <v>0</v>
      </c>
      <c r="HC257" s="404">
        <f t="shared" si="804"/>
        <v>0</v>
      </c>
      <c r="HD257" s="500">
        <f t="shared" si="805"/>
        <v>0</v>
      </c>
      <c r="HE257" s="404">
        <f t="shared" si="806"/>
        <v>0</v>
      </c>
      <c r="HF257" s="500" t="str">
        <f t="shared" si="807"/>
        <v/>
      </c>
      <c r="HG257" s="404" t="str">
        <f t="shared" si="808"/>
        <v/>
      </c>
      <c r="HH257" s="500" t="str">
        <f t="shared" si="809"/>
        <v/>
      </c>
      <c r="HI257" s="404" t="str">
        <f t="shared" si="810"/>
        <v/>
      </c>
      <c r="HJ257" s="510">
        <f t="shared" si="811"/>
        <v>3054.4000000000005</v>
      </c>
      <c r="HK257" s="404">
        <f t="shared" si="812"/>
        <v>2956.9700000000003</v>
      </c>
      <c r="HL257" s="500" t="str">
        <f t="shared" si="813"/>
        <v/>
      </c>
      <c r="HM257" s="404" t="str">
        <f t="shared" si="814"/>
        <v/>
      </c>
    </row>
    <row r="258" spans="1:221">
      <c r="A258" s="680" t="s">
        <v>545</v>
      </c>
      <c r="B258" s="676" t="s">
        <v>943</v>
      </c>
      <c r="C258" s="677"/>
      <c r="D258" s="678">
        <v>206914</v>
      </c>
      <c r="E258" s="679">
        <v>5</v>
      </c>
      <c r="F258" s="422">
        <v>570</v>
      </c>
      <c r="G258" s="607">
        <v>529</v>
      </c>
      <c r="H258" s="422">
        <v>3</v>
      </c>
      <c r="I258" s="423">
        <v>6</v>
      </c>
      <c r="J258" s="500">
        <f t="shared" si="665"/>
        <v>567</v>
      </c>
      <c r="K258" s="404">
        <f t="shared" si="666"/>
        <v>523</v>
      </c>
      <c r="L258" s="422">
        <v>120</v>
      </c>
      <c r="M258" s="423">
        <v>120</v>
      </c>
      <c r="N258" s="500">
        <f t="shared" si="667"/>
        <v>567</v>
      </c>
      <c r="O258" s="404">
        <f t="shared" si="668"/>
        <v>523</v>
      </c>
      <c r="P258" s="500">
        <f t="shared" si="669"/>
        <v>0</v>
      </c>
      <c r="Q258" s="404">
        <f t="shared" si="670"/>
        <v>0</v>
      </c>
      <c r="R258" s="422">
        <v>50</v>
      </c>
      <c r="S258" s="423">
        <v>50</v>
      </c>
      <c r="T258" s="500">
        <f t="shared" si="671"/>
        <v>0</v>
      </c>
      <c r="U258" s="404">
        <f t="shared" si="672"/>
        <v>0</v>
      </c>
      <c r="V258" s="422">
        <v>25</v>
      </c>
      <c r="W258" s="423">
        <v>21</v>
      </c>
      <c r="X258" s="500">
        <f t="shared" si="673"/>
        <v>0</v>
      </c>
      <c r="Y258" s="404">
        <f t="shared" si="674"/>
        <v>0</v>
      </c>
      <c r="Z258" s="422"/>
      <c r="AA258" s="423"/>
      <c r="AB258" s="500">
        <f t="shared" si="675"/>
        <v>0</v>
      </c>
      <c r="AC258" s="404">
        <f t="shared" si="676"/>
        <v>0</v>
      </c>
      <c r="AD258" s="500">
        <f t="shared" si="677"/>
        <v>75</v>
      </c>
      <c r="AE258" s="404">
        <f t="shared" si="678"/>
        <v>71</v>
      </c>
      <c r="AF258" s="500">
        <f t="shared" si="679"/>
        <v>0</v>
      </c>
      <c r="AG258" s="404">
        <f t="shared" si="680"/>
        <v>0</v>
      </c>
      <c r="AH258" s="564">
        <v>3.49</v>
      </c>
      <c r="AI258" s="580">
        <v>4.26</v>
      </c>
      <c r="AJ258" s="500">
        <f t="shared" si="681"/>
        <v>174.5</v>
      </c>
      <c r="AK258" s="404">
        <f t="shared" si="682"/>
        <v>213</v>
      </c>
      <c r="AL258" s="564">
        <v>3.02</v>
      </c>
      <c r="AM258" s="580">
        <v>3.14</v>
      </c>
      <c r="AN258" s="500">
        <f t="shared" si="683"/>
        <v>75.5</v>
      </c>
      <c r="AO258" s="404">
        <f t="shared" si="684"/>
        <v>65.94</v>
      </c>
      <c r="AP258" s="564"/>
      <c r="AQ258" s="425"/>
      <c r="AR258" s="500">
        <f t="shared" si="685"/>
        <v>0</v>
      </c>
      <c r="AS258" s="404">
        <f t="shared" si="686"/>
        <v>0</v>
      </c>
      <c r="AT258" s="236">
        <f t="shared" si="687"/>
        <v>3.3333333333333335</v>
      </c>
      <c r="AU258" s="237">
        <f t="shared" si="688"/>
        <v>3.9287323943661971</v>
      </c>
      <c r="AV258" s="500">
        <f t="shared" si="689"/>
        <v>250</v>
      </c>
      <c r="AW258" s="404">
        <f t="shared" si="690"/>
        <v>278.94</v>
      </c>
      <c r="AX258" s="422"/>
      <c r="AY258" s="423"/>
      <c r="AZ258" s="500">
        <f t="shared" si="691"/>
        <v>0</v>
      </c>
      <c r="BA258" s="404">
        <f t="shared" si="692"/>
        <v>0</v>
      </c>
      <c r="BB258" s="422"/>
      <c r="BC258" s="423"/>
      <c r="BD258" s="500">
        <f t="shared" si="693"/>
        <v>0</v>
      </c>
      <c r="BE258" s="404">
        <f t="shared" si="694"/>
        <v>0</v>
      </c>
      <c r="BF258" s="422"/>
      <c r="BG258" s="423"/>
      <c r="BH258" s="500">
        <f t="shared" si="695"/>
        <v>0</v>
      </c>
      <c r="BI258" s="404">
        <f t="shared" si="696"/>
        <v>0</v>
      </c>
      <c r="BJ258" s="500">
        <f t="shared" si="697"/>
        <v>0</v>
      </c>
      <c r="BK258" s="404">
        <f t="shared" si="698"/>
        <v>0</v>
      </c>
      <c r="BL258" s="500">
        <f t="shared" si="699"/>
        <v>0</v>
      </c>
      <c r="BM258" s="404">
        <f t="shared" si="700"/>
        <v>0</v>
      </c>
      <c r="BN258" s="422">
        <v>243</v>
      </c>
      <c r="BO258" s="423">
        <v>227</v>
      </c>
      <c r="BP258" s="500">
        <f t="shared" si="701"/>
        <v>0</v>
      </c>
      <c r="BQ258" s="404">
        <f t="shared" si="702"/>
        <v>0</v>
      </c>
      <c r="BR258" s="422">
        <v>49</v>
      </c>
      <c r="BS258" s="423">
        <v>33</v>
      </c>
      <c r="BT258" s="500">
        <f t="shared" si="703"/>
        <v>0</v>
      </c>
      <c r="BU258" s="404">
        <f t="shared" si="704"/>
        <v>0</v>
      </c>
      <c r="BV258" s="422"/>
      <c r="BW258" s="423"/>
      <c r="BX258" s="500">
        <f t="shared" si="705"/>
        <v>0</v>
      </c>
      <c r="BY258" s="404">
        <f t="shared" si="706"/>
        <v>0</v>
      </c>
      <c r="BZ258" s="500">
        <f t="shared" si="707"/>
        <v>292</v>
      </c>
      <c r="CA258" s="404">
        <f t="shared" si="708"/>
        <v>260</v>
      </c>
      <c r="CB258" s="500">
        <f t="shared" si="709"/>
        <v>0</v>
      </c>
      <c r="CC258" s="404">
        <f t="shared" si="710"/>
        <v>0</v>
      </c>
      <c r="CD258" s="564">
        <v>5.97</v>
      </c>
      <c r="CE258" s="581">
        <v>6.23</v>
      </c>
      <c r="CF258" s="500">
        <f t="shared" si="711"/>
        <v>1450.71</v>
      </c>
      <c r="CG258" s="404">
        <f t="shared" si="712"/>
        <v>1414.21</v>
      </c>
      <c r="CH258" s="564">
        <v>7.09</v>
      </c>
      <c r="CI258" s="581">
        <v>7.45</v>
      </c>
      <c r="CJ258" s="500">
        <f t="shared" si="713"/>
        <v>347.40999999999997</v>
      </c>
      <c r="CK258" s="404">
        <f t="shared" si="714"/>
        <v>245.85</v>
      </c>
      <c r="CL258" s="564"/>
      <c r="CM258" s="581"/>
      <c r="CN258" s="500">
        <f t="shared" si="715"/>
        <v>0</v>
      </c>
      <c r="CO258" s="404">
        <f t="shared" si="716"/>
        <v>0</v>
      </c>
      <c r="CP258" s="500">
        <f t="shared" si="717"/>
        <v>6.1579452054794519</v>
      </c>
      <c r="CQ258" s="237">
        <f t="shared" si="718"/>
        <v>6.3848461538461541</v>
      </c>
      <c r="CR258" s="500">
        <f t="shared" si="719"/>
        <v>1798.12</v>
      </c>
      <c r="CS258" s="404">
        <f t="shared" si="720"/>
        <v>1660.06</v>
      </c>
      <c r="CT258" s="565"/>
      <c r="CU258" s="581"/>
      <c r="CV258" s="500">
        <f t="shared" si="721"/>
        <v>0</v>
      </c>
      <c r="CW258" s="404">
        <f t="shared" si="722"/>
        <v>0</v>
      </c>
      <c r="CX258" s="565"/>
      <c r="CY258" s="581"/>
      <c r="CZ258" s="500">
        <f t="shared" si="723"/>
        <v>0</v>
      </c>
      <c r="DA258" s="404">
        <f t="shared" si="724"/>
        <v>0</v>
      </c>
      <c r="DB258" s="565"/>
      <c r="DC258" s="581"/>
      <c r="DD258" s="500">
        <f t="shared" si="725"/>
        <v>0</v>
      </c>
      <c r="DE258" s="404">
        <f t="shared" si="726"/>
        <v>0</v>
      </c>
      <c r="DF258" s="500">
        <f t="shared" si="727"/>
        <v>0</v>
      </c>
      <c r="DG258" s="404">
        <f t="shared" si="728"/>
        <v>0</v>
      </c>
      <c r="DH258" s="500">
        <f t="shared" si="729"/>
        <v>0</v>
      </c>
      <c r="DI258" s="404">
        <f t="shared" si="730"/>
        <v>0</v>
      </c>
      <c r="DJ258" s="500">
        <f t="shared" si="731"/>
        <v>367</v>
      </c>
      <c r="DK258" s="404">
        <f t="shared" si="732"/>
        <v>331</v>
      </c>
      <c r="DL258" s="500">
        <f t="shared" si="733"/>
        <v>0</v>
      </c>
      <c r="DM258" s="404">
        <f t="shared" si="734"/>
        <v>0</v>
      </c>
      <c r="DN258" s="236">
        <f t="shared" si="735"/>
        <v>5.5807084468664847</v>
      </c>
      <c r="DO258" s="237">
        <f t="shared" si="736"/>
        <v>5.8580060422960729</v>
      </c>
      <c r="DP258" s="500">
        <f t="shared" si="737"/>
        <v>2048.12</v>
      </c>
      <c r="DQ258" s="404">
        <f t="shared" si="738"/>
        <v>1939.0000000000002</v>
      </c>
      <c r="DR258" s="500">
        <f t="shared" si="739"/>
        <v>0</v>
      </c>
      <c r="DS258" s="404">
        <f t="shared" si="740"/>
        <v>0</v>
      </c>
      <c r="DT258" s="500">
        <f t="shared" si="741"/>
        <v>0</v>
      </c>
      <c r="DU258" s="404">
        <f t="shared" si="742"/>
        <v>0</v>
      </c>
      <c r="DV258" s="565">
        <v>117</v>
      </c>
      <c r="DW258" s="582">
        <v>133</v>
      </c>
      <c r="DX258" s="500">
        <f t="shared" si="743"/>
        <v>0</v>
      </c>
      <c r="DY258" s="404">
        <f t="shared" si="744"/>
        <v>0</v>
      </c>
      <c r="DZ258" s="565">
        <v>82</v>
      </c>
      <c r="EA258" s="582">
        <v>59</v>
      </c>
      <c r="EB258" s="500">
        <f t="shared" si="745"/>
        <v>0</v>
      </c>
      <c r="EC258" s="404">
        <f t="shared" si="746"/>
        <v>0</v>
      </c>
      <c r="ED258" s="565"/>
      <c r="EE258" s="582"/>
      <c r="EF258" s="500">
        <f t="shared" si="747"/>
        <v>0</v>
      </c>
      <c r="EG258" s="404">
        <f t="shared" si="748"/>
        <v>0</v>
      </c>
      <c r="EH258" s="500">
        <f t="shared" si="749"/>
        <v>199</v>
      </c>
      <c r="EI258" s="404">
        <f t="shared" si="750"/>
        <v>192</v>
      </c>
      <c r="EJ258" s="500">
        <f t="shared" si="751"/>
        <v>0</v>
      </c>
      <c r="EK258" s="404">
        <f t="shared" si="752"/>
        <v>0</v>
      </c>
      <c r="EL258" s="564">
        <v>4.1100000000000003</v>
      </c>
      <c r="EM258" s="583">
        <v>3.96</v>
      </c>
      <c r="EN258" s="500">
        <f t="shared" si="753"/>
        <v>480.87000000000006</v>
      </c>
      <c r="EO258" s="404">
        <f t="shared" si="754"/>
        <v>526.67999999999995</v>
      </c>
      <c r="EP258" s="564">
        <v>5.51</v>
      </c>
      <c r="EQ258" s="583">
        <v>5.89</v>
      </c>
      <c r="ER258" s="500">
        <f t="shared" si="755"/>
        <v>451.82</v>
      </c>
      <c r="ES258" s="404">
        <f t="shared" si="756"/>
        <v>347.51</v>
      </c>
      <c r="ET258" s="564"/>
      <c r="EU258" s="583"/>
      <c r="EV258" s="500">
        <f t="shared" si="757"/>
        <v>0</v>
      </c>
      <c r="EW258" s="404">
        <f t="shared" si="758"/>
        <v>0</v>
      </c>
      <c r="EX258" s="236">
        <f t="shared" si="759"/>
        <v>4.6868844221105528</v>
      </c>
      <c r="EY258" s="237">
        <f t="shared" si="760"/>
        <v>4.5530729166666664</v>
      </c>
      <c r="EZ258" s="500">
        <f t="shared" si="761"/>
        <v>932.69</v>
      </c>
      <c r="FA258" s="404">
        <f t="shared" si="762"/>
        <v>874.18999999999994</v>
      </c>
      <c r="FB258" s="565"/>
      <c r="FC258" s="583"/>
      <c r="FD258" s="500">
        <f t="shared" si="763"/>
        <v>0</v>
      </c>
      <c r="FE258" s="404">
        <f t="shared" si="764"/>
        <v>0</v>
      </c>
      <c r="FF258" s="565"/>
      <c r="FG258" s="583"/>
      <c r="FH258" s="500">
        <f t="shared" si="765"/>
        <v>0</v>
      </c>
      <c r="FI258" s="404">
        <f t="shared" si="766"/>
        <v>0</v>
      </c>
      <c r="FJ258" s="565"/>
      <c r="FK258" s="583"/>
      <c r="FL258" s="500">
        <f t="shared" si="767"/>
        <v>0</v>
      </c>
      <c r="FM258" s="404">
        <f t="shared" si="768"/>
        <v>0</v>
      </c>
      <c r="FN258" s="500">
        <f t="shared" si="769"/>
        <v>0</v>
      </c>
      <c r="FO258" s="404">
        <f t="shared" si="770"/>
        <v>0</v>
      </c>
      <c r="FP258" s="500">
        <f t="shared" si="771"/>
        <v>0</v>
      </c>
      <c r="FQ258" s="404">
        <f t="shared" si="772"/>
        <v>0</v>
      </c>
      <c r="FR258" s="565">
        <v>1</v>
      </c>
      <c r="FS258" s="423">
        <v>0</v>
      </c>
      <c r="FT258" s="500">
        <f t="shared" si="773"/>
        <v>0</v>
      </c>
      <c r="FU258" s="404">
        <f t="shared" si="774"/>
        <v>0</v>
      </c>
      <c r="FV258" s="564"/>
      <c r="FW258" s="584"/>
      <c r="FX258" s="500">
        <f t="shared" si="775"/>
        <v>0</v>
      </c>
      <c r="FY258" s="404">
        <f t="shared" si="776"/>
        <v>0</v>
      </c>
      <c r="FZ258" s="564"/>
      <c r="GA258" s="584"/>
      <c r="GB258" s="500">
        <f t="shared" si="777"/>
        <v>0</v>
      </c>
      <c r="GC258" s="404">
        <f t="shared" si="778"/>
        <v>0</v>
      </c>
      <c r="GD258" s="510">
        <f t="shared" si="779"/>
        <v>410</v>
      </c>
      <c r="GE258" s="404">
        <f t="shared" si="780"/>
        <v>410</v>
      </c>
      <c r="GF258" s="500">
        <f t="shared" si="781"/>
        <v>0</v>
      </c>
      <c r="GG258" s="404">
        <f t="shared" si="782"/>
        <v>0</v>
      </c>
      <c r="GH258" s="500">
        <f t="shared" si="783"/>
        <v>2106.08</v>
      </c>
      <c r="GI258" s="404">
        <f t="shared" si="784"/>
        <v>2153.89</v>
      </c>
      <c r="GJ258" s="500" t="str">
        <f t="shared" si="785"/>
        <v/>
      </c>
      <c r="GK258" s="404" t="str">
        <f t="shared" si="786"/>
        <v/>
      </c>
      <c r="GL258" s="510">
        <f t="shared" si="787"/>
        <v>156</v>
      </c>
      <c r="GM258" s="404">
        <f t="shared" si="788"/>
        <v>113</v>
      </c>
      <c r="GN258" s="500">
        <f t="shared" si="789"/>
        <v>0</v>
      </c>
      <c r="GO258" s="404">
        <f t="shared" si="790"/>
        <v>0</v>
      </c>
      <c r="GP258" s="500">
        <f t="shared" si="791"/>
        <v>874.73</v>
      </c>
      <c r="GQ258" s="404">
        <f t="shared" si="792"/>
        <v>659.3</v>
      </c>
      <c r="GR258" s="500">
        <f t="shared" si="793"/>
        <v>0</v>
      </c>
      <c r="GS258" s="404">
        <f t="shared" si="794"/>
        <v>0</v>
      </c>
      <c r="GT258" s="510">
        <f t="shared" si="795"/>
        <v>566</v>
      </c>
      <c r="GU258" s="404">
        <f t="shared" si="796"/>
        <v>523</v>
      </c>
      <c r="GV258" s="500">
        <f t="shared" si="797"/>
        <v>0</v>
      </c>
      <c r="GW258" s="404">
        <f t="shared" si="798"/>
        <v>0</v>
      </c>
      <c r="GX258" s="500">
        <f t="shared" si="799"/>
        <v>2980.81</v>
      </c>
      <c r="GY258" s="404">
        <f t="shared" si="800"/>
        <v>2813.1899999999996</v>
      </c>
      <c r="GZ258" s="500" t="str">
        <f t="shared" si="801"/>
        <v/>
      </c>
      <c r="HA258" s="404" t="str">
        <f t="shared" si="802"/>
        <v/>
      </c>
      <c r="HB258" s="510">
        <f t="shared" si="803"/>
        <v>0</v>
      </c>
      <c r="HC258" s="404">
        <f t="shared" si="804"/>
        <v>0</v>
      </c>
      <c r="HD258" s="500">
        <f t="shared" si="805"/>
        <v>0</v>
      </c>
      <c r="HE258" s="404">
        <f t="shared" si="806"/>
        <v>0</v>
      </c>
      <c r="HF258" s="500" t="str">
        <f t="shared" si="807"/>
        <v/>
      </c>
      <c r="HG258" s="404" t="str">
        <f t="shared" si="808"/>
        <v/>
      </c>
      <c r="HH258" s="500" t="str">
        <f t="shared" si="809"/>
        <v/>
      </c>
      <c r="HI258" s="404" t="str">
        <f t="shared" si="810"/>
        <v/>
      </c>
      <c r="HJ258" s="510">
        <f t="shared" si="811"/>
        <v>2980.81</v>
      </c>
      <c r="HK258" s="404">
        <f t="shared" si="812"/>
        <v>2813.19</v>
      </c>
      <c r="HL258" s="500" t="str">
        <f t="shared" si="813"/>
        <v/>
      </c>
      <c r="HM258" s="404" t="str">
        <f t="shared" si="814"/>
        <v/>
      </c>
    </row>
    <row r="259" spans="1:221">
      <c r="A259" s="675" t="s">
        <v>545</v>
      </c>
      <c r="B259" s="676" t="s">
        <v>944</v>
      </c>
      <c r="C259" s="677"/>
      <c r="D259" s="678">
        <v>207041</v>
      </c>
      <c r="E259" s="679">
        <v>5</v>
      </c>
      <c r="F259" s="422">
        <v>686</v>
      </c>
      <c r="G259" s="607">
        <v>724</v>
      </c>
      <c r="H259" s="422">
        <v>4</v>
      </c>
      <c r="I259" s="423">
        <v>6</v>
      </c>
      <c r="J259" s="500">
        <f t="shared" si="665"/>
        <v>682</v>
      </c>
      <c r="K259" s="404">
        <f t="shared" si="666"/>
        <v>718</v>
      </c>
      <c r="L259" s="422">
        <v>120</v>
      </c>
      <c r="M259" s="423">
        <v>120</v>
      </c>
      <c r="N259" s="500">
        <f t="shared" si="667"/>
        <v>682</v>
      </c>
      <c r="O259" s="404">
        <f t="shared" si="668"/>
        <v>718</v>
      </c>
      <c r="P259" s="500">
        <f t="shared" si="669"/>
        <v>0</v>
      </c>
      <c r="Q259" s="404">
        <f t="shared" si="670"/>
        <v>0</v>
      </c>
      <c r="R259" s="422">
        <v>124</v>
      </c>
      <c r="S259" s="423">
        <v>130</v>
      </c>
      <c r="T259" s="500">
        <f t="shared" si="671"/>
        <v>0</v>
      </c>
      <c r="U259" s="404">
        <f t="shared" si="672"/>
        <v>0</v>
      </c>
      <c r="V259" s="422">
        <v>12</v>
      </c>
      <c r="W259" s="423">
        <v>20</v>
      </c>
      <c r="X259" s="500">
        <f t="shared" si="673"/>
        <v>0</v>
      </c>
      <c r="Y259" s="404">
        <f t="shared" si="674"/>
        <v>0</v>
      </c>
      <c r="Z259" s="422"/>
      <c r="AA259" s="423"/>
      <c r="AB259" s="500">
        <f t="shared" si="675"/>
        <v>0</v>
      </c>
      <c r="AC259" s="404">
        <f t="shared" si="676"/>
        <v>0</v>
      </c>
      <c r="AD259" s="500">
        <f t="shared" si="677"/>
        <v>136</v>
      </c>
      <c r="AE259" s="404">
        <f t="shared" si="678"/>
        <v>150</v>
      </c>
      <c r="AF259" s="500">
        <f t="shared" si="679"/>
        <v>0</v>
      </c>
      <c r="AG259" s="404">
        <f t="shared" si="680"/>
        <v>0</v>
      </c>
      <c r="AH259" s="564">
        <v>3.3</v>
      </c>
      <c r="AI259" s="580">
        <v>3.42</v>
      </c>
      <c r="AJ259" s="500">
        <f t="shared" si="681"/>
        <v>409.2</v>
      </c>
      <c r="AK259" s="404">
        <f t="shared" si="682"/>
        <v>444.59999999999997</v>
      </c>
      <c r="AL259" s="564">
        <v>3.92</v>
      </c>
      <c r="AM259" s="580">
        <v>3.68</v>
      </c>
      <c r="AN259" s="500">
        <f t="shared" si="683"/>
        <v>47.04</v>
      </c>
      <c r="AO259" s="404">
        <f t="shared" si="684"/>
        <v>73.600000000000009</v>
      </c>
      <c r="AP259" s="564"/>
      <c r="AQ259" s="425"/>
      <c r="AR259" s="500">
        <f t="shared" si="685"/>
        <v>0</v>
      </c>
      <c r="AS259" s="404">
        <f t="shared" si="686"/>
        <v>0</v>
      </c>
      <c r="AT259" s="236">
        <f t="shared" si="687"/>
        <v>3.3547058823529414</v>
      </c>
      <c r="AU259" s="237">
        <f t="shared" si="688"/>
        <v>3.4546666666666663</v>
      </c>
      <c r="AV259" s="500">
        <f t="shared" si="689"/>
        <v>456.24</v>
      </c>
      <c r="AW259" s="404">
        <f t="shared" si="690"/>
        <v>518.19999999999993</v>
      </c>
      <c r="AX259" s="422"/>
      <c r="AY259" s="423"/>
      <c r="AZ259" s="500">
        <f t="shared" si="691"/>
        <v>0</v>
      </c>
      <c r="BA259" s="404">
        <f t="shared" si="692"/>
        <v>0</v>
      </c>
      <c r="BB259" s="422"/>
      <c r="BC259" s="423"/>
      <c r="BD259" s="500">
        <f t="shared" si="693"/>
        <v>0</v>
      </c>
      <c r="BE259" s="404">
        <f t="shared" si="694"/>
        <v>0</v>
      </c>
      <c r="BF259" s="422"/>
      <c r="BG259" s="423"/>
      <c r="BH259" s="500">
        <f t="shared" si="695"/>
        <v>0</v>
      </c>
      <c r="BI259" s="404">
        <f t="shared" si="696"/>
        <v>0</v>
      </c>
      <c r="BJ259" s="500">
        <f t="shared" si="697"/>
        <v>0</v>
      </c>
      <c r="BK259" s="404">
        <f t="shared" si="698"/>
        <v>0</v>
      </c>
      <c r="BL259" s="500">
        <f t="shared" si="699"/>
        <v>0</v>
      </c>
      <c r="BM259" s="404">
        <f t="shared" si="700"/>
        <v>0</v>
      </c>
      <c r="BN259" s="422">
        <v>226</v>
      </c>
      <c r="BO259" s="423">
        <v>248</v>
      </c>
      <c r="BP259" s="500">
        <f t="shared" si="701"/>
        <v>0</v>
      </c>
      <c r="BQ259" s="404">
        <f t="shared" si="702"/>
        <v>0</v>
      </c>
      <c r="BR259" s="422">
        <v>21</v>
      </c>
      <c r="BS259" s="423">
        <v>23</v>
      </c>
      <c r="BT259" s="500">
        <f t="shared" si="703"/>
        <v>0</v>
      </c>
      <c r="BU259" s="404">
        <f t="shared" si="704"/>
        <v>0</v>
      </c>
      <c r="BV259" s="422"/>
      <c r="BW259" s="423"/>
      <c r="BX259" s="500">
        <f t="shared" si="705"/>
        <v>0</v>
      </c>
      <c r="BY259" s="404">
        <f t="shared" si="706"/>
        <v>0</v>
      </c>
      <c r="BZ259" s="500">
        <f t="shared" si="707"/>
        <v>247</v>
      </c>
      <c r="CA259" s="404">
        <f t="shared" si="708"/>
        <v>271</v>
      </c>
      <c r="CB259" s="500">
        <f t="shared" si="709"/>
        <v>0</v>
      </c>
      <c r="CC259" s="404">
        <f t="shared" si="710"/>
        <v>0</v>
      </c>
      <c r="CD259" s="564">
        <v>5.15</v>
      </c>
      <c r="CE259" s="581">
        <v>5.2</v>
      </c>
      <c r="CF259" s="500">
        <f t="shared" si="711"/>
        <v>1163.9000000000001</v>
      </c>
      <c r="CG259" s="404">
        <f t="shared" si="712"/>
        <v>1289.6000000000001</v>
      </c>
      <c r="CH259" s="564">
        <v>6.24</v>
      </c>
      <c r="CI259" s="581">
        <v>5.28</v>
      </c>
      <c r="CJ259" s="500">
        <f t="shared" si="713"/>
        <v>131.04</v>
      </c>
      <c r="CK259" s="404">
        <f t="shared" si="714"/>
        <v>121.44000000000001</v>
      </c>
      <c r="CL259" s="564"/>
      <c r="CM259" s="581"/>
      <c r="CN259" s="500">
        <f t="shared" si="715"/>
        <v>0</v>
      </c>
      <c r="CO259" s="404">
        <f t="shared" si="716"/>
        <v>0</v>
      </c>
      <c r="CP259" s="500">
        <f t="shared" si="717"/>
        <v>5.2426720647773282</v>
      </c>
      <c r="CQ259" s="237">
        <f t="shared" si="718"/>
        <v>5.2067896678966799</v>
      </c>
      <c r="CR259" s="500">
        <f t="shared" si="719"/>
        <v>1294.94</v>
      </c>
      <c r="CS259" s="404">
        <f t="shared" si="720"/>
        <v>1411.0400000000002</v>
      </c>
      <c r="CT259" s="565"/>
      <c r="CU259" s="581"/>
      <c r="CV259" s="500">
        <f t="shared" si="721"/>
        <v>0</v>
      </c>
      <c r="CW259" s="404">
        <f t="shared" si="722"/>
        <v>0</v>
      </c>
      <c r="CX259" s="565"/>
      <c r="CY259" s="581"/>
      <c r="CZ259" s="500">
        <f t="shared" si="723"/>
        <v>0</v>
      </c>
      <c r="DA259" s="404">
        <f t="shared" si="724"/>
        <v>0</v>
      </c>
      <c r="DB259" s="565"/>
      <c r="DC259" s="581"/>
      <c r="DD259" s="500">
        <f t="shared" si="725"/>
        <v>0</v>
      </c>
      <c r="DE259" s="404">
        <f t="shared" si="726"/>
        <v>0</v>
      </c>
      <c r="DF259" s="500">
        <f t="shared" si="727"/>
        <v>0</v>
      </c>
      <c r="DG259" s="404">
        <f t="shared" si="728"/>
        <v>0</v>
      </c>
      <c r="DH259" s="500">
        <f t="shared" si="729"/>
        <v>0</v>
      </c>
      <c r="DI259" s="404">
        <f t="shared" si="730"/>
        <v>0</v>
      </c>
      <c r="DJ259" s="500">
        <f t="shared" si="731"/>
        <v>383</v>
      </c>
      <c r="DK259" s="404">
        <f t="shared" si="732"/>
        <v>421</v>
      </c>
      <c r="DL259" s="500">
        <f t="shared" si="733"/>
        <v>0</v>
      </c>
      <c r="DM259" s="404">
        <f t="shared" si="734"/>
        <v>0</v>
      </c>
      <c r="DN259" s="236">
        <f t="shared" si="735"/>
        <v>4.5722715404699743</v>
      </c>
      <c r="DO259" s="237">
        <f t="shared" si="736"/>
        <v>4.5825178147268417</v>
      </c>
      <c r="DP259" s="500">
        <f t="shared" si="737"/>
        <v>1751.18</v>
      </c>
      <c r="DQ259" s="404">
        <f t="shared" si="738"/>
        <v>1929.2400000000005</v>
      </c>
      <c r="DR259" s="500">
        <f t="shared" si="739"/>
        <v>0</v>
      </c>
      <c r="DS259" s="404">
        <f t="shared" si="740"/>
        <v>0</v>
      </c>
      <c r="DT259" s="500">
        <f t="shared" si="741"/>
        <v>0</v>
      </c>
      <c r="DU259" s="404">
        <f t="shared" si="742"/>
        <v>0</v>
      </c>
      <c r="DV259" s="565">
        <v>222</v>
      </c>
      <c r="DW259" s="582">
        <v>231</v>
      </c>
      <c r="DX259" s="500">
        <f t="shared" si="743"/>
        <v>0</v>
      </c>
      <c r="DY259" s="404">
        <f t="shared" si="744"/>
        <v>0</v>
      </c>
      <c r="DZ259" s="565">
        <v>75</v>
      </c>
      <c r="EA259" s="582">
        <v>65</v>
      </c>
      <c r="EB259" s="500">
        <f t="shared" si="745"/>
        <v>0</v>
      </c>
      <c r="EC259" s="404">
        <f t="shared" si="746"/>
        <v>0</v>
      </c>
      <c r="ED259" s="565"/>
      <c r="EE259" s="582"/>
      <c r="EF259" s="500">
        <f t="shared" si="747"/>
        <v>0</v>
      </c>
      <c r="EG259" s="404">
        <f t="shared" si="748"/>
        <v>0</v>
      </c>
      <c r="EH259" s="500">
        <f t="shared" si="749"/>
        <v>297</v>
      </c>
      <c r="EI259" s="404">
        <f t="shared" si="750"/>
        <v>296</v>
      </c>
      <c r="EJ259" s="500">
        <f t="shared" si="751"/>
        <v>0</v>
      </c>
      <c r="EK259" s="404">
        <f t="shared" si="752"/>
        <v>0</v>
      </c>
      <c r="EL259" s="564">
        <v>3.42</v>
      </c>
      <c r="EM259" s="583">
        <v>3.58</v>
      </c>
      <c r="EN259" s="500">
        <f t="shared" si="753"/>
        <v>759.24</v>
      </c>
      <c r="EO259" s="404">
        <f t="shared" si="754"/>
        <v>826.98</v>
      </c>
      <c r="EP259" s="564">
        <v>4.8899999999999997</v>
      </c>
      <c r="EQ259" s="583">
        <v>4.92</v>
      </c>
      <c r="ER259" s="500">
        <f t="shared" si="755"/>
        <v>366.75</v>
      </c>
      <c r="ES259" s="404">
        <f t="shared" si="756"/>
        <v>319.8</v>
      </c>
      <c r="ET259" s="564"/>
      <c r="EU259" s="583"/>
      <c r="EV259" s="500">
        <f t="shared" si="757"/>
        <v>0</v>
      </c>
      <c r="EW259" s="404">
        <f t="shared" si="758"/>
        <v>0</v>
      </c>
      <c r="EX259" s="236">
        <f t="shared" si="759"/>
        <v>3.791212121212121</v>
      </c>
      <c r="EY259" s="237">
        <f t="shared" si="760"/>
        <v>3.8742567567567567</v>
      </c>
      <c r="EZ259" s="500">
        <f t="shared" si="761"/>
        <v>1125.99</v>
      </c>
      <c r="FA259" s="404">
        <f t="shared" si="762"/>
        <v>1146.78</v>
      </c>
      <c r="FB259" s="565"/>
      <c r="FC259" s="583"/>
      <c r="FD259" s="500">
        <f t="shared" si="763"/>
        <v>0</v>
      </c>
      <c r="FE259" s="404">
        <f t="shared" si="764"/>
        <v>0</v>
      </c>
      <c r="FF259" s="565"/>
      <c r="FG259" s="583"/>
      <c r="FH259" s="500">
        <f t="shared" si="765"/>
        <v>0</v>
      </c>
      <c r="FI259" s="404">
        <f t="shared" si="766"/>
        <v>0</v>
      </c>
      <c r="FJ259" s="565"/>
      <c r="FK259" s="583"/>
      <c r="FL259" s="500">
        <f t="shared" si="767"/>
        <v>0</v>
      </c>
      <c r="FM259" s="404">
        <f t="shared" si="768"/>
        <v>0</v>
      </c>
      <c r="FN259" s="500">
        <f t="shared" si="769"/>
        <v>0</v>
      </c>
      <c r="FO259" s="404">
        <f t="shared" si="770"/>
        <v>0</v>
      </c>
      <c r="FP259" s="500">
        <f t="shared" si="771"/>
        <v>0</v>
      </c>
      <c r="FQ259" s="404">
        <f t="shared" si="772"/>
        <v>0</v>
      </c>
      <c r="FR259" s="565">
        <v>2</v>
      </c>
      <c r="FS259" s="423">
        <v>1</v>
      </c>
      <c r="FT259" s="500">
        <f t="shared" si="773"/>
        <v>0</v>
      </c>
      <c r="FU259" s="404">
        <f t="shared" si="774"/>
        <v>0</v>
      </c>
      <c r="FV259" s="564"/>
      <c r="FW259" s="584"/>
      <c r="FX259" s="500">
        <f t="shared" si="775"/>
        <v>0</v>
      </c>
      <c r="FY259" s="404">
        <f t="shared" si="776"/>
        <v>0</v>
      </c>
      <c r="FZ259" s="564"/>
      <c r="GA259" s="584"/>
      <c r="GB259" s="500">
        <f t="shared" si="777"/>
        <v>0</v>
      </c>
      <c r="GC259" s="404">
        <f t="shared" si="778"/>
        <v>0</v>
      </c>
      <c r="GD259" s="510">
        <f t="shared" si="779"/>
        <v>572</v>
      </c>
      <c r="GE259" s="404">
        <f t="shared" si="780"/>
        <v>609</v>
      </c>
      <c r="GF259" s="500">
        <f t="shared" si="781"/>
        <v>0</v>
      </c>
      <c r="GG259" s="404">
        <f t="shared" si="782"/>
        <v>0</v>
      </c>
      <c r="GH259" s="500">
        <f t="shared" si="783"/>
        <v>2332.34</v>
      </c>
      <c r="GI259" s="404">
        <f t="shared" si="784"/>
        <v>2561.1800000000003</v>
      </c>
      <c r="GJ259" s="500" t="str">
        <f t="shared" si="785"/>
        <v/>
      </c>
      <c r="GK259" s="404" t="str">
        <f t="shared" si="786"/>
        <v/>
      </c>
      <c r="GL259" s="510">
        <f t="shared" si="787"/>
        <v>108</v>
      </c>
      <c r="GM259" s="404">
        <f t="shared" si="788"/>
        <v>108</v>
      </c>
      <c r="GN259" s="500">
        <f t="shared" si="789"/>
        <v>0</v>
      </c>
      <c r="GO259" s="404">
        <f t="shared" si="790"/>
        <v>0</v>
      </c>
      <c r="GP259" s="500">
        <f t="shared" si="791"/>
        <v>544.82999999999993</v>
      </c>
      <c r="GQ259" s="404">
        <f t="shared" si="792"/>
        <v>514.84</v>
      </c>
      <c r="GR259" s="500">
        <f t="shared" si="793"/>
        <v>0</v>
      </c>
      <c r="GS259" s="404">
        <f t="shared" si="794"/>
        <v>0</v>
      </c>
      <c r="GT259" s="510">
        <f t="shared" si="795"/>
        <v>680</v>
      </c>
      <c r="GU259" s="404">
        <f t="shared" si="796"/>
        <v>717</v>
      </c>
      <c r="GV259" s="500">
        <f t="shared" si="797"/>
        <v>0</v>
      </c>
      <c r="GW259" s="404">
        <f t="shared" si="798"/>
        <v>0</v>
      </c>
      <c r="GX259" s="500">
        <f t="shared" si="799"/>
        <v>2877.17</v>
      </c>
      <c r="GY259" s="404">
        <f t="shared" si="800"/>
        <v>3076.0200000000004</v>
      </c>
      <c r="GZ259" s="500" t="str">
        <f t="shared" si="801"/>
        <v/>
      </c>
      <c r="HA259" s="404" t="str">
        <f t="shared" si="802"/>
        <v/>
      </c>
      <c r="HB259" s="510">
        <f t="shared" si="803"/>
        <v>0</v>
      </c>
      <c r="HC259" s="404">
        <f t="shared" si="804"/>
        <v>0</v>
      </c>
      <c r="HD259" s="500">
        <f t="shared" si="805"/>
        <v>0</v>
      </c>
      <c r="HE259" s="404">
        <f t="shared" si="806"/>
        <v>0</v>
      </c>
      <c r="HF259" s="500" t="str">
        <f t="shared" si="807"/>
        <v/>
      </c>
      <c r="HG259" s="404" t="str">
        <f t="shared" si="808"/>
        <v/>
      </c>
      <c r="HH259" s="500" t="str">
        <f t="shared" si="809"/>
        <v/>
      </c>
      <c r="HI259" s="404" t="str">
        <f t="shared" si="810"/>
        <v/>
      </c>
      <c r="HJ259" s="510">
        <f t="shared" si="811"/>
        <v>2877.17</v>
      </c>
      <c r="HK259" s="404">
        <f t="shared" si="812"/>
        <v>3076.0200000000004</v>
      </c>
      <c r="HL259" s="500" t="str">
        <f t="shared" si="813"/>
        <v/>
      </c>
      <c r="HM259" s="404" t="str">
        <f t="shared" si="814"/>
        <v/>
      </c>
    </row>
    <row r="260" spans="1:221">
      <c r="A260" s="680" t="s">
        <v>545</v>
      </c>
      <c r="B260" s="676" t="s">
        <v>945</v>
      </c>
      <c r="C260" s="677"/>
      <c r="D260" s="678">
        <v>207209</v>
      </c>
      <c r="E260" s="679">
        <v>5</v>
      </c>
      <c r="F260" s="422">
        <v>287</v>
      </c>
      <c r="G260" s="607">
        <v>276</v>
      </c>
      <c r="H260" s="422">
        <v>2</v>
      </c>
      <c r="I260" s="423"/>
      <c r="J260" s="500">
        <f t="shared" si="665"/>
        <v>285</v>
      </c>
      <c r="K260" s="404">
        <f t="shared" si="666"/>
        <v>276</v>
      </c>
      <c r="L260" s="422">
        <v>120</v>
      </c>
      <c r="M260" s="423">
        <v>120</v>
      </c>
      <c r="N260" s="500">
        <f t="shared" si="667"/>
        <v>285</v>
      </c>
      <c r="O260" s="404">
        <f t="shared" si="668"/>
        <v>276</v>
      </c>
      <c r="P260" s="500">
        <f t="shared" si="669"/>
        <v>0</v>
      </c>
      <c r="Q260" s="404">
        <f t="shared" si="670"/>
        <v>0</v>
      </c>
      <c r="R260" s="422">
        <v>13</v>
      </c>
      <c r="S260" s="423">
        <v>19</v>
      </c>
      <c r="T260" s="500">
        <f t="shared" si="671"/>
        <v>0</v>
      </c>
      <c r="U260" s="404">
        <f t="shared" si="672"/>
        <v>0</v>
      </c>
      <c r="V260" s="422">
        <v>5</v>
      </c>
      <c r="W260" s="423">
        <v>2</v>
      </c>
      <c r="X260" s="500">
        <f t="shared" si="673"/>
        <v>0</v>
      </c>
      <c r="Y260" s="404">
        <f t="shared" si="674"/>
        <v>0</v>
      </c>
      <c r="Z260" s="422"/>
      <c r="AA260" s="423"/>
      <c r="AB260" s="500">
        <f t="shared" si="675"/>
        <v>0</v>
      </c>
      <c r="AC260" s="404">
        <f t="shared" si="676"/>
        <v>0</v>
      </c>
      <c r="AD260" s="500">
        <f t="shared" si="677"/>
        <v>18</v>
      </c>
      <c r="AE260" s="404">
        <f t="shared" si="678"/>
        <v>21</v>
      </c>
      <c r="AF260" s="500">
        <f t="shared" si="679"/>
        <v>0</v>
      </c>
      <c r="AG260" s="404">
        <f t="shared" si="680"/>
        <v>0</v>
      </c>
      <c r="AH260" s="564">
        <v>3.65</v>
      </c>
      <c r="AI260" s="580">
        <v>3.97</v>
      </c>
      <c r="AJ260" s="500">
        <f t="shared" si="681"/>
        <v>47.449999999999996</v>
      </c>
      <c r="AK260" s="404">
        <f t="shared" si="682"/>
        <v>75.430000000000007</v>
      </c>
      <c r="AL260" s="564">
        <v>3.9</v>
      </c>
      <c r="AM260" s="580">
        <v>3</v>
      </c>
      <c r="AN260" s="500">
        <f t="shared" si="683"/>
        <v>19.5</v>
      </c>
      <c r="AO260" s="404">
        <f t="shared" si="684"/>
        <v>6</v>
      </c>
      <c r="AP260" s="564"/>
      <c r="AQ260" s="425"/>
      <c r="AR260" s="500">
        <f t="shared" si="685"/>
        <v>0</v>
      </c>
      <c r="AS260" s="404">
        <f t="shared" si="686"/>
        <v>0</v>
      </c>
      <c r="AT260" s="236">
        <f t="shared" si="687"/>
        <v>3.7194444444444437</v>
      </c>
      <c r="AU260" s="237">
        <f t="shared" si="688"/>
        <v>3.877619047619048</v>
      </c>
      <c r="AV260" s="500">
        <f t="shared" si="689"/>
        <v>66.949999999999989</v>
      </c>
      <c r="AW260" s="404">
        <f t="shared" si="690"/>
        <v>81.430000000000007</v>
      </c>
      <c r="AX260" s="422"/>
      <c r="AY260" s="423"/>
      <c r="AZ260" s="500">
        <f t="shared" si="691"/>
        <v>0</v>
      </c>
      <c r="BA260" s="404">
        <f t="shared" si="692"/>
        <v>0</v>
      </c>
      <c r="BB260" s="422"/>
      <c r="BC260" s="423"/>
      <c r="BD260" s="500">
        <f t="shared" si="693"/>
        <v>0</v>
      </c>
      <c r="BE260" s="404">
        <f t="shared" si="694"/>
        <v>0</v>
      </c>
      <c r="BF260" s="422"/>
      <c r="BG260" s="423"/>
      <c r="BH260" s="500">
        <f t="shared" si="695"/>
        <v>0</v>
      </c>
      <c r="BI260" s="404">
        <f t="shared" si="696"/>
        <v>0</v>
      </c>
      <c r="BJ260" s="500">
        <f t="shared" si="697"/>
        <v>0</v>
      </c>
      <c r="BK260" s="404">
        <f t="shared" si="698"/>
        <v>0</v>
      </c>
      <c r="BL260" s="500">
        <f t="shared" si="699"/>
        <v>0</v>
      </c>
      <c r="BM260" s="404">
        <f t="shared" si="700"/>
        <v>0</v>
      </c>
      <c r="BN260" s="422">
        <v>114</v>
      </c>
      <c r="BO260" s="423">
        <v>89</v>
      </c>
      <c r="BP260" s="500">
        <f t="shared" si="701"/>
        <v>0</v>
      </c>
      <c r="BQ260" s="404">
        <f t="shared" si="702"/>
        <v>0</v>
      </c>
      <c r="BR260" s="422">
        <v>3</v>
      </c>
      <c r="BS260" s="423">
        <v>2</v>
      </c>
      <c r="BT260" s="500">
        <f t="shared" si="703"/>
        <v>0</v>
      </c>
      <c r="BU260" s="404">
        <f t="shared" si="704"/>
        <v>0</v>
      </c>
      <c r="BV260" s="422"/>
      <c r="BW260" s="423"/>
      <c r="BX260" s="500">
        <f t="shared" si="705"/>
        <v>0</v>
      </c>
      <c r="BY260" s="404">
        <f t="shared" si="706"/>
        <v>0</v>
      </c>
      <c r="BZ260" s="500">
        <f t="shared" si="707"/>
        <v>117</v>
      </c>
      <c r="CA260" s="404">
        <f t="shared" si="708"/>
        <v>91</v>
      </c>
      <c r="CB260" s="500">
        <f t="shared" si="709"/>
        <v>0</v>
      </c>
      <c r="CC260" s="404">
        <f t="shared" si="710"/>
        <v>0</v>
      </c>
      <c r="CD260" s="564">
        <v>6.53</v>
      </c>
      <c r="CE260" s="581">
        <v>6.52</v>
      </c>
      <c r="CF260" s="500">
        <f t="shared" si="711"/>
        <v>744.42000000000007</v>
      </c>
      <c r="CG260" s="404">
        <f t="shared" si="712"/>
        <v>580.28</v>
      </c>
      <c r="CH260" s="564">
        <v>5.17</v>
      </c>
      <c r="CI260" s="581">
        <v>7.5</v>
      </c>
      <c r="CJ260" s="500">
        <f t="shared" si="713"/>
        <v>15.51</v>
      </c>
      <c r="CK260" s="404">
        <f t="shared" si="714"/>
        <v>15</v>
      </c>
      <c r="CL260" s="564"/>
      <c r="CM260" s="581"/>
      <c r="CN260" s="500">
        <f t="shared" si="715"/>
        <v>0</v>
      </c>
      <c r="CO260" s="404">
        <f t="shared" si="716"/>
        <v>0</v>
      </c>
      <c r="CP260" s="500">
        <f t="shared" si="717"/>
        <v>6.4951282051282053</v>
      </c>
      <c r="CQ260" s="237">
        <f t="shared" si="718"/>
        <v>6.5415384615384609</v>
      </c>
      <c r="CR260" s="500">
        <f t="shared" si="719"/>
        <v>759.93000000000006</v>
      </c>
      <c r="CS260" s="404">
        <f t="shared" si="720"/>
        <v>595.28</v>
      </c>
      <c r="CT260" s="565"/>
      <c r="CU260" s="581"/>
      <c r="CV260" s="500">
        <f t="shared" si="721"/>
        <v>0</v>
      </c>
      <c r="CW260" s="404">
        <f t="shared" si="722"/>
        <v>0</v>
      </c>
      <c r="CX260" s="565"/>
      <c r="CY260" s="581"/>
      <c r="CZ260" s="500">
        <f t="shared" si="723"/>
        <v>0</v>
      </c>
      <c r="DA260" s="404">
        <f t="shared" si="724"/>
        <v>0</v>
      </c>
      <c r="DB260" s="565"/>
      <c r="DC260" s="581"/>
      <c r="DD260" s="500">
        <f t="shared" si="725"/>
        <v>0</v>
      </c>
      <c r="DE260" s="404">
        <f t="shared" si="726"/>
        <v>0</v>
      </c>
      <c r="DF260" s="500">
        <f t="shared" si="727"/>
        <v>0</v>
      </c>
      <c r="DG260" s="404">
        <f t="shared" si="728"/>
        <v>0</v>
      </c>
      <c r="DH260" s="500">
        <f t="shared" si="729"/>
        <v>0</v>
      </c>
      <c r="DI260" s="404">
        <f t="shared" si="730"/>
        <v>0</v>
      </c>
      <c r="DJ260" s="500">
        <f t="shared" si="731"/>
        <v>135</v>
      </c>
      <c r="DK260" s="404">
        <f t="shared" si="732"/>
        <v>112</v>
      </c>
      <c r="DL260" s="500">
        <f t="shared" si="733"/>
        <v>0</v>
      </c>
      <c r="DM260" s="404">
        <f t="shared" si="734"/>
        <v>0</v>
      </c>
      <c r="DN260" s="236">
        <f t="shared" si="735"/>
        <v>6.1250370370370382</v>
      </c>
      <c r="DO260" s="237">
        <f t="shared" si="736"/>
        <v>6.0420535714285721</v>
      </c>
      <c r="DP260" s="500">
        <f t="shared" si="737"/>
        <v>826.88000000000011</v>
      </c>
      <c r="DQ260" s="404">
        <f t="shared" si="738"/>
        <v>676.71</v>
      </c>
      <c r="DR260" s="500">
        <f t="shared" si="739"/>
        <v>0</v>
      </c>
      <c r="DS260" s="404">
        <f t="shared" si="740"/>
        <v>0</v>
      </c>
      <c r="DT260" s="500">
        <f t="shared" si="741"/>
        <v>0</v>
      </c>
      <c r="DU260" s="404">
        <f t="shared" si="742"/>
        <v>0</v>
      </c>
      <c r="DV260" s="565">
        <v>97</v>
      </c>
      <c r="DW260" s="582">
        <v>120</v>
      </c>
      <c r="DX260" s="500">
        <f t="shared" si="743"/>
        <v>0</v>
      </c>
      <c r="DY260" s="404">
        <f t="shared" si="744"/>
        <v>0</v>
      </c>
      <c r="DZ260" s="565">
        <v>42</v>
      </c>
      <c r="EA260" s="582">
        <v>41</v>
      </c>
      <c r="EB260" s="500">
        <f t="shared" si="745"/>
        <v>0</v>
      </c>
      <c r="EC260" s="404">
        <f t="shared" si="746"/>
        <v>0</v>
      </c>
      <c r="ED260" s="565"/>
      <c r="EE260" s="582"/>
      <c r="EF260" s="500">
        <f t="shared" si="747"/>
        <v>0</v>
      </c>
      <c r="EG260" s="404">
        <f t="shared" si="748"/>
        <v>0</v>
      </c>
      <c r="EH260" s="500">
        <f t="shared" si="749"/>
        <v>139</v>
      </c>
      <c r="EI260" s="404">
        <f t="shared" si="750"/>
        <v>161</v>
      </c>
      <c r="EJ260" s="500">
        <f t="shared" si="751"/>
        <v>0</v>
      </c>
      <c r="EK260" s="404">
        <f t="shared" si="752"/>
        <v>0</v>
      </c>
      <c r="EL260" s="564">
        <v>3.17</v>
      </c>
      <c r="EM260" s="583">
        <v>3.31</v>
      </c>
      <c r="EN260" s="500">
        <f t="shared" si="753"/>
        <v>307.49</v>
      </c>
      <c r="EO260" s="404">
        <f t="shared" si="754"/>
        <v>397.2</v>
      </c>
      <c r="EP260" s="564">
        <v>4.8899999999999997</v>
      </c>
      <c r="EQ260" s="583">
        <v>3.99</v>
      </c>
      <c r="ER260" s="500">
        <f t="shared" si="755"/>
        <v>205.38</v>
      </c>
      <c r="ES260" s="404">
        <f t="shared" si="756"/>
        <v>163.59</v>
      </c>
      <c r="ET260" s="564"/>
      <c r="EU260" s="583"/>
      <c r="EV260" s="500">
        <f t="shared" si="757"/>
        <v>0</v>
      </c>
      <c r="EW260" s="404">
        <f t="shared" si="758"/>
        <v>0</v>
      </c>
      <c r="EX260" s="236">
        <f t="shared" si="759"/>
        <v>3.6897122302158274</v>
      </c>
      <c r="EY260" s="237">
        <f t="shared" si="760"/>
        <v>3.483167701863354</v>
      </c>
      <c r="EZ260" s="500">
        <f t="shared" si="761"/>
        <v>512.87</v>
      </c>
      <c r="FA260" s="404">
        <f t="shared" si="762"/>
        <v>560.79</v>
      </c>
      <c r="FB260" s="565"/>
      <c r="FC260" s="583"/>
      <c r="FD260" s="500">
        <f t="shared" si="763"/>
        <v>0</v>
      </c>
      <c r="FE260" s="404">
        <f t="shared" si="764"/>
        <v>0</v>
      </c>
      <c r="FF260" s="565"/>
      <c r="FG260" s="583"/>
      <c r="FH260" s="500">
        <f t="shared" si="765"/>
        <v>0</v>
      </c>
      <c r="FI260" s="404">
        <f t="shared" si="766"/>
        <v>0</v>
      </c>
      <c r="FJ260" s="565"/>
      <c r="FK260" s="583"/>
      <c r="FL260" s="500">
        <f t="shared" si="767"/>
        <v>0</v>
      </c>
      <c r="FM260" s="404">
        <f t="shared" si="768"/>
        <v>0</v>
      </c>
      <c r="FN260" s="500">
        <f t="shared" si="769"/>
        <v>0</v>
      </c>
      <c r="FO260" s="404">
        <f t="shared" si="770"/>
        <v>0</v>
      </c>
      <c r="FP260" s="500">
        <f t="shared" si="771"/>
        <v>0</v>
      </c>
      <c r="FQ260" s="404">
        <f t="shared" si="772"/>
        <v>0</v>
      </c>
      <c r="FR260" s="565">
        <v>11</v>
      </c>
      <c r="FS260" s="423">
        <v>3</v>
      </c>
      <c r="FT260" s="500">
        <f t="shared" si="773"/>
        <v>0</v>
      </c>
      <c r="FU260" s="404">
        <f t="shared" si="774"/>
        <v>0</v>
      </c>
      <c r="FV260" s="564"/>
      <c r="FW260" s="584"/>
      <c r="FX260" s="500">
        <f t="shared" si="775"/>
        <v>0</v>
      </c>
      <c r="FY260" s="404">
        <f t="shared" si="776"/>
        <v>0</v>
      </c>
      <c r="FZ260" s="564"/>
      <c r="GA260" s="584"/>
      <c r="GB260" s="500">
        <f t="shared" si="777"/>
        <v>0</v>
      </c>
      <c r="GC260" s="404">
        <f t="shared" si="778"/>
        <v>0</v>
      </c>
      <c r="GD260" s="510">
        <f t="shared" si="779"/>
        <v>224</v>
      </c>
      <c r="GE260" s="404">
        <f t="shared" si="780"/>
        <v>228</v>
      </c>
      <c r="GF260" s="500">
        <f t="shared" si="781"/>
        <v>0</v>
      </c>
      <c r="GG260" s="404">
        <f t="shared" si="782"/>
        <v>0</v>
      </c>
      <c r="GH260" s="500">
        <f t="shared" si="783"/>
        <v>1099.3600000000001</v>
      </c>
      <c r="GI260" s="404">
        <f t="shared" si="784"/>
        <v>1052.9100000000001</v>
      </c>
      <c r="GJ260" s="500" t="str">
        <f t="shared" si="785"/>
        <v/>
      </c>
      <c r="GK260" s="404" t="str">
        <f t="shared" si="786"/>
        <v/>
      </c>
      <c r="GL260" s="510">
        <f t="shared" si="787"/>
        <v>50</v>
      </c>
      <c r="GM260" s="404">
        <f t="shared" si="788"/>
        <v>45</v>
      </c>
      <c r="GN260" s="500">
        <f t="shared" si="789"/>
        <v>0</v>
      </c>
      <c r="GO260" s="404">
        <f t="shared" si="790"/>
        <v>0</v>
      </c>
      <c r="GP260" s="500">
        <f t="shared" si="791"/>
        <v>240.39</v>
      </c>
      <c r="GQ260" s="404">
        <f t="shared" si="792"/>
        <v>184.59</v>
      </c>
      <c r="GR260" s="500">
        <f t="shared" si="793"/>
        <v>0</v>
      </c>
      <c r="GS260" s="404">
        <f t="shared" si="794"/>
        <v>0</v>
      </c>
      <c r="GT260" s="510">
        <f t="shared" si="795"/>
        <v>274</v>
      </c>
      <c r="GU260" s="404">
        <f t="shared" si="796"/>
        <v>273</v>
      </c>
      <c r="GV260" s="500">
        <f t="shared" si="797"/>
        <v>0</v>
      </c>
      <c r="GW260" s="404">
        <f t="shared" si="798"/>
        <v>0</v>
      </c>
      <c r="GX260" s="500">
        <f t="shared" si="799"/>
        <v>1339.75</v>
      </c>
      <c r="GY260" s="404">
        <f t="shared" si="800"/>
        <v>1237.5</v>
      </c>
      <c r="GZ260" s="500" t="str">
        <f t="shared" si="801"/>
        <v/>
      </c>
      <c r="HA260" s="404" t="str">
        <f t="shared" si="802"/>
        <v/>
      </c>
      <c r="HB260" s="510">
        <f t="shared" si="803"/>
        <v>0</v>
      </c>
      <c r="HC260" s="404">
        <f t="shared" si="804"/>
        <v>0</v>
      </c>
      <c r="HD260" s="500">
        <f t="shared" si="805"/>
        <v>0</v>
      </c>
      <c r="HE260" s="404">
        <f t="shared" si="806"/>
        <v>0</v>
      </c>
      <c r="HF260" s="500" t="str">
        <f t="shared" si="807"/>
        <v/>
      </c>
      <c r="HG260" s="404" t="str">
        <f t="shared" si="808"/>
        <v/>
      </c>
      <c r="HH260" s="500" t="str">
        <f t="shared" si="809"/>
        <v/>
      </c>
      <c r="HI260" s="404" t="str">
        <f t="shared" si="810"/>
        <v/>
      </c>
      <c r="HJ260" s="510">
        <f t="shared" si="811"/>
        <v>1339.75</v>
      </c>
      <c r="HK260" s="404">
        <f t="shared" si="812"/>
        <v>1237.5</v>
      </c>
      <c r="HL260" s="500" t="str">
        <f t="shared" si="813"/>
        <v/>
      </c>
      <c r="HM260" s="404" t="str">
        <f t="shared" si="814"/>
        <v/>
      </c>
    </row>
    <row r="261" spans="1:221">
      <c r="A261" s="680" t="s">
        <v>545</v>
      </c>
      <c r="B261" s="676" t="s">
        <v>946</v>
      </c>
      <c r="C261" s="677"/>
      <c r="D261" s="678">
        <v>207306</v>
      </c>
      <c r="E261" s="679">
        <v>5</v>
      </c>
      <c r="F261" s="422">
        <v>326</v>
      </c>
      <c r="G261" s="607">
        <v>310</v>
      </c>
      <c r="H261" s="422">
        <v>8</v>
      </c>
      <c r="I261" s="423">
        <v>5</v>
      </c>
      <c r="J261" s="500">
        <f t="shared" si="665"/>
        <v>318</v>
      </c>
      <c r="K261" s="404">
        <f t="shared" si="666"/>
        <v>305</v>
      </c>
      <c r="L261" s="422">
        <v>120</v>
      </c>
      <c r="M261" s="423">
        <v>120</v>
      </c>
      <c r="N261" s="500">
        <f t="shared" si="667"/>
        <v>318</v>
      </c>
      <c r="O261" s="404">
        <f t="shared" si="668"/>
        <v>305</v>
      </c>
      <c r="P261" s="500">
        <f t="shared" si="669"/>
        <v>0</v>
      </c>
      <c r="Q261" s="404">
        <f t="shared" si="670"/>
        <v>0</v>
      </c>
      <c r="R261" s="422">
        <v>49</v>
      </c>
      <c r="S261" s="423">
        <v>60</v>
      </c>
      <c r="T261" s="500">
        <f t="shared" si="671"/>
        <v>0</v>
      </c>
      <c r="U261" s="404">
        <f t="shared" si="672"/>
        <v>0</v>
      </c>
      <c r="V261" s="422">
        <v>16</v>
      </c>
      <c r="W261" s="423">
        <v>11</v>
      </c>
      <c r="X261" s="500">
        <f t="shared" si="673"/>
        <v>0</v>
      </c>
      <c r="Y261" s="404">
        <f t="shared" si="674"/>
        <v>0</v>
      </c>
      <c r="Z261" s="422"/>
      <c r="AA261" s="423"/>
      <c r="AB261" s="500">
        <f t="shared" si="675"/>
        <v>0</v>
      </c>
      <c r="AC261" s="404">
        <f t="shared" si="676"/>
        <v>0</v>
      </c>
      <c r="AD261" s="500">
        <f t="shared" si="677"/>
        <v>65</v>
      </c>
      <c r="AE261" s="404">
        <f t="shared" si="678"/>
        <v>71</v>
      </c>
      <c r="AF261" s="500">
        <f t="shared" si="679"/>
        <v>0</v>
      </c>
      <c r="AG261" s="404">
        <f t="shared" si="680"/>
        <v>0</v>
      </c>
      <c r="AH261" s="564">
        <v>4.1399999999999997</v>
      </c>
      <c r="AI261" s="580">
        <v>3.45</v>
      </c>
      <c r="AJ261" s="500">
        <f t="shared" si="681"/>
        <v>202.85999999999999</v>
      </c>
      <c r="AK261" s="404">
        <f t="shared" si="682"/>
        <v>207</v>
      </c>
      <c r="AL261" s="564">
        <v>3.53</v>
      </c>
      <c r="AM261" s="580">
        <v>3.41</v>
      </c>
      <c r="AN261" s="500">
        <f t="shared" si="683"/>
        <v>56.48</v>
      </c>
      <c r="AO261" s="404">
        <f t="shared" si="684"/>
        <v>37.510000000000005</v>
      </c>
      <c r="AP261" s="564"/>
      <c r="AQ261" s="425"/>
      <c r="AR261" s="500">
        <f t="shared" si="685"/>
        <v>0</v>
      </c>
      <c r="AS261" s="404">
        <f t="shared" si="686"/>
        <v>0</v>
      </c>
      <c r="AT261" s="236">
        <f t="shared" si="687"/>
        <v>3.9898461538461536</v>
      </c>
      <c r="AU261" s="237">
        <f t="shared" si="688"/>
        <v>3.4438028169014081</v>
      </c>
      <c r="AV261" s="500">
        <f t="shared" si="689"/>
        <v>259.33999999999997</v>
      </c>
      <c r="AW261" s="404">
        <f t="shared" si="690"/>
        <v>244.50999999999996</v>
      </c>
      <c r="AX261" s="422"/>
      <c r="AY261" s="423"/>
      <c r="AZ261" s="500">
        <f t="shared" si="691"/>
        <v>0</v>
      </c>
      <c r="BA261" s="404">
        <f t="shared" si="692"/>
        <v>0</v>
      </c>
      <c r="BB261" s="422"/>
      <c r="BC261" s="423"/>
      <c r="BD261" s="500">
        <f t="shared" si="693"/>
        <v>0</v>
      </c>
      <c r="BE261" s="404">
        <f t="shared" si="694"/>
        <v>0</v>
      </c>
      <c r="BF261" s="422"/>
      <c r="BG261" s="423"/>
      <c r="BH261" s="500">
        <f t="shared" si="695"/>
        <v>0</v>
      </c>
      <c r="BI261" s="404">
        <f t="shared" si="696"/>
        <v>0</v>
      </c>
      <c r="BJ261" s="500">
        <f t="shared" si="697"/>
        <v>0</v>
      </c>
      <c r="BK261" s="404">
        <f t="shared" si="698"/>
        <v>0</v>
      </c>
      <c r="BL261" s="500">
        <f t="shared" si="699"/>
        <v>0</v>
      </c>
      <c r="BM261" s="404">
        <f t="shared" si="700"/>
        <v>0</v>
      </c>
      <c r="BN261" s="422">
        <v>90</v>
      </c>
      <c r="BO261" s="423">
        <v>76</v>
      </c>
      <c r="BP261" s="500">
        <f t="shared" si="701"/>
        <v>0</v>
      </c>
      <c r="BQ261" s="404">
        <f t="shared" si="702"/>
        <v>0</v>
      </c>
      <c r="BR261" s="422">
        <v>5</v>
      </c>
      <c r="BS261" s="423">
        <v>8</v>
      </c>
      <c r="BT261" s="500">
        <f t="shared" si="703"/>
        <v>0</v>
      </c>
      <c r="BU261" s="404">
        <f t="shared" si="704"/>
        <v>0</v>
      </c>
      <c r="BV261" s="422"/>
      <c r="BW261" s="423"/>
      <c r="BX261" s="500">
        <f t="shared" si="705"/>
        <v>0</v>
      </c>
      <c r="BY261" s="404">
        <f t="shared" si="706"/>
        <v>0</v>
      </c>
      <c r="BZ261" s="500">
        <f t="shared" si="707"/>
        <v>95</v>
      </c>
      <c r="CA261" s="404">
        <f t="shared" si="708"/>
        <v>84</v>
      </c>
      <c r="CB261" s="500">
        <f t="shared" si="709"/>
        <v>0</v>
      </c>
      <c r="CC261" s="404">
        <f t="shared" si="710"/>
        <v>0</v>
      </c>
      <c r="CD261" s="564">
        <v>5.26</v>
      </c>
      <c r="CE261" s="581">
        <v>5.25</v>
      </c>
      <c r="CF261" s="500">
        <f t="shared" si="711"/>
        <v>473.4</v>
      </c>
      <c r="CG261" s="404">
        <f t="shared" si="712"/>
        <v>399</v>
      </c>
      <c r="CH261" s="564">
        <v>6.9</v>
      </c>
      <c r="CI261" s="581">
        <v>7.06</v>
      </c>
      <c r="CJ261" s="500">
        <f t="shared" si="713"/>
        <v>34.5</v>
      </c>
      <c r="CK261" s="404">
        <f t="shared" si="714"/>
        <v>56.48</v>
      </c>
      <c r="CL261" s="564"/>
      <c r="CM261" s="581"/>
      <c r="CN261" s="500">
        <f t="shared" si="715"/>
        <v>0</v>
      </c>
      <c r="CO261" s="404">
        <f t="shared" si="716"/>
        <v>0</v>
      </c>
      <c r="CP261" s="500">
        <f t="shared" si="717"/>
        <v>5.3463157894736844</v>
      </c>
      <c r="CQ261" s="237">
        <f t="shared" si="718"/>
        <v>5.4223809523809523</v>
      </c>
      <c r="CR261" s="500">
        <f t="shared" si="719"/>
        <v>507.90000000000003</v>
      </c>
      <c r="CS261" s="404">
        <f t="shared" si="720"/>
        <v>455.48</v>
      </c>
      <c r="CT261" s="565"/>
      <c r="CU261" s="581"/>
      <c r="CV261" s="500">
        <f t="shared" si="721"/>
        <v>0</v>
      </c>
      <c r="CW261" s="404">
        <f t="shared" si="722"/>
        <v>0</v>
      </c>
      <c r="CX261" s="565"/>
      <c r="CY261" s="581"/>
      <c r="CZ261" s="500">
        <f t="shared" si="723"/>
        <v>0</v>
      </c>
      <c r="DA261" s="404">
        <f t="shared" si="724"/>
        <v>0</v>
      </c>
      <c r="DB261" s="565"/>
      <c r="DC261" s="581"/>
      <c r="DD261" s="500">
        <f t="shared" si="725"/>
        <v>0</v>
      </c>
      <c r="DE261" s="404">
        <f t="shared" si="726"/>
        <v>0</v>
      </c>
      <c r="DF261" s="500">
        <f t="shared" si="727"/>
        <v>0</v>
      </c>
      <c r="DG261" s="404">
        <f t="shared" si="728"/>
        <v>0</v>
      </c>
      <c r="DH261" s="500">
        <f t="shared" si="729"/>
        <v>0</v>
      </c>
      <c r="DI261" s="404">
        <f t="shared" si="730"/>
        <v>0</v>
      </c>
      <c r="DJ261" s="500">
        <f t="shared" si="731"/>
        <v>160</v>
      </c>
      <c r="DK261" s="404">
        <f t="shared" si="732"/>
        <v>155</v>
      </c>
      <c r="DL261" s="500">
        <f t="shared" si="733"/>
        <v>0</v>
      </c>
      <c r="DM261" s="404">
        <f t="shared" si="734"/>
        <v>0</v>
      </c>
      <c r="DN261" s="236">
        <f t="shared" si="735"/>
        <v>4.7952500000000002</v>
      </c>
      <c r="DO261" s="237">
        <f t="shared" si="736"/>
        <v>4.516064516129032</v>
      </c>
      <c r="DP261" s="500">
        <f t="shared" si="737"/>
        <v>767.24</v>
      </c>
      <c r="DQ261" s="404">
        <f t="shared" si="738"/>
        <v>699.99</v>
      </c>
      <c r="DR261" s="500">
        <f t="shared" si="739"/>
        <v>0</v>
      </c>
      <c r="DS261" s="404">
        <f t="shared" si="740"/>
        <v>0</v>
      </c>
      <c r="DT261" s="500">
        <f t="shared" si="741"/>
        <v>0</v>
      </c>
      <c r="DU261" s="404">
        <f t="shared" si="742"/>
        <v>0</v>
      </c>
      <c r="DV261" s="565">
        <v>113</v>
      </c>
      <c r="DW261" s="582">
        <v>107</v>
      </c>
      <c r="DX261" s="500">
        <f t="shared" si="743"/>
        <v>0</v>
      </c>
      <c r="DY261" s="404">
        <f t="shared" si="744"/>
        <v>0</v>
      </c>
      <c r="DZ261" s="565">
        <v>42</v>
      </c>
      <c r="EA261" s="582">
        <v>39</v>
      </c>
      <c r="EB261" s="500">
        <f t="shared" si="745"/>
        <v>0</v>
      </c>
      <c r="EC261" s="404">
        <f t="shared" si="746"/>
        <v>0</v>
      </c>
      <c r="ED261" s="565"/>
      <c r="EE261" s="582"/>
      <c r="EF261" s="500">
        <f t="shared" si="747"/>
        <v>0</v>
      </c>
      <c r="EG261" s="404">
        <f t="shared" si="748"/>
        <v>0</v>
      </c>
      <c r="EH261" s="500">
        <f t="shared" si="749"/>
        <v>155</v>
      </c>
      <c r="EI261" s="404">
        <f t="shared" si="750"/>
        <v>146</v>
      </c>
      <c r="EJ261" s="500">
        <f t="shared" si="751"/>
        <v>0</v>
      </c>
      <c r="EK261" s="404">
        <f t="shared" si="752"/>
        <v>0</v>
      </c>
      <c r="EL261" s="564">
        <v>3.59</v>
      </c>
      <c r="EM261" s="583">
        <v>3.38</v>
      </c>
      <c r="EN261" s="500">
        <f t="shared" si="753"/>
        <v>405.66999999999996</v>
      </c>
      <c r="EO261" s="404">
        <f t="shared" si="754"/>
        <v>361.65999999999997</v>
      </c>
      <c r="EP261" s="564">
        <v>4.7300000000000004</v>
      </c>
      <c r="EQ261" s="583">
        <v>5.15</v>
      </c>
      <c r="ER261" s="500">
        <f t="shared" si="755"/>
        <v>198.66000000000003</v>
      </c>
      <c r="ES261" s="404">
        <f t="shared" si="756"/>
        <v>200.85000000000002</v>
      </c>
      <c r="ET261" s="564"/>
      <c r="EU261" s="583"/>
      <c r="EV261" s="500">
        <f t="shared" si="757"/>
        <v>0</v>
      </c>
      <c r="EW261" s="404">
        <f t="shared" si="758"/>
        <v>0</v>
      </c>
      <c r="EX261" s="236">
        <f t="shared" si="759"/>
        <v>3.8989032258064511</v>
      </c>
      <c r="EY261" s="237">
        <f t="shared" si="760"/>
        <v>3.8528082191780819</v>
      </c>
      <c r="EZ261" s="500">
        <f t="shared" si="761"/>
        <v>604.32999999999993</v>
      </c>
      <c r="FA261" s="404">
        <f t="shared" si="762"/>
        <v>562.51</v>
      </c>
      <c r="FB261" s="565"/>
      <c r="FC261" s="583"/>
      <c r="FD261" s="500">
        <f t="shared" si="763"/>
        <v>0</v>
      </c>
      <c r="FE261" s="404">
        <f t="shared" si="764"/>
        <v>0</v>
      </c>
      <c r="FF261" s="565"/>
      <c r="FG261" s="583"/>
      <c r="FH261" s="500">
        <f t="shared" si="765"/>
        <v>0</v>
      </c>
      <c r="FI261" s="404">
        <f t="shared" si="766"/>
        <v>0</v>
      </c>
      <c r="FJ261" s="565"/>
      <c r="FK261" s="583"/>
      <c r="FL261" s="500">
        <f t="shared" si="767"/>
        <v>0</v>
      </c>
      <c r="FM261" s="404">
        <f t="shared" si="768"/>
        <v>0</v>
      </c>
      <c r="FN261" s="500">
        <f t="shared" si="769"/>
        <v>0</v>
      </c>
      <c r="FO261" s="404">
        <f t="shared" si="770"/>
        <v>0</v>
      </c>
      <c r="FP261" s="500">
        <f t="shared" si="771"/>
        <v>0</v>
      </c>
      <c r="FQ261" s="404">
        <f t="shared" si="772"/>
        <v>0</v>
      </c>
      <c r="FR261" s="565">
        <v>3</v>
      </c>
      <c r="FS261" s="423">
        <v>4</v>
      </c>
      <c r="FT261" s="500">
        <f t="shared" si="773"/>
        <v>0</v>
      </c>
      <c r="FU261" s="404">
        <f t="shared" si="774"/>
        <v>0</v>
      </c>
      <c r="FV261" s="564"/>
      <c r="FW261" s="584"/>
      <c r="FX261" s="500">
        <f t="shared" si="775"/>
        <v>0</v>
      </c>
      <c r="FY261" s="404">
        <f t="shared" si="776"/>
        <v>0</v>
      </c>
      <c r="FZ261" s="564"/>
      <c r="GA261" s="584"/>
      <c r="GB261" s="500">
        <f t="shared" si="777"/>
        <v>0</v>
      </c>
      <c r="GC261" s="404">
        <f t="shared" si="778"/>
        <v>0</v>
      </c>
      <c r="GD261" s="510">
        <f t="shared" si="779"/>
        <v>252</v>
      </c>
      <c r="GE261" s="404">
        <f t="shared" si="780"/>
        <v>243</v>
      </c>
      <c r="GF261" s="500">
        <f t="shared" si="781"/>
        <v>0</v>
      </c>
      <c r="GG261" s="404">
        <f t="shared" si="782"/>
        <v>0</v>
      </c>
      <c r="GH261" s="500">
        <f t="shared" si="783"/>
        <v>1081.9299999999998</v>
      </c>
      <c r="GI261" s="404">
        <f t="shared" si="784"/>
        <v>967.66</v>
      </c>
      <c r="GJ261" s="500" t="str">
        <f t="shared" si="785"/>
        <v/>
      </c>
      <c r="GK261" s="404" t="str">
        <f t="shared" si="786"/>
        <v/>
      </c>
      <c r="GL261" s="510">
        <f t="shared" si="787"/>
        <v>63</v>
      </c>
      <c r="GM261" s="404">
        <f t="shared" si="788"/>
        <v>58</v>
      </c>
      <c r="GN261" s="500">
        <f t="shared" si="789"/>
        <v>0</v>
      </c>
      <c r="GO261" s="404">
        <f t="shared" si="790"/>
        <v>0</v>
      </c>
      <c r="GP261" s="500">
        <f t="shared" si="791"/>
        <v>289.64</v>
      </c>
      <c r="GQ261" s="404">
        <f t="shared" si="792"/>
        <v>294.84000000000003</v>
      </c>
      <c r="GR261" s="500">
        <f t="shared" si="793"/>
        <v>0</v>
      </c>
      <c r="GS261" s="404">
        <f t="shared" si="794"/>
        <v>0</v>
      </c>
      <c r="GT261" s="510">
        <f t="shared" si="795"/>
        <v>315</v>
      </c>
      <c r="GU261" s="404">
        <f t="shared" si="796"/>
        <v>301</v>
      </c>
      <c r="GV261" s="500">
        <f t="shared" si="797"/>
        <v>0</v>
      </c>
      <c r="GW261" s="404">
        <f t="shared" si="798"/>
        <v>0</v>
      </c>
      <c r="GX261" s="500">
        <f t="shared" si="799"/>
        <v>1371.5699999999997</v>
      </c>
      <c r="GY261" s="404">
        <f t="shared" si="800"/>
        <v>1262.5</v>
      </c>
      <c r="GZ261" s="500" t="str">
        <f t="shared" si="801"/>
        <v/>
      </c>
      <c r="HA261" s="404" t="str">
        <f t="shared" si="802"/>
        <v/>
      </c>
      <c r="HB261" s="510">
        <f t="shared" si="803"/>
        <v>0</v>
      </c>
      <c r="HC261" s="404">
        <f t="shared" si="804"/>
        <v>0</v>
      </c>
      <c r="HD261" s="500">
        <f t="shared" si="805"/>
        <v>0</v>
      </c>
      <c r="HE261" s="404">
        <f t="shared" si="806"/>
        <v>0</v>
      </c>
      <c r="HF261" s="500" t="str">
        <f t="shared" si="807"/>
        <v/>
      </c>
      <c r="HG261" s="404" t="str">
        <f t="shared" si="808"/>
        <v/>
      </c>
      <c r="HH261" s="500" t="str">
        <f t="shared" si="809"/>
        <v/>
      </c>
      <c r="HI261" s="404" t="str">
        <f t="shared" si="810"/>
        <v/>
      </c>
      <c r="HJ261" s="510">
        <f t="shared" si="811"/>
        <v>1371.57</v>
      </c>
      <c r="HK261" s="404">
        <f t="shared" si="812"/>
        <v>1262.5</v>
      </c>
      <c r="HL261" s="500" t="str">
        <f t="shared" si="813"/>
        <v/>
      </c>
      <c r="HM261" s="404" t="str">
        <f t="shared" si="814"/>
        <v/>
      </c>
    </row>
    <row r="262" spans="1:221">
      <c r="A262" s="680" t="s">
        <v>545</v>
      </c>
      <c r="B262" s="676" t="s">
        <v>947</v>
      </c>
      <c r="C262" s="677" t="s">
        <v>753</v>
      </c>
      <c r="D262" s="678">
        <v>207865</v>
      </c>
      <c r="E262" s="679">
        <v>5</v>
      </c>
      <c r="F262" s="422">
        <v>612</v>
      </c>
      <c r="G262" s="607">
        <v>626</v>
      </c>
      <c r="H262" s="422">
        <v>10</v>
      </c>
      <c r="I262" s="423">
        <v>14</v>
      </c>
      <c r="J262" s="500">
        <f t="shared" si="665"/>
        <v>602</v>
      </c>
      <c r="K262" s="404">
        <f t="shared" si="666"/>
        <v>612</v>
      </c>
      <c r="L262" s="422">
        <v>120</v>
      </c>
      <c r="M262" s="423">
        <v>120</v>
      </c>
      <c r="N262" s="500">
        <f t="shared" si="667"/>
        <v>602</v>
      </c>
      <c r="O262" s="404">
        <f t="shared" si="668"/>
        <v>612</v>
      </c>
      <c r="P262" s="500">
        <f t="shared" si="669"/>
        <v>0</v>
      </c>
      <c r="Q262" s="404">
        <f t="shared" si="670"/>
        <v>0</v>
      </c>
      <c r="R262" s="422">
        <v>147</v>
      </c>
      <c r="S262" s="423">
        <v>158</v>
      </c>
      <c r="T262" s="500">
        <f t="shared" si="671"/>
        <v>0</v>
      </c>
      <c r="U262" s="404">
        <f t="shared" si="672"/>
        <v>0</v>
      </c>
      <c r="V262" s="422">
        <v>20</v>
      </c>
      <c r="W262" s="423">
        <v>28</v>
      </c>
      <c r="X262" s="500">
        <f t="shared" si="673"/>
        <v>0</v>
      </c>
      <c r="Y262" s="404">
        <f t="shared" si="674"/>
        <v>0</v>
      </c>
      <c r="Z262" s="422"/>
      <c r="AA262" s="423"/>
      <c r="AB262" s="500">
        <f t="shared" si="675"/>
        <v>0</v>
      </c>
      <c r="AC262" s="404">
        <f t="shared" si="676"/>
        <v>0</v>
      </c>
      <c r="AD262" s="500">
        <f t="shared" si="677"/>
        <v>167</v>
      </c>
      <c r="AE262" s="404">
        <f t="shared" si="678"/>
        <v>186</v>
      </c>
      <c r="AF262" s="500">
        <f t="shared" si="679"/>
        <v>0</v>
      </c>
      <c r="AG262" s="404">
        <f t="shared" si="680"/>
        <v>0</v>
      </c>
      <c r="AH262" s="564">
        <v>4.0599999999999996</v>
      </c>
      <c r="AI262" s="580">
        <v>4.46</v>
      </c>
      <c r="AJ262" s="500">
        <f t="shared" si="681"/>
        <v>596.81999999999994</v>
      </c>
      <c r="AK262" s="404">
        <f t="shared" si="682"/>
        <v>704.68</v>
      </c>
      <c r="AL262" s="564">
        <v>3.2</v>
      </c>
      <c r="AM262" s="580">
        <v>3.66</v>
      </c>
      <c r="AN262" s="500">
        <f t="shared" si="683"/>
        <v>64</v>
      </c>
      <c r="AO262" s="404">
        <f t="shared" si="684"/>
        <v>102.48</v>
      </c>
      <c r="AP262" s="564"/>
      <c r="AQ262" s="425"/>
      <c r="AR262" s="500">
        <f t="shared" si="685"/>
        <v>0</v>
      </c>
      <c r="AS262" s="404">
        <f t="shared" si="686"/>
        <v>0</v>
      </c>
      <c r="AT262" s="236">
        <f t="shared" si="687"/>
        <v>3.9570059880239516</v>
      </c>
      <c r="AU262" s="237">
        <f t="shared" si="688"/>
        <v>4.3395698924731185</v>
      </c>
      <c r="AV262" s="500">
        <f t="shared" si="689"/>
        <v>660.81999999999994</v>
      </c>
      <c r="AW262" s="404">
        <f t="shared" si="690"/>
        <v>807.16000000000008</v>
      </c>
      <c r="AX262" s="422"/>
      <c r="AY262" s="423"/>
      <c r="AZ262" s="500">
        <f t="shared" si="691"/>
        <v>0</v>
      </c>
      <c r="BA262" s="404">
        <f t="shared" si="692"/>
        <v>0</v>
      </c>
      <c r="BB262" s="422"/>
      <c r="BC262" s="423"/>
      <c r="BD262" s="500">
        <f t="shared" si="693"/>
        <v>0</v>
      </c>
      <c r="BE262" s="404">
        <f t="shared" si="694"/>
        <v>0</v>
      </c>
      <c r="BF262" s="422"/>
      <c r="BG262" s="423"/>
      <c r="BH262" s="500">
        <f t="shared" si="695"/>
        <v>0</v>
      </c>
      <c r="BI262" s="404">
        <f t="shared" si="696"/>
        <v>0</v>
      </c>
      <c r="BJ262" s="500">
        <f t="shared" si="697"/>
        <v>0</v>
      </c>
      <c r="BK262" s="404">
        <f t="shared" si="698"/>
        <v>0</v>
      </c>
      <c r="BL262" s="500">
        <f t="shared" si="699"/>
        <v>0</v>
      </c>
      <c r="BM262" s="404">
        <f t="shared" si="700"/>
        <v>0</v>
      </c>
      <c r="BN262" s="422">
        <v>196</v>
      </c>
      <c r="BO262" s="423">
        <v>168</v>
      </c>
      <c r="BP262" s="500">
        <f t="shared" si="701"/>
        <v>0</v>
      </c>
      <c r="BQ262" s="404">
        <f t="shared" si="702"/>
        <v>0</v>
      </c>
      <c r="BR262" s="422">
        <v>9</v>
      </c>
      <c r="BS262" s="423">
        <v>12</v>
      </c>
      <c r="BT262" s="500">
        <f t="shared" si="703"/>
        <v>0</v>
      </c>
      <c r="BU262" s="404">
        <f t="shared" si="704"/>
        <v>0</v>
      </c>
      <c r="BV262" s="422"/>
      <c r="BW262" s="423"/>
      <c r="BX262" s="500">
        <f t="shared" si="705"/>
        <v>0</v>
      </c>
      <c r="BY262" s="404">
        <f t="shared" si="706"/>
        <v>0</v>
      </c>
      <c r="BZ262" s="500">
        <f t="shared" si="707"/>
        <v>205</v>
      </c>
      <c r="CA262" s="404">
        <f t="shared" si="708"/>
        <v>180</v>
      </c>
      <c r="CB262" s="500">
        <f t="shared" si="709"/>
        <v>0</v>
      </c>
      <c r="CC262" s="404">
        <f t="shared" si="710"/>
        <v>0</v>
      </c>
      <c r="CD262" s="564">
        <v>5.63</v>
      </c>
      <c r="CE262" s="581">
        <v>5.61</v>
      </c>
      <c r="CF262" s="500">
        <f t="shared" si="711"/>
        <v>1103.48</v>
      </c>
      <c r="CG262" s="404">
        <f t="shared" si="712"/>
        <v>942.48</v>
      </c>
      <c r="CH262" s="564">
        <v>5.61</v>
      </c>
      <c r="CI262" s="581">
        <v>6.08</v>
      </c>
      <c r="CJ262" s="500">
        <f t="shared" si="713"/>
        <v>50.49</v>
      </c>
      <c r="CK262" s="404">
        <f t="shared" si="714"/>
        <v>72.960000000000008</v>
      </c>
      <c r="CL262" s="564"/>
      <c r="CM262" s="581"/>
      <c r="CN262" s="500">
        <f t="shared" si="715"/>
        <v>0</v>
      </c>
      <c r="CO262" s="404">
        <f t="shared" si="716"/>
        <v>0</v>
      </c>
      <c r="CP262" s="500">
        <f t="shared" si="717"/>
        <v>5.6291219512195125</v>
      </c>
      <c r="CQ262" s="237">
        <f t="shared" si="718"/>
        <v>5.6413333333333338</v>
      </c>
      <c r="CR262" s="500">
        <f t="shared" si="719"/>
        <v>1153.97</v>
      </c>
      <c r="CS262" s="404">
        <f t="shared" si="720"/>
        <v>1015.44</v>
      </c>
      <c r="CT262" s="565"/>
      <c r="CU262" s="581"/>
      <c r="CV262" s="500">
        <f t="shared" si="721"/>
        <v>0</v>
      </c>
      <c r="CW262" s="404">
        <f t="shared" si="722"/>
        <v>0</v>
      </c>
      <c r="CX262" s="565"/>
      <c r="CY262" s="581"/>
      <c r="CZ262" s="500">
        <f t="shared" si="723"/>
        <v>0</v>
      </c>
      <c r="DA262" s="404">
        <f t="shared" si="724"/>
        <v>0</v>
      </c>
      <c r="DB262" s="565"/>
      <c r="DC262" s="581"/>
      <c r="DD262" s="500">
        <f t="shared" si="725"/>
        <v>0</v>
      </c>
      <c r="DE262" s="404">
        <f t="shared" si="726"/>
        <v>0</v>
      </c>
      <c r="DF262" s="500">
        <f t="shared" si="727"/>
        <v>0</v>
      </c>
      <c r="DG262" s="404">
        <f t="shared" si="728"/>
        <v>0</v>
      </c>
      <c r="DH262" s="500">
        <f t="shared" si="729"/>
        <v>0</v>
      </c>
      <c r="DI262" s="404">
        <f t="shared" si="730"/>
        <v>0</v>
      </c>
      <c r="DJ262" s="500">
        <f t="shared" si="731"/>
        <v>372</v>
      </c>
      <c r="DK262" s="404">
        <f t="shared" si="732"/>
        <v>366</v>
      </c>
      <c r="DL262" s="500">
        <f t="shared" si="733"/>
        <v>0</v>
      </c>
      <c r="DM262" s="404">
        <f t="shared" si="734"/>
        <v>0</v>
      </c>
      <c r="DN262" s="236">
        <f t="shared" si="735"/>
        <v>4.8784677419354834</v>
      </c>
      <c r="DO262" s="237">
        <f t="shared" si="736"/>
        <v>4.9797814207650273</v>
      </c>
      <c r="DP262" s="500">
        <f t="shared" si="737"/>
        <v>1814.7899999999997</v>
      </c>
      <c r="DQ262" s="404">
        <f t="shared" si="738"/>
        <v>1822.6</v>
      </c>
      <c r="DR262" s="500">
        <f t="shared" si="739"/>
        <v>0</v>
      </c>
      <c r="DS262" s="404">
        <f t="shared" si="740"/>
        <v>0</v>
      </c>
      <c r="DT262" s="500">
        <f t="shared" si="741"/>
        <v>0</v>
      </c>
      <c r="DU262" s="404">
        <f t="shared" si="742"/>
        <v>0</v>
      </c>
      <c r="DV262" s="565">
        <v>127</v>
      </c>
      <c r="DW262" s="582">
        <v>141</v>
      </c>
      <c r="DX262" s="500">
        <f t="shared" si="743"/>
        <v>0</v>
      </c>
      <c r="DY262" s="404">
        <f t="shared" si="744"/>
        <v>0</v>
      </c>
      <c r="DZ262" s="565">
        <v>98</v>
      </c>
      <c r="EA262" s="582">
        <v>98</v>
      </c>
      <c r="EB262" s="500">
        <f t="shared" si="745"/>
        <v>0</v>
      </c>
      <c r="EC262" s="404">
        <f t="shared" si="746"/>
        <v>0</v>
      </c>
      <c r="ED262" s="565"/>
      <c r="EE262" s="582"/>
      <c r="EF262" s="500">
        <f t="shared" si="747"/>
        <v>0</v>
      </c>
      <c r="EG262" s="404">
        <f t="shared" si="748"/>
        <v>0</v>
      </c>
      <c r="EH262" s="500">
        <f t="shared" si="749"/>
        <v>225</v>
      </c>
      <c r="EI262" s="404">
        <f t="shared" si="750"/>
        <v>239</v>
      </c>
      <c r="EJ262" s="500">
        <f t="shared" si="751"/>
        <v>0</v>
      </c>
      <c r="EK262" s="404">
        <f t="shared" si="752"/>
        <v>0</v>
      </c>
      <c r="EL262" s="564">
        <v>3.67</v>
      </c>
      <c r="EM262" s="583">
        <v>3.8</v>
      </c>
      <c r="EN262" s="500">
        <f t="shared" si="753"/>
        <v>466.09</v>
      </c>
      <c r="EO262" s="404">
        <f t="shared" si="754"/>
        <v>535.79999999999995</v>
      </c>
      <c r="EP262" s="564">
        <v>3.48</v>
      </c>
      <c r="EQ262" s="583">
        <v>3.33</v>
      </c>
      <c r="ER262" s="500">
        <f t="shared" si="755"/>
        <v>341.04</v>
      </c>
      <c r="ES262" s="404">
        <f t="shared" si="756"/>
        <v>326.34000000000003</v>
      </c>
      <c r="ET262" s="564"/>
      <c r="EU262" s="583"/>
      <c r="EV262" s="500">
        <f t="shared" si="757"/>
        <v>0</v>
      </c>
      <c r="EW262" s="404">
        <f t="shared" si="758"/>
        <v>0</v>
      </c>
      <c r="EX262" s="236">
        <f t="shared" si="759"/>
        <v>3.5872444444444445</v>
      </c>
      <c r="EY262" s="237">
        <f t="shared" si="760"/>
        <v>3.6072803347280336</v>
      </c>
      <c r="EZ262" s="500">
        <f t="shared" si="761"/>
        <v>807.13</v>
      </c>
      <c r="FA262" s="404">
        <f t="shared" si="762"/>
        <v>862.14</v>
      </c>
      <c r="FB262" s="565"/>
      <c r="FC262" s="583"/>
      <c r="FD262" s="500">
        <f t="shared" si="763"/>
        <v>0</v>
      </c>
      <c r="FE262" s="404">
        <f t="shared" si="764"/>
        <v>0</v>
      </c>
      <c r="FF262" s="565"/>
      <c r="FG262" s="583"/>
      <c r="FH262" s="500">
        <f t="shared" si="765"/>
        <v>0</v>
      </c>
      <c r="FI262" s="404">
        <f t="shared" si="766"/>
        <v>0</v>
      </c>
      <c r="FJ262" s="565"/>
      <c r="FK262" s="583"/>
      <c r="FL262" s="500">
        <f t="shared" si="767"/>
        <v>0</v>
      </c>
      <c r="FM262" s="404">
        <f t="shared" si="768"/>
        <v>0</v>
      </c>
      <c r="FN262" s="500">
        <f t="shared" si="769"/>
        <v>0</v>
      </c>
      <c r="FO262" s="404">
        <f t="shared" si="770"/>
        <v>0</v>
      </c>
      <c r="FP262" s="500">
        <f t="shared" si="771"/>
        <v>0</v>
      </c>
      <c r="FQ262" s="404">
        <f t="shared" si="772"/>
        <v>0</v>
      </c>
      <c r="FR262" s="565">
        <v>5</v>
      </c>
      <c r="FS262" s="423">
        <v>7</v>
      </c>
      <c r="FT262" s="500">
        <f t="shared" si="773"/>
        <v>0</v>
      </c>
      <c r="FU262" s="404">
        <f t="shared" si="774"/>
        <v>0</v>
      </c>
      <c r="FV262" s="564"/>
      <c r="FW262" s="584"/>
      <c r="FX262" s="500">
        <f t="shared" si="775"/>
        <v>0</v>
      </c>
      <c r="FY262" s="404">
        <f t="shared" si="776"/>
        <v>0</v>
      </c>
      <c r="FZ262" s="564"/>
      <c r="GA262" s="584"/>
      <c r="GB262" s="500">
        <f t="shared" si="777"/>
        <v>0</v>
      </c>
      <c r="GC262" s="404">
        <f t="shared" si="778"/>
        <v>0</v>
      </c>
      <c r="GD262" s="510">
        <f t="shared" si="779"/>
        <v>470</v>
      </c>
      <c r="GE262" s="404">
        <f t="shared" si="780"/>
        <v>467</v>
      </c>
      <c r="GF262" s="500">
        <f t="shared" si="781"/>
        <v>0</v>
      </c>
      <c r="GG262" s="404">
        <f t="shared" si="782"/>
        <v>0</v>
      </c>
      <c r="GH262" s="500">
        <f t="shared" si="783"/>
        <v>2166.39</v>
      </c>
      <c r="GI262" s="404">
        <f t="shared" si="784"/>
        <v>2182.96</v>
      </c>
      <c r="GJ262" s="500" t="str">
        <f t="shared" si="785"/>
        <v/>
      </c>
      <c r="GK262" s="404" t="str">
        <f t="shared" si="786"/>
        <v/>
      </c>
      <c r="GL262" s="510">
        <f t="shared" si="787"/>
        <v>127</v>
      </c>
      <c r="GM262" s="404">
        <f t="shared" si="788"/>
        <v>138</v>
      </c>
      <c r="GN262" s="500">
        <f t="shared" si="789"/>
        <v>0</v>
      </c>
      <c r="GO262" s="404">
        <f t="shared" si="790"/>
        <v>0</v>
      </c>
      <c r="GP262" s="500">
        <f t="shared" si="791"/>
        <v>455.53000000000003</v>
      </c>
      <c r="GQ262" s="404">
        <f t="shared" si="792"/>
        <v>501.78000000000003</v>
      </c>
      <c r="GR262" s="500">
        <f t="shared" si="793"/>
        <v>0</v>
      </c>
      <c r="GS262" s="404">
        <f t="shared" si="794"/>
        <v>0</v>
      </c>
      <c r="GT262" s="510">
        <f t="shared" si="795"/>
        <v>597</v>
      </c>
      <c r="GU262" s="404">
        <f t="shared" si="796"/>
        <v>605</v>
      </c>
      <c r="GV262" s="500">
        <f t="shared" si="797"/>
        <v>0</v>
      </c>
      <c r="GW262" s="404">
        <f t="shared" si="798"/>
        <v>0</v>
      </c>
      <c r="GX262" s="500">
        <f t="shared" si="799"/>
        <v>2621.92</v>
      </c>
      <c r="GY262" s="404">
        <f t="shared" si="800"/>
        <v>2684.7400000000002</v>
      </c>
      <c r="GZ262" s="500" t="str">
        <f t="shared" si="801"/>
        <v/>
      </c>
      <c r="HA262" s="404" t="str">
        <f t="shared" si="802"/>
        <v/>
      </c>
      <c r="HB262" s="510">
        <f t="shared" si="803"/>
        <v>0</v>
      </c>
      <c r="HC262" s="404">
        <f t="shared" si="804"/>
        <v>0</v>
      </c>
      <c r="HD262" s="500">
        <f t="shared" si="805"/>
        <v>0</v>
      </c>
      <c r="HE262" s="404">
        <f t="shared" si="806"/>
        <v>0</v>
      </c>
      <c r="HF262" s="500" t="str">
        <f t="shared" si="807"/>
        <v/>
      </c>
      <c r="HG262" s="404" t="str">
        <f t="shared" si="808"/>
        <v/>
      </c>
      <c r="HH262" s="500" t="str">
        <f t="shared" si="809"/>
        <v/>
      </c>
      <c r="HI262" s="404" t="str">
        <f t="shared" si="810"/>
        <v/>
      </c>
      <c r="HJ262" s="510">
        <f t="shared" si="811"/>
        <v>2621.9199999999996</v>
      </c>
      <c r="HK262" s="404">
        <f t="shared" si="812"/>
        <v>2684.74</v>
      </c>
      <c r="HL262" s="500" t="str">
        <f t="shared" si="813"/>
        <v/>
      </c>
      <c r="HM262" s="404" t="str">
        <f t="shared" si="814"/>
        <v/>
      </c>
    </row>
    <row r="263" spans="1:221">
      <c r="A263" s="680" t="s">
        <v>545</v>
      </c>
      <c r="B263" s="676" t="s">
        <v>948</v>
      </c>
      <c r="C263" s="677"/>
      <c r="D263" s="678">
        <v>207351</v>
      </c>
      <c r="E263" s="679">
        <v>6</v>
      </c>
      <c r="F263" s="422">
        <v>226</v>
      </c>
      <c r="G263" s="607">
        <v>236</v>
      </c>
      <c r="H263" s="422">
        <v>14</v>
      </c>
      <c r="I263" s="423">
        <v>11</v>
      </c>
      <c r="J263" s="500">
        <f t="shared" si="665"/>
        <v>212</v>
      </c>
      <c r="K263" s="404">
        <f t="shared" si="666"/>
        <v>225</v>
      </c>
      <c r="L263" s="422">
        <v>120</v>
      </c>
      <c r="M263" s="423">
        <v>120</v>
      </c>
      <c r="N263" s="500">
        <f t="shared" si="667"/>
        <v>212</v>
      </c>
      <c r="O263" s="404">
        <f t="shared" si="668"/>
        <v>225</v>
      </c>
      <c r="P263" s="500">
        <f t="shared" si="669"/>
        <v>0</v>
      </c>
      <c r="Q263" s="404">
        <f t="shared" si="670"/>
        <v>0</v>
      </c>
      <c r="R263" s="422">
        <v>14</v>
      </c>
      <c r="S263" s="423">
        <v>23</v>
      </c>
      <c r="T263" s="500">
        <f t="shared" si="671"/>
        <v>0</v>
      </c>
      <c r="U263" s="404">
        <f t="shared" si="672"/>
        <v>0</v>
      </c>
      <c r="V263" s="422">
        <v>3</v>
      </c>
      <c r="W263" s="423">
        <v>3</v>
      </c>
      <c r="X263" s="500">
        <f t="shared" si="673"/>
        <v>0</v>
      </c>
      <c r="Y263" s="404">
        <f t="shared" si="674"/>
        <v>0</v>
      </c>
      <c r="Z263" s="422"/>
      <c r="AA263" s="423"/>
      <c r="AB263" s="500">
        <f t="shared" si="675"/>
        <v>0</v>
      </c>
      <c r="AC263" s="404">
        <f t="shared" si="676"/>
        <v>0</v>
      </c>
      <c r="AD263" s="500">
        <f t="shared" si="677"/>
        <v>17</v>
      </c>
      <c r="AE263" s="404">
        <f t="shared" si="678"/>
        <v>26</v>
      </c>
      <c r="AF263" s="500">
        <f t="shared" si="679"/>
        <v>0</v>
      </c>
      <c r="AG263" s="404">
        <f t="shared" si="680"/>
        <v>0</v>
      </c>
      <c r="AH263" s="564">
        <v>3.61</v>
      </c>
      <c r="AI263" s="580">
        <v>2.83</v>
      </c>
      <c r="AJ263" s="500">
        <f t="shared" si="681"/>
        <v>50.54</v>
      </c>
      <c r="AK263" s="404">
        <f t="shared" si="682"/>
        <v>65.09</v>
      </c>
      <c r="AL263" s="564">
        <v>2.33</v>
      </c>
      <c r="AM263" s="580">
        <v>3</v>
      </c>
      <c r="AN263" s="500">
        <f t="shared" si="683"/>
        <v>6.99</v>
      </c>
      <c r="AO263" s="404">
        <f t="shared" si="684"/>
        <v>9</v>
      </c>
      <c r="AP263" s="564"/>
      <c r="AQ263" s="425"/>
      <c r="AR263" s="500">
        <f t="shared" si="685"/>
        <v>0</v>
      </c>
      <c r="AS263" s="404">
        <f t="shared" si="686"/>
        <v>0</v>
      </c>
      <c r="AT263" s="236">
        <f t="shared" si="687"/>
        <v>3.3841176470588237</v>
      </c>
      <c r="AU263" s="237">
        <f t="shared" si="688"/>
        <v>2.8496153846153849</v>
      </c>
      <c r="AV263" s="500">
        <f t="shared" si="689"/>
        <v>57.53</v>
      </c>
      <c r="AW263" s="404">
        <f t="shared" si="690"/>
        <v>74.09</v>
      </c>
      <c r="AX263" s="422"/>
      <c r="AY263" s="423"/>
      <c r="AZ263" s="500">
        <f t="shared" si="691"/>
        <v>0</v>
      </c>
      <c r="BA263" s="404">
        <f t="shared" si="692"/>
        <v>0</v>
      </c>
      <c r="BB263" s="422"/>
      <c r="BC263" s="423"/>
      <c r="BD263" s="500">
        <f t="shared" si="693"/>
        <v>0</v>
      </c>
      <c r="BE263" s="404">
        <f t="shared" si="694"/>
        <v>0</v>
      </c>
      <c r="BF263" s="422"/>
      <c r="BG263" s="423"/>
      <c r="BH263" s="500">
        <f t="shared" si="695"/>
        <v>0</v>
      </c>
      <c r="BI263" s="404">
        <f t="shared" si="696"/>
        <v>0</v>
      </c>
      <c r="BJ263" s="500">
        <f t="shared" si="697"/>
        <v>0</v>
      </c>
      <c r="BK263" s="404">
        <f t="shared" si="698"/>
        <v>0</v>
      </c>
      <c r="BL263" s="500">
        <f t="shared" si="699"/>
        <v>0</v>
      </c>
      <c r="BM263" s="404">
        <f t="shared" si="700"/>
        <v>0</v>
      </c>
      <c r="BN263" s="422">
        <v>74</v>
      </c>
      <c r="BO263" s="423">
        <v>69</v>
      </c>
      <c r="BP263" s="500">
        <f t="shared" si="701"/>
        <v>0</v>
      </c>
      <c r="BQ263" s="404">
        <f t="shared" si="702"/>
        <v>0</v>
      </c>
      <c r="BR263" s="422">
        <v>4</v>
      </c>
      <c r="BS263" s="423">
        <v>9</v>
      </c>
      <c r="BT263" s="500">
        <f t="shared" si="703"/>
        <v>0</v>
      </c>
      <c r="BU263" s="404">
        <f t="shared" si="704"/>
        <v>0</v>
      </c>
      <c r="BV263" s="422"/>
      <c r="BW263" s="423"/>
      <c r="BX263" s="500">
        <f t="shared" si="705"/>
        <v>0</v>
      </c>
      <c r="BY263" s="404">
        <f t="shared" si="706"/>
        <v>0</v>
      </c>
      <c r="BZ263" s="500">
        <f t="shared" si="707"/>
        <v>78</v>
      </c>
      <c r="CA263" s="404">
        <f t="shared" si="708"/>
        <v>78</v>
      </c>
      <c r="CB263" s="500">
        <f t="shared" si="709"/>
        <v>0</v>
      </c>
      <c r="CC263" s="404">
        <f t="shared" si="710"/>
        <v>0</v>
      </c>
      <c r="CD263" s="564">
        <v>4.95</v>
      </c>
      <c r="CE263" s="581">
        <v>5.27</v>
      </c>
      <c r="CF263" s="500">
        <f t="shared" si="711"/>
        <v>366.3</v>
      </c>
      <c r="CG263" s="404">
        <f t="shared" si="712"/>
        <v>363.63</v>
      </c>
      <c r="CH263" s="564">
        <v>6.5</v>
      </c>
      <c r="CI263" s="581">
        <v>6</v>
      </c>
      <c r="CJ263" s="500">
        <f t="shared" si="713"/>
        <v>26</v>
      </c>
      <c r="CK263" s="404">
        <f t="shared" si="714"/>
        <v>54</v>
      </c>
      <c r="CL263" s="564"/>
      <c r="CM263" s="581"/>
      <c r="CN263" s="500">
        <f t="shared" si="715"/>
        <v>0</v>
      </c>
      <c r="CO263" s="404">
        <f t="shared" si="716"/>
        <v>0</v>
      </c>
      <c r="CP263" s="500">
        <f t="shared" si="717"/>
        <v>5.0294871794871794</v>
      </c>
      <c r="CQ263" s="237">
        <f t="shared" si="718"/>
        <v>5.3542307692307691</v>
      </c>
      <c r="CR263" s="500">
        <f t="shared" si="719"/>
        <v>392.3</v>
      </c>
      <c r="CS263" s="404">
        <f t="shared" si="720"/>
        <v>417.63</v>
      </c>
      <c r="CT263" s="565"/>
      <c r="CU263" s="581"/>
      <c r="CV263" s="500">
        <f t="shared" si="721"/>
        <v>0</v>
      </c>
      <c r="CW263" s="404">
        <f t="shared" si="722"/>
        <v>0</v>
      </c>
      <c r="CX263" s="565"/>
      <c r="CY263" s="581"/>
      <c r="CZ263" s="500">
        <f t="shared" si="723"/>
        <v>0</v>
      </c>
      <c r="DA263" s="404">
        <f t="shared" si="724"/>
        <v>0</v>
      </c>
      <c r="DB263" s="565"/>
      <c r="DC263" s="581"/>
      <c r="DD263" s="500">
        <f t="shared" si="725"/>
        <v>0</v>
      </c>
      <c r="DE263" s="404">
        <f t="shared" si="726"/>
        <v>0</v>
      </c>
      <c r="DF263" s="500">
        <f t="shared" si="727"/>
        <v>0</v>
      </c>
      <c r="DG263" s="404">
        <f t="shared" si="728"/>
        <v>0</v>
      </c>
      <c r="DH263" s="500">
        <f t="shared" si="729"/>
        <v>0</v>
      </c>
      <c r="DI263" s="404">
        <f t="shared" si="730"/>
        <v>0</v>
      </c>
      <c r="DJ263" s="500">
        <f t="shared" si="731"/>
        <v>95</v>
      </c>
      <c r="DK263" s="404">
        <f t="shared" si="732"/>
        <v>104</v>
      </c>
      <c r="DL263" s="500">
        <f t="shared" si="733"/>
        <v>0</v>
      </c>
      <c r="DM263" s="404">
        <f t="shared" si="734"/>
        <v>0</v>
      </c>
      <c r="DN263" s="236">
        <f t="shared" si="735"/>
        <v>4.7350526315789478</v>
      </c>
      <c r="DO263" s="237">
        <f t="shared" si="736"/>
        <v>4.7280769230769231</v>
      </c>
      <c r="DP263" s="500">
        <f t="shared" si="737"/>
        <v>449.83000000000004</v>
      </c>
      <c r="DQ263" s="404">
        <f t="shared" si="738"/>
        <v>491.72</v>
      </c>
      <c r="DR263" s="500">
        <f t="shared" si="739"/>
        <v>0</v>
      </c>
      <c r="DS263" s="404">
        <f t="shared" si="740"/>
        <v>0</v>
      </c>
      <c r="DT263" s="500">
        <f t="shared" si="741"/>
        <v>0</v>
      </c>
      <c r="DU263" s="404">
        <f t="shared" si="742"/>
        <v>0</v>
      </c>
      <c r="DV263" s="565">
        <v>95</v>
      </c>
      <c r="DW263" s="582">
        <v>90</v>
      </c>
      <c r="DX263" s="500">
        <f t="shared" si="743"/>
        <v>0</v>
      </c>
      <c r="DY263" s="404">
        <f t="shared" si="744"/>
        <v>0</v>
      </c>
      <c r="DZ263" s="565">
        <v>19</v>
      </c>
      <c r="EA263" s="582">
        <v>31</v>
      </c>
      <c r="EB263" s="500">
        <f t="shared" si="745"/>
        <v>0</v>
      </c>
      <c r="EC263" s="404">
        <f t="shared" si="746"/>
        <v>0</v>
      </c>
      <c r="ED263" s="565"/>
      <c r="EE263" s="582"/>
      <c r="EF263" s="500">
        <f t="shared" si="747"/>
        <v>0</v>
      </c>
      <c r="EG263" s="404">
        <f t="shared" si="748"/>
        <v>0</v>
      </c>
      <c r="EH263" s="500">
        <f t="shared" si="749"/>
        <v>114</v>
      </c>
      <c r="EI263" s="404">
        <f t="shared" si="750"/>
        <v>121</v>
      </c>
      <c r="EJ263" s="500">
        <f t="shared" si="751"/>
        <v>0</v>
      </c>
      <c r="EK263" s="404">
        <f t="shared" si="752"/>
        <v>0</v>
      </c>
      <c r="EL263" s="564">
        <v>3.12</v>
      </c>
      <c r="EM263" s="583">
        <v>3.2</v>
      </c>
      <c r="EN263" s="500">
        <f t="shared" si="753"/>
        <v>296.40000000000003</v>
      </c>
      <c r="EO263" s="404">
        <f t="shared" si="754"/>
        <v>288</v>
      </c>
      <c r="EP263" s="564">
        <v>3.82</v>
      </c>
      <c r="EQ263" s="583">
        <v>3.61</v>
      </c>
      <c r="ER263" s="500">
        <f t="shared" si="755"/>
        <v>72.58</v>
      </c>
      <c r="ES263" s="404">
        <f t="shared" si="756"/>
        <v>111.91</v>
      </c>
      <c r="ET263" s="564"/>
      <c r="EU263" s="583"/>
      <c r="EV263" s="500">
        <f t="shared" si="757"/>
        <v>0</v>
      </c>
      <c r="EW263" s="404">
        <f t="shared" si="758"/>
        <v>0</v>
      </c>
      <c r="EX263" s="236">
        <f t="shared" si="759"/>
        <v>3.2366666666666668</v>
      </c>
      <c r="EY263" s="237">
        <f t="shared" si="760"/>
        <v>3.3050413223140493</v>
      </c>
      <c r="EZ263" s="500">
        <f t="shared" si="761"/>
        <v>368.98</v>
      </c>
      <c r="FA263" s="404">
        <f t="shared" si="762"/>
        <v>399.90999999999997</v>
      </c>
      <c r="FB263" s="565"/>
      <c r="FC263" s="583"/>
      <c r="FD263" s="500">
        <f t="shared" si="763"/>
        <v>0</v>
      </c>
      <c r="FE263" s="404">
        <f t="shared" si="764"/>
        <v>0</v>
      </c>
      <c r="FF263" s="565"/>
      <c r="FG263" s="583"/>
      <c r="FH263" s="500">
        <f t="shared" si="765"/>
        <v>0</v>
      </c>
      <c r="FI263" s="404">
        <f t="shared" si="766"/>
        <v>0</v>
      </c>
      <c r="FJ263" s="565"/>
      <c r="FK263" s="583"/>
      <c r="FL263" s="500">
        <f t="shared" si="767"/>
        <v>0</v>
      </c>
      <c r="FM263" s="404">
        <f t="shared" si="768"/>
        <v>0</v>
      </c>
      <c r="FN263" s="500">
        <f t="shared" si="769"/>
        <v>0</v>
      </c>
      <c r="FO263" s="404">
        <f t="shared" si="770"/>
        <v>0</v>
      </c>
      <c r="FP263" s="500">
        <f t="shared" si="771"/>
        <v>0</v>
      </c>
      <c r="FQ263" s="404">
        <f t="shared" si="772"/>
        <v>0</v>
      </c>
      <c r="FR263" s="565">
        <v>3</v>
      </c>
      <c r="FS263" s="423">
        <v>0</v>
      </c>
      <c r="FT263" s="500">
        <f t="shared" si="773"/>
        <v>0</v>
      </c>
      <c r="FU263" s="404">
        <f t="shared" si="774"/>
        <v>0</v>
      </c>
      <c r="FV263" s="564"/>
      <c r="FW263" s="584"/>
      <c r="FX263" s="500">
        <f t="shared" si="775"/>
        <v>0</v>
      </c>
      <c r="FY263" s="404">
        <f t="shared" si="776"/>
        <v>0</v>
      </c>
      <c r="FZ263" s="564"/>
      <c r="GA263" s="584"/>
      <c r="GB263" s="500">
        <f t="shared" si="777"/>
        <v>0</v>
      </c>
      <c r="GC263" s="404">
        <f t="shared" si="778"/>
        <v>0</v>
      </c>
      <c r="GD263" s="510">
        <f t="shared" si="779"/>
        <v>183</v>
      </c>
      <c r="GE263" s="404">
        <f t="shared" si="780"/>
        <v>182</v>
      </c>
      <c r="GF263" s="500">
        <f t="shared" si="781"/>
        <v>0</v>
      </c>
      <c r="GG263" s="404">
        <f t="shared" si="782"/>
        <v>0</v>
      </c>
      <c r="GH263" s="500">
        <f t="shared" si="783"/>
        <v>713.24</v>
      </c>
      <c r="GI263" s="404">
        <f t="shared" si="784"/>
        <v>716.72</v>
      </c>
      <c r="GJ263" s="500" t="str">
        <f t="shared" si="785"/>
        <v/>
      </c>
      <c r="GK263" s="404" t="str">
        <f t="shared" si="786"/>
        <v/>
      </c>
      <c r="GL263" s="510">
        <f t="shared" si="787"/>
        <v>26</v>
      </c>
      <c r="GM263" s="404">
        <f t="shared" si="788"/>
        <v>43</v>
      </c>
      <c r="GN263" s="500">
        <f t="shared" si="789"/>
        <v>0</v>
      </c>
      <c r="GO263" s="404">
        <f t="shared" si="790"/>
        <v>0</v>
      </c>
      <c r="GP263" s="500">
        <f t="shared" si="791"/>
        <v>105.57</v>
      </c>
      <c r="GQ263" s="404">
        <f t="shared" si="792"/>
        <v>174.91</v>
      </c>
      <c r="GR263" s="500">
        <f t="shared" si="793"/>
        <v>0</v>
      </c>
      <c r="GS263" s="404">
        <f t="shared" si="794"/>
        <v>0</v>
      </c>
      <c r="GT263" s="510">
        <f t="shared" si="795"/>
        <v>209</v>
      </c>
      <c r="GU263" s="404">
        <f t="shared" si="796"/>
        <v>225</v>
      </c>
      <c r="GV263" s="500">
        <f t="shared" si="797"/>
        <v>0</v>
      </c>
      <c r="GW263" s="404">
        <f t="shared" si="798"/>
        <v>0</v>
      </c>
      <c r="GX263" s="500">
        <f t="shared" si="799"/>
        <v>818.81</v>
      </c>
      <c r="GY263" s="404">
        <f t="shared" si="800"/>
        <v>891.63</v>
      </c>
      <c r="GZ263" s="500" t="str">
        <f t="shared" si="801"/>
        <v/>
      </c>
      <c r="HA263" s="404" t="str">
        <f t="shared" si="802"/>
        <v/>
      </c>
      <c r="HB263" s="510">
        <f t="shared" si="803"/>
        <v>0</v>
      </c>
      <c r="HC263" s="404">
        <f t="shared" si="804"/>
        <v>0</v>
      </c>
      <c r="HD263" s="500">
        <f t="shared" si="805"/>
        <v>0</v>
      </c>
      <c r="HE263" s="404">
        <f t="shared" si="806"/>
        <v>0</v>
      </c>
      <c r="HF263" s="500" t="str">
        <f t="shared" si="807"/>
        <v/>
      </c>
      <c r="HG263" s="404" t="str">
        <f t="shared" si="808"/>
        <v/>
      </c>
      <c r="HH263" s="500" t="str">
        <f t="shared" si="809"/>
        <v/>
      </c>
      <c r="HI263" s="404" t="str">
        <f t="shared" si="810"/>
        <v/>
      </c>
      <c r="HJ263" s="510">
        <f t="shared" si="811"/>
        <v>818.81000000000006</v>
      </c>
      <c r="HK263" s="404">
        <f t="shared" si="812"/>
        <v>891.63</v>
      </c>
      <c r="HL263" s="500" t="str">
        <f t="shared" si="813"/>
        <v/>
      </c>
      <c r="HM263" s="404" t="str">
        <f t="shared" si="814"/>
        <v/>
      </c>
    </row>
    <row r="264" spans="1:221">
      <c r="A264" s="682" t="s">
        <v>545</v>
      </c>
      <c r="B264" s="683" t="s">
        <v>949</v>
      </c>
      <c r="C264" s="684"/>
      <c r="D264" s="685">
        <v>207661</v>
      </c>
      <c r="E264" s="686">
        <v>6</v>
      </c>
      <c r="F264" s="422">
        <v>341</v>
      </c>
      <c r="G264" s="607">
        <v>324</v>
      </c>
      <c r="H264" s="422">
        <v>0</v>
      </c>
      <c r="I264" s="423"/>
      <c r="J264" s="500">
        <f t="shared" si="665"/>
        <v>341</v>
      </c>
      <c r="K264" s="404">
        <f t="shared" si="666"/>
        <v>324</v>
      </c>
      <c r="L264" s="422">
        <v>120</v>
      </c>
      <c r="M264" s="423">
        <v>120</v>
      </c>
      <c r="N264" s="500">
        <f t="shared" si="667"/>
        <v>341</v>
      </c>
      <c r="O264" s="404">
        <f t="shared" si="668"/>
        <v>324</v>
      </c>
      <c r="P264" s="500">
        <f t="shared" si="669"/>
        <v>0</v>
      </c>
      <c r="Q264" s="404">
        <f t="shared" si="670"/>
        <v>0</v>
      </c>
      <c r="R264" s="422">
        <v>50</v>
      </c>
      <c r="S264" s="423">
        <v>47</v>
      </c>
      <c r="T264" s="500">
        <f t="shared" si="671"/>
        <v>0</v>
      </c>
      <c r="U264" s="404">
        <f t="shared" si="672"/>
        <v>0</v>
      </c>
      <c r="V264" s="422">
        <v>13</v>
      </c>
      <c r="W264" s="423">
        <v>13</v>
      </c>
      <c r="X264" s="500">
        <f t="shared" si="673"/>
        <v>0</v>
      </c>
      <c r="Y264" s="404">
        <f t="shared" si="674"/>
        <v>0</v>
      </c>
      <c r="Z264" s="422"/>
      <c r="AA264" s="423"/>
      <c r="AB264" s="500">
        <f t="shared" si="675"/>
        <v>0</v>
      </c>
      <c r="AC264" s="404">
        <f t="shared" si="676"/>
        <v>0</v>
      </c>
      <c r="AD264" s="500">
        <f t="shared" si="677"/>
        <v>63</v>
      </c>
      <c r="AE264" s="404">
        <f t="shared" si="678"/>
        <v>60</v>
      </c>
      <c r="AF264" s="500">
        <f t="shared" si="679"/>
        <v>0</v>
      </c>
      <c r="AG264" s="404">
        <f t="shared" si="680"/>
        <v>0</v>
      </c>
      <c r="AH264" s="564">
        <v>4.5999999999999996</v>
      </c>
      <c r="AI264" s="580">
        <v>5.04</v>
      </c>
      <c r="AJ264" s="500">
        <f t="shared" si="681"/>
        <v>229.99999999999997</v>
      </c>
      <c r="AK264" s="404">
        <f t="shared" si="682"/>
        <v>236.88</v>
      </c>
      <c r="AL264" s="564">
        <v>3.85</v>
      </c>
      <c r="AM264" s="580">
        <v>3.5</v>
      </c>
      <c r="AN264" s="500">
        <f t="shared" si="683"/>
        <v>50.050000000000004</v>
      </c>
      <c r="AO264" s="404">
        <f t="shared" si="684"/>
        <v>45.5</v>
      </c>
      <c r="AP264" s="564"/>
      <c r="AQ264" s="425"/>
      <c r="AR264" s="500">
        <f t="shared" si="685"/>
        <v>0</v>
      </c>
      <c r="AS264" s="404">
        <f t="shared" si="686"/>
        <v>0</v>
      </c>
      <c r="AT264" s="236">
        <f t="shared" si="687"/>
        <v>4.4452380952380945</v>
      </c>
      <c r="AU264" s="237">
        <f t="shared" si="688"/>
        <v>4.7063333333333333</v>
      </c>
      <c r="AV264" s="500">
        <f t="shared" si="689"/>
        <v>280.04999999999995</v>
      </c>
      <c r="AW264" s="404">
        <f t="shared" si="690"/>
        <v>282.38</v>
      </c>
      <c r="AX264" s="422"/>
      <c r="AY264" s="423"/>
      <c r="AZ264" s="500">
        <f t="shared" si="691"/>
        <v>0</v>
      </c>
      <c r="BA264" s="404">
        <f t="shared" si="692"/>
        <v>0</v>
      </c>
      <c r="BB264" s="422"/>
      <c r="BC264" s="423"/>
      <c r="BD264" s="500">
        <f t="shared" si="693"/>
        <v>0</v>
      </c>
      <c r="BE264" s="404">
        <f t="shared" si="694"/>
        <v>0</v>
      </c>
      <c r="BF264" s="422"/>
      <c r="BG264" s="423"/>
      <c r="BH264" s="500">
        <f t="shared" si="695"/>
        <v>0</v>
      </c>
      <c r="BI264" s="404">
        <f t="shared" si="696"/>
        <v>0</v>
      </c>
      <c r="BJ264" s="500">
        <f t="shared" si="697"/>
        <v>0</v>
      </c>
      <c r="BK264" s="404">
        <f t="shared" si="698"/>
        <v>0</v>
      </c>
      <c r="BL264" s="500">
        <f t="shared" si="699"/>
        <v>0</v>
      </c>
      <c r="BM264" s="404">
        <f t="shared" si="700"/>
        <v>0</v>
      </c>
      <c r="BN264" s="422">
        <v>120</v>
      </c>
      <c r="BO264" s="423">
        <v>98</v>
      </c>
      <c r="BP264" s="500">
        <f t="shared" si="701"/>
        <v>0</v>
      </c>
      <c r="BQ264" s="404">
        <f t="shared" si="702"/>
        <v>0</v>
      </c>
      <c r="BR264" s="422">
        <v>23</v>
      </c>
      <c r="BS264" s="423">
        <v>17</v>
      </c>
      <c r="BT264" s="500">
        <f t="shared" si="703"/>
        <v>0</v>
      </c>
      <c r="BU264" s="404">
        <f t="shared" si="704"/>
        <v>0</v>
      </c>
      <c r="BV264" s="422"/>
      <c r="BW264" s="423"/>
      <c r="BX264" s="500">
        <f t="shared" si="705"/>
        <v>0</v>
      </c>
      <c r="BY264" s="404">
        <f t="shared" si="706"/>
        <v>0</v>
      </c>
      <c r="BZ264" s="500">
        <f t="shared" si="707"/>
        <v>143</v>
      </c>
      <c r="CA264" s="404">
        <f t="shared" si="708"/>
        <v>115</v>
      </c>
      <c r="CB264" s="500">
        <f t="shared" si="709"/>
        <v>0</v>
      </c>
      <c r="CC264" s="404">
        <f t="shared" si="710"/>
        <v>0</v>
      </c>
      <c r="CD264" s="564">
        <v>6.21</v>
      </c>
      <c r="CE264" s="581">
        <v>6.51</v>
      </c>
      <c r="CF264" s="500">
        <f t="shared" si="711"/>
        <v>745.2</v>
      </c>
      <c r="CG264" s="404">
        <f t="shared" si="712"/>
        <v>637.98</v>
      </c>
      <c r="CH264" s="564">
        <v>8.11</v>
      </c>
      <c r="CI264" s="581">
        <v>7.65</v>
      </c>
      <c r="CJ264" s="500">
        <f t="shared" si="713"/>
        <v>186.52999999999997</v>
      </c>
      <c r="CK264" s="404">
        <f t="shared" si="714"/>
        <v>130.05000000000001</v>
      </c>
      <c r="CL264" s="564"/>
      <c r="CM264" s="581"/>
      <c r="CN264" s="500">
        <f t="shared" si="715"/>
        <v>0</v>
      </c>
      <c r="CO264" s="404">
        <f t="shared" si="716"/>
        <v>0</v>
      </c>
      <c r="CP264" s="500">
        <f t="shared" si="717"/>
        <v>6.5155944055944053</v>
      </c>
      <c r="CQ264" s="237">
        <f t="shared" si="718"/>
        <v>6.6785217391304341</v>
      </c>
      <c r="CR264" s="500">
        <f t="shared" si="719"/>
        <v>931.7299999999999</v>
      </c>
      <c r="CS264" s="404">
        <f t="shared" si="720"/>
        <v>768.03</v>
      </c>
      <c r="CT264" s="565"/>
      <c r="CU264" s="581"/>
      <c r="CV264" s="500">
        <f t="shared" si="721"/>
        <v>0</v>
      </c>
      <c r="CW264" s="404">
        <f t="shared" si="722"/>
        <v>0</v>
      </c>
      <c r="CX264" s="565"/>
      <c r="CY264" s="581"/>
      <c r="CZ264" s="500">
        <f t="shared" si="723"/>
        <v>0</v>
      </c>
      <c r="DA264" s="404">
        <f t="shared" si="724"/>
        <v>0</v>
      </c>
      <c r="DB264" s="565"/>
      <c r="DC264" s="581"/>
      <c r="DD264" s="500">
        <f t="shared" si="725"/>
        <v>0</v>
      </c>
      <c r="DE264" s="404">
        <f t="shared" si="726"/>
        <v>0</v>
      </c>
      <c r="DF264" s="500">
        <f t="shared" si="727"/>
        <v>0</v>
      </c>
      <c r="DG264" s="404">
        <f t="shared" si="728"/>
        <v>0</v>
      </c>
      <c r="DH264" s="500">
        <f t="shared" si="729"/>
        <v>0</v>
      </c>
      <c r="DI264" s="404">
        <f t="shared" si="730"/>
        <v>0</v>
      </c>
      <c r="DJ264" s="500">
        <f t="shared" si="731"/>
        <v>206</v>
      </c>
      <c r="DK264" s="404">
        <f t="shared" si="732"/>
        <v>175</v>
      </c>
      <c r="DL264" s="500">
        <f t="shared" si="733"/>
        <v>0</v>
      </c>
      <c r="DM264" s="404">
        <f t="shared" si="734"/>
        <v>0</v>
      </c>
      <c r="DN264" s="236">
        <f t="shared" si="735"/>
        <v>5.8824271844660183</v>
      </c>
      <c r="DO264" s="237">
        <f t="shared" si="736"/>
        <v>6.0023428571428559</v>
      </c>
      <c r="DP264" s="500">
        <f t="shared" si="737"/>
        <v>1211.7799999999997</v>
      </c>
      <c r="DQ264" s="404">
        <f t="shared" si="738"/>
        <v>1050.4099999999999</v>
      </c>
      <c r="DR264" s="500">
        <f t="shared" si="739"/>
        <v>0</v>
      </c>
      <c r="DS264" s="404">
        <f t="shared" si="740"/>
        <v>0</v>
      </c>
      <c r="DT264" s="500">
        <f t="shared" si="741"/>
        <v>0</v>
      </c>
      <c r="DU264" s="404">
        <f t="shared" si="742"/>
        <v>0</v>
      </c>
      <c r="DV264" s="565">
        <v>67</v>
      </c>
      <c r="DW264" s="582">
        <v>81</v>
      </c>
      <c r="DX264" s="500">
        <f t="shared" si="743"/>
        <v>0</v>
      </c>
      <c r="DY264" s="404">
        <f t="shared" si="744"/>
        <v>0</v>
      </c>
      <c r="DZ264" s="565">
        <v>67</v>
      </c>
      <c r="EA264" s="582">
        <v>68</v>
      </c>
      <c r="EB264" s="500">
        <f t="shared" si="745"/>
        <v>0</v>
      </c>
      <c r="EC264" s="404">
        <f t="shared" si="746"/>
        <v>0</v>
      </c>
      <c r="ED264" s="565"/>
      <c r="EE264" s="582"/>
      <c r="EF264" s="500">
        <f t="shared" si="747"/>
        <v>0</v>
      </c>
      <c r="EG264" s="404">
        <f t="shared" si="748"/>
        <v>0</v>
      </c>
      <c r="EH264" s="500">
        <f t="shared" si="749"/>
        <v>134</v>
      </c>
      <c r="EI264" s="404">
        <f t="shared" si="750"/>
        <v>149</v>
      </c>
      <c r="EJ264" s="500">
        <f t="shared" si="751"/>
        <v>0</v>
      </c>
      <c r="EK264" s="404">
        <f t="shared" si="752"/>
        <v>0</v>
      </c>
      <c r="EL264" s="564">
        <v>4.26</v>
      </c>
      <c r="EM264" s="583">
        <v>4.13</v>
      </c>
      <c r="EN264" s="500">
        <f t="shared" si="753"/>
        <v>285.41999999999996</v>
      </c>
      <c r="EO264" s="404">
        <f t="shared" si="754"/>
        <v>334.53</v>
      </c>
      <c r="EP264" s="564">
        <v>4.96</v>
      </c>
      <c r="EQ264" s="583">
        <v>5.26</v>
      </c>
      <c r="ER264" s="500">
        <f t="shared" si="755"/>
        <v>332.32</v>
      </c>
      <c r="ES264" s="404">
        <f t="shared" si="756"/>
        <v>357.68</v>
      </c>
      <c r="ET264" s="564"/>
      <c r="EU264" s="583"/>
      <c r="EV264" s="500">
        <f t="shared" si="757"/>
        <v>0</v>
      </c>
      <c r="EW264" s="404">
        <f t="shared" si="758"/>
        <v>0</v>
      </c>
      <c r="EX264" s="236">
        <f t="shared" si="759"/>
        <v>4.6100000000000003</v>
      </c>
      <c r="EY264" s="237">
        <f t="shared" si="760"/>
        <v>4.6457046979865773</v>
      </c>
      <c r="EZ264" s="500">
        <f t="shared" si="761"/>
        <v>617.74</v>
      </c>
      <c r="FA264" s="404">
        <f t="shared" si="762"/>
        <v>692.21</v>
      </c>
      <c r="FB264" s="565"/>
      <c r="FC264" s="583"/>
      <c r="FD264" s="500">
        <f t="shared" si="763"/>
        <v>0</v>
      </c>
      <c r="FE264" s="404">
        <f t="shared" si="764"/>
        <v>0</v>
      </c>
      <c r="FF264" s="565"/>
      <c r="FG264" s="583"/>
      <c r="FH264" s="500">
        <f t="shared" si="765"/>
        <v>0</v>
      </c>
      <c r="FI264" s="404">
        <f t="shared" si="766"/>
        <v>0</v>
      </c>
      <c r="FJ264" s="565"/>
      <c r="FK264" s="583"/>
      <c r="FL264" s="500">
        <f t="shared" si="767"/>
        <v>0</v>
      </c>
      <c r="FM264" s="404">
        <f t="shared" si="768"/>
        <v>0</v>
      </c>
      <c r="FN264" s="500">
        <f t="shared" si="769"/>
        <v>0</v>
      </c>
      <c r="FO264" s="404">
        <f t="shared" si="770"/>
        <v>0</v>
      </c>
      <c r="FP264" s="500">
        <f t="shared" si="771"/>
        <v>0</v>
      </c>
      <c r="FQ264" s="404">
        <f t="shared" si="772"/>
        <v>0</v>
      </c>
      <c r="FR264" s="565">
        <v>1</v>
      </c>
      <c r="FS264" s="423">
        <v>0</v>
      </c>
      <c r="FT264" s="500">
        <f t="shared" si="773"/>
        <v>0</v>
      </c>
      <c r="FU264" s="404">
        <f t="shared" si="774"/>
        <v>0</v>
      </c>
      <c r="FV264" s="564"/>
      <c r="FW264" s="584"/>
      <c r="FX264" s="500">
        <f t="shared" si="775"/>
        <v>0</v>
      </c>
      <c r="FY264" s="404">
        <f t="shared" si="776"/>
        <v>0</v>
      </c>
      <c r="FZ264" s="564"/>
      <c r="GA264" s="584"/>
      <c r="GB264" s="500">
        <f t="shared" si="777"/>
        <v>0</v>
      </c>
      <c r="GC264" s="404">
        <f t="shared" si="778"/>
        <v>0</v>
      </c>
      <c r="GD264" s="510">
        <f t="shared" si="779"/>
        <v>237</v>
      </c>
      <c r="GE264" s="404">
        <f t="shared" si="780"/>
        <v>226</v>
      </c>
      <c r="GF264" s="500">
        <f t="shared" si="781"/>
        <v>0</v>
      </c>
      <c r="GG264" s="404">
        <f t="shared" si="782"/>
        <v>0</v>
      </c>
      <c r="GH264" s="500">
        <f t="shared" si="783"/>
        <v>1260.6199999999999</v>
      </c>
      <c r="GI264" s="404">
        <f t="shared" si="784"/>
        <v>1209.3899999999999</v>
      </c>
      <c r="GJ264" s="500" t="str">
        <f t="shared" si="785"/>
        <v/>
      </c>
      <c r="GK264" s="404" t="str">
        <f t="shared" si="786"/>
        <v/>
      </c>
      <c r="GL264" s="510">
        <f t="shared" si="787"/>
        <v>103</v>
      </c>
      <c r="GM264" s="404">
        <f t="shared" si="788"/>
        <v>98</v>
      </c>
      <c r="GN264" s="500">
        <f t="shared" si="789"/>
        <v>0</v>
      </c>
      <c r="GO264" s="404">
        <f t="shared" si="790"/>
        <v>0</v>
      </c>
      <c r="GP264" s="500">
        <f t="shared" si="791"/>
        <v>568.9</v>
      </c>
      <c r="GQ264" s="404">
        <f t="shared" si="792"/>
        <v>533.23</v>
      </c>
      <c r="GR264" s="500">
        <f t="shared" si="793"/>
        <v>0</v>
      </c>
      <c r="GS264" s="404">
        <f t="shared" si="794"/>
        <v>0</v>
      </c>
      <c r="GT264" s="510">
        <f t="shared" si="795"/>
        <v>340</v>
      </c>
      <c r="GU264" s="404">
        <f t="shared" si="796"/>
        <v>324</v>
      </c>
      <c r="GV264" s="500">
        <f t="shared" si="797"/>
        <v>0</v>
      </c>
      <c r="GW264" s="404">
        <f t="shared" si="798"/>
        <v>0</v>
      </c>
      <c r="GX264" s="500">
        <f t="shared" si="799"/>
        <v>1829.52</v>
      </c>
      <c r="GY264" s="404">
        <f t="shared" si="800"/>
        <v>1742.62</v>
      </c>
      <c r="GZ264" s="500" t="str">
        <f t="shared" si="801"/>
        <v/>
      </c>
      <c r="HA264" s="404" t="str">
        <f t="shared" si="802"/>
        <v/>
      </c>
      <c r="HB264" s="510">
        <f t="shared" si="803"/>
        <v>0</v>
      </c>
      <c r="HC264" s="404">
        <f t="shared" si="804"/>
        <v>0</v>
      </c>
      <c r="HD264" s="500">
        <f t="shared" si="805"/>
        <v>0</v>
      </c>
      <c r="HE264" s="404">
        <f t="shared" si="806"/>
        <v>0</v>
      </c>
      <c r="HF264" s="500" t="str">
        <f t="shared" si="807"/>
        <v/>
      </c>
      <c r="HG264" s="404" t="str">
        <f t="shared" si="808"/>
        <v/>
      </c>
      <c r="HH264" s="500" t="str">
        <f t="shared" si="809"/>
        <v/>
      </c>
      <c r="HI264" s="404" t="str">
        <f t="shared" si="810"/>
        <v/>
      </c>
      <c r="HJ264" s="510">
        <f t="shared" si="811"/>
        <v>1829.5199999999998</v>
      </c>
      <c r="HK264" s="404">
        <f t="shared" si="812"/>
        <v>1742.62</v>
      </c>
      <c r="HL264" s="500" t="str">
        <f t="shared" si="813"/>
        <v/>
      </c>
      <c r="HM264" s="404" t="str">
        <f t="shared" si="814"/>
        <v/>
      </c>
    </row>
    <row r="265" spans="1:221">
      <c r="A265" s="680" t="s">
        <v>545</v>
      </c>
      <c r="B265" s="676" t="s">
        <v>950</v>
      </c>
      <c r="C265" s="677"/>
      <c r="D265" s="678">
        <v>207722</v>
      </c>
      <c r="E265" s="679">
        <v>6</v>
      </c>
      <c r="F265" s="422">
        <v>182</v>
      </c>
      <c r="G265" s="607">
        <v>171</v>
      </c>
      <c r="H265" s="422">
        <v>1</v>
      </c>
      <c r="I265" s="423"/>
      <c r="J265" s="500">
        <f t="shared" ref="J265:J328" si="815">F265-H265</f>
        <v>181</v>
      </c>
      <c r="K265" s="404">
        <f t="shared" ref="K265:K328" si="816">G265-I265</f>
        <v>171</v>
      </c>
      <c r="L265" s="422">
        <v>120</v>
      </c>
      <c r="M265" s="423">
        <v>120</v>
      </c>
      <c r="N265" s="500">
        <f t="shared" ref="N265:N328" si="817">+R265+V265+Z265+BN265+BR265+BV265+DV265+DZ265+ED265+FR265</f>
        <v>181</v>
      </c>
      <c r="O265" s="404">
        <f t="shared" ref="O265:O328" si="818">+S265+W265+AA265+BO265+BS265+BW265+DW265+EA265+EE265+FS265</f>
        <v>171</v>
      </c>
      <c r="P265" s="500">
        <f t="shared" ref="P265:P328" si="819">+T265+X265+AB265+BP265+BT265+BX265+DX265+EB265+EF265+FT265</f>
        <v>0</v>
      </c>
      <c r="Q265" s="404">
        <f t="shared" ref="Q265:Q328" si="820">+U265+Y265+AC265+BQ265+BU265+BY265+DY265+EC265+EG265+FU265</f>
        <v>0</v>
      </c>
      <c r="R265" s="422">
        <v>30</v>
      </c>
      <c r="S265" s="423">
        <v>29</v>
      </c>
      <c r="T265" s="500">
        <f t="shared" ref="T265:T328" si="821">IF(AX265&gt;0,R265,)</f>
        <v>0</v>
      </c>
      <c r="U265" s="404">
        <f t="shared" ref="U265:U328" si="822">IF(AY265&gt;0,S265,)</f>
        <v>0</v>
      </c>
      <c r="V265" s="422">
        <v>7</v>
      </c>
      <c r="W265" s="423">
        <v>1</v>
      </c>
      <c r="X265" s="500">
        <f t="shared" ref="X265:X328" si="823">IF(BB265&gt;0,V265,)</f>
        <v>0</v>
      </c>
      <c r="Y265" s="404">
        <f t="shared" ref="Y265:Y328" si="824">IF(BC265&gt;0,W265,)</f>
        <v>0</v>
      </c>
      <c r="Z265" s="422"/>
      <c r="AA265" s="423"/>
      <c r="AB265" s="500">
        <f t="shared" ref="AB265:AB328" si="825">IF(BF265&gt;0,Z265,)</f>
        <v>0</v>
      </c>
      <c r="AC265" s="404">
        <f t="shared" ref="AC265:AC328" si="826">IF(BG265&gt;0,AA265,)</f>
        <v>0</v>
      </c>
      <c r="AD265" s="500">
        <f t="shared" ref="AD265:AD328" si="827">R265+V265+Z265</f>
        <v>37</v>
      </c>
      <c r="AE265" s="404">
        <f t="shared" ref="AE265:AE328" si="828">S265+W265+AA265</f>
        <v>30</v>
      </c>
      <c r="AF265" s="500">
        <f t="shared" ref="AF265:AF328" si="829">IF(BJ265&gt;0,AD265,)</f>
        <v>0</v>
      </c>
      <c r="AG265" s="404">
        <f t="shared" ref="AG265:AG328" si="830">IF(BK265&gt;0,AE265,)</f>
        <v>0</v>
      </c>
      <c r="AH265" s="564">
        <v>4.28</v>
      </c>
      <c r="AI265" s="580">
        <v>3.72</v>
      </c>
      <c r="AJ265" s="500">
        <f t="shared" ref="AJ265:AJ328" si="831">IF(R265&gt;0,(R265*AH265),)</f>
        <v>128.4</v>
      </c>
      <c r="AK265" s="404">
        <f t="shared" ref="AK265:AK328" si="832">IF(S265&gt;0,(S265*AI265),)</f>
        <v>107.88000000000001</v>
      </c>
      <c r="AL265" s="564">
        <v>2.71</v>
      </c>
      <c r="AM265" s="580">
        <v>0</v>
      </c>
      <c r="AN265" s="500">
        <f t="shared" ref="AN265:AN328" si="833">IF(V265&gt;0,(V265*AL265),)</f>
        <v>18.97</v>
      </c>
      <c r="AO265" s="404">
        <f t="shared" ref="AO265:AO328" si="834">IF(W265&gt;0,(W265*AM265),)</f>
        <v>0</v>
      </c>
      <c r="AP265" s="564"/>
      <c r="AQ265" s="425"/>
      <c r="AR265" s="500">
        <f t="shared" ref="AR265:AR328" si="835">IF(Z265&gt;0,(Z265*AP265),)</f>
        <v>0</v>
      </c>
      <c r="AS265" s="404">
        <f t="shared" ref="AS265:AS328" si="836">IF(AA265&gt;0,(AA265*AQ265),)</f>
        <v>0</v>
      </c>
      <c r="AT265" s="236">
        <f t="shared" ref="AT265:AT328" si="837">IF(AD265&gt;0,((AJ265+AN265+AR265)/AD265),)</f>
        <v>3.982972972972973</v>
      </c>
      <c r="AU265" s="237">
        <f t="shared" ref="AU265:AU328" si="838">IF(AE265&gt;0,((AK265+AO265+AS265)/AE265),)</f>
        <v>3.5960000000000005</v>
      </c>
      <c r="AV265" s="500">
        <f t="shared" ref="AV265:AV328" si="839">IF(AD265&gt;0,(AD265*AT265),)</f>
        <v>147.37</v>
      </c>
      <c r="AW265" s="404">
        <f t="shared" ref="AW265:AW328" si="840">IF(AE265&gt;0,(AE265*AU265),)</f>
        <v>107.88000000000001</v>
      </c>
      <c r="AX265" s="422"/>
      <c r="AY265" s="423"/>
      <c r="AZ265" s="500">
        <f t="shared" ref="AZ265:AZ328" si="841">IF(T265&gt;0,(T265*AX265),)</f>
        <v>0</v>
      </c>
      <c r="BA265" s="404">
        <f t="shared" ref="BA265:BA328" si="842">IF(U265&gt;0,(U265*AY265),)</f>
        <v>0</v>
      </c>
      <c r="BB265" s="422"/>
      <c r="BC265" s="423"/>
      <c r="BD265" s="500">
        <f t="shared" ref="BD265:BD328" si="843">IF(X265&gt;0,(X265*BB265),)</f>
        <v>0</v>
      </c>
      <c r="BE265" s="404">
        <f t="shared" ref="BE265:BE328" si="844">IF(Y265&gt;0,(Y265*BC265),)</f>
        <v>0</v>
      </c>
      <c r="BF265" s="422"/>
      <c r="BG265" s="423"/>
      <c r="BH265" s="500">
        <f t="shared" ref="BH265:BH328" si="845">IF(AB265&gt;0,(AB265*BF265),)</f>
        <v>0</v>
      </c>
      <c r="BI265" s="404">
        <f t="shared" ref="BI265:BI328" si="846">IF(AC265&gt;0,(AC265*BG265),)</f>
        <v>0</v>
      </c>
      <c r="BJ265" s="500">
        <f t="shared" ref="BJ265:BJ328" si="847">IF((AZ265+BD265+BH265)&gt;0,((AZ265+BD265+BH265)/AD265),)</f>
        <v>0</v>
      </c>
      <c r="BK265" s="404">
        <f t="shared" ref="BK265:BK328" si="848">IF((BA265+BE265+BI265)&gt;0,((BA265+BE265+BI265)/AE265),)</f>
        <v>0</v>
      </c>
      <c r="BL265" s="500">
        <f t="shared" ref="BL265:BL328" si="849">IF(AF265&gt;0,(AD265*BJ265),)</f>
        <v>0</v>
      </c>
      <c r="BM265" s="404">
        <f t="shared" ref="BM265:BM328" si="850">IF(AG265&gt;0,(AE265*BK265),)</f>
        <v>0</v>
      </c>
      <c r="BN265" s="422">
        <v>60</v>
      </c>
      <c r="BO265" s="423">
        <v>55</v>
      </c>
      <c r="BP265" s="500">
        <f t="shared" ref="BP265:BP328" si="851">IF(CT265&gt;0,BN265,)</f>
        <v>0</v>
      </c>
      <c r="BQ265" s="404">
        <f t="shared" ref="BQ265:BQ328" si="852">IF(CU265&gt;0,BO265,)</f>
        <v>0</v>
      </c>
      <c r="BR265" s="422">
        <v>1</v>
      </c>
      <c r="BS265" s="423">
        <v>4</v>
      </c>
      <c r="BT265" s="500">
        <f t="shared" ref="BT265:BT328" si="853">IF(CX265&gt;0,BR265,)</f>
        <v>0</v>
      </c>
      <c r="BU265" s="404">
        <f t="shared" ref="BU265:BU328" si="854">IF(CY265&gt;0,BS265,)</f>
        <v>0</v>
      </c>
      <c r="BV265" s="422"/>
      <c r="BW265" s="423"/>
      <c r="BX265" s="500">
        <f t="shared" ref="BX265:BX328" si="855">IF(DB265&gt;0,BV265,)</f>
        <v>0</v>
      </c>
      <c r="BY265" s="404">
        <f t="shared" ref="BY265:BY328" si="856">IF(DC265&gt;0,BW265,)</f>
        <v>0</v>
      </c>
      <c r="BZ265" s="500">
        <f t="shared" ref="BZ265:BZ328" si="857">BN265+BR265+BV265</f>
        <v>61</v>
      </c>
      <c r="CA265" s="404">
        <f t="shared" ref="CA265:CA328" si="858">BO265+BS265+BW265</f>
        <v>59</v>
      </c>
      <c r="CB265" s="500">
        <f t="shared" ref="CB265:CB328" si="859">IF(DF265&gt;0,BZ265,)</f>
        <v>0</v>
      </c>
      <c r="CC265" s="404">
        <f t="shared" ref="CC265:CC328" si="860">IF(DG265&gt;0,CA265,)</f>
        <v>0</v>
      </c>
      <c r="CD265" s="564">
        <v>5.27</v>
      </c>
      <c r="CE265" s="581">
        <v>5.09</v>
      </c>
      <c r="CF265" s="500">
        <f t="shared" ref="CF265:CF328" si="861">IF(BN265&gt;0,(BN265*CD265),)</f>
        <v>316.2</v>
      </c>
      <c r="CG265" s="404">
        <f t="shared" ref="CG265:CG328" si="862">IF(BO265&gt;0,(BO265*CE265),)</f>
        <v>279.95</v>
      </c>
      <c r="CH265" s="564">
        <v>5.5</v>
      </c>
      <c r="CI265" s="581">
        <v>5.5</v>
      </c>
      <c r="CJ265" s="500">
        <f t="shared" ref="CJ265:CJ328" si="863">IF(BR265&gt;0,(BR265*CH265),)</f>
        <v>5.5</v>
      </c>
      <c r="CK265" s="404">
        <f t="shared" ref="CK265:CK328" si="864">IF(BS265&gt;0,(BS265*CI265),)</f>
        <v>22</v>
      </c>
      <c r="CL265" s="564"/>
      <c r="CM265" s="581"/>
      <c r="CN265" s="500">
        <f t="shared" ref="CN265:CN328" si="865">IF(BV265&gt;0,(BV265*CL265),)</f>
        <v>0</v>
      </c>
      <c r="CO265" s="404">
        <f t="shared" ref="CO265:CO328" si="866">IF(BW265&gt;0,(BW265*CM265),)</f>
        <v>0</v>
      </c>
      <c r="CP265" s="500">
        <f t="shared" ref="CP265:CP328" si="867">IF(BZ265&gt;0,((CF265+CJ265+CN265)/BZ265),)</f>
        <v>5.2737704918032788</v>
      </c>
      <c r="CQ265" s="237">
        <f t="shared" ref="CQ265:CQ328" si="868">IF(CA265&gt;0,((CG265+CK265+CO265)/CA265),)</f>
        <v>5.1177966101694912</v>
      </c>
      <c r="CR265" s="500">
        <f t="shared" ref="CR265:CR328" si="869">IF(BZ265&gt;0,(BZ265*CP265),)</f>
        <v>321.7</v>
      </c>
      <c r="CS265" s="404">
        <f t="shared" ref="CS265:CS328" si="870">IF(CA265&gt;0,(CA265*CQ265),)</f>
        <v>301.95</v>
      </c>
      <c r="CT265" s="565"/>
      <c r="CU265" s="581"/>
      <c r="CV265" s="500">
        <f t="shared" ref="CV265:CV328" si="871">IF(BP265&gt;0,(BP265*CT265),)</f>
        <v>0</v>
      </c>
      <c r="CW265" s="404">
        <f t="shared" ref="CW265:CW328" si="872">IF(BQ265&gt;0,(BQ265*CU265),)</f>
        <v>0</v>
      </c>
      <c r="CX265" s="565"/>
      <c r="CY265" s="581"/>
      <c r="CZ265" s="500">
        <f t="shared" ref="CZ265:CZ328" si="873">IF(BT265&gt;0,(BT265*CX265),)</f>
        <v>0</v>
      </c>
      <c r="DA265" s="404">
        <f t="shared" ref="DA265:DA328" si="874">IF(BU265&gt;0,(BU265*CY265),)</f>
        <v>0</v>
      </c>
      <c r="DB265" s="565"/>
      <c r="DC265" s="581"/>
      <c r="DD265" s="500">
        <f t="shared" ref="DD265:DD328" si="875">IF(BX265&gt;0,(BX265*DB265),)</f>
        <v>0</v>
      </c>
      <c r="DE265" s="404">
        <f t="shared" ref="DE265:DE328" si="876">IF(BY265&gt;0,(BY265*DC265),)</f>
        <v>0</v>
      </c>
      <c r="DF265" s="500">
        <f t="shared" ref="DF265:DF328" si="877">IF((CV265+CZ265+DD265)&gt;0,((CV265+CZ265+DD265)/BZ265),)</f>
        <v>0</v>
      </c>
      <c r="DG265" s="404">
        <f t="shared" ref="DG265:DG328" si="878">IF((CW265+DA265+DE265)&gt;0,((CW265+DA265+DE265)/CA265),)</f>
        <v>0</v>
      </c>
      <c r="DH265" s="500">
        <f t="shared" ref="DH265:DH328" si="879">IF(CB265&gt;0,(BZ265*DF265),)</f>
        <v>0</v>
      </c>
      <c r="DI265" s="404">
        <f t="shared" ref="DI265:DI328" si="880">IF(CC265&gt;0,(CA265*DG265),)</f>
        <v>0</v>
      </c>
      <c r="DJ265" s="500">
        <f t="shared" ref="DJ265:DJ328" si="881">AD265+BZ265</f>
        <v>98</v>
      </c>
      <c r="DK265" s="404">
        <f t="shared" ref="DK265:DK328" si="882">AE265+CA265</f>
        <v>89</v>
      </c>
      <c r="DL265" s="500">
        <f t="shared" ref="DL265:DL328" si="883">AF265+CB265</f>
        <v>0</v>
      </c>
      <c r="DM265" s="404">
        <f t="shared" ref="DM265:DM328" si="884">AG265+CC265</f>
        <v>0</v>
      </c>
      <c r="DN265" s="236">
        <f t="shared" ref="DN265:DN328" si="885">IF(DJ265&gt;0,((AD265*AT265)+(BZ265*CP265))/DJ265,)</f>
        <v>4.786428571428571</v>
      </c>
      <c r="DO265" s="237">
        <f t="shared" ref="DO265:DO328" si="886">IF(DK265&gt;0,((AE265*AU265)+(CA265*CQ265))/DK265,)</f>
        <v>4.6048314606741574</v>
      </c>
      <c r="DP265" s="500">
        <f t="shared" ref="DP265:DP328" si="887">IF(DJ265&gt;0,(DJ265*DN265),)</f>
        <v>469.06999999999994</v>
      </c>
      <c r="DQ265" s="404">
        <f t="shared" ref="DQ265:DQ328" si="888">IF(DK265&gt;0,(DK265*DO265),)</f>
        <v>409.83</v>
      </c>
      <c r="DR265" s="500">
        <f t="shared" ref="DR265:DR328" si="889">IF(DL265&gt;0,((AF265*BJ265)+(CB265*DF265))/DL265,)</f>
        <v>0</v>
      </c>
      <c r="DS265" s="404">
        <f t="shared" ref="DS265:DS328" si="890">IF(DM265&gt;0,((AG265*BK265)+(CC265*DG265))/DM265,)</f>
        <v>0</v>
      </c>
      <c r="DT265" s="500">
        <f t="shared" ref="DT265:DT328" si="891">IF(DL265&gt;0,(DL265*DR265),)</f>
        <v>0</v>
      </c>
      <c r="DU265" s="404">
        <f t="shared" ref="DU265:DU328" si="892">IF(DM265&gt;0,(DM265*DS265),)</f>
        <v>0</v>
      </c>
      <c r="DV265" s="565">
        <v>67</v>
      </c>
      <c r="DW265" s="582">
        <v>68</v>
      </c>
      <c r="DX265" s="500">
        <f t="shared" ref="DX265:DX328" si="893">IF(FB265&gt;0,DV265,)</f>
        <v>0</v>
      </c>
      <c r="DY265" s="404">
        <f t="shared" ref="DY265:DY328" si="894">IF(FC265&gt;0,DW265,)</f>
        <v>0</v>
      </c>
      <c r="DZ265" s="565">
        <v>16</v>
      </c>
      <c r="EA265" s="582">
        <v>10</v>
      </c>
      <c r="EB265" s="500">
        <f t="shared" ref="EB265:EB328" si="895">IF(FF265&gt;0,DZ265,)</f>
        <v>0</v>
      </c>
      <c r="EC265" s="404">
        <f t="shared" ref="EC265:EC328" si="896">IF(FG265&gt;0,EA265,)</f>
        <v>0</v>
      </c>
      <c r="ED265" s="565"/>
      <c r="EE265" s="582"/>
      <c r="EF265" s="500">
        <f t="shared" ref="EF265:EF328" si="897">IF(FJ265&gt;0,ED265,)</f>
        <v>0</v>
      </c>
      <c r="EG265" s="404">
        <f t="shared" ref="EG265:EG328" si="898">IF(FK265&gt;0,EE265,)</f>
        <v>0</v>
      </c>
      <c r="EH265" s="500">
        <f t="shared" ref="EH265:EH328" si="899">DV265+DZ265+ED265</f>
        <v>83</v>
      </c>
      <c r="EI265" s="404">
        <f t="shared" ref="EI265:EI328" si="900">DW265+EA265+EE265</f>
        <v>78</v>
      </c>
      <c r="EJ265" s="500">
        <f t="shared" ref="EJ265:EJ328" si="901">IF(FN265&gt;0,EH265,)</f>
        <v>0</v>
      </c>
      <c r="EK265" s="404">
        <f t="shared" ref="EK265:EK328" si="902">IF(FO265&gt;0,EI265,)</f>
        <v>0</v>
      </c>
      <c r="EL265" s="564">
        <v>3.37</v>
      </c>
      <c r="EM265" s="583">
        <v>3.49</v>
      </c>
      <c r="EN265" s="500">
        <f t="shared" ref="EN265:EN328" si="903">IF(DV265&gt;0,(DV265*EL265),)</f>
        <v>225.79000000000002</v>
      </c>
      <c r="EO265" s="404">
        <f t="shared" ref="EO265:EO328" si="904">IF(DW265&gt;0,(DW265*EM265),)</f>
        <v>237.32000000000002</v>
      </c>
      <c r="EP265" s="564">
        <v>3.69</v>
      </c>
      <c r="EQ265" s="583">
        <v>4.6500000000000004</v>
      </c>
      <c r="ER265" s="500">
        <f t="shared" ref="ER265:ER328" si="905">IF(DZ265&gt;0,(DZ265*EP265),)</f>
        <v>59.04</v>
      </c>
      <c r="ES265" s="404">
        <f t="shared" ref="ES265:ES328" si="906">IF(EA265&gt;0,(EA265*EQ265),)</f>
        <v>46.5</v>
      </c>
      <c r="ET265" s="564"/>
      <c r="EU265" s="583"/>
      <c r="EV265" s="500">
        <f t="shared" ref="EV265:EV328" si="907">IF(ED265&gt;0,(ED265*ET265),)</f>
        <v>0</v>
      </c>
      <c r="EW265" s="404">
        <f t="shared" ref="EW265:EW328" si="908">IF(EE265&gt;0,(EE265*EU265),)</f>
        <v>0</v>
      </c>
      <c r="EX265" s="236">
        <f t="shared" ref="EX265:EX328" si="909">IF(EH265&gt;0,((EN265+ER265+EV265)/EH265),)</f>
        <v>3.4316867469879524</v>
      </c>
      <c r="EY265" s="237">
        <f t="shared" ref="EY265:EY328" si="910">IF(EI265&gt;0,((EO265+ES265+EW265)/EI265),)</f>
        <v>3.6387179487179493</v>
      </c>
      <c r="EZ265" s="500">
        <f t="shared" ref="EZ265:EZ328" si="911">IF(EH265&gt;0,(EH265*EX265),)</f>
        <v>284.83000000000004</v>
      </c>
      <c r="FA265" s="404">
        <f t="shared" ref="FA265:FA328" si="912">IF(EI265&gt;0,(EI265*EY265),)</f>
        <v>283.82000000000005</v>
      </c>
      <c r="FB265" s="565"/>
      <c r="FC265" s="583"/>
      <c r="FD265" s="500">
        <f t="shared" ref="FD265:FD328" si="913">IF(DX265&gt;0,(DX265*FB265),)</f>
        <v>0</v>
      </c>
      <c r="FE265" s="404">
        <f t="shared" ref="FE265:FE328" si="914">IF(DY265&gt;0,(DY265*FC265),)</f>
        <v>0</v>
      </c>
      <c r="FF265" s="565"/>
      <c r="FG265" s="583"/>
      <c r="FH265" s="500">
        <f t="shared" ref="FH265:FH328" si="915">IF(EB265&gt;0,(EB265*FF265),)</f>
        <v>0</v>
      </c>
      <c r="FI265" s="404">
        <f t="shared" ref="FI265:FI328" si="916">IF(EC265&gt;0,(EC265*FG265),)</f>
        <v>0</v>
      </c>
      <c r="FJ265" s="565"/>
      <c r="FK265" s="583"/>
      <c r="FL265" s="500">
        <f t="shared" ref="FL265:FL328" si="917">IF(EF265&gt;0,(EF265*FJ265),)</f>
        <v>0</v>
      </c>
      <c r="FM265" s="404">
        <f t="shared" ref="FM265:FM328" si="918">IF(EG265&gt;0,(EG265*FK265),)</f>
        <v>0</v>
      </c>
      <c r="FN265" s="500">
        <f t="shared" ref="FN265:FN328" si="919">IF((FD265+FH265+FL265)&gt;0,((FD265+FH265+FL265)/EH265),)</f>
        <v>0</v>
      </c>
      <c r="FO265" s="404">
        <f t="shared" ref="FO265:FO328" si="920">IF((FE265+FI265+FM265)&gt;0,((FE265+FI265+FM265)/EI265),)</f>
        <v>0</v>
      </c>
      <c r="FP265" s="500">
        <f t="shared" ref="FP265:FP328" si="921">IF(EH265&gt;0,(EH265*FN265),)</f>
        <v>0</v>
      </c>
      <c r="FQ265" s="404">
        <f t="shared" ref="FQ265:FQ328" si="922">IF(EI265&gt;0,(EI265*FO265),)</f>
        <v>0</v>
      </c>
      <c r="FR265" s="565"/>
      <c r="FS265" s="423">
        <v>4</v>
      </c>
      <c r="FT265" s="500">
        <f t="shared" ref="FT265:FT328" si="923">IF(FZ265&gt;0,FR265,)</f>
        <v>0</v>
      </c>
      <c r="FU265" s="404">
        <f t="shared" ref="FU265:FU328" si="924">IF(GA265&gt;0,FS265,)</f>
        <v>0</v>
      </c>
      <c r="FV265" s="564"/>
      <c r="FW265" s="584"/>
      <c r="FX265" s="500">
        <f t="shared" ref="FX265:FX328" si="925">IF(FR265&gt;0,(FR265*FV265),)</f>
        <v>0</v>
      </c>
      <c r="FY265" s="404">
        <f t="shared" ref="FY265:FY328" si="926">IF(FS265&gt;0,(FS265*FW265),)</f>
        <v>0</v>
      </c>
      <c r="FZ265" s="564"/>
      <c r="GA265" s="584"/>
      <c r="GB265" s="500">
        <f t="shared" ref="GB265:GB328" si="927">IF(FZ265&gt;0,(FR265*FZ265),)</f>
        <v>0</v>
      </c>
      <c r="GC265" s="404">
        <f t="shared" ref="GC265:GC328" si="928">IF(GA265&gt;0,(FS265*GA265),)</f>
        <v>0</v>
      </c>
      <c r="GD265" s="510">
        <f t="shared" ref="GD265:GD328" si="929">(R265+BN265+DV265)</f>
        <v>157</v>
      </c>
      <c r="GE265" s="404">
        <f t="shared" ref="GE265:GE328" si="930">(S265+BO265+DW265)</f>
        <v>152</v>
      </c>
      <c r="GF265" s="500">
        <f t="shared" ref="GF265:GF328" si="931">(T265+BP265+DX265)</f>
        <v>0</v>
      </c>
      <c r="GG265" s="404">
        <f t="shared" ref="GG265:GG328" si="932">(U265+BQ265+DY265)</f>
        <v>0</v>
      </c>
      <c r="GH265" s="500">
        <f t="shared" ref="GH265:GH328" si="933">IF(GD265&gt;0,(AJ265+CF265+EN265),"")</f>
        <v>670.3900000000001</v>
      </c>
      <c r="GI265" s="404">
        <f t="shared" ref="GI265:GI328" si="934">IF(GE265&gt;0,(AK265+CG265+EO265),"")</f>
        <v>625.15</v>
      </c>
      <c r="GJ265" s="500" t="str">
        <f t="shared" ref="GJ265:GJ328" si="935">IF(GF265&gt;0,(AZ265+CV265+FD265),"")</f>
        <v/>
      </c>
      <c r="GK265" s="404" t="str">
        <f t="shared" ref="GK265:GK328" si="936">IF(GG265&gt;0,(BA265+CW265+FE265),"")</f>
        <v/>
      </c>
      <c r="GL265" s="510">
        <f t="shared" ref="GL265:GL328" si="937">(V265+BR265+DZ265)</f>
        <v>24</v>
      </c>
      <c r="GM265" s="404">
        <f t="shared" ref="GM265:GM328" si="938">(W265+BS265+EA265)</f>
        <v>15</v>
      </c>
      <c r="GN265" s="500">
        <f t="shared" ref="GN265:GN328" si="939">(X265+BT265+EB265)</f>
        <v>0</v>
      </c>
      <c r="GO265" s="404">
        <f t="shared" ref="GO265:GO328" si="940">(Y265+BU265+EC265)</f>
        <v>0</v>
      </c>
      <c r="GP265" s="500">
        <f t="shared" ref="GP265:GP328" si="941">IF(GL265&gt;0,AN265+CJ265+ER265,)</f>
        <v>83.509999999999991</v>
      </c>
      <c r="GQ265" s="404">
        <f t="shared" ref="GQ265:GQ328" si="942">IF(GM265&gt;0,AO265+CK265+ES265,)</f>
        <v>68.5</v>
      </c>
      <c r="GR265" s="500">
        <f t="shared" ref="GR265:GR328" si="943">IF(GN265&gt;0,BD265+CZ265+FH265,)</f>
        <v>0</v>
      </c>
      <c r="GS265" s="404">
        <f t="shared" ref="GS265:GS328" si="944">IF(GO265&gt;0,BE265+DA265+FI265,)</f>
        <v>0</v>
      </c>
      <c r="GT265" s="510">
        <f t="shared" ref="GT265:GT328" si="945">+GL265+GD265</f>
        <v>181</v>
      </c>
      <c r="GU265" s="404">
        <f t="shared" ref="GU265:GU328" si="946">+GM265+GE265</f>
        <v>167</v>
      </c>
      <c r="GV265" s="500">
        <f t="shared" ref="GV265:GV328" si="947">+GN265+GF265</f>
        <v>0</v>
      </c>
      <c r="GW265" s="404">
        <f t="shared" ref="GW265:GW328" si="948">+GO265+GG265</f>
        <v>0</v>
      </c>
      <c r="GX265" s="500">
        <f t="shared" ref="GX265:GX328" si="949">IF(GT265&gt;0,(GH265+GP265),"")</f>
        <v>753.90000000000009</v>
      </c>
      <c r="GY265" s="404">
        <f t="shared" ref="GY265:GY328" si="950">IF(GU265&gt;0,(GI265+GQ265),"")</f>
        <v>693.65</v>
      </c>
      <c r="GZ265" s="500" t="str">
        <f t="shared" ref="GZ265:GZ328" si="951">IF(GV265&gt;0,(GJ265+GR265),"")</f>
        <v/>
      </c>
      <c r="HA265" s="404" t="str">
        <f t="shared" ref="HA265:HA328" si="952">IF(GW265&gt;0,(GK265+GS265),"")</f>
        <v/>
      </c>
      <c r="HB265" s="510">
        <f t="shared" ref="HB265:HB328" si="953">(Z265+BV265+ED265)</f>
        <v>0</v>
      </c>
      <c r="HC265" s="404">
        <f t="shared" ref="HC265:HC328" si="954">(AA265+BW265+EE265)</f>
        <v>0</v>
      </c>
      <c r="HD265" s="500">
        <f t="shared" ref="HD265:HD328" si="955">(AB265+BX265+EF265)</f>
        <v>0</v>
      </c>
      <c r="HE265" s="404">
        <f t="shared" ref="HE265:HE328" si="956">(AC265+BY265+EG265)</f>
        <v>0</v>
      </c>
      <c r="HF265" s="500" t="str">
        <f t="shared" ref="HF265:HF328" si="957">IF(HB265&gt;0,(AR265+CN265+EV265),"")</f>
        <v/>
      </c>
      <c r="HG265" s="404" t="str">
        <f t="shared" ref="HG265:HG328" si="958">IF(HC265&gt;0,(AS265+CO265+EW265),"")</f>
        <v/>
      </c>
      <c r="HH265" s="500" t="str">
        <f t="shared" ref="HH265:HH328" si="959">IF(HD265&gt;0,(BH265+DD265+FL265),"")</f>
        <v/>
      </c>
      <c r="HI265" s="404" t="str">
        <f t="shared" ref="HI265:HI328" si="960">IF(HE265&gt;0,(BI265+DE265+FM265),"")</f>
        <v/>
      </c>
      <c r="HJ265" s="510">
        <f t="shared" ref="HJ265:HJ328" si="961">IF((DJ265+EH265+FR265)&gt;0,(DP265+EZ265+FX265),"")</f>
        <v>753.9</v>
      </c>
      <c r="HK265" s="404">
        <f t="shared" ref="HK265:HK328" si="962">IF((DK265+EI265+FS265)&gt;0,(DQ265+FA265+FY265),"")</f>
        <v>693.65000000000009</v>
      </c>
      <c r="HL265" s="500" t="str">
        <f t="shared" ref="HL265:HL328" si="963">IF((DL265+EJ265+FT265)&gt;0,(DT265+FP265+GB265),"")</f>
        <v/>
      </c>
      <c r="HM265" s="404" t="str">
        <f t="shared" ref="HM265:HM328" si="964">IF((DM265+EK265+FU265)&gt;0,(DU265+FQ265+GC265),"")</f>
        <v/>
      </c>
    </row>
    <row r="266" spans="1:221">
      <c r="A266" s="682" t="s">
        <v>545</v>
      </c>
      <c r="B266" s="676" t="s">
        <v>951</v>
      </c>
      <c r="C266" s="677"/>
      <c r="D266" s="678">
        <v>207564</v>
      </c>
      <c r="E266" s="679">
        <v>7</v>
      </c>
      <c r="F266" s="422">
        <v>654</v>
      </c>
      <c r="G266" s="613">
        <v>673</v>
      </c>
      <c r="H266" s="422">
        <v>34</v>
      </c>
      <c r="I266" s="423">
        <v>23</v>
      </c>
      <c r="J266" s="500">
        <f t="shared" si="815"/>
        <v>620</v>
      </c>
      <c r="K266" s="404">
        <f t="shared" si="816"/>
        <v>650</v>
      </c>
      <c r="L266" s="422">
        <v>60</v>
      </c>
      <c r="M266" s="423">
        <v>60</v>
      </c>
      <c r="N266" s="500">
        <f t="shared" si="817"/>
        <v>620</v>
      </c>
      <c r="O266" s="404">
        <f t="shared" si="818"/>
        <v>650</v>
      </c>
      <c r="P266" s="500">
        <f t="shared" si="819"/>
        <v>0</v>
      </c>
      <c r="Q266" s="404">
        <f t="shared" si="820"/>
        <v>0</v>
      </c>
      <c r="R266" s="422">
        <v>74</v>
      </c>
      <c r="S266" s="423">
        <v>112</v>
      </c>
      <c r="T266" s="500">
        <f t="shared" si="821"/>
        <v>0</v>
      </c>
      <c r="U266" s="404">
        <f t="shared" si="822"/>
        <v>0</v>
      </c>
      <c r="V266" s="422">
        <v>26</v>
      </c>
      <c r="W266" s="423">
        <v>34</v>
      </c>
      <c r="X266" s="500">
        <f t="shared" si="823"/>
        <v>0</v>
      </c>
      <c r="Y266" s="404">
        <f t="shared" si="824"/>
        <v>0</v>
      </c>
      <c r="Z266" s="422"/>
      <c r="AA266" s="423"/>
      <c r="AB266" s="500">
        <f t="shared" si="825"/>
        <v>0</v>
      </c>
      <c r="AC266" s="404">
        <f t="shared" si="826"/>
        <v>0</v>
      </c>
      <c r="AD266" s="500">
        <f t="shared" si="827"/>
        <v>100</v>
      </c>
      <c r="AE266" s="404">
        <f t="shared" si="828"/>
        <v>146</v>
      </c>
      <c r="AF266" s="500">
        <f t="shared" si="829"/>
        <v>0</v>
      </c>
      <c r="AG266" s="404">
        <f t="shared" si="830"/>
        <v>0</v>
      </c>
      <c r="AH266" s="564">
        <v>2.7</v>
      </c>
      <c r="AI266" s="580">
        <v>2.59</v>
      </c>
      <c r="AJ266" s="500">
        <f t="shared" si="831"/>
        <v>199.8</v>
      </c>
      <c r="AK266" s="404">
        <f t="shared" si="832"/>
        <v>290.08</v>
      </c>
      <c r="AL266" s="564">
        <v>3.23</v>
      </c>
      <c r="AM266" s="580">
        <v>3.18</v>
      </c>
      <c r="AN266" s="500">
        <f t="shared" si="833"/>
        <v>83.98</v>
      </c>
      <c r="AO266" s="404">
        <f t="shared" si="834"/>
        <v>108.12</v>
      </c>
      <c r="AP266" s="564"/>
      <c r="AQ266" s="425"/>
      <c r="AR266" s="500">
        <f t="shared" si="835"/>
        <v>0</v>
      </c>
      <c r="AS266" s="404">
        <f t="shared" si="836"/>
        <v>0</v>
      </c>
      <c r="AT266" s="236">
        <f t="shared" si="837"/>
        <v>2.8378000000000001</v>
      </c>
      <c r="AU266" s="237">
        <f t="shared" si="838"/>
        <v>2.7273972602739724</v>
      </c>
      <c r="AV266" s="500">
        <f t="shared" si="839"/>
        <v>283.78000000000003</v>
      </c>
      <c r="AW266" s="404">
        <f t="shared" si="840"/>
        <v>398.2</v>
      </c>
      <c r="AX266" s="422"/>
      <c r="AY266" s="423"/>
      <c r="AZ266" s="500">
        <f t="shared" si="841"/>
        <v>0</v>
      </c>
      <c r="BA266" s="404">
        <f t="shared" si="842"/>
        <v>0</v>
      </c>
      <c r="BB266" s="422"/>
      <c r="BC266" s="423"/>
      <c r="BD266" s="500">
        <f t="shared" si="843"/>
        <v>0</v>
      </c>
      <c r="BE266" s="404">
        <f t="shared" si="844"/>
        <v>0</v>
      </c>
      <c r="BF266" s="422"/>
      <c r="BG266" s="423"/>
      <c r="BH266" s="500">
        <f t="shared" si="845"/>
        <v>0</v>
      </c>
      <c r="BI266" s="404">
        <f t="shared" si="846"/>
        <v>0</v>
      </c>
      <c r="BJ266" s="500">
        <f t="shared" si="847"/>
        <v>0</v>
      </c>
      <c r="BK266" s="404">
        <f t="shared" si="848"/>
        <v>0</v>
      </c>
      <c r="BL266" s="500">
        <f t="shared" si="849"/>
        <v>0</v>
      </c>
      <c r="BM266" s="404">
        <f t="shared" si="850"/>
        <v>0</v>
      </c>
      <c r="BN266" s="422">
        <v>267</v>
      </c>
      <c r="BO266" s="423">
        <v>259</v>
      </c>
      <c r="BP266" s="500">
        <f t="shared" si="851"/>
        <v>0</v>
      </c>
      <c r="BQ266" s="404">
        <f t="shared" si="852"/>
        <v>0</v>
      </c>
      <c r="BR266" s="422">
        <v>48</v>
      </c>
      <c r="BS266" s="423">
        <v>30</v>
      </c>
      <c r="BT266" s="500">
        <f t="shared" si="853"/>
        <v>0</v>
      </c>
      <c r="BU266" s="404">
        <f t="shared" si="854"/>
        <v>0</v>
      </c>
      <c r="BV266" s="422"/>
      <c r="BW266" s="423"/>
      <c r="BX266" s="500">
        <f t="shared" si="855"/>
        <v>0</v>
      </c>
      <c r="BY266" s="404">
        <f t="shared" si="856"/>
        <v>0</v>
      </c>
      <c r="BZ266" s="500">
        <f t="shared" si="857"/>
        <v>315</v>
      </c>
      <c r="CA266" s="404">
        <f t="shared" si="858"/>
        <v>289</v>
      </c>
      <c r="CB266" s="500">
        <f t="shared" si="859"/>
        <v>0</v>
      </c>
      <c r="CC266" s="404">
        <f t="shared" si="860"/>
        <v>0</v>
      </c>
      <c r="CD266" s="564">
        <v>3.88</v>
      </c>
      <c r="CE266" s="581">
        <v>3.84</v>
      </c>
      <c r="CF266" s="500">
        <f t="shared" si="861"/>
        <v>1035.96</v>
      </c>
      <c r="CG266" s="404">
        <f t="shared" si="862"/>
        <v>994.56</v>
      </c>
      <c r="CH266" s="564">
        <v>5.34</v>
      </c>
      <c r="CI266" s="581">
        <v>5.25</v>
      </c>
      <c r="CJ266" s="500">
        <f t="shared" si="863"/>
        <v>256.32</v>
      </c>
      <c r="CK266" s="404">
        <f t="shared" si="864"/>
        <v>157.5</v>
      </c>
      <c r="CL266" s="564"/>
      <c r="CM266" s="581"/>
      <c r="CN266" s="500">
        <f t="shared" si="865"/>
        <v>0</v>
      </c>
      <c r="CO266" s="404">
        <f t="shared" si="866"/>
        <v>0</v>
      </c>
      <c r="CP266" s="500">
        <f t="shared" si="867"/>
        <v>4.1024761904761906</v>
      </c>
      <c r="CQ266" s="237">
        <f t="shared" si="868"/>
        <v>3.9863667820069204</v>
      </c>
      <c r="CR266" s="500">
        <f t="shared" si="869"/>
        <v>1292.28</v>
      </c>
      <c r="CS266" s="404">
        <f t="shared" si="870"/>
        <v>1152.06</v>
      </c>
      <c r="CT266" s="565"/>
      <c r="CU266" s="581"/>
      <c r="CV266" s="500">
        <f t="shared" si="871"/>
        <v>0</v>
      </c>
      <c r="CW266" s="404">
        <f t="shared" si="872"/>
        <v>0</v>
      </c>
      <c r="CX266" s="565"/>
      <c r="CY266" s="581"/>
      <c r="CZ266" s="500">
        <f t="shared" si="873"/>
        <v>0</v>
      </c>
      <c r="DA266" s="404">
        <f t="shared" si="874"/>
        <v>0</v>
      </c>
      <c r="DB266" s="565"/>
      <c r="DC266" s="581"/>
      <c r="DD266" s="500">
        <f t="shared" si="875"/>
        <v>0</v>
      </c>
      <c r="DE266" s="404">
        <f t="shared" si="876"/>
        <v>0</v>
      </c>
      <c r="DF266" s="500">
        <f t="shared" si="877"/>
        <v>0</v>
      </c>
      <c r="DG266" s="404">
        <f t="shared" si="878"/>
        <v>0</v>
      </c>
      <c r="DH266" s="500">
        <f t="shared" si="879"/>
        <v>0</v>
      </c>
      <c r="DI266" s="404">
        <f t="shared" si="880"/>
        <v>0</v>
      </c>
      <c r="DJ266" s="500">
        <f t="shared" si="881"/>
        <v>415</v>
      </c>
      <c r="DK266" s="404">
        <f t="shared" si="882"/>
        <v>435</v>
      </c>
      <c r="DL266" s="500">
        <f t="shared" si="883"/>
        <v>0</v>
      </c>
      <c r="DM266" s="404">
        <f t="shared" si="884"/>
        <v>0</v>
      </c>
      <c r="DN266" s="236">
        <f t="shared" si="885"/>
        <v>3.7977349397590361</v>
      </c>
      <c r="DO266" s="237">
        <f t="shared" si="886"/>
        <v>3.5638160919540232</v>
      </c>
      <c r="DP266" s="500">
        <f t="shared" si="887"/>
        <v>1576.06</v>
      </c>
      <c r="DQ266" s="404">
        <f t="shared" si="888"/>
        <v>1550.26</v>
      </c>
      <c r="DR266" s="500">
        <f t="shared" si="889"/>
        <v>0</v>
      </c>
      <c r="DS266" s="404">
        <f t="shared" si="890"/>
        <v>0</v>
      </c>
      <c r="DT266" s="500">
        <f t="shared" si="891"/>
        <v>0</v>
      </c>
      <c r="DU266" s="404">
        <f t="shared" si="892"/>
        <v>0</v>
      </c>
      <c r="DV266" s="565">
        <v>151</v>
      </c>
      <c r="DW266" s="582">
        <v>168</v>
      </c>
      <c r="DX266" s="500">
        <f t="shared" si="893"/>
        <v>0</v>
      </c>
      <c r="DY266" s="404">
        <f t="shared" si="894"/>
        <v>0</v>
      </c>
      <c r="DZ266" s="565">
        <v>52</v>
      </c>
      <c r="EA266" s="582">
        <v>47</v>
      </c>
      <c r="EB266" s="500">
        <f t="shared" si="895"/>
        <v>0</v>
      </c>
      <c r="EC266" s="404">
        <f t="shared" si="896"/>
        <v>0</v>
      </c>
      <c r="ED266" s="565"/>
      <c r="EE266" s="582"/>
      <c r="EF266" s="500">
        <f t="shared" si="897"/>
        <v>0</v>
      </c>
      <c r="EG266" s="404">
        <f t="shared" si="898"/>
        <v>0</v>
      </c>
      <c r="EH266" s="500">
        <f t="shared" si="899"/>
        <v>203</v>
      </c>
      <c r="EI266" s="404">
        <f t="shared" si="900"/>
        <v>215</v>
      </c>
      <c r="EJ266" s="500">
        <f t="shared" si="901"/>
        <v>0</v>
      </c>
      <c r="EK266" s="404">
        <f t="shared" si="902"/>
        <v>0</v>
      </c>
      <c r="EL266" s="564">
        <v>2.92</v>
      </c>
      <c r="EM266" s="583">
        <v>2.93</v>
      </c>
      <c r="EN266" s="500">
        <f t="shared" si="903"/>
        <v>440.92</v>
      </c>
      <c r="EO266" s="404">
        <f t="shared" si="904"/>
        <v>492.24</v>
      </c>
      <c r="EP266" s="564">
        <v>3.04</v>
      </c>
      <c r="EQ266" s="583">
        <v>3.68</v>
      </c>
      <c r="ER266" s="500">
        <f t="shared" si="905"/>
        <v>158.08000000000001</v>
      </c>
      <c r="ES266" s="404">
        <f t="shared" si="906"/>
        <v>172.96</v>
      </c>
      <c r="ET266" s="564"/>
      <c r="EU266" s="583"/>
      <c r="EV266" s="500">
        <f t="shared" si="907"/>
        <v>0</v>
      </c>
      <c r="EW266" s="404">
        <f t="shared" si="908"/>
        <v>0</v>
      </c>
      <c r="EX266" s="236">
        <f t="shared" si="909"/>
        <v>2.9507389162561575</v>
      </c>
      <c r="EY266" s="237">
        <f t="shared" si="910"/>
        <v>3.0939534883720934</v>
      </c>
      <c r="EZ266" s="500">
        <f t="shared" si="911"/>
        <v>599</v>
      </c>
      <c r="FA266" s="404">
        <f t="shared" si="912"/>
        <v>665.2</v>
      </c>
      <c r="FB266" s="565"/>
      <c r="FC266" s="583"/>
      <c r="FD266" s="500">
        <f t="shared" si="913"/>
        <v>0</v>
      </c>
      <c r="FE266" s="404">
        <f t="shared" si="914"/>
        <v>0</v>
      </c>
      <c r="FF266" s="565"/>
      <c r="FG266" s="583"/>
      <c r="FH266" s="500">
        <f t="shared" si="915"/>
        <v>0</v>
      </c>
      <c r="FI266" s="404">
        <f t="shared" si="916"/>
        <v>0</v>
      </c>
      <c r="FJ266" s="565"/>
      <c r="FK266" s="583"/>
      <c r="FL266" s="500">
        <f t="shared" si="917"/>
        <v>0</v>
      </c>
      <c r="FM266" s="404">
        <f t="shared" si="918"/>
        <v>0</v>
      </c>
      <c r="FN266" s="500">
        <f t="shared" si="919"/>
        <v>0</v>
      </c>
      <c r="FO266" s="404">
        <f t="shared" si="920"/>
        <v>0</v>
      </c>
      <c r="FP266" s="500">
        <f t="shared" si="921"/>
        <v>0</v>
      </c>
      <c r="FQ266" s="404">
        <f t="shared" si="922"/>
        <v>0</v>
      </c>
      <c r="FR266" s="565">
        <v>2</v>
      </c>
      <c r="FS266" s="423">
        <v>0</v>
      </c>
      <c r="FT266" s="500">
        <f t="shared" si="923"/>
        <v>0</v>
      </c>
      <c r="FU266" s="404">
        <f t="shared" si="924"/>
        <v>0</v>
      </c>
      <c r="FV266" s="564"/>
      <c r="FW266" s="584"/>
      <c r="FX266" s="500">
        <f t="shared" si="925"/>
        <v>0</v>
      </c>
      <c r="FY266" s="404">
        <f t="shared" si="926"/>
        <v>0</v>
      </c>
      <c r="FZ266" s="564"/>
      <c r="GA266" s="584"/>
      <c r="GB266" s="500">
        <f t="shared" si="927"/>
        <v>0</v>
      </c>
      <c r="GC266" s="404">
        <f t="shared" si="928"/>
        <v>0</v>
      </c>
      <c r="GD266" s="510">
        <f t="shared" si="929"/>
        <v>492</v>
      </c>
      <c r="GE266" s="404">
        <f t="shared" si="930"/>
        <v>539</v>
      </c>
      <c r="GF266" s="500">
        <f t="shared" si="931"/>
        <v>0</v>
      </c>
      <c r="GG266" s="404">
        <f t="shared" si="932"/>
        <v>0</v>
      </c>
      <c r="GH266" s="500">
        <f t="shared" si="933"/>
        <v>1676.68</v>
      </c>
      <c r="GI266" s="404">
        <f t="shared" si="934"/>
        <v>1776.8799999999999</v>
      </c>
      <c r="GJ266" s="500" t="str">
        <f t="shared" si="935"/>
        <v/>
      </c>
      <c r="GK266" s="404" t="str">
        <f t="shared" si="936"/>
        <v/>
      </c>
      <c r="GL266" s="510">
        <f t="shared" si="937"/>
        <v>126</v>
      </c>
      <c r="GM266" s="404">
        <f t="shared" si="938"/>
        <v>111</v>
      </c>
      <c r="GN266" s="500">
        <f t="shared" si="939"/>
        <v>0</v>
      </c>
      <c r="GO266" s="404">
        <f t="shared" si="940"/>
        <v>0</v>
      </c>
      <c r="GP266" s="500">
        <f t="shared" si="941"/>
        <v>498.38</v>
      </c>
      <c r="GQ266" s="404">
        <f t="shared" si="942"/>
        <v>438.58000000000004</v>
      </c>
      <c r="GR266" s="500">
        <f t="shared" si="943"/>
        <v>0</v>
      </c>
      <c r="GS266" s="404">
        <f t="shared" si="944"/>
        <v>0</v>
      </c>
      <c r="GT266" s="510">
        <f t="shared" si="945"/>
        <v>618</v>
      </c>
      <c r="GU266" s="404">
        <f t="shared" si="946"/>
        <v>650</v>
      </c>
      <c r="GV266" s="500">
        <f t="shared" si="947"/>
        <v>0</v>
      </c>
      <c r="GW266" s="404">
        <f t="shared" si="948"/>
        <v>0</v>
      </c>
      <c r="GX266" s="500">
        <f t="shared" si="949"/>
        <v>2175.06</v>
      </c>
      <c r="GY266" s="404">
        <f t="shared" si="950"/>
        <v>2215.46</v>
      </c>
      <c r="GZ266" s="500" t="str">
        <f t="shared" si="951"/>
        <v/>
      </c>
      <c r="HA266" s="404" t="str">
        <f t="shared" si="952"/>
        <v/>
      </c>
      <c r="HB266" s="510">
        <f t="shared" si="953"/>
        <v>0</v>
      </c>
      <c r="HC266" s="404">
        <f t="shared" si="954"/>
        <v>0</v>
      </c>
      <c r="HD266" s="500">
        <f t="shared" si="955"/>
        <v>0</v>
      </c>
      <c r="HE266" s="404">
        <f t="shared" si="956"/>
        <v>0</v>
      </c>
      <c r="HF266" s="500" t="str">
        <f t="shared" si="957"/>
        <v/>
      </c>
      <c r="HG266" s="404" t="str">
        <f t="shared" si="958"/>
        <v/>
      </c>
      <c r="HH266" s="500" t="str">
        <f t="shared" si="959"/>
        <v/>
      </c>
      <c r="HI266" s="404" t="str">
        <f t="shared" si="960"/>
        <v/>
      </c>
      <c r="HJ266" s="510">
        <f t="shared" si="961"/>
        <v>2175.06</v>
      </c>
      <c r="HK266" s="404">
        <f t="shared" si="962"/>
        <v>2215.46</v>
      </c>
      <c r="HL266" s="500" t="str">
        <f t="shared" si="963"/>
        <v/>
      </c>
      <c r="HM266" s="404" t="str">
        <f t="shared" si="964"/>
        <v/>
      </c>
    </row>
    <row r="267" spans="1:221">
      <c r="A267" s="682" t="s">
        <v>545</v>
      </c>
      <c r="B267" s="676" t="s">
        <v>952</v>
      </c>
      <c r="C267" s="677"/>
      <c r="D267" s="678">
        <v>207397</v>
      </c>
      <c r="E267" s="679">
        <v>7</v>
      </c>
      <c r="F267" s="422">
        <v>904</v>
      </c>
      <c r="G267" s="687">
        <v>936</v>
      </c>
      <c r="H267" s="422">
        <v>45</v>
      </c>
      <c r="I267" s="423">
        <v>37</v>
      </c>
      <c r="J267" s="500">
        <f t="shared" si="815"/>
        <v>859</v>
      </c>
      <c r="K267" s="404">
        <f t="shared" si="816"/>
        <v>899</v>
      </c>
      <c r="L267" s="422">
        <v>60</v>
      </c>
      <c r="M267" s="423">
        <v>60</v>
      </c>
      <c r="N267" s="500">
        <f t="shared" si="817"/>
        <v>859</v>
      </c>
      <c r="O267" s="404">
        <f t="shared" si="818"/>
        <v>899</v>
      </c>
      <c r="P267" s="500">
        <f t="shared" si="819"/>
        <v>0</v>
      </c>
      <c r="Q267" s="404">
        <f t="shared" si="820"/>
        <v>0</v>
      </c>
      <c r="R267" s="422">
        <v>45</v>
      </c>
      <c r="S267" s="423">
        <v>49</v>
      </c>
      <c r="T267" s="500">
        <f t="shared" si="821"/>
        <v>0</v>
      </c>
      <c r="U267" s="404">
        <f t="shared" si="822"/>
        <v>0</v>
      </c>
      <c r="V267" s="422">
        <v>36</v>
      </c>
      <c r="W267" s="423">
        <v>38</v>
      </c>
      <c r="X267" s="500">
        <f t="shared" si="823"/>
        <v>0</v>
      </c>
      <c r="Y267" s="404">
        <f t="shared" si="824"/>
        <v>0</v>
      </c>
      <c r="Z267" s="422"/>
      <c r="AA267" s="423"/>
      <c r="AB267" s="500">
        <f t="shared" si="825"/>
        <v>0</v>
      </c>
      <c r="AC267" s="404">
        <f t="shared" si="826"/>
        <v>0</v>
      </c>
      <c r="AD267" s="500">
        <f t="shared" si="827"/>
        <v>81</v>
      </c>
      <c r="AE267" s="404">
        <f t="shared" si="828"/>
        <v>87</v>
      </c>
      <c r="AF267" s="500">
        <f t="shared" si="829"/>
        <v>0</v>
      </c>
      <c r="AG267" s="404">
        <f t="shared" si="830"/>
        <v>0</v>
      </c>
      <c r="AH267" s="564">
        <v>3.86</v>
      </c>
      <c r="AI267" s="580">
        <v>3.04</v>
      </c>
      <c r="AJ267" s="500">
        <f t="shared" si="831"/>
        <v>173.7</v>
      </c>
      <c r="AK267" s="404">
        <f t="shared" si="832"/>
        <v>148.96</v>
      </c>
      <c r="AL267" s="564">
        <v>4.5999999999999996</v>
      </c>
      <c r="AM267" s="580">
        <v>3.2</v>
      </c>
      <c r="AN267" s="500">
        <f t="shared" si="833"/>
        <v>165.6</v>
      </c>
      <c r="AO267" s="404">
        <f t="shared" si="834"/>
        <v>121.60000000000001</v>
      </c>
      <c r="AP267" s="564"/>
      <c r="AQ267" s="425"/>
      <c r="AR267" s="500">
        <f t="shared" si="835"/>
        <v>0</v>
      </c>
      <c r="AS267" s="404">
        <f t="shared" si="836"/>
        <v>0</v>
      </c>
      <c r="AT267" s="236">
        <f t="shared" si="837"/>
        <v>4.1888888888888882</v>
      </c>
      <c r="AU267" s="237">
        <f t="shared" si="838"/>
        <v>3.1098850574712644</v>
      </c>
      <c r="AV267" s="500">
        <f t="shared" si="839"/>
        <v>339.29999999999995</v>
      </c>
      <c r="AW267" s="404">
        <f t="shared" si="840"/>
        <v>270.56</v>
      </c>
      <c r="AX267" s="422"/>
      <c r="AY267" s="423"/>
      <c r="AZ267" s="500">
        <f t="shared" si="841"/>
        <v>0</v>
      </c>
      <c r="BA267" s="404">
        <f t="shared" si="842"/>
        <v>0</v>
      </c>
      <c r="BB267" s="422"/>
      <c r="BC267" s="423"/>
      <c r="BD267" s="500">
        <f t="shared" si="843"/>
        <v>0</v>
      </c>
      <c r="BE267" s="404">
        <f t="shared" si="844"/>
        <v>0</v>
      </c>
      <c r="BF267" s="422"/>
      <c r="BG267" s="423"/>
      <c r="BH267" s="500">
        <f t="shared" si="845"/>
        <v>0</v>
      </c>
      <c r="BI267" s="404">
        <f t="shared" si="846"/>
        <v>0</v>
      </c>
      <c r="BJ267" s="500">
        <f t="shared" si="847"/>
        <v>0</v>
      </c>
      <c r="BK267" s="404">
        <f t="shared" si="848"/>
        <v>0</v>
      </c>
      <c r="BL267" s="500">
        <f t="shared" si="849"/>
        <v>0</v>
      </c>
      <c r="BM267" s="404">
        <f t="shared" si="850"/>
        <v>0</v>
      </c>
      <c r="BN267" s="422">
        <v>176</v>
      </c>
      <c r="BO267" s="423">
        <v>184</v>
      </c>
      <c r="BP267" s="500">
        <f t="shared" si="851"/>
        <v>0</v>
      </c>
      <c r="BQ267" s="404">
        <f t="shared" si="852"/>
        <v>0</v>
      </c>
      <c r="BR267" s="422">
        <v>133</v>
      </c>
      <c r="BS267" s="423">
        <v>138</v>
      </c>
      <c r="BT267" s="500">
        <f t="shared" si="853"/>
        <v>0</v>
      </c>
      <c r="BU267" s="404">
        <f t="shared" si="854"/>
        <v>0</v>
      </c>
      <c r="BV267" s="422"/>
      <c r="BW267" s="423"/>
      <c r="BX267" s="500">
        <f t="shared" si="855"/>
        <v>0</v>
      </c>
      <c r="BY267" s="404">
        <f t="shared" si="856"/>
        <v>0</v>
      </c>
      <c r="BZ267" s="500">
        <f t="shared" si="857"/>
        <v>309</v>
      </c>
      <c r="CA267" s="404">
        <f t="shared" si="858"/>
        <v>322</v>
      </c>
      <c r="CB267" s="500">
        <f t="shared" si="859"/>
        <v>0</v>
      </c>
      <c r="CC267" s="404">
        <f t="shared" si="860"/>
        <v>0</v>
      </c>
      <c r="CD267" s="564">
        <v>5.34</v>
      </c>
      <c r="CE267" s="581">
        <v>4.96</v>
      </c>
      <c r="CF267" s="500">
        <f t="shared" si="861"/>
        <v>939.83999999999992</v>
      </c>
      <c r="CG267" s="404">
        <f t="shared" si="862"/>
        <v>912.64</v>
      </c>
      <c r="CH267" s="564">
        <v>6.44</v>
      </c>
      <c r="CI267" s="581">
        <v>6.56</v>
      </c>
      <c r="CJ267" s="500">
        <f t="shared" si="863"/>
        <v>856.5200000000001</v>
      </c>
      <c r="CK267" s="404">
        <f t="shared" si="864"/>
        <v>905.28</v>
      </c>
      <c r="CL267" s="564"/>
      <c r="CM267" s="581"/>
      <c r="CN267" s="500">
        <f t="shared" si="865"/>
        <v>0</v>
      </c>
      <c r="CO267" s="404">
        <f t="shared" si="866"/>
        <v>0</v>
      </c>
      <c r="CP267" s="500">
        <f t="shared" si="867"/>
        <v>5.8134627831715218</v>
      </c>
      <c r="CQ267" s="237">
        <f t="shared" si="868"/>
        <v>5.6457142857142859</v>
      </c>
      <c r="CR267" s="500">
        <f t="shared" si="869"/>
        <v>1796.3600000000001</v>
      </c>
      <c r="CS267" s="404">
        <f t="shared" si="870"/>
        <v>1817.92</v>
      </c>
      <c r="CT267" s="565"/>
      <c r="CU267" s="581"/>
      <c r="CV267" s="500">
        <f t="shared" si="871"/>
        <v>0</v>
      </c>
      <c r="CW267" s="404">
        <f t="shared" si="872"/>
        <v>0</v>
      </c>
      <c r="CX267" s="565"/>
      <c r="CY267" s="581"/>
      <c r="CZ267" s="500">
        <f t="shared" si="873"/>
        <v>0</v>
      </c>
      <c r="DA267" s="404">
        <f t="shared" si="874"/>
        <v>0</v>
      </c>
      <c r="DB267" s="565"/>
      <c r="DC267" s="581"/>
      <c r="DD267" s="500">
        <f t="shared" si="875"/>
        <v>0</v>
      </c>
      <c r="DE267" s="404">
        <f t="shared" si="876"/>
        <v>0</v>
      </c>
      <c r="DF267" s="500">
        <f t="shared" si="877"/>
        <v>0</v>
      </c>
      <c r="DG267" s="404">
        <f t="shared" si="878"/>
        <v>0</v>
      </c>
      <c r="DH267" s="500">
        <f t="shared" si="879"/>
        <v>0</v>
      </c>
      <c r="DI267" s="404">
        <f t="shared" si="880"/>
        <v>0</v>
      </c>
      <c r="DJ267" s="500">
        <f t="shared" si="881"/>
        <v>390</v>
      </c>
      <c r="DK267" s="404">
        <f t="shared" si="882"/>
        <v>409</v>
      </c>
      <c r="DL267" s="500">
        <f t="shared" si="883"/>
        <v>0</v>
      </c>
      <c r="DM267" s="404">
        <f t="shared" si="884"/>
        <v>0</v>
      </c>
      <c r="DN267" s="236">
        <f t="shared" si="885"/>
        <v>5.4760512820512819</v>
      </c>
      <c r="DO267" s="237">
        <f t="shared" si="886"/>
        <v>5.1063080684596578</v>
      </c>
      <c r="DP267" s="500">
        <f t="shared" si="887"/>
        <v>2135.66</v>
      </c>
      <c r="DQ267" s="404">
        <f t="shared" si="888"/>
        <v>2088.48</v>
      </c>
      <c r="DR267" s="500">
        <f t="shared" si="889"/>
        <v>0</v>
      </c>
      <c r="DS267" s="404">
        <f t="shared" si="890"/>
        <v>0</v>
      </c>
      <c r="DT267" s="500">
        <f t="shared" si="891"/>
        <v>0</v>
      </c>
      <c r="DU267" s="404">
        <f t="shared" si="892"/>
        <v>0</v>
      </c>
      <c r="DV267" s="565">
        <v>207</v>
      </c>
      <c r="DW267" s="582">
        <v>174</v>
      </c>
      <c r="DX267" s="500">
        <f t="shared" si="893"/>
        <v>0</v>
      </c>
      <c r="DY267" s="404">
        <f t="shared" si="894"/>
        <v>0</v>
      </c>
      <c r="DZ267" s="565">
        <v>254</v>
      </c>
      <c r="EA267" s="582">
        <v>308</v>
      </c>
      <c r="EB267" s="500">
        <f t="shared" si="895"/>
        <v>0</v>
      </c>
      <c r="EC267" s="404">
        <f t="shared" si="896"/>
        <v>0</v>
      </c>
      <c r="ED267" s="565"/>
      <c r="EE267" s="582"/>
      <c r="EF267" s="500">
        <f t="shared" si="897"/>
        <v>0</v>
      </c>
      <c r="EG267" s="404">
        <f t="shared" si="898"/>
        <v>0</v>
      </c>
      <c r="EH267" s="500">
        <f t="shared" si="899"/>
        <v>461</v>
      </c>
      <c r="EI267" s="404">
        <f t="shared" si="900"/>
        <v>482</v>
      </c>
      <c r="EJ267" s="500">
        <f t="shared" si="901"/>
        <v>0</v>
      </c>
      <c r="EK267" s="404">
        <f t="shared" si="902"/>
        <v>0</v>
      </c>
      <c r="EL267" s="564">
        <v>3.79</v>
      </c>
      <c r="EM267" s="583">
        <v>3.26</v>
      </c>
      <c r="EN267" s="500">
        <f t="shared" si="903"/>
        <v>784.53</v>
      </c>
      <c r="EO267" s="404">
        <f t="shared" si="904"/>
        <v>567.24</v>
      </c>
      <c r="EP267" s="564">
        <v>4.05</v>
      </c>
      <c r="EQ267" s="583">
        <v>4.34</v>
      </c>
      <c r="ER267" s="500">
        <f t="shared" si="905"/>
        <v>1028.7</v>
      </c>
      <c r="ES267" s="404">
        <f t="shared" si="906"/>
        <v>1336.72</v>
      </c>
      <c r="ET267" s="564"/>
      <c r="EU267" s="583"/>
      <c r="EV267" s="500">
        <f t="shared" si="907"/>
        <v>0</v>
      </c>
      <c r="EW267" s="404">
        <f t="shared" si="908"/>
        <v>0</v>
      </c>
      <c r="EX267" s="236">
        <f t="shared" si="909"/>
        <v>3.9332537960954448</v>
      </c>
      <c r="EY267" s="237">
        <f t="shared" si="910"/>
        <v>3.9501244813278009</v>
      </c>
      <c r="EZ267" s="500">
        <f t="shared" si="911"/>
        <v>1813.23</v>
      </c>
      <c r="FA267" s="404">
        <f t="shared" si="912"/>
        <v>1903.96</v>
      </c>
      <c r="FB267" s="565"/>
      <c r="FC267" s="583"/>
      <c r="FD267" s="500">
        <f t="shared" si="913"/>
        <v>0</v>
      </c>
      <c r="FE267" s="404">
        <f t="shared" si="914"/>
        <v>0</v>
      </c>
      <c r="FF267" s="565"/>
      <c r="FG267" s="583"/>
      <c r="FH267" s="500">
        <f t="shared" si="915"/>
        <v>0</v>
      </c>
      <c r="FI267" s="404">
        <f t="shared" si="916"/>
        <v>0</v>
      </c>
      <c r="FJ267" s="565"/>
      <c r="FK267" s="583"/>
      <c r="FL267" s="500">
        <f t="shared" si="917"/>
        <v>0</v>
      </c>
      <c r="FM267" s="404">
        <f t="shared" si="918"/>
        <v>0</v>
      </c>
      <c r="FN267" s="500">
        <f t="shared" si="919"/>
        <v>0</v>
      </c>
      <c r="FO267" s="404">
        <f t="shared" si="920"/>
        <v>0</v>
      </c>
      <c r="FP267" s="500">
        <f t="shared" si="921"/>
        <v>0</v>
      </c>
      <c r="FQ267" s="404">
        <f t="shared" si="922"/>
        <v>0</v>
      </c>
      <c r="FR267" s="565">
        <v>8</v>
      </c>
      <c r="FS267" s="423">
        <v>8</v>
      </c>
      <c r="FT267" s="500">
        <f t="shared" si="923"/>
        <v>0</v>
      </c>
      <c r="FU267" s="404">
        <f t="shared" si="924"/>
        <v>0</v>
      </c>
      <c r="FV267" s="564"/>
      <c r="FW267" s="584"/>
      <c r="FX267" s="500">
        <f t="shared" si="925"/>
        <v>0</v>
      </c>
      <c r="FY267" s="404">
        <f t="shared" si="926"/>
        <v>0</v>
      </c>
      <c r="FZ267" s="564"/>
      <c r="GA267" s="584"/>
      <c r="GB267" s="500">
        <f t="shared" si="927"/>
        <v>0</v>
      </c>
      <c r="GC267" s="404">
        <f t="shared" si="928"/>
        <v>0</v>
      </c>
      <c r="GD267" s="510">
        <f t="shared" si="929"/>
        <v>428</v>
      </c>
      <c r="GE267" s="404">
        <f t="shared" si="930"/>
        <v>407</v>
      </c>
      <c r="GF267" s="500">
        <f t="shared" si="931"/>
        <v>0</v>
      </c>
      <c r="GG267" s="404">
        <f t="shared" si="932"/>
        <v>0</v>
      </c>
      <c r="GH267" s="500">
        <f t="shared" si="933"/>
        <v>1898.07</v>
      </c>
      <c r="GI267" s="404">
        <f t="shared" si="934"/>
        <v>1628.84</v>
      </c>
      <c r="GJ267" s="500" t="str">
        <f t="shared" si="935"/>
        <v/>
      </c>
      <c r="GK267" s="404" t="str">
        <f t="shared" si="936"/>
        <v/>
      </c>
      <c r="GL267" s="510">
        <f t="shared" si="937"/>
        <v>423</v>
      </c>
      <c r="GM267" s="404">
        <f t="shared" si="938"/>
        <v>484</v>
      </c>
      <c r="GN267" s="500">
        <f t="shared" si="939"/>
        <v>0</v>
      </c>
      <c r="GO267" s="404">
        <f t="shared" si="940"/>
        <v>0</v>
      </c>
      <c r="GP267" s="500">
        <f t="shared" si="941"/>
        <v>2050.8200000000002</v>
      </c>
      <c r="GQ267" s="404">
        <f t="shared" si="942"/>
        <v>2363.6</v>
      </c>
      <c r="GR267" s="500">
        <f t="shared" si="943"/>
        <v>0</v>
      </c>
      <c r="GS267" s="404">
        <f t="shared" si="944"/>
        <v>0</v>
      </c>
      <c r="GT267" s="510">
        <f t="shared" si="945"/>
        <v>851</v>
      </c>
      <c r="GU267" s="404">
        <f t="shared" si="946"/>
        <v>891</v>
      </c>
      <c r="GV267" s="500">
        <f t="shared" si="947"/>
        <v>0</v>
      </c>
      <c r="GW267" s="404">
        <f t="shared" si="948"/>
        <v>0</v>
      </c>
      <c r="GX267" s="500">
        <f t="shared" si="949"/>
        <v>3948.8900000000003</v>
      </c>
      <c r="GY267" s="404">
        <f t="shared" si="950"/>
        <v>3992.4399999999996</v>
      </c>
      <c r="GZ267" s="500" t="str">
        <f t="shared" si="951"/>
        <v/>
      </c>
      <c r="HA267" s="404" t="str">
        <f t="shared" si="952"/>
        <v/>
      </c>
      <c r="HB267" s="510">
        <f t="shared" si="953"/>
        <v>0</v>
      </c>
      <c r="HC267" s="404">
        <f t="shared" si="954"/>
        <v>0</v>
      </c>
      <c r="HD267" s="500">
        <f t="shared" si="955"/>
        <v>0</v>
      </c>
      <c r="HE267" s="404">
        <f t="shared" si="956"/>
        <v>0</v>
      </c>
      <c r="HF267" s="500" t="str">
        <f t="shared" si="957"/>
        <v/>
      </c>
      <c r="HG267" s="404" t="str">
        <f t="shared" si="958"/>
        <v/>
      </c>
      <c r="HH267" s="500" t="str">
        <f t="shared" si="959"/>
        <v/>
      </c>
      <c r="HI267" s="404" t="str">
        <f t="shared" si="960"/>
        <v/>
      </c>
      <c r="HJ267" s="510">
        <f t="shared" si="961"/>
        <v>3948.89</v>
      </c>
      <c r="HK267" s="404">
        <f t="shared" si="962"/>
        <v>3992.44</v>
      </c>
      <c r="HL267" s="500" t="str">
        <f t="shared" si="963"/>
        <v/>
      </c>
      <c r="HM267" s="404" t="str">
        <f t="shared" si="964"/>
        <v/>
      </c>
    </row>
    <row r="268" spans="1:221">
      <c r="A268" s="680" t="s">
        <v>545</v>
      </c>
      <c r="B268" s="688" t="s">
        <v>953</v>
      </c>
      <c r="C268" s="677"/>
      <c r="D268" s="678">
        <v>207449</v>
      </c>
      <c r="E268" s="679">
        <v>8</v>
      </c>
      <c r="F268" s="422">
        <v>1540</v>
      </c>
      <c r="G268" s="687">
        <v>1860</v>
      </c>
      <c r="H268" s="422">
        <v>63</v>
      </c>
      <c r="I268" s="423">
        <v>64</v>
      </c>
      <c r="J268" s="500">
        <f t="shared" si="815"/>
        <v>1477</v>
      </c>
      <c r="K268" s="404">
        <f t="shared" si="816"/>
        <v>1796</v>
      </c>
      <c r="L268" s="422">
        <v>60</v>
      </c>
      <c r="M268" s="423">
        <v>60</v>
      </c>
      <c r="N268" s="500">
        <f t="shared" si="817"/>
        <v>1477</v>
      </c>
      <c r="O268" s="404">
        <f t="shared" si="818"/>
        <v>1796</v>
      </c>
      <c r="P268" s="500">
        <f t="shared" si="819"/>
        <v>0</v>
      </c>
      <c r="Q268" s="404">
        <f t="shared" si="820"/>
        <v>0</v>
      </c>
      <c r="R268" s="422">
        <v>90</v>
      </c>
      <c r="S268" s="423">
        <v>116</v>
      </c>
      <c r="T268" s="500">
        <f t="shared" si="821"/>
        <v>0</v>
      </c>
      <c r="U268" s="404">
        <f t="shared" si="822"/>
        <v>0</v>
      </c>
      <c r="V268" s="422">
        <v>105</v>
      </c>
      <c r="W268" s="423">
        <v>158</v>
      </c>
      <c r="X268" s="500">
        <f t="shared" si="823"/>
        <v>0</v>
      </c>
      <c r="Y268" s="404">
        <f t="shared" si="824"/>
        <v>0</v>
      </c>
      <c r="Z268" s="422"/>
      <c r="AA268" s="423"/>
      <c r="AB268" s="500">
        <f t="shared" si="825"/>
        <v>0</v>
      </c>
      <c r="AC268" s="404">
        <f t="shared" si="826"/>
        <v>0</v>
      </c>
      <c r="AD268" s="500">
        <f t="shared" si="827"/>
        <v>195</v>
      </c>
      <c r="AE268" s="404">
        <f t="shared" si="828"/>
        <v>274</v>
      </c>
      <c r="AF268" s="500">
        <f t="shared" si="829"/>
        <v>0</v>
      </c>
      <c r="AG268" s="404">
        <f t="shared" si="830"/>
        <v>0</v>
      </c>
      <c r="AH268" s="564">
        <v>2.33</v>
      </c>
      <c r="AI268" s="580">
        <v>2.78</v>
      </c>
      <c r="AJ268" s="500">
        <f t="shared" si="831"/>
        <v>209.70000000000002</v>
      </c>
      <c r="AK268" s="404">
        <f t="shared" si="832"/>
        <v>322.47999999999996</v>
      </c>
      <c r="AL268" s="564">
        <v>3.3</v>
      </c>
      <c r="AM268" s="580">
        <v>2.89</v>
      </c>
      <c r="AN268" s="500">
        <f t="shared" si="833"/>
        <v>346.5</v>
      </c>
      <c r="AO268" s="404">
        <f t="shared" si="834"/>
        <v>456.62</v>
      </c>
      <c r="AP268" s="564"/>
      <c r="AQ268" s="425"/>
      <c r="AR268" s="500">
        <f t="shared" si="835"/>
        <v>0</v>
      </c>
      <c r="AS268" s="404">
        <f t="shared" si="836"/>
        <v>0</v>
      </c>
      <c r="AT268" s="236">
        <f t="shared" si="837"/>
        <v>2.8523076923076927</v>
      </c>
      <c r="AU268" s="237">
        <f t="shared" si="838"/>
        <v>2.8434306569343062</v>
      </c>
      <c r="AV268" s="500">
        <f t="shared" si="839"/>
        <v>556.20000000000005</v>
      </c>
      <c r="AW268" s="404">
        <f t="shared" si="840"/>
        <v>779.09999999999991</v>
      </c>
      <c r="AX268" s="422"/>
      <c r="AY268" s="423"/>
      <c r="AZ268" s="500">
        <f t="shared" si="841"/>
        <v>0</v>
      </c>
      <c r="BA268" s="404">
        <f t="shared" si="842"/>
        <v>0</v>
      </c>
      <c r="BB268" s="422"/>
      <c r="BC268" s="423"/>
      <c r="BD268" s="500">
        <f t="shared" si="843"/>
        <v>0</v>
      </c>
      <c r="BE268" s="404">
        <f t="shared" si="844"/>
        <v>0</v>
      </c>
      <c r="BF268" s="422"/>
      <c r="BG268" s="423"/>
      <c r="BH268" s="500">
        <f t="shared" si="845"/>
        <v>0</v>
      </c>
      <c r="BI268" s="404">
        <f t="shared" si="846"/>
        <v>0</v>
      </c>
      <c r="BJ268" s="500">
        <f t="shared" si="847"/>
        <v>0</v>
      </c>
      <c r="BK268" s="404">
        <f t="shared" si="848"/>
        <v>0</v>
      </c>
      <c r="BL268" s="500">
        <f t="shared" si="849"/>
        <v>0</v>
      </c>
      <c r="BM268" s="404">
        <f t="shared" si="850"/>
        <v>0</v>
      </c>
      <c r="BN268" s="422">
        <v>445</v>
      </c>
      <c r="BO268" s="423">
        <v>466</v>
      </c>
      <c r="BP268" s="500">
        <f t="shared" si="851"/>
        <v>0</v>
      </c>
      <c r="BQ268" s="404">
        <f t="shared" si="852"/>
        <v>0</v>
      </c>
      <c r="BR268" s="422">
        <v>246</v>
      </c>
      <c r="BS268" s="423">
        <v>290</v>
      </c>
      <c r="BT268" s="500">
        <f t="shared" si="853"/>
        <v>0</v>
      </c>
      <c r="BU268" s="404">
        <f t="shared" si="854"/>
        <v>0</v>
      </c>
      <c r="BV268" s="422"/>
      <c r="BW268" s="423"/>
      <c r="BX268" s="500">
        <f t="shared" si="855"/>
        <v>0</v>
      </c>
      <c r="BY268" s="404">
        <f t="shared" si="856"/>
        <v>0</v>
      </c>
      <c r="BZ268" s="500">
        <f t="shared" si="857"/>
        <v>691</v>
      </c>
      <c r="CA268" s="404">
        <f t="shared" si="858"/>
        <v>756</v>
      </c>
      <c r="CB268" s="500">
        <f t="shared" si="859"/>
        <v>0</v>
      </c>
      <c r="CC268" s="404">
        <f t="shared" si="860"/>
        <v>0</v>
      </c>
      <c r="CD268" s="564">
        <v>5.05</v>
      </c>
      <c r="CE268" s="581">
        <v>5.4</v>
      </c>
      <c r="CF268" s="500">
        <f t="shared" si="861"/>
        <v>2247.25</v>
      </c>
      <c r="CG268" s="404">
        <f t="shared" si="862"/>
        <v>2516.4</v>
      </c>
      <c r="CH268" s="564">
        <v>6.17</v>
      </c>
      <c r="CI268" s="581">
        <v>6.57</v>
      </c>
      <c r="CJ268" s="500">
        <f t="shared" si="863"/>
        <v>1517.82</v>
      </c>
      <c r="CK268" s="404">
        <f t="shared" si="864"/>
        <v>1905.3000000000002</v>
      </c>
      <c r="CL268" s="564"/>
      <c r="CM268" s="581"/>
      <c r="CN268" s="500">
        <f t="shared" si="865"/>
        <v>0</v>
      </c>
      <c r="CO268" s="404">
        <f t="shared" si="866"/>
        <v>0</v>
      </c>
      <c r="CP268" s="500">
        <f t="shared" si="867"/>
        <v>5.4487264833574525</v>
      </c>
      <c r="CQ268" s="237">
        <f t="shared" si="868"/>
        <v>5.8488095238095248</v>
      </c>
      <c r="CR268" s="500">
        <f t="shared" si="869"/>
        <v>3765.0699999999997</v>
      </c>
      <c r="CS268" s="404">
        <f t="shared" si="870"/>
        <v>4421.7000000000007</v>
      </c>
      <c r="CT268" s="565"/>
      <c r="CU268" s="581"/>
      <c r="CV268" s="500">
        <f t="shared" si="871"/>
        <v>0</v>
      </c>
      <c r="CW268" s="404">
        <f t="shared" si="872"/>
        <v>0</v>
      </c>
      <c r="CX268" s="565"/>
      <c r="CY268" s="581"/>
      <c r="CZ268" s="500">
        <f t="shared" si="873"/>
        <v>0</v>
      </c>
      <c r="DA268" s="404">
        <f t="shared" si="874"/>
        <v>0</v>
      </c>
      <c r="DB268" s="565"/>
      <c r="DC268" s="581"/>
      <c r="DD268" s="500">
        <f t="shared" si="875"/>
        <v>0</v>
      </c>
      <c r="DE268" s="404">
        <f t="shared" si="876"/>
        <v>0</v>
      </c>
      <c r="DF268" s="500">
        <f t="shared" si="877"/>
        <v>0</v>
      </c>
      <c r="DG268" s="404">
        <f t="shared" si="878"/>
        <v>0</v>
      </c>
      <c r="DH268" s="500">
        <f t="shared" si="879"/>
        <v>0</v>
      </c>
      <c r="DI268" s="404">
        <f t="shared" si="880"/>
        <v>0</v>
      </c>
      <c r="DJ268" s="500">
        <f t="shared" si="881"/>
        <v>886</v>
      </c>
      <c r="DK268" s="404">
        <f t="shared" si="882"/>
        <v>1030</v>
      </c>
      <c r="DL268" s="500">
        <f t="shared" si="883"/>
        <v>0</v>
      </c>
      <c r="DM268" s="404">
        <f t="shared" si="884"/>
        <v>0</v>
      </c>
      <c r="DN268" s="236">
        <f t="shared" si="885"/>
        <v>4.8772799097065453</v>
      </c>
      <c r="DO268" s="237">
        <f t="shared" si="886"/>
        <v>5.0493203883495159</v>
      </c>
      <c r="DP268" s="500">
        <f t="shared" si="887"/>
        <v>4321.2699999999995</v>
      </c>
      <c r="DQ268" s="404">
        <f t="shared" si="888"/>
        <v>5200.8000000000011</v>
      </c>
      <c r="DR268" s="500">
        <f t="shared" si="889"/>
        <v>0</v>
      </c>
      <c r="DS268" s="404">
        <f t="shared" si="890"/>
        <v>0</v>
      </c>
      <c r="DT268" s="500">
        <f t="shared" si="891"/>
        <v>0</v>
      </c>
      <c r="DU268" s="404">
        <f t="shared" si="892"/>
        <v>0</v>
      </c>
      <c r="DV268" s="565">
        <v>199</v>
      </c>
      <c r="DW268" s="582">
        <v>275</v>
      </c>
      <c r="DX268" s="500">
        <f t="shared" si="893"/>
        <v>0</v>
      </c>
      <c r="DY268" s="404">
        <f t="shared" si="894"/>
        <v>0</v>
      </c>
      <c r="DZ268" s="565">
        <v>387</v>
      </c>
      <c r="EA268" s="582">
        <v>480</v>
      </c>
      <c r="EB268" s="500">
        <f t="shared" si="895"/>
        <v>0</v>
      </c>
      <c r="EC268" s="404">
        <f t="shared" si="896"/>
        <v>0</v>
      </c>
      <c r="ED268" s="565"/>
      <c r="EE268" s="582"/>
      <c r="EF268" s="500">
        <f t="shared" si="897"/>
        <v>0</v>
      </c>
      <c r="EG268" s="404">
        <f t="shared" si="898"/>
        <v>0</v>
      </c>
      <c r="EH268" s="500">
        <f t="shared" si="899"/>
        <v>586</v>
      </c>
      <c r="EI268" s="404">
        <f t="shared" si="900"/>
        <v>755</v>
      </c>
      <c r="EJ268" s="500">
        <f t="shared" si="901"/>
        <v>0</v>
      </c>
      <c r="EK268" s="404">
        <f t="shared" si="902"/>
        <v>0</v>
      </c>
      <c r="EL268" s="564">
        <v>3.81</v>
      </c>
      <c r="EM268" s="583">
        <v>4.03</v>
      </c>
      <c r="EN268" s="500">
        <f t="shared" si="903"/>
        <v>758.19</v>
      </c>
      <c r="EO268" s="404">
        <f t="shared" si="904"/>
        <v>1108.25</v>
      </c>
      <c r="EP268" s="564">
        <v>4.57</v>
      </c>
      <c r="EQ268" s="583">
        <v>4.87</v>
      </c>
      <c r="ER268" s="500">
        <f t="shared" si="905"/>
        <v>1768.5900000000001</v>
      </c>
      <c r="ES268" s="404">
        <f t="shared" si="906"/>
        <v>2337.6</v>
      </c>
      <c r="ET268" s="564"/>
      <c r="EU268" s="583"/>
      <c r="EV268" s="500">
        <f t="shared" si="907"/>
        <v>0</v>
      </c>
      <c r="EW268" s="404">
        <f t="shared" si="908"/>
        <v>0</v>
      </c>
      <c r="EX268" s="236">
        <f t="shared" si="909"/>
        <v>4.3119112627986356</v>
      </c>
      <c r="EY268" s="237">
        <f t="shared" si="910"/>
        <v>4.564039735099338</v>
      </c>
      <c r="EZ268" s="500">
        <f t="shared" si="911"/>
        <v>2526.7800000000007</v>
      </c>
      <c r="FA268" s="404">
        <f t="shared" si="912"/>
        <v>3445.8500000000004</v>
      </c>
      <c r="FB268" s="565"/>
      <c r="FC268" s="583"/>
      <c r="FD268" s="500">
        <f t="shared" si="913"/>
        <v>0</v>
      </c>
      <c r="FE268" s="404">
        <f t="shared" si="914"/>
        <v>0</v>
      </c>
      <c r="FF268" s="565"/>
      <c r="FG268" s="583"/>
      <c r="FH268" s="500">
        <f t="shared" si="915"/>
        <v>0</v>
      </c>
      <c r="FI268" s="404">
        <f t="shared" si="916"/>
        <v>0</v>
      </c>
      <c r="FJ268" s="565"/>
      <c r="FK268" s="583"/>
      <c r="FL268" s="500">
        <f t="shared" si="917"/>
        <v>0</v>
      </c>
      <c r="FM268" s="404">
        <f t="shared" si="918"/>
        <v>0</v>
      </c>
      <c r="FN268" s="500">
        <f t="shared" si="919"/>
        <v>0</v>
      </c>
      <c r="FO268" s="404">
        <f t="shared" si="920"/>
        <v>0</v>
      </c>
      <c r="FP268" s="500">
        <f t="shared" si="921"/>
        <v>0</v>
      </c>
      <c r="FQ268" s="404">
        <f t="shared" si="922"/>
        <v>0</v>
      </c>
      <c r="FR268" s="565">
        <v>5</v>
      </c>
      <c r="FS268" s="423">
        <v>11</v>
      </c>
      <c r="FT268" s="500">
        <f t="shared" si="923"/>
        <v>0</v>
      </c>
      <c r="FU268" s="404">
        <f t="shared" si="924"/>
        <v>0</v>
      </c>
      <c r="FV268" s="564"/>
      <c r="FW268" s="584"/>
      <c r="FX268" s="500">
        <f t="shared" si="925"/>
        <v>0</v>
      </c>
      <c r="FY268" s="404">
        <f t="shared" si="926"/>
        <v>0</v>
      </c>
      <c r="FZ268" s="564"/>
      <c r="GA268" s="584"/>
      <c r="GB268" s="500">
        <f t="shared" si="927"/>
        <v>0</v>
      </c>
      <c r="GC268" s="404">
        <f t="shared" si="928"/>
        <v>0</v>
      </c>
      <c r="GD268" s="510">
        <f t="shared" si="929"/>
        <v>734</v>
      </c>
      <c r="GE268" s="404">
        <f t="shared" si="930"/>
        <v>857</v>
      </c>
      <c r="GF268" s="500">
        <f t="shared" si="931"/>
        <v>0</v>
      </c>
      <c r="GG268" s="404">
        <f t="shared" si="932"/>
        <v>0</v>
      </c>
      <c r="GH268" s="500">
        <f t="shared" si="933"/>
        <v>3215.14</v>
      </c>
      <c r="GI268" s="404">
        <f t="shared" si="934"/>
        <v>3947.13</v>
      </c>
      <c r="GJ268" s="500" t="str">
        <f t="shared" si="935"/>
        <v/>
      </c>
      <c r="GK268" s="404" t="str">
        <f t="shared" si="936"/>
        <v/>
      </c>
      <c r="GL268" s="510">
        <f t="shared" si="937"/>
        <v>738</v>
      </c>
      <c r="GM268" s="404">
        <f t="shared" si="938"/>
        <v>928</v>
      </c>
      <c r="GN268" s="500">
        <f t="shared" si="939"/>
        <v>0</v>
      </c>
      <c r="GO268" s="404">
        <f t="shared" si="940"/>
        <v>0</v>
      </c>
      <c r="GP268" s="500">
        <f t="shared" si="941"/>
        <v>3632.91</v>
      </c>
      <c r="GQ268" s="404">
        <f t="shared" si="942"/>
        <v>4699.5200000000004</v>
      </c>
      <c r="GR268" s="500">
        <f t="shared" si="943"/>
        <v>0</v>
      </c>
      <c r="GS268" s="404">
        <f t="shared" si="944"/>
        <v>0</v>
      </c>
      <c r="GT268" s="510">
        <f t="shared" si="945"/>
        <v>1472</v>
      </c>
      <c r="GU268" s="404">
        <f t="shared" si="946"/>
        <v>1785</v>
      </c>
      <c r="GV268" s="500">
        <f t="shared" si="947"/>
        <v>0</v>
      </c>
      <c r="GW268" s="404">
        <f t="shared" si="948"/>
        <v>0</v>
      </c>
      <c r="GX268" s="500">
        <f t="shared" si="949"/>
        <v>6848.0499999999993</v>
      </c>
      <c r="GY268" s="404">
        <f t="shared" si="950"/>
        <v>8646.6500000000015</v>
      </c>
      <c r="GZ268" s="500" t="str">
        <f t="shared" si="951"/>
        <v/>
      </c>
      <c r="HA268" s="404" t="str">
        <f t="shared" si="952"/>
        <v/>
      </c>
      <c r="HB268" s="510">
        <f t="shared" si="953"/>
        <v>0</v>
      </c>
      <c r="HC268" s="404">
        <f t="shared" si="954"/>
        <v>0</v>
      </c>
      <c r="HD268" s="500">
        <f t="shared" si="955"/>
        <v>0</v>
      </c>
      <c r="HE268" s="404">
        <f t="shared" si="956"/>
        <v>0</v>
      </c>
      <c r="HF268" s="500" t="str">
        <f t="shared" si="957"/>
        <v/>
      </c>
      <c r="HG268" s="404" t="str">
        <f t="shared" si="958"/>
        <v/>
      </c>
      <c r="HH268" s="500" t="str">
        <f t="shared" si="959"/>
        <v/>
      </c>
      <c r="HI268" s="404" t="str">
        <f t="shared" si="960"/>
        <v/>
      </c>
      <c r="HJ268" s="510">
        <f t="shared" si="961"/>
        <v>6848.05</v>
      </c>
      <c r="HK268" s="404">
        <f t="shared" si="962"/>
        <v>8646.6500000000015</v>
      </c>
      <c r="HL268" s="500" t="str">
        <f t="shared" si="963"/>
        <v/>
      </c>
      <c r="HM268" s="404" t="str">
        <f t="shared" si="964"/>
        <v/>
      </c>
    </row>
    <row r="269" spans="1:221">
      <c r="A269" s="680" t="s">
        <v>545</v>
      </c>
      <c r="B269" s="676" t="s">
        <v>954</v>
      </c>
      <c r="C269" s="681" t="s">
        <v>965</v>
      </c>
      <c r="D269" s="678">
        <v>207670</v>
      </c>
      <c r="E269" s="690">
        <v>9</v>
      </c>
      <c r="F269" s="422">
        <v>979</v>
      </c>
      <c r="G269" s="687">
        <v>981</v>
      </c>
      <c r="H269" s="422">
        <v>17</v>
      </c>
      <c r="I269" s="423">
        <v>22</v>
      </c>
      <c r="J269" s="500">
        <f t="shared" si="815"/>
        <v>962</v>
      </c>
      <c r="K269" s="404">
        <f t="shared" si="816"/>
        <v>959</v>
      </c>
      <c r="L269" s="422">
        <v>60</v>
      </c>
      <c r="M269" s="423">
        <v>60</v>
      </c>
      <c r="N269" s="500">
        <f t="shared" si="817"/>
        <v>962</v>
      </c>
      <c r="O269" s="404">
        <f t="shared" si="818"/>
        <v>959</v>
      </c>
      <c r="P269" s="500">
        <f t="shared" si="819"/>
        <v>0</v>
      </c>
      <c r="Q269" s="404">
        <f t="shared" si="820"/>
        <v>0</v>
      </c>
      <c r="R269" s="422">
        <v>61</v>
      </c>
      <c r="S269" s="423">
        <v>88</v>
      </c>
      <c r="T269" s="500">
        <f t="shared" si="821"/>
        <v>0</v>
      </c>
      <c r="U269" s="404">
        <f t="shared" si="822"/>
        <v>0</v>
      </c>
      <c r="V269" s="422">
        <v>36</v>
      </c>
      <c r="W269" s="423">
        <v>44</v>
      </c>
      <c r="X269" s="500">
        <f t="shared" si="823"/>
        <v>0</v>
      </c>
      <c r="Y269" s="404">
        <f t="shared" si="824"/>
        <v>0</v>
      </c>
      <c r="Z269" s="422"/>
      <c r="AA269" s="423"/>
      <c r="AB269" s="500">
        <f t="shared" si="825"/>
        <v>0</v>
      </c>
      <c r="AC269" s="404">
        <f t="shared" si="826"/>
        <v>0</v>
      </c>
      <c r="AD269" s="500">
        <f t="shared" si="827"/>
        <v>97</v>
      </c>
      <c r="AE269" s="404">
        <f t="shared" si="828"/>
        <v>132</v>
      </c>
      <c r="AF269" s="500">
        <f t="shared" si="829"/>
        <v>0</v>
      </c>
      <c r="AG269" s="404">
        <f t="shared" si="830"/>
        <v>0</v>
      </c>
      <c r="AH269" s="564">
        <v>3.11</v>
      </c>
      <c r="AI269" s="580">
        <v>3.41</v>
      </c>
      <c r="AJ269" s="500">
        <f t="shared" si="831"/>
        <v>189.70999999999998</v>
      </c>
      <c r="AK269" s="404">
        <f t="shared" si="832"/>
        <v>300.08000000000004</v>
      </c>
      <c r="AL269" s="564">
        <v>3.61</v>
      </c>
      <c r="AM269" s="580">
        <v>3.83</v>
      </c>
      <c r="AN269" s="500">
        <f t="shared" si="833"/>
        <v>129.96</v>
      </c>
      <c r="AO269" s="404">
        <f t="shared" si="834"/>
        <v>168.52</v>
      </c>
      <c r="AP269" s="564"/>
      <c r="AQ269" s="425"/>
      <c r="AR269" s="500">
        <f t="shared" si="835"/>
        <v>0</v>
      </c>
      <c r="AS269" s="404">
        <f t="shared" si="836"/>
        <v>0</v>
      </c>
      <c r="AT269" s="236">
        <f t="shared" si="837"/>
        <v>3.295567010309278</v>
      </c>
      <c r="AU269" s="237">
        <f t="shared" si="838"/>
        <v>3.5500000000000003</v>
      </c>
      <c r="AV269" s="500">
        <f t="shared" si="839"/>
        <v>319.66999999999996</v>
      </c>
      <c r="AW269" s="404">
        <f t="shared" si="840"/>
        <v>468.6</v>
      </c>
      <c r="AX269" s="422"/>
      <c r="AY269" s="423"/>
      <c r="AZ269" s="500">
        <f t="shared" si="841"/>
        <v>0</v>
      </c>
      <c r="BA269" s="404">
        <f t="shared" si="842"/>
        <v>0</v>
      </c>
      <c r="BB269" s="422"/>
      <c r="BC269" s="423"/>
      <c r="BD269" s="500">
        <f t="shared" si="843"/>
        <v>0</v>
      </c>
      <c r="BE269" s="404">
        <f t="shared" si="844"/>
        <v>0</v>
      </c>
      <c r="BF269" s="422"/>
      <c r="BG269" s="423"/>
      <c r="BH269" s="500">
        <f t="shared" si="845"/>
        <v>0</v>
      </c>
      <c r="BI269" s="404">
        <f t="shared" si="846"/>
        <v>0</v>
      </c>
      <c r="BJ269" s="500">
        <f t="shared" si="847"/>
        <v>0</v>
      </c>
      <c r="BK269" s="404">
        <f t="shared" si="848"/>
        <v>0</v>
      </c>
      <c r="BL269" s="500">
        <f t="shared" si="849"/>
        <v>0</v>
      </c>
      <c r="BM269" s="404">
        <f t="shared" si="850"/>
        <v>0</v>
      </c>
      <c r="BN269" s="422">
        <v>256</v>
      </c>
      <c r="BO269" s="423">
        <v>234</v>
      </c>
      <c r="BP269" s="500">
        <f t="shared" si="851"/>
        <v>0</v>
      </c>
      <c r="BQ269" s="404">
        <f t="shared" si="852"/>
        <v>0</v>
      </c>
      <c r="BR269" s="422">
        <v>139</v>
      </c>
      <c r="BS269" s="423">
        <v>115</v>
      </c>
      <c r="BT269" s="500">
        <f t="shared" si="853"/>
        <v>0</v>
      </c>
      <c r="BU269" s="404">
        <f t="shared" si="854"/>
        <v>0</v>
      </c>
      <c r="BV269" s="422"/>
      <c r="BW269" s="423"/>
      <c r="BX269" s="500">
        <f t="shared" si="855"/>
        <v>0</v>
      </c>
      <c r="BY269" s="404">
        <f t="shared" si="856"/>
        <v>0</v>
      </c>
      <c r="BZ269" s="500">
        <f t="shared" si="857"/>
        <v>395</v>
      </c>
      <c r="CA269" s="404">
        <f t="shared" si="858"/>
        <v>349</v>
      </c>
      <c r="CB269" s="500">
        <f t="shared" si="859"/>
        <v>0</v>
      </c>
      <c r="CC269" s="404">
        <f t="shared" si="860"/>
        <v>0</v>
      </c>
      <c r="CD269" s="564">
        <v>5.39</v>
      </c>
      <c r="CE269" s="581">
        <v>4.7699999999999996</v>
      </c>
      <c r="CF269" s="500">
        <f t="shared" si="861"/>
        <v>1379.84</v>
      </c>
      <c r="CG269" s="404">
        <f t="shared" si="862"/>
        <v>1116.1799999999998</v>
      </c>
      <c r="CH269" s="564">
        <v>6.68</v>
      </c>
      <c r="CI269" s="581">
        <v>6.66</v>
      </c>
      <c r="CJ269" s="500">
        <f t="shared" si="863"/>
        <v>928.52</v>
      </c>
      <c r="CK269" s="404">
        <f t="shared" si="864"/>
        <v>765.9</v>
      </c>
      <c r="CL269" s="564"/>
      <c r="CM269" s="581"/>
      <c r="CN269" s="500">
        <f t="shared" si="865"/>
        <v>0</v>
      </c>
      <c r="CO269" s="404">
        <f t="shared" si="866"/>
        <v>0</v>
      </c>
      <c r="CP269" s="500">
        <f t="shared" si="867"/>
        <v>5.8439493670886069</v>
      </c>
      <c r="CQ269" s="237">
        <f t="shared" si="868"/>
        <v>5.3927793696275073</v>
      </c>
      <c r="CR269" s="500">
        <f t="shared" si="869"/>
        <v>2308.3599999999997</v>
      </c>
      <c r="CS269" s="404">
        <f t="shared" si="870"/>
        <v>1882.08</v>
      </c>
      <c r="CT269" s="565"/>
      <c r="CU269" s="581"/>
      <c r="CV269" s="500">
        <f t="shared" si="871"/>
        <v>0</v>
      </c>
      <c r="CW269" s="404">
        <f t="shared" si="872"/>
        <v>0</v>
      </c>
      <c r="CX269" s="565"/>
      <c r="CY269" s="581"/>
      <c r="CZ269" s="500">
        <f t="shared" si="873"/>
        <v>0</v>
      </c>
      <c r="DA269" s="404">
        <f t="shared" si="874"/>
        <v>0</v>
      </c>
      <c r="DB269" s="565"/>
      <c r="DC269" s="581"/>
      <c r="DD269" s="500">
        <f t="shared" si="875"/>
        <v>0</v>
      </c>
      <c r="DE269" s="404">
        <f t="shared" si="876"/>
        <v>0</v>
      </c>
      <c r="DF269" s="500">
        <f t="shared" si="877"/>
        <v>0</v>
      </c>
      <c r="DG269" s="404">
        <f t="shared" si="878"/>
        <v>0</v>
      </c>
      <c r="DH269" s="500">
        <f t="shared" si="879"/>
        <v>0</v>
      </c>
      <c r="DI269" s="404">
        <f t="shared" si="880"/>
        <v>0</v>
      </c>
      <c r="DJ269" s="500">
        <f t="shared" si="881"/>
        <v>492</v>
      </c>
      <c r="DK269" s="404">
        <f t="shared" si="882"/>
        <v>481</v>
      </c>
      <c r="DL269" s="500">
        <f t="shared" si="883"/>
        <v>0</v>
      </c>
      <c r="DM269" s="404">
        <f t="shared" si="884"/>
        <v>0</v>
      </c>
      <c r="DN269" s="236">
        <f t="shared" si="885"/>
        <v>5.3415243902439018</v>
      </c>
      <c r="DO269" s="237">
        <f t="shared" si="886"/>
        <v>4.8870686070686071</v>
      </c>
      <c r="DP269" s="500">
        <f t="shared" si="887"/>
        <v>2628.0299999999997</v>
      </c>
      <c r="DQ269" s="404">
        <f t="shared" si="888"/>
        <v>2350.6799999999998</v>
      </c>
      <c r="DR269" s="500">
        <f t="shared" si="889"/>
        <v>0</v>
      </c>
      <c r="DS269" s="404">
        <f t="shared" si="890"/>
        <v>0</v>
      </c>
      <c r="DT269" s="500">
        <f t="shared" si="891"/>
        <v>0</v>
      </c>
      <c r="DU269" s="404">
        <f t="shared" si="892"/>
        <v>0</v>
      </c>
      <c r="DV269" s="565">
        <v>199</v>
      </c>
      <c r="DW269" s="582">
        <v>195</v>
      </c>
      <c r="DX269" s="500">
        <f t="shared" si="893"/>
        <v>0</v>
      </c>
      <c r="DY269" s="404">
        <f t="shared" si="894"/>
        <v>0</v>
      </c>
      <c r="DZ269" s="565">
        <v>263</v>
      </c>
      <c r="EA269" s="582">
        <v>269</v>
      </c>
      <c r="EB269" s="500">
        <f t="shared" si="895"/>
        <v>0</v>
      </c>
      <c r="EC269" s="404">
        <f t="shared" si="896"/>
        <v>0</v>
      </c>
      <c r="ED269" s="565"/>
      <c r="EE269" s="582"/>
      <c r="EF269" s="500">
        <f t="shared" si="897"/>
        <v>0</v>
      </c>
      <c r="EG269" s="404">
        <f t="shared" si="898"/>
        <v>0</v>
      </c>
      <c r="EH269" s="500">
        <f t="shared" si="899"/>
        <v>462</v>
      </c>
      <c r="EI269" s="404">
        <f t="shared" si="900"/>
        <v>464</v>
      </c>
      <c r="EJ269" s="500">
        <f t="shared" si="901"/>
        <v>0</v>
      </c>
      <c r="EK269" s="404">
        <f t="shared" si="902"/>
        <v>0</v>
      </c>
      <c r="EL269" s="564">
        <v>3.83</v>
      </c>
      <c r="EM269" s="583">
        <v>4.07</v>
      </c>
      <c r="EN269" s="500">
        <f t="shared" si="903"/>
        <v>762.17</v>
      </c>
      <c r="EO269" s="404">
        <f t="shared" si="904"/>
        <v>793.65000000000009</v>
      </c>
      <c r="EP269" s="564">
        <v>4.8099999999999996</v>
      </c>
      <c r="EQ269" s="583">
        <v>4.7</v>
      </c>
      <c r="ER269" s="500">
        <f t="shared" si="905"/>
        <v>1265.03</v>
      </c>
      <c r="ES269" s="404">
        <f t="shared" si="906"/>
        <v>1264.3</v>
      </c>
      <c r="ET269" s="564"/>
      <c r="EU269" s="583"/>
      <c r="EV269" s="500">
        <f t="shared" si="907"/>
        <v>0</v>
      </c>
      <c r="EW269" s="404">
        <f t="shared" si="908"/>
        <v>0</v>
      </c>
      <c r="EX269" s="236">
        <f t="shared" si="909"/>
        <v>4.3878787878787877</v>
      </c>
      <c r="EY269" s="237">
        <f t="shared" si="910"/>
        <v>4.4352370689655167</v>
      </c>
      <c r="EZ269" s="500">
        <f t="shared" si="911"/>
        <v>2027.1999999999998</v>
      </c>
      <c r="FA269" s="404">
        <f t="shared" si="912"/>
        <v>2057.9499999999998</v>
      </c>
      <c r="FB269" s="565"/>
      <c r="FC269" s="583"/>
      <c r="FD269" s="500">
        <f t="shared" si="913"/>
        <v>0</v>
      </c>
      <c r="FE269" s="404">
        <f t="shared" si="914"/>
        <v>0</v>
      </c>
      <c r="FF269" s="565"/>
      <c r="FG269" s="583"/>
      <c r="FH269" s="500">
        <f t="shared" si="915"/>
        <v>0</v>
      </c>
      <c r="FI269" s="404">
        <f t="shared" si="916"/>
        <v>0</v>
      </c>
      <c r="FJ269" s="565"/>
      <c r="FK269" s="583"/>
      <c r="FL269" s="500">
        <f t="shared" si="917"/>
        <v>0</v>
      </c>
      <c r="FM269" s="404">
        <f t="shared" si="918"/>
        <v>0</v>
      </c>
      <c r="FN269" s="500">
        <f t="shared" si="919"/>
        <v>0</v>
      </c>
      <c r="FO269" s="404">
        <f t="shared" si="920"/>
        <v>0</v>
      </c>
      <c r="FP269" s="500">
        <f t="shared" si="921"/>
        <v>0</v>
      </c>
      <c r="FQ269" s="404">
        <f t="shared" si="922"/>
        <v>0</v>
      </c>
      <c r="FR269" s="565">
        <v>8</v>
      </c>
      <c r="FS269" s="423">
        <v>14</v>
      </c>
      <c r="FT269" s="500">
        <f t="shared" si="923"/>
        <v>0</v>
      </c>
      <c r="FU269" s="404">
        <f t="shared" si="924"/>
        <v>0</v>
      </c>
      <c r="FV269" s="564"/>
      <c r="FW269" s="584"/>
      <c r="FX269" s="500">
        <f t="shared" si="925"/>
        <v>0</v>
      </c>
      <c r="FY269" s="404">
        <f t="shared" si="926"/>
        <v>0</v>
      </c>
      <c r="FZ269" s="564"/>
      <c r="GA269" s="584"/>
      <c r="GB269" s="500">
        <f t="shared" si="927"/>
        <v>0</v>
      </c>
      <c r="GC269" s="404">
        <f t="shared" si="928"/>
        <v>0</v>
      </c>
      <c r="GD269" s="510">
        <f t="shared" si="929"/>
        <v>516</v>
      </c>
      <c r="GE269" s="404">
        <f t="shared" si="930"/>
        <v>517</v>
      </c>
      <c r="GF269" s="500">
        <f t="shared" si="931"/>
        <v>0</v>
      </c>
      <c r="GG269" s="404">
        <f t="shared" si="932"/>
        <v>0</v>
      </c>
      <c r="GH269" s="500">
        <f t="shared" si="933"/>
        <v>2331.7199999999998</v>
      </c>
      <c r="GI269" s="404">
        <f t="shared" si="934"/>
        <v>2209.91</v>
      </c>
      <c r="GJ269" s="500" t="str">
        <f t="shared" si="935"/>
        <v/>
      </c>
      <c r="GK269" s="404" t="str">
        <f t="shared" si="936"/>
        <v/>
      </c>
      <c r="GL269" s="510">
        <f t="shared" si="937"/>
        <v>438</v>
      </c>
      <c r="GM269" s="404">
        <f t="shared" si="938"/>
        <v>428</v>
      </c>
      <c r="GN269" s="500">
        <f t="shared" si="939"/>
        <v>0</v>
      </c>
      <c r="GO269" s="404">
        <f t="shared" si="940"/>
        <v>0</v>
      </c>
      <c r="GP269" s="500">
        <f t="shared" si="941"/>
        <v>2323.5100000000002</v>
      </c>
      <c r="GQ269" s="404">
        <f t="shared" si="942"/>
        <v>2198.7199999999998</v>
      </c>
      <c r="GR269" s="500">
        <f t="shared" si="943"/>
        <v>0</v>
      </c>
      <c r="GS269" s="404">
        <f t="shared" si="944"/>
        <v>0</v>
      </c>
      <c r="GT269" s="510">
        <f t="shared" si="945"/>
        <v>954</v>
      </c>
      <c r="GU269" s="404">
        <f t="shared" si="946"/>
        <v>945</v>
      </c>
      <c r="GV269" s="500">
        <f t="shared" si="947"/>
        <v>0</v>
      </c>
      <c r="GW269" s="404">
        <f t="shared" si="948"/>
        <v>0</v>
      </c>
      <c r="GX269" s="500">
        <f t="shared" si="949"/>
        <v>4655.2299999999996</v>
      </c>
      <c r="GY269" s="404">
        <f t="shared" si="950"/>
        <v>4408.6299999999992</v>
      </c>
      <c r="GZ269" s="500" t="str">
        <f t="shared" si="951"/>
        <v/>
      </c>
      <c r="HA269" s="404" t="str">
        <f t="shared" si="952"/>
        <v/>
      </c>
      <c r="HB269" s="510">
        <f t="shared" si="953"/>
        <v>0</v>
      </c>
      <c r="HC269" s="404">
        <f t="shared" si="954"/>
        <v>0</v>
      </c>
      <c r="HD269" s="500">
        <f t="shared" si="955"/>
        <v>0</v>
      </c>
      <c r="HE269" s="404">
        <f t="shared" si="956"/>
        <v>0</v>
      </c>
      <c r="HF269" s="500" t="str">
        <f t="shared" si="957"/>
        <v/>
      </c>
      <c r="HG269" s="404" t="str">
        <f t="shared" si="958"/>
        <v/>
      </c>
      <c r="HH269" s="500" t="str">
        <f t="shared" si="959"/>
        <v/>
      </c>
      <c r="HI269" s="404" t="str">
        <f t="shared" si="960"/>
        <v/>
      </c>
      <c r="HJ269" s="510">
        <f t="shared" si="961"/>
        <v>4655.2299999999996</v>
      </c>
      <c r="HK269" s="404">
        <f t="shared" si="962"/>
        <v>4408.6299999999992</v>
      </c>
      <c r="HL269" s="500" t="str">
        <f t="shared" si="963"/>
        <v/>
      </c>
      <c r="HM269" s="404" t="str">
        <f t="shared" si="964"/>
        <v/>
      </c>
    </row>
    <row r="270" spans="1:221">
      <c r="A270" s="680" t="s">
        <v>545</v>
      </c>
      <c r="B270" s="676" t="s">
        <v>955</v>
      </c>
      <c r="C270" s="677"/>
      <c r="D270" s="678">
        <v>207935</v>
      </c>
      <c r="E270" s="679">
        <v>8</v>
      </c>
      <c r="F270" s="422">
        <v>2262</v>
      </c>
      <c r="G270" s="687">
        <v>2136</v>
      </c>
      <c r="H270" s="422">
        <v>88</v>
      </c>
      <c r="I270" s="423">
        <v>70</v>
      </c>
      <c r="J270" s="500">
        <f t="shared" si="815"/>
        <v>2174</v>
      </c>
      <c r="K270" s="404">
        <f t="shared" si="816"/>
        <v>2066</v>
      </c>
      <c r="L270" s="422">
        <v>60</v>
      </c>
      <c r="M270" s="423">
        <v>60</v>
      </c>
      <c r="N270" s="500">
        <f t="shared" si="817"/>
        <v>2174</v>
      </c>
      <c r="O270" s="404">
        <f t="shared" si="818"/>
        <v>2066</v>
      </c>
      <c r="P270" s="500">
        <f t="shared" si="819"/>
        <v>0</v>
      </c>
      <c r="Q270" s="404">
        <f t="shared" si="820"/>
        <v>0</v>
      </c>
      <c r="R270" s="422">
        <v>126</v>
      </c>
      <c r="S270" s="423">
        <v>145</v>
      </c>
      <c r="T270" s="500">
        <f t="shared" si="821"/>
        <v>0</v>
      </c>
      <c r="U270" s="404">
        <f t="shared" si="822"/>
        <v>0</v>
      </c>
      <c r="V270" s="422">
        <v>115</v>
      </c>
      <c r="W270" s="423">
        <v>121</v>
      </c>
      <c r="X270" s="500">
        <f t="shared" si="823"/>
        <v>0</v>
      </c>
      <c r="Y270" s="404">
        <f t="shared" si="824"/>
        <v>0</v>
      </c>
      <c r="Z270" s="422"/>
      <c r="AA270" s="423"/>
      <c r="AB270" s="500">
        <f t="shared" si="825"/>
        <v>0</v>
      </c>
      <c r="AC270" s="404">
        <f t="shared" si="826"/>
        <v>0</v>
      </c>
      <c r="AD270" s="500">
        <f t="shared" si="827"/>
        <v>241</v>
      </c>
      <c r="AE270" s="404">
        <f t="shared" si="828"/>
        <v>266</v>
      </c>
      <c r="AF270" s="500">
        <f t="shared" si="829"/>
        <v>0</v>
      </c>
      <c r="AG270" s="404">
        <f t="shared" si="830"/>
        <v>0</v>
      </c>
      <c r="AH270" s="564">
        <v>1.81</v>
      </c>
      <c r="AI270" s="580">
        <v>2.35</v>
      </c>
      <c r="AJ270" s="500">
        <f t="shared" si="831"/>
        <v>228.06</v>
      </c>
      <c r="AK270" s="404">
        <f t="shared" si="832"/>
        <v>340.75</v>
      </c>
      <c r="AL270" s="564">
        <v>2.02</v>
      </c>
      <c r="AM270" s="580">
        <v>1.55</v>
      </c>
      <c r="AN270" s="500">
        <f t="shared" si="833"/>
        <v>232.3</v>
      </c>
      <c r="AO270" s="404">
        <f t="shared" si="834"/>
        <v>187.55</v>
      </c>
      <c r="AP270" s="564"/>
      <c r="AQ270" s="425"/>
      <c r="AR270" s="500">
        <f t="shared" si="835"/>
        <v>0</v>
      </c>
      <c r="AS270" s="404">
        <f t="shared" si="836"/>
        <v>0</v>
      </c>
      <c r="AT270" s="236">
        <f t="shared" si="837"/>
        <v>1.9102074688796682</v>
      </c>
      <c r="AU270" s="237">
        <f t="shared" si="838"/>
        <v>1.9860902255639097</v>
      </c>
      <c r="AV270" s="500">
        <f t="shared" si="839"/>
        <v>460.36</v>
      </c>
      <c r="AW270" s="404">
        <f t="shared" si="840"/>
        <v>528.29999999999995</v>
      </c>
      <c r="AX270" s="422"/>
      <c r="AY270" s="423"/>
      <c r="AZ270" s="500">
        <f t="shared" si="841"/>
        <v>0</v>
      </c>
      <c r="BA270" s="404">
        <f t="shared" si="842"/>
        <v>0</v>
      </c>
      <c r="BB270" s="422"/>
      <c r="BC270" s="423"/>
      <c r="BD270" s="500">
        <f t="shared" si="843"/>
        <v>0</v>
      </c>
      <c r="BE270" s="404">
        <f t="shared" si="844"/>
        <v>0</v>
      </c>
      <c r="BF270" s="422"/>
      <c r="BG270" s="423"/>
      <c r="BH270" s="500">
        <f t="shared" si="845"/>
        <v>0</v>
      </c>
      <c r="BI270" s="404">
        <f t="shared" si="846"/>
        <v>0</v>
      </c>
      <c r="BJ270" s="500">
        <f t="shared" si="847"/>
        <v>0</v>
      </c>
      <c r="BK270" s="404">
        <f t="shared" si="848"/>
        <v>0</v>
      </c>
      <c r="BL270" s="500">
        <f t="shared" si="849"/>
        <v>0</v>
      </c>
      <c r="BM270" s="404">
        <f t="shared" si="850"/>
        <v>0</v>
      </c>
      <c r="BN270" s="422">
        <v>706</v>
      </c>
      <c r="BO270" s="423">
        <v>703</v>
      </c>
      <c r="BP270" s="500">
        <f t="shared" si="851"/>
        <v>0</v>
      </c>
      <c r="BQ270" s="404">
        <f t="shared" si="852"/>
        <v>0</v>
      </c>
      <c r="BR270" s="422">
        <v>489</v>
      </c>
      <c r="BS270" s="423">
        <v>477</v>
      </c>
      <c r="BT270" s="500">
        <f t="shared" si="853"/>
        <v>0</v>
      </c>
      <c r="BU270" s="404">
        <f t="shared" si="854"/>
        <v>0</v>
      </c>
      <c r="BV270" s="422"/>
      <c r="BW270" s="423"/>
      <c r="BX270" s="500">
        <f t="shared" si="855"/>
        <v>0</v>
      </c>
      <c r="BY270" s="404">
        <f t="shared" si="856"/>
        <v>0</v>
      </c>
      <c r="BZ270" s="500">
        <f t="shared" si="857"/>
        <v>1195</v>
      </c>
      <c r="CA270" s="404">
        <f t="shared" si="858"/>
        <v>1180</v>
      </c>
      <c r="CB270" s="500">
        <f t="shared" si="859"/>
        <v>0</v>
      </c>
      <c r="CC270" s="404">
        <f t="shared" si="860"/>
        <v>0</v>
      </c>
      <c r="CD270" s="564">
        <v>5.2</v>
      </c>
      <c r="CE270" s="581">
        <v>5.23</v>
      </c>
      <c r="CF270" s="500">
        <f t="shared" si="861"/>
        <v>3671.2000000000003</v>
      </c>
      <c r="CG270" s="404">
        <f t="shared" si="862"/>
        <v>3676.6900000000005</v>
      </c>
      <c r="CH270" s="564">
        <v>6.4</v>
      </c>
      <c r="CI270" s="581">
        <v>6.51</v>
      </c>
      <c r="CJ270" s="500">
        <f t="shared" si="863"/>
        <v>3129.6000000000004</v>
      </c>
      <c r="CK270" s="404">
        <f t="shared" si="864"/>
        <v>3105.27</v>
      </c>
      <c r="CL270" s="564"/>
      <c r="CM270" s="581"/>
      <c r="CN270" s="500">
        <f t="shared" si="865"/>
        <v>0</v>
      </c>
      <c r="CO270" s="404">
        <f t="shared" si="866"/>
        <v>0</v>
      </c>
      <c r="CP270" s="500">
        <f t="shared" si="867"/>
        <v>5.6910460251046038</v>
      </c>
      <c r="CQ270" s="237">
        <f t="shared" si="868"/>
        <v>5.7474237288135601</v>
      </c>
      <c r="CR270" s="500">
        <f t="shared" si="869"/>
        <v>6800.8000000000011</v>
      </c>
      <c r="CS270" s="404">
        <f t="shared" si="870"/>
        <v>6781.9600000000009</v>
      </c>
      <c r="CT270" s="565"/>
      <c r="CU270" s="581"/>
      <c r="CV270" s="500">
        <f t="shared" si="871"/>
        <v>0</v>
      </c>
      <c r="CW270" s="404">
        <f t="shared" si="872"/>
        <v>0</v>
      </c>
      <c r="CX270" s="565"/>
      <c r="CY270" s="581"/>
      <c r="CZ270" s="500">
        <f t="shared" si="873"/>
        <v>0</v>
      </c>
      <c r="DA270" s="404">
        <f t="shared" si="874"/>
        <v>0</v>
      </c>
      <c r="DB270" s="565"/>
      <c r="DC270" s="581"/>
      <c r="DD270" s="500">
        <f t="shared" si="875"/>
        <v>0</v>
      </c>
      <c r="DE270" s="404">
        <f t="shared" si="876"/>
        <v>0</v>
      </c>
      <c r="DF270" s="500">
        <f t="shared" si="877"/>
        <v>0</v>
      </c>
      <c r="DG270" s="404">
        <f t="shared" si="878"/>
        <v>0</v>
      </c>
      <c r="DH270" s="500">
        <f t="shared" si="879"/>
        <v>0</v>
      </c>
      <c r="DI270" s="404">
        <f t="shared" si="880"/>
        <v>0</v>
      </c>
      <c r="DJ270" s="500">
        <f t="shared" si="881"/>
        <v>1436</v>
      </c>
      <c r="DK270" s="404">
        <f t="shared" si="882"/>
        <v>1446</v>
      </c>
      <c r="DL270" s="500">
        <f t="shared" si="883"/>
        <v>0</v>
      </c>
      <c r="DM270" s="404">
        <f t="shared" si="884"/>
        <v>0</v>
      </c>
      <c r="DN270" s="236">
        <f t="shared" si="885"/>
        <v>5.0565181058495829</v>
      </c>
      <c r="DO270" s="237">
        <f t="shared" si="886"/>
        <v>5.0555048409405261</v>
      </c>
      <c r="DP270" s="500">
        <f t="shared" si="887"/>
        <v>7261.1600000000008</v>
      </c>
      <c r="DQ270" s="404">
        <f t="shared" si="888"/>
        <v>7310.2600000000011</v>
      </c>
      <c r="DR270" s="500">
        <f t="shared" si="889"/>
        <v>0</v>
      </c>
      <c r="DS270" s="404">
        <f t="shared" si="890"/>
        <v>0</v>
      </c>
      <c r="DT270" s="500">
        <f t="shared" si="891"/>
        <v>0</v>
      </c>
      <c r="DU270" s="404">
        <f t="shared" si="892"/>
        <v>0</v>
      </c>
      <c r="DV270" s="565">
        <v>306</v>
      </c>
      <c r="DW270" s="582">
        <v>214</v>
      </c>
      <c r="DX270" s="500">
        <f t="shared" si="893"/>
        <v>0</v>
      </c>
      <c r="DY270" s="404">
        <f t="shared" si="894"/>
        <v>0</v>
      </c>
      <c r="DZ270" s="565">
        <v>406</v>
      </c>
      <c r="EA270" s="582">
        <v>390</v>
      </c>
      <c r="EB270" s="500">
        <f t="shared" si="895"/>
        <v>0</v>
      </c>
      <c r="EC270" s="404">
        <f t="shared" si="896"/>
        <v>0</v>
      </c>
      <c r="ED270" s="565"/>
      <c r="EE270" s="582"/>
      <c r="EF270" s="500">
        <f t="shared" si="897"/>
        <v>0</v>
      </c>
      <c r="EG270" s="404">
        <f t="shared" si="898"/>
        <v>0</v>
      </c>
      <c r="EH270" s="500">
        <f t="shared" si="899"/>
        <v>712</v>
      </c>
      <c r="EI270" s="404">
        <f t="shared" si="900"/>
        <v>604</v>
      </c>
      <c r="EJ270" s="500">
        <f t="shared" si="901"/>
        <v>0</v>
      </c>
      <c r="EK270" s="404">
        <f t="shared" si="902"/>
        <v>0</v>
      </c>
      <c r="EL270" s="564">
        <v>3.88</v>
      </c>
      <c r="EM270" s="583">
        <v>4.47</v>
      </c>
      <c r="EN270" s="500">
        <f t="shared" si="903"/>
        <v>1187.28</v>
      </c>
      <c r="EO270" s="404">
        <f t="shared" si="904"/>
        <v>956.57999999999993</v>
      </c>
      <c r="EP270" s="564">
        <v>5.25</v>
      </c>
      <c r="EQ270" s="583">
        <v>5.0599999999999996</v>
      </c>
      <c r="ER270" s="500">
        <f t="shared" si="905"/>
        <v>2131.5</v>
      </c>
      <c r="ES270" s="404">
        <f t="shared" si="906"/>
        <v>1973.3999999999999</v>
      </c>
      <c r="ET270" s="564"/>
      <c r="EU270" s="583"/>
      <c r="EV270" s="500">
        <f t="shared" si="907"/>
        <v>0</v>
      </c>
      <c r="EW270" s="404">
        <f t="shared" si="908"/>
        <v>0</v>
      </c>
      <c r="EX270" s="236">
        <f t="shared" si="909"/>
        <v>4.6612078651685387</v>
      </c>
      <c r="EY270" s="237">
        <f t="shared" si="910"/>
        <v>4.8509602649006611</v>
      </c>
      <c r="EZ270" s="500">
        <f t="shared" si="911"/>
        <v>3318.7799999999997</v>
      </c>
      <c r="FA270" s="404">
        <f t="shared" si="912"/>
        <v>2929.9799999999991</v>
      </c>
      <c r="FB270" s="565"/>
      <c r="FC270" s="583"/>
      <c r="FD270" s="500">
        <f t="shared" si="913"/>
        <v>0</v>
      </c>
      <c r="FE270" s="404">
        <f t="shared" si="914"/>
        <v>0</v>
      </c>
      <c r="FF270" s="565"/>
      <c r="FG270" s="583"/>
      <c r="FH270" s="500">
        <f t="shared" si="915"/>
        <v>0</v>
      </c>
      <c r="FI270" s="404">
        <f t="shared" si="916"/>
        <v>0</v>
      </c>
      <c r="FJ270" s="565"/>
      <c r="FK270" s="583"/>
      <c r="FL270" s="500">
        <f t="shared" si="917"/>
        <v>0</v>
      </c>
      <c r="FM270" s="404">
        <f t="shared" si="918"/>
        <v>0</v>
      </c>
      <c r="FN270" s="500">
        <f t="shared" si="919"/>
        <v>0</v>
      </c>
      <c r="FO270" s="404">
        <f t="shared" si="920"/>
        <v>0</v>
      </c>
      <c r="FP270" s="500">
        <f t="shared" si="921"/>
        <v>0</v>
      </c>
      <c r="FQ270" s="404">
        <f t="shared" si="922"/>
        <v>0</v>
      </c>
      <c r="FR270" s="565">
        <v>26</v>
      </c>
      <c r="FS270" s="423">
        <v>16</v>
      </c>
      <c r="FT270" s="500">
        <f t="shared" si="923"/>
        <v>0</v>
      </c>
      <c r="FU270" s="404">
        <f t="shared" si="924"/>
        <v>0</v>
      </c>
      <c r="FV270" s="564"/>
      <c r="FW270" s="584"/>
      <c r="FX270" s="500">
        <f t="shared" si="925"/>
        <v>0</v>
      </c>
      <c r="FY270" s="404">
        <f t="shared" si="926"/>
        <v>0</v>
      </c>
      <c r="FZ270" s="564"/>
      <c r="GA270" s="584"/>
      <c r="GB270" s="500">
        <f t="shared" si="927"/>
        <v>0</v>
      </c>
      <c r="GC270" s="404">
        <f t="shared" si="928"/>
        <v>0</v>
      </c>
      <c r="GD270" s="510">
        <f t="shared" si="929"/>
        <v>1138</v>
      </c>
      <c r="GE270" s="404">
        <f t="shared" si="930"/>
        <v>1062</v>
      </c>
      <c r="GF270" s="500">
        <f t="shared" si="931"/>
        <v>0</v>
      </c>
      <c r="GG270" s="404">
        <f t="shared" si="932"/>
        <v>0</v>
      </c>
      <c r="GH270" s="500">
        <f t="shared" si="933"/>
        <v>5086.54</v>
      </c>
      <c r="GI270" s="404">
        <f t="shared" si="934"/>
        <v>4974.0200000000004</v>
      </c>
      <c r="GJ270" s="500" t="str">
        <f t="shared" si="935"/>
        <v/>
      </c>
      <c r="GK270" s="404" t="str">
        <f t="shared" si="936"/>
        <v/>
      </c>
      <c r="GL270" s="510">
        <f t="shared" si="937"/>
        <v>1010</v>
      </c>
      <c r="GM270" s="404">
        <f t="shared" si="938"/>
        <v>988</v>
      </c>
      <c r="GN270" s="500">
        <f t="shared" si="939"/>
        <v>0</v>
      </c>
      <c r="GO270" s="404">
        <f t="shared" si="940"/>
        <v>0</v>
      </c>
      <c r="GP270" s="500">
        <f t="shared" si="941"/>
        <v>5493.4000000000005</v>
      </c>
      <c r="GQ270" s="404">
        <f t="shared" si="942"/>
        <v>5266.22</v>
      </c>
      <c r="GR270" s="500">
        <f t="shared" si="943"/>
        <v>0</v>
      </c>
      <c r="GS270" s="404">
        <f t="shared" si="944"/>
        <v>0</v>
      </c>
      <c r="GT270" s="510">
        <f t="shared" si="945"/>
        <v>2148</v>
      </c>
      <c r="GU270" s="404">
        <f t="shared" si="946"/>
        <v>2050</v>
      </c>
      <c r="GV270" s="500">
        <f t="shared" si="947"/>
        <v>0</v>
      </c>
      <c r="GW270" s="404">
        <f t="shared" si="948"/>
        <v>0</v>
      </c>
      <c r="GX270" s="500">
        <f t="shared" si="949"/>
        <v>10579.94</v>
      </c>
      <c r="GY270" s="404">
        <f t="shared" si="950"/>
        <v>10240.240000000002</v>
      </c>
      <c r="GZ270" s="500" t="str">
        <f t="shared" si="951"/>
        <v/>
      </c>
      <c r="HA270" s="404" t="str">
        <f t="shared" si="952"/>
        <v/>
      </c>
      <c r="HB270" s="510">
        <f t="shared" si="953"/>
        <v>0</v>
      </c>
      <c r="HC270" s="404">
        <f t="shared" si="954"/>
        <v>0</v>
      </c>
      <c r="HD270" s="500">
        <f t="shared" si="955"/>
        <v>0</v>
      </c>
      <c r="HE270" s="404">
        <f t="shared" si="956"/>
        <v>0</v>
      </c>
      <c r="HF270" s="500" t="str">
        <f t="shared" si="957"/>
        <v/>
      </c>
      <c r="HG270" s="404" t="str">
        <f t="shared" si="958"/>
        <v/>
      </c>
      <c r="HH270" s="500" t="str">
        <f t="shared" si="959"/>
        <v/>
      </c>
      <c r="HI270" s="404" t="str">
        <f t="shared" si="960"/>
        <v/>
      </c>
      <c r="HJ270" s="510">
        <f t="shared" si="961"/>
        <v>10579.94</v>
      </c>
      <c r="HK270" s="404">
        <f t="shared" si="962"/>
        <v>10240.24</v>
      </c>
      <c r="HL270" s="500" t="str">
        <f t="shared" si="963"/>
        <v/>
      </c>
      <c r="HM270" s="404" t="str">
        <f t="shared" si="964"/>
        <v/>
      </c>
    </row>
    <row r="271" spans="1:221">
      <c r="A271" s="680" t="s">
        <v>545</v>
      </c>
      <c r="B271" s="676" t="s">
        <v>956</v>
      </c>
      <c r="C271" s="681" t="s">
        <v>966</v>
      </c>
      <c r="D271" s="678">
        <v>206923</v>
      </c>
      <c r="E271" s="690">
        <v>10</v>
      </c>
      <c r="F271" s="422">
        <v>466</v>
      </c>
      <c r="G271" s="687">
        <v>505</v>
      </c>
      <c r="H271" s="422">
        <v>16</v>
      </c>
      <c r="I271" s="423">
        <v>14</v>
      </c>
      <c r="J271" s="500">
        <f t="shared" si="815"/>
        <v>450</v>
      </c>
      <c r="K271" s="404">
        <f t="shared" si="816"/>
        <v>491</v>
      </c>
      <c r="L271" s="422">
        <v>60</v>
      </c>
      <c r="M271" s="423">
        <v>60</v>
      </c>
      <c r="N271" s="500">
        <f t="shared" si="817"/>
        <v>450</v>
      </c>
      <c r="O271" s="404">
        <f t="shared" si="818"/>
        <v>491</v>
      </c>
      <c r="P271" s="500">
        <f t="shared" si="819"/>
        <v>0</v>
      </c>
      <c r="Q271" s="404">
        <f t="shared" si="820"/>
        <v>0</v>
      </c>
      <c r="R271" s="422">
        <v>84</v>
      </c>
      <c r="S271" s="423">
        <v>90</v>
      </c>
      <c r="T271" s="500">
        <f t="shared" si="821"/>
        <v>0</v>
      </c>
      <c r="U271" s="404">
        <f t="shared" si="822"/>
        <v>0</v>
      </c>
      <c r="V271" s="422">
        <v>12</v>
      </c>
      <c r="W271" s="423">
        <v>20</v>
      </c>
      <c r="X271" s="500">
        <f t="shared" si="823"/>
        <v>0</v>
      </c>
      <c r="Y271" s="404">
        <f t="shared" si="824"/>
        <v>0</v>
      </c>
      <c r="Z271" s="422"/>
      <c r="AA271" s="423"/>
      <c r="AB271" s="500">
        <f t="shared" si="825"/>
        <v>0</v>
      </c>
      <c r="AC271" s="404">
        <f t="shared" si="826"/>
        <v>0</v>
      </c>
      <c r="AD271" s="500">
        <f t="shared" si="827"/>
        <v>96</v>
      </c>
      <c r="AE271" s="404">
        <f t="shared" si="828"/>
        <v>110</v>
      </c>
      <c r="AF271" s="500">
        <f t="shared" si="829"/>
        <v>0</v>
      </c>
      <c r="AG271" s="404">
        <f t="shared" si="830"/>
        <v>0</v>
      </c>
      <c r="AH271" s="564">
        <v>0.76</v>
      </c>
      <c r="AI271" s="580">
        <v>2.1</v>
      </c>
      <c r="AJ271" s="500">
        <f t="shared" si="831"/>
        <v>63.84</v>
      </c>
      <c r="AK271" s="404">
        <f t="shared" si="832"/>
        <v>189</v>
      </c>
      <c r="AL271" s="564">
        <v>3.25</v>
      </c>
      <c r="AM271" s="580">
        <v>1.6</v>
      </c>
      <c r="AN271" s="500">
        <f t="shared" si="833"/>
        <v>39</v>
      </c>
      <c r="AO271" s="404">
        <f t="shared" si="834"/>
        <v>32</v>
      </c>
      <c r="AP271" s="564"/>
      <c r="AQ271" s="425"/>
      <c r="AR271" s="500">
        <f t="shared" si="835"/>
        <v>0</v>
      </c>
      <c r="AS271" s="404">
        <f t="shared" si="836"/>
        <v>0</v>
      </c>
      <c r="AT271" s="236">
        <f t="shared" si="837"/>
        <v>1.07125</v>
      </c>
      <c r="AU271" s="237">
        <f t="shared" si="838"/>
        <v>2.0090909090909093</v>
      </c>
      <c r="AV271" s="500">
        <f t="shared" si="839"/>
        <v>102.84</v>
      </c>
      <c r="AW271" s="404">
        <f t="shared" si="840"/>
        <v>221.00000000000003</v>
      </c>
      <c r="AX271" s="422"/>
      <c r="AY271" s="423"/>
      <c r="AZ271" s="500">
        <f t="shared" si="841"/>
        <v>0</v>
      </c>
      <c r="BA271" s="404">
        <f t="shared" si="842"/>
        <v>0</v>
      </c>
      <c r="BB271" s="422"/>
      <c r="BC271" s="423"/>
      <c r="BD271" s="500">
        <f t="shared" si="843"/>
        <v>0</v>
      </c>
      <c r="BE271" s="404">
        <f t="shared" si="844"/>
        <v>0</v>
      </c>
      <c r="BF271" s="422"/>
      <c r="BG271" s="423"/>
      <c r="BH271" s="500">
        <f t="shared" si="845"/>
        <v>0</v>
      </c>
      <c r="BI271" s="404">
        <f t="shared" si="846"/>
        <v>0</v>
      </c>
      <c r="BJ271" s="500">
        <f t="shared" si="847"/>
        <v>0</v>
      </c>
      <c r="BK271" s="404">
        <f t="shared" si="848"/>
        <v>0</v>
      </c>
      <c r="BL271" s="500">
        <f t="shared" si="849"/>
        <v>0</v>
      </c>
      <c r="BM271" s="404">
        <f t="shared" si="850"/>
        <v>0</v>
      </c>
      <c r="BN271" s="422">
        <v>222</v>
      </c>
      <c r="BO271" s="423">
        <v>233</v>
      </c>
      <c r="BP271" s="500">
        <f t="shared" si="851"/>
        <v>0</v>
      </c>
      <c r="BQ271" s="404">
        <f t="shared" si="852"/>
        <v>0</v>
      </c>
      <c r="BR271" s="422">
        <v>46</v>
      </c>
      <c r="BS271" s="423">
        <v>46</v>
      </c>
      <c r="BT271" s="500">
        <f t="shared" si="853"/>
        <v>0</v>
      </c>
      <c r="BU271" s="404">
        <f t="shared" si="854"/>
        <v>0</v>
      </c>
      <c r="BV271" s="422"/>
      <c r="BW271" s="423"/>
      <c r="BX271" s="500">
        <f t="shared" si="855"/>
        <v>0</v>
      </c>
      <c r="BY271" s="404">
        <f t="shared" si="856"/>
        <v>0</v>
      </c>
      <c r="BZ271" s="500">
        <f t="shared" si="857"/>
        <v>268</v>
      </c>
      <c r="CA271" s="404">
        <f t="shared" si="858"/>
        <v>279</v>
      </c>
      <c r="CB271" s="500">
        <f t="shared" si="859"/>
        <v>0</v>
      </c>
      <c r="CC271" s="404">
        <f t="shared" si="860"/>
        <v>0</v>
      </c>
      <c r="CD271" s="564">
        <v>3.97</v>
      </c>
      <c r="CE271" s="581">
        <v>4.21</v>
      </c>
      <c r="CF271" s="500">
        <f t="shared" si="861"/>
        <v>881.34</v>
      </c>
      <c r="CG271" s="404">
        <f t="shared" si="862"/>
        <v>980.93</v>
      </c>
      <c r="CH271" s="564">
        <v>5.0199999999999996</v>
      </c>
      <c r="CI271" s="581">
        <v>6.54</v>
      </c>
      <c r="CJ271" s="500">
        <f t="shared" si="863"/>
        <v>230.92</v>
      </c>
      <c r="CK271" s="404">
        <f t="shared" si="864"/>
        <v>300.83999999999997</v>
      </c>
      <c r="CL271" s="564"/>
      <c r="CM271" s="581"/>
      <c r="CN271" s="500">
        <f t="shared" si="865"/>
        <v>0</v>
      </c>
      <c r="CO271" s="404">
        <f t="shared" si="866"/>
        <v>0</v>
      </c>
      <c r="CP271" s="500">
        <f t="shared" si="867"/>
        <v>4.1502238805970153</v>
      </c>
      <c r="CQ271" s="237">
        <f t="shared" si="868"/>
        <v>4.5941577060931902</v>
      </c>
      <c r="CR271" s="500">
        <f t="shared" si="869"/>
        <v>1112.26</v>
      </c>
      <c r="CS271" s="404">
        <f t="shared" si="870"/>
        <v>1281.77</v>
      </c>
      <c r="CT271" s="565"/>
      <c r="CU271" s="581"/>
      <c r="CV271" s="500">
        <f t="shared" si="871"/>
        <v>0</v>
      </c>
      <c r="CW271" s="404">
        <f t="shared" si="872"/>
        <v>0</v>
      </c>
      <c r="CX271" s="565"/>
      <c r="CY271" s="581"/>
      <c r="CZ271" s="500">
        <f t="shared" si="873"/>
        <v>0</v>
      </c>
      <c r="DA271" s="404">
        <f t="shared" si="874"/>
        <v>0</v>
      </c>
      <c r="DB271" s="565"/>
      <c r="DC271" s="581"/>
      <c r="DD271" s="500">
        <f t="shared" si="875"/>
        <v>0</v>
      </c>
      <c r="DE271" s="404">
        <f t="shared" si="876"/>
        <v>0</v>
      </c>
      <c r="DF271" s="500">
        <f t="shared" si="877"/>
        <v>0</v>
      </c>
      <c r="DG271" s="404">
        <f t="shared" si="878"/>
        <v>0</v>
      </c>
      <c r="DH271" s="500">
        <f t="shared" si="879"/>
        <v>0</v>
      </c>
      <c r="DI271" s="404">
        <f t="shared" si="880"/>
        <v>0</v>
      </c>
      <c r="DJ271" s="500">
        <f t="shared" si="881"/>
        <v>364</v>
      </c>
      <c r="DK271" s="404">
        <f t="shared" si="882"/>
        <v>389</v>
      </c>
      <c r="DL271" s="500">
        <f t="shared" si="883"/>
        <v>0</v>
      </c>
      <c r="DM271" s="404">
        <f t="shared" si="884"/>
        <v>0</v>
      </c>
      <c r="DN271" s="236">
        <f t="shared" si="885"/>
        <v>3.3381868131868129</v>
      </c>
      <c r="DO271" s="237">
        <f t="shared" si="886"/>
        <v>3.8631619537275066</v>
      </c>
      <c r="DP271" s="500">
        <f t="shared" si="887"/>
        <v>1215.0999999999999</v>
      </c>
      <c r="DQ271" s="404">
        <f t="shared" si="888"/>
        <v>1502.77</v>
      </c>
      <c r="DR271" s="500">
        <f t="shared" si="889"/>
        <v>0</v>
      </c>
      <c r="DS271" s="404">
        <f t="shared" si="890"/>
        <v>0</v>
      </c>
      <c r="DT271" s="500">
        <f t="shared" si="891"/>
        <v>0</v>
      </c>
      <c r="DU271" s="404">
        <f t="shared" si="892"/>
        <v>0</v>
      </c>
      <c r="DV271" s="565">
        <v>53</v>
      </c>
      <c r="DW271" s="582">
        <v>61</v>
      </c>
      <c r="DX271" s="500">
        <f t="shared" si="893"/>
        <v>0</v>
      </c>
      <c r="DY271" s="404">
        <f t="shared" si="894"/>
        <v>0</v>
      </c>
      <c r="DZ271" s="565">
        <v>32</v>
      </c>
      <c r="EA271" s="582">
        <v>33</v>
      </c>
      <c r="EB271" s="500">
        <f t="shared" si="895"/>
        <v>0</v>
      </c>
      <c r="EC271" s="404">
        <f t="shared" si="896"/>
        <v>0</v>
      </c>
      <c r="ED271" s="565"/>
      <c r="EE271" s="582"/>
      <c r="EF271" s="500">
        <f t="shared" si="897"/>
        <v>0</v>
      </c>
      <c r="EG271" s="404">
        <f t="shared" si="898"/>
        <v>0</v>
      </c>
      <c r="EH271" s="500">
        <f t="shared" si="899"/>
        <v>85</v>
      </c>
      <c r="EI271" s="404">
        <f t="shared" si="900"/>
        <v>94</v>
      </c>
      <c r="EJ271" s="500">
        <f t="shared" si="901"/>
        <v>0</v>
      </c>
      <c r="EK271" s="404">
        <f t="shared" si="902"/>
        <v>0</v>
      </c>
      <c r="EL271" s="564">
        <v>2.4900000000000002</v>
      </c>
      <c r="EM271" s="583">
        <v>3.31</v>
      </c>
      <c r="EN271" s="500">
        <f t="shared" si="903"/>
        <v>131.97</v>
      </c>
      <c r="EO271" s="404">
        <f t="shared" si="904"/>
        <v>201.91</v>
      </c>
      <c r="EP271" s="564">
        <v>4.3099999999999996</v>
      </c>
      <c r="EQ271" s="583">
        <v>3.59</v>
      </c>
      <c r="ER271" s="500">
        <f t="shared" si="905"/>
        <v>137.91999999999999</v>
      </c>
      <c r="ES271" s="404">
        <f t="shared" si="906"/>
        <v>118.47</v>
      </c>
      <c r="ET271" s="564"/>
      <c r="EU271" s="583"/>
      <c r="EV271" s="500">
        <f t="shared" si="907"/>
        <v>0</v>
      </c>
      <c r="EW271" s="404">
        <f t="shared" si="908"/>
        <v>0</v>
      </c>
      <c r="EX271" s="236">
        <f t="shared" si="909"/>
        <v>3.175176470588235</v>
      </c>
      <c r="EY271" s="237">
        <f t="shared" si="910"/>
        <v>3.4082978723404254</v>
      </c>
      <c r="EZ271" s="500">
        <f t="shared" si="911"/>
        <v>269.89</v>
      </c>
      <c r="FA271" s="404">
        <f t="shared" si="912"/>
        <v>320.38</v>
      </c>
      <c r="FB271" s="565"/>
      <c r="FC271" s="583"/>
      <c r="FD271" s="500">
        <f t="shared" si="913"/>
        <v>0</v>
      </c>
      <c r="FE271" s="404">
        <f t="shared" si="914"/>
        <v>0</v>
      </c>
      <c r="FF271" s="565"/>
      <c r="FG271" s="583"/>
      <c r="FH271" s="500">
        <f t="shared" si="915"/>
        <v>0</v>
      </c>
      <c r="FI271" s="404">
        <f t="shared" si="916"/>
        <v>0</v>
      </c>
      <c r="FJ271" s="565"/>
      <c r="FK271" s="583"/>
      <c r="FL271" s="500">
        <f t="shared" si="917"/>
        <v>0</v>
      </c>
      <c r="FM271" s="404">
        <f t="shared" si="918"/>
        <v>0</v>
      </c>
      <c r="FN271" s="500">
        <f t="shared" si="919"/>
        <v>0</v>
      </c>
      <c r="FO271" s="404">
        <f t="shared" si="920"/>
        <v>0</v>
      </c>
      <c r="FP271" s="500">
        <f t="shared" si="921"/>
        <v>0</v>
      </c>
      <c r="FQ271" s="404">
        <f t="shared" si="922"/>
        <v>0</v>
      </c>
      <c r="FR271" s="565">
        <v>1</v>
      </c>
      <c r="FS271" s="423">
        <v>8</v>
      </c>
      <c r="FT271" s="500">
        <f t="shared" si="923"/>
        <v>0</v>
      </c>
      <c r="FU271" s="404">
        <f t="shared" si="924"/>
        <v>0</v>
      </c>
      <c r="FV271" s="564"/>
      <c r="FW271" s="584"/>
      <c r="FX271" s="500">
        <f t="shared" si="925"/>
        <v>0</v>
      </c>
      <c r="FY271" s="404">
        <f t="shared" si="926"/>
        <v>0</v>
      </c>
      <c r="FZ271" s="564"/>
      <c r="GA271" s="584"/>
      <c r="GB271" s="500">
        <f t="shared" si="927"/>
        <v>0</v>
      </c>
      <c r="GC271" s="404">
        <f t="shared" si="928"/>
        <v>0</v>
      </c>
      <c r="GD271" s="510">
        <f t="shared" si="929"/>
        <v>359</v>
      </c>
      <c r="GE271" s="404">
        <f t="shared" si="930"/>
        <v>384</v>
      </c>
      <c r="GF271" s="500">
        <f t="shared" si="931"/>
        <v>0</v>
      </c>
      <c r="GG271" s="404">
        <f t="shared" si="932"/>
        <v>0</v>
      </c>
      <c r="GH271" s="500">
        <f t="shared" si="933"/>
        <v>1077.1500000000001</v>
      </c>
      <c r="GI271" s="404">
        <f t="shared" si="934"/>
        <v>1371.84</v>
      </c>
      <c r="GJ271" s="500" t="str">
        <f t="shared" si="935"/>
        <v/>
      </c>
      <c r="GK271" s="404" t="str">
        <f t="shared" si="936"/>
        <v/>
      </c>
      <c r="GL271" s="510">
        <f t="shared" si="937"/>
        <v>90</v>
      </c>
      <c r="GM271" s="404">
        <f t="shared" si="938"/>
        <v>99</v>
      </c>
      <c r="GN271" s="500">
        <f t="shared" si="939"/>
        <v>0</v>
      </c>
      <c r="GO271" s="404">
        <f t="shared" si="940"/>
        <v>0</v>
      </c>
      <c r="GP271" s="500">
        <f t="shared" si="941"/>
        <v>407.83999999999992</v>
      </c>
      <c r="GQ271" s="404">
        <f t="shared" si="942"/>
        <v>451.30999999999995</v>
      </c>
      <c r="GR271" s="500">
        <f t="shared" si="943"/>
        <v>0</v>
      </c>
      <c r="GS271" s="404">
        <f t="shared" si="944"/>
        <v>0</v>
      </c>
      <c r="GT271" s="510">
        <f t="shared" si="945"/>
        <v>449</v>
      </c>
      <c r="GU271" s="404">
        <f t="shared" si="946"/>
        <v>483</v>
      </c>
      <c r="GV271" s="500">
        <f t="shared" si="947"/>
        <v>0</v>
      </c>
      <c r="GW271" s="404">
        <f t="shared" si="948"/>
        <v>0</v>
      </c>
      <c r="GX271" s="500">
        <f t="shared" si="949"/>
        <v>1484.99</v>
      </c>
      <c r="GY271" s="404">
        <f t="shared" si="950"/>
        <v>1823.1499999999999</v>
      </c>
      <c r="GZ271" s="500" t="str">
        <f t="shared" si="951"/>
        <v/>
      </c>
      <c r="HA271" s="404" t="str">
        <f t="shared" si="952"/>
        <v/>
      </c>
      <c r="HB271" s="510">
        <f t="shared" si="953"/>
        <v>0</v>
      </c>
      <c r="HC271" s="404">
        <f t="shared" si="954"/>
        <v>0</v>
      </c>
      <c r="HD271" s="500">
        <f t="shared" si="955"/>
        <v>0</v>
      </c>
      <c r="HE271" s="404">
        <f t="shared" si="956"/>
        <v>0</v>
      </c>
      <c r="HF271" s="500" t="str">
        <f t="shared" si="957"/>
        <v/>
      </c>
      <c r="HG271" s="404" t="str">
        <f t="shared" si="958"/>
        <v/>
      </c>
      <c r="HH271" s="500" t="str">
        <f t="shared" si="959"/>
        <v/>
      </c>
      <c r="HI271" s="404" t="str">
        <f t="shared" si="960"/>
        <v/>
      </c>
      <c r="HJ271" s="510">
        <f t="shared" si="961"/>
        <v>1484.9899999999998</v>
      </c>
      <c r="HK271" s="404">
        <f t="shared" si="962"/>
        <v>1823.15</v>
      </c>
      <c r="HL271" s="500" t="str">
        <f t="shared" si="963"/>
        <v/>
      </c>
      <c r="HM271" s="404" t="str">
        <f t="shared" si="964"/>
        <v/>
      </c>
    </row>
    <row r="272" spans="1:221">
      <c r="A272" s="680" t="s">
        <v>545</v>
      </c>
      <c r="B272" s="676" t="s">
        <v>957</v>
      </c>
      <c r="C272" s="677"/>
      <c r="D272" s="678">
        <v>207281</v>
      </c>
      <c r="E272" s="679">
        <v>9</v>
      </c>
      <c r="F272" s="422">
        <v>908</v>
      </c>
      <c r="G272" s="687">
        <v>852</v>
      </c>
      <c r="H272" s="422">
        <v>37</v>
      </c>
      <c r="I272" s="423">
        <v>53</v>
      </c>
      <c r="J272" s="500">
        <f t="shared" si="815"/>
        <v>871</v>
      </c>
      <c r="K272" s="404">
        <f t="shared" si="816"/>
        <v>799</v>
      </c>
      <c r="L272" s="422">
        <v>60</v>
      </c>
      <c r="M272" s="423">
        <v>60</v>
      </c>
      <c r="N272" s="500">
        <f t="shared" si="817"/>
        <v>871</v>
      </c>
      <c r="O272" s="404">
        <f t="shared" si="818"/>
        <v>799</v>
      </c>
      <c r="P272" s="500">
        <f t="shared" si="819"/>
        <v>0</v>
      </c>
      <c r="Q272" s="404">
        <f t="shared" si="820"/>
        <v>0</v>
      </c>
      <c r="R272" s="422">
        <v>161</v>
      </c>
      <c r="S272" s="423">
        <v>155</v>
      </c>
      <c r="T272" s="500">
        <f t="shared" si="821"/>
        <v>0</v>
      </c>
      <c r="U272" s="404">
        <f t="shared" si="822"/>
        <v>0</v>
      </c>
      <c r="V272" s="422">
        <v>41</v>
      </c>
      <c r="W272" s="423">
        <v>37</v>
      </c>
      <c r="X272" s="500">
        <f t="shared" si="823"/>
        <v>0</v>
      </c>
      <c r="Y272" s="404">
        <f t="shared" si="824"/>
        <v>0</v>
      </c>
      <c r="Z272" s="422"/>
      <c r="AA272" s="423"/>
      <c r="AB272" s="500">
        <f t="shared" si="825"/>
        <v>0</v>
      </c>
      <c r="AC272" s="404">
        <f t="shared" si="826"/>
        <v>0</v>
      </c>
      <c r="AD272" s="500">
        <f t="shared" si="827"/>
        <v>202</v>
      </c>
      <c r="AE272" s="404">
        <f t="shared" si="828"/>
        <v>192</v>
      </c>
      <c r="AF272" s="500">
        <f t="shared" si="829"/>
        <v>0</v>
      </c>
      <c r="AG272" s="404">
        <f t="shared" si="830"/>
        <v>0</v>
      </c>
      <c r="AH272" s="564">
        <v>2.44</v>
      </c>
      <c r="AI272" s="580">
        <v>2.63</v>
      </c>
      <c r="AJ272" s="500">
        <f t="shared" si="831"/>
        <v>392.84</v>
      </c>
      <c r="AK272" s="404">
        <f t="shared" si="832"/>
        <v>407.65</v>
      </c>
      <c r="AL272" s="564">
        <v>2.77</v>
      </c>
      <c r="AM272" s="580">
        <v>3.14</v>
      </c>
      <c r="AN272" s="500">
        <f t="shared" si="833"/>
        <v>113.57000000000001</v>
      </c>
      <c r="AO272" s="404">
        <f t="shared" si="834"/>
        <v>116.18</v>
      </c>
      <c r="AP272" s="564"/>
      <c r="AQ272" s="425"/>
      <c r="AR272" s="500">
        <f t="shared" si="835"/>
        <v>0</v>
      </c>
      <c r="AS272" s="404">
        <f t="shared" si="836"/>
        <v>0</v>
      </c>
      <c r="AT272" s="236">
        <f t="shared" si="837"/>
        <v>2.5069801980198019</v>
      </c>
      <c r="AU272" s="237">
        <f t="shared" si="838"/>
        <v>2.7282812499999998</v>
      </c>
      <c r="AV272" s="500">
        <f t="shared" si="839"/>
        <v>506.40999999999997</v>
      </c>
      <c r="AW272" s="404">
        <f t="shared" si="840"/>
        <v>523.82999999999993</v>
      </c>
      <c r="AX272" s="422"/>
      <c r="AY272" s="423"/>
      <c r="AZ272" s="500">
        <f t="shared" si="841"/>
        <v>0</v>
      </c>
      <c r="BA272" s="404">
        <f t="shared" si="842"/>
        <v>0</v>
      </c>
      <c r="BB272" s="422"/>
      <c r="BC272" s="423"/>
      <c r="BD272" s="500">
        <f t="shared" si="843"/>
        <v>0</v>
      </c>
      <c r="BE272" s="404">
        <f t="shared" si="844"/>
        <v>0</v>
      </c>
      <c r="BF272" s="422"/>
      <c r="BG272" s="423"/>
      <c r="BH272" s="500">
        <f t="shared" si="845"/>
        <v>0</v>
      </c>
      <c r="BI272" s="404">
        <f t="shared" si="846"/>
        <v>0</v>
      </c>
      <c r="BJ272" s="500">
        <f t="shared" si="847"/>
        <v>0</v>
      </c>
      <c r="BK272" s="404">
        <f t="shared" si="848"/>
        <v>0</v>
      </c>
      <c r="BL272" s="500">
        <f t="shared" si="849"/>
        <v>0</v>
      </c>
      <c r="BM272" s="404">
        <f t="shared" si="850"/>
        <v>0</v>
      </c>
      <c r="BN272" s="422">
        <v>327</v>
      </c>
      <c r="BO272" s="423">
        <v>303</v>
      </c>
      <c r="BP272" s="500">
        <f t="shared" si="851"/>
        <v>0</v>
      </c>
      <c r="BQ272" s="404">
        <f t="shared" si="852"/>
        <v>0</v>
      </c>
      <c r="BR272" s="422">
        <v>61</v>
      </c>
      <c r="BS272" s="423">
        <v>66</v>
      </c>
      <c r="BT272" s="500">
        <f t="shared" si="853"/>
        <v>0</v>
      </c>
      <c r="BU272" s="404">
        <f t="shared" si="854"/>
        <v>0</v>
      </c>
      <c r="BV272" s="422"/>
      <c r="BW272" s="423"/>
      <c r="BX272" s="500">
        <f t="shared" si="855"/>
        <v>0</v>
      </c>
      <c r="BY272" s="404">
        <f t="shared" si="856"/>
        <v>0</v>
      </c>
      <c r="BZ272" s="500">
        <f t="shared" si="857"/>
        <v>388</v>
      </c>
      <c r="CA272" s="404">
        <f t="shared" si="858"/>
        <v>369</v>
      </c>
      <c r="CB272" s="500">
        <f t="shared" si="859"/>
        <v>0</v>
      </c>
      <c r="CC272" s="404">
        <f t="shared" si="860"/>
        <v>0</v>
      </c>
      <c r="CD272" s="564">
        <v>4.1900000000000004</v>
      </c>
      <c r="CE272" s="581">
        <v>4.3</v>
      </c>
      <c r="CF272" s="500">
        <f t="shared" si="861"/>
        <v>1370.13</v>
      </c>
      <c r="CG272" s="404">
        <f t="shared" si="862"/>
        <v>1302.8999999999999</v>
      </c>
      <c r="CH272" s="564">
        <v>5.4</v>
      </c>
      <c r="CI272" s="581">
        <v>6.25</v>
      </c>
      <c r="CJ272" s="500">
        <f t="shared" si="863"/>
        <v>329.40000000000003</v>
      </c>
      <c r="CK272" s="404">
        <f t="shared" si="864"/>
        <v>412.5</v>
      </c>
      <c r="CL272" s="564"/>
      <c r="CM272" s="581"/>
      <c r="CN272" s="500">
        <f t="shared" si="865"/>
        <v>0</v>
      </c>
      <c r="CO272" s="404">
        <f t="shared" si="866"/>
        <v>0</v>
      </c>
      <c r="CP272" s="500">
        <f t="shared" si="867"/>
        <v>4.3802319587628871</v>
      </c>
      <c r="CQ272" s="237">
        <f t="shared" si="868"/>
        <v>4.6487804878048777</v>
      </c>
      <c r="CR272" s="500">
        <f t="shared" si="869"/>
        <v>1699.5300000000002</v>
      </c>
      <c r="CS272" s="404">
        <f t="shared" si="870"/>
        <v>1715.3999999999999</v>
      </c>
      <c r="CT272" s="565"/>
      <c r="CU272" s="581"/>
      <c r="CV272" s="500">
        <f t="shared" si="871"/>
        <v>0</v>
      </c>
      <c r="CW272" s="404">
        <f t="shared" si="872"/>
        <v>0</v>
      </c>
      <c r="CX272" s="565"/>
      <c r="CY272" s="581"/>
      <c r="CZ272" s="500">
        <f t="shared" si="873"/>
        <v>0</v>
      </c>
      <c r="DA272" s="404">
        <f t="shared" si="874"/>
        <v>0</v>
      </c>
      <c r="DB272" s="565"/>
      <c r="DC272" s="581"/>
      <c r="DD272" s="500">
        <f t="shared" si="875"/>
        <v>0</v>
      </c>
      <c r="DE272" s="404">
        <f t="shared" si="876"/>
        <v>0</v>
      </c>
      <c r="DF272" s="500">
        <f t="shared" si="877"/>
        <v>0</v>
      </c>
      <c r="DG272" s="404">
        <f t="shared" si="878"/>
        <v>0</v>
      </c>
      <c r="DH272" s="500">
        <f t="shared" si="879"/>
        <v>0</v>
      </c>
      <c r="DI272" s="404">
        <f t="shared" si="880"/>
        <v>0</v>
      </c>
      <c r="DJ272" s="500">
        <f t="shared" si="881"/>
        <v>590</v>
      </c>
      <c r="DK272" s="404">
        <f t="shared" si="882"/>
        <v>561</v>
      </c>
      <c r="DL272" s="500">
        <f t="shared" si="883"/>
        <v>0</v>
      </c>
      <c r="DM272" s="404">
        <f t="shared" si="884"/>
        <v>0</v>
      </c>
      <c r="DN272" s="236">
        <f t="shared" si="885"/>
        <v>3.7388813559322034</v>
      </c>
      <c r="DO272" s="237">
        <f t="shared" si="886"/>
        <v>3.9914973262032079</v>
      </c>
      <c r="DP272" s="500">
        <f t="shared" si="887"/>
        <v>2205.94</v>
      </c>
      <c r="DQ272" s="404">
        <f t="shared" si="888"/>
        <v>2239.2299999999996</v>
      </c>
      <c r="DR272" s="500">
        <f t="shared" si="889"/>
        <v>0</v>
      </c>
      <c r="DS272" s="404">
        <f t="shared" si="890"/>
        <v>0</v>
      </c>
      <c r="DT272" s="500">
        <f t="shared" si="891"/>
        <v>0</v>
      </c>
      <c r="DU272" s="404">
        <f t="shared" si="892"/>
        <v>0</v>
      </c>
      <c r="DV272" s="565">
        <v>174</v>
      </c>
      <c r="DW272" s="582">
        <v>144</v>
      </c>
      <c r="DX272" s="500">
        <f t="shared" si="893"/>
        <v>0</v>
      </c>
      <c r="DY272" s="404">
        <f t="shared" si="894"/>
        <v>0</v>
      </c>
      <c r="DZ272" s="565">
        <v>103</v>
      </c>
      <c r="EA272" s="582">
        <v>94</v>
      </c>
      <c r="EB272" s="500">
        <f t="shared" si="895"/>
        <v>0</v>
      </c>
      <c r="EC272" s="404">
        <f t="shared" si="896"/>
        <v>0</v>
      </c>
      <c r="ED272" s="565"/>
      <c r="EE272" s="582"/>
      <c r="EF272" s="500">
        <f t="shared" si="897"/>
        <v>0</v>
      </c>
      <c r="EG272" s="404">
        <f t="shared" si="898"/>
        <v>0</v>
      </c>
      <c r="EH272" s="500">
        <f t="shared" si="899"/>
        <v>277</v>
      </c>
      <c r="EI272" s="404">
        <f t="shared" si="900"/>
        <v>238</v>
      </c>
      <c r="EJ272" s="500">
        <f t="shared" si="901"/>
        <v>0</v>
      </c>
      <c r="EK272" s="404">
        <f t="shared" si="902"/>
        <v>0</v>
      </c>
      <c r="EL272" s="564">
        <v>3.41</v>
      </c>
      <c r="EM272" s="583">
        <v>3.83</v>
      </c>
      <c r="EN272" s="500">
        <f t="shared" si="903"/>
        <v>593.34</v>
      </c>
      <c r="EO272" s="404">
        <f t="shared" si="904"/>
        <v>551.52</v>
      </c>
      <c r="EP272" s="564">
        <v>4.2300000000000004</v>
      </c>
      <c r="EQ272" s="583">
        <v>4.8600000000000003</v>
      </c>
      <c r="ER272" s="500">
        <f t="shared" si="905"/>
        <v>435.69000000000005</v>
      </c>
      <c r="ES272" s="404">
        <f t="shared" si="906"/>
        <v>456.84000000000003</v>
      </c>
      <c r="ET272" s="564"/>
      <c r="EU272" s="583"/>
      <c r="EV272" s="500">
        <f t="shared" si="907"/>
        <v>0</v>
      </c>
      <c r="EW272" s="404">
        <f t="shared" si="908"/>
        <v>0</v>
      </c>
      <c r="EX272" s="236">
        <f t="shared" si="909"/>
        <v>3.7149097472924195</v>
      </c>
      <c r="EY272" s="237">
        <f t="shared" si="910"/>
        <v>4.2368067226890753</v>
      </c>
      <c r="EZ272" s="500">
        <f t="shared" si="911"/>
        <v>1029.0300000000002</v>
      </c>
      <c r="FA272" s="404">
        <f t="shared" si="912"/>
        <v>1008.3599999999999</v>
      </c>
      <c r="FB272" s="565"/>
      <c r="FC272" s="583"/>
      <c r="FD272" s="500">
        <f t="shared" si="913"/>
        <v>0</v>
      </c>
      <c r="FE272" s="404">
        <f t="shared" si="914"/>
        <v>0</v>
      </c>
      <c r="FF272" s="565"/>
      <c r="FG272" s="583"/>
      <c r="FH272" s="500">
        <f t="shared" si="915"/>
        <v>0</v>
      </c>
      <c r="FI272" s="404">
        <f t="shared" si="916"/>
        <v>0</v>
      </c>
      <c r="FJ272" s="565"/>
      <c r="FK272" s="583"/>
      <c r="FL272" s="500">
        <f t="shared" si="917"/>
        <v>0</v>
      </c>
      <c r="FM272" s="404">
        <f t="shared" si="918"/>
        <v>0</v>
      </c>
      <c r="FN272" s="500">
        <f t="shared" si="919"/>
        <v>0</v>
      </c>
      <c r="FO272" s="404">
        <f t="shared" si="920"/>
        <v>0</v>
      </c>
      <c r="FP272" s="500">
        <f t="shared" si="921"/>
        <v>0</v>
      </c>
      <c r="FQ272" s="404">
        <f t="shared" si="922"/>
        <v>0</v>
      </c>
      <c r="FR272" s="565">
        <v>4</v>
      </c>
      <c r="FS272" s="423">
        <v>0</v>
      </c>
      <c r="FT272" s="500">
        <f t="shared" si="923"/>
        <v>0</v>
      </c>
      <c r="FU272" s="404">
        <f t="shared" si="924"/>
        <v>0</v>
      </c>
      <c r="FV272" s="564"/>
      <c r="FW272" s="584"/>
      <c r="FX272" s="500">
        <f t="shared" si="925"/>
        <v>0</v>
      </c>
      <c r="FY272" s="404">
        <f t="shared" si="926"/>
        <v>0</v>
      </c>
      <c r="FZ272" s="564"/>
      <c r="GA272" s="584"/>
      <c r="GB272" s="500">
        <f t="shared" si="927"/>
        <v>0</v>
      </c>
      <c r="GC272" s="404">
        <f t="shared" si="928"/>
        <v>0</v>
      </c>
      <c r="GD272" s="510">
        <f t="shared" si="929"/>
        <v>662</v>
      </c>
      <c r="GE272" s="404">
        <f t="shared" si="930"/>
        <v>602</v>
      </c>
      <c r="GF272" s="500">
        <f t="shared" si="931"/>
        <v>0</v>
      </c>
      <c r="GG272" s="404">
        <f t="shared" si="932"/>
        <v>0</v>
      </c>
      <c r="GH272" s="500">
        <f t="shared" si="933"/>
        <v>2356.31</v>
      </c>
      <c r="GI272" s="404">
        <f t="shared" si="934"/>
        <v>2262.0699999999997</v>
      </c>
      <c r="GJ272" s="500" t="str">
        <f t="shared" si="935"/>
        <v/>
      </c>
      <c r="GK272" s="404" t="str">
        <f t="shared" si="936"/>
        <v/>
      </c>
      <c r="GL272" s="510">
        <f t="shared" si="937"/>
        <v>205</v>
      </c>
      <c r="GM272" s="404">
        <f t="shared" si="938"/>
        <v>197</v>
      </c>
      <c r="GN272" s="500">
        <f t="shared" si="939"/>
        <v>0</v>
      </c>
      <c r="GO272" s="404">
        <f t="shared" si="940"/>
        <v>0</v>
      </c>
      <c r="GP272" s="500">
        <f t="shared" si="941"/>
        <v>878.66000000000008</v>
      </c>
      <c r="GQ272" s="404">
        <f t="shared" si="942"/>
        <v>985.5200000000001</v>
      </c>
      <c r="GR272" s="500">
        <f t="shared" si="943"/>
        <v>0</v>
      </c>
      <c r="GS272" s="404">
        <f t="shared" si="944"/>
        <v>0</v>
      </c>
      <c r="GT272" s="510">
        <f t="shared" si="945"/>
        <v>867</v>
      </c>
      <c r="GU272" s="404">
        <f t="shared" si="946"/>
        <v>799</v>
      </c>
      <c r="GV272" s="500">
        <f t="shared" si="947"/>
        <v>0</v>
      </c>
      <c r="GW272" s="404">
        <f t="shared" si="948"/>
        <v>0</v>
      </c>
      <c r="GX272" s="500">
        <f t="shared" si="949"/>
        <v>3234.9700000000003</v>
      </c>
      <c r="GY272" s="404">
        <f t="shared" si="950"/>
        <v>3247.5899999999997</v>
      </c>
      <c r="GZ272" s="500" t="str">
        <f t="shared" si="951"/>
        <v/>
      </c>
      <c r="HA272" s="404" t="str">
        <f t="shared" si="952"/>
        <v/>
      </c>
      <c r="HB272" s="510">
        <f t="shared" si="953"/>
        <v>0</v>
      </c>
      <c r="HC272" s="404">
        <f t="shared" si="954"/>
        <v>0</v>
      </c>
      <c r="HD272" s="500">
        <f t="shared" si="955"/>
        <v>0</v>
      </c>
      <c r="HE272" s="404">
        <f t="shared" si="956"/>
        <v>0</v>
      </c>
      <c r="HF272" s="500" t="str">
        <f t="shared" si="957"/>
        <v/>
      </c>
      <c r="HG272" s="404" t="str">
        <f t="shared" si="958"/>
        <v/>
      </c>
      <c r="HH272" s="500" t="str">
        <f t="shared" si="959"/>
        <v/>
      </c>
      <c r="HI272" s="404" t="str">
        <f t="shared" si="960"/>
        <v/>
      </c>
      <c r="HJ272" s="510">
        <f t="shared" si="961"/>
        <v>3234.9700000000003</v>
      </c>
      <c r="HK272" s="404">
        <f t="shared" si="962"/>
        <v>3247.5899999999992</v>
      </c>
      <c r="HL272" s="500" t="str">
        <f t="shared" si="963"/>
        <v/>
      </c>
      <c r="HM272" s="404" t="str">
        <f t="shared" si="964"/>
        <v/>
      </c>
    </row>
    <row r="273" spans="1:221">
      <c r="A273" s="680" t="s">
        <v>545</v>
      </c>
      <c r="B273" s="676" t="s">
        <v>958</v>
      </c>
      <c r="C273" s="677"/>
      <c r="D273" s="678">
        <v>206996</v>
      </c>
      <c r="E273" s="679">
        <v>10</v>
      </c>
      <c r="F273" s="422">
        <v>382</v>
      </c>
      <c r="G273" s="689">
        <v>383</v>
      </c>
      <c r="H273" s="422">
        <v>52</v>
      </c>
      <c r="I273" s="423">
        <v>47</v>
      </c>
      <c r="J273" s="500">
        <f t="shared" si="815"/>
        <v>330</v>
      </c>
      <c r="K273" s="404">
        <f t="shared" si="816"/>
        <v>336</v>
      </c>
      <c r="L273" s="422">
        <v>60</v>
      </c>
      <c r="M273" s="423">
        <v>60</v>
      </c>
      <c r="N273" s="500">
        <f t="shared" si="817"/>
        <v>330</v>
      </c>
      <c r="O273" s="404">
        <f t="shared" si="818"/>
        <v>336</v>
      </c>
      <c r="P273" s="500">
        <f t="shared" si="819"/>
        <v>0</v>
      </c>
      <c r="Q273" s="404">
        <f t="shared" si="820"/>
        <v>0</v>
      </c>
      <c r="R273" s="422">
        <v>42</v>
      </c>
      <c r="S273" s="423">
        <v>58</v>
      </c>
      <c r="T273" s="500">
        <f t="shared" si="821"/>
        <v>0</v>
      </c>
      <c r="U273" s="404">
        <f t="shared" si="822"/>
        <v>0</v>
      </c>
      <c r="V273" s="422">
        <v>13</v>
      </c>
      <c r="W273" s="423">
        <v>16</v>
      </c>
      <c r="X273" s="500">
        <f t="shared" si="823"/>
        <v>0</v>
      </c>
      <c r="Y273" s="404">
        <f t="shared" si="824"/>
        <v>0</v>
      </c>
      <c r="Z273" s="422"/>
      <c r="AA273" s="423"/>
      <c r="AB273" s="500">
        <f t="shared" si="825"/>
        <v>0</v>
      </c>
      <c r="AC273" s="404">
        <f t="shared" si="826"/>
        <v>0</v>
      </c>
      <c r="AD273" s="500">
        <f t="shared" si="827"/>
        <v>55</v>
      </c>
      <c r="AE273" s="404">
        <f t="shared" si="828"/>
        <v>74</v>
      </c>
      <c r="AF273" s="500">
        <f t="shared" si="829"/>
        <v>0</v>
      </c>
      <c r="AG273" s="404">
        <f t="shared" si="830"/>
        <v>0</v>
      </c>
      <c r="AH273" s="564">
        <v>2.0499999999999998</v>
      </c>
      <c r="AI273" s="580">
        <v>1.71</v>
      </c>
      <c r="AJ273" s="500">
        <f t="shared" si="831"/>
        <v>86.1</v>
      </c>
      <c r="AK273" s="404">
        <f t="shared" si="832"/>
        <v>99.179999999999993</v>
      </c>
      <c r="AL273" s="564">
        <v>1.62</v>
      </c>
      <c r="AM273" s="580">
        <v>2.0299999999999998</v>
      </c>
      <c r="AN273" s="500">
        <f t="shared" si="833"/>
        <v>21.060000000000002</v>
      </c>
      <c r="AO273" s="404">
        <f t="shared" si="834"/>
        <v>32.479999999999997</v>
      </c>
      <c r="AP273" s="564"/>
      <c r="AQ273" s="425"/>
      <c r="AR273" s="500">
        <f t="shared" si="835"/>
        <v>0</v>
      </c>
      <c r="AS273" s="404">
        <f t="shared" si="836"/>
        <v>0</v>
      </c>
      <c r="AT273" s="236">
        <f t="shared" si="837"/>
        <v>1.9483636363636363</v>
      </c>
      <c r="AU273" s="237">
        <f t="shared" si="838"/>
        <v>1.7791891891891891</v>
      </c>
      <c r="AV273" s="500">
        <f t="shared" si="839"/>
        <v>107.16</v>
      </c>
      <c r="AW273" s="404">
        <f t="shared" si="840"/>
        <v>131.66</v>
      </c>
      <c r="AX273" s="422"/>
      <c r="AY273" s="423"/>
      <c r="AZ273" s="500">
        <f t="shared" si="841"/>
        <v>0</v>
      </c>
      <c r="BA273" s="404">
        <f t="shared" si="842"/>
        <v>0</v>
      </c>
      <c r="BB273" s="422"/>
      <c r="BC273" s="423"/>
      <c r="BD273" s="500">
        <f t="shared" si="843"/>
        <v>0</v>
      </c>
      <c r="BE273" s="404">
        <f t="shared" si="844"/>
        <v>0</v>
      </c>
      <c r="BF273" s="422"/>
      <c r="BG273" s="423"/>
      <c r="BH273" s="500">
        <f t="shared" si="845"/>
        <v>0</v>
      </c>
      <c r="BI273" s="404">
        <f t="shared" si="846"/>
        <v>0</v>
      </c>
      <c r="BJ273" s="500">
        <f t="shared" si="847"/>
        <v>0</v>
      </c>
      <c r="BK273" s="404">
        <f t="shared" si="848"/>
        <v>0</v>
      </c>
      <c r="BL273" s="500">
        <f t="shared" si="849"/>
        <v>0</v>
      </c>
      <c r="BM273" s="404">
        <f t="shared" si="850"/>
        <v>0</v>
      </c>
      <c r="BN273" s="422">
        <v>130</v>
      </c>
      <c r="BO273" s="423">
        <v>130</v>
      </c>
      <c r="BP273" s="500">
        <f t="shared" si="851"/>
        <v>0</v>
      </c>
      <c r="BQ273" s="404">
        <f t="shared" si="852"/>
        <v>0</v>
      </c>
      <c r="BR273" s="422">
        <v>27</v>
      </c>
      <c r="BS273" s="423">
        <v>17</v>
      </c>
      <c r="BT273" s="500">
        <f t="shared" si="853"/>
        <v>0</v>
      </c>
      <c r="BU273" s="404">
        <f t="shared" si="854"/>
        <v>0</v>
      </c>
      <c r="BV273" s="422"/>
      <c r="BW273" s="423"/>
      <c r="BX273" s="500">
        <f t="shared" si="855"/>
        <v>0</v>
      </c>
      <c r="BY273" s="404">
        <f t="shared" si="856"/>
        <v>0</v>
      </c>
      <c r="BZ273" s="500">
        <f t="shared" si="857"/>
        <v>157</v>
      </c>
      <c r="CA273" s="404">
        <f t="shared" si="858"/>
        <v>147</v>
      </c>
      <c r="CB273" s="500">
        <f t="shared" si="859"/>
        <v>0</v>
      </c>
      <c r="CC273" s="404">
        <f t="shared" si="860"/>
        <v>0</v>
      </c>
      <c r="CD273" s="564">
        <v>4.33</v>
      </c>
      <c r="CE273" s="581">
        <v>4.24</v>
      </c>
      <c r="CF273" s="500">
        <f t="shared" si="861"/>
        <v>562.9</v>
      </c>
      <c r="CG273" s="404">
        <f t="shared" si="862"/>
        <v>551.20000000000005</v>
      </c>
      <c r="CH273" s="564">
        <v>6.19</v>
      </c>
      <c r="CI273" s="581">
        <v>6.53</v>
      </c>
      <c r="CJ273" s="500">
        <f t="shared" si="863"/>
        <v>167.13000000000002</v>
      </c>
      <c r="CK273" s="404">
        <f t="shared" si="864"/>
        <v>111.01</v>
      </c>
      <c r="CL273" s="564"/>
      <c r="CM273" s="581"/>
      <c r="CN273" s="500">
        <f t="shared" si="865"/>
        <v>0</v>
      </c>
      <c r="CO273" s="404">
        <f t="shared" si="866"/>
        <v>0</v>
      </c>
      <c r="CP273" s="500">
        <f t="shared" si="867"/>
        <v>4.6498726114649678</v>
      </c>
      <c r="CQ273" s="237">
        <f t="shared" si="868"/>
        <v>4.5048299319727896</v>
      </c>
      <c r="CR273" s="500">
        <f t="shared" si="869"/>
        <v>730.03</v>
      </c>
      <c r="CS273" s="404">
        <f t="shared" si="870"/>
        <v>662.21</v>
      </c>
      <c r="CT273" s="565"/>
      <c r="CU273" s="581"/>
      <c r="CV273" s="500">
        <f t="shared" si="871"/>
        <v>0</v>
      </c>
      <c r="CW273" s="404">
        <f t="shared" si="872"/>
        <v>0</v>
      </c>
      <c r="CX273" s="565"/>
      <c r="CY273" s="581"/>
      <c r="CZ273" s="500">
        <f t="shared" si="873"/>
        <v>0</v>
      </c>
      <c r="DA273" s="404">
        <f t="shared" si="874"/>
        <v>0</v>
      </c>
      <c r="DB273" s="565"/>
      <c r="DC273" s="581"/>
      <c r="DD273" s="500">
        <f t="shared" si="875"/>
        <v>0</v>
      </c>
      <c r="DE273" s="404">
        <f t="shared" si="876"/>
        <v>0</v>
      </c>
      <c r="DF273" s="500">
        <f t="shared" si="877"/>
        <v>0</v>
      </c>
      <c r="DG273" s="404">
        <f t="shared" si="878"/>
        <v>0</v>
      </c>
      <c r="DH273" s="500">
        <f t="shared" si="879"/>
        <v>0</v>
      </c>
      <c r="DI273" s="404">
        <f t="shared" si="880"/>
        <v>0</v>
      </c>
      <c r="DJ273" s="500">
        <f t="shared" si="881"/>
        <v>212</v>
      </c>
      <c r="DK273" s="404">
        <f t="shared" si="882"/>
        <v>221</v>
      </c>
      <c r="DL273" s="500">
        <f t="shared" si="883"/>
        <v>0</v>
      </c>
      <c r="DM273" s="404">
        <f t="shared" si="884"/>
        <v>0</v>
      </c>
      <c r="DN273" s="236">
        <f t="shared" si="885"/>
        <v>3.9490094339622637</v>
      </c>
      <c r="DO273" s="237">
        <f t="shared" si="886"/>
        <v>3.5921719457013577</v>
      </c>
      <c r="DP273" s="500">
        <f t="shared" si="887"/>
        <v>837.18999999999994</v>
      </c>
      <c r="DQ273" s="404">
        <f t="shared" si="888"/>
        <v>793.87</v>
      </c>
      <c r="DR273" s="500">
        <f t="shared" si="889"/>
        <v>0</v>
      </c>
      <c r="DS273" s="404">
        <f t="shared" si="890"/>
        <v>0</v>
      </c>
      <c r="DT273" s="500">
        <f t="shared" si="891"/>
        <v>0</v>
      </c>
      <c r="DU273" s="404">
        <f t="shared" si="892"/>
        <v>0</v>
      </c>
      <c r="DV273" s="565">
        <v>81</v>
      </c>
      <c r="DW273" s="582">
        <v>93</v>
      </c>
      <c r="DX273" s="500">
        <f t="shared" si="893"/>
        <v>0</v>
      </c>
      <c r="DY273" s="404">
        <f t="shared" si="894"/>
        <v>0</v>
      </c>
      <c r="DZ273" s="565">
        <v>36</v>
      </c>
      <c r="EA273" s="582">
        <v>21</v>
      </c>
      <c r="EB273" s="500">
        <f t="shared" si="895"/>
        <v>0</v>
      </c>
      <c r="EC273" s="404">
        <f t="shared" si="896"/>
        <v>0</v>
      </c>
      <c r="ED273" s="565"/>
      <c r="EE273" s="582"/>
      <c r="EF273" s="500">
        <f t="shared" si="897"/>
        <v>0</v>
      </c>
      <c r="EG273" s="404">
        <f t="shared" si="898"/>
        <v>0</v>
      </c>
      <c r="EH273" s="500">
        <f t="shared" si="899"/>
        <v>117</v>
      </c>
      <c r="EI273" s="404">
        <f t="shared" si="900"/>
        <v>114</v>
      </c>
      <c r="EJ273" s="500">
        <f t="shared" si="901"/>
        <v>0</v>
      </c>
      <c r="EK273" s="404">
        <f t="shared" si="902"/>
        <v>0</v>
      </c>
      <c r="EL273" s="564">
        <v>3.66</v>
      </c>
      <c r="EM273" s="583">
        <v>3.51</v>
      </c>
      <c r="EN273" s="500">
        <f t="shared" si="903"/>
        <v>296.46000000000004</v>
      </c>
      <c r="EO273" s="404">
        <f t="shared" si="904"/>
        <v>326.43</v>
      </c>
      <c r="EP273" s="564">
        <v>4.1399999999999997</v>
      </c>
      <c r="EQ273" s="583">
        <v>5.21</v>
      </c>
      <c r="ER273" s="500">
        <f t="shared" si="905"/>
        <v>149.04</v>
      </c>
      <c r="ES273" s="404">
        <f t="shared" si="906"/>
        <v>109.41</v>
      </c>
      <c r="ET273" s="564"/>
      <c r="EU273" s="583"/>
      <c r="EV273" s="500">
        <f t="shared" si="907"/>
        <v>0</v>
      </c>
      <c r="EW273" s="404">
        <f t="shared" si="908"/>
        <v>0</v>
      </c>
      <c r="EX273" s="236">
        <f t="shared" si="909"/>
        <v>3.8076923076923075</v>
      </c>
      <c r="EY273" s="237">
        <f t="shared" si="910"/>
        <v>3.8231578947368425</v>
      </c>
      <c r="EZ273" s="500">
        <f t="shared" si="911"/>
        <v>445.5</v>
      </c>
      <c r="FA273" s="404">
        <f t="shared" si="912"/>
        <v>435.84000000000003</v>
      </c>
      <c r="FB273" s="565"/>
      <c r="FC273" s="583"/>
      <c r="FD273" s="500">
        <f t="shared" si="913"/>
        <v>0</v>
      </c>
      <c r="FE273" s="404">
        <f t="shared" si="914"/>
        <v>0</v>
      </c>
      <c r="FF273" s="565"/>
      <c r="FG273" s="583"/>
      <c r="FH273" s="500">
        <f t="shared" si="915"/>
        <v>0</v>
      </c>
      <c r="FI273" s="404">
        <f t="shared" si="916"/>
        <v>0</v>
      </c>
      <c r="FJ273" s="565"/>
      <c r="FK273" s="583"/>
      <c r="FL273" s="500">
        <f t="shared" si="917"/>
        <v>0</v>
      </c>
      <c r="FM273" s="404">
        <f t="shared" si="918"/>
        <v>0</v>
      </c>
      <c r="FN273" s="500">
        <f t="shared" si="919"/>
        <v>0</v>
      </c>
      <c r="FO273" s="404">
        <f t="shared" si="920"/>
        <v>0</v>
      </c>
      <c r="FP273" s="500">
        <f t="shared" si="921"/>
        <v>0</v>
      </c>
      <c r="FQ273" s="404">
        <f t="shared" si="922"/>
        <v>0</v>
      </c>
      <c r="FR273" s="565">
        <v>1</v>
      </c>
      <c r="FS273" s="423">
        <v>1</v>
      </c>
      <c r="FT273" s="500">
        <f t="shared" si="923"/>
        <v>0</v>
      </c>
      <c r="FU273" s="404">
        <f t="shared" si="924"/>
        <v>0</v>
      </c>
      <c r="FV273" s="564"/>
      <c r="FW273" s="584"/>
      <c r="FX273" s="500">
        <f t="shared" si="925"/>
        <v>0</v>
      </c>
      <c r="FY273" s="404">
        <f t="shared" si="926"/>
        <v>0</v>
      </c>
      <c r="FZ273" s="564"/>
      <c r="GA273" s="584"/>
      <c r="GB273" s="500">
        <f t="shared" si="927"/>
        <v>0</v>
      </c>
      <c r="GC273" s="404">
        <f t="shared" si="928"/>
        <v>0</v>
      </c>
      <c r="GD273" s="510">
        <f t="shared" si="929"/>
        <v>253</v>
      </c>
      <c r="GE273" s="404">
        <f t="shared" si="930"/>
        <v>281</v>
      </c>
      <c r="GF273" s="500">
        <f t="shared" si="931"/>
        <v>0</v>
      </c>
      <c r="GG273" s="404">
        <f t="shared" si="932"/>
        <v>0</v>
      </c>
      <c r="GH273" s="500">
        <f t="shared" si="933"/>
        <v>945.46</v>
      </c>
      <c r="GI273" s="404">
        <f t="shared" si="934"/>
        <v>976.81</v>
      </c>
      <c r="GJ273" s="500" t="str">
        <f t="shared" si="935"/>
        <v/>
      </c>
      <c r="GK273" s="404" t="str">
        <f t="shared" si="936"/>
        <v/>
      </c>
      <c r="GL273" s="510">
        <f t="shared" si="937"/>
        <v>76</v>
      </c>
      <c r="GM273" s="404">
        <f t="shared" si="938"/>
        <v>54</v>
      </c>
      <c r="GN273" s="500">
        <f t="shared" si="939"/>
        <v>0</v>
      </c>
      <c r="GO273" s="404">
        <f t="shared" si="940"/>
        <v>0</v>
      </c>
      <c r="GP273" s="500">
        <f t="shared" si="941"/>
        <v>337.23</v>
      </c>
      <c r="GQ273" s="404">
        <f t="shared" si="942"/>
        <v>252.9</v>
      </c>
      <c r="GR273" s="500">
        <f t="shared" si="943"/>
        <v>0</v>
      </c>
      <c r="GS273" s="404">
        <f t="shared" si="944"/>
        <v>0</v>
      </c>
      <c r="GT273" s="510">
        <f t="shared" si="945"/>
        <v>329</v>
      </c>
      <c r="GU273" s="404">
        <f t="shared" si="946"/>
        <v>335</v>
      </c>
      <c r="GV273" s="500">
        <f t="shared" si="947"/>
        <v>0</v>
      </c>
      <c r="GW273" s="404">
        <f t="shared" si="948"/>
        <v>0</v>
      </c>
      <c r="GX273" s="500">
        <f t="shared" si="949"/>
        <v>1282.69</v>
      </c>
      <c r="GY273" s="404">
        <f t="shared" si="950"/>
        <v>1229.71</v>
      </c>
      <c r="GZ273" s="500" t="str">
        <f t="shared" si="951"/>
        <v/>
      </c>
      <c r="HA273" s="404" t="str">
        <f t="shared" si="952"/>
        <v/>
      </c>
      <c r="HB273" s="510">
        <f t="shared" si="953"/>
        <v>0</v>
      </c>
      <c r="HC273" s="404">
        <f t="shared" si="954"/>
        <v>0</v>
      </c>
      <c r="HD273" s="500">
        <f t="shared" si="955"/>
        <v>0</v>
      </c>
      <c r="HE273" s="404">
        <f t="shared" si="956"/>
        <v>0</v>
      </c>
      <c r="HF273" s="500" t="str">
        <f t="shared" si="957"/>
        <v/>
      </c>
      <c r="HG273" s="404" t="str">
        <f t="shared" si="958"/>
        <v/>
      </c>
      <c r="HH273" s="500" t="str">
        <f t="shared" si="959"/>
        <v/>
      </c>
      <c r="HI273" s="404" t="str">
        <f t="shared" si="960"/>
        <v/>
      </c>
      <c r="HJ273" s="510">
        <f t="shared" si="961"/>
        <v>1282.69</v>
      </c>
      <c r="HK273" s="404">
        <f t="shared" si="962"/>
        <v>1229.71</v>
      </c>
      <c r="HL273" s="500" t="str">
        <f t="shared" si="963"/>
        <v/>
      </c>
      <c r="HM273" s="404" t="str">
        <f t="shared" si="964"/>
        <v/>
      </c>
    </row>
    <row r="274" spans="1:221">
      <c r="A274" s="680" t="s">
        <v>545</v>
      </c>
      <c r="B274" s="676" t="s">
        <v>959</v>
      </c>
      <c r="C274" s="677"/>
      <c r="D274" s="678">
        <v>207050</v>
      </c>
      <c r="E274" s="679">
        <v>10</v>
      </c>
      <c r="F274" s="422">
        <v>269</v>
      </c>
      <c r="G274" s="687">
        <v>268</v>
      </c>
      <c r="H274" s="422">
        <v>7</v>
      </c>
      <c r="I274" s="423">
        <v>16</v>
      </c>
      <c r="J274" s="500">
        <f t="shared" si="815"/>
        <v>262</v>
      </c>
      <c r="K274" s="404">
        <f t="shared" si="816"/>
        <v>252</v>
      </c>
      <c r="L274" s="422">
        <v>60</v>
      </c>
      <c r="M274" s="423">
        <v>60</v>
      </c>
      <c r="N274" s="500">
        <f t="shared" si="817"/>
        <v>262</v>
      </c>
      <c r="O274" s="404">
        <f t="shared" si="818"/>
        <v>252</v>
      </c>
      <c r="P274" s="500">
        <f t="shared" si="819"/>
        <v>0</v>
      </c>
      <c r="Q274" s="404">
        <f t="shared" si="820"/>
        <v>0</v>
      </c>
      <c r="R274" s="422">
        <v>36</v>
      </c>
      <c r="S274" s="423">
        <v>45</v>
      </c>
      <c r="T274" s="500">
        <f t="shared" si="821"/>
        <v>0</v>
      </c>
      <c r="U274" s="404">
        <f t="shared" si="822"/>
        <v>0</v>
      </c>
      <c r="V274" s="422">
        <v>13</v>
      </c>
      <c r="W274" s="423">
        <v>14</v>
      </c>
      <c r="X274" s="500">
        <f t="shared" si="823"/>
        <v>0</v>
      </c>
      <c r="Y274" s="404">
        <f t="shared" si="824"/>
        <v>0</v>
      </c>
      <c r="Z274" s="422"/>
      <c r="AA274" s="423"/>
      <c r="AB274" s="500">
        <f t="shared" si="825"/>
        <v>0</v>
      </c>
      <c r="AC274" s="404">
        <f t="shared" si="826"/>
        <v>0</v>
      </c>
      <c r="AD274" s="500">
        <f t="shared" si="827"/>
        <v>49</v>
      </c>
      <c r="AE274" s="404">
        <f t="shared" si="828"/>
        <v>59</v>
      </c>
      <c r="AF274" s="500">
        <f t="shared" si="829"/>
        <v>0</v>
      </c>
      <c r="AG274" s="404">
        <f t="shared" si="830"/>
        <v>0</v>
      </c>
      <c r="AH274" s="564">
        <v>1.68</v>
      </c>
      <c r="AI274" s="580">
        <v>2.1</v>
      </c>
      <c r="AJ274" s="500">
        <f t="shared" si="831"/>
        <v>60.48</v>
      </c>
      <c r="AK274" s="404">
        <f t="shared" si="832"/>
        <v>94.5</v>
      </c>
      <c r="AL274" s="564">
        <v>2.31</v>
      </c>
      <c r="AM274" s="580">
        <v>2.3199999999999998</v>
      </c>
      <c r="AN274" s="500">
        <f t="shared" si="833"/>
        <v>30.03</v>
      </c>
      <c r="AO274" s="404">
        <f t="shared" si="834"/>
        <v>32.479999999999997</v>
      </c>
      <c r="AP274" s="564"/>
      <c r="AQ274" s="425"/>
      <c r="AR274" s="500">
        <f t="shared" si="835"/>
        <v>0</v>
      </c>
      <c r="AS274" s="404">
        <f t="shared" si="836"/>
        <v>0</v>
      </c>
      <c r="AT274" s="236">
        <f t="shared" si="837"/>
        <v>1.847142857142857</v>
      </c>
      <c r="AU274" s="237">
        <f t="shared" si="838"/>
        <v>2.1522033898305084</v>
      </c>
      <c r="AV274" s="500">
        <f t="shared" si="839"/>
        <v>90.509999999999991</v>
      </c>
      <c r="AW274" s="404">
        <f t="shared" si="840"/>
        <v>126.97999999999999</v>
      </c>
      <c r="AX274" s="422"/>
      <c r="AY274" s="423"/>
      <c r="AZ274" s="500">
        <f t="shared" si="841"/>
        <v>0</v>
      </c>
      <c r="BA274" s="404">
        <f t="shared" si="842"/>
        <v>0</v>
      </c>
      <c r="BB274" s="422"/>
      <c r="BC274" s="423"/>
      <c r="BD274" s="500">
        <f t="shared" si="843"/>
        <v>0</v>
      </c>
      <c r="BE274" s="404">
        <f t="shared" si="844"/>
        <v>0</v>
      </c>
      <c r="BF274" s="422"/>
      <c r="BG274" s="423"/>
      <c r="BH274" s="500">
        <f t="shared" si="845"/>
        <v>0</v>
      </c>
      <c r="BI274" s="404">
        <f t="shared" si="846"/>
        <v>0</v>
      </c>
      <c r="BJ274" s="500">
        <f t="shared" si="847"/>
        <v>0</v>
      </c>
      <c r="BK274" s="404">
        <f t="shared" si="848"/>
        <v>0</v>
      </c>
      <c r="BL274" s="500">
        <f t="shared" si="849"/>
        <v>0</v>
      </c>
      <c r="BM274" s="404">
        <f t="shared" si="850"/>
        <v>0</v>
      </c>
      <c r="BN274" s="422">
        <v>114</v>
      </c>
      <c r="BO274" s="423">
        <v>112</v>
      </c>
      <c r="BP274" s="500">
        <f t="shared" si="851"/>
        <v>0</v>
      </c>
      <c r="BQ274" s="404">
        <f t="shared" si="852"/>
        <v>0</v>
      </c>
      <c r="BR274" s="422">
        <v>20</v>
      </c>
      <c r="BS274" s="423">
        <v>19</v>
      </c>
      <c r="BT274" s="500">
        <f t="shared" si="853"/>
        <v>0</v>
      </c>
      <c r="BU274" s="404">
        <f t="shared" si="854"/>
        <v>0</v>
      </c>
      <c r="BV274" s="422"/>
      <c r="BW274" s="423"/>
      <c r="BX274" s="500">
        <f t="shared" si="855"/>
        <v>0</v>
      </c>
      <c r="BY274" s="404">
        <f t="shared" si="856"/>
        <v>0</v>
      </c>
      <c r="BZ274" s="500">
        <f t="shared" si="857"/>
        <v>134</v>
      </c>
      <c r="CA274" s="404">
        <f t="shared" si="858"/>
        <v>131</v>
      </c>
      <c r="CB274" s="500">
        <f t="shared" si="859"/>
        <v>0</v>
      </c>
      <c r="CC274" s="404">
        <f t="shared" si="860"/>
        <v>0</v>
      </c>
      <c r="CD274" s="564">
        <v>4.1100000000000003</v>
      </c>
      <c r="CE274" s="581">
        <v>4.04</v>
      </c>
      <c r="CF274" s="500">
        <f t="shared" si="861"/>
        <v>468.54</v>
      </c>
      <c r="CG274" s="404">
        <f t="shared" si="862"/>
        <v>452.48</v>
      </c>
      <c r="CH274" s="564">
        <v>5.35</v>
      </c>
      <c r="CI274" s="581">
        <v>5.63</v>
      </c>
      <c r="CJ274" s="500">
        <f t="shared" si="863"/>
        <v>107</v>
      </c>
      <c r="CK274" s="404">
        <f t="shared" si="864"/>
        <v>106.97</v>
      </c>
      <c r="CL274" s="564"/>
      <c r="CM274" s="581"/>
      <c r="CN274" s="500">
        <f t="shared" si="865"/>
        <v>0</v>
      </c>
      <c r="CO274" s="404">
        <f t="shared" si="866"/>
        <v>0</v>
      </c>
      <c r="CP274" s="500">
        <f t="shared" si="867"/>
        <v>4.295074626865671</v>
      </c>
      <c r="CQ274" s="237">
        <f t="shared" si="868"/>
        <v>4.2706106870229013</v>
      </c>
      <c r="CR274" s="500">
        <f t="shared" si="869"/>
        <v>575.54</v>
      </c>
      <c r="CS274" s="404">
        <f t="shared" si="870"/>
        <v>559.45000000000005</v>
      </c>
      <c r="CT274" s="565"/>
      <c r="CU274" s="581"/>
      <c r="CV274" s="500">
        <f t="shared" si="871"/>
        <v>0</v>
      </c>
      <c r="CW274" s="404">
        <f t="shared" si="872"/>
        <v>0</v>
      </c>
      <c r="CX274" s="565"/>
      <c r="CY274" s="581"/>
      <c r="CZ274" s="500">
        <f t="shared" si="873"/>
        <v>0</v>
      </c>
      <c r="DA274" s="404">
        <f t="shared" si="874"/>
        <v>0</v>
      </c>
      <c r="DB274" s="565"/>
      <c r="DC274" s="581"/>
      <c r="DD274" s="500">
        <f t="shared" si="875"/>
        <v>0</v>
      </c>
      <c r="DE274" s="404">
        <f t="shared" si="876"/>
        <v>0</v>
      </c>
      <c r="DF274" s="500">
        <f t="shared" si="877"/>
        <v>0</v>
      </c>
      <c r="DG274" s="404">
        <f t="shared" si="878"/>
        <v>0</v>
      </c>
      <c r="DH274" s="500">
        <f t="shared" si="879"/>
        <v>0</v>
      </c>
      <c r="DI274" s="404">
        <f t="shared" si="880"/>
        <v>0</v>
      </c>
      <c r="DJ274" s="500">
        <f t="shared" si="881"/>
        <v>183</v>
      </c>
      <c r="DK274" s="404">
        <f t="shared" si="882"/>
        <v>190</v>
      </c>
      <c r="DL274" s="500">
        <f t="shared" si="883"/>
        <v>0</v>
      </c>
      <c r="DM274" s="404">
        <f t="shared" si="884"/>
        <v>0</v>
      </c>
      <c r="DN274" s="236">
        <f t="shared" si="885"/>
        <v>3.6396174863387976</v>
      </c>
      <c r="DO274" s="237">
        <f t="shared" si="886"/>
        <v>3.6127894736842108</v>
      </c>
      <c r="DP274" s="500">
        <f t="shared" si="887"/>
        <v>666.05</v>
      </c>
      <c r="DQ274" s="404">
        <f t="shared" si="888"/>
        <v>686.43000000000006</v>
      </c>
      <c r="DR274" s="500">
        <f t="shared" si="889"/>
        <v>0</v>
      </c>
      <c r="DS274" s="404">
        <f t="shared" si="890"/>
        <v>0</v>
      </c>
      <c r="DT274" s="500">
        <f t="shared" si="891"/>
        <v>0</v>
      </c>
      <c r="DU274" s="404">
        <f t="shared" si="892"/>
        <v>0</v>
      </c>
      <c r="DV274" s="565">
        <v>31</v>
      </c>
      <c r="DW274" s="582">
        <v>24</v>
      </c>
      <c r="DX274" s="500">
        <f t="shared" si="893"/>
        <v>0</v>
      </c>
      <c r="DY274" s="404">
        <f t="shared" si="894"/>
        <v>0</v>
      </c>
      <c r="DZ274" s="565">
        <v>44</v>
      </c>
      <c r="EA274" s="582">
        <v>38</v>
      </c>
      <c r="EB274" s="500">
        <f t="shared" si="895"/>
        <v>0</v>
      </c>
      <c r="EC274" s="404">
        <f t="shared" si="896"/>
        <v>0</v>
      </c>
      <c r="ED274" s="565"/>
      <c r="EE274" s="582"/>
      <c r="EF274" s="500">
        <f t="shared" si="897"/>
        <v>0</v>
      </c>
      <c r="EG274" s="404">
        <f t="shared" si="898"/>
        <v>0</v>
      </c>
      <c r="EH274" s="500">
        <f t="shared" si="899"/>
        <v>75</v>
      </c>
      <c r="EI274" s="404">
        <f t="shared" si="900"/>
        <v>62</v>
      </c>
      <c r="EJ274" s="500">
        <f t="shared" si="901"/>
        <v>0</v>
      </c>
      <c r="EK274" s="404">
        <f t="shared" si="902"/>
        <v>0</v>
      </c>
      <c r="EL274" s="564">
        <v>2.81</v>
      </c>
      <c r="EM274" s="583">
        <v>3.62</v>
      </c>
      <c r="EN274" s="500">
        <f t="shared" si="903"/>
        <v>87.11</v>
      </c>
      <c r="EO274" s="404">
        <f t="shared" si="904"/>
        <v>86.88</v>
      </c>
      <c r="EP274" s="564">
        <v>4.91</v>
      </c>
      <c r="EQ274" s="583">
        <v>4.91</v>
      </c>
      <c r="ER274" s="500">
        <f t="shared" si="905"/>
        <v>216.04000000000002</v>
      </c>
      <c r="ES274" s="404">
        <f t="shared" si="906"/>
        <v>186.58</v>
      </c>
      <c r="ET274" s="564"/>
      <c r="EU274" s="583"/>
      <c r="EV274" s="500">
        <f t="shared" si="907"/>
        <v>0</v>
      </c>
      <c r="EW274" s="404">
        <f t="shared" si="908"/>
        <v>0</v>
      </c>
      <c r="EX274" s="236">
        <f t="shared" si="909"/>
        <v>4.0420000000000007</v>
      </c>
      <c r="EY274" s="237">
        <f t="shared" si="910"/>
        <v>4.410645161290323</v>
      </c>
      <c r="EZ274" s="500">
        <f t="shared" si="911"/>
        <v>303.15000000000003</v>
      </c>
      <c r="FA274" s="404">
        <f t="shared" si="912"/>
        <v>273.46000000000004</v>
      </c>
      <c r="FB274" s="565"/>
      <c r="FC274" s="583"/>
      <c r="FD274" s="500">
        <f t="shared" si="913"/>
        <v>0</v>
      </c>
      <c r="FE274" s="404">
        <f t="shared" si="914"/>
        <v>0</v>
      </c>
      <c r="FF274" s="565"/>
      <c r="FG274" s="583"/>
      <c r="FH274" s="500">
        <f t="shared" si="915"/>
        <v>0</v>
      </c>
      <c r="FI274" s="404">
        <f t="shared" si="916"/>
        <v>0</v>
      </c>
      <c r="FJ274" s="565"/>
      <c r="FK274" s="583"/>
      <c r="FL274" s="500">
        <f t="shared" si="917"/>
        <v>0</v>
      </c>
      <c r="FM274" s="404">
        <f t="shared" si="918"/>
        <v>0</v>
      </c>
      <c r="FN274" s="500">
        <f t="shared" si="919"/>
        <v>0</v>
      </c>
      <c r="FO274" s="404">
        <f t="shared" si="920"/>
        <v>0</v>
      </c>
      <c r="FP274" s="500">
        <f t="shared" si="921"/>
        <v>0</v>
      </c>
      <c r="FQ274" s="404">
        <f t="shared" si="922"/>
        <v>0</v>
      </c>
      <c r="FR274" s="565">
        <v>4</v>
      </c>
      <c r="FS274" s="423">
        <v>0</v>
      </c>
      <c r="FT274" s="500">
        <f t="shared" si="923"/>
        <v>0</v>
      </c>
      <c r="FU274" s="404">
        <f t="shared" si="924"/>
        <v>0</v>
      </c>
      <c r="FV274" s="564"/>
      <c r="FW274" s="584"/>
      <c r="FX274" s="500">
        <f t="shared" si="925"/>
        <v>0</v>
      </c>
      <c r="FY274" s="404">
        <f t="shared" si="926"/>
        <v>0</v>
      </c>
      <c r="FZ274" s="564"/>
      <c r="GA274" s="584"/>
      <c r="GB274" s="500">
        <f t="shared" si="927"/>
        <v>0</v>
      </c>
      <c r="GC274" s="404">
        <f t="shared" si="928"/>
        <v>0</v>
      </c>
      <c r="GD274" s="510">
        <f t="shared" si="929"/>
        <v>181</v>
      </c>
      <c r="GE274" s="404">
        <f t="shared" si="930"/>
        <v>181</v>
      </c>
      <c r="GF274" s="500">
        <f t="shared" si="931"/>
        <v>0</v>
      </c>
      <c r="GG274" s="404">
        <f t="shared" si="932"/>
        <v>0</v>
      </c>
      <c r="GH274" s="500">
        <f t="shared" si="933"/>
        <v>616.13</v>
      </c>
      <c r="GI274" s="404">
        <f t="shared" si="934"/>
        <v>633.86</v>
      </c>
      <c r="GJ274" s="500" t="str">
        <f t="shared" si="935"/>
        <v/>
      </c>
      <c r="GK274" s="404" t="str">
        <f t="shared" si="936"/>
        <v/>
      </c>
      <c r="GL274" s="510">
        <f t="shared" si="937"/>
        <v>77</v>
      </c>
      <c r="GM274" s="404">
        <f t="shared" si="938"/>
        <v>71</v>
      </c>
      <c r="GN274" s="500">
        <f t="shared" si="939"/>
        <v>0</v>
      </c>
      <c r="GO274" s="404">
        <f t="shared" si="940"/>
        <v>0</v>
      </c>
      <c r="GP274" s="500">
        <f t="shared" si="941"/>
        <v>353.07000000000005</v>
      </c>
      <c r="GQ274" s="404">
        <f t="shared" si="942"/>
        <v>326.02999999999997</v>
      </c>
      <c r="GR274" s="500">
        <f t="shared" si="943"/>
        <v>0</v>
      </c>
      <c r="GS274" s="404">
        <f t="shared" si="944"/>
        <v>0</v>
      </c>
      <c r="GT274" s="510">
        <f t="shared" si="945"/>
        <v>258</v>
      </c>
      <c r="GU274" s="404">
        <f t="shared" si="946"/>
        <v>252</v>
      </c>
      <c r="GV274" s="500">
        <f t="shared" si="947"/>
        <v>0</v>
      </c>
      <c r="GW274" s="404">
        <f t="shared" si="948"/>
        <v>0</v>
      </c>
      <c r="GX274" s="500">
        <f t="shared" si="949"/>
        <v>969.2</v>
      </c>
      <c r="GY274" s="404">
        <f t="shared" si="950"/>
        <v>959.89</v>
      </c>
      <c r="GZ274" s="500" t="str">
        <f t="shared" si="951"/>
        <v/>
      </c>
      <c r="HA274" s="404" t="str">
        <f t="shared" si="952"/>
        <v/>
      </c>
      <c r="HB274" s="510">
        <f t="shared" si="953"/>
        <v>0</v>
      </c>
      <c r="HC274" s="404">
        <f t="shared" si="954"/>
        <v>0</v>
      </c>
      <c r="HD274" s="500">
        <f t="shared" si="955"/>
        <v>0</v>
      </c>
      <c r="HE274" s="404">
        <f t="shared" si="956"/>
        <v>0</v>
      </c>
      <c r="HF274" s="500" t="str">
        <f t="shared" si="957"/>
        <v/>
      </c>
      <c r="HG274" s="404" t="str">
        <f t="shared" si="958"/>
        <v/>
      </c>
      <c r="HH274" s="500" t="str">
        <f t="shared" si="959"/>
        <v/>
      </c>
      <c r="HI274" s="404" t="str">
        <f t="shared" si="960"/>
        <v/>
      </c>
      <c r="HJ274" s="510">
        <f t="shared" si="961"/>
        <v>969.2</v>
      </c>
      <c r="HK274" s="404">
        <f t="shared" si="962"/>
        <v>959.8900000000001</v>
      </c>
      <c r="HL274" s="500" t="str">
        <f t="shared" si="963"/>
        <v/>
      </c>
      <c r="HM274" s="404" t="str">
        <f t="shared" si="964"/>
        <v/>
      </c>
    </row>
    <row r="275" spans="1:221">
      <c r="A275" s="680" t="s">
        <v>545</v>
      </c>
      <c r="B275" s="676" t="s">
        <v>960</v>
      </c>
      <c r="C275" s="677"/>
      <c r="D275" s="678">
        <v>207236</v>
      </c>
      <c r="E275" s="679">
        <v>10</v>
      </c>
      <c r="F275" s="422">
        <v>434</v>
      </c>
      <c r="G275" s="687">
        <v>402</v>
      </c>
      <c r="H275" s="422">
        <v>7</v>
      </c>
      <c r="I275" s="423">
        <v>11</v>
      </c>
      <c r="J275" s="500">
        <f t="shared" si="815"/>
        <v>427</v>
      </c>
      <c r="K275" s="404">
        <f t="shared" si="816"/>
        <v>391</v>
      </c>
      <c r="L275" s="422">
        <v>60</v>
      </c>
      <c r="M275" s="423">
        <v>60</v>
      </c>
      <c r="N275" s="500">
        <f t="shared" si="817"/>
        <v>427</v>
      </c>
      <c r="O275" s="404">
        <f t="shared" si="818"/>
        <v>391</v>
      </c>
      <c r="P275" s="500">
        <f t="shared" si="819"/>
        <v>0</v>
      </c>
      <c r="Q275" s="404">
        <f t="shared" si="820"/>
        <v>0</v>
      </c>
      <c r="R275" s="422">
        <v>59</v>
      </c>
      <c r="S275" s="423">
        <v>53</v>
      </c>
      <c r="T275" s="500">
        <f t="shared" si="821"/>
        <v>0</v>
      </c>
      <c r="U275" s="404">
        <f t="shared" si="822"/>
        <v>0</v>
      </c>
      <c r="V275" s="422">
        <v>31</v>
      </c>
      <c r="W275" s="423">
        <v>32</v>
      </c>
      <c r="X275" s="500">
        <f t="shared" si="823"/>
        <v>0</v>
      </c>
      <c r="Y275" s="404">
        <f t="shared" si="824"/>
        <v>0</v>
      </c>
      <c r="Z275" s="422"/>
      <c r="AA275" s="423"/>
      <c r="AB275" s="500">
        <f t="shared" si="825"/>
        <v>0</v>
      </c>
      <c r="AC275" s="404">
        <f t="shared" si="826"/>
        <v>0</v>
      </c>
      <c r="AD275" s="500">
        <f t="shared" si="827"/>
        <v>90</v>
      </c>
      <c r="AE275" s="404">
        <f t="shared" si="828"/>
        <v>85</v>
      </c>
      <c r="AF275" s="500">
        <f t="shared" si="829"/>
        <v>0</v>
      </c>
      <c r="AG275" s="404">
        <f t="shared" si="830"/>
        <v>0</v>
      </c>
      <c r="AH275" s="564">
        <v>2.69</v>
      </c>
      <c r="AI275" s="580">
        <v>2.42</v>
      </c>
      <c r="AJ275" s="500">
        <f t="shared" si="831"/>
        <v>158.71</v>
      </c>
      <c r="AK275" s="404">
        <f t="shared" si="832"/>
        <v>128.26</v>
      </c>
      <c r="AL275" s="564">
        <v>3.11</v>
      </c>
      <c r="AM275" s="580">
        <v>3.19</v>
      </c>
      <c r="AN275" s="500">
        <f t="shared" si="833"/>
        <v>96.41</v>
      </c>
      <c r="AO275" s="404">
        <f t="shared" si="834"/>
        <v>102.08</v>
      </c>
      <c r="AP275" s="564"/>
      <c r="AQ275" s="425"/>
      <c r="AR275" s="500">
        <f t="shared" si="835"/>
        <v>0</v>
      </c>
      <c r="AS275" s="404">
        <f t="shared" si="836"/>
        <v>0</v>
      </c>
      <c r="AT275" s="236">
        <f t="shared" si="837"/>
        <v>2.8346666666666667</v>
      </c>
      <c r="AU275" s="237">
        <f t="shared" si="838"/>
        <v>2.7098823529411762</v>
      </c>
      <c r="AV275" s="500">
        <f t="shared" si="839"/>
        <v>255.12</v>
      </c>
      <c r="AW275" s="404">
        <f t="shared" si="840"/>
        <v>230.33999999999997</v>
      </c>
      <c r="AX275" s="422"/>
      <c r="AY275" s="423"/>
      <c r="AZ275" s="500">
        <f t="shared" si="841"/>
        <v>0</v>
      </c>
      <c r="BA275" s="404">
        <f t="shared" si="842"/>
        <v>0</v>
      </c>
      <c r="BB275" s="422"/>
      <c r="BC275" s="423"/>
      <c r="BD275" s="500">
        <f t="shared" si="843"/>
        <v>0</v>
      </c>
      <c r="BE275" s="404">
        <f t="shared" si="844"/>
        <v>0</v>
      </c>
      <c r="BF275" s="422"/>
      <c r="BG275" s="423"/>
      <c r="BH275" s="500">
        <f t="shared" si="845"/>
        <v>0</v>
      </c>
      <c r="BI275" s="404">
        <f t="shared" si="846"/>
        <v>0</v>
      </c>
      <c r="BJ275" s="500">
        <f t="shared" si="847"/>
        <v>0</v>
      </c>
      <c r="BK275" s="404">
        <f t="shared" si="848"/>
        <v>0</v>
      </c>
      <c r="BL275" s="500">
        <f t="shared" si="849"/>
        <v>0</v>
      </c>
      <c r="BM275" s="404">
        <f t="shared" si="850"/>
        <v>0</v>
      </c>
      <c r="BN275" s="422">
        <v>152</v>
      </c>
      <c r="BO275" s="423">
        <v>161</v>
      </c>
      <c r="BP275" s="500">
        <f t="shared" si="851"/>
        <v>0</v>
      </c>
      <c r="BQ275" s="404">
        <f t="shared" si="852"/>
        <v>0</v>
      </c>
      <c r="BR275" s="422">
        <v>41</v>
      </c>
      <c r="BS275" s="423">
        <v>40</v>
      </c>
      <c r="BT275" s="500">
        <f t="shared" si="853"/>
        <v>0</v>
      </c>
      <c r="BU275" s="404">
        <f t="shared" si="854"/>
        <v>0</v>
      </c>
      <c r="BV275" s="422"/>
      <c r="BW275" s="423"/>
      <c r="BX275" s="500">
        <f t="shared" si="855"/>
        <v>0</v>
      </c>
      <c r="BY275" s="404">
        <f t="shared" si="856"/>
        <v>0</v>
      </c>
      <c r="BZ275" s="500">
        <f t="shared" si="857"/>
        <v>193</v>
      </c>
      <c r="CA275" s="404">
        <f t="shared" si="858"/>
        <v>201</v>
      </c>
      <c r="CB275" s="500">
        <f t="shared" si="859"/>
        <v>0</v>
      </c>
      <c r="CC275" s="404">
        <f t="shared" si="860"/>
        <v>0</v>
      </c>
      <c r="CD275" s="564">
        <v>4.29</v>
      </c>
      <c r="CE275" s="581">
        <v>4.4800000000000004</v>
      </c>
      <c r="CF275" s="500">
        <f t="shared" si="861"/>
        <v>652.08000000000004</v>
      </c>
      <c r="CG275" s="404">
        <f t="shared" si="862"/>
        <v>721.28000000000009</v>
      </c>
      <c r="CH275" s="564">
        <v>5.63</v>
      </c>
      <c r="CI275" s="581">
        <v>5.56</v>
      </c>
      <c r="CJ275" s="500">
        <f t="shared" si="863"/>
        <v>230.82999999999998</v>
      </c>
      <c r="CK275" s="404">
        <f t="shared" si="864"/>
        <v>222.39999999999998</v>
      </c>
      <c r="CL275" s="564"/>
      <c r="CM275" s="581"/>
      <c r="CN275" s="500">
        <f t="shared" si="865"/>
        <v>0</v>
      </c>
      <c r="CO275" s="404">
        <f t="shared" si="866"/>
        <v>0</v>
      </c>
      <c r="CP275" s="500">
        <f t="shared" si="867"/>
        <v>4.574663212435234</v>
      </c>
      <c r="CQ275" s="237">
        <f t="shared" si="868"/>
        <v>4.6949253731343283</v>
      </c>
      <c r="CR275" s="500">
        <f t="shared" si="869"/>
        <v>882.9100000000002</v>
      </c>
      <c r="CS275" s="404">
        <f t="shared" si="870"/>
        <v>943.68</v>
      </c>
      <c r="CT275" s="565"/>
      <c r="CU275" s="581"/>
      <c r="CV275" s="500">
        <f t="shared" si="871"/>
        <v>0</v>
      </c>
      <c r="CW275" s="404">
        <f t="shared" si="872"/>
        <v>0</v>
      </c>
      <c r="CX275" s="565"/>
      <c r="CY275" s="581"/>
      <c r="CZ275" s="500">
        <f t="shared" si="873"/>
        <v>0</v>
      </c>
      <c r="DA275" s="404">
        <f t="shared" si="874"/>
        <v>0</v>
      </c>
      <c r="DB275" s="565"/>
      <c r="DC275" s="581"/>
      <c r="DD275" s="500">
        <f t="shared" si="875"/>
        <v>0</v>
      </c>
      <c r="DE275" s="404">
        <f t="shared" si="876"/>
        <v>0</v>
      </c>
      <c r="DF275" s="500">
        <f t="shared" si="877"/>
        <v>0</v>
      </c>
      <c r="DG275" s="404">
        <f t="shared" si="878"/>
        <v>0</v>
      </c>
      <c r="DH275" s="500">
        <f t="shared" si="879"/>
        <v>0</v>
      </c>
      <c r="DI275" s="404">
        <f t="shared" si="880"/>
        <v>0</v>
      </c>
      <c r="DJ275" s="500">
        <f t="shared" si="881"/>
        <v>283</v>
      </c>
      <c r="DK275" s="404">
        <f t="shared" si="882"/>
        <v>286</v>
      </c>
      <c r="DL275" s="500">
        <f t="shared" si="883"/>
        <v>0</v>
      </c>
      <c r="DM275" s="404">
        <f t="shared" si="884"/>
        <v>0</v>
      </c>
      <c r="DN275" s="236">
        <f t="shared" si="885"/>
        <v>4.0213074204947006</v>
      </c>
      <c r="DO275" s="237">
        <f t="shared" si="886"/>
        <v>4.1049650349650353</v>
      </c>
      <c r="DP275" s="500">
        <f t="shared" si="887"/>
        <v>1138.0300000000002</v>
      </c>
      <c r="DQ275" s="404">
        <f t="shared" si="888"/>
        <v>1174.02</v>
      </c>
      <c r="DR275" s="500">
        <f t="shared" si="889"/>
        <v>0</v>
      </c>
      <c r="DS275" s="404">
        <f t="shared" si="890"/>
        <v>0</v>
      </c>
      <c r="DT275" s="500">
        <f t="shared" si="891"/>
        <v>0</v>
      </c>
      <c r="DU275" s="404">
        <f t="shared" si="892"/>
        <v>0</v>
      </c>
      <c r="DV275" s="565">
        <v>70</v>
      </c>
      <c r="DW275" s="582">
        <v>45</v>
      </c>
      <c r="DX275" s="500">
        <f t="shared" si="893"/>
        <v>0</v>
      </c>
      <c r="DY275" s="404">
        <f t="shared" si="894"/>
        <v>0</v>
      </c>
      <c r="DZ275" s="565">
        <v>66</v>
      </c>
      <c r="EA275" s="582">
        <v>59</v>
      </c>
      <c r="EB275" s="500">
        <f t="shared" si="895"/>
        <v>0</v>
      </c>
      <c r="EC275" s="404">
        <f t="shared" si="896"/>
        <v>0</v>
      </c>
      <c r="ED275" s="565"/>
      <c r="EE275" s="582"/>
      <c r="EF275" s="500">
        <f t="shared" si="897"/>
        <v>0</v>
      </c>
      <c r="EG275" s="404">
        <f t="shared" si="898"/>
        <v>0</v>
      </c>
      <c r="EH275" s="500">
        <f t="shared" si="899"/>
        <v>136</v>
      </c>
      <c r="EI275" s="404">
        <f t="shared" si="900"/>
        <v>104</v>
      </c>
      <c r="EJ275" s="500">
        <f t="shared" si="901"/>
        <v>0</v>
      </c>
      <c r="EK275" s="404">
        <f t="shared" si="902"/>
        <v>0</v>
      </c>
      <c r="EL275" s="564">
        <v>2.74</v>
      </c>
      <c r="EM275" s="583">
        <v>3.03</v>
      </c>
      <c r="EN275" s="500">
        <f t="shared" si="903"/>
        <v>191.8</v>
      </c>
      <c r="EO275" s="404">
        <f t="shared" si="904"/>
        <v>136.35</v>
      </c>
      <c r="EP275" s="564">
        <v>4.26</v>
      </c>
      <c r="EQ275" s="583">
        <v>3.59</v>
      </c>
      <c r="ER275" s="500">
        <f t="shared" si="905"/>
        <v>281.15999999999997</v>
      </c>
      <c r="ES275" s="404">
        <f t="shared" si="906"/>
        <v>211.81</v>
      </c>
      <c r="ET275" s="564"/>
      <c r="EU275" s="583"/>
      <c r="EV275" s="500">
        <f t="shared" si="907"/>
        <v>0</v>
      </c>
      <c r="EW275" s="404">
        <f t="shared" si="908"/>
        <v>0</v>
      </c>
      <c r="EX275" s="236">
        <f t="shared" si="909"/>
        <v>3.4776470588235293</v>
      </c>
      <c r="EY275" s="237">
        <f t="shared" si="910"/>
        <v>3.3476923076923075</v>
      </c>
      <c r="EZ275" s="500">
        <f t="shared" si="911"/>
        <v>472.96</v>
      </c>
      <c r="FA275" s="404">
        <f t="shared" si="912"/>
        <v>348.15999999999997</v>
      </c>
      <c r="FB275" s="565"/>
      <c r="FC275" s="583"/>
      <c r="FD275" s="500">
        <f t="shared" si="913"/>
        <v>0</v>
      </c>
      <c r="FE275" s="404">
        <f t="shared" si="914"/>
        <v>0</v>
      </c>
      <c r="FF275" s="565"/>
      <c r="FG275" s="583"/>
      <c r="FH275" s="500">
        <f t="shared" si="915"/>
        <v>0</v>
      </c>
      <c r="FI275" s="404">
        <f t="shared" si="916"/>
        <v>0</v>
      </c>
      <c r="FJ275" s="565"/>
      <c r="FK275" s="583"/>
      <c r="FL275" s="500">
        <f t="shared" si="917"/>
        <v>0</v>
      </c>
      <c r="FM275" s="404">
        <f t="shared" si="918"/>
        <v>0</v>
      </c>
      <c r="FN275" s="500">
        <f t="shared" si="919"/>
        <v>0</v>
      </c>
      <c r="FO275" s="404">
        <f t="shared" si="920"/>
        <v>0</v>
      </c>
      <c r="FP275" s="500">
        <f t="shared" si="921"/>
        <v>0</v>
      </c>
      <c r="FQ275" s="404">
        <f t="shared" si="922"/>
        <v>0</v>
      </c>
      <c r="FR275" s="565">
        <v>8</v>
      </c>
      <c r="FS275" s="423">
        <v>1</v>
      </c>
      <c r="FT275" s="500">
        <f t="shared" si="923"/>
        <v>0</v>
      </c>
      <c r="FU275" s="404">
        <f t="shared" si="924"/>
        <v>0</v>
      </c>
      <c r="FV275" s="564"/>
      <c r="FW275" s="584"/>
      <c r="FX275" s="500">
        <f t="shared" si="925"/>
        <v>0</v>
      </c>
      <c r="FY275" s="404">
        <f t="shared" si="926"/>
        <v>0</v>
      </c>
      <c r="FZ275" s="564"/>
      <c r="GA275" s="584"/>
      <c r="GB275" s="500">
        <f t="shared" si="927"/>
        <v>0</v>
      </c>
      <c r="GC275" s="404">
        <f t="shared" si="928"/>
        <v>0</v>
      </c>
      <c r="GD275" s="510">
        <f t="shared" si="929"/>
        <v>281</v>
      </c>
      <c r="GE275" s="404">
        <f t="shared" si="930"/>
        <v>259</v>
      </c>
      <c r="GF275" s="500">
        <f t="shared" si="931"/>
        <v>0</v>
      </c>
      <c r="GG275" s="404">
        <f t="shared" si="932"/>
        <v>0</v>
      </c>
      <c r="GH275" s="500">
        <f t="shared" si="933"/>
        <v>1002.5900000000001</v>
      </c>
      <c r="GI275" s="404">
        <f t="shared" si="934"/>
        <v>985.8900000000001</v>
      </c>
      <c r="GJ275" s="500" t="str">
        <f t="shared" si="935"/>
        <v/>
      </c>
      <c r="GK275" s="404" t="str">
        <f t="shared" si="936"/>
        <v/>
      </c>
      <c r="GL275" s="510">
        <f t="shared" si="937"/>
        <v>138</v>
      </c>
      <c r="GM275" s="404">
        <f t="shared" si="938"/>
        <v>131</v>
      </c>
      <c r="GN275" s="500">
        <f t="shared" si="939"/>
        <v>0</v>
      </c>
      <c r="GO275" s="404">
        <f t="shared" si="940"/>
        <v>0</v>
      </c>
      <c r="GP275" s="500">
        <f t="shared" si="941"/>
        <v>608.4</v>
      </c>
      <c r="GQ275" s="404">
        <f t="shared" si="942"/>
        <v>536.29</v>
      </c>
      <c r="GR275" s="500">
        <f t="shared" si="943"/>
        <v>0</v>
      </c>
      <c r="GS275" s="404">
        <f t="shared" si="944"/>
        <v>0</v>
      </c>
      <c r="GT275" s="510">
        <f t="shared" si="945"/>
        <v>419</v>
      </c>
      <c r="GU275" s="404">
        <f t="shared" si="946"/>
        <v>390</v>
      </c>
      <c r="GV275" s="500">
        <f t="shared" si="947"/>
        <v>0</v>
      </c>
      <c r="GW275" s="404">
        <f t="shared" si="948"/>
        <v>0</v>
      </c>
      <c r="GX275" s="500">
        <f t="shared" si="949"/>
        <v>1610.9900000000002</v>
      </c>
      <c r="GY275" s="404">
        <f t="shared" si="950"/>
        <v>1522.18</v>
      </c>
      <c r="GZ275" s="500" t="str">
        <f t="shared" si="951"/>
        <v/>
      </c>
      <c r="HA275" s="404" t="str">
        <f t="shared" si="952"/>
        <v/>
      </c>
      <c r="HB275" s="510">
        <f t="shared" si="953"/>
        <v>0</v>
      </c>
      <c r="HC275" s="404">
        <f t="shared" si="954"/>
        <v>0</v>
      </c>
      <c r="HD275" s="500">
        <f t="shared" si="955"/>
        <v>0</v>
      </c>
      <c r="HE275" s="404">
        <f t="shared" si="956"/>
        <v>0</v>
      </c>
      <c r="HF275" s="500" t="str">
        <f t="shared" si="957"/>
        <v/>
      </c>
      <c r="HG275" s="404" t="str">
        <f t="shared" si="958"/>
        <v/>
      </c>
      <c r="HH275" s="500" t="str">
        <f t="shared" si="959"/>
        <v/>
      </c>
      <c r="HI275" s="404" t="str">
        <f t="shared" si="960"/>
        <v/>
      </c>
      <c r="HJ275" s="510">
        <f t="shared" si="961"/>
        <v>1610.9900000000002</v>
      </c>
      <c r="HK275" s="404">
        <f t="shared" si="962"/>
        <v>1522.1799999999998</v>
      </c>
      <c r="HL275" s="500" t="str">
        <f t="shared" si="963"/>
        <v/>
      </c>
      <c r="HM275" s="404" t="str">
        <f t="shared" si="964"/>
        <v/>
      </c>
    </row>
    <row r="276" spans="1:221">
      <c r="A276" s="680" t="s">
        <v>545</v>
      </c>
      <c r="B276" s="676" t="s">
        <v>961</v>
      </c>
      <c r="C276" s="677"/>
      <c r="D276" s="678">
        <v>207290</v>
      </c>
      <c r="E276" s="679">
        <v>10</v>
      </c>
      <c r="F276" s="422">
        <v>464</v>
      </c>
      <c r="G276" s="687">
        <v>424</v>
      </c>
      <c r="H276" s="422">
        <v>14</v>
      </c>
      <c r="I276" s="423">
        <v>16</v>
      </c>
      <c r="J276" s="500">
        <f t="shared" si="815"/>
        <v>450</v>
      </c>
      <c r="K276" s="404">
        <f t="shared" si="816"/>
        <v>408</v>
      </c>
      <c r="L276" s="422">
        <v>60</v>
      </c>
      <c r="M276" s="423">
        <v>60</v>
      </c>
      <c r="N276" s="500">
        <f t="shared" si="817"/>
        <v>450</v>
      </c>
      <c r="O276" s="404">
        <f t="shared" si="818"/>
        <v>408</v>
      </c>
      <c r="P276" s="500">
        <f t="shared" si="819"/>
        <v>0</v>
      </c>
      <c r="Q276" s="404">
        <f t="shared" si="820"/>
        <v>0</v>
      </c>
      <c r="R276" s="422">
        <v>63</v>
      </c>
      <c r="S276" s="423">
        <v>42</v>
      </c>
      <c r="T276" s="500">
        <f t="shared" si="821"/>
        <v>0</v>
      </c>
      <c r="U276" s="404">
        <f t="shared" si="822"/>
        <v>0</v>
      </c>
      <c r="V276" s="422">
        <v>15</v>
      </c>
      <c r="W276" s="423">
        <v>12</v>
      </c>
      <c r="X276" s="500">
        <f t="shared" si="823"/>
        <v>0</v>
      </c>
      <c r="Y276" s="404">
        <f t="shared" si="824"/>
        <v>0</v>
      </c>
      <c r="Z276" s="422"/>
      <c r="AA276" s="423"/>
      <c r="AB276" s="500">
        <f t="shared" si="825"/>
        <v>0</v>
      </c>
      <c r="AC276" s="404">
        <f t="shared" si="826"/>
        <v>0</v>
      </c>
      <c r="AD276" s="500">
        <f t="shared" si="827"/>
        <v>78</v>
      </c>
      <c r="AE276" s="404">
        <f t="shared" si="828"/>
        <v>54</v>
      </c>
      <c r="AF276" s="500">
        <f t="shared" si="829"/>
        <v>0</v>
      </c>
      <c r="AG276" s="404">
        <f t="shared" si="830"/>
        <v>0</v>
      </c>
      <c r="AH276" s="564">
        <v>2.81</v>
      </c>
      <c r="AI276" s="580">
        <v>3.33</v>
      </c>
      <c r="AJ276" s="500">
        <f t="shared" si="831"/>
        <v>177.03</v>
      </c>
      <c r="AK276" s="404">
        <f t="shared" si="832"/>
        <v>139.86000000000001</v>
      </c>
      <c r="AL276" s="564">
        <v>3.43</v>
      </c>
      <c r="AM276" s="580">
        <v>1.92</v>
      </c>
      <c r="AN276" s="500">
        <f t="shared" si="833"/>
        <v>51.45</v>
      </c>
      <c r="AO276" s="404">
        <f t="shared" si="834"/>
        <v>23.04</v>
      </c>
      <c r="AP276" s="564"/>
      <c r="AQ276" s="425"/>
      <c r="AR276" s="500">
        <f t="shared" si="835"/>
        <v>0</v>
      </c>
      <c r="AS276" s="404">
        <f t="shared" si="836"/>
        <v>0</v>
      </c>
      <c r="AT276" s="236">
        <f t="shared" si="837"/>
        <v>2.9292307692307693</v>
      </c>
      <c r="AU276" s="237">
        <f t="shared" si="838"/>
        <v>3.0166666666666666</v>
      </c>
      <c r="AV276" s="500">
        <f t="shared" si="839"/>
        <v>228.48000000000002</v>
      </c>
      <c r="AW276" s="404">
        <f t="shared" si="840"/>
        <v>162.9</v>
      </c>
      <c r="AX276" s="422"/>
      <c r="AY276" s="423"/>
      <c r="AZ276" s="500">
        <f t="shared" si="841"/>
        <v>0</v>
      </c>
      <c r="BA276" s="404">
        <f t="shared" si="842"/>
        <v>0</v>
      </c>
      <c r="BB276" s="422"/>
      <c r="BC276" s="423"/>
      <c r="BD276" s="500">
        <f t="shared" si="843"/>
        <v>0</v>
      </c>
      <c r="BE276" s="404">
        <f t="shared" si="844"/>
        <v>0</v>
      </c>
      <c r="BF276" s="422"/>
      <c r="BG276" s="423"/>
      <c r="BH276" s="500">
        <f t="shared" si="845"/>
        <v>0</v>
      </c>
      <c r="BI276" s="404">
        <f t="shared" si="846"/>
        <v>0</v>
      </c>
      <c r="BJ276" s="500">
        <f t="shared" si="847"/>
        <v>0</v>
      </c>
      <c r="BK276" s="404">
        <f t="shared" si="848"/>
        <v>0</v>
      </c>
      <c r="BL276" s="500">
        <f t="shared" si="849"/>
        <v>0</v>
      </c>
      <c r="BM276" s="404">
        <f t="shared" si="850"/>
        <v>0</v>
      </c>
      <c r="BN276" s="422">
        <v>238</v>
      </c>
      <c r="BO276" s="423">
        <v>210</v>
      </c>
      <c r="BP276" s="500">
        <f t="shared" si="851"/>
        <v>0</v>
      </c>
      <c r="BQ276" s="404">
        <f t="shared" si="852"/>
        <v>0</v>
      </c>
      <c r="BR276" s="422">
        <v>42</v>
      </c>
      <c r="BS276" s="423">
        <v>42</v>
      </c>
      <c r="BT276" s="500">
        <f t="shared" si="853"/>
        <v>0</v>
      </c>
      <c r="BU276" s="404">
        <f t="shared" si="854"/>
        <v>0</v>
      </c>
      <c r="BV276" s="422"/>
      <c r="BW276" s="423"/>
      <c r="BX276" s="500">
        <f t="shared" si="855"/>
        <v>0</v>
      </c>
      <c r="BY276" s="404">
        <f t="shared" si="856"/>
        <v>0</v>
      </c>
      <c r="BZ276" s="500">
        <f t="shared" si="857"/>
        <v>280</v>
      </c>
      <c r="CA276" s="404">
        <f t="shared" si="858"/>
        <v>252</v>
      </c>
      <c r="CB276" s="500">
        <f t="shared" si="859"/>
        <v>0</v>
      </c>
      <c r="CC276" s="404">
        <f t="shared" si="860"/>
        <v>0</v>
      </c>
      <c r="CD276" s="564">
        <v>3.98</v>
      </c>
      <c r="CE276" s="581">
        <v>3.64</v>
      </c>
      <c r="CF276" s="500">
        <f t="shared" si="861"/>
        <v>947.24</v>
      </c>
      <c r="CG276" s="404">
        <f t="shared" si="862"/>
        <v>764.4</v>
      </c>
      <c r="CH276" s="564">
        <v>5.25</v>
      </c>
      <c r="CI276" s="581">
        <v>5.7</v>
      </c>
      <c r="CJ276" s="500">
        <f t="shared" si="863"/>
        <v>220.5</v>
      </c>
      <c r="CK276" s="404">
        <f t="shared" si="864"/>
        <v>239.4</v>
      </c>
      <c r="CL276" s="564"/>
      <c r="CM276" s="581"/>
      <c r="CN276" s="500">
        <f t="shared" si="865"/>
        <v>0</v>
      </c>
      <c r="CO276" s="404">
        <f t="shared" si="866"/>
        <v>0</v>
      </c>
      <c r="CP276" s="500">
        <f t="shared" si="867"/>
        <v>4.1704999999999997</v>
      </c>
      <c r="CQ276" s="237">
        <f t="shared" si="868"/>
        <v>3.9833333333333329</v>
      </c>
      <c r="CR276" s="500">
        <f t="shared" si="869"/>
        <v>1167.74</v>
      </c>
      <c r="CS276" s="404">
        <f t="shared" si="870"/>
        <v>1003.8</v>
      </c>
      <c r="CT276" s="565"/>
      <c r="CU276" s="581"/>
      <c r="CV276" s="500">
        <f t="shared" si="871"/>
        <v>0</v>
      </c>
      <c r="CW276" s="404">
        <f t="shared" si="872"/>
        <v>0</v>
      </c>
      <c r="CX276" s="565"/>
      <c r="CY276" s="581"/>
      <c r="CZ276" s="500">
        <f t="shared" si="873"/>
        <v>0</v>
      </c>
      <c r="DA276" s="404">
        <f t="shared" si="874"/>
        <v>0</v>
      </c>
      <c r="DB276" s="565"/>
      <c r="DC276" s="581"/>
      <c r="DD276" s="500">
        <f t="shared" si="875"/>
        <v>0</v>
      </c>
      <c r="DE276" s="404">
        <f t="shared" si="876"/>
        <v>0</v>
      </c>
      <c r="DF276" s="500">
        <f t="shared" si="877"/>
        <v>0</v>
      </c>
      <c r="DG276" s="404">
        <f t="shared" si="878"/>
        <v>0</v>
      </c>
      <c r="DH276" s="500">
        <f t="shared" si="879"/>
        <v>0</v>
      </c>
      <c r="DI276" s="404">
        <f t="shared" si="880"/>
        <v>0</v>
      </c>
      <c r="DJ276" s="500">
        <f t="shared" si="881"/>
        <v>358</v>
      </c>
      <c r="DK276" s="404">
        <f t="shared" si="882"/>
        <v>306</v>
      </c>
      <c r="DL276" s="500">
        <f t="shared" si="883"/>
        <v>0</v>
      </c>
      <c r="DM276" s="404">
        <f t="shared" si="884"/>
        <v>0</v>
      </c>
      <c r="DN276" s="236">
        <f t="shared" si="885"/>
        <v>3.9000558659217877</v>
      </c>
      <c r="DO276" s="237">
        <f t="shared" si="886"/>
        <v>3.8127450980392159</v>
      </c>
      <c r="DP276" s="500">
        <f t="shared" si="887"/>
        <v>1396.22</v>
      </c>
      <c r="DQ276" s="404">
        <f t="shared" si="888"/>
        <v>1166.7</v>
      </c>
      <c r="DR276" s="500">
        <f t="shared" si="889"/>
        <v>0</v>
      </c>
      <c r="DS276" s="404">
        <f t="shared" si="890"/>
        <v>0</v>
      </c>
      <c r="DT276" s="500">
        <f t="shared" si="891"/>
        <v>0</v>
      </c>
      <c r="DU276" s="404">
        <f t="shared" si="892"/>
        <v>0</v>
      </c>
      <c r="DV276" s="565">
        <v>68</v>
      </c>
      <c r="DW276" s="582">
        <v>63</v>
      </c>
      <c r="DX276" s="500">
        <f t="shared" si="893"/>
        <v>0</v>
      </c>
      <c r="DY276" s="404">
        <f t="shared" si="894"/>
        <v>0</v>
      </c>
      <c r="DZ276" s="565">
        <v>22</v>
      </c>
      <c r="EA276" s="582">
        <v>39</v>
      </c>
      <c r="EB276" s="500">
        <f t="shared" si="895"/>
        <v>0</v>
      </c>
      <c r="EC276" s="404">
        <f t="shared" si="896"/>
        <v>0</v>
      </c>
      <c r="ED276" s="565"/>
      <c r="EE276" s="582"/>
      <c r="EF276" s="500">
        <f t="shared" si="897"/>
        <v>0</v>
      </c>
      <c r="EG276" s="404">
        <f t="shared" si="898"/>
        <v>0</v>
      </c>
      <c r="EH276" s="500">
        <f t="shared" si="899"/>
        <v>90</v>
      </c>
      <c r="EI276" s="404">
        <f t="shared" si="900"/>
        <v>102</v>
      </c>
      <c r="EJ276" s="500">
        <f t="shared" si="901"/>
        <v>0</v>
      </c>
      <c r="EK276" s="404">
        <f t="shared" si="902"/>
        <v>0</v>
      </c>
      <c r="EL276" s="564">
        <v>2.5299999999999998</v>
      </c>
      <c r="EM276" s="583">
        <v>2.9</v>
      </c>
      <c r="EN276" s="500">
        <f t="shared" si="903"/>
        <v>172.04</v>
      </c>
      <c r="EO276" s="404">
        <f t="shared" si="904"/>
        <v>182.7</v>
      </c>
      <c r="EP276" s="564">
        <v>3.84</v>
      </c>
      <c r="EQ276" s="583">
        <v>3.73</v>
      </c>
      <c r="ER276" s="500">
        <f t="shared" si="905"/>
        <v>84.47999999999999</v>
      </c>
      <c r="ES276" s="404">
        <f t="shared" si="906"/>
        <v>145.47</v>
      </c>
      <c r="ET276" s="564"/>
      <c r="EU276" s="583"/>
      <c r="EV276" s="500">
        <f t="shared" si="907"/>
        <v>0</v>
      </c>
      <c r="EW276" s="404">
        <f t="shared" si="908"/>
        <v>0</v>
      </c>
      <c r="EX276" s="236">
        <f t="shared" si="909"/>
        <v>2.850222222222222</v>
      </c>
      <c r="EY276" s="237">
        <f t="shared" si="910"/>
        <v>3.2173529411764701</v>
      </c>
      <c r="EZ276" s="500">
        <f t="shared" si="911"/>
        <v>256.52</v>
      </c>
      <c r="FA276" s="404">
        <f t="shared" si="912"/>
        <v>328.16999999999996</v>
      </c>
      <c r="FB276" s="565"/>
      <c r="FC276" s="583"/>
      <c r="FD276" s="500">
        <f t="shared" si="913"/>
        <v>0</v>
      </c>
      <c r="FE276" s="404">
        <f t="shared" si="914"/>
        <v>0</v>
      </c>
      <c r="FF276" s="565"/>
      <c r="FG276" s="583"/>
      <c r="FH276" s="500">
        <f t="shared" si="915"/>
        <v>0</v>
      </c>
      <c r="FI276" s="404">
        <f t="shared" si="916"/>
        <v>0</v>
      </c>
      <c r="FJ276" s="565"/>
      <c r="FK276" s="583"/>
      <c r="FL276" s="500">
        <f t="shared" si="917"/>
        <v>0</v>
      </c>
      <c r="FM276" s="404">
        <f t="shared" si="918"/>
        <v>0</v>
      </c>
      <c r="FN276" s="500">
        <f t="shared" si="919"/>
        <v>0</v>
      </c>
      <c r="FO276" s="404">
        <f t="shared" si="920"/>
        <v>0</v>
      </c>
      <c r="FP276" s="500">
        <f t="shared" si="921"/>
        <v>0</v>
      </c>
      <c r="FQ276" s="404">
        <f t="shared" si="922"/>
        <v>0</v>
      </c>
      <c r="FR276" s="565">
        <v>2</v>
      </c>
      <c r="FS276" s="423">
        <v>0</v>
      </c>
      <c r="FT276" s="500">
        <f t="shared" si="923"/>
        <v>0</v>
      </c>
      <c r="FU276" s="404">
        <f t="shared" si="924"/>
        <v>0</v>
      </c>
      <c r="FV276" s="564"/>
      <c r="FW276" s="584"/>
      <c r="FX276" s="500">
        <f t="shared" si="925"/>
        <v>0</v>
      </c>
      <c r="FY276" s="404">
        <f t="shared" si="926"/>
        <v>0</v>
      </c>
      <c r="FZ276" s="564"/>
      <c r="GA276" s="584"/>
      <c r="GB276" s="500">
        <f t="shared" si="927"/>
        <v>0</v>
      </c>
      <c r="GC276" s="404">
        <f t="shared" si="928"/>
        <v>0</v>
      </c>
      <c r="GD276" s="510">
        <f t="shared" si="929"/>
        <v>369</v>
      </c>
      <c r="GE276" s="404">
        <f t="shared" si="930"/>
        <v>315</v>
      </c>
      <c r="GF276" s="500">
        <f t="shared" si="931"/>
        <v>0</v>
      </c>
      <c r="GG276" s="404">
        <f t="shared" si="932"/>
        <v>0</v>
      </c>
      <c r="GH276" s="500">
        <f t="shared" si="933"/>
        <v>1296.31</v>
      </c>
      <c r="GI276" s="404">
        <f t="shared" si="934"/>
        <v>1086.96</v>
      </c>
      <c r="GJ276" s="500" t="str">
        <f t="shared" si="935"/>
        <v/>
      </c>
      <c r="GK276" s="404" t="str">
        <f t="shared" si="936"/>
        <v/>
      </c>
      <c r="GL276" s="510">
        <f t="shared" si="937"/>
        <v>79</v>
      </c>
      <c r="GM276" s="404">
        <f t="shared" si="938"/>
        <v>93</v>
      </c>
      <c r="GN276" s="500">
        <f t="shared" si="939"/>
        <v>0</v>
      </c>
      <c r="GO276" s="404">
        <f t="shared" si="940"/>
        <v>0</v>
      </c>
      <c r="GP276" s="500">
        <f t="shared" si="941"/>
        <v>356.42999999999995</v>
      </c>
      <c r="GQ276" s="404">
        <f t="shared" si="942"/>
        <v>407.90999999999997</v>
      </c>
      <c r="GR276" s="500">
        <f t="shared" si="943"/>
        <v>0</v>
      </c>
      <c r="GS276" s="404">
        <f t="shared" si="944"/>
        <v>0</v>
      </c>
      <c r="GT276" s="510">
        <f t="shared" si="945"/>
        <v>448</v>
      </c>
      <c r="GU276" s="404">
        <f t="shared" si="946"/>
        <v>408</v>
      </c>
      <c r="GV276" s="500">
        <f t="shared" si="947"/>
        <v>0</v>
      </c>
      <c r="GW276" s="404">
        <f t="shared" si="948"/>
        <v>0</v>
      </c>
      <c r="GX276" s="500">
        <f t="shared" si="949"/>
        <v>1652.7399999999998</v>
      </c>
      <c r="GY276" s="404">
        <f t="shared" si="950"/>
        <v>1494.87</v>
      </c>
      <c r="GZ276" s="500" t="str">
        <f t="shared" si="951"/>
        <v/>
      </c>
      <c r="HA276" s="404" t="str">
        <f t="shared" si="952"/>
        <v/>
      </c>
      <c r="HB276" s="510">
        <f t="shared" si="953"/>
        <v>0</v>
      </c>
      <c r="HC276" s="404">
        <f t="shared" si="954"/>
        <v>0</v>
      </c>
      <c r="HD276" s="500">
        <f t="shared" si="955"/>
        <v>0</v>
      </c>
      <c r="HE276" s="404">
        <f t="shared" si="956"/>
        <v>0</v>
      </c>
      <c r="HF276" s="500" t="str">
        <f t="shared" si="957"/>
        <v/>
      </c>
      <c r="HG276" s="404" t="str">
        <f t="shared" si="958"/>
        <v/>
      </c>
      <c r="HH276" s="500" t="str">
        <f t="shared" si="959"/>
        <v/>
      </c>
      <c r="HI276" s="404" t="str">
        <f t="shared" si="960"/>
        <v/>
      </c>
      <c r="HJ276" s="510">
        <f t="shared" si="961"/>
        <v>1652.74</v>
      </c>
      <c r="HK276" s="404">
        <f t="shared" si="962"/>
        <v>1494.87</v>
      </c>
      <c r="HL276" s="500" t="str">
        <f t="shared" si="963"/>
        <v/>
      </c>
      <c r="HM276" s="404" t="str">
        <f t="shared" si="964"/>
        <v/>
      </c>
    </row>
    <row r="277" spans="1:221">
      <c r="A277" s="680" t="s">
        <v>545</v>
      </c>
      <c r="B277" s="676" t="s">
        <v>962</v>
      </c>
      <c r="C277" s="677"/>
      <c r="D277" s="678">
        <v>207069</v>
      </c>
      <c r="E277" s="679">
        <v>10</v>
      </c>
      <c r="F277" s="422">
        <v>273</v>
      </c>
      <c r="G277" s="687">
        <v>224</v>
      </c>
      <c r="H277" s="422">
        <v>5</v>
      </c>
      <c r="I277" s="423">
        <v>4</v>
      </c>
      <c r="J277" s="500">
        <f t="shared" si="815"/>
        <v>268</v>
      </c>
      <c r="K277" s="404">
        <f t="shared" si="816"/>
        <v>220</v>
      </c>
      <c r="L277" s="422">
        <v>60</v>
      </c>
      <c r="M277" s="423">
        <v>60</v>
      </c>
      <c r="N277" s="500">
        <f t="shared" si="817"/>
        <v>268</v>
      </c>
      <c r="O277" s="404">
        <f t="shared" si="818"/>
        <v>220</v>
      </c>
      <c r="P277" s="500">
        <f t="shared" si="819"/>
        <v>0</v>
      </c>
      <c r="Q277" s="404">
        <f t="shared" si="820"/>
        <v>0</v>
      </c>
      <c r="R277" s="422">
        <v>47</v>
      </c>
      <c r="S277" s="423">
        <v>44</v>
      </c>
      <c r="T277" s="500">
        <f t="shared" si="821"/>
        <v>0</v>
      </c>
      <c r="U277" s="404">
        <f t="shared" si="822"/>
        <v>0</v>
      </c>
      <c r="V277" s="422">
        <v>25</v>
      </c>
      <c r="W277" s="423">
        <v>22</v>
      </c>
      <c r="X277" s="500">
        <f t="shared" si="823"/>
        <v>0</v>
      </c>
      <c r="Y277" s="404">
        <f t="shared" si="824"/>
        <v>0</v>
      </c>
      <c r="Z277" s="422"/>
      <c r="AA277" s="423"/>
      <c r="AB277" s="500">
        <f t="shared" si="825"/>
        <v>0</v>
      </c>
      <c r="AC277" s="404">
        <f t="shared" si="826"/>
        <v>0</v>
      </c>
      <c r="AD277" s="500">
        <f t="shared" si="827"/>
        <v>72</v>
      </c>
      <c r="AE277" s="404">
        <f t="shared" si="828"/>
        <v>66</v>
      </c>
      <c r="AF277" s="500">
        <f t="shared" si="829"/>
        <v>0</v>
      </c>
      <c r="AG277" s="404">
        <f t="shared" si="830"/>
        <v>0</v>
      </c>
      <c r="AH277" s="564">
        <v>1.68</v>
      </c>
      <c r="AI277" s="580">
        <v>2.27</v>
      </c>
      <c r="AJ277" s="500">
        <f t="shared" si="831"/>
        <v>78.959999999999994</v>
      </c>
      <c r="AK277" s="404">
        <f t="shared" si="832"/>
        <v>99.88</v>
      </c>
      <c r="AL277" s="564">
        <v>0.84</v>
      </c>
      <c r="AM277" s="580">
        <v>2.64</v>
      </c>
      <c r="AN277" s="500">
        <f t="shared" si="833"/>
        <v>21</v>
      </c>
      <c r="AO277" s="404">
        <f t="shared" si="834"/>
        <v>58.080000000000005</v>
      </c>
      <c r="AP277" s="564"/>
      <c r="AQ277" s="425"/>
      <c r="AR277" s="500">
        <f t="shared" si="835"/>
        <v>0</v>
      </c>
      <c r="AS277" s="404">
        <f t="shared" si="836"/>
        <v>0</v>
      </c>
      <c r="AT277" s="236">
        <f t="shared" si="837"/>
        <v>1.3883333333333332</v>
      </c>
      <c r="AU277" s="237">
        <f t="shared" si="838"/>
        <v>2.3933333333333335</v>
      </c>
      <c r="AV277" s="500">
        <f t="shared" si="839"/>
        <v>99.96</v>
      </c>
      <c r="AW277" s="404">
        <f t="shared" si="840"/>
        <v>157.96</v>
      </c>
      <c r="AX277" s="422"/>
      <c r="AY277" s="423"/>
      <c r="AZ277" s="500">
        <f t="shared" si="841"/>
        <v>0</v>
      </c>
      <c r="BA277" s="404">
        <f t="shared" si="842"/>
        <v>0</v>
      </c>
      <c r="BB277" s="422"/>
      <c r="BC277" s="423"/>
      <c r="BD277" s="500">
        <f t="shared" si="843"/>
        <v>0</v>
      </c>
      <c r="BE277" s="404">
        <f t="shared" si="844"/>
        <v>0</v>
      </c>
      <c r="BF277" s="422"/>
      <c r="BG277" s="423"/>
      <c r="BH277" s="500">
        <f t="shared" si="845"/>
        <v>0</v>
      </c>
      <c r="BI277" s="404">
        <f t="shared" si="846"/>
        <v>0</v>
      </c>
      <c r="BJ277" s="500">
        <f t="shared" si="847"/>
        <v>0</v>
      </c>
      <c r="BK277" s="404">
        <f t="shared" si="848"/>
        <v>0</v>
      </c>
      <c r="BL277" s="500">
        <f t="shared" si="849"/>
        <v>0</v>
      </c>
      <c r="BM277" s="404">
        <f t="shared" si="850"/>
        <v>0</v>
      </c>
      <c r="BN277" s="422">
        <v>71</v>
      </c>
      <c r="BO277" s="423">
        <v>62</v>
      </c>
      <c r="BP277" s="500">
        <f t="shared" si="851"/>
        <v>0</v>
      </c>
      <c r="BQ277" s="404">
        <f t="shared" si="852"/>
        <v>0</v>
      </c>
      <c r="BR277" s="422">
        <v>19</v>
      </c>
      <c r="BS277" s="423">
        <v>16</v>
      </c>
      <c r="BT277" s="500">
        <f t="shared" si="853"/>
        <v>0</v>
      </c>
      <c r="BU277" s="404">
        <f t="shared" si="854"/>
        <v>0</v>
      </c>
      <c r="BV277" s="422"/>
      <c r="BW277" s="423"/>
      <c r="BX277" s="500">
        <f t="shared" si="855"/>
        <v>0</v>
      </c>
      <c r="BY277" s="404">
        <f t="shared" si="856"/>
        <v>0</v>
      </c>
      <c r="BZ277" s="500">
        <f t="shared" si="857"/>
        <v>90</v>
      </c>
      <c r="CA277" s="404">
        <f t="shared" si="858"/>
        <v>78</v>
      </c>
      <c r="CB277" s="500">
        <f t="shared" si="859"/>
        <v>0</v>
      </c>
      <c r="CC277" s="404">
        <f t="shared" si="860"/>
        <v>0</v>
      </c>
      <c r="CD277" s="564">
        <v>3.35</v>
      </c>
      <c r="CE277" s="581">
        <v>3.66</v>
      </c>
      <c r="CF277" s="500">
        <f t="shared" si="861"/>
        <v>237.85</v>
      </c>
      <c r="CG277" s="404">
        <f t="shared" si="862"/>
        <v>226.92000000000002</v>
      </c>
      <c r="CH277" s="564">
        <v>5.45</v>
      </c>
      <c r="CI277" s="581">
        <v>4.66</v>
      </c>
      <c r="CJ277" s="500">
        <f t="shared" si="863"/>
        <v>103.55</v>
      </c>
      <c r="CK277" s="404">
        <f t="shared" si="864"/>
        <v>74.56</v>
      </c>
      <c r="CL277" s="564"/>
      <c r="CM277" s="581"/>
      <c r="CN277" s="500">
        <f t="shared" si="865"/>
        <v>0</v>
      </c>
      <c r="CO277" s="404">
        <f t="shared" si="866"/>
        <v>0</v>
      </c>
      <c r="CP277" s="500">
        <f t="shared" si="867"/>
        <v>3.793333333333333</v>
      </c>
      <c r="CQ277" s="237">
        <f t="shared" si="868"/>
        <v>3.8651282051282054</v>
      </c>
      <c r="CR277" s="500">
        <f t="shared" si="869"/>
        <v>341.4</v>
      </c>
      <c r="CS277" s="404">
        <f t="shared" si="870"/>
        <v>301.48</v>
      </c>
      <c r="CT277" s="565"/>
      <c r="CU277" s="581"/>
      <c r="CV277" s="500">
        <f t="shared" si="871"/>
        <v>0</v>
      </c>
      <c r="CW277" s="404">
        <f t="shared" si="872"/>
        <v>0</v>
      </c>
      <c r="CX277" s="565"/>
      <c r="CY277" s="581"/>
      <c r="CZ277" s="500">
        <f t="shared" si="873"/>
        <v>0</v>
      </c>
      <c r="DA277" s="404">
        <f t="shared" si="874"/>
        <v>0</v>
      </c>
      <c r="DB277" s="565"/>
      <c r="DC277" s="581"/>
      <c r="DD277" s="500">
        <f t="shared" si="875"/>
        <v>0</v>
      </c>
      <c r="DE277" s="404">
        <f t="shared" si="876"/>
        <v>0</v>
      </c>
      <c r="DF277" s="500">
        <f t="shared" si="877"/>
        <v>0</v>
      </c>
      <c r="DG277" s="404">
        <f t="shared" si="878"/>
        <v>0</v>
      </c>
      <c r="DH277" s="500">
        <f t="shared" si="879"/>
        <v>0</v>
      </c>
      <c r="DI277" s="404">
        <f t="shared" si="880"/>
        <v>0</v>
      </c>
      <c r="DJ277" s="500">
        <f t="shared" si="881"/>
        <v>162</v>
      </c>
      <c r="DK277" s="404">
        <f t="shared" si="882"/>
        <v>144</v>
      </c>
      <c r="DL277" s="500">
        <f t="shared" si="883"/>
        <v>0</v>
      </c>
      <c r="DM277" s="404">
        <f t="shared" si="884"/>
        <v>0</v>
      </c>
      <c r="DN277" s="236">
        <f t="shared" si="885"/>
        <v>2.724444444444444</v>
      </c>
      <c r="DO277" s="237">
        <f t="shared" si="886"/>
        <v>3.190555555555556</v>
      </c>
      <c r="DP277" s="500">
        <f t="shared" si="887"/>
        <v>441.3599999999999</v>
      </c>
      <c r="DQ277" s="404">
        <f t="shared" si="888"/>
        <v>459.44000000000005</v>
      </c>
      <c r="DR277" s="500">
        <f t="shared" si="889"/>
        <v>0</v>
      </c>
      <c r="DS277" s="404">
        <f t="shared" si="890"/>
        <v>0</v>
      </c>
      <c r="DT277" s="500">
        <f t="shared" si="891"/>
        <v>0</v>
      </c>
      <c r="DU277" s="404">
        <f t="shared" si="892"/>
        <v>0</v>
      </c>
      <c r="DV277" s="565">
        <v>45</v>
      </c>
      <c r="DW277" s="582">
        <v>37</v>
      </c>
      <c r="DX277" s="500">
        <f t="shared" si="893"/>
        <v>0</v>
      </c>
      <c r="DY277" s="404">
        <f t="shared" si="894"/>
        <v>0</v>
      </c>
      <c r="DZ277" s="565">
        <v>56</v>
      </c>
      <c r="EA277" s="582">
        <v>39</v>
      </c>
      <c r="EB277" s="500">
        <f t="shared" si="895"/>
        <v>0</v>
      </c>
      <c r="EC277" s="404">
        <f t="shared" si="896"/>
        <v>0</v>
      </c>
      <c r="ED277" s="565"/>
      <c r="EE277" s="582"/>
      <c r="EF277" s="500">
        <f t="shared" si="897"/>
        <v>0</v>
      </c>
      <c r="EG277" s="404">
        <f t="shared" si="898"/>
        <v>0</v>
      </c>
      <c r="EH277" s="500">
        <f t="shared" si="899"/>
        <v>101</v>
      </c>
      <c r="EI277" s="404">
        <f t="shared" si="900"/>
        <v>76</v>
      </c>
      <c r="EJ277" s="500">
        <f t="shared" si="901"/>
        <v>0</v>
      </c>
      <c r="EK277" s="404">
        <f t="shared" si="902"/>
        <v>0</v>
      </c>
      <c r="EL277" s="564">
        <v>2.63</v>
      </c>
      <c r="EM277" s="583">
        <v>2.91</v>
      </c>
      <c r="EN277" s="500">
        <f t="shared" si="903"/>
        <v>118.35</v>
      </c>
      <c r="EO277" s="404">
        <f t="shared" si="904"/>
        <v>107.67</v>
      </c>
      <c r="EP277" s="564">
        <v>4.46</v>
      </c>
      <c r="EQ277" s="583">
        <v>3.96</v>
      </c>
      <c r="ER277" s="500">
        <f t="shared" si="905"/>
        <v>249.76</v>
      </c>
      <c r="ES277" s="404">
        <f t="shared" si="906"/>
        <v>154.44</v>
      </c>
      <c r="ET277" s="564"/>
      <c r="EU277" s="583"/>
      <c r="EV277" s="500">
        <f t="shared" si="907"/>
        <v>0</v>
      </c>
      <c r="EW277" s="404">
        <f t="shared" si="908"/>
        <v>0</v>
      </c>
      <c r="EX277" s="236">
        <f t="shared" si="909"/>
        <v>3.644653465346535</v>
      </c>
      <c r="EY277" s="237">
        <f t="shared" si="910"/>
        <v>3.4488157894736844</v>
      </c>
      <c r="EZ277" s="500">
        <f t="shared" si="911"/>
        <v>368.11</v>
      </c>
      <c r="FA277" s="404">
        <f t="shared" si="912"/>
        <v>262.11</v>
      </c>
      <c r="FB277" s="565"/>
      <c r="FC277" s="583"/>
      <c r="FD277" s="500">
        <f t="shared" si="913"/>
        <v>0</v>
      </c>
      <c r="FE277" s="404">
        <f t="shared" si="914"/>
        <v>0</v>
      </c>
      <c r="FF277" s="565"/>
      <c r="FG277" s="583"/>
      <c r="FH277" s="500">
        <f t="shared" si="915"/>
        <v>0</v>
      </c>
      <c r="FI277" s="404">
        <f t="shared" si="916"/>
        <v>0</v>
      </c>
      <c r="FJ277" s="565"/>
      <c r="FK277" s="583"/>
      <c r="FL277" s="500">
        <f t="shared" si="917"/>
        <v>0</v>
      </c>
      <c r="FM277" s="404">
        <f t="shared" si="918"/>
        <v>0</v>
      </c>
      <c r="FN277" s="500">
        <f t="shared" si="919"/>
        <v>0</v>
      </c>
      <c r="FO277" s="404">
        <f t="shared" si="920"/>
        <v>0</v>
      </c>
      <c r="FP277" s="500">
        <f t="shared" si="921"/>
        <v>0</v>
      </c>
      <c r="FQ277" s="404">
        <f t="shared" si="922"/>
        <v>0</v>
      </c>
      <c r="FR277" s="565">
        <v>5</v>
      </c>
      <c r="FS277" s="423">
        <v>0</v>
      </c>
      <c r="FT277" s="500">
        <f t="shared" si="923"/>
        <v>0</v>
      </c>
      <c r="FU277" s="404">
        <f t="shared" si="924"/>
        <v>0</v>
      </c>
      <c r="FV277" s="564"/>
      <c r="FW277" s="584"/>
      <c r="FX277" s="500">
        <f t="shared" si="925"/>
        <v>0</v>
      </c>
      <c r="FY277" s="404">
        <f t="shared" si="926"/>
        <v>0</v>
      </c>
      <c r="FZ277" s="564"/>
      <c r="GA277" s="584"/>
      <c r="GB277" s="500">
        <f t="shared" si="927"/>
        <v>0</v>
      </c>
      <c r="GC277" s="404">
        <f t="shared" si="928"/>
        <v>0</v>
      </c>
      <c r="GD277" s="510">
        <f t="shared" si="929"/>
        <v>163</v>
      </c>
      <c r="GE277" s="404">
        <f t="shared" si="930"/>
        <v>143</v>
      </c>
      <c r="GF277" s="500">
        <f t="shared" si="931"/>
        <v>0</v>
      </c>
      <c r="GG277" s="404">
        <f t="shared" si="932"/>
        <v>0</v>
      </c>
      <c r="GH277" s="500">
        <f t="shared" si="933"/>
        <v>435.15999999999997</v>
      </c>
      <c r="GI277" s="404">
        <f t="shared" si="934"/>
        <v>434.47</v>
      </c>
      <c r="GJ277" s="500" t="str">
        <f t="shared" si="935"/>
        <v/>
      </c>
      <c r="GK277" s="404" t="str">
        <f t="shared" si="936"/>
        <v/>
      </c>
      <c r="GL277" s="510">
        <f t="shared" si="937"/>
        <v>100</v>
      </c>
      <c r="GM277" s="404">
        <f t="shared" si="938"/>
        <v>77</v>
      </c>
      <c r="GN277" s="500">
        <f t="shared" si="939"/>
        <v>0</v>
      </c>
      <c r="GO277" s="404">
        <f t="shared" si="940"/>
        <v>0</v>
      </c>
      <c r="GP277" s="500">
        <f t="shared" si="941"/>
        <v>374.31</v>
      </c>
      <c r="GQ277" s="404">
        <f t="shared" si="942"/>
        <v>287.08000000000004</v>
      </c>
      <c r="GR277" s="500">
        <f t="shared" si="943"/>
        <v>0</v>
      </c>
      <c r="GS277" s="404">
        <f t="shared" si="944"/>
        <v>0</v>
      </c>
      <c r="GT277" s="510">
        <f t="shared" si="945"/>
        <v>263</v>
      </c>
      <c r="GU277" s="404">
        <f t="shared" si="946"/>
        <v>220</v>
      </c>
      <c r="GV277" s="500">
        <f t="shared" si="947"/>
        <v>0</v>
      </c>
      <c r="GW277" s="404">
        <f t="shared" si="948"/>
        <v>0</v>
      </c>
      <c r="GX277" s="500">
        <f t="shared" si="949"/>
        <v>809.47</v>
      </c>
      <c r="GY277" s="404">
        <f t="shared" si="950"/>
        <v>721.55000000000007</v>
      </c>
      <c r="GZ277" s="500" t="str">
        <f t="shared" si="951"/>
        <v/>
      </c>
      <c r="HA277" s="404" t="str">
        <f t="shared" si="952"/>
        <v/>
      </c>
      <c r="HB277" s="510">
        <f t="shared" si="953"/>
        <v>0</v>
      </c>
      <c r="HC277" s="404">
        <f t="shared" si="954"/>
        <v>0</v>
      </c>
      <c r="HD277" s="500">
        <f t="shared" si="955"/>
        <v>0</v>
      </c>
      <c r="HE277" s="404">
        <f t="shared" si="956"/>
        <v>0</v>
      </c>
      <c r="HF277" s="500" t="str">
        <f t="shared" si="957"/>
        <v/>
      </c>
      <c r="HG277" s="404" t="str">
        <f t="shared" si="958"/>
        <v/>
      </c>
      <c r="HH277" s="500" t="str">
        <f t="shared" si="959"/>
        <v/>
      </c>
      <c r="HI277" s="404" t="str">
        <f t="shared" si="960"/>
        <v/>
      </c>
      <c r="HJ277" s="510">
        <f t="shared" si="961"/>
        <v>809.46999999999991</v>
      </c>
      <c r="HK277" s="404">
        <f t="shared" si="962"/>
        <v>721.55000000000007</v>
      </c>
      <c r="HL277" s="500" t="str">
        <f t="shared" si="963"/>
        <v/>
      </c>
      <c r="HM277" s="404" t="str">
        <f t="shared" si="964"/>
        <v/>
      </c>
    </row>
    <row r="278" spans="1:221">
      <c r="A278" s="680" t="s">
        <v>545</v>
      </c>
      <c r="B278" s="676" t="s">
        <v>963</v>
      </c>
      <c r="C278" s="677"/>
      <c r="D278" s="678">
        <v>207740</v>
      </c>
      <c r="E278" s="679">
        <v>10</v>
      </c>
      <c r="F278" s="422">
        <v>272</v>
      </c>
      <c r="G278" s="687">
        <v>316</v>
      </c>
      <c r="H278" s="422">
        <v>8</v>
      </c>
      <c r="I278" s="423">
        <v>12</v>
      </c>
      <c r="J278" s="500">
        <f t="shared" si="815"/>
        <v>264</v>
      </c>
      <c r="K278" s="404">
        <f t="shared" si="816"/>
        <v>304</v>
      </c>
      <c r="L278" s="422">
        <v>60</v>
      </c>
      <c r="M278" s="423">
        <v>60</v>
      </c>
      <c r="N278" s="500">
        <f t="shared" si="817"/>
        <v>264</v>
      </c>
      <c r="O278" s="404">
        <f t="shared" si="818"/>
        <v>304</v>
      </c>
      <c r="P278" s="500">
        <f t="shared" si="819"/>
        <v>0</v>
      </c>
      <c r="Q278" s="404">
        <f t="shared" si="820"/>
        <v>0</v>
      </c>
      <c r="R278" s="422">
        <v>51</v>
      </c>
      <c r="S278" s="423">
        <v>61</v>
      </c>
      <c r="T278" s="500">
        <f t="shared" si="821"/>
        <v>0</v>
      </c>
      <c r="U278" s="404">
        <f t="shared" si="822"/>
        <v>0</v>
      </c>
      <c r="V278" s="422">
        <v>12</v>
      </c>
      <c r="W278" s="423">
        <v>23</v>
      </c>
      <c r="X278" s="500">
        <f t="shared" si="823"/>
        <v>0</v>
      </c>
      <c r="Y278" s="404">
        <f t="shared" si="824"/>
        <v>0</v>
      </c>
      <c r="Z278" s="422"/>
      <c r="AA278" s="423"/>
      <c r="AB278" s="500">
        <f t="shared" si="825"/>
        <v>0</v>
      </c>
      <c r="AC278" s="404">
        <f t="shared" si="826"/>
        <v>0</v>
      </c>
      <c r="AD278" s="500">
        <f t="shared" si="827"/>
        <v>63</v>
      </c>
      <c r="AE278" s="404">
        <f t="shared" si="828"/>
        <v>84</v>
      </c>
      <c r="AF278" s="500">
        <f t="shared" si="829"/>
        <v>0</v>
      </c>
      <c r="AG278" s="404">
        <f t="shared" si="830"/>
        <v>0</v>
      </c>
      <c r="AH278" s="564">
        <v>2.2200000000000002</v>
      </c>
      <c r="AI278" s="580">
        <v>2.48</v>
      </c>
      <c r="AJ278" s="500">
        <f t="shared" si="831"/>
        <v>113.22000000000001</v>
      </c>
      <c r="AK278" s="404">
        <f t="shared" si="832"/>
        <v>151.28</v>
      </c>
      <c r="AL278" s="564">
        <v>2.46</v>
      </c>
      <c r="AM278" s="580">
        <v>2.61</v>
      </c>
      <c r="AN278" s="500">
        <f t="shared" si="833"/>
        <v>29.52</v>
      </c>
      <c r="AO278" s="404">
        <f t="shared" si="834"/>
        <v>60.029999999999994</v>
      </c>
      <c r="AP278" s="564"/>
      <c r="AQ278" s="425"/>
      <c r="AR278" s="500">
        <f t="shared" si="835"/>
        <v>0</v>
      </c>
      <c r="AS278" s="404">
        <f t="shared" si="836"/>
        <v>0</v>
      </c>
      <c r="AT278" s="236">
        <f t="shared" si="837"/>
        <v>2.265714285714286</v>
      </c>
      <c r="AU278" s="237">
        <f t="shared" si="838"/>
        <v>2.515595238095238</v>
      </c>
      <c r="AV278" s="500">
        <f t="shared" si="839"/>
        <v>142.74</v>
      </c>
      <c r="AW278" s="404">
        <f t="shared" si="840"/>
        <v>211.31</v>
      </c>
      <c r="AX278" s="422"/>
      <c r="AY278" s="423"/>
      <c r="AZ278" s="500">
        <f t="shared" si="841"/>
        <v>0</v>
      </c>
      <c r="BA278" s="404">
        <f t="shared" si="842"/>
        <v>0</v>
      </c>
      <c r="BB278" s="422"/>
      <c r="BC278" s="423"/>
      <c r="BD278" s="500">
        <f t="shared" si="843"/>
        <v>0</v>
      </c>
      <c r="BE278" s="404">
        <f t="shared" si="844"/>
        <v>0</v>
      </c>
      <c r="BF278" s="422"/>
      <c r="BG278" s="423"/>
      <c r="BH278" s="500">
        <f t="shared" si="845"/>
        <v>0</v>
      </c>
      <c r="BI278" s="404">
        <f t="shared" si="846"/>
        <v>0</v>
      </c>
      <c r="BJ278" s="500">
        <f t="shared" si="847"/>
        <v>0</v>
      </c>
      <c r="BK278" s="404">
        <f t="shared" si="848"/>
        <v>0</v>
      </c>
      <c r="BL278" s="500">
        <f t="shared" si="849"/>
        <v>0</v>
      </c>
      <c r="BM278" s="404">
        <f t="shared" si="850"/>
        <v>0</v>
      </c>
      <c r="BN278" s="422">
        <v>121</v>
      </c>
      <c r="BO278" s="423">
        <v>123</v>
      </c>
      <c r="BP278" s="500">
        <f t="shared" si="851"/>
        <v>0</v>
      </c>
      <c r="BQ278" s="404">
        <f t="shared" si="852"/>
        <v>0</v>
      </c>
      <c r="BR278" s="422">
        <v>21</v>
      </c>
      <c r="BS278" s="423">
        <v>24</v>
      </c>
      <c r="BT278" s="500">
        <f t="shared" si="853"/>
        <v>0</v>
      </c>
      <c r="BU278" s="404">
        <f t="shared" si="854"/>
        <v>0</v>
      </c>
      <c r="BV278" s="422"/>
      <c r="BW278" s="423"/>
      <c r="BX278" s="500">
        <f t="shared" si="855"/>
        <v>0</v>
      </c>
      <c r="BY278" s="404">
        <f t="shared" si="856"/>
        <v>0</v>
      </c>
      <c r="BZ278" s="500">
        <f t="shared" si="857"/>
        <v>142</v>
      </c>
      <c r="CA278" s="404">
        <f t="shared" si="858"/>
        <v>147</v>
      </c>
      <c r="CB278" s="500">
        <f t="shared" si="859"/>
        <v>0</v>
      </c>
      <c r="CC278" s="404">
        <f t="shared" si="860"/>
        <v>0</v>
      </c>
      <c r="CD278" s="564">
        <v>4.09</v>
      </c>
      <c r="CE278" s="581">
        <v>4.24</v>
      </c>
      <c r="CF278" s="500">
        <f t="shared" si="861"/>
        <v>494.89</v>
      </c>
      <c r="CG278" s="404">
        <f t="shared" si="862"/>
        <v>521.52</v>
      </c>
      <c r="CH278" s="564">
        <v>6.86</v>
      </c>
      <c r="CI278" s="581">
        <v>6.21</v>
      </c>
      <c r="CJ278" s="500">
        <f t="shared" si="863"/>
        <v>144.06</v>
      </c>
      <c r="CK278" s="404">
        <f t="shared" si="864"/>
        <v>149.04</v>
      </c>
      <c r="CL278" s="564"/>
      <c r="CM278" s="581"/>
      <c r="CN278" s="500">
        <f t="shared" si="865"/>
        <v>0</v>
      </c>
      <c r="CO278" s="404">
        <f t="shared" si="866"/>
        <v>0</v>
      </c>
      <c r="CP278" s="500">
        <f t="shared" si="867"/>
        <v>4.4996478873239436</v>
      </c>
      <c r="CQ278" s="237">
        <f t="shared" si="868"/>
        <v>4.5616326530612241</v>
      </c>
      <c r="CR278" s="500">
        <f t="shared" si="869"/>
        <v>638.95000000000005</v>
      </c>
      <c r="CS278" s="404">
        <f t="shared" si="870"/>
        <v>670.56</v>
      </c>
      <c r="CT278" s="565"/>
      <c r="CU278" s="581"/>
      <c r="CV278" s="500">
        <f t="shared" si="871"/>
        <v>0</v>
      </c>
      <c r="CW278" s="404">
        <f t="shared" si="872"/>
        <v>0</v>
      </c>
      <c r="CX278" s="565"/>
      <c r="CY278" s="581"/>
      <c r="CZ278" s="500">
        <f t="shared" si="873"/>
        <v>0</v>
      </c>
      <c r="DA278" s="404">
        <f t="shared" si="874"/>
        <v>0</v>
      </c>
      <c r="DB278" s="565"/>
      <c r="DC278" s="581"/>
      <c r="DD278" s="500">
        <f t="shared" si="875"/>
        <v>0</v>
      </c>
      <c r="DE278" s="404">
        <f t="shared" si="876"/>
        <v>0</v>
      </c>
      <c r="DF278" s="500">
        <f t="shared" si="877"/>
        <v>0</v>
      </c>
      <c r="DG278" s="404">
        <f t="shared" si="878"/>
        <v>0</v>
      </c>
      <c r="DH278" s="500">
        <f t="shared" si="879"/>
        <v>0</v>
      </c>
      <c r="DI278" s="404">
        <f t="shared" si="880"/>
        <v>0</v>
      </c>
      <c r="DJ278" s="500">
        <f t="shared" si="881"/>
        <v>205</v>
      </c>
      <c r="DK278" s="404">
        <f t="shared" si="882"/>
        <v>231</v>
      </c>
      <c r="DL278" s="500">
        <f t="shared" si="883"/>
        <v>0</v>
      </c>
      <c r="DM278" s="404">
        <f t="shared" si="884"/>
        <v>0</v>
      </c>
      <c r="DN278" s="236">
        <f t="shared" si="885"/>
        <v>3.8131219512195123</v>
      </c>
      <c r="DO278" s="237">
        <f t="shared" si="886"/>
        <v>3.817619047619047</v>
      </c>
      <c r="DP278" s="500">
        <f t="shared" si="887"/>
        <v>781.69</v>
      </c>
      <c r="DQ278" s="404">
        <f t="shared" si="888"/>
        <v>881.86999999999989</v>
      </c>
      <c r="DR278" s="500">
        <f t="shared" si="889"/>
        <v>0</v>
      </c>
      <c r="DS278" s="404">
        <f t="shared" si="890"/>
        <v>0</v>
      </c>
      <c r="DT278" s="500">
        <f t="shared" si="891"/>
        <v>0</v>
      </c>
      <c r="DU278" s="404">
        <f t="shared" si="892"/>
        <v>0</v>
      </c>
      <c r="DV278" s="565">
        <v>43</v>
      </c>
      <c r="DW278" s="582">
        <v>43</v>
      </c>
      <c r="DX278" s="500">
        <f t="shared" si="893"/>
        <v>0</v>
      </c>
      <c r="DY278" s="404">
        <f t="shared" si="894"/>
        <v>0</v>
      </c>
      <c r="DZ278" s="565">
        <v>15</v>
      </c>
      <c r="EA278" s="582">
        <v>27</v>
      </c>
      <c r="EB278" s="500">
        <f t="shared" si="895"/>
        <v>0</v>
      </c>
      <c r="EC278" s="404">
        <f t="shared" si="896"/>
        <v>0</v>
      </c>
      <c r="ED278" s="565"/>
      <c r="EE278" s="582"/>
      <c r="EF278" s="500">
        <f t="shared" si="897"/>
        <v>0</v>
      </c>
      <c r="EG278" s="404">
        <f t="shared" si="898"/>
        <v>0</v>
      </c>
      <c r="EH278" s="500">
        <f t="shared" si="899"/>
        <v>58</v>
      </c>
      <c r="EI278" s="404">
        <f t="shared" si="900"/>
        <v>70</v>
      </c>
      <c r="EJ278" s="500">
        <f t="shared" si="901"/>
        <v>0</v>
      </c>
      <c r="EK278" s="404">
        <f t="shared" si="902"/>
        <v>0</v>
      </c>
      <c r="EL278" s="564">
        <v>3.12</v>
      </c>
      <c r="EM278" s="583">
        <v>4.07</v>
      </c>
      <c r="EN278" s="500">
        <f t="shared" si="903"/>
        <v>134.16</v>
      </c>
      <c r="EO278" s="404">
        <f t="shared" si="904"/>
        <v>175.01000000000002</v>
      </c>
      <c r="EP278" s="564">
        <v>4.4000000000000004</v>
      </c>
      <c r="EQ278" s="583">
        <v>3.39</v>
      </c>
      <c r="ER278" s="500">
        <f t="shared" si="905"/>
        <v>66</v>
      </c>
      <c r="ES278" s="404">
        <f t="shared" si="906"/>
        <v>91.53</v>
      </c>
      <c r="ET278" s="564"/>
      <c r="EU278" s="583"/>
      <c r="EV278" s="500">
        <f t="shared" si="907"/>
        <v>0</v>
      </c>
      <c r="EW278" s="404">
        <f t="shared" si="908"/>
        <v>0</v>
      </c>
      <c r="EX278" s="236">
        <f t="shared" si="909"/>
        <v>3.4510344827586206</v>
      </c>
      <c r="EY278" s="237">
        <f t="shared" si="910"/>
        <v>3.8077142857142858</v>
      </c>
      <c r="EZ278" s="500">
        <f t="shared" si="911"/>
        <v>200.16</v>
      </c>
      <c r="FA278" s="404">
        <f t="shared" si="912"/>
        <v>266.54000000000002</v>
      </c>
      <c r="FB278" s="565"/>
      <c r="FC278" s="583"/>
      <c r="FD278" s="500">
        <f t="shared" si="913"/>
        <v>0</v>
      </c>
      <c r="FE278" s="404">
        <f t="shared" si="914"/>
        <v>0</v>
      </c>
      <c r="FF278" s="565"/>
      <c r="FG278" s="583"/>
      <c r="FH278" s="500">
        <f t="shared" si="915"/>
        <v>0</v>
      </c>
      <c r="FI278" s="404">
        <f t="shared" si="916"/>
        <v>0</v>
      </c>
      <c r="FJ278" s="565"/>
      <c r="FK278" s="583"/>
      <c r="FL278" s="500">
        <f t="shared" si="917"/>
        <v>0</v>
      </c>
      <c r="FM278" s="404">
        <f t="shared" si="918"/>
        <v>0</v>
      </c>
      <c r="FN278" s="500">
        <f t="shared" si="919"/>
        <v>0</v>
      </c>
      <c r="FO278" s="404">
        <f t="shared" si="920"/>
        <v>0</v>
      </c>
      <c r="FP278" s="500">
        <f t="shared" si="921"/>
        <v>0</v>
      </c>
      <c r="FQ278" s="404">
        <f t="shared" si="922"/>
        <v>0</v>
      </c>
      <c r="FR278" s="565">
        <v>1</v>
      </c>
      <c r="FS278" s="423">
        <v>3</v>
      </c>
      <c r="FT278" s="500">
        <f t="shared" si="923"/>
        <v>0</v>
      </c>
      <c r="FU278" s="404">
        <f t="shared" si="924"/>
        <v>0</v>
      </c>
      <c r="FV278" s="564"/>
      <c r="FW278" s="584"/>
      <c r="FX278" s="500">
        <f t="shared" si="925"/>
        <v>0</v>
      </c>
      <c r="FY278" s="404">
        <f t="shared" si="926"/>
        <v>0</v>
      </c>
      <c r="FZ278" s="564"/>
      <c r="GA278" s="584"/>
      <c r="GB278" s="500">
        <f t="shared" si="927"/>
        <v>0</v>
      </c>
      <c r="GC278" s="404">
        <f t="shared" si="928"/>
        <v>0</v>
      </c>
      <c r="GD278" s="510">
        <f t="shared" si="929"/>
        <v>215</v>
      </c>
      <c r="GE278" s="404">
        <f t="shared" si="930"/>
        <v>227</v>
      </c>
      <c r="GF278" s="500">
        <f t="shared" si="931"/>
        <v>0</v>
      </c>
      <c r="GG278" s="404">
        <f t="shared" si="932"/>
        <v>0</v>
      </c>
      <c r="GH278" s="500">
        <f t="shared" si="933"/>
        <v>742.27</v>
      </c>
      <c r="GI278" s="404">
        <f t="shared" si="934"/>
        <v>847.81</v>
      </c>
      <c r="GJ278" s="500" t="str">
        <f t="shared" si="935"/>
        <v/>
      </c>
      <c r="GK278" s="404" t="str">
        <f t="shared" si="936"/>
        <v/>
      </c>
      <c r="GL278" s="510">
        <f t="shared" si="937"/>
        <v>48</v>
      </c>
      <c r="GM278" s="404">
        <f t="shared" si="938"/>
        <v>74</v>
      </c>
      <c r="GN278" s="500">
        <f t="shared" si="939"/>
        <v>0</v>
      </c>
      <c r="GO278" s="404">
        <f t="shared" si="940"/>
        <v>0</v>
      </c>
      <c r="GP278" s="500">
        <f t="shared" si="941"/>
        <v>239.58</v>
      </c>
      <c r="GQ278" s="404">
        <f t="shared" si="942"/>
        <v>300.60000000000002</v>
      </c>
      <c r="GR278" s="500">
        <f t="shared" si="943"/>
        <v>0</v>
      </c>
      <c r="GS278" s="404">
        <f t="shared" si="944"/>
        <v>0</v>
      </c>
      <c r="GT278" s="510">
        <f t="shared" si="945"/>
        <v>263</v>
      </c>
      <c r="GU278" s="404">
        <f t="shared" si="946"/>
        <v>301</v>
      </c>
      <c r="GV278" s="500">
        <f t="shared" si="947"/>
        <v>0</v>
      </c>
      <c r="GW278" s="404">
        <f t="shared" si="948"/>
        <v>0</v>
      </c>
      <c r="GX278" s="500">
        <f t="shared" si="949"/>
        <v>981.85</v>
      </c>
      <c r="GY278" s="404">
        <f t="shared" si="950"/>
        <v>1148.4099999999999</v>
      </c>
      <c r="GZ278" s="500" t="str">
        <f t="shared" si="951"/>
        <v/>
      </c>
      <c r="HA278" s="404" t="str">
        <f t="shared" si="952"/>
        <v/>
      </c>
      <c r="HB278" s="510">
        <f t="shared" si="953"/>
        <v>0</v>
      </c>
      <c r="HC278" s="404">
        <f t="shared" si="954"/>
        <v>0</v>
      </c>
      <c r="HD278" s="500">
        <f t="shared" si="955"/>
        <v>0</v>
      </c>
      <c r="HE278" s="404">
        <f t="shared" si="956"/>
        <v>0</v>
      </c>
      <c r="HF278" s="500" t="str">
        <f t="shared" si="957"/>
        <v/>
      </c>
      <c r="HG278" s="404" t="str">
        <f t="shared" si="958"/>
        <v/>
      </c>
      <c r="HH278" s="500" t="str">
        <f t="shared" si="959"/>
        <v/>
      </c>
      <c r="HI278" s="404" t="str">
        <f t="shared" si="960"/>
        <v/>
      </c>
      <c r="HJ278" s="510">
        <f t="shared" si="961"/>
        <v>981.85</v>
      </c>
      <c r="HK278" s="404">
        <f t="shared" si="962"/>
        <v>1148.4099999999999</v>
      </c>
      <c r="HL278" s="500" t="str">
        <f t="shared" si="963"/>
        <v/>
      </c>
      <c r="HM278" s="404" t="str">
        <f t="shared" si="964"/>
        <v/>
      </c>
    </row>
    <row r="279" spans="1:221">
      <c r="A279" s="680" t="s">
        <v>545</v>
      </c>
      <c r="B279" s="676" t="s">
        <v>964</v>
      </c>
      <c r="C279" s="677"/>
      <c r="D279" s="678">
        <v>208035</v>
      </c>
      <c r="E279" s="679">
        <v>10</v>
      </c>
      <c r="F279" s="422">
        <v>252</v>
      </c>
      <c r="G279" s="687">
        <v>260</v>
      </c>
      <c r="H279" s="422">
        <v>7</v>
      </c>
      <c r="I279" s="423">
        <v>4</v>
      </c>
      <c r="J279" s="500">
        <f t="shared" si="815"/>
        <v>245</v>
      </c>
      <c r="K279" s="404">
        <f t="shared" si="816"/>
        <v>256</v>
      </c>
      <c r="L279" s="422">
        <v>60</v>
      </c>
      <c r="M279" s="423">
        <v>60</v>
      </c>
      <c r="N279" s="500">
        <f t="shared" si="817"/>
        <v>245</v>
      </c>
      <c r="O279" s="404">
        <f t="shared" si="818"/>
        <v>256</v>
      </c>
      <c r="P279" s="500">
        <f t="shared" si="819"/>
        <v>0</v>
      </c>
      <c r="Q279" s="404">
        <f t="shared" si="820"/>
        <v>0</v>
      </c>
      <c r="R279" s="422">
        <v>41</v>
      </c>
      <c r="S279" s="423">
        <v>45</v>
      </c>
      <c r="T279" s="500">
        <f t="shared" si="821"/>
        <v>0</v>
      </c>
      <c r="U279" s="404">
        <f t="shared" si="822"/>
        <v>0</v>
      </c>
      <c r="V279" s="422">
        <v>18</v>
      </c>
      <c r="W279" s="423">
        <v>14</v>
      </c>
      <c r="X279" s="500">
        <f t="shared" si="823"/>
        <v>0</v>
      </c>
      <c r="Y279" s="404">
        <f t="shared" si="824"/>
        <v>0</v>
      </c>
      <c r="Z279" s="422"/>
      <c r="AA279" s="423"/>
      <c r="AB279" s="500">
        <f t="shared" si="825"/>
        <v>0</v>
      </c>
      <c r="AC279" s="404">
        <f t="shared" si="826"/>
        <v>0</v>
      </c>
      <c r="AD279" s="500">
        <f t="shared" si="827"/>
        <v>59</v>
      </c>
      <c r="AE279" s="404">
        <f t="shared" si="828"/>
        <v>59</v>
      </c>
      <c r="AF279" s="500">
        <f t="shared" si="829"/>
        <v>0</v>
      </c>
      <c r="AG279" s="404">
        <f t="shared" si="830"/>
        <v>0</v>
      </c>
      <c r="AH279" s="564">
        <v>2.2400000000000002</v>
      </c>
      <c r="AI279" s="580">
        <v>2.69</v>
      </c>
      <c r="AJ279" s="500">
        <f t="shared" si="831"/>
        <v>91.84</v>
      </c>
      <c r="AK279" s="404">
        <f t="shared" si="832"/>
        <v>121.05</v>
      </c>
      <c r="AL279" s="564">
        <v>3.33</v>
      </c>
      <c r="AM279" s="580">
        <v>3.71</v>
      </c>
      <c r="AN279" s="500">
        <f t="shared" si="833"/>
        <v>59.94</v>
      </c>
      <c r="AO279" s="404">
        <f t="shared" si="834"/>
        <v>51.94</v>
      </c>
      <c r="AP279" s="564"/>
      <c r="AQ279" s="425"/>
      <c r="AR279" s="500">
        <f t="shared" si="835"/>
        <v>0</v>
      </c>
      <c r="AS279" s="404">
        <f t="shared" si="836"/>
        <v>0</v>
      </c>
      <c r="AT279" s="236">
        <f t="shared" si="837"/>
        <v>2.5725423728813559</v>
      </c>
      <c r="AU279" s="237">
        <f t="shared" si="838"/>
        <v>2.9320338983050851</v>
      </c>
      <c r="AV279" s="500">
        <f t="shared" si="839"/>
        <v>151.78</v>
      </c>
      <c r="AW279" s="404">
        <f t="shared" si="840"/>
        <v>172.99</v>
      </c>
      <c r="AX279" s="422"/>
      <c r="AY279" s="423"/>
      <c r="AZ279" s="500">
        <f t="shared" si="841"/>
        <v>0</v>
      </c>
      <c r="BA279" s="404">
        <f t="shared" si="842"/>
        <v>0</v>
      </c>
      <c r="BB279" s="422"/>
      <c r="BC279" s="423"/>
      <c r="BD279" s="500">
        <f t="shared" si="843"/>
        <v>0</v>
      </c>
      <c r="BE279" s="404">
        <f t="shared" si="844"/>
        <v>0</v>
      </c>
      <c r="BF279" s="422"/>
      <c r="BG279" s="423"/>
      <c r="BH279" s="500">
        <f t="shared" si="845"/>
        <v>0</v>
      </c>
      <c r="BI279" s="404">
        <f t="shared" si="846"/>
        <v>0</v>
      </c>
      <c r="BJ279" s="500">
        <f t="shared" si="847"/>
        <v>0</v>
      </c>
      <c r="BK279" s="404">
        <f t="shared" si="848"/>
        <v>0</v>
      </c>
      <c r="BL279" s="500">
        <f t="shared" si="849"/>
        <v>0</v>
      </c>
      <c r="BM279" s="404">
        <f t="shared" si="850"/>
        <v>0</v>
      </c>
      <c r="BN279" s="422">
        <v>77</v>
      </c>
      <c r="BO279" s="423">
        <v>81</v>
      </c>
      <c r="BP279" s="500">
        <f t="shared" si="851"/>
        <v>0</v>
      </c>
      <c r="BQ279" s="404">
        <f t="shared" si="852"/>
        <v>0</v>
      </c>
      <c r="BR279" s="422">
        <v>22</v>
      </c>
      <c r="BS279" s="423">
        <v>13</v>
      </c>
      <c r="BT279" s="500">
        <f t="shared" si="853"/>
        <v>0</v>
      </c>
      <c r="BU279" s="404">
        <f t="shared" si="854"/>
        <v>0</v>
      </c>
      <c r="BV279" s="422"/>
      <c r="BW279" s="423"/>
      <c r="BX279" s="500">
        <f t="shared" si="855"/>
        <v>0</v>
      </c>
      <c r="BY279" s="404">
        <f t="shared" si="856"/>
        <v>0</v>
      </c>
      <c r="BZ279" s="500">
        <f t="shared" si="857"/>
        <v>99</v>
      </c>
      <c r="CA279" s="404">
        <f t="shared" si="858"/>
        <v>94</v>
      </c>
      <c r="CB279" s="500">
        <f t="shared" si="859"/>
        <v>0</v>
      </c>
      <c r="CC279" s="404">
        <f t="shared" si="860"/>
        <v>0</v>
      </c>
      <c r="CD279" s="564">
        <v>4.1500000000000004</v>
      </c>
      <c r="CE279" s="581">
        <v>4.1900000000000004</v>
      </c>
      <c r="CF279" s="500">
        <f t="shared" si="861"/>
        <v>319.55</v>
      </c>
      <c r="CG279" s="404">
        <f t="shared" si="862"/>
        <v>339.39000000000004</v>
      </c>
      <c r="CH279" s="564">
        <v>6.68</v>
      </c>
      <c r="CI279" s="581">
        <v>6.65</v>
      </c>
      <c r="CJ279" s="500">
        <f t="shared" si="863"/>
        <v>146.95999999999998</v>
      </c>
      <c r="CK279" s="404">
        <f t="shared" si="864"/>
        <v>86.45</v>
      </c>
      <c r="CL279" s="564"/>
      <c r="CM279" s="581"/>
      <c r="CN279" s="500">
        <f t="shared" si="865"/>
        <v>0</v>
      </c>
      <c r="CO279" s="404">
        <f t="shared" si="866"/>
        <v>0</v>
      </c>
      <c r="CP279" s="500">
        <f t="shared" si="867"/>
        <v>4.7122222222222225</v>
      </c>
      <c r="CQ279" s="237">
        <f t="shared" si="868"/>
        <v>4.5302127659574474</v>
      </c>
      <c r="CR279" s="500">
        <f t="shared" si="869"/>
        <v>466.51000000000005</v>
      </c>
      <c r="CS279" s="404">
        <f t="shared" si="870"/>
        <v>425.84000000000003</v>
      </c>
      <c r="CT279" s="565"/>
      <c r="CU279" s="581"/>
      <c r="CV279" s="500">
        <f t="shared" si="871"/>
        <v>0</v>
      </c>
      <c r="CW279" s="404">
        <f t="shared" si="872"/>
        <v>0</v>
      </c>
      <c r="CX279" s="565"/>
      <c r="CY279" s="581"/>
      <c r="CZ279" s="500">
        <f t="shared" si="873"/>
        <v>0</v>
      </c>
      <c r="DA279" s="404">
        <f t="shared" si="874"/>
        <v>0</v>
      </c>
      <c r="DB279" s="565"/>
      <c r="DC279" s="581"/>
      <c r="DD279" s="500">
        <f t="shared" si="875"/>
        <v>0</v>
      </c>
      <c r="DE279" s="404">
        <f t="shared" si="876"/>
        <v>0</v>
      </c>
      <c r="DF279" s="500">
        <f t="shared" si="877"/>
        <v>0</v>
      </c>
      <c r="DG279" s="404">
        <f t="shared" si="878"/>
        <v>0</v>
      </c>
      <c r="DH279" s="500">
        <f t="shared" si="879"/>
        <v>0</v>
      </c>
      <c r="DI279" s="404">
        <f t="shared" si="880"/>
        <v>0</v>
      </c>
      <c r="DJ279" s="500">
        <f t="shared" si="881"/>
        <v>158</v>
      </c>
      <c r="DK279" s="404">
        <f t="shared" si="882"/>
        <v>153</v>
      </c>
      <c r="DL279" s="500">
        <f t="shared" si="883"/>
        <v>0</v>
      </c>
      <c r="DM279" s="404">
        <f t="shared" si="884"/>
        <v>0</v>
      </c>
      <c r="DN279" s="236">
        <f t="shared" si="885"/>
        <v>3.9132278481012661</v>
      </c>
      <c r="DO279" s="237">
        <f t="shared" si="886"/>
        <v>3.9139215686274511</v>
      </c>
      <c r="DP279" s="500">
        <f t="shared" si="887"/>
        <v>618.29000000000008</v>
      </c>
      <c r="DQ279" s="404">
        <f t="shared" si="888"/>
        <v>598.83000000000004</v>
      </c>
      <c r="DR279" s="500">
        <f t="shared" si="889"/>
        <v>0</v>
      </c>
      <c r="DS279" s="404">
        <f t="shared" si="890"/>
        <v>0</v>
      </c>
      <c r="DT279" s="500">
        <f t="shared" si="891"/>
        <v>0</v>
      </c>
      <c r="DU279" s="404">
        <f t="shared" si="892"/>
        <v>0</v>
      </c>
      <c r="DV279" s="565">
        <v>26</v>
      </c>
      <c r="DW279" s="582">
        <v>22</v>
      </c>
      <c r="DX279" s="500">
        <f t="shared" si="893"/>
        <v>0</v>
      </c>
      <c r="DY279" s="404">
        <f t="shared" si="894"/>
        <v>0</v>
      </c>
      <c r="DZ279" s="565">
        <v>58</v>
      </c>
      <c r="EA279" s="582">
        <v>80</v>
      </c>
      <c r="EB279" s="500">
        <f t="shared" si="895"/>
        <v>0</v>
      </c>
      <c r="EC279" s="404">
        <f t="shared" si="896"/>
        <v>0</v>
      </c>
      <c r="ED279" s="565"/>
      <c r="EE279" s="582"/>
      <c r="EF279" s="500">
        <f t="shared" si="897"/>
        <v>0</v>
      </c>
      <c r="EG279" s="404">
        <f t="shared" si="898"/>
        <v>0</v>
      </c>
      <c r="EH279" s="500">
        <f t="shared" si="899"/>
        <v>84</v>
      </c>
      <c r="EI279" s="404">
        <f t="shared" si="900"/>
        <v>102</v>
      </c>
      <c r="EJ279" s="500">
        <f t="shared" si="901"/>
        <v>0</v>
      </c>
      <c r="EK279" s="404">
        <f t="shared" si="902"/>
        <v>0</v>
      </c>
      <c r="EL279" s="564">
        <v>3.08</v>
      </c>
      <c r="EM279" s="583">
        <v>3.2</v>
      </c>
      <c r="EN279" s="500">
        <f t="shared" si="903"/>
        <v>80.08</v>
      </c>
      <c r="EO279" s="404">
        <f t="shared" si="904"/>
        <v>70.400000000000006</v>
      </c>
      <c r="EP279" s="564">
        <v>3.29</v>
      </c>
      <c r="EQ279" s="583">
        <v>3.25</v>
      </c>
      <c r="ER279" s="500">
        <f t="shared" si="905"/>
        <v>190.82</v>
      </c>
      <c r="ES279" s="404">
        <f t="shared" si="906"/>
        <v>260</v>
      </c>
      <c r="ET279" s="564"/>
      <c r="EU279" s="583"/>
      <c r="EV279" s="500">
        <f t="shared" si="907"/>
        <v>0</v>
      </c>
      <c r="EW279" s="404">
        <f t="shared" si="908"/>
        <v>0</v>
      </c>
      <c r="EX279" s="236">
        <f t="shared" si="909"/>
        <v>3.2249999999999996</v>
      </c>
      <c r="EY279" s="237">
        <f t="shared" si="910"/>
        <v>3.2392156862745094</v>
      </c>
      <c r="EZ279" s="500">
        <f t="shared" si="911"/>
        <v>270.89999999999998</v>
      </c>
      <c r="FA279" s="404">
        <f t="shared" si="912"/>
        <v>330.4</v>
      </c>
      <c r="FB279" s="565"/>
      <c r="FC279" s="583"/>
      <c r="FD279" s="500">
        <f t="shared" si="913"/>
        <v>0</v>
      </c>
      <c r="FE279" s="404">
        <f t="shared" si="914"/>
        <v>0</v>
      </c>
      <c r="FF279" s="565"/>
      <c r="FG279" s="583"/>
      <c r="FH279" s="500">
        <f t="shared" si="915"/>
        <v>0</v>
      </c>
      <c r="FI279" s="404">
        <f t="shared" si="916"/>
        <v>0</v>
      </c>
      <c r="FJ279" s="565"/>
      <c r="FK279" s="583"/>
      <c r="FL279" s="500">
        <f t="shared" si="917"/>
        <v>0</v>
      </c>
      <c r="FM279" s="404">
        <f t="shared" si="918"/>
        <v>0</v>
      </c>
      <c r="FN279" s="500">
        <f t="shared" si="919"/>
        <v>0</v>
      </c>
      <c r="FO279" s="404">
        <f t="shared" si="920"/>
        <v>0</v>
      </c>
      <c r="FP279" s="500">
        <f t="shared" si="921"/>
        <v>0</v>
      </c>
      <c r="FQ279" s="404">
        <f t="shared" si="922"/>
        <v>0</v>
      </c>
      <c r="FR279" s="565">
        <v>3</v>
      </c>
      <c r="FS279" s="423">
        <v>1</v>
      </c>
      <c r="FT279" s="500">
        <f t="shared" si="923"/>
        <v>0</v>
      </c>
      <c r="FU279" s="404">
        <f t="shared" si="924"/>
        <v>0</v>
      </c>
      <c r="FV279" s="564"/>
      <c r="FW279" s="584"/>
      <c r="FX279" s="500">
        <f t="shared" si="925"/>
        <v>0</v>
      </c>
      <c r="FY279" s="404">
        <f t="shared" si="926"/>
        <v>0</v>
      </c>
      <c r="FZ279" s="564"/>
      <c r="GA279" s="584"/>
      <c r="GB279" s="500">
        <f t="shared" si="927"/>
        <v>0</v>
      </c>
      <c r="GC279" s="404">
        <f t="shared" si="928"/>
        <v>0</v>
      </c>
      <c r="GD279" s="510">
        <f t="shared" si="929"/>
        <v>144</v>
      </c>
      <c r="GE279" s="404">
        <f t="shared" si="930"/>
        <v>148</v>
      </c>
      <c r="GF279" s="500">
        <f t="shared" si="931"/>
        <v>0</v>
      </c>
      <c r="GG279" s="404">
        <f t="shared" si="932"/>
        <v>0</v>
      </c>
      <c r="GH279" s="500">
        <f t="shared" si="933"/>
        <v>491.46999999999997</v>
      </c>
      <c r="GI279" s="404">
        <f t="shared" si="934"/>
        <v>530.84</v>
      </c>
      <c r="GJ279" s="500" t="str">
        <f t="shared" si="935"/>
        <v/>
      </c>
      <c r="GK279" s="404" t="str">
        <f t="shared" si="936"/>
        <v/>
      </c>
      <c r="GL279" s="510">
        <f t="shared" si="937"/>
        <v>98</v>
      </c>
      <c r="GM279" s="404">
        <f t="shared" si="938"/>
        <v>107</v>
      </c>
      <c r="GN279" s="500">
        <f t="shared" si="939"/>
        <v>0</v>
      </c>
      <c r="GO279" s="404">
        <f t="shared" si="940"/>
        <v>0</v>
      </c>
      <c r="GP279" s="500">
        <f t="shared" si="941"/>
        <v>397.71999999999997</v>
      </c>
      <c r="GQ279" s="404">
        <f t="shared" si="942"/>
        <v>398.39</v>
      </c>
      <c r="GR279" s="500">
        <f t="shared" si="943"/>
        <v>0</v>
      </c>
      <c r="GS279" s="404">
        <f t="shared" si="944"/>
        <v>0</v>
      </c>
      <c r="GT279" s="510">
        <f t="shared" si="945"/>
        <v>242</v>
      </c>
      <c r="GU279" s="404">
        <f t="shared" si="946"/>
        <v>255</v>
      </c>
      <c r="GV279" s="500">
        <f t="shared" si="947"/>
        <v>0</v>
      </c>
      <c r="GW279" s="404">
        <f t="shared" si="948"/>
        <v>0</v>
      </c>
      <c r="GX279" s="500">
        <f t="shared" si="949"/>
        <v>889.18999999999994</v>
      </c>
      <c r="GY279" s="404">
        <f t="shared" si="950"/>
        <v>929.23</v>
      </c>
      <c r="GZ279" s="500" t="str">
        <f t="shared" si="951"/>
        <v/>
      </c>
      <c r="HA279" s="404" t="str">
        <f t="shared" si="952"/>
        <v/>
      </c>
      <c r="HB279" s="510">
        <f t="shared" si="953"/>
        <v>0</v>
      </c>
      <c r="HC279" s="404">
        <f t="shared" si="954"/>
        <v>0</v>
      </c>
      <c r="HD279" s="500">
        <f t="shared" si="955"/>
        <v>0</v>
      </c>
      <c r="HE279" s="404">
        <f t="shared" si="956"/>
        <v>0</v>
      </c>
      <c r="HF279" s="500" t="str">
        <f t="shared" si="957"/>
        <v/>
      </c>
      <c r="HG279" s="404" t="str">
        <f t="shared" si="958"/>
        <v/>
      </c>
      <c r="HH279" s="500" t="str">
        <f t="shared" si="959"/>
        <v/>
      </c>
      <c r="HI279" s="404" t="str">
        <f t="shared" si="960"/>
        <v/>
      </c>
      <c r="HJ279" s="510">
        <f t="shared" si="961"/>
        <v>889.19</v>
      </c>
      <c r="HK279" s="404">
        <f t="shared" si="962"/>
        <v>929.23</v>
      </c>
      <c r="HL279" s="500" t="str">
        <f t="shared" si="963"/>
        <v/>
      </c>
      <c r="HM279" s="404" t="str">
        <f t="shared" si="964"/>
        <v/>
      </c>
    </row>
    <row r="280" spans="1:221">
      <c r="A280" s="795" t="s">
        <v>552</v>
      </c>
      <c r="B280" s="796"/>
      <c r="C280" s="797"/>
      <c r="D280" s="798"/>
      <c r="E280" s="789"/>
      <c r="F280" s="422"/>
      <c r="G280" s="687"/>
      <c r="H280" s="422"/>
      <c r="I280" s="423"/>
      <c r="J280" s="500">
        <f t="shared" si="815"/>
        <v>0</v>
      </c>
      <c r="K280" s="404">
        <f t="shared" si="816"/>
        <v>0</v>
      </c>
      <c r="L280" s="422"/>
      <c r="M280" s="423"/>
      <c r="N280" s="500">
        <f t="shared" si="817"/>
        <v>0</v>
      </c>
      <c r="O280" s="404">
        <f t="shared" si="818"/>
        <v>0</v>
      </c>
      <c r="P280" s="500">
        <f t="shared" si="819"/>
        <v>0</v>
      </c>
      <c r="Q280" s="404">
        <f t="shared" si="820"/>
        <v>0</v>
      </c>
      <c r="R280" s="422"/>
      <c r="S280" s="423"/>
      <c r="T280" s="500">
        <f t="shared" si="821"/>
        <v>0</v>
      </c>
      <c r="U280" s="404">
        <f t="shared" si="822"/>
        <v>0</v>
      </c>
      <c r="V280" s="422"/>
      <c r="W280" s="423"/>
      <c r="X280" s="500">
        <f t="shared" si="823"/>
        <v>0</v>
      </c>
      <c r="Y280" s="404">
        <f t="shared" si="824"/>
        <v>0</v>
      </c>
      <c r="Z280" s="422"/>
      <c r="AA280" s="423"/>
      <c r="AB280" s="500">
        <f t="shared" si="825"/>
        <v>0</v>
      </c>
      <c r="AC280" s="404">
        <f t="shared" si="826"/>
        <v>0</v>
      </c>
      <c r="AD280" s="500">
        <f t="shared" si="827"/>
        <v>0</v>
      </c>
      <c r="AE280" s="404">
        <f t="shared" si="828"/>
        <v>0</v>
      </c>
      <c r="AF280" s="500">
        <f t="shared" si="829"/>
        <v>0</v>
      </c>
      <c r="AG280" s="404">
        <f t="shared" si="830"/>
        <v>0</v>
      </c>
      <c r="AH280" s="564"/>
      <c r="AI280" s="580"/>
      <c r="AJ280" s="500">
        <f t="shared" si="831"/>
        <v>0</v>
      </c>
      <c r="AK280" s="404">
        <f t="shared" si="832"/>
        <v>0</v>
      </c>
      <c r="AL280" s="564"/>
      <c r="AM280" s="580"/>
      <c r="AN280" s="500">
        <f t="shared" si="833"/>
        <v>0</v>
      </c>
      <c r="AO280" s="404">
        <f t="shared" si="834"/>
        <v>0</v>
      </c>
      <c r="AP280" s="564"/>
      <c r="AQ280" s="425"/>
      <c r="AR280" s="500">
        <f t="shared" si="835"/>
        <v>0</v>
      </c>
      <c r="AS280" s="404">
        <f t="shared" si="836"/>
        <v>0</v>
      </c>
      <c r="AT280" s="236">
        <f t="shared" si="837"/>
        <v>0</v>
      </c>
      <c r="AU280" s="237">
        <f t="shared" si="838"/>
        <v>0</v>
      </c>
      <c r="AV280" s="500">
        <f t="shared" si="839"/>
        <v>0</v>
      </c>
      <c r="AW280" s="404">
        <f t="shared" si="840"/>
        <v>0</v>
      </c>
      <c r="AX280" s="422"/>
      <c r="AY280" s="423"/>
      <c r="AZ280" s="500">
        <f t="shared" si="841"/>
        <v>0</v>
      </c>
      <c r="BA280" s="404">
        <f t="shared" si="842"/>
        <v>0</v>
      </c>
      <c r="BB280" s="422"/>
      <c r="BC280" s="423"/>
      <c r="BD280" s="500">
        <f t="shared" si="843"/>
        <v>0</v>
      </c>
      <c r="BE280" s="404">
        <f t="shared" si="844"/>
        <v>0</v>
      </c>
      <c r="BF280" s="422"/>
      <c r="BG280" s="423"/>
      <c r="BH280" s="500">
        <f t="shared" si="845"/>
        <v>0</v>
      </c>
      <c r="BI280" s="404">
        <f t="shared" si="846"/>
        <v>0</v>
      </c>
      <c r="BJ280" s="500">
        <f t="shared" si="847"/>
        <v>0</v>
      </c>
      <c r="BK280" s="404">
        <f t="shared" si="848"/>
        <v>0</v>
      </c>
      <c r="BL280" s="500">
        <f t="shared" si="849"/>
        <v>0</v>
      </c>
      <c r="BM280" s="404">
        <f t="shared" si="850"/>
        <v>0</v>
      </c>
      <c r="BN280" s="422"/>
      <c r="BO280" s="423"/>
      <c r="BP280" s="500">
        <f t="shared" si="851"/>
        <v>0</v>
      </c>
      <c r="BQ280" s="404">
        <f t="shared" si="852"/>
        <v>0</v>
      </c>
      <c r="BR280" s="422"/>
      <c r="BS280" s="423"/>
      <c r="BT280" s="500">
        <f t="shared" si="853"/>
        <v>0</v>
      </c>
      <c r="BU280" s="404">
        <f t="shared" si="854"/>
        <v>0</v>
      </c>
      <c r="BV280" s="422"/>
      <c r="BW280" s="423"/>
      <c r="BX280" s="500">
        <f t="shared" si="855"/>
        <v>0</v>
      </c>
      <c r="BY280" s="404">
        <f t="shared" si="856"/>
        <v>0</v>
      </c>
      <c r="BZ280" s="500">
        <f t="shared" si="857"/>
        <v>0</v>
      </c>
      <c r="CA280" s="404">
        <f t="shared" si="858"/>
        <v>0</v>
      </c>
      <c r="CB280" s="500">
        <f t="shared" si="859"/>
        <v>0</v>
      </c>
      <c r="CC280" s="404">
        <f t="shared" si="860"/>
        <v>0</v>
      </c>
      <c r="CD280" s="564"/>
      <c r="CE280" s="581"/>
      <c r="CF280" s="500">
        <f t="shared" si="861"/>
        <v>0</v>
      </c>
      <c r="CG280" s="404">
        <f t="shared" si="862"/>
        <v>0</v>
      </c>
      <c r="CH280" s="564"/>
      <c r="CI280" s="581"/>
      <c r="CJ280" s="500">
        <f t="shared" si="863"/>
        <v>0</v>
      </c>
      <c r="CK280" s="404">
        <f t="shared" si="864"/>
        <v>0</v>
      </c>
      <c r="CL280" s="564"/>
      <c r="CM280" s="581"/>
      <c r="CN280" s="500">
        <f t="shared" si="865"/>
        <v>0</v>
      </c>
      <c r="CO280" s="404">
        <f t="shared" si="866"/>
        <v>0</v>
      </c>
      <c r="CP280" s="500">
        <f t="shared" si="867"/>
        <v>0</v>
      </c>
      <c r="CQ280" s="237">
        <f t="shared" si="868"/>
        <v>0</v>
      </c>
      <c r="CR280" s="500">
        <f t="shared" si="869"/>
        <v>0</v>
      </c>
      <c r="CS280" s="404">
        <f t="shared" si="870"/>
        <v>0</v>
      </c>
      <c r="CT280" s="565"/>
      <c r="CU280" s="581"/>
      <c r="CV280" s="500">
        <f t="shared" si="871"/>
        <v>0</v>
      </c>
      <c r="CW280" s="404">
        <f t="shared" si="872"/>
        <v>0</v>
      </c>
      <c r="CX280" s="565"/>
      <c r="CY280" s="581"/>
      <c r="CZ280" s="500">
        <f t="shared" si="873"/>
        <v>0</v>
      </c>
      <c r="DA280" s="404">
        <f t="shared" si="874"/>
        <v>0</v>
      </c>
      <c r="DB280" s="565"/>
      <c r="DC280" s="581"/>
      <c r="DD280" s="500">
        <f t="shared" si="875"/>
        <v>0</v>
      </c>
      <c r="DE280" s="404">
        <f t="shared" si="876"/>
        <v>0</v>
      </c>
      <c r="DF280" s="500">
        <f t="shared" si="877"/>
        <v>0</v>
      </c>
      <c r="DG280" s="404">
        <f t="shared" si="878"/>
        <v>0</v>
      </c>
      <c r="DH280" s="500">
        <f t="shared" si="879"/>
        <v>0</v>
      </c>
      <c r="DI280" s="404">
        <f t="shared" si="880"/>
        <v>0</v>
      </c>
      <c r="DJ280" s="500">
        <f t="shared" si="881"/>
        <v>0</v>
      </c>
      <c r="DK280" s="404">
        <f t="shared" si="882"/>
        <v>0</v>
      </c>
      <c r="DL280" s="500">
        <f t="shared" si="883"/>
        <v>0</v>
      </c>
      <c r="DM280" s="404">
        <f t="shared" si="884"/>
        <v>0</v>
      </c>
      <c r="DN280" s="236">
        <f t="shared" si="885"/>
        <v>0</v>
      </c>
      <c r="DO280" s="237">
        <f t="shared" si="886"/>
        <v>0</v>
      </c>
      <c r="DP280" s="500">
        <f t="shared" si="887"/>
        <v>0</v>
      </c>
      <c r="DQ280" s="404">
        <f t="shared" si="888"/>
        <v>0</v>
      </c>
      <c r="DR280" s="500">
        <f t="shared" si="889"/>
        <v>0</v>
      </c>
      <c r="DS280" s="404">
        <f t="shared" si="890"/>
        <v>0</v>
      </c>
      <c r="DT280" s="500">
        <f t="shared" si="891"/>
        <v>0</v>
      </c>
      <c r="DU280" s="404">
        <f t="shared" si="892"/>
        <v>0</v>
      </c>
      <c r="DV280" s="565"/>
      <c r="DW280" s="582"/>
      <c r="DX280" s="500">
        <f t="shared" si="893"/>
        <v>0</v>
      </c>
      <c r="DY280" s="404">
        <f t="shared" si="894"/>
        <v>0</v>
      </c>
      <c r="DZ280" s="565"/>
      <c r="EA280" s="582"/>
      <c r="EB280" s="500">
        <f t="shared" si="895"/>
        <v>0</v>
      </c>
      <c r="EC280" s="404">
        <f t="shared" si="896"/>
        <v>0</v>
      </c>
      <c r="ED280" s="565"/>
      <c r="EE280" s="582"/>
      <c r="EF280" s="500">
        <f t="shared" si="897"/>
        <v>0</v>
      </c>
      <c r="EG280" s="404">
        <f t="shared" si="898"/>
        <v>0</v>
      </c>
      <c r="EH280" s="500">
        <f t="shared" si="899"/>
        <v>0</v>
      </c>
      <c r="EI280" s="404">
        <f t="shared" si="900"/>
        <v>0</v>
      </c>
      <c r="EJ280" s="500">
        <f t="shared" si="901"/>
        <v>0</v>
      </c>
      <c r="EK280" s="404">
        <f t="shared" si="902"/>
        <v>0</v>
      </c>
      <c r="EL280" s="564"/>
      <c r="EM280" s="583"/>
      <c r="EN280" s="500">
        <f t="shared" si="903"/>
        <v>0</v>
      </c>
      <c r="EO280" s="404">
        <f t="shared" si="904"/>
        <v>0</v>
      </c>
      <c r="EP280" s="564"/>
      <c r="EQ280" s="583"/>
      <c r="ER280" s="500">
        <f t="shared" si="905"/>
        <v>0</v>
      </c>
      <c r="ES280" s="404">
        <f t="shared" si="906"/>
        <v>0</v>
      </c>
      <c r="ET280" s="564"/>
      <c r="EU280" s="583"/>
      <c r="EV280" s="500">
        <f t="shared" si="907"/>
        <v>0</v>
      </c>
      <c r="EW280" s="404">
        <f t="shared" si="908"/>
        <v>0</v>
      </c>
      <c r="EX280" s="236">
        <f t="shared" si="909"/>
        <v>0</v>
      </c>
      <c r="EY280" s="237">
        <f t="shared" si="910"/>
        <v>0</v>
      </c>
      <c r="EZ280" s="500">
        <f t="shared" si="911"/>
        <v>0</v>
      </c>
      <c r="FA280" s="404">
        <f t="shared" si="912"/>
        <v>0</v>
      </c>
      <c r="FB280" s="565"/>
      <c r="FC280" s="583"/>
      <c r="FD280" s="500">
        <f t="shared" si="913"/>
        <v>0</v>
      </c>
      <c r="FE280" s="404">
        <f t="shared" si="914"/>
        <v>0</v>
      </c>
      <c r="FF280" s="565"/>
      <c r="FG280" s="583"/>
      <c r="FH280" s="500">
        <f t="shared" si="915"/>
        <v>0</v>
      </c>
      <c r="FI280" s="404">
        <f t="shared" si="916"/>
        <v>0</v>
      </c>
      <c r="FJ280" s="565"/>
      <c r="FK280" s="583"/>
      <c r="FL280" s="500">
        <f t="shared" si="917"/>
        <v>0</v>
      </c>
      <c r="FM280" s="404">
        <f t="shared" si="918"/>
        <v>0</v>
      </c>
      <c r="FN280" s="500">
        <f t="shared" si="919"/>
        <v>0</v>
      </c>
      <c r="FO280" s="404">
        <f t="shared" si="920"/>
        <v>0</v>
      </c>
      <c r="FP280" s="500">
        <f t="shared" si="921"/>
        <v>0</v>
      </c>
      <c r="FQ280" s="404">
        <f t="shared" si="922"/>
        <v>0</v>
      </c>
      <c r="FR280" s="565"/>
      <c r="FS280" s="423"/>
      <c r="FT280" s="500">
        <f t="shared" si="923"/>
        <v>0</v>
      </c>
      <c r="FU280" s="404">
        <f t="shared" si="924"/>
        <v>0</v>
      </c>
      <c r="FV280" s="564"/>
      <c r="FW280" s="584"/>
      <c r="FX280" s="500">
        <f t="shared" si="925"/>
        <v>0</v>
      </c>
      <c r="FY280" s="404">
        <f t="shared" si="926"/>
        <v>0</v>
      </c>
      <c r="FZ280" s="564"/>
      <c r="GA280" s="584"/>
      <c r="GB280" s="500">
        <f t="shared" si="927"/>
        <v>0</v>
      </c>
      <c r="GC280" s="404">
        <f t="shared" si="928"/>
        <v>0</v>
      </c>
      <c r="GD280" s="510">
        <f t="shared" si="929"/>
        <v>0</v>
      </c>
      <c r="GE280" s="404">
        <f t="shared" si="930"/>
        <v>0</v>
      </c>
      <c r="GF280" s="500">
        <f t="shared" si="931"/>
        <v>0</v>
      </c>
      <c r="GG280" s="404">
        <f t="shared" si="932"/>
        <v>0</v>
      </c>
      <c r="GH280" s="500" t="str">
        <f t="shared" si="933"/>
        <v/>
      </c>
      <c r="GI280" s="404" t="str">
        <f t="shared" si="934"/>
        <v/>
      </c>
      <c r="GJ280" s="500" t="str">
        <f t="shared" si="935"/>
        <v/>
      </c>
      <c r="GK280" s="404" t="str">
        <f t="shared" si="936"/>
        <v/>
      </c>
      <c r="GL280" s="510">
        <f t="shared" si="937"/>
        <v>0</v>
      </c>
      <c r="GM280" s="404">
        <f t="shared" si="938"/>
        <v>0</v>
      </c>
      <c r="GN280" s="500">
        <f t="shared" si="939"/>
        <v>0</v>
      </c>
      <c r="GO280" s="404">
        <f t="shared" si="940"/>
        <v>0</v>
      </c>
      <c r="GP280" s="500">
        <f t="shared" si="941"/>
        <v>0</v>
      </c>
      <c r="GQ280" s="404">
        <f t="shared" si="942"/>
        <v>0</v>
      </c>
      <c r="GR280" s="500">
        <f t="shared" si="943"/>
        <v>0</v>
      </c>
      <c r="GS280" s="404">
        <f t="shared" si="944"/>
        <v>0</v>
      </c>
      <c r="GT280" s="510">
        <f t="shared" si="945"/>
        <v>0</v>
      </c>
      <c r="GU280" s="404">
        <f t="shared" si="946"/>
        <v>0</v>
      </c>
      <c r="GV280" s="500">
        <f t="shared" si="947"/>
        <v>0</v>
      </c>
      <c r="GW280" s="404">
        <f t="shared" si="948"/>
        <v>0</v>
      </c>
      <c r="GX280" s="500" t="str">
        <f t="shared" si="949"/>
        <v/>
      </c>
      <c r="GY280" s="404" t="str">
        <f t="shared" si="950"/>
        <v/>
      </c>
      <c r="GZ280" s="500" t="str">
        <f t="shared" si="951"/>
        <v/>
      </c>
      <c r="HA280" s="404" t="str">
        <f t="shared" si="952"/>
        <v/>
      </c>
      <c r="HB280" s="510">
        <f t="shared" si="953"/>
        <v>0</v>
      </c>
      <c r="HC280" s="404">
        <f t="shared" si="954"/>
        <v>0</v>
      </c>
      <c r="HD280" s="500">
        <f t="shared" si="955"/>
        <v>0</v>
      </c>
      <c r="HE280" s="404">
        <f t="shared" si="956"/>
        <v>0</v>
      </c>
      <c r="HF280" s="500" t="str">
        <f t="shared" si="957"/>
        <v/>
      </c>
      <c r="HG280" s="404" t="str">
        <f t="shared" si="958"/>
        <v/>
      </c>
      <c r="HH280" s="500" t="str">
        <f t="shared" si="959"/>
        <v/>
      </c>
      <c r="HI280" s="404" t="str">
        <f t="shared" si="960"/>
        <v/>
      </c>
      <c r="HJ280" s="510" t="str">
        <f t="shared" si="961"/>
        <v/>
      </c>
      <c r="HK280" s="404" t="str">
        <f t="shared" si="962"/>
        <v/>
      </c>
      <c r="HL280" s="500" t="str">
        <f t="shared" si="963"/>
        <v/>
      </c>
      <c r="HM280" s="404" t="str">
        <f t="shared" si="964"/>
        <v/>
      </c>
    </row>
    <row r="281" spans="1:221">
      <c r="A281" s="559" t="s">
        <v>544</v>
      </c>
      <c r="B281" s="560" t="s">
        <v>758</v>
      </c>
      <c r="C281" s="570"/>
      <c r="D281" s="562">
        <v>220862</v>
      </c>
      <c r="E281" s="563">
        <v>1</v>
      </c>
      <c r="F281" s="422">
        <v>2959</v>
      </c>
      <c r="G281" s="423">
        <v>2873</v>
      </c>
      <c r="H281" s="422"/>
      <c r="I281" s="423"/>
      <c r="J281" s="500">
        <f t="shared" si="815"/>
        <v>2959</v>
      </c>
      <c r="K281" s="404">
        <f t="shared" si="816"/>
        <v>2873</v>
      </c>
      <c r="L281" s="422"/>
      <c r="M281" s="423"/>
      <c r="N281" s="500">
        <f t="shared" si="817"/>
        <v>2959</v>
      </c>
      <c r="O281" s="404">
        <f t="shared" si="818"/>
        <v>2873</v>
      </c>
      <c r="P281" s="500">
        <f t="shared" si="819"/>
        <v>0</v>
      </c>
      <c r="Q281" s="404">
        <f t="shared" si="820"/>
        <v>0</v>
      </c>
      <c r="R281" s="422">
        <v>131</v>
      </c>
      <c r="S281" s="423">
        <v>169</v>
      </c>
      <c r="T281" s="500">
        <f t="shared" si="821"/>
        <v>0</v>
      </c>
      <c r="U281" s="404">
        <f t="shared" si="822"/>
        <v>0</v>
      </c>
      <c r="V281" s="422"/>
      <c r="W281" s="423"/>
      <c r="X281" s="500">
        <f t="shared" si="823"/>
        <v>0</v>
      </c>
      <c r="Y281" s="404">
        <f t="shared" si="824"/>
        <v>0</v>
      </c>
      <c r="Z281" s="422"/>
      <c r="AA281" s="423"/>
      <c r="AB281" s="500">
        <f t="shared" si="825"/>
        <v>0</v>
      </c>
      <c r="AC281" s="404">
        <f t="shared" si="826"/>
        <v>0</v>
      </c>
      <c r="AD281" s="500">
        <f t="shared" si="827"/>
        <v>131</v>
      </c>
      <c r="AE281" s="404">
        <f t="shared" si="828"/>
        <v>169</v>
      </c>
      <c r="AF281" s="500">
        <f t="shared" si="829"/>
        <v>0</v>
      </c>
      <c r="AG281" s="404">
        <f t="shared" si="830"/>
        <v>0</v>
      </c>
      <c r="AH281" s="424">
        <v>3.7679999999999998</v>
      </c>
      <c r="AI281" s="425">
        <v>3.7120000000000002</v>
      </c>
      <c r="AJ281" s="500">
        <f t="shared" si="831"/>
        <v>493.60799999999995</v>
      </c>
      <c r="AK281" s="404">
        <f t="shared" si="832"/>
        <v>627.32800000000009</v>
      </c>
      <c r="AL281" s="424"/>
      <c r="AM281" s="425"/>
      <c r="AN281" s="500">
        <f t="shared" si="833"/>
        <v>0</v>
      </c>
      <c r="AO281" s="404">
        <f t="shared" si="834"/>
        <v>0</v>
      </c>
      <c r="AP281" s="424"/>
      <c r="AQ281" s="425"/>
      <c r="AR281" s="500">
        <f t="shared" si="835"/>
        <v>0</v>
      </c>
      <c r="AS281" s="404">
        <f t="shared" si="836"/>
        <v>0</v>
      </c>
      <c r="AT281" s="236">
        <f t="shared" si="837"/>
        <v>3.7679999999999998</v>
      </c>
      <c r="AU281" s="237">
        <f t="shared" si="838"/>
        <v>3.7120000000000006</v>
      </c>
      <c r="AV281" s="500">
        <f t="shared" si="839"/>
        <v>493.60799999999995</v>
      </c>
      <c r="AW281" s="404">
        <f t="shared" si="840"/>
        <v>627.32800000000009</v>
      </c>
      <c r="AX281" s="422"/>
      <c r="AY281" s="423"/>
      <c r="AZ281" s="500">
        <f t="shared" si="841"/>
        <v>0</v>
      </c>
      <c r="BA281" s="404">
        <f t="shared" si="842"/>
        <v>0</v>
      </c>
      <c r="BB281" s="422"/>
      <c r="BC281" s="423"/>
      <c r="BD281" s="500">
        <f t="shared" si="843"/>
        <v>0</v>
      </c>
      <c r="BE281" s="404">
        <f t="shared" si="844"/>
        <v>0</v>
      </c>
      <c r="BF281" s="422"/>
      <c r="BG281" s="423"/>
      <c r="BH281" s="500">
        <f t="shared" si="845"/>
        <v>0</v>
      </c>
      <c r="BI281" s="404">
        <f t="shared" si="846"/>
        <v>0</v>
      </c>
      <c r="BJ281" s="500">
        <f t="shared" si="847"/>
        <v>0</v>
      </c>
      <c r="BK281" s="404">
        <f t="shared" si="848"/>
        <v>0</v>
      </c>
      <c r="BL281" s="500">
        <f t="shared" si="849"/>
        <v>0</v>
      </c>
      <c r="BM281" s="404">
        <f t="shared" si="850"/>
        <v>0</v>
      </c>
      <c r="BN281" s="422">
        <v>1074</v>
      </c>
      <c r="BO281" s="423">
        <v>1040</v>
      </c>
      <c r="BP281" s="500">
        <f t="shared" si="851"/>
        <v>0</v>
      </c>
      <c r="BQ281" s="404">
        <f t="shared" si="852"/>
        <v>0</v>
      </c>
      <c r="BR281" s="422">
        <v>48</v>
      </c>
      <c r="BS281" s="423">
        <v>31</v>
      </c>
      <c r="BT281" s="500">
        <f t="shared" si="853"/>
        <v>0</v>
      </c>
      <c r="BU281" s="404">
        <f t="shared" si="854"/>
        <v>0</v>
      </c>
      <c r="BV281" s="422"/>
      <c r="BW281" s="423"/>
      <c r="BX281" s="500">
        <f t="shared" si="855"/>
        <v>0</v>
      </c>
      <c r="BY281" s="404">
        <f t="shared" si="856"/>
        <v>0</v>
      </c>
      <c r="BZ281" s="500">
        <f t="shared" si="857"/>
        <v>1122</v>
      </c>
      <c r="CA281" s="404">
        <f t="shared" si="858"/>
        <v>1071</v>
      </c>
      <c r="CB281" s="500">
        <f t="shared" si="859"/>
        <v>0</v>
      </c>
      <c r="CC281" s="404">
        <f t="shared" si="860"/>
        <v>0</v>
      </c>
      <c r="CD281" s="424">
        <v>5.1779999999999999</v>
      </c>
      <c r="CE281" s="425">
        <v>5.1360000000000001</v>
      </c>
      <c r="CF281" s="500">
        <f t="shared" si="861"/>
        <v>5561.1719999999996</v>
      </c>
      <c r="CG281" s="404">
        <f t="shared" si="862"/>
        <v>5341.4400000000005</v>
      </c>
      <c r="CH281" s="424">
        <v>6.9029999999999996</v>
      </c>
      <c r="CI281" s="425">
        <v>6.3330000000000002</v>
      </c>
      <c r="CJ281" s="500">
        <f t="shared" si="863"/>
        <v>331.34399999999999</v>
      </c>
      <c r="CK281" s="404">
        <f t="shared" si="864"/>
        <v>196.32300000000001</v>
      </c>
      <c r="CL281" s="424"/>
      <c r="CM281" s="425"/>
      <c r="CN281" s="500">
        <f t="shared" si="865"/>
        <v>0</v>
      </c>
      <c r="CO281" s="404">
        <f t="shared" si="866"/>
        <v>0</v>
      </c>
      <c r="CP281" s="500">
        <f t="shared" si="867"/>
        <v>5.2517967914438497</v>
      </c>
      <c r="CQ281" s="237">
        <f t="shared" si="868"/>
        <v>5.1706470588235298</v>
      </c>
      <c r="CR281" s="500">
        <f t="shared" si="869"/>
        <v>5892.5159999999996</v>
      </c>
      <c r="CS281" s="404">
        <f t="shared" si="870"/>
        <v>5537.7630000000008</v>
      </c>
      <c r="CT281" s="422"/>
      <c r="CU281" s="423"/>
      <c r="CV281" s="500">
        <f t="shared" si="871"/>
        <v>0</v>
      </c>
      <c r="CW281" s="404">
        <f t="shared" si="872"/>
        <v>0</v>
      </c>
      <c r="CX281" s="422"/>
      <c r="CY281" s="423"/>
      <c r="CZ281" s="500">
        <f t="shared" si="873"/>
        <v>0</v>
      </c>
      <c r="DA281" s="404">
        <f t="shared" si="874"/>
        <v>0</v>
      </c>
      <c r="DB281" s="422"/>
      <c r="DC281" s="423"/>
      <c r="DD281" s="500">
        <f t="shared" si="875"/>
        <v>0</v>
      </c>
      <c r="DE281" s="404">
        <f t="shared" si="876"/>
        <v>0</v>
      </c>
      <c r="DF281" s="500">
        <f t="shared" si="877"/>
        <v>0</v>
      </c>
      <c r="DG281" s="404">
        <f t="shared" si="878"/>
        <v>0</v>
      </c>
      <c r="DH281" s="500">
        <f t="shared" si="879"/>
        <v>0</v>
      </c>
      <c r="DI281" s="404">
        <f t="shared" si="880"/>
        <v>0</v>
      </c>
      <c r="DJ281" s="500">
        <f t="shared" si="881"/>
        <v>1253</v>
      </c>
      <c r="DK281" s="404">
        <f t="shared" si="882"/>
        <v>1240</v>
      </c>
      <c r="DL281" s="500">
        <f t="shared" si="883"/>
        <v>0</v>
      </c>
      <c r="DM281" s="404">
        <f t="shared" si="884"/>
        <v>0</v>
      </c>
      <c r="DN281" s="236">
        <f t="shared" si="885"/>
        <v>5.0966671987230647</v>
      </c>
      <c r="DO281" s="237">
        <f t="shared" si="886"/>
        <v>4.9718475806451625</v>
      </c>
      <c r="DP281" s="500">
        <f t="shared" si="887"/>
        <v>6386.1239999999998</v>
      </c>
      <c r="DQ281" s="404">
        <f t="shared" si="888"/>
        <v>6165.0910000000013</v>
      </c>
      <c r="DR281" s="500">
        <f t="shared" si="889"/>
        <v>0</v>
      </c>
      <c r="DS281" s="404">
        <f t="shared" si="890"/>
        <v>0</v>
      </c>
      <c r="DT281" s="500">
        <f t="shared" si="891"/>
        <v>0</v>
      </c>
      <c r="DU281" s="404">
        <f t="shared" si="892"/>
        <v>0</v>
      </c>
      <c r="DV281" s="422">
        <v>678</v>
      </c>
      <c r="DW281" s="423">
        <v>658</v>
      </c>
      <c r="DX281" s="500">
        <f t="shared" si="893"/>
        <v>0</v>
      </c>
      <c r="DY281" s="404">
        <f t="shared" si="894"/>
        <v>0</v>
      </c>
      <c r="DZ281" s="422">
        <v>263</v>
      </c>
      <c r="EA281" s="423">
        <v>249</v>
      </c>
      <c r="EB281" s="500">
        <f t="shared" si="895"/>
        <v>0</v>
      </c>
      <c r="EC281" s="404">
        <f t="shared" si="896"/>
        <v>0</v>
      </c>
      <c r="ED281" s="422"/>
      <c r="EE281" s="423"/>
      <c r="EF281" s="500">
        <f t="shared" si="897"/>
        <v>0</v>
      </c>
      <c r="EG281" s="404">
        <f t="shared" si="898"/>
        <v>0</v>
      </c>
      <c r="EH281" s="500">
        <f t="shared" si="899"/>
        <v>941</v>
      </c>
      <c r="EI281" s="404">
        <f t="shared" si="900"/>
        <v>907</v>
      </c>
      <c r="EJ281" s="500">
        <f t="shared" si="901"/>
        <v>0</v>
      </c>
      <c r="EK281" s="404">
        <f t="shared" si="902"/>
        <v>0</v>
      </c>
      <c r="EL281" s="424">
        <v>6.6619999999999999</v>
      </c>
      <c r="EM281" s="425">
        <v>6.7720000000000002</v>
      </c>
      <c r="EN281" s="500">
        <f t="shared" si="903"/>
        <v>4516.8360000000002</v>
      </c>
      <c r="EO281" s="404">
        <f t="shared" si="904"/>
        <v>4455.9760000000006</v>
      </c>
      <c r="EP281" s="424">
        <v>9.1829999999999998</v>
      </c>
      <c r="EQ281" s="425">
        <v>9.1769999999999996</v>
      </c>
      <c r="ER281" s="500">
        <f t="shared" si="905"/>
        <v>2415.1289999999999</v>
      </c>
      <c r="ES281" s="404">
        <f t="shared" si="906"/>
        <v>2285.0729999999999</v>
      </c>
      <c r="ET281" s="424"/>
      <c r="EU281" s="425"/>
      <c r="EV281" s="500">
        <f t="shared" si="907"/>
        <v>0</v>
      </c>
      <c r="EW281" s="404">
        <f t="shared" si="908"/>
        <v>0</v>
      </c>
      <c r="EX281" s="236">
        <f t="shared" si="909"/>
        <v>7.3665940488841661</v>
      </c>
      <c r="EY281" s="237">
        <f t="shared" si="910"/>
        <v>7.4322480705622942</v>
      </c>
      <c r="EZ281" s="500">
        <f t="shared" si="911"/>
        <v>6931.9650000000001</v>
      </c>
      <c r="FA281" s="404">
        <f t="shared" si="912"/>
        <v>6741.0490000000009</v>
      </c>
      <c r="FB281" s="422"/>
      <c r="FC281" s="423"/>
      <c r="FD281" s="500">
        <f t="shared" si="913"/>
        <v>0</v>
      </c>
      <c r="FE281" s="404">
        <f t="shared" si="914"/>
        <v>0</v>
      </c>
      <c r="FF281" s="422"/>
      <c r="FG281" s="423"/>
      <c r="FH281" s="500">
        <f t="shared" si="915"/>
        <v>0</v>
      </c>
      <c r="FI281" s="404">
        <f t="shared" si="916"/>
        <v>0</v>
      </c>
      <c r="FJ281" s="422"/>
      <c r="FK281" s="423"/>
      <c r="FL281" s="500">
        <f t="shared" si="917"/>
        <v>0</v>
      </c>
      <c r="FM281" s="404">
        <f t="shared" si="918"/>
        <v>0</v>
      </c>
      <c r="FN281" s="500">
        <f t="shared" si="919"/>
        <v>0</v>
      </c>
      <c r="FO281" s="404">
        <f t="shared" si="920"/>
        <v>0</v>
      </c>
      <c r="FP281" s="500">
        <f t="shared" si="921"/>
        <v>0</v>
      </c>
      <c r="FQ281" s="404">
        <f t="shared" si="922"/>
        <v>0</v>
      </c>
      <c r="FR281" s="422">
        <v>765</v>
      </c>
      <c r="FS281" s="423">
        <v>726</v>
      </c>
      <c r="FT281" s="500">
        <f t="shared" si="923"/>
        <v>0</v>
      </c>
      <c r="FU281" s="404">
        <f t="shared" si="924"/>
        <v>0</v>
      </c>
      <c r="FV281" s="424">
        <v>4.2910000000000004</v>
      </c>
      <c r="FW281" s="425">
        <v>4.5490000000000004</v>
      </c>
      <c r="FX281" s="500">
        <f t="shared" si="925"/>
        <v>3282.6150000000002</v>
      </c>
      <c r="FY281" s="404">
        <f t="shared" si="926"/>
        <v>3302.5740000000001</v>
      </c>
      <c r="FZ281" s="424"/>
      <c r="GA281" s="425"/>
      <c r="GB281" s="500">
        <f t="shared" si="927"/>
        <v>0</v>
      </c>
      <c r="GC281" s="404">
        <f t="shared" si="928"/>
        <v>0</v>
      </c>
      <c r="GD281" s="510">
        <f t="shared" si="929"/>
        <v>1883</v>
      </c>
      <c r="GE281" s="404">
        <f t="shared" si="930"/>
        <v>1867</v>
      </c>
      <c r="GF281" s="500">
        <f t="shared" si="931"/>
        <v>0</v>
      </c>
      <c r="GG281" s="404">
        <f t="shared" si="932"/>
        <v>0</v>
      </c>
      <c r="GH281" s="500">
        <f t="shared" si="933"/>
        <v>10571.616</v>
      </c>
      <c r="GI281" s="404">
        <f t="shared" si="934"/>
        <v>10424.744000000002</v>
      </c>
      <c r="GJ281" s="500" t="str">
        <f t="shared" si="935"/>
        <v/>
      </c>
      <c r="GK281" s="404" t="str">
        <f t="shared" si="936"/>
        <v/>
      </c>
      <c r="GL281" s="510">
        <f t="shared" si="937"/>
        <v>311</v>
      </c>
      <c r="GM281" s="404">
        <f t="shared" si="938"/>
        <v>280</v>
      </c>
      <c r="GN281" s="500">
        <f t="shared" si="939"/>
        <v>0</v>
      </c>
      <c r="GO281" s="404">
        <f t="shared" si="940"/>
        <v>0</v>
      </c>
      <c r="GP281" s="500">
        <f t="shared" si="941"/>
        <v>2746.473</v>
      </c>
      <c r="GQ281" s="404">
        <f t="shared" si="942"/>
        <v>2481.3959999999997</v>
      </c>
      <c r="GR281" s="500">
        <f t="shared" si="943"/>
        <v>0</v>
      </c>
      <c r="GS281" s="404">
        <f t="shared" si="944"/>
        <v>0</v>
      </c>
      <c r="GT281" s="510">
        <f t="shared" si="945"/>
        <v>2194</v>
      </c>
      <c r="GU281" s="404">
        <f t="shared" si="946"/>
        <v>2147</v>
      </c>
      <c r="GV281" s="500">
        <f t="shared" si="947"/>
        <v>0</v>
      </c>
      <c r="GW281" s="404">
        <f t="shared" si="948"/>
        <v>0</v>
      </c>
      <c r="GX281" s="500">
        <f t="shared" si="949"/>
        <v>13318.089</v>
      </c>
      <c r="GY281" s="404">
        <f t="shared" si="950"/>
        <v>12906.140000000003</v>
      </c>
      <c r="GZ281" s="500" t="str">
        <f t="shared" si="951"/>
        <v/>
      </c>
      <c r="HA281" s="404" t="str">
        <f t="shared" si="952"/>
        <v/>
      </c>
      <c r="HB281" s="510">
        <f t="shared" si="953"/>
        <v>0</v>
      </c>
      <c r="HC281" s="404">
        <f t="shared" si="954"/>
        <v>0</v>
      </c>
      <c r="HD281" s="500">
        <f t="shared" si="955"/>
        <v>0</v>
      </c>
      <c r="HE281" s="404">
        <f t="shared" si="956"/>
        <v>0</v>
      </c>
      <c r="HF281" s="500" t="str">
        <f t="shared" si="957"/>
        <v/>
      </c>
      <c r="HG281" s="404" t="str">
        <f t="shared" si="958"/>
        <v/>
      </c>
      <c r="HH281" s="500" t="str">
        <f t="shared" si="959"/>
        <v/>
      </c>
      <c r="HI281" s="404" t="str">
        <f t="shared" si="960"/>
        <v/>
      </c>
      <c r="HJ281" s="510">
        <f t="shared" si="961"/>
        <v>16600.704000000002</v>
      </c>
      <c r="HK281" s="404">
        <f t="shared" si="962"/>
        <v>16208.714000000004</v>
      </c>
      <c r="HL281" s="500" t="str">
        <f t="shared" si="963"/>
        <v/>
      </c>
      <c r="HM281" s="404" t="str">
        <f t="shared" si="964"/>
        <v/>
      </c>
    </row>
    <row r="282" spans="1:221">
      <c r="A282" s="559" t="s">
        <v>544</v>
      </c>
      <c r="B282" s="566" t="s">
        <v>759</v>
      </c>
      <c r="C282" s="570"/>
      <c r="D282" s="562">
        <v>221759</v>
      </c>
      <c r="E282" s="563">
        <v>1</v>
      </c>
      <c r="F282" s="422">
        <v>4341</v>
      </c>
      <c r="G282" s="423">
        <v>4421</v>
      </c>
      <c r="H282" s="422"/>
      <c r="I282" s="423"/>
      <c r="J282" s="500">
        <f t="shared" si="815"/>
        <v>4341</v>
      </c>
      <c r="K282" s="404">
        <f t="shared" si="816"/>
        <v>4421</v>
      </c>
      <c r="L282" s="422"/>
      <c r="M282" s="423"/>
      <c r="N282" s="500">
        <f t="shared" si="817"/>
        <v>4341</v>
      </c>
      <c r="O282" s="404">
        <f t="shared" si="818"/>
        <v>4421</v>
      </c>
      <c r="P282" s="500">
        <f t="shared" si="819"/>
        <v>0</v>
      </c>
      <c r="Q282" s="404">
        <f t="shared" si="820"/>
        <v>0</v>
      </c>
      <c r="R282" s="422">
        <v>870</v>
      </c>
      <c r="S282" s="423">
        <v>1119</v>
      </c>
      <c r="T282" s="500">
        <f t="shared" si="821"/>
        <v>0</v>
      </c>
      <c r="U282" s="404">
        <f t="shared" si="822"/>
        <v>0</v>
      </c>
      <c r="V282" s="422">
        <v>24</v>
      </c>
      <c r="W282" s="423">
        <v>27</v>
      </c>
      <c r="X282" s="500">
        <f t="shared" si="823"/>
        <v>0</v>
      </c>
      <c r="Y282" s="404">
        <f t="shared" si="824"/>
        <v>0</v>
      </c>
      <c r="Z282" s="422"/>
      <c r="AA282" s="423"/>
      <c r="AB282" s="500">
        <f t="shared" si="825"/>
        <v>0</v>
      </c>
      <c r="AC282" s="404">
        <f t="shared" si="826"/>
        <v>0</v>
      </c>
      <c r="AD282" s="500">
        <f t="shared" si="827"/>
        <v>894</v>
      </c>
      <c r="AE282" s="404">
        <f t="shared" si="828"/>
        <v>1146</v>
      </c>
      <c r="AF282" s="500">
        <f t="shared" si="829"/>
        <v>0</v>
      </c>
      <c r="AG282" s="404">
        <f t="shared" si="830"/>
        <v>0</v>
      </c>
      <c r="AH282" s="424">
        <v>3.7530000000000001</v>
      </c>
      <c r="AI282" s="425">
        <v>3.7909999999999999</v>
      </c>
      <c r="AJ282" s="500">
        <f t="shared" si="831"/>
        <v>3265.11</v>
      </c>
      <c r="AK282" s="404">
        <f t="shared" si="832"/>
        <v>4242.1289999999999</v>
      </c>
      <c r="AL282" s="424">
        <v>3.8330000000000002</v>
      </c>
      <c r="AM282" s="425">
        <v>4.2220000000000004</v>
      </c>
      <c r="AN282" s="500">
        <f t="shared" si="833"/>
        <v>91.992000000000004</v>
      </c>
      <c r="AO282" s="404">
        <f t="shared" si="834"/>
        <v>113.99400000000001</v>
      </c>
      <c r="AP282" s="424"/>
      <c r="AQ282" s="425"/>
      <c r="AR282" s="500">
        <f t="shared" si="835"/>
        <v>0</v>
      </c>
      <c r="AS282" s="404">
        <f t="shared" si="836"/>
        <v>0</v>
      </c>
      <c r="AT282" s="236">
        <f t="shared" si="837"/>
        <v>3.7551476510067117</v>
      </c>
      <c r="AU282" s="237">
        <f t="shared" si="838"/>
        <v>3.8011544502617798</v>
      </c>
      <c r="AV282" s="500">
        <f t="shared" si="839"/>
        <v>3357.1020000000003</v>
      </c>
      <c r="AW282" s="404">
        <f t="shared" si="840"/>
        <v>4356.1229999999996</v>
      </c>
      <c r="AX282" s="422"/>
      <c r="AY282" s="423"/>
      <c r="AZ282" s="500">
        <f t="shared" si="841"/>
        <v>0</v>
      </c>
      <c r="BA282" s="404">
        <f t="shared" si="842"/>
        <v>0</v>
      </c>
      <c r="BB282" s="422"/>
      <c r="BC282" s="423"/>
      <c r="BD282" s="500">
        <f t="shared" si="843"/>
        <v>0</v>
      </c>
      <c r="BE282" s="404">
        <f t="shared" si="844"/>
        <v>0</v>
      </c>
      <c r="BF282" s="422"/>
      <c r="BG282" s="423"/>
      <c r="BH282" s="500">
        <f t="shared" si="845"/>
        <v>0</v>
      </c>
      <c r="BI282" s="404">
        <f t="shared" si="846"/>
        <v>0</v>
      </c>
      <c r="BJ282" s="500">
        <f t="shared" si="847"/>
        <v>0</v>
      </c>
      <c r="BK282" s="404">
        <f t="shared" si="848"/>
        <v>0</v>
      </c>
      <c r="BL282" s="500">
        <f t="shared" si="849"/>
        <v>0</v>
      </c>
      <c r="BM282" s="404">
        <f t="shared" si="850"/>
        <v>0</v>
      </c>
      <c r="BN282" s="422">
        <v>2038</v>
      </c>
      <c r="BO282" s="423">
        <v>1972</v>
      </c>
      <c r="BP282" s="500">
        <f t="shared" si="851"/>
        <v>0</v>
      </c>
      <c r="BQ282" s="404">
        <f t="shared" si="852"/>
        <v>0</v>
      </c>
      <c r="BR282" s="422">
        <v>69</v>
      </c>
      <c r="BS282" s="423">
        <v>78</v>
      </c>
      <c r="BT282" s="500">
        <f t="shared" si="853"/>
        <v>0</v>
      </c>
      <c r="BU282" s="404">
        <f t="shared" si="854"/>
        <v>0</v>
      </c>
      <c r="BV282" s="422"/>
      <c r="BW282" s="423"/>
      <c r="BX282" s="500">
        <f t="shared" si="855"/>
        <v>0</v>
      </c>
      <c r="BY282" s="404">
        <f t="shared" si="856"/>
        <v>0</v>
      </c>
      <c r="BZ282" s="500">
        <f t="shared" si="857"/>
        <v>2107</v>
      </c>
      <c r="CA282" s="404">
        <f t="shared" si="858"/>
        <v>2050</v>
      </c>
      <c r="CB282" s="500">
        <f t="shared" si="859"/>
        <v>0</v>
      </c>
      <c r="CC282" s="404">
        <f t="shared" si="860"/>
        <v>0</v>
      </c>
      <c r="CD282" s="424">
        <v>4.1310000000000002</v>
      </c>
      <c r="CE282" s="425">
        <v>4.101</v>
      </c>
      <c r="CF282" s="500">
        <f t="shared" si="861"/>
        <v>8418.978000000001</v>
      </c>
      <c r="CG282" s="404">
        <f t="shared" si="862"/>
        <v>8087.1719999999996</v>
      </c>
      <c r="CH282" s="424">
        <v>4.58</v>
      </c>
      <c r="CI282" s="425">
        <v>4.5510000000000002</v>
      </c>
      <c r="CJ282" s="500">
        <f t="shared" si="863"/>
        <v>316.02</v>
      </c>
      <c r="CK282" s="404">
        <f t="shared" si="864"/>
        <v>354.97800000000001</v>
      </c>
      <c r="CL282" s="424"/>
      <c r="CM282" s="425"/>
      <c r="CN282" s="500">
        <f t="shared" si="865"/>
        <v>0</v>
      </c>
      <c r="CO282" s="404">
        <f t="shared" si="866"/>
        <v>0</v>
      </c>
      <c r="CP282" s="500">
        <f t="shared" si="867"/>
        <v>4.1457038443284295</v>
      </c>
      <c r="CQ282" s="237">
        <f t="shared" si="868"/>
        <v>4.1181219512195124</v>
      </c>
      <c r="CR282" s="500">
        <f t="shared" si="869"/>
        <v>8734.9980000000014</v>
      </c>
      <c r="CS282" s="404">
        <f t="shared" si="870"/>
        <v>8442.15</v>
      </c>
      <c r="CT282" s="422"/>
      <c r="CU282" s="423"/>
      <c r="CV282" s="500">
        <f t="shared" si="871"/>
        <v>0</v>
      </c>
      <c r="CW282" s="404">
        <f t="shared" si="872"/>
        <v>0</v>
      </c>
      <c r="CX282" s="422"/>
      <c r="CY282" s="423"/>
      <c r="CZ282" s="500">
        <f t="shared" si="873"/>
        <v>0</v>
      </c>
      <c r="DA282" s="404">
        <f t="shared" si="874"/>
        <v>0</v>
      </c>
      <c r="DB282" s="422"/>
      <c r="DC282" s="423"/>
      <c r="DD282" s="500">
        <f t="shared" si="875"/>
        <v>0</v>
      </c>
      <c r="DE282" s="404">
        <f t="shared" si="876"/>
        <v>0</v>
      </c>
      <c r="DF282" s="500">
        <f t="shared" si="877"/>
        <v>0</v>
      </c>
      <c r="DG282" s="404">
        <f t="shared" si="878"/>
        <v>0</v>
      </c>
      <c r="DH282" s="500">
        <f t="shared" si="879"/>
        <v>0</v>
      </c>
      <c r="DI282" s="404">
        <f t="shared" si="880"/>
        <v>0</v>
      </c>
      <c r="DJ282" s="500">
        <f t="shared" si="881"/>
        <v>3001</v>
      </c>
      <c r="DK282" s="404">
        <f t="shared" si="882"/>
        <v>3196</v>
      </c>
      <c r="DL282" s="500">
        <f t="shared" si="883"/>
        <v>0</v>
      </c>
      <c r="DM282" s="404">
        <f t="shared" si="884"/>
        <v>0</v>
      </c>
      <c r="DN282" s="236">
        <f t="shared" si="885"/>
        <v>4.0293568810396545</v>
      </c>
      <c r="DO282" s="237">
        <f t="shared" si="886"/>
        <v>4.0044658948685852</v>
      </c>
      <c r="DP282" s="500">
        <f t="shared" si="887"/>
        <v>12092.100000000004</v>
      </c>
      <c r="DQ282" s="404">
        <f t="shared" si="888"/>
        <v>12798.272999999997</v>
      </c>
      <c r="DR282" s="500">
        <f t="shared" si="889"/>
        <v>0</v>
      </c>
      <c r="DS282" s="404">
        <f t="shared" si="890"/>
        <v>0</v>
      </c>
      <c r="DT282" s="500">
        <f t="shared" si="891"/>
        <v>0</v>
      </c>
      <c r="DU282" s="404">
        <f t="shared" si="892"/>
        <v>0</v>
      </c>
      <c r="DV282" s="422">
        <v>765</v>
      </c>
      <c r="DW282" s="423">
        <v>758</v>
      </c>
      <c r="DX282" s="500">
        <f t="shared" si="893"/>
        <v>0</v>
      </c>
      <c r="DY282" s="404">
        <f t="shared" si="894"/>
        <v>0</v>
      </c>
      <c r="DZ282" s="422">
        <v>151</v>
      </c>
      <c r="EA282" s="423">
        <v>144</v>
      </c>
      <c r="EB282" s="500">
        <f t="shared" si="895"/>
        <v>0</v>
      </c>
      <c r="EC282" s="404">
        <f t="shared" si="896"/>
        <v>0</v>
      </c>
      <c r="ED282" s="422"/>
      <c r="EE282" s="423"/>
      <c r="EF282" s="500">
        <f t="shared" si="897"/>
        <v>0</v>
      </c>
      <c r="EG282" s="404">
        <f t="shared" si="898"/>
        <v>0</v>
      </c>
      <c r="EH282" s="500">
        <f t="shared" si="899"/>
        <v>916</v>
      </c>
      <c r="EI282" s="404">
        <f t="shared" si="900"/>
        <v>902</v>
      </c>
      <c r="EJ282" s="500">
        <f t="shared" si="901"/>
        <v>0</v>
      </c>
      <c r="EK282" s="404">
        <f t="shared" si="902"/>
        <v>0</v>
      </c>
      <c r="EL282" s="424">
        <v>5.5039999999999996</v>
      </c>
      <c r="EM282" s="425">
        <v>5.8120000000000003</v>
      </c>
      <c r="EN282" s="500">
        <f t="shared" si="903"/>
        <v>4210.5599999999995</v>
      </c>
      <c r="EO282" s="404">
        <f t="shared" si="904"/>
        <v>4405.4960000000001</v>
      </c>
      <c r="EP282" s="424">
        <v>7.3639999999999999</v>
      </c>
      <c r="EQ282" s="425">
        <v>7.1879999999999997</v>
      </c>
      <c r="ER282" s="500">
        <f t="shared" si="905"/>
        <v>1111.9639999999999</v>
      </c>
      <c r="ES282" s="404">
        <f t="shared" si="906"/>
        <v>1035.0719999999999</v>
      </c>
      <c r="ET282" s="424"/>
      <c r="EU282" s="425"/>
      <c r="EV282" s="500">
        <f t="shared" si="907"/>
        <v>0</v>
      </c>
      <c r="EW282" s="404">
        <f t="shared" si="908"/>
        <v>0</v>
      </c>
      <c r="EX282" s="236">
        <f t="shared" si="909"/>
        <v>5.8106157205240168</v>
      </c>
      <c r="EY282" s="237">
        <f t="shared" si="910"/>
        <v>6.0316718403547673</v>
      </c>
      <c r="EZ282" s="500">
        <f t="shared" si="911"/>
        <v>5322.5239999999994</v>
      </c>
      <c r="FA282" s="404">
        <f t="shared" si="912"/>
        <v>5440.5680000000002</v>
      </c>
      <c r="FB282" s="422"/>
      <c r="FC282" s="423"/>
      <c r="FD282" s="500">
        <f t="shared" si="913"/>
        <v>0</v>
      </c>
      <c r="FE282" s="404">
        <f t="shared" si="914"/>
        <v>0</v>
      </c>
      <c r="FF282" s="422"/>
      <c r="FG282" s="423"/>
      <c r="FH282" s="500">
        <f t="shared" si="915"/>
        <v>0</v>
      </c>
      <c r="FI282" s="404">
        <f t="shared" si="916"/>
        <v>0</v>
      </c>
      <c r="FJ282" s="422"/>
      <c r="FK282" s="423"/>
      <c r="FL282" s="500">
        <f t="shared" si="917"/>
        <v>0</v>
      </c>
      <c r="FM282" s="404">
        <f t="shared" si="918"/>
        <v>0</v>
      </c>
      <c r="FN282" s="500">
        <f t="shared" si="919"/>
        <v>0</v>
      </c>
      <c r="FO282" s="404">
        <f t="shared" si="920"/>
        <v>0</v>
      </c>
      <c r="FP282" s="500">
        <f t="shared" si="921"/>
        <v>0</v>
      </c>
      <c r="FQ282" s="404">
        <f t="shared" si="922"/>
        <v>0</v>
      </c>
      <c r="FR282" s="422">
        <v>424</v>
      </c>
      <c r="FS282" s="423">
        <v>323</v>
      </c>
      <c r="FT282" s="500">
        <f t="shared" si="923"/>
        <v>0</v>
      </c>
      <c r="FU282" s="404">
        <f t="shared" si="924"/>
        <v>0</v>
      </c>
      <c r="FV282" s="424">
        <v>3.4359999999999999</v>
      </c>
      <c r="FW282" s="425">
        <v>3.4870000000000001</v>
      </c>
      <c r="FX282" s="500">
        <f t="shared" si="925"/>
        <v>1456.864</v>
      </c>
      <c r="FY282" s="404">
        <f t="shared" si="926"/>
        <v>1126.3009999999999</v>
      </c>
      <c r="FZ282" s="424"/>
      <c r="GA282" s="425"/>
      <c r="GB282" s="500">
        <f t="shared" si="927"/>
        <v>0</v>
      </c>
      <c r="GC282" s="404">
        <f t="shared" si="928"/>
        <v>0</v>
      </c>
      <c r="GD282" s="510">
        <f t="shared" si="929"/>
        <v>3673</v>
      </c>
      <c r="GE282" s="404">
        <f t="shared" si="930"/>
        <v>3849</v>
      </c>
      <c r="GF282" s="500">
        <f t="shared" si="931"/>
        <v>0</v>
      </c>
      <c r="GG282" s="404">
        <f t="shared" si="932"/>
        <v>0</v>
      </c>
      <c r="GH282" s="500">
        <f t="shared" si="933"/>
        <v>15894.648000000001</v>
      </c>
      <c r="GI282" s="404">
        <f t="shared" si="934"/>
        <v>16734.796999999999</v>
      </c>
      <c r="GJ282" s="500" t="str">
        <f t="shared" si="935"/>
        <v/>
      </c>
      <c r="GK282" s="404" t="str">
        <f t="shared" si="936"/>
        <v/>
      </c>
      <c r="GL282" s="510">
        <f t="shared" si="937"/>
        <v>244</v>
      </c>
      <c r="GM282" s="404">
        <f t="shared" si="938"/>
        <v>249</v>
      </c>
      <c r="GN282" s="500">
        <f t="shared" si="939"/>
        <v>0</v>
      </c>
      <c r="GO282" s="404">
        <f t="shared" si="940"/>
        <v>0</v>
      </c>
      <c r="GP282" s="500">
        <f t="shared" si="941"/>
        <v>1519.9759999999999</v>
      </c>
      <c r="GQ282" s="404">
        <f t="shared" si="942"/>
        <v>1504.0439999999999</v>
      </c>
      <c r="GR282" s="500">
        <f t="shared" si="943"/>
        <v>0</v>
      </c>
      <c r="GS282" s="404">
        <f t="shared" si="944"/>
        <v>0</v>
      </c>
      <c r="GT282" s="510">
        <f t="shared" si="945"/>
        <v>3917</v>
      </c>
      <c r="GU282" s="404">
        <f t="shared" si="946"/>
        <v>4098</v>
      </c>
      <c r="GV282" s="500">
        <f t="shared" si="947"/>
        <v>0</v>
      </c>
      <c r="GW282" s="404">
        <f t="shared" si="948"/>
        <v>0</v>
      </c>
      <c r="GX282" s="500">
        <f t="shared" si="949"/>
        <v>17414.624</v>
      </c>
      <c r="GY282" s="404">
        <f t="shared" si="950"/>
        <v>18238.841</v>
      </c>
      <c r="GZ282" s="500" t="str">
        <f t="shared" si="951"/>
        <v/>
      </c>
      <c r="HA282" s="404" t="str">
        <f t="shared" si="952"/>
        <v/>
      </c>
      <c r="HB282" s="510">
        <f t="shared" si="953"/>
        <v>0</v>
      </c>
      <c r="HC282" s="404">
        <f t="shared" si="954"/>
        <v>0</v>
      </c>
      <c r="HD282" s="500">
        <f t="shared" si="955"/>
        <v>0</v>
      </c>
      <c r="HE282" s="404">
        <f t="shared" si="956"/>
        <v>0</v>
      </c>
      <c r="HF282" s="500" t="str">
        <f t="shared" si="957"/>
        <v/>
      </c>
      <c r="HG282" s="404" t="str">
        <f t="shared" si="958"/>
        <v/>
      </c>
      <c r="HH282" s="500" t="str">
        <f t="shared" si="959"/>
        <v/>
      </c>
      <c r="HI282" s="404" t="str">
        <f t="shared" si="960"/>
        <v/>
      </c>
      <c r="HJ282" s="510">
        <f t="shared" si="961"/>
        <v>18871.488000000005</v>
      </c>
      <c r="HK282" s="404">
        <f t="shared" si="962"/>
        <v>19365.141999999996</v>
      </c>
      <c r="HL282" s="500" t="str">
        <f t="shared" si="963"/>
        <v/>
      </c>
      <c r="HM282" s="404" t="str">
        <f t="shared" si="964"/>
        <v/>
      </c>
    </row>
    <row r="283" spans="1:221">
      <c r="A283" s="559" t="s">
        <v>544</v>
      </c>
      <c r="B283" s="560" t="s">
        <v>760</v>
      </c>
      <c r="C283" s="571"/>
      <c r="D283" s="562">
        <v>221838</v>
      </c>
      <c r="E283" s="563">
        <v>2</v>
      </c>
      <c r="F283" s="422">
        <v>804</v>
      </c>
      <c r="G283" s="423">
        <v>861</v>
      </c>
      <c r="H283" s="422"/>
      <c r="I283" s="423"/>
      <c r="J283" s="500">
        <f t="shared" si="815"/>
        <v>804</v>
      </c>
      <c r="K283" s="404">
        <f t="shared" si="816"/>
        <v>861</v>
      </c>
      <c r="L283" s="422"/>
      <c r="M283" s="423"/>
      <c r="N283" s="500">
        <f t="shared" si="817"/>
        <v>804</v>
      </c>
      <c r="O283" s="404">
        <f t="shared" si="818"/>
        <v>861</v>
      </c>
      <c r="P283" s="500">
        <f t="shared" si="819"/>
        <v>0</v>
      </c>
      <c r="Q283" s="404">
        <f t="shared" si="820"/>
        <v>0</v>
      </c>
      <c r="R283" s="422">
        <v>20</v>
      </c>
      <c r="S283" s="423">
        <v>21</v>
      </c>
      <c r="T283" s="500">
        <f t="shared" si="821"/>
        <v>0</v>
      </c>
      <c r="U283" s="404">
        <f t="shared" si="822"/>
        <v>0</v>
      </c>
      <c r="V283" s="422"/>
      <c r="W283" s="423">
        <v>3</v>
      </c>
      <c r="X283" s="500">
        <f t="shared" si="823"/>
        <v>0</v>
      </c>
      <c r="Y283" s="404">
        <f t="shared" si="824"/>
        <v>0</v>
      </c>
      <c r="Z283" s="422"/>
      <c r="AA283" s="423"/>
      <c r="AB283" s="500">
        <f t="shared" si="825"/>
        <v>0</v>
      </c>
      <c r="AC283" s="404">
        <f t="shared" si="826"/>
        <v>0</v>
      </c>
      <c r="AD283" s="500">
        <f t="shared" si="827"/>
        <v>20</v>
      </c>
      <c r="AE283" s="404">
        <f t="shared" si="828"/>
        <v>24</v>
      </c>
      <c r="AF283" s="500">
        <f t="shared" si="829"/>
        <v>0</v>
      </c>
      <c r="AG283" s="404">
        <f t="shared" si="830"/>
        <v>0</v>
      </c>
      <c r="AH283" s="424">
        <v>4.8</v>
      </c>
      <c r="AI283" s="425">
        <v>3.54</v>
      </c>
      <c r="AJ283" s="500">
        <f t="shared" si="831"/>
        <v>96</v>
      </c>
      <c r="AK283" s="404">
        <f t="shared" si="832"/>
        <v>74.34</v>
      </c>
      <c r="AL283" s="424"/>
      <c r="AM283" s="425">
        <v>3.6669999999999998</v>
      </c>
      <c r="AN283" s="500">
        <f t="shared" si="833"/>
        <v>0</v>
      </c>
      <c r="AO283" s="404">
        <f t="shared" si="834"/>
        <v>11.000999999999999</v>
      </c>
      <c r="AP283" s="424"/>
      <c r="AQ283" s="425"/>
      <c r="AR283" s="500">
        <f t="shared" si="835"/>
        <v>0</v>
      </c>
      <c r="AS283" s="404">
        <f t="shared" si="836"/>
        <v>0</v>
      </c>
      <c r="AT283" s="236">
        <f t="shared" si="837"/>
        <v>4.8</v>
      </c>
      <c r="AU283" s="237">
        <f t="shared" si="838"/>
        <v>3.5558750000000003</v>
      </c>
      <c r="AV283" s="500">
        <f t="shared" si="839"/>
        <v>96</v>
      </c>
      <c r="AW283" s="404">
        <f t="shared" si="840"/>
        <v>85.341000000000008</v>
      </c>
      <c r="AX283" s="422"/>
      <c r="AY283" s="423"/>
      <c r="AZ283" s="500">
        <f t="shared" si="841"/>
        <v>0</v>
      </c>
      <c r="BA283" s="404">
        <f t="shared" si="842"/>
        <v>0</v>
      </c>
      <c r="BB283" s="422"/>
      <c r="BC283" s="423"/>
      <c r="BD283" s="500">
        <f t="shared" si="843"/>
        <v>0</v>
      </c>
      <c r="BE283" s="404">
        <f t="shared" si="844"/>
        <v>0</v>
      </c>
      <c r="BF283" s="422"/>
      <c r="BG283" s="423"/>
      <c r="BH283" s="500">
        <f t="shared" si="845"/>
        <v>0</v>
      </c>
      <c r="BI283" s="404">
        <f t="shared" si="846"/>
        <v>0</v>
      </c>
      <c r="BJ283" s="500">
        <f t="shared" si="847"/>
        <v>0</v>
      </c>
      <c r="BK283" s="404">
        <f t="shared" si="848"/>
        <v>0</v>
      </c>
      <c r="BL283" s="500">
        <f t="shared" si="849"/>
        <v>0</v>
      </c>
      <c r="BM283" s="404">
        <f t="shared" si="850"/>
        <v>0</v>
      </c>
      <c r="BN283" s="422">
        <v>386</v>
      </c>
      <c r="BO283" s="423">
        <v>407</v>
      </c>
      <c r="BP283" s="500">
        <f t="shared" si="851"/>
        <v>0</v>
      </c>
      <c r="BQ283" s="404">
        <f t="shared" si="852"/>
        <v>0</v>
      </c>
      <c r="BR283" s="422">
        <v>16</v>
      </c>
      <c r="BS283" s="423">
        <v>31</v>
      </c>
      <c r="BT283" s="500">
        <f t="shared" si="853"/>
        <v>0</v>
      </c>
      <c r="BU283" s="404">
        <f t="shared" si="854"/>
        <v>0</v>
      </c>
      <c r="BV283" s="422"/>
      <c r="BW283" s="423"/>
      <c r="BX283" s="500">
        <f t="shared" si="855"/>
        <v>0</v>
      </c>
      <c r="BY283" s="404">
        <f t="shared" si="856"/>
        <v>0</v>
      </c>
      <c r="BZ283" s="500">
        <f t="shared" si="857"/>
        <v>402</v>
      </c>
      <c r="CA283" s="404">
        <f t="shared" si="858"/>
        <v>438</v>
      </c>
      <c r="CB283" s="500">
        <f t="shared" si="859"/>
        <v>0</v>
      </c>
      <c r="CC283" s="404">
        <f t="shared" si="860"/>
        <v>0</v>
      </c>
      <c r="CD283" s="424">
        <v>4.8230000000000004</v>
      </c>
      <c r="CE283" s="425">
        <v>5.01</v>
      </c>
      <c r="CF283" s="500">
        <f t="shared" si="861"/>
        <v>1861.6780000000001</v>
      </c>
      <c r="CG283" s="404">
        <f t="shared" si="862"/>
        <v>2039.07</v>
      </c>
      <c r="CH283" s="424">
        <v>6</v>
      </c>
      <c r="CI283" s="425">
        <v>3.968</v>
      </c>
      <c r="CJ283" s="500">
        <f t="shared" si="863"/>
        <v>96</v>
      </c>
      <c r="CK283" s="404">
        <f t="shared" si="864"/>
        <v>123.008</v>
      </c>
      <c r="CL283" s="424"/>
      <c r="CM283" s="425"/>
      <c r="CN283" s="500">
        <f t="shared" si="865"/>
        <v>0</v>
      </c>
      <c r="CO283" s="404">
        <f t="shared" si="866"/>
        <v>0</v>
      </c>
      <c r="CP283" s="500">
        <f t="shared" si="867"/>
        <v>4.8698457711442789</v>
      </c>
      <c r="CQ283" s="237">
        <f t="shared" si="868"/>
        <v>4.9362511415525114</v>
      </c>
      <c r="CR283" s="500">
        <f t="shared" si="869"/>
        <v>1957.6780000000001</v>
      </c>
      <c r="CS283" s="404">
        <f t="shared" si="870"/>
        <v>2162.078</v>
      </c>
      <c r="CT283" s="422"/>
      <c r="CU283" s="423"/>
      <c r="CV283" s="500">
        <f t="shared" si="871"/>
        <v>0</v>
      </c>
      <c r="CW283" s="404">
        <f t="shared" si="872"/>
        <v>0</v>
      </c>
      <c r="CX283" s="422"/>
      <c r="CY283" s="423"/>
      <c r="CZ283" s="500">
        <f t="shared" si="873"/>
        <v>0</v>
      </c>
      <c r="DA283" s="404">
        <f t="shared" si="874"/>
        <v>0</v>
      </c>
      <c r="DB283" s="422"/>
      <c r="DC283" s="423"/>
      <c r="DD283" s="500">
        <f t="shared" si="875"/>
        <v>0</v>
      </c>
      <c r="DE283" s="404">
        <f t="shared" si="876"/>
        <v>0</v>
      </c>
      <c r="DF283" s="500">
        <f t="shared" si="877"/>
        <v>0</v>
      </c>
      <c r="DG283" s="404">
        <f t="shared" si="878"/>
        <v>0</v>
      </c>
      <c r="DH283" s="500">
        <f t="shared" si="879"/>
        <v>0</v>
      </c>
      <c r="DI283" s="404">
        <f t="shared" si="880"/>
        <v>0</v>
      </c>
      <c r="DJ283" s="500">
        <f t="shared" si="881"/>
        <v>422</v>
      </c>
      <c r="DK283" s="404">
        <f t="shared" si="882"/>
        <v>462</v>
      </c>
      <c r="DL283" s="500">
        <f t="shared" si="883"/>
        <v>0</v>
      </c>
      <c r="DM283" s="404">
        <f t="shared" si="884"/>
        <v>0</v>
      </c>
      <c r="DN283" s="236">
        <f t="shared" si="885"/>
        <v>4.8665355450236962</v>
      </c>
      <c r="DO283" s="237">
        <f t="shared" si="886"/>
        <v>4.8645432900432901</v>
      </c>
      <c r="DP283" s="500">
        <f t="shared" si="887"/>
        <v>2053.6779999999999</v>
      </c>
      <c r="DQ283" s="404">
        <f t="shared" si="888"/>
        <v>2247.4189999999999</v>
      </c>
      <c r="DR283" s="500">
        <f t="shared" si="889"/>
        <v>0</v>
      </c>
      <c r="DS283" s="404">
        <f t="shared" si="890"/>
        <v>0</v>
      </c>
      <c r="DT283" s="500">
        <f t="shared" si="891"/>
        <v>0</v>
      </c>
      <c r="DU283" s="404">
        <f t="shared" si="892"/>
        <v>0</v>
      </c>
      <c r="DV283" s="422">
        <v>177</v>
      </c>
      <c r="DW283" s="423">
        <v>180</v>
      </c>
      <c r="DX283" s="500">
        <f t="shared" si="893"/>
        <v>0</v>
      </c>
      <c r="DY283" s="404">
        <f t="shared" si="894"/>
        <v>0</v>
      </c>
      <c r="DZ283" s="422">
        <v>72</v>
      </c>
      <c r="EA283" s="423">
        <v>75</v>
      </c>
      <c r="EB283" s="500">
        <f t="shared" si="895"/>
        <v>0</v>
      </c>
      <c r="EC283" s="404">
        <f t="shared" si="896"/>
        <v>0</v>
      </c>
      <c r="ED283" s="422"/>
      <c r="EE283" s="423"/>
      <c r="EF283" s="500">
        <f t="shared" si="897"/>
        <v>0</v>
      </c>
      <c r="EG283" s="404">
        <f t="shared" si="898"/>
        <v>0</v>
      </c>
      <c r="EH283" s="500">
        <f t="shared" si="899"/>
        <v>249</v>
      </c>
      <c r="EI283" s="404">
        <f t="shared" si="900"/>
        <v>255</v>
      </c>
      <c r="EJ283" s="500">
        <f t="shared" si="901"/>
        <v>0</v>
      </c>
      <c r="EK283" s="404">
        <f t="shared" si="902"/>
        <v>0</v>
      </c>
      <c r="EL283" s="424">
        <v>7.077</v>
      </c>
      <c r="EM283" s="425">
        <v>7.2</v>
      </c>
      <c r="EN283" s="500">
        <f t="shared" si="903"/>
        <v>1252.6289999999999</v>
      </c>
      <c r="EO283" s="404">
        <f t="shared" si="904"/>
        <v>1296</v>
      </c>
      <c r="EP283" s="424">
        <v>8.7219999999999995</v>
      </c>
      <c r="EQ283" s="425">
        <v>8.8930000000000007</v>
      </c>
      <c r="ER283" s="500">
        <f t="shared" si="905"/>
        <v>627.98399999999992</v>
      </c>
      <c r="ES283" s="404">
        <f t="shared" si="906"/>
        <v>666.97500000000002</v>
      </c>
      <c r="ET283" s="424"/>
      <c r="EU283" s="425"/>
      <c r="EV283" s="500">
        <f t="shared" si="907"/>
        <v>0</v>
      </c>
      <c r="EW283" s="404">
        <f t="shared" si="908"/>
        <v>0</v>
      </c>
      <c r="EX283" s="236">
        <f t="shared" si="909"/>
        <v>7.552662650602409</v>
      </c>
      <c r="EY283" s="237">
        <f t="shared" si="910"/>
        <v>7.6979411764705876</v>
      </c>
      <c r="EZ283" s="500">
        <f t="shared" si="911"/>
        <v>1880.6129999999998</v>
      </c>
      <c r="FA283" s="404">
        <f t="shared" si="912"/>
        <v>1962.9749999999999</v>
      </c>
      <c r="FB283" s="422"/>
      <c r="FC283" s="423"/>
      <c r="FD283" s="500">
        <f t="shared" si="913"/>
        <v>0</v>
      </c>
      <c r="FE283" s="404">
        <f t="shared" si="914"/>
        <v>0</v>
      </c>
      <c r="FF283" s="422"/>
      <c r="FG283" s="423"/>
      <c r="FH283" s="500">
        <f t="shared" si="915"/>
        <v>0</v>
      </c>
      <c r="FI283" s="404">
        <f t="shared" si="916"/>
        <v>0</v>
      </c>
      <c r="FJ283" s="422"/>
      <c r="FK283" s="423"/>
      <c r="FL283" s="500">
        <f t="shared" si="917"/>
        <v>0</v>
      </c>
      <c r="FM283" s="404">
        <f t="shared" si="918"/>
        <v>0</v>
      </c>
      <c r="FN283" s="500">
        <f t="shared" si="919"/>
        <v>0</v>
      </c>
      <c r="FO283" s="404">
        <f t="shared" si="920"/>
        <v>0</v>
      </c>
      <c r="FP283" s="500">
        <f t="shared" si="921"/>
        <v>0</v>
      </c>
      <c r="FQ283" s="404">
        <f t="shared" si="922"/>
        <v>0</v>
      </c>
      <c r="FR283" s="422">
        <v>133</v>
      </c>
      <c r="FS283" s="423">
        <v>144</v>
      </c>
      <c r="FT283" s="500">
        <f t="shared" si="923"/>
        <v>0</v>
      </c>
      <c r="FU283" s="404">
        <f t="shared" si="924"/>
        <v>0</v>
      </c>
      <c r="FV283" s="424">
        <v>3.7909999999999999</v>
      </c>
      <c r="FW283" s="425">
        <v>4.5090000000000003</v>
      </c>
      <c r="FX283" s="500">
        <f t="shared" si="925"/>
        <v>504.20299999999997</v>
      </c>
      <c r="FY283" s="404">
        <f t="shared" si="926"/>
        <v>649.29600000000005</v>
      </c>
      <c r="FZ283" s="424"/>
      <c r="GA283" s="425"/>
      <c r="GB283" s="500">
        <f t="shared" si="927"/>
        <v>0</v>
      </c>
      <c r="GC283" s="404">
        <f t="shared" si="928"/>
        <v>0</v>
      </c>
      <c r="GD283" s="510">
        <f t="shared" si="929"/>
        <v>583</v>
      </c>
      <c r="GE283" s="404">
        <f t="shared" si="930"/>
        <v>608</v>
      </c>
      <c r="GF283" s="500">
        <f t="shared" si="931"/>
        <v>0</v>
      </c>
      <c r="GG283" s="404">
        <f t="shared" si="932"/>
        <v>0</v>
      </c>
      <c r="GH283" s="500">
        <f t="shared" si="933"/>
        <v>3210.3069999999998</v>
      </c>
      <c r="GI283" s="404">
        <f t="shared" si="934"/>
        <v>3409.41</v>
      </c>
      <c r="GJ283" s="500" t="str">
        <f t="shared" si="935"/>
        <v/>
      </c>
      <c r="GK283" s="404" t="str">
        <f t="shared" si="936"/>
        <v/>
      </c>
      <c r="GL283" s="510">
        <f t="shared" si="937"/>
        <v>88</v>
      </c>
      <c r="GM283" s="404">
        <f t="shared" si="938"/>
        <v>109</v>
      </c>
      <c r="GN283" s="500">
        <f t="shared" si="939"/>
        <v>0</v>
      </c>
      <c r="GO283" s="404">
        <f t="shared" si="940"/>
        <v>0</v>
      </c>
      <c r="GP283" s="500">
        <f t="shared" si="941"/>
        <v>723.98399999999992</v>
      </c>
      <c r="GQ283" s="404">
        <f t="shared" si="942"/>
        <v>800.98400000000004</v>
      </c>
      <c r="GR283" s="500">
        <f t="shared" si="943"/>
        <v>0</v>
      </c>
      <c r="GS283" s="404">
        <f t="shared" si="944"/>
        <v>0</v>
      </c>
      <c r="GT283" s="510">
        <f t="shared" si="945"/>
        <v>671</v>
      </c>
      <c r="GU283" s="404">
        <f t="shared" si="946"/>
        <v>717</v>
      </c>
      <c r="GV283" s="500">
        <f t="shared" si="947"/>
        <v>0</v>
      </c>
      <c r="GW283" s="404">
        <f t="shared" si="948"/>
        <v>0</v>
      </c>
      <c r="GX283" s="500">
        <f t="shared" si="949"/>
        <v>3934.2909999999997</v>
      </c>
      <c r="GY283" s="404">
        <f t="shared" si="950"/>
        <v>4210.3940000000002</v>
      </c>
      <c r="GZ283" s="500" t="str">
        <f t="shared" si="951"/>
        <v/>
      </c>
      <c r="HA283" s="404" t="str">
        <f t="shared" si="952"/>
        <v/>
      </c>
      <c r="HB283" s="510">
        <f t="shared" si="953"/>
        <v>0</v>
      </c>
      <c r="HC283" s="404">
        <f t="shared" si="954"/>
        <v>0</v>
      </c>
      <c r="HD283" s="500">
        <f t="shared" si="955"/>
        <v>0</v>
      </c>
      <c r="HE283" s="404">
        <f t="shared" si="956"/>
        <v>0</v>
      </c>
      <c r="HF283" s="500" t="str">
        <f t="shared" si="957"/>
        <v/>
      </c>
      <c r="HG283" s="404" t="str">
        <f t="shared" si="958"/>
        <v/>
      </c>
      <c r="HH283" s="500" t="str">
        <f t="shared" si="959"/>
        <v/>
      </c>
      <c r="HI283" s="404" t="str">
        <f t="shared" si="960"/>
        <v/>
      </c>
      <c r="HJ283" s="510">
        <f t="shared" si="961"/>
        <v>4438.4939999999997</v>
      </c>
      <c r="HK283" s="404">
        <f t="shared" si="962"/>
        <v>4859.6900000000005</v>
      </c>
      <c r="HL283" s="500" t="str">
        <f t="shared" si="963"/>
        <v/>
      </c>
      <c r="HM283" s="404" t="str">
        <f t="shared" si="964"/>
        <v/>
      </c>
    </row>
    <row r="284" spans="1:221">
      <c r="A284" s="559" t="s">
        <v>544</v>
      </c>
      <c r="B284" s="567" t="s">
        <v>761</v>
      </c>
      <c r="C284" s="570"/>
      <c r="D284" s="562">
        <v>219602</v>
      </c>
      <c r="E284" s="563">
        <v>3</v>
      </c>
      <c r="F284" s="422">
        <v>1542</v>
      </c>
      <c r="G284" s="423">
        <v>1457</v>
      </c>
      <c r="H284" s="422"/>
      <c r="I284" s="423"/>
      <c r="J284" s="500">
        <f t="shared" si="815"/>
        <v>1542</v>
      </c>
      <c r="K284" s="404">
        <f t="shared" si="816"/>
        <v>1457</v>
      </c>
      <c r="L284" s="422"/>
      <c r="M284" s="423"/>
      <c r="N284" s="500">
        <f t="shared" si="817"/>
        <v>1542</v>
      </c>
      <c r="O284" s="404">
        <f t="shared" si="818"/>
        <v>1457</v>
      </c>
      <c r="P284" s="500">
        <f t="shared" si="819"/>
        <v>0</v>
      </c>
      <c r="Q284" s="404">
        <f t="shared" si="820"/>
        <v>0</v>
      </c>
      <c r="R284" s="422">
        <v>123</v>
      </c>
      <c r="S284" s="423">
        <v>147</v>
      </c>
      <c r="T284" s="500">
        <f t="shared" si="821"/>
        <v>0</v>
      </c>
      <c r="U284" s="404">
        <f t="shared" si="822"/>
        <v>0</v>
      </c>
      <c r="V284" s="422">
        <v>2</v>
      </c>
      <c r="W284" s="423">
        <v>4</v>
      </c>
      <c r="X284" s="500">
        <f t="shared" si="823"/>
        <v>0</v>
      </c>
      <c r="Y284" s="404">
        <f t="shared" si="824"/>
        <v>0</v>
      </c>
      <c r="Z284" s="422"/>
      <c r="AA284" s="423"/>
      <c r="AB284" s="500">
        <f t="shared" si="825"/>
        <v>0</v>
      </c>
      <c r="AC284" s="404">
        <f t="shared" si="826"/>
        <v>0</v>
      </c>
      <c r="AD284" s="500">
        <f t="shared" si="827"/>
        <v>125</v>
      </c>
      <c r="AE284" s="404">
        <f t="shared" si="828"/>
        <v>151</v>
      </c>
      <c r="AF284" s="500">
        <f t="shared" si="829"/>
        <v>0</v>
      </c>
      <c r="AG284" s="404">
        <f t="shared" si="830"/>
        <v>0</v>
      </c>
      <c r="AH284" s="424">
        <v>3.7149999999999999</v>
      </c>
      <c r="AI284" s="425">
        <v>3.7850000000000001</v>
      </c>
      <c r="AJ284" s="500">
        <f t="shared" si="831"/>
        <v>456.94499999999999</v>
      </c>
      <c r="AK284" s="404">
        <f t="shared" si="832"/>
        <v>556.39499999999998</v>
      </c>
      <c r="AL284" s="424">
        <v>3.3330000000000002</v>
      </c>
      <c r="AM284" s="425">
        <v>4.1669999999999998</v>
      </c>
      <c r="AN284" s="500">
        <f t="shared" si="833"/>
        <v>6.6660000000000004</v>
      </c>
      <c r="AO284" s="404">
        <f t="shared" si="834"/>
        <v>16.667999999999999</v>
      </c>
      <c r="AP284" s="424"/>
      <c r="AQ284" s="425"/>
      <c r="AR284" s="500">
        <f t="shared" si="835"/>
        <v>0</v>
      </c>
      <c r="AS284" s="404">
        <f t="shared" si="836"/>
        <v>0</v>
      </c>
      <c r="AT284" s="236">
        <f t="shared" si="837"/>
        <v>3.708888</v>
      </c>
      <c r="AU284" s="237">
        <f t="shared" si="838"/>
        <v>3.7951192052980134</v>
      </c>
      <c r="AV284" s="500">
        <f t="shared" si="839"/>
        <v>463.61099999999999</v>
      </c>
      <c r="AW284" s="404">
        <f t="shared" si="840"/>
        <v>573.06299999999999</v>
      </c>
      <c r="AX284" s="422"/>
      <c r="AY284" s="423"/>
      <c r="AZ284" s="500">
        <f t="shared" si="841"/>
        <v>0</v>
      </c>
      <c r="BA284" s="404">
        <f t="shared" si="842"/>
        <v>0</v>
      </c>
      <c r="BB284" s="422"/>
      <c r="BC284" s="423"/>
      <c r="BD284" s="500">
        <f t="shared" si="843"/>
        <v>0</v>
      </c>
      <c r="BE284" s="404">
        <f t="shared" si="844"/>
        <v>0</v>
      </c>
      <c r="BF284" s="422"/>
      <c r="BG284" s="423"/>
      <c r="BH284" s="500">
        <f t="shared" si="845"/>
        <v>0</v>
      </c>
      <c r="BI284" s="404">
        <f t="shared" si="846"/>
        <v>0</v>
      </c>
      <c r="BJ284" s="500">
        <f t="shared" si="847"/>
        <v>0</v>
      </c>
      <c r="BK284" s="404">
        <f t="shared" si="848"/>
        <v>0</v>
      </c>
      <c r="BL284" s="500">
        <f t="shared" si="849"/>
        <v>0</v>
      </c>
      <c r="BM284" s="404">
        <f t="shared" si="850"/>
        <v>0</v>
      </c>
      <c r="BN284" s="422">
        <v>538</v>
      </c>
      <c r="BO284" s="423">
        <v>458</v>
      </c>
      <c r="BP284" s="500">
        <f t="shared" si="851"/>
        <v>0</v>
      </c>
      <c r="BQ284" s="404">
        <f t="shared" si="852"/>
        <v>0</v>
      </c>
      <c r="BR284" s="422">
        <v>66</v>
      </c>
      <c r="BS284" s="423">
        <v>57</v>
      </c>
      <c r="BT284" s="500">
        <f t="shared" si="853"/>
        <v>0</v>
      </c>
      <c r="BU284" s="404">
        <f t="shared" si="854"/>
        <v>0</v>
      </c>
      <c r="BV284" s="422"/>
      <c r="BW284" s="423"/>
      <c r="BX284" s="500">
        <f t="shared" si="855"/>
        <v>0</v>
      </c>
      <c r="BY284" s="404">
        <f t="shared" si="856"/>
        <v>0</v>
      </c>
      <c r="BZ284" s="500">
        <f t="shared" si="857"/>
        <v>604</v>
      </c>
      <c r="CA284" s="404">
        <f t="shared" si="858"/>
        <v>515</v>
      </c>
      <c r="CB284" s="500">
        <f t="shared" si="859"/>
        <v>0</v>
      </c>
      <c r="CC284" s="404">
        <f t="shared" si="860"/>
        <v>0</v>
      </c>
      <c r="CD284" s="424">
        <v>4.8319999999999999</v>
      </c>
      <c r="CE284" s="425">
        <v>4.8470000000000004</v>
      </c>
      <c r="CF284" s="500">
        <f t="shared" si="861"/>
        <v>2599.616</v>
      </c>
      <c r="CG284" s="404">
        <f t="shared" si="862"/>
        <v>2219.9260000000004</v>
      </c>
      <c r="CH284" s="424">
        <v>6.2119999999999997</v>
      </c>
      <c r="CI284" s="425">
        <v>6.0469999999999997</v>
      </c>
      <c r="CJ284" s="500">
        <f t="shared" si="863"/>
        <v>409.99199999999996</v>
      </c>
      <c r="CK284" s="404">
        <f t="shared" si="864"/>
        <v>344.67899999999997</v>
      </c>
      <c r="CL284" s="424"/>
      <c r="CM284" s="425"/>
      <c r="CN284" s="500">
        <f t="shared" si="865"/>
        <v>0</v>
      </c>
      <c r="CO284" s="404">
        <f t="shared" si="866"/>
        <v>0</v>
      </c>
      <c r="CP284" s="500">
        <f t="shared" si="867"/>
        <v>4.9827947019867551</v>
      </c>
      <c r="CQ284" s="237">
        <f t="shared" si="868"/>
        <v>4.9798155339805836</v>
      </c>
      <c r="CR284" s="500">
        <f t="shared" si="869"/>
        <v>3009.6080000000002</v>
      </c>
      <c r="CS284" s="404">
        <f t="shared" si="870"/>
        <v>2564.6050000000005</v>
      </c>
      <c r="CT284" s="422"/>
      <c r="CU284" s="423"/>
      <c r="CV284" s="500">
        <f t="shared" si="871"/>
        <v>0</v>
      </c>
      <c r="CW284" s="404">
        <f t="shared" si="872"/>
        <v>0</v>
      </c>
      <c r="CX284" s="422"/>
      <c r="CY284" s="423"/>
      <c r="CZ284" s="500">
        <f t="shared" si="873"/>
        <v>0</v>
      </c>
      <c r="DA284" s="404">
        <f t="shared" si="874"/>
        <v>0</v>
      </c>
      <c r="DB284" s="422"/>
      <c r="DC284" s="423"/>
      <c r="DD284" s="500">
        <f t="shared" si="875"/>
        <v>0</v>
      </c>
      <c r="DE284" s="404">
        <f t="shared" si="876"/>
        <v>0</v>
      </c>
      <c r="DF284" s="500">
        <f t="shared" si="877"/>
        <v>0</v>
      </c>
      <c r="DG284" s="404">
        <f t="shared" si="878"/>
        <v>0</v>
      </c>
      <c r="DH284" s="500">
        <f t="shared" si="879"/>
        <v>0</v>
      </c>
      <c r="DI284" s="404">
        <f t="shared" si="880"/>
        <v>0</v>
      </c>
      <c r="DJ284" s="500">
        <f t="shared" si="881"/>
        <v>729</v>
      </c>
      <c r="DK284" s="404">
        <f t="shared" si="882"/>
        <v>666</v>
      </c>
      <c r="DL284" s="500">
        <f t="shared" si="883"/>
        <v>0</v>
      </c>
      <c r="DM284" s="404">
        <f t="shared" si="884"/>
        <v>0</v>
      </c>
      <c r="DN284" s="236">
        <f t="shared" si="885"/>
        <v>4.7643607681755826</v>
      </c>
      <c r="DO284" s="237">
        <f t="shared" si="886"/>
        <v>4.7112132132132141</v>
      </c>
      <c r="DP284" s="500">
        <f t="shared" si="887"/>
        <v>3473.2189999999996</v>
      </c>
      <c r="DQ284" s="404">
        <f t="shared" si="888"/>
        <v>3137.6680000000006</v>
      </c>
      <c r="DR284" s="500">
        <f t="shared" si="889"/>
        <v>0</v>
      </c>
      <c r="DS284" s="404">
        <f t="shared" si="890"/>
        <v>0</v>
      </c>
      <c r="DT284" s="500">
        <f t="shared" si="891"/>
        <v>0</v>
      </c>
      <c r="DU284" s="404">
        <f t="shared" si="892"/>
        <v>0</v>
      </c>
      <c r="DV284" s="422">
        <v>208</v>
      </c>
      <c r="DW284" s="423">
        <v>205</v>
      </c>
      <c r="DX284" s="500">
        <f t="shared" si="893"/>
        <v>0</v>
      </c>
      <c r="DY284" s="404">
        <f t="shared" si="894"/>
        <v>0</v>
      </c>
      <c r="DZ284" s="422">
        <v>41</v>
      </c>
      <c r="EA284" s="423">
        <v>58</v>
      </c>
      <c r="EB284" s="500">
        <f t="shared" si="895"/>
        <v>0</v>
      </c>
      <c r="EC284" s="404">
        <f t="shared" si="896"/>
        <v>0</v>
      </c>
      <c r="ED284" s="422"/>
      <c r="EE284" s="423"/>
      <c r="EF284" s="500">
        <f t="shared" si="897"/>
        <v>0</v>
      </c>
      <c r="EG284" s="404">
        <f t="shared" si="898"/>
        <v>0</v>
      </c>
      <c r="EH284" s="500">
        <f t="shared" si="899"/>
        <v>249</v>
      </c>
      <c r="EI284" s="404">
        <f t="shared" si="900"/>
        <v>263</v>
      </c>
      <c r="EJ284" s="500">
        <f t="shared" si="901"/>
        <v>0</v>
      </c>
      <c r="EK284" s="404">
        <f t="shared" si="902"/>
        <v>0</v>
      </c>
      <c r="EL284" s="424">
        <v>6.585</v>
      </c>
      <c r="EM284" s="425">
        <v>6.3109999999999999</v>
      </c>
      <c r="EN284" s="500">
        <f t="shared" si="903"/>
        <v>1369.68</v>
      </c>
      <c r="EO284" s="404">
        <f t="shared" si="904"/>
        <v>1293.7549999999999</v>
      </c>
      <c r="EP284" s="424">
        <v>8.9190000000000005</v>
      </c>
      <c r="EQ284" s="425">
        <v>9.0980000000000008</v>
      </c>
      <c r="ER284" s="500">
        <f t="shared" si="905"/>
        <v>365.67900000000003</v>
      </c>
      <c r="ES284" s="404">
        <f t="shared" si="906"/>
        <v>527.68400000000008</v>
      </c>
      <c r="ET284" s="424"/>
      <c r="EU284" s="425"/>
      <c r="EV284" s="500">
        <f t="shared" si="907"/>
        <v>0</v>
      </c>
      <c r="EW284" s="404">
        <f t="shared" si="908"/>
        <v>0</v>
      </c>
      <c r="EX284" s="236">
        <f t="shared" si="909"/>
        <v>6.9693132530120492</v>
      </c>
      <c r="EY284" s="237">
        <f t="shared" si="910"/>
        <v>6.9256235741444865</v>
      </c>
      <c r="EZ284" s="500">
        <f t="shared" si="911"/>
        <v>1735.3590000000002</v>
      </c>
      <c r="FA284" s="404">
        <f t="shared" si="912"/>
        <v>1821.4389999999999</v>
      </c>
      <c r="FB284" s="422"/>
      <c r="FC284" s="423"/>
      <c r="FD284" s="500">
        <f t="shared" si="913"/>
        <v>0</v>
      </c>
      <c r="FE284" s="404">
        <f t="shared" si="914"/>
        <v>0</v>
      </c>
      <c r="FF284" s="422"/>
      <c r="FG284" s="423"/>
      <c r="FH284" s="500">
        <f t="shared" si="915"/>
        <v>0</v>
      </c>
      <c r="FI284" s="404">
        <f t="shared" si="916"/>
        <v>0</v>
      </c>
      <c r="FJ284" s="422"/>
      <c r="FK284" s="423"/>
      <c r="FL284" s="500">
        <f t="shared" si="917"/>
        <v>0</v>
      </c>
      <c r="FM284" s="404">
        <f t="shared" si="918"/>
        <v>0</v>
      </c>
      <c r="FN284" s="500">
        <f t="shared" si="919"/>
        <v>0</v>
      </c>
      <c r="FO284" s="404">
        <f t="shared" si="920"/>
        <v>0</v>
      </c>
      <c r="FP284" s="500">
        <f t="shared" si="921"/>
        <v>0</v>
      </c>
      <c r="FQ284" s="404">
        <f t="shared" si="922"/>
        <v>0</v>
      </c>
      <c r="FR284" s="422">
        <v>564</v>
      </c>
      <c r="FS284" s="423">
        <v>528</v>
      </c>
      <c r="FT284" s="500">
        <f t="shared" si="923"/>
        <v>0</v>
      </c>
      <c r="FU284" s="404">
        <f t="shared" si="924"/>
        <v>0</v>
      </c>
      <c r="FV284" s="424">
        <v>3.6139999999999999</v>
      </c>
      <c r="FW284" s="425">
        <v>3.6160000000000001</v>
      </c>
      <c r="FX284" s="500">
        <f t="shared" si="925"/>
        <v>2038.2959999999998</v>
      </c>
      <c r="FY284" s="404">
        <f t="shared" si="926"/>
        <v>1909.248</v>
      </c>
      <c r="FZ284" s="424"/>
      <c r="GA284" s="425"/>
      <c r="GB284" s="500">
        <f t="shared" si="927"/>
        <v>0</v>
      </c>
      <c r="GC284" s="404">
        <f t="shared" si="928"/>
        <v>0</v>
      </c>
      <c r="GD284" s="510">
        <f t="shared" si="929"/>
        <v>869</v>
      </c>
      <c r="GE284" s="404">
        <f t="shared" si="930"/>
        <v>810</v>
      </c>
      <c r="GF284" s="500">
        <f t="shared" si="931"/>
        <v>0</v>
      </c>
      <c r="GG284" s="404">
        <f t="shared" si="932"/>
        <v>0</v>
      </c>
      <c r="GH284" s="500">
        <f t="shared" si="933"/>
        <v>4426.241</v>
      </c>
      <c r="GI284" s="404">
        <f t="shared" si="934"/>
        <v>4070.076</v>
      </c>
      <c r="GJ284" s="500" t="str">
        <f t="shared" si="935"/>
        <v/>
      </c>
      <c r="GK284" s="404" t="str">
        <f t="shared" si="936"/>
        <v/>
      </c>
      <c r="GL284" s="510">
        <f t="shared" si="937"/>
        <v>109</v>
      </c>
      <c r="GM284" s="404">
        <f t="shared" si="938"/>
        <v>119</v>
      </c>
      <c r="GN284" s="500">
        <f t="shared" si="939"/>
        <v>0</v>
      </c>
      <c r="GO284" s="404">
        <f t="shared" si="940"/>
        <v>0</v>
      </c>
      <c r="GP284" s="500">
        <f t="shared" si="941"/>
        <v>782.33699999999999</v>
      </c>
      <c r="GQ284" s="404">
        <f t="shared" si="942"/>
        <v>889.03100000000006</v>
      </c>
      <c r="GR284" s="500">
        <f t="shared" si="943"/>
        <v>0</v>
      </c>
      <c r="GS284" s="404">
        <f t="shared" si="944"/>
        <v>0</v>
      </c>
      <c r="GT284" s="510">
        <f t="shared" si="945"/>
        <v>978</v>
      </c>
      <c r="GU284" s="404">
        <f t="shared" si="946"/>
        <v>929</v>
      </c>
      <c r="GV284" s="500">
        <f t="shared" si="947"/>
        <v>0</v>
      </c>
      <c r="GW284" s="404">
        <f t="shared" si="948"/>
        <v>0</v>
      </c>
      <c r="GX284" s="500">
        <f t="shared" si="949"/>
        <v>5208.5779999999995</v>
      </c>
      <c r="GY284" s="404">
        <f t="shared" si="950"/>
        <v>4959.107</v>
      </c>
      <c r="GZ284" s="500" t="str">
        <f t="shared" si="951"/>
        <v/>
      </c>
      <c r="HA284" s="404" t="str">
        <f t="shared" si="952"/>
        <v/>
      </c>
      <c r="HB284" s="510">
        <f t="shared" si="953"/>
        <v>0</v>
      </c>
      <c r="HC284" s="404">
        <f t="shared" si="954"/>
        <v>0</v>
      </c>
      <c r="HD284" s="500">
        <f t="shared" si="955"/>
        <v>0</v>
      </c>
      <c r="HE284" s="404">
        <f t="shared" si="956"/>
        <v>0</v>
      </c>
      <c r="HF284" s="500" t="str">
        <f t="shared" si="957"/>
        <v/>
      </c>
      <c r="HG284" s="404" t="str">
        <f t="shared" si="958"/>
        <v/>
      </c>
      <c r="HH284" s="500" t="str">
        <f t="shared" si="959"/>
        <v/>
      </c>
      <c r="HI284" s="404" t="str">
        <f t="shared" si="960"/>
        <v/>
      </c>
      <c r="HJ284" s="510">
        <f t="shared" si="961"/>
        <v>7246.8739999999998</v>
      </c>
      <c r="HK284" s="404">
        <f t="shared" si="962"/>
        <v>6868.3549999999996</v>
      </c>
      <c r="HL284" s="500" t="str">
        <f t="shared" si="963"/>
        <v/>
      </c>
      <c r="HM284" s="404" t="str">
        <f t="shared" si="964"/>
        <v/>
      </c>
    </row>
    <row r="285" spans="1:221">
      <c r="A285" s="559" t="s">
        <v>544</v>
      </c>
      <c r="B285" s="566" t="s">
        <v>762</v>
      </c>
      <c r="C285" s="571" t="s">
        <v>780</v>
      </c>
      <c r="D285" s="562">
        <v>220075</v>
      </c>
      <c r="E285" s="572">
        <v>2</v>
      </c>
      <c r="F285" s="422">
        <v>2307</v>
      </c>
      <c r="G285" s="423">
        <v>2219</v>
      </c>
      <c r="H285" s="422"/>
      <c r="I285" s="423"/>
      <c r="J285" s="500">
        <f t="shared" si="815"/>
        <v>2307</v>
      </c>
      <c r="K285" s="404">
        <f t="shared" si="816"/>
        <v>2219</v>
      </c>
      <c r="L285" s="422"/>
      <c r="M285" s="423"/>
      <c r="N285" s="500">
        <f t="shared" si="817"/>
        <v>2307</v>
      </c>
      <c r="O285" s="404">
        <f t="shared" si="818"/>
        <v>2219</v>
      </c>
      <c r="P285" s="500">
        <f t="shared" si="819"/>
        <v>0</v>
      </c>
      <c r="Q285" s="404">
        <f t="shared" si="820"/>
        <v>0</v>
      </c>
      <c r="R285" s="422">
        <v>252</v>
      </c>
      <c r="S285" s="423">
        <v>271</v>
      </c>
      <c r="T285" s="500">
        <f t="shared" si="821"/>
        <v>0</v>
      </c>
      <c r="U285" s="404">
        <f t="shared" si="822"/>
        <v>0</v>
      </c>
      <c r="V285" s="422">
        <v>7</v>
      </c>
      <c r="W285" s="423">
        <v>6</v>
      </c>
      <c r="X285" s="500">
        <f t="shared" si="823"/>
        <v>0</v>
      </c>
      <c r="Y285" s="404">
        <f t="shared" si="824"/>
        <v>0</v>
      </c>
      <c r="Z285" s="422"/>
      <c r="AA285" s="423"/>
      <c r="AB285" s="500">
        <f t="shared" si="825"/>
        <v>0</v>
      </c>
      <c r="AC285" s="404">
        <f t="shared" si="826"/>
        <v>0</v>
      </c>
      <c r="AD285" s="500">
        <f t="shared" si="827"/>
        <v>259</v>
      </c>
      <c r="AE285" s="404">
        <f t="shared" si="828"/>
        <v>277</v>
      </c>
      <c r="AF285" s="500">
        <f t="shared" si="829"/>
        <v>0</v>
      </c>
      <c r="AG285" s="404">
        <f t="shared" si="830"/>
        <v>0</v>
      </c>
      <c r="AH285" s="424">
        <v>3.8570000000000002</v>
      </c>
      <c r="AI285" s="425">
        <v>3.871</v>
      </c>
      <c r="AJ285" s="500">
        <f t="shared" si="831"/>
        <v>971.96400000000006</v>
      </c>
      <c r="AK285" s="404">
        <f t="shared" si="832"/>
        <v>1049.0409999999999</v>
      </c>
      <c r="AL285" s="424">
        <v>5.7619999999999996</v>
      </c>
      <c r="AM285" s="425">
        <v>3.8330000000000002</v>
      </c>
      <c r="AN285" s="500">
        <f t="shared" si="833"/>
        <v>40.333999999999996</v>
      </c>
      <c r="AO285" s="404">
        <f t="shared" si="834"/>
        <v>22.998000000000001</v>
      </c>
      <c r="AP285" s="424"/>
      <c r="AQ285" s="425"/>
      <c r="AR285" s="500">
        <f t="shared" si="835"/>
        <v>0</v>
      </c>
      <c r="AS285" s="404">
        <f t="shared" si="836"/>
        <v>0</v>
      </c>
      <c r="AT285" s="236">
        <f t="shared" si="837"/>
        <v>3.9084864864864866</v>
      </c>
      <c r="AU285" s="237">
        <f t="shared" si="838"/>
        <v>3.8701768953068592</v>
      </c>
      <c r="AV285" s="500">
        <f t="shared" si="839"/>
        <v>1012.298</v>
      </c>
      <c r="AW285" s="404">
        <f t="shared" si="840"/>
        <v>1072.039</v>
      </c>
      <c r="AX285" s="422"/>
      <c r="AY285" s="423"/>
      <c r="AZ285" s="500">
        <f t="shared" si="841"/>
        <v>0</v>
      </c>
      <c r="BA285" s="404">
        <f t="shared" si="842"/>
        <v>0</v>
      </c>
      <c r="BB285" s="422"/>
      <c r="BC285" s="423"/>
      <c r="BD285" s="500">
        <f t="shared" si="843"/>
        <v>0</v>
      </c>
      <c r="BE285" s="404">
        <f t="shared" si="844"/>
        <v>0</v>
      </c>
      <c r="BF285" s="422"/>
      <c r="BG285" s="423"/>
      <c r="BH285" s="500">
        <f t="shared" si="845"/>
        <v>0</v>
      </c>
      <c r="BI285" s="404">
        <f t="shared" si="846"/>
        <v>0</v>
      </c>
      <c r="BJ285" s="500">
        <f t="shared" si="847"/>
        <v>0</v>
      </c>
      <c r="BK285" s="404">
        <f t="shared" si="848"/>
        <v>0</v>
      </c>
      <c r="BL285" s="500">
        <f t="shared" si="849"/>
        <v>0</v>
      </c>
      <c r="BM285" s="404">
        <f t="shared" si="850"/>
        <v>0</v>
      </c>
      <c r="BN285" s="422">
        <v>770</v>
      </c>
      <c r="BO285" s="423">
        <v>701</v>
      </c>
      <c r="BP285" s="500">
        <f t="shared" si="851"/>
        <v>0</v>
      </c>
      <c r="BQ285" s="404">
        <f t="shared" si="852"/>
        <v>0</v>
      </c>
      <c r="BR285" s="422">
        <v>17</v>
      </c>
      <c r="BS285" s="423">
        <v>18</v>
      </c>
      <c r="BT285" s="500">
        <f t="shared" si="853"/>
        <v>0</v>
      </c>
      <c r="BU285" s="404">
        <f t="shared" si="854"/>
        <v>0</v>
      </c>
      <c r="BV285" s="422"/>
      <c r="BW285" s="423"/>
      <c r="BX285" s="500">
        <f t="shared" si="855"/>
        <v>0</v>
      </c>
      <c r="BY285" s="404">
        <f t="shared" si="856"/>
        <v>0</v>
      </c>
      <c r="BZ285" s="500">
        <f t="shared" si="857"/>
        <v>787</v>
      </c>
      <c r="CA285" s="404">
        <f t="shared" si="858"/>
        <v>719</v>
      </c>
      <c r="CB285" s="500">
        <f t="shared" si="859"/>
        <v>0</v>
      </c>
      <c r="CC285" s="404">
        <f t="shared" si="860"/>
        <v>0</v>
      </c>
      <c r="CD285" s="424">
        <v>4.7690000000000001</v>
      </c>
      <c r="CE285" s="425">
        <v>4.8899999999999997</v>
      </c>
      <c r="CF285" s="500">
        <f t="shared" si="861"/>
        <v>3672.13</v>
      </c>
      <c r="CG285" s="404">
        <f t="shared" si="862"/>
        <v>3427.89</v>
      </c>
      <c r="CH285" s="424">
        <v>6.1369999999999996</v>
      </c>
      <c r="CI285" s="425">
        <v>7.2409999999999997</v>
      </c>
      <c r="CJ285" s="500">
        <f t="shared" si="863"/>
        <v>104.32899999999999</v>
      </c>
      <c r="CK285" s="404">
        <f t="shared" si="864"/>
        <v>130.33799999999999</v>
      </c>
      <c r="CL285" s="424"/>
      <c r="CM285" s="425"/>
      <c r="CN285" s="500">
        <f t="shared" si="865"/>
        <v>0</v>
      </c>
      <c r="CO285" s="404">
        <f t="shared" si="866"/>
        <v>0</v>
      </c>
      <c r="CP285" s="500">
        <f t="shared" si="867"/>
        <v>4.7985501905972052</v>
      </c>
      <c r="CQ285" s="237">
        <f t="shared" si="868"/>
        <v>4.9488567454798336</v>
      </c>
      <c r="CR285" s="500">
        <f t="shared" si="869"/>
        <v>3776.4590000000003</v>
      </c>
      <c r="CS285" s="404">
        <f t="shared" si="870"/>
        <v>3558.2280000000005</v>
      </c>
      <c r="CT285" s="422"/>
      <c r="CU285" s="423"/>
      <c r="CV285" s="500">
        <f t="shared" si="871"/>
        <v>0</v>
      </c>
      <c r="CW285" s="404">
        <f t="shared" si="872"/>
        <v>0</v>
      </c>
      <c r="CX285" s="422"/>
      <c r="CY285" s="423"/>
      <c r="CZ285" s="500">
        <f t="shared" si="873"/>
        <v>0</v>
      </c>
      <c r="DA285" s="404">
        <f t="shared" si="874"/>
        <v>0</v>
      </c>
      <c r="DB285" s="422"/>
      <c r="DC285" s="423"/>
      <c r="DD285" s="500">
        <f t="shared" si="875"/>
        <v>0</v>
      </c>
      <c r="DE285" s="404">
        <f t="shared" si="876"/>
        <v>0</v>
      </c>
      <c r="DF285" s="500">
        <f t="shared" si="877"/>
        <v>0</v>
      </c>
      <c r="DG285" s="404">
        <f t="shared" si="878"/>
        <v>0</v>
      </c>
      <c r="DH285" s="500">
        <f t="shared" si="879"/>
        <v>0</v>
      </c>
      <c r="DI285" s="404">
        <f t="shared" si="880"/>
        <v>0</v>
      </c>
      <c r="DJ285" s="500">
        <f t="shared" si="881"/>
        <v>1046</v>
      </c>
      <c r="DK285" s="404">
        <f t="shared" si="882"/>
        <v>996</v>
      </c>
      <c r="DL285" s="500">
        <f t="shared" si="883"/>
        <v>0</v>
      </c>
      <c r="DM285" s="404">
        <f t="shared" si="884"/>
        <v>0</v>
      </c>
      <c r="DN285" s="236">
        <f t="shared" si="885"/>
        <v>4.57816156787763</v>
      </c>
      <c r="DO285" s="237">
        <f t="shared" si="886"/>
        <v>4.6488624497991973</v>
      </c>
      <c r="DP285" s="500">
        <f t="shared" si="887"/>
        <v>4788.7570000000005</v>
      </c>
      <c r="DQ285" s="404">
        <f t="shared" si="888"/>
        <v>4630.2670000000007</v>
      </c>
      <c r="DR285" s="500">
        <f t="shared" si="889"/>
        <v>0</v>
      </c>
      <c r="DS285" s="404">
        <f t="shared" si="890"/>
        <v>0</v>
      </c>
      <c r="DT285" s="500">
        <f t="shared" si="891"/>
        <v>0</v>
      </c>
      <c r="DU285" s="404">
        <f t="shared" si="892"/>
        <v>0</v>
      </c>
      <c r="DV285" s="422">
        <v>570</v>
      </c>
      <c r="DW285" s="423">
        <v>566</v>
      </c>
      <c r="DX285" s="500">
        <f t="shared" si="893"/>
        <v>0</v>
      </c>
      <c r="DY285" s="404">
        <f t="shared" si="894"/>
        <v>0</v>
      </c>
      <c r="DZ285" s="422">
        <v>195</v>
      </c>
      <c r="EA285" s="423">
        <v>183</v>
      </c>
      <c r="EB285" s="500">
        <f t="shared" si="895"/>
        <v>0</v>
      </c>
      <c r="EC285" s="404">
        <f t="shared" si="896"/>
        <v>0</v>
      </c>
      <c r="ED285" s="422"/>
      <c r="EE285" s="423"/>
      <c r="EF285" s="500">
        <f t="shared" si="897"/>
        <v>0</v>
      </c>
      <c r="EG285" s="404">
        <f t="shared" si="898"/>
        <v>0</v>
      </c>
      <c r="EH285" s="500">
        <f t="shared" si="899"/>
        <v>765</v>
      </c>
      <c r="EI285" s="404">
        <f t="shared" si="900"/>
        <v>749</v>
      </c>
      <c r="EJ285" s="500">
        <f t="shared" si="901"/>
        <v>0</v>
      </c>
      <c r="EK285" s="404">
        <f t="shared" si="902"/>
        <v>0</v>
      </c>
      <c r="EL285" s="424">
        <v>6.0430000000000001</v>
      </c>
      <c r="EM285" s="425">
        <v>6.07</v>
      </c>
      <c r="EN285" s="500">
        <f t="shared" si="903"/>
        <v>3444.51</v>
      </c>
      <c r="EO285" s="404">
        <f t="shared" si="904"/>
        <v>3435.6200000000003</v>
      </c>
      <c r="EP285" s="424">
        <v>8.1449999999999996</v>
      </c>
      <c r="EQ285" s="425">
        <v>8.7669999999999995</v>
      </c>
      <c r="ER285" s="500">
        <f t="shared" si="905"/>
        <v>1588.2749999999999</v>
      </c>
      <c r="ES285" s="404">
        <f t="shared" si="906"/>
        <v>1604.3609999999999</v>
      </c>
      <c r="ET285" s="424"/>
      <c r="EU285" s="425"/>
      <c r="EV285" s="500">
        <f t="shared" si="907"/>
        <v>0</v>
      </c>
      <c r="EW285" s="404">
        <f t="shared" si="908"/>
        <v>0</v>
      </c>
      <c r="EX285" s="236">
        <f t="shared" si="909"/>
        <v>6.5788039215686274</v>
      </c>
      <c r="EY285" s="237">
        <f t="shared" si="910"/>
        <v>6.7289465954606138</v>
      </c>
      <c r="EZ285" s="500">
        <f t="shared" si="911"/>
        <v>5032.7849999999999</v>
      </c>
      <c r="FA285" s="404">
        <f t="shared" si="912"/>
        <v>5039.9809999999998</v>
      </c>
      <c r="FB285" s="422"/>
      <c r="FC285" s="423"/>
      <c r="FD285" s="500">
        <f t="shared" si="913"/>
        <v>0</v>
      </c>
      <c r="FE285" s="404">
        <f t="shared" si="914"/>
        <v>0</v>
      </c>
      <c r="FF285" s="422"/>
      <c r="FG285" s="423"/>
      <c r="FH285" s="500">
        <f t="shared" si="915"/>
        <v>0</v>
      </c>
      <c r="FI285" s="404">
        <f t="shared" si="916"/>
        <v>0</v>
      </c>
      <c r="FJ285" s="422"/>
      <c r="FK285" s="423"/>
      <c r="FL285" s="500">
        <f t="shared" si="917"/>
        <v>0</v>
      </c>
      <c r="FM285" s="404">
        <f t="shared" si="918"/>
        <v>0</v>
      </c>
      <c r="FN285" s="500">
        <f t="shared" si="919"/>
        <v>0</v>
      </c>
      <c r="FO285" s="404">
        <f t="shared" si="920"/>
        <v>0</v>
      </c>
      <c r="FP285" s="500">
        <f t="shared" si="921"/>
        <v>0</v>
      </c>
      <c r="FQ285" s="404">
        <f t="shared" si="922"/>
        <v>0</v>
      </c>
      <c r="FR285" s="422">
        <v>496</v>
      </c>
      <c r="FS285" s="423">
        <v>474</v>
      </c>
      <c r="FT285" s="500">
        <f t="shared" si="923"/>
        <v>0</v>
      </c>
      <c r="FU285" s="404">
        <f t="shared" si="924"/>
        <v>0</v>
      </c>
      <c r="FV285" s="424">
        <v>3.4239999999999999</v>
      </c>
      <c r="FW285" s="425">
        <v>3.6379999999999999</v>
      </c>
      <c r="FX285" s="500">
        <f t="shared" si="925"/>
        <v>1698.3039999999999</v>
      </c>
      <c r="FY285" s="404">
        <f t="shared" si="926"/>
        <v>1724.412</v>
      </c>
      <c r="FZ285" s="424"/>
      <c r="GA285" s="425"/>
      <c r="GB285" s="500">
        <f t="shared" si="927"/>
        <v>0</v>
      </c>
      <c r="GC285" s="404">
        <f t="shared" si="928"/>
        <v>0</v>
      </c>
      <c r="GD285" s="510">
        <f t="shared" si="929"/>
        <v>1592</v>
      </c>
      <c r="GE285" s="404">
        <f t="shared" si="930"/>
        <v>1538</v>
      </c>
      <c r="GF285" s="500">
        <f t="shared" si="931"/>
        <v>0</v>
      </c>
      <c r="GG285" s="404">
        <f t="shared" si="932"/>
        <v>0</v>
      </c>
      <c r="GH285" s="500">
        <f t="shared" si="933"/>
        <v>8088.6040000000003</v>
      </c>
      <c r="GI285" s="404">
        <f t="shared" si="934"/>
        <v>7912.5509999999995</v>
      </c>
      <c r="GJ285" s="500" t="str">
        <f t="shared" si="935"/>
        <v/>
      </c>
      <c r="GK285" s="404" t="str">
        <f t="shared" si="936"/>
        <v/>
      </c>
      <c r="GL285" s="510">
        <f t="shared" si="937"/>
        <v>219</v>
      </c>
      <c r="GM285" s="404">
        <f t="shared" si="938"/>
        <v>207</v>
      </c>
      <c r="GN285" s="500">
        <f t="shared" si="939"/>
        <v>0</v>
      </c>
      <c r="GO285" s="404">
        <f t="shared" si="940"/>
        <v>0</v>
      </c>
      <c r="GP285" s="500">
        <f t="shared" si="941"/>
        <v>1732.9379999999999</v>
      </c>
      <c r="GQ285" s="404">
        <f t="shared" si="942"/>
        <v>1757.6969999999999</v>
      </c>
      <c r="GR285" s="500">
        <f t="shared" si="943"/>
        <v>0</v>
      </c>
      <c r="GS285" s="404">
        <f t="shared" si="944"/>
        <v>0</v>
      </c>
      <c r="GT285" s="510">
        <f t="shared" si="945"/>
        <v>1811</v>
      </c>
      <c r="GU285" s="404">
        <f t="shared" si="946"/>
        <v>1745</v>
      </c>
      <c r="GV285" s="500">
        <f t="shared" si="947"/>
        <v>0</v>
      </c>
      <c r="GW285" s="404">
        <f t="shared" si="948"/>
        <v>0</v>
      </c>
      <c r="GX285" s="500">
        <f t="shared" si="949"/>
        <v>9821.5419999999995</v>
      </c>
      <c r="GY285" s="404">
        <f t="shared" si="950"/>
        <v>9670.2479999999996</v>
      </c>
      <c r="GZ285" s="500" t="str">
        <f t="shared" si="951"/>
        <v/>
      </c>
      <c r="HA285" s="404" t="str">
        <f t="shared" si="952"/>
        <v/>
      </c>
      <c r="HB285" s="510">
        <f t="shared" si="953"/>
        <v>0</v>
      </c>
      <c r="HC285" s="404">
        <f t="shared" si="954"/>
        <v>0</v>
      </c>
      <c r="HD285" s="500">
        <f t="shared" si="955"/>
        <v>0</v>
      </c>
      <c r="HE285" s="404">
        <f t="shared" si="956"/>
        <v>0</v>
      </c>
      <c r="HF285" s="500" t="str">
        <f t="shared" si="957"/>
        <v/>
      </c>
      <c r="HG285" s="404" t="str">
        <f t="shared" si="958"/>
        <v/>
      </c>
      <c r="HH285" s="500" t="str">
        <f t="shared" si="959"/>
        <v/>
      </c>
      <c r="HI285" s="404" t="str">
        <f t="shared" si="960"/>
        <v/>
      </c>
      <c r="HJ285" s="510">
        <f t="shared" si="961"/>
        <v>11519.846000000001</v>
      </c>
      <c r="HK285" s="404">
        <f t="shared" si="962"/>
        <v>11394.66</v>
      </c>
      <c r="HL285" s="500" t="str">
        <f t="shared" si="963"/>
        <v/>
      </c>
      <c r="HM285" s="404" t="str">
        <f t="shared" si="964"/>
        <v/>
      </c>
    </row>
    <row r="286" spans="1:221">
      <c r="A286" s="559" t="s">
        <v>544</v>
      </c>
      <c r="B286" s="566" t="s">
        <v>763</v>
      </c>
      <c r="C286" s="570" t="s">
        <v>781</v>
      </c>
      <c r="D286" s="562">
        <v>220978</v>
      </c>
      <c r="E286" s="563">
        <v>3</v>
      </c>
      <c r="F286" s="422">
        <v>3985</v>
      </c>
      <c r="G286" s="423">
        <v>4022</v>
      </c>
      <c r="H286" s="422"/>
      <c r="I286" s="423"/>
      <c r="J286" s="500">
        <f t="shared" si="815"/>
        <v>3985</v>
      </c>
      <c r="K286" s="404">
        <f t="shared" si="816"/>
        <v>4022</v>
      </c>
      <c r="L286" s="422"/>
      <c r="M286" s="423"/>
      <c r="N286" s="500">
        <f t="shared" si="817"/>
        <v>3985</v>
      </c>
      <c r="O286" s="404">
        <f t="shared" si="818"/>
        <v>4022</v>
      </c>
      <c r="P286" s="500">
        <f t="shared" si="819"/>
        <v>0</v>
      </c>
      <c r="Q286" s="404">
        <f t="shared" si="820"/>
        <v>0</v>
      </c>
      <c r="R286" s="422">
        <v>341</v>
      </c>
      <c r="S286" s="423">
        <v>363</v>
      </c>
      <c r="T286" s="500">
        <f t="shared" si="821"/>
        <v>0</v>
      </c>
      <c r="U286" s="404">
        <f t="shared" si="822"/>
        <v>0</v>
      </c>
      <c r="V286" s="422">
        <v>6</v>
      </c>
      <c r="W286" s="423">
        <v>8</v>
      </c>
      <c r="X286" s="500">
        <f t="shared" si="823"/>
        <v>0</v>
      </c>
      <c r="Y286" s="404">
        <f t="shared" si="824"/>
        <v>0</v>
      </c>
      <c r="Z286" s="422"/>
      <c r="AA286" s="423"/>
      <c r="AB286" s="500">
        <f t="shared" si="825"/>
        <v>0</v>
      </c>
      <c r="AC286" s="404">
        <f t="shared" si="826"/>
        <v>0</v>
      </c>
      <c r="AD286" s="500">
        <f t="shared" si="827"/>
        <v>347</v>
      </c>
      <c r="AE286" s="404">
        <f t="shared" si="828"/>
        <v>371</v>
      </c>
      <c r="AF286" s="500">
        <f t="shared" si="829"/>
        <v>0</v>
      </c>
      <c r="AG286" s="404">
        <f t="shared" si="830"/>
        <v>0</v>
      </c>
      <c r="AH286" s="424">
        <v>3.8740000000000001</v>
      </c>
      <c r="AI286" s="425">
        <v>3.9039999999999999</v>
      </c>
      <c r="AJ286" s="500">
        <f t="shared" si="831"/>
        <v>1321.0340000000001</v>
      </c>
      <c r="AK286" s="404">
        <f t="shared" si="832"/>
        <v>1417.152</v>
      </c>
      <c r="AL286" s="424">
        <v>3.278</v>
      </c>
      <c r="AM286" s="425">
        <v>3.5830000000000002</v>
      </c>
      <c r="AN286" s="500">
        <f t="shared" si="833"/>
        <v>19.667999999999999</v>
      </c>
      <c r="AO286" s="404">
        <f t="shared" si="834"/>
        <v>28.664000000000001</v>
      </c>
      <c r="AP286" s="424"/>
      <c r="AQ286" s="425"/>
      <c r="AR286" s="500">
        <f t="shared" si="835"/>
        <v>0</v>
      </c>
      <c r="AS286" s="404">
        <f t="shared" si="836"/>
        <v>0</v>
      </c>
      <c r="AT286" s="236">
        <f t="shared" si="837"/>
        <v>3.8636945244956773</v>
      </c>
      <c r="AU286" s="237">
        <f t="shared" si="838"/>
        <v>3.8970781671159029</v>
      </c>
      <c r="AV286" s="500">
        <f t="shared" si="839"/>
        <v>1340.702</v>
      </c>
      <c r="AW286" s="404">
        <f t="shared" si="840"/>
        <v>1445.816</v>
      </c>
      <c r="AX286" s="422"/>
      <c r="AY286" s="423"/>
      <c r="AZ286" s="500">
        <f t="shared" si="841"/>
        <v>0</v>
      </c>
      <c r="BA286" s="404">
        <f t="shared" si="842"/>
        <v>0</v>
      </c>
      <c r="BB286" s="422"/>
      <c r="BC286" s="423"/>
      <c r="BD286" s="500">
        <f t="shared" si="843"/>
        <v>0</v>
      </c>
      <c r="BE286" s="404">
        <f t="shared" si="844"/>
        <v>0</v>
      </c>
      <c r="BF286" s="422"/>
      <c r="BG286" s="423"/>
      <c r="BH286" s="500">
        <f t="shared" si="845"/>
        <v>0</v>
      </c>
      <c r="BI286" s="404">
        <f t="shared" si="846"/>
        <v>0</v>
      </c>
      <c r="BJ286" s="500">
        <f t="shared" si="847"/>
        <v>0</v>
      </c>
      <c r="BK286" s="404">
        <f t="shared" si="848"/>
        <v>0</v>
      </c>
      <c r="BL286" s="500">
        <f t="shared" si="849"/>
        <v>0</v>
      </c>
      <c r="BM286" s="404">
        <f t="shared" si="850"/>
        <v>0</v>
      </c>
      <c r="BN286" s="422">
        <v>1510</v>
      </c>
      <c r="BO286" s="423">
        <v>1510</v>
      </c>
      <c r="BP286" s="500">
        <f t="shared" si="851"/>
        <v>0</v>
      </c>
      <c r="BQ286" s="404">
        <f t="shared" si="852"/>
        <v>0</v>
      </c>
      <c r="BR286" s="422">
        <v>78</v>
      </c>
      <c r="BS286" s="423">
        <v>64</v>
      </c>
      <c r="BT286" s="500">
        <f t="shared" si="853"/>
        <v>0</v>
      </c>
      <c r="BU286" s="404">
        <f t="shared" si="854"/>
        <v>0</v>
      </c>
      <c r="BV286" s="422"/>
      <c r="BW286" s="423"/>
      <c r="BX286" s="500">
        <f t="shared" si="855"/>
        <v>0</v>
      </c>
      <c r="BY286" s="404">
        <f t="shared" si="856"/>
        <v>0</v>
      </c>
      <c r="BZ286" s="500">
        <f t="shared" si="857"/>
        <v>1588</v>
      </c>
      <c r="CA286" s="404">
        <f t="shared" si="858"/>
        <v>1574</v>
      </c>
      <c r="CB286" s="500">
        <f t="shared" si="859"/>
        <v>0</v>
      </c>
      <c r="CC286" s="404">
        <f t="shared" si="860"/>
        <v>0</v>
      </c>
      <c r="CD286" s="424">
        <v>4.899</v>
      </c>
      <c r="CE286" s="425">
        <v>4.8579999999999997</v>
      </c>
      <c r="CF286" s="500">
        <f t="shared" si="861"/>
        <v>7397.49</v>
      </c>
      <c r="CG286" s="404">
        <f t="shared" si="862"/>
        <v>7335.58</v>
      </c>
      <c r="CH286" s="424">
        <v>5.4619999999999997</v>
      </c>
      <c r="CI286" s="425">
        <v>5.13</v>
      </c>
      <c r="CJ286" s="500">
        <f t="shared" si="863"/>
        <v>426.036</v>
      </c>
      <c r="CK286" s="404">
        <f t="shared" si="864"/>
        <v>328.32</v>
      </c>
      <c r="CL286" s="424"/>
      <c r="CM286" s="425"/>
      <c r="CN286" s="500">
        <f t="shared" si="865"/>
        <v>0</v>
      </c>
      <c r="CO286" s="404">
        <f t="shared" si="866"/>
        <v>0</v>
      </c>
      <c r="CP286" s="500">
        <f t="shared" si="867"/>
        <v>4.9266536523929467</v>
      </c>
      <c r="CQ286" s="237">
        <f t="shared" si="868"/>
        <v>4.8690597204574333</v>
      </c>
      <c r="CR286" s="500">
        <f t="shared" si="869"/>
        <v>7823.5259999999998</v>
      </c>
      <c r="CS286" s="404">
        <f t="shared" si="870"/>
        <v>7663.9</v>
      </c>
      <c r="CT286" s="422"/>
      <c r="CU286" s="423"/>
      <c r="CV286" s="500">
        <f t="shared" si="871"/>
        <v>0</v>
      </c>
      <c r="CW286" s="404">
        <f t="shared" si="872"/>
        <v>0</v>
      </c>
      <c r="CX286" s="422"/>
      <c r="CY286" s="423"/>
      <c r="CZ286" s="500">
        <f t="shared" si="873"/>
        <v>0</v>
      </c>
      <c r="DA286" s="404">
        <f t="shared" si="874"/>
        <v>0</v>
      </c>
      <c r="DB286" s="422"/>
      <c r="DC286" s="423"/>
      <c r="DD286" s="500">
        <f t="shared" si="875"/>
        <v>0</v>
      </c>
      <c r="DE286" s="404">
        <f t="shared" si="876"/>
        <v>0</v>
      </c>
      <c r="DF286" s="500">
        <f t="shared" si="877"/>
        <v>0</v>
      </c>
      <c r="DG286" s="404">
        <f t="shared" si="878"/>
        <v>0</v>
      </c>
      <c r="DH286" s="500">
        <f t="shared" si="879"/>
        <v>0</v>
      </c>
      <c r="DI286" s="404">
        <f t="shared" si="880"/>
        <v>0</v>
      </c>
      <c r="DJ286" s="500">
        <f t="shared" si="881"/>
        <v>1935</v>
      </c>
      <c r="DK286" s="404">
        <f t="shared" si="882"/>
        <v>1945</v>
      </c>
      <c r="DL286" s="500">
        <f t="shared" si="883"/>
        <v>0</v>
      </c>
      <c r="DM286" s="404">
        <f t="shared" si="884"/>
        <v>0</v>
      </c>
      <c r="DN286" s="236">
        <f t="shared" si="885"/>
        <v>4.7360351421188627</v>
      </c>
      <c r="DO286" s="237">
        <f t="shared" si="886"/>
        <v>4.6836586118251926</v>
      </c>
      <c r="DP286" s="500">
        <f t="shared" si="887"/>
        <v>9164.2279999999992</v>
      </c>
      <c r="DQ286" s="404">
        <f t="shared" si="888"/>
        <v>9109.7160000000003</v>
      </c>
      <c r="DR286" s="500">
        <f t="shared" si="889"/>
        <v>0</v>
      </c>
      <c r="DS286" s="404">
        <f t="shared" si="890"/>
        <v>0</v>
      </c>
      <c r="DT286" s="500">
        <f t="shared" si="891"/>
        <v>0</v>
      </c>
      <c r="DU286" s="404">
        <f t="shared" si="892"/>
        <v>0</v>
      </c>
      <c r="DV286" s="422">
        <v>1117</v>
      </c>
      <c r="DW286" s="423">
        <v>1124</v>
      </c>
      <c r="DX286" s="500">
        <f t="shared" si="893"/>
        <v>0</v>
      </c>
      <c r="DY286" s="404">
        <f t="shared" si="894"/>
        <v>0</v>
      </c>
      <c r="DZ286" s="422">
        <v>235</v>
      </c>
      <c r="EA286" s="423">
        <v>279</v>
      </c>
      <c r="EB286" s="500">
        <f t="shared" si="895"/>
        <v>0</v>
      </c>
      <c r="EC286" s="404">
        <f t="shared" si="896"/>
        <v>0</v>
      </c>
      <c r="ED286" s="422"/>
      <c r="EE286" s="423"/>
      <c r="EF286" s="500">
        <f t="shared" si="897"/>
        <v>0</v>
      </c>
      <c r="EG286" s="404">
        <f t="shared" si="898"/>
        <v>0</v>
      </c>
      <c r="EH286" s="500">
        <f t="shared" si="899"/>
        <v>1352</v>
      </c>
      <c r="EI286" s="404">
        <f t="shared" si="900"/>
        <v>1403</v>
      </c>
      <c r="EJ286" s="500">
        <f t="shared" si="901"/>
        <v>0</v>
      </c>
      <c r="EK286" s="404">
        <f t="shared" si="902"/>
        <v>0</v>
      </c>
      <c r="EL286" s="424">
        <v>6.1340000000000003</v>
      </c>
      <c r="EM286" s="425">
        <v>6.1790000000000003</v>
      </c>
      <c r="EN286" s="500">
        <f t="shared" si="903"/>
        <v>6851.6780000000008</v>
      </c>
      <c r="EO286" s="404">
        <f t="shared" si="904"/>
        <v>6945.1959999999999</v>
      </c>
      <c r="EP286" s="424">
        <v>8.3529999999999998</v>
      </c>
      <c r="EQ286" s="425">
        <v>8.7629999999999999</v>
      </c>
      <c r="ER286" s="500">
        <f t="shared" si="905"/>
        <v>1962.9549999999999</v>
      </c>
      <c r="ES286" s="404">
        <f t="shared" si="906"/>
        <v>2444.877</v>
      </c>
      <c r="ET286" s="424"/>
      <c r="EU286" s="425"/>
      <c r="EV286" s="500">
        <f t="shared" si="907"/>
        <v>0</v>
      </c>
      <c r="EW286" s="404">
        <f t="shared" si="908"/>
        <v>0</v>
      </c>
      <c r="EX286" s="236">
        <f t="shared" si="909"/>
        <v>6.5196989644970422</v>
      </c>
      <c r="EY286" s="237">
        <f t="shared" si="910"/>
        <v>6.692853171774769</v>
      </c>
      <c r="EZ286" s="500">
        <f t="shared" si="911"/>
        <v>8814.6330000000016</v>
      </c>
      <c r="FA286" s="404">
        <f t="shared" si="912"/>
        <v>9390.0730000000003</v>
      </c>
      <c r="FB286" s="422"/>
      <c r="FC286" s="423"/>
      <c r="FD286" s="500">
        <f t="shared" si="913"/>
        <v>0</v>
      </c>
      <c r="FE286" s="404">
        <f t="shared" si="914"/>
        <v>0</v>
      </c>
      <c r="FF286" s="422"/>
      <c r="FG286" s="423"/>
      <c r="FH286" s="500">
        <f t="shared" si="915"/>
        <v>0</v>
      </c>
      <c r="FI286" s="404">
        <f t="shared" si="916"/>
        <v>0</v>
      </c>
      <c r="FJ286" s="422"/>
      <c r="FK286" s="423"/>
      <c r="FL286" s="500">
        <f t="shared" si="917"/>
        <v>0</v>
      </c>
      <c r="FM286" s="404">
        <f t="shared" si="918"/>
        <v>0</v>
      </c>
      <c r="FN286" s="500">
        <f t="shared" si="919"/>
        <v>0</v>
      </c>
      <c r="FO286" s="404">
        <f t="shared" si="920"/>
        <v>0</v>
      </c>
      <c r="FP286" s="500">
        <f t="shared" si="921"/>
        <v>0</v>
      </c>
      <c r="FQ286" s="404">
        <f t="shared" si="922"/>
        <v>0</v>
      </c>
      <c r="FR286" s="422">
        <v>698</v>
      </c>
      <c r="FS286" s="423">
        <v>674</v>
      </c>
      <c r="FT286" s="500">
        <f t="shared" si="923"/>
        <v>0</v>
      </c>
      <c r="FU286" s="404">
        <f t="shared" si="924"/>
        <v>0</v>
      </c>
      <c r="FV286" s="424">
        <v>4.5780000000000003</v>
      </c>
      <c r="FW286" s="425">
        <v>4.181</v>
      </c>
      <c r="FX286" s="500">
        <f t="shared" si="925"/>
        <v>3195.4440000000004</v>
      </c>
      <c r="FY286" s="404">
        <f t="shared" si="926"/>
        <v>2817.9940000000001</v>
      </c>
      <c r="FZ286" s="424"/>
      <c r="GA286" s="425"/>
      <c r="GB286" s="500">
        <f t="shared" si="927"/>
        <v>0</v>
      </c>
      <c r="GC286" s="404">
        <f t="shared" si="928"/>
        <v>0</v>
      </c>
      <c r="GD286" s="510">
        <f t="shared" si="929"/>
        <v>2968</v>
      </c>
      <c r="GE286" s="404">
        <f t="shared" si="930"/>
        <v>2997</v>
      </c>
      <c r="GF286" s="500">
        <f t="shared" si="931"/>
        <v>0</v>
      </c>
      <c r="GG286" s="404">
        <f t="shared" si="932"/>
        <v>0</v>
      </c>
      <c r="GH286" s="500">
        <f t="shared" si="933"/>
        <v>15570.202000000001</v>
      </c>
      <c r="GI286" s="404">
        <f t="shared" si="934"/>
        <v>15697.928</v>
      </c>
      <c r="GJ286" s="500" t="str">
        <f t="shared" si="935"/>
        <v/>
      </c>
      <c r="GK286" s="404" t="str">
        <f t="shared" si="936"/>
        <v/>
      </c>
      <c r="GL286" s="510">
        <f t="shared" si="937"/>
        <v>319</v>
      </c>
      <c r="GM286" s="404">
        <f t="shared" si="938"/>
        <v>351</v>
      </c>
      <c r="GN286" s="500">
        <f t="shared" si="939"/>
        <v>0</v>
      </c>
      <c r="GO286" s="404">
        <f t="shared" si="940"/>
        <v>0</v>
      </c>
      <c r="GP286" s="500">
        <f t="shared" si="941"/>
        <v>2408.6590000000001</v>
      </c>
      <c r="GQ286" s="404">
        <f t="shared" si="942"/>
        <v>2801.8609999999999</v>
      </c>
      <c r="GR286" s="500">
        <f t="shared" si="943"/>
        <v>0</v>
      </c>
      <c r="GS286" s="404">
        <f t="shared" si="944"/>
        <v>0</v>
      </c>
      <c r="GT286" s="510">
        <f t="shared" si="945"/>
        <v>3287</v>
      </c>
      <c r="GU286" s="404">
        <f t="shared" si="946"/>
        <v>3348</v>
      </c>
      <c r="GV286" s="500">
        <f t="shared" si="947"/>
        <v>0</v>
      </c>
      <c r="GW286" s="404">
        <f t="shared" si="948"/>
        <v>0</v>
      </c>
      <c r="GX286" s="500">
        <f t="shared" si="949"/>
        <v>17978.861000000001</v>
      </c>
      <c r="GY286" s="404">
        <f t="shared" si="950"/>
        <v>18499.789000000001</v>
      </c>
      <c r="GZ286" s="500" t="str">
        <f t="shared" si="951"/>
        <v/>
      </c>
      <c r="HA286" s="404" t="str">
        <f t="shared" si="952"/>
        <v/>
      </c>
      <c r="HB286" s="510">
        <f t="shared" si="953"/>
        <v>0</v>
      </c>
      <c r="HC286" s="404">
        <f t="shared" si="954"/>
        <v>0</v>
      </c>
      <c r="HD286" s="500">
        <f t="shared" si="955"/>
        <v>0</v>
      </c>
      <c r="HE286" s="404">
        <f t="shared" si="956"/>
        <v>0</v>
      </c>
      <c r="HF286" s="500" t="str">
        <f t="shared" si="957"/>
        <v/>
      </c>
      <c r="HG286" s="404" t="str">
        <f t="shared" si="958"/>
        <v/>
      </c>
      <c r="HH286" s="500" t="str">
        <f t="shared" si="959"/>
        <v/>
      </c>
      <c r="HI286" s="404" t="str">
        <f t="shared" si="960"/>
        <v/>
      </c>
      <c r="HJ286" s="510">
        <f t="shared" si="961"/>
        <v>21174.305</v>
      </c>
      <c r="HK286" s="404">
        <f t="shared" si="962"/>
        <v>21317.782999999999</v>
      </c>
      <c r="HL286" s="500" t="str">
        <f t="shared" si="963"/>
        <v/>
      </c>
      <c r="HM286" s="404" t="str">
        <f t="shared" si="964"/>
        <v/>
      </c>
    </row>
    <row r="287" spans="1:221">
      <c r="A287" s="559" t="s">
        <v>544</v>
      </c>
      <c r="B287" s="560" t="s">
        <v>764</v>
      </c>
      <c r="C287" s="570"/>
      <c r="D287" s="562">
        <v>221847</v>
      </c>
      <c r="E287" s="563">
        <v>3</v>
      </c>
      <c r="F287" s="422">
        <v>1782</v>
      </c>
      <c r="G287" s="423">
        <v>1836</v>
      </c>
      <c r="H287" s="422"/>
      <c r="I287" s="423"/>
      <c r="J287" s="500">
        <f t="shared" si="815"/>
        <v>1782</v>
      </c>
      <c r="K287" s="404">
        <f t="shared" si="816"/>
        <v>1836</v>
      </c>
      <c r="L287" s="422"/>
      <c r="M287" s="423"/>
      <c r="N287" s="500">
        <f t="shared" si="817"/>
        <v>1782</v>
      </c>
      <c r="O287" s="404">
        <f t="shared" si="818"/>
        <v>1836</v>
      </c>
      <c r="P287" s="500">
        <f t="shared" si="819"/>
        <v>0</v>
      </c>
      <c r="Q287" s="404">
        <f t="shared" si="820"/>
        <v>0</v>
      </c>
      <c r="R287" s="422">
        <v>378</v>
      </c>
      <c r="S287" s="423">
        <v>361</v>
      </c>
      <c r="T287" s="500">
        <f t="shared" si="821"/>
        <v>0</v>
      </c>
      <c r="U287" s="404">
        <f t="shared" si="822"/>
        <v>0</v>
      </c>
      <c r="V287" s="422">
        <v>1</v>
      </c>
      <c r="W287" s="423">
        <v>1</v>
      </c>
      <c r="X287" s="500">
        <f t="shared" si="823"/>
        <v>0</v>
      </c>
      <c r="Y287" s="404">
        <f t="shared" si="824"/>
        <v>0</v>
      </c>
      <c r="Z287" s="422"/>
      <c r="AA287" s="423"/>
      <c r="AB287" s="500">
        <f t="shared" si="825"/>
        <v>0</v>
      </c>
      <c r="AC287" s="404">
        <f t="shared" si="826"/>
        <v>0</v>
      </c>
      <c r="AD287" s="500">
        <f t="shared" si="827"/>
        <v>379</v>
      </c>
      <c r="AE287" s="404">
        <f t="shared" si="828"/>
        <v>362</v>
      </c>
      <c r="AF287" s="500">
        <f t="shared" si="829"/>
        <v>0</v>
      </c>
      <c r="AG287" s="404">
        <f t="shared" si="830"/>
        <v>0</v>
      </c>
      <c r="AH287" s="424">
        <v>3.746</v>
      </c>
      <c r="AI287" s="425">
        <v>3.8119999999999998</v>
      </c>
      <c r="AJ287" s="500">
        <f t="shared" si="831"/>
        <v>1415.9880000000001</v>
      </c>
      <c r="AK287" s="404">
        <f t="shared" si="832"/>
        <v>1376.1319999999998</v>
      </c>
      <c r="AL287" s="424">
        <v>4.6669999999999998</v>
      </c>
      <c r="AM287" s="425">
        <v>5.3330000000000002</v>
      </c>
      <c r="AN287" s="500">
        <f t="shared" si="833"/>
        <v>4.6669999999999998</v>
      </c>
      <c r="AO287" s="404">
        <f t="shared" si="834"/>
        <v>5.3330000000000002</v>
      </c>
      <c r="AP287" s="424"/>
      <c r="AQ287" s="425"/>
      <c r="AR287" s="500">
        <f t="shared" si="835"/>
        <v>0</v>
      </c>
      <c r="AS287" s="404">
        <f t="shared" si="836"/>
        <v>0</v>
      </c>
      <c r="AT287" s="236">
        <f t="shared" si="837"/>
        <v>3.7484300791556726</v>
      </c>
      <c r="AU287" s="237">
        <f t="shared" si="838"/>
        <v>3.8162016574585631</v>
      </c>
      <c r="AV287" s="500">
        <f t="shared" si="839"/>
        <v>1420.655</v>
      </c>
      <c r="AW287" s="404">
        <f t="shared" si="840"/>
        <v>1381.4649999999999</v>
      </c>
      <c r="AX287" s="422"/>
      <c r="AY287" s="423"/>
      <c r="AZ287" s="500">
        <f t="shared" si="841"/>
        <v>0</v>
      </c>
      <c r="BA287" s="404">
        <f t="shared" si="842"/>
        <v>0</v>
      </c>
      <c r="BB287" s="422"/>
      <c r="BC287" s="423"/>
      <c r="BD287" s="500">
        <f t="shared" si="843"/>
        <v>0</v>
      </c>
      <c r="BE287" s="404">
        <f t="shared" si="844"/>
        <v>0</v>
      </c>
      <c r="BF287" s="422"/>
      <c r="BG287" s="423"/>
      <c r="BH287" s="500">
        <f t="shared" si="845"/>
        <v>0</v>
      </c>
      <c r="BI287" s="404">
        <f t="shared" si="846"/>
        <v>0</v>
      </c>
      <c r="BJ287" s="500">
        <f t="shared" si="847"/>
        <v>0</v>
      </c>
      <c r="BK287" s="404">
        <f t="shared" si="848"/>
        <v>0</v>
      </c>
      <c r="BL287" s="500">
        <f t="shared" si="849"/>
        <v>0</v>
      </c>
      <c r="BM287" s="404">
        <f t="shared" si="850"/>
        <v>0</v>
      </c>
      <c r="BN287" s="422">
        <v>626</v>
      </c>
      <c r="BO287" s="423">
        <v>688</v>
      </c>
      <c r="BP287" s="500">
        <f t="shared" si="851"/>
        <v>0</v>
      </c>
      <c r="BQ287" s="404">
        <f t="shared" si="852"/>
        <v>0</v>
      </c>
      <c r="BR287" s="422">
        <v>13</v>
      </c>
      <c r="BS287" s="423">
        <v>12</v>
      </c>
      <c r="BT287" s="500">
        <f t="shared" si="853"/>
        <v>0</v>
      </c>
      <c r="BU287" s="404">
        <f t="shared" si="854"/>
        <v>0</v>
      </c>
      <c r="BV287" s="422"/>
      <c r="BW287" s="423"/>
      <c r="BX287" s="500">
        <f t="shared" si="855"/>
        <v>0</v>
      </c>
      <c r="BY287" s="404">
        <f t="shared" si="856"/>
        <v>0</v>
      </c>
      <c r="BZ287" s="500">
        <f t="shared" si="857"/>
        <v>639</v>
      </c>
      <c r="CA287" s="404">
        <f t="shared" si="858"/>
        <v>700</v>
      </c>
      <c r="CB287" s="500">
        <f t="shared" si="859"/>
        <v>0</v>
      </c>
      <c r="CC287" s="404">
        <f t="shared" si="860"/>
        <v>0</v>
      </c>
      <c r="CD287" s="424">
        <v>4.3739999999999997</v>
      </c>
      <c r="CE287" s="425">
        <v>4.2549999999999999</v>
      </c>
      <c r="CF287" s="500">
        <f t="shared" si="861"/>
        <v>2738.1239999999998</v>
      </c>
      <c r="CG287" s="404">
        <f t="shared" si="862"/>
        <v>2927.44</v>
      </c>
      <c r="CH287" s="424">
        <v>6.4359999999999999</v>
      </c>
      <c r="CI287" s="425">
        <v>5.6669999999999998</v>
      </c>
      <c r="CJ287" s="500">
        <f t="shared" si="863"/>
        <v>83.668000000000006</v>
      </c>
      <c r="CK287" s="404">
        <f t="shared" si="864"/>
        <v>68.003999999999991</v>
      </c>
      <c r="CL287" s="424"/>
      <c r="CM287" s="425"/>
      <c r="CN287" s="500">
        <f t="shared" si="865"/>
        <v>0</v>
      </c>
      <c r="CO287" s="404">
        <f t="shared" si="866"/>
        <v>0</v>
      </c>
      <c r="CP287" s="500">
        <f t="shared" si="867"/>
        <v>4.4159499217527385</v>
      </c>
      <c r="CQ287" s="237">
        <f t="shared" si="868"/>
        <v>4.2792057142857143</v>
      </c>
      <c r="CR287" s="500">
        <f t="shared" si="869"/>
        <v>2821.7919999999999</v>
      </c>
      <c r="CS287" s="404">
        <f t="shared" si="870"/>
        <v>2995.444</v>
      </c>
      <c r="CT287" s="422"/>
      <c r="CU287" s="423"/>
      <c r="CV287" s="500">
        <f t="shared" si="871"/>
        <v>0</v>
      </c>
      <c r="CW287" s="404">
        <f t="shared" si="872"/>
        <v>0</v>
      </c>
      <c r="CX287" s="422"/>
      <c r="CY287" s="423"/>
      <c r="CZ287" s="500">
        <f t="shared" si="873"/>
        <v>0</v>
      </c>
      <c r="DA287" s="404">
        <f t="shared" si="874"/>
        <v>0</v>
      </c>
      <c r="DB287" s="422"/>
      <c r="DC287" s="423"/>
      <c r="DD287" s="500">
        <f t="shared" si="875"/>
        <v>0</v>
      </c>
      <c r="DE287" s="404">
        <f t="shared" si="876"/>
        <v>0</v>
      </c>
      <c r="DF287" s="500">
        <f t="shared" si="877"/>
        <v>0</v>
      </c>
      <c r="DG287" s="404">
        <f t="shared" si="878"/>
        <v>0</v>
      </c>
      <c r="DH287" s="500">
        <f t="shared" si="879"/>
        <v>0</v>
      </c>
      <c r="DI287" s="404">
        <f t="shared" si="880"/>
        <v>0</v>
      </c>
      <c r="DJ287" s="500">
        <f t="shared" si="881"/>
        <v>1018</v>
      </c>
      <c r="DK287" s="404">
        <f t="shared" si="882"/>
        <v>1062</v>
      </c>
      <c r="DL287" s="500">
        <f t="shared" si="883"/>
        <v>0</v>
      </c>
      <c r="DM287" s="404">
        <f t="shared" si="884"/>
        <v>0</v>
      </c>
      <c r="DN287" s="236">
        <f t="shared" si="885"/>
        <v>4.1674332023575635</v>
      </c>
      <c r="DO287" s="237">
        <f t="shared" si="886"/>
        <v>4.1213832391713741</v>
      </c>
      <c r="DP287" s="500">
        <f t="shared" si="887"/>
        <v>4242.4470000000001</v>
      </c>
      <c r="DQ287" s="404">
        <f t="shared" si="888"/>
        <v>4376.9089999999997</v>
      </c>
      <c r="DR287" s="500">
        <f t="shared" si="889"/>
        <v>0</v>
      </c>
      <c r="DS287" s="404">
        <f t="shared" si="890"/>
        <v>0</v>
      </c>
      <c r="DT287" s="500">
        <f t="shared" si="891"/>
        <v>0</v>
      </c>
      <c r="DU287" s="404">
        <f t="shared" si="892"/>
        <v>0</v>
      </c>
      <c r="DV287" s="422">
        <v>529</v>
      </c>
      <c r="DW287" s="423">
        <v>534</v>
      </c>
      <c r="DX287" s="500">
        <f t="shared" si="893"/>
        <v>0</v>
      </c>
      <c r="DY287" s="404">
        <f t="shared" si="894"/>
        <v>0</v>
      </c>
      <c r="DZ287" s="422">
        <v>59</v>
      </c>
      <c r="EA287" s="423">
        <v>71</v>
      </c>
      <c r="EB287" s="500">
        <f t="shared" si="895"/>
        <v>0</v>
      </c>
      <c r="EC287" s="404">
        <f t="shared" si="896"/>
        <v>0</v>
      </c>
      <c r="ED287" s="422"/>
      <c r="EE287" s="423"/>
      <c r="EF287" s="500">
        <f t="shared" si="897"/>
        <v>0</v>
      </c>
      <c r="EG287" s="404">
        <f t="shared" si="898"/>
        <v>0</v>
      </c>
      <c r="EH287" s="500">
        <f t="shared" si="899"/>
        <v>588</v>
      </c>
      <c r="EI287" s="404">
        <f t="shared" si="900"/>
        <v>605</v>
      </c>
      <c r="EJ287" s="500">
        <f t="shared" si="901"/>
        <v>0</v>
      </c>
      <c r="EK287" s="404">
        <f t="shared" si="902"/>
        <v>0</v>
      </c>
      <c r="EL287" s="424">
        <v>5.9969999999999999</v>
      </c>
      <c r="EM287" s="425">
        <v>6.2370000000000001</v>
      </c>
      <c r="EN287" s="500">
        <f t="shared" si="903"/>
        <v>3172.413</v>
      </c>
      <c r="EO287" s="404">
        <f t="shared" si="904"/>
        <v>3330.558</v>
      </c>
      <c r="EP287" s="424">
        <v>8.1359999999999992</v>
      </c>
      <c r="EQ287" s="425">
        <v>8.5449999999999999</v>
      </c>
      <c r="ER287" s="500">
        <f t="shared" si="905"/>
        <v>480.02399999999994</v>
      </c>
      <c r="ES287" s="404">
        <f t="shared" si="906"/>
        <v>606.69500000000005</v>
      </c>
      <c r="ET287" s="424"/>
      <c r="EU287" s="425"/>
      <c r="EV287" s="500">
        <f t="shared" si="907"/>
        <v>0</v>
      </c>
      <c r="EW287" s="404">
        <f t="shared" si="908"/>
        <v>0</v>
      </c>
      <c r="EX287" s="236">
        <f t="shared" si="909"/>
        <v>6.211627551020408</v>
      </c>
      <c r="EY287" s="237">
        <f t="shared" si="910"/>
        <v>6.5078561983471079</v>
      </c>
      <c r="EZ287" s="500">
        <f t="shared" si="911"/>
        <v>3652.4369999999999</v>
      </c>
      <c r="FA287" s="404">
        <f t="shared" si="912"/>
        <v>3937.2530000000002</v>
      </c>
      <c r="FB287" s="422"/>
      <c r="FC287" s="423"/>
      <c r="FD287" s="500">
        <f t="shared" si="913"/>
        <v>0</v>
      </c>
      <c r="FE287" s="404">
        <f t="shared" si="914"/>
        <v>0</v>
      </c>
      <c r="FF287" s="422"/>
      <c r="FG287" s="423"/>
      <c r="FH287" s="500">
        <f t="shared" si="915"/>
        <v>0</v>
      </c>
      <c r="FI287" s="404">
        <f t="shared" si="916"/>
        <v>0</v>
      </c>
      <c r="FJ287" s="422"/>
      <c r="FK287" s="423"/>
      <c r="FL287" s="500">
        <f t="shared" si="917"/>
        <v>0</v>
      </c>
      <c r="FM287" s="404">
        <f t="shared" si="918"/>
        <v>0</v>
      </c>
      <c r="FN287" s="500">
        <f t="shared" si="919"/>
        <v>0</v>
      </c>
      <c r="FO287" s="404">
        <f t="shared" si="920"/>
        <v>0</v>
      </c>
      <c r="FP287" s="500">
        <f t="shared" si="921"/>
        <v>0</v>
      </c>
      <c r="FQ287" s="404">
        <f t="shared" si="922"/>
        <v>0</v>
      </c>
      <c r="FR287" s="422">
        <v>176</v>
      </c>
      <c r="FS287" s="423">
        <v>169</v>
      </c>
      <c r="FT287" s="500">
        <f t="shared" si="923"/>
        <v>0</v>
      </c>
      <c r="FU287" s="404">
        <f t="shared" si="924"/>
        <v>0</v>
      </c>
      <c r="FV287" s="424">
        <v>3.9860000000000002</v>
      </c>
      <c r="FW287" s="425">
        <v>3.367</v>
      </c>
      <c r="FX287" s="500">
        <f t="shared" si="925"/>
        <v>701.53600000000006</v>
      </c>
      <c r="FY287" s="404">
        <f t="shared" si="926"/>
        <v>569.02300000000002</v>
      </c>
      <c r="FZ287" s="424"/>
      <c r="GA287" s="425"/>
      <c r="GB287" s="500">
        <f t="shared" si="927"/>
        <v>0</v>
      </c>
      <c r="GC287" s="404">
        <f t="shared" si="928"/>
        <v>0</v>
      </c>
      <c r="GD287" s="510">
        <f t="shared" si="929"/>
        <v>1533</v>
      </c>
      <c r="GE287" s="404">
        <f t="shared" si="930"/>
        <v>1583</v>
      </c>
      <c r="GF287" s="500">
        <f t="shared" si="931"/>
        <v>0</v>
      </c>
      <c r="GG287" s="404">
        <f t="shared" si="932"/>
        <v>0</v>
      </c>
      <c r="GH287" s="500">
        <f t="shared" si="933"/>
        <v>7326.5249999999996</v>
      </c>
      <c r="GI287" s="404">
        <f t="shared" si="934"/>
        <v>7634.13</v>
      </c>
      <c r="GJ287" s="500" t="str">
        <f t="shared" si="935"/>
        <v/>
      </c>
      <c r="GK287" s="404" t="str">
        <f t="shared" si="936"/>
        <v/>
      </c>
      <c r="GL287" s="510">
        <f t="shared" si="937"/>
        <v>73</v>
      </c>
      <c r="GM287" s="404">
        <f t="shared" si="938"/>
        <v>84</v>
      </c>
      <c r="GN287" s="500">
        <f t="shared" si="939"/>
        <v>0</v>
      </c>
      <c r="GO287" s="404">
        <f t="shared" si="940"/>
        <v>0</v>
      </c>
      <c r="GP287" s="500">
        <f t="shared" si="941"/>
        <v>568.35899999999992</v>
      </c>
      <c r="GQ287" s="404">
        <f t="shared" si="942"/>
        <v>680.03200000000004</v>
      </c>
      <c r="GR287" s="500">
        <f t="shared" si="943"/>
        <v>0</v>
      </c>
      <c r="GS287" s="404">
        <f t="shared" si="944"/>
        <v>0</v>
      </c>
      <c r="GT287" s="510">
        <f t="shared" si="945"/>
        <v>1606</v>
      </c>
      <c r="GU287" s="404">
        <f t="shared" si="946"/>
        <v>1667</v>
      </c>
      <c r="GV287" s="500">
        <f t="shared" si="947"/>
        <v>0</v>
      </c>
      <c r="GW287" s="404">
        <f t="shared" si="948"/>
        <v>0</v>
      </c>
      <c r="GX287" s="500">
        <f t="shared" si="949"/>
        <v>7894.884</v>
      </c>
      <c r="GY287" s="404">
        <f t="shared" si="950"/>
        <v>8314.1620000000003</v>
      </c>
      <c r="GZ287" s="500" t="str">
        <f t="shared" si="951"/>
        <v/>
      </c>
      <c r="HA287" s="404" t="str">
        <f t="shared" si="952"/>
        <v/>
      </c>
      <c r="HB287" s="510">
        <f t="shared" si="953"/>
        <v>0</v>
      </c>
      <c r="HC287" s="404">
        <f t="shared" si="954"/>
        <v>0</v>
      </c>
      <c r="HD287" s="500">
        <f t="shared" si="955"/>
        <v>0</v>
      </c>
      <c r="HE287" s="404">
        <f t="shared" si="956"/>
        <v>0</v>
      </c>
      <c r="HF287" s="500" t="str">
        <f t="shared" si="957"/>
        <v/>
      </c>
      <c r="HG287" s="404" t="str">
        <f t="shared" si="958"/>
        <v/>
      </c>
      <c r="HH287" s="500" t="str">
        <f t="shared" si="959"/>
        <v/>
      </c>
      <c r="HI287" s="404" t="str">
        <f t="shared" si="960"/>
        <v/>
      </c>
      <c r="HJ287" s="510">
        <f t="shared" si="961"/>
        <v>8596.42</v>
      </c>
      <c r="HK287" s="404">
        <f t="shared" si="962"/>
        <v>8883.1849999999995</v>
      </c>
      <c r="HL287" s="500" t="str">
        <f t="shared" si="963"/>
        <v/>
      </c>
      <c r="HM287" s="404" t="str">
        <f t="shared" si="964"/>
        <v/>
      </c>
    </row>
    <row r="288" spans="1:221">
      <c r="A288" s="559" t="s">
        <v>544</v>
      </c>
      <c r="B288" s="566" t="s">
        <v>765</v>
      </c>
      <c r="C288" s="570"/>
      <c r="D288" s="562">
        <v>221740</v>
      </c>
      <c r="E288" s="563">
        <v>3</v>
      </c>
      <c r="F288" s="422">
        <v>1747</v>
      </c>
      <c r="G288" s="423">
        <v>1810</v>
      </c>
      <c r="H288" s="422"/>
      <c r="I288" s="423"/>
      <c r="J288" s="500">
        <f t="shared" si="815"/>
        <v>1747</v>
      </c>
      <c r="K288" s="404">
        <f t="shared" si="816"/>
        <v>1810</v>
      </c>
      <c r="L288" s="422"/>
      <c r="M288" s="423"/>
      <c r="N288" s="500">
        <f t="shared" si="817"/>
        <v>1747</v>
      </c>
      <c r="O288" s="404">
        <f t="shared" si="818"/>
        <v>1810</v>
      </c>
      <c r="P288" s="500">
        <f t="shared" si="819"/>
        <v>0</v>
      </c>
      <c r="Q288" s="404">
        <f t="shared" si="820"/>
        <v>0</v>
      </c>
      <c r="R288" s="422">
        <v>294</v>
      </c>
      <c r="S288" s="423">
        <v>329</v>
      </c>
      <c r="T288" s="500">
        <f t="shared" si="821"/>
        <v>0</v>
      </c>
      <c r="U288" s="404">
        <f t="shared" si="822"/>
        <v>0</v>
      </c>
      <c r="V288" s="422">
        <v>1</v>
      </c>
      <c r="W288" s="423"/>
      <c r="X288" s="500">
        <f t="shared" si="823"/>
        <v>0</v>
      </c>
      <c r="Y288" s="404">
        <f t="shared" si="824"/>
        <v>0</v>
      </c>
      <c r="Z288" s="422"/>
      <c r="AA288" s="423"/>
      <c r="AB288" s="500">
        <f t="shared" si="825"/>
        <v>0</v>
      </c>
      <c r="AC288" s="404">
        <f t="shared" si="826"/>
        <v>0</v>
      </c>
      <c r="AD288" s="500">
        <f t="shared" si="827"/>
        <v>295</v>
      </c>
      <c r="AE288" s="404">
        <f t="shared" si="828"/>
        <v>329</v>
      </c>
      <c r="AF288" s="500">
        <f t="shared" si="829"/>
        <v>0</v>
      </c>
      <c r="AG288" s="404">
        <f t="shared" si="830"/>
        <v>0</v>
      </c>
      <c r="AH288" s="424">
        <v>3.9209999999999998</v>
      </c>
      <c r="AI288" s="425">
        <v>4.0069999999999997</v>
      </c>
      <c r="AJ288" s="500">
        <f t="shared" si="831"/>
        <v>1152.7739999999999</v>
      </c>
      <c r="AK288" s="404">
        <f t="shared" si="832"/>
        <v>1318.3029999999999</v>
      </c>
      <c r="AL288" s="424">
        <v>5.3330000000000002</v>
      </c>
      <c r="AM288" s="425">
        <v>7.75</v>
      </c>
      <c r="AN288" s="500">
        <f t="shared" si="833"/>
        <v>5.3330000000000002</v>
      </c>
      <c r="AO288" s="404">
        <f t="shared" si="834"/>
        <v>0</v>
      </c>
      <c r="AP288" s="424"/>
      <c r="AQ288" s="425"/>
      <c r="AR288" s="500">
        <f t="shared" si="835"/>
        <v>0</v>
      </c>
      <c r="AS288" s="404">
        <f t="shared" si="836"/>
        <v>0</v>
      </c>
      <c r="AT288" s="236">
        <f t="shared" si="837"/>
        <v>3.9257864406779661</v>
      </c>
      <c r="AU288" s="237">
        <f t="shared" si="838"/>
        <v>4.0069999999999997</v>
      </c>
      <c r="AV288" s="500">
        <f t="shared" si="839"/>
        <v>1158.107</v>
      </c>
      <c r="AW288" s="404">
        <f t="shared" si="840"/>
        <v>1318.3029999999999</v>
      </c>
      <c r="AX288" s="422"/>
      <c r="AY288" s="423"/>
      <c r="AZ288" s="500">
        <f t="shared" si="841"/>
        <v>0</v>
      </c>
      <c r="BA288" s="404">
        <f t="shared" si="842"/>
        <v>0</v>
      </c>
      <c r="BB288" s="422"/>
      <c r="BC288" s="423"/>
      <c r="BD288" s="500">
        <f t="shared" si="843"/>
        <v>0</v>
      </c>
      <c r="BE288" s="404">
        <f t="shared" si="844"/>
        <v>0</v>
      </c>
      <c r="BF288" s="422"/>
      <c r="BG288" s="423"/>
      <c r="BH288" s="500">
        <f t="shared" si="845"/>
        <v>0</v>
      </c>
      <c r="BI288" s="404">
        <f t="shared" si="846"/>
        <v>0</v>
      </c>
      <c r="BJ288" s="500">
        <f t="shared" si="847"/>
        <v>0</v>
      </c>
      <c r="BK288" s="404">
        <f t="shared" si="848"/>
        <v>0</v>
      </c>
      <c r="BL288" s="500">
        <f t="shared" si="849"/>
        <v>0</v>
      </c>
      <c r="BM288" s="404">
        <f t="shared" si="850"/>
        <v>0</v>
      </c>
      <c r="BN288" s="422">
        <v>717</v>
      </c>
      <c r="BO288" s="423">
        <v>735</v>
      </c>
      <c r="BP288" s="500">
        <f t="shared" si="851"/>
        <v>0</v>
      </c>
      <c r="BQ288" s="404">
        <f t="shared" si="852"/>
        <v>0</v>
      </c>
      <c r="BR288" s="422">
        <v>2</v>
      </c>
      <c r="BS288" s="423">
        <v>2</v>
      </c>
      <c r="BT288" s="500">
        <f t="shared" si="853"/>
        <v>0</v>
      </c>
      <c r="BU288" s="404">
        <f t="shared" si="854"/>
        <v>0</v>
      </c>
      <c r="BV288" s="422"/>
      <c r="BW288" s="423"/>
      <c r="BX288" s="500">
        <f t="shared" si="855"/>
        <v>0</v>
      </c>
      <c r="BY288" s="404">
        <f t="shared" si="856"/>
        <v>0</v>
      </c>
      <c r="BZ288" s="500">
        <f t="shared" si="857"/>
        <v>719</v>
      </c>
      <c r="CA288" s="404">
        <f t="shared" si="858"/>
        <v>737</v>
      </c>
      <c r="CB288" s="500">
        <f t="shared" si="859"/>
        <v>0</v>
      </c>
      <c r="CC288" s="404">
        <f t="shared" si="860"/>
        <v>0</v>
      </c>
      <c r="CD288" s="424">
        <v>4.4969999999999999</v>
      </c>
      <c r="CE288" s="425">
        <v>4.4640000000000004</v>
      </c>
      <c r="CF288" s="500">
        <f t="shared" si="861"/>
        <v>3224.3489999999997</v>
      </c>
      <c r="CG288" s="404">
        <f t="shared" si="862"/>
        <v>3281.0400000000004</v>
      </c>
      <c r="CH288" s="424">
        <v>6.5</v>
      </c>
      <c r="CI288" s="425">
        <v>4</v>
      </c>
      <c r="CJ288" s="500">
        <f t="shared" si="863"/>
        <v>13</v>
      </c>
      <c r="CK288" s="404">
        <f t="shared" si="864"/>
        <v>8</v>
      </c>
      <c r="CL288" s="424"/>
      <c r="CM288" s="425"/>
      <c r="CN288" s="500">
        <f t="shared" si="865"/>
        <v>0</v>
      </c>
      <c r="CO288" s="404">
        <f t="shared" si="866"/>
        <v>0</v>
      </c>
      <c r="CP288" s="500">
        <f t="shared" si="867"/>
        <v>4.5025716272600826</v>
      </c>
      <c r="CQ288" s="237">
        <f t="shared" si="868"/>
        <v>4.4627408412483049</v>
      </c>
      <c r="CR288" s="500">
        <f t="shared" si="869"/>
        <v>3237.3489999999993</v>
      </c>
      <c r="CS288" s="404">
        <f t="shared" si="870"/>
        <v>3289.0400000000009</v>
      </c>
      <c r="CT288" s="422"/>
      <c r="CU288" s="423"/>
      <c r="CV288" s="500">
        <f t="shared" si="871"/>
        <v>0</v>
      </c>
      <c r="CW288" s="404">
        <f t="shared" si="872"/>
        <v>0</v>
      </c>
      <c r="CX288" s="422"/>
      <c r="CY288" s="423"/>
      <c r="CZ288" s="500">
        <f t="shared" si="873"/>
        <v>0</v>
      </c>
      <c r="DA288" s="404">
        <f t="shared" si="874"/>
        <v>0</v>
      </c>
      <c r="DB288" s="422"/>
      <c r="DC288" s="423"/>
      <c r="DD288" s="500">
        <f t="shared" si="875"/>
        <v>0</v>
      </c>
      <c r="DE288" s="404">
        <f t="shared" si="876"/>
        <v>0</v>
      </c>
      <c r="DF288" s="500">
        <f t="shared" si="877"/>
        <v>0</v>
      </c>
      <c r="DG288" s="404">
        <f t="shared" si="878"/>
        <v>0</v>
      </c>
      <c r="DH288" s="500">
        <f t="shared" si="879"/>
        <v>0</v>
      </c>
      <c r="DI288" s="404">
        <f t="shared" si="880"/>
        <v>0</v>
      </c>
      <c r="DJ288" s="500">
        <f t="shared" si="881"/>
        <v>1014</v>
      </c>
      <c r="DK288" s="404">
        <f t="shared" si="882"/>
        <v>1066</v>
      </c>
      <c r="DL288" s="500">
        <f t="shared" si="883"/>
        <v>0</v>
      </c>
      <c r="DM288" s="404">
        <f t="shared" si="884"/>
        <v>0</v>
      </c>
      <c r="DN288" s="236">
        <f t="shared" si="885"/>
        <v>4.33476923076923</v>
      </c>
      <c r="DO288" s="237">
        <f t="shared" si="886"/>
        <v>4.3220853658536589</v>
      </c>
      <c r="DP288" s="500">
        <f t="shared" si="887"/>
        <v>4395.4559999999992</v>
      </c>
      <c r="DQ288" s="404">
        <f t="shared" si="888"/>
        <v>4607.3430000000008</v>
      </c>
      <c r="DR288" s="500">
        <f t="shared" si="889"/>
        <v>0</v>
      </c>
      <c r="DS288" s="404">
        <f t="shared" si="890"/>
        <v>0</v>
      </c>
      <c r="DT288" s="500">
        <f t="shared" si="891"/>
        <v>0</v>
      </c>
      <c r="DU288" s="404">
        <f t="shared" si="892"/>
        <v>0</v>
      </c>
      <c r="DV288" s="422">
        <v>388</v>
      </c>
      <c r="DW288" s="423">
        <v>420</v>
      </c>
      <c r="DX288" s="500">
        <f t="shared" si="893"/>
        <v>0</v>
      </c>
      <c r="DY288" s="404">
        <f t="shared" si="894"/>
        <v>0</v>
      </c>
      <c r="DZ288" s="422">
        <v>110</v>
      </c>
      <c r="EA288" s="423">
        <v>96</v>
      </c>
      <c r="EB288" s="500">
        <f t="shared" si="895"/>
        <v>0</v>
      </c>
      <c r="EC288" s="404">
        <f t="shared" si="896"/>
        <v>0</v>
      </c>
      <c r="ED288" s="422"/>
      <c r="EE288" s="423"/>
      <c r="EF288" s="500">
        <f t="shared" si="897"/>
        <v>0</v>
      </c>
      <c r="EG288" s="404">
        <f t="shared" si="898"/>
        <v>0</v>
      </c>
      <c r="EH288" s="500">
        <f t="shared" si="899"/>
        <v>498</v>
      </c>
      <c r="EI288" s="404">
        <f t="shared" si="900"/>
        <v>516</v>
      </c>
      <c r="EJ288" s="500">
        <f t="shared" si="901"/>
        <v>0</v>
      </c>
      <c r="EK288" s="404">
        <f t="shared" si="902"/>
        <v>0</v>
      </c>
      <c r="EL288" s="424">
        <v>6.1829999999999998</v>
      </c>
      <c r="EM288" s="425">
        <v>5.9039999999999999</v>
      </c>
      <c r="EN288" s="500">
        <f t="shared" si="903"/>
        <v>2399.0039999999999</v>
      </c>
      <c r="EO288" s="404">
        <f t="shared" si="904"/>
        <v>2479.6799999999998</v>
      </c>
      <c r="EP288" s="424">
        <v>8.2449999999999992</v>
      </c>
      <c r="EQ288" s="425">
        <v>8.7989999999999995</v>
      </c>
      <c r="ER288" s="500">
        <f t="shared" si="905"/>
        <v>906.94999999999993</v>
      </c>
      <c r="ES288" s="404">
        <f t="shared" si="906"/>
        <v>844.70399999999995</v>
      </c>
      <c r="ET288" s="424"/>
      <c r="EU288" s="425"/>
      <c r="EV288" s="500">
        <f t="shared" si="907"/>
        <v>0</v>
      </c>
      <c r="EW288" s="404">
        <f t="shared" si="908"/>
        <v>0</v>
      </c>
      <c r="EX288" s="236">
        <f t="shared" si="909"/>
        <v>6.638461847389558</v>
      </c>
      <c r="EY288" s="237">
        <f t="shared" si="910"/>
        <v>6.4426046511627906</v>
      </c>
      <c r="EZ288" s="500">
        <f t="shared" si="911"/>
        <v>3305.9539999999997</v>
      </c>
      <c r="FA288" s="404">
        <f t="shared" si="912"/>
        <v>3324.384</v>
      </c>
      <c r="FB288" s="422"/>
      <c r="FC288" s="423"/>
      <c r="FD288" s="500">
        <f t="shared" si="913"/>
        <v>0</v>
      </c>
      <c r="FE288" s="404">
        <f t="shared" si="914"/>
        <v>0</v>
      </c>
      <c r="FF288" s="422"/>
      <c r="FG288" s="423"/>
      <c r="FH288" s="500">
        <f t="shared" si="915"/>
        <v>0</v>
      </c>
      <c r="FI288" s="404">
        <f t="shared" si="916"/>
        <v>0</v>
      </c>
      <c r="FJ288" s="422"/>
      <c r="FK288" s="423"/>
      <c r="FL288" s="500">
        <f t="shared" si="917"/>
        <v>0</v>
      </c>
      <c r="FM288" s="404">
        <f t="shared" si="918"/>
        <v>0</v>
      </c>
      <c r="FN288" s="500">
        <f t="shared" si="919"/>
        <v>0</v>
      </c>
      <c r="FO288" s="404">
        <f t="shared" si="920"/>
        <v>0</v>
      </c>
      <c r="FP288" s="500">
        <f t="shared" si="921"/>
        <v>0</v>
      </c>
      <c r="FQ288" s="404">
        <f t="shared" si="922"/>
        <v>0</v>
      </c>
      <c r="FR288" s="422">
        <v>235</v>
      </c>
      <c r="FS288" s="423">
        <v>228</v>
      </c>
      <c r="FT288" s="500">
        <f t="shared" si="923"/>
        <v>0</v>
      </c>
      <c r="FU288" s="404">
        <f t="shared" si="924"/>
        <v>0</v>
      </c>
      <c r="FV288" s="424">
        <v>3.6779999999999999</v>
      </c>
      <c r="FW288" s="425">
        <v>3.2839999999999998</v>
      </c>
      <c r="FX288" s="500">
        <f t="shared" si="925"/>
        <v>864.33</v>
      </c>
      <c r="FY288" s="404">
        <f t="shared" si="926"/>
        <v>748.75199999999995</v>
      </c>
      <c r="FZ288" s="424"/>
      <c r="GA288" s="425"/>
      <c r="GB288" s="500">
        <f t="shared" si="927"/>
        <v>0</v>
      </c>
      <c r="GC288" s="404">
        <f t="shared" si="928"/>
        <v>0</v>
      </c>
      <c r="GD288" s="510">
        <f t="shared" si="929"/>
        <v>1399</v>
      </c>
      <c r="GE288" s="404">
        <f t="shared" si="930"/>
        <v>1484</v>
      </c>
      <c r="GF288" s="500">
        <f t="shared" si="931"/>
        <v>0</v>
      </c>
      <c r="GG288" s="404">
        <f t="shared" si="932"/>
        <v>0</v>
      </c>
      <c r="GH288" s="500">
        <f t="shared" si="933"/>
        <v>6776.1269999999995</v>
      </c>
      <c r="GI288" s="404">
        <f t="shared" si="934"/>
        <v>7079.023000000001</v>
      </c>
      <c r="GJ288" s="500" t="str">
        <f t="shared" si="935"/>
        <v/>
      </c>
      <c r="GK288" s="404" t="str">
        <f t="shared" si="936"/>
        <v/>
      </c>
      <c r="GL288" s="510">
        <f t="shared" si="937"/>
        <v>113</v>
      </c>
      <c r="GM288" s="404">
        <f t="shared" si="938"/>
        <v>98</v>
      </c>
      <c r="GN288" s="500">
        <f t="shared" si="939"/>
        <v>0</v>
      </c>
      <c r="GO288" s="404">
        <f t="shared" si="940"/>
        <v>0</v>
      </c>
      <c r="GP288" s="500">
        <f t="shared" si="941"/>
        <v>925.2829999999999</v>
      </c>
      <c r="GQ288" s="404">
        <f t="shared" si="942"/>
        <v>852.70399999999995</v>
      </c>
      <c r="GR288" s="500">
        <f t="shared" si="943"/>
        <v>0</v>
      </c>
      <c r="GS288" s="404">
        <f t="shared" si="944"/>
        <v>0</v>
      </c>
      <c r="GT288" s="510">
        <f t="shared" si="945"/>
        <v>1512</v>
      </c>
      <c r="GU288" s="404">
        <f t="shared" si="946"/>
        <v>1582</v>
      </c>
      <c r="GV288" s="500">
        <f t="shared" si="947"/>
        <v>0</v>
      </c>
      <c r="GW288" s="404">
        <f t="shared" si="948"/>
        <v>0</v>
      </c>
      <c r="GX288" s="500">
        <f t="shared" si="949"/>
        <v>7701.41</v>
      </c>
      <c r="GY288" s="404">
        <f t="shared" si="950"/>
        <v>7931.7270000000008</v>
      </c>
      <c r="GZ288" s="500" t="str">
        <f t="shared" si="951"/>
        <v/>
      </c>
      <c r="HA288" s="404" t="str">
        <f t="shared" si="952"/>
        <v/>
      </c>
      <c r="HB288" s="510">
        <f t="shared" si="953"/>
        <v>0</v>
      </c>
      <c r="HC288" s="404">
        <f t="shared" si="954"/>
        <v>0</v>
      </c>
      <c r="HD288" s="500">
        <f t="shared" si="955"/>
        <v>0</v>
      </c>
      <c r="HE288" s="404">
        <f t="shared" si="956"/>
        <v>0</v>
      </c>
      <c r="HF288" s="500" t="str">
        <f t="shared" si="957"/>
        <v/>
      </c>
      <c r="HG288" s="404" t="str">
        <f t="shared" si="958"/>
        <v/>
      </c>
      <c r="HH288" s="500" t="str">
        <f t="shared" si="959"/>
        <v/>
      </c>
      <c r="HI288" s="404" t="str">
        <f t="shared" si="960"/>
        <v/>
      </c>
      <c r="HJ288" s="510">
        <f t="shared" si="961"/>
        <v>8565.74</v>
      </c>
      <c r="HK288" s="404">
        <f t="shared" si="962"/>
        <v>8680.4790000000012</v>
      </c>
      <c r="HL288" s="500" t="str">
        <f t="shared" si="963"/>
        <v/>
      </c>
      <c r="HM288" s="404" t="str">
        <f t="shared" si="964"/>
        <v/>
      </c>
    </row>
    <row r="289" spans="1:221">
      <c r="A289" s="559" t="s">
        <v>544</v>
      </c>
      <c r="B289" s="566" t="s">
        <v>766</v>
      </c>
      <c r="C289" s="570"/>
      <c r="D289" s="562">
        <v>221768</v>
      </c>
      <c r="E289" s="563">
        <v>5</v>
      </c>
      <c r="F289" s="422">
        <v>1197</v>
      </c>
      <c r="G289" s="423">
        <v>1173</v>
      </c>
      <c r="H289" s="422"/>
      <c r="I289" s="423"/>
      <c r="J289" s="500">
        <f t="shared" si="815"/>
        <v>1197</v>
      </c>
      <c r="K289" s="404">
        <f t="shared" si="816"/>
        <v>1173</v>
      </c>
      <c r="L289" s="422"/>
      <c r="M289" s="423"/>
      <c r="N289" s="500">
        <f t="shared" si="817"/>
        <v>1197</v>
      </c>
      <c r="O289" s="404">
        <f t="shared" si="818"/>
        <v>1173</v>
      </c>
      <c r="P289" s="500">
        <f t="shared" si="819"/>
        <v>0</v>
      </c>
      <c r="Q289" s="404">
        <f t="shared" si="820"/>
        <v>0</v>
      </c>
      <c r="R289" s="422">
        <v>120</v>
      </c>
      <c r="S289" s="423">
        <v>143</v>
      </c>
      <c r="T289" s="500">
        <f t="shared" si="821"/>
        <v>0</v>
      </c>
      <c r="U289" s="404">
        <f t="shared" si="822"/>
        <v>0</v>
      </c>
      <c r="V289" s="422">
        <v>1</v>
      </c>
      <c r="W289" s="423">
        <v>4</v>
      </c>
      <c r="X289" s="500">
        <f t="shared" si="823"/>
        <v>0</v>
      </c>
      <c r="Y289" s="404">
        <f t="shared" si="824"/>
        <v>0</v>
      </c>
      <c r="Z289" s="422"/>
      <c r="AA289" s="423"/>
      <c r="AB289" s="500">
        <f t="shared" si="825"/>
        <v>0</v>
      </c>
      <c r="AC289" s="404">
        <f t="shared" si="826"/>
        <v>0</v>
      </c>
      <c r="AD289" s="500">
        <f t="shared" si="827"/>
        <v>121</v>
      </c>
      <c r="AE289" s="404">
        <f t="shared" si="828"/>
        <v>147</v>
      </c>
      <c r="AF289" s="500">
        <f t="shared" si="829"/>
        <v>0</v>
      </c>
      <c r="AG289" s="404">
        <f t="shared" si="830"/>
        <v>0</v>
      </c>
      <c r="AH289" s="424">
        <v>3.9580000000000002</v>
      </c>
      <c r="AI289" s="425">
        <v>3.734</v>
      </c>
      <c r="AJ289" s="500">
        <f t="shared" si="831"/>
        <v>474.96000000000004</v>
      </c>
      <c r="AK289" s="404">
        <f t="shared" si="832"/>
        <v>533.96199999999999</v>
      </c>
      <c r="AL289" s="424">
        <v>4.6669999999999998</v>
      </c>
      <c r="AM289" s="425"/>
      <c r="AN289" s="500">
        <f t="shared" si="833"/>
        <v>4.6669999999999998</v>
      </c>
      <c r="AO289" s="404">
        <f t="shared" si="834"/>
        <v>0</v>
      </c>
      <c r="AP289" s="424"/>
      <c r="AQ289" s="425"/>
      <c r="AR289" s="500">
        <f t="shared" si="835"/>
        <v>0</v>
      </c>
      <c r="AS289" s="404">
        <f t="shared" si="836"/>
        <v>0</v>
      </c>
      <c r="AT289" s="236">
        <f t="shared" si="837"/>
        <v>3.9638595041322313</v>
      </c>
      <c r="AU289" s="237">
        <f t="shared" si="838"/>
        <v>3.6323945578231291</v>
      </c>
      <c r="AV289" s="500">
        <f t="shared" si="839"/>
        <v>479.62700000000001</v>
      </c>
      <c r="AW289" s="404">
        <f t="shared" si="840"/>
        <v>533.96199999999999</v>
      </c>
      <c r="AX289" s="422"/>
      <c r="AY289" s="423"/>
      <c r="AZ289" s="500">
        <f t="shared" si="841"/>
        <v>0</v>
      </c>
      <c r="BA289" s="404">
        <f t="shared" si="842"/>
        <v>0</v>
      </c>
      <c r="BB289" s="422"/>
      <c r="BC289" s="423"/>
      <c r="BD289" s="500">
        <f t="shared" si="843"/>
        <v>0</v>
      </c>
      <c r="BE289" s="404">
        <f t="shared" si="844"/>
        <v>0</v>
      </c>
      <c r="BF289" s="422"/>
      <c r="BG289" s="423"/>
      <c r="BH289" s="500">
        <f t="shared" si="845"/>
        <v>0</v>
      </c>
      <c r="BI289" s="404">
        <f t="shared" si="846"/>
        <v>0</v>
      </c>
      <c r="BJ289" s="500">
        <f t="shared" si="847"/>
        <v>0</v>
      </c>
      <c r="BK289" s="404">
        <f t="shared" si="848"/>
        <v>0</v>
      </c>
      <c r="BL289" s="500">
        <f t="shared" si="849"/>
        <v>0</v>
      </c>
      <c r="BM289" s="404">
        <f t="shared" si="850"/>
        <v>0</v>
      </c>
      <c r="BN289" s="422">
        <v>430</v>
      </c>
      <c r="BO289" s="423">
        <v>402</v>
      </c>
      <c r="BP289" s="500">
        <f t="shared" si="851"/>
        <v>0</v>
      </c>
      <c r="BQ289" s="404">
        <f t="shared" si="852"/>
        <v>0</v>
      </c>
      <c r="BR289" s="422">
        <v>23</v>
      </c>
      <c r="BS289" s="423">
        <v>10</v>
      </c>
      <c r="BT289" s="500">
        <f t="shared" si="853"/>
        <v>0</v>
      </c>
      <c r="BU289" s="404">
        <f t="shared" si="854"/>
        <v>0</v>
      </c>
      <c r="BV289" s="422"/>
      <c r="BW289" s="423"/>
      <c r="BX289" s="500">
        <f t="shared" si="855"/>
        <v>0</v>
      </c>
      <c r="BY289" s="404">
        <f t="shared" si="856"/>
        <v>0</v>
      </c>
      <c r="BZ289" s="500">
        <f t="shared" si="857"/>
        <v>453</v>
      </c>
      <c r="CA289" s="404">
        <f t="shared" si="858"/>
        <v>412</v>
      </c>
      <c r="CB289" s="500">
        <f t="shared" si="859"/>
        <v>0</v>
      </c>
      <c r="CC289" s="404">
        <f t="shared" si="860"/>
        <v>0</v>
      </c>
      <c r="CD289" s="424">
        <v>4.7169999999999996</v>
      </c>
      <c r="CE289" s="425">
        <v>4.6740000000000004</v>
      </c>
      <c r="CF289" s="500">
        <f t="shared" si="861"/>
        <v>2028.31</v>
      </c>
      <c r="CG289" s="404">
        <f t="shared" si="862"/>
        <v>1878.9480000000001</v>
      </c>
      <c r="CH289" s="424">
        <v>5.3769999999999998</v>
      </c>
      <c r="CI289" s="425">
        <v>6.2329999999999997</v>
      </c>
      <c r="CJ289" s="500">
        <f t="shared" si="863"/>
        <v>123.67099999999999</v>
      </c>
      <c r="CK289" s="404">
        <f t="shared" si="864"/>
        <v>62.33</v>
      </c>
      <c r="CL289" s="424"/>
      <c r="CM289" s="425"/>
      <c r="CN289" s="500">
        <f t="shared" si="865"/>
        <v>0</v>
      </c>
      <c r="CO289" s="404">
        <f t="shared" si="866"/>
        <v>0</v>
      </c>
      <c r="CP289" s="500">
        <f t="shared" si="867"/>
        <v>4.7505099337748335</v>
      </c>
      <c r="CQ289" s="237">
        <f t="shared" si="868"/>
        <v>4.7118398058252424</v>
      </c>
      <c r="CR289" s="500">
        <f t="shared" si="869"/>
        <v>2151.9809999999998</v>
      </c>
      <c r="CS289" s="404">
        <f t="shared" si="870"/>
        <v>1941.2779999999998</v>
      </c>
      <c r="CT289" s="422"/>
      <c r="CU289" s="423"/>
      <c r="CV289" s="500">
        <f t="shared" si="871"/>
        <v>0</v>
      </c>
      <c r="CW289" s="404">
        <f t="shared" si="872"/>
        <v>0</v>
      </c>
      <c r="CX289" s="422"/>
      <c r="CY289" s="423"/>
      <c r="CZ289" s="500">
        <f t="shared" si="873"/>
        <v>0</v>
      </c>
      <c r="DA289" s="404">
        <f t="shared" si="874"/>
        <v>0</v>
      </c>
      <c r="DB289" s="422"/>
      <c r="DC289" s="423"/>
      <c r="DD289" s="500">
        <f t="shared" si="875"/>
        <v>0</v>
      </c>
      <c r="DE289" s="404">
        <f t="shared" si="876"/>
        <v>0</v>
      </c>
      <c r="DF289" s="500">
        <f t="shared" si="877"/>
        <v>0</v>
      </c>
      <c r="DG289" s="404">
        <f t="shared" si="878"/>
        <v>0</v>
      </c>
      <c r="DH289" s="500">
        <f t="shared" si="879"/>
        <v>0</v>
      </c>
      <c r="DI289" s="404">
        <f t="shared" si="880"/>
        <v>0</v>
      </c>
      <c r="DJ289" s="500">
        <f t="shared" si="881"/>
        <v>574</v>
      </c>
      <c r="DK289" s="404">
        <f t="shared" si="882"/>
        <v>559</v>
      </c>
      <c r="DL289" s="500">
        <f t="shared" si="883"/>
        <v>0</v>
      </c>
      <c r="DM289" s="404">
        <f t="shared" si="884"/>
        <v>0</v>
      </c>
      <c r="DN289" s="236">
        <f t="shared" si="885"/>
        <v>4.5846829268292675</v>
      </c>
      <c r="DO289" s="237">
        <f t="shared" si="886"/>
        <v>4.4279785330948114</v>
      </c>
      <c r="DP289" s="500">
        <f t="shared" si="887"/>
        <v>2631.6079999999997</v>
      </c>
      <c r="DQ289" s="404">
        <f t="shared" si="888"/>
        <v>2475.2399999999998</v>
      </c>
      <c r="DR289" s="500">
        <f t="shared" si="889"/>
        <v>0</v>
      </c>
      <c r="DS289" s="404">
        <f t="shared" si="890"/>
        <v>0</v>
      </c>
      <c r="DT289" s="500">
        <f t="shared" si="891"/>
        <v>0</v>
      </c>
      <c r="DU289" s="404">
        <f t="shared" si="892"/>
        <v>0</v>
      </c>
      <c r="DV289" s="422">
        <v>237</v>
      </c>
      <c r="DW289" s="423">
        <v>196</v>
      </c>
      <c r="DX289" s="500">
        <f t="shared" si="893"/>
        <v>0</v>
      </c>
      <c r="DY289" s="404">
        <f t="shared" si="894"/>
        <v>0</v>
      </c>
      <c r="DZ289" s="422">
        <v>68</v>
      </c>
      <c r="EA289" s="423">
        <v>62</v>
      </c>
      <c r="EB289" s="500">
        <f t="shared" si="895"/>
        <v>0</v>
      </c>
      <c r="EC289" s="404">
        <f t="shared" si="896"/>
        <v>0</v>
      </c>
      <c r="ED289" s="422"/>
      <c r="EE289" s="423"/>
      <c r="EF289" s="500">
        <f t="shared" si="897"/>
        <v>0</v>
      </c>
      <c r="EG289" s="404">
        <f t="shared" si="898"/>
        <v>0</v>
      </c>
      <c r="EH289" s="500">
        <f t="shared" si="899"/>
        <v>305</v>
      </c>
      <c r="EI289" s="404">
        <f t="shared" si="900"/>
        <v>258</v>
      </c>
      <c r="EJ289" s="500">
        <f t="shared" si="901"/>
        <v>0</v>
      </c>
      <c r="EK289" s="404">
        <f t="shared" si="902"/>
        <v>0</v>
      </c>
      <c r="EL289" s="424">
        <v>6.6459999999999999</v>
      </c>
      <c r="EM289" s="425">
        <v>6.1870000000000003</v>
      </c>
      <c r="EN289" s="500">
        <f t="shared" si="903"/>
        <v>1575.1020000000001</v>
      </c>
      <c r="EO289" s="404">
        <f t="shared" si="904"/>
        <v>1212.652</v>
      </c>
      <c r="EP289" s="424">
        <v>9.77</v>
      </c>
      <c r="EQ289" s="425">
        <v>10.618</v>
      </c>
      <c r="ER289" s="500">
        <f t="shared" si="905"/>
        <v>664.36</v>
      </c>
      <c r="ES289" s="404">
        <f t="shared" si="906"/>
        <v>658.31600000000003</v>
      </c>
      <c r="ET289" s="424"/>
      <c r="EU289" s="425"/>
      <c r="EV289" s="500">
        <f t="shared" si="907"/>
        <v>0</v>
      </c>
      <c r="EW289" s="404">
        <f t="shared" si="908"/>
        <v>0</v>
      </c>
      <c r="EX289" s="236">
        <f t="shared" si="909"/>
        <v>7.3424983606557372</v>
      </c>
      <c r="EY289" s="237">
        <f t="shared" si="910"/>
        <v>7.2518139534883721</v>
      </c>
      <c r="EZ289" s="500">
        <f t="shared" si="911"/>
        <v>2239.462</v>
      </c>
      <c r="FA289" s="404">
        <f t="shared" si="912"/>
        <v>1870.9680000000001</v>
      </c>
      <c r="FB289" s="422"/>
      <c r="FC289" s="423"/>
      <c r="FD289" s="500">
        <f t="shared" si="913"/>
        <v>0</v>
      </c>
      <c r="FE289" s="404">
        <f t="shared" si="914"/>
        <v>0</v>
      </c>
      <c r="FF289" s="422"/>
      <c r="FG289" s="423"/>
      <c r="FH289" s="500">
        <f t="shared" si="915"/>
        <v>0</v>
      </c>
      <c r="FI289" s="404">
        <f t="shared" si="916"/>
        <v>0</v>
      </c>
      <c r="FJ289" s="422"/>
      <c r="FK289" s="423"/>
      <c r="FL289" s="500">
        <f t="shared" si="917"/>
        <v>0</v>
      </c>
      <c r="FM289" s="404">
        <f t="shared" si="918"/>
        <v>0</v>
      </c>
      <c r="FN289" s="500">
        <f t="shared" si="919"/>
        <v>0</v>
      </c>
      <c r="FO289" s="404">
        <f t="shared" si="920"/>
        <v>0</v>
      </c>
      <c r="FP289" s="500">
        <f t="shared" si="921"/>
        <v>0</v>
      </c>
      <c r="FQ289" s="404">
        <f t="shared" si="922"/>
        <v>0</v>
      </c>
      <c r="FR289" s="422">
        <v>318</v>
      </c>
      <c r="FS289" s="423">
        <v>356</v>
      </c>
      <c r="FT289" s="500">
        <f t="shared" si="923"/>
        <v>0</v>
      </c>
      <c r="FU289" s="404">
        <f t="shared" si="924"/>
        <v>0</v>
      </c>
      <c r="FV289" s="424">
        <v>3.718</v>
      </c>
      <c r="FW289" s="425">
        <v>3.2109999999999999</v>
      </c>
      <c r="FX289" s="500">
        <f t="shared" si="925"/>
        <v>1182.3240000000001</v>
      </c>
      <c r="FY289" s="404">
        <f t="shared" si="926"/>
        <v>1143.116</v>
      </c>
      <c r="FZ289" s="424"/>
      <c r="GA289" s="425"/>
      <c r="GB289" s="500">
        <f t="shared" si="927"/>
        <v>0</v>
      </c>
      <c r="GC289" s="404">
        <f t="shared" si="928"/>
        <v>0</v>
      </c>
      <c r="GD289" s="510">
        <f t="shared" si="929"/>
        <v>787</v>
      </c>
      <c r="GE289" s="404">
        <f t="shared" si="930"/>
        <v>741</v>
      </c>
      <c r="GF289" s="500">
        <f t="shared" si="931"/>
        <v>0</v>
      </c>
      <c r="GG289" s="404">
        <f t="shared" si="932"/>
        <v>0</v>
      </c>
      <c r="GH289" s="500">
        <f t="shared" si="933"/>
        <v>4078.3720000000003</v>
      </c>
      <c r="GI289" s="404">
        <f t="shared" si="934"/>
        <v>3625.5619999999999</v>
      </c>
      <c r="GJ289" s="500" t="str">
        <f t="shared" si="935"/>
        <v/>
      </c>
      <c r="GK289" s="404" t="str">
        <f t="shared" si="936"/>
        <v/>
      </c>
      <c r="GL289" s="510">
        <f t="shared" si="937"/>
        <v>92</v>
      </c>
      <c r="GM289" s="404">
        <f t="shared" si="938"/>
        <v>76</v>
      </c>
      <c r="GN289" s="500">
        <f t="shared" si="939"/>
        <v>0</v>
      </c>
      <c r="GO289" s="404">
        <f t="shared" si="940"/>
        <v>0</v>
      </c>
      <c r="GP289" s="500">
        <f t="shared" si="941"/>
        <v>792.69799999999998</v>
      </c>
      <c r="GQ289" s="404">
        <f t="shared" si="942"/>
        <v>720.64600000000007</v>
      </c>
      <c r="GR289" s="500">
        <f t="shared" si="943"/>
        <v>0</v>
      </c>
      <c r="GS289" s="404">
        <f t="shared" si="944"/>
        <v>0</v>
      </c>
      <c r="GT289" s="510">
        <f t="shared" si="945"/>
        <v>879</v>
      </c>
      <c r="GU289" s="404">
        <f t="shared" si="946"/>
        <v>817</v>
      </c>
      <c r="GV289" s="500">
        <f t="shared" si="947"/>
        <v>0</v>
      </c>
      <c r="GW289" s="404">
        <f t="shared" si="948"/>
        <v>0</v>
      </c>
      <c r="GX289" s="500">
        <f t="shared" si="949"/>
        <v>4871.0700000000006</v>
      </c>
      <c r="GY289" s="404">
        <f t="shared" si="950"/>
        <v>4346.2079999999996</v>
      </c>
      <c r="GZ289" s="500" t="str">
        <f t="shared" si="951"/>
        <v/>
      </c>
      <c r="HA289" s="404" t="str">
        <f t="shared" si="952"/>
        <v/>
      </c>
      <c r="HB289" s="510">
        <f t="shared" si="953"/>
        <v>0</v>
      </c>
      <c r="HC289" s="404">
        <f t="shared" si="954"/>
        <v>0</v>
      </c>
      <c r="HD289" s="500">
        <f t="shared" si="955"/>
        <v>0</v>
      </c>
      <c r="HE289" s="404">
        <f t="shared" si="956"/>
        <v>0</v>
      </c>
      <c r="HF289" s="500" t="str">
        <f t="shared" si="957"/>
        <v/>
      </c>
      <c r="HG289" s="404" t="str">
        <f t="shared" si="958"/>
        <v/>
      </c>
      <c r="HH289" s="500" t="str">
        <f t="shared" si="959"/>
        <v/>
      </c>
      <c r="HI289" s="404" t="str">
        <f t="shared" si="960"/>
        <v/>
      </c>
      <c r="HJ289" s="510">
        <f t="shared" si="961"/>
        <v>6053.3940000000002</v>
      </c>
      <c r="HK289" s="404">
        <f t="shared" si="962"/>
        <v>5489.3239999999996</v>
      </c>
      <c r="HL289" s="500" t="str">
        <f t="shared" si="963"/>
        <v/>
      </c>
      <c r="HM289" s="404" t="str">
        <f t="shared" si="964"/>
        <v/>
      </c>
    </row>
    <row r="290" spans="1:221">
      <c r="A290" s="559" t="s">
        <v>544</v>
      </c>
      <c r="B290" s="566" t="s">
        <v>767</v>
      </c>
      <c r="C290" s="573"/>
      <c r="D290" s="568">
        <v>219824</v>
      </c>
      <c r="E290" s="569">
        <v>8</v>
      </c>
      <c r="F290" s="422">
        <v>1033</v>
      </c>
      <c r="G290" s="423">
        <v>933</v>
      </c>
      <c r="H290" s="422"/>
      <c r="I290" s="423"/>
      <c r="J290" s="500">
        <f t="shared" si="815"/>
        <v>1033</v>
      </c>
      <c r="K290" s="404">
        <f t="shared" si="816"/>
        <v>933</v>
      </c>
      <c r="L290" s="422"/>
      <c r="M290" s="423"/>
      <c r="N290" s="500">
        <f t="shared" si="817"/>
        <v>1033</v>
      </c>
      <c r="O290" s="404">
        <f t="shared" si="818"/>
        <v>933</v>
      </c>
      <c r="P290" s="500">
        <f t="shared" si="819"/>
        <v>0</v>
      </c>
      <c r="Q290" s="404">
        <f t="shared" si="820"/>
        <v>0</v>
      </c>
      <c r="R290" s="422">
        <v>5</v>
      </c>
      <c r="S290" s="423">
        <v>2</v>
      </c>
      <c r="T290" s="500">
        <f t="shared" si="821"/>
        <v>0</v>
      </c>
      <c r="U290" s="404">
        <f t="shared" si="822"/>
        <v>0</v>
      </c>
      <c r="V290" s="422"/>
      <c r="W290" s="423">
        <v>1</v>
      </c>
      <c r="X290" s="500">
        <f t="shared" si="823"/>
        <v>0</v>
      </c>
      <c r="Y290" s="404">
        <f t="shared" si="824"/>
        <v>0</v>
      </c>
      <c r="Z290" s="422"/>
      <c r="AA290" s="423"/>
      <c r="AB290" s="500">
        <f t="shared" si="825"/>
        <v>0</v>
      </c>
      <c r="AC290" s="404">
        <f t="shared" si="826"/>
        <v>0</v>
      </c>
      <c r="AD290" s="500">
        <f t="shared" si="827"/>
        <v>5</v>
      </c>
      <c r="AE290" s="404">
        <f t="shared" si="828"/>
        <v>3</v>
      </c>
      <c r="AF290" s="500">
        <f t="shared" si="829"/>
        <v>0</v>
      </c>
      <c r="AG290" s="404">
        <f t="shared" si="830"/>
        <v>0</v>
      </c>
      <c r="AH290" s="424">
        <v>1.867</v>
      </c>
      <c r="AI290" s="425">
        <v>3.5</v>
      </c>
      <c r="AJ290" s="500">
        <f t="shared" si="831"/>
        <v>9.3350000000000009</v>
      </c>
      <c r="AK290" s="404">
        <f t="shared" si="832"/>
        <v>7</v>
      </c>
      <c r="AL290" s="424"/>
      <c r="AM290" s="425">
        <v>3</v>
      </c>
      <c r="AN290" s="500">
        <f t="shared" si="833"/>
        <v>0</v>
      </c>
      <c r="AO290" s="404">
        <f t="shared" si="834"/>
        <v>3</v>
      </c>
      <c r="AP290" s="424"/>
      <c r="AQ290" s="425"/>
      <c r="AR290" s="500">
        <f t="shared" si="835"/>
        <v>0</v>
      </c>
      <c r="AS290" s="404">
        <f t="shared" si="836"/>
        <v>0</v>
      </c>
      <c r="AT290" s="236">
        <f t="shared" si="837"/>
        <v>1.8670000000000002</v>
      </c>
      <c r="AU290" s="237">
        <f t="shared" si="838"/>
        <v>3.3333333333333335</v>
      </c>
      <c r="AV290" s="500">
        <f t="shared" si="839"/>
        <v>9.3350000000000009</v>
      </c>
      <c r="AW290" s="404">
        <f t="shared" si="840"/>
        <v>10</v>
      </c>
      <c r="AX290" s="422"/>
      <c r="AY290" s="423"/>
      <c r="AZ290" s="500">
        <f t="shared" si="841"/>
        <v>0</v>
      </c>
      <c r="BA290" s="404">
        <f t="shared" si="842"/>
        <v>0</v>
      </c>
      <c r="BB290" s="422"/>
      <c r="BC290" s="423"/>
      <c r="BD290" s="500">
        <f t="shared" si="843"/>
        <v>0</v>
      </c>
      <c r="BE290" s="404">
        <f t="shared" si="844"/>
        <v>0</v>
      </c>
      <c r="BF290" s="422"/>
      <c r="BG290" s="423"/>
      <c r="BH290" s="500">
        <f t="shared" si="845"/>
        <v>0</v>
      </c>
      <c r="BI290" s="404">
        <f t="shared" si="846"/>
        <v>0</v>
      </c>
      <c r="BJ290" s="500">
        <f t="shared" si="847"/>
        <v>0</v>
      </c>
      <c r="BK290" s="404">
        <f t="shared" si="848"/>
        <v>0</v>
      </c>
      <c r="BL290" s="500">
        <f t="shared" si="849"/>
        <v>0</v>
      </c>
      <c r="BM290" s="404">
        <f t="shared" si="850"/>
        <v>0</v>
      </c>
      <c r="BN290" s="422">
        <v>267</v>
      </c>
      <c r="BO290" s="423">
        <v>266</v>
      </c>
      <c r="BP290" s="500">
        <f t="shared" si="851"/>
        <v>0</v>
      </c>
      <c r="BQ290" s="404">
        <f t="shared" si="852"/>
        <v>0</v>
      </c>
      <c r="BR290" s="422">
        <v>98</v>
      </c>
      <c r="BS290" s="423">
        <v>97</v>
      </c>
      <c r="BT290" s="500">
        <f t="shared" si="853"/>
        <v>0</v>
      </c>
      <c r="BU290" s="404">
        <f t="shared" si="854"/>
        <v>0</v>
      </c>
      <c r="BV290" s="422"/>
      <c r="BW290" s="423"/>
      <c r="BX290" s="500">
        <f t="shared" si="855"/>
        <v>0</v>
      </c>
      <c r="BY290" s="404">
        <f t="shared" si="856"/>
        <v>0</v>
      </c>
      <c r="BZ290" s="500">
        <f t="shared" si="857"/>
        <v>365</v>
      </c>
      <c r="CA290" s="404">
        <f t="shared" si="858"/>
        <v>363</v>
      </c>
      <c r="CB290" s="500">
        <f t="shared" si="859"/>
        <v>0</v>
      </c>
      <c r="CC290" s="404">
        <f t="shared" si="860"/>
        <v>0</v>
      </c>
      <c r="CD290" s="424">
        <v>5.0410000000000004</v>
      </c>
      <c r="CE290" s="425">
        <v>5.2370000000000001</v>
      </c>
      <c r="CF290" s="500">
        <f t="shared" si="861"/>
        <v>1345.9470000000001</v>
      </c>
      <c r="CG290" s="404">
        <f t="shared" si="862"/>
        <v>1393.0419999999999</v>
      </c>
      <c r="CH290" s="424">
        <v>5.673</v>
      </c>
      <c r="CI290" s="425">
        <v>5.6189999999999998</v>
      </c>
      <c r="CJ290" s="500">
        <f t="shared" si="863"/>
        <v>555.95399999999995</v>
      </c>
      <c r="CK290" s="404">
        <f t="shared" si="864"/>
        <v>545.04300000000001</v>
      </c>
      <c r="CL290" s="424"/>
      <c r="CM290" s="425"/>
      <c r="CN290" s="500">
        <f t="shared" si="865"/>
        <v>0</v>
      </c>
      <c r="CO290" s="404">
        <f t="shared" si="866"/>
        <v>0</v>
      </c>
      <c r="CP290" s="500">
        <f t="shared" si="867"/>
        <v>5.2106876712328765</v>
      </c>
      <c r="CQ290" s="237">
        <f t="shared" si="868"/>
        <v>5.3390771349862263</v>
      </c>
      <c r="CR290" s="500">
        <f t="shared" si="869"/>
        <v>1901.9009999999998</v>
      </c>
      <c r="CS290" s="404">
        <f t="shared" si="870"/>
        <v>1938.085</v>
      </c>
      <c r="CT290" s="422"/>
      <c r="CU290" s="423"/>
      <c r="CV290" s="500">
        <f t="shared" si="871"/>
        <v>0</v>
      </c>
      <c r="CW290" s="404">
        <f t="shared" si="872"/>
        <v>0</v>
      </c>
      <c r="CX290" s="422"/>
      <c r="CY290" s="423"/>
      <c r="CZ290" s="500">
        <f t="shared" si="873"/>
        <v>0</v>
      </c>
      <c r="DA290" s="404">
        <f t="shared" si="874"/>
        <v>0</v>
      </c>
      <c r="DB290" s="422"/>
      <c r="DC290" s="423"/>
      <c r="DD290" s="500">
        <f t="shared" si="875"/>
        <v>0</v>
      </c>
      <c r="DE290" s="404">
        <f t="shared" si="876"/>
        <v>0</v>
      </c>
      <c r="DF290" s="500">
        <f t="shared" si="877"/>
        <v>0</v>
      </c>
      <c r="DG290" s="404">
        <f t="shared" si="878"/>
        <v>0</v>
      </c>
      <c r="DH290" s="500">
        <f t="shared" si="879"/>
        <v>0</v>
      </c>
      <c r="DI290" s="404">
        <f t="shared" si="880"/>
        <v>0</v>
      </c>
      <c r="DJ290" s="500">
        <f t="shared" si="881"/>
        <v>370</v>
      </c>
      <c r="DK290" s="404">
        <f t="shared" si="882"/>
        <v>366</v>
      </c>
      <c r="DL290" s="500">
        <f t="shared" si="883"/>
        <v>0</v>
      </c>
      <c r="DM290" s="404">
        <f t="shared" si="884"/>
        <v>0</v>
      </c>
      <c r="DN290" s="236">
        <f t="shared" si="885"/>
        <v>5.1655027027027023</v>
      </c>
      <c r="DO290" s="237">
        <f t="shared" si="886"/>
        <v>5.3226366120218582</v>
      </c>
      <c r="DP290" s="500">
        <f t="shared" si="887"/>
        <v>1911.2359999999999</v>
      </c>
      <c r="DQ290" s="404">
        <f t="shared" si="888"/>
        <v>1948.085</v>
      </c>
      <c r="DR290" s="500">
        <f t="shared" si="889"/>
        <v>0</v>
      </c>
      <c r="DS290" s="404">
        <f t="shared" si="890"/>
        <v>0</v>
      </c>
      <c r="DT290" s="500">
        <f t="shared" si="891"/>
        <v>0</v>
      </c>
      <c r="DU290" s="404">
        <f t="shared" si="892"/>
        <v>0</v>
      </c>
      <c r="DV290" s="422">
        <v>98</v>
      </c>
      <c r="DW290" s="423">
        <v>82</v>
      </c>
      <c r="DX290" s="500">
        <f t="shared" si="893"/>
        <v>0</v>
      </c>
      <c r="DY290" s="404">
        <f t="shared" si="894"/>
        <v>0</v>
      </c>
      <c r="DZ290" s="422">
        <v>71</v>
      </c>
      <c r="EA290" s="423">
        <v>68</v>
      </c>
      <c r="EB290" s="500">
        <f t="shared" si="895"/>
        <v>0</v>
      </c>
      <c r="EC290" s="404">
        <f t="shared" si="896"/>
        <v>0</v>
      </c>
      <c r="ED290" s="422"/>
      <c r="EE290" s="423"/>
      <c r="EF290" s="500">
        <f t="shared" si="897"/>
        <v>0</v>
      </c>
      <c r="EG290" s="404">
        <f t="shared" si="898"/>
        <v>0</v>
      </c>
      <c r="EH290" s="500">
        <f t="shared" si="899"/>
        <v>169</v>
      </c>
      <c r="EI290" s="404">
        <f t="shared" si="900"/>
        <v>150</v>
      </c>
      <c r="EJ290" s="500">
        <f t="shared" si="901"/>
        <v>0</v>
      </c>
      <c r="EK290" s="404">
        <f t="shared" si="902"/>
        <v>0</v>
      </c>
      <c r="EL290" s="424">
        <v>6.51</v>
      </c>
      <c r="EM290" s="425">
        <v>7.89</v>
      </c>
      <c r="EN290" s="500">
        <f t="shared" si="903"/>
        <v>637.98</v>
      </c>
      <c r="EO290" s="404">
        <f t="shared" si="904"/>
        <v>646.98</v>
      </c>
      <c r="EP290" s="424">
        <v>8.7420000000000009</v>
      </c>
      <c r="EQ290" s="425">
        <v>9.4510000000000005</v>
      </c>
      <c r="ER290" s="500">
        <f t="shared" si="905"/>
        <v>620.68200000000002</v>
      </c>
      <c r="ES290" s="404">
        <f t="shared" si="906"/>
        <v>642.66800000000001</v>
      </c>
      <c r="ET290" s="424"/>
      <c r="EU290" s="425"/>
      <c r="EV290" s="500">
        <f t="shared" si="907"/>
        <v>0</v>
      </c>
      <c r="EW290" s="404">
        <f t="shared" si="908"/>
        <v>0</v>
      </c>
      <c r="EX290" s="236">
        <f t="shared" si="909"/>
        <v>7.4477041420118342</v>
      </c>
      <c r="EY290" s="237">
        <f t="shared" si="910"/>
        <v>8.5976533333333336</v>
      </c>
      <c r="EZ290" s="500">
        <f t="shared" si="911"/>
        <v>1258.662</v>
      </c>
      <c r="FA290" s="404">
        <f t="shared" si="912"/>
        <v>1289.6480000000001</v>
      </c>
      <c r="FB290" s="422"/>
      <c r="FC290" s="423"/>
      <c r="FD290" s="500">
        <f t="shared" si="913"/>
        <v>0</v>
      </c>
      <c r="FE290" s="404">
        <f t="shared" si="914"/>
        <v>0</v>
      </c>
      <c r="FF290" s="422"/>
      <c r="FG290" s="423"/>
      <c r="FH290" s="500">
        <f t="shared" si="915"/>
        <v>0</v>
      </c>
      <c r="FI290" s="404">
        <f t="shared" si="916"/>
        <v>0</v>
      </c>
      <c r="FJ290" s="422"/>
      <c r="FK290" s="423"/>
      <c r="FL290" s="500">
        <f t="shared" si="917"/>
        <v>0</v>
      </c>
      <c r="FM290" s="404">
        <f t="shared" si="918"/>
        <v>0</v>
      </c>
      <c r="FN290" s="500">
        <f t="shared" si="919"/>
        <v>0</v>
      </c>
      <c r="FO290" s="404">
        <f t="shared" si="920"/>
        <v>0</v>
      </c>
      <c r="FP290" s="500">
        <f t="shared" si="921"/>
        <v>0</v>
      </c>
      <c r="FQ290" s="404">
        <f t="shared" si="922"/>
        <v>0</v>
      </c>
      <c r="FR290" s="422">
        <v>494</v>
      </c>
      <c r="FS290" s="423">
        <v>417</v>
      </c>
      <c r="FT290" s="500">
        <f t="shared" si="923"/>
        <v>0</v>
      </c>
      <c r="FU290" s="404">
        <f t="shared" si="924"/>
        <v>0</v>
      </c>
      <c r="FV290" s="424">
        <v>4.0940000000000003</v>
      </c>
      <c r="FW290" s="425">
        <v>3.4180000000000001</v>
      </c>
      <c r="FX290" s="500">
        <f t="shared" si="925"/>
        <v>2022.4360000000001</v>
      </c>
      <c r="FY290" s="404">
        <f t="shared" si="926"/>
        <v>1425.306</v>
      </c>
      <c r="FZ290" s="424"/>
      <c r="GA290" s="425"/>
      <c r="GB290" s="500">
        <f t="shared" si="927"/>
        <v>0</v>
      </c>
      <c r="GC290" s="404">
        <f t="shared" si="928"/>
        <v>0</v>
      </c>
      <c r="GD290" s="510">
        <f t="shared" si="929"/>
        <v>370</v>
      </c>
      <c r="GE290" s="404">
        <f t="shared" si="930"/>
        <v>350</v>
      </c>
      <c r="GF290" s="500">
        <f t="shared" si="931"/>
        <v>0</v>
      </c>
      <c r="GG290" s="404">
        <f t="shared" si="932"/>
        <v>0</v>
      </c>
      <c r="GH290" s="500">
        <f t="shared" si="933"/>
        <v>1993.2620000000002</v>
      </c>
      <c r="GI290" s="404">
        <f t="shared" si="934"/>
        <v>2047.0219999999999</v>
      </c>
      <c r="GJ290" s="500" t="str">
        <f t="shared" si="935"/>
        <v/>
      </c>
      <c r="GK290" s="404" t="str">
        <f t="shared" si="936"/>
        <v/>
      </c>
      <c r="GL290" s="510">
        <f t="shared" si="937"/>
        <v>169</v>
      </c>
      <c r="GM290" s="404">
        <f t="shared" si="938"/>
        <v>166</v>
      </c>
      <c r="GN290" s="500">
        <f t="shared" si="939"/>
        <v>0</v>
      </c>
      <c r="GO290" s="404">
        <f t="shared" si="940"/>
        <v>0</v>
      </c>
      <c r="GP290" s="500">
        <f t="shared" si="941"/>
        <v>1176.636</v>
      </c>
      <c r="GQ290" s="404">
        <f t="shared" si="942"/>
        <v>1190.711</v>
      </c>
      <c r="GR290" s="500">
        <f t="shared" si="943"/>
        <v>0</v>
      </c>
      <c r="GS290" s="404">
        <f t="shared" si="944"/>
        <v>0</v>
      </c>
      <c r="GT290" s="510">
        <f t="shared" si="945"/>
        <v>539</v>
      </c>
      <c r="GU290" s="404">
        <f t="shared" si="946"/>
        <v>516</v>
      </c>
      <c r="GV290" s="500">
        <f t="shared" si="947"/>
        <v>0</v>
      </c>
      <c r="GW290" s="404">
        <f t="shared" si="948"/>
        <v>0</v>
      </c>
      <c r="GX290" s="500">
        <f t="shared" si="949"/>
        <v>3169.8980000000001</v>
      </c>
      <c r="GY290" s="404">
        <f t="shared" si="950"/>
        <v>3237.7330000000002</v>
      </c>
      <c r="GZ290" s="500" t="str">
        <f t="shared" si="951"/>
        <v/>
      </c>
      <c r="HA290" s="404" t="str">
        <f t="shared" si="952"/>
        <v/>
      </c>
      <c r="HB290" s="510">
        <f t="shared" si="953"/>
        <v>0</v>
      </c>
      <c r="HC290" s="404">
        <f t="shared" si="954"/>
        <v>0</v>
      </c>
      <c r="HD290" s="500">
        <f t="shared" si="955"/>
        <v>0</v>
      </c>
      <c r="HE290" s="404">
        <f t="shared" si="956"/>
        <v>0</v>
      </c>
      <c r="HF290" s="500" t="str">
        <f t="shared" si="957"/>
        <v/>
      </c>
      <c r="HG290" s="404" t="str">
        <f t="shared" si="958"/>
        <v/>
      </c>
      <c r="HH290" s="500" t="str">
        <f t="shared" si="959"/>
        <v/>
      </c>
      <c r="HI290" s="404" t="str">
        <f t="shared" si="960"/>
        <v/>
      </c>
      <c r="HJ290" s="510">
        <f t="shared" si="961"/>
        <v>5192.3340000000007</v>
      </c>
      <c r="HK290" s="404">
        <f t="shared" si="962"/>
        <v>4663.0390000000007</v>
      </c>
      <c r="HL290" s="500" t="str">
        <f t="shared" si="963"/>
        <v/>
      </c>
      <c r="HM290" s="404" t="str">
        <f t="shared" si="964"/>
        <v/>
      </c>
    </row>
    <row r="291" spans="1:221">
      <c r="A291" s="559" t="s">
        <v>544</v>
      </c>
      <c r="B291" s="560" t="s">
        <v>768</v>
      </c>
      <c r="C291" s="571"/>
      <c r="D291" s="568">
        <v>221184</v>
      </c>
      <c r="E291" s="563">
        <v>8</v>
      </c>
      <c r="F291" s="422">
        <v>643</v>
      </c>
      <c r="G291" s="423">
        <v>662</v>
      </c>
      <c r="H291" s="422"/>
      <c r="I291" s="423"/>
      <c r="J291" s="500">
        <f t="shared" si="815"/>
        <v>643</v>
      </c>
      <c r="K291" s="404">
        <f t="shared" si="816"/>
        <v>662</v>
      </c>
      <c r="L291" s="422"/>
      <c r="M291" s="423"/>
      <c r="N291" s="500">
        <f t="shared" si="817"/>
        <v>643</v>
      </c>
      <c r="O291" s="404">
        <f t="shared" si="818"/>
        <v>662</v>
      </c>
      <c r="P291" s="500">
        <f t="shared" si="819"/>
        <v>0</v>
      </c>
      <c r="Q291" s="404">
        <f t="shared" si="820"/>
        <v>0</v>
      </c>
      <c r="R291" s="422">
        <v>3</v>
      </c>
      <c r="S291" s="423">
        <v>4</v>
      </c>
      <c r="T291" s="500">
        <f t="shared" si="821"/>
        <v>0</v>
      </c>
      <c r="U291" s="404">
        <f t="shared" si="822"/>
        <v>0</v>
      </c>
      <c r="V291" s="422">
        <v>1</v>
      </c>
      <c r="W291" s="423"/>
      <c r="X291" s="500">
        <f t="shared" si="823"/>
        <v>0</v>
      </c>
      <c r="Y291" s="404">
        <f t="shared" si="824"/>
        <v>0</v>
      </c>
      <c r="Z291" s="422"/>
      <c r="AA291" s="423"/>
      <c r="AB291" s="500">
        <f t="shared" si="825"/>
        <v>0</v>
      </c>
      <c r="AC291" s="404">
        <f t="shared" si="826"/>
        <v>0</v>
      </c>
      <c r="AD291" s="500">
        <f t="shared" si="827"/>
        <v>4</v>
      </c>
      <c r="AE291" s="404">
        <f t="shared" si="828"/>
        <v>4</v>
      </c>
      <c r="AF291" s="500">
        <f t="shared" si="829"/>
        <v>0</v>
      </c>
      <c r="AG291" s="404">
        <f t="shared" si="830"/>
        <v>0</v>
      </c>
      <c r="AH291" s="424">
        <v>1.556</v>
      </c>
      <c r="AI291" s="425">
        <v>1.9</v>
      </c>
      <c r="AJ291" s="500">
        <f t="shared" si="831"/>
        <v>4.6680000000000001</v>
      </c>
      <c r="AK291" s="404">
        <f t="shared" si="832"/>
        <v>7.6</v>
      </c>
      <c r="AL291" s="424">
        <v>1</v>
      </c>
      <c r="AM291" s="425"/>
      <c r="AN291" s="500">
        <f t="shared" si="833"/>
        <v>1</v>
      </c>
      <c r="AO291" s="404">
        <f t="shared" si="834"/>
        <v>0</v>
      </c>
      <c r="AP291" s="424"/>
      <c r="AQ291" s="425"/>
      <c r="AR291" s="500">
        <f t="shared" si="835"/>
        <v>0</v>
      </c>
      <c r="AS291" s="404">
        <f t="shared" si="836"/>
        <v>0</v>
      </c>
      <c r="AT291" s="236">
        <f t="shared" si="837"/>
        <v>1.417</v>
      </c>
      <c r="AU291" s="237">
        <f t="shared" si="838"/>
        <v>1.9</v>
      </c>
      <c r="AV291" s="500">
        <f t="shared" si="839"/>
        <v>5.6680000000000001</v>
      </c>
      <c r="AW291" s="404">
        <f t="shared" si="840"/>
        <v>7.6</v>
      </c>
      <c r="AX291" s="422"/>
      <c r="AY291" s="423"/>
      <c r="AZ291" s="500">
        <f t="shared" si="841"/>
        <v>0</v>
      </c>
      <c r="BA291" s="404">
        <f t="shared" si="842"/>
        <v>0</v>
      </c>
      <c r="BB291" s="422"/>
      <c r="BC291" s="423"/>
      <c r="BD291" s="500">
        <f t="shared" si="843"/>
        <v>0</v>
      </c>
      <c r="BE291" s="404">
        <f t="shared" si="844"/>
        <v>0</v>
      </c>
      <c r="BF291" s="422"/>
      <c r="BG291" s="423"/>
      <c r="BH291" s="500">
        <f t="shared" si="845"/>
        <v>0</v>
      </c>
      <c r="BI291" s="404">
        <f t="shared" si="846"/>
        <v>0</v>
      </c>
      <c r="BJ291" s="500">
        <f t="shared" si="847"/>
        <v>0</v>
      </c>
      <c r="BK291" s="404">
        <f t="shared" si="848"/>
        <v>0</v>
      </c>
      <c r="BL291" s="500">
        <f t="shared" si="849"/>
        <v>0</v>
      </c>
      <c r="BM291" s="404">
        <f t="shared" si="850"/>
        <v>0</v>
      </c>
      <c r="BN291" s="422">
        <v>141</v>
      </c>
      <c r="BO291" s="423">
        <v>160</v>
      </c>
      <c r="BP291" s="500">
        <f t="shared" si="851"/>
        <v>0</v>
      </c>
      <c r="BQ291" s="404">
        <f t="shared" si="852"/>
        <v>0</v>
      </c>
      <c r="BR291" s="422">
        <v>106</v>
      </c>
      <c r="BS291" s="423">
        <v>113</v>
      </c>
      <c r="BT291" s="500">
        <f t="shared" si="853"/>
        <v>0</v>
      </c>
      <c r="BU291" s="404">
        <f t="shared" si="854"/>
        <v>0</v>
      </c>
      <c r="BV291" s="422"/>
      <c r="BW291" s="423"/>
      <c r="BX291" s="500">
        <f t="shared" si="855"/>
        <v>0</v>
      </c>
      <c r="BY291" s="404">
        <f t="shared" si="856"/>
        <v>0</v>
      </c>
      <c r="BZ291" s="500">
        <f t="shared" si="857"/>
        <v>247</v>
      </c>
      <c r="CA291" s="404">
        <f t="shared" si="858"/>
        <v>273</v>
      </c>
      <c r="CB291" s="500">
        <f t="shared" si="859"/>
        <v>0</v>
      </c>
      <c r="CC291" s="404">
        <f t="shared" si="860"/>
        <v>0</v>
      </c>
      <c r="CD291" s="424">
        <v>3.9239999999999999</v>
      </c>
      <c r="CE291" s="425">
        <v>3.9350000000000001</v>
      </c>
      <c r="CF291" s="500">
        <f t="shared" si="861"/>
        <v>553.28399999999999</v>
      </c>
      <c r="CG291" s="404">
        <f t="shared" si="862"/>
        <v>629.6</v>
      </c>
      <c r="CH291" s="424">
        <v>4.7009999999999996</v>
      </c>
      <c r="CI291" s="425">
        <v>5.1529999999999996</v>
      </c>
      <c r="CJ291" s="500">
        <f t="shared" si="863"/>
        <v>498.30599999999998</v>
      </c>
      <c r="CK291" s="404">
        <f t="shared" si="864"/>
        <v>582.28899999999999</v>
      </c>
      <c r="CL291" s="424"/>
      <c r="CM291" s="425"/>
      <c r="CN291" s="500">
        <f t="shared" si="865"/>
        <v>0</v>
      </c>
      <c r="CO291" s="404">
        <f t="shared" si="866"/>
        <v>0</v>
      </c>
      <c r="CP291" s="500">
        <f t="shared" si="867"/>
        <v>4.2574493927125499</v>
      </c>
      <c r="CQ291" s="237">
        <f t="shared" si="868"/>
        <v>4.4391538461538467</v>
      </c>
      <c r="CR291" s="500">
        <f t="shared" si="869"/>
        <v>1051.5899999999999</v>
      </c>
      <c r="CS291" s="404">
        <f t="shared" si="870"/>
        <v>1211.8890000000001</v>
      </c>
      <c r="CT291" s="422"/>
      <c r="CU291" s="423"/>
      <c r="CV291" s="500">
        <f t="shared" si="871"/>
        <v>0</v>
      </c>
      <c r="CW291" s="404">
        <f t="shared" si="872"/>
        <v>0</v>
      </c>
      <c r="CX291" s="422"/>
      <c r="CY291" s="423"/>
      <c r="CZ291" s="500">
        <f t="shared" si="873"/>
        <v>0</v>
      </c>
      <c r="DA291" s="404">
        <f t="shared" si="874"/>
        <v>0</v>
      </c>
      <c r="DB291" s="422"/>
      <c r="DC291" s="423"/>
      <c r="DD291" s="500">
        <f t="shared" si="875"/>
        <v>0</v>
      </c>
      <c r="DE291" s="404">
        <f t="shared" si="876"/>
        <v>0</v>
      </c>
      <c r="DF291" s="500">
        <f t="shared" si="877"/>
        <v>0</v>
      </c>
      <c r="DG291" s="404">
        <f t="shared" si="878"/>
        <v>0</v>
      </c>
      <c r="DH291" s="500">
        <f t="shared" si="879"/>
        <v>0</v>
      </c>
      <c r="DI291" s="404">
        <f t="shared" si="880"/>
        <v>0</v>
      </c>
      <c r="DJ291" s="500">
        <f t="shared" si="881"/>
        <v>251</v>
      </c>
      <c r="DK291" s="404">
        <f t="shared" si="882"/>
        <v>277</v>
      </c>
      <c r="DL291" s="500">
        <f t="shared" si="883"/>
        <v>0</v>
      </c>
      <c r="DM291" s="404">
        <f t="shared" si="884"/>
        <v>0</v>
      </c>
      <c r="DN291" s="236">
        <f t="shared" si="885"/>
        <v>4.2121832669322705</v>
      </c>
      <c r="DO291" s="237">
        <f t="shared" si="886"/>
        <v>4.4024873646209386</v>
      </c>
      <c r="DP291" s="500">
        <f t="shared" si="887"/>
        <v>1057.2579999999998</v>
      </c>
      <c r="DQ291" s="404">
        <f t="shared" si="888"/>
        <v>1219.489</v>
      </c>
      <c r="DR291" s="500">
        <f t="shared" si="889"/>
        <v>0</v>
      </c>
      <c r="DS291" s="404">
        <f t="shared" si="890"/>
        <v>0</v>
      </c>
      <c r="DT291" s="500">
        <f t="shared" si="891"/>
        <v>0</v>
      </c>
      <c r="DU291" s="404">
        <f t="shared" si="892"/>
        <v>0</v>
      </c>
      <c r="DV291" s="422">
        <v>65</v>
      </c>
      <c r="DW291" s="423">
        <v>60</v>
      </c>
      <c r="DX291" s="500">
        <f t="shared" si="893"/>
        <v>0</v>
      </c>
      <c r="DY291" s="404">
        <f t="shared" si="894"/>
        <v>0</v>
      </c>
      <c r="DZ291" s="422">
        <v>74</v>
      </c>
      <c r="EA291" s="423">
        <v>85</v>
      </c>
      <c r="EB291" s="500">
        <f t="shared" si="895"/>
        <v>0</v>
      </c>
      <c r="EC291" s="404">
        <f t="shared" si="896"/>
        <v>0</v>
      </c>
      <c r="ED291" s="422"/>
      <c r="EE291" s="423"/>
      <c r="EF291" s="500">
        <f t="shared" si="897"/>
        <v>0</v>
      </c>
      <c r="EG291" s="404">
        <f t="shared" si="898"/>
        <v>0</v>
      </c>
      <c r="EH291" s="500">
        <f t="shared" si="899"/>
        <v>139</v>
      </c>
      <c r="EI291" s="404">
        <f t="shared" si="900"/>
        <v>145</v>
      </c>
      <c r="EJ291" s="500">
        <f t="shared" si="901"/>
        <v>0</v>
      </c>
      <c r="EK291" s="404">
        <f t="shared" si="902"/>
        <v>0</v>
      </c>
      <c r="EL291" s="424">
        <v>7.1180000000000003</v>
      </c>
      <c r="EM291" s="425">
        <v>6.6719999999999997</v>
      </c>
      <c r="EN291" s="500">
        <f t="shared" si="903"/>
        <v>462.67</v>
      </c>
      <c r="EO291" s="404">
        <f t="shared" si="904"/>
        <v>400.32</v>
      </c>
      <c r="EP291" s="424">
        <v>8.968</v>
      </c>
      <c r="EQ291" s="425">
        <v>8.9179999999999993</v>
      </c>
      <c r="ER291" s="500">
        <f t="shared" si="905"/>
        <v>663.63199999999995</v>
      </c>
      <c r="ES291" s="404">
        <f t="shared" si="906"/>
        <v>758.03</v>
      </c>
      <c r="ET291" s="424"/>
      <c r="EU291" s="425"/>
      <c r="EV291" s="500">
        <f t="shared" si="907"/>
        <v>0</v>
      </c>
      <c r="EW291" s="404">
        <f t="shared" si="908"/>
        <v>0</v>
      </c>
      <c r="EX291" s="236">
        <f t="shared" si="909"/>
        <v>8.1028920863309342</v>
      </c>
      <c r="EY291" s="237">
        <f t="shared" si="910"/>
        <v>7.9886206896551721</v>
      </c>
      <c r="EZ291" s="500">
        <f t="shared" si="911"/>
        <v>1126.3019999999999</v>
      </c>
      <c r="FA291" s="404">
        <f t="shared" si="912"/>
        <v>1158.3499999999999</v>
      </c>
      <c r="FB291" s="422"/>
      <c r="FC291" s="423"/>
      <c r="FD291" s="500">
        <f t="shared" si="913"/>
        <v>0</v>
      </c>
      <c r="FE291" s="404">
        <f t="shared" si="914"/>
        <v>0</v>
      </c>
      <c r="FF291" s="422"/>
      <c r="FG291" s="423"/>
      <c r="FH291" s="500">
        <f t="shared" si="915"/>
        <v>0</v>
      </c>
      <c r="FI291" s="404">
        <f t="shared" si="916"/>
        <v>0</v>
      </c>
      <c r="FJ291" s="422"/>
      <c r="FK291" s="423"/>
      <c r="FL291" s="500">
        <f t="shared" si="917"/>
        <v>0</v>
      </c>
      <c r="FM291" s="404">
        <f t="shared" si="918"/>
        <v>0</v>
      </c>
      <c r="FN291" s="500">
        <f t="shared" si="919"/>
        <v>0</v>
      </c>
      <c r="FO291" s="404">
        <f t="shared" si="920"/>
        <v>0</v>
      </c>
      <c r="FP291" s="500">
        <f t="shared" si="921"/>
        <v>0</v>
      </c>
      <c r="FQ291" s="404">
        <f t="shared" si="922"/>
        <v>0</v>
      </c>
      <c r="FR291" s="422">
        <v>253</v>
      </c>
      <c r="FS291" s="423">
        <v>240</v>
      </c>
      <c r="FT291" s="500">
        <f t="shared" si="923"/>
        <v>0</v>
      </c>
      <c r="FU291" s="404">
        <f t="shared" si="924"/>
        <v>0</v>
      </c>
      <c r="FV291" s="424">
        <v>4.1429999999999998</v>
      </c>
      <c r="FW291" s="425">
        <v>3.831</v>
      </c>
      <c r="FX291" s="500">
        <f t="shared" si="925"/>
        <v>1048.1789999999999</v>
      </c>
      <c r="FY291" s="404">
        <f t="shared" si="926"/>
        <v>919.43999999999994</v>
      </c>
      <c r="FZ291" s="424"/>
      <c r="GA291" s="425"/>
      <c r="GB291" s="500">
        <f t="shared" si="927"/>
        <v>0</v>
      </c>
      <c r="GC291" s="404">
        <f t="shared" si="928"/>
        <v>0</v>
      </c>
      <c r="GD291" s="510">
        <f t="shared" si="929"/>
        <v>209</v>
      </c>
      <c r="GE291" s="404">
        <f t="shared" si="930"/>
        <v>224</v>
      </c>
      <c r="GF291" s="500">
        <f t="shared" si="931"/>
        <v>0</v>
      </c>
      <c r="GG291" s="404">
        <f t="shared" si="932"/>
        <v>0</v>
      </c>
      <c r="GH291" s="500">
        <f t="shared" si="933"/>
        <v>1020.6220000000001</v>
      </c>
      <c r="GI291" s="404">
        <f t="shared" si="934"/>
        <v>1037.52</v>
      </c>
      <c r="GJ291" s="500" t="str">
        <f t="shared" si="935"/>
        <v/>
      </c>
      <c r="GK291" s="404" t="str">
        <f t="shared" si="936"/>
        <v/>
      </c>
      <c r="GL291" s="510">
        <f t="shared" si="937"/>
        <v>181</v>
      </c>
      <c r="GM291" s="404">
        <f t="shared" si="938"/>
        <v>198</v>
      </c>
      <c r="GN291" s="500">
        <f t="shared" si="939"/>
        <v>0</v>
      </c>
      <c r="GO291" s="404">
        <f t="shared" si="940"/>
        <v>0</v>
      </c>
      <c r="GP291" s="500">
        <f t="shared" si="941"/>
        <v>1162.9379999999999</v>
      </c>
      <c r="GQ291" s="404">
        <f t="shared" si="942"/>
        <v>1340.319</v>
      </c>
      <c r="GR291" s="500">
        <f t="shared" si="943"/>
        <v>0</v>
      </c>
      <c r="GS291" s="404">
        <f t="shared" si="944"/>
        <v>0</v>
      </c>
      <c r="GT291" s="510">
        <f t="shared" si="945"/>
        <v>390</v>
      </c>
      <c r="GU291" s="404">
        <f t="shared" si="946"/>
        <v>422</v>
      </c>
      <c r="GV291" s="500">
        <f t="shared" si="947"/>
        <v>0</v>
      </c>
      <c r="GW291" s="404">
        <f t="shared" si="948"/>
        <v>0</v>
      </c>
      <c r="GX291" s="500">
        <f t="shared" si="949"/>
        <v>2183.56</v>
      </c>
      <c r="GY291" s="404">
        <f t="shared" si="950"/>
        <v>2377.8389999999999</v>
      </c>
      <c r="GZ291" s="500" t="str">
        <f t="shared" si="951"/>
        <v/>
      </c>
      <c r="HA291" s="404" t="str">
        <f t="shared" si="952"/>
        <v/>
      </c>
      <c r="HB291" s="510">
        <f t="shared" si="953"/>
        <v>0</v>
      </c>
      <c r="HC291" s="404">
        <f t="shared" si="954"/>
        <v>0</v>
      </c>
      <c r="HD291" s="500">
        <f t="shared" si="955"/>
        <v>0</v>
      </c>
      <c r="HE291" s="404">
        <f t="shared" si="956"/>
        <v>0</v>
      </c>
      <c r="HF291" s="500" t="str">
        <f t="shared" si="957"/>
        <v/>
      </c>
      <c r="HG291" s="404" t="str">
        <f t="shared" si="958"/>
        <v/>
      </c>
      <c r="HH291" s="500" t="str">
        <f t="shared" si="959"/>
        <v/>
      </c>
      <c r="HI291" s="404" t="str">
        <f t="shared" si="960"/>
        <v/>
      </c>
      <c r="HJ291" s="510">
        <f t="shared" si="961"/>
        <v>3231.7389999999996</v>
      </c>
      <c r="HK291" s="404">
        <f t="shared" si="962"/>
        <v>3297.279</v>
      </c>
      <c r="HL291" s="500" t="str">
        <f t="shared" si="963"/>
        <v/>
      </c>
      <c r="HM291" s="404" t="str">
        <f t="shared" si="964"/>
        <v/>
      </c>
    </row>
    <row r="292" spans="1:221">
      <c r="A292" s="559" t="s">
        <v>544</v>
      </c>
      <c r="B292" s="566" t="s">
        <v>769</v>
      </c>
      <c r="C292" s="573"/>
      <c r="D292" s="568">
        <v>221643</v>
      </c>
      <c r="E292" s="569">
        <v>8</v>
      </c>
      <c r="F292" s="422">
        <v>1280</v>
      </c>
      <c r="G292" s="423">
        <v>1362</v>
      </c>
      <c r="H292" s="422"/>
      <c r="I292" s="423"/>
      <c r="J292" s="500">
        <f t="shared" si="815"/>
        <v>1280</v>
      </c>
      <c r="K292" s="404">
        <f t="shared" si="816"/>
        <v>1362</v>
      </c>
      <c r="L292" s="422"/>
      <c r="M292" s="423"/>
      <c r="N292" s="500">
        <f t="shared" si="817"/>
        <v>1280</v>
      </c>
      <c r="O292" s="404">
        <f t="shared" si="818"/>
        <v>1362</v>
      </c>
      <c r="P292" s="500">
        <f t="shared" si="819"/>
        <v>0</v>
      </c>
      <c r="Q292" s="404">
        <f t="shared" si="820"/>
        <v>0</v>
      </c>
      <c r="R292" s="422">
        <v>20</v>
      </c>
      <c r="S292" s="423">
        <v>30</v>
      </c>
      <c r="T292" s="500">
        <f t="shared" si="821"/>
        <v>0</v>
      </c>
      <c r="U292" s="404">
        <f t="shared" si="822"/>
        <v>0</v>
      </c>
      <c r="V292" s="422">
        <v>1</v>
      </c>
      <c r="W292" s="423">
        <v>2</v>
      </c>
      <c r="X292" s="500">
        <f t="shared" si="823"/>
        <v>0</v>
      </c>
      <c r="Y292" s="404">
        <f t="shared" si="824"/>
        <v>0</v>
      </c>
      <c r="Z292" s="422"/>
      <c r="AA292" s="423"/>
      <c r="AB292" s="500">
        <f t="shared" si="825"/>
        <v>0</v>
      </c>
      <c r="AC292" s="404">
        <f t="shared" si="826"/>
        <v>0</v>
      </c>
      <c r="AD292" s="500">
        <f t="shared" si="827"/>
        <v>21</v>
      </c>
      <c r="AE292" s="404">
        <f t="shared" si="828"/>
        <v>32</v>
      </c>
      <c r="AF292" s="500">
        <f t="shared" si="829"/>
        <v>0</v>
      </c>
      <c r="AG292" s="404">
        <f t="shared" si="830"/>
        <v>0</v>
      </c>
      <c r="AH292" s="424">
        <v>2.95</v>
      </c>
      <c r="AI292" s="425">
        <v>2.7</v>
      </c>
      <c r="AJ292" s="500">
        <f t="shared" si="831"/>
        <v>59</v>
      </c>
      <c r="AK292" s="404">
        <f t="shared" si="832"/>
        <v>81</v>
      </c>
      <c r="AL292" s="424">
        <v>2.6669999999999998</v>
      </c>
      <c r="AM292" s="425">
        <v>2.2999999999999998</v>
      </c>
      <c r="AN292" s="500">
        <f t="shared" si="833"/>
        <v>2.6669999999999998</v>
      </c>
      <c r="AO292" s="404">
        <f t="shared" si="834"/>
        <v>4.5999999999999996</v>
      </c>
      <c r="AP292" s="424"/>
      <c r="AQ292" s="425"/>
      <c r="AR292" s="500">
        <f t="shared" si="835"/>
        <v>0</v>
      </c>
      <c r="AS292" s="404">
        <f t="shared" si="836"/>
        <v>0</v>
      </c>
      <c r="AT292" s="236">
        <f t="shared" si="837"/>
        <v>2.9365238095238095</v>
      </c>
      <c r="AU292" s="237">
        <f t="shared" si="838"/>
        <v>2.6749999999999998</v>
      </c>
      <c r="AV292" s="500">
        <f t="shared" si="839"/>
        <v>61.667000000000002</v>
      </c>
      <c r="AW292" s="404">
        <f t="shared" si="840"/>
        <v>85.6</v>
      </c>
      <c r="AX292" s="422"/>
      <c r="AY292" s="423"/>
      <c r="AZ292" s="500">
        <f t="shared" si="841"/>
        <v>0</v>
      </c>
      <c r="BA292" s="404">
        <f t="shared" si="842"/>
        <v>0</v>
      </c>
      <c r="BB292" s="422"/>
      <c r="BC292" s="423"/>
      <c r="BD292" s="500">
        <f t="shared" si="843"/>
        <v>0</v>
      </c>
      <c r="BE292" s="404">
        <f t="shared" si="844"/>
        <v>0</v>
      </c>
      <c r="BF292" s="422"/>
      <c r="BG292" s="423"/>
      <c r="BH292" s="500">
        <f t="shared" si="845"/>
        <v>0</v>
      </c>
      <c r="BI292" s="404">
        <f t="shared" si="846"/>
        <v>0</v>
      </c>
      <c r="BJ292" s="500">
        <f t="shared" si="847"/>
        <v>0</v>
      </c>
      <c r="BK292" s="404">
        <f t="shared" si="848"/>
        <v>0</v>
      </c>
      <c r="BL292" s="500">
        <f t="shared" si="849"/>
        <v>0</v>
      </c>
      <c r="BM292" s="404">
        <f t="shared" si="850"/>
        <v>0</v>
      </c>
      <c r="BN292" s="422">
        <v>479</v>
      </c>
      <c r="BO292" s="423">
        <v>519</v>
      </c>
      <c r="BP292" s="500">
        <f t="shared" si="851"/>
        <v>0</v>
      </c>
      <c r="BQ292" s="404">
        <f t="shared" si="852"/>
        <v>0</v>
      </c>
      <c r="BR292" s="422">
        <v>123</v>
      </c>
      <c r="BS292" s="423">
        <v>159</v>
      </c>
      <c r="BT292" s="500">
        <f t="shared" si="853"/>
        <v>0</v>
      </c>
      <c r="BU292" s="404">
        <f t="shared" si="854"/>
        <v>0</v>
      </c>
      <c r="BV292" s="422"/>
      <c r="BW292" s="423"/>
      <c r="BX292" s="500">
        <f t="shared" si="855"/>
        <v>0</v>
      </c>
      <c r="BY292" s="404">
        <f t="shared" si="856"/>
        <v>0</v>
      </c>
      <c r="BZ292" s="500">
        <f t="shared" si="857"/>
        <v>602</v>
      </c>
      <c r="CA292" s="404">
        <f t="shared" si="858"/>
        <v>678</v>
      </c>
      <c r="CB292" s="500">
        <f t="shared" si="859"/>
        <v>0</v>
      </c>
      <c r="CC292" s="404">
        <f t="shared" si="860"/>
        <v>0</v>
      </c>
      <c r="CD292" s="424">
        <v>4.1230000000000002</v>
      </c>
      <c r="CE292" s="425">
        <v>4.0549999999999997</v>
      </c>
      <c r="CF292" s="500">
        <f t="shared" si="861"/>
        <v>1974.9170000000001</v>
      </c>
      <c r="CG292" s="404">
        <f t="shared" si="862"/>
        <v>2104.5450000000001</v>
      </c>
      <c r="CH292" s="424">
        <v>5.2249999999999996</v>
      </c>
      <c r="CI292" s="425">
        <v>4.952</v>
      </c>
      <c r="CJ292" s="500">
        <f t="shared" si="863"/>
        <v>642.67499999999995</v>
      </c>
      <c r="CK292" s="404">
        <f t="shared" si="864"/>
        <v>787.36799999999994</v>
      </c>
      <c r="CL292" s="424"/>
      <c r="CM292" s="425"/>
      <c r="CN292" s="500">
        <f t="shared" si="865"/>
        <v>0</v>
      </c>
      <c r="CO292" s="404">
        <f t="shared" si="866"/>
        <v>0</v>
      </c>
      <c r="CP292" s="500">
        <f t="shared" si="867"/>
        <v>4.3481594684385385</v>
      </c>
      <c r="CQ292" s="237">
        <f t="shared" si="868"/>
        <v>4.2653584070796464</v>
      </c>
      <c r="CR292" s="500">
        <f t="shared" si="869"/>
        <v>2617.5920000000001</v>
      </c>
      <c r="CS292" s="404">
        <f t="shared" si="870"/>
        <v>2891.9130000000005</v>
      </c>
      <c r="CT292" s="422"/>
      <c r="CU292" s="423"/>
      <c r="CV292" s="500">
        <f t="shared" si="871"/>
        <v>0</v>
      </c>
      <c r="CW292" s="404">
        <f t="shared" si="872"/>
        <v>0</v>
      </c>
      <c r="CX292" s="422"/>
      <c r="CY292" s="423"/>
      <c r="CZ292" s="500">
        <f t="shared" si="873"/>
        <v>0</v>
      </c>
      <c r="DA292" s="404">
        <f t="shared" si="874"/>
        <v>0</v>
      </c>
      <c r="DB292" s="422"/>
      <c r="DC292" s="423"/>
      <c r="DD292" s="500">
        <f t="shared" si="875"/>
        <v>0</v>
      </c>
      <c r="DE292" s="404">
        <f t="shared" si="876"/>
        <v>0</v>
      </c>
      <c r="DF292" s="500">
        <f t="shared" si="877"/>
        <v>0</v>
      </c>
      <c r="DG292" s="404">
        <f t="shared" si="878"/>
        <v>0</v>
      </c>
      <c r="DH292" s="500">
        <f t="shared" si="879"/>
        <v>0</v>
      </c>
      <c r="DI292" s="404">
        <f t="shared" si="880"/>
        <v>0</v>
      </c>
      <c r="DJ292" s="500">
        <f t="shared" si="881"/>
        <v>623</v>
      </c>
      <c r="DK292" s="404">
        <f t="shared" si="882"/>
        <v>710</v>
      </c>
      <c r="DL292" s="500">
        <f t="shared" si="883"/>
        <v>0</v>
      </c>
      <c r="DM292" s="404">
        <f t="shared" si="884"/>
        <v>0</v>
      </c>
      <c r="DN292" s="236">
        <f t="shared" si="885"/>
        <v>4.3005762439807382</v>
      </c>
      <c r="DO292" s="237">
        <f t="shared" si="886"/>
        <v>4.1936802816901411</v>
      </c>
      <c r="DP292" s="500">
        <f t="shared" si="887"/>
        <v>2679.259</v>
      </c>
      <c r="DQ292" s="404">
        <f t="shared" si="888"/>
        <v>2977.5130000000004</v>
      </c>
      <c r="DR292" s="500">
        <f t="shared" si="889"/>
        <v>0</v>
      </c>
      <c r="DS292" s="404">
        <f t="shared" si="890"/>
        <v>0</v>
      </c>
      <c r="DT292" s="500">
        <f t="shared" si="891"/>
        <v>0</v>
      </c>
      <c r="DU292" s="404">
        <f t="shared" si="892"/>
        <v>0</v>
      </c>
      <c r="DV292" s="422">
        <v>135</v>
      </c>
      <c r="DW292" s="423">
        <v>140</v>
      </c>
      <c r="DX292" s="500">
        <f t="shared" si="893"/>
        <v>0</v>
      </c>
      <c r="DY292" s="404">
        <f t="shared" si="894"/>
        <v>0</v>
      </c>
      <c r="DZ292" s="422">
        <v>87</v>
      </c>
      <c r="EA292" s="423">
        <v>71</v>
      </c>
      <c r="EB292" s="500">
        <f t="shared" si="895"/>
        <v>0</v>
      </c>
      <c r="EC292" s="404">
        <f t="shared" si="896"/>
        <v>0</v>
      </c>
      <c r="ED292" s="422"/>
      <c r="EE292" s="423"/>
      <c r="EF292" s="500">
        <f t="shared" si="897"/>
        <v>0</v>
      </c>
      <c r="EG292" s="404">
        <f t="shared" si="898"/>
        <v>0</v>
      </c>
      <c r="EH292" s="500">
        <f t="shared" si="899"/>
        <v>222</v>
      </c>
      <c r="EI292" s="404">
        <f t="shared" si="900"/>
        <v>211</v>
      </c>
      <c r="EJ292" s="500">
        <f t="shared" si="901"/>
        <v>0</v>
      </c>
      <c r="EK292" s="404">
        <f t="shared" si="902"/>
        <v>0</v>
      </c>
      <c r="EL292" s="424">
        <v>6.109</v>
      </c>
      <c r="EM292" s="425">
        <v>5.7930000000000001</v>
      </c>
      <c r="EN292" s="500">
        <f t="shared" si="903"/>
        <v>824.71500000000003</v>
      </c>
      <c r="EO292" s="404">
        <f t="shared" si="904"/>
        <v>811.02</v>
      </c>
      <c r="EP292" s="424">
        <v>8.6280000000000001</v>
      </c>
      <c r="EQ292" s="425">
        <v>8.141</v>
      </c>
      <c r="ER292" s="500">
        <f t="shared" si="905"/>
        <v>750.63599999999997</v>
      </c>
      <c r="ES292" s="404">
        <f t="shared" si="906"/>
        <v>578.01099999999997</v>
      </c>
      <c r="ET292" s="424"/>
      <c r="EU292" s="425"/>
      <c r="EV292" s="500">
        <f t="shared" si="907"/>
        <v>0</v>
      </c>
      <c r="EW292" s="404">
        <f t="shared" si="908"/>
        <v>0</v>
      </c>
      <c r="EX292" s="236">
        <f t="shared" si="909"/>
        <v>7.096175675675676</v>
      </c>
      <c r="EY292" s="237">
        <f t="shared" si="910"/>
        <v>6.5830853080568721</v>
      </c>
      <c r="EZ292" s="500">
        <f t="shared" si="911"/>
        <v>1575.3510000000001</v>
      </c>
      <c r="FA292" s="404">
        <f t="shared" si="912"/>
        <v>1389.0309999999999</v>
      </c>
      <c r="FB292" s="422"/>
      <c r="FC292" s="423"/>
      <c r="FD292" s="500">
        <f t="shared" si="913"/>
        <v>0</v>
      </c>
      <c r="FE292" s="404">
        <f t="shared" si="914"/>
        <v>0</v>
      </c>
      <c r="FF292" s="422"/>
      <c r="FG292" s="423"/>
      <c r="FH292" s="500">
        <f t="shared" si="915"/>
        <v>0</v>
      </c>
      <c r="FI292" s="404">
        <f t="shared" si="916"/>
        <v>0</v>
      </c>
      <c r="FJ292" s="422"/>
      <c r="FK292" s="423"/>
      <c r="FL292" s="500">
        <f t="shared" si="917"/>
        <v>0</v>
      </c>
      <c r="FM292" s="404">
        <f t="shared" si="918"/>
        <v>0</v>
      </c>
      <c r="FN292" s="500">
        <f t="shared" si="919"/>
        <v>0</v>
      </c>
      <c r="FO292" s="404">
        <f t="shared" si="920"/>
        <v>0</v>
      </c>
      <c r="FP292" s="500">
        <f t="shared" si="921"/>
        <v>0</v>
      </c>
      <c r="FQ292" s="404">
        <f t="shared" si="922"/>
        <v>0</v>
      </c>
      <c r="FR292" s="422">
        <v>435</v>
      </c>
      <c r="FS292" s="423">
        <v>441</v>
      </c>
      <c r="FT292" s="500">
        <f t="shared" si="923"/>
        <v>0</v>
      </c>
      <c r="FU292" s="404">
        <f t="shared" si="924"/>
        <v>0</v>
      </c>
      <c r="FV292" s="424">
        <v>3.8359999999999999</v>
      </c>
      <c r="FW292" s="425">
        <v>4.0599999999999996</v>
      </c>
      <c r="FX292" s="500">
        <f t="shared" si="925"/>
        <v>1668.6599999999999</v>
      </c>
      <c r="FY292" s="404">
        <f t="shared" si="926"/>
        <v>1790.4599999999998</v>
      </c>
      <c r="FZ292" s="424"/>
      <c r="GA292" s="425"/>
      <c r="GB292" s="500">
        <f t="shared" si="927"/>
        <v>0</v>
      </c>
      <c r="GC292" s="404">
        <f t="shared" si="928"/>
        <v>0</v>
      </c>
      <c r="GD292" s="510">
        <f t="shared" si="929"/>
        <v>634</v>
      </c>
      <c r="GE292" s="404">
        <f t="shared" si="930"/>
        <v>689</v>
      </c>
      <c r="GF292" s="500">
        <f t="shared" si="931"/>
        <v>0</v>
      </c>
      <c r="GG292" s="404">
        <f t="shared" si="932"/>
        <v>0</v>
      </c>
      <c r="GH292" s="500">
        <f t="shared" si="933"/>
        <v>2858.6320000000001</v>
      </c>
      <c r="GI292" s="404">
        <f t="shared" si="934"/>
        <v>2996.5650000000001</v>
      </c>
      <c r="GJ292" s="500" t="str">
        <f t="shared" si="935"/>
        <v/>
      </c>
      <c r="GK292" s="404" t="str">
        <f t="shared" si="936"/>
        <v/>
      </c>
      <c r="GL292" s="510">
        <f t="shared" si="937"/>
        <v>211</v>
      </c>
      <c r="GM292" s="404">
        <f t="shared" si="938"/>
        <v>232</v>
      </c>
      <c r="GN292" s="500">
        <f t="shared" si="939"/>
        <v>0</v>
      </c>
      <c r="GO292" s="404">
        <f t="shared" si="940"/>
        <v>0</v>
      </c>
      <c r="GP292" s="500">
        <f t="shared" si="941"/>
        <v>1395.9780000000001</v>
      </c>
      <c r="GQ292" s="404">
        <f t="shared" si="942"/>
        <v>1369.9789999999998</v>
      </c>
      <c r="GR292" s="500">
        <f t="shared" si="943"/>
        <v>0</v>
      </c>
      <c r="GS292" s="404">
        <f t="shared" si="944"/>
        <v>0</v>
      </c>
      <c r="GT292" s="510">
        <f t="shared" si="945"/>
        <v>845</v>
      </c>
      <c r="GU292" s="404">
        <f t="shared" si="946"/>
        <v>921</v>
      </c>
      <c r="GV292" s="500">
        <f t="shared" si="947"/>
        <v>0</v>
      </c>
      <c r="GW292" s="404">
        <f t="shared" si="948"/>
        <v>0</v>
      </c>
      <c r="GX292" s="500">
        <f t="shared" si="949"/>
        <v>4254.6100000000006</v>
      </c>
      <c r="GY292" s="404">
        <f t="shared" si="950"/>
        <v>4366.5439999999999</v>
      </c>
      <c r="GZ292" s="500" t="str">
        <f t="shared" si="951"/>
        <v/>
      </c>
      <c r="HA292" s="404" t="str">
        <f t="shared" si="952"/>
        <v/>
      </c>
      <c r="HB292" s="510">
        <f t="shared" si="953"/>
        <v>0</v>
      </c>
      <c r="HC292" s="404">
        <f t="shared" si="954"/>
        <v>0</v>
      </c>
      <c r="HD292" s="500">
        <f t="shared" si="955"/>
        <v>0</v>
      </c>
      <c r="HE292" s="404">
        <f t="shared" si="956"/>
        <v>0</v>
      </c>
      <c r="HF292" s="500" t="str">
        <f t="shared" si="957"/>
        <v/>
      </c>
      <c r="HG292" s="404" t="str">
        <f t="shared" si="958"/>
        <v/>
      </c>
      <c r="HH292" s="500" t="str">
        <f t="shared" si="959"/>
        <v/>
      </c>
      <c r="HI292" s="404" t="str">
        <f t="shared" si="960"/>
        <v/>
      </c>
      <c r="HJ292" s="510">
        <f t="shared" si="961"/>
        <v>5923.27</v>
      </c>
      <c r="HK292" s="404">
        <f t="shared" si="962"/>
        <v>6157.0039999999999</v>
      </c>
      <c r="HL292" s="500" t="str">
        <f t="shared" si="963"/>
        <v/>
      </c>
      <c r="HM292" s="404" t="str">
        <f t="shared" si="964"/>
        <v/>
      </c>
    </row>
    <row r="293" spans="1:221">
      <c r="A293" s="559" t="s">
        <v>544</v>
      </c>
      <c r="B293" s="566" t="s">
        <v>770</v>
      </c>
      <c r="C293" s="573"/>
      <c r="D293" s="568">
        <v>221485</v>
      </c>
      <c r="E293" s="569">
        <v>8</v>
      </c>
      <c r="F293" s="422">
        <v>830</v>
      </c>
      <c r="G293" s="423">
        <v>728</v>
      </c>
      <c r="H293" s="422"/>
      <c r="I293" s="423"/>
      <c r="J293" s="500">
        <f t="shared" si="815"/>
        <v>830</v>
      </c>
      <c r="K293" s="404">
        <f t="shared" si="816"/>
        <v>728</v>
      </c>
      <c r="L293" s="422"/>
      <c r="M293" s="423"/>
      <c r="N293" s="500">
        <f t="shared" si="817"/>
        <v>830</v>
      </c>
      <c r="O293" s="404">
        <f t="shared" si="818"/>
        <v>728</v>
      </c>
      <c r="P293" s="500">
        <f t="shared" si="819"/>
        <v>0</v>
      </c>
      <c r="Q293" s="404">
        <f t="shared" si="820"/>
        <v>0</v>
      </c>
      <c r="R293" s="422">
        <v>2</v>
      </c>
      <c r="S293" s="423">
        <v>4</v>
      </c>
      <c r="T293" s="500">
        <f t="shared" si="821"/>
        <v>0</v>
      </c>
      <c r="U293" s="404">
        <f t="shared" si="822"/>
        <v>0</v>
      </c>
      <c r="V293" s="422"/>
      <c r="W293" s="423"/>
      <c r="X293" s="500">
        <f t="shared" si="823"/>
        <v>0</v>
      </c>
      <c r="Y293" s="404">
        <f t="shared" si="824"/>
        <v>0</v>
      </c>
      <c r="Z293" s="422"/>
      <c r="AA293" s="423"/>
      <c r="AB293" s="500">
        <f t="shared" si="825"/>
        <v>0</v>
      </c>
      <c r="AC293" s="404">
        <f t="shared" si="826"/>
        <v>0</v>
      </c>
      <c r="AD293" s="500">
        <f t="shared" si="827"/>
        <v>2</v>
      </c>
      <c r="AE293" s="404">
        <f t="shared" si="828"/>
        <v>4</v>
      </c>
      <c r="AF293" s="500">
        <f t="shared" si="829"/>
        <v>0</v>
      </c>
      <c r="AG293" s="404">
        <f t="shared" si="830"/>
        <v>0</v>
      </c>
      <c r="AH293" s="424">
        <v>1.667</v>
      </c>
      <c r="AI293" s="425">
        <v>3.5</v>
      </c>
      <c r="AJ293" s="500">
        <f t="shared" si="831"/>
        <v>3.3340000000000001</v>
      </c>
      <c r="AK293" s="404">
        <f t="shared" si="832"/>
        <v>14</v>
      </c>
      <c r="AL293" s="424"/>
      <c r="AM293" s="425"/>
      <c r="AN293" s="500">
        <f t="shared" si="833"/>
        <v>0</v>
      </c>
      <c r="AO293" s="404">
        <f t="shared" si="834"/>
        <v>0</v>
      </c>
      <c r="AP293" s="424"/>
      <c r="AQ293" s="425"/>
      <c r="AR293" s="500">
        <f t="shared" si="835"/>
        <v>0</v>
      </c>
      <c r="AS293" s="404">
        <f t="shared" si="836"/>
        <v>0</v>
      </c>
      <c r="AT293" s="236">
        <f t="shared" si="837"/>
        <v>1.667</v>
      </c>
      <c r="AU293" s="237">
        <f t="shared" si="838"/>
        <v>3.5</v>
      </c>
      <c r="AV293" s="500">
        <f t="shared" si="839"/>
        <v>3.3340000000000001</v>
      </c>
      <c r="AW293" s="404">
        <f t="shared" si="840"/>
        <v>14</v>
      </c>
      <c r="AX293" s="422"/>
      <c r="AY293" s="423"/>
      <c r="AZ293" s="500">
        <f t="shared" si="841"/>
        <v>0</v>
      </c>
      <c r="BA293" s="404">
        <f t="shared" si="842"/>
        <v>0</v>
      </c>
      <c r="BB293" s="422"/>
      <c r="BC293" s="423"/>
      <c r="BD293" s="500">
        <f t="shared" si="843"/>
        <v>0</v>
      </c>
      <c r="BE293" s="404">
        <f t="shared" si="844"/>
        <v>0</v>
      </c>
      <c r="BF293" s="422"/>
      <c r="BG293" s="423"/>
      <c r="BH293" s="500">
        <f t="shared" si="845"/>
        <v>0</v>
      </c>
      <c r="BI293" s="404">
        <f t="shared" si="846"/>
        <v>0</v>
      </c>
      <c r="BJ293" s="500">
        <f t="shared" si="847"/>
        <v>0</v>
      </c>
      <c r="BK293" s="404">
        <f t="shared" si="848"/>
        <v>0</v>
      </c>
      <c r="BL293" s="500">
        <f t="shared" si="849"/>
        <v>0</v>
      </c>
      <c r="BM293" s="404">
        <f t="shared" si="850"/>
        <v>0</v>
      </c>
      <c r="BN293" s="422">
        <v>275</v>
      </c>
      <c r="BO293" s="423">
        <v>264</v>
      </c>
      <c r="BP293" s="500">
        <f t="shared" si="851"/>
        <v>0</v>
      </c>
      <c r="BQ293" s="404">
        <f t="shared" si="852"/>
        <v>0</v>
      </c>
      <c r="BR293" s="422">
        <v>131</v>
      </c>
      <c r="BS293" s="423">
        <v>106</v>
      </c>
      <c r="BT293" s="500">
        <f t="shared" si="853"/>
        <v>0</v>
      </c>
      <c r="BU293" s="404">
        <f t="shared" si="854"/>
        <v>0</v>
      </c>
      <c r="BV293" s="422"/>
      <c r="BW293" s="423"/>
      <c r="BX293" s="500">
        <f t="shared" si="855"/>
        <v>0</v>
      </c>
      <c r="BY293" s="404">
        <f t="shared" si="856"/>
        <v>0</v>
      </c>
      <c r="BZ293" s="500">
        <f t="shared" si="857"/>
        <v>406</v>
      </c>
      <c r="CA293" s="404">
        <f t="shared" si="858"/>
        <v>370</v>
      </c>
      <c r="CB293" s="500">
        <f t="shared" si="859"/>
        <v>0</v>
      </c>
      <c r="CC293" s="404">
        <f t="shared" si="860"/>
        <v>0</v>
      </c>
      <c r="CD293" s="424">
        <v>4.407</v>
      </c>
      <c r="CE293" s="425">
        <v>4.673</v>
      </c>
      <c r="CF293" s="500">
        <f t="shared" si="861"/>
        <v>1211.925</v>
      </c>
      <c r="CG293" s="404">
        <f t="shared" si="862"/>
        <v>1233.672</v>
      </c>
      <c r="CH293" s="424">
        <v>5.3079999999999998</v>
      </c>
      <c r="CI293" s="425">
        <v>4.7859999999999996</v>
      </c>
      <c r="CJ293" s="500">
        <f t="shared" si="863"/>
        <v>695.34799999999996</v>
      </c>
      <c r="CK293" s="404">
        <f t="shared" si="864"/>
        <v>507.31599999999997</v>
      </c>
      <c r="CL293" s="424"/>
      <c r="CM293" s="425"/>
      <c r="CN293" s="500">
        <f t="shared" si="865"/>
        <v>0</v>
      </c>
      <c r="CO293" s="404">
        <f t="shared" si="866"/>
        <v>0</v>
      </c>
      <c r="CP293" s="500">
        <f t="shared" si="867"/>
        <v>4.6977167487684728</v>
      </c>
      <c r="CQ293" s="237">
        <f t="shared" si="868"/>
        <v>4.705372972972973</v>
      </c>
      <c r="CR293" s="500">
        <f t="shared" si="869"/>
        <v>1907.2729999999999</v>
      </c>
      <c r="CS293" s="404">
        <f t="shared" si="870"/>
        <v>1740.9880000000001</v>
      </c>
      <c r="CT293" s="422"/>
      <c r="CU293" s="423"/>
      <c r="CV293" s="500">
        <f t="shared" si="871"/>
        <v>0</v>
      </c>
      <c r="CW293" s="404">
        <f t="shared" si="872"/>
        <v>0</v>
      </c>
      <c r="CX293" s="422"/>
      <c r="CY293" s="423"/>
      <c r="CZ293" s="500">
        <f t="shared" si="873"/>
        <v>0</v>
      </c>
      <c r="DA293" s="404">
        <f t="shared" si="874"/>
        <v>0</v>
      </c>
      <c r="DB293" s="422"/>
      <c r="DC293" s="423"/>
      <c r="DD293" s="500">
        <f t="shared" si="875"/>
        <v>0</v>
      </c>
      <c r="DE293" s="404">
        <f t="shared" si="876"/>
        <v>0</v>
      </c>
      <c r="DF293" s="500">
        <f t="shared" si="877"/>
        <v>0</v>
      </c>
      <c r="DG293" s="404">
        <f t="shared" si="878"/>
        <v>0</v>
      </c>
      <c r="DH293" s="500">
        <f t="shared" si="879"/>
        <v>0</v>
      </c>
      <c r="DI293" s="404">
        <f t="shared" si="880"/>
        <v>0</v>
      </c>
      <c r="DJ293" s="500">
        <f t="shared" si="881"/>
        <v>408</v>
      </c>
      <c r="DK293" s="404">
        <f t="shared" si="882"/>
        <v>374</v>
      </c>
      <c r="DL293" s="500">
        <f t="shared" si="883"/>
        <v>0</v>
      </c>
      <c r="DM293" s="404">
        <f t="shared" si="884"/>
        <v>0</v>
      </c>
      <c r="DN293" s="236">
        <f t="shared" si="885"/>
        <v>4.6828602941176474</v>
      </c>
      <c r="DO293" s="237">
        <f t="shared" si="886"/>
        <v>4.6924812834224596</v>
      </c>
      <c r="DP293" s="500">
        <f t="shared" si="887"/>
        <v>1910.6070000000002</v>
      </c>
      <c r="DQ293" s="404">
        <f t="shared" si="888"/>
        <v>1754.9879999999998</v>
      </c>
      <c r="DR293" s="500">
        <f t="shared" si="889"/>
        <v>0</v>
      </c>
      <c r="DS293" s="404">
        <f t="shared" si="890"/>
        <v>0</v>
      </c>
      <c r="DT293" s="500">
        <f t="shared" si="891"/>
        <v>0</v>
      </c>
      <c r="DU293" s="404">
        <f t="shared" si="892"/>
        <v>0</v>
      </c>
      <c r="DV293" s="422">
        <v>53</v>
      </c>
      <c r="DW293" s="423">
        <v>52</v>
      </c>
      <c r="DX293" s="500">
        <f t="shared" si="893"/>
        <v>0</v>
      </c>
      <c r="DY293" s="404">
        <f t="shared" si="894"/>
        <v>0</v>
      </c>
      <c r="DZ293" s="422">
        <v>52</v>
      </c>
      <c r="EA293" s="423">
        <v>47</v>
      </c>
      <c r="EB293" s="500">
        <f t="shared" si="895"/>
        <v>0</v>
      </c>
      <c r="EC293" s="404">
        <f t="shared" si="896"/>
        <v>0</v>
      </c>
      <c r="ED293" s="422"/>
      <c r="EE293" s="423"/>
      <c r="EF293" s="500">
        <f t="shared" si="897"/>
        <v>0</v>
      </c>
      <c r="EG293" s="404">
        <f t="shared" si="898"/>
        <v>0</v>
      </c>
      <c r="EH293" s="500">
        <f t="shared" si="899"/>
        <v>105</v>
      </c>
      <c r="EI293" s="404">
        <f t="shared" si="900"/>
        <v>99</v>
      </c>
      <c r="EJ293" s="500">
        <f t="shared" si="901"/>
        <v>0</v>
      </c>
      <c r="EK293" s="404">
        <f t="shared" si="902"/>
        <v>0</v>
      </c>
      <c r="EL293" s="424">
        <v>5.8680000000000003</v>
      </c>
      <c r="EM293" s="425">
        <v>6.141</v>
      </c>
      <c r="EN293" s="500">
        <f t="shared" si="903"/>
        <v>311.00400000000002</v>
      </c>
      <c r="EO293" s="404">
        <f t="shared" si="904"/>
        <v>319.33199999999999</v>
      </c>
      <c r="EP293" s="424">
        <v>9.1790000000000003</v>
      </c>
      <c r="EQ293" s="425">
        <v>8.1989999999999998</v>
      </c>
      <c r="ER293" s="500">
        <f t="shared" si="905"/>
        <v>477.30799999999999</v>
      </c>
      <c r="ES293" s="404">
        <f t="shared" si="906"/>
        <v>385.35300000000001</v>
      </c>
      <c r="ET293" s="424"/>
      <c r="EU293" s="425"/>
      <c r="EV293" s="500">
        <f t="shared" si="907"/>
        <v>0</v>
      </c>
      <c r="EW293" s="404">
        <f t="shared" si="908"/>
        <v>0</v>
      </c>
      <c r="EX293" s="236">
        <f t="shared" si="909"/>
        <v>7.5077333333333334</v>
      </c>
      <c r="EY293" s="237">
        <f t="shared" si="910"/>
        <v>7.1180303030303023</v>
      </c>
      <c r="EZ293" s="500">
        <f t="shared" si="911"/>
        <v>788.31200000000001</v>
      </c>
      <c r="FA293" s="404">
        <f t="shared" si="912"/>
        <v>704.68499999999995</v>
      </c>
      <c r="FB293" s="422"/>
      <c r="FC293" s="423"/>
      <c r="FD293" s="500">
        <f t="shared" si="913"/>
        <v>0</v>
      </c>
      <c r="FE293" s="404">
        <f t="shared" si="914"/>
        <v>0</v>
      </c>
      <c r="FF293" s="422"/>
      <c r="FG293" s="423"/>
      <c r="FH293" s="500">
        <f t="shared" si="915"/>
        <v>0</v>
      </c>
      <c r="FI293" s="404">
        <f t="shared" si="916"/>
        <v>0</v>
      </c>
      <c r="FJ293" s="422"/>
      <c r="FK293" s="423"/>
      <c r="FL293" s="500">
        <f t="shared" si="917"/>
        <v>0</v>
      </c>
      <c r="FM293" s="404">
        <f t="shared" si="918"/>
        <v>0</v>
      </c>
      <c r="FN293" s="500">
        <f t="shared" si="919"/>
        <v>0</v>
      </c>
      <c r="FO293" s="404">
        <f t="shared" si="920"/>
        <v>0</v>
      </c>
      <c r="FP293" s="500">
        <f t="shared" si="921"/>
        <v>0</v>
      </c>
      <c r="FQ293" s="404">
        <f t="shared" si="922"/>
        <v>0</v>
      </c>
      <c r="FR293" s="422">
        <v>317</v>
      </c>
      <c r="FS293" s="423">
        <v>255</v>
      </c>
      <c r="FT293" s="500">
        <f t="shared" si="923"/>
        <v>0</v>
      </c>
      <c r="FU293" s="404">
        <f t="shared" si="924"/>
        <v>0</v>
      </c>
      <c r="FV293" s="424">
        <v>4.9390000000000001</v>
      </c>
      <c r="FW293" s="425">
        <v>5.2359999999999998</v>
      </c>
      <c r="FX293" s="500">
        <f t="shared" si="925"/>
        <v>1565.663</v>
      </c>
      <c r="FY293" s="404">
        <f t="shared" si="926"/>
        <v>1335.1799999999998</v>
      </c>
      <c r="FZ293" s="424"/>
      <c r="GA293" s="425"/>
      <c r="GB293" s="500">
        <f t="shared" si="927"/>
        <v>0</v>
      </c>
      <c r="GC293" s="404">
        <f t="shared" si="928"/>
        <v>0</v>
      </c>
      <c r="GD293" s="510">
        <f t="shared" si="929"/>
        <v>330</v>
      </c>
      <c r="GE293" s="404">
        <f t="shared" si="930"/>
        <v>320</v>
      </c>
      <c r="GF293" s="500">
        <f t="shared" si="931"/>
        <v>0</v>
      </c>
      <c r="GG293" s="404">
        <f t="shared" si="932"/>
        <v>0</v>
      </c>
      <c r="GH293" s="500">
        <f t="shared" si="933"/>
        <v>1526.2629999999999</v>
      </c>
      <c r="GI293" s="404">
        <f t="shared" si="934"/>
        <v>1567.0039999999999</v>
      </c>
      <c r="GJ293" s="500" t="str">
        <f t="shared" si="935"/>
        <v/>
      </c>
      <c r="GK293" s="404" t="str">
        <f t="shared" si="936"/>
        <v/>
      </c>
      <c r="GL293" s="510">
        <f t="shared" si="937"/>
        <v>183</v>
      </c>
      <c r="GM293" s="404">
        <f t="shared" si="938"/>
        <v>153</v>
      </c>
      <c r="GN293" s="500">
        <f t="shared" si="939"/>
        <v>0</v>
      </c>
      <c r="GO293" s="404">
        <f t="shared" si="940"/>
        <v>0</v>
      </c>
      <c r="GP293" s="500">
        <f t="shared" si="941"/>
        <v>1172.6559999999999</v>
      </c>
      <c r="GQ293" s="404">
        <f t="shared" si="942"/>
        <v>892.66899999999998</v>
      </c>
      <c r="GR293" s="500">
        <f t="shared" si="943"/>
        <v>0</v>
      </c>
      <c r="GS293" s="404">
        <f t="shared" si="944"/>
        <v>0</v>
      </c>
      <c r="GT293" s="510">
        <f t="shared" si="945"/>
        <v>513</v>
      </c>
      <c r="GU293" s="404">
        <f t="shared" si="946"/>
        <v>473</v>
      </c>
      <c r="GV293" s="500">
        <f t="shared" si="947"/>
        <v>0</v>
      </c>
      <c r="GW293" s="404">
        <f t="shared" si="948"/>
        <v>0</v>
      </c>
      <c r="GX293" s="500">
        <f t="shared" si="949"/>
        <v>2698.9189999999999</v>
      </c>
      <c r="GY293" s="404">
        <f t="shared" si="950"/>
        <v>2459.6729999999998</v>
      </c>
      <c r="GZ293" s="500" t="str">
        <f t="shared" si="951"/>
        <v/>
      </c>
      <c r="HA293" s="404" t="str">
        <f t="shared" si="952"/>
        <v/>
      </c>
      <c r="HB293" s="510">
        <f t="shared" si="953"/>
        <v>0</v>
      </c>
      <c r="HC293" s="404">
        <f t="shared" si="954"/>
        <v>0</v>
      </c>
      <c r="HD293" s="500">
        <f t="shared" si="955"/>
        <v>0</v>
      </c>
      <c r="HE293" s="404">
        <f t="shared" si="956"/>
        <v>0</v>
      </c>
      <c r="HF293" s="500" t="str">
        <f t="shared" si="957"/>
        <v/>
      </c>
      <c r="HG293" s="404" t="str">
        <f t="shared" si="958"/>
        <v/>
      </c>
      <c r="HH293" s="500" t="str">
        <f t="shared" si="959"/>
        <v/>
      </c>
      <c r="HI293" s="404" t="str">
        <f t="shared" si="960"/>
        <v/>
      </c>
      <c r="HJ293" s="510">
        <f t="shared" si="961"/>
        <v>4264.5820000000003</v>
      </c>
      <c r="HK293" s="404">
        <f t="shared" si="962"/>
        <v>3794.8529999999996</v>
      </c>
      <c r="HL293" s="500" t="str">
        <f t="shared" si="963"/>
        <v/>
      </c>
      <c r="HM293" s="404" t="str">
        <f t="shared" si="964"/>
        <v/>
      </c>
    </row>
    <row r="294" spans="1:221">
      <c r="A294" s="559" t="s">
        <v>544</v>
      </c>
      <c r="B294" s="567" t="s">
        <v>771</v>
      </c>
      <c r="C294" s="571"/>
      <c r="D294" s="568">
        <v>222053</v>
      </c>
      <c r="E294" s="563">
        <v>8</v>
      </c>
      <c r="F294" s="422">
        <v>764</v>
      </c>
      <c r="G294" s="423">
        <v>882</v>
      </c>
      <c r="H294" s="422"/>
      <c r="I294" s="423"/>
      <c r="J294" s="500">
        <f t="shared" si="815"/>
        <v>764</v>
      </c>
      <c r="K294" s="404">
        <f t="shared" si="816"/>
        <v>882</v>
      </c>
      <c r="L294" s="422"/>
      <c r="M294" s="423"/>
      <c r="N294" s="500">
        <f t="shared" si="817"/>
        <v>764</v>
      </c>
      <c r="O294" s="404">
        <f t="shared" si="818"/>
        <v>882</v>
      </c>
      <c r="P294" s="500">
        <f t="shared" si="819"/>
        <v>0</v>
      </c>
      <c r="Q294" s="404">
        <f t="shared" si="820"/>
        <v>0</v>
      </c>
      <c r="R294" s="422">
        <v>4</v>
      </c>
      <c r="S294" s="423">
        <v>1</v>
      </c>
      <c r="T294" s="500">
        <f t="shared" si="821"/>
        <v>0</v>
      </c>
      <c r="U294" s="404">
        <f t="shared" si="822"/>
        <v>0</v>
      </c>
      <c r="V294" s="422"/>
      <c r="W294" s="423"/>
      <c r="X294" s="500">
        <f t="shared" si="823"/>
        <v>0</v>
      </c>
      <c r="Y294" s="404">
        <f t="shared" si="824"/>
        <v>0</v>
      </c>
      <c r="Z294" s="422"/>
      <c r="AA294" s="423"/>
      <c r="AB294" s="500">
        <f t="shared" si="825"/>
        <v>0</v>
      </c>
      <c r="AC294" s="404">
        <f t="shared" si="826"/>
        <v>0</v>
      </c>
      <c r="AD294" s="500">
        <f t="shared" si="827"/>
        <v>4</v>
      </c>
      <c r="AE294" s="404">
        <f t="shared" si="828"/>
        <v>1</v>
      </c>
      <c r="AF294" s="500">
        <f t="shared" si="829"/>
        <v>0</v>
      </c>
      <c r="AG294" s="404">
        <f t="shared" si="830"/>
        <v>0</v>
      </c>
      <c r="AH294" s="424">
        <v>1.667</v>
      </c>
      <c r="AI294" s="425">
        <v>3.7</v>
      </c>
      <c r="AJ294" s="500">
        <f t="shared" si="831"/>
        <v>6.6680000000000001</v>
      </c>
      <c r="AK294" s="404">
        <f t="shared" si="832"/>
        <v>3.7</v>
      </c>
      <c r="AL294" s="424"/>
      <c r="AM294" s="425"/>
      <c r="AN294" s="500">
        <f t="shared" si="833"/>
        <v>0</v>
      </c>
      <c r="AO294" s="404">
        <f t="shared" si="834"/>
        <v>0</v>
      </c>
      <c r="AP294" s="424"/>
      <c r="AQ294" s="425"/>
      <c r="AR294" s="500">
        <f t="shared" si="835"/>
        <v>0</v>
      </c>
      <c r="AS294" s="404">
        <f t="shared" si="836"/>
        <v>0</v>
      </c>
      <c r="AT294" s="236">
        <f t="shared" si="837"/>
        <v>1.667</v>
      </c>
      <c r="AU294" s="237">
        <f t="shared" si="838"/>
        <v>3.7</v>
      </c>
      <c r="AV294" s="500">
        <f t="shared" si="839"/>
        <v>6.6680000000000001</v>
      </c>
      <c r="AW294" s="404">
        <f t="shared" si="840"/>
        <v>3.7</v>
      </c>
      <c r="AX294" s="422"/>
      <c r="AY294" s="423"/>
      <c r="AZ294" s="500">
        <f t="shared" si="841"/>
        <v>0</v>
      </c>
      <c r="BA294" s="404">
        <f t="shared" si="842"/>
        <v>0</v>
      </c>
      <c r="BB294" s="422"/>
      <c r="BC294" s="423"/>
      <c r="BD294" s="500">
        <f t="shared" si="843"/>
        <v>0</v>
      </c>
      <c r="BE294" s="404">
        <f t="shared" si="844"/>
        <v>0</v>
      </c>
      <c r="BF294" s="422"/>
      <c r="BG294" s="423"/>
      <c r="BH294" s="500">
        <f t="shared" si="845"/>
        <v>0</v>
      </c>
      <c r="BI294" s="404">
        <f t="shared" si="846"/>
        <v>0</v>
      </c>
      <c r="BJ294" s="500">
        <f t="shared" si="847"/>
        <v>0</v>
      </c>
      <c r="BK294" s="404">
        <f t="shared" si="848"/>
        <v>0</v>
      </c>
      <c r="BL294" s="500">
        <f t="shared" si="849"/>
        <v>0</v>
      </c>
      <c r="BM294" s="404">
        <f t="shared" si="850"/>
        <v>0</v>
      </c>
      <c r="BN294" s="422">
        <v>265</v>
      </c>
      <c r="BO294" s="423">
        <v>313</v>
      </c>
      <c r="BP294" s="500">
        <f t="shared" si="851"/>
        <v>0</v>
      </c>
      <c r="BQ294" s="404">
        <f t="shared" si="852"/>
        <v>0</v>
      </c>
      <c r="BR294" s="422">
        <v>74</v>
      </c>
      <c r="BS294" s="423">
        <v>87</v>
      </c>
      <c r="BT294" s="500">
        <f t="shared" si="853"/>
        <v>0</v>
      </c>
      <c r="BU294" s="404">
        <f t="shared" si="854"/>
        <v>0</v>
      </c>
      <c r="BV294" s="422"/>
      <c r="BW294" s="423"/>
      <c r="BX294" s="500">
        <f t="shared" si="855"/>
        <v>0</v>
      </c>
      <c r="BY294" s="404">
        <f t="shared" si="856"/>
        <v>0</v>
      </c>
      <c r="BZ294" s="500">
        <f t="shared" si="857"/>
        <v>339</v>
      </c>
      <c r="CA294" s="404">
        <f t="shared" si="858"/>
        <v>400</v>
      </c>
      <c r="CB294" s="500">
        <f t="shared" si="859"/>
        <v>0</v>
      </c>
      <c r="CC294" s="404">
        <f t="shared" si="860"/>
        <v>0</v>
      </c>
      <c r="CD294" s="424">
        <v>4.077</v>
      </c>
      <c r="CE294" s="425">
        <v>3.988</v>
      </c>
      <c r="CF294" s="500">
        <f t="shared" si="861"/>
        <v>1080.405</v>
      </c>
      <c r="CG294" s="404">
        <f t="shared" si="862"/>
        <v>1248.2439999999999</v>
      </c>
      <c r="CH294" s="424">
        <v>5.5229999999999997</v>
      </c>
      <c r="CI294" s="425">
        <v>5.3559999999999999</v>
      </c>
      <c r="CJ294" s="500">
        <f t="shared" si="863"/>
        <v>408.702</v>
      </c>
      <c r="CK294" s="404">
        <f t="shared" si="864"/>
        <v>465.97199999999998</v>
      </c>
      <c r="CL294" s="424"/>
      <c r="CM294" s="425"/>
      <c r="CN294" s="500">
        <f t="shared" si="865"/>
        <v>0</v>
      </c>
      <c r="CO294" s="404">
        <f t="shared" si="866"/>
        <v>0</v>
      </c>
      <c r="CP294" s="500">
        <f t="shared" si="867"/>
        <v>4.3926460176991151</v>
      </c>
      <c r="CQ294" s="237">
        <f t="shared" si="868"/>
        <v>4.2855400000000001</v>
      </c>
      <c r="CR294" s="500">
        <f t="shared" si="869"/>
        <v>1489.107</v>
      </c>
      <c r="CS294" s="404">
        <f t="shared" si="870"/>
        <v>1714.2160000000001</v>
      </c>
      <c r="CT294" s="422"/>
      <c r="CU294" s="423"/>
      <c r="CV294" s="500">
        <f t="shared" si="871"/>
        <v>0</v>
      </c>
      <c r="CW294" s="404">
        <f t="shared" si="872"/>
        <v>0</v>
      </c>
      <c r="CX294" s="422"/>
      <c r="CY294" s="423"/>
      <c r="CZ294" s="500">
        <f t="shared" si="873"/>
        <v>0</v>
      </c>
      <c r="DA294" s="404">
        <f t="shared" si="874"/>
        <v>0</v>
      </c>
      <c r="DB294" s="422"/>
      <c r="DC294" s="423"/>
      <c r="DD294" s="500">
        <f t="shared" si="875"/>
        <v>0</v>
      </c>
      <c r="DE294" s="404">
        <f t="shared" si="876"/>
        <v>0</v>
      </c>
      <c r="DF294" s="500">
        <f t="shared" si="877"/>
        <v>0</v>
      </c>
      <c r="DG294" s="404">
        <f t="shared" si="878"/>
        <v>0</v>
      </c>
      <c r="DH294" s="500">
        <f t="shared" si="879"/>
        <v>0</v>
      </c>
      <c r="DI294" s="404">
        <f t="shared" si="880"/>
        <v>0</v>
      </c>
      <c r="DJ294" s="500">
        <f t="shared" si="881"/>
        <v>343</v>
      </c>
      <c r="DK294" s="404">
        <f t="shared" si="882"/>
        <v>401</v>
      </c>
      <c r="DL294" s="500">
        <f t="shared" si="883"/>
        <v>0</v>
      </c>
      <c r="DM294" s="404">
        <f t="shared" si="884"/>
        <v>0</v>
      </c>
      <c r="DN294" s="236">
        <f t="shared" si="885"/>
        <v>4.3608600583090373</v>
      </c>
      <c r="DO294" s="237">
        <f t="shared" si="886"/>
        <v>4.2840798004987537</v>
      </c>
      <c r="DP294" s="500">
        <f t="shared" si="887"/>
        <v>1495.7749999999999</v>
      </c>
      <c r="DQ294" s="404">
        <f t="shared" si="888"/>
        <v>1717.9160000000002</v>
      </c>
      <c r="DR294" s="500">
        <f t="shared" si="889"/>
        <v>0</v>
      </c>
      <c r="DS294" s="404">
        <f t="shared" si="890"/>
        <v>0</v>
      </c>
      <c r="DT294" s="500">
        <f t="shared" si="891"/>
        <v>0</v>
      </c>
      <c r="DU294" s="404">
        <f t="shared" si="892"/>
        <v>0</v>
      </c>
      <c r="DV294" s="422">
        <v>52</v>
      </c>
      <c r="DW294" s="423">
        <v>81</v>
      </c>
      <c r="DX294" s="500">
        <f t="shared" si="893"/>
        <v>0</v>
      </c>
      <c r="DY294" s="404">
        <f t="shared" si="894"/>
        <v>0</v>
      </c>
      <c r="DZ294" s="422">
        <v>60</v>
      </c>
      <c r="EA294" s="423">
        <v>49</v>
      </c>
      <c r="EB294" s="500">
        <f t="shared" si="895"/>
        <v>0</v>
      </c>
      <c r="EC294" s="404">
        <f t="shared" si="896"/>
        <v>0</v>
      </c>
      <c r="ED294" s="422"/>
      <c r="EE294" s="423"/>
      <c r="EF294" s="500">
        <f t="shared" si="897"/>
        <v>0</v>
      </c>
      <c r="EG294" s="404">
        <f t="shared" si="898"/>
        <v>0</v>
      </c>
      <c r="EH294" s="500">
        <f t="shared" si="899"/>
        <v>112</v>
      </c>
      <c r="EI294" s="404">
        <f t="shared" si="900"/>
        <v>130</v>
      </c>
      <c r="EJ294" s="500">
        <f t="shared" si="901"/>
        <v>0</v>
      </c>
      <c r="EK294" s="404">
        <f t="shared" si="902"/>
        <v>0</v>
      </c>
      <c r="EL294" s="424">
        <v>6.1859999999999999</v>
      </c>
      <c r="EM294" s="425">
        <v>6.5720000000000001</v>
      </c>
      <c r="EN294" s="500">
        <f t="shared" si="903"/>
        <v>321.67200000000003</v>
      </c>
      <c r="EO294" s="404">
        <f t="shared" si="904"/>
        <v>532.33199999999999</v>
      </c>
      <c r="EP294" s="424">
        <v>8.2390000000000008</v>
      </c>
      <c r="EQ294" s="425">
        <v>9.4760000000000009</v>
      </c>
      <c r="ER294" s="500">
        <f t="shared" si="905"/>
        <v>494.34000000000003</v>
      </c>
      <c r="ES294" s="404">
        <f t="shared" si="906"/>
        <v>464.32400000000007</v>
      </c>
      <c r="ET294" s="424"/>
      <c r="EU294" s="425"/>
      <c r="EV294" s="500">
        <f t="shared" si="907"/>
        <v>0</v>
      </c>
      <c r="EW294" s="404">
        <f t="shared" si="908"/>
        <v>0</v>
      </c>
      <c r="EX294" s="236">
        <f t="shared" si="909"/>
        <v>7.2858214285714293</v>
      </c>
      <c r="EY294" s="237">
        <f t="shared" si="910"/>
        <v>7.6665846153846156</v>
      </c>
      <c r="EZ294" s="500">
        <f t="shared" si="911"/>
        <v>816.01200000000006</v>
      </c>
      <c r="FA294" s="404">
        <f t="shared" si="912"/>
        <v>996.65600000000006</v>
      </c>
      <c r="FB294" s="422"/>
      <c r="FC294" s="423"/>
      <c r="FD294" s="500">
        <f t="shared" si="913"/>
        <v>0</v>
      </c>
      <c r="FE294" s="404">
        <f t="shared" si="914"/>
        <v>0</v>
      </c>
      <c r="FF294" s="422"/>
      <c r="FG294" s="423"/>
      <c r="FH294" s="500">
        <f t="shared" si="915"/>
        <v>0</v>
      </c>
      <c r="FI294" s="404">
        <f t="shared" si="916"/>
        <v>0</v>
      </c>
      <c r="FJ294" s="422"/>
      <c r="FK294" s="423"/>
      <c r="FL294" s="500">
        <f t="shared" si="917"/>
        <v>0</v>
      </c>
      <c r="FM294" s="404">
        <f t="shared" si="918"/>
        <v>0</v>
      </c>
      <c r="FN294" s="500">
        <f t="shared" si="919"/>
        <v>0</v>
      </c>
      <c r="FO294" s="404">
        <f t="shared" si="920"/>
        <v>0</v>
      </c>
      <c r="FP294" s="500">
        <f t="shared" si="921"/>
        <v>0</v>
      </c>
      <c r="FQ294" s="404">
        <f t="shared" si="922"/>
        <v>0</v>
      </c>
      <c r="FR294" s="422">
        <v>309</v>
      </c>
      <c r="FS294" s="423">
        <v>351</v>
      </c>
      <c r="FT294" s="500">
        <f t="shared" si="923"/>
        <v>0</v>
      </c>
      <c r="FU294" s="404">
        <f t="shared" si="924"/>
        <v>0</v>
      </c>
      <c r="FV294" s="424">
        <v>4.5679999999999996</v>
      </c>
      <c r="FW294" s="425">
        <v>4.1319999999999997</v>
      </c>
      <c r="FX294" s="500">
        <f t="shared" si="925"/>
        <v>1411.5119999999999</v>
      </c>
      <c r="FY294" s="404">
        <f t="shared" si="926"/>
        <v>1450.3319999999999</v>
      </c>
      <c r="FZ294" s="424"/>
      <c r="GA294" s="425"/>
      <c r="GB294" s="500">
        <f t="shared" si="927"/>
        <v>0</v>
      </c>
      <c r="GC294" s="404">
        <f t="shared" si="928"/>
        <v>0</v>
      </c>
      <c r="GD294" s="510">
        <f t="shared" si="929"/>
        <v>321</v>
      </c>
      <c r="GE294" s="404">
        <f t="shared" si="930"/>
        <v>395</v>
      </c>
      <c r="GF294" s="500">
        <f t="shared" si="931"/>
        <v>0</v>
      </c>
      <c r="GG294" s="404">
        <f t="shared" si="932"/>
        <v>0</v>
      </c>
      <c r="GH294" s="500">
        <f t="shared" si="933"/>
        <v>1408.7449999999999</v>
      </c>
      <c r="GI294" s="404">
        <f t="shared" si="934"/>
        <v>1784.2759999999998</v>
      </c>
      <c r="GJ294" s="500" t="str">
        <f t="shared" si="935"/>
        <v/>
      </c>
      <c r="GK294" s="404" t="str">
        <f t="shared" si="936"/>
        <v/>
      </c>
      <c r="GL294" s="510">
        <f t="shared" si="937"/>
        <v>134</v>
      </c>
      <c r="GM294" s="404">
        <f t="shared" si="938"/>
        <v>136</v>
      </c>
      <c r="GN294" s="500">
        <f t="shared" si="939"/>
        <v>0</v>
      </c>
      <c r="GO294" s="404">
        <f t="shared" si="940"/>
        <v>0</v>
      </c>
      <c r="GP294" s="500">
        <f t="shared" si="941"/>
        <v>903.04200000000003</v>
      </c>
      <c r="GQ294" s="404">
        <f t="shared" si="942"/>
        <v>930.29600000000005</v>
      </c>
      <c r="GR294" s="500">
        <f t="shared" si="943"/>
        <v>0</v>
      </c>
      <c r="GS294" s="404">
        <f t="shared" si="944"/>
        <v>0</v>
      </c>
      <c r="GT294" s="510">
        <f t="shared" si="945"/>
        <v>455</v>
      </c>
      <c r="GU294" s="404">
        <f t="shared" si="946"/>
        <v>531</v>
      </c>
      <c r="GV294" s="500">
        <f t="shared" si="947"/>
        <v>0</v>
      </c>
      <c r="GW294" s="404">
        <f t="shared" si="948"/>
        <v>0</v>
      </c>
      <c r="GX294" s="500">
        <f t="shared" si="949"/>
        <v>2311.7869999999998</v>
      </c>
      <c r="GY294" s="404">
        <f t="shared" si="950"/>
        <v>2714.5720000000001</v>
      </c>
      <c r="GZ294" s="500" t="str">
        <f t="shared" si="951"/>
        <v/>
      </c>
      <c r="HA294" s="404" t="str">
        <f t="shared" si="952"/>
        <v/>
      </c>
      <c r="HB294" s="510">
        <f t="shared" si="953"/>
        <v>0</v>
      </c>
      <c r="HC294" s="404">
        <f t="shared" si="954"/>
        <v>0</v>
      </c>
      <c r="HD294" s="500">
        <f t="shared" si="955"/>
        <v>0</v>
      </c>
      <c r="HE294" s="404">
        <f t="shared" si="956"/>
        <v>0</v>
      </c>
      <c r="HF294" s="500" t="str">
        <f t="shared" si="957"/>
        <v/>
      </c>
      <c r="HG294" s="404" t="str">
        <f t="shared" si="958"/>
        <v/>
      </c>
      <c r="HH294" s="500" t="str">
        <f t="shared" si="959"/>
        <v/>
      </c>
      <c r="HI294" s="404" t="str">
        <f t="shared" si="960"/>
        <v/>
      </c>
      <c r="HJ294" s="510">
        <f t="shared" si="961"/>
        <v>3723.299</v>
      </c>
      <c r="HK294" s="404">
        <f t="shared" si="962"/>
        <v>4164.9040000000005</v>
      </c>
      <c r="HL294" s="500" t="str">
        <f t="shared" si="963"/>
        <v/>
      </c>
      <c r="HM294" s="404" t="str">
        <f t="shared" si="964"/>
        <v/>
      </c>
    </row>
    <row r="295" spans="1:221">
      <c r="A295" s="559" t="s">
        <v>544</v>
      </c>
      <c r="B295" s="566" t="s">
        <v>772</v>
      </c>
      <c r="C295" s="573"/>
      <c r="D295" s="568">
        <v>219879</v>
      </c>
      <c r="E295" s="569">
        <v>9</v>
      </c>
      <c r="F295" s="422">
        <v>440</v>
      </c>
      <c r="G295" s="423">
        <v>365</v>
      </c>
      <c r="H295" s="422"/>
      <c r="I295" s="423"/>
      <c r="J295" s="500">
        <f t="shared" si="815"/>
        <v>440</v>
      </c>
      <c r="K295" s="404">
        <f t="shared" si="816"/>
        <v>365</v>
      </c>
      <c r="L295" s="422"/>
      <c r="M295" s="423"/>
      <c r="N295" s="500">
        <f t="shared" si="817"/>
        <v>440</v>
      </c>
      <c r="O295" s="404">
        <f t="shared" si="818"/>
        <v>365</v>
      </c>
      <c r="P295" s="500">
        <f t="shared" si="819"/>
        <v>0</v>
      </c>
      <c r="Q295" s="404">
        <f t="shared" si="820"/>
        <v>0</v>
      </c>
      <c r="R295" s="422">
        <v>4</v>
      </c>
      <c r="S295" s="423"/>
      <c r="T295" s="500">
        <f t="shared" si="821"/>
        <v>0</v>
      </c>
      <c r="U295" s="404">
        <f t="shared" si="822"/>
        <v>0</v>
      </c>
      <c r="V295" s="422"/>
      <c r="W295" s="423">
        <v>1</v>
      </c>
      <c r="X295" s="500">
        <f t="shared" si="823"/>
        <v>0</v>
      </c>
      <c r="Y295" s="404">
        <f t="shared" si="824"/>
        <v>0</v>
      </c>
      <c r="Z295" s="422"/>
      <c r="AA295" s="423"/>
      <c r="AB295" s="500">
        <f t="shared" si="825"/>
        <v>0</v>
      </c>
      <c r="AC295" s="404">
        <f t="shared" si="826"/>
        <v>0</v>
      </c>
      <c r="AD295" s="500">
        <f t="shared" si="827"/>
        <v>4</v>
      </c>
      <c r="AE295" s="404">
        <f t="shared" si="828"/>
        <v>1</v>
      </c>
      <c r="AF295" s="500">
        <f t="shared" si="829"/>
        <v>0</v>
      </c>
      <c r="AG295" s="404">
        <f t="shared" si="830"/>
        <v>0</v>
      </c>
      <c r="AH295" s="424">
        <v>1.333</v>
      </c>
      <c r="AI295" s="425"/>
      <c r="AJ295" s="500">
        <f t="shared" si="831"/>
        <v>5.3319999999999999</v>
      </c>
      <c r="AK295" s="404">
        <f t="shared" si="832"/>
        <v>0</v>
      </c>
      <c r="AL295" s="424"/>
      <c r="AM295" s="425">
        <v>2.7</v>
      </c>
      <c r="AN295" s="500">
        <f t="shared" si="833"/>
        <v>0</v>
      </c>
      <c r="AO295" s="404">
        <f t="shared" si="834"/>
        <v>2.7</v>
      </c>
      <c r="AP295" s="424"/>
      <c r="AQ295" s="425"/>
      <c r="AR295" s="500">
        <f t="shared" si="835"/>
        <v>0</v>
      </c>
      <c r="AS295" s="404">
        <f t="shared" si="836"/>
        <v>0</v>
      </c>
      <c r="AT295" s="236">
        <f t="shared" si="837"/>
        <v>1.333</v>
      </c>
      <c r="AU295" s="237">
        <f t="shared" si="838"/>
        <v>2.7</v>
      </c>
      <c r="AV295" s="500">
        <f t="shared" si="839"/>
        <v>5.3319999999999999</v>
      </c>
      <c r="AW295" s="404">
        <f t="shared" si="840"/>
        <v>2.7</v>
      </c>
      <c r="AX295" s="422"/>
      <c r="AY295" s="423"/>
      <c r="AZ295" s="500">
        <f t="shared" si="841"/>
        <v>0</v>
      </c>
      <c r="BA295" s="404">
        <f t="shared" si="842"/>
        <v>0</v>
      </c>
      <c r="BB295" s="422"/>
      <c r="BC295" s="423"/>
      <c r="BD295" s="500">
        <f t="shared" si="843"/>
        <v>0</v>
      </c>
      <c r="BE295" s="404">
        <f t="shared" si="844"/>
        <v>0</v>
      </c>
      <c r="BF295" s="422"/>
      <c r="BG295" s="423"/>
      <c r="BH295" s="500">
        <f t="shared" si="845"/>
        <v>0</v>
      </c>
      <c r="BI295" s="404">
        <f t="shared" si="846"/>
        <v>0</v>
      </c>
      <c r="BJ295" s="500">
        <f t="shared" si="847"/>
        <v>0</v>
      </c>
      <c r="BK295" s="404">
        <f t="shared" si="848"/>
        <v>0</v>
      </c>
      <c r="BL295" s="500">
        <f t="shared" si="849"/>
        <v>0</v>
      </c>
      <c r="BM295" s="404">
        <f t="shared" si="850"/>
        <v>0</v>
      </c>
      <c r="BN295" s="422">
        <v>169</v>
      </c>
      <c r="BO295" s="423">
        <v>137</v>
      </c>
      <c r="BP295" s="500">
        <f t="shared" si="851"/>
        <v>0</v>
      </c>
      <c r="BQ295" s="404">
        <f t="shared" si="852"/>
        <v>0</v>
      </c>
      <c r="BR295" s="422">
        <v>30</v>
      </c>
      <c r="BS295" s="423">
        <v>21</v>
      </c>
      <c r="BT295" s="500">
        <f t="shared" si="853"/>
        <v>0</v>
      </c>
      <c r="BU295" s="404">
        <f t="shared" si="854"/>
        <v>0</v>
      </c>
      <c r="BV295" s="422"/>
      <c r="BW295" s="423"/>
      <c r="BX295" s="500">
        <f t="shared" si="855"/>
        <v>0</v>
      </c>
      <c r="BY295" s="404">
        <f t="shared" si="856"/>
        <v>0</v>
      </c>
      <c r="BZ295" s="500">
        <f t="shared" si="857"/>
        <v>199</v>
      </c>
      <c r="CA295" s="404">
        <f t="shared" si="858"/>
        <v>158</v>
      </c>
      <c r="CB295" s="500">
        <f t="shared" si="859"/>
        <v>0</v>
      </c>
      <c r="CC295" s="404">
        <f t="shared" si="860"/>
        <v>0</v>
      </c>
      <c r="CD295" s="424">
        <v>4.351</v>
      </c>
      <c r="CE295" s="425">
        <v>3.976</v>
      </c>
      <c r="CF295" s="500">
        <f t="shared" si="861"/>
        <v>735.31899999999996</v>
      </c>
      <c r="CG295" s="404">
        <f t="shared" si="862"/>
        <v>544.71199999999999</v>
      </c>
      <c r="CH295" s="424">
        <v>5.5330000000000004</v>
      </c>
      <c r="CI295" s="425">
        <v>4.3810000000000002</v>
      </c>
      <c r="CJ295" s="500">
        <f t="shared" si="863"/>
        <v>165.99</v>
      </c>
      <c r="CK295" s="404">
        <f t="shared" si="864"/>
        <v>92.001000000000005</v>
      </c>
      <c r="CL295" s="424"/>
      <c r="CM295" s="425"/>
      <c r="CN295" s="500">
        <f t="shared" si="865"/>
        <v>0</v>
      </c>
      <c r="CO295" s="404">
        <f t="shared" si="866"/>
        <v>0</v>
      </c>
      <c r="CP295" s="500">
        <f t="shared" si="867"/>
        <v>4.5291909547738696</v>
      </c>
      <c r="CQ295" s="237">
        <f t="shared" si="868"/>
        <v>4.0298291139240501</v>
      </c>
      <c r="CR295" s="500">
        <f t="shared" si="869"/>
        <v>901.30900000000008</v>
      </c>
      <c r="CS295" s="404">
        <f t="shared" si="870"/>
        <v>636.71299999999997</v>
      </c>
      <c r="CT295" s="422"/>
      <c r="CU295" s="423"/>
      <c r="CV295" s="500">
        <f t="shared" si="871"/>
        <v>0</v>
      </c>
      <c r="CW295" s="404">
        <f t="shared" si="872"/>
        <v>0</v>
      </c>
      <c r="CX295" s="422"/>
      <c r="CY295" s="423"/>
      <c r="CZ295" s="500">
        <f t="shared" si="873"/>
        <v>0</v>
      </c>
      <c r="DA295" s="404">
        <f t="shared" si="874"/>
        <v>0</v>
      </c>
      <c r="DB295" s="422"/>
      <c r="DC295" s="423"/>
      <c r="DD295" s="500">
        <f t="shared" si="875"/>
        <v>0</v>
      </c>
      <c r="DE295" s="404">
        <f t="shared" si="876"/>
        <v>0</v>
      </c>
      <c r="DF295" s="500">
        <f t="shared" si="877"/>
        <v>0</v>
      </c>
      <c r="DG295" s="404">
        <f t="shared" si="878"/>
        <v>0</v>
      </c>
      <c r="DH295" s="500">
        <f t="shared" si="879"/>
        <v>0</v>
      </c>
      <c r="DI295" s="404">
        <f t="shared" si="880"/>
        <v>0</v>
      </c>
      <c r="DJ295" s="500">
        <f t="shared" si="881"/>
        <v>203</v>
      </c>
      <c r="DK295" s="404">
        <f t="shared" si="882"/>
        <v>159</v>
      </c>
      <c r="DL295" s="500">
        <f t="shared" si="883"/>
        <v>0</v>
      </c>
      <c r="DM295" s="404">
        <f t="shared" si="884"/>
        <v>0</v>
      </c>
      <c r="DN295" s="236">
        <f t="shared" si="885"/>
        <v>4.4662118226600986</v>
      </c>
      <c r="DO295" s="237">
        <f t="shared" si="886"/>
        <v>4.0214654088050317</v>
      </c>
      <c r="DP295" s="500">
        <f t="shared" si="887"/>
        <v>906.64100000000008</v>
      </c>
      <c r="DQ295" s="404">
        <f t="shared" si="888"/>
        <v>639.41300000000001</v>
      </c>
      <c r="DR295" s="500">
        <f t="shared" si="889"/>
        <v>0</v>
      </c>
      <c r="DS295" s="404">
        <f t="shared" si="890"/>
        <v>0</v>
      </c>
      <c r="DT295" s="500">
        <f t="shared" si="891"/>
        <v>0</v>
      </c>
      <c r="DU295" s="404">
        <f t="shared" si="892"/>
        <v>0</v>
      </c>
      <c r="DV295" s="422">
        <v>27</v>
      </c>
      <c r="DW295" s="423">
        <v>21</v>
      </c>
      <c r="DX295" s="500">
        <f t="shared" si="893"/>
        <v>0</v>
      </c>
      <c r="DY295" s="404">
        <f t="shared" si="894"/>
        <v>0</v>
      </c>
      <c r="DZ295" s="422">
        <v>15</v>
      </c>
      <c r="EA295" s="423">
        <v>11</v>
      </c>
      <c r="EB295" s="500">
        <f t="shared" si="895"/>
        <v>0</v>
      </c>
      <c r="EC295" s="404">
        <f t="shared" si="896"/>
        <v>0</v>
      </c>
      <c r="ED295" s="422"/>
      <c r="EE295" s="423"/>
      <c r="EF295" s="500">
        <f t="shared" si="897"/>
        <v>0</v>
      </c>
      <c r="EG295" s="404">
        <f t="shared" si="898"/>
        <v>0</v>
      </c>
      <c r="EH295" s="500">
        <f t="shared" si="899"/>
        <v>42</v>
      </c>
      <c r="EI295" s="404">
        <f t="shared" si="900"/>
        <v>32</v>
      </c>
      <c r="EJ295" s="500">
        <f t="shared" si="901"/>
        <v>0</v>
      </c>
      <c r="EK295" s="404">
        <f t="shared" si="902"/>
        <v>0</v>
      </c>
      <c r="EL295" s="424">
        <v>5.383</v>
      </c>
      <c r="EM295" s="425">
        <v>6.6349999999999998</v>
      </c>
      <c r="EN295" s="500">
        <f t="shared" si="903"/>
        <v>145.34100000000001</v>
      </c>
      <c r="EO295" s="404">
        <f t="shared" si="904"/>
        <v>139.33500000000001</v>
      </c>
      <c r="EP295" s="424">
        <v>7.3109999999999999</v>
      </c>
      <c r="EQ295" s="425">
        <v>6</v>
      </c>
      <c r="ER295" s="500">
        <f t="shared" si="905"/>
        <v>109.66499999999999</v>
      </c>
      <c r="ES295" s="404">
        <f t="shared" si="906"/>
        <v>66</v>
      </c>
      <c r="ET295" s="424"/>
      <c r="EU295" s="425"/>
      <c r="EV295" s="500">
        <f t="shared" si="907"/>
        <v>0</v>
      </c>
      <c r="EW295" s="404">
        <f t="shared" si="908"/>
        <v>0</v>
      </c>
      <c r="EX295" s="236">
        <f t="shared" si="909"/>
        <v>6.0715714285714286</v>
      </c>
      <c r="EY295" s="237">
        <f t="shared" si="910"/>
        <v>6.4167187500000002</v>
      </c>
      <c r="EZ295" s="500">
        <f t="shared" si="911"/>
        <v>255.006</v>
      </c>
      <c r="FA295" s="404">
        <f t="shared" si="912"/>
        <v>205.33500000000001</v>
      </c>
      <c r="FB295" s="422"/>
      <c r="FC295" s="423"/>
      <c r="FD295" s="500">
        <f t="shared" si="913"/>
        <v>0</v>
      </c>
      <c r="FE295" s="404">
        <f t="shared" si="914"/>
        <v>0</v>
      </c>
      <c r="FF295" s="422"/>
      <c r="FG295" s="423"/>
      <c r="FH295" s="500">
        <f t="shared" si="915"/>
        <v>0</v>
      </c>
      <c r="FI295" s="404">
        <f t="shared" si="916"/>
        <v>0</v>
      </c>
      <c r="FJ295" s="422"/>
      <c r="FK295" s="423"/>
      <c r="FL295" s="500">
        <f t="shared" si="917"/>
        <v>0</v>
      </c>
      <c r="FM295" s="404">
        <f t="shared" si="918"/>
        <v>0</v>
      </c>
      <c r="FN295" s="500">
        <f t="shared" si="919"/>
        <v>0</v>
      </c>
      <c r="FO295" s="404">
        <f t="shared" si="920"/>
        <v>0</v>
      </c>
      <c r="FP295" s="500">
        <f t="shared" si="921"/>
        <v>0</v>
      </c>
      <c r="FQ295" s="404">
        <f t="shared" si="922"/>
        <v>0</v>
      </c>
      <c r="FR295" s="422">
        <v>195</v>
      </c>
      <c r="FS295" s="423">
        <v>174</v>
      </c>
      <c r="FT295" s="500">
        <f t="shared" si="923"/>
        <v>0</v>
      </c>
      <c r="FU295" s="404">
        <f t="shared" si="924"/>
        <v>0</v>
      </c>
      <c r="FV295" s="424">
        <v>5.0330000000000004</v>
      </c>
      <c r="FW295" s="425">
        <v>3.6920000000000002</v>
      </c>
      <c r="FX295" s="500">
        <f t="shared" si="925"/>
        <v>981.43500000000006</v>
      </c>
      <c r="FY295" s="404">
        <f t="shared" si="926"/>
        <v>642.40800000000002</v>
      </c>
      <c r="FZ295" s="424"/>
      <c r="GA295" s="425"/>
      <c r="GB295" s="500">
        <f t="shared" si="927"/>
        <v>0</v>
      </c>
      <c r="GC295" s="404">
        <f t="shared" si="928"/>
        <v>0</v>
      </c>
      <c r="GD295" s="510">
        <f t="shared" si="929"/>
        <v>200</v>
      </c>
      <c r="GE295" s="404">
        <f t="shared" si="930"/>
        <v>158</v>
      </c>
      <c r="GF295" s="500">
        <f t="shared" si="931"/>
        <v>0</v>
      </c>
      <c r="GG295" s="404">
        <f t="shared" si="932"/>
        <v>0</v>
      </c>
      <c r="GH295" s="500">
        <f t="shared" si="933"/>
        <v>885.99199999999996</v>
      </c>
      <c r="GI295" s="404">
        <f t="shared" si="934"/>
        <v>684.04700000000003</v>
      </c>
      <c r="GJ295" s="500" t="str">
        <f t="shared" si="935"/>
        <v/>
      </c>
      <c r="GK295" s="404" t="str">
        <f t="shared" si="936"/>
        <v/>
      </c>
      <c r="GL295" s="510">
        <f t="shared" si="937"/>
        <v>45</v>
      </c>
      <c r="GM295" s="404">
        <f t="shared" si="938"/>
        <v>33</v>
      </c>
      <c r="GN295" s="500">
        <f t="shared" si="939"/>
        <v>0</v>
      </c>
      <c r="GO295" s="404">
        <f t="shared" si="940"/>
        <v>0</v>
      </c>
      <c r="GP295" s="500">
        <f t="shared" si="941"/>
        <v>275.65499999999997</v>
      </c>
      <c r="GQ295" s="404">
        <f t="shared" si="942"/>
        <v>160.70100000000002</v>
      </c>
      <c r="GR295" s="500">
        <f t="shared" si="943"/>
        <v>0</v>
      </c>
      <c r="GS295" s="404">
        <f t="shared" si="944"/>
        <v>0</v>
      </c>
      <c r="GT295" s="510">
        <f t="shared" si="945"/>
        <v>245</v>
      </c>
      <c r="GU295" s="404">
        <f t="shared" si="946"/>
        <v>191</v>
      </c>
      <c r="GV295" s="500">
        <f t="shared" si="947"/>
        <v>0</v>
      </c>
      <c r="GW295" s="404">
        <f t="shared" si="948"/>
        <v>0</v>
      </c>
      <c r="GX295" s="500">
        <f t="shared" si="949"/>
        <v>1161.6469999999999</v>
      </c>
      <c r="GY295" s="404">
        <f t="shared" si="950"/>
        <v>844.74800000000005</v>
      </c>
      <c r="GZ295" s="500" t="str">
        <f t="shared" si="951"/>
        <v/>
      </c>
      <c r="HA295" s="404" t="str">
        <f t="shared" si="952"/>
        <v/>
      </c>
      <c r="HB295" s="510">
        <f t="shared" si="953"/>
        <v>0</v>
      </c>
      <c r="HC295" s="404">
        <f t="shared" si="954"/>
        <v>0</v>
      </c>
      <c r="HD295" s="500">
        <f t="shared" si="955"/>
        <v>0</v>
      </c>
      <c r="HE295" s="404">
        <f t="shared" si="956"/>
        <v>0</v>
      </c>
      <c r="HF295" s="500" t="str">
        <f t="shared" si="957"/>
        <v/>
      </c>
      <c r="HG295" s="404" t="str">
        <f t="shared" si="958"/>
        <v/>
      </c>
      <c r="HH295" s="500" t="str">
        <f t="shared" si="959"/>
        <v/>
      </c>
      <c r="HI295" s="404" t="str">
        <f t="shared" si="960"/>
        <v/>
      </c>
      <c r="HJ295" s="510">
        <f t="shared" si="961"/>
        <v>2143.0820000000003</v>
      </c>
      <c r="HK295" s="404">
        <f t="shared" si="962"/>
        <v>1487.1559999999999</v>
      </c>
      <c r="HL295" s="500" t="str">
        <f t="shared" si="963"/>
        <v/>
      </c>
      <c r="HM295" s="404" t="str">
        <f t="shared" si="964"/>
        <v/>
      </c>
    </row>
    <row r="296" spans="1:221">
      <c r="A296" s="559" t="s">
        <v>544</v>
      </c>
      <c r="B296" s="566" t="s">
        <v>773</v>
      </c>
      <c r="C296" s="573"/>
      <c r="D296" s="568">
        <v>219888</v>
      </c>
      <c r="E296" s="569">
        <v>9</v>
      </c>
      <c r="F296" s="422">
        <v>624</v>
      </c>
      <c r="G296" s="423">
        <v>678</v>
      </c>
      <c r="H296" s="422"/>
      <c r="I296" s="423"/>
      <c r="J296" s="500">
        <f t="shared" si="815"/>
        <v>624</v>
      </c>
      <c r="K296" s="404">
        <f t="shared" si="816"/>
        <v>678</v>
      </c>
      <c r="L296" s="422"/>
      <c r="M296" s="423"/>
      <c r="N296" s="500">
        <f t="shared" si="817"/>
        <v>624</v>
      </c>
      <c r="O296" s="404">
        <f t="shared" si="818"/>
        <v>678</v>
      </c>
      <c r="P296" s="500">
        <f t="shared" si="819"/>
        <v>0</v>
      </c>
      <c r="Q296" s="404">
        <f t="shared" si="820"/>
        <v>0</v>
      </c>
      <c r="R296" s="422">
        <v>2</v>
      </c>
      <c r="S296" s="423">
        <v>7</v>
      </c>
      <c r="T296" s="500">
        <f t="shared" si="821"/>
        <v>0</v>
      </c>
      <c r="U296" s="404">
        <f t="shared" si="822"/>
        <v>0</v>
      </c>
      <c r="V296" s="422"/>
      <c r="W296" s="423">
        <v>1</v>
      </c>
      <c r="X296" s="500">
        <f t="shared" si="823"/>
        <v>0</v>
      </c>
      <c r="Y296" s="404">
        <f t="shared" si="824"/>
        <v>0</v>
      </c>
      <c r="Z296" s="422"/>
      <c r="AA296" s="423"/>
      <c r="AB296" s="500">
        <f t="shared" si="825"/>
        <v>0</v>
      </c>
      <c r="AC296" s="404">
        <f t="shared" si="826"/>
        <v>0</v>
      </c>
      <c r="AD296" s="500">
        <f t="shared" si="827"/>
        <v>2</v>
      </c>
      <c r="AE296" s="404">
        <f t="shared" si="828"/>
        <v>8</v>
      </c>
      <c r="AF296" s="500">
        <f t="shared" si="829"/>
        <v>0</v>
      </c>
      <c r="AG296" s="404">
        <f t="shared" si="830"/>
        <v>0</v>
      </c>
      <c r="AH296" s="424">
        <v>1.667</v>
      </c>
      <c r="AI296" s="425">
        <v>3</v>
      </c>
      <c r="AJ296" s="500">
        <f t="shared" si="831"/>
        <v>3.3340000000000001</v>
      </c>
      <c r="AK296" s="404">
        <f t="shared" si="832"/>
        <v>21</v>
      </c>
      <c r="AL296" s="424"/>
      <c r="AM296" s="425">
        <v>2.7</v>
      </c>
      <c r="AN296" s="500">
        <f t="shared" si="833"/>
        <v>0</v>
      </c>
      <c r="AO296" s="404">
        <f t="shared" si="834"/>
        <v>2.7</v>
      </c>
      <c r="AP296" s="424"/>
      <c r="AQ296" s="425"/>
      <c r="AR296" s="500">
        <f t="shared" si="835"/>
        <v>0</v>
      </c>
      <c r="AS296" s="404">
        <f t="shared" si="836"/>
        <v>0</v>
      </c>
      <c r="AT296" s="236">
        <f t="shared" si="837"/>
        <v>1.667</v>
      </c>
      <c r="AU296" s="237">
        <f t="shared" si="838"/>
        <v>2.9624999999999999</v>
      </c>
      <c r="AV296" s="500">
        <f t="shared" si="839"/>
        <v>3.3340000000000001</v>
      </c>
      <c r="AW296" s="404">
        <f t="shared" si="840"/>
        <v>23.7</v>
      </c>
      <c r="AX296" s="422"/>
      <c r="AY296" s="423"/>
      <c r="AZ296" s="500">
        <f t="shared" si="841"/>
        <v>0</v>
      </c>
      <c r="BA296" s="404">
        <f t="shared" si="842"/>
        <v>0</v>
      </c>
      <c r="BB296" s="422"/>
      <c r="BC296" s="423"/>
      <c r="BD296" s="500">
        <f t="shared" si="843"/>
        <v>0</v>
      </c>
      <c r="BE296" s="404">
        <f t="shared" si="844"/>
        <v>0</v>
      </c>
      <c r="BF296" s="422"/>
      <c r="BG296" s="423"/>
      <c r="BH296" s="500">
        <f t="shared" si="845"/>
        <v>0</v>
      </c>
      <c r="BI296" s="404">
        <f t="shared" si="846"/>
        <v>0</v>
      </c>
      <c r="BJ296" s="500">
        <f t="shared" si="847"/>
        <v>0</v>
      </c>
      <c r="BK296" s="404">
        <f t="shared" si="848"/>
        <v>0</v>
      </c>
      <c r="BL296" s="500">
        <f t="shared" si="849"/>
        <v>0</v>
      </c>
      <c r="BM296" s="404">
        <f t="shared" si="850"/>
        <v>0</v>
      </c>
      <c r="BN296" s="422">
        <v>230</v>
      </c>
      <c r="BO296" s="423">
        <v>263</v>
      </c>
      <c r="BP296" s="500">
        <f t="shared" si="851"/>
        <v>0</v>
      </c>
      <c r="BQ296" s="404">
        <f t="shared" si="852"/>
        <v>0</v>
      </c>
      <c r="BR296" s="422">
        <v>85</v>
      </c>
      <c r="BS296" s="423">
        <v>67</v>
      </c>
      <c r="BT296" s="500">
        <f t="shared" si="853"/>
        <v>0</v>
      </c>
      <c r="BU296" s="404">
        <f t="shared" si="854"/>
        <v>0</v>
      </c>
      <c r="BV296" s="422"/>
      <c r="BW296" s="423"/>
      <c r="BX296" s="500">
        <f t="shared" si="855"/>
        <v>0</v>
      </c>
      <c r="BY296" s="404">
        <f t="shared" si="856"/>
        <v>0</v>
      </c>
      <c r="BZ296" s="500">
        <f t="shared" si="857"/>
        <v>315</v>
      </c>
      <c r="CA296" s="404">
        <f t="shared" si="858"/>
        <v>330</v>
      </c>
      <c r="CB296" s="500">
        <f t="shared" si="859"/>
        <v>0</v>
      </c>
      <c r="CC296" s="404">
        <f t="shared" si="860"/>
        <v>0</v>
      </c>
      <c r="CD296" s="424">
        <v>3.6480000000000001</v>
      </c>
      <c r="CE296" s="425">
        <v>3.8</v>
      </c>
      <c r="CF296" s="500">
        <f t="shared" si="861"/>
        <v>839.04000000000008</v>
      </c>
      <c r="CG296" s="404">
        <f t="shared" si="862"/>
        <v>999.4</v>
      </c>
      <c r="CH296" s="424">
        <v>4.4349999999999996</v>
      </c>
      <c r="CI296" s="425">
        <v>4.5369999999999999</v>
      </c>
      <c r="CJ296" s="500">
        <f t="shared" si="863"/>
        <v>376.97499999999997</v>
      </c>
      <c r="CK296" s="404">
        <f t="shared" si="864"/>
        <v>303.97899999999998</v>
      </c>
      <c r="CL296" s="424"/>
      <c r="CM296" s="425"/>
      <c r="CN296" s="500">
        <f t="shared" si="865"/>
        <v>0</v>
      </c>
      <c r="CO296" s="404">
        <f t="shared" si="866"/>
        <v>0</v>
      </c>
      <c r="CP296" s="500">
        <f t="shared" si="867"/>
        <v>3.8603650793650797</v>
      </c>
      <c r="CQ296" s="237">
        <f t="shared" si="868"/>
        <v>3.9496333333333329</v>
      </c>
      <c r="CR296" s="500">
        <f t="shared" si="869"/>
        <v>1216.0150000000001</v>
      </c>
      <c r="CS296" s="404">
        <f t="shared" si="870"/>
        <v>1303.3789999999999</v>
      </c>
      <c r="CT296" s="422"/>
      <c r="CU296" s="423"/>
      <c r="CV296" s="500">
        <f t="shared" si="871"/>
        <v>0</v>
      </c>
      <c r="CW296" s="404">
        <f t="shared" si="872"/>
        <v>0</v>
      </c>
      <c r="CX296" s="422"/>
      <c r="CY296" s="423"/>
      <c r="CZ296" s="500">
        <f t="shared" si="873"/>
        <v>0</v>
      </c>
      <c r="DA296" s="404">
        <f t="shared" si="874"/>
        <v>0</v>
      </c>
      <c r="DB296" s="422"/>
      <c r="DC296" s="423"/>
      <c r="DD296" s="500">
        <f t="shared" si="875"/>
        <v>0</v>
      </c>
      <c r="DE296" s="404">
        <f t="shared" si="876"/>
        <v>0</v>
      </c>
      <c r="DF296" s="500">
        <f t="shared" si="877"/>
        <v>0</v>
      </c>
      <c r="DG296" s="404">
        <f t="shared" si="878"/>
        <v>0</v>
      </c>
      <c r="DH296" s="500">
        <f t="shared" si="879"/>
        <v>0</v>
      </c>
      <c r="DI296" s="404">
        <f t="shared" si="880"/>
        <v>0</v>
      </c>
      <c r="DJ296" s="500">
        <f t="shared" si="881"/>
        <v>317</v>
      </c>
      <c r="DK296" s="404">
        <f t="shared" si="882"/>
        <v>338</v>
      </c>
      <c r="DL296" s="500">
        <f t="shared" si="883"/>
        <v>0</v>
      </c>
      <c r="DM296" s="404">
        <f t="shared" si="884"/>
        <v>0</v>
      </c>
      <c r="DN296" s="236">
        <f t="shared" si="885"/>
        <v>3.8465268138801267</v>
      </c>
      <c r="DO296" s="237">
        <f t="shared" si="886"/>
        <v>3.9262692307692308</v>
      </c>
      <c r="DP296" s="500">
        <f t="shared" si="887"/>
        <v>1219.3490000000002</v>
      </c>
      <c r="DQ296" s="404">
        <f t="shared" si="888"/>
        <v>1327.079</v>
      </c>
      <c r="DR296" s="500">
        <f t="shared" si="889"/>
        <v>0</v>
      </c>
      <c r="DS296" s="404">
        <f t="shared" si="890"/>
        <v>0</v>
      </c>
      <c r="DT296" s="500">
        <f t="shared" si="891"/>
        <v>0</v>
      </c>
      <c r="DU296" s="404">
        <f t="shared" si="892"/>
        <v>0</v>
      </c>
      <c r="DV296" s="422">
        <v>32</v>
      </c>
      <c r="DW296" s="423">
        <v>36</v>
      </c>
      <c r="DX296" s="500">
        <f t="shared" si="893"/>
        <v>0</v>
      </c>
      <c r="DY296" s="404">
        <f t="shared" si="894"/>
        <v>0</v>
      </c>
      <c r="DZ296" s="422">
        <v>55</v>
      </c>
      <c r="EA296" s="423">
        <v>51</v>
      </c>
      <c r="EB296" s="500">
        <f t="shared" si="895"/>
        <v>0</v>
      </c>
      <c r="EC296" s="404">
        <f t="shared" si="896"/>
        <v>0</v>
      </c>
      <c r="ED296" s="422"/>
      <c r="EE296" s="423"/>
      <c r="EF296" s="500">
        <f t="shared" si="897"/>
        <v>0</v>
      </c>
      <c r="EG296" s="404">
        <f t="shared" si="898"/>
        <v>0</v>
      </c>
      <c r="EH296" s="500">
        <f t="shared" si="899"/>
        <v>87</v>
      </c>
      <c r="EI296" s="404">
        <f t="shared" si="900"/>
        <v>87</v>
      </c>
      <c r="EJ296" s="500">
        <f t="shared" si="901"/>
        <v>0</v>
      </c>
      <c r="EK296" s="404">
        <f t="shared" si="902"/>
        <v>0</v>
      </c>
      <c r="EL296" s="424">
        <v>5.875</v>
      </c>
      <c r="EM296" s="425">
        <v>6.1109999999999998</v>
      </c>
      <c r="EN296" s="500">
        <f t="shared" si="903"/>
        <v>188</v>
      </c>
      <c r="EO296" s="404">
        <f t="shared" si="904"/>
        <v>219.99599999999998</v>
      </c>
      <c r="EP296" s="424">
        <v>8.0060000000000002</v>
      </c>
      <c r="EQ296" s="425">
        <v>7.8559999999999999</v>
      </c>
      <c r="ER296" s="500">
        <f t="shared" si="905"/>
        <v>440.33000000000004</v>
      </c>
      <c r="ES296" s="404">
        <f t="shared" si="906"/>
        <v>400.65600000000001</v>
      </c>
      <c r="ET296" s="424"/>
      <c r="EU296" s="425"/>
      <c r="EV296" s="500">
        <f t="shared" si="907"/>
        <v>0</v>
      </c>
      <c r="EW296" s="404">
        <f t="shared" si="908"/>
        <v>0</v>
      </c>
      <c r="EX296" s="236">
        <f t="shared" si="909"/>
        <v>7.2221839080459773</v>
      </c>
      <c r="EY296" s="237">
        <f t="shared" si="910"/>
        <v>7.1339310344827593</v>
      </c>
      <c r="EZ296" s="500">
        <f t="shared" si="911"/>
        <v>628.33000000000004</v>
      </c>
      <c r="FA296" s="404">
        <f t="shared" si="912"/>
        <v>620.65200000000004</v>
      </c>
      <c r="FB296" s="422"/>
      <c r="FC296" s="423"/>
      <c r="FD296" s="500">
        <f t="shared" si="913"/>
        <v>0</v>
      </c>
      <c r="FE296" s="404">
        <f t="shared" si="914"/>
        <v>0</v>
      </c>
      <c r="FF296" s="422"/>
      <c r="FG296" s="423"/>
      <c r="FH296" s="500">
        <f t="shared" si="915"/>
        <v>0</v>
      </c>
      <c r="FI296" s="404">
        <f t="shared" si="916"/>
        <v>0</v>
      </c>
      <c r="FJ296" s="422"/>
      <c r="FK296" s="423"/>
      <c r="FL296" s="500">
        <f t="shared" si="917"/>
        <v>0</v>
      </c>
      <c r="FM296" s="404">
        <f t="shared" si="918"/>
        <v>0</v>
      </c>
      <c r="FN296" s="500">
        <f t="shared" si="919"/>
        <v>0</v>
      </c>
      <c r="FO296" s="404">
        <f t="shared" si="920"/>
        <v>0</v>
      </c>
      <c r="FP296" s="500">
        <f t="shared" si="921"/>
        <v>0</v>
      </c>
      <c r="FQ296" s="404">
        <f t="shared" si="922"/>
        <v>0</v>
      </c>
      <c r="FR296" s="422">
        <v>220</v>
      </c>
      <c r="FS296" s="423">
        <v>253</v>
      </c>
      <c r="FT296" s="500">
        <f t="shared" si="923"/>
        <v>0</v>
      </c>
      <c r="FU296" s="404">
        <f t="shared" si="924"/>
        <v>0</v>
      </c>
      <c r="FV296" s="424">
        <v>3.581</v>
      </c>
      <c r="FW296" s="425">
        <v>3.52</v>
      </c>
      <c r="FX296" s="500">
        <f t="shared" si="925"/>
        <v>787.81999999999994</v>
      </c>
      <c r="FY296" s="404">
        <f t="shared" si="926"/>
        <v>890.56000000000006</v>
      </c>
      <c r="FZ296" s="424"/>
      <c r="GA296" s="425"/>
      <c r="GB296" s="500">
        <f t="shared" si="927"/>
        <v>0</v>
      </c>
      <c r="GC296" s="404">
        <f t="shared" si="928"/>
        <v>0</v>
      </c>
      <c r="GD296" s="510">
        <f t="shared" si="929"/>
        <v>264</v>
      </c>
      <c r="GE296" s="404">
        <f t="shared" si="930"/>
        <v>306</v>
      </c>
      <c r="GF296" s="500">
        <f t="shared" si="931"/>
        <v>0</v>
      </c>
      <c r="GG296" s="404">
        <f t="shared" si="932"/>
        <v>0</v>
      </c>
      <c r="GH296" s="500">
        <f t="shared" si="933"/>
        <v>1030.374</v>
      </c>
      <c r="GI296" s="404">
        <f t="shared" si="934"/>
        <v>1240.396</v>
      </c>
      <c r="GJ296" s="500" t="str">
        <f t="shared" si="935"/>
        <v/>
      </c>
      <c r="GK296" s="404" t="str">
        <f t="shared" si="936"/>
        <v/>
      </c>
      <c r="GL296" s="510">
        <f t="shared" si="937"/>
        <v>140</v>
      </c>
      <c r="GM296" s="404">
        <f t="shared" si="938"/>
        <v>119</v>
      </c>
      <c r="GN296" s="500">
        <f t="shared" si="939"/>
        <v>0</v>
      </c>
      <c r="GO296" s="404">
        <f t="shared" si="940"/>
        <v>0</v>
      </c>
      <c r="GP296" s="500">
        <f t="shared" si="941"/>
        <v>817.30500000000006</v>
      </c>
      <c r="GQ296" s="404">
        <f t="shared" si="942"/>
        <v>707.33500000000004</v>
      </c>
      <c r="GR296" s="500">
        <f t="shared" si="943"/>
        <v>0</v>
      </c>
      <c r="GS296" s="404">
        <f t="shared" si="944"/>
        <v>0</v>
      </c>
      <c r="GT296" s="510">
        <f t="shared" si="945"/>
        <v>404</v>
      </c>
      <c r="GU296" s="404">
        <f t="shared" si="946"/>
        <v>425</v>
      </c>
      <c r="GV296" s="500">
        <f t="shared" si="947"/>
        <v>0</v>
      </c>
      <c r="GW296" s="404">
        <f t="shared" si="948"/>
        <v>0</v>
      </c>
      <c r="GX296" s="500">
        <f t="shared" si="949"/>
        <v>1847.6790000000001</v>
      </c>
      <c r="GY296" s="404">
        <f t="shared" si="950"/>
        <v>1947.731</v>
      </c>
      <c r="GZ296" s="500" t="str">
        <f t="shared" si="951"/>
        <v/>
      </c>
      <c r="HA296" s="404" t="str">
        <f t="shared" si="952"/>
        <v/>
      </c>
      <c r="HB296" s="510">
        <f t="shared" si="953"/>
        <v>0</v>
      </c>
      <c r="HC296" s="404">
        <f t="shared" si="954"/>
        <v>0</v>
      </c>
      <c r="HD296" s="500">
        <f t="shared" si="955"/>
        <v>0</v>
      </c>
      <c r="HE296" s="404">
        <f t="shared" si="956"/>
        <v>0</v>
      </c>
      <c r="HF296" s="500" t="str">
        <f t="shared" si="957"/>
        <v/>
      </c>
      <c r="HG296" s="404" t="str">
        <f t="shared" si="958"/>
        <v/>
      </c>
      <c r="HH296" s="500" t="str">
        <f t="shared" si="959"/>
        <v/>
      </c>
      <c r="HI296" s="404" t="str">
        <f t="shared" si="960"/>
        <v/>
      </c>
      <c r="HJ296" s="510">
        <f t="shared" si="961"/>
        <v>2635.4989999999998</v>
      </c>
      <c r="HK296" s="404">
        <f t="shared" si="962"/>
        <v>2838.2910000000002</v>
      </c>
      <c r="HL296" s="500" t="str">
        <f t="shared" si="963"/>
        <v/>
      </c>
      <c r="HM296" s="404" t="str">
        <f t="shared" si="964"/>
        <v/>
      </c>
    </row>
    <row r="297" spans="1:221">
      <c r="A297" s="559" t="s">
        <v>544</v>
      </c>
      <c r="B297" s="567" t="s">
        <v>774</v>
      </c>
      <c r="C297" s="561" t="s">
        <v>757</v>
      </c>
      <c r="D297" s="568">
        <v>220057</v>
      </c>
      <c r="E297" s="563">
        <v>9</v>
      </c>
      <c r="F297" s="422">
        <v>326</v>
      </c>
      <c r="G297" s="423">
        <v>305</v>
      </c>
      <c r="H297" s="422"/>
      <c r="I297" s="423"/>
      <c r="J297" s="500">
        <f t="shared" si="815"/>
        <v>326</v>
      </c>
      <c r="K297" s="404">
        <f t="shared" si="816"/>
        <v>305</v>
      </c>
      <c r="L297" s="422"/>
      <c r="M297" s="423"/>
      <c r="N297" s="500">
        <f t="shared" si="817"/>
        <v>326</v>
      </c>
      <c r="O297" s="404">
        <f t="shared" si="818"/>
        <v>305</v>
      </c>
      <c r="P297" s="500">
        <f t="shared" si="819"/>
        <v>0</v>
      </c>
      <c r="Q297" s="404">
        <f t="shared" si="820"/>
        <v>0</v>
      </c>
      <c r="R297" s="422">
        <v>9</v>
      </c>
      <c r="S297" s="423">
        <v>4</v>
      </c>
      <c r="T297" s="500">
        <f t="shared" si="821"/>
        <v>0</v>
      </c>
      <c r="U297" s="404">
        <f t="shared" si="822"/>
        <v>0</v>
      </c>
      <c r="V297" s="422"/>
      <c r="W297" s="423">
        <v>1</v>
      </c>
      <c r="X297" s="500">
        <f t="shared" si="823"/>
        <v>0</v>
      </c>
      <c r="Y297" s="404">
        <f t="shared" si="824"/>
        <v>0</v>
      </c>
      <c r="Z297" s="422"/>
      <c r="AA297" s="423"/>
      <c r="AB297" s="500">
        <f t="shared" si="825"/>
        <v>0</v>
      </c>
      <c r="AC297" s="404">
        <f t="shared" si="826"/>
        <v>0</v>
      </c>
      <c r="AD297" s="500">
        <f t="shared" si="827"/>
        <v>9</v>
      </c>
      <c r="AE297" s="404">
        <f t="shared" si="828"/>
        <v>5</v>
      </c>
      <c r="AF297" s="500">
        <f t="shared" si="829"/>
        <v>0</v>
      </c>
      <c r="AG297" s="404">
        <f t="shared" si="830"/>
        <v>0</v>
      </c>
      <c r="AH297" s="424">
        <v>2.222</v>
      </c>
      <c r="AI297" s="425">
        <v>2.2000000000000002</v>
      </c>
      <c r="AJ297" s="500">
        <f t="shared" si="831"/>
        <v>19.998000000000001</v>
      </c>
      <c r="AK297" s="404">
        <f t="shared" si="832"/>
        <v>8.8000000000000007</v>
      </c>
      <c r="AL297" s="424"/>
      <c r="AM297" s="425">
        <v>3.7</v>
      </c>
      <c r="AN297" s="500">
        <f t="shared" si="833"/>
        <v>0</v>
      </c>
      <c r="AO297" s="404">
        <f t="shared" si="834"/>
        <v>3.7</v>
      </c>
      <c r="AP297" s="424"/>
      <c r="AQ297" s="425"/>
      <c r="AR297" s="500">
        <f t="shared" si="835"/>
        <v>0</v>
      </c>
      <c r="AS297" s="404">
        <f t="shared" si="836"/>
        <v>0</v>
      </c>
      <c r="AT297" s="236">
        <f t="shared" si="837"/>
        <v>2.222</v>
      </c>
      <c r="AU297" s="237">
        <f t="shared" si="838"/>
        <v>2.5</v>
      </c>
      <c r="AV297" s="500">
        <f t="shared" si="839"/>
        <v>19.998000000000001</v>
      </c>
      <c r="AW297" s="404">
        <f t="shared" si="840"/>
        <v>12.5</v>
      </c>
      <c r="AX297" s="422"/>
      <c r="AY297" s="423"/>
      <c r="AZ297" s="500">
        <f t="shared" si="841"/>
        <v>0</v>
      </c>
      <c r="BA297" s="404">
        <f t="shared" si="842"/>
        <v>0</v>
      </c>
      <c r="BB297" s="422"/>
      <c r="BC297" s="423"/>
      <c r="BD297" s="500">
        <f t="shared" si="843"/>
        <v>0</v>
      </c>
      <c r="BE297" s="404">
        <f t="shared" si="844"/>
        <v>0</v>
      </c>
      <c r="BF297" s="422"/>
      <c r="BG297" s="423"/>
      <c r="BH297" s="500">
        <f t="shared" si="845"/>
        <v>0</v>
      </c>
      <c r="BI297" s="404">
        <f t="shared" si="846"/>
        <v>0</v>
      </c>
      <c r="BJ297" s="500">
        <f t="shared" si="847"/>
        <v>0</v>
      </c>
      <c r="BK297" s="404">
        <f t="shared" si="848"/>
        <v>0</v>
      </c>
      <c r="BL297" s="500">
        <f t="shared" si="849"/>
        <v>0</v>
      </c>
      <c r="BM297" s="404">
        <f t="shared" si="850"/>
        <v>0</v>
      </c>
      <c r="BN297" s="422">
        <v>119</v>
      </c>
      <c r="BO297" s="423">
        <v>104</v>
      </c>
      <c r="BP297" s="500">
        <f t="shared" si="851"/>
        <v>0</v>
      </c>
      <c r="BQ297" s="404">
        <f t="shared" si="852"/>
        <v>0</v>
      </c>
      <c r="BR297" s="422">
        <v>39</v>
      </c>
      <c r="BS297" s="423">
        <v>30</v>
      </c>
      <c r="BT297" s="500">
        <f t="shared" si="853"/>
        <v>0</v>
      </c>
      <c r="BU297" s="404">
        <f t="shared" si="854"/>
        <v>0</v>
      </c>
      <c r="BV297" s="422"/>
      <c r="BW297" s="423"/>
      <c r="BX297" s="500">
        <f t="shared" si="855"/>
        <v>0</v>
      </c>
      <c r="BY297" s="404">
        <f t="shared" si="856"/>
        <v>0</v>
      </c>
      <c r="BZ297" s="500">
        <f t="shared" si="857"/>
        <v>158</v>
      </c>
      <c r="CA297" s="404">
        <f t="shared" si="858"/>
        <v>134</v>
      </c>
      <c r="CB297" s="500">
        <f t="shared" si="859"/>
        <v>0</v>
      </c>
      <c r="CC297" s="404">
        <f t="shared" si="860"/>
        <v>0</v>
      </c>
      <c r="CD297" s="424">
        <v>4.798</v>
      </c>
      <c r="CE297" s="425">
        <v>4.1280000000000001</v>
      </c>
      <c r="CF297" s="500">
        <f t="shared" si="861"/>
        <v>570.96199999999999</v>
      </c>
      <c r="CG297" s="404">
        <f t="shared" si="862"/>
        <v>429.31200000000001</v>
      </c>
      <c r="CH297" s="424">
        <v>4.556</v>
      </c>
      <c r="CI297" s="425">
        <v>6.4109999999999996</v>
      </c>
      <c r="CJ297" s="500">
        <f t="shared" si="863"/>
        <v>177.684</v>
      </c>
      <c r="CK297" s="404">
        <f t="shared" si="864"/>
        <v>192.32999999999998</v>
      </c>
      <c r="CL297" s="424"/>
      <c r="CM297" s="425"/>
      <c r="CN297" s="500">
        <f t="shared" si="865"/>
        <v>0</v>
      </c>
      <c r="CO297" s="404">
        <f t="shared" si="866"/>
        <v>0</v>
      </c>
      <c r="CP297" s="500">
        <f t="shared" si="867"/>
        <v>4.7382658227848102</v>
      </c>
      <c r="CQ297" s="237">
        <f t="shared" si="868"/>
        <v>4.6391194029850746</v>
      </c>
      <c r="CR297" s="500">
        <f t="shared" si="869"/>
        <v>748.64600000000007</v>
      </c>
      <c r="CS297" s="404">
        <f t="shared" si="870"/>
        <v>621.64200000000005</v>
      </c>
      <c r="CT297" s="422"/>
      <c r="CU297" s="423"/>
      <c r="CV297" s="500">
        <f t="shared" si="871"/>
        <v>0</v>
      </c>
      <c r="CW297" s="404">
        <f t="shared" si="872"/>
        <v>0</v>
      </c>
      <c r="CX297" s="422"/>
      <c r="CY297" s="423"/>
      <c r="CZ297" s="500">
        <f t="shared" si="873"/>
        <v>0</v>
      </c>
      <c r="DA297" s="404">
        <f t="shared" si="874"/>
        <v>0</v>
      </c>
      <c r="DB297" s="422"/>
      <c r="DC297" s="423"/>
      <c r="DD297" s="500">
        <f t="shared" si="875"/>
        <v>0</v>
      </c>
      <c r="DE297" s="404">
        <f t="shared" si="876"/>
        <v>0</v>
      </c>
      <c r="DF297" s="500">
        <f t="shared" si="877"/>
        <v>0</v>
      </c>
      <c r="DG297" s="404">
        <f t="shared" si="878"/>
        <v>0</v>
      </c>
      <c r="DH297" s="500">
        <f t="shared" si="879"/>
        <v>0</v>
      </c>
      <c r="DI297" s="404">
        <f t="shared" si="880"/>
        <v>0</v>
      </c>
      <c r="DJ297" s="500">
        <f t="shared" si="881"/>
        <v>167</v>
      </c>
      <c r="DK297" s="404">
        <f t="shared" si="882"/>
        <v>139</v>
      </c>
      <c r="DL297" s="500">
        <f t="shared" si="883"/>
        <v>0</v>
      </c>
      <c r="DM297" s="404">
        <f t="shared" si="884"/>
        <v>0</v>
      </c>
      <c r="DN297" s="236">
        <f t="shared" si="885"/>
        <v>4.6026586826347309</v>
      </c>
      <c r="DO297" s="237">
        <f t="shared" si="886"/>
        <v>4.5621726618705036</v>
      </c>
      <c r="DP297" s="500">
        <f t="shared" si="887"/>
        <v>768.64400000000001</v>
      </c>
      <c r="DQ297" s="404">
        <f t="shared" si="888"/>
        <v>634.14200000000005</v>
      </c>
      <c r="DR297" s="500">
        <f t="shared" si="889"/>
        <v>0</v>
      </c>
      <c r="DS297" s="404">
        <f t="shared" si="890"/>
        <v>0</v>
      </c>
      <c r="DT297" s="500">
        <f t="shared" si="891"/>
        <v>0</v>
      </c>
      <c r="DU297" s="404">
        <f t="shared" si="892"/>
        <v>0</v>
      </c>
      <c r="DV297" s="422">
        <v>31</v>
      </c>
      <c r="DW297" s="423">
        <v>32</v>
      </c>
      <c r="DX297" s="500">
        <f t="shared" si="893"/>
        <v>0</v>
      </c>
      <c r="DY297" s="404">
        <f t="shared" si="894"/>
        <v>0</v>
      </c>
      <c r="DZ297" s="422">
        <v>27</v>
      </c>
      <c r="EA297" s="423">
        <v>36</v>
      </c>
      <c r="EB297" s="500">
        <f t="shared" si="895"/>
        <v>0</v>
      </c>
      <c r="EC297" s="404">
        <f t="shared" si="896"/>
        <v>0</v>
      </c>
      <c r="ED297" s="422"/>
      <c r="EE297" s="423"/>
      <c r="EF297" s="500">
        <f t="shared" si="897"/>
        <v>0</v>
      </c>
      <c r="EG297" s="404">
        <f t="shared" si="898"/>
        <v>0</v>
      </c>
      <c r="EH297" s="500">
        <f t="shared" si="899"/>
        <v>58</v>
      </c>
      <c r="EI297" s="404">
        <f t="shared" si="900"/>
        <v>68</v>
      </c>
      <c r="EJ297" s="500">
        <f t="shared" si="901"/>
        <v>0</v>
      </c>
      <c r="EK297" s="404">
        <f t="shared" si="902"/>
        <v>0</v>
      </c>
      <c r="EL297" s="424">
        <v>7.8170000000000002</v>
      </c>
      <c r="EM297" s="425">
        <v>6.1349999999999998</v>
      </c>
      <c r="EN297" s="500">
        <f t="shared" si="903"/>
        <v>242.327</v>
      </c>
      <c r="EO297" s="404">
        <f t="shared" si="904"/>
        <v>196.32</v>
      </c>
      <c r="EP297" s="424">
        <v>8.1229999999999993</v>
      </c>
      <c r="EQ297" s="425">
        <v>10.75</v>
      </c>
      <c r="ER297" s="500">
        <f t="shared" si="905"/>
        <v>219.32099999999997</v>
      </c>
      <c r="ES297" s="404">
        <f t="shared" si="906"/>
        <v>387</v>
      </c>
      <c r="ET297" s="424"/>
      <c r="EU297" s="425"/>
      <c r="EV297" s="500">
        <f t="shared" si="907"/>
        <v>0</v>
      </c>
      <c r="EW297" s="404">
        <f t="shared" si="908"/>
        <v>0</v>
      </c>
      <c r="EX297" s="236">
        <f t="shared" si="909"/>
        <v>7.9594482758620684</v>
      </c>
      <c r="EY297" s="237">
        <f t="shared" si="910"/>
        <v>8.578235294117647</v>
      </c>
      <c r="EZ297" s="500">
        <f t="shared" si="911"/>
        <v>461.64799999999997</v>
      </c>
      <c r="FA297" s="404">
        <f t="shared" si="912"/>
        <v>583.31999999999994</v>
      </c>
      <c r="FB297" s="422"/>
      <c r="FC297" s="423"/>
      <c r="FD297" s="500">
        <f t="shared" si="913"/>
        <v>0</v>
      </c>
      <c r="FE297" s="404">
        <f t="shared" si="914"/>
        <v>0</v>
      </c>
      <c r="FF297" s="422"/>
      <c r="FG297" s="423"/>
      <c r="FH297" s="500">
        <f t="shared" si="915"/>
        <v>0</v>
      </c>
      <c r="FI297" s="404">
        <f t="shared" si="916"/>
        <v>0</v>
      </c>
      <c r="FJ297" s="422"/>
      <c r="FK297" s="423"/>
      <c r="FL297" s="500">
        <f t="shared" si="917"/>
        <v>0</v>
      </c>
      <c r="FM297" s="404">
        <f t="shared" si="918"/>
        <v>0</v>
      </c>
      <c r="FN297" s="500">
        <f t="shared" si="919"/>
        <v>0</v>
      </c>
      <c r="FO297" s="404">
        <f t="shared" si="920"/>
        <v>0</v>
      </c>
      <c r="FP297" s="500">
        <f t="shared" si="921"/>
        <v>0</v>
      </c>
      <c r="FQ297" s="404">
        <f t="shared" si="922"/>
        <v>0</v>
      </c>
      <c r="FR297" s="422">
        <v>101</v>
      </c>
      <c r="FS297" s="423">
        <v>98</v>
      </c>
      <c r="FT297" s="500">
        <f t="shared" si="923"/>
        <v>0</v>
      </c>
      <c r="FU297" s="404">
        <f t="shared" si="924"/>
        <v>0</v>
      </c>
      <c r="FV297" s="424">
        <v>3.9089999999999998</v>
      </c>
      <c r="FW297" s="425">
        <v>4.3520000000000003</v>
      </c>
      <c r="FX297" s="500">
        <f t="shared" si="925"/>
        <v>394.80899999999997</v>
      </c>
      <c r="FY297" s="404">
        <f t="shared" si="926"/>
        <v>426.49600000000004</v>
      </c>
      <c r="FZ297" s="424"/>
      <c r="GA297" s="425"/>
      <c r="GB297" s="500">
        <f t="shared" si="927"/>
        <v>0</v>
      </c>
      <c r="GC297" s="404">
        <f t="shared" si="928"/>
        <v>0</v>
      </c>
      <c r="GD297" s="510">
        <f t="shared" si="929"/>
        <v>159</v>
      </c>
      <c r="GE297" s="404">
        <f t="shared" si="930"/>
        <v>140</v>
      </c>
      <c r="GF297" s="500">
        <f t="shared" si="931"/>
        <v>0</v>
      </c>
      <c r="GG297" s="404">
        <f t="shared" si="932"/>
        <v>0</v>
      </c>
      <c r="GH297" s="500">
        <f t="shared" si="933"/>
        <v>833.28700000000003</v>
      </c>
      <c r="GI297" s="404">
        <f t="shared" si="934"/>
        <v>634.43200000000002</v>
      </c>
      <c r="GJ297" s="500" t="str">
        <f t="shared" si="935"/>
        <v/>
      </c>
      <c r="GK297" s="404" t="str">
        <f t="shared" si="936"/>
        <v/>
      </c>
      <c r="GL297" s="510">
        <f t="shared" si="937"/>
        <v>66</v>
      </c>
      <c r="GM297" s="404">
        <f t="shared" si="938"/>
        <v>67</v>
      </c>
      <c r="GN297" s="500">
        <f t="shared" si="939"/>
        <v>0</v>
      </c>
      <c r="GO297" s="404">
        <f t="shared" si="940"/>
        <v>0</v>
      </c>
      <c r="GP297" s="500">
        <f t="shared" si="941"/>
        <v>397.005</v>
      </c>
      <c r="GQ297" s="404">
        <f t="shared" si="942"/>
        <v>583.03</v>
      </c>
      <c r="GR297" s="500">
        <f t="shared" si="943"/>
        <v>0</v>
      </c>
      <c r="GS297" s="404">
        <f t="shared" si="944"/>
        <v>0</v>
      </c>
      <c r="GT297" s="510">
        <f t="shared" si="945"/>
        <v>225</v>
      </c>
      <c r="GU297" s="404">
        <f t="shared" si="946"/>
        <v>207</v>
      </c>
      <c r="GV297" s="500">
        <f t="shared" si="947"/>
        <v>0</v>
      </c>
      <c r="GW297" s="404">
        <f t="shared" si="948"/>
        <v>0</v>
      </c>
      <c r="GX297" s="500">
        <f t="shared" si="949"/>
        <v>1230.2919999999999</v>
      </c>
      <c r="GY297" s="404">
        <f t="shared" si="950"/>
        <v>1217.462</v>
      </c>
      <c r="GZ297" s="500" t="str">
        <f t="shared" si="951"/>
        <v/>
      </c>
      <c r="HA297" s="404" t="str">
        <f t="shared" si="952"/>
        <v/>
      </c>
      <c r="HB297" s="510">
        <f t="shared" si="953"/>
        <v>0</v>
      </c>
      <c r="HC297" s="404">
        <f t="shared" si="954"/>
        <v>0</v>
      </c>
      <c r="HD297" s="500">
        <f t="shared" si="955"/>
        <v>0</v>
      </c>
      <c r="HE297" s="404">
        <f t="shared" si="956"/>
        <v>0</v>
      </c>
      <c r="HF297" s="500" t="str">
        <f t="shared" si="957"/>
        <v/>
      </c>
      <c r="HG297" s="404" t="str">
        <f t="shared" si="958"/>
        <v/>
      </c>
      <c r="HH297" s="500" t="str">
        <f t="shared" si="959"/>
        <v/>
      </c>
      <c r="HI297" s="404" t="str">
        <f t="shared" si="960"/>
        <v/>
      </c>
      <c r="HJ297" s="510">
        <f t="shared" si="961"/>
        <v>1625.1009999999999</v>
      </c>
      <c r="HK297" s="404">
        <f t="shared" si="962"/>
        <v>1643.9580000000001</v>
      </c>
      <c r="HL297" s="500" t="str">
        <f t="shared" si="963"/>
        <v/>
      </c>
      <c r="HM297" s="404" t="str">
        <f t="shared" si="964"/>
        <v/>
      </c>
    </row>
    <row r="298" spans="1:221">
      <c r="A298" s="559" t="s">
        <v>544</v>
      </c>
      <c r="B298" s="566" t="s">
        <v>775</v>
      </c>
      <c r="C298" s="573"/>
      <c r="D298" s="568">
        <v>220400</v>
      </c>
      <c r="E298" s="569">
        <v>9</v>
      </c>
      <c r="F298" s="422">
        <v>470</v>
      </c>
      <c r="G298" s="423">
        <v>468</v>
      </c>
      <c r="H298" s="422"/>
      <c r="I298" s="423"/>
      <c r="J298" s="500">
        <f t="shared" si="815"/>
        <v>470</v>
      </c>
      <c r="K298" s="404">
        <f t="shared" si="816"/>
        <v>468</v>
      </c>
      <c r="L298" s="422"/>
      <c r="M298" s="423"/>
      <c r="N298" s="500">
        <f t="shared" si="817"/>
        <v>470</v>
      </c>
      <c r="O298" s="404">
        <f t="shared" si="818"/>
        <v>468</v>
      </c>
      <c r="P298" s="500">
        <f t="shared" si="819"/>
        <v>0</v>
      </c>
      <c r="Q298" s="404">
        <f t="shared" si="820"/>
        <v>0</v>
      </c>
      <c r="R298" s="422">
        <v>20</v>
      </c>
      <c r="S298" s="423">
        <v>12</v>
      </c>
      <c r="T298" s="500">
        <f t="shared" si="821"/>
        <v>0</v>
      </c>
      <c r="U298" s="404">
        <f t="shared" si="822"/>
        <v>0</v>
      </c>
      <c r="V298" s="422">
        <v>1</v>
      </c>
      <c r="W298" s="423">
        <v>4</v>
      </c>
      <c r="X298" s="500">
        <f t="shared" si="823"/>
        <v>0</v>
      </c>
      <c r="Y298" s="404">
        <f t="shared" si="824"/>
        <v>0</v>
      </c>
      <c r="Z298" s="422"/>
      <c r="AA298" s="423"/>
      <c r="AB298" s="500">
        <f t="shared" si="825"/>
        <v>0</v>
      </c>
      <c r="AC298" s="404">
        <f t="shared" si="826"/>
        <v>0</v>
      </c>
      <c r="AD298" s="500">
        <f t="shared" si="827"/>
        <v>21</v>
      </c>
      <c r="AE298" s="404">
        <f t="shared" si="828"/>
        <v>16</v>
      </c>
      <c r="AF298" s="500">
        <f t="shared" si="829"/>
        <v>0</v>
      </c>
      <c r="AG298" s="404">
        <f t="shared" si="830"/>
        <v>0</v>
      </c>
      <c r="AH298" s="424">
        <v>2.75</v>
      </c>
      <c r="AI298" s="425">
        <v>3.2</v>
      </c>
      <c r="AJ298" s="500">
        <f t="shared" si="831"/>
        <v>55</v>
      </c>
      <c r="AK298" s="404">
        <f t="shared" si="832"/>
        <v>38.400000000000006</v>
      </c>
      <c r="AL298" s="424">
        <v>2</v>
      </c>
      <c r="AM298" s="425">
        <v>7.4</v>
      </c>
      <c r="AN298" s="500">
        <f t="shared" si="833"/>
        <v>2</v>
      </c>
      <c r="AO298" s="404">
        <f t="shared" si="834"/>
        <v>29.6</v>
      </c>
      <c r="AP298" s="424"/>
      <c r="AQ298" s="425"/>
      <c r="AR298" s="500">
        <f t="shared" si="835"/>
        <v>0</v>
      </c>
      <c r="AS298" s="404">
        <f t="shared" si="836"/>
        <v>0</v>
      </c>
      <c r="AT298" s="236">
        <f t="shared" si="837"/>
        <v>2.7142857142857144</v>
      </c>
      <c r="AU298" s="237">
        <f t="shared" si="838"/>
        <v>4.25</v>
      </c>
      <c r="AV298" s="500">
        <f t="shared" si="839"/>
        <v>57</v>
      </c>
      <c r="AW298" s="404">
        <f t="shared" si="840"/>
        <v>68</v>
      </c>
      <c r="AX298" s="422"/>
      <c r="AY298" s="423"/>
      <c r="AZ298" s="500">
        <f t="shared" si="841"/>
        <v>0</v>
      </c>
      <c r="BA298" s="404">
        <f t="shared" si="842"/>
        <v>0</v>
      </c>
      <c r="BB298" s="422"/>
      <c r="BC298" s="423"/>
      <c r="BD298" s="500">
        <f t="shared" si="843"/>
        <v>0</v>
      </c>
      <c r="BE298" s="404">
        <f t="shared" si="844"/>
        <v>0</v>
      </c>
      <c r="BF298" s="422"/>
      <c r="BG298" s="423"/>
      <c r="BH298" s="500">
        <f t="shared" si="845"/>
        <v>0</v>
      </c>
      <c r="BI298" s="404">
        <f t="shared" si="846"/>
        <v>0</v>
      </c>
      <c r="BJ298" s="500">
        <f t="shared" si="847"/>
        <v>0</v>
      </c>
      <c r="BK298" s="404">
        <f t="shared" si="848"/>
        <v>0</v>
      </c>
      <c r="BL298" s="500">
        <f t="shared" si="849"/>
        <v>0</v>
      </c>
      <c r="BM298" s="404">
        <f t="shared" si="850"/>
        <v>0</v>
      </c>
      <c r="BN298" s="422">
        <v>161</v>
      </c>
      <c r="BO298" s="423">
        <v>184</v>
      </c>
      <c r="BP298" s="500">
        <f t="shared" si="851"/>
        <v>0</v>
      </c>
      <c r="BQ298" s="404">
        <f t="shared" si="852"/>
        <v>0</v>
      </c>
      <c r="BR298" s="422">
        <v>40</v>
      </c>
      <c r="BS298" s="423">
        <v>46</v>
      </c>
      <c r="BT298" s="500">
        <f t="shared" si="853"/>
        <v>0</v>
      </c>
      <c r="BU298" s="404">
        <f t="shared" si="854"/>
        <v>0</v>
      </c>
      <c r="BV298" s="422"/>
      <c r="BW298" s="423"/>
      <c r="BX298" s="500">
        <f t="shared" si="855"/>
        <v>0</v>
      </c>
      <c r="BY298" s="404">
        <f t="shared" si="856"/>
        <v>0</v>
      </c>
      <c r="BZ298" s="500">
        <f t="shared" si="857"/>
        <v>201</v>
      </c>
      <c r="CA298" s="404">
        <f t="shared" si="858"/>
        <v>230</v>
      </c>
      <c r="CB298" s="500">
        <f t="shared" si="859"/>
        <v>0</v>
      </c>
      <c r="CC298" s="404">
        <f t="shared" si="860"/>
        <v>0</v>
      </c>
      <c r="CD298" s="424">
        <v>4.53</v>
      </c>
      <c r="CE298" s="425">
        <v>4.3769999999999998</v>
      </c>
      <c r="CF298" s="500">
        <f t="shared" si="861"/>
        <v>729.33</v>
      </c>
      <c r="CG298" s="404">
        <f t="shared" si="862"/>
        <v>805.36799999999994</v>
      </c>
      <c r="CH298" s="424">
        <v>6.5579999999999998</v>
      </c>
      <c r="CI298" s="425">
        <v>6.29</v>
      </c>
      <c r="CJ298" s="500">
        <f t="shared" si="863"/>
        <v>262.32</v>
      </c>
      <c r="CK298" s="404">
        <f t="shared" si="864"/>
        <v>289.33999999999997</v>
      </c>
      <c r="CL298" s="424"/>
      <c r="CM298" s="425"/>
      <c r="CN298" s="500">
        <f t="shared" si="865"/>
        <v>0</v>
      </c>
      <c r="CO298" s="404">
        <f t="shared" si="866"/>
        <v>0</v>
      </c>
      <c r="CP298" s="500">
        <f t="shared" si="867"/>
        <v>4.9335820895522389</v>
      </c>
      <c r="CQ298" s="237">
        <f t="shared" si="868"/>
        <v>4.7595999999999989</v>
      </c>
      <c r="CR298" s="500">
        <f t="shared" si="869"/>
        <v>991.65</v>
      </c>
      <c r="CS298" s="404">
        <f t="shared" si="870"/>
        <v>1094.7079999999999</v>
      </c>
      <c r="CT298" s="422"/>
      <c r="CU298" s="423"/>
      <c r="CV298" s="500">
        <f t="shared" si="871"/>
        <v>0</v>
      </c>
      <c r="CW298" s="404">
        <f t="shared" si="872"/>
        <v>0</v>
      </c>
      <c r="CX298" s="422"/>
      <c r="CY298" s="423"/>
      <c r="CZ298" s="500">
        <f t="shared" si="873"/>
        <v>0</v>
      </c>
      <c r="DA298" s="404">
        <f t="shared" si="874"/>
        <v>0</v>
      </c>
      <c r="DB298" s="422"/>
      <c r="DC298" s="423"/>
      <c r="DD298" s="500">
        <f t="shared" si="875"/>
        <v>0</v>
      </c>
      <c r="DE298" s="404">
        <f t="shared" si="876"/>
        <v>0</v>
      </c>
      <c r="DF298" s="500">
        <f t="shared" si="877"/>
        <v>0</v>
      </c>
      <c r="DG298" s="404">
        <f t="shared" si="878"/>
        <v>0</v>
      </c>
      <c r="DH298" s="500">
        <f t="shared" si="879"/>
        <v>0</v>
      </c>
      <c r="DI298" s="404">
        <f t="shared" si="880"/>
        <v>0</v>
      </c>
      <c r="DJ298" s="500">
        <f t="shared" si="881"/>
        <v>222</v>
      </c>
      <c r="DK298" s="404">
        <f t="shared" si="882"/>
        <v>246</v>
      </c>
      <c r="DL298" s="500">
        <f t="shared" si="883"/>
        <v>0</v>
      </c>
      <c r="DM298" s="404">
        <f t="shared" si="884"/>
        <v>0</v>
      </c>
      <c r="DN298" s="236">
        <f t="shared" si="885"/>
        <v>4.7236486486486493</v>
      </c>
      <c r="DO298" s="237">
        <f t="shared" si="886"/>
        <v>4.7264552845528449</v>
      </c>
      <c r="DP298" s="500">
        <f t="shared" si="887"/>
        <v>1048.6500000000001</v>
      </c>
      <c r="DQ298" s="404">
        <f t="shared" si="888"/>
        <v>1162.7079999999999</v>
      </c>
      <c r="DR298" s="500">
        <f t="shared" si="889"/>
        <v>0</v>
      </c>
      <c r="DS298" s="404">
        <f t="shared" si="890"/>
        <v>0</v>
      </c>
      <c r="DT298" s="500">
        <f t="shared" si="891"/>
        <v>0</v>
      </c>
      <c r="DU298" s="404">
        <f t="shared" si="892"/>
        <v>0</v>
      </c>
      <c r="DV298" s="422">
        <v>57</v>
      </c>
      <c r="DW298" s="423">
        <v>41</v>
      </c>
      <c r="DX298" s="500">
        <f t="shared" si="893"/>
        <v>0</v>
      </c>
      <c r="DY298" s="404">
        <f t="shared" si="894"/>
        <v>0</v>
      </c>
      <c r="DZ298" s="422">
        <v>34</v>
      </c>
      <c r="EA298" s="423">
        <v>36</v>
      </c>
      <c r="EB298" s="500">
        <f t="shared" si="895"/>
        <v>0</v>
      </c>
      <c r="EC298" s="404">
        <f t="shared" si="896"/>
        <v>0</v>
      </c>
      <c r="ED298" s="422"/>
      <c r="EE298" s="423"/>
      <c r="EF298" s="500">
        <f t="shared" si="897"/>
        <v>0</v>
      </c>
      <c r="EG298" s="404">
        <f t="shared" si="898"/>
        <v>0</v>
      </c>
      <c r="EH298" s="500">
        <f t="shared" si="899"/>
        <v>91</v>
      </c>
      <c r="EI298" s="404">
        <f t="shared" si="900"/>
        <v>77</v>
      </c>
      <c r="EJ298" s="500">
        <f t="shared" si="901"/>
        <v>0</v>
      </c>
      <c r="EK298" s="404">
        <f t="shared" si="902"/>
        <v>0</v>
      </c>
      <c r="EL298" s="424">
        <v>5.351</v>
      </c>
      <c r="EM298" s="425">
        <v>5.22</v>
      </c>
      <c r="EN298" s="500">
        <f t="shared" si="903"/>
        <v>305.00700000000001</v>
      </c>
      <c r="EO298" s="404">
        <f t="shared" si="904"/>
        <v>214.01999999999998</v>
      </c>
      <c r="EP298" s="424">
        <v>6.7549999999999999</v>
      </c>
      <c r="EQ298" s="425">
        <v>6.9349999999999996</v>
      </c>
      <c r="ER298" s="500">
        <f t="shared" si="905"/>
        <v>229.67</v>
      </c>
      <c r="ES298" s="404">
        <f t="shared" si="906"/>
        <v>249.66</v>
      </c>
      <c r="ET298" s="424"/>
      <c r="EU298" s="425"/>
      <c r="EV298" s="500">
        <f t="shared" si="907"/>
        <v>0</v>
      </c>
      <c r="EW298" s="404">
        <f t="shared" si="908"/>
        <v>0</v>
      </c>
      <c r="EX298" s="236">
        <f t="shared" si="909"/>
        <v>5.8755714285714289</v>
      </c>
      <c r="EY298" s="237">
        <f t="shared" si="910"/>
        <v>6.0218181818181815</v>
      </c>
      <c r="EZ298" s="500">
        <f t="shared" si="911"/>
        <v>534.67700000000002</v>
      </c>
      <c r="FA298" s="404">
        <f t="shared" si="912"/>
        <v>463.67999999999995</v>
      </c>
      <c r="FB298" s="422"/>
      <c r="FC298" s="423"/>
      <c r="FD298" s="500">
        <f t="shared" si="913"/>
        <v>0</v>
      </c>
      <c r="FE298" s="404">
        <f t="shared" si="914"/>
        <v>0</v>
      </c>
      <c r="FF298" s="422"/>
      <c r="FG298" s="423"/>
      <c r="FH298" s="500">
        <f t="shared" si="915"/>
        <v>0</v>
      </c>
      <c r="FI298" s="404">
        <f t="shared" si="916"/>
        <v>0</v>
      </c>
      <c r="FJ298" s="422"/>
      <c r="FK298" s="423"/>
      <c r="FL298" s="500">
        <f t="shared" si="917"/>
        <v>0</v>
      </c>
      <c r="FM298" s="404">
        <f t="shared" si="918"/>
        <v>0</v>
      </c>
      <c r="FN298" s="500">
        <f t="shared" si="919"/>
        <v>0</v>
      </c>
      <c r="FO298" s="404">
        <f t="shared" si="920"/>
        <v>0</v>
      </c>
      <c r="FP298" s="500">
        <f t="shared" si="921"/>
        <v>0</v>
      </c>
      <c r="FQ298" s="404">
        <f t="shared" si="922"/>
        <v>0</v>
      </c>
      <c r="FR298" s="422">
        <v>157</v>
      </c>
      <c r="FS298" s="423">
        <v>145</v>
      </c>
      <c r="FT298" s="500">
        <f t="shared" si="923"/>
        <v>0</v>
      </c>
      <c r="FU298" s="404">
        <f t="shared" si="924"/>
        <v>0</v>
      </c>
      <c r="FV298" s="424">
        <v>4.4690000000000003</v>
      </c>
      <c r="FW298" s="425">
        <v>4.8730000000000002</v>
      </c>
      <c r="FX298" s="500">
        <f t="shared" si="925"/>
        <v>701.63300000000004</v>
      </c>
      <c r="FY298" s="404">
        <f t="shared" si="926"/>
        <v>706.58500000000004</v>
      </c>
      <c r="FZ298" s="424"/>
      <c r="GA298" s="425"/>
      <c r="GB298" s="500">
        <f t="shared" si="927"/>
        <v>0</v>
      </c>
      <c r="GC298" s="404">
        <f t="shared" si="928"/>
        <v>0</v>
      </c>
      <c r="GD298" s="510">
        <f t="shared" si="929"/>
        <v>238</v>
      </c>
      <c r="GE298" s="404">
        <f t="shared" si="930"/>
        <v>237</v>
      </c>
      <c r="GF298" s="500">
        <f t="shared" si="931"/>
        <v>0</v>
      </c>
      <c r="GG298" s="404">
        <f t="shared" si="932"/>
        <v>0</v>
      </c>
      <c r="GH298" s="500">
        <f t="shared" si="933"/>
        <v>1089.337</v>
      </c>
      <c r="GI298" s="404">
        <f t="shared" si="934"/>
        <v>1057.788</v>
      </c>
      <c r="GJ298" s="500" t="str">
        <f t="shared" si="935"/>
        <v/>
      </c>
      <c r="GK298" s="404" t="str">
        <f t="shared" si="936"/>
        <v/>
      </c>
      <c r="GL298" s="510">
        <f t="shared" si="937"/>
        <v>75</v>
      </c>
      <c r="GM298" s="404">
        <f t="shared" si="938"/>
        <v>86</v>
      </c>
      <c r="GN298" s="500">
        <f t="shared" si="939"/>
        <v>0</v>
      </c>
      <c r="GO298" s="404">
        <f t="shared" si="940"/>
        <v>0</v>
      </c>
      <c r="GP298" s="500">
        <f t="shared" si="941"/>
        <v>493.99</v>
      </c>
      <c r="GQ298" s="404">
        <f t="shared" si="942"/>
        <v>568.6</v>
      </c>
      <c r="GR298" s="500">
        <f t="shared" si="943"/>
        <v>0</v>
      </c>
      <c r="GS298" s="404">
        <f t="shared" si="944"/>
        <v>0</v>
      </c>
      <c r="GT298" s="510">
        <f t="shared" si="945"/>
        <v>313</v>
      </c>
      <c r="GU298" s="404">
        <f t="shared" si="946"/>
        <v>323</v>
      </c>
      <c r="GV298" s="500">
        <f t="shared" si="947"/>
        <v>0</v>
      </c>
      <c r="GW298" s="404">
        <f t="shared" si="948"/>
        <v>0</v>
      </c>
      <c r="GX298" s="500">
        <f t="shared" si="949"/>
        <v>1583.327</v>
      </c>
      <c r="GY298" s="404">
        <f t="shared" si="950"/>
        <v>1626.3879999999999</v>
      </c>
      <c r="GZ298" s="500" t="str">
        <f t="shared" si="951"/>
        <v/>
      </c>
      <c r="HA298" s="404" t="str">
        <f t="shared" si="952"/>
        <v/>
      </c>
      <c r="HB298" s="510">
        <f t="shared" si="953"/>
        <v>0</v>
      </c>
      <c r="HC298" s="404">
        <f t="shared" si="954"/>
        <v>0</v>
      </c>
      <c r="HD298" s="500">
        <f t="shared" si="955"/>
        <v>0</v>
      </c>
      <c r="HE298" s="404">
        <f t="shared" si="956"/>
        <v>0</v>
      </c>
      <c r="HF298" s="500" t="str">
        <f t="shared" si="957"/>
        <v/>
      </c>
      <c r="HG298" s="404" t="str">
        <f t="shared" si="958"/>
        <v/>
      </c>
      <c r="HH298" s="500" t="str">
        <f t="shared" si="959"/>
        <v/>
      </c>
      <c r="HI298" s="404" t="str">
        <f t="shared" si="960"/>
        <v/>
      </c>
      <c r="HJ298" s="510">
        <f t="shared" si="961"/>
        <v>2284.96</v>
      </c>
      <c r="HK298" s="404">
        <f t="shared" si="962"/>
        <v>2332.973</v>
      </c>
      <c r="HL298" s="500" t="str">
        <f t="shared" si="963"/>
        <v/>
      </c>
      <c r="HM298" s="404" t="str">
        <f t="shared" si="964"/>
        <v/>
      </c>
    </row>
    <row r="299" spans="1:221">
      <c r="A299" s="559" t="s">
        <v>544</v>
      </c>
      <c r="B299" s="566" t="s">
        <v>776</v>
      </c>
      <c r="C299" s="573"/>
      <c r="D299" s="568">
        <v>221096</v>
      </c>
      <c r="E299" s="569">
        <v>9</v>
      </c>
      <c r="F299" s="422">
        <v>596</v>
      </c>
      <c r="G299" s="423">
        <v>593</v>
      </c>
      <c r="H299" s="422"/>
      <c r="I299" s="423"/>
      <c r="J299" s="500">
        <f t="shared" si="815"/>
        <v>596</v>
      </c>
      <c r="K299" s="404">
        <f t="shared" si="816"/>
        <v>593</v>
      </c>
      <c r="L299" s="422"/>
      <c r="M299" s="423"/>
      <c r="N299" s="500">
        <f t="shared" si="817"/>
        <v>596</v>
      </c>
      <c r="O299" s="404">
        <f t="shared" si="818"/>
        <v>593</v>
      </c>
      <c r="P299" s="500">
        <f t="shared" si="819"/>
        <v>0</v>
      </c>
      <c r="Q299" s="404">
        <f t="shared" si="820"/>
        <v>0</v>
      </c>
      <c r="R299" s="422">
        <v>3</v>
      </c>
      <c r="S299" s="423">
        <v>1</v>
      </c>
      <c r="T299" s="500">
        <f t="shared" si="821"/>
        <v>0</v>
      </c>
      <c r="U299" s="404">
        <f t="shared" si="822"/>
        <v>0</v>
      </c>
      <c r="V299" s="422"/>
      <c r="W299" s="423"/>
      <c r="X299" s="500">
        <f t="shared" si="823"/>
        <v>0</v>
      </c>
      <c r="Y299" s="404">
        <f t="shared" si="824"/>
        <v>0</v>
      </c>
      <c r="Z299" s="422"/>
      <c r="AA299" s="423"/>
      <c r="AB299" s="500">
        <f t="shared" si="825"/>
        <v>0</v>
      </c>
      <c r="AC299" s="404">
        <f t="shared" si="826"/>
        <v>0</v>
      </c>
      <c r="AD299" s="500">
        <f t="shared" si="827"/>
        <v>3</v>
      </c>
      <c r="AE299" s="404">
        <f t="shared" si="828"/>
        <v>1</v>
      </c>
      <c r="AF299" s="500">
        <f t="shared" si="829"/>
        <v>0</v>
      </c>
      <c r="AG299" s="404">
        <f t="shared" si="830"/>
        <v>0</v>
      </c>
      <c r="AH299" s="424">
        <v>2</v>
      </c>
      <c r="AI299" s="425">
        <v>2.2999999999999998</v>
      </c>
      <c r="AJ299" s="500">
        <f t="shared" si="831"/>
        <v>6</v>
      </c>
      <c r="AK299" s="404">
        <f t="shared" si="832"/>
        <v>2.2999999999999998</v>
      </c>
      <c r="AL299" s="424"/>
      <c r="AM299" s="425"/>
      <c r="AN299" s="500">
        <f t="shared" si="833"/>
        <v>0</v>
      </c>
      <c r="AO299" s="404">
        <f t="shared" si="834"/>
        <v>0</v>
      </c>
      <c r="AP299" s="424"/>
      <c r="AQ299" s="425"/>
      <c r="AR299" s="500">
        <f t="shared" si="835"/>
        <v>0</v>
      </c>
      <c r="AS299" s="404">
        <f t="shared" si="836"/>
        <v>0</v>
      </c>
      <c r="AT299" s="236">
        <f t="shared" si="837"/>
        <v>2</v>
      </c>
      <c r="AU299" s="237">
        <f t="shared" si="838"/>
        <v>2.2999999999999998</v>
      </c>
      <c r="AV299" s="500">
        <f t="shared" si="839"/>
        <v>6</v>
      </c>
      <c r="AW299" s="404">
        <f t="shared" si="840"/>
        <v>2.2999999999999998</v>
      </c>
      <c r="AX299" s="422"/>
      <c r="AY299" s="423"/>
      <c r="AZ299" s="500">
        <f t="shared" si="841"/>
        <v>0</v>
      </c>
      <c r="BA299" s="404">
        <f t="shared" si="842"/>
        <v>0</v>
      </c>
      <c r="BB299" s="422"/>
      <c r="BC299" s="423"/>
      <c r="BD299" s="500">
        <f t="shared" si="843"/>
        <v>0</v>
      </c>
      <c r="BE299" s="404">
        <f t="shared" si="844"/>
        <v>0</v>
      </c>
      <c r="BF299" s="422"/>
      <c r="BG299" s="423"/>
      <c r="BH299" s="500">
        <f t="shared" si="845"/>
        <v>0</v>
      </c>
      <c r="BI299" s="404">
        <f t="shared" si="846"/>
        <v>0</v>
      </c>
      <c r="BJ299" s="500">
        <f t="shared" si="847"/>
        <v>0</v>
      </c>
      <c r="BK299" s="404">
        <f t="shared" si="848"/>
        <v>0</v>
      </c>
      <c r="BL299" s="500">
        <f t="shared" si="849"/>
        <v>0</v>
      </c>
      <c r="BM299" s="404">
        <f t="shared" si="850"/>
        <v>0</v>
      </c>
      <c r="BN299" s="422">
        <v>279</v>
      </c>
      <c r="BO299" s="423">
        <v>261</v>
      </c>
      <c r="BP299" s="500">
        <f t="shared" si="851"/>
        <v>0</v>
      </c>
      <c r="BQ299" s="404">
        <f t="shared" si="852"/>
        <v>0</v>
      </c>
      <c r="BR299" s="422">
        <v>65</v>
      </c>
      <c r="BS299" s="423">
        <v>67</v>
      </c>
      <c r="BT299" s="500">
        <f t="shared" si="853"/>
        <v>0</v>
      </c>
      <c r="BU299" s="404">
        <f t="shared" si="854"/>
        <v>0</v>
      </c>
      <c r="BV299" s="422"/>
      <c r="BW299" s="423"/>
      <c r="BX299" s="500">
        <f t="shared" si="855"/>
        <v>0</v>
      </c>
      <c r="BY299" s="404">
        <f t="shared" si="856"/>
        <v>0</v>
      </c>
      <c r="BZ299" s="500">
        <f t="shared" si="857"/>
        <v>344</v>
      </c>
      <c r="CA299" s="404">
        <f t="shared" si="858"/>
        <v>328</v>
      </c>
      <c r="CB299" s="500">
        <f t="shared" si="859"/>
        <v>0</v>
      </c>
      <c r="CC299" s="404">
        <f t="shared" si="860"/>
        <v>0</v>
      </c>
      <c r="CD299" s="424">
        <v>3.2949999999999999</v>
      </c>
      <c r="CE299" s="425">
        <v>2.92</v>
      </c>
      <c r="CF299" s="500">
        <f t="shared" si="861"/>
        <v>919.30499999999995</v>
      </c>
      <c r="CG299" s="404">
        <f t="shared" si="862"/>
        <v>762.12</v>
      </c>
      <c r="CH299" s="424">
        <v>3.851</v>
      </c>
      <c r="CI299" s="425">
        <v>4.5670000000000002</v>
      </c>
      <c r="CJ299" s="500">
        <f t="shared" si="863"/>
        <v>250.315</v>
      </c>
      <c r="CK299" s="404">
        <f t="shared" si="864"/>
        <v>305.98900000000003</v>
      </c>
      <c r="CL299" s="424"/>
      <c r="CM299" s="425"/>
      <c r="CN299" s="500">
        <f t="shared" si="865"/>
        <v>0</v>
      </c>
      <c r="CO299" s="404">
        <f t="shared" si="866"/>
        <v>0</v>
      </c>
      <c r="CP299" s="500">
        <f t="shared" si="867"/>
        <v>3.4000581395348832</v>
      </c>
      <c r="CQ299" s="237">
        <f t="shared" si="868"/>
        <v>3.2564298780487801</v>
      </c>
      <c r="CR299" s="500">
        <f t="shared" si="869"/>
        <v>1169.6199999999999</v>
      </c>
      <c r="CS299" s="404">
        <f t="shared" si="870"/>
        <v>1068.1089999999999</v>
      </c>
      <c r="CT299" s="422"/>
      <c r="CU299" s="423"/>
      <c r="CV299" s="500">
        <f t="shared" si="871"/>
        <v>0</v>
      </c>
      <c r="CW299" s="404">
        <f t="shared" si="872"/>
        <v>0</v>
      </c>
      <c r="CX299" s="422"/>
      <c r="CY299" s="423"/>
      <c r="CZ299" s="500">
        <f t="shared" si="873"/>
        <v>0</v>
      </c>
      <c r="DA299" s="404">
        <f t="shared" si="874"/>
        <v>0</v>
      </c>
      <c r="DB299" s="422"/>
      <c r="DC299" s="423"/>
      <c r="DD299" s="500">
        <f t="shared" si="875"/>
        <v>0</v>
      </c>
      <c r="DE299" s="404">
        <f t="shared" si="876"/>
        <v>0</v>
      </c>
      <c r="DF299" s="500">
        <f t="shared" si="877"/>
        <v>0</v>
      </c>
      <c r="DG299" s="404">
        <f t="shared" si="878"/>
        <v>0</v>
      </c>
      <c r="DH299" s="500">
        <f t="shared" si="879"/>
        <v>0</v>
      </c>
      <c r="DI299" s="404">
        <f t="shared" si="880"/>
        <v>0</v>
      </c>
      <c r="DJ299" s="500">
        <f t="shared" si="881"/>
        <v>347</v>
      </c>
      <c r="DK299" s="404">
        <f t="shared" si="882"/>
        <v>329</v>
      </c>
      <c r="DL299" s="500">
        <f t="shared" si="883"/>
        <v>0</v>
      </c>
      <c r="DM299" s="404">
        <f t="shared" si="884"/>
        <v>0</v>
      </c>
      <c r="DN299" s="236">
        <f t="shared" si="885"/>
        <v>3.3879538904899134</v>
      </c>
      <c r="DO299" s="237">
        <f t="shared" si="886"/>
        <v>3.2535227963525832</v>
      </c>
      <c r="DP299" s="500">
        <f t="shared" si="887"/>
        <v>1175.6199999999999</v>
      </c>
      <c r="DQ299" s="404">
        <f t="shared" si="888"/>
        <v>1070.4089999999999</v>
      </c>
      <c r="DR299" s="500">
        <f t="shared" si="889"/>
        <v>0</v>
      </c>
      <c r="DS299" s="404">
        <f t="shared" si="890"/>
        <v>0</v>
      </c>
      <c r="DT299" s="500">
        <f t="shared" si="891"/>
        <v>0</v>
      </c>
      <c r="DU299" s="404">
        <f t="shared" si="892"/>
        <v>0</v>
      </c>
      <c r="DV299" s="422">
        <v>43</v>
      </c>
      <c r="DW299" s="423">
        <v>51</v>
      </c>
      <c r="DX299" s="500">
        <f t="shared" si="893"/>
        <v>0</v>
      </c>
      <c r="DY299" s="404">
        <f t="shared" si="894"/>
        <v>0</v>
      </c>
      <c r="DZ299" s="422">
        <v>33</v>
      </c>
      <c r="EA299" s="423">
        <v>48</v>
      </c>
      <c r="EB299" s="500">
        <f t="shared" si="895"/>
        <v>0</v>
      </c>
      <c r="EC299" s="404">
        <f t="shared" si="896"/>
        <v>0</v>
      </c>
      <c r="ED299" s="422"/>
      <c r="EE299" s="423"/>
      <c r="EF299" s="500">
        <f t="shared" si="897"/>
        <v>0</v>
      </c>
      <c r="EG299" s="404">
        <f t="shared" si="898"/>
        <v>0</v>
      </c>
      <c r="EH299" s="500">
        <f t="shared" si="899"/>
        <v>76</v>
      </c>
      <c r="EI299" s="404">
        <f t="shared" si="900"/>
        <v>99</v>
      </c>
      <c r="EJ299" s="500">
        <f t="shared" si="901"/>
        <v>0</v>
      </c>
      <c r="EK299" s="404">
        <f t="shared" si="902"/>
        <v>0</v>
      </c>
      <c r="EL299" s="424">
        <v>5.4029999999999996</v>
      </c>
      <c r="EM299" s="425">
        <v>6.1109999999999998</v>
      </c>
      <c r="EN299" s="500">
        <f t="shared" si="903"/>
        <v>232.32899999999998</v>
      </c>
      <c r="EO299" s="404">
        <f t="shared" si="904"/>
        <v>311.661</v>
      </c>
      <c r="EP299" s="424">
        <v>8.8689999999999998</v>
      </c>
      <c r="EQ299" s="425">
        <v>8.7430000000000003</v>
      </c>
      <c r="ER299" s="500">
        <f t="shared" si="905"/>
        <v>292.67700000000002</v>
      </c>
      <c r="ES299" s="404">
        <f t="shared" si="906"/>
        <v>419.66399999999999</v>
      </c>
      <c r="ET299" s="424"/>
      <c r="EU299" s="425"/>
      <c r="EV299" s="500">
        <f t="shared" si="907"/>
        <v>0</v>
      </c>
      <c r="EW299" s="404">
        <f t="shared" si="908"/>
        <v>0</v>
      </c>
      <c r="EX299" s="236">
        <f t="shared" si="909"/>
        <v>6.9079736842105257</v>
      </c>
      <c r="EY299" s="237">
        <f t="shared" si="910"/>
        <v>7.3871212121212126</v>
      </c>
      <c r="EZ299" s="500">
        <f t="shared" si="911"/>
        <v>525.00599999999997</v>
      </c>
      <c r="FA299" s="404">
        <f t="shared" si="912"/>
        <v>731.32500000000005</v>
      </c>
      <c r="FB299" s="422"/>
      <c r="FC299" s="423"/>
      <c r="FD299" s="500">
        <f t="shared" si="913"/>
        <v>0</v>
      </c>
      <c r="FE299" s="404">
        <f t="shared" si="914"/>
        <v>0</v>
      </c>
      <c r="FF299" s="422"/>
      <c r="FG299" s="423"/>
      <c r="FH299" s="500">
        <f t="shared" si="915"/>
        <v>0</v>
      </c>
      <c r="FI299" s="404">
        <f t="shared" si="916"/>
        <v>0</v>
      </c>
      <c r="FJ299" s="422"/>
      <c r="FK299" s="423"/>
      <c r="FL299" s="500">
        <f t="shared" si="917"/>
        <v>0</v>
      </c>
      <c r="FM299" s="404">
        <f t="shared" si="918"/>
        <v>0</v>
      </c>
      <c r="FN299" s="500">
        <f t="shared" si="919"/>
        <v>0</v>
      </c>
      <c r="FO299" s="404">
        <f t="shared" si="920"/>
        <v>0</v>
      </c>
      <c r="FP299" s="500">
        <f t="shared" si="921"/>
        <v>0</v>
      </c>
      <c r="FQ299" s="404">
        <f t="shared" si="922"/>
        <v>0</v>
      </c>
      <c r="FR299" s="422">
        <v>173</v>
      </c>
      <c r="FS299" s="423">
        <v>165</v>
      </c>
      <c r="FT299" s="500">
        <f t="shared" si="923"/>
        <v>0</v>
      </c>
      <c r="FU299" s="404">
        <f t="shared" si="924"/>
        <v>0</v>
      </c>
      <c r="FV299" s="424">
        <v>3.242</v>
      </c>
      <c r="FW299" s="425">
        <v>2.9780000000000002</v>
      </c>
      <c r="FX299" s="500">
        <f t="shared" si="925"/>
        <v>560.86599999999999</v>
      </c>
      <c r="FY299" s="404">
        <f t="shared" si="926"/>
        <v>491.37000000000006</v>
      </c>
      <c r="FZ299" s="424"/>
      <c r="GA299" s="425"/>
      <c r="GB299" s="500">
        <f t="shared" si="927"/>
        <v>0</v>
      </c>
      <c r="GC299" s="404">
        <f t="shared" si="928"/>
        <v>0</v>
      </c>
      <c r="GD299" s="510">
        <f t="shared" si="929"/>
        <v>325</v>
      </c>
      <c r="GE299" s="404">
        <f t="shared" si="930"/>
        <v>313</v>
      </c>
      <c r="GF299" s="500">
        <f t="shared" si="931"/>
        <v>0</v>
      </c>
      <c r="GG299" s="404">
        <f t="shared" si="932"/>
        <v>0</v>
      </c>
      <c r="GH299" s="500">
        <f t="shared" si="933"/>
        <v>1157.634</v>
      </c>
      <c r="GI299" s="404">
        <f t="shared" si="934"/>
        <v>1076.0809999999999</v>
      </c>
      <c r="GJ299" s="500" t="str">
        <f t="shared" si="935"/>
        <v/>
      </c>
      <c r="GK299" s="404" t="str">
        <f t="shared" si="936"/>
        <v/>
      </c>
      <c r="GL299" s="510">
        <f t="shared" si="937"/>
        <v>98</v>
      </c>
      <c r="GM299" s="404">
        <f t="shared" si="938"/>
        <v>115</v>
      </c>
      <c r="GN299" s="500">
        <f t="shared" si="939"/>
        <v>0</v>
      </c>
      <c r="GO299" s="404">
        <f t="shared" si="940"/>
        <v>0</v>
      </c>
      <c r="GP299" s="500">
        <f t="shared" si="941"/>
        <v>542.99199999999996</v>
      </c>
      <c r="GQ299" s="404">
        <f t="shared" si="942"/>
        <v>725.65300000000002</v>
      </c>
      <c r="GR299" s="500">
        <f t="shared" si="943"/>
        <v>0</v>
      </c>
      <c r="GS299" s="404">
        <f t="shared" si="944"/>
        <v>0</v>
      </c>
      <c r="GT299" s="510">
        <f t="shared" si="945"/>
        <v>423</v>
      </c>
      <c r="GU299" s="404">
        <f t="shared" si="946"/>
        <v>428</v>
      </c>
      <c r="GV299" s="500">
        <f t="shared" si="947"/>
        <v>0</v>
      </c>
      <c r="GW299" s="404">
        <f t="shared" si="948"/>
        <v>0</v>
      </c>
      <c r="GX299" s="500">
        <f t="shared" si="949"/>
        <v>1700.626</v>
      </c>
      <c r="GY299" s="404">
        <f t="shared" si="950"/>
        <v>1801.7339999999999</v>
      </c>
      <c r="GZ299" s="500" t="str">
        <f t="shared" si="951"/>
        <v/>
      </c>
      <c r="HA299" s="404" t="str">
        <f t="shared" si="952"/>
        <v/>
      </c>
      <c r="HB299" s="510">
        <f t="shared" si="953"/>
        <v>0</v>
      </c>
      <c r="HC299" s="404">
        <f t="shared" si="954"/>
        <v>0</v>
      </c>
      <c r="HD299" s="500">
        <f t="shared" si="955"/>
        <v>0</v>
      </c>
      <c r="HE299" s="404">
        <f t="shared" si="956"/>
        <v>0</v>
      </c>
      <c r="HF299" s="500" t="str">
        <f t="shared" si="957"/>
        <v/>
      </c>
      <c r="HG299" s="404" t="str">
        <f t="shared" si="958"/>
        <v/>
      </c>
      <c r="HH299" s="500" t="str">
        <f t="shared" si="959"/>
        <v/>
      </c>
      <c r="HI299" s="404" t="str">
        <f t="shared" si="960"/>
        <v/>
      </c>
      <c r="HJ299" s="510">
        <f t="shared" si="961"/>
        <v>2261.4919999999997</v>
      </c>
      <c r="HK299" s="404">
        <f t="shared" si="962"/>
        <v>2293.1039999999998</v>
      </c>
      <c r="HL299" s="500" t="str">
        <f t="shared" si="963"/>
        <v/>
      </c>
      <c r="HM299" s="404" t="str">
        <f t="shared" si="964"/>
        <v/>
      </c>
    </row>
    <row r="300" spans="1:221">
      <c r="A300" s="559" t="s">
        <v>544</v>
      </c>
      <c r="B300" s="566" t="s">
        <v>777</v>
      </c>
      <c r="C300" s="573"/>
      <c r="D300" s="568">
        <v>221908</v>
      </c>
      <c r="E300" s="569">
        <v>9</v>
      </c>
      <c r="F300" s="422">
        <v>754</v>
      </c>
      <c r="G300" s="423">
        <v>803</v>
      </c>
      <c r="H300" s="422"/>
      <c r="I300" s="423"/>
      <c r="J300" s="500">
        <f t="shared" si="815"/>
        <v>754</v>
      </c>
      <c r="K300" s="404">
        <f t="shared" si="816"/>
        <v>803</v>
      </c>
      <c r="L300" s="422"/>
      <c r="M300" s="423"/>
      <c r="N300" s="500">
        <f t="shared" si="817"/>
        <v>754</v>
      </c>
      <c r="O300" s="404">
        <f t="shared" si="818"/>
        <v>803</v>
      </c>
      <c r="P300" s="500">
        <f t="shared" si="819"/>
        <v>0</v>
      </c>
      <c r="Q300" s="404">
        <f t="shared" si="820"/>
        <v>0</v>
      </c>
      <c r="R300" s="422">
        <v>13</v>
      </c>
      <c r="S300" s="423">
        <v>4</v>
      </c>
      <c r="T300" s="500">
        <f t="shared" si="821"/>
        <v>0</v>
      </c>
      <c r="U300" s="404">
        <f t="shared" si="822"/>
        <v>0</v>
      </c>
      <c r="V300" s="422"/>
      <c r="W300" s="423"/>
      <c r="X300" s="500">
        <f t="shared" si="823"/>
        <v>0</v>
      </c>
      <c r="Y300" s="404">
        <f t="shared" si="824"/>
        <v>0</v>
      </c>
      <c r="Z300" s="422"/>
      <c r="AA300" s="423"/>
      <c r="AB300" s="500">
        <f t="shared" si="825"/>
        <v>0</v>
      </c>
      <c r="AC300" s="404">
        <f t="shared" si="826"/>
        <v>0</v>
      </c>
      <c r="AD300" s="500">
        <f t="shared" si="827"/>
        <v>13</v>
      </c>
      <c r="AE300" s="404">
        <f t="shared" si="828"/>
        <v>4</v>
      </c>
      <c r="AF300" s="500">
        <f t="shared" si="829"/>
        <v>0</v>
      </c>
      <c r="AG300" s="404">
        <f t="shared" si="830"/>
        <v>0</v>
      </c>
      <c r="AH300" s="424">
        <v>2.923</v>
      </c>
      <c r="AI300" s="425">
        <v>2.1</v>
      </c>
      <c r="AJ300" s="500">
        <f t="shared" si="831"/>
        <v>37.999000000000002</v>
      </c>
      <c r="AK300" s="404">
        <f t="shared" si="832"/>
        <v>8.4</v>
      </c>
      <c r="AL300" s="424"/>
      <c r="AM300" s="425"/>
      <c r="AN300" s="500">
        <f t="shared" si="833"/>
        <v>0</v>
      </c>
      <c r="AO300" s="404">
        <f t="shared" si="834"/>
        <v>0</v>
      </c>
      <c r="AP300" s="424"/>
      <c r="AQ300" s="425"/>
      <c r="AR300" s="500">
        <f t="shared" si="835"/>
        <v>0</v>
      </c>
      <c r="AS300" s="404">
        <f t="shared" si="836"/>
        <v>0</v>
      </c>
      <c r="AT300" s="236">
        <f t="shared" si="837"/>
        <v>2.923</v>
      </c>
      <c r="AU300" s="237">
        <f t="shared" si="838"/>
        <v>2.1</v>
      </c>
      <c r="AV300" s="500">
        <f t="shared" si="839"/>
        <v>37.999000000000002</v>
      </c>
      <c r="AW300" s="404">
        <f t="shared" si="840"/>
        <v>8.4</v>
      </c>
      <c r="AX300" s="422"/>
      <c r="AY300" s="423"/>
      <c r="AZ300" s="500">
        <f t="shared" si="841"/>
        <v>0</v>
      </c>
      <c r="BA300" s="404">
        <f t="shared" si="842"/>
        <v>0</v>
      </c>
      <c r="BB300" s="422"/>
      <c r="BC300" s="423"/>
      <c r="BD300" s="500">
        <f t="shared" si="843"/>
        <v>0</v>
      </c>
      <c r="BE300" s="404">
        <f t="shared" si="844"/>
        <v>0</v>
      </c>
      <c r="BF300" s="422"/>
      <c r="BG300" s="423"/>
      <c r="BH300" s="500">
        <f t="shared" si="845"/>
        <v>0</v>
      </c>
      <c r="BI300" s="404">
        <f t="shared" si="846"/>
        <v>0</v>
      </c>
      <c r="BJ300" s="500">
        <f t="shared" si="847"/>
        <v>0</v>
      </c>
      <c r="BK300" s="404">
        <f t="shared" si="848"/>
        <v>0</v>
      </c>
      <c r="BL300" s="500">
        <f t="shared" si="849"/>
        <v>0</v>
      </c>
      <c r="BM300" s="404">
        <f t="shared" si="850"/>
        <v>0</v>
      </c>
      <c r="BN300" s="422">
        <v>311</v>
      </c>
      <c r="BO300" s="423">
        <v>358</v>
      </c>
      <c r="BP300" s="500">
        <f t="shared" si="851"/>
        <v>0</v>
      </c>
      <c r="BQ300" s="404">
        <f t="shared" si="852"/>
        <v>0</v>
      </c>
      <c r="BR300" s="422">
        <v>87</v>
      </c>
      <c r="BS300" s="423">
        <v>67</v>
      </c>
      <c r="BT300" s="500">
        <f t="shared" si="853"/>
        <v>0</v>
      </c>
      <c r="BU300" s="404">
        <f t="shared" si="854"/>
        <v>0</v>
      </c>
      <c r="BV300" s="422"/>
      <c r="BW300" s="423"/>
      <c r="BX300" s="500">
        <f t="shared" si="855"/>
        <v>0</v>
      </c>
      <c r="BY300" s="404">
        <f t="shared" si="856"/>
        <v>0</v>
      </c>
      <c r="BZ300" s="500">
        <f t="shared" si="857"/>
        <v>398</v>
      </c>
      <c r="CA300" s="404">
        <f t="shared" si="858"/>
        <v>425</v>
      </c>
      <c r="CB300" s="500">
        <f t="shared" si="859"/>
        <v>0</v>
      </c>
      <c r="CC300" s="404">
        <f t="shared" si="860"/>
        <v>0</v>
      </c>
      <c r="CD300" s="424">
        <v>4.1310000000000002</v>
      </c>
      <c r="CE300" s="425">
        <v>4.59</v>
      </c>
      <c r="CF300" s="500">
        <f t="shared" si="861"/>
        <v>1284.741</v>
      </c>
      <c r="CG300" s="404">
        <f t="shared" si="862"/>
        <v>1643.22</v>
      </c>
      <c r="CH300" s="424">
        <v>5.6509999999999998</v>
      </c>
      <c r="CI300" s="425">
        <v>5.2039999999999997</v>
      </c>
      <c r="CJ300" s="500">
        <f t="shared" si="863"/>
        <v>491.637</v>
      </c>
      <c r="CK300" s="404">
        <f t="shared" si="864"/>
        <v>348.66800000000001</v>
      </c>
      <c r="CL300" s="424"/>
      <c r="CM300" s="425"/>
      <c r="CN300" s="500">
        <f t="shared" si="865"/>
        <v>0</v>
      </c>
      <c r="CO300" s="404">
        <f t="shared" si="866"/>
        <v>0</v>
      </c>
      <c r="CP300" s="500">
        <f t="shared" si="867"/>
        <v>4.4632613065326634</v>
      </c>
      <c r="CQ300" s="237">
        <f t="shared" si="868"/>
        <v>4.6867952941176467</v>
      </c>
      <c r="CR300" s="500">
        <f t="shared" si="869"/>
        <v>1776.3779999999999</v>
      </c>
      <c r="CS300" s="404">
        <f t="shared" si="870"/>
        <v>1991.8879999999999</v>
      </c>
      <c r="CT300" s="422"/>
      <c r="CU300" s="423"/>
      <c r="CV300" s="500">
        <f t="shared" si="871"/>
        <v>0</v>
      </c>
      <c r="CW300" s="404">
        <f t="shared" si="872"/>
        <v>0</v>
      </c>
      <c r="CX300" s="422"/>
      <c r="CY300" s="423"/>
      <c r="CZ300" s="500">
        <f t="shared" si="873"/>
        <v>0</v>
      </c>
      <c r="DA300" s="404">
        <f t="shared" si="874"/>
        <v>0</v>
      </c>
      <c r="DB300" s="422"/>
      <c r="DC300" s="423"/>
      <c r="DD300" s="500">
        <f t="shared" si="875"/>
        <v>0</v>
      </c>
      <c r="DE300" s="404">
        <f t="shared" si="876"/>
        <v>0</v>
      </c>
      <c r="DF300" s="500">
        <f t="shared" si="877"/>
        <v>0</v>
      </c>
      <c r="DG300" s="404">
        <f t="shared" si="878"/>
        <v>0</v>
      </c>
      <c r="DH300" s="500">
        <f t="shared" si="879"/>
        <v>0</v>
      </c>
      <c r="DI300" s="404">
        <f t="shared" si="880"/>
        <v>0</v>
      </c>
      <c r="DJ300" s="500">
        <f t="shared" si="881"/>
        <v>411</v>
      </c>
      <c r="DK300" s="404">
        <f t="shared" si="882"/>
        <v>429</v>
      </c>
      <c r="DL300" s="500">
        <f t="shared" si="883"/>
        <v>0</v>
      </c>
      <c r="DM300" s="404">
        <f t="shared" si="884"/>
        <v>0</v>
      </c>
      <c r="DN300" s="236">
        <f t="shared" si="885"/>
        <v>4.4145425790754258</v>
      </c>
      <c r="DO300" s="237">
        <f t="shared" si="886"/>
        <v>4.6626759906759911</v>
      </c>
      <c r="DP300" s="500">
        <f t="shared" si="887"/>
        <v>1814.377</v>
      </c>
      <c r="DQ300" s="404">
        <f t="shared" si="888"/>
        <v>2000.2880000000002</v>
      </c>
      <c r="DR300" s="500">
        <f t="shared" si="889"/>
        <v>0</v>
      </c>
      <c r="DS300" s="404">
        <f t="shared" si="890"/>
        <v>0</v>
      </c>
      <c r="DT300" s="500">
        <f t="shared" si="891"/>
        <v>0</v>
      </c>
      <c r="DU300" s="404">
        <f t="shared" si="892"/>
        <v>0</v>
      </c>
      <c r="DV300" s="422">
        <v>76</v>
      </c>
      <c r="DW300" s="423">
        <v>71</v>
      </c>
      <c r="DX300" s="500">
        <f t="shared" si="893"/>
        <v>0</v>
      </c>
      <c r="DY300" s="404">
        <f t="shared" si="894"/>
        <v>0</v>
      </c>
      <c r="DZ300" s="422">
        <v>40</v>
      </c>
      <c r="EA300" s="423">
        <v>53</v>
      </c>
      <c r="EB300" s="500">
        <f t="shared" si="895"/>
        <v>0</v>
      </c>
      <c r="EC300" s="404">
        <f t="shared" si="896"/>
        <v>0</v>
      </c>
      <c r="ED300" s="422"/>
      <c r="EE300" s="423"/>
      <c r="EF300" s="500">
        <f t="shared" si="897"/>
        <v>0</v>
      </c>
      <c r="EG300" s="404">
        <f t="shared" si="898"/>
        <v>0</v>
      </c>
      <c r="EH300" s="500">
        <f t="shared" si="899"/>
        <v>116</v>
      </c>
      <c r="EI300" s="404">
        <f t="shared" si="900"/>
        <v>124</v>
      </c>
      <c r="EJ300" s="500">
        <f t="shared" si="901"/>
        <v>0</v>
      </c>
      <c r="EK300" s="404">
        <f t="shared" si="902"/>
        <v>0</v>
      </c>
      <c r="EL300" s="424">
        <v>7.1840000000000002</v>
      </c>
      <c r="EM300" s="425">
        <v>7.0190000000000001</v>
      </c>
      <c r="EN300" s="500">
        <f t="shared" si="903"/>
        <v>545.98400000000004</v>
      </c>
      <c r="EO300" s="404">
        <f t="shared" si="904"/>
        <v>498.34899999999999</v>
      </c>
      <c r="EP300" s="424">
        <v>7.7830000000000004</v>
      </c>
      <c r="EQ300" s="425">
        <v>8.7110000000000003</v>
      </c>
      <c r="ER300" s="500">
        <f t="shared" si="905"/>
        <v>311.32</v>
      </c>
      <c r="ES300" s="404">
        <f t="shared" si="906"/>
        <v>461.68299999999999</v>
      </c>
      <c r="ET300" s="424"/>
      <c r="EU300" s="425"/>
      <c r="EV300" s="500">
        <f t="shared" si="907"/>
        <v>0</v>
      </c>
      <c r="EW300" s="404">
        <f t="shared" si="908"/>
        <v>0</v>
      </c>
      <c r="EX300" s="236">
        <f t="shared" si="909"/>
        <v>7.3905517241379322</v>
      </c>
      <c r="EY300" s="237">
        <f t="shared" si="910"/>
        <v>7.7421935483870961</v>
      </c>
      <c r="EZ300" s="500">
        <f t="shared" si="911"/>
        <v>857.30400000000009</v>
      </c>
      <c r="FA300" s="404">
        <f t="shared" si="912"/>
        <v>960.03199999999993</v>
      </c>
      <c r="FB300" s="422"/>
      <c r="FC300" s="423"/>
      <c r="FD300" s="500">
        <f t="shared" si="913"/>
        <v>0</v>
      </c>
      <c r="FE300" s="404">
        <f t="shared" si="914"/>
        <v>0</v>
      </c>
      <c r="FF300" s="422"/>
      <c r="FG300" s="423"/>
      <c r="FH300" s="500">
        <f t="shared" si="915"/>
        <v>0</v>
      </c>
      <c r="FI300" s="404">
        <f t="shared" si="916"/>
        <v>0</v>
      </c>
      <c r="FJ300" s="422"/>
      <c r="FK300" s="423"/>
      <c r="FL300" s="500">
        <f t="shared" si="917"/>
        <v>0</v>
      </c>
      <c r="FM300" s="404">
        <f t="shared" si="918"/>
        <v>0</v>
      </c>
      <c r="FN300" s="500">
        <f t="shared" si="919"/>
        <v>0</v>
      </c>
      <c r="FO300" s="404">
        <f t="shared" si="920"/>
        <v>0</v>
      </c>
      <c r="FP300" s="500">
        <f t="shared" si="921"/>
        <v>0</v>
      </c>
      <c r="FQ300" s="404">
        <f t="shared" si="922"/>
        <v>0</v>
      </c>
      <c r="FR300" s="422">
        <v>227</v>
      </c>
      <c r="FS300" s="423">
        <v>250</v>
      </c>
      <c r="FT300" s="500">
        <f t="shared" si="923"/>
        <v>0</v>
      </c>
      <c r="FU300" s="404">
        <f t="shared" si="924"/>
        <v>0</v>
      </c>
      <c r="FV300" s="424">
        <v>4.5679999999999996</v>
      </c>
      <c r="FW300" s="425">
        <v>4.55</v>
      </c>
      <c r="FX300" s="500">
        <f t="shared" si="925"/>
        <v>1036.9359999999999</v>
      </c>
      <c r="FY300" s="404">
        <f t="shared" si="926"/>
        <v>1137.5</v>
      </c>
      <c r="FZ300" s="424"/>
      <c r="GA300" s="425"/>
      <c r="GB300" s="500">
        <f t="shared" si="927"/>
        <v>0</v>
      </c>
      <c r="GC300" s="404">
        <f t="shared" si="928"/>
        <v>0</v>
      </c>
      <c r="GD300" s="510">
        <f t="shared" si="929"/>
        <v>400</v>
      </c>
      <c r="GE300" s="404">
        <f t="shared" si="930"/>
        <v>433</v>
      </c>
      <c r="GF300" s="500">
        <f t="shared" si="931"/>
        <v>0</v>
      </c>
      <c r="GG300" s="404">
        <f t="shared" si="932"/>
        <v>0</v>
      </c>
      <c r="GH300" s="500">
        <f t="shared" si="933"/>
        <v>1868.7240000000002</v>
      </c>
      <c r="GI300" s="404">
        <f t="shared" si="934"/>
        <v>2149.9690000000001</v>
      </c>
      <c r="GJ300" s="500" t="str">
        <f t="shared" si="935"/>
        <v/>
      </c>
      <c r="GK300" s="404" t="str">
        <f t="shared" si="936"/>
        <v/>
      </c>
      <c r="GL300" s="510">
        <f t="shared" si="937"/>
        <v>127</v>
      </c>
      <c r="GM300" s="404">
        <f t="shared" si="938"/>
        <v>120</v>
      </c>
      <c r="GN300" s="500">
        <f t="shared" si="939"/>
        <v>0</v>
      </c>
      <c r="GO300" s="404">
        <f t="shared" si="940"/>
        <v>0</v>
      </c>
      <c r="GP300" s="500">
        <f t="shared" si="941"/>
        <v>802.95699999999999</v>
      </c>
      <c r="GQ300" s="404">
        <f t="shared" si="942"/>
        <v>810.351</v>
      </c>
      <c r="GR300" s="500">
        <f t="shared" si="943"/>
        <v>0</v>
      </c>
      <c r="GS300" s="404">
        <f t="shared" si="944"/>
        <v>0</v>
      </c>
      <c r="GT300" s="510">
        <f t="shared" si="945"/>
        <v>527</v>
      </c>
      <c r="GU300" s="404">
        <f t="shared" si="946"/>
        <v>553</v>
      </c>
      <c r="GV300" s="500">
        <f t="shared" si="947"/>
        <v>0</v>
      </c>
      <c r="GW300" s="404">
        <f t="shared" si="948"/>
        <v>0</v>
      </c>
      <c r="GX300" s="500">
        <f t="shared" si="949"/>
        <v>2671.681</v>
      </c>
      <c r="GY300" s="404">
        <f t="shared" si="950"/>
        <v>2960.32</v>
      </c>
      <c r="GZ300" s="500" t="str">
        <f t="shared" si="951"/>
        <v/>
      </c>
      <c r="HA300" s="404" t="str">
        <f t="shared" si="952"/>
        <v/>
      </c>
      <c r="HB300" s="510">
        <f t="shared" si="953"/>
        <v>0</v>
      </c>
      <c r="HC300" s="404">
        <f t="shared" si="954"/>
        <v>0</v>
      </c>
      <c r="HD300" s="500">
        <f t="shared" si="955"/>
        <v>0</v>
      </c>
      <c r="HE300" s="404">
        <f t="shared" si="956"/>
        <v>0</v>
      </c>
      <c r="HF300" s="500" t="str">
        <f t="shared" si="957"/>
        <v/>
      </c>
      <c r="HG300" s="404" t="str">
        <f t="shared" si="958"/>
        <v/>
      </c>
      <c r="HH300" s="500" t="str">
        <f t="shared" si="959"/>
        <v/>
      </c>
      <c r="HI300" s="404" t="str">
        <f t="shared" si="960"/>
        <v/>
      </c>
      <c r="HJ300" s="510">
        <f t="shared" si="961"/>
        <v>3708.6170000000002</v>
      </c>
      <c r="HK300" s="404">
        <f t="shared" si="962"/>
        <v>4097.82</v>
      </c>
      <c r="HL300" s="500" t="str">
        <f t="shared" si="963"/>
        <v/>
      </c>
      <c r="HM300" s="404" t="str">
        <f t="shared" si="964"/>
        <v/>
      </c>
    </row>
    <row r="301" spans="1:221">
      <c r="A301" s="559" t="s">
        <v>544</v>
      </c>
      <c r="B301" s="566" t="s">
        <v>778</v>
      </c>
      <c r="C301" s="573"/>
      <c r="D301" s="568">
        <v>221397</v>
      </c>
      <c r="E301" s="569">
        <v>9</v>
      </c>
      <c r="F301" s="422">
        <v>786</v>
      </c>
      <c r="G301" s="423">
        <v>808</v>
      </c>
      <c r="H301" s="422"/>
      <c r="I301" s="423"/>
      <c r="J301" s="500">
        <f t="shared" si="815"/>
        <v>786</v>
      </c>
      <c r="K301" s="404">
        <f t="shared" si="816"/>
        <v>808</v>
      </c>
      <c r="L301" s="422"/>
      <c r="M301" s="423"/>
      <c r="N301" s="500">
        <f t="shared" si="817"/>
        <v>786</v>
      </c>
      <c r="O301" s="404">
        <f t="shared" si="818"/>
        <v>808</v>
      </c>
      <c r="P301" s="500">
        <f t="shared" si="819"/>
        <v>0</v>
      </c>
      <c r="Q301" s="404">
        <f t="shared" si="820"/>
        <v>0</v>
      </c>
      <c r="R301" s="422">
        <v>7</v>
      </c>
      <c r="S301" s="423">
        <v>11</v>
      </c>
      <c r="T301" s="500">
        <f t="shared" si="821"/>
        <v>0</v>
      </c>
      <c r="U301" s="404">
        <f t="shared" si="822"/>
        <v>0</v>
      </c>
      <c r="V301" s="422"/>
      <c r="W301" s="423"/>
      <c r="X301" s="500">
        <f t="shared" si="823"/>
        <v>0</v>
      </c>
      <c r="Y301" s="404">
        <f t="shared" si="824"/>
        <v>0</v>
      </c>
      <c r="Z301" s="422"/>
      <c r="AA301" s="423"/>
      <c r="AB301" s="500">
        <f t="shared" si="825"/>
        <v>0</v>
      </c>
      <c r="AC301" s="404">
        <f t="shared" si="826"/>
        <v>0</v>
      </c>
      <c r="AD301" s="500">
        <f t="shared" si="827"/>
        <v>7</v>
      </c>
      <c r="AE301" s="404">
        <f t="shared" si="828"/>
        <v>11</v>
      </c>
      <c r="AF301" s="500">
        <f t="shared" si="829"/>
        <v>0</v>
      </c>
      <c r="AG301" s="404">
        <f t="shared" si="830"/>
        <v>0</v>
      </c>
      <c r="AH301" s="424">
        <v>3.048</v>
      </c>
      <c r="AI301" s="425">
        <v>3.4</v>
      </c>
      <c r="AJ301" s="500">
        <f t="shared" si="831"/>
        <v>21.335999999999999</v>
      </c>
      <c r="AK301" s="404">
        <f t="shared" si="832"/>
        <v>37.4</v>
      </c>
      <c r="AL301" s="424"/>
      <c r="AM301" s="425"/>
      <c r="AN301" s="500">
        <f t="shared" si="833"/>
        <v>0</v>
      </c>
      <c r="AO301" s="404">
        <f t="shared" si="834"/>
        <v>0</v>
      </c>
      <c r="AP301" s="424"/>
      <c r="AQ301" s="425"/>
      <c r="AR301" s="500">
        <f t="shared" si="835"/>
        <v>0</v>
      </c>
      <c r="AS301" s="404">
        <f t="shared" si="836"/>
        <v>0</v>
      </c>
      <c r="AT301" s="236">
        <f t="shared" si="837"/>
        <v>3.0479999999999996</v>
      </c>
      <c r="AU301" s="237">
        <f t="shared" si="838"/>
        <v>3.4</v>
      </c>
      <c r="AV301" s="500">
        <f t="shared" si="839"/>
        <v>21.335999999999999</v>
      </c>
      <c r="AW301" s="404">
        <f t="shared" si="840"/>
        <v>37.4</v>
      </c>
      <c r="AX301" s="422"/>
      <c r="AY301" s="423"/>
      <c r="AZ301" s="500">
        <f t="shared" si="841"/>
        <v>0</v>
      </c>
      <c r="BA301" s="404">
        <f t="shared" si="842"/>
        <v>0</v>
      </c>
      <c r="BB301" s="422"/>
      <c r="BC301" s="423"/>
      <c r="BD301" s="500">
        <f t="shared" si="843"/>
        <v>0</v>
      </c>
      <c r="BE301" s="404">
        <f t="shared" si="844"/>
        <v>0</v>
      </c>
      <c r="BF301" s="422"/>
      <c r="BG301" s="423"/>
      <c r="BH301" s="500">
        <f t="shared" si="845"/>
        <v>0</v>
      </c>
      <c r="BI301" s="404">
        <f t="shared" si="846"/>
        <v>0</v>
      </c>
      <c r="BJ301" s="500">
        <f t="shared" si="847"/>
        <v>0</v>
      </c>
      <c r="BK301" s="404">
        <f t="shared" si="848"/>
        <v>0</v>
      </c>
      <c r="BL301" s="500">
        <f t="shared" si="849"/>
        <v>0</v>
      </c>
      <c r="BM301" s="404">
        <f t="shared" si="850"/>
        <v>0</v>
      </c>
      <c r="BN301" s="422">
        <v>277</v>
      </c>
      <c r="BO301" s="423">
        <v>283</v>
      </c>
      <c r="BP301" s="500">
        <f t="shared" si="851"/>
        <v>0</v>
      </c>
      <c r="BQ301" s="404">
        <f t="shared" si="852"/>
        <v>0</v>
      </c>
      <c r="BR301" s="422">
        <v>67</v>
      </c>
      <c r="BS301" s="423">
        <v>83</v>
      </c>
      <c r="BT301" s="500">
        <f t="shared" si="853"/>
        <v>0</v>
      </c>
      <c r="BU301" s="404">
        <f t="shared" si="854"/>
        <v>0</v>
      </c>
      <c r="BV301" s="422"/>
      <c r="BW301" s="423"/>
      <c r="BX301" s="500">
        <f t="shared" si="855"/>
        <v>0</v>
      </c>
      <c r="BY301" s="404">
        <f t="shared" si="856"/>
        <v>0</v>
      </c>
      <c r="BZ301" s="500">
        <f t="shared" si="857"/>
        <v>344</v>
      </c>
      <c r="CA301" s="404">
        <f t="shared" si="858"/>
        <v>366</v>
      </c>
      <c r="CB301" s="500">
        <f t="shared" si="859"/>
        <v>0</v>
      </c>
      <c r="CC301" s="404">
        <f t="shared" si="860"/>
        <v>0</v>
      </c>
      <c r="CD301" s="424">
        <v>4.6790000000000003</v>
      </c>
      <c r="CE301" s="425">
        <v>4.5350000000000001</v>
      </c>
      <c r="CF301" s="500">
        <f t="shared" si="861"/>
        <v>1296.0830000000001</v>
      </c>
      <c r="CG301" s="404">
        <f t="shared" si="862"/>
        <v>1283.405</v>
      </c>
      <c r="CH301" s="424">
        <v>4.6269999999999998</v>
      </c>
      <c r="CI301" s="425">
        <v>5</v>
      </c>
      <c r="CJ301" s="500">
        <f t="shared" si="863"/>
        <v>310.00899999999996</v>
      </c>
      <c r="CK301" s="404">
        <f t="shared" si="864"/>
        <v>415</v>
      </c>
      <c r="CL301" s="424"/>
      <c r="CM301" s="425"/>
      <c r="CN301" s="500">
        <f t="shared" si="865"/>
        <v>0</v>
      </c>
      <c r="CO301" s="404">
        <f t="shared" si="866"/>
        <v>0</v>
      </c>
      <c r="CP301" s="500">
        <f t="shared" si="867"/>
        <v>4.6688720930232561</v>
      </c>
      <c r="CQ301" s="237">
        <f t="shared" si="868"/>
        <v>4.6404508196721315</v>
      </c>
      <c r="CR301" s="500">
        <f t="shared" si="869"/>
        <v>1606.0920000000001</v>
      </c>
      <c r="CS301" s="404">
        <f t="shared" si="870"/>
        <v>1698.4050000000002</v>
      </c>
      <c r="CT301" s="422"/>
      <c r="CU301" s="423"/>
      <c r="CV301" s="500">
        <f t="shared" si="871"/>
        <v>0</v>
      </c>
      <c r="CW301" s="404">
        <f t="shared" si="872"/>
        <v>0</v>
      </c>
      <c r="CX301" s="422"/>
      <c r="CY301" s="423"/>
      <c r="CZ301" s="500">
        <f t="shared" si="873"/>
        <v>0</v>
      </c>
      <c r="DA301" s="404">
        <f t="shared" si="874"/>
        <v>0</v>
      </c>
      <c r="DB301" s="422"/>
      <c r="DC301" s="423"/>
      <c r="DD301" s="500">
        <f t="shared" si="875"/>
        <v>0</v>
      </c>
      <c r="DE301" s="404">
        <f t="shared" si="876"/>
        <v>0</v>
      </c>
      <c r="DF301" s="500">
        <f t="shared" si="877"/>
        <v>0</v>
      </c>
      <c r="DG301" s="404">
        <f t="shared" si="878"/>
        <v>0</v>
      </c>
      <c r="DH301" s="500">
        <f t="shared" si="879"/>
        <v>0</v>
      </c>
      <c r="DI301" s="404">
        <f t="shared" si="880"/>
        <v>0</v>
      </c>
      <c r="DJ301" s="500">
        <f t="shared" si="881"/>
        <v>351</v>
      </c>
      <c r="DK301" s="404">
        <f t="shared" si="882"/>
        <v>377</v>
      </c>
      <c r="DL301" s="500">
        <f t="shared" si="883"/>
        <v>0</v>
      </c>
      <c r="DM301" s="404">
        <f t="shared" si="884"/>
        <v>0</v>
      </c>
      <c r="DN301" s="236">
        <f t="shared" si="885"/>
        <v>4.6365470085470086</v>
      </c>
      <c r="DO301" s="237">
        <f t="shared" si="886"/>
        <v>4.6042572944297087</v>
      </c>
      <c r="DP301" s="500">
        <f t="shared" si="887"/>
        <v>1627.4280000000001</v>
      </c>
      <c r="DQ301" s="404">
        <f t="shared" si="888"/>
        <v>1735.8050000000001</v>
      </c>
      <c r="DR301" s="500">
        <f t="shared" si="889"/>
        <v>0</v>
      </c>
      <c r="DS301" s="404">
        <f t="shared" si="890"/>
        <v>0</v>
      </c>
      <c r="DT301" s="500">
        <f t="shared" si="891"/>
        <v>0</v>
      </c>
      <c r="DU301" s="404">
        <f t="shared" si="892"/>
        <v>0</v>
      </c>
      <c r="DV301" s="422">
        <v>56</v>
      </c>
      <c r="DW301" s="423">
        <v>57</v>
      </c>
      <c r="DX301" s="500">
        <f t="shared" si="893"/>
        <v>0</v>
      </c>
      <c r="DY301" s="404">
        <f t="shared" si="894"/>
        <v>0</v>
      </c>
      <c r="DZ301" s="422">
        <v>56</v>
      </c>
      <c r="EA301" s="423">
        <v>73</v>
      </c>
      <c r="EB301" s="500">
        <f t="shared" si="895"/>
        <v>0</v>
      </c>
      <c r="EC301" s="404">
        <f t="shared" si="896"/>
        <v>0</v>
      </c>
      <c r="ED301" s="422"/>
      <c r="EE301" s="423"/>
      <c r="EF301" s="500">
        <f t="shared" si="897"/>
        <v>0</v>
      </c>
      <c r="EG301" s="404">
        <f t="shared" si="898"/>
        <v>0</v>
      </c>
      <c r="EH301" s="500">
        <f t="shared" si="899"/>
        <v>112</v>
      </c>
      <c r="EI301" s="404">
        <f t="shared" si="900"/>
        <v>130</v>
      </c>
      <c r="EJ301" s="500">
        <f t="shared" si="901"/>
        <v>0</v>
      </c>
      <c r="EK301" s="404">
        <f t="shared" si="902"/>
        <v>0</v>
      </c>
      <c r="EL301" s="424">
        <v>5.6550000000000002</v>
      </c>
      <c r="EM301" s="425">
        <v>6.8419999999999996</v>
      </c>
      <c r="EN301" s="500">
        <f t="shared" si="903"/>
        <v>316.68</v>
      </c>
      <c r="EO301" s="404">
        <f t="shared" si="904"/>
        <v>389.99399999999997</v>
      </c>
      <c r="EP301" s="424">
        <v>8.4550000000000001</v>
      </c>
      <c r="EQ301" s="425">
        <v>8.8079999999999998</v>
      </c>
      <c r="ER301" s="500">
        <f t="shared" si="905"/>
        <v>473.48</v>
      </c>
      <c r="ES301" s="404">
        <f t="shared" si="906"/>
        <v>642.98400000000004</v>
      </c>
      <c r="ET301" s="424"/>
      <c r="EU301" s="425"/>
      <c r="EV301" s="500">
        <f t="shared" si="907"/>
        <v>0</v>
      </c>
      <c r="EW301" s="404">
        <f t="shared" si="908"/>
        <v>0</v>
      </c>
      <c r="EX301" s="236">
        <f t="shared" si="909"/>
        <v>7.0550000000000006</v>
      </c>
      <c r="EY301" s="237">
        <f t="shared" si="910"/>
        <v>7.9459846153846163</v>
      </c>
      <c r="EZ301" s="500">
        <f t="shared" si="911"/>
        <v>790.16000000000008</v>
      </c>
      <c r="FA301" s="404">
        <f t="shared" si="912"/>
        <v>1032.9780000000001</v>
      </c>
      <c r="FB301" s="422"/>
      <c r="FC301" s="423"/>
      <c r="FD301" s="500">
        <f t="shared" si="913"/>
        <v>0</v>
      </c>
      <c r="FE301" s="404">
        <f t="shared" si="914"/>
        <v>0</v>
      </c>
      <c r="FF301" s="422"/>
      <c r="FG301" s="423"/>
      <c r="FH301" s="500">
        <f t="shared" si="915"/>
        <v>0</v>
      </c>
      <c r="FI301" s="404">
        <f t="shared" si="916"/>
        <v>0</v>
      </c>
      <c r="FJ301" s="422"/>
      <c r="FK301" s="423"/>
      <c r="FL301" s="500">
        <f t="shared" si="917"/>
        <v>0</v>
      </c>
      <c r="FM301" s="404">
        <f t="shared" si="918"/>
        <v>0</v>
      </c>
      <c r="FN301" s="500">
        <f t="shared" si="919"/>
        <v>0</v>
      </c>
      <c r="FO301" s="404">
        <f t="shared" si="920"/>
        <v>0</v>
      </c>
      <c r="FP301" s="500">
        <f t="shared" si="921"/>
        <v>0</v>
      </c>
      <c r="FQ301" s="404">
        <f t="shared" si="922"/>
        <v>0</v>
      </c>
      <c r="FR301" s="422">
        <v>323</v>
      </c>
      <c r="FS301" s="423">
        <v>301</v>
      </c>
      <c r="FT301" s="500">
        <f t="shared" si="923"/>
        <v>0</v>
      </c>
      <c r="FU301" s="404">
        <f t="shared" si="924"/>
        <v>0</v>
      </c>
      <c r="FV301" s="424">
        <v>5.9290000000000003</v>
      </c>
      <c r="FW301" s="425">
        <v>4.8120000000000003</v>
      </c>
      <c r="FX301" s="500">
        <f t="shared" si="925"/>
        <v>1915.067</v>
      </c>
      <c r="FY301" s="404">
        <f t="shared" si="926"/>
        <v>1448.412</v>
      </c>
      <c r="FZ301" s="424"/>
      <c r="GA301" s="425"/>
      <c r="GB301" s="500">
        <f t="shared" si="927"/>
        <v>0</v>
      </c>
      <c r="GC301" s="404">
        <f t="shared" si="928"/>
        <v>0</v>
      </c>
      <c r="GD301" s="510">
        <f t="shared" si="929"/>
        <v>340</v>
      </c>
      <c r="GE301" s="404">
        <f t="shared" si="930"/>
        <v>351</v>
      </c>
      <c r="GF301" s="500">
        <f t="shared" si="931"/>
        <v>0</v>
      </c>
      <c r="GG301" s="404">
        <f t="shared" si="932"/>
        <v>0</v>
      </c>
      <c r="GH301" s="500">
        <f t="shared" si="933"/>
        <v>1634.0990000000002</v>
      </c>
      <c r="GI301" s="404">
        <f t="shared" si="934"/>
        <v>1710.799</v>
      </c>
      <c r="GJ301" s="500" t="str">
        <f t="shared" si="935"/>
        <v/>
      </c>
      <c r="GK301" s="404" t="str">
        <f t="shared" si="936"/>
        <v/>
      </c>
      <c r="GL301" s="510">
        <f t="shared" si="937"/>
        <v>123</v>
      </c>
      <c r="GM301" s="404">
        <f t="shared" si="938"/>
        <v>156</v>
      </c>
      <c r="GN301" s="500">
        <f t="shared" si="939"/>
        <v>0</v>
      </c>
      <c r="GO301" s="404">
        <f t="shared" si="940"/>
        <v>0</v>
      </c>
      <c r="GP301" s="500">
        <f t="shared" si="941"/>
        <v>783.48900000000003</v>
      </c>
      <c r="GQ301" s="404">
        <f t="shared" si="942"/>
        <v>1057.9839999999999</v>
      </c>
      <c r="GR301" s="500">
        <f t="shared" si="943"/>
        <v>0</v>
      </c>
      <c r="GS301" s="404">
        <f t="shared" si="944"/>
        <v>0</v>
      </c>
      <c r="GT301" s="510">
        <f t="shared" si="945"/>
        <v>463</v>
      </c>
      <c r="GU301" s="404">
        <f t="shared" si="946"/>
        <v>507</v>
      </c>
      <c r="GV301" s="500">
        <f t="shared" si="947"/>
        <v>0</v>
      </c>
      <c r="GW301" s="404">
        <f t="shared" si="948"/>
        <v>0</v>
      </c>
      <c r="GX301" s="500">
        <f t="shared" si="949"/>
        <v>2417.5880000000002</v>
      </c>
      <c r="GY301" s="404">
        <f t="shared" si="950"/>
        <v>2768.7829999999999</v>
      </c>
      <c r="GZ301" s="500" t="str">
        <f t="shared" si="951"/>
        <v/>
      </c>
      <c r="HA301" s="404" t="str">
        <f t="shared" si="952"/>
        <v/>
      </c>
      <c r="HB301" s="510">
        <f t="shared" si="953"/>
        <v>0</v>
      </c>
      <c r="HC301" s="404">
        <f t="shared" si="954"/>
        <v>0</v>
      </c>
      <c r="HD301" s="500">
        <f t="shared" si="955"/>
        <v>0</v>
      </c>
      <c r="HE301" s="404">
        <f t="shared" si="956"/>
        <v>0</v>
      </c>
      <c r="HF301" s="500" t="str">
        <f t="shared" si="957"/>
        <v/>
      </c>
      <c r="HG301" s="404" t="str">
        <f t="shared" si="958"/>
        <v/>
      </c>
      <c r="HH301" s="500" t="str">
        <f t="shared" si="959"/>
        <v/>
      </c>
      <c r="HI301" s="404" t="str">
        <f t="shared" si="960"/>
        <v/>
      </c>
      <c r="HJ301" s="510">
        <f t="shared" si="961"/>
        <v>4332.6550000000007</v>
      </c>
      <c r="HK301" s="404">
        <f t="shared" si="962"/>
        <v>4217.1950000000006</v>
      </c>
      <c r="HL301" s="500" t="str">
        <f t="shared" si="963"/>
        <v/>
      </c>
      <c r="HM301" s="404" t="str">
        <f t="shared" si="964"/>
        <v/>
      </c>
    </row>
    <row r="302" spans="1:221">
      <c r="A302" s="559" t="s">
        <v>544</v>
      </c>
      <c r="B302" s="566" t="s">
        <v>779</v>
      </c>
      <c r="C302" s="570"/>
      <c r="D302" s="568">
        <v>222062</v>
      </c>
      <c r="E302" s="569">
        <v>9</v>
      </c>
      <c r="F302" s="422">
        <v>847</v>
      </c>
      <c r="G302" s="423">
        <v>797</v>
      </c>
      <c r="H302" s="422"/>
      <c r="I302" s="423"/>
      <c r="J302" s="500">
        <f t="shared" si="815"/>
        <v>847</v>
      </c>
      <c r="K302" s="404">
        <f t="shared" si="816"/>
        <v>797</v>
      </c>
      <c r="L302" s="422"/>
      <c r="M302" s="423"/>
      <c r="N302" s="500">
        <f t="shared" si="817"/>
        <v>847</v>
      </c>
      <c r="O302" s="404">
        <f t="shared" si="818"/>
        <v>797</v>
      </c>
      <c r="P302" s="500">
        <f t="shared" si="819"/>
        <v>0</v>
      </c>
      <c r="Q302" s="404">
        <f t="shared" si="820"/>
        <v>0</v>
      </c>
      <c r="R302" s="422">
        <v>13</v>
      </c>
      <c r="S302" s="423">
        <v>9</v>
      </c>
      <c r="T302" s="500">
        <f t="shared" si="821"/>
        <v>0</v>
      </c>
      <c r="U302" s="404">
        <f t="shared" si="822"/>
        <v>0</v>
      </c>
      <c r="V302" s="422"/>
      <c r="W302" s="423"/>
      <c r="X302" s="500">
        <f t="shared" si="823"/>
        <v>0</v>
      </c>
      <c r="Y302" s="404">
        <f t="shared" si="824"/>
        <v>0</v>
      </c>
      <c r="Z302" s="422"/>
      <c r="AA302" s="423"/>
      <c r="AB302" s="500">
        <f t="shared" si="825"/>
        <v>0</v>
      </c>
      <c r="AC302" s="404">
        <f t="shared" si="826"/>
        <v>0</v>
      </c>
      <c r="AD302" s="500">
        <f t="shared" si="827"/>
        <v>13</v>
      </c>
      <c r="AE302" s="404">
        <f t="shared" si="828"/>
        <v>9</v>
      </c>
      <c r="AF302" s="500">
        <f t="shared" si="829"/>
        <v>0</v>
      </c>
      <c r="AG302" s="404">
        <f t="shared" si="830"/>
        <v>0</v>
      </c>
      <c r="AH302" s="424">
        <v>2.0510000000000002</v>
      </c>
      <c r="AI302" s="425">
        <v>3</v>
      </c>
      <c r="AJ302" s="500">
        <f t="shared" si="831"/>
        <v>26.663000000000004</v>
      </c>
      <c r="AK302" s="404">
        <f t="shared" si="832"/>
        <v>27</v>
      </c>
      <c r="AL302" s="424"/>
      <c r="AM302" s="425"/>
      <c r="AN302" s="500">
        <f t="shared" si="833"/>
        <v>0</v>
      </c>
      <c r="AO302" s="404">
        <f t="shared" si="834"/>
        <v>0</v>
      </c>
      <c r="AP302" s="424"/>
      <c r="AQ302" s="425"/>
      <c r="AR302" s="500">
        <f t="shared" si="835"/>
        <v>0</v>
      </c>
      <c r="AS302" s="404">
        <f t="shared" si="836"/>
        <v>0</v>
      </c>
      <c r="AT302" s="236">
        <f t="shared" si="837"/>
        <v>2.0510000000000002</v>
      </c>
      <c r="AU302" s="237">
        <f t="shared" si="838"/>
        <v>3</v>
      </c>
      <c r="AV302" s="500">
        <f t="shared" si="839"/>
        <v>26.663000000000004</v>
      </c>
      <c r="AW302" s="404">
        <f t="shared" si="840"/>
        <v>27</v>
      </c>
      <c r="AX302" s="422"/>
      <c r="AY302" s="423"/>
      <c r="AZ302" s="500">
        <f t="shared" si="841"/>
        <v>0</v>
      </c>
      <c r="BA302" s="404">
        <f t="shared" si="842"/>
        <v>0</v>
      </c>
      <c r="BB302" s="422"/>
      <c r="BC302" s="423"/>
      <c r="BD302" s="500">
        <f t="shared" si="843"/>
        <v>0</v>
      </c>
      <c r="BE302" s="404">
        <f t="shared" si="844"/>
        <v>0</v>
      </c>
      <c r="BF302" s="422"/>
      <c r="BG302" s="423"/>
      <c r="BH302" s="500">
        <f t="shared" si="845"/>
        <v>0</v>
      </c>
      <c r="BI302" s="404">
        <f t="shared" si="846"/>
        <v>0</v>
      </c>
      <c r="BJ302" s="500">
        <f t="shared" si="847"/>
        <v>0</v>
      </c>
      <c r="BK302" s="404">
        <f t="shared" si="848"/>
        <v>0</v>
      </c>
      <c r="BL302" s="500">
        <f t="shared" si="849"/>
        <v>0</v>
      </c>
      <c r="BM302" s="404">
        <f t="shared" si="850"/>
        <v>0</v>
      </c>
      <c r="BN302" s="422">
        <v>353</v>
      </c>
      <c r="BO302" s="423">
        <v>327</v>
      </c>
      <c r="BP302" s="500">
        <f t="shared" si="851"/>
        <v>0</v>
      </c>
      <c r="BQ302" s="404">
        <f t="shared" si="852"/>
        <v>0</v>
      </c>
      <c r="BR302" s="422">
        <v>50</v>
      </c>
      <c r="BS302" s="423">
        <v>59</v>
      </c>
      <c r="BT302" s="500">
        <f t="shared" si="853"/>
        <v>0</v>
      </c>
      <c r="BU302" s="404">
        <f t="shared" si="854"/>
        <v>0</v>
      </c>
      <c r="BV302" s="422"/>
      <c r="BW302" s="423"/>
      <c r="BX302" s="500">
        <f t="shared" si="855"/>
        <v>0</v>
      </c>
      <c r="BY302" s="404">
        <f t="shared" si="856"/>
        <v>0</v>
      </c>
      <c r="BZ302" s="500">
        <f t="shared" si="857"/>
        <v>403</v>
      </c>
      <c r="CA302" s="404">
        <f t="shared" si="858"/>
        <v>386</v>
      </c>
      <c r="CB302" s="500">
        <f t="shared" si="859"/>
        <v>0</v>
      </c>
      <c r="CC302" s="404">
        <f t="shared" si="860"/>
        <v>0</v>
      </c>
      <c r="CD302" s="424">
        <v>3.621</v>
      </c>
      <c r="CE302" s="425">
        <v>3.403</v>
      </c>
      <c r="CF302" s="500">
        <f t="shared" si="861"/>
        <v>1278.213</v>
      </c>
      <c r="CG302" s="404">
        <f t="shared" si="862"/>
        <v>1112.7809999999999</v>
      </c>
      <c r="CH302" s="424">
        <v>4.4400000000000004</v>
      </c>
      <c r="CI302" s="425">
        <v>5.407</v>
      </c>
      <c r="CJ302" s="500">
        <f t="shared" si="863"/>
        <v>222.00000000000003</v>
      </c>
      <c r="CK302" s="404">
        <f t="shared" si="864"/>
        <v>319.01299999999998</v>
      </c>
      <c r="CL302" s="424"/>
      <c r="CM302" s="425"/>
      <c r="CN302" s="500">
        <f t="shared" si="865"/>
        <v>0</v>
      </c>
      <c r="CO302" s="404">
        <f t="shared" si="866"/>
        <v>0</v>
      </c>
      <c r="CP302" s="500">
        <f t="shared" si="867"/>
        <v>3.7226129032258064</v>
      </c>
      <c r="CQ302" s="237">
        <f t="shared" si="868"/>
        <v>3.7093108808290154</v>
      </c>
      <c r="CR302" s="500">
        <f t="shared" si="869"/>
        <v>1500.213</v>
      </c>
      <c r="CS302" s="404">
        <f t="shared" si="870"/>
        <v>1431.7939999999999</v>
      </c>
      <c r="CT302" s="422"/>
      <c r="CU302" s="423"/>
      <c r="CV302" s="500">
        <f t="shared" si="871"/>
        <v>0</v>
      </c>
      <c r="CW302" s="404">
        <f t="shared" si="872"/>
        <v>0</v>
      </c>
      <c r="CX302" s="422"/>
      <c r="CY302" s="423"/>
      <c r="CZ302" s="500">
        <f t="shared" si="873"/>
        <v>0</v>
      </c>
      <c r="DA302" s="404">
        <f t="shared" si="874"/>
        <v>0</v>
      </c>
      <c r="DB302" s="422"/>
      <c r="DC302" s="423"/>
      <c r="DD302" s="500">
        <f t="shared" si="875"/>
        <v>0</v>
      </c>
      <c r="DE302" s="404">
        <f t="shared" si="876"/>
        <v>0</v>
      </c>
      <c r="DF302" s="500">
        <f t="shared" si="877"/>
        <v>0</v>
      </c>
      <c r="DG302" s="404">
        <f t="shared" si="878"/>
        <v>0</v>
      </c>
      <c r="DH302" s="500">
        <f t="shared" si="879"/>
        <v>0</v>
      </c>
      <c r="DI302" s="404">
        <f t="shared" si="880"/>
        <v>0</v>
      </c>
      <c r="DJ302" s="500">
        <f t="shared" si="881"/>
        <v>416</v>
      </c>
      <c r="DK302" s="404">
        <f t="shared" si="882"/>
        <v>395</v>
      </c>
      <c r="DL302" s="500">
        <f t="shared" si="883"/>
        <v>0</v>
      </c>
      <c r="DM302" s="404">
        <f t="shared" si="884"/>
        <v>0</v>
      </c>
      <c r="DN302" s="236">
        <f t="shared" si="885"/>
        <v>3.6703749999999999</v>
      </c>
      <c r="DO302" s="237">
        <f t="shared" si="886"/>
        <v>3.6931493670886071</v>
      </c>
      <c r="DP302" s="500">
        <f t="shared" si="887"/>
        <v>1526.876</v>
      </c>
      <c r="DQ302" s="404">
        <f t="shared" si="888"/>
        <v>1458.7939999999999</v>
      </c>
      <c r="DR302" s="500">
        <f t="shared" si="889"/>
        <v>0</v>
      </c>
      <c r="DS302" s="404">
        <f t="shared" si="890"/>
        <v>0</v>
      </c>
      <c r="DT302" s="500">
        <f t="shared" si="891"/>
        <v>0</v>
      </c>
      <c r="DU302" s="404">
        <f t="shared" si="892"/>
        <v>0</v>
      </c>
      <c r="DV302" s="422">
        <v>49</v>
      </c>
      <c r="DW302" s="423">
        <v>42</v>
      </c>
      <c r="DX302" s="500">
        <f t="shared" si="893"/>
        <v>0</v>
      </c>
      <c r="DY302" s="404">
        <f t="shared" si="894"/>
        <v>0</v>
      </c>
      <c r="DZ302" s="422">
        <v>38</v>
      </c>
      <c r="EA302" s="423">
        <v>29</v>
      </c>
      <c r="EB302" s="500">
        <f t="shared" si="895"/>
        <v>0</v>
      </c>
      <c r="EC302" s="404">
        <f t="shared" si="896"/>
        <v>0</v>
      </c>
      <c r="ED302" s="422"/>
      <c r="EE302" s="423"/>
      <c r="EF302" s="500">
        <f t="shared" si="897"/>
        <v>0</v>
      </c>
      <c r="EG302" s="404">
        <f t="shared" si="898"/>
        <v>0</v>
      </c>
      <c r="EH302" s="500">
        <f t="shared" si="899"/>
        <v>87</v>
      </c>
      <c r="EI302" s="404">
        <f t="shared" si="900"/>
        <v>71</v>
      </c>
      <c r="EJ302" s="500">
        <f t="shared" si="901"/>
        <v>0</v>
      </c>
      <c r="EK302" s="404">
        <f t="shared" si="902"/>
        <v>0</v>
      </c>
      <c r="EL302" s="424">
        <v>6.1429999999999998</v>
      </c>
      <c r="EM302" s="425">
        <v>4.8650000000000002</v>
      </c>
      <c r="EN302" s="500">
        <f t="shared" si="903"/>
        <v>301.00700000000001</v>
      </c>
      <c r="EO302" s="404">
        <f t="shared" si="904"/>
        <v>204.33</v>
      </c>
      <c r="EP302" s="424">
        <v>8.3510000000000009</v>
      </c>
      <c r="EQ302" s="425">
        <v>11.034000000000001</v>
      </c>
      <c r="ER302" s="500">
        <f t="shared" si="905"/>
        <v>317.33800000000002</v>
      </c>
      <c r="ES302" s="404">
        <f t="shared" si="906"/>
        <v>319.98600000000005</v>
      </c>
      <c r="ET302" s="424"/>
      <c r="EU302" s="425"/>
      <c r="EV302" s="500">
        <f t="shared" si="907"/>
        <v>0</v>
      </c>
      <c r="EW302" s="404">
        <f t="shared" si="908"/>
        <v>0</v>
      </c>
      <c r="EX302" s="236">
        <f t="shared" si="909"/>
        <v>7.1074137931034489</v>
      </c>
      <c r="EY302" s="237">
        <f t="shared" si="910"/>
        <v>7.384732394366198</v>
      </c>
      <c r="EZ302" s="500">
        <f t="shared" si="911"/>
        <v>618.34500000000003</v>
      </c>
      <c r="FA302" s="404">
        <f t="shared" si="912"/>
        <v>524.31600000000003</v>
      </c>
      <c r="FB302" s="422"/>
      <c r="FC302" s="423"/>
      <c r="FD302" s="500">
        <f t="shared" si="913"/>
        <v>0</v>
      </c>
      <c r="FE302" s="404">
        <f t="shared" si="914"/>
        <v>0</v>
      </c>
      <c r="FF302" s="422"/>
      <c r="FG302" s="423"/>
      <c r="FH302" s="500">
        <f t="shared" si="915"/>
        <v>0</v>
      </c>
      <c r="FI302" s="404">
        <f t="shared" si="916"/>
        <v>0</v>
      </c>
      <c r="FJ302" s="422"/>
      <c r="FK302" s="423"/>
      <c r="FL302" s="500">
        <f t="shared" si="917"/>
        <v>0</v>
      </c>
      <c r="FM302" s="404">
        <f t="shared" si="918"/>
        <v>0</v>
      </c>
      <c r="FN302" s="500">
        <f t="shared" si="919"/>
        <v>0</v>
      </c>
      <c r="FO302" s="404">
        <f t="shared" si="920"/>
        <v>0</v>
      </c>
      <c r="FP302" s="500">
        <f t="shared" si="921"/>
        <v>0</v>
      </c>
      <c r="FQ302" s="404">
        <f t="shared" si="922"/>
        <v>0</v>
      </c>
      <c r="FR302" s="422">
        <v>344</v>
      </c>
      <c r="FS302" s="423">
        <v>331</v>
      </c>
      <c r="FT302" s="500">
        <f t="shared" si="923"/>
        <v>0</v>
      </c>
      <c r="FU302" s="404">
        <f t="shared" si="924"/>
        <v>0</v>
      </c>
      <c r="FV302" s="424">
        <v>3.9809999999999999</v>
      </c>
      <c r="FW302" s="425">
        <v>4.5110000000000001</v>
      </c>
      <c r="FX302" s="500">
        <f t="shared" si="925"/>
        <v>1369.4639999999999</v>
      </c>
      <c r="FY302" s="404">
        <f t="shared" si="926"/>
        <v>1493.1410000000001</v>
      </c>
      <c r="FZ302" s="424"/>
      <c r="GA302" s="425"/>
      <c r="GB302" s="500">
        <f t="shared" si="927"/>
        <v>0</v>
      </c>
      <c r="GC302" s="404">
        <f t="shared" si="928"/>
        <v>0</v>
      </c>
      <c r="GD302" s="510">
        <f t="shared" si="929"/>
        <v>415</v>
      </c>
      <c r="GE302" s="404">
        <f t="shared" si="930"/>
        <v>378</v>
      </c>
      <c r="GF302" s="500">
        <f t="shared" si="931"/>
        <v>0</v>
      </c>
      <c r="GG302" s="404">
        <f t="shared" si="932"/>
        <v>0</v>
      </c>
      <c r="GH302" s="500">
        <f t="shared" si="933"/>
        <v>1605.883</v>
      </c>
      <c r="GI302" s="404">
        <f t="shared" si="934"/>
        <v>1344.1109999999999</v>
      </c>
      <c r="GJ302" s="500" t="str">
        <f t="shared" si="935"/>
        <v/>
      </c>
      <c r="GK302" s="404" t="str">
        <f t="shared" si="936"/>
        <v/>
      </c>
      <c r="GL302" s="510">
        <f t="shared" si="937"/>
        <v>88</v>
      </c>
      <c r="GM302" s="404">
        <f t="shared" si="938"/>
        <v>88</v>
      </c>
      <c r="GN302" s="500">
        <f t="shared" si="939"/>
        <v>0</v>
      </c>
      <c r="GO302" s="404">
        <f t="shared" si="940"/>
        <v>0</v>
      </c>
      <c r="GP302" s="500">
        <f t="shared" si="941"/>
        <v>539.33800000000008</v>
      </c>
      <c r="GQ302" s="404">
        <f t="shared" si="942"/>
        <v>638.99900000000002</v>
      </c>
      <c r="GR302" s="500">
        <f t="shared" si="943"/>
        <v>0</v>
      </c>
      <c r="GS302" s="404">
        <f t="shared" si="944"/>
        <v>0</v>
      </c>
      <c r="GT302" s="510">
        <f t="shared" si="945"/>
        <v>503</v>
      </c>
      <c r="GU302" s="404">
        <f t="shared" si="946"/>
        <v>466</v>
      </c>
      <c r="GV302" s="500">
        <f t="shared" si="947"/>
        <v>0</v>
      </c>
      <c r="GW302" s="404">
        <f t="shared" si="948"/>
        <v>0</v>
      </c>
      <c r="GX302" s="500">
        <f t="shared" si="949"/>
        <v>2145.221</v>
      </c>
      <c r="GY302" s="404">
        <f t="shared" si="950"/>
        <v>1983.11</v>
      </c>
      <c r="GZ302" s="500" t="str">
        <f t="shared" si="951"/>
        <v/>
      </c>
      <c r="HA302" s="404" t="str">
        <f t="shared" si="952"/>
        <v/>
      </c>
      <c r="HB302" s="510">
        <f t="shared" si="953"/>
        <v>0</v>
      </c>
      <c r="HC302" s="404">
        <f t="shared" si="954"/>
        <v>0</v>
      </c>
      <c r="HD302" s="500">
        <f t="shared" si="955"/>
        <v>0</v>
      </c>
      <c r="HE302" s="404">
        <f t="shared" si="956"/>
        <v>0</v>
      </c>
      <c r="HF302" s="500" t="str">
        <f t="shared" si="957"/>
        <v/>
      </c>
      <c r="HG302" s="404" t="str">
        <f t="shared" si="958"/>
        <v/>
      </c>
      <c r="HH302" s="500" t="str">
        <f t="shared" si="959"/>
        <v/>
      </c>
      <c r="HI302" s="404" t="str">
        <f t="shared" si="960"/>
        <v/>
      </c>
      <c r="HJ302" s="510">
        <f t="shared" si="961"/>
        <v>3514.6849999999999</v>
      </c>
      <c r="HK302" s="404">
        <f t="shared" si="962"/>
        <v>3476.2510000000002</v>
      </c>
      <c r="HL302" s="500" t="str">
        <f t="shared" si="963"/>
        <v/>
      </c>
      <c r="HM302" s="404" t="str">
        <f t="shared" si="964"/>
        <v/>
      </c>
    </row>
    <row r="303" spans="1:221">
      <c r="A303" s="711" t="s">
        <v>547</v>
      </c>
      <c r="B303" s="622" t="s">
        <v>991</v>
      </c>
      <c r="C303" s="626"/>
      <c r="D303" s="627">
        <v>228723</v>
      </c>
      <c r="E303" s="623">
        <v>1</v>
      </c>
      <c r="F303" s="422">
        <v>9340</v>
      </c>
      <c r="G303" s="712">
        <v>9684</v>
      </c>
      <c r="H303" s="422">
        <v>32</v>
      </c>
      <c r="I303" s="712">
        <v>44</v>
      </c>
      <c r="J303" s="500">
        <f t="shared" si="815"/>
        <v>9308</v>
      </c>
      <c r="K303" s="404">
        <f t="shared" si="816"/>
        <v>9640</v>
      </c>
      <c r="L303" s="422"/>
      <c r="M303" s="712"/>
      <c r="N303" s="500">
        <f t="shared" si="817"/>
        <v>9308</v>
      </c>
      <c r="O303" s="404">
        <f t="shared" si="818"/>
        <v>9640</v>
      </c>
      <c r="P303" s="500">
        <f t="shared" si="819"/>
        <v>9308</v>
      </c>
      <c r="Q303" s="404">
        <f t="shared" si="820"/>
        <v>9640</v>
      </c>
      <c r="R303" s="422">
        <v>2953</v>
      </c>
      <c r="S303" s="712">
        <v>3073</v>
      </c>
      <c r="T303" s="500">
        <f t="shared" si="821"/>
        <v>2953</v>
      </c>
      <c r="U303" s="404">
        <f t="shared" si="822"/>
        <v>3073</v>
      </c>
      <c r="V303" s="422">
        <v>408</v>
      </c>
      <c r="W303" s="712">
        <v>379</v>
      </c>
      <c r="X303" s="500">
        <f t="shared" si="823"/>
        <v>408</v>
      </c>
      <c r="Y303" s="404">
        <f t="shared" si="824"/>
        <v>379</v>
      </c>
      <c r="Z303" s="422"/>
      <c r="AA303" s="712"/>
      <c r="AB303" s="500">
        <f t="shared" si="825"/>
        <v>0</v>
      </c>
      <c r="AC303" s="404">
        <f t="shared" si="826"/>
        <v>0</v>
      </c>
      <c r="AD303" s="500">
        <f t="shared" si="827"/>
        <v>3361</v>
      </c>
      <c r="AE303" s="404">
        <f t="shared" si="828"/>
        <v>3452</v>
      </c>
      <c r="AF303" s="500">
        <f t="shared" si="829"/>
        <v>3361</v>
      </c>
      <c r="AG303" s="404">
        <f t="shared" si="830"/>
        <v>3452</v>
      </c>
      <c r="AH303" s="564">
        <v>4.3</v>
      </c>
      <c r="AI303" s="713">
        <v>4.3</v>
      </c>
      <c r="AJ303" s="500">
        <f t="shared" si="831"/>
        <v>12697.9</v>
      </c>
      <c r="AK303" s="404">
        <f t="shared" si="832"/>
        <v>13213.9</v>
      </c>
      <c r="AL303" s="564">
        <v>4.4000000000000004</v>
      </c>
      <c r="AM303" s="713">
        <v>4.5</v>
      </c>
      <c r="AN303" s="500">
        <f t="shared" si="833"/>
        <v>1795.2</v>
      </c>
      <c r="AO303" s="404">
        <f t="shared" si="834"/>
        <v>1705.5</v>
      </c>
      <c r="AP303" s="564"/>
      <c r="AQ303" s="713"/>
      <c r="AR303" s="500">
        <f t="shared" si="835"/>
        <v>0</v>
      </c>
      <c r="AS303" s="404">
        <f t="shared" si="836"/>
        <v>0</v>
      </c>
      <c r="AT303" s="236">
        <f t="shared" si="837"/>
        <v>4.3121392442725384</v>
      </c>
      <c r="AU303" s="237">
        <f t="shared" si="838"/>
        <v>4.3219582850521432</v>
      </c>
      <c r="AV303" s="500">
        <f t="shared" si="839"/>
        <v>14493.100000000002</v>
      </c>
      <c r="AW303" s="404">
        <f t="shared" si="840"/>
        <v>14919.399999999998</v>
      </c>
      <c r="AX303" s="422">
        <v>116.7</v>
      </c>
      <c r="AY303" s="712">
        <v>116.7</v>
      </c>
      <c r="AZ303" s="500">
        <f t="shared" si="841"/>
        <v>344615.10000000003</v>
      </c>
      <c r="BA303" s="404">
        <f t="shared" si="842"/>
        <v>358619.10000000003</v>
      </c>
      <c r="BB303" s="422">
        <v>104.4</v>
      </c>
      <c r="BC303" s="712">
        <v>104.8</v>
      </c>
      <c r="BD303" s="500">
        <f t="shared" si="843"/>
        <v>42595.200000000004</v>
      </c>
      <c r="BE303" s="404">
        <f t="shared" si="844"/>
        <v>39719.199999999997</v>
      </c>
      <c r="BF303" s="422"/>
      <c r="BG303" s="712"/>
      <c r="BH303" s="500">
        <f t="shared" si="845"/>
        <v>0</v>
      </c>
      <c r="BI303" s="404">
        <f t="shared" si="846"/>
        <v>0</v>
      </c>
      <c r="BJ303" s="500">
        <f t="shared" si="847"/>
        <v>115.20687295447784</v>
      </c>
      <c r="BK303" s="404">
        <f t="shared" si="848"/>
        <v>115.39348203939747</v>
      </c>
      <c r="BL303" s="500">
        <f t="shared" si="849"/>
        <v>387210.30000000005</v>
      </c>
      <c r="BM303" s="404">
        <f t="shared" si="850"/>
        <v>398338.30000000005</v>
      </c>
      <c r="BN303" s="422">
        <v>2664</v>
      </c>
      <c r="BO303" s="712">
        <v>2670</v>
      </c>
      <c r="BP303" s="500">
        <f t="shared" si="851"/>
        <v>2664</v>
      </c>
      <c r="BQ303" s="404">
        <f t="shared" si="852"/>
        <v>2670</v>
      </c>
      <c r="BR303" s="422">
        <v>180</v>
      </c>
      <c r="BS303" s="712">
        <v>207</v>
      </c>
      <c r="BT303" s="500">
        <f t="shared" si="853"/>
        <v>180</v>
      </c>
      <c r="BU303" s="404">
        <f t="shared" si="854"/>
        <v>207</v>
      </c>
      <c r="BV303" s="422"/>
      <c r="BW303" s="712"/>
      <c r="BX303" s="500">
        <f t="shared" si="855"/>
        <v>0</v>
      </c>
      <c r="BY303" s="404">
        <f t="shared" si="856"/>
        <v>0</v>
      </c>
      <c r="BZ303" s="500">
        <f t="shared" si="857"/>
        <v>2844</v>
      </c>
      <c r="CA303" s="404">
        <f t="shared" si="858"/>
        <v>2877</v>
      </c>
      <c r="CB303" s="500">
        <f t="shared" si="859"/>
        <v>2844</v>
      </c>
      <c r="CC303" s="404">
        <f t="shared" si="860"/>
        <v>2877</v>
      </c>
      <c r="CD303" s="564">
        <v>4.5</v>
      </c>
      <c r="CE303" s="714">
        <v>4.4000000000000004</v>
      </c>
      <c r="CF303" s="500">
        <f t="shared" si="861"/>
        <v>11988</v>
      </c>
      <c r="CG303" s="404">
        <f t="shared" si="862"/>
        <v>11748.000000000002</v>
      </c>
      <c r="CH303" s="564"/>
      <c r="CI303" s="714">
        <v>4.5999999999999996</v>
      </c>
      <c r="CJ303" s="500">
        <f t="shared" si="863"/>
        <v>0</v>
      </c>
      <c r="CK303" s="404">
        <f t="shared" si="864"/>
        <v>952.19999999999993</v>
      </c>
      <c r="CL303" s="564"/>
      <c r="CM303" s="714"/>
      <c r="CN303" s="500">
        <f t="shared" si="865"/>
        <v>0</v>
      </c>
      <c r="CO303" s="404">
        <f t="shared" si="866"/>
        <v>0</v>
      </c>
      <c r="CP303" s="500">
        <f t="shared" si="867"/>
        <v>4.2151898734177218</v>
      </c>
      <c r="CQ303" s="237">
        <f t="shared" si="868"/>
        <v>4.4143899895724719</v>
      </c>
      <c r="CR303" s="500">
        <f t="shared" si="869"/>
        <v>11988</v>
      </c>
      <c r="CS303" s="404">
        <f t="shared" si="870"/>
        <v>12700.2</v>
      </c>
      <c r="CT303" s="565">
        <v>124.7</v>
      </c>
      <c r="CU303" s="714">
        <v>123.1</v>
      </c>
      <c r="CV303" s="500">
        <f t="shared" si="871"/>
        <v>332200.8</v>
      </c>
      <c r="CW303" s="404">
        <f t="shared" si="872"/>
        <v>328677</v>
      </c>
      <c r="CX303" s="565">
        <v>124.9</v>
      </c>
      <c r="CY303" s="714">
        <v>121.7</v>
      </c>
      <c r="CZ303" s="500">
        <f t="shared" si="873"/>
        <v>22482</v>
      </c>
      <c r="DA303" s="404">
        <f t="shared" si="874"/>
        <v>25191.9</v>
      </c>
      <c r="DB303" s="565"/>
      <c r="DC303" s="714"/>
      <c r="DD303" s="500">
        <f t="shared" si="875"/>
        <v>0</v>
      </c>
      <c r="DE303" s="404">
        <f t="shared" si="876"/>
        <v>0</v>
      </c>
      <c r="DF303" s="500">
        <f t="shared" si="877"/>
        <v>124.7126582278481</v>
      </c>
      <c r="DG303" s="404">
        <f t="shared" si="878"/>
        <v>122.99927007299272</v>
      </c>
      <c r="DH303" s="500">
        <f t="shared" si="879"/>
        <v>354682.8</v>
      </c>
      <c r="DI303" s="404">
        <f t="shared" si="880"/>
        <v>353868.9</v>
      </c>
      <c r="DJ303" s="500">
        <f t="shared" si="881"/>
        <v>6205</v>
      </c>
      <c r="DK303" s="404">
        <f t="shared" si="882"/>
        <v>6329</v>
      </c>
      <c r="DL303" s="500">
        <f t="shared" si="883"/>
        <v>6205</v>
      </c>
      <c r="DM303" s="404">
        <f t="shared" si="884"/>
        <v>6329</v>
      </c>
      <c r="DN303" s="236">
        <f t="shared" si="885"/>
        <v>4.2677034649476235</v>
      </c>
      <c r="DO303" s="237">
        <f t="shared" si="886"/>
        <v>4.363975351556328</v>
      </c>
      <c r="DP303" s="500">
        <f t="shared" si="887"/>
        <v>26481.100000000006</v>
      </c>
      <c r="DQ303" s="404">
        <f t="shared" si="888"/>
        <v>27619.599999999999</v>
      </c>
      <c r="DR303" s="500">
        <f t="shared" si="889"/>
        <v>119.5637550362611</v>
      </c>
      <c r="DS303" s="404">
        <f t="shared" si="890"/>
        <v>118.8508769157845</v>
      </c>
      <c r="DT303" s="500">
        <f t="shared" si="891"/>
        <v>741893.10000000009</v>
      </c>
      <c r="DU303" s="404">
        <f t="shared" si="892"/>
        <v>752207.20000000007</v>
      </c>
      <c r="DV303" s="565">
        <v>2554</v>
      </c>
      <c r="DW303" s="715">
        <v>2729</v>
      </c>
      <c r="DX303" s="500">
        <f t="shared" si="893"/>
        <v>2554</v>
      </c>
      <c r="DY303" s="404">
        <f t="shared" si="894"/>
        <v>2729</v>
      </c>
      <c r="DZ303" s="565">
        <v>483</v>
      </c>
      <c r="EA303" s="715">
        <v>519</v>
      </c>
      <c r="EB303" s="500">
        <f t="shared" si="895"/>
        <v>483</v>
      </c>
      <c r="EC303" s="404">
        <f t="shared" si="896"/>
        <v>519</v>
      </c>
      <c r="ED303" s="565"/>
      <c r="EE303" s="715"/>
      <c r="EF303" s="500">
        <f t="shared" si="897"/>
        <v>0</v>
      </c>
      <c r="EG303" s="404">
        <f t="shared" si="898"/>
        <v>0</v>
      </c>
      <c r="EH303" s="500">
        <f t="shared" si="899"/>
        <v>3037</v>
      </c>
      <c r="EI303" s="404">
        <f t="shared" si="900"/>
        <v>3248</v>
      </c>
      <c r="EJ303" s="500">
        <f t="shared" si="901"/>
        <v>3037</v>
      </c>
      <c r="EK303" s="404">
        <f t="shared" si="902"/>
        <v>3248</v>
      </c>
      <c r="EL303" s="564">
        <v>3.3</v>
      </c>
      <c r="EM303" s="716">
        <v>3.2</v>
      </c>
      <c r="EN303" s="500">
        <f t="shared" si="903"/>
        <v>8428.1999999999989</v>
      </c>
      <c r="EO303" s="404">
        <f t="shared" si="904"/>
        <v>8732.8000000000011</v>
      </c>
      <c r="EP303" s="564">
        <v>3.7</v>
      </c>
      <c r="EQ303" s="716">
        <v>3.5</v>
      </c>
      <c r="ER303" s="500">
        <f t="shared" si="905"/>
        <v>1787.1000000000001</v>
      </c>
      <c r="ES303" s="404">
        <f t="shared" si="906"/>
        <v>1816.5</v>
      </c>
      <c r="ET303" s="564"/>
      <c r="EU303" s="716"/>
      <c r="EV303" s="500">
        <f t="shared" si="907"/>
        <v>0</v>
      </c>
      <c r="EW303" s="404">
        <f t="shared" si="908"/>
        <v>0</v>
      </c>
      <c r="EX303" s="236">
        <f t="shared" si="909"/>
        <v>3.3636154099440234</v>
      </c>
      <c r="EY303" s="237">
        <f t="shared" si="910"/>
        <v>3.247937192118227</v>
      </c>
      <c r="EZ303" s="500">
        <f t="shared" si="911"/>
        <v>10215.299999999999</v>
      </c>
      <c r="FA303" s="404">
        <f t="shared" si="912"/>
        <v>10549.300000000001</v>
      </c>
      <c r="FB303" s="565">
        <v>87.8</v>
      </c>
      <c r="FC303" s="716">
        <v>86</v>
      </c>
      <c r="FD303" s="500">
        <f t="shared" si="913"/>
        <v>224241.19999999998</v>
      </c>
      <c r="FE303" s="404">
        <f t="shared" si="914"/>
        <v>234694</v>
      </c>
      <c r="FF303" s="565">
        <v>81.900000000000006</v>
      </c>
      <c r="FG303" s="716">
        <v>80.2</v>
      </c>
      <c r="FH303" s="500">
        <f t="shared" si="915"/>
        <v>39557.700000000004</v>
      </c>
      <c r="FI303" s="404">
        <f t="shared" si="916"/>
        <v>41623.800000000003</v>
      </c>
      <c r="FJ303" s="565"/>
      <c r="FK303" s="716"/>
      <c r="FL303" s="500">
        <f t="shared" si="917"/>
        <v>0</v>
      </c>
      <c r="FM303" s="404">
        <f t="shared" si="918"/>
        <v>0</v>
      </c>
      <c r="FN303" s="500">
        <f t="shared" si="919"/>
        <v>86.861672703325638</v>
      </c>
      <c r="FO303" s="404">
        <f t="shared" si="920"/>
        <v>85.073214285714286</v>
      </c>
      <c r="FP303" s="500">
        <f t="shared" si="921"/>
        <v>263798.89999999997</v>
      </c>
      <c r="FQ303" s="404">
        <f t="shared" si="922"/>
        <v>276317.8</v>
      </c>
      <c r="FR303" s="565">
        <v>66</v>
      </c>
      <c r="FS303" s="717">
        <v>63</v>
      </c>
      <c r="FT303" s="500">
        <f t="shared" si="923"/>
        <v>66</v>
      </c>
      <c r="FU303" s="404">
        <f t="shared" si="924"/>
        <v>63</v>
      </c>
      <c r="FV303" s="564">
        <v>5.4</v>
      </c>
      <c r="FW303" s="718">
        <v>5.5</v>
      </c>
      <c r="FX303" s="500">
        <f t="shared" si="925"/>
        <v>356.40000000000003</v>
      </c>
      <c r="FY303" s="404">
        <f t="shared" si="926"/>
        <v>346.5</v>
      </c>
      <c r="FZ303" s="564">
        <v>62.5</v>
      </c>
      <c r="GA303" s="718">
        <v>60.9</v>
      </c>
      <c r="GB303" s="500">
        <f t="shared" si="927"/>
        <v>4125</v>
      </c>
      <c r="GC303" s="404">
        <f t="shared" si="928"/>
        <v>3836.7</v>
      </c>
      <c r="GD303" s="510">
        <f t="shared" si="929"/>
        <v>8171</v>
      </c>
      <c r="GE303" s="404">
        <f t="shared" si="930"/>
        <v>8472</v>
      </c>
      <c r="GF303" s="500">
        <f t="shared" si="931"/>
        <v>8171</v>
      </c>
      <c r="GG303" s="404">
        <f t="shared" si="932"/>
        <v>8472</v>
      </c>
      <c r="GH303" s="500">
        <f t="shared" si="933"/>
        <v>33114.1</v>
      </c>
      <c r="GI303" s="404">
        <f t="shared" si="934"/>
        <v>33694.700000000004</v>
      </c>
      <c r="GJ303" s="500">
        <f t="shared" si="935"/>
        <v>901057.1</v>
      </c>
      <c r="GK303" s="404">
        <f t="shared" si="936"/>
        <v>921990.10000000009</v>
      </c>
      <c r="GL303" s="510">
        <f t="shared" si="937"/>
        <v>1071</v>
      </c>
      <c r="GM303" s="404">
        <f t="shared" si="938"/>
        <v>1105</v>
      </c>
      <c r="GN303" s="500">
        <f t="shared" si="939"/>
        <v>1071</v>
      </c>
      <c r="GO303" s="404">
        <f t="shared" si="940"/>
        <v>1105</v>
      </c>
      <c r="GP303" s="500">
        <f t="shared" si="941"/>
        <v>3582.3</v>
      </c>
      <c r="GQ303" s="404">
        <f t="shared" si="942"/>
        <v>4474.2</v>
      </c>
      <c r="GR303" s="500">
        <f t="shared" si="943"/>
        <v>104634.90000000001</v>
      </c>
      <c r="GS303" s="404">
        <f t="shared" si="944"/>
        <v>106534.9</v>
      </c>
      <c r="GT303" s="510">
        <f t="shared" si="945"/>
        <v>9242</v>
      </c>
      <c r="GU303" s="404">
        <f t="shared" si="946"/>
        <v>9577</v>
      </c>
      <c r="GV303" s="500">
        <f t="shared" si="947"/>
        <v>9242</v>
      </c>
      <c r="GW303" s="404">
        <f t="shared" si="948"/>
        <v>9577</v>
      </c>
      <c r="GX303" s="500">
        <f t="shared" si="949"/>
        <v>36696.400000000001</v>
      </c>
      <c r="GY303" s="404">
        <f t="shared" si="950"/>
        <v>38168.9</v>
      </c>
      <c r="GZ303" s="500">
        <f t="shared" si="951"/>
        <v>1005692</v>
      </c>
      <c r="HA303" s="404">
        <f t="shared" si="952"/>
        <v>1028525.0000000001</v>
      </c>
      <c r="HB303" s="510">
        <f t="shared" si="953"/>
        <v>0</v>
      </c>
      <c r="HC303" s="404">
        <f t="shared" si="954"/>
        <v>0</v>
      </c>
      <c r="HD303" s="500">
        <f t="shared" si="955"/>
        <v>0</v>
      </c>
      <c r="HE303" s="404">
        <f t="shared" si="956"/>
        <v>0</v>
      </c>
      <c r="HF303" s="500" t="str">
        <f t="shared" si="957"/>
        <v/>
      </c>
      <c r="HG303" s="404" t="str">
        <f t="shared" si="958"/>
        <v/>
      </c>
      <c r="HH303" s="500" t="str">
        <f t="shared" si="959"/>
        <v/>
      </c>
      <c r="HI303" s="404" t="str">
        <f t="shared" si="960"/>
        <v/>
      </c>
      <c r="HJ303" s="510">
        <f t="shared" si="961"/>
        <v>37052.80000000001</v>
      </c>
      <c r="HK303" s="404">
        <f t="shared" si="962"/>
        <v>38515.4</v>
      </c>
      <c r="HL303" s="500">
        <f t="shared" si="963"/>
        <v>1009817</v>
      </c>
      <c r="HM303" s="404">
        <f t="shared" si="964"/>
        <v>1032361.7</v>
      </c>
    </row>
    <row r="304" spans="1:221">
      <c r="A304" s="711" t="s">
        <v>547</v>
      </c>
      <c r="B304" s="622" t="s">
        <v>992</v>
      </c>
      <c r="C304" s="626"/>
      <c r="D304" s="627">
        <v>229115</v>
      </c>
      <c r="E304" s="623">
        <v>1</v>
      </c>
      <c r="F304" s="422">
        <v>5231</v>
      </c>
      <c r="G304" s="712">
        <v>5333</v>
      </c>
      <c r="H304" s="422">
        <v>68</v>
      </c>
      <c r="I304" s="712">
        <v>67</v>
      </c>
      <c r="J304" s="500">
        <f t="shared" si="815"/>
        <v>5163</v>
      </c>
      <c r="K304" s="404">
        <f t="shared" si="816"/>
        <v>5266</v>
      </c>
      <c r="L304" s="422"/>
      <c r="M304" s="712"/>
      <c r="N304" s="500">
        <f t="shared" si="817"/>
        <v>5163</v>
      </c>
      <c r="O304" s="404">
        <f t="shared" si="818"/>
        <v>5266</v>
      </c>
      <c r="P304" s="500">
        <f t="shared" si="819"/>
        <v>5163</v>
      </c>
      <c r="Q304" s="404">
        <f t="shared" si="820"/>
        <v>5266</v>
      </c>
      <c r="R304" s="422">
        <v>1276</v>
      </c>
      <c r="S304" s="712">
        <v>1283</v>
      </c>
      <c r="T304" s="500">
        <f t="shared" si="821"/>
        <v>1276</v>
      </c>
      <c r="U304" s="404">
        <f t="shared" si="822"/>
        <v>1283</v>
      </c>
      <c r="V304" s="422">
        <v>24</v>
      </c>
      <c r="W304" s="712">
        <v>22</v>
      </c>
      <c r="X304" s="500">
        <f t="shared" si="823"/>
        <v>24</v>
      </c>
      <c r="Y304" s="404">
        <f t="shared" si="824"/>
        <v>22</v>
      </c>
      <c r="Z304" s="422"/>
      <c r="AA304" s="712"/>
      <c r="AB304" s="500">
        <f t="shared" si="825"/>
        <v>0</v>
      </c>
      <c r="AC304" s="404">
        <f t="shared" si="826"/>
        <v>0</v>
      </c>
      <c r="AD304" s="500">
        <f t="shared" si="827"/>
        <v>1300</v>
      </c>
      <c r="AE304" s="404">
        <f t="shared" si="828"/>
        <v>1305</v>
      </c>
      <c r="AF304" s="500">
        <f t="shared" si="829"/>
        <v>1300</v>
      </c>
      <c r="AG304" s="404">
        <f t="shared" si="830"/>
        <v>1305</v>
      </c>
      <c r="AH304" s="564">
        <v>4.4000000000000004</v>
      </c>
      <c r="AI304" s="713">
        <v>4.4000000000000004</v>
      </c>
      <c r="AJ304" s="500">
        <f t="shared" si="831"/>
        <v>5614.4000000000005</v>
      </c>
      <c r="AK304" s="404">
        <f t="shared" si="832"/>
        <v>5645.2000000000007</v>
      </c>
      <c r="AL304" s="564">
        <v>5</v>
      </c>
      <c r="AM304" s="713">
        <v>4.8</v>
      </c>
      <c r="AN304" s="500">
        <f t="shared" si="833"/>
        <v>120</v>
      </c>
      <c r="AO304" s="404">
        <f t="shared" si="834"/>
        <v>105.6</v>
      </c>
      <c r="AP304" s="564"/>
      <c r="AQ304" s="713"/>
      <c r="AR304" s="500">
        <f t="shared" si="835"/>
        <v>0</v>
      </c>
      <c r="AS304" s="404">
        <f t="shared" si="836"/>
        <v>0</v>
      </c>
      <c r="AT304" s="236">
        <f t="shared" si="837"/>
        <v>4.4110769230769238</v>
      </c>
      <c r="AU304" s="237">
        <f t="shared" si="838"/>
        <v>4.4067432950191581</v>
      </c>
      <c r="AV304" s="500">
        <f t="shared" si="839"/>
        <v>5734.4000000000005</v>
      </c>
      <c r="AW304" s="404">
        <f t="shared" si="840"/>
        <v>5750.8000000000011</v>
      </c>
      <c r="AX304" s="422">
        <v>126.3</v>
      </c>
      <c r="AY304" s="712">
        <v>125.1</v>
      </c>
      <c r="AZ304" s="500">
        <f t="shared" si="841"/>
        <v>161158.79999999999</v>
      </c>
      <c r="BA304" s="404">
        <f t="shared" si="842"/>
        <v>160503.29999999999</v>
      </c>
      <c r="BB304" s="422">
        <v>137.4</v>
      </c>
      <c r="BC304" s="712">
        <v>136.69999999999999</v>
      </c>
      <c r="BD304" s="500">
        <f t="shared" si="843"/>
        <v>3297.6000000000004</v>
      </c>
      <c r="BE304" s="404">
        <f t="shared" si="844"/>
        <v>3007.3999999999996</v>
      </c>
      <c r="BF304" s="422"/>
      <c r="BG304" s="712"/>
      <c r="BH304" s="500">
        <f t="shared" si="845"/>
        <v>0</v>
      </c>
      <c r="BI304" s="404">
        <f t="shared" si="846"/>
        <v>0</v>
      </c>
      <c r="BJ304" s="500">
        <f t="shared" si="847"/>
        <v>126.50492307692308</v>
      </c>
      <c r="BK304" s="404">
        <f t="shared" si="848"/>
        <v>125.29555555555554</v>
      </c>
      <c r="BL304" s="500">
        <f t="shared" si="849"/>
        <v>164456.4</v>
      </c>
      <c r="BM304" s="404">
        <f t="shared" si="850"/>
        <v>163510.69999999998</v>
      </c>
      <c r="BN304" s="422">
        <v>1344</v>
      </c>
      <c r="BO304" s="712">
        <v>1330</v>
      </c>
      <c r="BP304" s="500">
        <f t="shared" si="851"/>
        <v>1344</v>
      </c>
      <c r="BQ304" s="404">
        <f t="shared" si="852"/>
        <v>1330</v>
      </c>
      <c r="BR304" s="422">
        <v>49</v>
      </c>
      <c r="BS304" s="712">
        <v>43</v>
      </c>
      <c r="BT304" s="500">
        <f t="shared" si="853"/>
        <v>49</v>
      </c>
      <c r="BU304" s="404">
        <f t="shared" si="854"/>
        <v>43</v>
      </c>
      <c r="BV304" s="422"/>
      <c r="BW304" s="712"/>
      <c r="BX304" s="500">
        <f t="shared" si="855"/>
        <v>0</v>
      </c>
      <c r="BY304" s="404">
        <f t="shared" si="856"/>
        <v>0</v>
      </c>
      <c r="BZ304" s="500">
        <f t="shared" si="857"/>
        <v>1393</v>
      </c>
      <c r="CA304" s="404">
        <f t="shared" si="858"/>
        <v>1373</v>
      </c>
      <c r="CB304" s="500">
        <f t="shared" si="859"/>
        <v>1393</v>
      </c>
      <c r="CC304" s="404">
        <f t="shared" si="860"/>
        <v>1373</v>
      </c>
      <c r="CD304" s="564">
        <v>4.8</v>
      </c>
      <c r="CE304" s="714">
        <v>4.8</v>
      </c>
      <c r="CF304" s="500">
        <f t="shared" si="861"/>
        <v>6451.2</v>
      </c>
      <c r="CG304" s="404">
        <f t="shared" si="862"/>
        <v>6384</v>
      </c>
      <c r="CH304" s="564"/>
      <c r="CI304" s="714">
        <v>5.2</v>
      </c>
      <c r="CJ304" s="500">
        <f t="shared" si="863"/>
        <v>0</v>
      </c>
      <c r="CK304" s="404">
        <f t="shared" si="864"/>
        <v>223.6</v>
      </c>
      <c r="CL304" s="564"/>
      <c r="CM304" s="714"/>
      <c r="CN304" s="500">
        <f t="shared" si="865"/>
        <v>0</v>
      </c>
      <c r="CO304" s="404">
        <f t="shared" si="866"/>
        <v>0</v>
      </c>
      <c r="CP304" s="500">
        <f t="shared" si="867"/>
        <v>4.6311557788944722</v>
      </c>
      <c r="CQ304" s="237">
        <f t="shared" si="868"/>
        <v>4.8125273124544794</v>
      </c>
      <c r="CR304" s="500">
        <f t="shared" si="869"/>
        <v>6451.2</v>
      </c>
      <c r="CS304" s="404">
        <f t="shared" si="870"/>
        <v>6607.6</v>
      </c>
      <c r="CT304" s="565">
        <v>135.69999999999999</v>
      </c>
      <c r="CU304" s="714">
        <v>136.69999999999999</v>
      </c>
      <c r="CV304" s="500">
        <f t="shared" si="871"/>
        <v>182380.79999999999</v>
      </c>
      <c r="CW304" s="404">
        <f t="shared" si="872"/>
        <v>181810.99999999997</v>
      </c>
      <c r="CX304" s="565">
        <v>140</v>
      </c>
      <c r="CY304" s="714">
        <v>141.19999999999999</v>
      </c>
      <c r="CZ304" s="500">
        <f t="shared" si="873"/>
        <v>6860</v>
      </c>
      <c r="DA304" s="404">
        <f t="shared" si="874"/>
        <v>6071.5999999999995</v>
      </c>
      <c r="DB304" s="565"/>
      <c r="DC304" s="714"/>
      <c r="DD304" s="500">
        <f t="shared" si="875"/>
        <v>0</v>
      </c>
      <c r="DE304" s="404">
        <f t="shared" si="876"/>
        <v>0</v>
      </c>
      <c r="DF304" s="500">
        <f t="shared" si="877"/>
        <v>135.85125628140702</v>
      </c>
      <c r="DG304" s="404">
        <f t="shared" si="878"/>
        <v>136.84093226511288</v>
      </c>
      <c r="DH304" s="500">
        <f t="shared" si="879"/>
        <v>189240.8</v>
      </c>
      <c r="DI304" s="404">
        <f t="shared" si="880"/>
        <v>187882.59999999998</v>
      </c>
      <c r="DJ304" s="500">
        <f t="shared" si="881"/>
        <v>2693</v>
      </c>
      <c r="DK304" s="404">
        <f t="shared" si="882"/>
        <v>2678</v>
      </c>
      <c r="DL304" s="500">
        <f t="shared" si="883"/>
        <v>2693</v>
      </c>
      <c r="DM304" s="404">
        <f t="shared" si="884"/>
        <v>2678</v>
      </c>
      <c r="DN304" s="236">
        <f t="shared" si="885"/>
        <v>4.5249164500557004</v>
      </c>
      <c r="DO304" s="237">
        <f t="shared" si="886"/>
        <v>4.6147871545929799</v>
      </c>
      <c r="DP304" s="500">
        <f t="shared" si="887"/>
        <v>12185.6</v>
      </c>
      <c r="DQ304" s="404">
        <f t="shared" si="888"/>
        <v>12358.4</v>
      </c>
      <c r="DR304" s="500">
        <f t="shared" si="889"/>
        <v>131.33947270701819</v>
      </c>
      <c r="DS304" s="404">
        <f t="shared" si="890"/>
        <v>131.21482449589243</v>
      </c>
      <c r="DT304" s="500">
        <f t="shared" si="891"/>
        <v>353697.19999999995</v>
      </c>
      <c r="DU304" s="404">
        <f t="shared" si="892"/>
        <v>351393.29999999993</v>
      </c>
      <c r="DV304" s="565">
        <v>2076</v>
      </c>
      <c r="DW304" s="715">
        <v>2171</v>
      </c>
      <c r="DX304" s="500">
        <f t="shared" si="893"/>
        <v>2076</v>
      </c>
      <c r="DY304" s="404">
        <f t="shared" si="894"/>
        <v>2171</v>
      </c>
      <c r="DZ304" s="565">
        <v>230</v>
      </c>
      <c r="EA304" s="715">
        <v>254</v>
      </c>
      <c r="EB304" s="500">
        <f t="shared" si="895"/>
        <v>230</v>
      </c>
      <c r="EC304" s="404">
        <f t="shared" si="896"/>
        <v>254</v>
      </c>
      <c r="ED304" s="565"/>
      <c r="EE304" s="715"/>
      <c r="EF304" s="500">
        <f t="shared" si="897"/>
        <v>0</v>
      </c>
      <c r="EG304" s="404">
        <f t="shared" si="898"/>
        <v>0</v>
      </c>
      <c r="EH304" s="500">
        <f t="shared" si="899"/>
        <v>2306</v>
      </c>
      <c r="EI304" s="404">
        <f t="shared" si="900"/>
        <v>2425</v>
      </c>
      <c r="EJ304" s="500">
        <f t="shared" si="901"/>
        <v>2306</v>
      </c>
      <c r="EK304" s="404">
        <f t="shared" si="902"/>
        <v>2425</v>
      </c>
      <c r="EL304" s="564">
        <v>3.7</v>
      </c>
      <c r="EM304" s="716">
        <v>3.7</v>
      </c>
      <c r="EN304" s="500">
        <f t="shared" si="903"/>
        <v>7681.2000000000007</v>
      </c>
      <c r="EO304" s="404">
        <f t="shared" si="904"/>
        <v>8032.7000000000007</v>
      </c>
      <c r="EP304" s="564">
        <v>3.6</v>
      </c>
      <c r="EQ304" s="716">
        <v>3.3</v>
      </c>
      <c r="ER304" s="500">
        <f t="shared" si="905"/>
        <v>828</v>
      </c>
      <c r="ES304" s="404">
        <f t="shared" si="906"/>
        <v>838.19999999999993</v>
      </c>
      <c r="ET304" s="564"/>
      <c r="EU304" s="716"/>
      <c r="EV304" s="500">
        <f t="shared" si="907"/>
        <v>0</v>
      </c>
      <c r="EW304" s="404">
        <f t="shared" si="908"/>
        <v>0</v>
      </c>
      <c r="EX304" s="236">
        <f t="shared" si="909"/>
        <v>3.6900260190806593</v>
      </c>
      <c r="EY304" s="237">
        <f t="shared" si="910"/>
        <v>3.6581030927835059</v>
      </c>
      <c r="EZ304" s="500">
        <f t="shared" si="911"/>
        <v>8509.2000000000007</v>
      </c>
      <c r="FA304" s="404">
        <f t="shared" si="912"/>
        <v>8870.9000000000015</v>
      </c>
      <c r="FB304" s="565">
        <v>101.3</v>
      </c>
      <c r="FC304" s="716">
        <v>100.8</v>
      </c>
      <c r="FD304" s="500">
        <f t="shared" si="913"/>
        <v>210298.8</v>
      </c>
      <c r="FE304" s="404">
        <f t="shared" si="914"/>
        <v>218836.8</v>
      </c>
      <c r="FF304" s="565">
        <v>83.5</v>
      </c>
      <c r="FG304" s="716">
        <v>80.599999999999994</v>
      </c>
      <c r="FH304" s="500">
        <f t="shared" si="915"/>
        <v>19205</v>
      </c>
      <c r="FI304" s="404">
        <f t="shared" si="916"/>
        <v>20472.399999999998</v>
      </c>
      <c r="FJ304" s="565"/>
      <c r="FK304" s="716"/>
      <c r="FL304" s="500">
        <f t="shared" si="917"/>
        <v>0</v>
      </c>
      <c r="FM304" s="404">
        <f t="shared" si="918"/>
        <v>0</v>
      </c>
      <c r="FN304" s="500">
        <f t="shared" si="919"/>
        <v>99.524631396357321</v>
      </c>
      <c r="FO304" s="404">
        <f t="shared" si="920"/>
        <v>98.684206185567007</v>
      </c>
      <c r="FP304" s="500">
        <f t="shared" si="921"/>
        <v>229503.8</v>
      </c>
      <c r="FQ304" s="404">
        <f t="shared" si="922"/>
        <v>239309.19999999998</v>
      </c>
      <c r="FR304" s="565">
        <v>164</v>
      </c>
      <c r="FS304" s="717">
        <v>163</v>
      </c>
      <c r="FT304" s="500">
        <f t="shared" si="923"/>
        <v>164</v>
      </c>
      <c r="FU304" s="404">
        <f t="shared" si="924"/>
        <v>163</v>
      </c>
      <c r="FV304" s="564">
        <v>4.5</v>
      </c>
      <c r="FW304" s="718">
        <v>4.5</v>
      </c>
      <c r="FX304" s="500">
        <f t="shared" si="925"/>
        <v>738</v>
      </c>
      <c r="FY304" s="404">
        <f t="shared" si="926"/>
        <v>733.5</v>
      </c>
      <c r="FZ304" s="564">
        <v>85.3</v>
      </c>
      <c r="GA304" s="718">
        <v>81.900000000000006</v>
      </c>
      <c r="GB304" s="500">
        <f t="shared" si="927"/>
        <v>13989.199999999999</v>
      </c>
      <c r="GC304" s="404">
        <f t="shared" si="928"/>
        <v>13349.7</v>
      </c>
      <c r="GD304" s="510">
        <f t="shared" si="929"/>
        <v>4696</v>
      </c>
      <c r="GE304" s="404">
        <f t="shared" si="930"/>
        <v>4784</v>
      </c>
      <c r="GF304" s="500">
        <f t="shared" si="931"/>
        <v>4696</v>
      </c>
      <c r="GG304" s="404">
        <f t="shared" si="932"/>
        <v>4784</v>
      </c>
      <c r="GH304" s="500">
        <f t="shared" si="933"/>
        <v>19746.800000000003</v>
      </c>
      <c r="GI304" s="404">
        <f t="shared" si="934"/>
        <v>20061.900000000001</v>
      </c>
      <c r="GJ304" s="500">
        <f t="shared" si="935"/>
        <v>553838.39999999991</v>
      </c>
      <c r="GK304" s="404">
        <f t="shared" si="936"/>
        <v>561151.09999999986</v>
      </c>
      <c r="GL304" s="510">
        <f t="shared" si="937"/>
        <v>303</v>
      </c>
      <c r="GM304" s="404">
        <f t="shared" si="938"/>
        <v>319</v>
      </c>
      <c r="GN304" s="500">
        <f t="shared" si="939"/>
        <v>303</v>
      </c>
      <c r="GO304" s="404">
        <f t="shared" si="940"/>
        <v>319</v>
      </c>
      <c r="GP304" s="500">
        <f t="shared" si="941"/>
        <v>948</v>
      </c>
      <c r="GQ304" s="404">
        <f t="shared" si="942"/>
        <v>1167.3999999999999</v>
      </c>
      <c r="GR304" s="500">
        <f t="shared" si="943"/>
        <v>29362.6</v>
      </c>
      <c r="GS304" s="404">
        <f t="shared" si="944"/>
        <v>29551.399999999998</v>
      </c>
      <c r="GT304" s="510">
        <f t="shared" si="945"/>
        <v>4999</v>
      </c>
      <c r="GU304" s="404">
        <f t="shared" si="946"/>
        <v>5103</v>
      </c>
      <c r="GV304" s="500">
        <f t="shared" si="947"/>
        <v>4999</v>
      </c>
      <c r="GW304" s="404">
        <f t="shared" si="948"/>
        <v>5103</v>
      </c>
      <c r="GX304" s="500">
        <f t="shared" si="949"/>
        <v>20694.800000000003</v>
      </c>
      <c r="GY304" s="404">
        <f t="shared" si="950"/>
        <v>21229.300000000003</v>
      </c>
      <c r="GZ304" s="500">
        <f t="shared" si="951"/>
        <v>583200.99999999988</v>
      </c>
      <c r="HA304" s="404">
        <f t="shared" si="952"/>
        <v>590702.49999999988</v>
      </c>
      <c r="HB304" s="510">
        <f t="shared" si="953"/>
        <v>0</v>
      </c>
      <c r="HC304" s="404">
        <f t="shared" si="954"/>
        <v>0</v>
      </c>
      <c r="HD304" s="500">
        <f t="shared" si="955"/>
        <v>0</v>
      </c>
      <c r="HE304" s="404">
        <f t="shared" si="956"/>
        <v>0</v>
      </c>
      <c r="HF304" s="500" t="str">
        <f t="shared" si="957"/>
        <v/>
      </c>
      <c r="HG304" s="404" t="str">
        <f t="shared" si="958"/>
        <v/>
      </c>
      <c r="HH304" s="500" t="str">
        <f t="shared" si="959"/>
        <v/>
      </c>
      <c r="HI304" s="404" t="str">
        <f t="shared" si="960"/>
        <v/>
      </c>
      <c r="HJ304" s="510">
        <f t="shared" si="961"/>
        <v>21432.800000000003</v>
      </c>
      <c r="HK304" s="404">
        <f t="shared" si="962"/>
        <v>21962.800000000003</v>
      </c>
      <c r="HL304" s="500">
        <f t="shared" si="963"/>
        <v>597190.19999999995</v>
      </c>
      <c r="HM304" s="404">
        <f t="shared" si="964"/>
        <v>604052.19999999984</v>
      </c>
    </row>
    <row r="305" spans="1:221">
      <c r="A305" s="711" t="s">
        <v>547</v>
      </c>
      <c r="B305" s="622" t="s">
        <v>993</v>
      </c>
      <c r="C305" s="626"/>
      <c r="D305" s="627">
        <v>225511</v>
      </c>
      <c r="E305" s="623">
        <v>1</v>
      </c>
      <c r="F305" s="422">
        <v>6437</v>
      </c>
      <c r="G305" s="712">
        <v>6340</v>
      </c>
      <c r="H305" s="422">
        <v>74</v>
      </c>
      <c r="I305" s="712">
        <v>83</v>
      </c>
      <c r="J305" s="500">
        <f t="shared" si="815"/>
        <v>6363</v>
      </c>
      <c r="K305" s="404">
        <f t="shared" si="816"/>
        <v>6257</v>
      </c>
      <c r="L305" s="422"/>
      <c r="M305" s="712"/>
      <c r="N305" s="500">
        <f t="shared" si="817"/>
        <v>6363</v>
      </c>
      <c r="O305" s="404">
        <f t="shared" si="818"/>
        <v>6257</v>
      </c>
      <c r="P305" s="500">
        <f t="shared" si="819"/>
        <v>6363</v>
      </c>
      <c r="Q305" s="404">
        <f t="shared" si="820"/>
        <v>6257</v>
      </c>
      <c r="R305" s="422">
        <v>575</v>
      </c>
      <c r="S305" s="712">
        <v>554</v>
      </c>
      <c r="T305" s="500">
        <f t="shared" si="821"/>
        <v>575</v>
      </c>
      <c r="U305" s="404">
        <f t="shared" si="822"/>
        <v>554</v>
      </c>
      <c r="V305" s="422">
        <v>61</v>
      </c>
      <c r="W305" s="712">
        <v>55</v>
      </c>
      <c r="X305" s="500">
        <f t="shared" si="823"/>
        <v>61</v>
      </c>
      <c r="Y305" s="404">
        <f t="shared" si="824"/>
        <v>55</v>
      </c>
      <c r="Z305" s="422"/>
      <c r="AA305" s="712"/>
      <c r="AB305" s="500">
        <f t="shared" si="825"/>
        <v>0</v>
      </c>
      <c r="AC305" s="404">
        <f t="shared" si="826"/>
        <v>0</v>
      </c>
      <c r="AD305" s="500">
        <f t="shared" si="827"/>
        <v>636</v>
      </c>
      <c r="AE305" s="404">
        <f t="shared" si="828"/>
        <v>609</v>
      </c>
      <c r="AF305" s="500">
        <f t="shared" si="829"/>
        <v>636</v>
      </c>
      <c r="AG305" s="404">
        <f t="shared" si="830"/>
        <v>609</v>
      </c>
      <c r="AH305" s="564">
        <v>4.7</v>
      </c>
      <c r="AI305" s="713">
        <v>4.5999999999999996</v>
      </c>
      <c r="AJ305" s="500">
        <f t="shared" si="831"/>
        <v>2702.5</v>
      </c>
      <c r="AK305" s="404">
        <f t="shared" si="832"/>
        <v>2548.3999999999996</v>
      </c>
      <c r="AL305" s="564">
        <v>4.9000000000000004</v>
      </c>
      <c r="AM305" s="713">
        <v>5.2</v>
      </c>
      <c r="AN305" s="500">
        <f t="shared" si="833"/>
        <v>298.90000000000003</v>
      </c>
      <c r="AO305" s="404">
        <f t="shared" si="834"/>
        <v>286</v>
      </c>
      <c r="AP305" s="564"/>
      <c r="AQ305" s="713"/>
      <c r="AR305" s="500">
        <f t="shared" si="835"/>
        <v>0</v>
      </c>
      <c r="AS305" s="404">
        <f t="shared" si="836"/>
        <v>0</v>
      </c>
      <c r="AT305" s="236">
        <f t="shared" si="837"/>
        <v>4.7191823899371075</v>
      </c>
      <c r="AU305" s="237">
        <f t="shared" si="838"/>
        <v>4.6541871921182256</v>
      </c>
      <c r="AV305" s="500">
        <f t="shared" si="839"/>
        <v>3001.4000000000005</v>
      </c>
      <c r="AW305" s="404">
        <f t="shared" si="840"/>
        <v>2834.3999999999992</v>
      </c>
      <c r="AX305" s="422">
        <v>122.7</v>
      </c>
      <c r="AY305" s="712">
        <v>121.2</v>
      </c>
      <c r="AZ305" s="500">
        <f t="shared" si="841"/>
        <v>70552.5</v>
      </c>
      <c r="BA305" s="404">
        <f t="shared" si="842"/>
        <v>67144.800000000003</v>
      </c>
      <c r="BB305" s="422">
        <v>126.4</v>
      </c>
      <c r="BC305" s="712">
        <v>120.2</v>
      </c>
      <c r="BD305" s="500">
        <f t="shared" si="843"/>
        <v>7710.4000000000005</v>
      </c>
      <c r="BE305" s="404">
        <f t="shared" si="844"/>
        <v>6611</v>
      </c>
      <c r="BF305" s="422"/>
      <c r="BG305" s="712"/>
      <c r="BH305" s="500">
        <f t="shared" si="845"/>
        <v>0</v>
      </c>
      <c r="BI305" s="404">
        <f t="shared" si="846"/>
        <v>0</v>
      </c>
      <c r="BJ305" s="500">
        <f t="shared" si="847"/>
        <v>123.05487421383647</v>
      </c>
      <c r="BK305" s="404">
        <f t="shared" si="848"/>
        <v>121.10968801313629</v>
      </c>
      <c r="BL305" s="500">
        <f t="shared" si="849"/>
        <v>78262.899999999994</v>
      </c>
      <c r="BM305" s="404">
        <f t="shared" si="850"/>
        <v>73755.8</v>
      </c>
      <c r="BN305" s="422">
        <v>1255</v>
      </c>
      <c r="BO305" s="712">
        <v>1246</v>
      </c>
      <c r="BP305" s="500">
        <f t="shared" si="851"/>
        <v>1255</v>
      </c>
      <c r="BQ305" s="404">
        <f t="shared" si="852"/>
        <v>1246</v>
      </c>
      <c r="BR305" s="422">
        <v>152</v>
      </c>
      <c r="BS305" s="712">
        <v>133</v>
      </c>
      <c r="BT305" s="500">
        <f t="shared" si="853"/>
        <v>152</v>
      </c>
      <c r="BU305" s="404">
        <f t="shared" si="854"/>
        <v>133</v>
      </c>
      <c r="BV305" s="422"/>
      <c r="BW305" s="712"/>
      <c r="BX305" s="500">
        <f t="shared" si="855"/>
        <v>0</v>
      </c>
      <c r="BY305" s="404">
        <f t="shared" si="856"/>
        <v>0</v>
      </c>
      <c r="BZ305" s="500">
        <f t="shared" si="857"/>
        <v>1407</v>
      </c>
      <c r="CA305" s="404">
        <f t="shared" si="858"/>
        <v>1379</v>
      </c>
      <c r="CB305" s="500">
        <f t="shared" si="859"/>
        <v>1407</v>
      </c>
      <c r="CC305" s="404">
        <f t="shared" si="860"/>
        <v>1379</v>
      </c>
      <c r="CD305" s="564">
        <v>5.2</v>
      </c>
      <c r="CE305" s="714">
        <v>5.0999999999999996</v>
      </c>
      <c r="CF305" s="500">
        <f t="shared" si="861"/>
        <v>6526</v>
      </c>
      <c r="CG305" s="404">
        <f t="shared" si="862"/>
        <v>6354.5999999999995</v>
      </c>
      <c r="CH305" s="564"/>
      <c r="CI305" s="714">
        <v>5.5</v>
      </c>
      <c r="CJ305" s="500">
        <f t="shared" si="863"/>
        <v>0</v>
      </c>
      <c r="CK305" s="404">
        <f t="shared" si="864"/>
        <v>731.5</v>
      </c>
      <c r="CL305" s="564"/>
      <c r="CM305" s="714"/>
      <c r="CN305" s="500">
        <f t="shared" si="865"/>
        <v>0</v>
      </c>
      <c r="CO305" s="404">
        <f t="shared" si="866"/>
        <v>0</v>
      </c>
      <c r="CP305" s="500">
        <f t="shared" si="867"/>
        <v>4.6382373845060414</v>
      </c>
      <c r="CQ305" s="237">
        <f t="shared" si="868"/>
        <v>5.1385786802030449</v>
      </c>
      <c r="CR305" s="500">
        <f t="shared" si="869"/>
        <v>6526</v>
      </c>
      <c r="CS305" s="404">
        <f t="shared" si="870"/>
        <v>7086.0999999999985</v>
      </c>
      <c r="CT305" s="565">
        <v>132.30000000000001</v>
      </c>
      <c r="CU305" s="714">
        <v>131.19999999999999</v>
      </c>
      <c r="CV305" s="500">
        <f t="shared" si="871"/>
        <v>166036.5</v>
      </c>
      <c r="CW305" s="404">
        <f t="shared" si="872"/>
        <v>163475.19999999998</v>
      </c>
      <c r="CX305" s="565">
        <v>131.19999999999999</v>
      </c>
      <c r="CY305" s="714">
        <v>134.69999999999999</v>
      </c>
      <c r="CZ305" s="500">
        <f t="shared" si="873"/>
        <v>19942.399999999998</v>
      </c>
      <c r="DA305" s="404">
        <f t="shared" si="874"/>
        <v>17915.099999999999</v>
      </c>
      <c r="DB305" s="565"/>
      <c r="DC305" s="714"/>
      <c r="DD305" s="500">
        <f t="shared" si="875"/>
        <v>0</v>
      </c>
      <c r="DE305" s="404">
        <f t="shared" si="876"/>
        <v>0</v>
      </c>
      <c r="DF305" s="500">
        <f t="shared" si="877"/>
        <v>132.18116560056859</v>
      </c>
      <c r="DG305" s="404">
        <f t="shared" si="878"/>
        <v>131.53756345177663</v>
      </c>
      <c r="DH305" s="500">
        <f t="shared" si="879"/>
        <v>185978.9</v>
      </c>
      <c r="DI305" s="404">
        <f t="shared" si="880"/>
        <v>181390.3</v>
      </c>
      <c r="DJ305" s="500">
        <f t="shared" si="881"/>
        <v>2043</v>
      </c>
      <c r="DK305" s="404">
        <f t="shared" si="882"/>
        <v>1988</v>
      </c>
      <c r="DL305" s="500">
        <f t="shared" si="883"/>
        <v>2043</v>
      </c>
      <c r="DM305" s="404">
        <f t="shared" si="884"/>
        <v>1988</v>
      </c>
      <c r="DN305" s="236">
        <f t="shared" si="885"/>
        <v>4.6634361233480179</v>
      </c>
      <c r="DO305" s="237">
        <f t="shared" si="886"/>
        <v>4.990191146881287</v>
      </c>
      <c r="DP305" s="500">
        <f t="shared" si="887"/>
        <v>9527.4000000000015</v>
      </c>
      <c r="DQ305" s="404">
        <f t="shared" si="888"/>
        <v>9920.4999999999982</v>
      </c>
      <c r="DR305" s="500">
        <f t="shared" si="889"/>
        <v>129.34008810572686</v>
      </c>
      <c r="DS305" s="404">
        <f t="shared" si="890"/>
        <v>128.34310865191145</v>
      </c>
      <c r="DT305" s="500">
        <f t="shared" si="891"/>
        <v>264241.8</v>
      </c>
      <c r="DU305" s="404">
        <f t="shared" si="892"/>
        <v>255146.09999999998</v>
      </c>
      <c r="DV305" s="565">
        <v>2805</v>
      </c>
      <c r="DW305" s="715">
        <v>2746</v>
      </c>
      <c r="DX305" s="500">
        <f t="shared" si="893"/>
        <v>2805</v>
      </c>
      <c r="DY305" s="404">
        <f t="shared" si="894"/>
        <v>2746</v>
      </c>
      <c r="DZ305" s="565">
        <v>1285</v>
      </c>
      <c r="EA305" s="715">
        <v>1358</v>
      </c>
      <c r="EB305" s="500">
        <f t="shared" si="895"/>
        <v>1285</v>
      </c>
      <c r="EC305" s="404">
        <f t="shared" si="896"/>
        <v>1358</v>
      </c>
      <c r="ED305" s="565"/>
      <c r="EE305" s="715"/>
      <c r="EF305" s="500">
        <f t="shared" si="897"/>
        <v>0</v>
      </c>
      <c r="EG305" s="404">
        <f t="shared" si="898"/>
        <v>0</v>
      </c>
      <c r="EH305" s="500">
        <f t="shared" si="899"/>
        <v>4090</v>
      </c>
      <c r="EI305" s="404">
        <f t="shared" si="900"/>
        <v>4104</v>
      </c>
      <c r="EJ305" s="500">
        <f t="shared" si="901"/>
        <v>4090</v>
      </c>
      <c r="EK305" s="404">
        <f t="shared" si="902"/>
        <v>4104</v>
      </c>
      <c r="EL305" s="564">
        <v>3.5</v>
      </c>
      <c r="EM305" s="716">
        <v>3.6</v>
      </c>
      <c r="EN305" s="500">
        <f t="shared" si="903"/>
        <v>9817.5</v>
      </c>
      <c r="EO305" s="404">
        <f t="shared" si="904"/>
        <v>9885.6</v>
      </c>
      <c r="EP305" s="564">
        <v>4</v>
      </c>
      <c r="EQ305" s="716">
        <v>3.9</v>
      </c>
      <c r="ER305" s="500">
        <f t="shared" si="905"/>
        <v>5140</v>
      </c>
      <c r="ES305" s="404">
        <f t="shared" si="906"/>
        <v>5296.2</v>
      </c>
      <c r="ET305" s="564"/>
      <c r="EU305" s="716"/>
      <c r="EV305" s="500">
        <f t="shared" si="907"/>
        <v>0</v>
      </c>
      <c r="EW305" s="404">
        <f t="shared" si="908"/>
        <v>0</v>
      </c>
      <c r="EX305" s="236">
        <f t="shared" si="909"/>
        <v>3.6570904645476774</v>
      </c>
      <c r="EY305" s="237">
        <f t="shared" si="910"/>
        <v>3.6992690058479529</v>
      </c>
      <c r="EZ305" s="500">
        <f t="shared" si="911"/>
        <v>14957.5</v>
      </c>
      <c r="FA305" s="404">
        <f t="shared" si="912"/>
        <v>15181.8</v>
      </c>
      <c r="FB305" s="565">
        <v>86.5</v>
      </c>
      <c r="FC305" s="716">
        <v>88.3</v>
      </c>
      <c r="FD305" s="500">
        <f t="shared" si="913"/>
        <v>242632.5</v>
      </c>
      <c r="FE305" s="404">
        <f t="shared" si="914"/>
        <v>242471.8</v>
      </c>
      <c r="FF305" s="565">
        <v>79.400000000000006</v>
      </c>
      <c r="FG305" s="716">
        <v>78.5</v>
      </c>
      <c r="FH305" s="500">
        <f t="shared" si="915"/>
        <v>102029.00000000001</v>
      </c>
      <c r="FI305" s="404">
        <f t="shared" si="916"/>
        <v>106603</v>
      </c>
      <c r="FJ305" s="565"/>
      <c r="FK305" s="716"/>
      <c r="FL305" s="500">
        <f t="shared" si="917"/>
        <v>0</v>
      </c>
      <c r="FM305" s="404">
        <f t="shared" si="918"/>
        <v>0</v>
      </c>
      <c r="FN305" s="500">
        <f t="shared" si="919"/>
        <v>84.269315403422979</v>
      </c>
      <c r="FO305" s="404">
        <f t="shared" si="920"/>
        <v>85.05721247563352</v>
      </c>
      <c r="FP305" s="500">
        <f t="shared" si="921"/>
        <v>344661.5</v>
      </c>
      <c r="FQ305" s="404">
        <f t="shared" si="922"/>
        <v>349074.8</v>
      </c>
      <c r="FR305" s="565">
        <v>230</v>
      </c>
      <c r="FS305" s="717">
        <v>165</v>
      </c>
      <c r="FT305" s="500">
        <f t="shared" si="923"/>
        <v>230</v>
      </c>
      <c r="FU305" s="404">
        <f t="shared" si="924"/>
        <v>165</v>
      </c>
      <c r="FV305" s="564">
        <v>6.4</v>
      </c>
      <c r="FW305" s="718">
        <v>7</v>
      </c>
      <c r="FX305" s="500">
        <f t="shared" si="925"/>
        <v>1472</v>
      </c>
      <c r="FY305" s="404">
        <f t="shared" si="926"/>
        <v>1155</v>
      </c>
      <c r="FZ305" s="564">
        <v>84.6</v>
      </c>
      <c r="GA305" s="718">
        <v>78.8</v>
      </c>
      <c r="GB305" s="500">
        <f t="shared" si="927"/>
        <v>19458</v>
      </c>
      <c r="GC305" s="404">
        <f t="shared" si="928"/>
        <v>13002</v>
      </c>
      <c r="GD305" s="510">
        <f t="shared" si="929"/>
        <v>4635</v>
      </c>
      <c r="GE305" s="404">
        <f t="shared" si="930"/>
        <v>4546</v>
      </c>
      <c r="GF305" s="500">
        <f t="shared" si="931"/>
        <v>4635</v>
      </c>
      <c r="GG305" s="404">
        <f t="shared" si="932"/>
        <v>4546</v>
      </c>
      <c r="GH305" s="500">
        <f t="shared" si="933"/>
        <v>19046</v>
      </c>
      <c r="GI305" s="404">
        <f t="shared" si="934"/>
        <v>18788.599999999999</v>
      </c>
      <c r="GJ305" s="500">
        <f t="shared" si="935"/>
        <v>479221.5</v>
      </c>
      <c r="GK305" s="404">
        <f t="shared" si="936"/>
        <v>473091.8</v>
      </c>
      <c r="GL305" s="510">
        <f t="shared" si="937"/>
        <v>1498</v>
      </c>
      <c r="GM305" s="404">
        <f t="shared" si="938"/>
        <v>1546</v>
      </c>
      <c r="GN305" s="500">
        <f t="shared" si="939"/>
        <v>1498</v>
      </c>
      <c r="GO305" s="404">
        <f t="shared" si="940"/>
        <v>1546</v>
      </c>
      <c r="GP305" s="500">
        <f t="shared" si="941"/>
        <v>5438.9</v>
      </c>
      <c r="GQ305" s="404">
        <f t="shared" si="942"/>
        <v>6313.7</v>
      </c>
      <c r="GR305" s="500">
        <f t="shared" si="943"/>
        <v>129681.80000000002</v>
      </c>
      <c r="GS305" s="404">
        <f t="shared" si="944"/>
        <v>131129.1</v>
      </c>
      <c r="GT305" s="510">
        <f t="shared" si="945"/>
        <v>6133</v>
      </c>
      <c r="GU305" s="404">
        <f t="shared" si="946"/>
        <v>6092</v>
      </c>
      <c r="GV305" s="500">
        <f t="shared" si="947"/>
        <v>6133</v>
      </c>
      <c r="GW305" s="404">
        <f t="shared" si="948"/>
        <v>6092</v>
      </c>
      <c r="GX305" s="500">
        <f t="shared" si="949"/>
        <v>24484.9</v>
      </c>
      <c r="GY305" s="404">
        <f t="shared" si="950"/>
        <v>25102.3</v>
      </c>
      <c r="GZ305" s="500">
        <f t="shared" si="951"/>
        <v>608903.30000000005</v>
      </c>
      <c r="HA305" s="404">
        <f t="shared" si="952"/>
        <v>604220.9</v>
      </c>
      <c r="HB305" s="510">
        <f t="shared" si="953"/>
        <v>0</v>
      </c>
      <c r="HC305" s="404">
        <f t="shared" si="954"/>
        <v>0</v>
      </c>
      <c r="HD305" s="500">
        <f t="shared" si="955"/>
        <v>0</v>
      </c>
      <c r="HE305" s="404">
        <f t="shared" si="956"/>
        <v>0</v>
      </c>
      <c r="HF305" s="500" t="str">
        <f t="shared" si="957"/>
        <v/>
      </c>
      <c r="HG305" s="404" t="str">
        <f t="shared" si="958"/>
        <v/>
      </c>
      <c r="HH305" s="500" t="str">
        <f t="shared" si="959"/>
        <v/>
      </c>
      <c r="HI305" s="404" t="str">
        <f t="shared" si="960"/>
        <v/>
      </c>
      <c r="HJ305" s="510">
        <f t="shared" si="961"/>
        <v>25956.9</v>
      </c>
      <c r="HK305" s="404">
        <f t="shared" si="962"/>
        <v>26257.299999999996</v>
      </c>
      <c r="HL305" s="500">
        <f t="shared" si="963"/>
        <v>628361.30000000005</v>
      </c>
      <c r="HM305" s="404">
        <f t="shared" si="964"/>
        <v>617222.89999999991</v>
      </c>
    </row>
    <row r="306" spans="1:221">
      <c r="A306" s="711" t="s">
        <v>547</v>
      </c>
      <c r="B306" s="622" t="s">
        <v>994</v>
      </c>
      <c r="C306" s="626"/>
      <c r="D306" s="627">
        <v>227216</v>
      </c>
      <c r="E306" s="623">
        <v>1</v>
      </c>
      <c r="F306" s="422">
        <v>6158</v>
      </c>
      <c r="G306" s="712">
        <v>6261</v>
      </c>
      <c r="H306" s="422">
        <v>58</v>
      </c>
      <c r="I306" s="712">
        <v>67</v>
      </c>
      <c r="J306" s="500">
        <f t="shared" si="815"/>
        <v>6100</v>
      </c>
      <c r="K306" s="404">
        <f t="shared" si="816"/>
        <v>6194</v>
      </c>
      <c r="L306" s="422"/>
      <c r="M306" s="712"/>
      <c r="N306" s="500">
        <f t="shared" si="817"/>
        <v>6100</v>
      </c>
      <c r="O306" s="404">
        <f t="shared" si="818"/>
        <v>6194</v>
      </c>
      <c r="P306" s="500">
        <f t="shared" si="819"/>
        <v>6100</v>
      </c>
      <c r="Q306" s="404">
        <f t="shared" si="820"/>
        <v>6194</v>
      </c>
      <c r="R306" s="422">
        <v>678</v>
      </c>
      <c r="S306" s="712">
        <v>733</v>
      </c>
      <c r="T306" s="500">
        <f t="shared" si="821"/>
        <v>678</v>
      </c>
      <c r="U306" s="404">
        <f t="shared" si="822"/>
        <v>733</v>
      </c>
      <c r="V306" s="422">
        <v>16</v>
      </c>
      <c r="W306" s="712">
        <v>18</v>
      </c>
      <c r="X306" s="500">
        <f t="shared" si="823"/>
        <v>16</v>
      </c>
      <c r="Y306" s="404">
        <f t="shared" si="824"/>
        <v>18</v>
      </c>
      <c r="Z306" s="422"/>
      <c r="AA306" s="712"/>
      <c r="AB306" s="500">
        <f t="shared" si="825"/>
        <v>0</v>
      </c>
      <c r="AC306" s="404">
        <f t="shared" si="826"/>
        <v>0</v>
      </c>
      <c r="AD306" s="500">
        <f t="shared" si="827"/>
        <v>694</v>
      </c>
      <c r="AE306" s="404">
        <f t="shared" si="828"/>
        <v>751</v>
      </c>
      <c r="AF306" s="500">
        <f t="shared" si="829"/>
        <v>694</v>
      </c>
      <c r="AG306" s="404">
        <f t="shared" si="830"/>
        <v>751</v>
      </c>
      <c r="AH306" s="564">
        <v>4.4000000000000004</v>
      </c>
      <c r="AI306" s="713">
        <v>4.4000000000000004</v>
      </c>
      <c r="AJ306" s="500">
        <f t="shared" si="831"/>
        <v>2983.2000000000003</v>
      </c>
      <c r="AK306" s="404">
        <f t="shared" si="832"/>
        <v>3225.2000000000003</v>
      </c>
      <c r="AL306" s="564">
        <v>5</v>
      </c>
      <c r="AM306" s="713">
        <v>4.4000000000000004</v>
      </c>
      <c r="AN306" s="500">
        <f t="shared" si="833"/>
        <v>80</v>
      </c>
      <c r="AO306" s="404">
        <f t="shared" si="834"/>
        <v>79.2</v>
      </c>
      <c r="AP306" s="564"/>
      <c r="AQ306" s="713"/>
      <c r="AR306" s="500">
        <f t="shared" si="835"/>
        <v>0</v>
      </c>
      <c r="AS306" s="404">
        <f t="shared" si="836"/>
        <v>0</v>
      </c>
      <c r="AT306" s="236">
        <f t="shared" si="837"/>
        <v>4.4138328530259372</v>
      </c>
      <c r="AU306" s="237">
        <f t="shared" si="838"/>
        <v>4.4000000000000004</v>
      </c>
      <c r="AV306" s="500">
        <f t="shared" si="839"/>
        <v>3063.2000000000003</v>
      </c>
      <c r="AW306" s="404">
        <f t="shared" si="840"/>
        <v>3304.4</v>
      </c>
      <c r="AX306" s="422">
        <v>119.9</v>
      </c>
      <c r="AY306" s="712">
        <v>118.4</v>
      </c>
      <c r="AZ306" s="500">
        <f t="shared" si="841"/>
        <v>81292.2</v>
      </c>
      <c r="BA306" s="404">
        <f t="shared" si="842"/>
        <v>86787.199999999997</v>
      </c>
      <c r="BB306" s="422">
        <v>127.9</v>
      </c>
      <c r="BC306" s="712">
        <v>120.3</v>
      </c>
      <c r="BD306" s="500">
        <f t="shared" si="843"/>
        <v>2046.4</v>
      </c>
      <c r="BE306" s="404">
        <f t="shared" si="844"/>
        <v>2165.4</v>
      </c>
      <c r="BF306" s="422"/>
      <c r="BG306" s="712"/>
      <c r="BH306" s="500">
        <f t="shared" si="845"/>
        <v>0</v>
      </c>
      <c r="BI306" s="404">
        <f t="shared" si="846"/>
        <v>0</v>
      </c>
      <c r="BJ306" s="500">
        <f t="shared" si="847"/>
        <v>120.0844380403458</v>
      </c>
      <c r="BK306" s="404">
        <f t="shared" si="848"/>
        <v>118.44553928095871</v>
      </c>
      <c r="BL306" s="500">
        <f t="shared" si="849"/>
        <v>83338.599999999991</v>
      </c>
      <c r="BM306" s="404">
        <f t="shared" si="850"/>
        <v>88952.599999999991</v>
      </c>
      <c r="BN306" s="422">
        <v>1201</v>
      </c>
      <c r="BO306" s="712">
        <v>1227</v>
      </c>
      <c r="BP306" s="500">
        <f t="shared" si="851"/>
        <v>1201</v>
      </c>
      <c r="BQ306" s="404">
        <f t="shared" si="852"/>
        <v>1227</v>
      </c>
      <c r="BR306" s="422">
        <v>63</v>
      </c>
      <c r="BS306" s="712">
        <v>55</v>
      </c>
      <c r="BT306" s="500">
        <f t="shared" si="853"/>
        <v>63</v>
      </c>
      <c r="BU306" s="404">
        <f t="shared" si="854"/>
        <v>55</v>
      </c>
      <c r="BV306" s="422"/>
      <c r="BW306" s="712"/>
      <c r="BX306" s="500">
        <f t="shared" si="855"/>
        <v>0</v>
      </c>
      <c r="BY306" s="404">
        <f t="shared" si="856"/>
        <v>0</v>
      </c>
      <c r="BZ306" s="500">
        <f t="shared" si="857"/>
        <v>1264</v>
      </c>
      <c r="CA306" s="404">
        <f t="shared" si="858"/>
        <v>1282</v>
      </c>
      <c r="CB306" s="500">
        <f t="shared" si="859"/>
        <v>1264</v>
      </c>
      <c r="CC306" s="404">
        <f t="shared" si="860"/>
        <v>1282</v>
      </c>
      <c r="CD306" s="564">
        <v>5</v>
      </c>
      <c r="CE306" s="714">
        <v>4.9000000000000004</v>
      </c>
      <c r="CF306" s="500">
        <f t="shared" si="861"/>
        <v>6005</v>
      </c>
      <c r="CG306" s="404">
        <f t="shared" si="862"/>
        <v>6012.3</v>
      </c>
      <c r="CH306" s="564"/>
      <c r="CI306" s="714">
        <v>5.6</v>
      </c>
      <c r="CJ306" s="500">
        <f t="shared" si="863"/>
        <v>0</v>
      </c>
      <c r="CK306" s="404">
        <f t="shared" si="864"/>
        <v>308</v>
      </c>
      <c r="CL306" s="564"/>
      <c r="CM306" s="714"/>
      <c r="CN306" s="500">
        <f t="shared" si="865"/>
        <v>0</v>
      </c>
      <c r="CO306" s="404">
        <f t="shared" si="866"/>
        <v>0</v>
      </c>
      <c r="CP306" s="500">
        <f t="shared" si="867"/>
        <v>4.7507911392405067</v>
      </c>
      <c r="CQ306" s="237">
        <f t="shared" si="868"/>
        <v>4.9300312012480498</v>
      </c>
      <c r="CR306" s="500">
        <f t="shared" si="869"/>
        <v>6005</v>
      </c>
      <c r="CS306" s="404">
        <f t="shared" si="870"/>
        <v>6320.3</v>
      </c>
      <c r="CT306" s="565">
        <v>131.69999999999999</v>
      </c>
      <c r="CU306" s="714">
        <v>129.9</v>
      </c>
      <c r="CV306" s="500">
        <f t="shared" si="871"/>
        <v>158171.69999999998</v>
      </c>
      <c r="CW306" s="404">
        <f t="shared" si="872"/>
        <v>159387.30000000002</v>
      </c>
      <c r="CX306" s="565">
        <v>124.9</v>
      </c>
      <c r="CY306" s="714">
        <v>127.3</v>
      </c>
      <c r="CZ306" s="500">
        <f t="shared" si="873"/>
        <v>7868.7000000000007</v>
      </c>
      <c r="DA306" s="404">
        <f t="shared" si="874"/>
        <v>7001.5</v>
      </c>
      <c r="DB306" s="565"/>
      <c r="DC306" s="714"/>
      <c r="DD306" s="500">
        <f t="shared" si="875"/>
        <v>0</v>
      </c>
      <c r="DE306" s="404">
        <f t="shared" si="876"/>
        <v>0</v>
      </c>
      <c r="DF306" s="500">
        <f t="shared" si="877"/>
        <v>131.36107594936709</v>
      </c>
      <c r="DG306" s="404">
        <f t="shared" si="878"/>
        <v>129.78845553822154</v>
      </c>
      <c r="DH306" s="500">
        <f t="shared" si="879"/>
        <v>166040.4</v>
      </c>
      <c r="DI306" s="404">
        <f t="shared" si="880"/>
        <v>166388.80000000002</v>
      </c>
      <c r="DJ306" s="500">
        <f t="shared" si="881"/>
        <v>1958</v>
      </c>
      <c r="DK306" s="404">
        <f t="shared" si="882"/>
        <v>2033</v>
      </c>
      <c r="DL306" s="500">
        <f t="shared" si="883"/>
        <v>1958</v>
      </c>
      <c r="DM306" s="404">
        <f t="shared" si="884"/>
        <v>2033</v>
      </c>
      <c r="DN306" s="236">
        <f t="shared" si="885"/>
        <v>4.6313585291113384</v>
      </c>
      <c r="DO306" s="237">
        <f t="shared" si="886"/>
        <v>4.7342351205115598</v>
      </c>
      <c r="DP306" s="500">
        <f t="shared" si="887"/>
        <v>9068.2000000000007</v>
      </c>
      <c r="DQ306" s="404">
        <f t="shared" si="888"/>
        <v>9624.7000000000007</v>
      </c>
      <c r="DR306" s="500">
        <f t="shared" si="889"/>
        <v>127.36414708886619</v>
      </c>
      <c r="DS306" s="404">
        <f t="shared" si="890"/>
        <v>125.59832759468766</v>
      </c>
      <c r="DT306" s="500">
        <f t="shared" si="891"/>
        <v>249379</v>
      </c>
      <c r="DU306" s="404">
        <f t="shared" si="892"/>
        <v>255341.40000000002</v>
      </c>
      <c r="DV306" s="565">
        <v>2748</v>
      </c>
      <c r="DW306" s="715">
        <v>2779</v>
      </c>
      <c r="DX306" s="500">
        <f t="shared" si="893"/>
        <v>2748</v>
      </c>
      <c r="DY306" s="404">
        <f t="shared" si="894"/>
        <v>2779</v>
      </c>
      <c r="DZ306" s="565">
        <v>984</v>
      </c>
      <c r="EA306" s="715">
        <v>1000</v>
      </c>
      <c r="EB306" s="500">
        <f t="shared" si="895"/>
        <v>984</v>
      </c>
      <c r="EC306" s="404">
        <f t="shared" si="896"/>
        <v>1000</v>
      </c>
      <c r="ED306" s="565"/>
      <c r="EE306" s="715"/>
      <c r="EF306" s="500">
        <f t="shared" si="897"/>
        <v>0</v>
      </c>
      <c r="EG306" s="404">
        <f t="shared" si="898"/>
        <v>0</v>
      </c>
      <c r="EH306" s="500">
        <f t="shared" si="899"/>
        <v>3732</v>
      </c>
      <c r="EI306" s="404">
        <f t="shared" si="900"/>
        <v>3779</v>
      </c>
      <c r="EJ306" s="500">
        <f t="shared" si="901"/>
        <v>3732</v>
      </c>
      <c r="EK306" s="404">
        <f t="shared" si="902"/>
        <v>3779</v>
      </c>
      <c r="EL306" s="564">
        <v>3.5</v>
      </c>
      <c r="EM306" s="716">
        <v>3.5</v>
      </c>
      <c r="EN306" s="500">
        <f t="shared" si="903"/>
        <v>9618</v>
      </c>
      <c r="EO306" s="404">
        <f t="shared" si="904"/>
        <v>9726.5</v>
      </c>
      <c r="EP306" s="564">
        <v>3.7</v>
      </c>
      <c r="EQ306" s="716">
        <v>3.7</v>
      </c>
      <c r="ER306" s="500">
        <f t="shared" si="905"/>
        <v>3640.8</v>
      </c>
      <c r="ES306" s="404">
        <f t="shared" si="906"/>
        <v>3700</v>
      </c>
      <c r="ET306" s="564"/>
      <c r="EU306" s="716"/>
      <c r="EV306" s="500">
        <f t="shared" si="907"/>
        <v>0</v>
      </c>
      <c r="EW306" s="404">
        <f t="shared" si="908"/>
        <v>0</v>
      </c>
      <c r="EX306" s="236">
        <f t="shared" si="909"/>
        <v>3.5527331189710609</v>
      </c>
      <c r="EY306" s="237">
        <f t="shared" si="910"/>
        <v>3.5529240539825349</v>
      </c>
      <c r="EZ306" s="500">
        <f t="shared" si="911"/>
        <v>13258.8</v>
      </c>
      <c r="FA306" s="404">
        <f t="shared" si="912"/>
        <v>13426.5</v>
      </c>
      <c r="FB306" s="565">
        <v>85.3</v>
      </c>
      <c r="FC306" s="716">
        <v>83.5</v>
      </c>
      <c r="FD306" s="500">
        <f t="shared" si="913"/>
        <v>234404.4</v>
      </c>
      <c r="FE306" s="404">
        <f t="shared" si="914"/>
        <v>232046.5</v>
      </c>
      <c r="FF306" s="565">
        <v>71.7</v>
      </c>
      <c r="FG306" s="716">
        <v>68.3</v>
      </c>
      <c r="FH306" s="500">
        <f t="shared" si="915"/>
        <v>70552.800000000003</v>
      </c>
      <c r="FI306" s="404">
        <f t="shared" si="916"/>
        <v>68300</v>
      </c>
      <c r="FJ306" s="565"/>
      <c r="FK306" s="716"/>
      <c r="FL306" s="500">
        <f t="shared" si="917"/>
        <v>0</v>
      </c>
      <c r="FM306" s="404">
        <f t="shared" si="918"/>
        <v>0</v>
      </c>
      <c r="FN306" s="500">
        <f t="shared" si="919"/>
        <v>81.714147909967849</v>
      </c>
      <c r="FO306" s="404">
        <f t="shared" si="920"/>
        <v>79.477771897327329</v>
      </c>
      <c r="FP306" s="500">
        <f t="shared" si="921"/>
        <v>304957.2</v>
      </c>
      <c r="FQ306" s="404">
        <f t="shared" si="922"/>
        <v>300346.5</v>
      </c>
      <c r="FR306" s="565">
        <v>410</v>
      </c>
      <c r="FS306" s="717">
        <v>382</v>
      </c>
      <c r="FT306" s="500">
        <f t="shared" si="923"/>
        <v>410</v>
      </c>
      <c r="FU306" s="404">
        <f t="shared" si="924"/>
        <v>382</v>
      </c>
      <c r="FV306" s="564">
        <v>4</v>
      </c>
      <c r="FW306" s="718">
        <v>4.3</v>
      </c>
      <c r="FX306" s="500">
        <f t="shared" si="925"/>
        <v>1640</v>
      </c>
      <c r="FY306" s="404">
        <f t="shared" si="926"/>
        <v>1642.6</v>
      </c>
      <c r="FZ306" s="564">
        <v>50.5</v>
      </c>
      <c r="GA306" s="718">
        <v>57.5</v>
      </c>
      <c r="GB306" s="500">
        <f t="shared" si="927"/>
        <v>20705</v>
      </c>
      <c r="GC306" s="404">
        <f t="shared" si="928"/>
        <v>21965</v>
      </c>
      <c r="GD306" s="510">
        <f t="shared" si="929"/>
        <v>4627</v>
      </c>
      <c r="GE306" s="404">
        <f t="shared" si="930"/>
        <v>4739</v>
      </c>
      <c r="GF306" s="500">
        <f t="shared" si="931"/>
        <v>4627</v>
      </c>
      <c r="GG306" s="404">
        <f t="shared" si="932"/>
        <v>4739</v>
      </c>
      <c r="GH306" s="500">
        <f t="shared" si="933"/>
        <v>18606.2</v>
      </c>
      <c r="GI306" s="404">
        <f t="shared" si="934"/>
        <v>18964</v>
      </c>
      <c r="GJ306" s="500">
        <f t="shared" si="935"/>
        <v>473868.29999999993</v>
      </c>
      <c r="GK306" s="404">
        <f t="shared" si="936"/>
        <v>478221</v>
      </c>
      <c r="GL306" s="510">
        <f t="shared" si="937"/>
        <v>1063</v>
      </c>
      <c r="GM306" s="404">
        <f t="shared" si="938"/>
        <v>1073</v>
      </c>
      <c r="GN306" s="500">
        <f t="shared" si="939"/>
        <v>1063</v>
      </c>
      <c r="GO306" s="404">
        <f t="shared" si="940"/>
        <v>1073</v>
      </c>
      <c r="GP306" s="500">
        <f t="shared" si="941"/>
        <v>3720.8</v>
      </c>
      <c r="GQ306" s="404">
        <f t="shared" si="942"/>
        <v>4087.2</v>
      </c>
      <c r="GR306" s="500">
        <f t="shared" si="943"/>
        <v>80467.900000000009</v>
      </c>
      <c r="GS306" s="404">
        <f t="shared" si="944"/>
        <v>77466.899999999994</v>
      </c>
      <c r="GT306" s="510">
        <f t="shared" si="945"/>
        <v>5690</v>
      </c>
      <c r="GU306" s="404">
        <f t="shared" si="946"/>
        <v>5812</v>
      </c>
      <c r="GV306" s="500">
        <f t="shared" si="947"/>
        <v>5690</v>
      </c>
      <c r="GW306" s="404">
        <f t="shared" si="948"/>
        <v>5812</v>
      </c>
      <c r="GX306" s="500">
        <f t="shared" si="949"/>
        <v>22327</v>
      </c>
      <c r="GY306" s="404">
        <f t="shared" si="950"/>
        <v>23051.200000000001</v>
      </c>
      <c r="GZ306" s="500">
        <f t="shared" si="951"/>
        <v>554336.19999999995</v>
      </c>
      <c r="HA306" s="404">
        <f t="shared" si="952"/>
        <v>555687.9</v>
      </c>
      <c r="HB306" s="510">
        <f t="shared" si="953"/>
        <v>0</v>
      </c>
      <c r="HC306" s="404">
        <f t="shared" si="954"/>
        <v>0</v>
      </c>
      <c r="HD306" s="500">
        <f t="shared" si="955"/>
        <v>0</v>
      </c>
      <c r="HE306" s="404">
        <f t="shared" si="956"/>
        <v>0</v>
      </c>
      <c r="HF306" s="500" t="str">
        <f t="shared" si="957"/>
        <v/>
      </c>
      <c r="HG306" s="404" t="str">
        <f t="shared" si="958"/>
        <v/>
      </c>
      <c r="HH306" s="500" t="str">
        <f t="shared" si="959"/>
        <v/>
      </c>
      <c r="HI306" s="404" t="str">
        <f t="shared" si="960"/>
        <v/>
      </c>
      <c r="HJ306" s="510">
        <f t="shared" si="961"/>
        <v>23967</v>
      </c>
      <c r="HK306" s="404">
        <f t="shared" si="962"/>
        <v>24693.8</v>
      </c>
      <c r="HL306" s="500">
        <f t="shared" si="963"/>
        <v>575041.19999999995</v>
      </c>
      <c r="HM306" s="404">
        <f t="shared" si="964"/>
        <v>577652.9</v>
      </c>
    </row>
    <row r="307" spans="1:221">
      <c r="A307" s="711" t="s">
        <v>547</v>
      </c>
      <c r="B307" s="622" t="s">
        <v>995</v>
      </c>
      <c r="C307" s="626"/>
      <c r="D307" s="627">
        <v>228769</v>
      </c>
      <c r="E307" s="623">
        <v>1</v>
      </c>
      <c r="F307" s="422">
        <v>6738</v>
      </c>
      <c r="G307" s="712">
        <v>7197</v>
      </c>
      <c r="H307" s="422">
        <v>83</v>
      </c>
      <c r="I307" s="712">
        <v>80</v>
      </c>
      <c r="J307" s="500">
        <f t="shared" si="815"/>
        <v>6655</v>
      </c>
      <c r="K307" s="404">
        <f t="shared" si="816"/>
        <v>7117</v>
      </c>
      <c r="L307" s="422"/>
      <c r="M307" s="712"/>
      <c r="N307" s="500">
        <f t="shared" si="817"/>
        <v>6655</v>
      </c>
      <c r="O307" s="404">
        <f t="shared" si="818"/>
        <v>7117</v>
      </c>
      <c r="P307" s="500">
        <f t="shared" si="819"/>
        <v>6655</v>
      </c>
      <c r="Q307" s="404">
        <f t="shared" si="820"/>
        <v>7117</v>
      </c>
      <c r="R307" s="422">
        <v>441</v>
      </c>
      <c r="S307" s="712">
        <v>508</v>
      </c>
      <c r="T307" s="500">
        <f t="shared" si="821"/>
        <v>441</v>
      </c>
      <c r="U307" s="404">
        <f t="shared" si="822"/>
        <v>508</v>
      </c>
      <c r="V307" s="422">
        <v>28</v>
      </c>
      <c r="W307" s="712">
        <v>18</v>
      </c>
      <c r="X307" s="500">
        <f t="shared" si="823"/>
        <v>28</v>
      </c>
      <c r="Y307" s="404">
        <f t="shared" si="824"/>
        <v>18</v>
      </c>
      <c r="Z307" s="422"/>
      <c r="AA307" s="712"/>
      <c r="AB307" s="500">
        <f t="shared" si="825"/>
        <v>0</v>
      </c>
      <c r="AC307" s="404">
        <f t="shared" si="826"/>
        <v>0</v>
      </c>
      <c r="AD307" s="500">
        <f t="shared" si="827"/>
        <v>469</v>
      </c>
      <c r="AE307" s="404">
        <f t="shared" si="828"/>
        <v>526</v>
      </c>
      <c r="AF307" s="500">
        <f t="shared" si="829"/>
        <v>469</v>
      </c>
      <c r="AG307" s="404">
        <f t="shared" si="830"/>
        <v>526</v>
      </c>
      <c r="AH307" s="564">
        <v>4.5</v>
      </c>
      <c r="AI307" s="713">
        <v>4.7</v>
      </c>
      <c r="AJ307" s="500">
        <f t="shared" si="831"/>
        <v>1984.5</v>
      </c>
      <c r="AK307" s="404">
        <f t="shared" si="832"/>
        <v>2387.6</v>
      </c>
      <c r="AL307" s="564">
        <v>4.4000000000000004</v>
      </c>
      <c r="AM307" s="713">
        <v>4.9000000000000004</v>
      </c>
      <c r="AN307" s="500">
        <f t="shared" si="833"/>
        <v>123.20000000000002</v>
      </c>
      <c r="AO307" s="404">
        <f t="shared" si="834"/>
        <v>88.2</v>
      </c>
      <c r="AP307" s="564"/>
      <c r="AQ307" s="713"/>
      <c r="AR307" s="500">
        <f t="shared" si="835"/>
        <v>0</v>
      </c>
      <c r="AS307" s="404">
        <f t="shared" si="836"/>
        <v>0</v>
      </c>
      <c r="AT307" s="236">
        <f t="shared" si="837"/>
        <v>4.4940298507462684</v>
      </c>
      <c r="AU307" s="237">
        <f t="shared" si="838"/>
        <v>4.706844106463878</v>
      </c>
      <c r="AV307" s="500">
        <f t="shared" si="839"/>
        <v>2107.6999999999998</v>
      </c>
      <c r="AW307" s="404">
        <f t="shared" si="840"/>
        <v>2475.7999999999997</v>
      </c>
      <c r="AX307" s="422">
        <v>121.3</v>
      </c>
      <c r="AY307" s="712">
        <v>121</v>
      </c>
      <c r="AZ307" s="500">
        <f t="shared" si="841"/>
        <v>53493.299999999996</v>
      </c>
      <c r="BA307" s="404">
        <f t="shared" si="842"/>
        <v>61468</v>
      </c>
      <c r="BB307" s="422">
        <v>117</v>
      </c>
      <c r="BC307" s="712">
        <v>112.5</v>
      </c>
      <c r="BD307" s="500">
        <f t="shared" si="843"/>
        <v>3276</v>
      </c>
      <c r="BE307" s="404">
        <f t="shared" si="844"/>
        <v>2025</v>
      </c>
      <c r="BF307" s="422"/>
      <c r="BG307" s="712"/>
      <c r="BH307" s="500">
        <f t="shared" si="845"/>
        <v>0</v>
      </c>
      <c r="BI307" s="404">
        <f t="shared" si="846"/>
        <v>0</v>
      </c>
      <c r="BJ307" s="500">
        <f t="shared" si="847"/>
        <v>121.04328358208954</v>
      </c>
      <c r="BK307" s="404">
        <f t="shared" si="848"/>
        <v>120.70912547528518</v>
      </c>
      <c r="BL307" s="500">
        <f t="shared" si="849"/>
        <v>56769.299999999996</v>
      </c>
      <c r="BM307" s="404">
        <f t="shared" si="850"/>
        <v>63493</v>
      </c>
      <c r="BN307" s="422">
        <v>715</v>
      </c>
      <c r="BO307" s="712">
        <v>757</v>
      </c>
      <c r="BP307" s="500">
        <f t="shared" si="851"/>
        <v>715</v>
      </c>
      <c r="BQ307" s="404">
        <f t="shared" si="852"/>
        <v>757</v>
      </c>
      <c r="BR307" s="422">
        <v>45</v>
      </c>
      <c r="BS307" s="712">
        <v>61</v>
      </c>
      <c r="BT307" s="500">
        <f t="shared" si="853"/>
        <v>45</v>
      </c>
      <c r="BU307" s="404">
        <f t="shared" si="854"/>
        <v>61</v>
      </c>
      <c r="BV307" s="422"/>
      <c r="BW307" s="712"/>
      <c r="BX307" s="500">
        <f t="shared" si="855"/>
        <v>0</v>
      </c>
      <c r="BY307" s="404">
        <f t="shared" si="856"/>
        <v>0</v>
      </c>
      <c r="BZ307" s="500">
        <f t="shared" si="857"/>
        <v>760</v>
      </c>
      <c r="CA307" s="404">
        <f t="shared" si="858"/>
        <v>818</v>
      </c>
      <c r="CB307" s="500">
        <f t="shared" si="859"/>
        <v>760</v>
      </c>
      <c r="CC307" s="404">
        <f t="shared" si="860"/>
        <v>818</v>
      </c>
      <c r="CD307" s="564">
        <v>5.0999999999999996</v>
      </c>
      <c r="CE307" s="714">
        <v>5.2</v>
      </c>
      <c r="CF307" s="500">
        <f t="shared" si="861"/>
        <v>3646.4999999999995</v>
      </c>
      <c r="CG307" s="404">
        <f t="shared" si="862"/>
        <v>3936.4</v>
      </c>
      <c r="CH307" s="564"/>
      <c r="CI307" s="714">
        <v>5.5</v>
      </c>
      <c r="CJ307" s="500">
        <f t="shared" si="863"/>
        <v>0</v>
      </c>
      <c r="CK307" s="404">
        <f t="shared" si="864"/>
        <v>335.5</v>
      </c>
      <c r="CL307" s="564"/>
      <c r="CM307" s="714"/>
      <c r="CN307" s="500">
        <f t="shared" si="865"/>
        <v>0</v>
      </c>
      <c r="CO307" s="404">
        <f t="shared" si="866"/>
        <v>0</v>
      </c>
      <c r="CP307" s="500">
        <f t="shared" si="867"/>
        <v>4.7980263157894729</v>
      </c>
      <c r="CQ307" s="237">
        <f t="shared" si="868"/>
        <v>5.2223716381418086</v>
      </c>
      <c r="CR307" s="500">
        <f t="shared" si="869"/>
        <v>3646.4999999999995</v>
      </c>
      <c r="CS307" s="404">
        <f t="shared" si="870"/>
        <v>4271.8999999999996</v>
      </c>
      <c r="CT307" s="565">
        <v>129.9</v>
      </c>
      <c r="CU307" s="714">
        <v>129.9</v>
      </c>
      <c r="CV307" s="500">
        <f t="shared" si="871"/>
        <v>92878.5</v>
      </c>
      <c r="CW307" s="404">
        <f t="shared" si="872"/>
        <v>98334.3</v>
      </c>
      <c r="CX307" s="565">
        <v>121.9</v>
      </c>
      <c r="CY307" s="714">
        <v>133</v>
      </c>
      <c r="CZ307" s="500">
        <f t="shared" si="873"/>
        <v>5485.5</v>
      </c>
      <c r="DA307" s="404">
        <f t="shared" si="874"/>
        <v>8113</v>
      </c>
      <c r="DB307" s="565"/>
      <c r="DC307" s="714"/>
      <c r="DD307" s="500">
        <f t="shared" si="875"/>
        <v>0</v>
      </c>
      <c r="DE307" s="404">
        <f t="shared" si="876"/>
        <v>0</v>
      </c>
      <c r="DF307" s="500">
        <f t="shared" si="877"/>
        <v>129.42631578947368</v>
      </c>
      <c r="DG307" s="404">
        <f t="shared" si="878"/>
        <v>130.13117359413204</v>
      </c>
      <c r="DH307" s="500">
        <f t="shared" si="879"/>
        <v>98364</v>
      </c>
      <c r="DI307" s="404">
        <f t="shared" si="880"/>
        <v>106447.3</v>
      </c>
      <c r="DJ307" s="500">
        <f t="shared" si="881"/>
        <v>1229</v>
      </c>
      <c r="DK307" s="404">
        <f t="shared" si="882"/>
        <v>1344</v>
      </c>
      <c r="DL307" s="500">
        <f t="shared" si="883"/>
        <v>1229</v>
      </c>
      <c r="DM307" s="404">
        <f t="shared" si="884"/>
        <v>1344</v>
      </c>
      <c r="DN307" s="236">
        <f t="shared" si="885"/>
        <v>4.6820179007323022</v>
      </c>
      <c r="DO307" s="237">
        <f t="shared" si="886"/>
        <v>5.0206101190476184</v>
      </c>
      <c r="DP307" s="500">
        <f t="shared" si="887"/>
        <v>5754.2</v>
      </c>
      <c r="DQ307" s="404">
        <f t="shared" si="888"/>
        <v>6747.6999999999989</v>
      </c>
      <c r="DR307" s="500">
        <f t="shared" si="889"/>
        <v>126.22725793327908</v>
      </c>
      <c r="DS307" s="404">
        <f t="shared" si="890"/>
        <v>126.44367559523809</v>
      </c>
      <c r="DT307" s="500">
        <f t="shared" si="891"/>
        <v>155133.29999999999</v>
      </c>
      <c r="DU307" s="404">
        <f t="shared" si="892"/>
        <v>169940.3</v>
      </c>
      <c r="DV307" s="565">
        <v>2303</v>
      </c>
      <c r="DW307" s="715">
        <v>2216</v>
      </c>
      <c r="DX307" s="500">
        <f t="shared" si="893"/>
        <v>2303</v>
      </c>
      <c r="DY307" s="404">
        <f t="shared" si="894"/>
        <v>2216</v>
      </c>
      <c r="DZ307" s="565">
        <v>2069</v>
      </c>
      <c r="EA307" s="715">
        <v>2311</v>
      </c>
      <c r="EB307" s="500">
        <f t="shared" si="895"/>
        <v>2069</v>
      </c>
      <c r="EC307" s="404">
        <f t="shared" si="896"/>
        <v>2311</v>
      </c>
      <c r="ED307" s="565"/>
      <c r="EE307" s="715"/>
      <c r="EF307" s="500">
        <f t="shared" si="897"/>
        <v>0</v>
      </c>
      <c r="EG307" s="404">
        <f t="shared" si="898"/>
        <v>0</v>
      </c>
      <c r="EH307" s="500">
        <f t="shared" si="899"/>
        <v>4372</v>
      </c>
      <c r="EI307" s="404">
        <f t="shared" si="900"/>
        <v>4527</v>
      </c>
      <c r="EJ307" s="500">
        <f t="shared" si="901"/>
        <v>4372</v>
      </c>
      <c r="EK307" s="404">
        <f t="shared" si="902"/>
        <v>4527</v>
      </c>
      <c r="EL307" s="564">
        <v>3.3</v>
      </c>
      <c r="EM307" s="716">
        <v>3.4</v>
      </c>
      <c r="EN307" s="500">
        <f t="shared" si="903"/>
        <v>7599.9</v>
      </c>
      <c r="EO307" s="404">
        <f t="shared" si="904"/>
        <v>7534.4</v>
      </c>
      <c r="EP307" s="564">
        <v>3.1</v>
      </c>
      <c r="EQ307" s="716">
        <v>3</v>
      </c>
      <c r="ER307" s="500">
        <f t="shared" si="905"/>
        <v>6413.9000000000005</v>
      </c>
      <c r="ES307" s="404">
        <f t="shared" si="906"/>
        <v>6933</v>
      </c>
      <c r="ET307" s="564"/>
      <c r="EU307" s="716"/>
      <c r="EV307" s="500">
        <f t="shared" si="907"/>
        <v>0</v>
      </c>
      <c r="EW307" s="404">
        <f t="shared" si="908"/>
        <v>0</v>
      </c>
      <c r="EX307" s="236">
        <f t="shared" si="909"/>
        <v>3.2053522415370539</v>
      </c>
      <c r="EY307" s="237">
        <f t="shared" si="910"/>
        <v>3.1958029600176716</v>
      </c>
      <c r="EZ307" s="500">
        <f t="shared" si="911"/>
        <v>14013.8</v>
      </c>
      <c r="FA307" s="404">
        <f t="shared" si="912"/>
        <v>14467.4</v>
      </c>
      <c r="FB307" s="565">
        <v>74.2</v>
      </c>
      <c r="FC307" s="716">
        <v>76.7</v>
      </c>
      <c r="FD307" s="500">
        <f t="shared" si="913"/>
        <v>170882.6</v>
      </c>
      <c r="FE307" s="404">
        <f t="shared" si="914"/>
        <v>169967.2</v>
      </c>
      <c r="FF307" s="565">
        <v>51.4</v>
      </c>
      <c r="FG307" s="716">
        <v>49.7</v>
      </c>
      <c r="FH307" s="500">
        <f t="shared" si="915"/>
        <v>106346.59999999999</v>
      </c>
      <c r="FI307" s="404">
        <f t="shared" si="916"/>
        <v>114856.70000000001</v>
      </c>
      <c r="FJ307" s="565"/>
      <c r="FK307" s="716"/>
      <c r="FL307" s="500">
        <f t="shared" si="917"/>
        <v>0</v>
      </c>
      <c r="FM307" s="404">
        <f t="shared" si="918"/>
        <v>0</v>
      </c>
      <c r="FN307" s="500">
        <f t="shared" si="919"/>
        <v>63.410155535224156</v>
      </c>
      <c r="FO307" s="404">
        <f t="shared" si="920"/>
        <v>62.916699801192848</v>
      </c>
      <c r="FP307" s="500">
        <f t="shared" si="921"/>
        <v>277229.2</v>
      </c>
      <c r="FQ307" s="404">
        <f t="shared" si="922"/>
        <v>284823.90000000002</v>
      </c>
      <c r="FR307" s="565">
        <v>1054</v>
      </c>
      <c r="FS307" s="717">
        <v>1246</v>
      </c>
      <c r="FT307" s="500">
        <f t="shared" si="923"/>
        <v>1054</v>
      </c>
      <c r="FU307" s="404">
        <f t="shared" si="924"/>
        <v>1246</v>
      </c>
      <c r="FV307" s="564">
        <v>1.7</v>
      </c>
      <c r="FW307" s="718">
        <v>1.5</v>
      </c>
      <c r="FX307" s="500">
        <f t="shared" si="925"/>
        <v>1791.8</v>
      </c>
      <c r="FY307" s="404">
        <f t="shared" si="926"/>
        <v>1869</v>
      </c>
      <c r="FZ307" s="564">
        <v>19.600000000000001</v>
      </c>
      <c r="GA307" s="718">
        <v>16</v>
      </c>
      <c r="GB307" s="500">
        <f t="shared" si="927"/>
        <v>20658.400000000001</v>
      </c>
      <c r="GC307" s="404">
        <f t="shared" si="928"/>
        <v>19936</v>
      </c>
      <c r="GD307" s="510">
        <f t="shared" si="929"/>
        <v>3459</v>
      </c>
      <c r="GE307" s="404">
        <f t="shared" si="930"/>
        <v>3481</v>
      </c>
      <c r="GF307" s="500">
        <f t="shared" si="931"/>
        <v>3459</v>
      </c>
      <c r="GG307" s="404">
        <f t="shared" si="932"/>
        <v>3481</v>
      </c>
      <c r="GH307" s="500">
        <f t="shared" si="933"/>
        <v>13230.9</v>
      </c>
      <c r="GI307" s="404">
        <f t="shared" si="934"/>
        <v>13858.4</v>
      </c>
      <c r="GJ307" s="500">
        <f t="shared" si="935"/>
        <v>317254.40000000002</v>
      </c>
      <c r="GK307" s="404">
        <f t="shared" si="936"/>
        <v>329769.5</v>
      </c>
      <c r="GL307" s="510">
        <f t="shared" si="937"/>
        <v>2142</v>
      </c>
      <c r="GM307" s="404">
        <f t="shared" si="938"/>
        <v>2390</v>
      </c>
      <c r="GN307" s="500">
        <f t="shared" si="939"/>
        <v>2142</v>
      </c>
      <c r="GO307" s="404">
        <f t="shared" si="940"/>
        <v>2390</v>
      </c>
      <c r="GP307" s="500">
        <f t="shared" si="941"/>
        <v>6537.1</v>
      </c>
      <c r="GQ307" s="404">
        <f t="shared" si="942"/>
        <v>7356.7</v>
      </c>
      <c r="GR307" s="500">
        <f t="shared" si="943"/>
        <v>115108.09999999999</v>
      </c>
      <c r="GS307" s="404">
        <f t="shared" si="944"/>
        <v>124994.70000000001</v>
      </c>
      <c r="GT307" s="510">
        <f t="shared" si="945"/>
        <v>5601</v>
      </c>
      <c r="GU307" s="404">
        <f t="shared" si="946"/>
        <v>5871</v>
      </c>
      <c r="GV307" s="500">
        <f t="shared" si="947"/>
        <v>5601</v>
      </c>
      <c r="GW307" s="404">
        <f t="shared" si="948"/>
        <v>5871</v>
      </c>
      <c r="GX307" s="500">
        <f t="shared" si="949"/>
        <v>19768</v>
      </c>
      <c r="GY307" s="404">
        <f t="shared" si="950"/>
        <v>21215.1</v>
      </c>
      <c r="GZ307" s="500">
        <f t="shared" si="951"/>
        <v>432362.5</v>
      </c>
      <c r="HA307" s="404">
        <f t="shared" si="952"/>
        <v>454764.2</v>
      </c>
      <c r="HB307" s="510">
        <f t="shared" si="953"/>
        <v>0</v>
      </c>
      <c r="HC307" s="404">
        <f t="shared" si="954"/>
        <v>0</v>
      </c>
      <c r="HD307" s="500">
        <f t="shared" si="955"/>
        <v>0</v>
      </c>
      <c r="HE307" s="404">
        <f t="shared" si="956"/>
        <v>0</v>
      </c>
      <c r="HF307" s="500" t="str">
        <f t="shared" si="957"/>
        <v/>
      </c>
      <c r="HG307" s="404" t="str">
        <f t="shared" si="958"/>
        <v/>
      </c>
      <c r="HH307" s="500" t="str">
        <f t="shared" si="959"/>
        <v/>
      </c>
      <c r="HI307" s="404" t="str">
        <f t="shared" si="960"/>
        <v/>
      </c>
      <c r="HJ307" s="510">
        <f t="shared" si="961"/>
        <v>21559.8</v>
      </c>
      <c r="HK307" s="404">
        <f t="shared" si="962"/>
        <v>23084.1</v>
      </c>
      <c r="HL307" s="500">
        <f t="shared" si="963"/>
        <v>453020.9</v>
      </c>
      <c r="HM307" s="404">
        <f t="shared" si="964"/>
        <v>474700.2</v>
      </c>
    </row>
    <row r="308" spans="1:221">
      <c r="A308" s="711" t="s">
        <v>547</v>
      </c>
      <c r="B308" s="622" t="s">
        <v>996</v>
      </c>
      <c r="C308" s="626"/>
      <c r="D308" s="627">
        <v>228778</v>
      </c>
      <c r="E308" s="623">
        <v>1</v>
      </c>
      <c r="F308" s="422">
        <v>9482</v>
      </c>
      <c r="G308" s="712">
        <v>9358</v>
      </c>
      <c r="H308" s="422">
        <v>451</v>
      </c>
      <c r="I308" s="712">
        <v>430</v>
      </c>
      <c r="J308" s="500">
        <f t="shared" si="815"/>
        <v>9031</v>
      </c>
      <c r="K308" s="404">
        <f t="shared" si="816"/>
        <v>8928</v>
      </c>
      <c r="L308" s="422"/>
      <c r="M308" s="712"/>
      <c r="N308" s="500">
        <f t="shared" si="817"/>
        <v>9031</v>
      </c>
      <c r="O308" s="404">
        <f t="shared" si="818"/>
        <v>8928</v>
      </c>
      <c r="P308" s="500">
        <f t="shared" si="819"/>
        <v>9031</v>
      </c>
      <c r="Q308" s="404">
        <f t="shared" si="820"/>
        <v>8928</v>
      </c>
      <c r="R308" s="422">
        <v>2439</v>
      </c>
      <c r="S308" s="712">
        <v>2365</v>
      </c>
      <c r="T308" s="500">
        <f t="shared" si="821"/>
        <v>2439</v>
      </c>
      <c r="U308" s="404">
        <f t="shared" si="822"/>
        <v>2365</v>
      </c>
      <c r="V308" s="422">
        <v>58</v>
      </c>
      <c r="W308" s="712">
        <v>55</v>
      </c>
      <c r="X308" s="500">
        <f t="shared" si="823"/>
        <v>58</v>
      </c>
      <c r="Y308" s="404">
        <f t="shared" si="824"/>
        <v>55</v>
      </c>
      <c r="Z308" s="422"/>
      <c r="AA308" s="712"/>
      <c r="AB308" s="500">
        <f t="shared" si="825"/>
        <v>0</v>
      </c>
      <c r="AC308" s="404">
        <f t="shared" si="826"/>
        <v>0</v>
      </c>
      <c r="AD308" s="500">
        <f t="shared" si="827"/>
        <v>2497</v>
      </c>
      <c r="AE308" s="404">
        <f t="shared" si="828"/>
        <v>2420</v>
      </c>
      <c r="AF308" s="500">
        <f t="shared" si="829"/>
        <v>2497</v>
      </c>
      <c r="AG308" s="404">
        <f t="shared" si="830"/>
        <v>2420</v>
      </c>
      <c r="AH308" s="564">
        <v>4.4000000000000004</v>
      </c>
      <c r="AI308" s="713">
        <v>4.4000000000000004</v>
      </c>
      <c r="AJ308" s="500">
        <f t="shared" si="831"/>
        <v>10731.6</v>
      </c>
      <c r="AK308" s="404">
        <f t="shared" si="832"/>
        <v>10406</v>
      </c>
      <c r="AL308" s="564">
        <v>4.9000000000000004</v>
      </c>
      <c r="AM308" s="713">
        <v>4.9000000000000004</v>
      </c>
      <c r="AN308" s="500">
        <f t="shared" si="833"/>
        <v>284.20000000000005</v>
      </c>
      <c r="AO308" s="404">
        <f t="shared" si="834"/>
        <v>269.5</v>
      </c>
      <c r="AP308" s="564"/>
      <c r="AQ308" s="713"/>
      <c r="AR308" s="500">
        <f t="shared" si="835"/>
        <v>0</v>
      </c>
      <c r="AS308" s="404">
        <f t="shared" si="836"/>
        <v>0</v>
      </c>
      <c r="AT308" s="236">
        <f t="shared" si="837"/>
        <v>4.411613936724069</v>
      </c>
      <c r="AU308" s="237">
        <f t="shared" si="838"/>
        <v>4.4113636363636362</v>
      </c>
      <c r="AV308" s="500">
        <f t="shared" si="839"/>
        <v>11015.800000000001</v>
      </c>
      <c r="AW308" s="404">
        <f t="shared" si="840"/>
        <v>10675.5</v>
      </c>
      <c r="AX308" s="422">
        <v>116.1</v>
      </c>
      <c r="AY308" s="712">
        <v>116.3</v>
      </c>
      <c r="AZ308" s="500">
        <f t="shared" si="841"/>
        <v>283167.89999999997</v>
      </c>
      <c r="BA308" s="404">
        <f t="shared" si="842"/>
        <v>275049.5</v>
      </c>
      <c r="BB308" s="422">
        <v>127.6</v>
      </c>
      <c r="BC308" s="712">
        <v>121</v>
      </c>
      <c r="BD308" s="500">
        <f t="shared" si="843"/>
        <v>7400.7999999999993</v>
      </c>
      <c r="BE308" s="404">
        <f t="shared" si="844"/>
        <v>6655</v>
      </c>
      <c r="BF308" s="422"/>
      <c r="BG308" s="712"/>
      <c r="BH308" s="500">
        <f t="shared" si="845"/>
        <v>0</v>
      </c>
      <c r="BI308" s="404">
        <f t="shared" si="846"/>
        <v>0</v>
      </c>
      <c r="BJ308" s="500">
        <f t="shared" si="847"/>
        <v>116.36712054465356</v>
      </c>
      <c r="BK308" s="404">
        <f t="shared" si="848"/>
        <v>116.40681818181818</v>
      </c>
      <c r="BL308" s="500">
        <f t="shared" si="849"/>
        <v>290568.69999999995</v>
      </c>
      <c r="BM308" s="404">
        <f t="shared" si="850"/>
        <v>281704.5</v>
      </c>
      <c r="BN308" s="422">
        <v>3201</v>
      </c>
      <c r="BO308" s="712">
        <v>3339</v>
      </c>
      <c r="BP308" s="500">
        <f t="shared" si="851"/>
        <v>3201</v>
      </c>
      <c r="BQ308" s="404">
        <f t="shared" si="852"/>
        <v>3339</v>
      </c>
      <c r="BR308" s="422">
        <v>110</v>
      </c>
      <c r="BS308" s="712">
        <v>89</v>
      </c>
      <c r="BT308" s="500">
        <f t="shared" si="853"/>
        <v>110</v>
      </c>
      <c r="BU308" s="404">
        <f t="shared" si="854"/>
        <v>89</v>
      </c>
      <c r="BV308" s="422"/>
      <c r="BW308" s="712"/>
      <c r="BX308" s="500">
        <f t="shared" si="855"/>
        <v>0</v>
      </c>
      <c r="BY308" s="404">
        <f t="shared" si="856"/>
        <v>0</v>
      </c>
      <c r="BZ308" s="500">
        <f t="shared" si="857"/>
        <v>3311</v>
      </c>
      <c r="CA308" s="404">
        <f t="shared" si="858"/>
        <v>3428</v>
      </c>
      <c r="CB308" s="500">
        <f t="shared" si="859"/>
        <v>3311</v>
      </c>
      <c r="CC308" s="404">
        <f t="shared" si="860"/>
        <v>3428</v>
      </c>
      <c r="CD308" s="564">
        <v>4.5</v>
      </c>
      <c r="CE308" s="714">
        <v>4.4000000000000004</v>
      </c>
      <c r="CF308" s="500">
        <f t="shared" si="861"/>
        <v>14404.5</v>
      </c>
      <c r="CG308" s="404">
        <f t="shared" si="862"/>
        <v>14691.6</v>
      </c>
      <c r="CH308" s="564"/>
      <c r="CI308" s="714">
        <v>5</v>
      </c>
      <c r="CJ308" s="500">
        <f t="shared" si="863"/>
        <v>0</v>
      </c>
      <c r="CK308" s="404">
        <f t="shared" si="864"/>
        <v>445</v>
      </c>
      <c r="CL308" s="564"/>
      <c r="CM308" s="714"/>
      <c r="CN308" s="500">
        <f t="shared" si="865"/>
        <v>0</v>
      </c>
      <c r="CO308" s="404">
        <f t="shared" si="866"/>
        <v>0</v>
      </c>
      <c r="CP308" s="500">
        <f t="shared" si="867"/>
        <v>4.3504983388704321</v>
      </c>
      <c r="CQ308" s="237">
        <f t="shared" si="868"/>
        <v>4.4155775962660444</v>
      </c>
      <c r="CR308" s="500">
        <f t="shared" si="869"/>
        <v>14404.5</v>
      </c>
      <c r="CS308" s="404">
        <f t="shared" si="870"/>
        <v>15136.6</v>
      </c>
      <c r="CT308" s="565">
        <v>120.7</v>
      </c>
      <c r="CU308" s="714">
        <v>119</v>
      </c>
      <c r="CV308" s="500">
        <f t="shared" si="871"/>
        <v>386360.7</v>
      </c>
      <c r="CW308" s="404">
        <f t="shared" si="872"/>
        <v>397341</v>
      </c>
      <c r="CX308" s="565">
        <v>135.9</v>
      </c>
      <c r="CY308" s="714">
        <v>125</v>
      </c>
      <c r="CZ308" s="500">
        <f t="shared" si="873"/>
        <v>14949</v>
      </c>
      <c r="DA308" s="404">
        <f t="shared" si="874"/>
        <v>11125</v>
      </c>
      <c r="DB308" s="565"/>
      <c r="DC308" s="714"/>
      <c r="DD308" s="500">
        <f t="shared" si="875"/>
        <v>0</v>
      </c>
      <c r="DE308" s="404">
        <f t="shared" si="876"/>
        <v>0</v>
      </c>
      <c r="DF308" s="500">
        <f t="shared" si="877"/>
        <v>121.20498338870432</v>
      </c>
      <c r="DG308" s="404">
        <f t="shared" si="878"/>
        <v>119.15577596266044</v>
      </c>
      <c r="DH308" s="500">
        <f t="shared" si="879"/>
        <v>401309.7</v>
      </c>
      <c r="DI308" s="404">
        <f t="shared" si="880"/>
        <v>408466</v>
      </c>
      <c r="DJ308" s="500">
        <f t="shared" si="881"/>
        <v>5808</v>
      </c>
      <c r="DK308" s="404">
        <f t="shared" si="882"/>
        <v>5848</v>
      </c>
      <c r="DL308" s="500">
        <f t="shared" si="883"/>
        <v>5808</v>
      </c>
      <c r="DM308" s="404">
        <f t="shared" si="884"/>
        <v>5848</v>
      </c>
      <c r="DN308" s="236">
        <f t="shared" si="885"/>
        <v>4.3767734159779623</v>
      </c>
      <c r="DO308" s="237">
        <f t="shared" si="886"/>
        <v>4.4138337893296855</v>
      </c>
      <c r="DP308" s="500">
        <f t="shared" si="887"/>
        <v>25420.300000000007</v>
      </c>
      <c r="DQ308" s="404">
        <f t="shared" si="888"/>
        <v>25812.100000000002</v>
      </c>
      <c r="DR308" s="500">
        <f t="shared" si="889"/>
        <v>119.12506887052341</v>
      </c>
      <c r="DS308" s="404">
        <f t="shared" si="890"/>
        <v>118.01821135430916</v>
      </c>
      <c r="DT308" s="500">
        <f t="shared" si="891"/>
        <v>691878.39999999991</v>
      </c>
      <c r="DU308" s="404">
        <f t="shared" si="892"/>
        <v>690170.5</v>
      </c>
      <c r="DV308" s="565">
        <v>2615</v>
      </c>
      <c r="DW308" s="715">
        <v>2585</v>
      </c>
      <c r="DX308" s="500">
        <f t="shared" si="893"/>
        <v>2615</v>
      </c>
      <c r="DY308" s="404">
        <f t="shared" si="894"/>
        <v>2585</v>
      </c>
      <c r="DZ308" s="565">
        <v>271</v>
      </c>
      <c r="EA308" s="715">
        <v>212</v>
      </c>
      <c r="EB308" s="500">
        <f t="shared" si="895"/>
        <v>271</v>
      </c>
      <c r="EC308" s="404">
        <f t="shared" si="896"/>
        <v>212</v>
      </c>
      <c r="ED308" s="565"/>
      <c r="EE308" s="715"/>
      <c r="EF308" s="500">
        <f t="shared" si="897"/>
        <v>0</v>
      </c>
      <c r="EG308" s="404">
        <f t="shared" si="898"/>
        <v>0</v>
      </c>
      <c r="EH308" s="500">
        <f t="shared" si="899"/>
        <v>2886</v>
      </c>
      <c r="EI308" s="404">
        <f t="shared" si="900"/>
        <v>2797</v>
      </c>
      <c r="EJ308" s="500">
        <f t="shared" si="901"/>
        <v>2886</v>
      </c>
      <c r="EK308" s="404">
        <f t="shared" si="902"/>
        <v>2797</v>
      </c>
      <c r="EL308" s="564">
        <v>3.7</v>
      </c>
      <c r="EM308" s="716">
        <v>3.6</v>
      </c>
      <c r="EN308" s="500">
        <f t="shared" si="903"/>
        <v>9675.5</v>
      </c>
      <c r="EO308" s="404">
        <f t="shared" si="904"/>
        <v>9306</v>
      </c>
      <c r="EP308" s="564">
        <v>3.8</v>
      </c>
      <c r="EQ308" s="716">
        <v>3.8</v>
      </c>
      <c r="ER308" s="500">
        <f t="shared" si="905"/>
        <v>1029.8</v>
      </c>
      <c r="ES308" s="404">
        <f t="shared" si="906"/>
        <v>805.59999999999991</v>
      </c>
      <c r="ET308" s="564"/>
      <c r="EU308" s="716"/>
      <c r="EV308" s="500">
        <f t="shared" si="907"/>
        <v>0</v>
      </c>
      <c r="EW308" s="404">
        <f t="shared" si="908"/>
        <v>0</v>
      </c>
      <c r="EX308" s="236">
        <f t="shared" si="909"/>
        <v>3.7093901593901593</v>
      </c>
      <c r="EY308" s="237">
        <f t="shared" si="910"/>
        <v>3.6151590990346802</v>
      </c>
      <c r="EZ308" s="500">
        <f t="shared" si="911"/>
        <v>10705.3</v>
      </c>
      <c r="FA308" s="404">
        <f t="shared" si="912"/>
        <v>10111.6</v>
      </c>
      <c r="FB308" s="565">
        <v>92.6</v>
      </c>
      <c r="FC308" s="716">
        <v>92.1</v>
      </c>
      <c r="FD308" s="500">
        <f t="shared" si="913"/>
        <v>242148.99999999997</v>
      </c>
      <c r="FE308" s="404">
        <f t="shared" si="914"/>
        <v>238078.49999999997</v>
      </c>
      <c r="FF308" s="565">
        <v>81.8</v>
      </c>
      <c r="FG308" s="716">
        <v>83.3</v>
      </c>
      <c r="FH308" s="500">
        <f t="shared" si="915"/>
        <v>22167.8</v>
      </c>
      <c r="FI308" s="404">
        <f t="shared" si="916"/>
        <v>17659.599999999999</v>
      </c>
      <c r="FJ308" s="565"/>
      <c r="FK308" s="716"/>
      <c r="FL308" s="500">
        <f t="shared" si="917"/>
        <v>0</v>
      </c>
      <c r="FM308" s="404">
        <f t="shared" si="918"/>
        <v>0</v>
      </c>
      <c r="FN308" s="500">
        <f t="shared" si="919"/>
        <v>91.585862785862787</v>
      </c>
      <c r="FO308" s="404">
        <f t="shared" si="920"/>
        <v>91.432999642474073</v>
      </c>
      <c r="FP308" s="500">
        <f t="shared" si="921"/>
        <v>264316.79999999999</v>
      </c>
      <c r="FQ308" s="404">
        <f t="shared" si="922"/>
        <v>255738.09999999998</v>
      </c>
      <c r="FR308" s="565">
        <v>337</v>
      </c>
      <c r="FS308" s="717">
        <v>283</v>
      </c>
      <c r="FT308" s="500">
        <f t="shared" si="923"/>
        <v>337</v>
      </c>
      <c r="FU308" s="404">
        <f t="shared" si="924"/>
        <v>283</v>
      </c>
      <c r="FV308" s="564">
        <v>4.2</v>
      </c>
      <c r="FW308" s="718">
        <v>3.5</v>
      </c>
      <c r="FX308" s="500">
        <f t="shared" si="925"/>
        <v>1415.4</v>
      </c>
      <c r="FY308" s="404">
        <f t="shared" si="926"/>
        <v>990.5</v>
      </c>
      <c r="FZ308" s="564">
        <v>68.099999999999994</v>
      </c>
      <c r="GA308" s="718">
        <v>63.8</v>
      </c>
      <c r="GB308" s="500">
        <f t="shared" si="927"/>
        <v>22949.699999999997</v>
      </c>
      <c r="GC308" s="404">
        <f t="shared" si="928"/>
        <v>18055.399999999998</v>
      </c>
      <c r="GD308" s="510">
        <f t="shared" si="929"/>
        <v>8255</v>
      </c>
      <c r="GE308" s="404">
        <f t="shared" si="930"/>
        <v>8289</v>
      </c>
      <c r="GF308" s="500">
        <f t="shared" si="931"/>
        <v>8255</v>
      </c>
      <c r="GG308" s="404">
        <f t="shared" si="932"/>
        <v>8289</v>
      </c>
      <c r="GH308" s="500">
        <f t="shared" si="933"/>
        <v>34811.599999999999</v>
      </c>
      <c r="GI308" s="404">
        <f t="shared" si="934"/>
        <v>34403.599999999999</v>
      </c>
      <c r="GJ308" s="500">
        <f t="shared" si="935"/>
        <v>911677.6</v>
      </c>
      <c r="GK308" s="404">
        <f t="shared" si="936"/>
        <v>910469</v>
      </c>
      <c r="GL308" s="510">
        <f t="shared" si="937"/>
        <v>439</v>
      </c>
      <c r="GM308" s="404">
        <f t="shared" si="938"/>
        <v>356</v>
      </c>
      <c r="GN308" s="500">
        <f t="shared" si="939"/>
        <v>439</v>
      </c>
      <c r="GO308" s="404">
        <f t="shared" si="940"/>
        <v>356</v>
      </c>
      <c r="GP308" s="500">
        <f t="shared" si="941"/>
        <v>1314</v>
      </c>
      <c r="GQ308" s="404">
        <f t="shared" si="942"/>
        <v>1520.1</v>
      </c>
      <c r="GR308" s="500">
        <f t="shared" si="943"/>
        <v>44517.599999999999</v>
      </c>
      <c r="GS308" s="404">
        <f t="shared" si="944"/>
        <v>35439.599999999999</v>
      </c>
      <c r="GT308" s="510">
        <f t="shared" si="945"/>
        <v>8694</v>
      </c>
      <c r="GU308" s="404">
        <f t="shared" si="946"/>
        <v>8645</v>
      </c>
      <c r="GV308" s="500">
        <f t="shared" si="947"/>
        <v>8694</v>
      </c>
      <c r="GW308" s="404">
        <f t="shared" si="948"/>
        <v>8645</v>
      </c>
      <c r="GX308" s="500">
        <f t="shared" si="949"/>
        <v>36125.599999999999</v>
      </c>
      <c r="GY308" s="404">
        <f t="shared" si="950"/>
        <v>35923.699999999997</v>
      </c>
      <c r="GZ308" s="500">
        <f t="shared" si="951"/>
        <v>956195.2</v>
      </c>
      <c r="HA308" s="404">
        <f t="shared" si="952"/>
        <v>945908.6</v>
      </c>
      <c r="HB308" s="510">
        <f t="shared" si="953"/>
        <v>0</v>
      </c>
      <c r="HC308" s="404">
        <f t="shared" si="954"/>
        <v>0</v>
      </c>
      <c r="HD308" s="500">
        <f t="shared" si="955"/>
        <v>0</v>
      </c>
      <c r="HE308" s="404">
        <f t="shared" si="956"/>
        <v>0</v>
      </c>
      <c r="HF308" s="500" t="str">
        <f t="shared" si="957"/>
        <v/>
      </c>
      <c r="HG308" s="404" t="str">
        <f t="shared" si="958"/>
        <v/>
      </c>
      <c r="HH308" s="500" t="str">
        <f t="shared" si="959"/>
        <v/>
      </c>
      <c r="HI308" s="404" t="str">
        <f t="shared" si="960"/>
        <v/>
      </c>
      <c r="HJ308" s="510">
        <f t="shared" si="961"/>
        <v>37541.000000000007</v>
      </c>
      <c r="HK308" s="404">
        <f t="shared" si="962"/>
        <v>36914.200000000004</v>
      </c>
      <c r="HL308" s="500">
        <f t="shared" si="963"/>
        <v>979144.89999999991</v>
      </c>
      <c r="HM308" s="404">
        <f t="shared" si="964"/>
        <v>963964</v>
      </c>
    </row>
    <row r="309" spans="1:221">
      <c r="A309" s="711" t="s">
        <v>547</v>
      </c>
      <c r="B309" s="622" t="s">
        <v>997</v>
      </c>
      <c r="C309" s="626"/>
      <c r="D309" s="627">
        <v>228787</v>
      </c>
      <c r="E309" s="623">
        <v>1</v>
      </c>
      <c r="F309" s="422">
        <v>2811</v>
      </c>
      <c r="G309" s="712">
        <v>3040</v>
      </c>
      <c r="H309" s="422">
        <v>16</v>
      </c>
      <c r="I309" s="712">
        <v>18</v>
      </c>
      <c r="J309" s="500">
        <f t="shared" si="815"/>
        <v>2795</v>
      </c>
      <c r="K309" s="404">
        <f t="shared" si="816"/>
        <v>3022</v>
      </c>
      <c r="L309" s="422"/>
      <c r="M309" s="712"/>
      <c r="N309" s="500">
        <f t="shared" si="817"/>
        <v>2795</v>
      </c>
      <c r="O309" s="404">
        <f t="shared" si="818"/>
        <v>3022</v>
      </c>
      <c r="P309" s="500">
        <f t="shared" si="819"/>
        <v>2795</v>
      </c>
      <c r="Q309" s="404">
        <f t="shared" si="820"/>
        <v>3022</v>
      </c>
      <c r="R309" s="422">
        <v>245</v>
      </c>
      <c r="S309" s="712">
        <v>340</v>
      </c>
      <c r="T309" s="500">
        <f t="shared" si="821"/>
        <v>245</v>
      </c>
      <c r="U309" s="404">
        <f t="shared" si="822"/>
        <v>340</v>
      </c>
      <c r="V309" s="422">
        <v>16</v>
      </c>
      <c r="W309" s="712">
        <v>18</v>
      </c>
      <c r="X309" s="500">
        <f t="shared" si="823"/>
        <v>16</v>
      </c>
      <c r="Y309" s="404">
        <f t="shared" si="824"/>
        <v>18</v>
      </c>
      <c r="Z309" s="422"/>
      <c r="AA309" s="712"/>
      <c r="AB309" s="500">
        <f t="shared" si="825"/>
        <v>0</v>
      </c>
      <c r="AC309" s="404">
        <f t="shared" si="826"/>
        <v>0</v>
      </c>
      <c r="AD309" s="500">
        <f t="shared" si="827"/>
        <v>261</v>
      </c>
      <c r="AE309" s="404">
        <f t="shared" si="828"/>
        <v>358</v>
      </c>
      <c r="AF309" s="500">
        <f t="shared" si="829"/>
        <v>261</v>
      </c>
      <c r="AG309" s="404">
        <f t="shared" si="830"/>
        <v>358</v>
      </c>
      <c r="AH309" s="564">
        <v>4.2</v>
      </c>
      <c r="AI309" s="713">
        <v>4.0999999999999996</v>
      </c>
      <c r="AJ309" s="500">
        <f t="shared" si="831"/>
        <v>1029</v>
      </c>
      <c r="AK309" s="404">
        <f t="shared" si="832"/>
        <v>1393.9999999999998</v>
      </c>
      <c r="AL309" s="564">
        <v>4.5999999999999996</v>
      </c>
      <c r="AM309" s="713">
        <v>4.3</v>
      </c>
      <c r="AN309" s="500">
        <f t="shared" si="833"/>
        <v>73.599999999999994</v>
      </c>
      <c r="AO309" s="404">
        <f t="shared" si="834"/>
        <v>77.399999999999991</v>
      </c>
      <c r="AP309" s="564"/>
      <c r="AQ309" s="713"/>
      <c r="AR309" s="500">
        <f t="shared" si="835"/>
        <v>0</v>
      </c>
      <c r="AS309" s="404">
        <f t="shared" si="836"/>
        <v>0</v>
      </c>
      <c r="AT309" s="236">
        <f t="shared" si="837"/>
        <v>4.2245210727969349</v>
      </c>
      <c r="AU309" s="237">
        <f t="shared" si="838"/>
        <v>4.1100558659217876</v>
      </c>
      <c r="AV309" s="500">
        <f t="shared" si="839"/>
        <v>1102.5999999999999</v>
      </c>
      <c r="AW309" s="404">
        <f t="shared" si="840"/>
        <v>1471.3999999999999</v>
      </c>
      <c r="AX309" s="422">
        <v>119.8</v>
      </c>
      <c r="AY309" s="712">
        <v>119.6</v>
      </c>
      <c r="AZ309" s="500">
        <f t="shared" si="841"/>
        <v>29351</v>
      </c>
      <c r="BA309" s="404">
        <f t="shared" si="842"/>
        <v>40664</v>
      </c>
      <c r="BB309" s="422">
        <v>132.4</v>
      </c>
      <c r="BC309" s="712">
        <v>118.7</v>
      </c>
      <c r="BD309" s="500">
        <f t="shared" si="843"/>
        <v>2118.4</v>
      </c>
      <c r="BE309" s="404">
        <f t="shared" si="844"/>
        <v>2136.6</v>
      </c>
      <c r="BF309" s="422"/>
      <c r="BG309" s="712"/>
      <c r="BH309" s="500">
        <f t="shared" si="845"/>
        <v>0</v>
      </c>
      <c r="BI309" s="404">
        <f t="shared" si="846"/>
        <v>0</v>
      </c>
      <c r="BJ309" s="500">
        <f t="shared" si="847"/>
        <v>120.57241379310345</v>
      </c>
      <c r="BK309" s="404">
        <f t="shared" si="848"/>
        <v>119.55474860335195</v>
      </c>
      <c r="BL309" s="500">
        <f t="shared" si="849"/>
        <v>31469.4</v>
      </c>
      <c r="BM309" s="404">
        <f t="shared" si="850"/>
        <v>42800.6</v>
      </c>
      <c r="BN309" s="422">
        <v>651</v>
      </c>
      <c r="BO309" s="712">
        <v>784</v>
      </c>
      <c r="BP309" s="500">
        <f t="shared" si="851"/>
        <v>651</v>
      </c>
      <c r="BQ309" s="404">
        <f t="shared" si="852"/>
        <v>784</v>
      </c>
      <c r="BR309" s="422">
        <v>32</v>
      </c>
      <c r="BS309" s="712">
        <v>31</v>
      </c>
      <c r="BT309" s="500">
        <f t="shared" si="853"/>
        <v>32</v>
      </c>
      <c r="BU309" s="404">
        <f t="shared" si="854"/>
        <v>31</v>
      </c>
      <c r="BV309" s="422"/>
      <c r="BW309" s="712"/>
      <c r="BX309" s="500">
        <f t="shared" si="855"/>
        <v>0</v>
      </c>
      <c r="BY309" s="404">
        <f t="shared" si="856"/>
        <v>0</v>
      </c>
      <c r="BZ309" s="500">
        <f t="shared" si="857"/>
        <v>683</v>
      </c>
      <c r="CA309" s="404">
        <f t="shared" si="858"/>
        <v>815</v>
      </c>
      <c r="CB309" s="500">
        <f t="shared" si="859"/>
        <v>683</v>
      </c>
      <c r="CC309" s="404">
        <f t="shared" si="860"/>
        <v>815</v>
      </c>
      <c r="CD309" s="564">
        <v>4.4000000000000004</v>
      </c>
      <c r="CE309" s="714">
        <v>4.3</v>
      </c>
      <c r="CF309" s="500">
        <f t="shared" si="861"/>
        <v>2864.4</v>
      </c>
      <c r="CG309" s="404">
        <f t="shared" si="862"/>
        <v>3371.2</v>
      </c>
      <c r="CH309" s="564"/>
      <c r="CI309" s="714">
        <v>5.2</v>
      </c>
      <c r="CJ309" s="500">
        <f t="shared" si="863"/>
        <v>0</v>
      </c>
      <c r="CK309" s="404">
        <f t="shared" si="864"/>
        <v>161.20000000000002</v>
      </c>
      <c r="CL309" s="564"/>
      <c r="CM309" s="714"/>
      <c r="CN309" s="500">
        <f t="shared" si="865"/>
        <v>0</v>
      </c>
      <c r="CO309" s="404">
        <f t="shared" si="866"/>
        <v>0</v>
      </c>
      <c r="CP309" s="500">
        <f t="shared" si="867"/>
        <v>4.19385065885798</v>
      </c>
      <c r="CQ309" s="237">
        <f t="shared" si="868"/>
        <v>4.334233128834355</v>
      </c>
      <c r="CR309" s="500">
        <f t="shared" si="869"/>
        <v>2864.4000000000005</v>
      </c>
      <c r="CS309" s="404">
        <f t="shared" si="870"/>
        <v>3532.3999999999992</v>
      </c>
      <c r="CT309" s="565">
        <v>127</v>
      </c>
      <c r="CU309" s="714">
        <v>124.9</v>
      </c>
      <c r="CV309" s="500">
        <f t="shared" si="871"/>
        <v>82677</v>
      </c>
      <c r="CW309" s="404">
        <f t="shared" si="872"/>
        <v>97921.600000000006</v>
      </c>
      <c r="CX309" s="565">
        <v>126.8</v>
      </c>
      <c r="CY309" s="714">
        <v>136.80000000000001</v>
      </c>
      <c r="CZ309" s="500">
        <f t="shared" si="873"/>
        <v>4057.6</v>
      </c>
      <c r="DA309" s="404">
        <f t="shared" si="874"/>
        <v>4240.8</v>
      </c>
      <c r="DB309" s="565"/>
      <c r="DC309" s="714"/>
      <c r="DD309" s="500">
        <f t="shared" si="875"/>
        <v>0</v>
      </c>
      <c r="DE309" s="404">
        <f t="shared" si="876"/>
        <v>0</v>
      </c>
      <c r="DF309" s="500">
        <f t="shared" si="877"/>
        <v>126.99062957540265</v>
      </c>
      <c r="DG309" s="404">
        <f t="shared" si="878"/>
        <v>125.35263803680982</v>
      </c>
      <c r="DH309" s="500">
        <f t="shared" si="879"/>
        <v>86734.6</v>
      </c>
      <c r="DI309" s="404">
        <f t="shared" si="880"/>
        <v>102162.40000000001</v>
      </c>
      <c r="DJ309" s="500">
        <f t="shared" si="881"/>
        <v>944</v>
      </c>
      <c r="DK309" s="404">
        <f t="shared" si="882"/>
        <v>1173</v>
      </c>
      <c r="DL309" s="500">
        <f t="shared" si="883"/>
        <v>944</v>
      </c>
      <c r="DM309" s="404">
        <f t="shared" si="884"/>
        <v>1173</v>
      </c>
      <c r="DN309" s="236">
        <f t="shared" si="885"/>
        <v>4.202330508474577</v>
      </c>
      <c r="DO309" s="237">
        <f t="shared" si="886"/>
        <v>4.2658141517476551</v>
      </c>
      <c r="DP309" s="500">
        <f t="shared" si="887"/>
        <v>3967.0000000000009</v>
      </c>
      <c r="DQ309" s="404">
        <f t="shared" si="888"/>
        <v>5003.7999999999993</v>
      </c>
      <c r="DR309" s="500">
        <f t="shared" si="889"/>
        <v>125.21610169491525</v>
      </c>
      <c r="DS309" s="404">
        <f t="shared" si="890"/>
        <v>123.58312020460357</v>
      </c>
      <c r="DT309" s="500">
        <f t="shared" si="891"/>
        <v>118204</v>
      </c>
      <c r="DU309" s="404">
        <f t="shared" si="892"/>
        <v>144963</v>
      </c>
      <c r="DV309" s="565">
        <v>1232</v>
      </c>
      <c r="DW309" s="715">
        <v>1267</v>
      </c>
      <c r="DX309" s="500">
        <f t="shared" si="893"/>
        <v>1232</v>
      </c>
      <c r="DY309" s="404">
        <f t="shared" si="894"/>
        <v>1267</v>
      </c>
      <c r="DZ309" s="565">
        <v>557</v>
      </c>
      <c r="EA309" s="715">
        <v>530</v>
      </c>
      <c r="EB309" s="500">
        <f t="shared" si="895"/>
        <v>557</v>
      </c>
      <c r="EC309" s="404">
        <f t="shared" si="896"/>
        <v>530</v>
      </c>
      <c r="ED309" s="565"/>
      <c r="EE309" s="715"/>
      <c r="EF309" s="500">
        <f t="shared" si="897"/>
        <v>0</v>
      </c>
      <c r="EG309" s="404">
        <f t="shared" si="898"/>
        <v>0</v>
      </c>
      <c r="EH309" s="500">
        <f t="shared" si="899"/>
        <v>1789</v>
      </c>
      <c r="EI309" s="404">
        <f t="shared" si="900"/>
        <v>1797</v>
      </c>
      <c r="EJ309" s="500">
        <f t="shared" si="901"/>
        <v>1789</v>
      </c>
      <c r="EK309" s="404">
        <f t="shared" si="902"/>
        <v>1797</v>
      </c>
      <c r="EL309" s="564">
        <v>3.1</v>
      </c>
      <c r="EM309" s="716">
        <v>3.1</v>
      </c>
      <c r="EN309" s="500">
        <f t="shared" si="903"/>
        <v>3819.2000000000003</v>
      </c>
      <c r="EO309" s="404">
        <f t="shared" si="904"/>
        <v>3927.7000000000003</v>
      </c>
      <c r="EP309" s="564">
        <v>3.6</v>
      </c>
      <c r="EQ309" s="716">
        <v>3.5</v>
      </c>
      <c r="ER309" s="500">
        <f t="shared" si="905"/>
        <v>2005.2</v>
      </c>
      <c r="ES309" s="404">
        <f t="shared" si="906"/>
        <v>1855</v>
      </c>
      <c r="ET309" s="564"/>
      <c r="EU309" s="716"/>
      <c r="EV309" s="500">
        <f t="shared" si="907"/>
        <v>0</v>
      </c>
      <c r="EW309" s="404">
        <f t="shared" si="908"/>
        <v>0</v>
      </c>
      <c r="EX309" s="236">
        <f t="shared" si="909"/>
        <v>3.2556735606484071</v>
      </c>
      <c r="EY309" s="237">
        <f t="shared" si="910"/>
        <v>3.2179744017807459</v>
      </c>
      <c r="EZ309" s="500">
        <f t="shared" si="911"/>
        <v>5824.4000000000005</v>
      </c>
      <c r="FA309" s="404">
        <f t="shared" si="912"/>
        <v>5782.7000000000007</v>
      </c>
      <c r="FB309" s="565">
        <v>78.400000000000006</v>
      </c>
      <c r="FC309" s="716">
        <v>78.7</v>
      </c>
      <c r="FD309" s="500">
        <f t="shared" si="913"/>
        <v>96588.800000000003</v>
      </c>
      <c r="FE309" s="404">
        <f t="shared" si="914"/>
        <v>99712.900000000009</v>
      </c>
      <c r="FF309" s="565">
        <v>69.099999999999994</v>
      </c>
      <c r="FG309" s="716">
        <v>67.5</v>
      </c>
      <c r="FH309" s="500">
        <f t="shared" si="915"/>
        <v>38488.699999999997</v>
      </c>
      <c r="FI309" s="404">
        <f t="shared" si="916"/>
        <v>35775</v>
      </c>
      <c r="FJ309" s="565"/>
      <c r="FK309" s="716"/>
      <c r="FL309" s="500">
        <f t="shared" si="917"/>
        <v>0</v>
      </c>
      <c r="FM309" s="404">
        <f t="shared" si="918"/>
        <v>0</v>
      </c>
      <c r="FN309" s="500">
        <f t="shared" si="919"/>
        <v>75.504471771939635</v>
      </c>
      <c r="FO309" s="404">
        <f t="shared" si="920"/>
        <v>75.396716750139134</v>
      </c>
      <c r="FP309" s="500">
        <f t="shared" si="921"/>
        <v>135077.5</v>
      </c>
      <c r="FQ309" s="404">
        <f t="shared" si="922"/>
        <v>135487.90000000002</v>
      </c>
      <c r="FR309" s="565">
        <v>62</v>
      </c>
      <c r="FS309" s="717">
        <v>52</v>
      </c>
      <c r="FT309" s="500">
        <f t="shared" si="923"/>
        <v>62</v>
      </c>
      <c r="FU309" s="404">
        <f t="shared" si="924"/>
        <v>52</v>
      </c>
      <c r="FV309" s="564">
        <v>4.5</v>
      </c>
      <c r="FW309" s="718">
        <v>3.8</v>
      </c>
      <c r="FX309" s="500">
        <f t="shared" si="925"/>
        <v>279</v>
      </c>
      <c r="FY309" s="404">
        <f t="shared" si="926"/>
        <v>197.6</v>
      </c>
      <c r="FZ309" s="564">
        <v>59</v>
      </c>
      <c r="GA309" s="718">
        <v>49.9</v>
      </c>
      <c r="GB309" s="500">
        <f t="shared" si="927"/>
        <v>3658</v>
      </c>
      <c r="GC309" s="404">
        <f t="shared" si="928"/>
        <v>2594.7999999999997</v>
      </c>
      <c r="GD309" s="510">
        <f t="shared" si="929"/>
        <v>2128</v>
      </c>
      <c r="GE309" s="404">
        <f t="shared" si="930"/>
        <v>2391</v>
      </c>
      <c r="GF309" s="500">
        <f t="shared" si="931"/>
        <v>2128</v>
      </c>
      <c r="GG309" s="404">
        <f t="shared" si="932"/>
        <v>2391</v>
      </c>
      <c r="GH309" s="500">
        <f t="shared" si="933"/>
        <v>7712.6</v>
      </c>
      <c r="GI309" s="404">
        <f t="shared" si="934"/>
        <v>8692.9</v>
      </c>
      <c r="GJ309" s="500">
        <f t="shared" si="935"/>
        <v>208616.8</v>
      </c>
      <c r="GK309" s="404">
        <f t="shared" si="936"/>
        <v>238298.5</v>
      </c>
      <c r="GL309" s="510">
        <f t="shared" si="937"/>
        <v>605</v>
      </c>
      <c r="GM309" s="404">
        <f t="shared" si="938"/>
        <v>579</v>
      </c>
      <c r="GN309" s="500">
        <f t="shared" si="939"/>
        <v>605</v>
      </c>
      <c r="GO309" s="404">
        <f t="shared" si="940"/>
        <v>579</v>
      </c>
      <c r="GP309" s="500">
        <f t="shared" si="941"/>
        <v>2078.8000000000002</v>
      </c>
      <c r="GQ309" s="404">
        <f t="shared" si="942"/>
        <v>2093.6</v>
      </c>
      <c r="GR309" s="500">
        <f t="shared" si="943"/>
        <v>44664.7</v>
      </c>
      <c r="GS309" s="404">
        <f t="shared" si="944"/>
        <v>42152.4</v>
      </c>
      <c r="GT309" s="510">
        <f t="shared" si="945"/>
        <v>2733</v>
      </c>
      <c r="GU309" s="404">
        <f t="shared" si="946"/>
        <v>2970</v>
      </c>
      <c r="GV309" s="500">
        <f t="shared" si="947"/>
        <v>2733</v>
      </c>
      <c r="GW309" s="404">
        <f t="shared" si="948"/>
        <v>2970</v>
      </c>
      <c r="GX309" s="500">
        <f t="shared" si="949"/>
        <v>9791.4000000000015</v>
      </c>
      <c r="GY309" s="404">
        <f t="shared" si="950"/>
        <v>10786.5</v>
      </c>
      <c r="GZ309" s="500">
        <f t="shared" si="951"/>
        <v>253281.5</v>
      </c>
      <c r="HA309" s="404">
        <f t="shared" si="952"/>
        <v>280450.90000000002</v>
      </c>
      <c r="HB309" s="510">
        <f t="shared" si="953"/>
        <v>0</v>
      </c>
      <c r="HC309" s="404">
        <f t="shared" si="954"/>
        <v>0</v>
      </c>
      <c r="HD309" s="500">
        <f t="shared" si="955"/>
        <v>0</v>
      </c>
      <c r="HE309" s="404">
        <f t="shared" si="956"/>
        <v>0</v>
      </c>
      <c r="HF309" s="500" t="str">
        <f t="shared" si="957"/>
        <v/>
      </c>
      <c r="HG309" s="404" t="str">
        <f t="shared" si="958"/>
        <v/>
      </c>
      <c r="HH309" s="500" t="str">
        <f t="shared" si="959"/>
        <v/>
      </c>
      <c r="HI309" s="404" t="str">
        <f t="shared" si="960"/>
        <v/>
      </c>
      <c r="HJ309" s="510">
        <f t="shared" si="961"/>
        <v>10070.400000000001</v>
      </c>
      <c r="HK309" s="404">
        <f t="shared" si="962"/>
        <v>10984.1</v>
      </c>
      <c r="HL309" s="500">
        <f t="shared" si="963"/>
        <v>256939.5</v>
      </c>
      <c r="HM309" s="404">
        <f t="shared" si="964"/>
        <v>283045.7</v>
      </c>
    </row>
    <row r="310" spans="1:221">
      <c r="A310" s="711" t="s">
        <v>547</v>
      </c>
      <c r="B310" s="622" t="s">
        <v>998</v>
      </c>
      <c r="C310" s="626"/>
      <c r="D310" s="627">
        <v>229179</v>
      </c>
      <c r="E310" s="623">
        <v>2</v>
      </c>
      <c r="F310" s="422">
        <v>2055</v>
      </c>
      <c r="G310" s="712">
        <v>2050</v>
      </c>
      <c r="H310" s="422">
        <v>11</v>
      </c>
      <c r="I310" s="712">
        <v>13</v>
      </c>
      <c r="J310" s="500">
        <f t="shared" si="815"/>
        <v>2044</v>
      </c>
      <c r="K310" s="404">
        <f t="shared" si="816"/>
        <v>2037</v>
      </c>
      <c r="L310" s="422"/>
      <c r="M310" s="712"/>
      <c r="N310" s="500">
        <f t="shared" si="817"/>
        <v>2044</v>
      </c>
      <c r="O310" s="404">
        <f t="shared" si="818"/>
        <v>2037</v>
      </c>
      <c r="P310" s="500">
        <f t="shared" si="819"/>
        <v>2044</v>
      </c>
      <c r="Q310" s="404">
        <f t="shared" si="820"/>
        <v>2037</v>
      </c>
      <c r="R310" s="422">
        <v>100</v>
      </c>
      <c r="S310" s="712">
        <v>102</v>
      </c>
      <c r="T310" s="500">
        <f t="shared" si="821"/>
        <v>100</v>
      </c>
      <c r="U310" s="404">
        <f t="shared" si="822"/>
        <v>102</v>
      </c>
      <c r="V310" s="422">
        <v>2</v>
      </c>
      <c r="W310" s="712">
        <v>2</v>
      </c>
      <c r="X310" s="500">
        <f t="shared" si="823"/>
        <v>2</v>
      </c>
      <c r="Y310" s="404">
        <f t="shared" si="824"/>
        <v>2</v>
      </c>
      <c r="Z310" s="422"/>
      <c r="AA310" s="712"/>
      <c r="AB310" s="500">
        <f t="shared" si="825"/>
        <v>0</v>
      </c>
      <c r="AC310" s="404">
        <f t="shared" si="826"/>
        <v>0</v>
      </c>
      <c r="AD310" s="500">
        <f t="shared" si="827"/>
        <v>102</v>
      </c>
      <c r="AE310" s="404">
        <f t="shared" si="828"/>
        <v>104</v>
      </c>
      <c r="AF310" s="500">
        <f t="shared" si="829"/>
        <v>102</v>
      </c>
      <c r="AG310" s="404">
        <f t="shared" si="830"/>
        <v>104</v>
      </c>
      <c r="AH310" s="564">
        <v>4.5</v>
      </c>
      <c r="AI310" s="713">
        <v>4.5</v>
      </c>
      <c r="AJ310" s="500">
        <f t="shared" si="831"/>
        <v>450</v>
      </c>
      <c r="AK310" s="404">
        <f t="shared" si="832"/>
        <v>459</v>
      </c>
      <c r="AL310" s="564">
        <v>8</v>
      </c>
      <c r="AM310" s="713">
        <v>5.5</v>
      </c>
      <c r="AN310" s="500">
        <f t="shared" si="833"/>
        <v>16</v>
      </c>
      <c r="AO310" s="404">
        <f t="shared" si="834"/>
        <v>11</v>
      </c>
      <c r="AP310" s="564"/>
      <c r="AQ310" s="713"/>
      <c r="AR310" s="500">
        <f t="shared" si="835"/>
        <v>0</v>
      </c>
      <c r="AS310" s="404">
        <f t="shared" si="836"/>
        <v>0</v>
      </c>
      <c r="AT310" s="236">
        <f t="shared" si="837"/>
        <v>4.5686274509803919</v>
      </c>
      <c r="AU310" s="237">
        <f t="shared" si="838"/>
        <v>4.5192307692307692</v>
      </c>
      <c r="AV310" s="500">
        <f t="shared" si="839"/>
        <v>466</v>
      </c>
      <c r="AW310" s="404">
        <f t="shared" si="840"/>
        <v>470</v>
      </c>
      <c r="AX310" s="422">
        <v>124</v>
      </c>
      <c r="AY310" s="712">
        <v>120.6</v>
      </c>
      <c r="AZ310" s="500">
        <f t="shared" si="841"/>
        <v>12400</v>
      </c>
      <c r="BA310" s="404">
        <f t="shared" si="842"/>
        <v>12301.199999999999</v>
      </c>
      <c r="BB310" s="422">
        <v>151</v>
      </c>
      <c r="BC310" s="712">
        <v>119</v>
      </c>
      <c r="BD310" s="500">
        <f t="shared" si="843"/>
        <v>302</v>
      </c>
      <c r="BE310" s="404">
        <f t="shared" si="844"/>
        <v>238</v>
      </c>
      <c r="BF310" s="422"/>
      <c r="BG310" s="712"/>
      <c r="BH310" s="500">
        <f t="shared" si="845"/>
        <v>0</v>
      </c>
      <c r="BI310" s="404">
        <f t="shared" si="846"/>
        <v>0</v>
      </c>
      <c r="BJ310" s="500">
        <f t="shared" si="847"/>
        <v>124.52941176470588</v>
      </c>
      <c r="BK310" s="404">
        <f t="shared" si="848"/>
        <v>120.56923076923076</v>
      </c>
      <c r="BL310" s="500">
        <f t="shared" si="849"/>
        <v>12702</v>
      </c>
      <c r="BM310" s="404">
        <f t="shared" si="850"/>
        <v>12539.199999999999</v>
      </c>
      <c r="BN310" s="422">
        <v>224</v>
      </c>
      <c r="BO310" s="712">
        <v>250</v>
      </c>
      <c r="BP310" s="500">
        <f t="shared" si="851"/>
        <v>224</v>
      </c>
      <c r="BQ310" s="404">
        <f t="shared" si="852"/>
        <v>250</v>
      </c>
      <c r="BR310" s="422">
        <v>3</v>
      </c>
      <c r="BS310" s="712">
        <v>5</v>
      </c>
      <c r="BT310" s="500">
        <f t="shared" si="853"/>
        <v>3</v>
      </c>
      <c r="BU310" s="404">
        <f t="shared" si="854"/>
        <v>5</v>
      </c>
      <c r="BV310" s="422"/>
      <c r="BW310" s="712"/>
      <c r="BX310" s="500">
        <f t="shared" si="855"/>
        <v>0</v>
      </c>
      <c r="BY310" s="404">
        <f t="shared" si="856"/>
        <v>0</v>
      </c>
      <c r="BZ310" s="500">
        <f t="shared" si="857"/>
        <v>227</v>
      </c>
      <c r="CA310" s="404">
        <f t="shared" si="858"/>
        <v>255</v>
      </c>
      <c r="CB310" s="500">
        <f t="shared" si="859"/>
        <v>227</v>
      </c>
      <c r="CC310" s="404">
        <f t="shared" si="860"/>
        <v>255</v>
      </c>
      <c r="CD310" s="564">
        <v>5</v>
      </c>
      <c r="CE310" s="714">
        <v>5</v>
      </c>
      <c r="CF310" s="500">
        <f t="shared" si="861"/>
        <v>1120</v>
      </c>
      <c r="CG310" s="404">
        <f t="shared" si="862"/>
        <v>1250</v>
      </c>
      <c r="CH310" s="564"/>
      <c r="CI310" s="714">
        <v>4</v>
      </c>
      <c r="CJ310" s="500">
        <f t="shared" si="863"/>
        <v>0</v>
      </c>
      <c r="CK310" s="404">
        <f t="shared" si="864"/>
        <v>20</v>
      </c>
      <c r="CL310" s="564"/>
      <c r="CM310" s="714"/>
      <c r="CN310" s="500">
        <f t="shared" si="865"/>
        <v>0</v>
      </c>
      <c r="CO310" s="404">
        <f t="shared" si="866"/>
        <v>0</v>
      </c>
      <c r="CP310" s="500">
        <f t="shared" si="867"/>
        <v>4.9339207048458151</v>
      </c>
      <c r="CQ310" s="237">
        <f t="shared" si="868"/>
        <v>4.9803921568627452</v>
      </c>
      <c r="CR310" s="500">
        <f t="shared" si="869"/>
        <v>1120</v>
      </c>
      <c r="CS310" s="404">
        <f t="shared" si="870"/>
        <v>1270</v>
      </c>
      <c r="CT310" s="565">
        <v>130.6</v>
      </c>
      <c r="CU310" s="714">
        <v>129.9</v>
      </c>
      <c r="CV310" s="500">
        <f t="shared" si="871"/>
        <v>29254.399999999998</v>
      </c>
      <c r="CW310" s="404">
        <f t="shared" si="872"/>
        <v>32475</v>
      </c>
      <c r="CX310" s="565">
        <v>133.69999999999999</v>
      </c>
      <c r="CY310" s="714">
        <v>83.6</v>
      </c>
      <c r="CZ310" s="500">
        <f t="shared" si="873"/>
        <v>401.09999999999997</v>
      </c>
      <c r="DA310" s="404">
        <f t="shared" si="874"/>
        <v>418</v>
      </c>
      <c r="DB310" s="565"/>
      <c r="DC310" s="714"/>
      <c r="DD310" s="500">
        <f t="shared" si="875"/>
        <v>0</v>
      </c>
      <c r="DE310" s="404">
        <f t="shared" si="876"/>
        <v>0</v>
      </c>
      <c r="DF310" s="500">
        <f t="shared" si="877"/>
        <v>130.64096916299559</v>
      </c>
      <c r="DG310" s="404">
        <f t="shared" si="878"/>
        <v>128.99215686274511</v>
      </c>
      <c r="DH310" s="500">
        <f t="shared" si="879"/>
        <v>29655.5</v>
      </c>
      <c r="DI310" s="404">
        <f t="shared" si="880"/>
        <v>32893</v>
      </c>
      <c r="DJ310" s="500">
        <f t="shared" si="881"/>
        <v>329</v>
      </c>
      <c r="DK310" s="404">
        <f t="shared" si="882"/>
        <v>359</v>
      </c>
      <c r="DL310" s="500">
        <f t="shared" si="883"/>
        <v>329</v>
      </c>
      <c r="DM310" s="404">
        <f t="shared" si="884"/>
        <v>359</v>
      </c>
      <c r="DN310" s="236">
        <f t="shared" si="885"/>
        <v>4.8206686930091189</v>
      </c>
      <c r="DO310" s="237">
        <f t="shared" si="886"/>
        <v>4.8467966573816152</v>
      </c>
      <c r="DP310" s="500">
        <f t="shared" si="887"/>
        <v>1586.0000000000002</v>
      </c>
      <c r="DQ310" s="404">
        <f t="shared" si="888"/>
        <v>1739.9999999999998</v>
      </c>
      <c r="DR310" s="500">
        <f t="shared" si="889"/>
        <v>128.74620060790272</v>
      </c>
      <c r="DS310" s="404">
        <f t="shared" si="890"/>
        <v>126.55208913649024</v>
      </c>
      <c r="DT310" s="500">
        <f t="shared" si="891"/>
        <v>42357.499999999993</v>
      </c>
      <c r="DU310" s="404">
        <f t="shared" si="892"/>
        <v>45432.2</v>
      </c>
      <c r="DV310" s="565">
        <v>871</v>
      </c>
      <c r="DW310" s="715">
        <v>904</v>
      </c>
      <c r="DX310" s="500">
        <f t="shared" si="893"/>
        <v>871</v>
      </c>
      <c r="DY310" s="404">
        <f t="shared" si="894"/>
        <v>904</v>
      </c>
      <c r="DZ310" s="565">
        <v>467</v>
      </c>
      <c r="EA310" s="715">
        <v>432</v>
      </c>
      <c r="EB310" s="500">
        <f t="shared" si="895"/>
        <v>467</v>
      </c>
      <c r="EC310" s="404">
        <f t="shared" si="896"/>
        <v>432</v>
      </c>
      <c r="ED310" s="565"/>
      <c r="EE310" s="715"/>
      <c r="EF310" s="500">
        <f t="shared" si="897"/>
        <v>0</v>
      </c>
      <c r="EG310" s="404">
        <f t="shared" si="898"/>
        <v>0</v>
      </c>
      <c r="EH310" s="500">
        <f t="shared" si="899"/>
        <v>1338</v>
      </c>
      <c r="EI310" s="404">
        <f t="shared" si="900"/>
        <v>1336</v>
      </c>
      <c r="EJ310" s="500">
        <f t="shared" si="901"/>
        <v>1338</v>
      </c>
      <c r="EK310" s="404">
        <f t="shared" si="902"/>
        <v>1336</v>
      </c>
      <c r="EL310" s="564">
        <v>3.1</v>
      </c>
      <c r="EM310" s="716">
        <v>3.1</v>
      </c>
      <c r="EN310" s="500">
        <f t="shared" si="903"/>
        <v>2700.1</v>
      </c>
      <c r="EO310" s="404">
        <f t="shared" si="904"/>
        <v>2802.4</v>
      </c>
      <c r="EP310" s="564">
        <v>3.3</v>
      </c>
      <c r="EQ310" s="716">
        <v>3.2</v>
      </c>
      <c r="ER310" s="500">
        <f t="shared" si="905"/>
        <v>1541.1</v>
      </c>
      <c r="ES310" s="404">
        <f t="shared" si="906"/>
        <v>1382.4</v>
      </c>
      <c r="ET310" s="564"/>
      <c r="EU310" s="716"/>
      <c r="EV310" s="500">
        <f t="shared" si="907"/>
        <v>0</v>
      </c>
      <c r="EW310" s="404">
        <f t="shared" si="908"/>
        <v>0</v>
      </c>
      <c r="EX310" s="236">
        <f t="shared" si="909"/>
        <v>3.1698056801195813</v>
      </c>
      <c r="EY310" s="237">
        <f t="shared" si="910"/>
        <v>3.1323353293413176</v>
      </c>
      <c r="EZ310" s="500">
        <f t="shared" si="911"/>
        <v>4241.2</v>
      </c>
      <c r="FA310" s="404">
        <f t="shared" si="912"/>
        <v>4184.8</v>
      </c>
      <c r="FB310" s="565">
        <v>73.599999999999994</v>
      </c>
      <c r="FC310" s="716">
        <v>73.099999999999994</v>
      </c>
      <c r="FD310" s="500">
        <f t="shared" si="913"/>
        <v>64105.599999999999</v>
      </c>
      <c r="FE310" s="404">
        <f t="shared" si="914"/>
        <v>66082.399999999994</v>
      </c>
      <c r="FF310" s="565">
        <v>57.9</v>
      </c>
      <c r="FG310" s="716">
        <v>56.2</v>
      </c>
      <c r="FH310" s="500">
        <f t="shared" si="915"/>
        <v>27039.3</v>
      </c>
      <c r="FI310" s="404">
        <f t="shared" si="916"/>
        <v>24278.400000000001</v>
      </c>
      <c r="FJ310" s="565"/>
      <c r="FK310" s="716"/>
      <c r="FL310" s="500">
        <f t="shared" si="917"/>
        <v>0</v>
      </c>
      <c r="FM310" s="404">
        <f t="shared" si="918"/>
        <v>0</v>
      </c>
      <c r="FN310" s="500">
        <f t="shared" si="919"/>
        <v>68.120254110612848</v>
      </c>
      <c r="FO310" s="404">
        <f t="shared" si="920"/>
        <v>67.635329341317359</v>
      </c>
      <c r="FP310" s="500">
        <f t="shared" si="921"/>
        <v>91144.9</v>
      </c>
      <c r="FQ310" s="404">
        <f t="shared" si="922"/>
        <v>90360.799999999988</v>
      </c>
      <c r="FR310" s="565">
        <v>377</v>
      </c>
      <c r="FS310" s="717">
        <v>342</v>
      </c>
      <c r="FT310" s="500">
        <f t="shared" si="923"/>
        <v>377</v>
      </c>
      <c r="FU310" s="404">
        <f t="shared" si="924"/>
        <v>342</v>
      </c>
      <c r="FV310" s="564">
        <v>3.4</v>
      </c>
      <c r="FW310" s="718">
        <v>3.3</v>
      </c>
      <c r="FX310" s="500">
        <f t="shared" si="925"/>
        <v>1281.8</v>
      </c>
      <c r="FY310" s="404">
        <f t="shared" si="926"/>
        <v>1128.5999999999999</v>
      </c>
      <c r="FZ310" s="564">
        <v>52.9</v>
      </c>
      <c r="GA310" s="718">
        <v>53.1</v>
      </c>
      <c r="GB310" s="500">
        <f t="shared" si="927"/>
        <v>19943.3</v>
      </c>
      <c r="GC310" s="404">
        <f t="shared" si="928"/>
        <v>18160.2</v>
      </c>
      <c r="GD310" s="510">
        <f t="shared" si="929"/>
        <v>1195</v>
      </c>
      <c r="GE310" s="404">
        <f t="shared" si="930"/>
        <v>1256</v>
      </c>
      <c r="GF310" s="500">
        <f t="shared" si="931"/>
        <v>1195</v>
      </c>
      <c r="GG310" s="404">
        <f t="shared" si="932"/>
        <v>1256</v>
      </c>
      <c r="GH310" s="500">
        <f t="shared" si="933"/>
        <v>4270.1000000000004</v>
      </c>
      <c r="GI310" s="404">
        <f t="shared" si="934"/>
        <v>4511.3999999999996</v>
      </c>
      <c r="GJ310" s="500">
        <f t="shared" si="935"/>
        <v>105760</v>
      </c>
      <c r="GK310" s="404">
        <f t="shared" si="936"/>
        <v>110858.59999999999</v>
      </c>
      <c r="GL310" s="510">
        <f t="shared" si="937"/>
        <v>472</v>
      </c>
      <c r="GM310" s="404">
        <f t="shared" si="938"/>
        <v>439</v>
      </c>
      <c r="GN310" s="500">
        <f t="shared" si="939"/>
        <v>472</v>
      </c>
      <c r="GO310" s="404">
        <f t="shared" si="940"/>
        <v>439</v>
      </c>
      <c r="GP310" s="500">
        <f t="shared" si="941"/>
        <v>1557.1</v>
      </c>
      <c r="GQ310" s="404">
        <f t="shared" si="942"/>
        <v>1413.4</v>
      </c>
      <c r="GR310" s="500">
        <f t="shared" si="943"/>
        <v>27742.399999999998</v>
      </c>
      <c r="GS310" s="404">
        <f t="shared" si="944"/>
        <v>24934.400000000001</v>
      </c>
      <c r="GT310" s="510">
        <f t="shared" si="945"/>
        <v>1667</v>
      </c>
      <c r="GU310" s="404">
        <f t="shared" si="946"/>
        <v>1695</v>
      </c>
      <c r="GV310" s="500">
        <f t="shared" si="947"/>
        <v>1667</v>
      </c>
      <c r="GW310" s="404">
        <f t="shared" si="948"/>
        <v>1695</v>
      </c>
      <c r="GX310" s="500">
        <f t="shared" si="949"/>
        <v>5827.2000000000007</v>
      </c>
      <c r="GY310" s="404">
        <f t="shared" si="950"/>
        <v>5924.7999999999993</v>
      </c>
      <c r="GZ310" s="500">
        <f t="shared" si="951"/>
        <v>133502.39999999999</v>
      </c>
      <c r="HA310" s="404">
        <f t="shared" si="952"/>
        <v>135793</v>
      </c>
      <c r="HB310" s="510">
        <f t="shared" si="953"/>
        <v>0</v>
      </c>
      <c r="HC310" s="404">
        <f t="shared" si="954"/>
        <v>0</v>
      </c>
      <c r="HD310" s="500">
        <f t="shared" si="955"/>
        <v>0</v>
      </c>
      <c r="HE310" s="404">
        <f t="shared" si="956"/>
        <v>0</v>
      </c>
      <c r="HF310" s="500" t="str">
        <f t="shared" si="957"/>
        <v/>
      </c>
      <c r="HG310" s="404" t="str">
        <f t="shared" si="958"/>
        <v/>
      </c>
      <c r="HH310" s="500" t="str">
        <f t="shared" si="959"/>
        <v/>
      </c>
      <c r="HI310" s="404" t="str">
        <f t="shared" si="960"/>
        <v/>
      </c>
      <c r="HJ310" s="510">
        <f t="shared" si="961"/>
        <v>7109</v>
      </c>
      <c r="HK310" s="404">
        <f t="shared" si="962"/>
        <v>7053.4</v>
      </c>
      <c r="HL310" s="500">
        <f t="shared" si="963"/>
        <v>153445.69999999998</v>
      </c>
      <c r="HM310" s="404">
        <f t="shared" si="964"/>
        <v>153953.20000000001</v>
      </c>
    </row>
    <row r="311" spans="1:221">
      <c r="A311" s="711" t="s">
        <v>547</v>
      </c>
      <c r="B311" s="622" t="s">
        <v>999</v>
      </c>
      <c r="C311" s="626"/>
      <c r="D311" s="627">
        <v>228796</v>
      </c>
      <c r="E311" s="623">
        <v>2</v>
      </c>
      <c r="F311" s="422">
        <v>3214</v>
      </c>
      <c r="G311" s="712">
        <v>3300</v>
      </c>
      <c r="H311" s="422">
        <v>5</v>
      </c>
      <c r="I311" s="712">
        <v>4</v>
      </c>
      <c r="J311" s="500">
        <f t="shared" si="815"/>
        <v>3209</v>
      </c>
      <c r="K311" s="404">
        <f t="shared" si="816"/>
        <v>3296</v>
      </c>
      <c r="L311" s="422"/>
      <c r="M311" s="712"/>
      <c r="N311" s="500">
        <f t="shared" si="817"/>
        <v>3209</v>
      </c>
      <c r="O311" s="404">
        <f t="shared" si="818"/>
        <v>3296</v>
      </c>
      <c r="P311" s="500">
        <f t="shared" si="819"/>
        <v>3209</v>
      </c>
      <c r="Q311" s="404">
        <f t="shared" si="820"/>
        <v>3296</v>
      </c>
      <c r="R311" s="422">
        <v>344</v>
      </c>
      <c r="S311" s="712">
        <v>357</v>
      </c>
      <c r="T311" s="500">
        <f t="shared" si="821"/>
        <v>344</v>
      </c>
      <c r="U311" s="404">
        <f t="shared" si="822"/>
        <v>357</v>
      </c>
      <c r="V311" s="422">
        <v>51</v>
      </c>
      <c r="W311" s="712">
        <v>57</v>
      </c>
      <c r="X311" s="500">
        <f t="shared" si="823"/>
        <v>51</v>
      </c>
      <c r="Y311" s="404">
        <f t="shared" si="824"/>
        <v>57</v>
      </c>
      <c r="Z311" s="422"/>
      <c r="AA311" s="712"/>
      <c r="AB311" s="500">
        <f t="shared" si="825"/>
        <v>0</v>
      </c>
      <c r="AC311" s="404">
        <f t="shared" si="826"/>
        <v>0</v>
      </c>
      <c r="AD311" s="500">
        <f t="shared" si="827"/>
        <v>395</v>
      </c>
      <c r="AE311" s="404">
        <f t="shared" si="828"/>
        <v>414</v>
      </c>
      <c r="AF311" s="500">
        <f t="shared" si="829"/>
        <v>395</v>
      </c>
      <c r="AG311" s="404">
        <f t="shared" si="830"/>
        <v>414</v>
      </c>
      <c r="AH311" s="564">
        <v>4.5999999999999996</v>
      </c>
      <c r="AI311" s="713">
        <v>4.7</v>
      </c>
      <c r="AJ311" s="500">
        <f t="shared" si="831"/>
        <v>1582.3999999999999</v>
      </c>
      <c r="AK311" s="404">
        <f t="shared" si="832"/>
        <v>1677.9</v>
      </c>
      <c r="AL311" s="564">
        <v>4.8</v>
      </c>
      <c r="AM311" s="713">
        <v>4.4000000000000004</v>
      </c>
      <c r="AN311" s="500">
        <f t="shared" si="833"/>
        <v>244.79999999999998</v>
      </c>
      <c r="AO311" s="404">
        <f t="shared" si="834"/>
        <v>250.8</v>
      </c>
      <c r="AP311" s="564"/>
      <c r="AQ311" s="713"/>
      <c r="AR311" s="500">
        <f t="shared" si="835"/>
        <v>0</v>
      </c>
      <c r="AS311" s="404">
        <f t="shared" si="836"/>
        <v>0</v>
      </c>
      <c r="AT311" s="236">
        <f t="shared" si="837"/>
        <v>4.6258227848101265</v>
      </c>
      <c r="AU311" s="237">
        <f t="shared" si="838"/>
        <v>4.6586956521739129</v>
      </c>
      <c r="AV311" s="500">
        <f t="shared" si="839"/>
        <v>1827.2</v>
      </c>
      <c r="AW311" s="404">
        <f t="shared" si="840"/>
        <v>1928.7</v>
      </c>
      <c r="AX311" s="422">
        <v>124</v>
      </c>
      <c r="AY311" s="712">
        <v>122.6</v>
      </c>
      <c r="AZ311" s="500">
        <f t="shared" si="841"/>
        <v>42656</v>
      </c>
      <c r="BA311" s="404">
        <f t="shared" si="842"/>
        <v>43768.2</v>
      </c>
      <c r="BB311" s="422">
        <v>118.3</v>
      </c>
      <c r="BC311" s="712">
        <v>106.3</v>
      </c>
      <c r="BD311" s="500">
        <f t="shared" si="843"/>
        <v>6033.3</v>
      </c>
      <c r="BE311" s="404">
        <f t="shared" si="844"/>
        <v>6059.0999999999995</v>
      </c>
      <c r="BF311" s="422"/>
      <c r="BG311" s="712"/>
      <c r="BH311" s="500">
        <f t="shared" si="845"/>
        <v>0</v>
      </c>
      <c r="BI311" s="404">
        <f t="shared" si="846"/>
        <v>0</v>
      </c>
      <c r="BJ311" s="500">
        <f t="shared" si="847"/>
        <v>123.26405063291141</v>
      </c>
      <c r="BK311" s="404">
        <f t="shared" si="848"/>
        <v>120.35579710144927</v>
      </c>
      <c r="BL311" s="500">
        <f t="shared" si="849"/>
        <v>48689.3</v>
      </c>
      <c r="BM311" s="404">
        <f t="shared" si="850"/>
        <v>49827.299999999996</v>
      </c>
      <c r="BN311" s="422">
        <v>833</v>
      </c>
      <c r="BO311" s="712">
        <v>821</v>
      </c>
      <c r="BP311" s="500">
        <f t="shared" si="851"/>
        <v>833</v>
      </c>
      <c r="BQ311" s="404">
        <f t="shared" si="852"/>
        <v>821</v>
      </c>
      <c r="BR311" s="422">
        <v>99</v>
      </c>
      <c r="BS311" s="712">
        <v>70</v>
      </c>
      <c r="BT311" s="500">
        <f t="shared" si="853"/>
        <v>99</v>
      </c>
      <c r="BU311" s="404">
        <f t="shared" si="854"/>
        <v>70</v>
      </c>
      <c r="BV311" s="422"/>
      <c r="BW311" s="712"/>
      <c r="BX311" s="500">
        <f t="shared" si="855"/>
        <v>0</v>
      </c>
      <c r="BY311" s="404">
        <f t="shared" si="856"/>
        <v>0</v>
      </c>
      <c r="BZ311" s="500">
        <f t="shared" si="857"/>
        <v>932</v>
      </c>
      <c r="CA311" s="404">
        <f t="shared" si="858"/>
        <v>891</v>
      </c>
      <c r="CB311" s="500">
        <f t="shared" si="859"/>
        <v>932</v>
      </c>
      <c r="CC311" s="404">
        <f t="shared" si="860"/>
        <v>891</v>
      </c>
      <c r="CD311" s="564">
        <v>5.8</v>
      </c>
      <c r="CE311" s="714">
        <v>5.9</v>
      </c>
      <c r="CF311" s="500">
        <f t="shared" si="861"/>
        <v>4831.3999999999996</v>
      </c>
      <c r="CG311" s="404">
        <f t="shared" si="862"/>
        <v>4843.9000000000005</v>
      </c>
      <c r="CH311" s="564"/>
      <c r="CI311" s="714">
        <v>6.3</v>
      </c>
      <c r="CJ311" s="500">
        <f t="shared" si="863"/>
        <v>0</v>
      </c>
      <c r="CK311" s="404">
        <f t="shared" si="864"/>
        <v>441</v>
      </c>
      <c r="CL311" s="564"/>
      <c r="CM311" s="714"/>
      <c r="CN311" s="500">
        <f t="shared" si="865"/>
        <v>0</v>
      </c>
      <c r="CO311" s="404">
        <f t="shared" si="866"/>
        <v>0</v>
      </c>
      <c r="CP311" s="500">
        <f t="shared" si="867"/>
        <v>5.1839055793991413</v>
      </c>
      <c r="CQ311" s="237">
        <f t="shared" si="868"/>
        <v>5.9314253647586987</v>
      </c>
      <c r="CR311" s="500">
        <f t="shared" si="869"/>
        <v>4831.3999999999996</v>
      </c>
      <c r="CS311" s="404">
        <f t="shared" si="870"/>
        <v>5284.9000000000005</v>
      </c>
      <c r="CT311" s="565">
        <v>141.4</v>
      </c>
      <c r="CU311" s="714">
        <v>141.4</v>
      </c>
      <c r="CV311" s="500">
        <f t="shared" si="871"/>
        <v>117786.20000000001</v>
      </c>
      <c r="CW311" s="404">
        <f t="shared" si="872"/>
        <v>116089.40000000001</v>
      </c>
      <c r="CX311" s="565">
        <v>138.5</v>
      </c>
      <c r="CY311" s="714">
        <v>138.1</v>
      </c>
      <c r="CZ311" s="500">
        <f t="shared" si="873"/>
        <v>13711.5</v>
      </c>
      <c r="DA311" s="404">
        <f t="shared" si="874"/>
        <v>9667</v>
      </c>
      <c r="DB311" s="565"/>
      <c r="DC311" s="714"/>
      <c r="DD311" s="500">
        <f t="shared" si="875"/>
        <v>0</v>
      </c>
      <c r="DE311" s="404">
        <f t="shared" si="876"/>
        <v>0</v>
      </c>
      <c r="DF311" s="500">
        <f t="shared" si="877"/>
        <v>141.09195278969958</v>
      </c>
      <c r="DG311" s="404">
        <f t="shared" si="878"/>
        <v>141.14074074074074</v>
      </c>
      <c r="DH311" s="500">
        <f t="shared" si="879"/>
        <v>131497.70000000001</v>
      </c>
      <c r="DI311" s="404">
        <f t="shared" si="880"/>
        <v>125756.4</v>
      </c>
      <c r="DJ311" s="500">
        <f t="shared" si="881"/>
        <v>1327</v>
      </c>
      <c r="DK311" s="404">
        <f t="shared" si="882"/>
        <v>1305</v>
      </c>
      <c r="DL311" s="500">
        <f t="shared" si="883"/>
        <v>1327</v>
      </c>
      <c r="DM311" s="404">
        <f t="shared" si="884"/>
        <v>1305</v>
      </c>
      <c r="DN311" s="236">
        <f t="shared" si="885"/>
        <v>5.0177844762622454</v>
      </c>
      <c r="DO311" s="237">
        <f t="shared" si="886"/>
        <v>5.5276628352490427</v>
      </c>
      <c r="DP311" s="500">
        <f t="shared" si="887"/>
        <v>6658.5999999999995</v>
      </c>
      <c r="DQ311" s="404">
        <f t="shared" si="888"/>
        <v>7213.6</v>
      </c>
      <c r="DR311" s="500">
        <f t="shared" si="889"/>
        <v>135.7852298417483</v>
      </c>
      <c r="DS311" s="404">
        <f t="shared" si="890"/>
        <v>134.54689655172413</v>
      </c>
      <c r="DT311" s="500">
        <f t="shared" si="891"/>
        <v>180187</v>
      </c>
      <c r="DU311" s="404">
        <f t="shared" si="892"/>
        <v>175583.69999999998</v>
      </c>
      <c r="DV311" s="565">
        <v>807</v>
      </c>
      <c r="DW311" s="715">
        <v>813</v>
      </c>
      <c r="DX311" s="500">
        <f t="shared" si="893"/>
        <v>807</v>
      </c>
      <c r="DY311" s="404">
        <f t="shared" si="894"/>
        <v>813</v>
      </c>
      <c r="DZ311" s="565">
        <v>691</v>
      </c>
      <c r="EA311" s="715">
        <v>805</v>
      </c>
      <c r="EB311" s="500">
        <f t="shared" si="895"/>
        <v>691</v>
      </c>
      <c r="EC311" s="404">
        <f t="shared" si="896"/>
        <v>805</v>
      </c>
      <c r="ED311" s="565"/>
      <c r="EE311" s="715"/>
      <c r="EF311" s="500">
        <f t="shared" si="897"/>
        <v>0</v>
      </c>
      <c r="EG311" s="404">
        <f t="shared" si="898"/>
        <v>0</v>
      </c>
      <c r="EH311" s="500">
        <f t="shared" si="899"/>
        <v>1498</v>
      </c>
      <c r="EI311" s="404">
        <f t="shared" si="900"/>
        <v>1618</v>
      </c>
      <c r="EJ311" s="500">
        <f t="shared" si="901"/>
        <v>1498</v>
      </c>
      <c r="EK311" s="404">
        <f t="shared" si="902"/>
        <v>1618</v>
      </c>
      <c r="EL311" s="564">
        <v>3.6</v>
      </c>
      <c r="EM311" s="716">
        <v>3.7</v>
      </c>
      <c r="EN311" s="500">
        <f t="shared" si="903"/>
        <v>2905.2000000000003</v>
      </c>
      <c r="EO311" s="404">
        <f t="shared" si="904"/>
        <v>3008.1000000000004</v>
      </c>
      <c r="EP311" s="564">
        <v>3.7</v>
      </c>
      <c r="EQ311" s="716">
        <v>3.7</v>
      </c>
      <c r="ER311" s="500">
        <f t="shared" si="905"/>
        <v>2556.7000000000003</v>
      </c>
      <c r="ES311" s="404">
        <f t="shared" si="906"/>
        <v>2978.5</v>
      </c>
      <c r="ET311" s="564"/>
      <c r="EU311" s="716"/>
      <c r="EV311" s="500">
        <f t="shared" si="907"/>
        <v>0</v>
      </c>
      <c r="EW311" s="404">
        <f t="shared" si="908"/>
        <v>0</v>
      </c>
      <c r="EX311" s="236">
        <f t="shared" si="909"/>
        <v>3.6461281708945266</v>
      </c>
      <c r="EY311" s="237">
        <f t="shared" si="910"/>
        <v>3.7</v>
      </c>
      <c r="EZ311" s="500">
        <f t="shared" si="911"/>
        <v>5461.9000000000005</v>
      </c>
      <c r="FA311" s="404">
        <f t="shared" si="912"/>
        <v>5986.6</v>
      </c>
      <c r="FB311" s="565">
        <v>89.7</v>
      </c>
      <c r="FC311" s="716">
        <v>87.1</v>
      </c>
      <c r="FD311" s="500">
        <f t="shared" si="913"/>
        <v>72387.900000000009</v>
      </c>
      <c r="FE311" s="404">
        <f t="shared" si="914"/>
        <v>70812.299999999988</v>
      </c>
      <c r="FF311" s="565">
        <v>72</v>
      </c>
      <c r="FG311" s="716">
        <v>70.900000000000006</v>
      </c>
      <c r="FH311" s="500">
        <f t="shared" si="915"/>
        <v>49752</v>
      </c>
      <c r="FI311" s="404">
        <f t="shared" si="916"/>
        <v>57074.500000000007</v>
      </c>
      <c r="FJ311" s="565"/>
      <c r="FK311" s="716"/>
      <c r="FL311" s="500">
        <f t="shared" si="917"/>
        <v>0</v>
      </c>
      <c r="FM311" s="404">
        <f t="shared" si="918"/>
        <v>0</v>
      </c>
      <c r="FN311" s="500">
        <f t="shared" si="919"/>
        <v>81.535313751668895</v>
      </c>
      <c r="FO311" s="404">
        <f t="shared" si="920"/>
        <v>79.040049443757724</v>
      </c>
      <c r="FP311" s="500">
        <f t="shared" si="921"/>
        <v>122139.90000000001</v>
      </c>
      <c r="FQ311" s="404">
        <f t="shared" si="922"/>
        <v>127886.8</v>
      </c>
      <c r="FR311" s="565">
        <v>384</v>
      </c>
      <c r="FS311" s="717">
        <v>373</v>
      </c>
      <c r="FT311" s="500">
        <f t="shared" si="923"/>
        <v>384</v>
      </c>
      <c r="FU311" s="404">
        <f t="shared" si="924"/>
        <v>373</v>
      </c>
      <c r="FV311" s="564">
        <v>4.8</v>
      </c>
      <c r="FW311" s="718">
        <v>5.5</v>
      </c>
      <c r="FX311" s="500">
        <f t="shared" si="925"/>
        <v>1843.1999999999998</v>
      </c>
      <c r="FY311" s="404">
        <f t="shared" si="926"/>
        <v>2051.5</v>
      </c>
      <c r="FZ311" s="564">
        <v>74</v>
      </c>
      <c r="GA311" s="718">
        <v>86.6</v>
      </c>
      <c r="GB311" s="500">
        <f t="shared" si="927"/>
        <v>28416</v>
      </c>
      <c r="GC311" s="404">
        <f t="shared" si="928"/>
        <v>32301.8</v>
      </c>
      <c r="GD311" s="510">
        <f t="shared" si="929"/>
        <v>1984</v>
      </c>
      <c r="GE311" s="404">
        <f t="shared" si="930"/>
        <v>1991</v>
      </c>
      <c r="GF311" s="500">
        <f t="shared" si="931"/>
        <v>1984</v>
      </c>
      <c r="GG311" s="404">
        <f t="shared" si="932"/>
        <v>1991</v>
      </c>
      <c r="GH311" s="500">
        <f t="shared" si="933"/>
        <v>9319</v>
      </c>
      <c r="GI311" s="404">
        <f t="shared" si="934"/>
        <v>9529.9000000000015</v>
      </c>
      <c r="GJ311" s="500">
        <f t="shared" si="935"/>
        <v>232830.10000000003</v>
      </c>
      <c r="GK311" s="404">
        <f t="shared" si="936"/>
        <v>230669.9</v>
      </c>
      <c r="GL311" s="510">
        <f t="shared" si="937"/>
        <v>841</v>
      </c>
      <c r="GM311" s="404">
        <f t="shared" si="938"/>
        <v>932</v>
      </c>
      <c r="GN311" s="500">
        <f t="shared" si="939"/>
        <v>841</v>
      </c>
      <c r="GO311" s="404">
        <f t="shared" si="940"/>
        <v>932</v>
      </c>
      <c r="GP311" s="500">
        <f t="shared" si="941"/>
        <v>2801.5000000000005</v>
      </c>
      <c r="GQ311" s="404">
        <f t="shared" si="942"/>
        <v>3670.3</v>
      </c>
      <c r="GR311" s="500">
        <f t="shared" si="943"/>
        <v>69496.800000000003</v>
      </c>
      <c r="GS311" s="404">
        <f t="shared" si="944"/>
        <v>72800.600000000006</v>
      </c>
      <c r="GT311" s="510">
        <f t="shared" si="945"/>
        <v>2825</v>
      </c>
      <c r="GU311" s="404">
        <f t="shared" si="946"/>
        <v>2923</v>
      </c>
      <c r="GV311" s="500">
        <f t="shared" si="947"/>
        <v>2825</v>
      </c>
      <c r="GW311" s="404">
        <f t="shared" si="948"/>
        <v>2923</v>
      </c>
      <c r="GX311" s="500">
        <f t="shared" si="949"/>
        <v>12120.5</v>
      </c>
      <c r="GY311" s="404">
        <f t="shared" si="950"/>
        <v>13200.2</v>
      </c>
      <c r="GZ311" s="500">
        <f t="shared" si="951"/>
        <v>302326.90000000002</v>
      </c>
      <c r="HA311" s="404">
        <f t="shared" si="952"/>
        <v>303470.5</v>
      </c>
      <c r="HB311" s="510">
        <f t="shared" si="953"/>
        <v>0</v>
      </c>
      <c r="HC311" s="404">
        <f t="shared" si="954"/>
        <v>0</v>
      </c>
      <c r="HD311" s="500">
        <f t="shared" si="955"/>
        <v>0</v>
      </c>
      <c r="HE311" s="404">
        <f t="shared" si="956"/>
        <v>0</v>
      </c>
      <c r="HF311" s="500" t="str">
        <f t="shared" si="957"/>
        <v/>
      </c>
      <c r="HG311" s="404" t="str">
        <f t="shared" si="958"/>
        <v/>
      </c>
      <c r="HH311" s="500" t="str">
        <f t="shared" si="959"/>
        <v/>
      </c>
      <c r="HI311" s="404" t="str">
        <f t="shared" si="960"/>
        <v/>
      </c>
      <c r="HJ311" s="510">
        <f t="shared" si="961"/>
        <v>13963.7</v>
      </c>
      <c r="HK311" s="404">
        <f t="shared" si="962"/>
        <v>15251.7</v>
      </c>
      <c r="HL311" s="500">
        <f t="shared" si="963"/>
        <v>330742.90000000002</v>
      </c>
      <c r="HM311" s="404">
        <f t="shared" si="964"/>
        <v>335772.3</v>
      </c>
    </row>
    <row r="312" spans="1:221">
      <c r="A312" s="711" t="s">
        <v>547</v>
      </c>
      <c r="B312" s="622" t="s">
        <v>1000</v>
      </c>
      <c r="C312" s="626" t="s">
        <v>1098</v>
      </c>
      <c r="D312" s="627">
        <v>229027</v>
      </c>
      <c r="E312" s="623">
        <v>2</v>
      </c>
      <c r="F312" s="422">
        <v>4552</v>
      </c>
      <c r="G312" s="712">
        <v>4686</v>
      </c>
      <c r="H312" s="422">
        <v>20</v>
      </c>
      <c r="I312" s="712">
        <v>27</v>
      </c>
      <c r="J312" s="500">
        <f t="shared" si="815"/>
        <v>4532</v>
      </c>
      <c r="K312" s="404">
        <f t="shared" si="816"/>
        <v>4659</v>
      </c>
      <c r="L312" s="422"/>
      <c r="M312" s="712"/>
      <c r="N312" s="500">
        <f t="shared" si="817"/>
        <v>4532</v>
      </c>
      <c r="O312" s="404">
        <f t="shared" si="818"/>
        <v>4659</v>
      </c>
      <c r="P312" s="500">
        <f t="shared" si="819"/>
        <v>4532</v>
      </c>
      <c r="Q312" s="404">
        <f t="shared" si="820"/>
        <v>4659</v>
      </c>
      <c r="R312" s="422">
        <v>707</v>
      </c>
      <c r="S312" s="712">
        <v>838</v>
      </c>
      <c r="T312" s="500">
        <f t="shared" si="821"/>
        <v>707</v>
      </c>
      <c r="U312" s="404">
        <f t="shared" si="822"/>
        <v>838</v>
      </c>
      <c r="V312" s="422">
        <v>11</v>
      </c>
      <c r="W312" s="712">
        <v>14</v>
      </c>
      <c r="X312" s="500">
        <f t="shared" si="823"/>
        <v>11</v>
      </c>
      <c r="Y312" s="404">
        <f t="shared" si="824"/>
        <v>14</v>
      </c>
      <c r="Z312" s="422"/>
      <c r="AA312" s="712"/>
      <c r="AB312" s="500">
        <f t="shared" si="825"/>
        <v>0</v>
      </c>
      <c r="AC312" s="404">
        <f t="shared" si="826"/>
        <v>0</v>
      </c>
      <c r="AD312" s="500">
        <f t="shared" si="827"/>
        <v>718</v>
      </c>
      <c r="AE312" s="404">
        <f t="shared" si="828"/>
        <v>852</v>
      </c>
      <c r="AF312" s="500">
        <f t="shared" si="829"/>
        <v>718</v>
      </c>
      <c r="AG312" s="404">
        <f t="shared" si="830"/>
        <v>852</v>
      </c>
      <c r="AH312" s="564">
        <v>4.8</v>
      </c>
      <c r="AI312" s="713">
        <v>4.8</v>
      </c>
      <c r="AJ312" s="500">
        <f t="shared" si="831"/>
        <v>3393.6</v>
      </c>
      <c r="AK312" s="404">
        <f t="shared" si="832"/>
        <v>4022.3999999999996</v>
      </c>
      <c r="AL312" s="564">
        <v>4.5999999999999996</v>
      </c>
      <c r="AM312" s="713">
        <v>4.9000000000000004</v>
      </c>
      <c r="AN312" s="500">
        <f t="shared" si="833"/>
        <v>50.599999999999994</v>
      </c>
      <c r="AO312" s="404">
        <f t="shared" si="834"/>
        <v>68.600000000000009</v>
      </c>
      <c r="AP312" s="564"/>
      <c r="AQ312" s="713"/>
      <c r="AR312" s="500">
        <f t="shared" si="835"/>
        <v>0</v>
      </c>
      <c r="AS312" s="404">
        <f t="shared" si="836"/>
        <v>0</v>
      </c>
      <c r="AT312" s="236">
        <f t="shared" si="837"/>
        <v>4.7969359331476324</v>
      </c>
      <c r="AU312" s="237">
        <f t="shared" si="838"/>
        <v>4.8016431924882621</v>
      </c>
      <c r="AV312" s="500">
        <f t="shared" si="839"/>
        <v>3444.2000000000003</v>
      </c>
      <c r="AW312" s="404">
        <f t="shared" si="840"/>
        <v>4090.9999999999991</v>
      </c>
      <c r="AX312" s="422">
        <v>127.8</v>
      </c>
      <c r="AY312" s="712">
        <v>126.3</v>
      </c>
      <c r="AZ312" s="500">
        <f t="shared" si="841"/>
        <v>90354.599999999991</v>
      </c>
      <c r="BA312" s="404">
        <f t="shared" si="842"/>
        <v>105839.4</v>
      </c>
      <c r="BB312" s="422">
        <v>113</v>
      </c>
      <c r="BC312" s="712">
        <v>120.4</v>
      </c>
      <c r="BD312" s="500">
        <f t="shared" si="843"/>
        <v>1243</v>
      </c>
      <c r="BE312" s="404">
        <f t="shared" si="844"/>
        <v>1685.6000000000001</v>
      </c>
      <c r="BF312" s="422"/>
      <c r="BG312" s="712"/>
      <c r="BH312" s="500">
        <f t="shared" si="845"/>
        <v>0</v>
      </c>
      <c r="BI312" s="404">
        <f t="shared" si="846"/>
        <v>0</v>
      </c>
      <c r="BJ312" s="500">
        <f t="shared" si="847"/>
        <v>127.57325905292478</v>
      </c>
      <c r="BK312" s="404">
        <f t="shared" si="848"/>
        <v>126.2030516431925</v>
      </c>
      <c r="BL312" s="500">
        <f t="shared" si="849"/>
        <v>91597.599999999991</v>
      </c>
      <c r="BM312" s="404">
        <f t="shared" si="850"/>
        <v>107525</v>
      </c>
      <c r="BN312" s="422">
        <v>1076</v>
      </c>
      <c r="BO312" s="712">
        <v>1123</v>
      </c>
      <c r="BP312" s="500">
        <f t="shared" si="851"/>
        <v>1076</v>
      </c>
      <c r="BQ312" s="404">
        <f t="shared" si="852"/>
        <v>1123</v>
      </c>
      <c r="BR312" s="422">
        <v>33</v>
      </c>
      <c r="BS312" s="712">
        <v>59</v>
      </c>
      <c r="BT312" s="500">
        <f t="shared" si="853"/>
        <v>33</v>
      </c>
      <c r="BU312" s="404">
        <f t="shared" si="854"/>
        <v>59</v>
      </c>
      <c r="BV312" s="422"/>
      <c r="BW312" s="712"/>
      <c r="BX312" s="500">
        <f t="shared" si="855"/>
        <v>0</v>
      </c>
      <c r="BY312" s="404">
        <f t="shared" si="856"/>
        <v>0</v>
      </c>
      <c r="BZ312" s="500">
        <f t="shared" si="857"/>
        <v>1109</v>
      </c>
      <c r="CA312" s="404">
        <f t="shared" si="858"/>
        <v>1182</v>
      </c>
      <c r="CB312" s="500">
        <f t="shared" si="859"/>
        <v>1109</v>
      </c>
      <c r="CC312" s="404">
        <f t="shared" si="860"/>
        <v>1182</v>
      </c>
      <c r="CD312" s="564">
        <v>5.4</v>
      </c>
      <c r="CE312" s="714">
        <v>5.3</v>
      </c>
      <c r="CF312" s="500">
        <f t="shared" si="861"/>
        <v>5810.4000000000005</v>
      </c>
      <c r="CG312" s="404">
        <f t="shared" si="862"/>
        <v>5951.9</v>
      </c>
      <c r="CH312" s="564"/>
      <c r="CI312" s="714">
        <v>5.5</v>
      </c>
      <c r="CJ312" s="500">
        <f t="shared" si="863"/>
        <v>0</v>
      </c>
      <c r="CK312" s="404">
        <f t="shared" si="864"/>
        <v>324.5</v>
      </c>
      <c r="CL312" s="564"/>
      <c r="CM312" s="714"/>
      <c r="CN312" s="500">
        <f t="shared" si="865"/>
        <v>0</v>
      </c>
      <c r="CO312" s="404">
        <f t="shared" si="866"/>
        <v>0</v>
      </c>
      <c r="CP312" s="500">
        <f t="shared" si="867"/>
        <v>5.2393146979260603</v>
      </c>
      <c r="CQ312" s="237">
        <f t="shared" si="868"/>
        <v>5.3099830795262264</v>
      </c>
      <c r="CR312" s="500">
        <f t="shared" si="869"/>
        <v>5810.4000000000005</v>
      </c>
      <c r="CS312" s="404">
        <f t="shared" si="870"/>
        <v>6276.4</v>
      </c>
      <c r="CT312" s="565">
        <v>139.1</v>
      </c>
      <c r="CU312" s="714">
        <v>136.80000000000001</v>
      </c>
      <c r="CV312" s="500">
        <f t="shared" si="871"/>
        <v>149671.6</v>
      </c>
      <c r="CW312" s="404">
        <f t="shared" si="872"/>
        <v>153626.40000000002</v>
      </c>
      <c r="CX312" s="565">
        <v>139</v>
      </c>
      <c r="CY312" s="714">
        <v>137.4</v>
      </c>
      <c r="CZ312" s="500">
        <f t="shared" si="873"/>
        <v>4587</v>
      </c>
      <c r="DA312" s="404">
        <f t="shared" si="874"/>
        <v>8106.6</v>
      </c>
      <c r="DB312" s="565"/>
      <c r="DC312" s="714"/>
      <c r="DD312" s="500">
        <f t="shared" si="875"/>
        <v>0</v>
      </c>
      <c r="DE312" s="404">
        <f t="shared" si="876"/>
        <v>0</v>
      </c>
      <c r="DF312" s="500">
        <f t="shared" si="877"/>
        <v>139.09702434625788</v>
      </c>
      <c r="DG312" s="404">
        <f t="shared" si="878"/>
        <v>136.82994923857871</v>
      </c>
      <c r="DH312" s="500">
        <f t="shared" si="879"/>
        <v>154258.6</v>
      </c>
      <c r="DI312" s="404">
        <f t="shared" si="880"/>
        <v>161733.00000000003</v>
      </c>
      <c r="DJ312" s="500">
        <f t="shared" si="881"/>
        <v>1827</v>
      </c>
      <c r="DK312" s="404">
        <f t="shared" si="882"/>
        <v>2034</v>
      </c>
      <c r="DL312" s="500">
        <f t="shared" si="883"/>
        <v>1827</v>
      </c>
      <c r="DM312" s="404">
        <f t="shared" si="884"/>
        <v>2034</v>
      </c>
      <c r="DN312" s="236">
        <f t="shared" si="885"/>
        <v>5.0654625068418175</v>
      </c>
      <c r="DO312" s="237">
        <f t="shared" si="886"/>
        <v>5.0970501474926246</v>
      </c>
      <c r="DP312" s="500">
        <f t="shared" si="887"/>
        <v>9254.6</v>
      </c>
      <c r="DQ312" s="404">
        <f t="shared" si="888"/>
        <v>10367.399999999998</v>
      </c>
      <c r="DR312" s="500">
        <f t="shared" si="889"/>
        <v>134.56825396825397</v>
      </c>
      <c r="DS312" s="404">
        <f t="shared" si="890"/>
        <v>132.37856440511308</v>
      </c>
      <c r="DT312" s="500">
        <f t="shared" si="891"/>
        <v>245856.2</v>
      </c>
      <c r="DU312" s="404">
        <f t="shared" si="892"/>
        <v>269258</v>
      </c>
      <c r="DV312" s="565">
        <v>1886</v>
      </c>
      <c r="DW312" s="715">
        <v>1833</v>
      </c>
      <c r="DX312" s="500">
        <f t="shared" si="893"/>
        <v>1886</v>
      </c>
      <c r="DY312" s="404">
        <f t="shared" si="894"/>
        <v>1833</v>
      </c>
      <c r="DZ312" s="565">
        <v>584</v>
      </c>
      <c r="EA312" s="715">
        <v>573</v>
      </c>
      <c r="EB312" s="500">
        <f t="shared" si="895"/>
        <v>584</v>
      </c>
      <c r="EC312" s="404">
        <f t="shared" si="896"/>
        <v>573</v>
      </c>
      <c r="ED312" s="565"/>
      <c r="EE312" s="715"/>
      <c r="EF312" s="500">
        <f t="shared" si="897"/>
        <v>0</v>
      </c>
      <c r="EG312" s="404">
        <f t="shared" si="898"/>
        <v>0</v>
      </c>
      <c r="EH312" s="500">
        <f t="shared" si="899"/>
        <v>2470</v>
      </c>
      <c r="EI312" s="404">
        <f t="shared" si="900"/>
        <v>2406</v>
      </c>
      <c r="EJ312" s="500">
        <f t="shared" si="901"/>
        <v>2470</v>
      </c>
      <c r="EK312" s="404">
        <f t="shared" si="902"/>
        <v>2406</v>
      </c>
      <c r="EL312" s="564">
        <v>3.5</v>
      </c>
      <c r="EM312" s="716">
        <v>3.6</v>
      </c>
      <c r="EN312" s="500">
        <f t="shared" si="903"/>
        <v>6601</v>
      </c>
      <c r="EO312" s="404">
        <f t="shared" si="904"/>
        <v>6598.8</v>
      </c>
      <c r="EP312" s="564">
        <v>3.9</v>
      </c>
      <c r="EQ312" s="716">
        <v>3.8</v>
      </c>
      <c r="ER312" s="500">
        <f t="shared" si="905"/>
        <v>2277.6</v>
      </c>
      <c r="ES312" s="404">
        <f t="shared" si="906"/>
        <v>2177.4</v>
      </c>
      <c r="ET312" s="564"/>
      <c r="EU312" s="716"/>
      <c r="EV312" s="500">
        <f t="shared" si="907"/>
        <v>0</v>
      </c>
      <c r="EW312" s="404">
        <f t="shared" si="908"/>
        <v>0</v>
      </c>
      <c r="EX312" s="236">
        <f t="shared" si="909"/>
        <v>3.5945748987854254</v>
      </c>
      <c r="EY312" s="237">
        <f t="shared" si="910"/>
        <v>3.6476309226932671</v>
      </c>
      <c r="EZ312" s="500">
        <f t="shared" si="911"/>
        <v>8878.6</v>
      </c>
      <c r="FA312" s="404">
        <f t="shared" si="912"/>
        <v>8776.2000000000007</v>
      </c>
      <c r="FB312" s="565">
        <v>89</v>
      </c>
      <c r="FC312" s="716">
        <v>90.1</v>
      </c>
      <c r="FD312" s="500">
        <f t="shared" si="913"/>
        <v>167854</v>
      </c>
      <c r="FE312" s="404">
        <f t="shared" si="914"/>
        <v>165153.29999999999</v>
      </c>
      <c r="FF312" s="565">
        <v>79.099999999999994</v>
      </c>
      <c r="FG312" s="716">
        <v>78.2</v>
      </c>
      <c r="FH312" s="500">
        <f t="shared" si="915"/>
        <v>46194.399999999994</v>
      </c>
      <c r="FI312" s="404">
        <f t="shared" si="916"/>
        <v>44808.6</v>
      </c>
      <c r="FJ312" s="565"/>
      <c r="FK312" s="716"/>
      <c r="FL312" s="500">
        <f t="shared" si="917"/>
        <v>0</v>
      </c>
      <c r="FM312" s="404">
        <f t="shared" si="918"/>
        <v>0</v>
      </c>
      <c r="FN312" s="500">
        <f t="shared" si="919"/>
        <v>86.65927125506073</v>
      </c>
      <c r="FO312" s="404">
        <f t="shared" si="920"/>
        <v>87.265960099750615</v>
      </c>
      <c r="FP312" s="500">
        <f t="shared" si="921"/>
        <v>214048.4</v>
      </c>
      <c r="FQ312" s="404">
        <f t="shared" si="922"/>
        <v>209961.89999999997</v>
      </c>
      <c r="FR312" s="565">
        <v>235</v>
      </c>
      <c r="FS312" s="717">
        <v>219</v>
      </c>
      <c r="FT312" s="500">
        <f t="shared" si="923"/>
        <v>235</v>
      </c>
      <c r="FU312" s="404">
        <f t="shared" si="924"/>
        <v>219</v>
      </c>
      <c r="FV312" s="564">
        <v>6</v>
      </c>
      <c r="FW312" s="718">
        <v>5.8</v>
      </c>
      <c r="FX312" s="500">
        <f t="shared" si="925"/>
        <v>1410</v>
      </c>
      <c r="FY312" s="404">
        <f t="shared" si="926"/>
        <v>1270.2</v>
      </c>
      <c r="FZ312" s="564">
        <v>98</v>
      </c>
      <c r="GA312" s="718">
        <v>95.7</v>
      </c>
      <c r="GB312" s="500">
        <f t="shared" si="927"/>
        <v>23030</v>
      </c>
      <c r="GC312" s="404">
        <f t="shared" si="928"/>
        <v>20958.3</v>
      </c>
      <c r="GD312" s="510">
        <f t="shared" si="929"/>
        <v>3669</v>
      </c>
      <c r="GE312" s="404">
        <f t="shared" si="930"/>
        <v>3794</v>
      </c>
      <c r="GF312" s="500">
        <f t="shared" si="931"/>
        <v>3669</v>
      </c>
      <c r="GG312" s="404">
        <f t="shared" si="932"/>
        <v>3794</v>
      </c>
      <c r="GH312" s="500">
        <f t="shared" si="933"/>
        <v>15805</v>
      </c>
      <c r="GI312" s="404">
        <f t="shared" si="934"/>
        <v>16573.099999999999</v>
      </c>
      <c r="GJ312" s="500">
        <f t="shared" si="935"/>
        <v>407880.2</v>
      </c>
      <c r="GK312" s="404">
        <f t="shared" si="936"/>
        <v>424619.1</v>
      </c>
      <c r="GL312" s="510">
        <f t="shared" si="937"/>
        <v>628</v>
      </c>
      <c r="GM312" s="404">
        <f t="shared" si="938"/>
        <v>646</v>
      </c>
      <c r="GN312" s="500">
        <f t="shared" si="939"/>
        <v>628</v>
      </c>
      <c r="GO312" s="404">
        <f t="shared" si="940"/>
        <v>646</v>
      </c>
      <c r="GP312" s="500">
        <f t="shared" si="941"/>
        <v>2328.1999999999998</v>
      </c>
      <c r="GQ312" s="404">
        <f t="shared" si="942"/>
        <v>2570.5</v>
      </c>
      <c r="GR312" s="500">
        <f t="shared" si="943"/>
        <v>52024.399999999994</v>
      </c>
      <c r="GS312" s="404">
        <f t="shared" si="944"/>
        <v>54600.800000000003</v>
      </c>
      <c r="GT312" s="510">
        <f t="shared" si="945"/>
        <v>4297</v>
      </c>
      <c r="GU312" s="404">
        <f t="shared" si="946"/>
        <v>4440</v>
      </c>
      <c r="GV312" s="500">
        <f t="shared" si="947"/>
        <v>4297</v>
      </c>
      <c r="GW312" s="404">
        <f t="shared" si="948"/>
        <v>4440</v>
      </c>
      <c r="GX312" s="500">
        <f t="shared" si="949"/>
        <v>18133.2</v>
      </c>
      <c r="GY312" s="404">
        <f t="shared" si="950"/>
        <v>19143.599999999999</v>
      </c>
      <c r="GZ312" s="500">
        <f t="shared" si="951"/>
        <v>459904.6</v>
      </c>
      <c r="HA312" s="404">
        <f t="shared" si="952"/>
        <v>479219.89999999997</v>
      </c>
      <c r="HB312" s="510">
        <f t="shared" si="953"/>
        <v>0</v>
      </c>
      <c r="HC312" s="404">
        <f t="shared" si="954"/>
        <v>0</v>
      </c>
      <c r="HD312" s="500">
        <f t="shared" si="955"/>
        <v>0</v>
      </c>
      <c r="HE312" s="404">
        <f t="shared" si="956"/>
        <v>0</v>
      </c>
      <c r="HF312" s="500" t="str">
        <f t="shared" si="957"/>
        <v/>
      </c>
      <c r="HG312" s="404" t="str">
        <f t="shared" si="958"/>
        <v/>
      </c>
      <c r="HH312" s="500" t="str">
        <f t="shared" si="959"/>
        <v/>
      </c>
      <c r="HI312" s="404" t="str">
        <f t="shared" si="960"/>
        <v/>
      </c>
      <c r="HJ312" s="510">
        <f t="shared" si="961"/>
        <v>19543.2</v>
      </c>
      <c r="HK312" s="404">
        <f t="shared" si="962"/>
        <v>20413.8</v>
      </c>
      <c r="HL312" s="500">
        <f t="shared" si="963"/>
        <v>482934.6</v>
      </c>
      <c r="HM312" s="404">
        <f t="shared" si="964"/>
        <v>500178.19999999995</v>
      </c>
    </row>
    <row r="313" spans="1:221">
      <c r="A313" s="711" t="s">
        <v>547</v>
      </c>
      <c r="B313" s="622" t="s">
        <v>1001</v>
      </c>
      <c r="C313" s="626"/>
      <c r="D313" s="627">
        <v>222831</v>
      </c>
      <c r="E313" s="623">
        <v>3</v>
      </c>
      <c r="F313" s="422">
        <v>1031</v>
      </c>
      <c r="G313" s="712">
        <v>1012</v>
      </c>
      <c r="H313" s="422">
        <v>0</v>
      </c>
      <c r="I313" s="712">
        <v>1</v>
      </c>
      <c r="J313" s="500">
        <f t="shared" si="815"/>
        <v>1031</v>
      </c>
      <c r="K313" s="404">
        <f t="shared" si="816"/>
        <v>1011</v>
      </c>
      <c r="L313" s="422"/>
      <c r="M313" s="712"/>
      <c r="N313" s="500">
        <f t="shared" si="817"/>
        <v>1031</v>
      </c>
      <c r="O313" s="404">
        <f t="shared" si="818"/>
        <v>1011</v>
      </c>
      <c r="P313" s="500">
        <f t="shared" si="819"/>
        <v>1031</v>
      </c>
      <c r="Q313" s="404">
        <f t="shared" si="820"/>
        <v>1011</v>
      </c>
      <c r="R313" s="422">
        <v>309</v>
      </c>
      <c r="S313" s="712">
        <v>322</v>
      </c>
      <c r="T313" s="500">
        <f t="shared" si="821"/>
        <v>309</v>
      </c>
      <c r="U313" s="404">
        <f t="shared" si="822"/>
        <v>322</v>
      </c>
      <c r="V313" s="422">
        <v>10</v>
      </c>
      <c r="W313" s="712">
        <v>19</v>
      </c>
      <c r="X313" s="500">
        <f t="shared" si="823"/>
        <v>10</v>
      </c>
      <c r="Y313" s="404">
        <f t="shared" si="824"/>
        <v>19</v>
      </c>
      <c r="Z313" s="422"/>
      <c r="AA313" s="712"/>
      <c r="AB313" s="500">
        <f t="shared" si="825"/>
        <v>0</v>
      </c>
      <c r="AC313" s="404">
        <f t="shared" si="826"/>
        <v>0</v>
      </c>
      <c r="AD313" s="500">
        <f t="shared" si="827"/>
        <v>319</v>
      </c>
      <c r="AE313" s="404">
        <f t="shared" si="828"/>
        <v>341</v>
      </c>
      <c r="AF313" s="500">
        <f t="shared" si="829"/>
        <v>319</v>
      </c>
      <c r="AG313" s="404">
        <f t="shared" si="830"/>
        <v>341</v>
      </c>
      <c r="AH313" s="564">
        <v>4.4000000000000004</v>
      </c>
      <c r="AI313" s="713">
        <v>4.5</v>
      </c>
      <c r="AJ313" s="500">
        <f t="shared" si="831"/>
        <v>1359.6000000000001</v>
      </c>
      <c r="AK313" s="404">
        <f t="shared" si="832"/>
        <v>1449</v>
      </c>
      <c r="AL313" s="564">
        <v>4.8</v>
      </c>
      <c r="AM313" s="713">
        <v>5</v>
      </c>
      <c r="AN313" s="500">
        <f t="shared" si="833"/>
        <v>48</v>
      </c>
      <c r="AO313" s="404">
        <f t="shared" si="834"/>
        <v>95</v>
      </c>
      <c r="AP313" s="564"/>
      <c r="AQ313" s="713"/>
      <c r="AR313" s="500">
        <f t="shared" si="835"/>
        <v>0</v>
      </c>
      <c r="AS313" s="404">
        <f t="shared" si="836"/>
        <v>0</v>
      </c>
      <c r="AT313" s="236">
        <f t="shared" si="837"/>
        <v>4.4125391849529789</v>
      </c>
      <c r="AU313" s="237">
        <f t="shared" si="838"/>
        <v>4.5278592375366573</v>
      </c>
      <c r="AV313" s="500">
        <f t="shared" si="839"/>
        <v>1407.6000000000004</v>
      </c>
      <c r="AW313" s="404">
        <f t="shared" si="840"/>
        <v>1544.0000000000002</v>
      </c>
      <c r="AX313" s="422">
        <v>121</v>
      </c>
      <c r="AY313" s="712">
        <v>124</v>
      </c>
      <c r="AZ313" s="500">
        <f t="shared" si="841"/>
        <v>37389</v>
      </c>
      <c r="BA313" s="404">
        <f t="shared" si="842"/>
        <v>39928</v>
      </c>
      <c r="BB313" s="422">
        <v>115</v>
      </c>
      <c r="BC313" s="712">
        <v>116.4</v>
      </c>
      <c r="BD313" s="500">
        <f t="shared" si="843"/>
        <v>1150</v>
      </c>
      <c r="BE313" s="404">
        <f t="shared" si="844"/>
        <v>2211.6</v>
      </c>
      <c r="BF313" s="422"/>
      <c r="BG313" s="712"/>
      <c r="BH313" s="500">
        <f t="shared" si="845"/>
        <v>0</v>
      </c>
      <c r="BI313" s="404">
        <f t="shared" si="846"/>
        <v>0</v>
      </c>
      <c r="BJ313" s="500">
        <f t="shared" si="847"/>
        <v>120.81191222570533</v>
      </c>
      <c r="BK313" s="404">
        <f t="shared" si="848"/>
        <v>123.57653958944282</v>
      </c>
      <c r="BL313" s="500">
        <f t="shared" si="849"/>
        <v>38539</v>
      </c>
      <c r="BM313" s="404">
        <f t="shared" si="850"/>
        <v>42139.6</v>
      </c>
      <c r="BN313" s="422">
        <v>257</v>
      </c>
      <c r="BO313" s="712">
        <v>237</v>
      </c>
      <c r="BP313" s="500">
        <f t="shared" si="851"/>
        <v>257</v>
      </c>
      <c r="BQ313" s="404">
        <f t="shared" si="852"/>
        <v>237</v>
      </c>
      <c r="BR313" s="422">
        <v>4</v>
      </c>
      <c r="BS313" s="712">
        <v>12</v>
      </c>
      <c r="BT313" s="500">
        <f t="shared" si="853"/>
        <v>4</v>
      </c>
      <c r="BU313" s="404">
        <f t="shared" si="854"/>
        <v>12</v>
      </c>
      <c r="BV313" s="422"/>
      <c r="BW313" s="712"/>
      <c r="BX313" s="500">
        <f t="shared" si="855"/>
        <v>0</v>
      </c>
      <c r="BY313" s="404">
        <f t="shared" si="856"/>
        <v>0</v>
      </c>
      <c r="BZ313" s="500">
        <f t="shared" si="857"/>
        <v>261</v>
      </c>
      <c r="CA313" s="404">
        <f t="shared" si="858"/>
        <v>249</v>
      </c>
      <c r="CB313" s="500">
        <f t="shared" si="859"/>
        <v>261</v>
      </c>
      <c r="CC313" s="404">
        <f t="shared" si="860"/>
        <v>249</v>
      </c>
      <c r="CD313" s="564">
        <v>5.3</v>
      </c>
      <c r="CE313" s="714">
        <v>5.0999999999999996</v>
      </c>
      <c r="CF313" s="500">
        <f t="shared" si="861"/>
        <v>1362.1</v>
      </c>
      <c r="CG313" s="404">
        <f t="shared" si="862"/>
        <v>1208.6999999999998</v>
      </c>
      <c r="CH313" s="564"/>
      <c r="CI313" s="714">
        <v>5</v>
      </c>
      <c r="CJ313" s="500">
        <f t="shared" si="863"/>
        <v>0</v>
      </c>
      <c r="CK313" s="404">
        <f t="shared" si="864"/>
        <v>60</v>
      </c>
      <c r="CL313" s="564"/>
      <c r="CM313" s="714"/>
      <c r="CN313" s="500">
        <f t="shared" si="865"/>
        <v>0</v>
      </c>
      <c r="CO313" s="404">
        <f t="shared" si="866"/>
        <v>0</v>
      </c>
      <c r="CP313" s="500">
        <f t="shared" si="867"/>
        <v>5.2187739463601526</v>
      </c>
      <c r="CQ313" s="237">
        <f t="shared" si="868"/>
        <v>5.0951807228915653</v>
      </c>
      <c r="CR313" s="500">
        <f t="shared" si="869"/>
        <v>1362.1</v>
      </c>
      <c r="CS313" s="404">
        <f t="shared" si="870"/>
        <v>1268.6999999999998</v>
      </c>
      <c r="CT313" s="565">
        <v>136.30000000000001</v>
      </c>
      <c r="CU313" s="714">
        <v>136.19999999999999</v>
      </c>
      <c r="CV313" s="500">
        <f t="shared" si="871"/>
        <v>35029.100000000006</v>
      </c>
      <c r="CW313" s="404">
        <f t="shared" si="872"/>
        <v>32279.399999999998</v>
      </c>
      <c r="CX313" s="565">
        <v>162.80000000000001</v>
      </c>
      <c r="CY313" s="714">
        <v>121.5</v>
      </c>
      <c r="CZ313" s="500">
        <f t="shared" si="873"/>
        <v>651.20000000000005</v>
      </c>
      <c r="DA313" s="404">
        <f t="shared" si="874"/>
        <v>1458</v>
      </c>
      <c r="DB313" s="565"/>
      <c r="DC313" s="714"/>
      <c r="DD313" s="500">
        <f t="shared" si="875"/>
        <v>0</v>
      </c>
      <c r="DE313" s="404">
        <f t="shared" si="876"/>
        <v>0</v>
      </c>
      <c r="DF313" s="500">
        <f t="shared" si="877"/>
        <v>136.70613026819925</v>
      </c>
      <c r="DG313" s="404">
        <f t="shared" si="878"/>
        <v>135.49156626506021</v>
      </c>
      <c r="DH313" s="500">
        <f t="shared" si="879"/>
        <v>35680.300000000003</v>
      </c>
      <c r="DI313" s="404">
        <f t="shared" si="880"/>
        <v>33737.399999999994</v>
      </c>
      <c r="DJ313" s="500">
        <f t="shared" si="881"/>
        <v>580</v>
      </c>
      <c r="DK313" s="404">
        <f t="shared" si="882"/>
        <v>590</v>
      </c>
      <c r="DL313" s="500">
        <f t="shared" si="883"/>
        <v>580</v>
      </c>
      <c r="DM313" s="404">
        <f t="shared" si="884"/>
        <v>590</v>
      </c>
      <c r="DN313" s="236">
        <f t="shared" si="885"/>
        <v>4.7753448275862072</v>
      </c>
      <c r="DO313" s="237">
        <f t="shared" si="886"/>
        <v>4.76728813559322</v>
      </c>
      <c r="DP313" s="500">
        <f t="shared" si="887"/>
        <v>2769.7000000000003</v>
      </c>
      <c r="DQ313" s="404">
        <f t="shared" si="888"/>
        <v>2812.7</v>
      </c>
      <c r="DR313" s="500">
        <f t="shared" si="889"/>
        <v>127.9643103448276</v>
      </c>
      <c r="DS313" s="404">
        <f t="shared" si="890"/>
        <v>128.60508474576272</v>
      </c>
      <c r="DT313" s="500">
        <f t="shared" si="891"/>
        <v>74219.3</v>
      </c>
      <c r="DU313" s="404">
        <f t="shared" si="892"/>
        <v>75877</v>
      </c>
      <c r="DV313" s="565">
        <v>278</v>
      </c>
      <c r="DW313" s="715">
        <v>265</v>
      </c>
      <c r="DX313" s="500">
        <f t="shared" si="893"/>
        <v>278</v>
      </c>
      <c r="DY313" s="404">
        <f t="shared" si="894"/>
        <v>265</v>
      </c>
      <c r="DZ313" s="565">
        <v>101</v>
      </c>
      <c r="EA313" s="715">
        <v>101</v>
      </c>
      <c r="EB313" s="500">
        <f t="shared" si="895"/>
        <v>101</v>
      </c>
      <c r="EC313" s="404">
        <f t="shared" si="896"/>
        <v>101</v>
      </c>
      <c r="ED313" s="565"/>
      <c r="EE313" s="715"/>
      <c r="EF313" s="500">
        <f t="shared" si="897"/>
        <v>0</v>
      </c>
      <c r="EG313" s="404">
        <f t="shared" si="898"/>
        <v>0</v>
      </c>
      <c r="EH313" s="500">
        <f t="shared" si="899"/>
        <v>379</v>
      </c>
      <c r="EI313" s="404">
        <f t="shared" si="900"/>
        <v>366</v>
      </c>
      <c r="EJ313" s="500">
        <f t="shared" si="901"/>
        <v>379</v>
      </c>
      <c r="EK313" s="404">
        <f t="shared" si="902"/>
        <v>366</v>
      </c>
      <c r="EL313" s="564">
        <v>3.8</v>
      </c>
      <c r="EM313" s="716">
        <v>3.6</v>
      </c>
      <c r="EN313" s="500">
        <f t="shared" si="903"/>
        <v>1056.3999999999999</v>
      </c>
      <c r="EO313" s="404">
        <f t="shared" si="904"/>
        <v>954</v>
      </c>
      <c r="EP313" s="564">
        <v>3.6</v>
      </c>
      <c r="EQ313" s="716">
        <v>3.3</v>
      </c>
      <c r="ER313" s="500">
        <f t="shared" si="905"/>
        <v>363.6</v>
      </c>
      <c r="ES313" s="404">
        <f t="shared" si="906"/>
        <v>333.29999999999995</v>
      </c>
      <c r="ET313" s="564"/>
      <c r="EU313" s="716"/>
      <c r="EV313" s="500">
        <f t="shared" si="907"/>
        <v>0</v>
      </c>
      <c r="EW313" s="404">
        <f t="shared" si="908"/>
        <v>0</v>
      </c>
      <c r="EX313" s="236">
        <f t="shared" si="909"/>
        <v>3.7467018469656992</v>
      </c>
      <c r="EY313" s="237">
        <f t="shared" si="910"/>
        <v>3.5172131147540981</v>
      </c>
      <c r="EZ313" s="500">
        <f t="shared" si="911"/>
        <v>1420</v>
      </c>
      <c r="FA313" s="404">
        <f t="shared" si="912"/>
        <v>1287.3</v>
      </c>
      <c r="FB313" s="565">
        <v>96.4</v>
      </c>
      <c r="FC313" s="716">
        <v>93.8</v>
      </c>
      <c r="FD313" s="500">
        <f t="shared" si="913"/>
        <v>26799.200000000001</v>
      </c>
      <c r="FE313" s="404">
        <f t="shared" si="914"/>
        <v>24857</v>
      </c>
      <c r="FF313" s="565">
        <v>78.3</v>
      </c>
      <c r="FG313" s="716">
        <v>69.7</v>
      </c>
      <c r="FH313" s="500">
        <f t="shared" si="915"/>
        <v>7908.2999999999993</v>
      </c>
      <c r="FI313" s="404">
        <f t="shared" si="916"/>
        <v>7039.7000000000007</v>
      </c>
      <c r="FJ313" s="565"/>
      <c r="FK313" s="716"/>
      <c r="FL313" s="500">
        <f t="shared" si="917"/>
        <v>0</v>
      </c>
      <c r="FM313" s="404">
        <f t="shared" si="918"/>
        <v>0</v>
      </c>
      <c r="FN313" s="500">
        <f t="shared" si="919"/>
        <v>91.576517150395773</v>
      </c>
      <c r="FO313" s="404">
        <f t="shared" si="920"/>
        <v>87.149453551912572</v>
      </c>
      <c r="FP313" s="500">
        <f t="shared" si="921"/>
        <v>34707.5</v>
      </c>
      <c r="FQ313" s="404">
        <f t="shared" si="922"/>
        <v>31896.7</v>
      </c>
      <c r="FR313" s="565">
        <v>72</v>
      </c>
      <c r="FS313" s="717">
        <v>55</v>
      </c>
      <c r="FT313" s="500">
        <f t="shared" si="923"/>
        <v>72</v>
      </c>
      <c r="FU313" s="404">
        <f t="shared" si="924"/>
        <v>55</v>
      </c>
      <c r="FV313" s="564">
        <v>5.4</v>
      </c>
      <c r="FW313" s="718">
        <v>5.3</v>
      </c>
      <c r="FX313" s="500">
        <f t="shared" si="925"/>
        <v>388.8</v>
      </c>
      <c r="FY313" s="404">
        <f t="shared" si="926"/>
        <v>291.5</v>
      </c>
      <c r="FZ313" s="564">
        <v>82.4</v>
      </c>
      <c r="GA313" s="718">
        <v>73.599999999999994</v>
      </c>
      <c r="GB313" s="500">
        <f t="shared" si="927"/>
        <v>5932.8</v>
      </c>
      <c r="GC313" s="404">
        <f t="shared" si="928"/>
        <v>4047.9999999999995</v>
      </c>
      <c r="GD313" s="510">
        <f t="shared" si="929"/>
        <v>844</v>
      </c>
      <c r="GE313" s="404">
        <f t="shared" si="930"/>
        <v>824</v>
      </c>
      <c r="GF313" s="500">
        <f t="shared" si="931"/>
        <v>844</v>
      </c>
      <c r="GG313" s="404">
        <f t="shared" si="932"/>
        <v>824</v>
      </c>
      <c r="GH313" s="500">
        <f t="shared" si="933"/>
        <v>3778.0999999999995</v>
      </c>
      <c r="GI313" s="404">
        <f t="shared" si="934"/>
        <v>3611.7</v>
      </c>
      <c r="GJ313" s="500">
        <f t="shared" si="935"/>
        <v>99217.3</v>
      </c>
      <c r="GK313" s="404">
        <f t="shared" si="936"/>
        <v>97064.4</v>
      </c>
      <c r="GL313" s="510">
        <f t="shared" si="937"/>
        <v>115</v>
      </c>
      <c r="GM313" s="404">
        <f t="shared" si="938"/>
        <v>132</v>
      </c>
      <c r="GN313" s="500">
        <f t="shared" si="939"/>
        <v>115</v>
      </c>
      <c r="GO313" s="404">
        <f t="shared" si="940"/>
        <v>132</v>
      </c>
      <c r="GP313" s="500">
        <f t="shared" si="941"/>
        <v>411.6</v>
      </c>
      <c r="GQ313" s="404">
        <f t="shared" si="942"/>
        <v>488.29999999999995</v>
      </c>
      <c r="GR313" s="500">
        <f t="shared" si="943"/>
        <v>9709.5</v>
      </c>
      <c r="GS313" s="404">
        <f t="shared" si="944"/>
        <v>10709.300000000001</v>
      </c>
      <c r="GT313" s="510">
        <f t="shared" si="945"/>
        <v>959</v>
      </c>
      <c r="GU313" s="404">
        <f t="shared" si="946"/>
        <v>956</v>
      </c>
      <c r="GV313" s="500">
        <f t="shared" si="947"/>
        <v>959</v>
      </c>
      <c r="GW313" s="404">
        <f t="shared" si="948"/>
        <v>956</v>
      </c>
      <c r="GX313" s="500">
        <f t="shared" si="949"/>
        <v>4189.7</v>
      </c>
      <c r="GY313" s="404">
        <f t="shared" si="950"/>
        <v>4100</v>
      </c>
      <c r="GZ313" s="500">
        <f t="shared" si="951"/>
        <v>108926.8</v>
      </c>
      <c r="HA313" s="404">
        <f t="shared" si="952"/>
        <v>107773.7</v>
      </c>
      <c r="HB313" s="510">
        <f t="shared" si="953"/>
        <v>0</v>
      </c>
      <c r="HC313" s="404">
        <f t="shared" si="954"/>
        <v>0</v>
      </c>
      <c r="HD313" s="500">
        <f t="shared" si="955"/>
        <v>0</v>
      </c>
      <c r="HE313" s="404">
        <f t="shared" si="956"/>
        <v>0</v>
      </c>
      <c r="HF313" s="500" t="str">
        <f t="shared" si="957"/>
        <v/>
      </c>
      <c r="HG313" s="404" t="str">
        <f t="shared" si="958"/>
        <v/>
      </c>
      <c r="HH313" s="500" t="str">
        <f t="shared" si="959"/>
        <v/>
      </c>
      <c r="HI313" s="404" t="str">
        <f t="shared" si="960"/>
        <v/>
      </c>
      <c r="HJ313" s="510">
        <f t="shared" si="961"/>
        <v>4578.5000000000009</v>
      </c>
      <c r="HK313" s="404">
        <f t="shared" si="962"/>
        <v>4391.5</v>
      </c>
      <c r="HL313" s="500">
        <f t="shared" si="963"/>
        <v>114859.6</v>
      </c>
      <c r="HM313" s="404">
        <f t="shared" si="964"/>
        <v>111821.7</v>
      </c>
    </row>
    <row r="314" spans="1:221">
      <c r="A314" s="711" t="s">
        <v>547</v>
      </c>
      <c r="B314" s="622" t="s">
        <v>1002</v>
      </c>
      <c r="C314" s="626"/>
      <c r="D314" s="627">
        <v>226091</v>
      </c>
      <c r="E314" s="623">
        <v>3</v>
      </c>
      <c r="F314" s="422">
        <v>1521</v>
      </c>
      <c r="G314" s="712">
        <v>1545</v>
      </c>
      <c r="H314" s="422">
        <v>25</v>
      </c>
      <c r="I314" s="712">
        <v>20</v>
      </c>
      <c r="J314" s="500">
        <f t="shared" si="815"/>
        <v>1496</v>
      </c>
      <c r="K314" s="404">
        <f t="shared" si="816"/>
        <v>1525</v>
      </c>
      <c r="L314" s="422"/>
      <c r="M314" s="712"/>
      <c r="N314" s="500">
        <f t="shared" si="817"/>
        <v>1496</v>
      </c>
      <c r="O314" s="404">
        <f t="shared" si="818"/>
        <v>1525</v>
      </c>
      <c r="P314" s="500">
        <f t="shared" si="819"/>
        <v>1496</v>
      </c>
      <c r="Q314" s="404">
        <f t="shared" si="820"/>
        <v>1525</v>
      </c>
      <c r="R314" s="422">
        <v>178</v>
      </c>
      <c r="S314" s="712">
        <v>192</v>
      </c>
      <c r="T314" s="500">
        <f t="shared" si="821"/>
        <v>178</v>
      </c>
      <c r="U314" s="404">
        <f t="shared" si="822"/>
        <v>192</v>
      </c>
      <c r="V314" s="422">
        <v>17</v>
      </c>
      <c r="W314" s="712">
        <v>9</v>
      </c>
      <c r="X314" s="500">
        <f t="shared" si="823"/>
        <v>17</v>
      </c>
      <c r="Y314" s="404">
        <f t="shared" si="824"/>
        <v>9</v>
      </c>
      <c r="Z314" s="422"/>
      <c r="AA314" s="712"/>
      <c r="AB314" s="500">
        <f t="shared" si="825"/>
        <v>0</v>
      </c>
      <c r="AC314" s="404">
        <f t="shared" si="826"/>
        <v>0</v>
      </c>
      <c r="AD314" s="500">
        <f t="shared" si="827"/>
        <v>195</v>
      </c>
      <c r="AE314" s="404">
        <f t="shared" si="828"/>
        <v>201</v>
      </c>
      <c r="AF314" s="500">
        <f t="shared" si="829"/>
        <v>195</v>
      </c>
      <c r="AG314" s="404">
        <f t="shared" si="830"/>
        <v>201</v>
      </c>
      <c r="AH314" s="564">
        <v>4.8</v>
      </c>
      <c r="AI314" s="713">
        <v>4.8</v>
      </c>
      <c r="AJ314" s="500">
        <f t="shared" si="831"/>
        <v>854.4</v>
      </c>
      <c r="AK314" s="404">
        <f t="shared" si="832"/>
        <v>921.59999999999991</v>
      </c>
      <c r="AL314" s="564">
        <v>4.8</v>
      </c>
      <c r="AM314" s="713">
        <v>4.9000000000000004</v>
      </c>
      <c r="AN314" s="500">
        <f t="shared" si="833"/>
        <v>81.599999999999994</v>
      </c>
      <c r="AO314" s="404">
        <f t="shared" si="834"/>
        <v>44.1</v>
      </c>
      <c r="AP314" s="564"/>
      <c r="AQ314" s="713"/>
      <c r="AR314" s="500">
        <f t="shared" si="835"/>
        <v>0</v>
      </c>
      <c r="AS314" s="404">
        <f t="shared" si="836"/>
        <v>0</v>
      </c>
      <c r="AT314" s="236">
        <f t="shared" si="837"/>
        <v>4.8</v>
      </c>
      <c r="AU314" s="237">
        <f t="shared" si="838"/>
        <v>4.8044776119402979</v>
      </c>
      <c r="AV314" s="500">
        <f t="shared" si="839"/>
        <v>936</v>
      </c>
      <c r="AW314" s="404">
        <f t="shared" si="840"/>
        <v>965.69999999999982</v>
      </c>
      <c r="AX314" s="422">
        <v>131</v>
      </c>
      <c r="AY314" s="712">
        <v>128.9</v>
      </c>
      <c r="AZ314" s="500">
        <f t="shared" si="841"/>
        <v>23318</v>
      </c>
      <c r="BA314" s="404">
        <f t="shared" si="842"/>
        <v>24748.800000000003</v>
      </c>
      <c r="BB314" s="422">
        <v>123.9</v>
      </c>
      <c r="BC314" s="712">
        <v>124.4</v>
      </c>
      <c r="BD314" s="500">
        <f t="shared" si="843"/>
        <v>2106.3000000000002</v>
      </c>
      <c r="BE314" s="404">
        <f t="shared" si="844"/>
        <v>1119.6000000000001</v>
      </c>
      <c r="BF314" s="422"/>
      <c r="BG314" s="712"/>
      <c r="BH314" s="500">
        <f t="shared" si="845"/>
        <v>0</v>
      </c>
      <c r="BI314" s="404">
        <f t="shared" si="846"/>
        <v>0</v>
      </c>
      <c r="BJ314" s="500">
        <f t="shared" si="847"/>
        <v>130.38102564102564</v>
      </c>
      <c r="BK314" s="404">
        <f t="shared" si="848"/>
        <v>128.69850746268656</v>
      </c>
      <c r="BL314" s="500">
        <f t="shared" si="849"/>
        <v>25424.3</v>
      </c>
      <c r="BM314" s="404">
        <f t="shared" si="850"/>
        <v>25868.399999999998</v>
      </c>
      <c r="BN314" s="422">
        <v>389</v>
      </c>
      <c r="BO314" s="712">
        <v>374</v>
      </c>
      <c r="BP314" s="500">
        <f t="shared" si="851"/>
        <v>389</v>
      </c>
      <c r="BQ314" s="404">
        <f t="shared" si="852"/>
        <v>374</v>
      </c>
      <c r="BR314" s="422">
        <v>46</v>
      </c>
      <c r="BS314" s="712">
        <v>43</v>
      </c>
      <c r="BT314" s="500">
        <f t="shared" si="853"/>
        <v>46</v>
      </c>
      <c r="BU314" s="404">
        <f t="shared" si="854"/>
        <v>43</v>
      </c>
      <c r="BV314" s="422"/>
      <c r="BW314" s="712"/>
      <c r="BX314" s="500">
        <f t="shared" si="855"/>
        <v>0</v>
      </c>
      <c r="BY314" s="404">
        <f t="shared" si="856"/>
        <v>0</v>
      </c>
      <c r="BZ314" s="500">
        <f t="shared" si="857"/>
        <v>435</v>
      </c>
      <c r="CA314" s="404">
        <f t="shared" si="858"/>
        <v>417</v>
      </c>
      <c r="CB314" s="500">
        <f t="shared" si="859"/>
        <v>435</v>
      </c>
      <c r="CC314" s="404">
        <f t="shared" si="860"/>
        <v>417</v>
      </c>
      <c r="CD314" s="564">
        <v>5.8</v>
      </c>
      <c r="CE314" s="714">
        <v>5.8</v>
      </c>
      <c r="CF314" s="500">
        <f t="shared" si="861"/>
        <v>2256.1999999999998</v>
      </c>
      <c r="CG314" s="404">
        <f t="shared" si="862"/>
        <v>2169.1999999999998</v>
      </c>
      <c r="CH314" s="564"/>
      <c r="CI314" s="714">
        <v>5.7</v>
      </c>
      <c r="CJ314" s="500">
        <f t="shared" si="863"/>
        <v>0</v>
      </c>
      <c r="CK314" s="404">
        <f t="shared" si="864"/>
        <v>245.1</v>
      </c>
      <c r="CL314" s="564"/>
      <c r="CM314" s="714"/>
      <c r="CN314" s="500">
        <f t="shared" si="865"/>
        <v>0</v>
      </c>
      <c r="CO314" s="404">
        <f t="shared" si="866"/>
        <v>0</v>
      </c>
      <c r="CP314" s="500">
        <f t="shared" si="867"/>
        <v>5.1866666666666665</v>
      </c>
      <c r="CQ314" s="237">
        <f t="shared" si="868"/>
        <v>5.7896882494004789</v>
      </c>
      <c r="CR314" s="500">
        <f t="shared" si="869"/>
        <v>2256.1999999999998</v>
      </c>
      <c r="CS314" s="404">
        <f t="shared" si="870"/>
        <v>2414.2999999999997</v>
      </c>
      <c r="CT314" s="565">
        <v>148.9</v>
      </c>
      <c r="CU314" s="714">
        <v>147.19999999999999</v>
      </c>
      <c r="CV314" s="500">
        <f t="shared" si="871"/>
        <v>57922.100000000006</v>
      </c>
      <c r="CW314" s="404">
        <f t="shared" si="872"/>
        <v>55052.799999999996</v>
      </c>
      <c r="CX314" s="565">
        <v>141.69999999999999</v>
      </c>
      <c r="CY314" s="714">
        <v>139.9</v>
      </c>
      <c r="CZ314" s="500">
        <f t="shared" si="873"/>
        <v>6518.2</v>
      </c>
      <c r="DA314" s="404">
        <f t="shared" si="874"/>
        <v>6015.7</v>
      </c>
      <c r="DB314" s="565"/>
      <c r="DC314" s="714"/>
      <c r="DD314" s="500">
        <f t="shared" si="875"/>
        <v>0</v>
      </c>
      <c r="DE314" s="404">
        <f t="shared" si="876"/>
        <v>0</v>
      </c>
      <c r="DF314" s="500">
        <f t="shared" si="877"/>
        <v>148.13862068965517</v>
      </c>
      <c r="DG314" s="404">
        <f t="shared" si="878"/>
        <v>146.44724220623499</v>
      </c>
      <c r="DH314" s="500">
        <f t="shared" si="879"/>
        <v>64440.299999999996</v>
      </c>
      <c r="DI314" s="404">
        <f t="shared" si="880"/>
        <v>61068.499999999993</v>
      </c>
      <c r="DJ314" s="500">
        <f t="shared" si="881"/>
        <v>630</v>
      </c>
      <c r="DK314" s="404">
        <f t="shared" si="882"/>
        <v>618</v>
      </c>
      <c r="DL314" s="500">
        <f t="shared" si="883"/>
        <v>630</v>
      </c>
      <c r="DM314" s="404">
        <f t="shared" si="884"/>
        <v>618</v>
      </c>
      <c r="DN314" s="236">
        <f t="shared" si="885"/>
        <v>5.0669841269841269</v>
      </c>
      <c r="DO314" s="237">
        <f t="shared" si="886"/>
        <v>5.4692556634304204</v>
      </c>
      <c r="DP314" s="500">
        <f t="shared" si="887"/>
        <v>3192.2</v>
      </c>
      <c r="DQ314" s="404">
        <f t="shared" si="888"/>
        <v>3380</v>
      </c>
      <c r="DR314" s="500">
        <f t="shared" si="889"/>
        <v>142.64222222222222</v>
      </c>
      <c r="DS314" s="404">
        <f t="shared" si="890"/>
        <v>140.67459546925565</v>
      </c>
      <c r="DT314" s="500">
        <f t="shared" si="891"/>
        <v>89864.599999999991</v>
      </c>
      <c r="DU314" s="404">
        <f t="shared" si="892"/>
        <v>86936.9</v>
      </c>
      <c r="DV314" s="565">
        <v>369</v>
      </c>
      <c r="DW314" s="715">
        <v>388</v>
      </c>
      <c r="DX314" s="500">
        <f t="shared" si="893"/>
        <v>369</v>
      </c>
      <c r="DY314" s="404">
        <f t="shared" si="894"/>
        <v>388</v>
      </c>
      <c r="DZ314" s="565">
        <v>317</v>
      </c>
      <c r="EA314" s="715">
        <v>354</v>
      </c>
      <c r="EB314" s="500">
        <f t="shared" si="895"/>
        <v>317</v>
      </c>
      <c r="EC314" s="404">
        <f t="shared" si="896"/>
        <v>354</v>
      </c>
      <c r="ED314" s="565"/>
      <c r="EE314" s="715"/>
      <c r="EF314" s="500">
        <f t="shared" si="897"/>
        <v>0</v>
      </c>
      <c r="EG314" s="404">
        <f t="shared" si="898"/>
        <v>0</v>
      </c>
      <c r="EH314" s="500">
        <f t="shared" si="899"/>
        <v>686</v>
      </c>
      <c r="EI314" s="404">
        <f t="shared" si="900"/>
        <v>742</v>
      </c>
      <c r="EJ314" s="500">
        <f t="shared" si="901"/>
        <v>686</v>
      </c>
      <c r="EK314" s="404">
        <f t="shared" si="902"/>
        <v>742</v>
      </c>
      <c r="EL314" s="564">
        <v>3.9</v>
      </c>
      <c r="EM314" s="716">
        <v>3.9</v>
      </c>
      <c r="EN314" s="500">
        <f t="shared" si="903"/>
        <v>1439.1</v>
      </c>
      <c r="EO314" s="404">
        <f t="shared" si="904"/>
        <v>1513.2</v>
      </c>
      <c r="EP314" s="564">
        <v>3</v>
      </c>
      <c r="EQ314" s="716">
        <v>3</v>
      </c>
      <c r="ER314" s="500">
        <f t="shared" si="905"/>
        <v>951</v>
      </c>
      <c r="ES314" s="404">
        <f t="shared" si="906"/>
        <v>1062</v>
      </c>
      <c r="ET314" s="564"/>
      <c r="EU314" s="716"/>
      <c r="EV314" s="500">
        <f t="shared" si="907"/>
        <v>0</v>
      </c>
      <c r="EW314" s="404">
        <f t="shared" si="908"/>
        <v>0</v>
      </c>
      <c r="EX314" s="236">
        <f t="shared" si="909"/>
        <v>3.4841107871720114</v>
      </c>
      <c r="EY314" s="237">
        <f t="shared" si="910"/>
        <v>3.4706199460916438</v>
      </c>
      <c r="EZ314" s="500">
        <f t="shared" si="911"/>
        <v>2390.1</v>
      </c>
      <c r="FA314" s="404">
        <f t="shared" si="912"/>
        <v>2575.1999999999998</v>
      </c>
      <c r="FB314" s="565">
        <v>99.2</v>
      </c>
      <c r="FC314" s="716">
        <v>97.6</v>
      </c>
      <c r="FD314" s="500">
        <f t="shared" si="913"/>
        <v>36604.800000000003</v>
      </c>
      <c r="FE314" s="404">
        <f t="shared" si="914"/>
        <v>37868.799999999996</v>
      </c>
      <c r="FF314" s="565">
        <v>65.099999999999994</v>
      </c>
      <c r="FG314" s="716">
        <v>63</v>
      </c>
      <c r="FH314" s="500">
        <f t="shared" si="915"/>
        <v>20636.699999999997</v>
      </c>
      <c r="FI314" s="404">
        <f t="shared" si="916"/>
        <v>22302</v>
      </c>
      <c r="FJ314" s="565"/>
      <c r="FK314" s="716"/>
      <c r="FL314" s="500">
        <f t="shared" si="917"/>
        <v>0</v>
      </c>
      <c r="FM314" s="404">
        <f t="shared" si="918"/>
        <v>0</v>
      </c>
      <c r="FN314" s="500">
        <f t="shared" si="919"/>
        <v>83.442419825072889</v>
      </c>
      <c r="FO314" s="404">
        <f t="shared" si="920"/>
        <v>81.092722371967653</v>
      </c>
      <c r="FP314" s="500">
        <f t="shared" si="921"/>
        <v>57241.5</v>
      </c>
      <c r="FQ314" s="404">
        <f t="shared" si="922"/>
        <v>60170.799999999996</v>
      </c>
      <c r="FR314" s="565">
        <v>180</v>
      </c>
      <c r="FS314" s="717">
        <v>165</v>
      </c>
      <c r="FT314" s="500">
        <f t="shared" si="923"/>
        <v>180</v>
      </c>
      <c r="FU314" s="404">
        <f t="shared" si="924"/>
        <v>165</v>
      </c>
      <c r="FV314" s="564">
        <v>5.7</v>
      </c>
      <c r="FW314" s="718">
        <v>5.2</v>
      </c>
      <c r="FX314" s="500">
        <f t="shared" si="925"/>
        <v>1026</v>
      </c>
      <c r="FY314" s="404">
        <f t="shared" si="926"/>
        <v>858</v>
      </c>
      <c r="FZ314" s="564">
        <v>87.1</v>
      </c>
      <c r="GA314" s="718">
        <v>82.8</v>
      </c>
      <c r="GB314" s="500">
        <f t="shared" si="927"/>
        <v>15677.999999999998</v>
      </c>
      <c r="GC314" s="404">
        <f t="shared" si="928"/>
        <v>13662</v>
      </c>
      <c r="GD314" s="510">
        <f t="shared" si="929"/>
        <v>936</v>
      </c>
      <c r="GE314" s="404">
        <f t="shared" si="930"/>
        <v>954</v>
      </c>
      <c r="GF314" s="500">
        <f t="shared" si="931"/>
        <v>936</v>
      </c>
      <c r="GG314" s="404">
        <f t="shared" si="932"/>
        <v>954</v>
      </c>
      <c r="GH314" s="500">
        <f t="shared" si="933"/>
        <v>4549.7</v>
      </c>
      <c r="GI314" s="404">
        <f t="shared" si="934"/>
        <v>4604</v>
      </c>
      <c r="GJ314" s="500">
        <f t="shared" si="935"/>
        <v>117844.90000000001</v>
      </c>
      <c r="GK314" s="404">
        <f t="shared" si="936"/>
        <v>117670.39999999999</v>
      </c>
      <c r="GL314" s="510">
        <f t="shared" si="937"/>
        <v>380</v>
      </c>
      <c r="GM314" s="404">
        <f t="shared" si="938"/>
        <v>406</v>
      </c>
      <c r="GN314" s="500">
        <f t="shared" si="939"/>
        <v>380</v>
      </c>
      <c r="GO314" s="404">
        <f t="shared" si="940"/>
        <v>406</v>
      </c>
      <c r="GP314" s="500">
        <f t="shared" si="941"/>
        <v>1032.5999999999999</v>
      </c>
      <c r="GQ314" s="404">
        <f t="shared" si="942"/>
        <v>1351.2</v>
      </c>
      <c r="GR314" s="500">
        <f t="shared" si="943"/>
        <v>29261.199999999997</v>
      </c>
      <c r="GS314" s="404">
        <f t="shared" si="944"/>
        <v>29437.3</v>
      </c>
      <c r="GT314" s="510">
        <f t="shared" si="945"/>
        <v>1316</v>
      </c>
      <c r="GU314" s="404">
        <f t="shared" si="946"/>
        <v>1360</v>
      </c>
      <c r="GV314" s="500">
        <f t="shared" si="947"/>
        <v>1316</v>
      </c>
      <c r="GW314" s="404">
        <f t="shared" si="948"/>
        <v>1360</v>
      </c>
      <c r="GX314" s="500">
        <f t="shared" si="949"/>
        <v>5582.2999999999993</v>
      </c>
      <c r="GY314" s="404">
        <f t="shared" si="950"/>
        <v>5955.2</v>
      </c>
      <c r="GZ314" s="500">
        <f t="shared" si="951"/>
        <v>147106.1</v>
      </c>
      <c r="HA314" s="404">
        <f t="shared" si="952"/>
        <v>147107.69999999998</v>
      </c>
      <c r="HB314" s="510">
        <f t="shared" si="953"/>
        <v>0</v>
      </c>
      <c r="HC314" s="404">
        <f t="shared" si="954"/>
        <v>0</v>
      </c>
      <c r="HD314" s="500">
        <f t="shared" si="955"/>
        <v>0</v>
      </c>
      <c r="HE314" s="404">
        <f t="shared" si="956"/>
        <v>0</v>
      </c>
      <c r="HF314" s="500" t="str">
        <f t="shared" si="957"/>
        <v/>
      </c>
      <c r="HG314" s="404" t="str">
        <f t="shared" si="958"/>
        <v/>
      </c>
      <c r="HH314" s="500" t="str">
        <f t="shared" si="959"/>
        <v/>
      </c>
      <c r="HI314" s="404" t="str">
        <f t="shared" si="960"/>
        <v/>
      </c>
      <c r="HJ314" s="510">
        <f t="shared" si="961"/>
        <v>6608.2999999999993</v>
      </c>
      <c r="HK314" s="404">
        <f t="shared" si="962"/>
        <v>6813.2</v>
      </c>
      <c r="HL314" s="500">
        <f t="shared" si="963"/>
        <v>162784.09999999998</v>
      </c>
      <c r="HM314" s="404">
        <f t="shared" si="964"/>
        <v>160769.69999999998</v>
      </c>
    </row>
    <row r="315" spans="1:221">
      <c r="A315" s="711" t="s">
        <v>547</v>
      </c>
      <c r="B315" s="622" t="s">
        <v>1003</v>
      </c>
      <c r="C315" s="626"/>
      <c r="D315" s="627">
        <v>226833</v>
      </c>
      <c r="E315" s="623">
        <v>3</v>
      </c>
      <c r="F315" s="422">
        <v>1032</v>
      </c>
      <c r="G315" s="712">
        <v>993</v>
      </c>
      <c r="H315" s="422">
        <v>5</v>
      </c>
      <c r="I315" s="712">
        <v>3</v>
      </c>
      <c r="J315" s="500">
        <f t="shared" si="815"/>
        <v>1027</v>
      </c>
      <c r="K315" s="404">
        <f t="shared" si="816"/>
        <v>990</v>
      </c>
      <c r="L315" s="422"/>
      <c r="M315" s="712"/>
      <c r="N315" s="500">
        <f t="shared" si="817"/>
        <v>1027</v>
      </c>
      <c r="O315" s="404">
        <f t="shared" si="818"/>
        <v>990</v>
      </c>
      <c r="P315" s="500">
        <f t="shared" si="819"/>
        <v>1027</v>
      </c>
      <c r="Q315" s="404">
        <f t="shared" si="820"/>
        <v>990</v>
      </c>
      <c r="R315" s="422">
        <v>93</v>
      </c>
      <c r="S315" s="712">
        <v>120</v>
      </c>
      <c r="T315" s="500">
        <f t="shared" si="821"/>
        <v>93</v>
      </c>
      <c r="U315" s="404">
        <f t="shared" si="822"/>
        <v>120</v>
      </c>
      <c r="V315" s="422">
        <v>4</v>
      </c>
      <c r="W315" s="712">
        <v>5</v>
      </c>
      <c r="X315" s="500">
        <f t="shared" si="823"/>
        <v>4</v>
      </c>
      <c r="Y315" s="404">
        <f t="shared" si="824"/>
        <v>5</v>
      </c>
      <c r="Z315" s="422"/>
      <c r="AA315" s="712"/>
      <c r="AB315" s="500">
        <f t="shared" si="825"/>
        <v>0</v>
      </c>
      <c r="AC315" s="404">
        <f t="shared" si="826"/>
        <v>0</v>
      </c>
      <c r="AD315" s="500">
        <f t="shared" si="827"/>
        <v>97</v>
      </c>
      <c r="AE315" s="404">
        <f t="shared" si="828"/>
        <v>125</v>
      </c>
      <c r="AF315" s="500">
        <f t="shared" si="829"/>
        <v>97</v>
      </c>
      <c r="AG315" s="404">
        <f t="shared" si="830"/>
        <v>125</v>
      </c>
      <c r="AH315" s="564">
        <v>4.4000000000000004</v>
      </c>
      <c r="AI315" s="713">
        <v>4.5999999999999996</v>
      </c>
      <c r="AJ315" s="500">
        <f t="shared" si="831"/>
        <v>409.20000000000005</v>
      </c>
      <c r="AK315" s="404">
        <f t="shared" si="832"/>
        <v>552</v>
      </c>
      <c r="AL315" s="564">
        <v>4.5</v>
      </c>
      <c r="AM315" s="713">
        <v>4.4000000000000004</v>
      </c>
      <c r="AN315" s="500">
        <f t="shared" si="833"/>
        <v>18</v>
      </c>
      <c r="AO315" s="404">
        <f t="shared" si="834"/>
        <v>22</v>
      </c>
      <c r="AP315" s="564"/>
      <c r="AQ315" s="713"/>
      <c r="AR315" s="500">
        <f t="shared" si="835"/>
        <v>0</v>
      </c>
      <c r="AS315" s="404">
        <f t="shared" si="836"/>
        <v>0</v>
      </c>
      <c r="AT315" s="236">
        <f t="shared" si="837"/>
        <v>4.4041237113402065</v>
      </c>
      <c r="AU315" s="237">
        <f t="shared" si="838"/>
        <v>4.5919999999999996</v>
      </c>
      <c r="AV315" s="500">
        <f t="shared" si="839"/>
        <v>427.20000000000005</v>
      </c>
      <c r="AW315" s="404">
        <f t="shared" si="840"/>
        <v>574</v>
      </c>
      <c r="AX315" s="422">
        <v>121.1</v>
      </c>
      <c r="AY315" s="712">
        <v>126.6</v>
      </c>
      <c r="AZ315" s="500">
        <f t="shared" si="841"/>
        <v>11262.3</v>
      </c>
      <c r="BA315" s="404">
        <f t="shared" si="842"/>
        <v>15192</v>
      </c>
      <c r="BB315" s="422">
        <v>128.80000000000001</v>
      </c>
      <c r="BC315" s="712">
        <v>98</v>
      </c>
      <c r="BD315" s="500">
        <f t="shared" si="843"/>
        <v>515.20000000000005</v>
      </c>
      <c r="BE315" s="404">
        <f t="shared" si="844"/>
        <v>490</v>
      </c>
      <c r="BF315" s="422"/>
      <c r="BG315" s="712"/>
      <c r="BH315" s="500">
        <f t="shared" si="845"/>
        <v>0</v>
      </c>
      <c r="BI315" s="404">
        <f t="shared" si="846"/>
        <v>0</v>
      </c>
      <c r="BJ315" s="500">
        <f t="shared" si="847"/>
        <v>121.41752577319588</v>
      </c>
      <c r="BK315" s="404">
        <f t="shared" si="848"/>
        <v>125.456</v>
      </c>
      <c r="BL315" s="500">
        <f t="shared" si="849"/>
        <v>11777.5</v>
      </c>
      <c r="BM315" s="404">
        <f t="shared" si="850"/>
        <v>15682</v>
      </c>
      <c r="BN315" s="422">
        <v>243</v>
      </c>
      <c r="BO315" s="712">
        <v>224</v>
      </c>
      <c r="BP315" s="500">
        <f t="shared" si="851"/>
        <v>243</v>
      </c>
      <c r="BQ315" s="404">
        <f t="shared" si="852"/>
        <v>224</v>
      </c>
      <c r="BR315" s="422">
        <v>10</v>
      </c>
      <c r="BS315" s="712">
        <v>9</v>
      </c>
      <c r="BT315" s="500">
        <f t="shared" si="853"/>
        <v>10</v>
      </c>
      <c r="BU315" s="404">
        <f t="shared" si="854"/>
        <v>9</v>
      </c>
      <c r="BV315" s="422"/>
      <c r="BW315" s="712"/>
      <c r="BX315" s="500">
        <f t="shared" si="855"/>
        <v>0</v>
      </c>
      <c r="BY315" s="404">
        <f t="shared" si="856"/>
        <v>0</v>
      </c>
      <c r="BZ315" s="500">
        <f t="shared" si="857"/>
        <v>253</v>
      </c>
      <c r="CA315" s="404">
        <f t="shared" si="858"/>
        <v>233</v>
      </c>
      <c r="CB315" s="500">
        <f t="shared" si="859"/>
        <v>253</v>
      </c>
      <c r="CC315" s="404">
        <f t="shared" si="860"/>
        <v>233</v>
      </c>
      <c r="CD315" s="564">
        <v>5.4</v>
      </c>
      <c r="CE315" s="714">
        <v>5.4</v>
      </c>
      <c r="CF315" s="500">
        <f t="shared" si="861"/>
        <v>1312.2</v>
      </c>
      <c r="CG315" s="404">
        <f t="shared" si="862"/>
        <v>1209.6000000000001</v>
      </c>
      <c r="CH315" s="564"/>
      <c r="CI315" s="714">
        <v>7.1</v>
      </c>
      <c r="CJ315" s="500">
        <f t="shared" si="863"/>
        <v>0</v>
      </c>
      <c r="CK315" s="404">
        <f t="shared" si="864"/>
        <v>63.9</v>
      </c>
      <c r="CL315" s="564"/>
      <c r="CM315" s="714"/>
      <c r="CN315" s="500">
        <f t="shared" si="865"/>
        <v>0</v>
      </c>
      <c r="CO315" s="404">
        <f t="shared" si="866"/>
        <v>0</v>
      </c>
      <c r="CP315" s="500">
        <f t="shared" si="867"/>
        <v>5.1865612648221342</v>
      </c>
      <c r="CQ315" s="237">
        <f t="shared" si="868"/>
        <v>5.4656652360515032</v>
      </c>
      <c r="CR315" s="500">
        <f t="shared" si="869"/>
        <v>1312.2</v>
      </c>
      <c r="CS315" s="404">
        <f t="shared" si="870"/>
        <v>1273.5000000000002</v>
      </c>
      <c r="CT315" s="565">
        <v>143.19999999999999</v>
      </c>
      <c r="CU315" s="714">
        <v>143.69999999999999</v>
      </c>
      <c r="CV315" s="500">
        <f t="shared" si="871"/>
        <v>34797.599999999999</v>
      </c>
      <c r="CW315" s="404">
        <f t="shared" si="872"/>
        <v>32188.799999999996</v>
      </c>
      <c r="CX315" s="565">
        <v>129.1</v>
      </c>
      <c r="CY315" s="714">
        <v>159.9</v>
      </c>
      <c r="CZ315" s="500">
        <f t="shared" si="873"/>
        <v>1291</v>
      </c>
      <c r="DA315" s="404">
        <f t="shared" si="874"/>
        <v>1439.1000000000001</v>
      </c>
      <c r="DB315" s="565"/>
      <c r="DC315" s="714"/>
      <c r="DD315" s="500">
        <f t="shared" si="875"/>
        <v>0</v>
      </c>
      <c r="DE315" s="404">
        <f t="shared" si="876"/>
        <v>0</v>
      </c>
      <c r="DF315" s="500">
        <f t="shared" si="877"/>
        <v>142.64268774703558</v>
      </c>
      <c r="DG315" s="404">
        <f t="shared" si="878"/>
        <v>144.32575107296134</v>
      </c>
      <c r="DH315" s="500">
        <f t="shared" si="879"/>
        <v>36088.6</v>
      </c>
      <c r="DI315" s="404">
        <f t="shared" si="880"/>
        <v>33627.899999999994</v>
      </c>
      <c r="DJ315" s="500">
        <f t="shared" si="881"/>
        <v>350</v>
      </c>
      <c r="DK315" s="404">
        <f t="shared" si="882"/>
        <v>358</v>
      </c>
      <c r="DL315" s="500">
        <f t="shared" si="883"/>
        <v>350</v>
      </c>
      <c r="DM315" s="404">
        <f t="shared" si="884"/>
        <v>358</v>
      </c>
      <c r="DN315" s="236">
        <f t="shared" si="885"/>
        <v>4.9697142857142858</v>
      </c>
      <c r="DO315" s="237">
        <f t="shared" si="886"/>
        <v>5.1606145251396658</v>
      </c>
      <c r="DP315" s="500">
        <f t="shared" si="887"/>
        <v>1739.4</v>
      </c>
      <c r="DQ315" s="404">
        <f t="shared" si="888"/>
        <v>1847.5000000000005</v>
      </c>
      <c r="DR315" s="500">
        <f t="shared" si="889"/>
        <v>136.76028571428571</v>
      </c>
      <c r="DS315" s="404">
        <f t="shared" si="890"/>
        <v>137.73715083798882</v>
      </c>
      <c r="DT315" s="500">
        <f t="shared" si="891"/>
        <v>47866.1</v>
      </c>
      <c r="DU315" s="404">
        <f t="shared" si="892"/>
        <v>49309.9</v>
      </c>
      <c r="DV315" s="565">
        <v>352</v>
      </c>
      <c r="DW315" s="715">
        <v>323</v>
      </c>
      <c r="DX315" s="500">
        <f t="shared" si="893"/>
        <v>352</v>
      </c>
      <c r="DY315" s="404">
        <f t="shared" si="894"/>
        <v>323</v>
      </c>
      <c r="DZ315" s="565">
        <v>200</v>
      </c>
      <c r="EA315" s="715">
        <v>192</v>
      </c>
      <c r="EB315" s="500">
        <f t="shared" si="895"/>
        <v>200</v>
      </c>
      <c r="EC315" s="404">
        <f t="shared" si="896"/>
        <v>192</v>
      </c>
      <c r="ED315" s="565"/>
      <c r="EE315" s="715"/>
      <c r="EF315" s="500">
        <f t="shared" si="897"/>
        <v>0</v>
      </c>
      <c r="EG315" s="404">
        <f t="shared" si="898"/>
        <v>0</v>
      </c>
      <c r="EH315" s="500">
        <f t="shared" si="899"/>
        <v>552</v>
      </c>
      <c r="EI315" s="404">
        <f t="shared" si="900"/>
        <v>515</v>
      </c>
      <c r="EJ315" s="500">
        <f t="shared" si="901"/>
        <v>552</v>
      </c>
      <c r="EK315" s="404">
        <f t="shared" si="902"/>
        <v>515</v>
      </c>
      <c r="EL315" s="564">
        <v>3.6</v>
      </c>
      <c r="EM315" s="716">
        <v>3.7</v>
      </c>
      <c r="EN315" s="500">
        <f t="shared" si="903"/>
        <v>1267.2</v>
      </c>
      <c r="EO315" s="404">
        <f t="shared" si="904"/>
        <v>1195.1000000000001</v>
      </c>
      <c r="EP315" s="564">
        <v>3.5</v>
      </c>
      <c r="EQ315" s="716">
        <v>3.4</v>
      </c>
      <c r="ER315" s="500">
        <f t="shared" si="905"/>
        <v>700</v>
      </c>
      <c r="ES315" s="404">
        <f t="shared" si="906"/>
        <v>652.79999999999995</v>
      </c>
      <c r="ET315" s="564"/>
      <c r="EU315" s="716"/>
      <c r="EV315" s="500">
        <f t="shared" si="907"/>
        <v>0</v>
      </c>
      <c r="EW315" s="404">
        <f t="shared" si="908"/>
        <v>0</v>
      </c>
      <c r="EX315" s="236">
        <f t="shared" si="909"/>
        <v>3.5637681159420289</v>
      </c>
      <c r="EY315" s="237">
        <f t="shared" si="910"/>
        <v>3.5881553398058252</v>
      </c>
      <c r="EZ315" s="500">
        <f t="shared" si="911"/>
        <v>1967.2</v>
      </c>
      <c r="FA315" s="404">
        <f t="shared" si="912"/>
        <v>1847.9</v>
      </c>
      <c r="FB315" s="565">
        <v>94.6</v>
      </c>
      <c r="FC315" s="716">
        <v>95</v>
      </c>
      <c r="FD315" s="500">
        <f t="shared" si="913"/>
        <v>33299.199999999997</v>
      </c>
      <c r="FE315" s="404">
        <f t="shared" si="914"/>
        <v>30685</v>
      </c>
      <c r="FF315" s="565">
        <v>59.9</v>
      </c>
      <c r="FG315" s="716">
        <v>59</v>
      </c>
      <c r="FH315" s="500">
        <f t="shared" si="915"/>
        <v>11980</v>
      </c>
      <c r="FI315" s="404">
        <f t="shared" si="916"/>
        <v>11328</v>
      </c>
      <c r="FJ315" s="565"/>
      <c r="FK315" s="716"/>
      <c r="FL315" s="500">
        <f t="shared" si="917"/>
        <v>0</v>
      </c>
      <c r="FM315" s="404">
        <f t="shared" si="918"/>
        <v>0</v>
      </c>
      <c r="FN315" s="500">
        <f t="shared" si="919"/>
        <v>82.027536231884056</v>
      </c>
      <c r="FO315" s="404">
        <f t="shared" si="920"/>
        <v>81.578640776699032</v>
      </c>
      <c r="FP315" s="500">
        <f t="shared" si="921"/>
        <v>45279.199999999997</v>
      </c>
      <c r="FQ315" s="404">
        <f t="shared" si="922"/>
        <v>42013</v>
      </c>
      <c r="FR315" s="565">
        <v>125</v>
      </c>
      <c r="FS315" s="717">
        <v>117</v>
      </c>
      <c r="FT315" s="500">
        <f t="shared" si="923"/>
        <v>125</v>
      </c>
      <c r="FU315" s="404">
        <f t="shared" si="924"/>
        <v>117</v>
      </c>
      <c r="FV315" s="564">
        <v>4.5</v>
      </c>
      <c r="FW315" s="718">
        <v>3.8</v>
      </c>
      <c r="FX315" s="500">
        <f t="shared" si="925"/>
        <v>562.5</v>
      </c>
      <c r="FY315" s="404">
        <f t="shared" si="926"/>
        <v>444.59999999999997</v>
      </c>
      <c r="FZ315" s="564">
        <v>67.099999999999994</v>
      </c>
      <c r="GA315" s="718">
        <v>54.6</v>
      </c>
      <c r="GB315" s="500">
        <f t="shared" si="927"/>
        <v>8387.5</v>
      </c>
      <c r="GC315" s="404">
        <f t="shared" si="928"/>
        <v>6388.2</v>
      </c>
      <c r="GD315" s="510">
        <f t="shared" si="929"/>
        <v>688</v>
      </c>
      <c r="GE315" s="404">
        <f t="shared" si="930"/>
        <v>667</v>
      </c>
      <c r="GF315" s="500">
        <f t="shared" si="931"/>
        <v>688</v>
      </c>
      <c r="GG315" s="404">
        <f t="shared" si="932"/>
        <v>667</v>
      </c>
      <c r="GH315" s="500">
        <f t="shared" si="933"/>
        <v>2988.6000000000004</v>
      </c>
      <c r="GI315" s="404">
        <f t="shared" si="934"/>
        <v>2956.7000000000003</v>
      </c>
      <c r="GJ315" s="500">
        <f t="shared" si="935"/>
        <v>79359.099999999991</v>
      </c>
      <c r="GK315" s="404">
        <f t="shared" si="936"/>
        <v>78065.799999999988</v>
      </c>
      <c r="GL315" s="510">
        <f t="shared" si="937"/>
        <v>214</v>
      </c>
      <c r="GM315" s="404">
        <f t="shared" si="938"/>
        <v>206</v>
      </c>
      <c r="GN315" s="500">
        <f t="shared" si="939"/>
        <v>214</v>
      </c>
      <c r="GO315" s="404">
        <f t="shared" si="940"/>
        <v>206</v>
      </c>
      <c r="GP315" s="500">
        <f t="shared" si="941"/>
        <v>718</v>
      </c>
      <c r="GQ315" s="404">
        <f t="shared" si="942"/>
        <v>738.69999999999993</v>
      </c>
      <c r="GR315" s="500">
        <f t="shared" si="943"/>
        <v>13786.2</v>
      </c>
      <c r="GS315" s="404">
        <f t="shared" si="944"/>
        <v>13257.1</v>
      </c>
      <c r="GT315" s="510">
        <f t="shared" si="945"/>
        <v>902</v>
      </c>
      <c r="GU315" s="404">
        <f t="shared" si="946"/>
        <v>873</v>
      </c>
      <c r="GV315" s="500">
        <f t="shared" si="947"/>
        <v>902</v>
      </c>
      <c r="GW315" s="404">
        <f t="shared" si="948"/>
        <v>873</v>
      </c>
      <c r="GX315" s="500">
        <f t="shared" si="949"/>
        <v>3706.6000000000004</v>
      </c>
      <c r="GY315" s="404">
        <f t="shared" si="950"/>
        <v>3695.4</v>
      </c>
      <c r="GZ315" s="500">
        <f t="shared" si="951"/>
        <v>93145.299999999988</v>
      </c>
      <c r="HA315" s="404">
        <f t="shared" si="952"/>
        <v>91322.9</v>
      </c>
      <c r="HB315" s="510">
        <f t="shared" si="953"/>
        <v>0</v>
      </c>
      <c r="HC315" s="404">
        <f t="shared" si="954"/>
        <v>0</v>
      </c>
      <c r="HD315" s="500">
        <f t="shared" si="955"/>
        <v>0</v>
      </c>
      <c r="HE315" s="404">
        <f t="shared" si="956"/>
        <v>0</v>
      </c>
      <c r="HF315" s="500" t="str">
        <f t="shared" si="957"/>
        <v/>
      </c>
      <c r="HG315" s="404" t="str">
        <f t="shared" si="958"/>
        <v/>
      </c>
      <c r="HH315" s="500" t="str">
        <f t="shared" si="959"/>
        <v/>
      </c>
      <c r="HI315" s="404" t="str">
        <f t="shared" si="960"/>
        <v/>
      </c>
      <c r="HJ315" s="510">
        <f t="shared" si="961"/>
        <v>4269.1000000000004</v>
      </c>
      <c r="HK315" s="404">
        <f t="shared" si="962"/>
        <v>4140.0000000000009</v>
      </c>
      <c r="HL315" s="500">
        <f t="shared" si="963"/>
        <v>101532.79999999999</v>
      </c>
      <c r="HM315" s="404">
        <f t="shared" si="964"/>
        <v>97711.099999999991</v>
      </c>
    </row>
    <row r="316" spans="1:221">
      <c r="A316" s="711" t="s">
        <v>547</v>
      </c>
      <c r="B316" s="622" t="s">
        <v>1004</v>
      </c>
      <c r="C316" s="626"/>
      <c r="D316" s="627">
        <v>227526</v>
      </c>
      <c r="E316" s="623">
        <v>3</v>
      </c>
      <c r="F316" s="422">
        <v>1022</v>
      </c>
      <c r="G316" s="712">
        <v>1162</v>
      </c>
      <c r="H316" s="422">
        <v>0</v>
      </c>
      <c r="I316" s="712">
        <v>7</v>
      </c>
      <c r="J316" s="500">
        <f t="shared" si="815"/>
        <v>1022</v>
      </c>
      <c r="K316" s="404">
        <f t="shared" si="816"/>
        <v>1155</v>
      </c>
      <c r="L316" s="422"/>
      <c r="M316" s="712"/>
      <c r="N316" s="500">
        <f t="shared" si="817"/>
        <v>1022</v>
      </c>
      <c r="O316" s="404">
        <f t="shared" si="818"/>
        <v>1155</v>
      </c>
      <c r="P316" s="500">
        <f t="shared" si="819"/>
        <v>1022</v>
      </c>
      <c r="Q316" s="404">
        <f t="shared" si="820"/>
        <v>1155</v>
      </c>
      <c r="R316" s="422">
        <v>127</v>
      </c>
      <c r="S316" s="712">
        <v>156</v>
      </c>
      <c r="T316" s="500">
        <f t="shared" si="821"/>
        <v>127</v>
      </c>
      <c r="U316" s="404">
        <f t="shared" si="822"/>
        <v>156</v>
      </c>
      <c r="V316" s="422">
        <v>3</v>
      </c>
      <c r="W316" s="712">
        <v>4</v>
      </c>
      <c r="X316" s="500">
        <f t="shared" si="823"/>
        <v>3</v>
      </c>
      <c r="Y316" s="404">
        <f t="shared" si="824"/>
        <v>4</v>
      </c>
      <c r="Z316" s="422"/>
      <c r="AA316" s="712"/>
      <c r="AB316" s="500">
        <f t="shared" si="825"/>
        <v>0</v>
      </c>
      <c r="AC316" s="404">
        <f t="shared" si="826"/>
        <v>0</v>
      </c>
      <c r="AD316" s="500">
        <f t="shared" si="827"/>
        <v>130</v>
      </c>
      <c r="AE316" s="404">
        <f t="shared" si="828"/>
        <v>160</v>
      </c>
      <c r="AF316" s="500">
        <f t="shared" si="829"/>
        <v>130</v>
      </c>
      <c r="AG316" s="404">
        <f t="shared" si="830"/>
        <v>160</v>
      </c>
      <c r="AH316" s="564">
        <v>4.8</v>
      </c>
      <c r="AI316" s="713">
        <v>4.8</v>
      </c>
      <c r="AJ316" s="500">
        <f t="shared" si="831"/>
        <v>609.6</v>
      </c>
      <c r="AK316" s="404">
        <f t="shared" si="832"/>
        <v>748.8</v>
      </c>
      <c r="AL316" s="564">
        <v>5</v>
      </c>
      <c r="AM316" s="713">
        <v>5</v>
      </c>
      <c r="AN316" s="500">
        <f t="shared" si="833"/>
        <v>15</v>
      </c>
      <c r="AO316" s="404">
        <f t="shared" si="834"/>
        <v>20</v>
      </c>
      <c r="AP316" s="564"/>
      <c r="AQ316" s="713"/>
      <c r="AR316" s="500">
        <f t="shared" si="835"/>
        <v>0</v>
      </c>
      <c r="AS316" s="404">
        <f t="shared" si="836"/>
        <v>0</v>
      </c>
      <c r="AT316" s="236">
        <f t="shared" si="837"/>
        <v>4.804615384615385</v>
      </c>
      <c r="AU316" s="237">
        <f t="shared" si="838"/>
        <v>4.8049999999999997</v>
      </c>
      <c r="AV316" s="500">
        <f t="shared" si="839"/>
        <v>624.6</v>
      </c>
      <c r="AW316" s="404">
        <f t="shared" si="840"/>
        <v>768.8</v>
      </c>
      <c r="AX316" s="422">
        <v>138.30000000000001</v>
      </c>
      <c r="AY316" s="712">
        <v>138.19999999999999</v>
      </c>
      <c r="AZ316" s="500">
        <f t="shared" si="841"/>
        <v>17564.100000000002</v>
      </c>
      <c r="BA316" s="404">
        <f t="shared" si="842"/>
        <v>21559.199999999997</v>
      </c>
      <c r="BB316" s="422">
        <v>159.30000000000001</v>
      </c>
      <c r="BC316" s="712">
        <v>145.30000000000001</v>
      </c>
      <c r="BD316" s="500">
        <f t="shared" si="843"/>
        <v>477.90000000000003</v>
      </c>
      <c r="BE316" s="404">
        <f t="shared" si="844"/>
        <v>581.20000000000005</v>
      </c>
      <c r="BF316" s="422"/>
      <c r="BG316" s="712"/>
      <c r="BH316" s="500">
        <f t="shared" si="845"/>
        <v>0</v>
      </c>
      <c r="BI316" s="404">
        <f t="shared" si="846"/>
        <v>0</v>
      </c>
      <c r="BJ316" s="500">
        <f t="shared" si="847"/>
        <v>138.78461538461542</v>
      </c>
      <c r="BK316" s="404">
        <f t="shared" si="848"/>
        <v>138.3775</v>
      </c>
      <c r="BL316" s="500">
        <f t="shared" si="849"/>
        <v>18042.000000000004</v>
      </c>
      <c r="BM316" s="404">
        <f t="shared" si="850"/>
        <v>22140.400000000001</v>
      </c>
      <c r="BN316" s="422">
        <v>442</v>
      </c>
      <c r="BO316" s="712">
        <v>504</v>
      </c>
      <c r="BP316" s="500">
        <f t="shared" si="851"/>
        <v>442</v>
      </c>
      <c r="BQ316" s="404">
        <f t="shared" si="852"/>
        <v>504</v>
      </c>
      <c r="BR316" s="422">
        <v>20</v>
      </c>
      <c r="BS316" s="712">
        <v>11</v>
      </c>
      <c r="BT316" s="500">
        <f t="shared" si="853"/>
        <v>20</v>
      </c>
      <c r="BU316" s="404">
        <f t="shared" si="854"/>
        <v>11</v>
      </c>
      <c r="BV316" s="422"/>
      <c r="BW316" s="712"/>
      <c r="BX316" s="500">
        <f t="shared" si="855"/>
        <v>0</v>
      </c>
      <c r="BY316" s="404">
        <f t="shared" si="856"/>
        <v>0</v>
      </c>
      <c r="BZ316" s="500">
        <f t="shared" si="857"/>
        <v>462</v>
      </c>
      <c r="CA316" s="404">
        <f t="shared" si="858"/>
        <v>515</v>
      </c>
      <c r="CB316" s="500">
        <f t="shared" si="859"/>
        <v>462</v>
      </c>
      <c r="CC316" s="404">
        <f t="shared" si="860"/>
        <v>515</v>
      </c>
      <c r="CD316" s="564">
        <v>5.4</v>
      </c>
      <c r="CE316" s="714">
        <v>5.2</v>
      </c>
      <c r="CF316" s="500">
        <f t="shared" si="861"/>
        <v>2386.8000000000002</v>
      </c>
      <c r="CG316" s="404">
        <f t="shared" si="862"/>
        <v>2620.8000000000002</v>
      </c>
      <c r="CH316" s="564"/>
      <c r="CI316" s="714">
        <v>5.6</v>
      </c>
      <c r="CJ316" s="500">
        <f t="shared" si="863"/>
        <v>0</v>
      </c>
      <c r="CK316" s="404">
        <f t="shared" si="864"/>
        <v>61.599999999999994</v>
      </c>
      <c r="CL316" s="564"/>
      <c r="CM316" s="714"/>
      <c r="CN316" s="500">
        <f t="shared" si="865"/>
        <v>0</v>
      </c>
      <c r="CO316" s="404">
        <f t="shared" si="866"/>
        <v>0</v>
      </c>
      <c r="CP316" s="500">
        <f t="shared" si="867"/>
        <v>5.1662337662337663</v>
      </c>
      <c r="CQ316" s="237">
        <f t="shared" si="868"/>
        <v>5.2085436893203889</v>
      </c>
      <c r="CR316" s="500">
        <f t="shared" si="869"/>
        <v>2386.8000000000002</v>
      </c>
      <c r="CS316" s="404">
        <f t="shared" si="870"/>
        <v>2682.4</v>
      </c>
      <c r="CT316" s="565">
        <v>150.6</v>
      </c>
      <c r="CU316" s="714">
        <v>146.9</v>
      </c>
      <c r="CV316" s="500">
        <f t="shared" si="871"/>
        <v>66565.2</v>
      </c>
      <c r="CW316" s="404">
        <f t="shared" si="872"/>
        <v>74037.600000000006</v>
      </c>
      <c r="CX316" s="565">
        <v>170.2</v>
      </c>
      <c r="CY316" s="714">
        <v>159.80000000000001</v>
      </c>
      <c r="CZ316" s="500">
        <f t="shared" si="873"/>
        <v>3404</v>
      </c>
      <c r="DA316" s="404">
        <f t="shared" si="874"/>
        <v>1757.8000000000002</v>
      </c>
      <c r="DB316" s="565"/>
      <c r="DC316" s="714"/>
      <c r="DD316" s="500">
        <f t="shared" si="875"/>
        <v>0</v>
      </c>
      <c r="DE316" s="404">
        <f t="shared" si="876"/>
        <v>0</v>
      </c>
      <c r="DF316" s="500">
        <f t="shared" si="877"/>
        <v>151.44848484848484</v>
      </c>
      <c r="DG316" s="404">
        <f t="shared" si="878"/>
        <v>147.17553398058254</v>
      </c>
      <c r="DH316" s="500">
        <f t="shared" si="879"/>
        <v>69969.2</v>
      </c>
      <c r="DI316" s="404">
        <f t="shared" si="880"/>
        <v>75795.400000000009</v>
      </c>
      <c r="DJ316" s="500">
        <f t="shared" si="881"/>
        <v>592</v>
      </c>
      <c r="DK316" s="404">
        <f t="shared" si="882"/>
        <v>675</v>
      </c>
      <c r="DL316" s="500">
        <f t="shared" si="883"/>
        <v>592</v>
      </c>
      <c r="DM316" s="404">
        <f t="shared" si="884"/>
        <v>675</v>
      </c>
      <c r="DN316" s="236">
        <f t="shared" si="885"/>
        <v>5.0868243243243247</v>
      </c>
      <c r="DO316" s="237">
        <f t="shared" si="886"/>
        <v>5.1128888888888886</v>
      </c>
      <c r="DP316" s="500">
        <f t="shared" si="887"/>
        <v>3011.4</v>
      </c>
      <c r="DQ316" s="404">
        <f t="shared" si="888"/>
        <v>3451.2</v>
      </c>
      <c r="DR316" s="500">
        <f t="shared" si="889"/>
        <v>148.66756756756757</v>
      </c>
      <c r="DS316" s="404">
        <f t="shared" si="890"/>
        <v>145.0900740740741</v>
      </c>
      <c r="DT316" s="500">
        <f t="shared" si="891"/>
        <v>88011.199999999997</v>
      </c>
      <c r="DU316" s="404">
        <f t="shared" si="892"/>
        <v>97935.800000000017</v>
      </c>
      <c r="DV316" s="565">
        <v>325</v>
      </c>
      <c r="DW316" s="715">
        <v>334</v>
      </c>
      <c r="DX316" s="500">
        <f t="shared" si="893"/>
        <v>325</v>
      </c>
      <c r="DY316" s="404">
        <f t="shared" si="894"/>
        <v>334</v>
      </c>
      <c r="DZ316" s="565">
        <v>70</v>
      </c>
      <c r="EA316" s="715">
        <v>90</v>
      </c>
      <c r="EB316" s="500">
        <f t="shared" si="895"/>
        <v>70</v>
      </c>
      <c r="EC316" s="404">
        <f t="shared" si="896"/>
        <v>90</v>
      </c>
      <c r="ED316" s="565"/>
      <c r="EE316" s="715"/>
      <c r="EF316" s="500">
        <f t="shared" si="897"/>
        <v>0</v>
      </c>
      <c r="EG316" s="404">
        <f t="shared" si="898"/>
        <v>0</v>
      </c>
      <c r="EH316" s="500">
        <f t="shared" si="899"/>
        <v>395</v>
      </c>
      <c r="EI316" s="404">
        <f t="shared" si="900"/>
        <v>424</v>
      </c>
      <c r="EJ316" s="500">
        <f t="shared" si="901"/>
        <v>395</v>
      </c>
      <c r="EK316" s="404">
        <f t="shared" si="902"/>
        <v>424</v>
      </c>
      <c r="EL316" s="564">
        <v>3.5</v>
      </c>
      <c r="EM316" s="716">
        <v>3.4</v>
      </c>
      <c r="EN316" s="500">
        <f t="shared" si="903"/>
        <v>1137.5</v>
      </c>
      <c r="EO316" s="404">
        <f t="shared" si="904"/>
        <v>1135.5999999999999</v>
      </c>
      <c r="EP316" s="564">
        <v>2.9</v>
      </c>
      <c r="EQ316" s="716">
        <v>3</v>
      </c>
      <c r="ER316" s="500">
        <f t="shared" si="905"/>
        <v>203</v>
      </c>
      <c r="ES316" s="404">
        <f t="shared" si="906"/>
        <v>270</v>
      </c>
      <c r="ET316" s="564"/>
      <c r="EU316" s="716"/>
      <c r="EV316" s="500">
        <f t="shared" si="907"/>
        <v>0</v>
      </c>
      <c r="EW316" s="404">
        <f t="shared" si="908"/>
        <v>0</v>
      </c>
      <c r="EX316" s="236">
        <f t="shared" si="909"/>
        <v>3.3936708860759492</v>
      </c>
      <c r="EY316" s="237">
        <f t="shared" si="910"/>
        <v>3.3150943396226413</v>
      </c>
      <c r="EZ316" s="500">
        <f t="shared" si="911"/>
        <v>1340.5</v>
      </c>
      <c r="FA316" s="404">
        <f t="shared" si="912"/>
        <v>1405.6</v>
      </c>
      <c r="FB316" s="565">
        <v>93.9</v>
      </c>
      <c r="FC316" s="716">
        <v>94.3</v>
      </c>
      <c r="FD316" s="500">
        <f t="shared" si="913"/>
        <v>30517.500000000004</v>
      </c>
      <c r="FE316" s="404">
        <f t="shared" si="914"/>
        <v>31496.2</v>
      </c>
      <c r="FF316" s="565">
        <v>67.3</v>
      </c>
      <c r="FG316" s="716">
        <v>72.8</v>
      </c>
      <c r="FH316" s="500">
        <f t="shared" si="915"/>
        <v>4711</v>
      </c>
      <c r="FI316" s="404">
        <f t="shared" si="916"/>
        <v>6552</v>
      </c>
      <c r="FJ316" s="565"/>
      <c r="FK316" s="716"/>
      <c r="FL316" s="500">
        <f t="shared" si="917"/>
        <v>0</v>
      </c>
      <c r="FM316" s="404">
        <f t="shared" si="918"/>
        <v>0</v>
      </c>
      <c r="FN316" s="500">
        <f t="shared" si="919"/>
        <v>89.186075949367094</v>
      </c>
      <c r="FO316" s="404">
        <f t="shared" si="920"/>
        <v>89.736320754716971</v>
      </c>
      <c r="FP316" s="500">
        <f t="shared" si="921"/>
        <v>35228.5</v>
      </c>
      <c r="FQ316" s="404">
        <f t="shared" si="922"/>
        <v>38048.199999999997</v>
      </c>
      <c r="FR316" s="565">
        <v>35</v>
      </c>
      <c r="FS316" s="717">
        <v>56</v>
      </c>
      <c r="FT316" s="500">
        <f t="shared" si="923"/>
        <v>35</v>
      </c>
      <c r="FU316" s="404">
        <f t="shared" si="924"/>
        <v>56</v>
      </c>
      <c r="FV316" s="564">
        <v>5.5</v>
      </c>
      <c r="FW316" s="718">
        <v>5.6</v>
      </c>
      <c r="FX316" s="500">
        <f t="shared" si="925"/>
        <v>192.5</v>
      </c>
      <c r="FY316" s="404">
        <f t="shared" si="926"/>
        <v>313.59999999999997</v>
      </c>
      <c r="FZ316" s="564">
        <v>97.4</v>
      </c>
      <c r="GA316" s="718">
        <v>87.3</v>
      </c>
      <c r="GB316" s="500">
        <f t="shared" si="927"/>
        <v>3409</v>
      </c>
      <c r="GC316" s="404">
        <f t="shared" si="928"/>
        <v>4888.8</v>
      </c>
      <c r="GD316" s="510">
        <f t="shared" si="929"/>
        <v>894</v>
      </c>
      <c r="GE316" s="404">
        <f t="shared" si="930"/>
        <v>994</v>
      </c>
      <c r="GF316" s="500">
        <f t="shared" si="931"/>
        <v>894</v>
      </c>
      <c r="GG316" s="404">
        <f t="shared" si="932"/>
        <v>994</v>
      </c>
      <c r="GH316" s="500">
        <f t="shared" si="933"/>
        <v>4133.8999999999996</v>
      </c>
      <c r="GI316" s="404">
        <f t="shared" si="934"/>
        <v>4505.2000000000007</v>
      </c>
      <c r="GJ316" s="500">
        <f t="shared" si="935"/>
        <v>114646.8</v>
      </c>
      <c r="GK316" s="404">
        <f t="shared" si="936"/>
        <v>127093</v>
      </c>
      <c r="GL316" s="510">
        <f t="shared" si="937"/>
        <v>93</v>
      </c>
      <c r="GM316" s="404">
        <f t="shared" si="938"/>
        <v>105</v>
      </c>
      <c r="GN316" s="500">
        <f t="shared" si="939"/>
        <v>93</v>
      </c>
      <c r="GO316" s="404">
        <f t="shared" si="940"/>
        <v>105</v>
      </c>
      <c r="GP316" s="500">
        <f t="shared" si="941"/>
        <v>218</v>
      </c>
      <c r="GQ316" s="404">
        <f t="shared" si="942"/>
        <v>351.6</v>
      </c>
      <c r="GR316" s="500">
        <f t="shared" si="943"/>
        <v>8592.9</v>
      </c>
      <c r="GS316" s="404">
        <f t="shared" si="944"/>
        <v>8891</v>
      </c>
      <c r="GT316" s="510">
        <f t="shared" si="945"/>
        <v>987</v>
      </c>
      <c r="GU316" s="404">
        <f t="shared" si="946"/>
        <v>1099</v>
      </c>
      <c r="GV316" s="500">
        <f t="shared" si="947"/>
        <v>987</v>
      </c>
      <c r="GW316" s="404">
        <f t="shared" si="948"/>
        <v>1099</v>
      </c>
      <c r="GX316" s="500">
        <f t="shared" si="949"/>
        <v>4351.8999999999996</v>
      </c>
      <c r="GY316" s="404">
        <f t="shared" si="950"/>
        <v>4856.8000000000011</v>
      </c>
      <c r="GZ316" s="500">
        <f t="shared" si="951"/>
        <v>123239.7</v>
      </c>
      <c r="HA316" s="404">
        <f t="shared" si="952"/>
        <v>135984</v>
      </c>
      <c r="HB316" s="510">
        <f t="shared" si="953"/>
        <v>0</v>
      </c>
      <c r="HC316" s="404">
        <f t="shared" si="954"/>
        <v>0</v>
      </c>
      <c r="HD316" s="500">
        <f t="shared" si="955"/>
        <v>0</v>
      </c>
      <c r="HE316" s="404">
        <f t="shared" si="956"/>
        <v>0</v>
      </c>
      <c r="HF316" s="500" t="str">
        <f t="shared" si="957"/>
        <v/>
      </c>
      <c r="HG316" s="404" t="str">
        <f t="shared" si="958"/>
        <v/>
      </c>
      <c r="HH316" s="500" t="str">
        <f t="shared" si="959"/>
        <v/>
      </c>
      <c r="HI316" s="404" t="str">
        <f t="shared" si="960"/>
        <v/>
      </c>
      <c r="HJ316" s="510">
        <f t="shared" si="961"/>
        <v>4544.3999999999996</v>
      </c>
      <c r="HK316" s="404">
        <f t="shared" si="962"/>
        <v>5170.3999999999996</v>
      </c>
      <c r="HL316" s="500">
        <f t="shared" si="963"/>
        <v>126648.7</v>
      </c>
      <c r="HM316" s="404">
        <f t="shared" si="964"/>
        <v>140872.79999999999</v>
      </c>
    </row>
    <row r="317" spans="1:221">
      <c r="A317" s="711" t="s">
        <v>547</v>
      </c>
      <c r="B317" s="622" t="s">
        <v>1005</v>
      </c>
      <c r="C317" s="626"/>
      <c r="D317" s="627">
        <v>227881</v>
      </c>
      <c r="E317" s="623">
        <v>3</v>
      </c>
      <c r="F317" s="422">
        <v>3255</v>
      </c>
      <c r="G317" s="712">
        <v>3438</v>
      </c>
      <c r="H317" s="422">
        <v>1</v>
      </c>
      <c r="I317" s="712">
        <v>0</v>
      </c>
      <c r="J317" s="500">
        <f t="shared" si="815"/>
        <v>3254</v>
      </c>
      <c r="K317" s="404">
        <f t="shared" si="816"/>
        <v>3438</v>
      </c>
      <c r="L317" s="422"/>
      <c r="M317" s="712"/>
      <c r="N317" s="500">
        <f t="shared" si="817"/>
        <v>3254</v>
      </c>
      <c r="O317" s="404">
        <f t="shared" si="818"/>
        <v>3438</v>
      </c>
      <c r="P317" s="500">
        <f t="shared" si="819"/>
        <v>3254</v>
      </c>
      <c r="Q317" s="404">
        <f t="shared" si="820"/>
        <v>3438</v>
      </c>
      <c r="R317" s="422">
        <v>412</v>
      </c>
      <c r="S317" s="712">
        <v>468</v>
      </c>
      <c r="T317" s="500">
        <f t="shared" si="821"/>
        <v>412</v>
      </c>
      <c r="U317" s="404">
        <f t="shared" si="822"/>
        <v>468</v>
      </c>
      <c r="V317" s="422">
        <v>7</v>
      </c>
      <c r="W317" s="712">
        <v>8</v>
      </c>
      <c r="X317" s="500">
        <f t="shared" si="823"/>
        <v>7</v>
      </c>
      <c r="Y317" s="404">
        <f t="shared" si="824"/>
        <v>8</v>
      </c>
      <c r="Z317" s="422"/>
      <c r="AA317" s="712"/>
      <c r="AB317" s="500">
        <f t="shared" si="825"/>
        <v>0</v>
      </c>
      <c r="AC317" s="404">
        <f t="shared" si="826"/>
        <v>0</v>
      </c>
      <c r="AD317" s="500">
        <f t="shared" si="827"/>
        <v>419</v>
      </c>
      <c r="AE317" s="404">
        <f t="shared" si="828"/>
        <v>476</v>
      </c>
      <c r="AF317" s="500">
        <f t="shared" si="829"/>
        <v>419</v>
      </c>
      <c r="AG317" s="404">
        <f t="shared" si="830"/>
        <v>476</v>
      </c>
      <c r="AH317" s="564">
        <v>4.4000000000000004</v>
      </c>
      <c r="AI317" s="713">
        <v>4.4000000000000004</v>
      </c>
      <c r="AJ317" s="500">
        <f t="shared" si="831"/>
        <v>1812.8000000000002</v>
      </c>
      <c r="AK317" s="404">
        <f t="shared" si="832"/>
        <v>2059.2000000000003</v>
      </c>
      <c r="AL317" s="564">
        <v>4.0999999999999996</v>
      </c>
      <c r="AM317" s="713">
        <v>4.8</v>
      </c>
      <c r="AN317" s="500">
        <f t="shared" si="833"/>
        <v>28.699999999999996</v>
      </c>
      <c r="AO317" s="404">
        <f t="shared" si="834"/>
        <v>38.4</v>
      </c>
      <c r="AP317" s="564"/>
      <c r="AQ317" s="713"/>
      <c r="AR317" s="500">
        <f t="shared" si="835"/>
        <v>0</v>
      </c>
      <c r="AS317" s="404">
        <f t="shared" si="836"/>
        <v>0</v>
      </c>
      <c r="AT317" s="236">
        <f t="shared" si="837"/>
        <v>4.3949880668257766</v>
      </c>
      <c r="AU317" s="237">
        <f t="shared" si="838"/>
        <v>4.4067226890756306</v>
      </c>
      <c r="AV317" s="500">
        <f t="shared" si="839"/>
        <v>1841.5000000000005</v>
      </c>
      <c r="AW317" s="404">
        <f t="shared" si="840"/>
        <v>2097.6000000000004</v>
      </c>
      <c r="AX317" s="422">
        <v>123.4</v>
      </c>
      <c r="AY317" s="712">
        <v>122.6</v>
      </c>
      <c r="AZ317" s="500">
        <f t="shared" si="841"/>
        <v>50840.800000000003</v>
      </c>
      <c r="BA317" s="404">
        <f t="shared" si="842"/>
        <v>57376.799999999996</v>
      </c>
      <c r="BB317" s="422">
        <v>129.30000000000001</v>
      </c>
      <c r="BC317" s="712">
        <v>113.1</v>
      </c>
      <c r="BD317" s="500">
        <f t="shared" si="843"/>
        <v>905.10000000000014</v>
      </c>
      <c r="BE317" s="404">
        <f t="shared" si="844"/>
        <v>904.8</v>
      </c>
      <c r="BF317" s="422"/>
      <c r="BG317" s="712"/>
      <c r="BH317" s="500">
        <f t="shared" si="845"/>
        <v>0</v>
      </c>
      <c r="BI317" s="404">
        <f t="shared" si="846"/>
        <v>0</v>
      </c>
      <c r="BJ317" s="500">
        <f t="shared" si="847"/>
        <v>123.49856801909309</v>
      </c>
      <c r="BK317" s="404">
        <f t="shared" si="848"/>
        <v>122.44033613445377</v>
      </c>
      <c r="BL317" s="500">
        <f t="shared" si="849"/>
        <v>51745.9</v>
      </c>
      <c r="BM317" s="404">
        <f t="shared" si="850"/>
        <v>58281.599999999999</v>
      </c>
      <c r="BN317" s="422">
        <v>662</v>
      </c>
      <c r="BO317" s="712">
        <v>690</v>
      </c>
      <c r="BP317" s="500">
        <f t="shared" si="851"/>
        <v>662</v>
      </c>
      <c r="BQ317" s="404">
        <f t="shared" si="852"/>
        <v>690</v>
      </c>
      <c r="BR317" s="422">
        <v>21</v>
      </c>
      <c r="BS317" s="712">
        <v>18</v>
      </c>
      <c r="BT317" s="500">
        <f t="shared" si="853"/>
        <v>21</v>
      </c>
      <c r="BU317" s="404">
        <f t="shared" si="854"/>
        <v>18</v>
      </c>
      <c r="BV317" s="422"/>
      <c r="BW317" s="712"/>
      <c r="BX317" s="500">
        <f t="shared" si="855"/>
        <v>0</v>
      </c>
      <c r="BY317" s="404">
        <f t="shared" si="856"/>
        <v>0</v>
      </c>
      <c r="BZ317" s="500">
        <f t="shared" si="857"/>
        <v>683</v>
      </c>
      <c r="CA317" s="404">
        <f t="shared" si="858"/>
        <v>708</v>
      </c>
      <c r="CB317" s="500">
        <f t="shared" si="859"/>
        <v>683</v>
      </c>
      <c r="CC317" s="404">
        <f t="shared" si="860"/>
        <v>708</v>
      </c>
      <c r="CD317" s="564">
        <v>5</v>
      </c>
      <c r="CE317" s="714">
        <v>5</v>
      </c>
      <c r="CF317" s="500">
        <f t="shared" si="861"/>
        <v>3310</v>
      </c>
      <c r="CG317" s="404">
        <f t="shared" si="862"/>
        <v>3450</v>
      </c>
      <c r="CH317" s="564"/>
      <c r="CI317" s="714">
        <v>5</v>
      </c>
      <c r="CJ317" s="500">
        <f t="shared" si="863"/>
        <v>0</v>
      </c>
      <c r="CK317" s="404">
        <f t="shared" si="864"/>
        <v>90</v>
      </c>
      <c r="CL317" s="564"/>
      <c r="CM317" s="714"/>
      <c r="CN317" s="500">
        <f t="shared" si="865"/>
        <v>0</v>
      </c>
      <c r="CO317" s="404">
        <f t="shared" si="866"/>
        <v>0</v>
      </c>
      <c r="CP317" s="500">
        <f t="shared" si="867"/>
        <v>4.8462664714494874</v>
      </c>
      <c r="CQ317" s="237">
        <f t="shared" si="868"/>
        <v>5</v>
      </c>
      <c r="CR317" s="500">
        <f t="shared" si="869"/>
        <v>3310</v>
      </c>
      <c r="CS317" s="404">
        <f t="shared" si="870"/>
        <v>3540</v>
      </c>
      <c r="CT317" s="565">
        <v>136.5</v>
      </c>
      <c r="CU317" s="714">
        <v>134.30000000000001</v>
      </c>
      <c r="CV317" s="500">
        <f t="shared" si="871"/>
        <v>90363</v>
      </c>
      <c r="CW317" s="404">
        <f t="shared" si="872"/>
        <v>92667.000000000015</v>
      </c>
      <c r="CX317" s="565">
        <v>141.30000000000001</v>
      </c>
      <c r="CY317" s="714">
        <v>134.30000000000001</v>
      </c>
      <c r="CZ317" s="500">
        <f t="shared" si="873"/>
        <v>2967.3</v>
      </c>
      <c r="DA317" s="404">
        <f t="shared" si="874"/>
        <v>2417.4</v>
      </c>
      <c r="DB317" s="565"/>
      <c r="DC317" s="714"/>
      <c r="DD317" s="500">
        <f t="shared" si="875"/>
        <v>0</v>
      </c>
      <c r="DE317" s="404">
        <f t="shared" si="876"/>
        <v>0</v>
      </c>
      <c r="DF317" s="500">
        <f t="shared" si="877"/>
        <v>136.64758418740848</v>
      </c>
      <c r="DG317" s="404">
        <f t="shared" si="878"/>
        <v>134.30000000000001</v>
      </c>
      <c r="DH317" s="500">
        <f t="shared" si="879"/>
        <v>93330.299999999988</v>
      </c>
      <c r="DI317" s="404">
        <f t="shared" si="880"/>
        <v>95084.400000000009</v>
      </c>
      <c r="DJ317" s="500">
        <f t="shared" si="881"/>
        <v>1102</v>
      </c>
      <c r="DK317" s="404">
        <f t="shared" si="882"/>
        <v>1184</v>
      </c>
      <c r="DL317" s="500">
        <f t="shared" si="883"/>
        <v>1102</v>
      </c>
      <c r="DM317" s="404">
        <f t="shared" si="884"/>
        <v>1184</v>
      </c>
      <c r="DN317" s="236">
        <f t="shared" si="885"/>
        <v>4.6746823956442833</v>
      </c>
      <c r="DO317" s="237">
        <f t="shared" si="886"/>
        <v>4.7614864864864872</v>
      </c>
      <c r="DP317" s="500">
        <f t="shared" si="887"/>
        <v>5151.5</v>
      </c>
      <c r="DQ317" s="404">
        <f t="shared" si="888"/>
        <v>5637.6000000000013</v>
      </c>
      <c r="DR317" s="500">
        <f t="shared" si="889"/>
        <v>131.64809437386569</v>
      </c>
      <c r="DS317" s="404">
        <f t="shared" si="890"/>
        <v>129.53209459459458</v>
      </c>
      <c r="DT317" s="500">
        <f t="shared" si="891"/>
        <v>145076.19999999998</v>
      </c>
      <c r="DU317" s="404">
        <f t="shared" si="892"/>
        <v>153366</v>
      </c>
      <c r="DV317" s="565">
        <v>1587</v>
      </c>
      <c r="DW317" s="715">
        <v>1669</v>
      </c>
      <c r="DX317" s="500">
        <f t="shared" si="893"/>
        <v>1587</v>
      </c>
      <c r="DY317" s="404">
        <f t="shared" si="894"/>
        <v>1669</v>
      </c>
      <c r="DZ317" s="565">
        <v>458</v>
      </c>
      <c r="EA317" s="715">
        <v>466</v>
      </c>
      <c r="EB317" s="500">
        <f t="shared" si="895"/>
        <v>458</v>
      </c>
      <c r="EC317" s="404">
        <f t="shared" si="896"/>
        <v>466</v>
      </c>
      <c r="ED317" s="565"/>
      <c r="EE317" s="715"/>
      <c r="EF317" s="500">
        <f t="shared" si="897"/>
        <v>0</v>
      </c>
      <c r="EG317" s="404">
        <f t="shared" si="898"/>
        <v>0</v>
      </c>
      <c r="EH317" s="500">
        <f t="shared" si="899"/>
        <v>2045</v>
      </c>
      <c r="EI317" s="404">
        <f t="shared" si="900"/>
        <v>2135</v>
      </c>
      <c r="EJ317" s="500">
        <f t="shared" si="901"/>
        <v>2045</v>
      </c>
      <c r="EK317" s="404">
        <f t="shared" si="902"/>
        <v>2135</v>
      </c>
      <c r="EL317" s="564">
        <v>3.4</v>
      </c>
      <c r="EM317" s="716">
        <v>3.3</v>
      </c>
      <c r="EN317" s="500">
        <f t="shared" si="903"/>
        <v>5395.8</v>
      </c>
      <c r="EO317" s="404">
        <f t="shared" si="904"/>
        <v>5507.7</v>
      </c>
      <c r="EP317" s="564">
        <v>3.4</v>
      </c>
      <c r="EQ317" s="716">
        <v>3.5</v>
      </c>
      <c r="ER317" s="500">
        <f t="shared" si="905"/>
        <v>1557.2</v>
      </c>
      <c r="ES317" s="404">
        <f t="shared" si="906"/>
        <v>1631</v>
      </c>
      <c r="ET317" s="564"/>
      <c r="EU317" s="716"/>
      <c r="EV317" s="500">
        <f t="shared" si="907"/>
        <v>0</v>
      </c>
      <c r="EW317" s="404">
        <f t="shared" si="908"/>
        <v>0</v>
      </c>
      <c r="EX317" s="236">
        <f t="shared" si="909"/>
        <v>3.4</v>
      </c>
      <c r="EY317" s="237">
        <f t="shared" si="910"/>
        <v>3.3436533957845431</v>
      </c>
      <c r="EZ317" s="500">
        <f t="shared" si="911"/>
        <v>6953</v>
      </c>
      <c r="FA317" s="404">
        <f t="shared" si="912"/>
        <v>7138.7</v>
      </c>
      <c r="FB317" s="565">
        <v>89.6</v>
      </c>
      <c r="FC317" s="716">
        <v>88.7</v>
      </c>
      <c r="FD317" s="500">
        <f t="shared" si="913"/>
        <v>142195.19999999998</v>
      </c>
      <c r="FE317" s="404">
        <f t="shared" si="914"/>
        <v>148040.30000000002</v>
      </c>
      <c r="FF317" s="565">
        <v>75.099999999999994</v>
      </c>
      <c r="FG317" s="716">
        <v>75.3</v>
      </c>
      <c r="FH317" s="500">
        <f t="shared" si="915"/>
        <v>34395.799999999996</v>
      </c>
      <c r="FI317" s="404">
        <f t="shared" si="916"/>
        <v>35089.799999999996</v>
      </c>
      <c r="FJ317" s="565"/>
      <c r="FK317" s="716"/>
      <c r="FL317" s="500">
        <f t="shared" si="917"/>
        <v>0</v>
      </c>
      <c r="FM317" s="404">
        <f t="shared" si="918"/>
        <v>0</v>
      </c>
      <c r="FN317" s="500">
        <f t="shared" si="919"/>
        <v>86.352567237163797</v>
      </c>
      <c r="FO317" s="404">
        <f t="shared" si="920"/>
        <v>85.775222482435595</v>
      </c>
      <c r="FP317" s="500">
        <f t="shared" si="921"/>
        <v>176590.99999999997</v>
      </c>
      <c r="FQ317" s="404">
        <f t="shared" si="922"/>
        <v>183130.1</v>
      </c>
      <c r="FR317" s="565">
        <v>107</v>
      </c>
      <c r="FS317" s="717">
        <v>119</v>
      </c>
      <c r="FT317" s="500">
        <f t="shared" si="923"/>
        <v>107</v>
      </c>
      <c r="FU317" s="404">
        <f t="shared" si="924"/>
        <v>119</v>
      </c>
      <c r="FV317" s="564">
        <v>5</v>
      </c>
      <c r="FW317" s="718">
        <v>4.9000000000000004</v>
      </c>
      <c r="FX317" s="500">
        <f t="shared" si="925"/>
        <v>535</v>
      </c>
      <c r="FY317" s="404">
        <f t="shared" si="926"/>
        <v>583.1</v>
      </c>
      <c r="FZ317" s="564">
        <v>64.7</v>
      </c>
      <c r="GA317" s="718">
        <v>69.599999999999994</v>
      </c>
      <c r="GB317" s="500">
        <f t="shared" si="927"/>
        <v>6922.9000000000005</v>
      </c>
      <c r="GC317" s="404">
        <f t="shared" si="928"/>
        <v>8282.4</v>
      </c>
      <c r="GD317" s="510">
        <f t="shared" si="929"/>
        <v>2661</v>
      </c>
      <c r="GE317" s="404">
        <f t="shared" si="930"/>
        <v>2827</v>
      </c>
      <c r="GF317" s="500">
        <f t="shared" si="931"/>
        <v>2661</v>
      </c>
      <c r="GG317" s="404">
        <f t="shared" si="932"/>
        <v>2827</v>
      </c>
      <c r="GH317" s="500">
        <f t="shared" si="933"/>
        <v>10518.6</v>
      </c>
      <c r="GI317" s="404">
        <f t="shared" si="934"/>
        <v>11016.900000000001</v>
      </c>
      <c r="GJ317" s="500">
        <f t="shared" si="935"/>
        <v>283399</v>
      </c>
      <c r="GK317" s="404">
        <f t="shared" si="936"/>
        <v>298084.10000000003</v>
      </c>
      <c r="GL317" s="510">
        <f t="shared" si="937"/>
        <v>486</v>
      </c>
      <c r="GM317" s="404">
        <f t="shared" si="938"/>
        <v>492</v>
      </c>
      <c r="GN317" s="500">
        <f t="shared" si="939"/>
        <v>486</v>
      </c>
      <c r="GO317" s="404">
        <f t="shared" si="940"/>
        <v>492</v>
      </c>
      <c r="GP317" s="500">
        <f t="shared" si="941"/>
        <v>1585.9</v>
      </c>
      <c r="GQ317" s="404">
        <f t="shared" si="942"/>
        <v>1759.4</v>
      </c>
      <c r="GR317" s="500">
        <f t="shared" si="943"/>
        <v>38268.199999999997</v>
      </c>
      <c r="GS317" s="404">
        <f t="shared" si="944"/>
        <v>38411.999999999993</v>
      </c>
      <c r="GT317" s="510">
        <f t="shared" si="945"/>
        <v>3147</v>
      </c>
      <c r="GU317" s="404">
        <f t="shared" si="946"/>
        <v>3319</v>
      </c>
      <c r="GV317" s="500">
        <f t="shared" si="947"/>
        <v>3147</v>
      </c>
      <c r="GW317" s="404">
        <f t="shared" si="948"/>
        <v>3319</v>
      </c>
      <c r="GX317" s="500">
        <f t="shared" si="949"/>
        <v>12104.5</v>
      </c>
      <c r="GY317" s="404">
        <f t="shared" si="950"/>
        <v>12776.300000000001</v>
      </c>
      <c r="GZ317" s="500">
        <f t="shared" si="951"/>
        <v>321667.20000000001</v>
      </c>
      <c r="HA317" s="404">
        <f t="shared" si="952"/>
        <v>336496.10000000003</v>
      </c>
      <c r="HB317" s="510">
        <f t="shared" si="953"/>
        <v>0</v>
      </c>
      <c r="HC317" s="404">
        <f t="shared" si="954"/>
        <v>0</v>
      </c>
      <c r="HD317" s="500">
        <f t="shared" si="955"/>
        <v>0</v>
      </c>
      <c r="HE317" s="404">
        <f t="shared" si="956"/>
        <v>0</v>
      </c>
      <c r="HF317" s="500" t="str">
        <f t="shared" si="957"/>
        <v/>
      </c>
      <c r="HG317" s="404" t="str">
        <f t="shared" si="958"/>
        <v/>
      </c>
      <c r="HH317" s="500" t="str">
        <f t="shared" si="959"/>
        <v/>
      </c>
      <c r="HI317" s="404" t="str">
        <f t="shared" si="960"/>
        <v/>
      </c>
      <c r="HJ317" s="510">
        <f t="shared" si="961"/>
        <v>12639.5</v>
      </c>
      <c r="HK317" s="404">
        <f t="shared" si="962"/>
        <v>13359.400000000001</v>
      </c>
      <c r="HL317" s="500">
        <f t="shared" si="963"/>
        <v>328590.09999999998</v>
      </c>
      <c r="HM317" s="404">
        <f t="shared" si="964"/>
        <v>344778.5</v>
      </c>
    </row>
    <row r="318" spans="1:221">
      <c r="A318" s="711" t="s">
        <v>547</v>
      </c>
      <c r="B318" s="622" t="s">
        <v>1006</v>
      </c>
      <c r="C318" s="626"/>
      <c r="D318" s="627">
        <v>228431</v>
      </c>
      <c r="E318" s="623">
        <v>3</v>
      </c>
      <c r="F318" s="422">
        <v>2043</v>
      </c>
      <c r="G318" s="712">
        <v>2108</v>
      </c>
      <c r="H318" s="422">
        <v>0</v>
      </c>
      <c r="I318" s="712">
        <v>1</v>
      </c>
      <c r="J318" s="500">
        <f t="shared" si="815"/>
        <v>2043</v>
      </c>
      <c r="K318" s="404">
        <f t="shared" si="816"/>
        <v>2107</v>
      </c>
      <c r="L318" s="422"/>
      <c r="M318" s="712"/>
      <c r="N318" s="500">
        <f t="shared" si="817"/>
        <v>2043</v>
      </c>
      <c r="O318" s="404">
        <f t="shared" si="818"/>
        <v>2107</v>
      </c>
      <c r="P318" s="500">
        <f t="shared" si="819"/>
        <v>2043</v>
      </c>
      <c r="Q318" s="404">
        <f t="shared" si="820"/>
        <v>2107</v>
      </c>
      <c r="R318" s="422">
        <v>413</v>
      </c>
      <c r="S318" s="712">
        <v>446</v>
      </c>
      <c r="T318" s="500">
        <f t="shared" si="821"/>
        <v>413</v>
      </c>
      <c r="U318" s="404">
        <f t="shared" si="822"/>
        <v>446</v>
      </c>
      <c r="V318" s="422">
        <v>15</v>
      </c>
      <c r="W318" s="712">
        <v>22</v>
      </c>
      <c r="X318" s="500">
        <f t="shared" si="823"/>
        <v>15</v>
      </c>
      <c r="Y318" s="404">
        <f t="shared" si="824"/>
        <v>22</v>
      </c>
      <c r="Z318" s="422"/>
      <c r="AA318" s="712"/>
      <c r="AB318" s="500">
        <f t="shared" si="825"/>
        <v>0</v>
      </c>
      <c r="AC318" s="404">
        <f t="shared" si="826"/>
        <v>0</v>
      </c>
      <c r="AD318" s="500">
        <f t="shared" si="827"/>
        <v>428</v>
      </c>
      <c r="AE318" s="404">
        <f t="shared" si="828"/>
        <v>468</v>
      </c>
      <c r="AF318" s="500">
        <f t="shared" si="829"/>
        <v>428</v>
      </c>
      <c r="AG318" s="404">
        <f t="shared" si="830"/>
        <v>468</v>
      </c>
      <c r="AH318" s="564">
        <v>4.3</v>
      </c>
      <c r="AI318" s="713">
        <v>4.3</v>
      </c>
      <c r="AJ318" s="500">
        <f t="shared" si="831"/>
        <v>1775.8999999999999</v>
      </c>
      <c r="AK318" s="404">
        <f t="shared" si="832"/>
        <v>1917.8</v>
      </c>
      <c r="AL318" s="564">
        <v>4.3</v>
      </c>
      <c r="AM318" s="713">
        <v>4.5</v>
      </c>
      <c r="AN318" s="500">
        <f t="shared" si="833"/>
        <v>64.5</v>
      </c>
      <c r="AO318" s="404">
        <f t="shared" si="834"/>
        <v>99</v>
      </c>
      <c r="AP318" s="564"/>
      <c r="AQ318" s="713"/>
      <c r="AR318" s="500">
        <f t="shared" si="835"/>
        <v>0</v>
      </c>
      <c r="AS318" s="404">
        <f t="shared" si="836"/>
        <v>0</v>
      </c>
      <c r="AT318" s="236">
        <f t="shared" si="837"/>
        <v>4.3</v>
      </c>
      <c r="AU318" s="237">
        <f t="shared" si="838"/>
        <v>4.3094017094017092</v>
      </c>
      <c r="AV318" s="500">
        <f t="shared" si="839"/>
        <v>1840.3999999999999</v>
      </c>
      <c r="AW318" s="404">
        <f t="shared" si="840"/>
        <v>2016.8</v>
      </c>
      <c r="AX318" s="422">
        <v>120.2</v>
      </c>
      <c r="AY318" s="712">
        <v>118</v>
      </c>
      <c r="AZ318" s="500">
        <f t="shared" si="841"/>
        <v>49642.6</v>
      </c>
      <c r="BA318" s="404">
        <f t="shared" si="842"/>
        <v>52628</v>
      </c>
      <c r="BB318" s="422">
        <v>119.8</v>
      </c>
      <c r="BC318" s="712">
        <v>122.3</v>
      </c>
      <c r="BD318" s="500">
        <f t="shared" si="843"/>
        <v>1797</v>
      </c>
      <c r="BE318" s="404">
        <f t="shared" si="844"/>
        <v>2690.6</v>
      </c>
      <c r="BF318" s="422"/>
      <c r="BG318" s="712"/>
      <c r="BH318" s="500">
        <f t="shared" si="845"/>
        <v>0</v>
      </c>
      <c r="BI318" s="404">
        <f t="shared" si="846"/>
        <v>0</v>
      </c>
      <c r="BJ318" s="500">
        <f t="shared" si="847"/>
        <v>120.18598130841121</v>
      </c>
      <c r="BK318" s="404">
        <f t="shared" si="848"/>
        <v>118.20213675213675</v>
      </c>
      <c r="BL318" s="500">
        <f t="shared" si="849"/>
        <v>51439.6</v>
      </c>
      <c r="BM318" s="404">
        <f t="shared" si="850"/>
        <v>55318.6</v>
      </c>
      <c r="BN318" s="422">
        <v>593</v>
      </c>
      <c r="BO318" s="712">
        <v>602</v>
      </c>
      <c r="BP318" s="500">
        <f t="shared" si="851"/>
        <v>593</v>
      </c>
      <c r="BQ318" s="404">
        <f t="shared" si="852"/>
        <v>602</v>
      </c>
      <c r="BR318" s="422">
        <v>42</v>
      </c>
      <c r="BS318" s="712">
        <v>62</v>
      </c>
      <c r="BT318" s="500">
        <f t="shared" si="853"/>
        <v>42</v>
      </c>
      <c r="BU318" s="404">
        <f t="shared" si="854"/>
        <v>62</v>
      </c>
      <c r="BV318" s="422"/>
      <c r="BW318" s="712"/>
      <c r="BX318" s="500">
        <f t="shared" si="855"/>
        <v>0</v>
      </c>
      <c r="BY318" s="404">
        <f t="shared" si="856"/>
        <v>0</v>
      </c>
      <c r="BZ318" s="500">
        <f t="shared" si="857"/>
        <v>635</v>
      </c>
      <c r="CA318" s="404">
        <f t="shared" si="858"/>
        <v>664</v>
      </c>
      <c r="CB318" s="500">
        <f t="shared" si="859"/>
        <v>635</v>
      </c>
      <c r="CC318" s="404">
        <f t="shared" si="860"/>
        <v>664</v>
      </c>
      <c r="CD318" s="564">
        <v>4.9000000000000004</v>
      </c>
      <c r="CE318" s="714">
        <v>4.7</v>
      </c>
      <c r="CF318" s="500">
        <f t="shared" si="861"/>
        <v>2905.7000000000003</v>
      </c>
      <c r="CG318" s="404">
        <f t="shared" si="862"/>
        <v>2829.4</v>
      </c>
      <c r="CH318" s="564"/>
      <c r="CI318" s="714">
        <v>4.9000000000000004</v>
      </c>
      <c r="CJ318" s="500">
        <f t="shared" si="863"/>
        <v>0</v>
      </c>
      <c r="CK318" s="404">
        <f t="shared" si="864"/>
        <v>303.8</v>
      </c>
      <c r="CL318" s="564"/>
      <c r="CM318" s="714"/>
      <c r="CN318" s="500">
        <f t="shared" si="865"/>
        <v>0</v>
      </c>
      <c r="CO318" s="404">
        <f t="shared" si="866"/>
        <v>0</v>
      </c>
      <c r="CP318" s="500">
        <f t="shared" si="867"/>
        <v>4.5759055118110243</v>
      </c>
      <c r="CQ318" s="237">
        <f t="shared" si="868"/>
        <v>4.7186746987951809</v>
      </c>
      <c r="CR318" s="500">
        <f t="shared" si="869"/>
        <v>2905.7000000000003</v>
      </c>
      <c r="CS318" s="404">
        <f t="shared" si="870"/>
        <v>3133.2000000000003</v>
      </c>
      <c r="CT318" s="565">
        <v>134</v>
      </c>
      <c r="CU318" s="714">
        <v>131.5</v>
      </c>
      <c r="CV318" s="500">
        <f t="shared" si="871"/>
        <v>79462</v>
      </c>
      <c r="CW318" s="404">
        <f t="shared" si="872"/>
        <v>79163</v>
      </c>
      <c r="CX318" s="565">
        <v>138.5</v>
      </c>
      <c r="CY318" s="714">
        <v>137.80000000000001</v>
      </c>
      <c r="CZ318" s="500">
        <f t="shared" si="873"/>
        <v>5817</v>
      </c>
      <c r="DA318" s="404">
        <f t="shared" si="874"/>
        <v>8543.6</v>
      </c>
      <c r="DB318" s="565"/>
      <c r="DC318" s="714"/>
      <c r="DD318" s="500">
        <f t="shared" si="875"/>
        <v>0</v>
      </c>
      <c r="DE318" s="404">
        <f t="shared" si="876"/>
        <v>0</v>
      </c>
      <c r="DF318" s="500">
        <f t="shared" si="877"/>
        <v>134.29763779527559</v>
      </c>
      <c r="DG318" s="404">
        <f t="shared" si="878"/>
        <v>132.0882530120482</v>
      </c>
      <c r="DH318" s="500">
        <f t="shared" si="879"/>
        <v>85279</v>
      </c>
      <c r="DI318" s="404">
        <f t="shared" si="880"/>
        <v>87706.6</v>
      </c>
      <c r="DJ318" s="500">
        <f t="shared" si="881"/>
        <v>1063</v>
      </c>
      <c r="DK318" s="404">
        <f t="shared" si="882"/>
        <v>1132</v>
      </c>
      <c r="DL318" s="500">
        <f t="shared" si="883"/>
        <v>1063</v>
      </c>
      <c r="DM318" s="404">
        <f t="shared" si="884"/>
        <v>1132</v>
      </c>
      <c r="DN318" s="236">
        <f t="shared" si="885"/>
        <v>4.4648165569143936</v>
      </c>
      <c r="DO318" s="237">
        <f t="shared" si="886"/>
        <v>4.5494699646643113</v>
      </c>
      <c r="DP318" s="500">
        <f t="shared" si="887"/>
        <v>4746.1000000000004</v>
      </c>
      <c r="DQ318" s="404">
        <f t="shared" si="888"/>
        <v>5150</v>
      </c>
      <c r="DR318" s="500">
        <f t="shared" si="889"/>
        <v>128.61580432737537</v>
      </c>
      <c r="DS318" s="404">
        <f t="shared" si="890"/>
        <v>126.34734982332157</v>
      </c>
      <c r="DT318" s="500">
        <f t="shared" si="891"/>
        <v>136718.60000000003</v>
      </c>
      <c r="DU318" s="404">
        <f t="shared" si="892"/>
        <v>143025.20000000001</v>
      </c>
      <c r="DV318" s="565">
        <v>727</v>
      </c>
      <c r="DW318" s="715">
        <v>758</v>
      </c>
      <c r="DX318" s="500">
        <f t="shared" si="893"/>
        <v>727</v>
      </c>
      <c r="DY318" s="404">
        <f t="shared" si="894"/>
        <v>758</v>
      </c>
      <c r="DZ318" s="565">
        <v>187</v>
      </c>
      <c r="EA318" s="715">
        <v>150</v>
      </c>
      <c r="EB318" s="500">
        <f t="shared" si="895"/>
        <v>187</v>
      </c>
      <c r="EC318" s="404">
        <f t="shared" si="896"/>
        <v>150</v>
      </c>
      <c r="ED318" s="565"/>
      <c r="EE318" s="715"/>
      <c r="EF318" s="500">
        <f t="shared" si="897"/>
        <v>0</v>
      </c>
      <c r="EG318" s="404">
        <f t="shared" si="898"/>
        <v>0</v>
      </c>
      <c r="EH318" s="500">
        <f t="shared" si="899"/>
        <v>914</v>
      </c>
      <c r="EI318" s="404">
        <f t="shared" si="900"/>
        <v>908</v>
      </c>
      <c r="EJ318" s="500">
        <f t="shared" si="901"/>
        <v>914</v>
      </c>
      <c r="EK318" s="404">
        <f t="shared" si="902"/>
        <v>908</v>
      </c>
      <c r="EL318" s="564">
        <v>3.6</v>
      </c>
      <c r="EM318" s="716">
        <v>3.5</v>
      </c>
      <c r="EN318" s="500">
        <f t="shared" si="903"/>
        <v>2617.2000000000003</v>
      </c>
      <c r="EO318" s="404">
        <f t="shared" si="904"/>
        <v>2653</v>
      </c>
      <c r="EP318" s="564">
        <v>3.6</v>
      </c>
      <c r="EQ318" s="716">
        <v>3.6</v>
      </c>
      <c r="ER318" s="500">
        <f t="shared" si="905"/>
        <v>673.2</v>
      </c>
      <c r="ES318" s="404">
        <f t="shared" si="906"/>
        <v>540</v>
      </c>
      <c r="ET318" s="564"/>
      <c r="EU318" s="716"/>
      <c r="EV318" s="500">
        <f t="shared" si="907"/>
        <v>0</v>
      </c>
      <c r="EW318" s="404">
        <f t="shared" si="908"/>
        <v>0</v>
      </c>
      <c r="EX318" s="236">
        <f t="shared" si="909"/>
        <v>3.6000000000000005</v>
      </c>
      <c r="EY318" s="237">
        <f t="shared" si="910"/>
        <v>3.5165198237885464</v>
      </c>
      <c r="EZ318" s="500">
        <f t="shared" si="911"/>
        <v>3290.4000000000005</v>
      </c>
      <c r="FA318" s="404">
        <f t="shared" si="912"/>
        <v>3193</v>
      </c>
      <c r="FB318" s="565">
        <v>91.4</v>
      </c>
      <c r="FC318" s="716">
        <v>90.2</v>
      </c>
      <c r="FD318" s="500">
        <f t="shared" si="913"/>
        <v>66447.8</v>
      </c>
      <c r="FE318" s="404">
        <f t="shared" si="914"/>
        <v>68371.600000000006</v>
      </c>
      <c r="FF318" s="565">
        <v>76.900000000000006</v>
      </c>
      <c r="FG318" s="716">
        <v>76.599999999999994</v>
      </c>
      <c r="FH318" s="500">
        <f t="shared" si="915"/>
        <v>14380.300000000001</v>
      </c>
      <c r="FI318" s="404">
        <f t="shared" si="916"/>
        <v>11490</v>
      </c>
      <c r="FJ318" s="565"/>
      <c r="FK318" s="716"/>
      <c r="FL318" s="500">
        <f t="shared" si="917"/>
        <v>0</v>
      </c>
      <c r="FM318" s="404">
        <f t="shared" si="918"/>
        <v>0</v>
      </c>
      <c r="FN318" s="500">
        <f t="shared" si="919"/>
        <v>88.433369803063471</v>
      </c>
      <c r="FO318" s="404">
        <f t="shared" si="920"/>
        <v>87.953303964757723</v>
      </c>
      <c r="FP318" s="500">
        <f t="shared" si="921"/>
        <v>80828.100000000006</v>
      </c>
      <c r="FQ318" s="404">
        <f t="shared" si="922"/>
        <v>79861.600000000006</v>
      </c>
      <c r="FR318" s="565">
        <v>66</v>
      </c>
      <c r="FS318" s="717">
        <v>67</v>
      </c>
      <c r="FT318" s="500">
        <f t="shared" si="923"/>
        <v>66</v>
      </c>
      <c r="FU318" s="404">
        <f t="shared" si="924"/>
        <v>67</v>
      </c>
      <c r="FV318" s="564">
        <v>5.7</v>
      </c>
      <c r="FW318" s="718">
        <v>5.3</v>
      </c>
      <c r="FX318" s="500">
        <f t="shared" si="925"/>
        <v>376.2</v>
      </c>
      <c r="FY318" s="404">
        <f t="shared" si="926"/>
        <v>355.09999999999997</v>
      </c>
      <c r="FZ318" s="564">
        <v>78.7</v>
      </c>
      <c r="GA318" s="718">
        <v>69</v>
      </c>
      <c r="GB318" s="500">
        <f t="shared" si="927"/>
        <v>5194.2</v>
      </c>
      <c r="GC318" s="404">
        <f t="shared" si="928"/>
        <v>4623</v>
      </c>
      <c r="GD318" s="510">
        <f t="shared" si="929"/>
        <v>1733</v>
      </c>
      <c r="GE318" s="404">
        <f t="shared" si="930"/>
        <v>1806</v>
      </c>
      <c r="GF318" s="500">
        <f t="shared" si="931"/>
        <v>1733</v>
      </c>
      <c r="GG318" s="404">
        <f t="shared" si="932"/>
        <v>1806</v>
      </c>
      <c r="GH318" s="500">
        <f t="shared" si="933"/>
        <v>7298.8000000000011</v>
      </c>
      <c r="GI318" s="404">
        <f t="shared" si="934"/>
        <v>7400.2</v>
      </c>
      <c r="GJ318" s="500">
        <f t="shared" si="935"/>
        <v>195552.40000000002</v>
      </c>
      <c r="GK318" s="404">
        <f t="shared" si="936"/>
        <v>200162.6</v>
      </c>
      <c r="GL318" s="510">
        <f t="shared" si="937"/>
        <v>244</v>
      </c>
      <c r="GM318" s="404">
        <f t="shared" si="938"/>
        <v>234</v>
      </c>
      <c r="GN318" s="500">
        <f t="shared" si="939"/>
        <v>244</v>
      </c>
      <c r="GO318" s="404">
        <f t="shared" si="940"/>
        <v>234</v>
      </c>
      <c r="GP318" s="500">
        <f t="shared" si="941"/>
        <v>737.7</v>
      </c>
      <c r="GQ318" s="404">
        <f t="shared" si="942"/>
        <v>942.8</v>
      </c>
      <c r="GR318" s="500">
        <f t="shared" si="943"/>
        <v>21994.300000000003</v>
      </c>
      <c r="GS318" s="404">
        <f t="shared" si="944"/>
        <v>22724.2</v>
      </c>
      <c r="GT318" s="510">
        <f t="shared" si="945"/>
        <v>1977</v>
      </c>
      <c r="GU318" s="404">
        <f t="shared" si="946"/>
        <v>2040</v>
      </c>
      <c r="GV318" s="500">
        <f t="shared" si="947"/>
        <v>1977</v>
      </c>
      <c r="GW318" s="404">
        <f t="shared" si="948"/>
        <v>2040</v>
      </c>
      <c r="GX318" s="500">
        <f t="shared" si="949"/>
        <v>8036.5000000000009</v>
      </c>
      <c r="GY318" s="404">
        <f t="shared" si="950"/>
        <v>8343</v>
      </c>
      <c r="GZ318" s="500">
        <f t="shared" si="951"/>
        <v>217546.7</v>
      </c>
      <c r="HA318" s="404">
        <f t="shared" si="952"/>
        <v>222886.80000000002</v>
      </c>
      <c r="HB318" s="510">
        <f t="shared" si="953"/>
        <v>0</v>
      </c>
      <c r="HC318" s="404">
        <f t="shared" si="954"/>
        <v>0</v>
      </c>
      <c r="HD318" s="500">
        <f t="shared" si="955"/>
        <v>0</v>
      </c>
      <c r="HE318" s="404">
        <f t="shared" si="956"/>
        <v>0</v>
      </c>
      <c r="HF318" s="500" t="str">
        <f t="shared" si="957"/>
        <v/>
      </c>
      <c r="HG318" s="404" t="str">
        <f t="shared" si="958"/>
        <v/>
      </c>
      <c r="HH318" s="500" t="str">
        <f t="shared" si="959"/>
        <v/>
      </c>
      <c r="HI318" s="404" t="str">
        <f t="shared" si="960"/>
        <v/>
      </c>
      <c r="HJ318" s="510">
        <f t="shared" si="961"/>
        <v>8412.7000000000007</v>
      </c>
      <c r="HK318" s="404">
        <f t="shared" si="962"/>
        <v>8698.1</v>
      </c>
      <c r="HL318" s="500">
        <f t="shared" si="963"/>
        <v>222740.90000000005</v>
      </c>
      <c r="HM318" s="404">
        <f t="shared" si="964"/>
        <v>227509.80000000002</v>
      </c>
    </row>
    <row r="319" spans="1:221">
      <c r="A319" s="711" t="s">
        <v>547</v>
      </c>
      <c r="B319" s="622" t="s">
        <v>1007</v>
      </c>
      <c r="C319" s="626"/>
      <c r="D319" s="719">
        <v>228501</v>
      </c>
      <c r="E319" s="592">
        <v>3</v>
      </c>
      <c r="F319" s="422">
        <v>191</v>
      </c>
      <c r="G319" s="712">
        <v>173</v>
      </c>
      <c r="H319" s="422">
        <v>0</v>
      </c>
      <c r="I319" s="712">
        <v>0</v>
      </c>
      <c r="J319" s="500">
        <f t="shared" si="815"/>
        <v>191</v>
      </c>
      <c r="K319" s="404">
        <f t="shared" si="816"/>
        <v>173</v>
      </c>
      <c r="L319" s="422"/>
      <c r="M319" s="712"/>
      <c r="N319" s="500">
        <f t="shared" si="817"/>
        <v>191</v>
      </c>
      <c r="O319" s="404">
        <f t="shared" si="818"/>
        <v>173</v>
      </c>
      <c r="P319" s="500">
        <f t="shared" si="819"/>
        <v>191</v>
      </c>
      <c r="Q319" s="404">
        <f t="shared" si="820"/>
        <v>173</v>
      </c>
      <c r="R319" s="422">
        <v>35</v>
      </c>
      <c r="S319" s="712">
        <v>22</v>
      </c>
      <c r="T319" s="500">
        <f t="shared" si="821"/>
        <v>35</v>
      </c>
      <c r="U319" s="404">
        <f t="shared" si="822"/>
        <v>22</v>
      </c>
      <c r="V319" s="422">
        <v>2</v>
      </c>
      <c r="W319" s="712">
        <v>2</v>
      </c>
      <c r="X319" s="500">
        <f t="shared" si="823"/>
        <v>2</v>
      </c>
      <c r="Y319" s="404">
        <f t="shared" si="824"/>
        <v>2</v>
      </c>
      <c r="Z319" s="422"/>
      <c r="AA319" s="712"/>
      <c r="AB319" s="500">
        <f t="shared" si="825"/>
        <v>0</v>
      </c>
      <c r="AC319" s="404">
        <f t="shared" si="826"/>
        <v>0</v>
      </c>
      <c r="AD319" s="500">
        <f t="shared" si="827"/>
        <v>37</v>
      </c>
      <c r="AE319" s="404">
        <f t="shared" si="828"/>
        <v>24</v>
      </c>
      <c r="AF319" s="500">
        <f t="shared" si="829"/>
        <v>37</v>
      </c>
      <c r="AG319" s="404">
        <f t="shared" si="830"/>
        <v>24</v>
      </c>
      <c r="AH319" s="564">
        <v>4.3</v>
      </c>
      <c r="AI319" s="713">
        <v>4.3</v>
      </c>
      <c r="AJ319" s="500">
        <f t="shared" si="831"/>
        <v>150.5</v>
      </c>
      <c r="AK319" s="404">
        <f t="shared" si="832"/>
        <v>94.6</v>
      </c>
      <c r="AL319" s="564">
        <v>5</v>
      </c>
      <c r="AM319" s="713">
        <v>4.5</v>
      </c>
      <c r="AN319" s="500">
        <f t="shared" si="833"/>
        <v>10</v>
      </c>
      <c r="AO319" s="404">
        <f t="shared" si="834"/>
        <v>9</v>
      </c>
      <c r="AP319" s="564"/>
      <c r="AQ319" s="713"/>
      <c r="AR319" s="500">
        <f t="shared" si="835"/>
        <v>0</v>
      </c>
      <c r="AS319" s="404">
        <f t="shared" si="836"/>
        <v>0</v>
      </c>
      <c r="AT319" s="236">
        <f t="shared" si="837"/>
        <v>4.3378378378378377</v>
      </c>
      <c r="AU319" s="237">
        <f t="shared" si="838"/>
        <v>4.3166666666666664</v>
      </c>
      <c r="AV319" s="500">
        <f t="shared" si="839"/>
        <v>160.5</v>
      </c>
      <c r="AW319" s="404">
        <f t="shared" si="840"/>
        <v>103.6</v>
      </c>
      <c r="AX319" s="422">
        <v>128.19999999999999</v>
      </c>
      <c r="AY319" s="712">
        <v>122.8</v>
      </c>
      <c r="AZ319" s="500">
        <f t="shared" si="841"/>
        <v>4487</v>
      </c>
      <c r="BA319" s="404">
        <f t="shared" si="842"/>
        <v>2701.6</v>
      </c>
      <c r="BB319" s="422">
        <v>103</v>
      </c>
      <c r="BC319" s="712">
        <v>144</v>
      </c>
      <c r="BD319" s="500">
        <f t="shared" si="843"/>
        <v>206</v>
      </c>
      <c r="BE319" s="404">
        <f t="shared" si="844"/>
        <v>288</v>
      </c>
      <c r="BF319" s="422"/>
      <c r="BG319" s="712"/>
      <c r="BH319" s="500">
        <f t="shared" si="845"/>
        <v>0</v>
      </c>
      <c r="BI319" s="404">
        <f t="shared" si="846"/>
        <v>0</v>
      </c>
      <c r="BJ319" s="500">
        <f t="shared" si="847"/>
        <v>126.83783783783784</v>
      </c>
      <c r="BK319" s="404">
        <f t="shared" si="848"/>
        <v>124.56666666666666</v>
      </c>
      <c r="BL319" s="500">
        <f t="shared" si="849"/>
        <v>4693</v>
      </c>
      <c r="BM319" s="404">
        <f t="shared" si="850"/>
        <v>2989.6</v>
      </c>
      <c r="BN319" s="422">
        <v>57</v>
      </c>
      <c r="BO319" s="712">
        <v>52</v>
      </c>
      <c r="BP319" s="500">
        <f t="shared" si="851"/>
        <v>57</v>
      </c>
      <c r="BQ319" s="404">
        <f t="shared" si="852"/>
        <v>52</v>
      </c>
      <c r="BR319" s="422">
        <v>5</v>
      </c>
      <c r="BS319" s="712">
        <v>1</v>
      </c>
      <c r="BT319" s="500">
        <f t="shared" si="853"/>
        <v>5</v>
      </c>
      <c r="BU319" s="404">
        <f t="shared" si="854"/>
        <v>1</v>
      </c>
      <c r="BV319" s="422"/>
      <c r="BW319" s="712"/>
      <c r="BX319" s="500">
        <f t="shared" si="855"/>
        <v>0</v>
      </c>
      <c r="BY319" s="404">
        <f t="shared" si="856"/>
        <v>0</v>
      </c>
      <c r="BZ319" s="500">
        <f t="shared" si="857"/>
        <v>62</v>
      </c>
      <c r="CA319" s="404">
        <f t="shared" si="858"/>
        <v>53</v>
      </c>
      <c r="CB319" s="500">
        <f t="shared" si="859"/>
        <v>62</v>
      </c>
      <c r="CC319" s="404">
        <f t="shared" si="860"/>
        <v>53</v>
      </c>
      <c r="CD319" s="564">
        <v>5.0999999999999996</v>
      </c>
      <c r="CE319" s="714">
        <v>5</v>
      </c>
      <c r="CF319" s="500">
        <f t="shared" si="861"/>
        <v>290.7</v>
      </c>
      <c r="CG319" s="404">
        <f t="shared" si="862"/>
        <v>260</v>
      </c>
      <c r="CH319" s="564"/>
      <c r="CI319" s="714">
        <v>5</v>
      </c>
      <c r="CJ319" s="500">
        <f t="shared" si="863"/>
        <v>0</v>
      </c>
      <c r="CK319" s="404">
        <f t="shared" si="864"/>
        <v>5</v>
      </c>
      <c r="CL319" s="564"/>
      <c r="CM319" s="714"/>
      <c r="CN319" s="500">
        <f t="shared" si="865"/>
        <v>0</v>
      </c>
      <c r="CO319" s="404">
        <f t="shared" si="866"/>
        <v>0</v>
      </c>
      <c r="CP319" s="500">
        <f t="shared" si="867"/>
        <v>4.6887096774193546</v>
      </c>
      <c r="CQ319" s="237">
        <f t="shared" si="868"/>
        <v>5</v>
      </c>
      <c r="CR319" s="500">
        <f t="shared" si="869"/>
        <v>290.7</v>
      </c>
      <c r="CS319" s="404">
        <f t="shared" si="870"/>
        <v>265</v>
      </c>
      <c r="CT319" s="565">
        <v>139.6</v>
      </c>
      <c r="CU319" s="714">
        <v>136.5</v>
      </c>
      <c r="CV319" s="500">
        <f t="shared" si="871"/>
        <v>7957.2</v>
      </c>
      <c r="CW319" s="404">
        <f t="shared" si="872"/>
        <v>7098</v>
      </c>
      <c r="CX319" s="565">
        <v>138.19999999999999</v>
      </c>
      <c r="CY319" s="714">
        <v>121</v>
      </c>
      <c r="CZ319" s="500">
        <f t="shared" si="873"/>
        <v>691</v>
      </c>
      <c r="DA319" s="404">
        <f t="shared" si="874"/>
        <v>121</v>
      </c>
      <c r="DB319" s="565"/>
      <c r="DC319" s="714"/>
      <c r="DD319" s="500">
        <f t="shared" si="875"/>
        <v>0</v>
      </c>
      <c r="DE319" s="404">
        <f t="shared" si="876"/>
        <v>0</v>
      </c>
      <c r="DF319" s="500">
        <f t="shared" si="877"/>
        <v>139.48709677419356</v>
      </c>
      <c r="DG319" s="404">
        <f t="shared" si="878"/>
        <v>136.20754716981133</v>
      </c>
      <c r="DH319" s="500">
        <f t="shared" si="879"/>
        <v>8648.2000000000007</v>
      </c>
      <c r="DI319" s="404">
        <f t="shared" si="880"/>
        <v>7219.0000000000009</v>
      </c>
      <c r="DJ319" s="500">
        <f t="shared" si="881"/>
        <v>99</v>
      </c>
      <c r="DK319" s="404">
        <f t="shared" si="882"/>
        <v>77</v>
      </c>
      <c r="DL319" s="500">
        <f t="shared" si="883"/>
        <v>99</v>
      </c>
      <c r="DM319" s="404">
        <f t="shared" si="884"/>
        <v>77</v>
      </c>
      <c r="DN319" s="236">
        <f t="shared" si="885"/>
        <v>4.5575757575757576</v>
      </c>
      <c r="DO319" s="237">
        <f t="shared" si="886"/>
        <v>4.7870129870129876</v>
      </c>
      <c r="DP319" s="500">
        <f t="shared" si="887"/>
        <v>451.2</v>
      </c>
      <c r="DQ319" s="404">
        <f t="shared" si="888"/>
        <v>368.6</v>
      </c>
      <c r="DR319" s="500">
        <f t="shared" si="889"/>
        <v>134.75959595959597</v>
      </c>
      <c r="DS319" s="404">
        <f t="shared" si="890"/>
        <v>132.57922077922078</v>
      </c>
      <c r="DT319" s="500">
        <f t="shared" si="891"/>
        <v>13341.2</v>
      </c>
      <c r="DU319" s="404">
        <f t="shared" si="892"/>
        <v>10208.6</v>
      </c>
      <c r="DV319" s="565">
        <v>71</v>
      </c>
      <c r="DW319" s="715">
        <v>76</v>
      </c>
      <c r="DX319" s="500">
        <f t="shared" si="893"/>
        <v>71</v>
      </c>
      <c r="DY319" s="404">
        <f t="shared" si="894"/>
        <v>76</v>
      </c>
      <c r="DZ319" s="565">
        <v>13</v>
      </c>
      <c r="EA319" s="715">
        <v>13</v>
      </c>
      <c r="EB319" s="500">
        <f t="shared" si="895"/>
        <v>13</v>
      </c>
      <c r="EC319" s="404">
        <f t="shared" si="896"/>
        <v>13</v>
      </c>
      <c r="ED319" s="565"/>
      <c r="EE319" s="715"/>
      <c r="EF319" s="500">
        <f t="shared" si="897"/>
        <v>0</v>
      </c>
      <c r="EG319" s="404">
        <f t="shared" si="898"/>
        <v>0</v>
      </c>
      <c r="EH319" s="500">
        <f t="shared" si="899"/>
        <v>84</v>
      </c>
      <c r="EI319" s="404">
        <f t="shared" si="900"/>
        <v>89</v>
      </c>
      <c r="EJ319" s="500">
        <f t="shared" si="901"/>
        <v>84</v>
      </c>
      <c r="EK319" s="404">
        <f t="shared" si="902"/>
        <v>89</v>
      </c>
      <c r="EL319" s="564">
        <v>3.4</v>
      </c>
      <c r="EM319" s="716">
        <v>3.2</v>
      </c>
      <c r="EN319" s="500">
        <f t="shared" si="903"/>
        <v>241.4</v>
      </c>
      <c r="EO319" s="404">
        <f t="shared" si="904"/>
        <v>243.20000000000002</v>
      </c>
      <c r="EP319" s="564">
        <v>3.1</v>
      </c>
      <c r="EQ319" s="716">
        <v>2.9</v>
      </c>
      <c r="ER319" s="500">
        <f t="shared" si="905"/>
        <v>40.300000000000004</v>
      </c>
      <c r="ES319" s="404">
        <f t="shared" si="906"/>
        <v>37.699999999999996</v>
      </c>
      <c r="ET319" s="564"/>
      <c r="EU319" s="716"/>
      <c r="EV319" s="500">
        <f t="shared" si="907"/>
        <v>0</v>
      </c>
      <c r="EW319" s="404">
        <f t="shared" si="908"/>
        <v>0</v>
      </c>
      <c r="EX319" s="236">
        <f t="shared" si="909"/>
        <v>3.3535714285714286</v>
      </c>
      <c r="EY319" s="237">
        <f t="shared" si="910"/>
        <v>3.1561797752808993</v>
      </c>
      <c r="EZ319" s="500">
        <f t="shared" si="911"/>
        <v>281.7</v>
      </c>
      <c r="FA319" s="404">
        <f t="shared" si="912"/>
        <v>280.90000000000003</v>
      </c>
      <c r="FB319" s="565">
        <v>90.4</v>
      </c>
      <c r="FC319" s="716">
        <v>86.4</v>
      </c>
      <c r="FD319" s="500">
        <f t="shared" si="913"/>
        <v>6418.4000000000005</v>
      </c>
      <c r="FE319" s="404">
        <f t="shared" si="914"/>
        <v>6566.4000000000005</v>
      </c>
      <c r="FF319" s="565">
        <v>64.8</v>
      </c>
      <c r="FG319" s="716">
        <v>63.3</v>
      </c>
      <c r="FH319" s="500">
        <f t="shared" si="915"/>
        <v>842.4</v>
      </c>
      <c r="FI319" s="404">
        <f t="shared" si="916"/>
        <v>822.9</v>
      </c>
      <c r="FJ319" s="565"/>
      <c r="FK319" s="716"/>
      <c r="FL319" s="500">
        <f t="shared" si="917"/>
        <v>0</v>
      </c>
      <c r="FM319" s="404">
        <f t="shared" si="918"/>
        <v>0</v>
      </c>
      <c r="FN319" s="500">
        <f t="shared" si="919"/>
        <v>86.438095238095244</v>
      </c>
      <c r="FO319" s="404">
        <f t="shared" si="920"/>
        <v>83.025842696629212</v>
      </c>
      <c r="FP319" s="500">
        <f t="shared" si="921"/>
        <v>7260.8</v>
      </c>
      <c r="FQ319" s="404">
        <f t="shared" si="922"/>
        <v>7389.3</v>
      </c>
      <c r="FR319" s="565">
        <v>8</v>
      </c>
      <c r="FS319" s="717">
        <v>7</v>
      </c>
      <c r="FT319" s="500">
        <f t="shared" si="923"/>
        <v>8</v>
      </c>
      <c r="FU319" s="404">
        <f t="shared" si="924"/>
        <v>7</v>
      </c>
      <c r="FV319" s="564">
        <v>6.2</v>
      </c>
      <c r="FW319" s="718">
        <v>4.8</v>
      </c>
      <c r="FX319" s="500">
        <f t="shared" si="925"/>
        <v>49.6</v>
      </c>
      <c r="FY319" s="404">
        <f t="shared" si="926"/>
        <v>33.6</v>
      </c>
      <c r="FZ319" s="564">
        <v>79.599999999999994</v>
      </c>
      <c r="GA319" s="718">
        <v>103.6</v>
      </c>
      <c r="GB319" s="500">
        <f t="shared" si="927"/>
        <v>636.79999999999995</v>
      </c>
      <c r="GC319" s="404">
        <f t="shared" si="928"/>
        <v>725.19999999999993</v>
      </c>
      <c r="GD319" s="510">
        <f t="shared" si="929"/>
        <v>163</v>
      </c>
      <c r="GE319" s="404">
        <f t="shared" si="930"/>
        <v>150</v>
      </c>
      <c r="GF319" s="500">
        <f t="shared" si="931"/>
        <v>163</v>
      </c>
      <c r="GG319" s="404">
        <f t="shared" si="932"/>
        <v>150</v>
      </c>
      <c r="GH319" s="500">
        <f t="shared" si="933"/>
        <v>682.6</v>
      </c>
      <c r="GI319" s="404">
        <f t="shared" si="934"/>
        <v>597.80000000000007</v>
      </c>
      <c r="GJ319" s="500">
        <f t="shared" si="935"/>
        <v>18862.600000000002</v>
      </c>
      <c r="GK319" s="404">
        <f t="shared" si="936"/>
        <v>16366</v>
      </c>
      <c r="GL319" s="510">
        <f t="shared" si="937"/>
        <v>20</v>
      </c>
      <c r="GM319" s="404">
        <f t="shared" si="938"/>
        <v>16</v>
      </c>
      <c r="GN319" s="500">
        <f t="shared" si="939"/>
        <v>20</v>
      </c>
      <c r="GO319" s="404">
        <f t="shared" si="940"/>
        <v>16</v>
      </c>
      <c r="GP319" s="500">
        <f t="shared" si="941"/>
        <v>50.300000000000004</v>
      </c>
      <c r="GQ319" s="404">
        <f t="shared" si="942"/>
        <v>51.699999999999996</v>
      </c>
      <c r="GR319" s="500">
        <f t="shared" si="943"/>
        <v>1739.4</v>
      </c>
      <c r="GS319" s="404">
        <f t="shared" si="944"/>
        <v>1231.9000000000001</v>
      </c>
      <c r="GT319" s="510">
        <f t="shared" si="945"/>
        <v>183</v>
      </c>
      <c r="GU319" s="404">
        <f t="shared" si="946"/>
        <v>166</v>
      </c>
      <c r="GV319" s="500">
        <f t="shared" si="947"/>
        <v>183</v>
      </c>
      <c r="GW319" s="404">
        <f t="shared" si="948"/>
        <v>166</v>
      </c>
      <c r="GX319" s="500">
        <f t="shared" si="949"/>
        <v>732.9</v>
      </c>
      <c r="GY319" s="404">
        <f t="shared" si="950"/>
        <v>649.50000000000011</v>
      </c>
      <c r="GZ319" s="500">
        <f t="shared" si="951"/>
        <v>20602.000000000004</v>
      </c>
      <c r="HA319" s="404">
        <f t="shared" si="952"/>
        <v>17597.900000000001</v>
      </c>
      <c r="HB319" s="510">
        <f t="shared" si="953"/>
        <v>0</v>
      </c>
      <c r="HC319" s="404">
        <f t="shared" si="954"/>
        <v>0</v>
      </c>
      <c r="HD319" s="500">
        <f t="shared" si="955"/>
        <v>0</v>
      </c>
      <c r="HE319" s="404">
        <f t="shared" si="956"/>
        <v>0</v>
      </c>
      <c r="HF319" s="500" t="str">
        <f t="shared" si="957"/>
        <v/>
      </c>
      <c r="HG319" s="404" t="str">
        <f t="shared" si="958"/>
        <v/>
      </c>
      <c r="HH319" s="500" t="str">
        <f t="shared" si="959"/>
        <v/>
      </c>
      <c r="HI319" s="404" t="str">
        <f t="shared" si="960"/>
        <v/>
      </c>
      <c r="HJ319" s="510">
        <f t="shared" si="961"/>
        <v>782.5</v>
      </c>
      <c r="HK319" s="404">
        <f t="shared" si="962"/>
        <v>683.1</v>
      </c>
      <c r="HL319" s="500">
        <f t="shared" si="963"/>
        <v>21238.799999999999</v>
      </c>
      <c r="HM319" s="404">
        <f t="shared" si="964"/>
        <v>18323.100000000002</v>
      </c>
    </row>
    <row r="320" spans="1:221">
      <c r="A320" s="711" t="s">
        <v>547</v>
      </c>
      <c r="B320" s="622" t="s">
        <v>1008</v>
      </c>
      <c r="C320" s="626"/>
      <c r="D320" s="719">
        <v>228529</v>
      </c>
      <c r="E320" s="592">
        <v>3</v>
      </c>
      <c r="F320" s="422">
        <v>1990</v>
      </c>
      <c r="G320" s="712">
        <v>2091</v>
      </c>
      <c r="H320" s="422">
        <v>13</v>
      </c>
      <c r="I320" s="712">
        <v>7</v>
      </c>
      <c r="J320" s="500">
        <f t="shared" si="815"/>
        <v>1977</v>
      </c>
      <c r="K320" s="404">
        <f t="shared" si="816"/>
        <v>2084</v>
      </c>
      <c r="L320" s="422"/>
      <c r="M320" s="712"/>
      <c r="N320" s="500">
        <f t="shared" si="817"/>
        <v>1977</v>
      </c>
      <c r="O320" s="404">
        <f t="shared" si="818"/>
        <v>2084</v>
      </c>
      <c r="P320" s="500">
        <f t="shared" si="819"/>
        <v>1977</v>
      </c>
      <c r="Q320" s="404">
        <f t="shared" si="820"/>
        <v>2084</v>
      </c>
      <c r="R320" s="422">
        <v>269</v>
      </c>
      <c r="S320" s="712">
        <v>323</v>
      </c>
      <c r="T320" s="500">
        <f t="shared" si="821"/>
        <v>269</v>
      </c>
      <c r="U320" s="404">
        <f t="shared" si="822"/>
        <v>323</v>
      </c>
      <c r="V320" s="422">
        <v>16</v>
      </c>
      <c r="W320" s="712">
        <v>10</v>
      </c>
      <c r="X320" s="500">
        <f t="shared" si="823"/>
        <v>16</v>
      </c>
      <c r="Y320" s="404">
        <f t="shared" si="824"/>
        <v>10</v>
      </c>
      <c r="Z320" s="422"/>
      <c r="AA320" s="712"/>
      <c r="AB320" s="500">
        <f t="shared" si="825"/>
        <v>0</v>
      </c>
      <c r="AC320" s="404">
        <f t="shared" si="826"/>
        <v>0</v>
      </c>
      <c r="AD320" s="500">
        <f t="shared" si="827"/>
        <v>285</v>
      </c>
      <c r="AE320" s="404">
        <f t="shared" si="828"/>
        <v>333</v>
      </c>
      <c r="AF320" s="500">
        <f t="shared" si="829"/>
        <v>285</v>
      </c>
      <c r="AG320" s="404">
        <f t="shared" si="830"/>
        <v>333</v>
      </c>
      <c r="AH320" s="564">
        <v>4.4000000000000004</v>
      </c>
      <c r="AI320" s="713">
        <v>4.3</v>
      </c>
      <c r="AJ320" s="500">
        <f t="shared" si="831"/>
        <v>1183.6000000000001</v>
      </c>
      <c r="AK320" s="404">
        <f t="shared" si="832"/>
        <v>1388.8999999999999</v>
      </c>
      <c r="AL320" s="564">
        <v>5</v>
      </c>
      <c r="AM320" s="713">
        <v>4.3</v>
      </c>
      <c r="AN320" s="500">
        <f t="shared" si="833"/>
        <v>80</v>
      </c>
      <c r="AO320" s="404">
        <f t="shared" si="834"/>
        <v>43</v>
      </c>
      <c r="AP320" s="564"/>
      <c r="AQ320" s="713"/>
      <c r="AR320" s="500">
        <f t="shared" si="835"/>
        <v>0</v>
      </c>
      <c r="AS320" s="404">
        <f t="shared" si="836"/>
        <v>0</v>
      </c>
      <c r="AT320" s="236">
        <f t="shared" si="837"/>
        <v>4.4336842105263159</v>
      </c>
      <c r="AU320" s="237">
        <f t="shared" si="838"/>
        <v>4.3</v>
      </c>
      <c r="AV320" s="500">
        <f t="shared" si="839"/>
        <v>1263.6000000000001</v>
      </c>
      <c r="AW320" s="404">
        <f t="shared" si="840"/>
        <v>1431.8999999999999</v>
      </c>
      <c r="AX320" s="422">
        <v>122.7</v>
      </c>
      <c r="AY320" s="712">
        <v>122.1</v>
      </c>
      <c r="AZ320" s="500">
        <f t="shared" si="841"/>
        <v>33006.300000000003</v>
      </c>
      <c r="BA320" s="404">
        <f t="shared" si="842"/>
        <v>39438.299999999996</v>
      </c>
      <c r="BB320" s="422">
        <v>127.7</v>
      </c>
      <c r="BC320" s="712">
        <v>124.9</v>
      </c>
      <c r="BD320" s="500">
        <f t="shared" si="843"/>
        <v>2043.2</v>
      </c>
      <c r="BE320" s="404">
        <f t="shared" si="844"/>
        <v>1249</v>
      </c>
      <c r="BF320" s="422"/>
      <c r="BG320" s="712"/>
      <c r="BH320" s="500">
        <f t="shared" si="845"/>
        <v>0</v>
      </c>
      <c r="BI320" s="404">
        <f t="shared" si="846"/>
        <v>0</v>
      </c>
      <c r="BJ320" s="500">
        <f t="shared" si="847"/>
        <v>122.98070175438596</v>
      </c>
      <c r="BK320" s="404">
        <f t="shared" si="848"/>
        <v>122.18408408408408</v>
      </c>
      <c r="BL320" s="500">
        <f t="shared" si="849"/>
        <v>35049.5</v>
      </c>
      <c r="BM320" s="404">
        <f t="shared" si="850"/>
        <v>40687.299999999996</v>
      </c>
      <c r="BN320" s="422">
        <v>304</v>
      </c>
      <c r="BO320" s="712">
        <v>327</v>
      </c>
      <c r="BP320" s="500">
        <f t="shared" si="851"/>
        <v>304</v>
      </c>
      <c r="BQ320" s="404">
        <f t="shared" si="852"/>
        <v>327</v>
      </c>
      <c r="BR320" s="422">
        <v>21</v>
      </c>
      <c r="BS320" s="712">
        <v>22</v>
      </c>
      <c r="BT320" s="500">
        <f t="shared" si="853"/>
        <v>21</v>
      </c>
      <c r="BU320" s="404">
        <f t="shared" si="854"/>
        <v>22</v>
      </c>
      <c r="BV320" s="422"/>
      <c r="BW320" s="712"/>
      <c r="BX320" s="500">
        <f t="shared" si="855"/>
        <v>0</v>
      </c>
      <c r="BY320" s="404">
        <f t="shared" si="856"/>
        <v>0</v>
      </c>
      <c r="BZ320" s="500">
        <f t="shared" si="857"/>
        <v>325</v>
      </c>
      <c r="CA320" s="404">
        <f t="shared" si="858"/>
        <v>349</v>
      </c>
      <c r="CB320" s="500">
        <f t="shared" si="859"/>
        <v>325</v>
      </c>
      <c r="CC320" s="404">
        <f t="shared" si="860"/>
        <v>349</v>
      </c>
      <c r="CD320" s="564">
        <v>5.0999999999999996</v>
      </c>
      <c r="CE320" s="714">
        <v>4.9000000000000004</v>
      </c>
      <c r="CF320" s="500">
        <f t="shared" si="861"/>
        <v>1550.3999999999999</v>
      </c>
      <c r="CG320" s="404">
        <f t="shared" si="862"/>
        <v>1602.3000000000002</v>
      </c>
      <c r="CH320" s="564"/>
      <c r="CI320" s="714">
        <v>5.6</v>
      </c>
      <c r="CJ320" s="500">
        <f t="shared" si="863"/>
        <v>0</v>
      </c>
      <c r="CK320" s="404">
        <f t="shared" si="864"/>
        <v>123.19999999999999</v>
      </c>
      <c r="CL320" s="564"/>
      <c r="CM320" s="714"/>
      <c r="CN320" s="500">
        <f t="shared" si="865"/>
        <v>0</v>
      </c>
      <c r="CO320" s="404">
        <f t="shared" si="866"/>
        <v>0</v>
      </c>
      <c r="CP320" s="500">
        <f t="shared" si="867"/>
        <v>4.7704615384615376</v>
      </c>
      <c r="CQ320" s="237">
        <f t="shared" si="868"/>
        <v>4.944126074498568</v>
      </c>
      <c r="CR320" s="500">
        <f t="shared" si="869"/>
        <v>1550.3999999999996</v>
      </c>
      <c r="CS320" s="404">
        <f t="shared" si="870"/>
        <v>1725.5000000000002</v>
      </c>
      <c r="CT320" s="565">
        <v>139</v>
      </c>
      <c r="CU320" s="714">
        <v>135.19999999999999</v>
      </c>
      <c r="CV320" s="500">
        <f t="shared" si="871"/>
        <v>42256</v>
      </c>
      <c r="CW320" s="404">
        <f t="shared" si="872"/>
        <v>44210.399999999994</v>
      </c>
      <c r="CX320" s="565">
        <v>143.6</v>
      </c>
      <c r="CY320" s="714">
        <v>147.4</v>
      </c>
      <c r="CZ320" s="500">
        <f t="shared" si="873"/>
        <v>3015.6</v>
      </c>
      <c r="DA320" s="404">
        <f t="shared" si="874"/>
        <v>3242.8</v>
      </c>
      <c r="DB320" s="565"/>
      <c r="DC320" s="714"/>
      <c r="DD320" s="500">
        <f t="shared" si="875"/>
        <v>0</v>
      </c>
      <c r="DE320" s="404">
        <f t="shared" si="876"/>
        <v>0</v>
      </c>
      <c r="DF320" s="500">
        <f t="shared" si="877"/>
        <v>139.29723076923077</v>
      </c>
      <c r="DG320" s="404">
        <f t="shared" si="878"/>
        <v>135.96905444126074</v>
      </c>
      <c r="DH320" s="500">
        <f t="shared" si="879"/>
        <v>45271.6</v>
      </c>
      <c r="DI320" s="404">
        <f t="shared" si="880"/>
        <v>47453.2</v>
      </c>
      <c r="DJ320" s="500">
        <f t="shared" si="881"/>
        <v>610</v>
      </c>
      <c r="DK320" s="404">
        <f t="shared" si="882"/>
        <v>682</v>
      </c>
      <c r="DL320" s="500">
        <f t="shared" si="883"/>
        <v>610</v>
      </c>
      <c r="DM320" s="404">
        <f t="shared" si="884"/>
        <v>682</v>
      </c>
      <c r="DN320" s="236">
        <f t="shared" si="885"/>
        <v>4.613114754098361</v>
      </c>
      <c r="DO320" s="237">
        <f t="shared" si="886"/>
        <v>4.629618768328446</v>
      </c>
      <c r="DP320" s="500">
        <f t="shared" si="887"/>
        <v>2814</v>
      </c>
      <c r="DQ320" s="404">
        <f t="shared" si="888"/>
        <v>3157.4</v>
      </c>
      <c r="DR320" s="500">
        <f t="shared" si="889"/>
        <v>131.67393442622952</v>
      </c>
      <c r="DS320" s="404">
        <f t="shared" si="890"/>
        <v>129.23826979472142</v>
      </c>
      <c r="DT320" s="500">
        <f t="shared" si="891"/>
        <v>80321.100000000006</v>
      </c>
      <c r="DU320" s="404">
        <f t="shared" si="892"/>
        <v>88140.5</v>
      </c>
      <c r="DV320" s="565">
        <v>839</v>
      </c>
      <c r="DW320" s="715">
        <v>820</v>
      </c>
      <c r="DX320" s="500">
        <f t="shared" si="893"/>
        <v>839</v>
      </c>
      <c r="DY320" s="404">
        <f t="shared" si="894"/>
        <v>820</v>
      </c>
      <c r="DZ320" s="565">
        <v>435</v>
      </c>
      <c r="EA320" s="715">
        <v>499</v>
      </c>
      <c r="EB320" s="500">
        <f t="shared" si="895"/>
        <v>435</v>
      </c>
      <c r="EC320" s="404">
        <f t="shared" si="896"/>
        <v>499</v>
      </c>
      <c r="ED320" s="565"/>
      <c r="EE320" s="715"/>
      <c r="EF320" s="500">
        <f t="shared" si="897"/>
        <v>0</v>
      </c>
      <c r="EG320" s="404">
        <f t="shared" si="898"/>
        <v>0</v>
      </c>
      <c r="EH320" s="500">
        <f t="shared" si="899"/>
        <v>1274</v>
      </c>
      <c r="EI320" s="404">
        <f t="shared" si="900"/>
        <v>1319</v>
      </c>
      <c r="EJ320" s="500">
        <f t="shared" si="901"/>
        <v>1274</v>
      </c>
      <c r="EK320" s="404">
        <f t="shared" si="902"/>
        <v>1319</v>
      </c>
      <c r="EL320" s="564">
        <v>3</v>
      </c>
      <c r="EM320" s="716">
        <v>2.9</v>
      </c>
      <c r="EN320" s="500">
        <f t="shared" si="903"/>
        <v>2517</v>
      </c>
      <c r="EO320" s="404">
        <f t="shared" si="904"/>
        <v>2378</v>
      </c>
      <c r="EP320" s="564">
        <v>2.7</v>
      </c>
      <c r="EQ320" s="716">
        <v>2.8</v>
      </c>
      <c r="ER320" s="500">
        <f t="shared" si="905"/>
        <v>1174.5</v>
      </c>
      <c r="ES320" s="404">
        <f t="shared" si="906"/>
        <v>1397.1999999999998</v>
      </c>
      <c r="ET320" s="564"/>
      <c r="EU320" s="716"/>
      <c r="EV320" s="500">
        <f t="shared" si="907"/>
        <v>0</v>
      </c>
      <c r="EW320" s="404">
        <f t="shared" si="908"/>
        <v>0</v>
      </c>
      <c r="EX320" s="236">
        <f t="shared" si="909"/>
        <v>2.8975667189952903</v>
      </c>
      <c r="EY320" s="237">
        <f t="shared" si="910"/>
        <v>2.8621683093252464</v>
      </c>
      <c r="EZ320" s="500">
        <f t="shared" si="911"/>
        <v>3691.5</v>
      </c>
      <c r="FA320" s="404">
        <f t="shared" si="912"/>
        <v>3775.2</v>
      </c>
      <c r="FB320" s="565">
        <v>75.5</v>
      </c>
      <c r="FC320" s="716">
        <v>73.5</v>
      </c>
      <c r="FD320" s="500">
        <f t="shared" si="913"/>
        <v>63344.5</v>
      </c>
      <c r="FE320" s="404">
        <f t="shared" si="914"/>
        <v>60270</v>
      </c>
      <c r="FF320" s="565">
        <v>53.6</v>
      </c>
      <c r="FG320" s="716">
        <v>53.5</v>
      </c>
      <c r="FH320" s="500">
        <f t="shared" si="915"/>
        <v>23316</v>
      </c>
      <c r="FI320" s="404">
        <f t="shared" si="916"/>
        <v>26696.5</v>
      </c>
      <c r="FJ320" s="565"/>
      <c r="FK320" s="716"/>
      <c r="FL320" s="500">
        <f t="shared" si="917"/>
        <v>0</v>
      </c>
      <c r="FM320" s="404">
        <f t="shared" si="918"/>
        <v>0</v>
      </c>
      <c r="FN320" s="500">
        <f t="shared" si="919"/>
        <v>68.0223704866562</v>
      </c>
      <c r="FO320" s="404">
        <f t="shared" si="920"/>
        <v>65.933661865049274</v>
      </c>
      <c r="FP320" s="500">
        <f t="shared" si="921"/>
        <v>86660.5</v>
      </c>
      <c r="FQ320" s="404">
        <f t="shared" si="922"/>
        <v>86966.499999999985</v>
      </c>
      <c r="FR320" s="565">
        <v>93</v>
      </c>
      <c r="FS320" s="717">
        <v>83</v>
      </c>
      <c r="FT320" s="500">
        <f t="shared" si="923"/>
        <v>93</v>
      </c>
      <c r="FU320" s="404">
        <f t="shared" si="924"/>
        <v>83</v>
      </c>
      <c r="FV320" s="564">
        <v>4.5999999999999996</v>
      </c>
      <c r="FW320" s="718">
        <v>3.6</v>
      </c>
      <c r="FX320" s="500">
        <f t="shared" si="925"/>
        <v>427.79999999999995</v>
      </c>
      <c r="FY320" s="404">
        <f t="shared" si="926"/>
        <v>298.8</v>
      </c>
      <c r="FZ320" s="564">
        <v>55.9</v>
      </c>
      <c r="GA320" s="718">
        <v>50.4</v>
      </c>
      <c r="GB320" s="500">
        <f t="shared" si="927"/>
        <v>5198.7</v>
      </c>
      <c r="GC320" s="404">
        <f t="shared" si="928"/>
        <v>4183.2</v>
      </c>
      <c r="GD320" s="510">
        <f t="shared" si="929"/>
        <v>1412</v>
      </c>
      <c r="GE320" s="404">
        <f t="shared" si="930"/>
        <v>1470</v>
      </c>
      <c r="GF320" s="500">
        <f t="shared" si="931"/>
        <v>1412</v>
      </c>
      <c r="GG320" s="404">
        <f t="shared" si="932"/>
        <v>1470</v>
      </c>
      <c r="GH320" s="500">
        <f t="shared" si="933"/>
        <v>5251</v>
      </c>
      <c r="GI320" s="404">
        <f t="shared" si="934"/>
        <v>5369.2</v>
      </c>
      <c r="GJ320" s="500">
        <f t="shared" si="935"/>
        <v>138606.79999999999</v>
      </c>
      <c r="GK320" s="404">
        <f t="shared" si="936"/>
        <v>143918.69999999998</v>
      </c>
      <c r="GL320" s="510">
        <f t="shared" si="937"/>
        <v>472</v>
      </c>
      <c r="GM320" s="404">
        <f t="shared" si="938"/>
        <v>531</v>
      </c>
      <c r="GN320" s="500">
        <f t="shared" si="939"/>
        <v>472</v>
      </c>
      <c r="GO320" s="404">
        <f t="shared" si="940"/>
        <v>531</v>
      </c>
      <c r="GP320" s="500">
        <f t="shared" si="941"/>
        <v>1254.5</v>
      </c>
      <c r="GQ320" s="404">
        <f t="shared" si="942"/>
        <v>1563.3999999999999</v>
      </c>
      <c r="GR320" s="500">
        <f t="shared" si="943"/>
        <v>28374.799999999999</v>
      </c>
      <c r="GS320" s="404">
        <f t="shared" si="944"/>
        <v>31188.3</v>
      </c>
      <c r="GT320" s="510">
        <f t="shared" si="945"/>
        <v>1884</v>
      </c>
      <c r="GU320" s="404">
        <f t="shared" si="946"/>
        <v>2001</v>
      </c>
      <c r="GV320" s="500">
        <f t="shared" si="947"/>
        <v>1884</v>
      </c>
      <c r="GW320" s="404">
        <f t="shared" si="948"/>
        <v>2001</v>
      </c>
      <c r="GX320" s="500">
        <f t="shared" si="949"/>
        <v>6505.5</v>
      </c>
      <c r="GY320" s="404">
        <f t="shared" si="950"/>
        <v>6932.5999999999995</v>
      </c>
      <c r="GZ320" s="500">
        <f t="shared" si="951"/>
        <v>166981.59999999998</v>
      </c>
      <c r="HA320" s="404">
        <f t="shared" si="952"/>
        <v>175106.99999999997</v>
      </c>
      <c r="HB320" s="510">
        <f t="shared" si="953"/>
        <v>0</v>
      </c>
      <c r="HC320" s="404">
        <f t="shared" si="954"/>
        <v>0</v>
      </c>
      <c r="HD320" s="500">
        <f t="shared" si="955"/>
        <v>0</v>
      </c>
      <c r="HE320" s="404">
        <f t="shared" si="956"/>
        <v>0</v>
      </c>
      <c r="HF320" s="500" t="str">
        <f t="shared" si="957"/>
        <v/>
      </c>
      <c r="HG320" s="404" t="str">
        <f t="shared" si="958"/>
        <v/>
      </c>
      <c r="HH320" s="500" t="str">
        <f t="shared" si="959"/>
        <v/>
      </c>
      <c r="HI320" s="404" t="str">
        <f t="shared" si="960"/>
        <v/>
      </c>
      <c r="HJ320" s="510">
        <f t="shared" si="961"/>
        <v>6933.3</v>
      </c>
      <c r="HK320" s="404">
        <f t="shared" si="962"/>
        <v>7231.4000000000005</v>
      </c>
      <c r="HL320" s="500">
        <f t="shared" si="963"/>
        <v>172180.30000000002</v>
      </c>
      <c r="HM320" s="404">
        <f t="shared" si="964"/>
        <v>179290.2</v>
      </c>
    </row>
    <row r="321" spans="1:221">
      <c r="A321" s="711" t="s">
        <v>547</v>
      </c>
      <c r="B321" s="622" t="s">
        <v>1009</v>
      </c>
      <c r="C321" s="626"/>
      <c r="D321" s="719">
        <v>226152</v>
      </c>
      <c r="E321" s="592">
        <v>3</v>
      </c>
      <c r="F321" s="422">
        <v>978</v>
      </c>
      <c r="G321" s="712">
        <v>990</v>
      </c>
      <c r="H321" s="422">
        <v>7</v>
      </c>
      <c r="I321" s="712">
        <v>6</v>
      </c>
      <c r="J321" s="500">
        <f t="shared" si="815"/>
        <v>971</v>
      </c>
      <c r="K321" s="404">
        <f t="shared" si="816"/>
        <v>984</v>
      </c>
      <c r="L321" s="422"/>
      <c r="M321" s="712"/>
      <c r="N321" s="500">
        <f t="shared" si="817"/>
        <v>971</v>
      </c>
      <c r="O321" s="404">
        <f t="shared" si="818"/>
        <v>984</v>
      </c>
      <c r="P321" s="500">
        <f t="shared" si="819"/>
        <v>971</v>
      </c>
      <c r="Q321" s="404">
        <f t="shared" si="820"/>
        <v>984</v>
      </c>
      <c r="R321" s="422">
        <v>148</v>
      </c>
      <c r="S321" s="712">
        <v>191</v>
      </c>
      <c r="T321" s="500">
        <f t="shared" si="821"/>
        <v>148</v>
      </c>
      <c r="U321" s="404">
        <f t="shared" si="822"/>
        <v>191</v>
      </c>
      <c r="V321" s="422">
        <v>24</v>
      </c>
      <c r="W321" s="712">
        <v>34</v>
      </c>
      <c r="X321" s="500">
        <f t="shared" si="823"/>
        <v>24</v>
      </c>
      <c r="Y321" s="404">
        <f t="shared" si="824"/>
        <v>34</v>
      </c>
      <c r="Z321" s="422"/>
      <c r="AA321" s="712"/>
      <c r="AB321" s="500">
        <f t="shared" si="825"/>
        <v>0</v>
      </c>
      <c r="AC321" s="404">
        <f t="shared" si="826"/>
        <v>0</v>
      </c>
      <c r="AD321" s="500">
        <f t="shared" si="827"/>
        <v>172</v>
      </c>
      <c r="AE321" s="404">
        <f t="shared" si="828"/>
        <v>225</v>
      </c>
      <c r="AF321" s="500">
        <f t="shared" si="829"/>
        <v>172</v>
      </c>
      <c r="AG321" s="404">
        <f t="shared" si="830"/>
        <v>225</v>
      </c>
      <c r="AH321" s="564">
        <v>4.4000000000000004</v>
      </c>
      <c r="AI321" s="713">
        <v>4.5</v>
      </c>
      <c r="AJ321" s="500">
        <f t="shared" si="831"/>
        <v>651.20000000000005</v>
      </c>
      <c r="AK321" s="404">
        <f t="shared" si="832"/>
        <v>859.5</v>
      </c>
      <c r="AL321" s="564">
        <v>4.3</v>
      </c>
      <c r="AM321" s="713">
        <v>4.5</v>
      </c>
      <c r="AN321" s="500">
        <f t="shared" si="833"/>
        <v>103.19999999999999</v>
      </c>
      <c r="AO321" s="404">
        <f t="shared" si="834"/>
        <v>153</v>
      </c>
      <c r="AP321" s="564"/>
      <c r="AQ321" s="713"/>
      <c r="AR321" s="500">
        <f t="shared" si="835"/>
        <v>0</v>
      </c>
      <c r="AS321" s="404">
        <f t="shared" si="836"/>
        <v>0</v>
      </c>
      <c r="AT321" s="236">
        <f t="shared" si="837"/>
        <v>4.3860465116279075</v>
      </c>
      <c r="AU321" s="237">
        <f t="shared" si="838"/>
        <v>4.5</v>
      </c>
      <c r="AV321" s="500">
        <f t="shared" si="839"/>
        <v>754.40000000000009</v>
      </c>
      <c r="AW321" s="404">
        <f t="shared" si="840"/>
        <v>1012.5</v>
      </c>
      <c r="AX321" s="422">
        <v>120.8</v>
      </c>
      <c r="AY321" s="712">
        <v>119.9</v>
      </c>
      <c r="AZ321" s="500">
        <f t="shared" si="841"/>
        <v>17878.399999999998</v>
      </c>
      <c r="BA321" s="404">
        <f t="shared" si="842"/>
        <v>22900.9</v>
      </c>
      <c r="BB321" s="422">
        <v>121.7</v>
      </c>
      <c r="BC321" s="712">
        <v>122.4</v>
      </c>
      <c r="BD321" s="500">
        <f t="shared" si="843"/>
        <v>2920.8</v>
      </c>
      <c r="BE321" s="404">
        <f t="shared" si="844"/>
        <v>4161.6000000000004</v>
      </c>
      <c r="BF321" s="422"/>
      <c r="BG321" s="712"/>
      <c r="BH321" s="500">
        <f t="shared" si="845"/>
        <v>0</v>
      </c>
      <c r="BI321" s="404">
        <f t="shared" si="846"/>
        <v>0</v>
      </c>
      <c r="BJ321" s="500">
        <f t="shared" si="847"/>
        <v>120.92558139534881</v>
      </c>
      <c r="BK321" s="404">
        <f t="shared" si="848"/>
        <v>120.27777777777777</v>
      </c>
      <c r="BL321" s="500">
        <f t="shared" si="849"/>
        <v>20799.199999999997</v>
      </c>
      <c r="BM321" s="404">
        <f t="shared" si="850"/>
        <v>27062.5</v>
      </c>
      <c r="BN321" s="422">
        <v>190</v>
      </c>
      <c r="BO321" s="712">
        <v>168</v>
      </c>
      <c r="BP321" s="500">
        <f t="shared" si="851"/>
        <v>190</v>
      </c>
      <c r="BQ321" s="404">
        <f t="shared" si="852"/>
        <v>168</v>
      </c>
      <c r="BR321" s="422">
        <v>17</v>
      </c>
      <c r="BS321" s="712">
        <v>26</v>
      </c>
      <c r="BT321" s="500">
        <f t="shared" si="853"/>
        <v>17</v>
      </c>
      <c r="BU321" s="404">
        <f t="shared" si="854"/>
        <v>26</v>
      </c>
      <c r="BV321" s="422"/>
      <c r="BW321" s="712"/>
      <c r="BX321" s="500">
        <f t="shared" si="855"/>
        <v>0</v>
      </c>
      <c r="BY321" s="404">
        <f t="shared" si="856"/>
        <v>0</v>
      </c>
      <c r="BZ321" s="500">
        <f t="shared" si="857"/>
        <v>207</v>
      </c>
      <c r="CA321" s="404">
        <f t="shared" si="858"/>
        <v>194</v>
      </c>
      <c r="CB321" s="500">
        <f t="shared" si="859"/>
        <v>207</v>
      </c>
      <c r="CC321" s="404">
        <f t="shared" si="860"/>
        <v>194</v>
      </c>
      <c r="CD321" s="564">
        <v>5.6</v>
      </c>
      <c r="CE321" s="714">
        <v>5.5</v>
      </c>
      <c r="CF321" s="500">
        <f t="shared" si="861"/>
        <v>1064</v>
      </c>
      <c r="CG321" s="404">
        <f t="shared" si="862"/>
        <v>924</v>
      </c>
      <c r="CH321" s="564"/>
      <c r="CI321" s="714">
        <v>5.2</v>
      </c>
      <c r="CJ321" s="500">
        <f t="shared" si="863"/>
        <v>0</v>
      </c>
      <c r="CK321" s="404">
        <f t="shared" si="864"/>
        <v>135.20000000000002</v>
      </c>
      <c r="CL321" s="564"/>
      <c r="CM321" s="714"/>
      <c r="CN321" s="500">
        <f t="shared" si="865"/>
        <v>0</v>
      </c>
      <c r="CO321" s="404">
        <f t="shared" si="866"/>
        <v>0</v>
      </c>
      <c r="CP321" s="500">
        <f t="shared" si="867"/>
        <v>5.1400966183574877</v>
      </c>
      <c r="CQ321" s="237">
        <f t="shared" si="868"/>
        <v>5.4597938144329898</v>
      </c>
      <c r="CR321" s="500">
        <f t="shared" si="869"/>
        <v>1064</v>
      </c>
      <c r="CS321" s="404">
        <f t="shared" si="870"/>
        <v>1059.2</v>
      </c>
      <c r="CT321" s="565">
        <v>138.80000000000001</v>
      </c>
      <c r="CU321" s="714">
        <v>136.5</v>
      </c>
      <c r="CV321" s="500">
        <f t="shared" si="871"/>
        <v>26372.000000000004</v>
      </c>
      <c r="CW321" s="404">
        <f t="shared" si="872"/>
        <v>22932</v>
      </c>
      <c r="CX321" s="565">
        <v>146.6</v>
      </c>
      <c r="CY321" s="714">
        <v>138.9</v>
      </c>
      <c r="CZ321" s="500">
        <f t="shared" si="873"/>
        <v>2492.1999999999998</v>
      </c>
      <c r="DA321" s="404">
        <f t="shared" si="874"/>
        <v>3611.4</v>
      </c>
      <c r="DB321" s="565"/>
      <c r="DC321" s="714"/>
      <c r="DD321" s="500">
        <f t="shared" si="875"/>
        <v>0</v>
      </c>
      <c r="DE321" s="404">
        <f t="shared" si="876"/>
        <v>0</v>
      </c>
      <c r="DF321" s="500">
        <f t="shared" si="877"/>
        <v>139.44057971014496</v>
      </c>
      <c r="DG321" s="404">
        <f t="shared" si="878"/>
        <v>136.8216494845361</v>
      </c>
      <c r="DH321" s="500">
        <f t="shared" si="879"/>
        <v>28864.200000000008</v>
      </c>
      <c r="DI321" s="404">
        <f t="shared" si="880"/>
        <v>26543.4</v>
      </c>
      <c r="DJ321" s="500">
        <f t="shared" si="881"/>
        <v>379</v>
      </c>
      <c r="DK321" s="404">
        <f t="shared" si="882"/>
        <v>419</v>
      </c>
      <c r="DL321" s="500">
        <f t="shared" si="883"/>
        <v>379</v>
      </c>
      <c r="DM321" s="404">
        <f t="shared" si="884"/>
        <v>419</v>
      </c>
      <c r="DN321" s="236">
        <f t="shared" si="885"/>
        <v>4.7978891820580474</v>
      </c>
      <c r="DO321" s="237">
        <f t="shared" si="886"/>
        <v>4.9443914081145577</v>
      </c>
      <c r="DP321" s="500">
        <f t="shared" si="887"/>
        <v>1818.3999999999999</v>
      </c>
      <c r="DQ321" s="404">
        <f t="shared" si="888"/>
        <v>2071.6999999999998</v>
      </c>
      <c r="DR321" s="500">
        <f t="shared" si="889"/>
        <v>131.03799472295518</v>
      </c>
      <c r="DS321" s="404">
        <f t="shared" si="890"/>
        <v>127.93770883054893</v>
      </c>
      <c r="DT321" s="500">
        <f t="shared" si="891"/>
        <v>49663.400000000009</v>
      </c>
      <c r="DU321" s="404">
        <f t="shared" si="892"/>
        <v>53605.9</v>
      </c>
      <c r="DV321" s="565">
        <v>332</v>
      </c>
      <c r="DW321" s="715">
        <v>314</v>
      </c>
      <c r="DX321" s="500">
        <f t="shared" si="893"/>
        <v>332</v>
      </c>
      <c r="DY321" s="404">
        <f t="shared" si="894"/>
        <v>314</v>
      </c>
      <c r="DZ321" s="565">
        <v>209</v>
      </c>
      <c r="EA321" s="715">
        <v>215</v>
      </c>
      <c r="EB321" s="500">
        <f t="shared" si="895"/>
        <v>209</v>
      </c>
      <c r="EC321" s="404">
        <f t="shared" si="896"/>
        <v>215</v>
      </c>
      <c r="ED321" s="565"/>
      <c r="EE321" s="715"/>
      <c r="EF321" s="500">
        <f t="shared" si="897"/>
        <v>0</v>
      </c>
      <c r="EG321" s="404">
        <f t="shared" si="898"/>
        <v>0</v>
      </c>
      <c r="EH321" s="500">
        <f t="shared" si="899"/>
        <v>541</v>
      </c>
      <c r="EI321" s="404">
        <f t="shared" si="900"/>
        <v>529</v>
      </c>
      <c r="EJ321" s="500">
        <f t="shared" si="901"/>
        <v>541</v>
      </c>
      <c r="EK321" s="404">
        <f t="shared" si="902"/>
        <v>529</v>
      </c>
      <c r="EL321" s="564">
        <v>3.5</v>
      </c>
      <c r="EM321" s="716">
        <v>3.6</v>
      </c>
      <c r="EN321" s="500">
        <f t="shared" si="903"/>
        <v>1162</v>
      </c>
      <c r="EO321" s="404">
        <f t="shared" si="904"/>
        <v>1130.4000000000001</v>
      </c>
      <c r="EP321" s="564">
        <v>4</v>
      </c>
      <c r="EQ321" s="716">
        <v>4</v>
      </c>
      <c r="ER321" s="500">
        <f t="shared" si="905"/>
        <v>836</v>
      </c>
      <c r="ES321" s="404">
        <f t="shared" si="906"/>
        <v>860</v>
      </c>
      <c r="ET321" s="564"/>
      <c r="EU321" s="716"/>
      <c r="EV321" s="500">
        <f t="shared" si="907"/>
        <v>0</v>
      </c>
      <c r="EW321" s="404">
        <f t="shared" si="908"/>
        <v>0</v>
      </c>
      <c r="EX321" s="236">
        <f t="shared" si="909"/>
        <v>3.6931608133086877</v>
      </c>
      <c r="EY321" s="237">
        <f t="shared" si="910"/>
        <v>3.7625708884688094</v>
      </c>
      <c r="EZ321" s="500">
        <f t="shared" si="911"/>
        <v>1998</v>
      </c>
      <c r="FA321" s="404">
        <f t="shared" si="912"/>
        <v>1990.4</v>
      </c>
      <c r="FB321" s="565">
        <v>86.4</v>
      </c>
      <c r="FC321" s="716">
        <v>88.2</v>
      </c>
      <c r="FD321" s="500">
        <f t="shared" si="913"/>
        <v>28684.800000000003</v>
      </c>
      <c r="FE321" s="404">
        <f t="shared" si="914"/>
        <v>27694.799999999999</v>
      </c>
      <c r="FF321" s="565">
        <v>76.099999999999994</v>
      </c>
      <c r="FG321" s="716">
        <v>75.8</v>
      </c>
      <c r="FH321" s="500">
        <f t="shared" si="915"/>
        <v>15904.9</v>
      </c>
      <c r="FI321" s="404">
        <f t="shared" si="916"/>
        <v>16297</v>
      </c>
      <c r="FJ321" s="565"/>
      <c r="FK321" s="716"/>
      <c r="FL321" s="500">
        <f t="shared" si="917"/>
        <v>0</v>
      </c>
      <c r="FM321" s="404">
        <f t="shared" si="918"/>
        <v>0</v>
      </c>
      <c r="FN321" s="500">
        <f t="shared" si="919"/>
        <v>82.420887245841044</v>
      </c>
      <c r="FO321" s="404">
        <f t="shared" si="920"/>
        <v>83.160302457466926</v>
      </c>
      <c r="FP321" s="500">
        <f t="shared" si="921"/>
        <v>44589.700000000004</v>
      </c>
      <c r="FQ321" s="404">
        <f t="shared" si="922"/>
        <v>43991.8</v>
      </c>
      <c r="FR321" s="565">
        <v>51</v>
      </c>
      <c r="FS321" s="717">
        <v>36</v>
      </c>
      <c r="FT321" s="500">
        <f t="shared" si="923"/>
        <v>51</v>
      </c>
      <c r="FU321" s="404">
        <f t="shared" si="924"/>
        <v>36</v>
      </c>
      <c r="FV321" s="564">
        <v>6.5</v>
      </c>
      <c r="FW321" s="718">
        <v>5.4</v>
      </c>
      <c r="FX321" s="500">
        <f t="shared" si="925"/>
        <v>331.5</v>
      </c>
      <c r="FY321" s="404">
        <f t="shared" si="926"/>
        <v>194.4</v>
      </c>
      <c r="FZ321" s="564">
        <v>90.2</v>
      </c>
      <c r="GA321" s="718">
        <v>77.8</v>
      </c>
      <c r="GB321" s="500">
        <f t="shared" si="927"/>
        <v>4600.2</v>
      </c>
      <c r="GC321" s="404">
        <f t="shared" si="928"/>
        <v>2800.7999999999997</v>
      </c>
      <c r="GD321" s="510">
        <f t="shared" si="929"/>
        <v>670</v>
      </c>
      <c r="GE321" s="404">
        <f t="shared" si="930"/>
        <v>673</v>
      </c>
      <c r="GF321" s="500">
        <f t="shared" si="931"/>
        <v>670</v>
      </c>
      <c r="GG321" s="404">
        <f t="shared" si="932"/>
        <v>673</v>
      </c>
      <c r="GH321" s="500">
        <f t="shared" si="933"/>
        <v>2877.2</v>
      </c>
      <c r="GI321" s="404">
        <f t="shared" si="934"/>
        <v>2913.9</v>
      </c>
      <c r="GJ321" s="500">
        <f t="shared" si="935"/>
        <v>72935.200000000012</v>
      </c>
      <c r="GK321" s="404">
        <f t="shared" si="936"/>
        <v>73527.7</v>
      </c>
      <c r="GL321" s="510">
        <f t="shared" si="937"/>
        <v>250</v>
      </c>
      <c r="GM321" s="404">
        <f t="shared" si="938"/>
        <v>275</v>
      </c>
      <c r="GN321" s="500">
        <f t="shared" si="939"/>
        <v>250</v>
      </c>
      <c r="GO321" s="404">
        <f t="shared" si="940"/>
        <v>275</v>
      </c>
      <c r="GP321" s="500">
        <f t="shared" si="941"/>
        <v>939.2</v>
      </c>
      <c r="GQ321" s="404">
        <f t="shared" si="942"/>
        <v>1148.2</v>
      </c>
      <c r="GR321" s="500">
        <f t="shared" si="943"/>
        <v>21317.9</v>
      </c>
      <c r="GS321" s="404">
        <f t="shared" si="944"/>
        <v>24070</v>
      </c>
      <c r="GT321" s="510">
        <f t="shared" si="945"/>
        <v>920</v>
      </c>
      <c r="GU321" s="404">
        <f t="shared" si="946"/>
        <v>948</v>
      </c>
      <c r="GV321" s="500">
        <f t="shared" si="947"/>
        <v>920</v>
      </c>
      <c r="GW321" s="404">
        <f t="shared" si="948"/>
        <v>948</v>
      </c>
      <c r="GX321" s="500">
        <f t="shared" si="949"/>
        <v>3816.3999999999996</v>
      </c>
      <c r="GY321" s="404">
        <f t="shared" si="950"/>
        <v>4062.1000000000004</v>
      </c>
      <c r="GZ321" s="500">
        <f t="shared" si="951"/>
        <v>94253.1</v>
      </c>
      <c r="HA321" s="404">
        <f t="shared" si="952"/>
        <v>97597.7</v>
      </c>
      <c r="HB321" s="510">
        <f t="shared" si="953"/>
        <v>0</v>
      </c>
      <c r="HC321" s="404">
        <f t="shared" si="954"/>
        <v>0</v>
      </c>
      <c r="HD321" s="500">
        <f t="shared" si="955"/>
        <v>0</v>
      </c>
      <c r="HE321" s="404">
        <f t="shared" si="956"/>
        <v>0</v>
      </c>
      <c r="HF321" s="500" t="str">
        <f t="shared" si="957"/>
        <v/>
      </c>
      <c r="HG321" s="404" t="str">
        <f t="shared" si="958"/>
        <v/>
      </c>
      <c r="HH321" s="500" t="str">
        <f t="shared" si="959"/>
        <v/>
      </c>
      <c r="HI321" s="404" t="str">
        <f t="shared" si="960"/>
        <v/>
      </c>
      <c r="HJ321" s="510">
        <f t="shared" si="961"/>
        <v>4147.8999999999996</v>
      </c>
      <c r="HK321" s="404">
        <f t="shared" si="962"/>
        <v>4256.5</v>
      </c>
      <c r="HL321" s="500">
        <f t="shared" si="963"/>
        <v>98853.3</v>
      </c>
      <c r="HM321" s="404">
        <f t="shared" si="964"/>
        <v>100398.50000000001</v>
      </c>
    </row>
    <row r="322" spans="1:221">
      <c r="A322" s="711" t="s">
        <v>547</v>
      </c>
      <c r="B322" s="622" t="s">
        <v>1010</v>
      </c>
      <c r="C322" s="626"/>
      <c r="D322" s="719">
        <v>224554</v>
      </c>
      <c r="E322" s="592">
        <v>3</v>
      </c>
      <c r="F322" s="422">
        <v>1438</v>
      </c>
      <c r="G322" s="712">
        <v>1476</v>
      </c>
      <c r="H322" s="422">
        <v>1</v>
      </c>
      <c r="I322" s="712">
        <v>0</v>
      </c>
      <c r="J322" s="500">
        <f t="shared" si="815"/>
        <v>1437</v>
      </c>
      <c r="K322" s="404">
        <f t="shared" si="816"/>
        <v>1476</v>
      </c>
      <c r="L322" s="422"/>
      <c r="M322" s="712"/>
      <c r="N322" s="500">
        <f t="shared" si="817"/>
        <v>1437</v>
      </c>
      <c r="O322" s="404">
        <f t="shared" si="818"/>
        <v>1476</v>
      </c>
      <c r="P322" s="500">
        <f t="shared" si="819"/>
        <v>1437</v>
      </c>
      <c r="Q322" s="404">
        <f t="shared" si="820"/>
        <v>1476</v>
      </c>
      <c r="R322" s="422">
        <v>110</v>
      </c>
      <c r="S322" s="712">
        <v>111</v>
      </c>
      <c r="T322" s="500">
        <f t="shared" si="821"/>
        <v>110</v>
      </c>
      <c r="U322" s="404">
        <f t="shared" si="822"/>
        <v>111</v>
      </c>
      <c r="V322" s="422">
        <v>8</v>
      </c>
      <c r="W322" s="712">
        <v>9</v>
      </c>
      <c r="X322" s="500">
        <f t="shared" si="823"/>
        <v>8</v>
      </c>
      <c r="Y322" s="404">
        <f t="shared" si="824"/>
        <v>9</v>
      </c>
      <c r="Z322" s="422"/>
      <c r="AA322" s="712"/>
      <c r="AB322" s="500">
        <f t="shared" si="825"/>
        <v>0</v>
      </c>
      <c r="AC322" s="404">
        <f t="shared" si="826"/>
        <v>0</v>
      </c>
      <c r="AD322" s="500">
        <f t="shared" si="827"/>
        <v>118</v>
      </c>
      <c r="AE322" s="404">
        <f t="shared" si="828"/>
        <v>120</v>
      </c>
      <c r="AF322" s="500">
        <f t="shared" si="829"/>
        <v>118</v>
      </c>
      <c r="AG322" s="404">
        <f t="shared" si="830"/>
        <v>120</v>
      </c>
      <c r="AH322" s="564">
        <v>4.5</v>
      </c>
      <c r="AI322" s="713">
        <v>4.4000000000000004</v>
      </c>
      <c r="AJ322" s="500">
        <f t="shared" si="831"/>
        <v>495</v>
      </c>
      <c r="AK322" s="404">
        <f t="shared" si="832"/>
        <v>488.40000000000003</v>
      </c>
      <c r="AL322" s="564">
        <v>4.8</v>
      </c>
      <c r="AM322" s="713">
        <v>4.9000000000000004</v>
      </c>
      <c r="AN322" s="500">
        <f t="shared" si="833"/>
        <v>38.4</v>
      </c>
      <c r="AO322" s="404">
        <f t="shared" si="834"/>
        <v>44.1</v>
      </c>
      <c r="AP322" s="564"/>
      <c r="AQ322" s="713"/>
      <c r="AR322" s="500">
        <f t="shared" si="835"/>
        <v>0</v>
      </c>
      <c r="AS322" s="404">
        <f t="shared" si="836"/>
        <v>0</v>
      </c>
      <c r="AT322" s="236">
        <f t="shared" si="837"/>
        <v>4.5203389830508476</v>
      </c>
      <c r="AU322" s="237">
        <f t="shared" si="838"/>
        <v>4.4375</v>
      </c>
      <c r="AV322" s="500">
        <f t="shared" si="839"/>
        <v>533.4</v>
      </c>
      <c r="AW322" s="404">
        <f t="shared" si="840"/>
        <v>532.5</v>
      </c>
      <c r="AX322" s="422">
        <v>128.80000000000001</v>
      </c>
      <c r="AY322" s="712">
        <v>121.6</v>
      </c>
      <c r="AZ322" s="500">
        <f t="shared" si="841"/>
        <v>14168.000000000002</v>
      </c>
      <c r="BA322" s="404">
        <f t="shared" si="842"/>
        <v>13497.599999999999</v>
      </c>
      <c r="BB322" s="422">
        <v>119.4</v>
      </c>
      <c r="BC322" s="712">
        <v>125</v>
      </c>
      <c r="BD322" s="500">
        <f t="shared" si="843"/>
        <v>955.2</v>
      </c>
      <c r="BE322" s="404">
        <f t="shared" si="844"/>
        <v>1125</v>
      </c>
      <c r="BF322" s="422"/>
      <c r="BG322" s="712"/>
      <c r="BH322" s="500">
        <f t="shared" si="845"/>
        <v>0</v>
      </c>
      <c r="BI322" s="404">
        <f t="shared" si="846"/>
        <v>0</v>
      </c>
      <c r="BJ322" s="500">
        <f t="shared" si="847"/>
        <v>128.16271186440679</v>
      </c>
      <c r="BK322" s="404">
        <f t="shared" si="848"/>
        <v>121.85499999999999</v>
      </c>
      <c r="BL322" s="500">
        <f t="shared" si="849"/>
        <v>15123.2</v>
      </c>
      <c r="BM322" s="404">
        <f t="shared" si="850"/>
        <v>14622.599999999999</v>
      </c>
      <c r="BN322" s="422">
        <v>137</v>
      </c>
      <c r="BO322" s="712">
        <v>151</v>
      </c>
      <c r="BP322" s="500">
        <f t="shared" si="851"/>
        <v>137</v>
      </c>
      <c r="BQ322" s="404">
        <f t="shared" si="852"/>
        <v>151</v>
      </c>
      <c r="BR322" s="422">
        <v>36</v>
      </c>
      <c r="BS322" s="712">
        <v>37</v>
      </c>
      <c r="BT322" s="500">
        <f t="shared" si="853"/>
        <v>36</v>
      </c>
      <c r="BU322" s="404">
        <f t="shared" si="854"/>
        <v>37</v>
      </c>
      <c r="BV322" s="422"/>
      <c r="BW322" s="712"/>
      <c r="BX322" s="500">
        <f t="shared" si="855"/>
        <v>0</v>
      </c>
      <c r="BY322" s="404">
        <f t="shared" si="856"/>
        <v>0</v>
      </c>
      <c r="BZ322" s="500">
        <f t="shared" si="857"/>
        <v>173</v>
      </c>
      <c r="CA322" s="404">
        <f t="shared" si="858"/>
        <v>188</v>
      </c>
      <c r="CB322" s="500">
        <f t="shared" si="859"/>
        <v>173</v>
      </c>
      <c r="CC322" s="404">
        <f t="shared" si="860"/>
        <v>188</v>
      </c>
      <c r="CD322" s="564">
        <v>5.0999999999999996</v>
      </c>
      <c r="CE322" s="714">
        <v>4.8</v>
      </c>
      <c r="CF322" s="500">
        <f t="shared" si="861"/>
        <v>698.69999999999993</v>
      </c>
      <c r="CG322" s="404">
        <f t="shared" si="862"/>
        <v>724.8</v>
      </c>
      <c r="CH322" s="564"/>
      <c r="CI322" s="714">
        <v>5.0999999999999996</v>
      </c>
      <c r="CJ322" s="500">
        <f t="shared" si="863"/>
        <v>0</v>
      </c>
      <c r="CK322" s="404">
        <f t="shared" si="864"/>
        <v>188.7</v>
      </c>
      <c r="CL322" s="564"/>
      <c r="CM322" s="714"/>
      <c r="CN322" s="500">
        <f t="shared" si="865"/>
        <v>0</v>
      </c>
      <c r="CO322" s="404">
        <f t="shared" si="866"/>
        <v>0</v>
      </c>
      <c r="CP322" s="500">
        <f t="shared" si="867"/>
        <v>4.0387283236994218</v>
      </c>
      <c r="CQ322" s="237">
        <f t="shared" si="868"/>
        <v>4.8590425531914896</v>
      </c>
      <c r="CR322" s="500">
        <f t="shared" si="869"/>
        <v>698.69999999999993</v>
      </c>
      <c r="CS322" s="404">
        <f t="shared" si="870"/>
        <v>913.5</v>
      </c>
      <c r="CT322" s="565">
        <v>137.69999999999999</v>
      </c>
      <c r="CU322" s="714">
        <v>134.69999999999999</v>
      </c>
      <c r="CV322" s="500">
        <f t="shared" si="871"/>
        <v>18864.899999999998</v>
      </c>
      <c r="CW322" s="404">
        <f t="shared" si="872"/>
        <v>20339.699999999997</v>
      </c>
      <c r="CX322" s="565">
        <v>128.9</v>
      </c>
      <c r="CY322" s="714">
        <v>129.9</v>
      </c>
      <c r="CZ322" s="500">
        <f t="shared" si="873"/>
        <v>4640.4000000000005</v>
      </c>
      <c r="DA322" s="404">
        <f t="shared" si="874"/>
        <v>4806.3</v>
      </c>
      <c r="DB322" s="565"/>
      <c r="DC322" s="714"/>
      <c r="DD322" s="500">
        <f t="shared" si="875"/>
        <v>0</v>
      </c>
      <c r="DE322" s="404">
        <f t="shared" si="876"/>
        <v>0</v>
      </c>
      <c r="DF322" s="500">
        <f t="shared" si="877"/>
        <v>135.86878612716762</v>
      </c>
      <c r="DG322" s="404">
        <f t="shared" si="878"/>
        <v>133.75531914893614</v>
      </c>
      <c r="DH322" s="500">
        <f t="shared" si="879"/>
        <v>23505.3</v>
      </c>
      <c r="DI322" s="404">
        <f t="shared" si="880"/>
        <v>25145.999999999993</v>
      </c>
      <c r="DJ322" s="500">
        <f t="shared" si="881"/>
        <v>291</v>
      </c>
      <c r="DK322" s="404">
        <f t="shared" si="882"/>
        <v>308</v>
      </c>
      <c r="DL322" s="500">
        <f t="shared" si="883"/>
        <v>291</v>
      </c>
      <c r="DM322" s="404">
        <f t="shared" si="884"/>
        <v>308</v>
      </c>
      <c r="DN322" s="236">
        <f t="shared" si="885"/>
        <v>4.2340206185567011</v>
      </c>
      <c r="DO322" s="237">
        <f t="shared" si="886"/>
        <v>4.6948051948051948</v>
      </c>
      <c r="DP322" s="500">
        <f t="shared" si="887"/>
        <v>1232.0999999999999</v>
      </c>
      <c r="DQ322" s="404">
        <f t="shared" si="888"/>
        <v>1446</v>
      </c>
      <c r="DR322" s="500">
        <f t="shared" si="889"/>
        <v>132.74398625429552</v>
      </c>
      <c r="DS322" s="404">
        <f t="shared" si="890"/>
        <v>129.11883116883115</v>
      </c>
      <c r="DT322" s="500">
        <f t="shared" si="891"/>
        <v>38628.5</v>
      </c>
      <c r="DU322" s="404">
        <f t="shared" si="892"/>
        <v>39768.599999999991</v>
      </c>
      <c r="DV322" s="565">
        <v>670</v>
      </c>
      <c r="DW322" s="715">
        <v>707</v>
      </c>
      <c r="DX322" s="500">
        <f t="shared" si="893"/>
        <v>670</v>
      </c>
      <c r="DY322" s="404">
        <f t="shared" si="894"/>
        <v>707</v>
      </c>
      <c r="DZ322" s="565">
        <v>375</v>
      </c>
      <c r="EA322" s="715">
        <v>378</v>
      </c>
      <c r="EB322" s="500">
        <f t="shared" si="895"/>
        <v>375</v>
      </c>
      <c r="EC322" s="404">
        <f t="shared" si="896"/>
        <v>378</v>
      </c>
      <c r="ED322" s="565"/>
      <c r="EE322" s="715"/>
      <c r="EF322" s="500">
        <f t="shared" si="897"/>
        <v>0</v>
      </c>
      <c r="EG322" s="404">
        <f t="shared" si="898"/>
        <v>0</v>
      </c>
      <c r="EH322" s="500">
        <f t="shared" si="899"/>
        <v>1045</v>
      </c>
      <c r="EI322" s="404">
        <f t="shared" si="900"/>
        <v>1085</v>
      </c>
      <c r="EJ322" s="500">
        <f t="shared" si="901"/>
        <v>1045</v>
      </c>
      <c r="EK322" s="404">
        <f t="shared" si="902"/>
        <v>1085</v>
      </c>
      <c r="EL322" s="564">
        <v>3</v>
      </c>
      <c r="EM322" s="716">
        <v>3.1</v>
      </c>
      <c r="EN322" s="500">
        <f t="shared" si="903"/>
        <v>2010</v>
      </c>
      <c r="EO322" s="404">
        <f t="shared" si="904"/>
        <v>2191.7000000000003</v>
      </c>
      <c r="EP322" s="564">
        <v>3.1</v>
      </c>
      <c r="EQ322" s="716">
        <v>3.3</v>
      </c>
      <c r="ER322" s="500">
        <f t="shared" si="905"/>
        <v>1162.5</v>
      </c>
      <c r="ES322" s="404">
        <f t="shared" si="906"/>
        <v>1247.3999999999999</v>
      </c>
      <c r="ET322" s="564"/>
      <c r="EU322" s="716"/>
      <c r="EV322" s="500">
        <f t="shared" si="907"/>
        <v>0</v>
      </c>
      <c r="EW322" s="404">
        <f t="shared" si="908"/>
        <v>0</v>
      </c>
      <c r="EX322" s="236">
        <f t="shared" si="909"/>
        <v>3.035885167464115</v>
      </c>
      <c r="EY322" s="237">
        <f t="shared" si="910"/>
        <v>3.1696774193548389</v>
      </c>
      <c r="EZ322" s="500">
        <f t="shared" si="911"/>
        <v>3172.5</v>
      </c>
      <c r="FA322" s="404">
        <f t="shared" si="912"/>
        <v>3439.1000000000004</v>
      </c>
      <c r="FB322" s="565">
        <v>74.900000000000006</v>
      </c>
      <c r="FC322" s="716">
        <v>76.2</v>
      </c>
      <c r="FD322" s="500">
        <f t="shared" si="913"/>
        <v>50183.000000000007</v>
      </c>
      <c r="FE322" s="404">
        <f t="shared" si="914"/>
        <v>53873.4</v>
      </c>
      <c r="FF322" s="565">
        <v>60.8</v>
      </c>
      <c r="FG322" s="716">
        <v>63.2</v>
      </c>
      <c r="FH322" s="500">
        <f t="shared" si="915"/>
        <v>22800</v>
      </c>
      <c r="FI322" s="404">
        <f t="shared" si="916"/>
        <v>23889.600000000002</v>
      </c>
      <c r="FJ322" s="565"/>
      <c r="FK322" s="716"/>
      <c r="FL322" s="500">
        <f t="shared" si="917"/>
        <v>0</v>
      </c>
      <c r="FM322" s="404">
        <f t="shared" si="918"/>
        <v>0</v>
      </c>
      <c r="FN322" s="500">
        <f t="shared" si="919"/>
        <v>69.840191387559813</v>
      </c>
      <c r="FO322" s="404">
        <f t="shared" si="920"/>
        <v>71.670967741935485</v>
      </c>
      <c r="FP322" s="500">
        <f t="shared" si="921"/>
        <v>72983</v>
      </c>
      <c r="FQ322" s="404">
        <f t="shared" si="922"/>
        <v>77763</v>
      </c>
      <c r="FR322" s="565">
        <v>101</v>
      </c>
      <c r="FS322" s="717">
        <v>83</v>
      </c>
      <c r="FT322" s="500">
        <f t="shared" si="923"/>
        <v>101</v>
      </c>
      <c r="FU322" s="404">
        <f t="shared" si="924"/>
        <v>83</v>
      </c>
      <c r="FV322" s="564">
        <v>4</v>
      </c>
      <c r="FW322" s="718">
        <v>3.2</v>
      </c>
      <c r="FX322" s="500">
        <f t="shared" si="925"/>
        <v>404</v>
      </c>
      <c r="FY322" s="404">
        <f t="shared" si="926"/>
        <v>265.60000000000002</v>
      </c>
      <c r="FZ322" s="564">
        <v>66.900000000000006</v>
      </c>
      <c r="GA322" s="718">
        <v>53.5</v>
      </c>
      <c r="GB322" s="500">
        <f t="shared" si="927"/>
        <v>6756.9000000000005</v>
      </c>
      <c r="GC322" s="404">
        <f t="shared" si="928"/>
        <v>4440.5</v>
      </c>
      <c r="GD322" s="510">
        <f t="shared" si="929"/>
        <v>917</v>
      </c>
      <c r="GE322" s="404">
        <f t="shared" si="930"/>
        <v>969</v>
      </c>
      <c r="GF322" s="500">
        <f t="shared" si="931"/>
        <v>917</v>
      </c>
      <c r="GG322" s="404">
        <f t="shared" si="932"/>
        <v>969</v>
      </c>
      <c r="GH322" s="500">
        <f t="shared" si="933"/>
        <v>3203.7</v>
      </c>
      <c r="GI322" s="404">
        <f t="shared" si="934"/>
        <v>3404.9000000000005</v>
      </c>
      <c r="GJ322" s="500">
        <f t="shared" si="935"/>
        <v>83215.900000000009</v>
      </c>
      <c r="GK322" s="404">
        <f t="shared" si="936"/>
        <v>87710.7</v>
      </c>
      <c r="GL322" s="510">
        <f t="shared" si="937"/>
        <v>419</v>
      </c>
      <c r="GM322" s="404">
        <f t="shared" si="938"/>
        <v>424</v>
      </c>
      <c r="GN322" s="500">
        <f t="shared" si="939"/>
        <v>419</v>
      </c>
      <c r="GO322" s="404">
        <f t="shared" si="940"/>
        <v>424</v>
      </c>
      <c r="GP322" s="500">
        <f t="shared" si="941"/>
        <v>1200.9000000000001</v>
      </c>
      <c r="GQ322" s="404">
        <f t="shared" si="942"/>
        <v>1480.1999999999998</v>
      </c>
      <c r="GR322" s="500">
        <f t="shared" si="943"/>
        <v>28395.599999999999</v>
      </c>
      <c r="GS322" s="404">
        <f t="shared" si="944"/>
        <v>29820.9</v>
      </c>
      <c r="GT322" s="510">
        <f t="shared" si="945"/>
        <v>1336</v>
      </c>
      <c r="GU322" s="404">
        <f t="shared" si="946"/>
        <v>1393</v>
      </c>
      <c r="GV322" s="500">
        <f t="shared" si="947"/>
        <v>1336</v>
      </c>
      <c r="GW322" s="404">
        <f t="shared" si="948"/>
        <v>1393</v>
      </c>
      <c r="GX322" s="500">
        <f t="shared" si="949"/>
        <v>4404.6000000000004</v>
      </c>
      <c r="GY322" s="404">
        <f t="shared" si="950"/>
        <v>4885.1000000000004</v>
      </c>
      <c r="GZ322" s="500">
        <f t="shared" si="951"/>
        <v>111611.5</v>
      </c>
      <c r="HA322" s="404">
        <f t="shared" si="952"/>
        <v>117531.6</v>
      </c>
      <c r="HB322" s="510">
        <f t="shared" si="953"/>
        <v>0</v>
      </c>
      <c r="HC322" s="404">
        <f t="shared" si="954"/>
        <v>0</v>
      </c>
      <c r="HD322" s="500">
        <f t="shared" si="955"/>
        <v>0</v>
      </c>
      <c r="HE322" s="404">
        <f t="shared" si="956"/>
        <v>0</v>
      </c>
      <c r="HF322" s="500" t="str">
        <f t="shared" si="957"/>
        <v/>
      </c>
      <c r="HG322" s="404" t="str">
        <f t="shared" si="958"/>
        <v/>
      </c>
      <c r="HH322" s="500" t="str">
        <f t="shared" si="959"/>
        <v/>
      </c>
      <c r="HI322" s="404" t="str">
        <f t="shared" si="960"/>
        <v/>
      </c>
      <c r="HJ322" s="510">
        <f t="shared" si="961"/>
        <v>4808.6000000000004</v>
      </c>
      <c r="HK322" s="404">
        <f t="shared" si="962"/>
        <v>5150.7000000000007</v>
      </c>
      <c r="HL322" s="500">
        <f t="shared" si="963"/>
        <v>118368.4</v>
      </c>
      <c r="HM322" s="404">
        <f t="shared" si="964"/>
        <v>121972.09999999999</v>
      </c>
    </row>
    <row r="323" spans="1:221">
      <c r="A323" s="711" t="s">
        <v>547</v>
      </c>
      <c r="B323" s="622" t="s">
        <v>1011</v>
      </c>
      <c r="C323" s="626"/>
      <c r="D323" s="719">
        <v>224147</v>
      </c>
      <c r="E323" s="592">
        <v>3</v>
      </c>
      <c r="F323" s="422">
        <v>1484</v>
      </c>
      <c r="G323" s="712">
        <v>1461</v>
      </c>
      <c r="H323" s="422">
        <v>12</v>
      </c>
      <c r="I323" s="712">
        <v>9</v>
      </c>
      <c r="J323" s="500">
        <f t="shared" si="815"/>
        <v>1472</v>
      </c>
      <c r="K323" s="404">
        <f t="shared" si="816"/>
        <v>1452</v>
      </c>
      <c r="L323" s="422"/>
      <c r="M323" s="712"/>
      <c r="N323" s="500">
        <f t="shared" si="817"/>
        <v>1472</v>
      </c>
      <c r="O323" s="404">
        <f t="shared" si="818"/>
        <v>1452</v>
      </c>
      <c r="P323" s="500">
        <f t="shared" si="819"/>
        <v>1472</v>
      </c>
      <c r="Q323" s="404">
        <f t="shared" si="820"/>
        <v>1452</v>
      </c>
      <c r="R323" s="422">
        <v>212</v>
      </c>
      <c r="S323" s="712">
        <v>235</v>
      </c>
      <c r="T323" s="500">
        <f t="shared" si="821"/>
        <v>212</v>
      </c>
      <c r="U323" s="404">
        <f t="shared" si="822"/>
        <v>235</v>
      </c>
      <c r="V323" s="422">
        <v>11</v>
      </c>
      <c r="W323" s="712">
        <v>14</v>
      </c>
      <c r="X323" s="500">
        <f t="shared" si="823"/>
        <v>11</v>
      </c>
      <c r="Y323" s="404">
        <f t="shared" si="824"/>
        <v>14</v>
      </c>
      <c r="Z323" s="422"/>
      <c r="AA323" s="712"/>
      <c r="AB323" s="500">
        <f t="shared" si="825"/>
        <v>0</v>
      </c>
      <c r="AC323" s="404">
        <f t="shared" si="826"/>
        <v>0</v>
      </c>
      <c r="AD323" s="500">
        <f t="shared" si="827"/>
        <v>223</v>
      </c>
      <c r="AE323" s="404">
        <f t="shared" si="828"/>
        <v>249</v>
      </c>
      <c r="AF323" s="500">
        <f t="shared" si="829"/>
        <v>223</v>
      </c>
      <c r="AG323" s="404">
        <f t="shared" si="830"/>
        <v>249</v>
      </c>
      <c r="AH323" s="564">
        <v>4.5999999999999996</v>
      </c>
      <c r="AI323" s="713">
        <v>4.5999999999999996</v>
      </c>
      <c r="AJ323" s="500">
        <f t="shared" si="831"/>
        <v>975.19999999999993</v>
      </c>
      <c r="AK323" s="404">
        <f t="shared" si="832"/>
        <v>1081</v>
      </c>
      <c r="AL323" s="564">
        <v>4.5999999999999996</v>
      </c>
      <c r="AM323" s="713">
        <v>4.5</v>
      </c>
      <c r="AN323" s="500">
        <f t="shared" si="833"/>
        <v>50.599999999999994</v>
      </c>
      <c r="AO323" s="404">
        <f t="shared" si="834"/>
        <v>63</v>
      </c>
      <c r="AP323" s="564"/>
      <c r="AQ323" s="713"/>
      <c r="AR323" s="500">
        <f t="shared" si="835"/>
        <v>0</v>
      </c>
      <c r="AS323" s="404">
        <f t="shared" si="836"/>
        <v>0</v>
      </c>
      <c r="AT323" s="236">
        <f t="shared" si="837"/>
        <v>4.5999999999999996</v>
      </c>
      <c r="AU323" s="237">
        <f t="shared" si="838"/>
        <v>4.5943775100401609</v>
      </c>
      <c r="AV323" s="500">
        <f t="shared" si="839"/>
        <v>1025.8</v>
      </c>
      <c r="AW323" s="404">
        <f t="shared" si="840"/>
        <v>1144</v>
      </c>
      <c r="AX323" s="422">
        <v>130</v>
      </c>
      <c r="AY323" s="712">
        <v>127.6</v>
      </c>
      <c r="AZ323" s="500">
        <f t="shared" si="841"/>
        <v>27560</v>
      </c>
      <c r="BA323" s="404">
        <f t="shared" si="842"/>
        <v>29986</v>
      </c>
      <c r="BB323" s="422">
        <v>110.2</v>
      </c>
      <c r="BC323" s="712">
        <v>106.6</v>
      </c>
      <c r="BD323" s="500">
        <f t="shared" si="843"/>
        <v>1212.2</v>
      </c>
      <c r="BE323" s="404">
        <f t="shared" si="844"/>
        <v>1492.3999999999999</v>
      </c>
      <c r="BF323" s="422"/>
      <c r="BG323" s="712"/>
      <c r="BH323" s="500">
        <f t="shared" si="845"/>
        <v>0</v>
      </c>
      <c r="BI323" s="404">
        <f t="shared" si="846"/>
        <v>0</v>
      </c>
      <c r="BJ323" s="500">
        <f t="shared" si="847"/>
        <v>129.02331838565021</v>
      </c>
      <c r="BK323" s="404">
        <f t="shared" si="848"/>
        <v>126.41927710843375</v>
      </c>
      <c r="BL323" s="500">
        <f t="shared" si="849"/>
        <v>28772.199999999997</v>
      </c>
      <c r="BM323" s="404">
        <f t="shared" si="850"/>
        <v>31478.400000000001</v>
      </c>
      <c r="BN323" s="422">
        <v>316</v>
      </c>
      <c r="BO323" s="712">
        <v>280</v>
      </c>
      <c r="BP323" s="500">
        <f t="shared" si="851"/>
        <v>316</v>
      </c>
      <c r="BQ323" s="404">
        <f t="shared" si="852"/>
        <v>280</v>
      </c>
      <c r="BR323" s="422">
        <v>19</v>
      </c>
      <c r="BS323" s="712">
        <v>19</v>
      </c>
      <c r="BT323" s="500">
        <f t="shared" si="853"/>
        <v>19</v>
      </c>
      <c r="BU323" s="404">
        <f t="shared" si="854"/>
        <v>19</v>
      </c>
      <c r="BV323" s="422"/>
      <c r="BW323" s="712"/>
      <c r="BX323" s="500">
        <f t="shared" si="855"/>
        <v>0</v>
      </c>
      <c r="BY323" s="404">
        <f t="shared" si="856"/>
        <v>0</v>
      </c>
      <c r="BZ323" s="500">
        <f t="shared" si="857"/>
        <v>335</v>
      </c>
      <c r="CA323" s="404">
        <f t="shared" si="858"/>
        <v>299</v>
      </c>
      <c r="CB323" s="500">
        <f t="shared" si="859"/>
        <v>335</v>
      </c>
      <c r="CC323" s="404">
        <f t="shared" si="860"/>
        <v>299</v>
      </c>
      <c r="CD323" s="564">
        <v>5.2</v>
      </c>
      <c r="CE323" s="714">
        <v>5.3</v>
      </c>
      <c r="CF323" s="500">
        <f t="shared" si="861"/>
        <v>1643.2</v>
      </c>
      <c r="CG323" s="404">
        <f t="shared" si="862"/>
        <v>1484</v>
      </c>
      <c r="CH323" s="564"/>
      <c r="CI323" s="714">
        <v>5.3</v>
      </c>
      <c r="CJ323" s="500">
        <f t="shared" si="863"/>
        <v>0</v>
      </c>
      <c r="CK323" s="404">
        <f t="shared" si="864"/>
        <v>100.7</v>
      </c>
      <c r="CL323" s="564"/>
      <c r="CM323" s="714"/>
      <c r="CN323" s="500">
        <f t="shared" si="865"/>
        <v>0</v>
      </c>
      <c r="CO323" s="404">
        <f t="shared" si="866"/>
        <v>0</v>
      </c>
      <c r="CP323" s="500">
        <f t="shared" si="867"/>
        <v>4.9050746268656722</v>
      </c>
      <c r="CQ323" s="237">
        <f t="shared" si="868"/>
        <v>5.3</v>
      </c>
      <c r="CR323" s="500">
        <f t="shared" si="869"/>
        <v>1643.2000000000003</v>
      </c>
      <c r="CS323" s="404">
        <f t="shared" si="870"/>
        <v>1584.7</v>
      </c>
      <c r="CT323" s="565">
        <v>140</v>
      </c>
      <c r="CU323" s="714">
        <v>139.4</v>
      </c>
      <c r="CV323" s="500">
        <f t="shared" si="871"/>
        <v>44240</v>
      </c>
      <c r="CW323" s="404">
        <f t="shared" si="872"/>
        <v>39032</v>
      </c>
      <c r="CX323" s="565">
        <v>113.4</v>
      </c>
      <c r="CY323" s="714">
        <v>132.80000000000001</v>
      </c>
      <c r="CZ323" s="500">
        <f t="shared" si="873"/>
        <v>2154.6</v>
      </c>
      <c r="DA323" s="404">
        <f t="shared" si="874"/>
        <v>2523.2000000000003</v>
      </c>
      <c r="DB323" s="565"/>
      <c r="DC323" s="714"/>
      <c r="DD323" s="500">
        <f t="shared" si="875"/>
        <v>0</v>
      </c>
      <c r="DE323" s="404">
        <f t="shared" si="876"/>
        <v>0</v>
      </c>
      <c r="DF323" s="500">
        <f t="shared" si="877"/>
        <v>138.4913432835821</v>
      </c>
      <c r="DG323" s="404">
        <f t="shared" si="878"/>
        <v>138.98060200668894</v>
      </c>
      <c r="DH323" s="500">
        <f t="shared" si="879"/>
        <v>46394.600000000006</v>
      </c>
      <c r="DI323" s="404">
        <f t="shared" si="880"/>
        <v>41555.19999999999</v>
      </c>
      <c r="DJ323" s="500">
        <f t="shared" si="881"/>
        <v>558</v>
      </c>
      <c r="DK323" s="404">
        <f t="shared" si="882"/>
        <v>548</v>
      </c>
      <c r="DL323" s="500">
        <f t="shared" si="883"/>
        <v>558</v>
      </c>
      <c r="DM323" s="404">
        <f t="shared" si="884"/>
        <v>548</v>
      </c>
      <c r="DN323" s="236">
        <f t="shared" si="885"/>
        <v>4.7831541218637996</v>
      </c>
      <c r="DO323" s="237">
        <f t="shared" si="886"/>
        <v>4.9793795620437953</v>
      </c>
      <c r="DP323" s="500">
        <f t="shared" si="887"/>
        <v>2669</v>
      </c>
      <c r="DQ323" s="404">
        <f t="shared" si="888"/>
        <v>2728.7</v>
      </c>
      <c r="DR323" s="500">
        <f t="shared" si="889"/>
        <v>134.70752688172044</v>
      </c>
      <c r="DS323" s="404">
        <f t="shared" si="890"/>
        <v>133.2729927007299</v>
      </c>
      <c r="DT323" s="500">
        <f t="shared" si="891"/>
        <v>75166.8</v>
      </c>
      <c r="DU323" s="404">
        <f t="shared" si="892"/>
        <v>73033.599999999991</v>
      </c>
      <c r="DV323" s="565">
        <v>491</v>
      </c>
      <c r="DW323" s="715">
        <v>494</v>
      </c>
      <c r="DX323" s="500">
        <f t="shared" si="893"/>
        <v>491</v>
      </c>
      <c r="DY323" s="404">
        <f t="shared" si="894"/>
        <v>494</v>
      </c>
      <c r="DZ323" s="565">
        <v>264</v>
      </c>
      <c r="EA323" s="715">
        <v>257</v>
      </c>
      <c r="EB323" s="500">
        <f t="shared" si="895"/>
        <v>264</v>
      </c>
      <c r="EC323" s="404">
        <f t="shared" si="896"/>
        <v>257</v>
      </c>
      <c r="ED323" s="565"/>
      <c r="EE323" s="715"/>
      <c r="EF323" s="500">
        <f t="shared" si="897"/>
        <v>0</v>
      </c>
      <c r="EG323" s="404">
        <f t="shared" si="898"/>
        <v>0</v>
      </c>
      <c r="EH323" s="500">
        <f t="shared" si="899"/>
        <v>755</v>
      </c>
      <c r="EI323" s="404">
        <f t="shared" si="900"/>
        <v>751</v>
      </c>
      <c r="EJ323" s="500">
        <f t="shared" si="901"/>
        <v>755</v>
      </c>
      <c r="EK323" s="404">
        <f t="shared" si="902"/>
        <v>751</v>
      </c>
      <c r="EL323" s="564">
        <v>3.5</v>
      </c>
      <c r="EM323" s="716">
        <v>3.5</v>
      </c>
      <c r="EN323" s="500">
        <f t="shared" si="903"/>
        <v>1718.5</v>
      </c>
      <c r="EO323" s="404">
        <f t="shared" si="904"/>
        <v>1729</v>
      </c>
      <c r="EP323" s="564">
        <v>3.6</v>
      </c>
      <c r="EQ323" s="716">
        <v>3.5</v>
      </c>
      <c r="ER323" s="500">
        <f t="shared" si="905"/>
        <v>950.4</v>
      </c>
      <c r="ES323" s="404">
        <f t="shared" si="906"/>
        <v>899.5</v>
      </c>
      <c r="ET323" s="564"/>
      <c r="EU323" s="716"/>
      <c r="EV323" s="500">
        <f t="shared" si="907"/>
        <v>0</v>
      </c>
      <c r="EW323" s="404">
        <f t="shared" si="908"/>
        <v>0</v>
      </c>
      <c r="EX323" s="236">
        <f t="shared" si="909"/>
        <v>3.5349668874172187</v>
      </c>
      <c r="EY323" s="237">
        <f t="shared" si="910"/>
        <v>3.5</v>
      </c>
      <c r="EZ323" s="500">
        <f t="shared" si="911"/>
        <v>2668.9</v>
      </c>
      <c r="FA323" s="404">
        <f t="shared" si="912"/>
        <v>2628.5</v>
      </c>
      <c r="FB323" s="565">
        <v>91.9</v>
      </c>
      <c r="FC323" s="716">
        <v>89.5</v>
      </c>
      <c r="FD323" s="500">
        <f t="shared" si="913"/>
        <v>45122.9</v>
      </c>
      <c r="FE323" s="404">
        <f t="shared" si="914"/>
        <v>44213</v>
      </c>
      <c r="FF323" s="565">
        <v>70.099999999999994</v>
      </c>
      <c r="FG323" s="716">
        <v>68.400000000000006</v>
      </c>
      <c r="FH323" s="500">
        <f t="shared" si="915"/>
        <v>18506.399999999998</v>
      </c>
      <c r="FI323" s="404">
        <f t="shared" si="916"/>
        <v>17578.800000000003</v>
      </c>
      <c r="FJ323" s="565"/>
      <c r="FK323" s="716"/>
      <c r="FL323" s="500">
        <f t="shared" si="917"/>
        <v>0</v>
      </c>
      <c r="FM323" s="404">
        <f t="shared" si="918"/>
        <v>0</v>
      </c>
      <c r="FN323" s="500">
        <f t="shared" si="919"/>
        <v>84.277218543046359</v>
      </c>
      <c r="FO323" s="404">
        <f t="shared" si="920"/>
        <v>82.279360852197073</v>
      </c>
      <c r="FP323" s="500">
        <f t="shared" si="921"/>
        <v>63629.3</v>
      </c>
      <c r="FQ323" s="404">
        <f t="shared" si="922"/>
        <v>61791.8</v>
      </c>
      <c r="FR323" s="565">
        <v>159</v>
      </c>
      <c r="FS323" s="717">
        <v>153</v>
      </c>
      <c r="FT323" s="500">
        <f t="shared" si="923"/>
        <v>159</v>
      </c>
      <c r="FU323" s="404">
        <f t="shared" si="924"/>
        <v>153</v>
      </c>
      <c r="FV323" s="564">
        <v>3.2</v>
      </c>
      <c r="FW323" s="718">
        <v>3.7</v>
      </c>
      <c r="FX323" s="500">
        <f t="shared" si="925"/>
        <v>508.8</v>
      </c>
      <c r="FY323" s="404">
        <f t="shared" si="926"/>
        <v>566.1</v>
      </c>
      <c r="FZ323" s="564">
        <v>41.5</v>
      </c>
      <c r="GA323" s="718">
        <v>54.2</v>
      </c>
      <c r="GB323" s="500">
        <f t="shared" si="927"/>
        <v>6598.5</v>
      </c>
      <c r="GC323" s="404">
        <f t="shared" si="928"/>
        <v>8292.6</v>
      </c>
      <c r="GD323" s="510">
        <f t="shared" si="929"/>
        <v>1019</v>
      </c>
      <c r="GE323" s="404">
        <f t="shared" si="930"/>
        <v>1009</v>
      </c>
      <c r="GF323" s="500">
        <f t="shared" si="931"/>
        <v>1019</v>
      </c>
      <c r="GG323" s="404">
        <f t="shared" si="932"/>
        <v>1009</v>
      </c>
      <c r="GH323" s="500">
        <f t="shared" si="933"/>
        <v>4336.8999999999996</v>
      </c>
      <c r="GI323" s="404">
        <f t="shared" si="934"/>
        <v>4294</v>
      </c>
      <c r="GJ323" s="500">
        <f t="shared" si="935"/>
        <v>116922.9</v>
      </c>
      <c r="GK323" s="404">
        <f t="shared" si="936"/>
        <v>113231</v>
      </c>
      <c r="GL323" s="510">
        <f t="shared" si="937"/>
        <v>294</v>
      </c>
      <c r="GM323" s="404">
        <f t="shared" si="938"/>
        <v>290</v>
      </c>
      <c r="GN323" s="500">
        <f t="shared" si="939"/>
        <v>294</v>
      </c>
      <c r="GO323" s="404">
        <f t="shared" si="940"/>
        <v>290</v>
      </c>
      <c r="GP323" s="500">
        <f t="shared" si="941"/>
        <v>1001</v>
      </c>
      <c r="GQ323" s="404">
        <f t="shared" si="942"/>
        <v>1063.2</v>
      </c>
      <c r="GR323" s="500">
        <f t="shared" si="943"/>
        <v>21873.199999999997</v>
      </c>
      <c r="GS323" s="404">
        <f t="shared" si="944"/>
        <v>21594.400000000001</v>
      </c>
      <c r="GT323" s="510">
        <f t="shared" si="945"/>
        <v>1313</v>
      </c>
      <c r="GU323" s="404">
        <f t="shared" si="946"/>
        <v>1299</v>
      </c>
      <c r="GV323" s="500">
        <f t="shared" si="947"/>
        <v>1313</v>
      </c>
      <c r="GW323" s="404">
        <f t="shared" si="948"/>
        <v>1299</v>
      </c>
      <c r="GX323" s="500">
        <f t="shared" si="949"/>
        <v>5337.9</v>
      </c>
      <c r="GY323" s="404">
        <f t="shared" si="950"/>
        <v>5357.2</v>
      </c>
      <c r="GZ323" s="500">
        <f t="shared" si="951"/>
        <v>138796.09999999998</v>
      </c>
      <c r="HA323" s="404">
        <f t="shared" si="952"/>
        <v>134825.4</v>
      </c>
      <c r="HB323" s="510">
        <f t="shared" si="953"/>
        <v>0</v>
      </c>
      <c r="HC323" s="404">
        <f t="shared" si="954"/>
        <v>0</v>
      </c>
      <c r="HD323" s="500">
        <f t="shared" si="955"/>
        <v>0</v>
      </c>
      <c r="HE323" s="404">
        <f t="shared" si="956"/>
        <v>0</v>
      </c>
      <c r="HF323" s="500" t="str">
        <f t="shared" si="957"/>
        <v/>
      </c>
      <c r="HG323" s="404" t="str">
        <f t="shared" si="958"/>
        <v/>
      </c>
      <c r="HH323" s="500" t="str">
        <f t="shared" si="959"/>
        <v/>
      </c>
      <c r="HI323" s="404" t="str">
        <f t="shared" si="960"/>
        <v/>
      </c>
      <c r="HJ323" s="510">
        <f t="shared" si="961"/>
        <v>5846.7</v>
      </c>
      <c r="HK323" s="404">
        <f t="shared" si="962"/>
        <v>5923.3</v>
      </c>
      <c r="HL323" s="500">
        <f t="shared" si="963"/>
        <v>145394.6</v>
      </c>
      <c r="HM323" s="404">
        <f t="shared" si="964"/>
        <v>143118</v>
      </c>
    </row>
    <row r="324" spans="1:221">
      <c r="A324" s="711" t="s">
        <v>547</v>
      </c>
      <c r="B324" s="622" t="s">
        <v>1012</v>
      </c>
      <c r="C324" s="626"/>
      <c r="D324" s="719">
        <v>228705</v>
      </c>
      <c r="E324" s="592">
        <v>3</v>
      </c>
      <c r="F324" s="422">
        <v>985</v>
      </c>
      <c r="G324" s="712">
        <v>937</v>
      </c>
      <c r="H324" s="422">
        <v>13</v>
      </c>
      <c r="I324" s="712">
        <v>7</v>
      </c>
      <c r="J324" s="500">
        <f t="shared" si="815"/>
        <v>972</v>
      </c>
      <c r="K324" s="404">
        <f t="shared" si="816"/>
        <v>930</v>
      </c>
      <c r="L324" s="422"/>
      <c r="M324" s="712"/>
      <c r="N324" s="500">
        <f t="shared" si="817"/>
        <v>972</v>
      </c>
      <c r="O324" s="404">
        <f t="shared" si="818"/>
        <v>930</v>
      </c>
      <c r="P324" s="500">
        <f t="shared" si="819"/>
        <v>972</v>
      </c>
      <c r="Q324" s="404">
        <f t="shared" si="820"/>
        <v>930</v>
      </c>
      <c r="R324" s="422">
        <v>169</v>
      </c>
      <c r="S324" s="712">
        <v>213</v>
      </c>
      <c r="T324" s="500">
        <f t="shared" si="821"/>
        <v>169</v>
      </c>
      <c r="U324" s="404">
        <f t="shared" si="822"/>
        <v>213</v>
      </c>
      <c r="V324" s="422">
        <v>5</v>
      </c>
      <c r="W324" s="712">
        <v>10</v>
      </c>
      <c r="X324" s="500">
        <f t="shared" si="823"/>
        <v>5</v>
      </c>
      <c r="Y324" s="404">
        <f t="shared" si="824"/>
        <v>10</v>
      </c>
      <c r="Z324" s="422"/>
      <c r="AA324" s="712"/>
      <c r="AB324" s="500">
        <f t="shared" si="825"/>
        <v>0</v>
      </c>
      <c r="AC324" s="404">
        <f t="shared" si="826"/>
        <v>0</v>
      </c>
      <c r="AD324" s="500">
        <f t="shared" si="827"/>
        <v>174</v>
      </c>
      <c r="AE324" s="404">
        <f t="shared" si="828"/>
        <v>223</v>
      </c>
      <c r="AF324" s="500">
        <f t="shared" si="829"/>
        <v>174</v>
      </c>
      <c r="AG324" s="404">
        <f t="shared" si="830"/>
        <v>223</v>
      </c>
      <c r="AH324" s="564">
        <v>4.5</v>
      </c>
      <c r="AI324" s="713">
        <v>4.3</v>
      </c>
      <c r="AJ324" s="500">
        <f t="shared" si="831"/>
        <v>760.5</v>
      </c>
      <c r="AK324" s="404">
        <f t="shared" si="832"/>
        <v>915.9</v>
      </c>
      <c r="AL324" s="564">
        <v>3.8</v>
      </c>
      <c r="AM324" s="713">
        <v>4.4000000000000004</v>
      </c>
      <c r="AN324" s="500">
        <f t="shared" si="833"/>
        <v>19</v>
      </c>
      <c r="AO324" s="404">
        <f t="shared" si="834"/>
        <v>44</v>
      </c>
      <c r="AP324" s="564"/>
      <c r="AQ324" s="713"/>
      <c r="AR324" s="500">
        <f t="shared" si="835"/>
        <v>0</v>
      </c>
      <c r="AS324" s="404">
        <f t="shared" si="836"/>
        <v>0</v>
      </c>
      <c r="AT324" s="236">
        <f t="shared" si="837"/>
        <v>4.4798850574712645</v>
      </c>
      <c r="AU324" s="237">
        <f t="shared" si="838"/>
        <v>4.3044843049327355</v>
      </c>
      <c r="AV324" s="500">
        <f t="shared" si="839"/>
        <v>779.5</v>
      </c>
      <c r="AW324" s="404">
        <f t="shared" si="840"/>
        <v>959.9</v>
      </c>
      <c r="AX324" s="422">
        <v>134.1</v>
      </c>
      <c r="AY324" s="712">
        <v>125.8</v>
      </c>
      <c r="AZ324" s="500">
        <f t="shared" si="841"/>
        <v>22662.899999999998</v>
      </c>
      <c r="BA324" s="404">
        <f t="shared" si="842"/>
        <v>26795.399999999998</v>
      </c>
      <c r="BB324" s="422">
        <v>122.2</v>
      </c>
      <c r="BC324" s="712">
        <v>131</v>
      </c>
      <c r="BD324" s="500">
        <f t="shared" si="843"/>
        <v>611</v>
      </c>
      <c r="BE324" s="404">
        <f t="shared" si="844"/>
        <v>1310</v>
      </c>
      <c r="BF324" s="422"/>
      <c r="BG324" s="712"/>
      <c r="BH324" s="500">
        <f t="shared" si="845"/>
        <v>0</v>
      </c>
      <c r="BI324" s="404">
        <f t="shared" si="846"/>
        <v>0</v>
      </c>
      <c r="BJ324" s="500">
        <f t="shared" si="847"/>
        <v>133.75804597701148</v>
      </c>
      <c r="BK324" s="404">
        <f t="shared" si="848"/>
        <v>126.03318385650223</v>
      </c>
      <c r="BL324" s="500">
        <f t="shared" si="849"/>
        <v>23273.899999999998</v>
      </c>
      <c r="BM324" s="404">
        <f t="shared" si="850"/>
        <v>28105.399999999998</v>
      </c>
      <c r="BN324" s="422">
        <v>180</v>
      </c>
      <c r="BO324" s="712">
        <v>185</v>
      </c>
      <c r="BP324" s="500">
        <f t="shared" si="851"/>
        <v>180</v>
      </c>
      <c r="BQ324" s="404">
        <f t="shared" si="852"/>
        <v>185</v>
      </c>
      <c r="BR324" s="422">
        <v>26</v>
      </c>
      <c r="BS324" s="712">
        <v>14</v>
      </c>
      <c r="BT324" s="500">
        <f t="shared" si="853"/>
        <v>26</v>
      </c>
      <c r="BU324" s="404">
        <f t="shared" si="854"/>
        <v>14</v>
      </c>
      <c r="BV324" s="422"/>
      <c r="BW324" s="712"/>
      <c r="BX324" s="500">
        <f t="shared" si="855"/>
        <v>0</v>
      </c>
      <c r="BY324" s="404">
        <f t="shared" si="856"/>
        <v>0</v>
      </c>
      <c r="BZ324" s="500">
        <f t="shared" si="857"/>
        <v>206</v>
      </c>
      <c r="CA324" s="404">
        <f t="shared" si="858"/>
        <v>199</v>
      </c>
      <c r="CB324" s="500">
        <f t="shared" si="859"/>
        <v>206</v>
      </c>
      <c r="CC324" s="404">
        <f t="shared" si="860"/>
        <v>199</v>
      </c>
      <c r="CD324" s="564">
        <v>5.0999999999999996</v>
      </c>
      <c r="CE324" s="714">
        <v>4.9000000000000004</v>
      </c>
      <c r="CF324" s="500">
        <f t="shared" si="861"/>
        <v>917.99999999999989</v>
      </c>
      <c r="CG324" s="404">
        <f t="shared" si="862"/>
        <v>906.50000000000011</v>
      </c>
      <c r="CH324" s="564"/>
      <c r="CI324" s="714">
        <v>6.8</v>
      </c>
      <c r="CJ324" s="500">
        <f t="shared" si="863"/>
        <v>0</v>
      </c>
      <c r="CK324" s="404">
        <f t="shared" si="864"/>
        <v>95.2</v>
      </c>
      <c r="CL324" s="564"/>
      <c r="CM324" s="714"/>
      <c r="CN324" s="500">
        <f t="shared" si="865"/>
        <v>0</v>
      </c>
      <c r="CO324" s="404">
        <f t="shared" si="866"/>
        <v>0</v>
      </c>
      <c r="CP324" s="500">
        <f t="shared" si="867"/>
        <v>4.4563106796116498</v>
      </c>
      <c r="CQ324" s="237">
        <f t="shared" si="868"/>
        <v>5.0336683417085437</v>
      </c>
      <c r="CR324" s="500">
        <f t="shared" si="869"/>
        <v>917.99999999999989</v>
      </c>
      <c r="CS324" s="404">
        <f t="shared" si="870"/>
        <v>1001.7000000000002</v>
      </c>
      <c r="CT324" s="565">
        <v>147</v>
      </c>
      <c r="CU324" s="714">
        <v>141.1</v>
      </c>
      <c r="CV324" s="500">
        <f t="shared" si="871"/>
        <v>26460</v>
      </c>
      <c r="CW324" s="404">
        <f t="shared" si="872"/>
        <v>26103.5</v>
      </c>
      <c r="CX324" s="565">
        <v>144.6</v>
      </c>
      <c r="CY324" s="714">
        <v>174.6</v>
      </c>
      <c r="CZ324" s="500">
        <f t="shared" si="873"/>
        <v>3759.6</v>
      </c>
      <c r="DA324" s="404">
        <f t="shared" si="874"/>
        <v>2444.4</v>
      </c>
      <c r="DB324" s="565"/>
      <c r="DC324" s="714"/>
      <c r="DD324" s="500">
        <f t="shared" si="875"/>
        <v>0</v>
      </c>
      <c r="DE324" s="404">
        <f t="shared" si="876"/>
        <v>0</v>
      </c>
      <c r="DF324" s="500">
        <f t="shared" si="877"/>
        <v>146.69708737864076</v>
      </c>
      <c r="DG324" s="404">
        <f t="shared" si="878"/>
        <v>143.456783919598</v>
      </c>
      <c r="DH324" s="500">
        <f t="shared" si="879"/>
        <v>30219.599999999995</v>
      </c>
      <c r="DI324" s="404">
        <f t="shared" si="880"/>
        <v>28547.9</v>
      </c>
      <c r="DJ324" s="500">
        <f t="shared" si="881"/>
        <v>380</v>
      </c>
      <c r="DK324" s="404">
        <f t="shared" si="882"/>
        <v>422</v>
      </c>
      <c r="DL324" s="500">
        <f t="shared" si="883"/>
        <v>380</v>
      </c>
      <c r="DM324" s="404">
        <f t="shared" si="884"/>
        <v>422</v>
      </c>
      <c r="DN324" s="236">
        <f t="shared" si="885"/>
        <v>4.4671052631578947</v>
      </c>
      <c r="DO324" s="237">
        <f t="shared" si="886"/>
        <v>4.6483412322274882</v>
      </c>
      <c r="DP324" s="500">
        <f t="shared" si="887"/>
        <v>1697.5</v>
      </c>
      <c r="DQ324" s="404">
        <f t="shared" si="888"/>
        <v>1961.6</v>
      </c>
      <c r="DR324" s="500">
        <f t="shared" si="889"/>
        <v>140.77236842105262</v>
      </c>
      <c r="DS324" s="404">
        <f t="shared" si="890"/>
        <v>134.24952606635071</v>
      </c>
      <c r="DT324" s="500">
        <f t="shared" si="891"/>
        <v>53493.499999999993</v>
      </c>
      <c r="DU324" s="404">
        <f t="shared" si="892"/>
        <v>56653.3</v>
      </c>
      <c r="DV324" s="565">
        <v>452</v>
      </c>
      <c r="DW324" s="715">
        <v>399</v>
      </c>
      <c r="DX324" s="500">
        <f t="shared" si="893"/>
        <v>452</v>
      </c>
      <c r="DY324" s="404">
        <f t="shared" si="894"/>
        <v>399</v>
      </c>
      <c r="DZ324" s="565">
        <v>92</v>
      </c>
      <c r="EA324" s="715">
        <v>69</v>
      </c>
      <c r="EB324" s="500">
        <f t="shared" si="895"/>
        <v>92</v>
      </c>
      <c r="EC324" s="404">
        <f t="shared" si="896"/>
        <v>69</v>
      </c>
      <c r="ED324" s="565"/>
      <c r="EE324" s="715"/>
      <c r="EF324" s="500">
        <f t="shared" si="897"/>
        <v>0</v>
      </c>
      <c r="EG324" s="404">
        <f t="shared" si="898"/>
        <v>0</v>
      </c>
      <c r="EH324" s="500">
        <f t="shared" si="899"/>
        <v>544</v>
      </c>
      <c r="EI324" s="404">
        <f t="shared" si="900"/>
        <v>468</v>
      </c>
      <c r="EJ324" s="500">
        <f t="shared" si="901"/>
        <v>544</v>
      </c>
      <c r="EK324" s="404">
        <f t="shared" si="902"/>
        <v>468</v>
      </c>
      <c r="EL324" s="564">
        <v>3.2</v>
      </c>
      <c r="EM324" s="716">
        <v>3.2</v>
      </c>
      <c r="EN324" s="500">
        <f t="shared" si="903"/>
        <v>1446.4</v>
      </c>
      <c r="EO324" s="404">
        <f t="shared" si="904"/>
        <v>1276.8000000000002</v>
      </c>
      <c r="EP324" s="564">
        <v>3.4</v>
      </c>
      <c r="EQ324" s="716">
        <v>3.3</v>
      </c>
      <c r="ER324" s="500">
        <f t="shared" si="905"/>
        <v>312.8</v>
      </c>
      <c r="ES324" s="404">
        <f t="shared" si="906"/>
        <v>227.7</v>
      </c>
      <c r="ET324" s="564"/>
      <c r="EU324" s="716"/>
      <c r="EV324" s="500">
        <f t="shared" si="907"/>
        <v>0</v>
      </c>
      <c r="EW324" s="404">
        <f t="shared" si="908"/>
        <v>0</v>
      </c>
      <c r="EX324" s="236">
        <f t="shared" si="909"/>
        <v>3.2338235294117648</v>
      </c>
      <c r="EY324" s="237">
        <f t="shared" si="910"/>
        <v>3.2147435897435903</v>
      </c>
      <c r="EZ324" s="500">
        <f t="shared" si="911"/>
        <v>1759.2</v>
      </c>
      <c r="FA324" s="404">
        <f t="shared" si="912"/>
        <v>1504.5000000000002</v>
      </c>
      <c r="FB324" s="565">
        <v>87.4</v>
      </c>
      <c r="FC324" s="716">
        <v>85.8</v>
      </c>
      <c r="FD324" s="500">
        <f t="shared" si="913"/>
        <v>39504.800000000003</v>
      </c>
      <c r="FE324" s="404">
        <f t="shared" si="914"/>
        <v>34234.199999999997</v>
      </c>
      <c r="FF324" s="565">
        <v>82.7</v>
      </c>
      <c r="FG324" s="716">
        <v>73.099999999999994</v>
      </c>
      <c r="FH324" s="500">
        <f t="shared" si="915"/>
        <v>7608.4000000000005</v>
      </c>
      <c r="FI324" s="404">
        <f t="shared" si="916"/>
        <v>5043.8999999999996</v>
      </c>
      <c r="FJ324" s="565"/>
      <c r="FK324" s="716"/>
      <c r="FL324" s="500">
        <f t="shared" si="917"/>
        <v>0</v>
      </c>
      <c r="FM324" s="404">
        <f t="shared" si="918"/>
        <v>0</v>
      </c>
      <c r="FN324" s="500">
        <f t="shared" si="919"/>
        <v>86.605147058823533</v>
      </c>
      <c r="FO324" s="404">
        <f t="shared" si="920"/>
        <v>83.927564102564105</v>
      </c>
      <c r="FP324" s="500">
        <f t="shared" si="921"/>
        <v>47113.200000000004</v>
      </c>
      <c r="FQ324" s="404">
        <f t="shared" si="922"/>
        <v>39278.1</v>
      </c>
      <c r="FR324" s="565">
        <v>48</v>
      </c>
      <c r="FS324" s="717">
        <v>40</v>
      </c>
      <c r="FT324" s="500">
        <f t="shared" si="923"/>
        <v>48</v>
      </c>
      <c r="FU324" s="404">
        <f t="shared" si="924"/>
        <v>40</v>
      </c>
      <c r="FV324" s="564">
        <v>5.3</v>
      </c>
      <c r="FW324" s="718">
        <v>5.6</v>
      </c>
      <c r="FX324" s="500">
        <f t="shared" si="925"/>
        <v>254.39999999999998</v>
      </c>
      <c r="FY324" s="404">
        <f t="shared" si="926"/>
        <v>224</v>
      </c>
      <c r="FZ324" s="564">
        <v>86.8</v>
      </c>
      <c r="GA324" s="718">
        <v>86.8</v>
      </c>
      <c r="GB324" s="500">
        <f t="shared" si="927"/>
        <v>4166.3999999999996</v>
      </c>
      <c r="GC324" s="404">
        <f t="shared" si="928"/>
        <v>3472</v>
      </c>
      <c r="GD324" s="510">
        <f t="shared" si="929"/>
        <v>801</v>
      </c>
      <c r="GE324" s="404">
        <f t="shared" si="930"/>
        <v>797</v>
      </c>
      <c r="GF324" s="500">
        <f t="shared" si="931"/>
        <v>801</v>
      </c>
      <c r="GG324" s="404">
        <f t="shared" si="932"/>
        <v>797</v>
      </c>
      <c r="GH324" s="500">
        <f t="shared" si="933"/>
        <v>3124.9</v>
      </c>
      <c r="GI324" s="404">
        <f t="shared" si="934"/>
        <v>3099.2000000000003</v>
      </c>
      <c r="GJ324" s="500">
        <f t="shared" si="935"/>
        <v>88627.7</v>
      </c>
      <c r="GK324" s="404">
        <f t="shared" si="936"/>
        <v>87133.099999999991</v>
      </c>
      <c r="GL324" s="510">
        <f t="shared" si="937"/>
        <v>123</v>
      </c>
      <c r="GM324" s="404">
        <f t="shared" si="938"/>
        <v>93</v>
      </c>
      <c r="GN324" s="500">
        <f t="shared" si="939"/>
        <v>123</v>
      </c>
      <c r="GO324" s="404">
        <f t="shared" si="940"/>
        <v>93</v>
      </c>
      <c r="GP324" s="500">
        <f t="shared" si="941"/>
        <v>331.8</v>
      </c>
      <c r="GQ324" s="404">
        <f t="shared" si="942"/>
        <v>366.9</v>
      </c>
      <c r="GR324" s="500">
        <f t="shared" si="943"/>
        <v>11979</v>
      </c>
      <c r="GS324" s="404">
        <f t="shared" si="944"/>
        <v>8798.2999999999993</v>
      </c>
      <c r="GT324" s="510">
        <f t="shared" si="945"/>
        <v>924</v>
      </c>
      <c r="GU324" s="404">
        <f t="shared" si="946"/>
        <v>890</v>
      </c>
      <c r="GV324" s="500">
        <f t="shared" si="947"/>
        <v>924</v>
      </c>
      <c r="GW324" s="404">
        <f t="shared" si="948"/>
        <v>890</v>
      </c>
      <c r="GX324" s="500">
        <f t="shared" si="949"/>
        <v>3456.7000000000003</v>
      </c>
      <c r="GY324" s="404">
        <f t="shared" si="950"/>
        <v>3466.1000000000004</v>
      </c>
      <c r="GZ324" s="500">
        <f t="shared" si="951"/>
        <v>100606.7</v>
      </c>
      <c r="HA324" s="404">
        <f t="shared" si="952"/>
        <v>95931.4</v>
      </c>
      <c r="HB324" s="510">
        <f t="shared" si="953"/>
        <v>0</v>
      </c>
      <c r="HC324" s="404">
        <f t="shared" si="954"/>
        <v>0</v>
      </c>
      <c r="HD324" s="500">
        <f t="shared" si="955"/>
        <v>0</v>
      </c>
      <c r="HE324" s="404">
        <f t="shared" si="956"/>
        <v>0</v>
      </c>
      <c r="HF324" s="500" t="str">
        <f t="shared" si="957"/>
        <v/>
      </c>
      <c r="HG324" s="404" t="str">
        <f t="shared" si="958"/>
        <v/>
      </c>
      <c r="HH324" s="500" t="str">
        <f t="shared" si="959"/>
        <v/>
      </c>
      <c r="HI324" s="404" t="str">
        <f t="shared" si="960"/>
        <v/>
      </c>
      <c r="HJ324" s="510">
        <f t="shared" si="961"/>
        <v>3711.1</v>
      </c>
      <c r="HK324" s="404">
        <f t="shared" si="962"/>
        <v>3690.1000000000004</v>
      </c>
      <c r="HL324" s="500">
        <f t="shared" si="963"/>
        <v>104773.09999999999</v>
      </c>
      <c r="HM324" s="404">
        <f t="shared" si="964"/>
        <v>99403.4</v>
      </c>
    </row>
    <row r="325" spans="1:221">
      <c r="A325" s="711" t="s">
        <v>547</v>
      </c>
      <c r="B325" s="622" t="s">
        <v>1013</v>
      </c>
      <c r="C325" s="626"/>
      <c r="D325" s="719">
        <v>229063</v>
      </c>
      <c r="E325" s="592">
        <v>3</v>
      </c>
      <c r="F325" s="422">
        <v>861</v>
      </c>
      <c r="G325" s="712">
        <v>912</v>
      </c>
      <c r="H325" s="422">
        <v>5</v>
      </c>
      <c r="I325" s="712">
        <v>2</v>
      </c>
      <c r="J325" s="500">
        <f t="shared" si="815"/>
        <v>856</v>
      </c>
      <c r="K325" s="404">
        <f t="shared" si="816"/>
        <v>910</v>
      </c>
      <c r="L325" s="422"/>
      <c r="M325" s="712"/>
      <c r="N325" s="500">
        <f t="shared" si="817"/>
        <v>856</v>
      </c>
      <c r="O325" s="404">
        <f t="shared" si="818"/>
        <v>910</v>
      </c>
      <c r="P325" s="500">
        <f t="shared" si="819"/>
        <v>856</v>
      </c>
      <c r="Q325" s="404">
        <f t="shared" si="820"/>
        <v>910</v>
      </c>
      <c r="R325" s="422">
        <v>51</v>
      </c>
      <c r="S325" s="712">
        <v>39</v>
      </c>
      <c r="T325" s="500">
        <f t="shared" si="821"/>
        <v>51</v>
      </c>
      <c r="U325" s="404">
        <f t="shared" si="822"/>
        <v>39</v>
      </c>
      <c r="V325" s="422">
        <v>2</v>
      </c>
      <c r="W325" s="712">
        <v>1</v>
      </c>
      <c r="X325" s="500">
        <f t="shared" si="823"/>
        <v>2</v>
      </c>
      <c r="Y325" s="404">
        <f t="shared" si="824"/>
        <v>1</v>
      </c>
      <c r="Z325" s="422"/>
      <c r="AA325" s="712"/>
      <c r="AB325" s="500">
        <f t="shared" si="825"/>
        <v>0</v>
      </c>
      <c r="AC325" s="404">
        <f t="shared" si="826"/>
        <v>0</v>
      </c>
      <c r="AD325" s="500">
        <f t="shared" si="827"/>
        <v>53</v>
      </c>
      <c r="AE325" s="404">
        <f t="shared" si="828"/>
        <v>40</v>
      </c>
      <c r="AF325" s="500">
        <f t="shared" si="829"/>
        <v>53</v>
      </c>
      <c r="AG325" s="404">
        <f t="shared" si="830"/>
        <v>40</v>
      </c>
      <c r="AH325" s="564">
        <v>5.0999999999999996</v>
      </c>
      <c r="AI325" s="713">
        <v>5.2</v>
      </c>
      <c r="AJ325" s="500">
        <f t="shared" si="831"/>
        <v>260.09999999999997</v>
      </c>
      <c r="AK325" s="404">
        <f t="shared" si="832"/>
        <v>202.8</v>
      </c>
      <c r="AL325" s="564">
        <v>6.5</v>
      </c>
      <c r="AM325" s="713">
        <v>6</v>
      </c>
      <c r="AN325" s="500">
        <f t="shared" si="833"/>
        <v>13</v>
      </c>
      <c r="AO325" s="404">
        <f t="shared" si="834"/>
        <v>6</v>
      </c>
      <c r="AP325" s="564"/>
      <c r="AQ325" s="713"/>
      <c r="AR325" s="500">
        <f t="shared" si="835"/>
        <v>0</v>
      </c>
      <c r="AS325" s="404">
        <f t="shared" si="836"/>
        <v>0</v>
      </c>
      <c r="AT325" s="236">
        <f t="shared" si="837"/>
        <v>5.1528301886792445</v>
      </c>
      <c r="AU325" s="237">
        <f t="shared" si="838"/>
        <v>5.2200000000000006</v>
      </c>
      <c r="AV325" s="500">
        <f t="shared" si="839"/>
        <v>273.09999999999997</v>
      </c>
      <c r="AW325" s="404">
        <f t="shared" si="840"/>
        <v>208.8</v>
      </c>
      <c r="AX325" s="422">
        <v>146.5</v>
      </c>
      <c r="AY325" s="712">
        <v>137.19999999999999</v>
      </c>
      <c r="AZ325" s="500">
        <f t="shared" si="841"/>
        <v>7471.5</v>
      </c>
      <c r="BA325" s="404">
        <f t="shared" si="842"/>
        <v>5350.7999999999993</v>
      </c>
      <c r="BB325" s="422">
        <v>182.5</v>
      </c>
      <c r="BC325" s="712">
        <v>141</v>
      </c>
      <c r="BD325" s="500">
        <f t="shared" si="843"/>
        <v>365</v>
      </c>
      <c r="BE325" s="404">
        <f t="shared" si="844"/>
        <v>141</v>
      </c>
      <c r="BF325" s="422"/>
      <c r="BG325" s="712"/>
      <c r="BH325" s="500">
        <f t="shared" si="845"/>
        <v>0</v>
      </c>
      <c r="BI325" s="404">
        <f t="shared" si="846"/>
        <v>0</v>
      </c>
      <c r="BJ325" s="500">
        <f t="shared" si="847"/>
        <v>147.85849056603774</v>
      </c>
      <c r="BK325" s="404">
        <f t="shared" si="848"/>
        <v>137.29499999999999</v>
      </c>
      <c r="BL325" s="500">
        <f t="shared" si="849"/>
        <v>7836.5</v>
      </c>
      <c r="BM325" s="404">
        <f t="shared" si="850"/>
        <v>5491.7999999999993</v>
      </c>
      <c r="BN325" s="422">
        <v>274</v>
      </c>
      <c r="BO325" s="712">
        <v>255</v>
      </c>
      <c r="BP325" s="500">
        <f t="shared" si="851"/>
        <v>274</v>
      </c>
      <c r="BQ325" s="404">
        <f t="shared" si="852"/>
        <v>255</v>
      </c>
      <c r="BR325" s="422">
        <v>15</v>
      </c>
      <c r="BS325" s="712">
        <v>23</v>
      </c>
      <c r="BT325" s="500">
        <f t="shared" si="853"/>
        <v>15</v>
      </c>
      <c r="BU325" s="404">
        <f t="shared" si="854"/>
        <v>23</v>
      </c>
      <c r="BV325" s="422"/>
      <c r="BW325" s="712"/>
      <c r="BX325" s="500">
        <f t="shared" si="855"/>
        <v>0</v>
      </c>
      <c r="BY325" s="404">
        <f t="shared" si="856"/>
        <v>0</v>
      </c>
      <c r="BZ325" s="500">
        <f t="shared" si="857"/>
        <v>289</v>
      </c>
      <c r="CA325" s="404">
        <f t="shared" si="858"/>
        <v>278</v>
      </c>
      <c r="CB325" s="500">
        <f t="shared" si="859"/>
        <v>289</v>
      </c>
      <c r="CC325" s="404">
        <f t="shared" si="860"/>
        <v>278</v>
      </c>
      <c r="CD325" s="564">
        <v>6</v>
      </c>
      <c r="CE325" s="714">
        <v>5.8</v>
      </c>
      <c r="CF325" s="500">
        <f t="shared" si="861"/>
        <v>1644</v>
      </c>
      <c r="CG325" s="404">
        <f t="shared" si="862"/>
        <v>1479</v>
      </c>
      <c r="CH325" s="564"/>
      <c r="CI325" s="714">
        <v>5.8</v>
      </c>
      <c r="CJ325" s="500">
        <f t="shared" si="863"/>
        <v>0</v>
      </c>
      <c r="CK325" s="404">
        <f t="shared" si="864"/>
        <v>133.4</v>
      </c>
      <c r="CL325" s="564"/>
      <c r="CM325" s="714"/>
      <c r="CN325" s="500">
        <f t="shared" si="865"/>
        <v>0</v>
      </c>
      <c r="CO325" s="404">
        <f t="shared" si="866"/>
        <v>0</v>
      </c>
      <c r="CP325" s="500">
        <f t="shared" si="867"/>
        <v>5.6885813148788928</v>
      </c>
      <c r="CQ325" s="237">
        <f t="shared" si="868"/>
        <v>5.8000000000000007</v>
      </c>
      <c r="CR325" s="500">
        <f t="shared" si="869"/>
        <v>1644</v>
      </c>
      <c r="CS325" s="404">
        <f t="shared" si="870"/>
        <v>1612.4</v>
      </c>
      <c r="CT325" s="565">
        <v>156.30000000000001</v>
      </c>
      <c r="CU325" s="714">
        <v>152.19999999999999</v>
      </c>
      <c r="CV325" s="500">
        <f t="shared" si="871"/>
        <v>42826.200000000004</v>
      </c>
      <c r="CW325" s="404">
        <f t="shared" si="872"/>
        <v>38811</v>
      </c>
      <c r="CX325" s="565">
        <v>152.1</v>
      </c>
      <c r="CY325" s="714">
        <v>146.6</v>
      </c>
      <c r="CZ325" s="500">
        <f t="shared" si="873"/>
        <v>2281.5</v>
      </c>
      <c r="DA325" s="404">
        <f t="shared" si="874"/>
        <v>3371.7999999999997</v>
      </c>
      <c r="DB325" s="565"/>
      <c r="DC325" s="714"/>
      <c r="DD325" s="500">
        <f t="shared" si="875"/>
        <v>0</v>
      </c>
      <c r="DE325" s="404">
        <f t="shared" si="876"/>
        <v>0</v>
      </c>
      <c r="DF325" s="500">
        <f t="shared" si="877"/>
        <v>156.08200692041524</v>
      </c>
      <c r="DG325" s="404">
        <f t="shared" si="878"/>
        <v>151.73669064748202</v>
      </c>
      <c r="DH325" s="500">
        <f t="shared" si="879"/>
        <v>45107.700000000004</v>
      </c>
      <c r="DI325" s="404">
        <f t="shared" si="880"/>
        <v>42182.8</v>
      </c>
      <c r="DJ325" s="500">
        <f t="shared" si="881"/>
        <v>342</v>
      </c>
      <c r="DK325" s="404">
        <f t="shared" si="882"/>
        <v>318</v>
      </c>
      <c r="DL325" s="500">
        <f t="shared" si="883"/>
        <v>342</v>
      </c>
      <c r="DM325" s="404">
        <f t="shared" si="884"/>
        <v>318</v>
      </c>
      <c r="DN325" s="236">
        <f t="shared" si="885"/>
        <v>5.6055555555555552</v>
      </c>
      <c r="DO325" s="237">
        <f t="shared" si="886"/>
        <v>5.727044025157233</v>
      </c>
      <c r="DP325" s="500">
        <f t="shared" si="887"/>
        <v>1917.1</v>
      </c>
      <c r="DQ325" s="404">
        <f t="shared" si="888"/>
        <v>1821.2</v>
      </c>
      <c r="DR325" s="500">
        <f t="shared" si="889"/>
        <v>154.8076023391813</v>
      </c>
      <c r="DS325" s="404">
        <f t="shared" si="890"/>
        <v>149.92012578616354</v>
      </c>
      <c r="DT325" s="500">
        <f t="shared" si="891"/>
        <v>52944.200000000004</v>
      </c>
      <c r="DU325" s="404">
        <f t="shared" si="892"/>
        <v>47674.600000000006</v>
      </c>
      <c r="DV325" s="565">
        <v>316</v>
      </c>
      <c r="DW325" s="715">
        <v>392</v>
      </c>
      <c r="DX325" s="500">
        <f t="shared" si="893"/>
        <v>316</v>
      </c>
      <c r="DY325" s="404">
        <f t="shared" si="894"/>
        <v>392</v>
      </c>
      <c r="DZ325" s="565">
        <v>83</v>
      </c>
      <c r="EA325" s="715">
        <v>88</v>
      </c>
      <c r="EB325" s="500">
        <f t="shared" si="895"/>
        <v>83</v>
      </c>
      <c r="EC325" s="404">
        <f t="shared" si="896"/>
        <v>88</v>
      </c>
      <c r="ED325" s="565"/>
      <c r="EE325" s="715"/>
      <c r="EF325" s="500">
        <f t="shared" si="897"/>
        <v>0</v>
      </c>
      <c r="EG325" s="404">
        <f t="shared" si="898"/>
        <v>0</v>
      </c>
      <c r="EH325" s="500">
        <f t="shared" si="899"/>
        <v>399</v>
      </c>
      <c r="EI325" s="404">
        <f t="shared" si="900"/>
        <v>480</v>
      </c>
      <c r="EJ325" s="500">
        <f t="shared" si="901"/>
        <v>399</v>
      </c>
      <c r="EK325" s="404">
        <f t="shared" si="902"/>
        <v>480</v>
      </c>
      <c r="EL325" s="564">
        <v>4.2</v>
      </c>
      <c r="EM325" s="716">
        <v>3.9</v>
      </c>
      <c r="EN325" s="500">
        <f t="shared" si="903"/>
        <v>1327.2</v>
      </c>
      <c r="EO325" s="404">
        <f t="shared" si="904"/>
        <v>1528.8</v>
      </c>
      <c r="EP325" s="564">
        <v>4.5</v>
      </c>
      <c r="EQ325" s="716">
        <v>4.3</v>
      </c>
      <c r="ER325" s="500">
        <f t="shared" si="905"/>
        <v>373.5</v>
      </c>
      <c r="ES325" s="404">
        <f t="shared" si="906"/>
        <v>378.4</v>
      </c>
      <c r="ET325" s="564"/>
      <c r="EU325" s="716"/>
      <c r="EV325" s="500">
        <f t="shared" si="907"/>
        <v>0</v>
      </c>
      <c r="EW325" s="404">
        <f t="shared" si="908"/>
        <v>0</v>
      </c>
      <c r="EX325" s="236">
        <f t="shared" si="909"/>
        <v>4.2624060150375938</v>
      </c>
      <c r="EY325" s="237">
        <f t="shared" si="910"/>
        <v>3.9733333333333332</v>
      </c>
      <c r="EZ325" s="500">
        <f t="shared" si="911"/>
        <v>1700.6999999999998</v>
      </c>
      <c r="FA325" s="404">
        <f t="shared" si="912"/>
        <v>1907.1999999999998</v>
      </c>
      <c r="FB325" s="565">
        <v>109.9</v>
      </c>
      <c r="FC325" s="716">
        <v>100.1</v>
      </c>
      <c r="FD325" s="500">
        <f t="shared" si="913"/>
        <v>34728.400000000001</v>
      </c>
      <c r="FE325" s="404">
        <f t="shared" si="914"/>
        <v>39239.199999999997</v>
      </c>
      <c r="FF325" s="565">
        <v>94.3</v>
      </c>
      <c r="FG325" s="716">
        <v>90.3</v>
      </c>
      <c r="FH325" s="500">
        <f t="shared" si="915"/>
        <v>7826.9</v>
      </c>
      <c r="FI325" s="404">
        <f t="shared" si="916"/>
        <v>7946.4</v>
      </c>
      <c r="FJ325" s="565"/>
      <c r="FK325" s="716"/>
      <c r="FL325" s="500">
        <f t="shared" si="917"/>
        <v>0</v>
      </c>
      <c r="FM325" s="404">
        <f t="shared" si="918"/>
        <v>0</v>
      </c>
      <c r="FN325" s="500">
        <f t="shared" si="919"/>
        <v>106.65488721804512</v>
      </c>
      <c r="FO325" s="404">
        <f t="shared" si="920"/>
        <v>98.303333333333327</v>
      </c>
      <c r="FP325" s="500">
        <f t="shared" si="921"/>
        <v>42555.3</v>
      </c>
      <c r="FQ325" s="404">
        <f t="shared" si="922"/>
        <v>47185.599999999999</v>
      </c>
      <c r="FR325" s="565">
        <v>115</v>
      </c>
      <c r="FS325" s="717">
        <v>112</v>
      </c>
      <c r="FT325" s="500">
        <f t="shared" si="923"/>
        <v>115</v>
      </c>
      <c r="FU325" s="404">
        <f t="shared" si="924"/>
        <v>112</v>
      </c>
      <c r="FV325" s="564">
        <v>6.3</v>
      </c>
      <c r="FW325" s="718">
        <v>5.7</v>
      </c>
      <c r="FX325" s="500">
        <f t="shared" si="925"/>
        <v>724.5</v>
      </c>
      <c r="FY325" s="404">
        <f t="shared" si="926"/>
        <v>638.4</v>
      </c>
      <c r="FZ325" s="564">
        <v>102.2</v>
      </c>
      <c r="GA325" s="718">
        <v>98.4</v>
      </c>
      <c r="GB325" s="500">
        <f t="shared" si="927"/>
        <v>11753</v>
      </c>
      <c r="GC325" s="404">
        <f t="shared" si="928"/>
        <v>11020.800000000001</v>
      </c>
      <c r="GD325" s="510">
        <f t="shared" si="929"/>
        <v>641</v>
      </c>
      <c r="GE325" s="404">
        <f t="shared" si="930"/>
        <v>686</v>
      </c>
      <c r="GF325" s="500">
        <f t="shared" si="931"/>
        <v>641</v>
      </c>
      <c r="GG325" s="404">
        <f t="shared" si="932"/>
        <v>686</v>
      </c>
      <c r="GH325" s="500">
        <f t="shared" si="933"/>
        <v>3231.3</v>
      </c>
      <c r="GI325" s="404">
        <f t="shared" si="934"/>
        <v>3210.6</v>
      </c>
      <c r="GJ325" s="500">
        <f t="shared" si="935"/>
        <v>85026.1</v>
      </c>
      <c r="GK325" s="404">
        <f t="shared" si="936"/>
        <v>83401</v>
      </c>
      <c r="GL325" s="510">
        <f t="shared" si="937"/>
        <v>100</v>
      </c>
      <c r="GM325" s="404">
        <f t="shared" si="938"/>
        <v>112</v>
      </c>
      <c r="GN325" s="500">
        <f t="shared" si="939"/>
        <v>100</v>
      </c>
      <c r="GO325" s="404">
        <f t="shared" si="940"/>
        <v>112</v>
      </c>
      <c r="GP325" s="500">
        <f t="shared" si="941"/>
        <v>386.5</v>
      </c>
      <c r="GQ325" s="404">
        <f t="shared" si="942"/>
        <v>517.79999999999995</v>
      </c>
      <c r="GR325" s="500">
        <f t="shared" si="943"/>
        <v>10473.4</v>
      </c>
      <c r="GS325" s="404">
        <f t="shared" si="944"/>
        <v>11459.199999999999</v>
      </c>
      <c r="GT325" s="510">
        <f t="shared" si="945"/>
        <v>741</v>
      </c>
      <c r="GU325" s="404">
        <f t="shared" si="946"/>
        <v>798</v>
      </c>
      <c r="GV325" s="500">
        <f t="shared" si="947"/>
        <v>741</v>
      </c>
      <c r="GW325" s="404">
        <f t="shared" si="948"/>
        <v>798</v>
      </c>
      <c r="GX325" s="500">
        <f t="shared" si="949"/>
        <v>3617.8</v>
      </c>
      <c r="GY325" s="404">
        <f t="shared" si="950"/>
        <v>3728.3999999999996</v>
      </c>
      <c r="GZ325" s="500">
        <f t="shared" si="951"/>
        <v>95499.5</v>
      </c>
      <c r="HA325" s="404">
        <f t="shared" si="952"/>
        <v>94860.2</v>
      </c>
      <c r="HB325" s="510">
        <f t="shared" si="953"/>
        <v>0</v>
      </c>
      <c r="HC325" s="404">
        <f t="shared" si="954"/>
        <v>0</v>
      </c>
      <c r="HD325" s="500">
        <f t="shared" si="955"/>
        <v>0</v>
      </c>
      <c r="HE325" s="404">
        <f t="shared" si="956"/>
        <v>0</v>
      </c>
      <c r="HF325" s="500" t="str">
        <f t="shared" si="957"/>
        <v/>
      </c>
      <c r="HG325" s="404" t="str">
        <f t="shared" si="958"/>
        <v/>
      </c>
      <c r="HH325" s="500" t="str">
        <f t="shared" si="959"/>
        <v/>
      </c>
      <c r="HI325" s="404" t="str">
        <f t="shared" si="960"/>
        <v/>
      </c>
      <c r="HJ325" s="510">
        <f t="shared" si="961"/>
        <v>4342.2999999999993</v>
      </c>
      <c r="HK325" s="404">
        <f t="shared" si="962"/>
        <v>4366.7999999999993</v>
      </c>
      <c r="HL325" s="500">
        <f t="shared" si="963"/>
        <v>107252.5</v>
      </c>
      <c r="HM325" s="404">
        <f t="shared" si="964"/>
        <v>105881.00000000001</v>
      </c>
    </row>
    <row r="326" spans="1:221">
      <c r="A326" s="711" t="s">
        <v>547</v>
      </c>
      <c r="B326" s="720" t="s">
        <v>1014</v>
      </c>
      <c r="C326" s="626" t="s">
        <v>1099</v>
      </c>
      <c r="D326" s="719">
        <v>228459</v>
      </c>
      <c r="E326" s="592">
        <v>3</v>
      </c>
      <c r="F326" s="422">
        <v>6020</v>
      </c>
      <c r="G326" s="712">
        <v>6276</v>
      </c>
      <c r="H326" s="422">
        <v>31</v>
      </c>
      <c r="I326" s="712">
        <v>46</v>
      </c>
      <c r="J326" s="500">
        <f t="shared" si="815"/>
        <v>5989</v>
      </c>
      <c r="K326" s="404">
        <f t="shared" si="816"/>
        <v>6230</v>
      </c>
      <c r="L326" s="422"/>
      <c r="M326" s="712"/>
      <c r="N326" s="500">
        <f t="shared" si="817"/>
        <v>5989</v>
      </c>
      <c r="O326" s="404">
        <f t="shared" si="818"/>
        <v>6230</v>
      </c>
      <c r="P326" s="500">
        <f t="shared" si="819"/>
        <v>5989</v>
      </c>
      <c r="Q326" s="404">
        <f t="shared" si="820"/>
        <v>6230</v>
      </c>
      <c r="R326" s="422">
        <v>975</v>
      </c>
      <c r="S326" s="712">
        <v>1060</v>
      </c>
      <c r="T326" s="500">
        <f t="shared" si="821"/>
        <v>975</v>
      </c>
      <c r="U326" s="404">
        <f t="shared" si="822"/>
        <v>1060</v>
      </c>
      <c r="V326" s="422">
        <v>33</v>
      </c>
      <c r="W326" s="712">
        <v>53</v>
      </c>
      <c r="X326" s="500">
        <f t="shared" si="823"/>
        <v>33</v>
      </c>
      <c r="Y326" s="404">
        <f t="shared" si="824"/>
        <v>53</v>
      </c>
      <c r="Z326" s="422"/>
      <c r="AA326" s="712"/>
      <c r="AB326" s="500">
        <f t="shared" si="825"/>
        <v>0</v>
      </c>
      <c r="AC326" s="404">
        <f t="shared" si="826"/>
        <v>0</v>
      </c>
      <c r="AD326" s="500">
        <f t="shared" si="827"/>
        <v>1008</v>
      </c>
      <c r="AE326" s="404">
        <f t="shared" si="828"/>
        <v>1113</v>
      </c>
      <c r="AF326" s="500">
        <f t="shared" si="829"/>
        <v>1008</v>
      </c>
      <c r="AG326" s="404">
        <f t="shared" si="830"/>
        <v>1113</v>
      </c>
      <c r="AH326" s="564">
        <v>4.5999999999999996</v>
      </c>
      <c r="AI326" s="713">
        <v>4.5999999999999996</v>
      </c>
      <c r="AJ326" s="500">
        <f t="shared" si="831"/>
        <v>4485</v>
      </c>
      <c r="AK326" s="404">
        <f t="shared" si="832"/>
        <v>4876</v>
      </c>
      <c r="AL326" s="564">
        <v>4.5999999999999996</v>
      </c>
      <c r="AM326" s="713">
        <v>5.3</v>
      </c>
      <c r="AN326" s="500">
        <f t="shared" si="833"/>
        <v>151.79999999999998</v>
      </c>
      <c r="AO326" s="404">
        <f t="shared" si="834"/>
        <v>280.89999999999998</v>
      </c>
      <c r="AP326" s="564"/>
      <c r="AQ326" s="713"/>
      <c r="AR326" s="500">
        <f t="shared" si="835"/>
        <v>0</v>
      </c>
      <c r="AS326" s="404">
        <f t="shared" si="836"/>
        <v>0</v>
      </c>
      <c r="AT326" s="236">
        <f t="shared" si="837"/>
        <v>4.6000000000000005</v>
      </c>
      <c r="AU326" s="237">
        <f t="shared" si="838"/>
        <v>4.6333333333333329</v>
      </c>
      <c r="AV326" s="500">
        <f t="shared" si="839"/>
        <v>4636.8</v>
      </c>
      <c r="AW326" s="404">
        <f t="shared" si="840"/>
        <v>5156.8999999999996</v>
      </c>
      <c r="AX326" s="422">
        <v>121.3</v>
      </c>
      <c r="AY326" s="712">
        <v>120.6</v>
      </c>
      <c r="AZ326" s="500">
        <f t="shared" si="841"/>
        <v>118267.5</v>
      </c>
      <c r="BA326" s="404">
        <f t="shared" si="842"/>
        <v>127836</v>
      </c>
      <c r="BB326" s="422">
        <v>127.4</v>
      </c>
      <c r="BC326" s="712">
        <v>126.4</v>
      </c>
      <c r="BD326" s="500">
        <f t="shared" si="843"/>
        <v>4204.2</v>
      </c>
      <c r="BE326" s="404">
        <f t="shared" si="844"/>
        <v>6699.2000000000007</v>
      </c>
      <c r="BF326" s="422"/>
      <c r="BG326" s="712"/>
      <c r="BH326" s="500">
        <f t="shared" si="845"/>
        <v>0</v>
      </c>
      <c r="BI326" s="404">
        <f t="shared" si="846"/>
        <v>0</v>
      </c>
      <c r="BJ326" s="500">
        <f t="shared" si="847"/>
        <v>121.49970238095237</v>
      </c>
      <c r="BK326" s="404">
        <f t="shared" si="848"/>
        <v>120.87619047619049</v>
      </c>
      <c r="BL326" s="500">
        <f t="shared" si="849"/>
        <v>122471.7</v>
      </c>
      <c r="BM326" s="404">
        <f t="shared" si="850"/>
        <v>134535.20000000001</v>
      </c>
      <c r="BN326" s="422">
        <v>1137</v>
      </c>
      <c r="BO326" s="712">
        <v>1219</v>
      </c>
      <c r="BP326" s="500">
        <f t="shared" si="851"/>
        <v>1137</v>
      </c>
      <c r="BQ326" s="404">
        <f t="shared" si="852"/>
        <v>1219</v>
      </c>
      <c r="BR326" s="422">
        <v>68</v>
      </c>
      <c r="BS326" s="712">
        <v>59</v>
      </c>
      <c r="BT326" s="500">
        <f t="shared" si="853"/>
        <v>68</v>
      </c>
      <c r="BU326" s="404">
        <f t="shared" si="854"/>
        <v>59</v>
      </c>
      <c r="BV326" s="422"/>
      <c r="BW326" s="712"/>
      <c r="BX326" s="500">
        <f t="shared" si="855"/>
        <v>0</v>
      </c>
      <c r="BY326" s="404">
        <f t="shared" si="856"/>
        <v>0</v>
      </c>
      <c r="BZ326" s="500">
        <f t="shared" si="857"/>
        <v>1205</v>
      </c>
      <c r="CA326" s="404">
        <f t="shared" si="858"/>
        <v>1278</v>
      </c>
      <c r="CB326" s="500">
        <f t="shared" si="859"/>
        <v>1205</v>
      </c>
      <c r="CC326" s="404">
        <f t="shared" si="860"/>
        <v>1278</v>
      </c>
      <c r="CD326" s="564">
        <v>4.9000000000000004</v>
      </c>
      <c r="CE326" s="714">
        <v>5</v>
      </c>
      <c r="CF326" s="500">
        <f t="shared" si="861"/>
        <v>5571.3</v>
      </c>
      <c r="CG326" s="404">
        <f t="shared" si="862"/>
        <v>6095</v>
      </c>
      <c r="CH326" s="564"/>
      <c r="CI326" s="714">
        <v>5.4</v>
      </c>
      <c r="CJ326" s="500">
        <f t="shared" si="863"/>
        <v>0</v>
      </c>
      <c r="CK326" s="404">
        <f t="shared" si="864"/>
        <v>318.60000000000002</v>
      </c>
      <c r="CL326" s="564"/>
      <c r="CM326" s="714"/>
      <c r="CN326" s="500">
        <f t="shared" si="865"/>
        <v>0</v>
      </c>
      <c r="CO326" s="404">
        <f t="shared" si="866"/>
        <v>0</v>
      </c>
      <c r="CP326" s="500">
        <f t="shared" si="867"/>
        <v>4.6234854771784235</v>
      </c>
      <c r="CQ326" s="237">
        <f t="shared" si="868"/>
        <v>5.0184663536776215</v>
      </c>
      <c r="CR326" s="500">
        <f t="shared" si="869"/>
        <v>5571.3</v>
      </c>
      <c r="CS326" s="404">
        <f t="shared" si="870"/>
        <v>6413.6</v>
      </c>
      <c r="CT326" s="565">
        <v>129.9</v>
      </c>
      <c r="CU326" s="714">
        <v>130.19999999999999</v>
      </c>
      <c r="CV326" s="500">
        <f t="shared" si="871"/>
        <v>147696.30000000002</v>
      </c>
      <c r="CW326" s="404">
        <f t="shared" si="872"/>
        <v>158713.79999999999</v>
      </c>
      <c r="CX326" s="565">
        <v>137.69999999999999</v>
      </c>
      <c r="CY326" s="714">
        <v>138.1</v>
      </c>
      <c r="CZ326" s="500">
        <f t="shared" si="873"/>
        <v>9363.5999999999985</v>
      </c>
      <c r="DA326" s="404">
        <f t="shared" si="874"/>
        <v>8147.9</v>
      </c>
      <c r="DB326" s="565"/>
      <c r="DC326" s="714"/>
      <c r="DD326" s="500">
        <f t="shared" si="875"/>
        <v>0</v>
      </c>
      <c r="DE326" s="404">
        <f t="shared" si="876"/>
        <v>0</v>
      </c>
      <c r="DF326" s="500">
        <f t="shared" si="877"/>
        <v>130.34016597510376</v>
      </c>
      <c r="DG326" s="404">
        <f t="shared" si="878"/>
        <v>130.56471048513302</v>
      </c>
      <c r="DH326" s="500">
        <f t="shared" si="879"/>
        <v>157059.90000000002</v>
      </c>
      <c r="DI326" s="404">
        <f t="shared" si="880"/>
        <v>166861.70000000001</v>
      </c>
      <c r="DJ326" s="500">
        <f t="shared" si="881"/>
        <v>2213</v>
      </c>
      <c r="DK326" s="404">
        <f t="shared" si="882"/>
        <v>2391</v>
      </c>
      <c r="DL326" s="500">
        <f t="shared" si="883"/>
        <v>2213</v>
      </c>
      <c r="DM326" s="404">
        <f t="shared" si="884"/>
        <v>2391</v>
      </c>
      <c r="DN326" s="236">
        <f t="shared" si="885"/>
        <v>4.6127880704925444</v>
      </c>
      <c r="DO326" s="237">
        <f t="shared" si="886"/>
        <v>4.8391886240066917</v>
      </c>
      <c r="DP326" s="500">
        <f t="shared" si="887"/>
        <v>10208.1</v>
      </c>
      <c r="DQ326" s="404">
        <f t="shared" si="888"/>
        <v>11570.5</v>
      </c>
      <c r="DR326" s="500">
        <f t="shared" si="889"/>
        <v>126.31342069588796</v>
      </c>
      <c r="DS326" s="404">
        <f t="shared" si="890"/>
        <v>126.05474696779591</v>
      </c>
      <c r="DT326" s="500">
        <f t="shared" si="891"/>
        <v>279531.60000000003</v>
      </c>
      <c r="DU326" s="404">
        <f t="shared" si="892"/>
        <v>301396.90000000002</v>
      </c>
      <c r="DV326" s="565">
        <v>2810</v>
      </c>
      <c r="DW326" s="715">
        <v>2806</v>
      </c>
      <c r="DX326" s="500">
        <f t="shared" si="893"/>
        <v>2810</v>
      </c>
      <c r="DY326" s="404">
        <f t="shared" si="894"/>
        <v>2806</v>
      </c>
      <c r="DZ326" s="565">
        <v>786</v>
      </c>
      <c r="EA326" s="715">
        <v>837</v>
      </c>
      <c r="EB326" s="500">
        <f t="shared" si="895"/>
        <v>786</v>
      </c>
      <c r="EC326" s="404">
        <f t="shared" si="896"/>
        <v>837</v>
      </c>
      <c r="ED326" s="565"/>
      <c r="EE326" s="715"/>
      <c r="EF326" s="500">
        <f t="shared" si="897"/>
        <v>0</v>
      </c>
      <c r="EG326" s="404">
        <f t="shared" si="898"/>
        <v>0</v>
      </c>
      <c r="EH326" s="500">
        <f t="shared" si="899"/>
        <v>3596</v>
      </c>
      <c r="EI326" s="404">
        <f t="shared" si="900"/>
        <v>3643</v>
      </c>
      <c r="EJ326" s="500">
        <f t="shared" si="901"/>
        <v>3596</v>
      </c>
      <c r="EK326" s="404">
        <f t="shared" si="902"/>
        <v>3643</v>
      </c>
      <c r="EL326" s="564">
        <v>3.5</v>
      </c>
      <c r="EM326" s="716">
        <v>3.5</v>
      </c>
      <c r="EN326" s="500">
        <f t="shared" si="903"/>
        <v>9835</v>
      </c>
      <c r="EO326" s="404">
        <f t="shared" si="904"/>
        <v>9821</v>
      </c>
      <c r="EP326" s="564">
        <v>3.6</v>
      </c>
      <c r="EQ326" s="716">
        <v>3.6</v>
      </c>
      <c r="ER326" s="500">
        <f t="shared" si="905"/>
        <v>2829.6</v>
      </c>
      <c r="ES326" s="404">
        <f t="shared" si="906"/>
        <v>3013.2000000000003</v>
      </c>
      <c r="ET326" s="564"/>
      <c r="EU326" s="716"/>
      <c r="EV326" s="500">
        <f t="shared" si="907"/>
        <v>0</v>
      </c>
      <c r="EW326" s="404">
        <f t="shared" si="908"/>
        <v>0</v>
      </c>
      <c r="EX326" s="236">
        <f t="shared" si="909"/>
        <v>3.5218576195773084</v>
      </c>
      <c r="EY326" s="237">
        <f t="shared" si="910"/>
        <v>3.5229755695855065</v>
      </c>
      <c r="EZ326" s="500">
        <f t="shared" si="911"/>
        <v>12664.6</v>
      </c>
      <c r="FA326" s="404">
        <f t="shared" si="912"/>
        <v>12834.2</v>
      </c>
      <c r="FB326" s="565">
        <v>87.8</v>
      </c>
      <c r="FC326" s="716">
        <v>87.8</v>
      </c>
      <c r="FD326" s="500">
        <f t="shared" si="913"/>
        <v>246718</v>
      </c>
      <c r="FE326" s="404">
        <f t="shared" si="914"/>
        <v>246366.8</v>
      </c>
      <c r="FF326" s="565">
        <v>71.7</v>
      </c>
      <c r="FG326" s="716">
        <v>73.099999999999994</v>
      </c>
      <c r="FH326" s="500">
        <f t="shared" si="915"/>
        <v>56356.200000000004</v>
      </c>
      <c r="FI326" s="404">
        <f t="shared" si="916"/>
        <v>61184.7</v>
      </c>
      <c r="FJ326" s="565"/>
      <c r="FK326" s="716"/>
      <c r="FL326" s="500">
        <f t="shared" si="917"/>
        <v>0</v>
      </c>
      <c r="FM326" s="404">
        <f t="shared" si="918"/>
        <v>0</v>
      </c>
      <c r="FN326" s="500">
        <f t="shared" si="919"/>
        <v>84.280923248053398</v>
      </c>
      <c r="FO326" s="404">
        <f t="shared" si="920"/>
        <v>84.422591270930553</v>
      </c>
      <c r="FP326" s="500">
        <f t="shared" si="921"/>
        <v>303074.2</v>
      </c>
      <c r="FQ326" s="404">
        <f t="shared" si="922"/>
        <v>307551.5</v>
      </c>
      <c r="FR326" s="565">
        <v>180</v>
      </c>
      <c r="FS326" s="717">
        <v>196</v>
      </c>
      <c r="FT326" s="500">
        <f t="shared" si="923"/>
        <v>180</v>
      </c>
      <c r="FU326" s="404">
        <f t="shared" si="924"/>
        <v>196</v>
      </c>
      <c r="FV326" s="564">
        <v>4.9000000000000004</v>
      </c>
      <c r="FW326" s="718">
        <v>5.0999999999999996</v>
      </c>
      <c r="FX326" s="500">
        <f t="shared" si="925"/>
        <v>882.00000000000011</v>
      </c>
      <c r="FY326" s="404">
        <f t="shared" si="926"/>
        <v>999.59999999999991</v>
      </c>
      <c r="FZ326" s="564">
        <v>50.7</v>
      </c>
      <c r="GA326" s="718">
        <v>47.5</v>
      </c>
      <c r="GB326" s="500">
        <f t="shared" si="927"/>
        <v>9126</v>
      </c>
      <c r="GC326" s="404">
        <f t="shared" si="928"/>
        <v>9310</v>
      </c>
      <c r="GD326" s="510">
        <f t="shared" si="929"/>
        <v>4922</v>
      </c>
      <c r="GE326" s="404">
        <f t="shared" si="930"/>
        <v>5085</v>
      </c>
      <c r="GF326" s="500">
        <f t="shared" si="931"/>
        <v>4922</v>
      </c>
      <c r="GG326" s="404">
        <f t="shared" si="932"/>
        <v>5085</v>
      </c>
      <c r="GH326" s="500">
        <f t="shared" si="933"/>
        <v>19891.3</v>
      </c>
      <c r="GI326" s="404">
        <f t="shared" si="934"/>
        <v>20792</v>
      </c>
      <c r="GJ326" s="500">
        <f t="shared" si="935"/>
        <v>512681.80000000005</v>
      </c>
      <c r="GK326" s="404">
        <f t="shared" si="936"/>
        <v>532916.6</v>
      </c>
      <c r="GL326" s="510">
        <f t="shared" si="937"/>
        <v>887</v>
      </c>
      <c r="GM326" s="404">
        <f t="shared" si="938"/>
        <v>949</v>
      </c>
      <c r="GN326" s="500">
        <f t="shared" si="939"/>
        <v>887</v>
      </c>
      <c r="GO326" s="404">
        <f t="shared" si="940"/>
        <v>949</v>
      </c>
      <c r="GP326" s="500">
        <f t="shared" si="941"/>
        <v>2981.4</v>
      </c>
      <c r="GQ326" s="404">
        <f t="shared" si="942"/>
        <v>3612.7000000000003</v>
      </c>
      <c r="GR326" s="500">
        <f t="shared" si="943"/>
        <v>69924</v>
      </c>
      <c r="GS326" s="404">
        <f t="shared" si="944"/>
        <v>76031.8</v>
      </c>
      <c r="GT326" s="510">
        <f t="shared" si="945"/>
        <v>5809</v>
      </c>
      <c r="GU326" s="404">
        <f t="shared" si="946"/>
        <v>6034</v>
      </c>
      <c r="GV326" s="500">
        <f t="shared" si="947"/>
        <v>5809</v>
      </c>
      <c r="GW326" s="404">
        <f t="shared" si="948"/>
        <v>6034</v>
      </c>
      <c r="GX326" s="500">
        <f t="shared" si="949"/>
        <v>22872.7</v>
      </c>
      <c r="GY326" s="404">
        <f t="shared" si="950"/>
        <v>24404.7</v>
      </c>
      <c r="GZ326" s="500">
        <f t="shared" si="951"/>
        <v>582605.80000000005</v>
      </c>
      <c r="HA326" s="404">
        <f t="shared" si="952"/>
        <v>608948.4</v>
      </c>
      <c r="HB326" s="510">
        <f t="shared" si="953"/>
        <v>0</v>
      </c>
      <c r="HC326" s="404">
        <f t="shared" si="954"/>
        <v>0</v>
      </c>
      <c r="HD326" s="500">
        <f t="shared" si="955"/>
        <v>0</v>
      </c>
      <c r="HE326" s="404">
        <f t="shared" si="956"/>
        <v>0</v>
      </c>
      <c r="HF326" s="500" t="str">
        <f t="shared" si="957"/>
        <v/>
      </c>
      <c r="HG326" s="404" t="str">
        <f t="shared" si="958"/>
        <v/>
      </c>
      <c r="HH326" s="500" t="str">
        <f t="shared" si="959"/>
        <v/>
      </c>
      <c r="HI326" s="404" t="str">
        <f t="shared" si="960"/>
        <v/>
      </c>
      <c r="HJ326" s="510">
        <f t="shared" si="961"/>
        <v>23754.7</v>
      </c>
      <c r="HK326" s="404">
        <f t="shared" si="962"/>
        <v>25404.3</v>
      </c>
      <c r="HL326" s="500">
        <f t="shared" si="963"/>
        <v>591731.80000000005</v>
      </c>
      <c r="HM326" s="404">
        <f t="shared" si="964"/>
        <v>618258.4</v>
      </c>
    </row>
    <row r="327" spans="1:221">
      <c r="A327" s="711" t="s">
        <v>547</v>
      </c>
      <c r="B327" s="622" t="s">
        <v>1015</v>
      </c>
      <c r="C327" s="626"/>
      <c r="D327" s="719">
        <v>225414</v>
      </c>
      <c r="E327" s="592">
        <v>3</v>
      </c>
      <c r="F327" s="422">
        <v>1255</v>
      </c>
      <c r="G327" s="712">
        <v>1298</v>
      </c>
      <c r="H327" s="422">
        <v>0</v>
      </c>
      <c r="I327" s="712">
        <v>1</v>
      </c>
      <c r="J327" s="500">
        <f t="shared" si="815"/>
        <v>1255</v>
      </c>
      <c r="K327" s="404">
        <f t="shared" si="816"/>
        <v>1297</v>
      </c>
      <c r="L327" s="422"/>
      <c r="M327" s="712"/>
      <c r="N327" s="500">
        <f t="shared" si="817"/>
        <v>1255</v>
      </c>
      <c r="O327" s="404">
        <f t="shared" si="818"/>
        <v>1297</v>
      </c>
      <c r="P327" s="500">
        <f t="shared" si="819"/>
        <v>1255</v>
      </c>
      <c r="Q327" s="404">
        <f t="shared" si="820"/>
        <v>1297</v>
      </c>
      <c r="R327" s="422">
        <v>0</v>
      </c>
      <c r="S327" s="712">
        <v>0</v>
      </c>
      <c r="T327" s="500">
        <f t="shared" si="821"/>
        <v>0</v>
      </c>
      <c r="U327" s="404">
        <f t="shared" si="822"/>
        <v>0</v>
      </c>
      <c r="V327" s="422">
        <v>0</v>
      </c>
      <c r="W327" s="712">
        <v>0</v>
      </c>
      <c r="X327" s="500">
        <f t="shared" si="823"/>
        <v>0</v>
      </c>
      <c r="Y327" s="404">
        <f t="shared" si="824"/>
        <v>0</v>
      </c>
      <c r="Z327" s="422"/>
      <c r="AA327" s="712"/>
      <c r="AB327" s="500">
        <f t="shared" si="825"/>
        <v>0</v>
      </c>
      <c r="AC327" s="404">
        <f t="shared" si="826"/>
        <v>0</v>
      </c>
      <c r="AD327" s="500">
        <f t="shared" si="827"/>
        <v>0</v>
      </c>
      <c r="AE327" s="404">
        <f t="shared" si="828"/>
        <v>0</v>
      </c>
      <c r="AF327" s="500">
        <f t="shared" si="829"/>
        <v>0</v>
      </c>
      <c r="AG327" s="404">
        <f t="shared" si="830"/>
        <v>0</v>
      </c>
      <c r="AH327" s="564">
        <v>0</v>
      </c>
      <c r="AI327" s="713">
        <v>0</v>
      </c>
      <c r="AJ327" s="500">
        <f t="shared" si="831"/>
        <v>0</v>
      </c>
      <c r="AK327" s="404">
        <f t="shared" si="832"/>
        <v>0</v>
      </c>
      <c r="AL327" s="564">
        <v>0</v>
      </c>
      <c r="AM327" s="713">
        <v>0</v>
      </c>
      <c r="AN327" s="500">
        <f t="shared" si="833"/>
        <v>0</v>
      </c>
      <c r="AO327" s="404">
        <f t="shared" si="834"/>
        <v>0</v>
      </c>
      <c r="AP327" s="564"/>
      <c r="AQ327" s="713"/>
      <c r="AR327" s="500">
        <f t="shared" si="835"/>
        <v>0</v>
      </c>
      <c r="AS327" s="404">
        <f t="shared" si="836"/>
        <v>0</v>
      </c>
      <c r="AT327" s="236">
        <f t="shared" si="837"/>
        <v>0</v>
      </c>
      <c r="AU327" s="237">
        <f t="shared" si="838"/>
        <v>0</v>
      </c>
      <c r="AV327" s="500">
        <f t="shared" si="839"/>
        <v>0</v>
      </c>
      <c r="AW327" s="404">
        <f t="shared" si="840"/>
        <v>0</v>
      </c>
      <c r="AX327" s="422">
        <v>0</v>
      </c>
      <c r="AY327" s="712">
        <v>0</v>
      </c>
      <c r="AZ327" s="500">
        <f t="shared" si="841"/>
        <v>0</v>
      </c>
      <c r="BA327" s="404">
        <f t="shared" si="842"/>
        <v>0</v>
      </c>
      <c r="BB327" s="422">
        <v>0</v>
      </c>
      <c r="BC327" s="712">
        <v>0</v>
      </c>
      <c r="BD327" s="500">
        <f t="shared" si="843"/>
        <v>0</v>
      </c>
      <c r="BE327" s="404">
        <f t="shared" si="844"/>
        <v>0</v>
      </c>
      <c r="BF327" s="422"/>
      <c r="BG327" s="712"/>
      <c r="BH327" s="500">
        <f t="shared" si="845"/>
        <v>0</v>
      </c>
      <c r="BI327" s="404">
        <f t="shared" si="846"/>
        <v>0</v>
      </c>
      <c r="BJ327" s="500">
        <f t="shared" si="847"/>
        <v>0</v>
      </c>
      <c r="BK327" s="404">
        <f t="shared" si="848"/>
        <v>0</v>
      </c>
      <c r="BL327" s="500">
        <f t="shared" si="849"/>
        <v>0</v>
      </c>
      <c r="BM327" s="404">
        <f t="shared" si="850"/>
        <v>0</v>
      </c>
      <c r="BN327" s="422">
        <v>0</v>
      </c>
      <c r="BO327" s="712">
        <v>0</v>
      </c>
      <c r="BP327" s="500">
        <f t="shared" si="851"/>
        <v>0</v>
      </c>
      <c r="BQ327" s="404">
        <f t="shared" si="852"/>
        <v>0</v>
      </c>
      <c r="BR327" s="422">
        <v>0</v>
      </c>
      <c r="BS327" s="712">
        <v>0</v>
      </c>
      <c r="BT327" s="500">
        <f t="shared" si="853"/>
        <v>0</v>
      </c>
      <c r="BU327" s="404">
        <f t="shared" si="854"/>
        <v>0</v>
      </c>
      <c r="BV327" s="422"/>
      <c r="BW327" s="712"/>
      <c r="BX327" s="500">
        <f t="shared" si="855"/>
        <v>0</v>
      </c>
      <c r="BY327" s="404">
        <f t="shared" si="856"/>
        <v>0</v>
      </c>
      <c r="BZ327" s="500">
        <f t="shared" si="857"/>
        <v>0</v>
      </c>
      <c r="CA327" s="404">
        <f t="shared" si="858"/>
        <v>0</v>
      </c>
      <c r="CB327" s="500">
        <f t="shared" si="859"/>
        <v>0</v>
      </c>
      <c r="CC327" s="404">
        <f t="shared" si="860"/>
        <v>0</v>
      </c>
      <c r="CD327" s="564">
        <v>0</v>
      </c>
      <c r="CE327" s="714">
        <v>0</v>
      </c>
      <c r="CF327" s="500">
        <f t="shared" si="861"/>
        <v>0</v>
      </c>
      <c r="CG327" s="404">
        <f t="shared" si="862"/>
        <v>0</v>
      </c>
      <c r="CH327" s="564"/>
      <c r="CI327" s="714">
        <v>0</v>
      </c>
      <c r="CJ327" s="500">
        <f t="shared" si="863"/>
        <v>0</v>
      </c>
      <c r="CK327" s="404">
        <f t="shared" si="864"/>
        <v>0</v>
      </c>
      <c r="CL327" s="564"/>
      <c r="CM327" s="714"/>
      <c r="CN327" s="500">
        <f t="shared" si="865"/>
        <v>0</v>
      </c>
      <c r="CO327" s="404">
        <f t="shared" si="866"/>
        <v>0</v>
      </c>
      <c r="CP327" s="500">
        <f t="shared" si="867"/>
        <v>0</v>
      </c>
      <c r="CQ327" s="237">
        <f t="shared" si="868"/>
        <v>0</v>
      </c>
      <c r="CR327" s="500">
        <f t="shared" si="869"/>
        <v>0</v>
      </c>
      <c r="CS327" s="404">
        <f t="shared" si="870"/>
        <v>0</v>
      </c>
      <c r="CT327" s="565">
        <v>0</v>
      </c>
      <c r="CU327" s="714">
        <v>0</v>
      </c>
      <c r="CV327" s="500">
        <f t="shared" si="871"/>
        <v>0</v>
      </c>
      <c r="CW327" s="404">
        <f t="shared" si="872"/>
        <v>0</v>
      </c>
      <c r="CX327" s="565">
        <v>0</v>
      </c>
      <c r="CY327" s="714">
        <v>0</v>
      </c>
      <c r="CZ327" s="500">
        <f t="shared" si="873"/>
        <v>0</v>
      </c>
      <c r="DA327" s="404">
        <f t="shared" si="874"/>
        <v>0</v>
      </c>
      <c r="DB327" s="565"/>
      <c r="DC327" s="714"/>
      <c r="DD327" s="500">
        <f t="shared" si="875"/>
        <v>0</v>
      </c>
      <c r="DE327" s="404">
        <f t="shared" si="876"/>
        <v>0</v>
      </c>
      <c r="DF327" s="500">
        <f t="shared" si="877"/>
        <v>0</v>
      </c>
      <c r="DG327" s="404">
        <f t="shared" si="878"/>
        <v>0</v>
      </c>
      <c r="DH327" s="500">
        <f t="shared" si="879"/>
        <v>0</v>
      </c>
      <c r="DI327" s="404">
        <f t="shared" si="880"/>
        <v>0</v>
      </c>
      <c r="DJ327" s="500">
        <f t="shared" si="881"/>
        <v>0</v>
      </c>
      <c r="DK327" s="404">
        <f t="shared" si="882"/>
        <v>0</v>
      </c>
      <c r="DL327" s="500">
        <f t="shared" si="883"/>
        <v>0</v>
      </c>
      <c r="DM327" s="404">
        <f t="shared" si="884"/>
        <v>0</v>
      </c>
      <c r="DN327" s="236">
        <f t="shared" si="885"/>
        <v>0</v>
      </c>
      <c r="DO327" s="237">
        <f t="shared" si="886"/>
        <v>0</v>
      </c>
      <c r="DP327" s="500">
        <f t="shared" si="887"/>
        <v>0</v>
      </c>
      <c r="DQ327" s="404">
        <f t="shared" si="888"/>
        <v>0</v>
      </c>
      <c r="DR327" s="500">
        <f t="shared" si="889"/>
        <v>0</v>
      </c>
      <c r="DS327" s="404">
        <f t="shared" si="890"/>
        <v>0</v>
      </c>
      <c r="DT327" s="500">
        <f t="shared" si="891"/>
        <v>0</v>
      </c>
      <c r="DU327" s="404">
        <f t="shared" si="892"/>
        <v>0</v>
      </c>
      <c r="DV327" s="565">
        <v>614</v>
      </c>
      <c r="DW327" s="715">
        <v>613</v>
      </c>
      <c r="DX327" s="500">
        <f t="shared" si="893"/>
        <v>614</v>
      </c>
      <c r="DY327" s="404">
        <f t="shared" si="894"/>
        <v>613</v>
      </c>
      <c r="DZ327" s="565">
        <v>599</v>
      </c>
      <c r="EA327" s="715">
        <v>642</v>
      </c>
      <c r="EB327" s="500">
        <f t="shared" si="895"/>
        <v>599</v>
      </c>
      <c r="EC327" s="404">
        <f t="shared" si="896"/>
        <v>642</v>
      </c>
      <c r="ED327" s="565"/>
      <c r="EE327" s="715"/>
      <c r="EF327" s="500">
        <f t="shared" si="897"/>
        <v>0</v>
      </c>
      <c r="EG327" s="404">
        <f t="shared" si="898"/>
        <v>0</v>
      </c>
      <c r="EH327" s="500">
        <f t="shared" si="899"/>
        <v>1213</v>
      </c>
      <c r="EI327" s="404">
        <f t="shared" si="900"/>
        <v>1255</v>
      </c>
      <c r="EJ327" s="500">
        <f t="shared" si="901"/>
        <v>1213</v>
      </c>
      <c r="EK327" s="404">
        <f t="shared" si="902"/>
        <v>1255</v>
      </c>
      <c r="EL327" s="564">
        <v>3</v>
      </c>
      <c r="EM327" s="716">
        <v>3</v>
      </c>
      <c r="EN327" s="500">
        <f t="shared" si="903"/>
        <v>1842</v>
      </c>
      <c r="EO327" s="404">
        <f t="shared" si="904"/>
        <v>1839</v>
      </c>
      <c r="EP327" s="564">
        <v>3.5</v>
      </c>
      <c r="EQ327" s="716">
        <v>3.6</v>
      </c>
      <c r="ER327" s="500">
        <f t="shared" si="905"/>
        <v>2096.5</v>
      </c>
      <c r="ES327" s="404">
        <f t="shared" si="906"/>
        <v>2311.2000000000003</v>
      </c>
      <c r="ET327" s="564"/>
      <c r="EU327" s="716"/>
      <c r="EV327" s="500">
        <f t="shared" si="907"/>
        <v>0</v>
      </c>
      <c r="EW327" s="404">
        <f t="shared" si="908"/>
        <v>0</v>
      </c>
      <c r="EX327" s="236">
        <f t="shared" si="909"/>
        <v>3.2469084913437758</v>
      </c>
      <c r="EY327" s="237">
        <f t="shared" si="910"/>
        <v>3.3069322709163353</v>
      </c>
      <c r="EZ327" s="500">
        <f t="shared" si="911"/>
        <v>3938.5</v>
      </c>
      <c r="FA327" s="404">
        <f t="shared" si="912"/>
        <v>4150.2000000000007</v>
      </c>
      <c r="FB327" s="565">
        <v>68.099999999999994</v>
      </c>
      <c r="FC327" s="716">
        <v>68.5</v>
      </c>
      <c r="FD327" s="500">
        <f t="shared" si="913"/>
        <v>41813.399999999994</v>
      </c>
      <c r="FE327" s="404">
        <f t="shared" si="914"/>
        <v>41990.5</v>
      </c>
      <c r="FF327" s="565">
        <v>66.400000000000006</v>
      </c>
      <c r="FG327" s="716">
        <v>66.8</v>
      </c>
      <c r="FH327" s="500">
        <f t="shared" si="915"/>
        <v>39773.600000000006</v>
      </c>
      <c r="FI327" s="404">
        <f t="shared" si="916"/>
        <v>42885.599999999999</v>
      </c>
      <c r="FJ327" s="565"/>
      <c r="FK327" s="716"/>
      <c r="FL327" s="500">
        <f t="shared" si="917"/>
        <v>0</v>
      </c>
      <c r="FM327" s="404">
        <f t="shared" si="918"/>
        <v>0</v>
      </c>
      <c r="FN327" s="500">
        <f t="shared" si="919"/>
        <v>67.260511129431166</v>
      </c>
      <c r="FO327" s="404">
        <f t="shared" si="920"/>
        <v>67.630358565737055</v>
      </c>
      <c r="FP327" s="500">
        <f t="shared" si="921"/>
        <v>81587</v>
      </c>
      <c r="FQ327" s="404">
        <f t="shared" si="922"/>
        <v>84876.1</v>
      </c>
      <c r="FR327" s="565">
        <v>42</v>
      </c>
      <c r="FS327" s="717">
        <v>42</v>
      </c>
      <c r="FT327" s="500">
        <f t="shared" si="923"/>
        <v>42</v>
      </c>
      <c r="FU327" s="404">
        <f t="shared" si="924"/>
        <v>42</v>
      </c>
      <c r="FV327" s="564">
        <v>6.1</v>
      </c>
      <c r="FW327" s="718">
        <v>6.2</v>
      </c>
      <c r="FX327" s="500">
        <f t="shared" si="925"/>
        <v>256.2</v>
      </c>
      <c r="FY327" s="404">
        <f t="shared" si="926"/>
        <v>260.40000000000003</v>
      </c>
      <c r="FZ327" s="564">
        <v>58.8</v>
      </c>
      <c r="GA327" s="718">
        <v>55.6</v>
      </c>
      <c r="GB327" s="500">
        <f t="shared" si="927"/>
        <v>2469.6</v>
      </c>
      <c r="GC327" s="404">
        <f t="shared" si="928"/>
        <v>2335.2000000000003</v>
      </c>
      <c r="GD327" s="510">
        <f t="shared" si="929"/>
        <v>614</v>
      </c>
      <c r="GE327" s="404">
        <f t="shared" si="930"/>
        <v>613</v>
      </c>
      <c r="GF327" s="500">
        <f t="shared" si="931"/>
        <v>614</v>
      </c>
      <c r="GG327" s="404">
        <f t="shared" si="932"/>
        <v>613</v>
      </c>
      <c r="GH327" s="500">
        <f t="shared" si="933"/>
        <v>1842</v>
      </c>
      <c r="GI327" s="404">
        <f t="shared" si="934"/>
        <v>1839</v>
      </c>
      <c r="GJ327" s="500">
        <f t="shared" si="935"/>
        <v>41813.399999999994</v>
      </c>
      <c r="GK327" s="404">
        <f t="shared" si="936"/>
        <v>41990.5</v>
      </c>
      <c r="GL327" s="510">
        <f t="shared" si="937"/>
        <v>599</v>
      </c>
      <c r="GM327" s="404">
        <f t="shared" si="938"/>
        <v>642</v>
      </c>
      <c r="GN327" s="500">
        <f t="shared" si="939"/>
        <v>599</v>
      </c>
      <c r="GO327" s="404">
        <f t="shared" si="940"/>
        <v>642</v>
      </c>
      <c r="GP327" s="500">
        <f t="shared" si="941"/>
        <v>2096.5</v>
      </c>
      <c r="GQ327" s="404">
        <f t="shared" si="942"/>
        <v>2311.2000000000003</v>
      </c>
      <c r="GR327" s="500">
        <f t="shared" si="943"/>
        <v>39773.600000000006</v>
      </c>
      <c r="GS327" s="404">
        <f t="shared" si="944"/>
        <v>42885.599999999999</v>
      </c>
      <c r="GT327" s="510">
        <f t="shared" si="945"/>
        <v>1213</v>
      </c>
      <c r="GU327" s="404">
        <f t="shared" si="946"/>
        <v>1255</v>
      </c>
      <c r="GV327" s="500">
        <f t="shared" si="947"/>
        <v>1213</v>
      </c>
      <c r="GW327" s="404">
        <f t="shared" si="948"/>
        <v>1255</v>
      </c>
      <c r="GX327" s="500">
        <f t="shared" si="949"/>
        <v>3938.5</v>
      </c>
      <c r="GY327" s="404">
        <f t="shared" si="950"/>
        <v>4150.2000000000007</v>
      </c>
      <c r="GZ327" s="500">
        <f t="shared" si="951"/>
        <v>81587</v>
      </c>
      <c r="HA327" s="404">
        <f t="shared" si="952"/>
        <v>84876.1</v>
      </c>
      <c r="HB327" s="510">
        <f t="shared" si="953"/>
        <v>0</v>
      </c>
      <c r="HC327" s="404">
        <f t="shared" si="954"/>
        <v>0</v>
      </c>
      <c r="HD327" s="500">
        <f t="shared" si="955"/>
        <v>0</v>
      </c>
      <c r="HE327" s="404">
        <f t="shared" si="956"/>
        <v>0</v>
      </c>
      <c r="HF327" s="500" t="str">
        <f t="shared" si="957"/>
        <v/>
      </c>
      <c r="HG327" s="404" t="str">
        <f t="shared" si="958"/>
        <v/>
      </c>
      <c r="HH327" s="500" t="str">
        <f t="shared" si="959"/>
        <v/>
      </c>
      <c r="HI327" s="404" t="str">
        <f t="shared" si="960"/>
        <v/>
      </c>
      <c r="HJ327" s="510">
        <f t="shared" si="961"/>
        <v>4194.7</v>
      </c>
      <c r="HK327" s="404">
        <f t="shared" si="962"/>
        <v>4410.6000000000004</v>
      </c>
      <c r="HL327" s="500">
        <f t="shared" si="963"/>
        <v>84056.6</v>
      </c>
      <c r="HM327" s="404">
        <f t="shared" si="964"/>
        <v>87211.3</v>
      </c>
    </row>
    <row r="328" spans="1:221">
      <c r="A328" s="711" t="s">
        <v>547</v>
      </c>
      <c r="B328" s="622" t="s">
        <v>1016</v>
      </c>
      <c r="C328" s="626"/>
      <c r="D328" s="719">
        <v>228802</v>
      </c>
      <c r="E328" s="592">
        <v>3</v>
      </c>
      <c r="F328" s="422">
        <v>1084</v>
      </c>
      <c r="G328" s="712">
        <v>1226</v>
      </c>
      <c r="H328" s="422">
        <v>1</v>
      </c>
      <c r="I328" s="712">
        <v>5</v>
      </c>
      <c r="J328" s="500">
        <f t="shared" si="815"/>
        <v>1083</v>
      </c>
      <c r="K328" s="404">
        <f t="shared" si="816"/>
        <v>1221</v>
      </c>
      <c r="L328" s="422"/>
      <c r="M328" s="712"/>
      <c r="N328" s="500">
        <f t="shared" si="817"/>
        <v>1083</v>
      </c>
      <c r="O328" s="404">
        <f t="shared" si="818"/>
        <v>1221</v>
      </c>
      <c r="P328" s="500">
        <f t="shared" si="819"/>
        <v>1083</v>
      </c>
      <c r="Q328" s="404">
        <f t="shared" si="820"/>
        <v>1221</v>
      </c>
      <c r="R328" s="422">
        <v>98</v>
      </c>
      <c r="S328" s="712">
        <v>130</v>
      </c>
      <c r="T328" s="500">
        <f t="shared" si="821"/>
        <v>98</v>
      </c>
      <c r="U328" s="404">
        <f t="shared" si="822"/>
        <v>130</v>
      </c>
      <c r="V328" s="422">
        <v>1</v>
      </c>
      <c r="W328" s="712">
        <v>4</v>
      </c>
      <c r="X328" s="500">
        <f t="shared" si="823"/>
        <v>1</v>
      </c>
      <c r="Y328" s="404">
        <f t="shared" si="824"/>
        <v>4</v>
      </c>
      <c r="Z328" s="422"/>
      <c r="AA328" s="712"/>
      <c r="AB328" s="500">
        <f t="shared" si="825"/>
        <v>0</v>
      </c>
      <c r="AC328" s="404">
        <f t="shared" si="826"/>
        <v>0</v>
      </c>
      <c r="AD328" s="500">
        <f t="shared" si="827"/>
        <v>99</v>
      </c>
      <c r="AE328" s="404">
        <f t="shared" si="828"/>
        <v>134</v>
      </c>
      <c r="AF328" s="500">
        <f t="shared" si="829"/>
        <v>99</v>
      </c>
      <c r="AG328" s="404">
        <f t="shared" si="830"/>
        <v>134</v>
      </c>
      <c r="AH328" s="564">
        <v>4.2</v>
      </c>
      <c r="AI328" s="713">
        <v>4.4000000000000004</v>
      </c>
      <c r="AJ328" s="500">
        <f t="shared" si="831"/>
        <v>411.6</v>
      </c>
      <c r="AK328" s="404">
        <f t="shared" si="832"/>
        <v>572</v>
      </c>
      <c r="AL328" s="564">
        <v>4</v>
      </c>
      <c r="AM328" s="713">
        <v>4</v>
      </c>
      <c r="AN328" s="500">
        <f t="shared" si="833"/>
        <v>4</v>
      </c>
      <c r="AO328" s="404">
        <f t="shared" si="834"/>
        <v>16</v>
      </c>
      <c r="AP328" s="564"/>
      <c r="AQ328" s="713"/>
      <c r="AR328" s="500">
        <f t="shared" si="835"/>
        <v>0</v>
      </c>
      <c r="AS328" s="404">
        <f t="shared" si="836"/>
        <v>0</v>
      </c>
      <c r="AT328" s="236">
        <f t="shared" si="837"/>
        <v>4.1979797979797979</v>
      </c>
      <c r="AU328" s="237">
        <f t="shared" si="838"/>
        <v>4.3880597014925371</v>
      </c>
      <c r="AV328" s="500">
        <f t="shared" si="839"/>
        <v>415.6</v>
      </c>
      <c r="AW328" s="404">
        <f t="shared" si="840"/>
        <v>588</v>
      </c>
      <c r="AX328" s="422">
        <v>113.1</v>
      </c>
      <c r="AY328" s="712">
        <v>116.3</v>
      </c>
      <c r="AZ328" s="500">
        <f t="shared" si="841"/>
        <v>11083.8</v>
      </c>
      <c r="BA328" s="404">
        <f t="shared" si="842"/>
        <v>15119</v>
      </c>
      <c r="BB328" s="422">
        <v>127</v>
      </c>
      <c r="BC328" s="712">
        <v>111</v>
      </c>
      <c r="BD328" s="500">
        <f t="shared" si="843"/>
        <v>127</v>
      </c>
      <c r="BE328" s="404">
        <f t="shared" si="844"/>
        <v>444</v>
      </c>
      <c r="BF328" s="422"/>
      <c r="BG328" s="712"/>
      <c r="BH328" s="500">
        <f t="shared" si="845"/>
        <v>0</v>
      </c>
      <c r="BI328" s="404">
        <f t="shared" si="846"/>
        <v>0</v>
      </c>
      <c r="BJ328" s="500">
        <f t="shared" si="847"/>
        <v>113.24040404040403</v>
      </c>
      <c r="BK328" s="404">
        <f t="shared" si="848"/>
        <v>116.14179104477611</v>
      </c>
      <c r="BL328" s="500">
        <f t="shared" si="849"/>
        <v>11210.8</v>
      </c>
      <c r="BM328" s="404">
        <f t="shared" si="850"/>
        <v>15563</v>
      </c>
      <c r="BN328" s="422">
        <v>114</v>
      </c>
      <c r="BO328" s="712">
        <v>116</v>
      </c>
      <c r="BP328" s="500">
        <f t="shared" si="851"/>
        <v>114</v>
      </c>
      <c r="BQ328" s="404">
        <f t="shared" si="852"/>
        <v>116</v>
      </c>
      <c r="BR328" s="422">
        <v>3</v>
      </c>
      <c r="BS328" s="712">
        <v>4</v>
      </c>
      <c r="BT328" s="500">
        <f t="shared" si="853"/>
        <v>3</v>
      </c>
      <c r="BU328" s="404">
        <f t="shared" si="854"/>
        <v>4</v>
      </c>
      <c r="BV328" s="422"/>
      <c r="BW328" s="712"/>
      <c r="BX328" s="500">
        <f t="shared" si="855"/>
        <v>0</v>
      </c>
      <c r="BY328" s="404">
        <f t="shared" si="856"/>
        <v>0</v>
      </c>
      <c r="BZ328" s="500">
        <f t="shared" si="857"/>
        <v>117</v>
      </c>
      <c r="CA328" s="404">
        <f t="shared" si="858"/>
        <v>120</v>
      </c>
      <c r="CB328" s="500">
        <f t="shared" si="859"/>
        <v>117</v>
      </c>
      <c r="CC328" s="404">
        <f t="shared" si="860"/>
        <v>120</v>
      </c>
      <c r="CD328" s="564">
        <v>5.0999999999999996</v>
      </c>
      <c r="CE328" s="714">
        <v>4.7</v>
      </c>
      <c r="CF328" s="500">
        <f t="shared" si="861"/>
        <v>581.4</v>
      </c>
      <c r="CG328" s="404">
        <f t="shared" si="862"/>
        <v>545.20000000000005</v>
      </c>
      <c r="CH328" s="564"/>
      <c r="CI328" s="714">
        <v>4.5</v>
      </c>
      <c r="CJ328" s="500">
        <f t="shared" si="863"/>
        <v>0</v>
      </c>
      <c r="CK328" s="404">
        <f t="shared" si="864"/>
        <v>18</v>
      </c>
      <c r="CL328" s="564"/>
      <c r="CM328" s="714"/>
      <c r="CN328" s="500">
        <f t="shared" si="865"/>
        <v>0</v>
      </c>
      <c r="CO328" s="404">
        <f t="shared" si="866"/>
        <v>0</v>
      </c>
      <c r="CP328" s="500">
        <f t="shared" si="867"/>
        <v>4.9692307692307693</v>
      </c>
      <c r="CQ328" s="237">
        <f t="shared" si="868"/>
        <v>4.6933333333333334</v>
      </c>
      <c r="CR328" s="500">
        <f t="shared" si="869"/>
        <v>581.4</v>
      </c>
      <c r="CS328" s="404">
        <f t="shared" si="870"/>
        <v>563.20000000000005</v>
      </c>
      <c r="CT328" s="565">
        <v>126.6</v>
      </c>
      <c r="CU328" s="714">
        <v>126.4</v>
      </c>
      <c r="CV328" s="500">
        <f t="shared" si="871"/>
        <v>14432.4</v>
      </c>
      <c r="CW328" s="404">
        <f t="shared" si="872"/>
        <v>14662.400000000001</v>
      </c>
      <c r="CX328" s="565">
        <v>121</v>
      </c>
      <c r="CY328" s="714">
        <v>103.5</v>
      </c>
      <c r="CZ328" s="500">
        <f t="shared" si="873"/>
        <v>363</v>
      </c>
      <c r="DA328" s="404">
        <f t="shared" si="874"/>
        <v>414</v>
      </c>
      <c r="DB328" s="565"/>
      <c r="DC328" s="714"/>
      <c r="DD328" s="500">
        <f t="shared" si="875"/>
        <v>0</v>
      </c>
      <c r="DE328" s="404">
        <f t="shared" si="876"/>
        <v>0</v>
      </c>
      <c r="DF328" s="500">
        <f t="shared" si="877"/>
        <v>126.45641025641025</v>
      </c>
      <c r="DG328" s="404">
        <f t="shared" si="878"/>
        <v>125.63666666666668</v>
      </c>
      <c r="DH328" s="500">
        <f t="shared" si="879"/>
        <v>14795.4</v>
      </c>
      <c r="DI328" s="404">
        <f t="shared" si="880"/>
        <v>15076.400000000001</v>
      </c>
      <c r="DJ328" s="500">
        <f t="shared" si="881"/>
        <v>216</v>
      </c>
      <c r="DK328" s="404">
        <f t="shared" si="882"/>
        <v>254</v>
      </c>
      <c r="DL328" s="500">
        <f t="shared" si="883"/>
        <v>216</v>
      </c>
      <c r="DM328" s="404">
        <f t="shared" si="884"/>
        <v>254</v>
      </c>
      <c r="DN328" s="236">
        <f t="shared" si="885"/>
        <v>4.6157407407407405</v>
      </c>
      <c r="DO328" s="237">
        <f t="shared" si="886"/>
        <v>4.5322834645669294</v>
      </c>
      <c r="DP328" s="500">
        <f t="shared" si="887"/>
        <v>997</v>
      </c>
      <c r="DQ328" s="404">
        <f t="shared" si="888"/>
        <v>1151.2</v>
      </c>
      <c r="DR328" s="500">
        <f t="shared" si="889"/>
        <v>120.39907407407406</v>
      </c>
      <c r="DS328" s="404">
        <f t="shared" si="890"/>
        <v>120.62755905511811</v>
      </c>
      <c r="DT328" s="500">
        <f t="shared" si="891"/>
        <v>26006.199999999997</v>
      </c>
      <c r="DU328" s="404">
        <f t="shared" si="892"/>
        <v>30639.4</v>
      </c>
      <c r="DV328" s="565">
        <v>531</v>
      </c>
      <c r="DW328" s="715">
        <v>584</v>
      </c>
      <c r="DX328" s="500">
        <f t="shared" si="893"/>
        <v>531</v>
      </c>
      <c r="DY328" s="404">
        <f t="shared" si="894"/>
        <v>584</v>
      </c>
      <c r="DZ328" s="565">
        <v>244</v>
      </c>
      <c r="EA328" s="715">
        <v>270</v>
      </c>
      <c r="EB328" s="500">
        <f t="shared" si="895"/>
        <v>244</v>
      </c>
      <c r="EC328" s="404">
        <f t="shared" si="896"/>
        <v>270</v>
      </c>
      <c r="ED328" s="565"/>
      <c r="EE328" s="715"/>
      <c r="EF328" s="500">
        <f t="shared" si="897"/>
        <v>0</v>
      </c>
      <c r="EG328" s="404">
        <f t="shared" si="898"/>
        <v>0</v>
      </c>
      <c r="EH328" s="500">
        <f t="shared" si="899"/>
        <v>775</v>
      </c>
      <c r="EI328" s="404">
        <f t="shared" si="900"/>
        <v>854</v>
      </c>
      <c r="EJ328" s="500">
        <f t="shared" si="901"/>
        <v>775</v>
      </c>
      <c r="EK328" s="404">
        <f t="shared" si="902"/>
        <v>854</v>
      </c>
      <c r="EL328" s="564">
        <v>3.3</v>
      </c>
      <c r="EM328" s="716">
        <v>3.2</v>
      </c>
      <c r="EN328" s="500">
        <f t="shared" si="903"/>
        <v>1752.3</v>
      </c>
      <c r="EO328" s="404">
        <f t="shared" si="904"/>
        <v>1868.8000000000002</v>
      </c>
      <c r="EP328" s="564">
        <v>3.3</v>
      </c>
      <c r="EQ328" s="716">
        <v>3.4</v>
      </c>
      <c r="ER328" s="500">
        <f t="shared" si="905"/>
        <v>805.19999999999993</v>
      </c>
      <c r="ES328" s="404">
        <f t="shared" si="906"/>
        <v>918</v>
      </c>
      <c r="ET328" s="564"/>
      <c r="EU328" s="716"/>
      <c r="EV328" s="500">
        <f t="shared" si="907"/>
        <v>0</v>
      </c>
      <c r="EW328" s="404">
        <f t="shared" si="908"/>
        <v>0</v>
      </c>
      <c r="EX328" s="236">
        <f t="shared" si="909"/>
        <v>3.3</v>
      </c>
      <c r="EY328" s="237">
        <f t="shared" si="910"/>
        <v>3.263231850117096</v>
      </c>
      <c r="EZ328" s="500">
        <f t="shared" si="911"/>
        <v>2557.5</v>
      </c>
      <c r="FA328" s="404">
        <f t="shared" si="912"/>
        <v>2786.8</v>
      </c>
      <c r="FB328" s="565">
        <v>76.3</v>
      </c>
      <c r="FC328" s="716">
        <v>76.099999999999994</v>
      </c>
      <c r="FD328" s="500">
        <f t="shared" si="913"/>
        <v>40515.299999999996</v>
      </c>
      <c r="FE328" s="404">
        <f t="shared" si="914"/>
        <v>44442.399999999994</v>
      </c>
      <c r="FF328" s="565">
        <v>62.1</v>
      </c>
      <c r="FG328" s="716">
        <v>62.2</v>
      </c>
      <c r="FH328" s="500">
        <f t="shared" si="915"/>
        <v>15152.4</v>
      </c>
      <c r="FI328" s="404">
        <f t="shared" si="916"/>
        <v>16794</v>
      </c>
      <c r="FJ328" s="565"/>
      <c r="FK328" s="716"/>
      <c r="FL328" s="500">
        <f t="shared" si="917"/>
        <v>0</v>
      </c>
      <c r="FM328" s="404">
        <f t="shared" si="918"/>
        <v>0</v>
      </c>
      <c r="FN328" s="500">
        <f t="shared" si="919"/>
        <v>71.829290322580647</v>
      </c>
      <c r="FO328" s="404">
        <f t="shared" si="920"/>
        <v>71.705386416861813</v>
      </c>
      <c r="FP328" s="500">
        <f t="shared" si="921"/>
        <v>55667.700000000004</v>
      </c>
      <c r="FQ328" s="404">
        <f t="shared" si="922"/>
        <v>61236.399999999987</v>
      </c>
      <c r="FR328" s="565">
        <v>92</v>
      </c>
      <c r="FS328" s="717">
        <v>113</v>
      </c>
      <c r="FT328" s="500">
        <f t="shared" si="923"/>
        <v>92</v>
      </c>
      <c r="FU328" s="404">
        <f t="shared" si="924"/>
        <v>113</v>
      </c>
      <c r="FV328" s="564">
        <v>3.3</v>
      </c>
      <c r="FW328" s="718">
        <v>3.6</v>
      </c>
      <c r="FX328" s="500">
        <f t="shared" si="925"/>
        <v>303.59999999999997</v>
      </c>
      <c r="FY328" s="404">
        <f t="shared" si="926"/>
        <v>406.8</v>
      </c>
      <c r="FZ328" s="564">
        <v>51.5</v>
      </c>
      <c r="GA328" s="718">
        <v>40.5</v>
      </c>
      <c r="GB328" s="500">
        <f t="shared" si="927"/>
        <v>4738</v>
      </c>
      <c r="GC328" s="404">
        <f t="shared" si="928"/>
        <v>4576.5</v>
      </c>
      <c r="GD328" s="510">
        <f t="shared" si="929"/>
        <v>743</v>
      </c>
      <c r="GE328" s="404">
        <f t="shared" si="930"/>
        <v>830</v>
      </c>
      <c r="GF328" s="500">
        <f t="shared" si="931"/>
        <v>743</v>
      </c>
      <c r="GG328" s="404">
        <f t="shared" si="932"/>
        <v>830</v>
      </c>
      <c r="GH328" s="500">
        <f t="shared" si="933"/>
        <v>2745.3</v>
      </c>
      <c r="GI328" s="404">
        <f t="shared" si="934"/>
        <v>2986</v>
      </c>
      <c r="GJ328" s="500">
        <f t="shared" si="935"/>
        <v>66031.5</v>
      </c>
      <c r="GK328" s="404">
        <f t="shared" si="936"/>
        <v>74223.799999999988</v>
      </c>
      <c r="GL328" s="510">
        <f t="shared" si="937"/>
        <v>248</v>
      </c>
      <c r="GM328" s="404">
        <f t="shared" si="938"/>
        <v>278</v>
      </c>
      <c r="GN328" s="500">
        <f t="shared" si="939"/>
        <v>248</v>
      </c>
      <c r="GO328" s="404">
        <f t="shared" si="940"/>
        <v>278</v>
      </c>
      <c r="GP328" s="500">
        <f t="shared" si="941"/>
        <v>809.19999999999993</v>
      </c>
      <c r="GQ328" s="404">
        <f t="shared" si="942"/>
        <v>952</v>
      </c>
      <c r="GR328" s="500">
        <f t="shared" si="943"/>
        <v>15642.4</v>
      </c>
      <c r="GS328" s="404">
        <f t="shared" si="944"/>
        <v>17652</v>
      </c>
      <c r="GT328" s="510">
        <f t="shared" si="945"/>
        <v>991</v>
      </c>
      <c r="GU328" s="404">
        <f t="shared" si="946"/>
        <v>1108</v>
      </c>
      <c r="GV328" s="500">
        <f t="shared" si="947"/>
        <v>991</v>
      </c>
      <c r="GW328" s="404">
        <f t="shared" si="948"/>
        <v>1108</v>
      </c>
      <c r="GX328" s="500">
        <f t="shared" si="949"/>
        <v>3554.5</v>
      </c>
      <c r="GY328" s="404">
        <f t="shared" si="950"/>
        <v>3938</v>
      </c>
      <c r="GZ328" s="500">
        <f t="shared" si="951"/>
        <v>81673.899999999994</v>
      </c>
      <c r="HA328" s="404">
        <f t="shared" si="952"/>
        <v>91875.799999999988</v>
      </c>
      <c r="HB328" s="510">
        <f t="shared" si="953"/>
        <v>0</v>
      </c>
      <c r="HC328" s="404">
        <f t="shared" si="954"/>
        <v>0</v>
      </c>
      <c r="HD328" s="500">
        <f t="shared" si="955"/>
        <v>0</v>
      </c>
      <c r="HE328" s="404">
        <f t="shared" si="956"/>
        <v>0</v>
      </c>
      <c r="HF328" s="500" t="str">
        <f t="shared" si="957"/>
        <v/>
      </c>
      <c r="HG328" s="404" t="str">
        <f t="shared" si="958"/>
        <v/>
      </c>
      <c r="HH328" s="500" t="str">
        <f t="shared" si="959"/>
        <v/>
      </c>
      <c r="HI328" s="404" t="str">
        <f t="shared" si="960"/>
        <v/>
      </c>
      <c r="HJ328" s="510">
        <f t="shared" si="961"/>
        <v>3858.1</v>
      </c>
      <c r="HK328" s="404">
        <f t="shared" si="962"/>
        <v>4344.8</v>
      </c>
      <c r="HL328" s="500">
        <f t="shared" si="963"/>
        <v>86411.9</v>
      </c>
      <c r="HM328" s="404">
        <f t="shared" si="964"/>
        <v>96452.299999999988</v>
      </c>
    </row>
    <row r="329" spans="1:221">
      <c r="A329" s="711" t="s">
        <v>547</v>
      </c>
      <c r="B329" s="622" t="s">
        <v>1017</v>
      </c>
      <c r="C329" s="722"/>
      <c r="D329" s="719">
        <v>229018</v>
      </c>
      <c r="E329" s="592">
        <v>3</v>
      </c>
      <c r="F329" s="422">
        <v>626</v>
      </c>
      <c r="G329" s="712">
        <v>725</v>
      </c>
      <c r="H329" s="422">
        <v>5</v>
      </c>
      <c r="I329" s="712">
        <v>5</v>
      </c>
      <c r="J329" s="500">
        <f t="shared" ref="J329:J392" si="965">F329-H329</f>
        <v>621</v>
      </c>
      <c r="K329" s="404">
        <f t="shared" ref="K329:K392" si="966">G329-I329</f>
        <v>720</v>
      </c>
      <c r="L329" s="422"/>
      <c r="M329" s="712"/>
      <c r="N329" s="500">
        <f t="shared" ref="N329:N392" si="967">+R329+V329+Z329+BN329+BR329+BV329+DV329+DZ329+ED329+FR329</f>
        <v>621</v>
      </c>
      <c r="O329" s="404">
        <f t="shared" ref="O329:O392" si="968">+S329+W329+AA329+BO329+BS329+BW329+DW329+EA329+EE329+FS329</f>
        <v>720</v>
      </c>
      <c r="P329" s="500">
        <f t="shared" ref="P329:P392" si="969">+T329+X329+AB329+BP329+BT329+BX329+DX329+EB329+EF329+FT329</f>
        <v>621</v>
      </c>
      <c r="Q329" s="404">
        <f t="shared" ref="Q329:Q392" si="970">+U329+Y329+AC329+BQ329+BU329+BY329+DY329+EC329+EG329+FU329</f>
        <v>720</v>
      </c>
      <c r="R329" s="422">
        <v>65</v>
      </c>
      <c r="S329" s="712">
        <v>78</v>
      </c>
      <c r="T329" s="500">
        <f t="shared" ref="T329:T392" si="971">IF(AX329&gt;0,R329,)</f>
        <v>65</v>
      </c>
      <c r="U329" s="404">
        <f t="shared" ref="U329:U392" si="972">IF(AY329&gt;0,S329,)</f>
        <v>78</v>
      </c>
      <c r="V329" s="422">
        <v>4</v>
      </c>
      <c r="W329" s="712">
        <v>1</v>
      </c>
      <c r="X329" s="500">
        <f t="shared" ref="X329:X392" si="973">IF(BB329&gt;0,V329,)</f>
        <v>4</v>
      </c>
      <c r="Y329" s="404">
        <f t="shared" ref="Y329:Y392" si="974">IF(BC329&gt;0,W329,)</f>
        <v>1</v>
      </c>
      <c r="Z329" s="422"/>
      <c r="AA329" s="712"/>
      <c r="AB329" s="500">
        <f t="shared" ref="AB329:AB392" si="975">IF(BF329&gt;0,Z329,)</f>
        <v>0</v>
      </c>
      <c r="AC329" s="404">
        <f t="shared" ref="AC329:AC392" si="976">IF(BG329&gt;0,AA329,)</f>
        <v>0</v>
      </c>
      <c r="AD329" s="500">
        <f t="shared" ref="AD329:AD392" si="977">R329+V329+Z329</f>
        <v>69</v>
      </c>
      <c r="AE329" s="404">
        <f t="shared" ref="AE329:AE392" si="978">S329+W329+AA329</f>
        <v>79</v>
      </c>
      <c r="AF329" s="500">
        <f t="shared" ref="AF329:AF392" si="979">IF(BJ329&gt;0,AD329,)</f>
        <v>69</v>
      </c>
      <c r="AG329" s="404">
        <f t="shared" ref="AG329:AG392" si="980">IF(BK329&gt;0,AE329,)</f>
        <v>79</v>
      </c>
      <c r="AH329" s="564">
        <v>4.3</v>
      </c>
      <c r="AI329" s="713">
        <v>4.2</v>
      </c>
      <c r="AJ329" s="500">
        <f t="shared" ref="AJ329:AJ392" si="981">IF(R329&gt;0,(R329*AH329),)</f>
        <v>279.5</v>
      </c>
      <c r="AK329" s="404">
        <f t="shared" ref="AK329:AK392" si="982">IF(S329&gt;0,(S329*AI329),)</f>
        <v>327.60000000000002</v>
      </c>
      <c r="AL329" s="564">
        <v>4.8</v>
      </c>
      <c r="AM329" s="713">
        <v>5</v>
      </c>
      <c r="AN329" s="500">
        <f t="shared" ref="AN329:AN392" si="983">IF(V329&gt;0,(V329*AL329),)</f>
        <v>19.2</v>
      </c>
      <c r="AO329" s="404">
        <f t="shared" ref="AO329:AO392" si="984">IF(W329&gt;0,(W329*AM329),)</f>
        <v>5</v>
      </c>
      <c r="AP329" s="564"/>
      <c r="AQ329" s="713"/>
      <c r="AR329" s="500">
        <f t="shared" ref="AR329:AR392" si="985">IF(Z329&gt;0,(Z329*AP329),)</f>
        <v>0</v>
      </c>
      <c r="AS329" s="404">
        <f t="shared" ref="AS329:AS392" si="986">IF(AA329&gt;0,(AA329*AQ329),)</f>
        <v>0</v>
      </c>
      <c r="AT329" s="236">
        <f t="shared" ref="AT329:AT392" si="987">IF(AD329&gt;0,((AJ329+AN329+AR329)/AD329),)</f>
        <v>4.3289855072463768</v>
      </c>
      <c r="AU329" s="237">
        <f t="shared" ref="AU329:AU392" si="988">IF(AE329&gt;0,((AK329+AO329+AS329)/AE329),)</f>
        <v>4.2101265822784812</v>
      </c>
      <c r="AV329" s="500">
        <f t="shared" ref="AV329:AV392" si="989">IF(AD329&gt;0,(AD329*AT329),)</f>
        <v>298.7</v>
      </c>
      <c r="AW329" s="404">
        <f t="shared" ref="AW329:AW392" si="990">IF(AE329&gt;0,(AE329*AU329),)</f>
        <v>332.6</v>
      </c>
      <c r="AX329" s="422">
        <v>116.2</v>
      </c>
      <c r="AY329" s="712">
        <v>114.9</v>
      </c>
      <c r="AZ329" s="500">
        <f t="shared" ref="AZ329:AZ392" si="991">IF(T329&gt;0,(T329*AX329),)</f>
        <v>7553</v>
      </c>
      <c r="BA329" s="404">
        <f t="shared" ref="BA329:BA392" si="992">IF(U329&gt;0,(U329*AY329),)</f>
        <v>8962.2000000000007</v>
      </c>
      <c r="BB329" s="422">
        <v>86</v>
      </c>
      <c r="BC329" s="712">
        <v>123</v>
      </c>
      <c r="BD329" s="500">
        <f t="shared" ref="BD329:BD392" si="993">IF(X329&gt;0,(X329*BB329),)</f>
        <v>344</v>
      </c>
      <c r="BE329" s="404">
        <f t="shared" ref="BE329:BE392" si="994">IF(Y329&gt;0,(Y329*BC329),)</f>
        <v>123</v>
      </c>
      <c r="BF329" s="422"/>
      <c r="BG329" s="712"/>
      <c r="BH329" s="500">
        <f t="shared" ref="BH329:BH392" si="995">IF(AB329&gt;0,(AB329*BF329),)</f>
        <v>0</v>
      </c>
      <c r="BI329" s="404">
        <f t="shared" ref="BI329:BI392" si="996">IF(AC329&gt;0,(AC329*BG329),)</f>
        <v>0</v>
      </c>
      <c r="BJ329" s="500">
        <f t="shared" ref="BJ329:BJ392" si="997">IF((AZ329+BD329+BH329)&gt;0,((AZ329+BD329+BH329)/AD329),)</f>
        <v>114.44927536231884</v>
      </c>
      <c r="BK329" s="404">
        <f t="shared" ref="BK329:BK392" si="998">IF((BA329+BE329+BI329)&gt;0,((BA329+BE329+BI329)/AE329),)</f>
        <v>115.00253164556963</v>
      </c>
      <c r="BL329" s="500">
        <f t="shared" ref="BL329:BL392" si="999">IF(AF329&gt;0,(AD329*BJ329),)</f>
        <v>7897</v>
      </c>
      <c r="BM329" s="404">
        <f t="shared" ref="BM329:BM392" si="1000">IF(AG329&gt;0,(AE329*BK329),)</f>
        <v>9085.2000000000007</v>
      </c>
      <c r="BN329" s="422">
        <v>78</v>
      </c>
      <c r="BO329" s="712">
        <v>63</v>
      </c>
      <c r="BP329" s="500">
        <f t="shared" ref="BP329:BP392" si="1001">IF(CT329&gt;0,BN329,)</f>
        <v>78</v>
      </c>
      <c r="BQ329" s="404">
        <f t="shared" ref="BQ329:BQ392" si="1002">IF(CU329&gt;0,BO329,)</f>
        <v>63</v>
      </c>
      <c r="BR329" s="422">
        <v>2</v>
      </c>
      <c r="BS329" s="712">
        <v>1</v>
      </c>
      <c r="BT329" s="500">
        <f t="shared" ref="BT329:BT392" si="1003">IF(CX329&gt;0,BR329,)</f>
        <v>2</v>
      </c>
      <c r="BU329" s="404">
        <f t="shared" ref="BU329:BU392" si="1004">IF(CY329&gt;0,BS329,)</f>
        <v>1</v>
      </c>
      <c r="BV329" s="422"/>
      <c r="BW329" s="712"/>
      <c r="BX329" s="500">
        <f t="shared" ref="BX329:BX392" si="1005">IF(DB329&gt;0,BV329,)</f>
        <v>0</v>
      </c>
      <c r="BY329" s="404">
        <f t="shared" ref="BY329:BY392" si="1006">IF(DC329&gt;0,BW329,)</f>
        <v>0</v>
      </c>
      <c r="BZ329" s="500">
        <f t="shared" ref="BZ329:BZ392" si="1007">BN329+BR329+BV329</f>
        <v>80</v>
      </c>
      <c r="CA329" s="404">
        <f t="shared" ref="CA329:CA392" si="1008">BO329+BS329+BW329</f>
        <v>64</v>
      </c>
      <c r="CB329" s="500">
        <f t="shared" ref="CB329:CB392" si="1009">IF(DF329&gt;0,BZ329,)</f>
        <v>80</v>
      </c>
      <c r="CC329" s="404">
        <f t="shared" ref="CC329:CC392" si="1010">IF(DG329&gt;0,CA329,)</f>
        <v>64</v>
      </c>
      <c r="CD329" s="564">
        <v>5.2</v>
      </c>
      <c r="CE329" s="714">
        <v>5.3</v>
      </c>
      <c r="CF329" s="500">
        <f t="shared" ref="CF329:CF392" si="1011">IF(BN329&gt;0,(BN329*CD329),)</f>
        <v>405.6</v>
      </c>
      <c r="CG329" s="404">
        <f t="shared" ref="CG329:CG392" si="1012">IF(BO329&gt;0,(BO329*CE329),)</f>
        <v>333.9</v>
      </c>
      <c r="CH329" s="564"/>
      <c r="CI329" s="714">
        <v>8</v>
      </c>
      <c r="CJ329" s="500">
        <f t="shared" ref="CJ329:CJ392" si="1013">IF(BR329&gt;0,(BR329*CH329),)</f>
        <v>0</v>
      </c>
      <c r="CK329" s="404">
        <f t="shared" ref="CK329:CK392" si="1014">IF(BS329&gt;0,(BS329*CI329),)</f>
        <v>8</v>
      </c>
      <c r="CL329" s="564"/>
      <c r="CM329" s="714"/>
      <c r="CN329" s="500">
        <f t="shared" ref="CN329:CN392" si="1015">IF(BV329&gt;0,(BV329*CL329),)</f>
        <v>0</v>
      </c>
      <c r="CO329" s="404">
        <f t="shared" ref="CO329:CO392" si="1016">IF(BW329&gt;0,(BW329*CM329),)</f>
        <v>0</v>
      </c>
      <c r="CP329" s="500">
        <f t="shared" ref="CP329:CP392" si="1017">IF(BZ329&gt;0,((CF329+CJ329+CN329)/BZ329),)</f>
        <v>5.07</v>
      </c>
      <c r="CQ329" s="237">
        <f t="shared" ref="CQ329:CQ392" si="1018">IF(CA329&gt;0,((CG329+CK329+CO329)/CA329),)</f>
        <v>5.3421874999999996</v>
      </c>
      <c r="CR329" s="500">
        <f t="shared" ref="CR329:CR392" si="1019">IF(BZ329&gt;0,(BZ329*CP329),)</f>
        <v>405.6</v>
      </c>
      <c r="CS329" s="404">
        <f t="shared" ref="CS329:CS392" si="1020">IF(CA329&gt;0,(CA329*CQ329),)</f>
        <v>341.9</v>
      </c>
      <c r="CT329" s="565">
        <v>133.69999999999999</v>
      </c>
      <c r="CU329" s="714">
        <v>133.19999999999999</v>
      </c>
      <c r="CV329" s="500">
        <f t="shared" ref="CV329:CV392" si="1021">IF(BP329&gt;0,(BP329*CT329),)</f>
        <v>10428.599999999999</v>
      </c>
      <c r="CW329" s="404">
        <f t="shared" ref="CW329:CW392" si="1022">IF(BQ329&gt;0,(BQ329*CU329),)</f>
        <v>8391.5999999999985</v>
      </c>
      <c r="CX329" s="565">
        <v>121.5</v>
      </c>
      <c r="CY329" s="714">
        <v>145</v>
      </c>
      <c r="CZ329" s="500">
        <f t="shared" ref="CZ329:CZ392" si="1023">IF(BT329&gt;0,(BT329*CX329),)</f>
        <v>243</v>
      </c>
      <c r="DA329" s="404">
        <f t="shared" ref="DA329:DA392" si="1024">IF(BU329&gt;0,(BU329*CY329),)</f>
        <v>145</v>
      </c>
      <c r="DB329" s="565"/>
      <c r="DC329" s="714"/>
      <c r="DD329" s="500">
        <f t="shared" ref="DD329:DD392" si="1025">IF(BX329&gt;0,(BX329*DB329),)</f>
        <v>0</v>
      </c>
      <c r="DE329" s="404">
        <f t="shared" ref="DE329:DE392" si="1026">IF(BY329&gt;0,(BY329*DC329),)</f>
        <v>0</v>
      </c>
      <c r="DF329" s="500">
        <f t="shared" ref="DF329:DF392" si="1027">IF((CV329+CZ329+DD329)&gt;0,((CV329+CZ329+DD329)/BZ329),)</f>
        <v>133.39499999999998</v>
      </c>
      <c r="DG329" s="404">
        <f t="shared" ref="DG329:DG392" si="1028">IF((CW329+DA329+DE329)&gt;0,((CW329+DA329+DE329)/CA329),)</f>
        <v>133.38437499999998</v>
      </c>
      <c r="DH329" s="500">
        <f t="shared" ref="DH329:DH392" si="1029">IF(CB329&gt;0,(BZ329*DF329),)</f>
        <v>10671.599999999999</v>
      </c>
      <c r="DI329" s="404">
        <f t="shared" ref="DI329:DI392" si="1030">IF(CC329&gt;0,(CA329*DG329),)</f>
        <v>8536.5999999999985</v>
      </c>
      <c r="DJ329" s="500">
        <f t="shared" ref="DJ329:DJ392" si="1031">AD329+BZ329</f>
        <v>149</v>
      </c>
      <c r="DK329" s="404">
        <f t="shared" ref="DK329:DK392" si="1032">AE329+CA329</f>
        <v>143</v>
      </c>
      <c r="DL329" s="500">
        <f t="shared" ref="DL329:DL392" si="1033">AF329+CB329</f>
        <v>149</v>
      </c>
      <c r="DM329" s="404">
        <f t="shared" ref="DM329:DM392" si="1034">AG329+CC329</f>
        <v>143</v>
      </c>
      <c r="DN329" s="236">
        <f t="shared" ref="DN329:DN392" si="1035">IF(DJ329&gt;0,((AD329*AT329)+(BZ329*CP329))/DJ329,)</f>
        <v>4.7268456375838923</v>
      </c>
      <c r="DO329" s="237">
        <f t="shared" ref="DO329:DO392" si="1036">IF(DK329&gt;0,((AE329*AU329)+(CA329*CQ329))/DK329,)</f>
        <v>4.7167832167832167</v>
      </c>
      <c r="DP329" s="500">
        <f t="shared" ref="DP329:DP392" si="1037">IF(DJ329&gt;0,(DJ329*DN329),)</f>
        <v>704.3</v>
      </c>
      <c r="DQ329" s="404">
        <f t="shared" ref="DQ329:DQ392" si="1038">IF(DK329&gt;0,(DK329*DO329),)</f>
        <v>674.5</v>
      </c>
      <c r="DR329" s="500">
        <f t="shared" ref="DR329:DR392" si="1039">IF(DL329&gt;0,((AF329*BJ329)+(CB329*DF329))/DL329,)</f>
        <v>124.6214765100671</v>
      </c>
      <c r="DS329" s="404">
        <f t="shared" ref="DS329:DS392" si="1040">IF(DM329&gt;0,((AG329*BK329)+(CC329*DG329))/DM329,)</f>
        <v>123.22937062937062</v>
      </c>
      <c r="DT329" s="500">
        <f t="shared" ref="DT329:DT392" si="1041">IF(DL329&gt;0,(DL329*DR329),)</f>
        <v>18568.599999999999</v>
      </c>
      <c r="DU329" s="404">
        <f t="shared" ref="DU329:DU392" si="1042">IF(DM329&gt;0,(DM329*DS329),)</f>
        <v>17621.8</v>
      </c>
      <c r="DV329" s="565">
        <v>290</v>
      </c>
      <c r="DW329" s="715">
        <v>286</v>
      </c>
      <c r="DX329" s="500">
        <f t="shared" ref="DX329:DX392" si="1043">IF(FB329&gt;0,DV329,)</f>
        <v>290</v>
      </c>
      <c r="DY329" s="404">
        <f t="shared" ref="DY329:DY392" si="1044">IF(FC329&gt;0,DW329,)</f>
        <v>286</v>
      </c>
      <c r="DZ329" s="565">
        <v>129</v>
      </c>
      <c r="EA329" s="715">
        <v>199</v>
      </c>
      <c r="EB329" s="500">
        <f t="shared" ref="EB329:EB392" si="1045">IF(FF329&gt;0,DZ329,)</f>
        <v>129</v>
      </c>
      <c r="EC329" s="404">
        <f t="shared" ref="EC329:EC392" si="1046">IF(FG329&gt;0,EA329,)</f>
        <v>199</v>
      </c>
      <c r="ED329" s="565"/>
      <c r="EE329" s="715"/>
      <c r="EF329" s="500">
        <f t="shared" ref="EF329:EF392" si="1047">IF(FJ329&gt;0,ED329,)</f>
        <v>0</v>
      </c>
      <c r="EG329" s="404">
        <f t="shared" ref="EG329:EG392" si="1048">IF(FK329&gt;0,EE329,)</f>
        <v>0</v>
      </c>
      <c r="EH329" s="500">
        <f t="shared" ref="EH329:EH392" si="1049">DV329+DZ329+ED329</f>
        <v>419</v>
      </c>
      <c r="EI329" s="404">
        <f t="shared" ref="EI329:EI392" si="1050">DW329+EA329+EE329</f>
        <v>485</v>
      </c>
      <c r="EJ329" s="500">
        <f t="shared" ref="EJ329:EJ392" si="1051">IF(FN329&gt;0,EH329,)</f>
        <v>419</v>
      </c>
      <c r="EK329" s="404">
        <f t="shared" ref="EK329:EK392" si="1052">IF(FO329&gt;0,EI329,)</f>
        <v>485</v>
      </c>
      <c r="EL329" s="564">
        <v>3.3</v>
      </c>
      <c r="EM329" s="716">
        <v>3.2</v>
      </c>
      <c r="EN329" s="500">
        <f t="shared" ref="EN329:EN392" si="1053">IF(DV329&gt;0,(DV329*EL329),)</f>
        <v>957</v>
      </c>
      <c r="EO329" s="404">
        <f t="shared" ref="EO329:EO392" si="1054">IF(DW329&gt;0,(DW329*EM329),)</f>
        <v>915.2</v>
      </c>
      <c r="EP329" s="564">
        <v>3.3</v>
      </c>
      <c r="EQ329" s="716">
        <v>2.6</v>
      </c>
      <c r="ER329" s="500">
        <f t="shared" ref="ER329:ER392" si="1055">IF(DZ329&gt;0,(DZ329*EP329),)</f>
        <v>425.7</v>
      </c>
      <c r="ES329" s="404">
        <f t="shared" ref="ES329:ES392" si="1056">IF(EA329&gt;0,(EA329*EQ329),)</f>
        <v>517.4</v>
      </c>
      <c r="ET329" s="564"/>
      <c r="EU329" s="716"/>
      <c r="EV329" s="500">
        <f t="shared" ref="EV329:EV392" si="1057">IF(ED329&gt;0,(ED329*ET329),)</f>
        <v>0</v>
      </c>
      <c r="EW329" s="404">
        <f t="shared" ref="EW329:EW392" si="1058">IF(EE329&gt;0,(EE329*EU329),)</f>
        <v>0</v>
      </c>
      <c r="EX329" s="236">
        <f t="shared" ref="EX329:EX392" si="1059">IF(EH329&gt;0,((EN329+ER329+EV329)/EH329),)</f>
        <v>3.3000000000000003</v>
      </c>
      <c r="EY329" s="237">
        <f t="shared" ref="EY329:EY392" si="1060">IF(EI329&gt;0,((EO329+ES329+EW329)/EI329),)</f>
        <v>2.9538144329896907</v>
      </c>
      <c r="EZ329" s="500">
        <f t="shared" ref="EZ329:EZ392" si="1061">IF(EH329&gt;0,(EH329*EX329),)</f>
        <v>1382.7</v>
      </c>
      <c r="FA329" s="404">
        <f t="shared" ref="FA329:FA392" si="1062">IF(EI329&gt;0,(EI329*EY329),)</f>
        <v>1432.6</v>
      </c>
      <c r="FB329" s="565">
        <v>75.900000000000006</v>
      </c>
      <c r="FC329" s="716">
        <v>77.8</v>
      </c>
      <c r="FD329" s="500">
        <f t="shared" ref="FD329:FD392" si="1063">IF(DX329&gt;0,(DX329*FB329),)</f>
        <v>22011</v>
      </c>
      <c r="FE329" s="404">
        <f t="shared" ref="FE329:FE392" si="1064">IF(DY329&gt;0,(DY329*FC329),)</f>
        <v>22250.799999999999</v>
      </c>
      <c r="FF329" s="565">
        <v>65.3</v>
      </c>
      <c r="FG329" s="716">
        <v>60.2</v>
      </c>
      <c r="FH329" s="500">
        <f t="shared" ref="FH329:FH392" si="1065">IF(EB329&gt;0,(EB329*FF329),)</f>
        <v>8423.6999999999989</v>
      </c>
      <c r="FI329" s="404">
        <f t="shared" ref="FI329:FI392" si="1066">IF(EC329&gt;0,(EC329*FG329),)</f>
        <v>11979.800000000001</v>
      </c>
      <c r="FJ329" s="565"/>
      <c r="FK329" s="716"/>
      <c r="FL329" s="500">
        <f t="shared" ref="FL329:FL392" si="1067">IF(EF329&gt;0,(EF329*FJ329),)</f>
        <v>0</v>
      </c>
      <c r="FM329" s="404">
        <f t="shared" ref="FM329:FM392" si="1068">IF(EG329&gt;0,(EG329*FK329),)</f>
        <v>0</v>
      </c>
      <c r="FN329" s="500">
        <f t="shared" ref="FN329:FN392" si="1069">IF((FD329+FH329+FL329)&gt;0,((FD329+FH329+FL329)/EH329),)</f>
        <v>72.636515513126483</v>
      </c>
      <c r="FO329" s="404">
        <f t="shared" ref="FO329:FO392" si="1070">IF((FE329+FI329+FM329)&gt;0,((FE329+FI329+FM329)/EI329),)</f>
        <v>70.578556701030919</v>
      </c>
      <c r="FP329" s="500">
        <f t="shared" ref="FP329:FP392" si="1071">IF(EH329&gt;0,(EH329*FN329),)</f>
        <v>30434.699999999997</v>
      </c>
      <c r="FQ329" s="404">
        <f t="shared" ref="FQ329:FQ392" si="1072">IF(EI329&gt;0,(EI329*FO329),)</f>
        <v>34230.6</v>
      </c>
      <c r="FR329" s="565">
        <v>53</v>
      </c>
      <c r="FS329" s="717">
        <v>92</v>
      </c>
      <c r="FT329" s="500">
        <f t="shared" ref="FT329:FT392" si="1073">IF(FZ329&gt;0,FR329,)</f>
        <v>53</v>
      </c>
      <c r="FU329" s="404">
        <f t="shared" ref="FU329:FU392" si="1074">IF(GA329&gt;0,FS329,)</f>
        <v>92</v>
      </c>
      <c r="FV329" s="564">
        <v>3.7</v>
      </c>
      <c r="FW329" s="718">
        <v>3.2</v>
      </c>
      <c r="FX329" s="500">
        <f t="shared" ref="FX329:FX392" si="1075">IF(FR329&gt;0,(FR329*FV329),)</f>
        <v>196.10000000000002</v>
      </c>
      <c r="FY329" s="404">
        <f t="shared" ref="FY329:FY392" si="1076">IF(FS329&gt;0,(FS329*FW329),)</f>
        <v>294.40000000000003</v>
      </c>
      <c r="FZ329" s="564">
        <v>63</v>
      </c>
      <c r="GA329" s="718">
        <v>58</v>
      </c>
      <c r="GB329" s="500">
        <f t="shared" ref="GB329:GB392" si="1077">IF(FZ329&gt;0,(FR329*FZ329),)</f>
        <v>3339</v>
      </c>
      <c r="GC329" s="404">
        <f t="shared" ref="GC329:GC392" si="1078">IF(GA329&gt;0,(FS329*GA329),)</f>
        <v>5336</v>
      </c>
      <c r="GD329" s="510">
        <f t="shared" ref="GD329:GD392" si="1079">(R329+BN329+DV329)</f>
        <v>433</v>
      </c>
      <c r="GE329" s="404">
        <f t="shared" ref="GE329:GE392" si="1080">(S329+BO329+DW329)</f>
        <v>427</v>
      </c>
      <c r="GF329" s="500">
        <f t="shared" ref="GF329:GF392" si="1081">(T329+BP329+DX329)</f>
        <v>433</v>
      </c>
      <c r="GG329" s="404">
        <f t="shared" ref="GG329:GG392" si="1082">(U329+BQ329+DY329)</f>
        <v>427</v>
      </c>
      <c r="GH329" s="500">
        <f t="shared" ref="GH329:GH392" si="1083">IF(GD329&gt;0,(AJ329+CF329+EN329),"")</f>
        <v>1642.1</v>
      </c>
      <c r="GI329" s="404">
        <f t="shared" ref="GI329:GI392" si="1084">IF(GE329&gt;0,(AK329+CG329+EO329),"")</f>
        <v>1576.7</v>
      </c>
      <c r="GJ329" s="500">
        <f t="shared" ref="GJ329:GJ392" si="1085">IF(GF329&gt;0,(AZ329+CV329+FD329),"")</f>
        <v>39992.6</v>
      </c>
      <c r="GK329" s="404">
        <f t="shared" ref="GK329:GK392" si="1086">IF(GG329&gt;0,(BA329+CW329+FE329),"")</f>
        <v>39604.6</v>
      </c>
      <c r="GL329" s="510">
        <f t="shared" ref="GL329:GL392" si="1087">(V329+BR329+DZ329)</f>
        <v>135</v>
      </c>
      <c r="GM329" s="404">
        <f t="shared" ref="GM329:GM392" si="1088">(W329+BS329+EA329)</f>
        <v>201</v>
      </c>
      <c r="GN329" s="500">
        <f t="shared" ref="GN329:GN392" si="1089">(X329+BT329+EB329)</f>
        <v>135</v>
      </c>
      <c r="GO329" s="404">
        <f t="shared" ref="GO329:GO392" si="1090">(Y329+BU329+EC329)</f>
        <v>201</v>
      </c>
      <c r="GP329" s="500">
        <f t="shared" ref="GP329:GP392" si="1091">IF(GL329&gt;0,AN329+CJ329+ER329,)</f>
        <v>444.9</v>
      </c>
      <c r="GQ329" s="404">
        <f t="shared" ref="GQ329:GQ392" si="1092">IF(GM329&gt;0,AO329+CK329+ES329,)</f>
        <v>530.4</v>
      </c>
      <c r="GR329" s="500">
        <f t="shared" ref="GR329:GR392" si="1093">IF(GN329&gt;0,BD329+CZ329+FH329,)</f>
        <v>9010.6999999999989</v>
      </c>
      <c r="GS329" s="404">
        <f t="shared" ref="GS329:GS392" si="1094">IF(GO329&gt;0,BE329+DA329+FI329,)</f>
        <v>12247.800000000001</v>
      </c>
      <c r="GT329" s="510">
        <f t="shared" ref="GT329:GT392" si="1095">+GL329+GD329</f>
        <v>568</v>
      </c>
      <c r="GU329" s="404">
        <f t="shared" ref="GU329:GU392" si="1096">+GM329+GE329</f>
        <v>628</v>
      </c>
      <c r="GV329" s="500">
        <f t="shared" ref="GV329:GV392" si="1097">+GN329+GF329</f>
        <v>568</v>
      </c>
      <c r="GW329" s="404">
        <f t="shared" ref="GW329:GW392" si="1098">+GO329+GG329</f>
        <v>628</v>
      </c>
      <c r="GX329" s="500">
        <f t="shared" ref="GX329:GX392" si="1099">IF(GT329&gt;0,(GH329+GP329),"")</f>
        <v>2087</v>
      </c>
      <c r="GY329" s="404">
        <f t="shared" ref="GY329:GY392" si="1100">IF(GU329&gt;0,(GI329+GQ329),"")</f>
        <v>2107.1</v>
      </c>
      <c r="GZ329" s="500">
        <f t="shared" ref="GZ329:GZ392" si="1101">IF(GV329&gt;0,(GJ329+GR329),"")</f>
        <v>49003.299999999996</v>
      </c>
      <c r="HA329" s="404">
        <f t="shared" ref="HA329:HA392" si="1102">IF(GW329&gt;0,(GK329+GS329),"")</f>
        <v>51852.4</v>
      </c>
      <c r="HB329" s="510">
        <f t="shared" ref="HB329:HB392" si="1103">(Z329+BV329+ED329)</f>
        <v>0</v>
      </c>
      <c r="HC329" s="404">
        <f t="shared" ref="HC329:HC392" si="1104">(AA329+BW329+EE329)</f>
        <v>0</v>
      </c>
      <c r="HD329" s="500">
        <f t="shared" ref="HD329:HD392" si="1105">(AB329+BX329+EF329)</f>
        <v>0</v>
      </c>
      <c r="HE329" s="404">
        <f t="shared" ref="HE329:HE392" si="1106">(AC329+BY329+EG329)</f>
        <v>0</v>
      </c>
      <c r="HF329" s="500" t="str">
        <f t="shared" ref="HF329:HF392" si="1107">IF(HB329&gt;0,(AR329+CN329+EV329),"")</f>
        <v/>
      </c>
      <c r="HG329" s="404" t="str">
        <f t="shared" ref="HG329:HG392" si="1108">IF(HC329&gt;0,(AS329+CO329+EW329),"")</f>
        <v/>
      </c>
      <c r="HH329" s="500" t="str">
        <f t="shared" ref="HH329:HH392" si="1109">IF(HD329&gt;0,(BH329+DD329+FL329),"")</f>
        <v/>
      </c>
      <c r="HI329" s="404" t="str">
        <f t="shared" ref="HI329:HI392" si="1110">IF(HE329&gt;0,(BI329+DE329+FM329),"")</f>
        <v/>
      </c>
      <c r="HJ329" s="510">
        <f t="shared" ref="HJ329:HJ392" si="1111">IF((DJ329+EH329+FR329)&gt;0,(DP329+EZ329+FX329),"")</f>
        <v>2283.1</v>
      </c>
      <c r="HK329" s="404">
        <f t="shared" ref="HK329:HK392" si="1112">IF((DK329+EI329+FS329)&gt;0,(DQ329+FA329+FY329),"")</f>
        <v>2401.5</v>
      </c>
      <c r="HL329" s="500">
        <f t="shared" ref="HL329:HL392" si="1113">IF((DL329+EJ329+FT329)&gt;0,(DT329+FP329+GB329),"")</f>
        <v>52342.299999999996</v>
      </c>
      <c r="HM329" s="404">
        <f t="shared" ref="HM329:HM392" si="1114">IF((DM329+EK329+FU329)&gt;0,(DU329+FQ329+GC329),"")</f>
        <v>57188.399999999994</v>
      </c>
    </row>
    <row r="330" spans="1:221">
      <c r="A330" s="825" t="s">
        <v>547</v>
      </c>
      <c r="B330" s="826" t="s">
        <v>1190</v>
      </c>
      <c r="C330" s="827"/>
      <c r="D330" s="828">
        <v>227368</v>
      </c>
      <c r="E330" s="592">
        <v>3</v>
      </c>
      <c r="F330" s="662">
        <v>3854</v>
      </c>
      <c r="G330" s="829">
        <v>4167</v>
      </c>
      <c r="H330" s="662">
        <v>10</v>
      </c>
      <c r="I330" s="829">
        <v>17</v>
      </c>
      <c r="J330" s="500">
        <f t="shared" si="965"/>
        <v>3844</v>
      </c>
      <c r="K330" s="404">
        <f t="shared" si="966"/>
        <v>4150</v>
      </c>
      <c r="L330" s="422"/>
      <c r="M330" s="712"/>
      <c r="N330" s="500">
        <f t="shared" si="967"/>
        <v>3844</v>
      </c>
      <c r="O330" s="404">
        <f t="shared" si="968"/>
        <v>4150</v>
      </c>
      <c r="P330" s="500">
        <f t="shared" si="969"/>
        <v>3844</v>
      </c>
      <c r="Q330" s="404">
        <f t="shared" si="970"/>
        <v>4150</v>
      </c>
      <c r="R330" s="662">
        <v>904</v>
      </c>
      <c r="S330" s="829">
        <v>1039</v>
      </c>
      <c r="T330" s="500">
        <f t="shared" si="971"/>
        <v>904</v>
      </c>
      <c r="U330" s="404">
        <f t="shared" si="972"/>
        <v>1039</v>
      </c>
      <c r="V330" s="662">
        <v>117</v>
      </c>
      <c r="W330" s="829">
        <v>128</v>
      </c>
      <c r="X330" s="500">
        <f t="shared" si="973"/>
        <v>117</v>
      </c>
      <c r="Y330" s="404">
        <f t="shared" si="974"/>
        <v>128</v>
      </c>
      <c r="Z330" s="422"/>
      <c r="AA330" s="712"/>
      <c r="AB330" s="500">
        <f t="shared" si="975"/>
        <v>0</v>
      </c>
      <c r="AC330" s="404">
        <f t="shared" si="976"/>
        <v>0</v>
      </c>
      <c r="AD330" s="500">
        <f t="shared" si="977"/>
        <v>1021</v>
      </c>
      <c r="AE330" s="404">
        <f t="shared" si="978"/>
        <v>1167</v>
      </c>
      <c r="AF330" s="500">
        <f t="shared" si="979"/>
        <v>1021</v>
      </c>
      <c r="AG330" s="404">
        <f t="shared" si="980"/>
        <v>1167</v>
      </c>
      <c r="AH330" s="664">
        <v>4.5999999999999996</v>
      </c>
      <c r="AI330" s="830">
        <v>4.5999999999999996</v>
      </c>
      <c r="AJ330" s="500">
        <f t="shared" si="981"/>
        <v>4158.3999999999996</v>
      </c>
      <c r="AK330" s="404">
        <f t="shared" si="982"/>
        <v>4779.3999999999996</v>
      </c>
      <c r="AL330" s="664">
        <v>4.25</v>
      </c>
      <c r="AM330" s="830">
        <v>4.05</v>
      </c>
      <c r="AN330" s="500">
        <f t="shared" si="983"/>
        <v>497.25</v>
      </c>
      <c r="AO330" s="404">
        <f t="shared" si="984"/>
        <v>518.4</v>
      </c>
      <c r="AP330" s="564"/>
      <c r="AQ330" s="713"/>
      <c r="AR330" s="500">
        <f t="shared" si="985"/>
        <v>0</v>
      </c>
      <c r="AS330" s="404">
        <f t="shared" si="986"/>
        <v>0</v>
      </c>
      <c r="AT330" s="236">
        <f t="shared" si="987"/>
        <v>4.5598922624877565</v>
      </c>
      <c r="AU330" s="237">
        <f t="shared" si="988"/>
        <v>4.539674378748928</v>
      </c>
      <c r="AV330" s="500">
        <f t="shared" si="989"/>
        <v>4655.6499999999996</v>
      </c>
      <c r="AW330" s="404">
        <f t="shared" si="990"/>
        <v>5297.7999999999993</v>
      </c>
      <c r="AX330" s="662">
        <v>114.85</v>
      </c>
      <c r="AY330" s="829">
        <v>115.6</v>
      </c>
      <c r="AZ330" s="500">
        <f t="shared" si="991"/>
        <v>103824.4</v>
      </c>
      <c r="BA330" s="404">
        <f t="shared" si="992"/>
        <v>120108.4</v>
      </c>
      <c r="BB330" s="662">
        <v>104.05</v>
      </c>
      <c r="BC330" s="829">
        <v>106.44999999999999</v>
      </c>
      <c r="BD330" s="500">
        <f t="shared" si="993"/>
        <v>12173.85</v>
      </c>
      <c r="BE330" s="404">
        <f t="shared" si="994"/>
        <v>13625.599999999999</v>
      </c>
      <c r="BF330" s="422"/>
      <c r="BG330" s="712"/>
      <c r="BH330" s="500">
        <f t="shared" si="995"/>
        <v>0</v>
      </c>
      <c r="BI330" s="404">
        <f t="shared" si="996"/>
        <v>0</v>
      </c>
      <c r="BJ330" s="500">
        <f t="shared" si="997"/>
        <v>113.61238981390794</v>
      </c>
      <c r="BK330" s="404">
        <f t="shared" si="998"/>
        <v>114.59640102827764</v>
      </c>
      <c r="BL330" s="500">
        <f t="shared" si="999"/>
        <v>115998.25</v>
      </c>
      <c r="BM330" s="404">
        <f t="shared" si="1000"/>
        <v>133734</v>
      </c>
      <c r="BN330" s="662">
        <v>508</v>
      </c>
      <c r="BO330" s="829">
        <v>511</v>
      </c>
      <c r="BP330" s="500">
        <f t="shared" si="1001"/>
        <v>508</v>
      </c>
      <c r="BQ330" s="404">
        <f t="shared" si="1002"/>
        <v>511</v>
      </c>
      <c r="BR330" s="662">
        <v>70</v>
      </c>
      <c r="BS330" s="829">
        <v>63</v>
      </c>
      <c r="BT330" s="500">
        <f t="shared" si="1003"/>
        <v>70</v>
      </c>
      <c r="BU330" s="404">
        <f t="shared" si="1004"/>
        <v>63</v>
      </c>
      <c r="BV330" s="422"/>
      <c r="BW330" s="712"/>
      <c r="BX330" s="500">
        <f t="shared" si="1005"/>
        <v>0</v>
      </c>
      <c r="BY330" s="404">
        <f t="shared" si="1006"/>
        <v>0</v>
      </c>
      <c r="BZ330" s="500">
        <f t="shared" si="1007"/>
        <v>578</v>
      </c>
      <c r="CA330" s="404">
        <f t="shared" si="1008"/>
        <v>574</v>
      </c>
      <c r="CB330" s="500">
        <f t="shared" si="1009"/>
        <v>578</v>
      </c>
      <c r="CC330" s="404">
        <f t="shared" si="1010"/>
        <v>574</v>
      </c>
      <c r="CD330" s="664">
        <v>5.4</v>
      </c>
      <c r="CE330" s="831">
        <v>5.4</v>
      </c>
      <c r="CF330" s="500">
        <f t="shared" si="1011"/>
        <v>2743.2000000000003</v>
      </c>
      <c r="CG330" s="404">
        <f t="shared" si="1012"/>
        <v>2759.4</v>
      </c>
      <c r="CH330" s="664"/>
      <c r="CI330" s="831">
        <v>4.9000000000000004</v>
      </c>
      <c r="CJ330" s="500">
        <f t="shared" si="1013"/>
        <v>0</v>
      </c>
      <c r="CK330" s="404">
        <f t="shared" si="1014"/>
        <v>308.70000000000005</v>
      </c>
      <c r="CL330" s="564"/>
      <c r="CM330" s="714"/>
      <c r="CN330" s="500">
        <f t="shared" si="1015"/>
        <v>0</v>
      </c>
      <c r="CO330" s="404">
        <f t="shared" si="1016"/>
        <v>0</v>
      </c>
      <c r="CP330" s="500">
        <f t="shared" si="1017"/>
        <v>4.7460207612456751</v>
      </c>
      <c r="CQ330" s="237">
        <f t="shared" si="1018"/>
        <v>5.3451219512195127</v>
      </c>
      <c r="CR330" s="500">
        <f t="shared" si="1019"/>
        <v>2743.2000000000003</v>
      </c>
      <c r="CS330" s="404">
        <f t="shared" si="1020"/>
        <v>3068.1000000000004</v>
      </c>
      <c r="CT330" s="664">
        <v>124.3</v>
      </c>
      <c r="CU330" s="831">
        <v>127.3</v>
      </c>
      <c r="CV330" s="500">
        <f t="shared" si="1021"/>
        <v>63144.4</v>
      </c>
      <c r="CW330" s="404">
        <f t="shared" si="1022"/>
        <v>65050.299999999996</v>
      </c>
      <c r="CX330" s="664">
        <v>148.4</v>
      </c>
      <c r="CY330" s="831">
        <v>122.5</v>
      </c>
      <c r="CZ330" s="500">
        <f t="shared" si="1023"/>
        <v>10388</v>
      </c>
      <c r="DA330" s="404">
        <f t="shared" si="1024"/>
        <v>7717.5</v>
      </c>
      <c r="DB330" s="565"/>
      <c r="DC330" s="714"/>
      <c r="DD330" s="500">
        <f t="shared" si="1025"/>
        <v>0</v>
      </c>
      <c r="DE330" s="404">
        <f t="shared" si="1026"/>
        <v>0</v>
      </c>
      <c r="DF330" s="500">
        <f t="shared" si="1027"/>
        <v>127.21868512110726</v>
      </c>
      <c r="DG330" s="404">
        <f t="shared" si="1028"/>
        <v>126.7731707317073</v>
      </c>
      <c r="DH330" s="500">
        <f t="shared" si="1029"/>
        <v>73532.399999999994</v>
      </c>
      <c r="DI330" s="404">
        <f t="shared" si="1030"/>
        <v>72767.799999999988</v>
      </c>
      <c r="DJ330" s="500">
        <f t="shared" si="1031"/>
        <v>1599</v>
      </c>
      <c r="DK330" s="404">
        <f t="shared" si="1032"/>
        <v>1741</v>
      </c>
      <c r="DL330" s="500">
        <f t="shared" si="1033"/>
        <v>1599</v>
      </c>
      <c r="DM330" s="404">
        <f t="shared" si="1034"/>
        <v>1741</v>
      </c>
      <c r="DN330" s="236">
        <f t="shared" si="1035"/>
        <v>4.6271732332707947</v>
      </c>
      <c r="DO330" s="237">
        <f t="shared" si="1036"/>
        <v>4.805226881102814</v>
      </c>
      <c r="DP330" s="500">
        <f t="shared" si="1037"/>
        <v>7398.85</v>
      </c>
      <c r="DQ330" s="404">
        <f t="shared" si="1038"/>
        <v>8365.9</v>
      </c>
      <c r="DR330" s="500">
        <f t="shared" si="1039"/>
        <v>118.53073796122577</v>
      </c>
      <c r="DS330" s="404">
        <f t="shared" si="1040"/>
        <v>118.6110281447444</v>
      </c>
      <c r="DT330" s="500">
        <f t="shared" si="1041"/>
        <v>189530.65</v>
      </c>
      <c r="DU330" s="404">
        <f t="shared" si="1042"/>
        <v>206501.8</v>
      </c>
      <c r="DV330" s="667">
        <v>847</v>
      </c>
      <c r="DW330" s="832">
        <v>926</v>
      </c>
      <c r="DX330" s="500">
        <f t="shared" si="1043"/>
        <v>847</v>
      </c>
      <c r="DY330" s="404">
        <f t="shared" si="1044"/>
        <v>926</v>
      </c>
      <c r="DZ330" s="667">
        <v>1051</v>
      </c>
      <c r="EA330" s="832">
        <v>1055</v>
      </c>
      <c r="EB330" s="500">
        <f t="shared" si="1045"/>
        <v>1051</v>
      </c>
      <c r="EC330" s="404">
        <f t="shared" si="1046"/>
        <v>1055</v>
      </c>
      <c r="ED330" s="565"/>
      <c r="EE330" s="715"/>
      <c r="EF330" s="500">
        <f t="shared" si="1047"/>
        <v>0</v>
      </c>
      <c r="EG330" s="404">
        <f t="shared" si="1048"/>
        <v>0</v>
      </c>
      <c r="EH330" s="500">
        <f t="shared" si="1049"/>
        <v>1898</v>
      </c>
      <c r="EI330" s="404">
        <f t="shared" si="1050"/>
        <v>1981</v>
      </c>
      <c r="EJ330" s="500">
        <f t="shared" si="1051"/>
        <v>1898</v>
      </c>
      <c r="EK330" s="404">
        <f t="shared" si="1052"/>
        <v>1981</v>
      </c>
      <c r="EL330" s="664">
        <v>3.1</v>
      </c>
      <c r="EM330" s="833">
        <v>3.3</v>
      </c>
      <c r="EN330" s="500">
        <f t="shared" si="1053"/>
        <v>2625.7000000000003</v>
      </c>
      <c r="EO330" s="404">
        <f t="shared" si="1054"/>
        <v>3055.7999999999997</v>
      </c>
      <c r="EP330" s="564">
        <v>3.75</v>
      </c>
      <c r="EQ330" s="716">
        <v>3.95</v>
      </c>
      <c r="ER330" s="500">
        <f t="shared" si="1055"/>
        <v>3941.25</v>
      </c>
      <c r="ES330" s="404">
        <f t="shared" si="1056"/>
        <v>4167.25</v>
      </c>
      <c r="ET330" s="564"/>
      <c r="EU330" s="716"/>
      <c r="EV330" s="500">
        <f t="shared" si="1057"/>
        <v>0</v>
      </c>
      <c r="EW330" s="404">
        <f t="shared" si="1058"/>
        <v>0</v>
      </c>
      <c r="EX330" s="236">
        <f t="shared" si="1059"/>
        <v>3.4599315068493155</v>
      </c>
      <c r="EY330" s="237">
        <f t="shared" si="1060"/>
        <v>3.6461635537607266</v>
      </c>
      <c r="EZ330" s="500">
        <f t="shared" si="1061"/>
        <v>6566.9500000000007</v>
      </c>
      <c r="FA330" s="404">
        <f t="shared" si="1062"/>
        <v>7223.0499999999993</v>
      </c>
      <c r="FB330" s="664">
        <v>77.8</v>
      </c>
      <c r="FC330" s="833">
        <v>83.1</v>
      </c>
      <c r="FD330" s="500">
        <f t="shared" si="1063"/>
        <v>65896.599999999991</v>
      </c>
      <c r="FE330" s="404">
        <f t="shared" si="1064"/>
        <v>76950.599999999991</v>
      </c>
      <c r="FF330" s="664">
        <v>70.800000000000011</v>
      </c>
      <c r="FG330" s="833">
        <v>76.099999999999994</v>
      </c>
      <c r="FH330" s="500">
        <f t="shared" si="1065"/>
        <v>74410.800000000017</v>
      </c>
      <c r="FI330" s="404">
        <f t="shared" si="1066"/>
        <v>80285.5</v>
      </c>
      <c r="FJ330" s="565"/>
      <c r="FK330" s="716"/>
      <c r="FL330" s="500">
        <f t="shared" si="1067"/>
        <v>0</v>
      </c>
      <c r="FM330" s="404">
        <f t="shared" si="1068"/>
        <v>0</v>
      </c>
      <c r="FN330" s="500">
        <f t="shared" si="1069"/>
        <v>73.923814541622775</v>
      </c>
      <c r="FO330" s="404">
        <f t="shared" si="1070"/>
        <v>79.372084805653699</v>
      </c>
      <c r="FP330" s="500">
        <f t="shared" si="1071"/>
        <v>140307.40000000002</v>
      </c>
      <c r="FQ330" s="404">
        <f t="shared" si="1072"/>
        <v>157236.09999999998</v>
      </c>
      <c r="FR330" s="667">
        <v>347</v>
      </c>
      <c r="FS330" s="834">
        <v>428</v>
      </c>
      <c r="FT330" s="500">
        <f t="shared" si="1073"/>
        <v>347</v>
      </c>
      <c r="FU330" s="404">
        <f t="shared" si="1074"/>
        <v>428</v>
      </c>
      <c r="FV330" s="664">
        <v>4.45</v>
      </c>
      <c r="FW330" s="833">
        <v>4.1500000000000004</v>
      </c>
      <c r="FX330" s="500">
        <f t="shared" si="1075"/>
        <v>1544.15</v>
      </c>
      <c r="FY330" s="404">
        <f t="shared" si="1076"/>
        <v>1776.2</v>
      </c>
      <c r="FZ330" s="664">
        <v>61.1</v>
      </c>
      <c r="GA330" s="833">
        <v>63.3</v>
      </c>
      <c r="GB330" s="500">
        <f t="shared" si="1077"/>
        <v>21201.7</v>
      </c>
      <c r="GC330" s="404">
        <f t="shared" si="1078"/>
        <v>27092.399999999998</v>
      </c>
      <c r="GD330" s="510">
        <f t="shared" si="1079"/>
        <v>2259</v>
      </c>
      <c r="GE330" s="404">
        <f t="shared" si="1080"/>
        <v>2476</v>
      </c>
      <c r="GF330" s="500">
        <f t="shared" si="1081"/>
        <v>2259</v>
      </c>
      <c r="GG330" s="404">
        <f t="shared" si="1082"/>
        <v>2476</v>
      </c>
      <c r="GH330" s="500">
        <f t="shared" si="1083"/>
        <v>9527.3000000000011</v>
      </c>
      <c r="GI330" s="404">
        <f t="shared" si="1084"/>
        <v>10594.599999999999</v>
      </c>
      <c r="GJ330" s="500">
        <f t="shared" si="1085"/>
        <v>232865.39999999997</v>
      </c>
      <c r="GK330" s="404">
        <f t="shared" si="1086"/>
        <v>262109.3</v>
      </c>
      <c r="GL330" s="510">
        <f t="shared" si="1087"/>
        <v>1238</v>
      </c>
      <c r="GM330" s="404">
        <f t="shared" si="1088"/>
        <v>1246</v>
      </c>
      <c r="GN330" s="500">
        <f t="shared" si="1089"/>
        <v>1238</v>
      </c>
      <c r="GO330" s="404">
        <f t="shared" si="1090"/>
        <v>1246</v>
      </c>
      <c r="GP330" s="500">
        <f t="shared" si="1091"/>
        <v>4438.5</v>
      </c>
      <c r="GQ330" s="404">
        <f t="shared" si="1092"/>
        <v>4994.3500000000004</v>
      </c>
      <c r="GR330" s="500">
        <f t="shared" si="1093"/>
        <v>96972.650000000023</v>
      </c>
      <c r="GS330" s="404">
        <f t="shared" si="1094"/>
        <v>101628.6</v>
      </c>
      <c r="GT330" s="510">
        <f t="shared" si="1095"/>
        <v>3497</v>
      </c>
      <c r="GU330" s="404">
        <f t="shared" si="1096"/>
        <v>3722</v>
      </c>
      <c r="GV330" s="500">
        <f t="shared" si="1097"/>
        <v>3497</v>
      </c>
      <c r="GW330" s="404">
        <f t="shared" si="1098"/>
        <v>3722</v>
      </c>
      <c r="GX330" s="500">
        <f t="shared" si="1099"/>
        <v>13965.800000000001</v>
      </c>
      <c r="GY330" s="404">
        <f t="shared" si="1100"/>
        <v>15588.949999999999</v>
      </c>
      <c r="GZ330" s="500">
        <f t="shared" si="1101"/>
        <v>329838.05</v>
      </c>
      <c r="HA330" s="404">
        <f t="shared" si="1102"/>
        <v>363737.9</v>
      </c>
      <c r="HB330" s="510">
        <f t="shared" si="1103"/>
        <v>0</v>
      </c>
      <c r="HC330" s="404">
        <f t="shared" si="1104"/>
        <v>0</v>
      </c>
      <c r="HD330" s="500">
        <f t="shared" si="1105"/>
        <v>0</v>
      </c>
      <c r="HE330" s="404">
        <f t="shared" si="1106"/>
        <v>0</v>
      </c>
      <c r="HF330" s="500" t="str">
        <f t="shared" si="1107"/>
        <v/>
      </c>
      <c r="HG330" s="404" t="str">
        <f t="shared" si="1108"/>
        <v/>
      </c>
      <c r="HH330" s="500" t="str">
        <f t="shared" si="1109"/>
        <v/>
      </c>
      <c r="HI330" s="404" t="str">
        <f t="shared" si="1110"/>
        <v/>
      </c>
      <c r="HJ330" s="510">
        <f t="shared" si="1111"/>
        <v>15509.95</v>
      </c>
      <c r="HK330" s="404">
        <f t="shared" si="1112"/>
        <v>17365.149999999998</v>
      </c>
      <c r="HL330" s="500">
        <f t="shared" si="1113"/>
        <v>351039.75000000006</v>
      </c>
      <c r="HM330" s="404">
        <f t="shared" si="1114"/>
        <v>390830.3</v>
      </c>
    </row>
    <row r="331" spans="1:221">
      <c r="A331" s="711" t="s">
        <v>547</v>
      </c>
      <c r="B331" s="622" t="s">
        <v>1018</v>
      </c>
      <c r="C331" s="626"/>
      <c r="D331" s="719">
        <v>229814</v>
      </c>
      <c r="E331" s="592">
        <v>3</v>
      </c>
      <c r="F331" s="422">
        <v>1453</v>
      </c>
      <c r="G331" s="712">
        <v>1453</v>
      </c>
      <c r="H331" s="422">
        <v>2</v>
      </c>
      <c r="I331" s="712">
        <v>1</v>
      </c>
      <c r="J331" s="500">
        <f t="shared" si="965"/>
        <v>1451</v>
      </c>
      <c r="K331" s="404">
        <f t="shared" si="966"/>
        <v>1452</v>
      </c>
      <c r="L331" s="422"/>
      <c r="M331" s="712"/>
      <c r="N331" s="500">
        <f t="shared" si="967"/>
        <v>1451</v>
      </c>
      <c r="O331" s="404">
        <f t="shared" si="968"/>
        <v>1452</v>
      </c>
      <c r="P331" s="500">
        <f t="shared" si="969"/>
        <v>1451</v>
      </c>
      <c r="Q331" s="404">
        <f t="shared" si="970"/>
        <v>1452</v>
      </c>
      <c r="R331" s="422">
        <v>317</v>
      </c>
      <c r="S331" s="712">
        <v>314</v>
      </c>
      <c r="T331" s="500">
        <f t="shared" si="971"/>
        <v>317</v>
      </c>
      <c r="U331" s="404">
        <f t="shared" si="972"/>
        <v>314</v>
      </c>
      <c r="V331" s="422">
        <v>8</v>
      </c>
      <c r="W331" s="712">
        <v>10</v>
      </c>
      <c r="X331" s="500">
        <f t="shared" si="973"/>
        <v>8</v>
      </c>
      <c r="Y331" s="404">
        <f t="shared" si="974"/>
        <v>10</v>
      </c>
      <c r="Z331" s="422"/>
      <c r="AA331" s="712"/>
      <c r="AB331" s="500">
        <f t="shared" si="975"/>
        <v>0</v>
      </c>
      <c r="AC331" s="404">
        <f t="shared" si="976"/>
        <v>0</v>
      </c>
      <c r="AD331" s="500">
        <f t="shared" si="977"/>
        <v>325</v>
      </c>
      <c r="AE331" s="404">
        <f t="shared" si="978"/>
        <v>324</v>
      </c>
      <c r="AF331" s="500">
        <f t="shared" si="979"/>
        <v>325</v>
      </c>
      <c r="AG331" s="404">
        <f t="shared" si="980"/>
        <v>324</v>
      </c>
      <c r="AH331" s="564">
        <v>4.5</v>
      </c>
      <c r="AI331" s="713">
        <v>4.5</v>
      </c>
      <c r="AJ331" s="500">
        <f t="shared" si="981"/>
        <v>1426.5</v>
      </c>
      <c r="AK331" s="404">
        <f t="shared" si="982"/>
        <v>1413</v>
      </c>
      <c r="AL331" s="564">
        <v>4.5999999999999996</v>
      </c>
      <c r="AM331" s="713">
        <v>4.4000000000000004</v>
      </c>
      <c r="AN331" s="500">
        <f t="shared" si="983"/>
        <v>36.799999999999997</v>
      </c>
      <c r="AO331" s="404">
        <f t="shared" si="984"/>
        <v>44</v>
      </c>
      <c r="AP331" s="564"/>
      <c r="AQ331" s="713"/>
      <c r="AR331" s="500">
        <f t="shared" si="985"/>
        <v>0</v>
      </c>
      <c r="AS331" s="404">
        <f t="shared" si="986"/>
        <v>0</v>
      </c>
      <c r="AT331" s="236">
        <f t="shared" si="987"/>
        <v>4.5024615384615387</v>
      </c>
      <c r="AU331" s="237">
        <f t="shared" si="988"/>
        <v>4.4969135802469138</v>
      </c>
      <c r="AV331" s="500">
        <f t="shared" si="989"/>
        <v>1463.3000000000002</v>
      </c>
      <c r="AW331" s="404">
        <f t="shared" si="990"/>
        <v>1457</v>
      </c>
      <c r="AX331" s="422">
        <v>121</v>
      </c>
      <c r="AY331" s="712">
        <v>118.8</v>
      </c>
      <c r="AZ331" s="500">
        <f t="shared" si="991"/>
        <v>38357</v>
      </c>
      <c r="BA331" s="404">
        <f t="shared" si="992"/>
        <v>37303.199999999997</v>
      </c>
      <c r="BB331" s="422">
        <v>114.3</v>
      </c>
      <c r="BC331" s="712">
        <v>100.3</v>
      </c>
      <c r="BD331" s="500">
        <f t="shared" si="993"/>
        <v>914.4</v>
      </c>
      <c r="BE331" s="404">
        <f t="shared" si="994"/>
        <v>1003</v>
      </c>
      <c r="BF331" s="422"/>
      <c r="BG331" s="712"/>
      <c r="BH331" s="500">
        <f t="shared" si="995"/>
        <v>0</v>
      </c>
      <c r="BI331" s="404">
        <f t="shared" si="996"/>
        <v>0</v>
      </c>
      <c r="BJ331" s="500">
        <f t="shared" si="997"/>
        <v>120.83507692307693</v>
      </c>
      <c r="BK331" s="404">
        <f t="shared" si="998"/>
        <v>118.22901234567901</v>
      </c>
      <c r="BL331" s="500">
        <f t="shared" si="999"/>
        <v>39271.4</v>
      </c>
      <c r="BM331" s="404">
        <f t="shared" si="1000"/>
        <v>38306.199999999997</v>
      </c>
      <c r="BN331" s="422">
        <v>217</v>
      </c>
      <c r="BO331" s="712">
        <v>207</v>
      </c>
      <c r="BP331" s="500">
        <f t="shared" si="1001"/>
        <v>217</v>
      </c>
      <c r="BQ331" s="404">
        <f t="shared" si="1002"/>
        <v>207</v>
      </c>
      <c r="BR331" s="422">
        <v>25</v>
      </c>
      <c r="BS331" s="712">
        <v>23</v>
      </c>
      <c r="BT331" s="500">
        <f t="shared" si="1003"/>
        <v>25</v>
      </c>
      <c r="BU331" s="404">
        <f t="shared" si="1004"/>
        <v>23</v>
      </c>
      <c r="BV331" s="422"/>
      <c r="BW331" s="712"/>
      <c r="BX331" s="500">
        <f t="shared" si="1005"/>
        <v>0</v>
      </c>
      <c r="BY331" s="404">
        <f t="shared" si="1006"/>
        <v>0</v>
      </c>
      <c r="BZ331" s="500">
        <f t="shared" si="1007"/>
        <v>242</v>
      </c>
      <c r="CA331" s="404">
        <f t="shared" si="1008"/>
        <v>230</v>
      </c>
      <c r="CB331" s="500">
        <f t="shared" si="1009"/>
        <v>242</v>
      </c>
      <c r="CC331" s="404">
        <f t="shared" si="1010"/>
        <v>230</v>
      </c>
      <c r="CD331" s="564">
        <v>4.9000000000000004</v>
      </c>
      <c r="CE331" s="714">
        <v>4.9000000000000004</v>
      </c>
      <c r="CF331" s="500">
        <f t="shared" si="1011"/>
        <v>1063.3000000000002</v>
      </c>
      <c r="CG331" s="404">
        <f t="shared" si="1012"/>
        <v>1014.3000000000001</v>
      </c>
      <c r="CH331" s="564"/>
      <c r="CI331" s="714">
        <v>5.7</v>
      </c>
      <c r="CJ331" s="500">
        <f t="shared" si="1013"/>
        <v>0</v>
      </c>
      <c r="CK331" s="404">
        <f t="shared" si="1014"/>
        <v>131.1</v>
      </c>
      <c r="CL331" s="564"/>
      <c r="CM331" s="714"/>
      <c r="CN331" s="500">
        <f t="shared" si="1015"/>
        <v>0</v>
      </c>
      <c r="CO331" s="404">
        <f t="shared" si="1016"/>
        <v>0</v>
      </c>
      <c r="CP331" s="500">
        <f t="shared" si="1017"/>
        <v>4.393801652892563</v>
      </c>
      <c r="CQ331" s="237">
        <f t="shared" si="1018"/>
        <v>4.9800000000000004</v>
      </c>
      <c r="CR331" s="500">
        <f t="shared" si="1019"/>
        <v>1063.3000000000002</v>
      </c>
      <c r="CS331" s="404">
        <f t="shared" si="1020"/>
        <v>1145.4000000000001</v>
      </c>
      <c r="CT331" s="565">
        <v>130.6</v>
      </c>
      <c r="CU331" s="714">
        <v>129.19999999999999</v>
      </c>
      <c r="CV331" s="500">
        <f t="shared" si="1021"/>
        <v>28340.199999999997</v>
      </c>
      <c r="CW331" s="404">
        <f t="shared" si="1022"/>
        <v>26744.399999999998</v>
      </c>
      <c r="CX331" s="565">
        <v>135.6</v>
      </c>
      <c r="CY331" s="714">
        <v>113.9</v>
      </c>
      <c r="CZ331" s="500">
        <f t="shared" si="1023"/>
        <v>3390</v>
      </c>
      <c r="DA331" s="404">
        <f t="shared" si="1024"/>
        <v>2619.7000000000003</v>
      </c>
      <c r="DB331" s="565"/>
      <c r="DC331" s="714"/>
      <c r="DD331" s="500">
        <f t="shared" si="1025"/>
        <v>0</v>
      </c>
      <c r="DE331" s="404">
        <f t="shared" si="1026"/>
        <v>0</v>
      </c>
      <c r="DF331" s="500">
        <f t="shared" si="1027"/>
        <v>131.11652892561983</v>
      </c>
      <c r="DG331" s="404">
        <f t="shared" si="1028"/>
        <v>127.66999999999999</v>
      </c>
      <c r="DH331" s="500">
        <f t="shared" si="1029"/>
        <v>31730.2</v>
      </c>
      <c r="DI331" s="404">
        <f t="shared" si="1030"/>
        <v>29364.1</v>
      </c>
      <c r="DJ331" s="500">
        <f t="shared" si="1031"/>
        <v>567</v>
      </c>
      <c r="DK331" s="404">
        <f t="shared" si="1032"/>
        <v>554</v>
      </c>
      <c r="DL331" s="500">
        <f t="shared" si="1033"/>
        <v>567</v>
      </c>
      <c r="DM331" s="404">
        <f t="shared" si="1034"/>
        <v>554</v>
      </c>
      <c r="DN331" s="236">
        <f t="shared" si="1035"/>
        <v>4.4560846560846565</v>
      </c>
      <c r="DO331" s="237">
        <f t="shared" si="1036"/>
        <v>4.6974729241877258</v>
      </c>
      <c r="DP331" s="500">
        <f t="shared" si="1037"/>
        <v>2526.6000000000004</v>
      </c>
      <c r="DQ331" s="404">
        <f t="shared" si="1038"/>
        <v>2602.4</v>
      </c>
      <c r="DR331" s="500">
        <f t="shared" si="1039"/>
        <v>125.22328042328043</v>
      </c>
      <c r="DS331" s="404">
        <f t="shared" si="1040"/>
        <v>122.14855595667868</v>
      </c>
      <c r="DT331" s="500">
        <f t="shared" si="1041"/>
        <v>71001.600000000006</v>
      </c>
      <c r="DU331" s="404">
        <f t="shared" si="1042"/>
        <v>67670.299999999988</v>
      </c>
      <c r="DV331" s="565">
        <v>530</v>
      </c>
      <c r="DW331" s="715">
        <v>551</v>
      </c>
      <c r="DX331" s="500">
        <f t="shared" si="1043"/>
        <v>530</v>
      </c>
      <c r="DY331" s="404">
        <f t="shared" si="1044"/>
        <v>551</v>
      </c>
      <c r="DZ331" s="565">
        <v>264</v>
      </c>
      <c r="EA331" s="715">
        <v>263</v>
      </c>
      <c r="EB331" s="500">
        <f t="shared" si="1045"/>
        <v>264</v>
      </c>
      <c r="EC331" s="404">
        <f t="shared" si="1046"/>
        <v>263</v>
      </c>
      <c r="ED331" s="565"/>
      <c r="EE331" s="715"/>
      <c r="EF331" s="500">
        <f t="shared" si="1047"/>
        <v>0</v>
      </c>
      <c r="EG331" s="404">
        <f t="shared" si="1048"/>
        <v>0</v>
      </c>
      <c r="EH331" s="500">
        <f t="shared" si="1049"/>
        <v>794</v>
      </c>
      <c r="EI331" s="404">
        <f t="shared" si="1050"/>
        <v>814</v>
      </c>
      <c r="EJ331" s="500">
        <f t="shared" si="1051"/>
        <v>794</v>
      </c>
      <c r="EK331" s="404">
        <f t="shared" si="1052"/>
        <v>814</v>
      </c>
      <c r="EL331" s="564">
        <v>3.3</v>
      </c>
      <c r="EM331" s="716">
        <v>3.3</v>
      </c>
      <c r="EN331" s="500">
        <f t="shared" si="1053"/>
        <v>1749</v>
      </c>
      <c r="EO331" s="404">
        <f t="shared" si="1054"/>
        <v>1818.3</v>
      </c>
      <c r="EP331" s="564">
        <v>3.6</v>
      </c>
      <c r="EQ331" s="716">
        <v>3.5</v>
      </c>
      <c r="ER331" s="500">
        <f t="shared" si="1055"/>
        <v>950.4</v>
      </c>
      <c r="ES331" s="404">
        <f t="shared" si="1056"/>
        <v>920.5</v>
      </c>
      <c r="ET331" s="564"/>
      <c r="EU331" s="716"/>
      <c r="EV331" s="500">
        <f t="shared" si="1057"/>
        <v>0</v>
      </c>
      <c r="EW331" s="404">
        <f t="shared" si="1058"/>
        <v>0</v>
      </c>
      <c r="EX331" s="236">
        <f t="shared" si="1059"/>
        <v>3.3997481108312342</v>
      </c>
      <c r="EY331" s="237">
        <f t="shared" si="1060"/>
        <v>3.3646191646191648</v>
      </c>
      <c r="EZ331" s="500">
        <f t="shared" si="1061"/>
        <v>2699.4</v>
      </c>
      <c r="FA331" s="404">
        <f t="shared" si="1062"/>
        <v>2738.8</v>
      </c>
      <c r="FB331" s="565">
        <v>82.6</v>
      </c>
      <c r="FC331" s="716">
        <v>79.3</v>
      </c>
      <c r="FD331" s="500">
        <f t="shared" si="1063"/>
        <v>43778</v>
      </c>
      <c r="FE331" s="404">
        <f t="shared" si="1064"/>
        <v>43694.299999999996</v>
      </c>
      <c r="FF331" s="565">
        <v>63.5</v>
      </c>
      <c r="FG331" s="716">
        <v>59.9</v>
      </c>
      <c r="FH331" s="500">
        <f t="shared" si="1065"/>
        <v>16764</v>
      </c>
      <c r="FI331" s="404">
        <f t="shared" si="1066"/>
        <v>15753.699999999999</v>
      </c>
      <c r="FJ331" s="565"/>
      <c r="FK331" s="716"/>
      <c r="FL331" s="500">
        <f t="shared" si="1067"/>
        <v>0</v>
      </c>
      <c r="FM331" s="404">
        <f t="shared" si="1068"/>
        <v>0</v>
      </c>
      <c r="FN331" s="500">
        <f t="shared" si="1069"/>
        <v>76.249370277078086</v>
      </c>
      <c r="FO331" s="404">
        <f t="shared" si="1070"/>
        <v>73.031941031941017</v>
      </c>
      <c r="FP331" s="500">
        <f t="shared" si="1071"/>
        <v>60542</v>
      </c>
      <c r="FQ331" s="404">
        <f t="shared" si="1072"/>
        <v>59447.999999999985</v>
      </c>
      <c r="FR331" s="565">
        <v>90</v>
      </c>
      <c r="FS331" s="717">
        <v>84</v>
      </c>
      <c r="FT331" s="500">
        <f t="shared" si="1073"/>
        <v>90</v>
      </c>
      <c r="FU331" s="404">
        <f t="shared" si="1074"/>
        <v>84</v>
      </c>
      <c r="FV331" s="564">
        <v>4.4000000000000004</v>
      </c>
      <c r="FW331" s="718">
        <v>3.5</v>
      </c>
      <c r="FX331" s="500">
        <f t="shared" si="1075"/>
        <v>396.00000000000006</v>
      </c>
      <c r="FY331" s="404">
        <f t="shared" si="1076"/>
        <v>294</v>
      </c>
      <c r="FZ331" s="564">
        <v>56.2</v>
      </c>
      <c r="GA331" s="718">
        <v>50.2</v>
      </c>
      <c r="GB331" s="500">
        <f t="shared" si="1077"/>
        <v>5058</v>
      </c>
      <c r="GC331" s="404">
        <f t="shared" si="1078"/>
        <v>4216.8</v>
      </c>
      <c r="GD331" s="510">
        <f t="shared" si="1079"/>
        <v>1064</v>
      </c>
      <c r="GE331" s="404">
        <f t="shared" si="1080"/>
        <v>1072</v>
      </c>
      <c r="GF331" s="500">
        <f t="shared" si="1081"/>
        <v>1064</v>
      </c>
      <c r="GG331" s="404">
        <f t="shared" si="1082"/>
        <v>1072</v>
      </c>
      <c r="GH331" s="500">
        <f t="shared" si="1083"/>
        <v>4238.8</v>
      </c>
      <c r="GI331" s="404">
        <f t="shared" si="1084"/>
        <v>4245.6000000000004</v>
      </c>
      <c r="GJ331" s="500">
        <f t="shared" si="1085"/>
        <v>110475.2</v>
      </c>
      <c r="GK331" s="404">
        <f t="shared" si="1086"/>
        <v>107741.9</v>
      </c>
      <c r="GL331" s="510">
        <f t="shared" si="1087"/>
        <v>297</v>
      </c>
      <c r="GM331" s="404">
        <f t="shared" si="1088"/>
        <v>296</v>
      </c>
      <c r="GN331" s="500">
        <f t="shared" si="1089"/>
        <v>297</v>
      </c>
      <c r="GO331" s="404">
        <f t="shared" si="1090"/>
        <v>296</v>
      </c>
      <c r="GP331" s="500">
        <f t="shared" si="1091"/>
        <v>987.19999999999993</v>
      </c>
      <c r="GQ331" s="404">
        <f t="shared" si="1092"/>
        <v>1095.5999999999999</v>
      </c>
      <c r="GR331" s="500">
        <f t="shared" si="1093"/>
        <v>21068.400000000001</v>
      </c>
      <c r="GS331" s="404">
        <f t="shared" si="1094"/>
        <v>19376.399999999998</v>
      </c>
      <c r="GT331" s="510">
        <f t="shared" si="1095"/>
        <v>1361</v>
      </c>
      <c r="GU331" s="404">
        <f t="shared" si="1096"/>
        <v>1368</v>
      </c>
      <c r="GV331" s="500">
        <f t="shared" si="1097"/>
        <v>1361</v>
      </c>
      <c r="GW331" s="404">
        <f t="shared" si="1098"/>
        <v>1368</v>
      </c>
      <c r="GX331" s="500">
        <f t="shared" si="1099"/>
        <v>5226</v>
      </c>
      <c r="GY331" s="404">
        <f t="shared" si="1100"/>
        <v>5341.2000000000007</v>
      </c>
      <c r="GZ331" s="500">
        <f t="shared" si="1101"/>
        <v>131543.6</v>
      </c>
      <c r="HA331" s="404">
        <f t="shared" si="1102"/>
        <v>127118.29999999999</v>
      </c>
      <c r="HB331" s="510">
        <f t="shared" si="1103"/>
        <v>0</v>
      </c>
      <c r="HC331" s="404">
        <f t="shared" si="1104"/>
        <v>0</v>
      </c>
      <c r="HD331" s="500">
        <f t="shared" si="1105"/>
        <v>0</v>
      </c>
      <c r="HE331" s="404">
        <f t="shared" si="1106"/>
        <v>0</v>
      </c>
      <c r="HF331" s="500" t="str">
        <f t="shared" si="1107"/>
        <v/>
      </c>
      <c r="HG331" s="404" t="str">
        <f t="shared" si="1108"/>
        <v/>
      </c>
      <c r="HH331" s="500" t="str">
        <f t="shared" si="1109"/>
        <v/>
      </c>
      <c r="HI331" s="404" t="str">
        <f t="shared" si="1110"/>
        <v/>
      </c>
      <c r="HJ331" s="510">
        <f t="shared" si="1111"/>
        <v>5622</v>
      </c>
      <c r="HK331" s="404">
        <f t="shared" si="1112"/>
        <v>5635.2000000000007</v>
      </c>
      <c r="HL331" s="500">
        <f t="shared" si="1113"/>
        <v>136601.60000000001</v>
      </c>
      <c r="HM331" s="404">
        <f t="shared" si="1114"/>
        <v>131335.09999999998</v>
      </c>
    </row>
    <row r="332" spans="1:221">
      <c r="A332" s="723" t="s">
        <v>547</v>
      </c>
      <c r="B332" s="721" t="s">
        <v>1019</v>
      </c>
      <c r="C332" s="626"/>
      <c r="D332" s="724">
        <v>483036</v>
      </c>
      <c r="E332" s="623">
        <v>4</v>
      </c>
      <c r="F332" s="422">
        <v>506</v>
      </c>
      <c r="G332" s="712">
        <v>496</v>
      </c>
      <c r="H332" s="422">
        <v>2</v>
      </c>
      <c r="I332" s="712">
        <v>0</v>
      </c>
      <c r="J332" s="500">
        <f t="shared" si="965"/>
        <v>504</v>
      </c>
      <c r="K332" s="404">
        <f t="shared" si="966"/>
        <v>496</v>
      </c>
      <c r="L332" s="422"/>
      <c r="M332" s="712"/>
      <c r="N332" s="500">
        <f t="shared" si="967"/>
        <v>504</v>
      </c>
      <c r="O332" s="404">
        <f t="shared" si="968"/>
        <v>496</v>
      </c>
      <c r="P332" s="500">
        <f t="shared" si="969"/>
        <v>504</v>
      </c>
      <c r="Q332" s="404">
        <f t="shared" si="970"/>
        <v>496</v>
      </c>
      <c r="R332" s="422">
        <v>0</v>
      </c>
      <c r="S332" s="712">
        <v>0</v>
      </c>
      <c r="T332" s="500">
        <f t="shared" si="971"/>
        <v>0</v>
      </c>
      <c r="U332" s="404">
        <f t="shared" si="972"/>
        <v>0</v>
      </c>
      <c r="V332" s="422">
        <v>0</v>
      </c>
      <c r="W332" s="712">
        <v>0</v>
      </c>
      <c r="X332" s="500">
        <f t="shared" si="973"/>
        <v>0</v>
      </c>
      <c r="Y332" s="404">
        <f t="shared" si="974"/>
        <v>0</v>
      </c>
      <c r="Z332" s="422"/>
      <c r="AA332" s="712"/>
      <c r="AB332" s="500">
        <f t="shared" si="975"/>
        <v>0</v>
      </c>
      <c r="AC332" s="404">
        <f t="shared" si="976"/>
        <v>0</v>
      </c>
      <c r="AD332" s="500">
        <f t="shared" si="977"/>
        <v>0</v>
      </c>
      <c r="AE332" s="404">
        <f t="shared" si="978"/>
        <v>0</v>
      </c>
      <c r="AF332" s="500">
        <f t="shared" si="979"/>
        <v>0</v>
      </c>
      <c r="AG332" s="404">
        <f t="shared" si="980"/>
        <v>0</v>
      </c>
      <c r="AH332" s="564">
        <v>0</v>
      </c>
      <c r="AI332" s="713">
        <v>0</v>
      </c>
      <c r="AJ332" s="500">
        <f t="shared" si="981"/>
        <v>0</v>
      </c>
      <c r="AK332" s="404">
        <f t="shared" si="982"/>
        <v>0</v>
      </c>
      <c r="AL332" s="564">
        <v>0</v>
      </c>
      <c r="AM332" s="713">
        <v>0</v>
      </c>
      <c r="AN332" s="500">
        <f t="shared" si="983"/>
        <v>0</v>
      </c>
      <c r="AO332" s="404">
        <f t="shared" si="984"/>
        <v>0</v>
      </c>
      <c r="AP332" s="564"/>
      <c r="AQ332" s="713"/>
      <c r="AR332" s="500">
        <f t="shared" si="985"/>
        <v>0</v>
      </c>
      <c r="AS332" s="404">
        <f t="shared" si="986"/>
        <v>0</v>
      </c>
      <c r="AT332" s="236">
        <f t="shared" si="987"/>
        <v>0</v>
      </c>
      <c r="AU332" s="237">
        <f t="shared" si="988"/>
        <v>0</v>
      </c>
      <c r="AV332" s="500">
        <f t="shared" si="989"/>
        <v>0</v>
      </c>
      <c r="AW332" s="404">
        <f t="shared" si="990"/>
        <v>0</v>
      </c>
      <c r="AX332" s="422">
        <v>0</v>
      </c>
      <c r="AY332" s="712">
        <v>0</v>
      </c>
      <c r="AZ332" s="500">
        <f t="shared" si="991"/>
        <v>0</v>
      </c>
      <c r="BA332" s="404">
        <f t="shared" si="992"/>
        <v>0</v>
      </c>
      <c r="BB332" s="422">
        <v>0</v>
      </c>
      <c r="BC332" s="712">
        <v>0</v>
      </c>
      <c r="BD332" s="500">
        <f t="shared" si="993"/>
        <v>0</v>
      </c>
      <c r="BE332" s="404">
        <f t="shared" si="994"/>
        <v>0</v>
      </c>
      <c r="BF332" s="422"/>
      <c r="BG332" s="712"/>
      <c r="BH332" s="500">
        <f t="shared" si="995"/>
        <v>0</v>
      </c>
      <c r="BI332" s="404">
        <f t="shared" si="996"/>
        <v>0</v>
      </c>
      <c r="BJ332" s="500">
        <f t="shared" si="997"/>
        <v>0</v>
      </c>
      <c r="BK332" s="404">
        <f t="shared" si="998"/>
        <v>0</v>
      </c>
      <c r="BL332" s="500">
        <f t="shared" si="999"/>
        <v>0</v>
      </c>
      <c r="BM332" s="404">
        <f t="shared" si="1000"/>
        <v>0</v>
      </c>
      <c r="BN332" s="422">
        <v>0</v>
      </c>
      <c r="BO332" s="712">
        <v>0</v>
      </c>
      <c r="BP332" s="500">
        <f t="shared" si="1001"/>
        <v>0</v>
      </c>
      <c r="BQ332" s="404">
        <f t="shared" si="1002"/>
        <v>0</v>
      </c>
      <c r="BR332" s="422">
        <v>0</v>
      </c>
      <c r="BS332" s="712">
        <v>0</v>
      </c>
      <c r="BT332" s="500">
        <f t="shared" si="1003"/>
        <v>0</v>
      </c>
      <c r="BU332" s="404">
        <f t="shared" si="1004"/>
        <v>0</v>
      </c>
      <c r="BV332" s="422"/>
      <c r="BW332" s="712"/>
      <c r="BX332" s="500">
        <f t="shared" si="1005"/>
        <v>0</v>
      </c>
      <c r="BY332" s="404">
        <f t="shared" si="1006"/>
        <v>0</v>
      </c>
      <c r="BZ332" s="500">
        <f t="shared" si="1007"/>
        <v>0</v>
      </c>
      <c r="CA332" s="404">
        <f t="shared" si="1008"/>
        <v>0</v>
      </c>
      <c r="CB332" s="500">
        <f t="shared" si="1009"/>
        <v>0</v>
      </c>
      <c r="CC332" s="404">
        <f t="shared" si="1010"/>
        <v>0</v>
      </c>
      <c r="CD332" s="564">
        <v>0</v>
      </c>
      <c r="CE332" s="714">
        <v>0</v>
      </c>
      <c r="CF332" s="500">
        <f t="shared" si="1011"/>
        <v>0</v>
      </c>
      <c r="CG332" s="404">
        <f t="shared" si="1012"/>
        <v>0</v>
      </c>
      <c r="CH332" s="564"/>
      <c r="CI332" s="714">
        <v>0</v>
      </c>
      <c r="CJ332" s="500">
        <f t="shared" si="1013"/>
        <v>0</v>
      </c>
      <c r="CK332" s="404">
        <f t="shared" si="1014"/>
        <v>0</v>
      </c>
      <c r="CL332" s="564"/>
      <c r="CM332" s="714"/>
      <c r="CN332" s="500">
        <f t="shared" si="1015"/>
        <v>0</v>
      </c>
      <c r="CO332" s="404">
        <f t="shared" si="1016"/>
        <v>0</v>
      </c>
      <c r="CP332" s="500">
        <f t="shared" si="1017"/>
        <v>0</v>
      </c>
      <c r="CQ332" s="237">
        <f t="shared" si="1018"/>
        <v>0</v>
      </c>
      <c r="CR332" s="500">
        <f t="shared" si="1019"/>
        <v>0</v>
      </c>
      <c r="CS332" s="404">
        <f t="shared" si="1020"/>
        <v>0</v>
      </c>
      <c r="CT332" s="565">
        <v>0</v>
      </c>
      <c r="CU332" s="714">
        <v>0</v>
      </c>
      <c r="CV332" s="500">
        <f t="shared" si="1021"/>
        <v>0</v>
      </c>
      <c r="CW332" s="404">
        <f t="shared" si="1022"/>
        <v>0</v>
      </c>
      <c r="CX332" s="565">
        <v>0</v>
      </c>
      <c r="CY332" s="714">
        <v>0</v>
      </c>
      <c r="CZ332" s="500">
        <f t="shared" si="1023"/>
        <v>0</v>
      </c>
      <c r="DA332" s="404">
        <f t="shared" si="1024"/>
        <v>0</v>
      </c>
      <c r="DB332" s="565"/>
      <c r="DC332" s="714"/>
      <c r="DD332" s="500">
        <f t="shared" si="1025"/>
        <v>0</v>
      </c>
      <c r="DE332" s="404">
        <f t="shared" si="1026"/>
        <v>0</v>
      </c>
      <c r="DF332" s="500">
        <f t="shared" si="1027"/>
        <v>0</v>
      </c>
      <c r="DG332" s="404">
        <f t="shared" si="1028"/>
        <v>0</v>
      </c>
      <c r="DH332" s="500">
        <f t="shared" si="1029"/>
        <v>0</v>
      </c>
      <c r="DI332" s="404">
        <f t="shared" si="1030"/>
        <v>0</v>
      </c>
      <c r="DJ332" s="500">
        <f t="shared" si="1031"/>
        <v>0</v>
      </c>
      <c r="DK332" s="404">
        <f t="shared" si="1032"/>
        <v>0</v>
      </c>
      <c r="DL332" s="500">
        <f t="shared" si="1033"/>
        <v>0</v>
      </c>
      <c r="DM332" s="404">
        <f t="shared" si="1034"/>
        <v>0</v>
      </c>
      <c r="DN332" s="236">
        <f t="shared" si="1035"/>
        <v>0</v>
      </c>
      <c r="DO332" s="237">
        <f t="shared" si="1036"/>
        <v>0</v>
      </c>
      <c r="DP332" s="500">
        <f t="shared" si="1037"/>
        <v>0</v>
      </c>
      <c r="DQ332" s="404">
        <f t="shared" si="1038"/>
        <v>0</v>
      </c>
      <c r="DR332" s="500">
        <f t="shared" si="1039"/>
        <v>0</v>
      </c>
      <c r="DS332" s="404">
        <f t="shared" si="1040"/>
        <v>0</v>
      </c>
      <c r="DT332" s="500">
        <f t="shared" si="1041"/>
        <v>0</v>
      </c>
      <c r="DU332" s="404">
        <f t="shared" si="1042"/>
        <v>0</v>
      </c>
      <c r="DV332" s="565">
        <v>97</v>
      </c>
      <c r="DW332" s="715">
        <v>49</v>
      </c>
      <c r="DX332" s="500">
        <f t="shared" si="1043"/>
        <v>97</v>
      </c>
      <c r="DY332" s="404">
        <f t="shared" si="1044"/>
        <v>49</v>
      </c>
      <c r="DZ332" s="565">
        <v>347</v>
      </c>
      <c r="EA332" s="715">
        <v>274</v>
      </c>
      <c r="EB332" s="500">
        <f t="shared" si="1045"/>
        <v>347</v>
      </c>
      <c r="EC332" s="404">
        <f t="shared" si="1046"/>
        <v>274</v>
      </c>
      <c r="ED332" s="565"/>
      <c r="EE332" s="715"/>
      <c r="EF332" s="500">
        <f t="shared" si="1047"/>
        <v>0</v>
      </c>
      <c r="EG332" s="404">
        <f t="shared" si="1048"/>
        <v>0</v>
      </c>
      <c r="EH332" s="500">
        <f t="shared" si="1049"/>
        <v>444</v>
      </c>
      <c r="EI332" s="404">
        <f t="shared" si="1050"/>
        <v>323</v>
      </c>
      <c r="EJ332" s="500">
        <f t="shared" si="1051"/>
        <v>444</v>
      </c>
      <c r="EK332" s="404">
        <f t="shared" si="1052"/>
        <v>323</v>
      </c>
      <c r="EL332" s="564">
        <v>2.4</v>
      </c>
      <c r="EM332" s="716">
        <v>3.3</v>
      </c>
      <c r="EN332" s="500">
        <f t="shared" si="1053"/>
        <v>232.79999999999998</v>
      </c>
      <c r="EO332" s="404">
        <f t="shared" si="1054"/>
        <v>161.69999999999999</v>
      </c>
      <c r="EP332" s="564">
        <v>2.5</v>
      </c>
      <c r="EQ332" s="716">
        <v>3.1</v>
      </c>
      <c r="ER332" s="500">
        <f t="shared" si="1055"/>
        <v>867.5</v>
      </c>
      <c r="ES332" s="404">
        <f t="shared" si="1056"/>
        <v>849.4</v>
      </c>
      <c r="ET332" s="564"/>
      <c r="EU332" s="716"/>
      <c r="EV332" s="500">
        <f t="shared" si="1057"/>
        <v>0</v>
      </c>
      <c r="EW332" s="404">
        <f t="shared" si="1058"/>
        <v>0</v>
      </c>
      <c r="EX332" s="236">
        <f t="shared" si="1059"/>
        <v>2.4781531531531531</v>
      </c>
      <c r="EY332" s="237">
        <f t="shared" si="1060"/>
        <v>3.1303405572755416</v>
      </c>
      <c r="EZ332" s="500">
        <f t="shared" si="1061"/>
        <v>1100.3</v>
      </c>
      <c r="FA332" s="404">
        <f t="shared" si="1062"/>
        <v>1011.0999999999999</v>
      </c>
      <c r="FB332" s="565">
        <v>39.799999999999997</v>
      </c>
      <c r="FC332" s="716">
        <v>29.4</v>
      </c>
      <c r="FD332" s="500">
        <f t="shared" si="1063"/>
        <v>3860.6</v>
      </c>
      <c r="FE332" s="404">
        <f t="shared" si="1064"/>
        <v>1440.6</v>
      </c>
      <c r="FF332" s="565">
        <v>33.6</v>
      </c>
      <c r="FG332" s="716">
        <v>20.2</v>
      </c>
      <c r="FH332" s="500">
        <f t="shared" si="1065"/>
        <v>11659.2</v>
      </c>
      <c r="FI332" s="404">
        <f t="shared" si="1066"/>
        <v>5534.8</v>
      </c>
      <c r="FJ332" s="565"/>
      <c r="FK332" s="716"/>
      <c r="FL332" s="500">
        <f t="shared" si="1067"/>
        <v>0</v>
      </c>
      <c r="FM332" s="404">
        <f t="shared" si="1068"/>
        <v>0</v>
      </c>
      <c r="FN332" s="500">
        <f t="shared" si="1069"/>
        <v>34.954504504504506</v>
      </c>
      <c r="FO332" s="404">
        <f t="shared" si="1070"/>
        <v>21.595665634674923</v>
      </c>
      <c r="FP332" s="500">
        <f t="shared" si="1071"/>
        <v>15519.800000000001</v>
      </c>
      <c r="FQ332" s="404">
        <f t="shared" si="1072"/>
        <v>6975.4</v>
      </c>
      <c r="FR332" s="565">
        <v>60</v>
      </c>
      <c r="FS332" s="717">
        <v>173</v>
      </c>
      <c r="FT332" s="500">
        <f t="shared" si="1073"/>
        <v>60</v>
      </c>
      <c r="FU332" s="404">
        <f t="shared" si="1074"/>
        <v>173</v>
      </c>
      <c r="FV332" s="564">
        <v>2.4</v>
      </c>
      <c r="FW332" s="718">
        <v>0.5</v>
      </c>
      <c r="FX332" s="500">
        <f t="shared" si="1075"/>
        <v>144</v>
      </c>
      <c r="FY332" s="404">
        <f t="shared" si="1076"/>
        <v>86.5</v>
      </c>
      <c r="FZ332" s="564">
        <v>20.2</v>
      </c>
      <c r="GA332" s="718">
        <v>2.1</v>
      </c>
      <c r="GB332" s="500">
        <f t="shared" si="1077"/>
        <v>1212</v>
      </c>
      <c r="GC332" s="404">
        <f t="shared" si="1078"/>
        <v>363.3</v>
      </c>
      <c r="GD332" s="510">
        <f t="shared" si="1079"/>
        <v>97</v>
      </c>
      <c r="GE332" s="404">
        <f t="shared" si="1080"/>
        <v>49</v>
      </c>
      <c r="GF332" s="500">
        <f t="shared" si="1081"/>
        <v>97</v>
      </c>
      <c r="GG332" s="404">
        <f t="shared" si="1082"/>
        <v>49</v>
      </c>
      <c r="GH332" s="500">
        <f t="shared" si="1083"/>
        <v>232.79999999999998</v>
      </c>
      <c r="GI332" s="404">
        <f t="shared" si="1084"/>
        <v>161.69999999999999</v>
      </c>
      <c r="GJ332" s="500">
        <f t="shared" si="1085"/>
        <v>3860.6</v>
      </c>
      <c r="GK332" s="404">
        <f t="shared" si="1086"/>
        <v>1440.6</v>
      </c>
      <c r="GL332" s="510">
        <f t="shared" si="1087"/>
        <v>347</v>
      </c>
      <c r="GM332" s="404">
        <f t="shared" si="1088"/>
        <v>274</v>
      </c>
      <c r="GN332" s="500">
        <f t="shared" si="1089"/>
        <v>347</v>
      </c>
      <c r="GO332" s="404">
        <f t="shared" si="1090"/>
        <v>274</v>
      </c>
      <c r="GP332" s="500">
        <f t="shared" si="1091"/>
        <v>867.5</v>
      </c>
      <c r="GQ332" s="404">
        <f t="shared" si="1092"/>
        <v>849.4</v>
      </c>
      <c r="GR332" s="500">
        <f t="shared" si="1093"/>
        <v>11659.2</v>
      </c>
      <c r="GS332" s="404">
        <f t="shared" si="1094"/>
        <v>5534.8</v>
      </c>
      <c r="GT332" s="510">
        <f t="shared" si="1095"/>
        <v>444</v>
      </c>
      <c r="GU332" s="404">
        <f t="shared" si="1096"/>
        <v>323</v>
      </c>
      <c r="GV332" s="500">
        <f t="shared" si="1097"/>
        <v>444</v>
      </c>
      <c r="GW332" s="404">
        <f t="shared" si="1098"/>
        <v>323</v>
      </c>
      <c r="GX332" s="500">
        <f t="shared" si="1099"/>
        <v>1100.3</v>
      </c>
      <c r="GY332" s="404">
        <f t="shared" si="1100"/>
        <v>1011.0999999999999</v>
      </c>
      <c r="GZ332" s="500">
        <f t="shared" si="1101"/>
        <v>15519.800000000001</v>
      </c>
      <c r="HA332" s="404">
        <f t="shared" si="1102"/>
        <v>6975.4</v>
      </c>
      <c r="HB332" s="510">
        <f t="shared" si="1103"/>
        <v>0</v>
      </c>
      <c r="HC332" s="404">
        <f t="shared" si="1104"/>
        <v>0</v>
      </c>
      <c r="HD332" s="500">
        <f t="shared" si="1105"/>
        <v>0</v>
      </c>
      <c r="HE332" s="404">
        <f t="shared" si="1106"/>
        <v>0</v>
      </c>
      <c r="HF332" s="500" t="str">
        <f t="shared" si="1107"/>
        <v/>
      </c>
      <c r="HG332" s="404" t="str">
        <f t="shared" si="1108"/>
        <v/>
      </c>
      <c r="HH332" s="500" t="str">
        <f t="shared" si="1109"/>
        <v/>
      </c>
      <c r="HI332" s="404" t="str">
        <f t="shared" si="1110"/>
        <v/>
      </c>
      <c r="HJ332" s="510">
        <f t="shared" si="1111"/>
        <v>1244.3</v>
      </c>
      <c r="HK332" s="404">
        <f t="shared" si="1112"/>
        <v>1097.5999999999999</v>
      </c>
      <c r="HL332" s="500">
        <f t="shared" si="1113"/>
        <v>16731.800000000003</v>
      </c>
      <c r="HM332" s="404">
        <f t="shared" si="1114"/>
        <v>7338.7</v>
      </c>
    </row>
    <row r="333" spans="1:221">
      <c r="A333" s="711" t="s">
        <v>547</v>
      </c>
      <c r="B333" s="622" t="s">
        <v>1020</v>
      </c>
      <c r="C333" s="626"/>
      <c r="D333" s="719">
        <v>224545</v>
      </c>
      <c r="E333" s="592">
        <v>4</v>
      </c>
      <c r="F333" s="422">
        <v>350</v>
      </c>
      <c r="G333" s="712">
        <v>346</v>
      </c>
      <c r="H333" s="422">
        <v>0</v>
      </c>
      <c r="I333" s="712">
        <v>0</v>
      </c>
      <c r="J333" s="500">
        <f t="shared" si="965"/>
        <v>350</v>
      </c>
      <c r="K333" s="404">
        <f t="shared" si="966"/>
        <v>346</v>
      </c>
      <c r="L333" s="422"/>
      <c r="M333" s="712"/>
      <c r="N333" s="500">
        <f t="shared" si="967"/>
        <v>350</v>
      </c>
      <c r="O333" s="404">
        <f t="shared" si="968"/>
        <v>346</v>
      </c>
      <c r="P333" s="500">
        <f t="shared" si="969"/>
        <v>350</v>
      </c>
      <c r="Q333" s="404">
        <f t="shared" si="970"/>
        <v>346</v>
      </c>
      <c r="R333" s="422">
        <v>12</v>
      </c>
      <c r="S333" s="712">
        <v>29</v>
      </c>
      <c r="T333" s="500">
        <f t="shared" si="971"/>
        <v>12</v>
      </c>
      <c r="U333" s="404">
        <f t="shared" si="972"/>
        <v>29</v>
      </c>
      <c r="V333" s="422">
        <v>0</v>
      </c>
      <c r="W333" s="712">
        <v>0</v>
      </c>
      <c r="X333" s="500">
        <f t="shared" si="973"/>
        <v>0</v>
      </c>
      <c r="Y333" s="404">
        <f t="shared" si="974"/>
        <v>0</v>
      </c>
      <c r="Z333" s="422"/>
      <c r="AA333" s="712"/>
      <c r="AB333" s="500">
        <f t="shared" si="975"/>
        <v>0</v>
      </c>
      <c r="AC333" s="404">
        <f t="shared" si="976"/>
        <v>0</v>
      </c>
      <c r="AD333" s="500">
        <f t="shared" si="977"/>
        <v>12</v>
      </c>
      <c r="AE333" s="404">
        <f t="shared" si="978"/>
        <v>29</v>
      </c>
      <c r="AF333" s="500">
        <f t="shared" si="979"/>
        <v>12</v>
      </c>
      <c r="AG333" s="404">
        <f t="shared" si="980"/>
        <v>29</v>
      </c>
      <c r="AH333" s="564">
        <v>3.4</v>
      </c>
      <c r="AI333" s="713">
        <v>4.0999999999999996</v>
      </c>
      <c r="AJ333" s="500">
        <f t="shared" si="981"/>
        <v>40.799999999999997</v>
      </c>
      <c r="AK333" s="404">
        <f t="shared" si="982"/>
        <v>118.89999999999999</v>
      </c>
      <c r="AL333" s="564">
        <v>0</v>
      </c>
      <c r="AM333" s="713">
        <v>0</v>
      </c>
      <c r="AN333" s="500">
        <f t="shared" si="983"/>
        <v>0</v>
      </c>
      <c r="AO333" s="404">
        <f t="shared" si="984"/>
        <v>0</v>
      </c>
      <c r="AP333" s="564"/>
      <c r="AQ333" s="713"/>
      <c r="AR333" s="500">
        <f t="shared" si="985"/>
        <v>0</v>
      </c>
      <c r="AS333" s="404">
        <f t="shared" si="986"/>
        <v>0</v>
      </c>
      <c r="AT333" s="236">
        <f t="shared" si="987"/>
        <v>3.4</v>
      </c>
      <c r="AU333" s="237">
        <f t="shared" si="988"/>
        <v>4.0999999999999996</v>
      </c>
      <c r="AV333" s="500">
        <f t="shared" si="989"/>
        <v>40.799999999999997</v>
      </c>
      <c r="AW333" s="404">
        <f t="shared" si="990"/>
        <v>118.89999999999999</v>
      </c>
      <c r="AX333" s="422">
        <v>107.3</v>
      </c>
      <c r="AY333" s="712">
        <v>113.1</v>
      </c>
      <c r="AZ333" s="500">
        <f t="shared" si="991"/>
        <v>1287.5999999999999</v>
      </c>
      <c r="BA333" s="404">
        <f t="shared" si="992"/>
        <v>3279.8999999999996</v>
      </c>
      <c r="BB333" s="422">
        <v>0</v>
      </c>
      <c r="BC333" s="712">
        <v>0</v>
      </c>
      <c r="BD333" s="500">
        <f t="shared" si="993"/>
        <v>0</v>
      </c>
      <c r="BE333" s="404">
        <f t="shared" si="994"/>
        <v>0</v>
      </c>
      <c r="BF333" s="422"/>
      <c r="BG333" s="712"/>
      <c r="BH333" s="500">
        <f t="shared" si="995"/>
        <v>0</v>
      </c>
      <c r="BI333" s="404">
        <f t="shared" si="996"/>
        <v>0</v>
      </c>
      <c r="BJ333" s="500">
        <f t="shared" si="997"/>
        <v>107.3</v>
      </c>
      <c r="BK333" s="404">
        <f t="shared" si="998"/>
        <v>113.1</v>
      </c>
      <c r="BL333" s="500">
        <f t="shared" si="999"/>
        <v>1287.5999999999999</v>
      </c>
      <c r="BM333" s="404">
        <f t="shared" si="1000"/>
        <v>3279.8999999999996</v>
      </c>
      <c r="BN333" s="422">
        <v>6</v>
      </c>
      <c r="BO333" s="712">
        <v>10</v>
      </c>
      <c r="BP333" s="500">
        <f t="shared" si="1001"/>
        <v>6</v>
      </c>
      <c r="BQ333" s="404">
        <f t="shared" si="1002"/>
        <v>10</v>
      </c>
      <c r="BR333" s="422">
        <v>0</v>
      </c>
      <c r="BS333" s="712">
        <v>0</v>
      </c>
      <c r="BT333" s="500">
        <f t="shared" si="1003"/>
        <v>0</v>
      </c>
      <c r="BU333" s="404">
        <f t="shared" si="1004"/>
        <v>0</v>
      </c>
      <c r="BV333" s="422"/>
      <c r="BW333" s="712"/>
      <c r="BX333" s="500">
        <f t="shared" si="1005"/>
        <v>0</v>
      </c>
      <c r="BY333" s="404">
        <f t="shared" si="1006"/>
        <v>0</v>
      </c>
      <c r="BZ333" s="500">
        <f t="shared" si="1007"/>
        <v>6</v>
      </c>
      <c r="CA333" s="404">
        <f t="shared" si="1008"/>
        <v>10</v>
      </c>
      <c r="CB333" s="500">
        <f t="shared" si="1009"/>
        <v>6</v>
      </c>
      <c r="CC333" s="404">
        <f t="shared" si="1010"/>
        <v>10</v>
      </c>
      <c r="CD333" s="564">
        <v>3.8</v>
      </c>
      <c r="CE333" s="714">
        <v>3.9</v>
      </c>
      <c r="CF333" s="500">
        <f t="shared" si="1011"/>
        <v>22.799999999999997</v>
      </c>
      <c r="CG333" s="404">
        <f t="shared" si="1012"/>
        <v>39</v>
      </c>
      <c r="CH333" s="564"/>
      <c r="CI333" s="714">
        <v>0</v>
      </c>
      <c r="CJ333" s="500">
        <f t="shared" si="1013"/>
        <v>0</v>
      </c>
      <c r="CK333" s="404">
        <f t="shared" si="1014"/>
        <v>0</v>
      </c>
      <c r="CL333" s="564"/>
      <c r="CM333" s="714"/>
      <c r="CN333" s="500">
        <f t="shared" si="1015"/>
        <v>0</v>
      </c>
      <c r="CO333" s="404">
        <f t="shared" si="1016"/>
        <v>0</v>
      </c>
      <c r="CP333" s="500">
        <f t="shared" si="1017"/>
        <v>3.7999999999999994</v>
      </c>
      <c r="CQ333" s="237">
        <f t="shared" si="1018"/>
        <v>3.9</v>
      </c>
      <c r="CR333" s="500">
        <f t="shared" si="1019"/>
        <v>22.799999999999997</v>
      </c>
      <c r="CS333" s="404">
        <f t="shared" si="1020"/>
        <v>39</v>
      </c>
      <c r="CT333" s="565">
        <v>114.8</v>
      </c>
      <c r="CU333" s="714">
        <v>117.2</v>
      </c>
      <c r="CV333" s="500">
        <f t="shared" si="1021"/>
        <v>688.8</v>
      </c>
      <c r="CW333" s="404">
        <f t="shared" si="1022"/>
        <v>1172</v>
      </c>
      <c r="CX333" s="565">
        <v>0</v>
      </c>
      <c r="CY333" s="714">
        <v>0</v>
      </c>
      <c r="CZ333" s="500">
        <f t="shared" si="1023"/>
        <v>0</v>
      </c>
      <c r="DA333" s="404">
        <f t="shared" si="1024"/>
        <v>0</v>
      </c>
      <c r="DB333" s="565"/>
      <c r="DC333" s="714"/>
      <c r="DD333" s="500">
        <f t="shared" si="1025"/>
        <v>0</v>
      </c>
      <c r="DE333" s="404">
        <f t="shared" si="1026"/>
        <v>0</v>
      </c>
      <c r="DF333" s="500">
        <f t="shared" si="1027"/>
        <v>114.8</v>
      </c>
      <c r="DG333" s="404">
        <f t="shared" si="1028"/>
        <v>117.2</v>
      </c>
      <c r="DH333" s="500">
        <f t="shared" si="1029"/>
        <v>688.8</v>
      </c>
      <c r="DI333" s="404">
        <f t="shared" si="1030"/>
        <v>1172</v>
      </c>
      <c r="DJ333" s="500">
        <f t="shared" si="1031"/>
        <v>18</v>
      </c>
      <c r="DK333" s="404">
        <f t="shared" si="1032"/>
        <v>39</v>
      </c>
      <c r="DL333" s="500">
        <f t="shared" si="1033"/>
        <v>18</v>
      </c>
      <c r="DM333" s="404">
        <f t="shared" si="1034"/>
        <v>39</v>
      </c>
      <c r="DN333" s="236">
        <f t="shared" si="1035"/>
        <v>3.5333333333333332</v>
      </c>
      <c r="DO333" s="237">
        <f t="shared" si="1036"/>
        <v>4.0487179487179485</v>
      </c>
      <c r="DP333" s="500">
        <f t="shared" si="1037"/>
        <v>63.599999999999994</v>
      </c>
      <c r="DQ333" s="404">
        <f t="shared" si="1038"/>
        <v>157.9</v>
      </c>
      <c r="DR333" s="500">
        <f t="shared" si="1039"/>
        <v>109.8</v>
      </c>
      <c r="DS333" s="404">
        <f t="shared" si="1040"/>
        <v>114.15128205128204</v>
      </c>
      <c r="DT333" s="500">
        <f t="shared" si="1041"/>
        <v>1976.3999999999999</v>
      </c>
      <c r="DU333" s="404">
        <f t="shared" si="1042"/>
        <v>4451.8999999999996</v>
      </c>
      <c r="DV333" s="565">
        <v>174</v>
      </c>
      <c r="DW333" s="715">
        <v>157</v>
      </c>
      <c r="DX333" s="500">
        <f t="shared" si="1043"/>
        <v>174</v>
      </c>
      <c r="DY333" s="404">
        <f t="shared" si="1044"/>
        <v>157</v>
      </c>
      <c r="DZ333" s="565">
        <v>127</v>
      </c>
      <c r="EA333" s="715">
        <v>121</v>
      </c>
      <c r="EB333" s="500">
        <f t="shared" si="1045"/>
        <v>127</v>
      </c>
      <c r="EC333" s="404">
        <f t="shared" si="1046"/>
        <v>121</v>
      </c>
      <c r="ED333" s="565"/>
      <c r="EE333" s="715"/>
      <c r="EF333" s="500">
        <f t="shared" si="1047"/>
        <v>0</v>
      </c>
      <c r="EG333" s="404">
        <f t="shared" si="1048"/>
        <v>0</v>
      </c>
      <c r="EH333" s="500">
        <f t="shared" si="1049"/>
        <v>301</v>
      </c>
      <c r="EI333" s="404">
        <f t="shared" si="1050"/>
        <v>278</v>
      </c>
      <c r="EJ333" s="500">
        <f t="shared" si="1051"/>
        <v>301</v>
      </c>
      <c r="EK333" s="404">
        <f t="shared" si="1052"/>
        <v>278</v>
      </c>
      <c r="EL333" s="564">
        <v>2.9</v>
      </c>
      <c r="EM333" s="716">
        <v>3.2</v>
      </c>
      <c r="EN333" s="500">
        <f t="shared" si="1053"/>
        <v>504.59999999999997</v>
      </c>
      <c r="EO333" s="404">
        <f t="shared" si="1054"/>
        <v>502.40000000000003</v>
      </c>
      <c r="EP333" s="564">
        <v>3.6</v>
      </c>
      <c r="EQ333" s="716">
        <v>3.5</v>
      </c>
      <c r="ER333" s="500">
        <f t="shared" si="1055"/>
        <v>457.2</v>
      </c>
      <c r="ES333" s="404">
        <f t="shared" si="1056"/>
        <v>423.5</v>
      </c>
      <c r="ET333" s="564"/>
      <c r="EU333" s="716"/>
      <c r="EV333" s="500">
        <f t="shared" si="1057"/>
        <v>0</v>
      </c>
      <c r="EW333" s="404">
        <f t="shared" si="1058"/>
        <v>0</v>
      </c>
      <c r="EX333" s="236">
        <f t="shared" si="1059"/>
        <v>3.195348837209302</v>
      </c>
      <c r="EY333" s="237">
        <f t="shared" si="1060"/>
        <v>3.3305755395683456</v>
      </c>
      <c r="EZ333" s="500">
        <f t="shared" si="1061"/>
        <v>961.79999999999984</v>
      </c>
      <c r="FA333" s="404">
        <f t="shared" si="1062"/>
        <v>925.90000000000009</v>
      </c>
      <c r="FB333" s="565">
        <v>66.2</v>
      </c>
      <c r="FC333" s="716">
        <v>72.2</v>
      </c>
      <c r="FD333" s="500">
        <f t="shared" si="1063"/>
        <v>11518.800000000001</v>
      </c>
      <c r="FE333" s="404">
        <f t="shared" si="1064"/>
        <v>11335.4</v>
      </c>
      <c r="FF333" s="565">
        <v>53.8</v>
      </c>
      <c r="FG333" s="716">
        <v>53.9</v>
      </c>
      <c r="FH333" s="500">
        <f t="shared" si="1065"/>
        <v>6832.5999999999995</v>
      </c>
      <c r="FI333" s="404">
        <f t="shared" si="1066"/>
        <v>6521.9</v>
      </c>
      <c r="FJ333" s="565"/>
      <c r="FK333" s="716"/>
      <c r="FL333" s="500">
        <f t="shared" si="1067"/>
        <v>0</v>
      </c>
      <c r="FM333" s="404">
        <f t="shared" si="1068"/>
        <v>0</v>
      </c>
      <c r="FN333" s="500">
        <f t="shared" si="1069"/>
        <v>60.968106312292363</v>
      </c>
      <c r="FO333" s="404">
        <f t="shared" si="1070"/>
        <v>64.23489208633093</v>
      </c>
      <c r="FP333" s="500">
        <f t="shared" si="1071"/>
        <v>18351.400000000001</v>
      </c>
      <c r="FQ333" s="404">
        <f t="shared" si="1072"/>
        <v>17857.3</v>
      </c>
      <c r="FR333" s="565">
        <v>31</v>
      </c>
      <c r="FS333" s="717">
        <v>29</v>
      </c>
      <c r="FT333" s="500">
        <f t="shared" si="1073"/>
        <v>31</v>
      </c>
      <c r="FU333" s="404">
        <f t="shared" si="1074"/>
        <v>29</v>
      </c>
      <c r="FV333" s="564">
        <v>3.6</v>
      </c>
      <c r="FW333" s="718">
        <v>3.3</v>
      </c>
      <c r="FX333" s="500">
        <f t="shared" si="1075"/>
        <v>111.60000000000001</v>
      </c>
      <c r="FY333" s="404">
        <f t="shared" si="1076"/>
        <v>95.699999999999989</v>
      </c>
      <c r="FZ333" s="564">
        <v>44.5</v>
      </c>
      <c r="GA333" s="718">
        <v>46.9</v>
      </c>
      <c r="GB333" s="500">
        <f t="shared" si="1077"/>
        <v>1379.5</v>
      </c>
      <c r="GC333" s="404">
        <f t="shared" si="1078"/>
        <v>1360.1</v>
      </c>
      <c r="GD333" s="510">
        <f t="shared" si="1079"/>
        <v>192</v>
      </c>
      <c r="GE333" s="404">
        <f t="shared" si="1080"/>
        <v>196</v>
      </c>
      <c r="GF333" s="500">
        <f t="shared" si="1081"/>
        <v>192</v>
      </c>
      <c r="GG333" s="404">
        <f t="shared" si="1082"/>
        <v>196</v>
      </c>
      <c r="GH333" s="500">
        <f t="shared" si="1083"/>
        <v>568.19999999999993</v>
      </c>
      <c r="GI333" s="404">
        <f t="shared" si="1084"/>
        <v>660.3</v>
      </c>
      <c r="GJ333" s="500">
        <f t="shared" si="1085"/>
        <v>13495.2</v>
      </c>
      <c r="GK333" s="404">
        <f t="shared" si="1086"/>
        <v>15787.3</v>
      </c>
      <c r="GL333" s="510">
        <f t="shared" si="1087"/>
        <v>127</v>
      </c>
      <c r="GM333" s="404">
        <f t="shared" si="1088"/>
        <v>121</v>
      </c>
      <c r="GN333" s="500">
        <f t="shared" si="1089"/>
        <v>127</v>
      </c>
      <c r="GO333" s="404">
        <f t="shared" si="1090"/>
        <v>121</v>
      </c>
      <c r="GP333" s="500">
        <f t="shared" si="1091"/>
        <v>457.2</v>
      </c>
      <c r="GQ333" s="404">
        <f t="shared" si="1092"/>
        <v>423.5</v>
      </c>
      <c r="GR333" s="500">
        <f t="shared" si="1093"/>
        <v>6832.5999999999995</v>
      </c>
      <c r="GS333" s="404">
        <f t="shared" si="1094"/>
        <v>6521.9</v>
      </c>
      <c r="GT333" s="510">
        <f t="shared" si="1095"/>
        <v>319</v>
      </c>
      <c r="GU333" s="404">
        <f t="shared" si="1096"/>
        <v>317</v>
      </c>
      <c r="GV333" s="500">
        <f t="shared" si="1097"/>
        <v>319</v>
      </c>
      <c r="GW333" s="404">
        <f t="shared" si="1098"/>
        <v>317</v>
      </c>
      <c r="GX333" s="500">
        <f t="shared" si="1099"/>
        <v>1025.3999999999999</v>
      </c>
      <c r="GY333" s="404">
        <f t="shared" si="1100"/>
        <v>1083.8</v>
      </c>
      <c r="GZ333" s="500">
        <f t="shared" si="1101"/>
        <v>20327.8</v>
      </c>
      <c r="HA333" s="404">
        <f t="shared" si="1102"/>
        <v>22309.199999999997</v>
      </c>
      <c r="HB333" s="510">
        <f t="shared" si="1103"/>
        <v>0</v>
      </c>
      <c r="HC333" s="404">
        <f t="shared" si="1104"/>
        <v>0</v>
      </c>
      <c r="HD333" s="500">
        <f t="shared" si="1105"/>
        <v>0</v>
      </c>
      <c r="HE333" s="404">
        <f t="shared" si="1106"/>
        <v>0</v>
      </c>
      <c r="HF333" s="500" t="str">
        <f t="shared" si="1107"/>
        <v/>
      </c>
      <c r="HG333" s="404" t="str">
        <f t="shared" si="1108"/>
        <v/>
      </c>
      <c r="HH333" s="500" t="str">
        <f t="shared" si="1109"/>
        <v/>
      </c>
      <c r="HI333" s="404" t="str">
        <f t="shared" si="1110"/>
        <v/>
      </c>
      <c r="HJ333" s="510">
        <f t="shared" si="1111"/>
        <v>1136.9999999999998</v>
      </c>
      <c r="HK333" s="404">
        <f t="shared" si="1112"/>
        <v>1179.5000000000002</v>
      </c>
      <c r="HL333" s="500">
        <f t="shared" si="1113"/>
        <v>21707.300000000003</v>
      </c>
      <c r="HM333" s="404">
        <f t="shared" si="1114"/>
        <v>23669.299999999996</v>
      </c>
    </row>
    <row r="334" spans="1:221">
      <c r="A334" s="711" t="s">
        <v>547</v>
      </c>
      <c r="B334" s="622" t="s">
        <v>1021</v>
      </c>
      <c r="C334" s="626"/>
      <c r="D334" s="719">
        <v>225502</v>
      </c>
      <c r="E334" s="592">
        <v>4</v>
      </c>
      <c r="F334" s="422">
        <v>663</v>
      </c>
      <c r="G334" s="712">
        <v>649</v>
      </c>
      <c r="H334" s="422">
        <v>0</v>
      </c>
      <c r="I334" s="712">
        <v>0</v>
      </c>
      <c r="J334" s="500">
        <f t="shared" si="965"/>
        <v>663</v>
      </c>
      <c r="K334" s="404">
        <f t="shared" si="966"/>
        <v>649</v>
      </c>
      <c r="L334" s="422"/>
      <c r="M334" s="712"/>
      <c r="N334" s="500">
        <f t="shared" si="967"/>
        <v>663</v>
      </c>
      <c r="O334" s="404">
        <f t="shared" si="968"/>
        <v>649</v>
      </c>
      <c r="P334" s="500">
        <f t="shared" si="969"/>
        <v>663</v>
      </c>
      <c r="Q334" s="404">
        <f t="shared" si="970"/>
        <v>649</v>
      </c>
      <c r="R334" s="422">
        <v>3</v>
      </c>
      <c r="S334" s="712">
        <v>4</v>
      </c>
      <c r="T334" s="500">
        <f t="shared" si="971"/>
        <v>3</v>
      </c>
      <c r="U334" s="404">
        <f t="shared" si="972"/>
        <v>4</v>
      </c>
      <c r="V334" s="422">
        <v>0</v>
      </c>
      <c r="W334" s="712">
        <v>0</v>
      </c>
      <c r="X334" s="500">
        <f t="shared" si="973"/>
        <v>0</v>
      </c>
      <c r="Y334" s="404">
        <f t="shared" si="974"/>
        <v>0</v>
      </c>
      <c r="Z334" s="422"/>
      <c r="AA334" s="712"/>
      <c r="AB334" s="500">
        <f t="shared" si="975"/>
        <v>0</v>
      </c>
      <c r="AC334" s="404">
        <f t="shared" si="976"/>
        <v>0</v>
      </c>
      <c r="AD334" s="500">
        <f t="shared" si="977"/>
        <v>3</v>
      </c>
      <c r="AE334" s="404">
        <f t="shared" si="978"/>
        <v>4</v>
      </c>
      <c r="AF334" s="500">
        <f t="shared" si="979"/>
        <v>3</v>
      </c>
      <c r="AG334" s="404">
        <f t="shared" si="980"/>
        <v>4</v>
      </c>
      <c r="AH334" s="564">
        <v>4</v>
      </c>
      <c r="AI334" s="713">
        <v>4.8</v>
      </c>
      <c r="AJ334" s="500">
        <f t="shared" si="981"/>
        <v>12</v>
      </c>
      <c r="AK334" s="404">
        <f t="shared" si="982"/>
        <v>19.2</v>
      </c>
      <c r="AL334" s="564">
        <v>0</v>
      </c>
      <c r="AM334" s="713">
        <v>0</v>
      </c>
      <c r="AN334" s="500">
        <f t="shared" si="983"/>
        <v>0</v>
      </c>
      <c r="AO334" s="404">
        <f t="shared" si="984"/>
        <v>0</v>
      </c>
      <c r="AP334" s="564"/>
      <c r="AQ334" s="713"/>
      <c r="AR334" s="500">
        <f t="shared" si="985"/>
        <v>0</v>
      </c>
      <c r="AS334" s="404">
        <f t="shared" si="986"/>
        <v>0</v>
      </c>
      <c r="AT334" s="236">
        <f t="shared" si="987"/>
        <v>4</v>
      </c>
      <c r="AU334" s="237">
        <f t="shared" si="988"/>
        <v>4.8</v>
      </c>
      <c r="AV334" s="500">
        <f t="shared" si="989"/>
        <v>12</v>
      </c>
      <c r="AW334" s="404">
        <f t="shared" si="990"/>
        <v>19.2</v>
      </c>
      <c r="AX334" s="422">
        <v>114</v>
      </c>
      <c r="AY334" s="712">
        <v>114.5</v>
      </c>
      <c r="AZ334" s="500">
        <f t="shared" si="991"/>
        <v>342</v>
      </c>
      <c r="BA334" s="404">
        <f t="shared" si="992"/>
        <v>458</v>
      </c>
      <c r="BB334" s="422">
        <v>0</v>
      </c>
      <c r="BC334" s="712">
        <v>0</v>
      </c>
      <c r="BD334" s="500">
        <f t="shared" si="993"/>
        <v>0</v>
      </c>
      <c r="BE334" s="404">
        <f t="shared" si="994"/>
        <v>0</v>
      </c>
      <c r="BF334" s="422"/>
      <c r="BG334" s="712"/>
      <c r="BH334" s="500">
        <f t="shared" si="995"/>
        <v>0</v>
      </c>
      <c r="BI334" s="404">
        <f t="shared" si="996"/>
        <v>0</v>
      </c>
      <c r="BJ334" s="500">
        <f t="shared" si="997"/>
        <v>114</v>
      </c>
      <c r="BK334" s="404">
        <f t="shared" si="998"/>
        <v>114.5</v>
      </c>
      <c r="BL334" s="500">
        <f t="shared" si="999"/>
        <v>342</v>
      </c>
      <c r="BM334" s="404">
        <f t="shared" si="1000"/>
        <v>458</v>
      </c>
      <c r="BN334" s="422">
        <v>2</v>
      </c>
      <c r="BO334" s="712">
        <v>22</v>
      </c>
      <c r="BP334" s="500">
        <f t="shared" si="1001"/>
        <v>2</v>
      </c>
      <c r="BQ334" s="404">
        <f t="shared" si="1002"/>
        <v>22</v>
      </c>
      <c r="BR334" s="422">
        <v>0</v>
      </c>
      <c r="BS334" s="712">
        <v>1</v>
      </c>
      <c r="BT334" s="500">
        <f t="shared" si="1003"/>
        <v>0</v>
      </c>
      <c r="BU334" s="404">
        <f t="shared" si="1004"/>
        <v>1</v>
      </c>
      <c r="BV334" s="422"/>
      <c r="BW334" s="712"/>
      <c r="BX334" s="500">
        <f t="shared" si="1005"/>
        <v>0</v>
      </c>
      <c r="BY334" s="404">
        <f t="shared" si="1006"/>
        <v>0</v>
      </c>
      <c r="BZ334" s="500">
        <f t="shared" si="1007"/>
        <v>2</v>
      </c>
      <c r="CA334" s="404">
        <f t="shared" si="1008"/>
        <v>23</v>
      </c>
      <c r="CB334" s="500">
        <f t="shared" si="1009"/>
        <v>2</v>
      </c>
      <c r="CC334" s="404">
        <f t="shared" si="1010"/>
        <v>23</v>
      </c>
      <c r="CD334" s="564">
        <v>4</v>
      </c>
      <c r="CE334" s="714">
        <v>4.5999999999999996</v>
      </c>
      <c r="CF334" s="500">
        <f t="shared" si="1011"/>
        <v>8</v>
      </c>
      <c r="CG334" s="404">
        <f t="shared" si="1012"/>
        <v>101.19999999999999</v>
      </c>
      <c r="CH334" s="564"/>
      <c r="CI334" s="714">
        <v>4</v>
      </c>
      <c r="CJ334" s="500">
        <f t="shared" si="1013"/>
        <v>0</v>
      </c>
      <c r="CK334" s="404">
        <f t="shared" si="1014"/>
        <v>4</v>
      </c>
      <c r="CL334" s="564"/>
      <c r="CM334" s="714"/>
      <c r="CN334" s="500">
        <f t="shared" si="1015"/>
        <v>0</v>
      </c>
      <c r="CO334" s="404">
        <f t="shared" si="1016"/>
        <v>0</v>
      </c>
      <c r="CP334" s="500">
        <f t="shared" si="1017"/>
        <v>4</v>
      </c>
      <c r="CQ334" s="237">
        <f t="shared" si="1018"/>
        <v>4.5739130434782602</v>
      </c>
      <c r="CR334" s="500">
        <f t="shared" si="1019"/>
        <v>8</v>
      </c>
      <c r="CS334" s="404">
        <f t="shared" si="1020"/>
        <v>105.19999999999999</v>
      </c>
      <c r="CT334" s="565">
        <v>120.5</v>
      </c>
      <c r="CU334" s="714">
        <v>124</v>
      </c>
      <c r="CV334" s="500">
        <f t="shared" si="1021"/>
        <v>241</v>
      </c>
      <c r="CW334" s="404">
        <f t="shared" si="1022"/>
        <v>2728</v>
      </c>
      <c r="CX334" s="565">
        <v>0</v>
      </c>
      <c r="CY334" s="714">
        <v>125</v>
      </c>
      <c r="CZ334" s="500">
        <f t="shared" si="1023"/>
        <v>0</v>
      </c>
      <c r="DA334" s="404">
        <f t="shared" si="1024"/>
        <v>125</v>
      </c>
      <c r="DB334" s="565"/>
      <c r="DC334" s="714"/>
      <c r="DD334" s="500">
        <f t="shared" si="1025"/>
        <v>0</v>
      </c>
      <c r="DE334" s="404">
        <f t="shared" si="1026"/>
        <v>0</v>
      </c>
      <c r="DF334" s="500">
        <f t="shared" si="1027"/>
        <v>120.5</v>
      </c>
      <c r="DG334" s="404">
        <f t="shared" si="1028"/>
        <v>124.04347826086956</v>
      </c>
      <c r="DH334" s="500">
        <f t="shared" si="1029"/>
        <v>241</v>
      </c>
      <c r="DI334" s="404">
        <f t="shared" si="1030"/>
        <v>2853</v>
      </c>
      <c r="DJ334" s="500">
        <f t="shared" si="1031"/>
        <v>5</v>
      </c>
      <c r="DK334" s="404">
        <f t="shared" si="1032"/>
        <v>27</v>
      </c>
      <c r="DL334" s="500">
        <f t="shared" si="1033"/>
        <v>5</v>
      </c>
      <c r="DM334" s="404">
        <f t="shared" si="1034"/>
        <v>27</v>
      </c>
      <c r="DN334" s="236">
        <f t="shared" si="1035"/>
        <v>4</v>
      </c>
      <c r="DO334" s="237">
        <f t="shared" si="1036"/>
        <v>4.6074074074074067</v>
      </c>
      <c r="DP334" s="500">
        <f t="shared" si="1037"/>
        <v>20</v>
      </c>
      <c r="DQ334" s="404">
        <f t="shared" si="1038"/>
        <v>124.39999999999998</v>
      </c>
      <c r="DR334" s="500">
        <f t="shared" si="1039"/>
        <v>116.6</v>
      </c>
      <c r="DS334" s="404">
        <f t="shared" si="1040"/>
        <v>122.62962962962963</v>
      </c>
      <c r="DT334" s="500">
        <f t="shared" si="1041"/>
        <v>583</v>
      </c>
      <c r="DU334" s="404">
        <f t="shared" si="1042"/>
        <v>3311</v>
      </c>
      <c r="DV334" s="565">
        <v>229</v>
      </c>
      <c r="DW334" s="715">
        <v>207</v>
      </c>
      <c r="DX334" s="500">
        <f t="shared" si="1043"/>
        <v>229</v>
      </c>
      <c r="DY334" s="404">
        <f t="shared" si="1044"/>
        <v>207</v>
      </c>
      <c r="DZ334" s="565">
        <v>364</v>
      </c>
      <c r="EA334" s="715">
        <v>341</v>
      </c>
      <c r="EB334" s="500">
        <f t="shared" si="1045"/>
        <v>364</v>
      </c>
      <c r="EC334" s="404">
        <f t="shared" si="1046"/>
        <v>341</v>
      </c>
      <c r="ED334" s="565"/>
      <c r="EE334" s="715"/>
      <c r="EF334" s="500">
        <f t="shared" si="1047"/>
        <v>0</v>
      </c>
      <c r="EG334" s="404">
        <f t="shared" si="1048"/>
        <v>0</v>
      </c>
      <c r="EH334" s="500">
        <f t="shared" si="1049"/>
        <v>593</v>
      </c>
      <c r="EI334" s="404">
        <f t="shared" si="1050"/>
        <v>548</v>
      </c>
      <c r="EJ334" s="500">
        <f t="shared" si="1051"/>
        <v>593</v>
      </c>
      <c r="EK334" s="404">
        <f t="shared" si="1052"/>
        <v>548</v>
      </c>
      <c r="EL334" s="564">
        <v>2.8</v>
      </c>
      <c r="EM334" s="716">
        <v>2.8</v>
      </c>
      <c r="EN334" s="500">
        <f t="shared" si="1053"/>
        <v>641.19999999999993</v>
      </c>
      <c r="EO334" s="404">
        <f t="shared" si="1054"/>
        <v>579.59999999999991</v>
      </c>
      <c r="EP334" s="564">
        <v>3.1</v>
      </c>
      <c r="EQ334" s="716">
        <v>3.1</v>
      </c>
      <c r="ER334" s="500">
        <f t="shared" si="1055"/>
        <v>1128.4000000000001</v>
      </c>
      <c r="ES334" s="404">
        <f t="shared" si="1056"/>
        <v>1057.1000000000001</v>
      </c>
      <c r="ET334" s="564"/>
      <c r="EU334" s="716"/>
      <c r="EV334" s="500">
        <f t="shared" si="1057"/>
        <v>0</v>
      </c>
      <c r="EW334" s="404">
        <f t="shared" si="1058"/>
        <v>0</v>
      </c>
      <c r="EX334" s="236">
        <f t="shared" si="1059"/>
        <v>2.9841483979763912</v>
      </c>
      <c r="EY334" s="237">
        <f t="shared" si="1060"/>
        <v>2.9866788321167883</v>
      </c>
      <c r="EZ334" s="500">
        <f t="shared" si="1061"/>
        <v>1769.6</v>
      </c>
      <c r="FA334" s="404">
        <f t="shared" si="1062"/>
        <v>1636.7</v>
      </c>
      <c r="FB334" s="565">
        <v>54.5</v>
      </c>
      <c r="FC334" s="716">
        <v>59.1</v>
      </c>
      <c r="FD334" s="500">
        <f t="shared" si="1063"/>
        <v>12480.5</v>
      </c>
      <c r="FE334" s="404">
        <f t="shared" si="1064"/>
        <v>12233.7</v>
      </c>
      <c r="FF334" s="565">
        <v>53.2</v>
      </c>
      <c r="FG334" s="716">
        <v>55.3</v>
      </c>
      <c r="FH334" s="500">
        <f t="shared" si="1065"/>
        <v>19364.8</v>
      </c>
      <c r="FI334" s="404">
        <f t="shared" si="1066"/>
        <v>18857.3</v>
      </c>
      <c r="FJ334" s="565"/>
      <c r="FK334" s="716"/>
      <c r="FL334" s="500">
        <f t="shared" si="1067"/>
        <v>0</v>
      </c>
      <c r="FM334" s="404">
        <f t="shared" si="1068"/>
        <v>0</v>
      </c>
      <c r="FN334" s="500">
        <f t="shared" si="1069"/>
        <v>53.702023608768968</v>
      </c>
      <c r="FO334" s="404">
        <f t="shared" si="1070"/>
        <v>56.735401459854018</v>
      </c>
      <c r="FP334" s="500">
        <f t="shared" si="1071"/>
        <v>31845.3</v>
      </c>
      <c r="FQ334" s="404">
        <f t="shared" si="1072"/>
        <v>31091</v>
      </c>
      <c r="FR334" s="565">
        <v>65</v>
      </c>
      <c r="FS334" s="717">
        <v>74</v>
      </c>
      <c r="FT334" s="500">
        <f t="shared" si="1073"/>
        <v>65</v>
      </c>
      <c r="FU334" s="404">
        <f t="shared" si="1074"/>
        <v>74</v>
      </c>
      <c r="FV334" s="564">
        <v>3.8</v>
      </c>
      <c r="FW334" s="718">
        <v>3.6</v>
      </c>
      <c r="FX334" s="500">
        <f t="shared" si="1075"/>
        <v>247</v>
      </c>
      <c r="FY334" s="404">
        <f t="shared" si="1076"/>
        <v>266.40000000000003</v>
      </c>
      <c r="FZ334" s="564">
        <v>53.1</v>
      </c>
      <c r="GA334" s="718">
        <v>55.6</v>
      </c>
      <c r="GB334" s="500">
        <f t="shared" si="1077"/>
        <v>3451.5</v>
      </c>
      <c r="GC334" s="404">
        <f t="shared" si="1078"/>
        <v>4114.4000000000005</v>
      </c>
      <c r="GD334" s="510">
        <f t="shared" si="1079"/>
        <v>234</v>
      </c>
      <c r="GE334" s="404">
        <f t="shared" si="1080"/>
        <v>233</v>
      </c>
      <c r="GF334" s="500">
        <f t="shared" si="1081"/>
        <v>234</v>
      </c>
      <c r="GG334" s="404">
        <f t="shared" si="1082"/>
        <v>233</v>
      </c>
      <c r="GH334" s="500">
        <f t="shared" si="1083"/>
        <v>661.19999999999993</v>
      </c>
      <c r="GI334" s="404">
        <f t="shared" si="1084"/>
        <v>699.99999999999989</v>
      </c>
      <c r="GJ334" s="500">
        <f t="shared" si="1085"/>
        <v>13063.5</v>
      </c>
      <c r="GK334" s="404">
        <f t="shared" si="1086"/>
        <v>15419.7</v>
      </c>
      <c r="GL334" s="510">
        <f t="shared" si="1087"/>
        <v>364</v>
      </c>
      <c r="GM334" s="404">
        <f t="shared" si="1088"/>
        <v>342</v>
      </c>
      <c r="GN334" s="500">
        <f t="shared" si="1089"/>
        <v>364</v>
      </c>
      <c r="GO334" s="404">
        <f t="shared" si="1090"/>
        <v>342</v>
      </c>
      <c r="GP334" s="500">
        <f t="shared" si="1091"/>
        <v>1128.4000000000001</v>
      </c>
      <c r="GQ334" s="404">
        <f t="shared" si="1092"/>
        <v>1061.1000000000001</v>
      </c>
      <c r="GR334" s="500">
        <f t="shared" si="1093"/>
        <v>19364.8</v>
      </c>
      <c r="GS334" s="404">
        <f t="shared" si="1094"/>
        <v>18982.3</v>
      </c>
      <c r="GT334" s="510">
        <f t="shared" si="1095"/>
        <v>598</v>
      </c>
      <c r="GU334" s="404">
        <f t="shared" si="1096"/>
        <v>575</v>
      </c>
      <c r="GV334" s="500">
        <f t="shared" si="1097"/>
        <v>598</v>
      </c>
      <c r="GW334" s="404">
        <f t="shared" si="1098"/>
        <v>575</v>
      </c>
      <c r="GX334" s="500">
        <f t="shared" si="1099"/>
        <v>1789.6</v>
      </c>
      <c r="GY334" s="404">
        <f t="shared" si="1100"/>
        <v>1761.1</v>
      </c>
      <c r="GZ334" s="500">
        <f t="shared" si="1101"/>
        <v>32428.3</v>
      </c>
      <c r="HA334" s="404">
        <f t="shared" si="1102"/>
        <v>34402</v>
      </c>
      <c r="HB334" s="510">
        <f t="shared" si="1103"/>
        <v>0</v>
      </c>
      <c r="HC334" s="404">
        <f t="shared" si="1104"/>
        <v>0</v>
      </c>
      <c r="HD334" s="500">
        <f t="shared" si="1105"/>
        <v>0</v>
      </c>
      <c r="HE334" s="404">
        <f t="shared" si="1106"/>
        <v>0</v>
      </c>
      <c r="HF334" s="500" t="str">
        <f t="shared" si="1107"/>
        <v/>
      </c>
      <c r="HG334" s="404" t="str">
        <f t="shared" si="1108"/>
        <v/>
      </c>
      <c r="HH334" s="500" t="str">
        <f t="shared" si="1109"/>
        <v/>
      </c>
      <c r="HI334" s="404" t="str">
        <f t="shared" si="1110"/>
        <v/>
      </c>
      <c r="HJ334" s="510">
        <f t="shared" si="1111"/>
        <v>2036.6</v>
      </c>
      <c r="HK334" s="404">
        <f t="shared" si="1112"/>
        <v>2027.5</v>
      </c>
      <c r="HL334" s="500">
        <f t="shared" si="1113"/>
        <v>35879.800000000003</v>
      </c>
      <c r="HM334" s="404">
        <f t="shared" si="1114"/>
        <v>38516.400000000001</v>
      </c>
    </row>
    <row r="335" spans="1:221">
      <c r="A335" s="711" t="s">
        <v>547</v>
      </c>
      <c r="B335" s="622" t="s">
        <v>1022</v>
      </c>
      <c r="C335" s="626"/>
      <c r="D335" s="719" t="s">
        <v>1023</v>
      </c>
      <c r="E335" s="592">
        <v>5</v>
      </c>
      <c r="F335" s="422">
        <v>117</v>
      </c>
      <c r="G335" s="712">
        <v>167</v>
      </c>
      <c r="H335" s="422">
        <v>0</v>
      </c>
      <c r="I335" s="712">
        <v>0</v>
      </c>
      <c r="J335" s="500">
        <f t="shared" si="965"/>
        <v>117</v>
      </c>
      <c r="K335" s="404">
        <f t="shared" si="966"/>
        <v>167</v>
      </c>
      <c r="L335" s="422"/>
      <c r="M335" s="712"/>
      <c r="N335" s="500">
        <f t="shared" si="967"/>
        <v>117</v>
      </c>
      <c r="O335" s="404">
        <f t="shared" si="968"/>
        <v>167</v>
      </c>
      <c r="P335" s="500">
        <f t="shared" si="969"/>
        <v>117</v>
      </c>
      <c r="Q335" s="404">
        <f t="shared" si="970"/>
        <v>167</v>
      </c>
      <c r="R335" s="422">
        <v>0</v>
      </c>
      <c r="S335" s="712">
        <v>0</v>
      </c>
      <c r="T335" s="500">
        <f t="shared" si="971"/>
        <v>0</v>
      </c>
      <c r="U335" s="404">
        <f t="shared" si="972"/>
        <v>0</v>
      </c>
      <c r="V335" s="422">
        <v>0</v>
      </c>
      <c r="W335" s="712">
        <v>0</v>
      </c>
      <c r="X335" s="500">
        <f t="shared" si="973"/>
        <v>0</v>
      </c>
      <c r="Y335" s="404">
        <f t="shared" si="974"/>
        <v>0</v>
      </c>
      <c r="Z335" s="422"/>
      <c r="AA335" s="712"/>
      <c r="AB335" s="500">
        <f t="shared" si="975"/>
        <v>0</v>
      </c>
      <c r="AC335" s="404">
        <f t="shared" si="976"/>
        <v>0</v>
      </c>
      <c r="AD335" s="500">
        <f t="shared" si="977"/>
        <v>0</v>
      </c>
      <c r="AE335" s="404">
        <f t="shared" si="978"/>
        <v>0</v>
      </c>
      <c r="AF335" s="500">
        <f t="shared" si="979"/>
        <v>0</v>
      </c>
      <c r="AG335" s="404">
        <f t="shared" si="980"/>
        <v>0</v>
      </c>
      <c r="AH335" s="564">
        <v>0</v>
      </c>
      <c r="AI335" s="713">
        <v>0</v>
      </c>
      <c r="AJ335" s="500">
        <f t="shared" si="981"/>
        <v>0</v>
      </c>
      <c r="AK335" s="404">
        <f t="shared" si="982"/>
        <v>0</v>
      </c>
      <c r="AL335" s="564">
        <v>0</v>
      </c>
      <c r="AM335" s="713">
        <v>0</v>
      </c>
      <c r="AN335" s="500">
        <f t="shared" si="983"/>
        <v>0</v>
      </c>
      <c r="AO335" s="404">
        <f t="shared" si="984"/>
        <v>0</v>
      </c>
      <c r="AP335" s="564"/>
      <c r="AQ335" s="713"/>
      <c r="AR335" s="500">
        <f t="shared" si="985"/>
        <v>0</v>
      </c>
      <c r="AS335" s="404">
        <f t="shared" si="986"/>
        <v>0</v>
      </c>
      <c r="AT335" s="236">
        <f t="shared" si="987"/>
        <v>0</v>
      </c>
      <c r="AU335" s="237">
        <f t="shared" si="988"/>
        <v>0</v>
      </c>
      <c r="AV335" s="500">
        <f t="shared" si="989"/>
        <v>0</v>
      </c>
      <c r="AW335" s="404">
        <f t="shared" si="990"/>
        <v>0</v>
      </c>
      <c r="AX335" s="422">
        <v>0</v>
      </c>
      <c r="AY335" s="712">
        <v>0</v>
      </c>
      <c r="AZ335" s="500">
        <f t="shared" si="991"/>
        <v>0</v>
      </c>
      <c r="BA335" s="404">
        <f t="shared" si="992"/>
        <v>0</v>
      </c>
      <c r="BB335" s="422">
        <v>0</v>
      </c>
      <c r="BC335" s="712">
        <v>0</v>
      </c>
      <c r="BD335" s="500">
        <f t="shared" si="993"/>
        <v>0</v>
      </c>
      <c r="BE335" s="404">
        <f t="shared" si="994"/>
        <v>0</v>
      </c>
      <c r="BF335" s="422"/>
      <c r="BG335" s="712"/>
      <c r="BH335" s="500">
        <f t="shared" si="995"/>
        <v>0</v>
      </c>
      <c r="BI335" s="404">
        <f t="shared" si="996"/>
        <v>0</v>
      </c>
      <c r="BJ335" s="500">
        <f t="shared" si="997"/>
        <v>0</v>
      </c>
      <c r="BK335" s="404">
        <f t="shared" si="998"/>
        <v>0</v>
      </c>
      <c r="BL335" s="500">
        <f t="shared" si="999"/>
        <v>0</v>
      </c>
      <c r="BM335" s="404">
        <f t="shared" si="1000"/>
        <v>0</v>
      </c>
      <c r="BN335" s="422">
        <v>1</v>
      </c>
      <c r="BO335" s="712">
        <v>0</v>
      </c>
      <c r="BP335" s="500">
        <f t="shared" si="1001"/>
        <v>1</v>
      </c>
      <c r="BQ335" s="404">
        <f t="shared" si="1002"/>
        <v>0</v>
      </c>
      <c r="BR335" s="422">
        <v>0</v>
      </c>
      <c r="BS335" s="712">
        <v>0</v>
      </c>
      <c r="BT335" s="500">
        <f t="shared" si="1003"/>
        <v>0</v>
      </c>
      <c r="BU335" s="404">
        <f t="shared" si="1004"/>
        <v>0</v>
      </c>
      <c r="BV335" s="422"/>
      <c r="BW335" s="712"/>
      <c r="BX335" s="500">
        <f t="shared" si="1005"/>
        <v>0</v>
      </c>
      <c r="BY335" s="404">
        <f t="shared" si="1006"/>
        <v>0</v>
      </c>
      <c r="BZ335" s="500">
        <f t="shared" si="1007"/>
        <v>1</v>
      </c>
      <c r="CA335" s="404">
        <f t="shared" si="1008"/>
        <v>0</v>
      </c>
      <c r="CB335" s="500">
        <f t="shared" si="1009"/>
        <v>1</v>
      </c>
      <c r="CC335" s="404">
        <f t="shared" si="1010"/>
        <v>0</v>
      </c>
      <c r="CD335" s="564">
        <v>2.5</v>
      </c>
      <c r="CE335" s="714">
        <v>0</v>
      </c>
      <c r="CF335" s="500">
        <f t="shared" si="1011"/>
        <v>2.5</v>
      </c>
      <c r="CG335" s="404">
        <f t="shared" si="1012"/>
        <v>0</v>
      </c>
      <c r="CH335" s="564"/>
      <c r="CI335" s="714">
        <v>0</v>
      </c>
      <c r="CJ335" s="500">
        <f t="shared" si="1013"/>
        <v>0</v>
      </c>
      <c r="CK335" s="404">
        <f t="shared" si="1014"/>
        <v>0</v>
      </c>
      <c r="CL335" s="564"/>
      <c r="CM335" s="714"/>
      <c r="CN335" s="500">
        <f t="shared" si="1015"/>
        <v>0</v>
      </c>
      <c r="CO335" s="404">
        <f t="shared" si="1016"/>
        <v>0</v>
      </c>
      <c r="CP335" s="500">
        <f t="shared" si="1017"/>
        <v>2.5</v>
      </c>
      <c r="CQ335" s="237">
        <f t="shared" si="1018"/>
        <v>0</v>
      </c>
      <c r="CR335" s="500">
        <f t="shared" si="1019"/>
        <v>2.5</v>
      </c>
      <c r="CS335" s="404">
        <f t="shared" si="1020"/>
        <v>0</v>
      </c>
      <c r="CT335" s="565">
        <v>72</v>
      </c>
      <c r="CU335" s="714">
        <v>0</v>
      </c>
      <c r="CV335" s="500">
        <f t="shared" si="1021"/>
        <v>72</v>
      </c>
      <c r="CW335" s="404">
        <f t="shared" si="1022"/>
        <v>0</v>
      </c>
      <c r="CX335" s="565">
        <v>0</v>
      </c>
      <c r="CY335" s="714">
        <v>0</v>
      </c>
      <c r="CZ335" s="500">
        <f t="shared" si="1023"/>
        <v>0</v>
      </c>
      <c r="DA335" s="404">
        <f t="shared" si="1024"/>
        <v>0</v>
      </c>
      <c r="DB335" s="565"/>
      <c r="DC335" s="714"/>
      <c r="DD335" s="500">
        <f t="shared" si="1025"/>
        <v>0</v>
      </c>
      <c r="DE335" s="404">
        <f t="shared" si="1026"/>
        <v>0</v>
      </c>
      <c r="DF335" s="500">
        <f t="shared" si="1027"/>
        <v>72</v>
      </c>
      <c r="DG335" s="404">
        <f t="shared" si="1028"/>
        <v>0</v>
      </c>
      <c r="DH335" s="500">
        <f t="shared" si="1029"/>
        <v>72</v>
      </c>
      <c r="DI335" s="404">
        <f t="shared" si="1030"/>
        <v>0</v>
      </c>
      <c r="DJ335" s="500">
        <f t="shared" si="1031"/>
        <v>1</v>
      </c>
      <c r="DK335" s="404">
        <f t="shared" si="1032"/>
        <v>0</v>
      </c>
      <c r="DL335" s="500">
        <f t="shared" si="1033"/>
        <v>1</v>
      </c>
      <c r="DM335" s="404">
        <f t="shared" si="1034"/>
        <v>0</v>
      </c>
      <c r="DN335" s="236">
        <f t="shared" si="1035"/>
        <v>2.5</v>
      </c>
      <c r="DO335" s="237">
        <f t="shared" si="1036"/>
        <v>0</v>
      </c>
      <c r="DP335" s="500">
        <f t="shared" si="1037"/>
        <v>2.5</v>
      </c>
      <c r="DQ335" s="404">
        <f t="shared" si="1038"/>
        <v>0</v>
      </c>
      <c r="DR335" s="500">
        <f t="shared" si="1039"/>
        <v>72</v>
      </c>
      <c r="DS335" s="404">
        <f t="shared" si="1040"/>
        <v>0</v>
      </c>
      <c r="DT335" s="500">
        <f t="shared" si="1041"/>
        <v>72</v>
      </c>
      <c r="DU335" s="404">
        <f t="shared" si="1042"/>
        <v>0</v>
      </c>
      <c r="DV335" s="565">
        <v>43</v>
      </c>
      <c r="DW335" s="715">
        <v>58</v>
      </c>
      <c r="DX335" s="500">
        <f t="shared" si="1043"/>
        <v>43</v>
      </c>
      <c r="DY335" s="404">
        <f t="shared" si="1044"/>
        <v>58</v>
      </c>
      <c r="DZ335" s="565">
        <v>69</v>
      </c>
      <c r="EA335" s="715">
        <v>93</v>
      </c>
      <c r="EB335" s="500">
        <f t="shared" si="1045"/>
        <v>69</v>
      </c>
      <c r="EC335" s="404">
        <f t="shared" si="1046"/>
        <v>93</v>
      </c>
      <c r="ED335" s="565"/>
      <c r="EE335" s="715"/>
      <c r="EF335" s="500">
        <f t="shared" si="1047"/>
        <v>0</v>
      </c>
      <c r="EG335" s="404">
        <f t="shared" si="1048"/>
        <v>0</v>
      </c>
      <c r="EH335" s="500">
        <f t="shared" si="1049"/>
        <v>112</v>
      </c>
      <c r="EI335" s="404">
        <f t="shared" si="1050"/>
        <v>151</v>
      </c>
      <c r="EJ335" s="500">
        <f t="shared" si="1051"/>
        <v>112</v>
      </c>
      <c r="EK335" s="404">
        <f t="shared" si="1052"/>
        <v>151</v>
      </c>
      <c r="EL335" s="564">
        <v>3.2</v>
      </c>
      <c r="EM335" s="716">
        <v>3.4</v>
      </c>
      <c r="EN335" s="500">
        <f t="shared" si="1053"/>
        <v>137.6</v>
      </c>
      <c r="EO335" s="404">
        <f t="shared" si="1054"/>
        <v>197.2</v>
      </c>
      <c r="EP335" s="564">
        <v>4.4000000000000004</v>
      </c>
      <c r="EQ335" s="716">
        <v>3.8</v>
      </c>
      <c r="ER335" s="500">
        <f t="shared" si="1055"/>
        <v>303.60000000000002</v>
      </c>
      <c r="ES335" s="404">
        <f t="shared" si="1056"/>
        <v>353.4</v>
      </c>
      <c r="ET335" s="564"/>
      <c r="EU335" s="716"/>
      <c r="EV335" s="500">
        <f t="shared" si="1057"/>
        <v>0</v>
      </c>
      <c r="EW335" s="404">
        <f t="shared" si="1058"/>
        <v>0</v>
      </c>
      <c r="EX335" s="236">
        <f t="shared" si="1059"/>
        <v>3.9392857142857145</v>
      </c>
      <c r="EY335" s="237">
        <f t="shared" si="1060"/>
        <v>3.646357615894039</v>
      </c>
      <c r="EZ335" s="500">
        <f t="shared" si="1061"/>
        <v>441.20000000000005</v>
      </c>
      <c r="FA335" s="404">
        <f t="shared" si="1062"/>
        <v>550.59999999999991</v>
      </c>
      <c r="FB335" s="565">
        <v>66.900000000000006</v>
      </c>
      <c r="FC335" s="716">
        <v>67.900000000000006</v>
      </c>
      <c r="FD335" s="500">
        <f t="shared" si="1063"/>
        <v>2876.7000000000003</v>
      </c>
      <c r="FE335" s="404">
        <f t="shared" si="1064"/>
        <v>3938.2000000000003</v>
      </c>
      <c r="FF335" s="565">
        <v>66.5</v>
      </c>
      <c r="FG335" s="716">
        <v>63.3</v>
      </c>
      <c r="FH335" s="500">
        <f t="shared" si="1065"/>
        <v>4588.5</v>
      </c>
      <c r="FI335" s="404">
        <f t="shared" si="1066"/>
        <v>5886.9</v>
      </c>
      <c r="FJ335" s="565"/>
      <c r="FK335" s="716"/>
      <c r="FL335" s="500">
        <f t="shared" si="1067"/>
        <v>0</v>
      </c>
      <c r="FM335" s="404">
        <f t="shared" si="1068"/>
        <v>0</v>
      </c>
      <c r="FN335" s="500">
        <f t="shared" si="1069"/>
        <v>66.653571428571439</v>
      </c>
      <c r="FO335" s="404">
        <f t="shared" si="1070"/>
        <v>65.066887417218553</v>
      </c>
      <c r="FP335" s="500">
        <f t="shared" si="1071"/>
        <v>7465.2000000000007</v>
      </c>
      <c r="FQ335" s="404">
        <f t="shared" si="1072"/>
        <v>9825.1000000000022</v>
      </c>
      <c r="FR335" s="565">
        <v>4</v>
      </c>
      <c r="FS335" s="717">
        <v>16</v>
      </c>
      <c r="FT335" s="500">
        <f t="shared" si="1073"/>
        <v>4</v>
      </c>
      <c r="FU335" s="404">
        <f t="shared" si="1074"/>
        <v>16</v>
      </c>
      <c r="FV335" s="564">
        <v>9.1</v>
      </c>
      <c r="FW335" s="718">
        <v>5.9</v>
      </c>
      <c r="FX335" s="500">
        <f t="shared" si="1075"/>
        <v>36.4</v>
      </c>
      <c r="FY335" s="404">
        <f t="shared" si="1076"/>
        <v>94.4</v>
      </c>
      <c r="FZ335" s="564">
        <v>80.3</v>
      </c>
      <c r="GA335" s="718">
        <v>62.6</v>
      </c>
      <c r="GB335" s="500">
        <f t="shared" si="1077"/>
        <v>321.2</v>
      </c>
      <c r="GC335" s="404">
        <f t="shared" si="1078"/>
        <v>1001.6</v>
      </c>
      <c r="GD335" s="510">
        <f t="shared" si="1079"/>
        <v>44</v>
      </c>
      <c r="GE335" s="404">
        <f t="shared" si="1080"/>
        <v>58</v>
      </c>
      <c r="GF335" s="500">
        <f t="shared" si="1081"/>
        <v>44</v>
      </c>
      <c r="GG335" s="404">
        <f t="shared" si="1082"/>
        <v>58</v>
      </c>
      <c r="GH335" s="500">
        <f t="shared" si="1083"/>
        <v>140.1</v>
      </c>
      <c r="GI335" s="404">
        <f t="shared" si="1084"/>
        <v>197.2</v>
      </c>
      <c r="GJ335" s="500">
        <f t="shared" si="1085"/>
        <v>2948.7000000000003</v>
      </c>
      <c r="GK335" s="404">
        <f t="shared" si="1086"/>
        <v>3938.2000000000003</v>
      </c>
      <c r="GL335" s="510">
        <f t="shared" si="1087"/>
        <v>69</v>
      </c>
      <c r="GM335" s="404">
        <f t="shared" si="1088"/>
        <v>93</v>
      </c>
      <c r="GN335" s="500">
        <f t="shared" si="1089"/>
        <v>69</v>
      </c>
      <c r="GO335" s="404">
        <f t="shared" si="1090"/>
        <v>93</v>
      </c>
      <c r="GP335" s="500">
        <f t="shared" si="1091"/>
        <v>303.60000000000002</v>
      </c>
      <c r="GQ335" s="404">
        <f t="shared" si="1092"/>
        <v>353.4</v>
      </c>
      <c r="GR335" s="500">
        <f t="shared" si="1093"/>
        <v>4588.5</v>
      </c>
      <c r="GS335" s="404">
        <f t="shared" si="1094"/>
        <v>5886.9</v>
      </c>
      <c r="GT335" s="510">
        <f t="shared" si="1095"/>
        <v>113</v>
      </c>
      <c r="GU335" s="404">
        <f t="shared" si="1096"/>
        <v>151</v>
      </c>
      <c r="GV335" s="500">
        <f t="shared" si="1097"/>
        <v>113</v>
      </c>
      <c r="GW335" s="404">
        <f t="shared" si="1098"/>
        <v>151</v>
      </c>
      <c r="GX335" s="500">
        <f t="shared" si="1099"/>
        <v>443.70000000000005</v>
      </c>
      <c r="GY335" s="404">
        <f t="shared" si="1100"/>
        <v>550.59999999999991</v>
      </c>
      <c r="GZ335" s="500">
        <f t="shared" si="1101"/>
        <v>7537.2000000000007</v>
      </c>
      <c r="HA335" s="404">
        <f t="shared" si="1102"/>
        <v>9825.1</v>
      </c>
      <c r="HB335" s="510">
        <f t="shared" si="1103"/>
        <v>0</v>
      </c>
      <c r="HC335" s="404">
        <f t="shared" si="1104"/>
        <v>0</v>
      </c>
      <c r="HD335" s="500">
        <f t="shared" si="1105"/>
        <v>0</v>
      </c>
      <c r="HE335" s="404">
        <f t="shared" si="1106"/>
        <v>0</v>
      </c>
      <c r="HF335" s="500" t="str">
        <f t="shared" si="1107"/>
        <v/>
      </c>
      <c r="HG335" s="404" t="str">
        <f t="shared" si="1108"/>
        <v/>
      </c>
      <c r="HH335" s="500" t="str">
        <f t="shared" si="1109"/>
        <v/>
      </c>
      <c r="HI335" s="404" t="str">
        <f t="shared" si="1110"/>
        <v/>
      </c>
      <c r="HJ335" s="510">
        <f t="shared" si="1111"/>
        <v>480.1</v>
      </c>
      <c r="HK335" s="404">
        <f t="shared" si="1112"/>
        <v>644.99999999999989</v>
      </c>
      <c r="HL335" s="500">
        <f t="shared" si="1113"/>
        <v>7858.4000000000005</v>
      </c>
      <c r="HM335" s="404">
        <f t="shared" si="1114"/>
        <v>10826.700000000003</v>
      </c>
    </row>
    <row r="336" spans="1:221">
      <c r="A336" s="723" t="s">
        <v>547</v>
      </c>
      <c r="B336" s="721" t="s">
        <v>1024</v>
      </c>
      <c r="C336" s="722"/>
      <c r="D336" s="627">
        <v>870501</v>
      </c>
      <c r="E336" s="623">
        <v>5</v>
      </c>
      <c r="F336" s="422">
        <v>833</v>
      </c>
      <c r="G336" s="712">
        <v>1005</v>
      </c>
      <c r="H336" s="422">
        <v>4</v>
      </c>
      <c r="I336" s="712">
        <v>1</v>
      </c>
      <c r="J336" s="500">
        <f t="shared" si="965"/>
        <v>829</v>
      </c>
      <c r="K336" s="404">
        <f t="shared" si="966"/>
        <v>1004</v>
      </c>
      <c r="L336" s="422"/>
      <c r="M336" s="712"/>
      <c r="N336" s="500">
        <f t="shared" si="967"/>
        <v>829</v>
      </c>
      <c r="O336" s="404">
        <f t="shared" si="968"/>
        <v>1004</v>
      </c>
      <c r="P336" s="500">
        <f t="shared" si="969"/>
        <v>829</v>
      </c>
      <c r="Q336" s="404">
        <f t="shared" si="970"/>
        <v>1004</v>
      </c>
      <c r="R336" s="422">
        <v>0</v>
      </c>
      <c r="S336" s="712">
        <v>0</v>
      </c>
      <c r="T336" s="500">
        <f t="shared" si="971"/>
        <v>0</v>
      </c>
      <c r="U336" s="404">
        <f t="shared" si="972"/>
        <v>0</v>
      </c>
      <c r="V336" s="422">
        <v>0</v>
      </c>
      <c r="W336" s="712">
        <v>0</v>
      </c>
      <c r="X336" s="500">
        <f t="shared" si="973"/>
        <v>0</v>
      </c>
      <c r="Y336" s="404">
        <f t="shared" si="974"/>
        <v>0</v>
      </c>
      <c r="Z336" s="422"/>
      <c r="AA336" s="712"/>
      <c r="AB336" s="500">
        <f t="shared" si="975"/>
        <v>0</v>
      </c>
      <c r="AC336" s="404">
        <f t="shared" si="976"/>
        <v>0</v>
      </c>
      <c r="AD336" s="500">
        <f t="shared" si="977"/>
        <v>0</v>
      </c>
      <c r="AE336" s="404">
        <f t="shared" si="978"/>
        <v>0</v>
      </c>
      <c r="AF336" s="500">
        <f t="shared" si="979"/>
        <v>0</v>
      </c>
      <c r="AG336" s="404">
        <f t="shared" si="980"/>
        <v>0</v>
      </c>
      <c r="AH336" s="564">
        <v>0</v>
      </c>
      <c r="AI336" s="713">
        <v>0</v>
      </c>
      <c r="AJ336" s="500">
        <f t="shared" si="981"/>
        <v>0</v>
      </c>
      <c r="AK336" s="404">
        <f t="shared" si="982"/>
        <v>0</v>
      </c>
      <c r="AL336" s="564">
        <v>0</v>
      </c>
      <c r="AM336" s="713">
        <v>0</v>
      </c>
      <c r="AN336" s="500">
        <f t="shared" si="983"/>
        <v>0</v>
      </c>
      <c r="AO336" s="404">
        <f t="shared" si="984"/>
        <v>0</v>
      </c>
      <c r="AP336" s="564"/>
      <c r="AQ336" s="713"/>
      <c r="AR336" s="500">
        <f t="shared" si="985"/>
        <v>0</v>
      </c>
      <c r="AS336" s="404">
        <f t="shared" si="986"/>
        <v>0</v>
      </c>
      <c r="AT336" s="236">
        <f t="shared" si="987"/>
        <v>0</v>
      </c>
      <c r="AU336" s="237">
        <f t="shared" si="988"/>
        <v>0</v>
      </c>
      <c r="AV336" s="500">
        <f t="shared" si="989"/>
        <v>0</v>
      </c>
      <c r="AW336" s="404">
        <f t="shared" si="990"/>
        <v>0</v>
      </c>
      <c r="AX336" s="422">
        <v>0</v>
      </c>
      <c r="AY336" s="712">
        <v>0</v>
      </c>
      <c r="AZ336" s="500">
        <f t="shared" si="991"/>
        <v>0</v>
      </c>
      <c r="BA336" s="404">
        <f t="shared" si="992"/>
        <v>0</v>
      </c>
      <c r="BB336" s="422">
        <v>0</v>
      </c>
      <c r="BC336" s="712">
        <v>0</v>
      </c>
      <c r="BD336" s="500">
        <f t="shared" si="993"/>
        <v>0</v>
      </c>
      <c r="BE336" s="404">
        <f t="shared" si="994"/>
        <v>0</v>
      </c>
      <c r="BF336" s="422"/>
      <c r="BG336" s="712"/>
      <c r="BH336" s="500">
        <f t="shared" si="995"/>
        <v>0</v>
      </c>
      <c r="BI336" s="404">
        <f t="shared" si="996"/>
        <v>0</v>
      </c>
      <c r="BJ336" s="500">
        <f t="shared" si="997"/>
        <v>0</v>
      </c>
      <c r="BK336" s="404">
        <f t="shared" si="998"/>
        <v>0</v>
      </c>
      <c r="BL336" s="500">
        <f t="shared" si="999"/>
        <v>0</v>
      </c>
      <c r="BM336" s="404">
        <f t="shared" si="1000"/>
        <v>0</v>
      </c>
      <c r="BN336" s="422">
        <v>0</v>
      </c>
      <c r="BO336" s="712">
        <v>1</v>
      </c>
      <c r="BP336" s="500">
        <f t="shared" si="1001"/>
        <v>0</v>
      </c>
      <c r="BQ336" s="404">
        <f t="shared" si="1002"/>
        <v>1</v>
      </c>
      <c r="BR336" s="422">
        <v>0</v>
      </c>
      <c r="BS336" s="712">
        <v>0</v>
      </c>
      <c r="BT336" s="500">
        <f t="shared" si="1003"/>
        <v>0</v>
      </c>
      <c r="BU336" s="404">
        <f t="shared" si="1004"/>
        <v>0</v>
      </c>
      <c r="BV336" s="422"/>
      <c r="BW336" s="712"/>
      <c r="BX336" s="500">
        <f t="shared" si="1005"/>
        <v>0</v>
      </c>
      <c r="BY336" s="404">
        <f t="shared" si="1006"/>
        <v>0</v>
      </c>
      <c r="BZ336" s="500">
        <f t="shared" si="1007"/>
        <v>0</v>
      </c>
      <c r="CA336" s="404">
        <f t="shared" si="1008"/>
        <v>1</v>
      </c>
      <c r="CB336" s="500">
        <f t="shared" si="1009"/>
        <v>0</v>
      </c>
      <c r="CC336" s="404">
        <f t="shared" si="1010"/>
        <v>1</v>
      </c>
      <c r="CD336" s="564">
        <v>0</v>
      </c>
      <c r="CE336" s="714">
        <v>3.5</v>
      </c>
      <c r="CF336" s="500">
        <f t="shared" si="1011"/>
        <v>0</v>
      </c>
      <c r="CG336" s="404">
        <f t="shared" si="1012"/>
        <v>3.5</v>
      </c>
      <c r="CH336" s="564"/>
      <c r="CI336" s="714">
        <v>0</v>
      </c>
      <c r="CJ336" s="500">
        <f t="shared" si="1013"/>
        <v>0</v>
      </c>
      <c r="CK336" s="404">
        <f t="shared" si="1014"/>
        <v>0</v>
      </c>
      <c r="CL336" s="564"/>
      <c r="CM336" s="714"/>
      <c r="CN336" s="500">
        <f t="shared" si="1015"/>
        <v>0</v>
      </c>
      <c r="CO336" s="404">
        <f t="shared" si="1016"/>
        <v>0</v>
      </c>
      <c r="CP336" s="500">
        <f t="shared" si="1017"/>
        <v>0</v>
      </c>
      <c r="CQ336" s="237">
        <f t="shared" si="1018"/>
        <v>3.5</v>
      </c>
      <c r="CR336" s="500">
        <f t="shared" si="1019"/>
        <v>0</v>
      </c>
      <c r="CS336" s="404">
        <f t="shared" si="1020"/>
        <v>3.5</v>
      </c>
      <c r="CT336" s="565">
        <v>0</v>
      </c>
      <c r="CU336" s="714">
        <v>86</v>
      </c>
      <c r="CV336" s="500">
        <f t="shared" si="1021"/>
        <v>0</v>
      </c>
      <c r="CW336" s="404">
        <f t="shared" si="1022"/>
        <v>86</v>
      </c>
      <c r="CX336" s="565">
        <v>0</v>
      </c>
      <c r="CY336" s="714">
        <v>0</v>
      </c>
      <c r="CZ336" s="500">
        <f t="shared" si="1023"/>
        <v>0</v>
      </c>
      <c r="DA336" s="404">
        <f t="shared" si="1024"/>
        <v>0</v>
      </c>
      <c r="DB336" s="565"/>
      <c r="DC336" s="714"/>
      <c r="DD336" s="500">
        <f t="shared" si="1025"/>
        <v>0</v>
      </c>
      <c r="DE336" s="404">
        <f t="shared" si="1026"/>
        <v>0</v>
      </c>
      <c r="DF336" s="500">
        <f t="shared" si="1027"/>
        <v>0</v>
      </c>
      <c r="DG336" s="404">
        <f t="shared" si="1028"/>
        <v>86</v>
      </c>
      <c r="DH336" s="500">
        <f t="shared" si="1029"/>
        <v>0</v>
      </c>
      <c r="DI336" s="404">
        <f t="shared" si="1030"/>
        <v>86</v>
      </c>
      <c r="DJ336" s="500">
        <f t="shared" si="1031"/>
        <v>0</v>
      </c>
      <c r="DK336" s="404">
        <f t="shared" si="1032"/>
        <v>1</v>
      </c>
      <c r="DL336" s="500">
        <f t="shared" si="1033"/>
        <v>0</v>
      </c>
      <c r="DM336" s="404">
        <f t="shared" si="1034"/>
        <v>1</v>
      </c>
      <c r="DN336" s="236">
        <f t="shared" si="1035"/>
        <v>0</v>
      </c>
      <c r="DO336" s="237">
        <f t="shared" si="1036"/>
        <v>3.5</v>
      </c>
      <c r="DP336" s="500">
        <f t="shared" si="1037"/>
        <v>0</v>
      </c>
      <c r="DQ336" s="404">
        <f t="shared" si="1038"/>
        <v>3.5</v>
      </c>
      <c r="DR336" s="500">
        <f t="shared" si="1039"/>
        <v>0</v>
      </c>
      <c r="DS336" s="404">
        <f t="shared" si="1040"/>
        <v>86</v>
      </c>
      <c r="DT336" s="500">
        <f t="shared" si="1041"/>
        <v>0</v>
      </c>
      <c r="DU336" s="404">
        <f t="shared" si="1042"/>
        <v>86</v>
      </c>
      <c r="DV336" s="565">
        <v>416</v>
      </c>
      <c r="DW336" s="715">
        <v>507</v>
      </c>
      <c r="DX336" s="500">
        <f t="shared" si="1043"/>
        <v>416</v>
      </c>
      <c r="DY336" s="404">
        <f t="shared" si="1044"/>
        <v>507</v>
      </c>
      <c r="DZ336" s="565">
        <v>372</v>
      </c>
      <c r="EA336" s="715">
        <v>462</v>
      </c>
      <c r="EB336" s="500">
        <f t="shared" si="1045"/>
        <v>372</v>
      </c>
      <c r="EC336" s="404">
        <f t="shared" si="1046"/>
        <v>462</v>
      </c>
      <c r="ED336" s="565"/>
      <c r="EE336" s="715"/>
      <c r="EF336" s="500">
        <f t="shared" si="1047"/>
        <v>0</v>
      </c>
      <c r="EG336" s="404">
        <f t="shared" si="1048"/>
        <v>0</v>
      </c>
      <c r="EH336" s="500">
        <f t="shared" si="1049"/>
        <v>788</v>
      </c>
      <c r="EI336" s="404">
        <f t="shared" si="1050"/>
        <v>969</v>
      </c>
      <c r="EJ336" s="500">
        <f t="shared" si="1051"/>
        <v>788</v>
      </c>
      <c r="EK336" s="404">
        <f t="shared" si="1052"/>
        <v>969</v>
      </c>
      <c r="EL336" s="564">
        <v>2.5</v>
      </c>
      <c r="EM336" s="716">
        <v>2.6</v>
      </c>
      <c r="EN336" s="500">
        <f t="shared" si="1053"/>
        <v>1040</v>
      </c>
      <c r="EO336" s="404">
        <f t="shared" si="1054"/>
        <v>1318.2</v>
      </c>
      <c r="EP336" s="564">
        <v>3</v>
      </c>
      <c r="EQ336" s="716">
        <v>3</v>
      </c>
      <c r="ER336" s="500">
        <f t="shared" si="1055"/>
        <v>1116</v>
      </c>
      <c r="ES336" s="404">
        <f t="shared" si="1056"/>
        <v>1386</v>
      </c>
      <c r="ET336" s="564"/>
      <c r="EU336" s="716"/>
      <c r="EV336" s="500">
        <f t="shared" si="1057"/>
        <v>0</v>
      </c>
      <c r="EW336" s="404">
        <f t="shared" si="1058"/>
        <v>0</v>
      </c>
      <c r="EX336" s="236">
        <f t="shared" si="1059"/>
        <v>2.7360406091370559</v>
      </c>
      <c r="EY336" s="237">
        <f t="shared" si="1060"/>
        <v>2.7907120743034053</v>
      </c>
      <c r="EZ336" s="500">
        <f t="shared" si="1061"/>
        <v>2156</v>
      </c>
      <c r="FA336" s="404">
        <f t="shared" si="1062"/>
        <v>2704.2</v>
      </c>
      <c r="FB336" s="565">
        <v>58.1</v>
      </c>
      <c r="FC336" s="716">
        <v>58.4</v>
      </c>
      <c r="FD336" s="500">
        <f t="shared" si="1063"/>
        <v>24169.600000000002</v>
      </c>
      <c r="FE336" s="404">
        <f t="shared" si="1064"/>
        <v>29608.799999999999</v>
      </c>
      <c r="FF336" s="565">
        <v>56.1</v>
      </c>
      <c r="FG336" s="716">
        <v>53.3</v>
      </c>
      <c r="FH336" s="500">
        <f t="shared" si="1065"/>
        <v>20869.2</v>
      </c>
      <c r="FI336" s="404">
        <f t="shared" si="1066"/>
        <v>24624.6</v>
      </c>
      <c r="FJ336" s="565"/>
      <c r="FK336" s="716"/>
      <c r="FL336" s="500">
        <f t="shared" si="1067"/>
        <v>0</v>
      </c>
      <c r="FM336" s="404">
        <f t="shared" si="1068"/>
        <v>0</v>
      </c>
      <c r="FN336" s="500">
        <f t="shared" si="1069"/>
        <v>57.155837563451783</v>
      </c>
      <c r="FO336" s="404">
        <f t="shared" si="1070"/>
        <v>55.96842105263157</v>
      </c>
      <c r="FP336" s="500">
        <f t="shared" si="1071"/>
        <v>45038.8</v>
      </c>
      <c r="FQ336" s="404">
        <f t="shared" si="1072"/>
        <v>54233.399999999994</v>
      </c>
      <c r="FR336" s="565">
        <v>41</v>
      </c>
      <c r="FS336" s="717">
        <v>34</v>
      </c>
      <c r="FT336" s="500">
        <f t="shared" si="1073"/>
        <v>41</v>
      </c>
      <c r="FU336" s="404">
        <f t="shared" si="1074"/>
        <v>34</v>
      </c>
      <c r="FV336" s="564">
        <v>2.8</v>
      </c>
      <c r="FW336" s="718">
        <v>3.5</v>
      </c>
      <c r="FX336" s="500">
        <f t="shared" si="1075"/>
        <v>114.8</v>
      </c>
      <c r="FY336" s="404">
        <f t="shared" si="1076"/>
        <v>119</v>
      </c>
      <c r="FZ336" s="564">
        <v>34.299999999999997</v>
      </c>
      <c r="GA336" s="718">
        <v>30.2</v>
      </c>
      <c r="GB336" s="500">
        <f t="shared" si="1077"/>
        <v>1406.3</v>
      </c>
      <c r="GC336" s="404">
        <f t="shared" si="1078"/>
        <v>1026.8</v>
      </c>
      <c r="GD336" s="510">
        <f t="shared" si="1079"/>
        <v>416</v>
      </c>
      <c r="GE336" s="404">
        <f t="shared" si="1080"/>
        <v>508</v>
      </c>
      <c r="GF336" s="500">
        <f t="shared" si="1081"/>
        <v>416</v>
      </c>
      <c r="GG336" s="404">
        <f t="shared" si="1082"/>
        <v>508</v>
      </c>
      <c r="GH336" s="500">
        <f t="shared" si="1083"/>
        <v>1040</v>
      </c>
      <c r="GI336" s="404">
        <f t="shared" si="1084"/>
        <v>1321.7</v>
      </c>
      <c r="GJ336" s="500">
        <f t="shared" si="1085"/>
        <v>24169.600000000002</v>
      </c>
      <c r="GK336" s="404">
        <f t="shared" si="1086"/>
        <v>29694.799999999999</v>
      </c>
      <c r="GL336" s="510">
        <f t="shared" si="1087"/>
        <v>372</v>
      </c>
      <c r="GM336" s="404">
        <f t="shared" si="1088"/>
        <v>462</v>
      </c>
      <c r="GN336" s="500">
        <f t="shared" si="1089"/>
        <v>372</v>
      </c>
      <c r="GO336" s="404">
        <f t="shared" si="1090"/>
        <v>462</v>
      </c>
      <c r="GP336" s="500">
        <f t="shared" si="1091"/>
        <v>1116</v>
      </c>
      <c r="GQ336" s="404">
        <f t="shared" si="1092"/>
        <v>1386</v>
      </c>
      <c r="GR336" s="500">
        <f t="shared" si="1093"/>
        <v>20869.2</v>
      </c>
      <c r="GS336" s="404">
        <f t="shared" si="1094"/>
        <v>24624.6</v>
      </c>
      <c r="GT336" s="510">
        <f t="shared" si="1095"/>
        <v>788</v>
      </c>
      <c r="GU336" s="404">
        <f t="shared" si="1096"/>
        <v>970</v>
      </c>
      <c r="GV336" s="500">
        <f t="shared" si="1097"/>
        <v>788</v>
      </c>
      <c r="GW336" s="404">
        <f t="shared" si="1098"/>
        <v>970</v>
      </c>
      <c r="GX336" s="500">
        <f t="shared" si="1099"/>
        <v>2156</v>
      </c>
      <c r="GY336" s="404">
        <f t="shared" si="1100"/>
        <v>2707.7</v>
      </c>
      <c r="GZ336" s="500">
        <f t="shared" si="1101"/>
        <v>45038.8</v>
      </c>
      <c r="HA336" s="404">
        <f t="shared" si="1102"/>
        <v>54319.399999999994</v>
      </c>
      <c r="HB336" s="510">
        <f t="shared" si="1103"/>
        <v>0</v>
      </c>
      <c r="HC336" s="404">
        <f t="shared" si="1104"/>
        <v>0</v>
      </c>
      <c r="HD336" s="500">
        <f t="shared" si="1105"/>
        <v>0</v>
      </c>
      <c r="HE336" s="404">
        <f t="shared" si="1106"/>
        <v>0</v>
      </c>
      <c r="HF336" s="500" t="str">
        <f t="shared" si="1107"/>
        <v/>
      </c>
      <c r="HG336" s="404" t="str">
        <f t="shared" si="1108"/>
        <v/>
      </c>
      <c r="HH336" s="500" t="str">
        <f t="shared" si="1109"/>
        <v/>
      </c>
      <c r="HI336" s="404" t="str">
        <f t="shared" si="1110"/>
        <v/>
      </c>
      <c r="HJ336" s="510">
        <f t="shared" si="1111"/>
        <v>2270.8000000000002</v>
      </c>
      <c r="HK336" s="404">
        <f t="shared" si="1112"/>
        <v>2826.7</v>
      </c>
      <c r="HL336" s="500">
        <f t="shared" si="1113"/>
        <v>46445.100000000006</v>
      </c>
      <c r="HM336" s="404">
        <f t="shared" si="1114"/>
        <v>55346.2</v>
      </c>
    </row>
    <row r="337" spans="1:221">
      <c r="A337" s="711" t="s">
        <v>547</v>
      </c>
      <c r="B337" s="622" t="s">
        <v>1025</v>
      </c>
      <c r="C337" s="626"/>
      <c r="D337" s="719">
        <v>225432</v>
      </c>
      <c r="E337" s="592">
        <v>5</v>
      </c>
      <c r="F337" s="422">
        <v>2339</v>
      </c>
      <c r="G337" s="712">
        <v>2350</v>
      </c>
      <c r="H337" s="422">
        <v>12</v>
      </c>
      <c r="I337" s="712">
        <v>9</v>
      </c>
      <c r="J337" s="500">
        <f t="shared" si="965"/>
        <v>2327</v>
      </c>
      <c r="K337" s="404">
        <f t="shared" si="966"/>
        <v>2341</v>
      </c>
      <c r="L337" s="422"/>
      <c r="M337" s="712"/>
      <c r="N337" s="500">
        <f t="shared" si="967"/>
        <v>2327</v>
      </c>
      <c r="O337" s="404">
        <f t="shared" si="968"/>
        <v>2341</v>
      </c>
      <c r="P337" s="500">
        <f t="shared" si="969"/>
        <v>2327</v>
      </c>
      <c r="Q337" s="404">
        <f t="shared" si="970"/>
        <v>2341</v>
      </c>
      <c r="R337" s="422">
        <v>24</v>
      </c>
      <c r="S337" s="712">
        <v>32</v>
      </c>
      <c r="T337" s="500">
        <f t="shared" si="971"/>
        <v>24</v>
      </c>
      <c r="U337" s="404">
        <f t="shared" si="972"/>
        <v>32</v>
      </c>
      <c r="V337" s="422">
        <v>3</v>
      </c>
      <c r="W337" s="712">
        <v>5</v>
      </c>
      <c r="X337" s="500">
        <f t="shared" si="973"/>
        <v>3</v>
      </c>
      <c r="Y337" s="404">
        <f t="shared" si="974"/>
        <v>5</v>
      </c>
      <c r="Z337" s="422"/>
      <c r="AA337" s="712"/>
      <c r="AB337" s="500">
        <f t="shared" si="975"/>
        <v>0</v>
      </c>
      <c r="AC337" s="404">
        <f t="shared" si="976"/>
        <v>0</v>
      </c>
      <c r="AD337" s="500">
        <f t="shared" si="977"/>
        <v>27</v>
      </c>
      <c r="AE337" s="404">
        <f t="shared" si="978"/>
        <v>37</v>
      </c>
      <c r="AF337" s="500">
        <f t="shared" si="979"/>
        <v>27</v>
      </c>
      <c r="AG337" s="404">
        <f t="shared" si="980"/>
        <v>37</v>
      </c>
      <c r="AH337" s="564">
        <v>4.9000000000000004</v>
      </c>
      <c r="AI337" s="713">
        <v>4.8</v>
      </c>
      <c r="AJ337" s="500">
        <f t="shared" si="981"/>
        <v>117.60000000000001</v>
      </c>
      <c r="AK337" s="404">
        <f t="shared" si="982"/>
        <v>153.6</v>
      </c>
      <c r="AL337" s="564">
        <v>5.3</v>
      </c>
      <c r="AM337" s="713">
        <v>4.5999999999999996</v>
      </c>
      <c r="AN337" s="500">
        <f t="shared" si="983"/>
        <v>15.899999999999999</v>
      </c>
      <c r="AO337" s="404">
        <f t="shared" si="984"/>
        <v>23</v>
      </c>
      <c r="AP337" s="564"/>
      <c r="AQ337" s="713"/>
      <c r="AR337" s="500">
        <f t="shared" si="985"/>
        <v>0</v>
      </c>
      <c r="AS337" s="404">
        <f t="shared" si="986"/>
        <v>0</v>
      </c>
      <c r="AT337" s="236">
        <f t="shared" si="987"/>
        <v>4.9444444444444446</v>
      </c>
      <c r="AU337" s="237">
        <f t="shared" si="988"/>
        <v>4.7729729729729726</v>
      </c>
      <c r="AV337" s="500">
        <f t="shared" si="989"/>
        <v>133.5</v>
      </c>
      <c r="AW337" s="404">
        <f t="shared" si="990"/>
        <v>176.6</v>
      </c>
      <c r="AX337" s="422">
        <v>121.3</v>
      </c>
      <c r="AY337" s="712">
        <v>121.2</v>
      </c>
      <c r="AZ337" s="500">
        <f t="shared" si="991"/>
        <v>2911.2</v>
      </c>
      <c r="BA337" s="404">
        <f t="shared" si="992"/>
        <v>3878.4</v>
      </c>
      <c r="BB337" s="422">
        <v>114.7</v>
      </c>
      <c r="BC337" s="712">
        <v>106.6</v>
      </c>
      <c r="BD337" s="500">
        <f t="shared" si="993"/>
        <v>344.1</v>
      </c>
      <c r="BE337" s="404">
        <f t="shared" si="994"/>
        <v>533</v>
      </c>
      <c r="BF337" s="422"/>
      <c r="BG337" s="712"/>
      <c r="BH337" s="500">
        <f t="shared" si="995"/>
        <v>0</v>
      </c>
      <c r="BI337" s="404">
        <f t="shared" si="996"/>
        <v>0</v>
      </c>
      <c r="BJ337" s="500">
        <f t="shared" si="997"/>
        <v>120.56666666666666</v>
      </c>
      <c r="BK337" s="404">
        <f t="shared" si="998"/>
        <v>119.22702702702702</v>
      </c>
      <c r="BL337" s="500">
        <f t="shared" si="999"/>
        <v>3255.2999999999997</v>
      </c>
      <c r="BM337" s="404">
        <f t="shared" si="1000"/>
        <v>4411.3999999999996</v>
      </c>
      <c r="BN337" s="422">
        <v>166</v>
      </c>
      <c r="BO337" s="712">
        <v>166</v>
      </c>
      <c r="BP337" s="500">
        <f t="shared" si="1001"/>
        <v>166</v>
      </c>
      <c r="BQ337" s="404">
        <f t="shared" si="1002"/>
        <v>166</v>
      </c>
      <c r="BR337" s="422">
        <v>37</v>
      </c>
      <c r="BS337" s="712">
        <v>28</v>
      </c>
      <c r="BT337" s="500">
        <f t="shared" si="1003"/>
        <v>37</v>
      </c>
      <c r="BU337" s="404">
        <f t="shared" si="1004"/>
        <v>28</v>
      </c>
      <c r="BV337" s="422"/>
      <c r="BW337" s="712"/>
      <c r="BX337" s="500">
        <f t="shared" si="1005"/>
        <v>0</v>
      </c>
      <c r="BY337" s="404">
        <f t="shared" si="1006"/>
        <v>0</v>
      </c>
      <c r="BZ337" s="500">
        <f t="shared" si="1007"/>
        <v>203</v>
      </c>
      <c r="CA337" s="404">
        <f t="shared" si="1008"/>
        <v>194</v>
      </c>
      <c r="CB337" s="500">
        <f t="shared" si="1009"/>
        <v>203</v>
      </c>
      <c r="CC337" s="404">
        <f t="shared" si="1010"/>
        <v>194</v>
      </c>
      <c r="CD337" s="564">
        <v>6.7</v>
      </c>
      <c r="CE337" s="714">
        <v>6.5</v>
      </c>
      <c r="CF337" s="500">
        <f t="shared" si="1011"/>
        <v>1112.2</v>
      </c>
      <c r="CG337" s="404">
        <f t="shared" si="1012"/>
        <v>1079</v>
      </c>
      <c r="CH337" s="564"/>
      <c r="CI337" s="714">
        <v>6.6</v>
      </c>
      <c r="CJ337" s="500">
        <f t="shared" si="1013"/>
        <v>0</v>
      </c>
      <c r="CK337" s="404">
        <f t="shared" si="1014"/>
        <v>184.79999999999998</v>
      </c>
      <c r="CL337" s="564"/>
      <c r="CM337" s="714"/>
      <c r="CN337" s="500">
        <f t="shared" si="1015"/>
        <v>0</v>
      </c>
      <c r="CO337" s="404">
        <f t="shared" si="1016"/>
        <v>0</v>
      </c>
      <c r="CP337" s="500">
        <f t="shared" si="1017"/>
        <v>5.478817733990148</v>
      </c>
      <c r="CQ337" s="237">
        <f t="shared" si="1018"/>
        <v>6.5144329896907216</v>
      </c>
      <c r="CR337" s="500">
        <f t="shared" si="1019"/>
        <v>1112.2</v>
      </c>
      <c r="CS337" s="404">
        <f t="shared" si="1020"/>
        <v>1263.8</v>
      </c>
      <c r="CT337" s="565">
        <v>142.4</v>
      </c>
      <c r="CU337" s="714">
        <v>141.1</v>
      </c>
      <c r="CV337" s="500">
        <f t="shared" si="1021"/>
        <v>23638.400000000001</v>
      </c>
      <c r="CW337" s="404">
        <f t="shared" si="1022"/>
        <v>23422.6</v>
      </c>
      <c r="CX337" s="565">
        <v>142.69999999999999</v>
      </c>
      <c r="CY337" s="714">
        <v>136</v>
      </c>
      <c r="CZ337" s="500">
        <f t="shared" si="1023"/>
        <v>5279.9</v>
      </c>
      <c r="DA337" s="404">
        <f t="shared" si="1024"/>
        <v>3808</v>
      </c>
      <c r="DB337" s="565"/>
      <c r="DC337" s="714"/>
      <c r="DD337" s="500">
        <f t="shared" si="1025"/>
        <v>0</v>
      </c>
      <c r="DE337" s="404">
        <f t="shared" si="1026"/>
        <v>0</v>
      </c>
      <c r="DF337" s="500">
        <f t="shared" si="1027"/>
        <v>142.45467980295567</v>
      </c>
      <c r="DG337" s="404">
        <f t="shared" si="1028"/>
        <v>140.36391752577319</v>
      </c>
      <c r="DH337" s="500">
        <f t="shared" si="1029"/>
        <v>28918.3</v>
      </c>
      <c r="DI337" s="404">
        <f t="shared" si="1030"/>
        <v>27230.6</v>
      </c>
      <c r="DJ337" s="500">
        <f t="shared" si="1031"/>
        <v>230</v>
      </c>
      <c r="DK337" s="404">
        <f t="shared" si="1032"/>
        <v>231</v>
      </c>
      <c r="DL337" s="500">
        <f t="shared" si="1033"/>
        <v>230</v>
      </c>
      <c r="DM337" s="404">
        <f t="shared" si="1034"/>
        <v>231</v>
      </c>
      <c r="DN337" s="236">
        <f t="shared" si="1035"/>
        <v>5.4160869565217391</v>
      </c>
      <c r="DO337" s="237">
        <f t="shared" si="1036"/>
        <v>6.235497835497835</v>
      </c>
      <c r="DP337" s="500">
        <f t="shared" si="1037"/>
        <v>1245.7</v>
      </c>
      <c r="DQ337" s="404">
        <f t="shared" si="1038"/>
        <v>1440.3999999999999</v>
      </c>
      <c r="DR337" s="500">
        <f t="shared" si="1039"/>
        <v>139.88521739130434</v>
      </c>
      <c r="DS337" s="404">
        <f t="shared" si="1040"/>
        <v>136.97835497835499</v>
      </c>
      <c r="DT337" s="500">
        <f t="shared" si="1041"/>
        <v>32173.599999999999</v>
      </c>
      <c r="DU337" s="404">
        <f t="shared" si="1042"/>
        <v>31642</v>
      </c>
      <c r="DV337" s="565">
        <v>826</v>
      </c>
      <c r="DW337" s="715">
        <v>898</v>
      </c>
      <c r="DX337" s="500">
        <f t="shared" si="1043"/>
        <v>826</v>
      </c>
      <c r="DY337" s="404">
        <f t="shared" si="1044"/>
        <v>898</v>
      </c>
      <c r="DZ337" s="565">
        <v>1095</v>
      </c>
      <c r="EA337" s="715">
        <v>1040</v>
      </c>
      <c r="EB337" s="500">
        <f t="shared" si="1045"/>
        <v>1095</v>
      </c>
      <c r="EC337" s="404">
        <f t="shared" si="1046"/>
        <v>1040</v>
      </c>
      <c r="ED337" s="565"/>
      <c r="EE337" s="715"/>
      <c r="EF337" s="500">
        <f t="shared" si="1047"/>
        <v>0</v>
      </c>
      <c r="EG337" s="404">
        <f t="shared" si="1048"/>
        <v>0</v>
      </c>
      <c r="EH337" s="500">
        <f t="shared" si="1049"/>
        <v>1921</v>
      </c>
      <c r="EI337" s="404">
        <f t="shared" si="1050"/>
        <v>1938</v>
      </c>
      <c r="EJ337" s="500">
        <f t="shared" si="1051"/>
        <v>1921</v>
      </c>
      <c r="EK337" s="404">
        <f t="shared" si="1052"/>
        <v>1938</v>
      </c>
      <c r="EL337" s="564">
        <v>3.4</v>
      </c>
      <c r="EM337" s="716">
        <v>3.3</v>
      </c>
      <c r="EN337" s="500">
        <f t="shared" si="1053"/>
        <v>2808.4</v>
      </c>
      <c r="EO337" s="404">
        <f t="shared" si="1054"/>
        <v>2963.3999999999996</v>
      </c>
      <c r="EP337" s="564">
        <v>3.6</v>
      </c>
      <c r="EQ337" s="716">
        <v>3.6</v>
      </c>
      <c r="ER337" s="500">
        <f t="shared" si="1055"/>
        <v>3942</v>
      </c>
      <c r="ES337" s="404">
        <f t="shared" si="1056"/>
        <v>3744</v>
      </c>
      <c r="ET337" s="564"/>
      <c r="EU337" s="716"/>
      <c r="EV337" s="500">
        <f t="shared" si="1057"/>
        <v>0</v>
      </c>
      <c r="EW337" s="404">
        <f t="shared" si="1058"/>
        <v>0</v>
      </c>
      <c r="EX337" s="236">
        <f t="shared" si="1059"/>
        <v>3.5140031233732429</v>
      </c>
      <c r="EY337" s="237">
        <f t="shared" si="1060"/>
        <v>3.4609907120743033</v>
      </c>
      <c r="EZ337" s="500">
        <f t="shared" si="1061"/>
        <v>6750.4</v>
      </c>
      <c r="FA337" s="404">
        <f t="shared" si="1062"/>
        <v>6707.4</v>
      </c>
      <c r="FB337" s="565">
        <v>76.599999999999994</v>
      </c>
      <c r="FC337" s="716">
        <v>74.400000000000006</v>
      </c>
      <c r="FD337" s="500">
        <f t="shared" si="1063"/>
        <v>63271.6</v>
      </c>
      <c r="FE337" s="404">
        <f t="shared" si="1064"/>
        <v>66811.200000000012</v>
      </c>
      <c r="FF337" s="565">
        <v>68.599999999999994</v>
      </c>
      <c r="FG337" s="716">
        <v>66.5</v>
      </c>
      <c r="FH337" s="500">
        <f t="shared" si="1065"/>
        <v>75117</v>
      </c>
      <c r="FI337" s="404">
        <f t="shared" si="1066"/>
        <v>69160</v>
      </c>
      <c r="FJ337" s="565"/>
      <c r="FK337" s="716"/>
      <c r="FL337" s="500">
        <f t="shared" si="1067"/>
        <v>0</v>
      </c>
      <c r="FM337" s="404">
        <f t="shared" si="1068"/>
        <v>0</v>
      </c>
      <c r="FN337" s="500">
        <f t="shared" si="1069"/>
        <v>72.039875065070277</v>
      </c>
      <c r="FO337" s="404">
        <f t="shared" si="1070"/>
        <v>70.160577915376678</v>
      </c>
      <c r="FP337" s="500">
        <f t="shared" si="1071"/>
        <v>138388.6</v>
      </c>
      <c r="FQ337" s="404">
        <f t="shared" si="1072"/>
        <v>135971.20000000001</v>
      </c>
      <c r="FR337" s="565">
        <v>176</v>
      </c>
      <c r="FS337" s="717">
        <v>172</v>
      </c>
      <c r="FT337" s="500">
        <f t="shared" si="1073"/>
        <v>176</v>
      </c>
      <c r="FU337" s="404">
        <f t="shared" si="1074"/>
        <v>172</v>
      </c>
      <c r="FV337" s="564">
        <v>6</v>
      </c>
      <c r="FW337" s="718">
        <v>6</v>
      </c>
      <c r="FX337" s="500">
        <f t="shared" si="1075"/>
        <v>1056</v>
      </c>
      <c r="FY337" s="404">
        <f t="shared" si="1076"/>
        <v>1032</v>
      </c>
      <c r="FZ337" s="564">
        <v>75.900000000000006</v>
      </c>
      <c r="GA337" s="718">
        <v>70.400000000000006</v>
      </c>
      <c r="GB337" s="500">
        <f t="shared" si="1077"/>
        <v>13358.400000000001</v>
      </c>
      <c r="GC337" s="404">
        <f t="shared" si="1078"/>
        <v>12108.800000000001</v>
      </c>
      <c r="GD337" s="510">
        <f t="shared" si="1079"/>
        <v>1016</v>
      </c>
      <c r="GE337" s="404">
        <f t="shared" si="1080"/>
        <v>1096</v>
      </c>
      <c r="GF337" s="500">
        <f t="shared" si="1081"/>
        <v>1016</v>
      </c>
      <c r="GG337" s="404">
        <f t="shared" si="1082"/>
        <v>1096</v>
      </c>
      <c r="GH337" s="500">
        <f t="shared" si="1083"/>
        <v>4038.2</v>
      </c>
      <c r="GI337" s="404">
        <f t="shared" si="1084"/>
        <v>4196</v>
      </c>
      <c r="GJ337" s="500">
        <f t="shared" si="1085"/>
        <v>89821.2</v>
      </c>
      <c r="GK337" s="404">
        <f t="shared" si="1086"/>
        <v>94112.200000000012</v>
      </c>
      <c r="GL337" s="510">
        <f t="shared" si="1087"/>
        <v>1135</v>
      </c>
      <c r="GM337" s="404">
        <f t="shared" si="1088"/>
        <v>1073</v>
      </c>
      <c r="GN337" s="500">
        <f t="shared" si="1089"/>
        <v>1135</v>
      </c>
      <c r="GO337" s="404">
        <f t="shared" si="1090"/>
        <v>1073</v>
      </c>
      <c r="GP337" s="500">
        <f t="shared" si="1091"/>
        <v>3957.9</v>
      </c>
      <c r="GQ337" s="404">
        <f t="shared" si="1092"/>
        <v>3951.8</v>
      </c>
      <c r="GR337" s="500">
        <f t="shared" si="1093"/>
        <v>80741</v>
      </c>
      <c r="GS337" s="404">
        <f t="shared" si="1094"/>
        <v>73501</v>
      </c>
      <c r="GT337" s="510">
        <f t="shared" si="1095"/>
        <v>2151</v>
      </c>
      <c r="GU337" s="404">
        <f t="shared" si="1096"/>
        <v>2169</v>
      </c>
      <c r="GV337" s="500">
        <f t="shared" si="1097"/>
        <v>2151</v>
      </c>
      <c r="GW337" s="404">
        <f t="shared" si="1098"/>
        <v>2169</v>
      </c>
      <c r="GX337" s="500">
        <f t="shared" si="1099"/>
        <v>7996.1</v>
      </c>
      <c r="GY337" s="404">
        <f t="shared" si="1100"/>
        <v>8147.8</v>
      </c>
      <c r="GZ337" s="500">
        <f t="shared" si="1101"/>
        <v>170562.2</v>
      </c>
      <c r="HA337" s="404">
        <f t="shared" si="1102"/>
        <v>167613.20000000001</v>
      </c>
      <c r="HB337" s="510">
        <f t="shared" si="1103"/>
        <v>0</v>
      </c>
      <c r="HC337" s="404">
        <f t="shared" si="1104"/>
        <v>0</v>
      </c>
      <c r="HD337" s="500">
        <f t="shared" si="1105"/>
        <v>0</v>
      </c>
      <c r="HE337" s="404">
        <f t="shared" si="1106"/>
        <v>0</v>
      </c>
      <c r="HF337" s="500" t="str">
        <f t="shared" si="1107"/>
        <v/>
      </c>
      <c r="HG337" s="404" t="str">
        <f t="shared" si="1108"/>
        <v/>
      </c>
      <c r="HH337" s="500" t="str">
        <f t="shared" si="1109"/>
        <v/>
      </c>
      <c r="HI337" s="404" t="str">
        <f t="shared" si="1110"/>
        <v/>
      </c>
      <c r="HJ337" s="510">
        <f t="shared" si="1111"/>
        <v>9052.0999999999985</v>
      </c>
      <c r="HK337" s="404">
        <f t="shared" si="1112"/>
        <v>9179.7999999999993</v>
      </c>
      <c r="HL337" s="500">
        <f t="shared" si="1113"/>
        <v>183920.6</v>
      </c>
      <c r="HM337" s="404">
        <f t="shared" si="1114"/>
        <v>179722</v>
      </c>
    </row>
    <row r="338" spans="1:221">
      <c r="A338" s="711" t="s">
        <v>547</v>
      </c>
      <c r="B338" s="622" t="s">
        <v>1026</v>
      </c>
      <c r="C338" s="626" t="s">
        <v>934</v>
      </c>
      <c r="D338" s="719">
        <v>228714</v>
      </c>
      <c r="E338" s="592">
        <v>6</v>
      </c>
      <c r="F338" s="422">
        <v>322</v>
      </c>
      <c r="G338" s="712">
        <v>374</v>
      </c>
      <c r="H338" s="422">
        <v>9</v>
      </c>
      <c r="I338" s="712">
        <v>8</v>
      </c>
      <c r="J338" s="500">
        <f t="shared" si="965"/>
        <v>313</v>
      </c>
      <c r="K338" s="404">
        <f t="shared" si="966"/>
        <v>366</v>
      </c>
      <c r="L338" s="422"/>
      <c r="M338" s="712"/>
      <c r="N338" s="500">
        <f t="shared" si="967"/>
        <v>313</v>
      </c>
      <c r="O338" s="404">
        <f t="shared" si="968"/>
        <v>366</v>
      </c>
      <c r="P338" s="500">
        <f t="shared" si="969"/>
        <v>313</v>
      </c>
      <c r="Q338" s="404">
        <f t="shared" si="970"/>
        <v>366</v>
      </c>
      <c r="R338" s="422">
        <v>54</v>
      </c>
      <c r="S338" s="712">
        <v>65</v>
      </c>
      <c r="T338" s="500">
        <f t="shared" si="971"/>
        <v>54</v>
      </c>
      <c r="U338" s="404">
        <f t="shared" si="972"/>
        <v>65</v>
      </c>
      <c r="V338" s="422">
        <v>6</v>
      </c>
      <c r="W338" s="712">
        <v>10</v>
      </c>
      <c r="X338" s="500">
        <f t="shared" si="973"/>
        <v>6</v>
      </c>
      <c r="Y338" s="404">
        <f t="shared" si="974"/>
        <v>10</v>
      </c>
      <c r="Z338" s="422"/>
      <c r="AA338" s="712"/>
      <c r="AB338" s="500">
        <f t="shared" si="975"/>
        <v>0</v>
      </c>
      <c r="AC338" s="404">
        <f t="shared" si="976"/>
        <v>0</v>
      </c>
      <c r="AD338" s="500">
        <f t="shared" si="977"/>
        <v>60</v>
      </c>
      <c r="AE338" s="404">
        <f t="shared" si="978"/>
        <v>75</v>
      </c>
      <c r="AF338" s="500">
        <f t="shared" si="979"/>
        <v>60</v>
      </c>
      <c r="AG338" s="404">
        <f t="shared" si="980"/>
        <v>75</v>
      </c>
      <c r="AH338" s="564">
        <v>4.4000000000000004</v>
      </c>
      <c r="AI338" s="713">
        <v>4.4000000000000004</v>
      </c>
      <c r="AJ338" s="500">
        <f t="shared" si="981"/>
        <v>237.60000000000002</v>
      </c>
      <c r="AK338" s="404">
        <f t="shared" si="982"/>
        <v>286</v>
      </c>
      <c r="AL338" s="564">
        <v>4.8</v>
      </c>
      <c r="AM338" s="713">
        <v>4.2</v>
      </c>
      <c r="AN338" s="500">
        <f t="shared" si="983"/>
        <v>28.799999999999997</v>
      </c>
      <c r="AO338" s="404">
        <f t="shared" si="984"/>
        <v>42</v>
      </c>
      <c r="AP338" s="564"/>
      <c r="AQ338" s="713"/>
      <c r="AR338" s="500">
        <f t="shared" si="985"/>
        <v>0</v>
      </c>
      <c r="AS338" s="404">
        <f t="shared" si="986"/>
        <v>0</v>
      </c>
      <c r="AT338" s="236">
        <f t="shared" si="987"/>
        <v>4.4400000000000004</v>
      </c>
      <c r="AU338" s="237">
        <f t="shared" si="988"/>
        <v>4.3733333333333331</v>
      </c>
      <c r="AV338" s="500">
        <f t="shared" si="989"/>
        <v>266.40000000000003</v>
      </c>
      <c r="AW338" s="404">
        <f t="shared" si="990"/>
        <v>328</v>
      </c>
      <c r="AX338" s="422">
        <v>126.4</v>
      </c>
      <c r="AY338" s="712">
        <v>124.6</v>
      </c>
      <c r="AZ338" s="500">
        <f t="shared" si="991"/>
        <v>6825.6</v>
      </c>
      <c r="BA338" s="404">
        <f t="shared" si="992"/>
        <v>8099</v>
      </c>
      <c r="BB338" s="422">
        <v>128.30000000000001</v>
      </c>
      <c r="BC338" s="712">
        <v>127.6</v>
      </c>
      <c r="BD338" s="500">
        <f t="shared" si="993"/>
        <v>769.80000000000007</v>
      </c>
      <c r="BE338" s="404">
        <f t="shared" si="994"/>
        <v>1276</v>
      </c>
      <c r="BF338" s="422"/>
      <c r="BG338" s="712"/>
      <c r="BH338" s="500">
        <f t="shared" si="995"/>
        <v>0</v>
      </c>
      <c r="BI338" s="404">
        <f t="shared" si="996"/>
        <v>0</v>
      </c>
      <c r="BJ338" s="500">
        <f t="shared" si="997"/>
        <v>126.59</v>
      </c>
      <c r="BK338" s="404">
        <f t="shared" si="998"/>
        <v>125</v>
      </c>
      <c r="BL338" s="500">
        <f t="shared" si="999"/>
        <v>7595.4000000000005</v>
      </c>
      <c r="BM338" s="404">
        <f t="shared" si="1000"/>
        <v>9375</v>
      </c>
      <c r="BN338" s="422">
        <v>81</v>
      </c>
      <c r="BO338" s="712">
        <v>106</v>
      </c>
      <c r="BP338" s="500">
        <f t="shared" si="1001"/>
        <v>81</v>
      </c>
      <c r="BQ338" s="404">
        <f t="shared" si="1002"/>
        <v>106</v>
      </c>
      <c r="BR338" s="422">
        <v>16</v>
      </c>
      <c r="BS338" s="712">
        <v>20</v>
      </c>
      <c r="BT338" s="500">
        <f t="shared" si="1003"/>
        <v>16</v>
      </c>
      <c r="BU338" s="404">
        <f t="shared" si="1004"/>
        <v>20</v>
      </c>
      <c r="BV338" s="422"/>
      <c r="BW338" s="712"/>
      <c r="BX338" s="500">
        <f t="shared" si="1005"/>
        <v>0</v>
      </c>
      <c r="BY338" s="404">
        <f t="shared" si="1006"/>
        <v>0</v>
      </c>
      <c r="BZ338" s="500">
        <f t="shared" si="1007"/>
        <v>97</v>
      </c>
      <c r="CA338" s="404">
        <f t="shared" si="1008"/>
        <v>126</v>
      </c>
      <c r="CB338" s="500">
        <f t="shared" si="1009"/>
        <v>97</v>
      </c>
      <c r="CC338" s="404">
        <f t="shared" si="1010"/>
        <v>126</v>
      </c>
      <c r="CD338" s="564">
        <v>4.8</v>
      </c>
      <c r="CE338" s="714">
        <v>4.5999999999999996</v>
      </c>
      <c r="CF338" s="500">
        <f t="shared" si="1011"/>
        <v>388.8</v>
      </c>
      <c r="CG338" s="404">
        <f t="shared" si="1012"/>
        <v>487.59999999999997</v>
      </c>
      <c r="CH338" s="564"/>
      <c r="CI338" s="714">
        <v>5.3</v>
      </c>
      <c r="CJ338" s="500">
        <f t="shared" si="1013"/>
        <v>0</v>
      </c>
      <c r="CK338" s="404">
        <f t="shared" si="1014"/>
        <v>106</v>
      </c>
      <c r="CL338" s="564"/>
      <c r="CM338" s="714"/>
      <c r="CN338" s="500">
        <f t="shared" si="1015"/>
        <v>0</v>
      </c>
      <c r="CO338" s="404">
        <f t="shared" si="1016"/>
        <v>0</v>
      </c>
      <c r="CP338" s="500">
        <f t="shared" si="1017"/>
        <v>4.0082474226804123</v>
      </c>
      <c r="CQ338" s="237">
        <f t="shared" si="1018"/>
        <v>4.7111111111111104</v>
      </c>
      <c r="CR338" s="500">
        <f t="shared" si="1019"/>
        <v>388.8</v>
      </c>
      <c r="CS338" s="404">
        <f t="shared" si="1020"/>
        <v>593.59999999999991</v>
      </c>
      <c r="CT338" s="565">
        <v>137.9</v>
      </c>
      <c r="CU338" s="714">
        <v>134.6</v>
      </c>
      <c r="CV338" s="500">
        <f t="shared" si="1021"/>
        <v>11169.9</v>
      </c>
      <c r="CW338" s="404">
        <f t="shared" si="1022"/>
        <v>14267.599999999999</v>
      </c>
      <c r="CX338" s="565">
        <v>139.1</v>
      </c>
      <c r="CY338" s="714">
        <v>141.9</v>
      </c>
      <c r="CZ338" s="500">
        <f t="shared" si="1023"/>
        <v>2225.6</v>
      </c>
      <c r="DA338" s="404">
        <f t="shared" si="1024"/>
        <v>2838</v>
      </c>
      <c r="DB338" s="565"/>
      <c r="DC338" s="714"/>
      <c r="DD338" s="500">
        <f t="shared" si="1025"/>
        <v>0</v>
      </c>
      <c r="DE338" s="404">
        <f t="shared" si="1026"/>
        <v>0</v>
      </c>
      <c r="DF338" s="500">
        <f t="shared" si="1027"/>
        <v>138.0979381443299</v>
      </c>
      <c r="DG338" s="404">
        <f t="shared" si="1028"/>
        <v>135.75873015873015</v>
      </c>
      <c r="DH338" s="500">
        <f t="shared" si="1029"/>
        <v>13395.5</v>
      </c>
      <c r="DI338" s="404">
        <f t="shared" si="1030"/>
        <v>17105.599999999999</v>
      </c>
      <c r="DJ338" s="500">
        <f t="shared" si="1031"/>
        <v>157</v>
      </c>
      <c r="DK338" s="404">
        <f t="shared" si="1032"/>
        <v>201</v>
      </c>
      <c r="DL338" s="500">
        <f t="shared" si="1033"/>
        <v>157</v>
      </c>
      <c r="DM338" s="404">
        <f t="shared" si="1034"/>
        <v>201</v>
      </c>
      <c r="DN338" s="236">
        <f t="shared" si="1035"/>
        <v>4.1732484076433121</v>
      </c>
      <c r="DO338" s="237">
        <f t="shared" si="1036"/>
        <v>4.585074626865671</v>
      </c>
      <c r="DP338" s="500">
        <f t="shared" si="1037"/>
        <v>655.20000000000005</v>
      </c>
      <c r="DQ338" s="404">
        <f t="shared" si="1038"/>
        <v>921.59999999999991</v>
      </c>
      <c r="DR338" s="500">
        <f t="shared" si="1039"/>
        <v>133.70000000000002</v>
      </c>
      <c r="DS338" s="404">
        <f t="shared" si="1040"/>
        <v>131.74427860696517</v>
      </c>
      <c r="DT338" s="500">
        <f t="shared" si="1041"/>
        <v>20990.9</v>
      </c>
      <c r="DU338" s="404">
        <f t="shared" si="1042"/>
        <v>26480.6</v>
      </c>
      <c r="DV338" s="565">
        <v>126</v>
      </c>
      <c r="DW338" s="715">
        <v>144</v>
      </c>
      <c r="DX338" s="500">
        <f t="shared" si="1043"/>
        <v>126</v>
      </c>
      <c r="DY338" s="404">
        <f t="shared" si="1044"/>
        <v>144</v>
      </c>
      <c r="DZ338" s="565">
        <v>18</v>
      </c>
      <c r="EA338" s="715">
        <v>17</v>
      </c>
      <c r="EB338" s="500">
        <f t="shared" si="1045"/>
        <v>18</v>
      </c>
      <c r="EC338" s="404">
        <f t="shared" si="1046"/>
        <v>17</v>
      </c>
      <c r="ED338" s="565"/>
      <c r="EE338" s="715"/>
      <c r="EF338" s="500">
        <f t="shared" si="1047"/>
        <v>0</v>
      </c>
      <c r="EG338" s="404">
        <f t="shared" si="1048"/>
        <v>0</v>
      </c>
      <c r="EH338" s="500">
        <f t="shared" si="1049"/>
        <v>144</v>
      </c>
      <c r="EI338" s="404">
        <f t="shared" si="1050"/>
        <v>161</v>
      </c>
      <c r="EJ338" s="500">
        <f t="shared" si="1051"/>
        <v>144</v>
      </c>
      <c r="EK338" s="404">
        <f t="shared" si="1052"/>
        <v>161</v>
      </c>
      <c r="EL338" s="564">
        <v>3.6</v>
      </c>
      <c r="EM338" s="716">
        <v>3.5</v>
      </c>
      <c r="EN338" s="500">
        <f t="shared" si="1053"/>
        <v>453.6</v>
      </c>
      <c r="EO338" s="404">
        <f t="shared" si="1054"/>
        <v>504</v>
      </c>
      <c r="EP338" s="564">
        <v>3.6</v>
      </c>
      <c r="EQ338" s="716">
        <v>3.7</v>
      </c>
      <c r="ER338" s="500">
        <f t="shared" si="1055"/>
        <v>64.8</v>
      </c>
      <c r="ES338" s="404">
        <f t="shared" si="1056"/>
        <v>62.900000000000006</v>
      </c>
      <c r="ET338" s="564"/>
      <c r="EU338" s="716"/>
      <c r="EV338" s="500">
        <f t="shared" si="1057"/>
        <v>0</v>
      </c>
      <c r="EW338" s="404">
        <f t="shared" si="1058"/>
        <v>0</v>
      </c>
      <c r="EX338" s="236">
        <f t="shared" si="1059"/>
        <v>3.5999999999999996</v>
      </c>
      <c r="EY338" s="237">
        <f t="shared" si="1060"/>
        <v>3.52111801242236</v>
      </c>
      <c r="EZ338" s="500">
        <f t="shared" si="1061"/>
        <v>518.4</v>
      </c>
      <c r="FA338" s="404">
        <f t="shared" si="1062"/>
        <v>566.9</v>
      </c>
      <c r="FB338" s="565">
        <v>98.5</v>
      </c>
      <c r="FC338" s="716">
        <v>96.7</v>
      </c>
      <c r="FD338" s="500">
        <f t="shared" si="1063"/>
        <v>12411</v>
      </c>
      <c r="FE338" s="404">
        <f t="shared" si="1064"/>
        <v>13924.800000000001</v>
      </c>
      <c r="FF338" s="565">
        <v>88.8</v>
      </c>
      <c r="FG338" s="716">
        <v>84.9</v>
      </c>
      <c r="FH338" s="500">
        <f t="shared" si="1065"/>
        <v>1598.3999999999999</v>
      </c>
      <c r="FI338" s="404">
        <f t="shared" si="1066"/>
        <v>1443.3000000000002</v>
      </c>
      <c r="FJ338" s="565"/>
      <c r="FK338" s="716"/>
      <c r="FL338" s="500">
        <f t="shared" si="1067"/>
        <v>0</v>
      </c>
      <c r="FM338" s="404">
        <f t="shared" si="1068"/>
        <v>0</v>
      </c>
      <c r="FN338" s="500">
        <f t="shared" si="1069"/>
        <v>97.287499999999994</v>
      </c>
      <c r="FO338" s="404">
        <f t="shared" si="1070"/>
        <v>95.454037267080764</v>
      </c>
      <c r="FP338" s="500">
        <f t="shared" si="1071"/>
        <v>14009.4</v>
      </c>
      <c r="FQ338" s="404">
        <f t="shared" si="1072"/>
        <v>15368.100000000002</v>
      </c>
      <c r="FR338" s="565">
        <v>12</v>
      </c>
      <c r="FS338" s="717">
        <v>4</v>
      </c>
      <c r="FT338" s="500">
        <f t="shared" si="1073"/>
        <v>12</v>
      </c>
      <c r="FU338" s="404">
        <f t="shared" si="1074"/>
        <v>4</v>
      </c>
      <c r="FV338" s="564">
        <v>4.7</v>
      </c>
      <c r="FW338" s="718">
        <v>5.0999999999999996</v>
      </c>
      <c r="FX338" s="500">
        <f t="shared" si="1075"/>
        <v>56.400000000000006</v>
      </c>
      <c r="FY338" s="404">
        <f t="shared" si="1076"/>
        <v>20.399999999999999</v>
      </c>
      <c r="FZ338" s="564">
        <v>75.099999999999994</v>
      </c>
      <c r="GA338" s="718">
        <v>93.3</v>
      </c>
      <c r="GB338" s="500">
        <f t="shared" si="1077"/>
        <v>901.19999999999993</v>
      </c>
      <c r="GC338" s="404">
        <f t="shared" si="1078"/>
        <v>373.2</v>
      </c>
      <c r="GD338" s="510">
        <f t="shared" si="1079"/>
        <v>261</v>
      </c>
      <c r="GE338" s="404">
        <f t="shared" si="1080"/>
        <v>315</v>
      </c>
      <c r="GF338" s="500">
        <f t="shared" si="1081"/>
        <v>261</v>
      </c>
      <c r="GG338" s="404">
        <f t="shared" si="1082"/>
        <v>315</v>
      </c>
      <c r="GH338" s="500">
        <f t="shared" si="1083"/>
        <v>1080</v>
      </c>
      <c r="GI338" s="404">
        <f t="shared" si="1084"/>
        <v>1277.5999999999999</v>
      </c>
      <c r="GJ338" s="500">
        <f t="shared" si="1085"/>
        <v>30406.5</v>
      </c>
      <c r="GK338" s="404">
        <f t="shared" si="1086"/>
        <v>36291.4</v>
      </c>
      <c r="GL338" s="510">
        <f t="shared" si="1087"/>
        <v>40</v>
      </c>
      <c r="GM338" s="404">
        <f t="shared" si="1088"/>
        <v>47</v>
      </c>
      <c r="GN338" s="500">
        <f t="shared" si="1089"/>
        <v>40</v>
      </c>
      <c r="GO338" s="404">
        <f t="shared" si="1090"/>
        <v>47</v>
      </c>
      <c r="GP338" s="500">
        <f t="shared" si="1091"/>
        <v>93.6</v>
      </c>
      <c r="GQ338" s="404">
        <f t="shared" si="1092"/>
        <v>210.9</v>
      </c>
      <c r="GR338" s="500">
        <f t="shared" si="1093"/>
        <v>4593.8</v>
      </c>
      <c r="GS338" s="404">
        <f t="shared" si="1094"/>
        <v>5557.3</v>
      </c>
      <c r="GT338" s="510">
        <f t="shared" si="1095"/>
        <v>301</v>
      </c>
      <c r="GU338" s="404">
        <f t="shared" si="1096"/>
        <v>362</v>
      </c>
      <c r="GV338" s="500">
        <f t="shared" si="1097"/>
        <v>301</v>
      </c>
      <c r="GW338" s="404">
        <f t="shared" si="1098"/>
        <v>362</v>
      </c>
      <c r="GX338" s="500">
        <f t="shared" si="1099"/>
        <v>1173.5999999999999</v>
      </c>
      <c r="GY338" s="404">
        <f t="shared" si="1100"/>
        <v>1488.5</v>
      </c>
      <c r="GZ338" s="500">
        <f t="shared" si="1101"/>
        <v>35000.300000000003</v>
      </c>
      <c r="HA338" s="404">
        <f t="shared" si="1102"/>
        <v>41848.700000000004</v>
      </c>
      <c r="HB338" s="510">
        <f t="shared" si="1103"/>
        <v>0</v>
      </c>
      <c r="HC338" s="404">
        <f t="shared" si="1104"/>
        <v>0</v>
      </c>
      <c r="HD338" s="500">
        <f t="shared" si="1105"/>
        <v>0</v>
      </c>
      <c r="HE338" s="404">
        <f t="shared" si="1106"/>
        <v>0</v>
      </c>
      <c r="HF338" s="500" t="str">
        <f t="shared" si="1107"/>
        <v/>
      </c>
      <c r="HG338" s="404" t="str">
        <f t="shared" si="1108"/>
        <v/>
      </c>
      <c r="HH338" s="500" t="str">
        <f t="shared" si="1109"/>
        <v/>
      </c>
      <c r="HI338" s="404" t="str">
        <f t="shared" si="1110"/>
        <v/>
      </c>
      <c r="HJ338" s="510">
        <f t="shared" si="1111"/>
        <v>1230</v>
      </c>
      <c r="HK338" s="404">
        <f t="shared" si="1112"/>
        <v>1508.9</v>
      </c>
      <c r="HL338" s="500">
        <f t="shared" si="1113"/>
        <v>35901.5</v>
      </c>
      <c r="HM338" s="404">
        <f t="shared" si="1114"/>
        <v>42221.899999999994</v>
      </c>
    </row>
    <row r="339" spans="1:221">
      <c r="A339" s="711" t="s">
        <v>547</v>
      </c>
      <c r="B339" s="725" t="s">
        <v>1027</v>
      </c>
      <c r="C339" s="726"/>
      <c r="D339" s="627">
        <v>223506</v>
      </c>
      <c r="E339" s="623">
        <v>7</v>
      </c>
      <c r="F339" s="422">
        <v>419</v>
      </c>
      <c r="G339" s="712">
        <v>416</v>
      </c>
      <c r="H339" s="422">
        <v>6</v>
      </c>
      <c r="I339" s="712">
        <v>10</v>
      </c>
      <c r="J339" s="500">
        <f t="shared" si="965"/>
        <v>413</v>
      </c>
      <c r="K339" s="404">
        <f t="shared" si="966"/>
        <v>406</v>
      </c>
      <c r="L339" s="422"/>
      <c r="M339" s="712"/>
      <c r="N339" s="500">
        <f t="shared" si="967"/>
        <v>413</v>
      </c>
      <c r="O339" s="404">
        <f t="shared" si="968"/>
        <v>406</v>
      </c>
      <c r="P339" s="500">
        <f t="shared" si="969"/>
        <v>413</v>
      </c>
      <c r="Q339" s="404">
        <f t="shared" si="970"/>
        <v>406</v>
      </c>
      <c r="R339" s="422">
        <v>63</v>
      </c>
      <c r="S339" s="712">
        <v>48</v>
      </c>
      <c r="T339" s="500">
        <f t="shared" si="971"/>
        <v>63</v>
      </c>
      <c r="U339" s="404">
        <f t="shared" si="972"/>
        <v>48</v>
      </c>
      <c r="V339" s="422">
        <v>49</v>
      </c>
      <c r="W339" s="712">
        <v>55</v>
      </c>
      <c r="X339" s="500">
        <f t="shared" si="973"/>
        <v>49</v>
      </c>
      <c r="Y339" s="404">
        <f t="shared" si="974"/>
        <v>55</v>
      </c>
      <c r="Z339" s="422"/>
      <c r="AA339" s="712"/>
      <c r="AB339" s="500">
        <f t="shared" si="975"/>
        <v>0</v>
      </c>
      <c r="AC339" s="404">
        <f t="shared" si="976"/>
        <v>0</v>
      </c>
      <c r="AD339" s="500">
        <f t="shared" si="977"/>
        <v>112</v>
      </c>
      <c r="AE339" s="404">
        <f t="shared" si="978"/>
        <v>103</v>
      </c>
      <c r="AF339" s="500">
        <f t="shared" si="979"/>
        <v>112</v>
      </c>
      <c r="AG339" s="404">
        <f t="shared" si="980"/>
        <v>103</v>
      </c>
      <c r="AH339" s="564">
        <v>3.7</v>
      </c>
      <c r="AI339" s="713">
        <v>3.6</v>
      </c>
      <c r="AJ339" s="500">
        <f t="shared" si="981"/>
        <v>233.10000000000002</v>
      </c>
      <c r="AK339" s="404">
        <f t="shared" si="982"/>
        <v>172.8</v>
      </c>
      <c r="AL339" s="564">
        <v>4.0999999999999996</v>
      </c>
      <c r="AM339" s="713">
        <v>3.8</v>
      </c>
      <c r="AN339" s="500">
        <f t="shared" si="983"/>
        <v>200.89999999999998</v>
      </c>
      <c r="AO339" s="404">
        <f t="shared" si="984"/>
        <v>209</v>
      </c>
      <c r="AP339" s="564"/>
      <c r="AQ339" s="713"/>
      <c r="AR339" s="500">
        <f t="shared" si="985"/>
        <v>0</v>
      </c>
      <c r="AS339" s="404">
        <f t="shared" si="986"/>
        <v>0</v>
      </c>
      <c r="AT339" s="236">
        <f t="shared" si="987"/>
        <v>3.875</v>
      </c>
      <c r="AU339" s="237">
        <f t="shared" si="988"/>
        <v>3.7067961165048544</v>
      </c>
      <c r="AV339" s="500">
        <f t="shared" si="989"/>
        <v>434</v>
      </c>
      <c r="AW339" s="404">
        <f t="shared" si="990"/>
        <v>381.8</v>
      </c>
      <c r="AX339" s="422">
        <v>64.400000000000006</v>
      </c>
      <c r="AY339" s="712">
        <v>65.099999999999994</v>
      </c>
      <c r="AZ339" s="500">
        <f t="shared" si="991"/>
        <v>4057.2000000000003</v>
      </c>
      <c r="BA339" s="404">
        <f t="shared" si="992"/>
        <v>3124.7999999999997</v>
      </c>
      <c r="BB339" s="422">
        <v>54.8</v>
      </c>
      <c r="BC339" s="712">
        <v>68.099999999999994</v>
      </c>
      <c r="BD339" s="500">
        <f t="shared" si="993"/>
        <v>2685.2</v>
      </c>
      <c r="BE339" s="404">
        <f t="shared" si="994"/>
        <v>3745.4999999999995</v>
      </c>
      <c r="BF339" s="422"/>
      <c r="BG339" s="712"/>
      <c r="BH339" s="500">
        <f t="shared" si="995"/>
        <v>0</v>
      </c>
      <c r="BI339" s="404">
        <f t="shared" si="996"/>
        <v>0</v>
      </c>
      <c r="BJ339" s="500">
        <f t="shared" si="997"/>
        <v>60.199999999999996</v>
      </c>
      <c r="BK339" s="404">
        <f t="shared" si="998"/>
        <v>66.701941747572803</v>
      </c>
      <c r="BL339" s="500">
        <f t="shared" si="999"/>
        <v>6742.4</v>
      </c>
      <c r="BM339" s="404">
        <f t="shared" si="1000"/>
        <v>6870.2999999999984</v>
      </c>
      <c r="BN339" s="422">
        <v>60</v>
      </c>
      <c r="BO339" s="712">
        <v>47</v>
      </c>
      <c r="BP339" s="500">
        <f t="shared" si="1001"/>
        <v>60</v>
      </c>
      <c r="BQ339" s="404">
        <f t="shared" si="1002"/>
        <v>47</v>
      </c>
      <c r="BR339" s="422">
        <v>49</v>
      </c>
      <c r="BS339" s="712">
        <v>70</v>
      </c>
      <c r="BT339" s="500">
        <f t="shared" si="1003"/>
        <v>49</v>
      </c>
      <c r="BU339" s="404">
        <f t="shared" si="1004"/>
        <v>70</v>
      </c>
      <c r="BV339" s="422"/>
      <c r="BW339" s="712"/>
      <c r="BX339" s="500">
        <f t="shared" si="1005"/>
        <v>0</v>
      </c>
      <c r="BY339" s="404">
        <f t="shared" si="1006"/>
        <v>0</v>
      </c>
      <c r="BZ339" s="500">
        <f t="shared" si="1007"/>
        <v>109</v>
      </c>
      <c r="CA339" s="404">
        <f t="shared" si="1008"/>
        <v>117</v>
      </c>
      <c r="CB339" s="500">
        <f t="shared" si="1009"/>
        <v>109</v>
      </c>
      <c r="CC339" s="404">
        <f t="shared" si="1010"/>
        <v>117</v>
      </c>
      <c r="CD339" s="564">
        <v>4.7</v>
      </c>
      <c r="CE339" s="714">
        <v>4.9000000000000004</v>
      </c>
      <c r="CF339" s="500">
        <f t="shared" si="1011"/>
        <v>282</v>
      </c>
      <c r="CG339" s="404">
        <f t="shared" si="1012"/>
        <v>230.3</v>
      </c>
      <c r="CH339" s="564"/>
      <c r="CI339" s="714">
        <v>5.0999999999999996</v>
      </c>
      <c r="CJ339" s="500">
        <f t="shared" si="1013"/>
        <v>0</v>
      </c>
      <c r="CK339" s="404">
        <f t="shared" si="1014"/>
        <v>357</v>
      </c>
      <c r="CL339" s="564"/>
      <c r="CM339" s="714"/>
      <c r="CN339" s="500">
        <f t="shared" si="1015"/>
        <v>0</v>
      </c>
      <c r="CO339" s="404">
        <f t="shared" si="1016"/>
        <v>0</v>
      </c>
      <c r="CP339" s="500">
        <f t="shared" si="1017"/>
        <v>2.5871559633027523</v>
      </c>
      <c r="CQ339" s="237">
        <f t="shared" si="1018"/>
        <v>5.0196581196581196</v>
      </c>
      <c r="CR339" s="500">
        <f t="shared" si="1019"/>
        <v>282</v>
      </c>
      <c r="CS339" s="404">
        <f t="shared" si="1020"/>
        <v>587.29999999999995</v>
      </c>
      <c r="CT339" s="565">
        <v>90.3</v>
      </c>
      <c r="CU339" s="714">
        <v>88.2</v>
      </c>
      <c r="CV339" s="500">
        <f t="shared" si="1021"/>
        <v>5418</v>
      </c>
      <c r="CW339" s="404">
        <f t="shared" si="1022"/>
        <v>4145.4000000000005</v>
      </c>
      <c r="CX339" s="565">
        <v>89.2</v>
      </c>
      <c r="CY339" s="714">
        <v>91.5</v>
      </c>
      <c r="CZ339" s="500">
        <f t="shared" si="1023"/>
        <v>4370.8</v>
      </c>
      <c r="DA339" s="404">
        <f t="shared" si="1024"/>
        <v>6405</v>
      </c>
      <c r="DB339" s="565"/>
      <c r="DC339" s="714"/>
      <c r="DD339" s="500">
        <f t="shared" si="1025"/>
        <v>0</v>
      </c>
      <c r="DE339" s="404">
        <f t="shared" si="1026"/>
        <v>0</v>
      </c>
      <c r="DF339" s="500">
        <f t="shared" si="1027"/>
        <v>89.805504587155951</v>
      </c>
      <c r="DG339" s="404">
        <f t="shared" si="1028"/>
        <v>90.174358974358981</v>
      </c>
      <c r="DH339" s="500">
        <f t="shared" si="1029"/>
        <v>9788.7999999999993</v>
      </c>
      <c r="DI339" s="404">
        <f t="shared" si="1030"/>
        <v>10550.400000000001</v>
      </c>
      <c r="DJ339" s="500">
        <f t="shared" si="1031"/>
        <v>221</v>
      </c>
      <c r="DK339" s="404">
        <f t="shared" si="1032"/>
        <v>220</v>
      </c>
      <c r="DL339" s="500">
        <f t="shared" si="1033"/>
        <v>221</v>
      </c>
      <c r="DM339" s="404">
        <f t="shared" si="1034"/>
        <v>220</v>
      </c>
      <c r="DN339" s="236">
        <f t="shared" si="1035"/>
        <v>3.2398190045248869</v>
      </c>
      <c r="DO339" s="237">
        <f t="shared" si="1036"/>
        <v>4.4049999999999994</v>
      </c>
      <c r="DP339" s="500">
        <f t="shared" si="1037"/>
        <v>716</v>
      </c>
      <c r="DQ339" s="404">
        <f t="shared" si="1038"/>
        <v>969.09999999999991</v>
      </c>
      <c r="DR339" s="500">
        <f t="shared" si="1039"/>
        <v>74.801809954751121</v>
      </c>
      <c r="DS339" s="404">
        <f t="shared" si="1040"/>
        <v>79.185000000000002</v>
      </c>
      <c r="DT339" s="500">
        <f t="shared" si="1041"/>
        <v>16531.199999999997</v>
      </c>
      <c r="DU339" s="404">
        <f t="shared" si="1042"/>
        <v>17420.7</v>
      </c>
      <c r="DV339" s="565">
        <v>36</v>
      </c>
      <c r="DW339" s="715">
        <v>31</v>
      </c>
      <c r="DX339" s="500">
        <f t="shared" si="1043"/>
        <v>36</v>
      </c>
      <c r="DY339" s="404">
        <f t="shared" si="1044"/>
        <v>31</v>
      </c>
      <c r="DZ339" s="565">
        <v>56</v>
      </c>
      <c r="EA339" s="715">
        <v>63</v>
      </c>
      <c r="EB339" s="500">
        <f t="shared" si="1045"/>
        <v>56</v>
      </c>
      <c r="EC339" s="404">
        <f t="shared" si="1046"/>
        <v>63</v>
      </c>
      <c r="ED339" s="565"/>
      <c r="EE339" s="715"/>
      <c r="EF339" s="500">
        <f t="shared" si="1047"/>
        <v>0</v>
      </c>
      <c r="EG339" s="404">
        <f t="shared" si="1048"/>
        <v>0</v>
      </c>
      <c r="EH339" s="500">
        <f t="shared" si="1049"/>
        <v>92</v>
      </c>
      <c r="EI339" s="404">
        <f t="shared" si="1050"/>
        <v>94</v>
      </c>
      <c r="EJ339" s="500">
        <f t="shared" si="1051"/>
        <v>92</v>
      </c>
      <c r="EK339" s="404">
        <f t="shared" si="1052"/>
        <v>94</v>
      </c>
      <c r="EL339" s="564">
        <v>3.4</v>
      </c>
      <c r="EM339" s="716">
        <v>3.5</v>
      </c>
      <c r="EN339" s="500">
        <f t="shared" si="1053"/>
        <v>122.39999999999999</v>
      </c>
      <c r="EO339" s="404">
        <f t="shared" si="1054"/>
        <v>108.5</v>
      </c>
      <c r="EP339" s="564">
        <v>3.9</v>
      </c>
      <c r="EQ339" s="716">
        <v>3.5</v>
      </c>
      <c r="ER339" s="500">
        <f t="shared" si="1055"/>
        <v>218.4</v>
      </c>
      <c r="ES339" s="404">
        <f t="shared" si="1056"/>
        <v>220.5</v>
      </c>
      <c r="ET339" s="564"/>
      <c r="EU339" s="716"/>
      <c r="EV339" s="500">
        <f t="shared" si="1057"/>
        <v>0</v>
      </c>
      <c r="EW339" s="404">
        <f t="shared" si="1058"/>
        <v>0</v>
      </c>
      <c r="EX339" s="236">
        <f t="shared" si="1059"/>
        <v>3.7043478260869565</v>
      </c>
      <c r="EY339" s="237">
        <f t="shared" si="1060"/>
        <v>3.5</v>
      </c>
      <c r="EZ339" s="500">
        <f t="shared" si="1061"/>
        <v>340.8</v>
      </c>
      <c r="FA339" s="404">
        <f t="shared" si="1062"/>
        <v>329</v>
      </c>
      <c r="FB339" s="565">
        <v>68.400000000000006</v>
      </c>
      <c r="FC339" s="716">
        <v>65.7</v>
      </c>
      <c r="FD339" s="500">
        <f t="shared" si="1063"/>
        <v>2462.4</v>
      </c>
      <c r="FE339" s="404">
        <f t="shared" si="1064"/>
        <v>2036.7</v>
      </c>
      <c r="FF339" s="565">
        <v>60.3</v>
      </c>
      <c r="FG339" s="716">
        <v>63.3</v>
      </c>
      <c r="FH339" s="500">
        <f t="shared" si="1065"/>
        <v>3376.7999999999997</v>
      </c>
      <c r="FI339" s="404">
        <f t="shared" si="1066"/>
        <v>3987.8999999999996</v>
      </c>
      <c r="FJ339" s="565"/>
      <c r="FK339" s="716"/>
      <c r="FL339" s="500">
        <f t="shared" si="1067"/>
        <v>0</v>
      </c>
      <c r="FM339" s="404">
        <f t="shared" si="1068"/>
        <v>0</v>
      </c>
      <c r="FN339" s="500">
        <f t="shared" si="1069"/>
        <v>63.469565217391299</v>
      </c>
      <c r="FO339" s="404">
        <f t="shared" si="1070"/>
        <v>64.091489361702116</v>
      </c>
      <c r="FP339" s="500">
        <f t="shared" si="1071"/>
        <v>5839.2</v>
      </c>
      <c r="FQ339" s="404">
        <f t="shared" si="1072"/>
        <v>6024.5999999999985</v>
      </c>
      <c r="FR339" s="565">
        <v>100</v>
      </c>
      <c r="FS339" s="717">
        <v>92</v>
      </c>
      <c r="FT339" s="500">
        <f t="shared" si="1073"/>
        <v>100</v>
      </c>
      <c r="FU339" s="404">
        <f t="shared" si="1074"/>
        <v>92</v>
      </c>
      <c r="FV339" s="564">
        <v>6.2</v>
      </c>
      <c r="FW339" s="718">
        <v>5.7</v>
      </c>
      <c r="FX339" s="500">
        <f t="shared" si="1075"/>
        <v>620</v>
      </c>
      <c r="FY339" s="404">
        <f t="shared" si="1076"/>
        <v>524.4</v>
      </c>
      <c r="FZ339" s="564">
        <v>68.2</v>
      </c>
      <c r="GA339" s="718">
        <v>67.2</v>
      </c>
      <c r="GB339" s="500">
        <f t="shared" si="1077"/>
        <v>6820</v>
      </c>
      <c r="GC339" s="404">
        <f t="shared" si="1078"/>
        <v>6182.4000000000005</v>
      </c>
      <c r="GD339" s="510">
        <f t="shared" si="1079"/>
        <v>159</v>
      </c>
      <c r="GE339" s="404">
        <f t="shared" si="1080"/>
        <v>126</v>
      </c>
      <c r="GF339" s="500">
        <f t="shared" si="1081"/>
        <v>159</v>
      </c>
      <c r="GG339" s="404">
        <f t="shared" si="1082"/>
        <v>126</v>
      </c>
      <c r="GH339" s="500">
        <f t="shared" si="1083"/>
        <v>637.5</v>
      </c>
      <c r="GI339" s="404">
        <f t="shared" si="1084"/>
        <v>511.6</v>
      </c>
      <c r="GJ339" s="500">
        <f t="shared" si="1085"/>
        <v>11937.6</v>
      </c>
      <c r="GK339" s="404">
        <f t="shared" si="1086"/>
        <v>9306.9000000000015</v>
      </c>
      <c r="GL339" s="510">
        <f t="shared" si="1087"/>
        <v>154</v>
      </c>
      <c r="GM339" s="404">
        <f t="shared" si="1088"/>
        <v>188</v>
      </c>
      <c r="GN339" s="500">
        <f t="shared" si="1089"/>
        <v>154</v>
      </c>
      <c r="GO339" s="404">
        <f t="shared" si="1090"/>
        <v>188</v>
      </c>
      <c r="GP339" s="500">
        <f t="shared" si="1091"/>
        <v>419.29999999999995</v>
      </c>
      <c r="GQ339" s="404">
        <f t="shared" si="1092"/>
        <v>786.5</v>
      </c>
      <c r="GR339" s="500">
        <f t="shared" si="1093"/>
        <v>10432.799999999999</v>
      </c>
      <c r="GS339" s="404">
        <f t="shared" si="1094"/>
        <v>14138.4</v>
      </c>
      <c r="GT339" s="510">
        <f t="shared" si="1095"/>
        <v>313</v>
      </c>
      <c r="GU339" s="404">
        <f t="shared" si="1096"/>
        <v>314</v>
      </c>
      <c r="GV339" s="500">
        <f t="shared" si="1097"/>
        <v>313</v>
      </c>
      <c r="GW339" s="404">
        <f t="shared" si="1098"/>
        <v>314</v>
      </c>
      <c r="GX339" s="500">
        <f t="shared" si="1099"/>
        <v>1056.8</v>
      </c>
      <c r="GY339" s="404">
        <f t="shared" si="1100"/>
        <v>1298.0999999999999</v>
      </c>
      <c r="GZ339" s="500">
        <f t="shared" si="1101"/>
        <v>22370.400000000001</v>
      </c>
      <c r="HA339" s="404">
        <f t="shared" si="1102"/>
        <v>23445.300000000003</v>
      </c>
      <c r="HB339" s="510">
        <f t="shared" si="1103"/>
        <v>0</v>
      </c>
      <c r="HC339" s="404">
        <f t="shared" si="1104"/>
        <v>0</v>
      </c>
      <c r="HD339" s="500">
        <f t="shared" si="1105"/>
        <v>0</v>
      </c>
      <c r="HE339" s="404">
        <f t="shared" si="1106"/>
        <v>0</v>
      </c>
      <c r="HF339" s="500" t="str">
        <f t="shared" si="1107"/>
        <v/>
      </c>
      <c r="HG339" s="404" t="str">
        <f t="shared" si="1108"/>
        <v/>
      </c>
      <c r="HH339" s="500" t="str">
        <f t="shared" si="1109"/>
        <v/>
      </c>
      <c r="HI339" s="404" t="str">
        <f t="shared" si="1110"/>
        <v/>
      </c>
      <c r="HJ339" s="510">
        <f t="shared" si="1111"/>
        <v>1676.8</v>
      </c>
      <c r="HK339" s="404">
        <f t="shared" si="1112"/>
        <v>1822.5</v>
      </c>
      <c r="HL339" s="500">
        <f t="shared" si="1113"/>
        <v>29190.399999999998</v>
      </c>
      <c r="HM339" s="404">
        <f t="shared" si="1114"/>
        <v>29627.7</v>
      </c>
    </row>
    <row r="340" spans="1:221">
      <c r="A340" s="711" t="s">
        <v>547</v>
      </c>
      <c r="B340" s="725" t="s">
        <v>1028</v>
      </c>
      <c r="C340" s="726"/>
      <c r="D340" s="627">
        <v>226806</v>
      </c>
      <c r="E340" s="623">
        <v>7</v>
      </c>
      <c r="F340" s="422">
        <v>441</v>
      </c>
      <c r="G340" s="712">
        <v>451</v>
      </c>
      <c r="H340" s="422">
        <v>2</v>
      </c>
      <c r="I340" s="712">
        <v>1</v>
      </c>
      <c r="J340" s="500">
        <f t="shared" si="965"/>
        <v>439</v>
      </c>
      <c r="K340" s="404">
        <f t="shared" si="966"/>
        <v>450</v>
      </c>
      <c r="L340" s="422"/>
      <c r="M340" s="712"/>
      <c r="N340" s="500">
        <f t="shared" si="967"/>
        <v>439</v>
      </c>
      <c r="O340" s="404">
        <f t="shared" si="968"/>
        <v>450</v>
      </c>
      <c r="P340" s="500">
        <f t="shared" si="969"/>
        <v>439</v>
      </c>
      <c r="Q340" s="404">
        <f t="shared" si="970"/>
        <v>450</v>
      </c>
      <c r="R340" s="422">
        <v>67</v>
      </c>
      <c r="S340" s="712">
        <v>54</v>
      </c>
      <c r="T340" s="500">
        <f t="shared" si="971"/>
        <v>67</v>
      </c>
      <c r="U340" s="404">
        <f t="shared" si="972"/>
        <v>54</v>
      </c>
      <c r="V340" s="422">
        <v>24</v>
      </c>
      <c r="W340" s="712">
        <v>17</v>
      </c>
      <c r="X340" s="500">
        <f t="shared" si="973"/>
        <v>24</v>
      </c>
      <c r="Y340" s="404">
        <f t="shared" si="974"/>
        <v>17</v>
      </c>
      <c r="Z340" s="422"/>
      <c r="AA340" s="712"/>
      <c r="AB340" s="500">
        <f t="shared" si="975"/>
        <v>0</v>
      </c>
      <c r="AC340" s="404">
        <f t="shared" si="976"/>
        <v>0</v>
      </c>
      <c r="AD340" s="500">
        <f t="shared" si="977"/>
        <v>91</v>
      </c>
      <c r="AE340" s="404">
        <f t="shared" si="978"/>
        <v>71</v>
      </c>
      <c r="AF340" s="500">
        <f t="shared" si="979"/>
        <v>91</v>
      </c>
      <c r="AG340" s="404">
        <f t="shared" si="980"/>
        <v>71</v>
      </c>
      <c r="AH340" s="564">
        <v>3.4</v>
      </c>
      <c r="AI340" s="713">
        <v>3</v>
      </c>
      <c r="AJ340" s="500">
        <f t="shared" si="981"/>
        <v>227.79999999999998</v>
      </c>
      <c r="AK340" s="404">
        <f t="shared" si="982"/>
        <v>162</v>
      </c>
      <c r="AL340" s="564">
        <v>4</v>
      </c>
      <c r="AM340" s="713">
        <v>4.3</v>
      </c>
      <c r="AN340" s="500">
        <f t="shared" si="983"/>
        <v>96</v>
      </c>
      <c r="AO340" s="404">
        <f t="shared" si="984"/>
        <v>73.099999999999994</v>
      </c>
      <c r="AP340" s="564"/>
      <c r="AQ340" s="713"/>
      <c r="AR340" s="500">
        <f t="shared" si="985"/>
        <v>0</v>
      </c>
      <c r="AS340" s="404">
        <f t="shared" si="986"/>
        <v>0</v>
      </c>
      <c r="AT340" s="236">
        <f t="shared" si="987"/>
        <v>3.5582417582417576</v>
      </c>
      <c r="AU340" s="237">
        <f t="shared" si="988"/>
        <v>3.3112676056338026</v>
      </c>
      <c r="AV340" s="500">
        <f t="shared" si="989"/>
        <v>323.79999999999995</v>
      </c>
      <c r="AW340" s="404">
        <f t="shared" si="990"/>
        <v>235.1</v>
      </c>
      <c r="AX340" s="422">
        <v>73.7</v>
      </c>
      <c r="AY340" s="712">
        <v>64.599999999999994</v>
      </c>
      <c r="AZ340" s="500">
        <f t="shared" si="991"/>
        <v>4937.9000000000005</v>
      </c>
      <c r="BA340" s="404">
        <f t="shared" si="992"/>
        <v>3488.3999999999996</v>
      </c>
      <c r="BB340" s="422">
        <v>76.3</v>
      </c>
      <c r="BC340" s="712">
        <v>84.1</v>
      </c>
      <c r="BD340" s="500">
        <f t="shared" si="993"/>
        <v>1831.1999999999998</v>
      </c>
      <c r="BE340" s="404">
        <f t="shared" si="994"/>
        <v>1429.6999999999998</v>
      </c>
      <c r="BF340" s="422"/>
      <c r="BG340" s="712"/>
      <c r="BH340" s="500">
        <f t="shared" si="995"/>
        <v>0</v>
      </c>
      <c r="BI340" s="404">
        <f t="shared" si="996"/>
        <v>0</v>
      </c>
      <c r="BJ340" s="500">
        <f t="shared" si="997"/>
        <v>74.385714285714286</v>
      </c>
      <c r="BK340" s="404">
        <f t="shared" si="998"/>
        <v>69.269014084507035</v>
      </c>
      <c r="BL340" s="500">
        <f t="shared" si="999"/>
        <v>6769.1</v>
      </c>
      <c r="BM340" s="404">
        <f t="shared" si="1000"/>
        <v>4918.0999999999995</v>
      </c>
      <c r="BN340" s="422">
        <v>107</v>
      </c>
      <c r="BO340" s="712">
        <v>114</v>
      </c>
      <c r="BP340" s="500">
        <f t="shared" si="1001"/>
        <v>107</v>
      </c>
      <c r="BQ340" s="404">
        <f t="shared" si="1002"/>
        <v>114</v>
      </c>
      <c r="BR340" s="422">
        <v>41</v>
      </c>
      <c r="BS340" s="712">
        <v>43</v>
      </c>
      <c r="BT340" s="500">
        <f t="shared" si="1003"/>
        <v>41</v>
      </c>
      <c r="BU340" s="404">
        <f t="shared" si="1004"/>
        <v>43</v>
      </c>
      <c r="BV340" s="422"/>
      <c r="BW340" s="712"/>
      <c r="BX340" s="500">
        <f t="shared" si="1005"/>
        <v>0</v>
      </c>
      <c r="BY340" s="404">
        <f t="shared" si="1006"/>
        <v>0</v>
      </c>
      <c r="BZ340" s="500">
        <f t="shared" si="1007"/>
        <v>148</v>
      </c>
      <c r="CA340" s="404">
        <f t="shared" si="1008"/>
        <v>157</v>
      </c>
      <c r="CB340" s="500">
        <f t="shared" si="1009"/>
        <v>148</v>
      </c>
      <c r="CC340" s="404">
        <f t="shared" si="1010"/>
        <v>157</v>
      </c>
      <c r="CD340" s="564">
        <v>4.0999999999999996</v>
      </c>
      <c r="CE340" s="714">
        <v>3.4</v>
      </c>
      <c r="CF340" s="500">
        <f t="shared" si="1011"/>
        <v>438.7</v>
      </c>
      <c r="CG340" s="404">
        <f t="shared" si="1012"/>
        <v>387.59999999999997</v>
      </c>
      <c r="CH340" s="564"/>
      <c r="CI340" s="714">
        <v>4.5</v>
      </c>
      <c r="CJ340" s="500">
        <f t="shared" si="1013"/>
        <v>0</v>
      </c>
      <c r="CK340" s="404">
        <f t="shared" si="1014"/>
        <v>193.5</v>
      </c>
      <c r="CL340" s="564"/>
      <c r="CM340" s="714"/>
      <c r="CN340" s="500">
        <f t="shared" si="1015"/>
        <v>0</v>
      </c>
      <c r="CO340" s="404">
        <f t="shared" si="1016"/>
        <v>0</v>
      </c>
      <c r="CP340" s="500">
        <f t="shared" si="1017"/>
        <v>2.9641891891891889</v>
      </c>
      <c r="CQ340" s="237">
        <f t="shared" si="1018"/>
        <v>3.701273885350318</v>
      </c>
      <c r="CR340" s="500">
        <f t="shared" si="1019"/>
        <v>438.7</v>
      </c>
      <c r="CS340" s="404">
        <f t="shared" si="1020"/>
        <v>581.09999999999991</v>
      </c>
      <c r="CT340" s="565">
        <v>87.1</v>
      </c>
      <c r="CU340" s="714">
        <v>81.3</v>
      </c>
      <c r="CV340" s="500">
        <f t="shared" si="1021"/>
        <v>9319.6999999999989</v>
      </c>
      <c r="CW340" s="404">
        <f t="shared" si="1022"/>
        <v>9268.1999999999989</v>
      </c>
      <c r="CX340" s="565">
        <v>96</v>
      </c>
      <c r="CY340" s="714">
        <v>85.7</v>
      </c>
      <c r="CZ340" s="500">
        <f t="shared" si="1023"/>
        <v>3936</v>
      </c>
      <c r="DA340" s="404">
        <f t="shared" si="1024"/>
        <v>3685.1</v>
      </c>
      <c r="DB340" s="565"/>
      <c r="DC340" s="714"/>
      <c r="DD340" s="500">
        <f t="shared" si="1025"/>
        <v>0</v>
      </c>
      <c r="DE340" s="404">
        <f t="shared" si="1026"/>
        <v>0</v>
      </c>
      <c r="DF340" s="500">
        <f t="shared" si="1027"/>
        <v>89.565540540540539</v>
      </c>
      <c r="DG340" s="404">
        <f t="shared" si="1028"/>
        <v>82.505095541401275</v>
      </c>
      <c r="DH340" s="500">
        <f t="shared" si="1029"/>
        <v>13255.699999999999</v>
      </c>
      <c r="DI340" s="404">
        <f t="shared" si="1030"/>
        <v>12953.3</v>
      </c>
      <c r="DJ340" s="500">
        <f t="shared" si="1031"/>
        <v>239</v>
      </c>
      <c r="DK340" s="404">
        <f t="shared" si="1032"/>
        <v>228</v>
      </c>
      <c r="DL340" s="500">
        <f t="shared" si="1033"/>
        <v>239</v>
      </c>
      <c r="DM340" s="404">
        <f t="shared" si="1034"/>
        <v>228</v>
      </c>
      <c r="DN340" s="236">
        <f t="shared" si="1035"/>
        <v>3.1903765690376571</v>
      </c>
      <c r="DO340" s="237">
        <f t="shared" si="1036"/>
        <v>3.5798245614035085</v>
      </c>
      <c r="DP340" s="500">
        <f t="shared" si="1037"/>
        <v>762.5</v>
      </c>
      <c r="DQ340" s="404">
        <f t="shared" si="1038"/>
        <v>816.19999999999993</v>
      </c>
      <c r="DR340" s="500">
        <f t="shared" si="1039"/>
        <v>83.785774058577402</v>
      </c>
      <c r="DS340" s="404">
        <f t="shared" si="1040"/>
        <v>78.383333333333326</v>
      </c>
      <c r="DT340" s="500">
        <f t="shared" si="1041"/>
        <v>20024.8</v>
      </c>
      <c r="DU340" s="404">
        <f t="shared" si="1042"/>
        <v>17871.399999999998</v>
      </c>
      <c r="DV340" s="565">
        <v>32</v>
      </c>
      <c r="DW340" s="715">
        <v>60</v>
      </c>
      <c r="DX340" s="500">
        <f t="shared" si="1043"/>
        <v>32</v>
      </c>
      <c r="DY340" s="404">
        <f t="shared" si="1044"/>
        <v>60</v>
      </c>
      <c r="DZ340" s="565">
        <v>69</v>
      </c>
      <c r="EA340" s="715">
        <v>61</v>
      </c>
      <c r="EB340" s="500">
        <f t="shared" si="1045"/>
        <v>69</v>
      </c>
      <c r="EC340" s="404">
        <f t="shared" si="1046"/>
        <v>61</v>
      </c>
      <c r="ED340" s="565"/>
      <c r="EE340" s="715"/>
      <c r="EF340" s="500">
        <f t="shared" si="1047"/>
        <v>0</v>
      </c>
      <c r="EG340" s="404">
        <f t="shared" si="1048"/>
        <v>0</v>
      </c>
      <c r="EH340" s="500">
        <f t="shared" si="1049"/>
        <v>101</v>
      </c>
      <c r="EI340" s="404">
        <f t="shared" si="1050"/>
        <v>121</v>
      </c>
      <c r="EJ340" s="500">
        <f t="shared" si="1051"/>
        <v>101</v>
      </c>
      <c r="EK340" s="404">
        <f t="shared" si="1052"/>
        <v>121</v>
      </c>
      <c r="EL340" s="564">
        <v>3.1</v>
      </c>
      <c r="EM340" s="716">
        <v>3</v>
      </c>
      <c r="EN340" s="500">
        <f t="shared" si="1053"/>
        <v>99.2</v>
      </c>
      <c r="EO340" s="404">
        <f t="shared" si="1054"/>
        <v>180</v>
      </c>
      <c r="EP340" s="564">
        <v>3</v>
      </c>
      <c r="EQ340" s="716">
        <v>3</v>
      </c>
      <c r="ER340" s="500">
        <f t="shared" si="1055"/>
        <v>207</v>
      </c>
      <c r="ES340" s="404">
        <f t="shared" si="1056"/>
        <v>183</v>
      </c>
      <c r="ET340" s="564"/>
      <c r="EU340" s="716"/>
      <c r="EV340" s="500">
        <f t="shared" si="1057"/>
        <v>0</v>
      </c>
      <c r="EW340" s="404">
        <f t="shared" si="1058"/>
        <v>0</v>
      </c>
      <c r="EX340" s="236">
        <f t="shared" si="1059"/>
        <v>3.0316831683168317</v>
      </c>
      <c r="EY340" s="237">
        <f t="shared" si="1060"/>
        <v>3</v>
      </c>
      <c r="EZ340" s="500">
        <f t="shared" si="1061"/>
        <v>306.2</v>
      </c>
      <c r="FA340" s="404">
        <f t="shared" si="1062"/>
        <v>363</v>
      </c>
      <c r="FB340" s="565">
        <v>62.3</v>
      </c>
      <c r="FC340" s="716">
        <v>61.3</v>
      </c>
      <c r="FD340" s="500">
        <f t="shared" si="1063"/>
        <v>1993.6</v>
      </c>
      <c r="FE340" s="404">
        <f t="shared" si="1064"/>
        <v>3678</v>
      </c>
      <c r="FF340" s="565">
        <v>54.3</v>
      </c>
      <c r="FG340" s="716">
        <v>53.5</v>
      </c>
      <c r="FH340" s="500">
        <f t="shared" si="1065"/>
        <v>3746.7</v>
      </c>
      <c r="FI340" s="404">
        <f t="shared" si="1066"/>
        <v>3263.5</v>
      </c>
      <c r="FJ340" s="565"/>
      <c r="FK340" s="716"/>
      <c r="FL340" s="500">
        <f t="shared" si="1067"/>
        <v>0</v>
      </c>
      <c r="FM340" s="404">
        <f t="shared" si="1068"/>
        <v>0</v>
      </c>
      <c r="FN340" s="500">
        <f t="shared" si="1069"/>
        <v>56.834653465346527</v>
      </c>
      <c r="FO340" s="404">
        <f t="shared" si="1070"/>
        <v>57.367768595041319</v>
      </c>
      <c r="FP340" s="500">
        <f t="shared" si="1071"/>
        <v>5740.2999999999993</v>
      </c>
      <c r="FQ340" s="404">
        <f t="shared" si="1072"/>
        <v>6941.5</v>
      </c>
      <c r="FR340" s="565">
        <v>99</v>
      </c>
      <c r="FS340" s="717">
        <v>101</v>
      </c>
      <c r="FT340" s="500">
        <f t="shared" si="1073"/>
        <v>99</v>
      </c>
      <c r="FU340" s="404">
        <f t="shared" si="1074"/>
        <v>101</v>
      </c>
      <c r="FV340" s="564">
        <v>4.8</v>
      </c>
      <c r="FW340" s="718">
        <v>5</v>
      </c>
      <c r="FX340" s="500">
        <f t="shared" si="1075"/>
        <v>475.2</v>
      </c>
      <c r="FY340" s="404">
        <f t="shared" si="1076"/>
        <v>505</v>
      </c>
      <c r="FZ340" s="564">
        <v>66.7</v>
      </c>
      <c r="GA340" s="718">
        <v>62.4</v>
      </c>
      <c r="GB340" s="500">
        <f t="shared" si="1077"/>
        <v>6603.3</v>
      </c>
      <c r="GC340" s="404">
        <f t="shared" si="1078"/>
        <v>6302.4</v>
      </c>
      <c r="GD340" s="510">
        <f t="shared" si="1079"/>
        <v>206</v>
      </c>
      <c r="GE340" s="404">
        <f t="shared" si="1080"/>
        <v>228</v>
      </c>
      <c r="GF340" s="500">
        <f t="shared" si="1081"/>
        <v>206</v>
      </c>
      <c r="GG340" s="404">
        <f t="shared" si="1082"/>
        <v>228</v>
      </c>
      <c r="GH340" s="500">
        <f t="shared" si="1083"/>
        <v>765.7</v>
      </c>
      <c r="GI340" s="404">
        <f t="shared" si="1084"/>
        <v>729.59999999999991</v>
      </c>
      <c r="GJ340" s="500">
        <f t="shared" si="1085"/>
        <v>16251.199999999999</v>
      </c>
      <c r="GK340" s="404">
        <f t="shared" si="1086"/>
        <v>16434.599999999999</v>
      </c>
      <c r="GL340" s="510">
        <f t="shared" si="1087"/>
        <v>134</v>
      </c>
      <c r="GM340" s="404">
        <f t="shared" si="1088"/>
        <v>121</v>
      </c>
      <c r="GN340" s="500">
        <f t="shared" si="1089"/>
        <v>134</v>
      </c>
      <c r="GO340" s="404">
        <f t="shared" si="1090"/>
        <v>121</v>
      </c>
      <c r="GP340" s="500">
        <f t="shared" si="1091"/>
        <v>303</v>
      </c>
      <c r="GQ340" s="404">
        <f t="shared" si="1092"/>
        <v>449.6</v>
      </c>
      <c r="GR340" s="500">
        <f t="shared" si="1093"/>
        <v>9513.9</v>
      </c>
      <c r="GS340" s="404">
        <f t="shared" si="1094"/>
        <v>8378.2999999999993</v>
      </c>
      <c r="GT340" s="510">
        <f t="shared" si="1095"/>
        <v>340</v>
      </c>
      <c r="GU340" s="404">
        <f t="shared" si="1096"/>
        <v>349</v>
      </c>
      <c r="GV340" s="500">
        <f t="shared" si="1097"/>
        <v>340</v>
      </c>
      <c r="GW340" s="404">
        <f t="shared" si="1098"/>
        <v>349</v>
      </c>
      <c r="GX340" s="500">
        <f t="shared" si="1099"/>
        <v>1068.7</v>
      </c>
      <c r="GY340" s="404">
        <f t="shared" si="1100"/>
        <v>1179.1999999999998</v>
      </c>
      <c r="GZ340" s="500">
        <f t="shared" si="1101"/>
        <v>25765.1</v>
      </c>
      <c r="HA340" s="404">
        <f t="shared" si="1102"/>
        <v>24812.899999999998</v>
      </c>
      <c r="HB340" s="510">
        <f t="shared" si="1103"/>
        <v>0</v>
      </c>
      <c r="HC340" s="404">
        <f t="shared" si="1104"/>
        <v>0</v>
      </c>
      <c r="HD340" s="500">
        <f t="shared" si="1105"/>
        <v>0</v>
      </c>
      <c r="HE340" s="404">
        <f t="shared" si="1106"/>
        <v>0</v>
      </c>
      <c r="HF340" s="500" t="str">
        <f t="shared" si="1107"/>
        <v/>
      </c>
      <c r="HG340" s="404" t="str">
        <f t="shared" si="1108"/>
        <v/>
      </c>
      <c r="HH340" s="500" t="str">
        <f t="shared" si="1109"/>
        <v/>
      </c>
      <c r="HI340" s="404" t="str">
        <f t="shared" si="1110"/>
        <v/>
      </c>
      <c r="HJ340" s="510">
        <f t="shared" si="1111"/>
        <v>1543.9</v>
      </c>
      <c r="HK340" s="404">
        <f t="shared" si="1112"/>
        <v>1684.1999999999998</v>
      </c>
      <c r="HL340" s="500">
        <f t="shared" si="1113"/>
        <v>32368.399999999998</v>
      </c>
      <c r="HM340" s="404">
        <f t="shared" si="1114"/>
        <v>31115.299999999996</v>
      </c>
    </row>
    <row r="341" spans="1:221">
      <c r="A341" s="727" t="s">
        <v>547</v>
      </c>
      <c r="B341" s="725" t="s">
        <v>1029</v>
      </c>
      <c r="C341" s="726"/>
      <c r="D341" s="728">
        <v>409315</v>
      </c>
      <c r="E341" s="729">
        <v>7</v>
      </c>
      <c r="F341" s="422">
        <v>2800</v>
      </c>
      <c r="G341" s="712">
        <v>3070</v>
      </c>
      <c r="H341" s="422">
        <v>71</v>
      </c>
      <c r="I341" s="712">
        <v>53</v>
      </c>
      <c r="J341" s="500">
        <f t="shared" si="965"/>
        <v>2729</v>
      </c>
      <c r="K341" s="404">
        <f t="shared" si="966"/>
        <v>3017</v>
      </c>
      <c r="L341" s="422"/>
      <c r="M341" s="712"/>
      <c r="N341" s="500">
        <f t="shared" si="967"/>
        <v>2729</v>
      </c>
      <c r="O341" s="404">
        <f t="shared" si="968"/>
        <v>3017</v>
      </c>
      <c r="P341" s="500">
        <f t="shared" si="969"/>
        <v>2729</v>
      </c>
      <c r="Q341" s="404">
        <f t="shared" si="970"/>
        <v>3017</v>
      </c>
      <c r="R341" s="422">
        <v>329</v>
      </c>
      <c r="S341" s="712">
        <v>328</v>
      </c>
      <c r="T341" s="500">
        <f t="shared" si="971"/>
        <v>329</v>
      </c>
      <c r="U341" s="404">
        <f t="shared" si="972"/>
        <v>328</v>
      </c>
      <c r="V341" s="422">
        <v>380</v>
      </c>
      <c r="W341" s="712">
        <v>397</v>
      </c>
      <c r="X341" s="500">
        <f t="shared" si="973"/>
        <v>380</v>
      </c>
      <c r="Y341" s="404">
        <f t="shared" si="974"/>
        <v>397</v>
      </c>
      <c r="Z341" s="422"/>
      <c r="AA341" s="712"/>
      <c r="AB341" s="500">
        <f t="shared" si="975"/>
        <v>0</v>
      </c>
      <c r="AC341" s="404">
        <f t="shared" si="976"/>
        <v>0</v>
      </c>
      <c r="AD341" s="500">
        <f t="shared" si="977"/>
        <v>709</v>
      </c>
      <c r="AE341" s="404">
        <f t="shared" si="978"/>
        <v>725</v>
      </c>
      <c r="AF341" s="500">
        <f t="shared" si="979"/>
        <v>709</v>
      </c>
      <c r="AG341" s="404">
        <f t="shared" si="980"/>
        <v>725</v>
      </c>
      <c r="AH341" s="564">
        <v>3.6</v>
      </c>
      <c r="AI341" s="713">
        <v>4</v>
      </c>
      <c r="AJ341" s="500">
        <f t="shared" si="981"/>
        <v>1184.4000000000001</v>
      </c>
      <c r="AK341" s="404">
        <f t="shared" si="982"/>
        <v>1312</v>
      </c>
      <c r="AL341" s="564">
        <v>2.6</v>
      </c>
      <c r="AM341" s="713">
        <v>2.9</v>
      </c>
      <c r="AN341" s="500">
        <f t="shared" si="983"/>
        <v>988</v>
      </c>
      <c r="AO341" s="404">
        <f t="shared" si="984"/>
        <v>1151.3</v>
      </c>
      <c r="AP341" s="564"/>
      <c r="AQ341" s="713"/>
      <c r="AR341" s="500">
        <f t="shared" si="985"/>
        <v>0</v>
      </c>
      <c r="AS341" s="404">
        <f t="shared" si="986"/>
        <v>0</v>
      </c>
      <c r="AT341" s="236">
        <f t="shared" si="987"/>
        <v>3.0640338504936531</v>
      </c>
      <c r="AU341" s="237">
        <f t="shared" si="988"/>
        <v>3.3976551724137933</v>
      </c>
      <c r="AV341" s="500">
        <f t="shared" si="989"/>
        <v>2172.4</v>
      </c>
      <c r="AW341" s="404">
        <f t="shared" si="990"/>
        <v>2463.3000000000002</v>
      </c>
      <c r="AX341" s="422">
        <v>74.8</v>
      </c>
      <c r="AY341" s="712">
        <v>78.8</v>
      </c>
      <c r="AZ341" s="500">
        <f t="shared" si="991"/>
        <v>24609.200000000001</v>
      </c>
      <c r="BA341" s="404">
        <f t="shared" si="992"/>
        <v>25846.399999999998</v>
      </c>
      <c r="BB341" s="422">
        <v>48.1</v>
      </c>
      <c r="BC341" s="712">
        <v>49.9</v>
      </c>
      <c r="BD341" s="500">
        <f t="shared" si="993"/>
        <v>18278</v>
      </c>
      <c r="BE341" s="404">
        <f t="shared" si="994"/>
        <v>19810.3</v>
      </c>
      <c r="BF341" s="422"/>
      <c r="BG341" s="712"/>
      <c r="BH341" s="500">
        <f t="shared" si="995"/>
        <v>0</v>
      </c>
      <c r="BI341" s="404">
        <f t="shared" si="996"/>
        <v>0</v>
      </c>
      <c r="BJ341" s="500">
        <f t="shared" si="997"/>
        <v>60.489703808180529</v>
      </c>
      <c r="BK341" s="404">
        <f t="shared" si="998"/>
        <v>62.974758620689649</v>
      </c>
      <c r="BL341" s="500">
        <f t="shared" si="999"/>
        <v>42887.199999999997</v>
      </c>
      <c r="BM341" s="404">
        <f t="shared" si="1000"/>
        <v>45656.7</v>
      </c>
      <c r="BN341" s="422">
        <v>526</v>
      </c>
      <c r="BO341" s="712">
        <v>554</v>
      </c>
      <c r="BP341" s="500">
        <f t="shared" si="1001"/>
        <v>526</v>
      </c>
      <c r="BQ341" s="404">
        <f t="shared" si="1002"/>
        <v>554</v>
      </c>
      <c r="BR341" s="422">
        <v>279</v>
      </c>
      <c r="BS341" s="712">
        <v>318</v>
      </c>
      <c r="BT341" s="500">
        <f t="shared" si="1003"/>
        <v>279</v>
      </c>
      <c r="BU341" s="404">
        <f t="shared" si="1004"/>
        <v>318</v>
      </c>
      <c r="BV341" s="422"/>
      <c r="BW341" s="712"/>
      <c r="BX341" s="500">
        <f t="shared" si="1005"/>
        <v>0</v>
      </c>
      <c r="BY341" s="404">
        <f t="shared" si="1006"/>
        <v>0</v>
      </c>
      <c r="BZ341" s="500">
        <f t="shared" si="1007"/>
        <v>805</v>
      </c>
      <c r="CA341" s="404">
        <f t="shared" si="1008"/>
        <v>872</v>
      </c>
      <c r="CB341" s="500">
        <f t="shared" si="1009"/>
        <v>805</v>
      </c>
      <c r="CC341" s="404">
        <f t="shared" si="1010"/>
        <v>872</v>
      </c>
      <c r="CD341" s="564">
        <v>4.9000000000000004</v>
      </c>
      <c r="CE341" s="714">
        <v>4.7</v>
      </c>
      <c r="CF341" s="500">
        <f t="shared" si="1011"/>
        <v>2577.4</v>
      </c>
      <c r="CG341" s="404">
        <f t="shared" si="1012"/>
        <v>2603.8000000000002</v>
      </c>
      <c r="CH341" s="564"/>
      <c r="CI341" s="714">
        <v>5.0999999999999996</v>
      </c>
      <c r="CJ341" s="500">
        <f t="shared" si="1013"/>
        <v>0</v>
      </c>
      <c r="CK341" s="404">
        <f t="shared" si="1014"/>
        <v>1621.8</v>
      </c>
      <c r="CL341" s="564"/>
      <c r="CM341" s="714"/>
      <c r="CN341" s="500">
        <f t="shared" si="1015"/>
        <v>0</v>
      </c>
      <c r="CO341" s="404">
        <f t="shared" si="1016"/>
        <v>0</v>
      </c>
      <c r="CP341" s="500">
        <f t="shared" si="1017"/>
        <v>3.2017391304347829</v>
      </c>
      <c r="CQ341" s="237">
        <f t="shared" si="1018"/>
        <v>4.8458715596330277</v>
      </c>
      <c r="CR341" s="500">
        <f t="shared" si="1019"/>
        <v>2577.4</v>
      </c>
      <c r="CS341" s="404">
        <f t="shared" si="1020"/>
        <v>4225.6000000000004</v>
      </c>
      <c r="CT341" s="565">
        <v>94.1</v>
      </c>
      <c r="CU341" s="714">
        <v>89.8</v>
      </c>
      <c r="CV341" s="500">
        <f t="shared" si="1021"/>
        <v>49496.6</v>
      </c>
      <c r="CW341" s="404">
        <f t="shared" si="1022"/>
        <v>49749.2</v>
      </c>
      <c r="CX341" s="565">
        <v>91.8</v>
      </c>
      <c r="CY341" s="714">
        <v>90.4</v>
      </c>
      <c r="CZ341" s="500">
        <f t="shared" si="1023"/>
        <v>25612.2</v>
      </c>
      <c r="DA341" s="404">
        <f t="shared" si="1024"/>
        <v>28747.200000000001</v>
      </c>
      <c r="DB341" s="565"/>
      <c r="DC341" s="714"/>
      <c r="DD341" s="500">
        <f t="shared" si="1025"/>
        <v>0</v>
      </c>
      <c r="DE341" s="404">
        <f t="shared" si="1026"/>
        <v>0</v>
      </c>
      <c r="DF341" s="500">
        <f t="shared" si="1027"/>
        <v>93.30285714285715</v>
      </c>
      <c r="DG341" s="404">
        <f t="shared" si="1028"/>
        <v>90.018807339449538</v>
      </c>
      <c r="DH341" s="500">
        <f t="shared" si="1029"/>
        <v>75108.800000000003</v>
      </c>
      <c r="DI341" s="404">
        <f t="shared" si="1030"/>
        <v>78496.399999999994</v>
      </c>
      <c r="DJ341" s="500">
        <f t="shared" si="1031"/>
        <v>1514</v>
      </c>
      <c r="DK341" s="404">
        <f t="shared" si="1032"/>
        <v>1597</v>
      </c>
      <c r="DL341" s="500">
        <f t="shared" si="1033"/>
        <v>1514</v>
      </c>
      <c r="DM341" s="404">
        <f t="shared" si="1034"/>
        <v>1597</v>
      </c>
      <c r="DN341" s="236">
        <f t="shared" si="1035"/>
        <v>3.1372523117569355</v>
      </c>
      <c r="DO341" s="237">
        <f t="shared" si="1036"/>
        <v>4.1884157795867258</v>
      </c>
      <c r="DP341" s="500">
        <f t="shared" si="1037"/>
        <v>4749.8</v>
      </c>
      <c r="DQ341" s="404">
        <f t="shared" si="1038"/>
        <v>6688.9000000000015</v>
      </c>
      <c r="DR341" s="500">
        <f t="shared" si="1039"/>
        <v>77.936591809775436</v>
      </c>
      <c r="DS341" s="404">
        <f t="shared" si="1040"/>
        <v>77.741452723857222</v>
      </c>
      <c r="DT341" s="500">
        <f t="shared" si="1041"/>
        <v>117996.00000000001</v>
      </c>
      <c r="DU341" s="404">
        <f t="shared" si="1042"/>
        <v>124153.09999999998</v>
      </c>
      <c r="DV341" s="565">
        <v>227</v>
      </c>
      <c r="DW341" s="715">
        <v>229</v>
      </c>
      <c r="DX341" s="500">
        <f t="shared" si="1043"/>
        <v>227</v>
      </c>
      <c r="DY341" s="404">
        <f t="shared" si="1044"/>
        <v>229</v>
      </c>
      <c r="DZ341" s="565">
        <v>270</v>
      </c>
      <c r="EA341" s="715">
        <v>333</v>
      </c>
      <c r="EB341" s="500">
        <f t="shared" si="1045"/>
        <v>270</v>
      </c>
      <c r="EC341" s="404">
        <f t="shared" si="1046"/>
        <v>333</v>
      </c>
      <c r="ED341" s="565"/>
      <c r="EE341" s="715"/>
      <c r="EF341" s="500">
        <f t="shared" si="1047"/>
        <v>0</v>
      </c>
      <c r="EG341" s="404">
        <f t="shared" si="1048"/>
        <v>0</v>
      </c>
      <c r="EH341" s="500">
        <f t="shared" si="1049"/>
        <v>497</v>
      </c>
      <c r="EI341" s="404">
        <f t="shared" si="1050"/>
        <v>562</v>
      </c>
      <c r="EJ341" s="500">
        <f t="shared" si="1051"/>
        <v>497</v>
      </c>
      <c r="EK341" s="404">
        <f t="shared" si="1052"/>
        <v>562</v>
      </c>
      <c r="EL341" s="564">
        <v>4</v>
      </c>
      <c r="EM341" s="716">
        <v>3.9</v>
      </c>
      <c r="EN341" s="500">
        <f t="shared" si="1053"/>
        <v>908</v>
      </c>
      <c r="EO341" s="404">
        <f t="shared" si="1054"/>
        <v>893.1</v>
      </c>
      <c r="EP341" s="564">
        <v>4.3</v>
      </c>
      <c r="EQ341" s="716">
        <v>4.0999999999999996</v>
      </c>
      <c r="ER341" s="500">
        <f t="shared" si="1055"/>
        <v>1161</v>
      </c>
      <c r="ES341" s="404">
        <f t="shared" si="1056"/>
        <v>1365.3</v>
      </c>
      <c r="ET341" s="564"/>
      <c r="EU341" s="716"/>
      <c r="EV341" s="500">
        <f t="shared" si="1057"/>
        <v>0</v>
      </c>
      <c r="EW341" s="404">
        <f t="shared" si="1058"/>
        <v>0</v>
      </c>
      <c r="EX341" s="236">
        <f t="shared" si="1059"/>
        <v>4.1629778672032192</v>
      </c>
      <c r="EY341" s="237">
        <f t="shared" si="1060"/>
        <v>4.0185053380782918</v>
      </c>
      <c r="EZ341" s="500">
        <f t="shared" si="1061"/>
        <v>2069</v>
      </c>
      <c r="FA341" s="404">
        <f t="shared" si="1062"/>
        <v>2258.4</v>
      </c>
      <c r="FB341" s="565">
        <v>76.599999999999994</v>
      </c>
      <c r="FC341" s="716">
        <v>70.2</v>
      </c>
      <c r="FD341" s="500">
        <f t="shared" si="1063"/>
        <v>17388.199999999997</v>
      </c>
      <c r="FE341" s="404">
        <f t="shared" si="1064"/>
        <v>16075.800000000001</v>
      </c>
      <c r="FF341" s="565">
        <v>68.599999999999994</v>
      </c>
      <c r="FG341" s="716">
        <v>64</v>
      </c>
      <c r="FH341" s="500">
        <f t="shared" si="1065"/>
        <v>18522</v>
      </c>
      <c r="FI341" s="404">
        <f t="shared" si="1066"/>
        <v>21312</v>
      </c>
      <c r="FJ341" s="565"/>
      <c r="FK341" s="716"/>
      <c r="FL341" s="500">
        <f t="shared" si="1067"/>
        <v>0</v>
      </c>
      <c r="FM341" s="404">
        <f t="shared" si="1068"/>
        <v>0</v>
      </c>
      <c r="FN341" s="500">
        <f t="shared" si="1069"/>
        <v>72.253923541247474</v>
      </c>
      <c r="FO341" s="404">
        <f t="shared" si="1070"/>
        <v>66.526334519572956</v>
      </c>
      <c r="FP341" s="500">
        <f t="shared" si="1071"/>
        <v>35910.199999999997</v>
      </c>
      <c r="FQ341" s="404">
        <f t="shared" si="1072"/>
        <v>37387.800000000003</v>
      </c>
      <c r="FR341" s="565">
        <v>718</v>
      </c>
      <c r="FS341" s="717">
        <v>858</v>
      </c>
      <c r="FT341" s="500">
        <f t="shared" si="1073"/>
        <v>718</v>
      </c>
      <c r="FU341" s="404">
        <f t="shared" si="1074"/>
        <v>858</v>
      </c>
      <c r="FV341" s="564">
        <v>3.7</v>
      </c>
      <c r="FW341" s="718">
        <v>3.3</v>
      </c>
      <c r="FX341" s="500">
        <f t="shared" si="1075"/>
        <v>2656.6</v>
      </c>
      <c r="FY341" s="404">
        <f t="shared" si="1076"/>
        <v>2831.3999999999996</v>
      </c>
      <c r="FZ341" s="564">
        <v>46</v>
      </c>
      <c r="GA341" s="718">
        <v>38.6</v>
      </c>
      <c r="GB341" s="500">
        <f t="shared" si="1077"/>
        <v>33028</v>
      </c>
      <c r="GC341" s="404">
        <f t="shared" si="1078"/>
        <v>33118.800000000003</v>
      </c>
      <c r="GD341" s="510">
        <f t="shared" si="1079"/>
        <v>1082</v>
      </c>
      <c r="GE341" s="404">
        <f t="shared" si="1080"/>
        <v>1111</v>
      </c>
      <c r="GF341" s="500">
        <f t="shared" si="1081"/>
        <v>1082</v>
      </c>
      <c r="GG341" s="404">
        <f t="shared" si="1082"/>
        <v>1111</v>
      </c>
      <c r="GH341" s="500">
        <f t="shared" si="1083"/>
        <v>4669.8</v>
      </c>
      <c r="GI341" s="404">
        <f t="shared" si="1084"/>
        <v>4808.9000000000005</v>
      </c>
      <c r="GJ341" s="500">
        <f t="shared" si="1085"/>
        <v>91494</v>
      </c>
      <c r="GK341" s="404">
        <f t="shared" si="1086"/>
        <v>91671.4</v>
      </c>
      <c r="GL341" s="510">
        <f t="shared" si="1087"/>
        <v>929</v>
      </c>
      <c r="GM341" s="404">
        <f t="shared" si="1088"/>
        <v>1048</v>
      </c>
      <c r="GN341" s="500">
        <f t="shared" si="1089"/>
        <v>929</v>
      </c>
      <c r="GO341" s="404">
        <f t="shared" si="1090"/>
        <v>1048</v>
      </c>
      <c r="GP341" s="500">
        <f t="shared" si="1091"/>
        <v>2149</v>
      </c>
      <c r="GQ341" s="404">
        <f t="shared" si="1092"/>
        <v>4138.3999999999996</v>
      </c>
      <c r="GR341" s="500">
        <f t="shared" si="1093"/>
        <v>62412.2</v>
      </c>
      <c r="GS341" s="404">
        <f t="shared" si="1094"/>
        <v>69869.5</v>
      </c>
      <c r="GT341" s="510">
        <f t="shared" si="1095"/>
        <v>2011</v>
      </c>
      <c r="GU341" s="404">
        <f t="shared" si="1096"/>
        <v>2159</v>
      </c>
      <c r="GV341" s="500">
        <f t="shared" si="1097"/>
        <v>2011</v>
      </c>
      <c r="GW341" s="404">
        <f t="shared" si="1098"/>
        <v>2159</v>
      </c>
      <c r="GX341" s="500">
        <f t="shared" si="1099"/>
        <v>6818.8</v>
      </c>
      <c r="GY341" s="404">
        <f t="shared" si="1100"/>
        <v>8947.2999999999993</v>
      </c>
      <c r="GZ341" s="500">
        <f t="shared" si="1101"/>
        <v>153906.20000000001</v>
      </c>
      <c r="HA341" s="404">
        <f t="shared" si="1102"/>
        <v>161540.9</v>
      </c>
      <c r="HB341" s="510">
        <f t="shared" si="1103"/>
        <v>0</v>
      </c>
      <c r="HC341" s="404">
        <f t="shared" si="1104"/>
        <v>0</v>
      </c>
      <c r="HD341" s="500">
        <f t="shared" si="1105"/>
        <v>0</v>
      </c>
      <c r="HE341" s="404">
        <f t="shared" si="1106"/>
        <v>0</v>
      </c>
      <c r="HF341" s="500" t="str">
        <f t="shared" si="1107"/>
        <v/>
      </c>
      <c r="HG341" s="404" t="str">
        <f t="shared" si="1108"/>
        <v/>
      </c>
      <c r="HH341" s="500" t="str">
        <f t="shared" si="1109"/>
        <v/>
      </c>
      <c r="HI341" s="404" t="str">
        <f t="shared" si="1110"/>
        <v/>
      </c>
      <c r="HJ341" s="510">
        <f t="shared" si="1111"/>
        <v>9475.4</v>
      </c>
      <c r="HK341" s="404">
        <f t="shared" si="1112"/>
        <v>11778.7</v>
      </c>
      <c r="HL341" s="500">
        <f t="shared" si="1113"/>
        <v>186934.2</v>
      </c>
      <c r="HM341" s="404">
        <f t="shared" si="1114"/>
        <v>194659.69999999995</v>
      </c>
    </row>
    <row r="342" spans="1:221">
      <c r="A342" s="711" t="s">
        <v>547</v>
      </c>
      <c r="B342" s="622" t="s">
        <v>1030</v>
      </c>
      <c r="C342" s="730"/>
      <c r="D342" s="627">
        <v>222576</v>
      </c>
      <c r="E342" s="623">
        <v>8</v>
      </c>
      <c r="F342" s="422">
        <v>1128</v>
      </c>
      <c r="G342" s="712">
        <v>1107</v>
      </c>
      <c r="H342" s="422">
        <v>13</v>
      </c>
      <c r="I342" s="712">
        <v>9</v>
      </c>
      <c r="J342" s="500">
        <f t="shared" si="965"/>
        <v>1115</v>
      </c>
      <c r="K342" s="404">
        <f t="shared" si="966"/>
        <v>1098</v>
      </c>
      <c r="L342" s="422"/>
      <c r="M342" s="712"/>
      <c r="N342" s="500">
        <f t="shared" si="967"/>
        <v>1115</v>
      </c>
      <c r="O342" s="404">
        <f t="shared" si="968"/>
        <v>1098</v>
      </c>
      <c r="P342" s="500">
        <f t="shared" si="969"/>
        <v>1115</v>
      </c>
      <c r="Q342" s="404">
        <f t="shared" si="970"/>
        <v>1098</v>
      </c>
      <c r="R342" s="422">
        <v>148</v>
      </c>
      <c r="S342" s="712">
        <v>128</v>
      </c>
      <c r="T342" s="500">
        <f t="shared" si="971"/>
        <v>148</v>
      </c>
      <c r="U342" s="404">
        <f t="shared" si="972"/>
        <v>128</v>
      </c>
      <c r="V342" s="422">
        <v>56</v>
      </c>
      <c r="W342" s="712">
        <v>60</v>
      </c>
      <c r="X342" s="500">
        <f t="shared" si="973"/>
        <v>56</v>
      </c>
      <c r="Y342" s="404">
        <f t="shared" si="974"/>
        <v>60</v>
      </c>
      <c r="Z342" s="422"/>
      <c r="AA342" s="712"/>
      <c r="AB342" s="500">
        <f t="shared" si="975"/>
        <v>0</v>
      </c>
      <c r="AC342" s="404">
        <f t="shared" si="976"/>
        <v>0</v>
      </c>
      <c r="AD342" s="500">
        <f t="shared" si="977"/>
        <v>204</v>
      </c>
      <c r="AE342" s="404">
        <f t="shared" si="978"/>
        <v>188</v>
      </c>
      <c r="AF342" s="500">
        <f t="shared" si="979"/>
        <v>204</v>
      </c>
      <c r="AG342" s="404">
        <f t="shared" si="980"/>
        <v>188</v>
      </c>
      <c r="AH342" s="564">
        <v>3.6</v>
      </c>
      <c r="AI342" s="713">
        <v>4</v>
      </c>
      <c r="AJ342" s="500">
        <f t="shared" si="981"/>
        <v>532.80000000000007</v>
      </c>
      <c r="AK342" s="404">
        <f t="shared" si="982"/>
        <v>512</v>
      </c>
      <c r="AL342" s="564">
        <v>3.8</v>
      </c>
      <c r="AM342" s="713">
        <v>4.2</v>
      </c>
      <c r="AN342" s="500">
        <f t="shared" si="983"/>
        <v>212.79999999999998</v>
      </c>
      <c r="AO342" s="404">
        <f t="shared" si="984"/>
        <v>252</v>
      </c>
      <c r="AP342" s="564"/>
      <c r="AQ342" s="713"/>
      <c r="AR342" s="500">
        <f t="shared" si="985"/>
        <v>0</v>
      </c>
      <c r="AS342" s="404">
        <f t="shared" si="986"/>
        <v>0</v>
      </c>
      <c r="AT342" s="236">
        <f t="shared" si="987"/>
        <v>3.6549019607843136</v>
      </c>
      <c r="AU342" s="237">
        <f t="shared" si="988"/>
        <v>4.0638297872340425</v>
      </c>
      <c r="AV342" s="500">
        <f t="shared" si="989"/>
        <v>745.6</v>
      </c>
      <c r="AW342" s="404">
        <f t="shared" si="990"/>
        <v>764</v>
      </c>
      <c r="AX342" s="422">
        <v>69.400000000000006</v>
      </c>
      <c r="AY342" s="712">
        <v>69.900000000000006</v>
      </c>
      <c r="AZ342" s="500">
        <f t="shared" si="991"/>
        <v>10271.200000000001</v>
      </c>
      <c r="BA342" s="404">
        <f t="shared" si="992"/>
        <v>8947.2000000000007</v>
      </c>
      <c r="BB342" s="422">
        <v>71.3</v>
      </c>
      <c r="BC342" s="712">
        <v>62.9</v>
      </c>
      <c r="BD342" s="500">
        <f t="shared" si="993"/>
        <v>3992.7999999999997</v>
      </c>
      <c r="BE342" s="404">
        <f t="shared" si="994"/>
        <v>3774</v>
      </c>
      <c r="BF342" s="422"/>
      <c r="BG342" s="712"/>
      <c r="BH342" s="500">
        <f t="shared" si="995"/>
        <v>0</v>
      </c>
      <c r="BI342" s="404">
        <f t="shared" si="996"/>
        <v>0</v>
      </c>
      <c r="BJ342" s="500">
        <f t="shared" si="997"/>
        <v>69.921568627450981</v>
      </c>
      <c r="BK342" s="404">
        <f t="shared" si="998"/>
        <v>67.66595744680852</v>
      </c>
      <c r="BL342" s="500">
        <f t="shared" si="999"/>
        <v>14264</v>
      </c>
      <c r="BM342" s="404">
        <f t="shared" si="1000"/>
        <v>12721.200000000003</v>
      </c>
      <c r="BN342" s="422">
        <v>214</v>
      </c>
      <c r="BO342" s="712">
        <v>172</v>
      </c>
      <c r="BP342" s="500">
        <f t="shared" si="1001"/>
        <v>214</v>
      </c>
      <c r="BQ342" s="404">
        <f t="shared" si="1002"/>
        <v>172</v>
      </c>
      <c r="BR342" s="422">
        <v>192</v>
      </c>
      <c r="BS342" s="712">
        <v>161</v>
      </c>
      <c r="BT342" s="500">
        <f t="shared" si="1003"/>
        <v>192</v>
      </c>
      <c r="BU342" s="404">
        <f t="shared" si="1004"/>
        <v>161</v>
      </c>
      <c r="BV342" s="422"/>
      <c r="BW342" s="712"/>
      <c r="BX342" s="500">
        <f t="shared" si="1005"/>
        <v>0</v>
      </c>
      <c r="BY342" s="404">
        <f t="shared" si="1006"/>
        <v>0</v>
      </c>
      <c r="BZ342" s="500">
        <f t="shared" si="1007"/>
        <v>406</v>
      </c>
      <c r="CA342" s="404">
        <f t="shared" si="1008"/>
        <v>333</v>
      </c>
      <c r="CB342" s="500">
        <f t="shared" si="1009"/>
        <v>406</v>
      </c>
      <c r="CC342" s="404">
        <f t="shared" si="1010"/>
        <v>333</v>
      </c>
      <c r="CD342" s="564">
        <v>4.9000000000000004</v>
      </c>
      <c r="CE342" s="714">
        <v>4.9000000000000004</v>
      </c>
      <c r="CF342" s="500">
        <f t="shared" si="1011"/>
        <v>1048.6000000000001</v>
      </c>
      <c r="CG342" s="404">
        <f t="shared" si="1012"/>
        <v>842.80000000000007</v>
      </c>
      <c r="CH342" s="564"/>
      <c r="CI342" s="714">
        <v>5.7</v>
      </c>
      <c r="CJ342" s="500">
        <f t="shared" si="1013"/>
        <v>0</v>
      </c>
      <c r="CK342" s="404">
        <f t="shared" si="1014"/>
        <v>917.7</v>
      </c>
      <c r="CL342" s="564"/>
      <c r="CM342" s="714"/>
      <c r="CN342" s="500">
        <f t="shared" si="1015"/>
        <v>0</v>
      </c>
      <c r="CO342" s="404">
        <f t="shared" si="1016"/>
        <v>0</v>
      </c>
      <c r="CP342" s="500">
        <f t="shared" si="1017"/>
        <v>2.5827586206896553</v>
      </c>
      <c r="CQ342" s="237">
        <f t="shared" si="1018"/>
        <v>5.286786786786787</v>
      </c>
      <c r="CR342" s="500">
        <f t="shared" si="1019"/>
        <v>1048.6000000000001</v>
      </c>
      <c r="CS342" s="404">
        <f t="shared" si="1020"/>
        <v>1760.5</v>
      </c>
      <c r="CT342" s="565">
        <v>88.8</v>
      </c>
      <c r="CU342" s="714">
        <v>83.8</v>
      </c>
      <c r="CV342" s="500">
        <f t="shared" si="1021"/>
        <v>19003.2</v>
      </c>
      <c r="CW342" s="404">
        <f t="shared" si="1022"/>
        <v>14413.6</v>
      </c>
      <c r="CX342" s="565">
        <v>86.8</v>
      </c>
      <c r="CY342" s="714">
        <v>85.5</v>
      </c>
      <c r="CZ342" s="500">
        <f t="shared" si="1023"/>
        <v>16665.599999999999</v>
      </c>
      <c r="DA342" s="404">
        <f t="shared" si="1024"/>
        <v>13765.5</v>
      </c>
      <c r="DB342" s="565"/>
      <c r="DC342" s="714"/>
      <c r="DD342" s="500">
        <f t="shared" si="1025"/>
        <v>0</v>
      </c>
      <c r="DE342" s="404">
        <f t="shared" si="1026"/>
        <v>0</v>
      </c>
      <c r="DF342" s="500">
        <f t="shared" si="1027"/>
        <v>87.854187192118232</v>
      </c>
      <c r="DG342" s="404">
        <f t="shared" si="1028"/>
        <v>84.621921921921924</v>
      </c>
      <c r="DH342" s="500">
        <f t="shared" si="1029"/>
        <v>35668.800000000003</v>
      </c>
      <c r="DI342" s="404">
        <f t="shared" si="1030"/>
        <v>28179.100000000002</v>
      </c>
      <c r="DJ342" s="500">
        <f t="shared" si="1031"/>
        <v>610</v>
      </c>
      <c r="DK342" s="404">
        <f t="shared" si="1032"/>
        <v>521</v>
      </c>
      <c r="DL342" s="500">
        <f t="shared" si="1033"/>
        <v>610</v>
      </c>
      <c r="DM342" s="404">
        <f t="shared" si="1034"/>
        <v>521</v>
      </c>
      <c r="DN342" s="236">
        <f t="shared" si="1035"/>
        <v>2.9413114754098366</v>
      </c>
      <c r="DO342" s="237">
        <f t="shared" si="1036"/>
        <v>4.8454894433781188</v>
      </c>
      <c r="DP342" s="500">
        <f t="shared" si="1037"/>
        <v>1794.2000000000003</v>
      </c>
      <c r="DQ342" s="404">
        <f t="shared" si="1038"/>
        <v>2524.5</v>
      </c>
      <c r="DR342" s="500">
        <f t="shared" si="1039"/>
        <v>81.857049180327877</v>
      </c>
      <c r="DS342" s="404">
        <f t="shared" si="1040"/>
        <v>78.503454894433787</v>
      </c>
      <c r="DT342" s="500">
        <f t="shared" si="1041"/>
        <v>49932.800000000003</v>
      </c>
      <c r="DU342" s="404">
        <f t="shared" si="1042"/>
        <v>40900.300000000003</v>
      </c>
      <c r="DV342" s="565">
        <v>102</v>
      </c>
      <c r="DW342" s="715">
        <v>95</v>
      </c>
      <c r="DX342" s="500">
        <f t="shared" si="1043"/>
        <v>102</v>
      </c>
      <c r="DY342" s="404">
        <f t="shared" si="1044"/>
        <v>95</v>
      </c>
      <c r="DZ342" s="565">
        <v>126</v>
      </c>
      <c r="EA342" s="715">
        <v>180</v>
      </c>
      <c r="EB342" s="500">
        <f t="shared" si="1045"/>
        <v>126</v>
      </c>
      <c r="EC342" s="404">
        <f t="shared" si="1046"/>
        <v>180</v>
      </c>
      <c r="ED342" s="565"/>
      <c r="EE342" s="715"/>
      <c r="EF342" s="500">
        <f t="shared" si="1047"/>
        <v>0</v>
      </c>
      <c r="EG342" s="404">
        <f t="shared" si="1048"/>
        <v>0</v>
      </c>
      <c r="EH342" s="500">
        <f t="shared" si="1049"/>
        <v>228</v>
      </c>
      <c r="EI342" s="404">
        <f t="shared" si="1050"/>
        <v>275</v>
      </c>
      <c r="EJ342" s="500">
        <f t="shared" si="1051"/>
        <v>228</v>
      </c>
      <c r="EK342" s="404">
        <f t="shared" si="1052"/>
        <v>275</v>
      </c>
      <c r="EL342" s="564">
        <v>3.5</v>
      </c>
      <c r="EM342" s="716">
        <v>3.7</v>
      </c>
      <c r="EN342" s="500">
        <f t="shared" si="1053"/>
        <v>357</v>
      </c>
      <c r="EO342" s="404">
        <f t="shared" si="1054"/>
        <v>351.5</v>
      </c>
      <c r="EP342" s="564">
        <v>3.8</v>
      </c>
      <c r="EQ342" s="716">
        <v>3.6</v>
      </c>
      <c r="ER342" s="500">
        <f t="shared" si="1055"/>
        <v>478.79999999999995</v>
      </c>
      <c r="ES342" s="404">
        <f t="shared" si="1056"/>
        <v>648</v>
      </c>
      <c r="ET342" s="564"/>
      <c r="EU342" s="716"/>
      <c r="EV342" s="500">
        <f t="shared" si="1057"/>
        <v>0</v>
      </c>
      <c r="EW342" s="404">
        <f t="shared" si="1058"/>
        <v>0</v>
      </c>
      <c r="EX342" s="236">
        <f t="shared" si="1059"/>
        <v>3.6657894736842103</v>
      </c>
      <c r="EY342" s="237">
        <f t="shared" si="1060"/>
        <v>3.6345454545454547</v>
      </c>
      <c r="EZ342" s="500">
        <f t="shared" si="1061"/>
        <v>835.8</v>
      </c>
      <c r="FA342" s="404">
        <f t="shared" si="1062"/>
        <v>999.5</v>
      </c>
      <c r="FB342" s="565">
        <v>64.3</v>
      </c>
      <c r="FC342" s="716">
        <v>61.5</v>
      </c>
      <c r="FD342" s="500">
        <f t="shared" si="1063"/>
        <v>6558.5999999999995</v>
      </c>
      <c r="FE342" s="404">
        <f t="shared" si="1064"/>
        <v>5842.5</v>
      </c>
      <c r="FF342" s="565">
        <v>58.7</v>
      </c>
      <c r="FG342" s="716">
        <v>52.1</v>
      </c>
      <c r="FH342" s="500">
        <f t="shared" si="1065"/>
        <v>7396.2000000000007</v>
      </c>
      <c r="FI342" s="404">
        <f t="shared" si="1066"/>
        <v>9378</v>
      </c>
      <c r="FJ342" s="565"/>
      <c r="FK342" s="716"/>
      <c r="FL342" s="500">
        <f t="shared" si="1067"/>
        <v>0</v>
      </c>
      <c r="FM342" s="404">
        <f t="shared" si="1068"/>
        <v>0</v>
      </c>
      <c r="FN342" s="500">
        <f t="shared" si="1069"/>
        <v>61.205263157894734</v>
      </c>
      <c r="FO342" s="404">
        <f t="shared" si="1070"/>
        <v>55.347272727272724</v>
      </c>
      <c r="FP342" s="500">
        <f t="shared" si="1071"/>
        <v>13954.8</v>
      </c>
      <c r="FQ342" s="404">
        <f t="shared" si="1072"/>
        <v>15220.5</v>
      </c>
      <c r="FR342" s="565">
        <v>277</v>
      </c>
      <c r="FS342" s="717">
        <v>302</v>
      </c>
      <c r="FT342" s="500">
        <f t="shared" si="1073"/>
        <v>277</v>
      </c>
      <c r="FU342" s="404">
        <f t="shared" si="1074"/>
        <v>302</v>
      </c>
      <c r="FV342" s="564">
        <v>5.2</v>
      </c>
      <c r="FW342" s="718">
        <v>6.3</v>
      </c>
      <c r="FX342" s="500">
        <f t="shared" si="1075"/>
        <v>1440.4</v>
      </c>
      <c r="FY342" s="404">
        <f t="shared" si="1076"/>
        <v>1902.6</v>
      </c>
      <c r="FZ342" s="564">
        <v>65.400000000000006</v>
      </c>
      <c r="GA342" s="718">
        <v>62.8</v>
      </c>
      <c r="GB342" s="500">
        <f t="shared" si="1077"/>
        <v>18115.800000000003</v>
      </c>
      <c r="GC342" s="404">
        <f t="shared" si="1078"/>
        <v>18965.599999999999</v>
      </c>
      <c r="GD342" s="510">
        <f t="shared" si="1079"/>
        <v>464</v>
      </c>
      <c r="GE342" s="404">
        <f t="shared" si="1080"/>
        <v>395</v>
      </c>
      <c r="GF342" s="500">
        <f t="shared" si="1081"/>
        <v>464</v>
      </c>
      <c r="GG342" s="404">
        <f t="shared" si="1082"/>
        <v>395</v>
      </c>
      <c r="GH342" s="500">
        <f t="shared" si="1083"/>
        <v>1938.4</v>
      </c>
      <c r="GI342" s="404">
        <f t="shared" si="1084"/>
        <v>1706.3000000000002</v>
      </c>
      <c r="GJ342" s="500">
        <f t="shared" si="1085"/>
        <v>35833</v>
      </c>
      <c r="GK342" s="404">
        <f t="shared" si="1086"/>
        <v>29203.300000000003</v>
      </c>
      <c r="GL342" s="510">
        <f t="shared" si="1087"/>
        <v>374</v>
      </c>
      <c r="GM342" s="404">
        <f t="shared" si="1088"/>
        <v>401</v>
      </c>
      <c r="GN342" s="500">
        <f t="shared" si="1089"/>
        <v>374</v>
      </c>
      <c r="GO342" s="404">
        <f t="shared" si="1090"/>
        <v>401</v>
      </c>
      <c r="GP342" s="500">
        <f t="shared" si="1091"/>
        <v>691.59999999999991</v>
      </c>
      <c r="GQ342" s="404">
        <f t="shared" si="1092"/>
        <v>1817.7</v>
      </c>
      <c r="GR342" s="500">
        <f t="shared" si="1093"/>
        <v>28054.6</v>
      </c>
      <c r="GS342" s="404">
        <f t="shared" si="1094"/>
        <v>26917.5</v>
      </c>
      <c r="GT342" s="510">
        <f t="shared" si="1095"/>
        <v>838</v>
      </c>
      <c r="GU342" s="404">
        <f t="shared" si="1096"/>
        <v>796</v>
      </c>
      <c r="GV342" s="500">
        <f t="shared" si="1097"/>
        <v>838</v>
      </c>
      <c r="GW342" s="404">
        <f t="shared" si="1098"/>
        <v>796</v>
      </c>
      <c r="GX342" s="500">
        <f t="shared" si="1099"/>
        <v>2630</v>
      </c>
      <c r="GY342" s="404">
        <f t="shared" si="1100"/>
        <v>3524</v>
      </c>
      <c r="GZ342" s="500">
        <f t="shared" si="1101"/>
        <v>63887.6</v>
      </c>
      <c r="HA342" s="404">
        <f t="shared" si="1102"/>
        <v>56120.800000000003</v>
      </c>
      <c r="HB342" s="510">
        <f t="shared" si="1103"/>
        <v>0</v>
      </c>
      <c r="HC342" s="404">
        <f t="shared" si="1104"/>
        <v>0</v>
      </c>
      <c r="HD342" s="500">
        <f t="shared" si="1105"/>
        <v>0</v>
      </c>
      <c r="HE342" s="404">
        <f t="shared" si="1106"/>
        <v>0</v>
      </c>
      <c r="HF342" s="500" t="str">
        <f t="shared" si="1107"/>
        <v/>
      </c>
      <c r="HG342" s="404" t="str">
        <f t="shared" si="1108"/>
        <v/>
      </c>
      <c r="HH342" s="500" t="str">
        <f t="shared" si="1109"/>
        <v/>
      </c>
      <c r="HI342" s="404" t="str">
        <f t="shared" si="1110"/>
        <v/>
      </c>
      <c r="HJ342" s="510">
        <f t="shared" si="1111"/>
        <v>4070.4</v>
      </c>
      <c r="HK342" s="404">
        <f t="shared" si="1112"/>
        <v>5426.6</v>
      </c>
      <c r="HL342" s="500">
        <f t="shared" si="1113"/>
        <v>82003.400000000009</v>
      </c>
      <c r="HM342" s="404">
        <f t="shared" si="1114"/>
        <v>75086.399999999994</v>
      </c>
    </row>
    <row r="343" spans="1:221">
      <c r="A343" s="711" t="s">
        <v>547</v>
      </c>
      <c r="B343" s="622" t="s">
        <v>1031</v>
      </c>
      <c r="C343" s="730"/>
      <c r="D343" s="627">
        <v>222992</v>
      </c>
      <c r="E343" s="623">
        <v>8</v>
      </c>
      <c r="F343" s="422">
        <v>2036</v>
      </c>
      <c r="G343" s="712">
        <v>2174</v>
      </c>
      <c r="H343" s="422">
        <v>36</v>
      </c>
      <c r="I343" s="712">
        <v>29</v>
      </c>
      <c r="J343" s="500">
        <f t="shared" si="965"/>
        <v>2000</v>
      </c>
      <c r="K343" s="404">
        <f t="shared" si="966"/>
        <v>2145</v>
      </c>
      <c r="L343" s="422"/>
      <c r="M343" s="712"/>
      <c r="N343" s="500">
        <f t="shared" si="967"/>
        <v>2000</v>
      </c>
      <c r="O343" s="404">
        <f t="shared" si="968"/>
        <v>2145</v>
      </c>
      <c r="P343" s="500">
        <f t="shared" si="969"/>
        <v>2000</v>
      </c>
      <c r="Q343" s="404">
        <f t="shared" si="970"/>
        <v>2145</v>
      </c>
      <c r="R343" s="422">
        <v>62</v>
      </c>
      <c r="S343" s="712">
        <v>59</v>
      </c>
      <c r="T343" s="500">
        <f t="shared" si="971"/>
        <v>62</v>
      </c>
      <c r="U343" s="404">
        <f t="shared" si="972"/>
        <v>59</v>
      </c>
      <c r="V343" s="422">
        <v>65</v>
      </c>
      <c r="W343" s="712">
        <v>75</v>
      </c>
      <c r="X343" s="500">
        <f t="shared" si="973"/>
        <v>65</v>
      </c>
      <c r="Y343" s="404">
        <f t="shared" si="974"/>
        <v>75</v>
      </c>
      <c r="Z343" s="422"/>
      <c r="AA343" s="712"/>
      <c r="AB343" s="500">
        <f t="shared" si="975"/>
        <v>0</v>
      </c>
      <c r="AC343" s="404">
        <f t="shared" si="976"/>
        <v>0</v>
      </c>
      <c r="AD343" s="500">
        <f t="shared" si="977"/>
        <v>127</v>
      </c>
      <c r="AE343" s="404">
        <f t="shared" si="978"/>
        <v>134</v>
      </c>
      <c r="AF343" s="500">
        <f t="shared" si="979"/>
        <v>127</v>
      </c>
      <c r="AG343" s="404">
        <f t="shared" si="980"/>
        <v>134</v>
      </c>
      <c r="AH343" s="564">
        <v>4.4000000000000004</v>
      </c>
      <c r="AI343" s="713">
        <v>4.8</v>
      </c>
      <c r="AJ343" s="500">
        <f t="shared" si="981"/>
        <v>272.8</v>
      </c>
      <c r="AK343" s="404">
        <f t="shared" si="982"/>
        <v>283.2</v>
      </c>
      <c r="AL343" s="564">
        <v>4.5999999999999996</v>
      </c>
      <c r="AM343" s="713">
        <v>4.9000000000000004</v>
      </c>
      <c r="AN343" s="500">
        <f t="shared" si="983"/>
        <v>299</v>
      </c>
      <c r="AO343" s="404">
        <f t="shared" si="984"/>
        <v>367.5</v>
      </c>
      <c r="AP343" s="564"/>
      <c r="AQ343" s="713"/>
      <c r="AR343" s="500">
        <f t="shared" si="985"/>
        <v>0</v>
      </c>
      <c r="AS343" s="404">
        <f t="shared" si="986"/>
        <v>0</v>
      </c>
      <c r="AT343" s="236">
        <f t="shared" si="987"/>
        <v>4.5023622047244087</v>
      </c>
      <c r="AU343" s="237">
        <f t="shared" si="988"/>
        <v>4.8559701492537313</v>
      </c>
      <c r="AV343" s="500">
        <f t="shared" si="989"/>
        <v>571.79999999999995</v>
      </c>
      <c r="AW343" s="404">
        <f t="shared" si="990"/>
        <v>650.70000000000005</v>
      </c>
      <c r="AX343" s="422">
        <v>82.2</v>
      </c>
      <c r="AY343" s="712">
        <v>89.4</v>
      </c>
      <c r="AZ343" s="500">
        <f t="shared" si="991"/>
        <v>5096.4000000000005</v>
      </c>
      <c r="BA343" s="404">
        <f t="shared" si="992"/>
        <v>5274.6</v>
      </c>
      <c r="BB343" s="422">
        <v>83</v>
      </c>
      <c r="BC343" s="712">
        <v>82.7</v>
      </c>
      <c r="BD343" s="500">
        <f t="shared" si="993"/>
        <v>5395</v>
      </c>
      <c r="BE343" s="404">
        <f t="shared" si="994"/>
        <v>6202.5</v>
      </c>
      <c r="BF343" s="422"/>
      <c r="BG343" s="712"/>
      <c r="BH343" s="500">
        <f t="shared" si="995"/>
        <v>0</v>
      </c>
      <c r="BI343" s="404">
        <f t="shared" si="996"/>
        <v>0</v>
      </c>
      <c r="BJ343" s="500">
        <f t="shared" si="997"/>
        <v>82.609448818897647</v>
      </c>
      <c r="BK343" s="404">
        <f t="shared" si="998"/>
        <v>85.65</v>
      </c>
      <c r="BL343" s="500">
        <f t="shared" si="999"/>
        <v>10491.400000000001</v>
      </c>
      <c r="BM343" s="404">
        <f t="shared" si="1000"/>
        <v>11477.1</v>
      </c>
      <c r="BN343" s="422">
        <v>195</v>
      </c>
      <c r="BO343" s="712">
        <v>222</v>
      </c>
      <c r="BP343" s="500">
        <f t="shared" si="1001"/>
        <v>195</v>
      </c>
      <c r="BQ343" s="404">
        <f t="shared" si="1002"/>
        <v>222</v>
      </c>
      <c r="BR343" s="422">
        <v>428</v>
      </c>
      <c r="BS343" s="712">
        <v>419</v>
      </c>
      <c r="BT343" s="500">
        <f t="shared" si="1003"/>
        <v>428</v>
      </c>
      <c r="BU343" s="404">
        <f t="shared" si="1004"/>
        <v>419</v>
      </c>
      <c r="BV343" s="422"/>
      <c r="BW343" s="712"/>
      <c r="BX343" s="500">
        <f t="shared" si="1005"/>
        <v>0</v>
      </c>
      <c r="BY343" s="404">
        <f t="shared" si="1006"/>
        <v>0</v>
      </c>
      <c r="BZ343" s="500">
        <f t="shared" si="1007"/>
        <v>623</v>
      </c>
      <c r="CA343" s="404">
        <f t="shared" si="1008"/>
        <v>641</v>
      </c>
      <c r="CB343" s="500">
        <f t="shared" si="1009"/>
        <v>623</v>
      </c>
      <c r="CC343" s="404">
        <f t="shared" si="1010"/>
        <v>641</v>
      </c>
      <c r="CD343" s="564">
        <v>5.4</v>
      </c>
      <c r="CE343" s="714">
        <v>5.2</v>
      </c>
      <c r="CF343" s="500">
        <f t="shared" si="1011"/>
        <v>1053</v>
      </c>
      <c r="CG343" s="404">
        <f t="shared" si="1012"/>
        <v>1154.4000000000001</v>
      </c>
      <c r="CH343" s="564"/>
      <c r="CI343" s="714">
        <v>6.3</v>
      </c>
      <c r="CJ343" s="500">
        <f t="shared" si="1013"/>
        <v>0</v>
      </c>
      <c r="CK343" s="404">
        <f t="shared" si="1014"/>
        <v>2639.7</v>
      </c>
      <c r="CL343" s="564"/>
      <c r="CM343" s="714"/>
      <c r="CN343" s="500">
        <f t="shared" si="1015"/>
        <v>0</v>
      </c>
      <c r="CO343" s="404">
        <f t="shared" si="1016"/>
        <v>0</v>
      </c>
      <c r="CP343" s="500">
        <f t="shared" si="1017"/>
        <v>1.6902086677367576</v>
      </c>
      <c r="CQ343" s="237">
        <f t="shared" si="1018"/>
        <v>5.9190327613104525</v>
      </c>
      <c r="CR343" s="500">
        <f t="shared" si="1019"/>
        <v>1053</v>
      </c>
      <c r="CS343" s="404">
        <f t="shared" si="1020"/>
        <v>3794.1</v>
      </c>
      <c r="CT343" s="565">
        <v>94.6</v>
      </c>
      <c r="CU343" s="714">
        <v>92.2</v>
      </c>
      <c r="CV343" s="500">
        <f t="shared" si="1021"/>
        <v>18447</v>
      </c>
      <c r="CW343" s="404">
        <f t="shared" si="1022"/>
        <v>20468.400000000001</v>
      </c>
      <c r="CX343" s="565">
        <v>94.4</v>
      </c>
      <c r="CY343" s="714">
        <v>92.4</v>
      </c>
      <c r="CZ343" s="500">
        <f t="shared" si="1023"/>
        <v>40403.200000000004</v>
      </c>
      <c r="DA343" s="404">
        <f t="shared" si="1024"/>
        <v>38715.600000000006</v>
      </c>
      <c r="DB343" s="565"/>
      <c r="DC343" s="714"/>
      <c r="DD343" s="500">
        <f t="shared" si="1025"/>
        <v>0</v>
      </c>
      <c r="DE343" s="404">
        <f t="shared" si="1026"/>
        <v>0</v>
      </c>
      <c r="DF343" s="500">
        <f t="shared" si="1027"/>
        <v>94.462600321027296</v>
      </c>
      <c r="DG343" s="404">
        <f t="shared" si="1028"/>
        <v>92.330733229329184</v>
      </c>
      <c r="DH343" s="500">
        <f t="shared" si="1029"/>
        <v>58850.200000000004</v>
      </c>
      <c r="DI343" s="404">
        <f t="shared" si="1030"/>
        <v>59184.000000000007</v>
      </c>
      <c r="DJ343" s="500">
        <f t="shared" si="1031"/>
        <v>750</v>
      </c>
      <c r="DK343" s="404">
        <f t="shared" si="1032"/>
        <v>775</v>
      </c>
      <c r="DL343" s="500">
        <f t="shared" si="1033"/>
        <v>750</v>
      </c>
      <c r="DM343" s="404">
        <f t="shared" si="1034"/>
        <v>775</v>
      </c>
      <c r="DN343" s="236">
        <f t="shared" si="1035"/>
        <v>2.1663999999999999</v>
      </c>
      <c r="DO343" s="237">
        <f t="shared" si="1036"/>
        <v>5.7352258064516128</v>
      </c>
      <c r="DP343" s="500">
        <f t="shared" si="1037"/>
        <v>1624.8</v>
      </c>
      <c r="DQ343" s="404">
        <f t="shared" si="1038"/>
        <v>4444.8</v>
      </c>
      <c r="DR343" s="500">
        <f t="shared" si="1039"/>
        <v>92.45546666666668</v>
      </c>
      <c r="DS343" s="404">
        <f t="shared" si="1040"/>
        <v>91.175612903225812</v>
      </c>
      <c r="DT343" s="500">
        <f t="shared" si="1041"/>
        <v>69341.600000000006</v>
      </c>
      <c r="DU343" s="404">
        <f t="shared" si="1042"/>
        <v>70661.100000000006</v>
      </c>
      <c r="DV343" s="565">
        <v>199</v>
      </c>
      <c r="DW343" s="715">
        <v>228</v>
      </c>
      <c r="DX343" s="500">
        <f t="shared" si="1043"/>
        <v>199</v>
      </c>
      <c r="DY343" s="404">
        <f t="shared" si="1044"/>
        <v>228</v>
      </c>
      <c r="DZ343" s="565">
        <v>516</v>
      </c>
      <c r="EA343" s="715">
        <v>587</v>
      </c>
      <c r="EB343" s="500">
        <f t="shared" si="1045"/>
        <v>516</v>
      </c>
      <c r="EC343" s="404">
        <f t="shared" si="1046"/>
        <v>587</v>
      </c>
      <c r="ED343" s="565"/>
      <c r="EE343" s="715"/>
      <c r="EF343" s="500">
        <f t="shared" si="1047"/>
        <v>0</v>
      </c>
      <c r="EG343" s="404">
        <f t="shared" si="1048"/>
        <v>0</v>
      </c>
      <c r="EH343" s="500">
        <f t="shared" si="1049"/>
        <v>715</v>
      </c>
      <c r="EI343" s="404">
        <f t="shared" si="1050"/>
        <v>815</v>
      </c>
      <c r="EJ343" s="500">
        <f t="shared" si="1051"/>
        <v>715</v>
      </c>
      <c r="EK343" s="404">
        <f t="shared" si="1052"/>
        <v>815</v>
      </c>
      <c r="EL343" s="564">
        <v>3.6</v>
      </c>
      <c r="EM343" s="716">
        <v>3.7</v>
      </c>
      <c r="EN343" s="500">
        <f t="shared" si="1053"/>
        <v>716.4</v>
      </c>
      <c r="EO343" s="404">
        <f t="shared" si="1054"/>
        <v>843.6</v>
      </c>
      <c r="EP343" s="564">
        <v>4</v>
      </c>
      <c r="EQ343" s="716">
        <v>4.2</v>
      </c>
      <c r="ER343" s="500">
        <f t="shared" si="1055"/>
        <v>2064</v>
      </c>
      <c r="ES343" s="404">
        <f t="shared" si="1056"/>
        <v>2465.4</v>
      </c>
      <c r="ET343" s="564"/>
      <c r="EU343" s="716"/>
      <c r="EV343" s="500">
        <f t="shared" si="1057"/>
        <v>0</v>
      </c>
      <c r="EW343" s="404">
        <f t="shared" si="1058"/>
        <v>0</v>
      </c>
      <c r="EX343" s="236">
        <f t="shared" si="1059"/>
        <v>3.8886713286713288</v>
      </c>
      <c r="EY343" s="237">
        <f t="shared" si="1060"/>
        <v>4.0601226993865032</v>
      </c>
      <c r="EZ343" s="500">
        <f t="shared" si="1061"/>
        <v>2780.4</v>
      </c>
      <c r="FA343" s="404">
        <f t="shared" si="1062"/>
        <v>3309</v>
      </c>
      <c r="FB343" s="565">
        <v>70.599999999999994</v>
      </c>
      <c r="FC343" s="716">
        <v>72</v>
      </c>
      <c r="FD343" s="500">
        <f t="shared" si="1063"/>
        <v>14049.4</v>
      </c>
      <c r="FE343" s="404">
        <f t="shared" si="1064"/>
        <v>16416</v>
      </c>
      <c r="FF343" s="565">
        <v>66.3</v>
      </c>
      <c r="FG343" s="716">
        <v>66.099999999999994</v>
      </c>
      <c r="FH343" s="500">
        <f t="shared" si="1065"/>
        <v>34210.799999999996</v>
      </c>
      <c r="FI343" s="404">
        <f t="shared" si="1066"/>
        <v>38800.699999999997</v>
      </c>
      <c r="FJ343" s="565"/>
      <c r="FK343" s="716"/>
      <c r="FL343" s="500">
        <f t="shared" si="1067"/>
        <v>0</v>
      </c>
      <c r="FM343" s="404">
        <f t="shared" si="1068"/>
        <v>0</v>
      </c>
      <c r="FN343" s="500">
        <f t="shared" si="1069"/>
        <v>67.496783216783214</v>
      </c>
      <c r="FO343" s="404">
        <f t="shared" si="1070"/>
        <v>67.750552147239262</v>
      </c>
      <c r="FP343" s="500">
        <f t="shared" si="1071"/>
        <v>48260.2</v>
      </c>
      <c r="FQ343" s="404">
        <f t="shared" si="1072"/>
        <v>55216.7</v>
      </c>
      <c r="FR343" s="565">
        <v>535</v>
      </c>
      <c r="FS343" s="717">
        <v>555</v>
      </c>
      <c r="FT343" s="500">
        <f t="shared" si="1073"/>
        <v>535</v>
      </c>
      <c r="FU343" s="404">
        <f t="shared" si="1074"/>
        <v>555</v>
      </c>
      <c r="FV343" s="564">
        <v>6.1</v>
      </c>
      <c r="FW343" s="718">
        <v>5.9</v>
      </c>
      <c r="FX343" s="500">
        <f t="shared" si="1075"/>
        <v>3263.5</v>
      </c>
      <c r="FY343" s="404">
        <f t="shared" si="1076"/>
        <v>3274.5</v>
      </c>
      <c r="FZ343" s="564">
        <v>73.900000000000006</v>
      </c>
      <c r="GA343" s="718">
        <v>74.900000000000006</v>
      </c>
      <c r="GB343" s="500">
        <f t="shared" si="1077"/>
        <v>39536.5</v>
      </c>
      <c r="GC343" s="404">
        <f t="shared" si="1078"/>
        <v>41569.5</v>
      </c>
      <c r="GD343" s="510">
        <f t="shared" si="1079"/>
        <v>456</v>
      </c>
      <c r="GE343" s="404">
        <f t="shared" si="1080"/>
        <v>509</v>
      </c>
      <c r="GF343" s="500">
        <f t="shared" si="1081"/>
        <v>456</v>
      </c>
      <c r="GG343" s="404">
        <f t="shared" si="1082"/>
        <v>509</v>
      </c>
      <c r="GH343" s="500">
        <f t="shared" si="1083"/>
        <v>2042.1999999999998</v>
      </c>
      <c r="GI343" s="404">
        <f t="shared" si="1084"/>
        <v>2281.2000000000003</v>
      </c>
      <c r="GJ343" s="500">
        <f t="shared" si="1085"/>
        <v>37592.800000000003</v>
      </c>
      <c r="GK343" s="404">
        <f t="shared" si="1086"/>
        <v>42159</v>
      </c>
      <c r="GL343" s="510">
        <f t="shared" si="1087"/>
        <v>1009</v>
      </c>
      <c r="GM343" s="404">
        <f t="shared" si="1088"/>
        <v>1081</v>
      </c>
      <c r="GN343" s="500">
        <f t="shared" si="1089"/>
        <v>1009</v>
      </c>
      <c r="GO343" s="404">
        <f t="shared" si="1090"/>
        <v>1081</v>
      </c>
      <c r="GP343" s="500">
        <f t="shared" si="1091"/>
        <v>2363</v>
      </c>
      <c r="GQ343" s="404">
        <f t="shared" si="1092"/>
        <v>5472.6</v>
      </c>
      <c r="GR343" s="500">
        <f t="shared" si="1093"/>
        <v>80009</v>
      </c>
      <c r="GS343" s="404">
        <f t="shared" si="1094"/>
        <v>83718.8</v>
      </c>
      <c r="GT343" s="510">
        <f t="shared" si="1095"/>
        <v>1465</v>
      </c>
      <c r="GU343" s="404">
        <f t="shared" si="1096"/>
        <v>1590</v>
      </c>
      <c r="GV343" s="500">
        <f t="shared" si="1097"/>
        <v>1465</v>
      </c>
      <c r="GW343" s="404">
        <f t="shared" si="1098"/>
        <v>1590</v>
      </c>
      <c r="GX343" s="500">
        <f t="shared" si="1099"/>
        <v>4405.2</v>
      </c>
      <c r="GY343" s="404">
        <f t="shared" si="1100"/>
        <v>7753.8000000000011</v>
      </c>
      <c r="GZ343" s="500">
        <f t="shared" si="1101"/>
        <v>117601.8</v>
      </c>
      <c r="HA343" s="404">
        <f t="shared" si="1102"/>
        <v>125877.8</v>
      </c>
      <c r="HB343" s="510">
        <f t="shared" si="1103"/>
        <v>0</v>
      </c>
      <c r="HC343" s="404">
        <f t="shared" si="1104"/>
        <v>0</v>
      </c>
      <c r="HD343" s="500">
        <f t="shared" si="1105"/>
        <v>0</v>
      </c>
      <c r="HE343" s="404">
        <f t="shared" si="1106"/>
        <v>0</v>
      </c>
      <c r="HF343" s="500" t="str">
        <f t="shared" si="1107"/>
        <v/>
      </c>
      <c r="HG343" s="404" t="str">
        <f t="shared" si="1108"/>
        <v/>
      </c>
      <c r="HH343" s="500" t="str">
        <f t="shared" si="1109"/>
        <v/>
      </c>
      <c r="HI343" s="404" t="str">
        <f t="shared" si="1110"/>
        <v/>
      </c>
      <c r="HJ343" s="510">
        <f t="shared" si="1111"/>
        <v>7668.7</v>
      </c>
      <c r="HK343" s="404">
        <f t="shared" si="1112"/>
        <v>11028.3</v>
      </c>
      <c r="HL343" s="500">
        <f t="shared" si="1113"/>
        <v>157138.29999999999</v>
      </c>
      <c r="HM343" s="404">
        <f t="shared" si="1114"/>
        <v>167447.29999999999</v>
      </c>
    </row>
    <row r="344" spans="1:221">
      <c r="A344" s="711" t="s">
        <v>547</v>
      </c>
      <c r="B344" s="622" t="s">
        <v>1032</v>
      </c>
      <c r="C344" s="730"/>
      <c r="D344" s="627">
        <v>223427</v>
      </c>
      <c r="E344" s="623">
        <v>8</v>
      </c>
      <c r="F344" s="422">
        <v>1261</v>
      </c>
      <c r="G344" s="712">
        <v>1311</v>
      </c>
      <c r="H344" s="422">
        <v>62</v>
      </c>
      <c r="I344" s="712">
        <v>55</v>
      </c>
      <c r="J344" s="500">
        <f t="shared" si="965"/>
        <v>1199</v>
      </c>
      <c r="K344" s="404">
        <f t="shared" si="966"/>
        <v>1256</v>
      </c>
      <c r="L344" s="422"/>
      <c r="M344" s="712"/>
      <c r="N344" s="500">
        <f t="shared" si="967"/>
        <v>1199</v>
      </c>
      <c r="O344" s="404">
        <f t="shared" si="968"/>
        <v>1256</v>
      </c>
      <c r="P344" s="500">
        <f t="shared" si="969"/>
        <v>1199</v>
      </c>
      <c r="Q344" s="404">
        <f t="shared" si="970"/>
        <v>1256</v>
      </c>
      <c r="R344" s="422">
        <v>123</v>
      </c>
      <c r="S344" s="712">
        <v>133</v>
      </c>
      <c r="T344" s="500">
        <f t="shared" si="971"/>
        <v>123</v>
      </c>
      <c r="U344" s="404">
        <f t="shared" si="972"/>
        <v>133</v>
      </c>
      <c r="V344" s="422">
        <v>48</v>
      </c>
      <c r="W344" s="712">
        <v>84</v>
      </c>
      <c r="X344" s="500">
        <f t="shared" si="973"/>
        <v>48</v>
      </c>
      <c r="Y344" s="404">
        <f t="shared" si="974"/>
        <v>84</v>
      </c>
      <c r="Z344" s="422"/>
      <c r="AA344" s="712"/>
      <c r="AB344" s="500">
        <f t="shared" si="975"/>
        <v>0</v>
      </c>
      <c r="AC344" s="404">
        <f t="shared" si="976"/>
        <v>0</v>
      </c>
      <c r="AD344" s="500">
        <f t="shared" si="977"/>
        <v>171</v>
      </c>
      <c r="AE344" s="404">
        <f t="shared" si="978"/>
        <v>217</v>
      </c>
      <c r="AF344" s="500">
        <f t="shared" si="979"/>
        <v>171</v>
      </c>
      <c r="AG344" s="404">
        <f t="shared" si="980"/>
        <v>217</v>
      </c>
      <c r="AH344" s="564">
        <v>3.7</v>
      </c>
      <c r="AI344" s="713">
        <v>3.4</v>
      </c>
      <c r="AJ344" s="500">
        <f t="shared" si="981"/>
        <v>455.1</v>
      </c>
      <c r="AK344" s="404">
        <f t="shared" si="982"/>
        <v>452.2</v>
      </c>
      <c r="AL344" s="564">
        <v>3.3</v>
      </c>
      <c r="AM344" s="713">
        <v>3</v>
      </c>
      <c r="AN344" s="500">
        <f t="shared" si="983"/>
        <v>158.39999999999998</v>
      </c>
      <c r="AO344" s="404">
        <f t="shared" si="984"/>
        <v>252</v>
      </c>
      <c r="AP344" s="564"/>
      <c r="AQ344" s="713"/>
      <c r="AR344" s="500">
        <f t="shared" si="985"/>
        <v>0</v>
      </c>
      <c r="AS344" s="404">
        <f t="shared" si="986"/>
        <v>0</v>
      </c>
      <c r="AT344" s="236">
        <f t="shared" si="987"/>
        <v>3.5877192982456139</v>
      </c>
      <c r="AU344" s="237">
        <f t="shared" si="988"/>
        <v>3.245161290322581</v>
      </c>
      <c r="AV344" s="500">
        <f t="shared" si="989"/>
        <v>613.5</v>
      </c>
      <c r="AW344" s="404">
        <f t="shared" si="990"/>
        <v>704.2</v>
      </c>
      <c r="AX344" s="422">
        <v>66.8</v>
      </c>
      <c r="AY344" s="712">
        <v>63</v>
      </c>
      <c r="AZ344" s="500">
        <f t="shared" si="991"/>
        <v>8216.4</v>
      </c>
      <c r="BA344" s="404">
        <f t="shared" si="992"/>
        <v>8379</v>
      </c>
      <c r="BB344" s="422">
        <v>50.4</v>
      </c>
      <c r="BC344" s="712">
        <v>45.4</v>
      </c>
      <c r="BD344" s="500">
        <f t="shared" si="993"/>
        <v>2419.1999999999998</v>
      </c>
      <c r="BE344" s="404">
        <f t="shared" si="994"/>
        <v>3813.6</v>
      </c>
      <c r="BF344" s="422"/>
      <c r="BG344" s="712"/>
      <c r="BH344" s="500">
        <f t="shared" si="995"/>
        <v>0</v>
      </c>
      <c r="BI344" s="404">
        <f t="shared" si="996"/>
        <v>0</v>
      </c>
      <c r="BJ344" s="500">
        <f t="shared" si="997"/>
        <v>62.196491228070165</v>
      </c>
      <c r="BK344" s="404">
        <f t="shared" si="998"/>
        <v>56.187096774193549</v>
      </c>
      <c r="BL344" s="500">
        <f t="shared" si="999"/>
        <v>10635.599999999999</v>
      </c>
      <c r="BM344" s="404">
        <f t="shared" si="1000"/>
        <v>12192.6</v>
      </c>
      <c r="BN344" s="422">
        <v>373</v>
      </c>
      <c r="BO344" s="712">
        <v>373</v>
      </c>
      <c r="BP344" s="500">
        <f t="shared" si="1001"/>
        <v>373</v>
      </c>
      <c r="BQ344" s="404">
        <f t="shared" si="1002"/>
        <v>373</v>
      </c>
      <c r="BR344" s="422">
        <v>113</v>
      </c>
      <c r="BS344" s="712">
        <v>141</v>
      </c>
      <c r="BT344" s="500">
        <f t="shared" si="1003"/>
        <v>113</v>
      </c>
      <c r="BU344" s="404">
        <f t="shared" si="1004"/>
        <v>141</v>
      </c>
      <c r="BV344" s="422"/>
      <c r="BW344" s="712"/>
      <c r="BX344" s="500">
        <f t="shared" si="1005"/>
        <v>0</v>
      </c>
      <c r="BY344" s="404">
        <f t="shared" si="1006"/>
        <v>0</v>
      </c>
      <c r="BZ344" s="500">
        <f t="shared" si="1007"/>
        <v>486</v>
      </c>
      <c r="CA344" s="404">
        <f t="shared" si="1008"/>
        <v>514</v>
      </c>
      <c r="CB344" s="500">
        <f t="shared" si="1009"/>
        <v>486</v>
      </c>
      <c r="CC344" s="404">
        <f t="shared" si="1010"/>
        <v>514</v>
      </c>
      <c r="CD344" s="564">
        <v>4.7</v>
      </c>
      <c r="CE344" s="714">
        <v>4.5999999999999996</v>
      </c>
      <c r="CF344" s="500">
        <f t="shared" si="1011"/>
        <v>1753.1000000000001</v>
      </c>
      <c r="CG344" s="404">
        <f t="shared" si="1012"/>
        <v>1715.8</v>
      </c>
      <c r="CH344" s="564"/>
      <c r="CI344" s="714">
        <v>3.9</v>
      </c>
      <c r="CJ344" s="500">
        <f t="shared" si="1013"/>
        <v>0</v>
      </c>
      <c r="CK344" s="404">
        <f t="shared" si="1014"/>
        <v>549.9</v>
      </c>
      <c r="CL344" s="564"/>
      <c r="CM344" s="714"/>
      <c r="CN344" s="500">
        <f t="shared" si="1015"/>
        <v>0</v>
      </c>
      <c r="CO344" s="404">
        <f t="shared" si="1016"/>
        <v>0</v>
      </c>
      <c r="CP344" s="500">
        <f t="shared" si="1017"/>
        <v>3.6072016460905352</v>
      </c>
      <c r="CQ344" s="237">
        <f t="shared" si="1018"/>
        <v>4.4079766536964975</v>
      </c>
      <c r="CR344" s="500">
        <f t="shared" si="1019"/>
        <v>1753.1000000000001</v>
      </c>
      <c r="CS344" s="404">
        <f t="shared" si="1020"/>
        <v>2265.6999999999998</v>
      </c>
      <c r="CT344" s="565">
        <v>76.2</v>
      </c>
      <c r="CU344" s="714">
        <v>75.099999999999994</v>
      </c>
      <c r="CV344" s="500">
        <f t="shared" si="1021"/>
        <v>28422.600000000002</v>
      </c>
      <c r="CW344" s="404">
        <f t="shared" si="1022"/>
        <v>28012.3</v>
      </c>
      <c r="CX344" s="565">
        <v>70.2</v>
      </c>
      <c r="CY344" s="714">
        <v>61.3</v>
      </c>
      <c r="CZ344" s="500">
        <f t="shared" si="1023"/>
        <v>7932.6</v>
      </c>
      <c r="DA344" s="404">
        <f t="shared" si="1024"/>
        <v>8643.2999999999993</v>
      </c>
      <c r="DB344" s="565"/>
      <c r="DC344" s="714"/>
      <c r="DD344" s="500">
        <f t="shared" si="1025"/>
        <v>0</v>
      </c>
      <c r="DE344" s="404">
        <f t="shared" si="1026"/>
        <v>0</v>
      </c>
      <c r="DF344" s="500">
        <f t="shared" si="1027"/>
        <v>74.804938271604954</v>
      </c>
      <c r="DG344" s="404">
        <f t="shared" si="1028"/>
        <v>71.314396887159532</v>
      </c>
      <c r="DH344" s="500">
        <f t="shared" si="1029"/>
        <v>36355.200000000004</v>
      </c>
      <c r="DI344" s="404">
        <f t="shared" si="1030"/>
        <v>36655.599999999999</v>
      </c>
      <c r="DJ344" s="500">
        <f t="shared" si="1031"/>
        <v>657</v>
      </c>
      <c r="DK344" s="404">
        <f t="shared" si="1032"/>
        <v>731</v>
      </c>
      <c r="DL344" s="500">
        <f t="shared" si="1033"/>
        <v>657</v>
      </c>
      <c r="DM344" s="404">
        <f t="shared" si="1034"/>
        <v>731</v>
      </c>
      <c r="DN344" s="236">
        <f t="shared" si="1035"/>
        <v>3.6021308980213096</v>
      </c>
      <c r="DO344" s="237">
        <f t="shared" si="1036"/>
        <v>4.0627906976744184</v>
      </c>
      <c r="DP344" s="500">
        <f t="shared" si="1037"/>
        <v>2366.6000000000004</v>
      </c>
      <c r="DQ344" s="404">
        <f t="shared" si="1038"/>
        <v>2969.8999999999996</v>
      </c>
      <c r="DR344" s="500">
        <f t="shared" si="1039"/>
        <v>71.523287671232879</v>
      </c>
      <c r="DS344" s="404">
        <f t="shared" si="1040"/>
        <v>66.823803009575926</v>
      </c>
      <c r="DT344" s="500">
        <f t="shared" si="1041"/>
        <v>46990.8</v>
      </c>
      <c r="DU344" s="404">
        <f t="shared" si="1042"/>
        <v>48848.200000000004</v>
      </c>
      <c r="DV344" s="565">
        <v>279</v>
      </c>
      <c r="DW344" s="715">
        <v>263</v>
      </c>
      <c r="DX344" s="500">
        <f t="shared" si="1043"/>
        <v>279</v>
      </c>
      <c r="DY344" s="404">
        <f t="shared" si="1044"/>
        <v>263</v>
      </c>
      <c r="DZ344" s="565">
        <v>161</v>
      </c>
      <c r="EA344" s="715">
        <v>179</v>
      </c>
      <c r="EB344" s="500">
        <f t="shared" si="1045"/>
        <v>161</v>
      </c>
      <c r="EC344" s="404">
        <f t="shared" si="1046"/>
        <v>179</v>
      </c>
      <c r="ED344" s="565"/>
      <c r="EE344" s="715"/>
      <c r="EF344" s="500">
        <f t="shared" si="1047"/>
        <v>0</v>
      </c>
      <c r="EG344" s="404">
        <f t="shared" si="1048"/>
        <v>0</v>
      </c>
      <c r="EH344" s="500">
        <f t="shared" si="1049"/>
        <v>440</v>
      </c>
      <c r="EI344" s="404">
        <f t="shared" si="1050"/>
        <v>442</v>
      </c>
      <c r="EJ344" s="500">
        <f t="shared" si="1051"/>
        <v>440</v>
      </c>
      <c r="EK344" s="404">
        <f t="shared" si="1052"/>
        <v>442</v>
      </c>
      <c r="EL344" s="564">
        <v>3.9</v>
      </c>
      <c r="EM344" s="716">
        <v>4.2</v>
      </c>
      <c r="EN344" s="500">
        <f t="shared" si="1053"/>
        <v>1088.0999999999999</v>
      </c>
      <c r="EO344" s="404">
        <f t="shared" si="1054"/>
        <v>1104.6000000000001</v>
      </c>
      <c r="EP344" s="564">
        <v>3.9</v>
      </c>
      <c r="EQ344" s="716">
        <v>4.0999999999999996</v>
      </c>
      <c r="ER344" s="500">
        <f t="shared" si="1055"/>
        <v>627.9</v>
      </c>
      <c r="ES344" s="404">
        <f t="shared" si="1056"/>
        <v>733.9</v>
      </c>
      <c r="ET344" s="564"/>
      <c r="EU344" s="716"/>
      <c r="EV344" s="500">
        <f t="shared" si="1057"/>
        <v>0</v>
      </c>
      <c r="EW344" s="404">
        <f t="shared" si="1058"/>
        <v>0</v>
      </c>
      <c r="EX344" s="236">
        <f t="shared" si="1059"/>
        <v>3.9</v>
      </c>
      <c r="EY344" s="237">
        <f t="shared" si="1060"/>
        <v>4.1595022624434392</v>
      </c>
      <c r="EZ344" s="500">
        <f t="shared" si="1061"/>
        <v>1716</v>
      </c>
      <c r="FA344" s="404">
        <f t="shared" si="1062"/>
        <v>1838.5000000000002</v>
      </c>
      <c r="FB344" s="565">
        <v>62.9</v>
      </c>
      <c r="FC344" s="716">
        <v>63.8</v>
      </c>
      <c r="FD344" s="500">
        <f t="shared" si="1063"/>
        <v>17549.099999999999</v>
      </c>
      <c r="FE344" s="404">
        <f t="shared" si="1064"/>
        <v>16779.399999999998</v>
      </c>
      <c r="FF344" s="565">
        <v>58.4</v>
      </c>
      <c r="FG344" s="716">
        <v>56.5</v>
      </c>
      <c r="FH344" s="500">
        <f t="shared" si="1065"/>
        <v>9402.4</v>
      </c>
      <c r="FI344" s="404">
        <f t="shared" si="1066"/>
        <v>10113.5</v>
      </c>
      <c r="FJ344" s="565"/>
      <c r="FK344" s="716"/>
      <c r="FL344" s="500">
        <f t="shared" si="1067"/>
        <v>0</v>
      </c>
      <c r="FM344" s="404">
        <f t="shared" si="1068"/>
        <v>0</v>
      </c>
      <c r="FN344" s="500">
        <f t="shared" si="1069"/>
        <v>61.253409090909088</v>
      </c>
      <c r="FO344" s="404">
        <f t="shared" si="1070"/>
        <v>60.843665158371039</v>
      </c>
      <c r="FP344" s="500">
        <f t="shared" si="1071"/>
        <v>26951.5</v>
      </c>
      <c r="FQ344" s="404">
        <f t="shared" si="1072"/>
        <v>26892.899999999998</v>
      </c>
      <c r="FR344" s="565">
        <v>102</v>
      </c>
      <c r="FS344" s="717">
        <v>83</v>
      </c>
      <c r="FT344" s="500">
        <f t="shared" si="1073"/>
        <v>102</v>
      </c>
      <c r="FU344" s="404">
        <f t="shared" si="1074"/>
        <v>83</v>
      </c>
      <c r="FV344" s="564">
        <v>4.8</v>
      </c>
      <c r="FW344" s="718">
        <v>4.7</v>
      </c>
      <c r="FX344" s="500">
        <f t="shared" si="1075"/>
        <v>489.59999999999997</v>
      </c>
      <c r="FY344" s="404">
        <f t="shared" si="1076"/>
        <v>390.1</v>
      </c>
      <c r="FZ344" s="564">
        <v>49.1</v>
      </c>
      <c r="GA344" s="718">
        <v>51</v>
      </c>
      <c r="GB344" s="500">
        <f t="shared" si="1077"/>
        <v>5008.2</v>
      </c>
      <c r="GC344" s="404">
        <f t="shared" si="1078"/>
        <v>4233</v>
      </c>
      <c r="GD344" s="510">
        <f t="shared" si="1079"/>
        <v>775</v>
      </c>
      <c r="GE344" s="404">
        <f t="shared" si="1080"/>
        <v>769</v>
      </c>
      <c r="GF344" s="500">
        <f t="shared" si="1081"/>
        <v>775</v>
      </c>
      <c r="GG344" s="404">
        <f t="shared" si="1082"/>
        <v>769</v>
      </c>
      <c r="GH344" s="500">
        <f t="shared" si="1083"/>
        <v>3296.3</v>
      </c>
      <c r="GI344" s="404">
        <f t="shared" si="1084"/>
        <v>3272.6000000000004</v>
      </c>
      <c r="GJ344" s="500">
        <f t="shared" si="1085"/>
        <v>54188.1</v>
      </c>
      <c r="GK344" s="404">
        <f t="shared" si="1086"/>
        <v>53170.7</v>
      </c>
      <c r="GL344" s="510">
        <f t="shared" si="1087"/>
        <v>322</v>
      </c>
      <c r="GM344" s="404">
        <f t="shared" si="1088"/>
        <v>404</v>
      </c>
      <c r="GN344" s="500">
        <f t="shared" si="1089"/>
        <v>322</v>
      </c>
      <c r="GO344" s="404">
        <f t="shared" si="1090"/>
        <v>404</v>
      </c>
      <c r="GP344" s="500">
        <f t="shared" si="1091"/>
        <v>786.3</v>
      </c>
      <c r="GQ344" s="404">
        <f t="shared" si="1092"/>
        <v>1535.8</v>
      </c>
      <c r="GR344" s="500">
        <f t="shared" si="1093"/>
        <v>19754.199999999997</v>
      </c>
      <c r="GS344" s="404">
        <f t="shared" si="1094"/>
        <v>22570.400000000001</v>
      </c>
      <c r="GT344" s="510">
        <f t="shared" si="1095"/>
        <v>1097</v>
      </c>
      <c r="GU344" s="404">
        <f t="shared" si="1096"/>
        <v>1173</v>
      </c>
      <c r="GV344" s="500">
        <f t="shared" si="1097"/>
        <v>1097</v>
      </c>
      <c r="GW344" s="404">
        <f t="shared" si="1098"/>
        <v>1173</v>
      </c>
      <c r="GX344" s="500">
        <f t="shared" si="1099"/>
        <v>4082.6000000000004</v>
      </c>
      <c r="GY344" s="404">
        <f t="shared" si="1100"/>
        <v>4808.4000000000005</v>
      </c>
      <c r="GZ344" s="500">
        <f t="shared" si="1101"/>
        <v>73942.299999999988</v>
      </c>
      <c r="HA344" s="404">
        <f t="shared" si="1102"/>
        <v>75741.100000000006</v>
      </c>
      <c r="HB344" s="510">
        <f t="shared" si="1103"/>
        <v>0</v>
      </c>
      <c r="HC344" s="404">
        <f t="shared" si="1104"/>
        <v>0</v>
      </c>
      <c r="HD344" s="500">
        <f t="shared" si="1105"/>
        <v>0</v>
      </c>
      <c r="HE344" s="404">
        <f t="shared" si="1106"/>
        <v>0</v>
      </c>
      <c r="HF344" s="500" t="str">
        <f t="shared" si="1107"/>
        <v/>
      </c>
      <c r="HG344" s="404" t="str">
        <f t="shared" si="1108"/>
        <v/>
      </c>
      <c r="HH344" s="500" t="str">
        <f t="shared" si="1109"/>
        <v/>
      </c>
      <c r="HI344" s="404" t="str">
        <f t="shared" si="1110"/>
        <v/>
      </c>
      <c r="HJ344" s="510">
        <f t="shared" si="1111"/>
        <v>4572.2000000000007</v>
      </c>
      <c r="HK344" s="404">
        <f t="shared" si="1112"/>
        <v>5198.5</v>
      </c>
      <c r="HL344" s="500">
        <f t="shared" si="1113"/>
        <v>78950.5</v>
      </c>
      <c r="HM344" s="404">
        <f t="shared" si="1114"/>
        <v>79974.100000000006</v>
      </c>
    </row>
    <row r="345" spans="1:221">
      <c r="A345" s="711" t="s">
        <v>547</v>
      </c>
      <c r="B345" s="622" t="s">
        <v>1033</v>
      </c>
      <c r="C345" s="730"/>
      <c r="D345" s="627">
        <v>223524</v>
      </c>
      <c r="E345" s="623">
        <v>8</v>
      </c>
      <c r="F345" s="422">
        <v>844</v>
      </c>
      <c r="G345" s="712">
        <v>924</v>
      </c>
      <c r="H345" s="422">
        <v>24</v>
      </c>
      <c r="I345" s="712">
        <v>14</v>
      </c>
      <c r="J345" s="500">
        <f t="shared" si="965"/>
        <v>820</v>
      </c>
      <c r="K345" s="404">
        <f t="shared" si="966"/>
        <v>910</v>
      </c>
      <c r="L345" s="422"/>
      <c r="M345" s="712"/>
      <c r="N345" s="500">
        <f t="shared" si="967"/>
        <v>820</v>
      </c>
      <c r="O345" s="404">
        <f t="shared" si="968"/>
        <v>910</v>
      </c>
      <c r="P345" s="500">
        <f t="shared" si="969"/>
        <v>820</v>
      </c>
      <c r="Q345" s="404">
        <f t="shared" si="970"/>
        <v>910</v>
      </c>
      <c r="R345" s="422">
        <v>17</v>
      </c>
      <c r="S345" s="712">
        <v>22</v>
      </c>
      <c r="T345" s="500">
        <f t="shared" si="971"/>
        <v>17</v>
      </c>
      <c r="U345" s="404">
        <f t="shared" si="972"/>
        <v>22</v>
      </c>
      <c r="V345" s="422">
        <v>21</v>
      </c>
      <c r="W345" s="712">
        <v>16</v>
      </c>
      <c r="X345" s="500">
        <f t="shared" si="973"/>
        <v>21</v>
      </c>
      <c r="Y345" s="404">
        <f t="shared" si="974"/>
        <v>16</v>
      </c>
      <c r="Z345" s="422"/>
      <c r="AA345" s="712"/>
      <c r="AB345" s="500">
        <f t="shared" si="975"/>
        <v>0</v>
      </c>
      <c r="AC345" s="404">
        <f t="shared" si="976"/>
        <v>0</v>
      </c>
      <c r="AD345" s="500">
        <f t="shared" si="977"/>
        <v>38</v>
      </c>
      <c r="AE345" s="404">
        <f t="shared" si="978"/>
        <v>38</v>
      </c>
      <c r="AF345" s="500">
        <f t="shared" si="979"/>
        <v>38</v>
      </c>
      <c r="AG345" s="404">
        <f t="shared" si="980"/>
        <v>38</v>
      </c>
      <c r="AH345" s="564">
        <v>3.7</v>
      </c>
      <c r="AI345" s="713">
        <v>4.4000000000000004</v>
      </c>
      <c r="AJ345" s="500">
        <f t="shared" si="981"/>
        <v>62.900000000000006</v>
      </c>
      <c r="AK345" s="404">
        <f t="shared" si="982"/>
        <v>96.800000000000011</v>
      </c>
      <c r="AL345" s="564">
        <v>4.0999999999999996</v>
      </c>
      <c r="AM345" s="713">
        <v>4</v>
      </c>
      <c r="AN345" s="500">
        <f t="shared" si="983"/>
        <v>86.1</v>
      </c>
      <c r="AO345" s="404">
        <f t="shared" si="984"/>
        <v>64</v>
      </c>
      <c r="AP345" s="564"/>
      <c r="AQ345" s="713"/>
      <c r="AR345" s="500">
        <f t="shared" si="985"/>
        <v>0</v>
      </c>
      <c r="AS345" s="404">
        <f t="shared" si="986"/>
        <v>0</v>
      </c>
      <c r="AT345" s="236">
        <f t="shared" si="987"/>
        <v>3.9210526315789473</v>
      </c>
      <c r="AU345" s="237">
        <f t="shared" si="988"/>
        <v>4.2315789473684218</v>
      </c>
      <c r="AV345" s="500">
        <f t="shared" si="989"/>
        <v>149</v>
      </c>
      <c r="AW345" s="404">
        <f t="shared" si="990"/>
        <v>160.80000000000004</v>
      </c>
      <c r="AX345" s="422">
        <v>74.5</v>
      </c>
      <c r="AY345" s="712">
        <v>75.8</v>
      </c>
      <c r="AZ345" s="500">
        <f t="shared" si="991"/>
        <v>1266.5</v>
      </c>
      <c r="BA345" s="404">
        <f t="shared" si="992"/>
        <v>1667.6</v>
      </c>
      <c r="BB345" s="422">
        <v>68.7</v>
      </c>
      <c r="BC345" s="712">
        <v>54.3</v>
      </c>
      <c r="BD345" s="500">
        <f t="shared" si="993"/>
        <v>1442.7</v>
      </c>
      <c r="BE345" s="404">
        <f t="shared" si="994"/>
        <v>868.8</v>
      </c>
      <c r="BF345" s="422"/>
      <c r="BG345" s="712"/>
      <c r="BH345" s="500">
        <f t="shared" si="995"/>
        <v>0</v>
      </c>
      <c r="BI345" s="404">
        <f t="shared" si="996"/>
        <v>0</v>
      </c>
      <c r="BJ345" s="500">
        <f t="shared" si="997"/>
        <v>71.294736842105252</v>
      </c>
      <c r="BK345" s="404">
        <f t="shared" si="998"/>
        <v>66.747368421052627</v>
      </c>
      <c r="BL345" s="500">
        <f t="shared" si="999"/>
        <v>2709.1999999999994</v>
      </c>
      <c r="BM345" s="404">
        <f t="shared" si="1000"/>
        <v>2536.3999999999996</v>
      </c>
      <c r="BN345" s="422">
        <v>89</v>
      </c>
      <c r="BO345" s="712">
        <v>105</v>
      </c>
      <c r="BP345" s="500">
        <f t="shared" si="1001"/>
        <v>89</v>
      </c>
      <c r="BQ345" s="404">
        <f t="shared" si="1002"/>
        <v>105</v>
      </c>
      <c r="BR345" s="422">
        <v>226</v>
      </c>
      <c r="BS345" s="712">
        <v>172</v>
      </c>
      <c r="BT345" s="500">
        <f t="shared" si="1003"/>
        <v>226</v>
      </c>
      <c r="BU345" s="404">
        <f t="shared" si="1004"/>
        <v>172</v>
      </c>
      <c r="BV345" s="422"/>
      <c r="BW345" s="712"/>
      <c r="BX345" s="500">
        <f t="shared" si="1005"/>
        <v>0</v>
      </c>
      <c r="BY345" s="404">
        <f t="shared" si="1006"/>
        <v>0</v>
      </c>
      <c r="BZ345" s="500">
        <f t="shared" si="1007"/>
        <v>315</v>
      </c>
      <c r="CA345" s="404">
        <f t="shared" si="1008"/>
        <v>277</v>
      </c>
      <c r="CB345" s="500">
        <f t="shared" si="1009"/>
        <v>315</v>
      </c>
      <c r="CC345" s="404">
        <f t="shared" si="1010"/>
        <v>277</v>
      </c>
      <c r="CD345" s="564">
        <v>5.0999999999999996</v>
      </c>
      <c r="CE345" s="714">
        <v>4.7</v>
      </c>
      <c r="CF345" s="500">
        <f t="shared" si="1011"/>
        <v>453.9</v>
      </c>
      <c r="CG345" s="404">
        <f t="shared" si="1012"/>
        <v>493.5</v>
      </c>
      <c r="CH345" s="564"/>
      <c r="CI345" s="714">
        <v>5.0999999999999996</v>
      </c>
      <c r="CJ345" s="500">
        <f t="shared" si="1013"/>
        <v>0</v>
      </c>
      <c r="CK345" s="404">
        <f t="shared" si="1014"/>
        <v>877.19999999999993</v>
      </c>
      <c r="CL345" s="564"/>
      <c r="CM345" s="714"/>
      <c r="CN345" s="500">
        <f t="shared" si="1015"/>
        <v>0</v>
      </c>
      <c r="CO345" s="404">
        <f t="shared" si="1016"/>
        <v>0</v>
      </c>
      <c r="CP345" s="500">
        <f t="shared" si="1017"/>
        <v>1.440952380952381</v>
      </c>
      <c r="CQ345" s="237">
        <f t="shared" si="1018"/>
        <v>4.9483754512635372</v>
      </c>
      <c r="CR345" s="500">
        <f t="shared" si="1019"/>
        <v>453.90000000000003</v>
      </c>
      <c r="CS345" s="404">
        <f t="shared" si="1020"/>
        <v>1370.6999999999998</v>
      </c>
      <c r="CT345" s="565">
        <v>82</v>
      </c>
      <c r="CU345" s="714">
        <v>82.2</v>
      </c>
      <c r="CV345" s="500">
        <f t="shared" si="1021"/>
        <v>7298</v>
      </c>
      <c r="CW345" s="404">
        <f t="shared" si="1022"/>
        <v>8631</v>
      </c>
      <c r="CX345" s="565">
        <v>63.7</v>
      </c>
      <c r="CY345" s="714">
        <v>75.900000000000006</v>
      </c>
      <c r="CZ345" s="500">
        <f t="shared" si="1023"/>
        <v>14396.2</v>
      </c>
      <c r="DA345" s="404">
        <f t="shared" si="1024"/>
        <v>13054.800000000001</v>
      </c>
      <c r="DB345" s="565"/>
      <c r="DC345" s="714"/>
      <c r="DD345" s="500">
        <f t="shared" si="1025"/>
        <v>0</v>
      </c>
      <c r="DE345" s="404">
        <f t="shared" si="1026"/>
        <v>0</v>
      </c>
      <c r="DF345" s="500">
        <f t="shared" si="1027"/>
        <v>68.870476190476197</v>
      </c>
      <c r="DG345" s="404">
        <f t="shared" si="1028"/>
        <v>78.288086642599282</v>
      </c>
      <c r="DH345" s="500">
        <f t="shared" si="1029"/>
        <v>21694.2</v>
      </c>
      <c r="DI345" s="404">
        <f t="shared" si="1030"/>
        <v>21685.800000000003</v>
      </c>
      <c r="DJ345" s="500">
        <f t="shared" si="1031"/>
        <v>353</v>
      </c>
      <c r="DK345" s="404">
        <f t="shared" si="1032"/>
        <v>315</v>
      </c>
      <c r="DL345" s="500">
        <f t="shared" si="1033"/>
        <v>353</v>
      </c>
      <c r="DM345" s="404">
        <f t="shared" si="1034"/>
        <v>315</v>
      </c>
      <c r="DN345" s="236">
        <f t="shared" si="1035"/>
        <v>1.7079320113314451</v>
      </c>
      <c r="DO345" s="237">
        <f t="shared" si="1036"/>
        <v>4.8619047619047615</v>
      </c>
      <c r="DP345" s="500">
        <f t="shared" si="1037"/>
        <v>602.90000000000009</v>
      </c>
      <c r="DQ345" s="404">
        <f t="shared" si="1038"/>
        <v>1531.4999999999998</v>
      </c>
      <c r="DR345" s="500">
        <f t="shared" si="1039"/>
        <v>69.131444759206801</v>
      </c>
      <c r="DS345" s="404">
        <f t="shared" si="1040"/>
        <v>76.895873015873036</v>
      </c>
      <c r="DT345" s="500">
        <f t="shared" si="1041"/>
        <v>24403.4</v>
      </c>
      <c r="DU345" s="404">
        <f t="shared" si="1042"/>
        <v>24222.200000000008</v>
      </c>
      <c r="DV345" s="565">
        <v>36</v>
      </c>
      <c r="DW345" s="715">
        <v>57</v>
      </c>
      <c r="DX345" s="500">
        <f t="shared" si="1043"/>
        <v>36</v>
      </c>
      <c r="DY345" s="404">
        <f t="shared" si="1044"/>
        <v>57</v>
      </c>
      <c r="DZ345" s="565">
        <v>135</v>
      </c>
      <c r="EA345" s="715">
        <v>149</v>
      </c>
      <c r="EB345" s="500">
        <f t="shared" si="1045"/>
        <v>135</v>
      </c>
      <c r="EC345" s="404">
        <f t="shared" si="1046"/>
        <v>149</v>
      </c>
      <c r="ED345" s="565"/>
      <c r="EE345" s="715"/>
      <c r="EF345" s="500">
        <f t="shared" si="1047"/>
        <v>0</v>
      </c>
      <c r="EG345" s="404">
        <f t="shared" si="1048"/>
        <v>0</v>
      </c>
      <c r="EH345" s="500">
        <f t="shared" si="1049"/>
        <v>171</v>
      </c>
      <c r="EI345" s="404">
        <f t="shared" si="1050"/>
        <v>206</v>
      </c>
      <c r="EJ345" s="500">
        <f t="shared" si="1051"/>
        <v>171</v>
      </c>
      <c r="EK345" s="404">
        <f t="shared" si="1052"/>
        <v>206</v>
      </c>
      <c r="EL345" s="564">
        <v>3.3</v>
      </c>
      <c r="EM345" s="716">
        <v>3.2</v>
      </c>
      <c r="EN345" s="500">
        <f t="shared" si="1053"/>
        <v>118.8</v>
      </c>
      <c r="EO345" s="404">
        <f t="shared" si="1054"/>
        <v>182.4</v>
      </c>
      <c r="EP345" s="564">
        <v>3.8</v>
      </c>
      <c r="EQ345" s="716">
        <v>3.6</v>
      </c>
      <c r="ER345" s="500">
        <f t="shared" si="1055"/>
        <v>513</v>
      </c>
      <c r="ES345" s="404">
        <f t="shared" si="1056"/>
        <v>536.4</v>
      </c>
      <c r="ET345" s="564"/>
      <c r="EU345" s="716"/>
      <c r="EV345" s="500">
        <f t="shared" si="1057"/>
        <v>0</v>
      </c>
      <c r="EW345" s="404">
        <f t="shared" si="1058"/>
        <v>0</v>
      </c>
      <c r="EX345" s="236">
        <f t="shared" si="1059"/>
        <v>3.6947368421052631</v>
      </c>
      <c r="EY345" s="237">
        <f t="shared" si="1060"/>
        <v>3.4893203883495145</v>
      </c>
      <c r="EZ345" s="500">
        <f t="shared" si="1061"/>
        <v>631.79999999999995</v>
      </c>
      <c r="FA345" s="404">
        <f t="shared" si="1062"/>
        <v>718.8</v>
      </c>
      <c r="FB345" s="565">
        <v>53.7</v>
      </c>
      <c r="FC345" s="716">
        <v>49.2</v>
      </c>
      <c r="FD345" s="500">
        <f t="shared" si="1063"/>
        <v>1933.2</v>
      </c>
      <c r="FE345" s="404">
        <f t="shared" si="1064"/>
        <v>2804.4</v>
      </c>
      <c r="FF345" s="565">
        <v>49.9</v>
      </c>
      <c r="FG345" s="716">
        <v>45.9</v>
      </c>
      <c r="FH345" s="500">
        <f t="shared" si="1065"/>
        <v>6736.5</v>
      </c>
      <c r="FI345" s="404">
        <f t="shared" si="1066"/>
        <v>6839.0999999999995</v>
      </c>
      <c r="FJ345" s="565"/>
      <c r="FK345" s="716"/>
      <c r="FL345" s="500">
        <f t="shared" si="1067"/>
        <v>0</v>
      </c>
      <c r="FM345" s="404">
        <f t="shared" si="1068"/>
        <v>0</v>
      </c>
      <c r="FN345" s="500">
        <f t="shared" si="1069"/>
        <v>50.7</v>
      </c>
      <c r="FO345" s="404">
        <f t="shared" si="1070"/>
        <v>46.813106796116507</v>
      </c>
      <c r="FP345" s="500">
        <f t="shared" si="1071"/>
        <v>8669.7000000000007</v>
      </c>
      <c r="FQ345" s="404">
        <f t="shared" si="1072"/>
        <v>9643.5</v>
      </c>
      <c r="FR345" s="565">
        <v>296</v>
      </c>
      <c r="FS345" s="717">
        <v>389</v>
      </c>
      <c r="FT345" s="500">
        <f t="shared" si="1073"/>
        <v>296</v>
      </c>
      <c r="FU345" s="404">
        <f t="shared" si="1074"/>
        <v>389</v>
      </c>
      <c r="FV345" s="564">
        <v>4.2</v>
      </c>
      <c r="FW345" s="718">
        <v>4.3</v>
      </c>
      <c r="FX345" s="500">
        <f t="shared" si="1075"/>
        <v>1243.2</v>
      </c>
      <c r="FY345" s="404">
        <f t="shared" si="1076"/>
        <v>1672.6999999999998</v>
      </c>
      <c r="FZ345" s="564">
        <v>45.7</v>
      </c>
      <c r="GA345" s="718">
        <v>40.700000000000003</v>
      </c>
      <c r="GB345" s="500">
        <f t="shared" si="1077"/>
        <v>13527.2</v>
      </c>
      <c r="GC345" s="404">
        <f t="shared" si="1078"/>
        <v>15832.300000000001</v>
      </c>
      <c r="GD345" s="510">
        <f t="shared" si="1079"/>
        <v>142</v>
      </c>
      <c r="GE345" s="404">
        <f t="shared" si="1080"/>
        <v>184</v>
      </c>
      <c r="GF345" s="500">
        <f t="shared" si="1081"/>
        <v>142</v>
      </c>
      <c r="GG345" s="404">
        <f t="shared" si="1082"/>
        <v>184</v>
      </c>
      <c r="GH345" s="500">
        <f t="shared" si="1083"/>
        <v>635.59999999999991</v>
      </c>
      <c r="GI345" s="404">
        <f t="shared" si="1084"/>
        <v>772.69999999999993</v>
      </c>
      <c r="GJ345" s="500">
        <f t="shared" si="1085"/>
        <v>10497.7</v>
      </c>
      <c r="GK345" s="404">
        <f t="shared" si="1086"/>
        <v>13103</v>
      </c>
      <c r="GL345" s="510">
        <f t="shared" si="1087"/>
        <v>382</v>
      </c>
      <c r="GM345" s="404">
        <f t="shared" si="1088"/>
        <v>337</v>
      </c>
      <c r="GN345" s="500">
        <f t="shared" si="1089"/>
        <v>382</v>
      </c>
      <c r="GO345" s="404">
        <f t="shared" si="1090"/>
        <v>337</v>
      </c>
      <c r="GP345" s="500">
        <f t="shared" si="1091"/>
        <v>599.1</v>
      </c>
      <c r="GQ345" s="404">
        <f t="shared" si="1092"/>
        <v>1477.6</v>
      </c>
      <c r="GR345" s="500">
        <f t="shared" si="1093"/>
        <v>22575.4</v>
      </c>
      <c r="GS345" s="404">
        <f t="shared" si="1094"/>
        <v>20762.7</v>
      </c>
      <c r="GT345" s="510">
        <f t="shared" si="1095"/>
        <v>524</v>
      </c>
      <c r="GU345" s="404">
        <f t="shared" si="1096"/>
        <v>521</v>
      </c>
      <c r="GV345" s="500">
        <f t="shared" si="1097"/>
        <v>524</v>
      </c>
      <c r="GW345" s="404">
        <f t="shared" si="1098"/>
        <v>521</v>
      </c>
      <c r="GX345" s="500">
        <f t="shared" si="1099"/>
        <v>1234.6999999999998</v>
      </c>
      <c r="GY345" s="404">
        <f t="shared" si="1100"/>
        <v>2250.2999999999997</v>
      </c>
      <c r="GZ345" s="500">
        <f t="shared" si="1101"/>
        <v>33073.100000000006</v>
      </c>
      <c r="HA345" s="404">
        <f t="shared" si="1102"/>
        <v>33865.699999999997</v>
      </c>
      <c r="HB345" s="510">
        <f t="shared" si="1103"/>
        <v>0</v>
      </c>
      <c r="HC345" s="404">
        <f t="shared" si="1104"/>
        <v>0</v>
      </c>
      <c r="HD345" s="500">
        <f t="shared" si="1105"/>
        <v>0</v>
      </c>
      <c r="HE345" s="404">
        <f t="shared" si="1106"/>
        <v>0</v>
      </c>
      <c r="HF345" s="500" t="str">
        <f t="shared" si="1107"/>
        <v/>
      </c>
      <c r="HG345" s="404" t="str">
        <f t="shared" si="1108"/>
        <v/>
      </c>
      <c r="HH345" s="500" t="str">
        <f t="shared" si="1109"/>
        <v/>
      </c>
      <c r="HI345" s="404" t="str">
        <f t="shared" si="1110"/>
        <v/>
      </c>
      <c r="HJ345" s="510">
        <f t="shared" si="1111"/>
        <v>2477.9</v>
      </c>
      <c r="HK345" s="404">
        <f t="shared" si="1112"/>
        <v>3922.9999999999995</v>
      </c>
      <c r="HL345" s="500">
        <f t="shared" si="1113"/>
        <v>46600.3</v>
      </c>
      <c r="HM345" s="404">
        <f t="shared" si="1114"/>
        <v>49698.000000000015</v>
      </c>
    </row>
    <row r="346" spans="1:221">
      <c r="A346" s="711" t="s">
        <v>547</v>
      </c>
      <c r="B346" s="622" t="s">
        <v>1034</v>
      </c>
      <c r="C346" s="730"/>
      <c r="D346" s="627">
        <v>223816</v>
      </c>
      <c r="E346" s="623">
        <v>8</v>
      </c>
      <c r="F346" s="422">
        <v>1631</v>
      </c>
      <c r="G346" s="712">
        <v>1655</v>
      </c>
      <c r="H346" s="422">
        <v>73</v>
      </c>
      <c r="I346" s="712">
        <v>79</v>
      </c>
      <c r="J346" s="500">
        <f t="shared" si="965"/>
        <v>1558</v>
      </c>
      <c r="K346" s="404">
        <f t="shared" si="966"/>
        <v>1576</v>
      </c>
      <c r="L346" s="422"/>
      <c r="M346" s="712"/>
      <c r="N346" s="500">
        <f t="shared" si="967"/>
        <v>1558</v>
      </c>
      <c r="O346" s="404">
        <f t="shared" si="968"/>
        <v>1576</v>
      </c>
      <c r="P346" s="500">
        <f t="shared" si="969"/>
        <v>1558</v>
      </c>
      <c r="Q346" s="404">
        <f t="shared" si="970"/>
        <v>1576</v>
      </c>
      <c r="R346" s="422">
        <v>16</v>
      </c>
      <c r="S346" s="712">
        <v>29</v>
      </c>
      <c r="T346" s="500">
        <f t="shared" si="971"/>
        <v>16</v>
      </c>
      <c r="U346" s="404">
        <f t="shared" si="972"/>
        <v>29</v>
      </c>
      <c r="V346" s="422">
        <v>39</v>
      </c>
      <c r="W346" s="712">
        <v>20</v>
      </c>
      <c r="X346" s="500">
        <f t="shared" si="973"/>
        <v>39</v>
      </c>
      <c r="Y346" s="404">
        <f t="shared" si="974"/>
        <v>20</v>
      </c>
      <c r="Z346" s="422"/>
      <c r="AA346" s="712"/>
      <c r="AB346" s="500">
        <f t="shared" si="975"/>
        <v>0</v>
      </c>
      <c r="AC346" s="404">
        <f t="shared" si="976"/>
        <v>0</v>
      </c>
      <c r="AD346" s="500">
        <f t="shared" si="977"/>
        <v>55</v>
      </c>
      <c r="AE346" s="404">
        <f t="shared" si="978"/>
        <v>49</v>
      </c>
      <c r="AF346" s="500">
        <f t="shared" si="979"/>
        <v>55</v>
      </c>
      <c r="AG346" s="404">
        <f t="shared" si="980"/>
        <v>49</v>
      </c>
      <c r="AH346" s="564">
        <v>3.3</v>
      </c>
      <c r="AI346" s="713">
        <v>3.2</v>
      </c>
      <c r="AJ346" s="500">
        <f t="shared" si="981"/>
        <v>52.8</v>
      </c>
      <c r="AK346" s="404">
        <f t="shared" si="982"/>
        <v>92.800000000000011</v>
      </c>
      <c r="AL346" s="564">
        <v>3.6</v>
      </c>
      <c r="AM346" s="713">
        <v>3.3</v>
      </c>
      <c r="AN346" s="500">
        <f t="shared" si="983"/>
        <v>140.4</v>
      </c>
      <c r="AO346" s="404">
        <f t="shared" si="984"/>
        <v>66</v>
      </c>
      <c r="AP346" s="564"/>
      <c r="AQ346" s="713"/>
      <c r="AR346" s="500">
        <f t="shared" si="985"/>
        <v>0</v>
      </c>
      <c r="AS346" s="404">
        <f t="shared" si="986"/>
        <v>0</v>
      </c>
      <c r="AT346" s="236">
        <f t="shared" si="987"/>
        <v>3.5127272727272727</v>
      </c>
      <c r="AU346" s="237">
        <f t="shared" si="988"/>
        <v>3.2408163265306125</v>
      </c>
      <c r="AV346" s="500">
        <f t="shared" si="989"/>
        <v>193.2</v>
      </c>
      <c r="AW346" s="404">
        <f t="shared" si="990"/>
        <v>158.80000000000001</v>
      </c>
      <c r="AX346" s="422">
        <v>73</v>
      </c>
      <c r="AY346" s="712">
        <v>63.1</v>
      </c>
      <c r="AZ346" s="500">
        <f t="shared" si="991"/>
        <v>1168</v>
      </c>
      <c r="BA346" s="404">
        <f t="shared" si="992"/>
        <v>1829.9</v>
      </c>
      <c r="BB346" s="422">
        <v>66</v>
      </c>
      <c r="BC346" s="712">
        <v>52.2</v>
      </c>
      <c r="BD346" s="500">
        <f t="shared" si="993"/>
        <v>2574</v>
      </c>
      <c r="BE346" s="404">
        <f t="shared" si="994"/>
        <v>1044</v>
      </c>
      <c r="BF346" s="422"/>
      <c r="BG346" s="712"/>
      <c r="BH346" s="500">
        <f t="shared" si="995"/>
        <v>0</v>
      </c>
      <c r="BI346" s="404">
        <f t="shared" si="996"/>
        <v>0</v>
      </c>
      <c r="BJ346" s="500">
        <f t="shared" si="997"/>
        <v>68.036363636363632</v>
      </c>
      <c r="BK346" s="404">
        <f t="shared" si="998"/>
        <v>58.651020408163269</v>
      </c>
      <c r="BL346" s="500">
        <f t="shared" si="999"/>
        <v>3741.9999999999995</v>
      </c>
      <c r="BM346" s="404">
        <f t="shared" si="1000"/>
        <v>2873.9</v>
      </c>
      <c r="BN346" s="422">
        <v>122</v>
      </c>
      <c r="BO346" s="712">
        <v>98</v>
      </c>
      <c r="BP346" s="500">
        <f t="shared" si="1001"/>
        <v>122</v>
      </c>
      <c r="BQ346" s="404">
        <f t="shared" si="1002"/>
        <v>98</v>
      </c>
      <c r="BR346" s="422">
        <v>262</v>
      </c>
      <c r="BS346" s="712">
        <v>243</v>
      </c>
      <c r="BT346" s="500">
        <f t="shared" si="1003"/>
        <v>262</v>
      </c>
      <c r="BU346" s="404">
        <f t="shared" si="1004"/>
        <v>243</v>
      </c>
      <c r="BV346" s="422"/>
      <c r="BW346" s="712"/>
      <c r="BX346" s="500">
        <f t="shared" si="1005"/>
        <v>0</v>
      </c>
      <c r="BY346" s="404">
        <f t="shared" si="1006"/>
        <v>0</v>
      </c>
      <c r="BZ346" s="500">
        <f t="shared" si="1007"/>
        <v>384</v>
      </c>
      <c r="CA346" s="404">
        <f t="shared" si="1008"/>
        <v>341</v>
      </c>
      <c r="CB346" s="500">
        <f t="shared" si="1009"/>
        <v>384</v>
      </c>
      <c r="CC346" s="404">
        <f t="shared" si="1010"/>
        <v>341</v>
      </c>
      <c r="CD346" s="564">
        <v>4.5999999999999996</v>
      </c>
      <c r="CE346" s="714">
        <v>5</v>
      </c>
      <c r="CF346" s="500">
        <f t="shared" si="1011"/>
        <v>561.19999999999993</v>
      </c>
      <c r="CG346" s="404">
        <f t="shared" si="1012"/>
        <v>490</v>
      </c>
      <c r="CH346" s="564"/>
      <c r="CI346" s="714">
        <v>5.3</v>
      </c>
      <c r="CJ346" s="500">
        <f t="shared" si="1013"/>
        <v>0</v>
      </c>
      <c r="CK346" s="404">
        <f t="shared" si="1014"/>
        <v>1287.8999999999999</v>
      </c>
      <c r="CL346" s="564"/>
      <c r="CM346" s="714"/>
      <c r="CN346" s="500">
        <f t="shared" si="1015"/>
        <v>0</v>
      </c>
      <c r="CO346" s="404">
        <f t="shared" si="1016"/>
        <v>0</v>
      </c>
      <c r="CP346" s="500">
        <f t="shared" si="1017"/>
        <v>1.4614583333333331</v>
      </c>
      <c r="CQ346" s="237">
        <f t="shared" si="1018"/>
        <v>5.2137829912023452</v>
      </c>
      <c r="CR346" s="500">
        <f t="shared" si="1019"/>
        <v>561.19999999999993</v>
      </c>
      <c r="CS346" s="404">
        <f t="shared" si="1020"/>
        <v>1777.8999999999996</v>
      </c>
      <c r="CT346" s="565">
        <v>89.7</v>
      </c>
      <c r="CU346" s="714">
        <v>88.9</v>
      </c>
      <c r="CV346" s="500">
        <f t="shared" si="1021"/>
        <v>10943.4</v>
      </c>
      <c r="CW346" s="404">
        <f t="shared" si="1022"/>
        <v>8712.2000000000007</v>
      </c>
      <c r="CX346" s="565">
        <v>63.1</v>
      </c>
      <c r="CY346" s="714">
        <v>61.5</v>
      </c>
      <c r="CZ346" s="500">
        <f t="shared" si="1023"/>
        <v>16532.2</v>
      </c>
      <c r="DA346" s="404">
        <f t="shared" si="1024"/>
        <v>14944.5</v>
      </c>
      <c r="DB346" s="565"/>
      <c r="DC346" s="714"/>
      <c r="DD346" s="500">
        <f t="shared" si="1025"/>
        <v>0</v>
      </c>
      <c r="DE346" s="404">
        <f t="shared" si="1026"/>
        <v>0</v>
      </c>
      <c r="DF346" s="500">
        <f t="shared" si="1027"/>
        <v>71.551041666666663</v>
      </c>
      <c r="DG346" s="404">
        <f t="shared" si="1028"/>
        <v>69.374486803519062</v>
      </c>
      <c r="DH346" s="500">
        <f t="shared" si="1029"/>
        <v>27475.599999999999</v>
      </c>
      <c r="DI346" s="404">
        <f t="shared" si="1030"/>
        <v>23656.7</v>
      </c>
      <c r="DJ346" s="500">
        <f t="shared" si="1031"/>
        <v>439</v>
      </c>
      <c r="DK346" s="404">
        <f t="shared" si="1032"/>
        <v>390</v>
      </c>
      <c r="DL346" s="500">
        <f t="shared" si="1033"/>
        <v>439</v>
      </c>
      <c r="DM346" s="404">
        <f t="shared" si="1034"/>
        <v>390</v>
      </c>
      <c r="DN346" s="236">
        <f t="shared" si="1035"/>
        <v>1.7184510250569474</v>
      </c>
      <c r="DO346" s="237">
        <f t="shared" si="1036"/>
        <v>4.9658974358974346</v>
      </c>
      <c r="DP346" s="500">
        <f t="shared" si="1037"/>
        <v>754.39999999999986</v>
      </c>
      <c r="DQ346" s="404">
        <f t="shared" si="1038"/>
        <v>1936.6999999999996</v>
      </c>
      <c r="DR346" s="500">
        <f t="shared" si="1039"/>
        <v>71.110706150341684</v>
      </c>
      <c r="DS346" s="404">
        <f t="shared" si="1040"/>
        <v>68.027179487179495</v>
      </c>
      <c r="DT346" s="500">
        <f t="shared" si="1041"/>
        <v>31217.599999999999</v>
      </c>
      <c r="DU346" s="404">
        <f t="shared" si="1042"/>
        <v>26530.600000000002</v>
      </c>
      <c r="DV346" s="565">
        <v>84</v>
      </c>
      <c r="DW346" s="715">
        <v>99</v>
      </c>
      <c r="DX346" s="500">
        <f t="shared" si="1043"/>
        <v>84</v>
      </c>
      <c r="DY346" s="404">
        <f t="shared" si="1044"/>
        <v>99</v>
      </c>
      <c r="DZ346" s="565">
        <v>304</v>
      </c>
      <c r="EA346" s="715">
        <v>349</v>
      </c>
      <c r="EB346" s="500">
        <f t="shared" si="1045"/>
        <v>304</v>
      </c>
      <c r="EC346" s="404">
        <f t="shared" si="1046"/>
        <v>349</v>
      </c>
      <c r="ED346" s="565"/>
      <c r="EE346" s="715"/>
      <c r="EF346" s="500">
        <f t="shared" si="1047"/>
        <v>0</v>
      </c>
      <c r="EG346" s="404">
        <f t="shared" si="1048"/>
        <v>0</v>
      </c>
      <c r="EH346" s="500">
        <f t="shared" si="1049"/>
        <v>388</v>
      </c>
      <c r="EI346" s="404">
        <f t="shared" si="1050"/>
        <v>448</v>
      </c>
      <c r="EJ346" s="500">
        <f t="shared" si="1051"/>
        <v>388</v>
      </c>
      <c r="EK346" s="404">
        <f t="shared" si="1052"/>
        <v>448</v>
      </c>
      <c r="EL346" s="564">
        <v>3</v>
      </c>
      <c r="EM346" s="716">
        <v>3.2</v>
      </c>
      <c r="EN346" s="500">
        <f t="shared" si="1053"/>
        <v>252</v>
      </c>
      <c r="EO346" s="404">
        <f t="shared" si="1054"/>
        <v>316.8</v>
      </c>
      <c r="EP346" s="564">
        <v>3.6</v>
      </c>
      <c r="EQ346" s="716">
        <v>3.8</v>
      </c>
      <c r="ER346" s="500">
        <f t="shared" si="1055"/>
        <v>1094.4000000000001</v>
      </c>
      <c r="ES346" s="404">
        <f t="shared" si="1056"/>
        <v>1326.2</v>
      </c>
      <c r="ET346" s="564"/>
      <c r="EU346" s="716"/>
      <c r="EV346" s="500">
        <f t="shared" si="1057"/>
        <v>0</v>
      </c>
      <c r="EW346" s="404">
        <f t="shared" si="1058"/>
        <v>0</v>
      </c>
      <c r="EX346" s="236">
        <f t="shared" si="1059"/>
        <v>3.4701030927835053</v>
      </c>
      <c r="EY346" s="237">
        <f t="shared" si="1060"/>
        <v>3.6674107142857144</v>
      </c>
      <c r="EZ346" s="500">
        <f t="shared" si="1061"/>
        <v>1346.4</v>
      </c>
      <c r="FA346" s="404">
        <f t="shared" si="1062"/>
        <v>1643</v>
      </c>
      <c r="FB346" s="565">
        <v>60.7</v>
      </c>
      <c r="FC346" s="716">
        <v>62.6</v>
      </c>
      <c r="FD346" s="500">
        <f t="shared" si="1063"/>
        <v>5098.8</v>
      </c>
      <c r="FE346" s="404">
        <f t="shared" si="1064"/>
        <v>6197.4000000000005</v>
      </c>
      <c r="FF346" s="565">
        <v>49.3</v>
      </c>
      <c r="FG346" s="716">
        <v>45.9</v>
      </c>
      <c r="FH346" s="500">
        <f t="shared" si="1065"/>
        <v>14987.199999999999</v>
      </c>
      <c r="FI346" s="404">
        <f t="shared" si="1066"/>
        <v>16019.1</v>
      </c>
      <c r="FJ346" s="565"/>
      <c r="FK346" s="716"/>
      <c r="FL346" s="500">
        <f t="shared" si="1067"/>
        <v>0</v>
      </c>
      <c r="FM346" s="404">
        <f t="shared" si="1068"/>
        <v>0</v>
      </c>
      <c r="FN346" s="500">
        <f t="shared" si="1069"/>
        <v>51.768041237113401</v>
      </c>
      <c r="FO346" s="404">
        <f t="shared" si="1070"/>
        <v>49.590401785714285</v>
      </c>
      <c r="FP346" s="500">
        <f t="shared" si="1071"/>
        <v>20086</v>
      </c>
      <c r="FQ346" s="404">
        <f t="shared" si="1072"/>
        <v>22216.5</v>
      </c>
      <c r="FR346" s="565">
        <v>731</v>
      </c>
      <c r="FS346" s="717">
        <v>738</v>
      </c>
      <c r="FT346" s="500">
        <f t="shared" si="1073"/>
        <v>731</v>
      </c>
      <c r="FU346" s="404">
        <f t="shared" si="1074"/>
        <v>738</v>
      </c>
      <c r="FV346" s="564">
        <v>4.3</v>
      </c>
      <c r="FW346" s="718">
        <v>4.3</v>
      </c>
      <c r="FX346" s="500">
        <f t="shared" si="1075"/>
        <v>3143.2999999999997</v>
      </c>
      <c r="FY346" s="404">
        <f t="shared" si="1076"/>
        <v>3173.4</v>
      </c>
      <c r="FZ346" s="564">
        <v>39.6</v>
      </c>
      <c r="GA346" s="718">
        <v>40.799999999999997</v>
      </c>
      <c r="GB346" s="500">
        <f t="shared" si="1077"/>
        <v>28947.600000000002</v>
      </c>
      <c r="GC346" s="404">
        <f t="shared" si="1078"/>
        <v>30110.399999999998</v>
      </c>
      <c r="GD346" s="510">
        <f t="shared" si="1079"/>
        <v>222</v>
      </c>
      <c r="GE346" s="404">
        <f t="shared" si="1080"/>
        <v>226</v>
      </c>
      <c r="GF346" s="500">
        <f t="shared" si="1081"/>
        <v>222</v>
      </c>
      <c r="GG346" s="404">
        <f t="shared" si="1082"/>
        <v>226</v>
      </c>
      <c r="GH346" s="500">
        <f t="shared" si="1083"/>
        <v>865.99999999999989</v>
      </c>
      <c r="GI346" s="404">
        <f t="shared" si="1084"/>
        <v>899.59999999999991</v>
      </c>
      <c r="GJ346" s="500">
        <f t="shared" si="1085"/>
        <v>17210.2</v>
      </c>
      <c r="GK346" s="404">
        <f t="shared" si="1086"/>
        <v>16739.5</v>
      </c>
      <c r="GL346" s="510">
        <f t="shared" si="1087"/>
        <v>605</v>
      </c>
      <c r="GM346" s="404">
        <f t="shared" si="1088"/>
        <v>612</v>
      </c>
      <c r="GN346" s="500">
        <f t="shared" si="1089"/>
        <v>605</v>
      </c>
      <c r="GO346" s="404">
        <f t="shared" si="1090"/>
        <v>612</v>
      </c>
      <c r="GP346" s="500">
        <f t="shared" si="1091"/>
        <v>1234.8000000000002</v>
      </c>
      <c r="GQ346" s="404">
        <f t="shared" si="1092"/>
        <v>2680.1</v>
      </c>
      <c r="GR346" s="500">
        <f t="shared" si="1093"/>
        <v>34093.4</v>
      </c>
      <c r="GS346" s="404">
        <f t="shared" si="1094"/>
        <v>32007.599999999999</v>
      </c>
      <c r="GT346" s="510">
        <f t="shared" si="1095"/>
        <v>827</v>
      </c>
      <c r="GU346" s="404">
        <f t="shared" si="1096"/>
        <v>838</v>
      </c>
      <c r="GV346" s="500">
        <f t="shared" si="1097"/>
        <v>827</v>
      </c>
      <c r="GW346" s="404">
        <f t="shared" si="1098"/>
        <v>838</v>
      </c>
      <c r="GX346" s="500">
        <f t="shared" si="1099"/>
        <v>2100.8000000000002</v>
      </c>
      <c r="GY346" s="404">
        <f t="shared" si="1100"/>
        <v>3579.7</v>
      </c>
      <c r="GZ346" s="500">
        <f t="shared" si="1101"/>
        <v>51303.600000000006</v>
      </c>
      <c r="HA346" s="404">
        <f t="shared" si="1102"/>
        <v>48747.1</v>
      </c>
      <c r="HB346" s="510">
        <f t="shared" si="1103"/>
        <v>0</v>
      </c>
      <c r="HC346" s="404">
        <f t="shared" si="1104"/>
        <v>0</v>
      </c>
      <c r="HD346" s="500">
        <f t="shared" si="1105"/>
        <v>0</v>
      </c>
      <c r="HE346" s="404">
        <f t="shared" si="1106"/>
        <v>0</v>
      </c>
      <c r="HF346" s="500" t="str">
        <f t="shared" si="1107"/>
        <v/>
      </c>
      <c r="HG346" s="404" t="str">
        <f t="shared" si="1108"/>
        <v/>
      </c>
      <c r="HH346" s="500" t="str">
        <f t="shared" si="1109"/>
        <v/>
      </c>
      <c r="HI346" s="404" t="str">
        <f t="shared" si="1110"/>
        <v/>
      </c>
      <c r="HJ346" s="510">
        <f t="shared" si="1111"/>
        <v>5244.1</v>
      </c>
      <c r="HK346" s="404">
        <f t="shared" si="1112"/>
        <v>6753.1</v>
      </c>
      <c r="HL346" s="500">
        <f t="shared" si="1113"/>
        <v>80251.199999999997</v>
      </c>
      <c r="HM346" s="404">
        <f t="shared" si="1114"/>
        <v>78857.5</v>
      </c>
    </row>
    <row r="347" spans="1:221">
      <c r="A347" s="711" t="s">
        <v>547</v>
      </c>
      <c r="B347" s="622" t="s">
        <v>1035</v>
      </c>
      <c r="C347" s="730"/>
      <c r="D347" s="627">
        <v>247834</v>
      </c>
      <c r="E347" s="623">
        <v>8</v>
      </c>
      <c r="F347" s="422">
        <v>2049</v>
      </c>
      <c r="G347" s="712">
        <v>2342</v>
      </c>
      <c r="H347" s="422">
        <v>28</v>
      </c>
      <c r="I347" s="712">
        <v>50</v>
      </c>
      <c r="J347" s="500">
        <f t="shared" si="965"/>
        <v>2021</v>
      </c>
      <c r="K347" s="404">
        <f t="shared" si="966"/>
        <v>2292</v>
      </c>
      <c r="L347" s="422"/>
      <c r="M347" s="712"/>
      <c r="N347" s="500">
        <f t="shared" si="967"/>
        <v>2021</v>
      </c>
      <c r="O347" s="404">
        <f t="shared" si="968"/>
        <v>2292</v>
      </c>
      <c r="P347" s="500">
        <f t="shared" si="969"/>
        <v>2021</v>
      </c>
      <c r="Q347" s="404">
        <f t="shared" si="970"/>
        <v>2292</v>
      </c>
      <c r="R347" s="422">
        <v>99</v>
      </c>
      <c r="S347" s="712">
        <v>132</v>
      </c>
      <c r="T347" s="500">
        <f t="shared" si="971"/>
        <v>99</v>
      </c>
      <c r="U347" s="404">
        <f t="shared" si="972"/>
        <v>132</v>
      </c>
      <c r="V347" s="422">
        <v>56</v>
      </c>
      <c r="W347" s="712">
        <v>75</v>
      </c>
      <c r="X347" s="500">
        <f t="shared" si="973"/>
        <v>56</v>
      </c>
      <c r="Y347" s="404">
        <f t="shared" si="974"/>
        <v>75</v>
      </c>
      <c r="Z347" s="422"/>
      <c r="AA347" s="712"/>
      <c r="AB347" s="500">
        <f t="shared" si="975"/>
        <v>0</v>
      </c>
      <c r="AC347" s="404">
        <f t="shared" si="976"/>
        <v>0</v>
      </c>
      <c r="AD347" s="500">
        <f t="shared" si="977"/>
        <v>155</v>
      </c>
      <c r="AE347" s="404">
        <f t="shared" si="978"/>
        <v>207</v>
      </c>
      <c r="AF347" s="500">
        <f t="shared" si="979"/>
        <v>155</v>
      </c>
      <c r="AG347" s="404">
        <f t="shared" si="980"/>
        <v>207</v>
      </c>
      <c r="AH347" s="564">
        <v>2.8</v>
      </c>
      <c r="AI347" s="713">
        <v>3.3</v>
      </c>
      <c r="AJ347" s="500">
        <f t="shared" si="981"/>
        <v>277.2</v>
      </c>
      <c r="AK347" s="404">
        <f t="shared" si="982"/>
        <v>435.59999999999997</v>
      </c>
      <c r="AL347" s="564">
        <v>3.4</v>
      </c>
      <c r="AM347" s="713">
        <v>3.2</v>
      </c>
      <c r="AN347" s="500">
        <f t="shared" si="983"/>
        <v>190.4</v>
      </c>
      <c r="AO347" s="404">
        <f t="shared" si="984"/>
        <v>240</v>
      </c>
      <c r="AP347" s="564"/>
      <c r="AQ347" s="713"/>
      <c r="AR347" s="500">
        <f t="shared" si="985"/>
        <v>0</v>
      </c>
      <c r="AS347" s="404">
        <f t="shared" si="986"/>
        <v>0</v>
      </c>
      <c r="AT347" s="236">
        <f t="shared" si="987"/>
        <v>3.0167741935483874</v>
      </c>
      <c r="AU347" s="237">
        <f t="shared" si="988"/>
        <v>3.2637681159420286</v>
      </c>
      <c r="AV347" s="500">
        <f t="shared" si="989"/>
        <v>467.6</v>
      </c>
      <c r="AW347" s="404">
        <f t="shared" si="990"/>
        <v>675.59999999999991</v>
      </c>
      <c r="AX347" s="422">
        <v>62.6</v>
      </c>
      <c r="AY347" s="712">
        <v>65.2</v>
      </c>
      <c r="AZ347" s="500">
        <f t="shared" si="991"/>
        <v>6197.4000000000005</v>
      </c>
      <c r="BA347" s="404">
        <f t="shared" si="992"/>
        <v>8606.4</v>
      </c>
      <c r="BB347" s="422">
        <v>63.4</v>
      </c>
      <c r="BC347" s="712">
        <v>66.2</v>
      </c>
      <c r="BD347" s="500">
        <f t="shared" si="993"/>
        <v>3550.4</v>
      </c>
      <c r="BE347" s="404">
        <f t="shared" si="994"/>
        <v>4965</v>
      </c>
      <c r="BF347" s="422"/>
      <c r="BG347" s="712"/>
      <c r="BH347" s="500">
        <f t="shared" si="995"/>
        <v>0</v>
      </c>
      <c r="BI347" s="404">
        <f t="shared" si="996"/>
        <v>0</v>
      </c>
      <c r="BJ347" s="500">
        <f t="shared" si="997"/>
        <v>62.889032258064525</v>
      </c>
      <c r="BK347" s="404">
        <f t="shared" si="998"/>
        <v>65.562318840579707</v>
      </c>
      <c r="BL347" s="500">
        <f t="shared" si="999"/>
        <v>9747.8000000000011</v>
      </c>
      <c r="BM347" s="404">
        <f t="shared" si="1000"/>
        <v>13571.4</v>
      </c>
      <c r="BN347" s="422">
        <v>553</v>
      </c>
      <c r="BO347" s="712">
        <v>612</v>
      </c>
      <c r="BP347" s="500">
        <f t="shared" si="1001"/>
        <v>553</v>
      </c>
      <c r="BQ347" s="404">
        <f t="shared" si="1002"/>
        <v>612</v>
      </c>
      <c r="BR347" s="422">
        <v>348</v>
      </c>
      <c r="BS347" s="712">
        <v>390</v>
      </c>
      <c r="BT347" s="500">
        <f t="shared" si="1003"/>
        <v>348</v>
      </c>
      <c r="BU347" s="404">
        <f t="shared" si="1004"/>
        <v>390</v>
      </c>
      <c r="BV347" s="422"/>
      <c r="BW347" s="712"/>
      <c r="BX347" s="500">
        <f t="shared" si="1005"/>
        <v>0</v>
      </c>
      <c r="BY347" s="404">
        <f t="shared" si="1006"/>
        <v>0</v>
      </c>
      <c r="BZ347" s="500">
        <f t="shared" si="1007"/>
        <v>901</v>
      </c>
      <c r="CA347" s="404">
        <f t="shared" si="1008"/>
        <v>1002</v>
      </c>
      <c r="CB347" s="500">
        <f t="shared" si="1009"/>
        <v>901</v>
      </c>
      <c r="CC347" s="404">
        <f t="shared" si="1010"/>
        <v>1002</v>
      </c>
      <c r="CD347" s="564">
        <v>4.2</v>
      </c>
      <c r="CE347" s="714">
        <v>4.2</v>
      </c>
      <c r="CF347" s="500">
        <f t="shared" si="1011"/>
        <v>2322.6</v>
      </c>
      <c r="CG347" s="404">
        <f t="shared" si="1012"/>
        <v>2570.4</v>
      </c>
      <c r="CH347" s="564"/>
      <c r="CI347" s="714">
        <v>4.8</v>
      </c>
      <c r="CJ347" s="500">
        <f t="shared" si="1013"/>
        <v>0</v>
      </c>
      <c r="CK347" s="404">
        <f t="shared" si="1014"/>
        <v>1872</v>
      </c>
      <c r="CL347" s="564"/>
      <c r="CM347" s="714"/>
      <c r="CN347" s="500">
        <f t="shared" si="1015"/>
        <v>0</v>
      </c>
      <c r="CO347" s="404">
        <f t="shared" si="1016"/>
        <v>0</v>
      </c>
      <c r="CP347" s="500">
        <f t="shared" si="1017"/>
        <v>2.5778024417314094</v>
      </c>
      <c r="CQ347" s="237">
        <f t="shared" si="1018"/>
        <v>4.433532934131736</v>
      </c>
      <c r="CR347" s="500">
        <f t="shared" si="1019"/>
        <v>2322.6</v>
      </c>
      <c r="CS347" s="404">
        <f t="shared" si="1020"/>
        <v>4442.3999999999996</v>
      </c>
      <c r="CT347" s="565">
        <v>82.2</v>
      </c>
      <c r="CU347" s="714">
        <v>79.900000000000006</v>
      </c>
      <c r="CV347" s="500">
        <f t="shared" si="1021"/>
        <v>45456.6</v>
      </c>
      <c r="CW347" s="404">
        <f t="shared" si="1022"/>
        <v>48898.8</v>
      </c>
      <c r="CX347" s="565">
        <v>83.4</v>
      </c>
      <c r="CY347" s="714">
        <v>82.2</v>
      </c>
      <c r="CZ347" s="500">
        <f t="shared" si="1023"/>
        <v>29023.200000000001</v>
      </c>
      <c r="DA347" s="404">
        <f t="shared" si="1024"/>
        <v>32058</v>
      </c>
      <c r="DB347" s="565"/>
      <c r="DC347" s="714"/>
      <c r="DD347" s="500">
        <f t="shared" si="1025"/>
        <v>0</v>
      </c>
      <c r="DE347" s="404">
        <f t="shared" si="1026"/>
        <v>0</v>
      </c>
      <c r="DF347" s="500">
        <f t="shared" si="1027"/>
        <v>82.663485016648167</v>
      </c>
      <c r="DG347" s="404">
        <f t="shared" si="1028"/>
        <v>80.795209580838332</v>
      </c>
      <c r="DH347" s="500">
        <f t="shared" si="1029"/>
        <v>74479.8</v>
      </c>
      <c r="DI347" s="404">
        <f t="shared" si="1030"/>
        <v>80956.800000000003</v>
      </c>
      <c r="DJ347" s="500">
        <f t="shared" si="1031"/>
        <v>1056</v>
      </c>
      <c r="DK347" s="404">
        <f t="shared" si="1032"/>
        <v>1209</v>
      </c>
      <c r="DL347" s="500">
        <f t="shared" si="1033"/>
        <v>1056</v>
      </c>
      <c r="DM347" s="404">
        <f t="shared" si="1034"/>
        <v>1209</v>
      </c>
      <c r="DN347" s="236">
        <f t="shared" si="1035"/>
        <v>2.6422348484848484</v>
      </c>
      <c r="DO347" s="237">
        <f t="shared" si="1036"/>
        <v>4.2332506203473947</v>
      </c>
      <c r="DP347" s="500">
        <f t="shared" si="1037"/>
        <v>2790.2</v>
      </c>
      <c r="DQ347" s="404">
        <f t="shared" si="1038"/>
        <v>5118</v>
      </c>
      <c r="DR347" s="500">
        <f t="shared" si="1039"/>
        <v>79.760984848484853</v>
      </c>
      <c r="DS347" s="404">
        <f t="shared" si="1040"/>
        <v>78.187096774193549</v>
      </c>
      <c r="DT347" s="500">
        <f t="shared" si="1041"/>
        <v>84227.6</v>
      </c>
      <c r="DU347" s="404">
        <f t="shared" si="1042"/>
        <v>94528.2</v>
      </c>
      <c r="DV347" s="565">
        <v>233</v>
      </c>
      <c r="DW347" s="715">
        <v>260</v>
      </c>
      <c r="DX347" s="500">
        <f t="shared" si="1043"/>
        <v>233</v>
      </c>
      <c r="DY347" s="404">
        <f t="shared" si="1044"/>
        <v>260</v>
      </c>
      <c r="DZ347" s="565">
        <v>493</v>
      </c>
      <c r="EA347" s="715">
        <v>557</v>
      </c>
      <c r="EB347" s="500">
        <f t="shared" si="1045"/>
        <v>493</v>
      </c>
      <c r="EC347" s="404">
        <f t="shared" si="1046"/>
        <v>557</v>
      </c>
      <c r="ED347" s="565"/>
      <c r="EE347" s="715"/>
      <c r="EF347" s="500">
        <f t="shared" si="1047"/>
        <v>0</v>
      </c>
      <c r="EG347" s="404">
        <f t="shared" si="1048"/>
        <v>0</v>
      </c>
      <c r="EH347" s="500">
        <f t="shared" si="1049"/>
        <v>726</v>
      </c>
      <c r="EI347" s="404">
        <f t="shared" si="1050"/>
        <v>817</v>
      </c>
      <c r="EJ347" s="500">
        <f t="shared" si="1051"/>
        <v>726</v>
      </c>
      <c r="EK347" s="404">
        <f t="shared" si="1052"/>
        <v>817</v>
      </c>
      <c r="EL347" s="564">
        <v>3.3</v>
      </c>
      <c r="EM347" s="716">
        <v>3.5</v>
      </c>
      <c r="EN347" s="500">
        <f t="shared" si="1053"/>
        <v>768.9</v>
      </c>
      <c r="EO347" s="404">
        <f t="shared" si="1054"/>
        <v>910</v>
      </c>
      <c r="EP347" s="564">
        <v>4</v>
      </c>
      <c r="EQ347" s="716">
        <v>4</v>
      </c>
      <c r="ER347" s="500">
        <f t="shared" si="1055"/>
        <v>1972</v>
      </c>
      <c r="ES347" s="404">
        <f t="shared" si="1056"/>
        <v>2228</v>
      </c>
      <c r="ET347" s="564"/>
      <c r="EU347" s="716"/>
      <c r="EV347" s="500">
        <f t="shared" si="1057"/>
        <v>0</v>
      </c>
      <c r="EW347" s="404">
        <f t="shared" si="1058"/>
        <v>0</v>
      </c>
      <c r="EX347" s="236">
        <f t="shared" si="1059"/>
        <v>3.77534435261708</v>
      </c>
      <c r="EY347" s="237">
        <f t="shared" si="1060"/>
        <v>3.8408812729498165</v>
      </c>
      <c r="EZ347" s="500">
        <f t="shared" si="1061"/>
        <v>2740.9</v>
      </c>
      <c r="FA347" s="404">
        <f t="shared" si="1062"/>
        <v>3138</v>
      </c>
      <c r="FB347" s="565">
        <v>64.5</v>
      </c>
      <c r="FC347" s="716">
        <v>67.5</v>
      </c>
      <c r="FD347" s="500">
        <f t="shared" si="1063"/>
        <v>15028.5</v>
      </c>
      <c r="FE347" s="404">
        <f t="shared" si="1064"/>
        <v>17550</v>
      </c>
      <c r="FF347" s="565">
        <v>62.8</v>
      </c>
      <c r="FG347" s="716">
        <v>59.7</v>
      </c>
      <c r="FH347" s="500">
        <f t="shared" si="1065"/>
        <v>30960.399999999998</v>
      </c>
      <c r="FI347" s="404">
        <f t="shared" si="1066"/>
        <v>33252.9</v>
      </c>
      <c r="FJ347" s="565"/>
      <c r="FK347" s="716"/>
      <c r="FL347" s="500">
        <f t="shared" si="1067"/>
        <v>0</v>
      </c>
      <c r="FM347" s="404">
        <f t="shared" si="1068"/>
        <v>0</v>
      </c>
      <c r="FN347" s="500">
        <f t="shared" si="1069"/>
        <v>63.345592286501372</v>
      </c>
      <c r="FO347" s="404">
        <f t="shared" si="1070"/>
        <v>62.182252141982865</v>
      </c>
      <c r="FP347" s="500">
        <f t="shared" si="1071"/>
        <v>45988.899999999994</v>
      </c>
      <c r="FQ347" s="404">
        <f t="shared" si="1072"/>
        <v>50802.9</v>
      </c>
      <c r="FR347" s="565">
        <v>239</v>
      </c>
      <c r="FS347" s="717">
        <v>266</v>
      </c>
      <c r="FT347" s="500">
        <f t="shared" si="1073"/>
        <v>239</v>
      </c>
      <c r="FU347" s="404">
        <f t="shared" si="1074"/>
        <v>266</v>
      </c>
      <c r="FV347" s="564">
        <v>5.5</v>
      </c>
      <c r="FW347" s="718">
        <v>5.6</v>
      </c>
      <c r="FX347" s="500">
        <f t="shared" si="1075"/>
        <v>1314.5</v>
      </c>
      <c r="FY347" s="404">
        <f t="shared" si="1076"/>
        <v>1489.6</v>
      </c>
      <c r="FZ347" s="564">
        <v>59.9</v>
      </c>
      <c r="GA347" s="718">
        <v>65.099999999999994</v>
      </c>
      <c r="GB347" s="500">
        <f t="shared" si="1077"/>
        <v>14316.1</v>
      </c>
      <c r="GC347" s="404">
        <f t="shared" si="1078"/>
        <v>17316.599999999999</v>
      </c>
      <c r="GD347" s="510">
        <f t="shared" si="1079"/>
        <v>885</v>
      </c>
      <c r="GE347" s="404">
        <f t="shared" si="1080"/>
        <v>1004</v>
      </c>
      <c r="GF347" s="500">
        <f t="shared" si="1081"/>
        <v>885</v>
      </c>
      <c r="GG347" s="404">
        <f t="shared" si="1082"/>
        <v>1004</v>
      </c>
      <c r="GH347" s="500">
        <f t="shared" si="1083"/>
        <v>3368.7</v>
      </c>
      <c r="GI347" s="404">
        <f t="shared" si="1084"/>
        <v>3916</v>
      </c>
      <c r="GJ347" s="500">
        <f t="shared" si="1085"/>
        <v>66682.5</v>
      </c>
      <c r="GK347" s="404">
        <f t="shared" si="1086"/>
        <v>75055.200000000012</v>
      </c>
      <c r="GL347" s="510">
        <f t="shared" si="1087"/>
        <v>897</v>
      </c>
      <c r="GM347" s="404">
        <f t="shared" si="1088"/>
        <v>1022</v>
      </c>
      <c r="GN347" s="500">
        <f t="shared" si="1089"/>
        <v>897</v>
      </c>
      <c r="GO347" s="404">
        <f t="shared" si="1090"/>
        <v>1022</v>
      </c>
      <c r="GP347" s="500">
        <f t="shared" si="1091"/>
        <v>2162.4</v>
      </c>
      <c r="GQ347" s="404">
        <f t="shared" si="1092"/>
        <v>4340</v>
      </c>
      <c r="GR347" s="500">
        <f t="shared" si="1093"/>
        <v>63534</v>
      </c>
      <c r="GS347" s="404">
        <f t="shared" si="1094"/>
        <v>70275.899999999994</v>
      </c>
      <c r="GT347" s="510">
        <f t="shared" si="1095"/>
        <v>1782</v>
      </c>
      <c r="GU347" s="404">
        <f t="shared" si="1096"/>
        <v>2026</v>
      </c>
      <c r="GV347" s="500">
        <f t="shared" si="1097"/>
        <v>1782</v>
      </c>
      <c r="GW347" s="404">
        <f t="shared" si="1098"/>
        <v>2026</v>
      </c>
      <c r="GX347" s="500">
        <f t="shared" si="1099"/>
        <v>5531.1</v>
      </c>
      <c r="GY347" s="404">
        <f t="shared" si="1100"/>
        <v>8256</v>
      </c>
      <c r="GZ347" s="500">
        <f t="shared" si="1101"/>
        <v>130216.5</v>
      </c>
      <c r="HA347" s="404">
        <f t="shared" si="1102"/>
        <v>145331.1</v>
      </c>
      <c r="HB347" s="510">
        <f t="shared" si="1103"/>
        <v>0</v>
      </c>
      <c r="HC347" s="404">
        <f t="shared" si="1104"/>
        <v>0</v>
      </c>
      <c r="HD347" s="500">
        <f t="shared" si="1105"/>
        <v>0</v>
      </c>
      <c r="HE347" s="404">
        <f t="shared" si="1106"/>
        <v>0</v>
      </c>
      <c r="HF347" s="500" t="str">
        <f t="shared" si="1107"/>
        <v/>
      </c>
      <c r="HG347" s="404" t="str">
        <f t="shared" si="1108"/>
        <v/>
      </c>
      <c r="HH347" s="500" t="str">
        <f t="shared" si="1109"/>
        <v/>
      </c>
      <c r="HI347" s="404" t="str">
        <f t="shared" si="1110"/>
        <v/>
      </c>
      <c r="HJ347" s="510">
        <f t="shared" si="1111"/>
        <v>6845.6</v>
      </c>
      <c r="HK347" s="404">
        <f t="shared" si="1112"/>
        <v>9745.6</v>
      </c>
      <c r="HL347" s="500">
        <f t="shared" si="1113"/>
        <v>144532.6</v>
      </c>
      <c r="HM347" s="404">
        <f t="shared" si="1114"/>
        <v>162647.70000000001</v>
      </c>
    </row>
    <row r="348" spans="1:221">
      <c r="A348" s="711" t="s">
        <v>547</v>
      </c>
      <c r="B348" s="622" t="s">
        <v>1036</v>
      </c>
      <c r="C348" s="730"/>
      <c r="D348" s="627">
        <v>224350</v>
      </c>
      <c r="E348" s="623">
        <v>8</v>
      </c>
      <c r="F348" s="422">
        <v>986</v>
      </c>
      <c r="G348" s="712">
        <v>1018</v>
      </c>
      <c r="H348" s="422">
        <v>63</v>
      </c>
      <c r="I348" s="712">
        <v>91</v>
      </c>
      <c r="J348" s="500">
        <f t="shared" si="965"/>
        <v>923</v>
      </c>
      <c r="K348" s="404">
        <f t="shared" si="966"/>
        <v>927</v>
      </c>
      <c r="L348" s="422"/>
      <c r="M348" s="712"/>
      <c r="N348" s="500">
        <f t="shared" si="967"/>
        <v>923</v>
      </c>
      <c r="O348" s="404">
        <f t="shared" si="968"/>
        <v>927</v>
      </c>
      <c r="P348" s="500">
        <f t="shared" si="969"/>
        <v>923</v>
      </c>
      <c r="Q348" s="404">
        <f t="shared" si="970"/>
        <v>927</v>
      </c>
      <c r="R348" s="422">
        <v>28</v>
      </c>
      <c r="S348" s="712">
        <v>28</v>
      </c>
      <c r="T348" s="500">
        <f t="shared" si="971"/>
        <v>28</v>
      </c>
      <c r="U348" s="404">
        <f t="shared" si="972"/>
        <v>28</v>
      </c>
      <c r="V348" s="422">
        <v>21</v>
      </c>
      <c r="W348" s="712">
        <v>25</v>
      </c>
      <c r="X348" s="500">
        <f t="shared" si="973"/>
        <v>21</v>
      </c>
      <c r="Y348" s="404">
        <f t="shared" si="974"/>
        <v>25</v>
      </c>
      <c r="Z348" s="422"/>
      <c r="AA348" s="712"/>
      <c r="AB348" s="500">
        <f t="shared" si="975"/>
        <v>0</v>
      </c>
      <c r="AC348" s="404">
        <f t="shared" si="976"/>
        <v>0</v>
      </c>
      <c r="AD348" s="500">
        <f t="shared" si="977"/>
        <v>49</v>
      </c>
      <c r="AE348" s="404">
        <f t="shared" si="978"/>
        <v>53</v>
      </c>
      <c r="AF348" s="500">
        <f t="shared" si="979"/>
        <v>49</v>
      </c>
      <c r="AG348" s="404">
        <f t="shared" si="980"/>
        <v>53</v>
      </c>
      <c r="AH348" s="564">
        <v>4.0999999999999996</v>
      </c>
      <c r="AI348" s="713">
        <v>4</v>
      </c>
      <c r="AJ348" s="500">
        <f t="shared" si="981"/>
        <v>114.79999999999998</v>
      </c>
      <c r="AK348" s="404">
        <f t="shared" si="982"/>
        <v>112</v>
      </c>
      <c r="AL348" s="564">
        <v>3.9</v>
      </c>
      <c r="AM348" s="713">
        <v>4</v>
      </c>
      <c r="AN348" s="500">
        <f t="shared" si="983"/>
        <v>81.899999999999991</v>
      </c>
      <c r="AO348" s="404">
        <f t="shared" si="984"/>
        <v>100</v>
      </c>
      <c r="AP348" s="564"/>
      <c r="AQ348" s="713"/>
      <c r="AR348" s="500">
        <f t="shared" si="985"/>
        <v>0</v>
      </c>
      <c r="AS348" s="404">
        <f t="shared" si="986"/>
        <v>0</v>
      </c>
      <c r="AT348" s="236">
        <f t="shared" si="987"/>
        <v>4.0142857142857142</v>
      </c>
      <c r="AU348" s="237">
        <f t="shared" si="988"/>
        <v>4</v>
      </c>
      <c r="AV348" s="500">
        <f t="shared" si="989"/>
        <v>196.7</v>
      </c>
      <c r="AW348" s="404">
        <f t="shared" si="990"/>
        <v>212</v>
      </c>
      <c r="AX348" s="422">
        <v>81.400000000000006</v>
      </c>
      <c r="AY348" s="712">
        <v>78.2</v>
      </c>
      <c r="AZ348" s="500">
        <f t="shared" si="991"/>
        <v>2279.2000000000003</v>
      </c>
      <c r="BA348" s="404">
        <f t="shared" si="992"/>
        <v>2189.6</v>
      </c>
      <c r="BB348" s="422">
        <v>79.7</v>
      </c>
      <c r="BC348" s="712">
        <v>76.599999999999994</v>
      </c>
      <c r="BD348" s="500">
        <f t="shared" si="993"/>
        <v>1673.7</v>
      </c>
      <c r="BE348" s="404">
        <f t="shared" si="994"/>
        <v>1914.9999999999998</v>
      </c>
      <c r="BF348" s="422"/>
      <c r="BG348" s="712"/>
      <c r="BH348" s="500">
        <f t="shared" si="995"/>
        <v>0</v>
      </c>
      <c r="BI348" s="404">
        <f t="shared" si="996"/>
        <v>0</v>
      </c>
      <c r="BJ348" s="500">
        <f t="shared" si="997"/>
        <v>80.671428571428578</v>
      </c>
      <c r="BK348" s="404">
        <f t="shared" si="998"/>
        <v>77.445283018867912</v>
      </c>
      <c r="BL348" s="500">
        <f t="shared" si="999"/>
        <v>3952.9000000000005</v>
      </c>
      <c r="BM348" s="404">
        <f t="shared" si="1000"/>
        <v>4104.5999999999995</v>
      </c>
      <c r="BN348" s="422">
        <v>140</v>
      </c>
      <c r="BO348" s="712">
        <v>149</v>
      </c>
      <c r="BP348" s="500">
        <f t="shared" si="1001"/>
        <v>140</v>
      </c>
      <c r="BQ348" s="404">
        <f t="shared" si="1002"/>
        <v>149</v>
      </c>
      <c r="BR348" s="422">
        <v>149</v>
      </c>
      <c r="BS348" s="712">
        <v>150</v>
      </c>
      <c r="BT348" s="500">
        <f t="shared" si="1003"/>
        <v>149</v>
      </c>
      <c r="BU348" s="404">
        <f t="shared" si="1004"/>
        <v>150</v>
      </c>
      <c r="BV348" s="422"/>
      <c r="BW348" s="712"/>
      <c r="BX348" s="500">
        <f t="shared" si="1005"/>
        <v>0</v>
      </c>
      <c r="BY348" s="404">
        <f t="shared" si="1006"/>
        <v>0</v>
      </c>
      <c r="BZ348" s="500">
        <f t="shared" si="1007"/>
        <v>289</v>
      </c>
      <c r="CA348" s="404">
        <f t="shared" si="1008"/>
        <v>299</v>
      </c>
      <c r="CB348" s="500">
        <f t="shared" si="1009"/>
        <v>289</v>
      </c>
      <c r="CC348" s="404">
        <f t="shared" si="1010"/>
        <v>299</v>
      </c>
      <c r="CD348" s="564">
        <v>4.5</v>
      </c>
      <c r="CE348" s="714">
        <v>5.0999999999999996</v>
      </c>
      <c r="CF348" s="500">
        <f t="shared" si="1011"/>
        <v>630</v>
      </c>
      <c r="CG348" s="404">
        <f t="shared" si="1012"/>
        <v>759.9</v>
      </c>
      <c r="CH348" s="564"/>
      <c r="CI348" s="714">
        <v>5.3</v>
      </c>
      <c r="CJ348" s="500">
        <f t="shared" si="1013"/>
        <v>0</v>
      </c>
      <c r="CK348" s="404">
        <f t="shared" si="1014"/>
        <v>795</v>
      </c>
      <c r="CL348" s="564"/>
      <c r="CM348" s="714"/>
      <c r="CN348" s="500">
        <f t="shared" si="1015"/>
        <v>0</v>
      </c>
      <c r="CO348" s="404">
        <f t="shared" si="1016"/>
        <v>0</v>
      </c>
      <c r="CP348" s="500">
        <f t="shared" si="1017"/>
        <v>2.179930795847751</v>
      </c>
      <c r="CQ348" s="237">
        <f t="shared" si="1018"/>
        <v>5.2003344481605351</v>
      </c>
      <c r="CR348" s="500">
        <f t="shared" si="1019"/>
        <v>630</v>
      </c>
      <c r="CS348" s="404">
        <f t="shared" si="1020"/>
        <v>1554.9</v>
      </c>
      <c r="CT348" s="565">
        <v>91.2</v>
      </c>
      <c r="CU348" s="714">
        <v>100.3</v>
      </c>
      <c r="CV348" s="500">
        <f t="shared" si="1021"/>
        <v>12768</v>
      </c>
      <c r="CW348" s="404">
        <f t="shared" si="1022"/>
        <v>14944.699999999999</v>
      </c>
      <c r="CX348" s="565">
        <v>92.4</v>
      </c>
      <c r="CY348" s="714">
        <v>90</v>
      </c>
      <c r="CZ348" s="500">
        <f t="shared" si="1023"/>
        <v>13767.6</v>
      </c>
      <c r="DA348" s="404">
        <f t="shared" si="1024"/>
        <v>13500</v>
      </c>
      <c r="DB348" s="565"/>
      <c r="DC348" s="714"/>
      <c r="DD348" s="500">
        <f t="shared" si="1025"/>
        <v>0</v>
      </c>
      <c r="DE348" s="404">
        <f t="shared" si="1026"/>
        <v>0</v>
      </c>
      <c r="DF348" s="500">
        <f t="shared" si="1027"/>
        <v>91.818685121107265</v>
      </c>
      <c r="DG348" s="404">
        <f t="shared" si="1028"/>
        <v>95.132775919732438</v>
      </c>
      <c r="DH348" s="500">
        <f t="shared" si="1029"/>
        <v>26535.599999999999</v>
      </c>
      <c r="DI348" s="404">
        <f t="shared" si="1030"/>
        <v>28444.7</v>
      </c>
      <c r="DJ348" s="500">
        <f t="shared" si="1031"/>
        <v>338</v>
      </c>
      <c r="DK348" s="404">
        <f t="shared" si="1032"/>
        <v>352</v>
      </c>
      <c r="DL348" s="500">
        <f t="shared" si="1033"/>
        <v>338</v>
      </c>
      <c r="DM348" s="404">
        <f t="shared" si="1034"/>
        <v>352</v>
      </c>
      <c r="DN348" s="236">
        <f t="shared" si="1035"/>
        <v>2.4458579881656806</v>
      </c>
      <c r="DO348" s="237">
        <f t="shared" si="1036"/>
        <v>5.0196022727272727</v>
      </c>
      <c r="DP348" s="500">
        <f t="shared" si="1037"/>
        <v>826.7</v>
      </c>
      <c r="DQ348" s="404">
        <f t="shared" si="1038"/>
        <v>1766.9</v>
      </c>
      <c r="DR348" s="500">
        <f t="shared" si="1039"/>
        <v>90.202662721893489</v>
      </c>
      <c r="DS348" s="404">
        <f t="shared" si="1040"/>
        <v>92.469602272727272</v>
      </c>
      <c r="DT348" s="500">
        <f t="shared" si="1041"/>
        <v>30488.5</v>
      </c>
      <c r="DU348" s="404">
        <f t="shared" si="1042"/>
        <v>32549.3</v>
      </c>
      <c r="DV348" s="565">
        <v>89</v>
      </c>
      <c r="DW348" s="715">
        <v>107</v>
      </c>
      <c r="DX348" s="500">
        <f t="shared" si="1043"/>
        <v>89</v>
      </c>
      <c r="DY348" s="404">
        <f t="shared" si="1044"/>
        <v>107</v>
      </c>
      <c r="DZ348" s="565">
        <v>175</v>
      </c>
      <c r="EA348" s="715">
        <v>186</v>
      </c>
      <c r="EB348" s="500">
        <f t="shared" si="1045"/>
        <v>175</v>
      </c>
      <c r="EC348" s="404">
        <f t="shared" si="1046"/>
        <v>186</v>
      </c>
      <c r="ED348" s="565"/>
      <c r="EE348" s="715"/>
      <c r="EF348" s="500">
        <f t="shared" si="1047"/>
        <v>0</v>
      </c>
      <c r="EG348" s="404">
        <f t="shared" si="1048"/>
        <v>0</v>
      </c>
      <c r="EH348" s="500">
        <f t="shared" si="1049"/>
        <v>264</v>
      </c>
      <c r="EI348" s="404">
        <f t="shared" si="1050"/>
        <v>293</v>
      </c>
      <c r="EJ348" s="500">
        <f t="shared" si="1051"/>
        <v>264</v>
      </c>
      <c r="EK348" s="404">
        <f t="shared" si="1052"/>
        <v>293</v>
      </c>
      <c r="EL348" s="564">
        <v>3.4</v>
      </c>
      <c r="EM348" s="716">
        <v>3.4</v>
      </c>
      <c r="EN348" s="500">
        <f t="shared" si="1053"/>
        <v>302.59999999999997</v>
      </c>
      <c r="EO348" s="404">
        <f t="shared" si="1054"/>
        <v>363.8</v>
      </c>
      <c r="EP348" s="564">
        <v>4</v>
      </c>
      <c r="EQ348" s="716">
        <v>3.7</v>
      </c>
      <c r="ER348" s="500">
        <f t="shared" si="1055"/>
        <v>700</v>
      </c>
      <c r="ES348" s="404">
        <f t="shared" si="1056"/>
        <v>688.2</v>
      </c>
      <c r="ET348" s="564"/>
      <c r="EU348" s="716"/>
      <c r="EV348" s="500">
        <f t="shared" si="1057"/>
        <v>0</v>
      </c>
      <c r="EW348" s="404">
        <f t="shared" si="1058"/>
        <v>0</v>
      </c>
      <c r="EX348" s="236">
        <f t="shared" si="1059"/>
        <v>3.7977272727272724</v>
      </c>
      <c r="EY348" s="237">
        <f t="shared" si="1060"/>
        <v>3.5904436860068261</v>
      </c>
      <c r="EZ348" s="500">
        <f t="shared" si="1061"/>
        <v>1002.5999999999999</v>
      </c>
      <c r="FA348" s="404">
        <f t="shared" si="1062"/>
        <v>1052</v>
      </c>
      <c r="FB348" s="565">
        <v>69.8</v>
      </c>
      <c r="FC348" s="716">
        <v>71</v>
      </c>
      <c r="FD348" s="500">
        <f t="shared" si="1063"/>
        <v>6212.2</v>
      </c>
      <c r="FE348" s="404">
        <f t="shared" si="1064"/>
        <v>7597</v>
      </c>
      <c r="FF348" s="565">
        <v>64.2</v>
      </c>
      <c r="FG348" s="716">
        <v>60.8</v>
      </c>
      <c r="FH348" s="500">
        <f t="shared" si="1065"/>
        <v>11235</v>
      </c>
      <c r="FI348" s="404">
        <f t="shared" si="1066"/>
        <v>11308.8</v>
      </c>
      <c r="FJ348" s="565"/>
      <c r="FK348" s="716"/>
      <c r="FL348" s="500">
        <f t="shared" si="1067"/>
        <v>0</v>
      </c>
      <c r="FM348" s="404">
        <f t="shared" si="1068"/>
        <v>0</v>
      </c>
      <c r="FN348" s="500">
        <f t="shared" si="1069"/>
        <v>66.087878787878793</v>
      </c>
      <c r="FO348" s="404">
        <f t="shared" si="1070"/>
        <v>64.524914675767917</v>
      </c>
      <c r="FP348" s="500">
        <f t="shared" si="1071"/>
        <v>17447.2</v>
      </c>
      <c r="FQ348" s="404">
        <f t="shared" si="1072"/>
        <v>18905.8</v>
      </c>
      <c r="FR348" s="565">
        <v>321</v>
      </c>
      <c r="FS348" s="717">
        <v>282</v>
      </c>
      <c r="FT348" s="500">
        <f t="shared" si="1073"/>
        <v>321</v>
      </c>
      <c r="FU348" s="404">
        <f t="shared" si="1074"/>
        <v>282</v>
      </c>
      <c r="FV348" s="564">
        <v>5</v>
      </c>
      <c r="FW348" s="718">
        <v>5.2</v>
      </c>
      <c r="FX348" s="500">
        <f t="shared" si="1075"/>
        <v>1605</v>
      </c>
      <c r="FY348" s="404">
        <f t="shared" si="1076"/>
        <v>1466.4</v>
      </c>
      <c r="FZ348" s="564">
        <v>67.3</v>
      </c>
      <c r="GA348" s="718">
        <v>67.3</v>
      </c>
      <c r="GB348" s="500">
        <f t="shared" si="1077"/>
        <v>21603.3</v>
      </c>
      <c r="GC348" s="404">
        <f t="shared" si="1078"/>
        <v>18978.599999999999</v>
      </c>
      <c r="GD348" s="510">
        <f t="shared" si="1079"/>
        <v>257</v>
      </c>
      <c r="GE348" s="404">
        <f t="shared" si="1080"/>
        <v>284</v>
      </c>
      <c r="GF348" s="500">
        <f t="shared" si="1081"/>
        <v>257</v>
      </c>
      <c r="GG348" s="404">
        <f t="shared" si="1082"/>
        <v>284</v>
      </c>
      <c r="GH348" s="500">
        <f t="shared" si="1083"/>
        <v>1047.3999999999999</v>
      </c>
      <c r="GI348" s="404">
        <f t="shared" si="1084"/>
        <v>1235.7</v>
      </c>
      <c r="GJ348" s="500">
        <f t="shared" si="1085"/>
        <v>21259.4</v>
      </c>
      <c r="GK348" s="404">
        <f t="shared" si="1086"/>
        <v>24731.3</v>
      </c>
      <c r="GL348" s="510">
        <f t="shared" si="1087"/>
        <v>345</v>
      </c>
      <c r="GM348" s="404">
        <f t="shared" si="1088"/>
        <v>361</v>
      </c>
      <c r="GN348" s="500">
        <f t="shared" si="1089"/>
        <v>345</v>
      </c>
      <c r="GO348" s="404">
        <f t="shared" si="1090"/>
        <v>361</v>
      </c>
      <c r="GP348" s="500">
        <f t="shared" si="1091"/>
        <v>781.9</v>
      </c>
      <c r="GQ348" s="404">
        <f t="shared" si="1092"/>
        <v>1583.2</v>
      </c>
      <c r="GR348" s="500">
        <f t="shared" si="1093"/>
        <v>26676.300000000003</v>
      </c>
      <c r="GS348" s="404">
        <f t="shared" si="1094"/>
        <v>26723.8</v>
      </c>
      <c r="GT348" s="510">
        <f t="shared" si="1095"/>
        <v>602</v>
      </c>
      <c r="GU348" s="404">
        <f t="shared" si="1096"/>
        <v>645</v>
      </c>
      <c r="GV348" s="500">
        <f t="shared" si="1097"/>
        <v>602</v>
      </c>
      <c r="GW348" s="404">
        <f t="shared" si="1098"/>
        <v>645</v>
      </c>
      <c r="GX348" s="500">
        <f t="shared" si="1099"/>
        <v>1829.2999999999997</v>
      </c>
      <c r="GY348" s="404">
        <f t="shared" si="1100"/>
        <v>2818.9</v>
      </c>
      <c r="GZ348" s="500">
        <f t="shared" si="1101"/>
        <v>47935.700000000004</v>
      </c>
      <c r="HA348" s="404">
        <f t="shared" si="1102"/>
        <v>51455.1</v>
      </c>
      <c r="HB348" s="510">
        <f t="shared" si="1103"/>
        <v>0</v>
      </c>
      <c r="HC348" s="404">
        <f t="shared" si="1104"/>
        <v>0</v>
      </c>
      <c r="HD348" s="500">
        <f t="shared" si="1105"/>
        <v>0</v>
      </c>
      <c r="HE348" s="404">
        <f t="shared" si="1106"/>
        <v>0</v>
      </c>
      <c r="HF348" s="500" t="str">
        <f t="shared" si="1107"/>
        <v/>
      </c>
      <c r="HG348" s="404" t="str">
        <f t="shared" si="1108"/>
        <v/>
      </c>
      <c r="HH348" s="500" t="str">
        <f t="shared" si="1109"/>
        <v/>
      </c>
      <c r="HI348" s="404" t="str">
        <f t="shared" si="1110"/>
        <v/>
      </c>
      <c r="HJ348" s="510">
        <f t="shared" si="1111"/>
        <v>3434.3</v>
      </c>
      <c r="HK348" s="404">
        <f t="shared" si="1112"/>
        <v>4285.3</v>
      </c>
      <c r="HL348" s="500">
        <f t="shared" si="1113"/>
        <v>69539</v>
      </c>
      <c r="HM348" s="404">
        <f t="shared" si="1114"/>
        <v>70433.7</v>
      </c>
    </row>
    <row r="349" spans="1:221">
      <c r="A349" s="711" t="s">
        <v>547</v>
      </c>
      <c r="B349" s="622" t="s">
        <v>1037</v>
      </c>
      <c r="C349" s="730"/>
      <c r="D349" s="627">
        <v>224572</v>
      </c>
      <c r="E349" s="623">
        <v>8</v>
      </c>
      <c r="F349" s="422">
        <v>1022</v>
      </c>
      <c r="G349" s="712">
        <v>1085</v>
      </c>
      <c r="H349" s="422">
        <v>31</v>
      </c>
      <c r="I349" s="712">
        <v>21</v>
      </c>
      <c r="J349" s="500">
        <f t="shared" si="965"/>
        <v>991</v>
      </c>
      <c r="K349" s="404">
        <f t="shared" si="966"/>
        <v>1064</v>
      </c>
      <c r="L349" s="422"/>
      <c r="M349" s="712"/>
      <c r="N349" s="500">
        <f t="shared" si="967"/>
        <v>991</v>
      </c>
      <c r="O349" s="404">
        <f t="shared" si="968"/>
        <v>1064</v>
      </c>
      <c r="P349" s="500">
        <f t="shared" si="969"/>
        <v>991</v>
      </c>
      <c r="Q349" s="404">
        <f t="shared" si="970"/>
        <v>1064</v>
      </c>
      <c r="R349" s="422">
        <v>25</v>
      </c>
      <c r="S349" s="712">
        <v>25</v>
      </c>
      <c r="T349" s="500">
        <f t="shared" si="971"/>
        <v>25</v>
      </c>
      <c r="U349" s="404">
        <f t="shared" si="972"/>
        <v>25</v>
      </c>
      <c r="V349" s="422">
        <v>25</v>
      </c>
      <c r="W349" s="712">
        <v>31</v>
      </c>
      <c r="X349" s="500">
        <f t="shared" si="973"/>
        <v>25</v>
      </c>
      <c r="Y349" s="404">
        <f t="shared" si="974"/>
        <v>31</v>
      </c>
      <c r="Z349" s="422"/>
      <c r="AA349" s="712"/>
      <c r="AB349" s="500">
        <f t="shared" si="975"/>
        <v>0</v>
      </c>
      <c r="AC349" s="404">
        <f t="shared" si="976"/>
        <v>0</v>
      </c>
      <c r="AD349" s="500">
        <f t="shared" si="977"/>
        <v>50</v>
      </c>
      <c r="AE349" s="404">
        <f t="shared" si="978"/>
        <v>56</v>
      </c>
      <c r="AF349" s="500">
        <f t="shared" si="979"/>
        <v>50</v>
      </c>
      <c r="AG349" s="404">
        <f t="shared" si="980"/>
        <v>56</v>
      </c>
      <c r="AH349" s="564">
        <v>2.8</v>
      </c>
      <c r="AI349" s="713">
        <v>4.0999999999999996</v>
      </c>
      <c r="AJ349" s="500">
        <f t="shared" si="981"/>
        <v>70</v>
      </c>
      <c r="AK349" s="404">
        <f t="shared" si="982"/>
        <v>102.49999999999999</v>
      </c>
      <c r="AL349" s="564">
        <v>3.4</v>
      </c>
      <c r="AM349" s="713">
        <v>3.9</v>
      </c>
      <c r="AN349" s="500">
        <f t="shared" si="983"/>
        <v>85</v>
      </c>
      <c r="AO349" s="404">
        <f t="shared" si="984"/>
        <v>120.89999999999999</v>
      </c>
      <c r="AP349" s="564"/>
      <c r="AQ349" s="713"/>
      <c r="AR349" s="500">
        <f t="shared" si="985"/>
        <v>0</v>
      </c>
      <c r="AS349" s="404">
        <f t="shared" si="986"/>
        <v>0</v>
      </c>
      <c r="AT349" s="236">
        <f t="shared" si="987"/>
        <v>3.1</v>
      </c>
      <c r="AU349" s="237">
        <f t="shared" si="988"/>
        <v>3.9892857142857139</v>
      </c>
      <c r="AV349" s="500">
        <f t="shared" si="989"/>
        <v>155</v>
      </c>
      <c r="AW349" s="404">
        <f t="shared" si="990"/>
        <v>223.39999999999998</v>
      </c>
      <c r="AX349" s="422">
        <v>65.400000000000006</v>
      </c>
      <c r="AY349" s="712">
        <v>67.099999999999994</v>
      </c>
      <c r="AZ349" s="500">
        <f t="shared" si="991"/>
        <v>1635.0000000000002</v>
      </c>
      <c r="BA349" s="404">
        <f t="shared" si="992"/>
        <v>1677.4999999999998</v>
      </c>
      <c r="BB349" s="422">
        <v>55.1</v>
      </c>
      <c r="BC349" s="712">
        <v>62.8</v>
      </c>
      <c r="BD349" s="500">
        <f t="shared" si="993"/>
        <v>1377.5</v>
      </c>
      <c r="BE349" s="404">
        <f t="shared" si="994"/>
        <v>1946.8</v>
      </c>
      <c r="BF349" s="422"/>
      <c r="BG349" s="712"/>
      <c r="BH349" s="500">
        <f t="shared" si="995"/>
        <v>0</v>
      </c>
      <c r="BI349" s="404">
        <f t="shared" si="996"/>
        <v>0</v>
      </c>
      <c r="BJ349" s="500">
        <f t="shared" si="997"/>
        <v>60.25</v>
      </c>
      <c r="BK349" s="404">
        <f t="shared" si="998"/>
        <v>64.719642857142858</v>
      </c>
      <c r="BL349" s="500">
        <f t="shared" si="999"/>
        <v>3012.5</v>
      </c>
      <c r="BM349" s="404">
        <f t="shared" si="1000"/>
        <v>3624.3</v>
      </c>
      <c r="BN349" s="422">
        <v>165</v>
      </c>
      <c r="BO349" s="712">
        <v>157</v>
      </c>
      <c r="BP349" s="500">
        <f t="shared" si="1001"/>
        <v>165</v>
      </c>
      <c r="BQ349" s="404">
        <f t="shared" si="1002"/>
        <v>157</v>
      </c>
      <c r="BR349" s="422">
        <v>202</v>
      </c>
      <c r="BS349" s="712">
        <v>218</v>
      </c>
      <c r="BT349" s="500">
        <f t="shared" si="1003"/>
        <v>202</v>
      </c>
      <c r="BU349" s="404">
        <f t="shared" si="1004"/>
        <v>218</v>
      </c>
      <c r="BV349" s="422"/>
      <c r="BW349" s="712"/>
      <c r="BX349" s="500">
        <f t="shared" si="1005"/>
        <v>0</v>
      </c>
      <c r="BY349" s="404">
        <f t="shared" si="1006"/>
        <v>0</v>
      </c>
      <c r="BZ349" s="500">
        <f t="shared" si="1007"/>
        <v>367</v>
      </c>
      <c r="CA349" s="404">
        <f t="shared" si="1008"/>
        <v>375</v>
      </c>
      <c r="CB349" s="500">
        <f t="shared" si="1009"/>
        <v>367</v>
      </c>
      <c r="CC349" s="404">
        <f t="shared" si="1010"/>
        <v>375</v>
      </c>
      <c r="CD349" s="564">
        <v>4.7</v>
      </c>
      <c r="CE349" s="714">
        <v>4.7</v>
      </c>
      <c r="CF349" s="500">
        <f t="shared" si="1011"/>
        <v>775.5</v>
      </c>
      <c r="CG349" s="404">
        <f t="shared" si="1012"/>
        <v>737.9</v>
      </c>
      <c r="CH349" s="564"/>
      <c r="CI349" s="714">
        <v>5.4</v>
      </c>
      <c r="CJ349" s="500">
        <f t="shared" si="1013"/>
        <v>0</v>
      </c>
      <c r="CK349" s="404">
        <f t="shared" si="1014"/>
        <v>1177.2</v>
      </c>
      <c r="CL349" s="564"/>
      <c r="CM349" s="714"/>
      <c r="CN349" s="500">
        <f t="shared" si="1015"/>
        <v>0</v>
      </c>
      <c r="CO349" s="404">
        <f t="shared" si="1016"/>
        <v>0</v>
      </c>
      <c r="CP349" s="500">
        <f t="shared" si="1017"/>
        <v>2.1130790190735693</v>
      </c>
      <c r="CQ349" s="237">
        <f t="shared" si="1018"/>
        <v>5.1069333333333331</v>
      </c>
      <c r="CR349" s="500">
        <f t="shared" si="1019"/>
        <v>775.49999999999989</v>
      </c>
      <c r="CS349" s="404">
        <f t="shared" si="1020"/>
        <v>1915.1</v>
      </c>
      <c r="CT349" s="565">
        <v>82.2</v>
      </c>
      <c r="CU349" s="714">
        <v>78.900000000000006</v>
      </c>
      <c r="CV349" s="500">
        <f t="shared" si="1021"/>
        <v>13563</v>
      </c>
      <c r="CW349" s="404">
        <f t="shared" si="1022"/>
        <v>12387.300000000001</v>
      </c>
      <c r="CX349" s="565">
        <v>79.7</v>
      </c>
      <c r="CY349" s="714">
        <v>76.2</v>
      </c>
      <c r="CZ349" s="500">
        <f t="shared" si="1023"/>
        <v>16099.400000000001</v>
      </c>
      <c r="DA349" s="404">
        <f t="shared" si="1024"/>
        <v>16611.600000000002</v>
      </c>
      <c r="DB349" s="565"/>
      <c r="DC349" s="714"/>
      <c r="DD349" s="500">
        <f t="shared" si="1025"/>
        <v>0</v>
      </c>
      <c r="DE349" s="404">
        <f t="shared" si="1026"/>
        <v>0</v>
      </c>
      <c r="DF349" s="500">
        <f t="shared" si="1027"/>
        <v>80.823978201634887</v>
      </c>
      <c r="DG349" s="404">
        <f t="shared" si="1028"/>
        <v>77.330399999999997</v>
      </c>
      <c r="DH349" s="500">
        <f t="shared" si="1029"/>
        <v>29662.400000000005</v>
      </c>
      <c r="DI349" s="404">
        <f t="shared" si="1030"/>
        <v>28998.899999999998</v>
      </c>
      <c r="DJ349" s="500">
        <f t="shared" si="1031"/>
        <v>417</v>
      </c>
      <c r="DK349" s="404">
        <f t="shared" si="1032"/>
        <v>431</v>
      </c>
      <c r="DL349" s="500">
        <f t="shared" si="1033"/>
        <v>417</v>
      </c>
      <c r="DM349" s="404">
        <f t="shared" si="1034"/>
        <v>431</v>
      </c>
      <c r="DN349" s="236">
        <f t="shared" si="1035"/>
        <v>2.2314148681055155</v>
      </c>
      <c r="DO349" s="237">
        <f t="shared" si="1036"/>
        <v>4.9617169373549883</v>
      </c>
      <c r="DP349" s="500">
        <f t="shared" si="1037"/>
        <v>930.5</v>
      </c>
      <c r="DQ349" s="404">
        <f t="shared" si="1038"/>
        <v>2138.5</v>
      </c>
      <c r="DR349" s="500">
        <f t="shared" si="1039"/>
        <v>78.357074340527589</v>
      </c>
      <c r="DS349" s="404">
        <f t="shared" si="1040"/>
        <v>75.691879350348017</v>
      </c>
      <c r="DT349" s="500">
        <f t="shared" si="1041"/>
        <v>32674.900000000005</v>
      </c>
      <c r="DU349" s="404">
        <f t="shared" si="1042"/>
        <v>32623.199999999997</v>
      </c>
      <c r="DV349" s="565">
        <v>65</v>
      </c>
      <c r="DW349" s="715">
        <v>58</v>
      </c>
      <c r="DX349" s="500">
        <f t="shared" si="1043"/>
        <v>65</v>
      </c>
      <c r="DY349" s="404">
        <f t="shared" si="1044"/>
        <v>58</v>
      </c>
      <c r="DZ349" s="565">
        <v>146</v>
      </c>
      <c r="EA349" s="715">
        <v>191</v>
      </c>
      <c r="EB349" s="500">
        <f t="shared" si="1045"/>
        <v>146</v>
      </c>
      <c r="EC349" s="404">
        <f t="shared" si="1046"/>
        <v>191</v>
      </c>
      <c r="ED349" s="565"/>
      <c r="EE349" s="715"/>
      <c r="EF349" s="500">
        <f t="shared" si="1047"/>
        <v>0</v>
      </c>
      <c r="EG349" s="404">
        <f t="shared" si="1048"/>
        <v>0</v>
      </c>
      <c r="EH349" s="500">
        <f t="shared" si="1049"/>
        <v>211</v>
      </c>
      <c r="EI349" s="404">
        <f t="shared" si="1050"/>
        <v>249</v>
      </c>
      <c r="EJ349" s="500">
        <f t="shared" si="1051"/>
        <v>211</v>
      </c>
      <c r="EK349" s="404">
        <f t="shared" si="1052"/>
        <v>249</v>
      </c>
      <c r="EL349" s="564">
        <v>3</v>
      </c>
      <c r="EM349" s="716">
        <v>3.3</v>
      </c>
      <c r="EN349" s="500">
        <f t="shared" si="1053"/>
        <v>195</v>
      </c>
      <c r="EO349" s="404">
        <f t="shared" si="1054"/>
        <v>191.39999999999998</v>
      </c>
      <c r="EP349" s="564">
        <v>4</v>
      </c>
      <c r="EQ349" s="716">
        <v>3.7</v>
      </c>
      <c r="ER349" s="500">
        <f t="shared" si="1055"/>
        <v>584</v>
      </c>
      <c r="ES349" s="404">
        <f t="shared" si="1056"/>
        <v>706.7</v>
      </c>
      <c r="ET349" s="564"/>
      <c r="EU349" s="716"/>
      <c r="EV349" s="500">
        <f t="shared" si="1057"/>
        <v>0</v>
      </c>
      <c r="EW349" s="404">
        <f t="shared" si="1058"/>
        <v>0</v>
      </c>
      <c r="EX349" s="236">
        <f t="shared" si="1059"/>
        <v>3.6919431279620851</v>
      </c>
      <c r="EY349" s="237">
        <f t="shared" si="1060"/>
        <v>3.6068273092369481</v>
      </c>
      <c r="EZ349" s="500">
        <f t="shared" si="1061"/>
        <v>779</v>
      </c>
      <c r="FA349" s="404">
        <f t="shared" si="1062"/>
        <v>898.1</v>
      </c>
      <c r="FB349" s="565">
        <v>53.6</v>
      </c>
      <c r="FC349" s="716">
        <v>54.3</v>
      </c>
      <c r="FD349" s="500">
        <f t="shared" si="1063"/>
        <v>3484</v>
      </c>
      <c r="FE349" s="404">
        <f t="shared" si="1064"/>
        <v>3149.3999999999996</v>
      </c>
      <c r="FF349" s="565">
        <v>47.4</v>
      </c>
      <c r="FG349" s="716">
        <v>45.9</v>
      </c>
      <c r="FH349" s="500">
        <f t="shared" si="1065"/>
        <v>6920.4</v>
      </c>
      <c r="FI349" s="404">
        <f t="shared" si="1066"/>
        <v>8766.9</v>
      </c>
      <c r="FJ349" s="565"/>
      <c r="FK349" s="716"/>
      <c r="FL349" s="500">
        <f t="shared" si="1067"/>
        <v>0</v>
      </c>
      <c r="FM349" s="404">
        <f t="shared" si="1068"/>
        <v>0</v>
      </c>
      <c r="FN349" s="500">
        <f t="shared" si="1069"/>
        <v>49.309952606635072</v>
      </c>
      <c r="FO349" s="404">
        <f t="shared" si="1070"/>
        <v>47.856626506024092</v>
      </c>
      <c r="FP349" s="500">
        <f t="shared" si="1071"/>
        <v>10404.4</v>
      </c>
      <c r="FQ349" s="404">
        <f t="shared" si="1072"/>
        <v>11916.3</v>
      </c>
      <c r="FR349" s="565">
        <v>363</v>
      </c>
      <c r="FS349" s="717">
        <v>384</v>
      </c>
      <c r="FT349" s="500">
        <f t="shared" si="1073"/>
        <v>363</v>
      </c>
      <c r="FU349" s="404">
        <f t="shared" si="1074"/>
        <v>384</v>
      </c>
      <c r="FV349" s="564">
        <v>3.7</v>
      </c>
      <c r="FW349" s="718">
        <v>4.2</v>
      </c>
      <c r="FX349" s="500">
        <f t="shared" si="1075"/>
        <v>1343.1000000000001</v>
      </c>
      <c r="FY349" s="404">
        <f t="shared" si="1076"/>
        <v>1612.8000000000002</v>
      </c>
      <c r="FZ349" s="564">
        <v>38</v>
      </c>
      <c r="GA349" s="718">
        <v>40.5</v>
      </c>
      <c r="GB349" s="500">
        <f t="shared" si="1077"/>
        <v>13794</v>
      </c>
      <c r="GC349" s="404">
        <f t="shared" si="1078"/>
        <v>15552</v>
      </c>
      <c r="GD349" s="510">
        <f t="shared" si="1079"/>
        <v>255</v>
      </c>
      <c r="GE349" s="404">
        <f t="shared" si="1080"/>
        <v>240</v>
      </c>
      <c r="GF349" s="500">
        <f t="shared" si="1081"/>
        <v>255</v>
      </c>
      <c r="GG349" s="404">
        <f t="shared" si="1082"/>
        <v>240</v>
      </c>
      <c r="GH349" s="500">
        <f t="shared" si="1083"/>
        <v>1040.5</v>
      </c>
      <c r="GI349" s="404">
        <f t="shared" si="1084"/>
        <v>1031.8</v>
      </c>
      <c r="GJ349" s="500">
        <f t="shared" si="1085"/>
        <v>18682</v>
      </c>
      <c r="GK349" s="404">
        <f t="shared" si="1086"/>
        <v>17214.2</v>
      </c>
      <c r="GL349" s="510">
        <f t="shared" si="1087"/>
        <v>373</v>
      </c>
      <c r="GM349" s="404">
        <f t="shared" si="1088"/>
        <v>440</v>
      </c>
      <c r="GN349" s="500">
        <f t="shared" si="1089"/>
        <v>373</v>
      </c>
      <c r="GO349" s="404">
        <f t="shared" si="1090"/>
        <v>440</v>
      </c>
      <c r="GP349" s="500">
        <f t="shared" si="1091"/>
        <v>669</v>
      </c>
      <c r="GQ349" s="404">
        <f t="shared" si="1092"/>
        <v>2004.8000000000002</v>
      </c>
      <c r="GR349" s="500">
        <f t="shared" si="1093"/>
        <v>24397.300000000003</v>
      </c>
      <c r="GS349" s="404">
        <f t="shared" si="1094"/>
        <v>27325.300000000003</v>
      </c>
      <c r="GT349" s="510">
        <f t="shared" si="1095"/>
        <v>628</v>
      </c>
      <c r="GU349" s="404">
        <f t="shared" si="1096"/>
        <v>680</v>
      </c>
      <c r="GV349" s="500">
        <f t="shared" si="1097"/>
        <v>628</v>
      </c>
      <c r="GW349" s="404">
        <f t="shared" si="1098"/>
        <v>680</v>
      </c>
      <c r="GX349" s="500">
        <f t="shared" si="1099"/>
        <v>1709.5</v>
      </c>
      <c r="GY349" s="404">
        <f t="shared" si="1100"/>
        <v>3036.6000000000004</v>
      </c>
      <c r="GZ349" s="500">
        <f t="shared" si="1101"/>
        <v>43079.3</v>
      </c>
      <c r="HA349" s="404">
        <f t="shared" si="1102"/>
        <v>44539.5</v>
      </c>
      <c r="HB349" s="510">
        <f t="shared" si="1103"/>
        <v>0</v>
      </c>
      <c r="HC349" s="404">
        <f t="shared" si="1104"/>
        <v>0</v>
      </c>
      <c r="HD349" s="500">
        <f t="shared" si="1105"/>
        <v>0</v>
      </c>
      <c r="HE349" s="404">
        <f t="shared" si="1106"/>
        <v>0</v>
      </c>
      <c r="HF349" s="500" t="str">
        <f t="shared" si="1107"/>
        <v/>
      </c>
      <c r="HG349" s="404" t="str">
        <f t="shared" si="1108"/>
        <v/>
      </c>
      <c r="HH349" s="500" t="str">
        <f t="shared" si="1109"/>
        <v/>
      </c>
      <c r="HI349" s="404" t="str">
        <f t="shared" si="1110"/>
        <v/>
      </c>
      <c r="HJ349" s="510">
        <f t="shared" si="1111"/>
        <v>3052.6000000000004</v>
      </c>
      <c r="HK349" s="404">
        <f t="shared" si="1112"/>
        <v>4649.3999999999996</v>
      </c>
      <c r="HL349" s="500">
        <f t="shared" si="1113"/>
        <v>56873.3</v>
      </c>
      <c r="HM349" s="404">
        <f t="shared" si="1114"/>
        <v>60091.5</v>
      </c>
    </row>
    <row r="350" spans="1:221">
      <c r="A350" s="711" t="s">
        <v>547</v>
      </c>
      <c r="B350" s="731" t="s">
        <v>1038</v>
      </c>
      <c r="C350" s="726"/>
      <c r="D350" s="719">
        <v>224615</v>
      </c>
      <c r="E350" s="592">
        <v>8</v>
      </c>
      <c r="F350" s="422">
        <v>834</v>
      </c>
      <c r="G350" s="712">
        <v>1077</v>
      </c>
      <c r="H350" s="422">
        <v>16</v>
      </c>
      <c r="I350" s="712">
        <v>14</v>
      </c>
      <c r="J350" s="500">
        <f t="shared" si="965"/>
        <v>818</v>
      </c>
      <c r="K350" s="404">
        <f t="shared" si="966"/>
        <v>1063</v>
      </c>
      <c r="L350" s="422"/>
      <c r="M350" s="712"/>
      <c r="N350" s="500">
        <f t="shared" si="967"/>
        <v>818</v>
      </c>
      <c r="O350" s="404">
        <f t="shared" si="968"/>
        <v>1063</v>
      </c>
      <c r="P350" s="500">
        <f t="shared" si="969"/>
        <v>818</v>
      </c>
      <c r="Q350" s="404">
        <f t="shared" si="970"/>
        <v>1063</v>
      </c>
      <c r="R350" s="422">
        <v>15</v>
      </c>
      <c r="S350" s="712">
        <v>14</v>
      </c>
      <c r="T350" s="500">
        <f t="shared" si="971"/>
        <v>15</v>
      </c>
      <c r="U350" s="404">
        <f t="shared" si="972"/>
        <v>14</v>
      </c>
      <c r="V350" s="422">
        <v>20</v>
      </c>
      <c r="W350" s="712">
        <v>27</v>
      </c>
      <c r="X350" s="500">
        <f t="shared" si="973"/>
        <v>20</v>
      </c>
      <c r="Y350" s="404">
        <f t="shared" si="974"/>
        <v>27</v>
      </c>
      <c r="Z350" s="422"/>
      <c r="AA350" s="712"/>
      <c r="AB350" s="500">
        <f t="shared" si="975"/>
        <v>0</v>
      </c>
      <c r="AC350" s="404">
        <f t="shared" si="976"/>
        <v>0</v>
      </c>
      <c r="AD350" s="500">
        <f t="shared" si="977"/>
        <v>35</v>
      </c>
      <c r="AE350" s="404">
        <f t="shared" si="978"/>
        <v>41</v>
      </c>
      <c r="AF350" s="500">
        <f t="shared" si="979"/>
        <v>35</v>
      </c>
      <c r="AG350" s="404">
        <f t="shared" si="980"/>
        <v>41</v>
      </c>
      <c r="AH350" s="564">
        <v>3.4</v>
      </c>
      <c r="AI350" s="713">
        <v>4.0999999999999996</v>
      </c>
      <c r="AJ350" s="500">
        <f t="shared" si="981"/>
        <v>51</v>
      </c>
      <c r="AK350" s="404">
        <f t="shared" si="982"/>
        <v>57.399999999999991</v>
      </c>
      <c r="AL350" s="564">
        <v>4.4000000000000004</v>
      </c>
      <c r="AM350" s="713">
        <v>4.5</v>
      </c>
      <c r="AN350" s="500">
        <f t="shared" si="983"/>
        <v>88</v>
      </c>
      <c r="AO350" s="404">
        <f t="shared" si="984"/>
        <v>121.5</v>
      </c>
      <c r="AP350" s="564"/>
      <c r="AQ350" s="713"/>
      <c r="AR350" s="500">
        <f t="shared" si="985"/>
        <v>0</v>
      </c>
      <c r="AS350" s="404">
        <f t="shared" si="986"/>
        <v>0</v>
      </c>
      <c r="AT350" s="236">
        <f t="shared" si="987"/>
        <v>3.9714285714285715</v>
      </c>
      <c r="AU350" s="237">
        <f t="shared" si="988"/>
        <v>4.3634146341463413</v>
      </c>
      <c r="AV350" s="500">
        <f t="shared" si="989"/>
        <v>139</v>
      </c>
      <c r="AW350" s="404">
        <f t="shared" si="990"/>
        <v>178.9</v>
      </c>
      <c r="AX350" s="422">
        <v>69.5</v>
      </c>
      <c r="AY350" s="712">
        <v>70.8</v>
      </c>
      <c r="AZ350" s="500">
        <f t="shared" si="991"/>
        <v>1042.5</v>
      </c>
      <c r="BA350" s="404">
        <f t="shared" si="992"/>
        <v>991.19999999999993</v>
      </c>
      <c r="BB350" s="422">
        <v>75.7</v>
      </c>
      <c r="BC350" s="712">
        <v>63.4</v>
      </c>
      <c r="BD350" s="500">
        <f t="shared" si="993"/>
        <v>1514</v>
      </c>
      <c r="BE350" s="404">
        <f t="shared" si="994"/>
        <v>1711.8</v>
      </c>
      <c r="BF350" s="422"/>
      <c r="BG350" s="712"/>
      <c r="BH350" s="500">
        <f t="shared" si="995"/>
        <v>0</v>
      </c>
      <c r="BI350" s="404">
        <f t="shared" si="996"/>
        <v>0</v>
      </c>
      <c r="BJ350" s="500">
        <f t="shared" si="997"/>
        <v>73.042857142857144</v>
      </c>
      <c r="BK350" s="404">
        <f t="shared" si="998"/>
        <v>65.926829268292678</v>
      </c>
      <c r="BL350" s="500">
        <f t="shared" si="999"/>
        <v>2556.5</v>
      </c>
      <c r="BM350" s="404">
        <f t="shared" si="1000"/>
        <v>2703</v>
      </c>
      <c r="BN350" s="422">
        <v>55</v>
      </c>
      <c r="BO350" s="712">
        <v>67</v>
      </c>
      <c r="BP350" s="500">
        <f t="shared" si="1001"/>
        <v>55</v>
      </c>
      <c r="BQ350" s="404">
        <f t="shared" si="1002"/>
        <v>67</v>
      </c>
      <c r="BR350" s="422">
        <v>81</v>
      </c>
      <c r="BS350" s="712">
        <v>125</v>
      </c>
      <c r="BT350" s="500">
        <f t="shared" si="1003"/>
        <v>81</v>
      </c>
      <c r="BU350" s="404">
        <f t="shared" si="1004"/>
        <v>125</v>
      </c>
      <c r="BV350" s="422"/>
      <c r="BW350" s="712"/>
      <c r="BX350" s="500">
        <f t="shared" si="1005"/>
        <v>0</v>
      </c>
      <c r="BY350" s="404">
        <f t="shared" si="1006"/>
        <v>0</v>
      </c>
      <c r="BZ350" s="500">
        <f t="shared" si="1007"/>
        <v>136</v>
      </c>
      <c r="CA350" s="404">
        <f t="shared" si="1008"/>
        <v>192</v>
      </c>
      <c r="CB350" s="500">
        <f t="shared" si="1009"/>
        <v>136</v>
      </c>
      <c r="CC350" s="404">
        <f t="shared" si="1010"/>
        <v>192</v>
      </c>
      <c r="CD350" s="564">
        <v>4.3</v>
      </c>
      <c r="CE350" s="714">
        <v>4.9000000000000004</v>
      </c>
      <c r="CF350" s="500">
        <f t="shared" si="1011"/>
        <v>236.5</v>
      </c>
      <c r="CG350" s="404">
        <f t="shared" si="1012"/>
        <v>328.3</v>
      </c>
      <c r="CH350" s="564"/>
      <c r="CI350" s="714">
        <v>5.3</v>
      </c>
      <c r="CJ350" s="500">
        <f t="shared" si="1013"/>
        <v>0</v>
      </c>
      <c r="CK350" s="404">
        <f t="shared" si="1014"/>
        <v>662.5</v>
      </c>
      <c r="CL350" s="564"/>
      <c r="CM350" s="714"/>
      <c r="CN350" s="500">
        <f t="shared" si="1015"/>
        <v>0</v>
      </c>
      <c r="CO350" s="404">
        <f t="shared" si="1016"/>
        <v>0</v>
      </c>
      <c r="CP350" s="500">
        <f t="shared" si="1017"/>
        <v>1.7389705882352942</v>
      </c>
      <c r="CQ350" s="237">
        <f t="shared" si="1018"/>
        <v>5.1604166666666664</v>
      </c>
      <c r="CR350" s="500">
        <f t="shared" si="1019"/>
        <v>236.5</v>
      </c>
      <c r="CS350" s="404">
        <f t="shared" si="1020"/>
        <v>990.8</v>
      </c>
      <c r="CT350" s="565">
        <v>79.900000000000006</v>
      </c>
      <c r="CU350" s="714">
        <v>83.5</v>
      </c>
      <c r="CV350" s="500">
        <f t="shared" si="1021"/>
        <v>4394.5</v>
      </c>
      <c r="CW350" s="404">
        <f t="shared" si="1022"/>
        <v>5594.5</v>
      </c>
      <c r="CX350" s="565">
        <v>70.099999999999994</v>
      </c>
      <c r="CY350" s="714">
        <v>75.8</v>
      </c>
      <c r="CZ350" s="500">
        <f t="shared" si="1023"/>
        <v>5678.0999999999995</v>
      </c>
      <c r="DA350" s="404">
        <f t="shared" si="1024"/>
        <v>9475</v>
      </c>
      <c r="DB350" s="565"/>
      <c r="DC350" s="714"/>
      <c r="DD350" s="500">
        <f t="shared" si="1025"/>
        <v>0</v>
      </c>
      <c r="DE350" s="404">
        <f t="shared" si="1026"/>
        <v>0</v>
      </c>
      <c r="DF350" s="500">
        <f t="shared" si="1027"/>
        <v>74.063235294117632</v>
      </c>
      <c r="DG350" s="404">
        <f t="shared" si="1028"/>
        <v>78.486979166666671</v>
      </c>
      <c r="DH350" s="500">
        <f t="shared" si="1029"/>
        <v>10072.599999999999</v>
      </c>
      <c r="DI350" s="404">
        <f t="shared" si="1030"/>
        <v>15069.5</v>
      </c>
      <c r="DJ350" s="500">
        <f t="shared" si="1031"/>
        <v>171</v>
      </c>
      <c r="DK350" s="404">
        <f t="shared" si="1032"/>
        <v>233</v>
      </c>
      <c r="DL350" s="500">
        <f t="shared" si="1033"/>
        <v>171</v>
      </c>
      <c r="DM350" s="404">
        <f t="shared" si="1034"/>
        <v>233</v>
      </c>
      <c r="DN350" s="236">
        <f t="shared" si="1035"/>
        <v>2.1959064327485378</v>
      </c>
      <c r="DO350" s="237">
        <f t="shared" si="1036"/>
        <v>5.0201716738197426</v>
      </c>
      <c r="DP350" s="500">
        <f t="shared" si="1037"/>
        <v>375.49999999999994</v>
      </c>
      <c r="DQ350" s="404">
        <f t="shared" si="1038"/>
        <v>1169.7</v>
      </c>
      <c r="DR350" s="500">
        <f t="shared" si="1039"/>
        <v>73.854385964912268</v>
      </c>
      <c r="DS350" s="404">
        <f t="shared" si="1040"/>
        <v>76.276824034334766</v>
      </c>
      <c r="DT350" s="500">
        <f t="shared" si="1041"/>
        <v>12629.099999999999</v>
      </c>
      <c r="DU350" s="404">
        <f t="shared" si="1042"/>
        <v>17772.5</v>
      </c>
      <c r="DV350" s="565">
        <v>34</v>
      </c>
      <c r="DW350" s="715">
        <v>54</v>
      </c>
      <c r="DX350" s="500">
        <f t="shared" si="1043"/>
        <v>34</v>
      </c>
      <c r="DY350" s="404">
        <f t="shared" si="1044"/>
        <v>54</v>
      </c>
      <c r="DZ350" s="565">
        <v>229</v>
      </c>
      <c r="EA350" s="715">
        <v>271</v>
      </c>
      <c r="EB350" s="500">
        <f t="shared" si="1045"/>
        <v>229</v>
      </c>
      <c r="EC350" s="404">
        <f t="shared" si="1046"/>
        <v>271</v>
      </c>
      <c r="ED350" s="565"/>
      <c r="EE350" s="715"/>
      <c r="EF350" s="500">
        <f t="shared" si="1047"/>
        <v>0</v>
      </c>
      <c r="EG350" s="404">
        <f t="shared" si="1048"/>
        <v>0</v>
      </c>
      <c r="EH350" s="500">
        <f t="shared" si="1049"/>
        <v>263</v>
      </c>
      <c r="EI350" s="404">
        <f t="shared" si="1050"/>
        <v>325</v>
      </c>
      <c r="EJ350" s="500">
        <f t="shared" si="1051"/>
        <v>263</v>
      </c>
      <c r="EK350" s="404">
        <f t="shared" si="1052"/>
        <v>325</v>
      </c>
      <c r="EL350" s="564">
        <v>3.4</v>
      </c>
      <c r="EM350" s="716">
        <v>3.9</v>
      </c>
      <c r="EN350" s="500">
        <f t="shared" si="1053"/>
        <v>115.6</v>
      </c>
      <c r="EO350" s="404">
        <f t="shared" si="1054"/>
        <v>210.6</v>
      </c>
      <c r="EP350" s="564">
        <v>3.7</v>
      </c>
      <c r="EQ350" s="716">
        <v>3.9</v>
      </c>
      <c r="ER350" s="500">
        <f t="shared" si="1055"/>
        <v>847.30000000000007</v>
      </c>
      <c r="ES350" s="404">
        <f t="shared" si="1056"/>
        <v>1056.8999999999999</v>
      </c>
      <c r="ET350" s="564"/>
      <c r="EU350" s="716"/>
      <c r="EV350" s="500">
        <f t="shared" si="1057"/>
        <v>0</v>
      </c>
      <c r="EW350" s="404">
        <f t="shared" si="1058"/>
        <v>0</v>
      </c>
      <c r="EX350" s="236">
        <f t="shared" si="1059"/>
        <v>3.6612167300380229</v>
      </c>
      <c r="EY350" s="237">
        <f t="shared" si="1060"/>
        <v>3.8999999999999995</v>
      </c>
      <c r="EZ350" s="500">
        <f t="shared" si="1061"/>
        <v>962.90000000000009</v>
      </c>
      <c r="FA350" s="404">
        <f t="shared" si="1062"/>
        <v>1267.4999999999998</v>
      </c>
      <c r="FB350" s="565">
        <v>56.6</v>
      </c>
      <c r="FC350" s="716">
        <v>55.4</v>
      </c>
      <c r="FD350" s="500">
        <f t="shared" si="1063"/>
        <v>1924.4</v>
      </c>
      <c r="FE350" s="404">
        <f t="shared" si="1064"/>
        <v>2991.6</v>
      </c>
      <c r="FF350" s="565">
        <v>50.4</v>
      </c>
      <c r="FG350" s="716">
        <v>46.3</v>
      </c>
      <c r="FH350" s="500">
        <f t="shared" si="1065"/>
        <v>11541.6</v>
      </c>
      <c r="FI350" s="404">
        <f t="shared" si="1066"/>
        <v>12547.3</v>
      </c>
      <c r="FJ350" s="565"/>
      <c r="FK350" s="716"/>
      <c r="FL350" s="500">
        <f t="shared" si="1067"/>
        <v>0</v>
      </c>
      <c r="FM350" s="404">
        <f t="shared" si="1068"/>
        <v>0</v>
      </c>
      <c r="FN350" s="500">
        <f t="shared" si="1069"/>
        <v>51.201520912547529</v>
      </c>
      <c r="FO350" s="404">
        <f t="shared" si="1070"/>
        <v>47.811999999999998</v>
      </c>
      <c r="FP350" s="500">
        <f t="shared" si="1071"/>
        <v>13466</v>
      </c>
      <c r="FQ350" s="404">
        <f t="shared" si="1072"/>
        <v>15538.9</v>
      </c>
      <c r="FR350" s="565">
        <v>384</v>
      </c>
      <c r="FS350" s="717">
        <v>505</v>
      </c>
      <c r="FT350" s="500">
        <f t="shared" si="1073"/>
        <v>384</v>
      </c>
      <c r="FU350" s="404">
        <f t="shared" si="1074"/>
        <v>505</v>
      </c>
      <c r="FV350" s="564">
        <v>3.8</v>
      </c>
      <c r="FW350" s="718">
        <v>3.9</v>
      </c>
      <c r="FX350" s="500">
        <f t="shared" si="1075"/>
        <v>1459.1999999999998</v>
      </c>
      <c r="FY350" s="404">
        <f t="shared" si="1076"/>
        <v>1969.5</v>
      </c>
      <c r="FZ350" s="564">
        <v>47.1</v>
      </c>
      <c r="GA350" s="718">
        <v>45.7</v>
      </c>
      <c r="GB350" s="500">
        <f t="shared" si="1077"/>
        <v>18086.400000000001</v>
      </c>
      <c r="GC350" s="404">
        <f t="shared" si="1078"/>
        <v>23078.5</v>
      </c>
      <c r="GD350" s="510">
        <f t="shared" si="1079"/>
        <v>104</v>
      </c>
      <c r="GE350" s="404">
        <f t="shared" si="1080"/>
        <v>135</v>
      </c>
      <c r="GF350" s="500">
        <f t="shared" si="1081"/>
        <v>104</v>
      </c>
      <c r="GG350" s="404">
        <f t="shared" si="1082"/>
        <v>135</v>
      </c>
      <c r="GH350" s="500">
        <f t="shared" si="1083"/>
        <v>403.1</v>
      </c>
      <c r="GI350" s="404">
        <f t="shared" si="1084"/>
        <v>596.29999999999995</v>
      </c>
      <c r="GJ350" s="500">
        <f t="shared" si="1085"/>
        <v>7361.4</v>
      </c>
      <c r="GK350" s="404">
        <f t="shared" si="1086"/>
        <v>9577.2999999999993</v>
      </c>
      <c r="GL350" s="510">
        <f t="shared" si="1087"/>
        <v>330</v>
      </c>
      <c r="GM350" s="404">
        <f t="shared" si="1088"/>
        <v>423</v>
      </c>
      <c r="GN350" s="500">
        <f t="shared" si="1089"/>
        <v>330</v>
      </c>
      <c r="GO350" s="404">
        <f t="shared" si="1090"/>
        <v>423</v>
      </c>
      <c r="GP350" s="500">
        <f t="shared" si="1091"/>
        <v>935.30000000000007</v>
      </c>
      <c r="GQ350" s="404">
        <f t="shared" si="1092"/>
        <v>1840.8999999999999</v>
      </c>
      <c r="GR350" s="500">
        <f t="shared" si="1093"/>
        <v>18733.7</v>
      </c>
      <c r="GS350" s="404">
        <f t="shared" si="1094"/>
        <v>23734.1</v>
      </c>
      <c r="GT350" s="510">
        <f t="shared" si="1095"/>
        <v>434</v>
      </c>
      <c r="GU350" s="404">
        <f t="shared" si="1096"/>
        <v>558</v>
      </c>
      <c r="GV350" s="500">
        <f t="shared" si="1097"/>
        <v>434</v>
      </c>
      <c r="GW350" s="404">
        <f t="shared" si="1098"/>
        <v>558</v>
      </c>
      <c r="GX350" s="500">
        <f t="shared" si="1099"/>
        <v>1338.4</v>
      </c>
      <c r="GY350" s="404">
        <f t="shared" si="1100"/>
        <v>2437.1999999999998</v>
      </c>
      <c r="GZ350" s="500">
        <f t="shared" si="1101"/>
        <v>26095.1</v>
      </c>
      <c r="HA350" s="404">
        <f t="shared" si="1102"/>
        <v>33311.399999999994</v>
      </c>
      <c r="HB350" s="510">
        <f t="shared" si="1103"/>
        <v>0</v>
      </c>
      <c r="HC350" s="404">
        <f t="shared" si="1104"/>
        <v>0</v>
      </c>
      <c r="HD350" s="500">
        <f t="shared" si="1105"/>
        <v>0</v>
      </c>
      <c r="HE350" s="404">
        <f t="shared" si="1106"/>
        <v>0</v>
      </c>
      <c r="HF350" s="500" t="str">
        <f t="shared" si="1107"/>
        <v/>
      </c>
      <c r="HG350" s="404" t="str">
        <f t="shared" si="1108"/>
        <v/>
      </c>
      <c r="HH350" s="500" t="str">
        <f t="shared" si="1109"/>
        <v/>
      </c>
      <c r="HI350" s="404" t="str">
        <f t="shared" si="1110"/>
        <v/>
      </c>
      <c r="HJ350" s="510">
        <f t="shared" si="1111"/>
        <v>2797.6</v>
      </c>
      <c r="HK350" s="404">
        <f t="shared" si="1112"/>
        <v>4406.7</v>
      </c>
      <c r="HL350" s="500">
        <f t="shared" si="1113"/>
        <v>44181.5</v>
      </c>
      <c r="HM350" s="404">
        <f t="shared" si="1114"/>
        <v>56389.9</v>
      </c>
    </row>
    <row r="351" spans="1:221">
      <c r="A351" s="711" t="s">
        <v>547</v>
      </c>
      <c r="B351" s="622" t="s">
        <v>1039</v>
      </c>
      <c r="C351" s="730"/>
      <c r="D351" s="627">
        <v>224642</v>
      </c>
      <c r="E351" s="623">
        <v>8</v>
      </c>
      <c r="F351" s="422">
        <v>3537</v>
      </c>
      <c r="G351" s="712">
        <v>3207</v>
      </c>
      <c r="H351" s="422">
        <v>171</v>
      </c>
      <c r="I351" s="712">
        <v>126</v>
      </c>
      <c r="J351" s="500">
        <f t="shared" si="965"/>
        <v>3366</v>
      </c>
      <c r="K351" s="404">
        <f t="shared" si="966"/>
        <v>3081</v>
      </c>
      <c r="L351" s="422"/>
      <c r="M351" s="712"/>
      <c r="N351" s="500">
        <f t="shared" si="967"/>
        <v>3366</v>
      </c>
      <c r="O351" s="404">
        <f t="shared" si="968"/>
        <v>3081</v>
      </c>
      <c r="P351" s="500">
        <f t="shared" si="969"/>
        <v>3366</v>
      </c>
      <c r="Q351" s="404">
        <f t="shared" si="970"/>
        <v>3081</v>
      </c>
      <c r="R351" s="422">
        <v>218</v>
      </c>
      <c r="S351" s="712">
        <v>161</v>
      </c>
      <c r="T351" s="500">
        <f t="shared" si="971"/>
        <v>218</v>
      </c>
      <c r="U351" s="404">
        <f t="shared" si="972"/>
        <v>161</v>
      </c>
      <c r="V351" s="422">
        <v>88</v>
      </c>
      <c r="W351" s="712">
        <v>94</v>
      </c>
      <c r="X351" s="500">
        <f t="shared" si="973"/>
        <v>88</v>
      </c>
      <c r="Y351" s="404">
        <f t="shared" si="974"/>
        <v>94</v>
      </c>
      <c r="Z351" s="422"/>
      <c r="AA351" s="712"/>
      <c r="AB351" s="500">
        <f t="shared" si="975"/>
        <v>0</v>
      </c>
      <c r="AC351" s="404">
        <f t="shared" si="976"/>
        <v>0</v>
      </c>
      <c r="AD351" s="500">
        <f t="shared" si="977"/>
        <v>306</v>
      </c>
      <c r="AE351" s="404">
        <f t="shared" si="978"/>
        <v>255</v>
      </c>
      <c r="AF351" s="500">
        <f t="shared" si="979"/>
        <v>306</v>
      </c>
      <c r="AG351" s="404">
        <f t="shared" si="980"/>
        <v>255</v>
      </c>
      <c r="AH351" s="564">
        <v>3.5</v>
      </c>
      <c r="AI351" s="713">
        <v>3.5</v>
      </c>
      <c r="AJ351" s="500">
        <f t="shared" si="981"/>
        <v>763</v>
      </c>
      <c r="AK351" s="404">
        <f t="shared" si="982"/>
        <v>563.5</v>
      </c>
      <c r="AL351" s="564">
        <v>3.9</v>
      </c>
      <c r="AM351" s="713">
        <v>4</v>
      </c>
      <c r="AN351" s="500">
        <f t="shared" si="983"/>
        <v>343.2</v>
      </c>
      <c r="AO351" s="404">
        <f t="shared" si="984"/>
        <v>376</v>
      </c>
      <c r="AP351" s="564"/>
      <c r="AQ351" s="713"/>
      <c r="AR351" s="500">
        <f t="shared" si="985"/>
        <v>0</v>
      </c>
      <c r="AS351" s="404">
        <f t="shared" si="986"/>
        <v>0</v>
      </c>
      <c r="AT351" s="236">
        <f t="shared" si="987"/>
        <v>3.6150326797385621</v>
      </c>
      <c r="AU351" s="237">
        <f t="shared" si="988"/>
        <v>3.6843137254901959</v>
      </c>
      <c r="AV351" s="500">
        <f t="shared" si="989"/>
        <v>1106.2</v>
      </c>
      <c r="AW351" s="404">
        <f t="shared" si="990"/>
        <v>939.5</v>
      </c>
      <c r="AX351" s="422">
        <v>67.3</v>
      </c>
      <c r="AY351" s="712">
        <v>67.599999999999994</v>
      </c>
      <c r="AZ351" s="500">
        <f t="shared" si="991"/>
        <v>14671.4</v>
      </c>
      <c r="BA351" s="404">
        <f t="shared" si="992"/>
        <v>10883.599999999999</v>
      </c>
      <c r="BB351" s="422">
        <v>64.5</v>
      </c>
      <c r="BC351" s="712">
        <v>68.8</v>
      </c>
      <c r="BD351" s="500">
        <f t="shared" si="993"/>
        <v>5676</v>
      </c>
      <c r="BE351" s="404">
        <f t="shared" si="994"/>
        <v>6467.2</v>
      </c>
      <c r="BF351" s="422"/>
      <c r="BG351" s="712"/>
      <c r="BH351" s="500">
        <f t="shared" si="995"/>
        <v>0</v>
      </c>
      <c r="BI351" s="404">
        <f t="shared" si="996"/>
        <v>0</v>
      </c>
      <c r="BJ351" s="500">
        <f t="shared" si="997"/>
        <v>66.494771241830065</v>
      </c>
      <c r="BK351" s="404">
        <f t="shared" si="998"/>
        <v>68.042352941176475</v>
      </c>
      <c r="BL351" s="500">
        <f t="shared" si="999"/>
        <v>20347.400000000001</v>
      </c>
      <c r="BM351" s="404">
        <f t="shared" si="1000"/>
        <v>17350.8</v>
      </c>
      <c r="BN351" s="422">
        <v>894</v>
      </c>
      <c r="BO351" s="712">
        <v>836</v>
      </c>
      <c r="BP351" s="500">
        <f t="shared" si="1001"/>
        <v>894</v>
      </c>
      <c r="BQ351" s="404">
        <f t="shared" si="1002"/>
        <v>836</v>
      </c>
      <c r="BR351" s="422">
        <v>564</v>
      </c>
      <c r="BS351" s="712">
        <v>527</v>
      </c>
      <c r="BT351" s="500">
        <f t="shared" si="1003"/>
        <v>564</v>
      </c>
      <c r="BU351" s="404">
        <f t="shared" si="1004"/>
        <v>527</v>
      </c>
      <c r="BV351" s="422"/>
      <c r="BW351" s="712"/>
      <c r="BX351" s="500">
        <f t="shared" si="1005"/>
        <v>0</v>
      </c>
      <c r="BY351" s="404">
        <f t="shared" si="1006"/>
        <v>0</v>
      </c>
      <c r="BZ351" s="500">
        <f t="shared" si="1007"/>
        <v>1458</v>
      </c>
      <c r="CA351" s="404">
        <f t="shared" si="1008"/>
        <v>1363</v>
      </c>
      <c r="CB351" s="500">
        <f t="shared" si="1009"/>
        <v>1458</v>
      </c>
      <c r="CC351" s="404">
        <f t="shared" si="1010"/>
        <v>1363</v>
      </c>
      <c r="CD351" s="564">
        <v>4.7</v>
      </c>
      <c r="CE351" s="714">
        <v>4.9000000000000004</v>
      </c>
      <c r="CF351" s="500">
        <f t="shared" si="1011"/>
        <v>4201.8</v>
      </c>
      <c r="CG351" s="404">
        <f t="shared" si="1012"/>
        <v>4096.4000000000005</v>
      </c>
      <c r="CH351" s="564"/>
      <c r="CI351" s="714">
        <v>5.0999999999999996</v>
      </c>
      <c r="CJ351" s="500">
        <f t="shared" si="1013"/>
        <v>0</v>
      </c>
      <c r="CK351" s="404">
        <f t="shared" si="1014"/>
        <v>2687.7</v>
      </c>
      <c r="CL351" s="564"/>
      <c r="CM351" s="714"/>
      <c r="CN351" s="500">
        <f t="shared" si="1015"/>
        <v>0</v>
      </c>
      <c r="CO351" s="404">
        <f t="shared" si="1016"/>
        <v>0</v>
      </c>
      <c r="CP351" s="500">
        <f t="shared" si="1017"/>
        <v>2.8818930041152266</v>
      </c>
      <c r="CQ351" s="237">
        <f t="shared" si="1018"/>
        <v>4.9773294203961855</v>
      </c>
      <c r="CR351" s="500">
        <f t="shared" si="1019"/>
        <v>4201.8</v>
      </c>
      <c r="CS351" s="404">
        <f t="shared" si="1020"/>
        <v>6784.1000000000013</v>
      </c>
      <c r="CT351" s="565">
        <v>90.6</v>
      </c>
      <c r="CU351" s="714">
        <v>91.6</v>
      </c>
      <c r="CV351" s="500">
        <f t="shared" si="1021"/>
        <v>80996.399999999994</v>
      </c>
      <c r="CW351" s="404">
        <f t="shared" si="1022"/>
        <v>76577.599999999991</v>
      </c>
      <c r="CX351" s="565">
        <v>91.3</v>
      </c>
      <c r="CY351" s="714">
        <v>88.2</v>
      </c>
      <c r="CZ351" s="500">
        <f t="shared" si="1023"/>
        <v>51493.2</v>
      </c>
      <c r="DA351" s="404">
        <f t="shared" si="1024"/>
        <v>46481.4</v>
      </c>
      <c r="DB351" s="565"/>
      <c r="DC351" s="714"/>
      <c r="DD351" s="500">
        <f t="shared" si="1025"/>
        <v>0</v>
      </c>
      <c r="DE351" s="404">
        <f t="shared" si="1026"/>
        <v>0</v>
      </c>
      <c r="DF351" s="500">
        <f t="shared" si="1027"/>
        <v>90.870781893004093</v>
      </c>
      <c r="DG351" s="404">
        <f t="shared" si="1028"/>
        <v>90.285399853264863</v>
      </c>
      <c r="DH351" s="500">
        <f t="shared" si="1029"/>
        <v>132489.59999999998</v>
      </c>
      <c r="DI351" s="404">
        <f t="shared" si="1030"/>
        <v>123059.00000000001</v>
      </c>
      <c r="DJ351" s="500">
        <f t="shared" si="1031"/>
        <v>1764</v>
      </c>
      <c r="DK351" s="404">
        <f t="shared" si="1032"/>
        <v>1618</v>
      </c>
      <c r="DL351" s="500">
        <f t="shared" si="1033"/>
        <v>1764</v>
      </c>
      <c r="DM351" s="404">
        <f t="shared" si="1034"/>
        <v>1618</v>
      </c>
      <c r="DN351" s="236">
        <f t="shared" si="1035"/>
        <v>3.0090702947845807</v>
      </c>
      <c r="DO351" s="237">
        <f t="shared" si="1036"/>
        <v>4.773547589616812</v>
      </c>
      <c r="DP351" s="500">
        <f t="shared" si="1037"/>
        <v>5308</v>
      </c>
      <c r="DQ351" s="404">
        <f t="shared" si="1038"/>
        <v>7723.6000000000022</v>
      </c>
      <c r="DR351" s="500">
        <f t="shared" si="1039"/>
        <v>86.642290249433088</v>
      </c>
      <c r="DS351" s="404">
        <f t="shared" si="1040"/>
        <v>86.779851668726835</v>
      </c>
      <c r="DT351" s="500">
        <f t="shared" si="1041"/>
        <v>152836.99999999997</v>
      </c>
      <c r="DU351" s="404">
        <f t="shared" si="1042"/>
        <v>140409.80000000002</v>
      </c>
      <c r="DV351" s="565">
        <v>207</v>
      </c>
      <c r="DW351" s="715">
        <v>233</v>
      </c>
      <c r="DX351" s="500">
        <f t="shared" si="1043"/>
        <v>207</v>
      </c>
      <c r="DY351" s="404">
        <f t="shared" si="1044"/>
        <v>233</v>
      </c>
      <c r="DZ351" s="565">
        <v>409</v>
      </c>
      <c r="EA351" s="715">
        <v>390</v>
      </c>
      <c r="EB351" s="500">
        <f t="shared" si="1045"/>
        <v>409</v>
      </c>
      <c r="EC351" s="404">
        <f t="shared" si="1046"/>
        <v>390</v>
      </c>
      <c r="ED351" s="565"/>
      <c r="EE351" s="715"/>
      <c r="EF351" s="500">
        <f t="shared" si="1047"/>
        <v>0</v>
      </c>
      <c r="EG351" s="404">
        <f t="shared" si="1048"/>
        <v>0</v>
      </c>
      <c r="EH351" s="500">
        <f t="shared" si="1049"/>
        <v>616</v>
      </c>
      <c r="EI351" s="404">
        <f t="shared" si="1050"/>
        <v>623</v>
      </c>
      <c r="EJ351" s="500">
        <f t="shared" si="1051"/>
        <v>616</v>
      </c>
      <c r="EK351" s="404">
        <f t="shared" si="1052"/>
        <v>623</v>
      </c>
      <c r="EL351" s="564">
        <v>3.7</v>
      </c>
      <c r="EM351" s="716">
        <v>3.5</v>
      </c>
      <c r="EN351" s="500">
        <f t="shared" si="1053"/>
        <v>765.90000000000009</v>
      </c>
      <c r="EO351" s="404">
        <f t="shared" si="1054"/>
        <v>815.5</v>
      </c>
      <c r="EP351" s="564">
        <v>4.0999999999999996</v>
      </c>
      <c r="EQ351" s="716">
        <v>4</v>
      </c>
      <c r="ER351" s="500">
        <f t="shared" si="1055"/>
        <v>1676.8999999999999</v>
      </c>
      <c r="ES351" s="404">
        <f t="shared" si="1056"/>
        <v>1560</v>
      </c>
      <c r="ET351" s="564"/>
      <c r="EU351" s="716"/>
      <c r="EV351" s="500">
        <f t="shared" si="1057"/>
        <v>0</v>
      </c>
      <c r="EW351" s="404">
        <f t="shared" si="1058"/>
        <v>0</v>
      </c>
      <c r="EX351" s="236">
        <f t="shared" si="1059"/>
        <v>3.965584415584416</v>
      </c>
      <c r="EY351" s="237">
        <f t="shared" si="1060"/>
        <v>3.8130016051364364</v>
      </c>
      <c r="EZ351" s="500">
        <f t="shared" si="1061"/>
        <v>2442.8000000000002</v>
      </c>
      <c r="FA351" s="404">
        <f t="shared" si="1062"/>
        <v>2375.5</v>
      </c>
      <c r="FB351" s="565">
        <v>67.5</v>
      </c>
      <c r="FC351" s="716">
        <v>64.400000000000006</v>
      </c>
      <c r="FD351" s="500">
        <f t="shared" si="1063"/>
        <v>13972.5</v>
      </c>
      <c r="FE351" s="404">
        <f t="shared" si="1064"/>
        <v>15005.2</v>
      </c>
      <c r="FF351" s="565">
        <v>57.7</v>
      </c>
      <c r="FG351" s="716">
        <v>55.8</v>
      </c>
      <c r="FH351" s="500">
        <f t="shared" si="1065"/>
        <v>23599.300000000003</v>
      </c>
      <c r="FI351" s="404">
        <f t="shared" si="1066"/>
        <v>21762</v>
      </c>
      <c r="FJ351" s="565"/>
      <c r="FK351" s="716"/>
      <c r="FL351" s="500">
        <f t="shared" si="1067"/>
        <v>0</v>
      </c>
      <c r="FM351" s="404">
        <f t="shared" si="1068"/>
        <v>0</v>
      </c>
      <c r="FN351" s="500">
        <f t="shared" si="1069"/>
        <v>60.993181818181824</v>
      </c>
      <c r="FO351" s="404">
        <f t="shared" si="1070"/>
        <v>59.016372391653285</v>
      </c>
      <c r="FP351" s="500">
        <f t="shared" si="1071"/>
        <v>37571.800000000003</v>
      </c>
      <c r="FQ351" s="404">
        <f t="shared" si="1072"/>
        <v>36767.199999999997</v>
      </c>
      <c r="FR351" s="565">
        <v>986</v>
      </c>
      <c r="FS351" s="717">
        <v>840</v>
      </c>
      <c r="FT351" s="500">
        <f t="shared" si="1073"/>
        <v>986</v>
      </c>
      <c r="FU351" s="404">
        <f t="shared" si="1074"/>
        <v>840</v>
      </c>
      <c r="FV351" s="564">
        <v>3.4</v>
      </c>
      <c r="FW351" s="718">
        <v>3.7</v>
      </c>
      <c r="FX351" s="500">
        <f t="shared" si="1075"/>
        <v>3352.4</v>
      </c>
      <c r="FY351" s="404">
        <f t="shared" si="1076"/>
        <v>3108</v>
      </c>
      <c r="FZ351" s="564">
        <v>40.299999999999997</v>
      </c>
      <c r="GA351" s="718">
        <v>39.799999999999997</v>
      </c>
      <c r="GB351" s="500">
        <f t="shared" si="1077"/>
        <v>39735.799999999996</v>
      </c>
      <c r="GC351" s="404">
        <f t="shared" si="1078"/>
        <v>33432</v>
      </c>
      <c r="GD351" s="510">
        <f t="shared" si="1079"/>
        <v>1319</v>
      </c>
      <c r="GE351" s="404">
        <f t="shared" si="1080"/>
        <v>1230</v>
      </c>
      <c r="GF351" s="500">
        <f t="shared" si="1081"/>
        <v>1319</v>
      </c>
      <c r="GG351" s="404">
        <f t="shared" si="1082"/>
        <v>1230</v>
      </c>
      <c r="GH351" s="500">
        <f t="shared" si="1083"/>
        <v>5730.7000000000007</v>
      </c>
      <c r="GI351" s="404">
        <f t="shared" si="1084"/>
        <v>5475.4000000000005</v>
      </c>
      <c r="GJ351" s="500">
        <f t="shared" si="1085"/>
        <v>109640.29999999999</v>
      </c>
      <c r="GK351" s="404">
        <f t="shared" si="1086"/>
        <v>102466.39999999998</v>
      </c>
      <c r="GL351" s="510">
        <f t="shared" si="1087"/>
        <v>1061</v>
      </c>
      <c r="GM351" s="404">
        <f t="shared" si="1088"/>
        <v>1011</v>
      </c>
      <c r="GN351" s="500">
        <f t="shared" si="1089"/>
        <v>1061</v>
      </c>
      <c r="GO351" s="404">
        <f t="shared" si="1090"/>
        <v>1011</v>
      </c>
      <c r="GP351" s="500">
        <f t="shared" si="1091"/>
        <v>2020.1</v>
      </c>
      <c r="GQ351" s="404">
        <f t="shared" si="1092"/>
        <v>4623.7</v>
      </c>
      <c r="GR351" s="500">
        <f t="shared" si="1093"/>
        <v>80768.5</v>
      </c>
      <c r="GS351" s="404">
        <f t="shared" si="1094"/>
        <v>74710.600000000006</v>
      </c>
      <c r="GT351" s="510">
        <f t="shared" si="1095"/>
        <v>2380</v>
      </c>
      <c r="GU351" s="404">
        <f t="shared" si="1096"/>
        <v>2241</v>
      </c>
      <c r="GV351" s="500">
        <f t="shared" si="1097"/>
        <v>2380</v>
      </c>
      <c r="GW351" s="404">
        <f t="shared" si="1098"/>
        <v>2241</v>
      </c>
      <c r="GX351" s="500">
        <f t="shared" si="1099"/>
        <v>7750.8000000000011</v>
      </c>
      <c r="GY351" s="404">
        <f t="shared" si="1100"/>
        <v>10099.1</v>
      </c>
      <c r="GZ351" s="500">
        <f t="shared" si="1101"/>
        <v>190408.8</v>
      </c>
      <c r="HA351" s="404">
        <f t="shared" si="1102"/>
        <v>177177</v>
      </c>
      <c r="HB351" s="510">
        <f t="shared" si="1103"/>
        <v>0</v>
      </c>
      <c r="HC351" s="404">
        <f t="shared" si="1104"/>
        <v>0</v>
      </c>
      <c r="HD351" s="500">
        <f t="shared" si="1105"/>
        <v>0</v>
      </c>
      <c r="HE351" s="404">
        <f t="shared" si="1106"/>
        <v>0</v>
      </c>
      <c r="HF351" s="500" t="str">
        <f t="shared" si="1107"/>
        <v/>
      </c>
      <c r="HG351" s="404" t="str">
        <f t="shared" si="1108"/>
        <v/>
      </c>
      <c r="HH351" s="500" t="str">
        <f t="shared" si="1109"/>
        <v/>
      </c>
      <c r="HI351" s="404" t="str">
        <f t="shared" si="1110"/>
        <v/>
      </c>
      <c r="HJ351" s="510">
        <f t="shared" si="1111"/>
        <v>11103.2</v>
      </c>
      <c r="HK351" s="404">
        <f t="shared" si="1112"/>
        <v>13207.100000000002</v>
      </c>
      <c r="HL351" s="500">
        <f t="shared" si="1113"/>
        <v>230144.59999999998</v>
      </c>
      <c r="HM351" s="404">
        <f t="shared" si="1114"/>
        <v>210609</v>
      </c>
    </row>
    <row r="352" spans="1:221">
      <c r="A352" s="711" t="s">
        <v>547</v>
      </c>
      <c r="B352" s="622" t="s">
        <v>1040</v>
      </c>
      <c r="C352" s="730"/>
      <c r="D352" s="627">
        <v>225423</v>
      </c>
      <c r="E352" s="623">
        <v>8</v>
      </c>
      <c r="F352" s="422">
        <v>4984</v>
      </c>
      <c r="G352" s="712">
        <v>6430</v>
      </c>
      <c r="H352" s="422">
        <v>42</v>
      </c>
      <c r="I352" s="712">
        <v>31</v>
      </c>
      <c r="J352" s="500">
        <f t="shared" si="965"/>
        <v>4942</v>
      </c>
      <c r="K352" s="404">
        <f t="shared" si="966"/>
        <v>6399</v>
      </c>
      <c r="L352" s="422"/>
      <c r="M352" s="712"/>
      <c r="N352" s="500">
        <f t="shared" si="967"/>
        <v>4942</v>
      </c>
      <c r="O352" s="404">
        <f t="shared" si="968"/>
        <v>6399</v>
      </c>
      <c r="P352" s="500">
        <f t="shared" si="969"/>
        <v>4942</v>
      </c>
      <c r="Q352" s="404">
        <f t="shared" si="970"/>
        <v>6399</v>
      </c>
      <c r="R352" s="422">
        <v>79</v>
      </c>
      <c r="S352" s="712">
        <v>109</v>
      </c>
      <c r="T352" s="500">
        <f t="shared" si="971"/>
        <v>79</v>
      </c>
      <c r="U352" s="404">
        <f t="shared" si="972"/>
        <v>109</v>
      </c>
      <c r="V352" s="422">
        <v>209</v>
      </c>
      <c r="W352" s="712">
        <v>264</v>
      </c>
      <c r="X352" s="500">
        <f t="shared" si="973"/>
        <v>209</v>
      </c>
      <c r="Y352" s="404">
        <f t="shared" si="974"/>
        <v>264</v>
      </c>
      <c r="Z352" s="422"/>
      <c r="AA352" s="712"/>
      <c r="AB352" s="500">
        <f t="shared" si="975"/>
        <v>0</v>
      </c>
      <c r="AC352" s="404">
        <f t="shared" si="976"/>
        <v>0</v>
      </c>
      <c r="AD352" s="500">
        <f t="shared" si="977"/>
        <v>288</v>
      </c>
      <c r="AE352" s="404">
        <f t="shared" si="978"/>
        <v>373</v>
      </c>
      <c r="AF352" s="500">
        <f t="shared" si="979"/>
        <v>288</v>
      </c>
      <c r="AG352" s="404">
        <f t="shared" si="980"/>
        <v>373</v>
      </c>
      <c r="AH352" s="564">
        <v>3.3</v>
      </c>
      <c r="AI352" s="713">
        <v>4</v>
      </c>
      <c r="AJ352" s="500">
        <f t="shared" si="981"/>
        <v>260.7</v>
      </c>
      <c r="AK352" s="404">
        <f t="shared" si="982"/>
        <v>436</v>
      </c>
      <c r="AL352" s="564">
        <v>3.6</v>
      </c>
      <c r="AM352" s="713">
        <v>3.9</v>
      </c>
      <c r="AN352" s="500">
        <f t="shared" si="983"/>
        <v>752.4</v>
      </c>
      <c r="AO352" s="404">
        <f t="shared" si="984"/>
        <v>1029.5999999999999</v>
      </c>
      <c r="AP352" s="564"/>
      <c r="AQ352" s="713"/>
      <c r="AR352" s="500">
        <f t="shared" si="985"/>
        <v>0</v>
      </c>
      <c r="AS352" s="404">
        <f t="shared" si="986"/>
        <v>0</v>
      </c>
      <c r="AT352" s="236">
        <f t="shared" si="987"/>
        <v>3.5177083333333332</v>
      </c>
      <c r="AU352" s="237">
        <f t="shared" si="988"/>
        <v>3.9292225201072384</v>
      </c>
      <c r="AV352" s="500">
        <f t="shared" si="989"/>
        <v>1013.0999999999999</v>
      </c>
      <c r="AW352" s="404">
        <f t="shared" si="990"/>
        <v>1465.6</v>
      </c>
      <c r="AX352" s="422">
        <v>66.599999999999994</v>
      </c>
      <c r="AY352" s="712">
        <v>68.599999999999994</v>
      </c>
      <c r="AZ352" s="500">
        <f t="shared" si="991"/>
        <v>5261.4</v>
      </c>
      <c r="BA352" s="404">
        <f t="shared" si="992"/>
        <v>7477.4</v>
      </c>
      <c r="BB352" s="422">
        <v>47.9</v>
      </c>
      <c r="BC352" s="712">
        <v>51.2</v>
      </c>
      <c r="BD352" s="500">
        <f t="shared" si="993"/>
        <v>10011.1</v>
      </c>
      <c r="BE352" s="404">
        <f t="shared" si="994"/>
        <v>13516.800000000001</v>
      </c>
      <c r="BF352" s="422"/>
      <c r="BG352" s="712"/>
      <c r="BH352" s="500">
        <f t="shared" si="995"/>
        <v>0</v>
      </c>
      <c r="BI352" s="404">
        <f t="shared" si="996"/>
        <v>0</v>
      </c>
      <c r="BJ352" s="500">
        <f t="shared" si="997"/>
        <v>53.029513888888886</v>
      </c>
      <c r="BK352" s="404">
        <f t="shared" si="998"/>
        <v>56.284718498659522</v>
      </c>
      <c r="BL352" s="500">
        <f t="shared" si="999"/>
        <v>15272.5</v>
      </c>
      <c r="BM352" s="404">
        <f t="shared" si="1000"/>
        <v>20994.2</v>
      </c>
      <c r="BN352" s="422">
        <v>631</v>
      </c>
      <c r="BO352" s="712">
        <v>855</v>
      </c>
      <c r="BP352" s="500">
        <f t="shared" si="1001"/>
        <v>631</v>
      </c>
      <c r="BQ352" s="404">
        <f t="shared" si="1002"/>
        <v>855</v>
      </c>
      <c r="BR352" s="422">
        <v>1286</v>
      </c>
      <c r="BS352" s="712">
        <v>1510</v>
      </c>
      <c r="BT352" s="500">
        <f t="shared" si="1003"/>
        <v>1286</v>
      </c>
      <c r="BU352" s="404">
        <f t="shared" si="1004"/>
        <v>1510</v>
      </c>
      <c r="BV352" s="422"/>
      <c r="BW352" s="712"/>
      <c r="BX352" s="500">
        <f t="shared" si="1005"/>
        <v>0</v>
      </c>
      <c r="BY352" s="404">
        <f t="shared" si="1006"/>
        <v>0</v>
      </c>
      <c r="BZ352" s="500">
        <f t="shared" si="1007"/>
        <v>1917</v>
      </c>
      <c r="CA352" s="404">
        <f t="shared" si="1008"/>
        <v>2365</v>
      </c>
      <c r="CB352" s="500">
        <f t="shared" si="1009"/>
        <v>1917</v>
      </c>
      <c r="CC352" s="404">
        <f t="shared" si="1010"/>
        <v>2365</v>
      </c>
      <c r="CD352" s="564">
        <v>4.2</v>
      </c>
      <c r="CE352" s="714">
        <v>4.5999999999999996</v>
      </c>
      <c r="CF352" s="500">
        <f t="shared" si="1011"/>
        <v>2650.2000000000003</v>
      </c>
      <c r="CG352" s="404">
        <f t="shared" si="1012"/>
        <v>3932.9999999999995</v>
      </c>
      <c r="CH352" s="564"/>
      <c r="CI352" s="714">
        <v>4.9000000000000004</v>
      </c>
      <c r="CJ352" s="500">
        <f t="shared" si="1013"/>
        <v>0</v>
      </c>
      <c r="CK352" s="404">
        <f t="shared" si="1014"/>
        <v>7399.0000000000009</v>
      </c>
      <c r="CL352" s="564"/>
      <c r="CM352" s="714"/>
      <c r="CN352" s="500">
        <f t="shared" si="1015"/>
        <v>0</v>
      </c>
      <c r="CO352" s="404">
        <f t="shared" si="1016"/>
        <v>0</v>
      </c>
      <c r="CP352" s="500">
        <f t="shared" si="1017"/>
        <v>1.382472613458529</v>
      </c>
      <c r="CQ352" s="237">
        <f t="shared" si="1018"/>
        <v>4.7915433403805494</v>
      </c>
      <c r="CR352" s="500">
        <f t="shared" si="1019"/>
        <v>2650.2000000000003</v>
      </c>
      <c r="CS352" s="404">
        <f t="shared" si="1020"/>
        <v>11332</v>
      </c>
      <c r="CT352" s="565">
        <v>95.2</v>
      </c>
      <c r="CU352" s="714">
        <v>93.1</v>
      </c>
      <c r="CV352" s="500">
        <f t="shared" si="1021"/>
        <v>60071.200000000004</v>
      </c>
      <c r="CW352" s="404">
        <f t="shared" si="1022"/>
        <v>79600.5</v>
      </c>
      <c r="CX352" s="565">
        <v>81.8</v>
      </c>
      <c r="CY352" s="714">
        <v>86</v>
      </c>
      <c r="CZ352" s="500">
        <f t="shared" si="1023"/>
        <v>105194.8</v>
      </c>
      <c r="DA352" s="404">
        <f t="shared" si="1024"/>
        <v>129860</v>
      </c>
      <c r="DB352" s="565"/>
      <c r="DC352" s="714"/>
      <c r="DD352" s="500">
        <f t="shared" si="1025"/>
        <v>0</v>
      </c>
      <c r="DE352" s="404">
        <f t="shared" si="1026"/>
        <v>0</v>
      </c>
      <c r="DF352" s="500">
        <f t="shared" si="1027"/>
        <v>86.21074595722483</v>
      </c>
      <c r="DG352" s="404">
        <f t="shared" si="1028"/>
        <v>88.566807610993664</v>
      </c>
      <c r="DH352" s="500">
        <f t="shared" si="1029"/>
        <v>165266</v>
      </c>
      <c r="DI352" s="404">
        <f t="shared" si="1030"/>
        <v>209460.5</v>
      </c>
      <c r="DJ352" s="500">
        <f t="shared" si="1031"/>
        <v>2205</v>
      </c>
      <c r="DK352" s="404">
        <f t="shared" si="1032"/>
        <v>2738</v>
      </c>
      <c r="DL352" s="500">
        <f t="shared" si="1033"/>
        <v>2205</v>
      </c>
      <c r="DM352" s="404">
        <f t="shared" si="1034"/>
        <v>2738</v>
      </c>
      <c r="DN352" s="236">
        <f t="shared" si="1035"/>
        <v>1.6613605442176871</v>
      </c>
      <c r="DO352" s="237">
        <f t="shared" si="1036"/>
        <v>4.6740686632578523</v>
      </c>
      <c r="DP352" s="500">
        <f t="shared" si="1037"/>
        <v>3663.3</v>
      </c>
      <c r="DQ352" s="404">
        <f t="shared" si="1038"/>
        <v>12797.6</v>
      </c>
      <c r="DR352" s="500">
        <f t="shared" si="1039"/>
        <v>81.876870748299325</v>
      </c>
      <c r="DS352" s="404">
        <f t="shared" si="1040"/>
        <v>84.168991964937916</v>
      </c>
      <c r="DT352" s="500">
        <f t="shared" si="1041"/>
        <v>180538.5</v>
      </c>
      <c r="DU352" s="404">
        <f t="shared" si="1042"/>
        <v>230454.7</v>
      </c>
      <c r="DV352" s="565">
        <v>388</v>
      </c>
      <c r="DW352" s="715">
        <v>545</v>
      </c>
      <c r="DX352" s="500">
        <f t="shared" si="1043"/>
        <v>388</v>
      </c>
      <c r="DY352" s="404">
        <f t="shared" si="1044"/>
        <v>545</v>
      </c>
      <c r="DZ352" s="565">
        <v>1079</v>
      </c>
      <c r="EA352" s="715">
        <v>1432</v>
      </c>
      <c r="EB352" s="500">
        <f t="shared" si="1045"/>
        <v>1079</v>
      </c>
      <c r="EC352" s="404">
        <f t="shared" si="1046"/>
        <v>1432</v>
      </c>
      <c r="ED352" s="565"/>
      <c r="EE352" s="715"/>
      <c r="EF352" s="500">
        <f t="shared" si="1047"/>
        <v>0</v>
      </c>
      <c r="EG352" s="404">
        <f t="shared" si="1048"/>
        <v>0</v>
      </c>
      <c r="EH352" s="500">
        <f t="shared" si="1049"/>
        <v>1467</v>
      </c>
      <c r="EI352" s="404">
        <f t="shared" si="1050"/>
        <v>1977</v>
      </c>
      <c r="EJ352" s="500">
        <f t="shared" si="1051"/>
        <v>1467</v>
      </c>
      <c r="EK352" s="404">
        <f t="shared" si="1052"/>
        <v>1977</v>
      </c>
      <c r="EL352" s="564">
        <v>3.1</v>
      </c>
      <c r="EM352" s="716">
        <v>3.4</v>
      </c>
      <c r="EN352" s="500">
        <f t="shared" si="1053"/>
        <v>1202.8</v>
      </c>
      <c r="EO352" s="404">
        <f t="shared" si="1054"/>
        <v>1853</v>
      </c>
      <c r="EP352" s="564">
        <v>3.6</v>
      </c>
      <c r="EQ352" s="716">
        <v>3.8</v>
      </c>
      <c r="ER352" s="500">
        <f t="shared" si="1055"/>
        <v>3884.4</v>
      </c>
      <c r="ES352" s="404">
        <f t="shared" si="1056"/>
        <v>5441.5999999999995</v>
      </c>
      <c r="ET352" s="564"/>
      <c r="EU352" s="716"/>
      <c r="EV352" s="500">
        <f t="shared" si="1057"/>
        <v>0</v>
      </c>
      <c r="EW352" s="404">
        <f t="shared" si="1058"/>
        <v>0</v>
      </c>
      <c r="EX352" s="236">
        <f t="shared" si="1059"/>
        <v>3.4677573278800273</v>
      </c>
      <c r="EY352" s="237">
        <f t="shared" si="1060"/>
        <v>3.689731917046029</v>
      </c>
      <c r="EZ352" s="500">
        <f t="shared" si="1061"/>
        <v>5087.2</v>
      </c>
      <c r="FA352" s="404">
        <f t="shared" si="1062"/>
        <v>7294.5999999999995</v>
      </c>
      <c r="FB352" s="565">
        <v>65.2</v>
      </c>
      <c r="FC352" s="716">
        <v>65.400000000000006</v>
      </c>
      <c r="FD352" s="500">
        <f t="shared" si="1063"/>
        <v>25297.600000000002</v>
      </c>
      <c r="FE352" s="404">
        <f t="shared" si="1064"/>
        <v>35643</v>
      </c>
      <c r="FF352" s="565">
        <v>60.3</v>
      </c>
      <c r="FG352" s="716">
        <v>58.5</v>
      </c>
      <c r="FH352" s="500">
        <f t="shared" si="1065"/>
        <v>65063.7</v>
      </c>
      <c r="FI352" s="404">
        <f t="shared" si="1066"/>
        <v>83772</v>
      </c>
      <c r="FJ352" s="565"/>
      <c r="FK352" s="716"/>
      <c r="FL352" s="500">
        <f t="shared" si="1067"/>
        <v>0</v>
      </c>
      <c r="FM352" s="404">
        <f t="shared" si="1068"/>
        <v>0</v>
      </c>
      <c r="FN352" s="500">
        <f t="shared" si="1069"/>
        <v>61.595978186775731</v>
      </c>
      <c r="FO352" s="404">
        <f t="shared" si="1070"/>
        <v>60.402124430955993</v>
      </c>
      <c r="FP352" s="500">
        <f t="shared" si="1071"/>
        <v>90361.3</v>
      </c>
      <c r="FQ352" s="404">
        <f t="shared" si="1072"/>
        <v>119415</v>
      </c>
      <c r="FR352" s="565">
        <v>1270</v>
      </c>
      <c r="FS352" s="717">
        <v>1684</v>
      </c>
      <c r="FT352" s="500">
        <f t="shared" si="1073"/>
        <v>1270</v>
      </c>
      <c r="FU352" s="404">
        <f t="shared" si="1074"/>
        <v>1684</v>
      </c>
      <c r="FV352" s="564">
        <v>5.0999999999999996</v>
      </c>
      <c r="FW352" s="718">
        <v>5.5</v>
      </c>
      <c r="FX352" s="500">
        <f t="shared" si="1075"/>
        <v>6477</v>
      </c>
      <c r="FY352" s="404">
        <f t="shared" si="1076"/>
        <v>9262</v>
      </c>
      <c r="FZ352" s="564">
        <v>59.3</v>
      </c>
      <c r="GA352" s="718">
        <v>56.9</v>
      </c>
      <c r="GB352" s="500">
        <f t="shared" si="1077"/>
        <v>75311</v>
      </c>
      <c r="GC352" s="404">
        <f t="shared" si="1078"/>
        <v>95819.599999999991</v>
      </c>
      <c r="GD352" s="510">
        <f t="shared" si="1079"/>
        <v>1098</v>
      </c>
      <c r="GE352" s="404">
        <f t="shared" si="1080"/>
        <v>1509</v>
      </c>
      <c r="GF352" s="500">
        <f t="shared" si="1081"/>
        <v>1098</v>
      </c>
      <c r="GG352" s="404">
        <f t="shared" si="1082"/>
        <v>1509</v>
      </c>
      <c r="GH352" s="500">
        <f t="shared" si="1083"/>
        <v>4113.7</v>
      </c>
      <c r="GI352" s="404">
        <f t="shared" si="1084"/>
        <v>6222</v>
      </c>
      <c r="GJ352" s="500">
        <f t="shared" si="1085"/>
        <v>90630.200000000012</v>
      </c>
      <c r="GK352" s="404">
        <f t="shared" si="1086"/>
        <v>122720.9</v>
      </c>
      <c r="GL352" s="510">
        <f t="shared" si="1087"/>
        <v>2574</v>
      </c>
      <c r="GM352" s="404">
        <f t="shared" si="1088"/>
        <v>3206</v>
      </c>
      <c r="GN352" s="500">
        <f t="shared" si="1089"/>
        <v>2574</v>
      </c>
      <c r="GO352" s="404">
        <f t="shared" si="1090"/>
        <v>3206</v>
      </c>
      <c r="GP352" s="500">
        <f t="shared" si="1091"/>
        <v>4636.8</v>
      </c>
      <c r="GQ352" s="404">
        <f t="shared" si="1092"/>
        <v>13870.2</v>
      </c>
      <c r="GR352" s="500">
        <f t="shared" si="1093"/>
        <v>180269.6</v>
      </c>
      <c r="GS352" s="404">
        <f t="shared" si="1094"/>
        <v>227148.79999999999</v>
      </c>
      <c r="GT352" s="510">
        <f t="shared" si="1095"/>
        <v>3672</v>
      </c>
      <c r="GU352" s="404">
        <f t="shared" si="1096"/>
        <v>4715</v>
      </c>
      <c r="GV352" s="500">
        <f t="shared" si="1097"/>
        <v>3672</v>
      </c>
      <c r="GW352" s="404">
        <f t="shared" si="1098"/>
        <v>4715</v>
      </c>
      <c r="GX352" s="500">
        <f t="shared" si="1099"/>
        <v>8750.5</v>
      </c>
      <c r="GY352" s="404">
        <f t="shared" si="1100"/>
        <v>20092.2</v>
      </c>
      <c r="GZ352" s="500">
        <f t="shared" si="1101"/>
        <v>270899.80000000005</v>
      </c>
      <c r="HA352" s="404">
        <f t="shared" si="1102"/>
        <v>349869.69999999995</v>
      </c>
      <c r="HB352" s="510">
        <f t="shared" si="1103"/>
        <v>0</v>
      </c>
      <c r="HC352" s="404">
        <f t="shared" si="1104"/>
        <v>0</v>
      </c>
      <c r="HD352" s="500">
        <f t="shared" si="1105"/>
        <v>0</v>
      </c>
      <c r="HE352" s="404">
        <f t="shared" si="1106"/>
        <v>0</v>
      </c>
      <c r="HF352" s="500" t="str">
        <f t="shared" si="1107"/>
        <v/>
      </c>
      <c r="HG352" s="404" t="str">
        <f t="shared" si="1108"/>
        <v/>
      </c>
      <c r="HH352" s="500" t="str">
        <f t="shared" si="1109"/>
        <v/>
      </c>
      <c r="HI352" s="404" t="str">
        <f t="shared" si="1110"/>
        <v/>
      </c>
      <c r="HJ352" s="510">
        <f t="shared" si="1111"/>
        <v>15227.5</v>
      </c>
      <c r="HK352" s="404">
        <f t="shared" si="1112"/>
        <v>29354.2</v>
      </c>
      <c r="HL352" s="500">
        <f t="shared" si="1113"/>
        <v>346210.8</v>
      </c>
      <c r="HM352" s="404">
        <f t="shared" si="1114"/>
        <v>445689.3</v>
      </c>
    </row>
    <row r="353" spans="1:221">
      <c r="A353" s="711" t="s">
        <v>547</v>
      </c>
      <c r="B353" s="721" t="s">
        <v>1041</v>
      </c>
      <c r="C353" s="722" t="s">
        <v>1100</v>
      </c>
      <c r="D353" s="627">
        <v>226019</v>
      </c>
      <c r="E353" s="736">
        <v>9</v>
      </c>
      <c r="F353" s="422">
        <v>755</v>
      </c>
      <c r="G353" s="712">
        <v>779</v>
      </c>
      <c r="H353" s="422">
        <v>63</v>
      </c>
      <c r="I353" s="712">
        <v>64</v>
      </c>
      <c r="J353" s="500">
        <f t="shared" si="965"/>
        <v>692</v>
      </c>
      <c r="K353" s="404">
        <f t="shared" si="966"/>
        <v>715</v>
      </c>
      <c r="L353" s="422"/>
      <c r="M353" s="712"/>
      <c r="N353" s="500">
        <f t="shared" si="967"/>
        <v>692</v>
      </c>
      <c r="O353" s="404">
        <f t="shared" si="968"/>
        <v>715</v>
      </c>
      <c r="P353" s="500">
        <f t="shared" si="969"/>
        <v>692</v>
      </c>
      <c r="Q353" s="404">
        <f t="shared" si="970"/>
        <v>715</v>
      </c>
      <c r="R353" s="422">
        <v>84</v>
      </c>
      <c r="S353" s="712">
        <v>94</v>
      </c>
      <c r="T353" s="500">
        <f t="shared" si="971"/>
        <v>84</v>
      </c>
      <c r="U353" s="404">
        <f t="shared" si="972"/>
        <v>94</v>
      </c>
      <c r="V353" s="422">
        <v>25</v>
      </c>
      <c r="W353" s="712">
        <v>31</v>
      </c>
      <c r="X353" s="500">
        <f t="shared" si="973"/>
        <v>25</v>
      </c>
      <c r="Y353" s="404">
        <f t="shared" si="974"/>
        <v>31</v>
      </c>
      <c r="Z353" s="422"/>
      <c r="AA353" s="712"/>
      <c r="AB353" s="500">
        <f t="shared" si="975"/>
        <v>0</v>
      </c>
      <c r="AC353" s="404">
        <f t="shared" si="976"/>
        <v>0</v>
      </c>
      <c r="AD353" s="500">
        <f t="shared" si="977"/>
        <v>109</v>
      </c>
      <c r="AE353" s="404">
        <f t="shared" si="978"/>
        <v>125</v>
      </c>
      <c r="AF353" s="500">
        <f t="shared" si="979"/>
        <v>109</v>
      </c>
      <c r="AG353" s="404">
        <f t="shared" si="980"/>
        <v>125</v>
      </c>
      <c r="AH353" s="564">
        <v>3</v>
      </c>
      <c r="AI353" s="713">
        <v>3</v>
      </c>
      <c r="AJ353" s="500">
        <f t="shared" si="981"/>
        <v>252</v>
      </c>
      <c r="AK353" s="404">
        <f t="shared" si="982"/>
        <v>282</v>
      </c>
      <c r="AL353" s="564">
        <v>3.2</v>
      </c>
      <c r="AM353" s="713">
        <v>3.4</v>
      </c>
      <c r="AN353" s="500">
        <f t="shared" si="983"/>
        <v>80</v>
      </c>
      <c r="AO353" s="404">
        <f t="shared" si="984"/>
        <v>105.39999999999999</v>
      </c>
      <c r="AP353" s="564"/>
      <c r="AQ353" s="713"/>
      <c r="AR353" s="500">
        <f t="shared" si="985"/>
        <v>0</v>
      </c>
      <c r="AS353" s="404">
        <f t="shared" si="986"/>
        <v>0</v>
      </c>
      <c r="AT353" s="236">
        <f t="shared" si="987"/>
        <v>3.0458715596330275</v>
      </c>
      <c r="AU353" s="237">
        <f t="shared" si="988"/>
        <v>3.0991999999999997</v>
      </c>
      <c r="AV353" s="500">
        <f t="shared" si="989"/>
        <v>332</v>
      </c>
      <c r="AW353" s="404">
        <f t="shared" si="990"/>
        <v>387.4</v>
      </c>
      <c r="AX353" s="422">
        <v>71.7</v>
      </c>
      <c r="AY353" s="712">
        <v>65.7</v>
      </c>
      <c r="AZ353" s="500">
        <f t="shared" si="991"/>
        <v>6022.8</v>
      </c>
      <c r="BA353" s="404">
        <f t="shared" si="992"/>
        <v>6175.8</v>
      </c>
      <c r="BB353" s="422">
        <v>68.2</v>
      </c>
      <c r="BC353" s="712">
        <v>66.599999999999994</v>
      </c>
      <c r="BD353" s="500">
        <f t="shared" si="993"/>
        <v>1705</v>
      </c>
      <c r="BE353" s="404">
        <f t="shared" si="994"/>
        <v>2064.6</v>
      </c>
      <c r="BF353" s="422"/>
      <c r="BG353" s="712"/>
      <c r="BH353" s="500">
        <f t="shared" si="995"/>
        <v>0</v>
      </c>
      <c r="BI353" s="404">
        <f t="shared" si="996"/>
        <v>0</v>
      </c>
      <c r="BJ353" s="500">
        <f t="shared" si="997"/>
        <v>70.897247706422021</v>
      </c>
      <c r="BK353" s="404">
        <f t="shared" si="998"/>
        <v>65.923199999999994</v>
      </c>
      <c r="BL353" s="500">
        <f t="shared" si="999"/>
        <v>7727.8</v>
      </c>
      <c r="BM353" s="404">
        <f t="shared" si="1000"/>
        <v>8240.4</v>
      </c>
      <c r="BN353" s="422">
        <v>186</v>
      </c>
      <c r="BO353" s="712">
        <v>213</v>
      </c>
      <c r="BP353" s="500">
        <f t="shared" si="1001"/>
        <v>186</v>
      </c>
      <c r="BQ353" s="404">
        <f t="shared" si="1002"/>
        <v>213</v>
      </c>
      <c r="BR353" s="422">
        <v>75</v>
      </c>
      <c r="BS353" s="712">
        <v>74</v>
      </c>
      <c r="BT353" s="500">
        <f t="shared" si="1003"/>
        <v>75</v>
      </c>
      <c r="BU353" s="404">
        <f t="shared" si="1004"/>
        <v>74</v>
      </c>
      <c r="BV353" s="422"/>
      <c r="BW353" s="712"/>
      <c r="BX353" s="500">
        <f t="shared" si="1005"/>
        <v>0</v>
      </c>
      <c r="BY353" s="404">
        <f t="shared" si="1006"/>
        <v>0</v>
      </c>
      <c r="BZ353" s="500">
        <f t="shared" si="1007"/>
        <v>261</v>
      </c>
      <c r="CA353" s="404">
        <f t="shared" si="1008"/>
        <v>287</v>
      </c>
      <c r="CB353" s="500">
        <f t="shared" si="1009"/>
        <v>261</v>
      </c>
      <c r="CC353" s="404">
        <f t="shared" si="1010"/>
        <v>287</v>
      </c>
      <c r="CD353" s="564">
        <v>4.3</v>
      </c>
      <c r="CE353" s="714">
        <v>4.0999999999999996</v>
      </c>
      <c r="CF353" s="500">
        <f t="shared" si="1011"/>
        <v>799.8</v>
      </c>
      <c r="CG353" s="404">
        <f t="shared" si="1012"/>
        <v>873.3</v>
      </c>
      <c r="CH353" s="564"/>
      <c r="CI353" s="714">
        <v>4.7</v>
      </c>
      <c r="CJ353" s="500">
        <f t="shared" si="1013"/>
        <v>0</v>
      </c>
      <c r="CK353" s="404">
        <f t="shared" si="1014"/>
        <v>347.8</v>
      </c>
      <c r="CL353" s="564"/>
      <c r="CM353" s="714"/>
      <c r="CN353" s="500">
        <f t="shared" si="1015"/>
        <v>0</v>
      </c>
      <c r="CO353" s="404">
        <f t="shared" si="1016"/>
        <v>0</v>
      </c>
      <c r="CP353" s="500">
        <f t="shared" si="1017"/>
        <v>3.0643678160919539</v>
      </c>
      <c r="CQ353" s="237">
        <f t="shared" si="1018"/>
        <v>4.2547038327526128</v>
      </c>
      <c r="CR353" s="500">
        <f t="shared" si="1019"/>
        <v>799.8</v>
      </c>
      <c r="CS353" s="404">
        <f t="shared" si="1020"/>
        <v>1221.0999999999999</v>
      </c>
      <c r="CT353" s="565">
        <v>90.6</v>
      </c>
      <c r="CU353" s="714">
        <v>86.5</v>
      </c>
      <c r="CV353" s="500">
        <f t="shared" si="1021"/>
        <v>16851.599999999999</v>
      </c>
      <c r="CW353" s="404">
        <f t="shared" si="1022"/>
        <v>18424.5</v>
      </c>
      <c r="CX353" s="565">
        <v>88.6</v>
      </c>
      <c r="CY353" s="714">
        <v>90.5</v>
      </c>
      <c r="CZ353" s="500">
        <f t="shared" si="1023"/>
        <v>6645</v>
      </c>
      <c r="DA353" s="404">
        <f t="shared" si="1024"/>
        <v>6697</v>
      </c>
      <c r="DB353" s="565"/>
      <c r="DC353" s="714"/>
      <c r="DD353" s="500">
        <f t="shared" si="1025"/>
        <v>0</v>
      </c>
      <c r="DE353" s="404">
        <f t="shared" si="1026"/>
        <v>0</v>
      </c>
      <c r="DF353" s="500">
        <f t="shared" si="1027"/>
        <v>90.02528735632184</v>
      </c>
      <c r="DG353" s="404">
        <f t="shared" si="1028"/>
        <v>87.531358885017426</v>
      </c>
      <c r="DH353" s="500">
        <f t="shared" si="1029"/>
        <v>23496.6</v>
      </c>
      <c r="DI353" s="404">
        <f t="shared" si="1030"/>
        <v>25121.5</v>
      </c>
      <c r="DJ353" s="500">
        <f t="shared" si="1031"/>
        <v>370</v>
      </c>
      <c r="DK353" s="404">
        <f t="shared" si="1032"/>
        <v>412</v>
      </c>
      <c r="DL353" s="500">
        <f t="shared" si="1033"/>
        <v>370</v>
      </c>
      <c r="DM353" s="404">
        <f t="shared" si="1034"/>
        <v>412</v>
      </c>
      <c r="DN353" s="236">
        <f t="shared" si="1035"/>
        <v>3.058918918918919</v>
      </c>
      <c r="DO353" s="237">
        <f t="shared" si="1036"/>
        <v>3.904126213592233</v>
      </c>
      <c r="DP353" s="500">
        <f t="shared" si="1037"/>
        <v>1131.8</v>
      </c>
      <c r="DQ353" s="404">
        <f t="shared" si="1038"/>
        <v>1608.5</v>
      </c>
      <c r="DR353" s="500">
        <f t="shared" si="1039"/>
        <v>84.390270270270264</v>
      </c>
      <c r="DS353" s="404">
        <f t="shared" si="1040"/>
        <v>80.975485436893209</v>
      </c>
      <c r="DT353" s="500">
        <f t="shared" si="1041"/>
        <v>31224.399999999998</v>
      </c>
      <c r="DU353" s="404">
        <f t="shared" si="1042"/>
        <v>33361.9</v>
      </c>
      <c r="DV353" s="565">
        <v>110</v>
      </c>
      <c r="DW353" s="715">
        <v>123</v>
      </c>
      <c r="DX353" s="500">
        <f t="shared" si="1043"/>
        <v>110</v>
      </c>
      <c r="DY353" s="404">
        <f t="shared" si="1044"/>
        <v>123</v>
      </c>
      <c r="DZ353" s="565">
        <v>115</v>
      </c>
      <c r="EA353" s="715">
        <v>88</v>
      </c>
      <c r="EB353" s="500">
        <f t="shared" si="1045"/>
        <v>115</v>
      </c>
      <c r="EC353" s="404">
        <f t="shared" si="1046"/>
        <v>88</v>
      </c>
      <c r="ED353" s="565"/>
      <c r="EE353" s="715"/>
      <c r="EF353" s="500">
        <f t="shared" si="1047"/>
        <v>0</v>
      </c>
      <c r="EG353" s="404">
        <f t="shared" si="1048"/>
        <v>0</v>
      </c>
      <c r="EH353" s="500">
        <f t="shared" si="1049"/>
        <v>225</v>
      </c>
      <c r="EI353" s="404">
        <f t="shared" si="1050"/>
        <v>211</v>
      </c>
      <c r="EJ353" s="500">
        <f t="shared" si="1051"/>
        <v>225</v>
      </c>
      <c r="EK353" s="404">
        <f t="shared" si="1052"/>
        <v>211</v>
      </c>
      <c r="EL353" s="564">
        <v>2.9</v>
      </c>
      <c r="EM353" s="716">
        <v>3.2</v>
      </c>
      <c r="EN353" s="500">
        <f t="shared" si="1053"/>
        <v>319</v>
      </c>
      <c r="EO353" s="404">
        <f t="shared" si="1054"/>
        <v>393.6</v>
      </c>
      <c r="EP353" s="564">
        <v>3.2</v>
      </c>
      <c r="EQ353" s="716">
        <v>3.4</v>
      </c>
      <c r="ER353" s="500">
        <f t="shared" si="1055"/>
        <v>368</v>
      </c>
      <c r="ES353" s="404">
        <f t="shared" si="1056"/>
        <v>299.2</v>
      </c>
      <c r="ET353" s="564"/>
      <c r="EU353" s="716"/>
      <c r="EV353" s="500">
        <f t="shared" si="1057"/>
        <v>0</v>
      </c>
      <c r="EW353" s="404">
        <f t="shared" si="1058"/>
        <v>0</v>
      </c>
      <c r="EX353" s="236">
        <f t="shared" si="1059"/>
        <v>3.0533333333333332</v>
      </c>
      <c r="EY353" s="237">
        <f t="shared" si="1060"/>
        <v>3.2834123222748812</v>
      </c>
      <c r="EZ353" s="500">
        <f t="shared" si="1061"/>
        <v>687</v>
      </c>
      <c r="FA353" s="404">
        <f t="shared" si="1062"/>
        <v>692.8</v>
      </c>
      <c r="FB353" s="565">
        <v>62.2</v>
      </c>
      <c r="FC353" s="716">
        <v>66.900000000000006</v>
      </c>
      <c r="FD353" s="500">
        <f t="shared" si="1063"/>
        <v>6842</v>
      </c>
      <c r="FE353" s="404">
        <f t="shared" si="1064"/>
        <v>8228.7000000000007</v>
      </c>
      <c r="FF353" s="565">
        <v>52</v>
      </c>
      <c r="FG353" s="716">
        <v>57.9</v>
      </c>
      <c r="FH353" s="500">
        <f t="shared" si="1065"/>
        <v>5980</v>
      </c>
      <c r="FI353" s="404">
        <f t="shared" si="1066"/>
        <v>5095.2</v>
      </c>
      <c r="FJ353" s="565"/>
      <c r="FK353" s="716"/>
      <c r="FL353" s="500">
        <f t="shared" si="1067"/>
        <v>0</v>
      </c>
      <c r="FM353" s="404">
        <f t="shared" si="1068"/>
        <v>0</v>
      </c>
      <c r="FN353" s="500">
        <f t="shared" si="1069"/>
        <v>56.986666666666665</v>
      </c>
      <c r="FO353" s="404">
        <f t="shared" si="1070"/>
        <v>63.146445497630339</v>
      </c>
      <c r="FP353" s="500">
        <f t="shared" si="1071"/>
        <v>12822</v>
      </c>
      <c r="FQ353" s="404">
        <f t="shared" si="1072"/>
        <v>13323.900000000001</v>
      </c>
      <c r="FR353" s="565">
        <v>97</v>
      </c>
      <c r="FS353" s="717">
        <v>92</v>
      </c>
      <c r="FT353" s="500">
        <f t="shared" si="1073"/>
        <v>97</v>
      </c>
      <c r="FU353" s="404">
        <f t="shared" si="1074"/>
        <v>92</v>
      </c>
      <c r="FV353" s="564">
        <v>5.8</v>
      </c>
      <c r="FW353" s="718">
        <v>5</v>
      </c>
      <c r="FX353" s="500">
        <f t="shared" si="1075"/>
        <v>562.6</v>
      </c>
      <c r="FY353" s="404">
        <f t="shared" si="1076"/>
        <v>460</v>
      </c>
      <c r="FZ353" s="564">
        <v>74.8</v>
      </c>
      <c r="GA353" s="718">
        <v>66.3</v>
      </c>
      <c r="GB353" s="500">
        <f t="shared" si="1077"/>
        <v>7255.5999999999995</v>
      </c>
      <c r="GC353" s="404">
        <f t="shared" si="1078"/>
        <v>6099.5999999999995</v>
      </c>
      <c r="GD353" s="510">
        <f t="shared" si="1079"/>
        <v>380</v>
      </c>
      <c r="GE353" s="404">
        <f t="shared" si="1080"/>
        <v>430</v>
      </c>
      <c r="GF353" s="500">
        <f t="shared" si="1081"/>
        <v>380</v>
      </c>
      <c r="GG353" s="404">
        <f t="shared" si="1082"/>
        <v>430</v>
      </c>
      <c r="GH353" s="500">
        <f t="shared" si="1083"/>
        <v>1370.8</v>
      </c>
      <c r="GI353" s="404">
        <f t="shared" si="1084"/>
        <v>1548.9</v>
      </c>
      <c r="GJ353" s="500">
        <f t="shared" si="1085"/>
        <v>29716.399999999998</v>
      </c>
      <c r="GK353" s="404">
        <f t="shared" si="1086"/>
        <v>32829</v>
      </c>
      <c r="GL353" s="510">
        <f t="shared" si="1087"/>
        <v>215</v>
      </c>
      <c r="GM353" s="404">
        <f t="shared" si="1088"/>
        <v>193</v>
      </c>
      <c r="GN353" s="500">
        <f t="shared" si="1089"/>
        <v>215</v>
      </c>
      <c r="GO353" s="404">
        <f t="shared" si="1090"/>
        <v>193</v>
      </c>
      <c r="GP353" s="500">
        <f t="shared" si="1091"/>
        <v>448</v>
      </c>
      <c r="GQ353" s="404">
        <f t="shared" si="1092"/>
        <v>752.4</v>
      </c>
      <c r="GR353" s="500">
        <f t="shared" si="1093"/>
        <v>14330</v>
      </c>
      <c r="GS353" s="404">
        <f t="shared" si="1094"/>
        <v>13856.8</v>
      </c>
      <c r="GT353" s="510">
        <f t="shared" si="1095"/>
        <v>595</v>
      </c>
      <c r="GU353" s="404">
        <f t="shared" si="1096"/>
        <v>623</v>
      </c>
      <c r="GV353" s="500">
        <f t="shared" si="1097"/>
        <v>595</v>
      </c>
      <c r="GW353" s="404">
        <f t="shared" si="1098"/>
        <v>623</v>
      </c>
      <c r="GX353" s="500">
        <f t="shared" si="1099"/>
        <v>1818.8</v>
      </c>
      <c r="GY353" s="404">
        <f t="shared" si="1100"/>
        <v>2301.3000000000002</v>
      </c>
      <c r="GZ353" s="500">
        <f t="shared" si="1101"/>
        <v>44046.399999999994</v>
      </c>
      <c r="HA353" s="404">
        <f t="shared" si="1102"/>
        <v>46685.8</v>
      </c>
      <c r="HB353" s="510">
        <f t="shared" si="1103"/>
        <v>0</v>
      </c>
      <c r="HC353" s="404">
        <f t="shared" si="1104"/>
        <v>0</v>
      </c>
      <c r="HD353" s="500">
        <f t="shared" si="1105"/>
        <v>0</v>
      </c>
      <c r="HE353" s="404">
        <f t="shared" si="1106"/>
        <v>0</v>
      </c>
      <c r="HF353" s="500" t="str">
        <f t="shared" si="1107"/>
        <v/>
      </c>
      <c r="HG353" s="404" t="str">
        <f t="shared" si="1108"/>
        <v/>
      </c>
      <c r="HH353" s="500" t="str">
        <f t="shared" si="1109"/>
        <v/>
      </c>
      <c r="HI353" s="404" t="str">
        <f t="shared" si="1110"/>
        <v/>
      </c>
      <c r="HJ353" s="510">
        <f t="shared" si="1111"/>
        <v>2381.4</v>
      </c>
      <c r="HK353" s="404">
        <f t="shared" si="1112"/>
        <v>2761.3</v>
      </c>
      <c r="HL353" s="500">
        <f t="shared" si="1113"/>
        <v>51301.999999999993</v>
      </c>
      <c r="HM353" s="404">
        <f t="shared" si="1114"/>
        <v>52785.4</v>
      </c>
    </row>
    <row r="354" spans="1:221">
      <c r="A354" s="711" t="s">
        <v>547</v>
      </c>
      <c r="B354" s="622" t="s">
        <v>1042</v>
      </c>
      <c r="C354" s="730"/>
      <c r="D354" s="627">
        <v>226134</v>
      </c>
      <c r="E354" s="623">
        <v>8</v>
      </c>
      <c r="F354" s="422">
        <v>778</v>
      </c>
      <c r="G354" s="712">
        <v>937</v>
      </c>
      <c r="H354" s="422">
        <v>0</v>
      </c>
      <c r="I354" s="712">
        <v>4</v>
      </c>
      <c r="J354" s="500">
        <f t="shared" si="965"/>
        <v>778</v>
      </c>
      <c r="K354" s="404">
        <f t="shared" si="966"/>
        <v>933</v>
      </c>
      <c r="L354" s="422"/>
      <c r="M354" s="712"/>
      <c r="N354" s="500">
        <f t="shared" si="967"/>
        <v>778</v>
      </c>
      <c r="O354" s="404">
        <f t="shared" si="968"/>
        <v>933</v>
      </c>
      <c r="P354" s="500">
        <f t="shared" si="969"/>
        <v>778</v>
      </c>
      <c r="Q354" s="404">
        <f t="shared" si="970"/>
        <v>933</v>
      </c>
      <c r="R354" s="422">
        <v>69</v>
      </c>
      <c r="S354" s="712">
        <v>71</v>
      </c>
      <c r="T354" s="500">
        <f t="shared" si="971"/>
        <v>69</v>
      </c>
      <c r="U354" s="404">
        <f t="shared" si="972"/>
        <v>71</v>
      </c>
      <c r="V354" s="422">
        <v>40</v>
      </c>
      <c r="W354" s="712">
        <v>46</v>
      </c>
      <c r="X354" s="500">
        <f t="shared" si="973"/>
        <v>40</v>
      </c>
      <c r="Y354" s="404">
        <f t="shared" si="974"/>
        <v>46</v>
      </c>
      <c r="Z354" s="422"/>
      <c r="AA354" s="712"/>
      <c r="AB354" s="500">
        <f t="shared" si="975"/>
        <v>0</v>
      </c>
      <c r="AC354" s="404">
        <f t="shared" si="976"/>
        <v>0</v>
      </c>
      <c r="AD354" s="500">
        <f t="shared" si="977"/>
        <v>109</v>
      </c>
      <c r="AE354" s="404">
        <f t="shared" si="978"/>
        <v>117</v>
      </c>
      <c r="AF354" s="500">
        <f t="shared" si="979"/>
        <v>109</v>
      </c>
      <c r="AG354" s="404">
        <f t="shared" si="980"/>
        <v>117</v>
      </c>
      <c r="AH354" s="564">
        <v>2.6</v>
      </c>
      <c r="AI354" s="713">
        <v>3</v>
      </c>
      <c r="AJ354" s="500">
        <f t="shared" si="981"/>
        <v>179.4</v>
      </c>
      <c r="AK354" s="404">
        <f t="shared" si="982"/>
        <v>213</v>
      </c>
      <c r="AL354" s="564">
        <v>3.4</v>
      </c>
      <c r="AM354" s="713">
        <v>3.7</v>
      </c>
      <c r="AN354" s="500">
        <f t="shared" si="983"/>
        <v>136</v>
      </c>
      <c r="AO354" s="404">
        <f t="shared" si="984"/>
        <v>170.20000000000002</v>
      </c>
      <c r="AP354" s="564"/>
      <c r="AQ354" s="713"/>
      <c r="AR354" s="500">
        <f t="shared" si="985"/>
        <v>0</v>
      </c>
      <c r="AS354" s="404">
        <f t="shared" si="986"/>
        <v>0</v>
      </c>
      <c r="AT354" s="236">
        <f t="shared" si="987"/>
        <v>2.8935779816513758</v>
      </c>
      <c r="AU354" s="237">
        <f t="shared" si="988"/>
        <v>3.2752136752136756</v>
      </c>
      <c r="AV354" s="500">
        <f t="shared" si="989"/>
        <v>315.39999999999998</v>
      </c>
      <c r="AW354" s="404">
        <f t="shared" si="990"/>
        <v>383.20000000000005</v>
      </c>
      <c r="AX354" s="422">
        <v>61.8</v>
      </c>
      <c r="AY354" s="712">
        <v>62.8</v>
      </c>
      <c r="AZ354" s="500">
        <f t="shared" si="991"/>
        <v>4264.2</v>
      </c>
      <c r="BA354" s="404">
        <f t="shared" si="992"/>
        <v>4458.8</v>
      </c>
      <c r="BB354" s="422">
        <v>71.7</v>
      </c>
      <c r="BC354" s="712">
        <v>70.400000000000006</v>
      </c>
      <c r="BD354" s="500">
        <f t="shared" si="993"/>
        <v>2868</v>
      </c>
      <c r="BE354" s="404">
        <f t="shared" si="994"/>
        <v>3238.4</v>
      </c>
      <c r="BF354" s="422"/>
      <c r="BG354" s="712"/>
      <c r="BH354" s="500">
        <f t="shared" si="995"/>
        <v>0</v>
      </c>
      <c r="BI354" s="404">
        <f t="shared" si="996"/>
        <v>0</v>
      </c>
      <c r="BJ354" s="500">
        <f t="shared" si="997"/>
        <v>65.433027522935774</v>
      </c>
      <c r="BK354" s="404">
        <f t="shared" si="998"/>
        <v>65.788034188034189</v>
      </c>
      <c r="BL354" s="500">
        <f t="shared" si="999"/>
        <v>7132.1999999999989</v>
      </c>
      <c r="BM354" s="404">
        <f t="shared" si="1000"/>
        <v>7697.2</v>
      </c>
      <c r="BN354" s="422">
        <v>239</v>
      </c>
      <c r="BO354" s="712">
        <v>299</v>
      </c>
      <c r="BP354" s="500">
        <f t="shared" si="1001"/>
        <v>239</v>
      </c>
      <c r="BQ354" s="404">
        <f t="shared" si="1002"/>
        <v>299</v>
      </c>
      <c r="BR354" s="422">
        <v>185</v>
      </c>
      <c r="BS354" s="712">
        <v>191</v>
      </c>
      <c r="BT354" s="500">
        <f t="shared" si="1003"/>
        <v>185</v>
      </c>
      <c r="BU354" s="404">
        <f t="shared" si="1004"/>
        <v>191</v>
      </c>
      <c r="BV354" s="422"/>
      <c r="BW354" s="712"/>
      <c r="BX354" s="500">
        <f t="shared" si="1005"/>
        <v>0</v>
      </c>
      <c r="BY354" s="404">
        <f t="shared" si="1006"/>
        <v>0</v>
      </c>
      <c r="BZ354" s="500">
        <f t="shared" si="1007"/>
        <v>424</v>
      </c>
      <c r="CA354" s="404">
        <f t="shared" si="1008"/>
        <v>490</v>
      </c>
      <c r="CB354" s="500">
        <f t="shared" si="1009"/>
        <v>424</v>
      </c>
      <c r="CC354" s="404">
        <f t="shared" si="1010"/>
        <v>490</v>
      </c>
      <c r="CD354" s="564">
        <v>4.4000000000000004</v>
      </c>
      <c r="CE354" s="714">
        <v>4.5</v>
      </c>
      <c r="CF354" s="500">
        <f t="shared" si="1011"/>
        <v>1051.6000000000001</v>
      </c>
      <c r="CG354" s="404">
        <f t="shared" si="1012"/>
        <v>1345.5</v>
      </c>
      <c r="CH354" s="564"/>
      <c r="CI354" s="714">
        <v>4.5999999999999996</v>
      </c>
      <c r="CJ354" s="500">
        <f t="shared" si="1013"/>
        <v>0</v>
      </c>
      <c r="CK354" s="404">
        <f t="shared" si="1014"/>
        <v>878.59999999999991</v>
      </c>
      <c r="CL354" s="564"/>
      <c r="CM354" s="714"/>
      <c r="CN354" s="500">
        <f t="shared" si="1015"/>
        <v>0</v>
      </c>
      <c r="CO354" s="404">
        <f t="shared" si="1016"/>
        <v>0</v>
      </c>
      <c r="CP354" s="500">
        <f t="shared" si="1017"/>
        <v>2.4801886792452832</v>
      </c>
      <c r="CQ354" s="237">
        <f t="shared" si="1018"/>
        <v>4.5389795918367346</v>
      </c>
      <c r="CR354" s="500">
        <f t="shared" si="1019"/>
        <v>1051.6000000000001</v>
      </c>
      <c r="CS354" s="404">
        <f t="shared" si="1020"/>
        <v>2224.1</v>
      </c>
      <c r="CT354" s="565">
        <v>86</v>
      </c>
      <c r="CU354" s="714">
        <v>83.7</v>
      </c>
      <c r="CV354" s="500">
        <f t="shared" si="1021"/>
        <v>20554</v>
      </c>
      <c r="CW354" s="404">
        <f t="shared" si="1022"/>
        <v>25026.3</v>
      </c>
      <c r="CX354" s="565">
        <v>89.9</v>
      </c>
      <c r="CY354" s="714">
        <v>87</v>
      </c>
      <c r="CZ354" s="500">
        <f t="shared" si="1023"/>
        <v>16631.5</v>
      </c>
      <c r="DA354" s="404">
        <f t="shared" si="1024"/>
        <v>16617</v>
      </c>
      <c r="DB354" s="565"/>
      <c r="DC354" s="714"/>
      <c r="DD354" s="500">
        <f t="shared" si="1025"/>
        <v>0</v>
      </c>
      <c r="DE354" s="404">
        <f t="shared" si="1026"/>
        <v>0</v>
      </c>
      <c r="DF354" s="500">
        <f t="shared" si="1027"/>
        <v>87.701650943396231</v>
      </c>
      <c r="DG354" s="404">
        <f t="shared" si="1028"/>
        <v>84.986326530612246</v>
      </c>
      <c r="DH354" s="500">
        <f t="shared" si="1029"/>
        <v>37185.5</v>
      </c>
      <c r="DI354" s="404">
        <f t="shared" si="1030"/>
        <v>41643.300000000003</v>
      </c>
      <c r="DJ354" s="500">
        <f t="shared" si="1031"/>
        <v>533</v>
      </c>
      <c r="DK354" s="404">
        <f t="shared" si="1032"/>
        <v>607</v>
      </c>
      <c r="DL354" s="500">
        <f t="shared" si="1033"/>
        <v>533</v>
      </c>
      <c r="DM354" s="404">
        <f t="shared" si="1034"/>
        <v>607</v>
      </c>
      <c r="DN354" s="236">
        <f t="shared" si="1035"/>
        <v>2.5647279549718576</v>
      </c>
      <c r="DO354" s="237">
        <f t="shared" si="1036"/>
        <v>4.2953871499176284</v>
      </c>
      <c r="DP354" s="500">
        <f t="shared" si="1037"/>
        <v>1367</v>
      </c>
      <c r="DQ354" s="404">
        <f t="shared" si="1038"/>
        <v>2607.3000000000006</v>
      </c>
      <c r="DR354" s="500">
        <f t="shared" si="1039"/>
        <v>83.147654784240146</v>
      </c>
      <c r="DS354" s="404">
        <f t="shared" si="1040"/>
        <v>81.28583196046128</v>
      </c>
      <c r="DT354" s="500">
        <f t="shared" si="1041"/>
        <v>44317.7</v>
      </c>
      <c r="DU354" s="404">
        <f t="shared" si="1042"/>
        <v>49340.5</v>
      </c>
      <c r="DV354" s="565">
        <v>29</v>
      </c>
      <c r="DW354" s="715">
        <v>66</v>
      </c>
      <c r="DX354" s="500">
        <f t="shared" si="1043"/>
        <v>29</v>
      </c>
      <c r="DY354" s="404">
        <f t="shared" si="1044"/>
        <v>66</v>
      </c>
      <c r="DZ354" s="565">
        <v>60</v>
      </c>
      <c r="EA354" s="715">
        <v>69</v>
      </c>
      <c r="EB354" s="500">
        <f t="shared" si="1045"/>
        <v>60</v>
      </c>
      <c r="EC354" s="404">
        <f t="shared" si="1046"/>
        <v>69</v>
      </c>
      <c r="ED354" s="565"/>
      <c r="EE354" s="715"/>
      <c r="EF354" s="500">
        <f t="shared" si="1047"/>
        <v>0</v>
      </c>
      <c r="EG354" s="404">
        <f t="shared" si="1048"/>
        <v>0</v>
      </c>
      <c r="EH354" s="500">
        <f t="shared" si="1049"/>
        <v>89</v>
      </c>
      <c r="EI354" s="404">
        <f t="shared" si="1050"/>
        <v>135</v>
      </c>
      <c r="EJ354" s="500">
        <f t="shared" si="1051"/>
        <v>89</v>
      </c>
      <c r="EK354" s="404">
        <f t="shared" si="1052"/>
        <v>135</v>
      </c>
      <c r="EL354" s="564">
        <v>2.9</v>
      </c>
      <c r="EM354" s="716">
        <v>3.7</v>
      </c>
      <c r="EN354" s="500">
        <f t="shared" si="1053"/>
        <v>84.1</v>
      </c>
      <c r="EO354" s="404">
        <f t="shared" si="1054"/>
        <v>244.20000000000002</v>
      </c>
      <c r="EP354" s="564">
        <v>3.8</v>
      </c>
      <c r="EQ354" s="716">
        <v>4.0999999999999996</v>
      </c>
      <c r="ER354" s="500">
        <f t="shared" si="1055"/>
        <v>228</v>
      </c>
      <c r="ES354" s="404">
        <f t="shared" si="1056"/>
        <v>282.89999999999998</v>
      </c>
      <c r="ET354" s="564"/>
      <c r="EU354" s="716"/>
      <c r="EV354" s="500">
        <f t="shared" si="1057"/>
        <v>0</v>
      </c>
      <c r="EW354" s="404">
        <f t="shared" si="1058"/>
        <v>0</v>
      </c>
      <c r="EX354" s="236">
        <f t="shared" si="1059"/>
        <v>3.5067415730337079</v>
      </c>
      <c r="EY354" s="237">
        <f t="shared" si="1060"/>
        <v>3.9044444444444446</v>
      </c>
      <c r="EZ354" s="500">
        <f t="shared" si="1061"/>
        <v>312.10000000000002</v>
      </c>
      <c r="FA354" s="404">
        <f t="shared" si="1062"/>
        <v>527.1</v>
      </c>
      <c r="FB354" s="565">
        <v>57</v>
      </c>
      <c r="FC354" s="716">
        <v>66</v>
      </c>
      <c r="FD354" s="500">
        <f t="shared" si="1063"/>
        <v>1653</v>
      </c>
      <c r="FE354" s="404">
        <f t="shared" si="1064"/>
        <v>4356</v>
      </c>
      <c r="FF354" s="565">
        <v>57.1</v>
      </c>
      <c r="FG354" s="716">
        <v>59.8</v>
      </c>
      <c r="FH354" s="500">
        <f t="shared" si="1065"/>
        <v>3426</v>
      </c>
      <c r="FI354" s="404">
        <f t="shared" si="1066"/>
        <v>4126.2</v>
      </c>
      <c r="FJ354" s="565"/>
      <c r="FK354" s="716"/>
      <c r="FL354" s="500">
        <f t="shared" si="1067"/>
        <v>0</v>
      </c>
      <c r="FM354" s="404">
        <f t="shared" si="1068"/>
        <v>0</v>
      </c>
      <c r="FN354" s="500">
        <f t="shared" si="1069"/>
        <v>57.067415730337082</v>
      </c>
      <c r="FO354" s="404">
        <f t="shared" si="1070"/>
        <v>62.831111111111113</v>
      </c>
      <c r="FP354" s="500">
        <f t="shared" si="1071"/>
        <v>5079</v>
      </c>
      <c r="FQ354" s="404">
        <f t="shared" si="1072"/>
        <v>8482.2000000000007</v>
      </c>
      <c r="FR354" s="565">
        <v>156</v>
      </c>
      <c r="FS354" s="717">
        <v>191</v>
      </c>
      <c r="FT354" s="500">
        <f t="shared" si="1073"/>
        <v>156</v>
      </c>
      <c r="FU354" s="404">
        <f t="shared" si="1074"/>
        <v>191</v>
      </c>
      <c r="FV354" s="564">
        <v>6.2</v>
      </c>
      <c r="FW354" s="718">
        <v>6.5</v>
      </c>
      <c r="FX354" s="500">
        <f t="shared" si="1075"/>
        <v>967.2</v>
      </c>
      <c r="FY354" s="404">
        <f t="shared" si="1076"/>
        <v>1241.5</v>
      </c>
      <c r="FZ354" s="564">
        <v>75.7</v>
      </c>
      <c r="GA354" s="718">
        <v>67.5</v>
      </c>
      <c r="GB354" s="500">
        <f t="shared" si="1077"/>
        <v>11809.2</v>
      </c>
      <c r="GC354" s="404">
        <f t="shared" si="1078"/>
        <v>12892.5</v>
      </c>
      <c r="GD354" s="510">
        <f t="shared" si="1079"/>
        <v>337</v>
      </c>
      <c r="GE354" s="404">
        <f t="shared" si="1080"/>
        <v>436</v>
      </c>
      <c r="GF354" s="500">
        <f t="shared" si="1081"/>
        <v>337</v>
      </c>
      <c r="GG354" s="404">
        <f t="shared" si="1082"/>
        <v>436</v>
      </c>
      <c r="GH354" s="500">
        <f t="shared" si="1083"/>
        <v>1315.1000000000001</v>
      </c>
      <c r="GI354" s="404">
        <f t="shared" si="1084"/>
        <v>1802.7</v>
      </c>
      <c r="GJ354" s="500">
        <f t="shared" si="1085"/>
        <v>26471.200000000001</v>
      </c>
      <c r="GK354" s="404">
        <f t="shared" si="1086"/>
        <v>33841.1</v>
      </c>
      <c r="GL354" s="510">
        <f t="shared" si="1087"/>
        <v>285</v>
      </c>
      <c r="GM354" s="404">
        <f t="shared" si="1088"/>
        <v>306</v>
      </c>
      <c r="GN354" s="500">
        <f t="shared" si="1089"/>
        <v>285</v>
      </c>
      <c r="GO354" s="404">
        <f t="shared" si="1090"/>
        <v>306</v>
      </c>
      <c r="GP354" s="500">
        <f t="shared" si="1091"/>
        <v>364</v>
      </c>
      <c r="GQ354" s="404">
        <f t="shared" si="1092"/>
        <v>1331.6999999999998</v>
      </c>
      <c r="GR354" s="500">
        <f t="shared" si="1093"/>
        <v>22925.5</v>
      </c>
      <c r="GS354" s="404">
        <f t="shared" si="1094"/>
        <v>23981.600000000002</v>
      </c>
      <c r="GT354" s="510">
        <f t="shared" si="1095"/>
        <v>622</v>
      </c>
      <c r="GU354" s="404">
        <f t="shared" si="1096"/>
        <v>742</v>
      </c>
      <c r="GV354" s="500">
        <f t="shared" si="1097"/>
        <v>622</v>
      </c>
      <c r="GW354" s="404">
        <f t="shared" si="1098"/>
        <v>742</v>
      </c>
      <c r="GX354" s="500">
        <f t="shared" si="1099"/>
        <v>1679.1000000000001</v>
      </c>
      <c r="GY354" s="404">
        <f t="shared" si="1100"/>
        <v>3134.3999999999996</v>
      </c>
      <c r="GZ354" s="500">
        <f t="shared" si="1101"/>
        <v>49396.7</v>
      </c>
      <c r="HA354" s="404">
        <f t="shared" si="1102"/>
        <v>57822.7</v>
      </c>
      <c r="HB354" s="510">
        <f t="shared" si="1103"/>
        <v>0</v>
      </c>
      <c r="HC354" s="404">
        <f t="shared" si="1104"/>
        <v>0</v>
      </c>
      <c r="HD354" s="500">
        <f t="shared" si="1105"/>
        <v>0</v>
      </c>
      <c r="HE354" s="404">
        <f t="shared" si="1106"/>
        <v>0</v>
      </c>
      <c r="HF354" s="500" t="str">
        <f t="shared" si="1107"/>
        <v/>
      </c>
      <c r="HG354" s="404" t="str">
        <f t="shared" si="1108"/>
        <v/>
      </c>
      <c r="HH354" s="500" t="str">
        <f t="shared" si="1109"/>
        <v/>
      </c>
      <c r="HI354" s="404" t="str">
        <f t="shared" si="1110"/>
        <v/>
      </c>
      <c r="HJ354" s="510">
        <f t="shared" si="1111"/>
        <v>2646.3</v>
      </c>
      <c r="HK354" s="404">
        <f t="shared" si="1112"/>
        <v>4375.9000000000005</v>
      </c>
      <c r="HL354" s="500">
        <f t="shared" si="1113"/>
        <v>61205.899999999994</v>
      </c>
      <c r="HM354" s="404">
        <f t="shared" si="1114"/>
        <v>70715.199999999997</v>
      </c>
    </row>
    <row r="355" spans="1:221">
      <c r="A355" s="711" t="s">
        <v>547</v>
      </c>
      <c r="B355" s="622" t="s">
        <v>1043</v>
      </c>
      <c r="C355" s="626"/>
      <c r="D355" s="627">
        <v>227182</v>
      </c>
      <c r="E355" s="623">
        <v>8</v>
      </c>
      <c r="F355" s="422">
        <v>4253</v>
      </c>
      <c r="G355" s="712">
        <v>5398</v>
      </c>
      <c r="H355" s="422">
        <v>75</v>
      </c>
      <c r="I355" s="712">
        <v>7</v>
      </c>
      <c r="J355" s="500">
        <f t="shared" si="965"/>
        <v>4178</v>
      </c>
      <c r="K355" s="404">
        <f t="shared" si="966"/>
        <v>5391</v>
      </c>
      <c r="L355" s="422"/>
      <c r="M355" s="712"/>
      <c r="N355" s="500">
        <f t="shared" si="967"/>
        <v>4178</v>
      </c>
      <c r="O355" s="404">
        <f t="shared" si="968"/>
        <v>5391</v>
      </c>
      <c r="P355" s="500">
        <f t="shared" si="969"/>
        <v>4178</v>
      </c>
      <c r="Q355" s="404">
        <f t="shared" si="970"/>
        <v>5391</v>
      </c>
      <c r="R355" s="422">
        <v>148</v>
      </c>
      <c r="S355" s="712">
        <v>189</v>
      </c>
      <c r="T355" s="500">
        <f t="shared" si="971"/>
        <v>148</v>
      </c>
      <c r="U355" s="404">
        <f t="shared" si="972"/>
        <v>189</v>
      </c>
      <c r="V355" s="422">
        <v>244</v>
      </c>
      <c r="W355" s="712">
        <v>373</v>
      </c>
      <c r="X355" s="500">
        <f t="shared" si="973"/>
        <v>244</v>
      </c>
      <c r="Y355" s="404">
        <f t="shared" si="974"/>
        <v>373</v>
      </c>
      <c r="Z355" s="422"/>
      <c r="AA355" s="712"/>
      <c r="AB355" s="500">
        <f t="shared" si="975"/>
        <v>0</v>
      </c>
      <c r="AC355" s="404">
        <f t="shared" si="976"/>
        <v>0</v>
      </c>
      <c r="AD355" s="500">
        <f t="shared" si="977"/>
        <v>392</v>
      </c>
      <c r="AE355" s="404">
        <f t="shared" si="978"/>
        <v>562</v>
      </c>
      <c r="AF355" s="500">
        <f t="shared" si="979"/>
        <v>392</v>
      </c>
      <c r="AG355" s="404">
        <f t="shared" si="980"/>
        <v>562</v>
      </c>
      <c r="AH355" s="564">
        <v>3.4</v>
      </c>
      <c r="AI355" s="713">
        <v>3.8</v>
      </c>
      <c r="AJ355" s="500">
        <f t="shared" si="981"/>
        <v>503.2</v>
      </c>
      <c r="AK355" s="404">
        <f t="shared" si="982"/>
        <v>718.19999999999993</v>
      </c>
      <c r="AL355" s="564">
        <v>3.4</v>
      </c>
      <c r="AM355" s="713">
        <v>3.5</v>
      </c>
      <c r="AN355" s="500">
        <f t="shared" si="983"/>
        <v>829.6</v>
      </c>
      <c r="AO355" s="404">
        <f t="shared" si="984"/>
        <v>1305.5</v>
      </c>
      <c r="AP355" s="564"/>
      <c r="AQ355" s="713"/>
      <c r="AR355" s="500">
        <f t="shared" si="985"/>
        <v>0</v>
      </c>
      <c r="AS355" s="404">
        <f t="shared" si="986"/>
        <v>0</v>
      </c>
      <c r="AT355" s="236">
        <f t="shared" si="987"/>
        <v>3.4</v>
      </c>
      <c r="AU355" s="237">
        <f t="shared" si="988"/>
        <v>3.6008896797153023</v>
      </c>
      <c r="AV355" s="500">
        <f t="shared" si="989"/>
        <v>1332.8</v>
      </c>
      <c r="AW355" s="404">
        <f t="shared" si="990"/>
        <v>2023.6999999999998</v>
      </c>
      <c r="AX355" s="422">
        <v>67.099999999999994</v>
      </c>
      <c r="AY355" s="712">
        <v>69.3</v>
      </c>
      <c r="AZ355" s="500">
        <f t="shared" si="991"/>
        <v>9930.7999999999993</v>
      </c>
      <c r="BA355" s="404">
        <f t="shared" si="992"/>
        <v>13097.699999999999</v>
      </c>
      <c r="BB355" s="422">
        <v>56</v>
      </c>
      <c r="BC355" s="712">
        <v>47.6</v>
      </c>
      <c r="BD355" s="500">
        <f t="shared" si="993"/>
        <v>13664</v>
      </c>
      <c r="BE355" s="404">
        <f t="shared" si="994"/>
        <v>17754.8</v>
      </c>
      <c r="BF355" s="422"/>
      <c r="BG355" s="712"/>
      <c r="BH355" s="500">
        <f t="shared" si="995"/>
        <v>0</v>
      </c>
      <c r="BI355" s="404">
        <f t="shared" si="996"/>
        <v>0</v>
      </c>
      <c r="BJ355" s="500">
        <f t="shared" si="997"/>
        <v>60.190816326530609</v>
      </c>
      <c r="BK355" s="404">
        <f t="shared" si="998"/>
        <v>54.897686832740213</v>
      </c>
      <c r="BL355" s="500">
        <f t="shared" si="999"/>
        <v>23594.799999999999</v>
      </c>
      <c r="BM355" s="404">
        <f t="shared" si="1000"/>
        <v>30852.5</v>
      </c>
      <c r="BN355" s="422">
        <v>604</v>
      </c>
      <c r="BO355" s="712">
        <v>912</v>
      </c>
      <c r="BP355" s="500">
        <f t="shared" si="1001"/>
        <v>604</v>
      </c>
      <c r="BQ355" s="404">
        <f t="shared" si="1002"/>
        <v>912</v>
      </c>
      <c r="BR355" s="422">
        <v>1190</v>
      </c>
      <c r="BS355" s="712">
        <v>1530</v>
      </c>
      <c r="BT355" s="500">
        <f t="shared" si="1003"/>
        <v>1190</v>
      </c>
      <c r="BU355" s="404">
        <f t="shared" si="1004"/>
        <v>1530</v>
      </c>
      <c r="BV355" s="422"/>
      <c r="BW355" s="712"/>
      <c r="BX355" s="500">
        <f t="shared" si="1005"/>
        <v>0</v>
      </c>
      <c r="BY355" s="404">
        <f t="shared" si="1006"/>
        <v>0</v>
      </c>
      <c r="BZ355" s="500">
        <f t="shared" si="1007"/>
        <v>1794</v>
      </c>
      <c r="CA355" s="404">
        <f t="shared" si="1008"/>
        <v>2442</v>
      </c>
      <c r="CB355" s="500">
        <f t="shared" si="1009"/>
        <v>1794</v>
      </c>
      <c r="CC355" s="404">
        <f t="shared" si="1010"/>
        <v>2442</v>
      </c>
      <c r="CD355" s="564">
        <v>4.5999999999999996</v>
      </c>
      <c r="CE355" s="714">
        <v>4.5</v>
      </c>
      <c r="CF355" s="500">
        <f t="shared" si="1011"/>
        <v>2778.3999999999996</v>
      </c>
      <c r="CG355" s="404">
        <f t="shared" si="1012"/>
        <v>4104</v>
      </c>
      <c r="CH355" s="564"/>
      <c r="CI355" s="714">
        <v>5.0999999999999996</v>
      </c>
      <c r="CJ355" s="500">
        <f t="shared" si="1013"/>
        <v>0</v>
      </c>
      <c r="CK355" s="404">
        <f t="shared" si="1014"/>
        <v>7802.9999999999991</v>
      </c>
      <c r="CL355" s="564"/>
      <c r="CM355" s="714"/>
      <c r="CN355" s="500">
        <f t="shared" si="1015"/>
        <v>0</v>
      </c>
      <c r="CO355" s="404">
        <f t="shared" si="1016"/>
        <v>0</v>
      </c>
      <c r="CP355" s="500">
        <f t="shared" si="1017"/>
        <v>1.5487179487179485</v>
      </c>
      <c r="CQ355" s="237">
        <f t="shared" si="1018"/>
        <v>4.8759213759213758</v>
      </c>
      <c r="CR355" s="500">
        <f t="shared" si="1019"/>
        <v>2778.3999999999996</v>
      </c>
      <c r="CS355" s="404">
        <f t="shared" si="1020"/>
        <v>11907</v>
      </c>
      <c r="CT355" s="565">
        <v>91.9</v>
      </c>
      <c r="CU355" s="714">
        <v>86</v>
      </c>
      <c r="CV355" s="500">
        <f t="shared" si="1021"/>
        <v>55507.600000000006</v>
      </c>
      <c r="CW355" s="404">
        <f t="shared" si="1022"/>
        <v>78432</v>
      </c>
      <c r="CX355" s="565">
        <v>89.7</v>
      </c>
      <c r="CY355" s="714">
        <v>84.2</v>
      </c>
      <c r="CZ355" s="500">
        <f t="shared" si="1023"/>
        <v>106743</v>
      </c>
      <c r="DA355" s="404">
        <f t="shared" si="1024"/>
        <v>128826</v>
      </c>
      <c r="DB355" s="565"/>
      <c r="DC355" s="714"/>
      <c r="DD355" s="500">
        <f t="shared" si="1025"/>
        <v>0</v>
      </c>
      <c r="DE355" s="404">
        <f t="shared" si="1026"/>
        <v>0</v>
      </c>
      <c r="DF355" s="500">
        <f t="shared" si="1027"/>
        <v>90.440691192865103</v>
      </c>
      <c r="DG355" s="404">
        <f t="shared" si="1028"/>
        <v>84.872235872235876</v>
      </c>
      <c r="DH355" s="500">
        <f t="shared" si="1029"/>
        <v>162250.6</v>
      </c>
      <c r="DI355" s="404">
        <f t="shared" si="1030"/>
        <v>207258</v>
      </c>
      <c r="DJ355" s="500">
        <f t="shared" si="1031"/>
        <v>2186</v>
      </c>
      <c r="DK355" s="404">
        <f t="shared" si="1032"/>
        <v>3004</v>
      </c>
      <c r="DL355" s="500">
        <f t="shared" si="1033"/>
        <v>2186</v>
      </c>
      <c r="DM355" s="404">
        <f t="shared" si="1034"/>
        <v>3004</v>
      </c>
      <c r="DN355" s="236">
        <f t="shared" si="1035"/>
        <v>1.8806953339432753</v>
      </c>
      <c r="DO355" s="237">
        <f t="shared" si="1036"/>
        <v>4.637383488681758</v>
      </c>
      <c r="DP355" s="500">
        <f t="shared" si="1037"/>
        <v>4111.2</v>
      </c>
      <c r="DQ355" s="404">
        <f t="shared" si="1038"/>
        <v>13930.7</v>
      </c>
      <c r="DR355" s="500">
        <f t="shared" si="1039"/>
        <v>85.016193961573649</v>
      </c>
      <c r="DS355" s="404">
        <f t="shared" si="1040"/>
        <v>79.264480692410118</v>
      </c>
      <c r="DT355" s="500">
        <f t="shared" si="1041"/>
        <v>185845.4</v>
      </c>
      <c r="DU355" s="404">
        <f t="shared" si="1042"/>
        <v>238110.5</v>
      </c>
      <c r="DV355" s="565">
        <v>263</v>
      </c>
      <c r="DW355" s="715">
        <v>314</v>
      </c>
      <c r="DX355" s="500">
        <f t="shared" si="1043"/>
        <v>263</v>
      </c>
      <c r="DY355" s="404">
        <f t="shared" si="1044"/>
        <v>314</v>
      </c>
      <c r="DZ355" s="565">
        <v>1005</v>
      </c>
      <c r="EA355" s="715">
        <v>1100</v>
      </c>
      <c r="EB355" s="500">
        <f t="shared" si="1045"/>
        <v>1005</v>
      </c>
      <c r="EC355" s="404">
        <f t="shared" si="1046"/>
        <v>1100</v>
      </c>
      <c r="ED355" s="565"/>
      <c r="EE355" s="715"/>
      <c r="EF355" s="500">
        <f t="shared" si="1047"/>
        <v>0</v>
      </c>
      <c r="EG355" s="404">
        <f t="shared" si="1048"/>
        <v>0</v>
      </c>
      <c r="EH355" s="500">
        <f t="shared" si="1049"/>
        <v>1268</v>
      </c>
      <c r="EI355" s="404">
        <f t="shared" si="1050"/>
        <v>1414</v>
      </c>
      <c r="EJ355" s="500">
        <f t="shared" si="1051"/>
        <v>1268</v>
      </c>
      <c r="EK355" s="404">
        <f t="shared" si="1052"/>
        <v>1414</v>
      </c>
      <c r="EL355" s="564">
        <v>3.6</v>
      </c>
      <c r="EM355" s="716">
        <v>3.7</v>
      </c>
      <c r="EN355" s="500">
        <f t="shared" si="1053"/>
        <v>946.80000000000007</v>
      </c>
      <c r="EO355" s="404">
        <f t="shared" si="1054"/>
        <v>1161.8</v>
      </c>
      <c r="EP355" s="564">
        <v>4</v>
      </c>
      <c r="EQ355" s="716">
        <v>4.2</v>
      </c>
      <c r="ER355" s="500">
        <f t="shared" si="1055"/>
        <v>4020</v>
      </c>
      <c r="ES355" s="404">
        <f t="shared" si="1056"/>
        <v>4620</v>
      </c>
      <c r="ET355" s="564"/>
      <c r="EU355" s="716"/>
      <c r="EV355" s="500">
        <f t="shared" si="1057"/>
        <v>0</v>
      </c>
      <c r="EW355" s="404">
        <f t="shared" si="1058"/>
        <v>0</v>
      </c>
      <c r="EX355" s="236">
        <f t="shared" si="1059"/>
        <v>3.9170347003154578</v>
      </c>
      <c r="EY355" s="237">
        <f t="shared" si="1060"/>
        <v>4.0889674681753894</v>
      </c>
      <c r="EZ355" s="500">
        <f t="shared" si="1061"/>
        <v>4966.8</v>
      </c>
      <c r="FA355" s="404">
        <f t="shared" si="1062"/>
        <v>5781.8</v>
      </c>
      <c r="FB355" s="565">
        <v>70</v>
      </c>
      <c r="FC355" s="716">
        <v>67.400000000000006</v>
      </c>
      <c r="FD355" s="500">
        <f t="shared" si="1063"/>
        <v>18410</v>
      </c>
      <c r="FE355" s="404">
        <f t="shared" si="1064"/>
        <v>21163.600000000002</v>
      </c>
      <c r="FF355" s="565">
        <v>65.900000000000006</v>
      </c>
      <c r="FG355" s="716">
        <v>61.5</v>
      </c>
      <c r="FH355" s="500">
        <f t="shared" si="1065"/>
        <v>66229.5</v>
      </c>
      <c r="FI355" s="404">
        <f t="shared" si="1066"/>
        <v>67650</v>
      </c>
      <c r="FJ355" s="565"/>
      <c r="FK355" s="716"/>
      <c r="FL355" s="500">
        <f t="shared" si="1067"/>
        <v>0</v>
      </c>
      <c r="FM355" s="404">
        <f t="shared" si="1068"/>
        <v>0</v>
      </c>
      <c r="FN355" s="500">
        <f t="shared" si="1069"/>
        <v>66.750394321766564</v>
      </c>
      <c r="FO355" s="404">
        <f t="shared" si="1070"/>
        <v>62.810183875530413</v>
      </c>
      <c r="FP355" s="500">
        <f t="shared" si="1071"/>
        <v>84639.5</v>
      </c>
      <c r="FQ355" s="404">
        <f t="shared" si="1072"/>
        <v>88813.6</v>
      </c>
      <c r="FR355" s="565">
        <v>724</v>
      </c>
      <c r="FS355" s="717">
        <v>973</v>
      </c>
      <c r="FT355" s="500">
        <f t="shared" si="1073"/>
        <v>724</v>
      </c>
      <c r="FU355" s="404">
        <f t="shared" si="1074"/>
        <v>973</v>
      </c>
      <c r="FV355" s="564">
        <v>4.3</v>
      </c>
      <c r="FW355" s="718">
        <v>4.7</v>
      </c>
      <c r="FX355" s="500">
        <f t="shared" si="1075"/>
        <v>3113.2</v>
      </c>
      <c r="FY355" s="404">
        <f t="shared" si="1076"/>
        <v>4573.1000000000004</v>
      </c>
      <c r="FZ355" s="564">
        <v>52.5</v>
      </c>
      <c r="GA355" s="718">
        <v>53.9</v>
      </c>
      <c r="GB355" s="500">
        <f t="shared" si="1077"/>
        <v>38010</v>
      </c>
      <c r="GC355" s="404">
        <f t="shared" si="1078"/>
        <v>52444.7</v>
      </c>
      <c r="GD355" s="510">
        <f t="shared" si="1079"/>
        <v>1015</v>
      </c>
      <c r="GE355" s="404">
        <f t="shared" si="1080"/>
        <v>1415</v>
      </c>
      <c r="GF355" s="500">
        <f t="shared" si="1081"/>
        <v>1015</v>
      </c>
      <c r="GG355" s="404">
        <f t="shared" si="1082"/>
        <v>1415</v>
      </c>
      <c r="GH355" s="500">
        <f t="shared" si="1083"/>
        <v>4228.3999999999996</v>
      </c>
      <c r="GI355" s="404">
        <f t="shared" si="1084"/>
        <v>5984</v>
      </c>
      <c r="GJ355" s="500">
        <f t="shared" si="1085"/>
        <v>83848.400000000009</v>
      </c>
      <c r="GK355" s="404">
        <f t="shared" si="1086"/>
        <v>112693.3</v>
      </c>
      <c r="GL355" s="510">
        <f t="shared" si="1087"/>
        <v>2439</v>
      </c>
      <c r="GM355" s="404">
        <f t="shared" si="1088"/>
        <v>3003</v>
      </c>
      <c r="GN355" s="500">
        <f t="shared" si="1089"/>
        <v>2439</v>
      </c>
      <c r="GO355" s="404">
        <f t="shared" si="1090"/>
        <v>3003</v>
      </c>
      <c r="GP355" s="500">
        <f t="shared" si="1091"/>
        <v>4849.6000000000004</v>
      </c>
      <c r="GQ355" s="404">
        <f t="shared" si="1092"/>
        <v>13728.5</v>
      </c>
      <c r="GR355" s="500">
        <f t="shared" si="1093"/>
        <v>186636.5</v>
      </c>
      <c r="GS355" s="404">
        <f t="shared" si="1094"/>
        <v>214230.8</v>
      </c>
      <c r="GT355" s="510">
        <f t="shared" si="1095"/>
        <v>3454</v>
      </c>
      <c r="GU355" s="404">
        <f t="shared" si="1096"/>
        <v>4418</v>
      </c>
      <c r="GV355" s="500">
        <f t="shared" si="1097"/>
        <v>3454</v>
      </c>
      <c r="GW355" s="404">
        <f t="shared" si="1098"/>
        <v>4418</v>
      </c>
      <c r="GX355" s="500">
        <f t="shared" si="1099"/>
        <v>9078</v>
      </c>
      <c r="GY355" s="404">
        <f t="shared" si="1100"/>
        <v>19712.5</v>
      </c>
      <c r="GZ355" s="500">
        <f t="shared" si="1101"/>
        <v>270484.90000000002</v>
      </c>
      <c r="HA355" s="404">
        <f t="shared" si="1102"/>
        <v>326924.09999999998</v>
      </c>
      <c r="HB355" s="510">
        <f t="shared" si="1103"/>
        <v>0</v>
      </c>
      <c r="HC355" s="404">
        <f t="shared" si="1104"/>
        <v>0</v>
      </c>
      <c r="HD355" s="500">
        <f t="shared" si="1105"/>
        <v>0</v>
      </c>
      <c r="HE355" s="404">
        <f t="shared" si="1106"/>
        <v>0</v>
      </c>
      <c r="HF355" s="500" t="str">
        <f t="shared" si="1107"/>
        <v/>
      </c>
      <c r="HG355" s="404" t="str">
        <f t="shared" si="1108"/>
        <v/>
      </c>
      <c r="HH355" s="500" t="str">
        <f t="shared" si="1109"/>
        <v/>
      </c>
      <c r="HI355" s="404" t="str">
        <f t="shared" si="1110"/>
        <v/>
      </c>
      <c r="HJ355" s="510">
        <f t="shared" si="1111"/>
        <v>12191.2</v>
      </c>
      <c r="HK355" s="404">
        <f t="shared" si="1112"/>
        <v>24285.599999999999</v>
      </c>
      <c r="HL355" s="500">
        <f t="shared" si="1113"/>
        <v>308494.90000000002</v>
      </c>
      <c r="HM355" s="404">
        <f t="shared" si="1114"/>
        <v>379368.8</v>
      </c>
    </row>
    <row r="356" spans="1:221">
      <c r="A356" s="711" t="s">
        <v>547</v>
      </c>
      <c r="B356" s="622" t="s">
        <v>1044</v>
      </c>
      <c r="C356" s="730"/>
      <c r="D356" s="627">
        <v>226578</v>
      </c>
      <c r="E356" s="623">
        <v>8</v>
      </c>
      <c r="F356" s="422">
        <v>991</v>
      </c>
      <c r="G356" s="712">
        <v>1174</v>
      </c>
      <c r="H356" s="422">
        <v>48</v>
      </c>
      <c r="I356" s="712">
        <v>72</v>
      </c>
      <c r="J356" s="500">
        <f t="shared" si="965"/>
        <v>943</v>
      </c>
      <c r="K356" s="404">
        <f t="shared" si="966"/>
        <v>1102</v>
      </c>
      <c r="L356" s="422"/>
      <c r="M356" s="712"/>
      <c r="N356" s="500">
        <f t="shared" si="967"/>
        <v>943</v>
      </c>
      <c r="O356" s="404">
        <f t="shared" si="968"/>
        <v>1102</v>
      </c>
      <c r="P356" s="500">
        <f t="shared" si="969"/>
        <v>943</v>
      </c>
      <c r="Q356" s="404">
        <f t="shared" si="970"/>
        <v>1102</v>
      </c>
      <c r="R356" s="422">
        <v>120</v>
      </c>
      <c r="S356" s="712">
        <v>142</v>
      </c>
      <c r="T356" s="500">
        <f t="shared" si="971"/>
        <v>120</v>
      </c>
      <c r="U356" s="404">
        <f t="shared" si="972"/>
        <v>142</v>
      </c>
      <c r="V356" s="422">
        <v>42</v>
      </c>
      <c r="W356" s="712">
        <v>63</v>
      </c>
      <c r="X356" s="500">
        <f t="shared" si="973"/>
        <v>42</v>
      </c>
      <c r="Y356" s="404">
        <f t="shared" si="974"/>
        <v>63</v>
      </c>
      <c r="Z356" s="422"/>
      <c r="AA356" s="712"/>
      <c r="AB356" s="500">
        <f t="shared" si="975"/>
        <v>0</v>
      </c>
      <c r="AC356" s="404">
        <f t="shared" si="976"/>
        <v>0</v>
      </c>
      <c r="AD356" s="500">
        <f t="shared" si="977"/>
        <v>162</v>
      </c>
      <c r="AE356" s="404">
        <f t="shared" si="978"/>
        <v>205</v>
      </c>
      <c r="AF356" s="500">
        <f t="shared" si="979"/>
        <v>162</v>
      </c>
      <c r="AG356" s="404">
        <f t="shared" si="980"/>
        <v>205</v>
      </c>
      <c r="AH356" s="564">
        <v>3.6</v>
      </c>
      <c r="AI356" s="713">
        <v>3.7</v>
      </c>
      <c r="AJ356" s="500">
        <f t="shared" si="981"/>
        <v>432</v>
      </c>
      <c r="AK356" s="404">
        <f t="shared" si="982"/>
        <v>525.4</v>
      </c>
      <c r="AL356" s="564">
        <v>3.3</v>
      </c>
      <c r="AM356" s="713">
        <v>4</v>
      </c>
      <c r="AN356" s="500">
        <f t="shared" si="983"/>
        <v>138.6</v>
      </c>
      <c r="AO356" s="404">
        <f t="shared" si="984"/>
        <v>252</v>
      </c>
      <c r="AP356" s="564"/>
      <c r="AQ356" s="713"/>
      <c r="AR356" s="500">
        <f t="shared" si="985"/>
        <v>0</v>
      </c>
      <c r="AS356" s="404">
        <f t="shared" si="986"/>
        <v>0</v>
      </c>
      <c r="AT356" s="236">
        <f t="shared" si="987"/>
        <v>3.5222222222222221</v>
      </c>
      <c r="AU356" s="237">
        <f t="shared" si="988"/>
        <v>3.7921951219512193</v>
      </c>
      <c r="AV356" s="500">
        <f t="shared" si="989"/>
        <v>570.6</v>
      </c>
      <c r="AW356" s="404">
        <f t="shared" si="990"/>
        <v>777.4</v>
      </c>
      <c r="AX356" s="422">
        <v>80.3</v>
      </c>
      <c r="AY356" s="712">
        <v>78.7</v>
      </c>
      <c r="AZ356" s="500">
        <f t="shared" si="991"/>
        <v>9636</v>
      </c>
      <c r="BA356" s="404">
        <f t="shared" si="992"/>
        <v>11175.4</v>
      </c>
      <c r="BB356" s="422">
        <v>72.2</v>
      </c>
      <c r="BC356" s="712">
        <v>74.599999999999994</v>
      </c>
      <c r="BD356" s="500">
        <f t="shared" si="993"/>
        <v>3032.4</v>
      </c>
      <c r="BE356" s="404">
        <f t="shared" si="994"/>
        <v>4699.7999999999993</v>
      </c>
      <c r="BF356" s="422"/>
      <c r="BG356" s="712"/>
      <c r="BH356" s="500">
        <f t="shared" si="995"/>
        <v>0</v>
      </c>
      <c r="BI356" s="404">
        <f t="shared" si="996"/>
        <v>0</v>
      </c>
      <c r="BJ356" s="500">
        <f t="shared" si="997"/>
        <v>78.2</v>
      </c>
      <c r="BK356" s="404">
        <f t="shared" si="998"/>
        <v>77.44</v>
      </c>
      <c r="BL356" s="500">
        <f t="shared" si="999"/>
        <v>12668.4</v>
      </c>
      <c r="BM356" s="404">
        <f t="shared" si="1000"/>
        <v>15875.199999999999</v>
      </c>
      <c r="BN356" s="422">
        <v>188</v>
      </c>
      <c r="BO356" s="712">
        <v>225</v>
      </c>
      <c r="BP356" s="500">
        <f t="shared" si="1001"/>
        <v>188</v>
      </c>
      <c r="BQ356" s="404">
        <f t="shared" si="1002"/>
        <v>225</v>
      </c>
      <c r="BR356" s="422">
        <v>93</v>
      </c>
      <c r="BS356" s="712">
        <v>113</v>
      </c>
      <c r="BT356" s="500">
        <f t="shared" si="1003"/>
        <v>93</v>
      </c>
      <c r="BU356" s="404">
        <f t="shared" si="1004"/>
        <v>113</v>
      </c>
      <c r="BV356" s="422"/>
      <c r="BW356" s="712"/>
      <c r="BX356" s="500">
        <f t="shared" si="1005"/>
        <v>0</v>
      </c>
      <c r="BY356" s="404">
        <f t="shared" si="1006"/>
        <v>0</v>
      </c>
      <c r="BZ356" s="500">
        <f t="shared" si="1007"/>
        <v>281</v>
      </c>
      <c r="CA356" s="404">
        <f t="shared" si="1008"/>
        <v>338</v>
      </c>
      <c r="CB356" s="500">
        <f t="shared" si="1009"/>
        <v>281</v>
      </c>
      <c r="CC356" s="404">
        <f t="shared" si="1010"/>
        <v>338</v>
      </c>
      <c r="CD356" s="564">
        <v>4.7</v>
      </c>
      <c r="CE356" s="714">
        <v>4.4000000000000004</v>
      </c>
      <c r="CF356" s="500">
        <f t="shared" si="1011"/>
        <v>883.6</v>
      </c>
      <c r="CG356" s="404">
        <f t="shared" si="1012"/>
        <v>990.00000000000011</v>
      </c>
      <c r="CH356" s="564"/>
      <c r="CI356" s="714">
        <v>5.0999999999999996</v>
      </c>
      <c r="CJ356" s="500">
        <f t="shared" si="1013"/>
        <v>0</v>
      </c>
      <c r="CK356" s="404">
        <f t="shared" si="1014"/>
        <v>576.29999999999995</v>
      </c>
      <c r="CL356" s="564"/>
      <c r="CM356" s="714"/>
      <c r="CN356" s="500">
        <f t="shared" si="1015"/>
        <v>0</v>
      </c>
      <c r="CO356" s="404">
        <f t="shared" si="1016"/>
        <v>0</v>
      </c>
      <c r="CP356" s="500">
        <f t="shared" si="1017"/>
        <v>3.1444839857651248</v>
      </c>
      <c r="CQ356" s="237">
        <f t="shared" si="1018"/>
        <v>4.6340236686390535</v>
      </c>
      <c r="CR356" s="500">
        <f t="shared" si="1019"/>
        <v>883.6</v>
      </c>
      <c r="CS356" s="404">
        <f t="shared" si="1020"/>
        <v>1566.3000000000002</v>
      </c>
      <c r="CT356" s="565">
        <v>98.5</v>
      </c>
      <c r="CU356" s="714">
        <v>92.5</v>
      </c>
      <c r="CV356" s="500">
        <f t="shared" si="1021"/>
        <v>18518</v>
      </c>
      <c r="CW356" s="404">
        <f t="shared" si="1022"/>
        <v>20812.5</v>
      </c>
      <c r="CX356" s="565">
        <v>101.8</v>
      </c>
      <c r="CY356" s="714">
        <v>98.4</v>
      </c>
      <c r="CZ356" s="500">
        <f t="shared" si="1023"/>
        <v>9467.4</v>
      </c>
      <c r="DA356" s="404">
        <f t="shared" si="1024"/>
        <v>11119.2</v>
      </c>
      <c r="DB356" s="565"/>
      <c r="DC356" s="714"/>
      <c r="DD356" s="500">
        <f t="shared" si="1025"/>
        <v>0</v>
      </c>
      <c r="DE356" s="404">
        <f t="shared" si="1026"/>
        <v>0</v>
      </c>
      <c r="DF356" s="500">
        <f t="shared" si="1027"/>
        <v>99.592170818505338</v>
      </c>
      <c r="DG356" s="404">
        <f t="shared" si="1028"/>
        <v>94.47248520710059</v>
      </c>
      <c r="DH356" s="500">
        <f t="shared" si="1029"/>
        <v>27985.4</v>
      </c>
      <c r="DI356" s="404">
        <f t="shared" si="1030"/>
        <v>31931.7</v>
      </c>
      <c r="DJ356" s="500">
        <f t="shared" si="1031"/>
        <v>443</v>
      </c>
      <c r="DK356" s="404">
        <f t="shared" si="1032"/>
        <v>543</v>
      </c>
      <c r="DL356" s="500">
        <f t="shared" si="1033"/>
        <v>443</v>
      </c>
      <c r="DM356" s="404">
        <f t="shared" si="1034"/>
        <v>543</v>
      </c>
      <c r="DN356" s="236">
        <f t="shared" si="1035"/>
        <v>3.2826185101580134</v>
      </c>
      <c r="DO356" s="237">
        <f t="shared" si="1036"/>
        <v>4.3162062615101293</v>
      </c>
      <c r="DP356" s="500">
        <f t="shared" si="1037"/>
        <v>1454.2</v>
      </c>
      <c r="DQ356" s="404">
        <f t="shared" si="1038"/>
        <v>2343.7000000000003</v>
      </c>
      <c r="DR356" s="500">
        <f t="shared" si="1039"/>
        <v>91.769300225733645</v>
      </c>
      <c r="DS356" s="404">
        <f t="shared" si="1040"/>
        <v>88.042173112338858</v>
      </c>
      <c r="DT356" s="500">
        <f t="shared" si="1041"/>
        <v>40653.800000000003</v>
      </c>
      <c r="DU356" s="404">
        <f t="shared" si="1042"/>
        <v>47806.9</v>
      </c>
      <c r="DV356" s="565">
        <v>152</v>
      </c>
      <c r="DW356" s="715">
        <v>182</v>
      </c>
      <c r="DX356" s="500">
        <f t="shared" si="1043"/>
        <v>152</v>
      </c>
      <c r="DY356" s="404">
        <f t="shared" si="1044"/>
        <v>182</v>
      </c>
      <c r="DZ356" s="565">
        <v>153</v>
      </c>
      <c r="EA356" s="715">
        <v>152</v>
      </c>
      <c r="EB356" s="500">
        <f t="shared" si="1045"/>
        <v>153</v>
      </c>
      <c r="EC356" s="404">
        <f t="shared" si="1046"/>
        <v>152</v>
      </c>
      <c r="ED356" s="565"/>
      <c r="EE356" s="715"/>
      <c r="EF356" s="500">
        <f t="shared" si="1047"/>
        <v>0</v>
      </c>
      <c r="EG356" s="404">
        <f t="shared" si="1048"/>
        <v>0</v>
      </c>
      <c r="EH356" s="500">
        <f t="shared" si="1049"/>
        <v>305</v>
      </c>
      <c r="EI356" s="404">
        <f t="shared" si="1050"/>
        <v>334</v>
      </c>
      <c r="EJ356" s="500">
        <f t="shared" si="1051"/>
        <v>305</v>
      </c>
      <c r="EK356" s="404">
        <f t="shared" si="1052"/>
        <v>334</v>
      </c>
      <c r="EL356" s="564">
        <v>3.2</v>
      </c>
      <c r="EM356" s="716">
        <v>3</v>
      </c>
      <c r="EN356" s="500">
        <f t="shared" si="1053"/>
        <v>486.40000000000003</v>
      </c>
      <c r="EO356" s="404">
        <f t="shared" si="1054"/>
        <v>546</v>
      </c>
      <c r="EP356" s="564">
        <v>3.7</v>
      </c>
      <c r="EQ356" s="716">
        <v>3.6</v>
      </c>
      <c r="ER356" s="500">
        <f t="shared" si="1055"/>
        <v>566.1</v>
      </c>
      <c r="ES356" s="404">
        <f t="shared" si="1056"/>
        <v>547.20000000000005</v>
      </c>
      <c r="ET356" s="564"/>
      <c r="EU356" s="716"/>
      <c r="EV356" s="500">
        <f t="shared" si="1057"/>
        <v>0</v>
      </c>
      <c r="EW356" s="404">
        <f t="shared" si="1058"/>
        <v>0</v>
      </c>
      <c r="EX356" s="236">
        <f t="shared" si="1059"/>
        <v>3.4508196721311477</v>
      </c>
      <c r="EY356" s="237">
        <f t="shared" si="1060"/>
        <v>3.273053892215569</v>
      </c>
      <c r="EZ356" s="500">
        <f t="shared" si="1061"/>
        <v>1052.5</v>
      </c>
      <c r="FA356" s="404">
        <f t="shared" si="1062"/>
        <v>1093.2</v>
      </c>
      <c r="FB356" s="565">
        <v>70.099999999999994</v>
      </c>
      <c r="FC356" s="716">
        <v>66.900000000000006</v>
      </c>
      <c r="FD356" s="500">
        <f t="shared" si="1063"/>
        <v>10655.199999999999</v>
      </c>
      <c r="FE356" s="404">
        <f t="shared" si="1064"/>
        <v>12175.800000000001</v>
      </c>
      <c r="FF356" s="565">
        <v>64.400000000000006</v>
      </c>
      <c r="FG356" s="716">
        <v>61.6</v>
      </c>
      <c r="FH356" s="500">
        <f t="shared" si="1065"/>
        <v>9853.2000000000007</v>
      </c>
      <c r="FI356" s="404">
        <f t="shared" si="1066"/>
        <v>9363.2000000000007</v>
      </c>
      <c r="FJ356" s="565"/>
      <c r="FK356" s="716"/>
      <c r="FL356" s="500">
        <f t="shared" si="1067"/>
        <v>0</v>
      </c>
      <c r="FM356" s="404">
        <f t="shared" si="1068"/>
        <v>0</v>
      </c>
      <c r="FN356" s="500">
        <f t="shared" si="1069"/>
        <v>67.240655737704927</v>
      </c>
      <c r="FO356" s="404">
        <f t="shared" si="1070"/>
        <v>64.488023952095801</v>
      </c>
      <c r="FP356" s="500">
        <f t="shared" si="1071"/>
        <v>20508.400000000001</v>
      </c>
      <c r="FQ356" s="404">
        <f t="shared" si="1072"/>
        <v>21538.999999999996</v>
      </c>
      <c r="FR356" s="565">
        <v>195</v>
      </c>
      <c r="FS356" s="717">
        <v>225</v>
      </c>
      <c r="FT356" s="500">
        <f t="shared" si="1073"/>
        <v>195</v>
      </c>
      <c r="FU356" s="404">
        <f t="shared" si="1074"/>
        <v>225</v>
      </c>
      <c r="FV356" s="564">
        <v>5.2</v>
      </c>
      <c r="FW356" s="718">
        <v>5.0999999999999996</v>
      </c>
      <c r="FX356" s="500">
        <f t="shared" si="1075"/>
        <v>1014</v>
      </c>
      <c r="FY356" s="404">
        <f t="shared" si="1076"/>
        <v>1147.5</v>
      </c>
      <c r="FZ356" s="564">
        <v>73.8</v>
      </c>
      <c r="GA356" s="718">
        <v>66.099999999999994</v>
      </c>
      <c r="GB356" s="500">
        <f t="shared" si="1077"/>
        <v>14391</v>
      </c>
      <c r="GC356" s="404">
        <f t="shared" si="1078"/>
        <v>14872.499999999998</v>
      </c>
      <c r="GD356" s="510">
        <f t="shared" si="1079"/>
        <v>460</v>
      </c>
      <c r="GE356" s="404">
        <f t="shared" si="1080"/>
        <v>549</v>
      </c>
      <c r="GF356" s="500">
        <f t="shared" si="1081"/>
        <v>460</v>
      </c>
      <c r="GG356" s="404">
        <f t="shared" si="1082"/>
        <v>549</v>
      </c>
      <c r="GH356" s="500">
        <f t="shared" si="1083"/>
        <v>1802</v>
      </c>
      <c r="GI356" s="404">
        <f t="shared" si="1084"/>
        <v>2061.4</v>
      </c>
      <c r="GJ356" s="500">
        <f t="shared" si="1085"/>
        <v>38809.199999999997</v>
      </c>
      <c r="GK356" s="404">
        <f t="shared" si="1086"/>
        <v>44163.700000000004</v>
      </c>
      <c r="GL356" s="510">
        <f t="shared" si="1087"/>
        <v>288</v>
      </c>
      <c r="GM356" s="404">
        <f t="shared" si="1088"/>
        <v>328</v>
      </c>
      <c r="GN356" s="500">
        <f t="shared" si="1089"/>
        <v>288</v>
      </c>
      <c r="GO356" s="404">
        <f t="shared" si="1090"/>
        <v>328</v>
      </c>
      <c r="GP356" s="500">
        <f t="shared" si="1091"/>
        <v>704.7</v>
      </c>
      <c r="GQ356" s="404">
        <f t="shared" si="1092"/>
        <v>1375.5</v>
      </c>
      <c r="GR356" s="500">
        <f t="shared" si="1093"/>
        <v>22353</v>
      </c>
      <c r="GS356" s="404">
        <f t="shared" si="1094"/>
        <v>25182.2</v>
      </c>
      <c r="GT356" s="510">
        <f t="shared" si="1095"/>
        <v>748</v>
      </c>
      <c r="GU356" s="404">
        <f t="shared" si="1096"/>
        <v>877</v>
      </c>
      <c r="GV356" s="500">
        <f t="shared" si="1097"/>
        <v>748</v>
      </c>
      <c r="GW356" s="404">
        <f t="shared" si="1098"/>
        <v>877</v>
      </c>
      <c r="GX356" s="500">
        <f t="shared" si="1099"/>
        <v>2506.6999999999998</v>
      </c>
      <c r="GY356" s="404">
        <f t="shared" si="1100"/>
        <v>3436.9</v>
      </c>
      <c r="GZ356" s="500">
        <f t="shared" si="1101"/>
        <v>61162.2</v>
      </c>
      <c r="HA356" s="404">
        <f t="shared" si="1102"/>
        <v>69345.900000000009</v>
      </c>
      <c r="HB356" s="510">
        <f t="shared" si="1103"/>
        <v>0</v>
      </c>
      <c r="HC356" s="404">
        <f t="shared" si="1104"/>
        <v>0</v>
      </c>
      <c r="HD356" s="500">
        <f t="shared" si="1105"/>
        <v>0</v>
      </c>
      <c r="HE356" s="404">
        <f t="shared" si="1106"/>
        <v>0</v>
      </c>
      <c r="HF356" s="500" t="str">
        <f t="shared" si="1107"/>
        <v/>
      </c>
      <c r="HG356" s="404" t="str">
        <f t="shared" si="1108"/>
        <v/>
      </c>
      <c r="HH356" s="500" t="str">
        <f t="shared" si="1109"/>
        <v/>
      </c>
      <c r="HI356" s="404" t="str">
        <f t="shared" si="1110"/>
        <v/>
      </c>
      <c r="HJ356" s="510">
        <f t="shared" si="1111"/>
        <v>3520.7</v>
      </c>
      <c r="HK356" s="404">
        <f t="shared" si="1112"/>
        <v>4584.4000000000005</v>
      </c>
      <c r="HL356" s="500">
        <f t="shared" si="1113"/>
        <v>75553.200000000012</v>
      </c>
      <c r="HM356" s="404">
        <f t="shared" si="1114"/>
        <v>84218.4</v>
      </c>
    </row>
    <row r="357" spans="1:221">
      <c r="A357" s="727" t="s">
        <v>547</v>
      </c>
      <c r="B357" s="732" t="s">
        <v>1045</v>
      </c>
      <c r="C357" s="733"/>
      <c r="D357" s="728">
        <v>227146</v>
      </c>
      <c r="E357" s="729">
        <v>8</v>
      </c>
      <c r="F357" s="422">
        <v>1204</v>
      </c>
      <c r="G357" s="712">
        <v>858</v>
      </c>
      <c r="H357" s="422">
        <v>19</v>
      </c>
      <c r="I357" s="712">
        <v>16</v>
      </c>
      <c r="J357" s="500">
        <f t="shared" si="965"/>
        <v>1185</v>
      </c>
      <c r="K357" s="404">
        <f t="shared" si="966"/>
        <v>842</v>
      </c>
      <c r="L357" s="422"/>
      <c r="M357" s="712"/>
      <c r="N357" s="500">
        <f t="shared" si="967"/>
        <v>1185</v>
      </c>
      <c r="O357" s="404">
        <f t="shared" si="968"/>
        <v>842</v>
      </c>
      <c r="P357" s="500">
        <f t="shared" si="969"/>
        <v>1185</v>
      </c>
      <c r="Q357" s="404">
        <f t="shared" si="970"/>
        <v>842</v>
      </c>
      <c r="R357" s="422">
        <v>156</v>
      </c>
      <c r="S357" s="712">
        <v>127</v>
      </c>
      <c r="T357" s="500">
        <f t="shared" si="971"/>
        <v>156</v>
      </c>
      <c r="U357" s="404">
        <f t="shared" si="972"/>
        <v>127</v>
      </c>
      <c r="V357" s="422">
        <v>72</v>
      </c>
      <c r="W357" s="712">
        <v>48</v>
      </c>
      <c r="X357" s="500">
        <f t="shared" si="973"/>
        <v>72</v>
      </c>
      <c r="Y357" s="404">
        <f t="shared" si="974"/>
        <v>48</v>
      </c>
      <c r="Z357" s="422"/>
      <c r="AA357" s="712"/>
      <c r="AB357" s="500">
        <f t="shared" si="975"/>
        <v>0</v>
      </c>
      <c r="AC357" s="404">
        <f t="shared" si="976"/>
        <v>0</v>
      </c>
      <c r="AD357" s="500">
        <f t="shared" si="977"/>
        <v>228</v>
      </c>
      <c r="AE357" s="404">
        <f t="shared" si="978"/>
        <v>175</v>
      </c>
      <c r="AF357" s="500">
        <f t="shared" si="979"/>
        <v>228</v>
      </c>
      <c r="AG357" s="404">
        <f t="shared" si="980"/>
        <v>175</v>
      </c>
      <c r="AH357" s="564">
        <v>3.7</v>
      </c>
      <c r="AI357" s="713">
        <v>3.3</v>
      </c>
      <c r="AJ357" s="500">
        <f t="shared" si="981"/>
        <v>577.20000000000005</v>
      </c>
      <c r="AK357" s="404">
        <f t="shared" si="982"/>
        <v>419.09999999999997</v>
      </c>
      <c r="AL357" s="564">
        <v>3.6</v>
      </c>
      <c r="AM357" s="713">
        <v>3.2</v>
      </c>
      <c r="AN357" s="500">
        <f t="shared" si="983"/>
        <v>259.2</v>
      </c>
      <c r="AO357" s="404">
        <f t="shared" si="984"/>
        <v>153.60000000000002</v>
      </c>
      <c r="AP357" s="564"/>
      <c r="AQ357" s="713"/>
      <c r="AR357" s="500">
        <f t="shared" si="985"/>
        <v>0</v>
      </c>
      <c r="AS357" s="404">
        <f t="shared" si="986"/>
        <v>0</v>
      </c>
      <c r="AT357" s="236">
        <f t="shared" si="987"/>
        <v>3.6684210526315795</v>
      </c>
      <c r="AU357" s="237">
        <f t="shared" si="988"/>
        <v>3.2725714285714287</v>
      </c>
      <c r="AV357" s="500">
        <f t="shared" si="989"/>
        <v>836.40000000000009</v>
      </c>
      <c r="AW357" s="404">
        <f t="shared" si="990"/>
        <v>572.70000000000005</v>
      </c>
      <c r="AX357" s="422">
        <v>76.099999999999994</v>
      </c>
      <c r="AY357" s="712">
        <v>71</v>
      </c>
      <c r="AZ357" s="500">
        <f t="shared" si="991"/>
        <v>11871.599999999999</v>
      </c>
      <c r="BA357" s="404">
        <f t="shared" si="992"/>
        <v>9017</v>
      </c>
      <c r="BB357" s="422">
        <v>66.900000000000006</v>
      </c>
      <c r="BC357" s="712">
        <v>67.099999999999994</v>
      </c>
      <c r="BD357" s="500">
        <f t="shared" si="993"/>
        <v>4816.8</v>
      </c>
      <c r="BE357" s="404">
        <f t="shared" si="994"/>
        <v>3220.7999999999997</v>
      </c>
      <c r="BF357" s="422"/>
      <c r="BG357" s="712"/>
      <c r="BH357" s="500">
        <f t="shared" si="995"/>
        <v>0</v>
      </c>
      <c r="BI357" s="404">
        <f t="shared" si="996"/>
        <v>0</v>
      </c>
      <c r="BJ357" s="500">
        <f t="shared" si="997"/>
        <v>73.194736842105257</v>
      </c>
      <c r="BK357" s="404">
        <f t="shared" si="998"/>
        <v>69.930285714285716</v>
      </c>
      <c r="BL357" s="500">
        <f t="shared" si="999"/>
        <v>16688.399999999998</v>
      </c>
      <c r="BM357" s="404">
        <f t="shared" si="1000"/>
        <v>12237.800000000001</v>
      </c>
      <c r="BN357" s="422">
        <v>267</v>
      </c>
      <c r="BO357" s="712">
        <v>181</v>
      </c>
      <c r="BP357" s="500">
        <f t="shared" si="1001"/>
        <v>267</v>
      </c>
      <c r="BQ357" s="404">
        <f t="shared" si="1002"/>
        <v>181</v>
      </c>
      <c r="BR357" s="422">
        <v>118</v>
      </c>
      <c r="BS357" s="712">
        <v>85</v>
      </c>
      <c r="BT357" s="500">
        <f t="shared" si="1003"/>
        <v>118</v>
      </c>
      <c r="BU357" s="404">
        <f t="shared" si="1004"/>
        <v>85</v>
      </c>
      <c r="BV357" s="422"/>
      <c r="BW357" s="712"/>
      <c r="BX357" s="500">
        <f t="shared" si="1005"/>
        <v>0</v>
      </c>
      <c r="BY357" s="404">
        <f t="shared" si="1006"/>
        <v>0</v>
      </c>
      <c r="BZ357" s="500">
        <f t="shared" si="1007"/>
        <v>385</v>
      </c>
      <c r="CA357" s="404">
        <f t="shared" si="1008"/>
        <v>266</v>
      </c>
      <c r="CB357" s="500">
        <f t="shared" si="1009"/>
        <v>385</v>
      </c>
      <c r="CC357" s="404">
        <f t="shared" si="1010"/>
        <v>266</v>
      </c>
      <c r="CD357" s="564">
        <v>4.5999999999999996</v>
      </c>
      <c r="CE357" s="714">
        <v>3.8</v>
      </c>
      <c r="CF357" s="500">
        <f t="shared" si="1011"/>
        <v>1228.1999999999998</v>
      </c>
      <c r="CG357" s="404">
        <f t="shared" si="1012"/>
        <v>687.8</v>
      </c>
      <c r="CH357" s="564"/>
      <c r="CI357" s="714">
        <v>4.5999999999999996</v>
      </c>
      <c r="CJ357" s="500">
        <f t="shared" si="1013"/>
        <v>0</v>
      </c>
      <c r="CK357" s="404">
        <f t="shared" si="1014"/>
        <v>390.99999999999994</v>
      </c>
      <c r="CL357" s="564"/>
      <c r="CM357" s="714"/>
      <c r="CN357" s="500">
        <f t="shared" si="1015"/>
        <v>0</v>
      </c>
      <c r="CO357" s="404">
        <f t="shared" si="1016"/>
        <v>0</v>
      </c>
      <c r="CP357" s="500">
        <f t="shared" si="1017"/>
        <v>3.1901298701298697</v>
      </c>
      <c r="CQ357" s="237">
        <f t="shared" si="1018"/>
        <v>4.0556390977443604</v>
      </c>
      <c r="CR357" s="500">
        <f t="shared" si="1019"/>
        <v>1228.1999999999998</v>
      </c>
      <c r="CS357" s="404">
        <f t="shared" si="1020"/>
        <v>1078.8</v>
      </c>
      <c r="CT357" s="565">
        <v>90.2</v>
      </c>
      <c r="CU357" s="714">
        <v>89.7</v>
      </c>
      <c r="CV357" s="500">
        <f t="shared" si="1021"/>
        <v>24083.4</v>
      </c>
      <c r="CW357" s="404">
        <f t="shared" si="1022"/>
        <v>16235.7</v>
      </c>
      <c r="CX357" s="565">
        <v>92.4</v>
      </c>
      <c r="CY357" s="714">
        <v>86.6</v>
      </c>
      <c r="CZ357" s="500">
        <f t="shared" si="1023"/>
        <v>10903.2</v>
      </c>
      <c r="DA357" s="404">
        <f t="shared" si="1024"/>
        <v>7360.9999999999991</v>
      </c>
      <c r="DB357" s="565"/>
      <c r="DC357" s="714"/>
      <c r="DD357" s="500">
        <f t="shared" si="1025"/>
        <v>0</v>
      </c>
      <c r="DE357" s="404">
        <f t="shared" si="1026"/>
        <v>0</v>
      </c>
      <c r="DF357" s="500">
        <f t="shared" si="1027"/>
        <v>90.874285714285733</v>
      </c>
      <c r="DG357" s="404">
        <f t="shared" si="1028"/>
        <v>88.70939849624061</v>
      </c>
      <c r="DH357" s="500">
        <f t="shared" si="1029"/>
        <v>34986.600000000006</v>
      </c>
      <c r="DI357" s="404">
        <f t="shared" si="1030"/>
        <v>23596.7</v>
      </c>
      <c r="DJ357" s="500">
        <f t="shared" si="1031"/>
        <v>613</v>
      </c>
      <c r="DK357" s="404">
        <f t="shared" si="1032"/>
        <v>441</v>
      </c>
      <c r="DL357" s="500">
        <f t="shared" si="1033"/>
        <v>613</v>
      </c>
      <c r="DM357" s="404">
        <f t="shared" si="1034"/>
        <v>441</v>
      </c>
      <c r="DN357" s="236">
        <f t="shared" si="1035"/>
        <v>3.368026101141925</v>
      </c>
      <c r="DO357" s="237">
        <f t="shared" si="1036"/>
        <v>3.7448979591836733</v>
      </c>
      <c r="DP357" s="500">
        <f t="shared" si="1037"/>
        <v>2064.6</v>
      </c>
      <c r="DQ357" s="404">
        <f t="shared" si="1038"/>
        <v>1651.5</v>
      </c>
      <c r="DR357" s="500">
        <f t="shared" si="1039"/>
        <v>84.298531810766718</v>
      </c>
      <c r="DS357" s="404">
        <f t="shared" si="1040"/>
        <v>81.25736961451247</v>
      </c>
      <c r="DT357" s="500">
        <f t="shared" si="1041"/>
        <v>51675</v>
      </c>
      <c r="DU357" s="404">
        <f t="shared" si="1042"/>
        <v>35834.5</v>
      </c>
      <c r="DV357" s="565">
        <v>152</v>
      </c>
      <c r="DW357" s="715">
        <v>116</v>
      </c>
      <c r="DX357" s="500">
        <f t="shared" si="1043"/>
        <v>152</v>
      </c>
      <c r="DY357" s="404">
        <f t="shared" si="1044"/>
        <v>116</v>
      </c>
      <c r="DZ357" s="565">
        <v>174</v>
      </c>
      <c r="EA357" s="715">
        <v>124</v>
      </c>
      <c r="EB357" s="500">
        <f t="shared" si="1045"/>
        <v>174</v>
      </c>
      <c r="EC357" s="404">
        <f t="shared" si="1046"/>
        <v>124</v>
      </c>
      <c r="ED357" s="565"/>
      <c r="EE357" s="715"/>
      <c r="EF357" s="500">
        <f t="shared" si="1047"/>
        <v>0</v>
      </c>
      <c r="EG357" s="404">
        <f t="shared" si="1048"/>
        <v>0</v>
      </c>
      <c r="EH357" s="500">
        <f t="shared" si="1049"/>
        <v>326</v>
      </c>
      <c r="EI357" s="404">
        <f t="shared" si="1050"/>
        <v>240</v>
      </c>
      <c r="EJ357" s="500">
        <f t="shared" si="1051"/>
        <v>326</v>
      </c>
      <c r="EK357" s="404">
        <f t="shared" si="1052"/>
        <v>240</v>
      </c>
      <c r="EL357" s="564">
        <v>3.6</v>
      </c>
      <c r="EM357" s="716">
        <v>3.2</v>
      </c>
      <c r="EN357" s="500">
        <f t="shared" si="1053"/>
        <v>547.20000000000005</v>
      </c>
      <c r="EO357" s="404">
        <f t="shared" si="1054"/>
        <v>371.20000000000005</v>
      </c>
      <c r="EP357" s="564">
        <v>3.9</v>
      </c>
      <c r="EQ357" s="716">
        <v>3.3</v>
      </c>
      <c r="ER357" s="500">
        <f t="shared" si="1055"/>
        <v>678.6</v>
      </c>
      <c r="ES357" s="404">
        <f t="shared" si="1056"/>
        <v>409.2</v>
      </c>
      <c r="ET357" s="564"/>
      <c r="EU357" s="716"/>
      <c r="EV357" s="500">
        <f t="shared" si="1057"/>
        <v>0</v>
      </c>
      <c r="EW357" s="404">
        <f t="shared" si="1058"/>
        <v>0</v>
      </c>
      <c r="EX357" s="236">
        <f t="shared" si="1059"/>
        <v>3.7601226993865038</v>
      </c>
      <c r="EY357" s="237">
        <f t="shared" si="1060"/>
        <v>3.2516666666666669</v>
      </c>
      <c r="EZ357" s="500">
        <f t="shared" si="1061"/>
        <v>1225.8000000000002</v>
      </c>
      <c r="FA357" s="404">
        <f t="shared" si="1062"/>
        <v>780.40000000000009</v>
      </c>
      <c r="FB357" s="565">
        <v>70.8</v>
      </c>
      <c r="FC357" s="716">
        <v>66.2</v>
      </c>
      <c r="FD357" s="500">
        <f t="shared" si="1063"/>
        <v>10761.6</v>
      </c>
      <c r="FE357" s="404">
        <f t="shared" si="1064"/>
        <v>7679.2000000000007</v>
      </c>
      <c r="FF357" s="565">
        <v>64.7</v>
      </c>
      <c r="FG357" s="716">
        <v>55.1</v>
      </c>
      <c r="FH357" s="500">
        <f t="shared" si="1065"/>
        <v>11257.800000000001</v>
      </c>
      <c r="FI357" s="404">
        <f t="shared" si="1066"/>
        <v>6832.4000000000005</v>
      </c>
      <c r="FJ357" s="565"/>
      <c r="FK357" s="716"/>
      <c r="FL357" s="500">
        <f t="shared" si="1067"/>
        <v>0</v>
      </c>
      <c r="FM357" s="404">
        <f t="shared" si="1068"/>
        <v>0</v>
      </c>
      <c r="FN357" s="500">
        <f t="shared" si="1069"/>
        <v>67.544171779141109</v>
      </c>
      <c r="FO357" s="404">
        <f t="shared" si="1070"/>
        <v>60.465000000000011</v>
      </c>
      <c r="FP357" s="500">
        <f t="shared" si="1071"/>
        <v>22019.4</v>
      </c>
      <c r="FQ357" s="404">
        <f t="shared" si="1072"/>
        <v>14511.600000000002</v>
      </c>
      <c r="FR357" s="565">
        <v>246</v>
      </c>
      <c r="FS357" s="717">
        <v>161</v>
      </c>
      <c r="FT357" s="500">
        <f t="shared" si="1073"/>
        <v>246</v>
      </c>
      <c r="FU357" s="404">
        <f t="shared" si="1074"/>
        <v>161</v>
      </c>
      <c r="FV357" s="564">
        <v>5.0999999999999996</v>
      </c>
      <c r="FW357" s="718">
        <v>2.9</v>
      </c>
      <c r="FX357" s="500">
        <f t="shared" si="1075"/>
        <v>1254.5999999999999</v>
      </c>
      <c r="FY357" s="404">
        <f t="shared" si="1076"/>
        <v>466.9</v>
      </c>
      <c r="FZ357" s="564">
        <v>44.1</v>
      </c>
      <c r="GA357" s="718">
        <v>42.3</v>
      </c>
      <c r="GB357" s="500">
        <f t="shared" si="1077"/>
        <v>10848.6</v>
      </c>
      <c r="GC357" s="404">
        <f t="shared" si="1078"/>
        <v>6810.2999999999993</v>
      </c>
      <c r="GD357" s="510">
        <f t="shared" si="1079"/>
        <v>575</v>
      </c>
      <c r="GE357" s="404">
        <f t="shared" si="1080"/>
        <v>424</v>
      </c>
      <c r="GF357" s="500">
        <f t="shared" si="1081"/>
        <v>575</v>
      </c>
      <c r="GG357" s="404">
        <f t="shared" si="1082"/>
        <v>424</v>
      </c>
      <c r="GH357" s="500">
        <f t="shared" si="1083"/>
        <v>2352.6</v>
      </c>
      <c r="GI357" s="404">
        <f t="shared" si="1084"/>
        <v>1478.1</v>
      </c>
      <c r="GJ357" s="500">
        <f t="shared" si="1085"/>
        <v>46716.6</v>
      </c>
      <c r="GK357" s="404">
        <f t="shared" si="1086"/>
        <v>32931.9</v>
      </c>
      <c r="GL357" s="510">
        <f t="shared" si="1087"/>
        <v>364</v>
      </c>
      <c r="GM357" s="404">
        <f t="shared" si="1088"/>
        <v>257</v>
      </c>
      <c r="GN357" s="500">
        <f t="shared" si="1089"/>
        <v>364</v>
      </c>
      <c r="GO357" s="404">
        <f t="shared" si="1090"/>
        <v>257</v>
      </c>
      <c r="GP357" s="500">
        <f t="shared" si="1091"/>
        <v>937.8</v>
      </c>
      <c r="GQ357" s="404">
        <f t="shared" si="1092"/>
        <v>953.8</v>
      </c>
      <c r="GR357" s="500">
        <f t="shared" si="1093"/>
        <v>26977.800000000003</v>
      </c>
      <c r="GS357" s="404">
        <f t="shared" si="1094"/>
        <v>17414.2</v>
      </c>
      <c r="GT357" s="510">
        <f t="shared" si="1095"/>
        <v>939</v>
      </c>
      <c r="GU357" s="404">
        <f t="shared" si="1096"/>
        <v>681</v>
      </c>
      <c r="GV357" s="500">
        <f t="shared" si="1097"/>
        <v>939</v>
      </c>
      <c r="GW357" s="404">
        <f t="shared" si="1098"/>
        <v>681</v>
      </c>
      <c r="GX357" s="500">
        <f t="shared" si="1099"/>
        <v>3290.3999999999996</v>
      </c>
      <c r="GY357" s="404">
        <f t="shared" si="1100"/>
        <v>2431.8999999999996</v>
      </c>
      <c r="GZ357" s="500">
        <f t="shared" si="1101"/>
        <v>73694.399999999994</v>
      </c>
      <c r="HA357" s="404">
        <f t="shared" si="1102"/>
        <v>50346.100000000006</v>
      </c>
      <c r="HB357" s="510">
        <f t="shared" si="1103"/>
        <v>0</v>
      </c>
      <c r="HC357" s="404">
        <f t="shared" si="1104"/>
        <v>0</v>
      </c>
      <c r="HD357" s="500">
        <f t="shared" si="1105"/>
        <v>0</v>
      </c>
      <c r="HE357" s="404">
        <f t="shared" si="1106"/>
        <v>0</v>
      </c>
      <c r="HF357" s="500" t="str">
        <f t="shared" si="1107"/>
        <v/>
      </c>
      <c r="HG357" s="404" t="str">
        <f t="shared" si="1108"/>
        <v/>
      </c>
      <c r="HH357" s="500" t="str">
        <f t="shared" si="1109"/>
        <v/>
      </c>
      <c r="HI357" s="404" t="str">
        <f t="shared" si="1110"/>
        <v/>
      </c>
      <c r="HJ357" s="510">
        <f t="shared" si="1111"/>
        <v>4545</v>
      </c>
      <c r="HK357" s="404">
        <f t="shared" si="1112"/>
        <v>2898.8</v>
      </c>
      <c r="HL357" s="500">
        <f t="shared" si="1113"/>
        <v>84543</v>
      </c>
      <c r="HM357" s="404">
        <f t="shared" si="1114"/>
        <v>57156.400000000009</v>
      </c>
    </row>
    <row r="358" spans="1:221">
      <c r="A358" s="711" t="s">
        <v>547</v>
      </c>
      <c r="B358" s="731" t="s">
        <v>1046</v>
      </c>
      <c r="C358" s="726"/>
      <c r="D358" s="719">
        <v>224110</v>
      </c>
      <c r="E358" s="592">
        <v>8</v>
      </c>
      <c r="F358" s="422">
        <v>819</v>
      </c>
      <c r="G358" s="712">
        <v>929</v>
      </c>
      <c r="H358" s="422">
        <v>10</v>
      </c>
      <c r="I358" s="712">
        <v>11</v>
      </c>
      <c r="J358" s="500">
        <f t="shared" si="965"/>
        <v>809</v>
      </c>
      <c r="K358" s="404">
        <f t="shared" si="966"/>
        <v>918</v>
      </c>
      <c r="L358" s="422"/>
      <c r="M358" s="712"/>
      <c r="N358" s="500">
        <f t="shared" si="967"/>
        <v>809</v>
      </c>
      <c r="O358" s="404">
        <f t="shared" si="968"/>
        <v>918</v>
      </c>
      <c r="P358" s="500">
        <f t="shared" si="969"/>
        <v>809</v>
      </c>
      <c r="Q358" s="404">
        <f t="shared" si="970"/>
        <v>918</v>
      </c>
      <c r="R358" s="422">
        <v>53</v>
      </c>
      <c r="S358" s="712">
        <v>76</v>
      </c>
      <c r="T358" s="500">
        <f t="shared" si="971"/>
        <v>53</v>
      </c>
      <c r="U358" s="404">
        <f t="shared" si="972"/>
        <v>76</v>
      </c>
      <c r="V358" s="422">
        <v>26</v>
      </c>
      <c r="W358" s="712">
        <v>29</v>
      </c>
      <c r="X358" s="500">
        <f t="shared" si="973"/>
        <v>26</v>
      </c>
      <c r="Y358" s="404">
        <f t="shared" si="974"/>
        <v>29</v>
      </c>
      <c r="Z358" s="422"/>
      <c r="AA358" s="712"/>
      <c r="AB358" s="500">
        <f t="shared" si="975"/>
        <v>0</v>
      </c>
      <c r="AC358" s="404">
        <f t="shared" si="976"/>
        <v>0</v>
      </c>
      <c r="AD358" s="500">
        <f t="shared" si="977"/>
        <v>79</v>
      </c>
      <c r="AE358" s="404">
        <f t="shared" si="978"/>
        <v>105</v>
      </c>
      <c r="AF358" s="500">
        <f t="shared" si="979"/>
        <v>79</v>
      </c>
      <c r="AG358" s="404">
        <f t="shared" si="980"/>
        <v>105</v>
      </c>
      <c r="AH358" s="564">
        <v>2.9</v>
      </c>
      <c r="AI358" s="713">
        <v>3.1</v>
      </c>
      <c r="AJ358" s="500">
        <f t="shared" si="981"/>
        <v>153.69999999999999</v>
      </c>
      <c r="AK358" s="404">
        <f t="shared" si="982"/>
        <v>235.6</v>
      </c>
      <c r="AL358" s="564">
        <v>4.5</v>
      </c>
      <c r="AM358" s="713">
        <v>3</v>
      </c>
      <c r="AN358" s="500">
        <f t="shared" si="983"/>
        <v>117</v>
      </c>
      <c r="AO358" s="404">
        <f t="shared" si="984"/>
        <v>87</v>
      </c>
      <c r="AP358" s="564"/>
      <c r="AQ358" s="713"/>
      <c r="AR358" s="500">
        <f t="shared" si="985"/>
        <v>0</v>
      </c>
      <c r="AS358" s="404">
        <f t="shared" si="986"/>
        <v>0</v>
      </c>
      <c r="AT358" s="236">
        <f t="shared" si="987"/>
        <v>3.4265822784810127</v>
      </c>
      <c r="AU358" s="237">
        <f t="shared" si="988"/>
        <v>3.0723809523809527</v>
      </c>
      <c r="AV358" s="500">
        <f t="shared" si="989"/>
        <v>270.7</v>
      </c>
      <c r="AW358" s="404">
        <f t="shared" si="990"/>
        <v>322.60000000000002</v>
      </c>
      <c r="AX358" s="422">
        <v>63.7</v>
      </c>
      <c r="AY358" s="712">
        <v>61.4</v>
      </c>
      <c r="AZ358" s="500">
        <f t="shared" si="991"/>
        <v>3376.1000000000004</v>
      </c>
      <c r="BA358" s="404">
        <f t="shared" si="992"/>
        <v>4666.3999999999996</v>
      </c>
      <c r="BB358" s="422">
        <v>64.3</v>
      </c>
      <c r="BC358" s="712">
        <v>57.9</v>
      </c>
      <c r="BD358" s="500">
        <f t="shared" si="993"/>
        <v>1671.8</v>
      </c>
      <c r="BE358" s="404">
        <f t="shared" si="994"/>
        <v>1679.1</v>
      </c>
      <c r="BF358" s="422"/>
      <c r="BG358" s="712"/>
      <c r="BH358" s="500">
        <f t="shared" si="995"/>
        <v>0</v>
      </c>
      <c r="BI358" s="404">
        <f t="shared" si="996"/>
        <v>0</v>
      </c>
      <c r="BJ358" s="500">
        <f t="shared" si="997"/>
        <v>63.897468354430387</v>
      </c>
      <c r="BK358" s="404">
        <f t="shared" si="998"/>
        <v>60.43333333333333</v>
      </c>
      <c r="BL358" s="500">
        <f t="shared" si="999"/>
        <v>5047.9000000000005</v>
      </c>
      <c r="BM358" s="404">
        <f t="shared" si="1000"/>
        <v>6345.5</v>
      </c>
      <c r="BN358" s="422">
        <v>197</v>
      </c>
      <c r="BO358" s="712">
        <v>244</v>
      </c>
      <c r="BP358" s="500">
        <f t="shared" si="1001"/>
        <v>197</v>
      </c>
      <c r="BQ358" s="404">
        <f t="shared" si="1002"/>
        <v>244</v>
      </c>
      <c r="BR358" s="422">
        <v>118</v>
      </c>
      <c r="BS358" s="712">
        <v>126</v>
      </c>
      <c r="BT358" s="500">
        <f t="shared" si="1003"/>
        <v>118</v>
      </c>
      <c r="BU358" s="404">
        <f t="shared" si="1004"/>
        <v>126</v>
      </c>
      <c r="BV358" s="422"/>
      <c r="BW358" s="712"/>
      <c r="BX358" s="500">
        <f t="shared" si="1005"/>
        <v>0</v>
      </c>
      <c r="BY358" s="404">
        <f t="shared" si="1006"/>
        <v>0</v>
      </c>
      <c r="BZ358" s="500">
        <f t="shared" si="1007"/>
        <v>315</v>
      </c>
      <c r="CA358" s="404">
        <f t="shared" si="1008"/>
        <v>370</v>
      </c>
      <c r="CB358" s="500">
        <f t="shared" si="1009"/>
        <v>315</v>
      </c>
      <c r="CC358" s="404">
        <f t="shared" si="1010"/>
        <v>370</v>
      </c>
      <c r="CD358" s="564">
        <v>4.2</v>
      </c>
      <c r="CE358" s="714">
        <v>4.2</v>
      </c>
      <c r="CF358" s="500">
        <f t="shared" si="1011"/>
        <v>827.40000000000009</v>
      </c>
      <c r="CG358" s="404">
        <f t="shared" si="1012"/>
        <v>1024.8</v>
      </c>
      <c r="CH358" s="564"/>
      <c r="CI358" s="714">
        <v>5.4</v>
      </c>
      <c r="CJ358" s="500">
        <f t="shared" si="1013"/>
        <v>0</v>
      </c>
      <c r="CK358" s="404">
        <f t="shared" si="1014"/>
        <v>680.40000000000009</v>
      </c>
      <c r="CL358" s="564"/>
      <c r="CM358" s="714"/>
      <c r="CN358" s="500">
        <f t="shared" si="1015"/>
        <v>0</v>
      </c>
      <c r="CO358" s="404">
        <f t="shared" si="1016"/>
        <v>0</v>
      </c>
      <c r="CP358" s="500">
        <f t="shared" si="1017"/>
        <v>2.6266666666666669</v>
      </c>
      <c r="CQ358" s="237">
        <f t="shared" si="1018"/>
        <v>4.6086486486486491</v>
      </c>
      <c r="CR358" s="500">
        <f t="shared" si="1019"/>
        <v>827.40000000000009</v>
      </c>
      <c r="CS358" s="404">
        <f t="shared" si="1020"/>
        <v>1705.2000000000003</v>
      </c>
      <c r="CT358" s="565">
        <v>77.3</v>
      </c>
      <c r="CU358" s="714">
        <v>76.8</v>
      </c>
      <c r="CV358" s="500">
        <f t="shared" si="1021"/>
        <v>15228.099999999999</v>
      </c>
      <c r="CW358" s="404">
        <f t="shared" si="1022"/>
        <v>18739.2</v>
      </c>
      <c r="CX358" s="565">
        <v>76.7</v>
      </c>
      <c r="CY358" s="714">
        <v>79.2</v>
      </c>
      <c r="CZ358" s="500">
        <f t="shared" si="1023"/>
        <v>9050.6</v>
      </c>
      <c r="DA358" s="404">
        <f t="shared" si="1024"/>
        <v>9979.2000000000007</v>
      </c>
      <c r="DB358" s="565"/>
      <c r="DC358" s="714"/>
      <c r="DD358" s="500">
        <f t="shared" si="1025"/>
        <v>0</v>
      </c>
      <c r="DE358" s="404">
        <f t="shared" si="1026"/>
        <v>0</v>
      </c>
      <c r="DF358" s="500">
        <f t="shared" si="1027"/>
        <v>77.075238095238092</v>
      </c>
      <c r="DG358" s="404">
        <f t="shared" si="1028"/>
        <v>77.617297297297299</v>
      </c>
      <c r="DH358" s="500">
        <f t="shared" si="1029"/>
        <v>24278.699999999997</v>
      </c>
      <c r="DI358" s="404">
        <f t="shared" si="1030"/>
        <v>28718.400000000001</v>
      </c>
      <c r="DJ358" s="500">
        <f t="shared" si="1031"/>
        <v>394</v>
      </c>
      <c r="DK358" s="404">
        <f t="shared" si="1032"/>
        <v>475</v>
      </c>
      <c r="DL358" s="500">
        <f t="shared" si="1033"/>
        <v>394</v>
      </c>
      <c r="DM358" s="404">
        <f t="shared" si="1034"/>
        <v>475</v>
      </c>
      <c r="DN358" s="236">
        <f t="shared" si="1035"/>
        <v>2.787055837563452</v>
      </c>
      <c r="DO358" s="237">
        <f t="shared" si="1036"/>
        <v>4.2690526315789477</v>
      </c>
      <c r="DP358" s="500">
        <f t="shared" si="1037"/>
        <v>1098.1000000000001</v>
      </c>
      <c r="DQ358" s="404">
        <f t="shared" si="1038"/>
        <v>2027.8000000000002</v>
      </c>
      <c r="DR358" s="500">
        <f t="shared" si="1039"/>
        <v>74.432994923857862</v>
      </c>
      <c r="DS358" s="404">
        <f t="shared" si="1040"/>
        <v>73.818736842105267</v>
      </c>
      <c r="DT358" s="500">
        <f t="shared" si="1041"/>
        <v>29326.6</v>
      </c>
      <c r="DU358" s="404">
        <f t="shared" si="1042"/>
        <v>35063.9</v>
      </c>
      <c r="DV358" s="565">
        <v>150</v>
      </c>
      <c r="DW358" s="715">
        <v>153</v>
      </c>
      <c r="DX358" s="500">
        <f t="shared" si="1043"/>
        <v>150</v>
      </c>
      <c r="DY358" s="404">
        <f t="shared" si="1044"/>
        <v>153</v>
      </c>
      <c r="DZ358" s="565">
        <v>163</v>
      </c>
      <c r="EA358" s="715">
        <v>202</v>
      </c>
      <c r="EB358" s="500">
        <f t="shared" si="1045"/>
        <v>163</v>
      </c>
      <c r="EC358" s="404">
        <f t="shared" si="1046"/>
        <v>202</v>
      </c>
      <c r="ED358" s="565"/>
      <c r="EE358" s="715"/>
      <c r="EF358" s="500">
        <f t="shared" si="1047"/>
        <v>0</v>
      </c>
      <c r="EG358" s="404">
        <f t="shared" si="1048"/>
        <v>0</v>
      </c>
      <c r="EH358" s="500">
        <f t="shared" si="1049"/>
        <v>313</v>
      </c>
      <c r="EI358" s="404">
        <f t="shared" si="1050"/>
        <v>355</v>
      </c>
      <c r="EJ358" s="500">
        <f t="shared" si="1051"/>
        <v>313</v>
      </c>
      <c r="EK358" s="404">
        <f t="shared" si="1052"/>
        <v>355</v>
      </c>
      <c r="EL358" s="564">
        <v>2.9</v>
      </c>
      <c r="EM358" s="716">
        <v>3.2</v>
      </c>
      <c r="EN358" s="500">
        <f t="shared" si="1053"/>
        <v>435</v>
      </c>
      <c r="EO358" s="404">
        <f t="shared" si="1054"/>
        <v>489.6</v>
      </c>
      <c r="EP358" s="564">
        <v>3.5</v>
      </c>
      <c r="EQ358" s="716">
        <v>3.4</v>
      </c>
      <c r="ER358" s="500">
        <f t="shared" si="1055"/>
        <v>570.5</v>
      </c>
      <c r="ES358" s="404">
        <f t="shared" si="1056"/>
        <v>686.8</v>
      </c>
      <c r="ET358" s="564"/>
      <c r="EU358" s="716"/>
      <c r="EV358" s="500">
        <f t="shared" si="1057"/>
        <v>0</v>
      </c>
      <c r="EW358" s="404">
        <f t="shared" si="1058"/>
        <v>0</v>
      </c>
      <c r="EX358" s="236">
        <f t="shared" si="1059"/>
        <v>3.2124600638977636</v>
      </c>
      <c r="EY358" s="237">
        <f t="shared" si="1060"/>
        <v>3.3138028169014087</v>
      </c>
      <c r="EZ358" s="500">
        <f t="shared" si="1061"/>
        <v>1005.5</v>
      </c>
      <c r="FA358" s="404">
        <f t="shared" si="1062"/>
        <v>1176.4000000000001</v>
      </c>
      <c r="FB358" s="565">
        <v>57.3</v>
      </c>
      <c r="FC358" s="716">
        <v>59.6</v>
      </c>
      <c r="FD358" s="500">
        <f t="shared" si="1063"/>
        <v>8595</v>
      </c>
      <c r="FE358" s="404">
        <f t="shared" si="1064"/>
        <v>9118.8000000000011</v>
      </c>
      <c r="FF358" s="565">
        <v>55.9</v>
      </c>
      <c r="FG358" s="716">
        <v>51.3</v>
      </c>
      <c r="FH358" s="500">
        <f t="shared" si="1065"/>
        <v>9111.6999999999989</v>
      </c>
      <c r="FI358" s="404">
        <f t="shared" si="1066"/>
        <v>10362.599999999999</v>
      </c>
      <c r="FJ358" s="565"/>
      <c r="FK358" s="716"/>
      <c r="FL358" s="500">
        <f t="shared" si="1067"/>
        <v>0</v>
      </c>
      <c r="FM358" s="404">
        <f t="shared" si="1068"/>
        <v>0</v>
      </c>
      <c r="FN358" s="500">
        <f t="shared" si="1069"/>
        <v>56.570926517571877</v>
      </c>
      <c r="FO358" s="404">
        <f t="shared" si="1070"/>
        <v>54.877183098591551</v>
      </c>
      <c r="FP358" s="500">
        <f t="shared" si="1071"/>
        <v>17706.699999999997</v>
      </c>
      <c r="FQ358" s="404">
        <f t="shared" si="1072"/>
        <v>19481.400000000001</v>
      </c>
      <c r="FR358" s="565">
        <v>102</v>
      </c>
      <c r="FS358" s="717">
        <v>88</v>
      </c>
      <c r="FT358" s="500">
        <f t="shared" si="1073"/>
        <v>102</v>
      </c>
      <c r="FU358" s="404">
        <f t="shared" si="1074"/>
        <v>88</v>
      </c>
      <c r="FV358" s="564">
        <v>5.8</v>
      </c>
      <c r="FW358" s="718">
        <v>5.2</v>
      </c>
      <c r="FX358" s="500">
        <f t="shared" si="1075"/>
        <v>591.6</v>
      </c>
      <c r="FY358" s="404">
        <f t="shared" si="1076"/>
        <v>457.6</v>
      </c>
      <c r="FZ358" s="564">
        <v>60.5</v>
      </c>
      <c r="GA358" s="718">
        <v>58.3</v>
      </c>
      <c r="GB358" s="500">
        <f t="shared" si="1077"/>
        <v>6171</v>
      </c>
      <c r="GC358" s="404">
        <f t="shared" si="1078"/>
        <v>5130.3999999999996</v>
      </c>
      <c r="GD358" s="510">
        <f t="shared" si="1079"/>
        <v>400</v>
      </c>
      <c r="GE358" s="404">
        <f t="shared" si="1080"/>
        <v>473</v>
      </c>
      <c r="GF358" s="500">
        <f t="shared" si="1081"/>
        <v>400</v>
      </c>
      <c r="GG358" s="404">
        <f t="shared" si="1082"/>
        <v>473</v>
      </c>
      <c r="GH358" s="500">
        <f t="shared" si="1083"/>
        <v>1416.1000000000001</v>
      </c>
      <c r="GI358" s="404">
        <f t="shared" si="1084"/>
        <v>1750</v>
      </c>
      <c r="GJ358" s="500">
        <f t="shared" si="1085"/>
        <v>27199.199999999997</v>
      </c>
      <c r="GK358" s="404">
        <f t="shared" si="1086"/>
        <v>32524.400000000001</v>
      </c>
      <c r="GL358" s="510">
        <f t="shared" si="1087"/>
        <v>307</v>
      </c>
      <c r="GM358" s="404">
        <f t="shared" si="1088"/>
        <v>357</v>
      </c>
      <c r="GN358" s="500">
        <f t="shared" si="1089"/>
        <v>307</v>
      </c>
      <c r="GO358" s="404">
        <f t="shared" si="1090"/>
        <v>357</v>
      </c>
      <c r="GP358" s="500">
        <f t="shared" si="1091"/>
        <v>687.5</v>
      </c>
      <c r="GQ358" s="404">
        <f t="shared" si="1092"/>
        <v>1454.2</v>
      </c>
      <c r="GR358" s="500">
        <f t="shared" si="1093"/>
        <v>19834.099999999999</v>
      </c>
      <c r="GS358" s="404">
        <f t="shared" si="1094"/>
        <v>22020.9</v>
      </c>
      <c r="GT358" s="510">
        <f t="shared" si="1095"/>
        <v>707</v>
      </c>
      <c r="GU358" s="404">
        <f t="shared" si="1096"/>
        <v>830</v>
      </c>
      <c r="GV358" s="500">
        <f t="shared" si="1097"/>
        <v>707</v>
      </c>
      <c r="GW358" s="404">
        <f t="shared" si="1098"/>
        <v>830</v>
      </c>
      <c r="GX358" s="500">
        <f t="shared" si="1099"/>
        <v>2103.6000000000004</v>
      </c>
      <c r="GY358" s="404">
        <f t="shared" si="1100"/>
        <v>3204.2</v>
      </c>
      <c r="GZ358" s="500">
        <f t="shared" si="1101"/>
        <v>47033.299999999996</v>
      </c>
      <c r="HA358" s="404">
        <f t="shared" si="1102"/>
        <v>54545.3</v>
      </c>
      <c r="HB358" s="510">
        <f t="shared" si="1103"/>
        <v>0</v>
      </c>
      <c r="HC358" s="404">
        <f t="shared" si="1104"/>
        <v>0</v>
      </c>
      <c r="HD358" s="500">
        <f t="shared" si="1105"/>
        <v>0</v>
      </c>
      <c r="HE358" s="404">
        <f t="shared" si="1106"/>
        <v>0</v>
      </c>
      <c r="HF358" s="500" t="str">
        <f t="shared" si="1107"/>
        <v/>
      </c>
      <c r="HG358" s="404" t="str">
        <f t="shared" si="1108"/>
        <v/>
      </c>
      <c r="HH358" s="500" t="str">
        <f t="shared" si="1109"/>
        <v/>
      </c>
      <c r="HI358" s="404" t="str">
        <f t="shared" si="1110"/>
        <v/>
      </c>
      <c r="HJ358" s="510">
        <f t="shared" si="1111"/>
        <v>2695.2000000000003</v>
      </c>
      <c r="HK358" s="404">
        <f t="shared" si="1112"/>
        <v>3661.8</v>
      </c>
      <c r="HL358" s="500">
        <f t="shared" si="1113"/>
        <v>53204.299999999996</v>
      </c>
      <c r="HM358" s="404">
        <f t="shared" si="1114"/>
        <v>59675.700000000004</v>
      </c>
    </row>
    <row r="359" spans="1:221">
      <c r="A359" s="711" t="s">
        <v>547</v>
      </c>
      <c r="B359" s="622" t="s">
        <v>1047</v>
      </c>
      <c r="C359" s="730"/>
      <c r="D359" s="627">
        <v>227191</v>
      </c>
      <c r="E359" s="623">
        <v>8</v>
      </c>
      <c r="F359" s="422">
        <v>1066</v>
      </c>
      <c r="G359" s="712">
        <v>850</v>
      </c>
      <c r="H359" s="422">
        <v>19</v>
      </c>
      <c r="I359" s="712">
        <v>6</v>
      </c>
      <c r="J359" s="500">
        <f t="shared" si="965"/>
        <v>1047</v>
      </c>
      <c r="K359" s="404">
        <f t="shared" si="966"/>
        <v>844</v>
      </c>
      <c r="L359" s="422"/>
      <c r="M359" s="712"/>
      <c r="N359" s="500">
        <f t="shared" si="967"/>
        <v>1047</v>
      </c>
      <c r="O359" s="404">
        <f t="shared" si="968"/>
        <v>844</v>
      </c>
      <c r="P359" s="500">
        <f t="shared" si="969"/>
        <v>1047</v>
      </c>
      <c r="Q359" s="404">
        <f t="shared" si="970"/>
        <v>844</v>
      </c>
      <c r="R359" s="422">
        <v>30</v>
      </c>
      <c r="S359" s="712">
        <v>25</v>
      </c>
      <c r="T359" s="500">
        <f t="shared" si="971"/>
        <v>30</v>
      </c>
      <c r="U359" s="404">
        <f t="shared" si="972"/>
        <v>25</v>
      </c>
      <c r="V359" s="422">
        <v>25</v>
      </c>
      <c r="W359" s="712">
        <v>18</v>
      </c>
      <c r="X359" s="500">
        <f t="shared" si="973"/>
        <v>25</v>
      </c>
      <c r="Y359" s="404">
        <f t="shared" si="974"/>
        <v>18</v>
      </c>
      <c r="Z359" s="422"/>
      <c r="AA359" s="712"/>
      <c r="AB359" s="500">
        <f t="shared" si="975"/>
        <v>0</v>
      </c>
      <c r="AC359" s="404">
        <f t="shared" si="976"/>
        <v>0</v>
      </c>
      <c r="AD359" s="500">
        <f t="shared" si="977"/>
        <v>55</v>
      </c>
      <c r="AE359" s="404">
        <f t="shared" si="978"/>
        <v>43</v>
      </c>
      <c r="AF359" s="500">
        <f t="shared" si="979"/>
        <v>55</v>
      </c>
      <c r="AG359" s="404">
        <f t="shared" si="980"/>
        <v>43</v>
      </c>
      <c r="AH359" s="564">
        <v>4.4000000000000004</v>
      </c>
      <c r="AI359" s="713">
        <v>3.5</v>
      </c>
      <c r="AJ359" s="500">
        <f t="shared" si="981"/>
        <v>132</v>
      </c>
      <c r="AK359" s="404">
        <f t="shared" si="982"/>
        <v>87.5</v>
      </c>
      <c r="AL359" s="564">
        <v>4.5999999999999996</v>
      </c>
      <c r="AM359" s="713">
        <v>3.8</v>
      </c>
      <c r="AN359" s="500">
        <f t="shared" si="983"/>
        <v>114.99999999999999</v>
      </c>
      <c r="AO359" s="404">
        <f t="shared" si="984"/>
        <v>68.399999999999991</v>
      </c>
      <c r="AP359" s="564"/>
      <c r="AQ359" s="713"/>
      <c r="AR359" s="500">
        <f t="shared" si="985"/>
        <v>0</v>
      </c>
      <c r="AS359" s="404">
        <f t="shared" si="986"/>
        <v>0</v>
      </c>
      <c r="AT359" s="236">
        <f t="shared" si="987"/>
        <v>4.4909090909090912</v>
      </c>
      <c r="AU359" s="237">
        <f t="shared" si="988"/>
        <v>3.6255813953488367</v>
      </c>
      <c r="AV359" s="500">
        <f t="shared" si="989"/>
        <v>247.00000000000003</v>
      </c>
      <c r="AW359" s="404">
        <f t="shared" si="990"/>
        <v>155.89999999999998</v>
      </c>
      <c r="AX359" s="422">
        <v>68.599999999999994</v>
      </c>
      <c r="AY359" s="712">
        <v>66.099999999999994</v>
      </c>
      <c r="AZ359" s="500">
        <f t="shared" si="991"/>
        <v>2058</v>
      </c>
      <c r="BA359" s="404">
        <f t="shared" si="992"/>
        <v>1652.4999999999998</v>
      </c>
      <c r="BB359" s="422">
        <v>56.2</v>
      </c>
      <c r="BC359" s="712">
        <v>48.3</v>
      </c>
      <c r="BD359" s="500">
        <f t="shared" si="993"/>
        <v>1405</v>
      </c>
      <c r="BE359" s="404">
        <f t="shared" si="994"/>
        <v>869.4</v>
      </c>
      <c r="BF359" s="422"/>
      <c r="BG359" s="712"/>
      <c r="BH359" s="500">
        <f t="shared" si="995"/>
        <v>0</v>
      </c>
      <c r="BI359" s="404">
        <f t="shared" si="996"/>
        <v>0</v>
      </c>
      <c r="BJ359" s="500">
        <f t="shared" si="997"/>
        <v>62.963636363636361</v>
      </c>
      <c r="BK359" s="404">
        <f t="shared" si="998"/>
        <v>58.648837209302314</v>
      </c>
      <c r="BL359" s="500">
        <f t="shared" si="999"/>
        <v>3463</v>
      </c>
      <c r="BM359" s="404">
        <f t="shared" si="1000"/>
        <v>2521.8999999999996</v>
      </c>
      <c r="BN359" s="422">
        <v>201</v>
      </c>
      <c r="BO359" s="712">
        <v>172</v>
      </c>
      <c r="BP359" s="500">
        <f t="shared" si="1001"/>
        <v>201</v>
      </c>
      <c r="BQ359" s="404">
        <f t="shared" si="1002"/>
        <v>172</v>
      </c>
      <c r="BR359" s="422">
        <v>162</v>
      </c>
      <c r="BS359" s="712">
        <v>148</v>
      </c>
      <c r="BT359" s="500">
        <f t="shared" si="1003"/>
        <v>162</v>
      </c>
      <c r="BU359" s="404">
        <f t="shared" si="1004"/>
        <v>148</v>
      </c>
      <c r="BV359" s="422"/>
      <c r="BW359" s="712"/>
      <c r="BX359" s="500">
        <f t="shared" si="1005"/>
        <v>0</v>
      </c>
      <c r="BY359" s="404">
        <f t="shared" si="1006"/>
        <v>0</v>
      </c>
      <c r="BZ359" s="500">
        <f t="shared" si="1007"/>
        <v>363</v>
      </c>
      <c r="CA359" s="404">
        <f t="shared" si="1008"/>
        <v>320</v>
      </c>
      <c r="CB359" s="500">
        <f t="shared" si="1009"/>
        <v>363</v>
      </c>
      <c r="CC359" s="404">
        <f t="shared" si="1010"/>
        <v>320</v>
      </c>
      <c r="CD359" s="564">
        <v>4.5</v>
      </c>
      <c r="CE359" s="714">
        <v>4.5</v>
      </c>
      <c r="CF359" s="500">
        <f t="shared" si="1011"/>
        <v>904.5</v>
      </c>
      <c r="CG359" s="404">
        <f t="shared" si="1012"/>
        <v>774</v>
      </c>
      <c r="CH359" s="564"/>
      <c r="CI359" s="714">
        <v>5</v>
      </c>
      <c r="CJ359" s="500">
        <f t="shared" si="1013"/>
        <v>0</v>
      </c>
      <c r="CK359" s="404">
        <f t="shared" si="1014"/>
        <v>740</v>
      </c>
      <c r="CL359" s="564"/>
      <c r="CM359" s="714"/>
      <c r="CN359" s="500">
        <f t="shared" si="1015"/>
        <v>0</v>
      </c>
      <c r="CO359" s="404">
        <f t="shared" si="1016"/>
        <v>0</v>
      </c>
      <c r="CP359" s="500">
        <f t="shared" si="1017"/>
        <v>2.4917355371900825</v>
      </c>
      <c r="CQ359" s="237">
        <f t="shared" si="1018"/>
        <v>4.7312500000000002</v>
      </c>
      <c r="CR359" s="500">
        <f t="shared" si="1019"/>
        <v>904.49999999999989</v>
      </c>
      <c r="CS359" s="404">
        <f t="shared" si="1020"/>
        <v>1514</v>
      </c>
      <c r="CT359" s="565">
        <v>74.8</v>
      </c>
      <c r="CU359" s="714">
        <v>73.7</v>
      </c>
      <c r="CV359" s="500">
        <f t="shared" si="1021"/>
        <v>15034.8</v>
      </c>
      <c r="CW359" s="404">
        <f t="shared" si="1022"/>
        <v>12676.4</v>
      </c>
      <c r="CX359" s="565">
        <v>69.099999999999994</v>
      </c>
      <c r="CY359" s="714">
        <v>71.400000000000006</v>
      </c>
      <c r="CZ359" s="500">
        <f t="shared" si="1023"/>
        <v>11194.199999999999</v>
      </c>
      <c r="DA359" s="404">
        <f t="shared" si="1024"/>
        <v>10567.2</v>
      </c>
      <c r="DB359" s="565"/>
      <c r="DC359" s="714"/>
      <c r="DD359" s="500">
        <f t="shared" si="1025"/>
        <v>0</v>
      </c>
      <c r="DE359" s="404">
        <f t="shared" si="1026"/>
        <v>0</v>
      </c>
      <c r="DF359" s="500">
        <f t="shared" si="1027"/>
        <v>72.256198347107443</v>
      </c>
      <c r="DG359" s="404">
        <f t="shared" si="1028"/>
        <v>72.63624999999999</v>
      </c>
      <c r="DH359" s="500">
        <f t="shared" si="1029"/>
        <v>26229</v>
      </c>
      <c r="DI359" s="404">
        <f t="shared" si="1030"/>
        <v>23243.599999999999</v>
      </c>
      <c r="DJ359" s="500">
        <f t="shared" si="1031"/>
        <v>418</v>
      </c>
      <c r="DK359" s="404">
        <f t="shared" si="1032"/>
        <v>363</v>
      </c>
      <c r="DL359" s="500">
        <f t="shared" si="1033"/>
        <v>418</v>
      </c>
      <c r="DM359" s="404">
        <f t="shared" si="1034"/>
        <v>363</v>
      </c>
      <c r="DN359" s="236">
        <f t="shared" si="1035"/>
        <v>2.7547846889952154</v>
      </c>
      <c r="DO359" s="237">
        <f t="shared" si="1036"/>
        <v>4.6002754820936644</v>
      </c>
      <c r="DP359" s="500">
        <f t="shared" si="1037"/>
        <v>1151.5</v>
      </c>
      <c r="DQ359" s="404">
        <f t="shared" si="1038"/>
        <v>1669.9</v>
      </c>
      <c r="DR359" s="500">
        <f t="shared" si="1039"/>
        <v>71.033492822966508</v>
      </c>
      <c r="DS359" s="404">
        <f t="shared" si="1040"/>
        <v>70.97933884297521</v>
      </c>
      <c r="DT359" s="500">
        <f t="shared" si="1041"/>
        <v>29692</v>
      </c>
      <c r="DU359" s="404">
        <f t="shared" si="1042"/>
        <v>25765.5</v>
      </c>
      <c r="DV359" s="565">
        <v>59</v>
      </c>
      <c r="DW359" s="715">
        <v>48</v>
      </c>
      <c r="DX359" s="500">
        <f t="shared" si="1043"/>
        <v>59</v>
      </c>
      <c r="DY359" s="404">
        <f t="shared" si="1044"/>
        <v>48</v>
      </c>
      <c r="DZ359" s="565">
        <v>202</v>
      </c>
      <c r="EA359" s="715">
        <v>146</v>
      </c>
      <c r="EB359" s="500">
        <f t="shared" si="1045"/>
        <v>202</v>
      </c>
      <c r="EC359" s="404">
        <f t="shared" si="1046"/>
        <v>146</v>
      </c>
      <c r="ED359" s="565"/>
      <c r="EE359" s="715"/>
      <c r="EF359" s="500">
        <f t="shared" si="1047"/>
        <v>0</v>
      </c>
      <c r="EG359" s="404">
        <f t="shared" si="1048"/>
        <v>0</v>
      </c>
      <c r="EH359" s="500">
        <f t="shared" si="1049"/>
        <v>261</v>
      </c>
      <c r="EI359" s="404">
        <f t="shared" si="1050"/>
        <v>194</v>
      </c>
      <c r="EJ359" s="500">
        <f t="shared" si="1051"/>
        <v>261</v>
      </c>
      <c r="EK359" s="404">
        <f t="shared" si="1052"/>
        <v>194</v>
      </c>
      <c r="EL359" s="564">
        <v>3.8</v>
      </c>
      <c r="EM359" s="716">
        <v>3.4</v>
      </c>
      <c r="EN359" s="500">
        <f t="shared" si="1053"/>
        <v>224.2</v>
      </c>
      <c r="EO359" s="404">
        <f t="shared" si="1054"/>
        <v>163.19999999999999</v>
      </c>
      <c r="EP359" s="564">
        <v>3.9</v>
      </c>
      <c r="EQ359" s="716">
        <v>3.6</v>
      </c>
      <c r="ER359" s="500">
        <f t="shared" si="1055"/>
        <v>787.8</v>
      </c>
      <c r="ES359" s="404">
        <f t="shared" si="1056"/>
        <v>525.6</v>
      </c>
      <c r="ET359" s="564"/>
      <c r="EU359" s="716"/>
      <c r="EV359" s="500">
        <f t="shared" si="1057"/>
        <v>0</v>
      </c>
      <c r="EW359" s="404">
        <f t="shared" si="1058"/>
        <v>0</v>
      </c>
      <c r="EX359" s="236">
        <f t="shared" si="1059"/>
        <v>3.8773946360153255</v>
      </c>
      <c r="EY359" s="237">
        <f t="shared" si="1060"/>
        <v>3.5505154639175256</v>
      </c>
      <c r="EZ359" s="500">
        <f t="shared" si="1061"/>
        <v>1012</v>
      </c>
      <c r="FA359" s="404">
        <f t="shared" si="1062"/>
        <v>688.8</v>
      </c>
      <c r="FB359" s="565">
        <v>48.5</v>
      </c>
      <c r="FC359" s="716">
        <v>54.5</v>
      </c>
      <c r="FD359" s="500">
        <f t="shared" si="1063"/>
        <v>2861.5</v>
      </c>
      <c r="FE359" s="404">
        <f t="shared" si="1064"/>
        <v>2616</v>
      </c>
      <c r="FF359" s="565">
        <v>34</v>
      </c>
      <c r="FG359" s="716">
        <v>35.9</v>
      </c>
      <c r="FH359" s="500">
        <f t="shared" si="1065"/>
        <v>6868</v>
      </c>
      <c r="FI359" s="404">
        <f t="shared" si="1066"/>
        <v>5241.3999999999996</v>
      </c>
      <c r="FJ359" s="565"/>
      <c r="FK359" s="716"/>
      <c r="FL359" s="500">
        <f t="shared" si="1067"/>
        <v>0</v>
      </c>
      <c r="FM359" s="404">
        <f t="shared" si="1068"/>
        <v>0</v>
      </c>
      <c r="FN359" s="500">
        <f t="shared" si="1069"/>
        <v>37.277777777777779</v>
      </c>
      <c r="FO359" s="404">
        <f t="shared" si="1070"/>
        <v>40.5020618556701</v>
      </c>
      <c r="FP359" s="500">
        <f t="shared" si="1071"/>
        <v>9729.5</v>
      </c>
      <c r="FQ359" s="404">
        <f t="shared" si="1072"/>
        <v>7857.4</v>
      </c>
      <c r="FR359" s="565">
        <v>368</v>
      </c>
      <c r="FS359" s="717">
        <v>287</v>
      </c>
      <c r="FT359" s="500">
        <f t="shared" si="1073"/>
        <v>368</v>
      </c>
      <c r="FU359" s="404">
        <f t="shared" si="1074"/>
        <v>287</v>
      </c>
      <c r="FV359" s="564">
        <v>4.0999999999999996</v>
      </c>
      <c r="FW359" s="718">
        <v>4</v>
      </c>
      <c r="FX359" s="500">
        <f t="shared" si="1075"/>
        <v>1508.8</v>
      </c>
      <c r="FY359" s="404">
        <f t="shared" si="1076"/>
        <v>1148</v>
      </c>
      <c r="FZ359" s="564">
        <v>36</v>
      </c>
      <c r="GA359" s="718">
        <v>37.5</v>
      </c>
      <c r="GB359" s="500">
        <f t="shared" si="1077"/>
        <v>13248</v>
      </c>
      <c r="GC359" s="404">
        <f t="shared" si="1078"/>
        <v>10762.5</v>
      </c>
      <c r="GD359" s="510">
        <f t="shared" si="1079"/>
        <v>290</v>
      </c>
      <c r="GE359" s="404">
        <f t="shared" si="1080"/>
        <v>245</v>
      </c>
      <c r="GF359" s="500">
        <f t="shared" si="1081"/>
        <v>290</v>
      </c>
      <c r="GG359" s="404">
        <f t="shared" si="1082"/>
        <v>245</v>
      </c>
      <c r="GH359" s="500">
        <f t="shared" si="1083"/>
        <v>1260.7</v>
      </c>
      <c r="GI359" s="404">
        <f t="shared" si="1084"/>
        <v>1024.7</v>
      </c>
      <c r="GJ359" s="500">
        <f t="shared" si="1085"/>
        <v>19954.3</v>
      </c>
      <c r="GK359" s="404">
        <f t="shared" si="1086"/>
        <v>16944.900000000001</v>
      </c>
      <c r="GL359" s="510">
        <f t="shared" si="1087"/>
        <v>389</v>
      </c>
      <c r="GM359" s="404">
        <f t="shared" si="1088"/>
        <v>312</v>
      </c>
      <c r="GN359" s="500">
        <f t="shared" si="1089"/>
        <v>389</v>
      </c>
      <c r="GO359" s="404">
        <f t="shared" si="1090"/>
        <v>312</v>
      </c>
      <c r="GP359" s="500">
        <f t="shared" si="1091"/>
        <v>902.8</v>
      </c>
      <c r="GQ359" s="404">
        <f t="shared" si="1092"/>
        <v>1334</v>
      </c>
      <c r="GR359" s="500">
        <f t="shared" si="1093"/>
        <v>19467.199999999997</v>
      </c>
      <c r="GS359" s="404">
        <f t="shared" si="1094"/>
        <v>16678</v>
      </c>
      <c r="GT359" s="510">
        <f t="shared" si="1095"/>
        <v>679</v>
      </c>
      <c r="GU359" s="404">
        <f t="shared" si="1096"/>
        <v>557</v>
      </c>
      <c r="GV359" s="500">
        <f t="shared" si="1097"/>
        <v>679</v>
      </c>
      <c r="GW359" s="404">
        <f t="shared" si="1098"/>
        <v>557</v>
      </c>
      <c r="GX359" s="500">
        <f t="shared" si="1099"/>
        <v>2163.5</v>
      </c>
      <c r="GY359" s="404">
        <f t="shared" si="1100"/>
        <v>2358.6999999999998</v>
      </c>
      <c r="GZ359" s="500">
        <f t="shared" si="1101"/>
        <v>39421.5</v>
      </c>
      <c r="HA359" s="404">
        <f t="shared" si="1102"/>
        <v>33622.9</v>
      </c>
      <c r="HB359" s="510">
        <f t="shared" si="1103"/>
        <v>0</v>
      </c>
      <c r="HC359" s="404">
        <f t="shared" si="1104"/>
        <v>0</v>
      </c>
      <c r="HD359" s="500">
        <f t="shared" si="1105"/>
        <v>0</v>
      </c>
      <c r="HE359" s="404">
        <f t="shared" si="1106"/>
        <v>0</v>
      </c>
      <c r="HF359" s="500" t="str">
        <f t="shared" si="1107"/>
        <v/>
      </c>
      <c r="HG359" s="404" t="str">
        <f t="shared" si="1108"/>
        <v/>
      </c>
      <c r="HH359" s="500" t="str">
        <f t="shared" si="1109"/>
        <v/>
      </c>
      <c r="HI359" s="404" t="str">
        <f t="shared" si="1110"/>
        <v/>
      </c>
      <c r="HJ359" s="510">
        <f t="shared" si="1111"/>
        <v>3672.3</v>
      </c>
      <c r="HK359" s="404">
        <f t="shared" si="1112"/>
        <v>3506.7</v>
      </c>
      <c r="HL359" s="500">
        <f t="shared" si="1113"/>
        <v>52669.5</v>
      </c>
      <c r="HM359" s="404">
        <f t="shared" si="1114"/>
        <v>44385.4</v>
      </c>
    </row>
    <row r="360" spans="1:221">
      <c r="A360" s="711" t="s">
        <v>547</v>
      </c>
      <c r="B360" s="622" t="s">
        <v>1048</v>
      </c>
      <c r="C360" s="730"/>
      <c r="D360" s="627">
        <v>420398</v>
      </c>
      <c r="E360" s="623">
        <v>8</v>
      </c>
      <c r="F360" s="422">
        <v>1617</v>
      </c>
      <c r="G360" s="712">
        <v>2300</v>
      </c>
      <c r="H360" s="422">
        <v>122</v>
      </c>
      <c r="I360" s="712">
        <v>299</v>
      </c>
      <c r="J360" s="500">
        <f t="shared" si="965"/>
        <v>1495</v>
      </c>
      <c r="K360" s="404">
        <f t="shared" si="966"/>
        <v>2001</v>
      </c>
      <c r="L360" s="422"/>
      <c r="M360" s="712"/>
      <c r="N360" s="500">
        <f t="shared" si="967"/>
        <v>1495</v>
      </c>
      <c r="O360" s="404">
        <f t="shared" si="968"/>
        <v>2001</v>
      </c>
      <c r="P360" s="500">
        <f t="shared" si="969"/>
        <v>1495</v>
      </c>
      <c r="Q360" s="404">
        <f t="shared" si="970"/>
        <v>2001</v>
      </c>
      <c r="R360" s="422">
        <v>117</v>
      </c>
      <c r="S360" s="712">
        <v>142</v>
      </c>
      <c r="T360" s="500">
        <f t="shared" si="971"/>
        <v>117</v>
      </c>
      <c r="U360" s="404">
        <f t="shared" si="972"/>
        <v>142</v>
      </c>
      <c r="V360" s="422">
        <v>78</v>
      </c>
      <c r="W360" s="712">
        <v>119</v>
      </c>
      <c r="X360" s="500">
        <f t="shared" si="973"/>
        <v>78</v>
      </c>
      <c r="Y360" s="404">
        <f t="shared" si="974"/>
        <v>119</v>
      </c>
      <c r="Z360" s="422"/>
      <c r="AA360" s="712"/>
      <c r="AB360" s="500">
        <f t="shared" si="975"/>
        <v>0</v>
      </c>
      <c r="AC360" s="404">
        <f t="shared" si="976"/>
        <v>0</v>
      </c>
      <c r="AD360" s="500">
        <f t="shared" si="977"/>
        <v>195</v>
      </c>
      <c r="AE360" s="404">
        <f t="shared" si="978"/>
        <v>261</v>
      </c>
      <c r="AF360" s="500">
        <f t="shared" si="979"/>
        <v>195</v>
      </c>
      <c r="AG360" s="404">
        <f t="shared" si="980"/>
        <v>261</v>
      </c>
      <c r="AH360" s="564">
        <v>3.2</v>
      </c>
      <c r="AI360" s="713">
        <v>3.4</v>
      </c>
      <c r="AJ360" s="500">
        <f t="shared" si="981"/>
        <v>374.40000000000003</v>
      </c>
      <c r="AK360" s="404">
        <f t="shared" si="982"/>
        <v>482.8</v>
      </c>
      <c r="AL360" s="564">
        <v>3.4</v>
      </c>
      <c r="AM360" s="713">
        <v>3.6</v>
      </c>
      <c r="AN360" s="500">
        <f t="shared" si="983"/>
        <v>265.2</v>
      </c>
      <c r="AO360" s="404">
        <f t="shared" si="984"/>
        <v>428.40000000000003</v>
      </c>
      <c r="AP360" s="564"/>
      <c r="AQ360" s="713"/>
      <c r="AR360" s="500">
        <f t="shared" si="985"/>
        <v>0</v>
      </c>
      <c r="AS360" s="404">
        <f t="shared" si="986"/>
        <v>0</v>
      </c>
      <c r="AT360" s="236">
        <f t="shared" si="987"/>
        <v>3.2800000000000002</v>
      </c>
      <c r="AU360" s="237">
        <f t="shared" si="988"/>
        <v>3.4911877394636015</v>
      </c>
      <c r="AV360" s="500">
        <f t="shared" si="989"/>
        <v>639.6</v>
      </c>
      <c r="AW360" s="404">
        <f t="shared" si="990"/>
        <v>911.2</v>
      </c>
      <c r="AX360" s="422">
        <v>66</v>
      </c>
      <c r="AY360" s="712">
        <v>65.3</v>
      </c>
      <c r="AZ360" s="500">
        <f t="shared" si="991"/>
        <v>7722</v>
      </c>
      <c r="BA360" s="404">
        <f t="shared" si="992"/>
        <v>9272.6</v>
      </c>
      <c r="BB360" s="422">
        <v>61.5</v>
      </c>
      <c r="BC360" s="712">
        <v>62.2</v>
      </c>
      <c r="BD360" s="500">
        <f t="shared" si="993"/>
        <v>4797</v>
      </c>
      <c r="BE360" s="404">
        <f t="shared" si="994"/>
        <v>7401.8</v>
      </c>
      <c r="BF360" s="422"/>
      <c r="BG360" s="712"/>
      <c r="BH360" s="500">
        <f t="shared" si="995"/>
        <v>0</v>
      </c>
      <c r="BI360" s="404">
        <f t="shared" si="996"/>
        <v>0</v>
      </c>
      <c r="BJ360" s="500">
        <f t="shared" si="997"/>
        <v>64.2</v>
      </c>
      <c r="BK360" s="404">
        <f t="shared" si="998"/>
        <v>63.886590038314182</v>
      </c>
      <c r="BL360" s="500">
        <f t="shared" si="999"/>
        <v>12519</v>
      </c>
      <c r="BM360" s="404">
        <f t="shared" si="1000"/>
        <v>16674.400000000001</v>
      </c>
      <c r="BN360" s="422">
        <v>288</v>
      </c>
      <c r="BO360" s="712">
        <v>341</v>
      </c>
      <c r="BP360" s="500">
        <f t="shared" si="1001"/>
        <v>288</v>
      </c>
      <c r="BQ360" s="404">
        <f t="shared" si="1002"/>
        <v>341</v>
      </c>
      <c r="BR360" s="422">
        <v>309</v>
      </c>
      <c r="BS360" s="712">
        <v>439</v>
      </c>
      <c r="BT360" s="500">
        <f t="shared" si="1003"/>
        <v>309</v>
      </c>
      <c r="BU360" s="404">
        <f t="shared" si="1004"/>
        <v>439</v>
      </c>
      <c r="BV360" s="422"/>
      <c r="BW360" s="712"/>
      <c r="BX360" s="500">
        <f t="shared" si="1005"/>
        <v>0</v>
      </c>
      <c r="BY360" s="404">
        <f t="shared" si="1006"/>
        <v>0</v>
      </c>
      <c r="BZ360" s="500">
        <f t="shared" si="1007"/>
        <v>597</v>
      </c>
      <c r="CA360" s="404">
        <f t="shared" si="1008"/>
        <v>780</v>
      </c>
      <c r="CB360" s="500">
        <f t="shared" si="1009"/>
        <v>597</v>
      </c>
      <c r="CC360" s="404">
        <f t="shared" si="1010"/>
        <v>780</v>
      </c>
      <c r="CD360" s="564">
        <v>4</v>
      </c>
      <c r="CE360" s="714">
        <v>4.3</v>
      </c>
      <c r="CF360" s="500">
        <f t="shared" si="1011"/>
        <v>1152</v>
      </c>
      <c r="CG360" s="404">
        <f t="shared" si="1012"/>
        <v>1466.3</v>
      </c>
      <c r="CH360" s="564"/>
      <c r="CI360" s="714">
        <v>4.7</v>
      </c>
      <c r="CJ360" s="500">
        <f t="shared" si="1013"/>
        <v>0</v>
      </c>
      <c r="CK360" s="404">
        <f t="shared" si="1014"/>
        <v>2063.3000000000002</v>
      </c>
      <c r="CL360" s="564"/>
      <c r="CM360" s="714"/>
      <c r="CN360" s="500">
        <f t="shared" si="1015"/>
        <v>0</v>
      </c>
      <c r="CO360" s="404">
        <f t="shared" si="1016"/>
        <v>0</v>
      </c>
      <c r="CP360" s="500">
        <f t="shared" si="1017"/>
        <v>1.9296482412060301</v>
      </c>
      <c r="CQ360" s="237">
        <f t="shared" si="1018"/>
        <v>4.5251282051282056</v>
      </c>
      <c r="CR360" s="500">
        <f t="shared" si="1019"/>
        <v>1152</v>
      </c>
      <c r="CS360" s="404">
        <f t="shared" si="1020"/>
        <v>3529.6000000000004</v>
      </c>
      <c r="CT360" s="565">
        <v>83</v>
      </c>
      <c r="CU360" s="714">
        <v>78.3</v>
      </c>
      <c r="CV360" s="500">
        <f t="shared" si="1021"/>
        <v>23904</v>
      </c>
      <c r="CW360" s="404">
        <f t="shared" si="1022"/>
        <v>26700.3</v>
      </c>
      <c r="CX360" s="565">
        <v>81.3</v>
      </c>
      <c r="CY360" s="714">
        <v>78.8</v>
      </c>
      <c r="CZ360" s="500">
        <f t="shared" si="1023"/>
        <v>25121.7</v>
      </c>
      <c r="DA360" s="404">
        <f t="shared" si="1024"/>
        <v>34593.199999999997</v>
      </c>
      <c r="DB360" s="565"/>
      <c r="DC360" s="714"/>
      <c r="DD360" s="500">
        <f t="shared" si="1025"/>
        <v>0</v>
      </c>
      <c r="DE360" s="404">
        <f t="shared" si="1026"/>
        <v>0</v>
      </c>
      <c r="DF360" s="500">
        <f t="shared" si="1027"/>
        <v>82.120100502512557</v>
      </c>
      <c r="DG360" s="404">
        <f t="shared" si="1028"/>
        <v>78.581410256410251</v>
      </c>
      <c r="DH360" s="500">
        <f t="shared" si="1029"/>
        <v>49025.7</v>
      </c>
      <c r="DI360" s="404">
        <f t="shared" si="1030"/>
        <v>61293.499999999993</v>
      </c>
      <c r="DJ360" s="500">
        <f t="shared" si="1031"/>
        <v>792</v>
      </c>
      <c r="DK360" s="404">
        <f t="shared" si="1032"/>
        <v>1041</v>
      </c>
      <c r="DL360" s="500">
        <f t="shared" si="1033"/>
        <v>792</v>
      </c>
      <c r="DM360" s="404">
        <f t="shared" si="1034"/>
        <v>1041</v>
      </c>
      <c r="DN360" s="236">
        <f t="shared" si="1035"/>
        <v>2.2621212121212122</v>
      </c>
      <c r="DO360" s="237">
        <f t="shared" si="1036"/>
        <v>4.2658981748318929</v>
      </c>
      <c r="DP360" s="500">
        <f t="shared" si="1037"/>
        <v>1791.6000000000001</v>
      </c>
      <c r="DQ360" s="404">
        <f t="shared" si="1038"/>
        <v>4440.8</v>
      </c>
      <c r="DR360" s="500">
        <f t="shared" si="1039"/>
        <v>77.707954545454541</v>
      </c>
      <c r="DS360" s="404">
        <f t="shared" si="1040"/>
        <v>74.897118155619594</v>
      </c>
      <c r="DT360" s="500">
        <f t="shared" si="1041"/>
        <v>61544.7</v>
      </c>
      <c r="DU360" s="404">
        <f t="shared" si="1042"/>
        <v>77967.899999999994</v>
      </c>
      <c r="DV360" s="565">
        <v>177</v>
      </c>
      <c r="DW360" s="715">
        <v>225</v>
      </c>
      <c r="DX360" s="500">
        <f t="shared" si="1043"/>
        <v>177</v>
      </c>
      <c r="DY360" s="404">
        <f t="shared" si="1044"/>
        <v>225</v>
      </c>
      <c r="DZ360" s="565">
        <v>336</v>
      </c>
      <c r="EA360" s="715">
        <v>452</v>
      </c>
      <c r="EB360" s="500">
        <f t="shared" si="1045"/>
        <v>336</v>
      </c>
      <c r="EC360" s="404">
        <f t="shared" si="1046"/>
        <v>452</v>
      </c>
      <c r="ED360" s="565"/>
      <c r="EE360" s="715"/>
      <c r="EF360" s="500">
        <f t="shared" si="1047"/>
        <v>0</v>
      </c>
      <c r="EG360" s="404">
        <f t="shared" si="1048"/>
        <v>0</v>
      </c>
      <c r="EH360" s="500">
        <f t="shared" si="1049"/>
        <v>513</v>
      </c>
      <c r="EI360" s="404">
        <f t="shared" si="1050"/>
        <v>677</v>
      </c>
      <c r="EJ360" s="500">
        <f t="shared" si="1051"/>
        <v>513</v>
      </c>
      <c r="EK360" s="404">
        <f t="shared" si="1052"/>
        <v>677</v>
      </c>
      <c r="EL360" s="564">
        <v>3.2</v>
      </c>
      <c r="EM360" s="716">
        <v>3.5</v>
      </c>
      <c r="EN360" s="500">
        <f t="shared" si="1053"/>
        <v>566.4</v>
      </c>
      <c r="EO360" s="404">
        <f t="shared" si="1054"/>
        <v>787.5</v>
      </c>
      <c r="EP360" s="564">
        <v>3.7</v>
      </c>
      <c r="EQ360" s="716">
        <v>3.8</v>
      </c>
      <c r="ER360" s="500">
        <f t="shared" si="1055"/>
        <v>1243.2</v>
      </c>
      <c r="ES360" s="404">
        <f t="shared" si="1056"/>
        <v>1717.6</v>
      </c>
      <c r="ET360" s="564"/>
      <c r="EU360" s="716"/>
      <c r="EV360" s="500">
        <f t="shared" si="1057"/>
        <v>0</v>
      </c>
      <c r="EW360" s="404">
        <f t="shared" si="1058"/>
        <v>0</v>
      </c>
      <c r="EX360" s="236">
        <f t="shared" si="1059"/>
        <v>3.5274853801169588</v>
      </c>
      <c r="EY360" s="237">
        <f t="shared" si="1060"/>
        <v>3.7002954209748893</v>
      </c>
      <c r="EZ360" s="500">
        <f t="shared" si="1061"/>
        <v>1809.6</v>
      </c>
      <c r="FA360" s="404">
        <f t="shared" si="1062"/>
        <v>2505.1</v>
      </c>
      <c r="FB360" s="565">
        <v>59.5</v>
      </c>
      <c r="FC360" s="716">
        <v>56.7</v>
      </c>
      <c r="FD360" s="500">
        <f t="shared" si="1063"/>
        <v>10531.5</v>
      </c>
      <c r="FE360" s="404">
        <f t="shared" si="1064"/>
        <v>12757.5</v>
      </c>
      <c r="FF360" s="565">
        <v>50.7</v>
      </c>
      <c r="FG360" s="716">
        <v>50.3</v>
      </c>
      <c r="FH360" s="500">
        <f t="shared" si="1065"/>
        <v>17035.2</v>
      </c>
      <c r="FI360" s="404">
        <f t="shared" si="1066"/>
        <v>22735.599999999999</v>
      </c>
      <c r="FJ360" s="565"/>
      <c r="FK360" s="716"/>
      <c r="FL360" s="500">
        <f t="shared" si="1067"/>
        <v>0</v>
      </c>
      <c r="FM360" s="404">
        <f t="shared" si="1068"/>
        <v>0</v>
      </c>
      <c r="FN360" s="500">
        <f t="shared" si="1069"/>
        <v>53.736257309941521</v>
      </c>
      <c r="FO360" s="404">
        <f t="shared" si="1070"/>
        <v>52.42703101920236</v>
      </c>
      <c r="FP360" s="500">
        <f t="shared" si="1071"/>
        <v>27566.7</v>
      </c>
      <c r="FQ360" s="404">
        <f t="shared" si="1072"/>
        <v>35493.1</v>
      </c>
      <c r="FR360" s="565">
        <v>190</v>
      </c>
      <c r="FS360" s="717">
        <v>283</v>
      </c>
      <c r="FT360" s="500">
        <f t="shared" si="1073"/>
        <v>190</v>
      </c>
      <c r="FU360" s="404">
        <f t="shared" si="1074"/>
        <v>283</v>
      </c>
      <c r="FV360" s="564">
        <v>4.7</v>
      </c>
      <c r="FW360" s="718">
        <v>4.9000000000000004</v>
      </c>
      <c r="FX360" s="500">
        <f t="shared" si="1075"/>
        <v>893</v>
      </c>
      <c r="FY360" s="404">
        <f t="shared" si="1076"/>
        <v>1386.7</v>
      </c>
      <c r="FZ360" s="564">
        <v>55.6</v>
      </c>
      <c r="GA360" s="718">
        <v>54.1</v>
      </c>
      <c r="GB360" s="500">
        <f t="shared" si="1077"/>
        <v>10564</v>
      </c>
      <c r="GC360" s="404">
        <f t="shared" si="1078"/>
        <v>15310.300000000001</v>
      </c>
      <c r="GD360" s="510">
        <f t="shared" si="1079"/>
        <v>582</v>
      </c>
      <c r="GE360" s="404">
        <f t="shared" si="1080"/>
        <v>708</v>
      </c>
      <c r="GF360" s="500">
        <f t="shared" si="1081"/>
        <v>582</v>
      </c>
      <c r="GG360" s="404">
        <f t="shared" si="1082"/>
        <v>708</v>
      </c>
      <c r="GH360" s="500">
        <f t="shared" si="1083"/>
        <v>2092.8000000000002</v>
      </c>
      <c r="GI360" s="404">
        <f t="shared" si="1084"/>
        <v>2736.6</v>
      </c>
      <c r="GJ360" s="500">
        <f t="shared" si="1085"/>
        <v>42157.5</v>
      </c>
      <c r="GK360" s="404">
        <f t="shared" si="1086"/>
        <v>48730.400000000001</v>
      </c>
      <c r="GL360" s="510">
        <f t="shared" si="1087"/>
        <v>723</v>
      </c>
      <c r="GM360" s="404">
        <f t="shared" si="1088"/>
        <v>1010</v>
      </c>
      <c r="GN360" s="500">
        <f t="shared" si="1089"/>
        <v>723</v>
      </c>
      <c r="GO360" s="404">
        <f t="shared" si="1090"/>
        <v>1010</v>
      </c>
      <c r="GP360" s="500">
        <f t="shared" si="1091"/>
        <v>1508.4</v>
      </c>
      <c r="GQ360" s="404">
        <f t="shared" si="1092"/>
        <v>4209.3</v>
      </c>
      <c r="GR360" s="500">
        <f t="shared" si="1093"/>
        <v>46953.9</v>
      </c>
      <c r="GS360" s="404">
        <f t="shared" si="1094"/>
        <v>64730.6</v>
      </c>
      <c r="GT360" s="510">
        <f t="shared" si="1095"/>
        <v>1305</v>
      </c>
      <c r="GU360" s="404">
        <f t="shared" si="1096"/>
        <v>1718</v>
      </c>
      <c r="GV360" s="500">
        <f t="shared" si="1097"/>
        <v>1305</v>
      </c>
      <c r="GW360" s="404">
        <f t="shared" si="1098"/>
        <v>1718</v>
      </c>
      <c r="GX360" s="500">
        <f t="shared" si="1099"/>
        <v>3601.2000000000003</v>
      </c>
      <c r="GY360" s="404">
        <f t="shared" si="1100"/>
        <v>6945.9</v>
      </c>
      <c r="GZ360" s="500">
        <f t="shared" si="1101"/>
        <v>89111.4</v>
      </c>
      <c r="HA360" s="404">
        <f t="shared" si="1102"/>
        <v>113461</v>
      </c>
      <c r="HB360" s="510">
        <f t="shared" si="1103"/>
        <v>0</v>
      </c>
      <c r="HC360" s="404">
        <f t="shared" si="1104"/>
        <v>0</v>
      </c>
      <c r="HD360" s="500">
        <f t="shared" si="1105"/>
        <v>0</v>
      </c>
      <c r="HE360" s="404">
        <f t="shared" si="1106"/>
        <v>0</v>
      </c>
      <c r="HF360" s="500" t="str">
        <f t="shared" si="1107"/>
        <v/>
      </c>
      <c r="HG360" s="404" t="str">
        <f t="shared" si="1108"/>
        <v/>
      </c>
      <c r="HH360" s="500" t="str">
        <f t="shared" si="1109"/>
        <v/>
      </c>
      <c r="HI360" s="404" t="str">
        <f t="shared" si="1110"/>
        <v/>
      </c>
      <c r="HJ360" s="510">
        <f t="shared" si="1111"/>
        <v>4494.2</v>
      </c>
      <c r="HK360" s="404">
        <f t="shared" si="1112"/>
        <v>8332.6</v>
      </c>
      <c r="HL360" s="500">
        <f t="shared" si="1113"/>
        <v>99675.4</v>
      </c>
      <c r="HM360" s="404">
        <f t="shared" si="1114"/>
        <v>128771.3</v>
      </c>
    </row>
    <row r="361" spans="1:221">
      <c r="A361" s="711" t="s">
        <v>547</v>
      </c>
      <c r="B361" s="622" t="s">
        <v>1049</v>
      </c>
      <c r="C361" s="626" t="s">
        <v>936</v>
      </c>
      <c r="D361" s="627">
        <v>246354</v>
      </c>
      <c r="E361" s="623">
        <v>8</v>
      </c>
      <c r="F361" s="422">
        <v>786</v>
      </c>
      <c r="G361" s="712">
        <v>883</v>
      </c>
      <c r="H361" s="422">
        <v>131</v>
      </c>
      <c r="I361" s="712">
        <v>103</v>
      </c>
      <c r="J361" s="500">
        <f t="shared" si="965"/>
        <v>655</v>
      </c>
      <c r="K361" s="404">
        <f t="shared" si="966"/>
        <v>780</v>
      </c>
      <c r="L361" s="422"/>
      <c r="M361" s="712"/>
      <c r="N361" s="500">
        <f t="shared" si="967"/>
        <v>655</v>
      </c>
      <c r="O361" s="404">
        <f t="shared" si="968"/>
        <v>780</v>
      </c>
      <c r="P361" s="500">
        <f t="shared" si="969"/>
        <v>655</v>
      </c>
      <c r="Q361" s="404">
        <f t="shared" si="970"/>
        <v>780</v>
      </c>
      <c r="R361" s="422">
        <v>56</v>
      </c>
      <c r="S361" s="712">
        <v>63</v>
      </c>
      <c r="T361" s="500">
        <f t="shared" si="971"/>
        <v>56</v>
      </c>
      <c r="U361" s="404">
        <f t="shared" si="972"/>
        <v>63</v>
      </c>
      <c r="V361" s="422">
        <v>32</v>
      </c>
      <c r="W361" s="712">
        <v>47</v>
      </c>
      <c r="X361" s="500">
        <f t="shared" si="973"/>
        <v>32</v>
      </c>
      <c r="Y361" s="404">
        <f t="shared" si="974"/>
        <v>47</v>
      </c>
      <c r="Z361" s="422"/>
      <c r="AA361" s="712"/>
      <c r="AB361" s="500">
        <f t="shared" si="975"/>
        <v>0</v>
      </c>
      <c r="AC361" s="404">
        <f t="shared" si="976"/>
        <v>0</v>
      </c>
      <c r="AD361" s="500">
        <f t="shared" si="977"/>
        <v>88</v>
      </c>
      <c r="AE361" s="404">
        <f t="shared" si="978"/>
        <v>110</v>
      </c>
      <c r="AF361" s="500">
        <f t="shared" si="979"/>
        <v>88</v>
      </c>
      <c r="AG361" s="404">
        <f t="shared" si="980"/>
        <v>110</v>
      </c>
      <c r="AH361" s="564">
        <v>4.0999999999999996</v>
      </c>
      <c r="AI361" s="713">
        <v>3.8</v>
      </c>
      <c r="AJ361" s="500">
        <f t="shared" si="981"/>
        <v>229.59999999999997</v>
      </c>
      <c r="AK361" s="404">
        <f t="shared" si="982"/>
        <v>239.39999999999998</v>
      </c>
      <c r="AL361" s="564">
        <v>3.3</v>
      </c>
      <c r="AM361" s="713">
        <v>3.8</v>
      </c>
      <c r="AN361" s="500">
        <f t="shared" si="983"/>
        <v>105.6</v>
      </c>
      <c r="AO361" s="404">
        <f t="shared" si="984"/>
        <v>178.6</v>
      </c>
      <c r="AP361" s="564"/>
      <c r="AQ361" s="713"/>
      <c r="AR361" s="500">
        <f t="shared" si="985"/>
        <v>0</v>
      </c>
      <c r="AS361" s="404">
        <f t="shared" si="986"/>
        <v>0</v>
      </c>
      <c r="AT361" s="236">
        <f t="shared" si="987"/>
        <v>3.8090909090909082</v>
      </c>
      <c r="AU361" s="237">
        <f t="shared" si="988"/>
        <v>3.8</v>
      </c>
      <c r="AV361" s="500">
        <f t="shared" si="989"/>
        <v>335.19999999999993</v>
      </c>
      <c r="AW361" s="404">
        <f t="shared" si="990"/>
        <v>418</v>
      </c>
      <c r="AX361" s="422">
        <v>72.8</v>
      </c>
      <c r="AY361" s="712">
        <v>64.8</v>
      </c>
      <c r="AZ361" s="500">
        <f t="shared" si="991"/>
        <v>4076.7999999999997</v>
      </c>
      <c r="BA361" s="404">
        <f t="shared" si="992"/>
        <v>4082.3999999999996</v>
      </c>
      <c r="BB361" s="422">
        <v>61.8</v>
      </c>
      <c r="BC361" s="712">
        <v>59.8</v>
      </c>
      <c r="BD361" s="500">
        <f t="shared" si="993"/>
        <v>1977.6</v>
      </c>
      <c r="BE361" s="404">
        <f t="shared" si="994"/>
        <v>2810.6</v>
      </c>
      <c r="BF361" s="422"/>
      <c r="BG361" s="712"/>
      <c r="BH361" s="500">
        <f t="shared" si="995"/>
        <v>0</v>
      </c>
      <c r="BI361" s="404">
        <f t="shared" si="996"/>
        <v>0</v>
      </c>
      <c r="BJ361" s="500">
        <f t="shared" si="997"/>
        <v>68.8</v>
      </c>
      <c r="BK361" s="404">
        <f t="shared" si="998"/>
        <v>62.663636363636364</v>
      </c>
      <c r="BL361" s="500">
        <f t="shared" si="999"/>
        <v>6054.4</v>
      </c>
      <c r="BM361" s="404">
        <f t="shared" si="1000"/>
        <v>6893</v>
      </c>
      <c r="BN361" s="422">
        <v>100</v>
      </c>
      <c r="BO361" s="712">
        <v>116</v>
      </c>
      <c r="BP361" s="500">
        <f t="shared" si="1001"/>
        <v>100</v>
      </c>
      <c r="BQ361" s="404">
        <f t="shared" si="1002"/>
        <v>116</v>
      </c>
      <c r="BR361" s="422">
        <v>143</v>
      </c>
      <c r="BS361" s="712">
        <v>170</v>
      </c>
      <c r="BT361" s="500">
        <f t="shared" si="1003"/>
        <v>143</v>
      </c>
      <c r="BU361" s="404">
        <f t="shared" si="1004"/>
        <v>170</v>
      </c>
      <c r="BV361" s="422"/>
      <c r="BW361" s="712"/>
      <c r="BX361" s="500">
        <f t="shared" si="1005"/>
        <v>0</v>
      </c>
      <c r="BY361" s="404">
        <f t="shared" si="1006"/>
        <v>0</v>
      </c>
      <c r="BZ361" s="500">
        <f t="shared" si="1007"/>
        <v>243</v>
      </c>
      <c r="CA361" s="404">
        <f t="shared" si="1008"/>
        <v>286</v>
      </c>
      <c r="CB361" s="500">
        <f t="shared" si="1009"/>
        <v>243</v>
      </c>
      <c r="CC361" s="404">
        <f t="shared" si="1010"/>
        <v>286</v>
      </c>
      <c r="CD361" s="564">
        <v>4.9000000000000004</v>
      </c>
      <c r="CE361" s="714">
        <v>4.5999999999999996</v>
      </c>
      <c r="CF361" s="500">
        <f t="shared" si="1011"/>
        <v>490.00000000000006</v>
      </c>
      <c r="CG361" s="404">
        <f t="shared" si="1012"/>
        <v>533.59999999999991</v>
      </c>
      <c r="CH361" s="564"/>
      <c r="CI361" s="714">
        <v>4.5</v>
      </c>
      <c r="CJ361" s="500">
        <f t="shared" si="1013"/>
        <v>0</v>
      </c>
      <c r="CK361" s="404">
        <f t="shared" si="1014"/>
        <v>765</v>
      </c>
      <c r="CL361" s="564"/>
      <c r="CM361" s="714"/>
      <c r="CN361" s="500">
        <f t="shared" si="1015"/>
        <v>0</v>
      </c>
      <c r="CO361" s="404">
        <f t="shared" si="1016"/>
        <v>0</v>
      </c>
      <c r="CP361" s="500">
        <f t="shared" si="1017"/>
        <v>2.0164609053497946</v>
      </c>
      <c r="CQ361" s="237">
        <f t="shared" si="1018"/>
        <v>4.5405594405594405</v>
      </c>
      <c r="CR361" s="500">
        <f t="shared" si="1019"/>
        <v>490.00000000000011</v>
      </c>
      <c r="CS361" s="404">
        <f t="shared" si="1020"/>
        <v>1298.5999999999999</v>
      </c>
      <c r="CT361" s="565">
        <v>89.7</v>
      </c>
      <c r="CU361" s="714">
        <v>82</v>
      </c>
      <c r="CV361" s="500">
        <f t="shared" si="1021"/>
        <v>8970</v>
      </c>
      <c r="CW361" s="404">
        <f t="shared" si="1022"/>
        <v>9512</v>
      </c>
      <c r="CX361" s="565">
        <v>87.2</v>
      </c>
      <c r="CY361" s="714">
        <v>82</v>
      </c>
      <c r="CZ361" s="500">
        <f t="shared" si="1023"/>
        <v>12469.6</v>
      </c>
      <c r="DA361" s="404">
        <f t="shared" si="1024"/>
        <v>13940</v>
      </c>
      <c r="DB361" s="565"/>
      <c r="DC361" s="714"/>
      <c r="DD361" s="500">
        <f t="shared" si="1025"/>
        <v>0</v>
      </c>
      <c r="DE361" s="404">
        <f t="shared" si="1026"/>
        <v>0</v>
      </c>
      <c r="DF361" s="500">
        <f t="shared" si="1027"/>
        <v>88.228806584362133</v>
      </c>
      <c r="DG361" s="404">
        <f t="shared" si="1028"/>
        <v>82</v>
      </c>
      <c r="DH361" s="500">
        <f t="shared" si="1029"/>
        <v>21439.599999999999</v>
      </c>
      <c r="DI361" s="404">
        <f t="shared" si="1030"/>
        <v>23452</v>
      </c>
      <c r="DJ361" s="500">
        <f t="shared" si="1031"/>
        <v>331</v>
      </c>
      <c r="DK361" s="404">
        <f t="shared" si="1032"/>
        <v>396</v>
      </c>
      <c r="DL361" s="500">
        <f t="shared" si="1033"/>
        <v>331</v>
      </c>
      <c r="DM361" s="404">
        <f t="shared" si="1034"/>
        <v>396</v>
      </c>
      <c r="DN361" s="236">
        <f t="shared" si="1035"/>
        <v>2.4930513595166164</v>
      </c>
      <c r="DO361" s="237">
        <f t="shared" si="1036"/>
        <v>4.334848484848485</v>
      </c>
      <c r="DP361" s="500">
        <f t="shared" si="1037"/>
        <v>825.2</v>
      </c>
      <c r="DQ361" s="404">
        <f t="shared" si="1038"/>
        <v>1716.6000000000001</v>
      </c>
      <c r="DR361" s="500">
        <f t="shared" si="1039"/>
        <v>83.063444108761331</v>
      </c>
      <c r="DS361" s="404">
        <f t="shared" si="1040"/>
        <v>76.628787878787875</v>
      </c>
      <c r="DT361" s="500">
        <f t="shared" si="1041"/>
        <v>27494</v>
      </c>
      <c r="DU361" s="404">
        <f t="shared" si="1042"/>
        <v>30345</v>
      </c>
      <c r="DV361" s="565">
        <v>70</v>
      </c>
      <c r="DW361" s="715">
        <v>67</v>
      </c>
      <c r="DX361" s="500">
        <f t="shared" si="1043"/>
        <v>70</v>
      </c>
      <c r="DY361" s="404">
        <f t="shared" si="1044"/>
        <v>67</v>
      </c>
      <c r="DZ361" s="565">
        <v>130</v>
      </c>
      <c r="EA361" s="715">
        <v>176</v>
      </c>
      <c r="EB361" s="500">
        <f t="shared" si="1045"/>
        <v>130</v>
      </c>
      <c r="EC361" s="404">
        <f t="shared" si="1046"/>
        <v>176</v>
      </c>
      <c r="ED361" s="565"/>
      <c r="EE361" s="715"/>
      <c r="EF361" s="500">
        <f t="shared" si="1047"/>
        <v>0</v>
      </c>
      <c r="EG361" s="404">
        <f t="shared" si="1048"/>
        <v>0</v>
      </c>
      <c r="EH361" s="500">
        <f t="shared" si="1049"/>
        <v>200</v>
      </c>
      <c r="EI361" s="404">
        <f t="shared" si="1050"/>
        <v>243</v>
      </c>
      <c r="EJ361" s="500">
        <f t="shared" si="1051"/>
        <v>200</v>
      </c>
      <c r="EK361" s="404">
        <f t="shared" si="1052"/>
        <v>243</v>
      </c>
      <c r="EL361" s="564">
        <v>3.8</v>
      </c>
      <c r="EM361" s="716">
        <v>4</v>
      </c>
      <c r="EN361" s="500">
        <f t="shared" si="1053"/>
        <v>266</v>
      </c>
      <c r="EO361" s="404">
        <f t="shared" si="1054"/>
        <v>268</v>
      </c>
      <c r="EP361" s="564">
        <v>4.0999999999999996</v>
      </c>
      <c r="EQ361" s="716">
        <v>3.4</v>
      </c>
      <c r="ER361" s="500">
        <f t="shared" si="1055"/>
        <v>533</v>
      </c>
      <c r="ES361" s="404">
        <f t="shared" si="1056"/>
        <v>598.4</v>
      </c>
      <c r="ET361" s="564"/>
      <c r="EU361" s="716"/>
      <c r="EV361" s="500">
        <f t="shared" si="1057"/>
        <v>0</v>
      </c>
      <c r="EW361" s="404">
        <f t="shared" si="1058"/>
        <v>0</v>
      </c>
      <c r="EX361" s="236">
        <f t="shared" si="1059"/>
        <v>3.9950000000000001</v>
      </c>
      <c r="EY361" s="237">
        <f t="shared" si="1060"/>
        <v>3.5654320987654322</v>
      </c>
      <c r="EZ361" s="500">
        <f t="shared" si="1061"/>
        <v>799</v>
      </c>
      <c r="FA361" s="404">
        <f t="shared" si="1062"/>
        <v>866.4</v>
      </c>
      <c r="FB361" s="565">
        <v>61</v>
      </c>
      <c r="FC361" s="716">
        <v>58.6</v>
      </c>
      <c r="FD361" s="500">
        <f t="shared" si="1063"/>
        <v>4270</v>
      </c>
      <c r="FE361" s="404">
        <f t="shared" si="1064"/>
        <v>3926.2000000000003</v>
      </c>
      <c r="FF361" s="565">
        <v>51.1</v>
      </c>
      <c r="FG361" s="716">
        <v>50.1</v>
      </c>
      <c r="FH361" s="500">
        <f t="shared" si="1065"/>
        <v>6643</v>
      </c>
      <c r="FI361" s="404">
        <f t="shared" si="1066"/>
        <v>8817.6</v>
      </c>
      <c r="FJ361" s="565"/>
      <c r="FK361" s="716"/>
      <c r="FL361" s="500">
        <f t="shared" si="1067"/>
        <v>0</v>
      </c>
      <c r="FM361" s="404">
        <f t="shared" si="1068"/>
        <v>0</v>
      </c>
      <c r="FN361" s="500">
        <f t="shared" si="1069"/>
        <v>54.564999999999998</v>
      </c>
      <c r="FO361" s="404">
        <f t="shared" si="1070"/>
        <v>52.443621399176962</v>
      </c>
      <c r="FP361" s="500">
        <f t="shared" si="1071"/>
        <v>10913</v>
      </c>
      <c r="FQ361" s="404">
        <f t="shared" si="1072"/>
        <v>12743.800000000001</v>
      </c>
      <c r="FR361" s="565">
        <v>124</v>
      </c>
      <c r="FS361" s="717">
        <v>141</v>
      </c>
      <c r="FT361" s="500">
        <f t="shared" si="1073"/>
        <v>124</v>
      </c>
      <c r="FU361" s="404">
        <f t="shared" si="1074"/>
        <v>141</v>
      </c>
      <c r="FV361" s="564">
        <v>5.2</v>
      </c>
      <c r="FW361" s="718">
        <v>5.0999999999999996</v>
      </c>
      <c r="FX361" s="500">
        <f t="shared" si="1075"/>
        <v>644.80000000000007</v>
      </c>
      <c r="FY361" s="404">
        <f t="shared" si="1076"/>
        <v>719.09999999999991</v>
      </c>
      <c r="FZ361" s="564">
        <v>55.1</v>
      </c>
      <c r="GA361" s="718">
        <v>48.7</v>
      </c>
      <c r="GB361" s="500">
        <f t="shared" si="1077"/>
        <v>6832.4000000000005</v>
      </c>
      <c r="GC361" s="404">
        <f t="shared" si="1078"/>
        <v>6866.7000000000007</v>
      </c>
      <c r="GD361" s="510">
        <f t="shared" si="1079"/>
        <v>226</v>
      </c>
      <c r="GE361" s="404">
        <f t="shared" si="1080"/>
        <v>246</v>
      </c>
      <c r="GF361" s="500">
        <f t="shared" si="1081"/>
        <v>226</v>
      </c>
      <c r="GG361" s="404">
        <f t="shared" si="1082"/>
        <v>246</v>
      </c>
      <c r="GH361" s="500">
        <f t="shared" si="1083"/>
        <v>985.6</v>
      </c>
      <c r="GI361" s="404">
        <f t="shared" si="1084"/>
        <v>1041</v>
      </c>
      <c r="GJ361" s="500">
        <f t="shared" si="1085"/>
        <v>17316.8</v>
      </c>
      <c r="GK361" s="404">
        <f t="shared" si="1086"/>
        <v>17520.599999999999</v>
      </c>
      <c r="GL361" s="510">
        <f t="shared" si="1087"/>
        <v>305</v>
      </c>
      <c r="GM361" s="404">
        <f t="shared" si="1088"/>
        <v>393</v>
      </c>
      <c r="GN361" s="500">
        <f t="shared" si="1089"/>
        <v>305</v>
      </c>
      <c r="GO361" s="404">
        <f t="shared" si="1090"/>
        <v>393</v>
      </c>
      <c r="GP361" s="500">
        <f t="shared" si="1091"/>
        <v>638.6</v>
      </c>
      <c r="GQ361" s="404">
        <f t="shared" si="1092"/>
        <v>1542</v>
      </c>
      <c r="GR361" s="500">
        <f t="shared" si="1093"/>
        <v>21090.2</v>
      </c>
      <c r="GS361" s="404">
        <f t="shared" si="1094"/>
        <v>25568.199999999997</v>
      </c>
      <c r="GT361" s="510">
        <f t="shared" si="1095"/>
        <v>531</v>
      </c>
      <c r="GU361" s="404">
        <f t="shared" si="1096"/>
        <v>639</v>
      </c>
      <c r="GV361" s="500">
        <f t="shared" si="1097"/>
        <v>531</v>
      </c>
      <c r="GW361" s="404">
        <f t="shared" si="1098"/>
        <v>639</v>
      </c>
      <c r="GX361" s="500">
        <f t="shared" si="1099"/>
        <v>1624.2</v>
      </c>
      <c r="GY361" s="404">
        <f t="shared" si="1100"/>
        <v>2583</v>
      </c>
      <c r="GZ361" s="500">
        <f t="shared" si="1101"/>
        <v>38407</v>
      </c>
      <c r="HA361" s="404">
        <f t="shared" si="1102"/>
        <v>43088.799999999996</v>
      </c>
      <c r="HB361" s="510">
        <f t="shared" si="1103"/>
        <v>0</v>
      </c>
      <c r="HC361" s="404">
        <f t="shared" si="1104"/>
        <v>0</v>
      </c>
      <c r="HD361" s="500">
        <f t="shared" si="1105"/>
        <v>0</v>
      </c>
      <c r="HE361" s="404">
        <f t="shared" si="1106"/>
        <v>0</v>
      </c>
      <c r="HF361" s="500" t="str">
        <f t="shared" si="1107"/>
        <v/>
      </c>
      <c r="HG361" s="404" t="str">
        <f t="shared" si="1108"/>
        <v/>
      </c>
      <c r="HH361" s="500" t="str">
        <f t="shared" si="1109"/>
        <v/>
      </c>
      <c r="HI361" s="404" t="str">
        <f t="shared" si="1110"/>
        <v/>
      </c>
      <c r="HJ361" s="510">
        <f t="shared" si="1111"/>
        <v>2269</v>
      </c>
      <c r="HK361" s="404">
        <f t="shared" si="1112"/>
        <v>3302.1</v>
      </c>
      <c r="HL361" s="500">
        <f t="shared" si="1113"/>
        <v>45239.4</v>
      </c>
      <c r="HM361" s="404">
        <f t="shared" si="1114"/>
        <v>49955.5</v>
      </c>
    </row>
    <row r="362" spans="1:221">
      <c r="A362" s="711" t="s">
        <v>547</v>
      </c>
      <c r="B362" s="622" t="s">
        <v>1050</v>
      </c>
      <c r="C362" s="730"/>
      <c r="D362" s="627">
        <v>227766</v>
      </c>
      <c r="E362" s="623">
        <v>8</v>
      </c>
      <c r="F362" s="422">
        <v>1717</v>
      </c>
      <c r="G362" s="712">
        <v>1829</v>
      </c>
      <c r="H362" s="422">
        <v>18</v>
      </c>
      <c r="I362" s="712">
        <v>24</v>
      </c>
      <c r="J362" s="500">
        <f t="shared" si="965"/>
        <v>1699</v>
      </c>
      <c r="K362" s="404">
        <f t="shared" si="966"/>
        <v>1805</v>
      </c>
      <c r="L362" s="422"/>
      <c r="M362" s="712"/>
      <c r="N362" s="500">
        <f t="shared" si="967"/>
        <v>1699</v>
      </c>
      <c r="O362" s="404">
        <f t="shared" si="968"/>
        <v>1805</v>
      </c>
      <c r="P362" s="500">
        <f t="shared" si="969"/>
        <v>1699</v>
      </c>
      <c r="Q362" s="404">
        <f t="shared" si="970"/>
        <v>1805</v>
      </c>
      <c r="R362" s="422">
        <v>37</v>
      </c>
      <c r="S362" s="712">
        <v>33</v>
      </c>
      <c r="T362" s="500">
        <f t="shared" si="971"/>
        <v>37</v>
      </c>
      <c r="U362" s="404">
        <f t="shared" si="972"/>
        <v>33</v>
      </c>
      <c r="V362" s="422">
        <v>50</v>
      </c>
      <c r="W362" s="712">
        <v>38</v>
      </c>
      <c r="X362" s="500">
        <f t="shared" si="973"/>
        <v>50</v>
      </c>
      <c r="Y362" s="404">
        <f t="shared" si="974"/>
        <v>38</v>
      </c>
      <c r="Z362" s="422"/>
      <c r="AA362" s="712"/>
      <c r="AB362" s="500">
        <f t="shared" si="975"/>
        <v>0</v>
      </c>
      <c r="AC362" s="404">
        <f t="shared" si="976"/>
        <v>0</v>
      </c>
      <c r="AD362" s="500">
        <f t="shared" si="977"/>
        <v>87</v>
      </c>
      <c r="AE362" s="404">
        <f t="shared" si="978"/>
        <v>71</v>
      </c>
      <c r="AF362" s="500">
        <f t="shared" si="979"/>
        <v>87</v>
      </c>
      <c r="AG362" s="404">
        <f t="shared" si="980"/>
        <v>71</v>
      </c>
      <c r="AH362" s="564">
        <v>3</v>
      </c>
      <c r="AI362" s="713">
        <v>4</v>
      </c>
      <c r="AJ362" s="500">
        <f t="shared" si="981"/>
        <v>111</v>
      </c>
      <c r="AK362" s="404">
        <f t="shared" si="982"/>
        <v>132</v>
      </c>
      <c r="AL362" s="564">
        <v>3.3</v>
      </c>
      <c r="AM362" s="713">
        <v>3.6</v>
      </c>
      <c r="AN362" s="500">
        <f t="shared" si="983"/>
        <v>165</v>
      </c>
      <c r="AO362" s="404">
        <f t="shared" si="984"/>
        <v>136.80000000000001</v>
      </c>
      <c r="AP362" s="564"/>
      <c r="AQ362" s="713"/>
      <c r="AR362" s="500">
        <f t="shared" si="985"/>
        <v>0</v>
      </c>
      <c r="AS362" s="404">
        <f t="shared" si="986"/>
        <v>0</v>
      </c>
      <c r="AT362" s="236">
        <f t="shared" si="987"/>
        <v>3.1724137931034484</v>
      </c>
      <c r="AU362" s="237">
        <f t="shared" si="988"/>
        <v>3.7859154929577468</v>
      </c>
      <c r="AV362" s="500">
        <f t="shared" si="989"/>
        <v>276</v>
      </c>
      <c r="AW362" s="404">
        <f t="shared" si="990"/>
        <v>268.8</v>
      </c>
      <c r="AX362" s="422">
        <v>67.400000000000006</v>
      </c>
      <c r="AY362" s="712">
        <v>71.8</v>
      </c>
      <c r="AZ362" s="500">
        <f t="shared" si="991"/>
        <v>2493.8000000000002</v>
      </c>
      <c r="BA362" s="404">
        <f t="shared" si="992"/>
        <v>2369.4</v>
      </c>
      <c r="BB362" s="422">
        <v>63.5</v>
      </c>
      <c r="BC362" s="712">
        <v>52.8</v>
      </c>
      <c r="BD362" s="500">
        <f t="shared" si="993"/>
        <v>3175</v>
      </c>
      <c r="BE362" s="404">
        <f t="shared" si="994"/>
        <v>2006.3999999999999</v>
      </c>
      <c r="BF362" s="422"/>
      <c r="BG362" s="712"/>
      <c r="BH362" s="500">
        <f t="shared" si="995"/>
        <v>0</v>
      </c>
      <c r="BI362" s="404">
        <f t="shared" si="996"/>
        <v>0</v>
      </c>
      <c r="BJ362" s="500">
        <f t="shared" si="997"/>
        <v>65.15862068965518</v>
      </c>
      <c r="BK362" s="404">
        <f t="shared" si="998"/>
        <v>61.630985915492957</v>
      </c>
      <c r="BL362" s="500">
        <f t="shared" si="999"/>
        <v>5668.8000000000011</v>
      </c>
      <c r="BM362" s="404">
        <f t="shared" si="1000"/>
        <v>4375.8</v>
      </c>
      <c r="BN362" s="422">
        <v>304</v>
      </c>
      <c r="BO362" s="712">
        <v>237</v>
      </c>
      <c r="BP362" s="500">
        <f t="shared" si="1001"/>
        <v>304</v>
      </c>
      <c r="BQ362" s="404">
        <f t="shared" si="1002"/>
        <v>237</v>
      </c>
      <c r="BR362" s="422">
        <v>389</v>
      </c>
      <c r="BS362" s="712">
        <v>404</v>
      </c>
      <c r="BT362" s="500">
        <f t="shared" si="1003"/>
        <v>389</v>
      </c>
      <c r="BU362" s="404">
        <f t="shared" si="1004"/>
        <v>404</v>
      </c>
      <c r="BV362" s="422"/>
      <c r="BW362" s="712"/>
      <c r="BX362" s="500">
        <f t="shared" si="1005"/>
        <v>0</v>
      </c>
      <c r="BY362" s="404">
        <f t="shared" si="1006"/>
        <v>0</v>
      </c>
      <c r="BZ362" s="500">
        <f t="shared" si="1007"/>
        <v>693</v>
      </c>
      <c r="CA362" s="404">
        <f t="shared" si="1008"/>
        <v>641</v>
      </c>
      <c r="CB362" s="500">
        <f t="shared" si="1009"/>
        <v>693</v>
      </c>
      <c r="CC362" s="404">
        <f t="shared" si="1010"/>
        <v>641</v>
      </c>
      <c r="CD362" s="564">
        <v>4.2</v>
      </c>
      <c r="CE362" s="714">
        <v>5</v>
      </c>
      <c r="CF362" s="500">
        <f t="shared" si="1011"/>
        <v>1276.8</v>
      </c>
      <c r="CG362" s="404">
        <f t="shared" si="1012"/>
        <v>1185</v>
      </c>
      <c r="CH362" s="564"/>
      <c r="CI362" s="714">
        <v>5</v>
      </c>
      <c r="CJ362" s="500">
        <f t="shared" si="1013"/>
        <v>0</v>
      </c>
      <c r="CK362" s="404">
        <f t="shared" si="1014"/>
        <v>2020</v>
      </c>
      <c r="CL362" s="564"/>
      <c r="CM362" s="714"/>
      <c r="CN362" s="500">
        <f t="shared" si="1015"/>
        <v>0</v>
      </c>
      <c r="CO362" s="404">
        <f t="shared" si="1016"/>
        <v>0</v>
      </c>
      <c r="CP362" s="500">
        <f t="shared" si="1017"/>
        <v>1.8424242424242423</v>
      </c>
      <c r="CQ362" s="237">
        <f t="shared" si="1018"/>
        <v>5</v>
      </c>
      <c r="CR362" s="500">
        <f t="shared" si="1019"/>
        <v>1276.8</v>
      </c>
      <c r="CS362" s="404">
        <f t="shared" si="1020"/>
        <v>3205</v>
      </c>
      <c r="CT362" s="565">
        <v>68.3</v>
      </c>
      <c r="CU362" s="714">
        <v>81.7</v>
      </c>
      <c r="CV362" s="500">
        <f t="shared" si="1021"/>
        <v>20763.2</v>
      </c>
      <c r="CW362" s="404">
        <f t="shared" si="1022"/>
        <v>19362.900000000001</v>
      </c>
      <c r="CX362" s="565">
        <v>84.6</v>
      </c>
      <c r="CY362" s="714">
        <v>82.7</v>
      </c>
      <c r="CZ362" s="500">
        <f t="shared" si="1023"/>
        <v>32909.399999999994</v>
      </c>
      <c r="DA362" s="404">
        <f t="shared" si="1024"/>
        <v>33410.800000000003</v>
      </c>
      <c r="DB362" s="565"/>
      <c r="DC362" s="714"/>
      <c r="DD362" s="500">
        <f t="shared" si="1025"/>
        <v>0</v>
      </c>
      <c r="DE362" s="404">
        <f t="shared" si="1026"/>
        <v>0</v>
      </c>
      <c r="DF362" s="500">
        <f t="shared" si="1027"/>
        <v>77.449639249639233</v>
      </c>
      <c r="DG362" s="404">
        <f t="shared" si="1028"/>
        <v>82.330265210608431</v>
      </c>
      <c r="DH362" s="500">
        <f t="shared" si="1029"/>
        <v>53672.599999999991</v>
      </c>
      <c r="DI362" s="404">
        <f t="shared" si="1030"/>
        <v>52773.700000000004</v>
      </c>
      <c r="DJ362" s="500">
        <f t="shared" si="1031"/>
        <v>780</v>
      </c>
      <c r="DK362" s="404">
        <f t="shared" si="1032"/>
        <v>712</v>
      </c>
      <c r="DL362" s="500">
        <f t="shared" si="1033"/>
        <v>780</v>
      </c>
      <c r="DM362" s="404">
        <f t="shared" si="1034"/>
        <v>712</v>
      </c>
      <c r="DN362" s="236">
        <f t="shared" si="1035"/>
        <v>1.9907692307692306</v>
      </c>
      <c r="DO362" s="237">
        <f t="shared" si="1036"/>
        <v>4.8789325842696636</v>
      </c>
      <c r="DP362" s="500">
        <f t="shared" si="1037"/>
        <v>1552.8</v>
      </c>
      <c r="DQ362" s="404">
        <f t="shared" si="1038"/>
        <v>3473.8000000000006</v>
      </c>
      <c r="DR362" s="500">
        <f t="shared" si="1039"/>
        <v>76.078717948717937</v>
      </c>
      <c r="DS362" s="404">
        <f t="shared" si="1040"/>
        <v>80.266151685393268</v>
      </c>
      <c r="DT362" s="500">
        <f t="shared" si="1041"/>
        <v>59341.399999999994</v>
      </c>
      <c r="DU362" s="404">
        <f t="shared" si="1042"/>
        <v>57149.500000000007</v>
      </c>
      <c r="DV362" s="565">
        <v>97</v>
      </c>
      <c r="DW362" s="715">
        <v>99</v>
      </c>
      <c r="DX362" s="500">
        <f t="shared" si="1043"/>
        <v>97</v>
      </c>
      <c r="DY362" s="404">
        <f t="shared" si="1044"/>
        <v>99</v>
      </c>
      <c r="DZ362" s="565">
        <v>243</v>
      </c>
      <c r="EA362" s="715">
        <v>264</v>
      </c>
      <c r="EB362" s="500">
        <f t="shared" si="1045"/>
        <v>243</v>
      </c>
      <c r="EC362" s="404">
        <f t="shared" si="1046"/>
        <v>264</v>
      </c>
      <c r="ED362" s="565"/>
      <c r="EE362" s="715"/>
      <c r="EF362" s="500">
        <f t="shared" si="1047"/>
        <v>0</v>
      </c>
      <c r="EG362" s="404">
        <f t="shared" si="1048"/>
        <v>0</v>
      </c>
      <c r="EH362" s="500">
        <f t="shared" si="1049"/>
        <v>340</v>
      </c>
      <c r="EI362" s="404">
        <f t="shared" si="1050"/>
        <v>363</v>
      </c>
      <c r="EJ362" s="500">
        <f t="shared" si="1051"/>
        <v>340</v>
      </c>
      <c r="EK362" s="404">
        <f t="shared" si="1052"/>
        <v>363</v>
      </c>
      <c r="EL362" s="564">
        <v>3.4</v>
      </c>
      <c r="EM362" s="716">
        <v>3.8</v>
      </c>
      <c r="EN362" s="500">
        <f t="shared" si="1053"/>
        <v>329.8</v>
      </c>
      <c r="EO362" s="404">
        <f t="shared" si="1054"/>
        <v>376.2</v>
      </c>
      <c r="EP362" s="564">
        <v>3.5</v>
      </c>
      <c r="EQ362" s="716">
        <v>4.2</v>
      </c>
      <c r="ER362" s="500">
        <f t="shared" si="1055"/>
        <v>850.5</v>
      </c>
      <c r="ES362" s="404">
        <f t="shared" si="1056"/>
        <v>1108.8</v>
      </c>
      <c r="ET362" s="564"/>
      <c r="EU362" s="716"/>
      <c r="EV362" s="500">
        <f t="shared" si="1057"/>
        <v>0</v>
      </c>
      <c r="EW362" s="404">
        <f t="shared" si="1058"/>
        <v>0</v>
      </c>
      <c r="EX362" s="236">
        <f t="shared" si="1059"/>
        <v>3.4714705882352939</v>
      </c>
      <c r="EY362" s="237">
        <f t="shared" si="1060"/>
        <v>4.0909090909090908</v>
      </c>
      <c r="EZ362" s="500">
        <f t="shared" si="1061"/>
        <v>1180.3</v>
      </c>
      <c r="FA362" s="404">
        <f t="shared" si="1062"/>
        <v>1485</v>
      </c>
      <c r="FB362" s="565">
        <v>58.5</v>
      </c>
      <c r="FC362" s="716">
        <v>57.3</v>
      </c>
      <c r="FD362" s="500">
        <f t="shared" si="1063"/>
        <v>5674.5</v>
      </c>
      <c r="FE362" s="404">
        <f t="shared" si="1064"/>
        <v>5672.7</v>
      </c>
      <c r="FF362" s="565">
        <v>45.2</v>
      </c>
      <c r="FG362" s="716">
        <v>45.8</v>
      </c>
      <c r="FH362" s="500">
        <f t="shared" si="1065"/>
        <v>10983.6</v>
      </c>
      <c r="FI362" s="404">
        <f t="shared" si="1066"/>
        <v>12091.199999999999</v>
      </c>
      <c r="FJ362" s="565"/>
      <c r="FK362" s="716"/>
      <c r="FL362" s="500">
        <f t="shared" si="1067"/>
        <v>0</v>
      </c>
      <c r="FM362" s="404">
        <f t="shared" si="1068"/>
        <v>0</v>
      </c>
      <c r="FN362" s="500">
        <f t="shared" si="1069"/>
        <v>48.99441176470588</v>
      </c>
      <c r="FO362" s="404">
        <f t="shared" si="1070"/>
        <v>48.93636363636363</v>
      </c>
      <c r="FP362" s="500">
        <f t="shared" si="1071"/>
        <v>16658.099999999999</v>
      </c>
      <c r="FQ362" s="404">
        <f t="shared" si="1072"/>
        <v>17763.899999999998</v>
      </c>
      <c r="FR362" s="565">
        <v>579</v>
      </c>
      <c r="FS362" s="717">
        <v>730</v>
      </c>
      <c r="FT362" s="500">
        <f t="shared" si="1073"/>
        <v>579</v>
      </c>
      <c r="FU362" s="404">
        <f t="shared" si="1074"/>
        <v>730</v>
      </c>
      <c r="FV362" s="564">
        <v>3</v>
      </c>
      <c r="FW362" s="718">
        <v>3.2</v>
      </c>
      <c r="FX362" s="500">
        <f t="shared" si="1075"/>
        <v>1737</v>
      </c>
      <c r="FY362" s="404">
        <f t="shared" si="1076"/>
        <v>2336</v>
      </c>
      <c r="FZ362" s="564">
        <v>34.1</v>
      </c>
      <c r="GA362" s="718">
        <v>30.3</v>
      </c>
      <c r="GB362" s="500">
        <f t="shared" si="1077"/>
        <v>19743.900000000001</v>
      </c>
      <c r="GC362" s="404">
        <f t="shared" si="1078"/>
        <v>22119</v>
      </c>
      <c r="GD362" s="510">
        <f t="shared" si="1079"/>
        <v>438</v>
      </c>
      <c r="GE362" s="404">
        <f t="shared" si="1080"/>
        <v>369</v>
      </c>
      <c r="GF362" s="500">
        <f t="shared" si="1081"/>
        <v>438</v>
      </c>
      <c r="GG362" s="404">
        <f t="shared" si="1082"/>
        <v>369</v>
      </c>
      <c r="GH362" s="500">
        <f t="shared" si="1083"/>
        <v>1717.6</v>
      </c>
      <c r="GI362" s="404">
        <f t="shared" si="1084"/>
        <v>1693.2</v>
      </c>
      <c r="GJ362" s="500">
        <f t="shared" si="1085"/>
        <v>28931.5</v>
      </c>
      <c r="GK362" s="404">
        <f t="shared" si="1086"/>
        <v>27405.000000000004</v>
      </c>
      <c r="GL362" s="510">
        <f t="shared" si="1087"/>
        <v>682</v>
      </c>
      <c r="GM362" s="404">
        <f t="shared" si="1088"/>
        <v>706</v>
      </c>
      <c r="GN362" s="500">
        <f t="shared" si="1089"/>
        <v>682</v>
      </c>
      <c r="GO362" s="404">
        <f t="shared" si="1090"/>
        <v>706</v>
      </c>
      <c r="GP362" s="500">
        <f t="shared" si="1091"/>
        <v>1015.5</v>
      </c>
      <c r="GQ362" s="404">
        <f t="shared" si="1092"/>
        <v>3265.6000000000004</v>
      </c>
      <c r="GR362" s="500">
        <f t="shared" si="1093"/>
        <v>47067.999999999993</v>
      </c>
      <c r="GS362" s="404">
        <f t="shared" si="1094"/>
        <v>47508.4</v>
      </c>
      <c r="GT362" s="510">
        <f t="shared" si="1095"/>
        <v>1120</v>
      </c>
      <c r="GU362" s="404">
        <f t="shared" si="1096"/>
        <v>1075</v>
      </c>
      <c r="GV362" s="500">
        <f t="shared" si="1097"/>
        <v>1120</v>
      </c>
      <c r="GW362" s="404">
        <f t="shared" si="1098"/>
        <v>1075</v>
      </c>
      <c r="GX362" s="500">
        <f t="shared" si="1099"/>
        <v>2733.1</v>
      </c>
      <c r="GY362" s="404">
        <f t="shared" si="1100"/>
        <v>4958.8</v>
      </c>
      <c r="GZ362" s="500">
        <f t="shared" si="1101"/>
        <v>75999.5</v>
      </c>
      <c r="HA362" s="404">
        <f t="shared" si="1102"/>
        <v>74913.400000000009</v>
      </c>
      <c r="HB362" s="510">
        <f t="shared" si="1103"/>
        <v>0</v>
      </c>
      <c r="HC362" s="404">
        <f t="shared" si="1104"/>
        <v>0</v>
      </c>
      <c r="HD362" s="500">
        <f t="shared" si="1105"/>
        <v>0</v>
      </c>
      <c r="HE362" s="404">
        <f t="shared" si="1106"/>
        <v>0</v>
      </c>
      <c r="HF362" s="500" t="str">
        <f t="shared" si="1107"/>
        <v/>
      </c>
      <c r="HG362" s="404" t="str">
        <f t="shared" si="1108"/>
        <v/>
      </c>
      <c r="HH362" s="500" t="str">
        <f t="shared" si="1109"/>
        <v/>
      </c>
      <c r="HI362" s="404" t="str">
        <f t="shared" si="1110"/>
        <v/>
      </c>
      <c r="HJ362" s="510">
        <f t="shared" si="1111"/>
        <v>4470.1000000000004</v>
      </c>
      <c r="HK362" s="404">
        <f t="shared" si="1112"/>
        <v>7294.8000000000011</v>
      </c>
      <c r="HL362" s="500">
        <f t="shared" si="1113"/>
        <v>95743.4</v>
      </c>
      <c r="HM362" s="404">
        <f t="shared" si="1114"/>
        <v>97032.400000000009</v>
      </c>
    </row>
    <row r="363" spans="1:221">
      <c r="A363" s="711" t="s">
        <v>547</v>
      </c>
      <c r="B363" s="622" t="s">
        <v>1051</v>
      </c>
      <c r="C363" s="730"/>
      <c r="D363" s="627">
        <v>227924</v>
      </c>
      <c r="E363" s="623">
        <v>8</v>
      </c>
      <c r="F363" s="422">
        <v>2528</v>
      </c>
      <c r="G363" s="712">
        <v>2800</v>
      </c>
      <c r="H363" s="422">
        <v>181</v>
      </c>
      <c r="I363" s="712">
        <v>232</v>
      </c>
      <c r="J363" s="500">
        <f t="shared" si="965"/>
        <v>2347</v>
      </c>
      <c r="K363" s="404">
        <f t="shared" si="966"/>
        <v>2568</v>
      </c>
      <c r="L363" s="422"/>
      <c r="M363" s="712"/>
      <c r="N363" s="500">
        <f t="shared" si="967"/>
        <v>2347</v>
      </c>
      <c r="O363" s="404">
        <f t="shared" si="968"/>
        <v>2568</v>
      </c>
      <c r="P363" s="500">
        <f t="shared" si="969"/>
        <v>2347</v>
      </c>
      <c r="Q363" s="404">
        <f t="shared" si="970"/>
        <v>2568</v>
      </c>
      <c r="R363" s="422">
        <v>73</v>
      </c>
      <c r="S363" s="712">
        <v>77</v>
      </c>
      <c r="T363" s="500">
        <f t="shared" si="971"/>
        <v>73</v>
      </c>
      <c r="U363" s="404">
        <f t="shared" si="972"/>
        <v>77</v>
      </c>
      <c r="V363" s="422">
        <v>124</v>
      </c>
      <c r="W363" s="712">
        <v>68</v>
      </c>
      <c r="X363" s="500">
        <f t="shared" si="973"/>
        <v>124</v>
      </c>
      <c r="Y363" s="404">
        <f t="shared" si="974"/>
        <v>68</v>
      </c>
      <c r="Z363" s="422"/>
      <c r="AA363" s="712"/>
      <c r="AB363" s="500">
        <f t="shared" si="975"/>
        <v>0</v>
      </c>
      <c r="AC363" s="404">
        <f t="shared" si="976"/>
        <v>0</v>
      </c>
      <c r="AD363" s="500">
        <f t="shared" si="977"/>
        <v>197</v>
      </c>
      <c r="AE363" s="404">
        <f t="shared" si="978"/>
        <v>145</v>
      </c>
      <c r="AF363" s="500">
        <f t="shared" si="979"/>
        <v>197</v>
      </c>
      <c r="AG363" s="404">
        <f t="shared" si="980"/>
        <v>145</v>
      </c>
      <c r="AH363" s="564">
        <v>3.5</v>
      </c>
      <c r="AI363" s="713">
        <v>3.5</v>
      </c>
      <c r="AJ363" s="500">
        <f t="shared" si="981"/>
        <v>255.5</v>
      </c>
      <c r="AK363" s="404">
        <f t="shared" si="982"/>
        <v>269.5</v>
      </c>
      <c r="AL363" s="564">
        <v>3.2</v>
      </c>
      <c r="AM363" s="713">
        <v>4.2</v>
      </c>
      <c r="AN363" s="500">
        <f t="shared" si="983"/>
        <v>396.8</v>
      </c>
      <c r="AO363" s="404">
        <f t="shared" si="984"/>
        <v>285.60000000000002</v>
      </c>
      <c r="AP363" s="564"/>
      <c r="AQ363" s="713"/>
      <c r="AR363" s="500">
        <f t="shared" si="985"/>
        <v>0</v>
      </c>
      <c r="AS363" s="404">
        <f t="shared" si="986"/>
        <v>0</v>
      </c>
      <c r="AT363" s="236">
        <f t="shared" si="987"/>
        <v>3.3111675126903553</v>
      </c>
      <c r="AU363" s="237">
        <f t="shared" si="988"/>
        <v>3.8282758620689656</v>
      </c>
      <c r="AV363" s="500">
        <f t="shared" si="989"/>
        <v>652.29999999999995</v>
      </c>
      <c r="AW363" s="404">
        <f t="shared" si="990"/>
        <v>555.1</v>
      </c>
      <c r="AX363" s="422">
        <v>69.7</v>
      </c>
      <c r="AY363" s="712">
        <v>66.099999999999994</v>
      </c>
      <c r="AZ363" s="500">
        <f t="shared" si="991"/>
        <v>5088.1000000000004</v>
      </c>
      <c r="BA363" s="404">
        <f t="shared" si="992"/>
        <v>5089.7</v>
      </c>
      <c r="BB363" s="422">
        <v>22.5</v>
      </c>
      <c r="BC363" s="712">
        <v>62.3</v>
      </c>
      <c r="BD363" s="500">
        <f t="shared" si="993"/>
        <v>2790</v>
      </c>
      <c r="BE363" s="404">
        <f t="shared" si="994"/>
        <v>4236.3999999999996</v>
      </c>
      <c r="BF363" s="422"/>
      <c r="BG363" s="712"/>
      <c r="BH363" s="500">
        <f t="shared" si="995"/>
        <v>0</v>
      </c>
      <c r="BI363" s="404">
        <f t="shared" si="996"/>
        <v>0</v>
      </c>
      <c r="BJ363" s="500">
        <f t="shared" si="997"/>
        <v>39.990355329949239</v>
      </c>
      <c r="BK363" s="404">
        <f t="shared" si="998"/>
        <v>64.317931034482754</v>
      </c>
      <c r="BL363" s="500">
        <f t="shared" si="999"/>
        <v>7878.1</v>
      </c>
      <c r="BM363" s="404">
        <f t="shared" si="1000"/>
        <v>9326.0999999999985</v>
      </c>
      <c r="BN363" s="422">
        <v>395</v>
      </c>
      <c r="BO363" s="712">
        <v>441</v>
      </c>
      <c r="BP363" s="500">
        <f t="shared" si="1001"/>
        <v>395</v>
      </c>
      <c r="BQ363" s="404">
        <f t="shared" si="1002"/>
        <v>441</v>
      </c>
      <c r="BR363" s="422">
        <v>325</v>
      </c>
      <c r="BS363" s="712">
        <v>432</v>
      </c>
      <c r="BT363" s="500">
        <f t="shared" si="1003"/>
        <v>325</v>
      </c>
      <c r="BU363" s="404">
        <f t="shared" si="1004"/>
        <v>432</v>
      </c>
      <c r="BV363" s="422"/>
      <c r="BW363" s="712"/>
      <c r="BX363" s="500">
        <f t="shared" si="1005"/>
        <v>0</v>
      </c>
      <c r="BY363" s="404">
        <f t="shared" si="1006"/>
        <v>0</v>
      </c>
      <c r="BZ363" s="500">
        <f t="shared" si="1007"/>
        <v>720</v>
      </c>
      <c r="CA363" s="404">
        <f t="shared" si="1008"/>
        <v>873</v>
      </c>
      <c r="CB363" s="500">
        <f t="shared" si="1009"/>
        <v>720</v>
      </c>
      <c r="CC363" s="404">
        <f t="shared" si="1010"/>
        <v>873</v>
      </c>
      <c r="CD363" s="564">
        <v>4.8</v>
      </c>
      <c r="CE363" s="714">
        <v>4.7</v>
      </c>
      <c r="CF363" s="500">
        <f t="shared" si="1011"/>
        <v>1896</v>
      </c>
      <c r="CG363" s="404">
        <f t="shared" si="1012"/>
        <v>2072.7000000000003</v>
      </c>
      <c r="CH363" s="564"/>
      <c r="CI363" s="714">
        <v>4.8</v>
      </c>
      <c r="CJ363" s="500">
        <f t="shared" si="1013"/>
        <v>0</v>
      </c>
      <c r="CK363" s="404">
        <f t="shared" si="1014"/>
        <v>2073.6</v>
      </c>
      <c r="CL363" s="564"/>
      <c r="CM363" s="714"/>
      <c r="CN363" s="500">
        <f t="shared" si="1015"/>
        <v>0</v>
      </c>
      <c r="CO363" s="404">
        <f t="shared" si="1016"/>
        <v>0</v>
      </c>
      <c r="CP363" s="500">
        <f t="shared" si="1017"/>
        <v>2.6333333333333333</v>
      </c>
      <c r="CQ363" s="237">
        <f t="shared" si="1018"/>
        <v>4.7494845360824742</v>
      </c>
      <c r="CR363" s="500">
        <f t="shared" si="1019"/>
        <v>1896</v>
      </c>
      <c r="CS363" s="404">
        <f t="shared" si="1020"/>
        <v>4146.3</v>
      </c>
      <c r="CT363" s="565">
        <v>89.3</v>
      </c>
      <c r="CU363" s="714">
        <v>85.9</v>
      </c>
      <c r="CV363" s="500">
        <f t="shared" si="1021"/>
        <v>35273.5</v>
      </c>
      <c r="CW363" s="404">
        <f t="shared" si="1022"/>
        <v>37881.9</v>
      </c>
      <c r="CX363" s="565">
        <v>84.5</v>
      </c>
      <c r="CY363" s="714">
        <v>77.400000000000006</v>
      </c>
      <c r="CZ363" s="500">
        <f t="shared" si="1023"/>
        <v>27462.5</v>
      </c>
      <c r="DA363" s="404">
        <f t="shared" si="1024"/>
        <v>33436.800000000003</v>
      </c>
      <c r="DB363" s="565"/>
      <c r="DC363" s="714"/>
      <c r="DD363" s="500">
        <f t="shared" si="1025"/>
        <v>0</v>
      </c>
      <c r="DE363" s="404">
        <f t="shared" si="1026"/>
        <v>0</v>
      </c>
      <c r="DF363" s="500">
        <f t="shared" si="1027"/>
        <v>87.13333333333334</v>
      </c>
      <c r="DG363" s="404">
        <f t="shared" si="1028"/>
        <v>81.693814432989697</v>
      </c>
      <c r="DH363" s="500">
        <f t="shared" si="1029"/>
        <v>62736.000000000007</v>
      </c>
      <c r="DI363" s="404">
        <f t="shared" si="1030"/>
        <v>71318.700000000012</v>
      </c>
      <c r="DJ363" s="500">
        <f t="shared" si="1031"/>
        <v>917</v>
      </c>
      <c r="DK363" s="404">
        <f t="shared" si="1032"/>
        <v>1018</v>
      </c>
      <c r="DL363" s="500">
        <f t="shared" si="1033"/>
        <v>917</v>
      </c>
      <c r="DM363" s="404">
        <f t="shared" si="1034"/>
        <v>1018</v>
      </c>
      <c r="DN363" s="236">
        <f t="shared" si="1035"/>
        <v>2.7789531079607417</v>
      </c>
      <c r="DO363" s="237">
        <f t="shared" si="1036"/>
        <v>4.6182711198428299</v>
      </c>
      <c r="DP363" s="500">
        <f t="shared" si="1037"/>
        <v>2548.3000000000002</v>
      </c>
      <c r="DQ363" s="404">
        <f t="shared" si="1038"/>
        <v>4701.4000000000005</v>
      </c>
      <c r="DR363" s="500">
        <f t="shared" si="1039"/>
        <v>77.005561613958562</v>
      </c>
      <c r="DS363" s="404">
        <f t="shared" si="1040"/>
        <v>79.218860510805513</v>
      </c>
      <c r="DT363" s="500">
        <f t="shared" si="1041"/>
        <v>70614.100000000006</v>
      </c>
      <c r="DU363" s="404">
        <f t="shared" si="1042"/>
        <v>80644.800000000017</v>
      </c>
      <c r="DV363" s="565">
        <v>285</v>
      </c>
      <c r="DW363" s="715">
        <v>273</v>
      </c>
      <c r="DX363" s="500">
        <f t="shared" si="1043"/>
        <v>285</v>
      </c>
      <c r="DY363" s="404">
        <f t="shared" si="1044"/>
        <v>273</v>
      </c>
      <c r="DZ363" s="565">
        <v>628</v>
      </c>
      <c r="EA363" s="715">
        <v>690</v>
      </c>
      <c r="EB363" s="500">
        <f t="shared" si="1045"/>
        <v>628</v>
      </c>
      <c r="EC363" s="404">
        <f t="shared" si="1046"/>
        <v>690</v>
      </c>
      <c r="ED363" s="565"/>
      <c r="EE363" s="715"/>
      <c r="EF363" s="500">
        <f t="shared" si="1047"/>
        <v>0</v>
      </c>
      <c r="EG363" s="404">
        <f t="shared" si="1048"/>
        <v>0</v>
      </c>
      <c r="EH363" s="500">
        <f t="shared" si="1049"/>
        <v>913</v>
      </c>
      <c r="EI363" s="404">
        <f t="shared" si="1050"/>
        <v>963</v>
      </c>
      <c r="EJ363" s="500">
        <f t="shared" si="1051"/>
        <v>913</v>
      </c>
      <c r="EK363" s="404">
        <f t="shared" si="1052"/>
        <v>963</v>
      </c>
      <c r="EL363" s="564">
        <v>3.8</v>
      </c>
      <c r="EM363" s="716">
        <v>3.8</v>
      </c>
      <c r="EN363" s="500">
        <f t="shared" si="1053"/>
        <v>1083</v>
      </c>
      <c r="EO363" s="404">
        <f t="shared" si="1054"/>
        <v>1037.3999999999999</v>
      </c>
      <c r="EP363" s="564">
        <v>3.7</v>
      </c>
      <c r="EQ363" s="716">
        <v>3.8</v>
      </c>
      <c r="ER363" s="500">
        <f t="shared" si="1055"/>
        <v>2323.6</v>
      </c>
      <c r="ES363" s="404">
        <f t="shared" si="1056"/>
        <v>2622</v>
      </c>
      <c r="ET363" s="564"/>
      <c r="EU363" s="716"/>
      <c r="EV363" s="500">
        <f t="shared" si="1057"/>
        <v>0</v>
      </c>
      <c r="EW363" s="404">
        <f t="shared" si="1058"/>
        <v>0</v>
      </c>
      <c r="EX363" s="236">
        <f t="shared" si="1059"/>
        <v>3.7312157721796275</v>
      </c>
      <c r="EY363" s="237">
        <f t="shared" si="1060"/>
        <v>3.8</v>
      </c>
      <c r="EZ363" s="500">
        <f t="shared" si="1061"/>
        <v>3406.6</v>
      </c>
      <c r="FA363" s="404">
        <f t="shared" si="1062"/>
        <v>3659.3999999999996</v>
      </c>
      <c r="FB363" s="565">
        <v>68.3</v>
      </c>
      <c r="FC363" s="716">
        <v>60.9</v>
      </c>
      <c r="FD363" s="500">
        <f t="shared" si="1063"/>
        <v>19465.5</v>
      </c>
      <c r="FE363" s="404">
        <f t="shared" si="1064"/>
        <v>16625.7</v>
      </c>
      <c r="FF363" s="565">
        <v>54.2</v>
      </c>
      <c r="FG363" s="716">
        <v>53.2</v>
      </c>
      <c r="FH363" s="500">
        <f t="shared" si="1065"/>
        <v>34037.599999999999</v>
      </c>
      <c r="FI363" s="404">
        <f t="shared" si="1066"/>
        <v>36708</v>
      </c>
      <c r="FJ363" s="565"/>
      <c r="FK363" s="716"/>
      <c r="FL363" s="500">
        <f t="shared" si="1067"/>
        <v>0</v>
      </c>
      <c r="FM363" s="404">
        <f t="shared" si="1068"/>
        <v>0</v>
      </c>
      <c r="FN363" s="500">
        <f t="shared" si="1069"/>
        <v>58.601423877327491</v>
      </c>
      <c r="FO363" s="404">
        <f t="shared" si="1070"/>
        <v>55.382866043613703</v>
      </c>
      <c r="FP363" s="500">
        <f t="shared" si="1071"/>
        <v>53503.1</v>
      </c>
      <c r="FQ363" s="404">
        <f t="shared" si="1072"/>
        <v>53333.7</v>
      </c>
      <c r="FR363" s="565">
        <v>517</v>
      </c>
      <c r="FS363" s="717">
        <v>587</v>
      </c>
      <c r="FT363" s="500">
        <f t="shared" si="1073"/>
        <v>517</v>
      </c>
      <c r="FU363" s="404">
        <f t="shared" si="1074"/>
        <v>587</v>
      </c>
      <c r="FV363" s="564">
        <v>5.0999999999999996</v>
      </c>
      <c r="FW363" s="718">
        <v>4.9000000000000004</v>
      </c>
      <c r="FX363" s="500">
        <f t="shared" si="1075"/>
        <v>2636.7</v>
      </c>
      <c r="FY363" s="404">
        <f t="shared" si="1076"/>
        <v>2876.3</v>
      </c>
      <c r="FZ363" s="564">
        <v>57.3</v>
      </c>
      <c r="GA363" s="718">
        <v>46.3</v>
      </c>
      <c r="GB363" s="500">
        <f t="shared" si="1077"/>
        <v>29624.1</v>
      </c>
      <c r="GC363" s="404">
        <f t="shared" si="1078"/>
        <v>27178.1</v>
      </c>
      <c r="GD363" s="510">
        <f t="shared" si="1079"/>
        <v>753</v>
      </c>
      <c r="GE363" s="404">
        <f t="shared" si="1080"/>
        <v>791</v>
      </c>
      <c r="GF363" s="500">
        <f t="shared" si="1081"/>
        <v>753</v>
      </c>
      <c r="GG363" s="404">
        <f t="shared" si="1082"/>
        <v>791</v>
      </c>
      <c r="GH363" s="500">
        <f t="shared" si="1083"/>
        <v>3234.5</v>
      </c>
      <c r="GI363" s="404">
        <f t="shared" si="1084"/>
        <v>3379.6000000000004</v>
      </c>
      <c r="GJ363" s="500">
        <f t="shared" si="1085"/>
        <v>59827.1</v>
      </c>
      <c r="GK363" s="404">
        <f t="shared" si="1086"/>
        <v>59597.3</v>
      </c>
      <c r="GL363" s="510">
        <f t="shared" si="1087"/>
        <v>1077</v>
      </c>
      <c r="GM363" s="404">
        <f t="shared" si="1088"/>
        <v>1190</v>
      </c>
      <c r="GN363" s="500">
        <f t="shared" si="1089"/>
        <v>1077</v>
      </c>
      <c r="GO363" s="404">
        <f t="shared" si="1090"/>
        <v>1190</v>
      </c>
      <c r="GP363" s="500">
        <f t="shared" si="1091"/>
        <v>2720.4</v>
      </c>
      <c r="GQ363" s="404">
        <f t="shared" si="1092"/>
        <v>4981.2</v>
      </c>
      <c r="GR363" s="500">
        <f t="shared" si="1093"/>
        <v>64290.1</v>
      </c>
      <c r="GS363" s="404">
        <f t="shared" si="1094"/>
        <v>74381.200000000012</v>
      </c>
      <c r="GT363" s="510">
        <f t="shared" si="1095"/>
        <v>1830</v>
      </c>
      <c r="GU363" s="404">
        <f t="shared" si="1096"/>
        <v>1981</v>
      </c>
      <c r="GV363" s="500">
        <f t="shared" si="1097"/>
        <v>1830</v>
      </c>
      <c r="GW363" s="404">
        <f t="shared" si="1098"/>
        <v>1981</v>
      </c>
      <c r="GX363" s="500">
        <f t="shared" si="1099"/>
        <v>5954.9</v>
      </c>
      <c r="GY363" s="404">
        <f t="shared" si="1100"/>
        <v>8360.7999999999993</v>
      </c>
      <c r="GZ363" s="500">
        <f t="shared" si="1101"/>
        <v>124117.2</v>
      </c>
      <c r="HA363" s="404">
        <f t="shared" si="1102"/>
        <v>133978.5</v>
      </c>
      <c r="HB363" s="510">
        <f t="shared" si="1103"/>
        <v>0</v>
      </c>
      <c r="HC363" s="404">
        <f t="shared" si="1104"/>
        <v>0</v>
      </c>
      <c r="HD363" s="500">
        <f t="shared" si="1105"/>
        <v>0</v>
      </c>
      <c r="HE363" s="404">
        <f t="shared" si="1106"/>
        <v>0</v>
      </c>
      <c r="HF363" s="500" t="str">
        <f t="shared" si="1107"/>
        <v/>
      </c>
      <c r="HG363" s="404" t="str">
        <f t="shared" si="1108"/>
        <v/>
      </c>
      <c r="HH363" s="500" t="str">
        <f t="shared" si="1109"/>
        <v/>
      </c>
      <c r="HI363" s="404" t="str">
        <f t="shared" si="1110"/>
        <v/>
      </c>
      <c r="HJ363" s="510">
        <f t="shared" si="1111"/>
        <v>8591.5999999999985</v>
      </c>
      <c r="HK363" s="404">
        <f t="shared" si="1112"/>
        <v>11237.099999999999</v>
      </c>
      <c r="HL363" s="500">
        <f t="shared" si="1113"/>
        <v>153741.30000000002</v>
      </c>
      <c r="HM363" s="404">
        <f t="shared" si="1114"/>
        <v>161156.6</v>
      </c>
    </row>
    <row r="364" spans="1:221">
      <c r="A364" s="711" t="s">
        <v>547</v>
      </c>
      <c r="B364" s="622" t="s">
        <v>1052</v>
      </c>
      <c r="C364" s="730"/>
      <c r="D364" s="627">
        <v>227979</v>
      </c>
      <c r="E364" s="623">
        <v>8</v>
      </c>
      <c r="F364" s="422">
        <v>3039</v>
      </c>
      <c r="G364" s="712">
        <v>3748</v>
      </c>
      <c r="H364" s="422">
        <v>38</v>
      </c>
      <c r="I364" s="712">
        <v>106</v>
      </c>
      <c r="J364" s="500">
        <f t="shared" si="965"/>
        <v>3001</v>
      </c>
      <c r="K364" s="404">
        <f t="shared" si="966"/>
        <v>3642</v>
      </c>
      <c r="L364" s="422"/>
      <c r="M364" s="712"/>
      <c r="N364" s="500">
        <f t="shared" si="967"/>
        <v>3001</v>
      </c>
      <c r="O364" s="404">
        <f t="shared" si="968"/>
        <v>3642</v>
      </c>
      <c r="P364" s="500">
        <f t="shared" si="969"/>
        <v>3001</v>
      </c>
      <c r="Q364" s="404">
        <f t="shared" si="970"/>
        <v>3642</v>
      </c>
      <c r="R364" s="422">
        <v>172</v>
      </c>
      <c r="S364" s="712">
        <v>186</v>
      </c>
      <c r="T364" s="500">
        <f t="shared" si="971"/>
        <v>172</v>
      </c>
      <c r="U364" s="404">
        <f t="shared" si="972"/>
        <v>186</v>
      </c>
      <c r="V364" s="422">
        <v>151</v>
      </c>
      <c r="W364" s="712">
        <v>212</v>
      </c>
      <c r="X364" s="500">
        <f t="shared" si="973"/>
        <v>151</v>
      </c>
      <c r="Y364" s="404">
        <f t="shared" si="974"/>
        <v>212</v>
      </c>
      <c r="Z364" s="422"/>
      <c r="AA364" s="712"/>
      <c r="AB364" s="500">
        <f t="shared" si="975"/>
        <v>0</v>
      </c>
      <c r="AC364" s="404">
        <f t="shared" si="976"/>
        <v>0</v>
      </c>
      <c r="AD364" s="500">
        <f t="shared" si="977"/>
        <v>323</v>
      </c>
      <c r="AE364" s="404">
        <f t="shared" si="978"/>
        <v>398</v>
      </c>
      <c r="AF364" s="500">
        <f t="shared" si="979"/>
        <v>323</v>
      </c>
      <c r="AG364" s="404">
        <f t="shared" si="980"/>
        <v>398</v>
      </c>
      <c r="AH364" s="564">
        <v>3.8</v>
      </c>
      <c r="AI364" s="713">
        <v>3.8</v>
      </c>
      <c r="AJ364" s="500">
        <f t="shared" si="981"/>
        <v>653.6</v>
      </c>
      <c r="AK364" s="404">
        <f t="shared" si="982"/>
        <v>706.8</v>
      </c>
      <c r="AL364" s="564">
        <v>3.5</v>
      </c>
      <c r="AM364" s="713">
        <v>3.6</v>
      </c>
      <c r="AN364" s="500">
        <f t="shared" si="983"/>
        <v>528.5</v>
      </c>
      <c r="AO364" s="404">
        <f t="shared" si="984"/>
        <v>763.2</v>
      </c>
      <c r="AP364" s="564"/>
      <c r="AQ364" s="713"/>
      <c r="AR364" s="500">
        <f t="shared" si="985"/>
        <v>0</v>
      </c>
      <c r="AS364" s="404">
        <f t="shared" si="986"/>
        <v>0</v>
      </c>
      <c r="AT364" s="236">
        <f t="shared" si="987"/>
        <v>3.6597523219814239</v>
      </c>
      <c r="AU364" s="237">
        <f t="shared" si="988"/>
        <v>3.6934673366834172</v>
      </c>
      <c r="AV364" s="500">
        <f t="shared" si="989"/>
        <v>1182.0999999999999</v>
      </c>
      <c r="AW364" s="404">
        <f t="shared" si="990"/>
        <v>1470</v>
      </c>
      <c r="AX364" s="422">
        <v>74</v>
      </c>
      <c r="AY364" s="712">
        <v>73.2</v>
      </c>
      <c r="AZ364" s="500">
        <f t="shared" si="991"/>
        <v>12728</v>
      </c>
      <c r="BA364" s="404">
        <f t="shared" si="992"/>
        <v>13615.2</v>
      </c>
      <c r="BB364" s="422">
        <v>68.8</v>
      </c>
      <c r="BC364" s="712">
        <v>66.7</v>
      </c>
      <c r="BD364" s="500">
        <f t="shared" si="993"/>
        <v>10388.799999999999</v>
      </c>
      <c r="BE364" s="404">
        <f t="shared" si="994"/>
        <v>14140.400000000001</v>
      </c>
      <c r="BF364" s="422"/>
      <c r="BG364" s="712"/>
      <c r="BH364" s="500">
        <f t="shared" si="995"/>
        <v>0</v>
      </c>
      <c r="BI364" s="404">
        <f t="shared" si="996"/>
        <v>0</v>
      </c>
      <c r="BJ364" s="500">
        <f t="shared" si="997"/>
        <v>71.569040247678018</v>
      </c>
      <c r="BK364" s="404">
        <f t="shared" si="998"/>
        <v>69.737688442211066</v>
      </c>
      <c r="BL364" s="500">
        <f t="shared" si="999"/>
        <v>23116.799999999999</v>
      </c>
      <c r="BM364" s="404">
        <f t="shared" si="1000"/>
        <v>27755.600000000006</v>
      </c>
      <c r="BN364" s="422">
        <v>770</v>
      </c>
      <c r="BO364" s="712">
        <v>937</v>
      </c>
      <c r="BP364" s="500">
        <f t="shared" si="1001"/>
        <v>770</v>
      </c>
      <c r="BQ364" s="404">
        <f t="shared" si="1002"/>
        <v>937</v>
      </c>
      <c r="BR364" s="422">
        <v>544</v>
      </c>
      <c r="BS364" s="712">
        <v>696</v>
      </c>
      <c r="BT364" s="500">
        <f t="shared" si="1003"/>
        <v>544</v>
      </c>
      <c r="BU364" s="404">
        <f t="shared" si="1004"/>
        <v>696</v>
      </c>
      <c r="BV364" s="422"/>
      <c r="BW364" s="712"/>
      <c r="BX364" s="500">
        <f t="shared" si="1005"/>
        <v>0</v>
      </c>
      <c r="BY364" s="404">
        <f t="shared" si="1006"/>
        <v>0</v>
      </c>
      <c r="BZ364" s="500">
        <f t="shared" si="1007"/>
        <v>1314</v>
      </c>
      <c r="CA364" s="404">
        <f t="shared" si="1008"/>
        <v>1633</v>
      </c>
      <c r="CB364" s="500">
        <f t="shared" si="1009"/>
        <v>1314</v>
      </c>
      <c r="CC364" s="404">
        <f t="shared" si="1010"/>
        <v>1633</v>
      </c>
      <c r="CD364" s="564">
        <v>4.8</v>
      </c>
      <c r="CE364" s="714">
        <v>4.7</v>
      </c>
      <c r="CF364" s="500">
        <f t="shared" si="1011"/>
        <v>3696</v>
      </c>
      <c r="CG364" s="404">
        <f t="shared" si="1012"/>
        <v>4403.9000000000005</v>
      </c>
      <c r="CH364" s="564"/>
      <c r="CI364" s="714">
        <v>4.9000000000000004</v>
      </c>
      <c r="CJ364" s="500">
        <f t="shared" si="1013"/>
        <v>0</v>
      </c>
      <c r="CK364" s="404">
        <f t="shared" si="1014"/>
        <v>3410.4</v>
      </c>
      <c r="CL364" s="564"/>
      <c r="CM364" s="714"/>
      <c r="CN364" s="500">
        <f t="shared" si="1015"/>
        <v>0</v>
      </c>
      <c r="CO364" s="404">
        <f t="shared" si="1016"/>
        <v>0</v>
      </c>
      <c r="CP364" s="500">
        <f t="shared" si="1017"/>
        <v>2.8127853881278537</v>
      </c>
      <c r="CQ364" s="237">
        <f t="shared" si="1018"/>
        <v>4.7852418860992048</v>
      </c>
      <c r="CR364" s="500">
        <f t="shared" si="1019"/>
        <v>3696</v>
      </c>
      <c r="CS364" s="404">
        <f t="shared" si="1020"/>
        <v>7814.3000000000011</v>
      </c>
      <c r="CT364" s="565">
        <v>90.7</v>
      </c>
      <c r="CU364" s="714">
        <v>88.2</v>
      </c>
      <c r="CV364" s="500">
        <f t="shared" si="1021"/>
        <v>69839</v>
      </c>
      <c r="CW364" s="404">
        <f t="shared" si="1022"/>
        <v>82643.400000000009</v>
      </c>
      <c r="CX364" s="565">
        <v>88.2</v>
      </c>
      <c r="CY364" s="714">
        <v>87.1</v>
      </c>
      <c r="CZ364" s="500">
        <f t="shared" si="1023"/>
        <v>47980.800000000003</v>
      </c>
      <c r="DA364" s="404">
        <f t="shared" si="1024"/>
        <v>60621.599999999999</v>
      </c>
      <c r="DB364" s="565"/>
      <c r="DC364" s="714"/>
      <c r="DD364" s="500">
        <f t="shared" si="1025"/>
        <v>0</v>
      </c>
      <c r="DE364" s="404">
        <f t="shared" si="1026"/>
        <v>0</v>
      </c>
      <c r="DF364" s="500">
        <f t="shared" si="1027"/>
        <v>89.664992389649925</v>
      </c>
      <c r="DG364" s="404">
        <f t="shared" si="1028"/>
        <v>87.731169626454374</v>
      </c>
      <c r="DH364" s="500">
        <f t="shared" si="1029"/>
        <v>117819.8</v>
      </c>
      <c r="DI364" s="404">
        <f t="shared" si="1030"/>
        <v>143265</v>
      </c>
      <c r="DJ364" s="500">
        <f t="shared" si="1031"/>
        <v>1637</v>
      </c>
      <c r="DK364" s="404">
        <f t="shared" si="1032"/>
        <v>2031</v>
      </c>
      <c r="DL364" s="500">
        <f t="shared" si="1033"/>
        <v>1637</v>
      </c>
      <c r="DM364" s="404">
        <f t="shared" si="1034"/>
        <v>2031</v>
      </c>
      <c r="DN364" s="236">
        <f t="shared" si="1035"/>
        <v>2.9799022602321323</v>
      </c>
      <c r="DO364" s="237">
        <f t="shared" si="1036"/>
        <v>4.5712949286065987</v>
      </c>
      <c r="DP364" s="500">
        <f t="shared" si="1037"/>
        <v>4878.1000000000004</v>
      </c>
      <c r="DQ364" s="404">
        <f t="shared" si="1038"/>
        <v>9284.3000000000011</v>
      </c>
      <c r="DR364" s="500">
        <f t="shared" si="1039"/>
        <v>86.094441050702514</v>
      </c>
      <c r="DS364" s="404">
        <f t="shared" si="1040"/>
        <v>84.20512063023142</v>
      </c>
      <c r="DT364" s="500">
        <f t="shared" si="1041"/>
        <v>140936.6</v>
      </c>
      <c r="DU364" s="404">
        <f t="shared" si="1042"/>
        <v>171020.6</v>
      </c>
      <c r="DV364" s="565">
        <v>265</v>
      </c>
      <c r="DW364" s="715">
        <v>303</v>
      </c>
      <c r="DX364" s="500">
        <f t="shared" si="1043"/>
        <v>265</v>
      </c>
      <c r="DY364" s="404">
        <f t="shared" si="1044"/>
        <v>303</v>
      </c>
      <c r="DZ364" s="565">
        <v>584</v>
      </c>
      <c r="EA364" s="715">
        <v>681</v>
      </c>
      <c r="EB364" s="500">
        <f t="shared" si="1045"/>
        <v>584</v>
      </c>
      <c r="EC364" s="404">
        <f t="shared" si="1046"/>
        <v>681</v>
      </c>
      <c r="ED364" s="565"/>
      <c r="EE364" s="715"/>
      <c r="EF364" s="500">
        <f t="shared" si="1047"/>
        <v>0</v>
      </c>
      <c r="EG364" s="404">
        <f t="shared" si="1048"/>
        <v>0</v>
      </c>
      <c r="EH364" s="500">
        <f t="shared" si="1049"/>
        <v>849</v>
      </c>
      <c r="EI364" s="404">
        <f t="shared" si="1050"/>
        <v>984</v>
      </c>
      <c r="EJ364" s="500">
        <f t="shared" si="1051"/>
        <v>849</v>
      </c>
      <c r="EK364" s="404">
        <f t="shared" si="1052"/>
        <v>984</v>
      </c>
      <c r="EL364" s="564">
        <v>3.7</v>
      </c>
      <c r="EM364" s="716">
        <v>3.8</v>
      </c>
      <c r="EN364" s="500">
        <f t="shared" si="1053"/>
        <v>980.5</v>
      </c>
      <c r="EO364" s="404">
        <f t="shared" si="1054"/>
        <v>1151.3999999999999</v>
      </c>
      <c r="EP364" s="564">
        <v>3.7</v>
      </c>
      <c r="EQ364" s="716">
        <v>3.8</v>
      </c>
      <c r="ER364" s="500">
        <f t="shared" si="1055"/>
        <v>2160.8000000000002</v>
      </c>
      <c r="ES364" s="404">
        <f t="shared" si="1056"/>
        <v>2587.7999999999997</v>
      </c>
      <c r="ET364" s="564"/>
      <c r="EU364" s="716"/>
      <c r="EV364" s="500">
        <f t="shared" si="1057"/>
        <v>0</v>
      </c>
      <c r="EW364" s="404">
        <f t="shared" si="1058"/>
        <v>0</v>
      </c>
      <c r="EX364" s="236">
        <f t="shared" si="1059"/>
        <v>3.7</v>
      </c>
      <c r="EY364" s="237">
        <f t="shared" si="1060"/>
        <v>3.8</v>
      </c>
      <c r="EZ364" s="500">
        <f t="shared" si="1061"/>
        <v>3141.3</v>
      </c>
      <c r="FA364" s="404">
        <f t="shared" si="1062"/>
        <v>3739.2</v>
      </c>
      <c r="FB364" s="565">
        <v>70.8</v>
      </c>
      <c r="FC364" s="716">
        <v>68.900000000000006</v>
      </c>
      <c r="FD364" s="500">
        <f t="shared" si="1063"/>
        <v>18762</v>
      </c>
      <c r="FE364" s="404">
        <f t="shared" si="1064"/>
        <v>20876.7</v>
      </c>
      <c r="FF364" s="565">
        <v>60</v>
      </c>
      <c r="FG364" s="716">
        <v>58.4</v>
      </c>
      <c r="FH364" s="500">
        <f t="shared" si="1065"/>
        <v>35040</v>
      </c>
      <c r="FI364" s="404">
        <f t="shared" si="1066"/>
        <v>39770.400000000001</v>
      </c>
      <c r="FJ364" s="565"/>
      <c r="FK364" s="716"/>
      <c r="FL364" s="500">
        <f t="shared" si="1067"/>
        <v>0</v>
      </c>
      <c r="FM364" s="404">
        <f t="shared" si="1068"/>
        <v>0</v>
      </c>
      <c r="FN364" s="500">
        <f t="shared" si="1069"/>
        <v>63.371024734982335</v>
      </c>
      <c r="FO364" s="404">
        <f t="shared" si="1070"/>
        <v>61.63323170731708</v>
      </c>
      <c r="FP364" s="500">
        <f t="shared" si="1071"/>
        <v>53802</v>
      </c>
      <c r="FQ364" s="404">
        <f t="shared" si="1072"/>
        <v>60647.100000000006</v>
      </c>
      <c r="FR364" s="565">
        <v>515</v>
      </c>
      <c r="FS364" s="717">
        <v>627</v>
      </c>
      <c r="FT364" s="500">
        <f t="shared" si="1073"/>
        <v>515</v>
      </c>
      <c r="FU364" s="404">
        <f t="shared" si="1074"/>
        <v>627</v>
      </c>
      <c r="FV364" s="564">
        <v>4.9000000000000004</v>
      </c>
      <c r="FW364" s="718">
        <v>4.7</v>
      </c>
      <c r="FX364" s="500">
        <f t="shared" si="1075"/>
        <v>2523.5</v>
      </c>
      <c r="FY364" s="404">
        <f t="shared" si="1076"/>
        <v>2946.9</v>
      </c>
      <c r="FZ364" s="564">
        <v>57.5</v>
      </c>
      <c r="GA364" s="718">
        <v>52.4</v>
      </c>
      <c r="GB364" s="500">
        <f t="shared" si="1077"/>
        <v>29612.5</v>
      </c>
      <c r="GC364" s="404">
        <f t="shared" si="1078"/>
        <v>32854.799999999996</v>
      </c>
      <c r="GD364" s="510">
        <f t="shared" si="1079"/>
        <v>1207</v>
      </c>
      <c r="GE364" s="404">
        <f t="shared" si="1080"/>
        <v>1426</v>
      </c>
      <c r="GF364" s="500">
        <f t="shared" si="1081"/>
        <v>1207</v>
      </c>
      <c r="GG364" s="404">
        <f t="shared" si="1082"/>
        <v>1426</v>
      </c>
      <c r="GH364" s="500">
        <f t="shared" si="1083"/>
        <v>5330.1</v>
      </c>
      <c r="GI364" s="404">
        <f t="shared" si="1084"/>
        <v>6262.1</v>
      </c>
      <c r="GJ364" s="500">
        <f t="shared" si="1085"/>
        <v>101329</v>
      </c>
      <c r="GK364" s="404">
        <f t="shared" si="1086"/>
        <v>117135.3</v>
      </c>
      <c r="GL364" s="510">
        <f t="shared" si="1087"/>
        <v>1279</v>
      </c>
      <c r="GM364" s="404">
        <f t="shared" si="1088"/>
        <v>1589</v>
      </c>
      <c r="GN364" s="500">
        <f t="shared" si="1089"/>
        <v>1279</v>
      </c>
      <c r="GO364" s="404">
        <f t="shared" si="1090"/>
        <v>1589</v>
      </c>
      <c r="GP364" s="500">
        <f t="shared" si="1091"/>
        <v>2689.3</v>
      </c>
      <c r="GQ364" s="404">
        <f t="shared" si="1092"/>
        <v>6761.4</v>
      </c>
      <c r="GR364" s="500">
        <f t="shared" si="1093"/>
        <v>93409.600000000006</v>
      </c>
      <c r="GS364" s="404">
        <f t="shared" si="1094"/>
        <v>114532.4</v>
      </c>
      <c r="GT364" s="510">
        <f t="shared" si="1095"/>
        <v>2486</v>
      </c>
      <c r="GU364" s="404">
        <f t="shared" si="1096"/>
        <v>3015</v>
      </c>
      <c r="GV364" s="500">
        <f t="shared" si="1097"/>
        <v>2486</v>
      </c>
      <c r="GW364" s="404">
        <f t="shared" si="1098"/>
        <v>3015</v>
      </c>
      <c r="GX364" s="500">
        <f t="shared" si="1099"/>
        <v>8019.4000000000005</v>
      </c>
      <c r="GY364" s="404">
        <f t="shared" si="1100"/>
        <v>13023.5</v>
      </c>
      <c r="GZ364" s="500">
        <f t="shared" si="1101"/>
        <v>194738.6</v>
      </c>
      <c r="HA364" s="404">
        <f t="shared" si="1102"/>
        <v>231667.7</v>
      </c>
      <c r="HB364" s="510">
        <f t="shared" si="1103"/>
        <v>0</v>
      </c>
      <c r="HC364" s="404">
        <f t="shared" si="1104"/>
        <v>0</v>
      </c>
      <c r="HD364" s="500">
        <f t="shared" si="1105"/>
        <v>0</v>
      </c>
      <c r="HE364" s="404">
        <f t="shared" si="1106"/>
        <v>0</v>
      </c>
      <c r="HF364" s="500" t="str">
        <f t="shared" si="1107"/>
        <v/>
      </c>
      <c r="HG364" s="404" t="str">
        <f t="shared" si="1108"/>
        <v/>
      </c>
      <c r="HH364" s="500" t="str">
        <f t="shared" si="1109"/>
        <v/>
      </c>
      <c r="HI364" s="404" t="str">
        <f t="shared" si="1110"/>
        <v/>
      </c>
      <c r="HJ364" s="510">
        <f t="shared" si="1111"/>
        <v>10542.900000000001</v>
      </c>
      <c r="HK364" s="404">
        <f t="shared" si="1112"/>
        <v>15970.4</v>
      </c>
      <c r="HL364" s="500">
        <f t="shared" si="1113"/>
        <v>224351.1</v>
      </c>
      <c r="HM364" s="404">
        <f t="shared" si="1114"/>
        <v>264522.5</v>
      </c>
    </row>
    <row r="365" spans="1:221">
      <c r="A365" s="711" t="s">
        <v>547</v>
      </c>
      <c r="B365" s="622" t="s">
        <v>1053</v>
      </c>
      <c r="C365" s="730"/>
      <c r="D365" s="627">
        <v>228158</v>
      </c>
      <c r="E365" s="623">
        <v>8</v>
      </c>
      <c r="F365" s="422">
        <v>688</v>
      </c>
      <c r="G365" s="712">
        <v>755</v>
      </c>
      <c r="H365" s="422">
        <v>7</v>
      </c>
      <c r="I365" s="712">
        <v>13</v>
      </c>
      <c r="J365" s="500">
        <f t="shared" si="965"/>
        <v>681</v>
      </c>
      <c r="K365" s="404">
        <f t="shared" si="966"/>
        <v>742</v>
      </c>
      <c r="L365" s="422"/>
      <c r="M365" s="712"/>
      <c r="N365" s="500">
        <f t="shared" si="967"/>
        <v>681</v>
      </c>
      <c r="O365" s="404">
        <f t="shared" si="968"/>
        <v>742</v>
      </c>
      <c r="P365" s="500">
        <f t="shared" si="969"/>
        <v>681</v>
      </c>
      <c r="Q365" s="404">
        <f t="shared" si="970"/>
        <v>742</v>
      </c>
      <c r="R365" s="422">
        <v>101</v>
      </c>
      <c r="S365" s="712">
        <v>90</v>
      </c>
      <c r="T365" s="500">
        <f t="shared" si="971"/>
        <v>101</v>
      </c>
      <c r="U365" s="404">
        <f t="shared" si="972"/>
        <v>90</v>
      </c>
      <c r="V365" s="422">
        <v>21</v>
      </c>
      <c r="W365" s="712">
        <v>26</v>
      </c>
      <c r="X365" s="500">
        <f t="shared" si="973"/>
        <v>21</v>
      </c>
      <c r="Y365" s="404">
        <f t="shared" si="974"/>
        <v>26</v>
      </c>
      <c r="Z365" s="422"/>
      <c r="AA365" s="712"/>
      <c r="AB365" s="500">
        <f t="shared" si="975"/>
        <v>0</v>
      </c>
      <c r="AC365" s="404">
        <f t="shared" si="976"/>
        <v>0</v>
      </c>
      <c r="AD365" s="500">
        <f t="shared" si="977"/>
        <v>122</v>
      </c>
      <c r="AE365" s="404">
        <f t="shared" si="978"/>
        <v>116</v>
      </c>
      <c r="AF365" s="500">
        <f t="shared" si="979"/>
        <v>122</v>
      </c>
      <c r="AG365" s="404">
        <f t="shared" si="980"/>
        <v>116</v>
      </c>
      <c r="AH365" s="564">
        <v>3.4</v>
      </c>
      <c r="AI365" s="713">
        <v>3.6</v>
      </c>
      <c r="AJ365" s="500">
        <f t="shared" si="981"/>
        <v>343.4</v>
      </c>
      <c r="AK365" s="404">
        <f t="shared" si="982"/>
        <v>324</v>
      </c>
      <c r="AL365" s="564">
        <v>4.0999999999999996</v>
      </c>
      <c r="AM365" s="713">
        <v>3.4</v>
      </c>
      <c r="AN365" s="500">
        <f t="shared" si="983"/>
        <v>86.1</v>
      </c>
      <c r="AO365" s="404">
        <f t="shared" si="984"/>
        <v>88.399999999999991</v>
      </c>
      <c r="AP365" s="564"/>
      <c r="AQ365" s="713"/>
      <c r="AR365" s="500">
        <f t="shared" si="985"/>
        <v>0</v>
      </c>
      <c r="AS365" s="404">
        <f t="shared" si="986"/>
        <v>0</v>
      </c>
      <c r="AT365" s="236">
        <f t="shared" si="987"/>
        <v>3.5204918032786887</v>
      </c>
      <c r="AU365" s="237">
        <f t="shared" si="988"/>
        <v>3.5551724137931031</v>
      </c>
      <c r="AV365" s="500">
        <f t="shared" si="989"/>
        <v>429.5</v>
      </c>
      <c r="AW365" s="404">
        <f t="shared" si="990"/>
        <v>412.4</v>
      </c>
      <c r="AX365" s="422">
        <v>70.7</v>
      </c>
      <c r="AY365" s="712">
        <v>75.5</v>
      </c>
      <c r="AZ365" s="500">
        <f t="shared" si="991"/>
        <v>7140.7000000000007</v>
      </c>
      <c r="BA365" s="404">
        <f t="shared" si="992"/>
        <v>6795</v>
      </c>
      <c r="BB365" s="422">
        <v>75</v>
      </c>
      <c r="BC365" s="712">
        <v>72.3</v>
      </c>
      <c r="BD365" s="500">
        <f t="shared" si="993"/>
        <v>1575</v>
      </c>
      <c r="BE365" s="404">
        <f t="shared" si="994"/>
        <v>1879.8</v>
      </c>
      <c r="BF365" s="422"/>
      <c r="BG365" s="712"/>
      <c r="BH365" s="500">
        <f t="shared" si="995"/>
        <v>0</v>
      </c>
      <c r="BI365" s="404">
        <f t="shared" si="996"/>
        <v>0</v>
      </c>
      <c r="BJ365" s="500">
        <f t="shared" si="997"/>
        <v>71.440163934426238</v>
      </c>
      <c r="BK365" s="404">
        <f t="shared" si="998"/>
        <v>74.782758620689648</v>
      </c>
      <c r="BL365" s="500">
        <f t="shared" si="999"/>
        <v>8715.7000000000007</v>
      </c>
      <c r="BM365" s="404">
        <f t="shared" si="1000"/>
        <v>8674.7999999999993</v>
      </c>
      <c r="BN365" s="422">
        <v>202</v>
      </c>
      <c r="BO365" s="712">
        <v>202</v>
      </c>
      <c r="BP365" s="500">
        <f t="shared" si="1001"/>
        <v>202</v>
      </c>
      <c r="BQ365" s="404">
        <f t="shared" si="1002"/>
        <v>202</v>
      </c>
      <c r="BR365" s="422">
        <v>72</v>
      </c>
      <c r="BS365" s="712">
        <v>55</v>
      </c>
      <c r="BT365" s="500">
        <f t="shared" si="1003"/>
        <v>72</v>
      </c>
      <c r="BU365" s="404">
        <f t="shared" si="1004"/>
        <v>55</v>
      </c>
      <c r="BV365" s="422"/>
      <c r="BW365" s="712"/>
      <c r="BX365" s="500">
        <f t="shared" si="1005"/>
        <v>0</v>
      </c>
      <c r="BY365" s="404">
        <f t="shared" si="1006"/>
        <v>0</v>
      </c>
      <c r="BZ365" s="500">
        <f t="shared" si="1007"/>
        <v>274</v>
      </c>
      <c r="CA365" s="404">
        <f t="shared" si="1008"/>
        <v>257</v>
      </c>
      <c r="CB365" s="500">
        <f t="shared" si="1009"/>
        <v>274</v>
      </c>
      <c r="CC365" s="404">
        <f t="shared" si="1010"/>
        <v>257</v>
      </c>
      <c r="CD365" s="564">
        <v>4.3</v>
      </c>
      <c r="CE365" s="714">
        <v>4.4000000000000004</v>
      </c>
      <c r="CF365" s="500">
        <f t="shared" si="1011"/>
        <v>868.59999999999991</v>
      </c>
      <c r="CG365" s="404">
        <f t="shared" si="1012"/>
        <v>888.80000000000007</v>
      </c>
      <c r="CH365" s="564"/>
      <c r="CI365" s="714">
        <v>5.7</v>
      </c>
      <c r="CJ365" s="500">
        <f t="shared" si="1013"/>
        <v>0</v>
      </c>
      <c r="CK365" s="404">
        <f t="shared" si="1014"/>
        <v>313.5</v>
      </c>
      <c r="CL365" s="564"/>
      <c r="CM365" s="714"/>
      <c r="CN365" s="500">
        <f t="shared" si="1015"/>
        <v>0</v>
      </c>
      <c r="CO365" s="404">
        <f t="shared" si="1016"/>
        <v>0</v>
      </c>
      <c r="CP365" s="500">
        <f t="shared" si="1017"/>
        <v>3.1700729927007294</v>
      </c>
      <c r="CQ365" s="237">
        <f t="shared" si="1018"/>
        <v>4.6782101167315187</v>
      </c>
      <c r="CR365" s="500">
        <f t="shared" si="1019"/>
        <v>868.59999999999991</v>
      </c>
      <c r="CS365" s="404">
        <f t="shared" si="1020"/>
        <v>1202.3000000000002</v>
      </c>
      <c r="CT365" s="565">
        <v>90</v>
      </c>
      <c r="CU365" s="714">
        <v>93.8</v>
      </c>
      <c r="CV365" s="500">
        <f t="shared" si="1021"/>
        <v>18180</v>
      </c>
      <c r="CW365" s="404">
        <f t="shared" si="1022"/>
        <v>18947.599999999999</v>
      </c>
      <c r="CX365" s="565">
        <v>95.3</v>
      </c>
      <c r="CY365" s="714">
        <v>94.7</v>
      </c>
      <c r="CZ365" s="500">
        <f t="shared" si="1023"/>
        <v>6861.5999999999995</v>
      </c>
      <c r="DA365" s="404">
        <f t="shared" si="1024"/>
        <v>5208.5</v>
      </c>
      <c r="DB365" s="565"/>
      <c r="DC365" s="714"/>
      <c r="DD365" s="500">
        <f t="shared" si="1025"/>
        <v>0</v>
      </c>
      <c r="DE365" s="404">
        <f t="shared" si="1026"/>
        <v>0</v>
      </c>
      <c r="DF365" s="500">
        <f t="shared" si="1027"/>
        <v>91.392700729927</v>
      </c>
      <c r="DG365" s="404">
        <f t="shared" si="1028"/>
        <v>93.992607003891038</v>
      </c>
      <c r="DH365" s="500">
        <f t="shared" si="1029"/>
        <v>25041.599999999999</v>
      </c>
      <c r="DI365" s="404">
        <f t="shared" si="1030"/>
        <v>24156.1</v>
      </c>
      <c r="DJ365" s="500">
        <f t="shared" si="1031"/>
        <v>396</v>
      </c>
      <c r="DK365" s="404">
        <f t="shared" si="1032"/>
        <v>373</v>
      </c>
      <c r="DL365" s="500">
        <f t="shared" si="1033"/>
        <v>396</v>
      </c>
      <c r="DM365" s="404">
        <f t="shared" si="1034"/>
        <v>373</v>
      </c>
      <c r="DN365" s="236">
        <f t="shared" si="1035"/>
        <v>3.2780303030303028</v>
      </c>
      <c r="DO365" s="237">
        <f t="shared" si="1036"/>
        <v>4.3289544235924939</v>
      </c>
      <c r="DP365" s="500">
        <f t="shared" si="1037"/>
        <v>1298.0999999999999</v>
      </c>
      <c r="DQ365" s="404">
        <f t="shared" si="1038"/>
        <v>1614.7000000000003</v>
      </c>
      <c r="DR365" s="500">
        <f t="shared" si="1039"/>
        <v>85.245707070707084</v>
      </c>
      <c r="DS365" s="404">
        <f t="shared" si="1040"/>
        <v>88.018498659517405</v>
      </c>
      <c r="DT365" s="500">
        <f t="shared" si="1041"/>
        <v>33757.300000000003</v>
      </c>
      <c r="DU365" s="404">
        <f t="shared" si="1042"/>
        <v>32830.899999999994</v>
      </c>
      <c r="DV365" s="565">
        <v>129</v>
      </c>
      <c r="DW365" s="715">
        <v>164</v>
      </c>
      <c r="DX365" s="500">
        <f t="shared" si="1043"/>
        <v>129</v>
      </c>
      <c r="DY365" s="404">
        <f t="shared" si="1044"/>
        <v>164</v>
      </c>
      <c r="DZ365" s="565">
        <v>62</v>
      </c>
      <c r="EA365" s="715">
        <v>95</v>
      </c>
      <c r="EB365" s="500">
        <f t="shared" si="1045"/>
        <v>62</v>
      </c>
      <c r="EC365" s="404">
        <f t="shared" si="1046"/>
        <v>95</v>
      </c>
      <c r="ED365" s="565"/>
      <c r="EE365" s="715"/>
      <c r="EF365" s="500">
        <f t="shared" si="1047"/>
        <v>0</v>
      </c>
      <c r="EG365" s="404">
        <f t="shared" si="1048"/>
        <v>0</v>
      </c>
      <c r="EH365" s="500">
        <f t="shared" si="1049"/>
        <v>191</v>
      </c>
      <c r="EI365" s="404">
        <f t="shared" si="1050"/>
        <v>259</v>
      </c>
      <c r="EJ365" s="500">
        <f t="shared" si="1051"/>
        <v>191</v>
      </c>
      <c r="EK365" s="404">
        <f t="shared" si="1052"/>
        <v>259</v>
      </c>
      <c r="EL365" s="564">
        <v>3.1</v>
      </c>
      <c r="EM365" s="716">
        <v>3.1</v>
      </c>
      <c r="EN365" s="500">
        <f t="shared" si="1053"/>
        <v>399.90000000000003</v>
      </c>
      <c r="EO365" s="404">
        <f t="shared" si="1054"/>
        <v>508.40000000000003</v>
      </c>
      <c r="EP365" s="564">
        <v>3.4</v>
      </c>
      <c r="EQ365" s="716">
        <v>3.4</v>
      </c>
      <c r="ER365" s="500">
        <f t="shared" si="1055"/>
        <v>210.79999999999998</v>
      </c>
      <c r="ES365" s="404">
        <f t="shared" si="1056"/>
        <v>323</v>
      </c>
      <c r="ET365" s="564"/>
      <c r="EU365" s="716"/>
      <c r="EV365" s="500">
        <f t="shared" si="1057"/>
        <v>0</v>
      </c>
      <c r="EW365" s="404">
        <f t="shared" si="1058"/>
        <v>0</v>
      </c>
      <c r="EX365" s="236">
        <f t="shared" si="1059"/>
        <v>3.1973821989528797</v>
      </c>
      <c r="EY365" s="237">
        <f t="shared" si="1060"/>
        <v>3.2100386100386102</v>
      </c>
      <c r="EZ365" s="500">
        <f t="shared" si="1061"/>
        <v>610.70000000000005</v>
      </c>
      <c r="FA365" s="404">
        <f t="shared" si="1062"/>
        <v>831.40000000000009</v>
      </c>
      <c r="FB365" s="565">
        <v>68</v>
      </c>
      <c r="FC365" s="716">
        <v>71.099999999999994</v>
      </c>
      <c r="FD365" s="500">
        <f t="shared" si="1063"/>
        <v>8772</v>
      </c>
      <c r="FE365" s="404">
        <f t="shared" si="1064"/>
        <v>11660.4</v>
      </c>
      <c r="FF365" s="565">
        <v>63.3</v>
      </c>
      <c r="FG365" s="716">
        <v>61.4</v>
      </c>
      <c r="FH365" s="500">
        <f t="shared" si="1065"/>
        <v>3924.6</v>
      </c>
      <c r="FI365" s="404">
        <f t="shared" si="1066"/>
        <v>5833</v>
      </c>
      <c r="FJ365" s="565"/>
      <c r="FK365" s="716"/>
      <c r="FL365" s="500">
        <f t="shared" si="1067"/>
        <v>0</v>
      </c>
      <c r="FM365" s="404">
        <f t="shared" si="1068"/>
        <v>0</v>
      </c>
      <c r="FN365" s="500">
        <f t="shared" si="1069"/>
        <v>66.474345549738217</v>
      </c>
      <c r="FO365" s="404">
        <f t="shared" si="1070"/>
        <v>67.542084942084941</v>
      </c>
      <c r="FP365" s="500">
        <f t="shared" si="1071"/>
        <v>12696.6</v>
      </c>
      <c r="FQ365" s="404">
        <f t="shared" si="1072"/>
        <v>17493.400000000001</v>
      </c>
      <c r="FR365" s="565">
        <v>94</v>
      </c>
      <c r="FS365" s="717">
        <v>110</v>
      </c>
      <c r="FT365" s="500">
        <f t="shared" si="1073"/>
        <v>94</v>
      </c>
      <c r="FU365" s="404">
        <f t="shared" si="1074"/>
        <v>110</v>
      </c>
      <c r="FV365" s="564">
        <v>5.4</v>
      </c>
      <c r="FW365" s="718">
        <v>5.2</v>
      </c>
      <c r="FX365" s="500">
        <f t="shared" si="1075"/>
        <v>507.6</v>
      </c>
      <c r="FY365" s="404">
        <f t="shared" si="1076"/>
        <v>572</v>
      </c>
      <c r="FZ365" s="564">
        <v>62.6</v>
      </c>
      <c r="GA365" s="718">
        <v>70.7</v>
      </c>
      <c r="GB365" s="500">
        <f t="shared" si="1077"/>
        <v>5884.4000000000005</v>
      </c>
      <c r="GC365" s="404">
        <f t="shared" si="1078"/>
        <v>7777</v>
      </c>
      <c r="GD365" s="510">
        <f t="shared" si="1079"/>
        <v>432</v>
      </c>
      <c r="GE365" s="404">
        <f t="shared" si="1080"/>
        <v>456</v>
      </c>
      <c r="GF365" s="500">
        <f t="shared" si="1081"/>
        <v>432</v>
      </c>
      <c r="GG365" s="404">
        <f t="shared" si="1082"/>
        <v>456</v>
      </c>
      <c r="GH365" s="500">
        <f t="shared" si="1083"/>
        <v>1611.9</v>
      </c>
      <c r="GI365" s="404">
        <f t="shared" si="1084"/>
        <v>1721.2000000000003</v>
      </c>
      <c r="GJ365" s="500">
        <f t="shared" si="1085"/>
        <v>34092.699999999997</v>
      </c>
      <c r="GK365" s="404">
        <f t="shared" si="1086"/>
        <v>37403</v>
      </c>
      <c r="GL365" s="510">
        <f t="shared" si="1087"/>
        <v>155</v>
      </c>
      <c r="GM365" s="404">
        <f t="shared" si="1088"/>
        <v>176</v>
      </c>
      <c r="GN365" s="500">
        <f t="shared" si="1089"/>
        <v>155</v>
      </c>
      <c r="GO365" s="404">
        <f t="shared" si="1090"/>
        <v>176</v>
      </c>
      <c r="GP365" s="500">
        <f t="shared" si="1091"/>
        <v>296.89999999999998</v>
      </c>
      <c r="GQ365" s="404">
        <f t="shared" si="1092"/>
        <v>724.9</v>
      </c>
      <c r="GR365" s="500">
        <f t="shared" si="1093"/>
        <v>12361.199999999999</v>
      </c>
      <c r="GS365" s="404">
        <f t="shared" si="1094"/>
        <v>12921.3</v>
      </c>
      <c r="GT365" s="510">
        <f t="shared" si="1095"/>
        <v>587</v>
      </c>
      <c r="GU365" s="404">
        <f t="shared" si="1096"/>
        <v>632</v>
      </c>
      <c r="GV365" s="500">
        <f t="shared" si="1097"/>
        <v>587</v>
      </c>
      <c r="GW365" s="404">
        <f t="shared" si="1098"/>
        <v>632</v>
      </c>
      <c r="GX365" s="500">
        <f t="shared" si="1099"/>
        <v>1908.8000000000002</v>
      </c>
      <c r="GY365" s="404">
        <f t="shared" si="1100"/>
        <v>2446.1000000000004</v>
      </c>
      <c r="GZ365" s="500">
        <f t="shared" si="1101"/>
        <v>46453.899999999994</v>
      </c>
      <c r="HA365" s="404">
        <f t="shared" si="1102"/>
        <v>50324.3</v>
      </c>
      <c r="HB365" s="510">
        <f t="shared" si="1103"/>
        <v>0</v>
      </c>
      <c r="HC365" s="404">
        <f t="shared" si="1104"/>
        <v>0</v>
      </c>
      <c r="HD365" s="500">
        <f t="shared" si="1105"/>
        <v>0</v>
      </c>
      <c r="HE365" s="404">
        <f t="shared" si="1106"/>
        <v>0</v>
      </c>
      <c r="HF365" s="500" t="str">
        <f t="shared" si="1107"/>
        <v/>
      </c>
      <c r="HG365" s="404" t="str">
        <f t="shared" si="1108"/>
        <v/>
      </c>
      <c r="HH365" s="500" t="str">
        <f t="shared" si="1109"/>
        <v/>
      </c>
      <c r="HI365" s="404" t="str">
        <f t="shared" si="1110"/>
        <v/>
      </c>
      <c r="HJ365" s="510">
        <f t="shared" si="1111"/>
        <v>2416.4</v>
      </c>
      <c r="HK365" s="404">
        <f t="shared" si="1112"/>
        <v>3018.1000000000004</v>
      </c>
      <c r="HL365" s="500">
        <f t="shared" si="1113"/>
        <v>52338.3</v>
      </c>
      <c r="HM365" s="404">
        <f t="shared" si="1114"/>
        <v>58101.299999999996</v>
      </c>
    </row>
    <row r="366" spans="1:221">
      <c r="A366" s="711" t="s">
        <v>547</v>
      </c>
      <c r="B366" s="622" t="s">
        <v>1054</v>
      </c>
      <c r="C366" s="730"/>
      <c r="D366" s="627">
        <v>227854</v>
      </c>
      <c r="E366" s="623">
        <v>8</v>
      </c>
      <c r="F366" s="422">
        <v>837</v>
      </c>
      <c r="G366" s="712">
        <v>980</v>
      </c>
      <c r="H366" s="422">
        <v>107</v>
      </c>
      <c r="I366" s="712">
        <v>137</v>
      </c>
      <c r="J366" s="500">
        <f t="shared" si="965"/>
        <v>730</v>
      </c>
      <c r="K366" s="404">
        <f t="shared" si="966"/>
        <v>843</v>
      </c>
      <c r="L366" s="422"/>
      <c r="M366" s="712"/>
      <c r="N366" s="500">
        <f t="shared" si="967"/>
        <v>730</v>
      </c>
      <c r="O366" s="404">
        <f t="shared" si="968"/>
        <v>843</v>
      </c>
      <c r="P366" s="500">
        <f t="shared" si="969"/>
        <v>730</v>
      </c>
      <c r="Q366" s="404">
        <f t="shared" si="970"/>
        <v>843</v>
      </c>
      <c r="R366" s="422">
        <v>20</v>
      </c>
      <c r="S366" s="712">
        <v>30</v>
      </c>
      <c r="T366" s="500">
        <f t="shared" si="971"/>
        <v>20</v>
      </c>
      <c r="U366" s="404">
        <f t="shared" si="972"/>
        <v>30</v>
      </c>
      <c r="V366" s="422">
        <v>18</v>
      </c>
      <c r="W366" s="712">
        <v>16</v>
      </c>
      <c r="X366" s="500">
        <f t="shared" si="973"/>
        <v>18</v>
      </c>
      <c r="Y366" s="404">
        <f t="shared" si="974"/>
        <v>16</v>
      </c>
      <c r="Z366" s="422"/>
      <c r="AA366" s="712"/>
      <c r="AB366" s="500">
        <f t="shared" si="975"/>
        <v>0</v>
      </c>
      <c r="AC366" s="404">
        <f t="shared" si="976"/>
        <v>0</v>
      </c>
      <c r="AD366" s="500">
        <f t="shared" si="977"/>
        <v>38</v>
      </c>
      <c r="AE366" s="404">
        <f t="shared" si="978"/>
        <v>46</v>
      </c>
      <c r="AF366" s="500">
        <f t="shared" si="979"/>
        <v>38</v>
      </c>
      <c r="AG366" s="404">
        <f t="shared" si="980"/>
        <v>46</v>
      </c>
      <c r="AH366" s="564">
        <v>3.7</v>
      </c>
      <c r="AI366" s="713">
        <v>4.3</v>
      </c>
      <c r="AJ366" s="500">
        <f t="shared" si="981"/>
        <v>74</v>
      </c>
      <c r="AK366" s="404">
        <f t="shared" si="982"/>
        <v>129</v>
      </c>
      <c r="AL366" s="564">
        <v>3.4</v>
      </c>
      <c r="AM366" s="713">
        <v>3.3</v>
      </c>
      <c r="AN366" s="500">
        <f t="shared" si="983"/>
        <v>61.199999999999996</v>
      </c>
      <c r="AO366" s="404">
        <f t="shared" si="984"/>
        <v>52.8</v>
      </c>
      <c r="AP366" s="564"/>
      <c r="AQ366" s="713"/>
      <c r="AR366" s="500">
        <f t="shared" si="985"/>
        <v>0</v>
      </c>
      <c r="AS366" s="404">
        <f t="shared" si="986"/>
        <v>0</v>
      </c>
      <c r="AT366" s="236">
        <f t="shared" si="987"/>
        <v>3.5578947368421048</v>
      </c>
      <c r="AU366" s="237">
        <f t="shared" si="988"/>
        <v>3.9521739130434783</v>
      </c>
      <c r="AV366" s="500">
        <f t="shared" si="989"/>
        <v>135.19999999999999</v>
      </c>
      <c r="AW366" s="404">
        <f t="shared" si="990"/>
        <v>181.8</v>
      </c>
      <c r="AX366" s="422">
        <v>77.099999999999994</v>
      </c>
      <c r="AY366" s="712">
        <v>79</v>
      </c>
      <c r="AZ366" s="500">
        <f t="shared" si="991"/>
        <v>1542</v>
      </c>
      <c r="BA366" s="404">
        <f t="shared" si="992"/>
        <v>2370</v>
      </c>
      <c r="BB366" s="422">
        <v>56.4</v>
      </c>
      <c r="BC366" s="712">
        <v>63.1</v>
      </c>
      <c r="BD366" s="500">
        <f t="shared" si="993"/>
        <v>1015.1999999999999</v>
      </c>
      <c r="BE366" s="404">
        <f t="shared" si="994"/>
        <v>1009.6</v>
      </c>
      <c r="BF366" s="422"/>
      <c r="BG366" s="712"/>
      <c r="BH366" s="500">
        <f t="shared" si="995"/>
        <v>0</v>
      </c>
      <c r="BI366" s="404">
        <f t="shared" si="996"/>
        <v>0</v>
      </c>
      <c r="BJ366" s="500">
        <f t="shared" si="997"/>
        <v>67.294736842105252</v>
      </c>
      <c r="BK366" s="404">
        <f t="shared" si="998"/>
        <v>73.469565217391306</v>
      </c>
      <c r="BL366" s="500">
        <f t="shared" si="999"/>
        <v>2557.1999999999994</v>
      </c>
      <c r="BM366" s="404">
        <f t="shared" si="1000"/>
        <v>3379.6</v>
      </c>
      <c r="BN366" s="422">
        <v>119</v>
      </c>
      <c r="BO366" s="712">
        <v>129</v>
      </c>
      <c r="BP366" s="500">
        <f t="shared" si="1001"/>
        <v>119</v>
      </c>
      <c r="BQ366" s="404">
        <f t="shared" si="1002"/>
        <v>129</v>
      </c>
      <c r="BR366" s="422">
        <v>95</v>
      </c>
      <c r="BS366" s="712">
        <v>105</v>
      </c>
      <c r="BT366" s="500">
        <f t="shared" si="1003"/>
        <v>95</v>
      </c>
      <c r="BU366" s="404">
        <f t="shared" si="1004"/>
        <v>105</v>
      </c>
      <c r="BV366" s="422"/>
      <c r="BW366" s="712"/>
      <c r="BX366" s="500">
        <f t="shared" si="1005"/>
        <v>0</v>
      </c>
      <c r="BY366" s="404">
        <f t="shared" si="1006"/>
        <v>0</v>
      </c>
      <c r="BZ366" s="500">
        <f t="shared" si="1007"/>
        <v>214</v>
      </c>
      <c r="CA366" s="404">
        <f t="shared" si="1008"/>
        <v>234</v>
      </c>
      <c r="CB366" s="500">
        <f t="shared" si="1009"/>
        <v>214</v>
      </c>
      <c r="CC366" s="404">
        <f t="shared" si="1010"/>
        <v>234</v>
      </c>
      <c r="CD366" s="564">
        <v>5</v>
      </c>
      <c r="CE366" s="714">
        <v>4.5</v>
      </c>
      <c r="CF366" s="500">
        <f t="shared" si="1011"/>
        <v>595</v>
      </c>
      <c r="CG366" s="404">
        <f t="shared" si="1012"/>
        <v>580.5</v>
      </c>
      <c r="CH366" s="564"/>
      <c r="CI366" s="714">
        <v>4.9000000000000004</v>
      </c>
      <c r="CJ366" s="500">
        <f t="shared" si="1013"/>
        <v>0</v>
      </c>
      <c r="CK366" s="404">
        <f t="shared" si="1014"/>
        <v>514.5</v>
      </c>
      <c r="CL366" s="564"/>
      <c r="CM366" s="714"/>
      <c r="CN366" s="500">
        <f t="shared" si="1015"/>
        <v>0</v>
      </c>
      <c r="CO366" s="404">
        <f t="shared" si="1016"/>
        <v>0</v>
      </c>
      <c r="CP366" s="500">
        <f t="shared" si="1017"/>
        <v>2.7803738317757007</v>
      </c>
      <c r="CQ366" s="237">
        <f t="shared" si="1018"/>
        <v>4.6794871794871797</v>
      </c>
      <c r="CR366" s="500">
        <f t="shared" si="1019"/>
        <v>595</v>
      </c>
      <c r="CS366" s="404">
        <f t="shared" si="1020"/>
        <v>1095</v>
      </c>
      <c r="CT366" s="565">
        <v>94.6</v>
      </c>
      <c r="CU366" s="714">
        <v>87.9</v>
      </c>
      <c r="CV366" s="500">
        <f t="shared" si="1021"/>
        <v>11257.4</v>
      </c>
      <c r="CW366" s="404">
        <f t="shared" si="1022"/>
        <v>11339.1</v>
      </c>
      <c r="CX366" s="565">
        <v>82.1</v>
      </c>
      <c r="CY366" s="714">
        <v>77.099999999999994</v>
      </c>
      <c r="CZ366" s="500">
        <f t="shared" si="1023"/>
        <v>7799.4999999999991</v>
      </c>
      <c r="DA366" s="404">
        <f t="shared" si="1024"/>
        <v>8095.4999999999991</v>
      </c>
      <c r="DB366" s="565"/>
      <c r="DC366" s="714"/>
      <c r="DD366" s="500">
        <f t="shared" si="1025"/>
        <v>0</v>
      </c>
      <c r="DE366" s="404">
        <f t="shared" si="1026"/>
        <v>0</v>
      </c>
      <c r="DF366" s="500">
        <f t="shared" si="1027"/>
        <v>89.050934579439243</v>
      </c>
      <c r="DG366" s="404">
        <f t="shared" si="1028"/>
        <v>83.053846153846152</v>
      </c>
      <c r="DH366" s="500">
        <f t="shared" si="1029"/>
        <v>19056.899999999998</v>
      </c>
      <c r="DI366" s="404">
        <f t="shared" si="1030"/>
        <v>19434.599999999999</v>
      </c>
      <c r="DJ366" s="500">
        <f t="shared" si="1031"/>
        <v>252</v>
      </c>
      <c r="DK366" s="404">
        <f t="shared" si="1032"/>
        <v>280</v>
      </c>
      <c r="DL366" s="500">
        <f t="shared" si="1033"/>
        <v>252</v>
      </c>
      <c r="DM366" s="404">
        <f t="shared" si="1034"/>
        <v>280</v>
      </c>
      <c r="DN366" s="236">
        <f t="shared" si="1035"/>
        <v>2.897619047619048</v>
      </c>
      <c r="DO366" s="237">
        <f t="shared" si="1036"/>
        <v>4.5599999999999996</v>
      </c>
      <c r="DP366" s="500">
        <f t="shared" si="1037"/>
        <v>730.2</v>
      </c>
      <c r="DQ366" s="404">
        <f t="shared" si="1038"/>
        <v>1276.8</v>
      </c>
      <c r="DR366" s="500">
        <f t="shared" si="1039"/>
        <v>85.770238095238085</v>
      </c>
      <c r="DS366" s="404">
        <f t="shared" si="1040"/>
        <v>81.479285714285709</v>
      </c>
      <c r="DT366" s="500">
        <f t="shared" si="1041"/>
        <v>21614.1</v>
      </c>
      <c r="DU366" s="404">
        <f t="shared" si="1042"/>
        <v>22814.199999999997</v>
      </c>
      <c r="DV366" s="565">
        <v>86</v>
      </c>
      <c r="DW366" s="715">
        <v>86</v>
      </c>
      <c r="DX366" s="500">
        <f t="shared" si="1043"/>
        <v>86</v>
      </c>
      <c r="DY366" s="404">
        <f t="shared" si="1044"/>
        <v>86</v>
      </c>
      <c r="DZ366" s="565">
        <v>227</v>
      </c>
      <c r="EA366" s="715">
        <v>248</v>
      </c>
      <c r="EB366" s="500">
        <f t="shared" si="1045"/>
        <v>227</v>
      </c>
      <c r="EC366" s="404">
        <f t="shared" si="1046"/>
        <v>248</v>
      </c>
      <c r="ED366" s="565"/>
      <c r="EE366" s="715"/>
      <c r="EF366" s="500">
        <f t="shared" si="1047"/>
        <v>0</v>
      </c>
      <c r="EG366" s="404">
        <f t="shared" si="1048"/>
        <v>0</v>
      </c>
      <c r="EH366" s="500">
        <f t="shared" si="1049"/>
        <v>313</v>
      </c>
      <c r="EI366" s="404">
        <f t="shared" si="1050"/>
        <v>334</v>
      </c>
      <c r="EJ366" s="500">
        <f t="shared" si="1051"/>
        <v>313</v>
      </c>
      <c r="EK366" s="404">
        <f t="shared" si="1052"/>
        <v>334</v>
      </c>
      <c r="EL366" s="564">
        <v>3.5</v>
      </c>
      <c r="EM366" s="716">
        <v>3.7</v>
      </c>
      <c r="EN366" s="500">
        <f t="shared" si="1053"/>
        <v>301</v>
      </c>
      <c r="EO366" s="404">
        <f t="shared" si="1054"/>
        <v>318.2</v>
      </c>
      <c r="EP366" s="564">
        <v>3.7</v>
      </c>
      <c r="EQ366" s="716">
        <v>3.6</v>
      </c>
      <c r="ER366" s="500">
        <f t="shared" si="1055"/>
        <v>839.90000000000009</v>
      </c>
      <c r="ES366" s="404">
        <f t="shared" si="1056"/>
        <v>892.80000000000007</v>
      </c>
      <c r="ET366" s="564"/>
      <c r="EU366" s="716"/>
      <c r="EV366" s="500">
        <f t="shared" si="1057"/>
        <v>0</v>
      </c>
      <c r="EW366" s="404">
        <f t="shared" si="1058"/>
        <v>0</v>
      </c>
      <c r="EX366" s="236">
        <f t="shared" si="1059"/>
        <v>3.645047923322684</v>
      </c>
      <c r="EY366" s="237">
        <f t="shared" si="1060"/>
        <v>3.625748502994012</v>
      </c>
      <c r="EZ366" s="500">
        <f t="shared" si="1061"/>
        <v>1140.9000000000001</v>
      </c>
      <c r="FA366" s="404">
        <f t="shared" si="1062"/>
        <v>1211</v>
      </c>
      <c r="FB366" s="565">
        <v>67</v>
      </c>
      <c r="FC366" s="716">
        <v>68.3</v>
      </c>
      <c r="FD366" s="500">
        <f t="shared" si="1063"/>
        <v>5762</v>
      </c>
      <c r="FE366" s="404">
        <f t="shared" si="1064"/>
        <v>5873.8</v>
      </c>
      <c r="FF366" s="565">
        <v>60.6</v>
      </c>
      <c r="FG366" s="716">
        <v>56.3</v>
      </c>
      <c r="FH366" s="500">
        <f t="shared" si="1065"/>
        <v>13756.2</v>
      </c>
      <c r="FI366" s="404">
        <f t="shared" si="1066"/>
        <v>13962.4</v>
      </c>
      <c r="FJ366" s="565"/>
      <c r="FK366" s="716"/>
      <c r="FL366" s="500">
        <f t="shared" si="1067"/>
        <v>0</v>
      </c>
      <c r="FM366" s="404">
        <f t="shared" si="1068"/>
        <v>0</v>
      </c>
      <c r="FN366" s="500">
        <f t="shared" si="1069"/>
        <v>62.358466453674126</v>
      </c>
      <c r="FO366" s="404">
        <f t="shared" si="1070"/>
        <v>59.389820359281437</v>
      </c>
      <c r="FP366" s="500">
        <f t="shared" si="1071"/>
        <v>19518.2</v>
      </c>
      <c r="FQ366" s="404">
        <f t="shared" si="1072"/>
        <v>19836.2</v>
      </c>
      <c r="FR366" s="565">
        <v>165</v>
      </c>
      <c r="FS366" s="717">
        <v>229</v>
      </c>
      <c r="FT366" s="500">
        <f t="shared" si="1073"/>
        <v>165</v>
      </c>
      <c r="FU366" s="404">
        <f t="shared" si="1074"/>
        <v>229</v>
      </c>
      <c r="FV366" s="564">
        <v>3.9</v>
      </c>
      <c r="FW366" s="718">
        <v>4</v>
      </c>
      <c r="FX366" s="500">
        <f t="shared" si="1075"/>
        <v>643.5</v>
      </c>
      <c r="FY366" s="404">
        <f t="shared" si="1076"/>
        <v>916</v>
      </c>
      <c r="FZ366" s="564">
        <v>53.4</v>
      </c>
      <c r="GA366" s="718">
        <v>49.6</v>
      </c>
      <c r="GB366" s="500">
        <f t="shared" si="1077"/>
        <v>8811</v>
      </c>
      <c r="GC366" s="404">
        <f t="shared" si="1078"/>
        <v>11358.4</v>
      </c>
      <c r="GD366" s="510">
        <f t="shared" si="1079"/>
        <v>225</v>
      </c>
      <c r="GE366" s="404">
        <f t="shared" si="1080"/>
        <v>245</v>
      </c>
      <c r="GF366" s="500">
        <f t="shared" si="1081"/>
        <v>225</v>
      </c>
      <c r="GG366" s="404">
        <f t="shared" si="1082"/>
        <v>245</v>
      </c>
      <c r="GH366" s="500">
        <f t="shared" si="1083"/>
        <v>970</v>
      </c>
      <c r="GI366" s="404">
        <f t="shared" si="1084"/>
        <v>1027.7</v>
      </c>
      <c r="GJ366" s="500">
        <f t="shared" si="1085"/>
        <v>18561.400000000001</v>
      </c>
      <c r="GK366" s="404">
        <f t="shared" si="1086"/>
        <v>19582.900000000001</v>
      </c>
      <c r="GL366" s="510">
        <f t="shared" si="1087"/>
        <v>340</v>
      </c>
      <c r="GM366" s="404">
        <f t="shared" si="1088"/>
        <v>369</v>
      </c>
      <c r="GN366" s="500">
        <f t="shared" si="1089"/>
        <v>340</v>
      </c>
      <c r="GO366" s="404">
        <f t="shared" si="1090"/>
        <v>369</v>
      </c>
      <c r="GP366" s="500">
        <f t="shared" si="1091"/>
        <v>901.10000000000014</v>
      </c>
      <c r="GQ366" s="404">
        <f t="shared" si="1092"/>
        <v>1460.1</v>
      </c>
      <c r="GR366" s="500">
        <f t="shared" si="1093"/>
        <v>22570.9</v>
      </c>
      <c r="GS366" s="404">
        <f t="shared" si="1094"/>
        <v>23067.5</v>
      </c>
      <c r="GT366" s="510">
        <f t="shared" si="1095"/>
        <v>565</v>
      </c>
      <c r="GU366" s="404">
        <f t="shared" si="1096"/>
        <v>614</v>
      </c>
      <c r="GV366" s="500">
        <f t="shared" si="1097"/>
        <v>565</v>
      </c>
      <c r="GW366" s="404">
        <f t="shared" si="1098"/>
        <v>614</v>
      </c>
      <c r="GX366" s="500">
        <f t="shared" si="1099"/>
        <v>1871.1000000000001</v>
      </c>
      <c r="GY366" s="404">
        <f t="shared" si="1100"/>
        <v>2487.8000000000002</v>
      </c>
      <c r="GZ366" s="500">
        <f t="shared" si="1101"/>
        <v>41132.300000000003</v>
      </c>
      <c r="HA366" s="404">
        <f t="shared" si="1102"/>
        <v>42650.400000000001</v>
      </c>
      <c r="HB366" s="510">
        <f t="shared" si="1103"/>
        <v>0</v>
      </c>
      <c r="HC366" s="404">
        <f t="shared" si="1104"/>
        <v>0</v>
      </c>
      <c r="HD366" s="500">
        <f t="shared" si="1105"/>
        <v>0</v>
      </c>
      <c r="HE366" s="404">
        <f t="shared" si="1106"/>
        <v>0</v>
      </c>
      <c r="HF366" s="500" t="str">
        <f t="shared" si="1107"/>
        <v/>
      </c>
      <c r="HG366" s="404" t="str">
        <f t="shared" si="1108"/>
        <v/>
      </c>
      <c r="HH366" s="500" t="str">
        <f t="shared" si="1109"/>
        <v/>
      </c>
      <c r="HI366" s="404" t="str">
        <f t="shared" si="1110"/>
        <v/>
      </c>
      <c r="HJ366" s="510">
        <f t="shared" si="1111"/>
        <v>2514.6000000000004</v>
      </c>
      <c r="HK366" s="404">
        <f t="shared" si="1112"/>
        <v>3403.8</v>
      </c>
      <c r="HL366" s="500">
        <f t="shared" si="1113"/>
        <v>49943.3</v>
      </c>
      <c r="HM366" s="404">
        <f t="shared" si="1114"/>
        <v>54008.799999999996</v>
      </c>
    </row>
    <row r="367" spans="1:221">
      <c r="A367" s="711" t="s">
        <v>547</v>
      </c>
      <c r="B367" s="622" t="s">
        <v>1055</v>
      </c>
      <c r="C367" s="730"/>
      <c r="D367" s="627">
        <v>228547</v>
      </c>
      <c r="E367" s="623">
        <v>8</v>
      </c>
      <c r="F367" s="422">
        <v>4827</v>
      </c>
      <c r="G367" s="712">
        <v>5045</v>
      </c>
      <c r="H367" s="422">
        <v>63</v>
      </c>
      <c r="I367" s="712">
        <v>52</v>
      </c>
      <c r="J367" s="500">
        <f t="shared" si="965"/>
        <v>4764</v>
      </c>
      <c r="K367" s="404">
        <f t="shared" si="966"/>
        <v>4993</v>
      </c>
      <c r="L367" s="422"/>
      <c r="M367" s="712"/>
      <c r="N367" s="500">
        <f t="shared" si="967"/>
        <v>4764</v>
      </c>
      <c r="O367" s="404">
        <f t="shared" si="968"/>
        <v>4993</v>
      </c>
      <c r="P367" s="500">
        <f t="shared" si="969"/>
        <v>4764</v>
      </c>
      <c r="Q367" s="404">
        <f t="shared" si="970"/>
        <v>4993</v>
      </c>
      <c r="R367" s="422">
        <v>148</v>
      </c>
      <c r="S367" s="712">
        <v>127</v>
      </c>
      <c r="T367" s="500">
        <f t="shared" si="971"/>
        <v>148</v>
      </c>
      <c r="U367" s="404">
        <f t="shared" si="972"/>
        <v>127</v>
      </c>
      <c r="V367" s="422">
        <v>167</v>
      </c>
      <c r="W367" s="712">
        <v>215</v>
      </c>
      <c r="X367" s="500">
        <f t="shared" si="973"/>
        <v>167</v>
      </c>
      <c r="Y367" s="404">
        <f t="shared" si="974"/>
        <v>215</v>
      </c>
      <c r="Z367" s="422"/>
      <c r="AA367" s="712"/>
      <c r="AB367" s="500">
        <f t="shared" si="975"/>
        <v>0</v>
      </c>
      <c r="AC367" s="404">
        <f t="shared" si="976"/>
        <v>0</v>
      </c>
      <c r="AD367" s="500">
        <f t="shared" si="977"/>
        <v>315</v>
      </c>
      <c r="AE367" s="404">
        <f t="shared" si="978"/>
        <v>342</v>
      </c>
      <c r="AF367" s="500">
        <f t="shared" si="979"/>
        <v>315</v>
      </c>
      <c r="AG367" s="404">
        <f t="shared" si="980"/>
        <v>342</v>
      </c>
      <c r="AH367" s="564">
        <v>3.4</v>
      </c>
      <c r="AI367" s="713">
        <v>3.5</v>
      </c>
      <c r="AJ367" s="500">
        <f t="shared" si="981"/>
        <v>503.2</v>
      </c>
      <c r="AK367" s="404">
        <f t="shared" si="982"/>
        <v>444.5</v>
      </c>
      <c r="AL367" s="564">
        <v>3.6</v>
      </c>
      <c r="AM367" s="713">
        <v>3.5</v>
      </c>
      <c r="AN367" s="500">
        <f t="shared" si="983"/>
        <v>601.20000000000005</v>
      </c>
      <c r="AO367" s="404">
        <f t="shared" si="984"/>
        <v>752.5</v>
      </c>
      <c r="AP367" s="564"/>
      <c r="AQ367" s="713"/>
      <c r="AR367" s="500">
        <f t="shared" si="985"/>
        <v>0</v>
      </c>
      <c r="AS367" s="404">
        <f t="shared" si="986"/>
        <v>0</v>
      </c>
      <c r="AT367" s="236">
        <f t="shared" si="987"/>
        <v>3.5060317460317463</v>
      </c>
      <c r="AU367" s="237">
        <f t="shared" si="988"/>
        <v>3.5</v>
      </c>
      <c r="AV367" s="500">
        <f t="shared" si="989"/>
        <v>1104.4000000000001</v>
      </c>
      <c r="AW367" s="404">
        <f t="shared" si="990"/>
        <v>1197</v>
      </c>
      <c r="AX367" s="422">
        <v>70</v>
      </c>
      <c r="AY367" s="712">
        <v>68.3</v>
      </c>
      <c r="AZ367" s="500">
        <f t="shared" si="991"/>
        <v>10360</v>
      </c>
      <c r="BA367" s="404">
        <f t="shared" si="992"/>
        <v>8674.1</v>
      </c>
      <c r="BB367" s="422">
        <v>72.2</v>
      </c>
      <c r="BC367" s="712">
        <v>67</v>
      </c>
      <c r="BD367" s="500">
        <f t="shared" si="993"/>
        <v>12057.4</v>
      </c>
      <c r="BE367" s="404">
        <f t="shared" si="994"/>
        <v>14405</v>
      </c>
      <c r="BF367" s="422"/>
      <c r="BG367" s="712"/>
      <c r="BH367" s="500">
        <f t="shared" si="995"/>
        <v>0</v>
      </c>
      <c r="BI367" s="404">
        <f t="shared" si="996"/>
        <v>0</v>
      </c>
      <c r="BJ367" s="500">
        <f t="shared" si="997"/>
        <v>71.16634920634921</v>
      </c>
      <c r="BK367" s="404">
        <f t="shared" si="998"/>
        <v>67.482748538011691</v>
      </c>
      <c r="BL367" s="500">
        <f t="shared" si="999"/>
        <v>22417.4</v>
      </c>
      <c r="BM367" s="404">
        <f t="shared" si="1000"/>
        <v>23079.1</v>
      </c>
      <c r="BN367" s="422">
        <v>928</v>
      </c>
      <c r="BO367" s="712">
        <v>841</v>
      </c>
      <c r="BP367" s="500">
        <f t="shared" si="1001"/>
        <v>928</v>
      </c>
      <c r="BQ367" s="404">
        <f t="shared" si="1002"/>
        <v>841</v>
      </c>
      <c r="BR367" s="422">
        <v>1379</v>
      </c>
      <c r="BS367" s="712">
        <v>1489</v>
      </c>
      <c r="BT367" s="500">
        <f t="shared" si="1003"/>
        <v>1379</v>
      </c>
      <c r="BU367" s="404">
        <f t="shared" si="1004"/>
        <v>1489</v>
      </c>
      <c r="BV367" s="422"/>
      <c r="BW367" s="712"/>
      <c r="BX367" s="500">
        <f t="shared" si="1005"/>
        <v>0</v>
      </c>
      <c r="BY367" s="404">
        <f t="shared" si="1006"/>
        <v>0</v>
      </c>
      <c r="BZ367" s="500">
        <f t="shared" si="1007"/>
        <v>2307</v>
      </c>
      <c r="CA367" s="404">
        <f t="shared" si="1008"/>
        <v>2330</v>
      </c>
      <c r="CB367" s="500">
        <f t="shared" si="1009"/>
        <v>2307</v>
      </c>
      <c r="CC367" s="404">
        <f t="shared" si="1010"/>
        <v>2330</v>
      </c>
      <c r="CD367" s="564">
        <v>5.0999999999999996</v>
      </c>
      <c r="CE367" s="714">
        <v>4.8</v>
      </c>
      <c r="CF367" s="500">
        <f t="shared" si="1011"/>
        <v>4732.7999999999993</v>
      </c>
      <c r="CG367" s="404">
        <f t="shared" si="1012"/>
        <v>4036.7999999999997</v>
      </c>
      <c r="CH367" s="564"/>
      <c r="CI367" s="714">
        <v>4.8</v>
      </c>
      <c r="CJ367" s="500">
        <f t="shared" si="1013"/>
        <v>0</v>
      </c>
      <c r="CK367" s="404">
        <f t="shared" si="1014"/>
        <v>7147.2</v>
      </c>
      <c r="CL367" s="564"/>
      <c r="CM367" s="714"/>
      <c r="CN367" s="500">
        <f t="shared" si="1015"/>
        <v>0</v>
      </c>
      <c r="CO367" s="404">
        <f t="shared" si="1016"/>
        <v>0</v>
      </c>
      <c r="CP367" s="500">
        <f t="shared" si="1017"/>
        <v>2.05149544863459</v>
      </c>
      <c r="CQ367" s="237">
        <f t="shared" si="1018"/>
        <v>4.8</v>
      </c>
      <c r="CR367" s="500">
        <f t="shared" si="1019"/>
        <v>4732.7999999999993</v>
      </c>
      <c r="CS367" s="404">
        <f t="shared" si="1020"/>
        <v>11184</v>
      </c>
      <c r="CT367" s="565">
        <v>90.8</v>
      </c>
      <c r="CU367" s="714">
        <v>87.2</v>
      </c>
      <c r="CV367" s="500">
        <f t="shared" si="1021"/>
        <v>84262.399999999994</v>
      </c>
      <c r="CW367" s="404">
        <f t="shared" si="1022"/>
        <v>73335.199999999997</v>
      </c>
      <c r="CX367" s="565">
        <v>87.7</v>
      </c>
      <c r="CY367" s="714">
        <v>85.9</v>
      </c>
      <c r="CZ367" s="500">
        <f t="shared" si="1023"/>
        <v>120938.3</v>
      </c>
      <c r="DA367" s="404">
        <f t="shared" si="1024"/>
        <v>127905.1</v>
      </c>
      <c r="DB367" s="565"/>
      <c r="DC367" s="714"/>
      <c r="DD367" s="500">
        <f t="shared" si="1025"/>
        <v>0</v>
      </c>
      <c r="DE367" s="404">
        <f t="shared" si="1026"/>
        <v>0</v>
      </c>
      <c r="DF367" s="500">
        <f t="shared" si="1027"/>
        <v>88.946987429562213</v>
      </c>
      <c r="DG367" s="404">
        <f t="shared" si="1028"/>
        <v>86.369227467811157</v>
      </c>
      <c r="DH367" s="500">
        <f t="shared" si="1029"/>
        <v>205200.70000000004</v>
      </c>
      <c r="DI367" s="404">
        <f t="shared" si="1030"/>
        <v>201240.3</v>
      </c>
      <c r="DJ367" s="500">
        <f t="shared" si="1031"/>
        <v>2622</v>
      </c>
      <c r="DK367" s="404">
        <f t="shared" si="1032"/>
        <v>2672</v>
      </c>
      <c r="DL367" s="500">
        <f t="shared" si="1033"/>
        <v>2622</v>
      </c>
      <c r="DM367" s="404">
        <f t="shared" si="1034"/>
        <v>2672</v>
      </c>
      <c r="DN367" s="236">
        <f t="shared" si="1035"/>
        <v>2.2262395118230356</v>
      </c>
      <c r="DO367" s="237">
        <f t="shared" si="1036"/>
        <v>4.6336077844311374</v>
      </c>
      <c r="DP367" s="500">
        <f t="shared" si="1037"/>
        <v>5837.1999999999989</v>
      </c>
      <c r="DQ367" s="404">
        <f t="shared" si="1038"/>
        <v>12381</v>
      </c>
      <c r="DR367" s="500">
        <f t="shared" si="1039"/>
        <v>86.810869565217402</v>
      </c>
      <c r="DS367" s="404">
        <f t="shared" si="1040"/>
        <v>83.951871257485024</v>
      </c>
      <c r="DT367" s="500">
        <f t="shared" si="1041"/>
        <v>227618.10000000003</v>
      </c>
      <c r="DU367" s="404">
        <f t="shared" si="1042"/>
        <v>224319.4</v>
      </c>
      <c r="DV367" s="565">
        <v>293</v>
      </c>
      <c r="DW367" s="715">
        <v>294</v>
      </c>
      <c r="DX367" s="500">
        <f t="shared" si="1043"/>
        <v>293</v>
      </c>
      <c r="DY367" s="404">
        <f t="shared" si="1044"/>
        <v>294</v>
      </c>
      <c r="DZ367" s="565">
        <v>1034</v>
      </c>
      <c r="EA367" s="715">
        <v>1107</v>
      </c>
      <c r="EB367" s="500">
        <f t="shared" si="1045"/>
        <v>1034</v>
      </c>
      <c r="EC367" s="404">
        <f t="shared" si="1046"/>
        <v>1107</v>
      </c>
      <c r="ED367" s="565"/>
      <c r="EE367" s="715"/>
      <c r="EF367" s="500">
        <f t="shared" si="1047"/>
        <v>0</v>
      </c>
      <c r="EG367" s="404">
        <f t="shared" si="1048"/>
        <v>0</v>
      </c>
      <c r="EH367" s="500">
        <f t="shared" si="1049"/>
        <v>1327</v>
      </c>
      <c r="EI367" s="404">
        <f t="shared" si="1050"/>
        <v>1401</v>
      </c>
      <c r="EJ367" s="500">
        <f t="shared" si="1051"/>
        <v>1327</v>
      </c>
      <c r="EK367" s="404">
        <f t="shared" si="1052"/>
        <v>1401</v>
      </c>
      <c r="EL367" s="564">
        <v>3.8</v>
      </c>
      <c r="EM367" s="716">
        <v>4</v>
      </c>
      <c r="EN367" s="500">
        <f t="shared" si="1053"/>
        <v>1113.3999999999999</v>
      </c>
      <c r="EO367" s="404">
        <f t="shared" si="1054"/>
        <v>1176</v>
      </c>
      <c r="EP367" s="564">
        <v>3.9</v>
      </c>
      <c r="EQ367" s="716">
        <v>4.0999999999999996</v>
      </c>
      <c r="ER367" s="500">
        <f t="shared" si="1055"/>
        <v>4032.6</v>
      </c>
      <c r="ES367" s="404">
        <f t="shared" si="1056"/>
        <v>4538.7</v>
      </c>
      <c r="ET367" s="564"/>
      <c r="EU367" s="716"/>
      <c r="EV367" s="500">
        <f t="shared" si="1057"/>
        <v>0</v>
      </c>
      <c r="EW367" s="404">
        <f t="shared" si="1058"/>
        <v>0</v>
      </c>
      <c r="EX367" s="236">
        <f t="shared" si="1059"/>
        <v>3.8779201205727203</v>
      </c>
      <c r="EY367" s="237">
        <f t="shared" si="1060"/>
        <v>4.0790149892933618</v>
      </c>
      <c r="EZ367" s="500">
        <f t="shared" si="1061"/>
        <v>5146</v>
      </c>
      <c r="FA367" s="404">
        <f t="shared" si="1062"/>
        <v>5714.7</v>
      </c>
      <c r="FB367" s="565">
        <v>70.5</v>
      </c>
      <c r="FC367" s="716">
        <v>67.900000000000006</v>
      </c>
      <c r="FD367" s="500">
        <f t="shared" si="1063"/>
        <v>20656.5</v>
      </c>
      <c r="FE367" s="404">
        <f t="shared" si="1064"/>
        <v>19962.600000000002</v>
      </c>
      <c r="FF367" s="565">
        <v>63.3</v>
      </c>
      <c r="FG367" s="716">
        <v>64.099999999999994</v>
      </c>
      <c r="FH367" s="500">
        <f t="shared" si="1065"/>
        <v>65452.2</v>
      </c>
      <c r="FI367" s="404">
        <f t="shared" si="1066"/>
        <v>70958.7</v>
      </c>
      <c r="FJ367" s="565"/>
      <c r="FK367" s="716"/>
      <c r="FL367" s="500">
        <f t="shared" si="1067"/>
        <v>0</v>
      </c>
      <c r="FM367" s="404">
        <f t="shared" si="1068"/>
        <v>0</v>
      </c>
      <c r="FN367" s="500">
        <f t="shared" si="1069"/>
        <v>64.889751318764127</v>
      </c>
      <c r="FO367" s="404">
        <f t="shared" si="1070"/>
        <v>64.897430406852251</v>
      </c>
      <c r="FP367" s="500">
        <f t="shared" si="1071"/>
        <v>86108.7</v>
      </c>
      <c r="FQ367" s="404">
        <f t="shared" si="1072"/>
        <v>90921.3</v>
      </c>
      <c r="FR367" s="565">
        <v>815</v>
      </c>
      <c r="FS367" s="717">
        <v>920</v>
      </c>
      <c r="FT367" s="500">
        <f t="shared" si="1073"/>
        <v>815</v>
      </c>
      <c r="FU367" s="404">
        <f t="shared" si="1074"/>
        <v>920</v>
      </c>
      <c r="FV367" s="564">
        <v>5.7</v>
      </c>
      <c r="FW367" s="718">
        <v>5.4</v>
      </c>
      <c r="FX367" s="500">
        <f t="shared" si="1075"/>
        <v>4645.5</v>
      </c>
      <c r="FY367" s="404">
        <f t="shared" si="1076"/>
        <v>4968</v>
      </c>
      <c r="FZ367" s="564">
        <v>63.1</v>
      </c>
      <c r="GA367" s="718">
        <v>59.7</v>
      </c>
      <c r="GB367" s="500">
        <f t="shared" si="1077"/>
        <v>51426.5</v>
      </c>
      <c r="GC367" s="404">
        <f t="shared" si="1078"/>
        <v>54924</v>
      </c>
      <c r="GD367" s="510">
        <f t="shared" si="1079"/>
        <v>1369</v>
      </c>
      <c r="GE367" s="404">
        <f t="shared" si="1080"/>
        <v>1262</v>
      </c>
      <c r="GF367" s="500">
        <f t="shared" si="1081"/>
        <v>1369</v>
      </c>
      <c r="GG367" s="404">
        <f t="shared" si="1082"/>
        <v>1262</v>
      </c>
      <c r="GH367" s="500">
        <f t="shared" si="1083"/>
        <v>6349.3999999999987</v>
      </c>
      <c r="GI367" s="404">
        <f t="shared" si="1084"/>
        <v>5657.2999999999993</v>
      </c>
      <c r="GJ367" s="500">
        <f t="shared" si="1085"/>
        <v>115278.9</v>
      </c>
      <c r="GK367" s="404">
        <f t="shared" si="1086"/>
        <v>101971.90000000001</v>
      </c>
      <c r="GL367" s="510">
        <f t="shared" si="1087"/>
        <v>2580</v>
      </c>
      <c r="GM367" s="404">
        <f t="shared" si="1088"/>
        <v>2811</v>
      </c>
      <c r="GN367" s="500">
        <f t="shared" si="1089"/>
        <v>2580</v>
      </c>
      <c r="GO367" s="404">
        <f t="shared" si="1090"/>
        <v>2811</v>
      </c>
      <c r="GP367" s="500">
        <f t="shared" si="1091"/>
        <v>4633.8</v>
      </c>
      <c r="GQ367" s="404">
        <f t="shared" si="1092"/>
        <v>12438.4</v>
      </c>
      <c r="GR367" s="500">
        <f t="shared" si="1093"/>
        <v>198447.90000000002</v>
      </c>
      <c r="GS367" s="404">
        <f t="shared" si="1094"/>
        <v>213268.8</v>
      </c>
      <c r="GT367" s="510">
        <f t="shared" si="1095"/>
        <v>3949</v>
      </c>
      <c r="GU367" s="404">
        <f t="shared" si="1096"/>
        <v>4073</v>
      </c>
      <c r="GV367" s="500">
        <f t="shared" si="1097"/>
        <v>3949</v>
      </c>
      <c r="GW367" s="404">
        <f t="shared" si="1098"/>
        <v>4073</v>
      </c>
      <c r="GX367" s="500">
        <f t="shared" si="1099"/>
        <v>10983.199999999999</v>
      </c>
      <c r="GY367" s="404">
        <f t="shared" si="1100"/>
        <v>18095.699999999997</v>
      </c>
      <c r="GZ367" s="500">
        <f t="shared" si="1101"/>
        <v>313726.80000000005</v>
      </c>
      <c r="HA367" s="404">
        <f t="shared" si="1102"/>
        <v>315240.7</v>
      </c>
      <c r="HB367" s="510">
        <f t="shared" si="1103"/>
        <v>0</v>
      </c>
      <c r="HC367" s="404">
        <f t="shared" si="1104"/>
        <v>0</v>
      </c>
      <c r="HD367" s="500">
        <f t="shared" si="1105"/>
        <v>0</v>
      </c>
      <c r="HE367" s="404">
        <f t="shared" si="1106"/>
        <v>0</v>
      </c>
      <c r="HF367" s="500" t="str">
        <f t="shared" si="1107"/>
        <v/>
      </c>
      <c r="HG367" s="404" t="str">
        <f t="shared" si="1108"/>
        <v/>
      </c>
      <c r="HH367" s="500" t="str">
        <f t="shared" si="1109"/>
        <v/>
      </c>
      <c r="HI367" s="404" t="str">
        <f t="shared" si="1110"/>
        <v/>
      </c>
      <c r="HJ367" s="510">
        <f t="shared" si="1111"/>
        <v>15628.699999999999</v>
      </c>
      <c r="HK367" s="404">
        <f t="shared" si="1112"/>
        <v>23063.7</v>
      </c>
      <c r="HL367" s="500">
        <f t="shared" si="1113"/>
        <v>365153.30000000005</v>
      </c>
      <c r="HM367" s="404">
        <f t="shared" si="1114"/>
        <v>370164.7</v>
      </c>
    </row>
    <row r="368" spans="1:221">
      <c r="A368" s="711" t="s">
        <v>547</v>
      </c>
      <c r="B368" s="721" t="s">
        <v>1056</v>
      </c>
      <c r="C368" s="722"/>
      <c r="D368" s="627">
        <v>225308</v>
      </c>
      <c r="E368" s="592">
        <v>8</v>
      </c>
      <c r="F368" s="422">
        <v>796</v>
      </c>
      <c r="G368" s="712">
        <v>797</v>
      </c>
      <c r="H368" s="422">
        <v>4</v>
      </c>
      <c r="I368" s="712">
        <v>14</v>
      </c>
      <c r="J368" s="500">
        <f t="shared" si="965"/>
        <v>792</v>
      </c>
      <c r="K368" s="404">
        <f t="shared" si="966"/>
        <v>783</v>
      </c>
      <c r="L368" s="422"/>
      <c r="M368" s="712"/>
      <c r="N368" s="500">
        <f t="shared" si="967"/>
        <v>792</v>
      </c>
      <c r="O368" s="404">
        <f t="shared" si="968"/>
        <v>783</v>
      </c>
      <c r="P368" s="500">
        <f t="shared" si="969"/>
        <v>792</v>
      </c>
      <c r="Q368" s="404">
        <f t="shared" si="970"/>
        <v>783</v>
      </c>
      <c r="R368" s="422">
        <v>62</v>
      </c>
      <c r="S368" s="712">
        <v>85</v>
      </c>
      <c r="T368" s="500">
        <f t="shared" si="971"/>
        <v>62</v>
      </c>
      <c r="U368" s="404">
        <f t="shared" si="972"/>
        <v>85</v>
      </c>
      <c r="V368" s="422">
        <v>51</v>
      </c>
      <c r="W368" s="712">
        <v>45</v>
      </c>
      <c r="X368" s="500">
        <f t="shared" si="973"/>
        <v>51</v>
      </c>
      <c r="Y368" s="404">
        <f t="shared" si="974"/>
        <v>45</v>
      </c>
      <c r="Z368" s="422"/>
      <c r="AA368" s="712"/>
      <c r="AB368" s="500">
        <f t="shared" si="975"/>
        <v>0</v>
      </c>
      <c r="AC368" s="404">
        <f t="shared" si="976"/>
        <v>0</v>
      </c>
      <c r="AD368" s="500">
        <f t="shared" si="977"/>
        <v>113</v>
      </c>
      <c r="AE368" s="404">
        <f t="shared" si="978"/>
        <v>130</v>
      </c>
      <c r="AF368" s="500">
        <f t="shared" si="979"/>
        <v>113</v>
      </c>
      <c r="AG368" s="404">
        <f t="shared" si="980"/>
        <v>130</v>
      </c>
      <c r="AH368" s="564">
        <v>3.2</v>
      </c>
      <c r="AI368" s="713">
        <v>3.3</v>
      </c>
      <c r="AJ368" s="500">
        <f t="shared" si="981"/>
        <v>198.4</v>
      </c>
      <c r="AK368" s="404">
        <f t="shared" si="982"/>
        <v>280.5</v>
      </c>
      <c r="AL368" s="564">
        <v>3.8</v>
      </c>
      <c r="AM368" s="713">
        <v>3.9</v>
      </c>
      <c r="AN368" s="500">
        <f t="shared" si="983"/>
        <v>193.79999999999998</v>
      </c>
      <c r="AO368" s="404">
        <f t="shared" si="984"/>
        <v>175.5</v>
      </c>
      <c r="AP368" s="564"/>
      <c r="AQ368" s="713"/>
      <c r="AR368" s="500">
        <f t="shared" si="985"/>
        <v>0</v>
      </c>
      <c r="AS368" s="404">
        <f t="shared" si="986"/>
        <v>0</v>
      </c>
      <c r="AT368" s="236">
        <f t="shared" si="987"/>
        <v>3.4707964601769912</v>
      </c>
      <c r="AU368" s="237">
        <f t="shared" si="988"/>
        <v>3.5076923076923077</v>
      </c>
      <c r="AV368" s="500">
        <f t="shared" si="989"/>
        <v>392.2</v>
      </c>
      <c r="AW368" s="404">
        <f t="shared" si="990"/>
        <v>456</v>
      </c>
      <c r="AX368" s="422">
        <v>69.5</v>
      </c>
      <c r="AY368" s="712">
        <v>67.900000000000006</v>
      </c>
      <c r="AZ368" s="500">
        <f t="shared" si="991"/>
        <v>4309</v>
      </c>
      <c r="BA368" s="404">
        <f t="shared" si="992"/>
        <v>5771.5000000000009</v>
      </c>
      <c r="BB368" s="422">
        <v>69.599999999999994</v>
      </c>
      <c r="BC368" s="712">
        <v>70.5</v>
      </c>
      <c r="BD368" s="500">
        <f t="shared" si="993"/>
        <v>3549.6</v>
      </c>
      <c r="BE368" s="404">
        <f t="shared" si="994"/>
        <v>3172.5</v>
      </c>
      <c r="BF368" s="422"/>
      <c r="BG368" s="712"/>
      <c r="BH368" s="500">
        <f t="shared" si="995"/>
        <v>0</v>
      </c>
      <c r="BI368" s="404">
        <f t="shared" si="996"/>
        <v>0</v>
      </c>
      <c r="BJ368" s="500">
        <f t="shared" si="997"/>
        <v>69.545132743362842</v>
      </c>
      <c r="BK368" s="404">
        <f t="shared" si="998"/>
        <v>68.8</v>
      </c>
      <c r="BL368" s="500">
        <f t="shared" si="999"/>
        <v>7858.6000000000013</v>
      </c>
      <c r="BM368" s="404">
        <f t="shared" si="1000"/>
        <v>8944</v>
      </c>
      <c r="BN368" s="422">
        <v>127</v>
      </c>
      <c r="BO368" s="712">
        <v>138</v>
      </c>
      <c r="BP368" s="500">
        <f t="shared" si="1001"/>
        <v>127</v>
      </c>
      <c r="BQ368" s="404">
        <f t="shared" si="1002"/>
        <v>138</v>
      </c>
      <c r="BR368" s="422">
        <v>135</v>
      </c>
      <c r="BS368" s="712">
        <v>102</v>
      </c>
      <c r="BT368" s="500">
        <f t="shared" si="1003"/>
        <v>135</v>
      </c>
      <c r="BU368" s="404">
        <f t="shared" si="1004"/>
        <v>102</v>
      </c>
      <c r="BV368" s="422"/>
      <c r="BW368" s="712"/>
      <c r="BX368" s="500">
        <f t="shared" si="1005"/>
        <v>0</v>
      </c>
      <c r="BY368" s="404">
        <f t="shared" si="1006"/>
        <v>0</v>
      </c>
      <c r="BZ368" s="500">
        <f t="shared" si="1007"/>
        <v>262</v>
      </c>
      <c r="CA368" s="404">
        <f t="shared" si="1008"/>
        <v>240</v>
      </c>
      <c r="CB368" s="500">
        <f t="shared" si="1009"/>
        <v>262</v>
      </c>
      <c r="CC368" s="404">
        <f t="shared" si="1010"/>
        <v>240</v>
      </c>
      <c r="CD368" s="564">
        <v>3.7</v>
      </c>
      <c r="CE368" s="714">
        <v>4.0999999999999996</v>
      </c>
      <c r="CF368" s="500">
        <f t="shared" si="1011"/>
        <v>469.90000000000003</v>
      </c>
      <c r="CG368" s="404">
        <f t="shared" si="1012"/>
        <v>565.79999999999995</v>
      </c>
      <c r="CH368" s="564"/>
      <c r="CI368" s="714">
        <v>4.4000000000000004</v>
      </c>
      <c r="CJ368" s="500">
        <f t="shared" si="1013"/>
        <v>0</v>
      </c>
      <c r="CK368" s="404">
        <f t="shared" si="1014"/>
        <v>448.8</v>
      </c>
      <c r="CL368" s="564"/>
      <c r="CM368" s="714"/>
      <c r="CN368" s="500">
        <f t="shared" si="1015"/>
        <v>0</v>
      </c>
      <c r="CO368" s="404">
        <f t="shared" si="1016"/>
        <v>0</v>
      </c>
      <c r="CP368" s="500">
        <f t="shared" si="1017"/>
        <v>1.7935114503816796</v>
      </c>
      <c r="CQ368" s="237">
        <f t="shared" si="1018"/>
        <v>4.2275</v>
      </c>
      <c r="CR368" s="500">
        <f t="shared" si="1019"/>
        <v>469.90000000000003</v>
      </c>
      <c r="CS368" s="404">
        <f t="shared" si="1020"/>
        <v>1014.6</v>
      </c>
      <c r="CT368" s="565">
        <v>85.7</v>
      </c>
      <c r="CU368" s="714">
        <v>83.6</v>
      </c>
      <c r="CV368" s="500">
        <f t="shared" si="1021"/>
        <v>10883.9</v>
      </c>
      <c r="CW368" s="404">
        <f t="shared" si="1022"/>
        <v>11536.8</v>
      </c>
      <c r="CX368" s="565">
        <v>86.1</v>
      </c>
      <c r="CY368" s="714">
        <v>86.6</v>
      </c>
      <c r="CZ368" s="500">
        <f t="shared" si="1023"/>
        <v>11623.5</v>
      </c>
      <c r="DA368" s="404">
        <f t="shared" si="1024"/>
        <v>8833.1999999999989</v>
      </c>
      <c r="DB368" s="565"/>
      <c r="DC368" s="714"/>
      <c r="DD368" s="500">
        <f t="shared" si="1025"/>
        <v>0</v>
      </c>
      <c r="DE368" s="404">
        <f t="shared" si="1026"/>
        <v>0</v>
      </c>
      <c r="DF368" s="500">
        <f t="shared" si="1027"/>
        <v>85.90610687022901</v>
      </c>
      <c r="DG368" s="404">
        <f t="shared" si="1028"/>
        <v>84.875</v>
      </c>
      <c r="DH368" s="500">
        <f t="shared" si="1029"/>
        <v>22507.4</v>
      </c>
      <c r="DI368" s="404">
        <f t="shared" si="1030"/>
        <v>20370</v>
      </c>
      <c r="DJ368" s="500">
        <f t="shared" si="1031"/>
        <v>375</v>
      </c>
      <c r="DK368" s="404">
        <f t="shared" si="1032"/>
        <v>370</v>
      </c>
      <c r="DL368" s="500">
        <f t="shared" si="1033"/>
        <v>375</v>
      </c>
      <c r="DM368" s="404">
        <f t="shared" si="1034"/>
        <v>370</v>
      </c>
      <c r="DN368" s="236">
        <f t="shared" si="1035"/>
        <v>2.2989333333333333</v>
      </c>
      <c r="DO368" s="237">
        <f t="shared" si="1036"/>
        <v>3.9745945945945942</v>
      </c>
      <c r="DP368" s="500">
        <f t="shared" si="1037"/>
        <v>862.1</v>
      </c>
      <c r="DQ368" s="404">
        <f t="shared" si="1038"/>
        <v>1470.6</v>
      </c>
      <c r="DR368" s="500">
        <f t="shared" si="1039"/>
        <v>80.976000000000013</v>
      </c>
      <c r="DS368" s="404">
        <f t="shared" si="1040"/>
        <v>79.22702702702702</v>
      </c>
      <c r="DT368" s="500">
        <f t="shared" si="1041"/>
        <v>30366.000000000004</v>
      </c>
      <c r="DU368" s="404">
        <f t="shared" si="1042"/>
        <v>29313.999999999996</v>
      </c>
      <c r="DV368" s="565">
        <v>103</v>
      </c>
      <c r="DW368" s="715">
        <v>97</v>
      </c>
      <c r="DX368" s="500">
        <f t="shared" si="1043"/>
        <v>103</v>
      </c>
      <c r="DY368" s="404">
        <f t="shared" si="1044"/>
        <v>97</v>
      </c>
      <c r="DZ368" s="565">
        <v>181</v>
      </c>
      <c r="EA368" s="715">
        <v>146</v>
      </c>
      <c r="EB368" s="500">
        <f t="shared" si="1045"/>
        <v>181</v>
      </c>
      <c r="EC368" s="404">
        <f t="shared" si="1046"/>
        <v>146</v>
      </c>
      <c r="ED368" s="565"/>
      <c r="EE368" s="715"/>
      <c r="EF368" s="500">
        <f t="shared" si="1047"/>
        <v>0</v>
      </c>
      <c r="EG368" s="404">
        <f t="shared" si="1048"/>
        <v>0</v>
      </c>
      <c r="EH368" s="500">
        <f t="shared" si="1049"/>
        <v>284</v>
      </c>
      <c r="EI368" s="404">
        <f t="shared" si="1050"/>
        <v>243</v>
      </c>
      <c r="EJ368" s="500">
        <f t="shared" si="1051"/>
        <v>284</v>
      </c>
      <c r="EK368" s="404">
        <f t="shared" si="1052"/>
        <v>243</v>
      </c>
      <c r="EL368" s="564">
        <v>3.2</v>
      </c>
      <c r="EM368" s="716">
        <v>3.4</v>
      </c>
      <c r="EN368" s="500">
        <f t="shared" si="1053"/>
        <v>329.6</v>
      </c>
      <c r="EO368" s="404">
        <f t="shared" si="1054"/>
        <v>329.8</v>
      </c>
      <c r="EP368" s="564">
        <v>3.5</v>
      </c>
      <c r="EQ368" s="716">
        <v>3.4</v>
      </c>
      <c r="ER368" s="500">
        <f t="shared" si="1055"/>
        <v>633.5</v>
      </c>
      <c r="ES368" s="404">
        <f t="shared" si="1056"/>
        <v>496.4</v>
      </c>
      <c r="ET368" s="564"/>
      <c r="EU368" s="716"/>
      <c r="EV368" s="500">
        <f t="shared" si="1057"/>
        <v>0</v>
      </c>
      <c r="EW368" s="404">
        <f t="shared" si="1058"/>
        <v>0</v>
      </c>
      <c r="EX368" s="236">
        <f t="shared" si="1059"/>
        <v>3.3911971830985914</v>
      </c>
      <c r="EY368" s="237">
        <f t="shared" si="1060"/>
        <v>3.4000000000000004</v>
      </c>
      <c r="EZ368" s="500">
        <f t="shared" si="1061"/>
        <v>963.09999999999991</v>
      </c>
      <c r="FA368" s="404">
        <f t="shared" si="1062"/>
        <v>826.2</v>
      </c>
      <c r="FB368" s="565">
        <v>64.900000000000006</v>
      </c>
      <c r="FC368" s="716">
        <v>72.8</v>
      </c>
      <c r="FD368" s="500">
        <f t="shared" si="1063"/>
        <v>6684.7000000000007</v>
      </c>
      <c r="FE368" s="404">
        <f t="shared" si="1064"/>
        <v>7061.5999999999995</v>
      </c>
      <c r="FF368" s="565">
        <v>58.8</v>
      </c>
      <c r="FG368" s="716">
        <v>57.9</v>
      </c>
      <c r="FH368" s="500">
        <f t="shared" si="1065"/>
        <v>10642.8</v>
      </c>
      <c r="FI368" s="404">
        <f t="shared" si="1066"/>
        <v>8453.4</v>
      </c>
      <c r="FJ368" s="565"/>
      <c r="FK368" s="716"/>
      <c r="FL368" s="500">
        <f t="shared" si="1067"/>
        <v>0</v>
      </c>
      <c r="FM368" s="404">
        <f t="shared" si="1068"/>
        <v>0</v>
      </c>
      <c r="FN368" s="500">
        <f t="shared" si="1069"/>
        <v>61.012323943661968</v>
      </c>
      <c r="FO368" s="404">
        <f t="shared" si="1070"/>
        <v>63.847736625514401</v>
      </c>
      <c r="FP368" s="500">
        <f t="shared" si="1071"/>
        <v>17327.5</v>
      </c>
      <c r="FQ368" s="404">
        <f t="shared" si="1072"/>
        <v>15515</v>
      </c>
      <c r="FR368" s="565">
        <v>133</v>
      </c>
      <c r="FS368" s="717">
        <v>170</v>
      </c>
      <c r="FT368" s="500">
        <f t="shared" si="1073"/>
        <v>133</v>
      </c>
      <c r="FU368" s="404">
        <f t="shared" si="1074"/>
        <v>170</v>
      </c>
      <c r="FV368" s="564">
        <v>5</v>
      </c>
      <c r="FW368" s="718">
        <v>4.5999999999999996</v>
      </c>
      <c r="FX368" s="500">
        <f t="shared" si="1075"/>
        <v>665</v>
      </c>
      <c r="FY368" s="404">
        <f t="shared" si="1076"/>
        <v>781.99999999999989</v>
      </c>
      <c r="FZ368" s="564">
        <v>62.7</v>
      </c>
      <c r="GA368" s="718">
        <v>64.2</v>
      </c>
      <c r="GB368" s="500">
        <f t="shared" si="1077"/>
        <v>8339.1</v>
      </c>
      <c r="GC368" s="404">
        <f t="shared" si="1078"/>
        <v>10914</v>
      </c>
      <c r="GD368" s="510">
        <f t="shared" si="1079"/>
        <v>292</v>
      </c>
      <c r="GE368" s="404">
        <f t="shared" si="1080"/>
        <v>320</v>
      </c>
      <c r="GF368" s="500">
        <f t="shared" si="1081"/>
        <v>292</v>
      </c>
      <c r="GG368" s="404">
        <f t="shared" si="1082"/>
        <v>320</v>
      </c>
      <c r="GH368" s="500">
        <f t="shared" si="1083"/>
        <v>997.90000000000009</v>
      </c>
      <c r="GI368" s="404">
        <f t="shared" si="1084"/>
        <v>1176.0999999999999</v>
      </c>
      <c r="GJ368" s="500">
        <f t="shared" si="1085"/>
        <v>21877.599999999999</v>
      </c>
      <c r="GK368" s="404">
        <f t="shared" si="1086"/>
        <v>24369.899999999998</v>
      </c>
      <c r="GL368" s="510">
        <f t="shared" si="1087"/>
        <v>367</v>
      </c>
      <c r="GM368" s="404">
        <f t="shared" si="1088"/>
        <v>293</v>
      </c>
      <c r="GN368" s="500">
        <f t="shared" si="1089"/>
        <v>367</v>
      </c>
      <c r="GO368" s="404">
        <f t="shared" si="1090"/>
        <v>293</v>
      </c>
      <c r="GP368" s="500">
        <f t="shared" si="1091"/>
        <v>827.3</v>
      </c>
      <c r="GQ368" s="404">
        <f t="shared" si="1092"/>
        <v>1120.6999999999998</v>
      </c>
      <c r="GR368" s="500">
        <f t="shared" si="1093"/>
        <v>25815.9</v>
      </c>
      <c r="GS368" s="404">
        <f t="shared" si="1094"/>
        <v>20459.099999999999</v>
      </c>
      <c r="GT368" s="510">
        <f t="shared" si="1095"/>
        <v>659</v>
      </c>
      <c r="GU368" s="404">
        <f t="shared" si="1096"/>
        <v>613</v>
      </c>
      <c r="GV368" s="500">
        <f t="shared" si="1097"/>
        <v>659</v>
      </c>
      <c r="GW368" s="404">
        <f t="shared" si="1098"/>
        <v>613</v>
      </c>
      <c r="GX368" s="500">
        <f t="shared" si="1099"/>
        <v>1825.2</v>
      </c>
      <c r="GY368" s="404">
        <f t="shared" si="1100"/>
        <v>2296.7999999999997</v>
      </c>
      <c r="GZ368" s="500">
        <f t="shared" si="1101"/>
        <v>47693.5</v>
      </c>
      <c r="HA368" s="404">
        <f t="shared" si="1102"/>
        <v>44829</v>
      </c>
      <c r="HB368" s="510">
        <f t="shared" si="1103"/>
        <v>0</v>
      </c>
      <c r="HC368" s="404">
        <f t="shared" si="1104"/>
        <v>0</v>
      </c>
      <c r="HD368" s="500">
        <f t="shared" si="1105"/>
        <v>0</v>
      </c>
      <c r="HE368" s="404">
        <f t="shared" si="1106"/>
        <v>0</v>
      </c>
      <c r="HF368" s="500" t="str">
        <f t="shared" si="1107"/>
        <v/>
      </c>
      <c r="HG368" s="404" t="str">
        <f t="shared" si="1108"/>
        <v/>
      </c>
      <c r="HH368" s="500" t="str">
        <f t="shared" si="1109"/>
        <v/>
      </c>
      <c r="HI368" s="404" t="str">
        <f t="shared" si="1110"/>
        <v/>
      </c>
      <c r="HJ368" s="510">
        <f t="shared" si="1111"/>
        <v>2490.1999999999998</v>
      </c>
      <c r="HK368" s="404">
        <f t="shared" si="1112"/>
        <v>3078.8</v>
      </c>
      <c r="HL368" s="500">
        <f t="shared" si="1113"/>
        <v>56032.6</v>
      </c>
      <c r="HM368" s="404">
        <f t="shared" si="1114"/>
        <v>55743</v>
      </c>
    </row>
    <row r="369" spans="1:221">
      <c r="A369" s="711" t="s">
        <v>547</v>
      </c>
      <c r="B369" s="622" t="s">
        <v>1057</v>
      </c>
      <c r="C369" s="730"/>
      <c r="D369" s="627">
        <v>229355</v>
      </c>
      <c r="E369" s="623">
        <v>8</v>
      </c>
      <c r="F369" s="422">
        <v>1219</v>
      </c>
      <c r="G369" s="712">
        <v>1229</v>
      </c>
      <c r="H369" s="422">
        <v>7</v>
      </c>
      <c r="I369" s="712">
        <v>26</v>
      </c>
      <c r="J369" s="500">
        <f t="shared" si="965"/>
        <v>1212</v>
      </c>
      <c r="K369" s="404">
        <f t="shared" si="966"/>
        <v>1203</v>
      </c>
      <c r="L369" s="422"/>
      <c r="M369" s="712"/>
      <c r="N369" s="500">
        <f t="shared" si="967"/>
        <v>1212</v>
      </c>
      <c r="O369" s="404">
        <f t="shared" si="968"/>
        <v>1203</v>
      </c>
      <c r="P369" s="500">
        <f t="shared" si="969"/>
        <v>1212</v>
      </c>
      <c r="Q369" s="404">
        <f t="shared" si="970"/>
        <v>1203</v>
      </c>
      <c r="R369" s="422">
        <v>141</v>
      </c>
      <c r="S369" s="712">
        <v>146</v>
      </c>
      <c r="T369" s="500">
        <f t="shared" si="971"/>
        <v>141</v>
      </c>
      <c r="U369" s="404">
        <f t="shared" si="972"/>
        <v>146</v>
      </c>
      <c r="V369" s="422">
        <v>44</v>
      </c>
      <c r="W369" s="712">
        <v>43</v>
      </c>
      <c r="X369" s="500">
        <f t="shared" si="973"/>
        <v>44</v>
      </c>
      <c r="Y369" s="404">
        <f t="shared" si="974"/>
        <v>43</v>
      </c>
      <c r="Z369" s="422"/>
      <c r="AA369" s="712"/>
      <c r="AB369" s="500">
        <f t="shared" si="975"/>
        <v>0</v>
      </c>
      <c r="AC369" s="404">
        <f t="shared" si="976"/>
        <v>0</v>
      </c>
      <c r="AD369" s="500">
        <f t="shared" si="977"/>
        <v>185</v>
      </c>
      <c r="AE369" s="404">
        <f t="shared" si="978"/>
        <v>189</v>
      </c>
      <c r="AF369" s="500">
        <f t="shared" si="979"/>
        <v>185</v>
      </c>
      <c r="AG369" s="404">
        <f t="shared" si="980"/>
        <v>189</v>
      </c>
      <c r="AH369" s="564">
        <v>2.9</v>
      </c>
      <c r="AI369" s="713">
        <v>3</v>
      </c>
      <c r="AJ369" s="500">
        <f t="shared" si="981"/>
        <v>408.9</v>
      </c>
      <c r="AK369" s="404">
        <f t="shared" si="982"/>
        <v>438</v>
      </c>
      <c r="AL369" s="564">
        <v>3</v>
      </c>
      <c r="AM369" s="713">
        <v>3.1</v>
      </c>
      <c r="AN369" s="500">
        <f t="shared" si="983"/>
        <v>132</v>
      </c>
      <c r="AO369" s="404">
        <f t="shared" si="984"/>
        <v>133.30000000000001</v>
      </c>
      <c r="AP369" s="564"/>
      <c r="AQ369" s="713"/>
      <c r="AR369" s="500">
        <f t="shared" si="985"/>
        <v>0</v>
      </c>
      <c r="AS369" s="404">
        <f t="shared" si="986"/>
        <v>0</v>
      </c>
      <c r="AT369" s="236">
        <f t="shared" si="987"/>
        <v>2.9237837837837835</v>
      </c>
      <c r="AU369" s="237">
        <f t="shared" si="988"/>
        <v>3.0227513227513225</v>
      </c>
      <c r="AV369" s="500">
        <f t="shared" si="989"/>
        <v>540.9</v>
      </c>
      <c r="AW369" s="404">
        <f t="shared" si="990"/>
        <v>571.29999999999995</v>
      </c>
      <c r="AX369" s="422">
        <v>66.5</v>
      </c>
      <c r="AY369" s="712">
        <v>66.599999999999994</v>
      </c>
      <c r="AZ369" s="500">
        <f t="shared" si="991"/>
        <v>9376.5</v>
      </c>
      <c r="BA369" s="404">
        <f t="shared" si="992"/>
        <v>9723.5999999999985</v>
      </c>
      <c r="BB369" s="422">
        <v>60.1</v>
      </c>
      <c r="BC369" s="712">
        <v>59</v>
      </c>
      <c r="BD369" s="500">
        <f t="shared" si="993"/>
        <v>2644.4</v>
      </c>
      <c r="BE369" s="404">
        <f t="shared" si="994"/>
        <v>2537</v>
      </c>
      <c r="BF369" s="422"/>
      <c r="BG369" s="712"/>
      <c r="BH369" s="500">
        <f t="shared" si="995"/>
        <v>0</v>
      </c>
      <c r="BI369" s="404">
        <f t="shared" si="996"/>
        <v>0</v>
      </c>
      <c r="BJ369" s="500">
        <f t="shared" si="997"/>
        <v>64.977837837837839</v>
      </c>
      <c r="BK369" s="404">
        <f t="shared" si="998"/>
        <v>64.87089947089946</v>
      </c>
      <c r="BL369" s="500">
        <f t="shared" si="999"/>
        <v>12020.9</v>
      </c>
      <c r="BM369" s="404">
        <f t="shared" si="1000"/>
        <v>12260.599999999999</v>
      </c>
      <c r="BN369" s="422">
        <v>349</v>
      </c>
      <c r="BO369" s="712">
        <v>371</v>
      </c>
      <c r="BP369" s="500">
        <f t="shared" si="1001"/>
        <v>349</v>
      </c>
      <c r="BQ369" s="404">
        <f t="shared" si="1002"/>
        <v>371</v>
      </c>
      <c r="BR369" s="422">
        <v>133</v>
      </c>
      <c r="BS369" s="712">
        <v>120</v>
      </c>
      <c r="BT369" s="500">
        <f t="shared" si="1003"/>
        <v>133</v>
      </c>
      <c r="BU369" s="404">
        <f t="shared" si="1004"/>
        <v>120</v>
      </c>
      <c r="BV369" s="422"/>
      <c r="BW369" s="712"/>
      <c r="BX369" s="500">
        <f t="shared" si="1005"/>
        <v>0</v>
      </c>
      <c r="BY369" s="404">
        <f t="shared" si="1006"/>
        <v>0</v>
      </c>
      <c r="BZ369" s="500">
        <f t="shared" si="1007"/>
        <v>482</v>
      </c>
      <c r="CA369" s="404">
        <f t="shared" si="1008"/>
        <v>491</v>
      </c>
      <c r="CB369" s="500">
        <f t="shared" si="1009"/>
        <v>482</v>
      </c>
      <c r="CC369" s="404">
        <f t="shared" si="1010"/>
        <v>491</v>
      </c>
      <c r="CD369" s="564">
        <v>4.2</v>
      </c>
      <c r="CE369" s="714">
        <v>4</v>
      </c>
      <c r="CF369" s="500">
        <f t="shared" si="1011"/>
        <v>1465.8</v>
      </c>
      <c r="CG369" s="404">
        <f t="shared" si="1012"/>
        <v>1484</v>
      </c>
      <c r="CH369" s="564"/>
      <c r="CI369" s="714">
        <v>4.5999999999999996</v>
      </c>
      <c r="CJ369" s="500">
        <f t="shared" si="1013"/>
        <v>0</v>
      </c>
      <c r="CK369" s="404">
        <f t="shared" si="1014"/>
        <v>552</v>
      </c>
      <c r="CL369" s="564"/>
      <c r="CM369" s="714"/>
      <c r="CN369" s="500">
        <f t="shared" si="1015"/>
        <v>0</v>
      </c>
      <c r="CO369" s="404">
        <f t="shared" si="1016"/>
        <v>0</v>
      </c>
      <c r="CP369" s="500">
        <f t="shared" si="1017"/>
        <v>3.0410788381742737</v>
      </c>
      <c r="CQ369" s="237">
        <f t="shared" si="1018"/>
        <v>4.146639511201629</v>
      </c>
      <c r="CR369" s="500">
        <f t="shared" si="1019"/>
        <v>1465.8</v>
      </c>
      <c r="CS369" s="404">
        <f t="shared" si="1020"/>
        <v>2035.9999999999998</v>
      </c>
      <c r="CT369" s="565">
        <v>86.9</v>
      </c>
      <c r="CU369" s="714">
        <v>86.3</v>
      </c>
      <c r="CV369" s="500">
        <f t="shared" si="1021"/>
        <v>30328.100000000002</v>
      </c>
      <c r="CW369" s="404">
        <f t="shared" si="1022"/>
        <v>32017.3</v>
      </c>
      <c r="CX369" s="565">
        <v>84.5</v>
      </c>
      <c r="CY369" s="714">
        <v>85.1</v>
      </c>
      <c r="CZ369" s="500">
        <f t="shared" si="1023"/>
        <v>11238.5</v>
      </c>
      <c r="DA369" s="404">
        <f t="shared" si="1024"/>
        <v>10212</v>
      </c>
      <c r="DB369" s="565"/>
      <c r="DC369" s="714"/>
      <c r="DD369" s="500">
        <f t="shared" si="1025"/>
        <v>0</v>
      </c>
      <c r="DE369" s="404">
        <f t="shared" si="1026"/>
        <v>0</v>
      </c>
      <c r="DF369" s="500">
        <f t="shared" si="1027"/>
        <v>86.2377593360996</v>
      </c>
      <c r="DG369" s="404">
        <f t="shared" si="1028"/>
        <v>86.006720977596743</v>
      </c>
      <c r="DH369" s="500">
        <f t="shared" si="1029"/>
        <v>41566.600000000006</v>
      </c>
      <c r="DI369" s="404">
        <f t="shared" si="1030"/>
        <v>42229.3</v>
      </c>
      <c r="DJ369" s="500">
        <f t="shared" si="1031"/>
        <v>667</v>
      </c>
      <c r="DK369" s="404">
        <f t="shared" si="1032"/>
        <v>680</v>
      </c>
      <c r="DL369" s="500">
        <f t="shared" si="1033"/>
        <v>667</v>
      </c>
      <c r="DM369" s="404">
        <f t="shared" si="1034"/>
        <v>680</v>
      </c>
      <c r="DN369" s="236">
        <f t="shared" si="1035"/>
        <v>3.0085457271364313</v>
      </c>
      <c r="DO369" s="237">
        <f t="shared" si="1036"/>
        <v>3.8342647058823527</v>
      </c>
      <c r="DP369" s="500">
        <f t="shared" si="1037"/>
        <v>2006.6999999999996</v>
      </c>
      <c r="DQ369" s="404">
        <f t="shared" si="1038"/>
        <v>2607.2999999999997</v>
      </c>
      <c r="DR369" s="500">
        <f t="shared" si="1039"/>
        <v>80.341079460269881</v>
      </c>
      <c r="DS369" s="404">
        <f t="shared" si="1040"/>
        <v>80.132205882352949</v>
      </c>
      <c r="DT369" s="500">
        <f t="shared" si="1041"/>
        <v>53587.500000000015</v>
      </c>
      <c r="DU369" s="404">
        <f t="shared" si="1042"/>
        <v>54489.900000000009</v>
      </c>
      <c r="DV369" s="565">
        <v>182</v>
      </c>
      <c r="DW369" s="715">
        <v>178</v>
      </c>
      <c r="DX369" s="500">
        <f t="shared" si="1043"/>
        <v>182</v>
      </c>
      <c r="DY369" s="404">
        <f t="shared" si="1044"/>
        <v>178</v>
      </c>
      <c r="DZ369" s="565">
        <v>175</v>
      </c>
      <c r="EA369" s="715">
        <v>158</v>
      </c>
      <c r="EB369" s="500">
        <f t="shared" si="1045"/>
        <v>175</v>
      </c>
      <c r="EC369" s="404">
        <f t="shared" si="1046"/>
        <v>158</v>
      </c>
      <c r="ED369" s="565"/>
      <c r="EE369" s="715"/>
      <c r="EF369" s="500">
        <f t="shared" si="1047"/>
        <v>0</v>
      </c>
      <c r="EG369" s="404">
        <f t="shared" si="1048"/>
        <v>0</v>
      </c>
      <c r="EH369" s="500">
        <f t="shared" si="1049"/>
        <v>357</v>
      </c>
      <c r="EI369" s="404">
        <f t="shared" si="1050"/>
        <v>336</v>
      </c>
      <c r="EJ369" s="500">
        <f t="shared" si="1051"/>
        <v>357</v>
      </c>
      <c r="EK369" s="404">
        <f t="shared" si="1052"/>
        <v>336</v>
      </c>
      <c r="EL369" s="564">
        <v>3.3</v>
      </c>
      <c r="EM369" s="716">
        <v>3.1</v>
      </c>
      <c r="EN369" s="500">
        <f t="shared" si="1053"/>
        <v>600.6</v>
      </c>
      <c r="EO369" s="404">
        <f t="shared" si="1054"/>
        <v>551.80000000000007</v>
      </c>
      <c r="EP369" s="564">
        <v>3.2</v>
      </c>
      <c r="EQ369" s="716">
        <v>2.9</v>
      </c>
      <c r="ER369" s="500">
        <f t="shared" si="1055"/>
        <v>560</v>
      </c>
      <c r="ES369" s="404">
        <f t="shared" si="1056"/>
        <v>458.2</v>
      </c>
      <c r="ET369" s="564"/>
      <c r="EU369" s="716"/>
      <c r="EV369" s="500">
        <f t="shared" si="1057"/>
        <v>0</v>
      </c>
      <c r="EW369" s="404">
        <f t="shared" si="1058"/>
        <v>0</v>
      </c>
      <c r="EX369" s="236">
        <f t="shared" si="1059"/>
        <v>3.2509803921568623</v>
      </c>
      <c r="EY369" s="237">
        <f t="shared" si="1060"/>
        <v>3.0059523809523809</v>
      </c>
      <c r="EZ369" s="500">
        <f t="shared" si="1061"/>
        <v>1160.5999999999999</v>
      </c>
      <c r="FA369" s="404">
        <f t="shared" si="1062"/>
        <v>1010</v>
      </c>
      <c r="FB369" s="565">
        <v>63.8</v>
      </c>
      <c r="FC369" s="716">
        <v>64.099999999999994</v>
      </c>
      <c r="FD369" s="500">
        <f t="shared" si="1063"/>
        <v>11611.6</v>
      </c>
      <c r="FE369" s="404">
        <f t="shared" si="1064"/>
        <v>11409.8</v>
      </c>
      <c r="FF369" s="565">
        <v>49.7</v>
      </c>
      <c r="FG369" s="716">
        <v>52</v>
      </c>
      <c r="FH369" s="500">
        <f t="shared" si="1065"/>
        <v>8697.5</v>
      </c>
      <c r="FI369" s="404">
        <f t="shared" si="1066"/>
        <v>8216</v>
      </c>
      <c r="FJ369" s="565"/>
      <c r="FK369" s="716"/>
      <c r="FL369" s="500">
        <f t="shared" si="1067"/>
        <v>0</v>
      </c>
      <c r="FM369" s="404">
        <f t="shared" si="1068"/>
        <v>0</v>
      </c>
      <c r="FN369" s="500">
        <f t="shared" si="1069"/>
        <v>56.888235294117642</v>
      </c>
      <c r="FO369" s="404">
        <f t="shared" si="1070"/>
        <v>58.410119047619048</v>
      </c>
      <c r="FP369" s="500">
        <f t="shared" si="1071"/>
        <v>20309.099999999999</v>
      </c>
      <c r="FQ369" s="404">
        <f t="shared" si="1072"/>
        <v>19625.8</v>
      </c>
      <c r="FR369" s="565">
        <v>188</v>
      </c>
      <c r="FS369" s="717">
        <v>187</v>
      </c>
      <c r="FT369" s="500">
        <f t="shared" si="1073"/>
        <v>188</v>
      </c>
      <c r="FU369" s="404">
        <f t="shared" si="1074"/>
        <v>187</v>
      </c>
      <c r="FV369" s="564">
        <v>5.0999999999999996</v>
      </c>
      <c r="FW369" s="718">
        <v>5.3</v>
      </c>
      <c r="FX369" s="500">
        <f t="shared" si="1075"/>
        <v>958.8</v>
      </c>
      <c r="FY369" s="404">
        <f t="shared" si="1076"/>
        <v>991.1</v>
      </c>
      <c r="FZ369" s="564">
        <v>68.7</v>
      </c>
      <c r="GA369" s="718">
        <v>67.400000000000006</v>
      </c>
      <c r="GB369" s="500">
        <f t="shared" si="1077"/>
        <v>12915.6</v>
      </c>
      <c r="GC369" s="404">
        <f t="shared" si="1078"/>
        <v>12603.800000000001</v>
      </c>
      <c r="GD369" s="510">
        <f t="shared" si="1079"/>
        <v>672</v>
      </c>
      <c r="GE369" s="404">
        <f t="shared" si="1080"/>
        <v>695</v>
      </c>
      <c r="GF369" s="500">
        <f t="shared" si="1081"/>
        <v>672</v>
      </c>
      <c r="GG369" s="404">
        <f t="shared" si="1082"/>
        <v>695</v>
      </c>
      <c r="GH369" s="500">
        <f t="shared" si="1083"/>
        <v>2475.2999999999997</v>
      </c>
      <c r="GI369" s="404">
        <f t="shared" si="1084"/>
        <v>2473.8000000000002</v>
      </c>
      <c r="GJ369" s="500">
        <f t="shared" si="1085"/>
        <v>51316.200000000004</v>
      </c>
      <c r="GK369" s="404">
        <f t="shared" si="1086"/>
        <v>53150.7</v>
      </c>
      <c r="GL369" s="510">
        <f t="shared" si="1087"/>
        <v>352</v>
      </c>
      <c r="GM369" s="404">
        <f t="shared" si="1088"/>
        <v>321</v>
      </c>
      <c r="GN369" s="500">
        <f t="shared" si="1089"/>
        <v>352</v>
      </c>
      <c r="GO369" s="404">
        <f t="shared" si="1090"/>
        <v>321</v>
      </c>
      <c r="GP369" s="500">
        <f t="shared" si="1091"/>
        <v>692</v>
      </c>
      <c r="GQ369" s="404">
        <f t="shared" si="1092"/>
        <v>1143.5</v>
      </c>
      <c r="GR369" s="500">
        <f t="shared" si="1093"/>
        <v>22580.400000000001</v>
      </c>
      <c r="GS369" s="404">
        <f t="shared" si="1094"/>
        <v>20965</v>
      </c>
      <c r="GT369" s="510">
        <f t="shared" si="1095"/>
        <v>1024</v>
      </c>
      <c r="GU369" s="404">
        <f t="shared" si="1096"/>
        <v>1016</v>
      </c>
      <c r="GV369" s="500">
        <f t="shared" si="1097"/>
        <v>1024</v>
      </c>
      <c r="GW369" s="404">
        <f t="shared" si="1098"/>
        <v>1016</v>
      </c>
      <c r="GX369" s="500">
        <f t="shared" si="1099"/>
        <v>3167.2999999999997</v>
      </c>
      <c r="GY369" s="404">
        <f t="shared" si="1100"/>
        <v>3617.3</v>
      </c>
      <c r="GZ369" s="500">
        <f t="shared" si="1101"/>
        <v>73896.600000000006</v>
      </c>
      <c r="HA369" s="404">
        <f t="shared" si="1102"/>
        <v>74115.7</v>
      </c>
      <c r="HB369" s="510">
        <f t="shared" si="1103"/>
        <v>0</v>
      </c>
      <c r="HC369" s="404">
        <f t="shared" si="1104"/>
        <v>0</v>
      </c>
      <c r="HD369" s="500">
        <f t="shared" si="1105"/>
        <v>0</v>
      </c>
      <c r="HE369" s="404">
        <f t="shared" si="1106"/>
        <v>0</v>
      </c>
      <c r="HF369" s="500" t="str">
        <f t="shared" si="1107"/>
        <v/>
      </c>
      <c r="HG369" s="404" t="str">
        <f t="shared" si="1108"/>
        <v/>
      </c>
      <c r="HH369" s="500" t="str">
        <f t="shared" si="1109"/>
        <v/>
      </c>
      <c r="HI369" s="404" t="str">
        <f t="shared" si="1110"/>
        <v/>
      </c>
      <c r="HJ369" s="510">
        <f t="shared" si="1111"/>
        <v>4126.0999999999995</v>
      </c>
      <c r="HK369" s="404">
        <f t="shared" si="1112"/>
        <v>4608.3999999999996</v>
      </c>
      <c r="HL369" s="500">
        <f t="shared" si="1113"/>
        <v>86812.200000000012</v>
      </c>
      <c r="HM369" s="404">
        <f t="shared" si="1114"/>
        <v>86719.500000000015</v>
      </c>
    </row>
    <row r="370" spans="1:221">
      <c r="A370" s="711" t="s">
        <v>547</v>
      </c>
      <c r="B370" s="622" t="s">
        <v>1058</v>
      </c>
      <c r="C370" s="730"/>
      <c r="D370" s="627">
        <v>222567</v>
      </c>
      <c r="E370" s="623">
        <v>9</v>
      </c>
      <c r="F370" s="422">
        <v>736</v>
      </c>
      <c r="G370" s="712">
        <v>828</v>
      </c>
      <c r="H370" s="422">
        <v>52</v>
      </c>
      <c r="I370" s="712">
        <v>88</v>
      </c>
      <c r="J370" s="500">
        <f t="shared" si="965"/>
        <v>684</v>
      </c>
      <c r="K370" s="404">
        <f t="shared" si="966"/>
        <v>740</v>
      </c>
      <c r="L370" s="422"/>
      <c r="M370" s="712"/>
      <c r="N370" s="500">
        <f t="shared" si="967"/>
        <v>684</v>
      </c>
      <c r="O370" s="404">
        <f t="shared" si="968"/>
        <v>740</v>
      </c>
      <c r="P370" s="500">
        <f t="shared" si="969"/>
        <v>684</v>
      </c>
      <c r="Q370" s="404">
        <f t="shared" si="970"/>
        <v>740</v>
      </c>
      <c r="R370" s="422">
        <v>42</v>
      </c>
      <c r="S370" s="712">
        <v>59</v>
      </c>
      <c r="T370" s="500">
        <f t="shared" si="971"/>
        <v>42</v>
      </c>
      <c r="U370" s="404">
        <f t="shared" si="972"/>
        <v>59</v>
      </c>
      <c r="V370" s="422">
        <v>31</v>
      </c>
      <c r="W370" s="712">
        <v>42</v>
      </c>
      <c r="X370" s="500">
        <f t="shared" si="973"/>
        <v>31</v>
      </c>
      <c r="Y370" s="404">
        <f t="shared" si="974"/>
        <v>42</v>
      </c>
      <c r="Z370" s="422"/>
      <c r="AA370" s="712"/>
      <c r="AB370" s="500">
        <f t="shared" si="975"/>
        <v>0</v>
      </c>
      <c r="AC370" s="404">
        <f t="shared" si="976"/>
        <v>0</v>
      </c>
      <c r="AD370" s="500">
        <f t="shared" si="977"/>
        <v>73</v>
      </c>
      <c r="AE370" s="404">
        <f t="shared" si="978"/>
        <v>101</v>
      </c>
      <c r="AF370" s="500">
        <f t="shared" si="979"/>
        <v>73</v>
      </c>
      <c r="AG370" s="404">
        <f t="shared" si="980"/>
        <v>101</v>
      </c>
      <c r="AH370" s="564">
        <v>3.4</v>
      </c>
      <c r="AI370" s="713">
        <v>3.6</v>
      </c>
      <c r="AJ370" s="500">
        <f t="shared" si="981"/>
        <v>142.79999999999998</v>
      </c>
      <c r="AK370" s="404">
        <f t="shared" si="982"/>
        <v>212.4</v>
      </c>
      <c r="AL370" s="564">
        <v>3.5</v>
      </c>
      <c r="AM370" s="713">
        <v>3.6</v>
      </c>
      <c r="AN370" s="500">
        <f t="shared" si="983"/>
        <v>108.5</v>
      </c>
      <c r="AO370" s="404">
        <f t="shared" si="984"/>
        <v>151.20000000000002</v>
      </c>
      <c r="AP370" s="564"/>
      <c r="AQ370" s="713"/>
      <c r="AR370" s="500">
        <f t="shared" si="985"/>
        <v>0</v>
      </c>
      <c r="AS370" s="404">
        <f t="shared" si="986"/>
        <v>0</v>
      </c>
      <c r="AT370" s="236">
        <f t="shared" si="987"/>
        <v>3.4424657534246572</v>
      </c>
      <c r="AU370" s="237">
        <f t="shared" si="988"/>
        <v>3.6</v>
      </c>
      <c r="AV370" s="500">
        <f t="shared" si="989"/>
        <v>251.29999999999998</v>
      </c>
      <c r="AW370" s="404">
        <f t="shared" si="990"/>
        <v>363.6</v>
      </c>
      <c r="AX370" s="422">
        <v>67</v>
      </c>
      <c r="AY370" s="712">
        <v>73</v>
      </c>
      <c r="AZ370" s="500">
        <f t="shared" si="991"/>
        <v>2814</v>
      </c>
      <c r="BA370" s="404">
        <f t="shared" si="992"/>
        <v>4307</v>
      </c>
      <c r="BB370" s="422">
        <v>70.599999999999994</v>
      </c>
      <c r="BC370" s="712">
        <v>60.6</v>
      </c>
      <c r="BD370" s="500">
        <f t="shared" si="993"/>
        <v>2188.6</v>
      </c>
      <c r="BE370" s="404">
        <f t="shared" si="994"/>
        <v>2545.2000000000003</v>
      </c>
      <c r="BF370" s="422"/>
      <c r="BG370" s="712"/>
      <c r="BH370" s="500">
        <f t="shared" si="995"/>
        <v>0</v>
      </c>
      <c r="BI370" s="404">
        <f t="shared" si="996"/>
        <v>0</v>
      </c>
      <c r="BJ370" s="500">
        <f t="shared" si="997"/>
        <v>68.528767123287679</v>
      </c>
      <c r="BK370" s="404">
        <f t="shared" si="998"/>
        <v>67.84356435643565</v>
      </c>
      <c r="BL370" s="500">
        <f t="shared" si="999"/>
        <v>5002.6000000000004</v>
      </c>
      <c r="BM370" s="404">
        <f t="shared" si="1000"/>
        <v>6852.2000000000007</v>
      </c>
      <c r="BN370" s="422">
        <v>112</v>
      </c>
      <c r="BO370" s="712">
        <v>101</v>
      </c>
      <c r="BP370" s="500">
        <f t="shared" si="1001"/>
        <v>112</v>
      </c>
      <c r="BQ370" s="404">
        <f t="shared" si="1002"/>
        <v>101</v>
      </c>
      <c r="BR370" s="422">
        <v>98</v>
      </c>
      <c r="BS370" s="712">
        <v>82</v>
      </c>
      <c r="BT370" s="500">
        <f t="shared" si="1003"/>
        <v>98</v>
      </c>
      <c r="BU370" s="404">
        <f t="shared" si="1004"/>
        <v>82</v>
      </c>
      <c r="BV370" s="422"/>
      <c r="BW370" s="712"/>
      <c r="BX370" s="500">
        <f t="shared" si="1005"/>
        <v>0</v>
      </c>
      <c r="BY370" s="404">
        <f t="shared" si="1006"/>
        <v>0</v>
      </c>
      <c r="BZ370" s="500">
        <f t="shared" si="1007"/>
        <v>210</v>
      </c>
      <c r="CA370" s="404">
        <f t="shared" si="1008"/>
        <v>183</v>
      </c>
      <c r="CB370" s="500">
        <f t="shared" si="1009"/>
        <v>210</v>
      </c>
      <c r="CC370" s="404">
        <f t="shared" si="1010"/>
        <v>183</v>
      </c>
      <c r="CD370" s="564">
        <v>4.3</v>
      </c>
      <c r="CE370" s="714">
        <v>4.7</v>
      </c>
      <c r="CF370" s="500">
        <f t="shared" si="1011"/>
        <v>481.59999999999997</v>
      </c>
      <c r="CG370" s="404">
        <f t="shared" si="1012"/>
        <v>474.70000000000005</v>
      </c>
      <c r="CH370" s="564"/>
      <c r="CI370" s="714">
        <v>4.5999999999999996</v>
      </c>
      <c r="CJ370" s="500">
        <f t="shared" si="1013"/>
        <v>0</v>
      </c>
      <c r="CK370" s="404">
        <f t="shared" si="1014"/>
        <v>377.2</v>
      </c>
      <c r="CL370" s="564"/>
      <c r="CM370" s="714"/>
      <c r="CN370" s="500">
        <f t="shared" si="1015"/>
        <v>0</v>
      </c>
      <c r="CO370" s="404">
        <f t="shared" si="1016"/>
        <v>0</v>
      </c>
      <c r="CP370" s="500">
        <f t="shared" si="1017"/>
        <v>2.293333333333333</v>
      </c>
      <c r="CQ370" s="237">
        <f t="shared" si="1018"/>
        <v>4.6551912568306015</v>
      </c>
      <c r="CR370" s="500">
        <f t="shared" si="1019"/>
        <v>481.59999999999991</v>
      </c>
      <c r="CS370" s="404">
        <f t="shared" si="1020"/>
        <v>851.90000000000009</v>
      </c>
      <c r="CT370" s="565">
        <v>85.1</v>
      </c>
      <c r="CU370" s="714">
        <v>84.2</v>
      </c>
      <c r="CV370" s="500">
        <f t="shared" si="1021"/>
        <v>9531.1999999999989</v>
      </c>
      <c r="CW370" s="404">
        <f t="shared" si="1022"/>
        <v>8504.2000000000007</v>
      </c>
      <c r="CX370" s="565">
        <v>86.7</v>
      </c>
      <c r="CY370" s="714">
        <v>83.7</v>
      </c>
      <c r="CZ370" s="500">
        <f t="shared" si="1023"/>
        <v>8496.6</v>
      </c>
      <c r="DA370" s="404">
        <f t="shared" si="1024"/>
        <v>6863.4000000000005</v>
      </c>
      <c r="DB370" s="565"/>
      <c r="DC370" s="714"/>
      <c r="DD370" s="500">
        <f t="shared" si="1025"/>
        <v>0</v>
      </c>
      <c r="DE370" s="404">
        <f t="shared" si="1026"/>
        <v>0</v>
      </c>
      <c r="DF370" s="500">
        <f t="shared" si="1027"/>
        <v>85.846666666666664</v>
      </c>
      <c r="DG370" s="404">
        <f t="shared" si="1028"/>
        <v>83.975956284153014</v>
      </c>
      <c r="DH370" s="500">
        <f t="shared" si="1029"/>
        <v>18027.8</v>
      </c>
      <c r="DI370" s="404">
        <f t="shared" si="1030"/>
        <v>15367.600000000002</v>
      </c>
      <c r="DJ370" s="500">
        <f t="shared" si="1031"/>
        <v>283</v>
      </c>
      <c r="DK370" s="404">
        <f t="shared" si="1032"/>
        <v>284</v>
      </c>
      <c r="DL370" s="500">
        <f t="shared" si="1033"/>
        <v>283</v>
      </c>
      <c r="DM370" s="404">
        <f t="shared" si="1034"/>
        <v>284</v>
      </c>
      <c r="DN370" s="236">
        <f t="shared" si="1035"/>
        <v>2.5897526501766781</v>
      </c>
      <c r="DO370" s="237">
        <f t="shared" si="1036"/>
        <v>4.279929577464789</v>
      </c>
      <c r="DP370" s="500">
        <f t="shared" si="1037"/>
        <v>732.89999999999986</v>
      </c>
      <c r="DQ370" s="404">
        <f t="shared" si="1038"/>
        <v>1215.5</v>
      </c>
      <c r="DR370" s="500">
        <f t="shared" si="1039"/>
        <v>81.379505300353358</v>
      </c>
      <c r="DS370" s="404">
        <f t="shared" si="1040"/>
        <v>78.23873239436621</v>
      </c>
      <c r="DT370" s="500">
        <f t="shared" si="1041"/>
        <v>23030.400000000001</v>
      </c>
      <c r="DU370" s="404">
        <f t="shared" si="1042"/>
        <v>22219.800000000003</v>
      </c>
      <c r="DV370" s="565">
        <v>110</v>
      </c>
      <c r="DW370" s="715">
        <v>100</v>
      </c>
      <c r="DX370" s="500">
        <f t="shared" si="1043"/>
        <v>110</v>
      </c>
      <c r="DY370" s="404">
        <f t="shared" si="1044"/>
        <v>100</v>
      </c>
      <c r="DZ370" s="565">
        <v>188</v>
      </c>
      <c r="EA370" s="715">
        <v>203</v>
      </c>
      <c r="EB370" s="500">
        <f t="shared" si="1045"/>
        <v>188</v>
      </c>
      <c r="EC370" s="404">
        <f t="shared" si="1046"/>
        <v>203</v>
      </c>
      <c r="ED370" s="565"/>
      <c r="EE370" s="715"/>
      <c r="EF370" s="500">
        <f t="shared" si="1047"/>
        <v>0</v>
      </c>
      <c r="EG370" s="404">
        <f t="shared" si="1048"/>
        <v>0</v>
      </c>
      <c r="EH370" s="500">
        <f t="shared" si="1049"/>
        <v>298</v>
      </c>
      <c r="EI370" s="404">
        <f t="shared" si="1050"/>
        <v>303</v>
      </c>
      <c r="EJ370" s="500">
        <f t="shared" si="1051"/>
        <v>298</v>
      </c>
      <c r="EK370" s="404">
        <f t="shared" si="1052"/>
        <v>303</v>
      </c>
      <c r="EL370" s="564">
        <v>2.9</v>
      </c>
      <c r="EM370" s="716">
        <v>3.2</v>
      </c>
      <c r="EN370" s="500">
        <f t="shared" si="1053"/>
        <v>319</v>
      </c>
      <c r="EO370" s="404">
        <f t="shared" si="1054"/>
        <v>320</v>
      </c>
      <c r="EP370" s="564">
        <v>3.3</v>
      </c>
      <c r="EQ370" s="716">
        <v>3.2</v>
      </c>
      <c r="ER370" s="500">
        <f t="shared" si="1055"/>
        <v>620.4</v>
      </c>
      <c r="ES370" s="404">
        <f t="shared" si="1056"/>
        <v>649.6</v>
      </c>
      <c r="ET370" s="564"/>
      <c r="EU370" s="716"/>
      <c r="EV370" s="500">
        <f t="shared" si="1057"/>
        <v>0</v>
      </c>
      <c r="EW370" s="404">
        <f t="shared" si="1058"/>
        <v>0</v>
      </c>
      <c r="EX370" s="236">
        <f t="shared" si="1059"/>
        <v>3.1523489932885904</v>
      </c>
      <c r="EY370" s="237">
        <f t="shared" si="1060"/>
        <v>3.2</v>
      </c>
      <c r="EZ370" s="500">
        <f t="shared" si="1061"/>
        <v>939.4</v>
      </c>
      <c r="FA370" s="404">
        <f t="shared" si="1062"/>
        <v>969.6</v>
      </c>
      <c r="FB370" s="565">
        <v>61.7</v>
      </c>
      <c r="FC370" s="716">
        <v>60.5</v>
      </c>
      <c r="FD370" s="500">
        <f t="shared" si="1063"/>
        <v>6787</v>
      </c>
      <c r="FE370" s="404">
        <f t="shared" si="1064"/>
        <v>6050</v>
      </c>
      <c r="FF370" s="565">
        <v>57.2</v>
      </c>
      <c r="FG370" s="716">
        <v>51</v>
      </c>
      <c r="FH370" s="500">
        <f t="shared" si="1065"/>
        <v>10753.6</v>
      </c>
      <c r="FI370" s="404">
        <f t="shared" si="1066"/>
        <v>10353</v>
      </c>
      <c r="FJ370" s="565"/>
      <c r="FK370" s="716"/>
      <c r="FL370" s="500">
        <f t="shared" si="1067"/>
        <v>0</v>
      </c>
      <c r="FM370" s="404">
        <f t="shared" si="1068"/>
        <v>0</v>
      </c>
      <c r="FN370" s="500">
        <f t="shared" si="1069"/>
        <v>58.861073825503354</v>
      </c>
      <c r="FO370" s="404">
        <f t="shared" si="1070"/>
        <v>54.135313531353134</v>
      </c>
      <c r="FP370" s="500">
        <f t="shared" si="1071"/>
        <v>17540.599999999999</v>
      </c>
      <c r="FQ370" s="404">
        <f t="shared" si="1072"/>
        <v>16403</v>
      </c>
      <c r="FR370" s="565">
        <v>103</v>
      </c>
      <c r="FS370" s="717">
        <v>153</v>
      </c>
      <c r="FT370" s="500">
        <f t="shared" si="1073"/>
        <v>103</v>
      </c>
      <c r="FU370" s="404">
        <f t="shared" si="1074"/>
        <v>153</v>
      </c>
      <c r="FV370" s="564">
        <v>4.0999999999999996</v>
      </c>
      <c r="FW370" s="718">
        <v>3.3</v>
      </c>
      <c r="FX370" s="500">
        <f t="shared" si="1075"/>
        <v>422.29999999999995</v>
      </c>
      <c r="FY370" s="404">
        <f t="shared" si="1076"/>
        <v>504.9</v>
      </c>
      <c r="FZ370" s="564">
        <v>45.1</v>
      </c>
      <c r="GA370" s="718">
        <v>37.9</v>
      </c>
      <c r="GB370" s="500">
        <f t="shared" si="1077"/>
        <v>4645.3</v>
      </c>
      <c r="GC370" s="404">
        <f t="shared" si="1078"/>
        <v>5798.7</v>
      </c>
      <c r="GD370" s="510">
        <f t="shared" si="1079"/>
        <v>264</v>
      </c>
      <c r="GE370" s="404">
        <f t="shared" si="1080"/>
        <v>260</v>
      </c>
      <c r="GF370" s="500">
        <f t="shared" si="1081"/>
        <v>264</v>
      </c>
      <c r="GG370" s="404">
        <f t="shared" si="1082"/>
        <v>260</v>
      </c>
      <c r="GH370" s="500">
        <f t="shared" si="1083"/>
        <v>943.4</v>
      </c>
      <c r="GI370" s="404">
        <f t="shared" si="1084"/>
        <v>1007.1</v>
      </c>
      <c r="GJ370" s="500">
        <f t="shared" si="1085"/>
        <v>19132.199999999997</v>
      </c>
      <c r="GK370" s="404">
        <f t="shared" si="1086"/>
        <v>18861.2</v>
      </c>
      <c r="GL370" s="510">
        <f t="shared" si="1087"/>
        <v>317</v>
      </c>
      <c r="GM370" s="404">
        <f t="shared" si="1088"/>
        <v>327</v>
      </c>
      <c r="GN370" s="500">
        <f t="shared" si="1089"/>
        <v>317</v>
      </c>
      <c r="GO370" s="404">
        <f t="shared" si="1090"/>
        <v>327</v>
      </c>
      <c r="GP370" s="500">
        <f t="shared" si="1091"/>
        <v>728.9</v>
      </c>
      <c r="GQ370" s="404">
        <f t="shared" si="1092"/>
        <v>1178</v>
      </c>
      <c r="GR370" s="500">
        <f t="shared" si="1093"/>
        <v>21438.800000000003</v>
      </c>
      <c r="GS370" s="404">
        <f t="shared" si="1094"/>
        <v>19761.599999999999</v>
      </c>
      <c r="GT370" s="510">
        <f t="shared" si="1095"/>
        <v>581</v>
      </c>
      <c r="GU370" s="404">
        <f t="shared" si="1096"/>
        <v>587</v>
      </c>
      <c r="GV370" s="500">
        <f t="shared" si="1097"/>
        <v>581</v>
      </c>
      <c r="GW370" s="404">
        <f t="shared" si="1098"/>
        <v>587</v>
      </c>
      <c r="GX370" s="500">
        <f t="shared" si="1099"/>
        <v>1672.3</v>
      </c>
      <c r="GY370" s="404">
        <f t="shared" si="1100"/>
        <v>2185.1</v>
      </c>
      <c r="GZ370" s="500">
        <f t="shared" si="1101"/>
        <v>40571</v>
      </c>
      <c r="HA370" s="404">
        <f t="shared" si="1102"/>
        <v>38622.800000000003</v>
      </c>
      <c r="HB370" s="510">
        <f t="shared" si="1103"/>
        <v>0</v>
      </c>
      <c r="HC370" s="404">
        <f t="shared" si="1104"/>
        <v>0</v>
      </c>
      <c r="HD370" s="500">
        <f t="shared" si="1105"/>
        <v>0</v>
      </c>
      <c r="HE370" s="404">
        <f t="shared" si="1106"/>
        <v>0</v>
      </c>
      <c r="HF370" s="500" t="str">
        <f t="shared" si="1107"/>
        <v/>
      </c>
      <c r="HG370" s="404" t="str">
        <f t="shared" si="1108"/>
        <v/>
      </c>
      <c r="HH370" s="500" t="str">
        <f t="shared" si="1109"/>
        <v/>
      </c>
      <c r="HI370" s="404" t="str">
        <f t="shared" si="1110"/>
        <v/>
      </c>
      <c r="HJ370" s="510">
        <f t="shared" si="1111"/>
        <v>2094.5999999999995</v>
      </c>
      <c r="HK370" s="404">
        <f t="shared" si="1112"/>
        <v>2690</v>
      </c>
      <c r="HL370" s="500">
        <f t="shared" si="1113"/>
        <v>45216.3</v>
      </c>
      <c r="HM370" s="404">
        <f t="shared" si="1114"/>
        <v>44421.5</v>
      </c>
    </row>
    <row r="371" spans="1:221">
      <c r="A371" s="711" t="s">
        <v>547</v>
      </c>
      <c r="B371" s="622" t="s">
        <v>1059</v>
      </c>
      <c r="C371" s="730"/>
      <c r="D371" s="627">
        <v>222822</v>
      </c>
      <c r="E371" s="623">
        <v>9</v>
      </c>
      <c r="F371" s="422">
        <v>345</v>
      </c>
      <c r="G371" s="712">
        <v>327</v>
      </c>
      <c r="H371" s="422">
        <v>4</v>
      </c>
      <c r="I371" s="712">
        <v>4</v>
      </c>
      <c r="J371" s="500">
        <f t="shared" si="965"/>
        <v>341</v>
      </c>
      <c r="K371" s="404">
        <f t="shared" si="966"/>
        <v>323</v>
      </c>
      <c r="L371" s="422"/>
      <c r="M371" s="712"/>
      <c r="N371" s="500">
        <f t="shared" si="967"/>
        <v>341</v>
      </c>
      <c r="O371" s="404">
        <f t="shared" si="968"/>
        <v>323</v>
      </c>
      <c r="P371" s="500">
        <f t="shared" si="969"/>
        <v>341</v>
      </c>
      <c r="Q371" s="404">
        <f t="shared" si="970"/>
        <v>323</v>
      </c>
      <c r="R371" s="422">
        <v>22</v>
      </c>
      <c r="S371" s="712">
        <v>27</v>
      </c>
      <c r="T371" s="500">
        <f t="shared" si="971"/>
        <v>22</v>
      </c>
      <c r="U371" s="404">
        <f t="shared" si="972"/>
        <v>27</v>
      </c>
      <c r="V371" s="422">
        <v>16</v>
      </c>
      <c r="W371" s="712">
        <v>14</v>
      </c>
      <c r="X371" s="500">
        <f t="shared" si="973"/>
        <v>16</v>
      </c>
      <c r="Y371" s="404">
        <f t="shared" si="974"/>
        <v>14</v>
      </c>
      <c r="Z371" s="422"/>
      <c r="AA371" s="712"/>
      <c r="AB371" s="500">
        <f t="shared" si="975"/>
        <v>0</v>
      </c>
      <c r="AC371" s="404">
        <f t="shared" si="976"/>
        <v>0</v>
      </c>
      <c r="AD371" s="500">
        <f t="shared" si="977"/>
        <v>38</v>
      </c>
      <c r="AE371" s="404">
        <f t="shared" si="978"/>
        <v>41</v>
      </c>
      <c r="AF371" s="500">
        <f t="shared" si="979"/>
        <v>38</v>
      </c>
      <c r="AG371" s="404">
        <f t="shared" si="980"/>
        <v>41</v>
      </c>
      <c r="AH371" s="564">
        <v>3.5</v>
      </c>
      <c r="AI371" s="713">
        <v>3.4</v>
      </c>
      <c r="AJ371" s="500">
        <f t="shared" si="981"/>
        <v>77</v>
      </c>
      <c r="AK371" s="404">
        <f t="shared" si="982"/>
        <v>91.8</v>
      </c>
      <c r="AL371" s="564">
        <v>3.8</v>
      </c>
      <c r="AM371" s="713">
        <v>3.3</v>
      </c>
      <c r="AN371" s="500">
        <f t="shared" si="983"/>
        <v>60.8</v>
      </c>
      <c r="AO371" s="404">
        <f t="shared" si="984"/>
        <v>46.199999999999996</v>
      </c>
      <c r="AP371" s="564"/>
      <c r="AQ371" s="713"/>
      <c r="AR371" s="500">
        <f t="shared" si="985"/>
        <v>0</v>
      </c>
      <c r="AS371" s="404">
        <f t="shared" si="986"/>
        <v>0</v>
      </c>
      <c r="AT371" s="236">
        <f t="shared" si="987"/>
        <v>3.6263157894736846</v>
      </c>
      <c r="AU371" s="237">
        <f t="shared" si="988"/>
        <v>3.3658536585365852</v>
      </c>
      <c r="AV371" s="500">
        <f t="shared" si="989"/>
        <v>137.80000000000001</v>
      </c>
      <c r="AW371" s="404">
        <f t="shared" si="990"/>
        <v>138</v>
      </c>
      <c r="AX371" s="422">
        <v>73</v>
      </c>
      <c r="AY371" s="712">
        <v>79.2</v>
      </c>
      <c r="AZ371" s="500">
        <f t="shared" si="991"/>
        <v>1606</v>
      </c>
      <c r="BA371" s="404">
        <f t="shared" si="992"/>
        <v>2138.4</v>
      </c>
      <c r="BB371" s="422">
        <v>82.8</v>
      </c>
      <c r="BC371" s="712">
        <v>66.2</v>
      </c>
      <c r="BD371" s="500">
        <f t="shared" si="993"/>
        <v>1324.8</v>
      </c>
      <c r="BE371" s="404">
        <f t="shared" si="994"/>
        <v>926.80000000000007</v>
      </c>
      <c r="BF371" s="422"/>
      <c r="BG371" s="712"/>
      <c r="BH371" s="500">
        <f t="shared" si="995"/>
        <v>0</v>
      </c>
      <c r="BI371" s="404">
        <f t="shared" si="996"/>
        <v>0</v>
      </c>
      <c r="BJ371" s="500">
        <f t="shared" si="997"/>
        <v>77.126315789473693</v>
      </c>
      <c r="BK371" s="404">
        <f t="shared" si="998"/>
        <v>74.760975609756102</v>
      </c>
      <c r="BL371" s="500">
        <f t="shared" si="999"/>
        <v>2930.8</v>
      </c>
      <c r="BM371" s="404">
        <f t="shared" si="1000"/>
        <v>3065.2000000000003</v>
      </c>
      <c r="BN371" s="422">
        <v>90</v>
      </c>
      <c r="BO371" s="712">
        <v>87</v>
      </c>
      <c r="BP371" s="500">
        <f t="shared" si="1001"/>
        <v>90</v>
      </c>
      <c r="BQ371" s="404">
        <f t="shared" si="1002"/>
        <v>87</v>
      </c>
      <c r="BR371" s="422">
        <v>44</v>
      </c>
      <c r="BS371" s="712">
        <v>40</v>
      </c>
      <c r="BT371" s="500">
        <f t="shared" si="1003"/>
        <v>44</v>
      </c>
      <c r="BU371" s="404">
        <f t="shared" si="1004"/>
        <v>40</v>
      </c>
      <c r="BV371" s="422"/>
      <c r="BW371" s="712"/>
      <c r="BX371" s="500">
        <f t="shared" si="1005"/>
        <v>0</v>
      </c>
      <c r="BY371" s="404">
        <f t="shared" si="1006"/>
        <v>0</v>
      </c>
      <c r="BZ371" s="500">
        <f t="shared" si="1007"/>
        <v>134</v>
      </c>
      <c r="CA371" s="404">
        <f t="shared" si="1008"/>
        <v>127</v>
      </c>
      <c r="CB371" s="500">
        <f t="shared" si="1009"/>
        <v>134</v>
      </c>
      <c r="CC371" s="404">
        <f t="shared" si="1010"/>
        <v>127</v>
      </c>
      <c r="CD371" s="564">
        <v>4.5</v>
      </c>
      <c r="CE371" s="714">
        <v>4.4000000000000004</v>
      </c>
      <c r="CF371" s="500">
        <f t="shared" si="1011"/>
        <v>405</v>
      </c>
      <c r="CG371" s="404">
        <f t="shared" si="1012"/>
        <v>382.8</v>
      </c>
      <c r="CH371" s="564"/>
      <c r="CI371" s="714">
        <v>5.3</v>
      </c>
      <c r="CJ371" s="500">
        <f t="shared" si="1013"/>
        <v>0</v>
      </c>
      <c r="CK371" s="404">
        <f t="shared" si="1014"/>
        <v>212</v>
      </c>
      <c r="CL371" s="564"/>
      <c r="CM371" s="714"/>
      <c r="CN371" s="500">
        <f t="shared" si="1015"/>
        <v>0</v>
      </c>
      <c r="CO371" s="404">
        <f t="shared" si="1016"/>
        <v>0</v>
      </c>
      <c r="CP371" s="500">
        <f t="shared" si="1017"/>
        <v>3.0223880597014925</v>
      </c>
      <c r="CQ371" s="237">
        <f t="shared" si="1018"/>
        <v>4.6834645669291337</v>
      </c>
      <c r="CR371" s="500">
        <f t="shared" si="1019"/>
        <v>405</v>
      </c>
      <c r="CS371" s="404">
        <f t="shared" si="1020"/>
        <v>594.79999999999995</v>
      </c>
      <c r="CT371" s="565">
        <v>95.6</v>
      </c>
      <c r="CU371" s="714">
        <v>90.3</v>
      </c>
      <c r="CV371" s="500">
        <f t="shared" si="1021"/>
        <v>8604</v>
      </c>
      <c r="CW371" s="404">
        <f t="shared" si="1022"/>
        <v>7856.0999999999995</v>
      </c>
      <c r="CX371" s="565">
        <v>89.1</v>
      </c>
      <c r="CY371" s="714">
        <v>92.2</v>
      </c>
      <c r="CZ371" s="500">
        <f t="shared" si="1023"/>
        <v>3920.3999999999996</v>
      </c>
      <c r="DA371" s="404">
        <f t="shared" si="1024"/>
        <v>3688</v>
      </c>
      <c r="DB371" s="565"/>
      <c r="DC371" s="714"/>
      <c r="DD371" s="500">
        <f t="shared" si="1025"/>
        <v>0</v>
      </c>
      <c r="DE371" s="404">
        <f t="shared" si="1026"/>
        <v>0</v>
      </c>
      <c r="DF371" s="500">
        <f t="shared" si="1027"/>
        <v>93.465671641791047</v>
      </c>
      <c r="DG371" s="404">
        <f t="shared" si="1028"/>
        <v>90.898425196850383</v>
      </c>
      <c r="DH371" s="500">
        <f t="shared" si="1029"/>
        <v>12524.4</v>
      </c>
      <c r="DI371" s="404">
        <f t="shared" si="1030"/>
        <v>11544.099999999999</v>
      </c>
      <c r="DJ371" s="500">
        <f t="shared" si="1031"/>
        <v>172</v>
      </c>
      <c r="DK371" s="404">
        <f t="shared" si="1032"/>
        <v>168</v>
      </c>
      <c r="DL371" s="500">
        <f t="shared" si="1033"/>
        <v>172</v>
      </c>
      <c r="DM371" s="404">
        <f t="shared" si="1034"/>
        <v>168</v>
      </c>
      <c r="DN371" s="236">
        <f t="shared" si="1035"/>
        <v>3.155813953488372</v>
      </c>
      <c r="DO371" s="237">
        <f t="shared" si="1036"/>
        <v>4.3619047619047615</v>
      </c>
      <c r="DP371" s="500">
        <f t="shared" si="1037"/>
        <v>542.79999999999995</v>
      </c>
      <c r="DQ371" s="404">
        <f t="shared" si="1038"/>
        <v>732.8</v>
      </c>
      <c r="DR371" s="500">
        <f t="shared" si="1039"/>
        <v>89.855813953488379</v>
      </c>
      <c r="DS371" s="404">
        <f t="shared" si="1040"/>
        <v>86.960119047619045</v>
      </c>
      <c r="DT371" s="500">
        <f t="shared" si="1041"/>
        <v>15455.2</v>
      </c>
      <c r="DU371" s="404">
        <f t="shared" si="1042"/>
        <v>14609.3</v>
      </c>
      <c r="DV371" s="565">
        <v>34</v>
      </c>
      <c r="DW371" s="715">
        <v>34</v>
      </c>
      <c r="DX371" s="500">
        <f t="shared" si="1043"/>
        <v>34</v>
      </c>
      <c r="DY371" s="404">
        <f t="shared" si="1044"/>
        <v>34</v>
      </c>
      <c r="DZ371" s="565">
        <v>55</v>
      </c>
      <c r="EA371" s="715">
        <v>39</v>
      </c>
      <c r="EB371" s="500">
        <f t="shared" si="1045"/>
        <v>55</v>
      </c>
      <c r="EC371" s="404">
        <f t="shared" si="1046"/>
        <v>39</v>
      </c>
      <c r="ED371" s="565"/>
      <c r="EE371" s="715"/>
      <c r="EF371" s="500">
        <f t="shared" si="1047"/>
        <v>0</v>
      </c>
      <c r="EG371" s="404">
        <f t="shared" si="1048"/>
        <v>0</v>
      </c>
      <c r="EH371" s="500">
        <f t="shared" si="1049"/>
        <v>89</v>
      </c>
      <c r="EI371" s="404">
        <f t="shared" si="1050"/>
        <v>73</v>
      </c>
      <c r="EJ371" s="500">
        <f t="shared" si="1051"/>
        <v>89</v>
      </c>
      <c r="EK371" s="404">
        <f t="shared" si="1052"/>
        <v>73</v>
      </c>
      <c r="EL371" s="564">
        <v>3.1</v>
      </c>
      <c r="EM371" s="716">
        <v>3.9</v>
      </c>
      <c r="EN371" s="500">
        <f t="shared" si="1053"/>
        <v>105.4</v>
      </c>
      <c r="EO371" s="404">
        <f t="shared" si="1054"/>
        <v>132.6</v>
      </c>
      <c r="EP371" s="564">
        <v>3.4</v>
      </c>
      <c r="EQ371" s="716">
        <v>3.6</v>
      </c>
      <c r="ER371" s="500">
        <f t="shared" si="1055"/>
        <v>187</v>
      </c>
      <c r="ES371" s="404">
        <f t="shared" si="1056"/>
        <v>140.4</v>
      </c>
      <c r="ET371" s="564"/>
      <c r="EU371" s="716"/>
      <c r="EV371" s="500">
        <f t="shared" si="1057"/>
        <v>0</v>
      </c>
      <c r="EW371" s="404">
        <f t="shared" si="1058"/>
        <v>0</v>
      </c>
      <c r="EX371" s="236">
        <f t="shared" si="1059"/>
        <v>3.2853932584269661</v>
      </c>
      <c r="EY371" s="237">
        <f t="shared" si="1060"/>
        <v>3.7397260273972601</v>
      </c>
      <c r="EZ371" s="500">
        <f t="shared" si="1061"/>
        <v>292.39999999999998</v>
      </c>
      <c r="FA371" s="404">
        <f t="shared" si="1062"/>
        <v>273</v>
      </c>
      <c r="FB371" s="565">
        <v>67.400000000000006</v>
      </c>
      <c r="FC371" s="716">
        <v>76.400000000000006</v>
      </c>
      <c r="FD371" s="500">
        <f t="shared" si="1063"/>
        <v>2291.6000000000004</v>
      </c>
      <c r="FE371" s="404">
        <f t="shared" si="1064"/>
        <v>2597.6000000000004</v>
      </c>
      <c r="FF371" s="565">
        <v>65.2</v>
      </c>
      <c r="FG371" s="716">
        <v>66</v>
      </c>
      <c r="FH371" s="500">
        <f t="shared" si="1065"/>
        <v>3586</v>
      </c>
      <c r="FI371" s="404">
        <f t="shared" si="1066"/>
        <v>2574</v>
      </c>
      <c r="FJ371" s="565"/>
      <c r="FK371" s="716"/>
      <c r="FL371" s="500">
        <f t="shared" si="1067"/>
        <v>0</v>
      </c>
      <c r="FM371" s="404">
        <f t="shared" si="1068"/>
        <v>0</v>
      </c>
      <c r="FN371" s="500">
        <f t="shared" si="1069"/>
        <v>66.040449438202245</v>
      </c>
      <c r="FO371" s="404">
        <f t="shared" si="1070"/>
        <v>70.843835616438355</v>
      </c>
      <c r="FP371" s="500">
        <f t="shared" si="1071"/>
        <v>5877.5999999999995</v>
      </c>
      <c r="FQ371" s="404">
        <f t="shared" si="1072"/>
        <v>5171.6000000000004</v>
      </c>
      <c r="FR371" s="565">
        <v>80</v>
      </c>
      <c r="FS371" s="717">
        <v>82</v>
      </c>
      <c r="FT371" s="500">
        <f t="shared" si="1073"/>
        <v>80</v>
      </c>
      <c r="FU371" s="404">
        <f t="shared" si="1074"/>
        <v>82</v>
      </c>
      <c r="FV371" s="564">
        <v>4.9000000000000004</v>
      </c>
      <c r="FW371" s="718">
        <v>4.7</v>
      </c>
      <c r="FX371" s="500">
        <f t="shared" si="1075"/>
        <v>392</v>
      </c>
      <c r="FY371" s="404">
        <f t="shared" si="1076"/>
        <v>385.40000000000003</v>
      </c>
      <c r="FZ371" s="564">
        <v>68.8</v>
      </c>
      <c r="GA371" s="718">
        <v>60.5</v>
      </c>
      <c r="GB371" s="500">
        <f t="shared" si="1077"/>
        <v>5504</v>
      </c>
      <c r="GC371" s="404">
        <f t="shared" si="1078"/>
        <v>4961</v>
      </c>
      <c r="GD371" s="510">
        <f t="shared" si="1079"/>
        <v>146</v>
      </c>
      <c r="GE371" s="404">
        <f t="shared" si="1080"/>
        <v>148</v>
      </c>
      <c r="GF371" s="500">
        <f t="shared" si="1081"/>
        <v>146</v>
      </c>
      <c r="GG371" s="404">
        <f t="shared" si="1082"/>
        <v>148</v>
      </c>
      <c r="GH371" s="500">
        <f t="shared" si="1083"/>
        <v>587.4</v>
      </c>
      <c r="GI371" s="404">
        <f t="shared" si="1084"/>
        <v>607.20000000000005</v>
      </c>
      <c r="GJ371" s="500">
        <f t="shared" si="1085"/>
        <v>12501.6</v>
      </c>
      <c r="GK371" s="404">
        <f t="shared" si="1086"/>
        <v>12592.1</v>
      </c>
      <c r="GL371" s="510">
        <f t="shared" si="1087"/>
        <v>115</v>
      </c>
      <c r="GM371" s="404">
        <f t="shared" si="1088"/>
        <v>93</v>
      </c>
      <c r="GN371" s="500">
        <f t="shared" si="1089"/>
        <v>115</v>
      </c>
      <c r="GO371" s="404">
        <f t="shared" si="1090"/>
        <v>93</v>
      </c>
      <c r="GP371" s="500">
        <f t="shared" si="1091"/>
        <v>247.8</v>
      </c>
      <c r="GQ371" s="404">
        <f t="shared" si="1092"/>
        <v>398.6</v>
      </c>
      <c r="GR371" s="500">
        <f t="shared" si="1093"/>
        <v>8831.2000000000007</v>
      </c>
      <c r="GS371" s="404">
        <f t="shared" si="1094"/>
        <v>7188.8</v>
      </c>
      <c r="GT371" s="510">
        <f t="shared" si="1095"/>
        <v>261</v>
      </c>
      <c r="GU371" s="404">
        <f t="shared" si="1096"/>
        <v>241</v>
      </c>
      <c r="GV371" s="500">
        <f t="shared" si="1097"/>
        <v>261</v>
      </c>
      <c r="GW371" s="404">
        <f t="shared" si="1098"/>
        <v>241</v>
      </c>
      <c r="GX371" s="500">
        <f t="shared" si="1099"/>
        <v>835.2</v>
      </c>
      <c r="GY371" s="404">
        <f t="shared" si="1100"/>
        <v>1005.8000000000001</v>
      </c>
      <c r="GZ371" s="500">
        <f t="shared" si="1101"/>
        <v>21332.800000000003</v>
      </c>
      <c r="HA371" s="404">
        <f t="shared" si="1102"/>
        <v>19780.900000000001</v>
      </c>
      <c r="HB371" s="510">
        <f t="shared" si="1103"/>
        <v>0</v>
      </c>
      <c r="HC371" s="404">
        <f t="shared" si="1104"/>
        <v>0</v>
      </c>
      <c r="HD371" s="500">
        <f t="shared" si="1105"/>
        <v>0</v>
      </c>
      <c r="HE371" s="404">
        <f t="shared" si="1106"/>
        <v>0</v>
      </c>
      <c r="HF371" s="500" t="str">
        <f t="shared" si="1107"/>
        <v/>
      </c>
      <c r="HG371" s="404" t="str">
        <f t="shared" si="1108"/>
        <v/>
      </c>
      <c r="HH371" s="500" t="str">
        <f t="shared" si="1109"/>
        <v/>
      </c>
      <c r="HI371" s="404" t="str">
        <f t="shared" si="1110"/>
        <v/>
      </c>
      <c r="HJ371" s="510">
        <f t="shared" si="1111"/>
        <v>1227.1999999999998</v>
      </c>
      <c r="HK371" s="404">
        <f t="shared" si="1112"/>
        <v>1391.2</v>
      </c>
      <c r="HL371" s="500">
        <f t="shared" si="1113"/>
        <v>26836.799999999999</v>
      </c>
      <c r="HM371" s="404">
        <f t="shared" si="1114"/>
        <v>24741.9</v>
      </c>
    </row>
    <row r="372" spans="1:221">
      <c r="A372" s="711" t="s">
        <v>547</v>
      </c>
      <c r="B372" s="622" t="s">
        <v>1060</v>
      </c>
      <c r="C372" s="730"/>
      <c r="D372" s="627">
        <v>223773</v>
      </c>
      <c r="E372" s="623">
        <v>9</v>
      </c>
      <c r="F372" s="422">
        <v>540</v>
      </c>
      <c r="G372" s="712">
        <v>497</v>
      </c>
      <c r="H372" s="422">
        <v>5</v>
      </c>
      <c r="I372" s="712">
        <v>1</v>
      </c>
      <c r="J372" s="500">
        <f t="shared" si="965"/>
        <v>535</v>
      </c>
      <c r="K372" s="404">
        <f t="shared" si="966"/>
        <v>496</v>
      </c>
      <c r="L372" s="422"/>
      <c r="M372" s="712"/>
      <c r="N372" s="500">
        <f t="shared" si="967"/>
        <v>535</v>
      </c>
      <c r="O372" s="404">
        <f t="shared" si="968"/>
        <v>496</v>
      </c>
      <c r="P372" s="500">
        <f t="shared" si="969"/>
        <v>535</v>
      </c>
      <c r="Q372" s="404">
        <f t="shared" si="970"/>
        <v>496</v>
      </c>
      <c r="R372" s="422">
        <v>17</v>
      </c>
      <c r="S372" s="712">
        <v>9</v>
      </c>
      <c r="T372" s="500">
        <f t="shared" si="971"/>
        <v>17</v>
      </c>
      <c r="U372" s="404">
        <f t="shared" si="972"/>
        <v>9</v>
      </c>
      <c r="V372" s="422">
        <v>14</v>
      </c>
      <c r="W372" s="712">
        <v>14</v>
      </c>
      <c r="X372" s="500">
        <f t="shared" si="973"/>
        <v>14</v>
      </c>
      <c r="Y372" s="404">
        <f t="shared" si="974"/>
        <v>14</v>
      </c>
      <c r="Z372" s="422"/>
      <c r="AA372" s="712"/>
      <c r="AB372" s="500">
        <f t="shared" si="975"/>
        <v>0</v>
      </c>
      <c r="AC372" s="404">
        <f t="shared" si="976"/>
        <v>0</v>
      </c>
      <c r="AD372" s="500">
        <f t="shared" si="977"/>
        <v>31</v>
      </c>
      <c r="AE372" s="404">
        <f t="shared" si="978"/>
        <v>23</v>
      </c>
      <c r="AF372" s="500">
        <f t="shared" si="979"/>
        <v>31</v>
      </c>
      <c r="AG372" s="404">
        <f t="shared" si="980"/>
        <v>23</v>
      </c>
      <c r="AH372" s="564">
        <v>4.2</v>
      </c>
      <c r="AI372" s="713">
        <v>2.5</v>
      </c>
      <c r="AJ372" s="500">
        <f t="shared" si="981"/>
        <v>71.400000000000006</v>
      </c>
      <c r="AK372" s="404">
        <f t="shared" si="982"/>
        <v>22.5</v>
      </c>
      <c r="AL372" s="564">
        <v>4.0999999999999996</v>
      </c>
      <c r="AM372" s="713">
        <v>3.9</v>
      </c>
      <c r="AN372" s="500">
        <f t="shared" si="983"/>
        <v>57.399999999999991</v>
      </c>
      <c r="AO372" s="404">
        <f t="shared" si="984"/>
        <v>54.6</v>
      </c>
      <c r="AP372" s="564"/>
      <c r="AQ372" s="713"/>
      <c r="AR372" s="500">
        <f t="shared" si="985"/>
        <v>0</v>
      </c>
      <c r="AS372" s="404">
        <f t="shared" si="986"/>
        <v>0</v>
      </c>
      <c r="AT372" s="236">
        <f t="shared" si="987"/>
        <v>4.1548387096774198</v>
      </c>
      <c r="AU372" s="237">
        <f t="shared" si="988"/>
        <v>3.3521739130434782</v>
      </c>
      <c r="AV372" s="500">
        <f t="shared" si="989"/>
        <v>128.80000000000001</v>
      </c>
      <c r="AW372" s="404">
        <f t="shared" si="990"/>
        <v>77.099999999999994</v>
      </c>
      <c r="AX372" s="422">
        <v>63.6</v>
      </c>
      <c r="AY372" s="712">
        <v>52.3</v>
      </c>
      <c r="AZ372" s="500">
        <f t="shared" si="991"/>
        <v>1081.2</v>
      </c>
      <c r="BA372" s="404">
        <f t="shared" si="992"/>
        <v>470.7</v>
      </c>
      <c r="BB372" s="422">
        <v>57.1</v>
      </c>
      <c r="BC372" s="712">
        <v>46.9</v>
      </c>
      <c r="BD372" s="500">
        <f t="shared" si="993"/>
        <v>799.4</v>
      </c>
      <c r="BE372" s="404">
        <f t="shared" si="994"/>
        <v>656.6</v>
      </c>
      <c r="BF372" s="422"/>
      <c r="BG372" s="712"/>
      <c r="BH372" s="500">
        <f t="shared" si="995"/>
        <v>0</v>
      </c>
      <c r="BI372" s="404">
        <f t="shared" si="996"/>
        <v>0</v>
      </c>
      <c r="BJ372" s="500">
        <f t="shared" si="997"/>
        <v>60.664516129032258</v>
      </c>
      <c r="BK372" s="404">
        <f t="shared" si="998"/>
        <v>49.013043478260869</v>
      </c>
      <c r="BL372" s="500">
        <f t="shared" si="999"/>
        <v>1880.6</v>
      </c>
      <c r="BM372" s="404">
        <f t="shared" si="1000"/>
        <v>1127.3</v>
      </c>
      <c r="BN372" s="422">
        <v>50</v>
      </c>
      <c r="BO372" s="712">
        <v>56</v>
      </c>
      <c r="BP372" s="500">
        <f t="shared" si="1001"/>
        <v>50</v>
      </c>
      <c r="BQ372" s="404">
        <f t="shared" si="1002"/>
        <v>56</v>
      </c>
      <c r="BR372" s="422">
        <v>62</v>
      </c>
      <c r="BS372" s="712">
        <v>58</v>
      </c>
      <c r="BT372" s="500">
        <f t="shared" si="1003"/>
        <v>62</v>
      </c>
      <c r="BU372" s="404">
        <f t="shared" si="1004"/>
        <v>58</v>
      </c>
      <c r="BV372" s="422"/>
      <c r="BW372" s="712"/>
      <c r="BX372" s="500">
        <f t="shared" si="1005"/>
        <v>0</v>
      </c>
      <c r="BY372" s="404">
        <f t="shared" si="1006"/>
        <v>0</v>
      </c>
      <c r="BZ372" s="500">
        <f t="shared" si="1007"/>
        <v>112</v>
      </c>
      <c r="CA372" s="404">
        <f t="shared" si="1008"/>
        <v>114</v>
      </c>
      <c r="CB372" s="500">
        <f t="shared" si="1009"/>
        <v>112</v>
      </c>
      <c r="CC372" s="404">
        <f t="shared" si="1010"/>
        <v>114</v>
      </c>
      <c r="CD372" s="564">
        <v>4.8</v>
      </c>
      <c r="CE372" s="714">
        <v>4.5</v>
      </c>
      <c r="CF372" s="500">
        <f t="shared" si="1011"/>
        <v>240</v>
      </c>
      <c r="CG372" s="404">
        <f t="shared" si="1012"/>
        <v>252</v>
      </c>
      <c r="CH372" s="564"/>
      <c r="CI372" s="714">
        <v>4.5999999999999996</v>
      </c>
      <c r="CJ372" s="500">
        <f t="shared" si="1013"/>
        <v>0</v>
      </c>
      <c r="CK372" s="404">
        <f t="shared" si="1014"/>
        <v>266.79999999999995</v>
      </c>
      <c r="CL372" s="564"/>
      <c r="CM372" s="714"/>
      <c r="CN372" s="500">
        <f t="shared" si="1015"/>
        <v>0</v>
      </c>
      <c r="CO372" s="404">
        <f t="shared" si="1016"/>
        <v>0</v>
      </c>
      <c r="CP372" s="500">
        <f t="shared" si="1017"/>
        <v>2.1428571428571428</v>
      </c>
      <c r="CQ372" s="237">
        <f t="shared" si="1018"/>
        <v>4.5508771929824556</v>
      </c>
      <c r="CR372" s="500">
        <f t="shared" si="1019"/>
        <v>240</v>
      </c>
      <c r="CS372" s="404">
        <f t="shared" si="1020"/>
        <v>518.79999999999995</v>
      </c>
      <c r="CT372" s="565">
        <v>78.599999999999994</v>
      </c>
      <c r="CU372" s="714">
        <v>83.4</v>
      </c>
      <c r="CV372" s="500">
        <f t="shared" si="1021"/>
        <v>3929.9999999999995</v>
      </c>
      <c r="CW372" s="404">
        <f t="shared" si="1022"/>
        <v>4670.4000000000005</v>
      </c>
      <c r="CX372" s="565">
        <v>65.2</v>
      </c>
      <c r="CY372" s="714">
        <v>69.900000000000006</v>
      </c>
      <c r="CZ372" s="500">
        <f t="shared" si="1023"/>
        <v>4042.4</v>
      </c>
      <c r="DA372" s="404">
        <f t="shared" si="1024"/>
        <v>4054.2000000000003</v>
      </c>
      <c r="DB372" s="565"/>
      <c r="DC372" s="714"/>
      <c r="DD372" s="500">
        <f t="shared" si="1025"/>
        <v>0</v>
      </c>
      <c r="DE372" s="404">
        <f t="shared" si="1026"/>
        <v>0</v>
      </c>
      <c r="DF372" s="500">
        <f t="shared" si="1027"/>
        <v>71.18214285714285</v>
      </c>
      <c r="DG372" s="404">
        <f t="shared" si="1028"/>
        <v>76.53157894736843</v>
      </c>
      <c r="DH372" s="500">
        <f t="shared" si="1029"/>
        <v>7972.4</v>
      </c>
      <c r="DI372" s="404">
        <f t="shared" si="1030"/>
        <v>8724.6</v>
      </c>
      <c r="DJ372" s="500">
        <f t="shared" si="1031"/>
        <v>143</v>
      </c>
      <c r="DK372" s="404">
        <f t="shared" si="1032"/>
        <v>137</v>
      </c>
      <c r="DL372" s="500">
        <f t="shared" si="1033"/>
        <v>143</v>
      </c>
      <c r="DM372" s="404">
        <f t="shared" si="1034"/>
        <v>137</v>
      </c>
      <c r="DN372" s="236">
        <f t="shared" si="1035"/>
        <v>2.5790209790209793</v>
      </c>
      <c r="DO372" s="237">
        <f t="shared" si="1036"/>
        <v>4.3496350364963501</v>
      </c>
      <c r="DP372" s="500">
        <f t="shared" si="1037"/>
        <v>368.8</v>
      </c>
      <c r="DQ372" s="404">
        <f t="shared" si="1038"/>
        <v>595.9</v>
      </c>
      <c r="DR372" s="500">
        <f t="shared" si="1039"/>
        <v>68.902097902097907</v>
      </c>
      <c r="DS372" s="404">
        <f t="shared" si="1040"/>
        <v>71.911678832116792</v>
      </c>
      <c r="DT372" s="500">
        <f t="shared" si="1041"/>
        <v>9853</v>
      </c>
      <c r="DU372" s="404">
        <f t="shared" si="1042"/>
        <v>9851.9</v>
      </c>
      <c r="DV372" s="565">
        <v>49</v>
      </c>
      <c r="DW372" s="715">
        <v>40</v>
      </c>
      <c r="DX372" s="500">
        <f t="shared" si="1043"/>
        <v>49</v>
      </c>
      <c r="DY372" s="404">
        <f t="shared" si="1044"/>
        <v>40</v>
      </c>
      <c r="DZ372" s="565">
        <v>107</v>
      </c>
      <c r="EA372" s="715">
        <v>87</v>
      </c>
      <c r="EB372" s="500">
        <f t="shared" si="1045"/>
        <v>107</v>
      </c>
      <c r="EC372" s="404">
        <f t="shared" si="1046"/>
        <v>87</v>
      </c>
      <c r="ED372" s="565"/>
      <c r="EE372" s="715"/>
      <c r="EF372" s="500">
        <f t="shared" si="1047"/>
        <v>0</v>
      </c>
      <c r="EG372" s="404">
        <f t="shared" si="1048"/>
        <v>0</v>
      </c>
      <c r="EH372" s="500">
        <f t="shared" si="1049"/>
        <v>156</v>
      </c>
      <c r="EI372" s="404">
        <f t="shared" si="1050"/>
        <v>127</v>
      </c>
      <c r="EJ372" s="500">
        <f t="shared" si="1051"/>
        <v>156</v>
      </c>
      <c r="EK372" s="404">
        <f t="shared" si="1052"/>
        <v>127</v>
      </c>
      <c r="EL372" s="564">
        <v>3.5</v>
      </c>
      <c r="EM372" s="716">
        <v>2.9</v>
      </c>
      <c r="EN372" s="500">
        <f t="shared" si="1053"/>
        <v>171.5</v>
      </c>
      <c r="EO372" s="404">
        <f t="shared" si="1054"/>
        <v>116</v>
      </c>
      <c r="EP372" s="564">
        <v>3.4</v>
      </c>
      <c r="EQ372" s="716">
        <v>3.6</v>
      </c>
      <c r="ER372" s="500">
        <f t="shared" si="1055"/>
        <v>363.8</v>
      </c>
      <c r="ES372" s="404">
        <f t="shared" si="1056"/>
        <v>313.2</v>
      </c>
      <c r="ET372" s="564"/>
      <c r="EU372" s="716"/>
      <c r="EV372" s="500">
        <f t="shared" si="1057"/>
        <v>0</v>
      </c>
      <c r="EW372" s="404">
        <f t="shared" si="1058"/>
        <v>0</v>
      </c>
      <c r="EX372" s="236">
        <f t="shared" si="1059"/>
        <v>3.4314102564102562</v>
      </c>
      <c r="EY372" s="237">
        <f t="shared" si="1060"/>
        <v>3.3795275590551181</v>
      </c>
      <c r="EZ372" s="500">
        <f t="shared" si="1061"/>
        <v>535.29999999999995</v>
      </c>
      <c r="FA372" s="404">
        <f t="shared" si="1062"/>
        <v>429.2</v>
      </c>
      <c r="FB372" s="565">
        <v>50.6</v>
      </c>
      <c r="FC372" s="716">
        <v>60.8</v>
      </c>
      <c r="FD372" s="500">
        <f t="shared" si="1063"/>
        <v>2479.4</v>
      </c>
      <c r="FE372" s="404">
        <f t="shared" si="1064"/>
        <v>2432</v>
      </c>
      <c r="FF372" s="565">
        <v>35.1</v>
      </c>
      <c r="FG372" s="716">
        <v>39.5</v>
      </c>
      <c r="FH372" s="500">
        <f t="shared" si="1065"/>
        <v>3755.7000000000003</v>
      </c>
      <c r="FI372" s="404">
        <f t="shared" si="1066"/>
        <v>3436.5</v>
      </c>
      <c r="FJ372" s="565"/>
      <c r="FK372" s="716"/>
      <c r="FL372" s="500">
        <f t="shared" si="1067"/>
        <v>0</v>
      </c>
      <c r="FM372" s="404">
        <f t="shared" si="1068"/>
        <v>0</v>
      </c>
      <c r="FN372" s="500">
        <f t="shared" si="1069"/>
        <v>39.968589743589746</v>
      </c>
      <c r="FO372" s="404">
        <f t="shared" si="1070"/>
        <v>46.208661417322837</v>
      </c>
      <c r="FP372" s="500">
        <f t="shared" si="1071"/>
        <v>6235.1</v>
      </c>
      <c r="FQ372" s="404">
        <f t="shared" si="1072"/>
        <v>5868.5</v>
      </c>
      <c r="FR372" s="565">
        <v>236</v>
      </c>
      <c r="FS372" s="717">
        <v>232</v>
      </c>
      <c r="FT372" s="500">
        <f t="shared" si="1073"/>
        <v>236</v>
      </c>
      <c r="FU372" s="404">
        <f t="shared" si="1074"/>
        <v>232</v>
      </c>
      <c r="FV372" s="564">
        <v>2.9</v>
      </c>
      <c r="FW372" s="718">
        <v>2.4</v>
      </c>
      <c r="FX372" s="500">
        <f t="shared" si="1075"/>
        <v>684.4</v>
      </c>
      <c r="FY372" s="404">
        <f t="shared" si="1076"/>
        <v>556.79999999999995</v>
      </c>
      <c r="FZ372" s="564">
        <v>22.9</v>
      </c>
      <c r="GA372" s="718">
        <v>22.5</v>
      </c>
      <c r="GB372" s="500">
        <f t="shared" si="1077"/>
        <v>5404.4</v>
      </c>
      <c r="GC372" s="404">
        <f t="shared" si="1078"/>
        <v>5220</v>
      </c>
      <c r="GD372" s="510">
        <f t="shared" si="1079"/>
        <v>116</v>
      </c>
      <c r="GE372" s="404">
        <f t="shared" si="1080"/>
        <v>105</v>
      </c>
      <c r="GF372" s="500">
        <f t="shared" si="1081"/>
        <v>116</v>
      </c>
      <c r="GG372" s="404">
        <f t="shared" si="1082"/>
        <v>105</v>
      </c>
      <c r="GH372" s="500">
        <f t="shared" si="1083"/>
        <v>482.9</v>
      </c>
      <c r="GI372" s="404">
        <f t="shared" si="1084"/>
        <v>390.5</v>
      </c>
      <c r="GJ372" s="500">
        <f t="shared" si="1085"/>
        <v>7490.6</v>
      </c>
      <c r="GK372" s="404">
        <f t="shared" si="1086"/>
        <v>7573.1</v>
      </c>
      <c r="GL372" s="510">
        <f t="shared" si="1087"/>
        <v>183</v>
      </c>
      <c r="GM372" s="404">
        <f t="shared" si="1088"/>
        <v>159</v>
      </c>
      <c r="GN372" s="500">
        <f t="shared" si="1089"/>
        <v>183</v>
      </c>
      <c r="GO372" s="404">
        <f t="shared" si="1090"/>
        <v>159</v>
      </c>
      <c r="GP372" s="500">
        <f t="shared" si="1091"/>
        <v>421.2</v>
      </c>
      <c r="GQ372" s="404">
        <f t="shared" si="1092"/>
        <v>634.59999999999991</v>
      </c>
      <c r="GR372" s="500">
        <f t="shared" si="1093"/>
        <v>8597.5</v>
      </c>
      <c r="GS372" s="404">
        <f t="shared" si="1094"/>
        <v>8147.3</v>
      </c>
      <c r="GT372" s="510">
        <f t="shared" si="1095"/>
        <v>299</v>
      </c>
      <c r="GU372" s="404">
        <f t="shared" si="1096"/>
        <v>264</v>
      </c>
      <c r="GV372" s="500">
        <f t="shared" si="1097"/>
        <v>299</v>
      </c>
      <c r="GW372" s="404">
        <f t="shared" si="1098"/>
        <v>264</v>
      </c>
      <c r="GX372" s="500">
        <f t="shared" si="1099"/>
        <v>904.09999999999991</v>
      </c>
      <c r="GY372" s="404">
        <f t="shared" si="1100"/>
        <v>1025.0999999999999</v>
      </c>
      <c r="GZ372" s="500">
        <f t="shared" si="1101"/>
        <v>16088.1</v>
      </c>
      <c r="HA372" s="404">
        <f t="shared" si="1102"/>
        <v>15720.400000000001</v>
      </c>
      <c r="HB372" s="510">
        <f t="shared" si="1103"/>
        <v>0</v>
      </c>
      <c r="HC372" s="404">
        <f t="shared" si="1104"/>
        <v>0</v>
      </c>
      <c r="HD372" s="500">
        <f t="shared" si="1105"/>
        <v>0</v>
      </c>
      <c r="HE372" s="404">
        <f t="shared" si="1106"/>
        <v>0</v>
      </c>
      <c r="HF372" s="500" t="str">
        <f t="shared" si="1107"/>
        <v/>
      </c>
      <c r="HG372" s="404" t="str">
        <f t="shared" si="1108"/>
        <v/>
      </c>
      <c r="HH372" s="500" t="str">
        <f t="shared" si="1109"/>
        <v/>
      </c>
      <c r="HI372" s="404" t="str">
        <f t="shared" si="1110"/>
        <v/>
      </c>
      <c r="HJ372" s="510">
        <f t="shared" si="1111"/>
        <v>1588.5</v>
      </c>
      <c r="HK372" s="404">
        <f t="shared" si="1112"/>
        <v>1581.8999999999999</v>
      </c>
      <c r="HL372" s="500">
        <f t="shared" si="1113"/>
        <v>21492.5</v>
      </c>
      <c r="HM372" s="404">
        <f t="shared" si="1114"/>
        <v>20940.400000000001</v>
      </c>
    </row>
    <row r="373" spans="1:221">
      <c r="A373" s="711" t="s">
        <v>547</v>
      </c>
      <c r="B373" s="622" t="s">
        <v>1061</v>
      </c>
      <c r="C373" s="730"/>
      <c r="D373" s="627">
        <v>223898</v>
      </c>
      <c r="E373" s="623">
        <v>9</v>
      </c>
      <c r="F373" s="422">
        <v>302</v>
      </c>
      <c r="G373" s="712">
        <v>318</v>
      </c>
      <c r="H373" s="422">
        <v>1</v>
      </c>
      <c r="I373" s="712">
        <v>3</v>
      </c>
      <c r="J373" s="500">
        <f t="shared" si="965"/>
        <v>301</v>
      </c>
      <c r="K373" s="404">
        <f t="shared" si="966"/>
        <v>315</v>
      </c>
      <c r="L373" s="422"/>
      <c r="M373" s="712"/>
      <c r="N373" s="500">
        <f t="shared" si="967"/>
        <v>301</v>
      </c>
      <c r="O373" s="404">
        <f t="shared" si="968"/>
        <v>315</v>
      </c>
      <c r="P373" s="500">
        <f t="shared" si="969"/>
        <v>301</v>
      </c>
      <c r="Q373" s="404">
        <f t="shared" si="970"/>
        <v>315</v>
      </c>
      <c r="R373" s="422">
        <v>21</v>
      </c>
      <c r="S373" s="712">
        <v>24</v>
      </c>
      <c r="T373" s="500">
        <f t="shared" si="971"/>
        <v>21</v>
      </c>
      <c r="U373" s="404">
        <f t="shared" si="972"/>
        <v>24</v>
      </c>
      <c r="V373" s="422">
        <v>7</v>
      </c>
      <c r="W373" s="712">
        <v>10</v>
      </c>
      <c r="X373" s="500">
        <f t="shared" si="973"/>
        <v>7</v>
      </c>
      <c r="Y373" s="404">
        <f t="shared" si="974"/>
        <v>10</v>
      </c>
      <c r="Z373" s="422"/>
      <c r="AA373" s="712"/>
      <c r="AB373" s="500">
        <f t="shared" si="975"/>
        <v>0</v>
      </c>
      <c r="AC373" s="404">
        <f t="shared" si="976"/>
        <v>0</v>
      </c>
      <c r="AD373" s="500">
        <f t="shared" si="977"/>
        <v>28</v>
      </c>
      <c r="AE373" s="404">
        <f t="shared" si="978"/>
        <v>34</v>
      </c>
      <c r="AF373" s="500">
        <f t="shared" si="979"/>
        <v>28</v>
      </c>
      <c r="AG373" s="404">
        <f t="shared" si="980"/>
        <v>34</v>
      </c>
      <c r="AH373" s="564">
        <v>2.9</v>
      </c>
      <c r="AI373" s="713">
        <v>2.7</v>
      </c>
      <c r="AJ373" s="500">
        <f t="shared" si="981"/>
        <v>60.9</v>
      </c>
      <c r="AK373" s="404">
        <f t="shared" si="982"/>
        <v>64.800000000000011</v>
      </c>
      <c r="AL373" s="564">
        <v>2.9</v>
      </c>
      <c r="AM373" s="713">
        <v>2.8</v>
      </c>
      <c r="AN373" s="500">
        <f t="shared" si="983"/>
        <v>20.3</v>
      </c>
      <c r="AO373" s="404">
        <f t="shared" si="984"/>
        <v>28</v>
      </c>
      <c r="AP373" s="564"/>
      <c r="AQ373" s="713"/>
      <c r="AR373" s="500">
        <f t="shared" si="985"/>
        <v>0</v>
      </c>
      <c r="AS373" s="404">
        <f t="shared" si="986"/>
        <v>0</v>
      </c>
      <c r="AT373" s="236">
        <f t="shared" si="987"/>
        <v>2.9</v>
      </c>
      <c r="AU373" s="237">
        <f t="shared" si="988"/>
        <v>2.7294117647058829</v>
      </c>
      <c r="AV373" s="500">
        <f t="shared" si="989"/>
        <v>81.2</v>
      </c>
      <c r="AW373" s="404">
        <f t="shared" si="990"/>
        <v>92.800000000000011</v>
      </c>
      <c r="AX373" s="422">
        <v>60.4</v>
      </c>
      <c r="AY373" s="712">
        <v>64.2</v>
      </c>
      <c r="AZ373" s="500">
        <f t="shared" si="991"/>
        <v>1268.3999999999999</v>
      </c>
      <c r="BA373" s="404">
        <f t="shared" si="992"/>
        <v>1540.8000000000002</v>
      </c>
      <c r="BB373" s="422">
        <v>53.3</v>
      </c>
      <c r="BC373" s="712">
        <v>40.700000000000003</v>
      </c>
      <c r="BD373" s="500">
        <f t="shared" si="993"/>
        <v>373.09999999999997</v>
      </c>
      <c r="BE373" s="404">
        <f t="shared" si="994"/>
        <v>407</v>
      </c>
      <c r="BF373" s="422"/>
      <c r="BG373" s="712"/>
      <c r="BH373" s="500">
        <f t="shared" si="995"/>
        <v>0</v>
      </c>
      <c r="BI373" s="404">
        <f t="shared" si="996"/>
        <v>0</v>
      </c>
      <c r="BJ373" s="500">
        <f t="shared" si="997"/>
        <v>58.624999999999993</v>
      </c>
      <c r="BK373" s="404">
        <f t="shared" si="998"/>
        <v>57.288235294117655</v>
      </c>
      <c r="BL373" s="500">
        <f t="shared" si="999"/>
        <v>1641.4999999999998</v>
      </c>
      <c r="BM373" s="404">
        <f t="shared" si="1000"/>
        <v>1947.8000000000002</v>
      </c>
      <c r="BN373" s="422">
        <v>86</v>
      </c>
      <c r="BO373" s="712">
        <v>86</v>
      </c>
      <c r="BP373" s="500">
        <f t="shared" si="1001"/>
        <v>86</v>
      </c>
      <c r="BQ373" s="404">
        <f t="shared" si="1002"/>
        <v>86</v>
      </c>
      <c r="BR373" s="422">
        <v>39</v>
      </c>
      <c r="BS373" s="712">
        <v>35</v>
      </c>
      <c r="BT373" s="500">
        <f t="shared" si="1003"/>
        <v>39</v>
      </c>
      <c r="BU373" s="404">
        <f t="shared" si="1004"/>
        <v>35</v>
      </c>
      <c r="BV373" s="422"/>
      <c r="BW373" s="712"/>
      <c r="BX373" s="500">
        <f t="shared" si="1005"/>
        <v>0</v>
      </c>
      <c r="BY373" s="404">
        <f t="shared" si="1006"/>
        <v>0</v>
      </c>
      <c r="BZ373" s="500">
        <f t="shared" si="1007"/>
        <v>125</v>
      </c>
      <c r="CA373" s="404">
        <f t="shared" si="1008"/>
        <v>121</v>
      </c>
      <c r="CB373" s="500">
        <f t="shared" si="1009"/>
        <v>125</v>
      </c>
      <c r="CC373" s="404">
        <f t="shared" si="1010"/>
        <v>121</v>
      </c>
      <c r="CD373" s="564">
        <v>4.0999999999999996</v>
      </c>
      <c r="CE373" s="714">
        <v>3.9</v>
      </c>
      <c r="CF373" s="500">
        <f t="shared" si="1011"/>
        <v>352.59999999999997</v>
      </c>
      <c r="CG373" s="404">
        <f t="shared" si="1012"/>
        <v>335.4</v>
      </c>
      <c r="CH373" s="564"/>
      <c r="CI373" s="714">
        <v>4</v>
      </c>
      <c r="CJ373" s="500">
        <f t="shared" si="1013"/>
        <v>0</v>
      </c>
      <c r="CK373" s="404">
        <f t="shared" si="1014"/>
        <v>140</v>
      </c>
      <c r="CL373" s="564"/>
      <c r="CM373" s="714"/>
      <c r="CN373" s="500">
        <f t="shared" si="1015"/>
        <v>0</v>
      </c>
      <c r="CO373" s="404">
        <f t="shared" si="1016"/>
        <v>0</v>
      </c>
      <c r="CP373" s="500">
        <f t="shared" si="1017"/>
        <v>2.8207999999999998</v>
      </c>
      <c r="CQ373" s="237">
        <f t="shared" si="1018"/>
        <v>3.9289256198347107</v>
      </c>
      <c r="CR373" s="500">
        <f t="shared" si="1019"/>
        <v>352.59999999999997</v>
      </c>
      <c r="CS373" s="404">
        <f t="shared" si="1020"/>
        <v>475.4</v>
      </c>
      <c r="CT373" s="565">
        <v>79.7</v>
      </c>
      <c r="CU373" s="714">
        <v>79.2</v>
      </c>
      <c r="CV373" s="500">
        <f t="shared" si="1021"/>
        <v>6854.2</v>
      </c>
      <c r="CW373" s="404">
        <f t="shared" si="1022"/>
        <v>6811.2</v>
      </c>
      <c r="CX373" s="565">
        <v>79.5</v>
      </c>
      <c r="CY373" s="714">
        <v>76.7</v>
      </c>
      <c r="CZ373" s="500">
        <f t="shared" si="1023"/>
        <v>3100.5</v>
      </c>
      <c r="DA373" s="404">
        <f t="shared" si="1024"/>
        <v>2684.5</v>
      </c>
      <c r="DB373" s="565"/>
      <c r="DC373" s="714"/>
      <c r="DD373" s="500">
        <f t="shared" si="1025"/>
        <v>0</v>
      </c>
      <c r="DE373" s="404">
        <f t="shared" si="1026"/>
        <v>0</v>
      </c>
      <c r="DF373" s="500">
        <f t="shared" si="1027"/>
        <v>79.637600000000006</v>
      </c>
      <c r="DG373" s="404">
        <f t="shared" si="1028"/>
        <v>78.476859504132236</v>
      </c>
      <c r="DH373" s="500">
        <f t="shared" si="1029"/>
        <v>9954.7000000000007</v>
      </c>
      <c r="DI373" s="404">
        <f t="shared" si="1030"/>
        <v>9495.7000000000007</v>
      </c>
      <c r="DJ373" s="500">
        <f t="shared" si="1031"/>
        <v>153</v>
      </c>
      <c r="DK373" s="404">
        <f t="shared" si="1032"/>
        <v>155</v>
      </c>
      <c r="DL373" s="500">
        <f t="shared" si="1033"/>
        <v>153</v>
      </c>
      <c r="DM373" s="404">
        <f t="shared" si="1034"/>
        <v>155</v>
      </c>
      <c r="DN373" s="236">
        <f t="shared" si="1035"/>
        <v>2.8352941176470585</v>
      </c>
      <c r="DO373" s="237">
        <f t="shared" si="1036"/>
        <v>3.6658064516129034</v>
      </c>
      <c r="DP373" s="500">
        <f t="shared" si="1037"/>
        <v>433.79999999999995</v>
      </c>
      <c r="DQ373" s="404">
        <f t="shared" si="1038"/>
        <v>568.20000000000005</v>
      </c>
      <c r="DR373" s="500">
        <f t="shared" si="1039"/>
        <v>75.792156862745102</v>
      </c>
      <c r="DS373" s="404">
        <f t="shared" si="1040"/>
        <v>73.829032258064515</v>
      </c>
      <c r="DT373" s="500">
        <f t="shared" si="1041"/>
        <v>11596.2</v>
      </c>
      <c r="DU373" s="404">
        <f t="shared" si="1042"/>
        <v>11443.5</v>
      </c>
      <c r="DV373" s="565">
        <v>61</v>
      </c>
      <c r="DW373" s="715">
        <v>70</v>
      </c>
      <c r="DX373" s="500">
        <f t="shared" si="1043"/>
        <v>61</v>
      </c>
      <c r="DY373" s="404">
        <f t="shared" si="1044"/>
        <v>70</v>
      </c>
      <c r="DZ373" s="565">
        <v>42</v>
      </c>
      <c r="EA373" s="715">
        <v>43</v>
      </c>
      <c r="EB373" s="500">
        <f t="shared" si="1045"/>
        <v>42</v>
      </c>
      <c r="EC373" s="404">
        <f t="shared" si="1046"/>
        <v>43</v>
      </c>
      <c r="ED373" s="565"/>
      <c r="EE373" s="715"/>
      <c r="EF373" s="500">
        <f t="shared" si="1047"/>
        <v>0</v>
      </c>
      <c r="EG373" s="404">
        <f t="shared" si="1048"/>
        <v>0</v>
      </c>
      <c r="EH373" s="500">
        <f t="shared" si="1049"/>
        <v>103</v>
      </c>
      <c r="EI373" s="404">
        <f t="shared" si="1050"/>
        <v>113</v>
      </c>
      <c r="EJ373" s="500">
        <f t="shared" si="1051"/>
        <v>103</v>
      </c>
      <c r="EK373" s="404">
        <f t="shared" si="1052"/>
        <v>113</v>
      </c>
      <c r="EL373" s="564">
        <v>2.7</v>
      </c>
      <c r="EM373" s="716">
        <v>3</v>
      </c>
      <c r="EN373" s="500">
        <f t="shared" si="1053"/>
        <v>164.70000000000002</v>
      </c>
      <c r="EO373" s="404">
        <f t="shared" si="1054"/>
        <v>210</v>
      </c>
      <c r="EP373" s="564">
        <v>3.1</v>
      </c>
      <c r="EQ373" s="716">
        <v>4</v>
      </c>
      <c r="ER373" s="500">
        <f t="shared" si="1055"/>
        <v>130.20000000000002</v>
      </c>
      <c r="ES373" s="404">
        <f t="shared" si="1056"/>
        <v>172</v>
      </c>
      <c r="ET373" s="564"/>
      <c r="EU373" s="716"/>
      <c r="EV373" s="500">
        <f t="shared" si="1057"/>
        <v>0</v>
      </c>
      <c r="EW373" s="404">
        <f t="shared" si="1058"/>
        <v>0</v>
      </c>
      <c r="EX373" s="236">
        <f t="shared" si="1059"/>
        <v>2.8631067961165053</v>
      </c>
      <c r="EY373" s="237">
        <f t="shared" si="1060"/>
        <v>3.3805309734513274</v>
      </c>
      <c r="EZ373" s="500">
        <f t="shared" si="1061"/>
        <v>294.90000000000003</v>
      </c>
      <c r="FA373" s="404">
        <f t="shared" si="1062"/>
        <v>382</v>
      </c>
      <c r="FB373" s="565">
        <v>59.1</v>
      </c>
      <c r="FC373" s="716">
        <v>59.5</v>
      </c>
      <c r="FD373" s="500">
        <f t="shared" si="1063"/>
        <v>3605.1</v>
      </c>
      <c r="FE373" s="404">
        <f t="shared" si="1064"/>
        <v>4165</v>
      </c>
      <c r="FF373" s="565">
        <v>62.5</v>
      </c>
      <c r="FG373" s="716">
        <v>58.9</v>
      </c>
      <c r="FH373" s="500">
        <f t="shared" si="1065"/>
        <v>2625</v>
      </c>
      <c r="FI373" s="404">
        <f t="shared" si="1066"/>
        <v>2532.6999999999998</v>
      </c>
      <c r="FJ373" s="565"/>
      <c r="FK373" s="716"/>
      <c r="FL373" s="500">
        <f t="shared" si="1067"/>
        <v>0</v>
      </c>
      <c r="FM373" s="404">
        <f t="shared" si="1068"/>
        <v>0</v>
      </c>
      <c r="FN373" s="500">
        <f t="shared" si="1069"/>
        <v>60.486407766990297</v>
      </c>
      <c r="FO373" s="404">
        <f t="shared" si="1070"/>
        <v>59.271681415929201</v>
      </c>
      <c r="FP373" s="500">
        <f t="shared" si="1071"/>
        <v>6230.1</v>
      </c>
      <c r="FQ373" s="404">
        <f t="shared" si="1072"/>
        <v>6697.7</v>
      </c>
      <c r="FR373" s="565">
        <v>45</v>
      </c>
      <c r="FS373" s="717">
        <v>47</v>
      </c>
      <c r="FT373" s="500">
        <f t="shared" si="1073"/>
        <v>45</v>
      </c>
      <c r="FU373" s="404">
        <f t="shared" si="1074"/>
        <v>47</v>
      </c>
      <c r="FV373" s="564">
        <v>5.4</v>
      </c>
      <c r="FW373" s="718">
        <v>5</v>
      </c>
      <c r="FX373" s="500">
        <f t="shared" si="1075"/>
        <v>243.00000000000003</v>
      </c>
      <c r="FY373" s="404">
        <f t="shared" si="1076"/>
        <v>235</v>
      </c>
      <c r="FZ373" s="564">
        <v>58.3</v>
      </c>
      <c r="GA373" s="718">
        <v>57.6</v>
      </c>
      <c r="GB373" s="500">
        <f t="shared" si="1077"/>
        <v>2623.5</v>
      </c>
      <c r="GC373" s="404">
        <f t="shared" si="1078"/>
        <v>2707.2000000000003</v>
      </c>
      <c r="GD373" s="510">
        <f t="shared" si="1079"/>
        <v>168</v>
      </c>
      <c r="GE373" s="404">
        <f t="shared" si="1080"/>
        <v>180</v>
      </c>
      <c r="GF373" s="500">
        <f t="shared" si="1081"/>
        <v>168</v>
      </c>
      <c r="GG373" s="404">
        <f t="shared" si="1082"/>
        <v>180</v>
      </c>
      <c r="GH373" s="500">
        <f t="shared" si="1083"/>
        <v>578.19999999999993</v>
      </c>
      <c r="GI373" s="404">
        <f t="shared" si="1084"/>
        <v>610.20000000000005</v>
      </c>
      <c r="GJ373" s="500">
        <f t="shared" si="1085"/>
        <v>11727.699999999999</v>
      </c>
      <c r="GK373" s="404">
        <f t="shared" si="1086"/>
        <v>12517</v>
      </c>
      <c r="GL373" s="510">
        <f t="shared" si="1087"/>
        <v>88</v>
      </c>
      <c r="GM373" s="404">
        <f t="shared" si="1088"/>
        <v>88</v>
      </c>
      <c r="GN373" s="500">
        <f t="shared" si="1089"/>
        <v>88</v>
      </c>
      <c r="GO373" s="404">
        <f t="shared" si="1090"/>
        <v>88</v>
      </c>
      <c r="GP373" s="500">
        <f t="shared" si="1091"/>
        <v>150.50000000000003</v>
      </c>
      <c r="GQ373" s="404">
        <f t="shared" si="1092"/>
        <v>340</v>
      </c>
      <c r="GR373" s="500">
        <f t="shared" si="1093"/>
        <v>6098.6</v>
      </c>
      <c r="GS373" s="404">
        <f t="shared" si="1094"/>
        <v>5624.2</v>
      </c>
      <c r="GT373" s="510">
        <f t="shared" si="1095"/>
        <v>256</v>
      </c>
      <c r="GU373" s="404">
        <f t="shared" si="1096"/>
        <v>268</v>
      </c>
      <c r="GV373" s="500">
        <f t="shared" si="1097"/>
        <v>256</v>
      </c>
      <c r="GW373" s="404">
        <f t="shared" si="1098"/>
        <v>268</v>
      </c>
      <c r="GX373" s="500">
        <f t="shared" si="1099"/>
        <v>728.69999999999993</v>
      </c>
      <c r="GY373" s="404">
        <f t="shared" si="1100"/>
        <v>950.2</v>
      </c>
      <c r="GZ373" s="500">
        <f t="shared" si="1101"/>
        <v>17826.3</v>
      </c>
      <c r="HA373" s="404">
        <f t="shared" si="1102"/>
        <v>18141.2</v>
      </c>
      <c r="HB373" s="510">
        <f t="shared" si="1103"/>
        <v>0</v>
      </c>
      <c r="HC373" s="404">
        <f t="shared" si="1104"/>
        <v>0</v>
      </c>
      <c r="HD373" s="500">
        <f t="shared" si="1105"/>
        <v>0</v>
      </c>
      <c r="HE373" s="404">
        <f t="shared" si="1106"/>
        <v>0</v>
      </c>
      <c r="HF373" s="500" t="str">
        <f t="shared" si="1107"/>
        <v/>
      </c>
      <c r="HG373" s="404" t="str">
        <f t="shared" si="1108"/>
        <v/>
      </c>
      <c r="HH373" s="500" t="str">
        <f t="shared" si="1109"/>
        <v/>
      </c>
      <c r="HI373" s="404" t="str">
        <f t="shared" si="1110"/>
        <v/>
      </c>
      <c r="HJ373" s="510">
        <f t="shared" si="1111"/>
        <v>971.7</v>
      </c>
      <c r="HK373" s="404">
        <f t="shared" si="1112"/>
        <v>1185.2</v>
      </c>
      <c r="HL373" s="500">
        <f t="shared" si="1113"/>
        <v>20449.800000000003</v>
      </c>
      <c r="HM373" s="404">
        <f t="shared" si="1114"/>
        <v>20848.400000000001</v>
      </c>
    </row>
    <row r="374" spans="1:221">
      <c r="A374" s="711" t="s">
        <v>547</v>
      </c>
      <c r="B374" s="622" t="s">
        <v>1062</v>
      </c>
      <c r="C374" s="730"/>
      <c r="D374" s="627">
        <v>223320</v>
      </c>
      <c r="E374" s="623">
        <v>9</v>
      </c>
      <c r="F374" s="422">
        <v>279</v>
      </c>
      <c r="G374" s="712">
        <v>316</v>
      </c>
      <c r="H374" s="422">
        <v>2</v>
      </c>
      <c r="I374" s="712">
        <v>10</v>
      </c>
      <c r="J374" s="500">
        <f t="shared" si="965"/>
        <v>277</v>
      </c>
      <c r="K374" s="404">
        <f t="shared" si="966"/>
        <v>306</v>
      </c>
      <c r="L374" s="422"/>
      <c r="M374" s="712"/>
      <c r="N374" s="500">
        <f t="shared" si="967"/>
        <v>277</v>
      </c>
      <c r="O374" s="404">
        <f t="shared" si="968"/>
        <v>306</v>
      </c>
      <c r="P374" s="500">
        <f t="shared" si="969"/>
        <v>277</v>
      </c>
      <c r="Q374" s="404">
        <f t="shared" si="970"/>
        <v>306</v>
      </c>
      <c r="R374" s="422">
        <v>32</v>
      </c>
      <c r="S374" s="712">
        <v>49</v>
      </c>
      <c r="T374" s="500">
        <f t="shared" si="971"/>
        <v>32</v>
      </c>
      <c r="U374" s="404">
        <f t="shared" si="972"/>
        <v>49</v>
      </c>
      <c r="V374" s="422">
        <v>15</v>
      </c>
      <c r="W374" s="712">
        <v>26</v>
      </c>
      <c r="X374" s="500">
        <f t="shared" si="973"/>
        <v>15</v>
      </c>
      <c r="Y374" s="404">
        <f t="shared" si="974"/>
        <v>26</v>
      </c>
      <c r="Z374" s="422"/>
      <c r="AA374" s="712"/>
      <c r="AB374" s="500">
        <f t="shared" si="975"/>
        <v>0</v>
      </c>
      <c r="AC374" s="404">
        <f t="shared" si="976"/>
        <v>0</v>
      </c>
      <c r="AD374" s="500">
        <f t="shared" si="977"/>
        <v>47</v>
      </c>
      <c r="AE374" s="404">
        <f t="shared" si="978"/>
        <v>75</v>
      </c>
      <c r="AF374" s="500">
        <f t="shared" si="979"/>
        <v>47</v>
      </c>
      <c r="AG374" s="404">
        <f t="shared" si="980"/>
        <v>75</v>
      </c>
      <c r="AH374" s="564">
        <v>3.3</v>
      </c>
      <c r="AI374" s="713">
        <v>3.2</v>
      </c>
      <c r="AJ374" s="500">
        <f t="shared" si="981"/>
        <v>105.6</v>
      </c>
      <c r="AK374" s="404">
        <f t="shared" si="982"/>
        <v>156.80000000000001</v>
      </c>
      <c r="AL374" s="564">
        <v>4.2</v>
      </c>
      <c r="AM374" s="713">
        <v>3.2</v>
      </c>
      <c r="AN374" s="500">
        <f t="shared" si="983"/>
        <v>63</v>
      </c>
      <c r="AO374" s="404">
        <f t="shared" si="984"/>
        <v>83.2</v>
      </c>
      <c r="AP374" s="564"/>
      <c r="AQ374" s="713"/>
      <c r="AR374" s="500">
        <f t="shared" si="985"/>
        <v>0</v>
      </c>
      <c r="AS374" s="404">
        <f t="shared" si="986"/>
        <v>0</v>
      </c>
      <c r="AT374" s="236">
        <f t="shared" si="987"/>
        <v>3.5872340425531912</v>
      </c>
      <c r="AU374" s="237">
        <f t="shared" si="988"/>
        <v>3.2</v>
      </c>
      <c r="AV374" s="500">
        <f t="shared" si="989"/>
        <v>168.6</v>
      </c>
      <c r="AW374" s="404">
        <f t="shared" si="990"/>
        <v>240</v>
      </c>
      <c r="AX374" s="422">
        <v>69.5</v>
      </c>
      <c r="AY374" s="712">
        <v>64.599999999999994</v>
      </c>
      <c r="AZ374" s="500">
        <f t="shared" si="991"/>
        <v>2224</v>
      </c>
      <c r="BA374" s="404">
        <f t="shared" si="992"/>
        <v>3165.3999999999996</v>
      </c>
      <c r="BB374" s="422">
        <v>63.9</v>
      </c>
      <c r="BC374" s="712">
        <v>59.3</v>
      </c>
      <c r="BD374" s="500">
        <f t="shared" si="993"/>
        <v>958.5</v>
      </c>
      <c r="BE374" s="404">
        <f t="shared" si="994"/>
        <v>1541.8</v>
      </c>
      <c r="BF374" s="422"/>
      <c r="BG374" s="712"/>
      <c r="BH374" s="500">
        <f t="shared" si="995"/>
        <v>0</v>
      </c>
      <c r="BI374" s="404">
        <f t="shared" si="996"/>
        <v>0</v>
      </c>
      <c r="BJ374" s="500">
        <f t="shared" si="997"/>
        <v>67.712765957446805</v>
      </c>
      <c r="BK374" s="404">
        <f t="shared" si="998"/>
        <v>62.762666666666661</v>
      </c>
      <c r="BL374" s="500">
        <f t="shared" si="999"/>
        <v>3182.5</v>
      </c>
      <c r="BM374" s="404">
        <f t="shared" si="1000"/>
        <v>4707.2</v>
      </c>
      <c r="BN374" s="422">
        <v>71</v>
      </c>
      <c r="BO374" s="712">
        <v>81</v>
      </c>
      <c r="BP374" s="500">
        <f t="shared" si="1001"/>
        <v>71</v>
      </c>
      <c r="BQ374" s="404">
        <f t="shared" si="1002"/>
        <v>81</v>
      </c>
      <c r="BR374" s="422">
        <v>37</v>
      </c>
      <c r="BS374" s="712">
        <v>38</v>
      </c>
      <c r="BT374" s="500">
        <f t="shared" si="1003"/>
        <v>37</v>
      </c>
      <c r="BU374" s="404">
        <f t="shared" si="1004"/>
        <v>38</v>
      </c>
      <c r="BV374" s="422"/>
      <c r="BW374" s="712"/>
      <c r="BX374" s="500">
        <f t="shared" si="1005"/>
        <v>0</v>
      </c>
      <c r="BY374" s="404">
        <f t="shared" si="1006"/>
        <v>0</v>
      </c>
      <c r="BZ374" s="500">
        <f t="shared" si="1007"/>
        <v>108</v>
      </c>
      <c r="CA374" s="404">
        <f t="shared" si="1008"/>
        <v>119</v>
      </c>
      <c r="CB374" s="500">
        <f t="shared" si="1009"/>
        <v>108</v>
      </c>
      <c r="CC374" s="404">
        <f t="shared" si="1010"/>
        <v>119</v>
      </c>
      <c r="CD374" s="564">
        <v>3.8</v>
      </c>
      <c r="CE374" s="714">
        <v>4</v>
      </c>
      <c r="CF374" s="500">
        <f t="shared" si="1011"/>
        <v>269.8</v>
      </c>
      <c r="CG374" s="404">
        <f t="shared" si="1012"/>
        <v>324</v>
      </c>
      <c r="CH374" s="564"/>
      <c r="CI374" s="714">
        <v>4.7</v>
      </c>
      <c r="CJ374" s="500">
        <f t="shared" si="1013"/>
        <v>0</v>
      </c>
      <c r="CK374" s="404">
        <f t="shared" si="1014"/>
        <v>178.6</v>
      </c>
      <c r="CL374" s="564"/>
      <c r="CM374" s="714"/>
      <c r="CN374" s="500">
        <f t="shared" si="1015"/>
        <v>0</v>
      </c>
      <c r="CO374" s="404">
        <f t="shared" si="1016"/>
        <v>0</v>
      </c>
      <c r="CP374" s="500">
        <f t="shared" si="1017"/>
        <v>2.4981481481481485</v>
      </c>
      <c r="CQ374" s="237">
        <f t="shared" si="1018"/>
        <v>4.223529411764706</v>
      </c>
      <c r="CR374" s="500">
        <f t="shared" si="1019"/>
        <v>269.8</v>
      </c>
      <c r="CS374" s="404">
        <f t="shared" si="1020"/>
        <v>502.6</v>
      </c>
      <c r="CT374" s="565">
        <v>77.8</v>
      </c>
      <c r="CU374" s="714">
        <v>81.2</v>
      </c>
      <c r="CV374" s="500">
        <f t="shared" si="1021"/>
        <v>5523.8</v>
      </c>
      <c r="CW374" s="404">
        <f t="shared" si="1022"/>
        <v>6577.2</v>
      </c>
      <c r="CX374" s="565">
        <v>83.5</v>
      </c>
      <c r="CY374" s="714">
        <v>86.4</v>
      </c>
      <c r="CZ374" s="500">
        <f t="shared" si="1023"/>
        <v>3089.5</v>
      </c>
      <c r="DA374" s="404">
        <f t="shared" si="1024"/>
        <v>3283.2000000000003</v>
      </c>
      <c r="DB374" s="565"/>
      <c r="DC374" s="714"/>
      <c r="DD374" s="500">
        <f t="shared" si="1025"/>
        <v>0</v>
      </c>
      <c r="DE374" s="404">
        <f t="shared" si="1026"/>
        <v>0</v>
      </c>
      <c r="DF374" s="500">
        <f t="shared" si="1027"/>
        <v>79.752777777777766</v>
      </c>
      <c r="DG374" s="404">
        <f t="shared" si="1028"/>
        <v>82.860504201680669</v>
      </c>
      <c r="DH374" s="500">
        <f t="shared" si="1029"/>
        <v>8613.2999999999993</v>
      </c>
      <c r="DI374" s="404">
        <f t="shared" si="1030"/>
        <v>9860.4</v>
      </c>
      <c r="DJ374" s="500">
        <f t="shared" si="1031"/>
        <v>155</v>
      </c>
      <c r="DK374" s="404">
        <f t="shared" si="1032"/>
        <v>194</v>
      </c>
      <c r="DL374" s="500">
        <f t="shared" si="1033"/>
        <v>155</v>
      </c>
      <c r="DM374" s="404">
        <f t="shared" si="1034"/>
        <v>194</v>
      </c>
      <c r="DN374" s="236">
        <f t="shared" si="1035"/>
        <v>2.8283870967741933</v>
      </c>
      <c r="DO374" s="237">
        <f t="shared" si="1036"/>
        <v>3.8278350515463919</v>
      </c>
      <c r="DP374" s="500">
        <f t="shared" si="1037"/>
        <v>438.4</v>
      </c>
      <c r="DQ374" s="404">
        <f t="shared" si="1038"/>
        <v>742.6</v>
      </c>
      <c r="DR374" s="500">
        <f t="shared" si="1039"/>
        <v>76.10193548387096</v>
      </c>
      <c r="DS374" s="404">
        <f t="shared" si="1040"/>
        <v>75.090721649484522</v>
      </c>
      <c r="DT374" s="500">
        <f t="shared" si="1041"/>
        <v>11795.8</v>
      </c>
      <c r="DU374" s="404">
        <f t="shared" si="1042"/>
        <v>14567.599999999997</v>
      </c>
      <c r="DV374" s="565">
        <v>49</v>
      </c>
      <c r="DW374" s="715">
        <v>55</v>
      </c>
      <c r="DX374" s="500">
        <f t="shared" si="1043"/>
        <v>49</v>
      </c>
      <c r="DY374" s="404">
        <f t="shared" si="1044"/>
        <v>55</v>
      </c>
      <c r="DZ374" s="565">
        <v>37</v>
      </c>
      <c r="EA374" s="715">
        <v>25</v>
      </c>
      <c r="EB374" s="500">
        <f t="shared" si="1045"/>
        <v>37</v>
      </c>
      <c r="EC374" s="404">
        <f t="shared" si="1046"/>
        <v>25</v>
      </c>
      <c r="ED374" s="565"/>
      <c r="EE374" s="715"/>
      <c r="EF374" s="500">
        <f t="shared" si="1047"/>
        <v>0</v>
      </c>
      <c r="EG374" s="404">
        <f t="shared" si="1048"/>
        <v>0</v>
      </c>
      <c r="EH374" s="500">
        <f t="shared" si="1049"/>
        <v>86</v>
      </c>
      <c r="EI374" s="404">
        <f t="shared" si="1050"/>
        <v>80</v>
      </c>
      <c r="EJ374" s="500">
        <f t="shared" si="1051"/>
        <v>86</v>
      </c>
      <c r="EK374" s="404">
        <f t="shared" si="1052"/>
        <v>80</v>
      </c>
      <c r="EL374" s="564">
        <v>2.5</v>
      </c>
      <c r="EM374" s="716">
        <v>2.7</v>
      </c>
      <c r="EN374" s="500">
        <f t="shared" si="1053"/>
        <v>122.5</v>
      </c>
      <c r="EO374" s="404">
        <f t="shared" si="1054"/>
        <v>148.5</v>
      </c>
      <c r="EP374" s="564">
        <v>3</v>
      </c>
      <c r="EQ374" s="716">
        <v>3.2</v>
      </c>
      <c r="ER374" s="500">
        <f t="shared" si="1055"/>
        <v>111</v>
      </c>
      <c r="ES374" s="404">
        <f t="shared" si="1056"/>
        <v>80</v>
      </c>
      <c r="ET374" s="564"/>
      <c r="EU374" s="716"/>
      <c r="EV374" s="500">
        <f t="shared" si="1057"/>
        <v>0</v>
      </c>
      <c r="EW374" s="404">
        <f t="shared" si="1058"/>
        <v>0</v>
      </c>
      <c r="EX374" s="236">
        <f t="shared" si="1059"/>
        <v>2.7151162790697674</v>
      </c>
      <c r="EY374" s="237">
        <f t="shared" si="1060"/>
        <v>2.8562500000000002</v>
      </c>
      <c r="EZ374" s="500">
        <f t="shared" si="1061"/>
        <v>233.5</v>
      </c>
      <c r="FA374" s="404">
        <f t="shared" si="1062"/>
        <v>228.5</v>
      </c>
      <c r="FB374" s="565">
        <v>57.5</v>
      </c>
      <c r="FC374" s="716">
        <v>55.6</v>
      </c>
      <c r="FD374" s="500">
        <f t="shared" si="1063"/>
        <v>2817.5</v>
      </c>
      <c r="FE374" s="404">
        <f t="shared" si="1064"/>
        <v>3058</v>
      </c>
      <c r="FF374" s="565">
        <v>54.4</v>
      </c>
      <c r="FG374" s="716">
        <v>56</v>
      </c>
      <c r="FH374" s="500">
        <f t="shared" si="1065"/>
        <v>2012.8</v>
      </c>
      <c r="FI374" s="404">
        <f t="shared" si="1066"/>
        <v>1400</v>
      </c>
      <c r="FJ374" s="565"/>
      <c r="FK374" s="716"/>
      <c r="FL374" s="500">
        <f t="shared" si="1067"/>
        <v>0</v>
      </c>
      <c r="FM374" s="404">
        <f t="shared" si="1068"/>
        <v>0</v>
      </c>
      <c r="FN374" s="500">
        <f t="shared" si="1069"/>
        <v>56.166279069767441</v>
      </c>
      <c r="FO374" s="404">
        <f t="shared" si="1070"/>
        <v>55.725000000000001</v>
      </c>
      <c r="FP374" s="500">
        <f t="shared" si="1071"/>
        <v>4830.3</v>
      </c>
      <c r="FQ374" s="404">
        <f t="shared" si="1072"/>
        <v>4458</v>
      </c>
      <c r="FR374" s="565">
        <v>36</v>
      </c>
      <c r="FS374" s="717">
        <v>32</v>
      </c>
      <c r="FT374" s="500">
        <f t="shared" si="1073"/>
        <v>36</v>
      </c>
      <c r="FU374" s="404">
        <f t="shared" si="1074"/>
        <v>32</v>
      </c>
      <c r="FV374" s="564">
        <v>5.8</v>
      </c>
      <c r="FW374" s="718">
        <v>5.9</v>
      </c>
      <c r="FX374" s="500">
        <f t="shared" si="1075"/>
        <v>208.79999999999998</v>
      </c>
      <c r="FY374" s="404">
        <f t="shared" si="1076"/>
        <v>188.8</v>
      </c>
      <c r="FZ374" s="564">
        <v>63.1</v>
      </c>
      <c r="GA374" s="718">
        <v>70.3</v>
      </c>
      <c r="GB374" s="500">
        <f t="shared" si="1077"/>
        <v>2271.6</v>
      </c>
      <c r="GC374" s="404">
        <f t="shared" si="1078"/>
        <v>2249.6</v>
      </c>
      <c r="GD374" s="510">
        <f t="shared" si="1079"/>
        <v>152</v>
      </c>
      <c r="GE374" s="404">
        <f t="shared" si="1080"/>
        <v>185</v>
      </c>
      <c r="GF374" s="500">
        <f t="shared" si="1081"/>
        <v>152</v>
      </c>
      <c r="GG374" s="404">
        <f t="shared" si="1082"/>
        <v>185</v>
      </c>
      <c r="GH374" s="500">
        <f t="shared" si="1083"/>
        <v>497.9</v>
      </c>
      <c r="GI374" s="404">
        <f t="shared" si="1084"/>
        <v>629.29999999999995</v>
      </c>
      <c r="GJ374" s="500">
        <f t="shared" si="1085"/>
        <v>10565.3</v>
      </c>
      <c r="GK374" s="404">
        <f t="shared" si="1086"/>
        <v>12800.599999999999</v>
      </c>
      <c r="GL374" s="510">
        <f t="shared" si="1087"/>
        <v>89</v>
      </c>
      <c r="GM374" s="404">
        <f t="shared" si="1088"/>
        <v>89</v>
      </c>
      <c r="GN374" s="500">
        <f t="shared" si="1089"/>
        <v>89</v>
      </c>
      <c r="GO374" s="404">
        <f t="shared" si="1090"/>
        <v>89</v>
      </c>
      <c r="GP374" s="500">
        <f t="shared" si="1091"/>
        <v>174</v>
      </c>
      <c r="GQ374" s="404">
        <f t="shared" si="1092"/>
        <v>341.8</v>
      </c>
      <c r="GR374" s="500">
        <f t="shared" si="1093"/>
        <v>6060.8</v>
      </c>
      <c r="GS374" s="404">
        <f t="shared" si="1094"/>
        <v>6225</v>
      </c>
      <c r="GT374" s="510">
        <f t="shared" si="1095"/>
        <v>241</v>
      </c>
      <c r="GU374" s="404">
        <f t="shared" si="1096"/>
        <v>274</v>
      </c>
      <c r="GV374" s="500">
        <f t="shared" si="1097"/>
        <v>241</v>
      </c>
      <c r="GW374" s="404">
        <f t="shared" si="1098"/>
        <v>274</v>
      </c>
      <c r="GX374" s="500">
        <f t="shared" si="1099"/>
        <v>671.9</v>
      </c>
      <c r="GY374" s="404">
        <f t="shared" si="1100"/>
        <v>971.09999999999991</v>
      </c>
      <c r="GZ374" s="500">
        <f t="shared" si="1101"/>
        <v>16626.099999999999</v>
      </c>
      <c r="HA374" s="404">
        <f t="shared" si="1102"/>
        <v>19025.599999999999</v>
      </c>
      <c r="HB374" s="510">
        <f t="shared" si="1103"/>
        <v>0</v>
      </c>
      <c r="HC374" s="404">
        <f t="shared" si="1104"/>
        <v>0</v>
      </c>
      <c r="HD374" s="500">
        <f t="shared" si="1105"/>
        <v>0</v>
      </c>
      <c r="HE374" s="404">
        <f t="shared" si="1106"/>
        <v>0</v>
      </c>
      <c r="HF374" s="500" t="str">
        <f t="shared" si="1107"/>
        <v/>
      </c>
      <c r="HG374" s="404" t="str">
        <f t="shared" si="1108"/>
        <v/>
      </c>
      <c r="HH374" s="500" t="str">
        <f t="shared" si="1109"/>
        <v/>
      </c>
      <c r="HI374" s="404" t="str">
        <f t="shared" si="1110"/>
        <v/>
      </c>
      <c r="HJ374" s="510">
        <f t="shared" si="1111"/>
        <v>880.69999999999993</v>
      </c>
      <c r="HK374" s="404">
        <f t="shared" si="1112"/>
        <v>1159.9000000000001</v>
      </c>
      <c r="HL374" s="500">
        <f t="shared" si="1113"/>
        <v>18897.699999999997</v>
      </c>
      <c r="HM374" s="404">
        <f t="shared" si="1114"/>
        <v>21275.199999999997</v>
      </c>
    </row>
    <row r="375" spans="1:221">
      <c r="A375" s="711" t="s">
        <v>547</v>
      </c>
      <c r="B375" s="622" t="s">
        <v>1063</v>
      </c>
      <c r="C375" s="730"/>
      <c r="D375" s="627">
        <v>226408</v>
      </c>
      <c r="E375" s="623">
        <v>9</v>
      </c>
      <c r="F375" s="422">
        <v>412</v>
      </c>
      <c r="G375" s="712">
        <v>399</v>
      </c>
      <c r="H375" s="422">
        <v>6</v>
      </c>
      <c r="I375" s="712">
        <v>4</v>
      </c>
      <c r="J375" s="500">
        <f t="shared" si="965"/>
        <v>406</v>
      </c>
      <c r="K375" s="404">
        <f t="shared" si="966"/>
        <v>395</v>
      </c>
      <c r="L375" s="422"/>
      <c r="M375" s="712"/>
      <c r="N375" s="500">
        <f t="shared" si="967"/>
        <v>406</v>
      </c>
      <c r="O375" s="404">
        <f t="shared" si="968"/>
        <v>395</v>
      </c>
      <c r="P375" s="500">
        <f t="shared" si="969"/>
        <v>406</v>
      </c>
      <c r="Q375" s="404">
        <f t="shared" si="970"/>
        <v>395</v>
      </c>
      <c r="R375" s="422">
        <v>11</v>
      </c>
      <c r="S375" s="712">
        <v>10</v>
      </c>
      <c r="T375" s="500">
        <f t="shared" si="971"/>
        <v>11</v>
      </c>
      <c r="U375" s="404">
        <f t="shared" si="972"/>
        <v>10</v>
      </c>
      <c r="V375" s="422">
        <v>13</v>
      </c>
      <c r="W375" s="712">
        <v>16</v>
      </c>
      <c r="X375" s="500">
        <f t="shared" si="973"/>
        <v>13</v>
      </c>
      <c r="Y375" s="404">
        <f t="shared" si="974"/>
        <v>16</v>
      </c>
      <c r="Z375" s="422"/>
      <c r="AA375" s="712"/>
      <c r="AB375" s="500">
        <f t="shared" si="975"/>
        <v>0</v>
      </c>
      <c r="AC375" s="404">
        <f t="shared" si="976"/>
        <v>0</v>
      </c>
      <c r="AD375" s="500">
        <f t="shared" si="977"/>
        <v>24</v>
      </c>
      <c r="AE375" s="404">
        <f t="shared" si="978"/>
        <v>26</v>
      </c>
      <c r="AF375" s="500">
        <f t="shared" si="979"/>
        <v>24</v>
      </c>
      <c r="AG375" s="404">
        <f t="shared" si="980"/>
        <v>26</v>
      </c>
      <c r="AH375" s="564">
        <v>2.7</v>
      </c>
      <c r="AI375" s="713">
        <v>3</v>
      </c>
      <c r="AJ375" s="500">
        <f t="shared" si="981"/>
        <v>29.700000000000003</v>
      </c>
      <c r="AK375" s="404">
        <f t="shared" si="982"/>
        <v>30</v>
      </c>
      <c r="AL375" s="564">
        <v>5.7</v>
      </c>
      <c r="AM375" s="713">
        <v>4.9000000000000004</v>
      </c>
      <c r="AN375" s="500">
        <f t="shared" si="983"/>
        <v>74.100000000000009</v>
      </c>
      <c r="AO375" s="404">
        <f t="shared" si="984"/>
        <v>78.400000000000006</v>
      </c>
      <c r="AP375" s="564"/>
      <c r="AQ375" s="713"/>
      <c r="AR375" s="500">
        <f t="shared" si="985"/>
        <v>0</v>
      </c>
      <c r="AS375" s="404">
        <f t="shared" si="986"/>
        <v>0</v>
      </c>
      <c r="AT375" s="236">
        <f t="shared" si="987"/>
        <v>4.3250000000000002</v>
      </c>
      <c r="AU375" s="237">
        <f t="shared" si="988"/>
        <v>4.1692307692307695</v>
      </c>
      <c r="AV375" s="500">
        <f t="shared" si="989"/>
        <v>103.80000000000001</v>
      </c>
      <c r="AW375" s="404">
        <f t="shared" si="990"/>
        <v>108.4</v>
      </c>
      <c r="AX375" s="422">
        <v>55</v>
      </c>
      <c r="AY375" s="712">
        <v>67.7</v>
      </c>
      <c r="AZ375" s="500">
        <f t="shared" si="991"/>
        <v>605</v>
      </c>
      <c r="BA375" s="404">
        <f t="shared" si="992"/>
        <v>677</v>
      </c>
      <c r="BB375" s="422">
        <v>79.8</v>
      </c>
      <c r="BC375" s="712">
        <v>93.7</v>
      </c>
      <c r="BD375" s="500">
        <f t="shared" si="993"/>
        <v>1037.3999999999999</v>
      </c>
      <c r="BE375" s="404">
        <f t="shared" si="994"/>
        <v>1499.2</v>
      </c>
      <c r="BF375" s="422"/>
      <c r="BG375" s="712"/>
      <c r="BH375" s="500">
        <f t="shared" si="995"/>
        <v>0</v>
      </c>
      <c r="BI375" s="404">
        <f t="shared" si="996"/>
        <v>0</v>
      </c>
      <c r="BJ375" s="500">
        <f t="shared" si="997"/>
        <v>68.433333333333323</v>
      </c>
      <c r="BK375" s="404">
        <f t="shared" si="998"/>
        <v>83.699999999999989</v>
      </c>
      <c r="BL375" s="500">
        <f t="shared" si="999"/>
        <v>1642.3999999999996</v>
      </c>
      <c r="BM375" s="404">
        <f t="shared" si="1000"/>
        <v>2176.1999999999998</v>
      </c>
      <c r="BN375" s="422">
        <v>83</v>
      </c>
      <c r="BO375" s="712">
        <v>52</v>
      </c>
      <c r="BP375" s="500">
        <f t="shared" si="1001"/>
        <v>83</v>
      </c>
      <c r="BQ375" s="404">
        <f t="shared" si="1002"/>
        <v>52</v>
      </c>
      <c r="BR375" s="422">
        <v>74</v>
      </c>
      <c r="BS375" s="712">
        <v>72</v>
      </c>
      <c r="BT375" s="500">
        <f t="shared" si="1003"/>
        <v>74</v>
      </c>
      <c r="BU375" s="404">
        <f t="shared" si="1004"/>
        <v>72</v>
      </c>
      <c r="BV375" s="422"/>
      <c r="BW375" s="712"/>
      <c r="BX375" s="500">
        <f t="shared" si="1005"/>
        <v>0</v>
      </c>
      <c r="BY375" s="404">
        <f t="shared" si="1006"/>
        <v>0</v>
      </c>
      <c r="BZ375" s="500">
        <f t="shared" si="1007"/>
        <v>157</v>
      </c>
      <c r="CA375" s="404">
        <f t="shared" si="1008"/>
        <v>124</v>
      </c>
      <c r="CB375" s="500">
        <f t="shared" si="1009"/>
        <v>157</v>
      </c>
      <c r="CC375" s="404">
        <f t="shared" si="1010"/>
        <v>124</v>
      </c>
      <c r="CD375" s="564">
        <v>4</v>
      </c>
      <c r="CE375" s="714">
        <v>5</v>
      </c>
      <c r="CF375" s="500">
        <f t="shared" si="1011"/>
        <v>332</v>
      </c>
      <c r="CG375" s="404">
        <f t="shared" si="1012"/>
        <v>260</v>
      </c>
      <c r="CH375" s="564"/>
      <c r="CI375" s="714">
        <v>4.2</v>
      </c>
      <c r="CJ375" s="500">
        <f t="shared" si="1013"/>
        <v>0</v>
      </c>
      <c r="CK375" s="404">
        <f t="shared" si="1014"/>
        <v>302.40000000000003</v>
      </c>
      <c r="CL375" s="564"/>
      <c r="CM375" s="714"/>
      <c r="CN375" s="500">
        <f t="shared" si="1015"/>
        <v>0</v>
      </c>
      <c r="CO375" s="404">
        <f t="shared" si="1016"/>
        <v>0</v>
      </c>
      <c r="CP375" s="500">
        <f t="shared" si="1017"/>
        <v>2.1146496815286624</v>
      </c>
      <c r="CQ375" s="237">
        <f t="shared" si="1018"/>
        <v>4.5354838709677425</v>
      </c>
      <c r="CR375" s="500">
        <f t="shared" si="1019"/>
        <v>332</v>
      </c>
      <c r="CS375" s="404">
        <f t="shared" si="1020"/>
        <v>562.40000000000009</v>
      </c>
      <c r="CT375" s="565">
        <v>85.3</v>
      </c>
      <c r="CU375" s="714">
        <v>97.5</v>
      </c>
      <c r="CV375" s="500">
        <f t="shared" si="1021"/>
        <v>7079.9</v>
      </c>
      <c r="CW375" s="404">
        <f t="shared" si="1022"/>
        <v>5070</v>
      </c>
      <c r="CX375" s="565">
        <v>87</v>
      </c>
      <c r="CY375" s="714">
        <v>86.2</v>
      </c>
      <c r="CZ375" s="500">
        <f t="shared" si="1023"/>
        <v>6438</v>
      </c>
      <c r="DA375" s="404">
        <f t="shared" si="1024"/>
        <v>6206.4000000000005</v>
      </c>
      <c r="DB375" s="565"/>
      <c r="DC375" s="714"/>
      <c r="DD375" s="500">
        <f t="shared" si="1025"/>
        <v>0</v>
      </c>
      <c r="DE375" s="404">
        <f t="shared" si="1026"/>
        <v>0</v>
      </c>
      <c r="DF375" s="500">
        <f t="shared" si="1027"/>
        <v>86.101273885350309</v>
      </c>
      <c r="DG375" s="404">
        <f t="shared" si="1028"/>
        <v>90.938709677419368</v>
      </c>
      <c r="DH375" s="500">
        <f t="shared" si="1029"/>
        <v>13517.899999999998</v>
      </c>
      <c r="DI375" s="404">
        <f t="shared" si="1030"/>
        <v>11276.400000000001</v>
      </c>
      <c r="DJ375" s="500">
        <f t="shared" si="1031"/>
        <v>181</v>
      </c>
      <c r="DK375" s="404">
        <f t="shared" si="1032"/>
        <v>150</v>
      </c>
      <c r="DL375" s="500">
        <f t="shared" si="1033"/>
        <v>181</v>
      </c>
      <c r="DM375" s="404">
        <f t="shared" si="1034"/>
        <v>150</v>
      </c>
      <c r="DN375" s="236">
        <f t="shared" si="1035"/>
        <v>2.4077348066298345</v>
      </c>
      <c r="DO375" s="237">
        <f t="shared" si="1036"/>
        <v>4.4720000000000004</v>
      </c>
      <c r="DP375" s="500">
        <f t="shared" si="1037"/>
        <v>435.80000000000007</v>
      </c>
      <c r="DQ375" s="404">
        <f t="shared" si="1038"/>
        <v>670.80000000000007</v>
      </c>
      <c r="DR375" s="500">
        <f t="shared" si="1039"/>
        <v>83.758563535911591</v>
      </c>
      <c r="DS375" s="404">
        <f t="shared" si="1040"/>
        <v>89.684000000000012</v>
      </c>
      <c r="DT375" s="500">
        <f t="shared" si="1041"/>
        <v>15160.299999999997</v>
      </c>
      <c r="DU375" s="404">
        <f t="shared" si="1042"/>
        <v>13452.600000000002</v>
      </c>
      <c r="DV375" s="565">
        <v>31</v>
      </c>
      <c r="DW375" s="715">
        <v>27</v>
      </c>
      <c r="DX375" s="500">
        <f t="shared" si="1043"/>
        <v>31</v>
      </c>
      <c r="DY375" s="404">
        <f t="shared" si="1044"/>
        <v>27</v>
      </c>
      <c r="DZ375" s="565">
        <v>76</v>
      </c>
      <c r="EA375" s="715">
        <v>91</v>
      </c>
      <c r="EB375" s="500">
        <f t="shared" si="1045"/>
        <v>76</v>
      </c>
      <c r="EC375" s="404">
        <f t="shared" si="1046"/>
        <v>91</v>
      </c>
      <c r="ED375" s="565"/>
      <c r="EE375" s="715"/>
      <c r="EF375" s="500">
        <f t="shared" si="1047"/>
        <v>0</v>
      </c>
      <c r="EG375" s="404">
        <f t="shared" si="1048"/>
        <v>0</v>
      </c>
      <c r="EH375" s="500">
        <f t="shared" si="1049"/>
        <v>107</v>
      </c>
      <c r="EI375" s="404">
        <f t="shared" si="1050"/>
        <v>118</v>
      </c>
      <c r="EJ375" s="500">
        <f t="shared" si="1051"/>
        <v>107</v>
      </c>
      <c r="EK375" s="404">
        <f t="shared" si="1052"/>
        <v>118</v>
      </c>
      <c r="EL375" s="564">
        <v>3.1</v>
      </c>
      <c r="EM375" s="716">
        <v>3.9</v>
      </c>
      <c r="EN375" s="500">
        <f t="shared" si="1053"/>
        <v>96.100000000000009</v>
      </c>
      <c r="EO375" s="404">
        <f t="shared" si="1054"/>
        <v>105.3</v>
      </c>
      <c r="EP375" s="564">
        <v>3.4</v>
      </c>
      <c r="EQ375" s="716">
        <v>3.4</v>
      </c>
      <c r="ER375" s="500">
        <f t="shared" si="1055"/>
        <v>258.39999999999998</v>
      </c>
      <c r="ES375" s="404">
        <f t="shared" si="1056"/>
        <v>309.39999999999998</v>
      </c>
      <c r="ET375" s="564"/>
      <c r="EU375" s="716"/>
      <c r="EV375" s="500">
        <f t="shared" si="1057"/>
        <v>0</v>
      </c>
      <c r="EW375" s="404">
        <f t="shared" si="1058"/>
        <v>0</v>
      </c>
      <c r="EX375" s="236">
        <f t="shared" si="1059"/>
        <v>3.3130841121495327</v>
      </c>
      <c r="EY375" s="237">
        <f t="shared" si="1060"/>
        <v>3.5144067796610168</v>
      </c>
      <c r="EZ375" s="500">
        <f t="shared" si="1061"/>
        <v>354.5</v>
      </c>
      <c r="FA375" s="404">
        <f t="shared" si="1062"/>
        <v>414.7</v>
      </c>
      <c r="FB375" s="565">
        <v>70.8</v>
      </c>
      <c r="FC375" s="716">
        <v>69.400000000000006</v>
      </c>
      <c r="FD375" s="500">
        <f t="shared" si="1063"/>
        <v>2194.7999999999997</v>
      </c>
      <c r="FE375" s="404">
        <f t="shared" si="1064"/>
        <v>1873.8000000000002</v>
      </c>
      <c r="FF375" s="565">
        <v>61.5</v>
      </c>
      <c r="FG375" s="716">
        <v>62.5</v>
      </c>
      <c r="FH375" s="500">
        <f t="shared" si="1065"/>
        <v>4674</v>
      </c>
      <c r="FI375" s="404">
        <f t="shared" si="1066"/>
        <v>5687.5</v>
      </c>
      <c r="FJ375" s="565"/>
      <c r="FK375" s="716"/>
      <c r="FL375" s="500">
        <f t="shared" si="1067"/>
        <v>0</v>
      </c>
      <c r="FM375" s="404">
        <f t="shared" si="1068"/>
        <v>0</v>
      </c>
      <c r="FN375" s="500">
        <f t="shared" si="1069"/>
        <v>64.194392523364485</v>
      </c>
      <c r="FO375" s="404">
        <f t="shared" si="1070"/>
        <v>64.078813559322029</v>
      </c>
      <c r="FP375" s="500">
        <f t="shared" si="1071"/>
        <v>6868.8</v>
      </c>
      <c r="FQ375" s="404">
        <f t="shared" si="1072"/>
        <v>7561.2999999999993</v>
      </c>
      <c r="FR375" s="565">
        <v>118</v>
      </c>
      <c r="FS375" s="717">
        <v>127</v>
      </c>
      <c r="FT375" s="500">
        <f t="shared" si="1073"/>
        <v>118</v>
      </c>
      <c r="FU375" s="404">
        <f t="shared" si="1074"/>
        <v>127</v>
      </c>
      <c r="FV375" s="564">
        <v>4.4000000000000004</v>
      </c>
      <c r="FW375" s="718">
        <v>3.9</v>
      </c>
      <c r="FX375" s="500">
        <f t="shared" si="1075"/>
        <v>519.20000000000005</v>
      </c>
      <c r="FY375" s="404">
        <f t="shared" si="1076"/>
        <v>495.3</v>
      </c>
      <c r="FZ375" s="564">
        <v>64.5</v>
      </c>
      <c r="GA375" s="718">
        <v>58.9</v>
      </c>
      <c r="GB375" s="500">
        <f t="shared" si="1077"/>
        <v>7611</v>
      </c>
      <c r="GC375" s="404">
        <f t="shared" si="1078"/>
        <v>7480.3</v>
      </c>
      <c r="GD375" s="510">
        <f t="shared" si="1079"/>
        <v>125</v>
      </c>
      <c r="GE375" s="404">
        <f t="shared" si="1080"/>
        <v>89</v>
      </c>
      <c r="GF375" s="500">
        <f t="shared" si="1081"/>
        <v>125</v>
      </c>
      <c r="GG375" s="404">
        <f t="shared" si="1082"/>
        <v>89</v>
      </c>
      <c r="GH375" s="500">
        <f t="shared" si="1083"/>
        <v>457.8</v>
      </c>
      <c r="GI375" s="404">
        <f t="shared" si="1084"/>
        <v>395.3</v>
      </c>
      <c r="GJ375" s="500">
        <f t="shared" si="1085"/>
        <v>9879.6999999999989</v>
      </c>
      <c r="GK375" s="404">
        <f t="shared" si="1086"/>
        <v>7620.8</v>
      </c>
      <c r="GL375" s="510">
        <f t="shared" si="1087"/>
        <v>163</v>
      </c>
      <c r="GM375" s="404">
        <f t="shared" si="1088"/>
        <v>179</v>
      </c>
      <c r="GN375" s="500">
        <f t="shared" si="1089"/>
        <v>163</v>
      </c>
      <c r="GO375" s="404">
        <f t="shared" si="1090"/>
        <v>179</v>
      </c>
      <c r="GP375" s="500">
        <f t="shared" si="1091"/>
        <v>332.5</v>
      </c>
      <c r="GQ375" s="404">
        <f t="shared" si="1092"/>
        <v>690.2</v>
      </c>
      <c r="GR375" s="500">
        <f t="shared" si="1093"/>
        <v>12149.4</v>
      </c>
      <c r="GS375" s="404">
        <f t="shared" si="1094"/>
        <v>13393.1</v>
      </c>
      <c r="GT375" s="510">
        <f t="shared" si="1095"/>
        <v>288</v>
      </c>
      <c r="GU375" s="404">
        <f t="shared" si="1096"/>
        <v>268</v>
      </c>
      <c r="GV375" s="500">
        <f t="shared" si="1097"/>
        <v>288</v>
      </c>
      <c r="GW375" s="404">
        <f t="shared" si="1098"/>
        <v>268</v>
      </c>
      <c r="GX375" s="500">
        <f t="shared" si="1099"/>
        <v>790.3</v>
      </c>
      <c r="GY375" s="404">
        <f t="shared" si="1100"/>
        <v>1085.5</v>
      </c>
      <c r="GZ375" s="500">
        <f t="shared" si="1101"/>
        <v>22029.1</v>
      </c>
      <c r="HA375" s="404">
        <f t="shared" si="1102"/>
        <v>21013.9</v>
      </c>
      <c r="HB375" s="510">
        <f t="shared" si="1103"/>
        <v>0</v>
      </c>
      <c r="HC375" s="404">
        <f t="shared" si="1104"/>
        <v>0</v>
      </c>
      <c r="HD375" s="500">
        <f t="shared" si="1105"/>
        <v>0</v>
      </c>
      <c r="HE375" s="404">
        <f t="shared" si="1106"/>
        <v>0</v>
      </c>
      <c r="HF375" s="500" t="str">
        <f t="shared" si="1107"/>
        <v/>
      </c>
      <c r="HG375" s="404" t="str">
        <f t="shared" si="1108"/>
        <v/>
      </c>
      <c r="HH375" s="500" t="str">
        <f t="shared" si="1109"/>
        <v/>
      </c>
      <c r="HI375" s="404" t="str">
        <f t="shared" si="1110"/>
        <v/>
      </c>
      <c r="HJ375" s="510">
        <f t="shared" si="1111"/>
        <v>1309.5</v>
      </c>
      <c r="HK375" s="404">
        <f t="shared" si="1112"/>
        <v>1580.8</v>
      </c>
      <c r="HL375" s="500">
        <f t="shared" si="1113"/>
        <v>29640.1</v>
      </c>
      <c r="HM375" s="404">
        <f t="shared" si="1114"/>
        <v>28494.2</v>
      </c>
    </row>
    <row r="376" spans="1:221">
      <c r="A376" s="711" t="s">
        <v>547</v>
      </c>
      <c r="B376" s="622" t="s">
        <v>1064</v>
      </c>
      <c r="C376" s="730"/>
      <c r="D376" s="627">
        <v>225070</v>
      </c>
      <c r="E376" s="623">
        <v>9</v>
      </c>
      <c r="F376" s="422">
        <v>650</v>
      </c>
      <c r="G376" s="712">
        <v>514</v>
      </c>
      <c r="H376" s="422">
        <v>43</v>
      </c>
      <c r="I376" s="712">
        <v>28</v>
      </c>
      <c r="J376" s="500">
        <f t="shared" si="965"/>
        <v>607</v>
      </c>
      <c r="K376" s="404">
        <f t="shared" si="966"/>
        <v>486</v>
      </c>
      <c r="L376" s="422"/>
      <c r="M376" s="712"/>
      <c r="N376" s="500">
        <f t="shared" si="967"/>
        <v>607</v>
      </c>
      <c r="O376" s="404">
        <f t="shared" si="968"/>
        <v>486</v>
      </c>
      <c r="P376" s="500">
        <f t="shared" si="969"/>
        <v>607</v>
      </c>
      <c r="Q376" s="404">
        <f t="shared" si="970"/>
        <v>486</v>
      </c>
      <c r="R376" s="422">
        <v>39</v>
      </c>
      <c r="S376" s="712">
        <v>48</v>
      </c>
      <c r="T376" s="500">
        <f t="shared" si="971"/>
        <v>39</v>
      </c>
      <c r="U376" s="404">
        <f t="shared" si="972"/>
        <v>48</v>
      </c>
      <c r="V376" s="422">
        <v>18</v>
      </c>
      <c r="W376" s="712">
        <v>19</v>
      </c>
      <c r="X376" s="500">
        <f t="shared" si="973"/>
        <v>18</v>
      </c>
      <c r="Y376" s="404">
        <f t="shared" si="974"/>
        <v>19</v>
      </c>
      <c r="Z376" s="422"/>
      <c r="AA376" s="712"/>
      <c r="AB376" s="500">
        <f t="shared" si="975"/>
        <v>0</v>
      </c>
      <c r="AC376" s="404">
        <f t="shared" si="976"/>
        <v>0</v>
      </c>
      <c r="AD376" s="500">
        <f t="shared" si="977"/>
        <v>57</v>
      </c>
      <c r="AE376" s="404">
        <f t="shared" si="978"/>
        <v>67</v>
      </c>
      <c r="AF376" s="500">
        <f t="shared" si="979"/>
        <v>57</v>
      </c>
      <c r="AG376" s="404">
        <f t="shared" si="980"/>
        <v>67</v>
      </c>
      <c r="AH376" s="564">
        <v>3.8</v>
      </c>
      <c r="AI376" s="713">
        <v>3.6</v>
      </c>
      <c r="AJ376" s="500">
        <f t="shared" si="981"/>
        <v>148.19999999999999</v>
      </c>
      <c r="AK376" s="404">
        <f t="shared" si="982"/>
        <v>172.8</v>
      </c>
      <c r="AL376" s="564">
        <v>3.2</v>
      </c>
      <c r="AM376" s="713">
        <v>3.4</v>
      </c>
      <c r="AN376" s="500">
        <f t="shared" si="983"/>
        <v>57.6</v>
      </c>
      <c r="AO376" s="404">
        <f t="shared" si="984"/>
        <v>64.599999999999994</v>
      </c>
      <c r="AP376" s="564"/>
      <c r="AQ376" s="713"/>
      <c r="AR376" s="500">
        <f t="shared" si="985"/>
        <v>0</v>
      </c>
      <c r="AS376" s="404">
        <f t="shared" si="986"/>
        <v>0</v>
      </c>
      <c r="AT376" s="236">
        <f t="shared" si="987"/>
        <v>3.6105263157894734</v>
      </c>
      <c r="AU376" s="237">
        <f t="shared" si="988"/>
        <v>3.5432835820895523</v>
      </c>
      <c r="AV376" s="500">
        <f t="shared" si="989"/>
        <v>205.79999999999998</v>
      </c>
      <c r="AW376" s="404">
        <f t="shared" si="990"/>
        <v>237.4</v>
      </c>
      <c r="AX376" s="422">
        <v>74.7</v>
      </c>
      <c r="AY376" s="712">
        <v>74.7</v>
      </c>
      <c r="AZ376" s="500">
        <f t="shared" si="991"/>
        <v>2913.3</v>
      </c>
      <c r="BA376" s="404">
        <f t="shared" si="992"/>
        <v>3585.6000000000004</v>
      </c>
      <c r="BB376" s="422">
        <v>68.8</v>
      </c>
      <c r="BC376" s="712">
        <v>69.400000000000006</v>
      </c>
      <c r="BD376" s="500">
        <f t="shared" si="993"/>
        <v>1238.3999999999999</v>
      </c>
      <c r="BE376" s="404">
        <f t="shared" si="994"/>
        <v>1318.6000000000001</v>
      </c>
      <c r="BF376" s="422"/>
      <c r="BG376" s="712"/>
      <c r="BH376" s="500">
        <f t="shared" si="995"/>
        <v>0</v>
      </c>
      <c r="BI376" s="404">
        <f t="shared" si="996"/>
        <v>0</v>
      </c>
      <c r="BJ376" s="500">
        <f t="shared" si="997"/>
        <v>72.836842105263159</v>
      </c>
      <c r="BK376" s="404">
        <f t="shared" si="998"/>
        <v>73.197014925373139</v>
      </c>
      <c r="BL376" s="500">
        <f t="shared" si="999"/>
        <v>4151.7</v>
      </c>
      <c r="BM376" s="404">
        <f t="shared" si="1000"/>
        <v>4904.2000000000007</v>
      </c>
      <c r="BN376" s="422">
        <v>154</v>
      </c>
      <c r="BO376" s="712">
        <v>123</v>
      </c>
      <c r="BP376" s="500">
        <f t="shared" si="1001"/>
        <v>154</v>
      </c>
      <c r="BQ376" s="404">
        <f t="shared" si="1002"/>
        <v>123</v>
      </c>
      <c r="BR376" s="422">
        <v>60</v>
      </c>
      <c r="BS376" s="712">
        <v>43</v>
      </c>
      <c r="BT376" s="500">
        <f t="shared" si="1003"/>
        <v>60</v>
      </c>
      <c r="BU376" s="404">
        <f t="shared" si="1004"/>
        <v>43</v>
      </c>
      <c r="BV376" s="422"/>
      <c r="BW376" s="712"/>
      <c r="BX376" s="500">
        <f t="shared" si="1005"/>
        <v>0</v>
      </c>
      <c r="BY376" s="404">
        <f t="shared" si="1006"/>
        <v>0</v>
      </c>
      <c r="BZ376" s="500">
        <f t="shared" si="1007"/>
        <v>214</v>
      </c>
      <c r="CA376" s="404">
        <f t="shared" si="1008"/>
        <v>166</v>
      </c>
      <c r="CB376" s="500">
        <f t="shared" si="1009"/>
        <v>214</v>
      </c>
      <c r="CC376" s="404">
        <f t="shared" si="1010"/>
        <v>166</v>
      </c>
      <c r="CD376" s="564">
        <v>4.9000000000000004</v>
      </c>
      <c r="CE376" s="714">
        <v>4.0999999999999996</v>
      </c>
      <c r="CF376" s="500">
        <f t="shared" si="1011"/>
        <v>754.6</v>
      </c>
      <c r="CG376" s="404">
        <f t="shared" si="1012"/>
        <v>504.29999999999995</v>
      </c>
      <c r="CH376" s="564"/>
      <c r="CI376" s="714">
        <v>5.4</v>
      </c>
      <c r="CJ376" s="500">
        <f t="shared" si="1013"/>
        <v>0</v>
      </c>
      <c r="CK376" s="404">
        <f t="shared" si="1014"/>
        <v>232.20000000000002</v>
      </c>
      <c r="CL376" s="564"/>
      <c r="CM376" s="714"/>
      <c r="CN376" s="500">
        <f t="shared" si="1015"/>
        <v>0</v>
      </c>
      <c r="CO376" s="404">
        <f t="shared" si="1016"/>
        <v>0</v>
      </c>
      <c r="CP376" s="500">
        <f t="shared" si="1017"/>
        <v>3.5261682242990657</v>
      </c>
      <c r="CQ376" s="237">
        <f t="shared" si="1018"/>
        <v>4.4367469879518069</v>
      </c>
      <c r="CR376" s="500">
        <f t="shared" si="1019"/>
        <v>754.6</v>
      </c>
      <c r="CS376" s="404">
        <f t="shared" si="1020"/>
        <v>736.5</v>
      </c>
      <c r="CT376" s="565">
        <v>92.1</v>
      </c>
      <c r="CU376" s="714">
        <v>88.3</v>
      </c>
      <c r="CV376" s="500">
        <f t="shared" si="1021"/>
        <v>14183.4</v>
      </c>
      <c r="CW376" s="404">
        <f t="shared" si="1022"/>
        <v>10860.9</v>
      </c>
      <c r="CX376" s="565">
        <v>82.9</v>
      </c>
      <c r="CY376" s="714">
        <v>97.2</v>
      </c>
      <c r="CZ376" s="500">
        <f t="shared" si="1023"/>
        <v>4974</v>
      </c>
      <c r="DA376" s="404">
        <f t="shared" si="1024"/>
        <v>4179.6000000000004</v>
      </c>
      <c r="DB376" s="565"/>
      <c r="DC376" s="714"/>
      <c r="DD376" s="500">
        <f t="shared" si="1025"/>
        <v>0</v>
      </c>
      <c r="DE376" s="404">
        <f t="shared" si="1026"/>
        <v>0</v>
      </c>
      <c r="DF376" s="500">
        <f t="shared" si="1027"/>
        <v>89.520560747663552</v>
      </c>
      <c r="DG376" s="404">
        <f t="shared" si="1028"/>
        <v>90.605421686746993</v>
      </c>
      <c r="DH376" s="500">
        <f t="shared" si="1029"/>
        <v>19157.400000000001</v>
      </c>
      <c r="DI376" s="404">
        <f t="shared" si="1030"/>
        <v>15040.5</v>
      </c>
      <c r="DJ376" s="500">
        <f t="shared" si="1031"/>
        <v>271</v>
      </c>
      <c r="DK376" s="404">
        <f t="shared" si="1032"/>
        <v>233</v>
      </c>
      <c r="DL376" s="500">
        <f t="shared" si="1033"/>
        <v>271</v>
      </c>
      <c r="DM376" s="404">
        <f t="shared" si="1034"/>
        <v>233</v>
      </c>
      <c r="DN376" s="236">
        <f t="shared" si="1035"/>
        <v>3.5439114391143911</v>
      </c>
      <c r="DO376" s="237">
        <f t="shared" si="1036"/>
        <v>4.1798283261802576</v>
      </c>
      <c r="DP376" s="500">
        <f t="shared" si="1037"/>
        <v>960.4</v>
      </c>
      <c r="DQ376" s="404">
        <f t="shared" si="1038"/>
        <v>973.9</v>
      </c>
      <c r="DR376" s="500">
        <f t="shared" si="1039"/>
        <v>86.011439114391152</v>
      </c>
      <c r="DS376" s="404">
        <f t="shared" si="1040"/>
        <v>85.599570815450647</v>
      </c>
      <c r="DT376" s="500">
        <f t="shared" si="1041"/>
        <v>23309.100000000002</v>
      </c>
      <c r="DU376" s="404">
        <f t="shared" si="1042"/>
        <v>19944.7</v>
      </c>
      <c r="DV376" s="565">
        <v>94</v>
      </c>
      <c r="DW376" s="715">
        <v>50</v>
      </c>
      <c r="DX376" s="500">
        <f t="shared" si="1043"/>
        <v>94</v>
      </c>
      <c r="DY376" s="404">
        <f t="shared" si="1044"/>
        <v>50</v>
      </c>
      <c r="DZ376" s="565">
        <v>121</v>
      </c>
      <c r="EA376" s="715">
        <v>97</v>
      </c>
      <c r="EB376" s="500">
        <f t="shared" si="1045"/>
        <v>121</v>
      </c>
      <c r="EC376" s="404">
        <f t="shared" si="1046"/>
        <v>97</v>
      </c>
      <c r="ED376" s="565"/>
      <c r="EE376" s="715"/>
      <c r="EF376" s="500">
        <f t="shared" si="1047"/>
        <v>0</v>
      </c>
      <c r="EG376" s="404">
        <f t="shared" si="1048"/>
        <v>0</v>
      </c>
      <c r="EH376" s="500">
        <f t="shared" si="1049"/>
        <v>215</v>
      </c>
      <c r="EI376" s="404">
        <f t="shared" si="1050"/>
        <v>147</v>
      </c>
      <c r="EJ376" s="500">
        <f t="shared" si="1051"/>
        <v>215</v>
      </c>
      <c r="EK376" s="404">
        <f t="shared" si="1052"/>
        <v>147</v>
      </c>
      <c r="EL376" s="564">
        <v>3.3</v>
      </c>
      <c r="EM376" s="716">
        <v>3.9</v>
      </c>
      <c r="EN376" s="500">
        <f t="shared" si="1053"/>
        <v>310.2</v>
      </c>
      <c r="EO376" s="404">
        <f t="shared" si="1054"/>
        <v>195</v>
      </c>
      <c r="EP376" s="564">
        <v>3.1</v>
      </c>
      <c r="EQ376" s="716">
        <v>3.1</v>
      </c>
      <c r="ER376" s="500">
        <f t="shared" si="1055"/>
        <v>375.1</v>
      </c>
      <c r="ES376" s="404">
        <f t="shared" si="1056"/>
        <v>300.7</v>
      </c>
      <c r="ET376" s="564"/>
      <c r="EU376" s="716"/>
      <c r="EV376" s="500">
        <f t="shared" si="1057"/>
        <v>0</v>
      </c>
      <c r="EW376" s="404">
        <f t="shared" si="1058"/>
        <v>0</v>
      </c>
      <c r="EX376" s="236">
        <f t="shared" si="1059"/>
        <v>3.1874418604651162</v>
      </c>
      <c r="EY376" s="237">
        <f t="shared" si="1060"/>
        <v>3.3721088435374149</v>
      </c>
      <c r="EZ376" s="500">
        <f t="shared" si="1061"/>
        <v>685.3</v>
      </c>
      <c r="FA376" s="404">
        <f t="shared" si="1062"/>
        <v>495.7</v>
      </c>
      <c r="FB376" s="565">
        <v>68.900000000000006</v>
      </c>
      <c r="FC376" s="716">
        <v>76.900000000000006</v>
      </c>
      <c r="FD376" s="500">
        <f t="shared" si="1063"/>
        <v>6476.6</v>
      </c>
      <c r="FE376" s="404">
        <f t="shared" si="1064"/>
        <v>3845.0000000000005</v>
      </c>
      <c r="FF376" s="565">
        <v>55.6</v>
      </c>
      <c r="FG376" s="716">
        <v>51.9</v>
      </c>
      <c r="FH376" s="500">
        <f t="shared" si="1065"/>
        <v>6727.6</v>
      </c>
      <c r="FI376" s="404">
        <f t="shared" si="1066"/>
        <v>5034.3</v>
      </c>
      <c r="FJ376" s="565"/>
      <c r="FK376" s="716"/>
      <c r="FL376" s="500">
        <f t="shared" si="1067"/>
        <v>0</v>
      </c>
      <c r="FM376" s="404">
        <f t="shared" si="1068"/>
        <v>0</v>
      </c>
      <c r="FN376" s="500">
        <f t="shared" si="1069"/>
        <v>61.414883720930234</v>
      </c>
      <c r="FO376" s="404">
        <f t="shared" si="1070"/>
        <v>60.403401360544223</v>
      </c>
      <c r="FP376" s="500">
        <f t="shared" si="1071"/>
        <v>13204.2</v>
      </c>
      <c r="FQ376" s="404">
        <f t="shared" si="1072"/>
        <v>8879.3000000000011</v>
      </c>
      <c r="FR376" s="565">
        <v>121</v>
      </c>
      <c r="FS376" s="717">
        <v>106</v>
      </c>
      <c r="FT376" s="500">
        <f t="shared" si="1073"/>
        <v>121</v>
      </c>
      <c r="FU376" s="404">
        <f t="shared" si="1074"/>
        <v>106</v>
      </c>
      <c r="FV376" s="564">
        <v>5.3</v>
      </c>
      <c r="FW376" s="718">
        <v>4.9000000000000004</v>
      </c>
      <c r="FX376" s="500">
        <f t="shared" si="1075"/>
        <v>641.29999999999995</v>
      </c>
      <c r="FY376" s="404">
        <f t="shared" si="1076"/>
        <v>519.40000000000009</v>
      </c>
      <c r="FZ376" s="564">
        <v>67</v>
      </c>
      <c r="GA376" s="718">
        <v>70.400000000000006</v>
      </c>
      <c r="GB376" s="500">
        <f t="shared" si="1077"/>
        <v>8107</v>
      </c>
      <c r="GC376" s="404">
        <f t="shared" si="1078"/>
        <v>7462.4000000000005</v>
      </c>
      <c r="GD376" s="510">
        <f t="shared" si="1079"/>
        <v>287</v>
      </c>
      <c r="GE376" s="404">
        <f t="shared" si="1080"/>
        <v>221</v>
      </c>
      <c r="GF376" s="500">
        <f t="shared" si="1081"/>
        <v>287</v>
      </c>
      <c r="GG376" s="404">
        <f t="shared" si="1082"/>
        <v>221</v>
      </c>
      <c r="GH376" s="500">
        <f t="shared" si="1083"/>
        <v>1213</v>
      </c>
      <c r="GI376" s="404">
        <f t="shared" si="1084"/>
        <v>872.09999999999991</v>
      </c>
      <c r="GJ376" s="500">
        <f t="shared" si="1085"/>
        <v>23573.300000000003</v>
      </c>
      <c r="GK376" s="404">
        <f t="shared" si="1086"/>
        <v>18291.5</v>
      </c>
      <c r="GL376" s="510">
        <f t="shared" si="1087"/>
        <v>199</v>
      </c>
      <c r="GM376" s="404">
        <f t="shared" si="1088"/>
        <v>159</v>
      </c>
      <c r="GN376" s="500">
        <f t="shared" si="1089"/>
        <v>199</v>
      </c>
      <c r="GO376" s="404">
        <f t="shared" si="1090"/>
        <v>159</v>
      </c>
      <c r="GP376" s="500">
        <f t="shared" si="1091"/>
        <v>432.70000000000005</v>
      </c>
      <c r="GQ376" s="404">
        <f t="shared" si="1092"/>
        <v>597.5</v>
      </c>
      <c r="GR376" s="500">
        <f t="shared" si="1093"/>
        <v>12940</v>
      </c>
      <c r="GS376" s="404">
        <f t="shared" si="1094"/>
        <v>10532.5</v>
      </c>
      <c r="GT376" s="510">
        <f t="shared" si="1095"/>
        <v>486</v>
      </c>
      <c r="GU376" s="404">
        <f t="shared" si="1096"/>
        <v>380</v>
      </c>
      <c r="GV376" s="500">
        <f t="shared" si="1097"/>
        <v>486</v>
      </c>
      <c r="GW376" s="404">
        <f t="shared" si="1098"/>
        <v>380</v>
      </c>
      <c r="GX376" s="500">
        <f t="shared" si="1099"/>
        <v>1645.7</v>
      </c>
      <c r="GY376" s="404">
        <f t="shared" si="1100"/>
        <v>1469.6</v>
      </c>
      <c r="GZ376" s="500">
        <f t="shared" si="1101"/>
        <v>36513.300000000003</v>
      </c>
      <c r="HA376" s="404">
        <f t="shared" si="1102"/>
        <v>28824</v>
      </c>
      <c r="HB376" s="510">
        <f t="shared" si="1103"/>
        <v>0</v>
      </c>
      <c r="HC376" s="404">
        <f t="shared" si="1104"/>
        <v>0</v>
      </c>
      <c r="HD376" s="500">
        <f t="shared" si="1105"/>
        <v>0</v>
      </c>
      <c r="HE376" s="404">
        <f t="shared" si="1106"/>
        <v>0</v>
      </c>
      <c r="HF376" s="500" t="str">
        <f t="shared" si="1107"/>
        <v/>
      </c>
      <c r="HG376" s="404" t="str">
        <f t="shared" si="1108"/>
        <v/>
      </c>
      <c r="HH376" s="500" t="str">
        <f t="shared" si="1109"/>
        <v/>
      </c>
      <c r="HI376" s="404" t="str">
        <f t="shared" si="1110"/>
        <v/>
      </c>
      <c r="HJ376" s="510">
        <f t="shared" si="1111"/>
        <v>2287</v>
      </c>
      <c r="HK376" s="404">
        <f t="shared" si="1112"/>
        <v>1989</v>
      </c>
      <c r="HL376" s="500">
        <f t="shared" si="1113"/>
        <v>44620.3</v>
      </c>
      <c r="HM376" s="404">
        <f t="shared" si="1114"/>
        <v>36286.400000000001</v>
      </c>
    </row>
    <row r="377" spans="1:221">
      <c r="A377" s="711" t="s">
        <v>547</v>
      </c>
      <c r="B377" s="622" t="s">
        <v>1065</v>
      </c>
      <c r="C377" s="730"/>
      <c r="D377" s="627">
        <v>225371</v>
      </c>
      <c r="E377" s="623">
        <v>9</v>
      </c>
      <c r="F377" s="422">
        <v>333</v>
      </c>
      <c r="G377" s="712">
        <v>348</v>
      </c>
      <c r="H377" s="422">
        <v>6</v>
      </c>
      <c r="I377" s="712">
        <v>11</v>
      </c>
      <c r="J377" s="500">
        <f t="shared" si="965"/>
        <v>327</v>
      </c>
      <c r="K377" s="404">
        <f t="shared" si="966"/>
        <v>337</v>
      </c>
      <c r="L377" s="422"/>
      <c r="M377" s="712"/>
      <c r="N377" s="500">
        <f t="shared" si="967"/>
        <v>327</v>
      </c>
      <c r="O377" s="404">
        <f t="shared" si="968"/>
        <v>337</v>
      </c>
      <c r="P377" s="500">
        <f t="shared" si="969"/>
        <v>327</v>
      </c>
      <c r="Q377" s="404">
        <f t="shared" si="970"/>
        <v>337</v>
      </c>
      <c r="R377" s="422">
        <v>17</v>
      </c>
      <c r="S377" s="712">
        <v>29</v>
      </c>
      <c r="T377" s="500">
        <f t="shared" si="971"/>
        <v>17</v>
      </c>
      <c r="U377" s="404">
        <f t="shared" si="972"/>
        <v>29</v>
      </c>
      <c r="V377" s="422">
        <v>16</v>
      </c>
      <c r="W377" s="712">
        <v>12</v>
      </c>
      <c r="X377" s="500">
        <f t="shared" si="973"/>
        <v>16</v>
      </c>
      <c r="Y377" s="404">
        <f t="shared" si="974"/>
        <v>12</v>
      </c>
      <c r="Z377" s="422"/>
      <c r="AA377" s="712"/>
      <c r="AB377" s="500">
        <f t="shared" si="975"/>
        <v>0</v>
      </c>
      <c r="AC377" s="404">
        <f t="shared" si="976"/>
        <v>0</v>
      </c>
      <c r="AD377" s="500">
        <f t="shared" si="977"/>
        <v>33</v>
      </c>
      <c r="AE377" s="404">
        <f t="shared" si="978"/>
        <v>41</v>
      </c>
      <c r="AF377" s="500">
        <f t="shared" si="979"/>
        <v>33</v>
      </c>
      <c r="AG377" s="404">
        <f t="shared" si="980"/>
        <v>41</v>
      </c>
      <c r="AH377" s="564">
        <v>3.1</v>
      </c>
      <c r="AI377" s="713">
        <v>2.7</v>
      </c>
      <c r="AJ377" s="500">
        <f t="shared" si="981"/>
        <v>52.7</v>
      </c>
      <c r="AK377" s="404">
        <f t="shared" si="982"/>
        <v>78.300000000000011</v>
      </c>
      <c r="AL377" s="564">
        <v>3.7</v>
      </c>
      <c r="AM377" s="713">
        <v>3.3</v>
      </c>
      <c r="AN377" s="500">
        <f t="shared" si="983"/>
        <v>59.2</v>
      </c>
      <c r="AO377" s="404">
        <f t="shared" si="984"/>
        <v>39.599999999999994</v>
      </c>
      <c r="AP377" s="564"/>
      <c r="AQ377" s="713"/>
      <c r="AR377" s="500">
        <f t="shared" si="985"/>
        <v>0</v>
      </c>
      <c r="AS377" s="404">
        <f t="shared" si="986"/>
        <v>0</v>
      </c>
      <c r="AT377" s="236">
        <f t="shared" si="987"/>
        <v>3.3909090909090911</v>
      </c>
      <c r="AU377" s="237">
        <f t="shared" si="988"/>
        <v>2.8756097560975613</v>
      </c>
      <c r="AV377" s="500">
        <f t="shared" si="989"/>
        <v>111.9</v>
      </c>
      <c r="AW377" s="404">
        <f t="shared" si="990"/>
        <v>117.90000000000002</v>
      </c>
      <c r="AX377" s="422">
        <v>65.2</v>
      </c>
      <c r="AY377" s="712">
        <v>59.7</v>
      </c>
      <c r="AZ377" s="500">
        <f t="shared" si="991"/>
        <v>1108.4000000000001</v>
      </c>
      <c r="BA377" s="404">
        <f t="shared" si="992"/>
        <v>1731.3000000000002</v>
      </c>
      <c r="BB377" s="422">
        <v>60.9</v>
      </c>
      <c r="BC377" s="712">
        <v>52.3</v>
      </c>
      <c r="BD377" s="500">
        <f t="shared" si="993"/>
        <v>974.4</v>
      </c>
      <c r="BE377" s="404">
        <f t="shared" si="994"/>
        <v>627.59999999999991</v>
      </c>
      <c r="BF377" s="422"/>
      <c r="BG377" s="712"/>
      <c r="BH377" s="500">
        <f t="shared" si="995"/>
        <v>0</v>
      </c>
      <c r="BI377" s="404">
        <f t="shared" si="996"/>
        <v>0</v>
      </c>
      <c r="BJ377" s="500">
        <f t="shared" si="997"/>
        <v>63.115151515151524</v>
      </c>
      <c r="BK377" s="404">
        <f t="shared" si="998"/>
        <v>57.534146341463419</v>
      </c>
      <c r="BL377" s="500">
        <f t="shared" si="999"/>
        <v>2082.8000000000002</v>
      </c>
      <c r="BM377" s="404">
        <f t="shared" si="1000"/>
        <v>2358.9</v>
      </c>
      <c r="BN377" s="422">
        <v>86</v>
      </c>
      <c r="BO377" s="712">
        <v>91</v>
      </c>
      <c r="BP377" s="500">
        <f t="shared" si="1001"/>
        <v>86</v>
      </c>
      <c r="BQ377" s="404">
        <f t="shared" si="1002"/>
        <v>91</v>
      </c>
      <c r="BR377" s="422">
        <v>29</v>
      </c>
      <c r="BS377" s="712">
        <v>35</v>
      </c>
      <c r="BT377" s="500">
        <f t="shared" si="1003"/>
        <v>29</v>
      </c>
      <c r="BU377" s="404">
        <f t="shared" si="1004"/>
        <v>35</v>
      </c>
      <c r="BV377" s="422"/>
      <c r="BW377" s="712"/>
      <c r="BX377" s="500">
        <f t="shared" si="1005"/>
        <v>0</v>
      </c>
      <c r="BY377" s="404">
        <f t="shared" si="1006"/>
        <v>0</v>
      </c>
      <c r="BZ377" s="500">
        <f t="shared" si="1007"/>
        <v>115</v>
      </c>
      <c r="CA377" s="404">
        <f t="shared" si="1008"/>
        <v>126</v>
      </c>
      <c r="CB377" s="500">
        <f t="shared" si="1009"/>
        <v>115</v>
      </c>
      <c r="CC377" s="404">
        <f t="shared" si="1010"/>
        <v>126</v>
      </c>
      <c r="CD377" s="564">
        <v>3.6</v>
      </c>
      <c r="CE377" s="714">
        <v>3.4</v>
      </c>
      <c r="CF377" s="500">
        <f t="shared" si="1011"/>
        <v>309.60000000000002</v>
      </c>
      <c r="CG377" s="404">
        <f t="shared" si="1012"/>
        <v>309.39999999999998</v>
      </c>
      <c r="CH377" s="564"/>
      <c r="CI377" s="714">
        <v>4.5</v>
      </c>
      <c r="CJ377" s="500">
        <f t="shared" si="1013"/>
        <v>0</v>
      </c>
      <c r="CK377" s="404">
        <f t="shared" si="1014"/>
        <v>157.5</v>
      </c>
      <c r="CL377" s="564"/>
      <c r="CM377" s="714"/>
      <c r="CN377" s="500">
        <f t="shared" si="1015"/>
        <v>0</v>
      </c>
      <c r="CO377" s="404">
        <f t="shared" si="1016"/>
        <v>0</v>
      </c>
      <c r="CP377" s="500">
        <f t="shared" si="1017"/>
        <v>2.6921739130434785</v>
      </c>
      <c r="CQ377" s="237">
        <f t="shared" si="1018"/>
        <v>3.7055555555555553</v>
      </c>
      <c r="CR377" s="500">
        <f t="shared" si="1019"/>
        <v>309.60000000000002</v>
      </c>
      <c r="CS377" s="404">
        <f t="shared" si="1020"/>
        <v>466.9</v>
      </c>
      <c r="CT377" s="565">
        <v>81.7</v>
      </c>
      <c r="CU377" s="714">
        <v>80.5</v>
      </c>
      <c r="CV377" s="500">
        <f t="shared" si="1021"/>
        <v>7026.2</v>
      </c>
      <c r="CW377" s="404">
        <f t="shared" si="1022"/>
        <v>7325.5</v>
      </c>
      <c r="CX377" s="565">
        <v>75.7</v>
      </c>
      <c r="CY377" s="714">
        <v>82.5</v>
      </c>
      <c r="CZ377" s="500">
        <f t="shared" si="1023"/>
        <v>2195.3000000000002</v>
      </c>
      <c r="DA377" s="404">
        <f t="shared" si="1024"/>
        <v>2887.5</v>
      </c>
      <c r="DB377" s="565"/>
      <c r="DC377" s="714"/>
      <c r="DD377" s="500">
        <f t="shared" si="1025"/>
        <v>0</v>
      </c>
      <c r="DE377" s="404">
        <f t="shared" si="1026"/>
        <v>0</v>
      </c>
      <c r="DF377" s="500">
        <f t="shared" si="1027"/>
        <v>80.186956521739134</v>
      </c>
      <c r="DG377" s="404">
        <f t="shared" si="1028"/>
        <v>81.055555555555557</v>
      </c>
      <c r="DH377" s="500">
        <f t="shared" si="1029"/>
        <v>9221.5</v>
      </c>
      <c r="DI377" s="404">
        <f t="shared" si="1030"/>
        <v>10213</v>
      </c>
      <c r="DJ377" s="500">
        <f t="shared" si="1031"/>
        <v>148</v>
      </c>
      <c r="DK377" s="404">
        <f t="shared" si="1032"/>
        <v>167</v>
      </c>
      <c r="DL377" s="500">
        <f t="shared" si="1033"/>
        <v>148</v>
      </c>
      <c r="DM377" s="404">
        <f t="shared" si="1034"/>
        <v>167</v>
      </c>
      <c r="DN377" s="236">
        <f t="shared" si="1035"/>
        <v>2.8479729729729728</v>
      </c>
      <c r="DO377" s="237">
        <f t="shared" si="1036"/>
        <v>3.5017964071856285</v>
      </c>
      <c r="DP377" s="500">
        <f t="shared" si="1037"/>
        <v>421.5</v>
      </c>
      <c r="DQ377" s="404">
        <f t="shared" si="1038"/>
        <v>584.79999999999995</v>
      </c>
      <c r="DR377" s="500">
        <f t="shared" si="1039"/>
        <v>76.380405405405398</v>
      </c>
      <c r="DS377" s="404">
        <f t="shared" si="1040"/>
        <v>75.280838323353294</v>
      </c>
      <c r="DT377" s="500">
        <f t="shared" si="1041"/>
        <v>11304.3</v>
      </c>
      <c r="DU377" s="404">
        <f t="shared" si="1042"/>
        <v>12571.9</v>
      </c>
      <c r="DV377" s="565">
        <v>79</v>
      </c>
      <c r="DW377" s="715">
        <v>56</v>
      </c>
      <c r="DX377" s="500">
        <f t="shared" si="1043"/>
        <v>79</v>
      </c>
      <c r="DY377" s="404">
        <f t="shared" si="1044"/>
        <v>56</v>
      </c>
      <c r="DZ377" s="565">
        <v>46</v>
      </c>
      <c r="EA377" s="715">
        <v>71</v>
      </c>
      <c r="EB377" s="500">
        <f t="shared" si="1045"/>
        <v>46</v>
      </c>
      <c r="EC377" s="404">
        <f t="shared" si="1046"/>
        <v>71</v>
      </c>
      <c r="ED377" s="565"/>
      <c r="EE377" s="715"/>
      <c r="EF377" s="500">
        <f t="shared" si="1047"/>
        <v>0</v>
      </c>
      <c r="EG377" s="404">
        <f t="shared" si="1048"/>
        <v>0</v>
      </c>
      <c r="EH377" s="500">
        <f t="shared" si="1049"/>
        <v>125</v>
      </c>
      <c r="EI377" s="404">
        <f t="shared" si="1050"/>
        <v>127</v>
      </c>
      <c r="EJ377" s="500">
        <f t="shared" si="1051"/>
        <v>125</v>
      </c>
      <c r="EK377" s="404">
        <f t="shared" si="1052"/>
        <v>127</v>
      </c>
      <c r="EL377" s="564">
        <v>3</v>
      </c>
      <c r="EM377" s="716">
        <v>2.5</v>
      </c>
      <c r="EN377" s="500">
        <f t="shared" si="1053"/>
        <v>237</v>
      </c>
      <c r="EO377" s="404">
        <f t="shared" si="1054"/>
        <v>140</v>
      </c>
      <c r="EP377" s="564">
        <v>3.3</v>
      </c>
      <c r="EQ377" s="716">
        <v>3.6</v>
      </c>
      <c r="ER377" s="500">
        <f t="shared" si="1055"/>
        <v>151.79999999999998</v>
      </c>
      <c r="ES377" s="404">
        <f t="shared" si="1056"/>
        <v>255.6</v>
      </c>
      <c r="ET377" s="564"/>
      <c r="EU377" s="716"/>
      <c r="EV377" s="500">
        <f t="shared" si="1057"/>
        <v>0</v>
      </c>
      <c r="EW377" s="404">
        <f t="shared" si="1058"/>
        <v>0</v>
      </c>
      <c r="EX377" s="236">
        <f t="shared" si="1059"/>
        <v>3.1103999999999998</v>
      </c>
      <c r="EY377" s="237">
        <f t="shared" si="1060"/>
        <v>3.11496062992126</v>
      </c>
      <c r="EZ377" s="500">
        <f t="shared" si="1061"/>
        <v>388.79999999999995</v>
      </c>
      <c r="FA377" s="404">
        <f t="shared" si="1062"/>
        <v>395.6</v>
      </c>
      <c r="FB377" s="565">
        <v>62</v>
      </c>
      <c r="FC377" s="716">
        <v>59.1</v>
      </c>
      <c r="FD377" s="500">
        <f t="shared" si="1063"/>
        <v>4898</v>
      </c>
      <c r="FE377" s="404">
        <f t="shared" si="1064"/>
        <v>3309.6</v>
      </c>
      <c r="FF377" s="565">
        <v>60.5</v>
      </c>
      <c r="FG377" s="716">
        <v>57.8</v>
      </c>
      <c r="FH377" s="500">
        <f t="shared" si="1065"/>
        <v>2783</v>
      </c>
      <c r="FI377" s="404">
        <f t="shared" si="1066"/>
        <v>4103.8</v>
      </c>
      <c r="FJ377" s="565"/>
      <c r="FK377" s="716"/>
      <c r="FL377" s="500">
        <f t="shared" si="1067"/>
        <v>0</v>
      </c>
      <c r="FM377" s="404">
        <f t="shared" si="1068"/>
        <v>0</v>
      </c>
      <c r="FN377" s="500">
        <f t="shared" si="1069"/>
        <v>61.448</v>
      </c>
      <c r="FO377" s="404">
        <f t="shared" si="1070"/>
        <v>58.373228346456692</v>
      </c>
      <c r="FP377" s="500">
        <f t="shared" si="1071"/>
        <v>7681</v>
      </c>
      <c r="FQ377" s="404">
        <f t="shared" si="1072"/>
        <v>7413.4</v>
      </c>
      <c r="FR377" s="565">
        <v>54</v>
      </c>
      <c r="FS377" s="717">
        <v>43</v>
      </c>
      <c r="FT377" s="500">
        <f t="shared" si="1073"/>
        <v>54</v>
      </c>
      <c r="FU377" s="404">
        <f t="shared" si="1074"/>
        <v>43</v>
      </c>
      <c r="FV377" s="564">
        <v>5.4</v>
      </c>
      <c r="FW377" s="718">
        <v>4.2</v>
      </c>
      <c r="FX377" s="500">
        <f t="shared" si="1075"/>
        <v>291.60000000000002</v>
      </c>
      <c r="FY377" s="404">
        <f t="shared" si="1076"/>
        <v>180.6</v>
      </c>
      <c r="FZ377" s="564">
        <v>58.1</v>
      </c>
      <c r="GA377" s="718">
        <v>56</v>
      </c>
      <c r="GB377" s="500">
        <f t="shared" si="1077"/>
        <v>3137.4</v>
      </c>
      <c r="GC377" s="404">
        <f t="shared" si="1078"/>
        <v>2408</v>
      </c>
      <c r="GD377" s="510">
        <f t="shared" si="1079"/>
        <v>182</v>
      </c>
      <c r="GE377" s="404">
        <f t="shared" si="1080"/>
        <v>176</v>
      </c>
      <c r="GF377" s="500">
        <f t="shared" si="1081"/>
        <v>182</v>
      </c>
      <c r="GG377" s="404">
        <f t="shared" si="1082"/>
        <v>176</v>
      </c>
      <c r="GH377" s="500">
        <f t="shared" si="1083"/>
        <v>599.29999999999995</v>
      </c>
      <c r="GI377" s="404">
        <f t="shared" si="1084"/>
        <v>527.70000000000005</v>
      </c>
      <c r="GJ377" s="500">
        <f t="shared" si="1085"/>
        <v>13032.6</v>
      </c>
      <c r="GK377" s="404">
        <f t="shared" si="1086"/>
        <v>12366.4</v>
      </c>
      <c r="GL377" s="510">
        <f t="shared" si="1087"/>
        <v>91</v>
      </c>
      <c r="GM377" s="404">
        <f t="shared" si="1088"/>
        <v>118</v>
      </c>
      <c r="GN377" s="500">
        <f t="shared" si="1089"/>
        <v>91</v>
      </c>
      <c r="GO377" s="404">
        <f t="shared" si="1090"/>
        <v>118</v>
      </c>
      <c r="GP377" s="500">
        <f t="shared" si="1091"/>
        <v>211</v>
      </c>
      <c r="GQ377" s="404">
        <f t="shared" si="1092"/>
        <v>452.7</v>
      </c>
      <c r="GR377" s="500">
        <f t="shared" si="1093"/>
        <v>5952.7000000000007</v>
      </c>
      <c r="GS377" s="404">
        <f t="shared" si="1094"/>
        <v>7618.9</v>
      </c>
      <c r="GT377" s="510">
        <f t="shared" si="1095"/>
        <v>273</v>
      </c>
      <c r="GU377" s="404">
        <f t="shared" si="1096"/>
        <v>294</v>
      </c>
      <c r="GV377" s="500">
        <f t="shared" si="1097"/>
        <v>273</v>
      </c>
      <c r="GW377" s="404">
        <f t="shared" si="1098"/>
        <v>294</v>
      </c>
      <c r="GX377" s="500">
        <f t="shared" si="1099"/>
        <v>810.3</v>
      </c>
      <c r="GY377" s="404">
        <f t="shared" si="1100"/>
        <v>980.40000000000009</v>
      </c>
      <c r="GZ377" s="500">
        <f t="shared" si="1101"/>
        <v>18985.300000000003</v>
      </c>
      <c r="HA377" s="404">
        <f t="shared" si="1102"/>
        <v>19985.3</v>
      </c>
      <c r="HB377" s="510">
        <f t="shared" si="1103"/>
        <v>0</v>
      </c>
      <c r="HC377" s="404">
        <f t="shared" si="1104"/>
        <v>0</v>
      </c>
      <c r="HD377" s="500">
        <f t="shared" si="1105"/>
        <v>0</v>
      </c>
      <c r="HE377" s="404">
        <f t="shared" si="1106"/>
        <v>0</v>
      </c>
      <c r="HF377" s="500" t="str">
        <f t="shared" si="1107"/>
        <v/>
      </c>
      <c r="HG377" s="404" t="str">
        <f t="shared" si="1108"/>
        <v/>
      </c>
      <c r="HH377" s="500" t="str">
        <f t="shared" si="1109"/>
        <v/>
      </c>
      <c r="HI377" s="404" t="str">
        <f t="shared" si="1110"/>
        <v/>
      </c>
      <c r="HJ377" s="510">
        <f t="shared" si="1111"/>
        <v>1101.9000000000001</v>
      </c>
      <c r="HK377" s="404">
        <f t="shared" si="1112"/>
        <v>1161</v>
      </c>
      <c r="HL377" s="500">
        <f t="shared" si="1113"/>
        <v>22122.7</v>
      </c>
      <c r="HM377" s="404">
        <f t="shared" si="1114"/>
        <v>22393.3</v>
      </c>
    </row>
    <row r="378" spans="1:221">
      <c r="A378" s="711" t="s">
        <v>547</v>
      </c>
      <c r="B378" s="622" t="s">
        <v>1066</v>
      </c>
      <c r="C378" s="730"/>
      <c r="D378" s="627">
        <v>225520</v>
      </c>
      <c r="E378" s="623">
        <v>9</v>
      </c>
      <c r="F378" s="422">
        <v>303</v>
      </c>
      <c r="G378" s="712">
        <v>314</v>
      </c>
      <c r="H378" s="422">
        <v>2</v>
      </c>
      <c r="I378" s="712">
        <v>1</v>
      </c>
      <c r="J378" s="500">
        <f t="shared" si="965"/>
        <v>301</v>
      </c>
      <c r="K378" s="404">
        <f t="shared" si="966"/>
        <v>313</v>
      </c>
      <c r="L378" s="422"/>
      <c r="M378" s="712"/>
      <c r="N378" s="500">
        <f t="shared" si="967"/>
        <v>301</v>
      </c>
      <c r="O378" s="404">
        <f t="shared" si="968"/>
        <v>313</v>
      </c>
      <c r="P378" s="500">
        <f t="shared" si="969"/>
        <v>301</v>
      </c>
      <c r="Q378" s="404">
        <f t="shared" si="970"/>
        <v>313</v>
      </c>
      <c r="R378" s="422">
        <v>39</v>
      </c>
      <c r="S378" s="712">
        <v>46</v>
      </c>
      <c r="T378" s="500">
        <f t="shared" si="971"/>
        <v>39</v>
      </c>
      <c r="U378" s="404">
        <f t="shared" si="972"/>
        <v>46</v>
      </c>
      <c r="V378" s="422">
        <v>17</v>
      </c>
      <c r="W378" s="712">
        <v>18</v>
      </c>
      <c r="X378" s="500">
        <f t="shared" si="973"/>
        <v>17</v>
      </c>
      <c r="Y378" s="404">
        <f t="shared" si="974"/>
        <v>18</v>
      </c>
      <c r="Z378" s="422"/>
      <c r="AA378" s="712"/>
      <c r="AB378" s="500">
        <f t="shared" si="975"/>
        <v>0</v>
      </c>
      <c r="AC378" s="404">
        <f t="shared" si="976"/>
        <v>0</v>
      </c>
      <c r="AD378" s="500">
        <f t="shared" si="977"/>
        <v>56</v>
      </c>
      <c r="AE378" s="404">
        <f t="shared" si="978"/>
        <v>64</v>
      </c>
      <c r="AF378" s="500">
        <f t="shared" si="979"/>
        <v>56</v>
      </c>
      <c r="AG378" s="404">
        <f t="shared" si="980"/>
        <v>64</v>
      </c>
      <c r="AH378" s="564">
        <v>2.4</v>
      </c>
      <c r="AI378" s="713">
        <v>2.7</v>
      </c>
      <c r="AJ378" s="500">
        <f t="shared" si="981"/>
        <v>93.6</v>
      </c>
      <c r="AK378" s="404">
        <f t="shared" si="982"/>
        <v>124.2</v>
      </c>
      <c r="AL378" s="564">
        <v>2.6</v>
      </c>
      <c r="AM378" s="713">
        <v>2.9</v>
      </c>
      <c r="AN378" s="500">
        <f t="shared" si="983"/>
        <v>44.2</v>
      </c>
      <c r="AO378" s="404">
        <f t="shared" si="984"/>
        <v>52.199999999999996</v>
      </c>
      <c r="AP378" s="564"/>
      <c r="AQ378" s="713"/>
      <c r="AR378" s="500">
        <f t="shared" si="985"/>
        <v>0</v>
      </c>
      <c r="AS378" s="404">
        <f t="shared" si="986"/>
        <v>0</v>
      </c>
      <c r="AT378" s="236">
        <f t="shared" si="987"/>
        <v>2.4607142857142859</v>
      </c>
      <c r="AU378" s="237">
        <f t="shared" si="988"/>
        <v>2.7562500000000001</v>
      </c>
      <c r="AV378" s="500">
        <f t="shared" si="989"/>
        <v>137.80000000000001</v>
      </c>
      <c r="AW378" s="404">
        <f t="shared" si="990"/>
        <v>176.4</v>
      </c>
      <c r="AX378" s="422">
        <v>55.6</v>
      </c>
      <c r="AY378" s="712">
        <v>56.6</v>
      </c>
      <c r="AZ378" s="500">
        <f t="shared" si="991"/>
        <v>2168.4</v>
      </c>
      <c r="BA378" s="404">
        <f t="shared" si="992"/>
        <v>2603.6</v>
      </c>
      <c r="BB378" s="422">
        <v>49.9</v>
      </c>
      <c r="BC378" s="712">
        <v>54.1</v>
      </c>
      <c r="BD378" s="500">
        <f t="shared" si="993"/>
        <v>848.3</v>
      </c>
      <c r="BE378" s="404">
        <f t="shared" si="994"/>
        <v>973.80000000000007</v>
      </c>
      <c r="BF378" s="422"/>
      <c r="BG378" s="712"/>
      <c r="BH378" s="500">
        <f t="shared" si="995"/>
        <v>0</v>
      </c>
      <c r="BI378" s="404">
        <f t="shared" si="996"/>
        <v>0</v>
      </c>
      <c r="BJ378" s="500">
        <f t="shared" si="997"/>
        <v>53.869642857142857</v>
      </c>
      <c r="BK378" s="404">
        <f t="shared" si="998"/>
        <v>55.896875000000001</v>
      </c>
      <c r="BL378" s="500">
        <f t="shared" si="999"/>
        <v>3016.7</v>
      </c>
      <c r="BM378" s="404">
        <f t="shared" si="1000"/>
        <v>3577.4</v>
      </c>
      <c r="BN378" s="422">
        <v>56</v>
      </c>
      <c r="BO378" s="712">
        <v>63</v>
      </c>
      <c r="BP378" s="500">
        <f t="shared" si="1001"/>
        <v>56</v>
      </c>
      <c r="BQ378" s="404">
        <f t="shared" si="1002"/>
        <v>63</v>
      </c>
      <c r="BR378" s="422">
        <v>44</v>
      </c>
      <c r="BS378" s="712">
        <v>25</v>
      </c>
      <c r="BT378" s="500">
        <f t="shared" si="1003"/>
        <v>44</v>
      </c>
      <c r="BU378" s="404">
        <f t="shared" si="1004"/>
        <v>25</v>
      </c>
      <c r="BV378" s="422"/>
      <c r="BW378" s="712"/>
      <c r="BX378" s="500">
        <f t="shared" si="1005"/>
        <v>0</v>
      </c>
      <c r="BY378" s="404">
        <f t="shared" si="1006"/>
        <v>0</v>
      </c>
      <c r="BZ378" s="500">
        <f t="shared" si="1007"/>
        <v>100</v>
      </c>
      <c r="CA378" s="404">
        <f t="shared" si="1008"/>
        <v>88</v>
      </c>
      <c r="CB378" s="500">
        <f t="shared" si="1009"/>
        <v>100</v>
      </c>
      <c r="CC378" s="404">
        <f t="shared" si="1010"/>
        <v>88</v>
      </c>
      <c r="CD378" s="564">
        <v>3.9</v>
      </c>
      <c r="CE378" s="714">
        <v>3.6</v>
      </c>
      <c r="CF378" s="500">
        <f t="shared" si="1011"/>
        <v>218.4</v>
      </c>
      <c r="CG378" s="404">
        <f t="shared" si="1012"/>
        <v>226.8</v>
      </c>
      <c r="CH378" s="564"/>
      <c r="CI378" s="714">
        <v>4.2</v>
      </c>
      <c r="CJ378" s="500">
        <f t="shared" si="1013"/>
        <v>0</v>
      </c>
      <c r="CK378" s="404">
        <f t="shared" si="1014"/>
        <v>105</v>
      </c>
      <c r="CL378" s="564"/>
      <c r="CM378" s="714"/>
      <c r="CN378" s="500">
        <f t="shared" si="1015"/>
        <v>0</v>
      </c>
      <c r="CO378" s="404">
        <f t="shared" si="1016"/>
        <v>0</v>
      </c>
      <c r="CP378" s="500">
        <f t="shared" si="1017"/>
        <v>2.1840000000000002</v>
      </c>
      <c r="CQ378" s="237">
        <f t="shared" si="1018"/>
        <v>3.7704545454545455</v>
      </c>
      <c r="CR378" s="500">
        <f t="shared" si="1019"/>
        <v>218.4</v>
      </c>
      <c r="CS378" s="404">
        <f t="shared" si="1020"/>
        <v>331.8</v>
      </c>
      <c r="CT378" s="565">
        <v>78</v>
      </c>
      <c r="CU378" s="714">
        <v>73.8</v>
      </c>
      <c r="CV378" s="500">
        <f t="shared" si="1021"/>
        <v>4368</v>
      </c>
      <c r="CW378" s="404">
        <f t="shared" si="1022"/>
        <v>4649.3999999999996</v>
      </c>
      <c r="CX378" s="565">
        <v>78.5</v>
      </c>
      <c r="CY378" s="714">
        <v>78.2</v>
      </c>
      <c r="CZ378" s="500">
        <f t="shared" si="1023"/>
        <v>3454</v>
      </c>
      <c r="DA378" s="404">
        <f t="shared" si="1024"/>
        <v>1955</v>
      </c>
      <c r="DB378" s="565"/>
      <c r="DC378" s="714"/>
      <c r="DD378" s="500">
        <f t="shared" si="1025"/>
        <v>0</v>
      </c>
      <c r="DE378" s="404">
        <f t="shared" si="1026"/>
        <v>0</v>
      </c>
      <c r="DF378" s="500">
        <f t="shared" si="1027"/>
        <v>78.22</v>
      </c>
      <c r="DG378" s="404">
        <f t="shared" si="1028"/>
        <v>75.05</v>
      </c>
      <c r="DH378" s="500">
        <f t="shared" si="1029"/>
        <v>7822</v>
      </c>
      <c r="DI378" s="404">
        <f t="shared" si="1030"/>
        <v>6604.4</v>
      </c>
      <c r="DJ378" s="500">
        <f t="shared" si="1031"/>
        <v>156</v>
      </c>
      <c r="DK378" s="404">
        <f t="shared" si="1032"/>
        <v>152</v>
      </c>
      <c r="DL378" s="500">
        <f t="shared" si="1033"/>
        <v>156</v>
      </c>
      <c r="DM378" s="404">
        <f t="shared" si="1034"/>
        <v>152</v>
      </c>
      <c r="DN378" s="236">
        <f t="shared" si="1035"/>
        <v>2.2833333333333337</v>
      </c>
      <c r="DO378" s="237">
        <f t="shared" si="1036"/>
        <v>3.3434210526315793</v>
      </c>
      <c r="DP378" s="500">
        <f t="shared" si="1037"/>
        <v>356.20000000000005</v>
      </c>
      <c r="DQ378" s="404">
        <f t="shared" si="1038"/>
        <v>508.20000000000005</v>
      </c>
      <c r="DR378" s="500">
        <f t="shared" si="1039"/>
        <v>69.478846153846163</v>
      </c>
      <c r="DS378" s="404">
        <f t="shared" si="1040"/>
        <v>66.985526315789471</v>
      </c>
      <c r="DT378" s="500">
        <f t="shared" si="1041"/>
        <v>10838.7</v>
      </c>
      <c r="DU378" s="404">
        <f t="shared" si="1042"/>
        <v>10181.799999999999</v>
      </c>
      <c r="DV378" s="565">
        <v>45</v>
      </c>
      <c r="DW378" s="715">
        <v>48</v>
      </c>
      <c r="DX378" s="500">
        <f t="shared" si="1043"/>
        <v>45</v>
      </c>
      <c r="DY378" s="404">
        <f t="shared" si="1044"/>
        <v>48</v>
      </c>
      <c r="DZ378" s="565">
        <v>70</v>
      </c>
      <c r="EA378" s="715">
        <v>78</v>
      </c>
      <c r="EB378" s="500">
        <f t="shared" si="1045"/>
        <v>70</v>
      </c>
      <c r="EC378" s="404">
        <f t="shared" si="1046"/>
        <v>78</v>
      </c>
      <c r="ED378" s="565"/>
      <c r="EE378" s="715"/>
      <c r="EF378" s="500">
        <f t="shared" si="1047"/>
        <v>0</v>
      </c>
      <c r="EG378" s="404">
        <f t="shared" si="1048"/>
        <v>0</v>
      </c>
      <c r="EH378" s="500">
        <f t="shared" si="1049"/>
        <v>115</v>
      </c>
      <c r="EI378" s="404">
        <f t="shared" si="1050"/>
        <v>126</v>
      </c>
      <c r="EJ378" s="500">
        <f t="shared" si="1051"/>
        <v>115</v>
      </c>
      <c r="EK378" s="404">
        <f t="shared" si="1052"/>
        <v>126</v>
      </c>
      <c r="EL378" s="564">
        <v>3.1</v>
      </c>
      <c r="EM378" s="716">
        <v>3.2</v>
      </c>
      <c r="EN378" s="500">
        <f t="shared" si="1053"/>
        <v>139.5</v>
      </c>
      <c r="EO378" s="404">
        <f t="shared" si="1054"/>
        <v>153.60000000000002</v>
      </c>
      <c r="EP378" s="564">
        <v>2.9</v>
      </c>
      <c r="EQ378" s="716">
        <v>3.2</v>
      </c>
      <c r="ER378" s="500">
        <f t="shared" si="1055"/>
        <v>203</v>
      </c>
      <c r="ES378" s="404">
        <f t="shared" si="1056"/>
        <v>249.60000000000002</v>
      </c>
      <c r="ET378" s="564"/>
      <c r="EU378" s="716"/>
      <c r="EV378" s="500">
        <f t="shared" si="1057"/>
        <v>0</v>
      </c>
      <c r="EW378" s="404">
        <f t="shared" si="1058"/>
        <v>0</v>
      </c>
      <c r="EX378" s="236">
        <f t="shared" si="1059"/>
        <v>2.9782608695652173</v>
      </c>
      <c r="EY378" s="237">
        <f t="shared" si="1060"/>
        <v>3.2</v>
      </c>
      <c r="EZ378" s="500">
        <f t="shared" si="1061"/>
        <v>342.5</v>
      </c>
      <c r="FA378" s="404">
        <f t="shared" si="1062"/>
        <v>403.20000000000005</v>
      </c>
      <c r="FB378" s="565">
        <v>63.5</v>
      </c>
      <c r="FC378" s="716">
        <v>55.4</v>
      </c>
      <c r="FD378" s="500">
        <f t="shared" si="1063"/>
        <v>2857.5</v>
      </c>
      <c r="FE378" s="404">
        <f t="shared" si="1064"/>
        <v>2659.2</v>
      </c>
      <c r="FF378" s="565">
        <v>50.1</v>
      </c>
      <c r="FG378" s="716">
        <v>52.3</v>
      </c>
      <c r="FH378" s="500">
        <f t="shared" si="1065"/>
        <v>3507</v>
      </c>
      <c r="FI378" s="404">
        <f t="shared" si="1066"/>
        <v>4079.3999999999996</v>
      </c>
      <c r="FJ378" s="565"/>
      <c r="FK378" s="716"/>
      <c r="FL378" s="500">
        <f t="shared" si="1067"/>
        <v>0</v>
      </c>
      <c r="FM378" s="404">
        <f t="shared" si="1068"/>
        <v>0</v>
      </c>
      <c r="FN378" s="500">
        <f t="shared" si="1069"/>
        <v>55.343478260869567</v>
      </c>
      <c r="FO378" s="404">
        <f t="shared" si="1070"/>
        <v>53.480952380952374</v>
      </c>
      <c r="FP378" s="500">
        <f t="shared" si="1071"/>
        <v>6364.5</v>
      </c>
      <c r="FQ378" s="404">
        <f t="shared" si="1072"/>
        <v>6738.5999999999995</v>
      </c>
      <c r="FR378" s="565">
        <v>30</v>
      </c>
      <c r="FS378" s="717">
        <v>35</v>
      </c>
      <c r="FT378" s="500">
        <f t="shared" si="1073"/>
        <v>30</v>
      </c>
      <c r="FU378" s="404">
        <f t="shared" si="1074"/>
        <v>35</v>
      </c>
      <c r="FV378" s="564">
        <v>5.6</v>
      </c>
      <c r="FW378" s="718">
        <v>4.9000000000000004</v>
      </c>
      <c r="FX378" s="500">
        <f t="shared" si="1075"/>
        <v>168</v>
      </c>
      <c r="FY378" s="404">
        <f t="shared" si="1076"/>
        <v>171.5</v>
      </c>
      <c r="FZ378" s="564">
        <v>66.8</v>
      </c>
      <c r="GA378" s="718">
        <v>69.7</v>
      </c>
      <c r="GB378" s="500">
        <f t="shared" si="1077"/>
        <v>2004</v>
      </c>
      <c r="GC378" s="404">
        <f t="shared" si="1078"/>
        <v>2439.5</v>
      </c>
      <c r="GD378" s="510">
        <f t="shared" si="1079"/>
        <v>140</v>
      </c>
      <c r="GE378" s="404">
        <f t="shared" si="1080"/>
        <v>157</v>
      </c>
      <c r="GF378" s="500">
        <f t="shared" si="1081"/>
        <v>140</v>
      </c>
      <c r="GG378" s="404">
        <f t="shared" si="1082"/>
        <v>157</v>
      </c>
      <c r="GH378" s="500">
        <f t="shared" si="1083"/>
        <v>451.5</v>
      </c>
      <c r="GI378" s="404">
        <f t="shared" si="1084"/>
        <v>504.6</v>
      </c>
      <c r="GJ378" s="500">
        <f t="shared" si="1085"/>
        <v>9393.9</v>
      </c>
      <c r="GK378" s="404">
        <f t="shared" si="1086"/>
        <v>9912.2000000000007</v>
      </c>
      <c r="GL378" s="510">
        <f t="shared" si="1087"/>
        <v>131</v>
      </c>
      <c r="GM378" s="404">
        <f t="shared" si="1088"/>
        <v>121</v>
      </c>
      <c r="GN378" s="500">
        <f t="shared" si="1089"/>
        <v>131</v>
      </c>
      <c r="GO378" s="404">
        <f t="shared" si="1090"/>
        <v>121</v>
      </c>
      <c r="GP378" s="500">
        <f t="shared" si="1091"/>
        <v>247.2</v>
      </c>
      <c r="GQ378" s="404">
        <f t="shared" si="1092"/>
        <v>406.8</v>
      </c>
      <c r="GR378" s="500">
        <f t="shared" si="1093"/>
        <v>7809.3</v>
      </c>
      <c r="GS378" s="404">
        <f t="shared" si="1094"/>
        <v>7008.2</v>
      </c>
      <c r="GT378" s="510">
        <f t="shared" si="1095"/>
        <v>271</v>
      </c>
      <c r="GU378" s="404">
        <f t="shared" si="1096"/>
        <v>278</v>
      </c>
      <c r="GV378" s="500">
        <f t="shared" si="1097"/>
        <v>271</v>
      </c>
      <c r="GW378" s="404">
        <f t="shared" si="1098"/>
        <v>278</v>
      </c>
      <c r="GX378" s="500">
        <f t="shared" si="1099"/>
        <v>698.7</v>
      </c>
      <c r="GY378" s="404">
        <f t="shared" si="1100"/>
        <v>911.40000000000009</v>
      </c>
      <c r="GZ378" s="500">
        <f t="shared" si="1101"/>
        <v>17203.2</v>
      </c>
      <c r="HA378" s="404">
        <f t="shared" si="1102"/>
        <v>16920.400000000001</v>
      </c>
      <c r="HB378" s="510">
        <f t="shared" si="1103"/>
        <v>0</v>
      </c>
      <c r="HC378" s="404">
        <f t="shared" si="1104"/>
        <v>0</v>
      </c>
      <c r="HD378" s="500">
        <f t="shared" si="1105"/>
        <v>0</v>
      </c>
      <c r="HE378" s="404">
        <f t="shared" si="1106"/>
        <v>0</v>
      </c>
      <c r="HF378" s="500" t="str">
        <f t="shared" si="1107"/>
        <v/>
      </c>
      <c r="HG378" s="404" t="str">
        <f t="shared" si="1108"/>
        <v/>
      </c>
      <c r="HH378" s="500" t="str">
        <f t="shared" si="1109"/>
        <v/>
      </c>
      <c r="HI378" s="404" t="str">
        <f t="shared" si="1110"/>
        <v/>
      </c>
      <c r="HJ378" s="510">
        <f t="shared" si="1111"/>
        <v>866.7</v>
      </c>
      <c r="HK378" s="404">
        <f t="shared" si="1112"/>
        <v>1082.9000000000001</v>
      </c>
      <c r="HL378" s="500">
        <f t="shared" si="1113"/>
        <v>19207.2</v>
      </c>
      <c r="HM378" s="404">
        <f t="shared" si="1114"/>
        <v>19359.899999999998</v>
      </c>
    </row>
    <row r="379" spans="1:221">
      <c r="A379" s="727" t="s">
        <v>547</v>
      </c>
      <c r="B379" s="732" t="s">
        <v>1067</v>
      </c>
      <c r="C379" s="733"/>
      <c r="D379" s="728">
        <v>441760</v>
      </c>
      <c r="E379" s="729">
        <v>9</v>
      </c>
      <c r="F379" s="422">
        <v>344</v>
      </c>
      <c r="G379" s="712">
        <v>369</v>
      </c>
      <c r="H379" s="422">
        <v>0</v>
      </c>
      <c r="I379" s="712">
        <v>5</v>
      </c>
      <c r="J379" s="500">
        <f t="shared" si="965"/>
        <v>344</v>
      </c>
      <c r="K379" s="404">
        <f t="shared" si="966"/>
        <v>364</v>
      </c>
      <c r="L379" s="422"/>
      <c r="M379" s="712"/>
      <c r="N379" s="500">
        <f t="shared" si="967"/>
        <v>344</v>
      </c>
      <c r="O379" s="404">
        <f t="shared" si="968"/>
        <v>364</v>
      </c>
      <c r="P379" s="500">
        <f t="shared" si="969"/>
        <v>344</v>
      </c>
      <c r="Q379" s="404">
        <f t="shared" si="970"/>
        <v>364</v>
      </c>
      <c r="R379" s="422">
        <v>10</v>
      </c>
      <c r="S379" s="712">
        <v>14</v>
      </c>
      <c r="T379" s="500">
        <f t="shared" si="971"/>
        <v>10</v>
      </c>
      <c r="U379" s="404">
        <f t="shared" si="972"/>
        <v>14</v>
      </c>
      <c r="V379" s="422">
        <v>9</v>
      </c>
      <c r="W379" s="712">
        <v>2</v>
      </c>
      <c r="X379" s="500">
        <f t="shared" si="973"/>
        <v>9</v>
      </c>
      <c r="Y379" s="404">
        <f t="shared" si="974"/>
        <v>2</v>
      </c>
      <c r="Z379" s="422"/>
      <c r="AA379" s="712"/>
      <c r="AB379" s="500">
        <f t="shared" si="975"/>
        <v>0</v>
      </c>
      <c r="AC379" s="404">
        <f t="shared" si="976"/>
        <v>0</v>
      </c>
      <c r="AD379" s="500">
        <f t="shared" si="977"/>
        <v>19</v>
      </c>
      <c r="AE379" s="404">
        <f t="shared" si="978"/>
        <v>16</v>
      </c>
      <c r="AF379" s="500">
        <f t="shared" si="979"/>
        <v>19</v>
      </c>
      <c r="AG379" s="404">
        <f t="shared" si="980"/>
        <v>16</v>
      </c>
      <c r="AH379" s="564">
        <v>3.4</v>
      </c>
      <c r="AI379" s="713">
        <v>3.8</v>
      </c>
      <c r="AJ379" s="500">
        <f t="shared" si="981"/>
        <v>34</v>
      </c>
      <c r="AK379" s="404">
        <f t="shared" si="982"/>
        <v>53.199999999999996</v>
      </c>
      <c r="AL379" s="564">
        <v>4.0999999999999996</v>
      </c>
      <c r="AM379" s="713">
        <v>3.8</v>
      </c>
      <c r="AN379" s="500">
        <f t="shared" si="983"/>
        <v>36.9</v>
      </c>
      <c r="AO379" s="404">
        <f t="shared" si="984"/>
        <v>7.6</v>
      </c>
      <c r="AP379" s="564"/>
      <c r="AQ379" s="713"/>
      <c r="AR379" s="500">
        <f t="shared" si="985"/>
        <v>0</v>
      </c>
      <c r="AS379" s="404">
        <f t="shared" si="986"/>
        <v>0</v>
      </c>
      <c r="AT379" s="236">
        <f t="shared" si="987"/>
        <v>3.7315789473684213</v>
      </c>
      <c r="AU379" s="237">
        <f t="shared" si="988"/>
        <v>3.8</v>
      </c>
      <c r="AV379" s="500">
        <f t="shared" si="989"/>
        <v>70.900000000000006</v>
      </c>
      <c r="AW379" s="404">
        <f t="shared" si="990"/>
        <v>60.8</v>
      </c>
      <c r="AX379" s="422">
        <v>74.5</v>
      </c>
      <c r="AY379" s="712">
        <v>74.099999999999994</v>
      </c>
      <c r="AZ379" s="500">
        <f t="shared" si="991"/>
        <v>745</v>
      </c>
      <c r="BA379" s="404">
        <f t="shared" si="992"/>
        <v>1037.3999999999999</v>
      </c>
      <c r="BB379" s="422">
        <v>68.7</v>
      </c>
      <c r="BC379" s="712">
        <v>62</v>
      </c>
      <c r="BD379" s="500">
        <f t="shared" si="993"/>
        <v>618.30000000000007</v>
      </c>
      <c r="BE379" s="404">
        <f t="shared" si="994"/>
        <v>124</v>
      </c>
      <c r="BF379" s="422"/>
      <c r="BG379" s="712"/>
      <c r="BH379" s="500">
        <f t="shared" si="995"/>
        <v>0</v>
      </c>
      <c r="BI379" s="404">
        <f t="shared" si="996"/>
        <v>0</v>
      </c>
      <c r="BJ379" s="500">
        <f t="shared" si="997"/>
        <v>71.752631578947373</v>
      </c>
      <c r="BK379" s="404">
        <f t="shared" si="998"/>
        <v>72.587499999999991</v>
      </c>
      <c r="BL379" s="500">
        <f t="shared" si="999"/>
        <v>1363.3000000000002</v>
      </c>
      <c r="BM379" s="404">
        <f t="shared" si="1000"/>
        <v>1161.3999999999999</v>
      </c>
      <c r="BN379" s="422">
        <v>89</v>
      </c>
      <c r="BO379" s="712">
        <v>93</v>
      </c>
      <c r="BP379" s="500">
        <f t="shared" si="1001"/>
        <v>89</v>
      </c>
      <c r="BQ379" s="404">
        <f t="shared" si="1002"/>
        <v>93</v>
      </c>
      <c r="BR379" s="422">
        <v>55</v>
      </c>
      <c r="BS379" s="712">
        <v>42</v>
      </c>
      <c r="BT379" s="500">
        <f t="shared" si="1003"/>
        <v>55</v>
      </c>
      <c r="BU379" s="404">
        <f t="shared" si="1004"/>
        <v>42</v>
      </c>
      <c r="BV379" s="422"/>
      <c r="BW379" s="712"/>
      <c r="BX379" s="500">
        <f t="shared" si="1005"/>
        <v>0</v>
      </c>
      <c r="BY379" s="404">
        <f t="shared" si="1006"/>
        <v>0</v>
      </c>
      <c r="BZ379" s="500">
        <f t="shared" si="1007"/>
        <v>144</v>
      </c>
      <c r="CA379" s="404">
        <f t="shared" si="1008"/>
        <v>135</v>
      </c>
      <c r="CB379" s="500">
        <f t="shared" si="1009"/>
        <v>144</v>
      </c>
      <c r="CC379" s="404">
        <f t="shared" si="1010"/>
        <v>135</v>
      </c>
      <c r="CD379" s="564">
        <v>3.8</v>
      </c>
      <c r="CE379" s="714">
        <v>4.4000000000000004</v>
      </c>
      <c r="CF379" s="500">
        <f t="shared" si="1011"/>
        <v>338.2</v>
      </c>
      <c r="CG379" s="404">
        <f t="shared" si="1012"/>
        <v>409.20000000000005</v>
      </c>
      <c r="CH379" s="564"/>
      <c r="CI379" s="714">
        <v>4.4000000000000004</v>
      </c>
      <c r="CJ379" s="500">
        <f t="shared" si="1013"/>
        <v>0</v>
      </c>
      <c r="CK379" s="404">
        <f t="shared" si="1014"/>
        <v>184.8</v>
      </c>
      <c r="CL379" s="564"/>
      <c r="CM379" s="714"/>
      <c r="CN379" s="500">
        <f t="shared" si="1015"/>
        <v>0</v>
      </c>
      <c r="CO379" s="404">
        <f t="shared" si="1016"/>
        <v>0</v>
      </c>
      <c r="CP379" s="500">
        <f t="shared" si="1017"/>
        <v>2.348611111111111</v>
      </c>
      <c r="CQ379" s="237">
        <f t="shared" si="1018"/>
        <v>4.4000000000000004</v>
      </c>
      <c r="CR379" s="500">
        <f t="shared" si="1019"/>
        <v>338.2</v>
      </c>
      <c r="CS379" s="404">
        <f t="shared" si="1020"/>
        <v>594</v>
      </c>
      <c r="CT379" s="565">
        <v>82.4</v>
      </c>
      <c r="CU379" s="714">
        <v>85.9</v>
      </c>
      <c r="CV379" s="500">
        <f t="shared" si="1021"/>
        <v>7333.6</v>
      </c>
      <c r="CW379" s="404">
        <f t="shared" si="1022"/>
        <v>7988.7000000000007</v>
      </c>
      <c r="CX379" s="565">
        <v>80.7</v>
      </c>
      <c r="CY379" s="714">
        <v>81.400000000000006</v>
      </c>
      <c r="CZ379" s="500">
        <f t="shared" si="1023"/>
        <v>4438.5</v>
      </c>
      <c r="DA379" s="404">
        <f t="shared" si="1024"/>
        <v>3418.8</v>
      </c>
      <c r="DB379" s="565"/>
      <c r="DC379" s="714"/>
      <c r="DD379" s="500">
        <f t="shared" si="1025"/>
        <v>0</v>
      </c>
      <c r="DE379" s="404">
        <f t="shared" si="1026"/>
        <v>0</v>
      </c>
      <c r="DF379" s="500">
        <f t="shared" si="1027"/>
        <v>81.750694444444449</v>
      </c>
      <c r="DG379" s="404">
        <f t="shared" si="1028"/>
        <v>84.5</v>
      </c>
      <c r="DH379" s="500">
        <f t="shared" si="1029"/>
        <v>11772.1</v>
      </c>
      <c r="DI379" s="404">
        <f t="shared" si="1030"/>
        <v>11407.5</v>
      </c>
      <c r="DJ379" s="500">
        <f t="shared" si="1031"/>
        <v>163</v>
      </c>
      <c r="DK379" s="404">
        <f t="shared" si="1032"/>
        <v>151</v>
      </c>
      <c r="DL379" s="500">
        <f t="shared" si="1033"/>
        <v>163</v>
      </c>
      <c r="DM379" s="404">
        <f t="shared" si="1034"/>
        <v>151</v>
      </c>
      <c r="DN379" s="236">
        <f t="shared" si="1035"/>
        <v>2.5098159509202453</v>
      </c>
      <c r="DO379" s="237">
        <f t="shared" si="1036"/>
        <v>4.3364238410596023</v>
      </c>
      <c r="DP379" s="500">
        <f t="shared" si="1037"/>
        <v>409.09999999999997</v>
      </c>
      <c r="DQ379" s="404">
        <f t="shared" si="1038"/>
        <v>654.79999999999995</v>
      </c>
      <c r="DR379" s="500">
        <f t="shared" si="1039"/>
        <v>80.585276073619639</v>
      </c>
      <c r="DS379" s="404">
        <f t="shared" si="1040"/>
        <v>83.237748344370857</v>
      </c>
      <c r="DT379" s="500">
        <f t="shared" si="1041"/>
        <v>13135.400000000001</v>
      </c>
      <c r="DU379" s="404">
        <f t="shared" si="1042"/>
        <v>12568.9</v>
      </c>
      <c r="DV379" s="565">
        <v>77</v>
      </c>
      <c r="DW379" s="715">
        <v>79</v>
      </c>
      <c r="DX379" s="500">
        <f t="shared" si="1043"/>
        <v>77</v>
      </c>
      <c r="DY379" s="404">
        <f t="shared" si="1044"/>
        <v>79</v>
      </c>
      <c r="DZ379" s="565">
        <v>81</v>
      </c>
      <c r="EA379" s="715">
        <v>101</v>
      </c>
      <c r="EB379" s="500">
        <f t="shared" si="1045"/>
        <v>81</v>
      </c>
      <c r="EC379" s="404">
        <f t="shared" si="1046"/>
        <v>101</v>
      </c>
      <c r="ED379" s="565"/>
      <c r="EE379" s="715"/>
      <c r="EF379" s="500">
        <f t="shared" si="1047"/>
        <v>0</v>
      </c>
      <c r="EG379" s="404">
        <f t="shared" si="1048"/>
        <v>0</v>
      </c>
      <c r="EH379" s="500">
        <f t="shared" si="1049"/>
        <v>158</v>
      </c>
      <c r="EI379" s="404">
        <f t="shared" si="1050"/>
        <v>180</v>
      </c>
      <c r="EJ379" s="500">
        <f t="shared" si="1051"/>
        <v>158</v>
      </c>
      <c r="EK379" s="404">
        <f t="shared" si="1052"/>
        <v>180</v>
      </c>
      <c r="EL379" s="564">
        <v>3.1</v>
      </c>
      <c r="EM379" s="716">
        <v>3.2</v>
      </c>
      <c r="EN379" s="500">
        <f t="shared" si="1053"/>
        <v>238.70000000000002</v>
      </c>
      <c r="EO379" s="404">
        <f t="shared" si="1054"/>
        <v>252.8</v>
      </c>
      <c r="EP379" s="564">
        <v>3.4</v>
      </c>
      <c r="EQ379" s="716">
        <v>3.6</v>
      </c>
      <c r="ER379" s="500">
        <f t="shared" si="1055"/>
        <v>275.39999999999998</v>
      </c>
      <c r="ES379" s="404">
        <f t="shared" si="1056"/>
        <v>363.6</v>
      </c>
      <c r="ET379" s="564"/>
      <c r="EU379" s="716"/>
      <c r="EV379" s="500">
        <f t="shared" si="1057"/>
        <v>0</v>
      </c>
      <c r="EW379" s="404">
        <f t="shared" si="1058"/>
        <v>0</v>
      </c>
      <c r="EX379" s="236">
        <f t="shared" si="1059"/>
        <v>3.2537974683544304</v>
      </c>
      <c r="EY379" s="237">
        <f t="shared" si="1060"/>
        <v>3.4244444444444451</v>
      </c>
      <c r="EZ379" s="500">
        <f t="shared" si="1061"/>
        <v>514.1</v>
      </c>
      <c r="FA379" s="404">
        <f t="shared" si="1062"/>
        <v>616.40000000000009</v>
      </c>
      <c r="FB379" s="565">
        <v>64.3</v>
      </c>
      <c r="FC379" s="716">
        <v>67.3</v>
      </c>
      <c r="FD379" s="500">
        <f t="shared" si="1063"/>
        <v>4951.0999999999995</v>
      </c>
      <c r="FE379" s="404">
        <f t="shared" si="1064"/>
        <v>5316.7</v>
      </c>
      <c r="FF379" s="565">
        <v>60</v>
      </c>
      <c r="FG379" s="716">
        <v>59.4</v>
      </c>
      <c r="FH379" s="500">
        <f t="shared" si="1065"/>
        <v>4860</v>
      </c>
      <c r="FI379" s="404">
        <f t="shared" si="1066"/>
        <v>5999.4</v>
      </c>
      <c r="FJ379" s="565"/>
      <c r="FK379" s="716"/>
      <c r="FL379" s="500">
        <f t="shared" si="1067"/>
        <v>0</v>
      </c>
      <c r="FM379" s="404">
        <f t="shared" si="1068"/>
        <v>0</v>
      </c>
      <c r="FN379" s="500">
        <f t="shared" si="1069"/>
        <v>62.095569620253158</v>
      </c>
      <c r="FO379" s="404">
        <f t="shared" si="1070"/>
        <v>62.867222222222217</v>
      </c>
      <c r="FP379" s="500">
        <f t="shared" si="1071"/>
        <v>9811.0999999999985</v>
      </c>
      <c r="FQ379" s="404">
        <f t="shared" si="1072"/>
        <v>11316.099999999999</v>
      </c>
      <c r="FR379" s="565">
        <v>23</v>
      </c>
      <c r="FS379" s="717">
        <v>33</v>
      </c>
      <c r="FT379" s="500">
        <f t="shared" si="1073"/>
        <v>23</v>
      </c>
      <c r="FU379" s="404">
        <f t="shared" si="1074"/>
        <v>33</v>
      </c>
      <c r="FV379" s="564">
        <v>3.9</v>
      </c>
      <c r="FW379" s="718">
        <v>4.8</v>
      </c>
      <c r="FX379" s="500">
        <f t="shared" si="1075"/>
        <v>89.7</v>
      </c>
      <c r="FY379" s="404">
        <f t="shared" si="1076"/>
        <v>158.4</v>
      </c>
      <c r="FZ379" s="564">
        <v>63.7</v>
      </c>
      <c r="GA379" s="718">
        <v>62.8</v>
      </c>
      <c r="GB379" s="500">
        <f t="shared" si="1077"/>
        <v>1465.1000000000001</v>
      </c>
      <c r="GC379" s="404">
        <f t="shared" si="1078"/>
        <v>2072.4</v>
      </c>
      <c r="GD379" s="510">
        <f t="shared" si="1079"/>
        <v>176</v>
      </c>
      <c r="GE379" s="404">
        <f t="shared" si="1080"/>
        <v>186</v>
      </c>
      <c r="GF379" s="500">
        <f t="shared" si="1081"/>
        <v>176</v>
      </c>
      <c r="GG379" s="404">
        <f t="shared" si="1082"/>
        <v>186</v>
      </c>
      <c r="GH379" s="500">
        <f t="shared" si="1083"/>
        <v>610.9</v>
      </c>
      <c r="GI379" s="404">
        <f t="shared" si="1084"/>
        <v>715.2</v>
      </c>
      <c r="GJ379" s="500">
        <f t="shared" si="1085"/>
        <v>13029.7</v>
      </c>
      <c r="GK379" s="404">
        <f t="shared" si="1086"/>
        <v>14342.8</v>
      </c>
      <c r="GL379" s="510">
        <f t="shared" si="1087"/>
        <v>145</v>
      </c>
      <c r="GM379" s="404">
        <f t="shared" si="1088"/>
        <v>145</v>
      </c>
      <c r="GN379" s="500">
        <f t="shared" si="1089"/>
        <v>145</v>
      </c>
      <c r="GO379" s="404">
        <f t="shared" si="1090"/>
        <v>145</v>
      </c>
      <c r="GP379" s="500">
        <f t="shared" si="1091"/>
        <v>312.29999999999995</v>
      </c>
      <c r="GQ379" s="404">
        <f t="shared" si="1092"/>
        <v>556</v>
      </c>
      <c r="GR379" s="500">
        <f t="shared" si="1093"/>
        <v>9916.7999999999993</v>
      </c>
      <c r="GS379" s="404">
        <f t="shared" si="1094"/>
        <v>9542.2000000000007</v>
      </c>
      <c r="GT379" s="510">
        <f t="shared" si="1095"/>
        <v>321</v>
      </c>
      <c r="GU379" s="404">
        <f t="shared" si="1096"/>
        <v>331</v>
      </c>
      <c r="GV379" s="500">
        <f t="shared" si="1097"/>
        <v>321</v>
      </c>
      <c r="GW379" s="404">
        <f t="shared" si="1098"/>
        <v>331</v>
      </c>
      <c r="GX379" s="500">
        <f t="shared" si="1099"/>
        <v>923.19999999999993</v>
      </c>
      <c r="GY379" s="404">
        <f t="shared" si="1100"/>
        <v>1271.2</v>
      </c>
      <c r="GZ379" s="500">
        <f t="shared" si="1101"/>
        <v>22946.5</v>
      </c>
      <c r="HA379" s="404">
        <f t="shared" si="1102"/>
        <v>23885</v>
      </c>
      <c r="HB379" s="510">
        <f t="shared" si="1103"/>
        <v>0</v>
      </c>
      <c r="HC379" s="404">
        <f t="shared" si="1104"/>
        <v>0</v>
      </c>
      <c r="HD379" s="500">
        <f t="shared" si="1105"/>
        <v>0</v>
      </c>
      <c r="HE379" s="404">
        <f t="shared" si="1106"/>
        <v>0</v>
      </c>
      <c r="HF379" s="500" t="str">
        <f t="shared" si="1107"/>
        <v/>
      </c>
      <c r="HG379" s="404" t="str">
        <f t="shared" si="1108"/>
        <v/>
      </c>
      <c r="HH379" s="500" t="str">
        <f t="shared" si="1109"/>
        <v/>
      </c>
      <c r="HI379" s="404" t="str">
        <f t="shared" si="1110"/>
        <v/>
      </c>
      <c r="HJ379" s="510">
        <f t="shared" si="1111"/>
        <v>1012.9000000000001</v>
      </c>
      <c r="HK379" s="404">
        <f t="shared" si="1112"/>
        <v>1429.6000000000001</v>
      </c>
      <c r="HL379" s="500">
        <f t="shared" si="1113"/>
        <v>24411.599999999999</v>
      </c>
      <c r="HM379" s="404">
        <f t="shared" si="1114"/>
        <v>25957.4</v>
      </c>
    </row>
    <row r="380" spans="1:221">
      <c r="A380" s="727" t="s">
        <v>547</v>
      </c>
      <c r="B380" s="734" t="s">
        <v>1068</v>
      </c>
      <c r="C380" s="733" t="s">
        <v>757</v>
      </c>
      <c r="D380" s="728">
        <v>226116</v>
      </c>
      <c r="E380" s="729">
        <v>9</v>
      </c>
      <c r="F380" s="422">
        <v>735</v>
      </c>
      <c r="G380" s="712">
        <v>438</v>
      </c>
      <c r="H380" s="422">
        <v>3</v>
      </c>
      <c r="I380" s="712">
        <v>6</v>
      </c>
      <c r="J380" s="500">
        <f t="shared" si="965"/>
        <v>732</v>
      </c>
      <c r="K380" s="404">
        <f t="shared" si="966"/>
        <v>432</v>
      </c>
      <c r="L380" s="422"/>
      <c r="M380" s="712"/>
      <c r="N380" s="500">
        <f t="shared" si="967"/>
        <v>732</v>
      </c>
      <c r="O380" s="404">
        <f t="shared" si="968"/>
        <v>432</v>
      </c>
      <c r="P380" s="500">
        <f t="shared" si="969"/>
        <v>732</v>
      </c>
      <c r="Q380" s="404">
        <f t="shared" si="970"/>
        <v>432</v>
      </c>
      <c r="R380" s="422">
        <v>16</v>
      </c>
      <c r="S380" s="712">
        <v>8</v>
      </c>
      <c r="T380" s="500">
        <f t="shared" si="971"/>
        <v>16</v>
      </c>
      <c r="U380" s="404">
        <f t="shared" si="972"/>
        <v>8</v>
      </c>
      <c r="V380" s="422">
        <v>3</v>
      </c>
      <c r="W380" s="712">
        <v>2</v>
      </c>
      <c r="X380" s="500">
        <f t="shared" si="973"/>
        <v>3</v>
      </c>
      <c r="Y380" s="404">
        <f t="shared" si="974"/>
        <v>2</v>
      </c>
      <c r="Z380" s="422"/>
      <c r="AA380" s="712"/>
      <c r="AB380" s="500">
        <f t="shared" si="975"/>
        <v>0</v>
      </c>
      <c r="AC380" s="404">
        <f t="shared" si="976"/>
        <v>0</v>
      </c>
      <c r="AD380" s="500">
        <f t="shared" si="977"/>
        <v>19</v>
      </c>
      <c r="AE380" s="404">
        <f t="shared" si="978"/>
        <v>10</v>
      </c>
      <c r="AF380" s="500">
        <f t="shared" si="979"/>
        <v>19</v>
      </c>
      <c r="AG380" s="404">
        <f t="shared" si="980"/>
        <v>10</v>
      </c>
      <c r="AH380" s="564">
        <v>3</v>
      </c>
      <c r="AI380" s="713">
        <v>2.8</v>
      </c>
      <c r="AJ380" s="500">
        <f t="shared" si="981"/>
        <v>48</v>
      </c>
      <c r="AK380" s="404">
        <f t="shared" si="982"/>
        <v>22.4</v>
      </c>
      <c r="AL380" s="564">
        <v>4.7</v>
      </c>
      <c r="AM380" s="713">
        <v>4.8</v>
      </c>
      <c r="AN380" s="500">
        <f t="shared" si="983"/>
        <v>14.100000000000001</v>
      </c>
      <c r="AO380" s="404">
        <f t="shared" si="984"/>
        <v>9.6</v>
      </c>
      <c r="AP380" s="564"/>
      <c r="AQ380" s="713"/>
      <c r="AR380" s="500">
        <f t="shared" si="985"/>
        <v>0</v>
      </c>
      <c r="AS380" s="404">
        <f t="shared" si="986"/>
        <v>0</v>
      </c>
      <c r="AT380" s="236">
        <f t="shared" si="987"/>
        <v>3.2684210526315791</v>
      </c>
      <c r="AU380" s="237">
        <f t="shared" si="988"/>
        <v>3.2</v>
      </c>
      <c r="AV380" s="500">
        <f t="shared" si="989"/>
        <v>62.1</v>
      </c>
      <c r="AW380" s="404">
        <f t="shared" si="990"/>
        <v>32</v>
      </c>
      <c r="AX380" s="422">
        <v>64.7</v>
      </c>
      <c r="AY380" s="712">
        <v>63.8</v>
      </c>
      <c r="AZ380" s="500">
        <f t="shared" si="991"/>
        <v>1035.2</v>
      </c>
      <c r="BA380" s="404">
        <f t="shared" si="992"/>
        <v>510.4</v>
      </c>
      <c r="BB380" s="422">
        <v>103</v>
      </c>
      <c r="BC380" s="712">
        <v>64</v>
      </c>
      <c r="BD380" s="500">
        <f t="shared" si="993"/>
        <v>309</v>
      </c>
      <c r="BE380" s="404">
        <f t="shared" si="994"/>
        <v>128</v>
      </c>
      <c r="BF380" s="422"/>
      <c r="BG380" s="712"/>
      <c r="BH380" s="500">
        <f t="shared" si="995"/>
        <v>0</v>
      </c>
      <c r="BI380" s="404">
        <f t="shared" si="996"/>
        <v>0</v>
      </c>
      <c r="BJ380" s="500">
        <f t="shared" si="997"/>
        <v>70.747368421052627</v>
      </c>
      <c r="BK380" s="404">
        <f t="shared" si="998"/>
        <v>63.839999999999996</v>
      </c>
      <c r="BL380" s="500">
        <f t="shared" si="999"/>
        <v>1344.1999999999998</v>
      </c>
      <c r="BM380" s="404">
        <f t="shared" si="1000"/>
        <v>638.4</v>
      </c>
      <c r="BN380" s="422">
        <v>89</v>
      </c>
      <c r="BO380" s="712">
        <v>102</v>
      </c>
      <c r="BP380" s="500">
        <f t="shared" si="1001"/>
        <v>89</v>
      </c>
      <c r="BQ380" s="404">
        <f t="shared" si="1002"/>
        <v>102</v>
      </c>
      <c r="BR380" s="422">
        <v>37</v>
      </c>
      <c r="BS380" s="712">
        <v>31</v>
      </c>
      <c r="BT380" s="500">
        <f t="shared" si="1003"/>
        <v>37</v>
      </c>
      <c r="BU380" s="404">
        <f t="shared" si="1004"/>
        <v>31</v>
      </c>
      <c r="BV380" s="422"/>
      <c r="BW380" s="712"/>
      <c r="BX380" s="500">
        <f t="shared" si="1005"/>
        <v>0</v>
      </c>
      <c r="BY380" s="404">
        <f t="shared" si="1006"/>
        <v>0</v>
      </c>
      <c r="BZ380" s="500">
        <f t="shared" si="1007"/>
        <v>126</v>
      </c>
      <c r="CA380" s="404">
        <f t="shared" si="1008"/>
        <v>133</v>
      </c>
      <c r="CB380" s="500">
        <f t="shared" si="1009"/>
        <v>126</v>
      </c>
      <c r="CC380" s="404">
        <f t="shared" si="1010"/>
        <v>133</v>
      </c>
      <c r="CD380" s="564">
        <v>4.0999999999999996</v>
      </c>
      <c r="CE380" s="714">
        <v>3.7</v>
      </c>
      <c r="CF380" s="500">
        <f t="shared" si="1011"/>
        <v>364.9</v>
      </c>
      <c r="CG380" s="404">
        <f t="shared" si="1012"/>
        <v>377.40000000000003</v>
      </c>
      <c r="CH380" s="564"/>
      <c r="CI380" s="714">
        <v>4.5</v>
      </c>
      <c r="CJ380" s="500">
        <f t="shared" si="1013"/>
        <v>0</v>
      </c>
      <c r="CK380" s="404">
        <f t="shared" si="1014"/>
        <v>139.5</v>
      </c>
      <c r="CL380" s="564"/>
      <c r="CM380" s="714"/>
      <c r="CN380" s="500">
        <f t="shared" si="1015"/>
        <v>0</v>
      </c>
      <c r="CO380" s="404">
        <f t="shared" si="1016"/>
        <v>0</v>
      </c>
      <c r="CP380" s="500">
        <f t="shared" si="1017"/>
        <v>2.896031746031746</v>
      </c>
      <c r="CQ380" s="237">
        <f t="shared" si="1018"/>
        <v>3.8864661654135344</v>
      </c>
      <c r="CR380" s="500">
        <f t="shared" si="1019"/>
        <v>364.9</v>
      </c>
      <c r="CS380" s="404">
        <f t="shared" si="1020"/>
        <v>516.90000000000009</v>
      </c>
      <c r="CT380" s="565">
        <v>84.4</v>
      </c>
      <c r="CU380" s="714">
        <v>81.7</v>
      </c>
      <c r="CV380" s="500">
        <f t="shared" si="1021"/>
        <v>7511.6</v>
      </c>
      <c r="CW380" s="404">
        <f t="shared" si="1022"/>
        <v>8333.4</v>
      </c>
      <c r="CX380" s="565">
        <v>83.8</v>
      </c>
      <c r="CY380" s="714">
        <v>84.8</v>
      </c>
      <c r="CZ380" s="500">
        <f t="shared" si="1023"/>
        <v>3100.6</v>
      </c>
      <c r="DA380" s="404">
        <f t="shared" si="1024"/>
        <v>2628.7999999999997</v>
      </c>
      <c r="DB380" s="565"/>
      <c r="DC380" s="714"/>
      <c r="DD380" s="500">
        <f t="shared" si="1025"/>
        <v>0</v>
      </c>
      <c r="DE380" s="404">
        <f t="shared" si="1026"/>
        <v>0</v>
      </c>
      <c r="DF380" s="500">
        <f t="shared" si="1027"/>
        <v>84.223809523809535</v>
      </c>
      <c r="DG380" s="404">
        <f t="shared" si="1028"/>
        <v>82.422556390977434</v>
      </c>
      <c r="DH380" s="500">
        <f t="shared" si="1029"/>
        <v>10612.2</v>
      </c>
      <c r="DI380" s="404">
        <f t="shared" si="1030"/>
        <v>10962.199999999999</v>
      </c>
      <c r="DJ380" s="500">
        <f t="shared" si="1031"/>
        <v>145</v>
      </c>
      <c r="DK380" s="404">
        <f t="shared" si="1032"/>
        <v>143</v>
      </c>
      <c r="DL380" s="500">
        <f t="shared" si="1033"/>
        <v>145</v>
      </c>
      <c r="DM380" s="404">
        <f t="shared" si="1034"/>
        <v>143</v>
      </c>
      <c r="DN380" s="236">
        <f t="shared" si="1035"/>
        <v>2.9448275862068964</v>
      </c>
      <c r="DO380" s="237">
        <f t="shared" si="1036"/>
        <v>3.838461538461539</v>
      </c>
      <c r="DP380" s="500">
        <f t="shared" si="1037"/>
        <v>427</v>
      </c>
      <c r="DQ380" s="404">
        <f t="shared" si="1038"/>
        <v>548.90000000000009</v>
      </c>
      <c r="DR380" s="500">
        <f t="shared" si="1039"/>
        <v>82.457931034482769</v>
      </c>
      <c r="DS380" s="404">
        <f t="shared" si="1040"/>
        <v>81.123076923076908</v>
      </c>
      <c r="DT380" s="500">
        <f t="shared" si="1041"/>
        <v>11956.400000000001</v>
      </c>
      <c r="DU380" s="404">
        <f t="shared" si="1042"/>
        <v>11600.599999999999</v>
      </c>
      <c r="DV380" s="565">
        <v>44</v>
      </c>
      <c r="DW380" s="715">
        <v>42</v>
      </c>
      <c r="DX380" s="500">
        <f t="shared" si="1043"/>
        <v>44</v>
      </c>
      <c r="DY380" s="404">
        <f t="shared" si="1044"/>
        <v>42</v>
      </c>
      <c r="DZ380" s="565">
        <v>497</v>
      </c>
      <c r="EA380" s="715">
        <v>210</v>
      </c>
      <c r="EB380" s="500">
        <f t="shared" si="1045"/>
        <v>497</v>
      </c>
      <c r="EC380" s="404">
        <f t="shared" si="1046"/>
        <v>210</v>
      </c>
      <c r="ED380" s="565"/>
      <c r="EE380" s="715"/>
      <c r="EF380" s="500">
        <f t="shared" si="1047"/>
        <v>0</v>
      </c>
      <c r="EG380" s="404">
        <f t="shared" si="1048"/>
        <v>0</v>
      </c>
      <c r="EH380" s="500">
        <f t="shared" si="1049"/>
        <v>541</v>
      </c>
      <c r="EI380" s="404">
        <f t="shared" si="1050"/>
        <v>252</v>
      </c>
      <c r="EJ380" s="500">
        <f t="shared" si="1051"/>
        <v>541</v>
      </c>
      <c r="EK380" s="404">
        <f t="shared" si="1052"/>
        <v>252</v>
      </c>
      <c r="EL380" s="564">
        <v>2.8</v>
      </c>
      <c r="EM380" s="716">
        <v>2.9</v>
      </c>
      <c r="EN380" s="500">
        <f t="shared" si="1053"/>
        <v>123.19999999999999</v>
      </c>
      <c r="EO380" s="404">
        <f t="shared" si="1054"/>
        <v>121.8</v>
      </c>
      <c r="EP380" s="564">
        <v>2.2000000000000002</v>
      </c>
      <c r="EQ380" s="716">
        <v>3</v>
      </c>
      <c r="ER380" s="500">
        <f t="shared" si="1055"/>
        <v>1093.4000000000001</v>
      </c>
      <c r="ES380" s="404">
        <f t="shared" si="1056"/>
        <v>630</v>
      </c>
      <c r="ET380" s="564"/>
      <c r="EU380" s="716"/>
      <c r="EV380" s="500">
        <f t="shared" si="1057"/>
        <v>0</v>
      </c>
      <c r="EW380" s="404">
        <f t="shared" si="1058"/>
        <v>0</v>
      </c>
      <c r="EX380" s="236">
        <f t="shared" si="1059"/>
        <v>2.2487985212569317</v>
      </c>
      <c r="EY380" s="237">
        <f t="shared" si="1060"/>
        <v>2.9833333333333329</v>
      </c>
      <c r="EZ380" s="500">
        <f t="shared" si="1061"/>
        <v>1216.6000000000001</v>
      </c>
      <c r="FA380" s="404">
        <f t="shared" si="1062"/>
        <v>751.8</v>
      </c>
      <c r="FB380" s="565">
        <v>60.7</v>
      </c>
      <c r="FC380" s="716">
        <v>63.6</v>
      </c>
      <c r="FD380" s="500">
        <f t="shared" si="1063"/>
        <v>2670.8</v>
      </c>
      <c r="FE380" s="404">
        <f t="shared" si="1064"/>
        <v>2671.2000000000003</v>
      </c>
      <c r="FF380" s="565">
        <v>37.200000000000003</v>
      </c>
      <c r="FG380" s="716">
        <v>45.3</v>
      </c>
      <c r="FH380" s="500">
        <f t="shared" si="1065"/>
        <v>18488.400000000001</v>
      </c>
      <c r="FI380" s="404">
        <f t="shared" si="1066"/>
        <v>9513</v>
      </c>
      <c r="FJ380" s="565"/>
      <c r="FK380" s="716"/>
      <c r="FL380" s="500">
        <f t="shared" si="1067"/>
        <v>0</v>
      </c>
      <c r="FM380" s="404">
        <f t="shared" si="1068"/>
        <v>0</v>
      </c>
      <c r="FN380" s="500">
        <f t="shared" si="1069"/>
        <v>39.111275415896486</v>
      </c>
      <c r="FO380" s="404">
        <f t="shared" si="1070"/>
        <v>48.35</v>
      </c>
      <c r="FP380" s="500">
        <f t="shared" si="1071"/>
        <v>21159.200000000001</v>
      </c>
      <c r="FQ380" s="404">
        <f t="shared" si="1072"/>
        <v>12184.2</v>
      </c>
      <c r="FR380" s="565">
        <v>46</v>
      </c>
      <c r="FS380" s="717">
        <v>37</v>
      </c>
      <c r="FT380" s="500">
        <f t="shared" si="1073"/>
        <v>46</v>
      </c>
      <c r="FU380" s="404">
        <f t="shared" si="1074"/>
        <v>37</v>
      </c>
      <c r="FV380" s="564">
        <v>4.7</v>
      </c>
      <c r="FW380" s="718">
        <v>4.7</v>
      </c>
      <c r="FX380" s="500">
        <f t="shared" si="1075"/>
        <v>216.20000000000002</v>
      </c>
      <c r="FY380" s="404">
        <f t="shared" si="1076"/>
        <v>173.9</v>
      </c>
      <c r="FZ380" s="564">
        <v>61.8</v>
      </c>
      <c r="GA380" s="718">
        <v>62.7</v>
      </c>
      <c r="GB380" s="500">
        <f t="shared" si="1077"/>
        <v>2842.7999999999997</v>
      </c>
      <c r="GC380" s="404">
        <f t="shared" si="1078"/>
        <v>2319.9</v>
      </c>
      <c r="GD380" s="510">
        <f t="shared" si="1079"/>
        <v>149</v>
      </c>
      <c r="GE380" s="404">
        <f t="shared" si="1080"/>
        <v>152</v>
      </c>
      <c r="GF380" s="500">
        <f t="shared" si="1081"/>
        <v>149</v>
      </c>
      <c r="GG380" s="404">
        <f t="shared" si="1082"/>
        <v>152</v>
      </c>
      <c r="GH380" s="500">
        <f t="shared" si="1083"/>
        <v>536.09999999999991</v>
      </c>
      <c r="GI380" s="404">
        <f t="shared" si="1084"/>
        <v>521.6</v>
      </c>
      <c r="GJ380" s="500">
        <f t="shared" si="1085"/>
        <v>11217.600000000002</v>
      </c>
      <c r="GK380" s="404">
        <f t="shared" si="1086"/>
        <v>11515</v>
      </c>
      <c r="GL380" s="510">
        <f t="shared" si="1087"/>
        <v>537</v>
      </c>
      <c r="GM380" s="404">
        <f t="shared" si="1088"/>
        <v>243</v>
      </c>
      <c r="GN380" s="500">
        <f t="shared" si="1089"/>
        <v>537</v>
      </c>
      <c r="GO380" s="404">
        <f t="shared" si="1090"/>
        <v>243</v>
      </c>
      <c r="GP380" s="500">
        <f t="shared" si="1091"/>
        <v>1107.5</v>
      </c>
      <c r="GQ380" s="404">
        <f t="shared" si="1092"/>
        <v>779.1</v>
      </c>
      <c r="GR380" s="500">
        <f t="shared" si="1093"/>
        <v>21898</v>
      </c>
      <c r="GS380" s="404">
        <f t="shared" si="1094"/>
        <v>12269.8</v>
      </c>
      <c r="GT380" s="510">
        <f t="shared" si="1095"/>
        <v>686</v>
      </c>
      <c r="GU380" s="404">
        <f t="shared" si="1096"/>
        <v>395</v>
      </c>
      <c r="GV380" s="500">
        <f t="shared" si="1097"/>
        <v>686</v>
      </c>
      <c r="GW380" s="404">
        <f t="shared" si="1098"/>
        <v>395</v>
      </c>
      <c r="GX380" s="500">
        <f t="shared" si="1099"/>
        <v>1643.6</v>
      </c>
      <c r="GY380" s="404">
        <f t="shared" si="1100"/>
        <v>1300.7</v>
      </c>
      <c r="GZ380" s="500">
        <f t="shared" si="1101"/>
        <v>33115.600000000006</v>
      </c>
      <c r="HA380" s="404">
        <f t="shared" si="1102"/>
        <v>23784.799999999999</v>
      </c>
      <c r="HB380" s="510">
        <f t="shared" si="1103"/>
        <v>0</v>
      </c>
      <c r="HC380" s="404">
        <f t="shared" si="1104"/>
        <v>0</v>
      </c>
      <c r="HD380" s="500">
        <f t="shared" si="1105"/>
        <v>0</v>
      </c>
      <c r="HE380" s="404">
        <f t="shared" si="1106"/>
        <v>0</v>
      </c>
      <c r="HF380" s="500" t="str">
        <f t="shared" si="1107"/>
        <v/>
      </c>
      <c r="HG380" s="404" t="str">
        <f t="shared" si="1108"/>
        <v/>
      </c>
      <c r="HH380" s="500" t="str">
        <f t="shared" si="1109"/>
        <v/>
      </c>
      <c r="HI380" s="404" t="str">
        <f t="shared" si="1110"/>
        <v/>
      </c>
      <c r="HJ380" s="510">
        <f t="shared" si="1111"/>
        <v>1859.8000000000002</v>
      </c>
      <c r="HK380" s="404">
        <f t="shared" si="1112"/>
        <v>1474.6000000000001</v>
      </c>
      <c r="HL380" s="500">
        <f t="shared" si="1113"/>
        <v>35958.400000000009</v>
      </c>
      <c r="HM380" s="404">
        <f t="shared" si="1114"/>
        <v>26104.7</v>
      </c>
    </row>
    <row r="381" spans="1:221">
      <c r="A381" s="711" t="s">
        <v>547</v>
      </c>
      <c r="B381" s="622" t="s">
        <v>1069</v>
      </c>
      <c r="C381" s="730"/>
      <c r="D381" s="627">
        <v>226204</v>
      </c>
      <c r="E381" s="623">
        <v>9</v>
      </c>
      <c r="F381" s="422">
        <v>779</v>
      </c>
      <c r="G381" s="712">
        <v>743</v>
      </c>
      <c r="H381" s="422">
        <v>50</v>
      </c>
      <c r="I381" s="712">
        <v>41</v>
      </c>
      <c r="J381" s="500">
        <f t="shared" si="965"/>
        <v>729</v>
      </c>
      <c r="K381" s="404">
        <f t="shared" si="966"/>
        <v>702</v>
      </c>
      <c r="L381" s="422"/>
      <c r="M381" s="712"/>
      <c r="N381" s="500">
        <f t="shared" si="967"/>
        <v>729</v>
      </c>
      <c r="O381" s="404">
        <f t="shared" si="968"/>
        <v>702</v>
      </c>
      <c r="P381" s="500">
        <f t="shared" si="969"/>
        <v>729</v>
      </c>
      <c r="Q381" s="404">
        <f t="shared" si="970"/>
        <v>702</v>
      </c>
      <c r="R381" s="422">
        <v>32</v>
      </c>
      <c r="S381" s="712">
        <v>40</v>
      </c>
      <c r="T381" s="500">
        <f t="shared" si="971"/>
        <v>32</v>
      </c>
      <c r="U381" s="404">
        <f t="shared" si="972"/>
        <v>40</v>
      </c>
      <c r="V381" s="422">
        <v>19</v>
      </c>
      <c r="W381" s="712">
        <v>23</v>
      </c>
      <c r="X381" s="500">
        <f t="shared" si="973"/>
        <v>19</v>
      </c>
      <c r="Y381" s="404">
        <f t="shared" si="974"/>
        <v>23</v>
      </c>
      <c r="Z381" s="422"/>
      <c r="AA381" s="712"/>
      <c r="AB381" s="500">
        <f t="shared" si="975"/>
        <v>0</v>
      </c>
      <c r="AC381" s="404">
        <f t="shared" si="976"/>
        <v>0</v>
      </c>
      <c r="AD381" s="500">
        <f t="shared" si="977"/>
        <v>51</v>
      </c>
      <c r="AE381" s="404">
        <f t="shared" si="978"/>
        <v>63</v>
      </c>
      <c r="AF381" s="500">
        <f t="shared" si="979"/>
        <v>51</v>
      </c>
      <c r="AG381" s="404">
        <f t="shared" si="980"/>
        <v>63</v>
      </c>
      <c r="AH381" s="564">
        <v>3.6</v>
      </c>
      <c r="AI381" s="713">
        <v>3.6</v>
      </c>
      <c r="AJ381" s="500">
        <f t="shared" si="981"/>
        <v>115.2</v>
      </c>
      <c r="AK381" s="404">
        <f t="shared" si="982"/>
        <v>144</v>
      </c>
      <c r="AL381" s="564">
        <v>3.5</v>
      </c>
      <c r="AM381" s="713">
        <v>3.3</v>
      </c>
      <c r="AN381" s="500">
        <f t="shared" si="983"/>
        <v>66.5</v>
      </c>
      <c r="AO381" s="404">
        <f t="shared" si="984"/>
        <v>75.899999999999991</v>
      </c>
      <c r="AP381" s="564"/>
      <c r="AQ381" s="713"/>
      <c r="AR381" s="500">
        <f t="shared" si="985"/>
        <v>0</v>
      </c>
      <c r="AS381" s="404">
        <f t="shared" si="986"/>
        <v>0</v>
      </c>
      <c r="AT381" s="236">
        <f t="shared" si="987"/>
        <v>3.5627450980392155</v>
      </c>
      <c r="AU381" s="237">
        <f t="shared" si="988"/>
        <v>3.4904761904761901</v>
      </c>
      <c r="AV381" s="500">
        <f t="shared" si="989"/>
        <v>181.7</v>
      </c>
      <c r="AW381" s="404">
        <f t="shared" si="990"/>
        <v>219.89999999999998</v>
      </c>
      <c r="AX381" s="422">
        <v>79.3</v>
      </c>
      <c r="AY381" s="712">
        <v>76.599999999999994</v>
      </c>
      <c r="AZ381" s="500">
        <f t="shared" si="991"/>
        <v>2537.6</v>
      </c>
      <c r="BA381" s="404">
        <f t="shared" si="992"/>
        <v>3064</v>
      </c>
      <c r="BB381" s="422">
        <v>74.2</v>
      </c>
      <c r="BC381" s="712">
        <v>64.099999999999994</v>
      </c>
      <c r="BD381" s="500">
        <f t="shared" si="993"/>
        <v>1409.8</v>
      </c>
      <c r="BE381" s="404">
        <f t="shared" si="994"/>
        <v>1474.3</v>
      </c>
      <c r="BF381" s="422"/>
      <c r="BG381" s="712"/>
      <c r="BH381" s="500">
        <f t="shared" si="995"/>
        <v>0</v>
      </c>
      <c r="BI381" s="404">
        <f t="shared" si="996"/>
        <v>0</v>
      </c>
      <c r="BJ381" s="500">
        <f t="shared" si="997"/>
        <v>77.399999999999991</v>
      </c>
      <c r="BK381" s="404">
        <f t="shared" si="998"/>
        <v>72.036507936507945</v>
      </c>
      <c r="BL381" s="500">
        <f t="shared" si="999"/>
        <v>3947.3999999999996</v>
      </c>
      <c r="BM381" s="404">
        <f t="shared" si="1000"/>
        <v>4538.3</v>
      </c>
      <c r="BN381" s="422">
        <v>119</v>
      </c>
      <c r="BO381" s="712">
        <v>102</v>
      </c>
      <c r="BP381" s="500">
        <f t="shared" si="1001"/>
        <v>119</v>
      </c>
      <c r="BQ381" s="404">
        <f t="shared" si="1002"/>
        <v>102</v>
      </c>
      <c r="BR381" s="422">
        <v>110</v>
      </c>
      <c r="BS381" s="712">
        <v>101</v>
      </c>
      <c r="BT381" s="500">
        <f t="shared" si="1003"/>
        <v>110</v>
      </c>
      <c r="BU381" s="404">
        <f t="shared" si="1004"/>
        <v>101</v>
      </c>
      <c r="BV381" s="422"/>
      <c r="BW381" s="712"/>
      <c r="BX381" s="500">
        <f t="shared" si="1005"/>
        <v>0</v>
      </c>
      <c r="BY381" s="404">
        <f t="shared" si="1006"/>
        <v>0</v>
      </c>
      <c r="BZ381" s="500">
        <f t="shared" si="1007"/>
        <v>229</v>
      </c>
      <c r="CA381" s="404">
        <f t="shared" si="1008"/>
        <v>203</v>
      </c>
      <c r="CB381" s="500">
        <f t="shared" si="1009"/>
        <v>229</v>
      </c>
      <c r="CC381" s="404">
        <f t="shared" si="1010"/>
        <v>203</v>
      </c>
      <c r="CD381" s="564">
        <v>4.5</v>
      </c>
      <c r="CE381" s="714">
        <v>4.0999999999999996</v>
      </c>
      <c r="CF381" s="500">
        <f t="shared" si="1011"/>
        <v>535.5</v>
      </c>
      <c r="CG381" s="404">
        <f t="shared" si="1012"/>
        <v>418.2</v>
      </c>
      <c r="CH381" s="564"/>
      <c r="CI381" s="714">
        <v>4.9000000000000004</v>
      </c>
      <c r="CJ381" s="500">
        <f t="shared" si="1013"/>
        <v>0</v>
      </c>
      <c r="CK381" s="404">
        <f t="shared" si="1014"/>
        <v>494.90000000000003</v>
      </c>
      <c r="CL381" s="564"/>
      <c r="CM381" s="714"/>
      <c r="CN381" s="500">
        <f t="shared" si="1015"/>
        <v>0</v>
      </c>
      <c r="CO381" s="404">
        <f t="shared" si="1016"/>
        <v>0</v>
      </c>
      <c r="CP381" s="500">
        <f t="shared" si="1017"/>
        <v>2.3384279475982535</v>
      </c>
      <c r="CQ381" s="237">
        <f t="shared" si="1018"/>
        <v>4.4980295566502466</v>
      </c>
      <c r="CR381" s="500">
        <f t="shared" si="1019"/>
        <v>535.5</v>
      </c>
      <c r="CS381" s="404">
        <f t="shared" si="1020"/>
        <v>913.1</v>
      </c>
      <c r="CT381" s="565">
        <v>90.3</v>
      </c>
      <c r="CU381" s="714">
        <v>85.7</v>
      </c>
      <c r="CV381" s="500">
        <f t="shared" si="1021"/>
        <v>10745.699999999999</v>
      </c>
      <c r="CW381" s="404">
        <f t="shared" si="1022"/>
        <v>8741.4</v>
      </c>
      <c r="CX381" s="565">
        <v>89.5</v>
      </c>
      <c r="CY381" s="714">
        <v>85.4</v>
      </c>
      <c r="CZ381" s="500">
        <f t="shared" si="1023"/>
        <v>9845</v>
      </c>
      <c r="DA381" s="404">
        <f t="shared" si="1024"/>
        <v>8625.4000000000015</v>
      </c>
      <c r="DB381" s="565"/>
      <c r="DC381" s="714"/>
      <c r="DD381" s="500">
        <f t="shared" si="1025"/>
        <v>0</v>
      </c>
      <c r="DE381" s="404">
        <f t="shared" si="1026"/>
        <v>0</v>
      </c>
      <c r="DF381" s="500">
        <f t="shared" si="1027"/>
        <v>89.915720524017459</v>
      </c>
      <c r="DG381" s="404">
        <f t="shared" si="1028"/>
        <v>85.550738916256165</v>
      </c>
      <c r="DH381" s="500">
        <f t="shared" si="1029"/>
        <v>20590.699999999997</v>
      </c>
      <c r="DI381" s="404">
        <f t="shared" si="1030"/>
        <v>17366.800000000003</v>
      </c>
      <c r="DJ381" s="500">
        <f t="shared" si="1031"/>
        <v>280</v>
      </c>
      <c r="DK381" s="404">
        <f t="shared" si="1032"/>
        <v>266</v>
      </c>
      <c r="DL381" s="500">
        <f t="shared" si="1033"/>
        <v>280</v>
      </c>
      <c r="DM381" s="404">
        <f t="shared" si="1034"/>
        <v>266</v>
      </c>
      <c r="DN381" s="236">
        <f t="shared" si="1035"/>
        <v>2.5614285714285714</v>
      </c>
      <c r="DO381" s="237">
        <f t="shared" si="1036"/>
        <v>4.2593984962406015</v>
      </c>
      <c r="DP381" s="500">
        <f t="shared" si="1037"/>
        <v>717.2</v>
      </c>
      <c r="DQ381" s="404">
        <f t="shared" si="1038"/>
        <v>1133</v>
      </c>
      <c r="DR381" s="500">
        <f t="shared" si="1039"/>
        <v>87.636071428571427</v>
      </c>
      <c r="DS381" s="404">
        <f t="shared" si="1040"/>
        <v>82.350000000000009</v>
      </c>
      <c r="DT381" s="500">
        <f t="shared" si="1041"/>
        <v>24538.1</v>
      </c>
      <c r="DU381" s="404">
        <f t="shared" si="1042"/>
        <v>21905.100000000002</v>
      </c>
      <c r="DV381" s="565">
        <v>77</v>
      </c>
      <c r="DW381" s="715">
        <v>80</v>
      </c>
      <c r="DX381" s="500">
        <f t="shared" si="1043"/>
        <v>77</v>
      </c>
      <c r="DY381" s="404">
        <f t="shared" si="1044"/>
        <v>80</v>
      </c>
      <c r="DZ381" s="565">
        <v>106</v>
      </c>
      <c r="EA381" s="715">
        <v>114</v>
      </c>
      <c r="EB381" s="500">
        <f t="shared" si="1045"/>
        <v>106</v>
      </c>
      <c r="EC381" s="404">
        <f t="shared" si="1046"/>
        <v>114</v>
      </c>
      <c r="ED381" s="565"/>
      <c r="EE381" s="715"/>
      <c r="EF381" s="500">
        <f t="shared" si="1047"/>
        <v>0</v>
      </c>
      <c r="EG381" s="404">
        <f t="shared" si="1048"/>
        <v>0</v>
      </c>
      <c r="EH381" s="500">
        <f t="shared" si="1049"/>
        <v>183</v>
      </c>
      <c r="EI381" s="404">
        <f t="shared" si="1050"/>
        <v>194</v>
      </c>
      <c r="EJ381" s="500">
        <f t="shared" si="1051"/>
        <v>183</v>
      </c>
      <c r="EK381" s="404">
        <f t="shared" si="1052"/>
        <v>194</v>
      </c>
      <c r="EL381" s="564">
        <v>2.5</v>
      </c>
      <c r="EM381" s="716">
        <v>2.7</v>
      </c>
      <c r="EN381" s="500">
        <f t="shared" si="1053"/>
        <v>192.5</v>
      </c>
      <c r="EO381" s="404">
        <f t="shared" si="1054"/>
        <v>216</v>
      </c>
      <c r="EP381" s="564">
        <v>3.1</v>
      </c>
      <c r="EQ381" s="716">
        <v>3.3</v>
      </c>
      <c r="ER381" s="500">
        <f t="shared" si="1055"/>
        <v>328.6</v>
      </c>
      <c r="ES381" s="404">
        <f t="shared" si="1056"/>
        <v>376.2</v>
      </c>
      <c r="ET381" s="564"/>
      <c r="EU381" s="716"/>
      <c r="EV381" s="500">
        <f t="shared" si="1057"/>
        <v>0</v>
      </c>
      <c r="EW381" s="404">
        <f t="shared" si="1058"/>
        <v>0</v>
      </c>
      <c r="EX381" s="236">
        <f t="shared" si="1059"/>
        <v>2.8475409836065575</v>
      </c>
      <c r="EY381" s="237">
        <f t="shared" si="1060"/>
        <v>3.0525773195876291</v>
      </c>
      <c r="EZ381" s="500">
        <f t="shared" si="1061"/>
        <v>521.1</v>
      </c>
      <c r="FA381" s="404">
        <f t="shared" si="1062"/>
        <v>592.20000000000005</v>
      </c>
      <c r="FB381" s="565">
        <v>57.5</v>
      </c>
      <c r="FC381" s="716">
        <v>61.4</v>
      </c>
      <c r="FD381" s="500">
        <f t="shared" si="1063"/>
        <v>4427.5</v>
      </c>
      <c r="FE381" s="404">
        <f t="shared" si="1064"/>
        <v>4912</v>
      </c>
      <c r="FF381" s="565">
        <v>56.4</v>
      </c>
      <c r="FG381" s="716">
        <v>60.8</v>
      </c>
      <c r="FH381" s="500">
        <f t="shared" si="1065"/>
        <v>5978.4</v>
      </c>
      <c r="FI381" s="404">
        <f t="shared" si="1066"/>
        <v>6931.2</v>
      </c>
      <c r="FJ381" s="565"/>
      <c r="FK381" s="716"/>
      <c r="FL381" s="500">
        <f t="shared" si="1067"/>
        <v>0</v>
      </c>
      <c r="FM381" s="404">
        <f t="shared" si="1068"/>
        <v>0</v>
      </c>
      <c r="FN381" s="500">
        <f t="shared" si="1069"/>
        <v>56.862841530054645</v>
      </c>
      <c r="FO381" s="404">
        <f t="shared" si="1070"/>
        <v>61.047422680412375</v>
      </c>
      <c r="FP381" s="500">
        <f t="shared" si="1071"/>
        <v>10405.9</v>
      </c>
      <c r="FQ381" s="404">
        <f t="shared" si="1072"/>
        <v>11843.2</v>
      </c>
      <c r="FR381" s="565">
        <v>266</v>
      </c>
      <c r="FS381" s="717">
        <v>242</v>
      </c>
      <c r="FT381" s="500">
        <f t="shared" si="1073"/>
        <v>266</v>
      </c>
      <c r="FU381" s="404">
        <f t="shared" si="1074"/>
        <v>242</v>
      </c>
      <c r="FV381" s="564">
        <v>4.4000000000000004</v>
      </c>
      <c r="FW381" s="718">
        <v>4.8</v>
      </c>
      <c r="FX381" s="500">
        <f t="shared" si="1075"/>
        <v>1170.4000000000001</v>
      </c>
      <c r="FY381" s="404">
        <f t="shared" si="1076"/>
        <v>1161.5999999999999</v>
      </c>
      <c r="FZ381" s="564">
        <v>60.6</v>
      </c>
      <c r="GA381" s="718">
        <v>64.5</v>
      </c>
      <c r="GB381" s="500">
        <f t="shared" si="1077"/>
        <v>16119.6</v>
      </c>
      <c r="GC381" s="404">
        <f t="shared" si="1078"/>
        <v>15609</v>
      </c>
      <c r="GD381" s="510">
        <f t="shared" si="1079"/>
        <v>228</v>
      </c>
      <c r="GE381" s="404">
        <f t="shared" si="1080"/>
        <v>222</v>
      </c>
      <c r="GF381" s="500">
        <f t="shared" si="1081"/>
        <v>228</v>
      </c>
      <c r="GG381" s="404">
        <f t="shared" si="1082"/>
        <v>222</v>
      </c>
      <c r="GH381" s="500">
        <f t="shared" si="1083"/>
        <v>843.2</v>
      </c>
      <c r="GI381" s="404">
        <f t="shared" si="1084"/>
        <v>778.2</v>
      </c>
      <c r="GJ381" s="500">
        <f t="shared" si="1085"/>
        <v>17710.8</v>
      </c>
      <c r="GK381" s="404">
        <f t="shared" si="1086"/>
        <v>16717.400000000001</v>
      </c>
      <c r="GL381" s="510">
        <f t="shared" si="1087"/>
        <v>235</v>
      </c>
      <c r="GM381" s="404">
        <f t="shared" si="1088"/>
        <v>238</v>
      </c>
      <c r="GN381" s="500">
        <f t="shared" si="1089"/>
        <v>235</v>
      </c>
      <c r="GO381" s="404">
        <f t="shared" si="1090"/>
        <v>238</v>
      </c>
      <c r="GP381" s="500">
        <f t="shared" si="1091"/>
        <v>395.1</v>
      </c>
      <c r="GQ381" s="404">
        <f t="shared" si="1092"/>
        <v>947</v>
      </c>
      <c r="GR381" s="500">
        <f t="shared" si="1093"/>
        <v>17233.199999999997</v>
      </c>
      <c r="GS381" s="404">
        <f t="shared" si="1094"/>
        <v>17030.900000000001</v>
      </c>
      <c r="GT381" s="510">
        <f t="shared" si="1095"/>
        <v>463</v>
      </c>
      <c r="GU381" s="404">
        <f t="shared" si="1096"/>
        <v>460</v>
      </c>
      <c r="GV381" s="500">
        <f t="shared" si="1097"/>
        <v>463</v>
      </c>
      <c r="GW381" s="404">
        <f t="shared" si="1098"/>
        <v>460</v>
      </c>
      <c r="GX381" s="500">
        <f t="shared" si="1099"/>
        <v>1238.3000000000002</v>
      </c>
      <c r="GY381" s="404">
        <f t="shared" si="1100"/>
        <v>1725.2</v>
      </c>
      <c r="GZ381" s="500">
        <f t="shared" si="1101"/>
        <v>34944</v>
      </c>
      <c r="HA381" s="404">
        <f t="shared" si="1102"/>
        <v>33748.300000000003</v>
      </c>
      <c r="HB381" s="510">
        <f t="shared" si="1103"/>
        <v>0</v>
      </c>
      <c r="HC381" s="404">
        <f t="shared" si="1104"/>
        <v>0</v>
      </c>
      <c r="HD381" s="500">
        <f t="shared" si="1105"/>
        <v>0</v>
      </c>
      <c r="HE381" s="404">
        <f t="shared" si="1106"/>
        <v>0</v>
      </c>
      <c r="HF381" s="500" t="str">
        <f t="shared" si="1107"/>
        <v/>
      </c>
      <c r="HG381" s="404" t="str">
        <f t="shared" si="1108"/>
        <v/>
      </c>
      <c r="HH381" s="500" t="str">
        <f t="shared" si="1109"/>
        <v/>
      </c>
      <c r="HI381" s="404" t="str">
        <f t="shared" si="1110"/>
        <v/>
      </c>
      <c r="HJ381" s="510">
        <f t="shared" si="1111"/>
        <v>2408.7000000000003</v>
      </c>
      <c r="HK381" s="404">
        <f t="shared" si="1112"/>
        <v>2886.8</v>
      </c>
      <c r="HL381" s="500">
        <f t="shared" si="1113"/>
        <v>51063.6</v>
      </c>
      <c r="HM381" s="404">
        <f t="shared" si="1114"/>
        <v>49357.3</v>
      </c>
    </row>
    <row r="382" spans="1:221">
      <c r="A382" s="711" t="s">
        <v>547</v>
      </c>
      <c r="B382" s="731" t="s">
        <v>1070</v>
      </c>
      <c r="C382" s="726"/>
      <c r="D382" s="627">
        <v>226930</v>
      </c>
      <c r="E382" s="623">
        <v>9</v>
      </c>
      <c r="F382" s="422">
        <v>678</v>
      </c>
      <c r="G382" s="712">
        <v>880</v>
      </c>
      <c r="H382" s="422">
        <v>17</v>
      </c>
      <c r="I382" s="712">
        <v>11</v>
      </c>
      <c r="J382" s="500">
        <f t="shared" si="965"/>
        <v>661</v>
      </c>
      <c r="K382" s="404">
        <f t="shared" si="966"/>
        <v>869</v>
      </c>
      <c r="L382" s="422"/>
      <c r="M382" s="712"/>
      <c r="N382" s="500">
        <f t="shared" si="967"/>
        <v>661</v>
      </c>
      <c r="O382" s="404">
        <f t="shared" si="968"/>
        <v>869</v>
      </c>
      <c r="P382" s="500">
        <f t="shared" si="969"/>
        <v>661</v>
      </c>
      <c r="Q382" s="404">
        <f t="shared" si="970"/>
        <v>869</v>
      </c>
      <c r="R382" s="422">
        <v>24</v>
      </c>
      <c r="S382" s="712">
        <v>23</v>
      </c>
      <c r="T382" s="500">
        <f t="shared" si="971"/>
        <v>24</v>
      </c>
      <c r="U382" s="404">
        <f t="shared" si="972"/>
        <v>23</v>
      </c>
      <c r="V382" s="422">
        <v>21</v>
      </c>
      <c r="W382" s="712">
        <v>23</v>
      </c>
      <c r="X382" s="500">
        <f t="shared" si="973"/>
        <v>21</v>
      </c>
      <c r="Y382" s="404">
        <f t="shared" si="974"/>
        <v>23</v>
      </c>
      <c r="Z382" s="422"/>
      <c r="AA382" s="712"/>
      <c r="AB382" s="500">
        <f t="shared" si="975"/>
        <v>0</v>
      </c>
      <c r="AC382" s="404">
        <f t="shared" si="976"/>
        <v>0</v>
      </c>
      <c r="AD382" s="500">
        <f t="shared" si="977"/>
        <v>45</v>
      </c>
      <c r="AE382" s="404">
        <f t="shared" si="978"/>
        <v>46</v>
      </c>
      <c r="AF382" s="500">
        <f t="shared" si="979"/>
        <v>45</v>
      </c>
      <c r="AG382" s="404">
        <f t="shared" si="980"/>
        <v>46</v>
      </c>
      <c r="AH382" s="564">
        <v>3.2</v>
      </c>
      <c r="AI382" s="713">
        <v>4.0999999999999996</v>
      </c>
      <c r="AJ382" s="500">
        <f t="shared" si="981"/>
        <v>76.800000000000011</v>
      </c>
      <c r="AK382" s="404">
        <f t="shared" si="982"/>
        <v>94.3</v>
      </c>
      <c r="AL382" s="564">
        <v>3.3</v>
      </c>
      <c r="AM382" s="713">
        <v>4.0999999999999996</v>
      </c>
      <c r="AN382" s="500">
        <f t="shared" si="983"/>
        <v>69.3</v>
      </c>
      <c r="AO382" s="404">
        <f t="shared" si="984"/>
        <v>94.3</v>
      </c>
      <c r="AP382" s="564"/>
      <c r="AQ382" s="713"/>
      <c r="AR382" s="500">
        <f t="shared" si="985"/>
        <v>0</v>
      </c>
      <c r="AS382" s="404">
        <f t="shared" si="986"/>
        <v>0</v>
      </c>
      <c r="AT382" s="236">
        <f t="shared" si="987"/>
        <v>3.246666666666667</v>
      </c>
      <c r="AU382" s="237">
        <f t="shared" si="988"/>
        <v>4.0999999999999996</v>
      </c>
      <c r="AV382" s="500">
        <f t="shared" si="989"/>
        <v>146.10000000000002</v>
      </c>
      <c r="AW382" s="404">
        <f t="shared" si="990"/>
        <v>188.6</v>
      </c>
      <c r="AX382" s="422">
        <v>64.599999999999994</v>
      </c>
      <c r="AY382" s="712">
        <v>60</v>
      </c>
      <c r="AZ382" s="500">
        <f t="shared" si="991"/>
        <v>1550.3999999999999</v>
      </c>
      <c r="BA382" s="404">
        <f t="shared" si="992"/>
        <v>1380</v>
      </c>
      <c r="BB382" s="422">
        <v>52</v>
      </c>
      <c r="BC382" s="712">
        <v>54.7</v>
      </c>
      <c r="BD382" s="500">
        <f t="shared" si="993"/>
        <v>1092</v>
      </c>
      <c r="BE382" s="404">
        <f t="shared" si="994"/>
        <v>1258.1000000000001</v>
      </c>
      <c r="BF382" s="422"/>
      <c r="BG382" s="712"/>
      <c r="BH382" s="500">
        <f t="shared" si="995"/>
        <v>0</v>
      </c>
      <c r="BI382" s="404">
        <f t="shared" si="996"/>
        <v>0</v>
      </c>
      <c r="BJ382" s="500">
        <f t="shared" si="997"/>
        <v>58.719999999999992</v>
      </c>
      <c r="BK382" s="404">
        <f t="shared" si="998"/>
        <v>57.350000000000009</v>
      </c>
      <c r="BL382" s="500">
        <f t="shared" si="999"/>
        <v>2642.3999999999996</v>
      </c>
      <c r="BM382" s="404">
        <f t="shared" si="1000"/>
        <v>2638.1000000000004</v>
      </c>
      <c r="BN382" s="422">
        <v>107</v>
      </c>
      <c r="BO382" s="712">
        <v>164</v>
      </c>
      <c r="BP382" s="500">
        <f t="shared" si="1001"/>
        <v>107</v>
      </c>
      <c r="BQ382" s="404">
        <f t="shared" si="1002"/>
        <v>164</v>
      </c>
      <c r="BR382" s="422">
        <v>107</v>
      </c>
      <c r="BS382" s="712">
        <v>124</v>
      </c>
      <c r="BT382" s="500">
        <f t="shared" si="1003"/>
        <v>107</v>
      </c>
      <c r="BU382" s="404">
        <f t="shared" si="1004"/>
        <v>124</v>
      </c>
      <c r="BV382" s="422"/>
      <c r="BW382" s="712"/>
      <c r="BX382" s="500">
        <f t="shared" si="1005"/>
        <v>0</v>
      </c>
      <c r="BY382" s="404">
        <f t="shared" si="1006"/>
        <v>0</v>
      </c>
      <c r="BZ382" s="500">
        <f t="shared" si="1007"/>
        <v>214</v>
      </c>
      <c r="CA382" s="404">
        <f t="shared" si="1008"/>
        <v>288</v>
      </c>
      <c r="CB382" s="500">
        <f t="shared" si="1009"/>
        <v>214</v>
      </c>
      <c r="CC382" s="404">
        <f t="shared" si="1010"/>
        <v>288</v>
      </c>
      <c r="CD382" s="564">
        <v>4.7</v>
      </c>
      <c r="CE382" s="714">
        <v>4.8</v>
      </c>
      <c r="CF382" s="500">
        <f t="shared" si="1011"/>
        <v>502.90000000000003</v>
      </c>
      <c r="CG382" s="404">
        <f t="shared" si="1012"/>
        <v>787.19999999999993</v>
      </c>
      <c r="CH382" s="564"/>
      <c r="CI382" s="714">
        <v>5.8</v>
      </c>
      <c r="CJ382" s="500">
        <f t="shared" si="1013"/>
        <v>0</v>
      </c>
      <c r="CK382" s="404">
        <f t="shared" si="1014"/>
        <v>719.19999999999993</v>
      </c>
      <c r="CL382" s="564"/>
      <c r="CM382" s="714"/>
      <c r="CN382" s="500">
        <f t="shared" si="1015"/>
        <v>0</v>
      </c>
      <c r="CO382" s="404">
        <f t="shared" si="1016"/>
        <v>0</v>
      </c>
      <c r="CP382" s="500">
        <f t="shared" si="1017"/>
        <v>2.35</v>
      </c>
      <c r="CQ382" s="237">
        <f t="shared" si="1018"/>
        <v>5.2305555555555552</v>
      </c>
      <c r="CR382" s="500">
        <f t="shared" si="1019"/>
        <v>502.90000000000003</v>
      </c>
      <c r="CS382" s="404">
        <f t="shared" si="1020"/>
        <v>1506.3999999999999</v>
      </c>
      <c r="CT382" s="565">
        <v>82.5</v>
      </c>
      <c r="CU382" s="714">
        <v>79.3</v>
      </c>
      <c r="CV382" s="500">
        <f t="shared" si="1021"/>
        <v>8827.5</v>
      </c>
      <c r="CW382" s="404">
        <f t="shared" si="1022"/>
        <v>13005.199999999999</v>
      </c>
      <c r="CX382" s="565">
        <v>74.5</v>
      </c>
      <c r="CY382" s="714">
        <v>73.599999999999994</v>
      </c>
      <c r="CZ382" s="500">
        <f t="shared" si="1023"/>
        <v>7971.5</v>
      </c>
      <c r="DA382" s="404">
        <f t="shared" si="1024"/>
        <v>9126.4</v>
      </c>
      <c r="DB382" s="565"/>
      <c r="DC382" s="714"/>
      <c r="DD382" s="500">
        <f t="shared" si="1025"/>
        <v>0</v>
      </c>
      <c r="DE382" s="404">
        <f t="shared" si="1026"/>
        <v>0</v>
      </c>
      <c r="DF382" s="500">
        <f t="shared" si="1027"/>
        <v>78.5</v>
      </c>
      <c r="DG382" s="404">
        <f t="shared" si="1028"/>
        <v>76.845833333333331</v>
      </c>
      <c r="DH382" s="500">
        <f t="shared" si="1029"/>
        <v>16799</v>
      </c>
      <c r="DI382" s="404">
        <f t="shared" si="1030"/>
        <v>22131.599999999999</v>
      </c>
      <c r="DJ382" s="500">
        <f t="shared" si="1031"/>
        <v>259</v>
      </c>
      <c r="DK382" s="404">
        <f t="shared" si="1032"/>
        <v>334</v>
      </c>
      <c r="DL382" s="500">
        <f t="shared" si="1033"/>
        <v>259</v>
      </c>
      <c r="DM382" s="404">
        <f t="shared" si="1034"/>
        <v>334</v>
      </c>
      <c r="DN382" s="236">
        <f t="shared" si="1035"/>
        <v>2.5057915057915059</v>
      </c>
      <c r="DO382" s="237">
        <f t="shared" si="1036"/>
        <v>5.0748502994011968</v>
      </c>
      <c r="DP382" s="500">
        <f t="shared" si="1037"/>
        <v>649</v>
      </c>
      <c r="DQ382" s="404">
        <f t="shared" si="1038"/>
        <v>1694.9999999999998</v>
      </c>
      <c r="DR382" s="500">
        <f t="shared" si="1039"/>
        <v>75.063320463320466</v>
      </c>
      <c r="DS382" s="404">
        <f t="shared" si="1040"/>
        <v>74.16077844311377</v>
      </c>
      <c r="DT382" s="500">
        <f t="shared" si="1041"/>
        <v>19441.400000000001</v>
      </c>
      <c r="DU382" s="404">
        <f t="shared" si="1042"/>
        <v>24769.7</v>
      </c>
      <c r="DV382" s="565">
        <v>37</v>
      </c>
      <c r="DW382" s="715">
        <v>34</v>
      </c>
      <c r="DX382" s="500">
        <f t="shared" si="1043"/>
        <v>37</v>
      </c>
      <c r="DY382" s="404">
        <f t="shared" si="1044"/>
        <v>34</v>
      </c>
      <c r="DZ382" s="565">
        <v>110</v>
      </c>
      <c r="EA382" s="715">
        <v>160</v>
      </c>
      <c r="EB382" s="500">
        <f t="shared" si="1045"/>
        <v>110</v>
      </c>
      <c r="EC382" s="404">
        <f t="shared" si="1046"/>
        <v>160</v>
      </c>
      <c r="ED382" s="565"/>
      <c r="EE382" s="715"/>
      <c r="EF382" s="500">
        <f t="shared" si="1047"/>
        <v>0</v>
      </c>
      <c r="EG382" s="404">
        <f t="shared" si="1048"/>
        <v>0</v>
      </c>
      <c r="EH382" s="500">
        <f t="shared" si="1049"/>
        <v>147</v>
      </c>
      <c r="EI382" s="404">
        <f t="shared" si="1050"/>
        <v>194</v>
      </c>
      <c r="EJ382" s="500">
        <f t="shared" si="1051"/>
        <v>147</v>
      </c>
      <c r="EK382" s="404">
        <f t="shared" si="1052"/>
        <v>194</v>
      </c>
      <c r="EL382" s="564">
        <v>3.8</v>
      </c>
      <c r="EM382" s="716">
        <v>4.3</v>
      </c>
      <c r="EN382" s="500">
        <f t="shared" si="1053"/>
        <v>140.6</v>
      </c>
      <c r="EO382" s="404">
        <f t="shared" si="1054"/>
        <v>146.19999999999999</v>
      </c>
      <c r="EP382" s="564">
        <v>4</v>
      </c>
      <c r="EQ382" s="716">
        <v>4.0999999999999996</v>
      </c>
      <c r="ER382" s="500">
        <f t="shared" si="1055"/>
        <v>440</v>
      </c>
      <c r="ES382" s="404">
        <f t="shared" si="1056"/>
        <v>656</v>
      </c>
      <c r="ET382" s="564"/>
      <c r="EU382" s="716"/>
      <c r="EV382" s="500">
        <f t="shared" si="1057"/>
        <v>0</v>
      </c>
      <c r="EW382" s="404">
        <f t="shared" si="1058"/>
        <v>0</v>
      </c>
      <c r="EX382" s="236">
        <f t="shared" si="1059"/>
        <v>3.9496598639455782</v>
      </c>
      <c r="EY382" s="237">
        <f t="shared" si="1060"/>
        <v>4.135051546391753</v>
      </c>
      <c r="EZ382" s="500">
        <f t="shared" si="1061"/>
        <v>580.6</v>
      </c>
      <c r="FA382" s="404">
        <f t="shared" si="1062"/>
        <v>802.2</v>
      </c>
      <c r="FB382" s="565">
        <v>59.9</v>
      </c>
      <c r="FC382" s="716">
        <v>54.9</v>
      </c>
      <c r="FD382" s="500">
        <f t="shared" si="1063"/>
        <v>2216.2999999999997</v>
      </c>
      <c r="FE382" s="404">
        <f t="shared" si="1064"/>
        <v>1866.6</v>
      </c>
      <c r="FF382" s="565">
        <v>47.7</v>
      </c>
      <c r="FG382" s="716">
        <v>41.5</v>
      </c>
      <c r="FH382" s="500">
        <f t="shared" si="1065"/>
        <v>5247</v>
      </c>
      <c r="FI382" s="404">
        <f t="shared" si="1066"/>
        <v>6640</v>
      </c>
      <c r="FJ382" s="565"/>
      <c r="FK382" s="716"/>
      <c r="FL382" s="500">
        <f t="shared" si="1067"/>
        <v>0</v>
      </c>
      <c r="FM382" s="404">
        <f t="shared" si="1068"/>
        <v>0</v>
      </c>
      <c r="FN382" s="500">
        <f t="shared" si="1069"/>
        <v>50.77074829931972</v>
      </c>
      <c r="FO382" s="404">
        <f t="shared" si="1070"/>
        <v>43.848453608247425</v>
      </c>
      <c r="FP382" s="500">
        <f t="shared" si="1071"/>
        <v>7463.2999999999993</v>
      </c>
      <c r="FQ382" s="404">
        <f t="shared" si="1072"/>
        <v>8506.6</v>
      </c>
      <c r="FR382" s="565">
        <v>255</v>
      </c>
      <c r="FS382" s="717">
        <v>341</v>
      </c>
      <c r="FT382" s="500">
        <f t="shared" si="1073"/>
        <v>255</v>
      </c>
      <c r="FU382" s="404">
        <f t="shared" si="1074"/>
        <v>341</v>
      </c>
      <c r="FV382" s="564">
        <v>3.4</v>
      </c>
      <c r="FW382" s="718">
        <v>4</v>
      </c>
      <c r="FX382" s="500">
        <f t="shared" si="1075"/>
        <v>867</v>
      </c>
      <c r="FY382" s="404">
        <f t="shared" si="1076"/>
        <v>1364</v>
      </c>
      <c r="FZ382" s="564">
        <v>36.200000000000003</v>
      </c>
      <c r="GA382" s="718">
        <v>35.700000000000003</v>
      </c>
      <c r="GB382" s="500">
        <f t="shared" si="1077"/>
        <v>9231</v>
      </c>
      <c r="GC382" s="404">
        <f t="shared" si="1078"/>
        <v>12173.7</v>
      </c>
      <c r="GD382" s="510">
        <f t="shared" si="1079"/>
        <v>168</v>
      </c>
      <c r="GE382" s="404">
        <f t="shared" si="1080"/>
        <v>221</v>
      </c>
      <c r="GF382" s="500">
        <f t="shared" si="1081"/>
        <v>168</v>
      </c>
      <c r="GG382" s="404">
        <f t="shared" si="1082"/>
        <v>221</v>
      </c>
      <c r="GH382" s="500">
        <f t="shared" si="1083"/>
        <v>720.30000000000007</v>
      </c>
      <c r="GI382" s="404">
        <f t="shared" si="1084"/>
        <v>1027.6999999999998</v>
      </c>
      <c r="GJ382" s="500">
        <f t="shared" si="1085"/>
        <v>12594.199999999999</v>
      </c>
      <c r="GK382" s="404">
        <f t="shared" si="1086"/>
        <v>16251.8</v>
      </c>
      <c r="GL382" s="510">
        <f t="shared" si="1087"/>
        <v>238</v>
      </c>
      <c r="GM382" s="404">
        <f t="shared" si="1088"/>
        <v>307</v>
      </c>
      <c r="GN382" s="500">
        <f t="shared" si="1089"/>
        <v>238</v>
      </c>
      <c r="GO382" s="404">
        <f t="shared" si="1090"/>
        <v>307</v>
      </c>
      <c r="GP382" s="500">
        <f t="shared" si="1091"/>
        <v>509.3</v>
      </c>
      <c r="GQ382" s="404">
        <f t="shared" si="1092"/>
        <v>1469.5</v>
      </c>
      <c r="GR382" s="500">
        <f t="shared" si="1093"/>
        <v>14310.5</v>
      </c>
      <c r="GS382" s="404">
        <f t="shared" si="1094"/>
        <v>17024.5</v>
      </c>
      <c r="GT382" s="510">
        <f t="shared" si="1095"/>
        <v>406</v>
      </c>
      <c r="GU382" s="404">
        <f t="shared" si="1096"/>
        <v>528</v>
      </c>
      <c r="GV382" s="500">
        <f t="shared" si="1097"/>
        <v>406</v>
      </c>
      <c r="GW382" s="404">
        <f t="shared" si="1098"/>
        <v>528</v>
      </c>
      <c r="GX382" s="500">
        <f t="shared" si="1099"/>
        <v>1229.6000000000001</v>
      </c>
      <c r="GY382" s="404">
        <f t="shared" si="1100"/>
        <v>2497.1999999999998</v>
      </c>
      <c r="GZ382" s="500">
        <f t="shared" si="1101"/>
        <v>26904.699999999997</v>
      </c>
      <c r="HA382" s="404">
        <f t="shared" si="1102"/>
        <v>33276.300000000003</v>
      </c>
      <c r="HB382" s="510">
        <f t="shared" si="1103"/>
        <v>0</v>
      </c>
      <c r="HC382" s="404">
        <f t="shared" si="1104"/>
        <v>0</v>
      </c>
      <c r="HD382" s="500">
        <f t="shared" si="1105"/>
        <v>0</v>
      </c>
      <c r="HE382" s="404">
        <f t="shared" si="1106"/>
        <v>0</v>
      </c>
      <c r="HF382" s="500" t="str">
        <f t="shared" si="1107"/>
        <v/>
      </c>
      <c r="HG382" s="404" t="str">
        <f t="shared" si="1108"/>
        <v/>
      </c>
      <c r="HH382" s="500" t="str">
        <f t="shared" si="1109"/>
        <v/>
      </c>
      <c r="HI382" s="404" t="str">
        <f t="shared" si="1110"/>
        <v/>
      </c>
      <c r="HJ382" s="510">
        <f t="shared" si="1111"/>
        <v>2096.6</v>
      </c>
      <c r="HK382" s="404">
        <f t="shared" si="1112"/>
        <v>3861.2</v>
      </c>
      <c r="HL382" s="500">
        <f t="shared" si="1113"/>
        <v>36135.699999999997</v>
      </c>
      <c r="HM382" s="404">
        <f t="shared" si="1114"/>
        <v>45450</v>
      </c>
    </row>
    <row r="383" spans="1:221">
      <c r="A383" s="621" t="s">
        <v>547</v>
      </c>
      <c r="B383" s="721" t="s">
        <v>1071</v>
      </c>
      <c r="C383" s="733" t="s">
        <v>830</v>
      </c>
      <c r="D383" s="627">
        <v>227225</v>
      </c>
      <c r="E383" s="592">
        <v>9</v>
      </c>
      <c r="F383" s="422">
        <v>359</v>
      </c>
      <c r="G383" s="712">
        <v>353</v>
      </c>
      <c r="H383" s="422">
        <v>11</v>
      </c>
      <c r="I383" s="712">
        <v>11</v>
      </c>
      <c r="J383" s="500">
        <f t="shared" si="965"/>
        <v>348</v>
      </c>
      <c r="K383" s="404">
        <f t="shared" si="966"/>
        <v>342</v>
      </c>
      <c r="L383" s="422"/>
      <c r="M383" s="712"/>
      <c r="N383" s="500">
        <f t="shared" si="967"/>
        <v>348</v>
      </c>
      <c r="O383" s="404">
        <f t="shared" si="968"/>
        <v>342</v>
      </c>
      <c r="P383" s="500">
        <f t="shared" si="969"/>
        <v>348</v>
      </c>
      <c r="Q383" s="404">
        <f t="shared" si="970"/>
        <v>342</v>
      </c>
      <c r="R383" s="422">
        <v>37</v>
      </c>
      <c r="S383" s="712">
        <v>37</v>
      </c>
      <c r="T383" s="500">
        <f t="shared" si="971"/>
        <v>37</v>
      </c>
      <c r="U383" s="404">
        <f t="shared" si="972"/>
        <v>37</v>
      </c>
      <c r="V383" s="422">
        <v>18</v>
      </c>
      <c r="W383" s="712">
        <v>22</v>
      </c>
      <c r="X383" s="500">
        <f t="shared" si="973"/>
        <v>18</v>
      </c>
      <c r="Y383" s="404">
        <f t="shared" si="974"/>
        <v>22</v>
      </c>
      <c r="Z383" s="422"/>
      <c r="AA383" s="712"/>
      <c r="AB383" s="500">
        <f t="shared" si="975"/>
        <v>0</v>
      </c>
      <c r="AC383" s="404">
        <f t="shared" si="976"/>
        <v>0</v>
      </c>
      <c r="AD383" s="500">
        <f t="shared" si="977"/>
        <v>55</v>
      </c>
      <c r="AE383" s="404">
        <f t="shared" si="978"/>
        <v>59</v>
      </c>
      <c r="AF383" s="500">
        <f t="shared" si="979"/>
        <v>55</v>
      </c>
      <c r="AG383" s="404">
        <f t="shared" si="980"/>
        <v>59</v>
      </c>
      <c r="AH383" s="564">
        <v>3.1</v>
      </c>
      <c r="AI383" s="713">
        <v>3.1</v>
      </c>
      <c r="AJ383" s="500">
        <f t="shared" si="981"/>
        <v>114.7</v>
      </c>
      <c r="AK383" s="404">
        <f t="shared" si="982"/>
        <v>114.7</v>
      </c>
      <c r="AL383" s="564">
        <v>2.1</v>
      </c>
      <c r="AM383" s="713">
        <v>3.6</v>
      </c>
      <c r="AN383" s="500">
        <f t="shared" si="983"/>
        <v>37.800000000000004</v>
      </c>
      <c r="AO383" s="404">
        <f t="shared" si="984"/>
        <v>79.2</v>
      </c>
      <c r="AP383" s="564"/>
      <c r="AQ383" s="713"/>
      <c r="AR383" s="500">
        <f t="shared" si="985"/>
        <v>0</v>
      </c>
      <c r="AS383" s="404">
        <f t="shared" si="986"/>
        <v>0</v>
      </c>
      <c r="AT383" s="236">
        <f t="shared" si="987"/>
        <v>2.7727272727272729</v>
      </c>
      <c r="AU383" s="237">
        <f t="shared" si="988"/>
        <v>3.2864406779661017</v>
      </c>
      <c r="AV383" s="500">
        <f t="shared" si="989"/>
        <v>152.5</v>
      </c>
      <c r="AW383" s="404">
        <f t="shared" si="990"/>
        <v>193.9</v>
      </c>
      <c r="AX383" s="422">
        <v>67.400000000000006</v>
      </c>
      <c r="AY383" s="712">
        <v>76.5</v>
      </c>
      <c r="AZ383" s="500">
        <f t="shared" si="991"/>
        <v>2493.8000000000002</v>
      </c>
      <c r="BA383" s="404">
        <f t="shared" si="992"/>
        <v>2830.5</v>
      </c>
      <c r="BB383" s="422">
        <v>56.2</v>
      </c>
      <c r="BC383" s="712">
        <v>72.7</v>
      </c>
      <c r="BD383" s="500">
        <f t="shared" si="993"/>
        <v>1011.6</v>
      </c>
      <c r="BE383" s="404">
        <f t="shared" si="994"/>
        <v>1599.4</v>
      </c>
      <c r="BF383" s="422"/>
      <c r="BG383" s="712"/>
      <c r="BH383" s="500">
        <f t="shared" si="995"/>
        <v>0</v>
      </c>
      <c r="BI383" s="404">
        <f t="shared" si="996"/>
        <v>0</v>
      </c>
      <c r="BJ383" s="500">
        <f t="shared" si="997"/>
        <v>63.734545454545454</v>
      </c>
      <c r="BK383" s="404">
        <f t="shared" si="998"/>
        <v>75.083050847457628</v>
      </c>
      <c r="BL383" s="500">
        <f t="shared" si="999"/>
        <v>3505.4</v>
      </c>
      <c r="BM383" s="404">
        <f t="shared" si="1000"/>
        <v>4429.8999999999996</v>
      </c>
      <c r="BN383" s="422">
        <v>88</v>
      </c>
      <c r="BO383" s="712">
        <v>87</v>
      </c>
      <c r="BP383" s="500">
        <f t="shared" si="1001"/>
        <v>88</v>
      </c>
      <c r="BQ383" s="404">
        <f t="shared" si="1002"/>
        <v>87</v>
      </c>
      <c r="BR383" s="422">
        <v>48</v>
      </c>
      <c r="BS383" s="712">
        <v>43</v>
      </c>
      <c r="BT383" s="500">
        <f t="shared" si="1003"/>
        <v>48</v>
      </c>
      <c r="BU383" s="404">
        <f t="shared" si="1004"/>
        <v>43</v>
      </c>
      <c r="BV383" s="422"/>
      <c r="BW383" s="712"/>
      <c r="BX383" s="500">
        <f t="shared" si="1005"/>
        <v>0</v>
      </c>
      <c r="BY383" s="404">
        <f t="shared" si="1006"/>
        <v>0</v>
      </c>
      <c r="BZ383" s="500">
        <f t="shared" si="1007"/>
        <v>136</v>
      </c>
      <c r="CA383" s="404">
        <f t="shared" si="1008"/>
        <v>130</v>
      </c>
      <c r="CB383" s="500">
        <f t="shared" si="1009"/>
        <v>136</v>
      </c>
      <c r="CC383" s="404">
        <f t="shared" si="1010"/>
        <v>130</v>
      </c>
      <c r="CD383" s="564">
        <v>4.4000000000000004</v>
      </c>
      <c r="CE383" s="714">
        <v>4.5</v>
      </c>
      <c r="CF383" s="500">
        <f t="shared" si="1011"/>
        <v>387.20000000000005</v>
      </c>
      <c r="CG383" s="404">
        <f t="shared" si="1012"/>
        <v>391.5</v>
      </c>
      <c r="CH383" s="564"/>
      <c r="CI383" s="714">
        <v>5.5</v>
      </c>
      <c r="CJ383" s="500">
        <f t="shared" si="1013"/>
        <v>0</v>
      </c>
      <c r="CK383" s="404">
        <f t="shared" si="1014"/>
        <v>236.5</v>
      </c>
      <c r="CL383" s="564"/>
      <c r="CM383" s="714"/>
      <c r="CN383" s="500">
        <f t="shared" si="1015"/>
        <v>0</v>
      </c>
      <c r="CO383" s="404">
        <f t="shared" si="1016"/>
        <v>0</v>
      </c>
      <c r="CP383" s="500">
        <f t="shared" si="1017"/>
        <v>2.8470588235294123</v>
      </c>
      <c r="CQ383" s="237">
        <f t="shared" si="1018"/>
        <v>4.8307692307692305</v>
      </c>
      <c r="CR383" s="500">
        <f t="shared" si="1019"/>
        <v>387.20000000000005</v>
      </c>
      <c r="CS383" s="404">
        <f t="shared" si="1020"/>
        <v>628</v>
      </c>
      <c r="CT383" s="565">
        <v>88.1</v>
      </c>
      <c r="CU383" s="714">
        <v>93.8</v>
      </c>
      <c r="CV383" s="500">
        <f t="shared" si="1021"/>
        <v>7752.7999999999993</v>
      </c>
      <c r="CW383" s="404">
        <f t="shared" si="1022"/>
        <v>8160.5999999999995</v>
      </c>
      <c r="CX383" s="565">
        <v>97.3</v>
      </c>
      <c r="CY383" s="714">
        <v>91.3</v>
      </c>
      <c r="CZ383" s="500">
        <f t="shared" si="1023"/>
        <v>4670.3999999999996</v>
      </c>
      <c r="DA383" s="404">
        <f t="shared" si="1024"/>
        <v>3925.9</v>
      </c>
      <c r="DB383" s="565"/>
      <c r="DC383" s="714"/>
      <c r="DD383" s="500">
        <f t="shared" si="1025"/>
        <v>0</v>
      </c>
      <c r="DE383" s="404">
        <f t="shared" si="1026"/>
        <v>0</v>
      </c>
      <c r="DF383" s="500">
        <f t="shared" si="1027"/>
        <v>91.347058823529409</v>
      </c>
      <c r="DG383" s="404">
        <f t="shared" si="1028"/>
        <v>92.973076923076917</v>
      </c>
      <c r="DH383" s="500">
        <f t="shared" si="1029"/>
        <v>12423.199999999999</v>
      </c>
      <c r="DI383" s="404">
        <f t="shared" si="1030"/>
        <v>12086.5</v>
      </c>
      <c r="DJ383" s="500">
        <f t="shared" si="1031"/>
        <v>191</v>
      </c>
      <c r="DK383" s="404">
        <f t="shared" si="1032"/>
        <v>189</v>
      </c>
      <c r="DL383" s="500">
        <f t="shared" si="1033"/>
        <v>191</v>
      </c>
      <c r="DM383" s="404">
        <f t="shared" si="1034"/>
        <v>189</v>
      </c>
      <c r="DN383" s="236">
        <f t="shared" si="1035"/>
        <v>2.8256544502617804</v>
      </c>
      <c r="DO383" s="237">
        <f t="shared" si="1036"/>
        <v>4.3486772486772489</v>
      </c>
      <c r="DP383" s="500">
        <f t="shared" si="1037"/>
        <v>539.70000000000005</v>
      </c>
      <c r="DQ383" s="404">
        <f t="shared" si="1038"/>
        <v>821.90000000000009</v>
      </c>
      <c r="DR383" s="500">
        <f t="shared" si="1039"/>
        <v>83.395811518324606</v>
      </c>
      <c r="DS383" s="404">
        <f t="shared" si="1040"/>
        <v>87.388359788359793</v>
      </c>
      <c r="DT383" s="500">
        <f t="shared" si="1041"/>
        <v>15928.6</v>
      </c>
      <c r="DU383" s="404">
        <f t="shared" si="1042"/>
        <v>16516.400000000001</v>
      </c>
      <c r="DV383" s="565">
        <v>60</v>
      </c>
      <c r="DW383" s="715">
        <v>65</v>
      </c>
      <c r="DX383" s="500">
        <f t="shared" si="1043"/>
        <v>60</v>
      </c>
      <c r="DY383" s="404">
        <f t="shared" si="1044"/>
        <v>65</v>
      </c>
      <c r="DZ383" s="565">
        <v>38</v>
      </c>
      <c r="EA383" s="715">
        <v>31</v>
      </c>
      <c r="EB383" s="500">
        <f t="shared" si="1045"/>
        <v>38</v>
      </c>
      <c r="EC383" s="404">
        <f t="shared" si="1046"/>
        <v>31</v>
      </c>
      <c r="ED383" s="565"/>
      <c r="EE383" s="715"/>
      <c r="EF383" s="500">
        <f t="shared" si="1047"/>
        <v>0</v>
      </c>
      <c r="EG383" s="404">
        <f t="shared" si="1048"/>
        <v>0</v>
      </c>
      <c r="EH383" s="500">
        <f t="shared" si="1049"/>
        <v>98</v>
      </c>
      <c r="EI383" s="404">
        <f t="shared" si="1050"/>
        <v>96</v>
      </c>
      <c r="EJ383" s="500">
        <f t="shared" si="1051"/>
        <v>98</v>
      </c>
      <c r="EK383" s="404">
        <f t="shared" si="1052"/>
        <v>96</v>
      </c>
      <c r="EL383" s="564">
        <v>2.7</v>
      </c>
      <c r="EM383" s="716">
        <v>2.7</v>
      </c>
      <c r="EN383" s="500">
        <f t="shared" si="1053"/>
        <v>162</v>
      </c>
      <c r="EO383" s="404">
        <f t="shared" si="1054"/>
        <v>175.5</v>
      </c>
      <c r="EP383" s="564">
        <v>3.1</v>
      </c>
      <c r="EQ383" s="716">
        <v>3.7</v>
      </c>
      <c r="ER383" s="500">
        <f t="shared" si="1055"/>
        <v>117.8</v>
      </c>
      <c r="ES383" s="404">
        <f t="shared" si="1056"/>
        <v>114.7</v>
      </c>
      <c r="ET383" s="564"/>
      <c r="EU383" s="716"/>
      <c r="EV383" s="500">
        <f t="shared" si="1057"/>
        <v>0</v>
      </c>
      <c r="EW383" s="404">
        <f t="shared" si="1058"/>
        <v>0</v>
      </c>
      <c r="EX383" s="236">
        <f t="shared" si="1059"/>
        <v>2.8551020408163268</v>
      </c>
      <c r="EY383" s="237">
        <f t="shared" si="1060"/>
        <v>3.0229166666666667</v>
      </c>
      <c r="EZ383" s="500">
        <f t="shared" si="1061"/>
        <v>279.8</v>
      </c>
      <c r="FA383" s="404">
        <f t="shared" si="1062"/>
        <v>290.2</v>
      </c>
      <c r="FB383" s="565">
        <v>59.5</v>
      </c>
      <c r="FC383" s="716">
        <v>58.8</v>
      </c>
      <c r="FD383" s="500">
        <f t="shared" si="1063"/>
        <v>3570</v>
      </c>
      <c r="FE383" s="404">
        <f t="shared" si="1064"/>
        <v>3822</v>
      </c>
      <c r="FF383" s="565">
        <v>55.9</v>
      </c>
      <c r="FG383" s="716">
        <v>54</v>
      </c>
      <c r="FH383" s="500">
        <f t="shared" si="1065"/>
        <v>2124.1999999999998</v>
      </c>
      <c r="FI383" s="404">
        <f t="shared" si="1066"/>
        <v>1674</v>
      </c>
      <c r="FJ383" s="565"/>
      <c r="FK383" s="716"/>
      <c r="FL383" s="500">
        <f t="shared" si="1067"/>
        <v>0</v>
      </c>
      <c r="FM383" s="404">
        <f t="shared" si="1068"/>
        <v>0</v>
      </c>
      <c r="FN383" s="500">
        <f t="shared" si="1069"/>
        <v>58.104081632653056</v>
      </c>
      <c r="FO383" s="404">
        <f t="shared" si="1070"/>
        <v>57.25</v>
      </c>
      <c r="FP383" s="500">
        <f t="shared" si="1071"/>
        <v>5694.2</v>
      </c>
      <c r="FQ383" s="404">
        <f t="shared" si="1072"/>
        <v>5496</v>
      </c>
      <c r="FR383" s="565">
        <v>59</v>
      </c>
      <c r="FS383" s="717">
        <v>57</v>
      </c>
      <c r="FT383" s="500">
        <f t="shared" si="1073"/>
        <v>59</v>
      </c>
      <c r="FU383" s="404">
        <f t="shared" si="1074"/>
        <v>57</v>
      </c>
      <c r="FV383" s="564">
        <v>5.2</v>
      </c>
      <c r="FW383" s="718">
        <v>5.4</v>
      </c>
      <c r="FX383" s="500">
        <f t="shared" si="1075"/>
        <v>306.8</v>
      </c>
      <c r="FY383" s="404">
        <f t="shared" si="1076"/>
        <v>307.8</v>
      </c>
      <c r="FZ383" s="564">
        <v>73.3</v>
      </c>
      <c r="GA383" s="718">
        <v>71.2</v>
      </c>
      <c r="GB383" s="500">
        <f t="shared" si="1077"/>
        <v>4324.7</v>
      </c>
      <c r="GC383" s="404">
        <f t="shared" si="1078"/>
        <v>4058.4</v>
      </c>
      <c r="GD383" s="510">
        <f t="shared" si="1079"/>
        <v>185</v>
      </c>
      <c r="GE383" s="404">
        <f t="shared" si="1080"/>
        <v>189</v>
      </c>
      <c r="GF383" s="500">
        <f t="shared" si="1081"/>
        <v>185</v>
      </c>
      <c r="GG383" s="404">
        <f t="shared" si="1082"/>
        <v>189</v>
      </c>
      <c r="GH383" s="500">
        <f t="shared" si="1083"/>
        <v>663.90000000000009</v>
      </c>
      <c r="GI383" s="404">
        <f t="shared" si="1084"/>
        <v>681.7</v>
      </c>
      <c r="GJ383" s="500">
        <f t="shared" si="1085"/>
        <v>13816.599999999999</v>
      </c>
      <c r="GK383" s="404">
        <f t="shared" si="1086"/>
        <v>14813.099999999999</v>
      </c>
      <c r="GL383" s="510">
        <f t="shared" si="1087"/>
        <v>104</v>
      </c>
      <c r="GM383" s="404">
        <f t="shared" si="1088"/>
        <v>96</v>
      </c>
      <c r="GN383" s="500">
        <f t="shared" si="1089"/>
        <v>104</v>
      </c>
      <c r="GO383" s="404">
        <f t="shared" si="1090"/>
        <v>96</v>
      </c>
      <c r="GP383" s="500">
        <f t="shared" si="1091"/>
        <v>155.6</v>
      </c>
      <c r="GQ383" s="404">
        <f t="shared" si="1092"/>
        <v>430.4</v>
      </c>
      <c r="GR383" s="500">
        <f t="shared" si="1093"/>
        <v>7806.2</v>
      </c>
      <c r="GS383" s="404">
        <f t="shared" si="1094"/>
        <v>7199.3</v>
      </c>
      <c r="GT383" s="510">
        <f t="shared" si="1095"/>
        <v>289</v>
      </c>
      <c r="GU383" s="404">
        <f t="shared" si="1096"/>
        <v>285</v>
      </c>
      <c r="GV383" s="500">
        <f t="shared" si="1097"/>
        <v>289</v>
      </c>
      <c r="GW383" s="404">
        <f t="shared" si="1098"/>
        <v>285</v>
      </c>
      <c r="GX383" s="500">
        <f t="shared" si="1099"/>
        <v>819.50000000000011</v>
      </c>
      <c r="GY383" s="404">
        <f t="shared" si="1100"/>
        <v>1112.0999999999999</v>
      </c>
      <c r="GZ383" s="500">
        <f t="shared" si="1101"/>
        <v>21622.799999999999</v>
      </c>
      <c r="HA383" s="404">
        <f t="shared" si="1102"/>
        <v>22012.399999999998</v>
      </c>
      <c r="HB383" s="510">
        <f t="shared" si="1103"/>
        <v>0</v>
      </c>
      <c r="HC383" s="404">
        <f t="shared" si="1104"/>
        <v>0</v>
      </c>
      <c r="HD383" s="500">
        <f t="shared" si="1105"/>
        <v>0</v>
      </c>
      <c r="HE383" s="404">
        <f t="shared" si="1106"/>
        <v>0</v>
      </c>
      <c r="HF383" s="500" t="str">
        <f t="shared" si="1107"/>
        <v/>
      </c>
      <c r="HG383" s="404" t="str">
        <f t="shared" si="1108"/>
        <v/>
      </c>
      <c r="HH383" s="500" t="str">
        <f t="shared" si="1109"/>
        <v/>
      </c>
      <c r="HI383" s="404" t="str">
        <f t="shared" si="1110"/>
        <v/>
      </c>
      <c r="HJ383" s="510">
        <f t="shared" si="1111"/>
        <v>1126.3</v>
      </c>
      <c r="HK383" s="404">
        <f t="shared" si="1112"/>
        <v>1419.9</v>
      </c>
      <c r="HL383" s="500">
        <f t="shared" si="1113"/>
        <v>25947.5</v>
      </c>
      <c r="HM383" s="404">
        <f t="shared" si="1114"/>
        <v>26070.800000000003</v>
      </c>
    </row>
    <row r="384" spans="1:221">
      <c r="A384" s="621" t="s">
        <v>547</v>
      </c>
      <c r="B384" s="622" t="s">
        <v>1072</v>
      </c>
      <c r="C384" s="730"/>
      <c r="D384" s="627">
        <v>227304</v>
      </c>
      <c r="E384" s="623">
        <v>9</v>
      </c>
      <c r="F384" s="422">
        <v>432</v>
      </c>
      <c r="G384" s="712">
        <v>515</v>
      </c>
      <c r="H384" s="422">
        <v>34</v>
      </c>
      <c r="I384" s="712">
        <v>46</v>
      </c>
      <c r="J384" s="500">
        <f t="shared" si="965"/>
        <v>398</v>
      </c>
      <c r="K384" s="404">
        <f t="shared" si="966"/>
        <v>469</v>
      </c>
      <c r="L384" s="422"/>
      <c r="M384" s="712"/>
      <c r="N384" s="500">
        <f t="shared" si="967"/>
        <v>398</v>
      </c>
      <c r="O384" s="404">
        <f t="shared" si="968"/>
        <v>469</v>
      </c>
      <c r="P384" s="500">
        <f t="shared" si="969"/>
        <v>398</v>
      </c>
      <c r="Q384" s="404">
        <f t="shared" si="970"/>
        <v>469</v>
      </c>
      <c r="R384" s="422">
        <v>30</v>
      </c>
      <c r="S384" s="712">
        <v>30</v>
      </c>
      <c r="T384" s="500">
        <f t="shared" si="971"/>
        <v>30</v>
      </c>
      <c r="U384" s="404">
        <f t="shared" si="972"/>
        <v>30</v>
      </c>
      <c r="V384" s="422">
        <v>30</v>
      </c>
      <c r="W384" s="712">
        <v>35</v>
      </c>
      <c r="X384" s="500">
        <f t="shared" si="973"/>
        <v>30</v>
      </c>
      <c r="Y384" s="404">
        <f t="shared" si="974"/>
        <v>35</v>
      </c>
      <c r="Z384" s="422"/>
      <c r="AA384" s="712"/>
      <c r="AB384" s="500">
        <f t="shared" si="975"/>
        <v>0</v>
      </c>
      <c r="AC384" s="404">
        <f t="shared" si="976"/>
        <v>0</v>
      </c>
      <c r="AD384" s="500">
        <f t="shared" si="977"/>
        <v>60</v>
      </c>
      <c r="AE384" s="404">
        <f t="shared" si="978"/>
        <v>65</v>
      </c>
      <c r="AF384" s="500">
        <f t="shared" si="979"/>
        <v>60</v>
      </c>
      <c r="AG384" s="404">
        <f t="shared" si="980"/>
        <v>65</v>
      </c>
      <c r="AH384" s="564">
        <v>2.9</v>
      </c>
      <c r="AI384" s="713">
        <v>3.3</v>
      </c>
      <c r="AJ384" s="500">
        <f t="shared" si="981"/>
        <v>87</v>
      </c>
      <c r="AK384" s="404">
        <f t="shared" si="982"/>
        <v>99</v>
      </c>
      <c r="AL384" s="564">
        <v>3.8</v>
      </c>
      <c r="AM384" s="713">
        <v>3.2</v>
      </c>
      <c r="AN384" s="500">
        <f t="shared" si="983"/>
        <v>114</v>
      </c>
      <c r="AO384" s="404">
        <f t="shared" si="984"/>
        <v>112</v>
      </c>
      <c r="AP384" s="564"/>
      <c r="AQ384" s="713"/>
      <c r="AR384" s="500">
        <f t="shared" si="985"/>
        <v>0</v>
      </c>
      <c r="AS384" s="404">
        <f t="shared" si="986"/>
        <v>0</v>
      </c>
      <c r="AT384" s="236">
        <f t="shared" si="987"/>
        <v>3.35</v>
      </c>
      <c r="AU384" s="237">
        <f t="shared" si="988"/>
        <v>3.2461538461538462</v>
      </c>
      <c r="AV384" s="500">
        <f t="shared" si="989"/>
        <v>201</v>
      </c>
      <c r="AW384" s="404">
        <f t="shared" si="990"/>
        <v>211</v>
      </c>
      <c r="AX384" s="422">
        <v>68</v>
      </c>
      <c r="AY384" s="712">
        <v>62.6</v>
      </c>
      <c r="AZ384" s="500">
        <f t="shared" si="991"/>
        <v>2040</v>
      </c>
      <c r="BA384" s="404">
        <f t="shared" si="992"/>
        <v>1878</v>
      </c>
      <c r="BB384" s="422">
        <v>73</v>
      </c>
      <c r="BC384" s="712">
        <v>57</v>
      </c>
      <c r="BD384" s="500">
        <f t="shared" si="993"/>
        <v>2190</v>
      </c>
      <c r="BE384" s="404">
        <f t="shared" si="994"/>
        <v>1995</v>
      </c>
      <c r="BF384" s="422"/>
      <c r="BG384" s="712"/>
      <c r="BH384" s="500">
        <f t="shared" si="995"/>
        <v>0</v>
      </c>
      <c r="BI384" s="404">
        <f t="shared" si="996"/>
        <v>0</v>
      </c>
      <c r="BJ384" s="500">
        <f t="shared" si="997"/>
        <v>70.5</v>
      </c>
      <c r="BK384" s="404">
        <f t="shared" si="998"/>
        <v>59.584615384615383</v>
      </c>
      <c r="BL384" s="500">
        <f t="shared" si="999"/>
        <v>4230</v>
      </c>
      <c r="BM384" s="404">
        <f t="shared" si="1000"/>
        <v>3873</v>
      </c>
      <c r="BN384" s="422">
        <v>82</v>
      </c>
      <c r="BO384" s="712">
        <v>116</v>
      </c>
      <c r="BP384" s="500">
        <f t="shared" si="1001"/>
        <v>82</v>
      </c>
      <c r="BQ384" s="404">
        <f t="shared" si="1002"/>
        <v>116</v>
      </c>
      <c r="BR384" s="422">
        <v>71</v>
      </c>
      <c r="BS384" s="712">
        <v>99</v>
      </c>
      <c r="BT384" s="500">
        <f t="shared" si="1003"/>
        <v>71</v>
      </c>
      <c r="BU384" s="404">
        <f t="shared" si="1004"/>
        <v>99</v>
      </c>
      <c r="BV384" s="422"/>
      <c r="BW384" s="712"/>
      <c r="BX384" s="500">
        <f t="shared" si="1005"/>
        <v>0</v>
      </c>
      <c r="BY384" s="404">
        <f t="shared" si="1006"/>
        <v>0</v>
      </c>
      <c r="BZ384" s="500">
        <f t="shared" si="1007"/>
        <v>153</v>
      </c>
      <c r="CA384" s="404">
        <f t="shared" si="1008"/>
        <v>215</v>
      </c>
      <c r="CB384" s="500">
        <f t="shared" si="1009"/>
        <v>153</v>
      </c>
      <c r="CC384" s="404">
        <f t="shared" si="1010"/>
        <v>215</v>
      </c>
      <c r="CD384" s="564">
        <v>5</v>
      </c>
      <c r="CE384" s="714">
        <v>4.2</v>
      </c>
      <c r="CF384" s="500">
        <f t="shared" si="1011"/>
        <v>410</v>
      </c>
      <c r="CG384" s="404">
        <f t="shared" si="1012"/>
        <v>487.20000000000005</v>
      </c>
      <c r="CH384" s="564"/>
      <c r="CI384" s="714">
        <v>3.5</v>
      </c>
      <c r="CJ384" s="500">
        <f t="shared" si="1013"/>
        <v>0</v>
      </c>
      <c r="CK384" s="404">
        <f t="shared" si="1014"/>
        <v>346.5</v>
      </c>
      <c r="CL384" s="564"/>
      <c r="CM384" s="714"/>
      <c r="CN384" s="500">
        <f t="shared" si="1015"/>
        <v>0</v>
      </c>
      <c r="CO384" s="404">
        <f t="shared" si="1016"/>
        <v>0</v>
      </c>
      <c r="CP384" s="500">
        <f t="shared" si="1017"/>
        <v>2.6797385620915031</v>
      </c>
      <c r="CQ384" s="237">
        <f t="shared" si="1018"/>
        <v>3.8776744186046512</v>
      </c>
      <c r="CR384" s="500">
        <f t="shared" si="1019"/>
        <v>409.99999999999994</v>
      </c>
      <c r="CS384" s="404">
        <f t="shared" si="1020"/>
        <v>833.7</v>
      </c>
      <c r="CT384" s="565">
        <v>90.8</v>
      </c>
      <c r="CU384" s="714">
        <v>85.6</v>
      </c>
      <c r="CV384" s="500">
        <f t="shared" si="1021"/>
        <v>7445.5999999999995</v>
      </c>
      <c r="CW384" s="404">
        <f t="shared" si="1022"/>
        <v>9929.5999999999985</v>
      </c>
      <c r="CX384" s="565">
        <v>83.2</v>
      </c>
      <c r="CY384" s="714">
        <v>63.1</v>
      </c>
      <c r="CZ384" s="500">
        <f t="shared" si="1023"/>
        <v>5907.2</v>
      </c>
      <c r="DA384" s="404">
        <f t="shared" si="1024"/>
        <v>6246.9000000000005</v>
      </c>
      <c r="DB384" s="565"/>
      <c r="DC384" s="714"/>
      <c r="DD384" s="500">
        <f t="shared" si="1025"/>
        <v>0</v>
      </c>
      <c r="DE384" s="404">
        <f t="shared" si="1026"/>
        <v>0</v>
      </c>
      <c r="DF384" s="500">
        <f t="shared" si="1027"/>
        <v>87.273202614379073</v>
      </c>
      <c r="DG384" s="404">
        <f t="shared" si="1028"/>
        <v>75.239534883720935</v>
      </c>
      <c r="DH384" s="500">
        <f t="shared" si="1029"/>
        <v>13352.799999999997</v>
      </c>
      <c r="DI384" s="404">
        <f t="shared" si="1030"/>
        <v>16176.500000000002</v>
      </c>
      <c r="DJ384" s="500">
        <f t="shared" si="1031"/>
        <v>213</v>
      </c>
      <c r="DK384" s="404">
        <f t="shared" si="1032"/>
        <v>280</v>
      </c>
      <c r="DL384" s="500">
        <f t="shared" si="1033"/>
        <v>213</v>
      </c>
      <c r="DM384" s="404">
        <f t="shared" si="1034"/>
        <v>280</v>
      </c>
      <c r="DN384" s="236">
        <f t="shared" si="1035"/>
        <v>2.868544600938967</v>
      </c>
      <c r="DO384" s="237">
        <f t="shared" si="1036"/>
        <v>3.7310714285714286</v>
      </c>
      <c r="DP384" s="500">
        <f t="shared" si="1037"/>
        <v>611</v>
      </c>
      <c r="DQ384" s="404">
        <f t="shared" si="1038"/>
        <v>1044.7</v>
      </c>
      <c r="DR384" s="500">
        <f t="shared" si="1039"/>
        <v>82.548356807511723</v>
      </c>
      <c r="DS384" s="404">
        <f t="shared" si="1040"/>
        <v>71.605357142857144</v>
      </c>
      <c r="DT384" s="500">
        <f t="shared" si="1041"/>
        <v>17582.799999999996</v>
      </c>
      <c r="DU384" s="404">
        <f t="shared" si="1042"/>
        <v>20049.5</v>
      </c>
      <c r="DV384" s="565">
        <v>24</v>
      </c>
      <c r="DW384" s="715">
        <v>36</v>
      </c>
      <c r="DX384" s="500">
        <f t="shared" si="1043"/>
        <v>24</v>
      </c>
      <c r="DY384" s="404">
        <f t="shared" si="1044"/>
        <v>36</v>
      </c>
      <c r="DZ384" s="565">
        <v>65</v>
      </c>
      <c r="EA384" s="715">
        <v>76</v>
      </c>
      <c r="EB384" s="500">
        <f t="shared" si="1045"/>
        <v>65</v>
      </c>
      <c r="EC384" s="404">
        <f t="shared" si="1046"/>
        <v>76</v>
      </c>
      <c r="ED384" s="565"/>
      <c r="EE384" s="715"/>
      <c r="EF384" s="500">
        <f t="shared" si="1047"/>
        <v>0</v>
      </c>
      <c r="EG384" s="404">
        <f t="shared" si="1048"/>
        <v>0</v>
      </c>
      <c r="EH384" s="500">
        <f t="shared" si="1049"/>
        <v>89</v>
      </c>
      <c r="EI384" s="404">
        <f t="shared" si="1050"/>
        <v>112</v>
      </c>
      <c r="EJ384" s="500">
        <f t="shared" si="1051"/>
        <v>89</v>
      </c>
      <c r="EK384" s="404">
        <f t="shared" si="1052"/>
        <v>112</v>
      </c>
      <c r="EL384" s="564">
        <v>4.2</v>
      </c>
      <c r="EM384" s="716">
        <v>3.1</v>
      </c>
      <c r="EN384" s="500">
        <f t="shared" si="1053"/>
        <v>100.80000000000001</v>
      </c>
      <c r="EO384" s="404">
        <f t="shared" si="1054"/>
        <v>111.60000000000001</v>
      </c>
      <c r="EP384" s="564">
        <v>3.6</v>
      </c>
      <c r="EQ384" s="716">
        <v>3</v>
      </c>
      <c r="ER384" s="500">
        <f t="shared" si="1055"/>
        <v>234</v>
      </c>
      <c r="ES384" s="404">
        <f t="shared" si="1056"/>
        <v>228</v>
      </c>
      <c r="ET384" s="564"/>
      <c r="EU384" s="716"/>
      <c r="EV384" s="500">
        <f t="shared" si="1057"/>
        <v>0</v>
      </c>
      <c r="EW384" s="404">
        <f t="shared" si="1058"/>
        <v>0</v>
      </c>
      <c r="EX384" s="236">
        <f t="shared" si="1059"/>
        <v>3.761797752808989</v>
      </c>
      <c r="EY384" s="237">
        <f t="shared" si="1060"/>
        <v>3.0321428571428575</v>
      </c>
      <c r="EZ384" s="500">
        <f t="shared" si="1061"/>
        <v>334.8</v>
      </c>
      <c r="FA384" s="404">
        <f t="shared" si="1062"/>
        <v>339.6</v>
      </c>
      <c r="FB384" s="565">
        <v>77.8</v>
      </c>
      <c r="FC384" s="716">
        <v>60.2</v>
      </c>
      <c r="FD384" s="500">
        <f t="shared" si="1063"/>
        <v>1867.1999999999998</v>
      </c>
      <c r="FE384" s="404">
        <f t="shared" si="1064"/>
        <v>2167.2000000000003</v>
      </c>
      <c r="FF384" s="565">
        <v>60.8</v>
      </c>
      <c r="FG384" s="716">
        <v>50</v>
      </c>
      <c r="FH384" s="500">
        <f t="shared" si="1065"/>
        <v>3952</v>
      </c>
      <c r="FI384" s="404">
        <f t="shared" si="1066"/>
        <v>3800</v>
      </c>
      <c r="FJ384" s="565"/>
      <c r="FK384" s="716"/>
      <c r="FL384" s="500">
        <f t="shared" si="1067"/>
        <v>0</v>
      </c>
      <c r="FM384" s="404">
        <f t="shared" si="1068"/>
        <v>0</v>
      </c>
      <c r="FN384" s="500">
        <f t="shared" si="1069"/>
        <v>65.384269662921341</v>
      </c>
      <c r="FO384" s="404">
        <f t="shared" si="1070"/>
        <v>53.278571428571432</v>
      </c>
      <c r="FP384" s="500">
        <f t="shared" si="1071"/>
        <v>5819.1999999999989</v>
      </c>
      <c r="FQ384" s="404">
        <f t="shared" si="1072"/>
        <v>5967.2000000000007</v>
      </c>
      <c r="FR384" s="565">
        <v>96</v>
      </c>
      <c r="FS384" s="717">
        <v>77</v>
      </c>
      <c r="FT384" s="500">
        <f t="shared" si="1073"/>
        <v>96</v>
      </c>
      <c r="FU384" s="404">
        <f t="shared" si="1074"/>
        <v>77</v>
      </c>
      <c r="FV384" s="564">
        <v>5.3</v>
      </c>
      <c r="FW384" s="718">
        <v>5.6</v>
      </c>
      <c r="FX384" s="500">
        <f t="shared" si="1075"/>
        <v>508.79999999999995</v>
      </c>
      <c r="FY384" s="404">
        <f t="shared" si="1076"/>
        <v>431.2</v>
      </c>
      <c r="FZ384" s="564">
        <v>68</v>
      </c>
      <c r="GA384" s="718">
        <v>63.3</v>
      </c>
      <c r="GB384" s="500">
        <f t="shared" si="1077"/>
        <v>6528</v>
      </c>
      <c r="GC384" s="404">
        <f t="shared" si="1078"/>
        <v>4874.0999999999995</v>
      </c>
      <c r="GD384" s="510">
        <f t="shared" si="1079"/>
        <v>136</v>
      </c>
      <c r="GE384" s="404">
        <f t="shared" si="1080"/>
        <v>182</v>
      </c>
      <c r="GF384" s="500">
        <f t="shared" si="1081"/>
        <v>136</v>
      </c>
      <c r="GG384" s="404">
        <f t="shared" si="1082"/>
        <v>182</v>
      </c>
      <c r="GH384" s="500">
        <f t="shared" si="1083"/>
        <v>597.79999999999995</v>
      </c>
      <c r="GI384" s="404">
        <f t="shared" si="1084"/>
        <v>697.80000000000007</v>
      </c>
      <c r="GJ384" s="500">
        <f t="shared" si="1085"/>
        <v>11352.8</v>
      </c>
      <c r="GK384" s="404">
        <f t="shared" si="1086"/>
        <v>13974.8</v>
      </c>
      <c r="GL384" s="510">
        <f t="shared" si="1087"/>
        <v>166</v>
      </c>
      <c r="GM384" s="404">
        <f t="shared" si="1088"/>
        <v>210</v>
      </c>
      <c r="GN384" s="500">
        <f t="shared" si="1089"/>
        <v>166</v>
      </c>
      <c r="GO384" s="404">
        <f t="shared" si="1090"/>
        <v>210</v>
      </c>
      <c r="GP384" s="500">
        <f t="shared" si="1091"/>
        <v>348</v>
      </c>
      <c r="GQ384" s="404">
        <f t="shared" si="1092"/>
        <v>686.5</v>
      </c>
      <c r="GR384" s="500">
        <f t="shared" si="1093"/>
        <v>12049.2</v>
      </c>
      <c r="GS384" s="404">
        <f t="shared" si="1094"/>
        <v>12041.900000000001</v>
      </c>
      <c r="GT384" s="510">
        <f t="shared" si="1095"/>
        <v>302</v>
      </c>
      <c r="GU384" s="404">
        <f t="shared" si="1096"/>
        <v>392</v>
      </c>
      <c r="GV384" s="500">
        <f t="shared" si="1097"/>
        <v>302</v>
      </c>
      <c r="GW384" s="404">
        <f t="shared" si="1098"/>
        <v>392</v>
      </c>
      <c r="GX384" s="500">
        <f t="shared" si="1099"/>
        <v>945.8</v>
      </c>
      <c r="GY384" s="404">
        <f t="shared" si="1100"/>
        <v>1384.3000000000002</v>
      </c>
      <c r="GZ384" s="500">
        <f t="shared" si="1101"/>
        <v>23402</v>
      </c>
      <c r="HA384" s="404">
        <f t="shared" si="1102"/>
        <v>26016.7</v>
      </c>
      <c r="HB384" s="510">
        <f t="shared" si="1103"/>
        <v>0</v>
      </c>
      <c r="HC384" s="404">
        <f t="shared" si="1104"/>
        <v>0</v>
      </c>
      <c r="HD384" s="500">
        <f t="shared" si="1105"/>
        <v>0</v>
      </c>
      <c r="HE384" s="404">
        <f t="shared" si="1106"/>
        <v>0</v>
      </c>
      <c r="HF384" s="500" t="str">
        <f t="shared" si="1107"/>
        <v/>
      </c>
      <c r="HG384" s="404" t="str">
        <f t="shared" si="1108"/>
        <v/>
      </c>
      <c r="HH384" s="500" t="str">
        <f t="shared" si="1109"/>
        <v/>
      </c>
      <c r="HI384" s="404" t="str">
        <f t="shared" si="1110"/>
        <v/>
      </c>
      <c r="HJ384" s="510">
        <f t="shared" si="1111"/>
        <v>1454.6</v>
      </c>
      <c r="HK384" s="404">
        <f t="shared" si="1112"/>
        <v>1815.5000000000002</v>
      </c>
      <c r="HL384" s="500">
        <f t="shared" si="1113"/>
        <v>29929.999999999993</v>
      </c>
      <c r="HM384" s="404">
        <f t="shared" si="1114"/>
        <v>30890.799999999999</v>
      </c>
    </row>
    <row r="385" spans="1:221">
      <c r="A385" s="621" t="s">
        <v>547</v>
      </c>
      <c r="B385" s="622" t="s">
        <v>1073</v>
      </c>
      <c r="C385" s="730"/>
      <c r="D385" s="627">
        <v>227401</v>
      </c>
      <c r="E385" s="623">
        <v>9</v>
      </c>
      <c r="F385" s="422">
        <v>548</v>
      </c>
      <c r="G385" s="712">
        <v>649</v>
      </c>
      <c r="H385" s="422">
        <v>5</v>
      </c>
      <c r="I385" s="712">
        <v>4</v>
      </c>
      <c r="J385" s="500">
        <f t="shared" si="965"/>
        <v>543</v>
      </c>
      <c r="K385" s="404">
        <f t="shared" si="966"/>
        <v>645</v>
      </c>
      <c r="L385" s="422"/>
      <c r="M385" s="712"/>
      <c r="N385" s="500">
        <f t="shared" si="967"/>
        <v>543</v>
      </c>
      <c r="O385" s="404">
        <f t="shared" si="968"/>
        <v>645</v>
      </c>
      <c r="P385" s="500">
        <f t="shared" si="969"/>
        <v>543</v>
      </c>
      <c r="Q385" s="404">
        <f t="shared" si="970"/>
        <v>645</v>
      </c>
      <c r="R385" s="422">
        <v>88</v>
      </c>
      <c r="S385" s="712">
        <v>110</v>
      </c>
      <c r="T385" s="500">
        <f t="shared" si="971"/>
        <v>88</v>
      </c>
      <c r="U385" s="404">
        <f t="shared" si="972"/>
        <v>110</v>
      </c>
      <c r="V385" s="422">
        <v>49</v>
      </c>
      <c r="W385" s="712">
        <v>64</v>
      </c>
      <c r="X385" s="500">
        <f t="shared" si="973"/>
        <v>49</v>
      </c>
      <c r="Y385" s="404">
        <f t="shared" si="974"/>
        <v>64</v>
      </c>
      <c r="Z385" s="422"/>
      <c r="AA385" s="712"/>
      <c r="AB385" s="500">
        <f t="shared" si="975"/>
        <v>0</v>
      </c>
      <c r="AC385" s="404">
        <f t="shared" si="976"/>
        <v>0</v>
      </c>
      <c r="AD385" s="500">
        <f t="shared" si="977"/>
        <v>137</v>
      </c>
      <c r="AE385" s="404">
        <f t="shared" si="978"/>
        <v>174</v>
      </c>
      <c r="AF385" s="500">
        <f t="shared" si="979"/>
        <v>137</v>
      </c>
      <c r="AG385" s="404">
        <f t="shared" si="980"/>
        <v>174</v>
      </c>
      <c r="AH385" s="564">
        <v>3.1</v>
      </c>
      <c r="AI385" s="713">
        <v>2.9</v>
      </c>
      <c r="AJ385" s="500">
        <f t="shared" si="981"/>
        <v>272.8</v>
      </c>
      <c r="AK385" s="404">
        <f t="shared" si="982"/>
        <v>319</v>
      </c>
      <c r="AL385" s="564">
        <v>3.1</v>
      </c>
      <c r="AM385" s="713">
        <v>2.7</v>
      </c>
      <c r="AN385" s="500">
        <f t="shared" si="983"/>
        <v>151.9</v>
      </c>
      <c r="AO385" s="404">
        <f t="shared" si="984"/>
        <v>172.8</v>
      </c>
      <c r="AP385" s="564"/>
      <c r="AQ385" s="713"/>
      <c r="AR385" s="500">
        <f t="shared" si="985"/>
        <v>0</v>
      </c>
      <c r="AS385" s="404">
        <f t="shared" si="986"/>
        <v>0</v>
      </c>
      <c r="AT385" s="236">
        <f t="shared" si="987"/>
        <v>3.1000000000000005</v>
      </c>
      <c r="AU385" s="237">
        <f t="shared" si="988"/>
        <v>2.8264367816091953</v>
      </c>
      <c r="AV385" s="500">
        <f t="shared" si="989"/>
        <v>424.70000000000005</v>
      </c>
      <c r="AW385" s="404">
        <f t="shared" si="990"/>
        <v>491.8</v>
      </c>
      <c r="AX385" s="422">
        <v>58.9</v>
      </c>
      <c r="AY385" s="712">
        <v>59</v>
      </c>
      <c r="AZ385" s="500">
        <f t="shared" si="991"/>
        <v>5183.2</v>
      </c>
      <c r="BA385" s="404">
        <f t="shared" si="992"/>
        <v>6490</v>
      </c>
      <c r="BB385" s="422">
        <v>56.9</v>
      </c>
      <c r="BC385" s="712">
        <v>53.8</v>
      </c>
      <c r="BD385" s="500">
        <f t="shared" si="993"/>
        <v>2788.1</v>
      </c>
      <c r="BE385" s="404">
        <f t="shared" si="994"/>
        <v>3443.2</v>
      </c>
      <c r="BF385" s="422"/>
      <c r="BG385" s="712"/>
      <c r="BH385" s="500">
        <f t="shared" si="995"/>
        <v>0</v>
      </c>
      <c r="BI385" s="404">
        <f t="shared" si="996"/>
        <v>0</v>
      </c>
      <c r="BJ385" s="500">
        <f t="shared" si="997"/>
        <v>58.184671532846707</v>
      </c>
      <c r="BK385" s="404">
        <f t="shared" si="998"/>
        <v>57.087356321839081</v>
      </c>
      <c r="BL385" s="500">
        <f t="shared" si="999"/>
        <v>7971.2999999999993</v>
      </c>
      <c r="BM385" s="404">
        <f t="shared" si="1000"/>
        <v>9933.2000000000007</v>
      </c>
      <c r="BN385" s="422">
        <v>163</v>
      </c>
      <c r="BO385" s="712">
        <v>153</v>
      </c>
      <c r="BP385" s="500">
        <f t="shared" si="1001"/>
        <v>163</v>
      </c>
      <c r="BQ385" s="404">
        <f t="shared" si="1002"/>
        <v>153</v>
      </c>
      <c r="BR385" s="422">
        <v>57</v>
      </c>
      <c r="BS385" s="712">
        <v>94</v>
      </c>
      <c r="BT385" s="500">
        <f t="shared" si="1003"/>
        <v>57</v>
      </c>
      <c r="BU385" s="404">
        <f t="shared" si="1004"/>
        <v>94</v>
      </c>
      <c r="BV385" s="422"/>
      <c r="BW385" s="712"/>
      <c r="BX385" s="500">
        <f t="shared" si="1005"/>
        <v>0</v>
      </c>
      <c r="BY385" s="404">
        <f t="shared" si="1006"/>
        <v>0</v>
      </c>
      <c r="BZ385" s="500">
        <f t="shared" si="1007"/>
        <v>220</v>
      </c>
      <c r="CA385" s="404">
        <f t="shared" si="1008"/>
        <v>247</v>
      </c>
      <c r="CB385" s="500">
        <f t="shared" si="1009"/>
        <v>220</v>
      </c>
      <c r="CC385" s="404">
        <f t="shared" si="1010"/>
        <v>247</v>
      </c>
      <c r="CD385" s="564">
        <v>3.8</v>
      </c>
      <c r="CE385" s="714">
        <v>3.8</v>
      </c>
      <c r="CF385" s="500">
        <f t="shared" si="1011"/>
        <v>619.4</v>
      </c>
      <c r="CG385" s="404">
        <f t="shared" si="1012"/>
        <v>581.4</v>
      </c>
      <c r="CH385" s="564"/>
      <c r="CI385" s="714">
        <v>4.8</v>
      </c>
      <c r="CJ385" s="500">
        <f t="shared" si="1013"/>
        <v>0</v>
      </c>
      <c r="CK385" s="404">
        <f t="shared" si="1014"/>
        <v>451.2</v>
      </c>
      <c r="CL385" s="564"/>
      <c r="CM385" s="714"/>
      <c r="CN385" s="500">
        <f t="shared" si="1015"/>
        <v>0</v>
      </c>
      <c r="CO385" s="404">
        <f t="shared" si="1016"/>
        <v>0</v>
      </c>
      <c r="CP385" s="500">
        <f t="shared" si="1017"/>
        <v>2.8154545454545454</v>
      </c>
      <c r="CQ385" s="237">
        <f t="shared" si="1018"/>
        <v>4.1805668016194328</v>
      </c>
      <c r="CR385" s="500">
        <f t="shared" si="1019"/>
        <v>619.4</v>
      </c>
      <c r="CS385" s="404">
        <f t="shared" si="1020"/>
        <v>1032.5999999999999</v>
      </c>
      <c r="CT385" s="565">
        <v>82</v>
      </c>
      <c r="CU385" s="714">
        <v>80.8</v>
      </c>
      <c r="CV385" s="500">
        <f t="shared" si="1021"/>
        <v>13366</v>
      </c>
      <c r="CW385" s="404">
        <f t="shared" si="1022"/>
        <v>12362.4</v>
      </c>
      <c r="CX385" s="565">
        <v>81.400000000000006</v>
      </c>
      <c r="CY385" s="714">
        <v>77.599999999999994</v>
      </c>
      <c r="CZ385" s="500">
        <f t="shared" si="1023"/>
        <v>4639.8</v>
      </c>
      <c r="DA385" s="404">
        <f t="shared" si="1024"/>
        <v>7294.4</v>
      </c>
      <c r="DB385" s="565"/>
      <c r="DC385" s="714"/>
      <c r="DD385" s="500">
        <f t="shared" si="1025"/>
        <v>0</v>
      </c>
      <c r="DE385" s="404">
        <f t="shared" si="1026"/>
        <v>0</v>
      </c>
      <c r="DF385" s="500">
        <f t="shared" si="1027"/>
        <v>81.844545454545454</v>
      </c>
      <c r="DG385" s="404">
        <f t="shared" si="1028"/>
        <v>79.582186234817812</v>
      </c>
      <c r="DH385" s="500">
        <f t="shared" si="1029"/>
        <v>18005.8</v>
      </c>
      <c r="DI385" s="404">
        <f t="shared" si="1030"/>
        <v>19656.8</v>
      </c>
      <c r="DJ385" s="500">
        <f t="shared" si="1031"/>
        <v>357</v>
      </c>
      <c r="DK385" s="404">
        <f t="shared" si="1032"/>
        <v>421</v>
      </c>
      <c r="DL385" s="500">
        <f t="shared" si="1033"/>
        <v>357</v>
      </c>
      <c r="DM385" s="404">
        <f t="shared" si="1034"/>
        <v>421</v>
      </c>
      <c r="DN385" s="236">
        <f t="shared" si="1035"/>
        <v>2.9246498599439774</v>
      </c>
      <c r="DO385" s="237">
        <f t="shared" si="1036"/>
        <v>3.6209026128266029</v>
      </c>
      <c r="DP385" s="500">
        <f t="shared" si="1037"/>
        <v>1044.0999999999999</v>
      </c>
      <c r="DQ385" s="404">
        <f t="shared" si="1038"/>
        <v>1524.3999999999999</v>
      </c>
      <c r="DR385" s="500">
        <f t="shared" si="1039"/>
        <v>72.764985994397762</v>
      </c>
      <c r="DS385" s="404">
        <f t="shared" si="1040"/>
        <v>70.285035629453688</v>
      </c>
      <c r="DT385" s="500">
        <f t="shared" si="1041"/>
        <v>25977.100000000002</v>
      </c>
      <c r="DU385" s="404">
        <f t="shared" si="1042"/>
        <v>29590.000000000004</v>
      </c>
      <c r="DV385" s="565">
        <v>73</v>
      </c>
      <c r="DW385" s="715">
        <v>70</v>
      </c>
      <c r="DX385" s="500">
        <f t="shared" si="1043"/>
        <v>73</v>
      </c>
      <c r="DY385" s="404">
        <f t="shared" si="1044"/>
        <v>70</v>
      </c>
      <c r="DZ385" s="565">
        <v>60</v>
      </c>
      <c r="EA385" s="715">
        <v>70</v>
      </c>
      <c r="EB385" s="500">
        <f t="shared" si="1045"/>
        <v>60</v>
      </c>
      <c r="EC385" s="404">
        <f t="shared" si="1046"/>
        <v>70</v>
      </c>
      <c r="ED385" s="565"/>
      <c r="EE385" s="715"/>
      <c r="EF385" s="500">
        <f t="shared" si="1047"/>
        <v>0</v>
      </c>
      <c r="EG385" s="404">
        <f t="shared" si="1048"/>
        <v>0</v>
      </c>
      <c r="EH385" s="500">
        <f t="shared" si="1049"/>
        <v>133</v>
      </c>
      <c r="EI385" s="404">
        <f t="shared" si="1050"/>
        <v>140</v>
      </c>
      <c r="EJ385" s="500">
        <f t="shared" si="1051"/>
        <v>133</v>
      </c>
      <c r="EK385" s="404">
        <f t="shared" si="1052"/>
        <v>140</v>
      </c>
      <c r="EL385" s="564">
        <v>2.8</v>
      </c>
      <c r="EM385" s="716">
        <v>3.3</v>
      </c>
      <c r="EN385" s="500">
        <f t="shared" si="1053"/>
        <v>204.39999999999998</v>
      </c>
      <c r="EO385" s="404">
        <f t="shared" si="1054"/>
        <v>231</v>
      </c>
      <c r="EP385" s="564">
        <v>3.4</v>
      </c>
      <c r="EQ385" s="716">
        <v>3.1</v>
      </c>
      <c r="ER385" s="500">
        <f t="shared" si="1055"/>
        <v>204</v>
      </c>
      <c r="ES385" s="404">
        <f t="shared" si="1056"/>
        <v>217</v>
      </c>
      <c r="ET385" s="564"/>
      <c r="EU385" s="716"/>
      <c r="EV385" s="500">
        <f t="shared" si="1057"/>
        <v>0</v>
      </c>
      <c r="EW385" s="404">
        <f t="shared" si="1058"/>
        <v>0</v>
      </c>
      <c r="EX385" s="236">
        <f t="shared" si="1059"/>
        <v>3.0706766917293233</v>
      </c>
      <c r="EY385" s="237">
        <f t="shared" si="1060"/>
        <v>3.2</v>
      </c>
      <c r="EZ385" s="500">
        <f t="shared" si="1061"/>
        <v>408.4</v>
      </c>
      <c r="FA385" s="404">
        <f t="shared" si="1062"/>
        <v>448</v>
      </c>
      <c r="FB385" s="565">
        <v>61.2</v>
      </c>
      <c r="FC385" s="716">
        <v>57.9</v>
      </c>
      <c r="FD385" s="500">
        <f t="shared" si="1063"/>
        <v>4467.6000000000004</v>
      </c>
      <c r="FE385" s="404">
        <f t="shared" si="1064"/>
        <v>4053</v>
      </c>
      <c r="FF385" s="565">
        <v>58.3</v>
      </c>
      <c r="FG385" s="716">
        <v>51.4</v>
      </c>
      <c r="FH385" s="500">
        <f t="shared" si="1065"/>
        <v>3498</v>
      </c>
      <c r="FI385" s="404">
        <f t="shared" si="1066"/>
        <v>3598</v>
      </c>
      <c r="FJ385" s="565"/>
      <c r="FK385" s="716"/>
      <c r="FL385" s="500">
        <f t="shared" si="1067"/>
        <v>0</v>
      </c>
      <c r="FM385" s="404">
        <f t="shared" si="1068"/>
        <v>0</v>
      </c>
      <c r="FN385" s="500">
        <f t="shared" si="1069"/>
        <v>59.891729323308276</v>
      </c>
      <c r="FO385" s="404">
        <f t="shared" si="1070"/>
        <v>54.65</v>
      </c>
      <c r="FP385" s="500">
        <f t="shared" si="1071"/>
        <v>7965.6</v>
      </c>
      <c r="FQ385" s="404">
        <f t="shared" si="1072"/>
        <v>7651</v>
      </c>
      <c r="FR385" s="565">
        <v>53</v>
      </c>
      <c r="FS385" s="717">
        <v>84</v>
      </c>
      <c r="FT385" s="500">
        <f t="shared" si="1073"/>
        <v>53</v>
      </c>
      <c r="FU385" s="404">
        <f t="shared" si="1074"/>
        <v>84</v>
      </c>
      <c r="FV385" s="564">
        <v>5.8</v>
      </c>
      <c r="FW385" s="718">
        <v>4.4000000000000004</v>
      </c>
      <c r="FX385" s="500">
        <f t="shared" si="1075"/>
        <v>307.39999999999998</v>
      </c>
      <c r="FY385" s="404">
        <f t="shared" si="1076"/>
        <v>369.6</v>
      </c>
      <c r="FZ385" s="564">
        <v>64.099999999999994</v>
      </c>
      <c r="GA385" s="718">
        <v>54.9</v>
      </c>
      <c r="GB385" s="500">
        <f t="shared" si="1077"/>
        <v>3397.2999999999997</v>
      </c>
      <c r="GC385" s="404">
        <f t="shared" si="1078"/>
        <v>4611.5999999999995</v>
      </c>
      <c r="GD385" s="510">
        <f t="shared" si="1079"/>
        <v>324</v>
      </c>
      <c r="GE385" s="404">
        <f t="shared" si="1080"/>
        <v>333</v>
      </c>
      <c r="GF385" s="500">
        <f t="shared" si="1081"/>
        <v>324</v>
      </c>
      <c r="GG385" s="404">
        <f t="shared" si="1082"/>
        <v>333</v>
      </c>
      <c r="GH385" s="500">
        <f t="shared" si="1083"/>
        <v>1096.5999999999999</v>
      </c>
      <c r="GI385" s="404">
        <f t="shared" si="1084"/>
        <v>1131.4000000000001</v>
      </c>
      <c r="GJ385" s="500">
        <f t="shared" si="1085"/>
        <v>23016.800000000003</v>
      </c>
      <c r="GK385" s="404">
        <f t="shared" si="1086"/>
        <v>22905.4</v>
      </c>
      <c r="GL385" s="510">
        <f t="shared" si="1087"/>
        <v>166</v>
      </c>
      <c r="GM385" s="404">
        <f t="shared" si="1088"/>
        <v>228</v>
      </c>
      <c r="GN385" s="500">
        <f t="shared" si="1089"/>
        <v>166</v>
      </c>
      <c r="GO385" s="404">
        <f t="shared" si="1090"/>
        <v>228</v>
      </c>
      <c r="GP385" s="500">
        <f t="shared" si="1091"/>
        <v>355.9</v>
      </c>
      <c r="GQ385" s="404">
        <f t="shared" si="1092"/>
        <v>841</v>
      </c>
      <c r="GR385" s="500">
        <f t="shared" si="1093"/>
        <v>10925.9</v>
      </c>
      <c r="GS385" s="404">
        <f t="shared" si="1094"/>
        <v>14335.599999999999</v>
      </c>
      <c r="GT385" s="510">
        <f t="shared" si="1095"/>
        <v>490</v>
      </c>
      <c r="GU385" s="404">
        <f t="shared" si="1096"/>
        <v>561</v>
      </c>
      <c r="GV385" s="500">
        <f t="shared" si="1097"/>
        <v>490</v>
      </c>
      <c r="GW385" s="404">
        <f t="shared" si="1098"/>
        <v>561</v>
      </c>
      <c r="GX385" s="500">
        <f t="shared" si="1099"/>
        <v>1452.5</v>
      </c>
      <c r="GY385" s="404">
        <f t="shared" si="1100"/>
        <v>1972.4</v>
      </c>
      <c r="GZ385" s="500">
        <f t="shared" si="1101"/>
        <v>33942.700000000004</v>
      </c>
      <c r="HA385" s="404">
        <f t="shared" si="1102"/>
        <v>37241</v>
      </c>
      <c r="HB385" s="510">
        <f t="shared" si="1103"/>
        <v>0</v>
      </c>
      <c r="HC385" s="404">
        <f t="shared" si="1104"/>
        <v>0</v>
      </c>
      <c r="HD385" s="500">
        <f t="shared" si="1105"/>
        <v>0</v>
      </c>
      <c r="HE385" s="404">
        <f t="shared" si="1106"/>
        <v>0</v>
      </c>
      <c r="HF385" s="500" t="str">
        <f t="shared" si="1107"/>
        <v/>
      </c>
      <c r="HG385" s="404" t="str">
        <f t="shared" si="1108"/>
        <v/>
      </c>
      <c r="HH385" s="500" t="str">
        <f t="shared" si="1109"/>
        <v/>
      </c>
      <c r="HI385" s="404" t="str">
        <f t="shared" si="1110"/>
        <v/>
      </c>
      <c r="HJ385" s="510">
        <f t="shared" si="1111"/>
        <v>1759.9</v>
      </c>
      <c r="HK385" s="404">
        <f t="shared" si="1112"/>
        <v>2342</v>
      </c>
      <c r="HL385" s="500">
        <f t="shared" si="1113"/>
        <v>37340.000000000007</v>
      </c>
      <c r="HM385" s="404">
        <f t="shared" si="1114"/>
        <v>41852.6</v>
      </c>
    </row>
    <row r="386" spans="1:221">
      <c r="A386" s="711" t="s">
        <v>547</v>
      </c>
      <c r="B386" s="622" t="s">
        <v>1074</v>
      </c>
      <c r="C386" s="730"/>
      <c r="D386" s="627">
        <v>228316</v>
      </c>
      <c r="E386" s="623">
        <v>9</v>
      </c>
      <c r="F386" s="422">
        <v>536</v>
      </c>
      <c r="G386" s="712">
        <v>553</v>
      </c>
      <c r="H386" s="422">
        <v>15</v>
      </c>
      <c r="I386" s="712">
        <v>22</v>
      </c>
      <c r="J386" s="500">
        <f t="shared" si="965"/>
        <v>521</v>
      </c>
      <c r="K386" s="404">
        <f t="shared" si="966"/>
        <v>531</v>
      </c>
      <c r="L386" s="422"/>
      <c r="M386" s="712"/>
      <c r="N386" s="500">
        <f t="shared" si="967"/>
        <v>521</v>
      </c>
      <c r="O386" s="404">
        <f t="shared" si="968"/>
        <v>531</v>
      </c>
      <c r="P386" s="500">
        <f t="shared" si="969"/>
        <v>521</v>
      </c>
      <c r="Q386" s="404">
        <f t="shared" si="970"/>
        <v>531</v>
      </c>
      <c r="R386" s="422">
        <v>84</v>
      </c>
      <c r="S386" s="712">
        <v>89</v>
      </c>
      <c r="T386" s="500">
        <f t="shared" si="971"/>
        <v>84</v>
      </c>
      <c r="U386" s="404">
        <f t="shared" si="972"/>
        <v>89</v>
      </c>
      <c r="V386" s="422">
        <v>33</v>
      </c>
      <c r="W386" s="712">
        <v>47</v>
      </c>
      <c r="X386" s="500">
        <f t="shared" si="973"/>
        <v>33</v>
      </c>
      <c r="Y386" s="404">
        <f t="shared" si="974"/>
        <v>47</v>
      </c>
      <c r="Z386" s="422"/>
      <c r="AA386" s="712"/>
      <c r="AB386" s="500">
        <f t="shared" si="975"/>
        <v>0</v>
      </c>
      <c r="AC386" s="404">
        <f t="shared" si="976"/>
        <v>0</v>
      </c>
      <c r="AD386" s="500">
        <f t="shared" si="977"/>
        <v>117</v>
      </c>
      <c r="AE386" s="404">
        <f t="shared" si="978"/>
        <v>136</v>
      </c>
      <c r="AF386" s="500">
        <f t="shared" si="979"/>
        <v>117</v>
      </c>
      <c r="AG386" s="404">
        <f t="shared" si="980"/>
        <v>136</v>
      </c>
      <c r="AH386" s="564">
        <v>2.9</v>
      </c>
      <c r="AI386" s="713">
        <v>3</v>
      </c>
      <c r="AJ386" s="500">
        <f t="shared" si="981"/>
        <v>243.6</v>
      </c>
      <c r="AK386" s="404">
        <f t="shared" si="982"/>
        <v>267</v>
      </c>
      <c r="AL386" s="564">
        <v>3.7</v>
      </c>
      <c r="AM386" s="713">
        <v>2.9</v>
      </c>
      <c r="AN386" s="500">
        <f t="shared" si="983"/>
        <v>122.10000000000001</v>
      </c>
      <c r="AO386" s="404">
        <f t="shared" si="984"/>
        <v>136.29999999999998</v>
      </c>
      <c r="AP386" s="564"/>
      <c r="AQ386" s="713"/>
      <c r="AR386" s="500">
        <f t="shared" si="985"/>
        <v>0</v>
      </c>
      <c r="AS386" s="404">
        <f t="shared" si="986"/>
        <v>0</v>
      </c>
      <c r="AT386" s="236">
        <f t="shared" si="987"/>
        <v>3.1256410256410256</v>
      </c>
      <c r="AU386" s="237">
        <f t="shared" si="988"/>
        <v>2.9654411764705877</v>
      </c>
      <c r="AV386" s="500">
        <f t="shared" si="989"/>
        <v>365.7</v>
      </c>
      <c r="AW386" s="404">
        <f t="shared" si="990"/>
        <v>403.29999999999995</v>
      </c>
      <c r="AX386" s="422">
        <v>60.5</v>
      </c>
      <c r="AY386" s="712">
        <v>63.4</v>
      </c>
      <c r="AZ386" s="500">
        <f t="shared" si="991"/>
        <v>5082</v>
      </c>
      <c r="BA386" s="404">
        <f t="shared" si="992"/>
        <v>5642.5999999999995</v>
      </c>
      <c r="BB386" s="422">
        <v>68</v>
      </c>
      <c r="BC386" s="712">
        <v>64.3</v>
      </c>
      <c r="BD386" s="500">
        <f t="shared" si="993"/>
        <v>2244</v>
      </c>
      <c r="BE386" s="404">
        <f t="shared" si="994"/>
        <v>3022.1</v>
      </c>
      <c r="BF386" s="422"/>
      <c r="BG386" s="712"/>
      <c r="BH386" s="500">
        <f t="shared" si="995"/>
        <v>0</v>
      </c>
      <c r="BI386" s="404">
        <f t="shared" si="996"/>
        <v>0</v>
      </c>
      <c r="BJ386" s="500">
        <f t="shared" si="997"/>
        <v>62.615384615384613</v>
      </c>
      <c r="BK386" s="404">
        <f t="shared" si="998"/>
        <v>63.711029411764699</v>
      </c>
      <c r="BL386" s="500">
        <f t="shared" si="999"/>
        <v>7326</v>
      </c>
      <c r="BM386" s="404">
        <f t="shared" si="1000"/>
        <v>8664.6999999999989</v>
      </c>
      <c r="BN386" s="422">
        <v>143</v>
      </c>
      <c r="BO386" s="712">
        <v>146</v>
      </c>
      <c r="BP386" s="500">
        <f t="shared" si="1001"/>
        <v>143</v>
      </c>
      <c r="BQ386" s="404">
        <f t="shared" si="1002"/>
        <v>146</v>
      </c>
      <c r="BR386" s="422">
        <v>79</v>
      </c>
      <c r="BS386" s="712">
        <v>90</v>
      </c>
      <c r="BT386" s="500">
        <f t="shared" si="1003"/>
        <v>79</v>
      </c>
      <c r="BU386" s="404">
        <f t="shared" si="1004"/>
        <v>90</v>
      </c>
      <c r="BV386" s="422"/>
      <c r="BW386" s="712"/>
      <c r="BX386" s="500">
        <f t="shared" si="1005"/>
        <v>0</v>
      </c>
      <c r="BY386" s="404">
        <f t="shared" si="1006"/>
        <v>0</v>
      </c>
      <c r="BZ386" s="500">
        <f t="shared" si="1007"/>
        <v>222</v>
      </c>
      <c r="CA386" s="404">
        <f t="shared" si="1008"/>
        <v>236</v>
      </c>
      <c r="CB386" s="500">
        <f t="shared" si="1009"/>
        <v>222</v>
      </c>
      <c r="CC386" s="404">
        <f t="shared" si="1010"/>
        <v>236</v>
      </c>
      <c r="CD386" s="564">
        <v>4.3</v>
      </c>
      <c r="CE386" s="714">
        <v>3.8</v>
      </c>
      <c r="CF386" s="500">
        <f t="shared" si="1011"/>
        <v>614.9</v>
      </c>
      <c r="CG386" s="404">
        <f t="shared" si="1012"/>
        <v>554.79999999999995</v>
      </c>
      <c r="CH386" s="564"/>
      <c r="CI386" s="714">
        <v>5.2</v>
      </c>
      <c r="CJ386" s="500">
        <f t="shared" si="1013"/>
        <v>0</v>
      </c>
      <c r="CK386" s="404">
        <f t="shared" si="1014"/>
        <v>468</v>
      </c>
      <c r="CL386" s="564"/>
      <c r="CM386" s="714"/>
      <c r="CN386" s="500">
        <f t="shared" si="1015"/>
        <v>0</v>
      </c>
      <c r="CO386" s="404">
        <f t="shared" si="1016"/>
        <v>0</v>
      </c>
      <c r="CP386" s="500">
        <f t="shared" si="1017"/>
        <v>2.7698198198198196</v>
      </c>
      <c r="CQ386" s="237">
        <f t="shared" si="1018"/>
        <v>4.3338983050847455</v>
      </c>
      <c r="CR386" s="500">
        <f t="shared" si="1019"/>
        <v>614.9</v>
      </c>
      <c r="CS386" s="404">
        <f t="shared" si="1020"/>
        <v>1022.8</v>
      </c>
      <c r="CT386" s="565">
        <v>80.2</v>
      </c>
      <c r="CU386" s="714">
        <v>79.2</v>
      </c>
      <c r="CV386" s="500">
        <f t="shared" si="1021"/>
        <v>11468.6</v>
      </c>
      <c r="CW386" s="404">
        <f t="shared" si="1022"/>
        <v>11563.2</v>
      </c>
      <c r="CX386" s="565">
        <v>84.1</v>
      </c>
      <c r="CY386" s="714">
        <v>85.9</v>
      </c>
      <c r="CZ386" s="500">
        <f t="shared" si="1023"/>
        <v>6643.9</v>
      </c>
      <c r="DA386" s="404">
        <f t="shared" si="1024"/>
        <v>7731.0000000000009</v>
      </c>
      <c r="DB386" s="565"/>
      <c r="DC386" s="714"/>
      <c r="DD386" s="500">
        <f t="shared" si="1025"/>
        <v>0</v>
      </c>
      <c r="DE386" s="404">
        <f t="shared" si="1026"/>
        <v>0</v>
      </c>
      <c r="DF386" s="500">
        <f t="shared" si="1027"/>
        <v>81.587837837837839</v>
      </c>
      <c r="DG386" s="404">
        <f t="shared" si="1028"/>
        <v>81.755084745762716</v>
      </c>
      <c r="DH386" s="500">
        <f t="shared" si="1029"/>
        <v>18112.5</v>
      </c>
      <c r="DI386" s="404">
        <f t="shared" si="1030"/>
        <v>19294.2</v>
      </c>
      <c r="DJ386" s="500">
        <f t="shared" si="1031"/>
        <v>339</v>
      </c>
      <c r="DK386" s="404">
        <f t="shared" si="1032"/>
        <v>372</v>
      </c>
      <c r="DL386" s="500">
        <f t="shared" si="1033"/>
        <v>339</v>
      </c>
      <c r="DM386" s="404">
        <f t="shared" si="1034"/>
        <v>372</v>
      </c>
      <c r="DN386" s="236">
        <f t="shared" si="1035"/>
        <v>2.8926253687315633</v>
      </c>
      <c r="DO386" s="237">
        <f t="shared" si="1036"/>
        <v>3.8336021505376343</v>
      </c>
      <c r="DP386" s="500">
        <f t="shared" si="1037"/>
        <v>980.59999999999991</v>
      </c>
      <c r="DQ386" s="404">
        <f t="shared" si="1038"/>
        <v>1426.1</v>
      </c>
      <c r="DR386" s="500">
        <f t="shared" si="1039"/>
        <v>75.039823008849552</v>
      </c>
      <c r="DS386" s="404">
        <f t="shared" si="1040"/>
        <v>75.158333333333331</v>
      </c>
      <c r="DT386" s="500">
        <f t="shared" si="1041"/>
        <v>25438.5</v>
      </c>
      <c r="DU386" s="404">
        <f t="shared" si="1042"/>
        <v>27958.899999999998</v>
      </c>
      <c r="DV386" s="565">
        <v>32</v>
      </c>
      <c r="DW386" s="715">
        <v>37</v>
      </c>
      <c r="DX386" s="500">
        <f t="shared" si="1043"/>
        <v>32</v>
      </c>
      <c r="DY386" s="404">
        <f t="shared" si="1044"/>
        <v>37</v>
      </c>
      <c r="DZ386" s="565">
        <v>50</v>
      </c>
      <c r="EA386" s="715">
        <v>44</v>
      </c>
      <c r="EB386" s="500">
        <f t="shared" si="1045"/>
        <v>50</v>
      </c>
      <c r="EC386" s="404">
        <f t="shared" si="1046"/>
        <v>44</v>
      </c>
      <c r="ED386" s="565"/>
      <c r="EE386" s="715"/>
      <c r="EF386" s="500">
        <f t="shared" si="1047"/>
        <v>0</v>
      </c>
      <c r="EG386" s="404">
        <f t="shared" si="1048"/>
        <v>0</v>
      </c>
      <c r="EH386" s="500">
        <f t="shared" si="1049"/>
        <v>82</v>
      </c>
      <c r="EI386" s="404">
        <f t="shared" si="1050"/>
        <v>81</v>
      </c>
      <c r="EJ386" s="500">
        <f t="shared" si="1051"/>
        <v>82</v>
      </c>
      <c r="EK386" s="404">
        <f t="shared" si="1052"/>
        <v>81</v>
      </c>
      <c r="EL386" s="564">
        <v>2.8</v>
      </c>
      <c r="EM386" s="716">
        <v>2.7</v>
      </c>
      <c r="EN386" s="500">
        <f t="shared" si="1053"/>
        <v>89.6</v>
      </c>
      <c r="EO386" s="404">
        <f t="shared" si="1054"/>
        <v>99.9</v>
      </c>
      <c r="EP386" s="564">
        <v>3.3</v>
      </c>
      <c r="EQ386" s="716">
        <v>3</v>
      </c>
      <c r="ER386" s="500">
        <f t="shared" si="1055"/>
        <v>165</v>
      </c>
      <c r="ES386" s="404">
        <f t="shared" si="1056"/>
        <v>132</v>
      </c>
      <c r="ET386" s="564"/>
      <c r="EU386" s="716"/>
      <c r="EV386" s="500">
        <f t="shared" si="1057"/>
        <v>0</v>
      </c>
      <c r="EW386" s="404">
        <f t="shared" si="1058"/>
        <v>0</v>
      </c>
      <c r="EX386" s="236">
        <f t="shared" si="1059"/>
        <v>3.1048780487804879</v>
      </c>
      <c r="EY386" s="237">
        <f t="shared" si="1060"/>
        <v>2.8629629629629632</v>
      </c>
      <c r="EZ386" s="500">
        <f t="shared" si="1061"/>
        <v>254.6</v>
      </c>
      <c r="FA386" s="404">
        <f t="shared" si="1062"/>
        <v>231.9</v>
      </c>
      <c r="FB386" s="565">
        <v>56.3</v>
      </c>
      <c r="FC386" s="716">
        <v>54.2</v>
      </c>
      <c r="FD386" s="500">
        <f t="shared" si="1063"/>
        <v>1801.6</v>
      </c>
      <c r="FE386" s="404">
        <f t="shared" si="1064"/>
        <v>2005.4</v>
      </c>
      <c r="FF386" s="565">
        <v>56.6</v>
      </c>
      <c r="FG386" s="716">
        <v>52.4</v>
      </c>
      <c r="FH386" s="500">
        <f t="shared" si="1065"/>
        <v>2830</v>
      </c>
      <c r="FI386" s="404">
        <f t="shared" si="1066"/>
        <v>2305.6</v>
      </c>
      <c r="FJ386" s="565"/>
      <c r="FK386" s="716"/>
      <c r="FL386" s="500">
        <f t="shared" si="1067"/>
        <v>0</v>
      </c>
      <c r="FM386" s="404">
        <f t="shared" si="1068"/>
        <v>0</v>
      </c>
      <c r="FN386" s="500">
        <f t="shared" si="1069"/>
        <v>56.482926829268294</v>
      </c>
      <c r="FO386" s="404">
        <f t="shared" si="1070"/>
        <v>53.222222222222221</v>
      </c>
      <c r="FP386" s="500">
        <f t="shared" si="1071"/>
        <v>4631.6000000000004</v>
      </c>
      <c r="FQ386" s="404">
        <f t="shared" si="1072"/>
        <v>4311</v>
      </c>
      <c r="FR386" s="565">
        <v>100</v>
      </c>
      <c r="FS386" s="717">
        <v>78</v>
      </c>
      <c r="FT386" s="500">
        <f t="shared" si="1073"/>
        <v>100</v>
      </c>
      <c r="FU386" s="404">
        <f t="shared" si="1074"/>
        <v>78</v>
      </c>
      <c r="FV386" s="564">
        <v>5.6</v>
      </c>
      <c r="FW386" s="718">
        <v>4.4000000000000004</v>
      </c>
      <c r="FX386" s="500">
        <f t="shared" si="1075"/>
        <v>560</v>
      </c>
      <c r="FY386" s="404">
        <f t="shared" si="1076"/>
        <v>343.20000000000005</v>
      </c>
      <c r="FZ386" s="564">
        <v>60.8</v>
      </c>
      <c r="GA386" s="718">
        <v>57.4</v>
      </c>
      <c r="GB386" s="500">
        <f t="shared" si="1077"/>
        <v>6080</v>
      </c>
      <c r="GC386" s="404">
        <f t="shared" si="1078"/>
        <v>4477.2</v>
      </c>
      <c r="GD386" s="510">
        <f t="shared" si="1079"/>
        <v>259</v>
      </c>
      <c r="GE386" s="404">
        <f t="shared" si="1080"/>
        <v>272</v>
      </c>
      <c r="GF386" s="500">
        <f t="shared" si="1081"/>
        <v>259</v>
      </c>
      <c r="GG386" s="404">
        <f t="shared" si="1082"/>
        <v>272</v>
      </c>
      <c r="GH386" s="500">
        <f t="shared" si="1083"/>
        <v>948.1</v>
      </c>
      <c r="GI386" s="404">
        <f t="shared" si="1084"/>
        <v>921.69999999999993</v>
      </c>
      <c r="GJ386" s="500">
        <f t="shared" si="1085"/>
        <v>18352.199999999997</v>
      </c>
      <c r="GK386" s="404">
        <f t="shared" si="1086"/>
        <v>19211.2</v>
      </c>
      <c r="GL386" s="510">
        <f t="shared" si="1087"/>
        <v>162</v>
      </c>
      <c r="GM386" s="404">
        <f t="shared" si="1088"/>
        <v>181</v>
      </c>
      <c r="GN386" s="500">
        <f t="shared" si="1089"/>
        <v>162</v>
      </c>
      <c r="GO386" s="404">
        <f t="shared" si="1090"/>
        <v>181</v>
      </c>
      <c r="GP386" s="500">
        <f t="shared" si="1091"/>
        <v>287.10000000000002</v>
      </c>
      <c r="GQ386" s="404">
        <f t="shared" si="1092"/>
        <v>736.3</v>
      </c>
      <c r="GR386" s="500">
        <f t="shared" si="1093"/>
        <v>11717.9</v>
      </c>
      <c r="GS386" s="404">
        <f t="shared" si="1094"/>
        <v>13058.7</v>
      </c>
      <c r="GT386" s="510">
        <f t="shared" si="1095"/>
        <v>421</v>
      </c>
      <c r="GU386" s="404">
        <f t="shared" si="1096"/>
        <v>453</v>
      </c>
      <c r="GV386" s="500">
        <f t="shared" si="1097"/>
        <v>421</v>
      </c>
      <c r="GW386" s="404">
        <f t="shared" si="1098"/>
        <v>453</v>
      </c>
      <c r="GX386" s="500">
        <f t="shared" si="1099"/>
        <v>1235.2</v>
      </c>
      <c r="GY386" s="404">
        <f t="shared" si="1100"/>
        <v>1658</v>
      </c>
      <c r="GZ386" s="500">
        <f t="shared" si="1101"/>
        <v>30070.1</v>
      </c>
      <c r="HA386" s="404">
        <f t="shared" si="1102"/>
        <v>32269.9</v>
      </c>
      <c r="HB386" s="510">
        <f t="shared" si="1103"/>
        <v>0</v>
      </c>
      <c r="HC386" s="404">
        <f t="shared" si="1104"/>
        <v>0</v>
      </c>
      <c r="HD386" s="500">
        <f t="shared" si="1105"/>
        <v>0</v>
      </c>
      <c r="HE386" s="404">
        <f t="shared" si="1106"/>
        <v>0</v>
      </c>
      <c r="HF386" s="500" t="str">
        <f t="shared" si="1107"/>
        <v/>
      </c>
      <c r="HG386" s="404" t="str">
        <f t="shared" si="1108"/>
        <v/>
      </c>
      <c r="HH386" s="500" t="str">
        <f t="shared" si="1109"/>
        <v/>
      </c>
      <c r="HI386" s="404" t="str">
        <f t="shared" si="1110"/>
        <v/>
      </c>
      <c r="HJ386" s="510">
        <f t="shared" si="1111"/>
        <v>1795.1999999999998</v>
      </c>
      <c r="HK386" s="404">
        <f t="shared" si="1112"/>
        <v>2001.2</v>
      </c>
      <c r="HL386" s="500">
        <f t="shared" si="1113"/>
        <v>36150.1</v>
      </c>
      <c r="HM386" s="404">
        <f t="shared" si="1114"/>
        <v>36747.1</v>
      </c>
    </row>
    <row r="387" spans="1:221">
      <c r="A387" s="711" t="s">
        <v>547</v>
      </c>
      <c r="B387" s="622" t="s">
        <v>1075</v>
      </c>
      <c r="C387" s="730"/>
      <c r="D387" s="627">
        <v>228608</v>
      </c>
      <c r="E387" s="623">
        <v>9</v>
      </c>
      <c r="F387" s="422">
        <v>510</v>
      </c>
      <c r="G387" s="712">
        <v>563</v>
      </c>
      <c r="H387" s="422">
        <v>17</v>
      </c>
      <c r="I387" s="712">
        <v>25</v>
      </c>
      <c r="J387" s="500">
        <f t="shared" si="965"/>
        <v>493</v>
      </c>
      <c r="K387" s="404">
        <f t="shared" si="966"/>
        <v>538</v>
      </c>
      <c r="L387" s="422"/>
      <c r="M387" s="712"/>
      <c r="N387" s="500">
        <f t="shared" si="967"/>
        <v>493</v>
      </c>
      <c r="O387" s="404">
        <f t="shared" si="968"/>
        <v>538</v>
      </c>
      <c r="P387" s="500">
        <f t="shared" si="969"/>
        <v>493</v>
      </c>
      <c r="Q387" s="404">
        <f t="shared" si="970"/>
        <v>538</v>
      </c>
      <c r="R387" s="422">
        <v>27</v>
      </c>
      <c r="S387" s="712">
        <v>31</v>
      </c>
      <c r="T387" s="500">
        <f t="shared" si="971"/>
        <v>27</v>
      </c>
      <c r="U387" s="404">
        <f t="shared" si="972"/>
        <v>31</v>
      </c>
      <c r="V387" s="422">
        <v>18</v>
      </c>
      <c r="W387" s="712">
        <v>20</v>
      </c>
      <c r="X387" s="500">
        <f t="shared" si="973"/>
        <v>18</v>
      </c>
      <c r="Y387" s="404">
        <f t="shared" si="974"/>
        <v>20</v>
      </c>
      <c r="Z387" s="422"/>
      <c r="AA387" s="712"/>
      <c r="AB387" s="500">
        <f t="shared" si="975"/>
        <v>0</v>
      </c>
      <c r="AC387" s="404">
        <f t="shared" si="976"/>
        <v>0</v>
      </c>
      <c r="AD387" s="500">
        <f t="shared" si="977"/>
        <v>45</v>
      </c>
      <c r="AE387" s="404">
        <f t="shared" si="978"/>
        <v>51</v>
      </c>
      <c r="AF387" s="500">
        <f t="shared" si="979"/>
        <v>45</v>
      </c>
      <c r="AG387" s="404">
        <f t="shared" si="980"/>
        <v>51</v>
      </c>
      <c r="AH387" s="564">
        <v>3.4</v>
      </c>
      <c r="AI387" s="713">
        <v>3.5</v>
      </c>
      <c r="AJ387" s="500">
        <f t="shared" si="981"/>
        <v>91.8</v>
      </c>
      <c r="AK387" s="404">
        <f t="shared" si="982"/>
        <v>108.5</v>
      </c>
      <c r="AL387" s="564">
        <v>3.8</v>
      </c>
      <c r="AM387" s="713">
        <v>2.7</v>
      </c>
      <c r="AN387" s="500">
        <f t="shared" si="983"/>
        <v>68.399999999999991</v>
      </c>
      <c r="AO387" s="404">
        <f t="shared" si="984"/>
        <v>54</v>
      </c>
      <c r="AP387" s="564"/>
      <c r="AQ387" s="713"/>
      <c r="AR387" s="500">
        <f t="shared" si="985"/>
        <v>0</v>
      </c>
      <c r="AS387" s="404">
        <f t="shared" si="986"/>
        <v>0</v>
      </c>
      <c r="AT387" s="236">
        <f t="shared" si="987"/>
        <v>3.5599999999999996</v>
      </c>
      <c r="AU387" s="237">
        <f t="shared" si="988"/>
        <v>3.1862745098039214</v>
      </c>
      <c r="AV387" s="500">
        <f t="shared" si="989"/>
        <v>160.19999999999999</v>
      </c>
      <c r="AW387" s="404">
        <f t="shared" si="990"/>
        <v>162.5</v>
      </c>
      <c r="AX387" s="422">
        <v>68.900000000000006</v>
      </c>
      <c r="AY387" s="712">
        <v>75.5</v>
      </c>
      <c r="AZ387" s="500">
        <f t="shared" si="991"/>
        <v>1860.3000000000002</v>
      </c>
      <c r="BA387" s="404">
        <f t="shared" si="992"/>
        <v>2340.5</v>
      </c>
      <c r="BB387" s="422">
        <v>73.7</v>
      </c>
      <c r="BC387" s="712">
        <v>49.5</v>
      </c>
      <c r="BD387" s="500">
        <f t="shared" si="993"/>
        <v>1326.6000000000001</v>
      </c>
      <c r="BE387" s="404">
        <f t="shared" si="994"/>
        <v>990</v>
      </c>
      <c r="BF387" s="422"/>
      <c r="BG387" s="712"/>
      <c r="BH387" s="500">
        <f t="shared" si="995"/>
        <v>0</v>
      </c>
      <c r="BI387" s="404">
        <f t="shared" si="996"/>
        <v>0</v>
      </c>
      <c r="BJ387" s="500">
        <f t="shared" si="997"/>
        <v>70.820000000000007</v>
      </c>
      <c r="BK387" s="404">
        <f t="shared" si="998"/>
        <v>65.303921568627445</v>
      </c>
      <c r="BL387" s="500">
        <f t="shared" si="999"/>
        <v>3186.9000000000005</v>
      </c>
      <c r="BM387" s="404">
        <f t="shared" si="1000"/>
        <v>3330.4999999999995</v>
      </c>
      <c r="BN387" s="422">
        <v>74</v>
      </c>
      <c r="BO387" s="712">
        <v>92</v>
      </c>
      <c r="BP387" s="500">
        <f t="shared" si="1001"/>
        <v>74</v>
      </c>
      <c r="BQ387" s="404">
        <f t="shared" si="1002"/>
        <v>92</v>
      </c>
      <c r="BR387" s="422">
        <v>60</v>
      </c>
      <c r="BS387" s="712">
        <v>45</v>
      </c>
      <c r="BT387" s="500">
        <f t="shared" si="1003"/>
        <v>60</v>
      </c>
      <c r="BU387" s="404">
        <f t="shared" si="1004"/>
        <v>45</v>
      </c>
      <c r="BV387" s="422"/>
      <c r="BW387" s="712"/>
      <c r="BX387" s="500">
        <f t="shared" si="1005"/>
        <v>0</v>
      </c>
      <c r="BY387" s="404">
        <f t="shared" si="1006"/>
        <v>0</v>
      </c>
      <c r="BZ387" s="500">
        <f t="shared" si="1007"/>
        <v>134</v>
      </c>
      <c r="CA387" s="404">
        <f t="shared" si="1008"/>
        <v>137</v>
      </c>
      <c r="CB387" s="500">
        <f t="shared" si="1009"/>
        <v>134</v>
      </c>
      <c r="CC387" s="404">
        <f t="shared" si="1010"/>
        <v>137</v>
      </c>
      <c r="CD387" s="564">
        <v>4.2</v>
      </c>
      <c r="CE387" s="714">
        <v>4.4000000000000004</v>
      </c>
      <c r="CF387" s="500">
        <f t="shared" si="1011"/>
        <v>310.8</v>
      </c>
      <c r="CG387" s="404">
        <f t="shared" si="1012"/>
        <v>404.8</v>
      </c>
      <c r="CH387" s="564"/>
      <c r="CI387" s="714">
        <v>5.3</v>
      </c>
      <c r="CJ387" s="500">
        <f t="shared" si="1013"/>
        <v>0</v>
      </c>
      <c r="CK387" s="404">
        <f t="shared" si="1014"/>
        <v>238.5</v>
      </c>
      <c r="CL387" s="564"/>
      <c r="CM387" s="714"/>
      <c r="CN387" s="500">
        <f t="shared" si="1015"/>
        <v>0</v>
      </c>
      <c r="CO387" s="404">
        <f t="shared" si="1016"/>
        <v>0</v>
      </c>
      <c r="CP387" s="500">
        <f t="shared" si="1017"/>
        <v>2.3194029850746269</v>
      </c>
      <c r="CQ387" s="237">
        <f t="shared" si="1018"/>
        <v>4.6956204379562037</v>
      </c>
      <c r="CR387" s="500">
        <f t="shared" si="1019"/>
        <v>310.8</v>
      </c>
      <c r="CS387" s="404">
        <f t="shared" si="1020"/>
        <v>643.29999999999995</v>
      </c>
      <c r="CT387" s="565">
        <v>91.8</v>
      </c>
      <c r="CU387" s="714">
        <v>87.9</v>
      </c>
      <c r="CV387" s="500">
        <f t="shared" si="1021"/>
        <v>6793.2</v>
      </c>
      <c r="CW387" s="404">
        <f t="shared" si="1022"/>
        <v>8086.8</v>
      </c>
      <c r="CX387" s="565">
        <v>86.6</v>
      </c>
      <c r="CY387" s="714">
        <v>88.3</v>
      </c>
      <c r="CZ387" s="500">
        <f t="shared" si="1023"/>
        <v>5196</v>
      </c>
      <c r="DA387" s="404">
        <f t="shared" si="1024"/>
        <v>3973.5</v>
      </c>
      <c r="DB387" s="565"/>
      <c r="DC387" s="714"/>
      <c r="DD387" s="500">
        <f t="shared" si="1025"/>
        <v>0</v>
      </c>
      <c r="DE387" s="404">
        <f t="shared" si="1026"/>
        <v>0</v>
      </c>
      <c r="DF387" s="500">
        <f t="shared" si="1027"/>
        <v>89.471641791044775</v>
      </c>
      <c r="DG387" s="404">
        <f t="shared" si="1028"/>
        <v>88.031386861313862</v>
      </c>
      <c r="DH387" s="500">
        <f t="shared" si="1029"/>
        <v>11989.199999999999</v>
      </c>
      <c r="DI387" s="404">
        <f t="shared" si="1030"/>
        <v>12060.3</v>
      </c>
      <c r="DJ387" s="500">
        <f t="shared" si="1031"/>
        <v>179</v>
      </c>
      <c r="DK387" s="404">
        <f t="shared" si="1032"/>
        <v>188</v>
      </c>
      <c r="DL387" s="500">
        <f t="shared" si="1033"/>
        <v>179</v>
      </c>
      <c r="DM387" s="404">
        <f t="shared" si="1034"/>
        <v>188</v>
      </c>
      <c r="DN387" s="236">
        <f t="shared" si="1035"/>
        <v>2.6312849162011172</v>
      </c>
      <c r="DO387" s="237">
        <f t="shared" si="1036"/>
        <v>4.2861702127659571</v>
      </c>
      <c r="DP387" s="500">
        <f t="shared" si="1037"/>
        <v>470.99999999999994</v>
      </c>
      <c r="DQ387" s="404">
        <f t="shared" si="1038"/>
        <v>805.8</v>
      </c>
      <c r="DR387" s="500">
        <f t="shared" si="1039"/>
        <v>84.782681564245806</v>
      </c>
      <c r="DS387" s="404">
        <f t="shared" si="1040"/>
        <v>81.865957446808508</v>
      </c>
      <c r="DT387" s="500">
        <f t="shared" si="1041"/>
        <v>15176.099999999999</v>
      </c>
      <c r="DU387" s="404">
        <f t="shared" si="1042"/>
        <v>15390.8</v>
      </c>
      <c r="DV387" s="565">
        <v>57</v>
      </c>
      <c r="DW387" s="715">
        <v>81</v>
      </c>
      <c r="DX387" s="500">
        <f t="shared" si="1043"/>
        <v>57</v>
      </c>
      <c r="DY387" s="404">
        <f t="shared" si="1044"/>
        <v>81</v>
      </c>
      <c r="DZ387" s="565">
        <v>115</v>
      </c>
      <c r="EA387" s="715">
        <v>121</v>
      </c>
      <c r="EB387" s="500">
        <f t="shared" si="1045"/>
        <v>115</v>
      </c>
      <c r="EC387" s="404">
        <f t="shared" si="1046"/>
        <v>121</v>
      </c>
      <c r="ED387" s="565"/>
      <c r="EE387" s="715"/>
      <c r="EF387" s="500">
        <f t="shared" si="1047"/>
        <v>0</v>
      </c>
      <c r="EG387" s="404">
        <f t="shared" si="1048"/>
        <v>0</v>
      </c>
      <c r="EH387" s="500">
        <f t="shared" si="1049"/>
        <v>172</v>
      </c>
      <c r="EI387" s="404">
        <f t="shared" si="1050"/>
        <v>202</v>
      </c>
      <c r="EJ387" s="500">
        <f t="shared" si="1051"/>
        <v>172</v>
      </c>
      <c r="EK387" s="404">
        <f t="shared" si="1052"/>
        <v>202</v>
      </c>
      <c r="EL387" s="564">
        <v>2.9</v>
      </c>
      <c r="EM387" s="716">
        <v>2.2999999999999998</v>
      </c>
      <c r="EN387" s="500">
        <f t="shared" si="1053"/>
        <v>165.29999999999998</v>
      </c>
      <c r="EO387" s="404">
        <f t="shared" si="1054"/>
        <v>186.29999999999998</v>
      </c>
      <c r="EP387" s="564">
        <v>3</v>
      </c>
      <c r="EQ387" s="716">
        <v>3.4</v>
      </c>
      <c r="ER387" s="500">
        <f t="shared" si="1055"/>
        <v>345</v>
      </c>
      <c r="ES387" s="404">
        <f t="shared" si="1056"/>
        <v>411.4</v>
      </c>
      <c r="ET387" s="564"/>
      <c r="EU387" s="716"/>
      <c r="EV387" s="500">
        <f t="shared" si="1057"/>
        <v>0</v>
      </c>
      <c r="EW387" s="404">
        <f t="shared" si="1058"/>
        <v>0</v>
      </c>
      <c r="EX387" s="236">
        <f t="shared" si="1059"/>
        <v>2.9668604651162789</v>
      </c>
      <c r="EY387" s="237">
        <f t="shared" si="1060"/>
        <v>2.9589108910891087</v>
      </c>
      <c r="EZ387" s="500">
        <f t="shared" si="1061"/>
        <v>510.29999999999995</v>
      </c>
      <c r="FA387" s="404">
        <f t="shared" si="1062"/>
        <v>597.69999999999993</v>
      </c>
      <c r="FB387" s="565">
        <v>58.4</v>
      </c>
      <c r="FC387" s="716">
        <v>42.6</v>
      </c>
      <c r="FD387" s="500">
        <f t="shared" si="1063"/>
        <v>3328.7999999999997</v>
      </c>
      <c r="FE387" s="404">
        <f t="shared" si="1064"/>
        <v>3450.6</v>
      </c>
      <c r="FF387" s="565">
        <v>54.1</v>
      </c>
      <c r="FG387" s="716">
        <v>54.3</v>
      </c>
      <c r="FH387" s="500">
        <f t="shared" si="1065"/>
        <v>6221.5</v>
      </c>
      <c r="FI387" s="404">
        <f t="shared" si="1066"/>
        <v>6570.2999999999993</v>
      </c>
      <c r="FJ387" s="565"/>
      <c r="FK387" s="716"/>
      <c r="FL387" s="500">
        <f t="shared" si="1067"/>
        <v>0</v>
      </c>
      <c r="FM387" s="404">
        <f t="shared" si="1068"/>
        <v>0</v>
      </c>
      <c r="FN387" s="500">
        <f t="shared" si="1069"/>
        <v>55.524999999999999</v>
      </c>
      <c r="FO387" s="404">
        <f t="shared" si="1070"/>
        <v>49.608415841584154</v>
      </c>
      <c r="FP387" s="500">
        <f t="shared" si="1071"/>
        <v>9550.2999999999993</v>
      </c>
      <c r="FQ387" s="404">
        <f t="shared" si="1072"/>
        <v>10020.9</v>
      </c>
      <c r="FR387" s="565">
        <v>142</v>
      </c>
      <c r="FS387" s="717">
        <v>148</v>
      </c>
      <c r="FT387" s="500">
        <f t="shared" si="1073"/>
        <v>142</v>
      </c>
      <c r="FU387" s="404">
        <f t="shared" si="1074"/>
        <v>148</v>
      </c>
      <c r="FV387" s="564">
        <v>2.6</v>
      </c>
      <c r="FW387" s="718">
        <v>3.3</v>
      </c>
      <c r="FX387" s="500">
        <f t="shared" si="1075"/>
        <v>369.2</v>
      </c>
      <c r="FY387" s="404">
        <f t="shared" si="1076"/>
        <v>488.4</v>
      </c>
      <c r="FZ387" s="564">
        <v>36.700000000000003</v>
      </c>
      <c r="GA387" s="718">
        <v>46.1</v>
      </c>
      <c r="GB387" s="500">
        <f t="shared" si="1077"/>
        <v>5211.4000000000005</v>
      </c>
      <c r="GC387" s="404">
        <f t="shared" si="1078"/>
        <v>6822.8</v>
      </c>
      <c r="GD387" s="510">
        <f t="shared" si="1079"/>
        <v>158</v>
      </c>
      <c r="GE387" s="404">
        <f t="shared" si="1080"/>
        <v>204</v>
      </c>
      <c r="GF387" s="500">
        <f t="shared" si="1081"/>
        <v>158</v>
      </c>
      <c r="GG387" s="404">
        <f t="shared" si="1082"/>
        <v>204</v>
      </c>
      <c r="GH387" s="500">
        <f t="shared" si="1083"/>
        <v>567.9</v>
      </c>
      <c r="GI387" s="404">
        <f t="shared" si="1084"/>
        <v>699.59999999999991</v>
      </c>
      <c r="GJ387" s="500">
        <f t="shared" si="1085"/>
        <v>11982.3</v>
      </c>
      <c r="GK387" s="404">
        <f t="shared" si="1086"/>
        <v>13877.9</v>
      </c>
      <c r="GL387" s="510">
        <f t="shared" si="1087"/>
        <v>193</v>
      </c>
      <c r="GM387" s="404">
        <f t="shared" si="1088"/>
        <v>186</v>
      </c>
      <c r="GN387" s="500">
        <f t="shared" si="1089"/>
        <v>193</v>
      </c>
      <c r="GO387" s="404">
        <f t="shared" si="1090"/>
        <v>186</v>
      </c>
      <c r="GP387" s="500">
        <f t="shared" si="1091"/>
        <v>413.4</v>
      </c>
      <c r="GQ387" s="404">
        <f t="shared" si="1092"/>
        <v>703.9</v>
      </c>
      <c r="GR387" s="500">
        <f t="shared" si="1093"/>
        <v>12744.1</v>
      </c>
      <c r="GS387" s="404">
        <f t="shared" si="1094"/>
        <v>11533.8</v>
      </c>
      <c r="GT387" s="510">
        <f t="shared" si="1095"/>
        <v>351</v>
      </c>
      <c r="GU387" s="404">
        <f t="shared" si="1096"/>
        <v>390</v>
      </c>
      <c r="GV387" s="500">
        <f t="shared" si="1097"/>
        <v>351</v>
      </c>
      <c r="GW387" s="404">
        <f t="shared" si="1098"/>
        <v>390</v>
      </c>
      <c r="GX387" s="500">
        <f t="shared" si="1099"/>
        <v>981.3</v>
      </c>
      <c r="GY387" s="404">
        <f t="shared" si="1100"/>
        <v>1403.5</v>
      </c>
      <c r="GZ387" s="500">
        <f t="shared" si="1101"/>
        <v>24726.400000000001</v>
      </c>
      <c r="HA387" s="404">
        <f t="shared" si="1102"/>
        <v>25411.699999999997</v>
      </c>
      <c r="HB387" s="510">
        <f t="shared" si="1103"/>
        <v>0</v>
      </c>
      <c r="HC387" s="404">
        <f t="shared" si="1104"/>
        <v>0</v>
      </c>
      <c r="HD387" s="500">
        <f t="shared" si="1105"/>
        <v>0</v>
      </c>
      <c r="HE387" s="404">
        <f t="shared" si="1106"/>
        <v>0</v>
      </c>
      <c r="HF387" s="500" t="str">
        <f t="shared" si="1107"/>
        <v/>
      </c>
      <c r="HG387" s="404" t="str">
        <f t="shared" si="1108"/>
        <v/>
      </c>
      <c r="HH387" s="500" t="str">
        <f t="shared" si="1109"/>
        <v/>
      </c>
      <c r="HI387" s="404" t="str">
        <f t="shared" si="1110"/>
        <v/>
      </c>
      <c r="HJ387" s="510">
        <f t="shared" si="1111"/>
        <v>1350.5</v>
      </c>
      <c r="HK387" s="404">
        <f t="shared" si="1112"/>
        <v>1891.9</v>
      </c>
      <c r="HL387" s="500">
        <f t="shared" si="1113"/>
        <v>29937.8</v>
      </c>
      <c r="HM387" s="404">
        <f t="shared" si="1114"/>
        <v>32234.499999999996</v>
      </c>
    </row>
    <row r="388" spans="1:221">
      <c r="A388" s="711" t="s">
        <v>547</v>
      </c>
      <c r="B388" s="622" t="s">
        <v>1076</v>
      </c>
      <c r="C388" s="730"/>
      <c r="D388" s="627">
        <v>228699</v>
      </c>
      <c r="E388" s="623">
        <v>9</v>
      </c>
      <c r="F388" s="422">
        <v>333</v>
      </c>
      <c r="G388" s="712">
        <v>393</v>
      </c>
      <c r="H388" s="422">
        <v>12</v>
      </c>
      <c r="I388" s="712">
        <v>1</v>
      </c>
      <c r="J388" s="500">
        <f t="shared" si="965"/>
        <v>321</v>
      </c>
      <c r="K388" s="404">
        <f t="shared" si="966"/>
        <v>392</v>
      </c>
      <c r="L388" s="422"/>
      <c r="M388" s="712"/>
      <c r="N388" s="500">
        <f t="shared" si="967"/>
        <v>321</v>
      </c>
      <c r="O388" s="404">
        <f t="shared" si="968"/>
        <v>392</v>
      </c>
      <c r="P388" s="500">
        <f t="shared" si="969"/>
        <v>321</v>
      </c>
      <c r="Q388" s="404">
        <f t="shared" si="970"/>
        <v>392</v>
      </c>
      <c r="R388" s="422">
        <v>47</v>
      </c>
      <c r="S388" s="712">
        <v>55</v>
      </c>
      <c r="T388" s="500">
        <f t="shared" si="971"/>
        <v>47</v>
      </c>
      <c r="U388" s="404">
        <f t="shared" si="972"/>
        <v>55</v>
      </c>
      <c r="V388" s="422">
        <v>16</v>
      </c>
      <c r="W388" s="712">
        <v>20</v>
      </c>
      <c r="X388" s="500">
        <f t="shared" si="973"/>
        <v>16</v>
      </c>
      <c r="Y388" s="404">
        <f t="shared" si="974"/>
        <v>20</v>
      </c>
      <c r="Z388" s="422"/>
      <c r="AA388" s="712"/>
      <c r="AB388" s="500">
        <f t="shared" si="975"/>
        <v>0</v>
      </c>
      <c r="AC388" s="404">
        <f t="shared" si="976"/>
        <v>0</v>
      </c>
      <c r="AD388" s="500">
        <f t="shared" si="977"/>
        <v>63</v>
      </c>
      <c r="AE388" s="404">
        <f t="shared" si="978"/>
        <v>75</v>
      </c>
      <c r="AF388" s="500">
        <f t="shared" si="979"/>
        <v>63</v>
      </c>
      <c r="AG388" s="404">
        <f t="shared" si="980"/>
        <v>75</v>
      </c>
      <c r="AH388" s="564">
        <v>4</v>
      </c>
      <c r="AI388" s="713">
        <v>3.8</v>
      </c>
      <c r="AJ388" s="500">
        <f t="shared" si="981"/>
        <v>188</v>
      </c>
      <c r="AK388" s="404">
        <f t="shared" si="982"/>
        <v>209</v>
      </c>
      <c r="AL388" s="564">
        <v>2.9</v>
      </c>
      <c r="AM388" s="713">
        <v>4.3</v>
      </c>
      <c r="AN388" s="500">
        <f t="shared" si="983"/>
        <v>46.4</v>
      </c>
      <c r="AO388" s="404">
        <f t="shared" si="984"/>
        <v>86</v>
      </c>
      <c r="AP388" s="564"/>
      <c r="AQ388" s="713"/>
      <c r="AR388" s="500">
        <f t="shared" si="985"/>
        <v>0</v>
      </c>
      <c r="AS388" s="404">
        <f t="shared" si="986"/>
        <v>0</v>
      </c>
      <c r="AT388" s="236">
        <f t="shared" si="987"/>
        <v>3.7206349206349207</v>
      </c>
      <c r="AU388" s="237">
        <f t="shared" si="988"/>
        <v>3.9333333333333331</v>
      </c>
      <c r="AV388" s="500">
        <f t="shared" si="989"/>
        <v>234.4</v>
      </c>
      <c r="AW388" s="404">
        <f t="shared" si="990"/>
        <v>295</v>
      </c>
      <c r="AX388" s="422">
        <v>77.7</v>
      </c>
      <c r="AY388" s="712">
        <v>66.3</v>
      </c>
      <c r="AZ388" s="500">
        <f t="shared" si="991"/>
        <v>3651.9</v>
      </c>
      <c r="BA388" s="404">
        <f t="shared" si="992"/>
        <v>3646.5</v>
      </c>
      <c r="BB388" s="422">
        <v>61.5</v>
      </c>
      <c r="BC388" s="712">
        <v>66.900000000000006</v>
      </c>
      <c r="BD388" s="500">
        <f t="shared" si="993"/>
        <v>984</v>
      </c>
      <c r="BE388" s="404">
        <f t="shared" si="994"/>
        <v>1338</v>
      </c>
      <c r="BF388" s="422"/>
      <c r="BG388" s="712"/>
      <c r="BH388" s="500">
        <f t="shared" si="995"/>
        <v>0</v>
      </c>
      <c r="BI388" s="404">
        <f t="shared" si="996"/>
        <v>0</v>
      </c>
      <c r="BJ388" s="500">
        <f t="shared" si="997"/>
        <v>73.585714285714275</v>
      </c>
      <c r="BK388" s="404">
        <f t="shared" si="998"/>
        <v>66.459999999999994</v>
      </c>
      <c r="BL388" s="500">
        <f t="shared" si="999"/>
        <v>4635.8999999999996</v>
      </c>
      <c r="BM388" s="404">
        <f t="shared" si="1000"/>
        <v>4984.4999999999991</v>
      </c>
      <c r="BN388" s="422">
        <v>60</v>
      </c>
      <c r="BO388" s="712">
        <v>81</v>
      </c>
      <c r="BP388" s="500">
        <f t="shared" si="1001"/>
        <v>60</v>
      </c>
      <c r="BQ388" s="404">
        <f t="shared" si="1002"/>
        <v>81</v>
      </c>
      <c r="BR388" s="422">
        <v>36</v>
      </c>
      <c r="BS388" s="712">
        <v>25</v>
      </c>
      <c r="BT388" s="500">
        <f t="shared" si="1003"/>
        <v>36</v>
      </c>
      <c r="BU388" s="404">
        <f t="shared" si="1004"/>
        <v>25</v>
      </c>
      <c r="BV388" s="422"/>
      <c r="BW388" s="712"/>
      <c r="BX388" s="500">
        <f t="shared" si="1005"/>
        <v>0</v>
      </c>
      <c r="BY388" s="404">
        <f t="shared" si="1006"/>
        <v>0</v>
      </c>
      <c r="BZ388" s="500">
        <f t="shared" si="1007"/>
        <v>96</v>
      </c>
      <c r="CA388" s="404">
        <f t="shared" si="1008"/>
        <v>106</v>
      </c>
      <c r="CB388" s="500">
        <f t="shared" si="1009"/>
        <v>96</v>
      </c>
      <c r="CC388" s="404">
        <f t="shared" si="1010"/>
        <v>106</v>
      </c>
      <c r="CD388" s="564">
        <v>5</v>
      </c>
      <c r="CE388" s="714">
        <v>5.2</v>
      </c>
      <c r="CF388" s="500">
        <f t="shared" si="1011"/>
        <v>300</v>
      </c>
      <c r="CG388" s="404">
        <f t="shared" si="1012"/>
        <v>421.2</v>
      </c>
      <c r="CH388" s="564"/>
      <c r="CI388" s="714">
        <v>4.5999999999999996</v>
      </c>
      <c r="CJ388" s="500">
        <f t="shared" si="1013"/>
        <v>0</v>
      </c>
      <c r="CK388" s="404">
        <f t="shared" si="1014"/>
        <v>114.99999999999999</v>
      </c>
      <c r="CL388" s="564"/>
      <c r="CM388" s="714"/>
      <c r="CN388" s="500">
        <f t="shared" si="1015"/>
        <v>0</v>
      </c>
      <c r="CO388" s="404">
        <f t="shared" si="1016"/>
        <v>0</v>
      </c>
      <c r="CP388" s="500">
        <f t="shared" si="1017"/>
        <v>3.125</v>
      </c>
      <c r="CQ388" s="237">
        <f t="shared" si="1018"/>
        <v>5.0584905660377348</v>
      </c>
      <c r="CR388" s="500">
        <f t="shared" si="1019"/>
        <v>300</v>
      </c>
      <c r="CS388" s="404">
        <f t="shared" si="1020"/>
        <v>536.19999999999993</v>
      </c>
      <c r="CT388" s="565">
        <v>92.2</v>
      </c>
      <c r="CU388" s="714">
        <v>90</v>
      </c>
      <c r="CV388" s="500">
        <f t="shared" si="1021"/>
        <v>5532</v>
      </c>
      <c r="CW388" s="404">
        <f t="shared" si="1022"/>
        <v>7290</v>
      </c>
      <c r="CX388" s="565">
        <v>85.3</v>
      </c>
      <c r="CY388" s="714">
        <v>79.900000000000006</v>
      </c>
      <c r="CZ388" s="500">
        <f t="shared" si="1023"/>
        <v>3070.7999999999997</v>
      </c>
      <c r="DA388" s="404">
        <f t="shared" si="1024"/>
        <v>1997.5000000000002</v>
      </c>
      <c r="DB388" s="565"/>
      <c r="DC388" s="714"/>
      <c r="DD388" s="500">
        <f t="shared" si="1025"/>
        <v>0</v>
      </c>
      <c r="DE388" s="404">
        <f t="shared" si="1026"/>
        <v>0</v>
      </c>
      <c r="DF388" s="500">
        <f t="shared" si="1027"/>
        <v>89.612499999999997</v>
      </c>
      <c r="DG388" s="404">
        <f t="shared" si="1028"/>
        <v>87.617924528301884</v>
      </c>
      <c r="DH388" s="500">
        <f t="shared" si="1029"/>
        <v>8602.7999999999993</v>
      </c>
      <c r="DI388" s="404">
        <f t="shared" si="1030"/>
        <v>9287.5</v>
      </c>
      <c r="DJ388" s="500">
        <f t="shared" si="1031"/>
        <v>159</v>
      </c>
      <c r="DK388" s="404">
        <f t="shared" si="1032"/>
        <v>181</v>
      </c>
      <c r="DL388" s="500">
        <f t="shared" si="1033"/>
        <v>159</v>
      </c>
      <c r="DM388" s="404">
        <f t="shared" si="1034"/>
        <v>181</v>
      </c>
      <c r="DN388" s="236">
        <f t="shared" si="1035"/>
        <v>3.3610062893081758</v>
      </c>
      <c r="DO388" s="237">
        <f t="shared" si="1036"/>
        <v>4.5922651933701655</v>
      </c>
      <c r="DP388" s="500">
        <f t="shared" si="1037"/>
        <v>534.4</v>
      </c>
      <c r="DQ388" s="404">
        <f t="shared" si="1038"/>
        <v>831.19999999999993</v>
      </c>
      <c r="DR388" s="500">
        <f t="shared" si="1039"/>
        <v>83.262264150943395</v>
      </c>
      <c r="DS388" s="404">
        <f t="shared" si="1040"/>
        <v>78.850828729281773</v>
      </c>
      <c r="DT388" s="500">
        <f t="shared" si="1041"/>
        <v>13238.699999999999</v>
      </c>
      <c r="DU388" s="404">
        <f t="shared" si="1042"/>
        <v>14272</v>
      </c>
      <c r="DV388" s="565">
        <v>30</v>
      </c>
      <c r="DW388" s="715">
        <v>52</v>
      </c>
      <c r="DX388" s="500">
        <f t="shared" si="1043"/>
        <v>30</v>
      </c>
      <c r="DY388" s="404">
        <f t="shared" si="1044"/>
        <v>52</v>
      </c>
      <c r="DZ388" s="565">
        <v>44</v>
      </c>
      <c r="EA388" s="715">
        <v>41</v>
      </c>
      <c r="EB388" s="500">
        <f t="shared" si="1045"/>
        <v>44</v>
      </c>
      <c r="EC388" s="404">
        <f t="shared" si="1046"/>
        <v>41</v>
      </c>
      <c r="ED388" s="565"/>
      <c r="EE388" s="715"/>
      <c r="EF388" s="500">
        <f t="shared" si="1047"/>
        <v>0</v>
      </c>
      <c r="EG388" s="404">
        <f t="shared" si="1048"/>
        <v>0</v>
      </c>
      <c r="EH388" s="500">
        <f t="shared" si="1049"/>
        <v>74</v>
      </c>
      <c r="EI388" s="404">
        <f t="shared" si="1050"/>
        <v>93</v>
      </c>
      <c r="EJ388" s="500">
        <f t="shared" si="1051"/>
        <v>74</v>
      </c>
      <c r="EK388" s="404">
        <f t="shared" si="1052"/>
        <v>93</v>
      </c>
      <c r="EL388" s="564">
        <v>2.9</v>
      </c>
      <c r="EM388" s="716">
        <v>3</v>
      </c>
      <c r="EN388" s="500">
        <f t="shared" si="1053"/>
        <v>87</v>
      </c>
      <c r="EO388" s="404">
        <f t="shared" si="1054"/>
        <v>156</v>
      </c>
      <c r="EP388" s="564">
        <v>3.5</v>
      </c>
      <c r="EQ388" s="716">
        <v>3.2</v>
      </c>
      <c r="ER388" s="500">
        <f t="shared" si="1055"/>
        <v>154</v>
      </c>
      <c r="ES388" s="404">
        <f t="shared" si="1056"/>
        <v>131.20000000000002</v>
      </c>
      <c r="ET388" s="564"/>
      <c r="EU388" s="716"/>
      <c r="EV388" s="500">
        <f t="shared" si="1057"/>
        <v>0</v>
      </c>
      <c r="EW388" s="404">
        <f t="shared" si="1058"/>
        <v>0</v>
      </c>
      <c r="EX388" s="236">
        <f t="shared" si="1059"/>
        <v>3.2567567567567566</v>
      </c>
      <c r="EY388" s="237">
        <f t="shared" si="1060"/>
        <v>3.0881720430107533</v>
      </c>
      <c r="EZ388" s="500">
        <f t="shared" si="1061"/>
        <v>241</v>
      </c>
      <c r="FA388" s="404">
        <f t="shared" si="1062"/>
        <v>287.20000000000005</v>
      </c>
      <c r="FB388" s="565">
        <v>62.2</v>
      </c>
      <c r="FC388" s="716">
        <v>62.3</v>
      </c>
      <c r="FD388" s="500">
        <f t="shared" si="1063"/>
        <v>1866</v>
      </c>
      <c r="FE388" s="404">
        <f t="shared" si="1064"/>
        <v>3239.6</v>
      </c>
      <c r="FF388" s="565">
        <v>60</v>
      </c>
      <c r="FG388" s="716">
        <v>56.6</v>
      </c>
      <c r="FH388" s="500">
        <f t="shared" si="1065"/>
        <v>2640</v>
      </c>
      <c r="FI388" s="404">
        <f t="shared" si="1066"/>
        <v>2320.6</v>
      </c>
      <c r="FJ388" s="565"/>
      <c r="FK388" s="716"/>
      <c r="FL388" s="500">
        <f t="shared" si="1067"/>
        <v>0</v>
      </c>
      <c r="FM388" s="404">
        <f t="shared" si="1068"/>
        <v>0</v>
      </c>
      <c r="FN388" s="500">
        <f t="shared" si="1069"/>
        <v>60.891891891891895</v>
      </c>
      <c r="FO388" s="404">
        <f t="shared" si="1070"/>
        <v>59.787096774193543</v>
      </c>
      <c r="FP388" s="500">
        <f t="shared" si="1071"/>
        <v>4506</v>
      </c>
      <c r="FQ388" s="404">
        <f t="shared" si="1072"/>
        <v>5560.2</v>
      </c>
      <c r="FR388" s="565">
        <v>88</v>
      </c>
      <c r="FS388" s="717">
        <v>118</v>
      </c>
      <c r="FT388" s="500">
        <f t="shared" si="1073"/>
        <v>88</v>
      </c>
      <c r="FU388" s="404">
        <f t="shared" si="1074"/>
        <v>118</v>
      </c>
      <c r="FV388" s="564">
        <v>5.3</v>
      </c>
      <c r="FW388" s="718">
        <v>5.5</v>
      </c>
      <c r="FX388" s="500">
        <f t="shared" si="1075"/>
        <v>466.4</v>
      </c>
      <c r="FY388" s="404">
        <f t="shared" si="1076"/>
        <v>649</v>
      </c>
      <c r="FZ388" s="564">
        <v>71.099999999999994</v>
      </c>
      <c r="GA388" s="718">
        <v>64.8</v>
      </c>
      <c r="GB388" s="500">
        <f t="shared" si="1077"/>
        <v>6256.7999999999993</v>
      </c>
      <c r="GC388" s="404">
        <f t="shared" si="1078"/>
        <v>7646.4</v>
      </c>
      <c r="GD388" s="510">
        <f t="shared" si="1079"/>
        <v>137</v>
      </c>
      <c r="GE388" s="404">
        <f t="shared" si="1080"/>
        <v>188</v>
      </c>
      <c r="GF388" s="500">
        <f t="shared" si="1081"/>
        <v>137</v>
      </c>
      <c r="GG388" s="404">
        <f t="shared" si="1082"/>
        <v>188</v>
      </c>
      <c r="GH388" s="500">
        <f t="shared" si="1083"/>
        <v>575</v>
      </c>
      <c r="GI388" s="404">
        <f t="shared" si="1084"/>
        <v>786.2</v>
      </c>
      <c r="GJ388" s="500">
        <f t="shared" si="1085"/>
        <v>11049.9</v>
      </c>
      <c r="GK388" s="404">
        <f t="shared" si="1086"/>
        <v>14176.1</v>
      </c>
      <c r="GL388" s="510">
        <f t="shared" si="1087"/>
        <v>96</v>
      </c>
      <c r="GM388" s="404">
        <f t="shared" si="1088"/>
        <v>86</v>
      </c>
      <c r="GN388" s="500">
        <f t="shared" si="1089"/>
        <v>96</v>
      </c>
      <c r="GO388" s="404">
        <f t="shared" si="1090"/>
        <v>86</v>
      </c>
      <c r="GP388" s="500">
        <f t="shared" si="1091"/>
        <v>200.4</v>
      </c>
      <c r="GQ388" s="404">
        <f t="shared" si="1092"/>
        <v>332.20000000000005</v>
      </c>
      <c r="GR388" s="500">
        <f t="shared" si="1093"/>
        <v>6694.7999999999993</v>
      </c>
      <c r="GS388" s="404">
        <f t="shared" si="1094"/>
        <v>5656.1</v>
      </c>
      <c r="GT388" s="510">
        <f t="shared" si="1095"/>
        <v>233</v>
      </c>
      <c r="GU388" s="404">
        <f t="shared" si="1096"/>
        <v>274</v>
      </c>
      <c r="GV388" s="500">
        <f t="shared" si="1097"/>
        <v>233</v>
      </c>
      <c r="GW388" s="404">
        <f t="shared" si="1098"/>
        <v>274</v>
      </c>
      <c r="GX388" s="500">
        <f t="shared" si="1099"/>
        <v>775.4</v>
      </c>
      <c r="GY388" s="404">
        <f t="shared" si="1100"/>
        <v>1118.4000000000001</v>
      </c>
      <c r="GZ388" s="500">
        <f t="shared" si="1101"/>
        <v>17744.699999999997</v>
      </c>
      <c r="HA388" s="404">
        <f t="shared" si="1102"/>
        <v>19832.2</v>
      </c>
      <c r="HB388" s="510">
        <f t="shared" si="1103"/>
        <v>0</v>
      </c>
      <c r="HC388" s="404">
        <f t="shared" si="1104"/>
        <v>0</v>
      </c>
      <c r="HD388" s="500">
        <f t="shared" si="1105"/>
        <v>0</v>
      </c>
      <c r="HE388" s="404">
        <f t="shared" si="1106"/>
        <v>0</v>
      </c>
      <c r="HF388" s="500" t="str">
        <f t="shared" si="1107"/>
        <v/>
      </c>
      <c r="HG388" s="404" t="str">
        <f t="shared" si="1108"/>
        <v/>
      </c>
      <c r="HH388" s="500" t="str">
        <f t="shared" si="1109"/>
        <v/>
      </c>
      <c r="HI388" s="404" t="str">
        <f t="shared" si="1110"/>
        <v/>
      </c>
      <c r="HJ388" s="510">
        <f t="shared" si="1111"/>
        <v>1241.8</v>
      </c>
      <c r="HK388" s="404">
        <f t="shared" si="1112"/>
        <v>1767.4</v>
      </c>
      <c r="HL388" s="500">
        <f t="shared" si="1113"/>
        <v>24001.499999999996</v>
      </c>
      <c r="HM388" s="404">
        <f t="shared" si="1114"/>
        <v>27478.6</v>
      </c>
    </row>
    <row r="389" spans="1:221">
      <c r="A389" s="711" t="s">
        <v>547</v>
      </c>
      <c r="B389" s="622" t="s">
        <v>1077</v>
      </c>
      <c r="C389" s="735"/>
      <c r="D389" s="627">
        <v>229072</v>
      </c>
      <c r="E389" s="739">
        <v>9</v>
      </c>
      <c r="F389" s="422">
        <v>509</v>
      </c>
      <c r="G389" s="712">
        <v>385</v>
      </c>
      <c r="H389" s="422">
        <v>19</v>
      </c>
      <c r="I389" s="712">
        <v>5</v>
      </c>
      <c r="J389" s="500">
        <f t="shared" si="965"/>
        <v>490</v>
      </c>
      <c r="K389" s="404">
        <f t="shared" si="966"/>
        <v>380</v>
      </c>
      <c r="L389" s="422"/>
      <c r="M389" s="712"/>
      <c r="N389" s="500">
        <f t="shared" si="967"/>
        <v>490</v>
      </c>
      <c r="O389" s="404">
        <f t="shared" si="968"/>
        <v>380</v>
      </c>
      <c r="P389" s="500">
        <f t="shared" si="969"/>
        <v>490</v>
      </c>
      <c r="Q389" s="404">
        <f t="shared" si="970"/>
        <v>380</v>
      </c>
      <c r="R389" s="422">
        <v>68</v>
      </c>
      <c r="S389" s="712">
        <v>39</v>
      </c>
      <c r="T389" s="500">
        <f t="shared" si="971"/>
        <v>68</v>
      </c>
      <c r="U389" s="404">
        <f t="shared" si="972"/>
        <v>39</v>
      </c>
      <c r="V389" s="422">
        <v>32</v>
      </c>
      <c r="W389" s="712">
        <v>14</v>
      </c>
      <c r="X389" s="500">
        <f t="shared" si="973"/>
        <v>32</v>
      </c>
      <c r="Y389" s="404">
        <f t="shared" si="974"/>
        <v>14</v>
      </c>
      <c r="Z389" s="422"/>
      <c r="AA389" s="712"/>
      <c r="AB389" s="500">
        <f t="shared" si="975"/>
        <v>0</v>
      </c>
      <c r="AC389" s="404">
        <f t="shared" si="976"/>
        <v>0</v>
      </c>
      <c r="AD389" s="500">
        <f t="shared" si="977"/>
        <v>100</v>
      </c>
      <c r="AE389" s="404">
        <f t="shared" si="978"/>
        <v>53</v>
      </c>
      <c r="AF389" s="500">
        <f t="shared" si="979"/>
        <v>100</v>
      </c>
      <c r="AG389" s="404">
        <f t="shared" si="980"/>
        <v>53</v>
      </c>
      <c r="AH389" s="564">
        <v>4.7</v>
      </c>
      <c r="AI389" s="713">
        <v>5.5</v>
      </c>
      <c r="AJ389" s="500">
        <f t="shared" si="981"/>
        <v>319.60000000000002</v>
      </c>
      <c r="AK389" s="404">
        <f t="shared" si="982"/>
        <v>214.5</v>
      </c>
      <c r="AL389" s="564">
        <v>5</v>
      </c>
      <c r="AM389" s="713">
        <v>5.6</v>
      </c>
      <c r="AN389" s="500">
        <f t="shared" si="983"/>
        <v>160</v>
      </c>
      <c r="AO389" s="404">
        <f t="shared" si="984"/>
        <v>78.399999999999991</v>
      </c>
      <c r="AP389" s="564"/>
      <c r="AQ389" s="713"/>
      <c r="AR389" s="500">
        <f t="shared" si="985"/>
        <v>0</v>
      </c>
      <c r="AS389" s="404">
        <f t="shared" si="986"/>
        <v>0</v>
      </c>
      <c r="AT389" s="236">
        <f t="shared" si="987"/>
        <v>4.7960000000000003</v>
      </c>
      <c r="AU389" s="237">
        <f t="shared" si="988"/>
        <v>5.5264150943396224</v>
      </c>
      <c r="AV389" s="500">
        <f t="shared" si="989"/>
        <v>479.6</v>
      </c>
      <c r="AW389" s="404">
        <f t="shared" si="990"/>
        <v>292.89999999999998</v>
      </c>
      <c r="AX389" s="422">
        <v>79.900000000000006</v>
      </c>
      <c r="AY389" s="712">
        <v>83</v>
      </c>
      <c r="AZ389" s="500">
        <f t="shared" si="991"/>
        <v>5433.2000000000007</v>
      </c>
      <c r="BA389" s="404">
        <f t="shared" si="992"/>
        <v>3237</v>
      </c>
      <c r="BB389" s="422">
        <v>74.400000000000006</v>
      </c>
      <c r="BC389" s="712">
        <v>83.4</v>
      </c>
      <c r="BD389" s="500">
        <f t="shared" si="993"/>
        <v>2380.8000000000002</v>
      </c>
      <c r="BE389" s="404">
        <f t="shared" si="994"/>
        <v>1167.6000000000001</v>
      </c>
      <c r="BF389" s="422"/>
      <c r="BG389" s="712"/>
      <c r="BH389" s="500">
        <f t="shared" si="995"/>
        <v>0</v>
      </c>
      <c r="BI389" s="404">
        <f t="shared" si="996"/>
        <v>0</v>
      </c>
      <c r="BJ389" s="500">
        <f t="shared" si="997"/>
        <v>78.140000000000015</v>
      </c>
      <c r="BK389" s="404">
        <f t="shared" si="998"/>
        <v>83.105660377358504</v>
      </c>
      <c r="BL389" s="500">
        <f t="shared" si="999"/>
        <v>7814.0000000000018</v>
      </c>
      <c r="BM389" s="404">
        <f t="shared" si="1000"/>
        <v>4404.6000000000004</v>
      </c>
      <c r="BN389" s="422">
        <v>87</v>
      </c>
      <c r="BO389" s="712">
        <v>72</v>
      </c>
      <c r="BP389" s="500">
        <f t="shared" si="1001"/>
        <v>87</v>
      </c>
      <c r="BQ389" s="404">
        <f t="shared" si="1002"/>
        <v>72</v>
      </c>
      <c r="BR389" s="422">
        <v>55</v>
      </c>
      <c r="BS389" s="712">
        <v>48</v>
      </c>
      <c r="BT389" s="500">
        <f t="shared" si="1003"/>
        <v>55</v>
      </c>
      <c r="BU389" s="404">
        <f t="shared" si="1004"/>
        <v>48</v>
      </c>
      <c r="BV389" s="422"/>
      <c r="BW389" s="712"/>
      <c r="BX389" s="500">
        <f t="shared" si="1005"/>
        <v>0</v>
      </c>
      <c r="BY389" s="404">
        <f t="shared" si="1006"/>
        <v>0</v>
      </c>
      <c r="BZ389" s="500">
        <f t="shared" si="1007"/>
        <v>142</v>
      </c>
      <c r="CA389" s="404">
        <f t="shared" si="1008"/>
        <v>120</v>
      </c>
      <c r="CB389" s="500">
        <f t="shared" si="1009"/>
        <v>142</v>
      </c>
      <c r="CC389" s="404">
        <f t="shared" si="1010"/>
        <v>120</v>
      </c>
      <c r="CD389" s="564">
        <v>5.7</v>
      </c>
      <c r="CE389" s="714">
        <v>5.3</v>
      </c>
      <c r="CF389" s="500">
        <f t="shared" si="1011"/>
        <v>495.90000000000003</v>
      </c>
      <c r="CG389" s="404">
        <f t="shared" si="1012"/>
        <v>381.59999999999997</v>
      </c>
      <c r="CH389" s="564"/>
      <c r="CI389" s="714">
        <v>6</v>
      </c>
      <c r="CJ389" s="500">
        <f t="shared" si="1013"/>
        <v>0</v>
      </c>
      <c r="CK389" s="404">
        <f t="shared" si="1014"/>
        <v>288</v>
      </c>
      <c r="CL389" s="564"/>
      <c r="CM389" s="714"/>
      <c r="CN389" s="500">
        <f t="shared" si="1015"/>
        <v>0</v>
      </c>
      <c r="CO389" s="404">
        <f t="shared" si="1016"/>
        <v>0</v>
      </c>
      <c r="CP389" s="500">
        <f t="shared" si="1017"/>
        <v>3.4922535211267607</v>
      </c>
      <c r="CQ389" s="237">
        <f t="shared" si="1018"/>
        <v>5.5799999999999992</v>
      </c>
      <c r="CR389" s="500">
        <f t="shared" si="1019"/>
        <v>495.90000000000003</v>
      </c>
      <c r="CS389" s="404">
        <f t="shared" si="1020"/>
        <v>669.59999999999991</v>
      </c>
      <c r="CT389" s="565">
        <v>92.1</v>
      </c>
      <c r="CU389" s="714">
        <v>82.9</v>
      </c>
      <c r="CV389" s="500">
        <f t="shared" si="1021"/>
        <v>8012.7</v>
      </c>
      <c r="CW389" s="404">
        <f t="shared" si="1022"/>
        <v>5968.8</v>
      </c>
      <c r="CX389" s="565">
        <v>84</v>
      </c>
      <c r="CY389" s="714">
        <v>84.4</v>
      </c>
      <c r="CZ389" s="500">
        <f t="shared" si="1023"/>
        <v>4620</v>
      </c>
      <c r="DA389" s="404">
        <f t="shared" si="1024"/>
        <v>4051.2000000000003</v>
      </c>
      <c r="DB389" s="565"/>
      <c r="DC389" s="714"/>
      <c r="DD389" s="500">
        <f t="shared" si="1025"/>
        <v>0</v>
      </c>
      <c r="DE389" s="404">
        <f t="shared" si="1026"/>
        <v>0</v>
      </c>
      <c r="DF389" s="500">
        <f t="shared" si="1027"/>
        <v>88.96267605633804</v>
      </c>
      <c r="DG389" s="404">
        <f t="shared" si="1028"/>
        <v>83.5</v>
      </c>
      <c r="DH389" s="500">
        <f t="shared" si="1029"/>
        <v>12632.700000000003</v>
      </c>
      <c r="DI389" s="404">
        <f t="shared" si="1030"/>
        <v>10020</v>
      </c>
      <c r="DJ389" s="500">
        <f t="shared" si="1031"/>
        <v>242</v>
      </c>
      <c r="DK389" s="404">
        <f t="shared" si="1032"/>
        <v>173</v>
      </c>
      <c r="DL389" s="500">
        <f t="shared" si="1033"/>
        <v>242</v>
      </c>
      <c r="DM389" s="404">
        <f t="shared" si="1034"/>
        <v>173</v>
      </c>
      <c r="DN389" s="236">
        <f t="shared" si="1035"/>
        <v>4.0309917355371905</v>
      </c>
      <c r="DO389" s="237">
        <f t="shared" si="1036"/>
        <v>5.5635838150289008</v>
      </c>
      <c r="DP389" s="500">
        <f t="shared" si="1037"/>
        <v>975.50000000000011</v>
      </c>
      <c r="DQ389" s="404">
        <f t="shared" si="1038"/>
        <v>962.49999999999989</v>
      </c>
      <c r="DR389" s="500">
        <f t="shared" si="1039"/>
        <v>84.490495867768615</v>
      </c>
      <c r="DS389" s="404">
        <f t="shared" si="1040"/>
        <v>83.379190751445094</v>
      </c>
      <c r="DT389" s="500">
        <f t="shared" si="1041"/>
        <v>20446.700000000004</v>
      </c>
      <c r="DU389" s="404">
        <f t="shared" si="1042"/>
        <v>14424.600000000002</v>
      </c>
      <c r="DV389" s="565">
        <v>42</v>
      </c>
      <c r="DW389" s="715">
        <v>42</v>
      </c>
      <c r="DX389" s="500">
        <f t="shared" si="1043"/>
        <v>42</v>
      </c>
      <c r="DY389" s="404">
        <f t="shared" si="1044"/>
        <v>42</v>
      </c>
      <c r="DZ389" s="565">
        <v>93</v>
      </c>
      <c r="EA389" s="715">
        <v>49</v>
      </c>
      <c r="EB389" s="500">
        <f t="shared" si="1045"/>
        <v>93</v>
      </c>
      <c r="EC389" s="404">
        <f t="shared" si="1046"/>
        <v>49</v>
      </c>
      <c r="ED389" s="565"/>
      <c r="EE389" s="715"/>
      <c r="EF389" s="500">
        <f t="shared" si="1047"/>
        <v>0</v>
      </c>
      <c r="EG389" s="404">
        <f t="shared" si="1048"/>
        <v>0</v>
      </c>
      <c r="EH389" s="500">
        <f t="shared" si="1049"/>
        <v>135</v>
      </c>
      <c r="EI389" s="404">
        <f t="shared" si="1050"/>
        <v>91</v>
      </c>
      <c r="EJ389" s="500">
        <f t="shared" si="1051"/>
        <v>135</v>
      </c>
      <c r="EK389" s="404">
        <f t="shared" si="1052"/>
        <v>91</v>
      </c>
      <c r="EL389" s="564">
        <v>3.9</v>
      </c>
      <c r="EM389" s="716">
        <v>3.6</v>
      </c>
      <c r="EN389" s="500">
        <f t="shared" si="1053"/>
        <v>163.79999999999998</v>
      </c>
      <c r="EO389" s="404">
        <f t="shared" si="1054"/>
        <v>151.20000000000002</v>
      </c>
      <c r="EP389" s="564">
        <v>3.5</v>
      </c>
      <c r="EQ389" s="716">
        <v>3.7</v>
      </c>
      <c r="ER389" s="500">
        <f t="shared" si="1055"/>
        <v>325.5</v>
      </c>
      <c r="ES389" s="404">
        <f t="shared" si="1056"/>
        <v>181.3</v>
      </c>
      <c r="ET389" s="564"/>
      <c r="EU389" s="716"/>
      <c r="EV389" s="500">
        <f t="shared" si="1057"/>
        <v>0</v>
      </c>
      <c r="EW389" s="404">
        <f t="shared" si="1058"/>
        <v>0</v>
      </c>
      <c r="EX389" s="236">
        <f t="shared" si="1059"/>
        <v>3.6244444444444439</v>
      </c>
      <c r="EY389" s="237">
        <f t="shared" si="1060"/>
        <v>3.6538461538461537</v>
      </c>
      <c r="EZ389" s="500">
        <f t="shared" si="1061"/>
        <v>489.29999999999995</v>
      </c>
      <c r="FA389" s="404">
        <f t="shared" si="1062"/>
        <v>332.5</v>
      </c>
      <c r="FB389" s="565">
        <v>53</v>
      </c>
      <c r="FC389" s="716">
        <v>63</v>
      </c>
      <c r="FD389" s="500">
        <f t="shared" si="1063"/>
        <v>2226</v>
      </c>
      <c r="FE389" s="404">
        <f t="shared" si="1064"/>
        <v>2646</v>
      </c>
      <c r="FF389" s="565">
        <v>43.3</v>
      </c>
      <c r="FG389" s="716">
        <v>44.3</v>
      </c>
      <c r="FH389" s="500">
        <f t="shared" si="1065"/>
        <v>4026.8999999999996</v>
      </c>
      <c r="FI389" s="404">
        <f t="shared" si="1066"/>
        <v>2170.6999999999998</v>
      </c>
      <c r="FJ389" s="565"/>
      <c r="FK389" s="716"/>
      <c r="FL389" s="500">
        <f t="shared" si="1067"/>
        <v>0</v>
      </c>
      <c r="FM389" s="404">
        <f t="shared" si="1068"/>
        <v>0</v>
      </c>
      <c r="FN389" s="500">
        <f t="shared" si="1069"/>
        <v>46.317777777777778</v>
      </c>
      <c r="FO389" s="404">
        <f t="shared" si="1070"/>
        <v>52.930769230769229</v>
      </c>
      <c r="FP389" s="500">
        <f t="shared" si="1071"/>
        <v>6252.9</v>
      </c>
      <c r="FQ389" s="404">
        <f t="shared" si="1072"/>
        <v>4816.7</v>
      </c>
      <c r="FR389" s="565">
        <v>113</v>
      </c>
      <c r="FS389" s="717">
        <v>116</v>
      </c>
      <c r="FT389" s="500">
        <f t="shared" si="1073"/>
        <v>113</v>
      </c>
      <c r="FU389" s="404">
        <f t="shared" si="1074"/>
        <v>116</v>
      </c>
      <c r="FV389" s="564">
        <v>5.3</v>
      </c>
      <c r="FW389" s="718">
        <v>5.7</v>
      </c>
      <c r="FX389" s="500">
        <f t="shared" si="1075"/>
        <v>598.9</v>
      </c>
      <c r="FY389" s="404">
        <f t="shared" si="1076"/>
        <v>661.2</v>
      </c>
      <c r="FZ389" s="564">
        <v>53.3</v>
      </c>
      <c r="GA389" s="718">
        <v>57.2</v>
      </c>
      <c r="GB389" s="500">
        <f t="shared" si="1077"/>
        <v>6022.9</v>
      </c>
      <c r="GC389" s="404">
        <f t="shared" si="1078"/>
        <v>6635.2000000000007</v>
      </c>
      <c r="GD389" s="510">
        <f t="shared" si="1079"/>
        <v>197</v>
      </c>
      <c r="GE389" s="404">
        <f t="shared" si="1080"/>
        <v>153</v>
      </c>
      <c r="GF389" s="500">
        <f t="shared" si="1081"/>
        <v>197</v>
      </c>
      <c r="GG389" s="404">
        <f t="shared" si="1082"/>
        <v>153</v>
      </c>
      <c r="GH389" s="500">
        <f t="shared" si="1083"/>
        <v>979.3</v>
      </c>
      <c r="GI389" s="404">
        <f t="shared" si="1084"/>
        <v>747.3</v>
      </c>
      <c r="GJ389" s="500">
        <f t="shared" si="1085"/>
        <v>15671.900000000001</v>
      </c>
      <c r="GK389" s="404">
        <f t="shared" si="1086"/>
        <v>11851.8</v>
      </c>
      <c r="GL389" s="510">
        <f t="shared" si="1087"/>
        <v>180</v>
      </c>
      <c r="GM389" s="404">
        <f t="shared" si="1088"/>
        <v>111</v>
      </c>
      <c r="GN389" s="500">
        <f t="shared" si="1089"/>
        <v>180</v>
      </c>
      <c r="GO389" s="404">
        <f t="shared" si="1090"/>
        <v>111</v>
      </c>
      <c r="GP389" s="500">
        <f t="shared" si="1091"/>
        <v>485.5</v>
      </c>
      <c r="GQ389" s="404">
        <f t="shared" si="1092"/>
        <v>547.70000000000005</v>
      </c>
      <c r="GR389" s="500">
        <f t="shared" si="1093"/>
        <v>11027.7</v>
      </c>
      <c r="GS389" s="404">
        <f t="shared" si="1094"/>
        <v>7389.5</v>
      </c>
      <c r="GT389" s="510">
        <f t="shared" si="1095"/>
        <v>377</v>
      </c>
      <c r="GU389" s="404">
        <f t="shared" si="1096"/>
        <v>264</v>
      </c>
      <c r="GV389" s="500">
        <f t="shared" si="1097"/>
        <v>377</v>
      </c>
      <c r="GW389" s="404">
        <f t="shared" si="1098"/>
        <v>264</v>
      </c>
      <c r="GX389" s="500">
        <f t="shared" si="1099"/>
        <v>1464.8</v>
      </c>
      <c r="GY389" s="404">
        <f t="shared" si="1100"/>
        <v>1295</v>
      </c>
      <c r="GZ389" s="500">
        <f t="shared" si="1101"/>
        <v>26699.600000000002</v>
      </c>
      <c r="HA389" s="404">
        <f t="shared" si="1102"/>
        <v>19241.3</v>
      </c>
      <c r="HB389" s="510">
        <f t="shared" si="1103"/>
        <v>0</v>
      </c>
      <c r="HC389" s="404">
        <f t="shared" si="1104"/>
        <v>0</v>
      </c>
      <c r="HD389" s="500">
        <f t="shared" si="1105"/>
        <v>0</v>
      </c>
      <c r="HE389" s="404">
        <f t="shared" si="1106"/>
        <v>0</v>
      </c>
      <c r="HF389" s="500" t="str">
        <f t="shared" si="1107"/>
        <v/>
      </c>
      <c r="HG389" s="404" t="str">
        <f t="shared" si="1108"/>
        <v/>
      </c>
      <c r="HH389" s="500" t="str">
        <f t="shared" si="1109"/>
        <v/>
      </c>
      <c r="HI389" s="404" t="str">
        <f t="shared" si="1110"/>
        <v/>
      </c>
      <c r="HJ389" s="510">
        <f t="shared" si="1111"/>
        <v>2063.7000000000003</v>
      </c>
      <c r="HK389" s="404">
        <f t="shared" si="1112"/>
        <v>1956.2</v>
      </c>
      <c r="HL389" s="500">
        <f t="shared" si="1113"/>
        <v>32722.500000000007</v>
      </c>
      <c r="HM389" s="404">
        <f t="shared" si="1114"/>
        <v>25876.500000000004</v>
      </c>
    </row>
    <row r="390" spans="1:221">
      <c r="A390" s="711" t="s">
        <v>547</v>
      </c>
      <c r="B390" s="622" t="s">
        <v>1078</v>
      </c>
      <c r="C390" s="722"/>
      <c r="D390" s="627">
        <v>229319</v>
      </c>
      <c r="E390" s="623">
        <v>9</v>
      </c>
      <c r="F390" s="422">
        <v>487</v>
      </c>
      <c r="G390" s="712">
        <v>490</v>
      </c>
      <c r="H390" s="422">
        <v>7</v>
      </c>
      <c r="I390" s="712">
        <v>6</v>
      </c>
      <c r="J390" s="500">
        <f t="shared" si="965"/>
        <v>480</v>
      </c>
      <c r="K390" s="404">
        <f t="shared" si="966"/>
        <v>484</v>
      </c>
      <c r="L390" s="422"/>
      <c r="M390" s="712"/>
      <c r="N390" s="500">
        <f t="shared" si="967"/>
        <v>480</v>
      </c>
      <c r="O390" s="404">
        <f t="shared" si="968"/>
        <v>484</v>
      </c>
      <c r="P390" s="500">
        <f t="shared" si="969"/>
        <v>480</v>
      </c>
      <c r="Q390" s="404">
        <f t="shared" si="970"/>
        <v>484</v>
      </c>
      <c r="R390" s="422">
        <v>42</v>
      </c>
      <c r="S390" s="712">
        <v>44</v>
      </c>
      <c r="T390" s="500">
        <f t="shared" si="971"/>
        <v>42</v>
      </c>
      <c r="U390" s="404">
        <f t="shared" si="972"/>
        <v>44</v>
      </c>
      <c r="V390" s="422">
        <v>35</v>
      </c>
      <c r="W390" s="712">
        <v>21</v>
      </c>
      <c r="X390" s="500">
        <f t="shared" si="973"/>
        <v>35</v>
      </c>
      <c r="Y390" s="404">
        <f t="shared" si="974"/>
        <v>21</v>
      </c>
      <c r="Z390" s="422"/>
      <c r="AA390" s="712"/>
      <c r="AB390" s="500">
        <f t="shared" si="975"/>
        <v>0</v>
      </c>
      <c r="AC390" s="404">
        <f t="shared" si="976"/>
        <v>0</v>
      </c>
      <c r="AD390" s="500">
        <f t="shared" si="977"/>
        <v>77</v>
      </c>
      <c r="AE390" s="404">
        <f t="shared" si="978"/>
        <v>65</v>
      </c>
      <c r="AF390" s="500">
        <f t="shared" si="979"/>
        <v>77</v>
      </c>
      <c r="AG390" s="404">
        <f t="shared" si="980"/>
        <v>65</v>
      </c>
      <c r="AH390" s="564">
        <v>3.9</v>
      </c>
      <c r="AI390" s="713">
        <v>4</v>
      </c>
      <c r="AJ390" s="500">
        <f t="shared" si="981"/>
        <v>163.79999999999998</v>
      </c>
      <c r="AK390" s="404">
        <f t="shared" si="982"/>
        <v>176</v>
      </c>
      <c r="AL390" s="564">
        <v>3.7</v>
      </c>
      <c r="AM390" s="713">
        <v>3.9</v>
      </c>
      <c r="AN390" s="500">
        <f t="shared" si="983"/>
        <v>129.5</v>
      </c>
      <c r="AO390" s="404">
        <f t="shared" si="984"/>
        <v>81.899999999999991</v>
      </c>
      <c r="AP390" s="564"/>
      <c r="AQ390" s="713"/>
      <c r="AR390" s="500">
        <f t="shared" si="985"/>
        <v>0</v>
      </c>
      <c r="AS390" s="404">
        <f t="shared" si="986"/>
        <v>0</v>
      </c>
      <c r="AT390" s="236">
        <f t="shared" si="987"/>
        <v>3.8090909090909086</v>
      </c>
      <c r="AU390" s="237">
        <f t="shared" si="988"/>
        <v>3.9676923076923072</v>
      </c>
      <c r="AV390" s="500">
        <f t="shared" si="989"/>
        <v>293.29999999999995</v>
      </c>
      <c r="AW390" s="404">
        <f t="shared" si="990"/>
        <v>257.89999999999998</v>
      </c>
      <c r="AX390" s="422">
        <v>97</v>
      </c>
      <c r="AY390" s="712">
        <v>96.2</v>
      </c>
      <c r="AZ390" s="500">
        <f t="shared" si="991"/>
        <v>4074</v>
      </c>
      <c r="BA390" s="404">
        <f t="shared" si="992"/>
        <v>4232.8</v>
      </c>
      <c r="BB390" s="422">
        <v>91.2</v>
      </c>
      <c r="BC390" s="712">
        <v>92.1</v>
      </c>
      <c r="BD390" s="500">
        <f t="shared" si="993"/>
        <v>3192</v>
      </c>
      <c r="BE390" s="404">
        <f t="shared" si="994"/>
        <v>1934.1</v>
      </c>
      <c r="BF390" s="422"/>
      <c r="BG390" s="712"/>
      <c r="BH390" s="500">
        <f t="shared" si="995"/>
        <v>0</v>
      </c>
      <c r="BI390" s="404">
        <f t="shared" si="996"/>
        <v>0</v>
      </c>
      <c r="BJ390" s="500">
        <f t="shared" si="997"/>
        <v>94.36363636363636</v>
      </c>
      <c r="BK390" s="404">
        <f t="shared" si="998"/>
        <v>94.875384615384604</v>
      </c>
      <c r="BL390" s="500">
        <f t="shared" si="999"/>
        <v>7266</v>
      </c>
      <c r="BM390" s="404">
        <f t="shared" si="1000"/>
        <v>6166.9</v>
      </c>
      <c r="BN390" s="422">
        <v>128</v>
      </c>
      <c r="BO390" s="712">
        <v>117</v>
      </c>
      <c r="BP390" s="500">
        <f t="shared" si="1001"/>
        <v>128</v>
      </c>
      <c r="BQ390" s="404">
        <f t="shared" si="1002"/>
        <v>117</v>
      </c>
      <c r="BR390" s="422">
        <v>48</v>
      </c>
      <c r="BS390" s="712">
        <v>39</v>
      </c>
      <c r="BT390" s="500">
        <f t="shared" si="1003"/>
        <v>48</v>
      </c>
      <c r="BU390" s="404">
        <f t="shared" si="1004"/>
        <v>39</v>
      </c>
      <c r="BV390" s="422"/>
      <c r="BW390" s="712"/>
      <c r="BX390" s="500">
        <f t="shared" si="1005"/>
        <v>0</v>
      </c>
      <c r="BY390" s="404">
        <f t="shared" si="1006"/>
        <v>0</v>
      </c>
      <c r="BZ390" s="500">
        <f t="shared" si="1007"/>
        <v>176</v>
      </c>
      <c r="CA390" s="404">
        <f t="shared" si="1008"/>
        <v>156</v>
      </c>
      <c r="CB390" s="500">
        <f t="shared" si="1009"/>
        <v>176</v>
      </c>
      <c r="CC390" s="404">
        <f t="shared" si="1010"/>
        <v>156</v>
      </c>
      <c r="CD390" s="564">
        <v>4.2</v>
      </c>
      <c r="CE390" s="714">
        <v>3.5</v>
      </c>
      <c r="CF390" s="500">
        <f t="shared" si="1011"/>
        <v>537.6</v>
      </c>
      <c r="CG390" s="404">
        <f t="shared" si="1012"/>
        <v>409.5</v>
      </c>
      <c r="CH390" s="564"/>
      <c r="CI390" s="714">
        <v>4.7</v>
      </c>
      <c r="CJ390" s="500">
        <f t="shared" si="1013"/>
        <v>0</v>
      </c>
      <c r="CK390" s="404">
        <f t="shared" si="1014"/>
        <v>183.3</v>
      </c>
      <c r="CL390" s="564"/>
      <c r="CM390" s="714"/>
      <c r="CN390" s="500">
        <f t="shared" si="1015"/>
        <v>0</v>
      </c>
      <c r="CO390" s="404">
        <f t="shared" si="1016"/>
        <v>0</v>
      </c>
      <c r="CP390" s="500">
        <f t="shared" si="1017"/>
        <v>3.0545454545454547</v>
      </c>
      <c r="CQ390" s="237">
        <f t="shared" si="1018"/>
        <v>3.8</v>
      </c>
      <c r="CR390" s="500">
        <f t="shared" si="1019"/>
        <v>537.6</v>
      </c>
      <c r="CS390" s="404">
        <f t="shared" si="1020"/>
        <v>592.79999999999995</v>
      </c>
      <c r="CT390" s="565">
        <v>99.1</v>
      </c>
      <c r="CU390" s="714">
        <v>92.5</v>
      </c>
      <c r="CV390" s="500">
        <f t="shared" si="1021"/>
        <v>12684.8</v>
      </c>
      <c r="CW390" s="404">
        <f t="shared" si="1022"/>
        <v>10822.5</v>
      </c>
      <c r="CX390" s="565">
        <v>98.2</v>
      </c>
      <c r="CY390" s="714">
        <v>88.2</v>
      </c>
      <c r="CZ390" s="500">
        <f t="shared" si="1023"/>
        <v>4713.6000000000004</v>
      </c>
      <c r="DA390" s="404">
        <f t="shared" si="1024"/>
        <v>3439.8</v>
      </c>
      <c r="DB390" s="565"/>
      <c r="DC390" s="714"/>
      <c r="DD390" s="500">
        <f t="shared" si="1025"/>
        <v>0</v>
      </c>
      <c r="DE390" s="404">
        <f t="shared" si="1026"/>
        <v>0</v>
      </c>
      <c r="DF390" s="500">
        <f t="shared" si="1027"/>
        <v>98.854545454545459</v>
      </c>
      <c r="DG390" s="404">
        <f t="shared" si="1028"/>
        <v>91.424999999999997</v>
      </c>
      <c r="DH390" s="500">
        <f t="shared" si="1029"/>
        <v>17398.400000000001</v>
      </c>
      <c r="DI390" s="404">
        <f t="shared" si="1030"/>
        <v>14262.3</v>
      </c>
      <c r="DJ390" s="500">
        <f t="shared" si="1031"/>
        <v>253</v>
      </c>
      <c r="DK390" s="404">
        <f t="shared" si="1032"/>
        <v>221</v>
      </c>
      <c r="DL390" s="500">
        <f t="shared" si="1033"/>
        <v>253</v>
      </c>
      <c r="DM390" s="404">
        <f t="shared" si="1034"/>
        <v>221</v>
      </c>
      <c r="DN390" s="236">
        <f t="shared" si="1035"/>
        <v>3.284189723320158</v>
      </c>
      <c r="DO390" s="237">
        <f t="shared" si="1036"/>
        <v>3.8493212669683254</v>
      </c>
      <c r="DP390" s="500">
        <f t="shared" si="1037"/>
        <v>830.9</v>
      </c>
      <c r="DQ390" s="404">
        <f t="shared" si="1038"/>
        <v>850.69999999999993</v>
      </c>
      <c r="DR390" s="500">
        <f t="shared" si="1039"/>
        <v>97.487747035573122</v>
      </c>
      <c r="DS390" s="404">
        <f t="shared" si="1040"/>
        <v>92.439819004524878</v>
      </c>
      <c r="DT390" s="500">
        <f t="shared" si="1041"/>
        <v>24664.400000000001</v>
      </c>
      <c r="DU390" s="404">
        <f t="shared" si="1042"/>
        <v>20429.199999999997</v>
      </c>
      <c r="DV390" s="565">
        <v>76</v>
      </c>
      <c r="DW390" s="715">
        <v>95</v>
      </c>
      <c r="DX390" s="500">
        <f t="shared" si="1043"/>
        <v>76</v>
      </c>
      <c r="DY390" s="404">
        <f t="shared" si="1044"/>
        <v>95</v>
      </c>
      <c r="DZ390" s="565">
        <v>66</v>
      </c>
      <c r="EA390" s="715">
        <v>72</v>
      </c>
      <c r="EB390" s="500">
        <f t="shared" si="1045"/>
        <v>66</v>
      </c>
      <c r="EC390" s="404">
        <f t="shared" si="1046"/>
        <v>72</v>
      </c>
      <c r="ED390" s="565"/>
      <c r="EE390" s="715"/>
      <c r="EF390" s="500">
        <f t="shared" si="1047"/>
        <v>0</v>
      </c>
      <c r="EG390" s="404">
        <f t="shared" si="1048"/>
        <v>0</v>
      </c>
      <c r="EH390" s="500">
        <f t="shared" si="1049"/>
        <v>142</v>
      </c>
      <c r="EI390" s="404">
        <f t="shared" si="1050"/>
        <v>167</v>
      </c>
      <c r="EJ390" s="500">
        <f t="shared" si="1051"/>
        <v>142</v>
      </c>
      <c r="EK390" s="404">
        <f t="shared" si="1052"/>
        <v>167</v>
      </c>
      <c r="EL390" s="564">
        <v>2.8</v>
      </c>
      <c r="EM390" s="716">
        <v>2.8</v>
      </c>
      <c r="EN390" s="500">
        <f t="shared" si="1053"/>
        <v>212.79999999999998</v>
      </c>
      <c r="EO390" s="404">
        <f t="shared" si="1054"/>
        <v>266</v>
      </c>
      <c r="EP390" s="564">
        <v>3.1</v>
      </c>
      <c r="EQ390" s="716">
        <v>3.5</v>
      </c>
      <c r="ER390" s="500">
        <f t="shared" si="1055"/>
        <v>204.6</v>
      </c>
      <c r="ES390" s="404">
        <f t="shared" si="1056"/>
        <v>252</v>
      </c>
      <c r="ET390" s="564"/>
      <c r="EU390" s="716"/>
      <c r="EV390" s="500">
        <f t="shared" si="1057"/>
        <v>0</v>
      </c>
      <c r="EW390" s="404">
        <f t="shared" si="1058"/>
        <v>0</v>
      </c>
      <c r="EX390" s="236">
        <f t="shared" si="1059"/>
        <v>2.9394366197183097</v>
      </c>
      <c r="EY390" s="237">
        <f t="shared" si="1060"/>
        <v>3.1017964071856285</v>
      </c>
      <c r="EZ390" s="500">
        <f t="shared" si="1061"/>
        <v>417.4</v>
      </c>
      <c r="FA390" s="404">
        <f t="shared" si="1062"/>
        <v>518</v>
      </c>
      <c r="FB390" s="565">
        <v>75.8</v>
      </c>
      <c r="FC390" s="716">
        <v>74.900000000000006</v>
      </c>
      <c r="FD390" s="500">
        <f t="shared" si="1063"/>
        <v>5760.8</v>
      </c>
      <c r="FE390" s="404">
        <f t="shared" si="1064"/>
        <v>7115.5000000000009</v>
      </c>
      <c r="FF390" s="565">
        <v>66.2</v>
      </c>
      <c r="FG390" s="716">
        <v>65.8</v>
      </c>
      <c r="FH390" s="500">
        <f t="shared" si="1065"/>
        <v>4369.2</v>
      </c>
      <c r="FI390" s="404">
        <f t="shared" si="1066"/>
        <v>4737.5999999999995</v>
      </c>
      <c r="FJ390" s="565"/>
      <c r="FK390" s="716"/>
      <c r="FL390" s="500">
        <f t="shared" si="1067"/>
        <v>0</v>
      </c>
      <c r="FM390" s="404">
        <f t="shared" si="1068"/>
        <v>0</v>
      </c>
      <c r="FN390" s="500">
        <f t="shared" si="1069"/>
        <v>71.338028169014081</v>
      </c>
      <c r="FO390" s="404">
        <f t="shared" si="1070"/>
        <v>70.976646706586834</v>
      </c>
      <c r="FP390" s="500">
        <f t="shared" si="1071"/>
        <v>10130</v>
      </c>
      <c r="FQ390" s="404">
        <f t="shared" si="1072"/>
        <v>11853.100000000002</v>
      </c>
      <c r="FR390" s="565">
        <v>85</v>
      </c>
      <c r="FS390" s="717">
        <v>96</v>
      </c>
      <c r="FT390" s="500">
        <f t="shared" si="1073"/>
        <v>85</v>
      </c>
      <c r="FU390" s="404">
        <f t="shared" si="1074"/>
        <v>96</v>
      </c>
      <c r="FV390" s="564">
        <v>4.3</v>
      </c>
      <c r="FW390" s="718">
        <v>4.3</v>
      </c>
      <c r="FX390" s="500">
        <f t="shared" si="1075"/>
        <v>365.5</v>
      </c>
      <c r="FY390" s="404">
        <f t="shared" si="1076"/>
        <v>412.79999999999995</v>
      </c>
      <c r="FZ390" s="564">
        <v>68.900000000000006</v>
      </c>
      <c r="GA390" s="718">
        <v>68</v>
      </c>
      <c r="GB390" s="500">
        <f t="shared" si="1077"/>
        <v>5856.5000000000009</v>
      </c>
      <c r="GC390" s="404">
        <f t="shared" si="1078"/>
        <v>6528</v>
      </c>
      <c r="GD390" s="510">
        <f t="shared" si="1079"/>
        <v>246</v>
      </c>
      <c r="GE390" s="404">
        <f t="shared" si="1080"/>
        <v>256</v>
      </c>
      <c r="GF390" s="500">
        <f t="shared" si="1081"/>
        <v>246</v>
      </c>
      <c r="GG390" s="404">
        <f t="shared" si="1082"/>
        <v>256</v>
      </c>
      <c r="GH390" s="500">
        <f t="shared" si="1083"/>
        <v>914.19999999999993</v>
      </c>
      <c r="GI390" s="404">
        <f t="shared" si="1084"/>
        <v>851.5</v>
      </c>
      <c r="GJ390" s="500">
        <f t="shared" si="1085"/>
        <v>22519.599999999999</v>
      </c>
      <c r="GK390" s="404">
        <f t="shared" si="1086"/>
        <v>22170.799999999999</v>
      </c>
      <c r="GL390" s="510">
        <f t="shared" si="1087"/>
        <v>149</v>
      </c>
      <c r="GM390" s="404">
        <f t="shared" si="1088"/>
        <v>132</v>
      </c>
      <c r="GN390" s="500">
        <f t="shared" si="1089"/>
        <v>149</v>
      </c>
      <c r="GO390" s="404">
        <f t="shared" si="1090"/>
        <v>132</v>
      </c>
      <c r="GP390" s="500">
        <f t="shared" si="1091"/>
        <v>334.1</v>
      </c>
      <c r="GQ390" s="404">
        <f t="shared" si="1092"/>
        <v>517.20000000000005</v>
      </c>
      <c r="GR390" s="500">
        <f t="shared" si="1093"/>
        <v>12274.8</v>
      </c>
      <c r="GS390" s="404">
        <f t="shared" si="1094"/>
        <v>10111.5</v>
      </c>
      <c r="GT390" s="510">
        <f t="shared" si="1095"/>
        <v>395</v>
      </c>
      <c r="GU390" s="404">
        <f t="shared" si="1096"/>
        <v>388</v>
      </c>
      <c r="GV390" s="500">
        <f t="shared" si="1097"/>
        <v>395</v>
      </c>
      <c r="GW390" s="404">
        <f t="shared" si="1098"/>
        <v>388</v>
      </c>
      <c r="GX390" s="500">
        <f t="shared" si="1099"/>
        <v>1248.3</v>
      </c>
      <c r="GY390" s="404">
        <f t="shared" si="1100"/>
        <v>1368.7</v>
      </c>
      <c r="GZ390" s="500">
        <f t="shared" si="1101"/>
        <v>34794.399999999994</v>
      </c>
      <c r="HA390" s="404">
        <f t="shared" si="1102"/>
        <v>32282.3</v>
      </c>
      <c r="HB390" s="510">
        <f t="shared" si="1103"/>
        <v>0</v>
      </c>
      <c r="HC390" s="404">
        <f t="shared" si="1104"/>
        <v>0</v>
      </c>
      <c r="HD390" s="500">
        <f t="shared" si="1105"/>
        <v>0</v>
      </c>
      <c r="HE390" s="404">
        <f t="shared" si="1106"/>
        <v>0</v>
      </c>
      <c r="HF390" s="500" t="str">
        <f t="shared" si="1107"/>
        <v/>
      </c>
      <c r="HG390" s="404" t="str">
        <f t="shared" si="1108"/>
        <v/>
      </c>
      <c r="HH390" s="500" t="str">
        <f t="shared" si="1109"/>
        <v/>
      </c>
      <c r="HI390" s="404" t="str">
        <f t="shared" si="1110"/>
        <v/>
      </c>
      <c r="HJ390" s="510">
        <f t="shared" si="1111"/>
        <v>1613.8</v>
      </c>
      <c r="HK390" s="404">
        <f t="shared" si="1112"/>
        <v>1781.4999999999998</v>
      </c>
      <c r="HL390" s="500">
        <f t="shared" si="1113"/>
        <v>40650.9</v>
      </c>
      <c r="HM390" s="404">
        <f t="shared" si="1114"/>
        <v>38810.300000000003</v>
      </c>
    </row>
    <row r="391" spans="1:221">
      <c r="A391" s="711" t="s">
        <v>547</v>
      </c>
      <c r="B391" s="721" t="s">
        <v>1079</v>
      </c>
      <c r="C391" s="735"/>
      <c r="D391" s="627">
        <v>228680</v>
      </c>
      <c r="E391" s="619">
        <v>9</v>
      </c>
      <c r="F391" s="422">
        <v>774</v>
      </c>
      <c r="G391" s="712">
        <v>840</v>
      </c>
      <c r="H391" s="422">
        <v>129</v>
      </c>
      <c r="I391" s="712">
        <v>152</v>
      </c>
      <c r="J391" s="500">
        <f t="shared" si="965"/>
        <v>645</v>
      </c>
      <c r="K391" s="404">
        <f t="shared" si="966"/>
        <v>688</v>
      </c>
      <c r="L391" s="422"/>
      <c r="M391" s="712"/>
      <c r="N391" s="500">
        <f t="shared" si="967"/>
        <v>645</v>
      </c>
      <c r="O391" s="404">
        <f t="shared" si="968"/>
        <v>688</v>
      </c>
      <c r="P391" s="500">
        <f t="shared" si="969"/>
        <v>645</v>
      </c>
      <c r="Q391" s="404">
        <f t="shared" si="970"/>
        <v>688</v>
      </c>
      <c r="R391" s="422">
        <v>54</v>
      </c>
      <c r="S391" s="712">
        <v>50</v>
      </c>
      <c r="T391" s="500">
        <f t="shared" si="971"/>
        <v>54</v>
      </c>
      <c r="U391" s="404">
        <f t="shared" si="972"/>
        <v>50</v>
      </c>
      <c r="V391" s="422">
        <v>2</v>
      </c>
      <c r="W391" s="712">
        <v>3</v>
      </c>
      <c r="X391" s="500">
        <f t="shared" si="973"/>
        <v>2</v>
      </c>
      <c r="Y391" s="404">
        <f t="shared" si="974"/>
        <v>3</v>
      </c>
      <c r="Z391" s="422"/>
      <c r="AA391" s="712"/>
      <c r="AB391" s="500">
        <f t="shared" si="975"/>
        <v>0</v>
      </c>
      <c r="AC391" s="404">
        <f t="shared" si="976"/>
        <v>0</v>
      </c>
      <c r="AD391" s="500">
        <f t="shared" si="977"/>
        <v>56</v>
      </c>
      <c r="AE391" s="404">
        <f t="shared" si="978"/>
        <v>53</v>
      </c>
      <c r="AF391" s="500">
        <f t="shared" si="979"/>
        <v>56</v>
      </c>
      <c r="AG391" s="404">
        <f t="shared" si="980"/>
        <v>53</v>
      </c>
      <c r="AH391" s="564">
        <v>2.7</v>
      </c>
      <c r="AI391" s="713">
        <v>2.7</v>
      </c>
      <c r="AJ391" s="500">
        <f t="shared" si="981"/>
        <v>145.80000000000001</v>
      </c>
      <c r="AK391" s="404">
        <f t="shared" si="982"/>
        <v>135</v>
      </c>
      <c r="AL391" s="564">
        <v>3.5</v>
      </c>
      <c r="AM391" s="713">
        <v>3</v>
      </c>
      <c r="AN391" s="500">
        <f t="shared" si="983"/>
        <v>7</v>
      </c>
      <c r="AO391" s="404">
        <f t="shared" si="984"/>
        <v>9</v>
      </c>
      <c r="AP391" s="564"/>
      <c r="AQ391" s="713"/>
      <c r="AR391" s="500">
        <f t="shared" si="985"/>
        <v>0</v>
      </c>
      <c r="AS391" s="404">
        <f t="shared" si="986"/>
        <v>0</v>
      </c>
      <c r="AT391" s="236">
        <f t="shared" si="987"/>
        <v>2.7285714285714286</v>
      </c>
      <c r="AU391" s="237">
        <f t="shared" si="988"/>
        <v>2.7169811320754715</v>
      </c>
      <c r="AV391" s="500">
        <f t="shared" si="989"/>
        <v>152.80000000000001</v>
      </c>
      <c r="AW391" s="404">
        <f t="shared" si="990"/>
        <v>144</v>
      </c>
      <c r="AX391" s="422">
        <v>84.2</v>
      </c>
      <c r="AY391" s="712">
        <v>80</v>
      </c>
      <c r="AZ391" s="500">
        <f t="shared" si="991"/>
        <v>4546.8</v>
      </c>
      <c r="BA391" s="404">
        <f t="shared" si="992"/>
        <v>4000</v>
      </c>
      <c r="BB391" s="422">
        <v>108.5</v>
      </c>
      <c r="BC391" s="712">
        <v>82</v>
      </c>
      <c r="BD391" s="500">
        <f t="shared" si="993"/>
        <v>217</v>
      </c>
      <c r="BE391" s="404">
        <f t="shared" si="994"/>
        <v>246</v>
      </c>
      <c r="BF391" s="422"/>
      <c r="BG391" s="712"/>
      <c r="BH391" s="500">
        <f t="shared" si="995"/>
        <v>0</v>
      </c>
      <c r="BI391" s="404">
        <f t="shared" si="996"/>
        <v>0</v>
      </c>
      <c r="BJ391" s="500">
        <f t="shared" si="997"/>
        <v>85.06785714285715</v>
      </c>
      <c r="BK391" s="404">
        <f t="shared" si="998"/>
        <v>80.113207547169807</v>
      </c>
      <c r="BL391" s="500">
        <f t="shared" si="999"/>
        <v>4763.8</v>
      </c>
      <c r="BM391" s="404">
        <f t="shared" si="1000"/>
        <v>4246</v>
      </c>
      <c r="BN391" s="422">
        <v>221</v>
      </c>
      <c r="BO391" s="712">
        <v>239</v>
      </c>
      <c r="BP391" s="500">
        <f t="shared" si="1001"/>
        <v>221</v>
      </c>
      <c r="BQ391" s="404">
        <f t="shared" si="1002"/>
        <v>239</v>
      </c>
      <c r="BR391" s="422">
        <v>17</v>
      </c>
      <c r="BS391" s="712">
        <v>28</v>
      </c>
      <c r="BT391" s="500">
        <f t="shared" si="1003"/>
        <v>17</v>
      </c>
      <c r="BU391" s="404">
        <f t="shared" si="1004"/>
        <v>28</v>
      </c>
      <c r="BV391" s="422"/>
      <c r="BW391" s="712"/>
      <c r="BX391" s="500">
        <f t="shared" si="1005"/>
        <v>0</v>
      </c>
      <c r="BY391" s="404">
        <f t="shared" si="1006"/>
        <v>0</v>
      </c>
      <c r="BZ391" s="500">
        <f t="shared" si="1007"/>
        <v>238</v>
      </c>
      <c r="CA391" s="404">
        <f t="shared" si="1008"/>
        <v>267</v>
      </c>
      <c r="CB391" s="500">
        <f t="shared" si="1009"/>
        <v>238</v>
      </c>
      <c r="CC391" s="404">
        <f t="shared" si="1010"/>
        <v>267</v>
      </c>
      <c r="CD391" s="564">
        <v>3.3</v>
      </c>
      <c r="CE391" s="714">
        <v>3.1</v>
      </c>
      <c r="CF391" s="500">
        <f t="shared" si="1011"/>
        <v>729.3</v>
      </c>
      <c r="CG391" s="404">
        <f t="shared" si="1012"/>
        <v>740.9</v>
      </c>
      <c r="CH391" s="564"/>
      <c r="CI391" s="714">
        <v>3.3</v>
      </c>
      <c r="CJ391" s="500">
        <f t="shared" si="1013"/>
        <v>0</v>
      </c>
      <c r="CK391" s="404">
        <f t="shared" si="1014"/>
        <v>92.399999999999991</v>
      </c>
      <c r="CL391" s="564"/>
      <c r="CM391" s="714"/>
      <c r="CN391" s="500">
        <f t="shared" si="1015"/>
        <v>0</v>
      </c>
      <c r="CO391" s="404">
        <f t="shared" si="1016"/>
        <v>0</v>
      </c>
      <c r="CP391" s="500">
        <f t="shared" si="1017"/>
        <v>3.0642857142857141</v>
      </c>
      <c r="CQ391" s="237">
        <f t="shared" si="1018"/>
        <v>3.1209737827715354</v>
      </c>
      <c r="CR391" s="500">
        <f t="shared" si="1019"/>
        <v>729.3</v>
      </c>
      <c r="CS391" s="404">
        <f t="shared" si="1020"/>
        <v>833.3</v>
      </c>
      <c r="CT391" s="565">
        <v>98.2</v>
      </c>
      <c r="CU391" s="714">
        <v>96.5</v>
      </c>
      <c r="CV391" s="500">
        <f t="shared" si="1021"/>
        <v>21702.2</v>
      </c>
      <c r="CW391" s="404">
        <f t="shared" si="1022"/>
        <v>23063.5</v>
      </c>
      <c r="CX391" s="565">
        <v>95.6</v>
      </c>
      <c r="CY391" s="714">
        <v>90.8</v>
      </c>
      <c r="CZ391" s="500">
        <f t="shared" si="1023"/>
        <v>1625.1999999999998</v>
      </c>
      <c r="DA391" s="404">
        <f t="shared" si="1024"/>
        <v>2542.4</v>
      </c>
      <c r="DB391" s="565"/>
      <c r="DC391" s="714"/>
      <c r="DD391" s="500">
        <f t="shared" si="1025"/>
        <v>0</v>
      </c>
      <c r="DE391" s="404">
        <f t="shared" si="1026"/>
        <v>0</v>
      </c>
      <c r="DF391" s="500">
        <f t="shared" si="1027"/>
        <v>98.01428571428572</v>
      </c>
      <c r="DG391" s="404">
        <f t="shared" si="1028"/>
        <v>95.902247191011242</v>
      </c>
      <c r="DH391" s="500">
        <f t="shared" si="1029"/>
        <v>23327.4</v>
      </c>
      <c r="DI391" s="404">
        <f t="shared" si="1030"/>
        <v>25605.9</v>
      </c>
      <c r="DJ391" s="500">
        <f t="shared" si="1031"/>
        <v>294</v>
      </c>
      <c r="DK391" s="404">
        <f t="shared" si="1032"/>
        <v>320</v>
      </c>
      <c r="DL391" s="500">
        <f t="shared" si="1033"/>
        <v>294</v>
      </c>
      <c r="DM391" s="404">
        <f t="shared" si="1034"/>
        <v>320</v>
      </c>
      <c r="DN391" s="236">
        <f t="shared" si="1035"/>
        <v>3.0003401360544215</v>
      </c>
      <c r="DO391" s="237">
        <f t="shared" si="1036"/>
        <v>3.0540624999999997</v>
      </c>
      <c r="DP391" s="500">
        <f t="shared" si="1037"/>
        <v>882.09999999999991</v>
      </c>
      <c r="DQ391" s="404">
        <f t="shared" si="1038"/>
        <v>977.3</v>
      </c>
      <c r="DR391" s="500">
        <f t="shared" si="1039"/>
        <v>95.548299319727889</v>
      </c>
      <c r="DS391" s="404">
        <f t="shared" si="1040"/>
        <v>93.287187500000002</v>
      </c>
      <c r="DT391" s="500">
        <f t="shared" si="1041"/>
        <v>28091.200000000001</v>
      </c>
      <c r="DU391" s="404">
        <f t="shared" si="1042"/>
        <v>29851.9</v>
      </c>
      <c r="DV391" s="565">
        <v>237</v>
      </c>
      <c r="DW391" s="715">
        <v>257</v>
      </c>
      <c r="DX391" s="500">
        <f t="shared" si="1043"/>
        <v>237</v>
      </c>
      <c r="DY391" s="404">
        <f t="shared" si="1044"/>
        <v>257</v>
      </c>
      <c r="DZ391" s="565">
        <v>74</v>
      </c>
      <c r="EA391" s="715">
        <v>60</v>
      </c>
      <c r="EB391" s="500">
        <f t="shared" si="1045"/>
        <v>74</v>
      </c>
      <c r="EC391" s="404">
        <f t="shared" si="1046"/>
        <v>60</v>
      </c>
      <c r="ED391" s="565"/>
      <c r="EE391" s="715"/>
      <c r="EF391" s="500">
        <f t="shared" si="1047"/>
        <v>0</v>
      </c>
      <c r="EG391" s="404">
        <f t="shared" si="1048"/>
        <v>0</v>
      </c>
      <c r="EH391" s="500">
        <f t="shared" si="1049"/>
        <v>311</v>
      </c>
      <c r="EI391" s="404">
        <f t="shared" si="1050"/>
        <v>317</v>
      </c>
      <c r="EJ391" s="500">
        <f t="shared" si="1051"/>
        <v>311</v>
      </c>
      <c r="EK391" s="404">
        <f t="shared" si="1052"/>
        <v>317</v>
      </c>
      <c r="EL391" s="564">
        <v>2.8</v>
      </c>
      <c r="EM391" s="716">
        <v>2.6</v>
      </c>
      <c r="EN391" s="500">
        <f t="shared" si="1053"/>
        <v>663.59999999999991</v>
      </c>
      <c r="EO391" s="404">
        <f t="shared" si="1054"/>
        <v>668.2</v>
      </c>
      <c r="EP391" s="564">
        <v>2.8</v>
      </c>
      <c r="EQ391" s="716">
        <v>3</v>
      </c>
      <c r="ER391" s="500">
        <f t="shared" si="1055"/>
        <v>207.2</v>
      </c>
      <c r="ES391" s="404">
        <f t="shared" si="1056"/>
        <v>180</v>
      </c>
      <c r="ET391" s="564"/>
      <c r="EU391" s="716"/>
      <c r="EV391" s="500">
        <f t="shared" si="1057"/>
        <v>0</v>
      </c>
      <c r="EW391" s="404">
        <f t="shared" si="1058"/>
        <v>0</v>
      </c>
      <c r="EX391" s="236">
        <f t="shared" si="1059"/>
        <v>2.8</v>
      </c>
      <c r="EY391" s="237">
        <f t="shared" si="1060"/>
        <v>2.6757097791798108</v>
      </c>
      <c r="EZ391" s="500">
        <f t="shared" si="1061"/>
        <v>870.8</v>
      </c>
      <c r="FA391" s="404">
        <f t="shared" si="1062"/>
        <v>848.2</v>
      </c>
      <c r="FB391" s="565">
        <v>81.8</v>
      </c>
      <c r="FC391" s="716">
        <v>78.900000000000006</v>
      </c>
      <c r="FD391" s="500">
        <f t="shared" si="1063"/>
        <v>19386.599999999999</v>
      </c>
      <c r="FE391" s="404">
        <f t="shared" si="1064"/>
        <v>20277.300000000003</v>
      </c>
      <c r="FF391" s="565">
        <v>73.2</v>
      </c>
      <c r="FG391" s="716">
        <v>70.3</v>
      </c>
      <c r="FH391" s="500">
        <f t="shared" si="1065"/>
        <v>5416.8</v>
      </c>
      <c r="FI391" s="404">
        <f t="shared" si="1066"/>
        <v>4218</v>
      </c>
      <c r="FJ391" s="565"/>
      <c r="FK391" s="716"/>
      <c r="FL391" s="500">
        <f t="shared" si="1067"/>
        <v>0</v>
      </c>
      <c r="FM391" s="404">
        <f t="shared" si="1068"/>
        <v>0</v>
      </c>
      <c r="FN391" s="500">
        <f t="shared" si="1069"/>
        <v>79.753697749196135</v>
      </c>
      <c r="FO391" s="404">
        <f t="shared" si="1070"/>
        <v>77.272239747634075</v>
      </c>
      <c r="FP391" s="500">
        <f t="shared" si="1071"/>
        <v>24803.399999999998</v>
      </c>
      <c r="FQ391" s="404">
        <f t="shared" si="1072"/>
        <v>24495.300000000003</v>
      </c>
      <c r="FR391" s="565">
        <v>40</v>
      </c>
      <c r="FS391" s="717">
        <v>51</v>
      </c>
      <c r="FT391" s="500">
        <f t="shared" si="1073"/>
        <v>40</v>
      </c>
      <c r="FU391" s="404">
        <f t="shared" si="1074"/>
        <v>51</v>
      </c>
      <c r="FV391" s="564">
        <v>4</v>
      </c>
      <c r="FW391" s="718">
        <v>3.5</v>
      </c>
      <c r="FX391" s="500">
        <f t="shared" si="1075"/>
        <v>160</v>
      </c>
      <c r="FY391" s="404">
        <f t="shared" si="1076"/>
        <v>178.5</v>
      </c>
      <c r="FZ391" s="564">
        <v>77.599999999999994</v>
      </c>
      <c r="GA391" s="718">
        <v>74.2</v>
      </c>
      <c r="GB391" s="500">
        <f t="shared" si="1077"/>
        <v>3104</v>
      </c>
      <c r="GC391" s="404">
        <f t="shared" si="1078"/>
        <v>3784.2000000000003</v>
      </c>
      <c r="GD391" s="510">
        <f t="shared" si="1079"/>
        <v>512</v>
      </c>
      <c r="GE391" s="404">
        <f t="shared" si="1080"/>
        <v>546</v>
      </c>
      <c r="GF391" s="500">
        <f t="shared" si="1081"/>
        <v>512</v>
      </c>
      <c r="GG391" s="404">
        <f t="shared" si="1082"/>
        <v>546</v>
      </c>
      <c r="GH391" s="500">
        <f t="shared" si="1083"/>
        <v>1538.6999999999998</v>
      </c>
      <c r="GI391" s="404">
        <f t="shared" si="1084"/>
        <v>1544.1</v>
      </c>
      <c r="GJ391" s="500">
        <f t="shared" si="1085"/>
        <v>45635.6</v>
      </c>
      <c r="GK391" s="404">
        <f t="shared" si="1086"/>
        <v>47340.800000000003</v>
      </c>
      <c r="GL391" s="510">
        <f t="shared" si="1087"/>
        <v>93</v>
      </c>
      <c r="GM391" s="404">
        <f t="shared" si="1088"/>
        <v>91</v>
      </c>
      <c r="GN391" s="500">
        <f t="shared" si="1089"/>
        <v>93</v>
      </c>
      <c r="GO391" s="404">
        <f t="shared" si="1090"/>
        <v>91</v>
      </c>
      <c r="GP391" s="500">
        <f t="shared" si="1091"/>
        <v>214.2</v>
      </c>
      <c r="GQ391" s="404">
        <f t="shared" si="1092"/>
        <v>281.39999999999998</v>
      </c>
      <c r="GR391" s="500">
        <f t="shared" si="1093"/>
        <v>7259</v>
      </c>
      <c r="GS391" s="404">
        <f t="shared" si="1094"/>
        <v>7006.4</v>
      </c>
      <c r="GT391" s="510">
        <f t="shared" si="1095"/>
        <v>605</v>
      </c>
      <c r="GU391" s="404">
        <f t="shared" si="1096"/>
        <v>637</v>
      </c>
      <c r="GV391" s="500">
        <f t="shared" si="1097"/>
        <v>605</v>
      </c>
      <c r="GW391" s="404">
        <f t="shared" si="1098"/>
        <v>637</v>
      </c>
      <c r="GX391" s="500">
        <f t="shared" si="1099"/>
        <v>1752.8999999999999</v>
      </c>
      <c r="GY391" s="404">
        <f t="shared" si="1100"/>
        <v>1825.5</v>
      </c>
      <c r="GZ391" s="500">
        <f t="shared" si="1101"/>
        <v>52894.6</v>
      </c>
      <c r="HA391" s="404">
        <f t="shared" si="1102"/>
        <v>54347.200000000004</v>
      </c>
      <c r="HB391" s="510">
        <f t="shared" si="1103"/>
        <v>0</v>
      </c>
      <c r="HC391" s="404">
        <f t="shared" si="1104"/>
        <v>0</v>
      </c>
      <c r="HD391" s="500">
        <f t="shared" si="1105"/>
        <v>0</v>
      </c>
      <c r="HE391" s="404">
        <f t="shared" si="1106"/>
        <v>0</v>
      </c>
      <c r="HF391" s="500" t="str">
        <f t="shared" si="1107"/>
        <v/>
      </c>
      <c r="HG391" s="404" t="str">
        <f t="shared" si="1108"/>
        <v/>
      </c>
      <c r="HH391" s="500" t="str">
        <f t="shared" si="1109"/>
        <v/>
      </c>
      <c r="HI391" s="404" t="str">
        <f t="shared" si="1110"/>
        <v/>
      </c>
      <c r="HJ391" s="510">
        <f t="shared" si="1111"/>
        <v>1912.8999999999999</v>
      </c>
      <c r="HK391" s="404">
        <f t="shared" si="1112"/>
        <v>2004</v>
      </c>
      <c r="HL391" s="500">
        <f t="shared" si="1113"/>
        <v>55998.6</v>
      </c>
      <c r="HM391" s="404">
        <f t="shared" si="1114"/>
        <v>58131.4</v>
      </c>
    </row>
    <row r="392" spans="1:221">
      <c r="A392" s="727" t="s">
        <v>547</v>
      </c>
      <c r="B392" s="732" t="s">
        <v>1080</v>
      </c>
      <c r="C392" s="733"/>
      <c r="D392" s="728">
        <v>229504</v>
      </c>
      <c r="E392" s="729">
        <v>9</v>
      </c>
      <c r="F392" s="422">
        <v>270</v>
      </c>
      <c r="G392" s="712">
        <v>258</v>
      </c>
      <c r="H392" s="422">
        <v>8</v>
      </c>
      <c r="I392" s="712">
        <v>12</v>
      </c>
      <c r="J392" s="500">
        <f t="shared" si="965"/>
        <v>262</v>
      </c>
      <c r="K392" s="404">
        <f t="shared" si="966"/>
        <v>246</v>
      </c>
      <c r="L392" s="422"/>
      <c r="M392" s="712"/>
      <c r="N392" s="500">
        <f t="shared" si="967"/>
        <v>262</v>
      </c>
      <c r="O392" s="404">
        <f t="shared" si="968"/>
        <v>246</v>
      </c>
      <c r="P392" s="500">
        <f t="shared" si="969"/>
        <v>262</v>
      </c>
      <c r="Q392" s="404">
        <f t="shared" si="970"/>
        <v>246</v>
      </c>
      <c r="R392" s="422">
        <v>8</v>
      </c>
      <c r="S392" s="712">
        <v>13</v>
      </c>
      <c r="T392" s="500">
        <f t="shared" si="971"/>
        <v>8</v>
      </c>
      <c r="U392" s="404">
        <f t="shared" si="972"/>
        <v>13</v>
      </c>
      <c r="V392" s="422">
        <v>11</v>
      </c>
      <c r="W392" s="712">
        <v>5</v>
      </c>
      <c r="X392" s="500">
        <f t="shared" si="973"/>
        <v>11</v>
      </c>
      <c r="Y392" s="404">
        <f t="shared" si="974"/>
        <v>5</v>
      </c>
      <c r="Z392" s="422"/>
      <c r="AA392" s="712"/>
      <c r="AB392" s="500">
        <f t="shared" si="975"/>
        <v>0</v>
      </c>
      <c r="AC392" s="404">
        <f t="shared" si="976"/>
        <v>0</v>
      </c>
      <c r="AD392" s="500">
        <f t="shared" si="977"/>
        <v>19</v>
      </c>
      <c r="AE392" s="404">
        <f t="shared" si="978"/>
        <v>18</v>
      </c>
      <c r="AF392" s="500">
        <f t="shared" si="979"/>
        <v>19</v>
      </c>
      <c r="AG392" s="404">
        <f t="shared" si="980"/>
        <v>18</v>
      </c>
      <c r="AH392" s="564">
        <v>2.9</v>
      </c>
      <c r="AI392" s="713">
        <v>2.9</v>
      </c>
      <c r="AJ392" s="500">
        <f t="shared" si="981"/>
        <v>23.2</v>
      </c>
      <c r="AK392" s="404">
        <f t="shared" si="982"/>
        <v>37.699999999999996</v>
      </c>
      <c r="AL392" s="564">
        <v>2.9</v>
      </c>
      <c r="AM392" s="713">
        <v>2.6</v>
      </c>
      <c r="AN392" s="500">
        <f t="shared" si="983"/>
        <v>31.9</v>
      </c>
      <c r="AO392" s="404">
        <f t="shared" si="984"/>
        <v>13</v>
      </c>
      <c r="AP392" s="564"/>
      <c r="AQ392" s="713"/>
      <c r="AR392" s="500">
        <f t="shared" si="985"/>
        <v>0</v>
      </c>
      <c r="AS392" s="404">
        <f t="shared" si="986"/>
        <v>0</v>
      </c>
      <c r="AT392" s="236">
        <f t="shared" si="987"/>
        <v>2.9</v>
      </c>
      <c r="AU392" s="237">
        <f t="shared" si="988"/>
        <v>2.8166666666666664</v>
      </c>
      <c r="AV392" s="500">
        <f t="shared" si="989"/>
        <v>55.1</v>
      </c>
      <c r="AW392" s="404">
        <f t="shared" si="990"/>
        <v>50.699999999999996</v>
      </c>
      <c r="AX392" s="422">
        <v>63.6</v>
      </c>
      <c r="AY392" s="712">
        <v>61.7</v>
      </c>
      <c r="AZ392" s="500">
        <f t="shared" si="991"/>
        <v>508.8</v>
      </c>
      <c r="BA392" s="404">
        <f t="shared" si="992"/>
        <v>802.1</v>
      </c>
      <c r="BB392" s="422">
        <v>47.5</v>
      </c>
      <c r="BC392" s="712">
        <v>59.8</v>
      </c>
      <c r="BD392" s="500">
        <f t="shared" si="993"/>
        <v>522.5</v>
      </c>
      <c r="BE392" s="404">
        <f t="shared" si="994"/>
        <v>299</v>
      </c>
      <c r="BF392" s="422"/>
      <c r="BG392" s="712"/>
      <c r="BH392" s="500">
        <f t="shared" si="995"/>
        <v>0</v>
      </c>
      <c r="BI392" s="404">
        <f t="shared" si="996"/>
        <v>0</v>
      </c>
      <c r="BJ392" s="500">
        <f t="shared" si="997"/>
        <v>54.278947368421051</v>
      </c>
      <c r="BK392" s="404">
        <f t="shared" si="998"/>
        <v>61.172222222222217</v>
      </c>
      <c r="BL392" s="500">
        <f t="shared" si="999"/>
        <v>1031.3</v>
      </c>
      <c r="BM392" s="404">
        <f t="shared" si="1000"/>
        <v>1101.0999999999999</v>
      </c>
      <c r="BN392" s="422">
        <v>53</v>
      </c>
      <c r="BO392" s="712">
        <v>46</v>
      </c>
      <c r="BP392" s="500">
        <f t="shared" si="1001"/>
        <v>53</v>
      </c>
      <c r="BQ392" s="404">
        <f t="shared" si="1002"/>
        <v>46</v>
      </c>
      <c r="BR392" s="422">
        <v>41</v>
      </c>
      <c r="BS392" s="712">
        <v>39</v>
      </c>
      <c r="BT392" s="500">
        <f t="shared" si="1003"/>
        <v>41</v>
      </c>
      <c r="BU392" s="404">
        <f t="shared" si="1004"/>
        <v>39</v>
      </c>
      <c r="BV392" s="422"/>
      <c r="BW392" s="712"/>
      <c r="BX392" s="500">
        <f t="shared" si="1005"/>
        <v>0</v>
      </c>
      <c r="BY392" s="404">
        <f t="shared" si="1006"/>
        <v>0</v>
      </c>
      <c r="BZ392" s="500">
        <f t="shared" si="1007"/>
        <v>94</v>
      </c>
      <c r="CA392" s="404">
        <f t="shared" si="1008"/>
        <v>85</v>
      </c>
      <c r="CB392" s="500">
        <f t="shared" si="1009"/>
        <v>94</v>
      </c>
      <c r="CC392" s="404">
        <f t="shared" si="1010"/>
        <v>85</v>
      </c>
      <c r="CD392" s="564">
        <v>4.2</v>
      </c>
      <c r="CE392" s="714">
        <v>4.2</v>
      </c>
      <c r="CF392" s="500">
        <f t="shared" si="1011"/>
        <v>222.60000000000002</v>
      </c>
      <c r="CG392" s="404">
        <f t="shared" si="1012"/>
        <v>193.20000000000002</v>
      </c>
      <c r="CH392" s="564"/>
      <c r="CI392" s="714">
        <v>5.4</v>
      </c>
      <c r="CJ392" s="500">
        <f t="shared" si="1013"/>
        <v>0</v>
      </c>
      <c r="CK392" s="404">
        <f t="shared" si="1014"/>
        <v>210.60000000000002</v>
      </c>
      <c r="CL392" s="564"/>
      <c r="CM392" s="714"/>
      <c r="CN392" s="500">
        <f t="shared" si="1015"/>
        <v>0</v>
      </c>
      <c r="CO392" s="404">
        <f t="shared" si="1016"/>
        <v>0</v>
      </c>
      <c r="CP392" s="500">
        <f t="shared" si="1017"/>
        <v>2.3680851063829791</v>
      </c>
      <c r="CQ392" s="237">
        <f t="shared" si="1018"/>
        <v>4.7505882352941189</v>
      </c>
      <c r="CR392" s="500">
        <f t="shared" si="1019"/>
        <v>222.60000000000002</v>
      </c>
      <c r="CS392" s="404">
        <f t="shared" si="1020"/>
        <v>403.80000000000013</v>
      </c>
      <c r="CT392" s="565">
        <v>87.7</v>
      </c>
      <c r="CU392" s="714">
        <v>85.1</v>
      </c>
      <c r="CV392" s="500">
        <f t="shared" si="1021"/>
        <v>4648.1000000000004</v>
      </c>
      <c r="CW392" s="404">
        <f t="shared" si="1022"/>
        <v>3914.6</v>
      </c>
      <c r="CX392" s="565">
        <v>83.5</v>
      </c>
      <c r="CY392" s="714">
        <v>94.1</v>
      </c>
      <c r="CZ392" s="500">
        <f t="shared" si="1023"/>
        <v>3423.5</v>
      </c>
      <c r="DA392" s="404">
        <f t="shared" si="1024"/>
        <v>3669.8999999999996</v>
      </c>
      <c r="DB392" s="565"/>
      <c r="DC392" s="714"/>
      <c r="DD392" s="500">
        <f t="shared" si="1025"/>
        <v>0</v>
      </c>
      <c r="DE392" s="404">
        <f t="shared" si="1026"/>
        <v>0</v>
      </c>
      <c r="DF392" s="500">
        <f t="shared" si="1027"/>
        <v>85.868085106382978</v>
      </c>
      <c r="DG392" s="404">
        <f t="shared" si="1028"/>
        <v>89.229411764705887</v>
      </c>
      <c r="DH392" s="500">
        <f t="shared" si="1029"/>
        <v>8071.6</v>
      </c>
      <c r="DI392" s="404">
        <f t="shared" si="1030"/>
        <v>7584.5</v>
      </c>
      <c r="DJ392" s="500">
        <f t="shared" si="1031"/>
        <v>113</v>
      </c>
      <c r="DK392" s="404">
        <f t="shared" si="1032"/>
        <v>103</v>
      </c>
      <c r="DL392" s="500">
        <f t="shared" si="1033"/>
        <v>113</v>
      </c>
      <c r="DM392" s="404">
        <f t="shared" si="1034"/>
        <v>103</v>
      </c>
      <c r="DN392" s="236">
        <f t="shared" si="1035"/>
        <v>2.4575221238938059</v>
      </c>
      <c r="DO392" s="237">
        <f t="shared" si="1036"/>
        <v>4.4126213592233023</v>
      </c>
      <c r="DP392" s="500">
        <f t="shared" si="1037"/>
        <v>277.70000000000005</v>
      </c>
      <c r="DQ392" s="404">
        <f t="shared" si="1038"/>
        <v>454.50000000000011</v>
      </c>
      <c r="DR392" s="500">
        <f t="shared" si="1039"/>
        <v>80.556637168141592</v>
      </c>
      <c r="DS392" s="404">
        <f t="shared" si="1040"/>
        <v>84.326213592233017</v>
      </c>
      <c r="DT392" s="500">
        <f t="shared" si="1041"/>
        <v>9102.9</v>
      </c>
      <c r="DU392" s="404">
        <f t="shared" si="1042"/>
        <v>8685.6</v>
      </c>
      <c r="DV392" s="565">
        <v>44</v>
      </c>
      <c r="DW392" s="715">
        <v>42</v>
      </c>
      <c r="DX392" s="500">
        <f t="shared" si="1043"/>
        <v>44</v>
      </c>
      <c r="DY392" s="404">
        <f t="shared" si="1044"/>
        <v>42</v>
      </c>
      <c r="DZ392" s="565">
        <v>56</v>
      </c>
      <c r="EA392" s="715">
        <v>40</v>
      </c>
      <c r="EB392" s="500">
        <f t="shared" si="1045"/>
        <v>56</v>
      </c>
      <c r="EC392" s="404">
        <f t="shared" si="1046"/>
        <v>40</v>
      </c>
      <c r="ED392" s="565"/>
      <c r="EE392" s="715"/>
      <c r="EF392" s="500">
        <f t="shared" si="1047"/>
        <v>0</v>
      </c>
      <c r="EG392" s="404">
        <f t="shared" si="1048"/>
        <v>0</v>
      </c>
      <c r="EH392" s="500">
        <f t="shared" si="1049"/>
        <v>100</v>
      </c>
      <c r="EI392" s="404">
        <f t="shared" si="1050"/>
        <v>82</v>
      </c>
      <c r="EJ392" s="500">
        <f t="shared" si="1051"/>
        <v>100</v>
      </c>
      <c r="EK392" s="404">
        <f t="shared" si="1052"/>
        <v>82</v>
      </c>
      <c r="EL392" s="564">
        <v>3.1</v>
      </c>
      <c r="EM392" s="716">
        <v>2.9</v>
      </c>
      <c r="EN392" s="500">
        <f t="shared" si="1053"/>
        <v>136.4</v>
      </c>
      <c r="EO392" s="404">
        <f t="shared" si="1054"/>
        <v>121.8</v>
      </c>
      <c r="EP392" s="564">
        <v>3.9</v>
      </c>
      <c r="EQ392" s="716">
        <v>3.6</v>
      </c>
      <c r="ER392" s="500">
        <f t="shared" si="1055"/>
        <v>218.4</v>
      </c>
      <c r="ES392" s="404">
        <f t="shared" si="1056"/>
        <v>144</v>
      </c>
      <c r="ET392" s="564"/>
      <c r="EU392" s="716"/>
      <c r="EV392" s="500">
        <f t="shared" si="1057"/>
        <v>0</v>
      </c>
      <c r="EW392" s="404">
        <f t="shared" si="1058"/>
        <v>0</v>
      </c>
      <c r="EX392" s="236">
        <f t="shared" si="1059"/>
        <v>3.548</v>
      </c>
      <c r="EY392" s="237">
        <f t="shared" si="1060"/>
        <v>3.2414634146341466</v>
      </c>
      <c r="EZ392" s="500">
        <f t="shared" si="1061"/>
        <v>354.8</v>
      </c>
      <c r="FA392" s="404">
        <f t="shared" si="1062"/>
        <v>265.8</v>
      </c>
      <c r="FB392" s="565">
        <v>62.3</v>
      </c>
      <c r="FC392" s="716">
        <v>57.9</v>
      </c>
      <c r="FD392" s="500">
        <f t="shared" si="1063"/>
        <v>2741.2</v>
      </c>
      <c r="FE392" s="404">
        <f t="shared" si="1064"/>
        <v>2431.7999999999997</v>
      </c>
      <c r="FF392" s="565">
        <v>64.099999999999994</v>
      </c>
      <c r="FG392" s="716">
        <v>55.8</v>
      </c>
      <c r="FH392" s="500">
        <f t="shared" si="1065"/>
        <v>3589.5999999999995</v>
      </c>
      <c r="FI392" s="404">
        <f t="shared" si="1066"/>
        <v>2232</v>
      </c>
      <c r="FJ392" s="565"/>
      <c r="FK392" s="716"/>
      <c r="FL392" s="500">
        <f t="shared" si="1067"/>
        <v>0</v>
      </c>
      <c r="FM392" s="404">
        <f t="shared" si="1068"/>
        <v>0</v>
      </c>
      <c r="FN392" s="500">
        <f t="shared" si="1069"/>
        <v>63.307999999999993</v>
      </c>
      <c r="FO392" s="404">
        <f t="shared" si="1070"/>
        <v>56.875609756097553</v>
      </c>
      <c r="FP392" s="500">
        <f t="shared" si="1071"/>
        <v>6330.7999999999993</v>
      </c>
      <c r="FQ392" s="404">
        <f t="shared" si="1072"/>
        <v>4663.7999999999993</v>
      </c>
      <c r="FR392" s="565">
        <v>49</v>
      </c>
      <c r="FS392" s="717">
        <v>61</v>
      </c>
      <c r="FT392" s="500">
        <f t="shared" si="1073"/>
        <v>49</v>
      </c>
      <c r="FU392" s="404">
        <f t="shared" si="1074"/>
        <v>61</v>
      </c>
      <c r="FV392" s="564">
        <v>6.4</v>
      </c>
      <c r="FW392" s="718">
        <v>5.6</v>
      </c>
      <c r="FX392" s="500">
        <f t="shared" si="1075"/>
        <v>313.60000000000002</v>
      </c>
      <c r="FY392" s="404">
        <f t="shared" si="1076"/>
        <v>341.59999999999997</v>
      </c>
      <c r="FZ392" s="564">
        <v>78.599999999999994</v>
      </c>
      <c r="GA392" s="718">
        <v>73.900000000000006</v>
      </c>
      <c r="GB392" s="500">
        <f t="shared" si="1077"/>
        <v>3851.3999999999996</v>
      </c>
      <c r="GC392" s="404">
        <f t="shared" si="1078"/>
        <v>4507.9000000000005</v>
      </c>
      <c r="GD392" s="510">
        <f t="shared" si="1079"/>
        <v>105</v>
      </c>
      <c r="GE392" s="404">
        <f t="shared" si="1080"/>
        <v>101</v>
      </c>
      <c r="GF392" s="500">
        <f t="shared" si="1081"/>
        <v>105</v>
      </c>
      <c r="GG392" s="404">
        <f t="shared" si="1082"/>
        <v>101</v>
      </c>
      <c r="GH392" s="500">
        <f t="shared" si="1083"/>
        <v>382.20000000000005</v>
      </c>
      <c r="GI392" s="404">
        <f t="shared" si="1084"/>
        <v>352.7</v>
      </c>
      <c r="GJ392" s="500">
        <f t="shared" si="1085"/>
        <v>7898.1</v>
      </c>
      <c r="GK392" s="404">
        <f t="shared" si="1086"/>
        <v>7148.5</v>
      </c>
      <c r="GL392" s="510">
        <f t="shared" si="1087"/>
        <v>108</v>
      </c>
      <c r="GM392" s="404">
        <f t="shared" si="1088"/>
        <v>84</v>
      </c>
      <c r="GN392" s="500">
        <f t="shared" si="1089"/>
        <v>108</v>
      </c>
      <c r="GO392" s="404">
        <f t="shared" si="1090"/>
        <v>84</v>
      </c>
      <c r="GP392" s="500">
        <f t="shared" si="1091"/>
        <v>250.3</v>
      </c>
      <c r="GQ392" s="404">
        <f t="shared" si="1092"/>
        <v>367.6</v>
      </c>
      <c r="GR392" s="500">
        <f t="shared" si="1093"/>
        <v>7535.5999999999995</v>
      </c>
      <c r="GS392" s="404">
        <f t="shared" si="1094"/>
        <v>6200.9</v>
      </c>
      <c r="GT392" s="510">
        <f t="shared" si="1095"/>
        <v>213</v>
      </c>
      <c r="GU392" s="404">
        <f t="shared" si="1096"/>
        <v>185</v>
      </c>
      <c r="GV392" s="500">
        <f t="shared" si="1097"/>
        <v>213</v>
      </c>
      <c r="GW392" s="404">
        <f t="shared" si="1098"/>
        <v>185</v>
      </c>
      <c r="GX392" s="500">
        <f t="shared" si="1099"/>
        <v>632.5</v>
      </c>
      <c r="GY392" s="404">
        <f t="shared" si="1100"/>
        <v>720.3</v>
      </c>
      <c r="GZ392" s="500">
        <f t="shared" si="1101"/>
        <v>15433.7</v>
      </c>
      <c r="HA392" s="404">
        <f t="shared" si="1102"/>
        <v>13349.4</v>
      </c>
      <c r="HB392" s="510">
        <f t="shared" si="1103"/>
        <v>0</v>
      </c>
      <c r="HC392" s="404">
        <f t="shared" si="1104"/>
        <v>0</v>
      </c>
      <c r="HD392" s="500">
        <f t="shared" si="1105"/>
        <v>0</v>
      </c>
      <c r="HE392" s="404">
        <f t="shared" si="1106"/>
        <v>0</v>
      </c>
      <c r="HF392" s="500" t="str">
        <f t="shared" si="1107"/>
        <v/>
      </c>
      <c r="HG392" s="404" t="str">
        <f t="shared" si="1108"/>
        <v/>
      </c>
      <c r="HH392" s="500" t="str">
        <f t="shared" si="1109"/>
        <v/>
      </c>
      <c r="HI392" s="404" t="str">
        <f t="shared" si="1110"/>
        <v/>
      </c>
      <c r="HJ392" s="510">
        <f t="shared" si="1111"/>
        <v>946.1</v>
      </c>
      <c r="HK392" s="404">
        <f t="shared" si="1112"/>
        <v>1061.9000000000001</v>
      </c>
      <c r="HL392" s="500">
        <f t="shared" si="1113"/>
        <v>19285.099999999999</v>
      </c>
      <c r="HM392" s="404">
        <f t="shared" si="1114"/>
        <v>17857.3</v>
      </c>
    </row>
    <row r="393" spans="1:221">
      <c r="A393" s="711" t="s">
        <v>547</v>
      </c>
      <c r="B393" s="622" t="s">
        <v>1081</v>
      </c>
      <c r="C393" s="730"/>
      <c r="D393" s="627">
        <v>229540</v>
      </c>
      <c r="E393" s="623">
        <v>9</v>
      </c>
      <c r="F393" s="422">
        <v>400</v>
      </c>
      <c r="G393" s="712">
        <v>472</v>
      </c>
      <c r="H393" s="422">
        <v>32</v>
      </c>
      <c r="I393" s="712">
        <v>36</v>
      </c>
      <c r="J393" s="500">
        <f t="shared" ref="J393:J456" si="1115">F393-H393</f>
        <v>368</v>
      </c>
      <c r="K393" s="404">
        <f t="shared" ref="K393:K456" si="1116">G393-I393</f>
        <v>436</v>
      </c>
      <c r="L393" s="422"/>
      <c r="M393" s="712"/>
      <c r="N393" s="500">
        <f t="shared" ref="N393:N456" si="1117">+R393+V393+Z393+BN393+BR393+BV393+DV393+DZ393+ED393+FR393</f>
        <v>368</v>
      </c>
      <c r="O393" s="404">
        <f t="shared" ref="O393:O456" si="1118">+S393+W393+AA393+BO393+BS393+BW393+DW393+EA393+EE393+FS393</f>
        <v>436</v>
      </c>
      <c r="P393" s="500">
        <f t="shared" ref="P393:P456" si="1119">+T393+X393+AB393+BP393+BT393+BX393+DX393+EB393+EF393+FT393</f>
        <v>368</v>
      </c>
      <c r="Q393" s="404">
        <f t="shared" ref="Q393:Q456" si="1120">+U393+Y393+AC393+BQ393+BU393+BY393+DY393+EC393+EG393+FU393</f>
        <v>436</v>
      </c>
      <c r="R393" s="422">
        <v>17</v>
      </c>
      <c r="S393" s="712">
        <v>40</v>
      </c>
      <c r="T393" s="500">
        <f t="shared" ref="T393:T456" si="1121">IF(AX393&gt;0,R393,)</f>
        <v>17</v>
      </c>
      <c r="U393" s="404">
        <f t="shared" ref="U393:U456" si="1122">IF(AY393&gt;0,S393,)</f>
        <v>40</v>
      </c>
      <c r="V393" s="422">
        <v>13</v>
      </c>
      <c r="W393" s="712">
        <v>25</v>
      </c>
      <c r="X393" s="500">
        <f t="shared" ref="X393:X456" si="1123">IF(BB393&gt;0,V393,)</f>
        <v>13</v>
      </c>
      <c r="Y393" s="404">
        <f t="shared" ref="Y393:Y456" si="1124">IF(BC393&gt;0,W393,)</f>
        <v>25</v>
      </c>
      <c r="Z393" s="422"/>
      <c r="AA393" s="712"/>
      <c r="AB393" s="500">
        <f t="shared" ref="AB393:AB456" si="1125">IF(BF393&gt;0,Z393,)</f>
        <v>0</v>
      </c>
      <c r="AC393" s="404">
        <f t="shared" ref="AC393:AC456" si="1126">IF(BG393&gt;0,AA393,)</f>
        <v>0</v>
      </c>
      <c r="AD393" s="500">
        <f t="shared" ref="AD393:AD456" si="1127">R393+V393+Z393</f>
        <v>30</v>
      </c>
      <c r="AE393" s="404">
        <f t="shared" ref="AE393:AE456" si="1128">S393+W393+AA393</f>
        <v>65</v>
      </c>
      <c r="AF393" s="500">
        <f t="shared" ref="AF393:AF456" si="1129">IF(BJ393&gt;0,AD393,)</f>
        <v>30</v>
      </c>
      <c r="AG393" s="404">
        <f t="shared" ref="AG393:AG456" si="1130">IF(BK393&gt;0,AE393,)</f>
        <v>65</v>
      </c>
      <c r="AH393" s="564">
        <v>3.5</v>
      </c>
      <c r="AI393" s="713">
        <v>4.0999999999999996</v>
      </c>
      <c r="AJ393" s="500">
        <f t="shared" ref="AJ393:AJ456" si="1131">IF(R393&gt;0,(R393*AH393),)</f>
        <v>59.5</v>
      </c>
      <c r="AK393" s="404">
        <f t="shared" ref="AK393:AK456" si="1132">IF(S393&gt;0,(S393*AI393),)</f>
        <v>164</v>
      </c>
      <c r="AL393" s="564">
        <v>4.2</v>
      </c>
      <c r="AM393" s="713">
        <v>5.0999999999999996</v>
      </c>
      <c r="AN393" s="500">
        <f t="shared" ref="AN393:AN456" si="1133">IF(V393&gt;0,(V393*AL393),)</f>
        <v>54.6</v>
      </c>
      <c r="AO393" s="404">
        <f t="shared" ref="AO393:AO456" si="1134">IF(W393&gt;0,(W393*AM393),)</f>
        <v>127.49999999999999</v>
      </c>
      <c r="AP393" s="564"/>
      <c r="AQ393" s="713"/>
      <c r="AR393" s="500">
        <f t="shared" ref="AR393:AR456" si="1135">IF(Z393&gt;0,(Z393*AP393),)</f>
        <v>0</v>
      </c>
      <c r="AS393" s="404">
        <f t="shared" ref="AS393:AS456" si="1136">IF(AA393&gt;0,(AA393*AQ393),)</f>
        <v>0</v>
      </c>
      <c r="AT393" s="236">
        <f t="shared" ref="AT393:AT456" si="1137">IF(AD393&gt;0,((AJ393+AN393+AR393)/AD393),)</f>
        <v>3.8033333333333332</v>
      </c>
      <c r="AU393" s="237">
        <f t="shared" ref="AU393:AU456" si="1138">IF(AE393&gt;0,((AK393+AO393+AS393)/AE393),)</f>
        <v>4.4846153846153847</v>
      </c>
      <c r="AV393" s="500">
        <f t="shared" ref="AV393:AV456" si="1139">IF(AD393&gt;0,(AD393*AT393),)</f>
        <v>114.1</v>
      </c>
      <c r="AW393" s="404">
        <f t="shared" ref="AW393:AW456" si="1140">IF(AE393&gt;0,(AE393*AU393),)</f>
        <v>291.5</v>
      </c>
      <c r="AX393" s="422">
        <v>74.099999999999994</v>
      </c>
      <c r="AY393" s="712">
        <v>66.7</v>
      </c>
      <c r="AZ393" s="500">
        <f t="shared" ref="AZ393:AZ456" si="1141">IF(T393&gt;0,(T393*AX393),)</f>
        <v>1259.6999999999998</v>
      </c>
      <c r="BA393" s="404">
        <f t="shared" ref="BA393:BA456" si="1142">IF(U393&gt;0,(U393*AY393),)</f>
        <v>2668</v>
      </c>
      <c r="BB393" s="422">
        <v>67.2</v>
      </c>
      <c r="BC393" s="712">
        <v>74.8</v>
      </c>
      <c r="BD393" s="500">
        <f t="shared" ref="BD393:BD456" si="1143">IF(X393&gt;0,(X393*BB393),)</f>
        <v>873.6</v>
      </c>
      <c r="BE393" s="404">
        <f t="shared" ref="BE393:BE456" si="1144">IF(Y393&gt;0,(Y393*BC393),)</f>
        <v>1870</v>
      </c>
      <c r="BF393" s="422"/>
      <c r="BG393" s="712"/>
      <c r="BH393" s="500">
        <f t="shared" ref="BH393:BH456" si="1145">IF(AB393&gt;0,(AB393*BF393),)</f>
        <v>0</v>
      </c>
      <c r="BI393" s="404">
        <f t="shared" ref="BI393:BI456" si="1146">IF(AC393&gt;0,(AC393*BG393),)</f>
        <v>0</v>
      </c>
      <c r="BJ393" s="500">
        <f t="shared" ref="BJ393:BJ456" si="1147">IF((AZ393+BD393+BH393)&gt;0,((AZ393+BD393+BH393)/AD393),)</f>
        <v>71.109999999999985</v>
      </c>
      <c r="BK393" s="404">
        <f t="shared" ref="BK393:BK456" si="1148">IF((BA393+BE393+BI393)&gt;0,((BA393+BE393+BI393)/AE393),)</f>
        <v>69.815384615384616</v>
      </c>
      <c r="BL393" s="500">
        <f t="shared" ref="BL393:BL456" si="1149">IF(AF393&gt;0,(AD393*BJ393),)</f>
        <v>2133.2999999999997</v>
      </c>
      <c r="BM393" s="404">
        <f t="shared" ref="BM393:BM456" si="1150">IF(AG393&gt;0,(AE393*BK393),)</f>
        <v>4538</v>
      </c>
      <c r="BN393" s="422">
        <v>71</v>
      </c>
      <c r="BO393" s="712">
        <v>85</v>
      </c>
      <c r="BP393" s="500">
        <f t="shared" ref="BP393:BP456" si="1151">IF(CT393&gt;0,BN393,)</f>
        <v>71</v>
      </c>
      <c r="BQ393" s="404">
        <f t="shared" ref="BQ393:BQ456" si="1152">IF(CU393&gt;0,BO393,)</f>
        <v>85</v>
      </c>
      <c r="BR393" s="422">
        <v>79</v>
      </c>
      <c r="BS393" s="712">
        <v>93</v>
      </c>
      <c r="BT393" s="500">
        <f t="shared" ref="BT393:BT456" si="1153">IF(CX393&gt;0,BR393,)</f>
        <v>79</v>
      </c>
      <c r="BU393" s="404">
        <f t="shared" ref="BU393:BU456" si="1154">IF(CY393&gt;0,BS393,)</f>
        <v>93</v>
      </c>
      <c r="BV393" s="422"/>
      <c r="BW393" s="712"/>
      <c r="BX393" s="500">
        <f t="shared" ref="BX393:BX456" si="1155">IF(DB393&gt;0,BV393,)</f>
        <v>0</v>
      </c>
      <c r="BY393" s="404">
        <f t="shared" ref="BY393:BY456" si="1156">IF(DC393&gt;0,BW393,)</f>
        <v>0</v>
      </c>
      <c r="BZ393" s="500">
        <f t="shared" ref="BZ393:BZ456" si="1157">BN393+BR393+BV393</f>
        <v>150</v>
      </c>
      <c r="CA393" s="404">
        <f t="shared" ref="CA393:CA456" si="1158">BO393+BS393+BW393</f>
        <v>178</v>
      </c>
      <c r="CB393" s="500">
        <f t="shared" ref="CB393:CB456" si="1159">IF(DF393&gt;0,BZ393,)</f>
        <v>150</v>
      </c>
      <c r="CC393" s="404">
        <f t="shared" ref="CC393:CC456" si="1160">IF(DG393&gt;0,CA393,)</f>
        <v>178</v>
      </c>
      <c r="CD393" s="564">
        <v>5.0999999999999996</v>
      </c>
      <c r="CE393" s="714">
        <v>5.6</v>
      </c>
      <c r="CF393" s="500">
        <f t="shared" ref="CF393:CF456" si="1161">IF(BN393&gt;0,(BN393*CD393),)</f>
        <v>362.09999999999997</v>
      </c>
      <c r="CG393" s="404">
        <f t="shared" ref="CG393:CG456" si="1162">IF(BO393&gt;0,(BO393*CE393),)</f>
        <v>475.99999999999994</v>
      </c>
      <c r="CH393" s="564"/>
      <c r="CI393" s="714">
        <v>5.4</v>
      </c>
      <c r="CJ393" s="500">
        <f t="shared" ref="CJ393:CJ456" si="1163">IF(BR393&gt;0,(BR393*CH393),)</f>
        <v>0</v>
      </c>
      <c r="CK393" s="404">
        <f t="shared" ref="CK393:CK456" si="1164">IF(BS393&gt;0,(BS393*CI393),)</f>
        <v>502.20000000000005</v>
      </c>
      <c r="CL393" s="564"/>
      <c r="CM393" s="714"/>
      <c r="CN393" s="500">
        <f t="shared" ref="CN393:CN456" si="1165">IF(BV393&gt;0,(BV393*CL393),)</f>
        <v>0</v>
      </c>
      <c r="CO393" s="404">
        <f t="shared" ref="CO393:CO456" si="1166">IF(BW393&gt;0,(BW393*CM393),)</f>
        <v>0</v>
      </c>
      <c r="CP393" s="500">
        <f t="shared" ref="CP393:CP456" si="1167">IF(BZ393&gt;0,((CF393+CJ393+CN393)/BZ393),)</f>
        <v>2.4139999999999997</v>
      </c>
      <c r="CQ393" s="237">
        <f t="shared" ref="CQ393:CQ456" si="1168">IF(CA393&gt;0,((CG393+CK393+CO393)/CA393),)</f>
        <v>5.4955056179775283</v>
      </c>
      <c r="CR393" s="500">
        <f t="shared" ref="CR393:CR456" si="1169">IF(BZ393&gt;0,(BZ393*CP393),)</f>
        <v>362.09999999999997</v>
      </c>
      <c r="CS393" s="404">
        <f t="shared" ref="CS393:CS456" si="1170">IF(CA393&gt;0,(CA393*CQ393),)</f>
        <v>978.2</v>
      </c>
      <c r="CT393" s="565">
        <v>90.2</v>
      </c>
      <c r="CU393" s="714">
        <v>91.6</v>
      </c>
      <c r="CV393" s="500">
        <f t="shared" ref="CV393:CV456" si="1171">IF(BP393&gt;0,(BP393*CT393),)</f>
        <v>6404.2</v>
      </c>
      <c r="CW393" s="404">
        <f t="shared" ref="CW393:CW456" si="1172">IF(BQ393&gt;0,(BQ393*CU393),)</f>
        <v>7785.9999999999991</v>
      </c>
      <c r="CX393" s="565">
        <v>93.2</v>
      </c>
      <c r="CY393" s="714">
        <v>85.5</v>
      </c>
      <c r="CZ393" s="500">
        <f t="shared" ref="CZ393:CZ456" si="1173">IF(BT393&gt;0,(BT393*CX393),)</f>
        <v>7362.8</v>
      </c>
      <c r="DA393" s="404">
        <f t="shared" ref="DA393:DA456" si="1174">IF(BU393&gt;0,(BU393*CY393),)</f>
        <v>7951.5</v>
      </c>
      <c r="DB393" s="565"/>
      <c r="DC393" s="714"/>
      <c r="DD393" s="500">
        <f t="shared" ref="DD393:DD456" si="1175">IF(BX393&gt;0,(BX393*DB393),)</f>
        <v>0</v>
      </c>
      <c r="DE393" s="404">
        <f t="shared" ref="DE393:DE456" si="1176">IF(BY393&gt;0,(BY393*DC393),)</f>
        <v>0</v>
      </c>
      <c r="DF393" s="500">
        <f t="shared" ref="DF393:DF456" si="1177">IF((CV393+CZ393+DD393)&gt;0,((CV393+CZ393+DD393)/BZ393),)</f>
        <v>91.78</v>
      </c>
      <c r="DG393" s="404">
        <f t="shared" ref="DG393:DG456" si="1178">IF((CW393+DA393+DE393)&gt;0,((CW393+DA393+DE393)/CA393),)</f>
        <v>88.412921348314612</v>
      </c>
      <c r="DH393" s="500">
        <f t="shared" ref="DH393:DH456" si="1179">IF(CB393&gt;0,(BZ393*DF393),)</f>
        <v>13767</v>
      </c>
      <c r="DI393" s="404">
        <f t="shared" ref="DI393:DI456" si="1180">IF(CC393&gt;0,(CA393*DG393),)</f>
        <v>15737.5</v>
      </c>
      <c r="DJ393" s="500">
        <f t="shared" ref="DJ393:DJ456" si="1181">AD393+BZ393</f>
        <v>180</v>
      </c>
      <c r="DK393" s="404">
        <f t="shared" ref="DK393:DK456" si="1182">AE393+CA393</f>
        <v>243</v>
      </c>
      <c r="DL393" s="500">
        <f t="shared" ref="DL393:DL456" si="1183">AF393+CB393</f>
        <v>180</v>
      </c>
      <c r="DM393" s="404">
        <f t="shared" ref="DM393:DM456" si="1184">AG393+CC393</f>
        <v>243</v>
      </c>
      <c r="DN393" s="236">
        <f t="shared" ref="DN393:DN456" si="1185">IF(DJ393&gt;0,((AD393*AT393)+(BZ393*CP393))/DJ393,)</f>
        <v>2.6455555555555552</v>
      </c>
      <c r="DO393" s="237">
        <f t="shared" ref="DO393:DO456" si="1186">IF(DK393&gt;0,((AE393*AU393)+(CA393*CQ393))/DK393,)</f>
        <v>5.2251028806584365</v>
      </c>
      <c r="DP393" s="500">
        <f t="shared" ref="DP393:DP456" si="1187">IF(DJ393&gt;0,(DJ393*DN393),)</f>
        <v>476.19999999999993</v>
      </c>
      <c r="DQ393" s="404">
        <f t="shared" ref="DQ393:DQ456" si="1188">IF(DK393&gt;0,(DK393*DO393),)</f>
        <v>1269.7</v>
      </c>
      <c r="DR393" s="500">
        <f t="shared" ref="DR393:DR456" si="1189">IF(DL393&gt;0,((AF393*BJ393)+(CB393*DF393))/DL393,)</f>
        <v>88.334999999999994</v>
      </c>
      <c r="DS393" s="404">
        <f t="shared" ref="DS393:DS456" si="1190">IF(DM393&gt;0,((AG393*BK393)+(CC393*DG393))/DM393,)</f>
        <v>83.438271604938265</v>
      </c>
      <c r="DT393" s="500">
        <f t="shared" ref="DT393:DT456" si="1191">IF(DL393&gt;0,(DL393*DR393),)</f>
        <v>15900.3</v>
      </c>
      <c r="DU393" s="404">
        <f t="shared" ref="DU393:DU456" si="1192">IF(DM393&gt;0,(DM393*DS393),)</f>
        <v>20275.5</v>
      </c>
      <c r="DV393" s="565">
        <v>32</v>
      </c>
      <c r="DW393" s="715">
        <v>33</v>
      </c>
      <c r="DX393" s="500">
        <f t="shared" ref="DX393:DX456" si="1193">IF(FB393&gt;0,DV393,)</f>
        <v>32</v>
      </c>
      <c r="DY393" s="404">
        <f t="shared" ref="DY393:DY456" si="1194">IF(FC393&gt;0,DW393,)</f>
        <v>33</v>
      </c>
      <c r="DZ393" s="565">
        <v>60</v>
      </c>
      <c r="EA393" s="715">
        <v>63</v>
      </c>
      <c r="EB393" s="500">
        <f t="shared" ref="EB393:EB456" si="1195">IF(FF393&gt;0,DZ393,)</f>
        <v>60</v>
      </c>
      <c r="EC393" s="404">
        <f t="shared" ref="EC393:EC456" si="1196">IF(FG393&gt;0,EA393,)</f>
        <v>63</v>
      </c>
      <c r="ED393" s="565"/>
      <c r="EE393" s="715"/>
      <c r="EF393" s="500">
        <f t="shared" ref="EF393:EF456" si="1197">IF(FJ393&gt;0,ED393,)</f>
        <v>0</v>
      </c>
      <c r="EG393" s="404">
        <f t="shared" ref="EG393:EG456" si="1198">IF(FK393&gt;0,EE393,)</f>
        <v>0</v>
      </c>
      <c r="EH393" s="500">
        <f t="shared" ref="EH393:EH456" si="1199">DV393+DZ393+ED393</f>
        <v>92</v>
      </c>
      <c r="EI393" s="404">
        <f t="shared" ref="EI393:EI456" si="1200">DW393+EA393+EE393</f>
        <v>96</v>
      </c>
      <c r="EJ393" s="500">
        <f t="shared" ref="EJ393:EJ456" si="1201">IF(FN393&gt;0,EH393,)</f>
        <v>92</v>
      </c>
      <c r="EK393" s="404">
        <f t="shared" ref="EK393:EK456" si="1202">IF(FO393&gt;0,EI393,)</f>
        <v>96</v>
      </c>
      <c r="EL393" s="564">
        <v>3.8</v>
      </c>
      <c r="EM393" s="716">
        <v>4.7</v>
      </c>
      <c r="EN393" s="500">
        <f t="shared" ref="EN393:EN456" si="1203">IF(DV393&gt;0,(DV393*EL393),)</f>
        <v>121.6</v>
      </c>
      <c r="EO393" s="404">
        <f t="shared" ref="EO393:EO456" si="1204">IF(DW393&gt;0,(DW393*EM393),)</f>
        <v>155.1</v>
      </c>
      <c r="EP393" s="564">
        <v>4.2</v>
      </c>
      <c r="EQ393" s="716">
        <v>4.0999999999999996</v>
      </c>
      <c r="ER393" s="500">
        <f t="shared" ref="ER393:ER456" si="1205">IF(DZ393&gt;0,(DZ393*EP393),)</f>
        <v>252</v>
      </c>
      <c r="ES393" s="404">
        <f t="shared" ref="ES393:ES456" si="1206">IF(EA393&gt;0,(EA393*EQ393),)</f>
        <v>258.29999999999995</v>
      </c>
      <c r="ET393" s="564"/>
      <c r="EU393" s="716"/>
      <c r="EV393" s="500">
        <f t="shared" ref="EV393:EV456" si="1207">IF(ED393&gt;0,(ED393*ET393),)</f>
        <v>0</v>
      </c>
      <c r="EW393" s="404">
        <f t="shared" ref="EW393:EW456" si="1208">IF(EE393&gt;0,(EE393*EU393),)</f>
        <v>0</v>
      </c>
      <c r="EX393" s="236">
        <f t="shared" ref="EX393:EX456" si="1209">IF(EH393&gt;0,((EN393+ER393+EV393)/EH393),)</f>
        <v>4.0608695652173914</v>
      </c>
      <c r="EY393" s="237">
        <f t="shared" ref="EY393:EY456" si="1210">IF(EI393&gt;0,((EO393+ES393+EW393)/EI393),)</f>
        <v>4.3062499999999995</v>
      </c>
      <c r="EZ393" s="500">
        <f t="shared" ref="EZ393:EZ456" si="1211">IF(EH393&gt;0,(EH393*EX393),)</f>
        <v>373.6</v>
      </c>
      <c r="FA393" s="404">
        <f t="shared" ref="FA393:FA456" si="1212">IF(EI393&gt;0,(EI393*EY393),)</f>
        <v>413.4</v>
      </c>
      <c r="FB393" s="565">
        <v>73.400000000000006</v>
      </c>
      <c r="FC393" s="716">
        <v>74.900000000000006</v>
      </c>
      <c r="FD393" s="500">
        <f t="shared" ref="FD393:FD456" si="1213">IF(DX393&gt;0,(DX393*FB393),)</f>
        <v>2348.8000000000002</v>
      </c>
      <c r="FE393" s="404">
        <f t="shared" ref="FE393:FE456" si="1214">IF(DY393&gt;0,(DY393*FC393),)</f>
        <v>2471.7000000000003</v>
      </c>
      <c r="FF393" s="565">
        <v>67.599999999999994</v>
      </c>
      <c r="FG393" s="716">
        <v>60</v>
      </c>
      <c r="FH393" s="500">
        <f t="shared" ref="FH393:FH456" si="1215">IF(EB393&gt;0,(EB393*FF393),)</f>
        <v>4055.9999999999995</v>
      </c>
      <c r="FI393" s="404">
        <f t="shared" ref="FI393:FI456" si="1216">IF(EC393&gt;0,(EC393*FG393),)</f>
        <v>3780</v>
      </c>
      <c r="FJ393" s="565"/>
      <c r="FK393" s="716"/>
      <c r="FL393" s="500">
        <f t="shared" ref="FL393:FL456" si="1217">IF(EF393&gt;0,(EF393*FJ393),)</f>
        <v>0</v>
      </c>
      <c r="FM393" s="404">
        <f t="shared" ref="FM393:FM456" si="1218">IF(EG393&gt;0,(EG393*FK393),)</f>
        <v>0</v>
      </c>
      <c r="FN393" s="500">
        <f t="shared" ref="FN393:FN456" si="1219">IF((FD393+FH393+FL393)&gt;0,((FD393+FH393+FL393)/EH393),)</f>
        <v>69.617391304347819</v>
      </c>
      <c r="FO393" s="404">
        <f t="shared" ref="FO393:FO456" si="1220">IF((FE393+FI393+FM393)&gt;0,((FE393+FI393+FM393)/EI393),)</f>
        <v>65.121875000000003</v>
      </c>
      <c r="FP393" s="500">
        <f t="shared" ref="FP393:FP456" si="1221">IF(EH393&gt;0,(EH393*FN393),)</f>
        <v>6404.7999999999993</v>
      </c>
      <c r="FQ393" s="404">
        <f t="shared" ref="FQ393:FQ456" si="1222">IF(EI393&gt;0,(EI393*FO393),)</f>
        <v>6251.7000000000007</v>
      </c>
      <c r="FR393" s="565">
        <v>96</v>
      </c>
      <c r="FS393" s="717">
        <v>97</v>
      </c>
      <c r="FT393" s="500">
        <f t="shared" ref="FT393:FT456" si="1223">IF(FZ393&gt;0,FR393,)</f>
        <v>96</v>
      </c>
      <c r="FU393" s="404">
        <f t="shared" ref="FU393:FU456" si="1224">IF(GA393&gt;0,FS393,)</f>
        <v>97</v>
      </c>
      <c r="FV393" s="564">
        <v>6.1</v>
      </c>
      <c r="FW393" s="718">
        <v>6.1</v>
      </c>
      <c r="FX393" s="500">
        <f t="shared" ref="FX393:FX456" si="1225">IF(FR393&gt;0,(FR393*FV393),)</f>
        <v>585.59999999999991</v>
      </c>
      <c r="FY393" s="404">
        <f t="shared" ref="FY393:FY456" si="1226">IF(FS393&gt;0,(FS393*FW393),)</f>
        <v>591.69999999999993</v>
      </c>
      <c r="FZ393" s="564">
        <v>76.3</v>
      </c>
      <c r="GA393" s="718">
        <v>64.2</v>
      </c>
      <c r="GB393" s="500">
        <f t="shared" ref="GB393:GB456" si="1227">IF(FZ393&gt;0,(FR393*FZ393),)</f>
        <v>7324.7999999999993</v>
      </c>
      <c r="GC393" s="404">
        <f t="shared" ref="GC393:GC456" si="1228">IF(GA393&gt;0,(FS393*GA393),)</f>
        <v>6227.4000000000005</v>
      </c>
      <c r="GD393" s="510">
        <f t="shared" ref="GD393:GD456" si="1229">(R393+BN393+DV393)</f>
        <v>120</v>
      </c>
      <c r="GE393" s="404">
        <f t="shared" ref="GE393:GE456" si="1230">(S393+BO393+DW393)</f>
        <v>158</v>
      </c>
      <c r="GF393" s="500">
        <f t="shared" ref="GF393:GF456" si="1231">(T393+BP393+DX393)</f>
        <v>120</v>
      </c>
      <c r="GG393" s="404">
        <f t="shared" ref="GG393:GG456" si="1232">(U393+BQ393+DY393)</f>
        <v>158</v>
      </c>
      <c r="GH393" s="500">
        <f t="shared" ref="GH393:GH456" si="1233">IF(GD393&gt;0,(AJ393+CF393+EN393),"")</f>
        <v>543.19999999999993</v>
      </c>
      <c r="GI393" s="404">
        <f t="shared" ref="GI393:GI456" si="1234">IF(GE393&gt;0,(AK393+CG393+EO393),"")</f>
        <v>795.1</v>
      </c>
      <c r="GJ393" s="500">
        <f t="shared" ref="GJ393:GJ456" si="1235">IF(GF393&gt;0,(AZ393+CV393+FD393),"")</f>
        <v>10012.700000000001</v>
      </c>
      <c r="GK393" s="404">
        <f t="shared" ref="GK393:GK456" si="1236">IF(GG393&gt;0,(BA393+CW393+FE393),"")</f>
        <v>12925.7</v>
      </c>
      <c r="GL393" s="510">
        <f t="shared" ref="GL393:GL456" si="1237">(V393+BR393+DZ393)</f>
        <v>152</v>
      </c>
      <c r="GM393" s="404">
        <f t="shared" ref="GM393:GM456" si="1238">(W393+BS393+EA393)</f>
        <v>181</v>
      </c>
      <c r="GN393" s="500">
        <f t="shared" ref="GN393:GN456" si="1239">(X393+BT393+EB393)</f>
        <v>152</v>
      </c>
      <c r="GO393" s="404">
        <f t="shared" ref="GO393:GO456" si="1240">(Y393+BU393+EC393)</f>
        <v>181</v>
      </c>
      <c r="GP393" s="500">
        <f t="shared" ref="GP393:GP456" si="1241">IF(GL393&gt;0,AN393+CJ393+ER393,)</f>
        <v>306.60000000000002</v>
      </c>
      <c r="GQ393" s="404">
        <f t="shared" ref="GQ393:GQ456" si="1242">IF(GM393&gt;0,AO393+CK393+ES393,)</f>
        <v>888</v>
      </c>
      <c r="GR393" s="500">
        <f t="shared" ref="GR393:GR456" si="1243">IF(GN393&gt;0,BD393+CZ393+FH393,)</f>
        <v>12292.4</v>
      </c>
      <c r="GS393" s="404">
        <f t="shared" ref="GS393:GS456" si="1244">IF(GO393&gt;0,BE393+DA393+FI393,)</f>
        <v>13601.5</v>
      </c>
      <c r="GT393" s="510">
        <f t="shared" ref="GT393:GT456" si="1245">+GL393+GD393</f>
        <v>272</v>
      </c>
      <c r="GU393" s="404">
        <f t="shared" ref="GU393:GU456" si="1246">+GM393+GE393</f>
        <v>339</v>
      </c>
      <c r="GV393" s="500">
        <f t="shared" ref="GV393:GV456" si="1247">+GN393+GF393</f>
        <v>272</v>
      </c>
      <c r="GW393" s="404">
        <f t="shared" ref="GW393:GW456" si="1248">+GO393+GG393</f>
        <v>339</v>
      </c>
      <c r="GX393" s="500">
        <f t="shared" ref="GX393:GX456" si="1249">IF(GT393&gt;0,(GH393+GP393),"")</f>
        <v>849.8</v>
      </c>
      <c r="GY393" s="404">
        <f t="shared" ref="GY393:GY456" si="1250">IF(GU393&gt;0,(GI393+GQ393),"")</f>
        <v>1683.1</v>
      </c>
      <c r="GZ393" s="500">
        <f t="shared" ref="GZ393:GZ456" si="1251">IF(GV393&gt;0,(GJ393+GR393),"")</f>
        <v>22305.1</v>
      </c>
      <c r="HA393" s="404">
        <f t="shared" ref="HA393:HA456" si="1252">IF(GW393&gt;0,(GK393+GS393),"")</f>
        <v>26527.200000000001</v>
      </c>
      <c r="HB393" s="510">
        <f t="shared" ref="HB393:HB456" si="1253">(Z393+BV393+ED393)</f>
        <v>0</v>
      </c>
      <c r="HC393" s="404">
        <f t="shared" ref="HC393:HC456" si="1254">(AA393+BW393+EE393)</f>
        <v>0</v>
      </c>
      <c r="HD393" s="500">
        <f t="shared" ref="HD393:HD456" si="1255">(AB393+BX393+EF393)</f>
        <v>0</v>
      </c>
      <c r="HE393" s="404">
        <f t="shared" ref="HE393:HE456" si="1256">(AC393+BY393+EG393)</f>
        <v>0</v>
      </c>
      <c r="HF393" s="500" t="str">
        <f t="shared" ref="HF393:HF456" si="1257">IF(HB393&gt;0,(AR393+CN393+EV393),"")</f>
        <v/>
      </c>
      <c r="HG393" s="404" t="str">
        <f t="shared" ref="HG393:HG456" si="1258">IF(HC393&gt;0,(AS393+CO393+EW393),"")</f>
        <v/>
      </c>
      <c r="HH393" s="500" t="str">
        <f t="shared" ref="HH393:HH456" si="1259">IF(HD393&gt;0,(BH393+DD393+FL393),"")</f>
        <v/>
      </c>
      <c r="HI393" s="404" t="str">
        <f t="shared" ref="HI393:HI456" si="1260">IF(HE393&gt;0,(BI393+DE393+FM393),"")</f>
        <v/>
      </c>
      <c r="HJ393" s="510">
        <f t="shared" ref="HJ393:HJ456" si="1261">IF((DJ393+EH393+FR393)&gt;0,(DP393+EZ393+FX393),"")</f>
        <v>1435.3999999999999</v>
      </c>
      <c r="HK393" s="404">
        <f t="shared" ref="HK393:HK456" si="1262">IF((DK393+EI393+FS393)&gt;0,(DQ393+FA393+FY393),"")</f>
        <v>2274.7999999999997</v>
      </c>
      <c r="HL393" s="500">
        <f t="shared" ref="HL393:HL456" si="1263">IF((DL393+EJ393+FT393)&gt;0,(DT393+FP393+GB393),"")</f>
        <v>29629.899999999998</v>
      </c>
      <c r="HM393" s="404">
        <f t="shared" ref="HM393:HM456" si="1264">IF((DM393+EK393+FU393)&gt;0,(DU393+FQ393+GC393),"")</f>
        <v>32754.600000000002</v>
      </c>
    </row>
    <row r="394" spans="1:221">
      <c r="A394" s="711" t="s">
        <v>547</v>
      </c>
      <c r="B394" s="622" t="s">
        <v>1082</v>
      </c>
      <c r="C394" s="730"/>
      <c r="D394" s="627">
        <v>229799</v>
      </c>
      <c r="E394" s="623">
        <v>9</v>
      </c>
      <c r="F394" s="422">
        <v>745</v>
      </c>
      <c r="G394" s="712">
        <v>787</v>
      </c>
      <c r="H394" s="422">
        <v>55</v>
      </c>
      <c r="I394" s="712">
        <v>60</v>
      </c>
      <c r="J394" s="500">
        <f t="shared" si="1115"/>
        <v>690</v>
      </c>
      <c r="K394" s="404">
        <f t="shared" si="1116"/>
        <v>727</v>
      </c>
      <c r="L394" s="422"/>
      <c r="M394" s="712"/>
      <c r="N394" s="500">
        <f t="shared" si="1117"/>
        <v>690</v>
      </c>
      <c r="O394" s="404">
        <f t="shared" si="1118"/>
        <v>727</v>
      </c>
      <c r="P394" s="500">
        <f t="shared" si="1119"/>
        <v>690</v>
      </c>
      <c r="Q394" s="404">
        <f t="shared" si="1120"/>
        <v>727</v>
      </c>
      <c r="R394" s="422">
        <v>55</v>
      </c>
      <c r="S394" s="712">
        <v>39</v>
      </c>
      <c r="T394" s="500">
        <f t="shared" si="1121"/>
        <v>55</v>
      </c>
      <c r="U394" s="404">
        <f t="shared" si="1122"/>
        <v>39</v>
      </c>
      <c r="V394" s="422">
        <v>21</v>
      </c>
      <c r="W394" s="712">
        <v>25</v>
      </c>
      <c r="X394" s="500">
        <f t="shared" si="1123"/>
        <v>21</v>
      </c>
      <c r="Y394" s="404">
        <f t="shared" si="1124"/>
        <v>25</v>
      </c>
      <c r="Z394" s="422"/>
      <c r="AA394" s="712"/>
      <c r="AB394" s="500">
        <f t="shared" si="1125"/>
        <v>0</v>
      </c>
      <c r="AC394" s="404">
        <f t="shared" si="1126"/>
        <v>0</v>
      </c>
      <c r="AD394" s="500">
        <f t="shared" si="1127"/>
        <v>76</v>
      </c>
      <c r="AE394" s="404">
        <f t="shared" si="1128"/>
        <v>64</v>
      </c>
      <c r="AF394" s="500">
        <f t="shared" si="1129"/>
        <v>76</v>
      </c>
      <c r="AG394" s="404">
        <f t="shared" si="1130"/>
        <v>64</v>
      </c>
      <c r="AH394" s="564">
        <v>3.2</v>
      </c>
      <c r="AI394" s="713">
        <v>3.5</v>
      </c>
      <c r="AJ394" s="500">
        <f t="shared" si="1131"/>
        <v>176</v>
      </c>
      <c r="AK394" s="404">
        <f t="shared" si="1132"/>
        <v>136.5</v>
      </c>
      <c r="AL394" s="564">
        <v>3.4</v>
      </c>
      <c r="AM394" s="713">
        <v>2.7</v>
      </c>
      <c r="AN394" s="500">
        <f t="shared" si="1133"/>
        <v>71.399999999999991</v>
      </c>
      <c r="AO394" s="404">
        <f t="shared" si="1134"/>
        <v>67.5</v>
      </c>
      <c r="AP394" s="564"/>
      <c r="AQ394" s="713"/>
      <c r="AR394" s="500">
        <f t="shared" si="1135"/>
        <v>0</v>
      </c>
      <c r="AS394" s="404">
        <f t="shared" si="1136"/>
        <v>0</v>
      </c>
      <c r="AT394" s="236">
        <f t="shared" si="1137"/>
        <v>3.2552631578947366</v>
      </c>
      <c r="AU394" s="237">
        <f t="shared" si="1138"/>
        <v>3.1875</v>
      </c>
      <c r="AV394" s="500">
        <f t="shared" si="1139"/>
        <v>247.39999999999998</v>
      </c>
      <c r="AW394" s="404">
        <f t="shared" si="1140"/>
        <v>204</v>
      </c>
      <c r="AX394" s="422">
        <v>66.7</v>
      </c>
      <c r="AY394" s="712">
        <v>69.400000000000006</v>
      </c>
      <c r="AZ394" s="500">
        <f t="shared" si="1141"/>
        <v>3668.5</v>
      </c>
      <c r="BA394" s="404">
        <f t="shared" si="1142"/>
        <v>2706.6000000000004</v>
      </c>
      <c r="BB394" s="422">
        <v>58.2</v>
      </c>
      <c r="BC394" s="712">
        <v>53.1</v>
      </c>
      <c r="BD394" s="500">
        <f t="shared" si="1143"/>
        <v>1222.2</v>
      </c>
      <c r="BE394" s="404">
        <f t="shared" si="1144"/>
        <v>1327.5</v>
      </c>
      <c r="BF394" s="422"/>
      <c r="BG394" s="712"/>
      <c r="BH394" s="500">
        <f t="shared" si="1145"/>
        <v>0</v>
      </c>
      <c r="BI394" s="404">
        <f t="shared" si="1146"/>
        <v>0</v>
      </c>
      <c r="BJ394" s="500">
        <f t="shared" si="1147"/>
        <v>64.351315789473688</v>
      </c>
      <c r="BK394" s="404">
        <f t="shared" si="1148"/>
        <v>63.032812500000006</v>
      </c>
      <c r="BL394" s="500">
        <f t="shared" si="1149"/>
        <v>4890.7000000000007</v>
      </c>
      <c r="BM394" s="404">
        <f t="shared" si="1150"/>
        <v>4034.1000000000004</v>
      </c>
      <c r="BN394" s="422">
        <v>183</v>
      </c>
      <c r="BO394" s="712">
        <v>193</v>
      </c>
      <c r="BP394" s="500">
        <f t="shared" si="1151"/>
        <v>183</v>
      </c>
      <c r="BQ394" s="404">
        <f t="shared" si="1152"/>
        <v>193</v>
      </c>
      <c r="BR394" s="422">
        <v>73</v>
      </c>
      <c r="BS394" s="712">
        <v>88</v>
      </c>
      <c r="BT394" s="500">
        <f t="shared" si="1153"/>
        <v>73</v>
      </c>
      <c r="BU394" s="404">
        <f t="shared" si="1154"/>
        <v>88</v>
      </c>
      <c r="BV394" s="422"/>
      <c r="BW394" s="712"/>
      <c r="BX394" s="500">
        <f t="shared" si="1155"/>
        <v>0</v>
      </c>
      <c r="BY394" s="404">
        <f t="shared" si="1156"/>
        <v>0</v>
      </c>
      <c r="BZ394" s="500">
        <f t="shared" si="1157"/>
        <v>256</v>
      </c>
      <c r="CA394" s="404">
        <f t="shared" si="1158"/>
        <v>281</v>
      </c>
      <c r="CB394" s="500">
        <f t="shared" si="1159"/>
        <v>256</v>
      </c>
      <c r="CC394" s="404">
        <f t="shared" si="1160"/>
        <v>281</v>
      </c>
      <c r="CD394" s="564">
        <v>4.2</v>
      </c>
      <c r="CE394" s="714">
        <v>4.3</v>
      </c>
      <c r="CF394" s="500">
        <f t="shared" si="1161"/>
        <v>768.6</v>
      </c>
      <c r="CG394" s="404">
        <f t="shared" si="1162"/>
        <v>829.9</v>
      </c>
      <c r="CH394" s="564"/>
      <c r="CI394" s="714">
        <v>4.7</v>
      </c>
      <c r="CJ394" s="500">
        <f t="shared" si="1163"/>
        <v>0</v>
      </c>
      <c r="CK394" s="404">
        <f t="shared" si="1164"/>
        <v>413.6</v>
      </c>
      <c r="CL394" s="564"/>
      <c r="CM394" s="714"/>
      <c r="CN394" s="500">
        <f t="shared" si="1165"/>
        <v>0</v>
      </c>
      <c r="CO394" s="404">
        <f t="shared" si="1166"/>
        <v>0</v>
      </c>
      <c r="CP394" s="500">
        <f t="shared" si="1167"/>
        <v>3.0023437500000001</v>
      </c>
      <c r="CQ394" s="237">
        <f t="shared" si="1168"/>
        <v>4.4252669039145909</v>
      </c>
      <c r="CR394" s="500">
        <f t="shared" si="1169"/>
        <v>768.6</v>
      </c>
      <c r="CS394" s="404">
        <f t="shared" si="1170"/>
        <v>1243.5</v>
      </c>
      <c r="CT394" s="565">
        <v>79.900000000000006</v>
      </c>
      <c r="CU394" s="714">
        <v>83.2</v>
      </c>
      <c r="CV394" s="500">
        <f t="shared" si="1171"/>
        <v>14621.7</v>
      </c>
      <c r="CW394" s="404">
        <f t="shared" si="1172"/>
        <v>16057.6</v>
      </c>
      <c r="CX394" s="565">
        <v>75.7</v>
      </c>
      <c r="CY394" s="714">
        <v>81.5</v>
      </c>
      <c r="CZ394" s="500">
        <f t="shared" si="1173"/>
        <v>5526.1</v>
      </c>
      <c r="DA394" s="404">
        <f t="shared" si="1174"/>
        <v>7172</v>
      </c>
      <c r="DB394" s="565"/>
      <c r="DC394" s="714"/>
      <c r="DD394" s="500">
        <f t="shared" si="1175"/>
        <v>0</v>
      </c>
      <c r="DE394" s="404">
        <f t="shared" si="1176"/>
        <v>0</v>
      </c>
      <c r="DF394" s="500">
        <f t="shared" si="1177"/>
        <v>78.702343750000011</v>
      </c>
      <c r="DG394" s="404">
        <f t="shared" si="1178"/>
        <v>82.66761565836299</v>
      </c>
      <c r="DH394" s="500">
        <f t="shared" si="1179"/>
        <v>20147.800000000003</v>
      </c>
      <c r="DI394" s="404">
        <f t="shared" si="1180"/>
        <v>23229.599999999999</v>
      </c>
      <c r="DJ394" s="500">
        <f t="shared" si="1181"/>
        <v>332</v>
      </c>
      <c r="DK394" s="404">
        <f t="shared" si="1182"/>
        <v>345</v>
      </c>
      <c r="DL394" s="500">
        <f t="shared" si="1183"/>
        <v>332</v>
      </c>
      <c r="DM394" s="404">
        <f t="shared" si="1184"/>
        <v>345</v>
      </c>
      <c r="DN394" s="236">
        <f t="shared" si="1185"/>
        <v>3.0602409638554215</v>
      </c>
      <c r="DO394" s="237">
        <f t="shared" si="1186"/>
        <v>4.1956521739130439</v>
      </c>
      <c r="DP394" s="500">
        <f t="shared" si="1187"/>
        <v>1016</v>
      </c>
      <c r="DQ394" s="404">
        <f t="shared" si="1188"/>
        <v>1447.5000000000002</v>
      </c>
      <c r="DR394" s="500">
        <f t="shared" si="1189"/>
        <v>75.4171686746988</v>
      </c>
      <c r="DS394" s="404">
        <f t="shared" si="1190"/>
        <v>79.025217391304338</v>
      </c>
      <c r="DT394" s="500">
        <f t="shared" si="1191"/>
        <v>25038.5</v>
      </c>
      <c r="DU394" s="404">
        <f t="shared" si="1192"/>
        <v>27263.699999999997</v>
      </c>
      <c r="DV394" s="565">
        <v>135</v>
      </c>
      <c r="DW394" s="715">
        <v>105</v>
      </c>
      <c r="DX394" s="500">
        <f t="shared" si="1193"/>
        <v>135</v>
      </c>
      <c r="DY394" s="404">
        <f t="shared" si="1194"/>
        <v>105</v>
      </c>
      <c r="DZ394" s="565">
        <v>131</v>
      </c>
      <c r="EA394" s="715">
        <v>185</v>
      </c>
      <c r="EB394" s="500">
        <f t="shared" si="1195"/>
        <v>131</v>
      </c>
      <c r="EC394" s="404">
        <f t="shared" si="1196"/>
        <v>185</v>
      </c>
      <c r="ED394" s="565"/>
      <c r="EE394" s="715"/>
      <c r="EF394" s="500">
        <f t="shared" si="1197"/>
        <v>0</v>
      </c>
      <c r="EG394" s="404">
        <f t="shared" si="1198"/>
        <v>0</v>
      </c>
      <c r="EH394" s="500">
        <f t="shared" si="1199"/>
        <v>266</v>
      </c>
      <c r="EI394" s="404">
        <f t="shared" si="1200"/>
        <v>290</v>
      </c>
      <c r="EJ394" s="500">
        <f t="shared" si="1201"/>
        <v>266</v>
      </c>
      <c r="EK394" s="404">
        <f t="shared" si="1202"/>
        <v>290</v>
      </c>
      <c r="EL394" s="564">
        <v>2.7</v>
      </c>
      <c r="EM394" s="716">
        <v>2.8</v>
      </c>
      <c r="EN394" s="500">
        <f t="shared" si="1203"/>
        <v>364.5</v>
      </c>
      <c r="EO394" s="404">
        <f t="shared" si="1204"/>
        <v>294</v>
      </c>
      <c r="EP394" s="564">
        <v>3.1</v>
      </c>
      <c r="EQ394" s="716">
        <v>3.4</v>
      </c>
      <c r="ER394" s="500">
        <f t="shared" si="1205"/>
        <v>406.1</v>
      </c>
      <c r="ES394" s="404">
        <f t="shared" si="1206"/>
        <v>629</v>
      </c>
      <c r="ET394" s="564"/>
      <c r="EU394" s="716"/>
      <c r="EV394" s="500">
        <f t="shared" si="1207"/>
        <v>0</v>
      </c>
      <c r="EW394" s="404">
        <f t="shared" si="1208"/>
        <v>0</v>
      </c>
      <c r="EX394" s="236">
        <f t="shared" si="1209"/>
        <v>2.8969924812030077</v>
      </c>
      <c r="EY394" s="237">
        <f t="shared" si="1210"/>
        <v>3.182758620689655</v>
      </c>
      <c r="EZ394" s="500">
        <f t="shared" si="1211"/>
        <v>770.6</v>
      </c>
      <c r="FA394" s="404">
        <f t="shared" si="1212"/>
        <v>923</v>
      </c>
      <c r="FB394" s="565">
        <v>57.9</v>
      </c>
      <c r="FC394" s="716">
        <v>60.2</v>
      </c>
      <c r="FD394" s="500">
        <f t="shared" si="1213"/>
        <v>7816.5</v>
      </c>
      <c r="FE394" s="404">
        <f t="shared" si="1214"/>
        <v>6321</v>
      </c>
      <c r="FF394" s="565">
        <v>50.7</v>
      </c>
      <c r="FG394" s="716">
        <v>50.1</v>
      </c>
      <c r="FH394" s="500">
        <f t="shared" si="1215"/>
        <v>6641.7000000000007</v>
      </c>
      <c r="FI394" s="404">
        <f t="shared" si="1216"/>
        <v>9268.5</v>
      </c>
      <c r="FJ394" s="565"/>
      <c r="FK394" s="716"/>
      <c r="FL394" s="500">
        <f t="shared" si="1217"/>
        <v>0</v>
      </c>
      <c r="FM394" s="404">
        <f t="shared" si="1218"/>
        <v>0</v>
      </c>
      <c r="FN394" s="500">
        <f t="shared" si="1219"/>
        <v>54.35413533834587</v>
      </c>
      <c r="FO394" s="404">
        <f t="shared" si="1220"/>
        <v>53.756896551724139</v>
      </c>
      <c r="FP394" s="500">
        <f t="shared" si="1221"/>
        <v>14458.2</v>
      </c>
      <c r="FQ394" s="404">
        <f t="shared" si="1222"/>
        <v>15589.5</v>
      </c>
      <c r="FR394" s="565">
        <v>92</v>
      </c>
      <c r="FS394" s="717">
        <v>92</v>
      </c>
      <c r="FT394" s="500">
        <f t="shared" si="1223"/>
        <v>92</v>
      </c>
      <c r="FU394" s="404">
        <f t="shared" si="1224"/>
        <v>92</v>
      </c>
      <c r="FV394" s="564">
        <v>5.7</v>
      </c>
      <c r="FW394" s="718">
        <v>5.0999999999999996</v>
      </c>
      <c r="FX394" s="500">
        <f t="shared" si="1225"/>
        <v>524.4</v>
      </c>
      <c r="FY394" s="404">
        <f t="shared" si="1226"/>
        <v>469.2</v>
      </c>
      <c r="FZ394" s="564">
        <v>70.2</v>
      </c>
      <c r="GA394" s="718">
        <v>59.9</v>
      </c>
      <c r="GB394" s="500">
        <f t="shared" si="1227"/>
        <v>6458.4000000000005</v>
      </c>
      <c r="GC394" s="404">
        <f t="shared" si="1228"/>
        <v>5510.8</v>
      </c>
      <c r="GD394" s="510">
        <f t="shared" si="1229"/>
        <v>373</v>
      </c>
      <c r="GE394" s="404">
        <f t="shared" si="1230"/>
        <v>337</v>
      </c>
      <c r="GF394" s="500">
        <f t="shared" si="1231"/>
        <v>373</v>
      </c>
      <c r="GG394" s="404">
        <f t="shared" si="1232"/>
        <v>337</v>
      </c>
      <c r="GH394" s="500">
        <f t="shared" si="1233"/>
        <v>1309.0999999999999</v>
      </c>
      <c r="GI394" s="404">
        <f t="shared" si="1234"/>
        <v>1260.4000000000001</v>
      </c>
      <c r="GJ394" s="500">
        <f t="shared" si="1235"/>
        <v>26106.7</v>
      </c>
      <c r="GK394" s="404">
        <f t="shared" si="1236"/>
        <v>25085.200000000001</v>
      </c>
      <c r="GL394" s="510">
        <f t="shared" si="1237"/>
        <v>225</v>
      </c>
      <c r="GM394" s="404">
        <f t="shared" si="1238"/>
        <v>298</v>
      </c>
      <c r="GN394" s="500">
        <f t="shared" si="1239"/>
        <v>225</v>
      </c>
      <c r="GO394" s="404">
        <f t="shared" si="1240"/>
        <v>298</v>
      </c>
      <c r="GP394" s="500">
        <f t="shared" si="1241"/>
        <v>477.5</v>
      </c>
      <c r="GQ394" s="404">
        <f t="shared" si="1242"/>
        <v>1110.0999999999999</v>
      </c>
      <c r="GR394" s="500">
        <f t="shared" si="1243"/>
        <v>13390</v>
      </c>
      <c r="GS394" s="404">
        <f t="shared" si="1244"/>
        <v>17768</v>
      </c>
      <c r="GT394" s="510">
        <f t="shared" si="1245"/>
        <v>598</v>
      </c>
      <c r="GU394" s="404">
        <f t="shared" si="1246"/>
        <v>635</v>
      </c>
      <c r="GV394" s="500">
        <f t="shared" si="1247"/>
        <v>598</v>
      </c>
      <c r="GW394" s="404">
        <f t="shared" si="1248"/>
        <v>635</v>
      </c>
      <c r="GX394" s="500">
        <f t="shared" si="1249"/>
        <v>1786.6</v>
      </c>
      <c r="GY394" s="404">
        <f t="shared" si="1250"/>
        <v>2370.5</v>
      </c>
      <c r="GZ394" s="500">
        <f t="shared" si="1251"/>
        <v>39496.699999999997</v>
      </c>
      <c r="HA394" s="404">
        <f t="shared" si="1252"/>
        <v>42853.2</v>
      </c>
      <c r="HB394" s="510">
        <f t="shared" si="1253"/>
        <v>0</v>
      </c>
      <c r="HC394" s="404">
        <f t="shared" si="1254"/>
        <v>0</v>
      </c>
      <c r="HD394" s="500">
        <f t="shared" si="1255"/>
        <v>0</v>
      </c>
      <c r="HE394" s="404">
        <f t="shared" si="1256"/>
        <v>0</v>
      </c>
      <c r="HF394" s="500" t="str">
        <f t="shared" si="1257"/>
        <v/>
      </c>
      <c r="HG394" s="404" t="str">
        <f t="shared" si="1258"/>
        <v/>
      </c>
      <c r="HH394" s="500" t="str">
        <f t="shared" si="1259"/>
        <v/>
      </c>
      <c r="HI394" s="404" t="str">
        <f t="shared" si="1260"/>
        <v/>
      </c>
      <c r="HJ394" s="510">
        <f t="shared" si="1261"/>
        <v>2311</v>
      </c>
      <c r="HK394" s="404">
        <f t="shared" si="1262"/>
        <v>2839.7</v>
      </c>
      <c r="HL394" s="500">
        <f t="shared" si="1263"/>
        <v>45955.1</v>
      </c>
      <c r="HM394" s="404">
        <f t="shared" si="1264"/>
        <v>48364</v>
      </c>
    </row>
    <row r="395" spans="1:221">
      <c r="A395" s="711" t="s">
        <v>547</v>
      </c>
      <c r="B395" s="622" t="s">
        <v>1083</v>
      </c>
      <c r="C395" s="730"/>
      <c r="D395" s="627">
        <v>229841</v>
      </c>
      <c r="E395" s="623">
        <v>9</v>
      </c>
      <c r="F395" s="422">
        <v>504</v>
      </c>
      <c r="G395" s="712">
        <v>550</v>
      </c>
      <c r="H395" s="422">
        <v>1</v>
      </c>
      <c r="I395" s="712">
        <v>5</v>
      </c>
      <c r="J395" s="500">
        <f t="shared" si="1115"/>
        <v>503</v>
      </c>
      <c r="K395" s="404">
        <f t="shared" si="1116"/>
        <v>545</v>
      </c>
      <c r="L395" s="422"/>
      <c r="M395" s="712"/>
      <c r="N395" s="500">
        <f t="shared" si="1117"/>
        <v>503</v>
      </c>
      <c r="O395" s="404">
        <f t="shared" si="1118"/>
        <v>545</v>
      </c>
      <c r="P395" s="500">
        <f t="shared" si="1119"/>
        <v>503</v>
      </c>
      <c r="Q395" s="404">
        <f t="shared" si="1120"/>
        <v>545</v>
      </c>
      <c r="R395" s="422">
        <v>51</v>
      </c>
      <c r="S395" s="712">
        <v>60</v>
      </c>
      <c r="T395" s="500">
        <f t="shared" si="1121"/>
        <v>51</v>
      </c>
      <c r="U395" s="404">
        <f t="shared" si="1122"/>
        <v>60</v>
      </c>
      <c r="V395" s="422">
        <v>20</v>
      </c>
      <c r="W395" s="712">
        <v>34</v>
      </c>
      <c r="X395" s="500">
        <f t="shared" si="1123"/>
        <v>20</v>
      </c>
      <c r="Y395" s="404">
        <f t="shared" si="1124"/>
        <v>34</v>
      </c>
      <c r="Z395" s="422"/>
      <c r="AA395" s="712"/>
      <c r="AB395" s="500">
        <f t="shared" si="1125"/>
        <v>0</v>
      </c>
      <c r="AC395" s="404">
        <f t="shared" si="1126"/>
        <v>0</v>
      </c>
      <c r="AD395" s="500">
        <f t="shared" si="1127"/>
        <v>71</v>
      </c>
      <c r="AE395" s="404">
        <f t="shared" si="1128"/>
        <v>94</v>
      </c>
      <c r="AF395" s="500">
        <f t="shared" si="1129"/>
        <v>71</v>
      </c>
      <c r="AG395" s="404">
        <f t="shared" si="1130"/>
        <v>94</v>
      </c>
      <c r="AH395" s="564">
        <v>3.5</v>
      </c>
      <c r="AI395" s="713">
        <v>3.7</v>
      </c>
      <c r="AJ395" s="500">
        <f t="shared" si="1131"/>
        <v>178.5</v>
      </c>
      <c r="AK395" s="404">
        <f t="shared" si="1132"/>
        <v>222</v>
      </c>
      <c r="AL395" s="564">
        <v>3.7</v>
      </c>
      <c r="AM395" s="713">
        <v>4</v>
      </c>
      <c r="AN395" s="500">
        <f t="shared" si="1133"/>
        <v>74</v>
      </c>
      <c r="AO395" s="404">
        <f t="shared" si="1134"/>
        <v>136</v>
      </c>
      <c r="AP395" s="564"/>
      <c r="AQ395" s="713"/>
      <c r="AR395" s="500">
        <f t="shared" si="1135"/>
        <v>0</v>
      </c>
      <c r="AS395" s="404">
        <f t="shared" si="1136"/>
        <v>0</v>
      </c>
      <c r="AT395" s="236">
        <f t="shared" si="1137"/>
        <v>3.556338028169014</v>
      </c>
      <c r="AU395" s="237">
        <f t="shared" si="1138"/>
        <v>3.8085106382978724</v>
      </c>
      <c r="AV395" s="500">
        <f t="shared" si="1139"/>
        <v>252.5</v>
      </c>
      <c r="AW395" s="404">
        <f t="shared" si="1140"/>
        <v>358</v>
      </c>
      <c r="AX395" s="422">
        <v>67</v>
      </c>
      <c r="AY395" s="712">
        <v>71.8</v>
      </c>
      <c r="AZ395" s="500">
        <f t="shared" si="1141"/>
        <v>3417</v>
      </c>
      <c r="BA395" s="404">
        <f t="shared" si="1142"/>
        <v>4308</v>
      </c>
      <c r="BB395" s="422">
        <v>72.900000000000006</v>
      </c>
      <c r="BC395" s="712">
        <v>67.400000000000006</v>
      </c>
      <c r="BD395" s="500">
        <f t="shared" si="1143"/>
        <v>1458</v>
      </c>
      <c r="BE395" s="404">
        <f t="shared" si="1144"/>
        <v>2291.6000000000004</v>
      </c>
      <c r="BF395" s="422"/>
      <c r="BG395" s="712"/>
      <c r="BH395" s="500">
        <f t="shared" si="1145"/>
        <v>0</v>
      </c>
      <c r="BI395" s="404">
        <f t="shared" si="1146"/>
        <v>0</v>
      </c>
      <c r="BJ395" s="500">
        <f t="shared" si="1147"/>
        <v>68.661971830985919</v>
      </c>
      <c r="BK395" s="404">
        <f t="shared" si="1148"/>
        <v>70.208510638297881</v>
      </c>
      <c r="BL395" s="500">
        <f t="shared" si="1149"/>
        <v>4875</v>
      </c>
      <c r="BM395" s="404">
        <f t="shared" si="1150"/>
        <v>6599.6</v>
      </c>
      <c r="BN395" s="422">
        <v>181</v>
      </c>
      <c r="BO395" s="712">
        <v>177</v>
      </c>
      <c r="BP395" s="500">
        <f t="shared" si="1151"/>
        <v>181</v>
      </c>
      <c r="BQ395" s="404">
        <f t="shared" si="1152"/>
        <v>177</v>
      </c>
      <c r="BR395" s="422">
        <v>70</v>
      </c>
      <c r="BS395" s="712">
        <v>70</v>
      </c>
      <c r="BT395" s="500">
        <f t="shared" si="1153"/>
        <v>70</v>
      </c>
      <c r="BU395" s="404">
        <f t="shared" si="1154"/>
        <v>70</v>
      </c>
      <c r="BV395" s="422"/>
      <c r="BW395" s="712"/>
      <c r="BX395" s="500">
        <f t="shared" si="1155"/>
        <v>0</v>
      </c>
      <c r="BY395" s="404">
        <f t="shared" si="1156"/>
        <v>0</v>
      </c>
      <c r="BZ395" s="500">
        <f t="shared" si="1157"/>
        <v>251</v>
      </c>
      <c r="CA395" s="404">
        <f t="shared" si="1158"/>
        <v>247</v>
      </c>
      <c r="CB395" s="500">
        <f t="shared" si="1159"/>
        <v>251</v>
      </c>
      <c r="CC395" s="404">
        <f t="shared" si="1160"/>
        <v>247</v>
      </c>
      <c r="CD395" s="564">
        <v>4.4000000000000004</v>
      </c>
      <c r="CE395" s="714">
        <v>4.2</v>
      </c>
      <c r="CF395" s="500">
        <f t="shared" si="1161"/>
        <v>796.40000000000009</v>
      </c>
      <c r="CG395" s="404">
        <f t="shared" si="1162"/>
        <v>743.4</v>
      </c>
      <c r="CH395" s="564"/>
      <c r="CI395" s="714">
        <v>4.5999999999999996</v>
      </c>
      <c r="CJ395" s="500">
        <f t="shared" si="1163"/>
        <v>0</v>
      </c>
      <c r="CK395" s="404">
        <f t="shared" si="1164"/>
        <v>322</v>
      </c>
      <c r="CL395" s="564"/>
      <c r="CM395" s="714"/>
      <c r="CN395" s="500">
        <f t="shared" si="1165"/>
        <v>0</v>
      </c>
      <c r="CO395" s="404">
        <f t="shared" si="1166"/>
        <v>0</v>
      </c>
      <c r="CP395" s="500">
        <f t="shared" si="1167"/>
        <v>3.1729083665338651</v>
      </c>
      <c r="CQ395" s="237">
        <f t="shared" si="1168"/>
        <v>4.3133603238866405</v>
      </c>
      <c r="CR395" s="500">
        <f t="shared" si="1169"/>
        <v>796.40000000000009</v>
      </c>
      <c r="CS395" s="404">
        <f t="shared" si="1170"/>
        <v>1065.4000000000001</v>
      </c>
      <c r="CT395" s="565">
        <v>85.6</v>
      </c>
      <c r="CU395" s="714">
        <v>81.599999999999994</v>
      </c>
      <c r="CV395" s="500">
        <f t="shared" si="1171"/>
        <v>15493.599999999999</v>
      </c>
      <c r="CW395" s="404">
        <f t="shared" si="1172"/>
        <v>14443.199999999999</v>
      </c>
      <c r="CX395" s="565">
        <v>83.8</v>
      </c>
      <c r="CY395" s="714">
        <v>82.2</v>
      </c>
      <c r="CZ395" s="500">
        <f t="shared" si="1173"/>
        <v>5866</v>
      </c>
      <c r="DA395" s="404">
        <f t="shared" si="1174"/>
        <v>5754</v>
      </c>
      <c r="DB395" s="565"/>
      <c r="DC395" s="714"/>
      <c r="DD395" s="500">
        <f t="shared" si="1175"/>
        <v>0</v>
      </c>
      <c r="DE395" s="404">
        <f t="shared" si="1176"/>
        <v>0</v>
      </c>
      <c r="DF395" s="500">
        <f t="shared" si="1177"/>
        <v>85.09800796812749</v>
      </c>
      <c r="DG395" s="404">
        <f t="shared" si="1178"/>
        <v>81.770040485829952</v>
      </c>
      <c r="DH395" s="500">
        <f t="shared" si="1179"/>
        <v>21359.599999999999</v>
      </c>
      <c r="DI395" s="404">
        <f t="shared" si="1180"/>
        <v>20197.199999999997</v>
      </c>
      <c r="DJ395" s="500">
        <f t="shared" si="1181"/>
        <v>322</v>
      </c>
      <c r="DK395" s="404">
        <f t="shared" si="1182"/>
        <v>341</v>
      </c>
      <c r="DL395" s="500">
        <f t="shared" si="1183"/>
        <v>322</v>
      </c>
      <c r="DM395" s="404">
        <f t="shared" si="1184"/>
        <v>341</v>
      </c>
      <c r="DN395" s="236">
        <f t="shared" si="1185"/>
        <v>3.2574534161490685</v>
      </c>
      <c r="DO395" s="237">
        <f t="shared" si="1186"/>
        <v>4.1741935483870973</v>
      </c>
      <c r="DP395" s="500">
        <f t="shared" si="1187"/>
        <v>1048.9000000000001</v>
      </c>
      <c r="DQ395" s="404">
        <f t="shared" si="1188"/>
        <v>1423.4</v>
      </c>
      <c r="DR395" s="500">
        <f t="shared" si="1189"/>
        <v>81.473913043478262</v>
      </c>
      <c r="DS395" s="404">
        <f t="shared" si="1190"/>
        <v>78.582991202346022</v>
      </c>
      <c r="DT395" s="500">
        <f t="shared" si="1191"/>
        <v>26234.600000000002</v>
      </c>
      <c r="DU395" s="404">
        <f t="shared" si="1192"/>
        <v>26796.799999999992</v>
      </c>
      <c r="DV395" s="565">
        <v>35</v>
      </c>
      <c r="DW395" s="715">
        <v>42</v>
      </c>
      <c r="DX395" s="500">
        <f t="shared" si="1193"/>
        <v>35</v>
      </c>
      <c r="DY395" s="404">
        <f t="shared" si="1194"/>
        <v>42</v>
      </c>
      <c r="DZ395" s="565">
        <v>95</v>
      </c>
      <c r="EA395" s="715">
        <v>110</v>
      </c>
      <c r="EB395" s="500">
        <f t="shared" si="1195"/>
        <v>95</v>
      </c>
      <c r="EC395" s="404">
        <f t="shared" si="1196"/>
        <v>110</v>
      </c>
      <c r="ED395" s="565"/>
      <c r="EE395" s="715"/>
      <c r="EF395" s="500">
        <f t="shared" si="1197"/>
        <v>0</v>
      </c>
      <c r="EG395" s="404">
        <f t="shared" si="1198"/>
        <v>0</v>
      </c>
      <c r="EH395" s="500">
        <f t="shared" si="1199"/>
        <v>130</v>
      </c>
      <c r="EI395" s="404">
        <f t="shared" si="1200"/>
        <v>152</v>
      </c>
      <c r="EJ395" s="500">
        <f t="shared" si="1201"/>
        <v>130</v>
      </c>
      <c r="EK395" s="404">
        <f t="shared" si="1202"/>
        <v>152</v>
      </c>
      <c r="EL395" s="564">
        <v>3.9</v>
      </c>
      <c r="EM395" s="716">
        <v>3</v>
      </c>
      <c r="EN395" s="500">
        <f t="shared" si="1203"/>
        <v>136.5</v>
      </c>
      <c r="EO395" s="404">
        <f t="shared" si="1204"/>
        <v>126</v>
      </c>
      <c r="EP395" s="564">
        <v>3.4</v>
      </c>
      <c r="EQ395" s="716">
        <v>3.7</v>
      </c>
      <c r="ER395" s="500">
        <f t="shared" si="1205"/>
        <v>323</v>
      </c>
      <c r="ES395" s="404">
        <f t="shared" si="1206"/>
        <v>407</v>
      </c>
      <c r="ET395" s="564"/>
      <c r="EU395" s="716"/>
      <c r="EV395" s="500">
        <f t="shared" si="1207"/>
        <v>0</v>
      </c>
      <c r="EW395" s="404">
        <f t="shared" si="1208"/>
        <v>0</v>
      </c>
      <c r="EX395" s="236">
        <f t="shared" si="1209"/>
        <v>3.5346153846153845</v>
      </c>
      <c r="EY395" s="237">
        <f t="shared" si="1210"/>
        <v>3.5065789473684212</v>
      </c>
      <c r="EZ395" s="500">
        <f t="shared" si="1211"/>
        <v>459.5</v>
      </c>
      <c r="FA395" s="404">
        <f t="shared" si="1212"/>
        <v>533</v>
      </c>
      <c r="FB395" s="565">
        <v>75.900000000000006</v>
      </c>
      <c r="FC395" s="716">
        <v>63.1</v>
      </c>
      <c r="FD395" s="500">
        <f t="shared" si="1213"/>
        <v>2656.5</v>
      </c>
      <c r="FE395" s="404">
        <f t="shared" si="1214"/>
        <v>2650.2000000000003</v>
      </c>
      <c r="FF395" s="565">
        <v>59.3</v>
      </c>
      <c r="FG395" s="716">
        <v>59</v>
      </c>
      <c r="FH395" s="500">
        <f t="shared" si="1215"/>
        <v>5633.5</v>
      </c>
      <c r="FI395" s="404">
        <f t="shared" si="1216"/>
        <v>6490</v>
      </c>
      <c r="FJ395" s="565"/>
      <c r="FK395" s="716"/>
      <c r="FL395" s="500">
        <f t="shared" si="1217"/>
        <v>0</v>
      </c>
      <c r="FM395" s="404">
        <f t="shared" si="1218"/>
        <v>0</v>
      </c>
      <c r="FN395" s="500">
        <f t="shared" si="1219"/>
        <v>63.769230769230766</v>
      </c>
      <c r="FO395" s="404">
        <f t="shared" si="1220"/>
        <v>60.132894736842111</v>
      </c>
      <c r="FP395" s="500">
        <f t="shared" si="1221"/>
        <v>8290</v>
      </c>
      <c r="FQ395" s="404">
        <f t="shared" si="1222"/>
        <v>9140.2000000000007</v>
      </c>
      <c r="FR395" s="565">
        <v>51</v>
      </c>
      <c r="FS395" s="717">
        <v>52</v>
      </c>
      <c r="FT395" s="500">
        <f t="shared" si="1223"/>
        <v>51</v>
      </c>
      <c r="FU395" s="404">
        <f t="shared" si="1224"/>
        <v>52</v>
      </c>
      <c r="FV395" s="564">
        <v>6.6</v>
      </c>
      <c r="FW395" s="718">
        <v>6.8</v>
      </c>
      <c r="FX395" s="500">
        <f t="shared" si="1225"/>
        <v>336.59999999999997</v>
      </c>
      <c r="FY395" s="404">
        <f t="shared" si="1226"/>
        <v>353.59999999999997</v>
      </c>
      <c r="FZ395" s="564">
        <v>70.2</v>
      </c>
      <c r="GA395" s="718">
        <v>68</v>
      </c>
      <c r="GB395" s="500">
        <f t="shared" si="1227"/>
        <v>3580.2000000000003</v>
      </c>
      <c r="GC395" s="404">
        <f t="shared" si="1228"/>
        <v>3536</v>
      </c>
      <c r="GD395" s="510">
        <f t="shared" si="1229"/>
        <v>267</v>
      </c>
      <c r="GE395" s="404">
        <f t="shared" si="1230"/>
        <v>279</v>
      </c>
      <c r="GF395" s="500">
        <f t="shared" si="1231"/>
        <v>267</v>
      </c>
      <c r="GG395" s="404">
        <f t="shared" si="1232"/>
        <v>279</v>
      </c>
      <c r="GH395" s="500">
        <f t="shared" si="1233"/>
        <v>1111.4000000000001</v>
      </c>
      <c r="GI395" s="404">
        <f t="shared" si="1234"/>
        <v>1091.4000000000001</v>
      </c>
      <c r="GJ395" s="500">
        <f t="shared" si="1235"/>
        <v>21567.1</v>
      </c>
      <c r="GK395" s="404">
        <f t="shared" si="1236"/>
        <v>21401.399999999998</v>
      </c>
      <c r="GL395" s="510">
        <f t="shared" si="1237"/>
        <v>185</v>
      </c>
      <c r="GM395" s="404">
        <f t="shared" si="1238"/>
        <v>214</v>
      </c>
      <c r="GN395" s="500">
        <f t="shared" si="1239"/>
        <v>185</v>
      </c>
      <c r="GO395" s="404">
        <f t="shared" si="1240"/>
        <v>214</v>
      </c>
      <c r="GP395" s="500">
        <f t="shared" si="1241"/>
        <v>397</v>
      </c>
      <c r="GQ395" s="404">
        <f t="shared" si="1242"/>
        <v>865</v>
      </c>
      <c r="GR395" s="500">
        <f t="shared" si="1243"/>
        <v>12957.5</v>
      </c>
      <c r="GS395" s="404">
        <f t="shared" si="1244"/>
        <v>14535.6</v>
      </c>
      <c r="GT395" s="510">
        <f t="shared" si="1245"/>
        <v>452</v>
      </c>
      <c r="GU395" s="404">
        <f t="shared" si="1246"/>
        <v>493</v>
      </c>
      <c r="GV395" s="500">
        <f t="shared" si="1247"/>
        <v>452</v>
      </c>
      <c r="GW395" s="404">
        <f t="shared" si="1248"/>
        <v>493</v>
      </c>
      <c r="GX395" s="500">
        <f t="shared" si="1249"/>
        <v>1508.4</v>
      </c>
      <c r="GY395" s="404">
        <f t="shared" si="1250"/>
        <v>1956.4</v>
      </c>
      <c r="GZ395" s="500">
        <f t="shared" si="1251"/>
        <v>34524.6</v>
      </c>
      <c r="HA395" s="404">
        <f t="shared" si="1252"/>
        <v>35937</v>
      </c>
      <c r="HB395" s="510">
        <f t="shared" si="1253"/>
        <v>0</v>
      </c>
      <c r="HC395" s="404">
        <f t="shared" si="1254"/>
        <v>0</v>
      </c>
      <c r="HD395" s="500">
        <f t="shared" si="1255"/>
        <v>0</v>
      </c>
      <c r="HE395" s="404">
        <f t="shared" si="1256"/>
        <v>0</v>
      </c>
      <c r="HF395" s="500" t="str">
        <f t="shared" si="1257"/>
        <v/>
      </c>
      <c r="HG395" s="404" t="str">
        <f t="shared" si="1258"/>
        <v/>
      </c>
      <c r="HH395" s="500" t="str">
        <f t="shared" si="1259"/>
        <v/>
      </c>
      <c r="HI395" s="404" t="str">
        <f t="shared" si="1260"/>
        <v/>
      </c>
      <c r="HJ395" s="510">
        <f t="shared" si="1261"/>
        <v>1845</v>
      </c>
      <c r="HK395" s="404">
        <f t="shared" si="1262"/>
        <v>2310</v>
      </c>
      <c r="HL395" s="500">
        <f t="shared" si="1263"/>
        <v>38104.800000000003</v>
      </c>
      <c r="HM395" s="404">
        <f t="shared" si="1264"/>
        <v>39472.999999999993</v>
      </c>
    </row>
    <row r="396" spans="1:221">
      <c r="A396" s="711" t="s">
        <v>547</v>
      </c>
      <c r="B396" s="622" t="s">
        <v>1084</v>
      </c>
      <c r="C396" s="730"/>
      <c r="D396" s="627">
        <v>223922</v>
      </c>
      <c r="E396" s="623">
        <v>10</v>
      </c>
      <c r="F396" s="422">
        <v>80</v>
      </c>
      <c r="G396" s="712">
        <v>116</v>
      </c>
      <c r="H396" s="422">
        <v>0</v>
      </c>
      <c r="I396" s="712">
        <v>0</v>
      </c>
      <c r="J396" s="500">
        <f t="shared" si="1115"/>
        <v>80</v>
      </c>
      <c r="K396" s="404">
        <f t="shared" si="1116"/>
        <v>116</v>
      </c>
      <c r="L396" s="422"/>
      <c r="M396" s="712"/>
      <c r="N396" s="500">
        <f t="shared" si="1117"/>
        <v>80</v>
      </c>
      <c r="O396" s="404">
        <f t="shared" si="1118"/>
        <v>116</v>
      </c>
      <c r="P396" s="500">
        <f t="shared" si="1119"/>
        <v>80</v>
      </c>
      <c r="Q396" s="404">
        <f t="shared" si="1120"/>
        <v>116</v>
      </c>
      <c r="R396" s="422">
        <v>17</v>
      </c>
      <c r="S396" s="712">
        <v>24</v>
      </c>
      <c r="T396" s="500">
        <f t="shared" si="1121"/>
        <v>17</v>
      </c>
      <c r="U396" s="404">
        <f t="shared" si="1122"/>
        <v>24</v>
      </c>
      <c r="V396" s="422">
        <v>7</v>
      </c>
      <c r="W396" s="712">
        <v>1</v>
      </c>
      <c r="X396" s="500">
        <f t="shared" si="1123"/>
        <v>7</v>
      </c>
      <c r="Y396" s="404">
        <f t="shared" si="1124"/>
        <v>1</v>
      </c>
      <c r="Z396" s="422"/>
      <c r="AA396" s="712"/>
      <c r="AB396" s="500">
        <f t="shared" si="1125"/>
        <v>0</v>
      </c>
      <c r="AC396" s="404">
        <f t="shared" si="1126"/>
        <v>0</v>
      </c>
      <c r="AD396" s="500">
        <f t="shared" si="1127"/>
        <v>24</v>
      </c>
      <c r="AE396" s="404">
        <f t="shared" si="1128"/>
        <v>25</v>
      </c>
      <c r="AF396" s="500">
        <f t="shared" si="1129"/>
        <v>24</v>
      </c>
      <c r="AG396" s="404">
        <f t="shared" si="1130"/>
        <v>25</v>
      </c>
      <c r="AH396" s="564">
        <v>2.1</v>
      </c>
      <c r="AI396" s="713">
        <v>2.1</v>
      </c>
      <c r="AJ396" s="500">
        <f t="shared" si="1131"/>
        <v>35.700000000000003</v>
      </c>
      <c r="AK396" s="404">
        <f t="shared" si="1132"/>
        <v>50.400000000000006</v>
      </c>
      <c r="AL396" s="564">
        <v>3.5</v>
      </c>
      <c r="AM396" s="713">
        <v>3</v>
      </c>
      <c r="AN396" s="500">
        <f t="shared" si="1133"/>
        <v>24.5</v>
      </c>
      <c r="AO396" s="404">
        <f t="shared" si="1134"/>
        <v>3</v>
      </c>
      <c r="AP396" s="564"/>
      <c r="AQ396" s="713"/>
      <c r="AR396" s="500">
        <f t="shared" si="1135"/>
        <v>0</v>
      </c>
      <c r="AS396" s="404">
        <f t="shared" si="1136"/>
        <v>0</v>
      </c>
      <c r="AT396" s="236">
        <f t="shared" si="1137"/>
        <v>2.5083333333333333</v>
      </c>
      <c r="AU396" s="237">
        <f t="shared" si="1138"/>
        <v>2.1360000000000001</v>
      </c>
      <c r="AV396" s="500">
        <f t="shared" si="1139"/>
        <v>60.2</v>
      </c>
      <c r="AW396" s="404">
        <f t="shared" si="1140"/>
        <v>53.400000000000006</v>
      </c>
      <c r="AX396" s="422">
        <v>57.9</v>
      </c>
      <c r="AY396" s="712">
        <v>56.9</v>
      </c>
      <c r="AZ396" s="500">
        <f t="shared" si="1141"/>
        <v>984.3</v>
      </c>
      <c r="BA396" s="404">
        <f t="shared" si="1142"/>
        <v>1365.6</v>
      </c>
      <c r="BB396" s="422">
        <v>48.1</v>
      </c>
      <c r="BC396" s="712">
        <v>31</v>
      </c>
      <c r="BD396" s="500">
        <f t="shared" si="1143"/>
        <v>336.7</v>
      </c>
      <c r="BE396" s="404">
        <f t="shared" si="1144"/>
        <v>31</v>
      </c>
      <c r="BF396" s="422"/>
      <c r="BG396" s="712"/>
      <c r="BH396" s="500">
        <f t="shared" si="1145"/>
        <v>0</v>
      </c>
      <c r="BI396" s="404">
        <f t="shared" si="1146"/>
        <v>0</v>
      </c>
      <c r="BJ396" s="500">
        <f t="shared" si="1147"/>
        <v>55.041666666666664</v>
      </c>
      <c r="BK396" s="404">
        <f t="shared" si="1148"/>
        <v>55.863999999999997</v>
      </c>
      <c r="BL396" s="500">
        <f t="shared" si="1149"/>
        <v>1321</v>
      </c>
      <c r="BM396" s="404">
        <f t="shared" si="1150"/>
        <v>1396.6</v>
      </c>
      <c r="BN396" s="422">
        <v>21</v>
      </c>
      <c r="BO396" s="712">
        <v>46</v>
      </c>
      <c r="BP396" s="500">
        <f t="shared" si="1151"/>
        <v>21</v>
      </c>
      <c r="BQ396" s="404">
        <f t="shared" si="1152"/>
        <v>46</v>
      </c>
      <c r="BR396" s="422">
        <v>10</v>
      </c>
      <c r="BS396" s="712">
        <v>6</v>
      </c>
      <c r="BT396" s="500">
        <f t="shared" si="1153"/>
        <v>10</v>
      </c>
      <c r="BU396" s="404">
        <f t="shared" si="1154"/>
        <v>6</v>
      </c>
      <c r="BV396" s="422"/>
      <c r="BW396" s="712"/>
      <c r="BX396" s="500">
        <f t="shared" si="1155"/>
        <v>0</v>
      </c>
      <c r="BY396" s="404">
        <f t="shared" si="1156"/>
        <v>0</v>
      </c>
      <c r="BZ396" s="500">
        <f t="shared" si="1157"/>
        <v>31</v>
      </c>
      <c r="CA396" s="404">
        <f t="shared" si="1158"/>
        <v>52</v>
      </c>
      <c r="CB396" s="500">
        <f t="shared" si="1159"/>
        <v>31</v>
      </c>
      <c r="CC396" s="404">
        <f t="shared" si="1160"/>
        <v>52</v>
      </c>
      <c r="CD396" s="564">
        <v>3.3</v>
      </c>
      <c r="CE396" s="714">
        <v>2.2999999999999998</v>
      </c>
      <c r="CF396" s="500">
        <f t="shared" si="1161"/>
        <v>69.3</v>
      </c>
      <c r="CG396" s="404">
        <f t="shared" si="1162"/>
        <v>105.8</v>
      </c>
      <c r="CH396" s="564"/>
      <c r="CI396" s="714">
        <v>4.4000000000000004</v>
      </c>
      <c r="CJ396" s="500">
        <f t="shared" si="1163"/>
        <v>0</v>
      </c>
      <c r="CK396" s="404">
        <f t="shared" si="1164"/>
        <v>26.400000000000002</v>
      </c>
      <c r="CL396" s="564"/>
      <c r="CM396" s="714"/>
      <c r="CN396" s="500">
        <f t="shared" si="1165"/>
        <v>0</v>
      </c>
      <c r="CO396" s="404">
        <f t="shared" si="1166"/>
        <v>0</v>
      </c>
      <c r="CP396" s="500">
        <f t="shared" si="1167"/>
        <v>2.2354838709677418</v>
      </c>
      <c r="CQ396" s="237">
        <f t="shared" si="1168"/>
        <v>2.5423076923076922</v>
      </c>
      <c r="CR396" s="500">
        <f t="shared" si="1169"/>
        <v>69.3</v>
      </c>
      <c r="CS396" s="404">
        <f t="shared" si="1170"/>
        <v>132.19999999999999</v>
      </c>
      <c r="CT396" s="565">
        <v>77.2</v>
      </c>
      <c r="CU396" s="714">
        <v>67.5</v>
      </c>
      <c r="CV396" s="500">
        <f t="shared" si="1171"/>
        <v>1621.2</v>
      </c>
      <c r="CW396" s="404">
        <f t="shared" si="1172"/>
        <v>3105</v>
      </c>
      <c r="CX396" s="565">
        <v>56.4</v>
      </c>
      <c r="CY396" s="714">
        <v>73.5</v>
      </c>
      <c r="CZ396" s="500">
        <f t="shared" si="1173"/>
        <v>564</v>
      </c>
      <c r="DA396" s="404">
        <f t="shared" si="1174"/>
        <v>441</v>
      </c>
      <c r="DB396" s="565"/>
      <c r="DC396" s="714"/>
      <c r="DD396" s="500">
        <f t="shared" si="1175"/>
        <v>0</v>
      </c>
      <c r="DE396" s="404">
        <f t="shared" si="1176"/>
        <v>0</v>
      </c>
      <c r="DF396" s="500">
        <f t="shared" si="1177"/>
        <v>70.490322580645156</v>
      </c>
      <c r="DG396" s="404">
        <f t="shared" si="1178"/>
        <v>68.192307692307693</v>
      </c>
      <c r="DH396" s="500">
        <f t="shared" si="1179"/>
        <v>2185.1999999999998</v>
      </c>
      <c r="DI396" s="404">
        <f t="shared" si="1180"/>
        <v>3546</v>
      </c>
      <c r="DJ396" s="500">
        <f t="shared" si="1181"/>
        <v>55</v>
      </c>
      <c r="DK396" s="404">
        <f t="shared" si="1182"/>
        <v>77</v>
      </c>
      <c r="DL396" s="500">
        <f t="shared" si="1183"/>
        <v>55</v>
      </c>
      <c r="DM396" s="404">
        <f t="shared" si="1184"/>
        <v>77</v>
      </c>
      <c r="DN396" s="236">
        <f t="shared" si="1185"/>
        <v>2.3545454545454545</v>
      </c>
      <c r="DO396" s="237">
        <f t="shared" si="1186"/>
        <v>2.4103896103896103</v>
      </c>
      <c r="DP396" s="500">
        <f t="shared" si="1187"/>
        <v>129.5</v>
      </c>
      <c r="DQ396" s="404">
        <f t="shared" si="1188"/>
        <v>185.6</v>
      </c>
      <c r="DR396" s="500">
        <f t="shared" si="1189"/>
        <v>63.749090909090903</v>
      </c>
      <c r="DS396" s="404">
        <f t="shared" si="1190"/>
        <v>64.189610389610394</v>
      </c>
      <c r="DT396" s="500">
        <f t="shared" si="1191"/>
        <v>3506.2</v>
      </c>
      <c r="DU396" s="404">
        <f t="shared" si="1192"/>
        <v>4942.6000000000004</v>
      </c>
      <c r="DV396" s="565">
        <v>12</v>
      </c>
      <c r="DW396" s="715">
        <v>10</v>
      </c>
      <c r="DX396" s="500">
        <f t="shared" si="1193"/>
        <v>12</v>
      </c>
      <c r="DY396" s="404">
        <f t="shared" si="1194"/>
        <v>10</v>
      </c>
      <c r="DZ396" s="565">
        <v>3</v>
      </c>
      <c r="EA396" s="715">
        <v>10</v>
      </c>
      <c r="EB396" s="500">
        <f t="shared" si="1195"/>
        <v>3</v>
      </c>
      <c r="EC396" s="404">
        <f t="shared" si="1196"/>
        <v>10</v>
      </c>
      <c r="ED396" s="565"/>
      <c r="EE396" s="715"/>
      <c r="EF396" s="500">
        <f t="shared" si="1197"/>
        <v>0</v>
      </c>
      <c r="EG396" s="404">
        <f t="shared" si="1198"/>
        <v>0</v>
      </c>
      <c r="EH396" s="500">
        <f t="shared" si="1199"/>
        <v>15</v>
      </c>
      <c r="EI396" s="404">
        <f t="shared" si="1200"/>
        <v>20</v>
      </c>
      <c r="EJ396" s="500">
        <f t="shared" si="1201"/>
        <v>15</v>
      </c>
      <c r="EK396" s="404">
        <f t="shared" si="1202"/>
        <v>20</v>
      </c>
      <c r="EL396" s="564">
        <v>4</v>
      </c>
      <c r="EM396" s="716">
        <v>1.9</v>
      </c>
      <c r="EN396" s="500">
        <f t="shared" si="1203"/>
        <v>48</v>
      </c>
      <c r="EO396" s="404">
        <f t="shared" si="1204"/>
        <v>19</v>
      </c>
      <c r="EP396" s="564">
        <v>2.7</v>
      </c>
      <c r="EQ396" s="716">
        <v>2.7</v>
      </c>
      <c r="ER396" s="500">
        <f t="shared" si="1205"/>
        <v>8.1000000000000014</v>
      </c>
      <c r="ES396" s="404">
        <f t="shared" si="1206"/>
        <v>27</v>
      </c>
      <c r="ET396" s="564"/>
      <c r="EU396" s="716"/>
      <c r="EV396" s="500">
        <f t="shared" si="1207"/>
        <v>0</v>
      </c>
      <c r="EW396" s="404">
        <f t="shared" si="1208"/>
        <v>0</v>
      </c>
      <c r="EX396" s="236">
        <f t="shared" si="1209"/>
        <v>3.74</v>
      </c>
      <c r="EY396" s="237">
        <f t="shared" si="1210"/>
        <v>2.2999999999999998</v>
      </c>
      <c r="EZ396" s="500">
        <f t="shared" si="1211"/>
        <v>56.1</v>
      </c>
      <c r="FA396" s="404">
        <f t="shared" si="1212"/>
        <v>46</v>
      </c>
      <c r="FB396" s="565">
        <v>74.8</v>
      </c>
      <c r="FC396" s="716">
        <v>53.5</v>
      </c>
      <c r="FD396" s="500">
        <f t="shared" si="1213"/>
        <v>897.59999999999991</v>
      </c>
      <c r="FE396" s="404">
        <f t="shared" si="1214"/>
        <v>535</v>
      </c>
      <c r="FF396" s="565">
        <v>41.3</v>
      </c>
      <c r="FG396" s="716">
        <v>56.2</v>
      </c>
      <c r="FH396" s="500">
        <f t="shared" si="1215"/>
        <v>123.89999999999999</v>
      </c>
      <c r="FI396" s="404">
        <f t="shared" si="1216"/>
        <v>562</v>
      </c>
      <c r="FJ396" s="565"/>
      <c r="FK396" s="716"/>
      <c r="FL396" s="500">
        <f t="shared" si="1217"/>
        <v>0</v>
      </c>
      <c r="FM396" s="404">
        <f t="shared" si="1218"/>
        <v>0</v>
      </c>
      <c r="FN396" s="500">
        <f t="shared" si="1219"/>
        <v>68.099999999999994</v>
      </c>
      <c r="FO396" s="404">
        <f t="shared" si="1220"/>
        <v>54.85</v>
      </c>
      <c r="FP396" s="500">
        <f t="shared" si="1221"/>
        <v>1021.4999999999999</v>
      </c>
      <c r="FQ396" s="404">
        <f t="shared" si="1222"/>
        <v>1097</v>
      </c>
      <c r="FR396" s="565">
        <v>10</v>
      </c>
      <c r="FS396" s="717">
        <v>19</v>
      </c>
      <c r="FT396" s="500">
        <f t="shared" si="1223"/>
        <v>10</v>
      </c>
      <c r="FU396" s="404">
        <f t="shared" si="1224"/>
        <v>19</v>
      </c>
      <c r="FV396" s="564">
        <v>1.7</v>
      </c>
      <c r="FW396" s="718">
        <v>3.1</v>
      </c>
      <c r="FX396" s="500">
        <f t="shared" si="1225"/>
        <v>17</v>
      </c>
      <c r="FY396" s="404">
        <f t="shared" si="1226"/>
        <v>58.9</v>
      </c>
      <c r="FZ396" s="564">
        <v>19.899999999999999</v>
      </c>
      <c r="GA396" s="718">
        <v>45.1</v>
      </c>
      <c r="GB396" s="500">
        <f t="shared" si="1227"/>
        <v>199</v>
      </c>
      <c r="GC396" s="404">
        <f t="shared" si="1228"/>
        <v>856.9</v>
      </c>
      <c r="GD396" s="510">
        <f t="shared" si="1229"/>
        <v>50</v>
      </c>
      <c r="GE396" s="404">
        <f t="shared" si="1230"/>
        <v>80</v>
      </c>
      <c r="GF396" s="500">
        <f t="shared" si="1231"/>
        <v>50</v>
      </c>
      <c r="GG396" s="404">
        <f t="shared" si="1232"/>
        <v>80</v>
      </c>
      <c r="GH396" s="500">
        <f t="shared" si="1233"/>
        <v>153</v>
      </c>
      <c r="GI396" s="404">
        <f t="shared" si="1234"/>
        <v>175.2</v>
      </c>
      <c r="GJ396" s="500">
        <f t="shared" si="1235"/>
        <v>3503.1</v>
      </c>
      <c r="GK396" s="404">
        <f t="shared" si="1236"/>
        <v>5005.6000000000004</v>
      </c>
      <c r="GL396" s="510">
        <f t="shared" si="1237"/>
        <v>20</v>
      </c>
      <c r="GM396" s="404">
        <f t="shared" si="1238"/>
        <v>17</v>
      </c>
      <c r="GN396" s="500">
        <f t="shared" si="1239"/>
        <v>20</v>
      </c>
      <c r="GO396" s="404">
        <f t="shared" si="1240"/>
        <v>17</v>
      </c>
      <c r="GP396" s="500">
        <f t="shared" si="1241"/>
        <v>32.6</v>
      </c>
      <c r="GQ396" s="404">
        <f t="shared" si="1242"/>
        <v>56.400000000000006</v>
      </c>
      <c r="GR396" s="500">
        <f t="shared" si="1243"/>
        <v>1024.6000000000001</v>
      </c>
      <c r="GS396" s="404">
        <f t="shared" si="1244"/>
        <v>1034</v>
      </c>
      <c r="GT396" s="510">
        <f t="shared" si="1245"/>
        <v>70</v>
      </c>
      <c r="GU396" s="404">
        <f t="shared" si="1246"/>
        <v>97</v>
      </c>
      <c r="GV396" s="500">
        <f t="shared" si="1247"/>
        <v>70</v>
      </c>
      <c r="GW396" s="404">
        <f t="shared" si="1248"/>
        <v>97</v>
      </c>
      <c r="GX396" s="500">
        <f t="shared" si="1249"/>
        <v>185.6</v>
      </c>
      <c r="GY396" s="404">
        <f t="shared" si="1250"/>
        <v>231.6</v>
      </c>
      <c r="GZ396" s="500">
        <f t="shared" si="1251"/>
        <v>4527.7</v>
      </c>
      <c r="HA396" s="404">
        <f t="shared" si="1252"/>
        <v>6039.6</v>
      </c>
      <c r="HB396" s="510">
        <f t="shared" si="1253"/>
        <v>0</v>
      </c>
      <c r="HC396" s="404">
        <f t="shared" si="1254"/>
        <v>0</v>
      </c>
      <c r="HD396" s="500">
        <f t="shared" si="1255"/>
        <v>0</v>
      </c>
      <c r="HE396" s="404">
        <f t="shared" si="1256"/>
        <v>0</v>
      </c>
      <c r="HF396" s="500" t="str">
        <f t="shared" si="1257"/>
        <v/>
      </c>
      <c r="HG396" s="404" t="str">
        <f t="shared" si="1258"/>
        <v/>
      </c>
      <c r="HH396" s="500" t="str">
        <f t="shared" si="1259"/>
        <v/>
      </c>
      <c r="HI396" s="404" t="str">
        <f t="shared" si="1260"/>
        <v/>
      </c>
      <c r="HJ396" s="510">
        <f t="shared" si="1261"/>
        <v>202.6</v>
      </c>
      <c r="HK396" s="404">
        <f t="shared" si="1262"/>
        <v>290.5</v>
      </c>
      <c r="HL396" s="500">
        <f t="shared" si="1263"/>
        <v>4726.7</v>
      </c>
      <c r="HM396" s="404">
        <f t="shared" si="1264"/>
        <v>6896.5</v>
      </c>
    </row>
    <row r="397" spans="1:221">
      <c r="A397" s="711" t="s">
        <v>547</v>
      </c>
      <c r="B397" s="622" t="s">
        <v>1085</v>
      </c>
      <c r="C397" s="730"/>
      <c r="D397" s="627">
        <v>224891</v>
      </c>
      <c r="E397" s="623">
        <v>10</v>
      </c>
      <c r="F397" s="422">
        <v>57</v>
      </c>
      <c r="G397" s="712">
        <v>64</v>
      </c>
      <c r="H397" s="422">
        <v>0</v>
      </c>
      <c r="I397" s="712">
        <v>0</v>
      </c>
      <c r="J397" s="500">
        <f t="shared" si="1115"/>
        <v>57</v>
      </c>
      <c r="K397" s="404">
        <f t="shared" si="1116"/>
        <v>64</v>
      </c>
      <c r="L397" s="422"/>
      <c r="M397" s="712"/>
      <c r="N397" s="500">
        <f t="shared" si="1117"/>
        <v>57</v>
      </c>
      <c r="O397" s="404">
        <f t="shared" si="1118"/>
        <v>64</v>
      </c>
      <c r="P397" s="500">
        <f t="shared" si="1119"/>
        <v>57</v>
      </c>
      <c r="Q397" s="404">
        <f t="shared" si="1120"/>
        <v>64</v>
      </c>
      <c r="R397" s="422">
        <v>14</v>
      </c>
      <c r="S397" s="712">
        <v>15</v>
      </c>
      <c r="T397" s="500">
        <f t="shared" si="1121"/>
        <v>14</v>
      </c>
      <c r="U397" s="404">
        <f t="shared" si="1122"/>
        <v>15</v>
      </c>
      <c r="V397" s="422">
        <v>1</v>
      </c>
      <c r="W397" s="712">
        <v>2</v>
      </c>
      <c r="X397" s="500">
        <f t="shared" si="1123"/>
        <v>1</v>
      </c>
      <c r="Y397" s="404">
        <f t="shared" si="1124"/>
        <v>2</v>
      </c>
      <c r="Z397" s="422"/>
      <c r="AA397" s="712"/>
      <c r="AB397" s="500">
        <f t="shared" si="1125"/>
        <v>0</v>
      </c>
      <c r="AC397" s="404">
        <f t="shared" si="1126"/>
        <v>0</v>
      </c>
      <c r="AD397" s="500">
        <f t="shared" si="1127"/>
        <v>15</v>
      </c>
      <c r="AE397" s="404">
        <f t="shared" si="1128"/>
        <v>17</v>
      </c>
      <c r="AF397" s="500">
        <f t="shared" si="1129"/>
        <v>15</v>
      </c>
      <c r="AG397" s="404">
        <f t="shared" si="1130"/>
        <v>17</v>
      </c>
      <c r="AH397" s="564">
        <v>2.4</v>
      </c>
      <c r="AI397" s="713">
        <v>2.4</v>
      </c>
      <c r="AJ397" s="500">
        <f t="shared" si="1131"/>
        <v>33.6</v>
      </c>
      <c r="AK397" s="404">
        <f t="shared" si="1132"/>
        <v>36</v>
      </c>
      <c r="AL397" s="564">
        <v>2</v>
      </c>
      <c r="AM397" s="713">
        <v>2</v>
      </c>
      <c r="AN397" s="500">
        <f t="shared" si="1133"/>
        <v>2</v>
      </c>
      <c r="AO397" s="404">
        <f t="shared" si="1134"/>
        <v>4</v>
      </c>
      <c r="AP397" s="564"/>
      <c r="AQ397" s="713"/>
      <c r="AR397" s="500">
        <f t="shared" si="1135"/>
        <v>0</v>
      </c>
      <c r="AS397" s="404">
        <f t="shared" si="1136"/>
        <v>0</v>
      </c>
      <c r="AT397" s="236">
        <f t="shared" si="1137"/>
        <v>2.3733333333333335</v>
      </c>
      <c r="AU397" s="237">
        <f t="shared" si="1138"/>
        <v>2.3529411764705883</v>
      </c>
      <c r="AV397" s="500">
        <f t="shared" si="1139"/>
        <v>35.6</v>
      </c>
      <c r="AW397" s="404">
        <f t="shared" si="1140"/>
        <v>40</v>
      </c>
      <c r="AX397" s="422">
        <v>58.1</v>
      </c>
      <c r="AY397" s="712">
        <v>63.5</v>
      </c>
      <c r="AZ397" s="500">
        <f t="shared" si="1141"/>
        <v>813.4</v>
      </c>
      <c r="BA397" s="404">
        <f t="shared" si="1142"/>
        <v>952.5</v>
      </c>
      <c r="BB397" s="422">
        <v>55</v>
      </c>
      <c r="BC397" s="712">
        <v>52</v>
      </c>
      <c r="BD397" s="500">
        <f t="shared" si="1143"/>
        <v>55</v>
      </c>
      <c r="BE397" s="404">
        <f t="shared" si="1144"/>
        <v>104</v>
      </c>
      <c r="BF397" s="422"/>
      <c r="BG397" s="712"/>
      <c r="BH397" s="500">
        <f t="shared" si="1145"/>
        <v>0</v>
      </c>
      <c r="BI397" s="404">
        <f t="shared" si="1146"/>
        <v>0</v>
      </c>
      <c r="BJ397" s="500">
        <f t="shared" si="1147"/>
        <v>57.893333333333331</v>
      </c>
      <c r="BK397" s="404">
        <f t="shared" si="1148"/>
        <v>62.147058823529413</v>
      </c>
      <c r="BL397" s="500">
        <f t="shared" si="1149"/>
        <v>868.4</v>
      </c>
      <c r="BM397" s="404">
        <f t="shared" si="1150"/>
        <v>1056.5</v>
      </c>
      <c r="BN397" s="422">
        <v>17</v>
      </c>
      <c r="BO397" s="712">
        <v>19</v>
      </c>
      <c r="BP397" s="500">
        <f t="shared" si="1151"/>
        <v>17</v>
      </c>
      <c r="BQ397" s="404">
        <f t="shared" si="1152"/>
        <v>19</v>
      </c>
      <c r="BR397" s="422">
        <v>2</v>
      </c>
      <c r="BS397" s="712">
        <v>5</v>
      </c>
      <c r="BT397" s="500">
        <f t="shared" si="1153"/>
        <v>2</v>
      </c>
      <c r="BU397" s="404">
        <f t="shared" si="1154"/>
        <v>5</v>
      </c>
      <c r="BV397" s="422"/>
      <c r="BW397" s="712"/>
      <c r="BX397" s="500">
        <f t="shared" si="1155"/>
        <v>0</v>
      </c>
      <c r="BY397" s="404">
        <f t="shared" si="1156"/>
        <v>0</v>
      </c>
      <c r="BZ397" s="500">
        <f t="shared" si="1157"/>
        <v>19</v>
      </c>
      <c r="CA397" s="404">
        <f t="shared" si="1158"/>
        <v>24</v>
      </c>
      <c r="CB397" s="500">
        <f t="shared" si="1159"/>
        <v>19</v>
      </c>
      <c r="CC397" s="404">
        <f t="shared" si="1160"/>
        <v>24</v>
      </c>
      <c r="CD397" s="564">
        <v>2.2999999999999998</v>
      </c>
      <c r="CE397" s="714">
        <v>3</v>
      </c>
      <c r="CF397" s="500">
        <f t="shared" si="1161"/>
        <v>39.099999999999994</v>
      </c>
      <c r="CG397" s="404">
        <f t="shared" si="1162"/>
        <v>57</v>
      </c>
      <c r="CH397" s="564"/>
      <c r="CI397" s="714">
        <v>5</v>
      </c>
      <c r="CJ397" s="500">
        <f t="shared" si="1163"/>
        <v>0</v>
      </c>
      <c r="CK397" s="404">
        <f t="shared" si="1164"/>
        <v>25</v>
      </c>
      <c r="CL397" s="564"/>
      <c r="CM397" s="714"/>
      <c r="CN397" s="500">
        <f t="shared" si="1165"/>
        <v>0</v>
      </c>
      <c r="CO397" s="404">
        <f t="shared" si="1166"/>
        <v>0</v>
      </c>
      <c r="CP397" s="500">
        <f t="shared" si="1167"/>
        <v>2.0578947368421048</v>
      </c>
      <c r="CQ397" s="237">
        <f t="shared" si="1168"/>
        <v>3.4166666666666665</v>
      </c>
      <c r="CR397" s="500">
        <f t="shared" si="1169"/>
        <v>39.099999999999994</v>
      </c>
      <c r="CS397" s="404">
        <f t="shared" si="1170"/>
        <v>82</v>
      </c>
      <c r="CT397" s="565">
        <v>67.099999999999994</v>
      </c>
      <c r="CU397" s="714">
        <v>69.099999999999994</v>
      </c>
      <c r="CV397" s="500">
        <f t="shared" si="1171"/>
        <v>1140.6999999999998</v>
      </c>
      <c r="CW397" s="404">
        <f t="shared" si="1172"/>
        <v>1312.8999999999999</v>
      </c>
      <c r="CX397" s="565">
        <v>102.5</v>
      </c>
      <c r="CY397" s="714">
        <v>85</v>
      </c>
      <c r="CZ397" s="500">
        <f t="shared" si="1173"/>
        <v>205</v>
      </c>
      <c r="DA397" s="404">
        <f t="shared" si="1174"/>
        <v>425</v>
      </c>
      <c r="DB397" s="565"/>
      <c r="DC397" s="714"/>
      <c r="DD397" s="500">
        <f t="shared" si="1175"/>
        <v>0</v>
      </c>
      <c r="DE397" s="404">
        <f t="shared" si="1176"/>
        <v>0</v>
      </c>
      <c r="DF397" s="500">
        <f t="shared" si="1177"/>
        <v>70.826315789473668</v>
      </c>
      <c r="DG397" s="404">
        <f t="shared" si="1178"/>
        <v>72.412499999999994</v>
      </c>
      <c r="DH397" s="500">
        <f t="shared" si="1179"/>
        <v>1345.6999999999996</v>
      </c>
      <c r="DI397" s="404">
        <f t="shared" si="1180"/>
        <v>1737.8999999999999</v>
      </c>
      <c r="DJ397" s="500">
        <f t="shared" si="1181"/>
        <v>34</v>
      </c>
      <c r="DK397" s="404">
        <f t="shared" si="1182"/>
        <v>41</v>
      </c>
      <c r="DL397" s="500">
        <f t="shared" si="1183"/>
        <v>34</v>
      </c>
      <c r="DM397" s="404">
        <f t="shared" si="1184"/>
        <v>41</v>
      </c>
      <c r="DN397" s="236">
        <f t="shared" si="1185"/>
        <v>2.1970588235294115</v>
      </c>
      <c r="DO397" s="237">
        <f t="shared" si="1186"/>
        <v>2.975609756097561</v>
      </c>
      <c r="DP397" s="500">
        <f t="shared" si="1187"/>
        <v>74.699999999999989</v>
      </c>
      <c r="DQ397" s="404">
        <f t="shared" si="1188"/>
        <v>122</v>
      </c>
      <c r="DR397" s="500">
        <f t="shared" si="1189"/>
        <v>65.120588235294107</v>
      </c>
      <c r="DS397" s="404">
        <f t="shared" si="1190"/>
        <v>68.156097560975596</v>
      </c>
      <c r="DT397" s="500">
        <f t="shared" si="1191"/>
        <v>2214.0999999999995</v>
      </c>
      <c r="DU397" s="404">
        <f t="shared" si="1192"/>
        <v>2794.3999999999996</v>
      </c>
      <c r="DV397" s="565">
        <v>13</v>
      </c>
      <c r="DW397" s="715">
        <v>7</v>
      </c>
      <c r="DX397" s="500">
        <f t="shared" si="1193"/>
        <v>13</v>
      </c>
      <c r="DY397" s="404">
        <f t="shared" si="1194"/>
        <v>7</v>
      </c>
      <c r="DZ397" s="565">
        <v>3</v>
      </c>
      <c r="EA397" s="715">
        <v>6</v>
      </c>
      <c r="EB397" s="500">
        <f t="shared" si="1195"/>
        <v>3</v>
      </c>
      <c r="EC397" s="404">
        <f t="shared" si="1196"/>
        <v>6</v>
      </c>
      <c r="ED397" s="565"/>
      <c r="EE397" s="715"/>
      <c r="EF397" s="500">
        <f t="shared" si="1197"/>
        <v>0</v>
      </c>
      <c r="EG397" s="404">
        <f t="shared" si="1198"/>
        <v>0</v>
      </c>
      <c r="EH397" s="500">
        <f t="shared" si="1199"/>
        <v>16</v>
      </c>
      <c r="EI397" s="404">
        <f t="shared" si="1200"/>
        <v>13</v>
      </c>
      <c r="EJ397" s="500">
        <f t="shared" si="1201"/>
        <v>16</v>
      </c>
      <c r="EK397" s="404">
        <f t="shared" si="1202"/>
        <v>13</v>
      </c>
      <c r="EL397" s="564">
        <v>1.9</v>
      </c>
      <c r="EM397" s="716">
        <v>3.4</v>
      </c>
      <c r="EN397" s="500">
        <f t="shared" si="1203"/>
        <v>24.7</v>
      </c>
      <c r="EO397" s="404">
        <f t="shared" si="1204"/>
        <v>23.8</v>
      </c>
      <c r="EP397" s="564">
        <v>1.5</v>
      </c>
      <c r="EQ397" s="716">
        <v>3.9</v>
      </c>
      <c r="ER397" s="500">
        <f t="shared" si="1205"/>
        <v>4.5</v>
      </c>
      <c r="ES397" s="404">
        <f t="shared" si="1206"/>
        <v>23.4</v>
      </c>
      <c r="ET397" s="564"/>
      <c r="EU397" s="716"/>
      <c r="EV397" s="500">
        <f t="shared" si="1207"/>
        <v>0</v>
      </c>
      <c r="EW397" s="404">
        <f t="shared" si="1208"/>
        <v>0</v>
      </c>
      <c r="EX397" s="236">
        <f t="shared" si="1209"/>
        <v>1.825</v>
      </c>
      <c r="EY397" s="237">
        <f t="shared" si="1210"/>
        <v>3.6307692307692312</v>
      </c>
      <c r="EZ397" s="500">
        <f t="shared" si="1211"/>
        <v>29.2</v>
      </c>
      <c r="FA397" s="404">
        <f t="shared" si="1212"/>
        <v>47.2</v>
      </c>
      <c r="FB397" s="565">
        <v>53.3</v>
      </c>
      <c r="FC397" s="716">
        <v>68.7</v>
      </c>
      <c r="FD397" s="500">
        <f t="shared" si="1213"/>
        <v>692.9</v>
      </c>
      <c r="FE397" s="404">
        <f t="shared" si="1214"/>
        <v>480.90000000000003</v>
      </c>
      <c r="FF397" s="565">
        <v>26.7</v>
      </c>
      <c r="FG397" s="716">
        <v>57</v>
      </c>
      <c r="FH397" s="500">
        <f t="shared" si="1215"/>
        <v>80.099999999999994</v>
      </c>
      <c r="FI397" s="404">
        <f t="shared" si="1216"/>
        <v>342</v>
      </c>
      <c r="FJ397" s="565"/>
      <c r="FK397" s="716"/>
      <c r="FL397" s="500">
        <f t="shared" si="1217"/>
        <v>0</v>
      </c>
      <c r="FM397" s="404">
        <f t="shared" si="1218"/>
        <v>0</v>
      </c>
      <c r="FN397" s="500">
        <f t="shared" si="1219"/>
        <v>48.3125</v>
      </c>
      <c r="FO397" s="404">
        <f t="shared" si="1220"/>
        <v>63.300000000000004</v>
      </c>
      <c r="FP397" s="500">
        <f t="shared" si="1221"/>
        <v>773</v>
      </c>
      <c r="FQ397" s="404">
        <f t="shared" si="1222"/>
        <v>822.90000000000009</v>
      </c>
      <c r="FR397" s="565">
        <v>7</v>
      </c>
      <c r="FS397" s="717">
        <v>10</v>
      </c>
      <c r="FT397" s="500">
        <f t="shared" si="1223"/>
        <v>7</v>
      </c>
      <c r="FU397" s="404">
        <f t="shared" si="1224"/>
        <v>10</v>
      </c>
      <c r="FV397" s="564">
        <v>3.9</v>
      </c>
      <c r="FW397" s="718">
        <v>2.9</v>
      </c>
      <c r="FX397" s="500">
        <f t="shared" si="1225"/>
        <v>27.3</v>
      </c>
      <c r="FY397" s="404">
        <f t="shared" si="1226"/>
        <v>29</v>
      </c>
      <c r="FZ397" s="564">
        <v>75.599999999999994</v>
      </c>
      <c r="GA397" s="718">
        <v>47.4</v>
      </c>
      <c r="GB397" s="500">
        <f t="shared" si="1227"/>
        <v>529.19999999999993</v>
      </c>
      <c r="GC397" s="404">
        <f t="shared" si="1228"/>
        <v>474</v>
      </c>
      <c r="GD397" s="510">
        <f t="shared" si="1229"/>
        <v>44</v>
      </c>
      <c r="GE397" s="404">
        <f t="shared" si="1230"/>
        <v>41</v>
      </c>
      <c r="GF397" s="500">
        <f t="shared" si="1231"/>
        <v>44</v>
      </c>
      <c r="GG397" s="404">
        <f t="shared" si="1232"/>
        <v>41</v>
      </c>
      <c r="GH397" s="500">
        <f t="shared" si="1233"/>
        <v>97.399999999999991</v>
      </c>
      <c r="GI397" s="404">
        <f t="shared" si="1234"/>
        <v>116.8</v>
      </c>
      <c r="GJ397" s="500">
        <f t="shared" si="1235"/>
        <v>2647</v>
      </c>
      <c r="GK397" s="404">
        <f t="shared" si="1236"/>
        <v>2746.2999999999997</v>
      </c>
      <c r="GL397" s="510">
        <f t="shared" si="1237"/>
        <v>6</v>
      </c>
      <c r="GM397" s="404">
        <f t="shared" si="1238"/>
        <v>13</v>
      </c>
      <c r="GN397" s="500">
        <f t="shared" si="1239"/>
        <v>6</v>
      </c>
      <c r="GO397" s="404">
        <f t="shared" si="1240"/>
        <v>13</v>
      </c>
      <c r="GP397" s="500">
        <f t="shared" si="1241"/>
        <v>6.5</v>
      </c>
      <c r="GQ397" s="404">
        <f t="shared" si="1242"/>
        <v>52.4</v>
      </c>
      <c r="GR397" s="500">
        <f t="shared" si="1243"/>
        <v>340.1</v>
      </c>
      <c r="GS397" s="404">
        <f t="shared" si="1244"/>
        <v>871</v>
      </c>
      <c r="GT397" s="510">
        <f t="shared" si="1245"/>
        <v>50</v>
      </c>
      <c r="GU397" s="404">
        <f t="shared" si="1246"/>
        <v>54</v>
      </c>
      <c r="GV397" s="500">
        <f t="shared" si="1247"/>
        <v>50</v>
      </c>
      <c r="GW397" s="404">
        <f t="shared" si="1248"/>
        <v>54</v>
      </c>
      <c r="GX397" s="500">
        <f t="shared" si="1249"/>
        <v>103.89999999999999</v>
      </c>
      <c r="GY397" s="404">
        <f t="shared" si="1250"/>
        <v>169.2</v>
      </c>
      <c r="GZ397" s="500">
        <f t="shared" si="1251"/>
        <v>2987.1</v>
      </c>
      <c r="HA397" s="404">
        <f t="shared" si="1252"/>
        <v>3617.2999999999997</v>
      </c>
      <c r="HB397" s="510">
        <f t="shared" si="1253"/>
        <v>0</v>
      </c>
      <c r="HC397" s="404">
        <f t="shared" si="1254"/>
        <v>0</v>
      </c>
      <c r="HD397" s="500">
        <f t="shared" si="1255"/>
        <v>0</v>
      </c>
      <c r="HE397" s="404">
        <f t="shared" si="1256"/>
        <v>0</v>
      </c>
      <c r="HF397" s="500" t="str">
        <f t="shared" si="1257"/>
        <v/>
      </c>
      <c r="HG397" s="404" t="str">
        <f t="shared" si="1258"/>
        <v/>
      </c>
      <c r="HH397" s="500" t="str">
        <f t="shared" si="1259"/>
        <v/>
      </c>
      <c r="HI397" s="404" t="str">
        <f t="shared" si="1260"/>
        <v/>
      </c>
      <c r="HJ397" s="510">
        <f t="shared" si="1261"/>
        <v>131.19999999999999</v>
      </c>
      <c r="HK397" s="404">
        <f t="shared" si="1262"/>
        <v>198.2</v>
      </c>
      <c r="HL397" s="500">
        <f t="shared" si="1263"/>
        <v>3516.2999999999993</v>
      </c>
      <c r="HM397" s="404">
        <f t="shared" si="1264"/>
        <v>4091.2999999999997</v>
      </c>
    </row>
    <row r="398" spans="1:221">
      <c r="A398" s="711" t="s">
        <v>547</v>
      </c>
      <c r="B398" s="622" t="s">
        <v>1086</v>
      </c>
      <c r="C398" s="730"/>
      <c r="D398" s="627">
        <v>224961</v>
      </c>
      <c r="E398" s="623">
        <v>10</v>
      </c>
      <c r="F398" s="422">
        <v>231</v>
      </c>
      <c r="G398" s="712">
        <v>228</v>
      </c>
      <c r="H398" s="422">
        <v>0</v>
      </c>
      <c r="I398" s="712">
        <v>1</v>
      </c>
      <c r="J398" s="500">
        <f t="shared" si="1115"/>
        <v>231</v>
      </c>
      <c r="K398" s="404">
        <f t="shared" si="1116"/>
        <v>227</v>
      </c>
      <c r="L398" s="422"/>
      <c r="M398" s="712"/>
      <c r="N398" s="500">
        <f t="shared" si="1117"/>
        <v>231</v>
      </c>
      <c r="O398" s="404">
        <f t="shared" si="1118"/>
        <v>227</v>
      </c>
      <c r="P398" s="500">
        <f t="shared" si="1119"/>
        <v>231</v>
      </c>
      <c r="Q398" s="404">
        <f t="shared" si="1120"/>
        <v>227</v>
      </c>
      <c r="R398" s="422">
        <v>14</v>
      </c>
      <c r="S398" s="712">
        <v>13</v>
      </c>
      <c r="T398" s="500">
        <f t="shared" si="1121"/>
        <v>14</v>
      </c>
      <c r="U398" s="404">
        <f t="shared" si="1122"/>
        <v>13</v>
      </c>
      <c r="V398" s="422">
        <v>12</v>
      </c>
      <c r="W398" s="712">
        <v>11</v>
      </c>
      <c r="X398" s="500">
        <f t="shared" si="1123"/>
        <v>12</v>
      </c>
      <c r="Y398" s="404">
        <f t="shared" si="1124"/>
        <v>11</v>
      </c>
      <c r="Z398" s="422"/>
      <c r="AA398" s="712"/>
      <c r="AB398" s="500">
        <f t="shared" si="1125"/>
        <v>0</v>
      </c>
      <c r="AC398" s="404">
        <f t="shared" si="1126"/>
        <v>0</v>
      </c>
      <c r="AD398" s="500">
        <f t="shared" si="1127"/>
        <v>26</v>
      </c>
      <c r="AE398" s="404">
        <f t="shared" si="1128"/>
        <v>24</v>
      </c>
      <c r="AF398" s="500">
        <f t="shared" si="1129"/>
        <v>26</v>
      </c>
      <c r="AG398" s="404">
        <f t="shared" si="1130"/>
        <v>24</v>
      </c>
      <c r="AH398" s="564">
        <v>3.8</v>
      </c>
      <c r="AI398" s="713">
        <v>4.0999999999999996</v>
      </c>
      <c r="AJ398" s="500">
        <f t="shared" si="1131"/>
        <v>53.199999999999996</v>
      </c>
      <c r="AK398" s="404">
        <f t="shared" si="1132"/>
        <v>53.3</v>
      </c>
      <c r="AL398" s="564">
        <v>3.8</v>
      </c>
      <c r="AM398" s="713">
        <v>3.7</v>
      </c>
      <c r="AN398" s="500">
        <f t="shared" si="1133"/>
        <v>45.599999999999994</v>
      </c>
      <c r="AO398" s="404">
        <f t="shared" si="1134"/>
        <v>40.700000000000003</v>
      </c>
      <c r="AP398" s="564"/>
      <c r="AQ398" s="713"/>
      <c r="AR398" s="500">
        <f t="shared" si="1135"/>
        <v>0</v>
      </c>
      <c r="AS398" s="404">
        <f t="shared" si="1136"/>
        <v>0</v>
      </c>
      <c r="AT398" s="236">
        <f t="shared" si="1137"/>
        <v>3.7999999999999994</v>
      </c>
      <c r="AU398" s="237">
        <f t="shared" si="1138"/>
        <v>3.9166666666666665</v>
      </c>
      <c r="AV398" s="500">
        <f t="shared" si="1139"/>
        <v>98.799999999999983</v>
      </c>
      <c r="AW398" s="404">
        <f t="shared" si="1140"/>
        <v>94</v>
      </c>
      <c r="AX398" s="422">
        <v>75</v>
      </c>
      <c r="AY398" s="712">
        <v>77.900000000000006</v>
      </c>
      <c r="AZ398" s="500">
        <f t="shared" si="1141"/>
        <v>1050</v>
      </c>
      <c r="BA398" s="404">
        <f t="shared" si="1142"/>
        <v>1012.7</v>
      </c>
      <c r="BB398" s="422">
        <v>77.3</v>
      </c>
      <c r="BC398" s="712">
        <v>53</v>
      </c>
      <c r="BD398" s="500">
        <f t="shared" si="1143"/>
        <v>927.59999999999991</v>
      </c>
      <c r="BE398" s="404">
        <f t="shared" si="1144"/>
        <v>583</v>
      </c>
      <c r="BF398" s="422"/>
      <c r="BG398" s="712"/>
      <c r="BH398" s="500">
        <f t="shared" si="1145"/>
        <v>0</v>
      </c>
      <c r="BI398" s="404">
        <f t="shared" si="1146"/>
        <v>0</v>
      </c>
      <c r="BJ398" s="500">
        <f t="shared" si="1147"/>
        <v>76.061538461538461</v>
      </c>
      <c r="BK398" s="404">
        <f t="shared" si="1148"/>
        <v>66.487499999999997</v>
      </c>
      <c r="BL398" s="500">
        <f t="shared" si="1149"/>
        <v>1977.6</v>
      </c>
      <c r="BM398" s="404">
        <f t="shared" si="1150"/>
        <v>1595.6999999999998</v>
      </c>
      <c r="BN398" s="422">
        <v>42</v>
      </c>
      <c r="BO398" s="712">
        <v>37</v>
      </c>
      <c r="BP398" s="500">
        <f t="shared" si="1151"/>
        <v>42</v>
      </c>
      <c r="BQ398" s="404">
        <f t="shared" si="1152"/>
        <v>37</v>
      </c>
      <c r="BR398" s="422">
        <v>32</v>
      </c>
      <c r="BS398" s="712">
        <v>32</v>
      </c>
      <c r="BT398" s="500">
        <f t="shared" si="1153"/>
        <v>32</v>
      </c>
      <c r="BU398" s="404">
        <f t="shared" si="1154"/>
        <v>32</v>
      </c>
      <c r="BV398" s="422"/>
      <c r="BW398" s="712"/>
      <c r="BX398" s="500">
        <f t="shared" si="1155"/>
        <v>0</v>
      </c>
      <c r="BY398" s="404">
        <f t="shared" si="1156"/>
        <v>0</v>
      </c>
      <c r="BZ398" s="500">
        <f t="shared" si="1157"/>
        <v>74</v>
      </c>
      <c r="CA398" s="404">
        <f t="shared" si="1158"/>
        <v>69</v>
      </c>
      <c r="CB398" s="500">
        <f t="shared" si="1159"/>
        <v>74</v>
      </c>
      <c r="CC398" s="404">
        <f t="shared" si="1160"/>
        <v>69</v>
      </c>
      <c r="CD398" s="564">
        <v>4.0999999999999996</v>
      </c>
      <c r="CE398" s="714">
        <v>3.6</v>
      </c>
      <c r="CF398" s="500">
        <f t="shared" si="1161"/>
        <v>172.2</v>
      </c>
      <c r="CG398" s="404">
        <f t="shared" si="1162"/>
        <v>133.20000000000002</v>
      </c>
      <c r="CH398" s="564"/>
      <c r="CI398" s="714">
        <v>4.5999999999999996</v>
      </c>
      <c r="CJ398" s="500">
        <f t="shared" si="1163"/>
        <v>0</v>
      </c>
      <c r="CK398" s="404">
        <f t="shared" si="1164"/>
        <v>147.19999999999999</v>
      </c>
      <c r="CL398" s="564"/>
      <c r="CM398" s="714"/>
      <c r="CN398" s="500">
        <f t="shared" si="1165"/>
        <v>0</v>
      </c>
      <c r="CO398" s="404">
        <f t="shared" si="1166"/>
        <v>0</v>
      </c>
      <c r="CP398" s="500">
        <f t="shared" si="1167"/>
        <v>2.327027027027027</v>
      </c>
      <c r="CQ398" s="237">
        <f t="shared" si="1168"/>
        <v>4.0637681159420289</v>
      </c>
      <c r="CR398" s="500">
        <f t="shared" si="1169"/>
        <v>172.2</v>
      </c>
      <c r="CS398" s="404">
        <f t="shared" si="1170"/>
        <v>280.39999999999998</v>
      </c>
      <c r="CT398" s="565">
        <v>87.6</v>
      </c>
      <c r="CU398" s="714">
        <v>84.6</v>
      </c>
      <c r="CV398" s="500">
        <f t="shared" si="1171"/>
        <v>3679.2</v>
      </c>
      <c r="CW398" s="404">
        <f t="shared" si="1172"/>
        <v>3130.2</v>
      </c>
      <c r="CX398" s="565">
        <v>82.9</v>
      </c>
      <c r="CY398" s="714">
        <v>84.7</v>
      </c>
      <c r="CZ398" s="500">
        <f t="shared" si="1173"/>
        <v>2652.8</v>
      </c>
      <c r="DA398" s="404">
        <f t="shared" si="1174"/>
        <v>2710.4</v>
      </c>
      <c r="DB398" s="565"/>
      <c r="DC398" s="714"/>
      <c r="DD398" s="500">
        <f t="shared" si="1175"/>
        <v>0</v>
      </c>
      <c r="DE398" s="404">
        <f t="shared" si="1176"/>
        <v>0</v>
      </c>
      <c r="DF398" s="500">
        <f t="shared" si="1177"/>
        <v>85.567567567567565</v>
      </c>
      <c r="DG398" s="404">
        <f t="shared" si="1178"/>
        <v>84.646376811594209</v>
      </c>
      <c r="DH398" s="500">
        <f t="shared" si="1179"/>
        <v>6332</v>
      </c>
      <c r="DI398" s="404">
        <f t="shared" si="1180"/>
        <v>5840.6</v>
      </c>
      <c r="DJ398" s="500">
        <f t="shared" si="1181"/>
        <v>100</v>
      </c>
      <c r="DK398" s="404">
        <f t="shared" si="1182"/>
        <v>93</v>
      </c>
      <c r="DL398" s="500">
        <f t="shared" si="1183"/>
        <v>100</v>
      </c>
      <c r="DM398" s="404">
        <f t="shared" si="1184"/>
        <v>93</v>
      </c>
      <c r="DN398" s="236">
        <f t="shared" si="1185"/>
        <v>2.71</v>
      </c>
      <c r="DO398" s="237">
        <f t="shared" si="1186"/>
        <v>4.0258064516129028</v>
      </c>
      <c r="DP398" s="500">
        <f t="shared" si="1187"/>
        <v>271</v>
      </c>
      <c r="DQ398" s="404">
        <f t="shared" si="1188"/>
        <v>374.4</v>
      </c>
      <c r="DR398" s="500">
        <f t="shared" si="1189"/>
        <v>83.096000000000004</v>
      </c>
      <c r="DS398" s="404">
        <f t="shared" si="1190"/>
        <v>79.960215053763449</v>
      </c>
      <c r="DT398" s="500">
        <f t="shared" si="1191"/>
        <v>8309.6</v>
      </c>
      <c r="DU398" s="404">
        <f t="shared" si="1192"/>
        <v>7436.3000000000011</v>
      </c>
      <c r="DV398" s="565">
        <v>45</v>
      </c>
      <c r="DW398" s="715">
        <v>33</v>
      </c>
      <c r="DX398" s="500">
        <f t="shared" si="1193"/>
        <v>45</v>
      </c>
      <c r="DY398" s="404">
        <f t="shared" si="1194"/>
        <v>33</v>
      </c>
      <c r="DZ398" s="565">
        <v>49</v>
      </c>
      <c r="EA398" s="715">
        <v>51</v>
      </c>
      <c r="EB398" s="500">
        <f t="shared" si="1195"/>
        <v>49</v>
      </c>
      <c r="EC398" s="404">
        <f t="shared" si="1196"/>
        <v>51</v>
      </c>
      <c r="ED398" s="565"/>
      <c r="EE398" s="715"/>
      <c r="EF398" s="500">
        <f t="shared" si="1197"/>
        <v>0</v>
      </c>
      <c r="EG398" s="404">
        <f t="shared" si="1198"/>
        <v>0</v>
      </c>
      <c r="EH398" s="500">
        <f t="shared" si="1199"/>
        <v>94</v>
      </c>
      <c r="EI398" s="404">
        <f t="shared" si="1200"/>
        <v>84</v>
      </c>
      <c r="EJ398" s="500">
        <f t="shared" si="1201"/>
        <v>94</v>
      </c>
      <c r="EK398" s="404">
        <f t="shared" si="1202"/>
        <v>84</v>
      </c>
      <c r="EL398" s="564">
        <v>2.9</v>
      </c>
      <c r="EM398" s="716">
        <v>2.7</v>
      </c>
      <c r="EN398" s="500">
        <f t="shared" si="1203"/>
        <v>130.5</v>
      </c>
      <c r="EO398" s="404">
        <f t="shared" si="1204"/>
        <v>89.100000000000009</v>
      </c>
      <c r="EP398" s="564">
        <v>2.9</v>
      </c>
      <c r="EQ398" s="716">
        <v>3.3</v>
      </c>
      <c r="ER398" s="500">
        <f t="shared" si="1205"/>
        <v>142.1</v>
      </c>
      <c r="ES398" s="404">
        <f t="shared" si="1206"/>
        <v>168.29999999999998</v>
      </c>
      <c r="ET398" s="564"/>
      <c r="EU398" s="716"/>
      <c r="EV398" s="500">
        <f t="shared" si="1207"/>
        <v>0</v>
      </c>
      <c r="EW398" s="404">
        <f t="shared" si="1208"/>
        <v>0</v>
      </c>
      <c r="EX398" s="236">
        <f t="shared" si="1209"/>
        <v>2.9000000000000004</v>
      </c>
      <c r="EY398" s="237">
        <f t="shared" si="1210"/>
        <v>3.0642857142857141</v>
      </c>
      <c r="EZ398" s="500">
        <f t="shared" si="1211"/>
        <v>272.60000000000002</v>
      </c>
      <c r="FA398" s="404">
        <f t="shared" si="1212"/>
        <v>257.39999999999998</v>
      </c>
      <c r="FB398" s="565">
        <v>60.1</v>
      </c>
      <c r="FC398" s="716">
        <v>53.1</v>
      </c>
      <c r="FD398" s="500">
        <f t="shared" si="1213"/>
        <v>2704.5</v>
      </c>
      <c r="FE398" s="404">
        <f t="shared" si="1214"/>
        <v>1752.3</v>
      </c>
      <c r="FF398" s="565">
        <v>55.1</v>
      </c>
      <c r="FG398" s="716">
        <v>53.4</v>
      </c>
      <c r="FH398" s="500">
        <f t="shared" si="1215"/>
        <v>2699.9</v>
      </c>
      <c r="FI398" s="404">
        <f t="shared" si="1216"/>
        <v>2723.4</v>
      </c>
      <c r="FJ398" s="565"/>
      <c r="FK398" s="716"/>
      <c r="FL398" s="500">
        <f t="shared" si="1217"/>
        <v>0</v>
      </c>
      <c r="FM398" s="404">
        <f t="shared" si="1218"/>
        <v>0</v>
      </c>
      <c r="FN398" s="500">
        <f t="shared" si="1219"/>
        <v>57.493617021276592</v>
      </c>
      <c r="FO398" s="404">
        <f t="shared" si="1220"/>
        <v>53.282142857142858</v>
      </c>
      <c r="FP398" s="500">
        <f t="shared" si="1221"/>
        <v>5404.4</v>
      </c>
      <c r="FQ398" s="404">
        <f t="shared" si="1222"/>
        <v>4475.7</v>
      </c>
      <c r="FR398" s="565">
        <v>37</v>
      </c>
      <c r="FS398" s="717">
        <v>50</v>
      </c>
      <c r="FT398" s="500">
        <f t="shared" si="1223"/>
        <v>37</v>
      </c>
      <c r="FU398" s="404">
        <f t="shared" si="1224"/>
        <v>50</v>
      </c>
      <c r="FV398" s="564">
        <v>5.2</v>
      </c>
      <c r="FW398" s="718">
        <v>5.9</v>
      </c>
      <c r="FX398" s="500">
        <f t="shared" si="1225"/>
        <v>192.4</v>
      </c>
      <c r="FY398" s="404">
        <f t="shared" si="1226"/>
        <v>295</v>
      </c>
      <c r="FZ398" s="564">
        <v>78.400000000000006</v>
      </c>
      <c r="GA398" s="718">
        <v>69.900000000000006</v>
      </c>
      <c r="GB398" s="500">
        <f t="shared" si="1227"/>
        <v>2900.8</v>
      </c>
      <c r="GC398" s="404">
        <f t="shared" si="1228"/>
        <v>3495.0000000000005</v>
      </c>
      <c r="GD398" s="510">
        <f t="shared" si="1229"/>
        <v>101</v>
      </c>
      <c r="GE398" s="404">
        <f t="shared" si="1230"/>
        <v>83</v>
      </c>
      <c r="GF398" s="500">
        <f t="shared" si="1231"/>
        <v>101</v>
      </c>
      <c r="GG398" s="404">
        <f t="shared" si="1232"/>
        <v>83</v>
      </c>
      <c r="GH398" s="500">
        <f t="shared" si="1233"/>
        <v>355.9</v>
      </c>
      <c r="GI398" s="404">
        <f t="shared" si="1234"/>
        <v>275.60000000000002</v>
      </c>
      <c r="GJ398" s="500">
        <f t="shared" si="1235"/>
        <v>7433.7</v>
      </c>
      <c r="GK398" s="404">
        <f t="shared" si="1236"/>
        <v>5895.2</v>
      </c>
      <c r="GL398" s="510">
        <f t="shared" si="1237"/>
        <v>93</v>
      </c>
      <c r="GM398" s="404">
        <f t="shared" si="1238"/>
        <v>94</v>
      </c>
      <c r="GN398" s="500">
        <f t="shared" si="1239"/>
        <v>93</v>
      </c>
      <c r="GO398" s="404">
        <f t="shared" si="1240"/>
        <v>94</v>
      </c>
      <c r="GP398" s="500">
        <f t="shared" si="1241"/>
        <v>187.7</v>
      </c>
      <c r="GQ398" s="404">
        <f t="shared" si="1242"/>
        <v>356.19999999999993</v>
      </c>
      <c r="GR398" s="500">
        <f t="shared" si="1243"/>
        <v>6280.3</v>
      </c>
      <c r="GS398" s="404">
        <f t="shared" si="1244"/>
        <v>6016.8</v>
      </c>
      <c r="GT398" s="510">
        <f t="shared" si="1245"/>
        <v>194</v>
      </c>
      <c r="GU398" s="404">
        <f t="shared" si="1246"/>
        <v>177</v>
      </c>
      <c r="GV398" s="500">
        <f t="shared" si="1247"/>
        <v>194</v>
      </c>
      <c r="GW398" s="404">
        <f t="shared" si="1248"/>
        <v>177</v>
      </c>
      <c r="GX398" s="500">
        <f t="shared" si="1249"/>
        <v>543.59999999999991</v>
      </c>
      <c r="GY398" s="404">
        <f t="shared" si="1250"/>
        <v>631.79999999999995</v>
      </c>
      <c r="GZ398" s="500">
        <f t="shared" si="1251"/>
        <v>13714</v>
      </c>
      <c r="HA398" s="404">
        <f t="shared" si="1252"/>
        <v>11912</v>
      </c>
      <c r="HB398" s="510">
        <f t="shared" si="1253"/>
        <v>0</v>
      </c>
      <c r="HC398" s="404">
        <f t="shared" si="1254"/>
        <v>0</v>
      </c>
      <c r="HD398" s="500">
        <f t="shared" si="1255"/>
        <v>0</v>
      </c>
      <c r="HE398" s="404">
        <f t="shared" si="1256"/>
        <v>0</v>
      </c>
      <c r="HF398" s="500" t="str">
        <f t="shared" si="1257"/>
        <v/>
      </c>
      <c r="HG398" s="404" t="str">
        <f t="shared" si="1258"/>
        <v/>
      </c>
      <c r="HH398" s="500" t="str">
        <f t="shared" si="1259"/>
        <v/>
      </c>
      <c r="HI398" s="404" t="str">
        <f t="shared" si="1260"/>
        <v/>
      </c>
      <c r="HJ398" s="510">
        <f t="shared" si="1261"/>
        <v>736</v>
      </c>
      <c r="HK398" s="404">
        <f t="shared" si="1262"/>
        <v>926.8</v>
      </c>
      <c r="HL398" s="500">
        <f t="shared" si="1263"/>
        <v>16614.8</v>
      </c>
      <c r="HM398" s="404">
        <f t="shared" si="1264"/>
        <v>15407</v>
      </c>
    </row>
    <row r="399" spans="1:221">
      <c r="A399" s="727" t="s">
        <v>547</v>
      </c>
      <c r="B399" s="732" t="s">
        <v>1087</v>
      </c>
      <c r="C399" s="733"/>
      <c r="D399" s="728">
        <v>226107</v>
      </c>
      <c r="E399" s="729">
        <v>10</v>
      </c>
      <c r="F399" s="422">
        <v>206</v>
      </c>
      <c r="G399" s="712">
        <v>194</v>
      </c>
      <c r="H399" s="422">
        <v>7</v>
      </c>
      <c r="I399" s="712">
        <v>3</v>
      </c>
      <c r="J399" s="500">
        <f t="shared" si="1115"/>
        <v>199</v>
      </c>
      <c r="K399" s="404">
        <f t="shared" si="1116"/>
        <v>191</v>
      </c>
      <c r="L399" s="422"/>
      <c r="M399" s="712"/>
      <c r="N399" s="500">
        <f t="shared" si="1117"/>
        <v>199</v>
      </c>
      <c r="O399" s="404">
        <f t="shared" si="1118"/>
        <v>191</v>
      </c>
      <c r="P399" s="500">
        <f t="shared" si="1119"/>
        <v>199</v>
      </c>
      <c r="Q399" s="404">
        <f t="shared" si="1120"/>
        <v>191</v>
      </c>
      <c r="R399" s="422">
        <v>11</v>
      </c>
      <c r="S399" s="712">
        <v>26</v>
      </c>
      <c r="T399" s="500">
        <f t="shared" si="1121"/>
        <v>11</v>
      </c>
      <c r="U399" s="404">
        <f t="shared" si="1122"/>
        <v>26</v>
      </c>
      <c r="V399" s="422">
        <v>7</v>
      </c>
      <c r="W399" s="712">
        <v>8</v>
      </c>
      <c r="X399" s="500">
        <f t="shared" si="1123"/>
        <v>7</v>
      </c>
      <c r="Y399" s="404">
        <f t="shared" si="1124"/>
        <v>8</v>
      </c>
      <c r="Z399" s="422"/>
      <c r="AA399" s="712"/>
      <c r="AB399" s="500">
        <f t="shared" si="1125"/>
        <v>0</v>
      </c>
      <c r="AC399" s="404">
        <f t="shared" si="1126"/>
        <v>0</v>
      </c>
      <c r="AD399" s="500">
        <f t="shared" si="1127"/>
        <v>18</v>
      </c>
      <c r="AE399" s="404">
        <f t="shared" si="1128"/>
        <v>34</v>
      </c>
      <c r="AF399" s="500">
        <f t="shared" si="1129"/>
        <v>18</v>
      </c>
      <c r="AG399" s="404">
        <f t="shared" si="1130"/>
        <v>34</v>
      </c>
      <c r="AH399" s="564">
        <v>4.3</v>
      </c>
      <c r="AI399" s="713">
        <v>3.4</v>
      </c>
      <c r="AJ399" s="500">
        <f t="shared" si="1131"/>
        <v>47.3</v>
      </c>
      <c r="AK399" s="404">
        <f t="shared" si="1132"/>
        <v>88.399999999999991</v>
      </c>
      <c r="AL399" s="564">
        <v>3.4</v>
      </c>
      <c r="AM399" s="713">
        <v>3.7</v>
      </c>
      <c r="AN399" s="500">
        <f t="shared" si="1133"/>
        <v>23.8</v>
      </c>
      <c r="AO399" s="404">
        <f t="shared" si="1134"/>
        <v>29.6</v>
      </c>
      <c r="AP399" s="564"/>
      <c r="AQ399" s="713"/>
      <c r="AR399" s="500">
        <f t="shared" si="1135"/>
        <v>0</v>
      </c>
      <c r="AS399" s="404">
        <f t="shared" si="1136"/>
        <v>0</v>
      </c>
      <c r="AT399" s="236">
        <f t="shared" si="1137"/>
        <v>3.9499999999999997</v>
      </c>
      <c r="AU399" s="237">
        <f t="shared" si="1138"/>
        <v>3.4705882352941178</v>
      </c>
      <c r="AV399" s="500">
        <f t="shared" si="1139"/>
        <v>71.099999999999994</v>
      </c>
      <c r="AW399" s="404">
        <f t="shared" si="1140"/>
        <v>118</v>
      </c>
      <c r="AX399" s="422">
        <v>85.1</v>
      </c>
      <c r="AY399" s="712">
        <v>74.400000000000006</v>
      </c>
      <c r="AZ399" s="500">
        <f t="shared" si="1141"/>
        <v>936.09999999999991</v>
      </c>
      <c r="BA399" s="404">
        <f t="shared" si="1142"/>
        <v>1934.4</v>
      </c>
      <c r="BB399" s="422">
        <v>72.900000000000006</v>
      </c>
      <c r="BC399" s="712">
        <v>73.099999999999994</v>
      </c>
      <c r="BD399" s="500">
        <f t="shared" si="1143"/>
        <v>510.30000000000007</v>
      </c>
      <c r="BE399" s="404">
        <f t="shared" si="1144"/>
        <v>584.79999999999995</v>
      </c>
      <c r="BF399" s="422"/>
      <c r="BG399" s="712"/>
      <c r="BH399" s="500">
        <f t="shared" si="1145"/>
        <v>0</v>
      </c>
      <c r="BI399" s="404">
        <f t="shared" si="1146"/>
        <v>0</v>
      </c>
      <c r="BJ399" s="500">
        <f t="shared" si="1147"/>
        <v>80.355555555555554</v>
      </c>
      <c r="BK399" s="404">
        <f t="shared" si="1148"/>
        <v>74.094117647058823</v>
      </c>
      <c r="BL399" s="500">
        <f t="shared" si="1149"/>
        <v>1446.4</v>
      </c>
      <c r="BM399" s="404">
        <f t="shared" si="1150"/>
        <v>2519.1999999999998</v>
      </c>
      <c r="BN399" s="422">
        <v>63</v>
      </c>
      <c r="BO399" s="712">
        <v>54</v>
      </c>
      <c r="BP399" s="500">
        <f t="shared" si="1151"/>
        <v>63</v>
      </c>
      <c r="BQ399" s="404">
        <f t="shared" si="1152"/>
        <v>54</v>
      </c>
      <c r="BR399" s="422">
        <v>21</v>
      </c>
      <c r="BS399" s="712">
        <v>16</v>
      </c>
      <c r="BT399" s="500">
        <f t="shared" si="1153"/>
        <v>21</v>
      </c>
      <c r="BU399" s="404">
        <f t="shared" si="1154"/>
        <v>16</v>
      </c>
      <c r="BV399" s="422"/>
      <c r="BW399" s="712"/>
      <c r="BX399" s="500">
        <f t="shared" si="1155"/>
        <v>0</v>
      </c>
      <c r="BY399" s="404">
        <f t="shared" si="1156"/>
        <v>0</v>
      </c>
      <c r="BZ399" s="500">
        <f t="shared" si="1157"/>
        <v>84</v>
      </c>
      <c r="CA399" s="404">
        <f t="shared" si="1158"/>
        <v>70</v>
      </c>
      <c r="CB399" s="500">
        <f t="shared" si="1159"/>
        <v>84</v>
      </c>
      <c r="CC399" s="404">
        <f t="shared" si="1160"/>
        <v>70</v>
      </c>
      <c r="CD399" s="564">
        <v>4.4000000000000004</v>
      </c>
      <c r="CE399" s="714">
        <v>3.9</v>
      </c>
      <c r="CF399" s="500">
        <f t="shared" si="1161"/>
        <v>277.20000000000005</v>
      </c>
      <c r="CG399" s="404">
        <f t="shared" si="1162"/>
        <v>210.6</v>
      </c>
      <c r="CH399" s="564"/>
      <c r="CI399" s="714">
        <v>5.9</v>
      </c>
      <c r="CJ399" s="500">
        <f t="shared" si="1163"/>
        <v>0</v>
      </c>
      <c r="CK399" s="404">
        <f t="shared" si="1164"/>
        <v>94.4</v>
      </c>
      <c r="CL399" s="564"/>
      <c r="CM399" s="714"/>
      <c r="CN399" s="500">
        <f t="shared" si="1165"/>
        <v>0</v>
      </c>
      <c r="CO399" s="404">
        <f t="shared" si="1166"/>
        <v>0</v>
      </c>
      <c r="CP399" s="500">
        <f t="shared" si="1167"/>
        <v>3.3000000000000007</v>
      </c>
      <c r="CQ399" s="237">
        <f t="shared" si="1168"/>
        <v>4.3571428571428568</v>
      </c>
      <c r="CR399" s="500">
        <f t="shared" si="1169"/>
        <v>277.20000000000005</v>
      </c>
      <c r="CS399" s="404">
        <f t="shared" si="1170"/>
        <v>305</v>
      </c>
      <c r="CT399" s="565">
        <v>89.8</v>
      </c>
      <c r="CU399" s="714">
        <v>85.3</v>
      </c>
      <c r="CV399" s="500">
        <f t="shared" si="1171"/>
        <v>5657.4</v>
      </c>
      <c r="CW399" s="404">
        <f t="shared" si="1172"/>
        <v>4606.2</v>
      </c>
      <c r="CX399" s="565">
        <v>78.900000000000006</v>
      </c>
      <c r="CY399" s="714">
        <v>81.599999999999994</v>
      </c>
      <c r="CZ399" s="500">
        <f t="shared" si="1173"/>
        <v>1656.9</v>
      </c>
      <c r="DA399" s="404">
        <f t="shared" si="1174"/>
        <v>1305.5999999999999</v>
      </c>
      <c r="DB399" s="565"/>
      <c r="DC399" s="714"/>
      <c r="DD399" s="500">
        <f t="shared" si="1175"/>
        <v>0</v>
      </c>
      <c r="DE399" s="404">
        <f t="shared" si="1176"/>
        <v>0</v>
      </c>
      <c r="DF399" s="500">
        <f t="shared" si="1177"/>
        <v>87.074999999999989</v>
      </c>
      <c r="DG399" s="404">
        <f t="shared" si="1178"/>
        <v>84.454285714285703</v>
      </c>
      <c r="DH399" s="500">
        <f t="shared" si="1179"/>
        <v>7314.2999999999993</v>
      </c>
      <c r="DI399" s="404">
        <f t="shared" si="1180"/>
        <v>5911.7999999999993</v>
      </c>
      <c r="DJ399" s="500">
        <f t="shared" si="1181"/>
        <v>102</v>
      </c>
      <c r="DK399" s="404">
        <f t="shared" si="1182"/>
        <v>104</v>
      </c>
      <c r="DL399" s="500">
        <f t="shared" si="1183"/>
        <v>102</v>
      </c>
      <c r="DM399" s="404">
        <f t="shared" si="1184"/>
        <v>104</v>
      </c>
      <c r="DN399" s="236">
        <f t="shared" si="1185"/>
        <v>3.4147058823529419</v>
      </c>
      <c r="DO399" s="237">
        <f t="shared" si="1186"/>
        <v>4.0673076923076925</v>
      </c>
      <c r="DP399" s="500">
        <f t="shared" si="1187"/>
        <v>348.30000000000007</v>
      </c>
      <c r="DQ399" s="404">
        <f t="shared" si="1188"/>
        <v>423</v>
      </c>
      <c r="DR399" s="500">
        <f t="shared" si="1189"/>
        <v>85.889215686274497</v>
      </c>
      <c r="DS399" s="404">
        <f t="shared" si="1190"/>
        <v>81.067307692307693</v>
      </c>
      <c r="DT399" s="500">
        <f t="shared" si="1191"/>
        <v>8760.6999999999989</v>
      </c>
      <c r="DU399" s="404">
        <f t="shared" si="1192"/>
        <v>8431</v>
      </c>
      <c r="DV399" s="565">
        <v>33</v>
      </c>
      <c r="DW399" s="715">
        <v>33</v>
      </c>
      <c r="DX399" s="500">
        <f t="shared" si="1193"/>
        <v>33</v>
      </c>
      <c r="DY399" s="404">
        <f t="shared" si="1194"/>
        <v>33</v>
      </c>
      <c r="DZ399" s="565">
        <v>30</v>
      </c>
      <c r="EA399" s="715">
        <v>25</v>
      </c>
      <c r="EB399" s="500">
        <f t="shared" si="1195"/>
        <v>30</v>
      </c>
      <c r="EC399" s="404">
        <f t="shared" si="1196"/>
        <v>25</v>
      </c>
      <c r="ED399" s="565"/>
      <c r="EE399" s="715"/>
      <c r="EF399" s="500">
        <f t="shared" si="1197"/>
        <v>0</v>
      </c>
      <c r="EG399" s="404">
        <f t="shared" si="1198"/>
        <v>0</v>
      </c>
      <c r="EH399" s="500">
        <f t="shared" si="1199"/>
        <v>63</v>
      </c>
      <c r="EI399" s="404">
        <f t="shared" si="1200"/>
        <v>58</v>
      </c>
      <c r="EJ399" s="500">
        <f t="shared" si="1201"/>
        <v>63</v>
      </c>
      <c r="EK399" s="404">
        <f t="shared" si="1202"/>
        <v>58</v>
      </c>
      <c r="EL399" s="564">
        <v>3.8</v>
      </c>
      <c r="EM399" s="716">
        <v>3</v>
      </c>
      <c r="EN399" s="500">
        <f t="shared" si="1203"/>
        <v>125.39999999999999</v>
      </c>
      <c r="EO399" s="404">
        <f t="shared" si="1204"/>
        <v>99</v>
      </c>
      <c r="EP399" s="564">
        <v>3.9</v>
      </c>
      <c r="EQ399" s="716">
        <v>3.5</v>
      </c>
      <c r="ER399" s="500">
        <f t="shared" si="1205"/>
        <v>117</v>
      </c>
      <c r="ES399" s="404">
        <f t="shared" si="1206"/>
        <v>87.5</v>
      </c>
      <c r="ET399" s="564"/>
      <c r="EU399" s="716"/>
      <c r="EV399" s="500">
        <f t="shared" si="1207"/>
        <v>0</v>
      </c>
      <c r="EW399" s="404">
        <f t="shared" si="1208"/>
        <v>0</v>
      </c>
      <c r="EX399" s="236">
        <f t="shared" si="1209"/>
        <v>3.8476190476190473</v>
      </c>
      <c r="EY399" s="237">
        <f t="shared" si="1210"/>
        <v>3.2155172413793105</v>
      </c>
      <c r="EZ399" s="500">
        <f t="shared" si="1211"/>
        <v>242.39999999999998</v>
      </c>
      <c r="FA399" s="404">
        <f t="shared" si="1212"/>
        <v>186.5</v>
      </c>
      <c r="FB399" s="565">
        <v>77.8</v>
      </c>
      <c r="FC399" s="716">
        <v>69.400000000000006</v>
      </c>
      <c r="FD399" s="500">
        <f t="shared" si="1213"/>
        <v>2567.4</v>
      </c>
      <c r="FE399" s="404">
        <f t="shared" si="1214"/>
        <v>2290.2000000000003</v>
      </c>
      <c r="FF399" s="565">
        <v>61.6</v>
      </c>
      <c r="FG399" s="716">
        <v>52.2</v>
      </c>
      <c r="FH399" s="500">
        <f t="shared" si="1215"/>
        <v>1848</v>
      </c>
      <c r="FI399" s="404">
        <f t="shared" si="1216"/>
        <v>1305</v>
      </c>
      <c r="FJ399" s="565"/>
      <c r="FK399" s="716"/>
      <c r="FL399" s="500">
        <f t="shared" si="1217"/>
        <v>0</v>
      </c>
      <c r="FM399" s="404">
        <f t="shared" si="1218"/>
        <v>0</v>
      </c>
      <c r="FN399" s="500">
        <f t="shared" si="1219"/>
        <v>70.085714285714275</v>
      </c>
      <c r="FO399" s="404">
        <f t="shared" si="1220"/>
        <v>61.986206896551728</v>
      </c>
      <c r="FP399" s="500">
        <f t="shared" si="1221"/>
        <v>4415.3999999999996</v>
      </c>
      <c r="FQ399" s="404">
        <f t="shared" si="1222"/>
        <v>3595.2000000000003</v>
      </c>
      <c r="FR399" s="565">
        <v>34</v>
      </c>
      <c r="FS399" s="717">
        <v>29</v>
      </c>
      <c r="FT399" s="500">
        <f t="shared" si="1223"/>
        <v>34</v>
      </c>
      <c r="FU399" s="404">
        <f t="shared" si="1224"/>
        <v>29</v>
      </c>
      <c r="FV399" s="564">
        <v>4.9000000000000004</v>
      </c>
      <c r="FW399" s="718">
        <v>4.9000000000000004</v>
      </c>
      <c r="FX399" s="500">
        <f t="shared" si="1225"/>
        <v>166.60000000000002</v>
      </c>
      <c r="FY399" s="404">
        <f t="shared" si="1226"/>
        <v>142.10000000000002</v>
      </c>
      <c r="FZ399" s="564">
        <v>66.3</v>
      </c>
      <c r="GA399" s="718">
        <v>68.599999999999994</v>
      </c>
      <c r="GB399" s="500">
        <f t="shared" si="1227"/>
        <v>2254.1999999999998</v>
      </c>
      <c r="GC399" s="404">
        <f t="shared" si="1228"/>
        <v>1989.3999999999999</v>
      </c>
      <c r="GD399" s="510">
        <f t="shared" si="1229"/>
        <v>107</v>
      </c>
      <c r="GE399" s="404">
        <f t="shared" si="1230"/>
        <v>113</v>
      </c>
      <c r="GF399" s="500">
        <f t="shared" si="1231"/>
        <v>107</v>
      </c>
      <c r="GG399" s="404">
        <f t="shared" si="1232"/>
        <v>113</v>
      </c>
      <c r="GH399" s="500">
        <f t="shared" si="1233"/>
        <v>449.90000000000003</v>
      </c>
      <c r="GI399" s="404">
        <f t="shared" si="1234"/>
        <v>398</v>
      </c>
      <c r="GJ399" s="500">
        <f t="shared" si="1235"/>
        <v>9160.9</v>
      </c>
      <c r="GK399" s="404">
        <f t="shared" si="1236"/>
        <v>8830.8000000000011</v>
      </c>
      <c r="GL399" s="510">
        <f t="shared" si="1237"/>
        <v>58</v>
      </c>
      <c r="GM399" s="404">
        <f t="shared" si="1238"/>
        <v>49</v>
      </c>
      <c r="GN399" s="500">
        <f t="shared" si="1239"/>
        <v>58</v>
      </c>
      <c r="GO399" s="404">
        <f t="shared" si="1240"/>
        <v>49</v>
      </c>
      <c r="GP399" s="500">
        <f t="shared" si="1241"/>
        <v>140.80000000000001</v>
      </c>
      <c r="GQ399" s="404">
        <f t="shared" si="1242"/>
        <v>211.5</v>
      </c>
      <c r="GR399" s="500">
        <f t="shared" si="1243"/>
        <v>4015.2000000000003</v>
      </c>
      <c r="GS399" s="404">
        <f t="shared" si="1244"/>
        <v>3195.3999999999996</v>
      </c>
      <c r="GT399" s="510">
        <f t="shared" si="1245"/>
        <v>165</v>
      </c>
      <c r="GU399" s="404">
        <f t="shared" si="1246"/>
        <v>162</v>
      </c>
      <c r="GV399" s="500">
        <f t="shared" si="1247"/>
        <v>165</v>
      </c>
      <c r="GW399" s="404">
        <f t="shared" si="1248"/>
        <v>162</v>
      </c>
      <c r="GX399" s="500">
        <f t="shared" si="1249"/>
        <v>590.70000000000005</v>
      </c>
      <c r="GY399" s="404">
        <f t="shared" si="1250"/>
        <v>609.5</v>
      </c>
      <c r="GZ399" s="500">
        <f t="shared" si="1251"/>
        <v>13176.1</v>
      </c>
      <c r="HA399" s="404">
        <f t="shared" si="1252"/>
        <v>12026.2</v>
      </c>
      <c r="HB399" s="510">
        <f t="shared" si="1253"/>
        <v>0</v>
      </c>
      <c r="HC399" s="404">
        <f t="shared" si="1254"/>
        <v>0</v>
      </c>
      <c r="HD399" s="500">
        <f t="shared" si="1255"/>
        <v>0</v>
      </c>
      <c r="HE399" s="404">
        <f t="shared" si="1256"/>
        <v>0</v>
      </c>
      <c r="HF399" s="500" t="str">
        <f t="shared" si="1257"/>
        <v/>
      </c>
      <c r="HG399" s="404" t="str">
        <f t="shared" si="1258"/>
        <v/>
      </c>
      <c r="HH399" s="500" t="str">
        <f t="shared" si="1259"/>
        <v/>
      </c>
      <c r="HI399" s="404" t="str">
        <f t="shared" si="1260"/>
        <v/>
      </c>
      <c r="HJ399" s="510">
        <f t="shared" si="1261"/>
        <v>757.30000000000007</v>
      </c>
      <c r="HK399" s="404">
        <f t="shared" si="1262"/>
        <v>751.6</v>
      </c>
      <c r="HL399" s="500">
        <f t="shared" si="1263"/>
        <v>15430.3</v>
      </c>
      <c r="HM399" s="404">
        <f t="shared" si="1264"/>
        <v>14015.6</v>
      </c>
    </row>
    <row r="400" spans="1:221">
      <c r="A400" s="727" t="s">
        <v>547</v>
      </c>
      <c r="B400" s="732" t="s">
        <v>1088</v>
      </c>
      <c r="C400" s="733"/>
      <c r="D400" s="737" t="s">
        <v>1089</v>
      </c>
      <c r="E400" s="729">
        <v>10</v>
      </c>
      <c r="F400" s="422">
        <v>38</v>
      </c>
      <c r="G400" s="712">
        <v>80</v>
      </c>
      <c r="H400" s="422">
        <v>0</v>
      </c>
      <c r="I400" s="712">
        <v>2</v>
      </c>
      <c r="J400" s="500">
        <f t="shared" si="1115"/>
        <v>38</v>
      </c>
      <c r="K400" s="404">
        <f t="shared" si="1116"/>
        <v>78</v>
      </c>
      <c r="L400" s="422"/>
      <c r="M400" s="712"/>
      <c r="N400" s="500">
        <f t="shared" si="1117"/>
        <v>38</v>
      </c>
      <c r="O400" s="404">
        <f t="shared" si="1118"/>
        <v>78</v>
      </c>
      <c r="P400" s="500">
        <f t="shared" si="1119"/>
        <v>38</v>
      </c>
      <c r="Q400" s="404">
        <f t="shared" si="1120"/>
        <v>78</v>
      </c>
      <c r="R400" s="422">
        <v>0</v>
      </c>
      <c r="S400" s="712">
        <v>0</v>
      </c>
      <c r="T400" s="500">
        <f t="shared" si="1121"/>
        <v>0</v>
      </c>
      <c r="U400" s="404">
        <f t="shared" si="1122"/>
        <v>0</v>
      </c>
      <c r="V400" s="422">
        <v>1</v>
      </c>
      <c r="W400" s="712">
        <v>3</v>
      </c>
      <c r="X400" s="500">
        <f t="shared" si="1123"/>
        <v>1</v>
      </c>
      <c r="Y400" s="404">
        <f t="shared" si="1124"/>
        <v>3</v>
      </c>
      <c r="Z400" s="422"/>
      <c r="AA400" s="712"/>
      <c r="AB400" s="500">
        <f t="shared" si="1125"/>
        <v>0</v>
      </c>
      <c r="AC400" s="404">
        <f t="shared" si="1126"/>
        <v>0</v>
      </c>
      <c r="AD400" s="500">
        <f t="shared" si="1127"/>
        <v>1</v>
      </c>
      <c r="AE400" s="404">
        <f t="shared" si="1128"/>
        <v>3</v>
      </c>
      <c r="AF400" s="500">
        <f t="shared" si="1129"/>
        <v>1</v>
      </c>
      <c r="AG400" s="404">
        <f t="shared" si="1130"/>
        <v>3</v>
      </c>
      <c r="AH400" s="564">
        <v>0</v>
      </c>
      <c r="AI400" s="713">
        <v>0</v>
      </c>
      <c r="AJ400" s="500">
        <f t="shared" si="1131"/>
        <v>0</v>
      </c>
      <c r="AK400" s="404">
        <f t="shared" si="1132"/>
        <v>0</v>
      </c>
      <c r="AL400" s="564">
        <v>3</v>
      </c>
      <c r="AM400" s="713">
        <v>2.2999999999999998</v>
      </c>
      <c r="AN400" s="500">
        <f t="shared" si="1133"/>
        <v>3</v>
      </c>
      <c r="AO400" s="404">
        <f t="shared" si="1134"/>
        <v>6.8999999999999995</v>
      </c>
      <c r="AP400" s="564"/>
      <c r="AQ400" s="713"/>
      <c r="AR400" s="500">
        <f t="shared" si="1135"/>
        <v>0</v>
      </c>
      <c r="AS400" s="404">
        <f t="shared" si="1136"/>
        <v>0</v>
      </c>
      <c r="AT400" s="236">
        <f t="shared" si="1137"/>
        <v>3</v>
      </c>
      <c r="AU400" s="237">
        <f t="shared" si="1138"/>
        <v>2.2999999999999998</v>
      </c>
      <c r="AV400" s="500">
        <f t="shared" si="1139"/>
        <v>3</v>
      </c>
      <c r="AW400" s="404">
        <f t="shared" si="1140"/>
        <v>6.8999999999999995</v>
      </c>
      <c r="AX400" s="422">
        <v>0</v>
      </c>
      <c r="AY400" s="712">
        <v>0</v>
      </c>
      <c r="AZ400" s="500">
        <f t="shared" si="1141"/>
        <v>0</v>
      </c>
      <c r="BA400" s="404">
        <f t="shared" si="1142"/>
        <v>0</v>
      </c>
      <c r="BB400" s="422">
        <v>26</v>
      </c>
      <c r="BC400" s="712">
        <v>22</v>
      </c>
      <c r="BD400" s="500">
        <f t="shared" si="1143"/>
        <v>26</v>
      </c>
      <c r="BE400" s="404">
        <f t="shared" si="1144"/>
        <v>66</v>
      </c>
      <c r="BF400" s="422"/>
      <c r="BG400" s="712"/>
      <c r="BH400" s="500">
        <f t="shared" si="1145"/>
        <v>0</v>
      </c>
      <c r="BI400" s="404">
        <f t="shared" si="1146"/>
        <v>0</v>
      </c>
      <c r="BJ400" s="500">
        <f t="shared" si="1147"/>
        <v>26</v>
      </c>
      <c r="BK400" s="404">
        <f t="shared" si="1148"/>
        <v>22</v>
      </c>
      <c r="BL400" s="500">
        <f t="shared" si="1149"/>
        <v>26</v>
      </c>
      <c r="BM400" s="404">
        <f t="shared" si="1150"/>
        <v>66</v>
      </c>
      <c r="BN400" s="422">
        <v>11</v>
      </c>
      <c r="BO400" s="712">
        <v>8</v>
      </c>
      <c r="BP400" s="500">
        <f t="shared" si="1151"/>
        <v>11</v>
      </c>
      <c r="BQ400" s="404">
        <f t="shared" si="1152"/>
        <v>8</v>
      </c>
      <c r="BR400" s="422">
        <v>13</v>
      </c>
      <c r="BS400" s="712">
        <v>22</v>
      </c>
      <c r="BT400" s="500">
        <f t="shared" si="1153"/>
        <v>13</v>
      </c>
      <c r="BU400" s="404">
        <f t="shared" si="1154"/>
        <v>22</v>
      </c>
      <c r="BV400" s="422"/>
      <c r="BW400" s="712"/>
      <c r="BX400" s="500">
        <f t="shared" si="1155"/>
        <v>0</v>
      </c>
      <c r="BY400" s="404">
        <f t="shared" si="1156"/>
        <v>0</v>
      </c>
      <c r="BZ400" s="500">
        <f t="shared" si="1157"/>
        <v>24</v>
      </c>
      <c r="CA400" s="404">
        <f t="shared" si="1158"/>
        <v>30</v>
      </c>
      <c r="CB400" s="500">
        <f t="shared" si="1159"/>
        <v>24</v>
      </c>
      <c r="CC400" s="404">
        <f t="shared" si="1160"/>
        <v>30</v>
      </c>
      <c r="CD400" s="564">
        <v>5.0999999999999996</v>
      </c>
      <c r="CE400" s="714">
        <v>4.0999999999999996</v>
      </c>
      <c r="CF400" s="500">
        <f t="shared" si="1161"/>
        <v>56.099999999999994</v>
      </c>
      <c r="CG400" s="404">
        <f t="shared" si="1162"/>
        <v>32.799999999999997</v>
      </c>
      <c r="CH400" s="564"/>
      <c r="CI400" s="714">
        <v>3.5</v>
      </c>
      <c r="CJ400" s="500">
        <f t="shared" si="1163"/>
        <v>0</v>
      </c>
      <c r="CK400" s="404">
        <f t="shared" si="1164"/>
        <v>77</v>
      </c>
      <c r="CL400" s="564"/>
      <c r="CM400" s="714"/>
      <c r="CN400" s="500">
        <f t="shared" si="1165"/>
        <v>0</v>
      </c>
      <c r="CO400" s="404">
        <f t="shared" si="1166"/>
        <v>0</v>
      </c>
      <c r="CP400" s="500">
        <f t="shared" si="1167"/>
        <v>2.3374999999999999</v>
      </c>
      <c r="CQ400" s="237">
        <f t="shared" si="1168"/>
        <v>3.6599999999999997</v>
      </c>
      <c r="CR400" s="500">
        <f t="shared" si="1169"/>
        <v>56.099999999999994</v>
      </c>
      <c r="CS400" s="404">
        <f t="shared" si="1170"/>
        <v>109.8</v>
      </c>
      <c r="CT400" s="565">
        <v>48.8</v>
      </c>
      <c r="CU400" s="714">
        <v>38.4</v>
      </c>
      <c r="CV400" s="500">
        <f t="shared" si="1171"/>
        <v>536.79999999999995</v>
      </c>
      <c r="CW400" s="404">
        <f t="shared" si="1172"/>
        <v>307.2</v>
      </c>
      <c r="CX400" s="565">
        <v>33.5</v>
      </c>
      <c r="CY400" s="714">
        <v>33.799999999999997</v>
      </c>
      <c r="CZ400" s="500">
        <f t="shared" si="1173"/>
        <v>435.5</v>
      </c>
      <c r="DA400" s="404">
        <f t="shared" si="1174"/>
        <v>743.59999999999991</v>
      </c>
      <c r="DB400" s="565"/>
      <c r="DC400" s="714"/>
      <c r="DD400" s="500">
        <f t="shared" si="1175"/>
        <v>0</v>
      </c>
      <c r="DE400" s="404">
        <f t="shared" si="1176"/>
        <v>0</v>
      </c>
      <c r="DF400" s="500">
        <f t="shared" si="1177"/>
        <v>40.512499999999996</v>
      </c>
      <c r="DG400" s="404">
        <f t="shared" si="1178"/>
        <v>35.026666666666664</v>
      </c>
      <c r="DH400" s="500">
        <f t="shared" si="1179"/>
        <v>972.3</v>
      </c>
      <c r="DI400" s="404">
        <f t="shared" si="1180"/>
        <v>1050.8</v>
      </c>
      <c r="DJ400" s="500">
        <f t="shared" si="1181"/>
        <v>25</v>
      </c>
      <c r="DK400" s="404">
        <f t="shared" si="1182"/>
        <v>33</v>
      </c>
      <c r="DL400" s="500">
        <f t="shared" si="1183"/>
        <v>25</v>
      </c>
      <c r="DM400" s="404">
        <f t="shared" si="1184"/>
        <v>33</v>
      </c>
      <c r="DN400" s="236">
        <f t="shared" si="1185"/>
        <v>2.3639999999999999</v>
      </c>
      <c r="DO400" s="237">
        <f t="shared" si="1186"/>
        <v>3.5363636363636366</v>
      </c>
      <c r="DP400" s="500">
        <f t="shared" si="1187"/>
        <v>59.099999999999994</v>
      </c>
      <c r="DQ400" s="404">
        <f t="shared" si="1188"/>
        <v>116.7</v>
      </c>
      <c r="DR400" s="500">
        <f t="shared" si="1189"/>
        <v>39.931999999999995</v>
      </c>
      <c r="DS400" s="404">
        <f t="shared" si="1190"/>
        <v>33.842424242424244</v>
      </c>
      <c r="DT400" s="500">
        <f t="shared" si="1191"/>
        <v>998.29999999999984</v>
      </c>
      <c r="DU400" s="404">
        <f t="shared" si="1192"/>
        <v>1116.8</v>
      </c>
      <c r="DV400" s="565">
        <v>0</v>
      </c>
      <c r="DW400" s="715">
        <v>5</v>
      </c>
      <c r="DX400" s="500">
        <f t="shared" si="1193"/>
        <v>0</v>
      </c>
      <c r="DY400" s="404">
        <f t="shared" si="1194"/>
        <v>5</v>
      </c>
      <c r="DZ400" s="565">
        <v>9</v>
      </c>
      <c r="EA400" s="715">
        <v>34</v>
      </c>
      <c r="EB400" s="500">
        <f t="shared" si="1195"/>
        <v>9</v>
      </c>
      <c r="EC400" s="404">
        <f t="shared" si="1196"/>
        <v>34</v>
      </c>
      <c r="ED400" s="565"/>
      <c r="EE400" s="715"/>
      <c r="EF400" s="500">
        <f t="shared" si="1197"/>
        <v>0</v>
      </c>
      <c r="EG400" s="404">
        <f t="shared" si="1198"/>
        <v>0</v>
      </c>
      <c r="EH400" s="500">
        <f t="shared" si="1199"/>
        <v>9</v>
      </c>
      <c r="EI400" s="404">
        <f t="shared" si="1200"/>
        <v>39</v>
      </c>
      <c r="EJ400" s="500">
        <f t="shared" si="1201"/>
        <v>9</v>
      </c>
      <c r="EK400" s="404">
        <f t="shared" si="1202"/>
        <v>39</v>
      </c>
      <c r="EL400" s="564">
        <v>0</v>
      </c>
      <c r="EM400" s="716">
        <v>3</v>
      </c>
      <c r="EN400" s="500">
        <f t="shared" si="1203"/>
        <v>0</v>
      </c>
      <c r="EO400" s="404">
        <f t="shared" si="1204"/>
        <v>15</v>
      </c>
      <c r="EP400" s="564">
        <v>3</v>
      </c>
      <c r="EQ400" s="716">
        <v>2.5</v>
      </c>
      <c r="ER400" s="500">
        <f t="shared" si="1205"/>
        <v>27</v>
      </c>
      <c r="ES400" s="404">
        <f t="shared" si="1206"/>
        <v>85</v>
      </c>
      <c r="ET400" s="564"/>
      <c r="EU400" s="716"/>
      <c r="EV400" s="500">
        <f t="shared" si="1207"/>
        <v>0</v>
      </c>
      <c r="EW400" s="404">
        <f t="shared" si="1208"/>
        <v>0</v>
      </c>
      <c r="EX400" s="236">
        <f t="shared" si="1209"/>
        <v>3</v>
      </c>
      <c r="EY400" s="237">
        <f t="shared" si="1210"/>
        <v>2.5641025641025643</v>
      </c>
      <c r="EZ400" s="500">
        <f t="shared" si="1211"/>
        <v>27</v>
      </c>
      <c r="FA400" s="404">
        <f t="shared" si="1212"/>
        <v>100.00000000000001</v>
      </c>
      <c r="FB400" s="565">
        <v>0</v>
      </c>
      <c r="FC400" s="716">
        <v>24</v>
      </c>
      <c r="FD400" s="500">
        <f t="shared" si="1213"/>
        <v>0</v>
      </c>
      <c r="FE400" s="404">
        <f t="shared" si="1214"/>
        <v>120</v>
      </c>
      <c r="FF400" s="565">
        <v>23.9</v>
      </c>
      <c r="FG400" s="716">
        <v>25.5</v>
      </c>
      <c r="FH400" s="500">
        <f t="shared" si="1215"/>
        <v>215.1</v>
      </c>
      <c r="FI400" s="404">
        <f t="shared" si="1216"/>
        <v>867</v>
      </c>
      <c r="FJ400" s="565"/>
      <c r="FK400" s="716"/>
      <c r="FL400" s="500">
        <f t="shared" si="1217"/>
        <v>0</v>
      </c>
      <c r="FM400" s="404">
        <f t="shared" si="1218"/>
        <v>0</v>
      </c>
      <c r="FN400" s="500">
        <f t="shared" si="1219"/>
        <v>23.9</v>
      </c>
      <c r="FO400" s="404">
        <f t="shared" si="1220"/>
        <v>25.307692307692307</v>
      </c>
      <c r="FP400" s="500">
        <f t="shared" si="1221"/>
        <v>215.1</v>
      </c>
      <c r="FQ400" s="404">
        <f t="shared" si="1222"/>
        <v>987</v>
      </c>
      <c r="FR400" s="565">
        <v>4</v>
      </c>
      <c r="FS400" s="717">
        <v>6</v>
      </c>
      <c r="FT400" s="500">
        <f t="shared" si="1223"/>
        <v>4</v>
      </c>
      <c r="FU400" s="404">
        <f t="shared" si="1224"/>
        <v>6</v>
      </c>
      <c r="FV400" s="564">
        <v>3</v>
      </c>
      <c r="FW400" s="718">
        <v>2.5</v>
      </c>
      <c r="FX400" s="500">
        <f t="shared" si="1225"/>
        <v>12</v>
      </c>
      <c r="FY400" s="404">
        <f t="shared" si="1226"/>
        <v>15</v>
      </c>
      <c r="FZ400" s="564">
        <v>19</v>
      </c>
      <c r="GA400" s="718">
        <v>16.3</v>
      </c>
      <c r="GB400" s="500">
        <f t="shared" si="1227"/>
        <v>76</v>
      </c>
      <c r="GC400" s="404">
        <f t="shared" si="1228"/>
        <v>97.800000000000011</v>
      </c>
      <c r="GD400" s="510">
        <f t="shared" si="1229"/>
        <v>11</v>
      </c>
      <c r="GE400" s="404">
        <f t="shared" si="1230"/>
        <v>13</v>
      </c>
      <c r="GF400" s="500">
        <f t="shared" si="1231"/>
        <v>11</v>
      </c>
      <c r="GG400" s="404">
        <f t="shared" si="1232"/>
        <v>13</v>
      </c>
      <c r="GH400" s="500">
        <f t="shared" si="1233"/>
        <v>56.099999999999994</v>
      </c>
      <c r="GI400" s="404">
        <f t="shared" si="1234"/>
        <v>47.8</v>
      </c>
      <c r="GJ400" s="500">
        <f t="shared" si="1235"/>
        <v>536.79999999999995</v>
      </c>
      <c r="GK400" s="404">
        <f t="shared" si="1236"/>
        <v>427.2</v>
      </c>
      <c r="GL400" s="510">
        <f t="shared" si="1237"/>
        <v>23</v>
      </c>
      <c r="GM400" s="404">
        <f t="shared" si="1238"/>
        <v>59</v>
      </c>
      <c r="GN400" s="500">
        <f t="shared" si="1239"/>
        <v>23</v>
      </c>
      <c r="GO400" s="404">
        <f t="shared" si="1240"/>
        <v>59</v>
      </c>
      <c r="GP400" s="500">
        <f t="shared" si="1241"/>
        <v>30</v>
      </c>
      <c r="GQ400" s="404">
        <f t="shared" si="1242"/>
        <v>168.9</v>
      </c>
      <c r="GR400" s="500">
        <f t="shared" si="1243"/>
        <v>676.6</v>
      </c>
      <c r="GS400" s="404">
        <f t="shared" si="1244"/>
        <v>1676.6</v>
      </c>
      <c r="GT400" s="510">
        <f t="shared" si="1245"/>
        <v>34</v>
      </c>
      <c r="GU400" s="404">
        <f t="shared" si="1246"/>
        <v>72</v>
      </c>
      <c r="GV400" s="500">
        <f t="shared" si="1247"/>
        <v>34</v>
      </c>
      <c r="GW400" s="404">
        <f t="shared" si="1248"/>
        <v>72</v>
      </c>
      <c r="GX400" s="500">
        <f t="shared" si="1249"/>
        <v>86.1</v>
      </c>
      <c r="GY400" s="404">
        <f t="shared" si="1250"/>
        <v>216.7</v>
      </c>
      <c r="GZ400" s="500">
        <f t="shared" si="1251"/>
        <v>1213.4000000000001</v>
      </c>
      <c r="HA400" s="404">
        <f t="shared" si="1252"/>
        <v>2103.7999999999997</v>
      </c>
      <c r="HB400" s="510">
        <f t="shared" si="1253"/>
        <v>0</v>
      </c>
      <c r="HC400" s="404">
        <f t="shared" si="1254"/>
        <v>0</v>
      </c>
      <c r="HD400" s="500">
        <f t="shared" si="1255"/>
        <v>0</v>
      </c>
      <c r="HE400" s="404">
        <f t="shared" si="1256"/>
        <v>0</v>
      </c>
      <c r="HF400" s="500" t="str">
        <f t="shared" si="1257"/>
        <v/>
      </c>
      <c r="HG400" s="404" t="str">
        <f t="shared" si="1258"/>
        <v/>
      </c>
      <c r="HH400" s="500" t="str">
        <f t="shared" si="1259"/>
        <v/>
      </c>
      <c r="HI400" s="404" t="str">
        <f t="shared" si="1260"/>
        <v/>
      </c>
      <c r="HJ400" s="510">
        <f t="shared" si="1261"/>
        <v>98.1</v>
      </c>
      <c r="HK400" s="404">
        <f t="shared" si="1262"/>
        <v>231.70000000000002</v>
      </c>
      <c r="HL400" s="500">
        <f t="shared" si="1263"/>
        <v>1289.3999999999999</v>
      </c>
      <c r="HM400" s="404">
        <f t="shared" si="1264"/>
        <v>2201.6000000000004</v>
      </c>
    </row>
    <row r="401" spans="1:221">
      <c r="A401" s="711" t="s">
        <v>547</v>
      </c>
      <c r="B401" s="622" t="s">
        <v>1090</v>
      </c>
      <c r="C401" s="730"/>
      <c r="D401" s="627">
        <v>227386</v>
      </c>
      <c r="E401" s="623">
        <v>10</v>
      </c>
      <c r="F401" s="422">
        <v>287</v>
      </c>
      <c r="G401" s="712">
        <v>278</v>
      </c>
      <c r="H401" s="422">
        <v>5</v>
      </c>
      <c r="I401" s="712">
        <v>5</v>
      </c>
      <c r="J401" s="500">
        <f t="shared" si="1115"/>
        <v>282</v>
      </c>
      <c r="K401" s="404">
        <f t="shared" si="1116"/>
        <v>273</v>
      </c>
      <c r="L401" s="422"/>
      <c r="M401" s="712"/>
      <c r="N401" s="500">
        <f t="shared" si="1117"/>
        <v>282</v>
      </c>
      <c r="O401" s="404">
        <f t="shared" si="1118"/>
        <v>273</v>
      </c>
      <c r="P401" s="500">
        <f t="shared" si="1119"/>
        <v>282</v>
      </c>
      <c r="Q401" s="404">
        <f t="shared" si="1120"/>
        <v>273</v>
      </c>
      <c r="R401" s="422">
        <v>26</v>
      </c>
      <c r="S401" s="712">
        <v>29</v>
      </c>
      <c r="T401" s="500">
        <f t="shared" si="1121"/>
        <v>26</v>
      </c>
      <c r="U401" s="404">
        <f t="shared" si="1122"/>
        <v>29</v>
      </c>
      <c r="V401" s="422">
        <v>14</v>
      </c>
      <c r="W401" s="712">
        <v>22</v>
      </c>
      <c r="X401" s="500">
        <f t="shared" si="1123"/>
        <v>14</v>
      </c>
      <c r="Y401" s="404">
        <f t="shared" si="1124"/>
        <v>22</v>
      </c>
      <c r="Z401" s="422"/>
      <c r="AA401" s="712"/>
      <c r="AB401" s="500">
        <f t="shared" si="1125"/>
        <v>0</v>
      </c>
      <c r="AC401" s="404">
        <f t="shared" si="1126"/>
        <v>0</v>
      </c>
      <c r="AD401" s="500">
        <f t="shared" si="1127"/>
        <v>40</v>
      </c>
      <c r="AE401" s="404">
        <f t="shared" si="1128"/>
        <v>51</v>
      </c>
      <c r="AF401" s="500">
        <f t="shared" si="1129"/>
        <v>40</v>
      </c>
      <c r="AG401" s="404">
        <f t="shared" si="1130"/>
        <v>51</v>
      </c>
      <c r="AH401" s="564">
        <v>3.6</v>
      </c>
      <c r="AI401" s="713">
        <v>2.6</v>
      </c>
      <c r="AJ401" s="500">
        <f t="shared" si="1131"/>
        <v>93.600000000000009</v>
      </c>
      <c r="AK401" s="404">
        <f t="shared" si="1132"/>
        <v>75.400000000000006</v>
      </c>
      <c r="AL401" s="564">
        <v>3.4</v>
      </c>
      <c r="AM401" s="713">
        <v>2.8</v>
      </c>
      <c r="AN401" s="500">
        <f t="shared" si="1133"/>
        <v>47.6</v>
      </c>
      <c r="AO401" s="404">
        <f t="shared" si="1134"/>
        <v>61.599999999999994</v>
      </c>
      <c r="AP401" s="564"/>
      <c r="AQ401" s="713"/>
      <c r="AR401" s="500">
        <f t="shared" si="1135"/>
        <v>0</v>
      </c>
      <c r="AS401" s="404">
        <f t="shared" si="1136"/>
        <v>0</v>
      </c>
      <c r="AT401" s="236">
        <f t="shared" si="1137"/>
        <v>3.5300000000000002</v>
      </c>
      <c r="AU401" s="237">
        <f t="shared" si="1138"/>
        <v>2.6862745098039214</v>
      </c>
      <c r="AV401" s="500">
        <f t="shared" si="1139"/>
        <v>141.20000000000002</v>
      </c>
      <c r="AW401" s="404">
        <f t="shared" si="1140"/>
        <v>137</v>
      </c>
      <c r="AX401" s="422">
        <v>80.400000000000006</v>
      </c>
      <c r="AY401" s="712">
        <v>62.1</v>
      </c>
      <c r="AZ401" s="500">
        <f t="shared" si="1141"/>
        <v>2090.4</v>
      </c>
      <c r="BA401" s="404">
        <f t="shared" si="1142"/>
        <v>1800.9</v>
      </c>
      <c r="BB401" s="422">
        <v>61.6</v>
      </c>
      <c r="BC401" s="712">
        <v>57.6</v>
      </c>
      <c r="BD401" s="500">
        <f t="shared" si="1143"/>
        <v>862.4</v>
      </c>
      <c r="BE401" s="404">
        <f t="shared" si="1144"/>
        <v>1267.2</v>
      </c>
      <c r="BF401" s="422"/>
      <c r="BG401" s="712"/>
      <c r="BH401" s="500">
        <f t="shared" si="1145"/>
        <v>0</v>
      </c>
      <c r="BI401" s="404">
        <f t="shared" si="1146"/>
        <v>0</v>
      </c>
      <c r="BJ401" s="500">
        <f t="shared" si="1147"/>
        <v>73.820000000000007</v>
      </c>
      <c r="BK401" s="404">
        <f t="shared" si="1148"/>
        <v>60.158823529411769</v>
      </c>
      <c r="BL401" s="500">
        <f t="shared" si="1149"/>
        <v>2952.8</v>
      </c>
      <c r="BM401" s="404">
        <f t="shared" si="1150"/>
        <v>3068.1000000000004</v>
      </c>
      <c r="BN401" s="422">
        <v>62</v>
      </c>
      <c r="BO401" s="712">
        <v>60</v>
      </c>
      <c r="BP401" s="500">
        <f t="shared" si="1151"/>
        <v>62</v>
      </c>
      <c r="BQ401" s="404">
        <f t="shared" si="1152"/>
        <v>60</v>
      </c>
      <c r="BR401" s="422">
        <v>15</v>
      </c>
      <c r="BS401" s="712">
        <v>13</v>
      </c>
      <c r="BT401" s="500">
        <f t="shared" si="1153"/>
        <v>15</v>
      </c>
      <c r="BU401" s="404">
        <f t="shared" si="1154"/>
        <v>13</v>
      </c>
      <c r="BV401" s="422"/>
      <c r="BW401" s="712"/>
      <c r="BX401" s="500">
        <f t="shared" si="1155"/>
        <v>0</v>
      </c>
      <c r="BY401" s="404">
        <f t="shared" si="1156"/>
        <v>0</v>
      </c>
      <c r="BZ401" s="500">
        <f t="shared" si="1157"/>
        <v>77</v>
      </c>
      <c r="CA401" s="404">
        <f t="shared" si="1158"/>
        <v>73</v>
      </c>
      <c r="CB401" s="500">
        <f t="shared" si="1159"/>
        <v>77</v>
      </c>
      <c r="CC401" s="404">
        <f t="shared" si="1160"/>
        <v>73</v>
      </c>
      <c r="CD401" s="564">
        <v>3.7</v>
      </c>
      <c r="CE401" s="714">
        <v>3.5</v>
      </c>
      <c r="CF401" s="500">
        <f t="shared" si="1161"/>
        <v>229.4</v>
      </c>
      <c r="CG401" s="404">
        <f t="shared" si="1162"/>
        <v>210</v>
      </c>
      <c r="CH401" s="564"/>
      <c r="CI401" s="714">
        <v>4.7</v>
      </c>
      <c r="CJ401" s="500">
        <f t="shared" si="1163"/>
        <v>0</v>
      </c>
      <c r="CK401" s="404">
        <f t="shared" si="1164"/>
        <v>61.1</v>
      </c>
      <c r="CL401" s="564"/>
      <c r="CM401" s="714"/>
      <c r="CN401" s="500">
        <f t="shared" si="1165"/>
        <v>0</v>
      </c>
      <c r="CO401" s="404">
        <f t="shared" si="1166"/>
        <v>0</v>
      </c>
      <c r="CP401" s="500">
        <f t="shared" si="1167"/>
        <v>2.9792207792207792</v>
      </c>
      <c r="CQ401" s="237">
        <f t="shared" si="1168"/>
        <v>3.7136986301369865</v>
      </c>
      <c r="CR401" s="500">
        <f t="shared" si="1169"/>
        <v>229.4</v>
      </c>
      <c r="CS401" s="404">
        <f t="shared" si="1170"/>
        <v>271.10000000000002</v>
      </c>
      <c r="CT401" s="565">
        <v>86.3</v>
      </c>
      <c r="CU401" s="714">
        <v>82.8</v>
      </c>
      <c r="CV401" s="500">
        <f t="shared" si="1171"/>
        <v>5350.5999999999995</v>
      </c>
      <c r="CW401" s="404">
        <f t="shared" si="1172"/>
        <v>4968</v>
      </c>
      <c r="CX401" s="565">
        <v>81.900000000000006</v>
      </c>
      <c r="CY401" s="714">
        <v>79.8</v>
      </c>
      <c r="CZ401" s="500">
        <f t="shared" si="1173"/>
        <v>1228.5</v>
      </c>
      <c r="DA401" s="404">
        <f t="shared" si="1174"/>
        <v>1037.3999999999999</v>
      </c>
      <c r="DB401" s="565"/>
      <c r="DC401" s="714"/>
      <c r="DD401" s="500">
        <f t="shared" si="1175"/>
        <v>0</v>
      </c>
      <c r="DE401" s="404">
        <f t="shared" si="1176"/>
        <v>0</v>
      </c>
      <c r="DF401" s="500">
        <f t="shared" si="1177"/>
        <v>85.442857142857136</v>
      </c>
      <c r="DG401" s="404">
        <f t="shared" si="1178"/>
        <v>82.265753424657532</v>
      </c>
      <c r="DH401" s="500">
        <f t="shared" si="1179"/>
        <v>6579.0999999999995</v>
      </c>
      <c r="DI401" s="404">
        <f t="shared" si="1180"/>
        <v>6005.4</v>
      </c>
      <c r="DJ401" s="500">
        <f t="shared" si="1181"/>
        <v>117</v>
      </c>
      <c r="DK401" s="404">
        <f t="shared" si="1182"/>
        <v>124</v>
      </c>
      <c r="DL401" s="500">
        <f t="shared" si="1183"/>
        <v>117</v>
      </c>
      <c r="DM401" s="404">
        <f t="shared" si="1184"/>
        <v>124</v>
      </c>
      <c r="DN401" s="236">
        <f t="shared" si="1185"/>
        <v>3.1675213675213678</v>
      </c>
      <c r="DO401" s="237">
        <f t="shared" si="1186"/>
        <v>3.2911290322580649</v>
      </c>
      <c r="DP401" s="500">
        <f t="shared" si="1187"/>
        <v>370.6</v>
      </c>
      <c r="DQ401" s="404">
        <f t="shared" si="1188"/>
        <v>408.1</v>
      </c>
      <c r="DR401" s="500">
        <f t="shared" si="1189"/>
        <v>81.469230769230762</v>
      </c>
      <c r="DS401" s="404">
        <f t="shared" si="1190"/>
        <v>73.173387096774192</v>
      </c>
      <c r="DT401" s="500">
        <f t="shared" si="1191"/>
        <v>9531.9</v>
      </c>
      <c r="DU401" s="404">
        <f t="shared" si="1192"/>
        <v>9073.5</v>
      </c>
      <c r="DV401" s="565">
        <v>69</v>
      </c>
      <c r="DW401" s="715">
        <v>67</v>
      </c>
      <c r="DX401" s="500">
        <f t="shared" si="1193"/>
        <v>69</v>
      </c>
      <c r="DY401" s="404">
        <f t="shared" si="1194"/>
        <v>67</v>
      </c>
      <c r="DZ401" s="565">
        <v>57</v>
      </c>
      <c r="EA401" s="715">
        <v>50</v>
      </c>
      <c r="EB401" s="500">
        <f t="shared" si="1195"/>
        <v>57</v>
      </c>
      <c r="EC401" s="404">
        <f t="shared" si="1196"/>
        <v>50</v>
      </c>
      <c r="ED401" s="565"/>
      <c r="EE401" s="715"/>
      <c r="EF401" s="500">
        <f t="shared" si="1197"/>
        <v>0</v>
      </c>
      <c r="EG401" s="404">
        <f t="shared" si="1198"/>
        <v>0</v>
      </c>
      <c r="EH401" s="500">
        <f t="shared" si="1199"/>
        <v>126</v>
      </c>
      <c r="EI401" s="404">
        <f t="shared" si="1200"/>
        <v>117</v>
      </c>
      <c r="EJ401" s="500">
        <f t="shared" si="1201"/>
        <v>126</v>
      </c>
      <c r="EK401" s="404">
        <f t="shared" si="1202"/>
        <v>117</v>
      </c>
      <c r="EL401" s="564">
        <v>2.9</v>
      </c>
      <c r="EM401" s="716">
        <v>2.8</v>
      </c>
      <c r="EN401" s="500">
        <f t="shared" si="1203"/>
        <v>200.1</v>
      </c>
      <c r="EO401" s="404">
        <f t="shared" si="1204"/>
        <v>187.6</v>
      </c>
      <c r="EP401" s="564">
        <v>3.5</v>
      </c>
      <c r="EQ401" s="716">
        <v>3.4</v>
      </c>
      <c r="ER401" s="500">
        <f t="shared" si="1205"/>
        <v>199.5</v>
      </c>
      <c r="ES401" s="404">
        <f t="shared" si="1206"/>
        <v>170</v>
      </c>
      <c r="ET401" s="564"/>
      <c r="EU401" s="716"/>
      <c r="EV401" s="500">
        <f t="shared" si="1207"/>
        <v>0</v>
      </c>
      <c r="EW401" s="404">
        <f t="shared" si="1208"/>
        <v>0</v>
      </c>
      <c r="EX401" s="236">
        <f t="shared" si="1209"/>
        <v>3.1714285714285717</v>
      </c>
      <c r="EY401" s="237">
        <f t="shared" si="1210"/>
        <v>3.0564102564102567</v>
      </c>
      <c r="EZ401" s="500">
        <f t="shared" si="1211"/>
        <v>399.6</v>
      </c>
      <c r="FA401" s="404">
        <f t="shared" si="1212"/>
        <v>357.6</v>
      </c>
      <c r="FB401" s="565">
        <v>65.2</v>
      </c>
      <c r="FC401" s="716">
        <v>64.8</v>
      </c>
      <c r="FD401" s="500">
        <f t="shared" si="1213"/>
        <v>4498.8</v>
      </c>
      <c r="FE401" s="404">
        <f t="shared" si="1214"/>
        <v>4341.5999999999995</v>
      </c>
      <c r="FF401" s="565">
        <v>57.8</v>
      </c>
      <c r="FG401" s="716">
        <v>62.2</v>
      </c>
      <c r="FH401" s="500">
        <f t="shared" si="1215"/>
        <v>3294.6</v>
      </c>
      <c r="FI401" s="404">
        <f t="shared" si="1216"/>
        <v>3110</v>
      </c>
      <c r="FJ401" s="565"/>
      <c r="FK401" s="716"/>
      <c r="FL401" s="500">
        <f t="shared" si="1217"/>
        <v>0</v>
      </c>
      <c r="FM401" s="404">
        <f t="shared" si="1218"/>
        <v>0</v>
      </c>
      <c r="FN401" s="500">
        <f t="shared" si="1219"/>
        <v>61.852380952380948</v>
      </c>
      <c r="FO401" s="404">
        <f t="shared" si="1220"/>
        <v>63.688888888888883</v>
      </c>
      <c r="FP401" s="500">
        <f t="shared" si="1221"/>
        <v>7793.4</v>
      </c>
      <c r="FQ401" s="404">
        <f t="shared" si="1222"/>
        <v>7451.5999999999995</v>
      </c>
      <c r="FR401" s="565">
        <v>39</v>
      </c>
      <c r="FS401" s="717">
        <v>32</v>
      </c>
      <c r="FT401" s="500">
        <f t="shared" si="1223"/>
        <v>39</v>
      </c>
      <c r="FU401" s="404">
        <f t="shared" si="1224"/>
        <v>32</v>
      </c>
      <c r="FV401" s="564">
        <v>3.9</v>
      </c>
      <c r="FW401" s="718">
        <v>4.3</v>
      </c>
      <c r="FX401" s="500">
        <f t="shared" si="1225"/>
        <v>152.1</v>
      </c>
      <c r="FY401" s="404">
        <f t="shared" si="1226"/>
        <v>137.6</v>
      </c>
      <c r="FZ401" s="564">
        <v>57.8</v>
      </c>
      <c r="GA401" s="718">
        <v>51.6</v>
      </c>
      <c r="GB401" s="500">
        <f t="shared" si="1227"/>
        <v>2254.1999999999998</v>
      </c>
      <c r="GC401" s="404">
        <f t="shared" si="1228"/>
        <v>1651.2</v>
      </c>
      <c r="GD401" s="510">
        <f t="shared" si="1229"/>
        <v>157</v>
      </c>
      <c r="GE401" s="404">
        <f t="shared" si="1230"/>
        <v>156</v>
      </c>
      <c r="GF401" s="500">
        <f t="shared" si="1231"/>
        <v>157</v>
      </c>
      <c r="GG401" s="404">
        <f t="shared" si="1232"/>
        <v>156</v>
      </c>
      <c r="GH401" s="500">
        <f t="shared" si="1233"/>
        <v>523.1</v>
      </c>
      <c r="GI401" s="404">
        <f t="shared" si="1234"/>
        <v>473</v>
      </c>
      <c r="GJ401" s="500">
        <f t="shared" si="1235"/>
        <v>11939.8</v>
      </c>
      <c r="GK401" s="404">
        <f t="shared" si="1236"/>
        <v>11110.5</v>
      </c>
      <c r="GL401" s="510">
        <f t="shared" si="1237"/>
        <v>86</v>
      </c>
      <c r="GM401" s="404">
        <f t="shared" si="1238"/>
        <v>85</v>
      </c>
      <c r="GN401" s="500">
        <f t="shared" si="1239"/>
        <v>86</v>
      </c>
      <c r="GO401" s="404">
        <f t="shared" si="1240"/>
        <v>85</v>
      </c>
      <c r="GP401" s="500">
        <f t="shared" si="1241"/>
        <v>247.1</v>
      </c>
      <c r="GQ401" s="404">
        <f t="shared" si="1242"/>
        <v>292.7</v>
      </c>
      <c r="GR401" s="500">
        <f t="shared" si="1243"/>
        <v>5385.5</v>
      </c>
      <c r="GS401" s="404">
        <f t="shared" si="1244"/>
        <v>5414.6</v>
      </c>
      <c r="GT401" s="510">
        <f t="shared" si="1245"/>
        <v>243</v>
      </c>
      <c r="GU401" s="404">
        <f t="shared" si="1246"/>
        <v>241</v>
      </c>
      <c r="GV401" s="500">
        <f t="shared" si="1247"/>
        <v>243</v>
      </c>
      <c r="GW401" s="404">
        <f t="shared" si="1248"/>
        <v>241</v>
      </c>
      <c r="GX401" s="500">
        <f t="shared" si="1249"/>
        <v>770.2</v>
      </c>
      <c r="GY401" s="404">
        <f t="shared" si="1250"/>
        <v>765.7</v>
      </c>
      <c r="GZ401" s="500">
        <f t="shared" si="1251"/>
        <v>17325.3</v>
      </c>
      <c r="HA401" s="404">
        <f t="shared" si="1252"/>
        <v>16525.099999999999</v>
      </c>
      <c r="HB401" s="510">
        <f t="shared" si="1253"/>
        <v>0</v>
      </c>
      <c r="HC401" s="404">
        <f t="shared" si="1254"/>
        <v>0</v>
      </c>
      <c r="HD401" s="500">
        <f t="shared" si="1255"/>
        <v>0</v>
      </c>
      <c r="HE401" s="404">
        <f t="shared" si="1256"/>
        <v>0</v>
      </c>
      <c r="HF401" s="500" t="str">
        <f t="shared" si="1257"/>
        <v/>
      </c>
      <c r="HG401" s="404" t="str">
        <f t="shared" si="1258"/>
        <v/>
      </c>
      <c r="HH401" s="500" t="str">
        <f t="shared" si="1259"/>
        <v/>
      </c>
      <c r="HI401" s="404" t="str">
        <f t="shared" si="1260"/>
        <v/>
      </c>
      <c r="HJ401" s="510">
        <f t="shared" si="1261"/>
        <v>922.30000000000007</v>
      </c>
      <c r="HK401" s="404">
        <f t="shared" si="1262"/>
        <v>903.30000000000007</v>
      </c>
      <c r="HL401" s="500">
        <f t="shared" si="1263"/>
        <v>19579.5</v>
      </c>
      <c r="HM401" s="404">
        <f t="shared" si="1264"/>
        <v>18176.3</v>
      </c>
    </row>
    <row r="402" spans="1:221">
      <c r="A402" s="711" t="s">
        <v>547</v>
      </c>
      <c r="B402" s="622" t="s">
        <v>1091</v>
      </c>
      <c r="C402" s="730"/>
      <c r="D402" s="627">
        <v>227687</v>
      </c>
      <c r="E402" s="623">
        <v>10</v>
      </c>
      <c r="F402" s="422">
        <v>104</v>
      </c>
      <c r="G402" s="712">
        <v>114</v>
      </c>
      <c r="H402" s="422">
        <v>5</v>
      </c>
      <c r="I402" s="712">
        <v>3</v>
      </c>
      <c r="J402" s="500">
        <f t="shared" si="1115"/>
        <v>99</v>
      </c>
      <c r="K402" s="404">
        <f t="shared" si="1116"/>
        <v>111</v>
      </c>
      <c r="L402" s="422"/>
      <c r="M402" s="712"/>
      <c r="N402" s="500">
        <f t="shared" si="1117"/>
        <v>99</v>
      </c>
      <c r="O402" s="404">
        <f t="shared" si="1118"/>
        <v>111</v>
      </c>
      <c r="P402" s="500">
        <f t="shared" si="1119"/>
        <v>99</v>
      </c>
      <c r="Q402" s="404">
        <f t="shared" si="1120"/>
        <v>111</v>
      </c>
      <c r="R402" s="422">
        <v>9</v>
      </c>
      <c r="S402" s="712">
        <v>10</v>
      </c>
      <c r="T402" s="500">
        <f t="shared" si="1121"/>
        <v>9</v>
      </c>
      <c r="U402" s="404">
        <f t="shared" si="1122"/>
        <v>10</v>
      </c>
      <c r="V402" s="422">
        <v>4</v>
      </c>
      <c r="W402" s="712">
        <v>2</v>
      </c>
      <c r="X402" s="500">
        <f t="shared" si="1123"/>
        <v>4</v>
      </c>
      <c r="Y402" s="404">
        <f t="shared" si="1124"/>
        <v>2</v>
      </c>
      <c r="Z402" s="422"/>
      <c r="AA402" s="712"/>
      <c r="AB402" s="500">
        <f t="shared" si="1125"/>
        <v>0</v>
      </c>
      <c r="AC402" s="404">
        <f t="shared" si="1126"/>
        <v>0</v>
      </c>
      <c r="AD402" s="500">
        <f t="shared" si="1127"/>
        <v>13</v>
      </c>
      <c r="AE402" s="404">
        <f t="shared" si="1128"/>
        <v>12</v>
      </c>
      <c r="AF402" s="500">
        <f t="shared" si="1129"/>
        <v>13</v>
      </c>
      <c r="AG402" s="404">
        <f t="shared" si="1130"/>
        <v>12</v>
      </c>
      <c r="AH402" s="564">
        <v>2.1</v>
      </c>
      <c r="AI402" s="713">
        <v>2.5</v>
      </c>
      <c r="AJ402" s="500">
        <f t="shared" si="1131"/>
        <v>18.900000000000002</v>
      </c>
      <c r="AK402" s="404">
        <f t="shared" si="1132"/>
        <v>25</v>
      </c>
      <c r="AL402" s="564">
        <v>1.8</v>
      </c>
      <c r="AM402" s="713">
        <v>3.3</v>
      </c>
      <c r="AN402" s="500">
        <f t="shared" si="1133"/>
        <v>7.2</v>
      </c>
      <c r="AO402" s="404">
        <f t="shared" si="1134"/>
        <v>6.6</v>
      </c>
      <c r="AP402" s="564"/>
      <c r="AQ402" s="713"/>
      <c r="AR402" s="500">
        <f t="shared" si="1135"/>
        <v>0</v>
      </c>
      <c r="AS402" s="404">
        <f t="shared" si="1136"/>
        <v>0</v>
      </c>
      <c r="AT402" s="236">
        <f t="shared" si="1137"/>
        <v>2.0076923076923077</v>
      </c>
      <c r="AU402" s="237">
        <f t="shared" si="1138"/>
        <v>2.6333333333333333</v>
      </c>
      <c r="AV402" s="500">
        <f t="shared" si="1139"/>
        <v>26.1</v>
      </c>
      <c r="AW402" s="404">
        <f t="shared" si="1140"/>
        <v>31.6</v>
      </c>
      <c r="AX402" s="422">
        <v>58.2</v>
      </c>
      <c r="AY402" s="712">
        <v>59</v>
      </c>
      <c r="AZ402" s="500">
        <f t="shared" si="1141"/>
        <v>523.80000000000007</v>
      </c>
      <c r="BA402" s="404">
        <f t="shared" si="1142"/>
        <v>590</v>
      </c>
      <c r="BB402" s="422">
        <v>20.3</v>
      </c>
      <c r="BC402" s="712">
        <v>56</v>
      </c>
      <c r="BD402" s="500">
        <f t="shared" si="1143"/>
        <v>81.2</v>
      </c>
      <c r="BE402" s="404">
        <f t="shared" si="1144"/>
        <v>112</v>
      </c>
      <c r="BF402" s="422"/>
      <c r="BG402" s="712"/>
      <c r="BH402" s="500">
        <f t="shared" si="1145"/>
        <v>0</v>
      </c>
      <c r="BI402" s="404">
        <f t="shared" si="1146"/>
        <v>0</v>
      </c>
      <c r="BJ402" s="500">
        <f t="shared" si="1147"/>
        <v>46.538461538461547</v>
      </c>
      <c r="BK402" s="404">
        <f t="shared" si="1148"/>
        <v>58.5</v>
      </c>
      <c r="BL402" s="500">
        <f t="shared" si="1149"/>
        <v>605.00000000000011</v>
      </c>
      <c r="BM402" s="404">
        <f t="shared" si="1150"/>
        <v>702</v>
      </c>
      <c r="BN402" s="422">
        <v>29</v>
      </c>
      <c r="BO402" s="712">
        <v>36</v>
      </c>
      <c r="BP402" s="500">
        <f t="shared" si="1151"/>
        <v>29</v>
      </c>
      <c r="BQ402" s="404">
        <f t="shared" si="1152"/>
        <v>36</v>
      </c>
      <c r="BR402" s="422">
        <v>5</v>
      </c>
      <c r="BS402" s="712">
        <v>6</v>
      </c>
      <c r="BT402" s="500">
        <f t="shared" si="1153"/>
        <v>5</v>
      </c>
      <c r="BU402" s="404">
        <f t="shared" si="1154"/>
        <v>6</v>
      </c>
      <c r="BV402" s="422"/>
      <c r="BW402" s="712"/>
      <c r="BX402" s="500">
        <f t="shared" si="1155"/>
        <v>0</v>
      </c>
      <c r="BY402" s="404">
        <f t="shared" si="1156"/>
        <v>0</v>
      </c>
      <c r="BZ402" s="500">
        <f t="shared" si="1157"/>
        <v>34</v>
      </c>
      <c r="CA402" s="404">
        <f t="shared" si="1158"/>
        <v>42</v>
      </c>
      <c r="CB402" s="500">
        <f t="shared" si="1159"/>
        <v>34</v>
      </c>
      <c r="CC402" s="404">
        <f t="shared" si="1160"/>
        <v>42</v>
      </c>
      <c r="CD402" s="564">
        <v>2.9</v>
      </c>
      <c r="CE402" s="714">
        <v>2.5</v>
      </c>
      <c r="CF402" s="500">
        <f t="shared" si="1161"/>
        <v>84.1</v>
      </c>
      <c r="CG402" s="404">
        <f t="shared" si="1162"/>
        <v>90</v>
      </c>
      <c r="CH402" s="564"/>
      <c r="CI402" s="714">
        <v>3</v>
      </c>
      <c r="CJ402" s="500">
        <f t="shared" si="1163"/>
        <v>0</v>
      </c>
      <c r="CK402" s="404">
        <f t="shared" si="1164"/>
        <v>18</v>
      </c>
      <c r="CL402" s="564"/>
      <c r="CM402" s="714"/>
      <c r="CN402" s="500">
        <f t="shared" si="1165"/>
        <v>0</v>
      </c>
      <c r="CO402" s="404">
        <f t="shared" si="1166"/>
        <v>0</v>
      </c>
      <c r="CP402" s="500">
        <f t="shared" si="1167"/>
        <v>2.4735294117647055</v>
      </c>
      <c r="CQ402" s="237">
        <f t="shared" si="1168"/>
        <v>2.5714285714285716</v>
      </c>
      <c r="CR402" s="500">
        <f t="shared" si="1169"/>
        <v>84.1</v>
      </c>
      <c r="CS402" s="404">
        <f t="shared" si="1170"/>
        <v>108.00000000000001</v>
      </c>
      <c r="CT402" s="565">
        <v>74.900000000000006</v>
      </c>
      <c r="CU402" s="714">
        <v>74.099999999999994</v>
      </c>
      <c r="CV402" s="500">
        <f t="shared" si="1171"/>
        <v>2172.1000000000004</v>
      </c>
      <c r="CW402" s="404">
        <f t="shared" si="1172"/>
        <v>2667.6</v>
      </c>
      <c r="CX402" s="565">
        <v>67.400000000000006</v>
      </c>
      <c r="CY402" s="714">
        <v>74.2</v>
      </c>
      <c r="CZ402" s="500">
        <f t="shared" si="1173"/>
        <v>337</v>
      </c>
      <c r="DA402" s="404">
        <f t="shared" si="1174"/>
        <v>445.20000000000005</v>
      </c>
      <c r="DB402" s="565"/>
      <c r="DC402" s="714"/>
      <c r="DD402" s="500">
        <f t="shared" si="1175"/>
        <v>0</v>
      </c>
      <c r="DE402" s="404">
        <f t="shared" si="1176"/>
        <v>0</v>
      </c>
      <c r="DF402" s="500">
        <f t="shared" si="1177"/>
        <v>73.797058823529426</v>
      </c>
      <c r="DG402" s="404">
        <f t="shared" si="1178"/>
        <v>74.114285714285714</v>
      </c>
      <c r="DH402" s="500">
        <f t="shared" si="1179"/>
        <v>2509.1000000000004</v>
      </c>
      <c r="DI402" s="404">
        <f t="shared" si="1180"/>
        <v>3112.8</v>
      </c>
      <c r="DJ402" s="500">
        <f t="shared" si="1181"/>
        <v>47</v>
      </c>
      <c r="DK402" s="404">
        <f t="shared" si="1182"/>
        <v>54</v>
      </c>
      <c r="DL402" s="500">
        <f t="shared" si="1183"/>
        <v>47</v>
      </c>
      <c r="DM402" s="404">
        <f t="shared" si="1184"/>
        <v>54</v>
      </c>
      <c r="DN402" s="236">
        <f t="shared" si="1185"/>
        <v>2.3446808510638295</v>
      </c>
      <c r="DO402" s="237">
        <f t="shared" si="1186"/>
        <v>2.5851851851851855</v>
      </c>
      <c r="DP402" s="500">
        <f t="shared" si="1187"/>
        <v>110.19999999999999</v>
      </c>
      <c r="DQ402" s="404">
        <f t="shared" si="1188"/>
        <v>139.60000000000002</v>
      </c>
      <c r="DR402" s="500">
        <f t="shared" si="1189"/>
        <v>66.25744680851065</v>
      </c>
      <c r="DS402" s="404">
        <f t="shared" si="1190"/>
        <v>70.644444444444446</v>
      </c>
      <c r="DT402" s="500">
        <f t="shared" si="1191"/>
        <v>3114.1000000000004</v>
      </c>
      <c r="DU402" s="404">
        <f t="shared" si="1192"/>
        <v>3814.8</v>
      </c>
      <c r="DV402" s="565">
        <v>21</v>
      </c>
      <c r="DW402" s="715">
        <v>27</v>
      </c>
      <c r="DX402" s="500">
        <f t="shared" si="1193"/>
        <v>21</v>
      </c>
      <c r="DY402" s="404">
        <f t="shared" si="1194"/>
        <v>27</v>
      </c>
      <c r="DZ402" s="565">
        <v>19</v>
      </c>
      <c r="EA402" s="715">
        <v>19</v>
      </c>
      <c r="EB402" s="500">
        <f t="shared" si="1195"/>
        <v>19</v>
      </c>
      <c r="EC402" s="404">
        <f t="shared" si="1196"/>
        <v>19</v>
      </c>
      <c r="ED402" s="565"/>
      <c r="EE402" s="715"/>
      <c r="EF402" s="500">
        <f t="shared" si="1197"/>
        <v>0</v>
      </c>
      <c r="EG402" s="404">
        <f t="shared" si="1198"/>
        <v>0</v>
      </c>
      <c r="EH402" s="500">
        <f t="shared" si="1199"/>
        <v>40</v>
      </c>
      <c r="EI402" s="404">
        <f t="shared" si="1200"/>
        <v>46</v>
      </c>
      <c r="EJ402" s="500">
        <f t="shared" si="1201"/>
        <v>40</v>
      </c>
      <c r="EK402" s="404">
        <f t="shared" si="1202"/>
        <v>46</v>
      </c>
      <c r="EL402" s="564">
        <v>2</v>
      </c>
      <c r="EM402" s="716">
        <v>2.4</v>
      </c>
      <c r="EN402" s="500">
        <f t="shared" si="1203"/>
        <v>42</v>
      </c>
      <c r="EO402" s="404">
        <f t="shared" si="1204"/>
        <v>64.8</v>
      </c>
      <c r="EP402" s="564">
        <v>2.8</v>
      </c>
      <c r="EQ402" s="716">
        <v>2.7</v>
      </c>
      <c r="ER402" s="500">
        <f t="shared" si="1205"/>
        <v>53.199999999999996</v>
      </c>
      <c r="ES402" s="404">
        <f t="shared" si="1206"/>
        <v>51.300000000000004</v>
      </c>
      <c r="ET402" s="564"/>
      <c r="EU402" s="716"/>
      <c r="EV402" s="500">
        <f t="shared" si="1207"/>
        <v>0</v>
      </c>
      <c r="EW402" s="404">
        <f t="shared" si="1208"/>
        <v>0</v>
      </c>
      <c r="EX402" s="236">
        <f t="shared" si="1209"/>
        <v>2.38</v>
      </c>
      <c r="EY402" s="237">
        <f t="shared" si="1210"/>
        <v>2.5239130434782608</v>
      </c>
      <c r="EZ402" s="500">
        <f t="shared" si="1211"/>
        <v>95.199999999999989</v>
      </c>
      <c r="FA402" s="404">
        <f t="shared" si="1212"/>
        <v>116.1</v>
      </c>
      <c r="FB402" s="565">
        <v>54</v>
      </c>
      <c r="FC402" s="716">
        <v>53.3</v>
      </c>
      <c r="FD402" s="500">
        <f t="shared" si="1213"/>
        <v>1134</v>
      </c>
      <c r="FE402" s="404">
        <f t="shared" si="1214"/>
        <v>1439.1</v>
      </c>
      <c r="FF402" s="565">
        <v>44.2</v>
      </c>
      <c r="FG402" s="716">
        <v>48.7</v>
      </c>
      <c r="FH402" s="500">
        <f t="shared" si="1215"/>
        <v>839.80000000000007</v>
      </c>
      <c r="FI402" s="404">
        <f t="shared" si="1216"/>
        <v>925.30000000000007</v>
      </c>
      <c r="FJ402" s="565"/>
      <c r="FK402" s="716"/>
      <c r="FL402" s="500">
        <f t="shared" si="1217"/>
        <v>0</v>
      </c>
      <c r="FM402" s="404">
        <f t="shared" si="1218"/>
        <v>0</v>
      </c>
      <c r="FN402" s="500">
        <f t="shared" si="1219"/>
        <v>49.345000000000006</v>
      </c>
      <c r="FO402" s="404">
        <f t="shared" si="1220"/>
        <v>51.4</v>
      </c>
      <c r="FP402" s="500">
        <f t="shared" si="1221"/>
        <v>1973.8000000000002</v>
      </c>
      <c r="FQ402" s="404">
        <f t="shared" si="1222"/>
        <v>2364.4</v>
      </c>
      <c r="FR402" s="565">
        <v>12</v>
      </c>
      <c r="FS402" s="717">
        <v>11</v>
      </c>
      <c r="FT402" s="500">
        <f t="shared" si="1223"/>
        <v>12</v>
      </c>
      <c r="FU402" s="404">
        <f t="shared" si="1224"/>
        <v>11</v>
      </c>
      <c r="FV402" s="564">
        <v>1.8</v>
      </c>
      <c r="FW402" s="718">
        <v>2.4</v>
      </c>
      <c r="FX402" s="500">
        <f t="shared" si="1225"/>
        <v>21.6</v>
      </c>
      <c r="FY402" s="404">
        <f t="shared" si="1226"/>
        <v>26.4</v>
      </c>
      <c r="FZ402" s="564">
        <v>32</v>
      </c>
      <c r="GA402" s="718">
        <v>28</v>
      </c>
      <c r="GB402" s="500">
        <f t="shared" si="1227"/>
        <v>384</v>
      </c>
      <c r="GC402" s="404">
        <f t="shared" si="1228"/>
        <v>308</v>
      </c>
      <c r="GD402" s="510">
        <f t="shared" si="1229"/>
        <v>59</v>
      </c>
      <c r="GE402" s="404">
        <f t="shared" si="1230"/>
        <v>73</v>
      </c>
      <c r="GF402" s="500">
        <f t="shared" si="1231"/>
        <v>59</v>
      </c>
      <c r="GG402" s="404">
        <f t="shared" si="1232"/>
        <v>73</v>
      </c>
      <c r="GH402" s="500">
        <f t="shared" si="1233"/>
        <v>145</v>
      </c>
      <c r="GI402" s="404">
        <f t="shared" si="1234"/>
        <v>179.8</v>
      </c>
      <c r="GJ402" s="500">
        <f t="shared" si="1235"/>
        <v>3829.9000000000005</v>
      </c>
      <c r="GK402" s="404">
        <f t="shared" si="1236"/>
        <v>4696.7</v>
      </c>
      <c r="GL402" s="510">
        <f t="shared" si="1237"/>
        <v>28</v>
      </c>
      <c r="GM402" s="404">
        <f t="shared" si="1238"/>
        <v>27</v>
      </c>
      <c r="GN402" s="500">
        <f t="shared" si="1239"/>
        <v>28</v>
      </c>
      <c r="GO402" s="404">
        <f t="shared" si="1240"/>
        <v>27</v>
      </c>
      <c r="GP402" s="500">
        <f t="shared" si="1241"/>
        <v>60.4</v>
      </c>
      <c r="GQ402" s="404">
        <f t="shared" si="1242"/>
        <v>75.900000000000006</v>
      </c>
      <c r="GR402" s="500">
        <f t="shared" si="1243"/>
        <v>1258</v>
      </c>
      <c r="GS402" s="404">
        <f t="shared" si="1244"/>
        <v>1482.5</v>
      </c>
      <c r="GT402" s="510">
        <f t="shared" si="1245"/>
        <v>87</v>
      </c>
      <c r="GU402" s="404">
        <f t="shared" si="1246"/>
        <v>100</v>
      </c>
      <c r="GV402" s="500">
        <f t="shared" si="1247"/>
        <v>87</v>
      </c>
      <c r="GW402" s="404">
        <f t="shared" si="1248"/>
        <v>100</v>
      </c>
      <c r="GX402" s="500">
        <f t="shared" si="1249"/>
        <v>205.4</v>
      </c>
      <c r="GY402" s="404">
        <f t="shared" si="1250"/>
        <v>255.70000000000002</v>
      </c>
      <c r="GZ402" s="500">
        <f t="shared" si="1251"/>
        <v>5087.9000000000005</v>
      </c>
      <c r="HA402" s="404">
        <f t="shared" si="1252"/>
        <v>6179.2</v>
      </c>
      <c r="HB402" s="510">
        <f t="shared" si="1253"/>
        <v>0</v>
      </c>
      <c r="HC402" s="404">
        <f t="shared" si="1254"/>
        <v>0</v>
      </c>
      <c r="HD402" s="500">
        <f t="shared" si="1255"/>
        <v>0</v>
      </c>
      <c r="HE402" s="404">
        <f t="shared" si="1256"/>
        <v>0</v>
      </c>
      <c r="HF402" s="500" t="str">
        <f t="shared" si="1257"/>
        <v/>
      </c>
      <c r="HG402" s="404" t="str">
        <f t="shared" si="1258"/>
        <v/>
      </c>
      <c r="HH402" s="500" t="str">
        <f t="shared" si="1259"/>
        <v/>
      </c>
      <c r="HI402" s="404" t="str">
        <f t="shared" si="1260"/>
        <v/>
      </c>
      <c r="HJ402" s="510">
        <f t="shared" si="1261"/>
        <v>226.99999999999997</v>
      </c>
      <c r="HK402" s="404">
        <f t="shared" si="1262"/>
        <v>282.10000000000002</v>
      </c>
      <c r="HL402" s="500">
        <f t="shared" si="1263"/>
        <v>5471.9000000000005</v>
      </c>
      <c r="HM402" s="404">
        <f t="shared" si="1264"/>
        <v>6487.2000000000007</v>
      </c>
    </row>
    <row r="403" spans="1:221">
      <c r="A403" s="711" t="s">
        <v>547</v>
      </c>
      <c r="B403" s="622" t="s">
        <v>1092</v>
      </c>
      <c r="C403" s="730"/>
      <c r="D403" s="627">
        <v>382911</v>
      </c>
      <c r="E403" s="623">
        <v>10</v>
      </c>
      <c r="F403" s="422">
        <v>9</v>
      </c>
      <c r="G403" s="712">
        <v>11</v>
      </c>
      <c r="H403" s="422">
        <v>0</v>
      </c>
      <c r="I403" s="712">
        <v>1</v>
      </c>
      <c r="J403" s="500">
        <f t="shared" si="1115"/>
        <v>9</v>
      </c>
      <c r="K403" s="404">
        <f t="shared" si="1116"/>
        <v>10</v>
      </c>
      <c r="L403" s="422"/>
      <c r="M403" s="712"/>
      <c r="N403" s="500">
        <f t="shared" si="1117"/>
        <v>9</v>
      </c>
      <c r="O403" s="404">
        <f t="shared" si="1118"/>
        <v>10</v>
      </c>
      <c r="P403" s="500">
        <f t="shared" si="1119"/>
        <v>9</v>
      </c>
      <c r="Q403" s="404">
        <f t="shared" si="1120"/>
        <v>10</v>
      </c>
      <c r="R403" s="422">
        <v>0</v>
      </c>
      <c r="S403" s="712">
        <v>0</v>
      </c>
      <c r="T403" s="500">
        <f t="shared" si="1121"/>
        <v>0</v>
      </c>
      <c r="U403" s="404">
        <f t="shared" si="1122"/>
        <v>0</v>
      </c>
      <c r="V403" s="422">
        <v>0</v>
      </c>
      <c r="W403" s="712">
        <v>0</v>
      </c>
      <c r="X403" s="500">
        <f t="shared" si="1123"/>
        <v>0</v>
      </c>
      <c r="Y403" s="404">
        <f t="shared" si="1124"/>
        <v>0</v>
      </c>
      <c r="Z403" s="422"/>
      <c r="AA403" s="712"/>
      <c r="AB403" s="500">
        <f t="shared" si="1125"/>
        <v>0</v>
      </c>
      <c r="AC403" s="404">
        <f t="shared" si="1126"/>
        <v>0</v>
      </c>
      <c r="AD403" s="500">
        <f t="shared" si="1127"/>
        <v>0</v>
      </c>
      <c r="AE403" s="404">
        <f t="shared" si="1128"/>
        <v>0</v>
      </c>
      <c r="AF403" s="500">
        <f t="shared" si="1129"/>
        <v>0</v>
      </c>
      <c r="AG403" s="404">
        <f t="shared" si="1130"/>
        <v>0</v>
      </c>
      <c r="AH403" s="564">
        <v>0</v>
      </c>
      <c r="AI403" s="713">
        <v>0</v>
      </c>
      <c r="AJ403" s="500">
        <f t="shared" si="1131"/>
        <v>0</v>
      </c>
      <c r="AK403" s="404">
        <f t="shared" si="1132"/>
        <v>0</v>
      </c>
      <c r="AL403" s="564">
        <v>0</v>
      </c>
      <c r="AM403" s="713">
        <v>0</v>
      </c>
      <c r="AN403" s="500">
        <f t="shared" si="1133"/>
        <v>0</v>
      </c>
      <c r="AO403" s="404">
        <f t="shared" si="1134"/>
        <v>0</v>
      </c>
      <c r="AP403" s="564"/>
      <c r="AQ403" s="713"/>
      <c r="AR403" s="500">
        <f t="shared" si="1135"/>
        <v>0</v>
      </c>
      <c r="AS403" s="404">
        <f t="shared" si="1136"/>
        <v>0</v>
      </c>
      <c r="AT403" s="236">
        <f t="shared" si="1137"/>
        <v>0</v>
      </c>
      <c r="AU403" s="237">
        <f t="shared" si="1138"/>
        <v>0</v>
      </c>
      <c r="AV403" s="500">
        <f t="shared" si="1139"/>
        <v>0</v>
      </c>
      <c r="AW403" s="404">
        <f t="shared" si="1140"/>
        <v>0</v>
      </c>
      <c r="AX403" s="422">
        <v>0</v>
      </c>
      <c r="AY403" s="712">
        <v>0</v>
      </c>
      <c r="AZ403" s="500">
        <f t="shared" si="1141"/>
        <v>0</v>
      </c>
      <c r="BA403" s="404">
        <f t="shared" si="1142"/>
        <v>0</v>
      </c>
      <c r="BB403" s="422">
        <v>0</v>
      </c>
      <c r="BC403" s="712">
        <v>0</v>
      </c>
      <c r="BD403" s="500">
        <f t="shared" si="1143"/>
        <v>0</v>
      </c>
      <c r="BE403" s="404">
        <f t="shared" si="1144"/>
        <v>0</v>
      </c>
      <c r="BF403" s="422"/>
      <c r="BG403" s="712"/>
      <c r="BH403" s="500">
        <f t="shared" si="1145"/>
        <v>0</v>
      </c>
      <c r="BI403" s="404">
        <f t="shared" si="1146"/>
        <v>0</v>
      </c>
      <c r="BJ403" s="500">
        <f t="shared" si="1147"/>
        <v>0</v>
      </c>
      <c r="BK403" s="404">
        <f t="shared" si="1148"/>
        <v>0</v>
      </c>
      <c r="BL403" s="500">
        <f t="shared" si="1149"/>
        <v>0</v>
      </c>
      <c r="BM403" s="404">
        <f t="shared" si="1150"/>
        <v>0</v>
      </c>
      <c r="BN403" s="422">
        <v>1</v>
      </c>
      <c r="BO403" s="712">
        <v>0</v>
      </c>
      <c r="BP403" s="500">
        <f t="shared" si="1151"/>
        <v>1</v>
      </c>
      <c r="BQ403" s="404">
        <f t="shared" si="1152"/>
        <v>0</v>
      </c>
      <c r="BR403" s="422">
        <v>1</v>
      </c>
      <c r="BS403" s="712">
        <v>4</v>
      </c>
      <c r="BT403" s="500">
        <f t="shared" si="1153"/>
        <v>1</v>
      </c>
      <c r="BU403" s="404">
        <f t="shared" si="1154"/>
        <v>4</v>
      </c>
      <c r="BV403" s="422"/>
      <c r="BW403" s="712"/>
      <c r="BX403" s="500">
        <f t="shared" si="1155"/>
        <v>0</v>
      </c>
      <c r="BY403" s="404">
        <f t="shared" si="1156"/>
        <v>0</v>
      </c>
      <c r="BZ403" s="500">
        <f t="shared" si="1157"/>
        <v>2</v>
      </c>
      <c r="CA403" s="404">
        <f t="shared" si="1158"/>
        <v>4</v>
      </c>
      <c r="CB403" s="500">
        <f t="shared" si="1159"/>
        <v>2</v>
      </c>
      <c r="CC403" s="404">
        <f t="shared" si="1160"/>
        <v>4</v>
      </c>
      <c r="CD403" s="564">
        <v>6</v>
      </c>
      <c r="CE403" s="714">
        <v>0</v>
      </c>
      <c r="CF403" s="500">
        <f t="shared" si="1161"/>
        <v>6</v>
      </c>
      <c r="CG403" s="404">
        <f t="shared" si="1162"/>
        <v>0</v>
      </c>
      <c r="CH403" s="564"/>
      <c r="CI403" s="714">
        <v>3.8</v>
      </c>
      <c r="CJ403" s="500">
        <f t="shared" si="1163"/>
        <v>0</v>
      </c>
      <c r="CK403" s="404">
        <f t="shared" si="1164"/>
        <v>15.2</v>
      </c>
      <c r="CL403" s="564"/>
      <c r="CM403" s="714"/>
      <c r="CN403" s="500">
        <f t="shared" si="1165"/>
        <v>0</v>
      </c>
      <c r="CO403" s="404">
        <f t="shared" si="1166"/>
        <v>0</v>
      </c>
      <c r="CP403" s="500">
        <f t="shared" si="1167"/>
        <v>3</v>
      </c>
      <c r="CQ403" s="237">
        <f t="shared" si="1168"/>
        <v>3.8</v>
      </c>
      <c r="CR403" s="500">
        <f t="shared" si="1169"/>
        <v>6</v>
      </c>
      <c r="CS403" s="404">
        <f t="shared" si="1170"/>
        <v>15.2</v>
      </c>
      <c r="CT403" s="565">
        <v>131</v>
      </c>
      <c r="CU403" s="714">
        <v>0</v>
      </c>
      <c r="CV403" s="500">
        <f t="shared" si="1171"/>
        <v>131</v>
      </c>
      <c r="CW403" s="404">
        <f t="shared" si="1172"/>
        <v>0</v>
      </c>
      <c r="CX403" s="565">
        <v>47</v>
      </c>
      <c r="CY403" s="714">
        <v>55.8</v>
      </c>
      <c r="CZ403" s="500">
        <f t="shared" si="1173"/>
        <v>47</v>
      </c>
      <c r="DA403" s="404">
        <f t="shared" si="1174"/>
        <v>223.2</v>
      </c>
      <c r="DB403" s="565"/>
      <c r="DC403" s="714"/>
      <c r="DD403" s="500">
        <f t="shared" si="1175"/>
        <v>0</v>
      </c>
      <c r="DE403" s="404">
        <f t="shared" si="1176"/>
        <v>0</v>
      </c>
      <c r="DF403" s="500">
        <f t="shared" si="1177"/>
        <v>89</v>
      </c>
      <c r="DG403" s="404">
        <f t="shared" si="1178"/>
        <v>55.8</v>
      </c>
      <c r="DH403" s="500">
        <f t="shared" si="1179"/>
        <v>178</v>
      </c>
      <c r="DI403" s="404">
        <f t="shared" si="1180"/>
        <v>223.2</v>
      </c>
      <c r="DJ403" s="500">
        <f t="shared" si="1181"/>
        <v>2</v>
      </c>
      <c r="DK403" s="404">
        <f t="shared" si="1182"/>
        <v>4</v>
      </c>
      <c r="DL403" s="500">
        <f t="shared" si="1183"/>
        <v>2</v>
      </c>
      <c r="DM403" s="404">
        <f t="shared" si="1184"/>
        <v>4</v>
      </c>
      <c r="DN403" s="236">
        <f t="shared" si="1185"/>
        <v>3</v>
      </c>
      <c r="DO403" s="237">
        <f t="shared" si="1186"/>
        <v>3.8</v>
      </c>
      <c r="DP403" s="500">
        <f t="shared" si="1187"/>
        <v>6</v>
      </c>
      <c r="DQ403" s="404">
        <f t="shared" si="1188"/>
        <v>15.2</v>
      </c>
      <c r="DR403" s="500">
        <f t="shared" si="1189"/>
        <v>89</v>
      </c>
      <c r="DS403" s="404">
        <f t="shared" si="1190"/>
        <v>55.8</v>
      </c>
      <c r="DT403" s="500">
        <f t="shared" si="1191"/>
        <v>178</v>
      </c>
      <c r="DU403" s="404">
        <f t="shared" si="1192"/>
        <v>223.2</v>
      </c>
      <c r="DV403" s="565">
        <v>1</v>
      </c>
      <c r="DW403" s="715">
        <v>2</v>
      </c>
      <c r="DX403" s="500">
        <f t="shared" si="1193"/>
        <v>1</v>
      </c>
      <c r="DY403" s="404">
        <f t="shared" si="1194"/>
        <v>2</v>
      </c>
      <c r="DZ403" s="565">
        <v>5</v>
      </c>
      <c r="EA403" s="715">
        <v>1</v>
      </c>
      <c r="EB403" s="500">
        <f t="shared" si="1195"/>
        <v>5</v>
      </c>
      <c r="EC403" s="404">
        <f t="shared" si="1196"/>
        <v>1</v>
      </c>
      <c r="ED403" s="565"/>
      <c r="EE403" s="715"/>
      <c r="EF403" s="500">
        <f t="shared" si="1197"/>
        <v>0</v>
      </c>
      <c r="EG403" s="404">
        <f t="shared" si="1198"/>
        <v>0</v>
      </c>
      <c r="EH403" s="500">
        <f t="shared" si="1199"/>
        <v>6</v>
      </c>
      <c r="EI403" s="404">
        <f t="shared" si="1200"/>
        <v>3</v>
      </c>
      <c r="EJ403" s="500">
        <f t="shared" si="1201"/>
        <v>6</v>
      </c>
      <c r="EK403" s="404">
        <f t="shared" si="1202"/>
        <v>3</v>
      </c>
      <c r="EL403" s="564">
        <v>2.5</v>
      </c>
      <c r="EM403" s="716">
        <v>3.8</v>
      </c>
      <c r="EN403" s="500">
        <f t="shared" si="1203"/>
        <v>2.5</v>
      </c>
      <c r="EO403" s="404">
        <f t="shared" si="1204"/>
        <v>7.6</v>
      </c>
      <c r="EP403" s="564">
        <v>3.2</v>
      </c>
      <c r="EQ403" s="716">
        <v>9</v>
      </c>
      <c r="ER403" s="500">
        <f t="shared" si="1205"/>
        <v>16</v>
      </c>
      <c r="ES403" s="404">
        <f t="shared" si="1206"/>
        <v>9</v>
      </c>
      <c r="ET403" s="564"/>
      <c r="EU403" s="716"/>
      <c r="EV403" s="500">
        <f t="shared" si="1207"/>
        <v>0</v>
      </c>
      <c r="EW403" s="404">
        <f t="shared" si="1208"/>
        <v>0</v>
      </c>
      <c r="EX403" s="236">
        <f t="shared" si="1209"/>
        <v>3.0833333333333335</v>
      </c>
      <c r="EY403" s="237">
        <f t="shared" si="1210"/>
        <v>5.5333333333333341</v>
      </c>
      <c r="EZ403" s="500">
        <f t="shared" si="1211"/>
        <v>18.5</v>
      </c>
      <c r="FA403" s="404">
        <f t="shared" si="1212"/>
        <v>16.600000000000001</v>
      </c>
      <c r="FB403" s="565">
        <v>48</v>
      </c>
      <c r="FC403" s="716">
        <v>49.5</v>
      </c>
      <c r="FD403" s="500">
        <f t="shared" si="1213"/>
        <v>48</v>
      </c>
      <c r="FE403" s="404">
        <f t="shared" si="1214"/>
        <v>99</v>
      </c>
      <c r="FF403" s="565">
        <v>51.8</v>
      </c>
      <c r="FG403" s="716">
        <v>48</v>
      </c>
      <c r="FH403" s="500">
        <f t="shared" si="1215"/>
        <v>259</v>
      </c>
      <c r="FI403" s="404">
        <f t="shared" si="1216"/>
        <v>48</v>
      </c>
      <c r="FJ403" s="565"/>
      <c r="FK403" s="716"/>
      <c r="FL403" s="500">
        <f t="shared" si="1217"/>
        <v>0</v>
      </c>
      <c r="FM403" s="404">
        <f t="shared" si="1218"/>
        <v>0</v>
      </c>
      <c r="FN403" s="500">
        <f t="shared" si="1219"/>
        <v>51.166666666666664</v>
      </c>
      <c r="FO403" s="404">
        <f t="shared" si="1220"/>
        <v>49</v>
      </c>
      <c r="FP403" s="500">
        <f t="shared" si="1221"/>
        <v>307</v>
      </c>
      <c r="FQ403" s="404">
        <f t="shared" si="1222"/>
        <v>147</v>
      </c>
      <c r="FR403" s="565">
        <v>1</v>
      </c>
      <c r="FS403" s="717">
        <v>3</v>
      </c>
      <c r="FT403" s="500">
        <f t="shared" si="1223"/>
        <v>1</v>
      </c>
      <c r="FU403" s="404">
        <f t="shared" si="1224"/>
        <v>3</v>
      </c>
      <c r="FV403" s="564">
        <v>9</v>
      </c>
      <c r="FW403" s="718">
        <v>7</v>
      </c>
      <c r="FX403" s="500">
        <f t="shared" si="1225"/>
        <v>9</v>
      </c>
      <c r="FY403" s="404">
        <f t="shared" si="1226"/>
        <v>21</v>
      </c>
      <c r="FZ403" s="564">
        <v>93</v>
      </c>
      <c r="GA403" s="718">
        <v>62</v>
      </c>
      <c r="GB403" s="500">
        <f t="shared" si="1227"/>
        <v>93</v>
      </c>
      <c r="GC403" s="404">
        <f t="shared" si="1228"/>
        <v>186</v>
      </c>
      <c r="GD403" s="510">
        <f t="shared" si="1229"/>
        <v>2</v>
      </c>
      <c r="GE403" s="404">
        <f t="shared" si="1230"/>
        <v>2</v>
      </c>
      <c r="GF403" s="500">
        <f t="shared" si="1231"/>
        <v>2</v>
      </c>
      <c r="GG403" s="404">
        <f t="shared" si="1232"/>
        <v>2</v>
      </c>
      <c r="GH403" s="500">
        <f t="shared" si="1233"/>
        <v>8.5</v>
      </c>
      <c r="GI403" s="404">
        <f t="shared" si="1234"/>
        <v>7.6</v>
      </c>
      <c r="GJ403" s="500">
        <f t="shared" si="1235"/>
        <v>179</v>
      </c>
      <c r="GK403" s="404">
        <f t="shared" si="1236"/>
        <v>99</v>
      </c>
      <c r="GL403" s="510">
        <f t="shared" si="1237"/>
        <v>6</v>
      </c>
      <c r="GM403" s="404">
        <f t="shared" si="1238"/>
        <v>5</v>
      </c>
      <c r="GN403" s="500">
        <f t="shared" si="1239"/>
        <v>6</v>
      </c>
      <c r="GO403" s="404">
        <f t="shared" si="1240"/>
        <v>5</v>
      </c>
      <c r="GP403" s="500">
        <f t="shared" si="1241"/>
        <v>16</v>
      </c>
      <c r="GQ403" s="404">
        <f t="shared" si="1242"/>
        <v>24.2</v>
      </c>
      <c r="GR403" s="500">
        <f t="shared" si="1243"/>
        <v>306</v>
      </c>
      <c r="GS403" s="404">
        <f t="shared" si="1244"/>
        <v>271.2</v>
      </c>
      <c r="GT403" s="510">
        <f t="shared" si="1245"/>
        <v>8</v>
      </c>
      <c r="GU403" s="404">
        <f t="shared" si="1246"/>
        <v>7</v>
      </c>
      <c r="GV403" s="500">
        <f t="shared" si="1247"/>
        <v>8</v>
      </c>
      <c r="GW403" s="404">
        <f t="shared" si="1248"/>
        <v>7</v>
      </c>
      <c r="GX403" s="500">
        <f t="shared" si="1249"/>
        <v>24.5</v>
      </c>
      <c r="GY403" s="404">
        <f t="shared" si="1250"/>
        <v>31.799999999999997</v>
      </c>
      <c r="GZ403" s="500">
        <f t="shared" si="1251"/>
        <v>485</v>
      </c>
      <c r="HA403" s="404">
        <f t="shared" si="1252"/>
        <v>370.2</v>
      </c>
      <c r="HB403" s="510">
        <f t="shared" si="1253"/>
        <v>0</v>
      </c>
      <c r="HC403" s="404">
        <f t="shared" si="1254"/>
        <v>0</v>
      </c>
      <c r="HD403" s="500">
        <f t="shared" si="1255"/>
        <v>0</v>
      </c>
      <c r="HE403" s="404">
        <f t="shared" si="1256"/>
        <v>0</v>
      </c>
      <c r="HF403" s="500" t="str">
        <f t="shared" si="1257"/>
        <v/>
      </c>
      <c r="HG403" s="404" t="str">
        <f t="shared" si="1258"/>
        <v/>
      </c>
      <c r="HH403" s="500" t="str">
        <f t="shared" si="1259"/>
        <v/>
      </c>
      <c r="HI403" s="404" t="str">
        <f t="shared" si="1260"/>
        <v/>
      </c>
      <c r="HJ403" s="510">
        <f t="shared" si="1261"/>
        <v>33.5</v>
      </c>
      <c r="HK403" s="404">
        <f t="shared" si="1262"/>
        <v>52.8</v>
      </c>
      <c r="HL403" s="500">
        <f t="shared" si="1263"/>
        <v>578</v>
      </c>
      <c r="HM403" s="404">
        <f t="shared" si="1264"/>
        <v>556.20000000000005</v>
      </c>
    </row>
    <row r="404" spans="1:221">
      <c r="A404" s="711" t="s">
        <v>547</v>
      </c>
      <c r="B404" s="622" t="s">
        <v>1093</v>
      </c>
      <c r="C404" s="730"/>
      <c r="D404" s="627">
        <v>408394</v>
      </c>
      <c r="E404" s="623">
        <v>10</v>
      </c>
      <c r="F404" s="422">
        <v>119</v>
      </c>
      <c r="G404" s="712">
        <v>110</v>
      </c>
      <c r="H404" s="422">
        <v>4</v>
      </c>
      <c r="I404" s="712">
        <v>7</v>
      </c>
      <c r="J404" s="500">
        <f t="shared" si="1115"/>
        <v>115</v>
      </c>
      <c r="K404" s="404">
        <f t="shared" si="1116"/>
        <v>103</v>
      </c>
      <c r="L404" s="422"/>
      <c r="M404" s="712"/>
      <c r="N404" s="500">
        <f t="shared" si="1117"/>
        <v>115</v>
      </c>
      <c r="O404" s="404">
        <f t="shared" si="1118"/>
        <v>103</v>
      </c>
      <c r="P404" s="500">
        <f t="shared" si="1119"/>
        <v>115</v>
      </c>
      <c r="Q404" s="404">
        <f t="shared" si="1120"/>
        <v>103</v>
      </c>
      <c r="R404" s="422">
        <v>7</v>
      </c>
      <c r="S404" s="712">
        <v>4</v>
      </c>
      <c r="T404" s="500">
        <f t="shared" si="1121"/>
        <v>7</v>
      </c>
      <c r="U404" s="404">
        <f t="shared" si="1122"/>
        <v>4</v>
      </c>
      <c r="V404" s="422">
        <v>3</v>
      </c>
      <c r="W404" s="712">
        <v>0</v>
      </c>
      <c r="X404" s="500">
        <f t="shared" si="1123"/>
        <v>3</v>
      </c>
      <c r="Y404" s="404">
        <f t="shared" si="1124"/>
        <v>0</v>
      </c>
      <c r="Z404" s="422"/>
      <c r="AA404" s="712"/>
      <c r="AB404" s="500">
        <f t="shared" si="1125"/>
        <v>0</v>
      </c>
      <c r="AC404" s="404">
        <f t="shared" si="1126"/>
        <v>0</v>
      </c>
      <c r="AD404" s="500">
        <f t="shared" si="1127"/>
        <v>10</v>
      </c>
      <c r="AE404" s="404">
        <f t="shared" si="1128"/>
        <v>4</v>
      </c>
      <c r="AF404" s="500">
        <f t="shared" si="1129"/>
        <v>10</v>
      </c>
      <c r="AG404" s="404">
        <f t="shared" si="1130"/>
        <v>4</v>
      </c>
      <c r="AH404" s="564">
        <v>2.6</v>
      </c>
      <c r="AI404" s="713">
        <v>2.2999999999999998</v>
      </c>
      <c r="AJ404" s="500">
        <f t="shared" si="1131"/>
        <v>18.2</v>
      </c>
      <c r="AK404" s="404">
        <f t="shared" si="1132"/>
        <v>9.1999999999999993</v>
      </c>
      <c r="AL404" s="564">
        <v>2.5</v>
      </c>
      <c r="AM404" s="713">
        <v>0</v>
      </c>
      <c r="AN404" s="500">
        <f t="shared" si="1133"/>
        <v>7.5</v>
      </c>
      <c r="AO404" s="404">
        <f t="shared" si="1134"/>
        <v>0</v>
      </c>
      <c r="AP404" s="564"/>
      <c r="AQ404" s="713"/>
      <c r="AR404" s="500">
        <f t="shared" si="1135"/>
        <v>0</v>
      </c>
      <c r="AS404" s="404">
        <f t="shared" si="1136"/>
        <v>0</v>
      </c>
      <c r="AT404" s="236">
        <f t="shared" si="1137"/>
        <v>2.57</v>
      </c>
      <c r="AU404" s="237">
        <f t="shared" si="1138"/>
        <v>2.2999999999999998</v>
      </c>
      <c r="AV404" s="500">
        <f t="shared" si="1139"/>
        <v>25.7</v>
      </c>
      <c r="AW404" s="404">
        <f t="shared" si="1140"/>
        <v>9.1999999999999993</v>
      </c>
      <c r="AX404" s="422">
        <v>79.599999999999994</v>
      </c>
      <c r="AY404" s="712">
        <v>64.5</v>
      </c>
      <c r="AZ404" s="500">
        <f t="shared" si="1141"/>
        <v>557.19999999999993</v>
      </c>
      <c r="BA404" s="404">
        <f t="shared" si="1142"/>
        <v>258</v>
      </c>
      <c r="BB404" s="422">
        <v>71</v>
      </c>
      <c r="BC404" s="712">
        <v>0</v>
      </c>
      <c r="BD404" s="500">
        <f t="shared" si="1143"/>
        <v>213</v>
      </c>
      <c r="BE404" s="404">
        <f t="shared" si="1144"/>
        <v>0</v>
      </c>
      <c r="BF404" s="422"/>
      <c r="BG404" s="712"/>
      <c r="BH404" s="500">
        <f t="shared" si="1145"/>
        <v>0</v>
      </c>
      <c r="BI404" s="404">
        <f t="shared" si="1146"/>
        <v>0</v>
      </c>
      <c r="BJ404" s="500">
        <f t="shared" si="1147"/>
        <v>77.02</v>
      </c>
      <c r="BK404" s="404">
        <f t="shared" si="1148"/>
        <v>64.5</v>
      </c>
      <c r="BL404" s="500">
        <f t="shared" si="1149"/>
        <v>770.19999999999993</v>
      </c>
      <c r="BM404" s="404">
        <f t="shared" si="1150"/>
        <v>258</v>
      </c>
      <c r="BN404" s="422">
        <v>34</v>
      </c>
      <c r="BO404" s="712">
        <v>48</v>
      </c>
      <c r="BP404" s="500">
        <f t="shared" si="1151"/>
        <v>34</v>
      </c>
      <c r="BQ404" s="404">
        <f t="shared" si="1152"/>
        <v>48</v>
      </c>
      <c r="BR404" s="422">
        <v>6</v>
      </c>
      <c r="BS404" s="712">
        <v>2</v>
      </c>
      <c r="BT404" s="500">
        <f t="shared" si="1153"/>
        <v>6</v>
      </c>
      <c r="BU404" s="404">
        <f t="shared" si="1154"/>
        <v>2</v>
      </c>
      <c r="BV404" s="422"/>
      <c r="BW404" s="712"/>
      <c r="BX404" s="500">
        <f t="shared" si="1155"/>
        <v>0</v>
      </c>
      <c r="BY404" s="404">
        <f t="shared" si="1156"/>
        <v>0</v>
      </c>
      <c r="BZ404" s="500">
        <f t="shared" si="1157"/>
        <v>40</v>
      </c>
      <c r="CA404" s="404">
        <f t="shared" si="1158"/>
        <v>50</v>
      </c>
      <c r="CB404" s="500">
        <f t="shared" si="1159"/>
        <v>40</v>
      </c>
      <c r="CC404" s="404">
        <f t="shared" si="1160"/>
        <v>50</v>
      </c>
      <c r="CD404" s="564">
        <v>2.4</v>
      </c>
      <c r="CE404" s="714">
        <v>2.9</v>
      </c>
      <c r="CF404" s="500">
        <f t="shared" si="1161"/>
        <v>81.599999999999994</v>
      </c>
      <c r="CG404" s="404">
        <f t="shared" si="1162"/>
        <v>139.19999999999999</v>
      </c>
      <c r="CH404" s="564"/>
      <c r="CI404" s="714">
        <v>3.5</v>
      </c>
      <c r="CJ404" s="500">
        <f t="shared" si="1163"/>
        <v>0</v>
      </c>
      <c r="CK404" s="404">
        <f t="shared" si="1164"/>
        <v>7</v>
      </c>
      <c r="CL404" s="564"/>
      <c r="CM404" s="714"/>
      <c r="CN404" s="500">
        <f t="shared" si="1165"/>
        <v>0</v>
      </c>
      <c r="CO404" s="404">
        <f t="shared" si="1166"/>
        <v>0</v>
      </c>
      <c r="CP404" s="500">
        <f t="shared" si="1167"/>
        <v>2.04</v>
      </c>
      <c r="CQ404" s="237">
        <f t="shared" si="1168"/>
        <v>2.9239999999999999</v>
      </c>
      <c r="CR404" s="500">
        <f t="shared" si="1169"/>
        <v>81.599999999999994</v>
      </c>
      <c r="CS404" s="404">
        <f t="shared" si="1170"/>
        <v>146.19999999999999</v>
      </c>
      <c r="CT404" s="565">
        <v>79.599999999999994</v>
      </c>
      <c r="CU404" s="714">
        <v>81.2</v>
      </c>
      <c r="CV404" s="500">
        <f t="shared" si="1171"/>
        <v>2706.3999999999996</v>
      </c>
      <c r="CW404" s="404">
        <f t="shared" si="1172"/>
        <v>3897.6000000000004</v>
      </c>
      <c r="CX404" s="565">
        <v>88.5</v>
      </c>
      <c r="CY404" s="714">
        <v>72.5</v>
      </c>
      <c r="CZ404" s="500">
        <f t="shared" si="1173"/>
        <v>531</v>
      </c>
      <c r="DA404" s="404">
        <f t="shared" si="1174"/>
        <v>145</v>
      </c>
      <c r="DB404" s="565"/>
      <c r="DC404" s="714"/>
      <c r="DD404" s="500">
        <f t="shared" si="1175"/>
        <v>0</v>
      </c>
      <c r="DE404" s="404">
        <f t="shared" si="1176"/>
        <v>0</v>
      </c>
      <c r="DF404" s="500">
        <f t="shared" si="1177"/>
        <v>80.934999999999988</v>
      </c>
      <c r="DG404" s="404">
        <f t="shared" si="1178"/>
        <v>80.852000000000004</v>
      </c>
      <c r="DH404" s="500">
        <f t="shared" si="1179"/>
        <v>3237.3999999999996</v>
      </c>
      <c r="DI404" s="404">
        <f t="shared" si="1180"/>
        <v>4042.6000000000004</v>
      </c>
      <c r="DJ404" s="500">
        <f t="shared" si="1181"/>
        <v>50</v>
      </c>
      <c r="DK404" s="404">
        <f t="shared" si="1182"/>
        <v>54</v>
      </c>
      <c r="DL404" s="500">
        <f t="shared" si="1183"/>
        <v>50</v>
      </c>
      <c r="DM404" s="404">
        <f t="shared" si="1184"/>
        <v>54</v>
      </c>
      <c r="DN404" s="236">
        <f t="shared" si="1185"/>
        <v>2.1459999999999999</v>
      </c>
      <c r="DO404" s="237">
        <f t="shared" si="1186"/>
        <v>2.8777777777777773</v>
      </c>
      <c r="DP404" s="500">
        <f t="shared" si="1187"/>
        <v>107.3</v>
      </c>
      <c r="DQ404" s="404">
        <f t="shared" si="1188"/>
        <v>155.39999999999998</v>
      </c>
      <c r="DR404" s="500">
        <f t="shared" si="1189"/>
        <v>80.151999999999987</v>
      </c>
      <c r="DS404" s="404">
        <f t="shared" si="1190"/>
        <v>79.640740740740753</v>
      </c>
      <c r="DT404" s="500">
        <f t="shared" si="1191"/>
        <v>4007.5999999999995</v>
      </c>
      <c r="DU404" s="404">
        <f t="shared" si="1192"/>
        <v>4300.6000000000004</v>
      </c>
      <c r="DV404" s="565">
        <v>50</v>
      </c>
      <c r="DW404" s="715">
        <v>37</v>
      </c>
      <c r="DX404" s="500">
        <f t="shared" si="1193"/>
        <v>50</v>
      </c>
      <c r="DY404" s="404">
        <f t="shared" si="1194"/>
        <v>37</v>
      </c>
      <c r="DZ404" s="565">
        <v>9</v>
      </c>
      <c r="EA404" s="715">
        <v>9</v>
      </c>
      <c r="EB404" s="500">
        <f t="shared" si="1195"/>
        <v>9</v>
      </c>
      <c r="EC404" s="404">
        <f t="shared" si="1196"/>
        <v>9</v>
      </c>
      <c r="ED404" s="565"/>
      <c r="EE404" s="715"/>
      <c r="EF404" s="500">
        <f t="shared" si="1197"/>
        <v>0</v>
      </c>
      <c r="EG404" s="404">
        <f t="shared" si="1198"/>
        <v>0</v>
      </c>
      <c r="EH404" s="500">
        <f t="shared" si="1199"/>
        <v>59</v>
      </c>
      <c r="EI404" s="404">
        <f t="shared" si="1200"/>
        <v>46</v>
      </c>
      <c r="EJ404" s="500">
        <f t="shared" si="1201"/>
        <v>59</v>
      </c>
      <c r="EK404" s="404">
        <f t="shared" si="1202"/>
        <v>46</v>
      </c>
      <c r="EL404" s="564">
        <v>2.2000000000000002</v>
      </c>
      <c r="EM404" s="716">
        <v>2.4</v>
      </c>
      <c r="EN404" s="500">
        <f t="shared" si="1203"/>
        <v>110.00000000000001</v>
      </c>
      <c r="EO404" s="404">
        <f t="shared" si="1204"/>
        <v>88.8</v>
      </c>
      <c r="EP404" s="564">
        <v>2.6</v>
      </c>
      <c r="EQ404" s="716">
        <v>3.4</v>
      </c>
      <c r="ER404" s="500">
        <f t="shared" si="1205"/>
        <v>23.400000000000002</v>
      </c>
      <c r="ES404" s="404">
        <f t="shared" si="1206"/>
        <v>30.599999999999998</v>
      </c>
      <c r="ET404" s="564"/>
      <c r="EU404" s="716"/>
      <c r="EV404" s="500">
        <f t="shared" si="1207"/>
        <v>0</v>
      </c>
      <c r="EW404" s="404">
        <f t="shared" si="1208"/>
        <v>0</v>
      </c>
      <c r="EX404" s="236">
        <f t="shared" si="1209"/>
        <v>2.2610169491525425</v>
      </c>
      <c r="EY404" s="237">
        <f t="shared" si="1210"/>
        <v>2.5956521739130434</v>
      </c>
      <c r="EZ404" s="500">
        <f t="shared" si="1211"/>
        <v>133.4</v>
      </c>
      <c r="FA404" s="404">
        <f t="shared" si="1212"/>
        <v>119.39999999999999</v>
      </c>
      <c r="FB404" s="565">
        <v>61.5</v>
      </c>
      <c r="FC404" s="716">
        <v>62.9</v>
      </c>
      <c r="FD404" s="500">
        <f t="shared" si="1213"/>
        <v>3075</v>
      </c>
      <c r="FE404" s="404">
        <f t="shared" si="1214"/>
        <v>2327.2999999999997</v>
      </c>
      <c r="FF404" s="565">
        <v>62.8</v>
      </c>
      <c r="FG404" s="716">
        <v>66.8</v>
      </c>
      <c r="FH404" s="500">
        <f t="shared" si="1215"/>
        <v>565.19999999999993</v>
      </c>
      <c r="FI404" s="404">
        <f t="shared" si="1216"/>
        <v>601.19999999999993</v>
      </c>
      <c r="FJ404" s="565"/>
      <c r="FK404" s="716"/>
      <c r="FL404" s="500">
        <f t="shared" si="1217"/>
        <v>0</v>
      </c>
      <c r="FM404" s="404">
        <f t="shared" si="1218"/>
        <v>0</v>
      </c>
      <c r="FN404" s="500">
        <f t="shared" si="1219"/>
        <v>61.698305084745762</v>
      </c>
      <c r="FO404" s="404">
        <f t="shared" si="1220"/>
        <v>63.66304347826086</v>
      </c>
      <c r="FP404" s="500">
        <f t="shared" si="1221"/>
        <v>3640.2</v>
      </c>
      <c r="FQ404" s="404">
        <f t="shared" si="1222"/>
        <v>2928.4999999999995</v>
      </c>
      <c r="FR404" s="565">
        <v>6</v>
      </c>
      <c r="FS404" s="717">
        <v>3</v>
      </c>
      <c r="FT404" s="500">
        <f t="shared" si="1223"/>
        <v>6</v>
      </c>
      <c r="FU404" s="404">
        <f t="shared" si="1224"/>
        <v>3</v>
      </c>
      <c r="FV404" s="564">
        <v>1.8</v>
      </c>
      <c r="FW404" s="718">
        <v>4</v>
      </c>
      <c r="FX404" s="500">
        <f t="shared" si="1225"/>
        <v>10.8</v>
      </c>
      <c r="FY404" s="404">
        <f t="shared" si="1226"/>
        <v>12</v>
      </c>
      <c r="FZ404" s="564">
        <v>51.5</v>
      </c>
      <c r="GA404" s="718">
        <v>37.299999999999997</v>
      </c>
      <c r="GB404" s="500">
        <f t="shared" si="1227"/>
        <v>309</v>
      </c>
      <c r="GC404" s="404">
        <f t="shared" si="1228"/>
        <v>111.89999999999999</v>
      </c>
      <c r="GD404" s="510">
        <f t="shared" si="1229"/>
        <v>91</v>
      </c>
      <c r="GE404" s="404">
        <f t="shared" si="1230"/>
        <v>89</v>
      </c>
      <c r="GF404" s="500">
        <f t="shared" si="1231"/>
        <v>91</v>
      </c>
      <c r="GG404" s="404">
        <f t="shared" si="1232"/>
        <v>89</v>
      </c>
      <c r="GH404" s="500">
        <f t="shared" si="1233"/>
        <v>209.8</v>
      </c>
      <c r="GI404" s="404">
        <f t="shared" si="1234"/>
        <v>237.2</v>
      </c>
      <c r="GJ404" s="500">
        <f t="shared" si="1235"/>
        <v>6338.5999999999995</v>
      </c>
      <c r="GK404" s="404">
        <f t="shared" si="1236"/>
        <v>6482.9</v>
      </c>
      <c r="GL404" s="510">
        <f t="shared" si="1237"/>
        <v>18</v>
      </c>
      <c r="GM404" s="404">
        <f t="shared" si="1238"/>
        <v>11</v>
      </c>
      <c r="GN404" s="500">
        <f t="shared" si="1239"/>
        <v>18</v>
      </c>
      <c r="GO404" s="404">
        <f t="shared" si="1240"/>
        <v>11</v>
      </c>
      <c r="GP404" s="500">
        <f t="shared" si="1241"/>
        <v>30.900000000000002</v>
      </c>
      <c r="GQ404" s="404">
        <f t="shared" si="1242"/>
        <v>37.599999999999994</v>
      </c>
      <c r="GR404" s="500">
        <f t="shared" si="1243"/>
        <v>1309.1999999999998</v>
      </c>
      <c r="GS404" s="404">
        <f t="shared" si="1244"/>
        <v>746.19999999999993</v>
      </c>
      <c r="GT404" s="510">
        <f t="shared" si="1245"/>
        <v>109</v>
      </c>
      <c r="GU404" s="404">
        <f t="shared" si="1246"/>
        <v>100</v>
      </c>
      <c r="GV404" s="500">
        <f t="shared" si="1247"/>
        <v>109</v>
      </c>
      <c r="GW404" s="404">
        <f t="shared" si="1248"/>
        <v>100</v>
      </c>
      <c r="GX404" s="500">
        <f t="shared" si="1249"/>
        <v>240.70000000000002</v>
      </c>
      <c r="GY404" s="404">
        <f t="shared" si="1250"/>
        <v>274.79999999999995</v>
      </c>
      <c r="GZ404" s="500">
        <f t="shared" si="1251"/>
        <v>7647.7999999999993</v>
      </c>
      <c r="HA404" s="404">
        <f t="shared" si="1252"/>
        <v>7229.0999999999995</v>
      </c>
      <c r="HB404" s="510">
        <f t="shared" si="1253"/>
        <v>0</v>
      </c>
      <c r="HC404" s="404">
        <f t="shared" si="1254"/>
        <v>0</v>
      </c>
      <c r="HD404" s="500">
        <f t="shared" si="1255"/>
        <v>0</v>
      </c>
      <c r="HE404" s="404">
        <f t="shared" si="1256"/>
        <v>0</v>
      </c>
      <c r="HF404" s="500" t="str">
        <f t="shared" si="1257"/>
        <v/>
      </c>
      <c r="HG404" s="404" t="str">
        <f t="shared" si="1258"/>
        <v/>
      </c>
      <c r="HH404" s="500" t="str">
        <f t="shared" si="1259"/>
        <v/>
      </c>
      <c r="HI404" s="404" t="str">
        <f t="shared" si="1260"/>
        <v/>
      </c>
      <c r="HJ404" s="510">
        <f t="shared" si="1261"/>
        <v>251.5</v>
      </c>
      <c r="HK404" s="404">
        <f t="shared" si="1262"/>
        <v>286.79999999999995</v>
      </c>
      <c r="HL404" s="500">
        <f t="shared" si="1263"/>
        <v>7956.7999999999993</v>
      </c>
      <c r="HM404" s="404">
        <f t="shared" si="1264"/>
        <v>7341</v>
      </c>
    </row>
    <row r="405" spans="1:221">
      <c r="A405" s="727" t="s">
        <v>547</v>
      </c>
      <c r="B405" s="732" t="s">
        <v>1094</v>
      </c>
      <c r="C405" s="733"/>
      <c r="D405" s="728">
        <v>229328</v>
      </c>
      <c r="E405" s="729">
        <v>10</v>
      </c>
      <c r="F405" s="422">
        <v>236</v>
      </c>
      <c r="G405" s="712">
        <v>197</v>
      </c>
      <c r="H405" s="422">
        <v>7</v>
      </c>
      <c r="I405" s="712">
        <v>5</v>
      </c>
      <c r="J405" s="500">
        <f t="shared" si="1115"/>
        <v>229</v>
      </c>
      <c r="K405" s="404">
        <f t="shared" si="1116"/>
        <v>192</v>
      </c>
      <c r="L405" s="422"/>
      <c r="M405" s="712"/>
      <c r="N405" s="500">
        <f t="shared" si="1117"/>
        <v>229</v>
      </c>
      <c r="O405" s="404">
        <f t="shared" si="1118"/>
        <v>192</v>
      </c>
      <c r="P405" s="500">
        <f t="shared" si="1119"/>
        <v>229</v>
      </c>
      <c r="Q405" s="404">
        <f t="shared" si="1120"/>
        <v>192</v>
      </c>
      <c r="R405" s="422">
        <v>2</v>
      </c>
      <c r="S405" s="712">
        <v>1</v>
      </c>
      <c r="T405" s="500">
        <f t="shared" si="1121"/>
        <v>2</v>
      </c>
      <c r="U405" s="404">
        <f t="shared" si="1122"/>
        <v>1</v>
      </c>
      <c r="V405" s="422">
        <v>3</v>
      </c>
      <c r="W405" s="712">
        <v>5</v>
      </c>
      <c r="X405" s="500">
        <f t="shared" si="1123"/>
        <v>3</v>
      </c>
      <c r="Y405" s="404">
        <f t="shared" si="1124"/>
        <v>5</v>
      </c>
      <c r="Z405" s="422"/>
      <c r="AA405" s="712"/>
      <c r="AB405" s="500">
        <f t="shared" si="1125"/>
        <v>0</v>
      </c>
      <c r="AC405" s="404">
        <f t="shared" si="1126"/>
        <v>0</v>
      </c>
      <c r="AD405" s="500">
        <f t="shared" si="1127"/>
        <v>5</v>
      </c>
      <c r="AE405" s="404">
        <f t="shared" si="1128"/>
        <v>6</v>
      </c>
      <c r="AF405" s="500">
        <f t="shared" si="1129"/>
        <v>5</v>
      </c>
      <c r="AG405" s="404">
        <f t="shared" si="1130"/>
        <v>6</v>
      </c>
      <c r="AH405" s="564">
        <v>2</v>
      </c>
      <c r="AI405" s="713">
        <v>2</v>
      </c>
      <c r="AJ405" s="500">
        <f t="shared" si="1131"/>
        <v>4</v>
      </c>
      <c r="AK405" s="404">
        <f t="shared" si="1132"/>
        <v>2</v>
      </c>
      <c r="AL405" s="564">
        <v>3.5</v>
      </c>
      <c r="AM405" s="713">
        <v>2.4</v>
      </c>
      <c r="AN405" s="500">
        <f t="shared" si="1133"/>
        <v>10.5</v>
      </c>
      <c r="AO405" s="404">
        <f t="shared" si="1134"/>
        <v>12</v>
      </c>
      <c r="AP405" s="564"/>
      <c r="AQ405" s="713"/>
      <c r="AR405" s="500">
        <f t="shared" si="1135"/>
        <v>0</v>
      </c>
      <c r="AS405" s="404">
        <f t="shared" si="1136"/>
        <v>0</v>
      </c>
      <c r="AT405" s="236">
        <f t="shared" si="1137"/>
        <v>2.9</v>
      </c>
      <c r="AU405" s="237">
        <f t="shared" si="1138"/>
        <v>2.3333333333333335</v>
      </c>
      <c r="AV405" s="500">
        <f t="shared" si="1139"/>
        <v>14.5</v>
      </c>
      <c r="AW405" s="404">
        <f t="shared" si="1140"/>
        <v>14</v>
      </c>
      <c r="AX405" s="422">
        <v>58</v>
      </c>
      <c r="AY405" s="712">
        <v>48</v>
      </c>
      <c r="AZ405" s="500">
        <f t="shared" si="1141"/>
        <v>116</v>
      </c>
      <c r="BA405" s="404">
        <f t="shared" si="1142"/>
        <v>48</v>
      </c>
      <c r="BB405" s="422">
        <v>53</v>
      </c>
      <c r="BC405" s="712">
        <v>61.5</v>
      </c>
      <c r="BD405" s="500">
        <f t="shared" si="1143"/>
        <v>159</v>
      </c>
      <c r="BE405" s="404">
        <f t="shared" si="1144"/>
        <v>307.5</v>
      </c>
      <c r="BF405" s="422"/>
      <c r="BG405" s="712"/>
      <c r="BH405" s="500">
        <f t="shared" si="1145"/>
        <v>0</v>
      </c>
      <c r="BI405" s="404">
        <f t="shared" si="1146"/>
        <v>0</v>
      </c>
      <c r="BJ405" s="500">
        <f t="shared" si="1147"/>
        <v>55</v>
      </c>
      <c r="BK405" s="404">
        <f t="shared" si="1148"/>
        <v>59.25</v>
      </c>
      <c r="BL405" s="500">
        <f t="shared" si="1149"/>
        <v>275</v>
      </c>
      <c r="BM405" s="404">
        <f t="shared" si="1150"/>
        <v>355.5</v>
      </c>
      <c r="BN405" s="422">
        <v>33</v>
      </c>
      <c r="BO405" s="712">
        <v>29</v>
      </c>
      <c r="BP405" s="500">
        <f t="shared" si="1151"/>
        <v>33</v>
      </c>
      <c r="BQ405" s="404">
        <f t="shared" si="1152"/>
        <v>29</v>
      </c>
      <c r="BR405" s="422">
        <v>33</v>
      </c>
      <c r="BS405" s="712">
        <v>24</v>
      </c>
      <c r="BT405" s="500">
        <f t="shared" si="1153"/>
        <v>33</v>
      </c>
      <c r="BU405" s="404">
        <f t="shared" si="1154"/>
        <v>24</v>
      </c>
      <c r="BV405" s="422"/>
      <c r="BW405" s="712"/>
      <c r="BX405" s="500">
        <f t="shared" si="1155"/>
        <v>0</v>
      </c>
      <c r="BY405" s="404">
        <f t="shared" si="1156"/>
        <v>0</v>
      </c>
      <c r="BZ405" s="500">
        <f t="shared" si="1157"/>
        <v>66</v>
      </c>
      <c r="CA405" s="404">
        <f t="shared" si="1158"/>
        <v>53</v>
      </c>
      <c r="CB405" s="500">
        <f t="shared" si="1159"/>
        <v>66</v>
      </c>
      <c r="CC405" s="404">
        <f t="shared" si="1160"/>
        <v>53</v>
      </c>
      <c r="CD405" s="564">
        <v>2.9</v>
      </c>
      <c r="CE405" s="714">
        <v>3.5</v>
      </c>
      <c r="CF405" s="500">
        <f t="shared" si="1161"/>
        <v>95.7</v>
      </c>
      <c r="CG405" s="404">
        <f t="shared" si="1162"/>
        <v>101.5</v>
      </c>
      <c r="CH405" s="564"/>
      <c r="CI405" s="714">
        <v>2.8</v>
      </c>
      <c r="CJ405" s="500">
        <f t="shared" si="1163"/>
        <v>0</v>
      </c>
      <c r="CK405" s="404">
        <f t="shared" si="1164"/>
        <v>67.199999999999989</v>
      </c>
      <c r="CL405" s="564"/>
      <c r="CM405" s="714"/>
      <c r="CN405" s="500">
        <f t="shared" si="1165"/>
        <v>0</v>
      </c>
      <c r="CO405" s="404">
        <f t="shared" si="1166"/>
        <v>0</v>
      </c>
      <c r="CP405" s="500">
        <f t="shared" si="1167"/>
        <v>1.45</v>
      </c>
      <c r="CQ405" s="237">
        <f t="shared" si="1168"/>
        <v>3.1830188679245279</v>
      </c>
      <c r="CR405" s="500">
        <f t="shared" si="1169"/>
        <v>95.7</v>
      </c>
      <c r="CS405" s="404">
        <f t="shared" si="1170"/>
        <v>168.7</v>
      </c>
      <c r="CT405" s="565">
        <v>63</v>
      </c>
      <c r="CU405" s="714">
        <v>80.099999999999994</v>
      </c>
      <c r="CV405" s="500">
        <f t="shared" si="1171"/>
        <v>2079</v>
      </c>
      <c r="CW405" s="404">
        <f t="shared" si="1172"/>
        <v>2322.8999999999996</v>
      </c>
      <c r="CX405" s="565">
        <v>65.5</v>
      </c>
      <c r="CY405" s="714">
        <v>67.599999999999994</v>
      </c>
      <c r="CZ405" s="500">
        <f t="shared" si="1173"/>
        <v>2161.5</v>
      </c>
      <c r="DA405" s="404">
        <f t="shared" si="1174"/>
        <v>1622.3999999999999</v>
      </c>
      <c r="DB405" s="565"/>
      <c r="DC405" s="714"/>
      <c r="DD405" s="500">
        <f t="shared" si="1175"/>
        <v>0</v>
      </c>
      <c r="DE405" s="404">
        <f t="shared" si="1176"/>
        <v>0</v>
      </c>
      <c r="DF405" s="500">
        <f t="shared" si="1177"/>
        <v>64.25</v>
      </c>
      <c r="DG405" s="404">
        <f t="shared" si="1178"/>
        <v>74.439622641509416</v>
      </c>
      <c r="DH405" s="500">
        <f t="shared" si="1179"/>
        <v>4240.5</v>
      </c>
      <c r="DI405" s="404">
        <f t="shared" si="1180"/>
        <v>3945.2999999999993</v>
      </c>
      <c r="DJ405" s="500">
        <f t="shared" si="1181"/>
        <v>71</v>
      </c>
      <c r="DK405" s="404">
        <f t="shared" si="1182"/>
        <v>59</v>
      </c>
      <c r="DL405" s="500">
        <f t="shared" si="1183"/>
        <v>71</v>
      </c>
      <c r="DM405" s="404">
        <f t="shared" si="1184"/>
        <v>59</v>
      </c>
      <c r="DN405" s="236">
        <f t="shared" si="1185"/>
        <v>1.552112676056338</v>
      </c>
      <c r="DO405" s="237">
        <f t="shared" si="1186"/>
        <v>3.0966101694915253</v>
      </c>
      <c r="DP405" s="500">
        <f t="shared" si="1187"/>
        <v>110.19999999999999</v>
      </c>
      <c r="DQ405" s="404">
        <f t="shared" si="1188"/>
        <v>182.7</v>
      </c>
      <c r="DR405" s="500">
        <f t="shared" si="1189"/>
        <v>63.598591549295776</v>
      </c>
      <c r="DS405" s="404">
        <f t="shared" si="1190"/>
        <v>72.894915254237276</v>
      </c>
      <c r="DT405" s="500">
        <f t="shared" si="1191"/>
        <v>4515.5</v>
      </c>
      <c r="DU405" s="404">
        <f t="shared" si="1192"/>
        <v>4300.7999999999993</v>
      </c>
      <c r="DV405" s="565">
        <v>41</v>
      </c>
      <c r="DW405" s="715">
        <v>41</v>
      </c>
      <c r="DX405" s="500">
        <f t="shared" si="1193"/>
        <v>41</v>
      </c>
      <c r="DY405" s="404">
        <f t="shared" si="1194"/>
        <v>41</v>
      </c>
      <c r="DZ405" s="565">
        <v>98</v>
      </c>
      <c r="EA405" s="715">
        <v>75</v>
      </c>
      <c r="EB405" s="500">
        <f t="shared" si="1195"/>
        <v>98</v>
      </c>
      <c r="EC405" s="404">
        <f t="shared" si="1196"/>
        <v>75</v>
      </c>
      <c r="ED405" s="565"/>
      <c r="EE405" s="715"/>
      <c r="EF405" s="500">
        <f t="shared" si="1197"/>
        <v>0</v>
      </c>
      <c r="EG405" s="404">
        <f t="shared" si="1198"/>
        <v>0</v>
      </c>
      <c r="EH405" s="500">
        <f t="shared" si="1199"/>
        <v>139</v>
      </c>
      <c r="EI405" s="404">
        <f t="shared" si="1200"/>
        <v>116</v>
      </c>
      <c r="EJ405" s="500">
        <f t="shared" si="1201"/>
        <v>139</v>
      </c>
      <c r="EK405" s="404">
        <f t="shared" si="1202"/>
        <v>116</v>
      </c>
      <c r="EL405" s="564">
        <v>2.2000000000000002</v>
      </c>
      <c r="EM405" s="716">
        <v>2.5</v>
      </c>
      <c r="EN405" s="500">
        <f t="shared" si="1203"/>
        <v>90.2</v>
      </c>
      <c r="EO405" s="404">
        <f t="shared" si="1204"/>
        <v>102.5</v>
      </c>
      <c r="EP405" s="564">
        <v>2.5</v>
      </c>
      <c r="EQ405" s="716">
        <v>2.1</v>
      </c>
      <c r="ER405" s="500">
        <f t="shared" si="1205"/>
        <v>245</v>
      </c>
      <c r="ES405" s="404">
        <f t="shared" si="1206"/>
        <v>157.5</v>
      </c>
      <c r="ET405" s="564"/>
      <c r="EU405" s="716"/>
      <c r="EV405" s="500">
        <f t="shared" si="1207"/>
        <v>0</v>
      </c>
      <c r="EW405" s="404">
        <f t="shared" si="1208"/>
        <v>0</v>
      </c>
      <c r="EX405" s="236">
        <f t="shared" si="1209"/>
        <v>2.4115107913669065</v>
      </c>
      <c r="EY405" s="237">
        <f t="shared" si="1210"/>
        <v>2.2413793103448274</v>
      </c>
      <c r="EZ405" s="500">
        <f t="shared" si="1211"/>
        <v>335.2</v>
      </c>
      <c r="FA405" s="404">
        <f t="shared" si="1212"/>
        <v>260</v>
      </c>
      <c r="FB405" s="565">
        <v>54.1</v>
      </c>
      <c r="FC405" s="716">
        <v>56.7</v>
      </c>
      <c r="FD405" s="500">
        <f t="shared" si="1213"/>
        <v>2218.1</v>
      </c>
      <c r="FE405" s="404">
        <f t="shared" si="1214"/>
        <v>2324.7000000000003</v>
      </c>
      <c r="FF405" s="565">
        <v>46.8</v>
      </c>
      <c r="FG405" s="716">
        <v>43.9</v>
      </c>
      <c r="FH405" s="500">
        <f t="shared" si="1215"/>
        <v>4586.3999999999996</v>
      </c>
      <c r="FI405" s="404">
        <f t="shared" si="1216"/>
        <v>3292.5</v>
      </c>
      <c r="FJ405" s="565"/>
      <c r="FK405" s="716"/>
      <c r="FL405" s="500">
        <f t="shared" si="1217"/>
        <v>0</v>
      </c>
      <c r="FM405" s="404">
        <f t="shared" si="1218"/>
        <v>0</v>
      </c>
      <c r="FN405" s="500">
        <f t="shared" si="1219"/>
        <v>48.953237410071942</v>
      </c>
      <c r="FO405" s="404">
        <f t="shared" si="1220"/>
        <v>48.424137931034487</v>
      </c>
      <c r="FP405" s="500">
        <f t="shared" si="1221"/>
        <v>6804.5</v>
      </c>
      <c r="FQ405" s="404">
        <f t="shared" si="1222"/>
        <v>5617.2000000000007</v>
      </c>
      <c r="FR405" s="565">
        <v>19</v>
      </c>
      <c r="FS405" s="717">
        <v>17</v>
      </c>
      <c r="FT405" s="500">
        <f t="shared" si="1223"/>
        <v>19</v>
      </c>
      <c r="FU405" s="404">
        <f t="shared" si="1224"/>
        <v>17</v>
      </c>
      <c r="FV405" s="564">
        <v>3.3</v>
      </c>
      <c r="FW405" s="718">
        <v>2.1</v>
      </c>
      <c r="FX405" s="500">
        <f t="shared" si="1225"/>
        <v>62.699999999999996</v>
      </c>
      <c r="FY405" s="404">
        <f t="shared" si="1226"/>
        <v>35.700000000000003</v>
      </c>
      <c r="FZ405" s="564">
        <v>46.7</v>
      </c>
      <c r="GA405" s="718">
        <v>49.5</v>
      </c>
      <c r="GB405" s="500">
        <f t="shared" si="1227"/>
        <v>887.30000000000007</v>
      </c>
      <c r="GC405" s="404">
        <f t="shared" si="1228"/>
        <v>841.5</v>
      </c>
      <c r="GD405" s="510">
        <f t="shared" si="1229"/>
        <v>76</v>
      </c>
      <c r="GE405" s="404">
        <f t="shared" si="1230"/>
        <v>71</v>
      </c>
      <c r="GF405" s="500">
        <f t="shared" si="1231"/>
        <v>76</v>
      </c>
      <c r="GG405" s="404">
        <f t="shared" si="1232"/>
        <v>71</v>
      </c>
      <c r="GH405" s="500">
        <f t="shared" si="1233"/>
        <v>189.9</v>
      </c>
      <c r="GI405" s="404">
        <f t="shared" si="1234"/>
        <v>206</v>
      </c>
      <c r="GJ405" s="500">
        <f t="shared" si="1235"/>
        <v>4413.1000000000004</v>
      </c>
      <c r="GK405" s="404">
        <f t="shared" si="1236"/>
        <v>4695.6000000000004</v>
      </c>
      <c r="GL405" s="510">
        <f t="shared" si="1237"/>
        <v>134</v>
      </c>
      <c r="GM405" s="404">
        <f t="shared" si="1238"/>
        <v>104</v>
      </c>
      <c r="GN405" s="500">
        <f t="shared" si="1239"/>
        <v>134</v>
      </c>
      <c r="GO405" s="404">
        <f t="shared" si="1240"/>
        <v>104</v>
      </c>
      <c r="GP405" s="500">
        <f t="shared" si="1241"/>
        <v>255.5</v>
      </c>
      <c r="GQ405" s="404">
        <f t="shared" si="1242"/>
        <v>236.7</v>
      </c>
      <c r="GR405" s="500">
        <f t="shared" si="1243"/>
        <v>6906.9</v>
      </c>
      <c r="GS405" s="404">
        <f t="shared" si="1244"/>
        <v>5222.3999999999996</v>
      </c>
      <c r="GT405" s="510">
        <f t="shared" si="1245"/>
        <v>210</v>
      </c>
      <c r="GU405" s="404">
        <f t="shared" si="1246"/>
        <v>175</v>
      </c>
      <c r="GV405" s="500">
        <f t="shared" si="1247"/>
        <v>210</v>
      </c>
      <c r="GW405" s="404">
        <f t="shared" si="1248"/>
        <v>175</v>
      </c>
      <c r="GX405" s="500">
        <f t="shared" si="1249"/>
        <v>445.4</v>
      </c>
      <c r="GY405" s="404">
        <f t="shared" si="1250"/>
        <v>442.7</v>
      </c>
      <c r="GZ405" s="500">
        <f t="shared" si="1251"/>
        <v>11320</v>
      </c>
      <c r="HA405" s="404">
        <f t="shared" si="1252"/>
        <v>9918</v>
      </c>
      <c r="HB405" s="510">
        <f t="shared" si="1253"/>
        <v>0</v>
      </c>
      <c r="HC405" s="404">
        <f t="shared" si="1254"/>
        <v>0</v>
      </c>
      <c r="HD405" s="500">
        <f t="shared" si="1255"/>
        <v>0</v>
      </c>
      <c r="HE405" s="404">
        <f t="shared" si="1256"/>
        <v>0</v>
      </c>
      <c r="HF405" s="500" t="str">
        <f t="shared" si="1257"/>
        <v/>
      </c>
      <c r="HG405" s="404" t="str">
        <f t="shared" si="1258"/>
        <v/>
      </c>
      <c r="HH405" s="500" t="str">
        <f t="shared" si="1259"/>
        <v/>
      </c>
      <c r="HI405" s="404" t="str">
        <f t="shared" si="1260"/>
        <v/>
      </c>
      <c r="HJ405" s="510">
        <f t="shared" si="1261"/>
        <v>508.09999999999997</v>
      </c>
      <c r="HK405" s="404">
        <f t="shared" si="1262"/>
        <v>478.4</v>
      </c>
      <c r="HL405" s="500">
        <f t="shared" si="1263"/>
        <v>12207.3</v>
      </c>
      <c r="HM405" s="404">
        <f t="shared" si="1264"/>
        <v>10759.5</v>
      </c>
    </row>
    <row r="406" spans="1:221">
      <c r="A406" s="711" t="s">
        <v>547</v>
      </c>
      <c r="B406" s="622" t="s">
        <v>1095</v>
      </c>
      <c r="C406" s="730"/>
      <c r="D406" s="627">
        <v>229832</v>
      </c>
      <c r="E406" s="623">
        <v>10</v>
      </c>
      <c r="F406" s="422">
        <v>191</v>
      </c>
      <c r="G406" s="712">
        <v>194</v>
      </c>
      <c r="H406" s="422">
        <v>3</v>
      </c>
      <c r="I406" s="712">
        <v>1</v>
      </c>
      <c r="J406" s="500">
        <f t="shared" si="1115"/>
        <v>188</v>
      </c>
      <c r="K406" s="404">
        <f t="shared" si="1116"/>
        <v>193</v>
      </c>
      <c r="L406" s="422"/>
      <c r="M406" s="712"/>
      <c r="N406" s="500">
        <f t="shared" si="1117"/>
        <v>188</v>
      </c>
      <c r="O406" s="404">
        <f t="shared" si="1118"/>
        <v>193</v>
      </c>
      <c r="P406" s="500">
        <f t="shared" si="1119"/>
        <v>188</v>
      </c>
      <c r="Q406" s="404">
        <f t="shared" si="1120"/>
        <v>193</v>
      </c>
      <c r="R406" s="422">
        <v>24</v>
      </c>
      <c r="S406" s="712">
        <v>24</v>
      </c>
      <c r="T406" s="500">
        <f t="shared" si="1121"/>
        <v>24</v>
      </c>
      <c r="U406" s="404">
        <f t="shared" si="1122"/>
        <v>24</v>
      </c>
      <c r="V406" s="422">
        <v>11</v>
      </c>
      <c r="W406" s="712">
        <v>10</v>
      </c>
      <c r="X406" s="500">
        <f t="shared" si="1123"/>
        <v>11</v>
      </c>
      <c r="Y406" s="404">
        <f t="shared" si="1124"/>
        <v>10</v>
      </c>
      <c r="Z406" s="422"/>
      <c r="AA406" s="712"/>
      <c r="AB406" s="500">
        <f t="shared" si="1125"/>
        <v>0</v>
      </c>
      <c r="AC406" s="404">
        <f t="shared" si="1126"/>
        <v>0</v>
      </c>
      <c r="AD406" s="500">
        <f t="shared" si="1127"/>
        <v>35</v>
      </c>
      <c r="AE406" s="404">
        <f t="shared" si="1128"/>
        <v>34</v>
      </c>
      <c r="AF406" s="500">
        <f t="shared" si="1129"/>
        <v>35</v>
      </c>
      <c r="AG406" s="404">
        <f t="shared" si="1130"/>
        <v>34</v>
      </c>
      <c r="AH406" s="564">
        <v>2.4</v>
      </c>
      <c r="AI406" s="713">
        <v>2</v>
      </c>
      <c r="AJ406" s="500">
        <f t="shared" si="1131"/>
        <v>57.599999999999994</v>
      </c>
      <c r="AK406" s="404">
        <f t="shared" si="1132"/>
        <v>48</v>
      </c>
      <c r="AL406" s="564">
        <v>2.5</v>
      </c>
      <c r="AM406" s="713">
        <v>2.4</v>
      </c>
      <c r="AN406" s="500">
        <f t="shared" si="1133"/>
        <v>27.5</v>
      </c>
      <c r="AO406" s="404">
        <f t="shared" si="1134"/>
        <v>24</v>
      </c>
      <c r="AP406" s="564"/>
      <c r="AQ406" s="713"/>
      <c r="AR406" s="500">
        <f t="shared" si="1135"/>
        <v>0</v>
      </c>
      <c r="AS406" s="404">
        <f t="shared" si="1136"/>
        <v>0</v>
      </c>
      <c r="AT406" s="236">
        <f t="shared" si="1137"/>
        <v>2.4314285714285711</v>
      </c>
      <c r="AU406" s="237">
        <f t="shared" si="1138"/>
        <v>2.1176470588235294</v>
      </c>
      <c r="AV406" s="500">
        <f t="shared" si="1139"/>
        <v>85.09999999999998</v>
      </c>
      <c r="AW406" s="404">
        <f t="shared" si="1140"/>
        <v>72</v>
      </c>
      <c r="AX406" s="422">
        <v>59.5</v>
      </c>
      <c r="AY406" s="712">
        <v>55.9</v>
      </c>
      <c r="AZ406" s="500">
        <f t="shared" si="1141"/>
        <v>1428</v>
      </c>
      <c r="BA406" s="404">
        <f t="shared" si="1142"/>
        <v>1341.6</v>
      </c>
      <c r="BB406" s="422">
        <v>27.5</v>
      </c>
      <c r="BC406" s="712">
        <v>28.3</v>
      </c>
      <c r="BD406" s="500">
        <f t="shared" si="1143"/>
        <v>302.5</v>
      </c>
      <c r="BE406" s="404">
        <f t="shared" si="1144"/>
        <v>283</v>
      </c>
      <c r="BF406" s="422"/>
      <c r="BG406" s="712"/>
      <c r="BH406" s="500">
        <f t="shared" si="1145"/>
        <v>0</v>
      </c>
      <c r="BI406" s="404">
        <f t="shared" si="1146"/>
        <v>0</v>
      </c>
      <c r="BJ406" s="500">
        <f t="shared" si="1147"/>
        <v>49.442857142857143</v>
      </c>
      <c r="BK406" s="404">
        <f t="shared" si="1148"/>
        <v>47.78235294117647</v>
      </c>
      <c r="BL406" s="500">
        <f t="shared" si="1149"/>
        <v>1730.5</v>
      </c>
      <c r="BM406" s="404">
        <f t="shared" si="1150"/>
        <v>1624.6</v>
      </c>
      <c r="BN406" s="422">
        <v>67</v>
      </c>
      <c r="BO406" s="712">
        <v>55</v>
      </c>
      <c r="BP406" s="500">
        <f t="shared" si="1151"/>
        <v>67</v>
      </c>
      <c r="BQ406" s="404">
        <f t="shared" si="1152"/>
        <v>55</v>
      </c>
      <c r="BR406" s="422">
        <v>33</v>
      </c>
      <c r="BS406" s="712">
        <v>22</v>
      </c>
      <c r="BT406" s="500">
        <f t="shared" si="1153"/>
        <v>33</v>
      </c>
      <c r="BU406" s="404">
        <f t="shared" si="1154"/>
        <v>22</v>
      </c>
      <c r="BV406" s="422"/>
      <c r="BW406" s="712"/>
      <c r="BX406" s="500">
        <f t="shared" si="1155"/>
        <v>0</v>
      </c>
      <c r="BY406" s="404">
        <f t="shared" si="1156"/>
        <v>0</v>
      </c>
      <c r="BZ406" s="500">
        <f t="shared" si="1157"/>
        <v>100</v>
      </c>
      <c r="CA406" s="404">
        <f t="shared" si="1158"/>
        <v>77</v>
      </c>
      <c r="CB406" s="500">
        <f t="shared" si="1159"/>
        <v>100</v>
      </c>
      <c r="CC406" s="404">
        <f t="shared" si="1160"/>
        <v>77</v>
      </c>
      <c r="CD406" s="564">
        <v>2.5</v>
      </c>
      <c r="CE406" s="714">
        <v>2.4</v>
      </c>
      <c r="CF406" s="500">
        <f t="shared" si="1161"/>
        <v>167.5</v>
      </c>
      <c r="CG406" s="404">
        <f t="shared" si="1162"/>
        <v>132</v>
      </c>
      <c r="CH406" s="564"/>
      <c r="CI406" s="714">
        <v>4</v>
      </c>
      <c r="CJ406" s="500">
        <f t="shared" si="1163"/>
        <v>0</v>
      </c>
      <c r="CK406" s="404">
        <f t="shared" si="1164"/>
        <v>88</v>
      </c>
      <c r="CL406" s="564"/>
      <c r="CM406" s="714"/>
      <c r="CN406" s="500">
        <f t="shared" si="1165"/>
        <v>0</v>
      </c>
      <c r="CO406" s="404">
        <f t="shared" si="1166"/>
        <v>0</v>
      </c>
      <c r="CP406" s="500">
        <f t="shared" si="1167"/>
        <v>1.675</v>
      </c>
      <c r="CQ406" s="237">
        <f t="shared" si="1168"/>
        <v>2.8571428571428572</v>
      </c>
      <c r="CR406" s="500">
        <f t="shared" si="1169"/>
        <v>167.5</v>
      </c>
      <c r="CS406" s="404">
        <f t="shared" si="1170"/>
        <v>220</v>
      </c>
      <c r="CT406" s="565">
        <v>68</v>
      </c>
      <c r="CU406" s="714">
        <v>68.099999999999994</v>
      </c>
      <c r="CV406" s="500">
        <f t="shared" si="1171"/>
        <v>4556</v>
      </c>
      <c r="CW406" s="404">
        <f t="shared" si="1172"/>
        <v>3745.4999999999995</v>
      </c>
      <c r="CX406" s="565">
        <v>71.400000000000006</v>
      </c>
      <c r="CY406" s="714">
        <v>52.8</v>
      </c>
      <c r="CZ406" s="500">
        <f t="shared" si="1173"/>
        <v>2356.2000000000003</v>
      </c>
      <c r="DA406" s="404">
        <f t="shared" si="1174"/>
        <v>1161.5999999999999</v>
      </c>
      <c r="DB406" s="565"/>
      <c r="DC406" s="714"/>
      <c r="DD406" s="500">
        <f t="shared" si="1175"/>
        <v>0</v>
      </c>
      <c r="DE406" s="404">
        <f t="shared" si="1176"/>
        <v>0</v>
      </c>
      <c r="DF406" s="500">
        <f t="shared" si="1177"/>
        <v>69.122000000000014</v>
      </c>
      <c r="DG406" s="404">
        <f t="shared" si="1178"/>
        <v>63.728571428571421</v>
      </c>
      <c r="DH406" s="500">
        <f t="shared" si="1179"/>
        <v>6912.2000000000016</v>
      </c>
      <c r="DI406" s="404">
        <f t="shared" si="1180"/>
        <v>4907.0999999999995</v>
      </c>
      <c r="DJ406" s="500">
        <f t="shared" si="1181"/>
        <v>135</v>
      </c>
      <c r="DK406" s="404">
        <f t="shared" si="1182"/>
        <v>111</v>
      </c>
      <c r="DL406" s="500">
        <f t="shared" si="1183"/>
        <v>135</v>
      </c>
      <c r="DM406" s="404">
        <f t="shared" si="1184"/>
        <v>111</v>
      </c>
      <c r="DN406" s="236">
        <f t="shared" si="1185"/>
        <v>1.8711111111111109</v>
      </c>
      <c r="DO406" s="237">
        <f t="shared" si="1186"/>
        <v>2.6306306306306309</v>
      </c>
      <c r="DP406" s="500">
        <f t="shared" si="1187"/>
        <v>252.59999999999997</v>
      </c>
      <c r="DQ406" s="404">
        <f t="shared" si="1188"/>
        <v>292</v>
      </c>
      <c r="DR406" s="500">
        <f t="shared" si="1189"/>
        <v>64.02000000000001</v>
      </c>
      <c r="DS406" s="404">
        <f t="shared" si="1190"/>
        <v>58.844144144144131</v>
      </c>
      <c r="DT406" s="500">
        <f t="shared" si="1191"/>
        <v>8642.7000000000007</v>
      </c>
      <c r="DU406" s="404">
        <f t="shared" si="1192"/>
        <v>6531.6999999999989</v>
      </c>
      <c r="DV406" s="565">
        <v>18</v>
      </c>
      <c r="DW406" s="715">
        <v>24</v>
      </c>
      <c r="DX406" s="500">
        <f t="shared" si="1193"/>
        <v>18</v>
      </c>
      <c r="DY406" s="404">
        <f t="shared" si="1194"/>
        <v>24</v>
      </c>
      <c r="DZ406" s="565">
        <v>13</v>
      </c>
      <c r="EA406" s="715">
        <v>17</v>
      </c>
      <c r="EB406" s="500">
        <f t="shared" si="1195"/>
        <v>13</v>
      </c>
      <c r="EC406" s="404">
        <f t="shared" si="1196"/>
        <v>17</v>
      </c>
      <c r="ED406" s="565"/>
      <c r="EE406" s="715"/>
      <c r="EF406" s="500">
        <f t="shared" si="1197"/>
        <v>0</v>
      </c>
      <c r="EG406" s="404">
        <f t="shared" si="1198"/>
        <v>0</v>
      </c>
      <c r="EH406" s="500">
        <f t="shared" si="1199"/>
        <v>31</v>
      </c>
      <c r="EI406" s="404">
        <f t="shared" si="1200"/>
        <v>41</v>
      </c>
      <c r="EJ406" s="500">
        <f t="shared" si="1201"/>
        <v>31</v>
      </c>
      <c r="EK406" s="404">
        <f t="shared" si="1202"/>
        <v>41</v>
      </c>
      <c r="EL406" s="564">
        <v>2.1</v>
      </c>
      <c r="EM406" s="716">
        <v>1.9</v>
      </c>
      <c r="EN406" s="500">
        <f t="shared" si="1203"/>
        <v>37.800000000000004</v>
      </c>
      <c r="EO406" s="404">
        <f t="shared" si="1204"/>
        <v>45.599999999999994</v>
      </c>
      <c r="EP406" s="564">
        <v>2.8</v>
      </c>
      <c r="EQ406" s="716">
        <v>2.4</v>
      </c>
      <c r="ER406" s="500">
        <f t="shared" si="1205"/>
        <v>36.4</v>
      </c>
      <c r="ES406" s="404">
        <f t="shared" si="1206"/>
        <v>40.799999999999997</v>
      </c>
      <c r="ET406" s="564"/>
      <c r="EU406" s="716"/>
      <c r="EV406" s="500">
        <f t="shared" si="1207"/>
        <v>0</v>
      </c>
      <c r="EW406" s="404">
        <f t="shared" si="1208"/>
        <v>0</v>
      </c>
      <c r="EX406" s="236">
        <f t="shared" si="1209"/>
        <v>2.3935483870967742</v>
      </c>
      <c r="EY406" s="237">
        <f t="shared" si="1210"/>
        <v>2.1073170731707314</v>
      </c>
      <c r="EZ406" s="500">
        <f t="shared" si="1211"/>
        <v>74.2</v>
      </c>
      <c r="FA406" s="404">
        <f t="shared" si="1212"/>
        <v>86.399999999999991</v>
      </c>
      <c r="FB406" s="565">
        <v>48.4</v>
      </c>
      <c r="FC406" s="716">
        <v>46.6</v>
      </c>
      <c r="FD406" s="500">
        <f t="shared" si="1213"/>
        <v>871.19999999999993</v>
      </c>
      <c r="FE406" s="404">
        <f t="shared" si="1214"/>
        <v>1118.4000000000001</v>
      </c>
      <c r="FF406" s="565">
        <v>56.5</v>
      </c>
      <c r="FG406" s="716">
        <v>41.9</v>
      </c>
      <c r="FH406" s="500">
        <f t="shared" si="1215"/>
        <v>734.5</v>
      </c>
      <c r="FI406" s="404">
        <f t="shared" si="1216"/>
        <v>712.3</v>
      </c>
      <c r="FJ406" s="565"/>
      <c r="FK406" s="716"/>
      <c r="FL406" s="500">
        <f t="shared" si="1217"/>
        <v>0</v>
      </c>
      <c r="FM406" s="404">
        <f t="shared" si="1218"/>
        <v>0</v>
      </c>
      <c r="FN406" s="500">
        <f t="shared" si="1219"/>
        <v>51.79677419354838</v>
      </c>
      <c r="FO406" s="404">
        <f t="shared" si="1220"/>
        <v>44.651219512195127</v>
      </c>
      <c r="FP406" s="500">
        <f t="shared" si="1221"/>
        <v>1605.6999999999998</v>
      </c>
      <c r="FQ406" s="404">
        <f t="shared" si="1222"/>
        <v>1830.7000000000003</v>
      </c>
      <c r="FR406" s="565">
        <v>22</v>
      </c>
      <c r="FS406" s="717">
        <v>41</v>
      </c>
      <c r="FT406" s="500">
        <f t="shared" si="1223"/>
        <v>22</v>
      </c>
      <c r="FU406" s="404">
        <f t="shared" si="1224"/>
        <v>41</v>
      </c>
      <c r="FV406" s="564">
        <v>3.2</v>
      </c>
      <c r="FW406" s="718">
        <v>3.4</v>
      </c>
      <c r="FX406" s="500">
        <f t="shared" si="1225"/>
        <v>70.400000000000006</v>
      </c>
      <c r="FY406" s="404">
        <f t="shared" si="1226"/>
        <v>139.4</v>
      </c>
      <c r="FZ406" s="564">
        <v>22</v>
      </c>
      <c r="GA406" s="718">
        <v>37.799999999999997</v>
      </c>
      <c r="GB406" s="500">
        <f t="shared" si="1227"/>
        <v>484</v>
      </c>
      <c r="GC406" s="404">
        <f t="shared" si="1228"/>
        <v>1549.8</v>
      </c>
      <c r="GD406" s="510">
        <f t="shared" si="1229"/>
        <v>109</v>
      </c>
      <c r="GE406" s="404">
        <f t="shared" si="1230"/>
        <v>103</v>
      </c>
      <c r="GF406" s="500">
        <f t="shared" si="1231"/>
        <v>109</v>
      </c>
      <c r="GG406" s="404">
        <f t="shared" si="1232"/>
        <v>103</v>
      </c>
      <c r="GH406" s="500">
        <f t="shared" si="1233"/>
        <v>262.89999999999998</v>
      </c>
      <c r="GI406" s="404">
        <f t="shared" si="1234"/>
        <v>225.6</v>
      </c>
      <c r="GJ406" s="500">
        <f t="shared" si="1235"/>
        <v>6855.2</v>
      </c>
      <c r="GK406" s="404">
        <f t="shared" si="1236"/>
        <v>6205.5</v>
      </c>
      <c r="GL406" s="510">
        <f t="shared" si="1237"/>
        <v>57</v>
      </c>
      <c r="GM406" s="404">
        <f t="shared" si="1238"/>
        <v>49</v>
      </c>
      <c r="GN406" s="500">
        <f t="shared" si="1239"/>
        <v>57</v>
      </c>
      <c r="GO406" s="404">
        <f t="shared" si="1240"/>
        <v>49</v>
      </c>
      <c r="GP406" s="500">
        <f t="shared" si="1241"/>
        <v>63.9</v>
      </c>
      <c r="GQ406" s="404">
        <f t="shared" si="1242"/>
        <v>152.80000000000001</v>
      </c>
      <c r="GR406" s="500">
        <f t="shared" si="1243"/>
        <v>3393.2000000000003</v>
      </c>
      <c r="GS406" s="404">
        <f t="shared" si="1244"/>
        <v>2156.8999999999996</v>
      </c>
      <c r="GT406" s="510">
        <f t="shared" si="1245"/>
        <v>166</v>
      </c>
      <c r="GU406" s="404">
        <f t="shared" si="1246"/>
        <v>152</v>
      </c>
      <c r="GV406" s="500">
        <f t="shared" si="1247"/>
        <v>166</v>
      </c>
      <c r="GW406" s="404">
        <f t="shared" si="1248"/>
        <v>152</v>
      </c>
      <c r="GX406" s="500">
        <f t="shared" si="1249"/>
        <v>326.79999999999995</v>
      </c>
      <c r="GY406" s="404">
        <f t="shared" si="1250"/>
        <v>378.4</v>
      </c>
      <c r="GZ406" s="500">
        <f t="shared" si="1251"/>
        <v>10248.4</v>
      </c>
      <c r="HA406" s="404">
        <f t="shared" si="1252"/>
        <v>8362.4</v>
      </c>
      <c r="HB406" s="510">
        <f t="shared" si="1253"/>
        <v>0</v>
      </c>
      <c r="HC406" s="404">
        <f t="shared" si="1254"/>
        <v>0</v>
      </c>
      <c r="HD406" s="500">
        <f t="shared" si="1255"/>
        <v>0</v>
      </c>
      <c r="HE406" s="404">
        <f t="shared" si="1256"/>
        <v>0</v>
      </c>
      <c r="HF406" s="500" t="str">
        <f t="shared" si="1257"/>
        <v/>
      </c>
      <c r="HG406" s="404" t="str">
        <f t="shared" si="1258"/>
        <v/>
      </c>
      <c r="HH406" s="500" t="str">
        <f t="shared" si="1259"/>
        <v/>
      </c>
      <c r="HI406" s="404" t="str">
        <f t="shared" si="1260"/>
        <v/>
      </c>
      <c r="HJ406" s="510">
        <f t="shared" si="1261"/>
        <v>397.19999999999993</v>
      </c>
      <c r="HK406" s="404">
        <f t="shared" si="1262"/>
        <v>517.79999999999995</v>
      </c>
      <c r="HL406" s="500">
        <f t="shared" si="1263"/>
        <v>10732.400000000001</v>
      </c>
      <c r="HM406" s="404">
        <f t="shared" si="1264"/>
        <v>9912.1999999999989</v>
      </c>
    </row>
    <row r="407" spans="1:221">
      <c r="A407" s="740" t="s">
        <v>547</v>
      </c>
      <c r="B407" s="741" t="s">
        <v>1096</v>
      </c>
      <c r="C407" s="742" t="s">
        <v>1097</v>
      </c>
      <c r="D407" s="743">
        <v>443711</v>
      </c>
      <c r="E407" s="744">
        <v>99</v>
      </c>
      <c r="F407" s="422">
        <v>396</v>
      </c>
      <c r="G407" s="738">
        <v>391</v>
      </c>
      <c r="H407" s="422">
        <v>1</v>
      </c>
      <c r="I407" s="738">
        <v>0</v>
      </c>
      <c r="J407" s="500">
        <f t="shared" si="1115"/>
        <v>395</v>
      </c>
      <c r="K407" s="404">
        <f t="shared" si="1116"/>
        <v>391</v>
      </c>
      <c r="L407" s="422"/>
      <c r="M407" s="738"/>
      <c r="N407" s="500">
        <f t="shared" si="1117"/>
        <v>395</v>
      </c>
      <c r="O407" s="404">
        <f t="shared" si="1118"/>
        <v>391</v>
      </c>
      <c r="P407" s="500">
        <f t="shared" si="1119"/>
        <v>395</v>
      </c>
      <c r="Q407" s="404">
        <f t="shared" si="1120"/>
        <v>391</v>
      </c>
      <c r="R407" s="422">
        <v>5</v>
      </c>
      <c r="S407" s="738">
        <v>7</v>
      </c>
      <c r="T407" s="500">
        <f t="shared" si="1121"/>
        <v>5</v>
      </c>
      <c r="U407" s="404">
        <f t="shared" si="1122"/>
        <v>7</v>
      </c>
      <c r="V407" s="422">
        <v>0</v>
      </c>
      <c r="W407" s="738">
        <v>1</v>
      </c>
      <c r="X407" s="500">
        <f t="shared" si="1123"/>
        <v>0</v>
      </c>
      <c r="Y407" s="404">
        <f t="shared" si="1124"/>
        <v>1</v>
      </c>
      <c r="Z407" s="422"/>
      <c r="AA407" s="738"/>
      <c r="AB407" s="500">
        <f t="shared" si="1125"/>
        <v>0</v>
      </c>
      <c r="AC407" s="404">
        <f t="shared" si="1126"/>
        <v>0</v>
      </c>
      <c r="AD407" s="500">
        <f t="shared" si="1127"/>
        <v>5</v>
      </c>
      <c r="AE407" s="404">
        <f t="shared" si="1128"/>
        <v>8</v>
      </c>
      <c r="AF407" s="500">
        <f t="shared" si="1129"/>
        <v>5</v>
      </c>
      <c r="AG407" s="404">
        <f t="shared" si="1130"/>
        <v>8</v>
      </c>
      <c r="AH407" s="564">
        <v>3</v>
      </c>
      <c r="AI407" s="580">
        <v>3.7</v>
      </c>
      <c r="AJ407" s="500">
        <f t="shared" si="1131"/>
        <v>15</v>
      </c>
      <c r="AK407" s="404">
        <f t="shared" si="1132"/>
        <v>25.900000000000002</v>
      </c>
      <c r="AL407" s="564">
        <v>0</v>
      </c>
      <c r="AM407" s="580">
        <v>5</v>
      </c>
      <c r="AN407" s="500">
        <f t="shared" si="1133"/>
        <v>0</v>
      </c>
      <c r="AO407" s="404">
        <f t="shared" si="1134"/>
        <v>5</v>
      </c>
      <c r="AP407" s="564"/>
      <c r="AQ407" s="580"/>
      <c r="AR407" s="500">
        <f t="shared" si="1135"/>
        <v>0</v>
      </c>
      <c r="AS407" s="404">
        <f t="shared" si="1136"/>
        <v>0</v>
      </c>
      <c r="AT407" s="236">
        <f t="shared" si="1137"/>
        <v>3</v>
      </c>
      <c r="AU407" s="237">
        <f t="shared" si="1138"/>
        <v>3.8625000000000003</v>
      </c>
      <c r="AV407" s="500">
        <f t="shared" si="1139"/>
        <v>15</v>
      </c>
      <c r="AW407" s="404">
        <f t="shared" si="1140"/>
        <v>30.900000000000002</v>
      </c>
      <c r="AX407" s="422">
        <v>52.2</v>
      </c>
      <c r="AY407" s="738">
        <v>40.299999999999997</v>
      </c>
      <c r="AZ407" s="500">
        <f t="shared" si="1141"/>
        <v>261</v>
      </c>
      <c r="BA407" s="404">
        <f t="shared" si="1142"/>
        <v>282.09999999999997</v>
      </c>
      <c r="BB407" s="422">
        <v>0</v>
      </c>
      <c r="BC407" s="738">
        <v>63</v>
      </c>
      <c r="BD407" s="500">
        <f t="shared" si="1143"/>
        <v>0</v>
      </c>
      <c r="BE407" s="404">
        <f t="shared" si="1144"/>
        <v>63</v>
      </c>
      <c r="BF407" s="422"/>
      <c r="BG407" s="738"/>
      <c r="BH407" s="500">
        <f t="shared" si="1145"/>
        <v>0</v>
      </c>
      <c r="BI407" s="404">
        <f t="shared" si="1146"/>
        <v>0</v>
      </c>
      <c r="BJ407" s="500">
        <f t="shared" si="1147"/>
        <v>52.2</v>
      </c>
      <c r="BK407" s="404">
        <f t="shared" si="1148"/>
        <v>43.137499999999996</v>
      </c>
      <c r="BL407" s="500">
        <f t="shared" si="1149"/>
        <v>261</v>
      </c>
      <c r="BM407" s="404">
        <f t="shared" si="1150"/>
        <v>345.09999999999997</v>
      </c>
      <c r="BN407" s="422">
        <v>7</v>
      </c>
      <c r="BO407" s="738">
        <v>3</v>
      </c>
      <c r="BP407" s="500">
        <f t="shared" si="1151"/>
        <v>7</v>
      </c>
      <c r="BQ407" s="404">
        <f t="shared" si="1152"/>
        <v>3</v>
      </c>
      <c r="BR407" s="422">
        <v>0</v>
      </c>
      <c r="BS407" s="738">
        <v>0</v>
      </c>
      <c r="BT407" s="500">
        <f t="shared" si="1153"/>
        <v>0</v>
      </c>
      <c r="BU407" s="404">
        <f t="shared" si="1154"/>
        <v>0</v>
      </c>
      <c r="BV407" s="422"/>
      <c r="BW407" s="738"/>
      <c r="BX407" s="500">
        <f t="shared" si="1155"/>
        <v>0</v>
      </c>
      <c r="BY407" s="404">
        <f t="shared" si="1156"/>
        <v>0</v>
      </c>
      <c r="BZ407" s="500">
        <f t="shared" si="1157"/>
        <v>7</v>
      </c>
      <c r="CA407" s="404">
        <f t="shared" si="1158"/>
        <v>3</v>
      </c>
      <c r="CB407" s="500">
        <f t="shared" si="1159"/>
        <v>7</v>
      </c>
      <c r="CC407" s="404">
        <f t="shared" si="1160"/>
        <v>3</v>
      </c>
      <c r="CD407" s="564">
        <v>3.7</v>
      </c>
      <c r="CE407" s="581">
        <v>4.3</v>
      </c>
      <c r="CF407" s="500">
        <f t="shared" si="1161"/>
        <v>25.900000000000002</v>
      </c>
      <c r="CG407" s="404">
        <f t="shared" si="1162"/>
        <v>12.899999999999999</v>
      </c>
      <c r="CH407" s="564"/>
      <c r="CI407" s="714">
        <v>0</v>
      </c>
      <c r="CJ407" s="500">
        <f t="shared" si="1163"/>
        <v>0</v>
      </c>
      <c r="CK407" s="404">
        <f t="shared" si="1164"/>
        <v>0</v>
      </c>
      <c r="CL407" s="564"/>
      <c r="CM407" s="581"/>
      <c r="CN407" s="500">
        <f t="shared" si="1165"/>
        <v>0</v>
      </c>
      <c r="CO407" s="404">
        <f t="shared" si="1166"/>
        <v>0</v>
      </c>
      <c r="CP407" s="500">
        <f t="shared" si="1167"/>
        <v>3.7</v>
      </c>
      <c r="CQ407" s="237">
        <f t="shared" si="1168"/>
        <v>4.3</v>
      </c>
      <c r="CR407" s="500">
        <f t="shared" si="1169"/>
        <v>25.900000000000002</v>
      </c>
      <c r="CS407" s="404">
        <f t="shared" si="1170"/>
        <v>12.899999999999999</v>
      </c>
      <c r="CT407" s="565">
        <v>79</v>
      </c>
      <c r="CU407" s="581">
        <v>70.7</v>
      </c>
      <c r="CV407" s="500">
        <f t="shared" si="1171"/>
        <v>553</v>
      </c>
      <c r="CW407" s="404">
        <f t="shared" si="1172"/>
        <v>212.10000000000002</v>
      </c>
      <c r="CX407" s="565">
        <v>0</v>
      </c>
      <c r="CY407" s="581">
        <v>0</v>
      </c>
      <c r="CZ407" s="500">
        <f t="shared" si="1173"/>
        <v>0</v>
      </c>
      <c r="DA407" s="404">
        <f t="shared" si="1174"/>
        <v>0</v>
      </c>
      <c r="DB407" s="565"/>
      <c r="DC407" s="581"/>
      <c r="DD407" s="500">
        <f t="shared" si="1175"/>
        <v>0</v>
      </c>
      <c r="DE407" s="404">
        <f t="shared" si="1176"/>
        <v>0</v>
      </c>
      <c r="DF407" s="500">
        <f t="shared" si="1177"/>
        <v>79</v>
      </c>
      <c r="DG407" s="404">
        <f t="shared" si="1178"/>
        <v>70.7</v>
      </c>
      <c r="DH407" s="500">
        <f t="shared" si="1179"/>
        <v>553</v>
      </c>
      <c r="DI407" s="404">
        <f t="shared" si="1180"/>
        <v>212.10000000000002</v>
      </c>
      <c r="DJ407" s="500">
        <f t="shared" si="1181"/>
        <v>12</v>
      </c>
      <c r="DK407" s="404">
        <f t="shared" si="1182"/>
        <v>11</v>
      </c>
      <c r="DL407" s="500">
        <f t="shared" si="1183"/>
        <v>12</v>
      </c>
      <c r="DM407" s="404">
        <f t="shared" si="1184"/>
        <v>11</v>
      </c>
      <c r="DN407" s="236">
        <f t="shared" si="1185"/>
        <v>3.4083333333333337</v>
      </c>
      <c r="DO407" s="237">
        <f t="shared" si="1186"/>
        <v>3.9818181818181815</v>
      </c>
      <c r="DP407" s="500">
        <f t="shared" si="1187"/>
        <v>40.900000000000006</v>
      </c>
      <c r="DQ407" s="404">
        <f t="shared" si="1188"/>
        <v>43.8</v>
      </c>
      <c r="DR407" s="500">
        <f t="shared" si="1189"/>
        <v>67.833333333333329</v>
      </c>
      <c r="DS407" s="404">
        <f t="shared" si="1190"/>
        <v>50.654545454545456</v>
      </c>
      <c r="DT407" s="500">
        <f t="shared" si="1191"/>
        <v>814</v>
      </c>
      <c r="DU407" s="404">
        <f t="shared" si="1192"/>
        <v>557.20000000000005</v>
      </c>
      <c r="DV407" s="565">
        <v>127</v>
      </c>
      <c r="DW407" s="582">
        <v>99</v>
      </c>
      <c r="DX407" s="500">
        <f t="shared" si="1193"/>
        <v>127</v>
      </c>
      <c r="DY407" s="404">
        <f t="shared" si="1194"/>
        <v>99</v>
      </c>
      <c r="DZ407" s="565">
        <v>194</v>
      </c>
      <c r="EA407" s="582">
        <v>137</v>
      </c>
      <c r="EB407" s="500">
        <f t="shared" si="1195"/>
        <v>194</v>
      </c>
      <c r="EC407" s="404">
        <f t="shared" si="1196"/>
        <v>137</v>
      </c>
      <c r="ED407" s="565"/>
      <c r="EE407" s="582"/>
      <c r="EF407" s="500">
        <f t="shared" si="1197"/>
        <v>0</v>
      </c>
      <c r="EG407" s="404">
        <f t="shared" si="1198"/>
        <v>0</v>
      </c>
      <c r="EH407" s="500">
        <f t="shared" si="1199"/>
        <v>321</v>
      </c>
      <c r="EI407" s="404">
        <f t="shared" si="1200"/>
        <v>236</v>
      </c>
      <c r="EJ407" s="500">
        <f t="shared" si="1201"/>
        <v>321</v>
      </c>
      <c r="EK407" s="404">
        <f t="shared" si="1202"/>
        <v>236</v>
      </c>
      <c r="EL407" s="564">
        <v>2.6</v>
      </c>
      <c r="EM407" s="583">
        <v>3.2</v>
      </c>
      <c r="EN407" s="500">
        <f t="shared" si="1203"/>
        <v>330.2</v>
      </c>
      <c r="EO407" s="404">
        <f t="shared" si="1204"/>
        <v>316.8</v>
      </c>
      <c r="EP407" s="564">
        <v>3</v>
      </c>
      <c r="EQ407" s="583">
        <v>3.5</v>
      </c>
      <c r="ER407" s="500">
        <f t="shared" si="1205"/>
        <v>582</v>
      </c>
      <c r="ES407" s="404">
        <f t="shared" si="1206"/>
        <v>479.5</v>
      </c>
      <c r="ET407" s="564"/>
      <c r="EU407" s="583"/>
      <c r="EV407" s="500">
        <f t="shared" si="1207"/>
        <v>0</v>
      </c>
      <c r="EW407" s="404">
        <f t="shared" si="1208"/>
        <v>0</v>
      </c>
      <c r="EX407" s="236">
        <f t="shared" si="1209"/>
        <v>2.8417445482866044</v>
      </c>
      <c r="EY407" s="237">
        <f t="shared" si="1210"/>
        <v>3.3741525423728813</v>
      </c>
      <c r="EZ407" s="500">
        <f t="shared" si="1211"/>
        <v>912.2</v>
      </c>
      <c r="FA407" s="404">
        <f t="shared" si="1212"/>
        <v>796.3</v>
      </c>
      <c r="FB407" s="565">
        <v>40.5</v>
      </c>
      <c r="FC407" s="583">
        <v>27.9</v>
      </c>
      <c r="FD407" s="500">
        <f t="shared" si="1213"/>
        <v>5143.5</v>
      </c>
      <c r="FE407" s="404">
        <f t="shared" si="1214"/>
        <v>2762.1</v>
      </c>
      <c r="FF407" s="565">
        <v>36.1</v>
      </c>
      <c r="FG407" s="583">
        <v>23.4</v>
      </c>
      <c r="FH407" s="500">
        <f t="shared" si="1215"/>
        <v>7003.4000000000005</v>
      </c>
      <c r="FI407" s="404">
        <f t="shared" si="1216"/>
        <v>3205.7999999999997</v>
      </c>
      <c r="FJ407" s="565"/>
      <c r="FK407" s="583"/>
      <c r="FL407" s="500">
        <f t="shared" si="1217"/>
        <v>0</v>
      </c>
      <c r="FM407" s="404">
        <f t="shared" si="1218"/>
        <v>0</v>
      </c>
      <c r="FN407" s="500">
        <f t="shared" si="1219"/>
        <v>37.84080996884736</v>
      </c>
      <c r="FO407" s="404">
        <f t="shared" si="1220"/>
        <v>25.287711864406777</v>
      </c>
      <c r="FP407" s="500">
        <f t="shared" si="1221"/>
        <v>12146.900000000003</v>
      </c>
      <c r="FQ407" s="404">
        <f t="shared" si="1222"/>
        <v>5967.9</v>
      </c>
      <c r="FR407" s="565">
        <v>62</v>
      </c>
      <c r="FS407" s="423">
        <v>144</v>
      </c>
      <c r="FT407" s="500">
        <f t="shared" si="1223"/>
        <v>62</v>
      </c>
      <c r="FU407" s="404">
        <f t="shared" si="1224"/>
        <v>144</v>
      </c>
      <c r="FV407" s="564">
        <v>2.2000000000000002</v>
      </c>
      <c r="FW407" s="584">
        <v>0.7</v>
      </c>
      <c r="FX407" s="500">
        <f t="shared" si="1225"/>
        <v>136.4</v>
      </c>
      <c r="FY407" s="404">
        <f t="shared" si="1226"/>
        <v>100.8</v>
      </c>
      <c r="FZ407" s="564">
        <v>16.5</v>
      </c>
      <c r="GA407" s="584">
        <v>3.6</v>
      </c>
      <c r="GB407" s="500">
        <f t="shared" si="1227"/>
        <v>1023</v>
      </c>
      <c r="GC407" s="404">
        <f t="shared" si="1228"/>
        <v>518.4</v>
      </c>
      <c r="GD407" s="510">
        <f t="shared" si="1229"/>
        <v>139</v>
      </c>
      <c r="GE407" s="404">
        <f t="shared" si="1230"/>
        <v>109</v>
      </c>
      <c r="GF407" s="500">
        <f t="shared" si="1231"/>
        <v>139</v>
      </c>
      <c r="GG407" s="404">
        <f t="shared" si="1232"/>
        <v>109</v>
      </c>
      <c r="GH407" s="500">
        <f t="shared" si="1233"/>
        <v>371.1</v>
      </c>
      <c r="GI407" s="404">
        <f t="shared" si="1234"/>
        <v>355.6</v>
      </c>
      <c r="GJ407" s="500">
        <f t="shared" si="1235"/>
        <v>5957.5</v>
      </c>
      <c r="GK407" s="404">
        <f t="shared" si="1236"/>
        <v>3256.2999999999997</v>
      </c>
      <c r="GL407" s="510">
        <f t="shared" si="1237"/>
        <v>194</v>
      </c>
      <c r="GM407" s="404">
        <f t="shared" si="1238"/>
        <v>138</v>
      </c>
      <c r="GN407" s="500">
        <f t="shared" si="1239"/>
        <v>194</v>
      </c>
      <c r="GO407" s="404">
        <f t="shared" si="1240"/>
        <v>138</v>
      </c>
      <c r="GP407" s="500">
        <f t="shared" si="1241"/>
        <v>582</v>
      </c>
      <c r="GQ407" s="404">
        <f t="shared" si="1242"/>
        <v>484.5</v>
      </c>
      <c r="GR407" s="500">
        <f t="shared" si="1243"/>
        <v>7003.4000000000005</v>
      </c>
      <c r="GS407" s="404">
        <f t="shared" si="1244"/>
        <v>3268.7999999999997</v>
      </c>
      <c r="GT407" s="510">
        <f t="shared" si="1245"/>
        <v>333</v>
      </c>
      <c r="GU407" s="404">
        <f t="shared" si="1246"/>
        <v>247</v>
      </c>
      <c r="GV407" s="500">
        <f t="shared" si="1247"/>
        <v>333</v>
      </c>
      <c r="GW407" s="404">
        <f t="shared" si="1248"/>
        <v>247</v>
      </c>
      <c r="GX407" s="500">
        <f t="shared" si="1249"/>
        <v>953.1</v>
      </c>
      <c r="GY407" s="404">
        <f t="shared" si="1250"/>
        <v>840.1</v>
      </c>
      <c r="GZ407" s="500">
        <f t="shared" si="1251"/>
        <v>12960.900000000001</v>
      </c>
      <c r="HA407" s="404">
        <f t="shared" si="1252"/>
        <v>6525.0999999999995</v>
      </c>
      <c r="HB407" s="510">
        <f t="shared" si="1253"/>
        <v>0</v>
      </c>
      <c r="HC407" s="404">
        <f t="shared" si="1254"/>
        <v>0</v>
      </c>
      <c r="HD407" s="500">
        <f t="shared" si="1255"/>
        <v>0</v>
      </c>
      <c r="HE407" s="404">
        <f t="shared" si="1256"/>
        <v>0</v>
      </c>
      <c r="HF407" s="500" t="str">
        <f t="shared" si="1257"/>
        <v/>
      </c>
      <c r="HG407" s="404" t="str">
        <f t="shared" si="1258"/>
        <v/>
      </c>
      <c r="HH407" s="500" t="str">
        <f t="shared" si="1259"/>
        <v/>
      </c>
      <c r="HI407" s="404" t="str">
        <f t="shared" si="1260"/>
        <v/>
      </c>
      <c r="HJ407" s="510">
        <f t="shared" si="1261"/>
        <v>1089.5</v>
      </c>
      <c r="HK407" s="404">
        <f t="shared" si="1262"/>
        <v>940.89999999999986</v>
      </c>
      <c r="HL407" s="500">
        <f t="shared" si="1263"/>
        <v>13983.900000000003</v>
      </c>
      <c r="HM407" s="404">
        <f t="shared" si="1264"/>
        <v>7043.4999999999991</v>
      </c>
    </row>
    <row r="408" spans="1:221">
      <c r="A408" s="763" t="s">
        <v>548</v>
      </c>
      <c r="B408" s="764" t="s">
        <v>1131</v>
      </c>
      <c r="C408" s="765"/>
      <c r="D408" s="766">
        <v>232186</v>
      </c>
      <c r="E408" s="514">
        <v>1</v>
      </c>
      <c r="F408" s="767">
        <v>5076</v>
      </c>
      <c r="G408" s="768">
        <v>5109</v>
      </c>
      <c r="H408" s="767">
        <v>109</v>
      </c>
      <c r="I408" s="768">
        <v>113</v>
      </c>
      <c r="J408" s="500">
        <f t="shared" si="1115"/>
        <v>4967</v>
      </c>
      <c r="K408" s="404">
        <f t="shared" si="1116"/>
        <v>4996</v>
      </c>
      <c r="L408" s="422">
        <v>120</v>
      </c>
      <c r="M408" s="768">
        <v>120</v>
      </c>
      <c r="N408" s="500">
        <f t="shared" si="1117"/>
        <v>4967</v>
      </c>
      <c r="O408" s="404">
        <f t="shared" si="1118"/>
        <v>4996</v>
      </c>
      <c r="P408" s="500">
        <f t="shared" si="1119"/>
        <v>4967</v>
      </c>
      <c r="Q408" s="404">
        <f t="shared" si="1120"/>
        <v>4996</v>
      </c>
      <c r="R408" s="422">
        <v>11</v>
      </c>
      <c r="S408" s="768">
        <v>27</v>
      </c>
      <c r="T408" s="500">
        <f t="shared" si="1121"/>
        <v>11</v>
      </c>
      <c r="U408" s="404">
        <f t="shared" si="1122"/>
        <v>27</v>
      </c>
      <c r="V408" s="422">
        <v>1</v>
      </c>
      <c r="W408" s="768">
        <v>1</v>
      </c>
      <c r="X408" s="500">
        <f t="shared" si="1123"/>
        <v>1</v>
      </c>
      <c r="Y408" s="404">
        <f t="shared" si="1124"/>
        <v>1</v>
      </c>
      <c r="Z408" s="422"/>
      <c r="AA408" s="768"/>
      <c r="AB408" s="500">
        <f t="shared" si="1125"/>
        <v>0</v>
      </c>
      <c r="AC408" s="404">
        <f t="shared" si="1126"/>
        <v>0</v>
      </c>
      <c r="AD408" s="500">
        <f t="shared" si="1127"/>
        <v>12</v>
      </c>
      <c r="AE408" s="404">
        <f t="shared" si="1128"/>
        <v>28</v>
      </c>
      <c r="AF408" s="500">
        <f t="shared" si="1129"/>
        <v>12</v>
      </c>
      <c r="AG408" s="404">
        <f t="shared" si="1130"/>
        <v>28</v>
      </c>
      <c r="AH408" s="564">
        <v>4.0909089999999999</v>
      </c>
      <c r="AI408" s="769">
        <v>4.3333333333333304</v>
      </c>
      <c r="AJ408" s="500">
        <f t="shared" si="1131"/>
        <v>44.999999000000003</v>
      </c>
      <c r="AK408" s="404">
        <f t="shared" si="1132"/>
        <v>116.99999999999991</v>
      </c>
      <c r="AL408" s="564">
        <v>6</v>
      </c>
      <c r="AM408" s="769">
        <v>3</v>
      </c>
      <c r="AN408" s="500">
        <f t="shared" si="1133"/>
        <v>6</v>
      </c>
      <c r="AO408" s="404">
        <f t="shared" si="1134"/>
        <v>3</v>
      </c>
      <c r="AP408" s="564"/>
      <c r="AQ408" s="769"/>
      <c r="AR408" s="500">
        <f t="shared" si="1135"/>
        <v>0</v>
      </c>
      <c r="AS408" s="404">
        <f t="shared" si="1136"/>
        <v>0</v>
      </c>
      <c r="AT408" s="236">
        <f t="shared" si="1137"/>
        <v>4.2499999166666669</v>
      </c>
      <c r="AU408" s="237">
        <f t="shared" si="1138"/>
        <v>4.2857142857142829</v>
      </c>
      <c r="AV408" s="500">
        <f t="shared" si="1139"/>
        <v>50.999999000000003</v>
      </c>
      <c r="AW408" s="404">
        <f t="shared" si="1140"/>
        <v>119.99999999999991</v>
      </c>
      <c r="AX408" s="422">
        <v>128.81819999999999</v>
      </c>
      <c r="AY408" s="768">
        <v>153.111111111111</v>
      </c>
      <c r="AZ408" s="500">
        <f t="shared" si="1141"/>
        <v>1417.0001999999999</v>
      </c>
      <c r="BA408" s="404">
        <f t="shared" si="1142"/>
        <v>4133.9999999999973</v>
      </c>
      <c r="BB408" s="422">
        <v>127</v>
      </c>
      <c r="BC408" s="768">
        <v>88</v>
      </c>
      <c r="BD408" s="500">
        <f t="shared" si="1143"/>
        <v>127</v>
      </c>
      <c r="BE408" s="404">
        <f t="shared" si="1144"/>
        <v>88</v>
      </c>
      <c r="BF408" s="422"/>
      <c r="BG408" s="768"/>
      <c r="BH408" s="500">
        <f t="shared" si="1145"/>
        <v>0</v>
      </c>
      <c r="BI408" s="404">
        <f t="shared" si="1146"/>
        <v>0</v>
      </c>
      <c r="BJ408" s="500">
        <f t="shared" si="1147"/>
        <v>128.66668333333334</v>
      </c>
      <c r="BK408" s="404">
        <f t="shared" si="1148"/>
        <v>150.78571428571419</v>
      </c>
      <c r="BL408" s="500">
        <f t="shared" si="1149"/>
        <v>1544.0001999999999</v>
      </c>
      <c r="BM408" s="404">
        <f t="shared" si="1150"/>
        <v>4221.9999999999973</v>
      </c>
      <c r="BN408" s="422">
        <v>2015</v>
      </c>
      <c r="BO408" s="768">
        <v>2112</v>
      </c>
      <c r="BP408" s="500">
        <f t="shared" si="1151"/>
        <v>2015</v>
      </c>
      <c r="BQ408" s="404">
        <f t="shared" si="1152"/>
        <v>2112</v>
      </c>
      <c r="BR408" s="422">
        <v>42</v>
      </c>
      <c r="BS408" s="768">
        <v>36</v>
      </c>
      <c r="BT408" s="500">
        <f t="shared" si="1153"/>
        <v>42</v>
      </c>
      <c r="BU408" s="404">
        <f t="shared" si="1154"/>
        <v>36</v>
      </c>
      <c r="BV408" s="422"/>
      <c r="BW408" s="768"/>
      <c r="BX408" s="500">
        <f t="shared" si="1155"/>
        <v>0</v>
      </c>
      <c r="BY408" s="404">
        <f t="shared" si="1156"/>
        <v>0</v>
      </c>
      <c r="BZ408" s="500">
        <f t="shared" si="1157"/>
        <v>2057</v>
      </c>
      <c r="CA408" s="404">
        <f t="shared" si="1158"/>
        <v>2148</v>
      </c>
      <c r="CB408" s="500">
        <f t="shared" si="1159"/>
        <v>2057</v>
      </c>
      <c r="CC408" s="404">
        <f t="shared" si="1160"/>
        <v>2148</v>
      </c>
      <c r="CD408" s="564">
        <v>4.9280400000000002</v>
      </c>
      <c r="CE408" s="770">
        <v>4.8726325757575797</v>
      </c>
      <c r="CF408" s="500">
        <f t="shared" si="1161"/>
        <v>9930.0006000000012</v>
      </c>
      <c r="CG408" s="404">
        <f t="shared" si="1162"/>
        <v>10291.000000000009</v>
      </c>
      <c r="CH408" s="564">
        <v>7.3333329999999997</v>
      </c>
      <c r="CI408" s="770">
        <v>5.8333333333333304</v>
      </c>
      <c r="CJ408" s="500">
        <f t="shared" si="1163"/>
        <v>307.99998599999998</v>
      </c>
      <c r="CK408" s="404">
        <f t="shared" si="1164"/>
        <v>209.99999999999989</v>
      </c>
      <c r="CL408" s="564"/>
      <c r="CM408" s="770"/>
      <c r="CN408" s="500">
        <f t="shared" si="1165"/>
        <v>0</v>
      </c>
      <c r="CO408" s="404">
        <f t="shared" si="1166"/>
        <v>0</v>
      </c>
      <c r="CP408" s="500">
        <f t="shared" si="1167"/>
        <v>4.9771514759358295</v>
      </c>
      <c r="CQ408" s="237">
        <f t="shared" si="1168"/>
        <v>4.8887337057728164</v>
      </c>
      <c r="CR408" s="500">
        <f t="shared" si="1169"/>
        <v>10238.000586000002</v>
      </c>
      <c r="CS408" s="404">
        <f t="shared" si="1170"/>
        <v>10501.000000000009</v>
      </c>
      <c r="CT408" s="565">
        <v>140.1328</v>
      </c>
      <c r="CU408" s="770">
        <v>138.60392992424201</v>
      </c>
      <c r="CV408" s="500">
        <f t="shared" si="1171"/>
        <v>282367.592</v>
      </c>
      <c r="CW408" s="404">
        <f t="shared" si="1172"/>
        <v>292731.49999999913</v>
      </c>
      <c r="CX408" s="565">
        <v>112.90479999999999</v>
      </c>
      <c r="CY408" s="770">
        <v>109.5</v>
      </c>
      <c r="CZ408" s="500">
        <f t="shared" si="1173"/>
        <v>4742.0015999999996</v>
      </c>
      <c r="DA408" s="404">
        <f t="shared" si="1174"/>
        <v>3942</v>
      </c>
      <c r="DB408" s="565"/>
      <c r="DC408" s="770"/>
      <c r="DD408" s="500">
        <f t="shared" si="1175"/>
        <v>0</v>
      </c>
      <c r="DE408" s="404">
        <f t="shared" si="1176"/>
        <v>0</v>
      </c>
      <c r="DF408" s="500">
        <f t="shared" si="1177"/>
        <v>139.57685639280507</v>
      </c>
      <c r="DG408" s="404">
        <f t="shared" si="1178"/>
        <v>138.1161545623832</v>
      </c>
      <c r="DH408" s="500">
        <f t="shared" si="1179"/>
        <v>287109.59360000002</v>
      </c>
      <c r="DI408" s="404">
        <f t="shared" si="1180"/>
        <v>296673.49999999913</v>
      </c>
      <c r="DJ408" s="500">
        <f t="shared" si="1181"/>
        <v>2069</v>
      </c>
      <c r="DK408" s="404">
        <f t="shared" si="1182"/>
        <v>2176</v>
      </c>
      <c r="DL408" s="500">
        <f t="shared" si="1183"/>
        <v>2069</v>
      </c>
      <c r="DM408" s="404">
        <f t="shared" si="1184"/>
        <v>2176</v>
      </c>
      <c r="DN408" s="236">
        <f t="shared" si="1185"/>
        <v>4.972934067182214</v>
      </c>
      <c r="DO408" s="237">
        <f t="shared" si="1186"/>
        <v>4.8809742647058867</v>
      </c>
      <c r="DP408" s="500">
        <f t="shared" si="1187"/>
        <v>10289.000585000002</v>
      </c>
      <c r="DQ408" s="404">
        <f t="shared" si="1188"/>
        <v>10621.000000000009</v>
      </c>
      <c r="DR408" s="500">
        <f t="shared" si="1189"/>
        <v>139.51357844369261</v>
      </c>
      <c r="DS408" s="404">
        <f t="shared" si="1190"/>
        <v>138.27918198529372</v>
      </c>
      <c r="DT408" s="500">
        <f t="shared" si="1191"/>
        <v>288653.59380000003</v>
      </c>
      <c r="DU408" s="404">
        <f t="shared" si="1192"/>
        <v>300895.49999999913</v>
      </c>
      <c r="DV408" s="565">
        <v>2197</v>
      </c>
      <c r="DW408" s="771">
        <v>2132</v>
      </c>
      <c r="DX408" s="500">
        <f t="shared" si="1193"/>
        <v>2197</v>
      </c>
      <c r="DY408" s="404">
        <f t="shared" si="1194"/>
        <v>2132</v>
      </c>
      <c r="DZ408" s="565">
        <v>663</v>
      </c>
      <c r="EA408" s="771">
        <v>650</v>
      </c>
      <c r="EB408" s="500">
        <f t="shared" si="1195"/>
        <v>663</v>
      </c>
      <c r="EC408" s="404">
        <f t="shared" si="1196"/>
        <v>650</v>
      </c>
      <c r="ED408" s="565"/>
      <c r="EE408" s="771"/>
      <c r="EF408" s="500">
        <f t="shared" si="1197"/>
        <v>0</v>
      </c>
      <c r="EG408" s="404">
        <f t="shared" si="1198"/>
        <v>0</v>
      </c>
      <c r="EH408" s="500">
        <f t="shared" si="1199"/>
        <v>2860</v>
      </c>
      <c r="EI408" s="404">
        <f t="shared" si="1200"/>
        <v>2782</v>
      </c>
      <c r="EJ408" s="500">
        <f t="shared" si="1201"/>
        <v>2860</v>
      </c>
      <c r="EK408" s="404">
        <f t="shared" si="1202"/>
        <v>2782</v>
      </c>
      <c r="EL408" s="564">
        <v>3.4242149999999998</v>
      </c>
      <c r="EM408" s="772">
        <v>3.3954033771106902</v>
      </c>
      <c r="EN408" s="500">
        <f t="shared" si="1203"/>
        <v>7523.0003549999992</v>
      </c>
      <c r="EO408" s="404">
        <f t="shared" si="1204"/>
        <v>7238.9999999999918</v>
      </c>
      <c r="EP408" s="564">
        <v>4.3107090000000001</v>
      </c>
      <c r="EQ408" s="772">
        <v>4.29153846153846</v>
      </c>
      <c r="ER408" s="500">
        <f t="shared" si="1205"/>
        <v>2858.0000669999999</v>
      </c>
      <c r="ES408" s="404">
        <f t="shared" si="1206"/>
        <v>2789.4999999999991</v>
      </c>
      <c r="ET408" s="564"/>
      <c r="EU408" s="772"/>
      <c r="EV408" s="500">
        <f t="shared" si="1207"/>
        <v>0</v>
      </c>
      <c r="EW408" s="404">
        <f t="shared" si="1208"/>
        <v>0</v>
      </c>
      <c r="EX408" s="236">
        <f t="shared" si="1209"/>
        <v>3.6297204272727268</v>
      </c>
      <c r="EY408" s="237">
        <f t="shared" si="1210"/>
        <v>3.6047807332854029</v>
      </c>
      <c r="EZ408" s="500">
        <f t="shared" si="1211"/>
        <v>10381.000421999999</v>
      </c>
      <c r="FA408" s="404">
        <f t="shared" si="1212"/>
        <v>10028.499999999991</v>
      </c>
      <c r="FB408" s="565">
        <v>85.684799999999996</v>
      </c>
      <c r="FC408" s="772">
        <v>84.791744840525297</v>
      </c>
      <c r="FD408" s="500">
        <f t="shared" si="1213"/>
        <v>188249.5056</v>
      </c>
      <c r="FE408" s="404">
        <f t="shared" si="1214"/>
        <v>180775.99999999994</v>
      </c>
      <c r="FF408" s="565">
        <v>74.733789999999999</v>
      </c>
      <c r="FG408" s="772">
        <v>72.798461538461495</v>
      </c>
      <c r="FH408" s="500">
        <f t="shared" si="1215"/>
        <v>49548.502769999999</v>
      </c>
      <c r="FI408" s="404">
        <f t="shared" si="1216"/>
        <v>47318.999999999971</v>
      </c>
      <c r="FJ408" s="565"/>
      <c r="FK408" s="772" t="s">
        <v>1132</v>
      </c>
      <c r="FL408" s="500">
        <f t="shared" si="1217"/>
        <v>0</v>
      </c>
      <c r="FM408" s="404">
        <f t="shared" si="1218"/>
        <v>0</v>
      </c>
      <c r="FN408" s="500">
        <f t="shared" si="1219"/>
        <v>83.146156772727267</v>
      </c>
      <c r="FO408" s="404">
        <f t="shared" si="1220"/>
        <v>81.989575844716001</v>
      </c>
      <c r="FP408" s="500">
        <f t="shared" si="1221"/>
        <v>237798.00837</v>
      </c>
      <c r="FQ408" s="404">
        <f t="shared" si="1222"/>
        <v>228094.99999999991</v>
      </c>
      <c r="FR408" s="565">
        <v>38</v>
      </c>
      <c r="FS408" s="773">
        <v>38</v>
      </c>
      <c r="FT408" s="500">
        <f t="shared" si="1223"/>
        <v>38</v>
      </c>
      <c r="FU408" s="404">
        <f t="shared" si="1224"/>
        <v>38</v>
      </c>
      <c r="FV408" s="564">
        <v>7.2894740000000002</v>
      </c>
      <c r="FW408" s="774">
        <v>7.8421052631578902</v>
      </c>
      <c r="FX408" s="500">
        <f t="shared" si="1225"/>
        <v>277.00001200000003</v>
      </c>
      <c r="FY408" s="404">
        <f t="shared" si="1226"/>
        <v>297.99999999999983</v>
      </c>
      <c r="FZ408" s="564">
        <v>103.9211</v>
      </c>
      <c r="GA408" s="774">
        <v>88.947368421052602</v>
      </c>
      <c r="GB408" s="500">
        <f t="shared" si="1227"/>
        <v>3949.0018</v>
      </c>
      <c r="GC408" s="404">
        <f t="shared" si="1228"/>
        <v>3379.9999999999991</v>
      </c>
      <c r="GD408" s="510">
        <f t="shared" si="1229"/>
        <v>4223</v>
      </c>
      <c r="GE408" s="404">
        <f t="shared" si="1230"/>
        <v>4271</v>
      </c>
      <c r="GF408" s="500">
        <f t="shared" si="1231"/>
        <v>4223</v>
      </c>
      <c r="GG408" s="404">
        <f t="shared" si="1232"/>
        <v>4271</v>
      </c>
      <c r="GH408" s="500">
        <f t="shared" si="1233"/>
        <v>17498.000953999999</v>
      </c>
      <c r="GI408" s="404">
        <f t="shared" si="1234"/>
        <v>17647</v>
      </c>
      <c r="GJ408" s="500">
        <f t="shared" si="1235"/>
        <v>472034.09779999999</v>
      </c>
      <c r="GK408" s="404">
        <f t="shared" si="1236"/>
        <v>477641.49999999907</v>
      </c>
      <c r="GL408" s="510">
        <f t="shared" si="1237"/>
        <v>706</v>
      </c>
      <c r="GM408" s="404">
        <f t="shared" si="1238"/>
        <v>687</v>
      </c>
      <c r="GN408" s="500">
        <f t="shared" si="1239"/>
        <v>706</v>
      </c>
      <c r="GO408" s="404">
        <f t="shared" si="1240"/>
        <v>687</v>
      </c>
      <c r="GP408" s="500">
        <f t="shared" si="1241"/>
        <v>3172.0000529999998</v>
      </c>
      <c r="GQ408" s="404">
        <f t="shared" si="1242"/>
        <v>3002.4999999999991</v>
      </c>
      <c r="GR408" s="500">
        <f t="shared" si="1243"/>
        <v>54417.504369999995</v>
      </c>
      <c r="GS408" s="404">
        <f t="shared" si="1244"/>
        <v>51348.999999999971</v>
      </c>
      <c r="GT408" s="510">
        <f t="shared" si="1245"/>
        <v>4929</v>
      </c>
      <c r="GU408" s="404">
        <f t="shared" si="1246"/>
        <v>4958</v>
      </c>
      <c r="GV408" s="500">
        <f t="shared" si="1247"/>
        <v>4929</v>
      </c>
      <c r="GW408" s="404">
        <f t="shared" si="1248"/>
        <v>4958</v>
      </c>
      <c r="GX408" s="500">
        <f t="shared" si="1249"/>
        <v>20670.001006999999</v>
      </c>
      <c r="GY408" s="404">
        <f t="shared" si="1250"/>
        <v>20649.5</v>
      </c>
      <c r="GZ408" s="500">
        <f t="shared" si="1251"/>
        <v>526451.60216999997</v>
      </c>
      <c r="HA408" s="404">
        <f t="shared" si="1252"/>
        <v>528990.49999999907</v>
      </c>
      <c r="HB408" s="510">
        <f t="shared" si="1253"/>
        <v>0</v>
      </c>
      <c r="HC408" s="404">
        <f t="shared" si="1254"/>
        <v>0</v>
      </c>
      <c r="HD408" s="500">
        <f t="shared" si="1255"/>
        <v>0</v>
      </c>
      <c r="HE408" s="404">
        <f t="shared" si="1256"/>
        <v>0</v>
      </c>
      <c r="HF408" s="500" t="str">
        <f t="shared" si="1257"/>
        <v/>
      </c>
      <c r="HG408" s="404" t="str">
        <f t="shared" si="1258"/>
        <v/>
      </c>
      <c r="HH408" s="500" t="str">
        <f t="shared" si="1259"/>
        <v/>
      </c>
      <c r="HI408" s="404" t="str">
        <f t="shared" si="1260"/>
        <v/>
      </c>
      <c r="HJ408" s="510">
        <f t="shared" si="1261"/>
        <v>20947.001018999999</v>
      </c>
      <c r="HK408" s="404">
        <f t="shared" si="1262"/>
        <v>20947.5</v>
      </c>
      <c r="HL408" s="500">
        <f t="shared" si="1263"/>
        <v>530400.60397000005</v>
      </c>
      <c r="HM408" s="404">
        <f t="shared" si="1264"/>
        <v>532370.49999999907</v>
      </c>
    </row>
    <row r="409" spans="1:221">
      <c r="A409" s="763" t="s">
        <v>548</v>
      </c>
      <c r="B409" s="629" t="s">
        <v>1133</v>
      </c>
      <c r="C409" s="630"/>
      <c r="D409" s="766">
        <v>232982</v>
      </c>
      <c r="E409" s="514">
        <v>1</v>
      </c>
      <c r="F409" s="767">
        <v>4075</v>
      </c>
      <c r="G409" s="768">
        <v>3950</v>
      </c>
      <c r="H409" s="767">
        <v>133</v>
      </c>
      <c r="I409" s="768">
        <v>93</v>
      </c>
      <c r="J409" s="500">
        <f t="shared" si="1115"/>
        <v>3942</v>
      </c>
      <c r="K409" s="404">
        <f t="shared" si="1116"/>
        <v>3857</v>
      </c>
      <c r="L409" s="422">
        <v>120</v>
      </c>
      <c r="M409" s="768">
        <v>120</v>
      </c>
      <c r="N409" s="500">
        <f t="shared" si="1117"/>
        <v>3942</v>
      </c>
      <c r="O409" s="404">
        <f t="shared" si="1118"/>
        <v>3857</v>
      </c>
      <c r="P409" s="500">
        <f t="shared" si="1119"/>
        <v>3942</v>
      </c>
      <c r="Q409" s="404">
        <f t="shared" si="1120"/>
        <v>3857</v>
      </c>
      <c r="R409" s="422">
        <v>4</v>
      </c>
      <c r="S409" s="768">
        <v>2</v>
      </c>
      <c r="T409" s="500">
        <f t="shared" si="1121"/>
        <v>4</v>
      </c>
      <c r="U409" s="404">
        <f t="shared" si="1122"/>
        <v>2</v>
      </c>
      <c r="V409" s="422">
        <v>1</v>
      </c>
      <c r="W409" s="768">
        <v>0</v>
      </c>
      <c r="X409" s="500">
        <f t="shared" si="1123"/>
        <v>1</v>
      </c>
      <c r="Y409" s="404">
        <f t="shared" si="1124"/>
        <v>0</v>
      </c>
      <c r="Z409" s="422"/>
      <c r="AA409" s="768"/>
      <c r="AB409" s="500">
        <f t="shared" si="1125"/>
        <v>0</v>
      </c>
      <c r="AC409" s="404">
        <f t="shared" si="1126"/>
        <v>0</v>
      </c>
      <c r="AD409" s="500">
        <f t="shared" si="1127"/>
        <v>5</v>
      </c>
      <c r="AE409" s="404">
        <f t="shared" si="1128"/>
        <v>2</v>
      </c>
      <c r="AF409" s="500">
        <f t="shared" si="1129"/>
        <v>5</v>
      </c>
      <c r="AG409" s="404">
        <f t="shared" si="1130"/>
        <v>2</v>
      </c>
      <c r="AH409" s="564">
        <v>4.75</v>
      </c>
      <c r="AI409" s="769">
        <v>4</v>
      </c>
      <c r="AJ409" s="500">
        <f t="shared" si="1131"/>
        <v>19</v>
      </c>
      <c r="AK409" s="404">
        <f t="shared" si="1132"/>
        <v>8</v>
      </c>
      <c r="AL409" s="564">
        <v>5</v>
      </c>
      <c r="AM409" s="769" t="s">
        <v>1134</v>
      </c>
      <c r="AN409" s="500">
        <f t="shared" si="1133"/>
        <v>5</v>
      </c>
      <c r="AO409" s="404">
        <f t="shared" si="1134"/>
        <v>0</v>
      </c>
      <c r="AP409" s="564"/>
      <c r="AQ409" s="769"/>
      <c r="AR409" s="500">
        <f t="shared" si="1135"/>
        <v>0</v>
      </c>
      <c r="AS409" s="404">
        <f t="shared" si="1136"/>
        <v>0</v>
      </c>
      <c r="AT409" s="236">
        <f t="shared" si="1137"/>
        <v>4.8</v>
      </c>
      <c r="AU409" s="237">
        <f t="shared" si="1138"/>
        <v>4</v>
      </c>
      <c r="AV409" s="500">
        <f t="shared" si="1139"/>
        <v>24</v>
      </c>
      <c r="AW409" s="404">
        <f t="shared" si="1140"/>
        <v>8</v>
      </c>
      <c r="AX409" s="422">
        <v>129</v>
      </c>
      <c r="AY409" s="768">
        <v>118.5</v>
      </c>
      <c r="AZ409" s="500">
        <f t="shared" si="1141"/>
        <v>516</v>
      </c>
      <c r="BA409" s="404">
        <f t="shared" si="1142"/>
        <v>237</v>
      </c>
      <c r="BB409" s="422">
        <v>129</v>
      </c>
      <c r="BC409" s="768" t="s">
        <v>1134</v>
      </c>
      <c r="BD409" s="500">
        <f t="shared" si="1143"/>
        <v>129</v>
      </c>
      <c r="BE409" s="404">
        <f t="shared" si="1144"/>
        <v>0</v>
      </c>
      <c r="BF409" s="422"/>
      <c r="BG409" s="768"/>
      <c r="BH409" s="500">
        <f t="shared" si="1145"/>
        <v>0</v>
      </c>
      <c r="BI409" s="404">
        <f t="shared" si="1146"/>
        <v>0</v>
      </c>
      <c r="BJ409" s="500">
        <f t="shared" si="1147"/>
        <v>129</v>
      </c>
      <c r="BK409" s="404">
        <f t="shared" si="1148"/>
        <v>118.5</v>
      </c>
      <c r="BL409" s="500">
        <f t="shared" si="1149"/>
        <v>645</v>
      </c>
      <c r="BM409" s="404">
        <f t="shared" si="1150"/>
        <v>237</v>
      </c>
      <c r="BN409" s="422">
        <v>1461</v>
      </c>
      <c r="BO409" s="768">
        <v>1445</v>
      </c>
      <c r="BP409" s="500">
        <f t="shared" si="1151"/>
        <v>1461</v>
      </c>
      <c r="BQ409" s="404">
        <f t="shared" si="1152"/>
        <v>1445</v>
      </c>
      <c r="BR409" s="422">
        <v>268</v>
      </c>
      <c r="BS409" s="768">
        <v>241</v>
      </c>
      <c r="BT409" s="500">
        <f t="shared" si="1153"/>
        <v>268</v>
      </c>
      <c r="BU409" s="404">
        <f t="shared" si="1154"/>
        <v>241</v>
      </c>
      <c r="BV409" s="422"/>
      <c r="BW409" s="768"/>
      <c r="BX409" s="500">
        <f t="shared" si="1155"/>
        <v>0</v>
      </c>
      <c r="BY409" s="404">
        <f t="shared" si="1156"/>
        <v>0</v>
      </c>
      <c r="BZ409" s="500">
        <f t="shared" si="1157"/>
        <v>1729</v>
      </c>
      <c r="CA409" s="404">
        <f t="shared" si="1158"/>
        <v>1686</v>
      </c>
      <c r="CB409" s="500">
        <f t="shared" si="1159"/>
        <v>1729</v>
      </c>
      <c r="CC409" s="404">
        <f t="shared" si="1160"/>
        <v>1686</v>
      </c>
      <c r="CD409" s="564">
        <v>5.288843</v>
      </c>
      <c r="CE409" s="770">
        <v>5.3332179930795904</v>
      </c>
      <c r="CF409" s="500">
        <f t="shared" si="1161"/>
        <v>7726.9996229999997</v>
      </c>
      <c r="CG409" s="404">
        <f t="shared" si="1162"/>
        <v>7706.5000000000082</v>
      </c>
      <c r="CH409" s="564">
        <v>6.5354479999999997</v>
      </c>
      <c r="CI409" s="770">
        <v>6.8609958506224098</v>
      </c>
      <c r="CJ409" s="500">
        <f t="shared" si="1163"/>
        <v>1751.5000639999998</v>
      </c>
      <c r="CK409" s="404">
        <f t="shared" si="1164"/>
        <v>1653.5000000000007</v>
      </c>
      <c r="CL409" s="564"/>
      <c r="CM409" s="770"/>
      <c r="CN409" s="500">
        <f t="shared" si="1165"/>
        <v>0</v>
      </c>
      <c r="CO409" s="404">
        <f t="shared" si="1166"/>
        <v>0</v>
      </c>
      <c r="CP409" s="500">
        <f t="shared" si="1167"/>
        <v>5.4820703799884321</v>
      </c>
      <c r="CQ409" s="237">
        <f t="shared" si="1168"/>
        <v>5.5516014234875497</v>
      </c>
      <c r="CR409" s="500">
        <f t="shared" si="1169"/>
        <v>9478.4996869999995</v>
      </c>
      <c r="CS409" s="404">
        <f t="shared" si="1170"/>
        <v>9360.0000000000091</v>
      </c>
      <c r="CT409" s="565">
        <v>137.89189999999999</v>
      </c>
      <c r="CU409" s="770">
        <v>140.41660899653999</v>
      </c>
      <c r="CV409" s="500">
        <f t="shared" si="1171"/>
        <v>201460.06589999999</v>
      </c>
      <c r="CW409" s="404">
        <f t="shared" si="1172"/>
        <v>202902.00000000029</v>
      </c>
      <c r="CX409" s="565">
        <v>116.9179</v>
      </c>
      <c r="CY409" s="770">
        <v>121.829875518672</v>
      </c>
      <c r="CZ409" s="500">
        <f t="shared" si="1173"/>
        <v>31333.997200000002</v>
      </c>
      <c r="DA409" s="404">
        <f t="shared" si="1174"/>
        <v>29360.999999999953</v>
      </c>
      <c r="DB409" s="565"/>
      <c r="DC409" s="770"/>
      <c r="DD409" s="500">
        <f t="shared" si="1175"/>
        <v>0</v>
      </c>
      <c r="DE409" s="404">
        <f t="shared" si="1176"/>
        <v>0</v>
      </c>
      <c r="DF409" s="500">
        <f t="shared" si="1177"/>
        <v>134.64086934644303</v>
      </c>
      <c r="DG409" s="404">
        <f t="shared" si="1178"/>
        <v>137.75978647686847</v>
      </c>
      <c r="DH409" s="500">
        <f t="shared" si="1179"/>
        <v>232794.0631</v>
      </c>
      <c r="DI409" s="404">
        <f t="shared" si="1180"/>
        <v>232263.00000000023</v>
      </c>
      <c r="DJ409" s="500">
        <f t="shared" si="1181"/>
        <v>1734</v>
      </c>
      <c r="DK409" s="404">
        <f t="shared" si="1182"/>
        <v>1688</v>
      </c>
      <c r="DL409" s="500">
        <f t="shared" si="1183"/>
        <v>1734</v>
      </c>
      <c r="DM409" s="404">
        <f t="shared" si="1184"/>
        <v>1688</v>
      </c>
      <c r="DN409" s="236">
        <f t="shared" si="1185"/>
        <v>5.4801036257208766</v>
      </c>
      <c r="DO409" s="237">
        <f t="shared" si="1186"/>
        <v>5.5497630331753607</v>
      </c>
      <c r="DP409" s="500">
        <f t="shared" si="1187"/>
        <v>9502.4996869999995</v>
      </c>
      <c r="DQ409" s="404">
        <f t="shared" si="1188"/>
        <v>9368.0000000000091</v>
      </c>
      <c r="DR409" s="500">
        <f t="shared" si="1189"/>
        <v>134.6246038638985</v>
      </c>
      <c r="DS409" s="404">
        <f t="shared" si="1190"/>
        <v>137.7369668246447</v>
      </c>
      <c r="DT409" s="500">
        <f t="shared" si="1191"/>
        <v>233439.0631</v>
      </c>
      <c r="DU409" s="404">
        <f t="shared" si="1192"/>
        <v>232500.00000000023</v>
      </c>
      <c r="DV409" s="565">
        <v>1446</v>
      </c>
      <c r="DW409" s="771">
        <v>1368</v>
      </c>
      <c r="DX409" s="500">
        <f t="shared" si="1193"/>
        <v>1446</v>
      </c>
      <c r="DY409" s="404">
        <f t="shared" si="1194"/>
        <v>1368</v>
      </c>
      <c r="DZ409" s="565">
        <v>668</v>
      </c>
      <c r="EA409" s="771">
        <v>671</v>
      </c>
      <c r="EB409" s="500">
        <f t="shared" si="1195"/>
        <v>668</v>
      </c>
      <c r="EC409" s="404">
        <f t="shared" si="1196"/>
        <v>671</v>
      </c>
      <c r="ED409" s="565"/>
      <c r="EE409" s="771"/>
      <c r="EF409" s="500">
        <f t="shared" si="1197"/>
        <v>0</v>
      </c>
      <c r="EG409" s="404">
        <f t="shared" si="1198"/>
        <v>0</v>
      </c>
      <c r="EH409" s="500">
        <f t="shared" si="1199"/>
        <v>2114</v>
      </c>
      <c r="EI409" s="404">
        <f t="shared" si="1200"/>
        <v>2039</v>
      </c>
      <c r="EJ409" s="500">
        <f t="shared" si="1201"/>
        <v>2114</v>
      </c>
      <c r="EK409" s="404">
        <f t="shared" si="1202"/>
        <v>2039</v>
      </c>
      <c r="EL409" s="564">
        <v>3.706086</v>
      </c>
      <c r="EM409" s="772">
        <v>3.7971491228070202</v>
      </c>
      <c r="EN409" s="500">
        <f t="shared" si="1203"/>
        <v>5359.0003559999996</v>
      </c>
      <c r="EO409" s="404">
        <f t="shared" si="1204"/>
        <v>5194.5000000000036</v>
      </c>
      <c r="EP409" s="564">
        <v>4.2949099999999998</v>
      </c>
      <c r="EQ409" s="772">
        <v>4.4411326378539497</v>
      </c>
      <c r="ER409" s="500">
        <f t="shared" si="1205"/>
        <v>2868.9998799999998</v>
      </c>
      <c r="ES409" s="404">
        <f t="shared" si="1206"/>
        <v>2980.0000000000005</v>
      </c>
      <c r="ET409" s="564"/>
      <c r="EU409" s="772"/>
      <c r="EV409" s="500">
        <f t="shared" si="1207"/>
        <v>0</v>
      </c>
      <c r="EW409" s="404">
        <f t="shared" si="1208"/>
        <v>0</v>
      </c>
      <c r="EX409" s="236">
        <f t="shared" si="1209"/>
        <v>3.8921476991485333</v>
      </c>
      <c r="EY409" s="237">
        <f t="shared" si="1210"/>
        <v>4.0090730750367847</v>
      </c>
      <c r="EZ409" s="500">
        <f t="shared" si="1211"/>
        <v>8228.0002359999999</v>
      </c>
      <c r="FA409" s="404">
        <f t="shared" si="1212"/>
        <v>8174.5000000000036</v>
      </c>
      <c r="FB409" s="565">
        <v>87.194329999999994</v>
      </c>
      <c r="FC409" s="772">
        <v>87.802631578947398</v>
      </c>
      <c r="FD409" s="500">
        <f t="shared" si="1213"/>
        <v>126083.00117999999</v>
      </c>
      <c r="FE409" s="404">
        <f t="shared" si="1214"/>
        <v>120114.00000000004</v>
      </c>
      <c r="FF409" s="565">
        <v>65.333830000000006</v>
      </c>
      <c r="FG409" s="772">
        <v>66.839046199701897</v>
      </c>
      <c r="FH409" s="500">
        <f t="shared" si="1215"/>
        <v>43642.998440000003</v>
      </c>
      <c r="FI409" s="404">
        <f t="shared" si="1216"/>
        <v>44848.999999999971</v>
      </c>
      <c r="FJ409" s="565"/>
      <c r="FK409" s="772">
        <v>130</v>
      </c>
      <c r="FL409" s="500">
        <f t="shared" si="1217"/>
        <v>0</v>
      </c>
      <c r="FM409" s="404">
        <f t="shared" si="1218"/>
        <v>0</v>
      </c>
      <c r="FN409" s="500">
        <f t="shared" si="1219"/>
        <v>80.286660179754008</v>
      </c>
      <c r="FO409" s="404">
        <f t="shared" si="1220"/>
        <v>80.903874448258946</v>
      </c>
      <c r="FP409" s="500">
        <f t="shared" si="1221"/>
        <v>169725.99961999999</v>
      </c>
      <c r="FQ409" s="404">
        <f t="shared" si="1222"/>
        <v>164963</v>
      </c>
      <c r="FR409" s="565">
        <v>94</v>
      </c>
      <c r="FS409" s="773">
        <v>130</v>
      </c>
      <c r="FT409" s="500">
        <f t="shared" si="1223"/>
        <v>94</v>
      </c>
      <c r="FU409" s="404">
        <f t="shared" si="1224"/>
        <v>130</v>
      </c>
      <c r="FV409" s="564">
        <v>6.6276599999999997</v>
      </c>
      <c r="FW409" s="774">
        <v>6.45</v>
      </c>
      <c r="FX409" s="500">
        <f t="shared" si="1225"/>
        <v>623.00004000000001</v>
      </c>
      <c r="FY409" s="404">
        <f t="shared" si="1226"/>
        <v>838.5</v>
      </c>
      <c r="FZ409" s="564">
        <v>63.840429999999998</v>
      </c>
      <c r="GA409" s="774">
        <v>59.369230769230803</v>
      </c>
      <c r="GB409" s="500">
        <f t="shared" si="1227"/>
        <v>6001.0004199999994</v>
      </c>
      <c r="GC409" s="404">
        <f t="shared" si="1228"/>
        <v>7718.0000000000045</v>
      </c>
      <c r="GD409" s="510">
        <f t="shared" si="1229"/>
        <v>2911</v>
      </c>
      <c r="GE409" s="404">
        <f t="shared" si="1230"/>
        <v>2815</v>
      </c>
      <c r="GF409" s="500">
        <f t="shared" si="1231"/>
        <v>2911</v>
      </c>
      <c r="GG409" s="404">
        <f t="shared" si="1232"/>
        <v>2815</v>
      </c>
      <c r="GH409" s="500">
        <f t="shared" si="1233"/>
        <v>13104.999979</v>
      </c>
      <c r="GI409" s="404">
        <f t="shared" si="1234"/>
        <v>12909.000000000011</v>
      </c>
      <c r="GJ409" s="500">
        <f t="shared" si="1235"/>
        <v>328059.06707999995</v>
      </c>
      <c r="GK409" s="404">
        <f t="shared" si="1236"/>
        <v>323253.00000000035</v>
      </c>
      <c r="GL409" s="510">
        <f t="shared" si="1237"/>
        <v>937</v>
      </c>
      <c r="GM409" s="404">
        <f t="shared" si="1238"/>
        <v>912</v>
      </c>
      <c r="GN409" s="500">
        <f t="shared" si="1239"/>
        <v>937</v>
      </c>
      <c r="GO409" s="404">
        <f t="shared" si="1240"/>
        <v>912</v>
      </c>
      <c r="GP409" s="500">
        <f t="shared" si="1241"/>
        <v>4625.4999439999992</v>
      </c>
      <c r="GQ409" s="404">
        <f t="shared" si="1242"/>
        <v>4633.5000000000009</v>
      </c>
      <c r="GR409" s="500">
        <f t="shared" si="1243"/>
        <v>75105.995640000008</v>
      </c>
      <c r="GS409" s="404">
        <f t="shared" si="1244"/>
        <v>74209.999999999927</v>
      </c>
      <c r="GT409" s="510">
        <f t="shared" si="1245"/>
        <v>3848</v>
      </c>
      <c r="GU409" s="404">
        <f t="shared" si="1246"/>
        <v>3727</v>
      </c>
      <c r="GV409" s="500">
        <f t="shared" si="1247"/>
        <v>3848</v>
      </c>
      <c r="GW409" s="404">
        <f t="shared" si="1248"/>
        <v>3727</v>
      </c>
      <c r="GX409" s="500">
        <f t="shared" si="1249"/>
        <v>17730.499922999999</v>
      </c>
      <c r="GY409" s="404">
        <f t="shared" si="1250"/>
        <v>17542.500000000011</v>
      </c>
      <c r="GZ409" s="500">
        <f t="shared" si="1251"/>
        <v>403165.06271999993</v>
      </c>
      <c r="HA409" s="404">
        <f t="shared" si="1252"/>
        <v>397463.00000000029</v>
      </c>
      <c r="HB409" s="510">
        <f t="shared" si="1253"/>
        <v>0</v>
      </c>
      <c r="HC409" s="404">
        <f t="shared" si="1254"/>
        <v>0</v>
      </c>
      <c r="HD409" s="500">
        <f t="shared" si="1255"/>
        <v>0</v>
      </c>
      <c r="HE409" s="404">
        <f t="shared" si="1256"/>
        <v>0</v>
      </c>
      <c r="HF409" s="500" t="str">
        <f t="shared" si="1257"/>
        <v/>
      </c>
      <c r="HG409" s="404" t="str">
        <f t="shared" si="1258"/>
        <v/>
      </c>
      <c r="HH409" s="500" t="str">
        <f t="shared" si="1259"/>
        <v/>
      </c>
      <c r="HI409" s="404" t="str">
        <f t="shared" si="1260"/>
        <v/>
      </c>
      <c r="HJ409" s="510">
        <f t="shared" si="1261"/>
        <v>18353.499962999998</v>
      </c>
      <c r="HK409" s="404">
        <f t="shared" si="1262"/>
        <v>18381.000000000015</v>
      </c>
      <c r="HL409" s="500">
        <f t="shared" si="1263"/>
        <v>409166.06313999998</v>
      </c>
      <c r="HM409" s="404">
        <f t="shared" si="1264"/>
        <v>405181.00000000023</v>
      </c>
    </row>
    <row r="410" spans="1:221">
      <c r="A410" s="763" t="s">
        <v>548</v>
      </c>
      <c r="B410" s="629" t="s">
        <v>1135</v>
      </c>
      <c r="C410" s="630"/>
      <c r="D410" s="766">
        <v>234076</v>
      </c>
      <c r="E410" s="514">
        <v>1</v>
      </c>
      <c r="F410" s="767">
        <v>4548</v>
      </c>
      <c r="G410" s="768">
        <v>4812</v>
      </c>
      <c r="H410" s="767">
        <v>851</v>
      </c>
      <c r="I410" s="768">
        <v>976</v>
      </c>
      <c r="J410" s="500">
        <f t="shared" si="1115"/>
        <v>3697</v>
      </c>
      <c r="K410" s="404">
        <f t="shared" si="1116"/>
        <v>3836</v>
      </c>
      <c r="L410" s="422">
        <v>120</v>
      </c>
      <c r="M410" s="768">
        <v>120</v>
      </c>
      <c r="N410" s="500">
        <f t="shared" si="1117"/>
        <v>3697</v>
      </c>
      <c r="O410" s="404">
        <f t="shared" si="1118"/>
        <v>3836</v>
      </c>
      <c r="P410" s="500">
        <f t="shared" si="1119"/>
        <v>3697</v>
      </c>
      <c r="Q410" s="404">
        <f t="shared" si="1120"/>
        <v>3836</v>
      </c>
      <c r="R410" s="422">
        <v>0</v>
      </c>
      <c r="S410" s="768">
        <v>1</v>
      </c>
      <c r="T410" s="500">
        <f t="shared" si="1121"/>
        <v>0</v>
      </c>
      <c r="U410" s="404">
        <f t="shared" si="1122"/>
        <v>1</v>
      </c>
      <c r="V410" s="422">
        <v>0</v>
      </c>
      <c r="W410" s="768">
        <v>1</v>
      </c>
      <c r="X410" s="500">
        <f t="shared" si="1123"/>
        <v>0</v>
      </c>
      <c r="Y410" s="404">
        <f t="shared" si="1124"/>
        <v>1</v>
      </c>
      <c r="Z410" s="422"/>
      <c r="AA410" s="768"/>
      <c r="AB410" s="500">
        <f t="shared" si="1125"/>
        <v>0</v>
      </c>
      <c r="AC410" s="404">
        <f t="shared" si="1126"/>
        <v>0</v>
      </c>
      <c r="AD410" s="500">
        <f t="shared" si="1127"/>
        <v>0</v>
      </c>
      <c r="AE410" s="404">
        <f t="shared" si="1128"/>
        <v>2</v>
      </c>
      <c r="AF410" s="500">
        <f t="shared" si="1129"/>
        <v>0</v>
      </c>
      <c r="AG410" s="404">
        <f t="shared" si="1130"/>
        <v>2</v>
      </c>
      <c r="AH410" s="564"/>
      <c r="AI410" s="769">
        <v>8</v>
      </c>
      <c r="AJ410" s="500">
        <f t="shared" si="1131"/>
        <v>0</v>
      </c>
      <c r="AK410" s="404">
        <f t="shared" si="1132"/>
        <v>8</v>
      </c>
      <c r="AL410" s="564"/>
      <c r="AM410" s="769">
        <v>5</v>
      </c>
      <c r="AN410" s="500">
        <f t="shared" si="1133"/>
        <v>0</v>
      </c>
      <c r="AO410" s="404">
        <f t="shared" si="1134"/>
        <v>5</v>
      </c>
      <c r="AP410" s="564"/>
      <c r="AQ410" s="769"/>
      <c r="AR410" s="500">
        <f t="shared" si="1135"/>
        <v>0</v>
      </c>
      <c r="AS410" s="404">
        <f t="shared" si="1136"/>
        <v>0</v>
      </c>
      <c r="AT410" s="236">
        <f t="shared" si="1137"/>
        <v>0</v>
      </c>
      <c r="AU410" s="237">
        <f t="shared" si="1138"/>
        <v>6.5</v>
      </c>
      <c r="AV410" s="500">
        <f t="shared" si="1139"/>
        <v>0</v>
      </c>
      <c r="AW410" s="404">
        <f t="shared" si="1140"/>
        <v>13</v>
      </c>
      <c r="AX410" s="422"/>
      <c r="AY410" s="768">
        <v>148</v>
      </c>
      <c r="AZ410" s="500">
        <f t="shared" si="1141"/>
        <v>0</v>
      </c>
      <c r="BA410" s="404">
        <f t="shared" si="1142"/>
        <v>148</v>
      </c>
      <c r="BB410" s="422"/>
      <c r="BC410" s="768">
        <v>118</v>
      </c>
      <c r="BD410" s="500">
        <f t="shared" si="1143"/>
        <v>0</v>
      </c>
      <c r="BE410" s="404">
        <f t="shared" si="1144"/>
        <v>118</v>
      </c>
      <c r="BF410" s="422"/>
      <c r="BG410" s="768"/>
      <c r="BH410" s="500">
        <f t="shared" si="1145"/>
        <v>0</v>
      </c>
      <c r="BI410" s="404">
        <f t="shared" si="1146"/>
        <v>0</v>
      </c>
      <c r="BJ410" s="500">
        <f t="shared" si="1147"/>
        <v>0</v>
      </c>
      <c r="BK410" s="404">
        <f t="shared" si="1148"/>
        <v>133</v>
      </c>
      <c r="BL410" s="500">
        <f t="shared" si="1149"/>
        <v>0</v>
      </c>
      <c r="BM410" s="404">
        <f t="shared" si="1150"/>
        <v>266</v>
      </c>
      <c r="BN410" s="422">
        <v>2955</v>
      </c>
      <c r="BO410" s="768">
        <v>3084</v>
      </c>
      <c r="BP410" s="500">
        <f t="shared" si="1151"/>
        <v>2955</v>
      </c>
      <c r="BQ410" s="404">
        <f t="shared" si="1152"/>
        <v>3084</v>
      </c>
      <c r="BR410" s="422">
        <v>165</v>
      </c>
      <c r="BS410" s="768">
        <v>186</v>
      </c>
      <c r="BT410" s="500">
        <f t="shared" si="1153"/>
        <v>165</v>
      </c>
      <c r="BU410" s="404">
        <f t="shared" si="1154"/>
        <v>186</v>
      </c>
      <c r="BV410" s="422"/>
      <c r="BW410" s="768"/>
      <c r="BX410" s="500">
        <f t="shared" si="1155"/>
        <v>0</v>
      </c>
      <c r="BY410" s="404">
        <f t="shared" si="1156"/>
        <v>0</v>
      </c>
      <c r="BZ410" s="500">
        <f t="shared" si="1157"/>
        <v>3120</v>
      </c>
      <c r="CA410" s="404">
        <f t="shared" si="1158"/>
        <v>3270</v>
      </c>
      <c r="CB410" s="500">
        <f t="shared" si="1159"/>
        <v>3120</v>
      </c>
      <c r="CC410" s="404">
        <f t="shared" si="1160"/>
        <v>3270</v>
      </c>
      <c r="CD410" s="564">
        <v>4.1060910000000002</v>
      </c>
      <c r="CE410" s="770">
        <v>4.0982490272373502</v>
      </c>
      <c r="CF410" s="500">
        <f t="shared" si="1161"/>
        <v>12133.498905</v>
      </c>
      <c r="CG410" s="404">
        <f t="shared" si="1162"/>
        <v>12638.999999999987</v>
      </c>
      <c r="CH410" s="564">
        <v>5.2454549999999998</v>
      </c>
      <c r="CI410" s="770">
        <v>5.3413978494623704</v>
      </c>
      <c r="CJ410" s="500">
        <f t="shared" si="1163"/>
        <v>865.50007499999992</v>
      </c>
      <c r="CK410" s="404">
        <f t="shared" si="1164"/>
        <v>993.50000000000091</v>
      </c>
      <c r="CL410" s="564"/>
      <c r="CM410" s="770"/>
      <c r="CN410" s="500">
        <f t="shared" si="1165"/>
        <v>0</v>
      </c>
      <c r="CO410" s="404">
        <f t="shared" si="1166"/>
        <v>0</v>
      </c>
      <c r="CP410" s="500">
        <f t="shared" si="1167"/>
        <v>4.1663458269230773</v>
      </c>
      <c r="CQ410" s="237">
        <f t="shared" si="1168"/>
        <v>4.1689602446483143</v>
      </c>
      <c r="CR410" s="500">
        <f t="shared" si="1169"/>
        <v>12998.99898</v>
      </c>
      <c r="CS410" s="404">
        <f t="shared" si="1170"/>
        <v>13632.499999999987</v>
      </c>
      <c r="CT410" s="565">
        <v>118.01690000000001</v>
      </c>
      <c r="CU410" s="770">
        <v>118.898670557717</v>
      </c>
      <c r="CV410" s="500">
        <f t="shared" si="1171"/>
        <v>348739.93950000004</v>
      </c>
      <c r="CW410" s="404">
        <f t="shared" si="1172"/>
        <v>366683.49999999924</v>
      </c>
      <c r="CX410" s="565">
        <v>116.303</v>
      </c>
      <c r="CY410" s="770">
        <v>118.916666666667</v>
      </c>
      <c r="CZ410" s="500">
        <f t="shared" si="1173"/>
        <v>19189.994999999999</v>
      </c>
      <c r="DA410" s="404">
        <f t="shared" si="1174"/>
        <v>22118.500000000062</v>
      </c>
      <c r="DB410" s="565"/>
      <c r="DC410" s="770"/>
      <c r="DD410" s="500">
        <f t="shared" si="1175"/>
        <v>0</v>
      </c>
      <c r="DE410" s="404">
        <f t="shared" si="1176"/>
        <v>0</v>
      </c>
      <c r="DF410" s="500">
        <f t="shared" si="1177"/>
        <v>117.92626105769232</v>
      </c>
      <c r="DG410" s="404">
        <f t="shared" si="1178"/>
        <v>118.89969418960223</v>
      </c>
      <c r="DH410" s="500">
        <f t="shared" si="1179"/>
        <v>367929.93450000003</v>
      </c>
      <c r="DI410" s="404">
        <f t="shared" si="1180"/>
        <v>388801.9999999993</v>
      </c>
      <c r="DJ410" s="500">
        <f t="shared" si="1181"/>
        <v>3120</v>
      </c>
      <c r="DK410" s="404">
        <f t="shared" si="1182"/>
        <v>3272</v>
      </c>
      <c r="DL410" s="500">
        <f t="shared" si="1183"/>
        <v>3120</v>
      </c>
      <c r="DM410" s="404">
        <f t="shared" si="1184"/>
        <v>3272</v>
      </c>
      <c r="DN410" s="236">
        <f t="shared" si="1185"/>
        <v>4.1663458269230773</v>
      </c>
      <c r="DO410" s="237">
        <f t="shared" si="1186"/>
        <v>4.1703850855745683</v>
      </c>
      <c r="DP410" s="500">
        <f t="shared" si="1187"/>
        <v>12998.99898</v>
      </c>
      <c r="DQ410" s="404">
        <f t="shared" si="1188"/>
        <v>13645.499999999987</v>
      </c>
      <c r="DR410" s="500">
        <f t="shared" si="1189"/>
        <v>117.92626105769232</v>
      </c>
      <c r="DS410" s="404">
        <f t="shared" si="1190"/>
        <v>118.90831295843499</v>
      </c>
      <c r="DT410" s="500">
        <f t="shared" si="1191"/>
        <v>367929.93450000003</v>
      </c>
      <c r="DU410" s="404">
        <f t="shared" si="1192"/>
        <v>389067.9999999993</v>
      </c>
      <c r="DV410" s="565">
        <v>453</v>
      </c>
      <c r="DW410" s="771">
        <v>469</v>
      </c>
      <c r="DX410" s="500">
        <f t="shared" si="1193"/>
        <v>453</v>
      </c>
      <c r="DY410" s="404">
        <f t="shared" si="1194"/>
        <v>469</v>
      </c>
      <c r="DZ410" s="565">
        <v>118</v>
      </c>
      <c r="EA410" s="771">
        <v>94</v>
      </c>
      <c r="EB410" s="500">
        <f t="shared" si="1195"/>
        <v>118</v>
      </c>
      <c r="EC410" s="404">
        <f t="shared" si="1196"/>
        <v>94</v>
      </c>
      <c r="ED410" s="565"/>
      <c r="EE410" s="771"/>
      <c r="EF410" s="500">
        <f t="shared" si="1197"/>
        <v>0</v>
      </c>
      <c r="EG410" s="404">
        <f t="shared" si="1198"/>
        <v>0</v>
      </c>
      <c r="EH410" s="500">
        <f t="shared" si="1199"/>
        <v>571</v>
      </c>
      <c r="EI410" s="404">
        <f t="shared" si="1200"/>
        <v>563</v>
      </c>
      <c r="EJ410" s="500">
        <f t="shared" si="1201"/>
        <v>571</v>
      </c>
      <c r="EK410" s="404">
        <f t="shared" si="1202"/>
        <v>563</v>
      </c>
      <c r="EL410" s="564">
        <v>2.7483439999999999</v>
      </c>
      <c r="EM410" s="772">
        <v>2.7569296375266501</v>
      </c>
      <c r="EN410" s="500">
        <f t="shared" si="1203"/>
        <v>1244.999832</v>
      </c>
      <c r="EO410" s="404">
        <f t="shared" si="1204"/>
        <v>1292.9999999999989</v>
      </c>
      <c r="EP410" s="564">
        <v>3.7033900000000002</v>
      </c>
      <c r="EQ410" s="772">
        <v>3.5531914893617</v>
      </c>
      <c r="ER410" s="500">
        <f t="shared" si="1205"/>
        <v>437.00002000000001</v>
      </c>
      <c r="ES410" s="404">
        <f t="shared" si="1206"/>
        <v>333.99999999999983</v>
      </c>
      <c r="ET410" s="564"/>
      <c r="EU410" s="772"/>
      <c r="EV410" s="500">
        <f t="shared" si="1207"/>
        <v>0</v>
      </c>
      <c r="EW410" s="404">
        <f t="shared" si="1208"/>
        <v>0</v>
      </c>
      <c r="EX410" s="236">
        <f t="shared" si="1209"/>
        <v>2.9457090227670752</v>
      </c>
      <c r="EY410" s="237">
        <f t="shared" si="1210"/>
        <v>2.8898756660745981</v>
      </c>
      <c r="EZ410" s="500">
        <f t="shared" si="1211"/>
        <v>1681.9998519999999</v>
      </c>
      <c r="FA410" s="404">
        <f t="shared" si="1212"/>
        <v>1626.9999999999986</v>
      </c>
      <c r="FB410" s="565">
        <v>74.331130000000002</v>
      </c>
      <c r="FC410" s="772">
        <v>74.797441364605504</v>
      </c>
      <c r="FD410" s="500">
        <f t="shared" si="1213"/>
        <v>33672.00189</v>
      </c>
      <c r="FE410" s="404">
        <f t="shared" si="1214"/>
        <v>35079.999999999978</v>
      </c>
      <c r="FF410" s="565">
        <v>57.072029999999998</v>
      </c>
      <c r="FG410" s="772">
        <v>56.292553191489397</v>
      </c>
      <c r="FH410" s="500">
        <f t="shared" si="1215"/>
        <v>6734.4995399999998</v>
      </c>
      <c r="FI410" s="404">
        <f t="shared" si="1216"/>
        <v>5291.5000000000036</v>
      </c>
      <c r="FJ410" s="565"/>
      <c r="FK410" s="772">
        <v>1</v>
      </c>
      <c r="FL410" s="500">
        <f t="shared" si="1217"/>
        <v>0</v>
      </c>
      <c r="FM410" s="404">
        <f t="shared" si="1218"/>
        <v>0</v>
      </c>
      <c r="FN410" s="500">
        <f t="shared" si="1219"/>
        <v>70.764450840630474</v>
      </c>
      <c r="FO410" s="404">
        <f t="shared" si="1220"/>
        <v>71.707815275310807</v>
      </c>
      <c r="FP410" s="500">
        <f t="shared" si="1221"/>
        <v>40406.501430000004</v>
      </c>
      <c r="FQ410" s="404">
        <f t="shared" si="1222"/>
        <v>40371.499999999985</v>
      </c>
      <c r="FR410" s="565">
        <v>6</v>
      </c>
      <c r="FS410" s="773">
        <v>1</v>
      </c>
      <c r="FT410" s="500">
        <f t="shared" si="1223"/>
        <v>6</v>
      </c>
      <c r="FU410" s="404">
        <f t="shared" si="1224"/>
        <v>1</v>
      </c>
      <c r="FV410" s="564">
        <v>6.1666670000000003</v>
      </c>
      <c r="FW410" s="774">
        <v>2</v>
      </c>
      <c r="FX410" s="500">
        <f t="shared" si="1225"/>
        <v>37.000002000000002</v>
      </c>
      <c r="FY410" s="404">
        <f t="shared" si="1226"/>
        <v>2</v>
      </c>
      <c r="FZ410" s="564">
        <v>57.25</v>
      </c>
      <c r="GA410" s="774">
        <v>60</v>
      </c>
      <c r="GB410" s="500">
        <f t="shared" si="1227"/>
        <v>343.5</v>
      </c>
      <c r="GC410" s="404">
        <f t="shared" si="1228"/>
        <v>60</v>
      </c>
      <c r="GD410" s="510">
        <f t="shared" si="1229"/>
        <v>3408</v>
      </c>
      <c r="GE410" s="404">
        <f t="shared" si="1230"/>
        <v>3554</v>
      </c>
      <c r="GF410" s="500">
        <f t="shared" si="1231"/>
        <v>3408</v>
      </c>
      <c r="GG410" s="404">
        <f t="shared" si="1232"/>
        <v>3554</v>
      </c>
      <c r="GH410" s="500">
        <f t="shared" si="1233"/>
        <v>13378.498737</v>
      </c>
      <c r="GI410" s="404">
        <f t="shared" si="1234"/>
        <v>13939.999999999985</v>
      </c>
      <c r="GJ410" s="500">
        <f t="shared" si="1235"/>
        <v>382411.94139000005</v>
      </c>
      <c r="GK410" s="404">
        <f t="shared" si="1236"/>
        <v>401911.49999999924</v>
      </c>
      <c r="GL410" s="510">
        <f t="shared" si="1237"/>
        <v>283</v>
      </c>
      <c r="GM410" s="404">
        <f t="shared" si="1238"/>
        <v>281</v>
      </c>
      <c r="GN410" s="500">
        <f t="shared" si="1239"/>
        <v>283</v>
      </c>
      <c r="GO410" s="404">
        <f t="shared" si="1240"/>
        <v>281</v>
      </c>
      <c r="GP410" s="500">
        <f t="shared" si="1241"/>
        <v>1302.5000949999999</v>
      </c>
      <c r="GQ410" s="404">
        <f t="shared" si="1242"/>
        <v>1332.5000000000007</v>
      </c>
      <c r="GR410" s="500">
        <f t="shared" si="1243"/>
        <v>25924.49454</v>
      </c>
      <c r="GS410" s="404">
        <f t="shared" si="1244"/>
        <v>27528.000000000065</v>
      </c>
      <c r="GT410" s="510">
        <f t="shared" si="1245"/>
        <v>3691</v>
      </c>
      <c r="GU410" s="404">
        <f t="shared" si="1246"/>
        <v>3835</v>
      </c>
      <c r="GV410" s="500">
        <f t="shared" si="1247"/>
        <v>3691</v>
      </c>
      <c r="GW410" s="404">
        <f t="shared" si="1248"/>
        <v>3835</v>
      </c>
      <c r="GX410" s="500">
        <f t="shared" si="1249"/>
        <v>14680.998831999999</v>
      </c>
      <c r="GY410" s="404">
        <f t="shared" si="1250"/>
        <v>15272.499999999985</v>
      </c>
      <c r="GZ410" s="500">
        <f t="shared" si="1251"/>
        <v>408336.43593000004</v>
      </c>
      <c r="HA410" s="404">
        <f t="shared" si="1252"/>
        <v>429439.4999999993</v>
      </c>
      <c r="HB410" s="510">
        <f t="shared" si="1253"/>
        <v>0</v>
      </c>
      <c r="HC410" s="404">
        <f t="shared" si="1254"/>
        <v>0</v>
      </c>
      <c r="HD410" s="500">
        <f t="shared" si="1255"/>
        <v>0</v>
      </c>
      <c r="HE410" s="404">
        <f t="shared" si="1256"/>
        <v>0</v>
      </c>
      <c r="HF410" s="500" t="str">
        <f t="shared" si="1257"/>
        <v/>
      </c>
      <c r="HG410" s="404" t="str">
        <f t="shared" si="1258"/>
        <v/>
      </c>
      <c r="HH410" s="500" t="str">
        <f t="shared" si="1259"/>
        <v/>
      </c>
      <c r="HI410" s="404" t="str">
        <f t="shared" si="1260"/>
        <v/>
      </c>
      <c r="HJ410" s="510">
        <f t="shared" si="1261"/>
        <v>14717.998834000002</v>
      </c>
      <c r="HK410" s="404">
        <f t="shared" si="1262"/>
        <v>15274.499999999985</v>
      </c>
      <c r="HL410" s="500">
        <f t="shared" si="1263"/>
        <v>408679.93593000004</v>
      </c>
      <c r="HM410" s="404">
        <f t="shared" si="1264"/>
        <v>429499.4999999993</v>
      </c>
    </row>
    <row r="411" spans="1:221">
      <c r="A411" s="763" t="s">
        <v>548</v>
      </c>
      <c r="B411" s="629" t="s">
        <v>1136</v>
      </c>
      <c r="C411" s="630"/>
      <c r="D411" s="766">
        <v>233921</v>
      </c>
      <c r="E411" s="514">
        <v>1</v>
      </c>
      <c r="F411" s="767">
        <v>5991</v>
      </c>
      <c r="G411" s="768">
        <v>6183</v>
      </c>
      <c r="H411" s="767">
        <v>211</v>
      </c>
      <c r="I411" s="768">
        <v>248</v>
      </c>
      <c r="J411" s="500">
        <f t="shared" si="1115"/>
        <v>5780</v>
      </c>
      <c r="K411" s="404">
        <f t="shared" si="1116"/>
        <v>5935</v>
      </c>
      <c r="L411" s="579" t="s">
        <v>666</v>
      </c>
      <c r="M411" s="768" t="s">
        <v>666</v>
      </c>
      <c r="N411" s="500">
        <f t="shared" si="1117"/>
        <v>5780</v>
      </c>
      <c r="O411" s="404">
        <f t="shared" si="1118"/>
        <v>5935</v>
      </c>
      <c r="P411" s="500">
        <f t="shared" si="1119"/>
        <v>5780</v>
      </c>
      <c r="Q411" s="404">
        <f t="shared" si="1120"/>
        <v>5935</v>
      </c>
      <c r="R411" s="422">
        <v>0</v>
      </c>
      <c r="S411" s="768">
        <v>0</v>
      </c>
      <c r="T411" s="500">
        <f t="shared" si="1121"/>
        <v>0</v>
      </c>
      <c r="U411" s="404">
        <f t="shared" si="1122"/>
        <v>0</v>
      </c>
      <c r="V411" s="422">
        <v>0</v>
      </c>
      <c r="W411" s="768">
        <v>0</v>
      </c>
      <c r="X411" s="500">
        <f t="shared" si="1123"/>
        <v>0</v>
      </c>
      <c r="Y411" s="404">
        <f t="shared" si="1124"/>
        <v>0</v>
      </c>
      <c r="Z411" s="422"/>
      <c r="AA411" s="768"/>
      <c r="AB411" s="500">
        <f t="shared" si="1125"/>
        <v>0</v>
      </c>
      <c r="AC411" s="404">
        <f t="shared" si="1126"/>
        <v>0</v>
      </c>
      <c r="AD411" s="500">
        <f t="shared" si="1127"/>
        <v>0</v>
      </c>
      <c r="AE411" s="404">
        <f t="shared" si="1128"/>
        <v>0</v>
      </c>
      <c r="AF411" s="500">
        <f t="shared" si="1129"/>
        <v>0</v>
      </c>
      <c r="AG411" s="404">
        <f t="shared" si="1130"/>
        <v>0</v>
      </c>
      <c r="AH411" s="564"/>
      <c r="AI411" s="769" t="s">
        <v>1134</v>
      </c>
      <c r="AJ411" s="500">
        <f t="shared" si="1131"/>
        <v>0</v>
      </c>
      <c r="AK411" s="404">
        <f t="shared" si="1132"/>
        <v>0</v>
      </c>
      <c r="AL411" s="564"/>
      <c r="AM411" s="769" t="s">
        <v>1134</v>
      </c>
      <c r="AN411" s="500">
        <f t="shared" si="1133"/>
        <v>0</v>
      </c>
      <c r="AO411" s="404">
        <f t="shared" si="1134"/>
        <v>0</v>
      </c>
      <c r="AP411" s="564"/>
      <c r="AQ411" s="769"/>
      <c r="AR411" s="500">
        <f t="shared" si="1135"/>
        <v>0</v>
      </c>
      <c r="AS411" s="404">
        <f t="shared" si="1136"/>
        <v>0</v>
      </c>
      <c r="AT411" s="236">
        <f t="shared" si="1137"/>
        <v>0</v>
      </c>
      <c r="AU411" s="237">
        <f t="shared" si="1138"/>
        <v>0</v>
      </c>
      <c r="AV411" s="500">
        <f t="shared" si="1139"/>
        <v>0</v>
      </c>
      <c r="AW411" s="404">
        <f t="shared" si="1140"/>
        <v>0</v>
      </c>
      <c r="AX411" s="422"/>
      <c r="AY411" s="768" t="s">
        <v>1134</v>
      </c>
      <c r="AZ411" s="500">
        <f t="shared" si="1141"/>
        <v>0</v>
      </c>
      <c r="BA411" s="404">
        <f t="shared" si="1142"/>
        <v>0</v>
      </c>
      <c r="BB411" s="422"/>
      <c r="BC411" s="768" t="s">
        <v>1134</v>
      </c>
      <c r="BD411" s="500">
        <f t="shared" si="1143"/>
        <v>0</v>
      </c>
      <c r="BE411" s="404">
        <f t="shared" si="1144"/>
        <v>0</v>
      </c>
      <c r="BF411" s="422"/>
      <c r="BG411" s="768"/>
      <c r="BH411" s="500">
        <f t="shared" si="1145"/>
        <v>0</v>
      </c>
      <c r="BI411" s="404">
        <f t="shared" si="1146"/>
        <v>0</v>
      </c>
      <c r="BJ411" s="500">
        <f t="shared" si="1147"/>
        <v>0</v>
      </c>
      <c r="BK411" s="404">
        <f t="shared" si="1148"/>
        <v>0</v>
      </c>
      <c r="BL411" s="500">
        <f t="shared" si="1149"/>
        <v>0</v>
      </c>
      <c r="BM411" s="404">
        <f t="shared" si="1150"/>
        <v>0</v>
      </c>
      <c r="BN411" s="422">
        <v>4797</v>
      </c>
      <c r="BO411" s="768">
        <v>5034</v>
      </c>
      <c r="BP411" s="500">
        <f t="shared" si="1151"/>
        <v>4797</v>
      </c>
      <c r="BQ411" s="404">
        <f t="shared" si="1152"/>
        <v>5034</v>
      </c>
      <c r="BR411" s="422">
        <v>9</v>
      </c>
      <c r="BS411" s="768">
        <v>4</v>
      </c>
      <c r="BT411" s="500">
        <f t="shared" si="1153"/>
        <v>9</v>
      </c>
      <c r="BU411" s="404">
        <f t="shared" si="1154"/>
        <v>4</v>
      </c>
      <c r="BV411" s="422"/>
      <c r="BW411" s="768"/>
      <c r="BX411" s="500">
        <f t="shared" si="1155"/>
        <v>0</v>
      </c>
      <c r="BY411" s="404">
        <f t="shared" si="1156"/>
        <v>0</v>
      </c>
      <c r="BZ411" s="500">
        <f t="shared" si="1157"/>
        <v>4806</v>
      </c>
      <c r="CA411" s="404">
        <f t="shared" si="1158"/>
        <v>5038</v>
      </c>
      <c r="CB411" s="500">
        <f t="shared" si="1159"/>
        <v>4806</v>
      </c>
      <c r="CC411" s="404">
        <f t="shared" si="1160"/>
        <v>5038</v>
      </c>
      <c r="CD411" s="564">
        <v>4.4524699999999999</v>
      </c>
      <c r="CE411" s="770">
        <v>4.4247119586809696</v>
      </c>
      <c r="CF411" s="500">
        <f t="shared" si="1161"/>
        <v>21358.498589999999</v>
      </c>
      <c r="CG411" s="404">
        <f t="shared" si="1162"/>
        <v>22274</v>
      </c>
      <c r="CH411" s="564">
        <v>5.1111110000000002</v>
      </c>
      <c r="CI411" s="770">
        <v>4.25</v>
      </c>
      <c r="CJ411" s="500">
        <f t="shared" si="1163"/>
        <v>45.999999000000003</v>
      </c>
      <c r="CK411" s="404">
        <f t="shared" si="1164"/>
        <v>17</v>
      </c>
      <c r="CL411" s="564"/>
      <c r="CM411" s="770"/>
      <c r="CN411" s="500">
        <f t="shared" si="1165"/>
        <v>0</v>
      </c>
      <c r="CO411" s="404">
        <f t="shared" si="1166"/>
        <v>0</v>
      </c>
      <c r="CP411" s="500">
        <f t="shared" si="1167"/>
        <v>4.4537034101123592</v>
      </c>
      <c r="CQ411" s="237">
        <f t="shared" si="1168"/>
        <v>4.4245732433505358</v>
      </c>
      <c r="CR411" s="500">
        <f t="shared" si="1169"/>
        <v>21404.498588999999</v>
      </c>
      <c r="CS411" s="404">
        <f t="shared" si="1170"/>
        <v>22291</v>
      </c>
      <c r="CT411" s="565">
        <v>150.71709999999999</v>
      </c>
      <c r="CU411" s="770">
        <v>150.97059992054</v>
      </c>
      <c r="CV411" s="500">
        <f t="shared" si="1171"/>
        <v>722989.92869999993</v>
      </c>
      <c r="CW411" s="404">
        <f t="shared" si="1172"/>
        <v>759985.99999999837</v>
      </c>
      <c r="CX411" s="565">
        <v>129.77780000000001</v>
      </c>
      <c r="CY411" s="770">
        <v>81.25</v>
      </c>
      <c r="CZ411" s="500">
        <f t="shared" si="1173"/>
        <v>1168.0002000000002</v>
      </c>
      <c r="DA411" s="404">
        <f t="shared" si="1174"/>
        <v>325</v>
      </c>
      <c r="DB411" s="565"/>
      <c r="DC411" s="770"/>
      <c r="DD411" s="500">
        <f t="shared" si="1175"/>
        <v>0</v>
      </c>
      <c r="DE411" s="404">
        <f t="shared" si="1176"/>
        <v>0</v>
      </c>
      <c r="DF411" s="500">
        <f t="shared" si="1177"/>
        <v>150.67788782771535</v>
      </c>
      <c r="DG411" s="404">
        <f t="shared" si="1178"/>
        <v>150.91524414450146</v>
      </c>
      <c r="DH411" s="500">
        <f t="shared" si="1179"/>
        <v>724157.92889999994</v>
      </c>
      <c r="DI411" s="404">
        <f t="shared" si="1180"/>
        <v>760310.99999999837</v>
      </c>
      <c r="DJ411" s="500">
        <f t="shared" si="1181"/>
        <v>4806</v>
      </c>
      <c r="DK411" s="404">
        <f t="shared" si="1182"/>
        <v>5038</v>
      </c>
      <c r="DL411" s="500">
        <f t="shared" si="1183"/>
        <v>4806</v>
      </c>
      <c r="DM411" s="404">
        <f t="shared" si="1184"/>
        <v>5038</v>
      </c>
      <c r="DN411" s="236">
        <f t="shared" si="1185"/>
        <v>4.4537034101123592</v>
      </c>
      <c r="DO411" s="237">
        <f t="shared" si="1186"/>
        <v>4.4245732433505358</v>
      </c>
      <c r="DP411" s="500">
        <f t="shared" si="1187"/>
        <v>21404.498588999999</v>
      </c>
      <c r="DQ411" s="404">
        <f t="shared" si="1188"/>
        <v>22291</v>
      </c>
      <c r="DR411" s="500">
        <f t="shared" si="1189"/>
        <v>150.67788782771535</v>
      </c>
      <c r="DS411" s="404">
        <f t="shared" si="1190"/>
        <v>150.91524414450146</v>
      </c>
      <c r="DT411" s="500">
        <f t="shared" si="1191"/>
        <v>724157.92889999994</v>
      </c>
      <c r="DU411" s="404">
        <f t="shared" si="1192"/>
        <v>760310.99999999837</v>
      </c>
      <c r="DV411" s="565">
        <v>934</v>
      </c>
      <c r="DW411" s="771">
        <v>869</v>
      </c>
      <c r="DX411" s="500">
        <f t="shared" si="1193"/>
        <v>934</v>
      </c>
      <c r="DY411" s="404">
        <f t="shared" si="1194"/>
        <v>869</v>
      </c>
      <c r="DZ411" s="565">
        <v>16</v>
      </c>
      <c r="EA411" s="771">
        <v>10</v>
      </c>
      <c r="EB411" s="500">
        <f t="shared" si="1195"/>
        <v>16</v>
      </c>
      <c r="EC411" s="404">
        <f t="shared" si="1196"/>
        <v>10</v>
      </c>
      <c r="ED411" s="565"/>
      <c r="EE411" s="771"/>
      <c r="EF411" s="500">
        <f t="shared" si="1197"/>
        <v>0</v>
      </c>
      <c r="EG411" s="404">
        <f t="shared" si="1198"/>
        <v>0</v>
      </c>
      <c r="EH411" s="500">
        <f t="shared" si="1199"/>
        <v>950</v>
      </c>
      <c r="EI411" s="404">
        <f t="shared" si="1200"/>
        <v>879</v>
      </c>
      <c r="EJ411" s="500">
        <f t="shared" si="1201"/>
        <v>950</v>
      </c>
      <c r="EK411" s="404">
        <f t="shared" si="1202"/>
        <v>879</v>
      </c>
      <c r="EL411" s="564">
        <v>3.248929</v>
      </c>
      <c r="EM411" s="772">
        <v>3.3262370540851598</v>
      </c>
      <c r="EN411" s="500">
        <f t="shared" si="1203"/>
        <v>3034.4996860000001</v>
      </c>
      <c r="EO411" s="404">
        <f t="shared" si="1204"/>
        <v>2890.5000000000036</v>
      </c>
      <c r="EP411" s="564">
        <v>3.71875</v>
      </c>
      <c r="EQ411" s="772">
        <v>4.8</v>
      </c>
      <c r="ER411" s="500">
        <f t="shared" si="1205"/>
        <v>59.5</v>
      </c>
      <c r="ES411" s="404">
        <f t="shared" si="1206"/>
        <v>48</v>
      </c>
      <c r="ET411" s="564"/>
      <c r="EU411" s="772"/>
      <c r="EV411" s="500">
        <f t="shared" si="1207"/>
        <v>0</v>
      </c>
      <c r="EW411" s="404">
        <f t="shared" si="1208"/>
        <v>0</v>
      </c>
      <c r="EX411" s="236">
        <f t="shared" si="1209"/>
        <v>3.2568417747368423</v>
      </c>
      <c r="EY411" s="237">
        <f t="shared" si="1210"/>
        <v>3.3430034129692876</v>
      </c>
      <c r="EZ411" s="500">
        <f t="shared" si="1211"/>
        <v>3093.9996860000001</v>
      </c>
      <c r="FA411" s="404">
        <f t="shared" si="1212"/>
        <v>2938.5000000000036</v>
      </c>
      <c r="FB411" s="565">
        <v>98.697000000000003</v>
      </c>
      <c r="FC411" s="772">
        <v>100.904487917146</v>
      </c>
      <c r="FD411" s="500">
        <f t="shared" si="1213"/>
        <v>92182.998000000007</v>
      </c>
      <c r="FE411" s="404">
        <f t="shared" si="1214"/>
        <v>87685.999999999869</v>
      </c>
      <c r="FF411" s="565">
        <v>84.75</v>
      </c>
      <c r="FG411" s="772">
        <v>99.5</v>
      </c>
      <c r="FH411" s="500">
        <f t="shared" si="1215"/>
        <v>1356</v>
      </c>
      <c r="FI411" s="404">
        <f t="shared" si="1216"/>
        <v>995</v>
      </c>
      <c r="FJ411" s="565"/>
      <c r="FK411" s="772">
        <v>18</v>
      </c>
      <c r="FL411" s="500">
        <f t="shared" si="1217"/>
        <v>0</v>
      </c>
      <c r="FM411" s="404">
        <f t="shared" si="1218"/>
        <v>0</v>
      </c>
      <c r="FN411" s="500">
        <f t="shared" si="1219"/>
        <v>98.462103157894745</v>
      </c>
      <c r="FO411" s="404">
        <f t="shared" si="1220"/>
        <v>100.88850967007949</v>
      </c>
      <c r="FP411" s="500">
        <f t="shared" si="1221"/>
        <v>93538.998000000007</v>
      </c>
      <c r="FQ411" s="404">
        <f t="shared" si="1222"/>
        <v>88680.999999999869</v>
      </c>
      <c r="FR411" s="565">
        <v>24</v>
      </c>
      <c r="FS411" s="773">
        <v>18</v>
      </c>
      <c r="FT411" s="500">
        <f t="shared" si="1223"/>
        <v>24</v>
      </c>
      <c r="FU411" s="404">
        <f t="shared" si="1224"/>
        <v>18</v>
      </c>
      <c r="FV411" s="564">
        <v>9.4166670000000003</v>
      </c>
      <c r="FW411" s="774">
        <v>6.2222222222222197</v>
      </c>
      <c r="FX411" s="500">
        <f t="shared" si="1225"/>
        <v>226.00000800000001</v>
      </c>
      <c r="FY411" s="404">
        <f t="shared" si="1226"/>
        <v>111.99999999999996</v>
      </c>
      <c r="FZ411" s="564">
        <v>133</v>
      </c>
      <c r="GA411" s="774">
        <v>98.5</v>
      </c>
      <c r="GB411" s="500">
        <f t="shared" si="1227"/>
        <v>3192</v>
      </c>
      <c r="GC411" s="404">
        <f t="shared" si="1228"/>
        <v>1773</v>
      </c>
      <c r="GD411" s="510">
        <f t="shared" si="1229"/>
        <v>5731</v>
      </c>
      <c r="GE411" s="404">
        <f t="shared" si="1230"/>
        <v>5903</v>
      </c>
      <c r="GF411" s="500">
        <f t="shared" si="1231"/>
        <v>5731</v>
      </c>
      <c r="GG411" s="404">
        <f t="shared" si="1232"/>
        <v>5903</v>
      </c>
      <c r="GH411" s="500">
        <f t="shared" si="1233"/>
        <v>24392.998275999998</v>
      </c>
      <c r="GI411" s="404">
        <f t="shared" si="1234"/>
        <v>25164.500000000004</v>
      </c>
      <c r="GJ411" s="500">
        <f t="shared" si="1235"/>
        <v>815172.92669999995</v>
      </c>
      <c r="GK411" s="404">
        <f t="shared" si="1236"/>
        <v>847671.99999999825</v>
      </c>
      <c r="GL411" s="510">
        <f t="shared" si="1237"/>
        <v>25</v>
      </c>
      <c r="GM411" s="404">
        <f t="shared" si="1238"/>
        <v>14</v>
      </c>
      <c r="GN411" s="500">
        <f t="shared" si="1239"/>
        <v>25</v>
      </c>
      <c r="GO411" s="404">
        <f t="shared" si="1240"/>
        <v>14</v>
      </c>
      <c r="GP411" s="500">
        <f t="shared" si="1241"/>
        <v>105.499999</v>
      </c>
      <c r="GQ411" s="404">
        <f t="shared" si="1242"/>
        <v>65</v>
      </c>
      <c r="GR411" s="500">
        <f t="shared" si="1243"/>
        <v>2524.0002000000004</v>
      </c>
      <c r="GS411" s="404">
        <f t="shared" si="1244"/>
        <v>1320</v>
      </c>
      <c r="GT411" s="510">
        <f t="shared" si="1245"/>
        <v>5756</v>
      </c>
      <c r="GU411" s="404">
        <f t="shared" si="1246"/>
        <v>5917</v>
      </c>
      <c r="GV411" s="500">
        <f t="shared" si="1247"/>
        <v>5756</v>
      </c>
      <c r="GW411" s="404">
        <f t="shared" si="1248"/>
        <v>5917</v>
      </c>
      <c r="GX411" s="500">
        <f t="shared" si="1249"/>
        <v>24498.498274999998</v>
      </c>
      <c r="GY411" s="404">
        <f t="shared" si="1250"/>
        <v>25229.500000000004</v>
      </c>
      <c r="GZ411" s="500">
        <f t="shared" si="1251"/>
        <v>817696.92689999996</v>
      </c>
      <c r="HA411" s="404">
        <f t="shared" si="1252"/>
        <v>848991.99999999825</v>
      </c>
      <c r="HB411" s="510">
        <f t="shared" si="1253"/>
        <v>0</v>
      </c>
      <c r="HC411" s="404">
        <f t="shared" si="1254"/>
        <v>0</v>
      </c>
      <c r="HD411" s="500">
        <f t="shared" si="1255"/>
        <v>0</v>
      </c>
      <c r="HE411" s="404">
        <f t="shared" si="1256"/>
        <v>0</v>
      </c>
      <c r="HF411" s="500" t="str">
        <f t="shared" si="1257"/>
        <v/>
      </c>
      <c r="HG411" s="404" t="str">
        <f t="shared" si="1258"/>
        <v/>
      </c>
      <c r="HH411" s="500" t="str">
        <f t="shared" si="1259"/>
        <v/>
      </c>
      <c r="HI411" s="404" t="str">
        <f t="shared" si="1260"/>
        <v/>
      </c>
      <c r="HJ411" s="510">
        <f t="shared" si="1261"/>
        <v>24724.498282999997</v>
      </c>
      <c r="HK411" s="404">
        <f t="shared" si="1262"/>
        <v>25341.500000000004</v>
      </c>
      <c r="HL411" s="500">
        <f t="shared" si="1263"/>
        <v>820888.92689999996</v>
      </c>
      <c r="HM411" s="404">
        <f t="shared" si="1264"/>
        <v>850764.99999999825</v>
      </c>
    </row>
    <row r="412" spans="1:221">
      <c r="A412" s="763" t="s">
        <v>548</v>
      </c>
      <c r="B412" s="629" t="s">
        <v>1137</v>
      </c>
      <c r="C412" s="630"/>
      <c r="D412" s="766">
        <v>231624</v>
      </c>
      <c r="E412" s="514">
        <v>2</v>
      </c>
      <c r="F412" s="767">
        <v>1955</v>
      </c>
      <c r="G412" s="768">
        <v>2010</v>
      </c>
      <c r="H412" s="767">
        <v>382</v>
      </c>
      <c r="I412" s="768">
        <v>381</v>
      </c>
      <c r="J412" s="500">
        <f t="shared" si="1115"/>
        <v>1573</v>
      </c>
      <c r="K412" s="404">
        <f t="shared" si="1116"/>
        <v>1629</v>
      </c>
      <c r="L412" s="422">
        <v>120</v>
      </c>
      <c r="M412" s="768">
        <v>120</v>
      </c>
      <c r="N412" s="500">
        <f t="shared" si="1117"/>
        <v>1573</v>
      </c>
      <c r="O412" s="404">
        <f t="shared" si="1118"/>
        <v>1629</v>
      </c>
      <c r="P412" s="500">
        <f t="shared" si="1119"/>
        <v>1573</v>
      </c>
      <c r="Q412" s="404">
        <f t="shared" si="1120"/>
        <v>1629</v>
      </c>
      <c r="R412" s="422">
        <v>21</v>
      </c>
      <c r="S412" s="768">
        <v>19</v>
      </c>
      <c r="T412" s="500">
        <f t="shared" si="1121"/>
        <v>21</v>
      </c>
      <c r="U412" s="404">
        <f t="shared" si="1122"/>
        <v>19</v>
      </c>
      <c r="V412" s="422">
        <v>0</v>
      </c>
      <c r="W412" s="768">
        <v>0</v>
      </c>
      <c r="X412" s="500">
        <f t="shared" si="1123"/>
        <v>0</v>
      </c>
      <c r="Y412" s="404">
        <f t="shared" si="1124"/>
        <v>0</v>
      </c>
      <c r="Z412" s="422"/>
      <c r="AA412" s="768"/>
      <c r="AB412" s="500">
        <f t="shared" si="1125"/>
        <v>0</v>
      </c>
      <c r="AC412" s="404">
        <f t="shared" si="1126"/>
        <v>0</v>
      </c>
      <c r="AD412" s="500">
        <f t="shared" si="1127"/>
        <v>21</v>
      </c>
      <c r="AE412" s="404">
        <f t="shared" si="1128"/>
        <v>19</v>
      </c>
      <c r="AF412" s="500">
        <f t="shared" si="1129"/>
        <v>21</v>
      </c>
      <c r="AG412" s="404">
        <f t="shared" si="1130"/>
        <v>19</v>
      </c>
      <c r="AH412" s="564">
        <v>3.9523809999999999</v>
      </c>
      <c r="AI412" s="769">
        <v>4.4736842105263204</v>
      </c>
      <c r="AJ412" s="500">
        <f t="shared" si="1131"/>
        <v>83.000000999999997</v>
      </c>
      <c r="AK412" s="404">
        <f t="shared" si="1132"/>
        <v>85.000000000000085</v>
      </c>
      <c r="AL412" s="564"/>
      <c r="AM412" s="769" t="s">
        <v>1134</v>
      </c>
      <c r="AN412" s="500">
        <f t="shared" si="1133"/>
        <v>0</v>
      </c>
      <c r="AO412" s="404">
        <f t="shared" si="1134"/>
        <v>0</v>
      </c>
      <c r="AP412" s="564"/>
      <c r="AQ412" s="769"/>
      <c r="AR412" s="500">
        <f t="shared" si="1135"/>
        <v>0</v>
      </c>
      <c r="AS412" s="404">
        <f t="shared" si="1136"/>
        <v>0</v>
      </c>
      <c r="AT412" s="236">
        <f t="shared" si="1137"/>
        <v>3.9523809999999999</v>
      </c>
      <c r="AU412" s="237">
        <f t="shared" si="1138"/>
        <v>4.4736842105263204</v>
      </c>
      <c r="AV412" s="500">
        <f t="shared" si="1139"/>
        <v>83.000000999999997</v>
      </c>
      <c r="AW412" s="404">
        <f t="shared" si="1140"/>
        <v>85.000000000000085</v>
      </c>
      <c r="AX412" s="422">
        <v>113.381</v>
      </c>
      <c r="AY412" s="768">
        <v>119.578947368421</v>
      </c>
      <c r="AZ412" s="500">
        <f t="shared" si="1141"/>
        <v>2381.0010000000002</v>
      </c>
      <c r="BA412" s="404">
        <f t="shared" si="1142"/>
        <v>2271.9999999999991</v>
      </c>
      <c r="BB412" s="422"/>
      <c r="BC412" s="768" t="s">
        <v>1134</v>
      </c>
      <c r="BD412" s="500">
        <f t="shared" si="1143"/>
        <v>0</v>
      </c>
      <c r="BE412" s="404">
        <f t="shared" si="1144"/>
        <v>0</v>
      </c>
      <c r="BF412" s="422"/>
      <c r="BG412" s="768"/>
      <c r="BH412" s="500">
        <f t="shared" si="1145"/>
        <v>0</v>
      </c>
      <c r="BI412" s="404">
        <f t="shared" si="1146"/>
        <v>0</v>
      </c>
      <c r="BJ412" s="500">
        <f t="shared" si="1147"/>
        <v>113.38100000000001</v>
      </c>
      <c r="BK412" s="404">
        <f t="shared" si="1148"/>
        <v>119.578947368421</v>
      </c>
      <c r="BL412" s="500">
        <f t="shared" si="1149"/>
        <v>2381.0010000000002</v>
      </c>
      <c r="BM412" s="404">
        <f t="shared" si="1150"/>
        <v>2271.9999999999991</v>
      </c>
      <c r="BN412" s="422">
        <v>1274</v>
      </c>
      <c r="BO412" s="768">
        <v>1350</v>
      </c>
      <c r="BP412" s="500">
        <f t="shared" si="1151"/>
        <v>1274</v>
      </c>
      <c r="BQ412" s="404">
        <f t="shared" si="1152"/>
        <v>1350</v>
      </c>
      <c r="BR412" s="422">
        <v>3</v>
      </c>
      <c r="BS412" s="768">
        <v>8</v>
      </c>
      <c r="BT412" s="500">
        <f t="shared" si="1153"/>
        <v>3</v>
      </c>
      <c r="BU412" s="404">
        <f t="shared" si="1154"/>
        <v>8</v>
      </c>
      <c r="BV412" s="422"/>
      <c r="BW412" s="768"/>
      <c r="BX412" s="500">
        <f t="shared" si="1155"/>
        <v>0</v>
      </c>
      <c r="BY412" s="404">
        <f t="shared" si="1156"/>
        <v>0</v>
      </c>
      <c r="BZ412" s="500">
        <f t="shared" si="1157"/>
        <v>1277</v>
      </c>
      <c r="CA412" s="404">
        <f t="shared" si="1158"/>
        <v>1358</v>
      </c>
      <c r="CB412" s="500">
        <f t="shared" si="1159"/>
        <v>1277</v>
      </c>
      <c r="CC412" s="404">
        <f t="shared" si="1160"/>
        <v>1358</v>
      </c>
      <c r="CD412" s="564">
        <v>4.1946620000000001</v>
      </c>
      <c r="CE412" s="770">
        <v>4.1440740740740702</v>
      </c>
      <c r="CF412" s="500">
        <f t="shared" si="1161"/>
        <v>5343.9993880000002</v>
      </c>
      <c r="CG412" s="404">
        <f t="shared" si="1162"/>
        <v>5594.4999999999945</v>
      </c>
      <c r="CH412" s="564">
        <v>4.6666670000000003</v>
      </c>
      <c r="CI412" s="770">
        <v>4.625</v>
      </c>
      <c r="CJ412" s="500">
        <f t="shared" si="1163"/>
        <v>14.000001000000001</v>
      </c>
      <c r="CK412" s="404">
        <f t="shared" si="1164"/>
        <v>37</v>
      </c>
      <c r="CL412" s="564"/>
      <c r="CM412" s="770"/>
      <c r="CN412" s="500">
        <f t="shared" si="1165"/>
        <v>0</v>
      </c>
      <c r="CO412" s="404">
        <f t="shared" si="1166"/>
        <v>0</v>
      </c>
      <c r="CP412" s="500">
        <f t="shared" si="1167"/>
        <v>4.1957708606108071</v>
      </c>
      <c r="CQ412" s="237">
        <f t="shared" si="1168"/>
        <v>4.1469072164948413</v>
      </c>
      <c r="CR412" s="500">
        <f t="shared" si="1169"/>
        <v>5357.9993890000005</v>
      </c>
      <c r="CS412" s="404">
        <f t="shared" si="1170"/>
        <v>5631.4999999999945</v>
      </c>
      <c r="CT412" s="565">
        <v>116.96469999999999</v>
      </c>
      <c r="CU412" s="770">
        <v>116.479259259259</v>
      </c>
      <c r="CV412" s="500">
        <f t="shared" si="1171"/>
        <v>149013.02779999998</v>
      </c>
      <c r="CW412" s="404">
        <f t="shared" si="1172"/>
        <v>157246.99999999965</v>
      </c>
      <c r="CX412" s="565">
        <v>110.66670000000001</v>
      </c>
      <c r="CY412" s="770">
        <v>109.8125</v>
      </c>
      <c r="CZ412" s="500">
        <f t="shared" si="1173"/>
        <v>332.00010000000003</v>
      </c>
      <c r="DA412" s="404">
        <f t="shared" si="1174"/>
        <v>878.5</v>
      </c>
      <c r="DB412" s="565"/>
      <c r="DC412" s="770"/>
      <c r="DD412" s="500">
        <f t="shared" si="1175"/>
        <v>0</v>
      </c>
      <c r="DE412" s="404">
        <f t="shared" si="1176"/>
        <v>0</v>
      </c>
      <c r="DF412" s="500">
        <f t="shared" si="1177"/>
        <v>116.94990438527799</v>
      </c>
      <c r="DG412" s="404">
        <f t="shared" si="1178"/>
        <v>116.43998527245924</v>
      </c>
      <c r="DH412" s="500">
        <f t="shared" si="1179"/>
        <v>149345.02789999999</v>
      </c>
      <c r="DI412" s="404">
        <f t="shared" si="1180"/>
        <v>158125.49999999965</v>
      </c>
      <c r="DJ412" s="500">
        <f t="shared" si="1181"/>
        <v>1298</v>
      </c>
      <c r="DK412" s="404">
        <f t="shared" si="1182"/>
        <v>1377</v>
      </c>
      <c r="DL412" s="500">
        <f t="shared" si="1183"/>
        <v>1298</v>
      </c>
      <c r="DM412" s="404">
        <f t="shared" si="1184"/>
        <v>1377</v>
      </c>
      <c r="DN412" s="236">
        <f t="shared" si="1185"/>
        <v>4.1918331201849002</v>
      </c>
      <c r="DO412" s="237">
        <f t="shared" si="1186"/>
        <v>4.1514161220043535</v>
      </c>
      <c r="DP412" s="500">
        <f t="shared" si="1187"/>
        <v>5440.9993900000009</v>
      </c>
      <c r="DQ412" s="404">
        <f t="shared" si="1188"/>
        <v>5716.4999999999945</v>
      </c>
      <c r="DR412" s="500">
        <f t="shared" si="1189"/>
        <v>116.89216402157163</v>
      </c>
      <c r="DS412" s="404">
        <f t="shared" si="1190"/>
        <v>116.48329702251246</v>
      </c>
      <c r="DT412" s="500">
        <f t="shared" si="1191"/>
        <v>151726.02889999998</v>
      </c>
      <c r="DU412" s="404">
        <f t="shared" si="1192"/>
        <v>160397.49999999965</v>
      </c>
      <c r="DV412" s="565">
        <v>262</v>
      </c>
      <c r="DW412" s="771">
        <v>233</v>
      </c>
      <c r="DX412" s="500">
        <f t="shared" si="1193"/>
        <v>262</v>
      </c>
      <c r="DY412" s="404">
        <f t="shared" si="1194"/>
        <v>233</v>
      </c>
      <c r="DZ412" s="565">
        <v>10</v>
      </c>
      <c r="EA412" s="771">
        <v>10</v>
      </c>
      <c r="EB412" s="500">
        <f t="shared" si="1195"/>
        <v>10</v>
      </c>
      <c r="EC412" s="404">
        <f t="shared" si="1196"/>
        <v>10</v>
      </c>
      <c r="ED412" s="565"/>
      <c r="EE412" s="771"/>
      <c r="EF412" s="500">
        <f t="shared" si="1197"/>
        <v>0</v>
      </c>
      <c r="EG412" s="404">
        <f t="shared" si="1198"/>
        <v>0</v>
      </c>
      <c r="EH412" s="500">
        <f t="shared" si="1199"/>
        <v>272</v>
      </c>
      <c r="EI412" s="404">
        <f t="shared" si="1200"/>
        <v>243</v>
      </c>
      <c r="EJ412" s="500">
        <f t="shared" si="1201"/>
        <v>272</v>
      </c>
      <c r="EK412" s="404">
        <f t="shared" si="1202"/>
        <v>243</v>
      </c>
      <c r="EL412" s="564">
        <v>2.923664</v>
      </c>
      <c r="EM412" s="772">
        <v>2.9914163090128798</v>
      </c>
      <c r="EN412" s="500">
        <f t="shared" si="1203"/>
        <v>765.99996799999997</v>
      </c>
      <c r="EO412" s="404">
        <f t="shared" si="1204"/>
        <v>697.00000000000102</v>
      </c>
      <c r="EP412" s="564">
        <v>3.8</v>
      </c>
      <c r="EQ412" s="772">
        <v>3.35</v>
      </c>
      <c r="ER412" s="500">
        <f t="shared" si="1205"/>
        <v>38</v>
      </c>
      <c r="ES412" s="404">
        <f t="shared" si="1206"/>
        <v>33.5</v>
      </c>
      <c r="ET412" s="564"/>
      <c r="EU412" s="772"/>
      <c r="EV412" s="500">
        <f t="shared" si="1207"/>
        <v>0</v>
      </c>
      <c r="EW412" s="404">
        <f t="shared" si="1208"/>
        <v>0</v>
      </c>
      <c r="EX412" s="236">
        <f t="shared" si="1209"/>
        <v>2.9558822352941174</v>
      </c>
      <c r="EY412" s="237">
        <f t="shared" si="1210"/>
        <v>3.0061728395061769</v>
      </c>
      <c r="EZ412" s="500">
        <f t="shared" si="1211"/>
        <v>803.99996799999997</v>
      </c>
      <c r="FA412" s="404">
        <f t="shared" si="1212"/>
        <v>730.50000000000102</v>
      </c>
      <c r="FB412" s="565">
        <v>78.171760000000006</v>
      </c>
      <c r="FC412" s="772">
        <v>78.390557939914203</v>
      </c>
      <c r="FD412" s="500">
        <f t="shared" si="1213"/>
        <v>20481.001120000001</v>
      </c>
      <c r="FE412" s="404">
        <f t="shared" si="1214"/>
        <v>18265.000000000011</v>
      </c>
      <c r="FF412" s="565">
        <v>70.3</v>
      </c>
      <c r="FG412" s="772">
        <v>70.599999999999994</v>
      </c>
      <c r="FH412" s="500">
        <f t="shared" si="1215"/>
        <v>703</v>
      </c>
      <c r="FI412" s="404">
        <f t="shared" si="1216"/>
        <v>706</v>
      </c>
      <c r="FJ412" s="565"/>
      <c r="FK412" s="772">
        <v>9</v>
      </c>
      <c r="FL412" s="500">
        <f t="shared" si="1217"/>
        <v>0</v>
      </c>
      <c r="FM412" s="404">
        <f t="shared" si="1218"/>
        <v>0</v>
      </c>
      <c r="FN412" s="500">
        <f t="shared" si="1219"/>
        <v>77.88235705882353</v>
      </c>
      <c r="FO412" s="404">
        <f t="shared" si="1220"/>
        <v>78.069958847736672</v>
      </c>
      <c r="FP412" s="500">
        <f t="shared" si="1221"/>
        <v>21184.001120000001</v>
      </c>
      <c r="FQ412" s="404">
        <f t="shared" si="1222"/>
        <v>18971.000000000011</v>
      </c>
      <c r="FR412" s="565">
        <v>3</v>
      </c>
      <c r="FS412" s="773">
        <v>9</v>
      </c>
      <c r="FT412" s="500">
        <f t="shared" si="1223"/>
        <v>3</v>
      </c>
      <c r="FU412" s="404">
        <f t="shared" si="1224"/>
        <v>9</v>
      </c>
      <c r="FV412" s="564">
        <v>4</v>
      </c>
      <c r="FW412" s="774">
        <v>2.3333333333333299</v>
      </c>
      <c r="FX412" s="500">
        <f t="shared" si="1225"/>
        <v>12</v>
      </c>
      <c r="FY412" s="404">
        <f t="shared" si="1226"/>
        <v>20.999999999999968</v>
      </c>
      <c r="FZ412" s="564">
        <v>98.666669999999996</v>
      </c>
      <c r="GA412" s="774">
        <v>16.8888888888889</v>
      </c>
      <c r="GB412" s="500">
        <f t="shared" si="1227"/>
        <v>296.00000999999997</v>
      </c>
      <c r="GC412" s="404">
        <f t="shared" si="1228"/>
        <v>152.00000000000011</v>
      </c>
      <c r="GD412" s="510">
        <f t="shared" si="1229"/>
        <v>1557</v>
      </c>
      <c r="GE412" s="404">
        <f t="shared" si="1230"/>
        <v>1602</v>
      </c>
      <c r="GF412" s="500">
        <f t="shared" si="1231"/>
        <v>1557</v>
      </c>
      <c r="GG412" s="404">
        <f t="shared" si="1232"/>
        <v>1602</v>
      </c>
      <c r="GH412" s="500">
        <f t="shared" si="1233"/>
        <v>6192.9993570000006</v>
      </c>
      <c r="GI412" s="404">
        <f t="shared" si="1234"/>
        <v>6376.4999999999955</v>
      </c>
      <c r="GJ412" s="500">
        <f t="shared" si="1235"/>
        <v>171875.02991999997</v>
      </c>
      <c r="GK412" s="404">
        <f t="shared" si="1236"/>
        <v>177783.99999999965</v>
      </c>
      <c r="GL412" s="510">
        <f t="shared" si="1237"/>
        <v>13</v>
      </c>
      <c r="GM412" s="404">
        <f t="shared" si="1238"/>
        <v>18</v>
      </c>
      <c r="GN412" s="500">
        <f t="shared" si="1239"/>
        <v>13</v>
      </c>
      <c r="GO412" s="404">
        <f t="shared" si="1240"/>
        <v>18</v>
      </c>
      <c r="GP412" s="500">
        <f t="shared" si="1241"/>
        <v>52.000000999999997</v>
      </c>
      <c r="GQ412" s="404">
        <f t="shared" si="1242"/>
        <v>70.5</v>
      </c>
      <c r="GR412" s="500">
        <f t="shared" si="1243"/>
        <v>1035.0001</v>
      </c>
      <c r="GS412" s="404">
        <f t="shared" si="1244"/>
        <v>1584.5</v>
      </c>
      <c r="GT412" s="510">
        <f t="shared" si="1245"/>
        <v>1570</v>
      </c>
      <c r="GU412" s="404">
        <f t="shared" si="1246"/>
        <v>1620</v>
      </c>
      <c r="GV412" s="500">
        <f t="shared" si="1247"/>
        <v>1570</v>
      </c>
      <c r="GW412" s="404">
        <f t="shared" si="1248"/>
        <v>1620</v>
      </c>
      <c r="GX412" s="500">
        <f t="shared" si="1249"/>
        <v>6244.9993580000009</v>
      </c>
      <c r="GY412" s="404">
        <f t="shared" si="1250"/>
        <v>6446.9999999999955</v>
      </c>
      <c r="GZ412" s="500">
        <f t="shared" si="1251"/>
        <v>172910.03001999998</v>
      </c>
      <c r="HA412" s="404">
        <f t="shared" si="1252"/>
        <v>179368.49999999965</v>
      </c>
      <c r="HB412" s="510">
        <f t="shared" si="1253"/>
        <v>0</v>
      </c>
      <c r="HC412" s="404">
        <f t="shared" si="1254"/>
        <v>0</v>
      </c>
      <c r="HD412" s="500">
        <f t="shared" si="1255"/>
        <v>0</v>
      </c>
      <c r="HE412" s="404">
        <f t="shared" si="1256"/>
        <v>0</v>
      </c>
      <c r="HF412" s="500" t="str">
        <f t="shared" si="1257"/>
        <v/>
      </c>
      <c r="HG412" s="404" t="str">
        <f t="shared" si="1258"/>
        <v/>
      </c>
      <c r="HH412" s="500" t="str">
        <f t="shared" si="1259"/>
        <v/>
      </c>
      <c r="HI412" s="404" t="str">
        <f t="shared" si="1260"/>
        <v/>
      </c>
      <c r="HJ412" s="510">
        <f t="shared" si="1261"/>
        <v>6256.9993580000009</v>
      </c>
      <c r="HK412" s="404">
        <f t="shared" si="1262"/>
        <v>6467.9999999999955</v>
      </c>
      <c r="HL412" s="500">
        <f t="shared" si="1263"/>
        <v>173206.03002999997</v>
      </c>
      <c r="HM412" s="404">
        <f t="shared" si="1264"/>
        <v>179520.49999999965</v>
      </c>
    </row>
    <row r="413" spans="1:221">
      <c r="A413" s="763" t="s">
        <v>548</v>
      </c>
      <c r="B413" s="629" t="s">
        <v>1138</v>
      </c>
      <c r="C413" s="775" t="s">
        <v>1171</v>
      </c>
      <c r="D413" s="766">
        <v>234030</v>
      </c>
      <c r="E413" s="522">
        <v>1</v>
      </c>
      <c r="F413" s="767">
        <v>4918</v>
      </c>
      <c r="G413" s="768">
        <v>5200</v>
      </c>
      <c r="H413" s="767">
        <v>138</v>
      </c>
      <c r="I413" s="768">
        <v>167</v>
      </c>
      <c r="J413" s="500">
        <f t="shared" si="1115"/>
        <v>4780</v>
      </c>
      <c r="K413" s="404">
        <f t="shared" si="1116"/>
        <v>5033</v>
      </c>
      <c r="L413" s="422">
        <v>120</v>
      </c>
      <c r="M413" s="768">
        <v>120</v>
      </c>
      <c r="N413" s="500">
        <f t="shared" si="1117"/>
        <v>4780</v>
      </c>
      <c r="O413" s="404">
        <f t="shared" si="1118"/>
        <v>5033</v>
      </c>
      <c r="P413" s="500">
        <f t="shared" si="1119"/>
        <v>4780</v>
      </c>
      <c r="Q413" s="404">
        <f t="shared" si="1120"/>
        <v>5033</v>
      </c>
      <c r="R413" s="422">
        <v>32</v>
      </c>
      <c r="S413" s="768">
        <v>75</v>
      </c>
      <c r="T413" s="500">
        <f t="shared" si="1121"/>
        <v>32</v>
      </c>
      <c r="U413" s="404">
        <f t="shared" si="1122"/>
        <v>75</v>
      </c>
      <c r="V413" s="422">
        <v>0</v>
      </c>
      <c r="W413" s="768">
        <v>0</v>
      </c>
      <c r="X413" s="500">
        <f t="shared" si="1123"/>
        <v>0</v>
      </c>
      <c r="Y413" s="404">
        <f t="shared" si="1124"/>
        <v>0</v>
      </c>
      <c r="Z413" s="422"/>
      <c r="AA413" s="768"/>
      <c r="AB413" s="500">
        <f t="shared" si="1125"/>
        <v>0</v>
      </c>
      <c r="AC413" s="404">
        <f t="shared" si="1126"/>
        <v>0</v>
      </c>
      <c r="AD413" s="500">
        <f t="shared" si="1127"/>
        <v>32</v>
      </c>
      <c r="AE413" s="404">
        <f t="shared" si="1128"/>
        <v>75</v>
      </c>
      <c r="AF413" s="500">
        <f t="shared" si="1129"/>
        <v>32</v>
      </c>
      <c r="AG413" s="404">
        <f t="shared" si="1130"/>
        <v>75</v>
      </c>
      <c r="AH413" s="564">
        <v>4.1875</v>
      </c>
      <c r="AI413" s="769">
        <v>4.2</v>
      </c>
      <c r="AJ413" s="500">
        <f t="shared" si="1131"/>
        <v>134</v>
      </c>
      <c r="AK413" s="404">
        <f t="shared" si="1132"/>
        <v>315</v>
      </c>
      <c r="AL413" s="564"/>
      <c r="AM413" s="769" t="s">
        <v>1134</v>
      </c>
      <c r="AN413" s="500">
        <f t="shared" si="1133"/>
        <v>0</v>
      </c>
      <c r="AO413" s="404">
        <f t="shared" si="1134"/>
        <v>0</v>
      </c>
      <c r="AP413" s="564"/>
      <c r="AQ413" s="769"/>
      <c r="AR413" s="500">
        <f t="shared" si="1135"/>
        <v>0</v>
      </c>
      <c r="AS413" s="404">
        <f t="shared" si="1136"/>
        <v>0</v>
      </c>
      <c r="AT413" s="236">
        <f t="shared" si="1137"/>
        <v>4.1875</v>
      </c>
      <c r="AU413" s="237">
        <f t="shared" si="1138"/>
        <v>4.2</v>
      </c>
      <c r="AV413" s="500">
        <f t="shared" si="1139"/>
        <v>134</v>
      </c>
      <c r="AW413" s="404">
        <f t="shared" si="1140"/>
        <v>315</v>
      </c>
      <c r="AX413" s="422">
        <v>180.59379999999999</v>
      </c>
      <c r="AY413" s="768">
        <v>158.46</v>
      </c>
      <c r="AZ413" s="500">
        <f t="shared" si="1141"/>
        <v>5779.0015999999996</v>
      </c>
      <c r="BA413" s="404">
        <f t="shared" si="1142"/>
        <v>11884.5</v>
      </c>
      <c r="BB413" s="422"/>
      <c r="BC413" s="768" t="s">
        <v>1134</v>
      </c>
      <c r="BD413" s="500">
        <f t="shared" si="1143"/>
        <v>0</v>
      </c>
      <c r="BE413" s="404">
        <f t="shared" si="1144"/>
        <v>0</v>
      </c>
      <c r="BF413" s="422"/>
      <c r="BG413" s="768"/>
      <c r="BH413" s="500">
        <f t="shared" si="1145"/>
        <v>0</v>
      </c>
      <c r="BI413" s="404">
        <f t="shared" si="1146"/>
        <v>0</v>
      </c>
      <c r="BJ413" s="500">
        <f t="shared" si="1147"/>
        <v>180.59379999999999</v>
      </c>
      <c r="BK413" s="404">
        <f t="shared" si="1148"/>
        <v>158.46</v>
      </c>
      <c r="BL413" s="500">
        <f t="shared" si="1149"/>
        <v>5779.0015999999996</v>
      </c>
      <c r="BM413" s="404">
        <f t="shared" si="1150"/>
        <v>11884.5</v>
      </c>
      <c r="BN413" s="422">
        <v>2524</v>
      </c>
      <c r="BO413" s="768">
        <v>2702</v>
      </c>
      <c r="BP413" s="500">
        <f t="shared" si="1151"/>
        <v>2524</v>
      </c>
      <c r="BQ413" s="404">
        <f t="shared" si="1152"/>
        <v>2702</v>
      </c>
      <c r="BR413" s="422">
        <v>113</v>
      </c>
      <c r="BS413" s="768">
        <v>92</v>
      </c>
      <c r="BT413" s="500">
        <f t="shared" si="1153"/>
        <v>113</v>
      </c>
      <c r="BU413" s="404">
        <f t="shared" si="1154"/>
        <v>92</v>
      </c>
      <c r="BV413" s="422"/>
      <c r="BW413" s="768"/>
      <c r="BX413" s="500">
        <f t="shared" si="1155"/>
        <v>0</v>
      </c>
      <c r="BY413" s="404">
        <f t="shared" si="1156"/>
        <v>0</v>
      </c>
      <c r="BZ413" s="500">
        <f t="shared" si="1157"/>
        <v>2637</v>
      </c>
      <c r="CA413" s="404">
        <f t="shared" si="1158"/>
        <v>2794</v>
      </c>
      <c r="CB413" s="500">
        <f t="shared" si="1159"/>
        <v>2637</v>
      </c>
      <c r="CC413" s="404">
        <f t="shared" si="1160"/>
        <v>2794</v>
      </c>
      <c r="CD413" s="564">
        <v>5.0085179999999996</v>
      </c>
      <c r="CE413" s="770">
        <v>4.9829755736491501</v>
      </c>
      <c r="CF413" s="500">
        <f t="shared" si="1161"/>
        <v>12641.499431999999</v>
      </c>
      <c r="CG413" s="404">
        <f t="shared" si="1162"/>
        <v>13464.000000000004</v>
      </c>
      <c r="CH413" s="564">
        <v>7.3794639999999996</v>
      </c>
      <c r="CI413" s="770">
        <v>8.1413043478260896</v>
      </c>
      <c r="CJ413" s="500">
        <f t="shared" si="1163"/>
        <v>833.87943199999995</v>
      </c>
      <c r="CK413" s="404">
        <f t="shared" si="1164"/>
        <v>749.00000000000023</v>
      </c>
      <c r="CL413" s="564"/>
      <c r="CM413" s="770"/>
      <c r="CN413" s="500">
        <f t="shared" si="1165"/>
        <v>0</v>
      </c>
      <c r="CO413" s="404">
        <f t="shared" si="1166"/>
        <v>0</v>
      </c>
      <c r="CP413" s="500">
        <f t="shared" si="1167"/>
        <v>5.1101171270383006</v>
      </c>
      <c r="CQ413" s="237">
        <f t="shared" si="1168"/>
        <v>5.0869720830350769</v>
      </c>
      <c r="CR413" s="500">
        <f t="shared" si="1169"/>
        <v>13475.378863999998</v>
      </c>
      <c r="CS413" s="404">
        <f t="shared" si="1170"/>
        <v>14213.000000000005</v>
      </c>
      <c r="CT413" s="565">
        <v>148.69669999999999</v>
      </c>
      <c r="CU413" s="770">
        <v>149.22242783123599</v>
      </c>
      <c r="CV413" s="500">
        <f t="shared" si="1171"/>
        <v>375310.47080000001</v>
      </c>
      <c r="CW413" s="404">
        <f t="shared" si="1172"/>
        <v>403198.99999999965</v>
      </c>
      <c r="CX413" s="565">
        <v>128.54910000000001</v>
      </c>
      <c r="CY413" s="770">
        <v>127.89130434782599</v>
      </c>
      <c r="CZ413" s="500">
        <f t="shared" si="1173"/>
        <v>14526.0483</v>
      </c>
      <c r="DA413" s="404">
        <f t="shared" si="1174"/>
        <v>11765.999999999991</v>
      </c>
      <c r="DB413" s="565"/>
      <c r="DC413" s="770"/>
      <c r="DD413" s="500">
        <f t="shared" si="1175"/>
        <v>0</v>
      </c>
      <c r="DE413" s="404">
        <f t="shared" si="1176"/>
        <v>0</v>
      </c>
      <c r="DF413" s="500">
        <f t="shared" si="1177"/>
        <v>147.83334057641261</v>
      </c>
      <c r="DG413" s="404">
        <f t="shared" si="1178"/>
        <v>148.52004294917668</v>
      </c>
      <c r="DH413" s="500">
        <f t="shared" si="1179"/>
        <v>389836.51910000003</v>
      </c>
      <c r="DI413" s="404">
        <f t="shared" si="1180"/>
        <v>414964.99999999965</v>
      </c>
      <c r="DJ413" s="500">
        <f t="shared" si="1181"/>
        <v>2669</v>
      </c>
      <c r="DK413" s="404">
        <f t="shared" si="1182"/>
        <v>2869</v>
      </c>
      <c r="DL413" s="500">
        <f t="shared" si="1183"/>
        <v>2669</v>
      </c>
      <c r="DM413" s="404">
        <f t="shared" si="1184"/>
        <v>2869</v>
      </c>
      <c r="DN413" s="236">
        <f t="shared" si="1185"/>
        <v>5.0990554005245405</v>
      </c>
      <c r="DO413" s="237">
        <f t="shared" si="1186"/>
        <v>5.0637852910421772</v>
      </c>
      <c r="DP413" s="500">
        <f t="shared" si="1187"/>
        <v>13609.378863999998</v>
      </c>
      <c r="DQ413" s="404">
        <f t="shared" si="1188"/>
        <v>14528.000000000007</v>
      </c>
      <c r="DR413" s="500">
        <f t="shared" si="1189"/>
        <v>148.2261224053953</v>
      </c>
      <c r="DS413" s="404">
        <f t="shared" si="1190"/>
        <v>148.77988846287894</v>
      </c>
      <c r="DT413" s="500">
        <f t="shared" si="1191"/>
        <v>395615.52070000005</v>
      </c>
      <c r="DU413" s="404">
        <f t="shared" si="1192"/>
        <v>426849.49999999971</v>
      </c>
      <c r="DV413" s="565">
        <v>1605</v>
      </c>
      <c r="DW413" s="771">
        <v>1681</v>
      </c>
      <c r="DX413" s="500">
        <f t="shared" si="1193"/>
        <v>1605</v>
      </c>
      <c r="DY413" s="404">
        <f t="shared" si="1194"/>
        <v>1681</v>
      </c>
      <c r="DZ413" s="565">
        <v>351</v>
      </c>
      <c r="EA413" s="771">
        <v>350</v>
      </c>
      <c r="EB413" s="500">
        <f t="shared" si="1195"/>
        <v>351</v>
      </c>
      <c r="EC413" s="404">
        <f t="shared" si="1196"/>
        <v>350</v>
      </c>
      <c r="ED413" s="565"/>
      <c r="EE413" s="771"/>
      <c r="EF413" s="500">
        <f t="shared" si="1197"/>
        <v>0</v>
      </c>
      <c r="EG413" s="404">
        <f t="shared" si="1198"/>
        <v>0</v>
      </c>
      <c r="EH413" s="500">
        <f t="shared" si="1199"/>
        <v>1956</v>
      </c>
      <c r="EI413" s="404">
        <f t="shared" si="1200"/>
        <v>2031</v>
      </c>
      <c r="EJ413" s="500">
        <f t="shared" si="1201"/>
        <v>1956</v>
      </c>
      <c r="EK413" s="404">
        <f t="shared" si="1202"/>
        <v>2031</v>
      </c>
      <c r="EL413" s="564">
        <v>3.8239879999999999</v>
      </c>
      <c r="EM413" s="772">
        <v>3.7031528851873898</v>
      </c>
      <c r="EN413" s="500">
        <f t="shared" si="1203"/>
        <v>6137.5007399999995</v>
      </c>
      <c r="EO413" s="404">
        <f t="shared" si="1204"/>
        <v>6225.0000000000027</v>
      </c>
      <c r="EP413" s="564">
        <v>3.831909</v>
      </c>
      <c r="EQ413" s="772">
        <v>3.71</v>
      </c>
      <c r="ER413" s="500">
        <f t="shared" si="1205"/>
        <v>1345.000059</v>
      </c>
      <c r="ES413" s="404">
        <f t="shared" si="1206"/>
        <v>1298.5</v>
      </c>
      <c r="ET413" s="564"/>
      <c r="EU413" s="772"/>
      <c r="EV413" s="500">
        <f t="shared" si="1207"/>
        <v>0</v>
      </c>
      <c r="EW413" s="404">
        <f t="shared" si="1208"/>
        <v>0</v>
      </c>
      <c r="EX413" s="236">
        <f t="shared" si="1209"/>
        <v>3.8254094064417177</v>
      </c>
      <c r="EY413" s="237">
        <f t="shared" si="1210"/>
        <v>3.7043328409650433</v>
      </c>
      <c r="EZ413" s="500">
        <f t="shared" si="1211"/>
        <v>7482.5007989999995</v>
      </c>
      <c r="FA413" s="404">
        <f t="shared" si="1212"/>
        <v>7523.5000000000027</v>
      </c>
      <c r="FB413" s="565">
        <v>98.786919999999995</v>
      </c>
      <c r="FC413" s="772">
        <v>96.016061867935704</v>
      </c>
      <c r="FD413" s="500">
        <f t="shared" si="1213"/>
        <v>158553.00659999999</v>
      </c>
      <c r="FE413" s="404">
        <f t="shared" si="1214"/>
        <v>161402.99999999991</v>
      </c>
      <c r="FF413" s="565">
        <v>63.678060000000002</v>
      </c>
      <c r="FG413" s="772">
        <v>63.898571428571401</v>
      </c>
      <c r="FH413" s="500">
        <f t="shared" si="1215"/>
        <v>22350.999060000002</v>
      </c>
      <c r="FI413" s="404">
        <f t="shared" si="1216"/>
        <v>22364.499999999989</v>
      </c>
      <c r="FJ413" s="565"/>
      <c r="FK413" s="772">
        <v>133</v>
      </c>
      <c r="FL413" s="500">
        <f t="shared" si="1217"/>
        <v>0</v>
      </c>
      <c r="FM413" s="404">
        <f t="shared" si="1218"/>
        <v>0</v>
      </c>
      <c r="FN413" s="500">
        <f t="shared" si="1219"/>
        <v>92.486710460122694</v>
      </c>
      <c r="FO413" s="404">
        <f t="shared" si="1220"/>
        <v>90.481290004923636</v>
      </c>
      <c r="FP413" s="500">
        <f t="shared" si="1221"/>
        <v>180904.00566</v>
      </c>
      <c r="FQ413" s="404">
        <f t="shared" si="1222"/>
        <v>183767.49999999991</v>
      </c>
      <c r="FR413" s="565">
        <v>155</v>
      </c>
      <c r="FS413" s="773">
        <v>133</v>
      </c>
      <c r="FT413" s="500">
        <f t="shared" si="1223"/>
        <v>155</v>
      </c>
      <c r="FU413" s="404">
        <f t="shared" si="1224"/>
        <v>133</v>
      </c>
      <c r="FV413" s="564">
        <v>5.4258059999999997</v>
      </c>
      <c r="FW413" s="774">
        <v>5.4360902255639099</v>
      </c>
      <c r="FX413" s="500">
        <f t="shared" si="1225"/>
        <v>840.99992999999995</v>
      </c>
      <c r="FY413" s="404">
        <f t="shared" si="1226"/>
        <v>723</v>
      </c>
      <c r="FZ413" s="564">
        <v>107.771</v>
      </c>
      <c r="GA413" s="774">
        <v>115.80075187969901</v>
      </c>
      <c r="GB413" s="500">
        <f t="shared" si="1227"/>
        <v>16704.505000000001</v>
      </c>
      <c r="GC413" s="404">
        <f t="shared" si="1228"/>
        <v>15401.499999999967</v>
      </c>
      <c r="GD413" s="510">
        <f t="shared" si="1229"/>
        <v>4161</v>
      </c>
      <c r="GE413" s="404">
        <f t="shared" si="1230"/>
        <v>4458</v>
      </c>
      <c r="GF413" s="500">
        <f t="shared" si="1231"/>
        <v>4161</v>
      </c>
      <c r="GG413" s="404">
        <f t="shared" si="1232"/>
        <v>4458</v>
      </c>
      <c r="GH413" s="500">
        <f t="shared" si="1233"/>
        <v>18913.000172</v>
      </c>
      <c r="GI413" s="404">
        <f t="shared" si="1234"/>
        <v>20004.000000000007</v>
      </c>
      <c r="GJ413" s="500">
        <f t="shared" si="1235"/>
        <v>539642.47900000005</v>
      </c>
      <c r="GK413" s="404">
        <f t="shared" si="1236"/>
        <v>576486.49999999953</v>
      </c>
      <c r="GL413" s="510">
        <f t="shared" si="1237"/>
        <v>464</v>
      </c>
      <c r="GM413" s="404">
        <f t="shared" si="1238"/>
        <v>442</v>
      </c>
      <c r="GN413" s="500">
        <f t="shared" si="1239"/>
        <v>464</v>
      </c>
      <c r="GO413" s="404">
        <f t="shared" si="1240"/>
        <v>442</v>
      </c>
      <c r="GP413" s="500">
        <f t="shared" si="1241"/>
        <v>2178.8794909999997</v>
      </c>
      <c r="GQ413" s="404">
        <f t="shared" si="1242"/>
        <v>2047.5000000000002</v>
      </c>
      <c r="GR413" s="500">
        <f t="shared" si="1243"/>
        <v>36877.047360000004</v>
      </c>
      <c r="GS413" s="404">
        <f t="shared" si="1244"/>
        <v>34130.499999999978</v>
      </c>
      <c r="GT413" s="510">
        <f t="shared" si="1245"/>
        <v>4625</v>
      </c>
      <c r="GU413" s="404">
        <f t="shared" si="1246"/>
        <v>4900</v>
      </c>
      <c r="GV413" s="500">
        <f t="shared" si="1247"/>
        <v>4625</v>
      </c>
      <c r="GW413" s="404">
        <f t="shared" si="1248"/>
        <v>4900</v>
      </c>
      <c r="GX413" s="500">
        <f t="shared" si="1249"/>
        <v>21091.879663</v>
      </c>
      <c r="GY413" s="404">
        <f t="shared" si="1250"/>
        <v>22051.500000000007</v>
      </c>
      <c r="GZ413" s="500">
        <f t="shared" si="1251"/>
        <v>576519.52636000002</v>
      </c>
      <c r="HA413" s="404">
        <f t="shared" si="1252"/>
        <v>610616.99999999953</v>
      </c>
      <c r="HB413" s="510">
        <f t="shared" si="1253"/>
        <v>0</v>
      </c>
      <c r="HC413" s="404">
        <f t="shared" si="1254"/>
        <v>0</v>
      </c>
      <c r="HD413" s="500">
        <f t="shared" si="1255"/>
        <v>0</v>
      </c>
      <c r="HE413" s="404">
        <f t="shared" si="1256"/>
        <v>0</v>
      </c>
      <c r="HF413" s="500" t="str">
        <f t="shared" si="1257"/>
        <v/>
      </c>
      <c r="HG413" s="404" t="str">
        <f t="shared" si="1258"/>
        <v/>
      </c>
      <c r="HH413" s="500" t="str">
        <f t="shared" si="1259"/>
        <v/>
      </c>
      <c r="HI413" s="404" t="str">
        <f t="shared" si="1260"/>
        <v/>
      </c>
      <c r="HJ413" s="510">
        <f t="shared" si="1261"/>
        <v>21932.879592999998</v>
      </c>
      <c r="HK413" s="404">
        <f t="shared" si="1262"/>
        <v>22774.500000000011</v>
      </c>
      <c r="HL413" s="500">
        <f t="shared" si="1263"/>
        <v>593224.03136000002</v>
      </c>
      <c r="HM413" s="404">
        <f t="shared" si="1264"/>
        <v>626018.49999999965</v>
      </c>
    </row>
    <row r="414" spans="1:221">
      <c r="A414" s="763" t="s">
        <v>548</v>
      </c>
      <c r="B414" s="629" t="s">
        <v>1139</v>
      </c>
      <c r="C414" s="630"/>
      <c r="D414" s="766">
        <v>232423</v>
      </c>
      <c r="E414" s="514">
        <v>3</v>
      </c>
      <c r="F414" s="767">
        <v>4239</v>
      </c>
      <c r="G414" s="768">
        <v>4353</v>
      </c>
      <c r="H414" s="767">
        <v>213</v>
      </c>
      <c r="I414" s="768">
        <v>188</v>
      </c>
      <c r="J414" s="500">
        <f t="shared" si="1115"/>
        <v>4026</v>
      </c>
      <c r="K414" s="404">
        <f t="shared" si="1116"/>
        <v>4165</v>
      </c>
      <c r="L414" s="422">
        <v>120</v>
      </c>
      <c r="M414" s="768">
        <v>120</v>
      </c>
      <c r="N414" s="500">
        <f t="shared" si="1117"/>
        <v>4026</v>
      </c>
      <c r="O414" s="404">
        <f t="shared" si="1118"/>
        <v>4165</v>
      </c>
      <c r="P414" s="500">
        <f t="shared" si="1119"/>
        <v>4026</v>
      </c>
      <c r="Q414" s="404">
        <f t="shared" si="1120"/>
        <v>4165</v>
      </c>
      <c r="R414" s="422">
        <v>15</v>
      </c>
      <c r="S414" s="768">
        <v>31</v>
      </c>
      <c r="T414" s="500">
        <f t="shared" si="1121"/>
        <v>15</v>
      </c>
      <c r="U414" s="404">
        <f t="shared" si="1122"/>
        <v>31</v>
      </c>
      <c r="V414" s="422">
        <v>1</v>
      </c>
      <c r="W414" s="768">
        <v>0</v>
      </c>
      <c r="X414" s="500">
        <f t="shared" si="1123"/>
        <v>1</v>
      </c>
      <c r="Y414" s="404">
        <f t="shared" si="1124"/>
        <v>0</v>
      </c>
      <c r="Z414" s="422"/>
      <c r="AA414" s="768"/>
      <c r="AB414" s="500">
        <f t="shared" si="1125"/>
        <v>0</v>
      </c>
      <c r="AC414" s="404">
        <f t="shared" si="1126"/>
        <v>0</v>
      </c>
      <c r="AD414" s="500">
        <f t="shared" si="1127"/>
        <v>16</v>
      </c>
      <c r="AE414" s="404">
        <f t="shared" si="1128"/>
        <v>31</v>
      </c>
      <c r="AF414" s="500">
        <f t="shared" si="1129"/>
        <v>16</v>
      </c>
      <c r="AG414" s="404">
        <f t="shared" si="1130"/>
        <v>31</v>
      </c>
      <c r="AH414" s="564">
        <v>4.3333329999999997</v>
      </c>
      <c r="AI414" s="769">
        <v>4.1612903225806503</v>
      </c>
      <c r="AJ414" s="500">
        <f t="shared" si="1131"/>
        <v>64.999994999999998</v>
      </c>
      <c r="AK414" s="404">
        <f t="shared" si="1132"/>
        <v>129.00000000000017</v>
      </c>
      <c r="AL414" s="564">
        <v>3</v>
      </c>
      <c r="AM414" s="769" t="s">
        <v>1134</v>
      </c>
      <c r="AN414" s="500">
        <f t="shared" si="1133"/>
        <v>3</v>
      </c>
      <c r="AO414" s="404">
        <f t="shared" si="1134"/>
        <v>0</v>
      </c>
      <c r="AP414" s="564"/>
      <c r="AQ414" s="769"/>
      <c r="AR414" s="500">
        <f t="shared" si="1135"/>
        <v>0</v>
      </c>
      <c r="AS414" s="404">
        <f t="shared" si="1136"/>
        <v>0</v>
      </c>
      <c r="AT414" s="236">
        <f t="shared" si="1137"/>
        <v>4.2499996874999999</v>
      </c>
      <c r="AU414" s="237">
        <f t="shared" si="1138"/>
        <v>4.1612903225806503</v>
      </c>
      <c r="AV414" s="500">
        <f t="shared" si="1139"/>
        <v>67.999994999999998</v>
      </c>
      <c r="AW414" s="404">
        <f t="shared" si="1140"/>
        <v>129.00000000000017</v>
      </c>
      <c r="AX414" s="422">
        <v>137</v>
      </c>
      <c r="AY414" s="768">
        <v>129.03225806451599</v>
      </c>
      <c r="AZ414" s="500">
        <f t="shared" si="1141"/>
        <v>2055</v>
      </c>
      <c r="BA414" s="404">
        <f t="shared" si="1142"/>
        <v>3999.9999999999955</v>
      </c>
      <c r="BB414" s="422">
        <v>86</v>
      </c>
      <c r="BC414" s="768" t="s">
        <v>1134</v>
      </c>
      <c r="BD414" s="500">
        <f t="shared" si="1143"/>
        <v>86</v>
      </c>
      <c r="BE414" s="404">
        <f t="shared" si="1144"/>
        <v>0</v>
      </c>
      <c r="BF414" s="422"/>
      <c r="BG414" s="768"/>
      <c r="BH414" s="500">
        <f t="shared" si="1145"/>
        <v>0</v>
      </c>
      <c r="BI414" s="404">
        <f t="shared" si="1146"/>
        <v>0</v>
      </c>
      <c r="BJ414" s="500">
        <f t="shared" si="1147"/>
        <v>133.8125</v>
      </c>
      <c r="BK414" s="404">
        <f t="shared" si="1148"/>
        <v>129.03225806451599</v>
      </c>
      <c r="BL414" s="500">
        <f t="shared" si="1149"/>
        <v>2141</v>
      </c>
      <c r="BM414" s="404">
        <f t="shared" si="1150"/>
        <v>3999.9999999999955</v>
      </c>
      <c r="BN414" s="422">
        <v>3332</v>
      </c>
      <c r="BO414" s="768">
        <v>3383</v>
      </c>
      <c r="BP414" s="500">
        <f t="shared" si="1151"/>
        <v>3332</v>
      </c>
      <c r="BQ414" s="404">
        <f t="shared" si="1152"/>
        <v>3383</v>
      </c>
      <c r="BR414" s="422">
        <v>9</v>
      </c>
      <c r="BS414" s="768">
        <v>8</v>
      </c>
      <c r="BT414" s="500">
        <f t="shared" si="1153"/>
        <v>9</v>
      </c>
      <c r="BU414" s="404">
        <f t="shared" si="1154"/>
        <v>8</v>
      </c>
      <c r="BV414" s="422"/>
      <c r="BW414" s="768"/>
      <c r="BX414" s="500">
        <f t="shared" si="1155"/>
        <v>0</v>
      </c>
      <c r="BY414" s="404">
        <f t="shared" si="1156"/>
        <v>0</v>
      </c>
      <c r="BZ414" s="500">
        <f t="shared" si="1157"/>
        <v>3341</v>
      </c>
      <c r="CA414" s="404">
        <f t="shared" si="1158"/>
        <v>3391</v>
      </c>
      <c r="CB414" s="500">
        <f t="shared" si="1159"/>
        <v>3341</v>
      </c>
      <c r="CC414" s="404">
        <f t="shared" si="1160"/>
        <v>3391</v>
      </c>
      <c r="CD414" s="564">
        <v>4.4549820000000002</v>
      </c>
      <c r="CE414" s="770">
        <v>4.40821755838014</v>
      </c>
      <c r="CF414" s="500">
        <f t="shared" si="1161"/>
        <v>14844.000024000001</v>
      </c>
      <c r="CG414" s="404">
        <f t="shared" si="1162"/>
        <v>14913.000000000013</v>
      </c>
      <c r="CH414" s="564">
        <v>5.5</v>
      </c>
      <c r="CI414" s="770">
        <v>6.375</v>
      </c>
      <c r="CJ414" s="500">
        <f t="shared" si="1163"/>
        <v>49.5</v>
      </c>
      <c r="CK414" s="404">
        <f t="shared" si="1164"/>
        <v>51</v>
      </c>
      <c r="CL414" s="564"/>
      <c r="CM414" s="770"/>
      <c r="CN414" s="500">
        <f t="shared" si="1165"/>
        <v>0</v>
      </c>
      <c r="CO414" s="404">
        <f t="shared" si="1166"/>
        <v>0</v>
      </c>
      <c r="CP414" s="500">
        <f t="shared" si="1167"/>
        <v>4.4577970739299611</v>
      </c>
      <c r="CQ414" s="237">
        <f t="shared" si="1168"/>
        <v>4.4128575641403751</v>
      </c>
      <c r="CR414" s="500">
        <f t="shared" si="1169"/>
        <v>14893.500023999999</v>
      </c>
      <c r="CS414" s="404">
        <f t="shared" si="1170"/>
        <v>14964.000000000013</v>
      </c>
      <c r="CT414" s="565">
        <v>131.67169999999999</v>
      </c>
      <c r="CU414" s="770">
        <v>132.08483594442799</v>
      </c>
      <c r="CV414" s="500">
        <f t="shared" si="1171"/>
        <v>438730.10439999995</v>
      </c>
      <c r="CW414" s="404">
        <f t="shared" si="1172"/>
        <v>446842.99999999988</v>
      </c>
      <c r="CX414" s="565">
        <v>106.2222</v>
      </c>
      <c r="CY414" s="770">
        <v>115.875</v>
      </c>
      <c r="CZ414" s="500">
        <f t="shared" si="1173"/>
        <v>955.99980000000005</v>
      </c>
      <c r="DA414" s="404">
        <f t="shared" si="1174"/>
        <v>927</v>
      </c>
      <c r="DB414" s="565"/>
      <c r="DC414" s="770"/>
      <c r="DD414" s="500">
        <f t="shared" si="1175"/>
        <v>0</v>
      </c>
      <c r="DE414" s="404">
        <f t="shared" si="1176"/>
        <v>0</v>
      </c>
      <c r="DF414" s="500">
        <f t="shared" si="1177"/>
        <v>131.60314402873391</v>
      </c>
      <c r="DG414" s="404">
        <f t="shared" si="1178"/>
        <v>132.04659392509581</v>
      </c>
      <c r="DH414" s="500">
        <f t="shared" si="1179"/>
        <v>439686.1042</v>
      </c>
      <c r="DI414" s="404">
        <f t="shared" si="1180"/>
        <v>447769.99999999988</v>
      </c>
      <c r="DJ414" s="500">
        <f t="shared" si="1181"/>
        <v>3357</v>
      </c>
      <c r="DK414" s="404">
        <f t="shared" si="1182"/>
        <v>3422</v>
      </c>
      <c r="DL414" s="500">
        <f t="shared" si="1183"/>
        <v>3357</v>
      </c>
      <c r="DM414" s="404">
        <f t="shared" si="1184"/>
        <v>3422</v>
      </c>
      <c r="DN414" s="236">
        <f t="shared" si="1185"/>
        <v>4.456806678284182</v>
      </c>
      <c r="DO414" s="237">
        <f t="shared" si="1186"/>
        <v>4.4105786090005878</v>
      </c>
      <c r="DP414" s="500">
        <f t="shared" si="1187"/>
        <v>14961.500018999999</v>
      </c>
      <c r="DQ414" s="404">
        <f t="shared" si="1188"/>
        <v>15093.000000000011</v>
      </c>
      <c r="DR414" s="500">
        <f t="shared" si="1189"/>
        <v>131.61367417336908</v>
      </c>
      <c r="DS414" s="404">
        <f t="shared" si="1190"/>
        <v>132.01928696668611</v>
      </c>
      <c r="DT414" s="500">
        <f t="shared" si="1191"/>
        <v>441827.1042</v>
      </c>
      <c r="DU414" s="404">
        <f t="shared" si="1192"/>
        <v>451769.99999999988</v>
      </c>
      <c r="DV414" s="565">
        <v>602</v>
      </c>
      <c r="DW414" s="771">
        <v>657</v>
      </c>
      <c r="DX414" s="500">
        <f t="shared" si="1193"/>
        <v>602</v>
      </c>
      <c r="DY414" s="404">
        <f t="shared" si="1194"/>
        <v>657</v>
      </c>
      <c r="DZ414" s="565">
        <v>52</v>
      </c>
      <c r="EA414" s="771">
        <v>71</v>
      </c>
      <c r="EB414" s="500">
        <f t="shared" si="1195"/>
        <v>52</v>
      </c>
      <c r="EC414" s="404">
        <f t="shared" si="1196"/>
        <v>71</v>
      </c>
      <c r="ED414" s="565"/>
      <c r="EE414" s="771"/>
      <c r="EF414" s="500">
        <f t="shared" si="1197"/>
        <v>0</v>
      </c>
      <c r="EG414" s="404">
        <f t="shared" si="1198"/>
        <v>0</v>
      </c>
      <c r="EH414" s="500">
        <f t="shared" si="1199"/>
        <v>654</v>
      </c>
      <c r="EI414" s="404">
        <f t="shared" si="1200"/>
        <v>728</v>
      </c>
      <c r="EJ414" s="500">
        <f t="shared" si="1201"/>
        <v>654</v>
      </c>
      <c r="EK414" s="404">
        <f t="shared" si="1202"/>
        <v>728</v>
      </c>
      <c r="EL414" s="564">
        <v>3.1744189999999999</v>
      </c>
      <c r="EM414" s="772">
        <v>3.3774733637747301</v>
      </c>
      <c r="EN414" s="500">
        <f t="shared" si="1203"/>
        <v>1911.0002379999999</v>
      </c>
      <c r="EO414" s="404">
        <f t="shared" si="1204"/>
        <v>2218.9999999999977</v>
      </c>
      <c r="EP414" s="564">
        <v>3.7019229999999999</v>
      </c>
      <c r="EQ414" s="772">
        <v>3.1549295774647899</v>
      </c>
      <c r="ER414" s="500">
        <f t="shared" si="1205"/>
        <v>192.49999599999998</v>
      </c>
      <c r="ES414" s="404">
        <f t="shared" si="1206"/>
        <v>224.00000000000009</v>
      </c>
      <c r="ET414" s="564"/>
      <c r="EU414" s="772"/>
      <c r="EV414" s="500">
        <f t="shared" si="1207"/>
        <v>0</v>
      </c>
      <c r="EW414" s="404">
        <f t="shared" si="1208"/>
        <v>0</v>
      </c>
      <c r="EX414" s="236">
        <f t="shared" si="1209"/>
        <v>3.2163612140672777</v>
      </c>
      <c r="EY414" s="237">
        <f t="shared" si="1210"/>
        <v>3.3557692307692277</v>
      </c>
      <c r="EZ414" s="500">
        <f t="shared" si="1211"/>
        <v>2103.5002339999996</v>
      </c>
      <c r="FA414" s="404">
        <f t="shared" si="1212"/>
        <v>2442.9999999999977</v>
      </c>
      <c r="FB414" s="565">
        <v>86.411959999999993</v>
      </c>
      <c r="FC414" s="772">
        <v>86.328767123287705</v>
      </c>
      <c r="FD414" s="500">
        <f t="shared" si="1213"/>
        <v>52019.999919999995</v>
      </c>
      <c r="FE414" s="404">
        <f t="shared" si="1214"/>
        <v>56718.000000000022</v>
      </c>
      <c r="FF414" s="565">
        <v>63.365380000000002</v>
      </c>
      <c r="FG414" s="772">
        <v>64.943661971831006</v>
      </c>
      <c r="FH414" s="500">
        <f t="shared" si="1215"/>
        <v>3294.9997600000002</v>
      </c>
      <c r="FI414" s="404">
        <f t="shared" si="1216"/>
        <v>4611.0000000000018</v>
      </c>
      <c r="FJ414" s="565"/>
      <c r="FK414" s="772">
        <v>15</v>
      </c>
      <c r="FL414" s="500">
        <f t="shared" si="1217"/>
        <v>0</v>
      </c>
      <c r="FM414" s="404">
        <f t="shared" si="1218"/>
        <v>0</v>
      </c>
      <c r="FN414" s="500">
        <f t="shared" si="1219"/>
        <v>84.57951021406727</v>
      </c>
      <c r="FO414" s="404">
        <f t="shared" si="1220"/>
        <v>84.243131868131897</v>
      </c>
      <c r="FP414" s="500">
        <f t="shared" si="1221"/>
        <v>55314.999679999994</v>
      </c>
      <c r="FQ414" s="404">
        <f t="shared" si="1222"/>
        <v>61329.000000000022</v>
      </c>
      <c r="FR414" s="565">
        <v>15</v>
      </c>
      <c r="FS414" s="773">
        <v>15</v>
      </c>
      <c r="FT414" s="500">
        <f t="shared" si="1223"/>
        <v>15</v>
      </c>
      <c r="FU414" s="404">
        <f t="shared" si="1224"/>
        <v>15</v>
      </c>
      <c r="FV414" s="564">
        <v>4</v>
      </c>
      <c r="FW414" s="774">
        <v>7.8</v>
      </c>
      <c r="FX414" s="500">
        <f t="shared" si="1225"/>
        <v>60</v>
      </c>
      <c r="FY414" s="404">
        <f t="shared" si="1226"/>
        <v>117</v>
      </c>
      <c r="FZ414" s="564">
        <v>73.8</v>
      </c>
      <c r="GA414" s="774">
        <v>77.933333333333294</v>
      </c>
      <c r="GB414" s="500">
        <f t="shared" si="1227"/>
        <v>1107</v>
      </c>
      <c r="GC414" s="404">
        <f t="shared" si="1228"/>
        <v>1168.9999999999993</v>
      </c>
      <c r="GD414" s="510">
        <f t="shared" si="1229"/>
        <v>3949</v>
      </c>
      <c r="GE414" s="404">
        <f t="shared" si="1230"/>
        <v>4071</v>
      </c>
      <c r="GF414" s="500">
        <f t="shared" si="1231"/>
        <v>3949</v>
      </c>
      <c r="GG414" s="404">
        <f t="shared" si="1232"/>
        <v>4071</v>
      </c>
      <c r="GH414" s="500">
        <f t="shared" si="1233"/>
        <v>16820.000257</v>
      </c>
      <c r="GI414" s="404">
        <f t="shared" si="1234"/>
        <v>17261.000000000011</v>
      </c>
      <c r="GJ414" s="500">
        <f t="shared" si="1235"/>
        <v>492805.10431999993</v>
      </c>
      <c r="GK414" s="404">
        <f t="shared" si="1236"/>
        <v>507560.99999999988</v>
      </c>
      <c r="GL414" s="510">
        <f t="shared" si="1237"/>
        <v>62</v>
      </c>
      <c r="GM414" s="404">
        <f t="shared" si="1238"/>
        <v>79</v>
      </c>
      <c r="GN414" s="500">
        <f t="shared" si="1239"/>
        <v>62</v>
      </c>
      <c r="GO414" s="404">
        <f t="shared" si="1240"/>
        <v>79</v>
      </c>
      <c r="GP414" s="500">
        <f t="shared" si="1241"/>
        <v>244.99999599999998</v>
      </c>
      <c r="GQ414" s="404">
        <f t="shared" si="1242"/>
        <v>275.00000000000011</v>
      </c>
      <c r="GR414" s="500">
        <f t="shared" si="1243"/>
        <v>4336.9995600000002</v>
      </c>
      <c r="GS414" s="404">
        <f t="shared" si="1244"/>
        <v>5538.0000000000018</v>
      </c>
      <c r="GT414" s="510">
        <f t="shared" si="1245"/>
        <v>4011</v>
      </c>
      <c r="GU414" s="404">
        <f t="shared" si="1246"/>
        <v>4150</v>
      </c>
      <c r="GV414" s="500">
        <f t="shared" si="1247"/>
        <v>4011</v>
      </c>
      <c r="GW414" s="404">
        <f t="shared" si="1248"/>
        <v>4150</v>
      </c>
      <c r="GX414" s="500">
        <f t="shared" si="1249"/>
        <v>17065.000252999998</v>
      </c>
      <c r="GY414" s="404">
        <f t="shared" si="1250"/>
        <v>17536.000000000011</v>
      </c>
      <c r="GZ414" s="500">
        <f t="shared" si="1251"/>
        <v>497142.10387999995</v>
      </c>
      <c r="HA414" s="404">
        <f t="shared" si="1252"/>
        <v>513098.99999999988</v>
      </c>
      <c r="HB414" s="510">
        <f t="shared" si="1253"/>
        <v>0</v>
      </c>
      <c r="HC414" s="404">
        <f t="shared" si="1254"/>
        <v>0</v>
      </c>
      <c r="HD414" s="500">
        <f t="shared" si="1255"/>
        <v>0</v>
      </c>
      <c r="HE414" s="404">
        <f t="shared" si="1256"/>
        <v>0</v>
      </c>
      <c r="HF414" s="500" t="str">
        <f t="shared" si="1257"/>
        <v/>
      </c>
      <c r="HG414" s="404" t="str">
        <f t="shared" si="1258"/>
        <v/>
      </c>
      <c r="HH414" s="500" t="str">
        <f t="shared" si="1259"/>
        <v/>
      </c>
      <c r="HI414" s="404" t="str">
        <f t="shared" si="1260"/>
        <v/>
      </c>
      <c r="HJ414" s="510">
        <f t="shared" si="1261"/>
        <v>17125.000252999998</v>
      </c>
      <c r="HK414" s="404">
        <f t="shared" si="1262"/>
        <v>17653.000000000007</v>
      </c>
      <c r="HL414" s="500">
        <f t="shared" si="1263"/>
        <v>498249.10388000001</v>
      </c>
      <c r="HM414" s="404">
        <f t="shared" si="1264"/>
        <v>514267.99999999988</v>
      </c>
    </row>
    <row r="415" spans="1:221">
      <c r="A415" s="763" t="s">
        <v>548</v>
      </c>
      <c r="B415" s="629" t="s">
        <v>1140</v>
      </c>
      <c r="C415" s="775"/>
      <c r="D415" s="776">
        <v>232566</v>
      </c>
      <c r="E415" s="779">
        <v>3</v>
      </c>
      <c r="F415" s="767">
        <v>929</v>
      </c>
      <c r="G415" s="768">
        <v>923</v>
      </c>
      <c r="H415" s="767">
        <v>17</v>
      </c>
      <c r="I415" s="768">
        <v>14</v>
      </c>
      <c r="J415" s="500">
        <f t="shared" si="1115"/>
        <v>912</v>
      </c>
      <c r="K415" s="404">
        <f t="shared" si="1116"/>
        <v>909</v>
      </c>
      <c r="L415" s="422">
        <v>120</v>
      </c>
      <c r="M415" s="768">
        <v>120</v>
      </c>
      <c r="N415" s="500">
        <f t="shared" si="1117"/>
        <v>912</v>
      </c>
      <c r="O415" s="404">
        <f t="shared" si="1118"/>
        <v>909</v>
      </c>
      <c r="P415" s="500">
        <f t="shared" si="1119"/>
        <v>912</v>
      </c>
      <c r="Q415" s="404">
        <f t="shared" si="1120"/>
        <v>909</v>
      </c>
      <c r="R415" s="422">
        <v>0</v>
      </c>
      <c r="S415" s="768">
        <v>0</v>
      </c>
      <c r="T415" s="500">
        <f t="shared" si="1121"/>
        <v>0</v>
      </c>
      <c r="U415" s="404">
        <f t="shared" si="1122"/>
        <v>0</v>
      </c>
      <c r="V415" s="422">
        <v>0</v>
      </c>
      <c r="W415" s="768">
        <v>0</v>
      </c>
      <c r="X415" s="500">
        <f t="shared" si="1123"/>
        <v>0</v>
      </c>
      <c r="Y415" s="404">
        <f t="shared" si="1124"/>
        <v>0</v>
      </c>
      <c r="Z415" s="422"/>
      <c r="AA415" s="768"/>
      <c r="AB415" s="500">
        <f t="shared" si="1125"/>
        <v>0</v>
      </c>
      <c r="AC415" s="404">
        <f t="shared" si="1126"/>
        <v>0</v>
      </c>
      <c r="AD415" s="500">
        <f t="shared" si="1127"/>
        <v>0</v>
      </c>
      <c r="AE415" s="404">
        <f t="shared" si="1128"/>
        <v>0</v>
      </c>
      <c r="AF415" s="500">
        <f t="shared" si="1129"/>
        <v>0</v>
      </c>
      <c r="AG415" s="404">
        <f t="shared" si="1130"/>
        <v>0</v>
      </c>
      <c r="AH415" s="564"/>
      <c r="AI415" s="769" t="s">
        <v>1134</v>
      </c>
      <c r="AJ415" s="500">
        <f t="shared" si="1131"/>
        <v>0</v>
      </c>
      <c r="AK415" s="404">
        <f t="shared" si="1132"/>
        <v>0</v>
      </c>
      <c r="AL415" s="564"/>
      <c r="AM415" s="769" t="s">
        <v>1134</v>
      </c>
      <c r="AN415" s="500">
        <f t="shared" si="1133"/>
        <v>0</v>
      </c>
      <c r="AO415" s="404">
        <f t="shared" si="1134"/>
        <v>0</v>
      </c>
      <c r="AP415" s="564"/>
      <c r="AQ415" s="769"/>
      <c r="AR415" s="500">
        <f t="shared" si="1135"/>
        <v>0</v>
      </c>
      <c r="AS415" s="404">
        <f t="shared" si="1136"/>
        <v>0</v>
      </c>
      <c r="AT415" s="236">
        <f t="shared" si="1137"/>
        <v>0</v>
      </c>
      <c r="AU415" s="237">
        <f t="shared" si="1138"/>
        <v>0</v>
      </c>
      <c r="AV415" s="500">
        <f t="shared" si="1139"/>
        <v>0</v>
      </c>
      <c r="AW415" s="404">
        <f t="shared" si="1140"/>
        <v>0</v>
      </c>
      <c r="AX415" s="422"/>
      <c r="AY415" s="768" t="s">
        <v>1134</v>
      </c>
      <c r="AZ415" s="500">
        <f t="shared" si="1141"/>
        <v>0</v>
      </c>
      <c r="BA415" s="404">
        <f t="shared" si="1142"/>
        <v>0</v>
      </c>
      <c r="BB415" s="422"/>
      <c r="BC415" s="768" t="s">
        <v>1134</v>
      </c>
      <c r="BD415" s="500">
        <f t="shared" si="1143"/>
        <v>0</v>
      </c>
      <c r="BE415" s="404">
        <f t="shared" si="1144"/>
        <v>0</v>
      </c>
      <c r="BF415" s="422"/>
      <c r="BG415" s="768"/>
      <c r="BH415" s="500">
        <f t="shared" si="1145"/>
        <v>0</v>
      </c>
      <c r="BI415" s="404">
        <f t="shared" si="1146"/>
        <v>0</v>
      </c>
      <c r="BJ415" s="500">
        <f t="shared" si="1147"/>
        <v>0</v>
      </c>
      <c r="BK415" s="404">
        <f t="shared" si="1148"/>
        <v>0</v>
      </c>
      <c r="BL415" s="500">
        <f t="shared" si="1149"/>
        <v>0</v>
      </c>
      <c r="BM415" s="404">
        <f t="shared" si="1150"/>
        <v>0</v>
      </c>
      <c r="BN415" s="422">
        <v>706</v>
      </c>
      <c r="BO415" s="768">
        <v>716</v>
      </c>
      <c r="BP415" s="500">
        <f t="shared" si="1151"/>
        <v>706</v>
      </c>
      <c r="BQ415" s="404">
        <f t="shared" si="1152"/>
        <v>716</v>
      </c>
      <c r="BR415" s="422">
        <v>4</v>
      </c>
      <c r="BS415" s="768">
        <v>5</v>
      </c>
      <c r="BT415" s="500">
        <f t="shared" si="1153"/>
        <v>4</v>
      </c>
      <c r="BU415" s="404">
        <f t="shared" si="1154"/>
        <v>5</v>
      </c>
      <c r="BV415" s="422"/>
      <c r="BW415" s="768"/>
      <c r="BX415" s="500">
        <f t="shared" si="1155"/>
        <v>0</v>
      </c>
      <c r="BY415" s="404">
        <f t="shared" si="1156"/>
        <v>0</v>
      </c>
      <c r="BZ415" s="500">
        <f t="shared" si="1157"/>
        <v>710</v>
      </c>
      <c r="CA415" s="404">
        <f t="shared" si="1158"/>
        <v>721</v>
      </c>
      <c r="CB415" s="500">
        <f t="shared" si="1159"/>
        <v>710</v>
      </c>
      <c r="CC415" s="404">
        <f t="shared" si="1160"/>
        <v>721</v>
      </c>
      <c r="CD415" s="564">
        <v>4.4532579999999999</v>
      </c>
      <c r="CE415" s="770">
        <v>4.3952513966480504</v>
      </c>
      <c r="CF415" s="500">
        <f t="shared" si="1161"/>
        <v>3144.0001480000001</v>
      </c>
      <c r="CG415" s="404">
        <f t="shared" si="1162"/>
        <v>3147.0000000000041</v>
      </c>
      <c r="CH415" s="564">
        <v>5.125</v>
      </c>
      <c r="CI415" s="770">
        <v>6.8</v>
      </c>
      <c r="CJ415" s="500">
        <f t="shared" si="1163"/>
        <v>20.5</v>
      </c>
      <c r="CK415" s="404">
        <f t="shared" si="1164"/>
        <v>34</v>
      </c>
      <c r="CL415" s="564"/>
      <c r="CM415" s="770"/>
      <c r="CN415" s="500">
        <f t="shared" si="1165"/>
        <v>0</v>
      </c>
      <c r="CO415" s="404">
        <f t="shared" si="1166"/>
        <v>0</v>
      </c>
      <c r="CP415" s="500">
        <f t="shared" si="1167"/>
        <v>4.457042461971831</v>
      </c>
      <c r="CQ415" s="237">
        <f t="shared" si="1168"/>
        <v>4.411927877947301</v>
      </c>
      <c r="CR415" s="500">
        <f t="shared" si="1169"/>
        <v>3164.5001480000001</v>
      </c>
      <c r="CS415" s="404">
        <f t="shared" si="1170"/>
        <v>3181.0000000000041</v>
      </c>
      <c r="CT415" s="565">
        <v>132.9023</v>
      </c>
      <c r="CU415" s="770">
        <v>130.13966480446899</v>
      </c>
      <c r="CV415" s="500">
        <f t="shared" si="1171"/>
        <v>93829.023799999995</v>
      </c>
      <c r="CW415" s="404">
        <f t="shared" si="1172"/>
        <v>93179.999999999796</v>
      </c>
      <c r="CX415" s="565">
        <v>108.75</v>
      </c>
      <c r="CY415" s="770">
        <v>152.80000000000001</v>
      </c>
      <c r="CZ415" s="500">
        <f t="shared" si="1173"/>
        <v>435</v>
      </c>
      <c r="DA415" s="404">
        <f t="shared" si="1174"/>
        <v>764</v>
      </c>
      <c r="DB415" s="565"/>
      <c r="DC415" s="770"/>
      <c r="DD415" s="500">
        <f t="shared" si="1175"/>
        <v>0</v>
      </c>
      <c r="DE415" s="404">
        <f t="shared" si="1176"/>
        <v>0</v>
      </c>
      <c r="DF415" s="500">
        <f t="shared" si="1177"/>
        <v>132.76623070422534</v>
      </c>
      <c r="DG415" s="404">
        <f t="shared" si="1178"/>
        <v>130.29680998613009</v>
      </c>
      <c r="DH415" s="500">
        <f t="shared" si="1179"/>
        <v>94264.023799999995</v>
      </c>
      <c r="DI415" s="404">
        <f t="shared" si="1180"/>
        <v>93943.999999999796</v>
      </c>
      <c r="DJ415" s="500">
        <f t="shared" si="1181"/>
        <v>710</v>
      </c>
      <c r="DK415" s="404">
        <f t="shared" si="1182"/>
        <v>721</v>
      </c>
      <c r="DL415" s="500">
        <f t="shared" si="1183"/>
        <v>710</v>
      </c>
      <c r="DM415" s="404">
        <f t="shared" si="1184"/>
        <v>721</v>
      </c>
      <c r="DN415" s="236">
        <f t="shared" si="1185"/>
        <v>4.457042461971831</v>
      </c>
      <c r="DO415" s="237">
        <f t="shared" si="1186"/>
        <v>4.411927877947301</v>
      </c>
      <c r="DP415" s="500">
        <f t="shared" si="1187"/>
        <v>3164.5001480000001</v>
      </c>
      <c r="DQ415" s="404">
        <f t="shared" si="1188"/>
        <v>3181.0000000000041</v>
      </c>
      <c r="DR415" s="500">
        <f t="shared" si="1189"/>
        <v>132.76623070422534</v>
      </c>
      <c r="DS415" s="404">
        <f t="shared" si="1190"/>
        <v>130.29680998613009</v>
      </c>
      <c r="DT415" s="500">
        <f t="shared" si="1191"/>
        <v>94264.023799999995</v>
      </c>
      <c r="DU415" s="404">
        <f t="shared" si="1192"/>
        <v>93943.999999999796</v>
      </c>
      <c r="DV415" s="565">
        <v>193</v>
      </c>
      <c r="DW415" s="771">
        <v>177</v>
      </c>
      <c r="DX415" s="500">
        <f t="shared" si="1193"/>
        <v>193</v>
      </c>
      <c r="DY415" s="404">
        <f t="shared" si="1194"/>
        <v>177</v>
      </c>
      <c r="DZ415" s="565">
        <v>6</v>
      </c>
      <c r="EA415" s="771">
        <v>7</v>
      </c>
      <c r="EB415" s="500">
        <f t="shared" si="1195"/>
        <v>6</v>
      </c>
      <c r="EC415" s="404">
        <f t="shared" si="1196"/>
        <v>7</v>
      </c>
      <c r="ED415" s="565"/>
      <c r="EE415" s="771"/>
      <c r="EF415" s="500">
        <f t="shared" si="1197"/>
        <v>0</v>
      </c>
      <c r="EG415" s="404">
        <f t="shared" si="1198"/>
        <v>0</v>
      </c>
      <c r="EH415" s="500">
        <f t="shared" si="1199"/>
        <v>199</v>
      </c>
      <c r="EI415" s="404">
        <f t="shared" si="1200"/>
        <v>184</v>
      </c>
      <c r="EJ415" s="500">
        <f t="shared" si="1201"/>
        <v>199</v>
      </c>
      <c r="EK415" s="404">
        <f t="shared" si="1202"/>
        <v>184</v>
      </c>
      <c r="EL415" s="564">
        <v>3.19171</v>
      </c>
      <c r="EM415" s="772">
        <v>3.1610169491525402</v>
      </c>
      <c r="EN415" s="500">
        <f t="shared" si="1203"/>
        <v>616.00003000000004</v>
      </c>
      <c r="EO415" s="404">
        <f t="shared" si="1204"/>
        <v>559.49999999999966</v>
      </c>
      <c r="EP415" s="564">
        <v>5.5833329999999997</v>
      </c>
      <c r="EQ415" s="772">
        <v>3.5714285714285698</v>
      </c>
      <c r="ER415" s="500">
        <f t="shared" si="1205"/>
        <v>33.499997999999998</v>
      </c>
      <c r="ES415" s="404">
        <f t="shared" si="1206"/>
        <v>24.999999999999989</v>
      </c>
      <c r="ET415" s="564"/>
      <c r="EU415" s="772"/>
      <c r="EV415" s="500">
        <f t="shared" si="1207"/>
        <v>0</v>
      </c>
      <c r="EW415" s="404">
        <f t="shared" si="1208"/>
        <v>0</v>
      </c>
      <c r="EX415" s="236">
        <f t="shared" si="1209"/>
        <v>3.2638192361809049</v>
      </c>
      <c r="EY415" s="237">
        <f t="shared" si="1210"/>
        <v>3.1766304347826066</v>
      </c>
      <c r="EZ415" s="500">
        <f t="shared" si="1211"/>
        <v>649.50002800000004</v>
      </c>
      <c r="FA415" s="404">
        <f t="shared" si="1212"/>
        <v>584.49999999999966</v>
      </c>
      <c r="FB415" s="565">
        <v>86.507769999999994</v>
      </c>
      <c r="FC415" s="772">
        <v>86.355932203389798</v>
      </c>
      <c r="FD415" s="500">
        <f t="shared" si="1213"/>
        <v>16695.999609999999</v>
      </c>
      <c r="FE415" s="404">
        <f t="shared" si="1214"/>
        <v>15284.999999999995</v>
      </c>
      <c r="FF415" s="565">
        <v>84.666669999999996</v>
      </c>
      <c r="FG415" s="772">
        <v>68.857142857142904</v>
      </c>
      <c r="FH415" s="500">
        <f t="shared" si="1215"/>
        <v>508.00001999999995</v>
      </c>
      <c r="FI415" s="404">
        <f t="shared" si="1216"/>
        <v>482.00000000000034</v>
      </c>
      <c r="FJ415" s="565"/>
      <c r="FK415" s="772">
        <v>4</v>
      </c>
      <c r="FL415" s="500">
        <f t="shared" si="1217"/>
        <v>0</v>
      </c>
      <c r="FM415" s="404">
        <f t="shared" si="1218"/>
        <v>0</v>
      </c>
      <c r="FN415" s="500">
        <f t="shared" si="1219"/>
        <v>86.452259447236173</v>
      </c>
      <c r="FO415" s="404">
        <f t="shared" si="1220"/>
        <v>85.690217391304316</v>
      </c>
      <c r="FP415" s="500">
        <f t="shared" si="1221"/>
        <v>17203.999629999998</v>
      </c>
      <c r="FQ415" s="404">
        <f t="shared" si="1222"/>
        <v>15766.999999999995</v>
      </c>
      <c r="FR415" s="565">
        <v>3</v>
      </c>
      <c r="FS415" s="773">
        <v>4</v>
      </c>
      <c r="FT415" s="500">
        <f t="shared" si="1223"/>
        <v>3</v>
      </c>
      <c r="FU415" s="404">
        <f t="shared" si="1224"/>
        <v>4</v>
      </c>
      <c r="FV415" s="564">
        <v>2.3333330000000001</v>
      </c>
      <c r="FW415" s="774">
        <v>6</v>
      </c>
      <c r="FX415" s="500">
        <f t="shared" si="1225"/>
        <v>6.9999990000000007</v>
      </c>
      <c r="FY415" s="404">
        <f t="shared" si="1226"/>
        <v>24</v>
      </c>
      <c r="FZ415" s="564">
        <v>54</v>
      </c>
      <c r="GA415" s="774">
        <v>115.25</v>
      </c>
      <c r="GB415" s="500">
        <f t="shared" si="1227"/>
        <v>162</v>
      </c>
      <c r="GC415" s="404">
        <f t="shared" si="1228"/>
        <v>461</v>
      </c>
      <c r="GD415" s="510">
        <f t="shared" si="1229"/>
        <v>899</v>
      </c>
      <c r="GE415" s="404">
        <f t="shared" si="1230"/>
        <v>893</v>
      </c>
      <c r="GF415" s="500">
        <f t="shared" si="1231"/>
        <v>899</v>
      </c>
      <c r="GG415" s="404">
        <f t="shared" si="1232"/>
        <v>893</v>
      </c>
      <c r="GH415" s="500">
        <f t="shared" si="1233"/>
        <v>3760.0001780000002</v>
      </c>
      <c r="GI415" s="404">
        <f t="shared" si="1234"/>
        <v>3706.5000000000036</v>
      </c>
      <c r="GJ415" s="500">
        <f t="shared" si="1235"/>
        <v>110525.02340999999</v>
      </c>
      <c r="GK415" s="404">
        <f t="shared" si="1236"/>
        <v>108464.9999999998</v>
      </c>
      <c r="GL415" s="510">
        <f t="shared" si="1237"/>
        <v>10</v>
      </c>
      <c r="GM415" s="404">
        <f t="shared" si="1238"/>
        <v>12</v>
      </c>
      <c r="GN415" s="500">
        <f t="shared" si="1239"/>
        <v>10</v>
      </c>
      <c r="GO415" s="404">
        <f t="shared" si="1240"/>
        <v>12</v>
      </c>
      <c r="GP415" s="500">
        <f t="shared" si="1241"/>
        <v>53.999997999999998</v>
      </c>
      <c r="GQ415" s="404">
        <f t="shared" si="1242"/>
        <v>58.999999999999986</v>
      </c>
      <c r="GR415" s="500">
        <f t="shared" si="1243"/>
        <v>943.00001999999995</v>
      </c>
      <c r="GS415" s="404">
        <f t="shared" si="1244"/>
        <v>1246.0000000000005</v>
      </c>
      <c r="GT415" s="510">
        <f t="shared" si="1245"/>
        <v>909</v>
      </c>
      <c r="GU415" s="404">
        <f t="shared" si="1246"/>
        <v>905</v>
      </c>
      <c r="GV415" s="500">
        <f t="shared" si="1247"/>
        <v>909</v>
      </c>
      <c r="GW415" s="404">
        <f t="shared" si="1248"/>
        <v>905</v>
      </c>
      <c r="GX415" s="500">
        <f t="shared" si="1249"/>
        <v>3814.000176</v>
      </c>
      <c r="GY415" s="404">
        <f t="shared" si="1250"/>
        <v>3765.5000000000036</v>
      </c>
      <c r="GZ415" s="500">
        <f t="shared" si="1251"/>
        <v>111468.02343</v>
      </c>
      <c r="HA415" s="404">
        <f t="shared" si="1252"/>
        <v>109710.9999999998</v>
      </c>
      <c r="HB415" s="510">
        <f t="shared" si="1253"/>
        <v>0</v>
      </c>
      <c r="HC415" s="404">
        <f t="shared" si="1254"/>
        <v>0</v>
      </c>
      <c r="HD415" s="500">
        <f t="shared" si="1255"/>
        <v>0</v>
      </c>
      <c r="HE415" s="404">
        <f t="shared" si="1256"/>
        <v>0</v>
      </c>
      <c r="HF415" s="500" t="str">
        <f t="shared" si="1257"/>
        <v/>
      </c>
      <c r="HG415" s="404" t="str">
        <f t="shared" si="1258"/>
        <v/>
      </c>
      <c r="HH415" s="500" t="str">
        <f t="shared" si="1259"/>
        <v/>
      </c>
      <c r="HI415" s="404" t="str">
        <f t="shared" si="1260"/>
        <v/>
      </c>
      <c r="HJ415" s="510">
        <f t="shared" si="1261"/>
        <v>3821.0001750000001</v>
      </c>
      <c r="HK415" s="404">
        <f t="shared" si="1262"/>
        <v>3789.5000000000036</v>
      </c>
      <c r="HL415" s="500">
        <f t="shared" si="1263"/>
        <v>111630.02343</v>
      </c>
      <c r="HM415" s="404">
        <f t="shared" si="1264"/>
        <v>110171.9999999998</v>
      </c>
    </row>
    <row r="416" spans="1:221">
      <c r="A416" s="763" t="s">
        <v>548</v>
      </c>
      <c r="B416" s="629" t="s">
        <v>1141</v>
      </c>
      <c r="C416" s="630"/>
      <c r="D416" s="766">
        <v>232937</v>
      </c>
      <c r="E416" s="514">
        <v>3</v>
      </c>
      <c r="F416" s="767">
        <v>952</v>
      </c>
      <c r="G416" s="768">
        <v>1007</v>
      </c>
      <c r="H416" s="767">
        <v>0</v>
      </c>
      <c r="I416" s="768">
        <v>0</v>
      </c>
      <c r="J416" s="500">
        <f t="shared" si="1115"/>
        <v>952</v>
      </c>
      <c r="K416" s="404">
        <f t="shared" si="1116"/>
        <v>1007</v>
      </c>
      <c r="L416" s="422">
        <v>120</v>
      </c>
      <c r="M416" s="768">
        <v>120</v>
      </c>
      <c r="N416" s="500">
        <f t="shared" si="1117"/>
        <v>952</v>
      </c>
      <c r="O416" s="404">
        <f t="shared" si="1118"/>
        <v>1007</v>
      </c>
      <c r="P416" s="500">
        <f t="shared" si="1119"/>
        <v>952</v>
      </c>
      <c r="Q416" s="404">
        <f t="shared" si="1120"/>
        <v>1007</v>
      </c>
      <c r="R416" s="422">
        <v>23</v>
      </c>
      <c r="S416" s="768">
        <v>21</v>
      </c>
      <c r="T416" s="500">
        <f t="shared" si="1121"/>
        <v>23</v>
      </c>
      <c r="U416" s="404">
        <f t="shared" si="1122"/>
        <v>21</v>
      </c>
      <c r="V416" s="422">
        <v>0</v>
      </c>
      <c r="W416" s="768">
        <v>2</v>
      </c>
      <c r="X416" s="500">
        <f t="shared" si="1123"/>
        <v>0</v>
      </c>
      <c r="Y416" s="404">
        <f t="shared" si="1124"/>
        <v>2</v>
      </c>
      <c r="Z416" s="422"/>
      <c r="AA416" s="768"/>
      <c r="AB416" s="500">
        <f t="shared" si="1125"/>
        <v>0</v>
      </c>
      <c r="AC416" s="404">
        <f t="shared" si="1126"/>
        <v>0</v>
      </c>
      <c r="AD416" s="500">
        <f t="shared" si="1127"/>
        <v>23</v>
      </c>
      <c r="AE416" s="404">
        <f t="shared" si="1128"/>
        <v>23</v>
      </c>
      <c r="AF416" s="500">
        <f t="shared" si="1129"/>
        <v>23</v>
      </c>
      <c r="AG416" s="404">
        <f t="shared" si="1130"/>
        <v>23</v>
      </c>
      <c r="AH416" s="564">
        <v>6.6521739999999996</v>
      </c>
      <c r="AI416" s="769">
        <v>5.71428571428571</v>
      </c>
      <c r="AJ416" s="500">
        <f t="shared" si="1131"/>
        <v>153.00000199999999</v>
      </c>
      <c r="AK416" s="404">
        <f t="shared" si="1132"/>
        <v>119.99999999999991</v>
      </c>
      <c r="AL416" s="564"/>
      <c r="AM416" s="769">
        <v>7.5</v>
      </c>
      <c r="AN416" s="500">
        <f t="shared" si="1133"/>
        <v>0</v>
      </c>
      <c r="AO416" s="404">
        <f t="shared" si="1134"/>
        <v>15</v>
      </c>
      <c r="AP416" s="564"/>
      <c r="AQ416" s="769"/>
      <c r="AR416" s="500">
        <f t="shared" si="1135"/>
        <v>0</v>
      </c>
      <c r="AS416" s="404">
        <f t="shared" si="1136"/>
        <v>0</v>
      </c>
      <c r="AT416" s="236">
        <f t="shared" si="1137"/>
        <v>6.6521739999999996</v>
      </c>
      <c r="AU416" s="237">
        <f t="shared" si="1138"/>
        <v>5.8695652173913002</v>
      </c>
      <c r="AV416" s="500">
        <f t="shared" si="1139"/>
        <v>153.00000199999999</v>
      </c>
      <c r="AW416" s="404">
        <f t="shared" si="1140"/>
        <v>134.99999999999991</v>
      </c>
      <c r="AX416" s="422">
        <v>141.86959999999999</v>
      </c>
      <c r="AY416" s="768">
        <v>148.76190476190499</v>
      </c>
      <c r="AZ416" s="500">
        <f t="shared" si="1141"/>
        <v>3263.0007999999998</v>
      </c>
      <c r="BA416" s="404">
        <f t="shared" si="1142"/>
        <v>3124.0000000000045</v>
      </c>
      <c r="BB416" s="422"/>
      <c r="BC416" s="768">
        <v>110.5</v>
      </c>
      <c r="BD416" s="500">
        <f t="shared" si="1143"/>
        <v>0</v>
      </c>
      <c r="BE416" s="404">
        <f t="shared" si="1144"/>
        <v>221</v>
      </c>
      <c r="BF416" s="422"/>
      <c r="BG416" s="768"/>
      <c r="BH416" s="500">
        <f t="shared" si="1145"/>
        <v>0</v>
      </c>
      <c r="BI416" s="404">
        <f t="shared" si="1146"/>
        <v>0</v>
      </c>
      <c r="BJ416" s="500">
        <f t="shared" si="1147"/>
        <v>141.86959999999999</v>
      </c>
      <c r="BK416" s="404">
        <f t="shared" si="1148"/>
        <v>145.43478260869585</v>
      </c>
      <c r="BL416" s="500">
        <f t="shared" si="1149"/>
        <v>3263.0007999999998</v>
      </c>
      <c r="BM416" s="404">
        <f t="shared" si="1150"/>
        <v>3345.0000000000045</v>
      </c>
      <c r="BN416" s="422">
        <v>412</v>
      </c>
      <c r="BO416" s="768">
        <v>430</v>
      </c>
      <c r="BP416" s="500">
        <f t="shared" si="1151"/>
        <v>412</v>
      </c>
      <c r="BQ416" s="404">
        <f t="shared" si="1152"/>
        <v>430</v>
      </c>
      <c r="BR416" s="422">
        <v>34</v>
      </c>
      <c r="BS416" s="768">
        <v>37</v>
      </c>
      <c r="BT416" s="500">
        <f t="shared" si="1153"/>
        <v>34</v>
      </c>
      <c r="BU416" s="404">
        <f t="shared" si="1154"/>
        <v>37</v>
      </c>
      <c r="BV416" s="422"/>
      <c r="BW416" s="768"/>
      <c r="BX416" s="500">
        <f t="shared" si="1155"/>
        <v>0</v>
      </c>
      <c r="BY416" s="404">
        <f t="shared" si="1156"/>
        <v>0</v>
      </c>
      <c r="BZ416" s="500">
        <f t="shared" si="1157"/>
        <v>446</v>
      </c>
      <c r="CA416" s="404">
        <f t="shared" si="1158"/>
        <v>467</v>
      </c>
      <c r="CB416" s="500">
        <f t="shared" si="1159"/>
        <v>446</v>
      </c>
      <c r="CC416" s="404">
        <f t="shared" si="1160"/>
        <v>467</v>
      </c>
      <c r="CD416" s="564">
        <v>5.7742719999999998</v>
      </c>
      <c r="CE416" s="770">
        <v>6.0581395348837201</v>
      </c>
      <c r="CF416" s="500">
        <f t="shared" si="1161"/>
        <v>2379.0000639999998</v>
      </c>
      <c r="CG416" s="404">
        <f t="shared" si="1162"/>
        <v>2604.9999999999995</v>
      </c>
      <c r="CH416" s="564">
        <v>6.4558819999999999</v>
      </c>
      <c r="CI416" s="770">
        <v>6.85135135135135</v>
      </c>
      <c r="CJ416" s="500">
        <f t="shared" si="1163"/>
        <v>219.499988</v>
      </c>
      <c r="CK416" s="404">
        <f t="shared" si="1164"/>
        <v>253.49999999999994</v>
      </c>
      <c r="CL416" s="564"/>
      <c r="CM416" s="770"/>
      <c r="CN416" s="500">
        <f t="shared" si="1165"/>
        <v>0</v>
      </c>
      <c r="CO416" s="404">
        <f t="shared" si="1166"/>
        <v>0</v>
      </c>
      <c r="CP416" s="500">
        <f t="shared" si="1167"/>
        <v>5.8262333004484299</v>
      </c>
      <c r="CQ416" s="237">
        <f t="shared" si="1168"/>
        <v>6.1209850107066375</v>
      </c>
      <c r="CR416" s="500">
        <f t="shared" si="1169"/>
        <v>2598.5000519999999</v>
      </c>
      <c r="CS416" s="404">
        <f t="shared" si="1170"/>
        <v>2858.4999999999995</v>
      </c>
      <c r="CT416" s="565">
        <v>146.06549999999999</v>
      </c>
      <c r="CU416" s="770">
        <v>146.75348837209299</v>
      </c>
      <c r="CV416" s="500">
        <f t="shared" si="1171"/>
        <v>60178.985999999997</v>
      </c>
      <c r="CW416" s="404">
        <f t="shared" si="1172"/>
        <v>63103.999999999985</v>
      </c>
      <c r="CX416" s="565">
        <v>142.2647</v>
      </c>
      <c r="CY416" s="770">
        <v>135.756756756757</v>
      </c>
      <c r="CZ416" s="500">
        <f t="shared" si="1173"/>
        <v>4836.9998000000005</v>
      </c>
      <c r="DA416" s="404">
        <f t="shared" si="1174"/>
        <v>5023.0000000000091</v>
      </c>
      <c r="DB416" s="565"/>
      <c r="DC416" s="770"/>
      <c r="DD416" s="500">
        <f t="shared" si="1175"/>
        <v>0</v>
      </c>
      <c r="DE416" s="404">
        <f t="shared" si="1176"/>
        <v>0</v>
      </c>
      <c r="DF416" s="500">
        <f t="shared" si="1177"/>
        <v>145.7757529147982</v>
      </c>
      <c r="DG416" s="404">
        <f t="shared" si="1178"/>
        <v>145.88222698072806</v>
      </c>
      <c r="DH416" s="500">
        <f t="shared" si="1179"/>
        <v>65015.985800000002</v>
      </c>
      <c r="DI416" s="404">
        <f t="shared" si="1180"/>
        <v>68127</v>
      </c>
      <c r="DJ416" s="500">
        <f t="shared" si="1181"/>
        <v>469</v>
      </c>
      <c r="DK416" s="404">
        <f t="shared" si="1182"/>
        <v>490</v>
      </c>
      <c r="DL416" s="500">
        <f t="shared" si="1183"/>
        <v>469</v>
      </c>
      <c r="DM416" s="404">
        <f t="shared" si="1184"/>
        <v>490</v>
      </c>
      <c r="DN416" s="236">
        <f t="shared" si="1185"/>
        <v>5.866737855010661</v>
      </c>
      <c r="DO416" s="237">
        <f t="shared" si="1186"/>
        <v>6.1091836734693867</v>
      </c>
      <c r="DP416" s="500">
        <f t="shared" si="1187"/>
        <v>2751.5000540000001</v>
      </c>
      <c r="DQ416" s="404">
        <f t="shared" si="1188"/>
        <v>2993.4999999999995</v>
      </c>
      <c r="DR416" s="500">
        <f t="shared" si="1189"/>
        <v>145.58419317697229</v>
      </c>
      <c r="DS416" s="404">
        <f t="shared" si="1190"/>
        <v>145.86122448979592</v>
      </c>
      <c r="DT416" s="500">
        <f t="shared" si="1191"/>
        <v>68278.986600000004</v>
      </c>
      <c r="DU416" s="404">
        <f t="shared" si="1192"/>
        <v>71472</v>
      </c>
      <c r="DV416" s="565">
        <v>274</v>
      </c>
      <c r="DW416" s="771">
        <v>307</v>
      </c>
      <c r="DX416" s="500">
        <f t="shared" si="1193"/>
        <v>274</v>
      </c>
      <c r="DY416" s="404">
        <f t="shared" si="1194"/>
        <v>307</v>
      </c>
      <c r="DZ416" s="565">
        <v>100</v>
      </c>
      <c r="EA416" s="771">
        <v>92</v>
      </c>
      <c r="EB416" s="500">
        <f t="shared" si="1195"/>
        <v>100</v>
      </c>
      <c r="EC416" s="404">
        <f t="shared" si="1196"/>
        <v>92</v>
      </c>
      <c r="ED416" s="565"/>
      <c r="EE416" s="771"/>
      <c r="EF416" s="500">
        <f t="shared" si="1197"/>
        <v>0</v>
      </c>
      <c r="EG416" s="404">
        <f t="shared" si="1198"/>
        <v>0</v>
      </c>
      <c r="EH416" s="500">
        <f t="shared" si="1199"/>
        <v>374</v>
      </c>
      <c r="EI416" s="404">
        <f t="shared" si="1200"/>
        <v>399</v>
      </c>
      <c r="EJ416" s="500">
        <f t="shared" si="1201"/>
        <v>374</v>
      </c>
      <c r="EK416" s="404">
        <f t="shared" si="1202"/>
        <v>399</v>
      </c>
      <c r="EL416" s="564">
        <v>4.1879559999999998</v>
      </c>
      <c r="EM416" s="772">
        <v>4.1970684039088004</v>
      </c>
      <c r="EN416" s="500">
        <f t="shared" si="1203"/>
        <v>1147.4999439999999</v>
      </c>
      <c r="EO416" s="404">
        <f t="shared" si="1204"/>
        <v>1288.5000000000018</v>
      </c>
      <c r="EP416" s="564">
        <v>4.9950000000000001</v>
      </c>
      <c r="EQ416" s="772">
        <v>4.4836956521739104</v>
      </c>
      <c r="ER416" s="500">
        <f t="shared" si="1205"/>
        <v>499.5</v>
      </c>
      <c r="ES416" s="404">
        <f t="shared" si="1206"/>
        <v>412.49999999999977</v>
      </c>
      <c r="ET416" s="564"/>
      <c r="EU416" s="772"/>
      <c r="EV416" s="500">
        <f t="shared" si="1207"/>
        <v>0</v>
      </c>
      <c r="EW416" s="404">
        <f t="shared" si="1208"/>
        <v>0</v>
      </c>
      <c r="EX416" s="236">
        <f t="shared" si="1209"/>
        <v>4.4037431657754009</v>
      </c>
      <c r="EY416" s="237">
        <f t="shared" si="1210"/>
        <v>4.263157894736846</v>
      </c>
      <c r="EZ416" s="500">
        <f t="shared" si="1211"/>
        <v>1646.9999439999999</v>
      </c>
      <c r="FA416" s="404">
        <f t="shared" si="1212"/>
        <v>1701.0000000000016</v>
      </c>
      <c r="FB416" s="565">
        <v>92.496350000000007</v>
      </c>
      <c r="FC416" s="772">
        <v>97.980456026058604</v>
      </c>
      <c r="FD416" s="500">
        <f t="shared" si="1213"/>
        <v>25343.999900000003</v>
      </c>
      <c r="FE416" s="404">
        <f t="shared" si="1214"/>
        <v>30079.999999999993</v>
      </c>
      <c r="FF416" s="565">
        <v>78.38</v>
      </c>
      <c r="FG416" s="772">
        <v>77.358695652173907</v>
      </c>
      <c r="FH416" s="500">
        <f t="shared" si="1215"/>
        <v>7838</v>
      </c>
      <c r="FI416" s="404">
        <f t="shared" si="1216"/>
        <v>7116.9999999999991</v>
      </c>
      <c r="FJ416" s="565"/>
      <c r="FK416" s="772">
        <v>118</v>
      </c>
      <c r="FL416" s="500">
        <f t="shared" si="1217"/>
        <v>0</v>
      </c>
      <c r="FM416" s="404">
        <f t="shared" si="1218"/>
        <v>0</v>
      </c>
      <c r="FN416" s="500">
        <f t="shared" si="1219"/>
        <v>88.721924866310161</v>
      </c>
      <c r="FO416" s="404">
        <f t="shared" si="1220"/>
        <v>93.225563909774422</v>
      </c>
      <c r="FP416" s="500">
        <f t="shared" si="1221"/>
        <v>33181.999900000003</v>
      </c>
      <c r="FQ416" s="404">
        <f t="shared" si="1222"/>
        <v>37196.999999999993</v>
      </c>
      <c r="FR416" s="565">
        <v>109</v>
      </c>
      <c r="FS416" s="773">
        <v>118</v>
      </c>
      <c r="FT416" s="500">
        <f t="shared" si="1223"/>
        <v>109</v>
      </c>
      <c r="FU416" s="404">
        <f t="shared" si="1224"/>
        <v>118</v>
      </c>
      <c r="FV416" s="564">
        <v>7.7431190000000001</v>
      </c>
      <c r="FW416" s="774">
        <v>8.4491525423728806</v>
      </c>
      <c r="FX416" s="500">
        <f t="shared" si="1225"/>
        <v>843.99997099999996</v>
      </c>
      <c r="FY416" s="404">
        <f t="shared" si="1226"/>
        <v>996.99999999999989</v>
      </c>
      <c r="FZ416" s="564">
        <v>103.8716</v>
      </c>
      <c r="GA416" s="774">
        <v>112.957627118644</v>
      </c>
      <c r="GB416" s="500">
        <f t="shared" si="1227"/>
        <v>11322.0044</v>
      </c>
      <c r="GC416" s="404">
        <f t="shared" si="1228"/>
        <v>13328.999999999991</v>
      </c>
      <c r="GD416" s="510">
        <f t="shared" si="1229"/>
        <v>709</v>
      </c>
      <c r="GE416" s="404">
        <f t="shared" si="1230"/>
        <v>758</v>
      </c>
      <c r="GF416" s="500">
        <f t="shared" si="1231"/>
        <v>709</v>
      </c>
      <c r="GG416" s="404">
        <f t="shared" si="1232"/>
        <v>758</v>
      </c>
      <c r="GH416" s="500">
        <f t="shared" si="1233"/>
        <v>3679.5000099999997</v>
      </c>
      <c r="GI416" s="404">
        <f t="shared" si="1234"/>
        <v>4013.5000000000014</v>
      </c>
      <c r="GJ416" s="500">
        <f t="shared" si="1235"/>
        <v>88785.986700000009</v>
      </c>
      <c r="GK416" s="404">
        <f t="shared" si="1236"/>
        <v>96307.999999999971</v>
      </c>
      <c r="GL416" s="510">
        <f t="shared" si="1237"/>
        <v>134</v>
      </c>
      <c r="GM416" s="404">
        <f t="shared" si="1238"/>
        <v>131</v>
      </c>
      <c r="GN416" s="500">
        <f t="shared" si="1239"/>
        <v>134</v>
      </c>
      <c r="GO416" s="404">
        <f t="shared" si="1240"/>
        <v>131</v>
      </c>
      <c r="GP416" s="500">
        <f t="shared" si="1241"/>
        <v>718.99998800000003</v>
      </c>
      <c r="GQ416" s="404">
        <f t="shared" si="1242"/>
        <v>680.99999999999977</v>
      </c>
      <c r="GR416" s="500">
        <f t="shared" si="1243"/>
        <v>12674.999800000001</v>
      </c>
      <c r="GS416" s="404">
        <f t="shared" si="1244"/>
        <v>12361.000000000007</v>
      </c>
      <c r="GT416" s="510">
        <f t="shared" si="1245"/>
        <v>843</v>
      </c>
      <c r="GU416" s="404">
        <f t="shared" si="1246"/>
        <v>889</v>
      </c>
      <c r="GV416" s="500">
        <f t="shared" si="1247"/>
        <v>843</v>
      </c>
      <c r="GW416" s="404">
        <f t="shared" si="1248"/>
        <v>889</v>
      </c>
      <c r="GX416" s="500">
        <f t="shared" si="1249"/>
        <v>4398.4999979999993</v>
      </c>
      <c r="GY416" s="404">
        <f t="shared" si="1250"/>
        <v>4694.5000000000009</v>
      </c>
      <c r="GZ416" s="500">
        <f t="shared" si="1251"/>
        <v>101460.98650000001</v>
      </c>
      <c r="HA416" s="404">
        <f t="shared" si="1252"/>
        <v>108668.99999999997</v>
      </c>
      <c r="HB416" s="510">
        <f t="shared" si="1253"/>
        <v>0</v>
      </c>
      <c r="HC416" s="404">
        <f t="shared" si="1254"/>
        <v>0</v>
      </c>
      <c r="HD416" s="500">
        <f t="shared" si="1255"/>
        <v>0</v>
      </c>
      <c r="HE416" s="404">
        <f t="shared" si="1256"/>
        <v>0</v>
      </c>
      <c r="HF416" s="500" t="str">
        <f t="shared" si="1257"/>
        <v/>
      </c>
      <c r="HG416" s="404" t="str">
        <f t="shared" si="1258"/>
        <v/>
      </c>
      <c r="HH416" s="500" t="str">
        <f t="shared" si="1259"/>
        <v/>
      </c>
      <c r="HI416" s="404" t="str">
        <f t="shared" si="1260"/>
        <v/>
      </c>
      <c r="HJ416" s="510">
        <f t="shared" si="1261"/>
        <v>5242.4999690000004</v>
      </c>
      <c r="HK416" s="404">
        <f t="shared" si="1262"/>
        <v>5691.5000000000009</v>
      </c>
      <c r="HL416" s="500">
        <f t="shared" si="1263"/>
        <v>112782.9909</v>
      </c>
      <c r="HM416" s="404">
        <f t="shared" si="1264"/>
        <v>121997.99999999999</v>
      </c>
    </row>
    <row r="417" spans="1:221">
      <c r="A417" s="763" t="s">
        <v>548</v>
      </c>
      <c r="B417" s="629" t="s">
        <v>1142</v>
      </c>
      <c r="C417" s="630"/>
      <c r="D417" s="766">
        <v>233277</v>
      </c>
      <c r="E417" s="779">
        <v>3</v>
      </c>
      <c r="F417" s="767">
        <v>1884</v>
      </c>
      <c r="G417" s="768">
        <v>1923</v>
      </c>
      <c r="H417" s="767">
        <v>88</v>
      </c>
      <c r="I417" s="768">
        <v>76</v>
      </c>
      <c r="J417" s="500">
        <f t="shared" si="1115"/>
        <v>1796</v>
      </c>
      <c r="K417" s="404">
        <f t="shared" si="1116"/>
        <v>1847</v>
      </c>
      <c r="L417" s="422">
        <v>120</v>
      </c>
      <c r="M417" s="768">
        <v>120</v>
      </c>
      <c r="N417" s="500">
        <f t="shared" si="1117"/>
        <v>1796</v>
      </c>
      <c r="O417" s="404">
        <f t="shared" si="1118"/>
        <v>1847</v>
      </c>
      <c r="P417" s="500">
        <f t="shared" si="1119"/>
        <v>1796</v>
      </c>
      <c r="Q417" s="404">
        <f t="shared" si="1120"/>
        <v>1847</v>
      </c>
      <c r="R417" s="422">
        <v>0</v>
      </c>
      <c r="S417" s="768">
        <v>0</v>
      </c>
      <c r="T417" s="500">
        <f t="shared" si="1121"/>
        <v>0</v>
      </c>
      <c r="U417" s="404">
        <f t="shared" si="1122"/>
        <v>0</v>
      </c>
      <c r="V417" s="422">
        <v>0</v>
      </c>
      <c r="W417" s="768">
        <v>0</v>
      </c>
      <c r="X417" s="500">
        <f t="shared" si="1123"/>
        <v>0</v>
      </c>
      <c r="Y417" s="404">
        <f t="shared" si="1124"/>
        <v>0</v>
      </c>
      <c r="Z417" s="422"/>
      <c r="AA417" s="768"/>
      <c r="AB417" s="500">
        <f t="shared" si="1125"/>
        <v>0</v>
      </c>
      <c r="AC417" s="404">
        <f t="shared" si="1126"/>
        <v>0</v>
      </c>
      <c r="AD417" s="500">
        <f t="shared" si="1127"/>
        <v>0</v>
      </c>
      <c r="AE417" s="404">
        <f t="shared" si="1128"/>
        <v>0</v>
      </c>
      <c r="AF417" s="500">
        <f t="shared" si="1129"/>
        <v>0</v>
      </c>
      <c r="AG417" s="404">
        <f t="shared" si="1130"/>
        <v>0</v>
      </c>
      <c r="AH417" s="564"/>
      <c r="AI417" s="769" t="s">
        <v>1134</v>
      </c>
      <c r="AJ417" s="500">
        <f t="shared" si="1131"/>
        <v>0</v>
      </c>
      <c r="AK417" s="404">
        <f t="shared" si="1132"/>
        <v>0</v>
      </c>
      <c r="AL417" s="564"/>
      <c r="AM417" s="769" t="s">
        <v>1134</v>
      </c>
      <c r="AN417" s="500">
        <f t="shared" si="1133"/>
        <v>0</v>
      </c>
      <c r="AO417" s="404">
        <f t="shared" si="1134"/>
        <v>0</v>
      </c>
      <c r="AP417" s="564"/>
      <c r="AQ417" s="769"/>
      <c r="AR417" s="500">
        <f t="shared" si="1135"/>
        <v>0</v>
      </c>
      <c r="AS417" s="404">
        <f t="shared" si="1136"/>
        <v>0</v>
      </c>
      <c r="AT417" s="236">
        <f t="shared" si="1137"/>
        <v>0</v>
      </c>
      <c r="AU417" s="237">
        <f t="shared" si="1138"/>
        <v>0</v>
      </c>
      <c r="AV417" s="500">
        <f t="shared" si="1139"/>
        <v>0</v>
      </c>
      <c r="AW417" s="404">
        <f t="shared" si="1140"/>
        <v>0</v>
      </c>
      <c r="AX417" s="422"/>
      <c r="AY417" s="768" t="s">
        <v>1134</v>
      </c>
      <c r="AZ417" s="500">
        <f t="shared" si="1141"/>
        <v>0</v>
      </c>
      <c r="BA417" s="404">
        <f t="shared" si="1142"/>
        <v>0</v>
      </c>
      <c r="BB417" s="422"/>
      <c r="BC417" s="768" t="s">
        <v>1134</v>
      </c>
      <c r="BD417" s="500">
        <f t="shared" si="1143"/>
        <v>0</v>
      </c>
      <c r="BE417" s="404">
        <f t="shared" si="1144"/>
        <v>0</v>
      </c>
      <c r="BF417" s="422"/>
      <c r="BG417" s="768"/>
      <c r="BH417" s="500">
        <f t="shared" si="1145"/>
        <v>0</v>
      </c>
      <c r="BI417" s="404">
        <f t="shared" si="1146"/>
        <v>0</v>
      </c>
      <c r="BJ417" s="500">
        <f t="shared" si="1147"/>
        <v>0</v>
      </c>
      <c r="BK417" s="404">
        <f t="shared" si="1148"/>
        <v>0</v>
      </c>
      <c r="BL417" s="500">
        <f t="shared" si="1149"/>
        <v>0</v>
      </c>
      <c r="BM417" s="404">
        <f t="shared" si="1150"/>
        <v>0</v>
      </c>
      <c r="BN417" s="422">
        <v>1055</v>
      </c>
      <c r="BO417" s="768">
        <v>1065</v>
      </c>
      <c r="BP417" s="500">
        <f t="shared" si="1151"/>
        <v>1055</v>
      </c>
      <c r="BQ417" s="404">
        <f t="shared" si="1152"/>
        <v>1065</v>
      </c>
      <c r="BR417" s="422">
        <v>2</v>
      </c>
      <c r="BS417" s="768">
        <v>6</v>
      </c>
      <c r="BT417" s="500">
        <f t="shared" si="1153"/>
        <v>2</v>
      </c>
      <c r="BU417" s="404">
        <f t="shared" si="1154"/>
        <v>6</v>
      </c>
      <c r="BV417" s="422"/>
      <c r="BW417" s="768"/>
      <c r="BX417" s="500">
        <f t="shared" si="1155"/>
        <v>0</v>
      </c>
      <c r="BY417" s="404">
        <f t="shared" si="1156"/>
        <v>0</v>
      </c>
      <c r="BZ417" s="500">
        <f t="shared" si="1157"/>
        <v>1057</v>
      </c>
      <c r="CA417" s="404">
        <f t="shared" si="1158"/>
        <v>1071</v>
      </c>
      <c r="CB417" s="500">
        <f t="shared" si="1159"/>
        <v>1057</v>
      </c>
      <c r="CC417" s="404">
        <f t="shared" si="1160"/>
        <v>1071</v>
      </c>
      <c r="CD417" s="564">
        <v>4.5545020000000003</v>
      </c>
      <c r="CE417" s="770">
        <v>4.5873239436619704</v>
      </c>
      <c r="CF417" s="500">
        <f t="shared" si="1161"/>
        <v>4804.9996099999998</v>
      </c>
      <c r="CG417" s="404">
        <f t="shared" si="1162"/>
        <v>4885.4999999999982</v>
      </c>
      <c r="CH417" s="564">
        <v>6</v>
      </c>
      <c r="CI417" s="770">
        <v>6.4166666666666696</v>
      </c>
      <c r="CJ417" s="500">
        <f t="shared" si="1163"/>
        <v>12</v>
      </c>
      <c r="CK417" s="404">
        <f t="shared" si="1164"/>
        <v>38.500000000000014</v>
      </c>
      <c r="CL417" s="564"/>
      <c r="CM417" s="770"/>
      <c r="CN417" s="500">
        <f t="shared" si="1165"/>
        <v>0</v>
      </c>
      <c r="CO417" s="404">
        <f t="shared" si="1166"/>
        <v>0</v>
      </c>
      <c r="CP417" s="500">
        <f t="shared" si="1167"/>
        <v>4.5572370955534529</v>
      </c>
      <c r="CQ417" s="237">
        <f t="shared" si="1168"/>
        <v>4.5975723622782425</v>
      </c>
      <c r="CR417" s="500">
        <f t="shared" si="1169"/>
        <v>4816.9996099999998</v>
      </c>
      <c r="CS417" s="404">
        <f t="shared" si="1170"/>
        <v>4923.9999999999982</v>
      </c>
      <c r="CT417" s="565">
        <v>131.655</v>
      </c>
      <c r="CU417" s="770">
        <v>130.583098591549</v>
      </c>
      <c r="CV417" s="500">
        <f t="shared" si="1171"/>
        <v>138896.02499999999</v>
      </c>
      <c r="CW417" s="404">
        <f t="shared" si="1172"/>
        <v>139070.99999999968</v>
      </c>
      <c r="CX417" s="565">
        <v>131.5</v>
      </c>
      <c r="CY417" s="770">
        <v>107.666666666667</v>
      </c>
      <c r="CZ417" s="500">
        <f t="shared" si="1173"/>
        <v>263</v>
      </c>
      <c r="DA417" s="404">
        <f t="shared" si="1174"/>
        <v>646.00000000000205</v>
      </c>
      <c r="DB417" s="565"/>
      <c r="DC417" s="770"/>
      <c r="DD417" s="500">
        <f t="shared" si="1175"/>
        <v>0</v>
      </c>
      <c r="DE417" s="404">
        <f t="shared" si="1176"/>
        <v>0</v>
      </c>
      <c r="DF417" s="500">
        <f t="shared" si="1177"/>
        <v>131.65470671712393</v>
      </c>
      <c r="DG417" s="404">
        <f t="shared" si="1178"/>
        <v>130.45471521942079</v>
      </c>
      <c r="DH417" s="500">
        <f t="shared" si="1179"/>
        <v>139159.02499999999</v>
      </c>
      <c r="DI417" s="404">
        <f t="shared" si="1180"/>
        <v>139716.99999999968</v>
      </c>
      <c r="DJ417" s="500">
        <f t="shared" si="1181"/>
        <v>1057</v>
      </c>
      <c r="DK417" s="404">
        <f t="shared" si="1182"/>
        <v>1071</v>
      </c>
      <c r="DL417" s="500">
        <f t="shared" si="1183"/>
        <v>1057</v>
      </c>
      <c r="DM417" s="404">
        <f t="shared" si="1184"/>
        <v>1071</v>
      </c>
      <c r="DN417" s="236">
        <f t="shared" si="1185"/>
        <v>4.5572370955534529</v>
      </c>
      <c r="DO417" s="237">
        <f t="shared" si="1186"/>
        <v>4.5975723622782425</v>
      </c>
      <c r="DP417" s="500">
        <f t="shared" si="1187"/>
        <v>4816.9996099999998</v>
      </c>
      <c r="DQ417" s="404">
        <f t="shared" si="1188"/>
        <v>4923.9999999999982</v>
      </c>
      <c r="DR417" s="500">
        <f t="shared" si="1189"/>
        <v>131.65470671712393</v>
      </c>
      <c r="DS417" s="404">
        <f t="shared" si="1190"/>
        <v>130.45471521942079</v>
      </c>
      <c r="DT417" s="500">
        <f t="shared" si="1191"/>
        <v>139159.02499999999</v>
      </c>
      <c r="DU417" s="404">
        <f t="shared" si="1192"/>
        <v>139716.99999999968</v>
      </c>
      <c r="DV417" s="565">
        <v>662</v>
      </c>
      <c r="DW417" s="771">
        <v>697</v>
      </c>
      <c r="DX417" s="500">
        <f t="shared" si="1193"/>
        <v>662</v>
      </c>
      <c r="DY417" s="404">
        <f t="shared" si="1194"/>
        <v>697</v>
      </c>
      <c r="DZ417" s="565">
        <v>65</v>
      </c>
      <c r="EA417" s="771">
        <v>59</v>
      </c>
      <c r="EB417" s="500">
        <f t="shared" si="1195"/>
        <v>65</v>
      </c>
      <c r="EC417" s="404">
        <f t="shared" si="1196"/>
        <v>59</v>
      </c>
      <c r="ED417" s="565"/>
      <c r="EE417" s="771"/>
      <c r="EF417" s="500">
        <f t="shared" si="1197"/>
        <v>0</v>
      </c>
      <c r="EG417" s="404">
        <f t="shared" si="1198"/>
        <v>0</v>
      </c>
      <c r="EH417" s="500">
        <f t="shared" si="1199"/>
        <v>727</v>
      </c>
      <c r="EI417" s="404">
        <f t="shared" si="1200"/>
        <v>756</v>
      </c>
      <c r="EJ417" s="500">
        <f t="shared" si="1201"/>
        <v>727</v>
      </c>
      <c r="EK417" s="404">
        <f t="shared" si="1202"/>
        <v>756</v>
      </c>
      <c r="EL417" s="564">
        <v>3.3874620000000002</v>
      </c>
      <c r="EM417" s="772">
        <v>3.3342898134863699</v>
      </c>
      <c r="EN417" s="500">
        <f t="shared" si="1203"/>
        <v>2242.4998439999999</v>
      </c>
      <c r="EO417" s="404">
        <f t="shared" si="1204"/>
        <v>2324</v>
      </c>
      <c r="EP417" s="564">
        <v>3.6692309999999999</v>
      </c>
      <c r="EQ417" s="772">
        <v>3.6271186440677998</v>
      </c>
      <c r="ER417" s="500">
        <f t="shared" si="1205"/>
        <v>238.50001499999999</v>
      </c>
      <c r="ES417" s="404">
        <f t="shared" si="1206"/>
        <v>214.0000000000002</v>
      </c>
      <c r="ET417" s="564"/>
      <c r="EU417" s="772"/>
      <c r="EV417" s="500">
        <f t="shared" si="1207"/>
        <v>0</v>
      </c>
      <c r="EW417" s="404">
        <f t="shared" si="1208"/>
        <v>0</v>
      </c>
      <c r="EX417" s="236">
        <f t="shared" si="1209"/>
        <v>3.4126545515818432</v>
      </c>
      <c r="EY417" s="237">
        <f t="shared" si="1210"/>
        <v>3.3571428571428572</v>
      </c>
      <c r="EZ417" s="500">
        <f t="shared" si="1211"/>
        <v>2480.999859</v>
      </c>
      <c r="FA417" s="404">
        <f t="shared" si="1212"/>
        <v>2538</v>
      </c>
      <c r="FB417" s="565">
        <v>89.365560000000002</v>
      </c>
      <c r="FC417" s="772">
        <v>85.612625538020097</v>
      </c>
      <c r="FD417" s="500">
        <f t="shared" si="1213"/>
        <v>59160.000720000004</v>
      </c>
      <c r="FE417" s="404">
        <f t="shared" si="1214"/>
        <v>59672.000000000007</v>
      </c>
      <c r="FF417" s="565">
        <v>59.815379999999998</v>
      </c>
      <c r="FG417" s="772">
        <v>61.8983050847458</v>
      </c>
      <c r="FH417" s="500">
        <f t="shared" si="1215"/>
        <v>3887.9996999999998</v>
      </c>
      <c r="FI417" s="404">
        <f t="shared" si="1216"/>
        <v>3652.0000000000023</v>
      </c>
      <c r="FJ417" s="565"/>
      <c r="FK417" s="772">
        <v>20</v>
      </c>
      <c r="FL417" s="500">
        <f t="shared" si="1217"/>
        <v>0</v>
      </c>
      <c r="FM417" s="404">
        <f t="shared" si="1218"/>
        <v>0</v>
      </c>
      <c r="FN417" s="500">
        <f t="shared" si="1219"/>
        <v>86.723521898211828</v>
      </c>
      <c r="FO417" s="404">
        <f t="shared" si="1220"/>
        <v>83.761904761904773</v>
      </c>
      <c r="FP417" s="500">
        <f t="shared" si="1221"/>
        <v>63048.000419999997</v>
      </c>
      <c r="FQ417" s="404">
        <f t="shared" si="1222"/>
        <v>63324.000000000007</v>
      </c>
      <c r="FR417" s="565">
        <v>12</v>
      </c>
      <c r="FS417" s="773">
        <v>20</v>
      </c>
      <c r="FT417" s="500">
        <f t="shared" si="1223"/>
        <v>12</v>
      </c>
      <c r="FU417" s="404">
        <f t="shared" si="1224"/>
        <v>20</v>
      </c>
      <c r="FV417" s="564">
        <v>6.5</v>
      </c>
      <c r="FW417" s="774">
        <v>3.7</v>
      </c>
      <c r="FX417" s="500">
        <f t="shared" si="1225"/>
        <v>78</v>
      </c>
      <c r="FY417" s="404">
        <f t="shared" si="1226"/>
        <v>74</v>
      </c>
      <c r="FZ417" s="564">
        <v>109.5</v>
      </c>
      <c r="GA417" s="774">
        <v>52.25</v>
      </c>
      <c r="GB417" s="500">
        <f t="shared" si="1227"/>
        <v>1314</v>
      </c>
      <c r="GC417" s="404">
        <f t="shared" si="1228"/>
        <v>1045</v>
      </c>
      <c r="GD417" s="510">
        <f t="shared" si="1229"/>
        <v>1717</v>
      </c>
      <c r="GE417" s="404">
        <f t="shared" si="1230"/>
        <v>1762</v>
      </c>
      <c r="GF417" s="500">
        <f t="shared" si="1231"/>
        <v>1717</v>
      </c>
      <c r="GG417" s="404">
        <f t="shared" si="1232"/>
        <v>1762</v>
      </c>
      <c r="GH417" s="500">
        <f t="shared" si="1233"/>
        <v>7047.4994539999998</v>
      </c>
      <c r="GI417" s="404">
        <f t="shared" si="1234"/>
        <v>7209.4999999999982</v>
      </c>
      <c r="GJ417" s="500">
        <f t="shared" si="1235"/>
        <v>198056.02572000001</v>
      </c>
      <c r="GK417" s="404">
        <f t="shared" si="1236"/>
        <v>198742.99999999968</v>
      </c>
      <c r="GL417" s="510">
        <f t="shared" si="1237"/>
        <v>67</v>
      </c>
      <c r="GM417" s="404">
        <f t="shared" si="1238"/>
        <v>65</v>
      </c>
      <c r="GN417" s="500">
        <f t="shared" si="1239"/>
        <v>67</v>
      </c>
      <c r="GO417" s="404">
        <f t="shared" si="1240"/>
        <v>65</v>
      </c>
      <c r="GP417" s="500">
        <f t="shared" si="1241"/>
        <v>250.50001499999999</v>
      </c>
      <c r="GQ417" s="404">
        <f t="shared" si="1242"/>
        <v>252.50000000000023</v>
      </c>
      <c r="GR417" s="500">
        <f t="shared" si="1243"/>
        <v>4150.9997000000003</v>
      </c>
      <c r="GS417" s="404">
        <f t="shared" si="1244"/>
        <v>4298.0000000000045</v>
      </c>
      <c r="GT417" s="510">
        <f t="shared" si="1245"/>
        <v>1784</v>
      </c>
      <c r="GU417" s="404">
        <f t="shared" si="1246"/>
        <v>1827</v>
      </c>
      <c r="GV417" s="500">
        <f t="shared" si="1247"/>
        <v>1784</v>
      </c>
      <c r="GW417" s="404">
        <f t="shared" si="1248"/>
        <v>1827</v>
      </c>
      <c r="GX417" s="500">
        <f t="shared" si="1249"/>
        <v>7297.9994689999994</v>
      </c>
      <c r="GY417" s="404">
        <f t="shared" si="1250"/>
        <v>7461.9999999999982</v>
      </c>
      <c r="GZ417" s="500">
        <f t="shared" si="1251"/>
        <v>202207.02542000002</v>
      </c>
      <c r="HA417" s="404">
        <f t="shared" si="1252"/>
        <v>203040.99999999968</v>
      </c>
      <c r="HB417" s="510">
        <f t="shared" si="1253"/>
        <v>0</v>
      </c>
      <c r="HC417" s="404">
        <f t="shared" si="1254"/>
        <v>0</v>
      </c>
      <c r="HD417" s="500">
        <f t="shared" si="1255"/>
        <v>0</v>
      </c>
      <c r="HE417" s="404">
        <f t="shared" si="1256"/>
        <v>0</v>
      </c>
      <c r="HF417" s="500" t="str">
        <f t="shared" si="1257"/>
        <v/>
      </c>
      <c r="HG417" s="404" t="str">
        <f t="shared" si="1258"/>
        <v/>
      </c>
      <c r="HH417" s="500" t="str">
        <f t="shared" si="1259"/>
        <v/>
      </c>
      <c r="HI417" s="404" t="str">
        <f t="shared" si="1260"/>
        <v/>
      </c>
      <c r="HJ417" s="510">
        <f t="shared" si="1261"/>
        <v>7375.9994690000003</v>
      </c>
      <c r="HK417" s="404">
        <f t="shared" si="1262"/>
        <v>7535.9999999999982</v>
      </c>
      <c r="HL417" s="500">
        <f t="shared" si="1263"/>
        <v>203521.02541999999</v>
      </c>
      <c r="HM417" s="404">
        <f t="shared" si="1264"/>
        <v>204085.99999999968</v>
      </c>
    </row>
    <row r="418" spans="1:221">
      <c r="A418" s="763" t="s">
        <v>548</v>
      </c>
      <c r="B418" s="764" t="s">
        <v>1143</v>
      </c>
      <c r="C418" s="775"/>
      <c r="D418" s="766">
        <v>232681</v>
      </c>
      <c r="E418" s="779">
        <v>3</v>
      </c>
      <c r="F418" s="767">
        <v>1144</v>
      </c>
      <c r="G418" s="768">
        <v>1077</v>
      </c>
      <c r="H418" s="767">
        <v>113</v>
      </c>
      <c r="I418" s="768">
        <v>87</v>
      </c>
      <c r="J418" s="500">
        <f t="shared" si="1115"/>
        <v>1031</v>
      </c>
      <c r="K418" s="404">
        <f t="shared" si="1116"/>
        <v>990</v>
      </c>
      <c r="L418" s="422">
        <v>120</v>
      </c>
      <c r="M418" s="768">
        <v>120</v>
      </c>
      <c r="N418" s="500">
        <f t="shared" si="1117"/>
        <v>1031</v>
      </c>
      <c r="O418" s="404">
        <f t="shared" si="1118"/>
        <v>990</v>
      </c>
      <c r="P418" s="500">
        <f t="shared" si="1119"/>
        <v>1031</v>
      </c>
      <c r="Q418" s="404">
        <f t="shared" si="1120"/>
        <v>990</v>
      </c>
      <c r="R418" s="422">
        <v>2</v>
      </c>
      <c r="S418" s="768">
        <v>0</v>
      </c>
      <c r="T418" s="500">
        <f t="shared" si="1121"/>
        <v>2</v>
      </c>
      <c r="U418" s="404">
        <f t="shared" si="1122"/>
        <v>0</v>
      </c>
      <c r="V418" s="422">
        <v>0</v>
      </c>
      <c r="W418" s="768">
        <v>1</v>
      </c>
      <c r="X418" s="500">
        <f t="shared" si="1123"/>
        <v>0</v>
      </c>
      <c r="Y418" s="404">
        <f t="shared" si="1124"/>
        <v>1</v>
      </c>
      <c r="Z418" s="422"/>
      <c r="AA418" s="768"/>
      <c r="AB418" s="500">
        <f t="shared" si="1125"/>
        <v>0</v>
      </c>
      <c r="AC418" s="404">
        <f t="shared" si="1126"/>
        <v>0</v>
      </c>
      <c r="AD418" s="500">
        <f t="shared" si="1127"/>
        <v>2</v>
      </c>
      <c r="AE418" s="404">
        <f t="shared" si="1128"/>
        <v>1</v>
      </c>
      <c r="AF418" s="500">
        <f t="shared" si="1129"/>
        <v>2</v>
      </c>
      <c r="AG418" s="404">
        <f t="shared" si="1130"/>
        <v>1</v>
      </c>
      <c r="AH418" s="564">
        <v>8</v>
      </c>
      <c r="AI418" s="769" t="s">
        <v>1134</v>
      </c>
      <c r="AJ418" s="500">
        <f t="shared" si="1131"/>
        <v>16</v>
      </c>
      <c r="AK418" s="404">
        <f t="shared" si="1132"/>
        <v>0</v>
      </c>
      <c r="AL418" s="564"/>
      <c r="AM418" s="769">
        <v>4.5</v>
      </c>
      <c r="AN418" s="500">
        <f t="shared" si="1133"/>
        <v>0</v>
      </c>
      <c r="AO418" s="404">
        <f t="shared" si="1134"/>
        <v>4.5</v>
      </c>
      <c r="AP418" s="564"/>
      <c r="AQ418" s="769"/>
      <c r="AR418" s="500">
        <f t="shared" si="1135"/>
        <v>0</v>
      </c>
      <c r="AS418" s="404">
        <f t="shared" si="1136"/>
        <v>0</v>
      </c>
      <c r="AT418" s="236">
        <f t="shared" si="1137"/>
        <v>8</v>
      </c>
      <c r="AU418" s="237">
        <f t="shared" si="1138"/>
        <v>4.5</v>
      </c>
      <c r="AV418" s="500">
        <f t="shared" si="1139"/>
        <v>16</v>
      </c>
      <c r="AW418" s="404">
        <f t="shared" si="1140"/>
        <v>4.5</v>
      </c>
      <c r="AX418" s="422">
        <v>160</v>
      </c>
      <c r="AY418" s="768" t="s">
        <v>1134</v>
      </c>
      <c r="AZ418" s="500">
        <f t="shared" si="1141"/>
        <v>320</v>
      </c>
      <c r="BA418" s="404">
        <f t="shared" si="1142"/>
        <v>0</v>
      </c>
      <c r="BB418" s="422"/>
      <c r="BC418" s="768">
        <v>78</v>
      </c>
      <c r="BD418" s="500">
        <f t="shared" si="1143"/>
        <v>0</v>
      </c>
      <c r="BE418" s="404">
        <f t="shared" si="1144"/>
        <v>78</v>
      </c>
      <c r="BF418" s="422"/>
      <c r="BG418" s="768"/>
      <c r="BH418" s="500">
        <f t="shared" si="1145"/>
        <v>0</v>
      </c>
      <c r="BI418" s="404">
        <f t="shared" si="1146"/>
        <v>0</v>
      </c>
      <c r="BJ418" s="500">
        <f t="shared" si="1147"/>
        <v>160</v>
      </c>
      <c r="BK418" s="404">
        <f t="shared" si="1148"/>
        <v>78</v>
      </c>
      <c r="BL418" s="500">
        <f t="shared" si="1149"/>
        <v>320</v>
      </c>
      <c r="BM418" s="404">
        <f t="shared" si="1150"/>
        <v>78</v>
      </c>
      <c r="BN418" s="422">
        <v>667</v>
      </c>
      <c r="BO418" s="768">
        <v>662</v>
      </c>
      <c r="BP418" s="500">
        <f t="shared" si="1151"/>
        <v>667</v>
      </c>
      <c r="BQ418" s="404">
        <f t="shared" si="1152"/>
        <v>662</v>
      </c>
      <c r="BR418" s="422">
        <v>43</v>
      </c>
      <c r="BS418" s="768">
        <v>48</v>
      </c>
      <c r="BT418" s="500">
        <f t="shared" si="1153"/>
        <v>43</v>
      </c>
      <c r="BU418" s="404">
        <f t="shared" si="1154"/>
        <v>48</v>
      </c>
      <c r="BV418" s="422"/>
      <c r="BW418" s="768"/>
      <c r="BX418" s="500">
        <f t="shared" si="1155"/>
        <v>0</v>
      </c>
      <c r="BY418" s="404">
        <f t="shared" si="1156"/>
        <v>0</v>
      </c>
      <c r="BZ418" s="500">
        <f t="shared" si="1157"/>
        <v>710</v>
      </c>
      <c r="CA418" s="404">
        <f t="shared" si="1158"/>
        <v>710</v>
      </c>
      <c r="CB418" s="500">
        <f t="shared" si="1159"/>
        <v>710</v>
      </c>
      <c r="CC418" s="404">
        <f t="shared" si="1160"/>
        <v>710</v>
      </c>
      <c r="CD418" s="564">
        <v>4.2556219999999998</v>
      </c>
      <c r="CE418" s="770">
        <v>4.2530211480362503</v>
      </c>
      <c r="CF418" s="500">
        <f t="shared" si="1161"/>
        <v>2838.4998739999996</v>
      </c>
      <c r="CG418" s="404">
        <f t="shared" si="1162"/>
        <v>2815.4999999999977</v>
      </c>
      <c r="CH418" s="564">
        <v>5.0348839999999999</v>
      </c>
      <c r="CI418" s="770">
        <v>5.40625</v>
      </c>
      <c r="CJ418" s="500">
        <f t="shared" si="1163"/>
        <v>216.500012</v>
      </c>
      <c r="CK418" s="404">
        <f t="shared" si="1164"/>
        <v>259.5</v>
      </c>
      <c r="CL418" s="564"/>
      <c r="CM418" s="770"/>
      <c r="CN418" s="500">
        <f t="shared" si="1165"/>
        <v>0</v>
      </c>
      <c r="CO418" s="404">
        <f t="shared" si="1166"/>
        <v>0</v>
      </c>
      <c r="CP418" s="500">
        <f t="shared" si="1167"/>
        <v>4.3028167408450697</v>
      </c>
      <c r="CQ418" s="237">
        <f t="shared" si="1168"/>
        <v>4.3309859154929544</v>
      </c>
      <c r="CR418" s="500">
        <f t="shared" si="1169"/>
        <v>3054.9998859999996</v>
      </c>
      <c r="CS418" s="404">
        <f t="shared" si="1170"/>
        <v>3074.9999999999977</v>
      </c>
      <c r="CT418" s="565">
        <v>121.3043</v>
      </c>
      <c r="CU418" s="770">
        <v>122.762839879154</v>
      </c>
      <c r="CV418" s="500">
        <f t="shared" si="1171"/>
        <v>80909.968099999998</v>
      </c>
      <c r="CW418" s="404">
        <f t="shared" si="1172"/>
        <v>81268.999999999942</v>
      </c>
      <c r="CX418" s="565">
        <v>119.7907</v>
      </c>
      <c r="CY418" s="770">
        <v>126.8125</v>
      </c>
      <c r="CZ418" s="500">
        <f t="shared" si="1173"/>
        <v>5151.0001000000002</v>
      </c>
      <c r="DA418" s="404">
        <f t="shared" si="1174"/>
        <v>6087</v>
      </c>
      <c r="DB418" s="565"/>
      <c r="DC418" s="770"/>
      <c r="DD418" s="500">
        <f t="shared" si="1175"/>
        <v>0</v>
      </c>
      <c r="DE418" s="404">
        <f t="shared" si="1176"/>
        <v>0</v>
      </c>
      <c r="DF418" s="500">
        <f t="shared" si="1177"/>
        <v>121.21263126760564</v>
      </c>
      <c r="DG418" s="404">
        <f t="shared" si="1178"/>
        <v>123.03661971830978</v>
      </c>
      <c r="DH418" s="500">
        <f t="shared" si="1179"/>
        <v>86060.968200000003</v>
      </c>
      <c r="DI418" s="404">
        <f t="shared" si="1180"/>
        <v>87355.999999999942</v>
      </c>
      <c r="DJ418" s="500">
        <f t="shared" si="1181"/>
        <v>712</v>
      </c>
      <c r="DK418" s="404">
        <f t="shared" si="1182"/>
        <v>711</v>
      </c>
      <c r="DL418" s="500">
        <f t="shared" si="1183"/>
        <v>712</v>
      </c>
      <c r="DM418" s="404">
        <f t="shared" si="1184"/>
        <v>711</v>
      </c>
      <c r="DN418" s="236">
        <f t="shared" si="1185"/>
        <v>4.3132020870786514</v>
      </c>
      <c r="DO418" s="237">
        <f t="shared" si="1186"/>
        <v>4.3312236286919799</v>
      </c>
      <c r="DP418" s="500">
        <f t="shared" si="1187"/>
        <v>3070.9998859999996</v>
      </c>
      <c r="DQ418" s="404">
        <f t="shared" si="1188"/>
        <v>3079.4999999999977</v>
      </c>
      <c r="DR418" s="500">
        <f t="shared" si="1189"/>
        <v>121.32158455056179</v>
      </c>
      <c r="DS418" s="404">
        <f t="shared" si="1190"/>
        <v>122.97327707454282</v>
      </c>
      <c r="DT418" s="500">
        <f t="shared" si="1191"/>
        <v>86380.968200000003</v>
      </c>
      <c r="DU418" s="404">
        <f t="shared" si="1192"/>
        <v>87433.999999999942</v>
      </c>
      <c r="DV418" s="565">
        <v>240</v>
      </c>
      <c r="DW418" s="771">
        <v>204</v>
      </c>
      <c r="DX418" s="500">
        <f t="shared" si="1193"/>
        <v>240</v>
      </c>
      <c r="DY418" s="404">
        <f t="shared" si="1194"/>
        <v>204</v>
      </c>
      <c r="DZ418" s="565">
        <v>75</v>
      </c>
      <c r="EA418" s="771">
        <v>70</v>
      </c>
      <c r="EB418" s="500">
        <f t="shared" si="1195"/>
        <v>75</v>
      </c>
      <c r="EC418" s="404">
        <f t="shared" si="1196"/>
        <v>70</v>
      </c>
      <c r="ED418" s="565"/>
      <c r="EE418" s="771"/>
      <c r="EF418" s="500">
        <f t="shared" si="1197"/>
        <v>0</v>
      </c>
      <c r="EG418" s="404">
        <f t="shared" si="1198"/>
        <v>0</v>
      </c>
      <c r="EH418" s="500">
        <f t="shared" si="1199"/>
        <v>315</v>
      </c>
      <c r="EI418" s="404">
        <f t="shared" si="1200"/>
        <v>274</v>
      </c>
      <c r="EJ418" s="500">
        <f t="shared" si="1201"/>
        <v>315</v>
      </c>
      <c r="EK418" s="404">
        <f t="shared" si="1202"/>
        <v>274</v>
      </c>
      <c r="EL418" s="564">
        <v>3.0708329999999999</v>
      </c>
      <c r="EM418" s="772">
        <v>3.0563725490196099</v>
      </c>
      <c r="EN418" s="500">
        <f t="shared" si="1203"/>
        <v>736.99991999999997</v>
      </c>
      <c r="EO418" s="404">
        <f t="shared" si="1204"/>
        <v>623.50000000000045</v>
      </c>
      <c r="EP418" s="564">
        <v>3.8866670000000001</v>
      </c>
      <c r="EQ418" s="772">
        <v>3.6714285714285699</v>
      </c>
      <c r="ER418" s="500">
        <f t="shared" si="1205"/>
        <v>291.50002499999999</v>
      </c>
      <c r="ES418" s="404">
        <f t="shared" si="1206"/>
        <v>256.99999999999989</v>
      </c>
      <c r="ET418" s="564"/>
      <c r="EU418" s="772"/>
      <c r="EV418" s="500">
        <f t="shared" si="1207"/>
        <v>0</v>
      </c>
      <c r="EW418" s="404">
        <f t="shared" si="1208"/>
        <v>0</v>
      </c>
      <c r="EX418" s="236">
        <f t="shared" si="1209"/>
        <v>3.2650791904761904</v>
      </c>
      <c r="EY418" s="237">
        <f t="shared" si="1210"/>
        <v>3.2135036496350375</v>
      </c>
      <c r="EZ418" s="500">
        <f t="shared" si="1211"/>
        <v>1028.499945</v>
      </c>
      <c r="FA418" s="404">
        <f t="shared" si="1212"/>
        <v>880.50000000000034</v>
      </c>
      <c r="FB418" s="565">
        <v>74.462500000000006</v>
      </c>
      <c r="FC418" s="772">
        <v>77.014705882352899</v>
      </c>
      <c r="FD418" s="500">
        <f t="shared" si="1213"/>
        <v>17871</v>
      </c>
      <c r="FE418" s="404">
        <f t="shared" si="1214"/>
        <v>15710.999999999991</v>
      </c>
      <c r="FF418" s="565">
        <v>51.266669999999998</v>
      </c>
      <c r="FG418" s="772">
        <v>52.328571428571401</v>
      </c>
      <c r="FH418" s="500">
        <f t="shared" si="1215"/>
        <v>3845.0002500000001</v>
      </c>
      <c r="FI418" s="404">
        <f t="shared" si="1216"/>
        <v>3662.9999999999982</v>
      </c>
      <c r="FJ418" s="565"/>
      <c r="FK418" s="772">
        <v>5</v>
      </c>
      <c r="FL418" s="500">
        <f t="shared" si="1217"/>
        <v>0</v>
      </c>
      <c r="FM418" s="404">
        <f t="shared" si="1218"/>
        <v>0</v>
      </c>
      <c r="FN418" s="500">
        <f t="shared" si="1219"/>
        <v>68.939683333333335</v>
      </c>
      <c r="FO418" s="404">
        <f t="shared" si="1220"/>
        <v>70.708029197080251</v>
      </c>
      <c r="FP418" s="500">
        <f t="shared" si="1221"/>
        <v>21716.000250000001</v>
      </c>
      <c r="FQ418" s="404">
        <f t="shared" si="1222"/>
        <v>19373.999999999989</v>
      </c>
      <c r="FR418" s="565">
        <v>4</v>
      </c>
      <c r="FS418" s="773">
        <v>5</v>
      </c>
      <c r="FT418" s="500">
        <f t="shared" si="1223"/>
        <v>4</v>
      </c>
      <c r="FU418" s="404">
        <f t="shared" si="1224"/>
        <v>5</v>
      </c>
      <c r="FV418" s="564">
        <v>9.5</v>
      </c>
      <c r="FW418" s="774">
        <v>5</v>
      </c>
      <c r="FX418" s="500">
        <f t="shared" si="1225"/>
        <v>38</v>
      </c>
      <c r="FY418" s="404">
        <f t="shared" si="1226"/>
        <v>25</v>
      </c>
      <c r="FZ418" s="564">
        <v>37.5</v>
      </c>
      <c r="GA418" s="774">
        <v>56.4</v>
      </c>
      <c r="GB418" s="500">
        <f t="shared" si="1227"/>
        <v>150</v>
      </c>
      <c r="GC418" s="404">
        <f t="shared" si="1228"/>
        <v>282</v>
      </c>
      <c r="GD418" s="510">
        <f t="shared" si="1229"/>
        <v>909</v>
      </c>
      <c r="GE418" s="404">
        <f t="shared" si="1230"/>
        <v>866</v>
      </c>
      <c r="GF418" s="500">
        <f t="shared" si="1231"/>
        <v>909</v>
      </c>
      <c r="GG418" s="404">
        <f t="shared" si="1232"/>
        <v>866</v>
      </c>
      <c r="GH418" s="500">
        <f t="shared" si="1233"/>
        <v>3591.4997939999994</v>
      </c>
      <c r="GI418" s="404">
        <f t="shared" si="1234"/>
        <v>3438.9999999999982</v>
      </c>
      <c r="GJ418" s="500">
        <f t="shared" si="1235"/>
        <v>99100.968099999998</v>
      </c>
      <c r="GK418" s="404">
        <f t="shared" si="1236"/>
        <v>96979.999999999927</v>
      </c>
      <c r="GL418" s="510">
        <f t="shared" si="1237"/>
        <v>118</v>
      </c>
      <c r="GM418" s="404">
        <f t="shared" si="1238"/>
        <v>119</v>
      </c>
      <c r="GN418" s="500">
        <f t="shared" si="1239"/>
        <v>118</v>
      </c>
      <c r="GO418" s="404">
        <f t="shared" si="1240"/>
        <v>119</v>
      </c>
      <c r="GP418" s="500">
        <f t="shared" si="1241"/>
        <v>508.00003700000002</v>
      </c>
      <c r="GQ418" s="404">
        <f t="shared" si="1242"/>
        <v>520.99999999999989</v>
      </c>
      <c r="GR418" s="500">
        <f t="shared" si="1243"/>
        <v>8996.0003500000003</v>
      </c>
      <c r="GS418" s="404">
        <f t="shared" si="1244"/>
        <v>9827.9999999999982</v>
      </c>
      <c r="GT418" s="510">
        <f t="shared" si="1245"/>
        <v>1027</v>
      </c>
      <c r="GU418" s="404">
        <f t="shared" si="1246"/>
        <v>985</v>
      </c>
      <c r="GV418" s="500">
        <f t="shared" si="1247"/>
        <v>1027</v>
      </c>
      <c r="GW418" s="404">
        <f t="shared" si="1248"/>
        <v>985</v>
      </c>
      <c r="GX418" s="500">
        <f t="shared" si="1249"/>
        <v>4099.4998309999992</v>
      </c>
      <c r="GY418" s="404">
        <f t="shared" si="1250"/>
        <v>3959.9999999999982</v>
      </c>
      <c r="GZ418" s="500">
        <f t="shared" si="1251"/>
        <v>108096.96845</v>
      </c>
      <c r="HA418" s="404">
        <f t="shared" si="1252"/>
        <v>106807.99999999993</v>
      </c>
      <c r="HB418" s="510">
        <f t="shared" si="1253"/>
        <v>0</v>
      </c>
      <c r="HC418" s="404">
        <f t="shared" si="1254"/>
        <v>0</v>
      </c>
      <c r="HD418" s="500">
        <f t="shared" si="1255"/>
        <v>0</v>
      </c>
      <c r="HE418" s="404">
        <f t="shared" si="1256"/>
        <v>0</v>
      </c>
      <c r="HF418" s="500" t="str">
        <f t="shared" si="1257"/>
        <v/>
      </c>
      <c r="HG418" s="404" t="str">
        <f t="shared" si="1258"/>
        <v/>
      </c>
      <c r="HH418" s="500" t="str">
        <f t="shared" si="1259"/>
        <v/>
      </c>
      <c r="HI418" s="404" t="str">
        <f t="shared" si="1260"/>
        <v/>
      </c>
      <c r="HJ418" s="510">
        <f t="shared" si="1261"/>
        <v>4137.4998309999992</v>
      </c>
      <c r="HK418" s="404">
        <f t="shared" si="1262"/>
        <v>3984.9999999999982</v>
      </c>
      <c r="HL418" s="500">
        <f t="shared" si="1263"/>
        <v>108246.96845</v>
      </c>
      <c r="HM418" s="404">
        <f t="shared" si="1264"/>
        <v>107089.99999999993</v>
      </c>
    </row>
    <row r="419" spans="1:221">
      <c r="A419" s="763" t="s">
        <v>548</v>
      </c>
      <c r="B419" s="629" t="s">
        <v>1144</v>
      </c>
      <c r="C419" s="775"/>
      <c r="D419" s="766">
        <v>234155</v>
      </c>
      <c r="E419" s="779">
        <v>3</v>
      </c>
      <c r="F419" s="767">
        <v>796</v>
      </c>
      <c r="G419" s="768">
        <v>820</v>
      </c>
      <c r="H419" s="767">
        <v>0</v>
      </c>
      <c r="I419" s="768">
        <v>0</v>
      </c>
      <c r="J419" s="500">
        <f t="shared" si="1115"/>
        <v>796</v>
      </c>
      <c r="K419" s="404">
        <f t="shared" si="1116"/>
        <v>820</v>
      </c>
      <c r="L419" s="422">
        <v>120</v>
      </c>
      <c r="M419" s="768">
        <v>120</v>
      </c>
      <c r="N419" s="500">
        <f t="shared" si="1117"/>
        <v>796</v>
      </c>
      <c r="O419" s="404">
        <f t="shared" si="1118"/>
        <v>820</v>
      </c>
      <c r="P419" s="500">
        <f t="shared" si="1119"/>
        <v>796</v>
      </c>
      <c r="Q419" s="404">
        <f t="shared" si="1120"/>
        <v>820</v>
      </c>
      <c r="R419" s="422">
        <v>0</v>
      </c>
      <c r="S419" s="768">
        <v>0</v>
      </c>
      <c r="T419" s="500">
        <f t="shared" si="1121"/>
        <v>0</v>
      </c>
      <c r="U419" s="404">
        <f t="shared" si="1122"/>
        <v>0</v>
      </c>
      <c r="V419" s="422">
        <v>0</v>
      </c>
      <c r="W419" s="768">
        <v>2</v>
      </c>
      <c r="X419" s="500">
        <f t="shared" si="1123"/>
        <v>0</v>
      </c>
      <c r="Y419" s="404">
        <f t="shared" si="1124"/>
        <v>2</v>
      </c>
      <c r="Z419" s="422"/>
      <c r="AA419" s="768"/>
      <c r="AB419" s="500">
        <f t="shared" si="1125"/>
        <v>0</v>
      </c>
      <c r="AC419" s="404">
        <f t="shared" si="1126"/>
        <v>0</v>
      </c>
      <c r="AD419" s="500">
        <f t="shared" si="1127"/>
        <v>0</v>
      </c>
      <c r="AE419" s="404">
        <f t="shared" si="1128"/>
        <v>2</v>
      </c>
      <c r="AF419" s="500">
        <f t="shared" si="1129"/>
        <v>0</v>
      </c>
      <c r="AG419" s="404">
        <f t="shared" si="1130"/>
        <v>2</v>
      </c>
      <c r="AH419" s="564"/>
      <c r="AI419" s="769" t="s">
        <v>1134</v>
      </c>
      <c r="AJ419" s="500">
        <f t="shared" si="1131"/>
        <v>0</v>
      </c>
      <c r="AK419" s="404">
        <f t="shared" si="1132"/>
        <v>0</v>
      </c>
      <c r="AL419" s="564"/>
      <c r="AM419" s="769">
        <v>4.5</v>
      </c>
      <c r="AN419" s="500">
        <f t="shared" si="1133"/>
        <v>0</v>
      </c>
      <c r="AO419" s="404">
        <f t="shared" si="1134"/>
        <v>9</v>
      </c>
      <c r="AP419" s="564"/>
      <c r="AQ419" s="769"/>
      <c r="AR419" s="500">
        <f t="shared" si="1135"/>
        <v>0</v>
      </c>
      <c r="AS419" s="404">
        <f t="shared" si="1136"/>
        <v>0</v>
      </c>
      <c r="AT419" s="236">
        <f t="shared" si="1137"/>
        <v>0</v>
      </c>
      <c r="AU419" s="237">
        <f t="shared" si="1138"/>
        <v>4.5</v>
      </c>
      <c r="AV419" s="500">
        <f t="shared" si="1139"/>
        <v>0</v>
      </c>
      <c r="AW419" s="404">
        <f t="shared" si="1140"/>
        <v>9</v>
      </c>
      <c r="AX419" s="422"/>
      <c r="AY419" s="768" t="s">
        <v>1134</v>
      </c>
      <c r="AZ419" s="500">
        <f t="shared" si="1141"/>
        <v>0</v>
      </c>
      <c r="BA419" s="404">
        <f t="shared" si="1142"/>
        <v>0</v>
      </c>
      <c r="BB419" s="422"/>
      <c r="BC419" s="768">
        <v>103.5</v>
      </c>
      <c r="BD419" s="500">
        <f t="shared" si="1143"/>
        <v>0</v>
      </c>
      <c r="BE419" s="404">
        <f t="shared" si="1144"/>
        <v>207</v>
      </c>
      <c r="BF419" s="422"/>
      <c r="BG419" s="768"/>
      <c r="BH419" s="500">
        <f t="shared" si="1145"/>
        <v>0</v>
      </c>
      <c r="BI419" s="404">
        <f t="shared" si="1146"/>
        <v>0</v>
      </c>
      <c r="BJ419" s="500">
        <f t="shared" si="1147"/>
        <v>0</v>
      </c>
      <c r="BK419" s="404">
        <f t="shared" si="1148"/>
        <v>103.5</v>
      </c>
      <c r="BL419" s="500">
        <f t="shared" si="1149"/>
        <v>0</v>
      </c>
      <c r="BM419" s="404">
        <f t="shared" si="1150"/>
        <v>207</v>
      </c>
      <c r="BN419" s="422">
        <v>583</v>
      </c>
      <c r="BO419" s="768">
        <v>550</v>
      </c>
      <c r="BP419" s="500">
        <f t="shared" si="1151"/>
        <v>583</v>
      </c>
      <c r="BQ419" s="404">
        <f t="shared" si="1152"/>
        <v>550</v>
      </c>
      <c r="BR419" s="422">
        <v>1</v>
      </c>
      <c r="BS419" s="768">
        <v>8</v>
      </c>
      <c r="BT419" s="500">
        <f t="shared" si="1153"/>
        <v>1</v>
      </c>
      <c r="BU419" s="404">
        <f t="shared" si="1154"/>
        <v>8</v>
      </c>
      <c r="BV419" s="422"/>
      <c r="BW419" s="768"/>
      <c r="BX419" s="500">
        <f t="shared" si="1155"/>
        <v>0</v>
      </c>
      <c r="BY419" s="404">
        <f t="shared" si="1156"/>
        <v>0</v>
      </c>
      <c r="BZ419" s="500">
        <f t="shared" si="1157"/>
        <v>584</v>
      </c>
      <c r="CA419" s="404">
        <f t="shared" si="1158"/>
        <v>558</v>
      </c>
      <c r="CB419" s="500">
        <f t="shared" si="1159"/>
        <v>584</v>
      </c>
      <c r="CC419" s="404">
        <f t="shared" si="1160"/>
        <v>558</v>
      </c>
      <c r="CD419" s="564">
        <v>4.7186959999999996</v>
      </c>
      <c r="CE419" s="770">
        <v>4.8054545454545501</v>
      </c>
      <c r="CF419" s="500">
        <f t="shared" si="1161"/>
        <v>2750.9997679999997</v>
      </c>
      <c r="CG419" s="404">
        <f t="shared" si="1162"/>
        <v>2643.0000000000027</v>
      </c>
      <c r="CH419" s="564">
        <v>10</v>
      </c>
      <c r="CI419" s="770">
        <v>11.875</v>
      </c>
      <c r="CJ419" s="500">
        <f t="shared" si="1163"/>
        <v>10</v>
      </c>
      <c r="CK419" s="404">
        <f t="shared" si="1164"/>
        <v>95</v>
      </c>
      <c r="CL419" s="564"/>
      <c r="CM419" s="770"/>
      <c r="CN419" s="500">
        <f t="shared" si="1165"/>
        <v>0</v>
      </c>
      <c r="CO419" s="404">
        <f t="shared" si="1166"/>
        <v>0</v>
      </c>
      <c r="CP419" s="500">
        <f t="shared" si="1167"/>
        <v>4.7277393287671226</v>
      </c>
      <c r="CQ419" s="237">
        <f t="shared" si="1168"/>
        <v>4.906810035842299</v>
      </c>
      <c r="CR419" s="500">
        <f t="shared" si="1169"/>
        <v>2760.9997679999997</v>
      </c>
      <c r="CS419" s="404">
        <f t="shared" si="1170"/>
        <v>2738.0000000000027</v>
      </c>
      <c r="CT419" s="565">
        <v>139.31389999999999</v>
      </c>
      <c r="CU419" s="770">
        <v>142.35272727272701</v>
      </c>
      <c r="CV419" s="500">
        <f t="shared" si="1171"/>
        <v>81220.003700000001</v>
      </c>
      <c r="CW419" s="404">
        <f t="shared" si="1172"/>
        <v>78293.999999999854</v>
      </c>
      <c r="CX419" s="565">
        <v>79</v>
      </c>
      <c r="CY419" s="770">
        <v>119</v>
      </c>
      <c r="CZ419" s="500">
        <f t="shared" si="1173"/>
        <v>79</v>
      </c>
      <c r="DA419" s="404">
        <f t="shared" si="1174"/>
        <v>952</v>
      </c>
      <c r="DB419" s="565"/>
      <c r="DC419" s="770"/>
      <c r="DD419" s="500">
        <f t="shared" si="1175"/>
        <v>0</v>
      </c>
      <c r="DE419" s="404">
        <f t="shared" si="1176"/>
        <v>0</v>
      </c>
      <c r="DF419" s="500">
        <f t="shared" si="1177"/>
        <v>139.2106227739726</v>
      </c>
      <c r="DG419" s="404">
        <f t="shared" si="1178"/>
        <v>142.01792114695314</v>
      </c>
      <c r="DH419" s="500">
        <f t="shared" si="1179"/>
        <v>81299.003700000001</v>
      </c>
      <c r="DI419" s="404">
        <f t="shared" si="1180"/>
        <v>79245.999999999854</v>
      </c>
      <c r="DJ419" s="500">
        <f t="shared" si="1181"/>
        <v>584</v>
      </c>
      <c r="DK419" s="404">
        <f t="shared" si="1182"/>
        <v>560</v>
      </c>
      <c r="DL419" s="500">
        <f t="shared" si="1183"/>
        <v>584</v>
      </c>
      <c r="DM419" s="404">
        <f t="shared" si="1184"/>
        <v>560</v>
      </c>
      <c r="DN419" s="236">
        <f t="shared" si="1185"/>
        <v>4.7277393287671226</v>
      </c>
      <c r="DO419" s="237">
        <f t="shared" si="1186"/>
        <v>4.9053571428571479</v>
      </c>
      <c r="DP419" s="500">
        <f t="shared" si="1187"/>
        <v>2760.9997679999997</v>
      </c>
      <c r="DQ419" s="404">
        <f t="shared" si="1188"/>
        <v>2747.0000000000027</v>
      </c>
      <c r="DR419" s="500">
        <f t="shared" si="1189"/>
        <v>139.2106227739726</v>
      </c>
      <c r="DS419" s="404">
        <f t="shared" si="1190"/>
        <v>141.88035714285689</v>
      </c>
      <c r="DT419" s="500">
        <f t="shared" si="1191"/>
        <v>81299.003700000001</v>
      </c>
      <c r="DU419" s="404">
        <f t="shared" si="1192"/>
        <v>79452.999999999854</v>
      </c>
      <c r="DV419" s="565">
        <v>180</v>
      </c>
      <c r="DW419" s="771">
        <v>225</v>
      </c>
      <c r="DX419" s="500">
        <f t="shared" si="1193"/>
        <v>180</v>
      </c>
      <c r="DY419" s="404">
        <f t="shared" si="1194"/>
        <v>225</v>
      </c>
      <c r="DZ419" s="565">
        <v>14</v>
      </c>
      <c r="EA419" s="771">
        <v>21</v>
      </c>
      <c r="EB419" s="500">
        <f t="shared" si="1195"/>
        <v>14</v>
      </c>
      <c r="EC419" s="404">
        <f t="shared" si="1196"/>
        <v>21</v>
      </c>
      <c r="ED419" s="565"/>
      <c r="EE419" s="771"/>
      <c r="EF419" s="500">
        <f t="shared" si="1197"/>
        <v>0</v>
      </c>
      <c r="EG419" s="404">
        <f t="shared" si="1198"/>
        <v>0</v>
      </c>
      <c r="EH419" s="500">
        <f t="shared" si="1199"/>
        <v>194</v>
      </c>
      <c r="EI419" s="404">
        <f t="shared" si="1200"/>
        <v>246</v>
      </c>
      <c r="EJ419" s="500">
        <f t="shared" si="1201"/>
        <v>194</v>
      </c>
      <c r="EK419" s="404">
        <f t="shared" si="1202"/>
        <v>246</v>
      </c>
      <c r="EL419" s="564">
        <v>3.233333</v>
      </c>
      <c r="EM419" s="772">
        <v>3.3622222222222198</v>
      </c>
      <c r="EN419" s="500">
        <f t="shared" si="1203"/>
        <v>581.99994000000004</v>
      </c>
      <c r="EO419" s="404">
        <f t="shared" si="1204"/>
        <v>756.49999999999943</v>
      </c>
      <c r="EP419" s="564">
        <v>3.464286</v>
      </c>
      <c r="EQ419" s="772">
        <v>4</v>
      </c>
      <c r="ER419" s="500">
        <f t="shared" si="1205"/>
        <v>48.500003999999997</v>
      </c>
      <c r="ES419" s="404">
        <f t="shared" si="1206"/>
        <v>84</v>
      </c>
      <c r="ET419" s="564"/>
      <c r="EU419" s="772"/>
      <c r="EV419" s="500">
        <f t="shared" si="1207"/>
        <v>0</v>
      </c>
      <c r="EW419" s="404">
        <f t="shared" si="1208"/>
        <v>0</v>
      </c>
      <c r="EX419" s="236">
        <f t="shared" si="1209"/>
        <v>3.2499997113402062</v>
      </c>
      <c r="EY419" s="237">
        <f t="shared" si="1210"/>
        <v>3.4166666666666643</v>
      </c>
      <c r="EZ419" s="500">
        <f t="shared" si="1211"/>
        <v>630.49994400000003</v>
      </c>
      <c r="FA419" s="404">
        <f t="shared" si="1212"/>
        <v>840.49999999999943</v>
      </c>
      <c r="FB419" s="565">
        <v>93.466669999999993</v>
      </c>
      <c r="FC419" s="772">
        <v>94.768888888888895</v>
      </c>
      <c r="FD419" s="500">
        <f t="shared" si="1213"/>
        <v>16824.000599999999</v>
      </c>
      <c r="FE419" s="404">
        <f t="shared" si="1214"/>
        <v>21323</v>
      </c>
      <c r="FF419" s="565">
        <v>75.142859999999999</v>
      </c>
      <c r="FG419" s="772">
        <v>76.428571428571402</v>
      </c>
      <c r="FH419" s="500">
        <f t="shared" si="1215"/>
        <v>1052.0000399999999</v>
      </c>
      <c r="FI419" s="404">
        <f t="shared" si="1216"/>
        <v>1604.9999999999995</v>
      </c>
      <c r="FJ419" s="565"/>
      <c r="FK419" s="772">
        <v>14</v>
      </c>
      <c r="FL419" s="500">
        <f t="shared" si="1217"/>
        <v>0</v>
      </c>
      <c r="FM419" s="404">
        <f t="shared" si="1218"/>
        <v>0</v>
      </c>
      <c r="FN419" s="500">
        <f t="shared" si="1219"/>
        <v>92.144333195876285</v>
      </c>
      <c r="FO419" s="404">
        <f t="shared" si="1220"/>
        <v>93.203252032520325</v>
      </c>
      <c r="FP419" s="500">
        <f t="shared" si="1221"/>
        <v>17876.000639999998</v>
      </c>
      <c r="FQ419" s="404">
        <f t="shared" si="1222"/>
        <v>22928</v>
      </c>
      <c r="FR419" s="565">
        <v>18</v>
      </c>
      <c r="FS419" s="773">
        <v>14</v>
      </c>
      <c r="FT419" s="500">
        <f t="shared" si="1223"/>
        <v>18</v>
      </c>
      <c r="FU419" s="404">
        <f t="shared" si="1224"/>
        <v>14</v>
      </c>
      <c r="FV419" s="564">
        <v>4.25</v>
      </c>
      <c r="FW419" s="774">
        <v>8.4285714285714306</v>
      </c>
      <c r="FX419" s="500">
        <f t="shared" si="1225"/>
        <v>76.5</v>
      </c>
      <c r="FY419" s="404">
        <f t="shared" si="1226"/>
        <v>118.00000000000003</v>
      </c>
      <c r="FZ419" s="564">
        <v>89.722219999999993</v>
      </c>
      <c r="GA419" s="774">
        <v>111.428571428571</v>
      </c>
      <c r="GB419" s="500">
        <f t="shared" si="1227"/>
        <v>1614.9999599999999</v>
      </c>
      <c r="GC419" s="404">
        <f t="shared" si="1228"/>
        <v>1559.9999999999941</v>
      </c>
      <c r="GD419" s="510">
        <f t="shared" si="1229"/>
        <v>763</v>
      </c>
      <c r="GE419" s="404">
        <f t="shared" si="1230"/>
        <v>775</v>
      </c>
      <c r="GF419" s="500">
        <f t="shared" si="1231"/>
        <v>763</v>
      </c>
      <c r="GG419" s="404">
        <f t="shared" si="1232"/>
        <v>775</v>
      </c>
      <c r="GH419" s="500">
        <f t="shared" si="1233"/>
        <v>3332.9997079999998</v>
      </c>
      <c r="GI419" s="404">
        <f t="shared" si="1234"/>
        <v>3399.5000000000023</v>
      </c>
      <c r="GJ419" s="500">
        <f t="shared" si="1235"/>
        <v>98044.004300000001</v>
      </c>
      <c r="GK419" s="404">
        <f t="shared" si="1236"/>
        <v>99616.999999999854</v>
      </c>
      <c r="GL419" s="510">
        <f t="shared" si="1237"/>
        <v>15</v>
      </c>
      <c r="GM419" s="404">
        <f t="shared" si="1238"/>
        <v>31</v>
      </c>
      <c r="GN419" s="500">
        <f t="shared" si="1239"/>
        <v>15</v>
      </c>
      <c r="GO419" s="404">
        <f t="shared" si="1240"/>
        <v>31</v>
      </c>
      <c r="GP419" s="500">
        <f t="shared" si="1241"/>
        <v>58.500003999999997</v>
      </c>
      <c r="GQ419" s="404">
        <f t="shared" si="1242"/>
        <v>188</v>
      </c>
      <c r="GR419" s="500">
        <f t="shared" si="1243"/>
        <v>1131.0000399999999</v>
      </c>
      <c r="GS419" s="404">
        <f t="shared" si="1244"/>
        <v>2763.9999999999995</v>
      </c>
      <c r="GT419" s="510">
        <f t="shared" si="1245"/>
        <v>778</v>
      </c>
      <c r="GU419" s="404">
        <f t="shared" si="1246"/>
        <v>806</v>
      </c>
      <c r="GV419" s="500">
        <f t="shared" si="1247"/>
        <v>778</v>
      </c>
      <c r="GW419" s="404">
        <f t="shared" si="1248"/>
        <v>806</v>
      </c>
      <c r="GX419" s="500">
        <f t="shared" si="1249"/>
        <v>3391.4997119999998</v>
      </c>
      <c r="GY419" s="404">
        <f t="shared" si="1250"/>
        <v>3587.5000000000023</v>
      </c>
      <c r="GZ419" s="500">
        <f t="shared" si="1251"/>
        <v>99175.00434</v>
      </c>
      <c r="HA419" s="404">
        <f t="shared" si="1252"/>
        <v>102380.99999999985</v>
      </c>
      <c r="HB419" s="510">
        <f t="shared" si="1253"/>
        <v>0</v>
      </c>
      <c r="HC419" s="404">
        <f t="shared" si="1254"/>
        <v>0</v>
      </c>
      <c r="HD419" s="500">
        <f t="shared" si="1255"/>
        <v>0</v>
      </c>
      <c r="HE419" s="404">
        <f t="shared" si="1256"/>
        <v>0</v>
      </c>
      <c r="HF419" s="500" t="str">
        <f t="shared" si="1257"/>
        <v/>
      </c>
      <c r="HG419" s="404" t="str">
        <f t="shared" si="1258"/>
        <v/>
      </c>
      <c r="HH419" s="500" t="str">
        <f t="shared" si="1259"/>
        <v/>
      </c>
      <c r="HI419" s="404" t="str">
        <f t="shared" si="1260"/>
        <v/>
      </c>
      <c r="HJ419" s="510">
        <f t="shared" si="1261"/>
        <v>3467.9997119999998</v>
      </c>
      <c r="HK419" s="404">
        <f t="shared" si="1262"/>
        <v>3705.5000000000023</v>
      </c>
      <c r="HL419" s="500">
        <f t="shared" si="1263"/>
        <v>100790.0043</v>
      </c>
      <c r="HM419" s="404">
        <f t="shared" si="1264"/>
        <v>103940.99999999985</v>
      </c>
    </row>
    <row r="420" spans="1:221">
      <c r="A420" s="763" t="s">
        <v>548</v>
      </c>
      <c r="B420" s="629" t="s">
        <v>1145</v>
      </c>
      <c r="C420" s="630"/>
      <c r="D420" s="766">
        <v>231712</v>
      </c>
      <c r="E420" s="514">
        <v>5</v>
      </c>
      <c r="F420" s="767">
        <v>1114</v>
      </c>
      <c r="G420" s="768">
        <v>1204</v>
      </c>
      <c r="H420" s="767">
        <v>54</v>
      </c>
      <c r="I420" s="768">
        <v>67</v>
      </c>
      <c r="J420" s="500">
        <f t="shared" si="1115"/>
        <v>1060</v>
      </c>
      <c r="K420" s="404">
        <f t="shared" si="1116"/>
        <v>1137</v>
      </c>
      <c r="L420" s="422">
        <v>120</v>
      </c>
      <c r="M420" s="768">
        <v>120</v>
      </c>
      <c r="N420" s="500">
        <f t="shared" si="1117"/>
        <v>1060</v>
      </c>
      <c r="O420" s="404">
        <f t="shared" si="1118"/>
        <v>1137</v>
      </c>
      <c r="P420" s="500">
        <f t="shared" si="1119"/>
        <v>1060</v>
      </c>
      <c r="Q420" s="404">
        <f t="shared" si="1120"/>
        <v>1137</v>
      </c>
      <c r="R420" s="422">
        <v>1</v>
      </c>
      <c r="S420" s="768">
        <v>0</v>
      </c>
      <c r="T420" s="500">
        <f t="shared" si="1121"/>
        <v>1</v>
      </c>
      <c r="U420" s="404">
        <f t="shared" si="1122"/>
        <v>0</v>
      </c>
      <c r="V420" s="422">
        <v>0</v>
      </c>
      <c r="W420" s="768">
        <v>0</v>
      </c>
      <c r="X420" s="500">
        <f t="shared" si="1123"/>
        <v>0</v>
      </c>
      <c r="Y420" s="404">
        <f t="shared" si="1124"/>
        <v>0</v>
      </c>
      <c r="Z420" s="422"/>
      <c r="AA420" s="768"/>
      <c r="AB420" s="500">
        <f t="shared" si="1125"/>
        <v>0</v>
      </c>
      <c r="AC420" s="404">
        <f t="shared" si="1126"/>
        <v>0</v>
      </c>
      <c r="AD420" s="500">
        <f t="shared" si="1127"/>
        <v>1</v>
      </c>
      <c r="AE420" s="404">
        <f t="shared" si="1128"/>
        <v>0</v>
      </c>
      <c r="AF420" s="500">
        <f t="shared" si="1129"/>
        <v>1</v>
      </c>
      <c r="AG420" s="404">
        <f t="shared" si="1130"/>
        <v>0</v>
      </c>
      <c r="AH420" s="564">
        <v>5</v>
      </c>
      <c r="AI420" s="769" t="s">
        <v>1134</v>
      </c>
      <c r="AJ420" s="500">
        <f t="shared" si="1131"/>
        <v>5</v>
      </c>
      <c r="AK420" s="404">
        <f t="shared" si="1132"/>
        <v>0</v>
      </c>
      <c r="AL420" s="564"/>
      <c r="AM420" s="769" t="s">
        <v>1134</v>
      </c>
      <c r="AN420" s="500">
        <f t="shared" si="1133"/>
        <v>0</v>
      </c>
      <c r="AO420" s="404">
        <f t="shared" si="1134"/>
        <v>0</v>
      </c>
      <c r="AP420" s="564"/>
      <c r="AQ420" s="769"/>
      <c r="AR420" s="500">
        <f t="shared" si="1135"/>
        <v>0</v>
      </c>
      <c r="AS420" s="404">
        <f t="shared" si="1136"/>
        <v>0</v>
      </c>
      <c r="AT420" s="236">
        <f t="shared" si="1137"/>
        <v>5</v>
      </c>
      <c r="AU420" s="237">
        <f t="shared" si="1138"/>
        <v>0</v>
      </c>
      <c r="AV420" s="500">
        <f t="shared" si="1139"/>
        <v>5</v>
      </c>
      <c r="AW420" s="404">
        <f t="shared" si="1140"/>
        <v>0</v>
      </c>
      <c r="AX420" s="422">
        <v>121</v>
      </c>
      <c r="AY420" s="768" t="s">
        <v>1134</v>
      </c>
      <c r="AZ420" s="500">
        <f t="shared" si="1141"/>
        <v>121</v>
      </c>
      <c r="BA420" s="404">
        <f t="shared" si="1142"/>
        <v>0</v>
      </c>
      <c r="BB420" s="422"/>
      <c r="BC420" s="768" t="s">
        <v>1134</v>
      </c>
      <c r="BD420" s="500">
        <f t="shared" si="1143"/>
        <v>0</v>
      </c>
      <c r="BE420" s="404">
        <f t="shared" si="1144"/>
        <v>0</v>
      </c>
      <c r="BF420" s="422"/>
      <c r="BG420" s="768"/>
      <c r="BH420" s="500">
        <f t="shared" si="1145"/>
        <v>0</v>
      </c>
      <c r="BI420" s="404">
        <f t="shared" si="1146"/>
        <v>0</v>
      </c>
      <c r="BJ420" s="500">
        <f t="shared" si="1147"/>
        <v>121</v>
      </c>
      <c r="BK420" s="404">
        <f t="shared" si="1148"/>
        <v>0</v>
      </c>
      <c r="BL420" s="500">
        <f t="shared" si="1149"/>
        <v>121</v>
      </c>
      <c r="BM420" s="404">
        <f t="shared" si="1150"/>
        <v>0</v>
      </c>
      <c r="BN420" s="422">
        <v>893</v>
      </c>
      <c r="BO420" s="768">
        <v>938</v>
      </c>
      <c r="BP420" s="500">
        <f t="shared" si="1151"/>
        <v>893</v>
      </c>
      <c r="BQ420" s="404">
        <f t="shared" si="1152"/>
        <v>938</v>
      </c>
      <c r="BR420" s="422">
        <v>0</v>
      </c>
      <c r="BS420" s="768">
        <v>0</v>
      </c>
      <c r="BT420" s="500">
        <f t="shared" si="1153"/>
        <v>0</v>
      </c>
      <c r="BU420" s="404">
        <f t="shared" si="1154"/>
        <v>0</v>
      </c>
      <c r="BV420" s="422"/>
      <c r="BW420" s="768"/>
      <c r="BX420" s="500">
        <f t="shared" si="1155"/>
        <v>0</v>
      </c>
      <c r="BY420" s="404">
        <f t="shared" si="1156"/>
        <v>0</v>
      </c>
      <c r="BZ420" s="500">
        <f t="shared" si="1157"/>
        <v>893</v>
      </c>
      <c r="CA420" s="404">
        <f t="shared" si="1158"/>
        <v>938</v>
      </c>
      <c r="CB420" s="500">
        <f t="shared" si="1159"/>
        <v>893</v>
      </c>
      <c r="CC420" s="404">
        <f t="shared" si="1160"/>
        <v>938</v>
      </c>
      <c r="CD420" s="564">
        <v>4.2374020000000003</v>
      </c>
      <c r="CE420" s="770">
        <v>4.2505330490405102</v>
      </c>
      <c r="CF420" s="500">
        <f t="shared" si="1161"/>
        <v>3783.9999860000003</v>
      </c>
      <c r="CG420" s="404">
        <f t="shared" si="1162"/>
        <v>3986.9999999999986</v>
      </c>
      <c r="CH420" s="564"/>
      <c r="CI420" s="770" t="s">
        <v>1134</v>
      </c>
      <c r="CJ420" s="500">
        <f t="shared" si="1163"/>
        <v>0</v>
      </c>
      <c r="CK420" s="404">
        <f t="shared" si="1164"/>
        <v>0</v>
      </c>
      <c r="CL420" s="564"/>
      <c r="CM420" s="770"/>
      <c r="CN420" s="500">
        <f t="shared" si="1165"/>
        <v>0</v>
      </c>
      <c r="CO420" s="404">
        <f t="shared" si="1166"/>
        <v>0</v>
      </c>
      <c r="CP420" s="500">
        <f t="shared" si="1167"/>
        <v>4.2374020000000003</v>
      </c>
      <c r="CQ420" s="237">
        <f t="shared" si="1168"/>
        <v>4.2505330490405102</v>
      </c>
      <c r="CR420" s="500">
        <f t="shared" si="1169"/>
        <v>3783.9999860000003</v>
      </c>
      <c r="CS420" s="404">
        <f t="shared" si="1170"/>
        <v>3986.9999999999986</v>
      </c>
      <c r="CT420" s="565">
        <v>124.29</v>
      </c>
      <c r="CU420" s="770">
        <v>123.636460554371</v>
      </c>
      <c r="CV420" s="500">
        <f t="shared" si="1171"/>
        <v>110990.97</v>
      </c>
      <c r="CW420" s="404">
        <f t="shared" si="1172"/>
        <v>115971</v>
      </c>
      <c r="CX420" s="565"/>
      <c r="CY420" s="770" t="s">
        <v>1134</v>
      </c>
      <c r="CZ420" s="500">
        <f t="shared" si="1173"/>
        <v>0</v>
      </c>
      <c r="DA420" s="404">
        <f t="shared" si="1174"/>
        <v>0</v>
      </c>
      <c r="DB420" s="565"/>
      <c r="DC420" s="770"/>
      <c r="DD420" s="500">
        <f t="shared" si="1175"/>
        <v>0</v>
      </c>
      <c r="DE420" s="404">
        <f t="shared" si="1176"/>
        <v>0</v>
      </c>
      <c r="DF420" s="500">
        <f t="shared" si="1177"/>
        <v>124.29</v>
      </c>
      <c r="DG420" s="404">
        <f t="shared" si="1178"/>
        <v>123.636460554371</v>
      </c>
      <c r="DH420" s="500">
        <f t="shared" si="1179"/>
        <v>110990.97</v>
      </c>
      <c r="DI420" s="404">
        <f t="shared" si="1180"/>
        <v>115971</v>
      </c>
      <c r="DJ420" s="500">
        <f t="shared" si="1181"/>
        <v>894</v>
      </c>
      <c r="DK420" s="404">
        <f t="shared" si="1182"/>
        <v>938</v>
      </c>
      <c r="DL420" s="500">
        <f t="shared" si="1183"/>
        <v>894</v>
      </c>
      <c r="DM420" s="404">
        <f t="shared" si="1184"/>
        <v>938</v>
      </c>
      <c r="DN420" s="236">
        <f t="shared" si="1185"/>
        <v>4.2382550178970924</v>
      </c>
      <c r="DO420" s="237">
        <f t="shared" si="1186"/>
        <v>4.2505330490405102</v>
      </c>
      <c r="DP420" s="500">
        <f t="shared" si="1187"/>
        <v>3788.9999860000007</v>
      </c>
      <c r="DQ420" s="404">
        <f t="shared" si="1188"/>
        <v>3986.9999999999986</v>
      </c>
      <c r="DR420" s="500">
        <f t="shared" si="1189"/>
        <v>124.28631991051455</v>
      </c>
      <c r="DS420" s="404">
        <f t="shared" si="1190"/>
        <v>123.636460554371</v>
      </c>
      <c r="DT420" s="500">
        <f t="shared" si="1191"/>
        <v>111111.97</v>
      </c>
      <c r="DU420" s="404">
        <f t="shared" si="1192"/>
        <v>115971</v>
      </c>
      <c r="DV420" s="565">
        <v>153</v>
      </c>
      <c r="DW420" s="771">
        <v>196</v>
      </c>
      <c r="DX420" s="500">
        <f t="shared" si="1193"/>
        <v>153</v>
      </c>
      <c r="DY420" s="404">
        <f t="shared" si="1194"/>
        <v>196</v>
      </c>
      <c r="DZ420" s="565">
        <v>6</v>
      </c>
      <c r="EA420" s="771">
        <v>1</v>
      </c>
      <c r="EB420" s="500">
        <f t="shared" si="1195"/>
        <v>6</v>
      </c>
      <c r="EC420" s="404">
        <f t="shared" si="1196"/>
        <v>1</v>
      </c>
      <c r="ED420" s="565"/>
      <c r="EE420" s="771"/>
      <c r="EF420" s="500">
        <f t="shared" si="1197"/>
        <v>0</v>
      </c>
      <c r="EG420" s="404">
        <f t="shared" si="1198"/>
        <v>0</v>
      </c>
      <c r="EH420" s="500">
        <f t="shared" si="1199"/>
        <v>159</v>
      </c>
      <c r="EI420" s="404">
        <f t="shared" si="1200"/>
        <v>197</v>
      </c>
      <c r="EJ420" s="500">
        <f t="shared" si="1201"/>
        <v>159</v>
      </c>
      <c r="EK420" s="404">
        <f t="shared" si="1202"/>
        <v>197</v>
      </c>
      <c r="EL420" s="564">
        <v>3.303922</v>
      </c>
      <c r="EM420" s="772">
        <v>3.1938775510204098</v>
      </c>
      <c r="EN420" s="500">
        <f t="shared" si="1203"/>
        <v>505.500066</v>
      </c>
      <c r="EO420" s="404">
        <f t="shared" si="1204"/>
        <v>626.00000000000034</v>
      </c>
      <c r="EP420" s="564">
        <v>6.0833329999999997</v>
      </c>
      <c r="EQ420" s="772">
        <v>3.5</v>
      </c>
      <c r="ER420" s="500">
        <f t="shared" si="1205"/>
        <v>36.499997999999998</v>
      </c>
      <c r="ES420" s="404">
        <f t="shared" si="1206"/>
        <v>3.5</v>
      </c>
      <c r="ET420" s="564"/>
      <c r="EU420" s="772"/>
      <c r="EV420" s="500">
        <f t="shared" si="1207"/>
        <v>0</v>
      </c>
      <c r="EW420" s="404">
        <f t="shared" si="1208"/>
        <v>0</v>
      </c>
      <c r="EX420" s="236">
        <f t="shared" si="1209"/>
        <v>3.408805433962264</v>
      </c>
      <c r="EY420" s="237">
        <f t="shared" si="1210"/>
        <v>3.19543147208122</v>
      </c>
      <c r="EZ420" s="500">
        <f t="shared" si="1211"/>
        <v>542.00006399999995</v>
      </c>
      <c r="FA420" s="404">
        <f t="shared" si="1212"/>
        <v>629.50000000000034</v>
      </c>
      <c r="FB420" s="565">
        <v>85.901960000000003</v>
      </c>
      <c r="FC420" s="772">
        <v>83.576530612244895</v>
      </c>
      <c r="FD420" s="500">
        <f t="shared" si="1213"/>
        <v>13142.999880000001</v>
      </c>
      <c r="FE420" s="404">
        <f t="shared" si="1214"/>
        <v>16381</v>
      </c>
      <c r="FF420" s="565">
        <v>97.833330000000004</v>
      </c>
      <c r="FG420" s="772">
        <v>103</v>
      </c>
      <c r="FH420" s="500">
        <f t="shared" si="1215"/>
        <v>586.99998000000005</v>
      </c>
      <c r="FI420" s="404">
        <f t="shared" si="1216"/>
        <v>103</v>
      </c>
      <c r="FJ420" s="565"/>
      <c r="FK420" s="772">
        <v>2</v>
      </c>
      <c r="FL420" s="500">
        <f t="shared" si="1217"/>
        <v>0</v>
      </c>
      <c r="FM420" s="404">
        <f t="shared" si="1218"/>
        <v>0</v>
      </c>
      <c r="FN420" s="500">
        <f t="shared" si="1219"/>
        <v>86.3522003773585</v>
      </c>
      <c r="FO420" s="404">
        <f t="shared" si="1220"/>
        <v>83.675126903553306</v>
      </c>
      <c r="FP420" s="500">
        <f t="shared" si="1221"/>
        <v>13729.999860000002</v>
      </c>
      <c r="FQ420" s="404">
        <f t="shared" si="1222"/>
        <v>16484</v>
      </c>
      <c r="FR420" s="565">
        <v>7</v>
      </c>
      <c r="FS420" s="773">
        <v>2</v>
      </c>
      <c r="FT420" s="500">
        <f t="shared" si="1223"/>
        <v>7</v>
      </c>
      <c r="FU420" s="404">
        <f t="shared" si="1224"/>
        <v>2</v>
      </c>
      <c r="FV420" s="564">
        <v>6.2857139999999996</v>
      </c>
      <c r="FW420" s="774">
        <v>4</v>
      </c>
      <c r="FX420" s="500">
        <f t="shared" si="1225"/>
        <v>43.999997999999998</v>
      </c>
      <c r="FY420" s="404">
        <f t="shared" si="1226"/>
        <v>8</v>
      </c>
      <c r="FZ420" s="564">
        <v>85.428569999999993</v>
      </c>
      <c r="GA420" s="774">
        <v>90</v>
      </c>
      <c r="GB420" s="500">
        <f t="shared" si="1227"/>
        <v>597.99998999999991</v>
      </c>
      <c r="GC420" s="404">
        <f t="shared" si="1228"/>
        <v>180</v>
      </c>
      <c r="GD420" s="510">
        <f t="shared" si="1229"/>
        <v>1047</v>
      </c>
      <c r="GE420" s="404">
        <f t="shared" si="1230"/>
        <v>1134</v>
      </c>
      <c r="GF420" s="500">
        <f t="shared" si="1231"/>
        <v>1047</v>
      </c>
      <c r="GG420" s="404">
        <f t="shared" si="1232"/>
        <v>1134</v>
      </c>
      <c r="GH420" s="500">
        <f t="shared" si="1233"/>
        <v>4294.5000520000003</v>
      </c>
      <c r="GI420" s="404">
        <f t="shared" si="1234"/>
        <v>4612.9999999999991</v>
      </c>
      <c r="GJ420" s="500">
        <f t="shared" si="1235"/>
        <v>124254.96988</v>
      </c>
      <c r="GK420" s="404">
        <f t="shared" si="1236"/>
        <v>132352</v>
      </c>
      <c r="GL420" s="510">
        <f t="shared" si="1237"/>
        <v>6</v>
      </c>
      <c r="GM420" s="404">
        <f t="shared" si="1238"/>
        <v>1</v>
      </c>
      <c r="GN420" s="500">
        <f t="shared" si="1239"/>
        <v>6</v>
      </c>
      <c r="GO420" s="404">
        <f t="shared" si="1240"/>
        <v>1</v>
      </c>
      <c r="GP420" s="500">
        <f t="shared" si="1241"/>
        <v>36.499997999999998</v>
      </c>
      <c r="GQ420" s="404">
        <f t="shared" si="1242"/>
        <v>3.5</v>
      </c>
      <c r="GR420" s="500">
        <f t="shared" si="1243"/>
        <v>586.99998000000005</v>
      </c>
      <c r="GS420" s="404">
        <f t="shared" si="1244"/>
        <v>103</v>
      </c>
      <c r="GT420" s="510">
        <f t="shared" si="1245"/>
        <v>1053</v>
      </c>
      <c r="GU420" s="404">
        <f t="shared" si="1246"/>
        <v>1135</v>
      </c>
      <c r="GV420" s="500">
        <f t="shared" si="1247"/>
        <v>1053</v>
      </c>
      <c r="GW420" s="404">
        <f t="shared" si="1248"/>
        <v>1135</v>
      </c>
      <c r="GX420" s="500">
        <f t="shared" si="1249"/>
        <v>4331.0000500000006</v>
      </c>
      <c r="GY420" s="404">
        <f t="shared" si="1250"/>
        <v>4616.4999999999991</v>
      </c>
      <c r="GZ420" s="500">
        <f t="shared" si="1251"/>
        <v>124841.96986</v>
      </c>
      <c r="HA420" s="404">
        <f t="shared" si="1252"/>
        <v>132455</v>
      </c>
      <c r="HB420" s="510">
        <f t="shared" si="1253"/>
        <v>0</v>
      </c>
      <c r="HC420" s="404">
        <f t="shared" si="1254"/>
        <v>0</v>
      </c>
      <c r="HD420" s="500">
        <f t="shared" si="1255"/>
        <v>0</v>
      </c>
      <c r="HE420" s="404">
        <f t="shared" si="1256"/>
        <v>0</v>
      </c>
      <c r="HF420" s="500" t="str">
        <f t="shared" si="1257"/>
        <v/>
      </c>
      <c r="HG420" s="404" t="str">
        <f t="shared" si="1258"/>
        <v/>
      </c>
      <c r="HH420" s="500" t="str">
        <f t="shared" si="1259"/>
        <v/>
      </c>
      <c r="HI420" s="404" t="str">
        <f t="shared" si="1260"/>
        <v/>
      </c>
      <c r="HJ420" s="510">
        <f t="shared" si="1261"/>
        <v>4375.0000480000008</v>
      </c>
      <c r="HK420" s="404">
        <f t="shared" si="1262"/>
        <v>4624.4999999999991</v>
      </c>
      <c r="HL420" s="500">
        <f t="shared" si="1263"/>
        <v>125439.96984999999</v>
      </c>
      <c r="HM420" s="404">
        <f t="shared" si="1264"/>
        <v>132635</v>
      </c>
    </row>
    <row r="421" spans="1:221">
      <c r="A421" s="763" t="s">
        <v>548</v>
      </c>
      <c r="B421" s="764" t="s">
        <v>1146</v>
      </c>
      <c r="C421" s="765"/>
      <c r="D421" s="766">
        <v>233897</v>
      </c>
      <c r="E421" s="514">
        <v>6</v>
      </c>
      <c r="F421" s="422">
        <v>279</v>
      </c>
      <c r="G421" s="768">
        <v>294</v>
      </c>
      <c r="H421" s="422">
        <v>6</v>
      </c>
      <c r="I421" s="768">
        <v>4</v>
      </c>
      <c r="J421" s="500">
        <f t="shared" si="1115"/>
        <v>273</v>
      </c>
      <c r="K421" s="404">
        <f t="shared" si="1116"/>
        <v>290</v>
      </c>
      <c r="L421" s="422">
        <v>120</v>
      </c>
      <c r="M421" s="768">
        <v>120</v>
      </c>
      <c r="N421" s="500">
        <f t="shared" si="1117"/>
        <v>279</v>
      </c>
      <c r="O421" s="404">
        <f t="shared" si="1118"/>
        <v>290</v>
      </c>
      <c r="P421" s="500">
        <f t="shared" si="1119"/>
        <v>279</v>
      </c>
      <c r="Q421" s="404">
        <f t="shared" si="1120"/>
        <v>290</v>
      </c>
      <c r="R421" s="422">
        <v>5</v>
      </c>
      <c r="S421" s="768">
        <v>8</v>
      </c>
      <c r="T421" s="500">
        <f t="shared" si="1121"/>
        <v>5</v>
      </c>
      <c r="U421" s="404">
        <f t="shared" si="1122"/>
        <v>8</v>
      </c>
      <c r="V421" s="422">
        <v>1</v>
      </c>
      <c r="W421" s="768">
        <v>0</v>
      </c>
      <c r="X421" s="500">
        <f t="shared" si="1123"/>
        <v>1</v>
      </c>
      <c r="Y421" s="404">
        <f t="shared" si="1124"/>
        <v>0</v>
      </c>
      <c r="Z421" s="422"/>
      <c r="AA421" s="768"/>
      <c r="AB421" s="500">
        <f t="shared" si="1125"/>
        <v>0</v>
      </c>
      <c r="AC421" s="404">
        <f t="shared" si="1126"/>
        <v>0</v>
      </c>
      <c r="AD421" s="500">
        <f t="shared" si="1127"/>
        <v>6</v>
      </c>
      <c r="AE421" s="404">
        <f t="shared" si="1128"/>
        <v>8</v>
      </c>
      <c r="AF421" s="500">
        <f t="shared" si="1129"/>
        <v>6</v>
      </c>
      <c r="AG421" s="404">
        <f t="shared" si="1130"/>
        <v>8</v>
      </c>
      <c r="AH421" s="564">
        <v>4.4000000000000004</v>
      </c>
      <c r="AI421" s="769">
        <v>6.375</v>
      </c>
      <c r="AJ421" s="500">
        <f t="shared" si="1131"/>
        <v>22</v>
      </c>
      <c r="AK421" s="404">
        <f t="shared" si="1132"/>
        <v>51</v>
      </c>
      <c r="AL421" s="564">
        <v>5</v>
      </c>
      <c r="AM421" s="769" t="s">
        <v>1134</v>
      </c>
      <c r="AN421" s="500">
        <f t="shared" si="1133"/>
        <v>5</v>
      </c>
      <c r="AO421" s="404">
        <f t="shared" si="1134"/>
        <v>0</v>
      </c>
      <c r="AP421" s="564"/>
      <c r="AQ421" s="769"/>
      <c r="AR421" s="500">
        <f t="shared" si="1135"/>
        <v>0</v>
      </c>
      <c r="AS421" s="404">
        <f t="shared" si="1136"/>
        <v>0</v>
      </c>
      <c r="AT421" s="236">
        <f t="shared" si="1137"/>
        <v>4.5</v>
      </c>
      <c r="AU421" s="237">
        <f t="shared" si="1138"/>
        <v>6.375</v>
      </c>
      <c r="AV421" s="500">
        <f t="shared" si="1139"/>
        <v>27</v>
      </c>
      <c r="AW421" s="404">
        <f t="shared" si="1140"/>
        <v>51</v>
      </c>
      <c r="AX421" s="422">
        <v>143.1</v>
      </c>
      <c r="AY421" s="768">
        <v>142.6875</v>
      </c>
      <c r="AZ421" s="500">
        <f t="shared" si="1141"/>
        <v>715.5</v>
      </c>
      <c r="BA421" s="404">
        <f t="shared" si="1142"/>
        <v>1141.5</v>
      </c>
      <c r="BB421" s="422">
        <v>145.5</v>
      </c>
      <c r="BC421" s="768" t="s">
        <v>1134</v>
      </c>
      <c r="BD421" s="500">
        <f t="shared" si="1143"/>
        <v>145.5</v>
      </c>
      <c r="BE421" s="404">
        <f t="shared" si="1144"/>
        <v>0</v>
      </c>
      <c r="BF421" s="422"/>
      <c r="BG421" s="768"/>
      <c r="BH421" s="500">
        <f t="shared" si="1145"/>
        <v>0</v>
      </c>
      <c r="BI421" s="404">
        <f t="shared" si="1146"/>
        <v>0</v>
      </c>
      <c r="BJ421" s="500">
        <f t="shared" si="1147"/>
        <v>143.5</v>
      </c>
      <c r="BK421" s="404">
        <f t="shared" si="1148"/>
        <v>142.6875</v>
      </c>
      <c r="BL421" s="500">
        <f t="shared" si="1149"/>
        <v>861</v>
      </c>
      <c r="BM421" s="404">
        <f t="shared" si="1150"/>
        <v>1141.5</v>
      </c>
      <c r="BN421" s="422">
        <v>174</v>
      </c>
      <c r="BO421" s="768">
        <v>168</v>
      </c>
      <c r="BP421" s="500">
        <f t="shared" si="1151"/>
        <v>174</v>
      </c>
      <c r="BQ421" s="404">
        <f t="shared" si="1152"/>
        <v>168</v>
      </c>
      <c r="BR421" s="422">
        <v>10</v>
      </c>
      <c r="BS421" s="768">
        <v>13</v>
      </c>
      <c r="BT421" s="500">
        <f t="shared" si="1153"/>
        <v>10</v>
      </c>
      <c r="BU421" s="404">
        <f t="shared" si="1154"/>
        <v>13</v>
      </c>
      <c r="BV421" s="422"/>
      <c r="BW421" s="768"/>
      <c r="BX421" s="500">
        <f t="shared" si="1155"/>
        <v>0</v>
      </c>
      <c r="BY421" s="404">
        <f t="shared" si="1156"/>
        <v>0</v>
      </c>
      <c r="BZ421" s="500">
        <f t="shared" si="1157"/>
        <v>184</v>
      </c>
      <c r="CA421" s="404">
        <f t="shared" si="1158"/>
        <v>181</v>
      </c>
      <c r="CB421" s="500">
        <f t="shared" si="1159"/>
        <v>184</v>
      </c>
      <c r="CC421" s="404">
        <f t="shared" si="1160"/>
        <v>181</v>
      </c>
      <c r="CD421" s="564">
        <v>4.6494249999999999</v>
      </c>
      <c r="CE421" s="770">
        <v>4.8779761904761898</v>
      </c>
      <c r="CF421" s="500">
        <f t="shared" si="1161"/>
        <v>808.99995000000001</v>
      </c>
      <c r="CG421" s="404">
        <f t="shared" si="1162"/>
        <v>819.49999999999989</v>
      </c>
      <c r="CH421" s="564">
        <v>5</v>
      </c>
      <c r="CI421" s="770">
        <v>5.2307692307692299</v>
      </c>
      <c r="CJ421" s="500">
        <f t="shared" si="1163"/>
        <v>50</v>
      </c>
      <c r="CK421" s="404">
        <f t="shared" si="1164"/>
        <v>67.999999999999986</v>
      </c>
      <c r="CL421" s="564"/>
      <c r="CM421" s="770"/>
      <c r="CN421" s="500">
        <f t="shared" si="1165"/>
        <v>0</v>
      </c>
      <c r="CO421" s="404">
        <f t="shared" si="1166"/>
        <v>0</v>
      </c>
      <c r="CP421" s="500">
        <f t="shared" si="1167"/>
        <v>4.6684779891304347</v>
      </c>
      <c r="CQ421" s="237">
        <f t="shared" si="1168"/>
        <v>4.9033149171270711</v>
      </c>
      <c r="CR421" s="500">
        <f t="shared" si="1169"/>
        <v>858.99995000000001</v>
      </c>
      <c r="CS421" s="404">
        <f t="shared" si="1170"/>
        <v>887.49999999999989</v>
      </c>
      <c r="CT421" s="565">
        <v>139.72409999999999</v>
      </c>
      <c r="CU421" s="770">
        <v>138.41071428571399</v>
      </c>
      <c r="CV421" s="500">
        <f t="shared" si="1171"/>
        <v>24311.993399999999</v>
      </c>
      <c r="CW421" s="404">
        <f t="shared" si="1172"/>
        <v>23252.999999999949</v>
      </c>
      <c r="CX421" s="565">
        <v>138.75</v>
      </c>
      <c r="CY421" s="770">
        <v>141.69230769230799</v>
      </c>
      <c r="CZ421" s="500">
        <f t="shared" si="1173"/>
        <v>1387.5</v>
      </c>
      <c r="DA421" s="404">
        <f t="shared" si="1174"/>
        <v>1842.0000000000039</v>
      </c>
      <c r="DB421" s="565"/>
      <c r="DC421" s="770"/>
      <c r="DD421" s="500">
        <f t="shared" si="1175"/>
        <v>0</v>
      </c>
      <c r="DE421" s="404">
        <f t="shared" si="1176"/>
        <v>0</v>
      </c>
      <c r="DF421" s="500">
        <f t="shared" si="1177"/>
        <v>139.6711597826087</v>
      </c>
      <c r="DG421" s="404">
        <f t="shared" si="1178"/>
        <v>138.64640883977876</v>
      </c>
      <c r="DH421" s="500">
        <f t="shared" si="1179"/>
        <v>25699.493399999999</v>
      </c>
      <c r="DI421" s="404">
        <f t="shared" si="1180"/>
        <v>25094.999999999956</v>
      </c>
      <c r="DJ421" s="500">
        <f t="shared" si="1181"/>
        <v>190</v>
      </c>
      <c r="DK421" s="404">
        <f t="shared" si="1182"/>
        <v>189</v>
      </c>
      <c r="DL421" s="500">
        <f t="shared" si="1183"/>
        <v>190</v>
      </c>
      <c r="DM421" s="404">
        <f t="shared" si="1184"/>
        <v>189</v>
      </c>
      <c r="DN421" s="236">
        <f t="shared" si="1185"/>
        <v>4.6631576315789474</v>
      </c>
      <c r="DO421" s="237">
        <f t="shared" si="1186"/>
        <v>4.9656084656084651</v>
      </c>
      <c r="DP421" s="500">
        <f t="shared" si="1187"/>
        <v>885.99995000000001</v>
      </c>
      <c r="DQ421" s="404">
        <f t="shared" si="1188"/>
        <v>938.49999999999989</v>
      </c>
      <c r="DR421" s="500">
        <f t="shared" si="1189"/>
        <v>139.7920705263158</v>
      </c>
      <c r="DS421" s="404">
        <f t="shared" si="1190"/>
        <v>138.81746031746007</v>
      </c>
      <c r="DT421" s="500">
        <f t="shared" si="1191"/>
        <v>26560.493400000003</v>
      </c>
      <c r="DU421" s="404">
        <f t="shared" si="1192"/>
        <v>26236.499999999953</v>
      </c>
      <c r="DV421" s="565">
        <v>77</v>
      </c>
      <c r="DW421" s="771">
        <v>89</v>
      </c>
      <c r="DX421" s="500">
        <f t="shared" si="1193"/>
        <v>77</v>
      </c>
      <c r="DY421" s="404">
        <f t="shared" si="1194"/>
        <v>89</v>
      </c>
      <c r="DZ421" s="565">
        <v>8</v>
      </c>
      <c r="EA421" s="771">
        <v>7</v>
      </c>
      <c r="EB421" s="500">
        <f t="shared" si="1195"/>
        <v>8</v>
      </c>
      <c r="EC421" s="404">
        <f t="shared" si="1196"/>
        <v>7</v>
      </c>
      <c r="ED421" s="565"/>
      <c r="EE421" s="771"/>
      <c r="EF421" s="500">
        <f t="shared" si="1197"/>
        <v>0</v>
      </c>
      <c r="EG421" s="404">
        <f t="shared" si="1198"/>
        <v>0</v>
      </c>
      <c r="EH421" s="500">
        <f t="shared" si="1199"/>
        <v>85</v>
      </c>
      <c r="EI421" s="404">
        <f t="shared" si="1200"/>
        <v>96</v>
      </c>
      <c r="EJ421" s="500">
        <f t="shared" si="1201"/>
        <v>85</v>
      </c>
      <c r="EK421" s="404">
        <f t="shared" si="1202"/>
        <v>96</v>
      </c>
      <c r="EL421" s="564">
        <v>3.577922</v>
      </c>
      <c r="EM421" s="772">
        <v>3.4213483146067398</v>
      </c>
      <c r="EN421" s="500">
        <f t="shared" si="1203"/>
        <v>275.49999400000002</v>
      </c>
      <c r="EO421" s="404">
        <f t="shared" si="1204"/>
        <v>304.49999999999983</v>
      </c>
      <c r="EP421" s="564">
        <v>4.125</v>
      </c>
      <c r="EQ421" s="772">
        <v>3.71428571428571</v>
      </c>
      <c r="ER421" s="500">
        <f t="shared" si="1205"/>
        <v>33</v>
      </c>
      <c r="ES421" s="404">
        <f t="shared" si="1206"/>
        <v>25.999999999999972</v>
      </c>
      <c r="ET421" s="564"/>
      <c r="EU421" s="772"/>
      <c r="EV421" s="500">
        <f t="shared" si="1207"/>
        <v>0</v>
      </c>
      <c r="EW421" s="404">
        <f t="shared" si="1208"/>
        <v>0</v>
      </c>
      <c r="EX421" s="236">
        <f t="shared" si="1209"/>
        <v>3.6294116941176471</v>
      </c>
      <c r="EY421" s="237">
        <f t="shared" si="1210"/>
        <v>3.4427083333333308</v>
      </c>
      <c r="EZ421" s="500">
        <f t="shared" si="1211"/>
        <v>308.49999400000002</v>
      </c>
      <c r="FA421" s="404">
        <f t="shared" si="1212"/>
        <v>330.49999999999977</v>
      </c>
      <c r="FB421" s="565">
        <v>99.201300000000003</v>
      </c>
      <c r="FC421" s="772">
        <v>86.432584269662897</v>
      </c>
      <c r="FD421" s="500">
        <f t="shared" si="1213"/>
        <v>7638.5001000000002</v>
      </c>
      <c r="FE421" s="404">
        <f t="shared" si="1214"/>
        <v>7692.4999999999982</v>
      </c>
      <c r="FF421" s="565">
        <v>100.625</v>
      </c>
      <c r="FG421" s="772">
        <v>94.285714285714306</v>
      </c>
      <c r="FH421" s="500">
        <f t="shared" si="1215"/>
        <v>805</v>
      </c>
      <c r="FI421" s="404">
        <f t="shared" si="1216"/>
        <v>660.00000000000011</v>
      </c>
      <c r="FJ421" s="565"/>
      <c r="FK421" s="772">
        <v>5</v>
      </c>
      <c r="FL421" s="500">
        <f t="shared" si="1217"/>
        <v>0</v>
      </c>
      <c r="FM421" s="404">
        <f t="shared" si="1218"/>
        <v>0</v>
      </c>
      <c r="FN421" s="500">
        <f t="shared" si="1219"/>
        <v>99.335295294117657</v>
      </c>
      <c r="FO421" s="404">
        <f t="shared" si="1220"/>
        <v>87.005208333333314</v>
      </c>
      <c r="FP421" s="500">
        <f t="shared" si="1221"/>
        <v>8443.5001000000011</v>
      </c>
      <c r="FQ421" s="404">
        <f t="shared" si="1222"/>
        <v>8352.4999999999982</v>
      </c>
      <c r="FR421" s="565">
        <v>4</v>
      </c>
      <c r="FS421" s="773">
        <v>5</v>
      </c>
      <c r="FT421" s="500">
        <f t="shared" si="1223"/>
        <v>4</v>
      </c>
      <c r="FU421" s="404">
        <f t="shared" si="1224"/>
        <v>5</v>
      </c>
      <c r="FV421" s="564">
        <v>12.75</v>
      </c>
      <c r="FW421" s="774">
        <v>3.6</v>
      </c>
      <c r="FX421" s="500">
        <f t="shared" si="1225"/>
        <v>51</v>
      </c>
      <c r="FY421" s="404">
        <f t="shared" si="1226"/>
        <v>18</v>
      </c>
      <c r="FZ421" s="564">
        <v>71.5</v>
      </c>
      <c r="GA421" s="774">
        <v>99.4</v>
      </c>
      <c r="GB421" s="500">
        <f t="shared" si="1227"/>
        <v>286</v>
      </c>
      <c r="GC421" s="404">
        <f t="shared" si="1228"/>
        <v>497</v>
      </c>
      <c r="GD421" s="510">
        <f t="shared" si="1229"/>
        <v>256</v>
      </c>
      <c r="GE421" s="404">
        <f t="shared" si="1230"/>
        <v>265</v>
      </c>
      <c r="GF421" s="500">
        <f t="shared" si="1231"/>
        <v>256</v>
      </c>
      <c r="GG421" s="404">
        <f t="shared" si="1232"/>
        <v>265</v>
      </c>
      <c r="GH421" s="500">
        <f t="shared" si="1233"/>
        <v>1106.4999440000001</v>
      </c>
      <c r="GI421" s="404">
        <f t="shared" si="1234"/>
        <v>1174.9999999999998</v>
      </c>
      <c r="GJ421" s="500">
        <f t="shared" si="1235"/>
        <v>32665.9935</v>
      </c>
      <c r="GK421" s="404">
        <f t="shared" si="1236"/>
        <v>32086.999999999949</v>
      </c>
      <c r="GL421" s="510">
        <f t="shared" si="1237"/>
        <v>19</v>
      </c>
      <c r="GM421" s="404">
        <f t="shared" si="1238"/>
        <v>20</v>
      </c>
      <c r="GN421" s="500">
        <f t="shared" si="1239"/>
        <v>19</v>
      </c>
      <c r="GO421" s="404">
        <f t="shared" si="1240"/>
        <v>20</v>
      </c>
      <c r="GP421" s="500">
        <f t="shared" si="1241"/>
        <v>88</v>
      </c>
      <c r="GQ421" s="404">
        <f t="shared" si="1242"/>
        <v>93.999999999999957</v>
      </c>
      <c r="GR421" s="500">
        <f t="shared" si="1243"/>
        <v>2338</v>
      </c>
      <c r="GS421" s="404">
        <f t="shared" si="1244"/>
        <v>2502.0000000000041</v>
      </c>
      <c r="GT421" s="510">
        <f t="shared" si="1245"/>
        <v>275</v>
      </c>
      <c r="GU421" s="404">
        <f t="shared" si="1246"/>
        <v>285</v>
      </c>
      <c r="GV421" s="500">
        <f t="shared" si="1247"/>
        <v>275</v>
      </c>
      <c r="GW421" s="404">
        <f t="shared" si="1248"/>
        <v>285</v>
      </c>
      <c r="GX421" s="500">
        <f t="shared" si="1249"/>
        <v>1194.4999440000001</v>
      </c>
      <c r="GY421" s="404">
        <f t="shared" si="1250"/>
        <v>1268.9999999999998</v>
      </c>
      <c r="GZ421" s="500">
        <f t="shared" si="1251"/>
        <v>35003.993499999997</v>
      </c>
      <c r="HA421" s="404">
        <f t="shared" si="1252"/>
        <v>34588.999999999956</v>
      </c>
      <c r="HB421" s="510">
        <f t="shared" si="1253"/>
        <v>0</v>
      </c>
      <c r="HC421" s="404">
        <f t="shared" si="1254"/>
        <v>0</v>
      </c>
      <c r="HD421" s="500">
        <f t="shared" si="1255"/>
        <v>0</v>
      </c>
      <c r="HE421" s="404">
        <f t="shared" si="1256"/>
        <v>0</v>
      </c>
      <c r="HF421" s="500" t="str">
        <f t="shared" si="1257"/>
        <v/>
      </c>
      <c r="HG421" s="404" t="str">
        <f t="shared" si="1258"/>
        <v/>
      </c>
      <c r="HH421" s="500" t="str">
        <f t="shared" si="1259"/>
        <v/>
      </c>
      <c r="HI421" s="404" t="str">
        <f t="shared" si="1260"/>
        <v/>
      </c>
      <c r="HJ421" s="510">
        <f t="shared" si="1261"/>
        <v>1245.4999440000001</v>
      </c>
      <c r="HK421" s="404">
        <f t="shared" si="1262"/>
        <v>1286.9999999999995</v>
      </c>
      <c r="HL421" s="500">
        <f t="shared" si="1263"/>
        <v>35289.993500000004</v>
      </c>
      <c r="HM421" s="404">
        <f t="shared" si="1264"/>
        <v>35085.999999999949</v>
      </c>
    </row>
    <row r="422" spans="1:221">
      <c r="A422" s="763" t="s">
        <v>548</v>
      </c>
      <c r="B422" s="764" t="s">
        <v>1147</v>
      </c>
      <c r="C422" s="765"/>
      <c r="D422" s="766">
        <v>232414</v>
      </c>
      <c r="E422" s="514">
        <v>8</v>
      </c>
      <c r="F422" s="422">
        <v>873</v>
      </c>
      <c r="G422" s="768">
        <v>958</v>
      </c>
      <c r="H422" s="422">
        <v>0</v>
      </c>
      <c r="I422" s="768">
        <v>0</v>
      </c>
      <c r="J422" s="500">
        <f t="shared" si="1115"/>
        <v>873</v>
      </c>
      <c r="K422" s="404">
        <f t="shared" si="1116"/>
        <v>958</v>
      </c>
      <c r="L422" s="579" t="s">
        <v>409</v>
      </c>
      <c r="M422" s="768" t="s">
        <v>409</v>
      </c>
      <c r="N422" s="500">
        <f t="shared" si="1117"/>
        <v>873</v>
      </c>
      <c r="O422" s="404">
        <f t="shared" si="1118"/>
        <v>958</v>
      </c>
      <c r="P422" s="500">
        <f t="shared" si="1119"/>
        <v>873</v>
      </c>
      <c r="Q422" s="404">
        <f t="shared" si="1120"/>
        <v>958</v>
      </c>
      <c r="R422" s="422">
        <v>22</v>
      </c>
      <c r="S422" s="768">
        <v>30</v>
      </c>
      <c r="T422" s="500">
        <f t="shared" si="1121"/>
        <v>22</v>
      </c>
      <c r="U422" s="404">
        <f t="shared" si="1122"/>
        <v>30</v>
      </c>
      <c r="V422" s="422">
        <v>18</v>
      </c>
      <c r="W422" s="768">
        <v>23</v>
      </c>
      <c r="X422" s="500">
        <f t="shared" si="1123"/>
        <v>18</v>
      </c>
      <c r="Y422" s="404">
        <f t="shared" si="1124"/>
        <v>23</v>
      </c>
      <c r="Z422" s="422"/>
      <c r="AA422" s="768"/>
      <c r="AB422" s="500">
        <f t="shared" si="1125"/>
        <v>0</v>
      </c>
      <c r="AC422" s="404">
        <f t="shared" si="1126"/>
        <v>0</v>
      </c>
      <c r="AD422" s="500">
        <f t="shared" si="1127"/>
        <v>40</v>
      </c>
      <c r="AE422" s="404">
        <f t="shared" si="1128"/>
        <v>53</v>
      </c>
      <c r="AF422" s="500">
        <f t="shared" si="1129"/>
        <v>40</v>
      </c>
      <c r="AG422" s="404">
        <f t="shared" si="1130"/>
        <v>53</v>
      </c>
      <c r="AH422" s="564">
        <v>2.954545</v>
      </c>
      <c r="AI422" s="769">
        <v>3.8666666666666698</v>
      </c>
      <c r="AJ422" s="500">
        <f t="shared" si="1131"/>
        <v>64.999989999999997</v>
      </c>
      <c r="AK422" s="404">
        <f t="shared" si="1132"/>
        <v>116.0000000000001</v>
      </c>
      <c r="AL422" s="564">
        <v>3.8888889999999998</v>
      </c>
      <c r="AM422" s="769">
        <v>5</v>
      </c>
      <c r="AN422" s="500">
        <f t="shared" si="1133"/>
        <v>70.000001999999995</v>
      </c>
      <c r="AO422" s="404">
        <f t="shared" si="1134"/>
        <v>115</v>
      </c>
      <c r="AP422" s="564"/>
      <c r="AQ422" s="769"/>
      <c r="AR422" s="500">
        <f t="shared" si="1135"/>
        <v>0</v>
      </c>
      <c r="AS422" s="404">
        <f t="shared" si="1136"/>
        <v>0</v>
      </c>
      <c r="AT422" s="236">
        <f t="shared" si="1137"/>
        <v>3.3749997999999999</v>
      </c>
      <c r="AU422" s="237">
        <f t="shared" si="1138"/>
        <v>4.3584905660377382</v>
      </c>
      <c r="AV422" s="500">
        <f t="shared" si="1139"/>
        <v>134.99999199999999</v>
      </c>
      <c r="AW422" s="404">
        <f t="shared" si="1140"/>
        <v>231.00000000000011</v>
      </c>
      <c r="AX422" s="422">
        <v>94.727270000000004</v>
      </c>
      <c r="AY422" s="768">
        <v>99.1666666666667</v>
      </c>
      <c r="AZ422" s="500">
        <f t="shared" si="1141"/>
        <v>2083.9999400000002</v>
      </c>
      <c r="BA422" s="404">
        <f t="shared" si="1142"/>
        <v>2975.0000000000009</v>
      </c>
      <c r="BB422" s="422">
        <v>86.666669999999996</v>
      </c>
      <c r="BC422" s="768">
        <v>94.695652173913004</v>
      </c>
      <c r="BD422" s="500">
        <f t="shared" si="1143"/>
        <v>1560.0000599999998</v>
      </c>
      <c r="BE422" s="404">
        <f t="shared" si="1144"/>
        <v>2177.9999999999991</v>
      </c>
      <c r="BF422" s="422"/>
      <c r="BG422" s="768"/>
      <c r="BH422" s="500">
        <f t="shared" si="1145"/>
        <v>0</v>
      </c>
      <c r="BI422" s="404">
        <f t="shared" si="1146"/>
        <v>0</v>
      </c>
      <c r="BJ422" s="500">
        <f t="shared" si="1147"/>
        <v>91.1</v>
      </c>
      <c r="BK422" s="404">
        <f t="shared" si="1148"/>
        <v>97.226415094339629</v>
      </c>
      <c r="BL422" s="500">
        <f t="shared" si="1149"/>
        <v>3644</v>
      </c>
      <c r="BM422" s="404">
        <f t="shared" si="1150"/>
        <v>5153</v>
      </c>
      <c r="BN422" s="422">
        <v>118</v>
      </c>
      <c r="BO422" s="768">
        <v>158</v>
      </c>
      <c r="BP422" s="500">
        <f t="shared" si="1151"/>
        <v>118</v>
      </c>
      <c r="BQ422" s="404">
        <f t="shared" si="1152"/>
        <v>158</v>
      </c>
      <c r="BR422" s="422">
        <v>216</v>
      </c>
      <c r="BS422" s="768">
        <v>229</v>
      </c>
      <c r="BT422" s="500">
        <f t="shared" si="1153"/>
        <v>216</v>
      </c>
      <c r="BU422" s="404">
        <f t="shared" si="1154"/>
        <v>229</v>
      </c>
      <c r="BV422" s="422"/>
      <c r="BW422" s="768"/>
      <c r="BX422" s="500">
        <f t="shared" si="1155"/>
        <v>0</v>
      </c>
      <c r="BY422" s="404">
        <f t="shared" si="1156"/>
        <v>0</v>
      </c>
      <c r="BZ422" s="500">
        <f t="shared" si="1157"/>
        <v>334</v>
      </c>
      <c r="CA422" s="404">
        <f t="shared" si="1158"/>
        <v>387</v>
      </c>
      <c r="CB422" s="500">
        <f t="shared" si="1159"/>
        <v>334</v>
      </c>
      <c r="CC422" s="404">
        <f t="shared" si="1160"/>
        <v>387</v>
      </c>
      <c r="CD422" s="564">
        <v>4.5932199999999996</v>
      </c>
      <c r="CE422" s="770">
        <v>4.8987341772151902</v>
      </c>
      <c r="CF422" s="500">
        <f t="shared" si="1161"/>
        <v>541.99995999999999</v>
      </c>
      <c r="CG422" s="404">
        <f t="shared" si="1162"/>
        <v>774</v>
      </c>
      <c r="CH422" s="564">
        <v>6.875</v>
      </c>
      <c r="CI422" s="770">
        <v>7.1026200873362404</v>
      </c>
      <c r="CJ422" s="500">
        <f t="shared" si="1163"/>
        <v>1485</v>
      </c>
      <c r="CK422" s="404">
        <f t="shared" si="1164"/>
        <v>1626.4999999999991</v>
      </c>
      <c r="CL422" s="564"/>
      <c r="CM422" s="770"/>
      <c r="CN422" s="500">
        <f t="shared" si="1165"/>
        <v>0</v>
      </c>
      <c r="CO422" s="404">
        <f t="shared" si="1166"/>
        <v>0</v>
      </c>
      <c r="CP422" s="500">
        <f t="shared" si="1167"/>
        <v>6.0688621556886231</v>
      </c>
      <c r="CQ422" s="237">
        <f t="shared" si="1168"/>
        <v>6.2028423772609793</v>
      </c>
      <c r="CR422" s="500">
        <f t="shared" si="1169"/>
        <v>2026.9999600000001</v>
      </c>
      <c r="CS422" s="404">
        <f t="shared" si="1170"/>
        <v>2400.4999999999991</v>
      </c>
      <c r="CT422" s="565">
        <v>88.025419999999997</v>
      </c>
      <c r="CU422" s="770">
        <v>104.481012658228</v>
      </c>
      <c r="CV422" s="500">
        <f t="shared" si="1171"/>
        <v>10386.99956</v>
      </c>
      <c r="CW422" s="404">
        <f t="shared" si="1172"/>
        <v>16508.000000000022</v>
      </c>
      <c r="CX422" s="565">
        <v>86.384259999999998</v>
      </c>
      <c r="CY422" s="770">
        <v>91.030567685589503</v>
      </c>
      <c r="CZ422" s="500">
        <f t="shared" si="1173"/>
        <v>18659.00016</v>
      </c>
      <c r="DA422" s="404">
        <f t="shared" si="1174"/>
        <v>20845.999999999996</v>
      </c>
      <c r="DB422" s="565"/>
      <c r="DC422" s="770"/>
      <c r="DD422" s="500">
        <f t="shared" si="1175"/>
        <v>0</v>
      </c>
      <c r="DE422" s="404">
        <f t="shared" si="1176"/>
        <v>0</v>
      </c>
      <c r="DF422" s="500">
        <f t="shared" si="1177"/>
        <v>86.964071017964073</v>
      </c>
      <c r="DG422" s="404">
        <f t="shared" si="1178"/>
        <v>96.521963824289443</v>
      </c>
      <c r="DH422" s="500">
        <f t="shared" si="1179"/>
        <v>29045.99972</v>
      </c>
      <c r="DI422" s="404">
        <f t="shared" si="1180"/>
        <v>37354.000000000015</v>
      </c>
      <c r="DJ422" s="500">
        <f t="shared" si="1181"/>
        <v>374</v>
      </c>
      <c r="DK422" s="404">
        <f t="shared" si="1182"/>
        <v>440</v>
      </c>
      <c r="DL422" s="500">
        <f t="shared" si="1183"/>
        <v>374</v>
      </c>
      <c r="DM422" s="404">
        <f t="shared" si="1184"/>
        <v>440</v>
      </c>
      <c r="DN422" s="236">
        <f t="shared" si="1185"/>
        <v>5.7807485347593586</v>
      </c>
      <c r="DO422" s="237">
        <f t="shared" si="1186"/>
        <v>5.9806818181818162</v>
      </c>
      <c r="DP422" s="500">
        <f t="shared" si="1187"/>
        <v>2161.9999520000001</v>
      </c>
      <c r="DQ422" s="404">
        <f t="shared" si="1188"/>
        <v>2631.4999999999991</v>
      </c>
      <c r="DR422" s="500">
        <f t="shared" si="1189"/>
        <v>87.406416363636367</v>
      </c>
      <c r="DS422" s="404">
        <f t="shared" si="1190"/>
        <v>96.606818181818213</v>
      </c>
      <c r="DT422" s="500">
        <f t="shared" si="1191"/>
        <v>32689.99972</v>
      </c>
      <c r="DU422" s="404">
        <f t="shared" si="1192"/>
        <v>42507.000000000015</v>
      </c>
      <c r="DV422" s="565">
        <v>105</v>
      </c>
      <c r="DW422" s="771">
        <v>101</v>
      </c>
      <c r="DX422" s="500">
        <f t="shared" si="1193"/>
        <v>105</v>
      </c>
      <c r="DY422" s="404">
        <f t="shared" si="1194"/>
        <v>101</v>
      </c>
      <c r="DZ422" s="565">
        <v>214</v>
      </c>
      <c r="EA422" s="771">
        <v>215</v>
      </c>
      <c r="EB422" s="500">
        <f t="shared" si="1195"/>
        <v>214</v>
      </c>
      <c r="EC422" s="404">
        <f t="shared" si="1196"/>
        <v>215</v>
      </c>
      <c r="ED422" s="565"/>
      <c r="EE422" s="771"/>
      <c r="EF422" s="500">
        <f t="shared" si="1197"/>
        <v>0</v>
      </c>
      <c r="EG422" s="404">
        <f t="shared" si="1198"/>
        <v>0</v>
      </c>
      <c r="EH422" s="500">
        <f t="shared" si="1199"/>
        <v>319</v>
      </c>
      <c r="EI422" s="404">
        <f t="shared" si="1200"/>
        <v>316</v>
      </c>
      <c r="EJ422" s="500">
        <f t="shared" si="1201"/>
        <v>319</v>
      </c>
      <c r="EK422" s="404">
        <f t="shared" si="1202"/>
        <v>316</v>
      </c>
      <c r="EL422" s="564">
        <v>4.1571429999999996</v>
      </c>
      <c r="EM422" s="772">
        <v>4.0445544554455397</v>
      </c>
      <c r="EN422" s="500">
        <f t="shared" si="1203"/>
        <v>436.50001499999996</v>
      </c>
      <c r="EO422" s="404">
        <f t="shared" si="1204"/>
        <v>408.49999999999949</v>
      </c>
      <c r="EP422" s="564">
        <v>5.0607480000000002</v>
      </c>
      <c r="EQ422" s="772">
        <v>5.4</v>
      </c>
      <c r="ER422" s="500">
        <f t="shared" si="1205"/>
        <v>1083.000072</v>
      </c>
      <c r="ES422" s="404">
        <f t="shared" si="1206"/>
        <v>1161</v>
      </c>
      <c r="ET422" s="564"/>
      <c r="EU422" s="772"/>
      <c r="EV422" s="500">
        <f t="shared" si="1207"/>
        <v>0</v>
      </c>
      <c r="EW422" s="404">
        <f t="shared" si="1208"/>
        <v>0</v>
      </c>
      <c r="EX422" s="236">
        <f t="shared" si="1209"/>
        <v>4.763323156739812</v>
      </c>
      <c r="EY422" s="237">
        <f t="shared" si="1210"/>
        <v>4.9667721518987324</v>
      </c>
      <c r="EZ422" s="500">
        <f t="shared" si="1211"/>
        <v>1519.5000870000001</v>
      </c>
      <c r="FA422" s="404">
        <f t="shared" si="1212"/>
        <v>1569.4999999999995</v>
      </c>
      <c r="FB422" s="565">
        <v>84.171430000000001</v>
      </c>
      <c r="FC422" s="772">
        <v>94.158415841584201</v>
      </c>
      <c r="FD422" s="500">
        <f t="shared" si="1213"/>
        <v>8838.0001499999998</v>
      </c>
      <c r="FE422" s="404">
        <f t="shared" si="1214"/>
        <v>9510.0000000000036</v>
      </c>
      <c r="FF422" s="565">
        <v>68.373829999999998</v>
      </c>
      <c r="FG422" s="772">
        <v>70.744186046511601</v>
      </c>
      <c r="FH422" s="500">
        <f t="shared" si="1215"/>
        <v>14631.999619999999</v>
      </c>
      <c r="FI422" s="404">
        <f t="shared" si="1216"/>
        <v>15209.999999999995</v>
      </c>
      <c r="FJ422" s="565"/>
      <c r="FK422" s="772">
        <v>202</v>
      </c>
      <c r="FL422" s="500">
        <f t="shared" si="1217"/>
        <v>0</v>
      </c>
      <c r="FM422" s="404">
        <f t="shared" si="1218"/>
        <v>0</v>
      </c>
      <c r="FN422" s="500">
        <f t="shared" si="1219"/>
        <v>73.573666990595612</v>
      </c>
      <c r="FO422" s="404">
        <f t="shared" si="1220"/>
        <v>78.22784810126582</v>
      </c>
      <c r="FP422" s="500">
        <f t="shared" si="1221"/>
        <v>23469.999769999999</v>
      </c>
      <c r="FQ422" s="404">
        <f t="shared" si="1222"/>
        <v>24720</v>
      </c>
      <c r="FR422" s="565">
        <v>180</v>
      </c>
      <c r="FS422" s="773">
        <v>202</v>
      </c>
      <c r="FT422" s="500">
        <f t="shared" si="1223"/>
        <v>180</v>
      </c>
      <c r="FU422" s="404">
        <f t="shared" si="1224"/>
        <v>202</v>
      </c>
      <c r="FV422" s="564">
        <v>6.322222</v>
      </c>
      <c r="FW422" s="774">
        <v>5.9752475247524801</v>
      </c>
      <c r="FX422" s="500">
        <f t="shared" si="1225"/>
        <v>1137.9999600000001</v>
      </c>
      <c r="FY422" s="404">
        <f t="shared" si="1226"/>
        <v>1207.0000000000009</v>
      </c>
      <c r="FZ422" s="564">
        <v>81.838890000000006</v>
      </c>
      <c r="GA422" s="774">
        <v>71.688118811881196</v>
      </c>
      <c r="GB422" s="500">
        <f t="shared" si="1227"/>
        <v>14731.0002</v>
      </c>
      <c r="GC422" s="404">
        <f t="shared" si="1228"/>
        <v>14481.000000000002</v>
      </c>
      <c r="GD422" s="510">
        <f t="shared" si="1229"/>
        <v>245</v>
      </c>
      <c r="GE422" s="404">
        <f t="shared" si="1230"/>
        <v>289</v>
      </c>
      <c r="GF422" s="500">
        <f t="shared" si="1231"/>
        <v>245</v>
      </c>
      <c r="GG422" s="404">
        <f t="shared" si="1232"/>
        <v>289</v>
      </c>
      <c r="GH422" s="500">
        <f t="shared" si="1233"/>
        <v>1043.499965</v>
      </c>
      <c r="GI422" s="404">
        <f t="shared" si="1234"/>
        <v>1298.4999999999995</v>
      </c>
      <c r="GJ422" s="500">
        <f t="shared" si="1235"/>
        <v>21308.999649999998</v>
      </c>
      <c r="GK422" s="404">
        <f t="shared" si="1236"/>
        <v>28993.000000000025</v>
      </c>
      <c r="GL422" s="510">
        <f t="shared" si="1237"/>
        <v>448</v>
      </c>
      <c r="GM422" s="404">
        <f t="shared" si="1238"/>
        <v>467</v>
      </c>
      <c r="GN422" s="500">
        <f t="shared" si="1239"/>
        <v>448</v>
      </c>
      <c r="GO422" s="404">
        <f t="shared" si="1240"/>
        <v>467</v>
      </c>
      <c r="GP422" s="500">
        <f t="shared" si="1241"/>
        <v>2638.000074</v>
      </c>
      <c r="GQ422" s="404">
        <f t="shared" si="1242"/>
        <v>2902.4999999999991</v>
      </c>
      <c r="GR422" s="500">
        <f t="shared" si="1243"/>
        <v>34850.999839999997</v>
      </c>
      <c r="GS422" s="404">
        <f t="shared" si="1244"/>
        <v>38233.999999999993</v>
      </c>
      <c r="GT422" s="510">
        <f t="shared" si="1245"/>
        <v>693</v>
      </c>
      <c r="GU422" s="404">
        <f t="shared" si="1246"/>
        <v>756</v>
      </c>
      <c r="GV422" s="500">
        <f t="shared" si="1247"/>
        <v>693</v>
      </c>
      <c r="GW422" s="404">
        <f t="shared" si="1248"/>
        <v>756</v>
      </c>
      <c r="GX422" s="500">
        <f t="shared" si="1249"/>
        <v>3681.500039</v>
      </c>
      <c r="GY422" s="404">
        <f t="shared" si="1250"/>
        <v>4200.9999999999982</v>
      </c>
      <c r="GZ422" s="500">
        <f t="shared" si="1251"/>
        <v>56159.999489999995</v>
      </c>
      <c r="HA422" s="404">
        <f t="shared" si="1252"/>
        <v>67227.000000000015</v>
      </c>
      <c r="HB422" s="510">
        <f t="shared" si="1253"/>
        <v>0</v>
      </c>
      <c r="HC422" s="404">
        <f t="shared" si="1254"/>
        <v>0</v>
      </c>
      <c r="HD422" s="500">
        <f t="shared" si="1255"/>
        <v>0</v>
      </c>
      <c r="HE422" s="404">
        <f t="shared" si="1256"/>
        <v>0</v>
      </c>
      <c r="HF422" s="500" t="str">
        <f t="shared" si="1257"/>
        <v/>
      </c>
      <c r="HG422" s="404" t="str">
        <f t="shared" si="1258"/>
        <v/>
      </c>
      <c r="HH422" s="500" t="str">
        <f t="shared" si="1259"/>
        <v/>
      </c>
      <c r="HI422" s="404" t="str">
        <f t="shared" si="1260"/>
        <v/>
      </c>
      <c r="HJ422" s="510">
        <f t="shared" si="1261"/>
        <v>4819.4999990000006</v>
      </c>
      <c r="HK422" s="404">
        <f t="shared" si="1262"/>
        <v>5407.9999999999991</v>
      </c>
      <c r="HL422" s="500">
        <f t="shared" si="1263"/>
        <v>70890.999689999997</v>
      </c>
      <c r="HM422" s="404">
        <f t="shared" si="1264"/>
        <v>81708.000000000015</v>
      </c>
    </row>
    <row r="423" spans="1:221">
      <c r="A423" s="763" t="s">
        <v>548</v>
      </c>
      <c r="B423" s="764" t="s">
        <v>1148</v>
      </c>
      <c r="C423" s="777"/>
      <c r="D423" s="766">
        <v>232450</v>
      </c>
      <c r="E423" s="514">
        <v>8</v>
      </c>
      <c r="F423" s="422">
        <v>713</v>
      </c>
      <c r="G423" s="768">
        <v>764</v>
      </c>
      <c r="H423" s="422">
        <v>0</v>
      </c>
      <c r="I423" s="768">
        <v>0</v>
      </c>
      <c r="J423" s="500">
        <f t="shared" si="1115"/>
        <v>713</v>
      </c>
      <c r="K423" s="404">
        <f t="shared" si="1116"/>
        <v>764</v>
      </c>
      <c r="L423" s="579" t="s">
        <v>409</v>
      </c>
      <c r="M423" s="768" t="s">
        <v>409</v>
      </c>
      <c r="N423" s="500">
        <f t="shared" si="1117"/>
        <v>713</v>
      </c>
      <c r="O423" s="404">
        <f t="shared" si="1118"/>
        <v>763</v>
      </c>
      <c r="P423" s="500">
        <f t="shared" si="1119"/>
        <v>713</v>
      </c>
      <c r="Q423" s="404">
        <f t="shared" si="1120"/>
        <v>763</v>
      </c>
      <c r="R423" s="422">
        <v>40</v>
      </c>
      <c r="S423" s="768">
        <v>89</v>
      </c>
      <c r="T423" s="500">
        <f t="shared" si="1121"/>
        <v>40</v>
      </c>
      <c r="U423" s="404">
        <f t="shared" si="1122"/>
        <v>89</v>
      </c>
      <c r="V423" s="422">
        <v>34</v>
      </c>
      <c r="W423" s="768">
        <v>19</v>
      </c>
      <c r="X423" s="500">
        <f t="shared" si="1123"/>
        <v>34</v>
      </c>
      <c r="Y423" s="404">
        <f t="shared" si="1124"/>
        <v>19</v>
      </c>
      <c r="Z423" s="422"/>
      <c r="AA423" s="768"/>
      <c r="AB423" s="500">
        <f t="shared" si="1125"/>
        <v>0</v>
      </c>
      <c r="AC423" s="404">
        <f t="shared" si="1126"/>
        <v>0</v>
      </c>
      <c r="AD423" s="500">
        <f t="shared" si="1127"/>
        <v>74</v>
      </c>
      <c r="AE423" s="404">
        <f t="shared" si="1128"/>
        <v>108</v>
      </c>
      <c r="AF423" s="500">
        <f t="shared" si="1129"/>
        <v>74</v>
      </c>
      <c r="AG423" s="404">
        <f t="shared" si="1130"/>
        <v>108</v>
      </c>
      <c r="AH423" s="564">
        <v>2.6749999999999998</v>
      </c>
      <c r="AI423" s="769">
        <v>3.2247191011236001</v>
      </c>
      <c r="AJ423" s="500">
        <f t="shared" si="1131"/>
        <v>107</v>
      </c>
      <c r="AK423" s="404">
        <f t="shared" si="1132"/>
        <v>287.0000000000004</v>
      </c>
      <c r="AL423" s="564">
        <v>3.7647059999999999</v>
      </c>
      <c r="AM423" s="769">
        <v>4.6315789473684204</v>
      </c>
      <c r="AN423" s="500">
        <f t="shared" si="1133"/>
        <v>128.00000399999999</v>
      </c>
      <c r="AO423" s="404">
        <f t="shared" si="1134"/>
        <v>87.999999999999986</v>
      </c>
      <c r="AP423" s="564"/>
      <c r="AQ423" s="769"/>
      <c r="AR423" s="500">
        <f t="shared" si="1135"/>
        <v>0</v>
      </c>
      <c r="AS423" s="404">
        <f t="shared" si="1136"/>
        <v>0</v>
      </c>
      <c r="AT423" s="236">
        <f t="shared" si="1137"/>
        <v>3.1756757297297296</v>
      </c>
      <c r="AU423" s="237">
        <f t="shared" si="1138"/>
        <v>3.4722222222222259</v>
      </c>
      <c r="AV423" s="500">
        <f t="shared" si="1139"/>
        <v>235.00000399999999</v>
      </c>
      <c r="AW423" s="404">
        <f t="shared" si="1140"/>
        <v>375.0000000000004</v>
      </c>
      <c r="AX423" s="422">
        <v>76.575000000000003</v>
      </c>
      <c r="AY423" s="768">
        <v>134.88764044943801</v>
      </c>
      <c r="AZ423" s="500">
        <f t="shared" si="1141"/>
        <v>3063</v>
      </c>
      <c r="BA423" s="404">
        <f t="shared" si="1142"/>
        <v>12004.999999999984</v>
      </c>
      <c r="BB423" s="422">
        <v>78.205879999999993</v>
      </c>
      <c r="BC423" s="768">
        <v>94.578947368421098</v>
      </c>
      <c r="BD423" s="500">
        <f t="shared" si="1143"/>
        <v>2658.9999199999997</v>
      </c>
      <c r="BE423" s="404">
        <f t="shared" si="1144"/>
        <v>1797.0000000000009</v>
      </c>
      <c r="BF423" s="422"/>
      <c r="BG423" s="768"/>
      <c r="BH423" s="500">
        <f t="shared" si="1145"/>
        <v>0</v>
      </c>
      <c r="BI423" s="404">
        <f t="shared" si="1146"/>
        <v>0</v>
      </c>
      <c r="BJ423" s="500">
        <f t="shared" si="1147"/>
        <v>77.324323243243242</v>
      </c>
      <c r="BK423" s="404">
        <f t="shared" si="1148"/>
        <v>127.79629629629616</v>
      </c>
      <c r="BL423" s="500">
        <f t="shared" si="1149"/>
        <v>5721.9999200000002</v>
      </c>
      <c r="BM423" s="404">
        <f t="shared" si="1150"/>
        <v>13801.999999999985</v>
      </c>
      <c r="BN423" s="422">
        <v>67</v>
      </c>
      <c r="BO423" s="768">
        <v>174</v>
      </c>
      <c r="BP423" s="500">
        <f t="shared" si="1151"/>
        <v>67</v>
      </c>
      <c r="BQ423" s="404">
        <f t="shared" si="1152"/>
        <v>174</v>
      </c>
      <c r="BR423" s="422">
        <v>208</v>
      </c>
      <c r="BS423" s="768">
        <v>121</v>
      </c>
      <c r="BT423" s="500">
        <f t="shared" si="1153"/>
        <v>208</v>
      </c>
      <c r="BU423" s="404">
        <f t="shared" si="1154"/>
        <v>121</v>
      </c>
      <c r="BV423" s="422"/>
      <c r="BW423" s="768"/>
      <c r="BX423" s="500">
        <f t="shared" si="1155"/>
        <v>0</v>
      </c>
      <c r="BY423" s="404">
        <f t="shared" si="1156"/>
        <v>0</v>
      </c>
      <c r="BZ423" s="500">
        <f t="shared" si="1157"/>
        <v>275</v>
      </c>
      <c r="CA423" s="404">
        <f t="shared" si="1158"/>
        <v>295</v>
      </c>
      <c r="CB423" s="500">
        <f t="shared" si="1159"/>
        <v>275</v>
      </c>
      <c r="CC423" s="404">
        <f t="shared" si="1160"/>
        <v>295</v>
      </c>
      <c r="CD423" s="564">
        <v>4.6417909999999996</v>
      </c>
      <c r="CE423" s="770">
        <v>4.3936781609195403</v>
      </c>
      <c r="CF423" s="500">
        <f t="shared" si="1161"/>
        <v>310.99999699999995</v>
      </c>
      <c r="CG423" s="404">
        <f t="shared" si="1162"/>
        <v>764.5</v>
      </c>
      <c r="CH423" s="564">
        <v>5.4182689999999996</v>
      </c>
      <c r="CI423" s="770">
        <v>5.5826446280991702</v>
      </c>
      <c r="CJ423" s="500">
        <f t="shared" si="1163"/>
        <v>1126.9999519999999</v>
      </c>
      <c r="CK423" s="404">
        <f t="shared" si="1164"/>
        <v>675.49999999999955</v>
      </c>
      <c r="CL423" s="564"/>
      <c r="CM423" s="770"/>
      <c r="CN423" s="500">
        <f t="shared" si="1165"/>
        <v>0</v>
      </c>
      <c r="CO423" s="404">
        <f t="shared" si="1166"/>
        <v>0</v>
      </c>
      <c r="CP423" s="500">
        <f t="shared" si="1167"/>
        <v>5.2290907236363626</v>
      </c>
      <c r="CQ423" s="237">
        <f t="shared" si="1168"/>
        <v>4.8813559322033884</v>
      </c>
      <c r="CR423" s="500">
        <f t="shared" si="1169"/>
        <v>1437.9999489999998</v>
      </c>
      <c r="CS423" s="404">
        <f t="shared" si="1170"/>
        <v>1439.9999999999995</v>
      </c>
      <c r="CT423" s="565">
        <v>76.298509999999993</v>
      </c>
      <c r="CU423" s="770">
        <v>131.81609195402299</v>
      </c>
      <c r="CV423" s="500">
        <f t="shared" si="1171"/>
        <v>5112.0001699999993</v>
      </c>
      <c r="CW423" s="404">
        <f t="shared" si="1172"/>
        <v>22936</v>
      </c>
      <c r="CX423" s="565">
        <v>80.168270000000007</v>
      </c>
      <c r="CY423" s="770">
        <v>95.826446280991703</v>
      </c>
      <c r="CZ423" s="500">
        <f t="shared" si="1173"/>
        <v>16675.000160000003</v>
      </c>
      <c r="DA423" s="404">
        <f t="shared" si="1174"/>
        <v>11594.999999999996</v>
      </c>
      <c r="DB423" s="565"/>
      <c r="DC423" s="770"/>
      <c r="DD423" s="500">
        <f t="shared" si="1175"/>
        <v>0</v>
      </c>
      <c r="DE423" s="404">
        <f t="shared" si="1176"/>
        <v>0</v>
      </c>
      <c r="DF423" s="500">
        <f t="shared" si="1177"/>
        <v>79.225455745454553</v>
      </c>
      <c r="DG423" s="404">
        <f t="shared" si="1178"/>
        <v>117.0542372881356</v>
      </c>
      <c r="DH423" s="500">
        <f t="shared" si="1179"/>
        <v>21787.000330000003</v>
      </c>
      <c r="DI423" s="404">
        <f t="shared" si="1180"/>
        <v>34531</v>
      </c>
      <c r="DJ423" s="500">
        <f t="shared" si="1181"/>
        <v>349</v>
      </c>
      <c r="DK423" s="404">
        <f t="shared" si="1182"/>
        <v>403</v>
      </c>
      <c r="DL423" s="500">
        <f t="shared" si="1183"/>
        <v>349</v>
      </c>
      <c r="DM423" s="404">
        <f t="shared" si="1184"/>
        <v>403</v>
      </c>
      <c r="DN423" s="236">
        <f t="shared" si="1185"/>
        <v>4.7936961404011456</v>
      </c>
      <c r="DO423" s="237">
        <f t="shared" si="1186"/>
        <v>4.5037220843672454</v>
      </c>
      <c r="DP423" s="500">
        <f t="shared" si="1187"/>
        <v>1672.9999529999998</v>
      </c>
      <c r="DQ423" s="404">
        <f t="shared" si="1188"/>
        <v>1815</v>
      </c>
      <c r="DR423" s="500">
        <f t="shared" si="1189"/>
        <v>78.822350286532966</v>
      </c>
      <c r="DS423" s="404">
        <f t="shared" si="1190"/>
        <v>119.93300248138954</v>
      </c>
      <c r="DT423" s="500">
        <f t="shared" si="1191"/>
        <v>27509.000250000005</v>
      </c>
      <c r="DU423" s="404">
        <f t="shared" si="1192"/>
        <v>48332.999999999985</v>
      </c>
      <c r="DV423" s="565">
        <v>71</v>
      </c>
      <c r="DW423" s="771">
        <v>107</v>
      </c>
      <c r="DX423" s="500">
        <f t="shared" si="1193"/>
        <v>71</v>
      </c>
      <c r="DY423" s="404">
        <f t="shared" si="1194"/>
        <v>107</v>
      </c>
      <c r="DZ423" s="565">
        <v>193</v>
      </c>
      <c r="EA423" s="771">
        <v>146</v>
      </c>
      <c r="EB423" s="500">
        <f t="shared" si="1195"/>
        <v>193</v>
      </c>
      <c r="EC423" s="404">
        <f t="shared" si="1196"/>
        <v>146</v>
      </c>
      <c r="ED423" s="565"/>
      <c r="EE423" s="771"/>
      <c r="EF423" s="500">
        <f t="shared" si="1197"/>
        <v>0</v>
      </c>
      <c r="EG423" s="404">
        <f t="shared" si="1198"/>
        <v>0</v>
      </c>
      <c r="EH423" s="500">
        <f t="shared" si="1199"/>
        <v>264</v>
      </c>
      <c r="EI423" s="404">
        <f t="shared" si="1200"/>
        <v>253</v>
      </c>
      <c r="EJ423" s="500">
        <f t="shared" si="1201"/>
        <v>264</v>
      </c>
      <c r="EK423" s="404">
        <f t="shared" si="1202"/>
        <v>253</v>
      </c>
      <c r="EL423" s="564">
        <v>3.3309859999999998</v>
      </c>
      <c r="EM423" s="772">
        <v>4.0747663551401896</v>
      </c>
      <c r="EN423" s="500">
        <f t="shared" si="1203"/>
        <v>236.50000599999998</v>
      </c>
      <c r="EO423" s="404">
        <f t="shared" si="1204"/>
        <v>436.00000000000028</v>
      </c>
      <c r="EP423" s="564">
        <v>4.733161</v>
      </c>
      <c r="EQ423" s="772">
        <v>5.3458904109588996</v>
      </c>
      <c r="ER423" s="500">
        <f t="shared" si="1205"/>
        <v>913.50007300000004</v>
      </c>
      <c r="ES423" s="404">
        <f t="shared" si="1206"/>
        <v>780.49999999999932</v>
      </c>
      <c r="ET423" s="564"/>
      <c r="EU423" s="772"/>
      <c r="EV423" s="500">
        <f t="shared" si="1207"/>
        <v>0</v>
      </c>
      <c r="EW423" s="404">
        <f t="shared" si="1208"/>
        <v>0</v>
      </c>
      <c r="EX423" s="236">
        <f t="shared" si="1209"/>
        <v>4.3560609053030301</v>
      </c>
      <c r="EY423" s="237">
        <f t="shared" si="1210"/>
        <v>4.8083003952569152</v>
      </c>
      <c r="EZ423" s="500">
        <f t="shared" si="1211"/>
        <v>1150.0000789999999</v>
      </c>
      <c r="FA423" s="404">
        <f t="shared" si="1212"/>
        <v>1216.4999999999995</v>
      </c>
      <c r="FB423" s="565">
        <v>67.887320000000003</v>
      </c>
      <c r="FC423" s="772">
        <v>98.822429906542098</v>
      </c>
      <c r="FD423" s="500">
        <f t="shared" si="1213"/>
        <v>4819.9997199999998</v>
      </c>
      <c r="FE423" s="404">
        <f t="shared" si="1214"/>
        <v>10574.000000000004</v>
      </c>
      <c r="FF423" s="565">
        <v>62.715029999999999</v>
      </c>
      <c r="FG423" s="772">
        <v>73.691780821917803</v>
      </c>
      <c r="FH423" s="500">
        <f t="shared" si="1215"/>
        <v>12104.00079</v>
      </c>
      <c r="FI423" s="404">
        <f t="shared" si="1216"/>
        <v>10759</v>
      </c>
      <c r="FJ423" s="565"/>
      <c r="FK423" s="772">
        <v>107</v>
      </c>
      <c r="FL423" s="500">
        <f t="shared" si="1217"/>
        <v>0</v>
      </c>
      <c r="FM423" s="404">
        <f t="shared" si="1218"/>
        <v>0</v>
      </c>
      <c r="FN423" s="500">
        <f t="shared" si="1219"/>
        <v>64.106062537878785</v>
      </c>
      <c r="FO423" s="404">
        <f t="shared" si="1220"/>
        <v>84.320158102766811</v>
      </c>
      <c r="FP423" s="500">
        <f t="shared" si="1221"/>
        <v>16924.000509999998</v>
      </c>
      <c r="FQ423" s="404">
        <f t="shared" si="1222"/>
        <v>21333.000000000004</v>
      </c>
      <c r="FR423" s="565">
        <v>100</v>
      </c>
      <c r="FS423" s="773">
        <v>107</v>
      </c>
      <c r="FT423" s="500">
        <f t="shared" si="1223"/>
        <v>100</v>
      </c>
      <c r="FU423" s="404">
        <f t="shared" si="1224"/>
        <v>107</v>
      </c>
      <c r="FV423" s="564">
        <v>6.13</v>
      </c>
      <c r="FW423" s="774">
        <v>7.2242990654205599</v>
      </c>
      <c r="FX423" s="500">
        <f t="shared" si="1225"/>
        <v>613</v>
      </c>
      <c r="FY423" s="404">
        <f t="shared" si="1226"/>
        <v>772.99999999999989</v>
      </c>
      <c r="FZ423" s="564">
        <v>70.849999999999994</v>
      </c>
      <c r="GA423" s="774">
        <v>110.196261682243</v>
      </c>
      <c r="GB423" s="500">
        <f t="shared" si="1227"/>
        <v>7084.9999999999991</v>
      </c>
      <c r="GC423" s="404">
        <f t="shared" si="1228"/>
        <v>11791.000000000002</v>
      </c>
      <c r="GD423" s="510">
        <f t="shared" si="1229"/>
        <v>178</v>
      </c>
      <c r="GE423" s="404">
        <f t="shared" si="1230"/>
        <v>370</v>
      </c>
      <c r="GF423" s="500">
        <f t="shared" si="1231"/>
        <v>178</v>
      </c>
      <c r="GG423" s="404">
        <f t="shared" si="1232"/>
        <v>370</v>
      </c>
      <c r="GH423" s="500">
        <f t="shared" si="1233"/>
        <v>654.50000299999988</v>
      </c>
      <c r="GI423" s="404">
        <f t="shared" si="1234"/>
        <v>1487.5000000000007</v>
      </c>
      <c r="GJ423" s="500">
        <f t="shared" si="1235"/>
        <v>12994.999889999999</v>
      </c>
      <c r="GK423" s="404">
        <f t="shared" si="1236"/>
        <v>45514.999999999985</v>
      </c>
      <c r="GL423" s="510">
        <f t="shared" si="1237"/>
        <v>435</v>
      </c>
      <c r="GM423" s="404">
        <f t="shared" si="1238"/>
        <v>286</v>
      </c>
      <c r="GN423" s="500">
        <f t="shared" si="1239"/>
        <v>435</v>
      </c>
      <c r="GO423" s="404">
        <f t="shared" si="1240"/>
        <v>286</v>
      </c>
      <c r="GP423" s="500">
        <f t="shared" si="1241"/>
        <v>2168.5000289999998</v>
      </c>
      <c r="GQ423" s="404">
        <f t="shared" si="1242"/>
        <v>1543.9999999999989</v>
      </c>
      <c r="GR423" s="500">
        <f t="shared" si="1243"/>
        <v>31438.000870000003</v>
      </c>
      <c r="GS423" s="404">
        <f t="shared" si="1244"/>
        <v>24150.999999999996</v>
      </c>
      <c r="GT423" s="510">
        <f t="shared" si="1245"/>
        <v>613</v>
      </c>
      <c r="GU423" s="404">
        <f t="shared" si="1246"/>
        <v>656</v>
      </c>
      <c r="GV423" s="500">
        <f t="shared" si="1247"/>
        <v>613</v>
      </c>
      <c r="GW423" s="404">
        <f t="shared" si="1248"/>
        <v>656</v>
      </c>
      <c r="GX423" s="500">
        <f t="shared" si="1249"/>
        <v>2823.0000319999999</v>
      </c>
      <c r="GY423" s="404">
        <f t="shared" si="1250"/>
        <v>3031.4999999999995</v>
      </c>
      <c r="GZ423" s="500">
        <f t="shared" si="1251"/>
        <v>44433.000760000003</v>
      </c>
      <c r="HA423" s="404">
        <f t="shared" si="1252"/>
        <v>69665.999999999985</v>
      </c>
      <c r="HB423" s="510">
        <f t="shared" si="1253"/>
        <v>0</v>
      </c>
      <c r="HC423" s="404">
        <f t="shared" si="1254"/>
        <v>0</v>
      </c>
      <c r="HD423" s="500">
        <f t="shared" si="1255"/>
        <v>0</v>
      </c>
      <c r="HE423" s="404">
        <f t="shared" si="1256"/>
        <v>0</v>
      </c>
      <c r="HF423" s="500" t="str">
        <f t="shared" si="1257"/>
        <v/>
      </c>
      <c r="HG423" s="404" t="str">
        <f t="shared" si="1258"/>
        <v/>
      </c>
      <c r="HH423" s="500" t="str">
        <f t="shared" si="1259"/>
        <v/>
      </c>
      <c r="HI423" s="404" t="str">
        <f t="shared" si="1260"/>
        <v/>
      </c>
      <c r="HJ423" s="510">
        <f t="shared" si="1261"/>
        <v>3436.0000319999999</v>
      </c>
      <c r="HK423" s="404">
        <f t="shared" si="1262"/>
        <v>3804.4999999999995</v>
      </c>
      <c r="HL423" s="500">
        <f t="shared" si="1263"/>
        <v>51518.000760000003</v>
      </c>
      <c r="HM423" s="404">
        <f t="shared" si="1264"/>
        <v>81456.999999999985</v>
      </c>
    </row>
    <row r="424" spans="1:221">
      <c r="A424" s="763" t="s">
        <v>548</v>
      </c>
      <c r="B424" s="764" t="s">
        <v>1149</v>
      </c>
      <c r="C424" s="765"/>
      <c r="D424" s="766">
        <v>232946</v>
      </c>
      <c r="E424" s="514">
        <v>8</v>
      </c>
      <c r="F424" s="422">
        <v>5547</v>
      </c>
      <c r="G424" s="768">
        <v>5613</v>
      </c>
      <c r="H424" s="422">
        <v>0</v>
      </c>
      <c r="I424" s="768">
        <v>0</v>
      </c>
      <c r="J424" s="500">
        <f t="shared" si="1115"/>
        <v>5547</v>
      </c>
      <c r="K424" s="404">
        <f t="shared" si="1116"/>
        <v>5613</v>
      </c>
      <c r="L424" s="579" t="s">
        <v>409</v>
      </c>
      <c r="M424" s="768" t="s">
        <v>409</v>
      </c>
      <c r="N424" s="500">
        <f t="shared" si="1117"/>
        <v>5547</v>
      </c>
      <c r="O424" s="404">
        <f t="shared" si="1118"/>
        <v>5613</v>
      </c>
      <c r="P424" s="500">
        <f t="shared" si="1119"/>
        <v>5547</v>
      </c>
      <c r="Q424" s="404">
        <f t="shared" si="1120"/>
        <v>5613</v>
      </c>
      <c r="R424" s="422">
        <v>82</v>
      </c>
      <c r="S424" s="768">
        <v>105</v>
      </c>
      <c r="T424" s="500">
        <f t="shared" si="1121"/>
        <v>82</v>
      </c>
      <c r="U424" s="404">
        <f t="shared" si="1122"/>
        <v>105</v>
      </c>
      <c r="V424" s="422">
        <v>50</v>
      </c>
      <c r="W424" s="768">
        <v>53</v>
      </c>
      <c r="X424" s="500">
        <f t="shared" si="1123"/>
        <v>50</v>
      </c>
      <c r="Y424" s="404">
        <f t="shared" si="1124"/>
        <v>53</v>
      </c>
      <c r="Z424" s="422"/>
      <c r="AA424" s="768"/>
      <c r="AB424" s="500">
        <f t="shared" si="1125"/>
        <v>0</v>
      </c>
      <c r="AC424" s="404">
        <f t="shared" si="1126"/>
        <v>0</v>
      </c>
      <c r="AD424" s="500">
        <f t="shared" si="1127"/>
        <v>132</v>
      </c>
      <c r="AE424" s="404">
        <f t="shared" si="1128"/>
        <v>158</v>
      </c>
      <c r="AF424" s="500">
        <f t="shared" si="1129"/>
        <v>132</v>
      </c>
      <c r="AG424" s="404">
        <f t="shared" si="1130"/>
        <v>158</v>
      </c>
      <c r="AH424" s="564">
        <v>2.804878</v>
      </c>
      <c r="AI424" s="769">
        <v>3.0190476190476199</v>
      </c>
      <c r="AJ424" s="500">
        <f t="shared" si="1131"/>
        <v>229.99999600000001</v>
      </c>
      <c r="AK424" s="404">
        <f t="shared" si="1132"/>
        <v>317.00000000000011</v>
      </c>
      <c r="AL424" s="564">
        <v>3.24</v>
      </c>
      <c r="AM424" s="769">
        <v>3.8679245283018902</v>
      </c>
      <c r="AN424" s="500">
        <f t="shared" si="1133"/>
        <v>162</v>
      </c>
      <c r="AO424" s="404">
        <f t="shared" si="1134"/>
        <v>205.00000000000017</v>
      </c>
      <c r="AP424" s="564"/>
      <c r="AQ424" s="769"/>
      <c r="AR424" s="500">
        <f t="shared" si="1135"/>
        <v>0</v>
      </c>
      <c r="AS424" s="404">
        <f t="shared" si="1136"/>
        <v>0</v>
      </c>
      <c r="AT424" s="236">
        <f t="shared" si="1137"/>
        <v>2.9696969393939394</v>
      </c>
      <c r="AU424" s="237">
        <f t="shared" si="1138"/>
        <v>3.303797468354432</v>
      </c>
      <c r="AV424" s="500">
        <f t="shared" si="1139"/>
        <v>391.99999600000001</v>
      </c>
      <c r="AW424" s="404">
        <f t="shared" si="1140"/>
        <v>522.00000000000023</v>
      </c>
      <c r="AX424" s="422">
        <v>86.073170000000005</v>
      </c>
      <c r="AY424" s="768">
        <v>95.495238095238093</v>
      </c>
      <c r="AZ424" s="500">
        <f t="shared" si="1141"/>
        <v>7057.9999400000006</v>
      </c>
      <c r="BA424" s="404">
        <f t="shared" si="1142"/>
        <v>10027</v>
      </c>
      <c r="BB424" s="422">
        <v>85.3</v>
      </c>
      <c r="BC424" s="768">
        <v>81.584905660377402</v>
      </c>
      <c r="BD424" s="500">
        <f t="shared" si="1143"/>
        <v>4265</v>
      </c>
      <c r="BE424" s="404">
        <f t="shared" si="1144"/>
        <v>4324.0000000000027</v>
      </c>
      <c r="BF424" s="422"/>
      <c r="BG424" s="768"/>
      <c r="BH424" s="500">
        <f t="shared" si="1145"/>
        <v>0</v>
      </c>
      <c r="BI424" s="404">
        <f t="shared" si="1146"/>
        <v>0</v>
      </c>
      <c r="BJ424" s="500">
        <f t="shared" si="1147"/>
        <v>85.780302575757588</v>
      </c>
      <c r="BK424" s="404">
        <f t="shared" si="1148"/>
        <v>90.82911392405066</v>
      </c>
      <c r="BL424" s="500">
        <f t="shared" si="1149"/>
        <v>11322.999940000002</v>
      </c>
      <c r="BM424" s="404">
        <f t="shared" si="1150"/>
        <v>14351.000000000004</v>
      </c>
      <c r="BN424" s="422">
        <v>1126</v>
      </c>
      <c r="BO424" s="768">
        <v>1408</v>
      </c>
      <c r="BP424" s="500">
        <f t="shared" si="1151"/>
        <v>1126</v>
      </c>
      <c r="BQ424" s="404">
        <f t="shared" si="1152"/>
        <v>1408</v>
      </c>
      <c r="BR424" s="422">
        <v>1789</v>
      </c>
      <c r="BS424" s="768">
        <v>1736</v>
      </c>
      <c r="BT424" s="500">
        <f t="shared" si="1153"/>
        <v>1789</v>
      </c>
      <c r="BU424" s="404">
        <f t="shared" si="1154"/>
        <v>1736</v>
      </c>
      <c r="BV424" s="422"/>
      <c r="BW424" s="768"/>
      <c r="BX424" s="500">
        <f t="shared" si="1155"/>
        <v>0</v>
      </c>
      <c r="BY424" s="404">
        <f t="shared" si="1156"/>
        <v>0</v>
      </c>
      <c r="BZ424" s="500">
        <f t="shared" si="1157"/>
        <v>2915</v>
      </c>
      <c r="CA424" s="404">
        <f t="shared" si="1158"/>
        <v>3144</v>
      </c>
      <c r="CB424" s="500">
        <f t="shared" si="1159"/>
        <v>2915</v>
      </c>
      <c r="CC424" s="404">
        <f t="shared" si="1160"/>
        <v>3144</v>
      </c>
      <c r="CD424" s="564">
        <v>4.215808</v>
      </c>
      <c r="CE424" s="770">
        <v>4.0362215909090899</v>
      </c>
      <c r="CF424" s="500">
        <f t="shared" si="1161"/>
        <v>4746.9998079999996</v>
      </c>
      <c r="CG424" s="404">
        <f t="shared" si="1162"/>
        <v>5682.9999999999982</v>
      </c>
      <c r="CH424" s="564">
        <v>5.4035869999999999</v>
      </c>
      <c r="CI424" s="770">
        <v>5.5230414746543799</v>
      </c>
      <c r="CJ424" s="500">
        <f t="shared" si="1163"/>
        <v>9667.0171429999991</v>
      </c>
      <c r="CK424" s="404">
        <f t="shared" si="1164"/>
        <v>9588.0000000000036</v>
      </c>
      <c r="CL424" s="564"/>
      <c r="CM424" s="770"/>
      <c r="CN424" s="500">
        <f t="shared" si="1165"/>
        <v>0</v>
      </c>
      <c r="CO424" s="404">
        <f t="shared" si="1166"/>
        <v>0</v>
      </c>
      <c r="CP424" s="500">
        <f t="shared" si="1167"/>
        <v>4.9447742542024002</v>
      </c>
      <c r="CQ424" s="237">
        <f t="shared" si="1168"/>
        <v>4.8571882951653951</v>
      </c>
      <c r="CR424" s="500">
        <f t="shared" si="1169"/>
        <v>14414.016950999996</v>
      </c>
      <c r="CS424" s="404">
        <f t="shared" si="1170"/>
        <v>15271.000000000002</v>
      </c>
      <c r="CT424" s="565">
        <v>97.606570000000005</v>
      </c>
      <c r="CU424" s="770">
        <v>104.506392045455</v>
      </c>
      <c r="CV424" s="500">
        <f t="shared" si="1171"/>
        <v>109904.99782</v>
      </c>
      <c r="CW424" s="404">
        <f t="shared" si="1172"/>
        <v>147145.00000000064</v>
      </c>
      <c r="CX424" s="565">
        <v>83.030829999999995</v>
      </c>
      <c r="CY424" s="770">
        <v>86.745967741935502</v>
      </c>
      <c r="CZ424" s="500">
        <f t="shared" si="1173"/>
        <v>148542.15487</v>
      </c>
      <c r="DA424" s="404">
        <f t="shared" si="1174"/>
        <v>150591.00000000003</v>
      </c>
      <c r="DB424" s="565"/>
      <c r="DC424" s="770"/>
      <c r="DD424" s="500">
        <f t="shared" si="1175"/>
        <v>0</v>
      </c>
      <c r="DE424" s="404">
        <f t="shared" si="1176"/>
        <v>0</v>
      </c>
      <c r="DF424" s="500">
        <f t="shared" si="1177"/>
        <v>88.661115845626071</v>
      </c>
      <c r="DG424" s="404">
        <f t="shared" si="1178"/>
        <v>94.699745547074016</v>
      </c>
      <c r="DH424" s="500">
        <f t="shared" si="1179"/>
        <v>258447.15268999999</v>
      </c>
      <c r="DI424" s="404">
        <f t="shared" si="1180"/>
        <v>297736.0000000007</v>
      </c>
      <c r="DJ424" s="500">
        <f t="shared" si="1181"/>
        <v>3047</v>
      </c>
      <c r="DK424" s="404">
        <f t="shared" si="1182"/>
        <v>3302</v>
      </c>
      <c r="DL424" s="500">
        <f t="shared" si="1183"/>
        <v>3047</v>
      </c>
      <c r="DM424" s="404">
        <f t="shared" si="1184"/>
        <v>3302</v>
      </c>
      <c r="DN424" s="236">
        <f t="shared" si="1185"/>
        <v>4.8592113380374125</v>
      </c>
      <c r="DO424" s="237">
        <f t="shared" si="1186"/>
        <v>4.7828588734100554</v>
      </c>
      <c r="DP424" s="500">
        <f t="shared" si="1187"/>
        <v>14806.016946999996</v>
      </c>
      <c r="DQ424" s="404">
        <f t="shared" si="1188"/>
        <v>15793.000000000004</v>
      </c>
      <c r="DR424" s="500">
        <f t="shared" si="1189"/>
        <v>88.536315270758109</v>
      </c>
      <c r="DS424" s="404">
        <f t="shared" si="1190"/>
        <v>94.514536644458119</v>
      </c>
      <c r="DT424" s="500">
        <f t="shared" si="1191"/>
        <v>269770.15262999997</v>
      </c>
      <c r="DU424" s="404">
        <f t="shared" si="1192"/>
        <v>312087.0000000007</v>
      </c>
      <c r="DV424" s="565">
        <v>523</v>
      </c>
      <c r="DW424" s="771">
        <v>494</v>
      </c>
      <c r="DX424" s="500">
        <f t="shared" si="1193"/>
        <v>523</v>
      </c>
      <c r="DY424" s="404">
        <f t="shared" si="1194"/>
        <v>494</v>
      </c>
      <c r="DZ424" s="565">
        <v>912</v>
      </c>
      <c r="EA424" s="771">
        <v>813</v>
      </c>
      <c r="EB424" s="500">
        <f t="shared" si="1195"/>
        <v>912</v>
      </c>
      <c r="EC424" s="404">
        <f t="shared" si="1196"/>
        <v>813</v>
      </c>
      <c r="ED424" s="565"/>
      <c r="EE424" s="771"/>
      <c r="EF424" s="500">
        <f t="shared" si="1197"/>
        <v>0</v>
      </c>
      <c r="EG424" s="404">
        <f t="shared" si="1198"/>
        <v>0</v>
      </c>
      <c r="EH424" s="500">
        <f t="shared" si="1199"/>
        <v>1435</v>
      </c>
      <c r="EI424" s="404">
        <f t="shared" si="1200"/>
        <v>1307</v>
      </c>
      <c r="EJ424" s="500">
        <f t="shared" si="1201"/>
        <v>1435</v>
      </c>
      <c r="EK424" s="404">
        <f t="shared" si="1202"/>
        <v>1307</v>
      </c>
      <c r="EL424" s="564">
        <v>3.522945</v>
      </c>
      <c r="EM424" s="772">
        <v>3.74898785425101</v>
      </c>
      <c r="EN424" s="500">
        <f t="shared" si="1203"/>
        <v>1842.500235</v>
      </c>
      <c r="EO424" s="404">
        <f t="shared" si="1204"/>
        <v>1851.9999999999989</v>
      </c>
      <c r="EP424" s="564">
        <v>4.6447370000000001</v>
      </c>
      <c r="EQ424" s="772">
        <v>4.9760147601476001</v>
      </c>
      <c r="ER424" s="500">
        <f t="shared" si="1205"/>
        <v>4236.0001440000005</v>
      </c>
      <c r="ES424" s="404">
        <f t="shared" si="1206"/>
        <v>4045.4999999999991</v>
      </c>
      <c r="ET424" s="564"/>
      <c r="EU424" s="772"/>
      <c r="EV424" s="500">
        <f t="shared" si="1207"/>
        <v>0</v>
      </c>
      <c r="EW424" s="404">
        <f t="shared" si="1208"/>
        <v>0</v>
      </c>
      <c r="EX424" s="236">
        <f t="shared" si="1209"/>
        <v>4.2358887658536588</v>
      </c>
      <c r="EY424" s="237">
        <f t="shared" si="1210"/>
        <v>4.5122417750573822</v>
      </c>
      <c r="EZ424" s="500">
        <f t="shared" si="1211"/>
        <v>6078.5003790000001</v>
      </c>
      <c r="FA424" s="404">
        <f t="shared" si="1212"/>
        <v>5897.4999999999982</v>
      </c>
      <c r="FB424" s="565">
        <v>81.015299999999996</v>
      </c>
      <c r="FC424" s="772">
        <v>85.149797570850197</v>
      </c>
      <c r="FD424" s="500">
        <f t="shared" si="1213"/>
        <v>42371.001899999996</v>
      </c>
      <c r="FE424" s="404">
        <f t="shared" si="1214"/>
        <v>42064</v>
      </c>
      <c r="FF424" s="565">
        <v>67.898030000000006</v>
      </c>
      <c r="FG424" s="772">
        <v>66.879458794587904</v>
      </c>
      <c r="FH424" s="500">
        <f t="shared" si="1215"/>
        <v>61923.003360000002</v>
      </c>
      <c r="FI424" s="404">
        <f t="shared" si="1216"/>
        <v>54372.999999999964</v>
      </c>
      <c r="FJ424" s="565"/>
      <c r="FK424" s="772">
        <v>1004</v>
      </c>
      <c r="FL424" s="500">
        <f t="shared" si="1217"/>
        <v>0</v>
      </c>
      <c r="FM424" s="404">
        <f t="shared" si="1218"/>
        <v>0</v>
      </c>
      <c r="FN424" s="500">
        <f t="shared" si="1219"/>
        <v>72.678749310104536</v>
      </c>
      <c r="FO424" s="404">
        <f t="shared" si="1220"/>
        <v>73.785003825554682</v>
      </c>
      <c r="FP424" s="500">
        <f t="shared" si="1221"/>
        <v>104294.00526000001</v>
      </c>
      <c r="FQ424" s="404">
        <f t="shared" si="1222"/>
        <v>96436.999999999971</v>
      </c>
      <c r="FR424" s="565">
        <v>1065</v>
      </c>
      <c r="FS424" s="773">
        <v>1004</v>
      </c>
      <c r="FT424" s="500">
        <f t="shared" si="1223"/>
        <v>1065</v>
      </c>
      <c r="FU424" s="404">
        <f t="shared" si="1224"/>
        <v>1004</v>
      </c>
      <c r="FV424" s="564">
        <v>6.3107980000000001</v>
      </c>
      <c r="FW424" s="774">
        <v>6.6185258964143401</v>
      </c>
      <c r="FX424" s="500">
        <f t="shared" si="1225"/>
        <v>6720.9998700000006</v>
      </c>
      <c r="FY424" s="404">
        <f t="shared" si="1226"/>
        <v>6644.9999999999973</v>
      </c>
      <c r="FZ424" s="564">
        <v>85.886380000000003</v>
      </c>
      <c r="GA424" s="774">
        <v>92.042828685258996</v>
      </c>
      <c r="GB424" s="500">
        <f t="shared" si="1227"/>
        <v>91468.994699999996</v>
      </c>
      <c r="GC424" s="404">
        <f t="shared" si="1228"/>
        <v>92411.000000000029</v>
      </c>
      <c r="GD424" s="510">
        <f t="shared" si="1229"/>
        <v>1731</v>
      </c>
      <c r="GE424" s="404">
        <f t="shared" si="1230"/>
        <v>2007</v>
      </c>
      <c r="GF424" s="500">
        <f t="shared" si="1231"/>
        <v>1731</v>
      </c>
      <c r="GG424" s="404">
        <f t="shared" si="1232"/>
        <v>2007</v>
      </c>
      <c r="GH424" s="500">
        <f t="shared" si="1233"/>
        <v>6819.5000389999987</v>
      </c>
      <c r="GI424" s="404">
        <f t="shared" si="1234"/>
        <v>7851.9999999999973</v>
      </c>
      <c r="GJ424" s="500">
        <f t="shared" si="1235"/>
        <v>159333.99966</v>
      </c>
      <c r="GK424" s="404">
        <f t="shared" si="1236"/>
        <v>199236.00000000064</v>
      </c>
      <c r="GL424" s="510">
        <f t="shared" si="1237"/>
        <v>2751</v>
      </c>
      <c r="GM424" s="404">
        <f t="shared" si="1238"/>
        <v>2602</v>
      </c>
      <c r="GN424" s="500">
        <f t="shared" si="1239"/>
        <v>2751</v>
      </c>
      <c r="GO424" s="404">
        <f t="shared" si="1240"/>
        <v>2602</v>
      </c>
      <c r="GP424" s="500">
        <f t="shared" si="1241"/>
        <v>14065.017286999999</v>
      </c>
      <c r="GQ424" s="404">
        <f t="shared" si="1242"/>
        <v>13838.500000000004</v>
      </c>
      <c r="GR424" s="500">
        <f t="shared" si="1243"/>
        <v>214730.15823</v>
      </c>
      <c r="GS424" s="404">
        <f t="shared" si="1244"/>
        <v>209288</v>
      </c>
      <c r="GT424" s="510">
        <f t="shared" si="1245"/>
        <v>4482</v>
      </c>
      <c r="GU424" s="404">
        <f t="shared" si="1246"/>
        <v>4609</v>
      </c>
      <c r="GV424" s="500">
        <f t="shared" si="1247"/>
        <v>4482</v>
      </c>
      <c r="GW424" s="404">
        <f t="shared" si="1248"/>
        <v>4609</v>
      </c>
      <c r="GX424" s="500">
        <f t="shared" si="1249"/>
        <v>20884.517325999997</v>
      </c>
      <c r="GY424" s="404">
        <f t="shared" si="1250"/>
        <v>21690.5</v>
      </c>
      <c r="GZ424" s="500">
        <f t="shared" si="1251"/>
        <v>374064.15789000003</v>
      </c>
      <c r="HA424" s="404">
        <f t="shared" si="1252"/>
        <v>408524.00000000064</v>
      </c>
      <c r="HB424" s="510">
        <f t="shared" si="1253"/>
        <v>0</v>
      </c>
      <c r="HC424" s="404">
        <f t="shared" si="1254"/>
        <v>0</v>
      </c>
      <c r="HD424" s="500">
        <f t="shared" si="1255"/>
        <v>0</v>
      </c>
      <c r="HE424" s="404">
        <f t="shared" si="1256"/>
        <v>0</v>
      </c>
      <c r="HF424" s="500" t="str">
        <f t="shared" si="1257"/>
        <v/>
      </c>
      <c r="HG424" s="404" t="str">
        <f t="shared" si="1258"/>
        <v/>
      </c>
      <c r="HH424" s="500" t="str">
        <f t="shared" si="1259"/>
        <v/>
      </c>
      <c r="HI424" s="404" t="str">
        <f t="shared" si="1260"/>
        <v/>
      </c>
      <c r="HJ424" s="510">
        <f t="shared" si="1261"/>
        <v>27605.517195999997</v>
      </c>
      <c r="HK424" s="404">
        <f t="shared" si="1262"/>
        <v>28335.499999999996</v>
      </c>
      <c r="HL424" s="500">
        <f t="shared" si="1263"/>
        <v>465533.15258999995</v>
      </c>
      <c r="HM424" s="404">
        <f t="shared" si="1264"/>
        <v>500935.0000000007</v>
      </c>
    </row>
    <row r="425" spans="1:221">
      <c r="A425" s="763" t="s">
        <v>548</v>
      </c>
      <c r="B425" s="764" t="s">
        <v>1150</v>
      </c>
      <c r="C425" s="765"/>
      <c r="D425" s="766">
        <v>233754</v>
      </c>
      <c r="E425" s="514">
        <v>8</v>
      </c>
      <c r="F425" s="422">
        <v>886</v>
      </c>
      <c r="G425" s="768">
        <v>900</v>
      </c>
      <c r="H425" s="422">
        <v>0</v>
      </c>
      <c r="I425" s="768">
        <v>0</v>
      </c>
      <c r="J425" s="500">
        <f t="shared" si="1115"/>
        <v>886</v>
      </c>
      <c r="K425" s="404">
        <f t="shared" si="1116"/>
        <v>900</v>
      </c>
      <c r="L425" s="579" t="s">
        <v>409</v>
      </c>
      <c r="M425" s="768" t="s">
        <v>409</v>
      </c>
      <c r="N425" s="500">
        <f t="shared" si="1117"/>
        <v>886</v>
      </c>
      <c r="O425" s="404">
        <f t="shared" si="1118"/>
        <v>898</v>
      </c>
      <c r="P425" s="500">
        <f t="shared" si="1119"/>
        <v>886</v>
      </c>
      <c r="Q425" s="404">
        <f t="shared" si="1120"/>
        <v>898</v>
      </c>
      <c r="R425" s="422">
        <v>30</v>
      </c>
      <c r="S425" s="768">
        <v>37</v>
      </c>
      <c r="T425" s="500">
        <f t="shared" si="1121"/>
        <v>30</v>
      </c>
      <c r="U425" s="404">
        <f t="shared" si="1122"/>
        <v>37</v>
      </c>
      <c r="V425" s="422">
        <v>17</v>
      </c>
      <c r="W425" s="768">
        <v>13</v>
      </c>
      <c r="X425" s="500">
        <f t="shared" si="1123"/>
        <v>17</v>
      </c>
      <c r="Y425" s="404">
        <f t="shared" si="1124"/>
        <v>13</v>
      </c>
      <c r="Z425" s="422"/>
      <c r="AA425" s="768"/>
      <c r="AB425" s="500">
        <f t="shared" si="1125"/>
        <v>0</v>
      </c>
      <c r="AC425" s="404">
        <f t="shared" si="1126"/>
        <v>0</v>
      </c>
      <c r="AD425" s="500">
        <f t="shared" si="1127"/>
        <v>47</v>
      </c>
      <c r="AE425" s="404">
        <f t="shared" si="1128"/>
        <v>50</v>
      </c>
      <c r="AF425" s="500">
        <f t="shared" si="1129"/>
        <v>47</v>
      </c>
      <c r="AG425" s="404">
        <f t="shared" si="1130"/>
        <v>50</v>
      </c>
      <c r="AH425" s="564">
        <v>2.9333330000000002</v>
      </c>
      <c r="AI425" s="769">
        <v>3.0540540540540499</v>
      </c>
      <c r="AJ425" s="500">
        <f t="shared" si="1131"/>
        <v>87.999990000000011</v>
      </c>
      <c r="AK425" s="404">
        <f t="shared" si="1132"/>
        <v>112.99999999999984</v>
      </c>
      <c r="AL425" s="564">
        <v>3.8823530000000002</v>
      </c>
      <c r="AM425" s="769">
        <v>5.6153846153846203</v>
      </c>
      <c r="AN425" s="500">
        <f t="shared" si="1133"/>
        <v>66.000000999999997</v>
      </c>
      <c r="AO425" s="404">
        <f t="shared" si="1134"/>
        <v>73.000000000000057</v>
      </c>
      <c r="AP425" s="564"/>
      <c r="AQ425" s="769"/>
      <c r="AR425" s="500">
        <f t="shared" si="1135"/>
        <v>0</v>
      </c>
      <c r="AS425" s="404">
        <f t="shared" si="1136"/>
        <v>0</v>
      </c>
      <c r="AT425" s="236">
        <f t="shared" si="1137"/>
        <v>3.2765955531914899</v>
      </c>
      <c r="AU425" s="237">
        <f t="shared" si="1138"/>
        <v>3.7199999999999975</v>
      </c>
      <c r="AV425" s="500">
        <f t="shared" si="1139"/>
        <v>153.99999100000002</v>
      </c>
      <c r="AW425" s="404">
        <f t="shared" si="1140"/>
        <v>185.99999999999989</v>
      </c>
      <c r="AX425" s="422">
        <v>76.566670000000002</v>
      </c>
      <c r="AY425" s="768">
        <v>104.94594594594599</v>
      </c>
      <c r="AZ425" s="500">
        <f t="shared" si="1141"/>
        <v>2297.0001000000002</v>
      </c>
      <c r="BA425" s="404">
        <f t="shared" si="1142"/>
        <v>3883.0000000000018</v>
      </c>
      <c r="BB425" s="422">
        <v>79.352940000000004</v>
      </c>
      <c r="BC425" s="768">
        <v>96.076923076923094</v>
      </c>
      <c r="BD425" s="500">
        <f t="shared" si="1143"/>
        <v>1348.9999800000001</v>
      </c>
      <c r="BE425" s="404">
        <f t="shared" si="1144"/>
        <v>1249.0000000000002</v>
      </c>
      <c r="BF425" s="422"/>
      <c r="BG425" s="768"/>
      <c r="BH425" s="500">
        <f t="shared" si="1145"/>
        <v>0</v>
      </c>
      <c r="BI425" s="404">
        <f t="shared" si="1146"/>
        <v>0</v>
      </c>
      <c r="BJ425" s="500">
        <f t="shared" si="1147"/>
        <v>77.574469787234051</v>
      </c>
      <c r="BK425" s="404">
        <f t="shared" si="1148"/>
        <v>102.64000000000004</v>
      </c>
      <c r="BL425" s="500">
        <f t="shared" si="1149"/>
        <v>3646.0000800000003</v>
      </c>
      <c r="BM425" s="404">
        <f t="shared" si="1150"/>
        <v>5132.0000000000018</v>
      </c>
      <c r="BN425" s="422">
        <v>133</v>
      </c>
      <c r="BO425" s="768">
        <v>207</v>
      </c>
      <c r="BP425" s="500">
        <f t="shared" si="1151"/>
        <v>133</v>
      </c>
      <c r="BQ425" s="404">
        <f t="shared" si="1152"/>
        <v>207</v>
      </c>
      <c r="BR425" s="422">
        <v>260</v>
      </c>
      <c r="BS425" s="768">
        <v>190</v>
      </c>
      <c r="BT425" s="500">
        <f t="shared" si="1153"/>
        <v>260</v>
      </c>
      <c r="BU425" s="404">
        <f t="shared" si="1154"/>
        <v>190</v>
      </c>
      <c r="BV425" s="422"/>
      <c r="BW425" s="768"/>
      <c r="BX425" s="500">
        <f t="shared" si="1155"/>
        <v>0</v>
      </c>
      <c r="BY425" s="404">
        <f t="shared" si="1156"/>
        <v>0</v>
      </c>
      <c r="BZ425" s="500">
        <f t="shared" si="1157"/>
        <v>393</v>
      </c>
      <c r="CA425" s="404">
        <f t="shared" si="1158"/>
        <v>397</v>
      </c>
      <c r="CB425" s="500">
        <f t="shared" si="1159"/>
        <v>393</v>
      </c>
      <c r="CC425" s="404">
        <f t="shared" si="1160"/>
        <v>397</v>
      </c>
      <c r="CD425" s="564">
        <v>4.7105259999999998</v>
      </c>
      <c r="CE425" s="770">
        <v>4.5942028985507202</v>
      </c>
      <c r="CF425" s="500">
        <f t="shared" si="1161"/>
        <v>626.49995799999999</v>
      </c>
      <c r="CG425" s="404">
        <f t="shared" si="1162"/>
        <v>950.99999999999909</v>
      </c>
      <c r="CH425" s="564">
        <v>6.559615</v>
      </c>
      <c r="CI425" s="770">
        <v>7.26842105263158</v>
      </c>
      <c r="CJ425" s="500">
        <f t="shared" si="1163"/>
        <v>1705.4999</v>
      </c>
      <c r="CK425" s="404">
        <f t="shared" si="1164"/>
        <v>1381.0000000000002</v>
      </c>
      <c r="CL425" s="564"/>
      <c r="CM425" s="770"/>
      <c r="CN425" s="500">
        <f t="shared" si="1165"/>
        <v>0</v>
      </c>
      <c r="CO425" s="404">
        <f t="shared" si="1166"/>
        <v>0</v>
      </c>
      <c r="CP425" s="500">
        <f t="shared" si="1167"/>
        <v>5.9338418778625961</v>
      </c>
      <c r="CQ425" s="237">
        <f t="shared" si="1168"/>
        <v>5.8740554156171259</v>
      </c>
      <c r="CR425" s="500">
        <f t="shared" si="1169"/>
        <v>2331.9998580000001</v>
      </c>
      <c r="CS425" s="404">
        <f t="shared" si="1170"/>
        <v>2331.9999999999991</v>
      </c>
      <c r="CT425" s="565">
        <v>89.789469999999994</v>
      </c>
      <c r="CU425" s="770">
        <v>119.92270531401</v>
      </c>
      <c r="CV425" s="500">
        <f t="shared" si="1171"/>
        <v>11941.99951</v>
      </c>
      <c r="CW425" s="404">
        <f t="shared" si="1172"/>
        <v>24824.000000000069</v>
      </c>
      <c r="CX425" s="565">
        <v>81.74615</v>
      </c>
      <c r="CY425" s="770">
        <v>97.105263157894697</v>
      </c>
      <c r="CZ425" s="500">
        <f t="shared" si="1173"/>
        <v>21253.999</v>
      </c>
      <c r="DA425" s="404">
        <f t="shared" si="1174"/>
        <v>18449.999999999993</v>
      </c>
      <c r="DB425" s="565"/>
      <c r="DC425" s="770"/>
      <c r="DD425" s="500">
        <f t="shared" si="1175"/>
        <v>0</v>
      </c>
      <c r="DE425" s="404">
        <f t="shared" si="1176"/>
        <v>0</v>
      </c>
      <c r="DF425" s="500">
        <f t="shared" si="1177"/>
        <v>84.468189592875305</v>
      </c>
      <c r="DG425" s="404">
        <f t="shared" si="1178"/>
        <v>109.0025188916878</v>
      </c>
      <c r="DH425" s="500">
        <f t="shared" si="1179"/>
        <v>33195.998509999998</v>
      </c>
      <c r="DI425" s="404">
        <f t="shared" si="1180"/>
        <v>43274.000000000058</v>
      </c>
      <c r="DJ425" s="500">
        <f t="shared" si="1181"/>
        <v>440</v>
      </c>
      <c r="DK425" s="404">
        <f t="shared" si="1182"/>
        <v>447</v>
      </c>
      <c r="DL425" s="500">
        <f t="shared" si="1183"/>
        <v>440</v>
      </c>
      <c r="DM425" s="404">
        <f t="shared" si="1184"/>
        <v>447</v>
      </c>
      <c r="DN425" s="236">
        <f t="shared" si="1185"/>
        <v>5.6499996568181823</v>
      </c>
      <c r="DO425" s="237">
        <f t="shared" si="1186"/>
        <v>5.6331096196867989</v>
      </c>
      <c r="DP425" s="500">
        <f t="shared" si="1187"/>
        <v>2485.9998490000003</v>
      </c>
      <c r="DQ425" s="404">
        <f t="shared" si="1188"/>
        <v>2517.9999999999991</v>
      </c>
      <c r="DR425" s="500">
        <f t="shared" si="1189"/>
        <v>83.73181497727272</v>
      </c>
      <c r="DS425" s="404">
        <f t="shared" si="1190"/>
        <v>108.2908277404923</v>
      </c>
      <c r="DT425" s="500">
        <f t="shared" si="1191"/>
        <v>36841.998589999996</v>
      </c>
      <c r="DU425" s="404">
        <f t="shared" si="1192"/>
        <v>48406.000000000058</v>
      </c>
      <c r="DV425" s="565">
        <v>82</v>
      </c>
      <c r="DW425" s="771">
        <v>122</v>
      </c>
      <c r="DX425" s="500">
        <f t="shared" si="1193"/>
        <v>82</v>
      </c>
      <c r="DY425" s="404">
        <f t="shared" si="1194"/>
        <v>122</v>
      </c>
      <c r="DZ425" s="565">
        <v>213</v>
      </c>
      <c r="EA425" s="771">
        <v>191</v>
      </c>
      <c r="EB425" s="500">
        <f t="shared" si="1195"/>
        <v>213</v>
      </c>
      <c r="EC425" s="404">
        <f t="shared" si="1196"/>
        <v>191</v>
      </c>
      <c r="ED425" s="565"/>
      <c r="EE425" s="771"/>
      <c r="EF425" s="500">
        <f t="shared" si="1197"/>
        <v>0</v>
      </c>
      <c r="EG425" s="404">
        <f t="shared" si="1198"/>
        <v>0</v>
      </c>
      <c r="EH425" s="500">
        <f t="shared" si="1199"/>
        <v>295</v>
      </c>
      <c r="EI425" s="404">
        <f t="shared" si="1200"/>
        <v>313</v>
      </c>
      <c r="EJ425" s="500">
        <f t="shared" si="1201"/>
        <v>295</v>
      </c>
      <c r="EK425" s="404">
        <f t="shared" si="1202"/>
        <v>313</v>
      </c>
      <c r="EL425" s="564">
        <v>3.9695119999999999</v>
      </c>
      <c r="EM425" s="772">
        <v>3.9836065573770498</v>
      </c>
      <c r="EN425" s="500">
        <f t="shared" si="1203"/>
        <v>325.49998399999998</v>
      </c>
      <c r="EO425" s="404">
        <f t="shared" si="1204"/>
        <v>486.00000000000006</v>
      </c>
      <c r="EP425" s="564">
        <v>4.9366199999999996</v>
      </c>
      <c r="EQ425" s="772">
        <v>4.9973821989528799</v>
      </c>
      <c r="ER425" s="500">
        <f t="shared" si="1205"/>
        <v>1051.5000599999998</v>
      </c>
      <c r="ES425" s="404">
        <f t="shared" si="1206"/>
        <v>954.50000000000011</v>
      </c>
      <c r="ET425" s="564"/>
      <c r="EU425" s="772"/>
      <c r="EV425" s="500">
        <f t="shared" si="1207"/>
        <v>0</v>
      </c>
      <c r="EW425" s="404">
        <f t="shared" si="1208"/>
        <v>0</v>
      </c>
      <c r="EX425" s="236">
        <f t="shared" si="1209"/>
        <v>4.6677967593220338</v>
      </c>
      <c r="EY425" s="237">
        <f t="shared" si="1210"/>
        <v>4.6022364217252401</v>
      </c>
      <c r="EZ425" s="500">
        <f t="shared" si="1211"/>
        <v>1377.0000439999999</v>
      </c>
      <c r="FA425" s="404">
        <f t="shared" si="1212"/>
        <v>1440.5000000000002</v>
      </c>
      <c r="FB425" s="565">
        <v>74.646339999999995</v>
      </c>
      <c r="FC425" s="772">
        <v>98.237704918032804</v>
      </c>
      <c r="FD425" s="500">
        <f t="shared" si="1213"/>
        <v>6120.9998799999994</v>
      </c>
      <c r="FE425" s="404">
        <f t="shared" si="1214"/>
        <v>11985.000000000002</v>
      </c>
      <c r="FF425" s="565">
        <v>64.901409999999998</v>
      </c>
      <c r="FG425" s="772">
        <v>71.759162303664894</v>
      </c>
      <c r="FH425" s="500">
        <f t="shared" si="1215"/>
        <v>13824.000329999999</v>
      </c>
      <c r="FI425" s="404">
        <f t="shared" si="1216"/>
        <v>13705.999999999995</v>
      </c>
      <c r="FJ425" s="565"/>
      <c r="FK425" s="772">
        <v>138</v>
      </c>
      <c r="FL425" s="500">
        <f t="shared" si="1217"/>
        <v>0</v>
      </c>
      <c r="FM425" s="404">
        <f t="shared" si="1218"/>
        <v>0</v>
      </c>
      <c r="FN425" s="500">
        <f t="shared" si="1219"/>
        <v>67.610170203389828</v>
      </c>
      <c r="FO425" s="404">
        <f t="shared" si="1220"/>
        <v>82.079872204472835</v>
      </c>
      <c r="FP425" s="500">
        <f t="shared" si="1221"/>
        <v>19945.000209999998</v>
      </c>
      <c r="FQ425" s="404">
        <f t="shared" si="1222"/>
        <v>25690.999999999996</v>
      </c>
      <c r="FR425" s="565">
        <v>151</v>
      </c>
      <c r="FS425" s="773">
        <v>138</v>
      </c>
      <c r="FT425" s="500">
        <f t="shared" si="1223"/>
        <v>151</v>
      </c>
      <c r="FU425" s="404">
        <f t="shared" si="1224"/>
        <v>138</v>
      </c>
      <c r="FV425" s="564">
        <v>6.2152320000000003</v>
      </c>
      <c r="FW425" s="774">
        <v>7.86231884057971</v>
      </c>
      <c r="FX425" s="500">
        <f t="shared" si="1225"/>
        <v>938.50003200000003</v>
      </c>
      <c r="FY425" s="404">
        <f t="shared" si="1226"/>
        <v>1085</v>
      </c>
      <c r="FZ425" s="564">
        <v>72.443709999999996</v>
      </c>
      <c r="GA425" s="774">
        <v>94.992753623188406</v>
      </c>
      <c r="GB425" s="500">
        <f t="shared" si="1227"/>
        <v>10939.00021</v>
      </c>
      <c r="GC425" s="404">
        <f t="shared" si="1228"/>
        <v>13109</v>
      </c>
      <c r="GD425" s="510">
        <f t="shared" si="1229"/>
        <v>245</v>
      </c>
      <c r="GE425" s="404">
        <f t="shared" si="1230"/>
        <v>366</v>
      </c>
      <c r="GF425" s="500">
        <f t="shared" si="1231"/>
        <v>245</v>
      </c>
      <c r="GG425" s="404">
        <f t="shared" si="1232"/>
        <v>366</v>
      </c>
      <c r="GH425" s="500">
        <f t="shared" si="1233"/>
        <v>1039.9999319999999</v>
      </c>
      <c r="GI425" s="404">
        <f t="shared" si="1234"/>
        <v>1549.9999999999989</v>
      </c>
      <c r="GJ425" s="500">
        <f t="shared" si="1235"/>
        <v>20359.999489999998</v>
      </c>
      <c r="GK425" s="404">
        <f t="shared" si="1236"/>
        <v>40692.000000000073</v>
      </c>
      <c r="GL425" s="510">
        <f t="shared" si="1237"/>
        <v>490</v>
      </c>
      <c r="GM425" s="404">
        <f t="shared" si="1238"/>
        <v>394</v>
      </c>
      <c r="GN425" s="500">
        <f t="shared" si="1239"/>
        <v>490</v>
      </c>
      <c r="GO425" s="404">
        <f t="shared" si="1240"/>
        <v>394</v>
      </c>
      <c r="GP425" s="500">
        <f t="shared" si="1241"/>
        <v>2822.999961</v>
      </c>
      <c r="GQ425" s="404">
        <f t="shared" si="1242"/>
        <v>2408.5000000000005</v>
      </c>
      <c r="GR425" s="500">
        <f t="shared" si="1243"/>
        <v>36426.999309999999</v>
      </c>
      <c r="GS425" s="404">
        <f t="shared" si="1244"/>
        <v>33404.999999999985</v>
      </c>
      <c r="GT425" s="510">
        <f t="shared" si="1245"/>
        <v>735</v>
      </c>
      <c r="GU425" s="404">
        <f t="shared" si="1246"/>
        <v>760</v>
      </c>
      <c r="GV425" s="500">
        <f t="shared" si="1247"/>
        <v>735</v>
      </c>
      <c r="GW425" s="404">
        <f t="shared" si="1248"/>
        <v>760</v>
      </c>
      <c r="GX425" s="500">
        <f t="shared" si="1249"/>
        <v>3862.9998930000002</v>
      </c>
      <c r="GY425" s="404">
        <f t="shared" si="1250"/>
        <v>3958.4999999999991</v>
      </c>
      <c r="GZ425" s="500">
        <f t="shared" si="1251"/>
        <v>56786.998800000001</v>
      </c>
      <c r="HA425" s="404">
        <f t="shared" si="1252"/>
        <v>74097.000000000058</v>
      </c>
      <c r="HB425" s="510">
        <f t="shared" si="1253"/>
        <v>0</v>
      </c>
      <c r="HC425" s="404">
        <f t="shared" si="1254"/>
        <v>0</v>
      </c>
      <c r="HD425" s="500">
        <f t="shared" si="1255"/>
        <v>0</v>
      </c>
      <c r="HE425" s="404">
        <f t="shared" si="1256"/>
        <v>0</v>
      </c>
      <c r="HF425" s="500" t="str">
        <f t="shared" si="1257"/>
        <v/>
      </c>
      <c r="HG425" s="404" t="str">
        <f t="shared" si="1258"/>
        <v/>
      </c>
      <c r="HH425" s="500" t="str">
        <f t="shared" si="1259"/>
        <v/>
      </c>
      <c r="HI425" s="404" t="str">
        <f t="shared" si="1260"/>
        <v/>
      </c>
      <c r="HJ425" s="510">
        <f t="shared" si="1261"/>
        <v>4801.4999250000001</v>
      </c>
      <c r="HK425" s="404">
        <f t="shared" si="1262"/>
        <v>5043.4999999999991</v>
      </c>
      <c r="HL425" s="500">
        <f t="shared" si="1263"/>
        <v>67725.99901</v>
      </c>
      <c r="HM425" s="404">
        <f t="shared" si="1264"/>
        <v>87206.000000000058</v>
      </c>
    </row>
    <row r="426" spans="1:221">
      <c r="A426" s="763" t="s">
        <v>548</v>
      </c>
      <c r="B426" s="764" t="s">
        <v>1151</v>
      </c>
      <c r="C426" s="765"/>
      <c r="D426" s="766">
        <v>233772</v>
      </c>
      <c r="E426" s="514">
        <v>8</v>
      </c>
      <c r="F426" s="422">
        <v>2941</v>
      </c>
      <c r="G426" s="768">
        <v>2886</v>
      </c>
      <c r="H426" s="422">
        <v>0</v>
      </c>
      <c r="I426" s="768">
        <v>0</v>
      </c>
      <c r="J426" s="500">
        <f t="shared" si="1115"/>
        <v>2941</v>
      </c>
      <c r="K426" s="404">
        <f t="shared" si="1116"/>
        <v>2886</v>
      </c>
      <c r="L426" s="579" t="s">
        <v>409</v>
      </c>
      <c r="M426" s="768" t="s">
        <v>409</v>
      </c>
      <c r="N426" s="500">
        <f t="shared" si="1117"/>
        <v>2941</v>
      </c>
      <c r="O426" s="404">
        <f t="shared" si="1118"/>
        <v>2886</v>
      </c>
      <c r="P426" s="500">
        <f t="shared" si="1119"/>
        <v>2941</v>
      </c>
      <c r="Q426" s="404">
        <f t="shared" si="1120"/>
        <v>2886</v>
      </c>
      <c r="R426" s="422">
        <v>45</v>
      </c>
      <c r="S426" s="768">
        <v>63</v>
      </c>
      <c r="T426" s="500">
        <f t="shared" si="1121"/>
        <v>45</v>
      </c>
      <c r="U426" s="404">
        <f t="shared" si="1122"/>
        <v>63</v>
      </c>
      <c r="V426" s="422">
        <v>17</v>
      </c>
      <c r="W426" s="768">
        <v>21</v>
      </c>
      <c r="X426" s="500">
        <f t="shared" si="1123"/>
        <v>17</v>
      </c>
      <c r="Y426" s="404">
        <f t="shared" si="1124"/>
        <v>21</v>
      </c>
      <c r="Z426" s="422"/>
      <c r="AA426" s="768"/>
      <c r="AB426" s="500">
        <f t="shared" si="1125"/>
        <v>0</v>
      </c>
      <c r="AC426" s="404">
        <f t="shared" si="1126"/>
        <v>0</v>
      </c>
      <c r="AD426" s="500">
        <f t="shared" si="1127"/>
        <v>62</v>
      </c>
      <c r="AE426" s="404">
        <f t="shared" si="1128"/>
        <v>84</v>
      </c>
      <c r="AF426" s="500">
        <f t="shared" si="1129"/>
        <v>62</v>
      </c>
      <c r="AG426" s="404">
        <f t="shared" si="1130"/>
        <v>84</v>
      </c>
      <c r="AH426" s="564">
        <v>3.088889</v>
      </c>
      <c r="AI426" s="769">
        <v>2.9682539682539701</v>
      </c>
      <c r="AJ426" s="500">
        <f t="shared" si="1131"/>
        <v>139.00000499999999</v>
      </c>
      <c r="AK426" s="404">
        <f t="shared" si="1132"/>
        <v>187.00000000000011</v>
      </c>
      <c r="AL426" s="564">
        <v>4.2352939999999997</v>
      </c>
      <c r="AM426" s="769">
        <v>3.8571428571428599</v>
      </c>
      <c r="AN426" s="500">
        <f t="shared" si="1133"/>
        <v>71.999997999999991</v>
      </c>
      <c r="AO426" s="404">
        <f t="shared" si="1134"/>
        <v>81.000000000000057</v>
      </c>
      <c r="AP426" s="564"/>
      <c r="AQ426" s="769"/>
      <c r="AR426" s="500">
        <f t="shared" si="1135"/>
        <v>0</v>
      </c>
      <c r="AS426" s="404">
        <f t="shared" si="1136"/>
        <v>0</v>
      </c>
      <c r="AT426" s="236">
        <f t="shared" si="1137"/>
        <v>3.4032258548387095</v>
      </c>
      <c r="AU426" s="237">
        <f t="shared" si="1138"/>
        <v>3.1904761904761925</v>
      </c>
      <c r="AV426" s="500">
        <f t="shared" si="1139"/>
        <v>211.00000299999999</v>
      </c>
      <c r="AW426" s="404">
        <f t="shared" si="1140"/>
        <v>268.00000000000017</v>
      </c>
      <c r="AX426" s="422">
        <v>88.355559999999997</v>
      </c>
      <c r="AY426" s="768">
        <v>84.190476190476204</v>
      </c>
      <c r="AZ426" s="500">
        <f t="shared" si="1141"/>
        <v>3976.0001999999999</v>
      </c>
      <c r="BA426" s="404">
        <f t="shared" si="1142"/>
        <v>5304.0000000000009</v>
      </c>
      <c r="BB426" s="422">
        <v>82.352940000000004</v>
      </c>
      <c r="BC426" s="768">
        <v>79.285714285714306</v>
      </c>
      <c r="BD426" s="500">
        <f t="shared" si="1143"/>
        <v>1399.9999800000001</v>
      </c>
      <c r="BE426" s="404">
        <f t="shared" si="1144"/>
        <v>1665.0000000000005</v>
      </c>
      <c r="BF426" s="422"/>
      <c r="BG426" s="768"/>
      <c r="BH426" s="500">
        <f t="shared" si="1145"/>
        <v>0</v>
      </c>
      <c r="BI426" s="404">
        <f t="shared" si="1146"/>
        <v>0</v>
      </c>
      <c r="BJ426" s="500">
        <f t="shared" si="1147"/>
        <v>86.709680322580638</v>
      </c>
      <c r="BK426" s="404">
        <f t="shared" si="1148"/>
        <v>82.964285714285737</v>
      </c>
      <c r="BL426" s="500">
        <f t="shared" si="1149"/>
        <v>5376.00018</v>
      </c>
      <c r="BM426" s="404">
        <f t="shared" si="1150"/>
        <v>6969.0000000000018</v>
      </c>
      <c r="BN426" s="422">
        <v>485</v>
      </c>
      <c r="BO426" s="768">
        <v>562</v>
      </c>
      <c r="BP426" s="500">
        <f t="shared" si="1151"/>
        <v>485</v>
      </c>
      <c r="BQ426" s="404">
        <f t="shared" si="1152"/>
        <v>562</v>
      </c>
      <c r="BR426" s="422">
        <v>1155</v>
      </c>
      <c r="BS426" s="768">
        <v>1018</v>
      </c>
      <c r="BT426" s="500">
        <f t="shared" si="1153"/>
        <v>1155</v>
      </c>
      <c r="BU426" s="404">
        <f t="shared" si="1154"/>
        <v>1018</v>
      </c>
      <c r="BV426" s="422"/>
      <c r="BW426" s="768"/>
      <c r="BX426" s="500">
        <f t="shared" si="1155"/>
        <v>0</v>
      </c>
      <c r="BY426" s="404">
        <f t="shared" si="1156"/>
        <v>0</v>
      </c>
      <c r="BZ426" s="500">
        <f t="shared" si="1157"/>
        <v>1640</v>
      </c>
      <c r="CA426" s="404">
        <f t="shared" si="1158"/>
        <v>1580</v>
      </c>
      <c r="CB426" s="500">
        <f t="shared" si="1159"/>
        <v>1640</v>
      </c>
      <c r="CC426" s="404">
        <f t="shared" si="1160"/>
        <v>1580</v>
      </c>
      <c r="CD426" s="564">
        <v>4.5443300000000004</v>
      </c>
      <c r="CE426" s="770">
        <v>4.3487544483985801</v>
      </c>
      <c r="CF426" s="500">
        <f t="shared" si="1161"/>
        <v>2204.0000500000001</v>
      </c>
      <c r="CG426" s="404">
        <f t="shared" si="1162"/>
        <v>2444.0000000000018</v>
      </c>
      <c r="CH426" s="564">
        <v>6.2517360000000002</v>
      </c>
      <c r="CI426" s="770">
        <v>6.5142436149312397</v>
      </c>
      <c r="CJ426" s="500">
        <f t="shared" si="1163"/>
        <v>7220.7550799999999</v>
      </c>
      <c r="CK426" s="404">
        <f t="shared" si="1164"/>
        <v>6631.5000000000018</v>
      </c>
      <c r="CL426" s="564"/>
      <c r="CM426" s="770"/>
      <c r="CN426" s="500">
        <f t="shared" si="1165"/>
        <v>0</v>
      </c>
      <c r="CO426" s="404">
        <f t="shared" si="1166"/>
        <v>0</v>
      </c>
      <c r="CP426" s="500">
        <f t="shared" si="1167"/>
        <v>5.7468019085365851</v>
      </c>
      <c r="CQ426" s="237">
        <f t="shared" si="1168"/>
        <v>5.7439873417721543</v>
      </c>
      <c r="CR426" s="500">
        <f t="shared" si="1169"/>
        <v>9424.7551299999996</v>
      </c>
      <c r="CS426" s="404">
        <f t="shared" si="1170"/>
        <v>9075.5000000000036</v>
      </c>
      <c r="CT426" s="565">
        <v>90.529899999999998</v>
      </c>
      <c r="CU426" s="770">
        <v>98.578291814946596</v>
      </c>
      <c r="CV426" s="500">
        <f t="shared" si="1171"/>
        <v>43907.001499999998</v>
      </c>
      <c r="CW426" s="404">
        <f t="shared" si="1172"/>
        <v>55400.999999999985</v>
      </c>
      <c r="CX426" s="565">
        <v>86.712670000000003</v>
      </c>
      <c r="CY426" s="770">
        <v>89.314341846758396</v>
      </c>
      <c r="CZ426" s="500">
        <f t="shared" si="1173"/>
        <v>100153.13385</v>
      </c>
      <c r="DA426" s="404">
        <f t="shared" si="1174"/>
        <v>90922.000000000044</v>
      </c>
      <c r="DB426" s="565"/>
      <c r="DC426" s="770"/>
      <c r="DD426" s="500">
        <f t="shared" si="1175"/>
        <v>0</v>
      </c>
      <c r="DE426" s="404">
        <f t="shared" si="1176"/>
        <v>0</v>
      </c>
      <c r="DF426" s="500">
        <f t="shared" si="1177"/>
        <v>87.84154594512195</v>
      </c>
      <c r="DG426" s="404">
        <f t="shared" si="1178"/>
        <v>92.609493670886096</v>
      </c>
      <c r="DH426" s="500">
        <f t="shared" si="1179"/>
        <v>144060.13535</v>
      </c>
      <c r="DI426" s="404">
        <f t="shared" si="1180"/>
        <v>146323.00000000003</v>
      </c>
      <c r="DJ426" s="500">
        <f t="shared" si="1181"/>
        <v>1702</v>
      </c>
      <c r="DK426" s="404">
        <f t="shared" si="1182"/>
        <v>1664</v>
      </c>
      <c r="DL426" s="500">
        <f t="shared" si="1183"/>
        <v>1702</v>
      </c>
      <c r="DM426" s="404">
        <f t="shared" si="1184"/>
        <v>1664</v>
      </c>
      <c r="DN426" s="236">
        <f t="shared" si="1185"/>
        <v>5.6614307479435952</v>
      </c>
      <c r="DO426" s="237">
        <f t="shared" si="1186"/>
        <v>5.6150841346153868</v>
      </c>
      <c r="DP426" s="500">
        <f t="shared" si="1187"/>
        <v>9635.7551329999988</v>
      </c>
      <c r="DQ426" s="404">
        <f t="shared" si="1188"/>
        <v>9343.5000000000036</v>
      </c>
      <c r="DR426" s="500">
        <f t="shared" si="1189"/>
        <v>87.800314647473556</v>
      </c>
      <c r="DS426" s="404">
        <f t="shared" si="1190"/>
        <v>92.122596153846175</v>
      </c>
      <c r="DT426" s="500">
        <f t="shared" si="1191"/>
        <v>149436.13553</v>
      </c>
      <c r="DU426" s="404">
        <f t="shared" si="1192"/>
        <v>153292.00000000003</v>
      </c>
      <c r="DV426" s="565">
        <v>275</v>
      </c>
      <c r="DW426" s="771">
        <v>292</v>
      </c>
      <c r="DX426" s="500">
        <f t="shared" si="1193"/>
        <v>275</v>
      </c>
      <c r="DY426" s="404">
        <f t="shared" si="1194"/>
        <v>292</v>
      </c>
      <c r="DZ426" s="565">
        <v>610</v>
      </c>
      <c r="EA426" s="771">
        <v>575</v>
      </c>
      <c r="EB426" s="500">
        <f t="shared" si="1195"/>
        <v>610</v>
      </c>
      <c r="EC426" s="404">
        <f t="shared" si="1196"/>
        <v>575</v>
      </c>
      <c r="ED426" s="565"/>
      <c r="EE426" s="771"/>
      <c r="EF426" s="500">
        <f t="shared" si="1197"/>
        <v>0</v>
      </c>
      <c r="EG426" s="404">
        <f t="shared" si="1198"/>
        <v>0</v>
      </c>
      <c r="EH426" s="500">
        <f t="shared" si="1199"/>
        <v>885</v>
      </c>
      <c r="EI426" s="404">
        <f t="shared" si="1200"/>
        <v>867</v>
      </c>
      <c r="EJ426" s="500">
        <f t="shared" si="1201"/>
        <v>885</v>
      </c>
      <c r="EK426" s="404">
        <f t="shared" si="1202"/>
        <v>867</v>
      </c>
      <c r="EL426" s="564">
        <v>3.6563639999999999</v>
      </c>
      <c r="EM426" s="772">
        <v>3.8441780821917799</v>
      </c>
      <c r="EN426" s="500">
        <f t="shared" si="1203"/>
        <v>1005.5001</v>
      </c>
      <c r="EO426" s="404">
        <f t="shared" si="1204"/>
        <v>1122.4999999999998</v>
      </c>
      <c r="EP426" s="564">
        <v>4.9655740000000002</v>
      </c>
      <c r="EQ426" s="772">
        <v>5.08</v>
      </c>
      <c r="ER426" s="500">
        <f t="shared" si="1205"/>
        <v>3029.0001400000001</v>
      </c>
      <c r="ES426" s="404">
        <f t="shared" si="1206"/>
        <v>2921</v>
      </c>
      <c r="ET426" s="564"/>
      <c r="EU426" s="772"/>
      <c r="EV426" s="500">
        <f t="shared" si="1207"/>
        <v>0</v>
      </c>
      <c r="EW426" s="404">
        <f t="shared" si="1208"/>
        <v>0</v>
      </c>
      <c r="EX426" s="236">
        <f t="shared" si="1209"/>
        <v>4.5587573333333333</v>
      </c>
      <c r="EY426" s="237">
        <f t="shared" si="1210"/>
        <v>4.6637831603229527</v>
      </c>
      <c r="EZ426" s="500">
        <f t="shared" si="1211"/>
        <v>4034.5002399999998</v>
      </c>
      <c r="FA426" s="404">
        <f t="shared" si="1212"/>
        <v>4043.5</v>
      </c>
      <c r="FB426" s="565">
        <v>75.680000000000007</v>
      </c>
      <c r="FC426" s="772">
        <v>81.952054794520507</v>
      </c>
      <c r="FD426" s="500">
        <f t="shared" si="1213"/>
        <v>20812.000000000004</v>
      </c>
      <c r="FE426" s="404">
        <f t="shared" si="1214"/>
        <v>23929.999999999989</v>
      </c>
      <c r="FF426" s="565">
        <v>69.601640000000003</v>
      </c>
      <c r="FG426" s="772">
        <v>72.876521739130396</v>
      </c>
      <c r="FH426" s="500">
        <f t="shared" si="1215"/>
        <v>42457.000400000004</v>
      </c>
      <c r="FI426" s="404">
        <f t="shared" si="1216"/>
        <v>41903.999999999978</v>
      </c>
      <c r="FJ426" s="565"/>
      <c r="FK426" s="772">
        <v>355</v>
      </c>
      <c r="FL426" s="500">
        <f t="shared" si="1217"/>
        <v>0</v>
      </c>
      <c r="FM426" s="404">
        <f t="shared" si="1218"/>
        <v>0</v>
      </c>
      <c r="FN426" s="500">
        <f t="shared" si="1219"/>
        <v>71.490395932203398</v>
      </c>
      <c r="FO426" s="404">
        <f t="shared" si="1220"/>
        <v>75.933102652825809</v>
      </c>
      <c r="FP426" s="500">
        <f t="shared" si="1221"/>
        <v>63269.000400000004</v>
      </c>
      <c r="FQ426" s="404">
        <f t="shared" si="1222"/>
        <v>65833.999999999971</v>
      </c>
      <c r="FR426" s="565">
        <v>354</v>
      </c>
      <c r="FS426" s="773">
        <v>355</v>
      </c>
      <c r="FT426" s="500">
        <f t="shared" si="1223"/>
        <v>354</v>
      </c>
      <c r="FU426" s="404">
        <f t="shared" si="1224"/>
        <v>355</v>
      </c>
      <c r="FV426" s="564">
        <v>8.5028249999999996</v>
      </c>
      <c r="FW426" s="774">
        <v>8.9915492957746501</v>
      </c>
      <c r="FX426" s="500">
        <f t="shared" si="1225"/>
        <v>3010.0000499999996</v>
      </c>
      <c r="FY426" s="404">
        <f t="shared" si="1226"/>
        <v>3192.0000000000009</v>
      </c>
      <c r="FZ426" s="564">
        <v>84.937849999999997</v>
      </c>
      <c r="GA426" s="774">
        <v>89.205633802816905</v>
      </c>
      <c r="GB426" s="500">
        <f t="shared" si="1227"/>
        <v>30067.998899999999</v>
      </c>
      <c r="GC426" s="404">
        <f t="shared" si="1228"/>
        <v>31668</v>
      </c>
      <c r="GD426" s="510">
        <f t="shared" si="1229"/>
        <v>805</v>
      </c>
      <c r="GE426" s="404">
        <f t="shared" si="1230"/>
        <v>917</v>
      </c>
      <c r="GF426" s="500">
        <f t="shared" si="1231"/>
        <v>805</v>
      </c>
      <c r="GG426" s="404">
        <f t="shared" si="1232"/>
        <v>917</v>
      </c>
      <c r="GH426" s="500">
        <f t="shared" si="1233"/>
        <v>3348.5001549999997</v>
      </c>
      <c r="GI426" s="404">
        <f t="shared" si="1234"/>
        <v>3753.5000000000018</v>
      </c>
      <c r="GJ426" s="500">
        <f t="shared" si="1235"/>
        <v>68695.001700000008</v>
      </c>
      <c r="GK426" s="404">
        <f t="shared" si="1236"/>
        <v>84634.999999999971</v>
      </c>
      <c r="GL426" s="510">
        <f t="shared" si="1237"/>
        <v>1782</v>
      </c>
      <c r="GM426" s="404">
        <f t="shared" si="1238"/>
        <v>1614</v>
      </c>
      <c r="GN426" s="500">
        <f t="shared" si="1239"/>
        <v>1782</v>
      </c>
      <c r="GO426" s="404">
        <f t="shared" si="1240"/>
        <v>1614</v>
      </c>
      <c r="GP426" s="500">
        <f t="shared" si="1241"/>
        <v>10321.755218</v>
      </c>
      <c r="GQ426" s="404">
        <f t="shared" si="1242"/>
        <v>9633.5000000000018</v>
      </c>
      <c r="GR426" s="500">
        <f t="shared" si="1243"/>
        <v>144010.13423</v>
      </c>
      <c r="GS426" s="404">
        <f t="shared" si="1244"/>
        <v>134491.00000000003</v>
      </c>
      <c r="GT426" s="510">
        <f t="shared" si="1245"/>
        <v>2587</v>
      </c>
      <c r="GU426" s="404">
        <f t="shared" si="1246"/>
        <v>2531</v>
      </c>
      <c r="GV426" s="500">
        <f t="shared" si="1247"/>
        <v>2587</v>
      </c>
      <c r="GW426" s="404">
        <f t="shared" si="1248"/>
        <v>2531</v>
      </c>
      <c r="GX426" s="500">
        <f t="shared" si="1249"/>
        <v>13670.255373</v>
      </c>
      <c r="GY426" s="404">
        <f t="shared" si="1250"/>
        <v>13387.000000000004</v>
      </c>
      <c r="GZ426" s="500">
        <f t="shared" si="1251"/>
        <v>212705.13592999999</v>
      </c>
      <c r="HA426" s="404">
        <f t="shared" si="1252"/>
        <v>219126</v>
      </c>
      <c r="HB426" s="510">
        <f t="shared" si="1253"/>
        <v>0</v>
      </c>
      <c r="HC426" s="404">
        <f t="shared" si="1254"/>
        <v>0</v>
      </c>
      <c r="HD426" s="500">
        <f t="shared" si="1255"/>
        <v>0</v>
      </c>
      <c r="HE426" s="404">
        <f t="shared" si="1256"/>
        <v>0</v>
      </c>
      <c r="HF426" s="500" t="str">
        <f t="shared" si="1257"/>
        <v/>
      </c>
      <c r="HG426" s="404" t="str">
        <f t="shared" si="1258"/>
        <v/>
      </c>
      <c r="HH426" s="500" t="str">
        <f t="shared" si="1259"/>
        <v/>
      </c>
      <c r="HI426" s="404" t="str">
        <f t="shared" si="1260"/>
        <v/>
      </c>
      <c r="HJ426" s="510">
        <f t="shared" si="1261"/>
        <v>16680.255422999999</v>
      </c>
      <c r="HK426" s="404">
        <f t="shared" si="1262"/>
        <v>16579.000000000004</v>
      </c>
      <c r="HL426" s="500">
        <f t="shared" si="1263"/>
        <v>242773.13483</v>
      </c>
      <c r="HM426" s="404">
        <f t="shared" si="1264"/>
        <v>250794</v>
      </c>
    </row>
    <row r="427" spans="1:221">
      <c r="A427" s="763" t="s">
        <v>548</v>
      </c>
      <c r="B427" s="764" t="s">
        <v>1152</v>
      </c>
      <c r="C427" s="765"/>
      <c r="D427" s="766">
        <v>231536</v>
      </c>
      <c r="E427" s="514">
        <v>9</v>
      </c>
      <c r="F427" s="422">
        <v>539</v>
      </c>
      <c r="G427" s="768">
        <v>611</v>
      </c>
      <c r="H427" s="422">
        <v>0</v>
      </c>
      <c r="I427" s="768">
        <v>0</v>
      </c>
      <c r="J427" s="500">
        <f t="shared" si="1115"/>
        <v>539</v>
      </c>
      <c r="K427" s="404">
        <f t="shared" si="1116"/>
        <v>611</v>
      </c>
      <c r="L427" s="579" t="s">
        <v>409</v>
      </c>
      <c r="M427" s="768" t="s">
        <v>409</v>
      </c>
      <c r="N427" s="500">
        <f t="shared" si="1117"/>
        <v>539</v>
      </c>
      <c r="O427" s="404">
        <f t="shared" si="1118"/>
        <v>611</v>
      </c>
      <c r="P427" s="500">
        <f t="shared" si="1119"/>
        <v>539</v>
      </c>
      <c r="Q427" s="404">
        <f t="shared" si="1120"/>
        <v>611</v>
      </c>
      <c r="R427" s="422">
        <v>60</v>
      </c>
      <c r="S427" s="768">
        <v>65</v>
      </c>
      <c r="T427" s="500">
        <f t="shared" si="1121"/>
        <v>60</v>
      </c>
      <c r="U427" s="404">
        <f t="shared" si="1122"/>
        <v>65</v>
      </c>
      <c r="V427" s="422">
        <v>19</v>
      </c>
      <c r="W427" s="768">
        <v>26</v>
      </c>
      <c r="X427" s="500">
        <f t="shared" si="1123"/>
        <v>19</v>
      </c>
      <c r="Y427" s="404">
        <f t="shared" si="1124"/>
        <v>26</v>
      </c>
      <c r="Z427" s="422"/>
      <c r="AA427" s="768"/>
      <c r="AB427" s="500">
        <f t="shared" si="1125"/>
        <v>0</v>
      </c>
      <c r="AC427" s="404">
        <f t="shared" si="1126"/>
        <v>0</v>
      </c>
      <c r="AD427" s="500">
        <f t="shared" si="1127"/>
        <v>79</v>
      </c>
      <c r="AE427" s="404">
        <f t="shared" si="1128"/>
        <v>91</v>
      </c>
      <c r="AF427" s="500">
        <f t="shared" si="1129"/>
        <v>79</v>
      </c>
      <c r="AG427" s="404">
        <f t="shared" si="1130"/>
        <v>91</v>
      </c>
      <c r="AH427" s="564">
        <v>2.733333</v>
      </c>
      <c r="AI427" s="769">
        <v>2.8</v>
      </c>
      <c r="AJ427" s="500">
        <f t="shared" si="1131"/>
        <v>163.99997999999999</v>
      </c>
      <c r="AK427" s="404">
        <f t="shared" si="1132"/>
        <v>182</v>
      </c>
      <c r="AL427" s="564">
        <v>3.3684210000000001</v>
      </c>
      <c r="AM427" s="769">
        <v>3.9230769230769198</v>
      </c>
      <c r="AN427" s="500">
        <f t="shared" si="1133"/>
        <v>63.999999000000003</v>
      </c>
      <c r="AO427" s="404">
        <f t="shared" si="1134"/>
        <v>101.99999999999991</v>
      </c>
      <c r="AP427" s="564"/>
      <c r="AQ427" s="769"/>
      <c r="AR427" s="500">
        <f t="shared" si="1135"/>
        <v>0</v>
      </c>
      <c r="AS427" s="404">
        <f t="shared" si="1136"/>
        <v>0</v>
      </c>
      <c r="AT427" s="236">
        <f t="shared" si="1137"/>
        <v>2.8860756835443038</v>
      </c>
      <c r="AU427" s="237">
        <f t="shared" si="1138"/>
        <v>3.1208791208791196</v>
      </c>
      <c r="AV427" s="500">
        <f t="shared" si="1139"/>
        <v>227.999979</v>
      </c>
      <c r="AW427" s="404">
        <f t="shared" si="1140"/>
        <v>283.99999999999989</v>
      </c>
      <c r="AX427" s="422">
        <v>77.849999999999994</v>
      </c>
      <c r="AY427" s="768">
        <v>98.061538461538504</v>
      </c>
      <c r="AZ427" s="500">
        <f t="shared" si="1141"/>
        <v>4671</v>
      </c>
      <c r="BA427" s="404">
        <f t="shared" si="1142"/>
        <v>6374.0000000000027</v>
      </c>
      <c r="BB427" s="422">
        <v>70.947370000000006</v>
      </c>
      <c r="BC427" s="768">
        <v>88.846153846153797</v>
      </c>
      <c r="BD427" s="500">
        <f t="shared" si="1143"/>
        <v>1348.0000300000002</v>
      </c>
      <c r="BE427" s="404">
        <f t="shared" si="1144"/>
        <v>2309.9999999999986</v>
      </c>
      <c r="BF427" s="422"/>
      <c r="BG427" s="768"/>
      <c r="BH427" s="500">
        <f t="shared" si="1145"/>
        <v>0</v>
      </c>
      <c r="BI427" s="404">
        <f t="shared" si="1146"/>
        <v>0</v>
      </c>
      <c r="BJ427" s="500">
        <f t="shared" si="1147"/>
        <v>76.189873797468351</v>
      </c>
      <c r="BK427" s="404">
        <f t="shared" si="1148"/>
        <v>95.428571428571445</v>
      </c>
      <c r="BL427" s="500">
        <f t="shared" si="1149"/>
        <v>6019.0000300000002</v>
      </c>
      <c r="BM427" s="404">
        <f t="shared" si="1150"/>
        <v>8684.0000000000018</v>
      </c>
      <c r="BN427" s="422">
        <v>123</v>
      </c>
      <c r="BO427" s="768">
        <v>173</v>
      </c>
      <c r="BP427" s="500">
        <f t="shared" si="1151"/>
        <v>123</v>
      </c>
      <c r="BQ427" s="404">
        <f t="shared" si="1152"/>
        <v>173</v>
      </c>
      <c r="BR427" s="422">
        <v>130</v>
      </c>
      <c r="BS427" s="768">
        <v>118</v>
      </c>
      <c r="BT427" s="500">
        <f t="shared" si="1153"/>
        <v>130</v>
      </c>
      <c r="BU427" s="404">
        <f t="shared" si="1154"/>
        <v>118</v>
      </c>
      <c r="BV427" s="422"/>
      <c r="BW427" s="768"/>
      <c r="BX427" s="500">
        <f t="shared" si="1155"/>
        <v>0</v>
      </c>
      <c r="BY427" s="404">
        <f t="shared" si="1156"/>
        <v>0</v>
      </c>
      <c r="BZ427" s="500">
        <f t="shared" si="1157"/>
        <v>253</v>
      </c>
      <c r="CA427" s="404">
        <f t="shared" si="1158"/>
        <v>291</v>
      </c>
      <c r="CB427" s="500">
        <f t="shared" si="1159"/>
        <v>253</v>
      </c>
      <c r="CC427" s="404">
        <f t="shared" si="1160"/>
        <v>291</v>
      </c>
      <c r="CD427" s="564">
        <v>3.9715449999999999</v>
      </c>
      <c r="CE427" s="770">
        <v>4.5838150289017303</v>
      </c>
      <c r="CF427" s="500">
        <f t="shared" si="1161"/>
        <v>488.50003499999997</v>
      </c>
      <c r="CG427" s="404">
        <f t="shared" si="1162"/>
        <v>792.99999999999932</v>
      </c>
      <c r="CH427" s="564">
        <v>5.9884620000000002</v>
      </c>
      <c r="CI427" s="770">
        <v>6.9788135593220302</v>
      </c>
      <c r="CJ427" s="500">
        <f t="shared" si="1163"/>
        <v>778.50006000000008</v>
      </c>
      <c r="CK427" s="404">
        <f t="shared" si="1164"/>
        <v>823.49999999999955</v>
      </c>
      <c r="CL427" s="564"/>
      <c r="CM427" s="770"/>
      <c r="CN427" s="500">
        <f t="shared" si="1165"/>
        <v>0</v>
      </c>
      <c r="CO427" s="404">
        <f t="shared" si="1166"/>
        <v>0</v>
      </c>
      <c r="CP427" s="500">
        <f t="shared" si="1167"/>
        <v>5.0079055138339923</v>
      </c>
      <c r="CQ427" s="237">
        <f t="shared" si="1168"/>
        <v>5.5549828178694121</v>
      </c>
      <c r="CR427" s="500">
        <f t="shared" si="1169"/>
        <v>1267.0000950000001</v>
      </c>
      <c r="CS427" s="404">
        <f t="shared" si="1170"/>
        <v>1616.4999999999989</v>
      </c>
      <c r="CT427" s="565">
        <v>79.495930000000001</v>
      </c>
      <c r="CU427" s="770">
        <v>115.94797687861301</v>
      </c>
      <c r="CV427" s="500">
        <f t="shared" si="1171"/>
        <v>9777.9993900000009</v>
      </c>
      <c r="CW427" s="404">
        <f t="shared" si="1172"/>
        <v>20059.000000000051</v>
      </c>
      <c r="CX427" s="565">
        <v>81.946150000000003</v>
      </c>
      <c r="CY427" s="770">
        <v>94.389830508474603</v>
      </c>
      <c r="CZ427" s="500">
        <f t="shared" si="1173"/>
        <v>10652.9995</v>
      </c>
      <c r="DA427" s="404">
        <f t="shared" si="1174"/>
        <v>11138.000000000004</v>
      </c>
      <c r="DB427" s="565"/>
      <c r="DC427" s="770"/>
      <c r="DD427" s="500">
        <f t="shared" si="1175"/>
        <v>0</v>
      </c>
      <c r="DE427" s="404">
        <f t="shared" si="1176"/>
        <v>0</v>
      </c>
      <c r="DF427" s="500">
        <f t="shared" si="1177"/>
        <v>80.754936324110687</v>
      </c>
      <c r="DG427" s="404">
        <f t="shared" si="1178"/>
        <v>107.20618556701049</v>
      </c>
      <c r="DH427" s="500">
        <f t="shared" si="1179"/>
        <v>20430.998890000003</v>
      </c>
      <c r="DI427" s="404">
        <f t="shared" si="1180"/>
        <v>31197.000000000055</v>
      </c>
      <c r="DJ427" s="500">
        <f t="shared" si="1181"/>
        <v>332</v>
      </c>
      <c r="DK427" s="404">
        <f t="shared" si="1182"/>
        <v>382</v>
      </c>
      <c r="DL427" s="500">
        <f t="shared" si="1183"/>
        <v>332</v>
      </c>
      <c r="DM427" s="404">
        <f t="shared" si="1184"/>
        <v>382</v>
      </c>
      <c r="DN427" s="236">
        <f t="shared" si="1185"/>
        <v>4.5030122710843372</v>
      </c>
      <c r="DO427" s="237">
        <f t="shared" si="1186"/>
        <v>4.9751308900523528</v>
      </c>
      <c r="DP427" s="500">
        <f t="shared" si="1187"/>
        <v>1495.000074</v>
      </c>
      <c r="DQ427" s="404">
        <f t="shared" si="1188"/>
        <v>1900.4999999999989</v>
      </c>
      <c r="DR427" s="500">
        <f t="shared" si="1189"/>
        <v>79.668671445783133</v>
      </c>
      <c r="DS427" s="404">
        <f t="shared" si="1190"/>
        <v>104.40052356020958</v>
      </c>
      <c r="DT427" s="500">
        <f t="shared" si="1191"/>
        <v>26449.998920000002</v>
      </c>
      <c r="DU427" s="404">
        <f t="shared" si="1192"/>
        <v>39881.000000000058</v>
      </c>
      <c r="DV427" s="565">
        <v>71</v>
      </c>
      <c r="DW427" s="771">
        <v>89</v>
      </c>
      <c r="DX427" s="500">
        <f t="shared" si="1193"/>
        <v>71</v>
      </c>
      <c r="DY427" s="404">
        <f t="shared" si="1194"/>
        <v>89</v>
      </c>
      <c r="DZ427" s="565">
        <v>80</v>
      </c>
      <c r="EA427" s="771">
        <v>87</v>
      </c>
      <c r="EB427" s="500">
        <f t="shared" si="1195"/>
        <v>80</v>
      </c>
      <c r="EC427" s="404">
        <f t="shared" si="1196"/>
        <v>87</v>
      </c>
      <c r="ED427" s="565"/>
      <c r="EE427" s="771"/>
      <c r="EF427" s="500">
        <f t="shared" si="1197"/>
        <v>0</v>
      </c>
      <c r="EG427" s="404">
        <f t="shared" si="1198"/>
        <v>0</v>
      </c>
      <c r="EH427" s="500">
        <f t="shared" si="1199"/>
        <v>151</v>
      </c>
      <c r="EI427" s="404">
        <f t="shared" si="1200"/>
        <v>176</v>
      </c>
      <c r="EJ427" s="500">
        <f t="shared" si="1201"/>
        <v>151</v>
      </c>
      <c r="EK427" s="404">
        <f t="shared" si="1202"/>
        <v>176</v>
      </c>
      <c r="EL427" s="564">
        <v>3.1478869999999999</v>
      </c>
      <c r="EM427" s="772">
        <v>3.3595505617977501</v>
      </c>
      <c r="EN427" s="500">
        <f t="shared" si="1203"/>
        <v>223.499977</v>
      </c>
      <c r="EO427" s="404">
        <f t="shared" si="1204"/>
        <v>298.99999999999977</v>
      </c>
      <c r="EP427" s="564">
        <v>4.1500000000000004</v>
      </c>
      <c r="EQ427" s="772">
        <v>3.6206896551724101</v>
      </c>
      <c r="ER427" s="500">
        <f t="shared" si="1205"/>
        <v>332</v>
      </c>
      <c r="ES427" s="404">
        <f t="shared" si="1206"/>
        <v>314.99999999999966</v>
      </c>
      <c r="ET427" s="564"/>
      <c r="EU427" s="772"/>
      <c r="EV427" s="500">
        <f t="shared" si="1207"/>
        <v>0</v>
      </c>
      <c r="EW427" s="404">
        <f t="shared" si="1208"/>
        <v>0</v>
      </c>
      <c r="EX427" s="236">
        <f t="shared" si="1209"/>
        <v>3.6788077947019864</v>
      </c>
      <c r="EY427" s="237">
        <f t="shared" si="1210"/>
        <v>3.4886363636363602</v>
      </c>
      <c r="EZ427" s="500">
        <f t="shared" si="1211"/>
        <v>555.49997699999994</v>
      </c>
      <c r="FA427" s="404">
        <f t="shared" si="1212"/>
        <v>613.99999999999943</v>
      </c>
      <c r="FB427" s="565">
        <v>63.619720000000001</v>
      </c>
      <c r="FC427" s="772">
        <v>94.786516853932596</v>
      </c>
      <c r="FD427" s="500">
        <f t="shared" si="1213"/>
        <v>4517.0001199999997</v>
      </c>
      <c r="FE427" s="404">
        <f t="shared" si="1214"/>
        <v>8436.0000000000018</v>
      </c>
      <c r="FF427" s="565">
        <v>62.6875</v>
      </c>
      <c r="FG427" s="772">
        <v>66.7931034482759</v>
      </c>
      <c r="FH427" s="500">
        <f t="shared" si="1215"/>
        <v>5015</v>
      </c>
      <c r="FI427" s="404">
        <f t="shared" si="1216"/>
        <v>5811.0000000000036</v>
      </c>
      <c r="FJ427" s="565"/>
      <c r="FK427" s="772">
        <v>53</v>
      </c>
      <c r="FL427" s="500">
        <f t="shared" si="1217"/>
        <v>0</v>
      </c>
      <c r="FM427" s="404">
        <f t="shared" si="1218"/>
        <v>0</v>
      </c>
      <c r="FN427" s="500">
        <f t="shared" si="1219"/>
        <v>63.12582860927153</v>
      </c>
      <c r="FO427" s="404">
        <f t="shared" si="1220"/>
        <v>80.948863636363669</v>
      </c>
      <c r="FP427" s="500">
        <f t="shared" si="1221"/>
        <v>9532.0001200000006</v>
      </c>
      <c r="FQ427" s="404">
        <f t="shared" si="1222"/>
        <v>14247.000000000005</v>
      </c>
      <c r="FR427" s="565">
        <v>56</v>
      </c>
      <c r="FS427" s="773">
        <v>53</v>
      </c>
      <c r="FT427" s="500">
        <f t="shared" si="1223"/>
        <v>56</v>
      </c>
      <c r="FU427" s="404">
        <f t="shared" si="1224"/>
        <v>53</v>
      </c>
      <c r="FV427" s="564">
        <v>5.8571429999999998</v>
      </c>
      <c r="FW427" s="774">
        <v>7.0188679245283003</v>
      </c>
      <c r="FX427" s="500">
        <f t="shared" si="1225"/>
        <v>328.00000799999998</v>
      </c>
      <c r="FY427" s="404">
        <f t="shared" si="1226"/>
        <v>371.99999999999994</v>
      </c>
      <c r="FZ427" s="564">
        <v>70.785709999999995</v>
      </c>
      <c r="GA427" s="774">
        <v>80.150943396226396</v>
      </c>
      <c r="GB427" s="500">
        <f t="shared" si="1227"/>
        <v>3963.9997599999997</v>
      </c>
      <c r="GC427" s="404">
        <f t="shared" si="1228"/>
        <v>4247.9999999999991</v>
      </c>
      <c r="GD427" s="510">
        <f t="shared" si="1229"/>
        <v>254</v>
      </c>
      <c r="GE427" s="404">
        <f t="shared" si="1230"/>
        <v>327</v>
      </c>
      <c r="GF427" s="500">
        <f t="shared" si="1231"/>
        <v>254</v>
      </c>
      <c r="GG427" s="404">
        <f t="shared" si="1232"/>
        <v>327</v>
      </c>
      <c r="GH427" s="500">
        <f t="shared" si="1233"/>
        <v>875.99999200000002</v>
      </c>
      <c r="GI427" s="404">
        <f t="shared" si="1234"/>
        <v>1273.9999999999991</v>
      </c>
      <c r="GJ427" s="500">
        <f t="shared" si="1235"/>
        <v>18965.999510000001</v>
      </c>
      <c r="GK427" s="404">
        <f t="shared" si="1236"/>
        <v>34869.000000000058</v>
      </c>
      <c r="GL427" s="510">
        <f t="shared" si="1237"/>
        <v>229</v>
      </c>
      <c r="GM427" s="404">
        <f t="shared" si="1238"/>
        <v>231</v>
      </c>
      <c r="GN427" s="500">
        <f t="shared" si="1239"/>
        <v>229</v>
      </c>
      <c r="GO427" s="404">
        <f t="shared" si="1240"/>
        <v>231</v>
      </c>
      <c r="GP427" s="500">
        <f t="shared" si="1241"/>
        <v>1174.500059</v>
      </c>
      <c r="GQ427" s="404">
        <f t="shared" si="1242"/>
        <v>1240.4999999999991</v>
      </c>
      <c r="GR427" s="500">
        <f t="shared" si="1243"/>
        <v>17015.999530000001</v>
      </c>
      <c r="GS427" s="404">
        <f t="shared" si="1244"/>
        <v>19259.000000000007</v>
      </c>
      <c r="GT427" s="510">
        <f t="shared" si="1245"/>
        <v>483</v>
      </c>
      <c r="GU427" s="404">
        <f t="shared" si="1246"/>
        <v>558</v>
      </c>
      <c r="GV427" s="500">
        <f t="shared" si="1247"/>
        <v>483</v>
      </c>
      <c r="GW427" s="404">
        <f t="shared" si="1248"/>
        <v>558</v>
      </c>
      <c r="GX427" s="500">
        <f t="shared" si="1249"/>
        <v>2050.500051</v>
      </c>
      <c r="GY427" s="404">
        <f t="shared" si="1250"/>
        <v>2514.4999999999982</v>
      </c>
      <c r="GZ427" s="500">
        <f t="shared" si="1251"/>
        <v>35981.999040000002</v>
      </c>
      <c r="HA427" s="404">
        <f t="shared" si="1252"/>
        <v>54128.000000000065</v>
      </c>
      <c r="HB427" s="510">
        <f t="shared" si="1253"/>
        <v>0</v>
      </c>
      <c r="HC427" s="404">
        <f t="shared" si="1254"/>
        <v>0</v>
      </c>
      <c r="HD427" s="500">
        <f t="shared" si="1255"/>
        <v>0</v>
      </c>
      <c r="HE427" s="404">
        <f t="shared" si="1256"/>
        <v>0</v>
      </c>
      <c r="HF427" s="500" t="str">
        <f t="shared" si="1257"/>
        <v/>
      </c>
      <c r="HG427" s="404" t="str">
        <f t="shared" si="1258"/>
        <v/>
      </c>
      <c r="HH427" s="500" t="str">
        <f t="shared" si="1259"/>
        <v/>
      </c>
      <c r="HI427" s="404" t="str">
        <f t="shared" si="1260"/>
        <v/>
      </c>
      <c r="HJ427" s="510">
        <f t="shared" si="1261"/>
        <v>2378.500059</v>
      </c>
      <c r="HK427" s="404">
        <f t="shared" si="1262"/>
        <v>2886.4999999999982</v>
      </c>
      <c r="HL427" s="500">
        <f t="shared" si="1263"/>
        <v>39945.998800000001</v>
      </c>
      <c r="HM427" s="404">
        <f t="shared" si="1264"/>
        <v>58376.000000000065</v>
      </c>
    </row>
    <row r="428" spans="1:221">
      <c r="A428" s="763" t="s">
        <v>548</v>
      </c>
      <c r="B428" s="764" t="s">
        <v>1153</v>
      </c>
      <c r="C428" s="765"/>
      <c r="D428" s="766">
        <v>231697</v>
      </c>
      <c r="E428" s="514">
        <v>9</v>
      </c>
      <c r="F428" s="422">
        <v>451</v>
      </c>
      <c r="G428" s="768">
        <v>450</v>
      </c>
      <c r="H428" s="422">
        <v>0</v>
      </c>
      <c r="I428" s="768">
        <v>0</v>
      </c>
      <c r="J428" s="500">
        <f t="shared" si="1115"/>
        <v>451</v>
      </c>
      <c r="K428" s="404">
        <f t="shared" si="1116"/>
        <v>450</v>
      </c>
      <c r="L428" s="579" t="s">
        <v>409</v>
      </c>
      <c r="M428" s="768" t="s">
        <v>409</v>
      </c>
      <c r="N428" s="500">
        <f t="shared" si="1117"/>
        <v>451</v>
      </c>
      <c r="O428" s="404">
        <f t="shared" si="1118"/>
        <v>447</v>
      </c>
      <c r="P428" s="500">
        <f t="shared" si="1119"/>
        <v>451</v>
      </c>
      <c r="Q428" s="404">
        <f t="shared" si="1120"/>
        <v>447</v>
      </c>
      <c r="R428" s="422">
        <v>63</v>
      </c>
      <c r="S428" s="768">
        <v>52</v>
      </c>
      <c r="T428" s="500">
        <f t="shared" si="1121"/>
        <v>63</v>
      </c>
      <c r="U428" s="404">
        <f t="shared" si="1122"/>
        <v>52</v>
      </c>
      <c r="V428" s="422">
        <v>17</v>
      </c>
      <c r="W428" s="768">
        <v>22</v>
      </c>
      <c r="X428" s="500">
        <f t="shared" si="1123"/>
        <v>17</v>
      </c>
      <c r="Y428" s="404">
        <f t="shared" si="1124"/>
        <v>22</v>
      </c>
      <c r="Z428" s="422"/>
      <c r="AA428" s="768"/>
      <c r="AB428" s="500">
        <f t="shared" si="1125"/>
        <v>0</v>
      </c>
      <c r="AC428" s="404">
        <f t="shared" si="1126"/>
        <v>0</v>
      </c>
      <c r="AD428" s="500">
        <f t="shared" si="1127"/>
        <v>80</v>
      </c>
      <c r="AE428" s="404">
        <f t="shared" si="1128"/>
        <v>74</v>
      </c>
      <c r="AF428" s="500">
        <f t="shared" si="1129"/>
        <v>80</v>
      </c>
      <c r="AG428" s="404">
        <f t="shared" si="1130"/>
        <v>74</v>
      </c>
      <c r="AH428" s="564">
        <v>2.4126979999999998</v>
      </c>
      <c r="AI428" s="769">
        <v>2.9807692307692299</v>
      </c>
      <c r="AJ428" s="500">
        <f t="shared" si="1131"/>
        <v>151.99997399999998</v>
      </c>
      <c r="AK428" s="404">
        <f t="shared" si="1132"/>
        <v>154.99999999999994</v>
      </c>
      <c r="AL428" s="564">
        <v>3.7647059999999999</v>
      </c>
      <c r="AM428" s="769">
        <v>4</v>
      </c>
      <c r="AN428" s="500">
        <f t="shared" si="1133"/>
        <v>64.000001999999995</v>
      </c>
      <c r="AO428" s="404">
        <f t="shared" si="1134"/>
        <v>88</v>
      </c>
      <c r="AP428" s="564"/>
      <c r="AQ428" s="769"/>
      <c r="AR428" s="500">
        <f t="shared" si="1135"/>
        <v>0</v>
      </c>
      <c r="AS428" s="404">
        <f t="shared" si="1136"/>
        <v>0</v>
      </c>
      <c r="AT428" s="236">
        <f t="shared" si="1137"/>
        <v>2.6999996999999998</v>
      </c>
      <c r="AU428" s="237">
        <f t="shared" si="1138"/>
        <v>3.2837837837837829</v>
      </c>
      <c r="AV428" s="500">
        <f t="shared" si="1139"/>
        <v>215.99997599999998</v>
      </c>
      <c r="AW428" s="404">
        <f t="shared" si="1140"/>
        <v>242.99999999999994</v>
      </c>
      <c r="AX428" s="422">
        <v>68.682540000000003</v>
      </c>
      <c r="AY428" s="768">
        <v>93.230769230769198</v>
      </c>
      <c r="AZ428" s="500">
        <f t="shared" si="1141"/>
        <v>4327.0000200000004</v>
      </c>
      <c r="BA428" s="404">
        <f t="shared" si="1142"/>
        <v>4847.9999999999982</v>
      </c>
      <c r="BB428" s="422">
        <v>70.058819999999997</v>
      </c>
      <c r="BC428" s="768">
        <v>78.363636363636402</v>
      </c>
      <c r="BD428" s="500">
        <f t="shared" si="1143"/>
        <v>1190.9999399999999</v>
      </c>
      <c r="BE428" s="404">
        <f t="shared" si="1144"/>
        <v>1724.0000000000009</v>
      </c>
      <c r="BF428" s="422"/>
      <c r="BG428" s="768"/>
      <c r="BH428" s="500">
        <f t="shared" si="1145"/>
        <v>0</v>
      </c>
      <c r="BI428" s="404">
        <f t="shared" si="1146"/>
        <v>0</v>
      </c>
      <c r="BJ428" s="500">
        <f t="shared" si="1147"/>
        <v>68.974999499999996</v>
      </c>
      <c r="BK428" s="404">
        <f t="shared" si="1148"/>
        <v>88.810810810810793</v>
      </c>
      <c r="BL428" s="500">
        <f t="shared" si="1149"/>
        <v>5517.9999599999992</v>
      </c>
      <c r="BM428" s="404">
        <f t="shared" si="1150"/>
        <v>6571.9999999999991</v>
      </c>
      <c r="BN428" s="422">
        <v>65</v>
      </c>
      <c r="BO428" s="768">
        <v>84</v>
      </c>
      <c r="BP428" s="500">
        <f t="shared" si="1151"/>
        <v>65</v>
      </c>
      <c r="BQ428" s="404">
        <f t="shared" si="1152"/>
        <v>84</v>
      </c>
      <c r="BR428" s="422">
        <v>87</v>
      </c>
      <c r="BS428" s="768">
        <v>69</v>
      </c>
      <c r="BT428" s="500">
        <f t="shared" si="1153"/>
        <v>87</v>
      </c>
      <c r="BU428" s="404">
        <f t="shared" si="1154"/>
        <v>69</v>
      </c>
      <c r="BV428" s="422"/>
      <c r="BW428" s="768"/>
      <c r="BX428" s="500">
        <f t="shared" si="1155"/>
        <v>0</v>
      </c>
      <c r="BY428" s="404">
        <f t="shared" si="1156"/>
        <v>0</v>
      </c>
      <c r="BZ428" s="500">
        <f t="shared" si="1157"/>
        <v>152</v>
      </c>
      <c r="CA428" s="404">
        <f t="shared" si="1158"/>
        <v>153</v>
      </c>
      <c r="CB428" s="500">
        <f t="shared" si="1159"/>
        <v>152</v>
      </c>
      <c r="CC428" s="404">
        <f t="shared" si="1160"/>
        <v>153</v>
      </c>
      <c r="CD428" s="564">
        <v>4</v>
      </c>
      <c r="CE428" s="770">
        <v>4.1904761904761898</v>
      </c>
      <c r="CF428" s="500">
        <f t="shared" si="1161"/>
        <v>260</v>
      </c>
      <c r="CG428" s="404">
        <f t="shared" si="1162"/>
        <v>351.99999999999994</v>
      </c>
      <c r="CH428" s="564">
        <v>6.8448279999999997</v>
      </c>
      <c r="CI428" s="770">
        <v>6.3913043478260896</v>
      </c>
      <c r="CJ428" s="500">
        <f t="shared" si="1163"/>
        <v>595.50003600000002</v>
      </c>
      <c r="CK428" s="404">
        <f t="shared" si="1164"/>
        <v>441.00000000000017</v>
      </c>
      <c r="CL428" s="564"/>
      <c r="CM428" s="770"/>
      <c r="CN428" s="500">
        <f t="shared" si="1165"/>
        <v>0</v>
      </c>
      <c r="CO428" s="404">
        <f t="shared" si="1166"/>
        <v>0</v>
      </c>
      <c r="CP428" s="500">
        <f t="shared" si="1167"/>
        <v>5.6282897105263157</v>
      </c>
      <c r="CQ428" s="237">
        <f t="shared" si="1168"/>
        <v>5.1830065359477135</v>
      </c>
      <c r="CR428" s="500">
        <f t="shared" si="1169"/>
        <v>855.50003600000002</v>
      </c>
      <c r="CS428" s="404">
        <f t="shared" si="1170"/>
        <v>793.00000000000023</v>
      </c>
      <c r="CT428" s="565">
        <v>74.969229999999996</v>
      </c>
      <c r="CU428" s="770">
        <v>103.25</v>
      </c>
      <c r="CV428" s="500">
        <f t="shared" si="1171"/>
        <v>4872.9999499999994</v>
      </c>
      <c r="CW428" s="404">
        <f t="shared" si="1172"/>
        <v>8673</v>
      </c>
      <c r="CX428" s="565">
        <v>76.873559999999998</v>
      </c>
      <c r="CY428" s="770">
        <v>84.478260869565204</v>
      </c>
      <c r="CZ428" s="500">
        <f t="shared" si="1173"/>
        <v>6687.9997199999998</v>
      </c>
      <c r="DA428" s="404">
        <f t="shared" si="1174"/>
        <v>5828.9999999999991</v>
      </c>
      <c r="DB428" s="565"/>
      <c r="DC428" s="770"/>
      <c r="DD428" s="500">
        <f t="shared" si="1175"/>
        <v>0</v>
      </c>
      <c r="DE428" s="404">
        <f t="shared" si="1176"/>
        <v>0</v>
      </c>
      <c r="DF428" s="500">
        <f t="shared" si="1177"/>
        <v>76.059208355263152</v>
      </c>
      <c r="DG428" s="404">
        <f t="shared" si="1178"/>
        <v>94.784313725490193</v>
      </c>
      <c r="DH428" s="500">
        <f t="shared" si="1179"/>
        <v>11560.999669999999</v>
      </c>
      <c r="DI428" s="404">
        <f t="shared" si="1180"/>
        <v>14502</v>
      </c>
      <c r="DJ428" s="500">
        <f t="shared" si="1181"/>
        <v>232</v>
      </c>
      <c r="DK428" s="404">
        <f t="shared" si="1182"/>
        <v>227</v>
      </c>
      <c r="DL428" s="500">
        <f t="shared" si="1183"/>
        <v>232</v>
      </c>
      <c r="DM428" s="404">
        <f t="shared" si="1184"/>
        <v>227</v>
      </c>
      <c r="DN428" s="236">
        <f t="shared" si="1185"/>
        <v>4.6185345344827589</v>
      </c>
      <c r="DO428" s="237">
        <f t="shared" si="1186"/>
        <v>4.5638766519823797</v>
      </c>
      <c r="DP428" s="500">
        <f t="shared" si="1187"/>
        <v>1071.500012</v>
      </c>
      <c r="DQ428" s="404">
        <f t="shared" si="1188"/>
        <v>1036.0000000000002</v>
      </c>
      <c r="DR428" s="500">
        <f t="shared" si="1189"/>
        <v>73.616377715517231</v>
      </c>
      <c r="DS428" s="404">
        <f t="shared" si="1190"/>
        <v>92.837004405286351</v>
      </c>
      <c r="DT428" s="500">
        <f t="shared" si="1191"/>
        <v>17078.999629999998</v>
      </c>
      <c r="DU428" s="404">
        <f t="shared" si="1192"/>
        <v>21074</v>
      </c>
      <c r="DV428" s="565">
        <v>26</v>
      </c>
      <c r="DW428" s="771">
        <v>26</v>
      </c>
      <c r="DX428" s="500">
        <f t="shared" si="1193"/>
        <v>26</v>
      </c>
      <c r="DY428" s="404">
        <f t="shared" si="1194"/>
        <v>26</v>
      </c>
      <c r="DZ428" s="565">
        <v>54</v>
      </c>
      <c r="EA428" s="771">
        <v>53</v>
      </c>
      <c r="EB428" s="500">
        <f t="shared" si="1195"/>
        <v>54</v>
      </c>
      <c r="EC428" s="404">
        <f t="shared" si="1196"/>
        <v>53</v>
      </c>
      <c r="ED428" s="565"/>
      <c r="EE428" s="771"/>
      <c r="EF428" s="500">
        <f t="shared" si="1197"/>
        <v>0</v>
      </c>
      <c r="EG428" s="404">
        <f t="shared" si="1198"/>
        <v>0</v>
      </c>
      <c r="EH428" s="500">
        <f t="shared" si="1199"/>
        <v>80</v>
      </c>
      <c r="EI428" s="404">
        <f t="shared" si="1200"/>
        <v>79</v>
      </c>
      <c r="EJ428" s="500">
        <f t="shared" si="1201"/>
        <v>80</v>
      </c>
      <c r="EK428" s="404">
        <f t="shared" si="1202"/>
        <v>79</v>
      </c>
      <c r="EL428" s="564">
        <v>3.3653849999999998</v>
      </c>
      <c r="EM428" s="772">
        <v>3.1730769230769198</v>
      </c>
      <c r="EN428" s="500">
        <f t="shared" si="1203"/>
        <v>87.500010000000003</v>
      </c>
      <c r="EO428" s="404">
        <f t="shared" si="1204"/>
        <v>82.499999999999915</v>
      </c>
      <c r="EP428" s="564">
        <v>4.3148150000000003</v>
      </c>
      <c r="EQ428" s="772">
        <v>5.11320754716981</v>
      </c>
      <c r="ER428" s="500">
        <f t="shared" si="1205"/>
        <v>233.00001</v>
      </c>
      <c r="ES428" s="404">
        <f t="shared" si="1206"/>
        <v>270.99999999999994</v>
      </c>
      <c r="ET428" s="564"/>
      <c r="EU428" s="772"/>
      <c r="EV428" s="500">
        <f t="shared" si="1207"/>
        <v>0</v>
      </c>
      <c r="EW428" s="404">
        <f t="shared" si="1208"/>
        <v>0</v>
      </c>
      <c r="EX428" s="236">
        <f t="shared" si="1209"/>
        <v>4.0062502499999999</v>
      </c>
      <c r="EY428" s="237">
        <f t="shared" si="1210"/>
        <v>4.4746835443037964</v>
      </c>
      <c r="EZ428" s="500">
        <f t="shared" si="1211"/>
        <v>320.50002000000001</v>
      </c>
      <c r="FA428" s="404">
        <f t="shared" si="1212"/>
        <v>353.49999999999994</v>
      </c>
      <c r="FB428" s="565">
        <v>59.115380000000002</v>
      </c>
      <c r="FC428" s="772">
        <v>82.038461538461505</v>
      </c>
      <c r="FD428" s="500">
        <f t="shared" si="1213"/>
        <v>1536.9998800000001</v>
      </c>
      <c r="FE428" s="404">
        <f t="shared" si="1214"/>
        <v>2132.9999999999991</v>
      </c>
      <c r="FF428" s="565">
        <v>56.018520000000002</v>
      </c>
      <c r="FG428" s="772">
        <v>59.1132075471698</v>
      </c>
      <c r="FH428" s="500">
        <f t="shared" si="1215"/>
        <v>3025.0000800000003</v>
      </c>
      <c r="FI428" s="404">
        <f t="shared" si="1216"/>
        <v>3132.9999999999995</v>
      </c>
      <c r="FJ428" s="565"/>
      <c r="FK428" s="772">
        <v>141</v>
      </c>
      <c r="FL428" s="500">
        <f t="shared" si="1217"/>
        <v>0</v>
      </c>
      <c r="FM428" s="404">
        <f t="shared" si="1218"/>
        <v>0</v>
      </c>
      <c r="FN428" s="500">
        <f t="shared" si="1219"/>
        <v>57.0249995</v>
      </c>
      <c r="FO428" s="404">
        <f t="shared" si="1220"/>
        <v>66.658227848101248</v>
      </c>
      <c r="FP428" s="500">
        <f t="shared" si="1221"/>
        <v>4561.9999600000001</v>
      </c>
      <c r="FQ428" s="404">
        <f t="shared" si="1222"/>
        <v>5265.9999999999982</v>
      </c>
      <c r="FR428" s="565">
        <v>139</v>
      </c>
      <c r="FS428" s="773">
        <v>141</v>
      </c>
      <c r="FT428" s="500">
        <f t="shared" si="1223"/>
        <v>139</v>
      </c>
      <c r="FU428" s="404">
        <f t="shared" si="1224"/>
        <v>141</v>
      </c>
      <c r="FV428" s="564">
        <v>3.0863309999999999</v>
      </c>
      <c r="FW428" s="774">
        <v>2.31914893617021</v>
      </c>
      <c r="FX428" s="500">
        <f t="shared" si="1225"/>
        <v>429.00000899999998</v>
      </c>
      <c r="FY428" s="404">
        <f t="shared" si="1226"/>
        <v>326.9999999999996</v>
      </c>
      <c r="FZ428" s="564">
        <v>26.755400000000002</v>
      </c>
      <c r="GA428" s="774">
        <v>22.078014184397201</v>
      </c>
      <c r="GB428" s="500">
        <f t="shared" si="1227"/>
        <v>3719.0006000000003</v>
      </c>
      <c r="GC428" s="404">
        <f t="shared" si="1228"/>
        <v>3113.0000000000055</v>
      </c>
      <c r="GD428" s="510">
        <f t="shared" si="1229"/>
        <v>154</v>
      </c>
      <c r="GE428" s="404">
        <f t="shared" si="1230"/>
        <v>162</v>
      </c>
      <c r="GF428" s="500">
        <f t="shared" si="1231"/>
        <v>154</v>
      </c>
      <c r="GG428" s="404">
        <f t="shared" si="1232"/>
        <v>162</v>
      </c>
      <c r="GH428" s="500">
        <f t="shared" si="1233"/>
        <v>499.49998399999993</v>
      </c>
      <c r="GI428" s="404">
        <f t="shared" si="1234"/>
        <v>589.49999999999977</v>
      </c>
      <c r="GJ428" s="500">
        <f t="shared" si="1235"/>
        <v>10736.99985</v>
      </c>
      <c r="GK428" s="404">
        <f t="shared" si="1236"/>
        <v>15653.999999999996</v>
      </c>
      <c r="GL428" s="510">
        <f t="shared" si="1237"/>
        <v>158</v>
      </c>
      <c r="GM428" s="404">
        <f t="shared" si="1238"/>
        <v>144</v>
      </c>
      <c r="GN428" s="500">
        <f t="shared" si="1239"/>
        <v>158</v>
      </c>
      <c r="GO428" s="404">
        <f t="shared" si="1240"/>
        <v>144</v>
      </c>
      <c r="GP428" s="500">
        <f t="shared" si="1241"/>
        <v>892.50004799999999</v>
      </c>
      <c r="GQ428" s="404">
        <f t="shared" si="1242"/>
        <v>800.00000000000023</v>
      </c>
      <c r="GR428" s="500">
        <f t="shared" si="1243"/>
        <v>10903.999739999999</v>
      </c>
      <c r="GS428" s="404">
        <f t="shared" si="1244"/>
        <v>10686</v>
      </c>
      <c r="GT428" s="510">
        <f t="shared" si="1245"/>
        <v>312</v>
      </c>
      <c r="GU428" s="404">
        <f t="shared" si="1246"/>
        <v>306</v>
      </c>
      <c r="GV428" s="500">
        <f t="shared" si="1247"/>
        <v>312</v>
      </c>
      <c r="GW428" s="404">
        <f t="shared" si="1248"/>
        <v>306</v>
      </c>
      <c r="GX428" s="500">
        <f t="shared" si="1249"/>
        <v>1392.0000319999999</v>
      </c>
      <c r="GY428" s="404">
        <f t="shared" si="1250"/>
        <v>1389.5</v>
      </c>
      <c r="GZ428" s="500">
        <f t="shared" si="1251"/>
        <v>21640.999589999999</v>
      </c>
      <c r="HA428" s="404">
        <f t="shared" si="1252"/>
        <v>26339.999999999996</v>
      </c>
      <c r="HB428" s="510">
        <f t="shared" si="1253"/>
        <v>0</v>
      </c>
      <c r="HC428" s="404">
        <f t="shared" si="1254"/>
        <v>0</v>
      </c>
      <c r="HD428" s="500">
        <f t="shared" si="1255"/>
        <v>0</v>
      </c>
      <c r="HE428" s="404">
        <f t="shared" si="1256"/>
        <v>0</v>
      </c>
      <c r="HF428" s="500" t="str">
        <f t="shared" si="1257"/>
        <v/>
      </c>
      <c r="HG428" s="404" t="str">
        <f t="shared" si="1258"/>
        <v/>
      </c>
      <c r="HH428" s="500" t="str">
        <f t="shared" si="1259"/>
        <v/>
      </c>
      <c r="HI428" s="404" t="str">
        <f t="shared" si="1260"/>
        <v/>
      </c>
      <c r="HJ428" s="510">
        <f t="shared" si="1261"/>
        <v>1821.0000409999998</v>
      </c>
      <c r="HK428" s="404">
        <f t="shared" si="1262"/>
        <v>1716.4999999999998</v>
      </c>
      <c r="HL428" s="500">
        <f t="shared" si="1263"/>
        <v>25360.000189999999</v>
      </c>
      <c r="HM428" s="404">
        <f t="shared" si="1264"/>
        <v>29453.000000000007</v>
      </c>
    </row>
    <row r="429" spans="1:221">
      <c r="A429" s="763" t="s">
        <v>548</v>
      </c>
      <c r="B429" s="764" t="s">
        <v>1154</v>
      </c>
      <c r="C429" s="765"/>
      <c r="D429" s="766">
        <v>231882</v>
      </c>
      <c r="E429" s="514">
        <v>9</v>
      </c>
      <c r="F429" s="422">
        <v>285</v>
      </c>
      <c r="G429" s="768">
        <v>271</v>
      </c>
      <c r="H429" s="422">
        <v>0</v>
      </c>
      <c r="I429" s="768">
        <v>0</v>
      </c>
      <c r="J429" s="500">
        <f t="shared" si="1115"/>
        <v>285</v>
      </c>
      <c r="K429" s="404">
        <f t="shared" si="1116"/>
        <v>271</v>
      </c>
      <c r="L429" s="579" t="s">
        <v>409</v>
      </c>
      <c r="M429" s="768" t="s">
        <v>409</v>
      </c>
      <c r="N429" s="500">
        <f t="shared" si="1117"/>
        <v>285</v>
      </c>
      <c r="O429" s="404">
        <f t="shared" si="1118"/>
        <v>271</v>
      </c>
      <c r="P429" s="500">
        <f t="shared" si="1119"/>
        <v>285</v>
      </c>
      <c r="Q429" s="404">
        <f t="shared" si="1120"/>
        <v>271</v>
      </c>
      <c r="R429" s="422">
        <v>53</v>
      </c>
      <c r="S429" s="768">
        <v>44</v>
      </c>
      <c r="T429" s="500">
        <f t="shared" si="1121"/>
        <v>53</v>
      </c>
      <c r="U429" s="404">
        <f t="shared" si="1122"/>
        <v>44</v>
      </c>
      <c r="V429" s="422">
        <v>18</v>
      </c>
      <c r="W429" s="768">
        <v>20</v>
      </c>
      <c r="X429" s="500">
        <f t="shared" si="1123"/>
        <v>18</v>
      </c>
      <c r="Y429" s="404">
        <f t="shared" si="1124"/>
        <v>20</v>
      </c>
      <c r="Z429" s="422"/>
      <c r="AA429" s="768"/>
      <c r="AB429" s="500">
        <f t="shared" si="1125"/>
        <v>0</v>
      </c>
      <c r="AC429" s="404">
        <f t="shared" si="1126"/>
        <v>0</v>
      </c>
      <c r="AD429" s="500">
        <f t="shared" si="1127"/>
        <v>71</v>
      </c>
      <c r="AE429" s="404">
        <f t="shared" si="1128"/>
        <v>64</v>
      </c>
      <c r="AF429" s="500">
        <f t="shared" si="1129"/>
        <v>71</v>
      </c>
      <c r="AG429" s="404">
        <f t="shared" si="1130"/>
        <v>64</v>
      </c>
      <c r="AH429" s="564">
        <v>2.811321</v>
      </c>
      <c r="AI429" s="769">
        <v>3.1590909090909101</v>
      </c>
      <c r="AJ429" s="500">
        <f t="shared" si="1131"/>
        <v>149.000013</v>
      </c>
      <c r="AK429" s="404">
        <f t="shared" si="1132"/>
        <v>139.00000000000006</v>
      </c>
      <c r="AL429" s="564">
        <v>4</v>
      </c>
      <c r="AM429" s="769">
        <v>3.65</v>
      </c>
      <c r="AN429" s="500">
        <f t="shared" si="1133"/>
        <v>72</v>
      </c>
      <c r="AO429" s="404">
        <f t="shared" si="1134"/>
        <v>73</v>
      </c>
      <c r="AP429" s="564"/>
      <c r="AQ429" s="769"/>
      <c r="AR429" s="500">
        <f t="shared" si="1135"/>
        <v>0</v>
      </c>
      <c r="AS429" s="404">
        <f t="shared" si="1136"/>
        <v>0</v>
      </c>
      <c r="AT429" s="236">
        <f t="shared" si="1137"/>
        <v>3.1126762394366199</v>
      </c>
      <c r="AU429" s="237">
        <f t="shared" si="1138"/>
        <v>3.3125000000000009</v>
      </c>
      <c r="AV429" s="500">
        <f t="shared" si="1139"/>
        <v>221.00001300000002</v>
      </c>
      <c r="AW429" s="404">
        <f t="shared" si="1140"/>
        <v>212.00000000000006</v>
      </c>
      <c r="AX429" s="422">
        <v>89.169809999999998</v>
      </c>
      <c r="AY429" s="768">
        <v>107.40909090909101</v>
      </c>
      <c r="AZ429" s="500">
        <f t="shared" si="1141"/>
        <v>4725.9999299999999</v>
      </c>
      <c r="BA429" s="404">
        <f t="shared" si="1142"/>
        <v>4726.0000000000045</v>
      </c>
      <c r="BB429" s="422">
        <v>81.333330000000004</v>
      </c>
      <c r="BC429" s="768">
        <v>79.25</v>
      </c>
      <c r="BD429" s="500">
        <f t="shared" si="1143"/>
        <v>1463.9999400000002</v>
      </c>
      <c r="BE429" s="404">
        <f t="shared" si="1144"/>
        <v>1585</v>
      </c>
      <c r="BF429" s="422"/>
      <c r="BG429" s="768"/>
      <c r="BH429" s="500">
        <f t="shared" si="1145"/>
        <v>0</v>
      </c>
      <c r="BI429" s="404">
        <f t="shared" si="1146"/>
        <v>0</v>
      </c>
      <c r="BJ429" s="500">
        <f t="shared" si="1147"/>
        <v>87.183096760563373</v>
      </c>
      <c r="BK429" s="404">
        <f t="shared" si="1148"/>
        <v>98.609375000000071</v>
      </c>
      <c r="BL429" s="500">
        <f t="shared" si="1149"/>
        <v>6189.9998699999996</v>
      </c>
      <c r="BM429" s="404">
        <f t="shared" si="1150"/>
        <v>6311.0000000000045</v>
      </c>
      <c r="BN429" s="422">
        <v>35</v>
      </c>
      <c r="BO429" s="768">
        <v>45</v>
      </c>
      <c r="BP429" s="500">
        <f t="shared" si="1151"/>
        <v>35</v>
      </c>
      <c r="BQ429" s="404">
        <f t="shared" si="1152"/>
        <v>45</v>
      </c>
      <c r="BR429" s="422">
        <v>84</v>
      </c>
      <c r="BS429" s="768">
        <v>60</v>
      </c>
      <c r="BT429" s="500">
        <f t="shared" si="1153"/>
        <v>84</v>
      </c>
      <c r="BU429" s="404">
        <f t="shared" si="1154"/>
        <v>60</v>
      </c>
      <c r="BV429" s="422"/>
      <c r="BW429" s="768"/>
      <c r="BX429" s="500">
        <f t="shared" si="1155"/>
        <v>0</v>
      </c>
      <c r="BY429" s="404">
        <f t="shared" si="1156"/>
        <v>0</v>
      </c>
      <c r="BZ429" s="500">
        <f t="shared" si="1157"/>
        <v>119</v>
      </c>
      <c r="CA429" s="404">
        <f t="shared" si="1158"/>
        <v>105</v>
      </c>
      <c r="CB429" s="500">
        <f t="shared" si="1159"/>
        <v>119</v>
      </c>
      <c r="CC429" s="404">
        <f t="shared" si="1160"/>
        <v>105</v>
      </c>
      <c r="CD429" s="564">
        <v>5.3285710000000002</v>
      </c>
      <c r="CE429" s="770">
        <v>5.5777777777777802</v>
      </c>
      <c r="CF429" s="500">
        <f t="shared" si="1161"/>
        <v>186.49998500000001</v>
      </c>
      <c r="CG429" s="404">
        <f t="shared" si="1162"/>
        <v>251.00000000000011</v>
      </c>
      <c r="CH429" s="564">
        <v>8.2380949999999995</v>
      </c>
      <c r="CI429" s="770">
        <v>7.7916666666666696</v>
      </c>
      <c r="CJ429" s="500">
        <f t="shared" si="1163"/>
        <v>691.99997999999994</v>
      </c>
      <c r="CK429" s="404">
        <f t="shared" si="1164"/>
        <v>467.50000000000017</v>
      </c>
      <c r="CL429" s="564"/>
      <c r="CM429" s="770"/>
      <c r="CN429" s="500">
        <f t="shared" si="1165"/>
        <v>0</v>
      </c>
      <c r="CO429" s="404">
        <f t="shared" si="1166"/>
        <v>0</v>
      </c>
      <c r="CP429" s="500">
        <f t="shared" si="1167"/>
        <v>7.3823526470588234</v>
      </c>
      <c r="CQ429" s="237">
        <f t="shared" si="1168"/>
        <v>6.8428571428571452</v>
      </c>
      <c r="CR429" s="500">
        <f t="shared" si="1169"/>
        <v>878.49996499999997</v>
      </c>
      <c r="CS429" s="404">
        <f t="shared" si="1170"/>
        <v>718.50000000000023</v>
      </c>
      <c r="CT429" s="565">
        <v>88.2</v>
      </c>
      <c r="CU429" s="770">
        <v>113.422222222222</v>
      </c>
      <c r="CV429" s="500">
        <f t="shared" si="1171"/>
        <v>3087</v>
      </c>
      <c r="CW429" s="404">
        <f t="shared" si="1172"/>
        <v>5103.99999999999</v>
      </c>
      <c r="CX429" s="565">
        <v>90.559520000000006</v>
      </c>
      <c r="CY429" s="770">
        <v>87.8</v>
      </c>
      <c r="CZ429" s="500">
        <f t="shared" si="1173"/>
        <v>7606.9996800000008</v>
      </c>
      <c r="DA429" s="404">
        <f t="shared" si="1174"/>
        <v>5268</v>
      </c>
      <c r="DB429" s="565"/>
      <c r="DC429" s="770"/>
      <c r="DD429" s="500">
        <f t="shared" si="1175"/>
        <v>0</v>
      </c>
      <c r="DE429" s="404">
        <f t="shared" si="1176"/>
        <v>0</v>
      </c>
      <c r="DF429" s="500">
        <f t="shared" si="1177"/>
        <v>89.865543529411767</v>
      </c>
      <c r="DG429" s="404">
        <f t="shared" si="1178"/>
        <v>98.780952380952272</v>
      </c>
      <c r="DH429" s="500">
        <f t="shared" si="1179"/>
        <v>10693.999680000001</v>
      </c>
      <c r="DI429" s="404">
        <f t="shared" si="1180"/>
        <v>10371.999999999989</v>
      </c>
      <c r="DJ429" s="500">
        <f t="shared" si="1181"/>
        <v>190</v>
      </c>
      <c r="DK429" s="404">
        <f t="shared" si="1182"/>
        <v>169</v>
      </c>
      <c r="DL429" s="500">
        <f t="shared" si="1183"/>
        <v>190</v>
      </c>
      <c r="DM429" s="404">
        <f t="shared" si="1184"/>
        <v>169</v>
      </c>
      <c r="DN429" s="236">
        <f t="shared" si="1185"/>
        <v>5.7868419894736842</v>
      </c>
      <c r="DO429" s="237">
        <f t="shared" si="1186"/>
        <v>5.5059171597633147</v>
      </c>
      <c r="DP429" s="500">
        <f t="shared" si="1187"/>
        <v>1099.4999780000001</v>
      </c>
      <c r="DQ429" s="404">
        <f t="shared" si="1188"/>
        <v>930.50000000000023</v>
      </c>
      <c r="DR429" s="500">
        <f t="shared" si="1189"/>
        <v>88.863155526315794</v>
      </c>
      <c r="DS429" s="404">
        <f t="shared" si="1190"/>
        <v>98.715976331360906</v>
      </c>
      <c r="DT429" s="500">
        <f t="shared" si="1191"/>
        <v>16883.99955</v>
      </c>
      <c r="DU429" s="404">
        <f t="shared" si="1192"/>
        <v>16682.999999999993</v>
      </c>
      <c r="DV429" s="565">
        <v>19</v>
      </c>
      <c r="DW429" s="771">
        <v>11</v>
      </c>
      <c r="DX429" s="500">
        <f t="shared" si="1193"/>
        <v>19</v>
      </c>
      <c r="DY429" s="404">
        <f t="shared" si="1194"/>
        <v>11</v>
      </c>
      <c r="DZ429" s="565">
        <v>22</v>
      </c>
      <c r="EA429" s="771">
        <v>19</v>
      </c>
      <c r="EB429" s="500">
        <f t="shared" si="1195"/>
        <v>22</v>
      </c>
      <c r="EC429" s="404">
        <f t="shared" si="1196"/>
        <v>19</v>
      </c>
      <c r="ED429" s="565"/>
      <c r="EE429" s="771"/>
      <c r="EF429" s="500">
        <f t="shared" si="1197"/>
        <v>0</v>
      </c>
      <c r="EG429" s="404">
        <f t="shared" si="1198"/>
        <v>0</v>
      </c>
      <c r="EH429" s="500">
        <f t="shared" si="1199"/>
        <v>41</v>
      </c>
      <c r="EI429" s="404">
        <f t="shared" si="1200"/>
        <v>30</v>
      </c>
      <c r="EJ429" s="500">
        <f t="shared" si="1201"/>
        <v>41</v>
      </c>
      <c r="EK429" s="404">
        <f t="shared" si="1202"/>
        <v>30</v>
      </c>
      <c r="EL429" s="564">
        <v>2.8157890000000001</v>
      </c>
      <c r="EM429" s="772">
        <v>4.0909090909090899</v>
      </c>
      <c r="EN429" s="500">
        <f t="shared" si="1203"/>
        <v>53.499991000000001</v>
      </c>
      <c r="EO429" s="404">
        <f t="shared" si="1204"/>
        <v>44.999999999999986</v>
      </c>
      <c r="EP429" s="564">
        <v>4.9545450000000004</v>
      </c>
      <c r="EQ429" s="772">
        <v>5.0789473684210504</v>
      </c>
      <c r="ER429" s="500">
        <f t="shared" si="1205"/>
        <v>108.99999000000001</v>
      </c>
      <c r="ES429" s="404">
        <f t="shared" si="1206"/>
        <v>96.499999999999957</v>
      </c>
      <c r="ET429" s="564"/>
      <c r="EU429" s="772"/>
      <c r="EV429" s="500">
        <f t="shared" si="1207"/>
        <v>0</v>
      </c>
      <c r="EW429" s="404">
        <f t="shared" si="1208"/>
        <v>0</v>
      </c>
      <c r="EX429" s="236">
        <f t="shared" si="1209"/>
        <v>3.9634141707317077</v>
      </c>
      <c r="EY429" s="237">
        <f t="shared" si="1210"/>
        <v>4.716666666666665</v>
      </c>
      <c r="EZ429" s="500">
        <f t="shared" si="1211"/>
        <v>162.49998100000002</v>
      </c>
      <c r="FA429" s="404">
        <f t="shared" si="1212"/>
        <v>141.49999999999994</v>
      </c>
      <c r="FB429" s="565">
        <v>78.63158</v>
      </c>
      <c r="FC429" s="772">
        <v>91.909090909090907</v>
      </c>
      <c r="FD429" s="500">
        <f t="shared" si="1213"/>
        <v>1494.0000199999999</v>
      </c>
      <c r="FE429" s="404">
        <f t="shared" si="1214"/>
        <v>1011</v>
      </c>
      <c r="FF429" s="565">
        <v>60.590910000000001</v>
      </c>
      <c r="FG429" s="772">
        <v>69.105263157894697</v>
      </c>
      <c r="FH429" s="500">
        <f t="shared" si="1215"/>
        <v>1333.0000199999999</v>
      </c>
      <c r="FI429" s="404">
        <f t="shared" si="1216"/>
        <v>1312.9999999999993</v>
      </c>
      <c r="FJ429" s="565"/>
      <c r="FK429" s="772">
        <v>72</v>
      </c>
      <c r="FL429" s="500">
        <f t="shared" si="1217"/>
        <v>0</v>
      </c>
      <c r="FM429" s="404">
        <f t="shared" si="1218"/>
        <v>0</v>
      </c>
      <c r="FN429" s="500">
        <f t="shared" si="1219"/>
        <v>68.951220487804875</v>
      </c>
      <c r="FO429" s="404">
        <f t="shared" si="1220"/>
        <v>77.46666666666664</v>
      </c>
      <c r="FP429" s="500">
        <f t="shared" si="1221"/>
        <v>2827.0000399999999</v>
      </c>
      <c r="FQ429" s="404">
        <f t="shared" si="1222"/>
        <v>2323.9999999999991</v>
      </c>
      <c r="FR429" s="565">
        <v>54</v>
      </c>
      <c r="FS429" s="773">
        <v>72</v>
      </c>
      <c r="FT429" s="500">
        <f t="shared" si="1223"/>
        <v>54</v>
      </c>
      <c r="FU429" s="404">
        <f t="shared" si="1224"/>
        <v>72</v>
      </c>
      <c r="FV429" s="564">
        <v>9.5740739999999995</v>
      </c>
      <c r="FW429" s="774">
        <v>8.3055555555555607</v>
      </c>
      <c r="FX429" s="500">
        <f t="shared" si="1225"/>
        <v>516.99999600000001</v>
      </c>
      <c r="FY429" s="404">
        <f t="shared" si="1226"/>
        <v>598.00000000000034</v>
      </c>
      <c r="FZ429" s="564">
        <v>85.888890000000004</v>
      </c>
      <c r="GA429" s="774">
        <v>79.0694444444444</v>
      </c>
      <c r="GB429" s="500">
        <f t="shared" si="1227"/>
        <v>4638.0000600000003</v>
      </c>
      <c r="GC429" s="404">
        <f t="shared" si="1228"/>
        <v>5692.9999999999964</v>
      </c>
      <c r="GD429" s="510">
        <f t="shared" si="1229"/>
        <v>107</v>
      </c>
      <c r="GE429" s="404">
        <f t="shared" si="1230"/>
        <v>100</v>
      </c>
      <c r="GF429" s="500">
        <f t="shared" si="1231"/>
        <v>107</v>
      </c>
      <c r="GG429" s="404">
        <f t="shared" si="1232"/>
        <v>100</v>
      </c>
      <c r="GH429" s="500">
        <f t="shared" si="1233"/>
        <v>388.99998900000003</v>
      </c>
      <c r="GI429" s="404">
        <f t="shared" si="1234"/>
        <v>435.00000000000017</v>
      </c>
      <c r="GJ429" s="500">
        <f t="shared" si="1235"/>
        <v>9306.9999499999994</v>
      </c>
      <c r="GK429" s="404">
        <f t="shared" si="1236"/>
        <v>10840.999999999995</v>
      </c>
      <c r="GL429" s="510">
        <f t="shared" si="1237"/>
        <v>124</v>
      </c>
      <c r="GM429" s="404">
        <f t="shared" si="1238"/>
        <v>99</v>
      </c>
      <c r="GN429" s="500">
        <f t="shared" si="1239"/>
        <v>124</v>
      </c>
      <c r="GO429" s="404">
        <f t="shared" si="1240"/>
        <v>99</v>
      </c>
      <c r="GP429" s="500">
        <f t="shared" si="1241"/>
        <v>872.99996999999996</v>
      </c>
      <c r="GQ429" s="404">
        <f t="shared" si="1242"/>
        <v>637.00000000000023</v>
      </c>
      <c r="GR429" s="500">
        <f t="shared" si="1243"/>
        <v>10403.99964</v>
      </c>
      <c r="GS429" s="404">
        <f t="shared" si="1244"/>
        <v>8165.9999999999991</v>
      </c>
      <c r="GT429" s="510">
        <f t="shared" si="1245"/>
        <v>231</v>
      </c>
      <c r="GU429" s="404">
        <f t="shared" si="1246"/>
        <v>199</v>
      </c>
      <c r="GV429" s="500">
        <f t="shared" si="1247"/>
        <v>231</v>
      </c>
      <c r="GW429" s="404">
        <f t="shared" si="1248"/>
        <v>199</v>
      </c>
      <c r="GX429" s="500">
        <f t="shared" si="1249"/>
        <v>1261.999959</v>
      </c>
      <c r="GY429" s="404">
        <f t="shared" si="1250"/>
        <v>1072.0000000000005</v>
      </c>
      <c r="GZ429" s="500">
        <f t="shared" si="1251"/>
        <v>19710.999589999999</v>
      </c>
      <c r="HA429" s="404">
        <f t="shared" si="1252"/>
        <v>19006.999999999993</v>
      </c>
      <c r="HB429" s="510">
        <f t="shared" si="1253"/>
        <v>0</v>
      </c>
      <c r="HC429" s="404">
        <f t="shared" si="1254"/>
        <v>0</v>
      </c>
      <c r="HD429" s="500">
        <f t="shared" si="1255"/>
        <v>0</v>
      </c>
      <c r="HE429" s="404">
        <f t="shared" si="1256"/>
        <v>0</v>
      </c>
      <c r="HF429" s="500" t="str">
        <f t="shared" si="1257"/>
        <v/>
      </c>
      <c r="HG429" s="404" t="str">
        <f t="shared" si="1258"/>
        <v/>
      </c>
      <c r="HH429" s="500" t="str">
        <f t="shared" si="1259"/>
        <v/>
      </c>
      <c r="HI429" s="404" t="str">
        <f t="shared" si="1260"/>
        <v/>
      </c>
      <c r="HJ429" s="510">
        <f t="shared" si="1261"/>
        <v>1778.999955</v>
      </c>
      <c r="HK429" s="404">
        <f t="shared" si="1262"/>
        <v>1670.0000000000005</v>
      </c>
      <c r="HL429" s="500">
        <f t="shared" si="1263"/>
        <v>24348.999649999998</v>
      </c>
      <c r="HM429" s="404">
        <f t="shared" si="1264"/>
        <v>24699.999999999989</v>
      </c>
    </row>
    <row r="430" spans="1:221">
      <c r="A430" s="763" t="s">
        <v>548</v>
      </c>
      <c r="B430" s="764" t="s">
        <v>1155</v>
      </c>
      <c r="C430" s="765"/>
      <c r="D430" s="766">
        <v>232195</v>
      </c>
      <c r="E430" s="514">
        <v>9</v>
      </c>
      <c r="F430" s="422">
        <v>808</v>
      </c>
      <c r="G430" s="768">
        <v>788</v>
      </c>
      <c r="H430" s="422">
        <v>0</v>
      </c>
      <c r="I430" s="768">
        <v>0</v>
      </c>
      <c r="J430" s="500">
        <f t="shared" si="1115"/>
        <v>808</v>
      </c>
      <c r="K430" s="404">
        <f t="shared" si="1116"/>
        <v>788</v>
      </c>
      <c r="L430" s="579" t="s">
        <v>409</v>
      </c>
      <c r="M430" s="768" t="s">
        <v>409</v>
      </c>
      <c r="N430" s="500">
        <f t="shared" si="1117"/>
        <v>808</v>
      </c>
      <c r="O430" s="404">
        <f t="shared" si="1118"/>
        <v>784</v>
      </c>
      <c r="P430" s="500">
        <f t="shared" si="1119"/>
        <v>808</v>
      </c>
      <c r="Q430" s="404">
        <f t="shared" si="1120"/>
        <v>784</v>
      </c>
      <c r="R430" s="422">
        <v>42</v>
      </c>
      <c r="S430" s="768">
        <v>70</v>
      </c>
      <c r="T430" s="500">
        <f t="shared" si="1121"/>
        <v>42</v>
      </c>
      <c r="U430" s="404">
        <f t="shared" si="1122"/>
        <v>70</v>
      </c>
      <c r="V430" s="422">
        <v>12</v>
      </c>
      <c r="W430" s="768">
        <v>7</v>
      </c>
      <c r="X430" s="500">
        <f t="shared" si="1123"/>
        <v>12</v>
      </c>
      <c r="Y430" s="404">
        <f t="shared" si="1124"/>
        <v>7</v>
      </c>
      <c r="Z430" s="422"/>
      <c r="AA430" s="768"/>
      <c r="AB430" s="500">
        <f t="shared" si="1125"/>
        <v>0</v>
      </c>
      <c r="AC430" s="404">
        <f t="shared" si="1126"/>
        <v>0</v>
      </c>
      <c r="AD430" s="500">
        <f t="shared" si="1127"/>
        <v>54</v>
      </c>
      <c r="AE430" s="404">
        <f t="shared" si="1128"/>
        <v>77</v>
      </c>
      <c r="AF430" s="500">
        <f t="shared" si="1129"/>
        <v>54</v>
      </c>
      <c r="AG430" s="404">
        <f t="shared" si="1130"/>
        <v>77</v>
      </c>
      <c r="AH430" s="564">
        <v>3.1190479999999998</v>
      </c>
      <c r="AI430" s="769">
        <v>2.5142857142857098</v>
      </c>
      <c r="AJ430" s="500">
        <f t="shared" si="1131"/>
        <v>131.00001599999999</v>
      </c>
      <c r="AK430" s="404">
        <f t="shared" si="1132"/>
        <v>175.99999999999969</v>
      </c>
      <c r="AL430" s="564">
        <v>3.5</v>
      </c>
      <c r="AM430" s="769">
        <v>3.8571428571428599</v>
      </c>
      <c r="AN430" s="500">
        <f t="shared" si="1133"/>
        <v>42</v>
      </c>
      <c r="AO430" s="404">
        <f t="shared" si="1134"/>
        <v>27.000000000000018</v>
      </c>
      <c r="AP430" s="564"/>
      <c r="AQ430" s="769"/>
      <c r="AR430" s="500">
        <f t="shared" si="1135"/>
        <v>0</v>
      </c>
      <c r="AS430" s="404">
        <f t="shared" si="1136"/>
        <v>0</v>
      </c>
      <c r="AT430" s="236">
        <f t="shared" si="1137"/>
        <v>3.2037039999999997</v>
      </c>
      <c r="AU430" s="237">
        <f t="shared" si="1138"/>
        <v>2.6363636363636327</v>
      </c>
      <c r="AV430" s="500">
        <f t="shared" si="1139"/>
        <v>173.00001599999999</v>
      </c>
      <c r="AW430" s="404">
        <f t="shared" si="1140"/>
        <v>202.99999999999972</v>
      </c>
      <c r="AX430" s="422">
        <v>76.142859999999999</v>
      </c>
      <c r="AY430" s="768">
        <v>126.94285714285699</v>
      </c>
      <c r="AZ430" s="500">
        <f t="shared" si="1141"/>
        <v>3198.0001200000002</v>
      </c>
      <c r="BA430" s="404">
        <f t="shared" si="1142"/>
        <v>8885.9999999999891</v>
      </c>
      <c r="BB430" s="422">
        <v>69.75</v>
      </c>
      <c r="BC430" s="768">
        <v>88.142857142857096</v>
      </c>
      <c r="BD430" s="500">
        <f t="shared" si="1143"/>
        <v>837</v>
      </c>
      <c r="BE430" s="404">
        <f t="shared" si="1144"/>
        <v>616.99999999999966</v>
      </c>
      <c r="BF430" s="422"/>
      <c r="BG430" s="768"/>
      <c r="BH430" s="500">
        <f t="shared" si="1145"/>
        <v>0</v>
      </c>
      <c r="BI430" s="404">
        <f t="shared" si="1146"/>
        <v>0</v>
      </c>
      <c r="BJ430" s="500">
        <f t="shared" si="1147"/>
        <v>74.72222444444445</v>
      </c>
      <c r="BK430" s="404">
        <f t="shared" si="1148"/>
        <v>123.41558441558428</v>
      </c>
      <c r="BL430" s="500">
        <f t="shared" si="1149"/>
        <v>4035.0001200000002</v>
      </c>
      <c r="BM430" s="404">
        <f t="shared" si="1150"/>
        <v>9502.9999999999891</v>
      </c>
      <c r="BN430" s="422">
        <v>157</v>
      </c>
      <c r="BO430" s="768">
        <v>292</v>
      </c>
      <c r="BP430" s="500">
        <f t="shared" si="1151"/>
        <v>157</v>
      </c>
      <c r="BQ430" s="404">
        <f t="shared" si="1152"/>
        <v>292</v>
      </c>
      <c r="BR430" s="422">
        <v>257</v>
      </c>
      <c r="BS430" s="768">
        <v>107</v>
      </c>
      <c r="BT430" s="500">
        <f t="shared" si="1153"/>
        <v>257</v>
      </c>
      <c r="BU430" s="404">
        <f t="shared" si="1154"/>
        <v>107</v>
      </c>
      <c r="BV430" s="422"/>
      <c r="BW430" s="768"/>
      <c r="BX430" s="500">
        <f t="shared" si="1155"/>
        <v>0</v>
      </c>
      <c r="BY430" s="404">
        <f t="shared" si="1156"/>
        <v>0</v>
      </c>
      <c r="BZ430" s="500">
        <f t="shared" si="1157"/>
        <v>414</v>
      </c>
      <c r="CA430" s="404">
        <f t="shared" si="1158"/>
        <v>399</v>
      </c>
      <c r="CB430" s="500">
        <f t="shared" si="1159"/>
        <v>414</v>
      </c>
      <c r="CC430" s="404">
        <f t="shared" si="1160"/>
        <v>399</v>
      </c>
      <c r="CD430" s="564">
        <v>3.6433119999999999</v>
      </c>
      <c r="CE430" s="770">
        <v>3.9486301369863002</v>
      </c>
      <c r="CF430" s="500">
        <f t="shared" si="1161"/>
        <v>571.99998399999993</v>
      </c>
      <c r="CG430" s="404">
        <f t="shared" si="1162"/>
        <v>1152.9999999999995</v>
      </c>
      <c r="CH430" s="564">
        <v>5.8657589999999997</v>
      </c>
      <c r="CI430" s="770">
        <v>6.7149532710280404</v>
      </c>
      <c r="CJ430" s="500">
        <f t="shared" si="1163"/>
        <v>1507.500063</v>
      </c>
      <c r="CK430" s="404">
        <f t="shared" si="1164"/>
        <v>718.50000000000034</v>
      </c>
      <c r="CL430" s="564"/>
      <c r="CM430" s="770"/>
      <c r="CN430" s="500">
        <f t="shared" si="1165"/>
        <v>0</v>
      </c>
      <c r="CO430" s="404">
        <f t="shared" si="1166"/>
        <v>0</v>
      </c>
      <c r="CP430" s="500">
        <f t="shared" si="1167"/>
        <v>5.0229469734299519</v>
      </c>
      <c r="CQ430" s="237">
        <f t="shared" si="1168"/>
        <v>4.6904761904761907</v>
      </c>
      <c r="CR430" s="500">
        <f t="shared" si="1169"/>
        <v>2079.500047</v>
      </c>
      <c r="CS430" s="404">
        <f t="shared" si="1170"/>
        <v>1871.5</v>
      </c>
      <c r="CT430" s="565">
        <v>77.070059999999998</v>
      </c>
      <c r="CU430" s="770">
        <v>139.48287671232899</v>
      </c>
      <c r="CV430" s="500">
        <f t="shared" si="1171"/>
        <v>12099.99942</v>
      </c>
      <c r="CW430" s="404">
        <f t="shared" si="1172"/>
        <v>40729.000000000065</v>
      </c>
      <c r="CX430" s="565">
        <v>80.264589999999998</v>
      </c>
      <c r="CY430" s="770">
        <v>119.383177570093</v>
      </c>
      <c r="CZ430" s="500">
        <f t="shared" si="1173"/>
        <v>20627.999629999998</v>
      </c>
      <c r="DA430" s="404">
        <f t="shared" si="1174"/>
        <v>12773.999999999951</v>
      </c>
      <c r="DB430" s="565"/>
      <c r="DC430" s="770"/>
      <c r="DD430" s="500">
        <f t="shared" si="1175"/>
        <v>0</v>
      </c>
      <c r="DE430" s="404">
        <f t="shared" si="1176"/>
        <v>0</v>
      </c>
      <c r="DF430" s="500">
        <f t="shared" si="1177"/>
        <v>79.053137801932365</v>
      </c>
      <c r="DG430" s="404">
        <f t="shared" si="1178"/>
        <v>134.09273182957398</v>
      </c>
      <c r="DH430" s="500">
        <f t="shared" si="1179"/>
        <v>32727.999049999999</v>
      </c>
      <c r="DI430" s="404">
        <f t="shared" si="1180"/>
        <v>53503.000000000015</v>
      </c>
      <c r="DJ430" s="500">
        <f t="shared" si="1181"/>
        <v>468</v>
      </c>
      <c r="DK430" s="404">
        <f t="shared" si="1182"/>
        <v>476</v>
      </c>
      <c r="DL430" s="500">
        <f t="shared" si="1183"/>
        <v>468</v>
      </c>
      <c r="DM430" s="404">
        <f t="shared" si="1184"/>
        <v>476</v>
      </c>
      <c r="DN430" s="236">
        <f t="shared" si="1185"/>
        <v>4.8130343226495729</v>
      </c>
      <c r="DO430" s="237">
        <f t="shared" si="1186"/>
        <v>4.3581932773109235</v>
      </c>
      <c r="DP430" s="500">
        <f t="shared" si="1187"/>
        <v>2252.500063</v>
      </c>
      <c r="DQ430" s="404">
        <f t="shared" si="1188"/>
        <v>2074.4999999999995</v>
      </c>
      <c r="DR430" s="500">
        <f t="shared" si="1189"/>
        <v>78.553417029914527</v>
      </c>
      <c r="DS430" s="404">
        <f t="shared" si="1190"/>
        <v>132.3655462184874</v>
      </c>
      <c r="DT430" s="500">
        <f t="shared" si="1191"/>
        <v>36762.999169999996</v>
      </c>
      <c r="DU430" s="404">
        <f t="shared" si="1192"/>
        <v>63006</v>
      </c>
      <c r="DV430" s="565">
        <v>63</v>
      </c>
      <c r="DW430" s="771">
        <v>128</v>
      </c>
      <c r="DX430" s="500">
        <f t="shared" si="1193"/>
        <v>63</v>
      </c>
      <c r="DY430" s="404">
        <f t="shared" si="1194"/>
        <v>128</v>
      </c>
      <c r="DZ430" s="565">
        <v>149</v>
      </c>
      <c r="EA430" s="771">
        <v>86</v>
      </c>
      <c r="EB430" s="500">
        <f t="shared" si="1195"/>
        <v>149</v>
      </c>
      <c r="EC430" s="404">
        <f t="shared" si="1196"/>
        <v>86</v>
      </c>
      <c r="ED430" s="565"/>
      <c r="EE430" s="771"/>
      <c r="EF430" s="500">
        <f t="shared" si="1197"/>
        <v>0</v>
      </c>
      <c r="EG430" s="404">
        <f t="shared" si="1198"/>
        <v>0</v>
      </c>
      <c r="EH430" s="500">
        <f t="shared" si="1199"/>
        <v>212</v>
      </c>
      <c r="EI430" s="404">
        <f t="shared" si="1200"/>
        <v>214</v>
      </c>
      <c r="EJ430" s="500">
        <f t="shared" si="1201"/>
        <v>212</v>
      </c>
      <c r="EK430" s="404">
        <f t="shared" si="1202"/>
        <v>214</v>
      </c>
      <c r="EL430" s="564">
        <v>3.2380949999999999</v>
      </c>
      <c r="EM430" s="772">
        <v>3.59765625</v>
      </c>
      <c r="EN430" s="500">
        <f t="shared" si="1203"/>
        <v>203.99998500000001</v>
      </c>
      <c r="EO430" s="404">
        <f t="shared" si="1204"/>
        <v>460.5</v>
      </c>
      <c r="EP430" s="564">
        <v>4.7852350000000001</v>
      </c>
      <c r="EQ430" s="772">
        <v>4.7558139534883699</v>
      </c>
      <c r="ER430" s="500">
        <f t="shared" si="1205"/>
        <v>713.00001500000008</v>
      </c>
      <c r="ES430" s="404">
        <f t="shared" si="1206"/>
        <v>408.99999999999983</v>
      </c>
      <c r="ET430" s="564"/>
      <c r="EU430" s="772"/>
      <c r="EV430" s="500">
        <f t="shared" si="1207"/>
        <v>0</v>
      </c>
      <c r="EW430" s="404">
        <f t="shared" si="1208"/>
        <v>0</v>
      </c>
      <c r="EX430" s="236">
        <f t="shared" si="1209"/>
        <v>4.3254716981132084</v>
      </c>
      <c r="EY430" s="237">
        <f t="shared" si="1210"/>
        <v>4.0630841121495314</v>
      </c>
      <c r="EZ430" s="500">
        <f t="shared" si="1211"/>
        <v>917.00000000000023</v>
      </c>
      <c r="FA430" s="404">
        <f t="shared" si="1212"/>
        <v>869.49999999999966</v>
      </c>
      <c r="FB430" s="565">
        <v>67.126980000000003</v>
      </c>
      <c r="FC430" s="772">
        <v>114.1796875</v>
      </c>
      <c r="FD430" s="500">
        <f t="shared" si="1213"/>
        <v>4228.9997400000002</v>
      </c>
      <c r="FE430" s="404">
        <f t="shared" si="1214"/>
        <v>14615</v>
      </c>
      <c r="FF430" s="565">
        <v>63.93289</v>
      </c>
      <c r="FG430" s="772">
        <v>87.744186046511601</v>
      </c>
      <c r="FH430" s="500">
        <f t="shared" si="1215"/>
        <v>9526.000610000001</v>
      </c>
      <c r="FI430" s="404">
        <f t="shared" si="1216"/>
        <v>7545.9999999999973</v>
      </c>
      <c r="FJ430" s="565"/>
      <c r="FK430" s="772">
        <v>94</v>
      </c>
      <c r="FL430" s="500">
        <f t="shared" si="1217"/>
        <v>0</v>
      </c>
      <c r="FM430" s="404">
        <f t="shared" si="1218"/>
        <v>0</v>
      </c>
      <c r="FN430" s="500">
        <f t="shared" si="1219"/>
        <v>64.882077122641519</v>
      </c>
      <c r="FO430" s="404">
        <f t="shared" si="1220"/>
        <v>103.55607476635512</v>
      </c>
      <c r="FP430" s="500">
        <f t="shared" si="1221"/>
        <v>13755.000350000002</v>
      </c>
      <c r="FQ430" s="404">
        <f t="shared" si="1222"/>
        <v>22160.999999999996</v>
      </c>
      <c r="FR430" s="565">
        <v>128</v>
      </c>
      <c r="FS430" s="773">
        <v>94</v>
      </c>
      <c r="FT430" s="500">
        <f t="shared" si="1223"/>
        <v>128</v>
      </c>
      <c r="FU430" s="404">
        <f t="shared" si="1224"/>
        <v>94</v>
      </c>
      <c r="FV430" s="564">
        <v>5.5625</v>
      </c>
      <c r="FW430" s="774">
        <v>6.0638297872340399</v>
      </c>
      <c r="FX430" s="500">
        <f t="shared" si="1225"/>
        <v>712</v>
      </c>
      <c r="FY430" s="404">
        <f t="shared" si="1226"/>
        <v>569.99999999999977</v>
      </c>
      <c r="FZ430" s="564">
        <v>73.414060000000006</v>
      </c>
      <c r="GA430" s="774">
        <v>112.41489361702099</v>
      </c>
      <c r="GB430" s="500">
        <f t="shared" si="1227"/>
        <v>9396.9996800000008</v>
      </c>
      <c r="GC430" s="404">
        <f t="shared" si="1228"/>
        <v>10566.999999999973</v>
      </c>
      <c r="GD430" s="510">
        <f t="shared" si="1229"/>
        <v>262</v>
      </c>
      <c r="GE430" s="404">
        <f t="shared" si="1230"/>
        <v>490</v>
      </c>
      <c r="GF430" s="500">
        <f t="shared" si="1231"/>
        <v>262</v>
      </c>
      <c r="GG430" s="404">
        <f t="shared" si="1232"/>
        <v>490</v>
      </c>
      <c r="GH430" s="500">
        <f t="shared" si="1233"/>
        <v>906.99998499999992</v>
      </c>
      <c r="GI430" s="404">
        <f t="shared" si="1234"/>
        <v>1789.4999999999993</v>
      </c>
      <c r="GJ430" s="500">
        <f t="shared" si="1235"/>
        <v>19526.99928</v>
      </c>
      <c r="GK430" s="404">
        <f t="shared" si="1236"/>
        <v>64230.000000000058</v>
      </c>
      <c r="GL430" s="510">
        <f t="shared" si="1237"/>
        <v>418</v>
      </c>
      <c r="GM430" s="404">
        <f t="shared" si="1238"/>
        <v>200</v>
      </c>
      <c r="GN430" s="500">
        <f t="shared" si="1239"/>
        <v>418</v>
      </c>
      <c r="GO430" s="404">
        <f t="shared" si="1240"/>
        <v>200</v>
      </c>
      <c r="GP430" s="500">
        <f t="shared" si="1241"/>
        <v>2262.500078</v>
      </c>
      <c r="GQ430" s="404">
        <f t="shared" si="1242"/>
        <v>1154.5000000000002</v>
      </c>
      <c r="GR430" s="500">
        <f t="shared" si="1243"/>
        <v>30991.000240000001</v>
      </c>
      <c r="GS430" s="404">
        <f t="shared" si="1244"/>
        <v>20936.999999999949</v>
      </c>
      <c r="GT430" s="510">
        <f t="shared" si="1245"/>
        <v>680</v>
      </c>
      <c r="GU430" s="404">
        <f t="shared" si="1246"/>
        <v>690</v>
      </c>
      <c r="GV430" s="500">
        <f t="shared" si="1247"/>
        <v>680</v>
      </c>
      <c r="GW430" s="404">
        <f t="shared" si="1248"/>
        <v>690</v>
      </c>
      <c r="GX430" s="500">
        <f t="shared" si="1249"/>
        <v>3169.500063</v>
      </c>
      <c r="GY430" s="404">
        <f t="shared" si="1250"/>
        <v>2943.9999999999995</v>
      </c>
      <c r="GZ430" s="500">
        <f t="shared" si="1251"/>
        <v>50517.999519999998</v>
      </c>
      <c r="HA430" s="404">
        <f t="shared" si="1252"/>
        <v>85167</v>
      </c>
      <c r="HB430" s="510">
        <f t="shared" si="1253"/>
        <v>0</v>
      </c>
      <c r="HC430" s="404">
        <f t="shared" si="1254"/>
        <v>0</v>
      </c>
      <c r="HD430" s="500">
        <f t="shared" si="1255"/>
        <v>0</v>
      </c>
      <c r="HE430" s="404">
        <f t="shared" si="1256"/>
        <v>0</v>
      </c>
      <c r="HF430" s="500" t="str">
        <f t="shared" si="1257"/>
        <v/>
      </c>
      <c r="HG430" s="404" t="str">
        <f t="shared" si="1258"/>
        <v/>
      </c>
      <c r="HH430" s="500" t="str">
        <f t="shared" si="1259"/>
        <v/>
      </c>
      <c r="HI430" s="404" t="str">
        <f t="shared" si="1260"/>
        <v/>
      </c>
      <c r="HJ430" s="510">
        <f t="shared" si="1261"/>
        <v>3881.5000630000004</v>
      </c>
      <c r="HK430" s="404">
        <f t="shared" si="1262"/>
        <v>3513.9999999999991</v>
      </c>
      <c r="HL430" s="500">
        <f t="shared" si="1263"/>
        <v>59914.999199999998</v>
      </c>
      <c r="HM430" s="404">
        <f t="shared" si="1264"/>
        <v>95733.999999999971</v>
      </c>
    </row>
    <row r="431" spans="1:221">
      <c r="A431" s="763" t="s">
        <v>548</v>
      </c>
      <c r="B431" s="764" t="s">
        <v>1156</v>
      </c>
      <c r="C431" s="765"/>
      <c r="D431" s="766">
        <v>232575</v>
      </c>
      <c r="E431" s="514">
        <v>9</v>
      </c>
      <c r="F431" s="422">
        <v>670</v>
      </c>
      <c r="G431" s="768">
        <v>638</v>
      </c>
      <c r="H431" s="422">
        <v>0</v>
      </c>
      <c r="I431" s="768">
        <v>0</v>
      </c>
      <c r="J431" s="500">
        <f t="shared" si="1115"/>
        <v>670</v>
      </c>
      <c r="K431" s="404">
        <f t="shared" si="1116"/>
        <v>638</v>
      </c>
      <c r="L431" s="579" t="s">
        <v>409</v>
      </c>
      <c r="M431" s="768" t="s">
        <v>409</v>
      </c>
      <c r="N431" s="500">
        <f t="shared" si="1117"/>
        <v>670</v>
      </c>
      <c r="O431" s="404">
        <f t="shared" si="1118"/>
        <v>636</v>
      </c>
      <c r="P431" s="500">
        <f t="shared" si="1119"/>
        <v>670</v>
      </c>
      <c r="Q431" s="404">
        <f t="shared" si="1120"/>
        <v>636</v>
      </c>
      <c r="R431" s="422">
        <v>103</v>
      </c>
      <c r="S431" s="768">
        <v>99</v>
      </c>
      <c r="T431" s="500">
        <f t="shared" si="1121"/>
        <v>103</v>
      </c>
      <c r="U431" s="404">
        <f t="shared" si="1122"/>
        <v>99</v>
      </c>
      <c r="V431" s="422">
        <v>28</v>
      </c>
      <c r="W431" s="768">
        <v>27</v>
      </c>
      <c r="X431" s="500">
        <f t="shared" si="1123"/>
        <v>28</v>
      </c>
      <c r="Y431" s="404">
        <f t="shared" si="1124"/>
        <v>27</v>
      </c>
      <c r="Z431" s="422"/>
      <c r="AA431" s="768"/>
      <c r="AB431" s="500">
        <f t="shared" si="1125"/>
        <v>0</v>
      </c>
      <c r="AC431" s="404">
        <f t="shared" si="1126"/>
        <v>0</v>
      </c>
      <c r="AD431" s="500">
        <f t="shared" si="1127"/>
        <v>131</v>
      </c>
      <c r="AE431" s="404">
        <f t="shared" si="1128"/>
        <v>126</v>
      </c>
      <c r="AF431" s="500">
        <f t="shared" si="1129"/>
        <v>131</v>
      </c>
      <c r="AG431" s="404">
        <f t="shared" si="1130"/>
        <v>126</v>
      </c>
      <c r="AH431" s="564">
        <v>2.9223300000000001</v>
      </c>
      <c r="AI431" s="769">
        <v>2.7474747474747501</v>
      </c>
      <c r="AJ431" s="500">
        <f t="shared" si="1131"/>
        <v>300.99999000000003</v>
      </c>
      <c r="AK431" s="404">
        <f t="shared" si="1132"/>
        <v>272.00000000000028</v>
      </c>
      <c r="AL431" s="564">
        <v>3.3214290000000002</v>
      </c>
      <c r="AM431" s="769">
        <v>3.7037037037037002</v>
      </c>
      <c r="AN431" s="500">
        <f t="shared" si="1133"/>
        <v>93.000011999999998</v>
      </c>
      <c r="AO431" s="404">
        <f t="shared" si="1134"/>
        <v>99.999999999999901</v>
      </c>
      <c r="AP431" s="564"/>
      <c r="AQ431" s="769"/>
      <c r="AR431" s="500">
        <f t="shared" si="1135"/>
        <v>0</v>
      </c>
      <c r="AS431" s="404">
        <f t="shared" si="1136"/>
        <v>0</v>
      </c>
      <c r="AT431" s="236">
        <f t="shared" si="1137"/>
        <v>3.007633603053435</v>
      </c>
      <c r="AU431" s="237">
        <f t="shared" si="1138"/>
        <v>2.9523809523809539</v>
      </c>
      <c r="AV431" s="500">
        <f t="shared" si="1139"/>
        <v>394.00000199999999</v>
      </c>
      <c r="AW431" s="404">
        <f t="shared" si="1140"/>
        <v>372.00000000000017</v>
      </c>
      <c r="AX431" s="422">
        <v>73.504850000000005</v>
      </c>
      <c r="AY431" s="768">
        <v>93.131313131313107</v>
      </c>
      <c r="AZ431" s="500">
        <f t="shared" si="1141"/>
        <v>7570.9995500000005</v>
      </c>
      <c r="BA431" s="404">
        <f t="shared" si="1142"/>
        <v>9219.9999999999982</v>
      </c>
      <c r="BB431" s="422">
        <v>74.071430000000007</v>
      </c>
      <c r="BC431" s="768">
        <v>79.740740740740705</v>
      </c>
      <c r="BD431" s="500">
        <f t="shared" si="1143"/>
        <v>2074.0000400000004</v>
      </c>
      <c r="BE431" s="404">
        <f t="shared" si="1144"/>
        <v>2152.9999999999991</v>
      </c>
      <c r="BF431" s="422"/>
      <c r="BG431" s="768"/>
      <c r="BH431" s="500">
        <f t="shared" si="1145"/>
        <v>0</v>
      </c>
      <c r="BI431" s="404">
        <f t="shared" si="1146"/>
        <v>0</v>
      </c>
      <c r="BJ431" s="500">
        <f t="shared" si="1147"/>
        <v>73.625951068702307</v>
      </c>
      <c r="BK431" s="404">
        <f t="shared" si="1148"/>
        <v>90.261904761904731</v>
      </c>
      <c r="BL431" s="500">
        <f t="shared" si="1149"/>
        <v>9644.9995900000031</v>
      </c>
      <c r="BM431" s="404">
        <f t="shared" si="1150"/>
        <v>11372.999999999996</v>
      </c>
      <c r="BN431" s="422">
        <v>138</v>
      </c>
      <c r="BO431" s="768">
        <v>152</v>
      </c>
      <c r="BP431" s="500">
        <f t="shared" si="1151"/>
        <v>138</v>
      </c>
      <c r="BQ431" s="404">
        <f t="shared" si="1152"/>
        <v>152</v>
      </c>
      <c r="BR431" s="422">
        <v>174</v>
      </c>
      <c r="BS431" s="768">
        <v>152</v>
      </c>
      <c r="BT431" s="500">
        <f t="shared" si="1153"/>
        <v>174</v>
      </c>
      <c r="BU431" s="404">
        <f t="shared" si="1154"/>
        <v>152</v>
      </c>
      <c r="BV431" s="422"/>
      <c r="BW431" s="768"/>
      <c r="BX431" s="500">
        <f t="shared" si="1155"/>
        <v>0</v>
      </c>
      <c r="BY431" s="404">
        <f t="shared" si="1156"/>
        <v>0</v>
      </c>
      <c r="BZ431" s="500">
        <f t="shared" si="1157"/>
        <v>312</v>
      </c>
      <c r="CA431" s="404">
        <f t="shared" si="1158"/>
        <v>304</v>
      </c>
      <c r="CB431" s="500">
        <f t="shared" si="1159"/>
        <v>312</v>
      </c>
      <c r="CC431" s="404">
        <f t="shared" si="1160"/>
        <v>304</v>
      </c>
      <c r="CD431" s="564">
        <v>3.8043480000000001</v>
      </c>
      <c r="CE431" s="770">
        <v>4.5263157894736796</v>
      </c>
      <c r="CF431" s="500">
        <f t="shared" si="1161"/>
        <v>525.00002400000005</v>
      </c>
      <c r="CG431" s="404">
        <f t="shared" si="1162"/>
        <v>687.99999999999932</v>
      </c>
      <c r="CH431" s="564">
        <v>6.2212639999999997</v>
      </c>
      <c r="CI431" s="770">
        <v>6.7960526315789496</v>
      </c>
      <c r="CJ431" s="500">
        <f t="shared" si="1163"/>
        <v>1082.4999359999999</v>
      </c>
      <c r="CK431" s="404">
        <f t="shared" si="1164"/>
        <v>1033.0000000000002</v>
      </c>
      <c r="CL431" s="564"/>
      <c r="CM431" s="770"/>
      <c r="CN431" s="500">
        <f t="shared" si="1165"/>
        <v>0</v>
      </c>
      <c r="CO431" s="404">
        <f t="shared" si="1166"/>
        <v>0</v>
      </c>
      <c r="CP431" s="500">
        <f t="shared" si="1167"/>
        <v>5.152243461538462</v>
      </c>
      <c r="CQ431" s="237">
        <f t="shared" si="1168"/>
        <v>5.6611842105263142</v>
      </c>
      <c r="CR431" s="500">
        <f t="shared" si="1169"/>
        <v>1607.4999600000001</v>
      </c>
      <c r="CS431" s="404">
        <f t="shared" si="1170"/>
        <v>1720.9999999999995</v>
      </c>
      <c r="CT431" s="565">
        <v>75.144930000000002</v>
      </c>
      <c r="CU431" s="770">
        <v>104.98684210526299</v>
      </c>
      <c r="CV431" s="500">
        <f t="shared" si="1171"/>
        <v>10370.000340000001</v>
      </c>
      <c r="CW431" s="404">
        <f t="shared" si="1172"/>
        <v>15957.999999999975</v>
      </c>
      <c r="CX431" s="565">
        <v>81.494249999999994</v>
      </c>
      <c r="CY431" s="770">
        <v>89.980263157894697</v>
      </c>
      <c r="CZ431" s="500">
        <f t="shared" si="1173"/>
        <v>14179.999499999998</v>
      </c>
      <c r="DA431" s="404">
        <f t="shared" si="1174"/>
        <v>13676.999999999995</v>
      </c>
      <c r="DB431" s="565"/>
      <c r="DC431" s="770"/>
      <c r="DD431" s="500">
        <f t="shared" si="1175"/>
        <v>0</v>
      </c>
      <c r="DE431" s="404">
        <f t="shared" si="1176"/>
        <v>0</v>
      </c>
      <c r="DF431" s="500">
        <f t="shared" si="1177"/>
        <v>78.685896923076911</v>
      </c>
      <c r="DG431" s="404">
        <f t="shared" si="1178"/>
        <v>97.483552631578846</v>
      </c>
      <c r="DH431" s="500">
        <f t="shared" si="1179"/>
        <v>24549.999839999997</v>
      </c>
      <c r="DI431" s="404">
        <f t="shared" si="1180"/>
        <v>29634.999999999971</v>
      </c>
      <c r="DJ431" s="500">
        <f t="shared" si="1181"/>
        <v>443</v>
      </c>
      <c r="DK431" s="404">
        <f t="shared" si="1182"/>
        <v>430</v>
      </c>
      <c r="DL431" s="500">
        <f t="shared" si="1183"/>
        <v>443</v>
      </c>
      <c r="DM431" s="404">
        <f t="shared" si="1184"/>
        <v>430</v>
      </c>
      <c r="DN431" s="236">
        <f t="shared" si="1185"/>
        <v>4.5180586049661402</v>
      </c>
      <c r="DO431" s="237">
        <f t="shared" si="1186"/>
        <v>4.8674418604651155</v>
      </c>
      <c r="DP431" s="500">
        <f t="shared" si="1187"/>
        <v>2001.4999620000001</v>
      </c>
      <c r="DQ431" s="404">
        <f t="shared" si="1188"/>
        <v>2092.9999999999995</v>
      </c>
      <c r="DR431" s="500">
        <f t="shared" si="1189"/>
        <v>77.189614966139942</v>
      </c>
      <c r="DS431" s="404">
        <f t="shared" si="1190"/>
        <v>95.36744186046505</v>
      </c>
      <c r="DT431" s="500">
        <f t="shared" si="1191"/>
        <v>34194.999429999996</v>
      </c>
      <c r="DU431" s="404">
        <f t="shared" si="1192"/>
        <v>41007.999999999971</v>
      </c>
      <c r="DV431" s="565">
        <v>36</v>
      </c>
      <c r="DW431" s="771">
        <v>46</v>
      </c>
      <c r="DX431" s="500">
        <f t="shared" si="1193"/>
        <v>36</v>
      </c>
      <c r="DY431" s="404">
        <f t="shared" si="1194"/>
        <v>46</v>
      </c>
      <c r="DZ431" s="565">
        <v>108</v>
      </c>
      <c r="EA431" s="771">
        <v>89</v>
      </c>
      <c r="EB431" s="500">
        <f t="shared" si="1195"/>
        <v>108</v>
      </c>
      <c r="EC431" s="404">
        <f t="shared" si="1196"/>
        <v>89</v>
      </c>
      <c r="ED431" s="565"/>
      <c r="EE431" s="771"/>
      <c r="EF431" s="500">
        <f t="shared" si="1197"/>
        <v>0</v>
      </c>
      <c r="EG431" s="404">
        <f t="shared" si="1198"/>
        <v>0</v>
      </c>
      <c r="EH431" s="500">
        <f t="shared" si="1199"/>
        <v>144</v>
      </c>
      <c r="EI431" s="404">
        <f t="shared" si="1200"/>
        <v>135</v>
      </c>
      <c r="EJ431" s="500">
        <f t="shared" si="1201"/>
        <v>144</v>
      </c>
      <c r="EK431" s="404">
        <f t="shared" si="1202"/>
        <v>135</v>
      </c>
      <c r="EL431" s="564">
        <v>3.2638889999999998</v>
      </c>
      <c r="EM431" s="772">
        <v>2.9673913043478302</v>
      </c>
      <c r="EN431" s="500">
        <f t="shared" si="1203"/>
        <v>117.50000399999999</v>
      </c>
      <c r="EO431" s="404">
        <f t="shared" si="1204"/>
        <v>136.5000000000002</v>
      </c>
      <c r="EP431" s="564">
        <v>4.6481479999999999</v>
      </c>
      <c r="EQ431" s="772">
        <v>5.1797752808988804</v>
      </c>
      <c r="ER431" s="500">
        <f t="shared" si="1205"/>
        <v>501.99998399999998</v>
      </c>
      <c r="ES431" s="404">
        <f t="shared" si="1206"/>
        <v>461.00000000000034</v>
      </c>
      <c r="ET431" s="564"/>
      <c r="EU431" s="772"/>
      <c r="EV431" s="500">
        <f t="shared" si="1207"/>
        <v>0</v>
      </c>
      <c r="EW431" s="404">
        <f t="shared" si="1208"/>
        <v>0</v>
      </c>
      <c r="EX431" s="236">
        <f t="shared" si="1209"/>
        <v>4.3020832499999999</v>
      </c>
      <c r="EY431" s="237">
        <f t="shared" si="1210"/>
        <v>4.42592592592593</v>
      </c>
      <c r="EZ431" s="500">
        <f t="shared" si="1211"/>
        <v>619.49998800000003</v>
      </c>
      <c r="FA431" s="404">
        <f t="shared" si="1212"/>
        <v>597.50000000000057</v>
      </c>
      <c r="FB431" s="565">
        <v>63.27778</v>
      </c>
      <c r="FC431" s="772">
        <v>90.2826086956522</v>
      </c>
      <c r="FD431" s="500">
        <f t="shared" si="1213"/>
        <v>2278.0000799999998</v>
      </c>
      <c r="FE431" s="404">
        <f t="shared" si="1214"/>
        <v>4153.0000000000009</v>
      </c>
      <c r="FF431" s="565">
        <v>62.537039999999998</v>
      </c>
      <c r="FG431" s="772">
        <v>63.471910112359602</v>
      </c>
      <c r="FH431" s="500">
        <f t="shared" si="1215"/>
        <v>6754.0003200000001</v>
      </c>
      <c r="FI431" s="404">
        <f t="shared" si="1216"/>
        <v>5649.0000000000045</v>
      </c>
      <c r="FJ431" s="565"/>
      <c r="FK431" s="772">
        <v>71</v>
      </c>
      <c r="FL431" s="500">
        <f t="shared" si="1217"/>
        <v>0</v>
      </c>
      <c r="FM431" s="404">
        <f t="shared" si="1218"/>
        <v>0</v>
      </c>
      <c r="FN431" s="500">
        <f t="shared" si="1219"/>
        <v>62.722225000000009</v>
      </c>
      <c r="FO431" s="404">
        <f t="shared" si="1220"/>
        <v>72.60740740740745</v>
      </c>
      <c r="FP431" s="500">
        <f t="shared" si="1221"/>
        <v>9032.0004000000008</v>
      </c>
      <c r="FQ431" s="404">
        <f t="shared" si="1222"/>
        <v>9802.0000000000055</v>
      </c>
      <c r="FR431" s="565">
        <v>83</v>
      </c>
      <c r="FS431" s="773">
        <v>71</v>
      </c>
      <c r="FT431" s="500">
        <f t="shared" si="1223"/>
        <v>83</v>
      </c>
      <c r="FU431" s="404">
        <f t="shared" si="1224"/>
        <v>71</v>
      </c>
      <c r="FV431" s="564">
        <v>5.8915660000000001</v>
      </c>
      <c r="FW431" s="774">
        <v>7.1197183098591603</v>
      </c>
      <c r="FX431" s="500">
        <f t="shared" si="1225"/>
        <v>488.999978</v>
      </c>
      <c r="FY431" s="404">
        <f t="shared" si="1226"/>
        <v>505.5000000000004</v>
      </c>
      <c r="FZ431" s="564">
        <v>74.602410000000006</v>
      </c>
      <c r="GA431" s="774">
        <v>91.183098591549296</v>
      </c>
      <c r="GB431" s="500">
        <f t="shared" si="1227"/>
        <v>6192.0000300000002</v>
      </c>
      <c r="GC431" s="404">
        <f t="shared" si="1228"/>
        <v>6474</v>
      </c>
      <c r="GD431" s="510">
        <f t="shared" si="1229"/>
        <v>277</v>
      </c>
      <c r="GE431" s="404">
        <f t="shared" si="1230"/>
        <v>297</v>
      </c>
      <c r="GF431" s="500">
        <f t="shared" si="1231"/>
        <v>277</v>
      </c>
      <c r="GG431" s="404">
        <f t="shared" si="1232"/>
        <v>297</v>
      </c>
      <c r="GH431" s="500">
        <f t="shared" si="1233"/>
        <v>943.50001800000007</v>
      </c>
      <c r="GI431" s="404">
        <f t="shared" si="1234"/>
        <v>1096.4999999999998</v>
      </c>
      <c r="GJ431" s="500">
        <f t="shared" si="1235"/>
        <v>20218.999969999997</v>
      </c>
      <c r="GK431" s="404">
        <f t="shared" si="1236"/>
        <v>29330.999999999971</v>
      </c>
      <c r="GL431" s="510">
        <f t="shared" si="1237"/>
        <v>310</v>
      </c>
      <c r="GM431" s="404">
        <f t="shared" si="1238"/>
        <v>268</v>
      </c>
      <c r="GN431" s="500">
        <f t="shared" si="1239"/>
        <v>310</v>
      </c>
      <c r="GO431" s="404">
        <f t="shared" si="1240"/>
        <v>268</v>
      </c>
      <c r="GP431" s="500">
        <f t="shared" si="1241"/>
        <v>1677.4999319999999</v>
      </c>
      <c r="GQ431" s="404">
        <f t="shared" si="1242"/>
        <v>1594.0000000000005</v>
      </c>
      <c r="GR431" s="500">
        <f t="shared" si="1243"/>
        <v>23007.99986</v>
      </c>
      <c r="GS431" s="404">
        <f t="shared" si="1244"/>
        <v>21478.999999999996</v>
      </c>
      <c r="GT431" s="510">
        <f t="shared" si="1245"/>
        <v>587</v>
      </c>
      <c r="GU431" s="404">
        <f t="shared" si="1246"/>
        <v>565</v>
      </c>
      <c r="GV431" s="500">
        <f t="shared" si="1247"/>
        <v>587</v>
      </c>
      <c r="GW431" s="404">
        <f t="shared" si="1248"/>
        <v>565</v>
      </c>
      <c r="GX431" s="500">
        <f t="shared" si="1249"/>
        <v>2620.9999499999999</v>
      </c>
      <c r="GY431" s="404">
        <f t="shared" si="1250"/>
        <v>2690.5</v>
      </c>
      <c r="GZ431" s="500">
        <f t="shared" si="1251"/>
        <v>43226.999830000001</v>
      </c>
      <c r="HA431" s="404">
        <f t="shared" si="1252"/>
        <v>50809.999999999971</v>
      </c>
      <c r="HB431" s="510">
        <f t="shared" si="1253"/>
        <v>0</v>
      </c>
      <c r="HC431" s="404">
        <f t="shared" si="1254"/>
        <v>0</v>
      </c>
      <c r="HD431" s="500">
        <f t="shared" si="1255"/>
        <v>0</v>
      </c>
      <c r="HE431" s="404">
        <f t="shared" si="1256"/>
        <v>0</v>
      </c>
      <c r="HF431" s="500" t="str">
        <f t="shared" si="1257"/>
        <v/>
      </c>
      <c r="HG431" s="404" t="str">
        <f t="shared" si="1258"/>
        <v/>
      </c>
      <c r="HH431" s="500" t="str">
        <f t="shared" si="1259"/>
        <v/>
      </c>
      <c r="HI431" s="404" t="str">
        <f t="shared" si="1260"/>
        <v/>
      </c>
      <c r="HJ431" s="510">
        <f t="shared" si="1261"/>
        <v>3109.9999280000002</v>
      </c>
      <c r="HK431" s="404">
        <f t="shared" si="1262"/>
        <v>3196.0000000000005</v>
      </c>
      <c r="HL431" s="500">
        <f t="shared" si="1263"/>
        <v>49418.999860000004</v>
      </c>
      <c r="HM431" s="404">
        <f t="shared" si="1264"/>
        <v>57283.999999999978</v>
      </c>
    </row>
    <row r="432" spans="1:221">
      <c r="A432" s="763" t="s">
        <v>548</v>
      </c>
      <c r="B432" s="629" t="s">
        <v>1157</v>
      </c>
      <c r="C432" s="775" t="s">
        <v>990</v>
      </c>
      <c r="D432" s="766">
        <v>232788</v>
      </c>
      <c r="E432" s="522">
        <v>10</v>
      </c>
      <c r="F432" s="422">
        <v>248</v>
      </c>
      <c r="G432" s="768">
        <v>238</v>
      </c>
      <c r="H432" s="422">
        <v>0</v>
      </c>
      <c r="I432" s="768">
        <v>0</v>
      </c>
      <c r="J432" s="500">
        <f t="shared" si="1115"/>
        <v>248</v>
      </c>
      <c r="K432" s="404">
        <f t="shared" si="1116"/>
        <v>238</v>
      </c>
      <c r="L432" s="579" t="s">
        <v>409</v>
      </c>
      <c r="M432" s="768" t="s">
        <v>409</v>
      </c>
      <c r="N432" s="500">
        <f t="shared" si="1117"/>
        <v>248</v>
      </c>
      <c r="O432" s="404">
        <f t="shared" si="1118"/>
        <v>226</v>
      </c>
      <c r="P432" s="500">
        <f t="shared" si="1119"/>
        <v>248</v>
      </c>
      <c r="Q432" s="404">
        <f t="shared" si="1120"/>
        <v>226</v>
      </c>
      <c r="R432" s="422">
        <v>81</v>
      </c>
      <c r="S432" s="768">
        <v>73</v>
      </c>
      <c r="T432" s="500">
        <f t="shared" si="1121"/>
        <v>81</v>
      </c>
      <c r="U432" s="404">
        <f t="shared" si="1122"/>
        <v>73</v>
      </c>
      <c r="V432" s="422">
        <v>12</v>
      </c>
      <c r="W432" s="768">
        <v>8</v>
      </c>
      <c r="X432" s="500">
        <f t="shared" si="1123"/>
        <v>12</v>
      </c>
      <c r="Y432" s="404">
        <f t="shared" si="1124"/>
        <v>8</v>
      </c>
      <c r="Z432" s="422"/>
      <c r="AA432" s="768"/>
      <c r="AB432" s="500">
        <f t="shared" si="1125"/>
        <v>0</v>
      </c>
      <c r="AC432" s="404">
        <f t="shared" si="1126"/>
        <v>0</v>
      </c>
      <c r="AD432" s="500">
        <f t="shared" si="1127"/>
        <v>93</v>
      </c>
      <c r="AE432" s="404">
        <f t="shared" si="1128"/>
        <v>81</v>
      </c>
      <c r="AF432" s="500">
        <f t="shared" si="1129"/>
        <v>93</v>
      </c>
      <c r="AG432" s="404">
        <f t="shared" si="1130"/>
        <v>81</v>
      </c>
      <c r="AH432" s="564">
        <v>2.5925929999999999</v>
      </c>
      <c r="AI432" s="769">
        <v>2.79452054794521</v>
      </c>
      <c r="AJ432" s="500">
        <f t="shared" si="1131"/>
        <v>210.000033</v>
      </c>
      <c r="AK432" s="404">
        <f t="shared" si="1132"/>
        <v>204.00000000000034</v>
      </c>
      <c r="AL432" s="564">
        <v>3.25</v>
      </c>
      <c r="AM432" s="769">
        <v>3.75</v>
      </c>
      <c r="AN432" s="500">
        <f t="shared" si="1133"/>
        <v>39</v>
      </c>
      <c r="AO432" s="404">
        <f t="shared" si="1134"/>
        <v>30</v>
      </c>
      <c r="AP432" s="564"/>
      <c r="AQ432" s="769"/>
      <c r="AR432" s="500">
        <f t="shared" si="1135"/>
        <v>0</v>
      </c>
      <c r="AS432" s="404">
        <f t="shared" si="1136"/>
        <v>0</v>
      </c>
      <c r="AT432" s="236">
        <f t="shared" si="1137"/>
        <v>2.6774197096774195</v>
      </c>
      <c r="AU432" s="237">
        <f t="shared" si="1138"/>
        <v>2.8888888888888933</v>
      </c>
      <c r="AV432" s="500">
        <f t="shared" si="1139"/>
        <v>249.000033</v>
      </c>
      <c r="AW432" s="404">
        <f t="shared" si="1140"/>
        <v>234.00000000000037</v>
      </c>
      <c r="AX432" s="422">
        <v>91.851849999999999</v>
      </c>
      <c r="AY432" s="768">
        <v>112.808219178082</v>
      </c>
      <c r="AZ432" s="500">
        <f t="shared" si="1141"/>
        <v>7439.9998500000002</v>
      </c>
      <c r="BA432" s="404">
        <f t="shared" si="1142"/>
        <v>8234.9999999999854</v>
      </c>
      <c r="BB432" s="422">
        <v>90.916669999999996</v>
      </c>
      <c r="BC432" s="768">
        <v>89.75</v>
      </c>
      <c r="BD432" s="500">
        <f t="shared" si="1143"/>
        <v>1091.0000399999999</v>
      </c>
      <c r="BE432" s="404">
        <f t="shared" si="1144"/>
        <v>718</v>
      </c>
      <c r="BF432" s="422"/>
      <c r="BG432" s="768"/>
      <c r="BH432" s="500">
        <f t="shared" si="1145"/>
        <v>0</v>
      </c>
      <c r="BI432" s="404">
        <f t="shared" si="1146"/>
        <v>0</v>
      </c>
      <c r="BJ432" s="500">
        <f t="shared" si="1147"/>
        <v>91.731181612903214</v>
      </c>
      <c r="BK432" s="404">
        <f t="shared" si="1148"/>
        <v>110.53086419753069</v>
      </c>
      <c r="BL432" s="500">
        <f t="shared" si="1149"/>
        <v>8530.9998899999991</v>
      </c>
      <c r="BM432" s="404">
        <f t="shared" si="1150"/>
        <v>8952.9999999999854</v>
      </c>
      <c r="BN432" s="422">
        <v>48</v>
      </c>
      <c r="BO432" s="768">
        <v>39</v>
      </c>
      <c r="BP432" s="500">
        <f t="shared" si="1151"/>
        <v>48</v>
      </c>
      <c r="BQ432" s="404">
        <f t="shared" si="1152"/>
        <v>39</v>
      </c>
      <c r="BR432" s="422">
        <v>54</v>
      </c>
      <c r="BS432" s="768">
        <v>41</v>
      </c>
      <c r="BT432" s="500">
        <f t="shared" si="1153"/>
        <v>54</v>
      </c>
      <c r="BU432" s="404">
        <f t="shared" si="1154"/>
        <v>41</v>
      </c>
      <c r="BV432" s="422"/>
      <c r="BW432" s="768"/>
      <c r="BX432" s="500">
        <f t="shared" si="1155"/>
        <v>0</v>
      </c>
      <c r="BY432" s="404">
        <f t="shared" si="1156"/>
        <v>0</v>
      </c>
      <c r="BZ432" s="500">
        <f t="shared" si="1157"/>
        <v>102</v>
      </c>
      <c r="CA432" s="404">
        <f t="shared" si="1158"/>
        <v>80</v>
      </c>
      <c r="CB432" s="500">
        <f t="shared" si="1159"/>
        <v>102</v>
      </c>
      <c r="CC432" s="404">
        <f t="shared" si="1160"/>
        <v>80</v>
      </c>
      <c r="CD432" s="564">
        <v>6.28125</v>
      </c>
      <c r="CE432" s="770">
        <v>5.2948717948717903</v>
      </c>
      <c r="CF432" s="500">
        <f t="shared" si="1161"/>
        <v>301.5</v>
      </c>
      <c r="CG432" s="404">
        <f t="shared" si="1162"/>
        <v>206.49999999999983</v>
      </c>
      <c r="CH432" s="564">
        <v>9.0520829999999997</v>
      </c>
      <c r="CI432" s="770">
        <v>8.0243902439024399</v>
      </c>
      <c r="CJ432" s="500">
        <f t="shared" si="1163"/>
        <v>488.81248199999999</v>
      </c>
      <c r="CK432" s="404">
        <f t="shared" si="1164"/>
        <v>329.00000000000006</v>
      </c>
      <c r="CL432" s="564"/>
      <c r="CM432" s="770"/>
      <c r="CN432" s="500">
        <f t="shared" si="1165"/>
        <v>0</v>
      </c>
      <c r="CO432" s="404">
        <f t="shared" si="1166"/>
        <v>0</v>
      </c>
      <c r="CP432" s="500">
        <f t="shared" si="1167"/>
        <v>7.7481615882352948</v>
      </c>
      <c r="CQ432" s="237">
        <f t="shared" si="1168"/>
        <v>6.6937499999999988</v>
      </c>
      <c r="CR432" s="500">
        <f t="shared" si="1169"/>
        <v>790.31248200000005</v>
      </c>
      <c r="CS432" s="404">
        <f t="shared" si="1170"/>
        <v>535.49999999999989</v>
      </c>
      <c r="CT432" s="565">
        <v>102.52079999999999</v>
      </c>
      <c r="CU432" s="770">
        <v>119</v>
      </c>
      <c r="CV432" s="500">
        <f t="shared" si="1171"/>
        <v>4920.9983999999995</v>
      </c>
      <c r="CW432" s="404">
        <f t="shared" si="1172"/>
        <v>4641</v>
      </c>
      <c r="CX432" s="565">
        <v>92.645830000000004</v>
      </c>
      <c r="CY432" s="770">
        <v>90.073170731707293</v>
      </c>
      <c r="CZ432" s="500">
        <f t="shared" si="1173"/>
        <v>5002.87482</v>
      </c>
      <c r="DA432" s="404">
        <f t="shared" si="1174"/>
        <v>3692.9999999999991</v>
      </c>
      <c r="DB432" s="565"/>
      <c r="DC432" s="770"/>
      <c r="DD432" s="500">
        <f t="shared" si="1175"/>
        <v>0</v>
      </c>
      <c r="DE432" s="404">
        <f t="shared" si="1176"/>
        <v>0</v>
      </c>
      <c r="DF432" s="500">
        <f t="shared" si="1177"/>
        <v>97.292874705882355</v>
      </c>
      <c r="DG432" s="404">
        <f t="shared" si="1178"/>
        <v>104.175</v>
      </c>
      <c r="DH432" s="500">
        <f t="shared" si="1179"/>
        <v>9923.8732199999995</v>
      </c>
      <c r="DI432" s="404">
        <f t="shared" si="1180"/>
        <v>8334</v>
      </c>
      <c r="DJ432" s="500">
        <f t="shared" si="1181"/>
        <v>195</v>
      </c>
      <c r="DK432" s="404">
        <f t="shared" si="1182"/>
        <v>161</v>
      </c>
      <c r="DL432" s="500">
        <f t="shared" si="1183"/>
        <v>195</v>
      </c>
      <c r="DM432" s="404">
        <f t="shared" si="1184"/>
        <v>161</v>
      </c>
      <c r="DN432" s="236">
        <f t="shared" si="1185"/>
        <v>5.3298077692307695</v>
      </c>
      <c r="DO432" s="237">
        <f t="shared" si="1186"/>
        <v>4.7795031055900639</v>
      </c>
      <c r="DP432" s="500">
        <f t="shared" si="1187"/>
        <v>1039.3125150000001</v>
      </c>
      <c r="DQ432" s="404">
        <f t="shared" si="1188"/>
        <v>769.50000000000023</v>
      </c>
      <c r="DR432" s="500">
        <f t="shared" si="1189"/>
        <v>94.640374923076919</v>
      </c>
      <c r="DS432" s="404">
        <f t="shared" si="1190"/>
        <v>107.37267080745333</v>
      </c>
      <c r="DT432" s="500">
        <f t="shared" si="1191"/>
        <v>18454.87311</v>
      </c>
      <c r="DU432" s="404">
        <f t="shared" si="1192"/>
        <v>17286.999999999985</v>
      </c>
      <c r="DV432" s="565">
        <v>10</v>
      </c>
      <c r="DW432" s="771">
        <v>13</v>
      </c>
      <c r="DX432" s="500">
        <f t="shared" si="1193"/>
        <v>10</v>
      </c>
      <c r="DY432" s="404">
        <f t="shared" si="1194"/>
        <v>13</v>
      </c>
      <c r="DZ432" s="565">
        <v>11</v>
      </c>
      <c r="EA432" s="771">
        <v>21</v>
      </c>
      <c r="EB432" s="500">
        <f t="shared" si="1195"/>
        <v>11</v>
      </c>
      <c r="EC432" s="404">
        <f t="shared" si="1196"/>
        <v>21</v>
      </c>
      <c r="ED432" s="565"/>
      <c r="EE432" s="771"/>
      <c r="EF432" s="500">
        <f t="shared" si="1197"/>
        <v>0</v>
      </c>
      <c r="EG432" s="404">
        <f t="shared" si="1198"/>
        <v>0</v>
      </c>
      <c r="EH432" s="500">
        <f t="shared" si="1199"/>
        <v>21</v>
      </c>
      <c r="EI432" s="404">
        <f t="shared" si="1200"/>
        <v>34</v>
      </c>
      <c r="EJ432" s="500">
        <f t="shared" si="1201"/>
        <v>21</v>
      </c>
      <c r="EK432" s="404">
        <f t="shared" si="1202"/>
        <v>34</v>
      </c>
      <c r="EL432" s="564">
        <v>4.2</v>
      </c>
      <c r="EM432" s="772">
        <v>5.7692307692307701</v>
      </c>
      <c r="EN432" s="500">
        <f t="shared" si="1203"/>
        <v>42</v>
      </c>
      <c r="EO432" s="404">
        <f t="shared" si="1204"/>
        <v>75.000000000000014</v>
      </c>
      <c r="EP432" s="564">
        <v>4.8636359999999996</v>
      </c>
      <c r="EQ432" s="772">
        <v>6.3571428571428603</v>
      </c>
      <c r="ER432" s="500">
        <f t="shared" si="1205"/>
        <v>53.499995999999996</v>
      </c>
      <c r="ES432" s="404">
        <f t="shared" si="1206"/>
        <v>133.50000000000006</v>
      </c>
      <c r="ET432" s="564"/>
      <c r="EU432" s="772"/>
      <c r="EV432" s="500">
        <f t="shared" si="1207"/>
        <v>0</v>
      </c>
      <c r="EW432" s="404">
        <f t="shared" si="1208"/>
        <v>0</v>
      </c>
      <c r="EX432" s="236">
        <f t="shared" si="1209"/>
        <v>4.5476188571428571</v>
      </c>
      <c r="EY432" s="237">
        <f t="shared" si="1210"/>
        <v>6.1323529411764719</v>
      </c>
      <c r="EZ432" s="500">
        <f t="shared" si="1211"/>
        <v>95.499995999999996</v>
      </c>
      <c r="FA432" s="404">
        <f t="shared" si="1212"/>
        <v>208.50000000000006</v>
      </c>
      <c r="FB432" s="565">
        <v>76.8</v>
      </c>
      <c r="FC432" s="772">
        <v>113.69230769230801</v>
      </c>
      <c r="FD432" s="500">
        <f t="shared" si="1213"/>
        <v>768</v>
      </c>
      <c r="FE432" s="404">
        <f t="shared" si="1214"/>
        <v>1478.0000000000041</v>
      </c>
      <c r="FF432" s="565">
        <v>64.818179999999998</v>
      </c>
      <c r="FG432" s="772">
        <v>72.238095238095198</v>
      </c>
      <c r="FH432" s="500">
        <f t="shared" si="1215"/>
        <v>712.99997999999994</v>
      </c>
      <c r="FI432" s="404">
        <f t="shared" si="1216"/>
        <v>1516.9999999999991</v>
      </c>
      <c r="FJ432" s="565"/>
      <c r="FK432" s="772">
        <v>31</v>
      </c>
      <c r="FL432" s="500">
        <f t="shared" si="1217"/>
        <v>0</v>
      </c>
      <c r="FM432" s="404">
        <f t="shared" si="1218"/>
        <v>0</v>
      </c>
      <c r="FN432" s="500">
        <f t="shared" si="1219"/>
        <v>70.523808571428575</v>
      </c>
      <c r="FO432" s="404">
        <f t="shared" si="1220"/>
        <v>88.088235294117737</v>
      </c>
      <c r="FP432" s="500">
        <f t="shared" si="1221"/>
        <v>1480.9999800000001</v>
      </c>
      <c r="FQ432" s="404">
        <f t="shared" si="1222"/>
        <v>2995.0000000000032</v>
      </c>
      <c r="FR432" s="565">
        <v>32</v>
      </c>
      <c r="FS432" s="773">
        <v>31</v>
      </c>
      <c r="FT432" s="500">
        <f t="shared" si="1223"/>
        <v>32</v>
      </c>
      <c r="FU432" s="404">
        <f t="shared" si="1224"/>
        <v>31</v>
      </c>
      <c r="FV432" s="564">
        <v>9.09375</v>
      </c>
      <c r="FW432" s="774">
        <v>7.9354838709677402</v>
      </c>
      <c r="FX432" s="500">
        <f t="shared" si="1225"/>
        <v>291</v>
      </c>
      <c r="FY432" s="404">
        <f t="shared" si="1226"/>
        <v>245.99999999999994</v>
      </c>
      <c r="FZ432" s="564">
        <v>97.9375</v>
      </c>
      <c r="GA432" s="774">
        <v>92.774193548387103</v>
      </c>
      <c r="GB432" s="500">
        <f t="shared" si="1227"/>
        <v>3134</v>
      </c>
      <c r="GC432" s="404">
        <f t="shared" si="1228"/>
        <v>2876</v>
      </c>
      <c r="GD432" s="510">
        <f t="shared" si="1229"/>
        <v>139</v>
      </c>
      <c r="GE432" s="404">
        <f t="shared" si="1230"/>
        <v>125</v>
      </c>
      <c r="GF432" s="500">
        <f t="shared" si="1231"/>
        <v>139</v>
      </c>
      <c r="GG432" s="404">
        <f t="shared" si="1232"/>
        <v>125</v>
      </c>
      <c r="GH432" s="500">
        <f t="shared" si="1233"/>
        <v>553.50003300000003</v>
      </c>
      <c r="GI432" s="404">
        <f t="shared" si="1234"/>
        <v>485.50000000000017</v>
      </c>
      <c r="GJ432" s="500">
        <f t="shared" si="1235"/>
        <v>13128.998250000001</v>
      </c>
      <c r="GK432" s="404">
        <f t="shared" si="1236"/>
        <v>14353.999999999989</v>
      </c>
      <c r="GL432" s="510">
        <f t="shared" si="1237"/>
        <v>77</v>
      </c>
      <c r="GM432" s="404">
        <f t="shared" si="1238"/>
        <v>70</v>
      </c>
      <c r="GN432" s="500">
        <f t="shared" si="1239"/>
        <v>77</v>
      </c>
      <c r="GO432" s="404">
        <f t="shared" si="1240"/>
        <v>70</v>
      </c>
      <c r="GP432" s="500">
        <f t="shared" si="1241"/>
        <v>581.31247800000006</v>
      </c>
      <c r="GQ432" s="404">
        <f t="shared" si="1242"/>
        <v>492.50000000000011</v>
      </c>
      <c r="GR432" s="500">
        <f t="shared" si="1243"/>
        <v>6806.8748399999995</v>
      </c>
      <c r="GS432" s="404">
        <f t="shared" si="1244"/>
        <v>5927.9999999999982</v>
      </c>
      <c r="GT432" s="510">
        <f t="shared" si="1245"/>
        <v>216</v>
      </c>
      <c r="GU432" s="404">
        <f t="shared" si="1246"/>
        <v>195</v>
      </c>
      <c r="GV432" s="500">
        <f t="shared" si="1247"/>
        <v>216</v>
      </c>
      <c r="GW432" s="404">
        <f t="shared" si="1248"/>
        <v>195</v>
      </c>
      <c r="GX432" s="500">
        <f t="shared" si="1249"/>
        <v>1134.8125110000001</v>
      </c>
      <c r="GY432" s="404">
        <f t="shared" si="1250"/>
        <v>978.00000000000023</v>
      </c>
      <c r="GZ432" s="500">
        <f t="shared" si="1251"/>
        <v>19935.873090000001</v>
      </c>
      <c r="HA432" s="404">
        <f t="shared" si="1252"/>
        <v>20281.999999999985</v>
      </c>
      <c r="HB432" s="510">
        <f t="shared" si="1253"/>
        <v>0</v>
      </c>
      <c r="HC432" s="404">
        <f t="shared" si="1254"/>
        <v>0</v>
      </c>
      <c r="HD432" s="500">
        <f t="shared" si="1255"/>
        <v>0</v>
      </c>
      <c r="HE432" s="404">
        <f t="shared" si="1256"/>
        <v>0</v>
      </c>
      <c r="HF432" s="500" t="str">
        <f t="shared" si="1257"/>
        <v/>
      </c>
      <c r="HG432" s="404" t="str">
        <f t="shared" si="1258"/>
        <v/>
      </c>
      <c r="HH432" s="500" t="str">
        <f t="shared" si="1259"/>
        <v/>
      </c>
      <c r="HI432" s="404" t="str">
        <f t="shared" si="1260"/>
        <v/>
      </c>
      <c r="HJ432" s="510">
        <f t="shared" si="1261"/>
        <v>1425.8125110000001</v>
      </c>
      <c r="HK432" s="404">
        <f t="shared" si="1262"/>
        <v>1224.0000000000002</v>
      </c>
      <c r="HL432" s="500">
        <f t="shared" si="1263"/>
        <v>23069.873090000001</v>
      </c>
      <c r="HM432" s="404">
        <f t="shared" si="1264"/>
        <v>23157.999999999989</v>
      </c>
    </row>
    <row r="433" spans="1:221">
      <c r="A433" s="763" t="s">
        <v>548</v>
      </c>
      <c r="B433" s="764" t="s">
        <v>1158</v>
      </c>
      <c r="C433" s="765"/>
      <c r="D433" s="766">
        <v>232867</v>
      </c>
      <c r="E433" s="514">
        <v>9</v>
      </c>
      <c r="F433" s="422">
        <v>359</v>
      </c>
      <c r="G433" s="768">
        <v>413</v>
      </c>
      <c r="H433" s="422">
        <v>0</v>
      </c>
      <c r="I433" s="768">
        <v>0</v>
      </c>
      <c r="J433" s="500">
        <f t="shared" si="1115"/>
        <v>359</v>
      </c>
      <c r="K433" s="404">
        <f t="shared" si="1116"/>
        <v>413</v>
      </c>
      <c r="L433" s="579" t="s">
        <v>409</v>
      </c>
      <c r="M433" s="768" t="s">
        <v>409</v>
      </c>
      <c r="N433" s="500">
        <f t="shared" si="1117"/>
        <v>359</v>
      </c>
      <c r="O433" s="404">
        <f t="shared" si="1118"/>
        <v>411</v>
      </c>
      <c r="P433" s="500">
        <f t="shared" si="1119"/>
        <v>359</v>
      </c>
      <c r="Q433" s="404">
        <f t="shared" si="1120"/>
        <v>411</v>
      </c>
      <c r="R433" s="422">
        <v>46</v>
      </c>
      <c r="S433" s="768">
        <v>68</v>
      </c>
      <c r="T433" s="500">
        <f t="shared" si="1121"/>
        <v>46</v>
      </c>
      <c r="U433" s="404">
        <f t="shared" si="1122"/>
        <v>68</v>
      </c>
      <c r="V433" s="422">
        <v>13</v>
      </c>
      <c r="W433" s="768">
        <v>23</v>
      </c>
      <c r="X433" s="500">
        <f t="shared" si="1123"/>
        <v>13</v>
      </c>
      <c r="Y433" s="404">
        <f t="shared" si="1124"/>
        <v>23</v>
      </c>
      <c r="Z433" s="422"/>
      <c r="AA433" s="768"/>
      <c r="AB433" s="500">
        <f t="shared" si="1125"/>
        <v>0</v>
      </c>
      <c r="AC433" s="404">
        <f t="shared" si="1126"/>
        <v>0</v>
      </c>
      <c r="AD433" s="500">
        <f t="shared" si="1127"/>
        <v>59</v>
      </c>
      <c r="AE433" s="404">
        <f t="shared" si="1128"/>
        <v>91</v>
      </c>
      <c r="AF433" s="500">
        <f t="shared" si="1129"/>
        <v>59</v>
      </c>
      <c r="AG433" s="404">
        <f t="shared" si="1130"/>
        <v>91</v>
      </c>
      <c r="AH433" s="564">
        <v>3.347826</v>
      </c>
      <c r="AI433" s="769">
        <v>2.9558823529411802</v>
      </c>
      <c r="AJ433" s="500">
        <f t="shared" si="1131"/>
        <v>153.99999600000001</v>
      </c>
      <c r="AK433" s="404">
        <f t="shared" si="1132"/>
        <v>201.00000000000026</v>
      </c>
      <c r="AL433" s="564">
        <v>2.8461539999999999</v>
      </c>
      <c r="AM433" s="769">
        <v>3.7391304347826102</v>
      </c>
      <c r="AN433" s="500">
        <f t="shared" si="1133"/>
        <v>37.000001999999995</v>
      </c>
      <c r="AO433" s="404">
        <f t="shared" si="1134"/>
        <v>86.000000000000028</v>
      </c>
      <c r="AP433" s="564"/>
      <c r="AQ433" s="769"/>
      <c r="AR433" s="500">
        <f t="shared" si="1135"/>
        <v>0</v>
      </c>
      <c r="AS433" s="404">
        <f t="shared" si="1136"/>
        <v>0</v>
      </c>
      <c r="AT433" s="236">
        <f t="shared" si="1137"/>
        <v>3.2372881016949155</v>
      </c>
      <c r="AU433" s="237">
        <f t="shared" si="1138"/>
        <v>3.1538461538461569</v>
      </c>
      <c r="AV433" s="500">
        <f t="shared" si="1139"/>
        <v>190.99999800000001</v>
      </c>
      <c r="AW433" s="404">
        <f t="shared" si="1140"/>
        <v>287.00000000000028</v>
      </c>
      <c r="AX433" s="422">
        <v>112.1957</v>
      </c>
      <c r="AY433" s="768">
        <v>94.691176470588204</v>
      </c>
      <c r="AZ433" s="500">
        <f t="shared" si="1141"/>
        <v>5161.0021999999999</v>
      </c>
      <c r="BA433" s="404">
        <f t="shared" si="1142"/>
        <v>6438.9999999999982</v>
      </c>
      <c r="BB433" s="422">
        <v>74.769229999999993</v>
      </c>
      <c r="BC433" s="768">
        <v>84.7826086956522</v>
      </c>
      <c r="BD433" s="500">
        <f t="shared" si="1143"/>
        <v>971.99998999999991</v>
      </c>
      <c r="BE433" s="404">
        <f t="shared" si="1144"/>
        <v>1950.0000000000007</v>
      </c>
      <c r="BF433" s="422"/>
      <c r="BG433" s="768"/>
      <c r="BH433" s="500">
        <f t="shared" si="1145"/>
        <v>0</v>
      </c>
      <c r="BI433" s="404">
        <f t="shared" si="1146"/>
        <v>0</v>
      </c>
      <c r="BJ433" s="500">
        <f t="shared" si="1147"/>
        <v>103.94918966101694</v>
      </c>
      <c r="BK433" s="404">
        <f t="shared" si="1148"/>
        <v>92.186813186813168</v>
      </c>
      <c r="BL433" s="500">
        <f t="shared" si="1149"/>
        <v>6133.0021900000002</v>
      </c>
      <c r="BM433" s="404">
        <f t="shared" si="1150"/>
        <v>8388.9999999999982</v>
      </c>
      <c r="BN433" s="422">
        <v>44</v>
      </c>
      <c r="BO433" s="768">
        <v>65</v>
      </c>
      <c r="BP433" s="500">
        <f t="shared" si="1151"/>
        <v>44</v>
      </c>
      <c r="BQ433" s="404">
        <f t="shared" si="1152"/>
        <v>65</v>
      </c>
      <c r="BR433" s="422">
        <v>68</v>
      </c>
      <c r="BS433" s="768">
        <v>66</v>
      </c>
      <c r="BT433" s="500">
        <f t="shared" si="1153"/>
        <v>68</v>
      </c>
      <c r="BU433" s="404">
        <f t="shared" si="1154"/>
        <v>66</v>
      </c>
      <c r="BV433" s="422"/>
      <c r="BW433" s="768"/>
      <c r="BX433" s="500">
        <f t="shared" si="1155"/>
        <v>0</v>
      </c>
      <c r="BY433" s="404">
        <f t="shared" si="1156"/>
        <v>0</v>
      </c>
      <c r="BZ433" s="500">
        <f t="shared" si="1157"/>
        <v>112</v>
      </c>
      <c r="CA433" s="404">
        <f t="shared" si="1158"/>
        <v>131</v>
      </c>
      <c r="CB433" s="500">
        <f t="shared" si="1159"/>
        <v>112</v>
      </c>
      <c r="CC433" s="404">
        <f t="shared" si="1160"/>
        <v>131</v>
      </c>
      <c r="CD433" s="564">
        <v>4.9431820000000002</v>
      </c>
      <c r="CE433" s="770">
        <v>4.5</v>
      </c>
      <c r="CF433" s="500">
        <f t="shared" si="1161"/>
        <v>217.50000800000001</v>
      </c>
      <c r="CG433" s="404">
        <f t="shared" si="1162"/>
        <v>292.5</v>
      </c>
      <c r="CH433" s="564">
        <v>7.5</v>
      </c>
      <c r="CI433" s="770">
        <v>7.85606060606061</v>
      </c>
      <c r="CJ433" s="500">
        <f t="shared" si="1163"/>
        <v>510</v>
      </c>
      <c r="CK433" s="404">
        <f t="shared" si="1164"/>
        <v>518.50000000000023</v>
      </c>
      <c r="CL433" s="564"/>
      <c r="CM433" s="770"/>
      <c r="CN433" s="500">
        <f t="shared" si="1165"/>
        <v>0</v>
      </c>
      <c r="CO433" s="404">
        <f t="shared" si="1166"/>
        <v>0</v>
      </c>
      <c r="CP433" s="500">
        <f t="shared" si="1167"/>
        <v>6.4955357857142859</v>
      </c>
      <c r="CQ433" s="237">
        <f t="shared" si="1168"/>
        <v>6.1908396946564901</v>
      </c>
      <c r="CR433" s="500">
        <f t="shared" si="1169"/>
        <v>727.50000799999998</v>
      </c>
      <c r="CS433" s="404">
        <f t="shared" si="1170"/>
        <v>811.00000000000023</v>
      </c>
      <c r="CT433" s="565">
        <v>101.38639999999999</v>
      </c>
      <c r="CU433" s="770">
        <v>95.076923076923094</v>
      </c>
      <c r="CV433" s="500">
        <f t="shared" si="1171"/>
        <v>4461.0015999999996</v>
      </c>
      <c r="CW433" s="404">
        <f t="shared" si="1172"/>
        <v>6180.0000000000009</v>
      </c>
      <c r="CX433" s="565">
        <v>83.940299999999993</v>
      </c>
      <c r="CY433" s="770">
        <v>91.893939393939405</v>
      </c>
      <c r="CZ433" s="500">
        <f t="shared" si="1173"/>
        <v>5707.9403999999995</v>
      </c>
      <c r="DA433" s="404">
        <f t="shared" si="1174"/>
        <v>6065.0000000000009</v>
      </c>
      <c r="DB433" s="565"/>
      <c r="DC433" s="770"/>
      <c r="DD433" s="500">
        <f t="shared" si="1175"/>
        <v>0</v>
      </c>
      <c r="DE433" s="404">
        <f t="shared" si="1176"/>
        <v>0</v>
      </c>
      <c r="DF433" s="500">
        <f t="shared" si="1177"/>
        <v>90.794124999999994</v>
      </c>
      <c r="DG433" s="404">
        <f t="shared" si="1178"/>
        <v>93.473282442748101</v>
      </c>
      <c r="DH433" s="500">
        <f t="shared" si="1179"/>
        <v>10168.941999999999</v>
      </c>
      <c r="DI433" s="404">
        <f t="shared" si="1180"/>
        <v>12245.000000000002</v>
      </c>
      <c r="DJ433" s="500">
        <f t="shared" si="1181"/>
        <v>171</v>
      </c>
      <c r="DK433" s="404">
        <f t="shared" si="1182"/>
        <v>222</v>
      </c>
      <c r="DL433" s="500">
        <f t="shared" si="1183"/>
        <v>171</v>
      </c>
      <c r="DM433" s="404">
        <f t="shared" si="1184"/>
        <v>222</v>
      </c>
      <c r="DN433" s="236">
        <f t="shared" si="1185"/>
        <v>5.3713450643274854</v>
      </c>
      <c r="DO433" s="237">
        <f t="shared" si="1186"/>
        <v>4.9459459459459483</v>
      </c>
      <c r="DP433" s="500">
        <f t="shared" si="1187"/>
        <v>918.50000599999998</v>
      </c>
      <c r="DQ433" s="404">
        <f t="shared" si="1188"/>
        <v>1098.0000000000005</v>
      </c>
      <c r="DR433" s="500">
        <f t="shared" si="1189"/>
        <v>95.333006959064321</v>
      </c>
      <c r="DS433" s="404">
        <f t="shared" si="1190"/>
        <v>92.945945945945951</v>
      </c>
      <c r="DT433" s="500">
        <f t="shared" si="1191"/>
        <v>16301.944189999998</v>
      </c>
      <c r="DU433" s="404">
        <f t="shared" si="1192"/>
        <v>20634</v>
      </c>
      <c r="DV433" s="565">
        <v>66</v>
      </c>
      <c r="DW433" s="771">
        <v>77</v>
      </c>
      <c r="DX433" s="500">
        <f t="shared" si="1193"/>
        <v>66</v>
      </c>
      <c r="DY433" s="404">
        <f t="shared" si="1194"/>
        <v>77</v>
      </c>
      <c r="DZ433" s="565">
        <v>56</v>
      </c>
      <c r="EA433" s="771">
        <v>59</v>
      </c>
      <c r="EB433" s="500">
        <f t="shared" si="1195"/>
        <v>56</v>
      </c>
      <c r="EC433" s="404">
        <f t="shared" si="1196"/>
        <v>59</v>
      </c>
      <c r="ED433" s="565"/>
      <c r="EE433" s="771"/>
      <c r="EF433" s="500">
        <f t="shared" si="1197"/>
        <v>0</v>
      </c>
      <c r="EG433" s="404">
        <f t="shared" si="1198"/>
        <v>0</v>
      </c>
      <c r="EH433" s="500">
        <f t="shared" si="1199"/>
        <v>122</v>
      </c>
      <c r="EI433" s="404">
        <f t="shared" si="1200"/>
        <v>136</v>
      </c>
      <c r="EJ433" s="500">
        <f t="shared" si="1201"/>
        <v>122</v>
      </c>
      <c r="EK433" s="404">
        <f t="shared" si="1202"/>
        <v>136</v>
      </c>
      <c r="EL433" s="564">
        <v>3.174242</v>
      </c>
      <c r="EM433" s="772">
        <v>3.0519480519480502</v>
      </c>
      <c r="EN433" s="500">
        <f t="shared" si="1203"/>
        <v>209.49997200000001</v>
      </c>
      <c r="EO433" s="404">
        <f t="shared" si="1204"/>
        <v>234.99999999999986</v>
      </c>
      <c r="EP433" s="564">
        <v>4.7410709999999998</v>
      </c>
      <c r="EQ433" s="772">
        <v>4.0338983050847501</v>
      </c>
      <c r="ER433" s="500">
        <f t="shared" si="1205"/>
        <v>265.499976</v>
      </c>
      <c r="ES433" s="404">
        <f t="shared" si="1206"/>
        <v>238.00000000000026</v>
      </c>
      <c r="ET433" s="564"/>
      <c r="EU433" s="772"/>
      <c r="EV433" s="500">
        <f t="shared" si="1207"/>
        <v>0</v>
      </c>
      <c r="EW433" s="404">
        <f t="shared" si="1208"/>
        <v>0</v>
      </c>
      <c r="EX433" s="236">
        <f t="shared" si="1209"/>
        <v>3.8934421967213115</v>
      </c>
      <c r="EY433" s="237">
        <f t="shared" si="1210"/>
        <v>3.4779411764705892</v>
      </c>
      <c r="EZ433" s="500">
        <f t="shared" si="1211"/>
        <v>474.99994800000002</v>
      </c>
      <c r="FA433" s="404">
        <f t="shared" si="1212"/>
        <v>473.00000000000011</v>
      </c>
      <c r="FB433" s="565">
        <v>69.848479999999995</v>
      </c>
      <c r="FC433" s="772">
        <v>72.597402597402606</v>
      </c>
      <c r="FD433" s="500">
        <f t="shared" si="1213"/>
        <v>4609.9996799999999</v>
      </c>
      <c r="FE433" s="404">
        <f t="shared" si="1214"/>
        <v>5590.0000000000009</v>
      </c>
      <c r="FF433" s="565">
        <v>58.178570000000001</v>
      </c>
      <c r="FG433" s="772">
        <v>60.1016949152542</v>
      </c>
      <c r="FH433" s="500">
        <f t="shared" si="1215"/>
        <v>3257.9999200000002</v>
      </c>
      <c r="FI433" s="404">
        <f t="shared" si="1216"/>
        <v>3545.9999999999977</v>
      </c>
      <c r="FJ433" s="565"/>
      <c r="FK433" s="772">
        <v>53</v>
      </c>
      <c r="FL433" s="500">
        <f t="shared" si="1217"/>
        <v>0</v>
      </c>
      <c r="FM433" s="404">
        <f t="shared" si="1218"/>
        <v>0</v>
      </c>
      <c r="FN433" s="500">
        <f t="shared" si="1219"/>
        <v>64.491799999999998</v>
      </c>
      <c r="FO433" s="404">
        <f t="shared" si="1220"/>
        <v>67.176470588235276</v>
      </c>
      <c r="FP433" s="500">
        <f t="shared" si="1221"/>
        <v>7867.9996000000001</v>
      </c>
      <c r="FQ433" s="404">
        <f t="shared" si="1222"/>
        <v>9135.9999999999982</v>
      </c>
      <c r="FR433" s="565">
        <v>66</v>
      </c>
      <c r="FS433" s="773">
        <v>53</v>
      </c>
      <c r="FT433" s="500">
        <f t="shared" si="1223"/>
        <v>66</v>
      </c>
      <c r="FU433" s="404">
        <f t="shared" si="1224"/>
        <v>53</v>
      </c>
      <c r="FV433" s="564">
        <v>8.530303</v>
      </c>
      <c r="FW433" s="774">
        <v>7.47169811320755</v>
      </c>
      <c r="FX433" s="500">
        <f t="shared" si="1225"/>
        <v>562.99999800000001</v>
      </c>
      <c r="FY433" s="404">
        <f t="shared" si="1226"/>
        <v>396.00000000000017</v>
      </c>
      <c r="FZ433" s="564">
        <v>78.833330000000004</v>
      </c>
      <c r="GA433" s="774">
        <v>98.037735849056602</v>
      </c>
      <c r="GB433" s="500">
        <f t="shared" si="1227"/>
        <v>5202.9997800000001</v>
      </c>
      <c r="GC433" s="404">
        <f t="shared" si="1228"/>
        <v>5196</v>
      </c>
      <c r="GD433" s="510">
        <f t="shared" si="1229"/>
        <v>156</v>
      </c>
      <c r="GE433" s="404">
        <f t="shared" si="1230"/>
        <v>210</v>
      </c>
      <c r="GF433" s="500">
        <f t="shared" si="1231"/>
        <v>156</v>
      </c>
      <c r="GG433" s="404">
        <f t="shared" si="1232"/>
        <v>210</v>
      </c>
      <c r="GH433" s="500">
        <f t="shared" si="1233"/>
        <v>580.99997600000006</v>
      </c>
      <c r="GI433" s="404">
        <f t="shared" si="1234"/>
        <v>728.50000000000011</v>
      </c>
      <c r="GJ433" s="500">
        <f t="shared" si="1235"/>
        <v>14232.003479999999</v>
      </c>
      <c r="GK433" s="404">
        <f t="shared" si="1236"/>
        <v>18209</v>
      </c>
      <c r="GL433" s="510">
        <f t="shared" si="1237"/>
        <v>137</v>
      </c>
      <c r="GM433" s="404">
        <f t="shared" si="1238"/>
        <v>148</v>
      </c>
      <c r="GN433" s="500">
        <f t="shared" si="1239"/>
        <v>137</v>
      </c>
      <c r="GO433" s="404">
        <f t="shared" si="1240"/>
        <v>148</v>
      </c>
      <c r="GP433" s="500">
        <f t="shared" si="1241"/>
        <v>812.49997800000006</v>
      </c>
      <c r="GQ433" s="404">
        <f t="shared" si="1242"/>
        <v>842.50000000000045</v>
      </c>
      <c r="GR433" s="500">
        <f t="shared" si="1243"/>
        <v>9937.94031</v>
      </c>
      <c r="GS433" s="404">
        <f t="shared" si="1244"/>
        <v>11561</v>
      </c>
      <c r="GT433" s="510">
        <f t="shared" si="1245"/>
        <v>293</v>
      </c>
      <c r="GU433" s="404">
        <f t="shared" si="1246"/>
        <v>358</v>
      </c>
      <c r="GV433" s="500">
        <f t="shared" si="1247"/>
        <v>293</v>
      </c>
      <c r="GW433" s="404">
        <f t="shared" si="1248"/>
        <v>358</v>
      </c>
      <c r="GX433" s="500">
        <f t="shared" si="1249"/>
        <v>1393.4999540000001</v>
      </c>
      <c r="GY433" s="404">
        <f t="shared" si="1250"/>
        <v>1571.0000000000005</v>
      </c>
      <c r="GZ433" s="500">
        <f t="shared" si="1251"/>
        <v>24169.943789999998</v>
      </c>
      <c r="HA433" s="404">
        <f t="shared" si="1252"/>
        <v>29770</v>
      </c>
      <c r="HB433" s="510">
        <f t="shared" si="1253"/>
        <v>0</v>
      </c>
      <c r="HC433" s="404">
        <f t="shared" si="1254"/>
        <v>0</v>
      </c>
      <c r="HD433" s="500">
        <f t="shared" si="1255"/>
        <v>0</v>
      </c>
      <c r="HE433" s="404">
        <f t="shared" si="1256"/>
        <v>0</v>
      </c>
      <c r="HF433" s="500" t="str">
        <f t="shared" si="1257"/>
        <v/>
      </c>
      <c r="HG433" s="404" t="str">
        <f t="shared" si="1258"/>
        <v/>
      </c>
      <c r="HH433" s="500" t="str">
        <f t="shared" si="1259"/>
        <v/>
      </c>
      <c r="HI433" s="404" t="str">
        <f t="shared" si="1260"/>
        <v/>
      </c>
      <c r="HJ433" s="510">
        <f t="shared" si="1261"/>
        <v>1956.4999519999999</v>
      </c>
      <c r="HK433" s="404">
        <f t="shared" si="1262"/>
        <v>1967.0000000000007</v>
      </c>
      <c r="HL433" s="500">
        <f t="shared" si="1263"/>
        <v>29372.943569999996</v>
      </c>
      <c r="HM433" s="404">
        <f t="shared" si="1264"/>
        <v>34966</v>
      </c>
    </row>
    <row r="434" spans="1:221">
      <c r="A434" s="763" t="s">
        <v>548</v>
      </c>
      <c r="B434" s="778" t="s">
        <v>1159</v>
      </c>
      <c r="C434" s="780" t="s">
        <v>1172</v>
      </c>
      <c r="D434" s="766">
        <v>233019</v>
      </c>
      <c r="E434" s="514">
        <v>9</v>
      </c>
      <c r="F434" s="422">
        <v>402</v>
      </c>
      <c r="G434" s="768">
        <v>367</v>
      </c>
      <c r="H434" s="422">
        <v>0</v>
      </c>
      <c r="I434" s="768">
        <v>0</v>
      </c>
      <c r="J434" s="500">
        <f t="shared" si="1115"/>
        <v>402</v>
      </c>
      <c r="K434" s="404">
        <f t="shared" si="1116"/>
        <v>367</v>
      </c>
      <c r="L434" s="579" t="s">
        <v>409</v>
      </c>
      <c r="M434" s="768" t="s">
        <v>409</v>
      </c>
      <c r="N434" s="500">
        <f t="shared" si="1117"/>
        <v>402</v>
      </c>
      <c r="O434" s="404">
        <f t="shared" si="1118"/>
        <v>350</v>
      </c>
      <c r="P434" s="500">
        <f t="shared" si="1119"/>
        <v>402</v>
      </c>
      <c r="Q434" s="404">
        <f t="shared" si="1120"/>
        <v>350</v>
      </c>
      <c r="R434" s="422">
        <v>34</v>
      </c>
      <c r="S434" s="768">
        <v>43</v>
      </c>
      <c r="T434" s="500">
        <f t="shared" si="1121"/>
        <v>34</v>
      </c>
      <c r="U434" s="404">
        <f t="shared" si="1122"/>
        <v>43</v>
      </c>
      <c r="V434" s="422">
        <v>18</v>
      </c>
      <c r="W434" s="768">
        <v>10</v>
      </c>
      <c r="X434" s="500">
        <f t="shared" si="1123"/>
        <v>18</v>
      </c>
      <c r="Y434" s="404">
        <f t="shared" si="1124"/>
        <v>10</v>
      </c>
      <c r="Z434" s="422"/>
      <c r="AA434" s="768"/>
      <c r="AB434" s="500">
        <f t="shared" si="1125"/>
        <v>0</v>
      </c>
      <c r="AC434" s="404">
        <f t="shared" si="1126"/>
        <v>0</v>
      </c>
      <c r="AD434" s="500">
        <f t="shared" si="1127"/>
        <v>52</v>
      </c>
      <c r="AE434" s="404">
        <f t="shared" si="1128"/>
        <v>53</v>
      </c>
      <c r="AF434" s="500">
        <f t="shared" si="1129"/>
        <v>52</v>
      </c>
      <c r="AG434" s="404">
        <f t="shared" si="1130"/>
        <v>53</v>
      </c>
      <c r="AH434" s="564">
        <v>2.8823530000000002</v>
      </c>
      <c r="AI434" s="769">
        <v>3.0697674418604701</v>
      </c>
      <c r="AJ434" s="500">
        <f t="shared" si="1131"/>
        <v>98.000002000000009</v>
      </c>
      <c r="AK434" s="404">
        <f t="shared" si="1132"/>
        <v>132.00000000000023</v>
      </c>
      <c r="AL434" s="564">
        <v>3.6666669999999999</v>
      </c>
      <c r="AM434" s="769">
        <v>5</v>
      </c>
      <c r="AN434" s="500">
        <f t="shared" si="1133"/>
        <v>66.000005999999999</v>
      </c>
      <c r="AO434" s="404">
        <f t="shared" si="1134"/>
        <v>50</v>
      </c>
      <c r="AP434" s="564"/>
      <c r="AQ434" s="769"/>
      <c r="AR434" s="500">
        <f t="shared" si="1135"/>
        <v>0</v>
      </c>
      <c r="AS434" s="404">
        <f t="shared" si="1136"/>
        <v>0</v>
      </c>
      <c r="AT434" s="236">
        <f t="shared" si="1137"/>
        <v>3.1538463076923078</v>
      </c>
      <c r="AU434" s="237">
        <f t="shared" si="1138"/>
        <v>3.4339622641509475</v>
      </c>
      <c r="AV434" s="500">
        <f t="shared" si="1139"/>
        <v>164.00000800000001</v>
      </c>
      <c r="AW434" s="404">
        <f t="shared" si="1140"/>
        <v>182.00000000000023</v>
      </c>
      <c r="AX434" s="422">
        <v>82.558819999999997</v>
      </c>
      <c r="AY434" s="768">
        <v>120.162790697674</v>
      </c>
      <c r="AZ434" s="500">
        <f t="shared" si="1141"/>
        <v>2806.9998799999998</v>
      </c>
      <c r="BA434" s="404">
        <f t="shared" si="1142"/>
        <v>5166.9999999999818</v>
      </c>
      <c r="BB434" s="422">
        <v>79.277780000000007</v>
      </c>
      <c r="BC434" s="768">
        <v>115</v>
      </c>
      <c r="BD434" s="500">
        <f t="shared" si="1143"/>
        <v>1427.0000400000001</v>
      </c>
      <c r="BE434" s="404">
        <f t="shared" si="1144"/>
        <v>1150</v>
      </c>
      <c r="BF434" s="422"/>
      <c r="BG434" s="768"/>
      <c r="BH434" s="500">
        <f t="shared" si="1145"/>
        <v>0</v>
      </c>
      <c r="BI434" s="404">
        <f t="shared" si="1146"/>
        <v>0</v>
      </c>
      <c r="BJ434" s="500">
        <f t="shared" si="1147"/>
        <v>81.423075384615387</v>
      </c>
      <c r="BK434" s="404">
        <f t="shared" si="1148"/>
        <v>119.18867924528267</v>
      </c>
      <c r="BL434" s="500">
        <f t="shared" si="1149"/>
        <v>4233.9999200000002</v>
      </c>
      <c r="BM434" s="404">
        <f t="shared" si="1150"/>
        <v>6316.9999999999818</v>
      </c>
      <c r="BN434" s="422">
        <v>36</v>
      </c>
      <c r="BO434" s="768">
        <v>61</v>
      </c>
      <c r="BP434" s="500">
        <f t="shared" si="1151"/>
        <v>36</v>
      </c>
      <c r="BQ434" s="404">
        <f t="shared" si="1152"/>
        <v>61</v>
      </c>
      <c r="BR434" s="422">
        <v>109</v>
      </c>
      <c r="BS434" s="768">
        <v>74</v>
      </c>
      <c r="BT434" s="500">
        <f t="shared" si="1153"/>
        <v>109</v>
      </c>
      <c r="BU434" s="404">
        <f t="shared" si="1154"/>
        <v>74</v>
      </c>
      <c r="BV434" s="422"/>
      <c r="BW434" s="768"/>
      <c r="BX434" s="500">
        <f t="shared" si="1155"/>
        <v>0</v>
      </c>
      <c r="BY434" s="404">
        <f t="shared" si="1156"/>
        <v>0</v>
      </c>
      <c r="BZ434" s="500">
        <f t="shared" si="1157"/>
        <v>145</v>
      </c>
      <c r="CA434" s="404">
        <f t="shared" si="1158"/>
        <v>135</v>
      </c>
      <c r="CB434" s="500">
        <f t="shared" si="1159"/>
        <v>145</v>
      </c>
      <c r="CC434" s="404">
        <f t="shared" si="1160"/>
        <v>135</v>
      </c>
      <c r="CD434" s="564">
        <v>3.3611110000000002</v>
      </c>
      <c r="CE434" s="770">
        <v>4.6311475409836103</v>
      </c>
      <c r="CF434" s="500">
        <f t="shared" si="1161"/>
        <v>120.99999600000001</v>
      </c>
      <c r="CG434" s="404">
        <f t="shared" si="1162"/>
        <v>282.50000000000023</v>
      </c>
      <c r="CH434" s="564">
        <v>8.7128709999999998</v>
      </c>
      <c r="CI434" s="770">
        <v>7.6621621621621596</v>
      </c>
      <c r="CJ434" s="500">
        <f t="shared" si="1163"/>
        <v>949.70293900000001</v>
      </c>
      <c r="CK434" s="404">
        <f t="shared" si="1164"/>
        <v>566.99999999999977</v>
      </c>
      <c r="CL434" s="564"/>
      <c r="CM434" s="770"/>
      <c r="CN434" s="500">
        <f t="shared" si="1165"/>
        <v>0</v>
      </c>
      <c r="CO434" s="404">
        <f t="shared" si="1166"/>
        <v>0</v>
      </c>
      <c r="CP434" s="500">
        <f t="shared" si="1167"/>
        <v>7.3841581724137937</v>
      </c>
      <c r="CQ434" s="237">
        <f t="shared" si="1168"/>
        <v>6.2925925925925927</v>
      </c>
      <c r="CR434" s="500">
        <f t="shared" si="1169"/>
        <v>1070.702935</v>
      </c>
      <c r="CS434" s="404">
        <f t="shared" si="1170"/>
        <v>849.5</v>
      </c>
      <c r="CT434" s="565">
        <v>72.44444</v>
      </c>
      <c r="CU434" s="770">
        <v>118.885245901639</v>
      </c>
      <c r="CV434" s="500">
        <f t="shared" si="1171"/>
        <v>2607.9998399999999</v>
      </c>
      <c r="CW434" s="404">
        <f t="shared" si="1172"/>
        <v>7251.9999999999791</v>
      </c>
      <c r="CX434" s="565">
        <v>89.683170000000004</v>
      </c>
      <c r="CY434" s="770">
        <v>100.378378378378</v>
      </c>
      <c r="CZ434" s="500">
        <f t="shared" si="1173"/>
        <v>9775.4655300000013</v>
      </c>
      <c r="DA434" s="404">
        <f t="shared" si="1174"/>
        <v>7427.9999999999718</v>
      </c>
      <c r="DB434" s="565"/>
      <c r="DC434" s="770"/>
      <c r="DD434" s="500">
        <f t="shared" si="1175"/>
        <v>0</v>
      </c>
      <c r="DE434" s="404">
        <f t="shared" si="1176"/>
        <v>0</v>
      </c>
      <c r="DF434" s="500">
        <f t="shared" si="1177"/>
        <v>85.403209448275874</v>
      </c>
      <c r="DG434" s="404">
        <f t="shared" si="1178"/>
        <v>108.74074074074038</v>
      </c>
      <c r="DH434" s="500">
        <f t="shared" si="1179"/>
        <v>12383.465370000002</v>
      </c>
      <c r="DI434" s="404">
        <f t="shared" si="1180"/>
        <v>14679.999999999951</v>
      </c>
      <c r="DJ434" s="500">
        <f t="shared" si="1181"/>
        <v>197</v>
      </c>
      <c r="DK434" s="404">
        <f t="shared" si="1182"/>
        <v>188</v>
      </c>
      <c r="DL434" s="500">
        <f t="shared" si="1183"/>
        <v>197</v>
      </c>
      <c r="DM434" s="404">
        <f t="shared" si="1184"/>
        <v>188</v>
      </c>
      <c r="DN434" s="236">
        <f t="shared" si="1185"/>
        <v>6.2675276294416244</v>
      </c>
      <c r="DO434" s="237">
        <f t="shared" si="1186"/>
        <v>5.4867021276595755</v>
      </c>
      <c r="DP434" s="500">
        <f t="shared" si="1187"/>
        <v>1234.702943</v>
      </c>
      <c r="DQ434" s="404">
        <f t="shared" si="1188"/>
        <v>1031.5000000000002</v>
      </c>
      <c r="DR434" s="500">
        <f t="shared" si="1189"/>
        <v>84.35261568527919</v>
      </c>
      <c r="DS434" s="404">
        <f t="shared" si="1190"/>
        <v>111.6861702127656</v>
      </c>
      <c r="DT434" s="500">
        <f t="shared" si="1191"/>
        <v>16617.46529</v>
      </c>
      <c r="DU434" s="404">
        <f t="shared" si="1192"/>
        <v>20996.999999999935</v>
      </c>
      <c r="DV434" s="565">
        <v>20</v>
      </c>
      <c r="DW434" s="771">
        <v>27</v>
      </c>
      <c r="DX434" s="500">
        <f t="shared" si="1193"/>
        <v>20</v>
      </c>
      <c r="DY434" s="404">
        <f t="shared" si="1194"/>
        <v>27</v>
      </c>
      <c r="DZ434" s="565">
        <v>31</v>
      </c>
      <c r="EA434" s="771">
        <v>31</v>
      </c>
      <c r="EB434" s="500">
        <f t="shared" si="1195"/>
        <v>31</v>
      </c>
      <c r="EC434" s="404">
        <f t="shared" si="1196"/>
        <v>31</v>
      </c>
      <c r="ED434" s="565"/>
      <c r="EE434" s="771"/>
      <c r="EF434" s="500">
        <f t="shared" si="1197"/>
        <v>0</v>
      </c>
      <c r="EG434" s="404">
        <f t="shared" si="1198"/>
        <v>0</v>
      </c>
      <c r="EH434" s="500">
        <f t="shared" si="1199"/>
        <v>51</v>
      </c>
      <c r="EI434" s="404">
        <f t="shared" si="1200"/>
        <v>58</v>
      </c>
      <c r="EJ434" s="500">
        <f t="shared" si="1201"/>
        <v>51</v>
      </c>
      <c r="EK434" s="404">
        <f t="shared" si="1202"/>
        <v>58</v>
      </c>
      <c r="EL434" s="564">
        <v>3.6749999999999998</v>
      </c>
      <c r="EM434" s="772">
        <v>4.1111111111111098</v>
      </c>
      <c r="EN434" s="500">
        <f t="shared" si="1203"/>
        <v>73.5</v>
      </c>
      <c r="EO434" s="404">
        <f t="shared" si="1204"/>
        <v>110.99999999999997</v>
      </c>
      <c r="EP434" s="564">
        <v>5.548387</v>
      </c>
      <c r="EQ434" s="772">
        <v>3.9193548387096802</v>
      </c>
      <c r="ER434" s="500">
        <f t="shared" si="1205"/>
        <v>171.99999700000001</v>
      </c>
      <c r="ES434" s="404">
        <f t="shared" si="1206"/>
        <v>121.50000000000009</v>
      </c>
      <c r="ET434" s="564"/>
      <c r="EU434" s="772"/>
      <c r="EV434" s="500">
        <f t="shared" si="1207"/>
        <v>0</v>
      </c>
      <c r="EW434" s="404">
        <f t="shared" si="1208"/>
        <v>0</v>
      </c>
      <c r="EX434" s="236">
        <f t="shared" si="1209"/>
        <v>4.813725431372549</v>
      </c>
      <c r="EY434" s="237">
        <f t="shared" si="1210"/>
        <v>4.0086206896551735</v>
      </c>
      <c r="EZ434" s="500">
        <f t="shared" si="1211"/>
        <v>245.49999700000001</v>
      </c>
      <c r="FA434" s="404">
        <f t="shared" si="1212"/>
        <v>232.50000000000006</v>
      </c>
      <c r="FB434" s="565">
        <v>69.75</v>
      </c>
      <c r="FC434" s="772">
        <v>93</v>
      </c>
      <c r="FD434" s="500">
        <f t="shared" si="1213"/>
        <v>1395</v>
      </c>
      <c r="FE434" s="404">
        <f t="shared" si="1214"/>
        <v>2511</v>
      </c>
      <c r="FF434" s="565">
        <v>68.677419999999998</v>
      </c>
      <c r="FG434" s="772">
        <v>76.774193548387103</v>
      </c>
      <c r="FH434" s="500">
        <f t="shared" si="1215"/>
        <v>2129.0000199999999</v>
      </c>
      <c r="FI434" s="404">
        <f t="shared" si="1216"/>
        <v>2380</v>
      </c>
      <c r="FJ434" s="565"/>
      <c r="FK434" s="772">
        <v>104</v>
      </c>
      <c r="FL434" s="500">
        <f t="shared" si="1217"/>
        <v>0</v>
      </c>
      <c r="FM434" s="404">
        <f t="shared" si="1218"/>
        <v>0</v>
      </c>
      <c r="FN434" s="500">
        <f t="shared" si="1219"/>
        <v>69.098039607843134</v>
      </c>
      <c r="FO434" s="404">
        <f t="shared" si="1220"/>
        <v>84.327586206896555</v>
      </c>
      <c r="FP434" s="500">
        <f t="shared" si="1221"/>
        <v>3524.0000199999999</v>
      </c>
      <c r="FQ434" s="404">
        <f t="shared" si="1222"/>
        <v>4891</v>
      </c>
      <c r="FR434" s="565">
        <v>154</v>
      </c>
      <c r="FS434" s="773">
        <v>104</v>
      </c>
      <c r="FT434" s="500">
        <f t="shared" si="1223"/>
        <v>154</v>
      </c>
      <c r="FU434" s="404">
        <f t="shared" si="1224"/>
        <v>104</v>
      </c>
      <c r="FV434" s="564">
        <v>3.753247</v>
      </c>
      <c r="FW434" s="774">
        <v>3.375</v>
      </c>
      <c r="FX434" s="500">
        <f t="shared" si="1225"/>
        <v>578.00003800000002</v>
      </c>
      <c r="FY434" s="404">
        <f t="shared" si="1226"/>
        <v>351</v>
      </c>
      <c r="FZ434" s="564">
        <v>32.344160000000002</v>
      </c>
      <c r="GA434" s="774">
        <v>47.432692307692299</v>
      </c>
      <c r="GB434" s="500">
        <f t="shared" si="1227"/>
        <v>4981.0006400000002</v>
      </c>
      <c r="GC434" s="404">
        <f t="shared" si="1228"/>
        <v>4932.9999999999991</v>
      </c>
      <c r="GD434" s="510">
        <f t="shared" si="1229"/>
        <v>90</v>
      </c>
      <c r="GE434" s="404">
        <f t="shared" si="1230"/>
        <v>131</v>
      </c>
      <c r="GF434" s="500">
        <f t="shared" si="1231"/>
        <v>90</v>
      </c>
      <c r="GG434" s="404">
        <f t="shared" si="1232"/>
        <v>131</v>
      </c>
      <c r="GH434" s="500">
        <f t="shared" si="1233"/>
        <v>292.49999800000001</v>
      </c>
      <c r="GI434" s="404">
        <f t="shared" si="1234"/>
        <v>525.50000000000045</v>
      </c>
      <c r="GJ434" s="500">
        <f t="shared" si="1235"/>
        <v>6809.9997199999998</v>
      </c>
      <c r="GK434" s="404">
        <f t="shared" si="1236"/>
        <v>14929.99999999996</v>
      </c>
      <c r="GL434" s="510">
        <f t="shared" si="1237"/>
        <v>158</v>
      </c>
      <c r="GM434" s="404">
        <f t="shared" si="1238"/>
        <v>115</v>
      </c>
      <c r="GN434" s="500">
        <f t="shared" si="1239"/>
        <v>158</v>
      </c>
      <c r="GO434" s="404">
        <f t="shared" si="1240"/>
        <v>115</v>
      </c>
      <c r="GP434" s="500">
        <f t="shared" si="1241"/>
        <v>1187.7029419999999</v>
      </c>
      <c r="GQ434" s="404">
        <f t="shared" si="1242"/>
        <v>738.49999999999989</v>
      </c>
      <c r="GR434" s="500">
        <f t="shared" si="1243"/>
        <v>13331.465590000002</v>
      </c>
      <c r="GS434" s="404">
        <f t="shared" si="1244"/>
        <v>10957.999999999971</v>
      </c>
      <c r="GT434" s="510">
        <f t="shared" si="1245"/>
        <v>248</v>
      </c>
      <c r="GU434" s="404">
        <f t="shared" si="1246"/>
        <v>246</v>
      </c>
      <c r="GV434" s="500">
        <f t="shared" si="1247"/>
        <v>248</v>
      </c>
      <c r="GW434" s="404">
        <f t="shared" si="1248"/>
        <v>246</v>
      </c>
      <c r="GX434" s="500">
        <f t="shared" si="1249"/>
        <v>1480.2029399999999</v>
      </c>
      <c r="GY434" s="404">
        <f t="shared" si="1250"/>
        <v>1264.0000000000005</v>
      </c>
      <c r="GZ434" s="500">
        <f t="shared" si="1251"/>
        <v>20141.46531</v>
      </c>
      <c r="HA434" s="404">
        <f t="shared" si="1252"/>
        <v>25887.999999999931</v>
      </c>
      <c r="HB434" s="510">
        <f t="shared" si="1253"/>
        <v>0</v>
      </c>
      <c r="HC434" s="404">
        <f t="shared" si="1254"/>
        <v>0</v>
      </c>
      <c r="HD434" s="500">
        <f t="shared" si="1255"/>
        <v>0</v>
      </c>
      <c r="HE434" s="404">
        <f t="shared" si="1256"/>
        <v>0</v>
      </c>
      <c r="HF434" s="500" t="str">
        <f t="shared" si="1257"/>
        <v/>
      </c>
      <c r="HG434" s="404" t="str">
        <f t="shared" si="1258"/>
        <v/>
      </c>
      <c r="HH434" s="500" t="str">
        <f t="shared" si="1259"/>
        <v/>
      </c>
      <c r="HI434" s="404" t="str">
        <f t="shared" si="1260"/>
        <v/>
      </c>
      <c r="HJ434" s="510">
        <f t="shared" si="1261"/>
        <v>2058.2029780000003</v>
      </c>
      <c r="HK434" s="404">
        <f t="shared" si="1262"/>
        <v>1615.0000000000002</v>
      </c>
      <c r="HL434" s="500">
        <f t="shared" si="1263"/>
        <v>25122.465949999998</v>
      </c>
      <c r="HM434" s="404">
        <f t="shared" si="1264"/>
        <v>30820.999999999935</v>
      </c>
    </row>
    <row r="435" spans="1:221">
      <c r="A435" s="763" t="s">
        <v>548</v>
      </c>
      <c r="B435" s="764" t="s">
        <v>1160</v>
      </c>
      <c r="C435" s="765"/>
      <c r="D435" s="766">
        <v>233116</v>
      </c>
      <c r="E435" s="514">
        <v>9</v>
      </c>
      <c r="F435" s="422">
        <v>443</v>
      </c>
      <c r="G435" s="768">
        <v>502</v>
      </c>
      <c r="H435" s="422">
        <v>0</v>
      </c>
      <c r="I435" s="768">
        <v>0</v>
      </c>
      <c r="J435" s="500">
        <f t="shared" si="1115"/>
        <v>443</v>
      </c>
      <c r="K435" s="404">
        <f t="shared" si="1116"/>
        <v>502</v>
      </c>
      <c r="L435" s="579" t="s">
        <v>409</v>
      </c>
      <c r="M435" s="768" t="s">
        <v>409</v>
      </c>
      <c r="N435" s="500">
        <f t="shared" si="1117"/>
        <v>443</v>
      </c>
      <c r="O435" s="404">
        <f t="shared" si="1118"/>
        <v>499</v>
      </c>
      <c r="P435" s="500">
        <f t="shared" si="1119"/>
        <v>443</v>
      </c>
      <c r="Q435" s="404">
        <f t="shared" si="1120"/>
        <v>499</v>
      </c>
      <c r="R435" s="422">
        <v>33</v>
      </c>
      <c r="S435" s="768">
        <v>71</v>
      </c>
      <c r="T435" s="500">
        <f t="shared" si="1121"/>
        <v>33</v>
      </c>
      <c r="U435" s="404">
        <f t="shared" si="1122"/>
        <v>71</v>
      </c>
      <c r="V435" s="422">
        <v>22</v>
      </c>
      <c r="W435" s="768">
        <v>11</v>
      </c>
      <c r="X435" s="500">
        <f t="shared" si="1123"/>
        <v>22</v>
      </c>
      <c r="Y435" s="404">
        <f t="shared" si="1124"/>
        <v>11</v>
      </c>
      <c r="Z435" s="422"/>
      <c r="AA435" s="768"/>
      <c r="AB435" s="500">
        <f t="shared" si="1125"/>
        <v>0</v>
      </c>
      <c r="AC435" s="404">
        <f t="shared" si="1126"/>
        <v>0</v>
      </c>
      <c r="AD435" s="500">
        <f t="shared" si="1127"/>
        <v>55</v>
      </c>
      <c r="AE435" s="404">
        <f t="shared" si="1128"/>
        <v>82</v>
      </c>
      <c r="AF435" s="500">
        <f t="shared" si="1129"/>
        <v>55</v>
      </c>
      <c r="AG435" s="404">
        <f t="shared" si="1130"/>
        <v>82</v>
      </c>
      <c r="AH435" s="564">
        <v>2.6969699999999999</v>
      </c>
      <c r="AI435" s="769">
        <v>3</v>
      </c>
      <c r="AJ435" s="500">
        <f t="shared" si="1131"/>
        <v>89.000009999999989</v>
      </c>
      <c r="AK435" s="404">
        <f t="shared" si="1132"/>
        <v>213</v>
      </c>
      <c r="AL435" s="564">
        <v>3.5909089999999999</v>
      </c>
      <c r="AM435" s="769">
        <v>4.1818181818181799</v>
      </c>
      <c r="AN435" s="500">
        <f t="shared" si="1133"/>
        <v>78.999998000000005</v>
      </c>
      <c r="AO435" s="404">
        <f t="shared" si="1134"/>
        <v>45.999999999999979</v>
      </c>
      <c r="AP435" s="564"/>
      <c r="AQ435" s="769"/>
      <c r="AR435" s="500">
        <f t="shared" si="1135"/>
        <v>0</v>
      </c>
      <c r="AS435" s="404">
        <f t="shared" si="1136"/>
        <v>0</v>
      </c>
      <c r="AT435" s="236">
        <f t="shared" si="1137"/>
        <v>3.0545455999999995</v>
      </c>
      <c r="AU435" s="237">
        <f t="shared" si="1138"/>
        <v>3.1585365853658538</v>
      </c>
      <c r="AV435" s="500">
        <f t="shared" si="1139"/>
        <v>168.00000799999998</v>
      </c>
      <c r="AW435" s="404">
        <f t="shared" si="1140"/>
        <v>259</v>
      </c>
      <c r="AX435" s="422">
        <v>91.333330000000004</v>
      </c>
      <c r="AY435" s="768">
        <v>116.05633802816899</v>
      </c>
      <c r="AZ435" s="500">
        <f t="shared" si="1141"/>
        <v>3013.9998900000001</v>
      </c>
      <c r="BA435" s="404">
        <f t="shared" si="1142"/>
        <v>8239.9999999999982</v>
      </c>
      <c r="BB435" s="422">
        <v>79.636359999999996</v>
      </c>
      <c r="BC435" s="768">
        <v>80.909090909090907</v>
      </c>
      <c r="BD435" s="500">
        <f t="shared" si="1143"/>
        <v>1751.99992</v>
      </c>
      <c r="BE435" s="404">
        <f t="shared" si="1144"/>
        <v>890</v>
      </c>
      <c r="BF435" s="422"/>
      <c r="BG435" s="768"/>
      <c r="BH435" s="500">
        <f t="shared" si="1145"/>
        <v>0</v>
      </c>
      <c r="BI435" s="404">
        <f t="shared" si="1146"/>
        <v>0</v>
      </c>
      <c r="BJ435" s="500">
        <f t="shared" si="1147"/>
        <v>86.654542000000006</v>
      </c>
      <c r="BK435" s="404">
        <f t="shared" si="1148"/>
        <v>111.34146341463412</v>
      </c>
      <c r="BL435" s="500">
        <f t="shared" si="1149"/>
        <v>4765.9998100000003</v>
      </c>
      <c r="BM435" s="404">
        <f t="shared" si="1150"/>
        <v>9129.9999999999982</v>
      </c>
      <c r="BN435" s="422">
        <v>53</v>
      </c>
      <c r="BO435" s="768">
        <v>84</v>
      </c>
      <c r="BP435" s="500">
        <f t="shared" si="1151"/>
        <v>53</v>
      </c>
      <c r="BQ435" s="404">
        <f t="shared" si="1152"/>
        <v>84</v>
      </c>
      <c r="BR435" s="422">
        <v>109</v>
      </c>
      <c r="BS435" s="768">
        <v>65</v>
      </c>
      <c r="BT435" s="500">
        <f t="shared" si="1153"/>
        <v>109</v>
      </c>
      <c r="BU435" s="404">
        <f t="shared" si="1154"/>
        <v>65</v>
      </c>
      <c r="BV435" s="422"/>
      <c r="BW435" s="768"/>
      <c r="BX435" s="500">
        <f t="shared" si="1155"/>
        <v>0</v>
      </c>
      <c r="BY435" s="404">
        <f t="shared" si="1156"/>
        <v>0</v>
      </c>
      <c r="BZ435" s="500">
        <f t="shared" si="1157"/>
        <v>162</v>
      </c>
      <c r="CA435" s="404">
        <f t="shared" si="1158"/>
        <v>149</v>
      </c>
      <c r="CB435" s="500">
        <f t="shared" si="1159"/>
        <v>162</v>
      </c>
      <c r="CC435" s="404">
        <f t="shared" si="1160"/>
        <v>149</v>
      </c>
      <c r="CD435" s="564">
        <v>3.8490570000000002</v>
      </c>
      <c r="CE435" s="770">
        <v>4.3988095238095202</v>
      </c>
      <c r="CF435" s="500">
        <f t="shared" si="1161"/>
        <v>204.000021</v>
      </c>
      <c r="CG435" s="404">
        <f t="shared" si="1162"/>
        <v>369.49999999999972</v>
      </c>
      <c r="CH435" s="564">
        <v>6.9724769999999996</v>
      </c>
      <c r="CI435" s="770">
        <v>8.1999999999999993</v>
      </c>
      <c r="CJ435" s="500">
        <f t="shared" si="1163"/>
        <v>759.9999929999999</v>
      </c>
      <c r="CK435" s="404">
        <f t="shared" si="1164"/>
        <v>533</v>
      </c>
      <c r="CL435" s="564"/>
      <c r="CM435" s="770"/>
      <c r="CN435" s="500">
        <f t="shared" si="1165"/>
        <v>0</v>
      </c>
      <c r="CO435" s="404">
        <f t="shared" si="1166"/>
        <v>0</v>
      </c>
      <c r="CP435" s="500">
        <f t="shared" si="1167"/>
        <v>5.9506173703703702</v>
      </c>
      <c r="CQ435" s="237">
        <f t="shared" si="1168"/>
        <v>6.0570469798657705</v>
      </c>
      <c r="CR435" s="500">
        <f t="shared" si="1169"/>
        <v>964.00001399999996</v>
      </c>
      <c r="CS435" s="404">
        <f t="shared" si="1170"/>
        <v>902.49999999999977</v>
      </c>
      <c r="CT435" s="565">
        <v>79.754720000000006</v>
      </c>
      <c r="CU435" s="770">
        <v>122.45238095238101</v>
      </c>
      <c r="CV435" s="500">
        <f t="shared" si="1171"/>
        <v>4227.0001600000005</v>
      </c>
      <c r="CW435" s="404">
        <f t="shared" si="1172"/>
        <v>10286.000000000004</v>
      </c>
      <c r="CX435" s="565">
        <v>80.926609999999997</v>
      </c>
      <c r="CY435" s="770">
        <v>97.661538461538498</v>
      </c>
      <c r="CZ435" s="500">
        <f t="shared" si="1173"/>
        <v>8821.0004900000004</v>
      </c>
      <c r="DA435" s="404">
        <f t="shared" si="1174"/>
        <v>6348.0000000000027</v>
      </c>
      <c r="DB435" s="565"/>
      <c r="DC435" s="770"/>
      <c r="DD435" s="500">
        <f t="shared" si="1175"/>
        <v>0</v>
      </c>
      <c r="DE435" s="404">
        <f t="shared" si="1176"/>
        <v>0</v>
      </c>
      <c r="DF435" s="500">
        <f t="shared" si="1177"/>
        <v>80.5432138888889</v>
      </c>
      <c r="DG435" s="404">
        <f t="shared" si="1178"/>
        <v>111.6375838926175</v>
      </c>
      <c r="DH435" s="500">
        <f t="shared" si="1179"/>
        <v>13048.000650000002</v>
      </c>
      <c r="DI435" s="404">
        <f t="shared" si="1180"/>
        <v>16634.000000000007</v>
      </c>
      <c r="DJ435" s="500">
        <f t="shared" si="1181"/>
        <v>217</v>
      </c>
      <c r="DK435" s="404">
        <f t="shared" si="1182"/>
        <v>231</v>
      </c>
      <c r="DL435" s="500">
        <f t="shared" si="1183"/>
        <v>217</v>
      </c>
      <c r="DM435" s="404">
        <f t="shared" si="1184"/>
        <v>231</v>
      </c>
      <c r="DN435" s="236">
        <f t="shared" si="1185"/>
        <v>5.2165899631336403</v>
      </c>
      <c r="DO435" s="237">
        <f t="shared" si="1186"/>
        <v>5.0281385281385269</v>
      </c>
      <c r="DP435" s="500">
        <f t="shared" si="1187"/>
        <v>1132.0000219999999</v>
      </c>
      <c r="DQ435" s="404">
        <f t="shared" si="1188"/>
        <v>1161.4999999999998</v>
      </c>
      <c r="DR435" s="500">
        <f t="shared" si="1189"/>
        <v>82.092168018433199</v>
      </c>
      <c r="DS435" s="404">
        <f t="shared" si="1190"/>
        <v>111.53246753246756</v>
      </c>
      <c r="DT435" s="500">
        <f t="shared" si="1191"/>
        <v>17814.000460000003</v>
      </c>
      <c r="DU435" s="404">
        <f t="shared" si="1192"/>
        <v>25764.000000000007</v>
      </c>
      <c r="DV435" s="565">
        <v>38</v>
      </c>
      <c r="DW435" s="771">
        <v>67</v>
      </c>
      <c r="DX435" s="500">
        <f t="shared" si="1193"/>
        <v>38</v>
      </c>
      <c r="DY435" s="404">
        <f t="shared" si="1194"/>
        <v>67</v>
      </c>
      <c r="DZ435" s="565">
        <v>106</v>
      </c>
      <c r="EA435" s="771">
        <v>102</v>
      </c>
      <c r="EB435" s="500">
        <f t="shared" si="1195"/>
        <v>106</v>
      </c>
      <c r="EC435" s="404">
        <f t="shared" si="1196"/>
        <v>102</v>
      </c>
      <c r="ED435" s="565"/>
      <c r="EE435" s="771"/>
      <c r="EF435" s="500">
        <f t="shared" si="1197"/>
        <v>0</v>
      </c>
      <c r="EG435" s="404">
        <f t="shared" si="1198"/>
        <v>0</v>
      </c>
      <c r="EH435" s="500">
        <f t="shared" si="1199"/>
        <v>144</v>
      </c>
      <c r="EI435" s="404">
        <f t="shared" si="1200"/>
        <v>169</v>
      </c>
      <c r="EJ435" s="500">
        <f t="shared" si="1201"/>
        <v>144</v>
      </c>
      <c r="EK435" s="404">
        <f t="shared" si="1202"/>
        <v>169</v>
      </c>
      <c r="EL435" s="564">
        <v>3.4605260000000002</v>
      </c>
      <c r="EM435" s="772">
        <v>3.57462686567164</v>
      </c>
      <c r="EN435" s="500">
        <f t="shared" si="1203"/>
        <v>131.499988</v>
      </c>
      <c r="EO435" s="404">
        <f t="shared" si="1204"/>
        <v>239.49999999999989</v>
      </c>
      <c r="EP435" s="564">
        <v>4.4386789999999996</v>
      </c>
      <c r="EQ435" s="772">
        <v>4.12254901960784</v>
      </c>
      <c r="ER435" s="500">
        <f t="shared" si="1205"/>
        <v>470.49997399999995</v>
      </c>
      <c r="ES435" s="404">
        <f t="shared" si="1206"/>
        <v>420.49999999999966</v>
      </c>
      <c r="ET435" s="564"/>
      <c r="EU435" s="772"/>
      <c r="EV435" s="500">
        <f t="shared" si="1207"/>
        <v>0</v>
      </c>
      <c r="EW435" s="404">
        <f t="shared" si="1208"/>
        <v>0</v>
      </c>
      <c r="EX435" s="236">
        <f t="shared" si="1209"/>
        <v>4.1805552916666668</v>
      </c>
      <c r="EY435" s="237">
        <f t="shared" si="1210"/>
        <v>3.9053254437869795</v>
      </c>
      <c r="EZ435" s="500">
        <f t="shared" si="1211"/>
        <v>601.99996199999998</v>
      </c>
      <c r="FA435" s="404">
        <f t="shared" si="1212"/>
        <v>659.99999999999955</v>
      </c>
      <c r="FB435" s="565">
        <v>68.236840000000001</v>
      </c>
      <c r="FC435" s="772">
        <v>105.462686567164</v>
      </c>
      <c r="FD435" s="500">
        <f t="shared" si="1213"/>
        <v>2592.9999200000002</v>
      </c>
      <c r="FE435" s="404">
        <f t="shared" si="1214"/>
        <v>7065.9999999999882</v>
      </c>
      <c r="FF435" s="565">
        <v>61.575470000000003</v>
      </c>
      <c r="FG435" s="772">
        <v>65.774509803921603</v>
      </c>
      <c r="FH435" s="500">
        <f t="shared" si="1215"/>
        <v>6526.99982</v>
      </c>
      <c r="FI435" s="404">
        <f t="shared" si="1216"/>
        <v>6709.0000000000036</v>
      </c>
      <c r="FJ435" s="565"/>
      <c r="FK435" s="772">
        <v>99</v>
      </c>
      <c r="FL435" s="500">
        <f t="shared" si="1217"/>
        <v>0</v>
      </c>
      <c r="FM435" s="404">
        <f t="shared" si="1218"/>
        <v>0</v>
      </c>
      <c r="FN435" s="500">
        <f t="shared" si="1219"/>
        <v>63.333331527777773</v>
      </c>
      <c r="FO435" s="404">
        <f t="shared" si="1220"/>
        <v>81.508875739644921</v>
      </c>
      <c r="FP435" s="500">
        <f t="shared" si="1221"/>
        <v>9119.9997399999993</v>
      </c>
      <c r="FQ435" s="404">
        <f t="shared" si="1222"/>
        <v>13774.999999999991</v>
      </c>
      <c r="FR435" s="565">
        <v>82</v>
      </c>
      <c r="FS435" s="773">
        <v>99</v>
      </c>
      <c r="FT435" s="500">
        <f t="shared" si="1223"/>
        <v>82</v>
      </c>
      <c r="FU435" s="404">
        <f t="shared" si="1224"/>
        <v>99</v>
      </c>
      <c r="FV435" s="564">
        <v>6.4634150000000004</v>
      </c>
      <c r="FW435" s="774">
        <v>7.1212121212121202</v>
      </c>
      <c r="FX435" s="500">
        <f t="shared" si="1225"/>
        <v>530.00003000000004</v>
      </c>
      <c r="FY435" s="404">
        <f t="shared" si="1226"/>
        <v>704.99999999999989</v>
      </c>
      <c r="FZ435" s="564">
        <v>80.085369999999998</v>
      </c>
      <c r="GA435" s="774">
        <v>96.989898989899004</v>
      </c>
      <c r="GB435" s="500">
        <f t="shared" si="1227"/>
        <v>6567.0003399999996</v>
      </c>
      <c r="GC435" s="404">
        <f t="shared" si="1228"/>
        <v>9602.0000000000018</v>
      </c>
      <c r="GD435" s="510">
        <f t="shared" si="1229"/>
        <v>124</v>
      </c>
      <c r="GE435" s="404">
        <f t="shared" si="1230"/>
        <v>222</v>
      </c>
      <c r="GF435" s="500">
        <f t="shared" si="1231"/>
        <v>124</v>
      </c>
      <c r="GG435" s="404">
        <f t="shared" si="1232"/>
        <v>222</v>
      </c>
      <c r="GH435" s="500">
        <f t="shared" si="1233"/>
        <v>424.50001899999995</v>
      </c>
      <c r="GI435" s="404">
        <f t="shared" si="1234"/>
        <v>821.99999999999966</v>
      </c>
      <c r="GJ435" s="500">
        <f t="shared" si="1235"/>
        <v>9833.9999700000008</v>
      </c>
      <c r="GK435" s="404">
        <f t="shared" si="1236"/>
        <v>25591.999999999989</v>
      </c>
      <c r="GL435" s="510">
        <f t="shared" si="1237"/>
        <v>237</v>
      </c>
      <c r="GM435" s="404">
        <f t="shared" si="1238"/>
        <v>178</v>
      </c>
      <c r="GN435" s="500">
        <f t="shared" si="1239"/>
        <v>237</v>
      </c>
      <c r="GO435" s="404">
        <f t="shared" si="1240"/>
        <v>178</v>
      </c>
      <c r="GP435" s="500">
        <f t="shared" si="1241"/>
        <v>1309.499965</v>
      </c>
      <c r="GQ435" s="404">
        <f t="shared" si="1242"/>
        <v>999.49999999999966</v>
      </c>
      <c r="GR435" s="500">
        <f t="shared" si="1243"/>
        <v>17100.000230000001</v>
      </c>
      <c r="GS435" s="404">
        <f t="shared" si="1244"/>
        <v>13947.000000000007</v>
      </c>
      <c r="GT435" s="510">
        <f t="shared" si="1245"/>
        <v>361</v>
      </c>
      <c r="GU435" s="404">
        <f t="shared" si="1246"/>
        <v>400</v>
      </c>
      <c r="GV435" s="500">
        <f t="shared" si="1247"/>
        <v>361</v>
      </c>
      <c r="GW435" s="404">
        <f t="shared" si="1248"/>
        <v>400</v>
      </c>
      <c r="GX435" s="500">
        <f t="shared" si="1249"/>
        <v>1733.999984</v>
      </c>
      <c r="GY435" s="404">
        <f t="shared" si="1250"/>
        <v>1821.4999999999993</v>
      </c>
      <c r="GZ435" s="500">
        <f t="shared" si="1251"/>
        <v>26934.000200000002</v>
      </c>
      <c r="HA435" s="404">
        <f t="shared" si="1252"/>
        <v>39539</v>
      </c>
      <c r="HB435" s="510">
        <f t="shared" si="1253"/>
        <v>0</v>
      </c>
      <c r="HC435" s="404">
        <f t="shared" si="1254"/>
        <v>0</v>
      </c>
      <c r="HD435" s="500">
        <f t="shared" si="1255"/>
        <v>0</v>
      </c>
      <c r="HE435" s="404">
        <f t="shared" si="1256"/>
        <v>0</v>
      </c>
      <c r="HF435" s="500" t="str">
        <f t="shared" si="1257"/>
        <v/>
      </c>
      <c r="HG435" s="404" t="str">
        <f t="shared" si="1258"/>
        <v/>
      </c>
      <c r="HH435" s="500" t="str">
        <f t="shared" si="1259"/>
        <v/>
      </c>
      <c r="HI435" s="404" t="str">
        <f t="shared" si="1260"/>
        <v/>
      </c>
      <c r="HJ435" s="510">
        <f t="shared" si="1261"/>
        <v>2264.0000140000002</v>
      </c>
      <c r="HK435" s="404">
        <f t="shared" si="1262"/>
        <v>2526.4999999999991</v>
      </c>
      <c r="HL435" s="500">
        <f t="shared" si="1263"/>
        <v>33501.000540000001</v>
      </c>
      <c r="HM435" s="404">
        <f t="shared" si="1264"/>
        <v>49141</v>
      </c>
    </row>
    <row r="436" spans="1:221">
      <c r="A436" s="763" t="s">
        <v>548</v>
      </c>
      <c r="B436" s="764" t="s">
        <v>1161</v>
      </c>
      <c r="C436" s="765"/>
      <c r="D436" s="766">
        <v>233639</v>
      </c>
      <c r="E436" s="514">
        <v>9</v>
      </c>
      <c r="F436" s="422">
        <v>560</v>
      </c>
      <c r="G436" s="768">
        <v>583</v>
      </c>
      <c r="H436" s="422">
        <v>0</v>
      </c>
      <c r="I436" s="768">
        <v>0</v>
      </c>
      <c r="J436" s="500">
        <f t="shared" si="1115"/>
        <v>560</v>
      </c>
      <c r="K436" s="404">
        <f t="shared" si="1116"/>
        <v>583</v>
      </c>
      <c r="L436" s="579" t="s">
        <v>409</v>
      </c>
      <c r="M436" s="768" t="s">
        <v>409</v>
      </c>
      <c r="N436" s="500">
        <f t="shared" si="1117"/>
        <v>560</v>
      </c>
      <c r="O436" s="404">
        <f t="shared" si="1118"/>
        <v>576</v>
      </c>
      <c r="P436" s="500">
        <f t="shared" si="1119"/>
        <v>560</v>
      </c>
      <c r="Q436" s="404">
        <f t="shared" si="1120"/>
        <v>576</v>
      </c>
      <c r="R436" s="422">
        <v>50</v>
      </c>
      <c r="S436" s="768">
        <v>61</v>
      </c>
      <c r="T436" s="500">
        <f t="shared" si="1121"/>
        <v>50</v>
      </c>
      <c r="U436" s="404">
        <f t="shared" si="1122"/>
        <v>61</v>
      </c>
      <c r="V436" s="422">
        <v>35</v>
      </c>
      <c r="W436" s="768">
        <v>20</v>
      </c>
      <c r="X436" s="500">
        <f t="shared" si="1123"/>
        <v>35</v>
      </c>
      <c r="Y436" s="404">
        <f t="shared" si="1124"/>
        <v>20</v>
      </c>
      <c r="Z436" s="422"/>
      <c r="AA436" s="768"/>
      <c r="AB436" s="500">
        <f t="shared" si="1125"/>
        <v>0</v>
      </c>
      <c r="AC436" s="404">
        <f t="shared" si="1126"/>
        <v>0</v>
      </c>
      <c r="AD436" s="500">
        <f t="shared" si="1127"/>
        <v>85</v>
      </c>
      <c r="AE436" s="404">
        <f t="shared" si="1128"/>
        <v>81</v>
      </c>
      <c r="AF436" s="500">
        <f t="shared" si="1129"/>
        <v>85</v>
      </c>
      <c r="AG436" s="404">
        <f t="shared" si="1130"/>
        <v>81</v>
      </c>
      <c r="AH436" s="564">
        <v>3.04</v>
      </c>
      <c r="AI436" s="769">
        <v>2.7868852459016402</v>
      </c>
      <c r="AJ436" s="500">
        <f t="shared" si="1131"/>
        <v>152</v>
      </c>
      <c r="AK436" s="404">
        <f t="shared" si="1132"/>
        <v>170.00000000000006</v>
      </c>
      <c r="AL436" s="564">
        <v>3.5142859999999998</v>
      </c>
      <c r="AM436" s="769">
        <v>3.45</v>
      </c>
      <c r="AN436" s="500">
        <f t="shared" si="1133"/>
        <v>123.00000999999999</v>
      </c>
      <c r="AO436" s="404">
        <f t="shared" si="1134"/>
        <v>69</v>
      </c>
      <c r="AP436" s="564"/>
      <c r="AQ436" s="769"/>
      <c r="AR436" s="500">
        <f t="shared" si="1135"/>
        <v>0</v>
      </c>
      <c r="AS436" s="404">
        <f t="shared" si="1136"/>
        <v>0</v>
      </c>
      <c r="AT436" s="236">
        <f t="shared" si="1137"/>
        <v>3.2352942352941172</v>
      </c>
      <c r="AU436" s="237">
        <f t="shared" si="1138"/>
        <v>2.950617283950618</v>
      </c>
      <c r="AV436" s="500">
        <f t="shared" si="1139"/>
        <v>275.00000999999997</v>
      </c>
      <c r="AW436" s="404">
        <f t="shared" si="1140"/>
        <v>239.00000000000006</v>
      </c>
      <c r="AX436" s="422">
        <v>83.82</v>
      </c>
      <c r="AY436" s="768">
        <v>100.213114754098</v>
      </c>
      <c r="AZ436" s="500">
        <f t="shared" si="1141"/>
        <v>4191</v>
      </c>
      <c r="BA436" s="404">
        <f t="shared" si="1142"/>
        <v>6112.9999999999782</v>
      </c>
      <c r="BB436" s="422">
        <v>80.971429999999998</v>
      </c>
      <c r="BC436" s="768">
        <v>86.75</v>
      </c>
      <c r="BD436" s="500">
        <f t="shared" si="1143"/>
        <v>2834.0000500000001</v>
      </c>
      <c r="BE436" s="404">
        <f t="shared" si="1144"/>
        <v>1735</v>
      </c>
      <c r="BF436" s="422"/>
      <c r="BG436" s="768"/>
      <c r="BH436" s="500">
        <f t="shared" si="1145"/>
        <v>0</v>
      </c>
      <c r="BI436" s="404">
        <f t="shared" si="1146"/>
        <v>0</v>
      </c>
      <c r="BJ436" s="500">
        <f t="shared" si="1147"/>
        <v>82.647059411764715</v>
      </c>
      <c r="BK436" s="404">
        <f t="shared" si="1148"/>
        <v>96.888888888888616</v>
      </c>
      <c r="BL436" s="500">
        <f t="shared" si="1149"/>
        <v>7025.0000500000006</v>
      </c>
      <c r="BM436" s="404">
        <f t="shared" si="1150"/>
        <v>7847.9999999999782</v>
      </c>
      <c r="BN436" s="422">
        <v>50</v>
      </c>
      <c r="BO436" s="768">
        <v>48</v>
      </c>
      <c r="BP436" s="500">
        <f t="shared" si="1151"/>
        <v>50</v>
      </c>
      <c r="BQ436" s="404">
        <f t="shared" si="1152"/>
        <v>48</v>
      </c>
      <c r="BR436" s="422">
        <v>113</v>
      </c>
      <c r="BS436" s="768">
        <v>96</v>
      </c>
      <c r="BT436" s="500">
        <f t="shared" si="1153"/>
        <v>113</v>
      </c>
      <c r="BU436" s="404">
        <f t="shared" si="1154"/>
        <v>96</v>
      </c>
      <c r="BV436" s="422"/>
      <c r="BW436" s="768"/>
      <c r="BX436" s="500">
        <f t="shared" si="1155"/>
        <v>0</v>
      </c>
      <c r="BY436" s="404">
        <f t="shared" si="1156"/>
        <v>0</v>
      </c>
      <c r="BZ436" s="500">
        <f t="shared" si="1157"/>
        <v>163</v>
      </c>
      <c r="CA436" s="404">
        <f t="shared" si="1158"/>
        <v>144</v>
      </c>
      <c r="CB436" s="500">
        <f t="shared" si="1159"/>
        <v>163</v>
      </c>
      <c r="CC436" s="404">
        <f t="shared" si="1160"/>
        <v>144</v>
      </c>
      <c r="CD436" s="564">
        <v>5.64</v>
      </c>
      <c r="CE436" s="770">
        <v>5.90625</v>
      </c>
      <c r="CF436" s="500">
        <f t="shared" si="1161"/>
        <v>282</v>
      </c>
      <c r="CG436" s="404">
        <f t="shared" si="1162"/>
        <v>283.5</v>
      </c>
      <c r="CH436" s="564">
        <v>8.405405</v>
      </c>
      <c r="CI436" s="770">
        <v>8.2864583333333304</v>
      </c>
      <c r="CJ436" s="500">
        <f t="shared" si="1163"/>
        <v>949.81076499999995</v>
      </c>
      <c r="CK436" s="404">
        <f t="shared" si="1164"/>
        <v>795.49999999999977</v>
      </c>
      <c r="CL436" s="564"/>
      <c r="CM436" s="770"/>
      <c r="CN436" s="500">
        <f t="shared" si="1165"/>
        <v>0</v>
      </c>
      <c r="CO436" s="404">
        <f t="shared" si="1166"/>
        <v>0</v>
      </c>
      <c r="CP436" s="500">
        <f t="shared" si="1167"/>
        <v>7.5571212576687117</v>
      </c>
      <c r="CQ436" s="237">
        <f t="shared" si="1168"/>
        <v>7.4930555555555536</v>
      </c>
      <c r="CR436" s="500">
        <f t="shared" si="1169"/>
        <v>1231.8107649999999</v>
      </c>
      <c r="CS436" s="404">
        <f t="shared" si="1170"/>
        <v>1078.9999999999998</v>
      </c>
      <c r="CT436" s="565">
        <v>100.4</v>
      </c>
      <c r="CU436" s="770">
        <v>110.041666666667</v>
      </c>
      <c r="CV436" s="500">
        <f t="shared" si="1171"/>
        <v>5020</v>
      </c>
      <c r="CW436" s="404">
        <f t="shared" si="1172"/>
        <v>5282.0000000000164</v>
      </c>
      <c r="CX436" s="565">
        <v>92.08108</v>
      </c>
      <c r="CY436" s="770">
        <v>81.5208333333333</v>
      </c>
      <c r="CZ436" s="500">
        <f t="shared" si="1173"/>
        <v>10405.162039999999</v>
      </c>
      <c r="DA436" s="404">
        <f t="shared" si="1174"/>
        <v>7825.9999999999964</v>
      </c>
      <c r="DB436" s="565"/>
      <c r="DC436" s="770"/>
      <c r="DD436" s="500">
        <f t="shared" si="1175"/>
        <v>0</v>
      </c>
      <c r="DE436" s="404">
        <f t="shared" si="1176"/>
        <v>0</v>
      </c>
      <c r="DF436" s="500">
        <f t="shared" si="1177"/>
        <v>94.632895950920243</v>
      </c>
      <c r="DG436" s="404">
        <f t="shared" si="1178"/>
        <v>91.027777777777871</v>
      </c>
      <c r="DH436" s="500">
        <f t="shared" si="1179"/>
        <v>15425.162039999999</v>
      </c>
      <c r="DI436" s="404">
        <f t="shared" si="1180"/>
        <v>13108.000000000013</v>
      </c>
      <c r="DJ436" s="500">
        <f t="shared" si="1181"/>
        <v>248</v>
      </c>
      <c r="DK436" s="404">
        <f t="shared" si="1182"/>
        <v>225</v>
      </c>
      <c r="DL436" s="500">
        <f t="shared" si="1183"/>
        <v>248</v>
      </c>
      <c r="DM436" s="404">
        <f t="shared" si="1184"/>
        <v>225</v>
      </c>
      <c r="DN436" s="236">
        <f t="shared" si="1185"/>
        <v>6.0758498991935479</v>
      </c>
      <c r="DO436" s="237">
        <f t="shared" si="1186"/>
        <v>5.8577777777777769</v>
      </c>
      <c r="DP436" s="500">
        <f t="shared" si="1187"/>
        <v>1506.8107749999999</v>
      </c>
      <c r="DQ436" s="404">
        <f t="shared" si="1188"/>
        <v>1317.9999999999998</v>
      </c>
      <c r="DR436" s="500">
        <f t="shared" si="1189"/>
        <v>90.524847137096771</v>
      </c>
      <c r="DS436" s="404">
        <f t="shared" si="1190"/>
        <v>93.137777777777742</v>
      </c>
      <c r="DT436" s="500">
        <f t="shared" si="1191"/>
        <v>22450.162089999998</v>
      </c>
      <c r="DU436" s="404">
        <f t="shared" si="1192"/>
        <v>20955.999999999993</v>
      </c>
      <c r="DV436" s="565">
        <v>12</v>
      </c>
      <c r="DW436" s="771">
        <v>17</v>
      </c>
      <c r="DX436" s="500">
        <f t="shared" si="1193"/>
        <v>12</v>
      </c>
      <c r="DY436" s="404">
        <f t="shared" si="1194"/>
        <v>17</v>
      </c>
      <c r="DZ436" s="565">
        <v>30</v>
      </c>
      <c r="EA436" s="771">
        <v>28</v>
      </c>
      <c r="EB436" s="500">
        <f t="shared" si="1195"/>
        <v>30</v>
      </c>
      <c r="EC436" s="404">
        <f t="shared" si="1196"/>
        <v>28</v>
      </c>
      <c r="ED436" s="565"/>
      <c r="EE436" s="771"/>
      <c r="EF436" s="500">
        <f t="shared" si="1197"/>
        <v>0</v>
      </c>
      <c r="EG436" s="404">
        <f t="shared" si="1198"/>
        <v>0</v>
      </c>
      <c r="EH436" s="500">
        <f t="shared" si="1199"/>
        <v>42</v>
      </c>
      <c r="EI436" s="404">
        <f t="shared" si="1200"/>
        <v>45</v>
      </c>
      <c r="EJ436" s="500">
        <f t="shared" si="1201"/>
        <v>42</v>
      </c>
      <c r="EK436" s="404">
        <f t="shared" si="1202"/>
        <v>45</v>
      </c>
      <c r="EL436" s="564">
        <v>2.9166669999999999</v>
      </c>
      <c r="EM436" s="772">
        <v>3.2941176470588198</v>
      </c>
      <c r="EN436" s="500">
        <f t="shared" si="1203"/>
        <v>35.000003999999997</v>
      </c>
      <c r="EO436" s="404">
        <f t="shared" si="1204"/>
        <v>55.999999999999936</v>
      </c>
      <c r="EP436" s="564">
        <v>4.1833330000000002</v>
      </c>
      <c r="EQ436" s="772">
        <v>3.625</v>
      </c>
      <c r="ER436" s="500">
        <f t="shared" si="1205"/>
        <v>125.49999000000001</v>
      </c>
      <c r="ES436" s="404">
        <f t="shared" si="1206"/>
        <v>101.5</v>
      </c>
      <c r="ET436" s="564"/>
      <c r="EU436" s="772"/>
      <c r="EV436" s="500">
        <f t="shared" si="1207"/>
        <v>0</v>
      </c>
      <c r="EW436" s="404">
        <f t="shared" si="1208"/>
        <v>0</v>
      </c>
      <c r="EX436" s="236">
        <f t="shared" si="1209"/>
        <v>3.8214284285714291</v>
      </c>
      <c r="EY436" s="237">
        <f t="shared" si="1210"/>
        <v>3.4999999999999987</v>
      </c>
      <c r="EZ436" s="500">
        <f t="shared" si="1211"/>
        <v>160.49999400000002</v>
      </c>
      <c r="FA436" s="404">
        <f t="shared" si="1212"/>
        <v>157.49999999999994</v>
      </c>
      <c r="FB436" s="565">
        <v>70.666669999999996</v>
      </c>
      <c r="FC436" s="772">
        <v>81.058823529411796</v>
      </c>
      <c r="FD436" s="500">
        <f t="shared" si="1213"/>
        <v>848.0000399999999</v>
      </c>
      <c r="FE436" s="404">
        <f t="shared" si="1214"/>
        <v>1378.0000000000005</v>
      </c>
      <c r="FF436" s="565">
        <v>73.7</v>
      </c>
      <c r="FG436" s="772">
        <v>61.285714285714299</v>
      </c>
      <c r="FH436" s="500">
        <f t="shared" si="1215"/>
        <v>2211</v>
      </c>
      <c r="FI436" s="404">
        <f t="shared" si="1216"/>
        <v>1716.0000000000005</v>
      </c>
      <c r="FJ436" s="565"/>
      <c r="FK436" s="772">
        <v>306</v>
      </c>
      <c r="FL436" s="500">
        <f t="shared" si="1217"/>
        <v>0</v>
      </c>
      <c r="FM436" s="404">
        <f t="shared" si="1218"/>
        <v>0</v>
      </c>
      <c r="FN436" s="500">
        <f t="shared" si="1219"/>
        <v>72.833334285714287</v>
      </c>
      <c r="FO436" s="404">
        <f t="shared" si="1220"/>
        <v>68.755555555555574</v>
      </c>
      <c r="FP436" s="500">
        <f t="shared" si="1221"/>
        <v>3059.0000399999999</v>
      </c>
      <c r="FQ436" s="404">
        <f t="shared" si="1222"/>
        <v>3094.0000000000009</v>
      </c>
      <c r="FR436" s="565">
        <v>270</v>
      </c>
      <c r="FS436" s="773">
        <v>306</v>
      </c>
      <c r="FT436" s="500">
        <f t="shared" si="1223"/>
        <v>270</v>
      </c>
      <c r="FU436" s="404">
        <f t="shared" si="1224"/>
        <v>306</v>
      </c>
      <c r="FV436" s="564">
        <v>2.2037040000000001</v>
      </c>
      <c r="FW436" s="774">
        <v>1.6111111111111101</v>
      </c>
      <c r="FX436" s="500">
        <f t="shared" si="1225"/>
        <v>595.00008000000003</v>
      </c>
      <c r="FY436" s="404">
        <f t="shared" si="1226"/>
        <v>492.99999999999966</v>
      </c>
      <c r="FZ436" s="564">
        <v>19.707409999999999</v>
      </c>
      <c r="GA436" s="774">
        <v>14.513071895424799</v>
      </c>
      <c r="GB436" s="500">
        <f t="shared" si="1227"/>
        <v>5321.0006999999996</v>
      </c>
      <c r="GC436" s="404">
        <f t="shared" si="1228"/>
        <v>4440.9999999999882</v>
      </c>
      <c r="GD436" s="510">
        <f t="shared" si="1229"/>
        <v>112</v>
      </c>
      <c r="GE436" s="404">
        <f t="shared" si="1230"/>
        <v>126</v>
      </c>
      <c r="GF436" s="500">
        <f t="shared" si="1231"/>
        <v>112</v>
      </c>
      <c r="GG436" s="404">
        <f t="shared" si="1232"/>
        <v>126</v>
      </c>
      <c r="GH436" s="500">
        <f t="shared" si="1233"/>
        <v>469.00000399999999</v>
      </c>
      <c r="GI436" s="404">
        <f t="shared" si="1234"/>
        <v>509.5</v>
      </c>
      <c r="GJ436" s="500">
        <f t="shared" si="1235"/>
        <v>10059.000039999999</v>
      </c>
      <c r="GK436" s="404">
        <f t="shared" si="1236"/>
        <v>12772.999999999995</v>
      </c>
      <c r="GL436" s="510">
        <f t="shared" si="1237"/>
        <v>178</v>
      </c>
      <c r="GM436" s="404">
        <f t="shared" si="1238"/>
        <v>144</v>
      </c>
      <c r="GN436" s="500">
        <f t="shared" si="1239"/>
        <v>178</v>
      </c>
      <c r="GO436" s="404">
        <f t="shared" si="1240"/>
        <v>144</v>
      </c>
      <c r="GP436" s="500">
        <f t="shared" si="1241"/>
        <v>1198.3107649999999</v>
      </c>
      <c r="GQ436" s="404">
        <f t="shared" si="1242"/>
        <v>965.99999999999977</v>
      </c>
      <c r="GR436" s="500">
        <f t="shared" si="1243"/>
        <v>15450.16209</v>
      </c>
      <c r="GS436" s="404">
        <f t="shared" si="1244"/>
        <v>11276.999999999996</v>
      </c>
      <c r="GT436" s="510">
        <f t="shared" si="1245"/>
        <v>290</v>
      </c>
      <c r="GU436" s="404">
        <f t="shared" si="1246"/>
        <v>270</v>
      </c>
      <c r="GV436" s="500">
        <f t="shared" si="1247"/>
        <v>290</v>
      </c>
      <c r="GW436" s="404">
        <f t="shared" si="1248"/>
        <v>270</v>
      </c>
      <c r="GX436" s="500">
        <f t="shared" si="1249"/>
        <v>1667.3107689999999</v>
      </c>
      <c r="GY436" s="404">
        <f t="shared" si="1250"/>
        <v>1475.4999999999998</v>
      </c>
      <c r="GZ436" s="500">
        <f t="shared" si="1251"/>
        <v>25509.162129999997</v>
      </c>
      <c r="HA436" s="404">
        <f t="shared" si="1252"/>
        <v>24049.999999999993</v>
      </c>
      <c r="HB436" s="510">
        <f t="shared" si="1253"/>
        <v>0</v>
      </c>
      <c r="HC436" s="404">
        <f t="shared" si="1254"/>
        <v>0</v>
      </c>
      <c r="HD436" s="500">
        <f t="shared" si="1255"/>
        <v>0</v>
      </c>
      <c r="HE436" s="404">
        <f t="shared" si="1256"/>
        <v>0</v>
      </c>
      <c r="HF436" s="500" t="str">
        <f t="shared" si="1257"/>
        <v/>
      </c>
      <c r="HG436" s="404" t="str">
        <f t="shared" si="1258"/>
        <v/>
      </c>
      <c r="HH436" s="500" t="str">
        <f t="shared" si="1259"/>
        <v/>
      </c>
      <c r="HI436" s="404" t="str">
        <f t="shared" si="1260"/>
        <v/>
      </c>
      <c r="HJ436" s="510">
        <f t="shared" si="1261"/>
        <v>2262.310849</v>
      </c>
      <c r="HK436" s="404">
        <f t="shared" si="1262"/>
        <v>1968.4999999999995</v>
      </c>
      <c r="HL436" s="500">
        <f t="shared" si="1263"/>
        <v>30830.162829999997</v>
      </c>
      <c r="HM436" s="404">
        <f t="shared" si="1264"/>
        <v>28490.999999999982</v>
      </c>
    </row>
    <row r="437" spans="1:221">
      <c r="A437" s="763" t="s">
        <v>548</v>
      </c>
      <c r="B437" s="629" t="s">
        <v>1162</v>
      </c>
      <c r="C437" s="630"/>
      <c r="D437" s="766">
        <v>233949</v>
      </c>
      <c r="E437" s="514">
        <v>9</v>
      </c>
      <c r="F437" s="422">
        <v>701</v>
      </c>
      <c r="G437" s="768">
        <v>665</v>
      </c>
      <c r="H437" s="422">
        <v>0</v>
      </c>
      <c r="I437" s="768">
        <v>0</v>
      </c>
      <c r="J437" s="500">
        <f t="shared" si="1115"/>
        <v>701</v>
      </c>
      <c r="K437" s="404">
        <f t="shared" si="1116"/>
        <v>665</v>
      </c>
      <c r="L437" s="579" t="s">
        <v>409</v>
      </c>
      <c r="M437" s="768" t="s">
        <v>409</v>
      </c>
      <c r="N437" s="500">
        <f t="shared" si="1117"/>
        <v>701</v>
      </c>
      <c r="O437" s="404">
        <f t="shared" si="1118"/>
        <v>660</v>
      </c>
      <c r="P437" s="500">
        <f t="shared" si="1119"/>
        <v>701</v>
      </c>
      <c r="Q437" s="404">
        <f t="shared" si="1120"/>
        <v>660</v>
      </c>
      <c r="R437" s="422">
        <v>98</v>
      </c>
      <c r="S437" s="768">
        <v>102</v>
      </c>
      <c r="T437" s="500">
        <f t="shared" si="1121"/>
        <v>98</v>
      </c>
      <c r="U437" s="404">
        <f t="shared" si="1122"/>
        <v>102</v>
      </c>
      <c r="V437" s="422">
        <v>35</v>
      </c>
      <c r="W437" s="768">
        <v>23</v>
      </c>
      <c r="X437" s="500">
        <f t="shared" si="1123"/>
        <v>35</v>
      </c>
      <c r="Y437" s="404">
        <f t="shared" si="1124"/>
        <v>23</v>
      </c>
      <c r="Z437" s="422"/>
      <c r="AA437" s="768"/>
      <c r="AB437" s="500">
        <f t="shared" si="1125"/>
        <v>0</v>
      </c>
      <c r="AC437" s="404">
        <f t="shared" si="1126"/>
        <v>0</v>
      </c>
      <c r="AD437" s="500">
        <f t="shared" si="1127"/>
        <v>133</v>
      </c>
      <c r="AE437" s="404">
        <f t="shared" si="1128"/>
        <v>125</v>
      </c>
      <c r="AF437" s="500">
        <f t="shared" si="1129"/>
        <v>133</v>
      </c>
      <c r="AG437" s="404">
        <f t="shared" si="1130"/>
        <v>125</v>
      </c>
      <c r="AH437" s="564">
        <v>2.8877549999999998</v>
      </c>
      <c r="AI437" s="769">
        <v>2.7352941176470602</v>
      </c>
      <c r="AJ437" s="500">
        <f t="shared" si="1131"/>
        <v>282.99998999999997</v>
      </c>
      <c r="AK437" s="404">
        <f t="shared" si="1132"/>
        <v>279.00000000000011</v>
      </c>
      <c r="AL437" s="564">
        <v>3.4285709999999998</v>
      </c>
      <c r="AM437" s="769">
        <v>4.1304347826086998</v>
      </c>
      <c r="AN437" s="500">
        <f t="shared" si="1133"/>
        <v>119.999985</v>
      </c>
      <c r="AO437" s="404">
        <f t="shared" si="1134"/>
        <v>95.000000000000099</v>
      </c>
      <c r="AP437" s="564"/>
      <c r="AQ437" s="769"/>
      <c r="AR437" s="500">
        <f t="shared" si="1135"/>
        <v>0</v>
      </c>
      <c r="AS437" s="404">
        <f t="shared" si="1136"/>
        <v>0</v>
      </c>
      <c r="AT437" s="236">
        <f t="shared" si="1137"/>
        <v>3.0300749999999996</v>
      </c>
      <c r="AU437" s="237">
        <f t="shared" si="1138"/>
        <v>2.9920000000000018</v>
      </c>
      <c r="AV437" s="500">
        <f t="shared" si="1139"/>
        <v>402.99997499999995</v>
      </c>
      <c r="AW437" s="404">
        <f t="shared" si="1140"/>
        <v>374.00000000000023</v>
      </c>
      <c r="AX437" s="422">
        <v>77.714290000000005</v>
      </c>
      <c r="AY437" s="768">
        <v>99.872549019607803</v>
      </c>
      <c r="AZ437" s="500">
        <f t="shared" si="1141"/>
        <v>7616.0004200000003</v>
      </c>
      <c r="BA437" s="404">
        <f t="shared" si="1142"/>
        <v>10186.999999999996</v>
      </c>
      <c r="BB437" s="422">
        <v>77.714290000000005</v>
      </c>
      <c r="BC437" s="768">
        <v>89.521739130434796</v>
      </c>
      <c r="BD437" s="500">
        <f t="shared" si="1143"/>
        <v>2720.0001500000003</v>
      </c>
      <c r="BE437" s="404">
        <f t="shared" si="1144"/>
        <v>2059.0000000000005</v>
      </c>
      <c r="BF437" s="422"/>
      <c r="BG437" s="768"/>
      <c r="BH437" s="500">
        <f t="shared" si="1145"/>
        <v>0</v>
      </c>
      <c r="BI437" s="404">
        <f t="shared" si="1146"/>
        <v>0</v>
      </c>
      <c r="BJ437" s="500">
        <f t="shared" si="1147"/>
        <v>77.714290000000005</v>
      </c>
      <c r="BK437" s="404">
        <f t="shared" si="1148"/>
        <v>97.967999999999975</v>
      </c>
      <c r="BL437" s="500">
        <f t="shared" si="1149"/>
        <v>10336.00057</v>
      </c>
      <c r="BM437" s="404">
        <f t="shared" si="1150"/>
        <v>12245.999999999996</v>
      </c>
      <c r="BN437" s="422">
        <v>120</v>
      </c>
      <c r="BO437" s="768">
        <v>141</v>
      </c>
      <c r="BP437" s="500">
        <f t="shared" si="1151"/>
        <v>120</v>
      </c>
      <c r="BQ437" s="404">
        <f t="shared" si="1152"/>
        <v>141</v>
      </c>
      <c r="BR437" s="422">
        <v>186</v>
      </c>
      <c r="BS437" s="768">
        <v>140</v>
      </c>
      <c r="BT437" s="500">
        <f t="shared" si="1153"/>
        <v>186</v>
      </c>
      <c r="BU437" s="404">
        <f t="shared" si="1154"/>
        <v>140</v>
      </c>
      <c r="BV437" s="422"/>
      <c r="BW437" s="768"/>
      <c r="BX437" s="500">
        <f t="shared" si="1155"/>
        <v>0</v>
      </c>
      <c r="BY437" s="404">
        <f t="shared" si="1156"/>
        <v>0</v>
      </c>
      <c r="BZ437" s="500">
        <f t="shared" si="1157"/>
        <v>306</v>
      </c>
      <c r="CA437" s="404">
        <f t="shared" si="1158"/>
        <v>281</v>
      </c>
      <c r="CB437" s="500">
        <f t="shared" si="1159"/>
        <v>306</v>
      </c>
      <c r="CC437" s="404">
        <f t="shared" si="1160"/>
        <v>281</v>
      </c>
      <c r="CD437" s="564">
        <v>5.5833329999999997</v>
      </c>
      <c r="CE437" s="770">
        <v>4.6524822695035501</v>
      </c>
      <c r="CF437" s="500">
        <f t="shared" si="1161"/>
        <v>669.99995999999999</v>
      </c>
      <c r="CG437" s="404">
        <f t="shared" si="1162"/>
        <v>656.00000000000057</v>
      </c>
      <c r="CH437" s="564">
        <v>6.6793480000000001</v>
      </c>
      <c r="CI437" s="770">
        <v>7.0107142857142897</v>
      </c>
      <c r="CJ437" s="500">
        <f t="shared" si="1163"/>
        <v>1242.3587279999999</v>
      </c>
      <c r="CK437" s="404">
        <f t="shared" si="1164"/>
        <v>981.50000000000057</v>
      </c>
      <c r="CL437" s="564"/>
      <c r="CM437" s="770"/>
      <c r="CN437" s="500">
        <f t="shared" si="1165"/>
        <v>0</v>
      </c>
      <c r="CO437" s="404">
        <f t="shared" si="1166"/>
        <v>0</v>
      </c>
      <c r="CP437" s="500">
        <f t="shared" si="1167"/>
        <v>6.2495381960784311</v>
      </c>
      <c r="CQ437" s="237">
        <f t="shared" si="1168"/>
        <v>5.8274021352313206</v>
      </c>
      <c r="CR437" s="500">
        <f t="shared" si="1169"/>
        <v>1912.3586879999998</v>
      </c>
      <c r="CS437" s="404">
        <f t="shared" si="1170"/>
        <v>1637.5000000000011</v>
      </c>
      <c r="CT437" s="565">
        <v>83.474999999999994</v>
      </c>
      <c r="CU437" s="770">
        <v>112.04964539007101</v>
      </c>
      <c r="CV437" s="500">
        <f t="shared" si="1171"/>
        <v>10017</v>
      </c>
      <c r="CW437" s="404">
        <f t="shared" si="1172"/>
        <v>15799.000000000013</v>
      </c>
      <c r="CX437" s="565">
        <v>86.625</v>
      </c>
      <c r="CY437" s="770">
        <v>93.064285714285703</v>
      </c>
      <c r="CZ437" s="500">
        <f t="shared" si="1173"/>
        <v>16112.25</v>
      </c>
      <c r="DA437" s="404">
        <f t="shared" si="1174"/>
        <v>13028.999999999998</v>
      </c>
      <c r="DB437" s="565"/>
      <c r="DC437" s="770"/>
      <c r="DD437" s="500">
        <f t="shared" si="1175"/>
        <v>0</v>
      </c>
      <c r="DE437" s="404">
        <f t="shared" si="1176"/>
        <v>0</v>
      </c>
      <c r="DF437" s="500">
        <f t="shared" si="1177"/>
        <v>85.389705882352942</v>
      </c>
      <c r="DG437" s="404">
        <f t="shared" si="1178"/>
        <v>102.59074733096089</v>
      </c>
      <c r="DH437" s="500">
        <f t="shared" si="1179"/>
        <v>26129.25</v>
      </c>
      <c r="DI437" s="404">
        <f t="shared" si="1180"/>
        <v>28828.000000000011</v>
      </c>
      <c r="DJ437" s="500">
        <f t="shared" si="1181"/>
        <v>439</v>
      </c>
      <c r="DK437" s="404">
        <f t="shared" si="1182"/>
        <v>406</v>
      </c>
      <c r="DL437" s="500">
        <f t="shared" si="1183"/>
        <v>439</v>
      </c>
      <c r="DM437" s="404">
        <f t="shared" si="1184"/>
        <v>406</v>
      </c>
      <c r="DN437" s="236">
        <f t="shared" si="1185"/>
        <v>5.274165519362187</v>
      </c>
      <c r="DO437" s="237">
        <f t="shared" si="1186"/>
        <v>4.9544334975369493</v>
      </c>
      <c r="DP437" s="500">
        <f t="shared" si="1187"/>
        <v>2315.358663</v>
      </c>
      <c r="DQ437" s="404">
        <f t="shared" si="1188"/>
        <v>2011.5000000000014</v>
      </c>
      <c r="DR437" s="500">
        <f t="shared" si="1189"/>
        <v>83.064352095671993</v>
      </c>
      <c r="DS437" s="404">
        <f t="shared" si="1190"/>
        <v>101.16748768472908</v>
      </c>
      <c r="DT437" s="500">
        <f t="shared" si="1191"/>
        <v>36465.250570000004</v>
      </c>
      <c r="DU437" s="404">
        <f t="shared" si="1192"/>
        <v>41074.000000000007</v>
      </c>
      <c r="DV437" s="565">
        <v>60</v>
      </c>
      <c r="DW437" s="771">
        <v>68</v>
      </c>
      <c r="DX437" s="500">
        <f t="shared" si="1193"/>
        <v>60</v>
      </c>
      <c r="DY437" s="404">
        <f t="shared" si="1194"/>
        <v>68</v>
      </c>
      <c r="DZ437" s="565">
        <v>107</v>
      </c>
      <c r="EA437" s="771">
        <v>101</v>
      </c>
      <c r="EB437" s="500">
        <f t="shared" si="1195"/>
        <v>107</v>
      </c>
      <c r="EC437" s="404">
        <f t="shared" si="1196"/>
        <v>101</v>
      </c>
      <c r="ED437" s="565"/>
      <c r="EE437" s="771"/>
      <c r="EF437" s="500">
        <f t="shared" si="1197"/>
        <v>0</v>
      </c>
      <c r="EG437" s="404">
        <f t="shared" si="1198"/>
        <v>0</v>
      </c>
      <c r="EH437" s="500">
        <f t="shared" si="1199"/>
        <v>167</v>
      </c>
      <c r="EI437" s="404">
        <f t="shared" si="1200"/>
        <v>169</v>
      </c>
      <c r="EJ437" s="500">
        <f t="shared" si="1201"/>
        <v>167</v>
      </c>
      <c r="EK437" s="404">
        <f t="shared" si="1202"/>
        <v>169</v>
      </c>
      <c r="EL437" s="564">
        <v>4.2916670000000003</v>
      </c>
      <c r="EM437" s="772">
        <v>3.3676470588235299</v>
      </c>
      <c r="EN437" s="500">
        <f t="shared" si="1203"/>
        <v>257.50002000000001</v>
      </c>
      <c r="EO437" s="404">
        <f t="shared" si="1204"/>
        <v>229.00000000000003</v>
      </c>
      <c r="EP437" s="564">
        <v>4.8037380000000001</v>
      </c>
      <c r="EQ437" s="772">
        <v>5.2425742574257397</v>
      </c>
      <c r="ER437" s="500">
        <f t="shared" si="1205"/>
        <v>513.99996599999997</v>
      </c>
      <c r="ES437" s="404">
        <f t="shared" si="1206"/>
        <v>529.49999999999966</v>
      </c>
      <c r="ET437" s="564"/>
      <c r="EU437" s="772"/>
      <c r="EV437" s="500">
        <f t="shared" si="1207"/>
        <v>0</v>
      </c>
      <c r="EW437" s="404">
        <f t="shared" si="1208"/>
        <v>0</v>
      </c>
      <c r="EX437" s="236">
        <f t="shared" si="1209"/>
        <v>4.6197603952095809</v>
      </c>
      <c r="EY437" s="237">
        <f t="shared" si="1210"/>
        <v>4.4881656804733705</v>
      </c>
      <c r="EZ437" s="500">
        <f t="shared" si="1211"/>
        <v>771.49998600000004</v>
      </c>
      <c r="FA437" s="404">
        <f t="shared" si="1212"/>
        <v>758.49999999999966</v>
      </c>
      <c r="FB437" s="565">
        <v>70.400000000000006</v>
      </c>
      <c r="FC437" s="772">
        <v>75.161764705882305</v>
      </c>
      <c r="FD437" s="500">
        <f t="shared" si="1213"/>
        <v>4224</v>
      </c>
      <c r="FE437" s="404">
        <f t="shared" si="1214"/>
        <v>5110.9999999999964</v>
      </c>
      <c r="FF437" s="565">
        <v>61.31776</v>
      </c>
      <c r="FG437" s="772">
        <v>63.564356435643603</v>
      </c>
      <c r="FH437" s="500">
        <f t="shared" si="1215"/>
        <v>6561.0003200000001</v>
      </c>
      <c r="FI437" s="404">
        <f t="shared" si="1216"/>
        <v>6420.0000000000036</v>
      </c>
      <c r="FJ437" s="565"/>
      <c r="FK437" s="772">
        <v>85</v>
      </c>
      <c r="FL437" s="500">
        <f t="shared" si="1217"/>
        <v>0</v>
      </c>
      <c r="FM437" s="404">
        <f t="shared" si="1218"/>
        <v>0</v>
      </c>
      <c r="FN437" s="500">
        <f t="shared" si="1219"/>
        <v>64.580840239520953</v>
      </c>
      <c r="FO437" s="404">
        <f t="shared" si="1220"/>
        <v>68.230769230769226</v>
      </c>
      <c r="FP437" s="500">
        <f t="shared" si="1221"/>
        <v>10785.000319999999</v>
      </c>
      <c r="FQ437" s="404">
        <f t="shared" si="1222"/>
        <v>11531</v>
      </c>
      <c r="FR437" s="565">
        <v>95</v>
      </c>
      <c r="FS437" s="773">
        <v>85</v>
      </c>
      <c r="FT437" s="500">
        <f t="shared" si="1223"/>
        <v>95</v>
      </c>
      <c r="FU437" s="404">
        <f t="shared" si="1224"/>
        <v>85</v>
      </c>
      <c r="FV437" s="564">
        <v>7.9894740000000004</v>
      </c>
      <c r="FW437" s="774">
        <v>8.8352941176470594</v>
      </c>
      <c r="FX437" s="500">
        <f t="shared" si="1225"/>
        <v>759.00003000000004</v>
      </c>
      <c r="FY437" s="404">
        <f t="shared" si="1226"/>
        <v>751</v>
      </c>
      <c r="FZ437" s="564">
        <v>77.105260000000001</v>
      </c>
      <c r="GA437" s="774">
        <v>98.388235294117607</v>
      </c>
      <c r="GB437" s="500">
        <f t="shared" si="1227"/>
        <v>7324.9997000000003</v>
      </c>
      <c r="GC437" s="404">
        <f t="shared" si="1228"/>
        <v>8362.9999999999964</v>
      </c>
      <c r="GD437" s="510">
        <f t="shared" si="1229"/>
        <v>278</v>
      </c>
      <c r="GE437" s="404">
        <f t="shared" si="1230"/>
        <v>311</v>
      </c>
      <c r="GF437" s="500">
        <f t="shared" si="1231"/>
        <v>278</v>
      </c>
      <c r="GG437" s="404">
        <f t="shared" si="1232"/>
        <v>311</v>
      </c>
      <c r="GH437" s="500">
        <f t="shared" si="1233"/>
        <v>1210.4999699999998</v>
      </c>
      <c r="GI437" s="404">
        <f t="shared" si="1234"/>
        <v>1164.0000000000007</v>
      </c>
      <c r="GJ437" s="500">
        <f t="shared" si="1235"/>
        <v>21857.00042</v>
      </c>
      <c r="GK437" s="404">
        <f t="shared" si="1236"/>
        <v>31097.000000000004</v>
      </c>
      <c r="GL437" s="510">
        <f t="shared" si="1237"/>
        <v>328</v>
      </c>
      <c r="GM437" s="404">
        <f t="shared" si="1238"/>
        <v>264</v>
      </c>
      <c r="GN437" s="500">
        <f t="shared" si="1239"/>
        <v>328</v>
      </c>
      <c r="GO437" s="404">
        <f t="shared" si="1240"/>
        <v>264</v>
      </c>
      <c r="GP437" s="500">
        <f t="shared" si="1241"/>
        <v>1876.3586789999999</v>
      </c>
      <c r="GQ437" s="404">
        <f t="shared" si="1242"/>
        <v>1606.0000000000005</v>
      </c>
      <c r="GR437" s="500">
        <f t="shared" si="1243"/>
        <v>25393.250469999999</v>
      </c>
      <c r="GS437" s="404">
        <f t="shared" si="1244"/>
        <v>21508</v>
      </c>
      <c r="GT437" s="510">
        <f t="shared" si="1245"/>
        <v>606</v>
      </c>
      <c r="GU437" s="404">
        <f t="shared" si="1246"/>
        <v>575</v>
      </c>
      <c r="GV437" s="500">
        <f t="shared" si="1247"/>
        <v>606</v>
      </c>
      <c r="GW437" s="404">
        <f t="shared" si="1248"/>
        <v>575</v>
      </c>
      <c r="GX437" s="500">
        <f t="shared" si="1249"/>
        <v>3086.8586489999998</v>
      </c>
      <c r="GY437" s="404">
        <f t="shared" si="1250"/>
        <v>2770.0000000000009</v>
      </c>
      <c r="GZ437" s="500">
        <f t="shared" si="1251"/>
        <v>47250.250889999996</v>
      </c>
      <c r="HA437" s="404">
        <f t="shared" si="1252"/>
        <v>52605</v>
      </c>
      <c r="HB437" s="510">
        <f t="shared" si="1253"/>
        <v>0</v>
      </c>
      <c r="HC437" s="404">
        <f t="shared" si="1254"/>
        <v>0</v>
      </c>
      <c r="HD437" s="500">
        <f t="shared" si="1255"/>
        <v>0</v>
      </c>
      <c r="HE437" s="404">
        <f t="shared" si="1256"/>
        <v>0</v>
      </c>
      <c r="HF437" s="500" t="str">
        <f t="shared" si="1257"/>
        <v/>
      </c>
      <c r="HG437" s="404" t="str">
        <f t="shared" si="1258"/>
        <v/>
      </c>
      <c r="HH437" s="500" t="str">
        <f t="shared" si="1259"/>
        <v/>
      </c>
      <c r="HI437" s="404" t="str">
        <f t="shared" si="1260"/>
        <v/>
      </c>
      <c r="HJ437" s="510">
        <f t="shared" si="1261"/>
        <v>3845.8586789999999</v>
      </c>
      <c r="HK437" s="404">
        <f t="shared" si="1262"/>
        <v>3521.0000000000009</v>
      </c>
      <c r="HL437" s="500">
        <f t="shared" si="1263"/>
        <v>54575.250590000003</v>
      </c>
      <c r="HM437" s="404">
        <f t="shared" si="1264"/>
        <v>60968</v>
      </c>
    </row>
    <row r="438" spans="1:221">
      <c r="A438" s="763" t="s">
        <v>548</v>
      </c>
      <c r="B438" s="629" t="s">
        <v>1163</v>
      </c>
      <c r="C438" s="780" t="s">
        <v>1172</v>
      </c>
      <c r="D438" s="766">
        <v>234377</v>
      </c>
      <c r="E438" s="514">
        <v>9</v>
      </c>
      <c r="F438" s="422">
        <v>360</v>
      </c>
      <c r="G438" s="768">
        <v>298</v>
      </c>
      <c r="H438" s="422">
        <v>0</v>
      </c>
      <c r="I438" s="768">
        <v>0</v>
      </c>
      <c r="J438" s="500">
        <f t="shared" si="1115"/>
        <v>360</v>
      </c>
      <c r="K438" s="404">
        <f t="shared" si="1116"/>
        <v>298</v>
      </c>
      <c r="L438" s="579" t="s">
        <v>409</v>
      </c>
      <c r="M438" s="768" t="s">
        <v>409</v>
      </c>
      <c r="N438" s="500">
        <f t="shared" si="1117"/>
        <v>360</v>
      </c>
      <c r="O438" s="404">
        <f t="shared" si="1118"/>
        <v>285</v>
      </c>
      <c r="P438" s="500">
        <f t="shared" si="1119"/>
        <v>360</v>
      </c>
      <c r="Q438" s="404">
        <f t="shared" si="1120"/>
        <v>285</v>
      </c>
      <c r="R438" s="422">
        <v>79</v>
      </c>
      <c r="S438" s="768">
        <v>72</v>
      </c>
      <c r="T438" s="500">
        <f t="shared" si="1121"/>
        <v>79</v>
      </c>
      <c r="U438" s="404">
        <f t="shared" si="1122"/>
        <v>72</v>
      </c>
      <c r="V438" s="422">
        <v>18</v>
      </c>
      <c r="W438" s="768">
        <v>8</v>
      </c>
      <c r="X438" s="500">
        <f t="shared" si="1123"/>
        <v>18</v>
      </c>
      <c r="Y438" s="404">
        <f t="shared" si="1124"/>
        <v>8</v>
      </c>
      <c r="Z438" s="422"/>
      <c r="AA438" s="768"/>
      <c r="AB438" s="500">
        <f t="shared" si="1125"/>
        <v>0</v>
      </c>
      <c r="AC438" s="404">
        <f t="shared" si="1126"/>
        <v>0</v>
      </c>
      <c r="AD438" s="500">
        <f t="shared" si="1127"/>
        <v>97</v>
      </c>
      <c r="AE438" s="404">
        <f t="shared" si="1128"/>
        <v>80</v>
      </c>
      <c r="AF438" s="500">
        <f t="shared" si="1129"/>
        <v>97</v>
      </c>
      <c r="AG438" s="404">
        <f t="shared" si="1130"/>
        <v>80</v>
      </c>
      <c r="AH438" s="564">
        <v>2.3924050000000001</v>
      </c>
      <c r="AI438" s="769">
        <v>2.6944444444444402</v>
      </c>
      <c r="AJ438" s="500">
        <f t="shared" si="1131"/>
        <v>188.99999500000001</v>
      </c>
      <c r="AK438" s="404">
        <f t="shared" si="1132"/>
        <v>193.99999999999969</v>
      </c>
      <c r="AL438" s="564">
        <v>3.1666669999999999</v>
      </c>
      <c r="AM438" s="769">
        <v>4.875</v>
      </c>
      <c r="AN438" s="500">
        <f t="shared" si="1133"/>
        <v>57.000005999999999</v>
      </c>
      <c r="AO438" s="404">
        <f t="shared" si="1134"/>
        <v>39</v>
      </c>
      <c r="AP438" s="564"/>
      <c r="AQ438" s="769"/>
      <c r="AR438" s="500">
        <f t="shared" si="1135"/>
        <v>0</v>
      </c>
      <c r="AS438" s="404">
        <f t="shared" si="1136"/>
        <v>0</v>
      </c>
      <c r="AT438" s="236">
        <f t="shared" si="1137"/>
        <v>2.5360824845360823</v>
      </c>
      <c r="AU438" s="237">
        <f t="shared" si="1138"/>
        <v>2.9124999999999961</v>
      </c>
      <c r="AV438" s="500">
        <f t="shared" si="1139"/>
        <v>246.000001</v>
      </c>
      <c r="AW438" s="404">
        <f t="shared" si="1140"/>
        <v>232.99999999999969</v>
      </c>
      <c r="AX438" s="422">
        <v>86</v>
      </c>
      <c r="AY438" s="768">
        <v>116.444444444444</v>
      </c>
      <c r="AZ438" s="500">
        <f t="shared" si="1141"/>
        <v>6794</v>
      </c>
      <c r="BA438" s="404">
        <f t="shared" si="1142"/>
        <v>8383.9999999999673</v>
      </c>
      <c r="BB438" s="422">
        <v>77.94444</v>
      </c>
      <c r="BC438" s="768">
        <v>104.5</v>
      </c>
      <c r="BD438" s="500">
        <f t="shared" si="1143"/>
        <v>1402.99992</v>
      </c>
      <c r="BE438" s="404">
        <f t="shared" si="1144"/>
        <v>836</v>
      </c>
      <c r="BF438" s="422"/>
      <c r="BG438" s="768"/>
      <c r="BH438" s="500">
        <f t="shared" si="1145"/>
        <v>0</v>
      </c>
      <c r="BI438" s="404">
        <f t="shared" si="1146"/>
        <v>0</v>
      </c>
      <c r="BJ438" s="500">
        <f t="shared" si="1147"/>
        <v>84.505153814432987</v>
      </c>
      <c r="BK438" s="404">
        <f t="shared" si="1148"/>
        <v>115.24999999999959</v>
      </c>
      <c r="BL438" s="500">
        <f t="shared" si="1149"/>
        <v>8196.9999200000002</v>
      </c>
      <c r="BM438" s="404">
        <f t="shared" si="1150"/>
        <v>9219.9999999999673</v>
      </c>
      <c r="BN438" s="422">
        <v>30</v>
      </c>
      <c r="BO438" s="768">
        <v>43</v>
      </c>
      <c r="BP438" s="500">
        <f t="shared" si="1151"/>
        <v>30</v>
      </c>
      <c r="BQ438" s="404">
        <f t="shared" si="1152"/>
        <v>43</v>
      </c>
      <c r="BR438" s="422">
        <v>96</v>
      </c>
      <c r="BS438" s="768">
        <v>43</v>
      </c>
      <c r="BT438" s="500">
        <f t="shared" si="1153"/>
        <v>96</v>
      </c>
      <c r="BU438" s="404">
        <f t="shared" si="1154"/>
        <v>43</v>
      </c>
      <c r="BV438" s="422"/>
      <c r="BW438" s="768"/>
      <c r="BX438" s="500">
        <f t="shared" si="1155"/>
        <v>0</v>
      </c>
      <c r="BY438" s="404">
        <f t="shared" si="1156"/>
        <v>0</v>
      </c>
      <c r="BZ438" s="500">
        <f t="shared" si="1157"/>
        <v>126</v>
      </c>
      <c r="CA438" s="404">
        <f t="shared" si="1158"/>
        <v>86</v>
      </c>
      <c r="CB438" s="500">
        <f t="shared" si="1159"/>
        <v>126</v>
      </c>
      <c r="CC438" s="404">
        <f t="shared" si="1160"/>
        <v>86</v>
      </c>
      <c r="CD438" s="564">
        <v>5.4166670000000003</v>
      </c>
      <c r="CE438" s="770">
        <v>3.2674418604651199</v>
      </c>
      <c r="CF438" s="500">
        <f t="shared" si="1161"/>
        <v>162.50001</v>
      </c>
      <c r="CG438" s="404">
        <f t="shared" si="1162"/>
        <v>140.50000000000014</v>
      </c>
      <c r="CH438" s="564">
        <v>7.8421050000000001</v>
      </c>
      <c r="CI438" s="770">
        <v>7.7325581395348797</v>
      </c>
      <c r="CJ438" s="500">
        <f t="shared" si="1163"/>
        <v>752.84208000000001</v>
      </c>
      <c r="CK438" s="404">
        <f t="shared" si="1164"/>
        <v>332.49999999999983</v>
      </c>
      <c r="CL438" s="564"/>
      <c r="CM438" s="770"/>
      <c r="CN438" s="500">
        <f t="shared" si="1165"/>
        <v>0</v>
      </c>
      <c r="CO438" s="404">
        <f t="shared" si="1166"/>
        <v>0</v>
      </c>
      <c r="CP438" s="500">
        <f t="shared" si="1167"/>
        <v>7.2646197619047621</v>
      </c>
      <c r="CQ438" s="237">
        <f t="shared" si="1168"/>
        <v>5.5</v>
      </c>
      <c r="CR438" s="500">
        <f t="shared" si="1169"/>
        <v>915.34208999999998</v>
      </c>
      <c r="CS438" s="404">
        <f t="shared" si="1170"/>
        <v>473</v>
      </c>
      <c r="CT438" s="565">
        <v>92.7</v>
      </c>
      <c r="CU438" s="770">
        <v>132.20930232558101</v>
      </c>
      <c r="CV438" s="500">
        <f t="shared" si="1171"/>
        <v>2781</v>
      </c>
      <c r="CW438" s="404">
        <f t="shared" si="1172"/>
        <v>5684.9999999999836</v>
      </c>
      <c r="CX438" s="565">
        <v>92.326319999999996</v>
      </c>
      <c r="CY438" s="770">
        <v>95.116279069767401</v>
      </c>
      <c r="CZ438" s="500">
        <f t="shared" si="1173"/>
        <v>8863.3267199999991</v>
      </c>
      <c r="DA438" s="404">
        <f t="shared" si="1174"/>
        <v>4089.9999999999982</v>
      </c>
      <c r="DB438" s="565"/>
      <c r="DC438" s="770"/>
      <c r="DD438" s="500">
        <f t="shared" si="1175"/>
        <v>0</v>
      </c>
      <c r="DE438" s="404">
        <f t="shared" si="1176"/>
        <v>0</v>
      </c>
      <c r="DF438" s="500">
        <f t="shared" si="1177"/>
        <v>92.415291428571422</v>
      </c>
      <c r="DG438" s="404">
        <f t="shared" si="1178"/>
        <v>113.66279069767421</v>
      </c>
      <c r="DH438" s="500">
        <f t="shared" si="1179"/>
        <v>11644.326719999999</v>
      </c>
      <c r="DI438" s="404">
        <f t="shared" si="1180"/>
        <v>9774.9999999999818</v>
      </c>
      <c r="DJ438" s="500">
        <f t="shared" si="1181"/>
        <v>223</v>
      </c>
      <c r="DK438" s="404">
        <f t="shared" si="1182"/>
        <v>166</v>
      </c>
      <c r="DL438" s="500">
        <f t="shared" si="1183"/>
        <v>223</v>
      </c>
      <c r="DM438" s="404">
        <f t="shared" si="1184"/>
        <v>166</v>
      </c>
      <c r="DN438" s="236">
        <f t="shared" si="1185"/>
        <v>5.207812067264574</v>
      </c>
      <c r="DO438" s="237">
        <f t="shared" si="1186"/>
        <v>4.2530120481927689</v>
      </c>
      <c r="DP438" s="500">
        <f t="shared" si="1187"/>
        <v>1161.342091</v>
      </c>
      <c r="DQ438" s="404">
        <f t="shared" si="1188"/>
        <v>705.99999999999966</v>
      </c>
      <c r="DR438" s="500">
        <f t="shared" si="1189"/>
        <v>88.974558923766807</v>
      </c>
      <c r="DS438" s="404">
        <f t="shared" si="1190"/>
        <v>114.42771084337319</v>
      </c>
      <c r="DT438" s="500">
        <f t="shared" si="1191"/>
        <v>19841.326639999999</v>
      </c>
      <c r="DU438" s="404">
        <f t="shared" si="1192"/>
        <v>18994.999999999949</v>
      </c>
      <c r="DV438" s="565">
        <v>17</v>
      </c>
      <c r="DW438" s="771">
        <v>26</v>
      </c>
      <c r="DX438" s="500">
        <f t="shared" si="1193"/>
        <v>17</v>
      </c>
      <c r="DY438" s="404">
        <f t="shared" si="1194"/>
        <v>26</v>
      </c>
      <c r="DZ438" s="565">
        <v>37</v>
      </c>
      <c r="EA438" s="771">
        <v>33</v>
      </c>
      <c r="EB438" s="500">
        <f t="shared" si="1195"/>
        <v>37</v>
      </c>
      <c r="EC438" s="404">
        <f t="shared" si="1196"/>
        <v>33</v>
      </c>
      <c r="ED438" s="565"/>
      <c r="EE438" s="771"/>
      <c r="EF438" s="500">
        <f t="shared" si="1197"/>
        <v>0</v>
      </c>
      <c r="EG438" s="404">
        <f t="shared" si="1198"/>
        <v>0</v>
      </c>
      <c r="EH438" s="500">
        <f t="shared" si="1199"/>
        <v>54</v>
      </c>
      <c r="EI438" s="404">
        <f t="shared" si="1200"/>
        <v>59</v>
      </c>
      <c r="EJ438" s="500">
        <f t="shared" si="1201"/>
        <v>54</v>
      </c>
      <c r="EK438" s="404">
        <f t="shared" si="1202"/>
        <v>59</v>
      </c>
      <c r="EL438" s="564">
        <v>2.5</v>
      </c>
      <c r="EM438" s="772">
        <v>2.6153846153846199</v>
      </c>
      <c r="EN438" s="500">
        <f t="shared" si="1203"/>
        <v>42.5</v>
      </c>
      <c r="EO438" s="404">
        <f t="shared" si="1204"/>
        <v>68.000000000000114</v>
      </c>
      <c r="EP438" s="564">
        <v>2.4594589999999998</v>
      </c>
      <c r="EQ438" s="772">
        <v>3.65151515151515</v>
      </c>
      <c r="ER438" s="500">
        <f t="shared" si="1205"/>
        <v>90.999983</v>
      </c>
      <c r="ES438" s="404">
        <f t="shared" si="1206"/>
        <v>120.49999999999996</v>
      </c>
      <c r="ET438" s="564"/>
      <c r="EU438" s="772"/>
      <c r="EV438" s="500">
        <f t="shared" si="1207"/>
        <v>0</v>
      </c>
      <c r="EW438" s="404">
        <f t="shared" si="1208"/>
        <v>0</v>
      </c>
      <c r="EX438" s="236">
        <f t="shared" si="1209"/>
        <v>2.4722219074074072</v>
      </c>
      <c r="EY438" s="237">
        <f t="shared" si="1210"/>
        <v>3.1949152542372889</v>
      </c>
      <c r="EZ438" s="500">
        <f t="shared" si="1211"/>
        <v>133.49998299999999</v>
      </c>
      <c r="FA438" s="404">
        <f t="shared" si="1212"/>
        <v>188.50000000000006</v>
      </c>
      <c r="FB438" s="565">
        <v>63.117649999999998</v>
      </c>
      <c r="FC438" s="772">
        <v>93.730769230769198</v>
      </c>
      <c r="FD438" s="500">
        <f t="shared" si="1213"/>
        <v>1073.0000499999999</v>
      </c>
      <c r="FE438" s="404">
        <f t="shared" si="1214"/>
        <v>2436.9999999999991</v>
      </c>
      <c r="FF438" s="565">
        <v>59.810809999999996</v>
      </c>
      <c r="FG438" s="772">
        <v>67.575757575757606</v>
      </c>
      <c r="FH438" s="500">
        <f t="shared" si="1215"/>
        <v>2212.9999699999998</v>
      </c>
      <c r="FI438" s="404">
        <f t="shared" si="1216"/>
        <v>2230.0000000000009</v>
      </c>
      <c r="FJ438" s="565"/>
      <c r="FK438" s="772">
        <v>60</v>
      </c>
      <c r="FL438" s="500">
        <f t="shared" si="1217"/>
        <v>0</v>
      </c>
      <c r="FM438" s="404">
        <f t="shared" si="1218"/>
        <v>0</v>
      </c>
      <c r="FN438" s="500">
        <f t="shared" si="1219"/>
        <v>60.851852222222213</v>
      </c>
      <c r="FO438" s="404">
        <f t="shared" si="1220"/>
        <v>79.101694915254242</v>
      </c>
      <c r="FP438" s="500">
        <f t="shared" si="1221"/>
        <v>3286.0000199999995</v>
      </c>
      <c r="FQ438" s="404">
        <f t="shared" si="1222"/>
        <v>4667</v>
      </c>
      <c r="FR438" s="565">
        <v>83</v>
      </c>
      <c r="FS438" s="773">
        <v>60</v>
      </c>
      <c r="FT438" s="500">
        <f t="shared" si="1223"/>
        <v>83</v>
      </c>
      <c r="FU438" s="404">
        <f t="shared" si="1224"/>
        <v>60</v>
      </c>
      <c r="FV438" s="564">
        <v>6.1566270000000003</v>
      </c>
      <c r="FW438" s="774">
        <v>6.4</v>
      </c>
      <c r="FX438" s="500">
        <f t="shared" si="1225"/>
        <v>511.00004100000001</v>
      </c>
      <c r="FY438" s="404">
        <f t="shared" si="1226"/>
        <v>384</v>
      </c>
      <c r="FZ438" s="564">
        <v>69.349400000000003</v>
      </c>
      <c r="GA438" s="774">
        <v>86.95</v>
      </c>
      <c r="GB438" s="500">
        <f t="shared" si="1227"/>
        <v>5756.0002000000004</v>
      </c>
      <c r="GC438" s="404">
        <f t="shared" si="1228"/>
        <v>5217</v>
      </c>
      <c r="GD438" s="510">
        <f t="shared" si="1229"/>
        <v>126</v>
      </c>
      <c r="GE438" s="404">
        <f t="shared" si="1230"/>
        <v>141</v>
      </c>
      <c r="GF438" s="500">
        <f t="shared" si="1231"/>
        <v>126</v>
      </c>
      <c r="GG438" s="404">
        <f t="shared" si="1232"/>
        <v>141</v>
      </c>
      <c r="GH438" s="500">
        <f t="shared" si="1233"/>
        <v>394.00000499999999</v>
      </c>
      <c r="GI438" s="404">
        <f t="shared" si="1234"/>
        <v>402.49999999999994</v>
      </c>
      <c r="GJ438" s="500">
        <f t="shared" si="1235"/>
        <v>10648.000050000001</v>
      </c>
      <c r="GK438" s="404">
        <f t="shared" si="1236"/>
        <v>16505.999999999949</v>
      </c>
      <c r="GL438" s="510">
        <f t="shared" si="1237"/>
        <v>151</v>
      </c>
      <c r="GM438" s="404">
        <f t="shared" si="1238"/>
        <v>84</v>
      </c>
      <c r="GN438" s="500">
        <f t="shared" si="1239"/>
        <v>151</v>
      </c>
      <c r="GO438" s="404">
        <f t="shared" si="1240"/>
        <v>84</v>
      </c>
      <c r="GP438" s="500">
        <f t="shared" si="1241"/>
        <v>900.84206900000004</v>
      </c>
      <c r="GQ438" s="404">
        <f t="shared" si="1242"/>
        <v>491.99999999999977</v>
      </c>
      <c r="GR438" s="500">
        <f t="shared" si="1243"/>
        <v>12479.32661</v>
      </c>
      <c r="GS438" s="404">
        <f t="shared" si="1244"/>
        <v>7155.9999999999991</v>
      </c>
      <c r="GT438" s="510">
        <f t="shared" si="1245"/>
        <v>277</v>
      </c>
      <c r="GU438" s="404">
        <f t="shared" si="1246"/>
        <v>225</v>
      </c>
      <c r="GV438" s="500">
        <f t="shared" si="1247"/>
        <v>277</v>
      </c>
      <c r="GW438" s="404">
        <f t="shared" si="1248"/>
        <v>225</v>
      </c>
      <c r="GX438" s="500">
        <f t="shared" si="1249"/>
        <v>1294.8420740000001</v>
      </c>
      <c r="GY438" s="404">
        <f t="shared" si="1250"/>
        <v>894.49999999999977</v>
      </c>
      <c r="GZ438" s="500">
        <f t="shared" si="1251"/>
        <v>23127.326659999999</v>
      </c>
      <c r="HA438" s="404">
        <f t="shared" si="1252"/>
        <v>23661.999999999949</v>
      </c>
      <c r="HB438" s="510">
        <f t="shared" si="1253"/>
        <v>0</v>
      </c>
      <c r="HC438" s="404">
        <f t="shared" si="1254"/>
        <v>0</v>
      </c>
      <c r="HD438" s="500">
        <f t="shared" si="1255"/>
        <v>0</v>
      </c>
      <c r="HE438" s="404">
        <f t="shared" si="1256"/>
        <v>0</v>
      </c>
      <c r="HF438" s="500" t="str">
        <f t="shared" si="1257"/>
        <v/>
      </c>
      <c r="HG438" s="404" t="str">
        <f t="shared" si="1258"/>
        <v/>
      </c>
      <c r="HH438" s="500" t="str">
        <f t="shared" si="1259"/>
        <v/>
      </c>
      <c r="HI438" s="404" t="str">
        <f t="shared" si="1260"/>
        <v/>
      </c>
      <c r="HJ438" s="510">
        <f t="shared" si="1261"/>
        <v>1805.8421149999999</v>
      </c>
      <c r="HK438" s="404">
        <f t="shared" si="1262"/>
        <v>1278.4999999999998</v>
      </c>
      <c r="HL438" s="500">
        <f t="shared" si="1263"/>
        <v>28883.326860000001</v>
      </c>
      <c r="HM438" s="404">
        <f t="shared" si="1264"/>
        <v>28878.999999999949</v>
      </c>
    </row>
    <row r="439" spans="1:221">
      <c r="A439" s="763" t="s">
        <v>548</v>
      </c>
      <c r="B439" s="629" t="s">
        <v>1164</v>
      </c>
      <c r="C439" s="630"/>
      <c r="D439" s="766">
        <v>231873</v>
      </c>
      <c r="E439" s="514">
        <v>10</v>
      </c>
      <c r="F439" s="422">
        <v>108</v>
      </c>
      <c r="G439" s="768">
        <v>106</v>
      </c>
      <c r="H439" s="422">
        <v>0</v>
      </c>
      <c r="I439" s="768">
        <v>0</v>
      </c>
      <c r="J439" s="500">
        <f t="shared" si="1115"/>
        <v>108</v>
      </c>
      <c r="K439" s="404">
        <f t="shared" si="1116"/>
        <v>106</v>
      </c>
      <c r="L439" s="579" t="s">
        <v>409</v>
      </c>
      <c r="M439" s="768" t="s">
        <v>409</v>
      </c>
      <c r="N439" s="500">
        <f t="shared" si="1117"/>
        <v>108</v>
      </c>
      <c r="O439" s="404">
        <f t="shared" si="1118"/>
        <v>106</v>
      </c>
      <c r="P439" s="500">
        <f t="shared" si="1119"/>
        <v>108</v>
      </c>
      <c r="Q439" s="404">
        <f t="shared" si="1120"/>
        <v>106</v>
      </c>
      <c r="R439" s="422">
        <v>17</v>
      </c>
      <c r="S439" s="768">
        <v>18</v>
      </c>
      <c r="T439" s="500">
        <f t="shared" si="1121"/>
        <v>17</v>
      </c>
      <c r="U439" s="404">
        <f t="shared" si="1122"/>
        <v>18</v>
      </c>
      <c r="V439" s="422">
        <v>5</v>
      </c>
      <c r="W439" s="768">
        <v>3</v>
      </c>
      <c r="X439" s="500">
        <f t="shared" si="1123"/>
        <v>5</v>
      </c>
      <c r="Y439" s="404">
        <f t="shared" si="1124"/>
        <v>3</v>
      </c>
      <c r="Z439" s="422"/>
      <c r="AA439" s="768"/>
      <c r="AB439" s="500">
        <f t="shared" si="1125"/>
        <v>0</v>
      </c>
      <c r="AC439" s="404">
        <f t="shared" si="1126"/>
        <v>0</v>
      </c>
      <c r="AD439" s="500">
        <f t="shared" si="1127"/>
        <v>22</v>
      </c>
      <c r="AE439" s="404">
        <f t="shared" si="1128"/>
        <v>21</v>
      </c>
      <c r="AF439" s="500">
        <f t="shared" si="1129"/>
        <v>22</v>
      </c>
      <c r="AG439" s="404">
        <f t="shared" si="1130"/>
        <v>21</v>
      </c>
      <c r="AH439" s="564">
        <v>2.6470590000000001</v>
      </c>
      <c r="AI439" s="769">
        <v>2.5555555555555598</v>
      </c>
      <c r="AJ439" s="500">
        <f t="shared" si="1131"/>
        <v>45.000003</v>
      </c>
      <c r="AK439" s="404">
        <f t="shared" si="1132"/>
        <v>46.000000000000078</v>
      </c>
      <c r="AL439" s="564">
        <v>3.2</v>
      </c>
      <c r="AM439" s="769">
        <v>3.6666666666666701</v>
      </c>
      <c r="AN439" s="500">
        <f t="shared" si="1133"/>
        <v>16</v>
      </c>
      <c r="AO439" s="404">
        <f t="shared" si="1134"/>
        <v>11.000000000000011</v>
      </c>
      <c r="AP439" s="564"/>
      <c r="AQ439" s="769"/>
      <c r="AR439" s="500">
        <f t="shared" si="1135"/>
        <v>0</v>
      </c>
      <c r="AS439" s="404">
        <f t="shared" si="1136"/>
        <v>0</v>
      </c>
      <c r="AT439" s="236">
        <f t="shared" si="1137"/>
        <v>2.7727274090909089</v>
      </c>
      <c r="AU439" s="237">
        <f t="shared" si="1138"/>
        <v>2.7142857142857184</v>
      </c>
      <c r="AV439" s="500">
        <f t="shared" si="1139"/>
        <v>61.000002999999992</v>
      </c>
      <c r="AW439" s="404">
        <f t="shared" si="1140"/>
        <v>57.000000000000085</v>
      </c>
      <c r="AX439" s="422">
        <v>80.470590000000001</v>
      </c>
      <c r="AY439" s="768">
        <v>84.5</v>
      </c>
      <c r="AZ439" s="500">
        <f t="shared" si="1141"/>
        <v>1368.0000299999999</v>
      </c>
      <c r="BA439" s="404">
        <f t="shared" si="1142"/>
        <v>1521</v>
      </c>
      <c r="BB439" s="422">
        <v>75.599999999999994</v>
      </c>
      <c r="BC439" s="768">
        <v>71</v>
      </c>
      <c r="BD439" s="500">
        <f t="shared" si="1143"/>
        <v>378</v>
      </c>
      <c r="BE439" s="404">
        <f t="shared" si="1144"/>
        <v>213</v>
      </c>
      <c r="BF439" s="422"/>
      <c r="BG439" s="768"/>
      <c r="BH439" s="500">
        <f t="shared" si="1145"/>
        <v>0</v>
      </c>
      <c r="BI439" s="404">
        <f t="shared" si="1146"/>
        <v>0</v>
      </c>
      <c r="BJ439" s="500">
        <f t="shared" si="1147"/>
        <v>79.363637727272717</v>
      </c>
      <c r="BK439" s="404">
        <f t="shared" si="1148"/>
        <v>82.571428571428569</v>
      </c>
      <c r="BL439" s="500">
        <f t="shared" si="1149"/>
        <v>1746.0000299999997</v>
      </c>
      <c r="BM439" s="404">
        <f t="shared" si="1150"/>
        <v>1734</v>
      </c>
      <c r="BN439" s="422">
        <v>17</v>
      </c>
      <c r="BO439" s="768">
        <v>25</v>
      </c>
      <c r="BP439" s="500">
        <f t="shared" si="1151"/>
        <v>17</v>
      </c>
      <c r="BQ439" s="404">
        <f t="shared" si="1152"/>
        <v>25</v>
      </c>
      <c r="BR439" s="422">
        <v>21</v>
      </c>
      <c r="BS439" s="768">
        <v>18</v>
      </c>
      <c r="BT439" s="500">
        <f t="shared" si="1153"/>
        <v>21</v>
      </c>
      <c r="BU439" s="404">
        <f t="shared" si="1154"/>
        <v>18</v>
      </c>
      <c r="BV439" s="422"/>
      <c r="BW439" s="768"/>
      <c r="BX439" s="500">
        <f t="shared" si="1155"/>
        <v>0</v>
      </c>
      <c r="BY439" s="404">
        <f t="shared" si="1156"/>
        <v>0</v>
      </c>
      <c r="BZ439" s="500">
        <f t="shared" si="1157"/>
        <v>38</v>
      </c>
      <c r="CA439" s="404">
        <f t="shared" si="1158"/>
        <v>43</v>
      </c>
      <c r="CB439" s="500">
        <f t="shared" si="1159"/>
        <v>38</v>
      </c>
      <c r="CC439" s="404">
        <f t="shared" si="1160"/>
        <v>43</v>
      </c>
      <c r="CD439" s="564">
        <v>4.7647060000000003</v>
      </c>
      <c r="CE439" s="770">
        <v>4.24</v>
      </c>
      <c r="CF439" s="500">
        <f t="shared" si="1161"/>
        <v>81.000002000000009</v>
      </c>
      <c r="CG439" s="404">
        <f t="shared" si="1162"/>
        <v>106</v>
      </c>
      <c r="CH439" s="564">
        <v>6.0952380000000002</v>
      </c>
      <c r="CI439" s="770">
        <v>7.2222222222222197</v>
      </c>
      <c r="CJ439" s="500">
        <f t="shared" si="1163"/>
        <v>127.99999800000001</v>
      </c>
      <c r="CK439" s="404">
        <f t="shared" si="1164"/>
        <v>129.99999999999994</v>
      </c>
      <c r="CL439" s="564"/>
      <c r="CM439" s="770"/>
      <c r="CN439" s="500">
        <f t="shared" si="1165"/>
        <v>0</v>
      </c>
      <c r="CO439" s="404">
        <f t="shared" si="1166"/>
        <v>0</v>
      </c>
      <c r="CP439" s="500">
        <f t="shared" si="1167"/>
        <v>5.5</v>
      </c>
      <c r="CQ439" s="237">
        <f t="shared" si="1168"/>
        <v>5.4883720930232549</v>
      </c>
      <c r="CR439" s="500">
        <f t="shared" si="1169"/>
        <v>209</v>
      </c>
      <c r="CS439" s="404">
        <f t="shared" si="1170"/>
        <v>235.99999999999997</v>
      </c>
      <c r="CT439" s="565">
        <v>82.764709999999994</v>
      </c>
      <c r="CU439" s="770">
        <v>91.84</v>
      </c>
      <c r="CV439" s="500">
        <f t="shared" si="1171"/>
        <v>1407.0000699999998</v>
      </c>
      <c r="CW439" s="404">
        <f t="shared" si="1172"/>
        <v>2296</v>
      </c>
      <c r="CX439" s="565">
        <v>88.380949999999999</v>
      </c>
      <c r="CY439" s="770">
        <v>92.3333333333333</v>
      </c>
      <c r="CZ439" s="500">
        <f t="shared" si="1173"/>
        <v>1855.9999499999999</v>
      </c>
      <c r="DA439" s="404">
        <f t="shared" si="1174"/>
        <v>1661.9999999999993</v>
      </c>
      <c r="DB439" s="565"/>
      <c r="DC439" s="770"/>
      <c r="DD439" s="500">
        <f t="shared" si="1175"/>
        <v>0</v>
      </c>
      <c r="DE439" s="404">
        <f t="shared" si="1176"/>
        <v>0</v>
      </c>
      <c r="DF439" s="500">
        <f t="shared" si="1177"/>
        <v>85.868421578947348</v>
      </c>
      <c r="DG439" s="404">
        <f t="shared" si="1178"/>
        <v>92.046511627906952</v>
      </c>
      <c r="DH439" s="500">
        <f t="shared" si="1179"/>
        <v>3263.000019999999</v>
      </c>
      <c r="DI439" s="404">
        <f t="shared" si="1180"/>
        <v>3957.9999999999991</v>
      </c>
      <c r="DJ439" s="500">
        <f t="shared" si="1181"/>
        <v>60</v>
      </c>
      <c r="DK439" s="404">
        <f t="shared" si="1182"/>
        <v>64</v>
      </c>
      <c r="DL439" s="500">
        <f t="shared" si="1183"/>
        <v>60</v>
      </c>
      <c r="DM439" s="404">
        <f t="shared" si="1184"/>
        <v>64</v>
      </c>
      <c r="DN439" s="236">
        <f t="shared" si="1185"/>
        <v>4.5000000499999997</v>
      </c>
      <c r="DO439" s="237">
        <f t="shared" si="1186"/>
        <v>4.5781250000000009</v>
      </c>
      <c r="DP439" s="500">
        <f t="shared" si="1187"/>
        <v>270.00000299999999</v>
      </c>
      <c r="DQ439" s="404">
        <f t="shared" si="1188"/>
        <v>293.00000000000006</v>
      </c>
      <c r="DR439" s="500">
        <f t="shared" si="1189"/>
        <v>83.483334166666651</v>
      </c>
      <c r="DS439" s="404">
        <f t="shared" si="1190"/>
        <v>88.937499999999986</v>
      </c>
      <c r="DT439" s="500">
        <f t="shared" si="1191"/>
        <v>5009.0000499999987</v>
      </c>
      <c r="DU439" s="404">
        <f t="shared" si="1192"/>
        <v>5691.9999999999991</v>
      </c>
      <c r="DV439" s="565">
        <v>15</v>
      </c>
      <c r="DW439" s="771">
        <v>13</v>
      </c>
      <c r="DX439" s="500">
        <f t="shared" si="1193"/>
        <v>15</v>
      </c>
      <c r="DY439" s="404">
        <f t="shared" si="1194"/>
        <v>13</v>
      </c>
      <c r="DZ439" s="565">
        <v>18</v>
      </c>
      <c r="EA439" s="771">
        <v>15</v>
      </c>
      <c r="EB439" s="500">
        <f t="shared" si="1195"/>
        <v>18</v>
      </c>
      <c r="EC439" s="404">
        <f t="shared" si="1196"/>
        <v>15</v>
      </c>
      <c r="ED439" s="565"/>
      <c r="EE439" s="771"/>
      <c r="EF439" s="500">
        <f t="shared" si="1197"/>
        <v>0</v>
      </c>
      <c r="EG439" s="404">
        <f t="shared" si="1198"/>
        <v>0</v>
      </c>
      <c r="EH439" s="500">
        <f t="shared" si="1199"/>
        <v>33</v>
      </c>
      <c r="EI439" s="404">
        <f t="shared" si="1200"/>
        <v>28</v>
      </c>
      <c r="EJ439" s="500">
        <f t="shared" si="1201"/>
        <v>33</v>
      </c>
      <c r="EK439" s="404">
        <f t="shared" si="1202"/>
        <v>28</v>
      </c>
      <c r="EL439" s="564">
        <v>2.5</v>
      </c>
      <c r="EM439" s="772">
        <v>2.8461538461538498</v>
      </c>
      <c r="EN439" s="500">
        <f t="shared" si="1203"/>
        <v>37.5</v>
      </c>
      <c r="EO439" s="404">
        <f t="shared" si="1204"/>
        <v>37.00000000000005</v>
      </c>
      <c r="EP439" s="564">
        <v>3.6111110000000002</v>
      </c>
      <c r="EQ439" s="772">
        <v>3.1</v>
      </c>
      <c r="ER439" s="500">
        <f t="shared" si="1205"/>
        <v>64.999998000000005</v>
      </c>
      <c r="ES439" s="404">
        <f t="shared" si="1206"/>
        <v>46.5</v>
      </c>
      <c r="ET439" s="564"/>
      <c r="EU439" s="772"/>
      <c r="EV439" s="500">
        <f t="shared" si="1207"/>
        <v>0</v>
      </c>
      <c r="EW439" s="404">
        <f t="shared" si="1208"/>
        <v>0</v>
      </c>
      <c r="EX439" s="236">
        <f t="shared" si="1209"/>
        <v>3.1060605454545458</v>
      </c>
      <c r="EY439" s="237">
        <f t="shared" si="1210"/>
        <v>2.982142857142859</v>
      </c>
      <c r="EZ439" s="500">
        <f t="shared" si="1211"/>
        <v>102.49999800000001</v>
      </c>
      <c r="FA439" s="404">
        <f t="shared" si="1212"/>
        <v>83.500000000000057</v>
      </c>
      <c r="FB439" s="565">
        <v>55.8</v>
      </c>
      <c r="FC439" s="772">
        <v>56.538461538461497</v>
      </c>
      <c r="FD439" s="500">
        <f t="shared" si="1213"/>
        <v>837</v>
      </c>
      <c r="FE439" s="404">
        <f t="shared" si="1214"/>
        <v>734.99999999999943</v>
      </c>
      <c r="FF439" s="565">
        <v>55.388890000000004</v>
      </c>
      <c r="FG439" s="772">
        <v>63.133333333333297</v>
      </c>
      <c r="FH439" s="500">
        <f t="shared" si="1215"/>
        <v>997.00002000000006</v>
      </c>
      <c r="FI439" s="404">
        <f t="shared" si="1216"/>
        <v>946.99999999999943</v>
      </c>
      <c r="FJ439" s="565"/>
      <c r="FK439" s="772">
        <v>14</v>
      </c>
      <c r="FL439" s="500">
        <f t="shared" si="1217"/>
        <v>0</v>
      </c>
      <c r="FM439" s="404">
        <f t="shared" si="1218"/>
        <v>0</v>
      </c>
      <c r="FN439" s="500">
        <f t="shared" si="1219"/>
        <v>55.575758181818181</v>
      </c>
      <c r="FO439" s="404">
        <f t="shared" si="1220"/>
        <v>60.071428571428534</v>
      </c>
      <c r="FP439" s="500">
        <f t="shared" si="1221"/>
        <v>1834.0000199999999</v>
      </c>
      <c r="FQ439" s="404">
        <f t="shared" si="1222"/>
        <v>1681.9999999999989</v>
      </c>
      <c r="FR439" s="565">
        <v>15</v>
      </c>
      <c r="FS439" s="773">
        <v>14</v>
      </c>
      <c r="FT439" s="500">
        <f t="shared" si="1223"/>
        <v>15</v>
      </c>
      <c r="FU439" s="404">
        <f t="shared" si="1224"/>
        <v>14</v>
      </c>
      <c r="FV439" s="564">
        <v>8.6666670000000003</v>
      </c>
      <c r="FW439" s="774">
        <v>11.5714285714286</v>
      </c>
      <c r="FX439" s="500">
        <f t="shared" si="1225"/>
        <v>130.00000500000002</v>
      </c>
      <c r="FY439" s="404">
        <f t="shared" si="1226"/>
        <v>162.0000000000004</v>
      </c>
      <c r="FZ439" s="564">
        <v>96.8</v>
      </c>
      <c r="GA439" s="774">
        <v>121.5</v>
      </c>
      <c r="GB439" s="500">
        <f t="shared" si="1227"/>
        <v>1452</v>
      </c>
      <c r="GC439" s="404">
        <f t="shared" si="1228"/>
        <v>1701</v>
      </c>
      <c r="GD439" s="510">
        <f t="shared" si="1229"/>
        <v>49</v>
      </c>
      <c r="GE439" s="404">
        <f t="shared" si="1230"/>
        <v>56</v>
      </c>
      <c r="GF439" s="500">
        <f t="shared" si="1231"/>
        <v>49</v>
      </c>
      <c r="GG439" s="404">
        <f t="shared" si="1232"/>
        <v>56</v>
      </c>
      <c r="GH439" s="500">
        <f t="shared" si="1233"/>
        <v>163.50000500000002</v>
      </c>
      <c r="GI439" s="404">
        <f t="shared" si="1234"/>
        <v>189.00000000000014</v>
      </c>
      <c r="GJ439" s="500">
        <f t="shared" si="1235"/>
        <v>3612.0000999999997</v>
      </c>
      <c r="GK439" s="404">
        <f t="shared" si="1236"/>
        <v>4551.9999999999991</v>
      </c>
      <c r="GL439" s="510">
        <f t="shared" si="1237"/>
        <v>44</v>
      </c>
      <c r="GM439" s="404">
        <f t="shared" si="1238"/>
        <v>36</v>
      </c>
      <c r="GN439" s="500">
        <f t="shared" si="1239"/>
        <v>44</v>
      </c>
      <c r="GO439" s="404">
        <f t="shared" si="1240"/>
        <v>36</v>
      </c>
      <c r="GP439" s="500">
        <f t="shared" si="1241"/>
        <v>208.99999600000001</v>
      </c>
      <c r="GQ439" s="404">
        <f t="shared" si="1242"/>
        <v>187.49999999999994</v>
      </c>
      <c r="GR439" s="500">
        <f t="shared" si="1243"/>
        <v>3230.9999699999998</v>
      </c>
      <c r="GS439" s="404">
        <f t="shared" si="1244"/>
        <v>2821.9999999999986</v>
      </c>
      <c r="GT439" s="510">
        <f t="shared" si="1245"/>
        <v>93</v>
      </c>
      <c r="GU439" s="404">
        <f t="shared" si="1246"/>
        <v>92</v>
      </c>
      <c r="GV439" s="500">
        <f t="shared" si="1247"/>
        <v>93</v>
      </c>
      <c r="GW439" s="404">
        <f t="shared" si="1248"/>
        <v>92</v>
      </c>
      <c r="GX439" s="500">
        <f t="shared" si="1249"/>
        <v>372.500001</v>
      </c>
      <c r="GY439" s="404">
        <f t="shared" si="1250"/>
        <v>376.50000000000011</v>
      </c>
      <c r="GZ439" s="500">
        <f t="shared" si="1251"/>
        <v>6843.0000700000001</v>
      </c>
      <c r="HA439" s="404">
        <f t="shared" si="1252"/>
        <v>7373.9999999999982</v>
      </c>
      <c r="HB439" s="510">
        <f t="shared" si="1253"/>
        <v>0</v>
      </c>
      <c r="HC439" s="404">
        <f t="shared" si="1254"/>
        <v>0</v>
      </c>
      <c r="HD439" s="500">
        <f t="shared" si="1255"/>
        <v>0</v>
      </c>
      <c r="HE439" s="404">
        <f t="shared" si="1256"/>
        <v>0</v>
      </c>
      <c r="HF439" s="500" t="str">
        <f t="shared" si="1257"/>
        <v/>
      </c>
      <c r="HG439" s="404" t="str">
        <f t="shared" si="1258"/>
        <v/>
      </c>
      <c r="HH439" s="500" t="str">
        <f t="shared" si="1259"/>
        <v/>
      </c>
      <c r="HI439" s="404" t="str">
        <f t="shared" si="1260"/>
        <v/>
      </c>
      <c r="HJ439" s="510">
        <f t="shared" si="1261"/>
        <v>502.50000599999998</v>
      </c>
      <c r="HK439" s="404">
        <f t="shared" si="1262"/>
        <v>538.50000000000045</v>
      </c>
      <c r="HL439" s="500">
        <f t="shared" si="1263"/>
        <v>8295.0000699999982</v>
      </c>
      <c r="HM439" s="404">
        <f t="shared" si="1264"/>
        <v>9074.9999999999982</v>
      </c>
    </row>
    <row r="440" spans="1:221">
      <c r="A440" s="763" t="s">
        <v>548</v>
      </c>
      <c r="B440" s="629" t="s">
        <v>1165</v>
      </c>
      <c r="C440" s="630"/>
      <c r="D440" s="766">
        <v>232052</v>
      </c>
      <c r="E440" s="514">
        <v>10</v>
      </c>
      <c r="F440" s="422">
        <v>60</v>
      </c>
      <c r="G440" s="768">
        <v>66</v>
      </c>
      <c r="H440" s="422">
        <v>0</v>
      </c>
      <c r="I440" s="768">
        <v>0</v>
      </c>
      <c r="J440" s="500">
        <f t="shared" si="1115"/>
        <v>60</v>
      </c>
      <c r="K440" s="404">
        <f t="shared" si="1116"/>
        <v>66</v>
      </c>
      <c r="L440" s="579" t="s">
        <v>409</v>
      </c>
      <c r="M440" s="768" t="s">
        <v>409</v>
      </c>
      <c r="N440" s="500">
        <f t="shared" si="1117"/>
        <v>60</v>
      </c>
      <c r="O440" s="404">
        <f t="shared" si="1118"/>
        <v>66</v>
      </c>
      <c r="P440" s="500">
        <f t="shared" si="1119"/>
        <v>60</v>
      </c>
      <c r="Q440" s="404">
        <f t="shared" si="1120"/>
        <v>66</v>
      </c>
      <c r="R440" s="422">
        <v>6</v>
      </c>
      <c r="S440" s="768">
        <v>11</v>
      </c>
      <c r="T440" s="500">
        <f t="shared" si="1121"/>
        <v>6</v>
      </c>
      <c r="U440" s="404">
        <f t="shared" si="1122"/>
        <v>11</v>
      </c>
      <c r="V440" s="422">
        <v>2</v>
      </c>
      <c r="W440" s="768">
        <v>5</v>
      </c>
      <c r="X440" s="500">
        <f t="shared" si="1123"/>
        <v>2</v>
      </c>
      <c r="Y440" s="404">
        <f t="shared" si="1124"/>
        <v>5</v>
      </c>
      <c r="Z440" s="422"/>
      <c r="AA440" s="768"/>
      <c r="AB440" s="500">
        <f t="shared" si="1125"/>
        <v>0</v>
      </c>
      <c r="AC440" s="404">
        <f t="shared" si="1126"/>
        <v>0</v>
      </c>
      <c r="AD440" s="500">
        <f t="shared" si="1127"/>
        <v>8</v>
      </c>
      <c r="AE440" s="404">
        <f t="shared" si="1128"/>
        <v>16</v>
      </c>
      <c r="AF440" s="500">
        <f t="shared" si="1129"/>
        <v>8</v>
      </c>
      <c r="AG440" s="404">
        <f t="shared" si="1130"/>
        <v>16</v>
      </c>
      <c r="AH440" s="564">
        <v>2.5</v>
      </c>
      <c r="AI440" s="769">
        <v>2.8181818181818201</v>
      </c>
      <c r="AJ440" s="500">
        <f t="shared" si="1131"/>
        <v>15</v>
      </c>
      <c r="AK440" s="404">
        <f t="shared" si="1132"/>
        <v>31.000000000000021</v>
      </c>
      <c r="AL440" s="564">
        <v>2.5</v>
      </c>
      <c r="AM440" s="769">
        <v>3.4</v>
      </c>
      <c r="AN440" s="500">
        <f t="shared" si="1133"/>
        <v>5</v>
      </c>
      <c r="AO440" s="404">
        <f t="shared" si="1134"/>
        <v>17</v>
      </c>
      <c r="AP440" s="564"/>
      <c r="AQ440" s="769"/>
      <c r="AR440" s="500">
        <f t="shared" si="1135"/>
        <v>0</v>
      </c>
      <c r="AS440" s="404">
        <f t="shared" si="1136"/>
        <v>0</v>
      </c>
      <c r="AT440" s="236">
        <f t="shared" si="1137"/>
        <v>2.5</v>
      </c>
      <c r="AU440" s="237">
        <f t="shared" si="1138"/>
        <v>3.0000000000000013</v>
      </c>
      <c r="AV440" s="500">
        <f t="shared" si="1139"/>
        <v>20</v>
      </c>
      <c r="AW440" s="404">
        <f t="shared" si="1140"/>
        <v>48.000000000000021</v>
      </c>
      <c r="AX440" s="422">
        <v>80.833330000000004</v>
      </c>
      <c r="AY440" s="768">
        <v>121.363636363636</v>
      </c>
      <c r="AZ440" s="500">
        <f t="shared" si="1141"/>
        <v>484.99998000000005</v>
      </c>
      <c r="BA440" s="404">
        <f t="shared" si="1142"/>
        <v>1334.9999999999961</v>
      </c>
      <c r="BB440" s="422">
        <v>72.5</v>
      </c>
      <c r="BC440" s="768">
        <v>78.2</v>
      </c>
      <c r="BD440" s="500">
        <f t="shared" si="1143"/>
        <v>145</v>
      </c>
      <c r="BE440" s="404">
        <f t="shared" si="1144"/>
        <v>391</v>
      </c>
      <c r="BF440" s="422"/>
      <c r="BG440" s="768"/>
      <c r="BH440" s="500">
        <f t="shared" si="1145"/>
        <v>0</v>
      </c>
      <c r="BI440" s="404">
        <f t="shared" si="1146"/>
        <v>0</v>
      </c>
      <c r="BJ440" s="500">
        <f t="shared" si="1147"/>
        <v>78.749997500000006</v>
      </c>
      <c r="BK440" s="404">
        <f t="shared" si="1148"/>
        <v>107.87499999999976</v>
      </c>
      <c r="BL440" s="500">
        <f t="shared" si="1149"/>
        <v>629.99998000000005</v>
      </c>
      <c r="BM440" s="404">
        <f t="shared" si="1150"/>
        <v>1725.9999999999961</v>
      </c>
      <c r="BN440" s="422">
        <v>7</v>
      </c>
      <c r="BO440" s="768">
        <v>14</v>
      </c>
      <c r="BP440" s="500">
        <f t="shared" si="1151"/>
        <v>7</v>
      </c>
      <c r="BQ440" s="404">
        <f t="shared" si="1152"/>
        <v>14</v>
      </c>
      <c r="BR440" s="422">
        <v>22</v>
      </c>
      <c r="BS440" s="768">
        <v>13</v>
      </c>
      <c r="BT440" s="500">
        <f t="shared" si="1153"/>
        <v>22</v>
      </c>
      <c r="BU440" s="404">
        <f t="shared" si="1154"/>
        <v>13</v>
      </c>
      <c r="BV440" s="422"/>
      <c r="BW440" s="768"/>
      <c r="BX440" s="500">
        <f t="shared" si="1155"/>
        <v>0</v>
      </c>
      <c r="BY440" s="404">
        <f t="shared" si="1156"/>
        <v>0</v>
      </c>
      <c r="BZ440" s="500">
        <f t="shared" si="1157"/>
        <v>29</v>
      </c>
      <c r="CA440" s="404">
        <f t="shared" si="1158"/>
        <v>27</v>
      </c>
      <c r="CB440" s="500">
        <f t="shared" si="1159"/>
        <v>29</v>
      </c>
      <c r="CC440" s="404">
        <f t="shared" si="1160"/>
        <v>27</v>
      </c>
      <c r="CD440" s="564">
        <v>3.285714</v>
      </c>
      <c r="CE440" s="770">
        <v>5.1071428571428603</v>
      </c>
      <c r="CF440" s="500">
        <f t="shared" si="1161"/>
        <v>22.999998000000001</v>
      </c>
      <c r="CG440" s="404">
        <f t="shared" si="1162"/>
        <v>71.500000000000043</v>
      </c>
      <c r="CH440" s="564">
        <v>6.0750000000000002</v>
      </c>
      <c r="CI440" s="770">
        <v>6.0769230769230802</v>
      </c>
      <c r="CJ440" s="500">
        <f t="shared" si="1163"/>
        <v>133.65</v>
      </c>
      <c r="CK440" s="404">
        <f t="shared" si="1164"/>
        <v>79.000000000000043</v>
      </c>
      <c r="CL440" s="564"/>
      <c r="CM440" s="770"/>
      <c r="CN440" s="500">
        <f t="shared" si="1165"/>
        <v>0</v>
      </c>
      <c r="CO440" s="404">
        <f t="shared" si="1166"/>
        <v>0</v>
      </c>
      <c r="CP440" s="500">
        <f t="shared" si="1167"/>
        <v>5.4017240689655175</v>
      </c>
      <c r="CQ440" s="237">
        <f t="shared" si="1168"/>
        <v>5.5740740740740771</v>
      </c>
      <c r="CR440" s="500">
        <f t="shared" si="1169"/>
        <v>156.64999800000001</v>
      </c>
      <c r="CS440" s="404">
        <f t="shared" si="1170"/>
        <v>150.50000000000009</v>
      </c>
      <c r="CT440" s="565">
        <v>67.857140000000001</v>
      </c>
      <c r="CU440" s="770">
        <v>116.71428571428601</v>
      </c>
      <c r="CV440" s="500">
        <f t="shared" si="1171"/>
        <v>474.99997999999999</v>
      </c>
      <c r="CW440" s="404">
        <f t="shared" si="1172"/>
        <v>1634.0000000000041</v>
      </c>
      <c r="CX440" s="565">
        <v>77.349999999999994</v>
      </c>
      <c r="CY440" s="770">
        <v>80.769230769230802</v>
      </c>
      <c r="CZ440" s="500">
        <f t="shared" si="1173"/>
        <v>1701.6999999999998</v>
      </c>
      <c r="DA440" s="404">
        <f t="shared" si="1174"/>
        <v>1050.0000000000005</v>
      </c>
      <c r="DB440" s="565"/>
      <c r="DC440" s="770"/>
      <c r="DD440" s="500">
        <f t="shared" si="1175"/>
        <v>0</v>
      </c>
      <c r="DE440" s="404">
        <f t="shared" si="1176"/>
        <v>0</v>
      </c>
      <c r="DF440" s="500">
        <f t="shared" si="1177"/>
        <v>75.058619999999991</v>
      </c>
      <c r="DG440" s="404">
        <f t="shared" si="1178"/>
        <v>99.407407407407575</v>
      </c>
      <c r="DH440" s="500">
        <f t="shared" si="1179"/>
        <v>2176.6999799999999</v>
      </c>
      <c r="DI440" s="404">
        <f t="shared" si="1180"/>
        <v>2684.0000000000045</v>
      </c>
      <c r="DJ440" s="500">
        <f t="shared" si="1181"/>
        <v>37</v>
      </c>
      <c r="DK440" s="404">
        <f t="shared" si="1182"/>
        <v>43</v>
      </c>
      <c r="DL440" s="500">
        <f t="shared" si="1183"/>
        <v>37</v>
      </c>
      <c r="DM440" s="404">
        <f t="shared" si="1184"/>
        <v>43</v>
      </c>
      <c r="DN440" s="236">
        <f t="shared" si="1185"/>
        <v>4.7743242702702702</v>
      </c>
      <c r="DO440" s="237">
        <f t="shared" si="1186"/>
        <v>4.6162790697674447</v>
      </c>
      <c r="DP440" s="500">
        <f t="shared" si="1187"/>
        <v>176.64999799999998</v>
      </c>
      <c r="DQ440" s="404">
        <f t="shared" si="1188"/>
        <v>198.50000000000011</v>
      </c>
      <c r="DR440" s="500">
        <f t="shared" si="1189"/>
        <v>75.856755675675672</v>
      </c>
      <c r="DS440" s="404">
        <f t="shared" si="1190"/>
        <v>102.55813953488374</v>
      </c>
      <c r="DT440" s="500">
        <f t="shared" si="1191"/>
        <v>2806.6999599999999</v>
      </c>
      <c r="DU440" s="404">
        <f t="shared" si="1192"/>
        <v>4410.0000000000009</v>
      </c>
      <c r="DV440" s="565">
        <v>3</v>
      </c>
      <c r="DW440" s="771">
        <v>1</v>
      </c>
      <c r="DX440" s="500">
        <f t="shared" si="1193"/>
        <v>3</v>
      </c>
      <c r="DY440" s="404">
        <f t="shared" si="1194"/>
        <v>1</v>
      </c>
      <c r="DZ440" s="565">
        <v>9</v>
      </c>
      <c r="EA440" s="771">
        <v>7</v>
      </c>
      <c r="EB440" s="500">
        <f t="shared" si="1195"/>
        <v>9</v>
      </c>
      <c r="EC440" s="404">
        <f t="shared" si="1196"/>
        <v>7</v>
      </c>
      <c r="ED440" s="565"/>
      <c r="EE440" s="771"/>
      <c r="EF440" s="500">
        <f t="shared" si="1197"/>
        <v>0</v>
      </c>
      <c r="EG440" s="404">
        <f t="shared" si="1198"/>
        <v>0</v>
      </c>
      <c r="EH440" s="500">
        <f t="shared" si="1199"/>
        <v>12</v>
      </c>
      <c r="EI440" s="404">
        <f t="shared" si="1200"/>
        <v>8</v>
      </c>
      <c r="EJ440" s="500">
        <f t="shared" si="1201"/>
        <v>12</v>
      </c>
      <c r="EK440" s="404">
        <f t="shared" si="1202"/>
        <v>8</v>
      </c>
      <c r="EL440" s="564">
        <v>3.3333330000000001</v>
      </c>
      <c r="EM440" s="772">
        <v>3</v>
      </c>
      <c r="EN440" s="500">
        <f t="shared" si="1203"/>
        <v>9.9999990000000007</v>
      </c>
      <c r="EO440" s="404">
        <f t="shared" si="1204"/>
        <v>3</v>
      </c>
      <c r="EP440" s="564">
        <v>2.8333330000000001</v>
      </c>
      <c r="EQ440" s="772">
        <v>4.0714285714285703</v>
      </c>
      <c r="ER440" s="500">
        <f t="shared" si="1205"/>
        <v>25.499997</v>
      </c>
      <c r="ES440" s="404">
        <f t="shared" si="1206"/>
        <v>28.499999999999993</v>
      </c>
      <c r="ET440" s="564"/>
      <c r="EU440" s="772"/>
      <c r="EV440" s="500">
        <f t="shared" si="1207"/>
        <v>0</v>
      </c>
      <c r="EW440" s="404">
        <f t="shared" si="1208"/>
        <v>0</v>
      </c>
      <c r="EX440" s="236">
        <f t="shared" si="1209"/>
        <v>2.9583330000000001</v>
      </c>
      <c r="EY440" s="237">
        <f t="shared" si="1210"/>
        <v>3.9374999999999991</v>
      </c>
      <c r="EZ440" s="500">
        <f t="shared" si="1211"/>
        <v>35.499996000000003</v>
      </c>
      <c r="FA440" s="404">
        <f t="shared" si="1212"/>
        <v>31.499999999999993</v>
      </c>
      <c r="FB440" s="565">
        <v>50</v>
      </c>
      <c r="FC440" s="772">
        <v>134</v>
      </c>
      <c r="FD440" s="500">
        <f t="shared" si="1213"/>
        <v>150</v>
      </c>
      <c r="FE440" s="404">
        <f t="shared" si="1214"/>
        <v>134</v>
      </c>
      <c r="FF440" s="565">
        <v>44.888890000000004</v>
      </c>
      <c r="FG440" s="772">
        <v>76.142857142857096</v>
      </c>
      <c r="FH440" s="500">
        <f t="shared" si="1215"/>
        <v>404.00001000000003</v>
      </c>
      <c r="FI440" s="404">
        <f t="shared" si="1216"/>
        <v>532.99999999999966</v>
      </c>
      <c r="FJ440" s="565"/>
      <c r="FK440" s="772">
        <v>15</v>
      </c>
      <c r="FL440" s="500">
        <f t="shared" si="1217"/>
        <v>0</v>
      </c>
      <c r="FM440" s="404">
        <f t="shared" si="1218"/>
        <v>0</v>
      </c>
      <c r="FN440" s="500">
        <f t="shared" si="1219"/>
        <v>46.166667499999996</v>
      </c>
      <c r="FO440" s="404">
        <f t="shared" si="1220"/>
        <v>83.374999999999957</v>
      </c>
      <c r="FP440" s="500">
        <f t="shared" si="1221"/>
        <v>554.00000999999997</v>
      </c>
      <c r="FQ440" s="404">
        <f t="shared" si="1222"/>
        <v>666.99999999999966</v>
      </c>
      <c r="FR440" s="565">
        <v>11</v>
      </c>
      <c r="FS440" s="773">
        <v>15</v>
      </c>
      <c r="FT440" s="500">
        <f t="shared" si="1223"/>
        <v>11</v>
      </c>
      <c r="FU440" s="404">
        <f t="shared" si="1224"/>
        <v>15</v>
      </c>
      <c r="FV440" s="564">
        <v>8.2727269999999997</v>
      </c>
      <c r="FW440" s="774">
        <v>9.06666666666667</v>
      </c>
      <c r="FX440" s="500">
        <f t="shared" si="1225"/>
        <v>90.999996999999993</v>
      </c>
      <c r="FY440" s="404">
        <f t="shared" si="1226"/>
        <v>136.00000000000006</v>
      </c>
      <c r="FZ440" s="564">
        <v>74.272729999999996</v>
      </c>
      <c r="GA440" s="774">
        <v>84.6666666666667</v>
      </c>
      <c r="GB440" s="500">
        <f t="shared" si="1227"/>
        <v>817.00002999999992</v>
      </c>
      <c r="GC440" s="404">
        <f t="shared" si="1228"/>
        <v>1270.0000000000005</v>
      </c>
      <c r="GD440" s="510">
        <f t="shared" si="1229"/>
        <v>16</v>
      </c>
      <c r="GE440" s="404">
        <f t="shared" si="1230"/>
        <v>26</v>
      </c>
      <c r="GF440" s="500">
        <f t="shared" si="1231"/>
        <v>16</v>
      </c>
      <c r="GG440" s="404">
        <f t="shared" si="1232"/>
        <v>26</v>
      </c>
      <c r="GH440" s="500">
        <f t="shared" si="1233"/>
        <v>47.999997000000008</v>
      </c>
      <c r="GI440" s="404">
        <f t="shared" si="1234"/>
        <v>105.50000000000006</v>
      </c>
      <c r="GJ440" s="500">
        <f t="shared" si="1235"/>
        <v>1109.9999600000001</v>
      </c>
      <c r="GK440" s="404">
        <f t="shared" si="1236"/>
        <v>3103</v>
      </c>
      <c r="GL440" s="510">
        <f t="shared" si="1237"/>
        <v>33</v>
      </c>
      <c r="GM440" s="404">
        <f t="shared" si="1238"/>
        <v>25</v>
      </c>
      <c r="GN440" s="500">
        <f t="shared" si="1239"/>
        <v>33</v>
      </c>
      <c r="GO440" s="404">
        <f t="shared" si="1240"/>
        <v>25</v>
      </c>
      <c r="GP440" s="500">
        <f t="shared" si="1241"/>
        <v>164.14999700000001</v>
      </c>
      <c r="GQ440" s="404">
        <f t="shared" si="1242"/>
        <v>124.50000000000003</v>
      </c>
      <c r="GR440" s="500">
        <f t="shared" si="1243"/>
        <v>2250.70001</v>
      </c>
      <c r="GS440" s="404">
        <f t="shared" si="1244"/>
        <v>1974</v>
      </c>
      <c r="GT440" s="510">
        <f t="shared" si="1245"/>
        <v>49</v>
      </c>
      <c r="GU440" s="404">
        <f t="shared" si="1246"/>
        <v>51</v>
      </c>
      <c r="GV440" s="500">
        <f t="shared" si="1247"/>
        <v>49</v>
      </c>
      <c r="GW440" s="404">
        <f t="shared" si="1248"/>
        <v>51</v>
      </c>
      <c r="GX440" s="500">
        <f t="shared" si="1249"/>
        <v>212.14999400000002</v>
      </c>
      <c r="GY440" s="404">
        <f t="shared" si="1250"/>
        <v>230.00000000000009</v>
      </c>
      <c r="GZ440" s="500">
        <f t="shared" si="1251"/>
        <v>3360.6999700000001</v>
      </c>
      <c r="HA440" s="404">
        <f t="shared" si="1252"/>
        <v>5077</v>
      </c>
      <c r="HB440" s="510">
        <f t="shared" si="1253"/>
        <v>0</v>
      </c>
      <c r="HC440" s="404">
        <f t="shared" si="1254"/>
        <v>0</v>
      </c>
      <c r="HD440" s="500">
        <f t="shared" si="1255"/>
        <v>0</v>
      </c>
      <c r="HE440" s="404">
        <f t="shared" si="1256"/>
        <v>0</v>
      </c>
      <c r="HF440" s="500" t="str">
        <f t="shared" si="1257"/>
        <v/>
      </c>
      <c r="HG440" s="404" t="str">
        <f t="shared" si="1258"/>
        <v/>
      </c>
      <c r="HH440" s="500" t="str">
        <f t="shared" si="1259"/>
        <v/>
      </c>
      <c r="HI440" s="404" t="str">
        <f t="shared" si="1260"/>
        <v/>
      </c>
      <c r="HJ440" s="510">
        <f t="shared" si="1261"/>
        <v>303.149991</v>
      </c>
      <c r="HK440" s="404">
        <f t="shared" si="1262"/>
        <v>366.00000000000017</v>
      </c>
      <c r="HL440" s="500">
        <f t="shared" si="1263"/>
        <v>4177.7</v>
      </c>
      <c r="HM440" s="404">
        <f t="shared" si="1264"/>
        <v>6347.0000000000018</v>
      </c>
    </row>
    <row r="441" spans="1:221">
      <c r="A441" s="763" t="s">
        <v>548</v>
      </c>
      <c r="B441" s="629" t="s">
        <v>1166</v>
      </c>
      <c r="C441" s="630"/>
      <c r="D441" s="766">
        <v>233037</v>
      </c>
      <c r="E441" s="514">
        <v>10</v>
      </c>
      <c r="F441" s="422">
        <v>122</v>
      </c>
      <c r="G441" s="768">
        <v>122</v>
      </c>
      <c r="H441" s="422">
        <v>0</v>
      </c>
      <c r="I441" s="768">
        <v>0</v>
      </c>
      <c r="J441" s="500">
        <f t="shared" si="1115"/>
        <v>122</v>
      </c>
      <c r="K441" s="404">
        <f t="shared" si="1116"/>
        <v>122</v>
      </c>
      <c r="L441" s="579" t="s">
        <v>409</v>
      </c>
      <c r="M441" s="768" t="s">
        <v>409</v>
      </c>
      <c r="N441" s="500">
        <f t="shared" si="1117"/>
        <v>122</v>
      </c>
      <c r="O441" s="404">
        <f t="shared" si="1118"/>
        <v>122</v>
      </c>
      <c r="P441" s="500">
        <f t="shared" si="1119"/>
        <v>122</v>
      </c>
      <c r="Q441" s="404">
        <f t="shared" si="1120"/>
        <v>122</v>
      </c>
      <c r="R441" s="422">
        <v>7</v>
      </c>
      <c r="S441" s="768">
        <v>13</v>
      </c>
      <c r="T441" s="500">
        <f t="shared" si="1121"/>
        <v>7</v>
      </c>
      <c r="U441" s="404">
        <f t="shared" si="1122"/>
        <v>13</v>
      </c>
      <c r="V441" s="422">
        <v>5</v>
      </c>
      <c r="W441" s="768">
        <v>0</v>
      </c>
      <c r="X441" s="500">
        <f t="shared" si="1123"/>
        <v>5</v>
      </c>
      <c r="Y441" s="404">
        <f t="shared" si="1124"/>
        <v>0</v>
      </c>
      <c r="Z441" s="422"/>
      <c r="AA441" s="768"/>
      <c r="AB441" s="500">
        <f t="shared" si="1125"/>
        <v>0</v>
      </c>
      <c r="AC441" s="404">
        <f t="shared" si="1126"/>
        <v>0</v>
      </c>
      <c r="AD441" s="500">
        <f t="shared" si="1127"/>
        <v>12</v>
      </c>
      <c r="AE441" s="404">
        <f t="shared" si="1128"/>
        <v>13</v>
      </c>
      <c r="AF441" s="500">
        <f t="shared" si="1129"/>
        <v>12</v>
      </c>
      <c r="AG441" s="404">
        <f t="shared" si="1130"/>
        <v>13</v>
      </c>
      <c r="AH441" s="564">
        <v>1.571429</v>
      </c>
      <c r="AI441" s="769">
        <v>2.7692307692307701</v>
      </c>
      <c r="AJ441" s="500">
        <f t="shared" si="1131"/>
        <v>11.000003</v>
      </c>
      <c r="AK441" s="404">
        <f t="shared" si="1132"/>
        <v>36.000000000000014</v>
      </c>
      <c r="AL441" s="564">
        <v>2.8</v>
      </c>
      <c r="AM441" s="769" t="s">
        <v>1134</v>
      </c>
      <c r="AN441" s="500">
        <f t="shared" si="1133"/>
        <v>14</v>
      </c>
      <c r="AO441" s="404">
        <f t="shared" si="1134"/>
        <v>0</v>
      </c>
      <c r="AP441" s="564"/>
      <c r="AQ441" s="769"/>
      <c r="AR441" s="500">
        <f t="shared" si="1135"/>
        <v>0</v>
      </c>
      <c r="AS441" s="404">
        <f t="shared" si="1136"/>
        <v>0</v>
      </c>
      <c r="AT441" s="236">
        <f t="shared" si="1137"/>
        <v>2.0833335833333333</v>
      </c>
      <c r="AU441" s="237">
        <f t="shared" si="1138"/>
        <v>2.7692307692307705</v>
      </c>
      <c r="AV441" s="500">
        <f t="shared" si="1139"/>
        <v>25.000003</v>
      </c>
      <c r="AW441" s="404">
        <f t="shared" si="1140"/>
        <v>36.000000000000014</v>
      </c>
      <c r="AX441" s="422">
        <v>67.142859999999999</v>
      </c>
      <c r="AY441" s="768">
        <v>118.538461538462</v>
      </c>
      <c r="AZ441" s="500">
        <f t="shared" si="1141"/>
        <v>470.00002000000001</v>
      </c>
      <c r="BA441" s="404">
        <f t="shared" si="1142"/>
        <v>1541.0000000000059</v>
      </c>
      <c r="BB441" s="422">
        <v>66.599999999999994</v>
      </c>
      <c r="BC441" s="768" t="s">
        <v>1134</v>
      </c>
      <c r="BD441" s="500">
        <f t="shared" si="1143"/>
        <v>333</v>
      </c>
      <c r="BE441" s="404">
        <f t="shared" si="1144"/>
        <v>0</v>
      </c>
      <c r="BF441" s="422"/>
      <c r="BG441" s="768"/>
      <c r="BH441" s="500">
        <f t="shared" si="1145"/>
        <v>0</v>
      </c>
      <c r="BI441" s="404">
        <f t="shared" si="1146"/>
        <v>0</v>
      </c>
      <c r="BJ441" s="500">
        <f t="shared" si="1147"/>
        <v>66.916668333333334</v>
      </c>
      <c r="BK441" s="404">
        <f t="shared" si="1148"/>
        <v>118.53846153846199</v>
      </c>
      <c r="BL441" s="500">
        <f t="shared" si="1149"/>
        <v>803.00001999999995</v>
      </c>
      <c r="BM441" s="404">
        <f t="shared" si="1150"/>
        <v>1541.0000000000059</v>
      </c>
      <c r="BN441" s="422">
        <v>12</v>
      </c>
      <c r="BO441" s="768">
        <v>14</v>
      </c>
      <c r="BP441" s="500">
        <f t="shared" si="1151"/>
        <v>12</v>
      </c>
      <c r="BQ441" s="404">
        <f t="shared" si="1152"/>
        <v>14</v>
      </c>
      <c r="BR441" s="422">
        <v>34</v>
      </c>
      <c r="BS441" s="768">
        <v>29</v>
      </c>
      <c r="BT441" s="500">
        <f t="shared" si="1153"/>
        <v>34</v>
      </c>
      <c r="BU441" s="404">
        <f t="shared" si="1154"/>
        <v>29</v>
      </c>
      <c r="BV441" s="422"/>
      <c r="BW441" s="768"/>
      <c r="BX441" s="500">
        <f t="shared" si="1155"/>
        <v>0</v>
      </c>
      <c r="BY441" s="404">
        <f t="shared" si="1156"/>
        <v>0</v>
      </c>
      <c r="BZ441" s="500">
        <f t="shared" si="1157"/>
        <v>46</v>
      </c>
      <c r="CA441" s="404">
        <f t="shared" si="1158"/>
        <v>43</v>
      </c>
      <c r="CB441" s="500">
        <f t="shared" si="1159"/>
        <v>46</v>
      </c>
      <c r="CC441" s="404">
        <f t="shared" si="1160"/>
        <v>43</v>
      </c>
      <c r="CD441" s="564">
        <v>4.9166670000000003</v>
      </c>
      <c r="CE441" s="770">
        <v>3.1071428571428599</v>
      </c>
      <c r="CF441" s="500">
        <f t="shared" si="1161"/>
        <v>59.000004000000004</v>
      </c>
      <c r="CG441" s="404">
        <f t="shared" si="1162"/>
        <v>43.500000000000036</v>
      </c>
      <c r="CH441" s="564">
        <v>5.8823530000000002</v>
      </c>
      <c r="CI441" s="770">
        <v>5.6206896551724101</v>
      </c>
      <c r="CJ441" s="500">
        <f t="shared" si="1163"/>
        <v>200.00000199999999</v>
      </c>
      <c r="CK441" s="404">
        <f t="shared" si="1164"/>
        <v>162.99999999999989</v>
      </c>
      <c r="CL441" s="564"/>
      <c r="CM441" s="770"/>
      <c r="CN441" s="500">
        <f t="shared" si="1165"/>
        <v>0</v>
      </c>
      <c r="CO441" s="404">
        <f t="shared" si="1166"/>
        <v>0</v>
      </c>
      <c r="CP441" s="500">
        <f t="shared" si="1167"/>
        <v>5.6304349130434783</v>
      </c>
      <c r="CQ441" s="237">
        <f t="shared" si="1168"/>
        <v>4.8023255813953467</v>
      </c>
      <c r="CR441" s="500">
        <f t="shared" si="1169"/>
        <v>259.00000599999998</v>
      </c>
      <c r="CS441" s="404">
        <f t="shared" si="1170"/>
        <v>206.49999999999991</v>
      </c>
      <c r="CT441" s="565">
        <v>79.5</v>
      </c>
      <c r="CU441" s="770">
        <v>112.357142857143</v>
      </c>
      <c r="CV441" s="500">
        <f t="shared" si="1171"/>
        <v>954</v>
      </c>
      <c r="CW441" s="404">
        <f t="shared" si="1172"/>
        <v>1573.000000000002</v>
      </c>
      <c r="CX441" s="565">
        <v>75.176469999999995</v>
      </c>
      <c r="CY441" s="770">
        <v>95.551724137931004</v>
      </c>
      <c r="CZ441" s="500">
        <f t="shared" si="1173"/>
        <v>2555.9999799999996</v>
      </c>
      <c r="DA441" s="404">
        <f t="shared" si="1174"/>
        <v>2770.9999999999991</v>
      </c>
      <c r="DB441" s="565"/>
      <c r="DC441" s="770"/>
      <c r="DD441" s="500">
        <f t="shared" si="1175"/>
        <v>0</v>
      </c>
      <c r="DE441" s="404">
        <f t="shared" si="1176"/>
        <v>0</v>
      </c>
      <c r="DF441" s="500">
        <f t="shared" si="1177"/>
        <v>76.304347391304333</v>
      </c>
      <c r="DG441" s="404">
        <f t="shared" si="1178"/>
        <v>101.02325581395351</v>
      </c>
      <c r="DH441" s="500">
        <f t="shared" si="1179"/>
        <v>3509.9999799999991</v>
      </c>
      <c r="DI441" s="404">
        <f t="shared" si="1180"/>
        <v>4344.0000000000009</v>
      </c>
      <c r="DJ441" s="500">
        <f t="shared" si="1181"/>
        <v>58</v>
      </c>
      <c r="DK441" s="404">
        <f t="shared" si="1182"/>
        <v>56</v>
      </c>
      <c r="DL441" s="500">
        <f t="shared" si="1183"/>
        <v>58</v>
      </c>
      <c r="DM441" s="404">
        <f t="shared" si="1184"/>
        <v>56</v>
      </c>
      <c r="DN441" s="236">
        <f t="shared" si="1185"/>
        <v>4.8965518793103442</v>
      </c>
      <c r="DO441" s="237">
        <f t="shared" si="1186"/>
        <v>4.3303571428571415</v>
      </c>
      <c r="DP441" s="500">
        <f t="shared" si="1187"/>
        <v>284.00000899999998</v>
      </c>
      <c r="DQ441" s="404">
        <f t="shared" si="1188"/>
        <v>242.49999999999991</v>
      </c>
      <c r="DR441" s="500">
        <f t="shared" si="1189"/>
        <v>74.362068965517224</v>
      </c>
      <c r="DS441" s="404">
        <f t="shared" si="1190"/>
        <v>105.08928571428585</v>
      </c>
      <c r="DT441" s="500">
        <f t="shared" si="1191"/>
        <v>4312.9999999999991</v>
      </c>
      <c r="DU441" s="404">
        <f t="shared" si="1192"/>
        <v>5885.0000000000073</v>
      </c>
      <c r="DV441" s="565">
        <v>8</v>
      </c>
      <c r="DW441" s="771">
        <v>14</v>
      </c>
      <c r="DX441" s="500">
        <f t="shared" si="1193"/>
        <v>8</v>
      </c>
      <c r="DY441" s="404">
        <f t="shared" si="1194"/>
        <v>14</v>
      </c>
      <c r="DZ441" s="565">
        <v>22</v>
      </c>
      <c r="EA441" s="771">
        <v>16</v>
      </c>
      <c r="EB441" s="500">
        <f t="shared" si="1195"/>
        <v>22</v>
      </c>
      <c r="EC441" s="404">
        <f t="shared" si="1196"/>
        <v>16</v>
      </c>
      <c r="ED441" s="565"/>
      <c r="EE441" s="771"/>
      <c r="EF441" s="500">
        <f t="shared" si="1197"/>
        <v>0</v>
      </c>
      <c r="EG441" s="404">
        <f t="shared" si="1198"/>
        <v>0</v>
      </c>
      <c r="EH441" s="500">
        <f t="shared" si="1199"/>
        <v>30</v>
      </c>
      <c r="EI441" s="404">
        <f t="shared" si="1200"/>
        <v>30</v>
      </c>
      <c r="EJ441" s="500">
        <f t="shared" si="1201"/>
        <v>30</v>
      </c>
      <c r="EK441" s="404">
        <f t="shared" si="1202"/>
        <v>30</v>
      </c>
      <c r="EL441" s="564">
        <v>2.6875</v>
      </c>
      <c r="EM441" s="772">
        <v>3.75</v>
      </c>
      <c r="EN441" s="500">
        <f t="shared" si="1203"/>
        <v>21.5</v>
      </c>
      <c r="EO441" s="404">
        <f t="shared" si="1204"/>
        <v>52.5</v>
      </c>
      <c r="EP441" s="564">
        <v>3.0909089999999999</v>
      </c>
      <c r="EQ441" s="772">
        <v>5.21875</v>
      </c>
      <c r="ER441" s="500">
        <f t="shared" si="1205"/>
        <v>67.999998000000005</v>
      </c>
      <c r="ES441" s="404">
        <f t="shared" si="1206"/>
        <v>83.5</v>
      </c>
      <c r="ET441" s="564"/>
      <c r="EU441" s="772"/>
      <c r="EV441" s="500">
        <f t="shared" si="1207"/>
        <v>0</v>
      </c>
      <c r="EW441" s="404">
        <f t="shared" si="1208"/>
        <v>0</v>
      </c>
      <c r="EX441" s="236">
        <f t="shared" si="1209"/>
        <v>2.983333266666667</v>
      </c>
      <c r="EY441" s="237">
        <f t="shared" si="1210"/>
        <v>4.5333333333333332</v>
      </c>
      <c r="EZ441" s="500">
        <f t="shared" si="1211"/>
        <v>89.499998000000005</v>
      </c>
      <c r="FA441" s="404">
        <f t="shared" si="1212"/>
        <v>136</v>
      </c>
      <c r="FB441" s="565">
        <v>61.25</v>
      </c>
      <c r="FC441" s="772">
        <v>88.142857142857096</v>
      </c>
      <c r="FD441" s="500">
        <f t="shared" si="1213"/>
        <v>490</v>
      </c>
      <c r="FE441" s="404">
        <f t="shared" si="1214"/>
        <v>1233.9999999999993</v>
      </c>
      <c r="FF441" s="565">
        <v>65.181820000000002</v>
      </c>
      <c r="FG441" s="772">
        <v>63.0625</v>
      </c>
      <c r="FH441" s="500">
        <f t="shared" si="1215"/>
        <v>1434.0000400000001</v>
      </c>
      <c r="FI441" s="404">
        <f t="shared" si="1216"/>
        <v>1009</v>
      </c>
      <c r="FJ441" s="565"/>
      <c r="FK441" s="772">
        <v>36</v>
      </c>
      <c r="FL441" s="500">
        <f t="shared" si="1217"/>
        <v>0</v>
      </c>
      <c r="FM441" s="404">
        <f t="shared" si="1218"/>
        <v>0</v>
      </c>
      <c r="FN441" s="500">
        <f t="shared" si="1219"/>
        <v>64.13333466666667</v>
      </c>
      <c r="FO441" s="404">
        <f t="shared" si="1220"/>
        <v>74.766666666666637</v>
      </c>
      <c r="FP441" s="500">
        <f t="shared" si="1221"/>
        <v>1924.0000400000001</v>
      </c>
      <c r="FQ441" s="404">
        <f t="shared" si="1222"/>
        <v>2242.9999999999991</v>
      </c>
      <c r="FR441" s="565">
        <v>34</v>
      </c>
      <c r="FS441" s="773">
        <v>36</v>
      </c>
      <c r="FT441" s="500">
        <f t="shared" si="1223"/>
        <v>34</v>
      </c>
      <c r="FU441" s="404">
        <f t="shared" si="1224"/>
        <v>36</v>
      </c>
      <c r="FV441" s="564">
        <v>6.7941180000000001</v>
      </c>
      <c r="FW441" s="774">
        <v>5.3333333333333304</v>
      </c>
      <c r="FX441" s="500">
        <f t="shared" si="1225"/>
        <v>231.000012</v>
      </c>
      <c r="FY441" s="404">
        <f t="shared" si="1226"/>
        <v>191.99999999999989</v>
      </c>
      <c r="FZ441" s="564">
        <v>69.441180000000003</v>
      </c>
      <c r="GA441" s="774">
        <v>56.0277777777778</v>
      </c>
      <c r="GB441" s="500">
        <f t="shared" si="1227"/>
        <v>2361.0001200000002</v>
      </c>
      <c r="GC441" s="404">
        <f t="shared" si="1228"/>
        <v>2017.0000000000009</v>
      </c>
      <c r="GD441" s="510">
        <f t="shared" si="1229"/>
        <v>27</v>
      </c>
      <c r="GE441" s="404">
        <f t="shared" si="1230"/>
        <v>41</v>
      </c>
      <c r="GF441" s="500">
        <f t="shared" si="1231"/>
        <v>27</v>
      </c>
      <c r="GG441" s="404">
        <f t="shared" si="1232"/>
        <v>41</v>
      </c>
      <c r="GH441" s="500">
        <f t="shared" si="1233"/>
        <v>91.500007000000011</v>
      </c>
      <c r="GI441" s="404">
        <f t="shared" si="1234"/>
        <v>132.00000000000006</v>
      </c>
      <c r="GJ441" s="500">
        <f t="shared" si="1235"/>
        <v>1914.0000199999999</v>
      </c>
      <c r="GK441" s="404">
        <f t="shared" si="1236"/>
        <v>4348.0000000000073</v>
      </c>
      <c r="GL441" s="510">
        <f t="shared" si="1237"/>
        <v>61</v>
      </c>
      <c r="GM441" s="404">
        <f t="shared" si="1238"/>
        <v>45</v>
      </c>
      <c r="GN441" s="500">
        <f t="shared" si="1239"/>
        <v>61</v>
      </c>
      <c r="GO441" s="404">
        <f t="shared" si="1240"/>
        <v>45</v>
      </c>
      <c r="GP441" s="500">
        <f t="shared" si="1241"/>
        <v>282</v>
      </c>
      <c r="GQ441" s="404">
        <f t="shared" si="1242"/>
        <v>246.49999999999989</v>
      </c>
      <c r="GR441" s="500">
        <f t="shared" si="1243"/>
        <v>4323.0000199999995</v>
      </c>
      <c r="GS441" s="404">
        <f t="shared" si="1244"/>
        <v>3779.9999999999991</v>
      </c>
      <c r="GT441" s="510">
        <f t="shared" si="1245"/>
        <v>88</v>
      </c>
      <c r="GU441" s="404">
        <f t="shared" si="1246"/>
        <v>86</v>
      </c>
      <c r="GV441" s="500">
        <f t="shared" si="1247"/>
        <v>88</v>
      </c>
      <c r="GW441" s="404">
        <f t="shared" si="1248"/>
        <v>86</v>
      </c>
      <c r="GX441" s="500">
        <f t="shared" si="1249"/>
        <v>373.50000699999998</v>
      </c>
      <c r="GY441" s="404">
        <f t="shared" si="1250"/>
        <v>378.49999999999994</v>
      </c>
      <c r="GZ441" s="500">
        <f t="shared" si="1251"/>
        <v>6237.000039999999</v>
      </c>
      <c r="HA441" s="404">
        <f t="shared" si="1252"/>
        <v>8128.0000000000064</v>
      </c>
      <c r="HB441" s="510">
        <f t="shared" si="1253"/>
        <v>0</v>
      </c>
      <c r="HC441" s="404">
        <f t="shared" si="1254"/>
        <v>0</v>
      </c>
      <c r="HD441" s="500">
        <f t="shared" si="1255"/>
        <v>0</v>
      </c>
      <c r="HE441" s="404">
        <f t="shared" si="1256"/>
        <v>0</v>
      </c>
      <c r="HF441" s="500" t="str">
        <f t="shared" si="1257"/>
        <v/>
      </c>
      <c r="HG441" s="404" t="str">
        <f t="shared" si="1258"/>
        <v/>
      </c>
      <c r="HH441" s="500" t="str">
        <f t="shared" si="1259"/>
        <v/>
      </c>
      <c r="HI441" s="404" t="str">
        <f t="shared" si="1260"/>
        <v/>
      </c>
      <c r="HJ441" s="510">
        <f t="shared" si="1261"/>
        <v>604.50001899999995</v>
      </c>
      <c r="HK441" s="404">
        <f t="shared" si="1262"/>
        <v>570.49999999999977</v>
      </c>
      <c r="HL441" s="500">
        <f t="shared" si="1263"/>
        <v>8598.0001599999996</v>
      </c>
      <c r="HM441" s="404">
        <f t="shared" si="1264"/>
        <v>10145.000000000007</v>
      </c>
    </row>
    <row r="442" spans="1:221">
      <c r="A442" s="763" t="s">
        <v>548</v>
      </c>
      <c r="B442" s="629" t="s">
        <v>1167</v>
      </c>
      <c r="C442" s="630"/>
      <c r="D442" s="766">
        <v>233310</v>
      </c>
      <c r="E442" s="514">
        <v>10</v>
      </c>
      <c r="F442" s="422">
        <v>259</v>
      </c>
      <c r="G442" s="768">
        <v>243</v>
      </c>
      <c r="H442" s="422">
        <v>0</v>
      </c>
      <c r="I442" s="768">
        <v>0</v>
      </c>
      <c r="J442" s="500">
        <f t="shared" si="1115"/>
        <v>259</v>
      </c>
      <c r="K442" s="404">
        <f t="shared" si="1116"/>
        <v>243</v>
      </c>
      <c r="L442" s="579" t="s">
        <v>409</v>
      </c>
      <c r="M442" s="768" t="s">
        <v>409</v>
      </c>
      <c r="N442" s="500">
        <f t="shared" si="1117"/>
        <v>259</v>
      </c>
      <c r="O442" s="404">
        <f t="shared" si="1118"/>
        <v>234</v>
      </c>
      <c r="P442" s="500">
        <f t="shared" si="1119"/>
        <v>259</v>
      </c>
      <c r="Q442" s="404">
        <f t="shared" si="1120"/>
        <v>234</v>
      </c>
      <c r="R442" s="422">
        <v>30</v>
      </c>
      <c r="S442" s="768">
        <v>45</v>
      </c>
      <c r="T442" s="500">
        <f t="shared" si="1121"/>
        <v>30</v>
      </c>
      <c r="U442" s="404">
        <f t="shared" si="1122"/>
        <v>45</v>
      </c>
      <c r="V442" s="422">
        <v>31</v>
      </c>
      <c r="W442" s="768">
        <v>9</v>
      </c>
      <c r="X442" s="500">
        <f t="shared" si="1123"/>
        <v>31</v>
      </c>
      <c r="Y442" s="404">
        <f t="shared" si="1124"/>
        <v>9</v>
      </c>
      <c r="Z442" s="422"/>
      <c r="AA442" s="768"/>
      <c r="AB442" s="500">
        <f t="shared" si="1125"/>
        <v>0</v>
      </c>
      <c r="AC442" s="404">
        <f t="shared" si="1126"/>
        <v>0</v>
      </c>
      <c r="AD442" s="500">
        <f t="shared" si="1127"/>
        <v>61</v>
      </c>
      <c r="AE442" s="404">
        <f t="shared" si="1128"/>
        <v>54</v>
      </c>
      <c r="AF442" s="500">
        <f t="shared" si="1129"/>
        <v>61</v>
      </c>
      <c r="AG442" s="404">
        <f t="shared" si="1130"/>
        <v>54</v>
      </c>
      <c r="AH442" s="564">
        <v>2.2000000000000002</v>
      </c>
      <c r="AI442" s="769">
        <v>3.0444444444444398</v>
      </c>
      <c r="AJ442" s="500">
        <f t="shared" si="1131"/>
        <v>66</v>
      </c>
      <c r="AK442" s="404">
        <f t="shared" si="1132"/>
        <v>136.9999999999998</v>
      </c>
      <c r="AL442" s="564">
        <v>3.3870969999999998</v>
      </c>
      <c r="AM442" s="769">
        <v>4.5555555555555598</v>
      </c>
      <c r="AN442" s="500">
        <f t="shared" si="1133"/>
        <v>105.000007</v>
      </c>
      <c r="AO442" s="404">
        <f t="shared" si="1134"/>
        <v>41.000000000000036</v>
      </c>
      <c r="AP442" s="564"/>
      <c r="AQ442" s="769"/>
      <c r="AR442" s="500">
        <f t="shared" si="1135"/>
        <v>0</v>
      </c>
      <c r="AS442" s="404">
        <f t="shared" si="1136"/>
        <v>0</v>
      </c>
      <c r="AT442" s="236">
        <f t="shared" si="1137"/>
        <v>2.8032788032786882</v>
      </c>
      <c r="AU442" s="237">
        <f t="shared" si="1138"/>
        <v>3.2962962962962932</v>
      </c>
      <c r="AV442" s="500">
        <f t="shared" si="1139"/>
        <v>171.00000699999998</v>
      </c>
      <c r="AW442" s="404">
        <f t="shared" si="1140"/>
        <v>177.99999999999983</v>
      </c>
      <c r="AX442" s="422">
        <v>68</v>
      </c>
      <c r="AY442" s="768">
        <v>136.955555555556</v>
      </c>
      <c r="AZ442" s="500">
        <f t="shared" si="1141"/>
        <v>2040</v>
      </c>
      <c r="BA442" s="404">
        <f t="shared" si="1142"/>
        <v>6163.00000000002</v>
      </c>
      <c r="BB442" s="422">
        <v>73.774190000000004</v>
      </c>
      <c r="BC442" s="768">
        <v>100.888888888889</v>
      </c>
      <c r="BD442" s="500">
        <f t="shared" si="1143"/>
        <v>2286.9998900000001</v>
      </c>
      <c r="BE442" s="404">
        <f t="shared" si="1144"/>
        <v>908.00000000000102</v>
      </c>
      <c r="BF442" s="422"/>
      <c r="BG442" s="768"/>
      <c r="BH442" s="500">
        <f t="shared" si="1145"/>
        <v>0</v>
      </c>
      <c r="BI442" s="404">
        <f t="shared" si="1146"/>
        <v>0</v>
      </c>
      <c r="BJ442" s="500">
        <f t="shared" si="1147"/>
        <v>70.934424426229512</v>
      </c>
      <c r="BK442" s="404">
        <f t="shared" si="1148"/>
        <v>130.94444444444483</v>
      </c>
      <c r="BL442" s="500">
        <f t="shared" si="1149"/>
        <v>4326.9998900000001</v>
      </c>
      <c r="BM442" s="404">
        <f t="shared" si="1150"/>
        <v>7071.0000000000209</v>
      </c>
      <c r="BN442" s="422">
        <v>14</v>
      </c>
      <c r="BO442" s="768">
        <v>31</v>
      </c>
      <c r="BP442" s="500">
        <f t="shared" si="1151"/>
        <v>14</v>
      </c>
      <c r="BQ442" s="404">
        <f t="shared" si="1152"/>
        <v>31</v>
      </c>
      <c r="BR442" s="422">
        <v>72</v>
      </c>
      <c r="BS442" s="768">
        <v>42</v>
      </c>
      <c r="BT442" s="500">
        <f t="shared" si="1153"/>
        <v>72</v>
      </c>
      <c r="BU442" s="404">
        <f t="shared" si="1154"/>
        <v>42</v>
      </c>
      <c r="BV442" s="422"/>
      <c r="BW442" s="768"/>
      <c r="BX442" s="500">
        <f t="shared" si="1155"/>
        <v>0</v>
      </c>
      <c r="BY442" s="404">
        <f t="shared" si="1156"/>
        <v>0</v>
      </c>
      <c r="BZ442" s="500">
        <f t="shared" si="1157"/>
        <v>86</v>
      </c>
      <c r="CA442" s="404">
        <f t="shared" si="1158"/>
        <v>73</v>
      </c>
      <c r="CB442" s="500">
        <f t="shared" si="1159"/>
        <v>86</v>
      </c>
      <c r="CC442" s="404">
        <f t="shared" si="1160"/>
        <v>73</v>
      </c>
      <c r="CD442" s="564">
        <v>4.9285709999999998</v>
      </c>
      <c r="CE442" s="770">
        <v>4.3387096774193603</v>
      </c>
      <c r="CF442" s="500">
        <f t="shared" si="1161"/>
        <v>68.999994000000001</v>
      </c>
      <c r="CG442" s="404">
        <f t="shared" si="1162"/>
        <v>134.50000000000017</v>
      </c>
      <c r="CH442" s="564">
        <v>6.5625</v>
      </c>
      <c r="CI442" s="770">
        <v>7.5595238095238102</v>
      </c>
      <c r="CJ442" s="500">
        <f t="shared" si="1163"/>
        <v>472.5</v>
      </c>
      <c r="CK442" s="404">
        <f t="shared" si="1164"/>
        <v>317.5</v>
      </c>
      <c r="CL442" s="564"/>
      <c r="CM442" s="770"/>
      <c r="CN442" s="500">
        <f t="shared" si="1165"/>
        <v>0</v>
      </c>
      <c r="CO442" s="404">
        <f t="shared" si="1166"/>
        <v>0</v>
      </c>
      <c r="CP442" s="500">
        <f t="shared" si="1167"/>
        <v>6.2965115581395352</v>
      </c>
      <c r="CQ442" s="237">
        <f t="shared" si="1168"/>
        <v>6.1917808219178108</v>
      </c>
      <c r="CR442" s="500">
        <f t="shared" si="1169"/>
        <v>541.49999400000002</v>
      </c>
      <c r="CS442" s="404">
        <f t="shared" si="1170"/>
        <v>452.00000000000017</v>
      </c>
      <c r="CT442" s="565">
        <v>80.642859999999999</v>
      </c>
      <c r="CU442" s="770">
        <v>129.51612903225799</v>
      </c>
      <c r="CV442" s="500">
        <f t="shared" si="1171"/>
        <v>1129.0000399999999</v>
      </c>
      <c r="CW442" s="404">
        <f t="shared" si="1172"/>
        <v>4014.9999999999977</v>
      </c>
      <c r="CX442" s="565">
        <v>76.458330000000004</v>
      </c>
      <c r="CY442" s="770">
        <v>105.333333333333</v>
      </c>
      <c r="CZ442" s="500">
        <f t="shared" si="1173"/>
        <v>5504.9997600000006</v>
      </c>
      <c r="DA442" s="404">
        <f t="shared" si="1174"/>
        <v>4423.9999999999864</v>
      </c>
      <c r="DB442" s="565"/>
      <c r="DC442" s="770"/>
      <c r="DD442" s="500">
        <f t="shared" si="1175"/>
        <v>0</v>
      </c>
      <c r="DE442" s="404">
        <f t="shared" si="1176"/>
        <v>0</v>
      </c>
      <c r="DF442" s="500">
        <f t="shared" si="1177"/>
        <v>77.139532558139535</v>
      </c>
      <c r="DG442" s="404">
        <f t="shared" si="1178"/>
        <v>115.60273972602717</v>
      </c>
      <c r="DH442" s="500">
        <f t="shared" si="1179"/>
        <v>6633.9997999999996</v>
      </c>
      <c r="DI442" s="404">
        <f t="shared" si="1180"/>
        <v>8438.9999999999836</v>
      </c>
      <c r="DJ442" s="500">
        <f t="shared" si="1181"/>
        <v>147</v>
      </c>
      <c r="DK442" s="404">
        <f t="shared" si="1182"/>
        <v>127</v>
      </c>
      <c r="DL442" s="500">
        <f t="shared" si="1183"/>
        <v>147</v>
      </c>
      <c r="DM442" s="404">
        <f t="shared" si="1184"/>
        <v>127</v>
      </c>
      <c r="DN442" s="236">
        <f t="shared" si="1185"/>
        <v>4.8469387823129253</v>
      </c>
      <c r="DO442" s="237">
        <f t="shared" si="1186"/>
        <v>4.9606299212598426</v>
      </c>
      <c r="DP442" s="500">
        <f t="shared" si="1187"/>
        <v>712.500001</v>
      </c>
      <c r="DQ442" s="404">
        <f t="shared" si="1188"/>
        <v>630</v>
      </c>
      <c r="DR442" s="500">
        <f t="shared" si="1189"/>
        <v>74.564623741496604</v>
      </c>
      <c r="DS442" s="404">
        <f t="shared" si="1190"/>
        <v>122.12598425196853</v>
      </c>
      <c r="DT442" s="500">
        <f t="shared" si="1191"/>
        <v>10960.999690000001</v>
      </c>
      <c r="DU442" s="404">
        <f t="shared" si="1192"/>
        <v>15510.000000000004</v>
      </c>
      <c r="DV442" s="565">
        <v>10</v>
      </c>
      <c r="DW442" s="771">
        <v>31</v>
      </c>
      <c r="DX442" s="500">
        <f t="shared" si="1193"/>
        <v>10</v>
      </c>
      <c r="DY442" s="404">
        <f t="shared" si="1194"/>
        <v>31</v>
      </c>
      <c r="DZ442" s="565">
        <v>34</v>
      </c>
      <c r="EA442" s="771">
        <v>17</v>
      </c>
      <c r="EB442" s="500">
        <f t="shared" si="1195"/>
        <v>34</v>
      </c>
      <c r="EC442" s="404">
        <f t="shared" si="1196"/>
        <v>17</v>
      </c>
      <c r="ED442" s="565"/>
      <c r="EE442" s="771"/>
      <c r="EF442" s="500">
        <f t="shared" si="1197"/>
        <v>0</v>
      </c>
      <c r="EG442" s="404">
        <f t="shared" si="1198"/>
        <v>0</v>
      </c>
      <c r="EH442" s="500">
        <f t="shared" si="1199"/>
        <v>44</v>
      </c>
      <c r="EI442" s="404">
        <f t="shared" si="1200"/>
        <v>48</v>
      </c>
      <c r="EJ442" s="500">
        <f t="shared" si="1201"/>
        <v>44</v>
      </c>
      <c r="EK442" s="404">
        <f t="shared" si="1202"/>
        <v>48</v>
      </c>
      <c r="EL442" s="564">
        <v>3.1</v>
      </c>
      <c r="EM442" s="772">
        <v>3.6129032258064502</v>
      </c>
      <c r="EN442" s="500">
        <f t="shared" si="1203"/>
        <v>31</v>
      </c>
      <c r="EO442" s="404">
        <f t="shared" si="1204"/>
        <v>111.99999999999996</v>
      </c>
      <c r="EP442" s="564">
        <v>3.6029409999999999</v>
      </c>
      <c r="EQ442" s="772">
        <v>5.2352941176470598</v>
      </c>
      <c r="ER442" s="500">
        <f t="shared" si="1205"/>
        <v>122.499994</v>
      </c>
      <c r="ES442" s="404">
        <f t="shared" si="1206"/>
        <v>89.000000000000014</v>
      </c>
      <c r="ET442" s="564"/>
      <c r="EU442" s="772"/>
      <c r="EV442" s="500">
        <f t="shared" si="1207"/>
        <v>0</v>
      </c>
      <c r="EW442" s="404">
        <f t="shared" si="1208"/>
        <v>0</v>
      </c>
      <c r="EX442" s="236">
        <f t="shared" si="1209"/>
        <v>3.4886362272727278</v>
      </c>
      <c r="EY442" s="237">
        <f t="shared" si="1210"/>
        <v>4.1874999999999991</v>
      </c>
      <c r="EZ442" s="500">
        <f t="shared" si="1211"/>
        <v>153.49999400000002</v>
      </c>
      <c r="FA442" s="404">
        <f t="shared" si="1212"/>
        <v>200.99999999999994</v>
      </c>
      <c r="FB442" s="565">
        <v>69.900000000000006</v>
      </c>
      <c r="FC442" s="772">
        <v>111.61290322580599</v>
      </c>
      <c r="FD442" s="500">
        <f t="shared" si="1213"/>
        <v>699</v>
      </c>
      <c r="FE442" s="404">
        <f t="shared" si="1214"/>
        <v>3459.9999999999859</v>
      </c>
      <c r="FF442" s="565">
        <v>61.411760000000001</v>
      </c>
      <c r="FG442" s="772">
        <v>78.117647058823493</v>
      </c>
      <c r="FH442" s="500">
        <f t="shared" si="1215"/>
        <v>2087.9998399999999</v>
      </c>
      <c r="FI442" s="404">
        <f t="shared" si="1216"/>
        <v>1327.9999999999993</v>
      </c>
      <c r="FJ442" s="565"/>
      <c r="FK442" s="772">
        <v>59</v>
      </c>
      <c r="FL442" s="500">
        <f t="shared" si="1217"/>
        <v>0</v>
      </c>
      <c r="FM442" s="404">
        <f t="shared" si="1218"/>
        <v>0</v>
      </c>
      <c r="FN442" s="500">
        <f t="shared" si="1219"/>
        <v>63.340905454545457</v>
      </c>
      <c r="FO442" s="404">
        <f t="shared" si="1220"/>
        <v>99.749999999999702</v>
      </c>
      <c r="FP442" s="500">
        <f t="shared" si="1221"/>
        <v>2786.9998399999999</v>
      </c>
      <c r="FQ442" s="404">
        <f t="shared" si="1222"/>
        <v>4787.9999999999854</v>
      </c>
      <c r="FR442" s="565">
        <v>68</v>
      </c>
      <c r="FS442" s="773">
        <v>59</v>
      </c>
      <c r="FT442" s="500">
        <f t="shared" si="1223"/>
        <v>68</v>
      </c>
      <c r="FU442" s="404">
        <f t="shared" si="1224"/>
        <v>59</v>
      </c>
      <c r="FV442" s="564">
        <v>4.3970589999999996</v>
      </c>
      <c r="FW442" s="774">
        <v>5.0677966101694896</v>
      </c>
      <c r="FX442" s="500">
        <f t="shared" si="1225"/>
        <v>299.00001199999997</v>
      </c>
      <c r="FY442" s="404">
        <f t="shared" si="1226"/>
        <v>298.99999999999989</v>
      </c>
      <c r="FZ442" s="564">
        <v>56.441180000000003</v>
      </c>
      <c r="GA442" s="774">
        <v>74.389830508474603</v>
      </c>
      <c r="GB442" s="500">
        <f t="shared" si="1227"/>
        <v>3838.0002400000003</v>
      </c>
      <c r="GC442" s="404">
        <f t="shared" si="1228"/>
        <v>4389.0000000000018</v>
      </c>
      <c r="GD442" s="510">
        <f t="shared" si="1229"/>
        <v>54</v>
      </c>
      <c r="GE442" s="404">
        <f t="shared" si="1230"/>
        <v>107</v>
      </c>
      <c r="GF442" s="500">
        <f t="shared" si="1231"/>
        <v>54</v>
      </c>
      <c r="GG442" s="404">
        <f t="shared" si="1232"/>
        <v>107</v>
      </c>
      <c r="GH442" s="500">
        <f t="shared" si="1233"/>
        <v>165.99999400000002</v>
      </c>
      <c r="GI442" s="404">
        <f t="shared" si="1234"/>
        <v>383.49999999999994</v>
      </c>
      <c r="GJ442" s="500">
        <f t="shared" si="1235"/>
        <v>3868.0000399999999</v>
      </c>
      <c r="GK442" s="404">
        <f t="shared" si="1236"/>
        <v>13638.000000000004</v>
      </c>
      <c r="GL442" s="510">
        <f t="shared" si="1237"/>
        <v>137</v>
      </c>
      <c r="GM442" s="404">
        <f t="shared" si="1238"/>
        <v>68</v>
      </c>
      <c r="GN442" s="500">
        <f t="shared" si="1239"/>
        <v>137</v>
      </c>
      <c r="GO442" s="404">
        <f t="shared" si="1240"/>
        <v>68</v>
      </c>
      <c r="GP442" s="500">
        <f t="shared" si="1241"/>
        <v>700.000001</v>
      </c>
      <c r="GQ442" s="404">
        <f t="shared" si="1242"/>
        <v>447.50000000000006</v>
      </c>
      <c r="GR442" s="500">
        <f t="shared" si="1243"/>
        <v>9879.9994900000002</v>
      </c>
      <c r="GS442" s="404">
        <f t="shared" si="1244"/>
        <v>6659.9999999999864</v>
      </c>
      <c r="GT442" s="510">
        <f t="shared" si="1245"/>
        <v>191</v>
      </c>
      <c r="GU442" s="404">
        <f t="shared" si="1246"/>
        <v>175</v>
      </c>
      <c r="GV442" s="500">
        <f t="shared" si="1247"/>
        <v>191</v>
      </c>
      <c r="GW442" s="404">
        <f t="shared" si="1248"/>
        <v>175</v>
      </c>
      <c r="GX442" s="500">
        <f t="shared" si="1249"/>
        <v>865.99999500000001</v>
      </c>
      <c r="GY442" s="404">
        <f t="shared" si="1250"/>
        <v>831</v>
      </c>
      <c r="GZ442" s="500">
        <f t="shared" si="1251"/>
        <v>13747.999530000001</v>
      </c>
      <c r="HA442" s="404">
        <f t="shared" si="1252"/>
        <v>20297.999999999989</v>
      </c>
      <c r="HB442" s="510">
        <f t="shared" si="1253"/>
        <v>0</v>
      </c>
      <c r="HC442" s="404">
        <f t="shared" si="1254"/>
        <v>0</v>
      </c>
      <c r="HD442" s="500">
        <f t="shared" si="1255"/>
        <v>0</v>
      </c>
      <c r="HE442" s="404">
        <f t="shared" si="1256"/>
        <v>0</v>
      </c>
      <c r="HF442" s="500" t="str">
        <f t="shared" si="1257"/>
        <v/>
      </c>
      <c r="HG442" s="404" t="str">
        <f t="shared" si="1258"/>
        <v/>
      </c>
      <c r="HH442" s="500" t="str">
        <f t="shared" si="1259"/>
        <v/>
      </c>
      <c r="HI442" s="404" t="str">
        <f t="shared" si="1260"/>
        <v/>
      </c>
      <c r="HJ442" s="510">
        <f t="shared" si="1261"/>
        <v>1165.0000070000001</v>
      </c>
      <c r="HK442" s="404">
        <f t="shared" si="1262"/>
        <v>1130</v>
      </c>
      <c r="HL442" s="500">
        <f t="shared" si="1263"/>
        <v>17585.999770000002</v>
      </c>
      <c r="HM442" s="404">
        <f t="shared" si="1264"/>
        <v>24686.999999999993</v>
      </c>
    </row>
    <row r="443" spans="1:221">
      <c r="A443" s="763" t="s">
        <v>548</v>
      </c>
      <c r="B443" s="629" t="s">
        <v>1168</v>
      </c>
      <c r="C443" s="630"/>
      <c r="D443" s="766">
        <v>233338</v>
      </c>
      <c r="E443" s="514">
        <v>10</v>
      </c>
      <c r="F443" s="422">
        <v>239</v>
      </c>
      <c r="G443" s="768">
        <v>219</v>
      </c>
      <c r="H443" s="422">
        <v>0</v>
      </c>
      <c r="I443" s="768">
        <v>0</v>
      </c>
      <c r="J443" s="500">
        <f t="shared" si="1115"/>
        <v>239</v>
      </c>
      <c r="K443" s="404">
        <f t="shared" si="1116"/>
        <v>219</v>
      </c>
      <c r="L443" s="579" t="s">
        <v>409</v>
      </c>
      <c r="M443" s="768" t="s">
        <v>409</v>
      </c>
      <c r="N443" s="500">
        <f t="shared" si="1117"/>
        <v>239</v>
      </c>
      <c r="O443" s="404">
        <f t="shared" si="1118"/>
        <v>219</v>
      </c>
      <c r="P443" s="500">
        <f t="shared" si="1119"/>
        <v>239</v>
      </c>
      <c r="Q443" s="404">
        <f t="shared" si="1120"/>
        <v>219</v>
      </c>
      <c r="R443" s="422">
        <v>29</v>
      </c>
      <c r="S443" s="768">
        <v>32</v>
      </c>
      <c r="T443" s="500">
        <f t="shared" si="1121"/>
        <v>29</v>
      </c>
      <c r="U443" s="404">
        <f t="shared" si="1122"/>
        <v>32</v>
      </c>
      <c r="V443" s="422">
        <v>6</v>
      </c>
      <c r="W443" s="768">
        <v>4</v>
      </c>
      <c r="X443" s="500">
        <f t="shared" si="1123"/>
        <v>6</v>
      </c>
      <c r="Y443" s="404">
        <f t="shared" si="1124"/>
        <v>4</v>
      </c>
      <c r="Z443" s="422"/>
      <c r="AA443" s="768"/>
      <c r="AB443" s="500">
        <f t="shared" si="1125"/>
        <v>0</v>
      </c>
      <c r="AC443" s="404">
        <f t="shared" si="1126"/>
        <v>0</v>
      </c>
      <c r="AD443" s="500">
        <f t="shared" si="1127"/>
        <v>35</v>
      </c>
      <c r="AE443" s="404">
        <f t="shared" si="1128"/>
        <v>36</v>
      </c>
      <c r="AF443" s="500">
        <f t="shared" si="1129"/>
        <v>35</v>
      </c>
      <c r="AG443" s="404">
        <f t="shared" si="1130"/>
        <v>36</v>
      </c>
      <c r="AH443" s="564">
        <v>1.9310339999999999</v>
      </c>
      <c r="AI443" s="769">
        <v>2.015625</v>
      </c>
      <c r="AJ443" s="500">
        <f t="shared" si="1131"/>
        <v>55.999986</v>
      </c>
      <c r="AK443" s="404">
        <f t="shared" si="1132"/>
        <v>64.5</v>
      </c>
      <c r="AL443" s="564">
        <v>3</v>
      </c>
      <c r="AM443" s="769">
        <v>2.75</v>
      </c>
      <c r="AN443" s="500">
        <f t="shared" si="1133"/>
        <v>18</v>
      </c>
      <c r="AO443" s="404">
        <f t="shared" si="1134"/>
        <v>11</v>
      </c>
      <c r="AP443" s="564"/>
      <c r="AQ443" s="769"/>
      <c r="AR443" s="500">
        <f t="shared" si="1135"/>
        <v>0</v>
      </c>
      <c r="AS443" s="404">
        <f t="shared" si="1136"/>
        <v>0</v>
      </c>
      <c r="AT443" s="236">
        <f t="shared" si="1137"/>
        <v>2.1142853142857145</v>
      </c>
      <c r="AU443" s="237">
        <f t="shared" si="1138"/>
        <v>2.0972222222222223</v>
      </c>
      <c r="AV443" s="500">
        <f t="shared" si="1139"/>
        <v>73.999986000000007</v>
      </c>
      <c r="AW443" s="404">
        <f t="shared" si="1140"/>
        <v>75.5</v>
      </c>
      <c r="AX443" s="422">
        <v>69.448279999999997</v>
      </c>
      <c r="AY443" s="768">
        <v>69.5</v>
      </c>
      <c r="AZ443" s="500">
        <f t="shared" si="1141"/>
        <v>2014.0001199999999</v>
      </c>
      <c r="BA443" s="404">
        <f t="shared" si="1142"/>
        <v>2224</v>
      </c>
      <c r="BB443" s="422">
        <v>64.833330000000004</v>
      </c>
      <c r="BC443" s="768">
        <v>70</v>
      </c>
      <c r="BD443" s="500">
        <f t="shared" si="1143"/>
        <v>388.99998000000005</v>
      </c>
      <c r="BE443" s="404">
        <f t="shared" si="1144"/>
        <v>280</v>
      </c>
      <c r="BF443" s="422"/>
      <c r="BG443" s="768"/>
      <c r="BH443" s="500">
        <f t="shared" si="1145"/>
        <v>0</v>
      </c>
      <c r="BI443" s="404">
        <f t="shared" si="1146"/>
        <v>0</v>
      </c>
      <c r="BJ443" s="500">
        <f t="shared" si="1147"/>
        <v>68.657145714285718</v>
      </c>
      <c r="BK443" s="404">
        <f t="shared" si="1148"/>
        <v>69.555555555555557</v>
      </c>
      <c r="BL443" s="500">
        <f t="shared" si="1149"/>
        <v>2403.0001000000002</v>
      </c>
      <c r="BM443" s="404">
        <f t="shared" si="1150"/>
        <v>2504</v>
      </c>
      <c r="BN443" s="422">
        <v>61</v>
      </c>
      <c r="BO443" s="768">
        <v>69</v>
      </c>
      <c r="BP443" s="500">
        <f t="shared" si="1151"/>
        <v>61</v>
      </c>
      <c r="BQ443" s="404">
        <f t="shared" si="1152"/>
        <v>69</v>
      </c>
      <c r="BR443" s="422">
        <v>108</v>
      </c>
      <c r="BS443" s="768">
        <v>79</v>
      </c>
      <c r="BT443" s="500">
        <f t="shared" si="1153"/>
        <v>108</v>
      </c>
      <c r="BU443" s="404">
        <f t="shared" si="1154"/>
        <v>79</v>
      </c>
      <c r="BV443" s="422"/>
      <c r="BW443" s="768"/>
      <c r="BX443" s="500">
        <f t="shared" si="1155"/>
        <v>0</v>
      </c>
      <c r="BY443" s="404">
        <f t="shared" si="1156"/>
        <v>0</v>
      </c>
      <c r="BZ443" s="500">
        <f t="shared" si="1157"/>
        <v>169</v>
      </c>
      <c r="CA443" s="404">
        <f t="shared" si="1158"/>
        <v>148</v>
      </c>
      <c r="CB443" s="500">
        <f t="shared" si="1159"/>
        <v>169</v>
      </c>
      <c r="CC443" s="404">
        <f t="shared" si="1160"/>
        <v>148</v>
      </c>
      <c r="CD443" s="564">
        <v>3.0573769999999998</v>
      </c>
      <c r="CE443" s="770">
        <v>2.9492753623188399</v>
      </c>
      <c r="CF443" s="500">
        <f t="shared" si="1161"/>
        <v>186.49999699999998</v>
      </c>
      <c r="CG443" s="404">
        <f t="shared" si="1162"/>
        <v>203.49999999999994</v>
      </c>
      <c r="CH443" s="564">
        <v>3.7175929999999999</v>
      </c>
      <c r="CI443" s="770">
        <v>3.5379746835443</v>
      </c>
      <c r="CJ443" s="500">
        <f t="shared" si="1163"/>
        <v>401.500044</v>
      </c>
      <c r="CK443" s="404">
        <f t="shared" si="1164"/>
        <v>279.49999999999972</v>
      </c>
      <c r="CL443" s="564"/>
      <c r="CM443" s="770"/>
      <c r="CN443" s="500">
        <f t="shared" si="1165"/>
        <v>0</v>
      </c>
      <c r="CO443" s="404">
        <f t="shared" si="1166"/>
        <v>0</v>
      </c>
      <c r="CP443" s="500">
        <f t="shared" si="1167"/>
        <v>3.4792901834319525</v>
      </c>
      <c r="CQ443" s="237">
        <f t="shared" si="1168"/>
        <v>3.2635135135135114</v>
      </c>
      <c r="CR443" s="500">
        <f t="shared" si="1169"/>
        <v>588.00004100000001</v>
      </c>
      <c r="CS443" s="404">
        <f t="shared" si="1170"/>
        <v>482.99999999999966</v>
      </c>
      <c r="CT443" s="565">
        <v>69.918030000000002</v>
      </c>
      <c r="CU443" s="770">
        <v>70.260869565217405</v>
      </c>
      <c r="CV443" s="500">
        <f t="shared" si="1171"/>
        <v>4264.9998299999997</v>
      </c>
      <c r="CW443" s="404">
        <f t="shared" si="1172"/>
        <v>4848.0000000000009</v>
      </c>
      <c r="CX443" s="565">
        <v>74.712959999999995</v>
      </c>
      <c r="CY443" s="770">
        <v>74.126582278480996</v>
      </c>
      <c r="CZ443" s="500">
        <f t="shared" si="1173"/>
        <v>8068.9996799999999</v>
      </c>
      <c r="DA443" s="404">
        <f t="shared" si="1174"/>
        <v>5855.9999999999991</v>
      </c>
      <c r="DB443" s="565"/>
      <c r="DC443" s="770"/>
      <c r="DD443" s="500">
        <f t="shared" si="1175"/>
        <v>0</v>
      </c>
      <c r="DE443" s="404">
        <f t="shared" si="1176"/>
        <v>0</v>
      </c>
      <c r="DF443" s="500">
        <f t="shared" si="1177"/>
        <v>72.982245621301772</v>
      </c>
      <c r="DG443" s="404">
        <f t="shared" si="1178"/>
        <v>72.324324324324323</v>
      </c>
      <c r="DH443" s="500">
        <f t="shared" si="1179"/>
        <v>12333.99951</v>
      </c>
      <c r="DI443" s="404">
        <f t="shared" si="1180"/>
        <v>10704</v>
      </c>
      <c r="DJ443" s="500">
        <f t="shared" si="1181"/>
        <v>204</v>
      </c>
      <c r="DK443" s="404">
        <f t="shared" si="1182"/>
        <v>184</v>
      </c>
      <c r="DL443" s="500">
        <f t="shared" si="1183"/>
        <v>204</v>
      </c>
      <c r="DM443" s="404">
        <f t="shared" si="1184"/>
        <v>184</v>
      </c>
      <c r="DN443" s="236">
        <f t="shared" si="1185"/>
        <v>3.2450981715686278</v>
      </c>
      <c r="DO443" s="237">
        <f t="shared" si="1186"/>
        <v>3.0353260869565197</v>
      </c>
      <c r="DP443" s="500">
        <f t="shared" si="1187"/>
        <v>662.00002700000005</v>
      </c>
      <c r="DQ443" s="404">
        <f t="shared" si="1188"/>
        <v>558.49999999999966</v>
      </c>
      <c r="DR443" s="500">
        <f t="shared" si="1189"/>
        <v>72.240194166666654</v>
      </c>
      <c r="DS443" s="404">
        <f t="shared" si="1190"/>
        <v>71.782608695652172</v>
      </c>
      <c r="DT443" s="500">
        <f t="shared" si="1191"/>
        <v>14736.999609999997</v>
      </c>
      <c r="DU443" s="404">
        <f t="shared" si="1192"/>
        <v>13208</v>
      </c>
      <c r="DV443" s="565">
        <v>16</v>
      </c>
      <c r="DW443" s="771">
        <v>24</v>
      </c>
      <c r="DX443" s="500">
        <f t="shared" si="1193"/>
        <v>16</v>
      </c>
      <c r="DY443" s="404">
        <f t="shared" si="1194"/>
        <v>24</v>
      </c>
      <c r="DZ443" s="565">
        <v>14</v>
      </c>
      <c r="EA443" s="771">
        <v>8</v>
      </c>
      <c r="EB443" s="500">
        <f t="shared" si="1195"/>
        <v>14</v>
      </c>
      <c r="EC443" s="404">
        <f t="shared" si="1196"/>
        <v>8</v>
      </c>
      <c r="ED443" s="565"/>
      <c r="EE443" s="771"/>
      <c r="EF443" s="500">
        <f t="shared" si="1197"/>
        <v>0</v>
      </c>
      <c r="EG443" s="404">
        <f t="shared" si="1198"/>
        <v>0</v>
      </c>
      <c r="EH443" s="500">
        <f t="shared" si="1199"/>
        <v>30</v>
      </c>
      <c r="EI443" s="404">
        <f t="shared" si="1200"/>
        <v>32</v>
      </c>
      <c r="EJ443" s="500">
        <f t="shared" si="1201"/>
        <v>30</v>
      </c>
      <c r="EK443" s="404">
        <f t="shared" si="1202"/>
        <v>32</v>
      </c>
      <c r="EL443" s="564">
        <v>2.375</v>
      </c>
      <c r="EM443" s="772">
        <v>1.875</v>
      </c>
      <c r="EN443" s="500">
        <f t="shared" si="1203"/>
        <v>38</v>
      </c>
      <c r="EO443" s="404">
        <f t="shared" si="1204"/>
        <v>45</v>
      </c>
      <c r="EP443" s="564">
        <v>3.285714</v>
      </c>
      <c r="EQ443" s="772">
        <v>3.375</v>
      </c>
      <c r="ER443" s="500">
        <f t="shared" si="1205"/>
        <v>45.999996000000003</v>
      </c>
      <c r="ES443" s="404">
        <f t="shared" si="1206"/>
        <v>27</v>
      </c>
      <c r="ET443" s="564"/>
      <c r="EU443" s="772"/>
      <c r="EV443" s="500">
        <f t="shared" si="1207"/>
        <v>0</v>
      </c>
      <c r="EW443" s="404">
        <f t="shared" si="1208"/>
        <v>0</v>
      </c>
      <c r="EX443" s="236">
        <f t="shared" si="1209"/>
        <v>2.799999866666667</v>
      </c>
      <c r="EY443" s="237">
        <f t="shared" si="1210"/>
        <v>2.25</v>
      </c>
      <c r="EZ443" s="500">
        <f t="shared" si="1211"/>
        <v>83.99999600000001</v>
      </c>
      <c r="FA443" s="404">
        <f t="shared" si="1212"/>
        <v>72</v>
      </c>
      <c r="FB443" s="565">
        <v>52.4375</v>
      </c>
      <c r="FC443" s="772">
        <v>46.2083333333333</v>
      </c>
      <c r="FD443" s="500">
        <f t="shared" si="1213"/>
        <v>839</v>
      </c>
      <c r="FE443" s="404">
        <f t="shared" si="1214"/>
        <v>1108.9999999999991</v>
      </c>
      <c r="FF443" s="565">
        <v>60.142859999999999</v>
      </c>
      <c r="FG443" s="772">
        <v>66.875</v>
      </c>
      <c r="FH443" s="500">
        <f t="shared" si="1215"/>
        <v>842.00004000000001</v>
      </c>
      <c r="FI443" s="404">
        <f t="shared" si="1216"/>
        <v>535</v>
      </c>
      <c r="FJ443" s="565"/>
      <c r="FK443" s="772">
        <v>3</v>
      </c>
      <c r="FL443" s="500">
        <f t="shared" si="1217"/>
        <v>0</v>
      </c>
      <c r="FM443" s="404">
        <f t="shared" si="1218"/>
        <v>0</v>
      </c>
      <c r="FN443" s="500">
        <f t="shared" si="1219"/>
        <v>56.033334666666661</v>
      </c>
      <c r="FO443" s="404">
        <f t="shared" si="1220"/>
        <v>51.374999999999972</v>
      </c>
      <c r="FP443" s="500">
        <f t="shared" si="1221"/>
        <v>1681.0000399999999</v>
      </c>
      <c r="FQ443" s="404">
        <f t="shared" si="1222"/>
        <v>1643.9999999999991</v>
      </c>
      <c r="FR443" s="565">
        <v>5</v>
      </c>
      <c r="FS443" s="773">
        <v>3</v>
      </c>
      <c r="FT443" s="500">
        <f t="shared" si="1223"/>
        <v>5</v>
      </c>
      <c r="FU443" s="404">
        <f t="shared" si="1224"/>
        <v>3</v>
      </c>
      <c r="FV443" s="564">
        <v>6.4</v>
      </c>
      <c r="FW443" s="774">
        <v>8.6666666666666696</v>
      </c>
      <c r="FX443" s="500">
        <f t="shared" si="1225"/>
        <v>32</v>
      </c>
      <c r="FY443" s="404">
        <f t="shared" si="1226"/>
        <v>26.000000000000007</v>
      </c>
      <c r="FZ443" s="564">
        <v>45.2</v>
      </c>
      <c r="GA443" s="774">
        <v>58.3333333333333</v>
      </c>
      <c r="GB443" s="500">
        <f t="shared" si="1227"/>
        <v>226</v>
      </c>
      <c r="GC443" s="404">
        <f t="shared" si="1228"/>
        <v>174.99999999999989</v>
      </c>
      <c r="GD443" s="510">
        <f t="shared" si="1229"/>
        <v>106</v>
      </c>
      <c r="GE443" s="404">
        <f t="shared" si="1230"/>
        <v>125</v>
      </c>
      <c r="GF443" s="500">
        <f t="shared" si="1231"/>
        <v>106</v>
      </c>
      <c r="GG443" s="404">
        <f t="shared" si="1232"/>
        <v>125</v>
      </c>
      <c r="GH443" s="500">
        <f t="shared" si="1233"/>
        <v>280.49998299999999</v>
      </c>
      <c r="GI443" s="404">
        <f t="shared" si="1234"/>
        <v>312.99999999999994</v>
      </c>
      <c r="GJ443" s="500">
        <f t="shared" si="1235"/>
        <v>7117.9999499999994</v>
      </c>
      <c r="GK443" s="404">
        <f t="shared" si="1236"/>
        <v>8181</v>
      </c>
      <c r="GL443" s="510">
        <f t="shared" si="1237"/>
        <v>128</v>
      </c>
      <c r="GM443" s="404">
        <f t="shared" si="1238"/>
        <v>91</v>
      </c>
      <c r="GN443" s="500">
        <f t="shared" si="1239"/>
        <v>128</v>
      </c>
      <c r="GO443" s="404">
        <f t="shared" si="1240"/>
        <v>91</v>
      </c>
      <c r="GP443" s="500">
        <f t="shared" si="1241"/>
        <v>465.50004000000001</v>
      </c>
      <c r="GQ443" s="404">
        <f t="shared" si="1242"/>
        <v>317.49999999999972</v>
      </c>
      <c r="GR443" s="500">
        <f t="shared" si="1243"/>
        <v>9299.9997000000003</v>
      </c>
      <c r="GS443" s="404">
        <f t="shared" si="1244"/>
        <v>6670.9999999999991</v>
      </c>
      <c r="GT443" s="510">
        <f t="shared" si="1245"/>
        <v>234</v>
      </c>
      <c r="GU443" s="404">
        <f t="shared" si="1246"/>
        <v>216</v>
      </c>
      <c r="GV443" s="500">
        <f t="shared" si="1247"/>
        <v>234</v>
      </c>
      <c r="GW443" s="404">
        <f t="shared" si="1248"/>
        <v>216</v>
      </c>
      <c r="GX443" s="500">
        <f t="shared" si="1249"/>
        <v>746.00002300000006</v>
      </c>
      <c r="GY443" s="404">
        <f t="shared" si="1250"/>
        <v>630.49999999999966</v>
      </c>
      <c r="GZ443" s="500">
        <f t="shared" si="1251"/>
        <v>16417.999649999998</v>
      </c>
      <c r="HA443" s="404">
        <f t="shared" si="1252"/>
        <v>14852</v>
      </c>
      <c r="HB443" s="510">
        <f t="shared" si="1253"/>
        <v>0</v>
      </c>
      <c r="HC443" s="404">
        <f t="shared" si="1254"/>
        <v>0</v>
      </c>
      <c r="HD443" s="500">
        <f t="shared" si="1255"/>
        <v>0</v>
      </c>
      <c r="HE443" s="404">
        <f t="shared" si="1256"/>
        <v>0</v>
      </c>
      <c r="HF443" s="500" t="str">
        <f t="shared" si="1257"/>
        <v/>
      </c>
      <c r="HG443" s="404" t="str">
        <f t="shared" si="1258"/>
        <v/>
      </c>
      <c r="HH443" s="500" t="str">
        <f t="shared" si="1259"/>
        <v/>
      </c>
      <c r="HI443" s="404" t="str">
        <f t="shared" si="1260"/>
        <v/>
      </c>
      <c r="HJ443" s="510">
        <f t="shared" si="1261"/>
        <v>778.00002300000006</v>
      </c>
      <c r="HK443" s="404">
        <f t="shared" si="1262"/>
        <v>656.49999999999966</v>
      </c>
      <c r="HL443" s="500">
        <f t="shared" si="1263"/>
        <v>16643.999649999998</v>
      </c>
      <c r="HM443" s="404">
        <f t="shared" si="1264"/>
        <v>15027</v>
      </c>
    </row>
    <row r="444" spans="1:221">
      <c r="A444" s="763" t="s">
        <v>548</v>
      </c>
      <c r="B444" s="764" t="s">
        <v>1169</v>
      </c>
      <c r="C444" s="777"/>
      <c r="D444" s="766">
        <v>233648</v>
      </c>
      <c r="E444" s="515">
        <v>10</v>
      </c>
      <c r="F444" s="422">
        <v>283</v>
      </c>
      <c r="G444" s="768">
        <v>249</v>
      </c>
      <c r="H444" s="422">
        <v>0</v>
      </c>
      <c r="I444" s="768">
        <v>0</v>
      </c>
      <c r="J444" s="500">
        <f t="shared" si="1115"/>
        <v>283</v>
      </c>
      <c r="K444" s="404">
        <f t="shared" si="1116"/>
        <v>249</v>
      </c>
      <c r="L444" s="579" t="s">
        <v>409</v>
      </c>
      <c r="M444" s="768" t="s">
        <v>409</v>
      </c>
      <c r="N444" s="500">
        <f t="shared" si="1117"/>
        <v>283</v>
      </c>
      <c r="O444" s="404">
        <f t="shared" si="1118"/>
        <v>241</v>
      </c>
      <c r="P444" s="500">
        <f t="shared" si="1119"/>
        <v>283</v>
      </c>
      <c r="Q444" s="404">
        <f t="shared" si="1120"/>
        <v>241</v>
      </c>
      <c r="R444" s="422">
        <v>92</v>
      </c>
      <c r="S444" s="768">
        <v>92</v>
      </c>
      <c r="T444" s="500">
        <f t="shared" si="1121"/>
        <v>92</v>
      </c>
      <c r="U444" s="404">
        <f t="shared" si="1122"/>
        <v>92</v>
      </c>
      <c r="V444" s="422">
        <v>12</v>
      </c>
      <c r="W444" s="768">
        <v>7</v>
      </c>
      <c r="X444" s="500">
        <f t="shared" si="1123"/>
        <v>12</v>
      </c>
      <c r="Y444" s="404">
        <f t="shared" si="1124"/>
        <v>7</v>
      </c>
      <c r="Z444" s="422"/>
      <c r="AA444" s="768"/>
      <c r="AB444" s="500">
        <f t="shared" si="1125"/>
        <v>0</v>
      </c>
      <c r="AC444" s="404">
        <f t="shared" si="1126"/>
        <v>0</v>
      </c>
      <c r="AD444" s="500">
        <f t="shared" si="1127"/>
        <v>104</v>
      </c>
      <c r="AE444" s="404">
        <f t="shared" si="1128"/>
        <v>99</v>
      </c>
      <c r="AF444" s="500">
        <f t="shared" si="1129"/>
        <v>104</v>
      </c>
      <c r="AG444" s="404">
        <f t="shared" si="1130"/>
        <v>99</v>
      </c>
      <c r="AH444" s="564">
        <v>2.5326089999999999</v>
      </c>
      <c r="AI444" s="769">
        <v>2.89130434782609</v>
      </c>
      <c r="AJ444" s="500">
        <f t="shared" si="1131"/>
        <v>233.00002799999999</v>
      </c>
      <c r="AK444" s="404">
        <f t="shared" si="1132"/>
        <v>266.00000000000028</v>
      </c>
      <c r="AL444" s="564">
        <v>2.8333330000000001</v>
      </c>
      <c r="AM444" s="769">
        <v>3.4285714285714302</v>
      </c>
      <c r="AN444" s="500">
        <f t="shared" si="1133"/>
        <v>33.999996000000003</v>
      </c>
      <c r="AO444" s="404">
        <f t="shared" si="1134"/>
        <v>24.000000000000011</v>
      </c>
      <c r="AP444" s="564"/>
      <c r="AQ444" s="769"/>
      <c r="AR444" s="500">
        <f t="shared" si="1135"/>
        <v>0</v>
      </c>
      <c r="AS444" s="404">
        <f t="shared" si="1136"/>
        <v>0</v>
      </c>
      <c r="AT444" s="236">
        <f t="shared" si="1137"/>
        <v>2.5673079230769229</v>
      </c>
      <c r="AU444" s="237">
        <f t="shared" si="1138"/>
        <v>2.9292929292929322</v>
      </c>
      <c r="AV444" s="500">
        <f t="shared" si="1139"/>
        <v>267.000024</v>
      </c>
      <c r="AW444" s="404">
        <f t="shared" si="1140"/>
        <v>290.00000000000028</v>
      </c>
      <c r="AX444" s="422">
        <v>84.804349999999999</v>
      </c>
      <c r="AY444" s="768">
        <v>114.282608695652</v>
      </c>
      <c r="AZ444" s="500">
        <f t="shared" si="1141"/>
        <v>7802.0002000000004</v>
      </c>
      <c r="BA444" s="404">
        <f t="shared" si="1142"/>
        <v>10513.999999999984</v>
      </c>
      <c r="BB444" s="422">
        <v>77.083330000000004</v>
      </c>
      <c r="BC444" s="768">
        <v>82</v>
      </c>
      <c r="BD444" s="500">
        <f t="shared" si="1143"/>
        <v>924.9999600000001</v>
      </c>
      <c r="BE444" s="404">
        <f t="shared" si="1144"/>
        <v>574</v>
      </c>
      <c r="BF444" s="422"/>
      <c r="BG444" s="768"/>
      <c r="BH444" s="500">
        <f t="shared" si="1145"/>
        <v>0</v>
      </c>
      <c r="BI444" s="404">
        <f t="shared" si="1146"/>
        <v>0</v>
      </c>
      <c r="BJ444" s="500">
        <f t="shared" si="1147"/>
        <v>83.91346307692308</v>
      </c>
      <c r="BK444" s="404">
        <f t="shared" si="1148"/>
        <v>111.99999999999983</v>
      </c>
      <c r="BL444" s="500">
        <f t="shared" si="1149"/>
        <v>8727.0001599999996</v>
      </c>
      <c r="BM444" s="404">
        <f t="shared" si="1150"/>
        <v>11087.999999999984</v>
      </c>
      <c r="BN444" s="422">
        <v>41</v>
      </c>
      <c r="BO444" s="768">
        <v>42</v>
      </c>
      <c r="BP444" s="500">
        <f t="shared" si="1151"/>
        <v>41</v>
      </c>
      <c r="BQ444" s="404">
        <f t="shared" si="1152"/>
        <v>42</v>
      </c>
      <c r="BR444" s="422">
        <v>45</v>
      </c>
      <c r="BS444" s="768">
        <v>23</v>
      </c>
      <c r="BT444" s="500">
        <f t="shared" si="1153"/>
        <v>45</v>
      </c>
      <c r="BU444" s="404">
        <f t="shared" si="1154"/>
        <v>23</v>
      </c>
      <c r="BV444" s="422"/>
      <c r="BW444" s="768"/>
      <c r="BX444" s="500">
        <f t="shared" si="1155"/>
        <v>0</v>
      </c>
      <c r="BY444" s="404">
        <f t="shared" si="1156"/>
        <v>0</v>
      </c>
      <c r="BZ444" s="500">
        <f t="shared" si="1157"/>
        <v>86</v>
      </c>
      <c r="CA444" s="404">
        <f t="shared" si="1158"/>
        <v>65</v>
      </c>
      <c r="CB444" s="500">
        <f t="shared" si="1159"/>
        <v>86</v>
      </c>
      <c r="CC444" s="404">
        <f t="shared" si="1160"/>
        <v>65</v>
      </c>
      <c r="CD444" s="564">
        <v>6.1219510000000001</v>
      </c>
      <c r="CE444" s="770">
        <v>5.6547619047619104</v>
      </c>
      <c r="CF444" s="500">
        <f t="shared" si="1161"/>
        <v>250.99999099999999</v>
      </c>
      <c r="CG444" s="404">
        <f t="shared" si="1162"/>
        <v>237.50000000000023</v>
      </c>
      <c r="CH444" s="564">
        <v>8.644444</v>
      </c>
      <c r="CI444" s="770">
        <v>7.6521739130434803</v>
      </c>
      <c r="CJ444" s="500">
        <f t="shared" si="1163"/>
        <v>388.99997999999999</v>
      </c>
      <c r="CK444" s="404">
        <f t="shared" si="1164"/>
        <v>176.00000000000006</v>
      </c>
      <c r="CL444" s="564"/>
      <c r="CM444" s="770"/>
      <c r="CN444" s="500">
        <f t="shared" si="1165"/>
        <v>0</v>
      </c>
      <c r="CO444" s="404">
        <f t="shared" si="1166"/>
        <v>0</v>
      </c>
      <c r="CP444" s="500">
        <f t="shared" si="1167"/>
        <v>7.4418601279069767</v>
      </c>
      <c r="CQ444" s="237">
        <f t="shared" si="1168"/>
        <v>6.3615384615384656</v>
      </c>
      <c r="CR444" s="500">
        <f t="shared" si="1169"/>
        <v>639.99997099999996</v>
      </c>
      <c r="CS444" s="404">
        <f t="shared" si="1170"/>
        <v>413.50000000000028</v>
      </c>
      <c r="CT444" s="565">
        <v>95.463409999999996</v>
      </c>
      <c r="CU444" s="770">
        <v>135.97619047619</v>
      </c>
      <c r="CV444" s="500">
        <f t="shared" si="1171"/>
        <v>3913.9998099999998</v>
      </c>
      <c r="CW444" s="404">
        <f t="shared" si="1172"/>
        <v>5710.99999999998</v>
      </c>
      <c r="CX444" s="565">
        <v>100.7111</v>
      </c>
      <c r="CY444" s="770">
        <v>88.869565217391298</v>
      </c>
      <c r="CZ444" s="500">
        <f t="shared" si="1173"/>
        <v>4531.9994999999999</v>
      </c>
      <c r="DA444" s="404">
        <f t="shared" si="1174"/>
        <v>2043.9999999999998</v>
      </c>
      <c r="DB444" s="565"/>
      <c r="DC444" s="770"/>
      <c r="DD444" s="500">
        <f t="shared" si="1175"/>
        <v>0</v>
      </c>
      <c r="DE444" s="404">
        <f t="shared" si="1176"/>
        <v>0</v>
      </c>
      <c r="DF444" s="500">
        <f t="shared" si="1177"/>
        <v>98.209294302325574</v>
      </c>
      <c r="DG444" s="404">
        <f t="shared" si="1178"/>
        <v>119.30769230769199</v>
      </c>
      <c r="DH444" s="500">
        <f t="shared" si="1179"/>
        <v>8445.9993099999992</v>
      </c>
      <c r="DI444" s="404">
        <f t="shared" si="1180"/>
        <v>7754.99999999998</v>
      </c>
      <c r="DJ444" s="500">
        <f t="shared" si="1181"/>
        <v>190</v>
      </c>
      <c r="DK444" s="404">
        <f t="shared" si="1182"/>
        <v>164</v>
      </c>
      <c r="DL444" s="500">
        <f t="shared" si="1183"/>
        <v>190</v>
      </c>
      <c r="DM444" s="404">
        <f t="shared" si="1184"/>
        <v>164</v>
      </c>
      <c r="DN444" s="236">
        <f t="shared" si="1185"/>
        <v>4.7736841842105262</v>
      </c>
      <c r="DO444" s="237">
        <f t="shared" si="1186"/>
        <v>4.2896341463414664</v>
      </c>
      <c r="DP444" s="500">
        <f t="shared" si="1187"/>
        <v>906.99999500000001</v>
      </c>
      <c r="DQ444" s="404">
        <f t="shared" si="1188"/>
        <v>703.50000000000045</v>
      </c>
      <c r="DR444" s="500">
        <f t="shared" si="1189"/>
        <v>90.3842077368421</v>
      </c>
      <c r="DS444" s="404">
        <f t="shared" si="1190"/>
        <v>114.89634146341442</v>
      </c>
      <c r="DT444" s="500">
        <f t="shared" si="1191"/>
        <v>17172.999469999999</v>
      </c>
      <c r="DU444" s="404">
        <f t="shared" si="1192"/>
        <v>18842.999999999964</v>
      </c>
      <c r="DV444" s="565">
        <v>12</v>
      </c>
      <c r="DW444" s="771">
        <v>15</v>
      </c>
      <c r="DX444" s="500">
        <f t="shared" si="1193"/>
        <v>12</v>
      </c>
      <c r="DY444" s="404">
        <f t="shared" si="1194"/>
        <v>15</v>
      </c>
      <c r="DZ444" s="565">
        <v>31</v>
      </c>
      <c r="EA444" s="771">
        <v>25</v>
      </c>
      <c r="EB444" s="500">
        <f t="shared" si="1195"/>
        <v>31</v>
      </c>
      <c r="EC444" s="404">
        <f t="shared" si="1196"/>
        <v>25</v>
      </c>
      <c r="ED444" s="565"/>
      <c r="EE444" s="771"/>
      <c r="EF444" s="500">
        <f t="shared" si="1197"/>
        <v>0</v>
      </c>
      <c r="EG444" s="404">
        <f t="shared" si="1198"/>
        <v>0</v>
      </c>
      <c r="EH444" s="500">
        <f t="shared" si="1199"/>
        <v>43</v>
      </c>
      <c r="EI444" s="404">
        <f t="shared" si="1200"/>
        <v>40</v>
      </c>
      <c r="EJ444" s="500">
        <f t="shared" si="1201"/>
        <v>43</v>
      </c>
      <c r="EK444" s="404">
        <f t="shared" si="1202"/>
        <v>40</v>
      </c>
      <c r="EL444" s="564">
        <v>4.5416670000000003</v>
      </c>
      <c r="EM444" s="772">
        <v>4.4000000000000004</v>
      </c>
      <c r="EN444" s="500">
        <f t="shared" si="1203"/>
        <v>54.500004000000004</v>
      </c>
      <c r="EO444" s="404">
        <f t="shared" si="1204"/>
        <v>66</v>
      </c>
      <c r="EP444" s="564">
        <v>3.274194</v>
      </c>
      <c r="EQ444" s="772">
        <v>2.56</v>
      </c>
      <c r="ER444" s="500">
        <f t="shared" si="1205"/>
        <v>101.50001400000001</v>
      </c>
      <c r="ES444" s="404">
        <f t="shared" si="1206"/>
        <v>64</v>
      </c>
      <c r="ET444" s="564"/>
      <c r="EU444" s="772"/>
      <c r="EV444" s="500">
        <f t="shared" si="1207"/>
        <v>0</v>
      </c>
      <c r="EW444" s="404">
        <f t="shared" si="1208"/>
        <v>0</v>
      </c>
      <c r="EX444" s="236">
        <f t="shared" si="1209"/>
        <v>3.6279073953488377</v>
      </c>
      <c r="EY444" s="237">
        <f t="shared" si="1210"/>
        <v>3.25</v>
      </c>
      <c r="EZ444" s="500">
        <f t="shared" si="1211"/>
        <v>156.00001800000001</v>
      </c>
      <c r="FA444" s="404">
        <f t="shared" si="1212"/>
        <v>130</v>
      </c>
      <c r="FB444" s="565">
        <v>66.916669999999996</v>
      </c>
      <c r="FC444" s="772">
        <v>95.933333333333294</v>
      </c>
      <c r="FD444" s="500">
        <f t="shared" si="1213"/>
        <v>803.0000399999999</v>
      </c>
      <c r="FE444" s="404">
        <f t="shared" si="1214"/>
        <v>1438.9999999999993</v>
      </c>
      <c r="FF444" s="565">
        <v>52.74194</v>
      </c>
      <c r="FG444" s="772">
        <v>43.96</v>
      </c>
      <c r="FH444" s="500">
        <f t="shared" si="1215"/>
        <v>1635.0001400000001</v>
      </c>
      <c r="FI444" s="404">
        <f t="shared" si="1216"/>
        <v>1099</v>
      </c>
      <c r="FJ444" s="565"/>
      <c r="FK444" s="772">
        <v>37</v>
      </c>
      <c r="FL444" s="500">
        <f t="shared" si="1217"/>
        <v>0</v>
      </c>
      <c r="FM444" s="404">
        <f t="shared" si="1218"/>
        <v>0</v>
      </c>
      <c r="FN444" s="500">
        <f t="shared" si="1219"/>
        <v>56.697678604651166</v>
      </c>
      <c r="FO444" s="404">
        <f t="shared" si="1220"/>
        <v>63.449999999999974</v>
      </c>
      <c r="FP444" s="500">
        <f t="shared" si="1221"/>
        <v>2438.00018</v>
      </c>
      <c r="FQ444" s="404">
        <f t="shared" si="1222"/>
        <v>2537.9999999999991</v>
      </c>
      <c r="FR444" s="565">
        <v>50</v>
      </c>
      <c r="FS444" s="773">
        <v>37</v>
      </c>
      <c r="FT444" s="500">
        <f t="shared" si="1223"/>
        <v>50</v>
      </c>
      <c r="FU444" s="404">
        <f t="shared" si="1224"/>
        <v>37</v>
      </c>
      <c r="FV444" s="564">
        <v>9.9</v>
      </c>
      <c r="FW444" s="774">
        <v>8</v>
      </c>
      <c r="FX444" s="500">
        <f t="shared" si="1225"/>
        <v>495</v>
      </c>
      <c r="FY444" s="404">
        <f t="shared" si="1226"/>
        <v>296</v>
      </c>
      <c r="FZ444" s="564">
        <v>89.66</v>
      </c>
      <c r="GA444" s="774">
        <v>106.972972972973</v>
      </c>
      <c r="GB444" s="500">
        <f t="shared" si="1227"/>
        <v>4483</v>
      </c>
      <c r="GC444" s="404">
        <f t="shared" si="1228"/>
        <v>3958.0000000000009</v>
      </c>
      <c r="GD444" s="510">
        <f t="shared" si="1229"/>
        <v>145</v>
      </c>
      <c r="GE444" s="404">
        <f t="shared" si="1230"/>
        <v>149</v>
      </c>
      <c r="GF444" s="500">
        <f t="shared" si="1231"/>
        <v>145</v>
      </c>
      <c r="GG444" s="404">
        <f t="shared" si="1232"/>
        <v>149</v>
      </c>
      <c r="GH444" s="500">
        <f t="shared" si="1233"/>
        <v>538.50002299999994</v>
      </c>
      <c r="GI444" s="404">
        <f t="shared" si="1234"/>
        <v>569.50000000000045</v>
      </c>
      <c r="GJ444" s="500">
        <f t="shared" si="1235"/>
        <v>12519.000049999999</v>
      </c>
      <c r="GK444" s="404">
        <f t="shared" si="1236"/>
        <v>17663.999999999964</v>
      </c>
      <c r="GL444" s="510">
        <f t="shared" si="1237"/>
        <v>88</v>
      </c>
      <c r="GM444" s="404">
        <f t="shared" si="1238"/>
        <v>55</v>
      </c>
      <c r="GN444" s="500">
        <f t="shared" si="1239"/>
        <v>88</v>
      </c>
      <c r="GO444" s="404">
        <f t="shared" si="1240"/>
        <v>55</v>
      </c>
      <c r="GP444" s="500">
        <f t="shared" si="1241"/>
        <v>524.49999000000003</v>
      </c>
      <c r="GQ444" s="404">
        <f t="shared" si="1242"/>
        <v>264.00000000000006</v>
      </c>
      <c r="GR444" s="500">
        <f t="shared" si="1243"/>
        <v>7091.9996000000001</v>
      </c>
      <c r="GS444" s="404">
        <f t="shared" si="1244"/>
        <v>3717</v>
      </c>
      <c r="GT444" s="510">
        <f t="shared" si="1245"/>
        <v>233</v>
      </c>
      <c r="GU444" s="404">
        <f t="shared" si="1246"/>
        <v>204</v>
      </c>
      <c r="GV444" s="500">
        <f t="shared" si="1247"/>
        <v>233</v>
      </c>
      <c r="GW444" s="404">
        <f t="shared" si="1248"/>
        <v>204</v>
      </c>
      <c r="GX444" s="500">
        <f t="shared" si="1249"/>
        <v>1063.0000129999999</v>
      </c>
      <c r="GY444" s="404">
        <f t="shared" si="1250"/>
        <v>833.50000000000045</v>
      </c>
      <c r="GZ444" s="500">
        <f t="shared" si="1251"/>
        <v>19610.999649999998</v>
      </c>
      <c r="HA444" s="404">
        <f t="shared" si="1252"/>
        <v>21380.999999999964</v>
      </c>
      <c r="HB444" s="510">
        <f t="shared" si="1253"/>
        <v>0</v>
      </c>
      <c r="HC444" s="404">
        <f t="shared" si="1254"/>
        <v>0</v>
      </c>
      <c r="HD444" s="500">
        <f t="shared" si="1255"/>
        <v>0</v>
      </c>
      <c r="HE444" s="404">
        <f t="shared" si="1256"/>
        <v>0</v>
      </c>
      <c r="HF444" s="500" t="str">
        <f t="shared" si="1257"/>
        <v/>
      </c>
      <c r="HG444" s="404" t="str">
        <f t="shared" si="1258"/>
        <v/>
      </c>
      <c r="HH444" s="500" t="str">
        <f t="shared" si="1259"/>
        <v/>
      </c>
      <c r="HI444" s="404" t="str">
        <f t="shared" si="1260"/>
        <v/>
      </c>
      <c r="HJ444" s="510">
        <f t="shared" si="1261"/>
        <v>1558.0000130000001</v>
      </c>
      <c r="HK444" s="404">
        <f t="shared" si="1262"/>
        <v>1129.5000000000005</v>
      </c>
      <c r="HL444" s="500">
        <f t="shared" si="1263"/>
        <v>24093.999649999998</v>
      </c>
      <c r="HM444" s="404">
        <f t="shared" si="1264"/>
        <v>25338.999999999964</v>
      </c>
    </row>
    <row r="445" spans="1:221">
      <c r="A445" s="763" t="s">
        <v>548</v>
      </c>
      <c r="B445" s="629" t="s">
        <v>1170</v>
      </c>
      <c r="C445" s="630"/>
      <c r="D445" s="766">
        <v>233903</v>
      </c>
      <c r="E445" s="514">
        <v>10</v>
      </c>
      <c r="F445" s="422">
        <v>290</v>
      </c>
      <c r="G445" s="768">
        <v>303</v>
      </c>
      <c r="H445" s="422">
        <v>0</v>
      </c>
      <c r="I445" s="768">
        <v>0</v>
      </c>
      <c r="J445" s="500">
        <f t="shared" si="1115"/>
        <v>290</v>
      </c>
      <c r="K445" s="404">
        <f t="shared" si="1116"/>
        <v>303</v>
      </c>
      <c r="L445" s="579" t="s">
        <v>409</v>
      </c>
      <c r="M445" s="768" t="s">
        <v>409</v>
      </c>
      <c r="N445" s="500">
        <f t="shared" si="1117"/>
        <v>290</v>
      </c>
      <c r="O445" s="404">
        <f t="shared" si="1118"/>
        <v>293</v>
      </c>
      <c r="P445" s="500">
        <f t="shared" si="1119"/>
        <v>290</v>
      </c>
      <c r="Q445" s="404">
        <f t="shared" si="1120"/>
        <v>293</v>
      </c>
      <c r="R445" s="422">
        <v>50</v>
      </c>
      <c r="S445" s="768">
        <v>61</v>
      </c>
      <c r="T445" s="500">
        <f t="shared" si="1121"/>
        <v>50</v>
      </c>
      <c r="U445" s="404">
        <f t="shared" si="1122"/>
        <v>61</v>
      </c>
      <c r="V445" s="422">
        <v>13</v>
      </c>
      <c r="W445" s="768">
        <v>9</v>
      </c>
      <c r="X445" s="500">
        <f t="shared" si="1123"/>
        <v>13</v>
      </c>
      <c r="Y445" s="404">
        <f t="shared" si="1124"/>
        <v>9</v>
      </c>
      <c r="Z445" s="422"/>
      <c r="AA445" s="768"/>
      <c r="AB445" s="500">
        <f t="shared" si="1125"/>
        <v>0</v>
      </c>
      <c r="AC445" s="404">
        <f t="shared" si="1126"/>
        <v>0</v>
      </c>
      <c r="AD445" s="500">
        <f t="shared" si="1127"/>
        <v>63</v>
      </c>
      <c r="AE445" s="404">
        <f t="shared" si="1128"/>
        <v>70</v>
      </c>
      <c r="AF445" s="500">
        <f t="shared" si="1129"/>
        <v>63</v>
      </c>
      <c r="AG445" s="404">
        <f t="shared" si="1130"/>
        <v>70</v>
      </c>
      <c r="AH445" s="564">
        <v>2.7</v>
      </c>
      <c r="AI445" s="769">
        <v>2.8196721311475401</v>
      </c>
      <c r="AJ445" s="500">
        <f t="shared" si="1131"/>
        <v>135</v>
      </c>
      <c r="AK445" s="404">
        <f t="shared" si="1132"/>
        <v>171.99999999999994</v>
      </c>
      <c r="AL445" s="564">
        <v>4.0769229999999999</v>
      </c>
      <c r="AM445" s="769">
        <v>3.1111111111111098</v>
      </c>
      <c r="AN445" s="500">
        <f t="shared" si="1133"/>
        <v>52.999998999999995</v>
      </c>
      <c r="AO445" s="404">
        <f t="shared" si="1134"/>
        <v>27.999999999999989</v>
      </c>
      <c r="AP445" s="564"/>
      <c r="AQ445" s="769"/>
      <c r="AR445" s="500">
        <f t="shared" si="1135"/>
        <v>0</v>
      </c>
      <c r="AS445" s="404">
        <f t="shared" si="1136"/>
        <v>0</v>
      </c>
      <c r="AT445" s="236">
        <f t="shared" si="1137"/>
        <v>2.9841269682539684</v>
      </c>
      <c r="AU445" s="237">
        <f t="shared" si="1138"/>
        <v>2.8571428571428563</v>
      </c>
      <c r="AV445" s="500">
        <f t="shared" si="1139"/>
        <v>187.999999</v>
      </c>
      <c r="AW445" s="404">
        <f t="shared" si="1140"/>
        <v>199.99999999999994</v>
      </c>
      <c r="AX445" s="422">
        <v>81.72</v>
      </c>
      <c r="AY445" s="768">
        <v>140.90163934426201</v>
      </c>
      <c r="AZ445" s="500">
        <f t="shared" si="1141"/>
        <v>4086</v>
      </c>
      <c r="BA445" s="404">
        <f t="shared" si="1142"/>
        <v>8594.9999999999818</v>
      </c>
      <c r="BB445" s="422">
        <v>89.461539999999999</v>
      </c>
      <c r="BC445" s="768">
        <v>78.4444444444444</v>
      </c>
      <c r="BD445" s="500">
        <f t="shared" si="1143"/>
        <v>1163.0000199999999</v>
      </c>
      <c r="BE445" s="404">
        <f t="shared" si="1144"/>
        <v>705.99999999999955</v>
      </c>
      <c r="BF445" s="422"/>
      <c r="BG445" s="768"/>
      <c r="BH445" s="500">
        <f t="shared" si="1145"/>
        <v>0</v>
      </c>
      <c r="BI445" s="404">
        <f t="shared" si="1146"/>
        <v>0</v>
      </c>
      <c r="BJ445" s="500">
        <f t="shared" si="1147"/>
        <v>83.317460634920621</v>
      </c>
      <c r="BK445" s="404">
        <f t="shared" si="1148"/>
        <v>132.87142857142831</v>
      </c>
      <c r="BL445" s="500">
        <f t="shared" si="1149"/>
        <v>5249.0000199999995</v>
      </c>
      <c r="BM445" s="404">
        <f t="shared" si="1150"/>
        <v>9300.9999999999818</v>
      </c>
      <c r="BN445" s="422">
        <v>51</v>
      </c>
      <c r="BO445" s="768">
        <v>63</v>
      </c>
      <c r="BP445" s="500">
        <f t="shared" si="1151"/>
        <v>51</v>
      </c>
      <c r="BQ445" s="404">
        <f t="shared" si="1152"/>
        <v>63</v>
      </c>
      <c r="BR445" s="422">
        <v>70</v>
      </c>
      <c r="BS445" s="768">
        <v>46</v>
      </c>
      <c r="BT445" s="500">
        <f t="shared" si="1153"/>
        <v>70</v>
      </c>
      <c r="BU445" s="404">
        <f t="shared" si="1154"/>
        <v>46</v>
      </c>
      <c r="BV445" s="422"/>
      <c r="BW445" s="768"/>
      <c r="BX445" s="500">
        <f t="shared" si="1155"/>
        <v>0</v>
      </c>
      <c r="BY445" s="404">
        <f t="shared" si="1156"/>
        <v>0</v>
      </c>
      <c r="BZ445" s="500">
        <f t="shared" si="1157"/>
        <v>121</v>
      </c>
      <c r="CA445" s="404">
        <f t="shared" si="1158"/>
        <v>109</v>
      </c>
      <c r="CB445" s="500">
        <f t="shared" si="1159"/>
        <v>121</v>
      </c>
      <c r="CC445" s="404">
        <f t="shared" si="1160"/>
        <v>109</v>
      </c>
      <c r="CD445" s="564">
        <v>4.3921570000000001</v>
      </c>
      <c r="CE445" s="770">
        <v>4.7619047619047601</v>
      </c>
      <c r="CF445" s="500">
        <f t="shared" si="1161"/>
        <v>224.00000700000001</v>
      </c>
      <c r="CG445" s="404">
        <f t="shared" si="1162"/>
        <v>299.99999999999989</v>
      </c>
      <c r="CH445" s="564">
        <v>7.3142860000000001</v>
      </c>
      <c r="CI445" s="770">
        <v>7.1739130434782599</v>
      </c>
      <c r="CJ445" s="500">
        <f t="shared" si="1163"/>
        <v>512.00001999999995</v>
      </c>
      <c r="CK445" s="404">
        <f t="shared" si="1164"/>
        <v>329.99999999999994</v>
      </c>
      <c r="CL445" s="564"/>
      <c r="CM445" s="770"/>
      <c r="CN445" s="500">
        <f t="shared" si="1165"/>
        <v>0</v>
      </c>
      <c r="CO445" s="404">
        <f t="shared" si="1166"/>
        <v>0</v>
      </c>
      <c r="CP445" s="500">
        <f t="shared" si="1167"/>
        <v>6.0826448512396691</v>
      </c>
      <c r="CQ445" s="237">
        <f t="shared" si="1168"/>
        <v>5.7798165137614657</v>
      </c>
      <c r="CR445" s="500">
        <f t="shared" si="1169"/>
        <v>736.00002699999993</v>
      </c>
      <c r="CS445" s="404">
        <f t="shared" si="1170"/>
        <v>629.99999999999977</v>
      </c>
      <c r="CT445" s="565">
        <v>80.627449999999996</v>
      </c>
      <c r="CU445" s="770">
        <v>142.142857142857</v>
      </c>
      <c r="CV445" s="500">
        <f t="shared" si="1171"/>
        <v>4111.9999499999994</v>
      </c>
      <c r="CW445" s="404">
        <f t="shared" si="1172"/>
        <v>8954.9999999999909</v>
      </c>
      <c r="CX445" s="565">
        <v>88.657139999999998</v>
      </c>
      <c r="CY445" s="770">
        <v>99.695652173913004</v>
      </c>
      <c r="CZ445" s="500">
        <f t="shared" si="1173"/>
        <v>6205.9997999999996</v>
      </c>
      <c r="DA445" s="404">
        <f t="shared" si="1174"/>
        <v>4585.9999999999982</v>
      </c>
      <c r="DB445" s="565"/>
      <c r="DC445" s="770"/>
      <c r="DD445" s="500">
        <f t="shared" si="1175"/>
        <v>0</v>
      </c>
      <c r="DE445" s="404">
        <f t="shared" si="1176"/>
        <v>0</v>
      </c>
      <c r="DF445" s="500">
        <f t="shared" si="1177"/>
        <v>85.272725206611568</v>
      </c>
      <c r="DG445" s="404">
        <f t="shared" si="1178"/>
        <v>124.22935779816504</v>
      </c>
      <c r="DH445" s="500">
        <f t="shared" si="1179"/>
        <v>10317.999749999999</v>
      </c>
      <c r="DI445" s="404">
        <f t="shared" si="1180"/>
        <v>13540.999999999989</v>
      </c>
      <c r="DJ445" s="500">
        <f t="shared" si="1181"/>
        <v>184</v>
      </c>
      <c r="DK445" s="404">
        <f t="shared" si="1182"/>
        <v>179</v>
      </c>
      <c r="DL445" s="500">
        <f t="shared" si="1183"/>
        <v>184</v>
      </c>
      <c r="DM445" s="404">
        <f t="shared" si="1184"/>
        <v>179</v>
      </c>
      <c r="DN445" s="236">
        <f t="shared" si="1185"/>
        <v>5.02173927173913</v>
      </c>
      <c r="DO445" s="237">
        <f t="shared" si="1186"/>
        <v>4.6368715083798868</v>
      </c>
      <c r="DP445" s="500">
        <f t="shared" si="1187"/>
        <v>924.00002599999993</v>
      </c>
      <c r="DQ445" s="404">
        <f t="shared" si="1188"/>
        <v>829.99999999999977</v>
      </c>
      <c r="DR445" s="500">
        <f t="shared" si="1189"/>
        <v>84.603259619565208</v>
      </c>
      <c r="DS445" s="404">
        <f t="shared" si="1190"/>
        <v>127.60893854748588</v>
      </c>
      <c r="DT445" s="500">
        <f t="shared" si="1191"/>
        <v>15566.999769999999</v>
      </c>
      <c r="DU445" s="404">
        <f t="shared" si="1192"/>
        <v>22841.999999999971</v>
      </c>
      <c r="DV445" s="565">
        <v>23</v>
      </c>
      <c r="DW445" s="771">
        <v>40</v>
      </c>
      <c r="DX445" s="500">
        <f t="shared" si="1193"/>
        <v>23</v>
      </c>
      <c r="DY445" s="404">
        <f t="shared" si="1194"/>
        <v>40</v>
      </c>
      <c r="DZ445" s="565">
        <v>36</v>
      </c>
      <c r="EA445" s="771">
        <v>22</v>
      </c>
      <c r="EB445" s="500">
        <f t="shared" si="1195"/>
        <v>36</v>
      </c>
      <c r="EC445" s="404">
        <f t="shared" si="1196"/>
        <v>22</v>
      </c>
      <c r="ED445" s="565"/>
      <c r="EE445" s="771"/>
      <c r="EF445" s="500">
        <f t="shared" si="1197"/>
        <v>0</v>
      </c>
      <c r="EG445" s="404">
        <f t="shared" si="1198"/>
        <v>0</v>
      </c>
      <c r="EH445" s="500">
        <f t="shared" si="1199"/>
        <v>59</v>
      </c>
      <c r="EI445" s="404">
        <f t="shared" si="1200"/>
        <v>62</v>
      </c>
      <c r="EJ445" s="500">
        <f t="shared" si="1201"/>
        <v>59</v>
      </c>
      <c r="EK445" s="404">
        <f t="shared" si="1202"/>
        <v>62</v>
      </c>
      <c r="EL445" s="564">
        <v>4.1086960000000001</v>
      </c>
      <c r="EM445" s="772">
        <v>4.5875000000000004</v>
      </c>
      <c r="EN445" s="500">
        <f t="shared" si="1203"/>
        <v>94.500008000000008</v>
      </c>
      <c r="EO445" s="404">
        <f t="shared" si="1204"/>
        <v>183.5</v>
      </c>
      <c r="EP445" s="564">
        <v>4.4583329999999997</v>
      </c>
      <c r="EQ445" s="772">
        <v>4.7045454545454497</v>
      </c>
      <c r="ER445" s="500">
        <f t="shared" si="1205"/>
        <v>160.49998799999997</v>
      </c>
      <c r="ES445" s="404">
        <f t="shared" si="1206"/>
        <v>103.49999999999989</v>
      </c>
      <c r="ET445" s="564"/>
      <c r="EU445" s="772"/>
      <c r="EV445" s="500">
        <f t="shared" si="1207"/>
        <v>0</v>
      </c>
      <c r="EW445" s="404">
        <f t="shared" si="1208"/>
        <v>0</v>
      </c>
      <c r="EX445" s="236">
        <f t="shared" si="1209"/>
        <v>4.3220338305084747</v>
      </c>
      <c r="EY445" s="237">
        <f t="shared" si="1210"/>
        <v>4.6290322580645142</v>
      </c>
      <c r="EZ445" s="500">
        <f t="shared" si="1211"/>
        <v>254.99999600000001</v>
      </c>
      <c r="FA445" s="404">
        <f t="shared" si="1212"/>
        <v>286.99999999999989</v>
      </c>
      <c r="FB445" s="565">
        <v>67.391300000000001</v>
      </c>
      <c r="FC445" s="772">
        <v>120.375</v>
      </c>
      <c r="FD445" s="500">
        <f t="shared" si="1213"/>
        <v>1549.9999</v>
      </c>
      <c r="FE445" s="404">
        <f t="shared" si="1214"/>
        <v>4815</v>
      </c>
      <c r="FF445" s="565">
        <v>65.361109999999996</v>
      </c>
      <c r="FG445" s="772">
        <v>73.772727272727295</v>
      </c>
      <c r="FH445" s="500">
        <f t="shared" si="1215"/>
        <v>2352.9999600000001</v>
      </c>
      <c r="FI445" s="404">
        <f t="shared" si="1216"/>
        <v>1623.0000000000005</v>
      </c>
      <c r="FJ445" s="565"/>
      <c r="FK445" s="772">
        <v>52</v>
      </c>
      <c r="FL445" s="500">
        <f t="shared" si="1217"/>
        <v>0</v>
      </c>
      <c r="FM445" s="404">
        <f t="shared" si="1218"/>
        <v>0</v>
      </c>
      <c r="FN445" s="500">
        <f t="shared" si="1219"/>
        <v>66.152540000000002</v>
      </c>
      <c r="FO445" s="404">
        <f t="shared" si="1220"/>
        <v>103.83870967741936</v>
      </c>
      <c r="FP445" s="500">
        <f t="shared" si="1221"/>
        <v>3902.9998599999999</v>
      </c>
      <c r="FQ445" s="404">
        <f t="shared" si="1222"/>
        <v>6438</v>
      </c>
      <c r="FR445" s="565">
        <v>47</v>
      </c>
      <c r="FS445" s="773">
        <v>52</v>
      </c>
      <c r="FT445" s="500">
        <f t="shared" si="1223"/>
        <v>47</v>
      </c>
      <c r="FU445" s="404">
        <f t="shared" si="1224"/>
        <v>52</v>
      </c>
      <c r="FV445" s="564">
        <v>9.1489360000000008</v>
      </c>
      <c r="FW445" s="774">
        <v>7.9423076923076898</v>
      </c>
      <c r="FX445" s="500">
        <f t="shared" si="1225"/>
        <v>429.99999200000002</v>
      </c>
      <c r="FY445" s="404">
        <f t="shared" si="1226"/>
        <v>412.99999999999989</v>
      </c>
      <c r="FZ445" s="564">
        <v>75.297870000000003</v>
      </c>
      <c r="GA445" s="774">
        <v>129.94230769230799</v>
      </c>
      <c r="GB445" s="500">
        <f t="shared" si="1227"/>
        <v>3538.9998900000001</v>
      </c>
      <c r="GC445" s="404">
        <f t="shared" si="1228"/>
        <v>6757.0000000000155</v>
      </c>
      <c r="GD445" s="510">
        <f t="shared" si="1229"/>
        <v>124</v>
      </c>
      <c r="GE445" s="404">
        <f t="shared" si="1230"/>
        <v>164</v>
      </c>
      <c r="GF445" s="500">
        <f t="shared" si="1231"/>
        <v>124</v>
      </c>
      <c r="GG445" s="404">
        <f t="shared" si="1232"/>
        <v>164</v>
      </c>
      <c r="GH445" s="500">
        <f t="shared" si="1233"/>
        <v>453.50001499999996</v>
      </c>
      <c r="GI445" s="404">
        <f t="shared" si="1234"/>
        <v>655.49999999999977</v>
      </c>
      <c r="GJ445" s="500">
        <f t="shared" si="1235"/>
        <v>9747.9998500000002</v>
      </c>
      <c r="GK445" s="404">
        <f t="shared" si="1236"/>
        <v>22364.999999999971</v>
      </c>
      <c r="GL445" s="510">
        <f t="shared" si="1237"/>
        <v>119</v>
      </c>
      <c r="GM445" s="404">
        <f t="shared" si="1238"/>
        <v>77</v>
      </c>
      <c r="GN445" s="500">
        <f t="shared" si="1239"/>
        <v>119</v>
      </c>
      <c r="GO445" s="404">
        <f t="shared" si="1240"/>
        <v>77</v>
      </c>
      <c r="GP445" s="500">
        <f t="shared" si="1241"/>
        <v>725.50000699999987</v>
      </c>
      <c r="GQ445" s="404">
        <f t="shared" si="1242"/>
        <v>461.49999999999983</v>
      </c>
      <c r="GR445" s="500">
        <f t="shared" si="1243"/>
        <v>9721.9997799999983</v>
      </c>
      <c r="GS445" s="404">
        <f t="shared" si="1244"/>
        <v>6914.9999999999982</v>
      </c>
      <c r="GT445" s="510">
        <f t="shared" si="1245"/>
        <v>243</v>
      </c>
      <c r="GU445" s="404">
        <f t="shared" si="1246"/>
        <v>241</v>
      </c>
      <c r="GV445" s="500">
        <f t="shared" si="1247"/>
        <v>243</v>
      </c>
      <c r="GW445" s="404">
        <f t="shared" si="1248"/>
        <v>241</v>
      </c>
      <c r="GX445" s="500">
        <f t="shared" si="1249"/>
        <v>1179.0000219999997</v>
      </c>
      <c r="GY445" s="404">
        <f t="shared" si="1250"/>
        <v>1116.9999999999995</v>
      </c>
      <c r="GZ445" s="500">
        <f t="shared" si="1251"/>
        <v>19469.999629999998</v>
      </c>
      <c r="HA445" s="404">
        <f t="shared" si="1252"/>
        <v>29279.999999999971</v>
      </c>
      <c r="HB445" s="510">
        <f t="shared" si="1253"/>
        <v>0</v>
      </c>
      <c r="HC445" s="404">
        <f t="shared" si="1254"/>
        <v>0</v>
      </c>
      <c r="HD445" s="500">
        <f t="shared" si="1255"/>
        <v>0</v>
      </c>
      <c r="HE445" s="404">
        <f t="shared" si="1256"/>
        <v>0</v>
      </c>
      <c r="HF445" s="500" t="str">
        <f t="shared" si="1257"/>
        <v/>
      </c>
      <c r="HG445" s="404" t="str">
        <f t="shared" si="1258"/>
        <v/>
      </c>
      <c r="HH445" s="500" t="str">
        <f t="shared" si="1259"/>
        <v/>
      </c>
      <c r="HI445" s="404" t="str">
        <f t="shared" si="1260"/>
        <v/>
      </c>
      <c r="HJ445" s="510">
        <f t="shared" si="1261"/>
        <v>1609.000014</v>
      </c>
      <c r="HK445" s="404">
        <f t="shared" si="1262"/>
        <v>1529.9999999999995</v>
      </c>
      <c r="HL445" s="500">
        <f t="shared" si="1263"/>
        <v>23008.999519999998</v>
      </c>
      <c r="HM445" s="404">
        <f t="shared" si="1264"/>
        <v>36036.999999999985</v>
      </c>
    </row>
    <row r="446" spans="1:221">
      <c r="A446" s="632" t="s">
        <v>541</v>
      </c>
      <c r="B446" s="587" t="s">
        <v>913</v>
      </c>
      <c r="C446" s="654"/>
      <c r="D446" s="577">
        <v>238032</v>
      </c>
      <c r="E446" s="578">
        <v>1</v>
      </c>
      <c r="F446" s="422">
        <v>4268</v>
      </c>
      <c r="G446" s="423">
        <v>4437</v>
      </c>
      <c r="H446" s="422">
        <v>138</v>
      </c>
      <c r="I446" s="423">
        <v>142</v>
      </c>
      <c r="J446" s="500">
        <f t="shared" si="1115"/>
        <v>4130</v>
      </c>
      <c r="K446" s="404">
        <f t="shared" si="1116"/>
        <v>4295</v>
      </c>
      <c r="L446" s="422">
        <v>120</v>
      </c>
      <c r="M446" s="423">
        <v>120</v>
      </c>
      <c r="N446" s="500">
        <f t="shared" si="1117"/>
        <v>4130</v>
      </c>
      <c r="O446" s="404">
        <f t="shared" si="1118"/>
        <v>4295</v>
      </c>
      <c r="P446" s="500">
        <f t="shared" si="1119"/>
        <v>0</v>
      </c>
      <c r="Q446" s="404">
        <f t="shared" si="1120"/>
        <v>0</v>
      </c>
      <c r="R446" s="422">
        <v>759</v>
      </c>
      <c r="S446" s="423">
        <v>804</v>
      </c>
      <c r="T446" s="500">
        <f t="shared" si="1121"/>
        <v>0</v>
      </c>
      <c r="U446" s="404">
        <f t="shared" si="1122"/>
        <v>0</v>
      </c>
      <c r="V446" s="422"/>
      <c r="W446" s="423"/>
      <c r="X446" s="500">
        <f t="shared" si="1123"/>
        <v>0</v>
      </c>
      <c r="Y446" s="404">
        <f t="shared" si="1124"/>
        <v>0</v>
      </c>
      <c r="Z446" s="422"/>
      <c r="AA446" s="423"/>
      <c r="AB446" s="500">
        <f t="shared" si="1125"/>
        <v>0</v>
      </c>
      <c r="AC446" s="404">
        <f t="shared" si="1126"/>
        <v>0</v>
      </c>
      <c r="AD446" s="500">
        <f t="shared" si="1127"/>
        <v>759</v>
      </c>
      <c r="AE446" s="404">
        <f t="shared" si="1128"/>
        <v>804</v>
      </c>
      <c r="AF446" s="500">
        <f t="shared" si="1129"/>
        <v>0</v>
      </c>
      <c r="AG446" s="404">
        <f t="shared" si="1130"/>
        <v>0</v>
      </c>
      <c r="AH446" s="564">
        <v>4.5999999999999996</v>
      </c>
      <c r="AI446" s="580">
        <v>4.5999999999999996</v>
      </c>
      <c r="AJ446" s="500">
        <f t="shared" si="1131"/>
        <v>3491.3999999999996</v>
      </c>
      <c r="AK446" s="404">
        <f t="shared" si="1132"/>
        <v>3698.3999999999996</v>
      </c>
      <c r="AL446" s="564"/>
      <c r="AM446" s="580"/>
      <c r="AN446" s="500">
        <f t="shared" si="1133"/>
        <v>0</v>
      </c>
      <c r="AO446" s="404">
        <f t="shared" si="1134"/>
        <v>0</v>
      </c>
      <c r="AP446" s="564"/>
      <c r="AQ446" s="580"/>
      <c r="AR446" s="500">
        <f t="shared" si="1135"/>
        <v>0</v>
      </c>
      <c r="AS446" s="404">
        <f t="shared" si="1136"/>
        <v>0</v>
      </c>
      <c r="AT446" s="236">
        <f t="shared" si="1137"/>
        <v>4.5999999999999996</v>
      </c>
      <c r="AU446" s="237">
        <f t="shared" si="1138"/>
        <v>4.5999999999999996</v>
      </c>
      <c r="AV446" s="500">
        <f t="shared" si="1139"/>
        <v>3491.3999999999996</v>
      </c>
      <c r="AW446" s="404">
        <f t="shared" si="1140"/>
        <v>3698.3999999999996</v>
      </c>
      <c r="AX446" s="422"/>
      <c r="AY446" s="423"/>
      <c r="AZ446" s="500">
        <f t="shared" si="1141"/>
        <v>0</v>
      </c>
      <c r="BA446" s="404">
        <f t="shared" si="1142"/>
        <v>0</v>
      </c>
      <c r="BB446" s="422"/>
      <c r="BC446" s="423"/>
      <c r="BD446" s="500">
        <f t="shared" si="1143"/>
        <v>0</v>
      </c>
      <c r="BE446" s="404">
        <f t="shared" si="1144"/>
        <v>0</v>
      </c>
      <c r="BF446" s="422"/>
      <c r="BG446" s="423"/>
      <c r="BH446" s="500">
        <f t="shared" si="1145"/>
        <v>0</v>
      </c>
      <c r="BI446" s="404">
        <f t="shared" si="1146"/>
        <v>0</v>
      </c>
      <c r="BJ446" s="500">
        <f t="shared" si="1147"/>
        <v>0</v>
      </c>
      <c r="BK446" s="404">
        <f t="shared" si="1148"/>
        <v>0</v>
      </c>
      <c r="BL446" s="500">
        <f t="shared" si="1149"/>
        <v>0</v>
      </c>
      <c r="BM446" s="404">
        <f t="shared" si="1150"/>
        <v>0</v>
      </c>
      <c r="BN446" s="422">
        <v>2164</v>
      </c>
      <c r="BO446" s="423">
        <v>2283</v>
      </c>
      <c r="BP446" s="500">
        <f t="shared" si="1151"/>
        <v>0</v>
      </c>
      <c r="BQ446" s="404">
        <f t="shared" si="1152"/>
        <v>0</v>
      </c>
      <c r="BR446" s="422">
        <v>3</v>
      </c>
      <c r="BS446" s="423">
        <v>12</v>
      </c>
      <c r="BT446" s="500">
        <f t="shared" si="1153"/>
        <v>0</v>
      </c>
      <c r="BU446" s="404">
        <f t="shared" si="1154"/>
        <v>0</v>
      </c>
      <c r="BV446" s="422"/>
      <c r="BW446" s="423"/>
      <c r="BX446" s="500">
        <f t="shared" si="1155"/>
        <v>0</v>
      </c>
      <c r="BY446" s="404">
        <f t="shared" si="1156"/>
        <v>0</v>
      </c>
      <c r="BZ446" s="500">
        <f t="shared" si="1157"/>
        <v>2167</v>
      </c>
      <c r="CA446" s="404">
        <f t="shared" si="1158"/>
        <v>2295</v>
      </c>
      <c r="CB446" s="500">
        <f t="shared" si="1159"/>
        <v>0</v>
      </c>
      <c r="CC446" s="404">
        <f t="shared" si="1160"/>
        <v>0</v>
      </c>
      <c r="CD446" s="564">
        <v>4.9000000000000004</v>
      </c>
      <c r="CE446" s="581">
        <v>4.8</v>
      </c>
      <c r="CF446" s="500">
        <f t="shared" si="1161"/>
        <v>10603.6</v>
      </c>
      <c r="CG446" s="404">
        <f t="shared" si="1162"/>
        <v>10958.4</v>
      </c>
      <c r="CH446" s="564">
        <v>7.5</v>
      </c>
      <c r="CI446" s="581">
        <v>7.4</v>
      </c>
      <c r="CJ446" s="500">
        <f t="shared" si="1163"/>
        <v>22.5</v>
      </c>
      <c r="CK446" s="404">
        <f t="shared" si="1164"/>
        <v>88.800000000000011</v>
      </c>
      <c r="CL446" s="564"/>
      <c r="CM446" s="581"/>
      <c r="CN446" s="500">
        <f t="shared" si="1165"/>
        <v>0</v>
      </c>
      <c r="CO446" s="404">
        <f t="shared" si="1166"/>
        <v>0</v>
      </c>
      <c r="CP446" s="500">
        <f t="shared" si="1167"/>
        <v>4.9035994462390402</v>
      </c>
      <c r="CQ446" s="237">
        <f t="shared" si="1168"/>
        <v>4.8135947712418297</v>
      </c>
      <c r="CR446" s="500">
        <f t="shared" si="1169"/>
        <v>10626.1</v>
      </c>
      <c r="CS446" s="404">
        <f t="shared" si="1170"/>
        <v>11047.199999999999</v>
      </c>
      <c r="CT446" s="565"/>
      <c r="CU446" s="581"/>
      <c r="CV446" s="500">
        <f t="shared" si="1171"/>
        <v>0</v>
      </c>
      <c r="CW446" s="404">
        <f t="shared" si="1172"/>
        <v>0</v>
      </c>
      <c r="CX446" s="565"/>
      <c r="CY446" s="581"/>
      <c r="CZ446" s="500">
        <f t="shared" si="1173"/>
        <v>0</v>
      </c>
      <c r="DA446" s="404">
        <f t="shared" si="1174"/>
        <v>0</v>
      </c>
      <c r="DB446" s="565"/>
      <c r="DC446" s="581"/>
      <c r="DD446" s="500">
        <f t="shared" si="1175"/>
        <v>0</v>
      </c>
      <c r="DE446" s="404">
        <f t="shared" si="1176"/>
        <v>0</v>
      </c>
      <c r="DF446" s="500">
        <f t="shared" si="1177"/>
        <v>0</v>
      </c>
      <c r="DG446" s="404">
        <f t="shared" si="1178"/>
        <v>0</v>
      </c>
      <c r="DH446" s="500">
        <f t="shared" si="1179"/>
        <v>0</v>
      </c>
      <c r="DI446" s="404">
        <f t="shared" si="1180"/>
        <v>0</v>
      </c>
      <c r="DJ446" s="500">
        <f t="shared" si="1181"/>
        <v>2926</v>
      </c>
      <c r="DK446" s="404">
        <f t="shared" si="1182"/>
        <v>3099</v>
      </c>
      <c r="DL446" s="500">
        <f t="shared" si="1183"/>
        <v>0</v>
      </c>
      <c r="DM446" s="404">
        <f t="shared" si="1184"/>
        <v>0</v>
      </c>
      <c r="DN446" s="236">
        <f t="shared" si="1185"/>
        <v>4.8248462064251534</v>
      </c>
      <c r="DO446" s="237">
        <f t="shared" si="1186"/>
        <v>4.7581800580832523</v>
      </c>
      <c r="DP446" s="500">
        <f t="shared" si="1187"/>
        <v>14117.499999999998</v>
      </c>
      <c r="DQ446" s="404">
        <f t="shared" si="1188"/>
        <v>14745.599999999999</v>
      </c>
      <c r="DR446" s="500">
        <f t="shared" si="1189"/>
        <v>0</v>
      </c>
      <c r="DS446" s="404">
        <f t="shared" si="1190"/>
        <v>0</v>
      </c>
      <c r="DT446" s="500">
        <f t="shared" si="1191"/>
        <v>0</v>
      </c>
      <c r="DU446" s="404">
        <f t="shared" si="1192"/>
        <v>0</v>
      </c>
      <c r="DV446" s="565">
        <v>873</v>
      </c>
      <c r="DW446" s="582">
        <v>898</v>
      </c>
      <c r="DX446" s="500">
        <f t="shared" si="1193"/>
        <v>0</v>
      </c>
      <c r="DY446" s="404">
        <f t="shared" si="1194"/>
        <v>0</v>
      </c>
      <c r="DZ446" s="565">
        <v>82</v>
      </c>
      <c r="EA446" s="582">
        <v>62</v>
      </c>
      <c r="EB446" s="500">
        <f t="shared" si="1195"/>
        <v>0</v>
      </c>
      <c r="EC446" s="404">
        <f t="shared" si="1196"/>
        <v>0</v>
      </c>
      <c r="ED446" s="565"/>
      <c r="EE446" s="582"/>
      <c r="EF446" s="500">
        <f t="shared" si="1197"/>
        <v>0</v>
      </c>
      <c r="EG446" s="404">
        <f t="shared" si="1198"/>
        <v>0</v>
      </c>
      <c r="EH446" s="500">
        <f t="shared" si="1199"/>
        <v>955</v>
      </c>
      <c r="EI446" s="404">
        <f t="shared" si="1200"/>
        <v>960</v>
      </c>
      <c r="EJ446" s="500">
        <f t="shared" si="1201"/>
        <v>0</v>
      </c>
      <c r="EK446" s="404">
        <f t="shared" si="1202"/>
        <v>0</v>
      </c>
      <c r="EL446" s="564">
        <v>3.7</v>
      </c>
      <c r="EM446" s="583">
        <v>3.9</v>
      </c>
      <c r="EN446" s="500">
        <f t="shared" si="1203"/>
        <v>3230.1000000000004</v>
      </c>
      <c r="EO446" s="404">
        <f t="shared" si="1204"/>
        <v>3502.2</v>
      </c>
      <c r="EP446" s="564">
        <v>3</v>
      </c>
      <c r="EQ446" s="583">
        <v>3.6</v>
      </c>
      <c r="ER446" s="500">
        <f t="shared" si="1205"/>
        <v>246</v>
      </c>
      <c r="ES446" s="404">
        <f t="shared" si="1206"/>
        <v>223.20000000000002</v>
      </c>
      <c r="ET446" s="564"/>
      <c r="EU446" s="583"/>
      <c r="EV446" s="500">
        <f t="shared" si="1207"/>
        <v>0</v>
      </c>
      <c r="EW446" s="404">
        <f t="shared" si="1208"/>
        <v>0</v>
      </c>
      <c r="EX446" s="236">
        <f t="shared" si="1209"/>
        <v>3.6398952879581157</v>
      </c>
      <c r="EY446" s="237">
        <f t="shared" si="1210"/>
        <v>3.8806249999999998</v>
      </c>
      <c r="EZ446" s="500">
        <f t="shared" si="1211"/>
        <v>3476.1000000000004</v>
      </c>
      <c r="FA446" s="404">
        <f t="shared" si="1212"/>
        <v>3725.3999999999996</v>
      </c>
      <c r="FB446" s="565"/>
      <c r="FC446" s="583"/>
      <c r="FD446" s="500">
        <f t="shared" si="1213"/>
        <v>0</v>
      </c>
      <c r="FE446" s="404">
        <f t="shared" si="1214"/>
        <v>0</v>
      </c>
      <c r="FF446" s="565"/>
      <c r="FG446" s="583"/>
      <c r="FH446" s="500">
        <f t="shared" si="1215"/>
        <v>0</v>
      </c>
      <c r="FI446" s="404">
        <f t="shared" si="1216"/>
        <v>0</v>
      </c>
      <c r="FJ446" s="565"/>
      <c r="FK446" s="583"/>
      <c r="FL446" s="500">
        <f t="shared" si="1217"/>
        <v>0</v>
      </c>
      <c r="FM446" s="404">
        <f t="shared" si="1218"/>
        <v>0</v>
      </c>
      <c r="FN446" s="500">
        <f t="shared" si="1219"/>
        <v>0</v>
      </c>
      <c r="FO446" s="404">
        <f t="shared" si="1220"/>
        <v>0</v>
      </c>
      <c r="FP446" s="500">
        <f t="shared" si="1221"/>
        <v>0</v>
      </c>
      <c r="FQ446" s="404">
        <f t="shared" si="1222"/>
        <v>0</v>
      </c>
      <c r="FR446" s="565">
        <v>249</v>
      </c>
      <c r="FS446" s="423">
        <v>236</v>
      </c>
      <c r="FT446" s="500">
        <f t="shared" si="1223"/>
        <v>0</v>
      </c>
      <c r="FU446" s="404">
        <f t="shared" si="1224"/>
        <v>0</v>
      </c>
      <c r="FV446" s="564">
        <v>4.3</v>
      </c>
      <c r="FW446" s="584">
        <v>4.5999999999999996</v>
      </c>
      <c r="FX446" s="500">
        <f t="shared" si="1225"/>
        <v>1070.7</v>
      </c>
      <c r="FY446" s="404">
        <f t="shared" si="1226"/>
        <v>1085.5999999999999</v>
      </c>
      <c r="FZ446" s="564"/>
      <c r="GA446" s="584"/>
      <c r="GB446" s="500">
        <f t="shared" si="1227"/>
        <v>0</v>
      </c>
      <c r="GC446" s="404">
        <f t="shared" si="1228"/>
        <v>0</v>
      </c>
      <c r="GD446" s="510">
        <f t="shared" si="1229"/>
        <v>3796</v>
      </c>
      <c r="GE446" s="404">
        <f t="shared" si="1230"/>
        <v>3985</v>
      </c>
      <c r="GF446" s="500">
        <f t="shared" si="1231"/>
        <v>0</v>
      </c>
      <c r="GG446" s="404">
        <f t="shared" si="1232"/>
        <v>0</v>
      </c>
      <c r="GH446" s="500">
        <f t="shared" si="1233"/>
        <v>17325.099999999999</v>
      </c>
      <c r="GI446" s="404">
        <f t="shared" si="1234"/>
        <v>18159</v>
      </c>
      <c r="GJ446" s="500" t="str">
        <f t="shared" si="1235"/>
        <v/>
      </c>
      <c r="GK446" s="404" t="str">
        <f t="shared" si="1236"/>
        <v/>
      </c>
      <c r="GL446" s="510">
        <f t="shared" si="1237"/>
        <v>85</v>
      </c>
      <c r="GM446" s="404">
        <f t="shared" si="1238"/>
        <v>74</v>
      </c>
      <c r="GN446" s="500">
        <f t="shared" si="1239"/>
        <v>0</v>
      </c>
      <c r="GO446" s="404">
        <f t="shared" si="1240"/>
        <v>0</v>
      </c>
      <c r="GP446" s="500">
        <f t="shared" si="1241"/>
        <v>268.5</v>
      </c>
      <c r="GQ446" s="404">
        <f t="shared" si="1242"/>
        <v>312</v>
      </c>
      <c r="GR446" s="500">
        <f t="shared" si="1243"/>
        <v>0</v>
      </c>
      <c r="GS446" s="404">
        <f t="shared" si="1244"/>
        <v>0</v>
      </c>
      <c r="GT446" s="510">
        <f t="shared" si="1245"/>
        <v>3881</v>
      </c>
      <c r="GU446" s="404">
        <f t="shared" si="1246"/>
        <v>4059</v>
      </c>
      <c r="GV446" s="500">
        <f t="shared" si="1247"/>
        <v>0</v>
      </c>
      <c r="GW446" s="404">
        <f t="shared" si="1248"/>
        <v>0</v>
      </c>
      <c r="GX446" s="500">
        <f t="shared" si="1249"/>
        <v>17593.599999999999</v>
      </c>
      <c r="GY446" s="404">
        <f t="shared" si="1250"/>
        <v>18471</v>
      </c>
      <c r="GZ446" s="500" t="str">
        <f t="shared" si="1251"/>
        <v/>
      </c>
      <c r="HA446" s="404" t="str">
        <f t="shared" si="1252"/>
        <v/>
      </c>
      <c r="HB446" s="510">
        <f t="shared" si="1253"/>
        <v>0</v>
      </c>
      <c r="HC446" s="404">
        <f t="shared" si="1254"/>
        <v>0</v>
      </c>
      <c r="HD446" s="500">
        <f t="shared" si="1255"/>
        <v>0</v>
      </c>
      <c r="HE446" s="404">
        <f t="shared" si="1256"/>
        <v>0</v>
      </c>
      <c r="HF446" s="500" t="str">
        <f t="shared" si="1257"/>
        <v/>
      </c>
      <c r="HG446" s="404" t="str">
        <f t="shared" si="1258"/>
        <v/>
      </c>
      <c r="HH446" s="500" t="str">
        <f t="shared" si="1259"/>
        <v/>
      </c>
      <c r="HI446" s="404" t="str">
        <f t="shared" si="1260"/>
        <v/>
      </c>
      <c r="HJ446" s="510">
        <f t="shared" si="1261"/>
        <v>18664.3</v>
      </c>
      <c r="HK446" s="404">
        <f t="shared" si="1262"/>
        <v>19556.599999999999</v>
      </c>
      <c r="HL446" s="500" t="str">
        <f t="shared" si="1263"/>
        <v/>
      </c>
      <c r="HM446" s="404" t="str">
        <f t="shared" si="1264"/>
        <v/>
      </c>
    </row>
    <row r="447" spans="1:221">
      <c r="A447" s="632" t="s">
        <v>541</v>
      </c>
      <c r="B447" s="587" t="s">
        <v>914</v>
      </c>
      <c r="C447" s="654"/>
      <c r="D447" s="577">
        <v>237525</v>
      </c>
      <c r="E447" s="578">
        <v>3</v>
      </c>
      <c r="F447" s="422">
        <v>1604</v>
      </c>
      <c r="G447" s="423">
        <v>1590</v>
      </c>
      <c r="H447" s="422">
        <v>6</v>
      </c>
      <c r="I447" s="423">
        <v>7</v>
      </c>
      <c r="J447" s="500">
        <f t="shared" si="1115"/>
        <v>1598</v>
      </c>
      <c r="K447" s="404">
        <f t="shared" si="1116"/>
        <v>1583</v>
      </c>
      <c r="L447" s="422">
        <v>120</v>
      </c>
      <c r="M447" s="423">
        <v>120</v>
      </c>
      <c r="N447" s="500">
        <f t="shared" si="1117"/>
        <v>1598</v>
      </c>
      <c r="O447" s="404">
        <f t="shared" si="1118"/>
        <v>1583</v>
      </c>
      <c r="P447" s="500">
        <f t="shared" si="1119"/>
        <v>0</v>
      </c>
      <c r="Q447" s="404">
        <f t="shared" si="1120"/>
        <v>0</v>
      </c>
      <c r="R447" s="422">
        <v>327</v>
      </c>
      <c r="S447" s="423">
        <v>405</v>
      </c>
      <c r="T447" s="500">
        <f t="shared" si="1121"/>
        <v>0</v>
      </c>
      <c r="U447" s="404">
        <f t="shared" si="1122"/>
        <v>0</v>
      </c>
      <c r="V447" s="422">
        <v>2</v>
      </c>
      <c r="W447" s="423"/>
      <c r="X447" s="500">
        <f t="shared" si="1123"/>
        <v>0</v>
      </c>
      <c r="Y447" s="404">
        <f t="shared" si="1124"/>
        <v>0</v>
      </c>
      <c r="Z447" s="422"/>
      <c r="AA447" s="423"/>
      <c r="AB447" s="500">
        <f t="shared" si="1125"/>
        <v>0</v>
      </c>
      <c r="AC447" s="404">
        <f t="shared" si="1126"/>
        <v>0</v>
      </c>
      <c r="AD447" s="500">
        <f t="shared" si="1127"/>
        <v>329</v>
      </c>
      <c r="AE447" s="404">
        <f t="shared" si="1128"/>
        <v>405</v>
      </c>
      <c r="AF447" s="500">
        <f t="shared" si="1129"/>
        <v>0</v>
      </c>
      <c r="AG447" s="404">
        <f t="shared" si="1130"/>
        <v>0</v>
      </c>
      <c r="AH447" s="564">
        <v>4.7</v>
      </c>
      <c r="AI447" s="580">
        <v>4.5999999999999996</v>
      </c>
      <c r="AJ447" s="500">
        <f t="shared" si="1131"/>
        <v>1536.9</v>
      </c>
      <c r="AK447" s="404">
        <f t="shared" si="1132"/>
        <v>1862.9999999999998</v>
      </c>
      <c r="AL447" s="564">
        <v>6</v>
      </c>
      <c r="AM447" s="580"/>
      <c r="AN447" s="500">
        <f t="shared" si="1133"/>
        <v>12</v>
      </c>
      <c r="AO447" s="404">
        <f t="shared" si="1134"/>
        <v>0</v>
      </c>
      <c r="AP447" s="564"/>
      <c r="AQ447" s="580"/>
      <c r="AR447" s="500">
        <f t="shared" si="1135"/>
        <v>0</v>
      </c>
      <c r="AS447" s="404">
        <f t="shared" si="1136"/>
        <v>0</v>
      </c>
      <c r="AT447" s="236">
        <f t="shared" si="1137"/>
        <v>4.7079027355623104</v>
      </c>
      <c r="AU447" s="237">
        <f t="shared" si="1138"/>
        <v>4.5999999999999996</v>
      </c>
      <c r="AV447" s="500">
        <f t="shared" si="1139"/>
        <v>1548.9</v>
      </c>
      <c r="AW447" s="404">
        <f t="shared" si="1140"/>
        <v>1862.9999999999998</v>
      </c>
      <c r="AX447" s="422"/>
      <c r="AY447" s="423"/>
      <c r="AZ447" s="500">
        <f t="shared" si="1141"/>
        <v>0</v>
      </c>
      <c r="BA447" s="404">
        <f t="shared" si="1142"/>
        <v>0</v>
      </c>
      <c r="BB447" s="422"/>
      <c r="BC447" s="423"/>
      <c r="BD447" s="500">
        <f t="shared" si="1143"/>
        <v>0</v>
      </c>
      <c r="BE447" s="404">
        <f t="shared" si="1144"/>
        <v>0</v>
      </c>
      <c r="BF447" s="422"/>
      <c r="BG447" s="423"/>
      <c r="BH447" s="500">
        <f t="shared" si="1145"/>
        <v>0</v>
      </c>
      <c r="BI447" s="404">
        <f t="shared" si="1146"/>
        <v>0</v>
      </c>
      <c r="BJ447" s="500">
        <f t="shared" si="1147"/>
        <v>0</v>
      </c>
      <c r="BK447" s="404">
        <f t="shared" si="1148"/>
        <v>0</v>
      </c>
      <c r="BL447" s="500">
        <f t="shared" si="1149"/>
        <v>0</v>
      </c>
      <c r="BM447" s="404">
        <f t="shared" si="1150"/>
        <v>0</v>
      </c>
      <c r="BN447" s="422">
        <v>710</v>
      </c>
      <c r="BO447" s="423">
        <v>724</v>
      </c>
      <c r="BP447" s="500">
        <f t="shared" si="1151"/>
        <v>0</v>
      </c>
      <c r="BQ447" s="404">
        <f t="shared" si="1152"/>
        <v>0</v>
      </c>
      <c r="BR447" s="422">
        <v>12</v>
      </c>
      <c r="BS447" s="423">
        <v>17</v>
      </c>
      <c r="BT447" s="500">
        <f t="shared" si="1153"/>
        <v>0</v>
      </c>
      <c r="BU447" s="404">
        <f t="shared" si="1154"/>
        <v>0</v>
      </c>
      <c r="BV447" s="422"/>
      <c r="BW447" s="423"/>
      <c r="BX447" s="500">
        <f t="shared" si="1155"/>
        <v>0</v>
      </c>
      <c r="BY447" s="404">
        <f t="shared" si="1156"/>
        <v>0</v>
      </c>
      <c r="BZ447" s="500">
        <f t="shared" si="1157"/>
        <v>722</v>
      </c>
      <c r="CA447" s="404">
        <f t="shared" si="1158"/>
        <v>741</v>
      </c>
      <c r="CB447" s="500">
        <f t="shared" si="1159"/>
        <v>0</v>
      </c>
      <c r="CC447" s="404">
        <f t="shared" si="1160"/>
        <v>0</v>
      </c>
      <c r="CD447" s="564">
        <v>5.7</v>
      </c>
      <c r="CE447" s="581">
        <v>5.6</v>
      </c>
      <c r="CF447" s="500">
        <f t="shared" si="1161"/>
        <v>4047</v>
      </c>
      <c r="CG447" s="404">
        <f t="shared" si="1162"/>
        <v>4054.3999999999996</v>
      </c>
      <c r="CH447" s="564">
        <v>12.2</v>
      </c>
      <c r="CI447" s="581">
        <v>10.5</v>
      </c>
      <c r="CJ447" s="500">
        <f t="shared" si="1163"/>
        <v>146.39999999999998</v>
      </c>
      <c r="CK447" s="404">
        <f t="shared" si="1164"/>
        <v>178.5</v>
      </c>
      <c r="CL447" s="564"/>
      <c r="CM447" s="581"/>
      <c r="CN447" s="500">
        <f t="shared" si="1165"/>
        <v>0</v>
      </c>
      <c r="CO447" s="404">
        <f t="shared" si="1166"/>
        <v>0</v>
      </c>
      <c r="CP447" s="500">
        <f t="shared" si="1167"/>
        <v>5.8080332409972293</v>
      </c>
      <c r="CQ447" s="237">
        <f t="shared" si="1168"/>
        <v>5.7124156545209175</v>
      </c>
      <c r="CR447" s="500">
        <f t="shared" si="1169"/>
        <v>4193.3999999999996</v>
      </c>
      <c r="CS447" s="404">
        <f t="shared" si="1170"/>
        <v>4232.8999999999996</v>
      </c>
      <c r="CT447" s="565"/>
      <c r="CU447" s="581"/>
      <c r="CV447" s="500">
        <f t="shared" si="1171"/>
        <v>0</v>
      </c>
      <c r="CW447" s="404">
        <f t="shared" si="1172"/>
        <v>0</v>
      </c>
      <c r="CX447" s="565"/>
      <c r="CY447" s="581"/>
      <c r="CZ447" s="500">
        <f t="shared" si="1173"/>
        <v>0</v>
      </c>
      <c r="DA447" s="404">
        <f t="shared" si="1174"/>
        <v>0</v>
      </c>
      <c r="DB447" s="565"/>
      <c r="DC447" s="581"/>
      <c r="DD447" s="500">
        <f t="shared" si="1175"/>
        <v>0</v>
      </c>
      <c r="DE447" s="404">
        <f t="shared" si="1176"/>
        <v>0</v>
      </c>
      <c r="DF447" s="500">
        <f t="shared" si="1177"/>
        <v>0</v>
      </c>
      <c r="DG447" s="404">
        <f t="shared" si="1178"/>
        <v>0</v>
      </c>
      <c r="DH447" s="500">
        <f t="shared" si="1179"/>
        <v>0</v>
      </c>
      <c r="DI447" s="404">
        <f t="shared" si="1180"/>
        <v>0</v>
      </c>
      <c r="DJ447" s="500">
        <f t="shared" si="1181"/>
        <v>1051</v>
      </c>
      <c r="DK447" s="404">
        <f t="shared" si="1182"/>
        <v>1146</v>
      </c>
      <c r="DL447" s="500">
        <f t="shared" si="1183"/>
        <v>0</v>
      </c>
      <c r="DM447" s="404">
        <f t="shared" si="1184"/>
        <v>0</v>
      </c>
      <c r="DN447" s="236">
        <f t="shared" si="1185"/>
        <v>5.4636536631779249</v>
      </c>
      <c r="DO447" s="237">
        <f t="shared" si="1186"/>
        <v>5.3192844677137865</v>
      </c>
      <c r="DP447" s="500">
        <f t="shared" si="1187"/>
        <v>5742.2999999999993</v>
      </c>
      <c r="DQ447" s="404">
        <f t="shared" si="1188"/>
        <v>6095.9</v>
      </c>
      <c r="DR447" s="500">
        <f t="shared" si="1189"/>
        <v>0</v>
      </c>
      <c r="DS447" s="404">
        <f t="shared" si="1190"/>
        <v>0</v>
      </c>
      <c r="DT447" s="500">
        <f t="shared" si="1191"/>
        <v>0</v>
      </c>
      <c r="DU447" s="404">
        <f t="shared" si="1192"/>
        <v>0</v>
      </c>
      <c r="DV447" s="565">
        <v>419</v>
      </c>
      <c r="DW447" s="582">
        <v>348</v>
      </c>
      <c r="DX447" s="500">
        <f t="shared" si="1193"/>
        <v>0</v>
      </c>
      <c r="DY447" s="404">
        <f t="shared" si="1194"/>
        <v>0</v>
      </c>
      <c r="DZ447" s="565">
        <v>57</v>
      </c>
      <c r="EA447" s="582">
        <v>45</v>
      </c>
      <c r="EB447" s="500">
        <f t="shared" si="1195"/>
        <v>0</v>
      </c>
      <c r="EC447" s="404">
        <f t="shared" si="1196"/>
        <v>0</v>
      </c>
      <c r="ED447" s="565"/>
      <c r="EE447" s="582"/>
      <c r="EF447" s="500">
        <f t="shared" si="1197"/>
        <v>0</v>
      </c>
      <c r="EG447" s="404">
        <f t="shared" si="1198"/>
        <v>0</v>
      </c>
      <c r="EH447" s="500">
        <f t="shared" si="1199"/>
        <v>476</v>
      </c>
      <c r="EI447" s="404">
        <f t="shared" si="1200"/>
        <v>393</v>
      </c>
      <c r="EJ447" s="500">
        <f t="shared" si="1201"/>
        <v>0</v>
      </c>
      <c r="EK447" s="404">
        <f t="shared" si="1202"/>
        <v>0</v>
      </c>
      <c r="EL447" s="564">
        <v>3.9</v>
      </c>
      <c r="EM447" s="583">
        <v>3.9</v>
      </c>
      <c r="EN447" s="500">
        <f t="shared" si="1203"/>
        <v>1634.1</v>
      </c>
      <c r="EO447" s="404">
        <f t="shared" si="1204"/>
        <v>1357.2</v>
      </c>
      <c r="EP447" s="564">
        <v>6.6</v>
      </c>
      <c r="EQ447" s="583">
        <v>4</v>
      </c>
      <c r="ER447" s="500">
        <f t="shared" si="1205"/>
        <v>376.2</v>
      </c>
      <c r="ES447" s="404">
        <f t="shared" si="1206"/>
        <v>180</v>
      </c>
      <c r="ET447" s="564"/>
      <c r="EU447" s="583"/>
      <c r="EV447" s="500">
        <f t="shared" si="1207"/>
        <v>0</v>
      </c>
      <c r="EW447" s="404">
        <f t="shared" si="1208"/>
        <v>0</v>
      </c>
      <c r="EX447" s="236">
        <f t="shared" si="1209"/>
        <v>4.2233193277310921</v>
      </c>
      <c r="EY447" s="237">
        <f t="shared" si="1210"/>
        <v>3.9114503816793893</v>
      </c>
      <c r="EZ447" s="500">
        <f t="shared" si="1211"/>
        <v>2010.2999999999997</v>
      </c>
      <c r="FA447" s="404">
        <f t="shared" si="1212"/>
        <v>1537.2</v>
      </c>
      <c r="FB447" s="565"/>
      <c r="FC447" s="583"/>
      <c r="FD447" s="500">
        <f t="shared" si="1213"/>
        <v>0</v>
      </c>
      <c r="FE447" s="404">
        <f t="shared" si="1214"/>
        <v>0</v>
      </c>
      <c r="FF447" s="565"/>
      <c r="FG447" s="583"/>
      <c r="FH447" s="500">
        <f t="shared" si="1215"/>
        <v>0</v>
      </c>
      <c r="FI447" s="404">
        <f t="shared" si="1216"/>
        <v>0</v>
      </c>
      <c r="FJ447" s="565"/>
      <c r="FK447" s="583"/>
      <c r="FL447" s="500">
        <f t="shared" si="1217"/>
        <v>0</v>
      </c>
      <c r="FM447" s="404">
        <f t="shared" si="1218"/>
        <v>0</v>
      </c>
      <c r="FN447" s="500">
        <f t="shared" si="1219"/>
        <v>0</v>
      </c>
      <c r="FO447" s="404">
        <f t="shared" si="1220"/>
        <v>0</v>
      </c>
      <c r="FP447" s="500">
        <f t="shared" si="1221"/>
        <v>0</v>
      </c>
      <c r="FQ447" s="404">
        <f t="shared" si="1222"/>
        <v>0</v>
      </c>
      <c r="FR447" s="565">
        <v>71</v>
      </c>
      <c r="FS447" s="423">
        <v>44</v>
      </c>
      <c r="FT447" s="500">
        <f t="shared" si="1223"/>
        <v>0</v>
      </c>
      <c r="FU447" s="404">
        <f t="shared" si="1224"/>
        <v>0</v>
      </c>
      <c r="FV447" s="564">
        <v>6.6</v>
      </c>
      <c r="FW447" s="584">
        <v>8.6999999999999993</v>
      </c>
      <c r="FX447" s="500">
        <f t="shared" si="1225"/>
        <v>468.59999999999997</v>
      </c>
      <c r="FY447" s="404">
        <f t="shared" si="1226"/>
        <v>382.79999999999995</v>
      </c>
      <c r="FZ447" s="564"/>
      <c r="GA447" s="584"/>
      <c r="GB447" s="500">
        <f t="shared" si="1227"/>
        <v>0</v>
      </c>
      <c r="GC447" s="404">
        <f t="shared" si="1228"/>
        <v>0</v>
      </c>
      <c r="GD447" s="510">
        <f t="shared" si="1229"/>
        <v>1456</v>
      </c>
      <c r="GE447" s="404">
        <f t="shared" si="1230"/>
        <v>1477</v>
      </c>
      <c r="GF447" s="500">
        <f t="shared" si="1231"/>
        <v>0</v>
      </c>
      <c r="GG447" s="404">
        <f t="shared" si="1232"/>
        <v>0</v>
      </c>
      <c r="GH447" s="500">
        <f t="shared" si="1233"/>
        <v>7218</v>
      </c>
      <c r="GI447" s="404">
        <f t="shared" si="1234"/>
        <v>7274.5999999999995</v>
      </c>
      <c r="GJ447" s="500" t="str">
        <f t="shared" si="1235"/>
        <v/>
      </c>
      <c r="GK447" s="404" t="str">
        <f t="shared" si="1236"/>
        <v/>
      </c>
      <c r="GL447" s="510">
        <f t="shared" si="1237"/>
        <v>71</v>
      </c>
      <c r="GM447" s="404">
        <f t="shared" si="1238"/>
        <v>62</v>
      </c>
      <c r="GN447" s="500">
        <f t="shared" si="1239"/>
        <v>0</v>
      </c>
      <c r="GO447" s="404">
        <f t="shared" si="1240"/>
        <v>0</v>
      </c>
      <c r="GP447" s="500">
        <f t="shared" si="1241"/>
        <v>534.59999999999991</v>
      </c>
      <c r="GQ447" s="404">
        <f t="shared" si="1242"/>
        <v>358.5</v>
      </c>
      <c r="GR447" s="500">
        <f t="shared" si="1243"/>
        <v>0</v>
      </c>
      <c r="GS447" s="404">
        <f t="shared" si="1244"/>
        <v>0</v>
      </c>
      <c r="GT447" s="510">
        <f t="shared" si="1245"/>
        <v>1527</v>
      </c>
      <c r="GU447" s="404">
        <f t="shared" si="1246"/>
        <v>1539</v>
      </c>
      <c r="GV447" s="500">
        <f t="shared" si="1247"/>
        <v>0</v>
      </c>
      <c r="GW447" s="404">
        <f t="shared" si="1248"/>
        <v>0</v>
      </c>
      <c r="GX447" s="500">
        <f t="shared" si="1249"/>
        <v>7752.6</v>
      </c>
      <c r="GY447" s="404">
        <f t="shared" si="1250"/>
        <v>7633.0999999999995</v>
      </c>
      <c r="GZ447" s="500" t="str">
        <f t="shared" si="1251"/>
        <v/>
      </c>
      <c r="HA447" s="404" t="str">
        <f t="shared" si="1252"/>
        <v/>
      </c>
      <c r="HB447" s="510">
        <f t="shared" si="1253"/>
        <v>0</v>
      </c>
      <c r="HC447" s="404">
        <f t="shared" si="1254"/>
        <v>0</v>
      </c>
      <c r="HD447" s="500">
        <f t="shared" si="1255"/>
        <v>0</v>
      </c>
      <c r="HE447" s="404">
        <f t="shared" si="1256"/>
        <v>0</v>
      </c>
      <c r="HF447" s="500" t="str">
        <f t="shared" si="1257"/>
        <v/>
      </c>
      <c r="HG447" s="404" t="str">
        <f t="shared" si="1258"/>
        <v/>
      </c>
      <c r="HH447" s="500" t="str">
        <f t="shared" si="1259"/>
        <v/>
      </c>
      <c r="HI447" s="404" t="str">
        <f t="shared" si="1260"/>
        <v/>
      </c>
      <c r="HJ447" s="510">
        <f t="shared" si="1261"/>
        <v>8221.1999999999989</v>
      </c>
      <c r="HK447" s="404">
        <f t="shared" si="1262"/>
        <v>8015.9</v>
      </c>
      <c r="HL447" s="500" t="str">
        <f t="shared" si="1263"/>
        <v/>
      </c>
      <c r="HM447" s="404" t="str">
        <f t="shared" si="1264"/>
        <v/>
      </c>
    </row>
    <row r="448" spans="1:221">
      <c r="A448" s="632" t="s">
        <v>541</v>
      </c>
      <c r="B448" s="587" t="s">
        <v>915</v>
      </c>
      <c r="C448" s="655"/>
      <c r="D448" s="577">
        <v>237367</v>
      </c>
      <c r="E448" s="578">
        <v>5</v>
      </c>
      <c r="F448" s="422">
        <v>613</v>
      </c>
      <c r="G448" s="423">
        <v>598</v>
      </c>
      <c r="H448" s="422">
        <v>7</v>
      </c>
      <c r="I448" s="423">
        <v>9</v>
      </c>
      <c r="J448" s="500">
        <f t="shared" si="1115"/>
        <v>606</v>
      </c>
      <c r="K448" s="404">
        <f t="shared" si="1116"/>
        <v>589</v>
      </c>
      <c r="L448" s="422">
        <v>120</v>
      </c>
      <c r="M448" s="423">
        <v>120</v>
      </c>
      <c r="N448" s="500">
        <f t="shared" si="1117"/>
        <v>606</v>
      </c>
      <c r="O448" s="404">
        <f t="shared" si="1118"/>
        <v>589</v>
      </c>
      <c r="P448" s="500">
        <f t="shared" si="1119"/>
        <v>0</v>
      </c>
      <c r="Q448" s="404">
        <f t="shared" si="1120"/>
        <v>0</v>
      </c>
      <c r="R448" s="422">
        <v>104</v>
      </c>
      <c r="S448" s="423">
        <v>116</v>
      </c>
      <c r="T448" s="500">
        <f t="shared" si="1121"/>
        <v>0</v>
      </c>
      <c r="U448" s="404">
        <f t="shared" si="1122"/>
        <v>0</v>
      </c>
      <c r="V448" s="422"/>
      <c r="W448" s="423"/>
      <c r="X448" s="500">
        <f t="shared" si="1123"/>
        <v>0</v>
      </c>
      <c r="Y448" s="404">
        <f t="shared" si="1124"/>
        <v>0</v>
      </c>
      <c r="Z448" s="422"/>
      <c r="AA448" s="423"/>
      <c r="AB448" s="500">
        <f t="shared" si="1125"/>
        <v>0</v>
      </c>
      <c r="AC448" s="404">
        <f t="shared" si="1126"/>
        <v>0</v>
      </c>
      <c r="AD448" s="500">
        <f t="shared" si="1127"/>
        <v>104</v>
      </c>
      <c r="AE448" s="404">
        <f t="shared" si="1128"/>
        <v>116</v>
      </c>
      <c r="AF448" s="500">
        <f t="shared" si="1129"/>
        <v>0</v>
      </c>
      <c r="AG448" s="404">
        <f t="shared" si="1130"/>
        <v>0</v>
      </c>
      <c r="AH448" s="564">
        <v>4.8</v>
      </c>
      <c r="AI448" s="580">
        <v>4.5999999999999996</v>
      </c>
      <c r="AJ448" s="500">
        <f t="shared" si="1131"/>
        <v>499.2</v>
      </c>
      <c r="AK448" s="404">
        <f t="shared" si="1132"/>
        <v>533.59999999999991</v>
      </c>
      <c r="AL448" s="564"/>
      <c r="AM448" s="580"/>
      <c r="AN448" s="500">
        <f t="shared" si="1133"/>
        <v>0</v>
      </c>
      <c r="AO448" s="404">
        <f t="shared" si="1134"/>
        <v>0</v>
      </c>
      <c r="AP448" s="564"/>
      <c r="AQ448" s="580"/>
      <c r="AR448" s="500">
        <f t="shared" si="1135"/>
        <v>0</v>
      </c>
      <c r="AS448" s="404">
        <f t="shared" si="1136"/>
        <v>0</v>
      </c>
      <c r="AT448" s="236">
        <f t="shared" si="1137"/>
        <v>4.8</v>
      </c>
      <c r="AU448" s="237">
        <f t="shared" si="1138"/>
        <v>4.5999999999999996</v>
      </c>
      <c r="AV448" s="500">
        <f t="shared" si="1139"/>
        <v>499.2</v>
      </c>
      <c r="AW448" s="404">
        <f t="shared" si="1140"/>
        <v>533.59999999999991</v>
      </c>
      <c r="AX448" s="422"/>
      <c r="AY448" s="423"/>
      <c r="AZ448" s="500">
        <f t="shared" si="1141"/>
        <v>0</v>
      </c>
      <c r="BA448" s="404">
        <f t="shared" si="1142"/>
        <v>0</v>
      </c>
      <c r="BB448" s="422"/>
      <c r="BC448" s="423"/>
      <c r="BD448" s="500">
        <f t="shared" si="1143"/>
        <v>0</v>
      </c>
      <c r="BE448" s="404">
        <f t="shared" si="1144"/>
        <v>0</v>
      </c>
      <c r="BF448" s="422"/>
      <c r="BG448" s="423"/>
      <c r="BH448" s="500">
        <f t="shared" si="1145"/>
        <v>0</v>
      </c>
      <c r="BI448" s="404">
        <f t="shared" si="1146"/>
        <v>0</v>
      </c>
      <c r="BJ448" s="500">
        <f t="shared" si="1147"/>
        <v>0</v>
      </c>
      <c r="BK448" s="404">
        <f t="shared" si="1148"/>
        <v>0</v>
      </c>
      <c r="BL448" s="500">
        <f t="shared" si="1149"/>
        <v>0</v>
      </c>
      <c r="BM448" s="404">
        <f t="shared" si="1150"/>
        <v>0</v>
      </c>
      <c r="BN448" s="422">
        <v>186</v>
      </c>
      <c r="BO448" s="423">
        <v>178</v>
      </c>
      <c r="BP448" s="500">
        <f t="shared" si="1151"/>
        <v>0</v>
      </c>
      <c r="BQ448" s="404">
        <f t="shared" si="1152"/>
        <v>0</v>
      </c>
      <c r="BR448" s="422">
        <v>4</v>
      </c>
      <c r="BS448" s="423">
        <v>5</v>
      </c>
      <c r="BT448" s="500">
        <f t="shared" si="1153"/>
        <v>0</v>
      </c>
      <c r="BU448" s="404">
        <f t="shared" si="1154"/>
        <v>0</v>
      </c>
      <c r="BV448" s="422"/>
      <c r="BW448" s="423"/>
      <c r="BX448" s="500">
        <f t="shared" si="1155"/>
        <v>0</v>
      </c>
      <c r="BY448" s="404">
        <f t="shared" si="1156"/>
        <v>0</v>
      </c>
      <c r="BZ448" s="500">
        <f t="shared" si="1157"/>
        <v>190</v>
      </c>
      <c r="CA448" s="404">
        <f t="shared" si="1158"/>
        <v>183</v>
      </c>
      <c r="CB448" s="500">
        <f t="shared" si="1159"/>
        <v>0</v>
      </c>
      <c r="CC448" s="404">
        <f t="shared" si="1160"/>
        <v>0</v>
      </c>
      <c r="CD448" s="564">
        <v>6.2</v>
      </c>
      <c r="CE448" s="581">
        <v>6.1</v>
      </c>
      <c r="CF448" s="500">
        <f t="shared" si="1161"/>
        <v>1153.2</v>
      </c>
      <c r="CG448" s="404">
        <f t="shared" si="1162"/>
        <v>1085.8</v>
      </c>
      <c r="CH448" s="564">
        <v>13.1</v>
      </c>
      <c r="CI448" s="581">
        <v>10.6</v>
      </c>
      <c r="CJ448" s="500">
        <f t="shared" si="1163"/>
        <v>52.4</v>
      </c>
      <c r="CK448" s="404">
        <f t="shared" si="1164"/>
        <v>53</v>
      </c>
      <c r="CL448" s="564"/>
      <c r="CM448" s="581"/>
      <c r="CN448" s="500">
        <f t="shared" si="1165"/>
        <v>0</v>
      </c>
      <c r="CO448" s="404">
        <f t="shared" si="1166"/>
        <v>0</v>
      </c>
      <c r="CP448" s="500">
        <f t="shared" si="1167"/>
        <v>6.3452631578947374</v>
      </c>
      <c r="CQ448" s="237">
        <f t="shared" si="1168"/>
        <v>6.222950819672131</v>
      </c>
      <c r="CR448" s="500">
        <f t="shared" si="1169"/>
        <v>1205.6000000000001</v>
      </c>
      <c r="CS448" s="404">
        <f t="shared" si="1170"/>
        <v>1138.8</v>
      </c>
      <c r="CT448" s="565"/>
      <c r="CU448" s="581"/>
      <c r="CV448" s="500">
        <f t="shared" si="1171"/>
        <v>0</v>
      </c>
      <c r="CW448" s="404">
        <f t="shared" si="1172"/>
        <v>0</v>
      </c>
      <c r="CX448" s="565"/>
      <c r="CY448" s="581"/>
      <c r="CZ448" s="500">
        <f t="shared" si="1173"/>
        <v>0</v>
      </c>
      <c r="DA448" s="404">
        <f t="shared" si="1174"/>
        <v>0</v>
      </c>
      <c r="DB448" s="565"/>
      <c r="DC448" s="581"/>
      <c r="DD448" s="500">
        <f t="shared" si="1175"/>
        <v>0</v>
      </c>
      <c r="DE448" s="404">
        <f t="shared" si="1176"/>
        <v>0</v>
      </c>
      <c r="DF448" s="500">
        <f t="shared" si="1177"/>
        <v>0</v>
      </c>
      <c r="DG448" s="404">
        <f t="shared" si="1178"/>
        <v>0</v>
      </c>
      <c r="DH448" s="500">
        <f t="shared" si="1179"/>
        <v>0</v>
      </c>
      <c r="DI448" s="404">
        <f t="shared" si="1180"/>
        <v>0</v>
      </c>
      <c r="DJ448" s="500">
        <f t="shared" si="1181"/>
        <v>294</v>
      </c>
      <c r="DK448" s="404">
        <f t="shared" si="1182"/>
        <v>299</v>
      </c>
      <c r="DL448" s="500">
        <f t="shared" si="1183"/>
        <v>0</v>
      </c>
      <c r="DM448" s="404">
        <f t="shared" si="1184"/>
        <v>0</v>
      </c>
      <c r="DN448" s="236">
        <f t="shared" si="1185"/>
        <v>5.7986394557823138</v>
      </c>
      <c r="DO448" s="237">
        <f t="shared" si="1186"/>
        <v>5.5933110367892969</v>
      </c>
      <c r="DP448" s="500">
        <f t="shared" si="1187"/>
        <v>1704.8000000000002</v>
      </c>
      <c r="DQ448" s="404">
        <f t="shared" si="1188"/>
        <v>1672.3999999999999</v>
      </c>
      <c r="DR448" s="500">
        <f t="shared" si="1189"/>
        <v>0</v>
      </c>
      <c r="DS448" s="404">
        <f t="shared" si="1190"/>
        <v>0</v>
      </c>
      <c r="DT448" s="500">
        <f t="shared" si="1191"/>
        <v>0</v>
      </c>
      <c r="DU448" s="404">
        <f t="shared" si="1192"/>
        <v>0</v>
      </c>
      <c r="DV448" s="565">
        <v>249</v>
      </c>
      <c r="DW448" s="582">
        <v>237</v>
      </c>
      <c r="DX448" s="500">
        <f t="shared" si="1193"/>
        <v>0</v>
      </c>
      <c r="DY448" s="404">
        <f t="shared" si="1194"/>
        <v>0</v>
      </c>
      <c r="DZ448" s="565">
        <v>37</v>
      </c>
      <c r="EA448" s="582">
        <v>26</v>
      </c>
      <c r="EB448" s="500">
        <f t="shared" si="1195"/>
        <v>0</v>
      </c>
      <c r="EC448" s="404">
        <f t="shared" si="1196"/>
        <v>0</v>
      </c>
      <c r="ED448" s="565"/>
      <c r="EE448" s="582"/>
      <c r="EF448" s="500">
        <f t="shared" si="1197"/>
        <v>0</v>
      </c>
      <c r="EG448" s="404">
        <f t="shared" si="1198"/>
        <v>0</v>
      </c>
      <c r="EH448" s="500">
        <f t="shared" si="1199"/>
        <v>286</v>
      </c>
      <c r="EI448" s="404">
        <f t="shared" si="1200"/>
        <v>263</v>
      </c>
      <c r="EJ448" s="500">
        <f t="shared" si="1201"/>
        <v>0</v>
      </c>
      <c r="EK448" s="404">
        <f t="shared" si="1202"/>
        <v>0</v>
      </c>
      <c r="EL448" s="564">
        <v>3.6</v>
      </c>
      <c r="EM448" s="583">
        <v>4</v>
      </c>
      <c r="EN448" s="500">
        <f t="shared" si="1203"/>
        <v>896.4</v>
      </c>
      <c r="EO448" s="404">
        <f t="shared" si="1204"/>
        <v>948</v>
      </c>
      <c r="EP448" s="564">
        <v>4.7</v>
      </c>
      <c r="EQ448" s="583">
        <v>5.7</v>
      </c>
      <c r="ER448" s="500">
        <f t="shared" si="1205"/>
        <v>173.9</v>
      </c>
      <c r="ES448" s="404">
        <f t="shared" si="1206"/>
        <v>148.20000000000002</v>
      </c>
      <c r="ET448" s="564"/>
      <c r="EU448" s="583"/>
      <c r="EV448" s="500">
        <f t="shared" si="1207"/>
        <v>0</v>
      </c>
      <c r="EW448" s="404">
        <f t="shared" si="1208"/>
        <v>0</v>
      </c>
      <c r="EX448" s="236">
        <f t="shared" si="1209"/>
        <v>3.7423076923076923</v>
      </c>
      <c r="EY448" s="237">
        <f t="shared" si="1210"/>
        <v>4.1680608365019012</v>
      </c>
      <c r="EZ448" s="500">
        <f t="shared" si="1211"/>
        <v>1070.3</v>
      </c>
      <c r="FA448" s="404">
        <f t="shared" si="1212"/>
        <v>1096.2</v>
      </c>
      <c r="FB448" s="565"/>
      <c r="FC448" s="583"/>
      <c r="FD448" s="500">
        <f t="shared" si="1213"/>
        <v>0</v>
      </c>
      <c r="FE448" s="404">
        <f t="shared" si="1214"/>
        <v>0</v>
      </c>
      <c r="FF448" s="565"/>
      <c r="FG448" s="583"/>
      <c r="FH448" s="500">
        <f t="shared" si="1215"/>
        <v>0</v>
      </c>
      <c r="FI448" s="404">
        <f t="shared" si="1216"/>
        <v>0</v>
      </c>
      <c r="FJ448" s="565"/>
      <c r="FK448" s="583"/>
      <c r="FL448" s="500">
        <f t="shared" si="1217"/>
        <v>0</v>
      </c>
      <c r="FM448" s="404">
        <f t="shared" si="1218"/>
        <v>0</v>
      </c>
      <c r="FN448" s="500">
        <f t="shared" si="1219"/>
        <v>0</v>
      </c>
      <c r="FO448" s="404">
        <f t="shared" si="1220"/>
        <v>0</v>
      </c>
      <c r="FP448" s="500">
        <f t="shared" si="1221"/>
        <v>0</v>
      </c>
      <c r="FQ448" s="404">
        <f t="shared" si="1222"/>
        <v>0</v>
      </c>
      <c r="FR448" s="565">
        <v>26</v>
      </c>
      <c r="FS448" s="423">
        <v>27</v>
      </c>
      <c r="FT448" s="500">
        <f t="shared" si="1223"/>
        <v>0</v>
      </c>
      <c r="FU448" s="404">
        <f t="shared" si="1224"/>
        <v>0</v>
      </c>
      <c r="FV448" s="564">
        <v>8.8000000000000007</v>
      </c>
      <c r="FW448" s="584">
        <v>6.3</v>
      </c>
      <c r="FX448" s="500">
        <f t="shared" si="1225"/>
        <v>228.8</v>
      </c>
      <c r="FY448" s="404">
        <f t="shared" si="1226"/>
        <v>170.1</v>
      </c>
      <c r="FZ448" s="564"/>
      <c r="GA448" s="584"/>
      <c r="GB448" s="500">
        <f t="shared" si="1227"/>
        <v>0</v>
      </c>
      <c r="GC448" s="404">
        <f t="shared" si="1228"/>
        <v>0</v>
      </c>
      <c r="GD448" s="510">
        <f t="shared" si="1229"/>
        <v>539</v>
      </c>
      <c r="GE448" s="404">
        <f t="shared" si="1230"/>
        <v>531</v>
      </c>
      <c r="GF448" s="500">
        <f t="shared" si="1231"/>
        <v>0</v>
      </c>
      <c r="GG448" s="404">
        <f t="shared" si="1232"/>
        <v>0</v>
      </c>
      <c r="GH448" s="500">
        <f t="shared" si="1233"/>
        <v>2548.8000000000002</v>
      </c>
      <c r="GI448" s="404">
        <f t="shared" si="1234"/>
        <v>2567.3999999999996</v>
      </c>
      <c r="GJ448" s="500" t="str">
        <f t="shared" si="1235"/>
        <v/>
      </c>
      <c r="GK448" s="404" t="str">
        <f t="shared" si="1236"/>
        <v/>
      </c>
      <c r="GL448" s="510">
        <f t="shared" si="1237"/>
        <v>41</v>
      </c>
      <c r="GM448" s="404">
        <f t="shared" si="1238"/>
        <v>31</v>
      </c>
      <c r="GN448" s="500">
        <f t="shared" si="1239"/>
        <v>0</v>
      </c>
      <c r="GO448" s="404">
        <f t="shared" si="1240"/>
        <v>0</v>
      </c>
      <c r="GP448" s="500">
        <f t="shared" si="1241"/>
        <v>226.3</v>
      </c>
      <c r="GQ448" s="404">
        <f t="shared" si="1242"/>
        <v>201.20000000000002</v>
      </c>
      <c r="GR448" s="500">
        <f t="shared" si="1243"/>
        <v>0</v>
      </c>
      <c r="GS448" s="404">
        <f t="shared" si="1244"/>
        <v>0</v>
      </c>
      <c r="GT448" s="510">
        <f t="shared" si="1245"/>
        <v>580</v>
      </c>
      <c r="GU448" s="404">
        <f t="shared" si="1246"/>
        <v>562</v>
      </c>
      <c r="GV448" s="500">
        <f t="shared" si="1247"/>
        <v>0</v>
      </c>
      <c r="GW448" s="404">
        <f t="shared" si="1248"/>
        <v>0</v>
      </c>
      <c r="GX448" s="500">
        <f t="shared" si="1249"/>
        <v>2775.1000000000004</v>
      </c>
      <c r="GY448" s="404">
        <f t="shared" si="1250"/>
        <v>2768.5999999999995</v>
      </c>
      <c r="GZ448" s="500" t="str">
        <f t="shared" si="1251"/>
        <v/>
      </c>
      <c r="HA448" s="404" t="str">
        <f t="shared" si="1252"/>
        <v/>
      </c>
      <c r="HB448" s="510">
        <f t="shared" si="1253"/>
        <v>0</v>
      </c>
      <c r="HC448" s="404">
        <f t="shared" si="1254"/>
        <v>0</v>
      </c>
      <c r="HD448" s="500">
        <f t="shared" si="1255"/>
        <v>0</v>
      </c>
      <c r="HE448" s="404">
        <f t="shared" si="1256"/>
        <v>0</v>
      </c>
      <c r="HF448" s="500" t="str">
        <f t="shared" si="1257"/>
        <v/>
      </c>
      <c r="HG448" s="404" t="str">
        <f t="shared" si="1258"/>
        <v/>
      </c>
      <c r="HH448" s="500" t="str">
        <f t="shared" si="1259"/>
        <v/>
      </c>
      <c r="HI448" s="404" t="str">
        <f t="shared" si="1260"/>
        <v/>
      </c>
      <c r="HJ448" s="510">
        <f t="shared" si="1261"/>
        <v>3003.9000000000005</v>
      </c>
      <c r="HK448" s="404">
        <f t="shared" si="1262"/>
        <v>2938.7</v>
      </c>
      <c r="HL448" s="500" t="str">
        <f t="shared" si="1263"/>
        <v/>
      </c>
      <c r="HM448" s="404" t="str">
        <f t="shared" si="1264"/>
        <v/>
      </c>
    </row>
    <row r="449" spans="1:221">
      <c r="A449" s="632" t="s">
        <v>541</v>
      </c>
      <c r="B449" s="656" t="s">
        <v>916</v>
      </c>
      <c r="C449" s="655"/>
      <c r="D449" s="657">
        <v>237792</v>
      </c>
      <c r="E449" s="658">
        <v>5</v>
      </c>
      <c r="F449" s="422">
        <v>762</v>
      </c>
      <c r="G449" s="423">
        <v>790</v>
      </c>
      <c r="H449" s="422">
        <v>22</v>
      </c>
      <c r="I449" s="423">
        <v>18</v>
      </c>
      <c r="J449" s="500">
        <f t="shared" si="1115"/>
        <v>740</v>
      </c>
      <c r="K449" s="404">
        <f t="shared" si="1116"/>
        <v>772</v>
      </c>
      <c r="L449" s="422">
        <v>120</v>
      </c>
      <c r="M449" s="423">
        <v>120</v>
      </c>
      <c r="N449" s="500">
        <f t="shared" si="1117"/>
        <v>740</v>
      </c>
      <c r="O449" s="404">
        <f t="shared" si="1118"/>
        <v>772</v>
      </c>
      <c r="P449" s="500">
        <f t="shared" si="1119"/>
        <v>0</v>
      </c>
      <c r="Q449" s="404">
        <f t="shared" si="1120"/>
        <v>0</v>
      </c>
      <c r="R449" s="422">
        <v>77</v>
      </c>
      <c r="S449" s="423">
        <v>64</v>
      </c>
      <c r="T449" s="500">
        <f t="shared" si="1121"/>
        <v>0</v>
      </c>
      <c r="U449" s="404">
        <f t="shared" si="1122"/>
        <v>0</v>
      </c>
      <c r="V449" s="422"/>
      <c r="W449" s="423"/>
      <c r="X449" s="500">
        <f t="shared" si="1123"/>
        <v>0</v>
      </c>
      <c r="Y449" s="404">
        <f t="shared" si="1124"/>
        <v>0</v>
      </c>
      <c r="Z449" s="422"/>
      <c r="AA449" s="423"/>
      <c r="AB449" s="500">
        <f t="shared" si="1125"/>
        <v>0</v>
      </c>
      <c r="AC449" s="404">
        <f t="shared" si="1126"/>
        <v>0</v>
      </c>
      <c r="AD449" s="500">
        <f t="shared" si="1127"/>
        <v>77</v>
      </c>
      <c r="AE449" s="404">
        <f t="shared" si="1128"/>
        <v>64</v>
      </c>
      <c r="AF449" s="500">
        <f t="shared" si="1129"/>
        <v>0</v>
      </c>
      <c r="AG449" s="404">
        <f t="shared" si="1130"/>
        <v>0</v>
      </c>
      <c r="AH449" s="564">
        <v>4.5999999999999996</v>
      </c>
      <c r="AI449" s="580">
        <v>4.3</v>
      </c>
      <c r="AJ449" s="500">
        <f t="shared" si="1131"/>
        <v>354.2</v>
      </c>
      <c r="AK449" s="404">
        <f t="shared" si="1132"/>
        <v>275.2</v>
      </c>
      <c r="AL449" s="564"/>
      <c r="AM449" s="580"/>
      <c r="AN449" s="500">
        <f t="shared" si="1133"/>
        <v>0</v>
      </c>
      <c r="AO449" s="404">
        <f t="shared" si="1134"/>
        <v>0</v>
      </c>
      <c r="AP449" s="564"/>
      <c r="AQ449" s="580"/>
      <c r="AR449" s="500">
        <f t="shared" si="1135"/>
        <v>0</v>
      </c>
      <c r="AS449" s="404">
        <f t="shared" si="1136"/>
        <v>0</v>
      </c>
      <c r="AT449" s="236">
        <f t="shared" si="1137"/>
        <v>4.5999999999999996</v>
      </c>
      <c r="AU449" s="237">
        <f t="shared" si="1138"/>
        <v>4.3</v>
      </c>
      <c r="AV449" s="500">
        <f t="shared" si="1139"/>
        <v>354.2</v>
      </c>
      <c r="AW449" s="404">
        <f t="shared" si="1140"/>
        <v>275.2</v>
      </c>
      <c r="AX449" s="422"/>
      <c r="AY449" s="423"/>
      <c r="AZ449" s="500">
        <f t="shared" si="1141"/>
        <v>0</v>
      </c>
      <c r="BA449" s="404">
        <f t="shared" si="1142"/>
        <v>0</v>
      </c>
      <c r="BB449" s="422"/>
      <c r="BC449" s="423"/>
      <c r="BD449" s="500">
        <f t="shared" si="1143"/>
        <v>0</v>
      </c>
      <c r="BE449" s="404">
        <f t="shared" si="1144"/>
        <v>0</v>
      </c>
      <c r="BF449" s="422"/>
      <c r="BG449" s="423"/>
      <c r="BH449" s="500">
        <f t="shared" si="1145"/>
        <v>0</v>
      </c>
      <c r="BI449" s="404">
        <f t="shared" si="1146"/>
        <v>0</v>
      </c>
      <c r="BJ449" s="500">
        <f t="shared" si="1147"/>
        <v>0</v>
      </c>
      <c r="BK449" s="404">
        <f t="shared" si="1148"/>
        <v>0</v>
      </c>
      <c r="BL449" s="500">
        <f t="shared" si="1149"/>
        <v>0</v>
      </c>
      <c r="BM449" s="404">
        <f t="shared" si="1150"/>
        <v>0</v>
      </c>
      <c r="BN449" s="422">
        <v>357</v>
      </c>
      <c r="BO449" s="423">
        <v>354</v>
      </c>
      <c r="BP449" s="500">
        <f t="shared" si="1151"/>
        <v>0</v>
      </c>
      <c r="BQ449" s="404">
        <f t="shared" si="1152"/>
        <v>0</v>
      </c>
      <c r="BR449" s="422">
        <v>4</v>
      </c>
      <c r="BS449" s="423">
        <v>8</v>
      </c>
      <c r="BT449" s="500">
        <f t="shared" si="1153"/>
        <v>0</v>
      </c>
      <c r="BU449" s="404">
        <f t="shared" si="1154"/>
        <v>0</v>
      </c>
      <c r="BV449" s="422"/>
      <c r="BW449" s="423"/>
      <c r="BX449" s="500">
        <f t="shared" si="1155"/>
        <v>0</v>
      </c>
      <c r="BY449" s="404">
        <f t="shared" si="1156"/>
        <v>0</v>
      </c>
      <c r="BZ449" s="500">
        <f t="shared" si="1157"/>
        <v>361</v>
      </c>
      <c r="CA449" s="404">
        <f t="shared" si="1158"/>
        <v>362</v>
      </c>
      <c r="CB449" s="500">
        <f t="shared" si="1159"/>
        <v>0</v>
      </c>
      <c r="CC449" s="404">
        <f t="shared" si="1160"/>
        <v>0</v>
      </c>
      <c r="CD449" s="564">
        <v>5.0999999999999996</v>
      </c>
      <c r="CE449" s="581">
        <v>5.2</v>
      </c>
      <c r="CF449" s="500">
        <f t="shared" si="1161"/>
        <v>1820.6999999999998</v>
      </c>
      <c r="CG449" s="404">
        <f t="shared" si="1162"/>
        <v>1840.8</v>
      </c>
      <c r="CH449" s="564">
        <v>9.4</v>
      </c>
      <c r="CI449" s="581">
        <v>7.3</v>
      </c>
      <c r="CJ449" s="500">
        <f t="shared" si="1163"/>
        <v>37.6</v>
      </c>
      <c r="CK449" s="404">
        <f t="shared" si="1164"/>
        <v>58.4</v>
      </c>
      <c r="CL449" s="564"/>
      <c r="CM449" s="581"/>
      <c r="CN449" s="500">
        <f t="shared" si="1165"/>
        <v>0</v>
      </c>
      <c r="CO449" s="404">
        <f t="shared" si="1166"/>
        <v>0</v>
      </c>
      <c r="CP449" s="500">
        <f t="shared" si="1167"/>
        <v>5.1476454293628802</v>
      </c>
      <c r="CQ449" s="237">
        <f t="shared" si="1168"/>
        <v>5.2464088397790061</v>
      </c>
      <c r="CR449" s="500">
        <f t="shared" si="1169"/>
        <v>1858.2999999999997</v>
      </c>
      <c r="CS449" s="404">
        <f t="shared" si="1170"/>
        <v>1899.2000000000003</v>
      </c>
      <c r="CT449" s="565"/>
      <c r="CU449" s="581"/>
      <c r="CV449" s="500">
        <f t="shared" si="1171"/>
        <v>0</v>
      </c>
      <c r="CW449" s="404">
        <f t="shared" si="1172"/>
        <v>0</v>
      </c>
      <c r="CX449" s="565"/>
      <c r="CY449" s="581"/>
      <c r="CZ449" s="500">
        <f t="shared" si="1173"/>
        <v>0</v>
      </c>
      <c r="DA449" s="404">
        <f t="shared" si="1174"/>
        <v>0</v>
      </c>
      <c r="DB449" s="565"/>
      <c r="DC449" s="581"/>
      <c r="DD449" s="500">
        <f t="shared" si="1175"/>
        <v>0</v>
      </c>
      <c r="DE449" s="404">
        <f t="shared" si="1176"/>
        <v>0</v>
      </c>
      <c r="DF449" s="500">
        <f t="shared" si="1177"/>
        <v>0</v>
      </c>
      <c r="DG449" s="404">
        <f t="shared" si="1178"/>
        <v>0</v>
      </c>
      <c r="DH449" s="500">
        <f t="shared" si="1179"/>
        <v>0</v>
      </c>
      <c r="DI449" s="404">
        <f t="shared" si="1180"/>
        <v>0</v>
      </c>
      <c r="DJ449" s="500">
        <f t="shared" si="1181"/>
        <v>438</v>
      </c>
      <c r="DK449" s="404">
        <f t="shared" si="1182"/>
        <v>426</v>
      </c>
      <c r="DL449" s="500">
        <f t="shared" si="1183"/>
        <v>0</v>
      </c>
      <c r="DM449" s="404">
        <f t="shared" si="1184"/>
        <v>0</v>
      </c>
      <c r="DN449" s="236">
        <f t="shared" si="1185"/>
        <v>5.0513698630136972</v>
      </c>
      <c r="DO449" s="237">
        <f t="shared" si="1186"/>
        <v>5.1042253521126764</v>
      </c>
      <c r="DP449" s="500">
        <f t="shared" si="1187"/>
        <v>2212.4999999999995</v>
      </c>
      <c r="DQ449" s="404">
        <f t="shared" si="1188"/>
        <v>2174.4</v>
      </c>
      <c r="DR449" s="500">
        <f t="shared" si="1189"/>
        <v>0</v>
      </c>
      <c r="DS449" s="404">
        <f t="shared" si="1190"/>
        <v>0</v>
      </c>
      <c r="DT449" s="500">
        <f t="shared" si="1191"/>
        <v>0</v>
      </c>
      <c r="DU449" s="404">
        <f t="shared" si="1192"/>
        <v>0</v>
      </c>
      <c r="DV449" s="565">
        <v>256</v>
      </c>
      <c r="DW449" s="582">
        <v>282</v>
      </c>
      <c r="DX449" s="500">
        <f t="shared" si="1193"/>
        <v>0</v>
      </c>
      <c r="DY449" s="404">
        <f t="shared" si="1194"/>
        <v>0</v>
      </c>
      <c r="DZ449" s="565">
        <v>38</v>
      </c>
      <c r="EA449" s="582">
        <v>52</v>
      </c>
      <c r="EB449" s="500">
        <f t="shared" si="1195"/>
        <v>0</v>
      </c>
      <c r="EC449" s="404">
        <f t="shared" si="1196"/>
        <v>0</v>
      </c>
      <c r="ED449" s="565"/>
      <c r="EE449" s="582"/>
      <c r="EF449" s="500">
        <f t="shared" si="1197"/>
        <v>0</v>
      </c>
      <c r="EG449" s="404">
        <f t="shared" si="1198"/>
        <v>0</v>
      </c>
      <c r="EH449" s="500">
        <f t="shared" si="1199"/>
        <v>294</v>
      </c>
      <c r="EI449" s="404">
        <f t="shared" si="1200"/>
        <v>334</v>
      </c>
      <c r="EJ449" s="500">
        <f t="shared" si="1201"/>
        <v>0</v>
      </c>
      <c r="EK449" s="404">
        <f t="shared" si="1202"/>
        <v>0</v>
      </c>
      <c r="EL449" s="564">
        <v>3.5</v>
      </c>
      <c r="EM449" s="583">
        <v>3.5</v>
      </c>
      <c r="EN449" s="500">
        <f t="shared" si="1203"/>
        <v>896</v>
      </c>
      <c r="EO449" s="404">
        <f t="shared" si="1204"/>
        <v>987</v>
      </c>
      <c r="EP449" s="564">
        <v>3.4</v>
      </c>
      <c r="EQ449" s="583">
        <v>4</v>
      </c>
      <c r="ER449" s="500">
        <f t="shared" si="1205"/>
        <v>129.19999999999999</v>
      </c>
      <c r="ES449" s="404">
        <f t="shared" si="1206"/>
        <v>208</v>
      </c>
      <c r="ET449" s="564"/>
      <c r="EU449" s="583"/>
      <c r="EV449" s="500">
        <f t="shared" si="1207"/>
        <v>0</v>
      </c>
      <c r="EW449" s="404">
        <f t="shared" si="1208"/>
        <v>0</v>
      </c>
      <c r="EX449" s="236">
        <f t="shared" si="1209"/>
        <v>3.4870748299319732</v>
      </c>
      <c r="EY449" s="237">
        <f t="shared" si="1210"/>
        <v>3.5778443113772456</v>
      </c>
      <c r="EZ449" s="500">
        <f t="shared" si="1211"/>
        <v>1025.2</v>
      </c>
      <c r="FA449" s="404">
        <f t="shared" si="1212"/>
        <v>1195</v>
      </c>
      <c r="FB449" s="565"/>
      <c r="FC449" s="583"/>
      <c r="FD449" s="500">
        <f t="shared" si="1213"/>
        <v>0</v>
      </c>
      <c r="FE449" s="404">
        <f t="shared" si="1214"/>
        <v>0</v>
      </c>
      <c r="FF449" s="565"/>
      <c r="FG449" s="583"/>
      <c r="FH449" s="500">
        <f t="shared" si="1215"/>
        <v>0</v>
      </c>
      <c r="FI449" s="404">
        <f t="shared" si="1216"/>
        <v>0</v>
      </c>
      <c r="FJ449" s="565"/>
      <c r="FK449" s="583"/>
      <c r="FL449" s="500">
        <f t="shared" si="1217"/>
        <v>0</v>
      </c>
      <c r="FM449" s="404">
        <f t="shared" si="1218"/>
        <v>0</v>
      </c>
      <c r="FN449" s="500">
        <f t="shared" si="1219"/>
        <v>0</v>
      </c>
      <c r="FO449" s="404">
        <f t="shared" si="1220"/>
        <v>0</v>
      </c>
      <c r="FP449" s="500">
        <f t="shared" si="1221"/>
        <v>0</v>
      </c>
      <c r="FQ449" s="404">
        <f t="shared" si="1222"/>
        <v>0</v>
      </c>
      <c r="FR449" s="565">
        <v>8</v>
      </c>
      <c r="FS449" s="423">
        <v>12</v>
      </c>
      <c r="FT449" s="500">
        <f t="shared" si="1223"/>
        <v>0</v>
      </c>
      <c r="FU449" s="404">
        <f t="shared" si="1224"/>
        <v>0</v>
      </c>
      <c r="FV449" s="564">
        <v>6.4</v>
      </c>
      <c r="FW449" s="584">
        <v>9.3000000000000007</v>
      </c>
      <c r="FX449" s="500">
        <f t="shared" si="1225"/>
        <v>51.2</v>
      </c>
      <c r="FY449" s="404">
        <f t="shared" si="1226"/>
        <v>111.60000000000001</v>
      </c>
      <c r="FZ449" s="564"/>
      <c r="GA449" s="584"/>
      <c r="GB449" s="500">
        <f t="shared" si="1227"/>
        <v>0</v>
      </c>
      <c r="GC449" s="404">
        <f t="shared" si="1228"/>
        <v>0</v>
      </c>
      <c r="GD449" s="510">
        <f t="shared" si="1229"/>
        <v>690</v>
      </c>
      <c r="GE449" s="404">
        <f t="shared" si="1230"/>
        <v>700</v>
      </c>
      <c r="GF449" s="500">
        <f t="shared" si="1231"/>
        <v>0</v>
      </c>
      <c r="GG449" s="404">
        <f t="shared" si="1232"/>
        <v>0</v>
      </c>
      <c r="GH449" s="500">
        <f t="shared" si="1233"/>
        <v>3070.8999999999996</v>
      </c>
      <c r="GI449" s="404">
        <f t="shared" si="1234"/>
        <v>3103</v>
      </c>
      <c r="GJ449" s="500" t="str">
        <f t="shared" si="1235"/>
        <v/>
      </c>
      <c r="GK449" s="404" t="str">
        <f t="shared" si="1236"/>
        <v/>
      </c>
      <c r="GL449" s="510">
        <f t="shared" si="1237"/>
        <v>42</v>
      </c>
      <c r="GM449" s="404">
        <f t="shared" si="1238"/>
        <v>60</v>
      </c>
      <c r="GN449" s="500">
        <f t="shared" si="1239"/>
        <v>0</v>
      </c>
      <c r="GO449" s="404">
        <f t="shared" si="1240"/>
        <v>0</v>
      </c>
      <c r="GP449" s="500">
        <f t="shared" si="1241"/>
        <v>166.79999999999998</v>
      </c>
      <c r="GQ449" s="404">
        <f t="shared" si="1242"/>
        <v>266.39999999999998</v>
      </c>
      <c r="GR449" s="500">
        <f t="shared" si="1243"/>
        <v>0</v>
      </c>
      <c r="GS449" s="404">
        <f t="shared" si="1244"/>
        <v>0</v>
      </c>
      <c r="GT449" s="510">
        <f t="shared" si="1245"/>
        <v>732</v>
      </c>
      <c r="GU449" s="404">
        <f t="shared" si="1246"/>
        <v>760</v>
      </c>
      <c r="GV449" s="500">
        <f t="shared" si="1247"/>
        <v>0</v>
      </c>
      <c r="GW449" s="404">
        <f t="shared" si="1248"/>
        <v>0</v>
      </c>
      <c r="GX449" s="500">
        <f t="shared" si="1249"/>
        <v>3237.7</v>
      </c>
      <c r="GY449" s="404">
        <f t="shared" si="1250"/>
        <v>3369.4</v>
      </c>
      <c r="GZ449" s="500" t="str">
        <f t="shared" si="1251"/>
        <v/>
      </c>
      <c r="HA449" s="404" t="str">
        <f t="shared" si="1252"/>
        <v/>
      </c>
      <c r="HB449" s="510">
        <f t="shared" si="1253"/>
        <v>0</v>
      </c>
      <c r="HC449" s="404">
        <f t="shared" si="1254"/>
        <v>0</v>
      </c>
      <c r="HD449" s="500">
        <f t="shared" si="1255"/>
        <v>0</v>
      </c>
      <c r="HE449" s="404">
        <f t="shared" si="1256"/>
        <v>0</v>
      </c>
      <c r="HF449" s="500" t="str">
        <f t="shared" si="1257"/>
        <v/>
      </c>
      <c r="HG449" s="404" t="str">
        <f t="shared" si="1258"/>
        <v/>
      </c>
      <c r="HH449" s="500" t="str">
        <f t="shared" si="1259"/>
        <v/>
      </c>
      <c r="HI449" s="404" t="str">
        <f t="shared" si="1260"/>
        <v/>
      </c>
      <c r="HJ449" s="510">
        <f t="shared" si="1261"/>
        <v>3288.8999999999996</v>
      </c>
      <c r="HK449" s="404">
        <f t="shared" si="1262"/>
        <v>3481</v>
      </c>
      <c r="HL449" s="500" t="str">
        <f t="shared" si="1263"/>
        <v/>
      </c>
      <c r="HM449" s="404" t="str">
        <f t="shared" si="1264"/>
        <v/>
      </c>
    </row>
    <row r="450" spans="1:221">
      <c r="A450" s="632" t="s">
        <v>541</v>
      </c>
      <c r="B450" s="587" t="s">
        <v>917</v>
      </c>
      <c r="C450" s="654"/>
      <c r="D450" s="577">
        <v>237215</v>
      </c>
      <c r="E450" s="578">
        <v>6</v>
      </c>
      <c r="F450" s="422">
        <v>240</v>
      </c>
      <c r="G450" s="423">
        <v>170</v>
      </c>
      <c r="H450" s="422">
        <v>6</v>
      </c>
      <c r="I450" s="423">
        <v>4</v>
      </c>
      <c r="J450" s="500">
        <f t="shared" si="1115"/>
        <v>234</v>
      </c>
      <c r="K450" s="404">
        <f t="shared" si="1116"/>
        <v>166</v>
      </c>
      <c r="L450" s="422">
        <v>120</v>
      </c>
      <c r="M450" s="423">
        <v>120</v>
      </c>
      <c r="N450" s="500">
        <f t="shared" si="1117"/>
        <v>234</v>
      </c>
      <c r="O450" s="404">
        <f t="shared" si="1118"/>
        <v>166</v>
      </c>
      <c r="P450" s="500">
        <f t="shared" si="1119"/>
        <v>0</v>
      </c>
      <c r="Q450" s="404">
        <f t="shared" si="1120"/>
        <v>0</v>
      </c>
      <c r="R450" s="422">
        <v>29</v>
      </c>
      <c r="S450" s="423">
        <v>25</v>
      </c>
      <c r="T450" s="500">
        <f t="shared" si="1121"/>
        <v>0</v>
      </c>
      <c r="U450" s="404">
        <f t="shared" si="1122"/>
        <v>0</v>
      </c>
      <c r="V450" s="422"/>
      <c r="W450" s="423"/>
      <c r="X450" s="500">
        <f t="shared" si="1123"/>
        <v>0</v>
      </c>
      <c r="Y450" s="404">
        <f t="shared" si="1124"/>
        <v>0</v>
      </c>
      <c r="Z450" s="422"/>
      <c r="AA450" s="423"/>
      <c r="AB450" s="500">
        <f t="shared" si="1125"/>
        <v>0</v>
      </c>
      <c r="AC450" s="404">
        <f t="shared" si="1126"/>
        <v>0</v>
      </c>
      <c r="AD450" s="500">
        <f t="shared" si="1127"/>
        <v>29</v>
      </c>
      <c r="AE450" s="404">
        <f t="shared" si="1128"/>
        <v>25</v>
      </c>
      <c r="AF450" s="500">
        <f t="shared" si="1129"/>
        <v>0</v>
      </c>
      <c r="AG450" s="404">
        <f t="shared" si="1130"/>
        <v>0</v>
      </c>
      <c r="AH450" s="564">
        <v>4.8</v>
      </c>
      <c r="AI450" s="580">
        <v>5.0999999999999996</v>
      </c>
      <c r="AJ450" s="500">
        <f t="shared" si="1131"/>
        <v>139.19999999999999</v>
      </c>
      <c r="AK450" s="404">
        <f t="shared" si="1132"/>
        <v>127.49999999999999</v>
      </c>
      <c r="AL450" s="564"/>
      <c r="AM450" s="580"/>
      <c r="AN450" s="500">
        <f t="shared" si="1133"/>
        <v>0</v>
      </c>
      <c r="AO450" s="404">
        <f t="shared" si="1134"/>
        <v>0</v>
      </c>
      <c r="AP450" s="564"/>
      <c r="AQ450" s="580"/>
      <c r="AR450" s="500">
        <f t="shared" si="1135"/>
        <v>0</v>
      </c>
      <c r="AS450" s="404">
        <f t="shared" si="1136"/>
        <v>0</v>
      </c>
      <c r="AT450" s="236">
        <f t="shared" si="1137"/>
        <v>4.8</v>
      </c>
      <c r="AU450" s="237">
        <f t="shared" si="1138"/>
        <v>5.0999999999999996</v>
      </c>
      <c r="AV450" s="500">
        <f t="shared" si="1139"/>
        <v>139.19999999999999</v>
      </c>
      <c r="AW450" s="404">
        <f t="shared" si="1140"/>
        <v>127.49999999999999</v>
      </c>
      <c r="AX450" s="422"/>
      <c r="AY450" s="423"/>
      <c r="AZ450" s="500">
        <f t="shared" si="1141"/>
        <v>0</v>
      </c>
      <c r="BA450" s="404">
        <f t="shared" si="1142"/>
        <v>0</v>
      </c>
      <c r="BB450" s="422"/>
      <c r="BC450" s="423"/>
      <c r="BD450" s="500">
        <f t="shared" si="1143"/>
        <v>0</v>
      </c>
      <c r="BE450" s="404">
        <f t="shared" si="1144"/>
        <v>0</v>
      </c>
      <c r="BF450" s="422"/>
      <c r="BG450" s="423"/>
      <c r="BH450" s="500">
        <f t="shared" si="1145"/>
        <v>0</v>
      </c>
      <c r="BI450" s="404">
        <f t="shared" si="1146"/>
        <v>0</v>
      </c>
      <c r="BJ450" s="500">
        <f t="shared" si="1147"/>
        <v>0</v>
      </c>
      <c r="BK450" s="404">
        <f t="shared" si="1148"/>
        <v>0</v>
      </c>
      <c r="BL450" s="500">
        <f t="shared" si="1149"/>
        <v>0</v>
      </c>
      <c r="BM450" s="404">
        <f t="shared" si="1150"/>
        <v>0</v>
      </c>
      <c r="BN450" s="422">
        <v>65</v>
      </c>
      <c r="BO450" s="423">
        <v>40</v>
      </c>
      <c r="BP450" s="500">
        <f t="shared" si="1151"/>
        <v>0</v>
      </c>
      <c r="BQ450" s="404">
        <f t="shared" si="1152"/>
        <v>0</v>
      </c>
      <c r="BR450" s="422">
        <v>3</v>
      </c>
      <c r="BS450" s="423">
        <v>2</v>
      </c>
      <c r="BT450" s="500">
        <f t="shared" si="1153"/>
        <v>0</v>
      </c>
      <c r="BU450" s="404">
        <f t="shared" si="1154"/>
        <v>0</v>
      </c>
      <c r="BV450" s="422"/>
      <c r="BW450" s="423"/>
      <c r="BX450" s="500">
        <f t="shared" si="1155"/>
        <v>0</v>
      </c>
      <c r="BY450" s="404">
        <f t="shared" si="1156"/>
        <v>0</v>
      </c>
      <c r="BZ450" s="500">
        <f t="shared" si="1157"/>
        <v>68</v>
      </c>
      <c r="CA450" s="404">
        <f t="shared" si="1158"/>
        <v>42</v>
      </c>
      <c r="CB450" s="500">
        <f t="shared" si="1159"/>
        <v>0</v>
      </c>
      <c r="CC450" s="404">
        <f t="shared" si="1160"/>
        <v>0</v>
      </c>
      <c r="CD450" s="564">
        <v>7.1</v>
      </c>
      <c r="CE450" s="581">
        <v>8.1999999999999993</v>
      </c>
      <c r="CF450" s="500">
        <f t="shared" si="1161"/>
        <v>461.5</v>
      </c>
      <c r="CG450" s="404">
        <f t="shared" si="1162"/>
        <v>328</v>
      </c>
      <c r="CH450" s="564">
        <v>12.8</v>
      </c>
      <c r="CI450" s="581">
        <v>11.3</v>
      </c>
      <c r="CJ450" s="500">
        <f t="shared" si="1163"/>
        <v>38.400000000000006</v>
      </c>
      <c r="CK450" s="404">
        <f t="shared" si="1164"/>
        <v>22.6</v>
      </c>
      <c r="CL450" s="564"/>
      <c r="CM450" s="581"/>
      <c r="CN450" s="500">
        <f t="shared" si="1165"/>
        <v>0</v>
      </c>
      <c r="CO450" s="404">
        <f t="shared" si="1166"/>
        <v>0</v>
      </c>
      <c r="CP450" s="500">
        <f t="shared" si="1167"/>
        <v>7.3514705882352942</v>
      </c>
      <c r="CQ450" s="237">
        <f t="shared" si="1168"/>
        <v>8.3476190476190482</v>
      </c>
      <c r="CR450" s="500">
        <f t="shared" si="1169"/>
        <v>499.9</v>
      </c>
      <c r="CS450" s="404">
        <f t="shared" si="1170"/>
        <v>350.6</v>
      </c>
      <c r="CT450" s="565"/>
      <c r="CU450" s="581"/>
      <c r="CV450" s="500">
        <f t="shared" si="1171"/>
        <v>0</v>
      </c>
      <c r="CW450" s="404">
        <f t="shared" si="1172"/>
        <v>0</v>
      </c>
      <c r="CX450" s="565"/>
      <c r="CY450" s="581"/>
      <c r="CZ450" s="500">
        <f t="shared" si="1173"/>
        <v>0</v>
      </c>
      <c r="DA450" s="404">
        <f t="shared" si="1174"/>
        <v>0</v>
      </c>
      <c r="DB450" s="565"/>
      <c r="DC450" s="581"/>
      <c r="DD450" s="500">
        <f t="shared" si="1175"/>
        <v>0</v>
      </c>
      <c r="DE450" s="404">
        <f t="shared" si="1176"/>
        <v>0</v>
      </c>
      <c r="DF450" s="500">
        <f t="shared" si="1177"/>
        <v>0</v>
      </c>
      <c r="DG450" s="404">
        <f t="shared" si="1178"/>
        <v>0</v>
      </c>
      <c r="DH450" s="500">
        <f t="shared" si="1179"/>
        <v>0</v>
      </c>
      <c r="DI450" s="404">
        <f t="shared" si="1180"/>
        <v>0</v>
      </c>
      <c r="DJ450" s="500">
        <f t="shared" si="1181"/>
        <v>97</v>
      </c>
      <c r="DK450" s="404">
        <f t="shared" si="1182"/>
        <v>67</v>
      </c>
      <c r="DL450" s="500">
        <f t="shared" si="1183"/>
        <v>0</v>
      </c>
      <c r="DM450" s="404">
        <f t="shared" si="1184"/>
        <v>0</v>
      </c>
      <c r="DN450" s="236">
        <f t="shared" si="1185"/>
        <v>6.5886597938144318</v>
      </c>
      <c r="DO450" s="237">
        <f t="shared" si="1186"/>
        <v>7.1358208955223885</v>
      </c>
      <c r="DP450" s="500">
        <f t="shared" si="1187"/>
        <v>639.09999999999991</v>
      </c>
      <c r="DQ450" s="404">
        <f t="shared" si="1188"/>
        <v>478.1</v>
      </c>
      <c r="DR450" s="500">
        <f t="shared" si="1189"/>
        <v>0</v>
      </c>
      <c r="DS450" s="404">
        <f t="shared" si="1190"/>
        <v>0</v>
      </c>
      <c r="DT450" s="500">
        <f t="shared" si="1191"/>
        <v>0</v>
      </c>
      <c r="DU450" s="404">
        <f t="shared" si="1192"/>
        <v>0</v>
      </c>
      <c r="DV450" s="565">
        <v>100</v>
      </c>
      <c r="DW450" s="582">
        <v>74</v>
      </c>
      <c r="DX450" s="500">
        <f t="shared" si="1193"/>
        <v>0</v>
      </c>
      <c r="DY450" s="404">
        <f t="shared" si="1194"/>
        <v>0</v>
      </c>
      <c r="DZ450" s="565">
        <v>16</v>
      </c>
      <c r="EA450" s="582">
        <v>12</v>
      </c>
      <c r="EB450" s="500">
        <f t="shared" si="1195"/>
        <v>0</v>
      </c>
      <c r="EC450" s="404">
        <f t="shared" si="1196"/>
        <v>0</v>
      </c>
      <c r="ED450" s="565"/>
      <c r="EE450" s="582"/>
      <c r="EF450" s="500">
        <f t="shared" si="1197"/>
        <v>0</v>
      </c>
      <c r="EG450" s="404">
        <f t="shared" si="1198"/>
        <v>0</v>
      </c>
      <c r="EH450" s="500">
        <f t="shared" si="1199"/>
        <v>116</v>
      </c>
      <c r="EI450" s="404">
        <f t="shared" si="1200"/>
        <v>86</v>
      </c>
      <c r="EJ450" s="500">
        <f t="shared" si="1201"/>
        <v>0</v>
      </c>
      <c r="EK450" s="404">
        <f t="shared" si="1202"/>
        <v>0</v>
      </c>
      <c r="EL450" s="564">
        <v>4.0999999999999996</v>
      </c>
      <c r="EM450" s="583">
        <v>4.9000000000000004</v>
      </c>
      <c r="EN450" s="500">
        <f t="shared" si="1203"/>
        <v>409.99999999999994</v>
      </c>
      <c r="EO450" s="404">
        <f t="shared" si="1204"/>
        <v>362.6</v>
      </c>
      <c r="EP450" s="564">
        <v>5.8</v>
      </c>
      <c r="EQ450" s="583">
        <v>5.8</v>
      </c>
      <c r="ER450" s="500">
        <f t="shared" si="1205"/>
        <v>92.8</v>
      </c>
      <c r="ES450" s="404">
        <f t="shared" si="1206"/>
        <v>69.599999999999994</v>
      </c>
      <c r="ET450" s="564"/>
      <c r="EU450" s="583"/>
      <c r="EV450" s="500">
        <f t="shared" si="1207"/>
        <v>0</v>
      </c>
      <c r="EW450" s="404">
        <f t="shared" si="1208"/>
        <v>0</v>
      </c>
      <c r="EX450" s="236">
        <f t="shared" si="1209"/>
        <v>4.3344827586206893</v>
      </c>
      <c r="EY450" s="237">
        <f t="shared" si="1210"/>
        <v>5.025581395348838</v>
      </c>
      <c r="EZ450" s="500">
        <f t="shared" si="1211"/>
        <v>502.79999999999995</v>
      </c>
      <c r="FA450" s="404">
        <f t="shared" si="1212"/>
        <v>432.20000000000005</v>
      </c>
      <c r="FB450" s="565"/>
      <c r="FC450" s="583"/>
      <c r="FD450" s="500">
        <f t="shared" si="1213"/>
        <v>0</v>
      </c>
      <c r="FE450" s="404">
        <f t="shared" si="1214"/>
        <v>0</v>
      </c>
      <c r="FF450" s="565"/>
      <c r="FG450" s="583"/>
      <c r="FH450" s="500">
        <f t="shared" si="1215"/>
        <v>0</v>
      </c>
      <c r="FI450" s="404">
        <f t="shared" si="1216"/>
        <v>0</v>
      </c>
      <c r="FJ450" s="565"/>
      <c r="FK450" s="583"/>
      <c r="FL450" s="500">
        <f t="shared" si="1217"/>
        <v>0</v>
      </c>
      <c r="FM450" s="404">
        <f t="shared" si="1218"/>
        <v>0</v>
      </c>
      <c r="FN450" s="500">
        <f t="shared" si="1219"/>
        <v>0</v>
      </c>
      <c r="FO450" s="404">
        <f t="shared" si="1220"/>
        <v>0</v>
      </c>
      <c r="FP450" s="500">
        <f t="shared" si="1221"/>
        <v>0</v>
      </c>
      <c r="FQ450" s="404">
        <f t="shared" si="1222"/>
        <v>0</v>
      </c>
      <c r="FR450" s="565">
        <v>21</v>
      </c>
      <c r="FS450" s="423">
        <v>13</v>
      </c>
      <c r="FT450" s="500">
        <f t="shared" si="1223"/>
        <v>0</v>
      </c>
      <c r="FU450" s="404">
        <f t="shared" si="1224"/>
        <v>0</v>
      </c>
      <c r="FV450" s="564">
        <v>9.9</v>
      </c>
      <c r="FW450" s="584">
        <v>10.1</v>
      </c>
      <c r="FX450" s="500">
        <f t="shared" si="1225"/>
        <v>207.9</v>
      </c>
      <c r="FY450" s="404">
        <f t="shared" si="1226"/>
        <v>131.29999999999998</v>
      </c>
      <c r="FZ450" s="564"/>
      <c r="GA450" s="584"/>
      <c r="GB450" s="500">
        <f t="shared" si="1227"/>
        <v>0</v>
      </c>
      <c r="GC450" s="404">
        <f t="shared" si="1228"/>
        <v>0</v>
      </c>
      <c r="GD450" s="510">
        <f t="shared" si="1229"/>
        <v>194</v>
      </c>
      <c r="GE450" s="404">
        <f t="shared" si="1230"/>
        <v>139</v>
      </c>
      <c r="GF450" s="500">
        <f t="shared" si="1231"/>
        <v>0</v>
      </c>
      <c r="GG450" s="404">
        <f t="shared" si="1232"/>
        <v>0</v>
      </c>
      <c r="GH450" s="500">
        <f t="shared" si="1233"/>
        <v>1010.7</v>
      </c>
      <c r="GI450" s="404">
        <f t="shared" si="1234"/>
        <v>818.1</v>
      </c>
      <c r="GJ450" s="500" t="str">
        <f t="shared" si="1235"/>
        <v/>
      </c>
      <c r="GK450" s="404" t="str">
        <f t="shared" si="1236"/>
        <v/>
      </c>
      <c r="GL450" s="510">
        <f t="shared" si="1237"/>
        <v>19</v>
      </c>
      <c r="GM450" s="404">
        <f t="shared" si="1238"/>
        <v>14</v>
      </c>
      <c r="GN450" s="500">
        <f t="shared" si="1239"/>
        <v>0</v>
      </c>
      <c r="GO450" s="404">
        <f t="shared" si="1240"/>
        <v>0</v>
      </c>
      <c r="GP450" s="500">
        <f t="shared" si="1241"/>
        <v>131.19999999999999</v>
      </c>
      <c r="GQ450" s="404">
        <f t="shared" si="1242"/>
        <v>92.199999999999989</v>
      </c>
      <c r="GR450" s="500">
        <f t="shared" si="1243"/>
        <v>0</v>
      </c>
      <c r="GS450" s="404">
        <f t="shared" si="1244"/>
        <v>0</v>
      </c>
      <c r="GT450" s="510">
        <f t="shared" si="1245"/>
        <v>213</v>
      </c>
      <c r="GU450" s="404">
        <f t="shared" si="1246"/>
        <v>153</v>
      </c>
      <c r="GV450" s="500">
        <f t="shared" si="1247"/>
        <v>0</v>
      </c>
      <c r="GW450" s="404">
        <f t="shared" si="1248"/>
        <v>0</v>
      </c>
      <c r="GX450" s="500">
        <f t="shared" si="1249"/>
        <v>1141.9000000000001</v>
      </c>
      <c r="GY450" s="404">
        <f t="shared" si="1250"/>
        <v>910.3</v>
      </c>
      <c r="GZ450" s="500" t="str">
        <f t="shared" si="1251"/>
        <v/>
      </c>
      <c r="HA450" s="404" t="str">
        <f t="shared" si="1252"/>
        <v/>
      </c>
      <c r="HB450" s="510">
        <f t="shared" si="1253"/>
        <v>0</v>
      </c>
      <c r="HC450" s="404">
        <f t="shared" si="1254"/>
        <v>0</v>
      </c>
      <c r="HD450" s="500">
        <f t="shared" si="1255"/>
        <v>0</v>
      </c>
      <c r="HE450" s="404">
        <f t="shared" si="1256"/>
        <v>0</v>
      </c>
      <c r="HF450" s="500" t="str">
        <f t="shared" si="1257"/>
        <v/>
      </c>
      <c r="HG450" s="404" t="str">
        <f t="shared" si="1258"/>
        <v/>
      </c>
      <c r="HH450" s="500" t="str">
        <f t="shared" si="1259"/>
        <v/>
      </c>
      <c r="HI450" s="404" t="str">
        <f t="shared" si="1260"/>
        <v/>
      </c>
      <c r="HJ450" s="510">
        <f t="shared" si="1261"/>
        <v>1349.8</v>
      </c>
      <c r="HK450" s="404">
        <f t="shared" si="1262"/>
        <v>1041.6000000000001</v>
      </c>
      <c r="HL450" s="500" t="str">
        <f t="shared" si="1263"/>
        <v/>
      </c>
      <c r="HM450" s="404" t="str">
        <f t="shared" si="1264"/>
        <v/>
      </c>
    </row>
    <row r="451" spans="1:221">
      <c r="A451" s="632" t="s">
        <v>541</v>
      </c>
      <c r="B451" s="587" t="s">
        <v>918</v>
      </c>
      <c r="C451" s="654" t="s">
        <v>934</v>
      </c>
      <c r="D451" s="577">
        <v>237330</v>
      </c>
      <c r="E451" s="578">
        <v>6</v>
      </c>
      <c r="F451" s="422">
        <v>429</v>
      </c>
      <c r="G451" s="423">
        <v>435</v>
      </c>
      <c r="H451" s="422">
        <v>11</v>
      </c>
      <c r="I451" s="423">
        <v>13</v>
      </c>
      <c r="J451" s="500">
        <f t="shared" si="1115"/>
        <v>418</v>
      </c>
      <c r="K451" s="404">
        <f t="shared" si="1116"/>
        <v>422</v>
      </c>
      <c r="L451" s="422">
        <v>120</v>
      </c>
      <c r="M451" s="423">
        <v>120</v>
      </c>
      <c r="N451" s="500">
        <f t="shared" si="1117"/>
        <v>418</v>
      </c>
      <c r="O451" s="404">
        <f t="shared" si="1118"/>
        <v>422</v>
      </c>
      <c r="P451" s="500">
        <f t="shared" si="1119"/>
        <v>0</v>
      </c>
      <c r="Q451" s="404">
        <f t="shared" si="1120"/>
        <v>0</v>
      </c>
      <c r="R451" s="422">
        <v>88</v>
      </c>
      <c r="S451" s="423">
        <v>66</v>
      </c>
      <c r="T451" s="500">
        <f t="shared" si="1121"/>
        <v>0</v>
      </c>
      <c r="U451" s="404">
        <f t="shared" si="1122"/>
        <v>0</v>
      </c>
      <c r="V451" s="422">
        <v>1</v>
      </c>
      <c r="W451" s="423"/>
      <c r="X451" s="500">
        <f t="shared" si="1123"/>
        <v>0</v>
      </c>
      <c r="Y451" s="404">
        <f t="shared" si="1124"/>
        <v>0</v>
      </c>
      <c r="Z451" s="422"/>
      <c r="AA451" s="423"/>
      <c r="AB451" s="500">
        <f t="shared" si="1125"/>
        <v>0</v>
      </c>
      <c r="AC451" s="404">
        <f t="shared" si="1126"/>
        <v>0</v>
      </c>
      <c r="AD451" s="500">
        <f t="shared" si="1127"/>
        <v>89</v>
      </c>
      <c r="AE451" s="404">
        <f t="shared" si="1128"/>
        <v>66</v>
      </c>
      <c r="AF451" s="500">
        <f t="shared" si="1129"/>
        <v>0</v>
      </c>
      <c r="AG451" s="404">
        <f t="shared" si="1130"/>
        <v>0</v>
      </c>
      <c r="AH451" s="564">
        <v>4.7</v>
      </c>
      <c r="AI451" s="580">
        <v>5</v>
      </c>
      <c r="AJ451" s="500">
        <f t="shared" si="1131"/>
        <v>413.6</v>
      </c>
      <c r="AK451" s="404">
        <f t="shared" si="1132"/>
        <v>330</v>
      </c>
      <c r="AL451" s="564">
        <v>4.5</v>
      </c>
      <c r="AM451" s="580"/>
      <c r="AN451" s="500">
        <f t="shared" si="1133"/>
        <v>4.5</v>
      </c>
      <c r="AO451" s="404">
        <f t="shared" si="1134"/>
        <v>0</v>
      </c>
      <c r="AP451" s="564"/>
      <c r="AQ451" s="580"/>
      <c r="AR451" s="500">
        <f t="shared" si="1135"/>
        <v>0</v>
      </c>
      <c r="AS451" s="404">
        <f t="shared" si="1136"/>
        <v>0</v>
      </c>
      <c r="AT451" s="236">
        <f t="shared" si="1137"/>
        <v>4.6977528089887644</v>
      </c>
      <c r="AU451" s="237">
        <f t="shared" si="1138"/>
        <v>5</v>
      </c>
      <c r="AV451" s="500">
        <f t="shared" si="1139"/>
        <v>418.1</v>
      </c>
      <c r="AW451" s="404">
        <f t="shared" si="1140"/>
        <v>330</v>
      </c>
      <c r="AX451" s="422"/>
      <c r="AY451" s="423"/>
      <c r="AZ451" s="500">
        <f t="shared" si="1141"/>
        <v>0</v>
      </c>
      <c r="BA451" s="404">
        <f t="shared" si="1142"/>
        <v>0</v>
      </c>
      <c r="BB451" s="422"/>
      <c r="BC451" s="423"/>
      <c r="BD451" s="500">
        <f t="shared" si="1143"/>
        <v>0</v>
      </c>
      <c r="BE451" s="404">
        <f t="shared" si="1144"/>
        <v>0</v>
      </c>
      <c r="BF451" s="422"/>
      <c r="BG451" s="423"/>
      <c r="BH451" s="500">
        <f t="shared" si="1145"/>
        <v>0</v>
      </c>
      <c r="BI451" s="404">
        <f t="shared" si="1146"/>
        <v>0</v>
      </c>
      <c r="BJ451" s="500">
        <f t="shared" si="1147"/>
        <v>0</v>
      </c>
      <c r="BK451" s="404">
        <f t="shared" si="1148"/>
        <v>0</v>
      </c>
      <c r="BL451" s="500">
        <f t="shared" si="1149"/>
        <v>0</v>
      </c>
      <c r="BM451" s="404">
        <f t="shared" si="1150"/>
        <v>0</v>
      </c>
      <c r="BN451" s="422">
        <v>159</v>
      </c>
      <c r="BO451" s="423">
        <v>189</v>
      </c>
      <c r="BP451" s="500">
        <f t="shared" si="1151"/>
        <v>0</v>
      </c>
      <c r="BQ451" s="404">
        <f t="shared" si="1152"/>
        <v>0</v>
      </c>
      <c r="BR451" s="422">
        <v>2</v>
      </c>
      <c r="BS451" s="423">
        <v>4</v>
      </c>
      <c r="BT451" s="500">
        <f t="shared" si="1153"/>
        <v>0</v>
      </c>
      <c r="BU451" s="404">
        <f t="shared" si="1154"/>
        <v>0</v>
      </c>
      <c r="BV451" s="422"/>
      <c r="BW451" s="423"/>
      <c r="BX451" s="500">
        <f t="shared" si="1155"/>
        <v>0</v>
      </c>
      <c r="BY451" s="404">
        <f t="shared" si="1156"/>
        <v>0</v>
      </c>
      <c r="BZ451" s="500">
        <f t="shared" si="1157"/>
        <v>161</v>
      </c>
      <c r="CA451" s="404">
        <f t="shared" si="1158"/>
        <v>193</v>
      </c>
      <c r="CB451" s="500">
        <f t="shared" si="1159"/>
        <v>0</v>
      </c>
      <c r="CC451" s="404">
        <f t="shared" si="1160"/>
        <v>0</v>
      </c>
      <c r="CD451" s="564">
        <v>5.4</v>
      </c>
      <c r="CE451" s="581">
        <v>5.7</v>
      </c>
      <c r="CF451" s="500">
        <f t="shared" si="1161"/>
        <v>858.6</v>
      </c>
      <c r="CG451" s="404">
        <f t="shared" si="1162"/>
        <v>1077.3</v>
      </c>
      <c r="CH451" s="564">
        <v>7.8</v>
      </c>
      <c r="CI451" s="581">
        <v>10.6</v>
      </c>
      <c r="CJ451" s="500">
        <f t="shared" si="1163"/>
        <v>15.6</v>
      </c>
      <c r="CK451" s="404">
        <f t="shared" si="1164"/>
        <v>42.4</v>
      </c>
      <c r="CL451" s="564"/>
      <c r="CM451" s="581"/>
      <c r="CN451" s="500">
        <f t="shared" si="1165"/>
        <v>0</v>
      </c>
      <c r="CO451" s="404">
        <f t="shared" si="1166"/>
        <v>0</v>
      </c>
      <c r="CP451" s="500">
        <f t="shared" si="1167"/>
        <v>5.4298136645962733</v>
      </c>
      <c r="CQ451" s="237">
        <f t="shared" si="1168"/>
        <v>5.8015544041450777</v>
      </c>
      <c r="CR451" s="500">
        <f t="shared" si="1169"/>
        <v>874.2</v>
      </c>
      <c r="CS451" s="404">
        <f t="shared" si="1170"/>
        <v>1119.7</v>
      </c>
      <c r="CT451" s="565"/>
      <c r="CU451" s="581"/>
      <c r="CV451" s="500">
        <f t="shared" si="1171"/>
        <v>0</v>
      </c>
      <c r="CW451" s="404">
        <f t="shared" si="1172"/>
        <v>0</v>
      </c>
      <c r="CX451" s="565"/>
      <c r="CY451" s="581"/>
      <c r="CZ451" s="500">
        <f t="shared" si="1173"/>
        <v>0</v>
      </c>
      <c r="DA451" s="404">
        <f t="shared" si="1174"/>
        <v>0</v>
      </c>
      <c r="DB451" s="565"/>
      <c r="DC451" s="581"/>
      <c r="DD451" s="500">
        <f t="shared" si="1175"/>
        <v>0</v>
      </c>
      <c r="DE451" s="404">
        <f t="shared" si="1176"/>
        <v>0</v>
      </c>
      <c r="DF451" s="500">
        <f t="shared" si="1177"/>
        <v>0</v>
      </c>
      <c r="DG451" s="404">
        <f t="shared" si="1178"/>
        <v>0</v>
      </c>
      <c r="DH451" s="500">
        <f t="shared" si="1179"/>
        <v>0</v>
      </c>
      <c r="DI451" s="404">
        <f t="shared" si="1180"/>
        <v>0</v>
      </c>
      <c r="DJ451" s="500">
        <f t="shared" si="1181"/>
        <v>250</v>
      </c>
      <c r="DK451" s="404">
        <f t="shared" si="1182"/>
        <v>259</v>
      </c>
      <c r="DL451" s="500">
        <f t="shared" si="1183"/>
        <v>0</v>
      </c>
      <c r="DM451" s="404">
        <f t="shared" si="1184"/>
        <v>0</v>
      </c>
      <c r="DN451" s="236">
        <f t="shared" si="1185"/>
        <v>5.1692000000000009</v>
      </c>
      <c r="DO451" s="237">
        <f t="shared" si="1186"/>
        <v>5.5972972972972972</v>
      </c>
      <c r="DP451" s="500">
        <f t="shared" si="1187"/>
        <v>1292.3000000000002</v>
      </c>
      <c r="DQ451" s="404">
        <f t="shared" si="1188"/>
        <v>1449.7</v>
      </c>
      <c r="DR451" s="500">
        <f t="shared" si="1189"/>
        <v>0</v>
      </c>
      <c r="DS451" s="404">
        <f t="shared" si="1190"/>
        <v>0</v>
      </c>
      <c r="DT451" s="500">
        <f t="shared" si="1191"/>
        <v>0</v>
      </c>
      <c r="DU451" s="404">
        <f t="shared" si="1192"/>
        <v>0</v>
      </c>
      <c r="DV451" s="565">
        <v>127</v>
      </c>
      <c r="DW451" s="582">
        <v>129</v>
      </c>
      <c r="DX451" s="500">
        <f t="shared" si="1193"/>
        <v>0</v>
      </c>
      <c r="DY451" s="404">
        <f t="shared" si="1194"/>
        <v>0</v>
      </c>
      <c r="DZ451" s="565">
        <v>14</v>
      </c>
      <c r="EA451" s="582">
        <v>13</v>
      </c>
      <c r="EB451" s="500">
        <f t="shared" si="1195"/>
        <v>0</v>
      </c>
      <c r="EC451" s="404">
        <f t="shared" si="1196"/>
        <v>0</v>
      </c>
      <c r="ED451" s="565"/>
      <c r="EE451" s="582"/>
      <c r="EF451" s="500">
        <f t="shared" si="1197"/>
        <v>0</v>
      </c>
      <c r="EG451" s="404">
        <f t="shared" si="1198"/>
        <v>0</v>
      </c>
      <c r="EH451" s="500">
        <f t="shared" si="1199"/>
        <v>141</v>
      </c>
      <c r="EI451" s="404">
        <f t="shared" si="1200"/>
        <v>142</v>
      </c>
      <c r="EJ451" s="500">
        <f t="shared" si="1201"/>
        <v>0</v>
      </c>
      <c r="EK451" s="404">
        <f t="shared" si="1202"/>
        <v>0</v>
      </c>
      <c r="EL451" s="564">
        <v>3.8</v>
      </c>
      <c r="EM451" s="583">
        <v>3.7</v>
      </c>
      <c r="EN451" s="500">
        <f t="shared" si="1203"/>
        <v>482.59999999999997</v>
      </c>
      <c r="EO451" s="404">
        <f t="shared" si="1204"/>
        <v>477.3</v>
      </c>
      <c r="EP451" s="564">
        <v>3.1</v>
      </c>
      <c r="EQ451" s="583">
        <v>4.7</v>
      </c>
      <c r="ER451" s="500">
        <f t="shared" si="1205"/>
        <v>43.4</v>
      </c>
      <c r="ES451" s="404">
        <f t="shared" si="1206"/>
        <v>61.1</v>
      </c>
      <c r="ET451" s="564"/>
      <c r="EU451" s="583"/>
      <c r="EV451" s="500">
        <f t="shared" si="1207"/>
        <v>0</v>
      </c>
      <c r="EW451" s="404">
        <f t="shared" si="1208"/>
        <v>0</v>
      </c>
      <c r="EX451" s="236">
        <f t="shared" si="1209"/>
        <v>3.7304964539007091</v>
      </c>
      <c r="EY451" s="237">
        <f t="shared" si="1210"/>
        <v>3.7915492957746477</v>
      </c>
      <c r="EZ451" s="500">
        <f t="shared" si="1211"/>
        <v>526</v>
      </c>
      <c r="FA451" s="404">
        <f t="shared" si="1212"/>
        <v>538.4</v>
      </c>
      <c r="FB451" s="565"/>
      <c r="FC451" s="583"/>
      <c r="FD451" s="500">
        <f t="shared" si="1213"/>
        <v>0</v>
      </c>
      <c r="FE451" s="404">
        <f t="shared" si="1214"/>
        <v>0</v>
      </c>
      <c r="FF451" s="565"/>
      <c r="FG451" s="583"/>
      <c r="FH451" s="500">
        <f t="shared" si="1215"/>
        <v>0</v>
      </c>
      <c r="FI451" s="404">
        <f t="shared" si="1216"/>
        <v>0</v>
      </c>
      <c r="FJ451" s="565"/>
      <c r="FK451" s="583"/>
      <c r="FL451" s="500">
        <f t="shared" si="1217"/>
        <v>0</v>
      </c>
      <c r="FM451" s="404">
        <f t="shared" si="1218"/>
        <v>0</v>
      </c>
      <c r="FN451" s="500">
        <f t="shared" si="1219"/>
        <v>0</v>
      </c>
      <c r="FO451" s="404">
        <f t="shared" si="1220"/>
        <v>0</v>
      </c>
      <c r="FP451" s="500">
        <f t="shared" si="1221"/>
        <v>0</v>
      </c>
      <c r="FQ451" s="404">
        <f t="shared" si="1222"/>
        <v>0</v>
      </c>
      <c r="FR451" s="565">
        <v>27</v>
      </c>
      <c r="FS451" s="423">
        <v>21</v>
      </c>
      <c r="FT451" s="500">
        <f t="shared" si="1223"/>
        <v>0</v>
      </c>
      <c r="FU451" s="404">
        <f t="shared" si="1224"/>
        <v>0</v>
      </c>
      <c r="FV451" s="564">
        <v>5.5</v>
      </c>
      <c r="FW451" s="584">
        <v>7.3</v>
      </c>
      <c r="FX451" s="500">
        <f t="shared" si="1225"/>
        <v>148.5</v>
      </c>
      <c r="FY451" s="404">
        <f t="shared" si="1226"/>
        <v>153.29999999999998</v>
      </c>
      <c r="FZ451" s="564"/>
      <c r="GA451" s="584"/>
      <c r="GB451" s="500">
        <f t="shared" si="1227"/>
        <v>0</v>
      </c>
      <c r="GC451" s="404">
        <f t="shared" si="1228"/>
        <v>0</v>
      </c>
      <c r="GD451" s="510">
        <f t="shared" si="1229"/>
        <v>374</v>
      </c>
      <c r="GE451" s="404">
        <f t="shared" si="1230"/>
        <v>384</v>
      </c>
      <c r="GF451" s="500">
        <f t="shared" si="1231"/>
        <v>0</v>
      </c>
      <c r="GG451" s="404">
        <f t="shared" si="1232"/>
        <v>0</v>
      </c>
      <c r="GH451" s="500">
        <f t="shared" si="1233"/>
        <v>1754.8</v>
      </c>
      <c r="GI451" s="404">
        <f t="shared" si="1234"/>
        <v>1884.6</v>
      </c>
      <c r="GJ451" s="500" t="str">
        <f t="shared" si="1235"/>
        <v/>
      </c>
      <c r="GK451" s="404" t="str">
        <f t="shared" si="1236"/>
        <v/>
      </c>
      <c r="GL451" s="510">
        <f t="shared" si="1237"/>
        <v>17</v>
      </c>
      <c r="GM451" s="404">
        <f t="shared" si="1238"/>
        <v>17</v>
      </c>
      <c r="GN451" s="500">
        <f t="shared" si="1239"/>
        <v>0</v>
      </c>
      <c r="GO451" s="404">
        <f t="shared" si="1240"/>
        <v>0</v>
      </c>
      <c r="GP451" s="500">
        <f t="shared" si="1241"/>
        <v>63.5</v>
      </c>
      <c r="GQ451" s="404">
        <f t="shared" si="1242"/>
        <v>103.5</v>
      </c>
      <c r="GR451" s="500">
        <f t="shared" si="1243"/>
        <v>0</v>
      </c>
      <c r="GS451" s="404">
        <f t="shared" si="1244"/>
        <v>0</v>
      </c>
      <c r="GT451" s="510">
        <f t="shared" si="1245"/>
        <v>391</v>
      </c>
      <c r="GU451" s="404">
        <f t="shared" si="1246"/>
        <v>401</v>
      </c>
      <c r="GV451" s="500">
        <f t="shared" si="1247"/>
        <v>0</v>
      </c>
      <c r="GW451" s="404">
        <f t="shared" si="1248"/>
        <v>0</v>
      </c>
      <c r="GX451" s="500">
        <f t="shared" si="1249"/>
        <v>1818.3</v>
      </c>
      <c r="GY451" s="404">
        <f t="shared" si="1250"/>
        <v>1988.1</v>
      </c>
      <c r="GZ451" s="500" t="str">
        <f t="shared" si="1251"/>
        <v/>
      </c>
      <c r="HA451" s="404" t="str">
        <f t="shared" si="1252"/>
        <v/>
      </c>
      <c r="HB451" s="510">
        <f t="shared" si="1253"/>
        <v>0</v>
      </c>
      <c r="HC451" s="404">
        <f t="shared" si="1254"/>
        <v>0</v>
      </c>
      <c r="HD451" s="500">
        <f t="shared" si="1255"/>
        <v>0</v>
      </c>
      <c r="HE451" s="404">
        <f t="shared" si="1256"/>
        <v>0</v>
      </c>
      <c r="HF451" s="500" t="str">
        <f t="shared" si="1257"/>
        <v/>
      </c>
      <c r="HG451" s="404" t="str">
        <f t="shared" si="1258"/>
        <v/>
      </c>
      <c r="HH451" s="500" t="str">
        <f t="shared" si="1259"/>
        <v/>
      </c>
      <c r="HI451" s="404" t="str">
        <f t="shared" si="1260"/>
        <v/>
      </c>
      <c r="HJ451" s="510">
        <f t="shared" si="1261"/>
        <v>1966.8000000000002</v>
      </c>
      <c r="HK451" s="404">
        <f t="shared" si="1262"/>
        <v>2141.4</v>
      </c>
      <c r="HL451" s="500" t="str">
        <f t="shared" si="1263"/>
        <v/>
      </c>
      <c r="HM451" s="404" t="str">
        <f t="shared" si="1264"/>
        <v/>
      </c>
    </row>
    <row r="452" spans="1:221">
      <c r="A452" s="632" t="s">
        <v>541</v>
      </c>
      <c r="B452" s="587" t="s">
        <v>919</v>
      </c>
      <c r="C452" s="654"/>
      <c r="D452" s="577">
        <v>237385</v>
      </c>
      <c r="E452" s="578">
        <v>6</v>
      </c>
      <c r="F452" s="422">
        <v>176</v>
      </c>
      <c r="G452" s="423">
        <v>136</v>
      </c>
      <c r="H452" s="767">
        <v>4</v>
      </c>
      <c r="I452" s="423">
        <v>2</v>
      </c>
      <c r="J452" s="500">
        <f t="shared" si="1115"/>
        <v>172</v>
      </c>
      <c r="K452" s="404">
        <f t="shared" si="1116"/>
        <v>134</v>
      </c>
      <c r="L452" s="422">
        <v>120</v>
      </c>
      <c r="M452" s="423">
        <v>120</v>
      </c>
      <c r="N452" s="500">
        <f t="shared" si="1117"/>
        <v>172</v>
      </c>
      <c r="O452" s="404">
        <f t="shared" si="1118"/>
        <v>134</v>
      </c>
      <c r="P452" s="500">
        <f t="shared" si="1119"/>
        <v>0</v>
      </c>
      <c r="Q452" s="404">
        <f t="shared" si="1120"/>
        <v>0</v>
      </c>
      <c r="R452" s="422">
        <v>50</v>
      </c>
      <c r="S452" s="423">
        <v>40</v>
      </c>
      <c r="T452" s="500">
        <f t="shared" si="1121"/>
        <v>0</v>
      </c>
      <c r="U452" s="404">
        <f t="shared" si="1122"/>
        <v>0</v>
      </c>
      <c r="V452" s="422"/>
      <c r="W452" s="423"/>
      <c r="X452" s="500">
        <f t="shared" si="1123"/>
        <v>0</v>
      </c>
      <c r="Y452" s="404">
        <f t="shared" si="1124"/>
        <v>0</v>
      </c>
      <c r="Z452" s="422"/>
      <c r="AA452" s="423"/>
      <c r="AB452" s="500">
        <f t="shared" si="1125"/>
        <v>0</v>
      </c>
      <c r="AC452" s="404">
        <f t="shared" si="1126"/>
        <v>0</v>
      </c>
      <c r="AD452" s="500">
        <f t="shared" si="1127"/>
        <v>50</v>
      </c>
      <c r="AE452" s="404">
        <f t="shared" si="1128"/>
        <v>40</v>
      </c>
      <c r="AF452" s="500">
        <f t="shared" si="1129"/>
        <v>0</v>
      </c>
      <c r="AG452" s="404">
        <f t="shared" si="1130"/>
        <v>0</v>
      </c>
      <c r="AH452" s="564">
        <v>4.4000000000000004</v>
      </c>
      <c r="AI452" s="580">
        <v>4.4000000000000004</v>
      </c>
      <c r="AJ452" s="500">
        <f t="shared" si="1131"/>
        <v>220.00000000000003</v>
      </c>
      <c r="AK452" s="404">
        <f t="shared" si="1132"/>
        <v>176</v>
      </c>
      <c r="AL452" s="564"/>
      <c r="AM452" s="580"/>
      <c r="AN452" s="500">
        <f t="shared" si="1133"/>
        <v>0</v>
      </c>
      <c r="AO452" s="404">
        <f t="shared" si="1134"/>
        <v>0</v>
      </c>
      <c r="AP452" s="564"/>
      <c r="AQ452" s="580"/>
      <c r="AR452" s="500">
        <f t="shared" si="1135"/>
        <v>0</v>
      </c>
      <c r="AS452" s="404">
        <f t="shared" si="1136"/>
        <v>0</v>
      </c>
      <c r="AT452" s="236">
        <f t="shared" si="1137"/>
        <v>4.4000000000000004</v>
      </c>
      <c r="AU452" s="237">
        <f t="shared" si="1138"/>
        <v>4.4000000000000004</v>
      </c>
      <c r="AV452" s="500">
        <f t="shared" si="1139"/>
        <v>220.00000000000003</v>
      </c>
      <c r="AW452" s="404">
        <f t="shared" si="1140"/>
        <v>176</v>
      </c>
      <c r="AX452" s="422"/>
      <c r="AY452" s="423"/>
      <c r="AZ452" s="500">
        <f t="shared" si="1141"/>
        <v>0</v>
      </c>
      <c r="BA452" s="404">
        <f t="shared" si="1142"/>
        <v>0</v>
      </c>
      <c r="BB452" s="422"/>
      <c r="BC452" s="423"/>
      <c r="BD452" s="500">
        <f t="shared" si="1143"/>
        <v>0</v>
      </c>
      <c r="BE452" s="404">
        <f t="shared" si="1144"/>
        <v>0</v>
      </c>
      <c r="BF452" s="422"/>
      <c r="BG452" s="423"/>
      <c r="BH452" s="500">
        <f t="shared" si="1145"/>
        <v>0</v>
      </c>
      <c r="BI452" s="404">
        <f t="shared" si="1146"/>
        <v>0</v>
      </c>
      <c r="BJ452" s="500">
        <f t="shared" si="1147"/>
        <v>0</v>
      </c>
      <c r="BK452" s="404">
        <f t="shared" si="1148"/>
        <v>0</v>
      </c>
      <c r="BL452" s="500">
        <f t="shared" si="1149"/>
        <v>0</v>
      </c>
      <c r="BM452" s="404">
        <f t="shared" si="1150"/>
        <v>0</v>
      </c>
      <c r="BN452" s="422">
        <v>68</v>
      </c>
      <c r="BO452" s="423">
        <v>61</v>
      </c>
      <c r="BP452" s="500">
        <f t="shared" si="1151"/>
        <v>0</v>
      </c>
      <c r="BQ452" s="404">
        <f t="shared" si="1152"/>
        <v>0</v>
      </c>
      <c r="BR452" s="422">
        <v>1</v>
      </c>
      <c r="BS452" s="423">
        <v>1</v>
      </c>
      <c r="BT452" s="500">
        <f t="shared" si="1153"/>
        <v>0</v>
      </c>
      <c r="BU452" s="404">
        <f t="shared" si="1154"/>
        <v>0</v>
      </c>
      <c r="BV452" s="422"/>
      <c r="BW452" s="423"/>
      <c r="BX452" s="500">
        <f t="shared" si="1155"/>
        <v>0</v>
      </c>
      <c r="BY452" s="404">
        <f t="shared" si="1156"/>
        <v>0</v>
      </c>
      <c r="BZ452" s="500">
        <f t="shared" si="1157"/>
        <v>69</v>
      </c>
      <c r="CA452" s="404">
        <f t="shared" si="1158"/>
        <v>62</v>
      </c>
      <c r="CB452" s="500">
        <f t="shared" si="1159"/>
        <v>0</v>
      </c>
      <c r="CC452" s="404">
        <f t="shared" si="1160"/>
        <v>0</v>
      </c>
      <c r="CD452" s="564">
        <v>6.3</v>
      </c>
      <c r="CE452" s="581">
        <v>5.6</v>
      </c>
      <c r="CF452" s="500">
        <f t="shared" si="1161"/>
        <v>428.4</v>
      </c>
      <c r="CG452" s="404">
        <f t="shared" si="1162"/>
        <v>341.59999999999997</v>
      </c>
      <c r="CH452" s="564">
        <v>16.5</v>
      </c>
      <c r="CI452" s="581">
        <v>4</v>
      </c>
      <c r="CJ452" s="500">
        <f t="shared" si="1163"/>
        <v>16.5</v>
      </c>
      <c r="CK452" s="404">
        <f t="shared" si="1164"/>
        <v>4</v>
      </c>
      <c r="CL452" s="564"/>
      <c r="CM452" s="581"/>
      <c r="CN452" s="500">
        <f t="shared" si="1165"/>
        <v>0</v>
      </c>
      <c r="CO452" s="404">
        <f t="shared" si="1166"/>
        <v>0</v>
      </c>
      <c r="CP452" s="500">
        <f t="shared" si="1167"/>
        <v>6.4478260869565212</v>
      </c>
      <c r="CQ452" s="237">
        <f t="shared" si="1168"/>
        <v>5.5741935483870959</v>
      </c>
      <c r="CR452" s="500">
        <f t="shared" si="1169"/>
        <v>444.9</v>
      </c>
      <c r="CS452" s="404">
        <f t="shared" si="1170"/>
        <v>345.59999999999997</v>
      </c>
      <c r="CT452" s="565"/>
      <c r="CU452" s="581"/>
      <c r="CV452" s="500">
        <f t="shared" si="1171"/>
        <v>0</v>
      </c>
      <c r="CW452" s="404">
        <f t="shared" si="1172"/>
        <v>0</v>
      </c>
      <c r="CX452" s="565"/>
      <c r="CY452" s="581"/>
      <c r="CZ452" s="500">
        <f t="shared" si="1173"/>
        <v>0</v>
      </c>
      <c r="DA452" s="404">
        <f t="shared" si="1174"/>
        <v>0</v>
      </c>
      <c r="DB452" s="565"/>
      <c r="DC452" s="581"/>
      <c r="DD452" s="500">
        <f t="shared" si="1175"/>
        <v>0</v>
      </c>
      <c r="DE452" s="404">
        <f t="shared" si="1176"/>
        <v>0</v>
      </c>
      <c r="DF452" s="500">
        <f t="shared" si="1177"/>
        <v>0</v>
      </c>
      <c r="DG452" s="404">
        <f t="shared" si="1178"/>
        <v>0</v>
      </c>
      <c r="DH452" s="500">
        <f t="shared" si="1179"/>
        <v>0</v>
      </c>
      <c r="DI452" s="404">
        <f t="shared" si="1180"/>
        <v>0</v>
      </c>
      <c r="DJ452" s="500">
        <f t="shared" si="1181"/>
        <v>119</v>
      </c>
      <c r="DK452" s="404">
        <f t="shared" si="1182"/>
        <v>102</v>
      </c>
      <c r="DL452" s="500">
        <f t="shared" si="1183"/>
        <v>0</v>
      </c>
      <c r="DM452" s="404">
        <f t="shared" si="1184"/>
        <v>0</v>
      </c>
      <c r="DN452" s="236">
        <f t="shared" si="1185"/>
        <v>5.587394957983193</v>
      </c>
      <c r="DO452" s="237">
        <f t="shared" si="1186"/>
        <v>5.1137254901960771</v>
      </c>
      <c r="DP452" s="500">
        <f t="shared" si="1187"/>
        <v>664.9</v>
      </c>
      <c r="DQ452" s="404">
        <f t="shared" si="1188"/>
        <v>521.59999999999991</v>
      </c>
      <c r="DR452" s="500">
        <f t="shared" si="1189"/>
        <v>0</v>
      </c>
      <c r="DS452" s="404">
        <f t="shared" si="1190"/>
        <v>0</v>
      </c>
      <c r="DT452" s="500">
        <f t="shared" si="1191"/>
        <v>0</v>
      </c>
      <c r="DU452" s="404">
        <f t="shared" si="1192"/>
        <v>0</v>
      </c>
      <c r="DV452" s="565">
        <v>52</v>
      </c>
      <c r="DW452" s="582">
        <v>27</v>
      </c>
      <c r="DX452" s="500">
        <f t="shared" si="1193"/>
        <v>0</v>
      </c>
      <c r="DY452" s="404">
        <f t="shared" si="1194"/>
        <v>0</v>
      </c>
      <c r="DZ452" s="565">
        <v>1</v>
      </c>
      <c r="EA452" s="582">
        <v>2</v>
      </c>
      <c r="EB452" s="500">
        <f t="shared" si="1195"/>
        <v>0</v>
      </c>
      <c r="EC452" s="404">
        <f t="shared" si="1196"/>
        <v>0</v>
      </c>
      <c r="ED452" s="565"/>
      <c r="EE452" s="582"/>
      <c r="EF452" s="500">
        <f t="shared" si="1197"/>
        <v>0</v>
      </c>
      <c r="EG452" s="404">
        <f t="shared" si="1198"/>
        <v>0</v>
      </c>
      <c r="EH452" s="500">
        <f t="shared" si="1199"/>
        <v>53</v>
      </c>
      <c r="EI452" s="404">
        <f t="shared" si="1200"/>
        <v>29</v>
      </c>
      <c r="EJ452" s="500">
        <f t="shared" si="1201"/>
        <v>0</v>
      </c>
      <c r="EK452" s="404">
        <f t="shared" si="1202"/>
        <v>0</v>
      </c>
      <c r="EL452" s="564">
        <v>4</v>
      </c>
      <c r="EM452" s="583">
        <v>3.9</v>
      </c>
      <c r="EN452" s="500">
        <f t="shared" si="1203"/>
        <v>208</v>
      </c>
      <c r="EO452" s="404">
        <f t="shared" si="1204"/>
        <v>105.3</v>
      </c>
      <c r="EP452" s="564">
        <v>2.5</v>
      </c>
      <c r="EQ452" s="583">
        <v>1.5</v>
      </c>
      <c r="ER452" s="500">
        <f t="shared" si="1205"/>
        <v>2.5</v>
      </c>
      <c r="ES452" s="404">
        <f t="shared" si="1206"/>
        <v>3</v>
      </c>
      <c r="ET452" s="564"/>
      <c r="EU452" s="583"/>
      <c r="EV452" s="500">
        <f t="shared" si="1207"/>
        <v>0</v>
      </c>
      <c r="EW452" s="404">
        <f t="shared" si="1208"/>
        <v>0</v>
      </c>
      <c r="EX452" s="236">
        <f t="shared" si="1209"/>
        <v>3.9716981132075473</v>
      </c>
      <c r="EY452" s="237">
        <f t="shared" si="1210"/>
        <v>3.7344827586206897</v>
      </c>
      <c r="EZ452" s="500">
        <f t="shared" si="1211"/>
        <v>210.5</v>
      </c>
      <c r="FA452" s="404">
        <f t="shared" si="1212"/>
        <v>108.3</v>
      </c>
      <c r="FB452" s="565"/>
      <c r="FC452" s="583"/>
      <c r="FD452" s="500">
        <f t="shared" si="1213"/>
        <v>0</v>
      </c>
      <c r="FE452" s="404">
        <f t="shared" si="1214"/>
        <v>0</v>
      </c>
      <c r="FF452" s="565"/>
      <c r="FG452" s="583"/>
      <c r="FH452" s="500">
        <f t="shared" si="1215"/>
        <v>0</v>
      </c>
      <c r="FI452" s="404">
        <f t="shared" si="1216"/>
        <v>0</v>
      </c>
      <c r="FJ452" s="565"/>
      <c r="FK452" s="583"/>
      <c r="FL452" s="500">
        <f t="shared" si="1217"/>
        <v>0</v>
      </c>
      <c r="FM452" s="404">
        <f t="shared" si="1218"/>
        <v>0</v>
      </c>
      <c r="FN452" s="500">
        <f t="shared" si="1219"/>
        <v>0</v>
      </c>
      <c r="FO452" s="404">
        <f t="shared" si="1220"/>
        <v>0</v>
      </c>
      <c r="FP452" s="500">
        <f t="shared" si="1221"/>
        <v>0</v>
      </c>
      <c r="FQ452" s="404">
        <f t="shared" si="1222"/>
        <v>0</v>
      </c>
      <c r="FR452" s="565"/>
      <c r="FS452" s="423">
        <v>3</v>
      </c>
      <c r="FT452" s="500">
        <f t="shared" si="1223"/>
        <v>0</v>
      </c>
      <c r="FU452" s="404">
        <f t="shared" si="1224"/>
        <v>0</v>
      </c>
      <c r="FV452" s="564"/>
      <c r="FW452" s="584">
        <v>4.8</v>
      </c>
      <c r="FX452" s="500">
        <f t="shared" si="1225"/>
        <v>0</v>
      </c>
      <c r="FY452" s="404">
        <f t="shared" si="1226"/>
        <v>14.399999999999999</v>
      </c>
      <c r="FZ452" s="564"/>
      <c r="GA452" s="584"/>
      <c r="GB452" s="500">
        <f t="shared" si="1227"/>
        <v>0</v>
      </c>
      <c r="GC452" s="404">
        <f t="shared" si="1228"/>
        <v>0</v>
      </c>
      <c r="GD452" s="510">
        <f t="shared" si="1229"/>
        <v>170</v>
      </c>
      <c r="GE452" s="404">
        <f t="shared" si="1230"/>
        <v>128</v>
      </c>
      <c r="GF452" s="500">
        <f t="shared" si="1231"/>
        <v>0</v>
      </c>
      <c r="GG452" s="404">
        <f t="shared" si="1232"/>
        <v>0</v>
      </c>
      <c r="GH452" s="500">
        <f t="shared" si="1233"/>
        <v>856.4</v>
      </c>
      <c r="GI452" s="404">
        <f t="shared" si="1234"/>
        <v>622.89999999999986</v>
      </c>
      <c r="GJ452" s="500" t="str">
        <f t="shared" si="1235"/>
        <v/>
      </c>
      <c r="GK452" s="404" t="str">
        <f t="shared" si="1236"/>
        <v/>
      </c>
      <c r="GL452" s="510">
        <f t="shared" si="1237"/>
        <v>2</v>
      </c>
      <c r="GM452" s="404">
        <f t="shared" si="1238"/>
        <v>3</v>
      </c>
      <c r="GN452" s="500">
        <f t="shared" si="1239"/>
        <v>0</v>
      </c>
      <c r="GO452" s="404">
        <f t="shared" si="1240"/>
        <v>0</v>
      </c>
      <c r="GP452" s="500">
        <f t="shared" si="1241"/>
        <v>19</v>
      </c>
      <c r="GQ452" s="404">
        <f t="shared" si="1242"/>
        <v>7</v>
      </c>
      <c r="GR452" s="500">
        <f t="shared" si="1243"/>
        <v>0</v>
      </c>
      <c r="GS452" s="404">
        <f t="shared" si="1244"/>
        <v>0</v>
      </c>
      <c r="GT452" s="510">
        <f t="shared" si="1245"/>
        <v>172</v>
      </c>
      <c r="GU452" s="404">
        <f t="shared" si="1246"/>
        <v>131</v>
      </c>
      <c r="GV452" s="500">
        <f t="shared" si="1247"/>
        <v>0</v>
      </c>
      <c r="GW452" s="404">
        <f t="shared" si="1248"/>
        <v>0</v>
      </c>
      <c r="GX452" s="500">
        <f t="shared" si="1249"/>
        <v>875.4</v>
      </c>
      <c r="GY452" s="404">
        <f t="shared" si="1250"/>
        <v>629.89999999999986</v>
      </c>
      <c r="GZ452" s="500" t="str">
        <f t="shared" si="1251"/>
        <v/>
      </c>
      <c r="HA452" s="404" t="str">
        <f t="shared" si="1252"/>
        <v/>
      </c>
      <c r="HB452" s="510">
        <f t="shared" si="1253"/>
        <v>0</v>
      </c>
      <c r="HC452" s="404">
        <f t="shared" si="1254"/>
        <v>0</v>
      </c>
      <c r="HD452" s="500">
        <f t="shared" si="1255"/>
        <v>0</v>
      </c>
      <c r="HE452" s="404">
        <f t="shared" si="1256"/>
        <v>0</v>
      </c>
      <c r="HF452" s="500" t="str">
        <f t="shared" si="1257"/>
        <v/>
      </c>
      <c r="HG452" s="404" t="str">
        <f t="shared" si="1258"/>
        <v/>
      </c>
      <c r="HH452" s="500" t="str">
        <f t="shared" si="1259"/>
        <v/>
      </c>
      <c r="HI452" s="404" t="str">
        <f t="shared" si="1260"/>
        <v/>
      </c>
      <c r="HJ452" s="510">
        <f t="shared" si="1261"/>
        <v>875.4</v>
      </c>
      <c r="HK452" s="404">
        <f t="shared" si="1262"/>
        <v>644.29999999999984</v>
      </c>
      <c r="HL452" s="500" t="str">
        <f t="shared" si="1263"/>
        <v/>
      </c>
      <c r="HM452" s="404" t="str">
        <f t="shared" si="1264"/>
        <v/>
      </c>
    </row>
    <row r="453" spans="1:221">
      <c r="A453" s="632" t="s">
        <v>541</v>
      </c>
      <c r="B453" s="659" t="s">
        <v>920</v>
      </c>
      <c r="C453" s="654" t="s">
        <v>934</v>
      </c>
      <c r="D453" s="577">
        <v>237932</v>
      </c>
      <c r="E453" s="578">
        <v>6</v>
      </c>
      <c r="F453" s="422">
        <v>462</v>
      </c>
      <c r="G453" s="423">
        <v>505</v>
      </c>
      <c r="H453" s="422">
        <v>6</v>
      </c>
      <c r="I453" s="423">
        <v>2</v>
      </c>
      <c r="J453" s="500">
        <f t="shared" si="1115"/>
        <v>456</v>
      </c>
      <c r="K453" s="404">
        <f t="shared" si="1116"/>
        <v>503</v>
      </c>
      <c r="L453" s="422">
        <v>120</v>
      </c>
      <c r="M453" s="423">
        <v>120</v>
      </c>
      <c r="N453" s="500">
        <f t="shared" si="1117"/>
        <v>456</v>
      </c>
      <c r="O453" s="404">
        <f t="shared" si="1118"/>
        <v>503</v>
      </c>
      <c r="P453" s="500">
        <f t="shared" si="1119"/>
        <v>0</v>
      </c>
      <c r="Q453" s="404">
        <f t="shared" si="1120"/>
        <v>0</v>
      </c>
      <c r="R453" s="422">
        <v>78</v>
      </c>
      <c r="S453" s="423">
        <v>86</v>
      </c>
      <c r="T453" s="500">
        <f t="shared" si="1121"/>
        <v>0</v>
      </c>
      <c r="U453" s="404">
        <f t="shared" si="1122"/>
        <v>0</v>
      </c>
      <c r="V453" s="422"/>
      <c r="W453" s="423"/>
      <c r="X453" s="500">
        <f t="shared" si="1123"/>
        <v>0</v>
      </c>
      <c r="Y453" s="404">
        <f t="shared" si="1124"/>
        <v>0</v>
      </c>
      <c r="Z453" s="422"/>
      <c r="AA453" s="423"/>
      <c r="AB453" s="500">
        <f t="shared" si="1125"/>
        <v>0</v>
      </c>
      <c r="AC453" s="404">
        <f t="shared" si="1126"/>
        <v>0</v>
      </c>
      <c r="AD453" s="500">
        <f t="shared" si="1127"/>
        <v>78</v>
      </c>
      <c r="AE453" s="404">
        <f t="shared" si="1128"/>
        <v>86</v>
      </c>
      <c r="AF453" s="500">
        <f t="shared" si="1129"/>
        <v>0</v>
      </c>
      <c r="AG453" s="404">
        <f t="shared" si="1130"/>
        <v>0</v>
      </c>
      <c r="AH453" s="564">
        <v>4.5</v>
      </c>
      <c r="AI453" s="580">
        <v>4.4000000000000004</v>
      </c>
      <c r="AJ453" s="500">
        <f t="shared" si="1131"/>
        <v>351</v>
      </c>
      <c r="AK453" s="404">
        <f t="shared" si="1132"/>
        <v>378.40000000000003</v>
      </c>
      <c r="AL453" s="564"/>
      <c r="AM453" s="580"/>
      <c r="AN453" s="500">
        <f t="shared" si="1133"/>
        <v>0</v>
      </c>
      <c r="AO453" s="404">
        <f t="shared" si="1134"/>
        <v>0</v>
      </c>
      <c r="AP453" s="564"/>
      <c r="AQ453" s="580"/>
      <c r="AR453" s="500">
        <f t="shared" si="1135"/>
        <v>0</v>
      </c>
      <c r="AS453" s="404">
        <f t="shared" si="1136"/>
        <v>0</v>
      </c>
      <c r="AT453" s="236">
        <f t="shared" si="1137"/>
        <v>4.5</v>
      </c>
      <c r="AU453" s="237">
        <f t="shared" si="1138"/>
        <v>4.4000000000000004</v>
      </c>
      <c r="AV453" s="500">
        <f t="shared" si="1139"/>
        <v>351</v>
      </c>
      <c r="AW453" s="404">
        <f t="shared" si="1140"/>
        <v>378.40000000000003</v>
      </c>
      <c r="AX453" s="422"/>
      <c r="AY453" s="423"/>
      <c r="AZ453" s="500">
        <f t="shared" si="1141"/>
        <v>0</v>
      </c>
      <c r="BA453" s="404">
        <f t="shared" si="1142"/>
        <v>0</v>
      </c>
      <c r="BB453" s="422"/>
      <c r="BC453" s="423"/>
      <c r="BD453" s="500">
        <f t="shared" si="1143"/>
        <v>0</v>
      </c>
      <c r="BE453" s="404">
        <f t="shared" si="1144"/>
        <v>0</v>
      </c>
      <c r="BF453" s="422"/>
      <c r="BG453" s="423"/>
      <c r="BH453" s="500">
        <f t="shared" si="1145"/>
        <v>0</v>
      </c>
      <c r="BI453" s="404">
        <f t="shared" si="1146"/>
        <v>0</v>
      </c>
      <c r="BJ453" s="500">
        <f t="shared" si="1147"/>
        <v>0</v>
      </c>
      <c r="BK453" s="404">
        <f t="shared" si="1148"/>
        <v>0</v>
      </c>
      <c r="BL453" s="500">
        <f t="shared" si="1149"/>
        <v>0</v>
      </c>
      <c r="BM453" s="404">
        <f t="shared" si="1150"/>
        <v>0</v>
      </c>
      <c r="BN453" s="422">
        <v>178</v>
      </c>
      <c r="BO453" s="423">
        <v>220</v>
      </c>
      <c r="BP453" s="500">
        <f t="shared" si="1151"/>
        <v>0</v>
      </c>
      <c r="BQ453" s="404">
        <f t="shared" si="1152"/>
        <v>0</v>
      </c>
      <c r="BR453" s="422"/>
      <c r="BS453" s="423"/>
      <c r="BT453" s="500">
        <f t="shared" si="1153"/>
        <v>0</v>
      </c>
      <c r="BU453" s="404">
        <f t="shared" si="1154"/>
        <v>0</v>
      </c>
      <c r="BV453" s="422"/>
      <c r="BW453" s="423"/>
      <c r="BX453" s="500">
        <f t="shared" si="1155"/>
        <v>0</v>
      </c>
      <c r="BY453" s="404">
        <f t="shared" si="1156"/>
        <v>0</v>
      </c>
      <c r="BZ453" s="500">
        <f t="shared" si="1157"/>
        <v>178</v>
      </c>
      <c r="CA453" s="404">
        <f t="shared" si="1158"/>
        <v>220</v>
      </c>
      <c r="CB453" s="500">
        <f t="shared" si="1159"/>
        <v>0</v>
      </c>
      <c r="CC453" s="404">
        <f t="shared" si="1160"/>
        <v>0</v>
      </c>
      <c r="CD453" s="564">
        <v>5.0999999999999996</v>
      </c>
      <c r="CE453" s="581">
        <v>4.9000000000000004</v>
      </c>
      <c r="CF453" s="500">
        <f t="shared" si="1161"/>
        <v>907.8</v>
      </c>
      <c r="CG453" s="404">
        <f t="shared" si="1162"/>
        <v>1078</v>
      </c>
      <c r="CH453" s="564"/>
      <c r="CI453" s="581"/>
      <c r="CJ453" s="500">
        <f t="shared" si="1163"/>
        <v>0</v>
      </c>
      <c r="CK453" s="404">
        <f t="shared" si="1164"/>
        <v>0</v>
      </c>
      <c r="CL453" s="564"/>
      <c r="CM453" s="581"/>
      <c r="CN453" s="500">
        <f t="shared" si="1165"/>
        <v>0</v>
      </c>
      <c r="CO453" s="404">
        <f t="shared" si="1166"/>
        <v>0</v>
      </c>
      <c r="CP453" s="500">
        <f t="shared" si="1167"/>
        <v>5.0999999999999996</v>
      </c>
      <c r="CQ453" s="237">
        <f t="shared" si="1168"/>
        <v>4.9000000000000004</v>
      </c>
      <c r="CR453" s="500">
        <f t="shared" si="1169"/>
        <v>907.8</v>
      </c>
      <c r="CS453" s="404">
        <f t="shared" si="1170"/>
        <v>1078</v>
      </c>
      <c r="CT453" s="565"/>
      <c r="CU453" s="581"/>
      <c r="CV453" s="500">
        <f t="shared" si="1171"/>
        <v>0</v>
      </c>
      <c r="CW453" s="404">
        <f t="shared" si="1172"/>
        <v>0</v>
      </c>
      <c r="CX453" s="565"/>
      <c r="CY453" s="581"/>
      <c r="CZ453" s="500">
        <f t="shared" si="1173"/>
        <v>0</v>
      </c>
      <c r="DA453" s="404">
        <f t="shared" si="1174"/>
        <v>0</v>
      </c>
      <c r="DB453" s="565"/>
      <c r="DC453" s="581"/>
      <c r="DD453" s="500">
        <f t="shared" si="1175"/>
        <v>0</v>
      </c>
      <c r="DE453" s="404">
        <f t="shared" si="1176"/>
        <v>0</v>
      </c>
      <c r="DF453" s="500">
        <f t="shared" si="1177"/>
        <v>0</v>
      </c>
      <c r="DG453" s="404">
        <f t="shared" si="1178"/>
        <v>0</v>
      </c>
      <c r="DH453" s="500">
        <f t="shared" si="1179"/>
        <v>0</v>
      </c>
      <c r="DI453" s="404">
        <f t="shared" si="1180"/>
        <v>0</v>
      </c>
      <c r="DJ453" s="500">
        <f t="shared" si="1181"/>
        <v>256</v>
      </c>
      <c r="DK453" s="404">
        <f t="shared" si="1182"/>
        <v>306</v>
      </c>
      <c r="DL453" s="500">
        <f t="shared" si="1183"/>
        <v>0</v>
      </c>
      <c r="DM453" s="404">
        <f t="shared" si="1184"/>
        <v>0</v>
      </c>
      <c r="DN453" s="236">
        <f t="shared" si="1185"/>
        <v>4.9171874999999998</v>
      </c>
      <c r="DO453" s="237">
        <f t="shared" si="1186"/>
        <v>4.7594771241830065</v>
      </c>
      <c r="DP453" s="500">
        <f t="shared" si="1187"/>
        <v>1258.8</v>
      </c>
      <c r="DQ453" s="404">
        <f t="shared" si="1188"/>
        <v>1456.4</v>
      </c>
      <c r="DR453" s="500">
        <f t="shared" si="1189"/>
        <v>0</v>
      </c>
      <c r="DS453" s="404">
        <f t="shared" si="1190"/>
        <v>0</v>
      </c>
      <c r="DT453" s="500">
        <f t="shared" si="1191"/>
        <v>0</v>
      </c>
      <c r="DU453" s="404">
        <f t="shared" si="1192"/>
        <v>0</v>
      </c>
      <c r="DV453" s="565">
        <v>146</v>
      </c>
      <c r="DW453" s="582">
        <v>143</v>
      </c>
      <c r="DX453" s="500">
        <f t="shared" si="1193"/>
        <v>0</v>
      </c>
      <c r="DY453" s="404">
        <f t="shared" si="1194"/>
        <v>0</v>
      </c>
      <c r="DZ453" s="565">
        <v>31</v>
      </c>
      <c r="EA453" s="582">
        <v>35</v>
      </c>
      <c r="EB453" s="500">
        <f t="shared" si="1195"/>
        <v>0</v>
      </c>
      <c r="EC453" s="404">
        <f t="shared" si="1196"/>
        <v>0</v>
      </c>
      <c r="ED453" s="565"/>
      <c r="EE453" s="582"/>
      <c r="EF453" s="500">
        <f t="shared" si="1197"/>
        <v>0</v>
      </c>
      <c r="EG453" s="404">
        <f t="shared" si="1198"/>
        <v>0</v>
      </c>
      <c r="EH453" s="500">
        <f t="shared" si="1199"/>
        <v>177</v>
      </c>
      <c r="EI453" s="404">
        <f t="shared" si="1200"/>
        <v>178</v>
      </c>
      <c r="EJ453" s="500">
        <f t="shared" si="1201"/>
        <v>0</v>
      </c>
      <c r="EK453" s="404">
        <f t="shared" si="1202"/>
        <v>0</v>
      </c>
      <c r="EL453" s="564">
        <v>3.8</v>
      </c>
      <c r="EM453" s="583">
        <v>3.8</v>
      </c>
      <c r="EN453" s="500">
        <f t="shared" si="1203"/>
        <v>554.79999999999995</v>
      </c>
      <c r="EO453" s="404">
        <f t="shared" si="1204"/>
        <v>543.4</v>
      </c>
      <c r="EP453" s="564">
        <v>3.1</v>
      </c>
      <c r="EQ453" s="583">
        <v>3.3</v>
      </c>
      <c r="ER453" s="500">
        <f t="shared" si="1205"/>
        <v>96.100000000000009</v>
      </c>
      <c r="ES453" s="404">
        <f t="shared" si="1206"/>
        <v>115.5</v>
      </c>
      <c r="ET453" s="564"/>
      <c r="EU453" s="583"/>
      <c r="EV453" s="500">
        <f t="shared" si="1207"/>
        <v>0</v>
      </c>
      <c r="EW453" s="404">
        <f t="shared" si="1208"/>
        <v>0</v>
      </c>
      <c r="EX453" s="236">
        <f t="shared" si="1209"/>
        <v>3.6774011299435028</v>
      </c>
      <c r="EY453" s="237">
        <f t="shared" si="1210"/>
        <v>3.701685393258427</v>
      </c>
      <c r="EZ453" s="500">
        <f t="shared" si="1211"/>
        <v>650.9</v>
      </c>
      <c r="FA453" s="404">
        <f t="shared" si="1212"/>
        <v>658.9</v>
      </c>
      <c r="FB453" s="565"/>
      <c r="FC453" s="583"/>
      <c r="FD453" s="500">
        <f t="shared" si="1213"/>
        <v>0</v>
      </c>
      <c r="FE453" s="404">
        <f t="shared" si="1214"/>
        <v>0</v>
      </c>
      <c r="FF453" s="565"/>
      <c r="FG453" s="583"/>
      <c r="FH453" s="500">
        <f t="shared" si="1215"/>
        <v>0</v>
      </c>
      <c r="FI453" s="404">
        <f t="shared" si="1216"/>
        <v>0</v>
      </c>
      <c r="FJ453" s="565"/>
      <c r="FK453" s="583"/>
      <c r="FL453" s="500">
        <f t="shared" si="1217"/>
        <v>0</v>
      </c>
      <c r="FM453" s="404">
        <f t="shared" si="1218"/>
        <v>0</v>
      </c>
      <c r="FN453" s="500">
        <f t="shared" si="1219"/>
        <v>0</v>
      </c>
      <c r="FO453" s="404">
        <f t="shared" si="1220"/>
        <v>0</v>
      </c>
      <c r="FP453" s="500">
        <f t="shared" si="1221"/>
        <v>0</v>
      </c>
      <c r="FQ453" s="404">
        <f t="shared" si="1222"/>
        <v>0</v>
      </c>
      <c r="FR453" s="565">
        <v>23</v>
      </c>
      <c r="FS453" s="423">
        <v>19</v>
      </c>
      <c r="FT453" s="500">
        <f t="shared" si="1223"/>
        <v>0</v>
      </c>
      <c r="FU453" s="404">
        <f t="shared" si="1224"/>
        <v>0</v>
      </c>
      <c r="FV453" s="564">
        <v>5.8</v>
      </c>
      <c r="FW453" s="584">
        <v>6.1</v>
      </c>
      <c r="FX453" s="500">
        <f t="shared" si="1225"/>
        <v>133.4</v>
      </c>
      <c r="FY453" s="404">
        <f t="shared" si="1226"/>
        <v>115.89999999999999</v>
      </c>
      <c r="FZ453" s="564"/>
      <c r="GA453" s="584"/>
      <c r="GB453" s="500">
        <f t="shared" si="1227"/>
        <v>0</v>
      </c>
      <c r="GC453" s="404">
        <f t="shared" si="1228"/>
        <v>0</v>
      </c>
      <c r="GD453" s="510">
        <f t="shared" si="1229"/>
        <v>402</v>
      </c>
      <c r="GE453" s="404">
        <f t="shared" si="1230"/>
        <v>449</v>
      </c>
      <c r="GF453" s="500">
        <f t="shared" si="1231"/>
        <v>0</v>
      </c>
      <c r="GG453" s="404">
        <f t="shared" si="1232"/>
        <v>0</v>
      </c>
      <c r="GH453" s="500">
        <f t="shared" si="1233"/>
        <v>1813.6</v>
      </c>
      <c r="GI453" s="404">
        <f t="shared" si="1234"/>
        <v>1999.8000000000002</v>
      </c>
      <c r="GJ453" s="500" t="str">
        <f t="shared" si="1235"/>
        <v/>
      </c>
      <c r="GK453" s="404" t="str">
        <f t="shared" si="1236"/>
        <v/>
      </c>
      <c r="GL453" s="510">
        <f t="shared" si="1237"/>
        <v>31</v>
      </c>
      <c r="GM453" s="404">
        <f t="shared" si="1238"/>
        <v>35</v>
      </c>
      <c r="GN453" s="500">
        <f t="shared" si="1239"/>
        <v>0</v>
      </c>
      <c r="GO453" s="404">
        <f t="shared" si="1240"/>
        <v>0</v>
      </c>
      <c r="GP453" s="500">
        <f t="shared" si="1241"/>
        <v>96.100000000000009</v>
      </c>
      <c r="GQ453" s="404">
        <f t="shared" si="1242"/>
        <v>115.5</v>
      </c>
      <c r="GR453" s="500">
        <f t="shared" si="1243"/>
        <v>0</v>
      </c>
      <c r="GS453" s="404">
        <f t="shared" si="1244"/>
        <v>0</v>
      </c>
      <c r="GT453" s="510">
        <f t="shared" si="1245"/>
        <v>433</v>
      </c>
      <c r="GU453" s="404">
        <f t="shared" si="1246"/>
        <v>484</v>
      </c>
      <c r="GV453" s="500">
        <f t="shared" si="1247"/>
        <v>0</v>
      </c>
      <c r="GW453" s="404">
        <f t="shared" si="1248"/>
        <v>0</v>
      </c>
      <c r="GX453" s="500">
        <f t="shared" si="1249"/>
        <v>1909.6999999999998</v>
      </c>
      <c r="GY453" s="404">
        <f t="shared" si="1250"/>
        <v>2115.3000000000002</v>
      </c>
      <c r="GZ453" s="500" t="str">
        <f t="shared" si="1251"/>
        <v/>
      </c>
      <c r="HA453" s="404" t="str">
        <f t="shared" si="1252"/>
        <v/>
      </c>
      <c r="HB453" s="510">
        <f t="shared" si="1253"/>
        <v>0</v>
      </c>
      <c r="HC453" s="404">
        <f t="shared" si="1254"/>
        <v>0</v>
      </c>
      <c r="HD453" s="500">
        <f t="shared" si="1255"/>
        <v>0</v>
      </c>
      <c r="HE453" s="404">
        <f t="shared" si="1256"/>
        <v>0</v>
      </c>
      <c r="HF453" s="500" t="str">
        <f t="shared" si="1257"/>
        <v/>
      </c>
      <c r="HG453" s="404" t="str">
        <f t="shared" si="1258"/>
        <v/>
      </c>
      <c r="HH453" s="500" t="str">
        <f t="shared" si="1259"/>
        <v/>
      </c>
      <c r="HI453" s="404" t="str">
        <f t="shared" si="1260"/>
        <v/>
      </c>
      <c r="HJ453" s="510">
        <f t="shared" si="1261"/>
        <v>2043.1</v>
      </c>
      <c r="HK453" s="404">
        <f t="shared" si="1262"/>
        <v>2231.2000000000003</v>
      </c>
      <c r="HL453" s="500" t="str">
        <f t="shared" si="1263"/>
        <v/>
      </c>
      <c r="HM453" s="404" t="str">
        <f t="shared" si="1264"/>
        <v/>
      </c>
    </row>
    <row r="454" spans="1:221">
      <c r="A454" s="632" t="s">
        <v>541</v>
      </c>
      <c r="B454" s="587" t="s">
        <v>921</v>
      </c>
      <c r="C454" s="654"/>
      <c r="D454" s="577">
        <v>237899</v>
      </c>
      <c r="E454" s="578">
        <v>6</v>
      </c>
      <c r="F454" s="422">
        <v>418</v>
      </c>
      <c r="G454" s="423">
        <v>432</v>
      </c>
      <c r="H454" s="422">
        <v>21</v>
      </c>
      <c r="I454" s="423">
        <v>10</v>
      </c>
      <c r="J454" s="500">
        <f t="shared" si="1115"/>
        <v>397</v>
      </c>
      <c r="K454" s="404">
        <f t="shared" si="1116"/>
        <v>422</v>
      </c>
      <c r="L454" s="422">
        <v>120</v>
      </c>
      <c r="M454" s="423">
        <v>120</v>
      </c>
      <c r="N454" s="500">
        <f t="shared" si="1117"/>
        <v>397</v>
      </c>
      <c r="O454" s="404">
        <f t="shared" si="1118"/>
        <v>422</v>
      </c>
      <c r="P454" s="500">
        <f t="shared" si="1119"/>
        <v>0</v>
      </c>
      <c r="Q454" s="404">
        <f t="shared" si="1120"/>
        <v>0</v>
      </c>
      <c r="R454" s="422">
        <v>29</v>
      </c>
      <c r="S454" s="423">
        <v>22</v>
      </c>
      <c r="T454" s="500">
        <f t="shared" si="1121"/>
        <v>0</v>
      </c>
      <c r="U454" s="404">
        <f t="shared" si="1122"/>
        <v>0</v>
      </c>
      <c r="V454" s="422">
        <v>2</v>
      </c>
      <c r="W454" s="423">
        <v>1</v>
      </c>
      <c r="X454" s="500">
        <f t="shared" si="1123"/>
        <v>0</v>
      </c>
      <c r="Y454" s="404">
        <f t="shared" si="1124"/>
        <v>0</v>
      </c>
      <c r="Z454" s="422"/>
      <c r="AA454" s="423"/>
      <c r="AB454" s="500">
        <f t="shared" si="1125"/>
        <v>0</v>
      </c>
      <c r="AC454" s="404">
        <f t="shared" si="1126"/>
        <v>0</v>
      </c>
      <c r="AD454" s="500">
        <f t="shared" si="1127"/>
        <v>31</v>
      </c>
      <c r="AE454" s="404">
        <f t="shared" si="1128"/>
        <v>23</v>
      </c>
      <c r="AF454" s="500">
        <f t="shared" si="1129"/>
        <v>0</v>
      </c>
      <c r="AG454" s="404">
        <f t="shared" si="1130"/>
        <v>0</v>
      </c>
      <c r="AH454" s="564">
        <v>5.2</v>
      </c>
      <c r="AI454" s="580">
        <v>5.8</v>
      </c>
      <c r="AJ454" s="500">
        <f t="shared" si="1131"/>
        <v>150.80000000000001</v>
      </c>
      <c r="AK454" s="404">
        <f t="shared" si="1132"/>
        <v>127.6</v>
      </c>
      <c r="AL454" s="564">
        <v>4.3</v>
      </c>
      <c r="AM454" s="580">
        <v>5.5</v>
      </c>
      <c r="AN454" s="500">
        <f t="shared" si="1133"/>
        <v>8.6</v>
      </c>
      <c r="AO454" s="404">
        <f t="shared" si="1134"/>
        <v>5.5</v>
      </c>
      <c r="AP454" s="564"/>
      <c r="AQ454" s="580"/>
      <c r="AR454" s="500">
        <f t="shared" si="1135"/>
        <v>0</v>
      </c>
      <c r="AS454" s="404">
        <f t="shared" si="1136"/>
        <v>0</v>
      </c>
      <c r="AT454" s="236">
        <f t="shared" si="1137"/>
        <v>5.1419354838709683</v>
      </c>
      <c r="AU454" s="237">
        <f t="shared" si="1138"/>
        <v>5.7869565217391301</v>
      </c>
      <c r="AV454" s="500">
        <f t="shared" si="1139"/>
        <v>159.4</v>
      </c>
      <c r="AW454" s="404">
        <f t="shared" si="1140"/>
        <v>133.1</v>
      </c>
      <c r="AX454" s="422"/>
      <c r="AY454" s="423"/>
      <c r="AZ454" s="500">
        <f t="shared" si="1141"/>
        <v>0</v>
      </c>
      <c r="BA454" s="404">
        <f t="shared" si="1142"/>
        <v>0</v>
      </c>
      <c r="BB454" s="422"/>
      <c r="BC454" s="423"/>
      <c r="BD454" s="500">
        <f t="shared" si="1143"/>
        <v>0</v>
      </c>
      <c r="BE454" s="404">
        <f t="shared" si="1144"/>
        <v>0</v>
      </c>
      <c r="BF454" s="422"/>
      <c r="BG454" s="423"/>
      <c r="BH454" s="500">
        <f t="shared" si="1145"/>
        <v>0</v>
      </c>
      <c r="BI454" s="404">
        <f t="shared" si="1146"/>
        <v>0</v>
      </c>
      <c r="BJ454" s="500">
        <f t="shared" si="1147"/>
        <v>0</v>
      </c>
      <c r="BK454" s="404">
        <f t="shared" si="1148"/>
        <v>0</v>
      </c>
      <c r="BL454" s="500">
        <f t="shared" si="1149"/>
        <v>0</v>
      </c>
      <c r="BM454" s="404">
        <f t="shared" si="1150"/>
        <v>0</v>
      </c>
      <c r="BN454" s="422">
        <v>98</v>
      </c>
      <c r="BO454" s="423">
        <v>121</v>
      </c>
      <c r="BP454" s="500">
        <f t="shared" si="1151"/>
        <v>0</v>
      </c>
      <c r="BQ454" s="404">
        <f t="shared" si="1152"/>
        <v>0</v>
      </c>
      <c r="BR454" s="422">
        <v>29</v>
      </c>
      <c r="BS454" s="423">
        <v>19</v>
      </c>
      <c r="BT454" s="500">
        <f t="shared" si="1153"/>
        <v>0</v>
      </c>
      <c r="BU454" s="404">
        <f t="shared" si="1154"/>
        <v>0</v>
      </c>
      <c r="BV454" s="422"/>
      <c r="BW454" s="423"/>
      <c r="BX454" s="500">
        <f t="shared" si="1155"/>
        <v>0</v>
      </c>
      <c r="BY454" s="404">
        <f t="shared" si="1156"/>
        <v>0</v>
      </c>
      <c r="BZ454" s="500">
        <f t="shared" si="1157"/>
        <v>127</v>
      </c>
      <c r="CA454" s="404">
        <f t="shared" si="1158"/>
        <v>140</v>
      </c>
      <c r="CB454" s="500">
        <f t="shared" si="1159"/>
        <v>0</v>
      </c>
      <c r="CC454" s="404">
        <f t="shared" si="1160"/>
        <v>0</v>
      </c>
      <c r="CD454" s="564">
        <v>7.1</v>
      </c>
      <c r="CE454" s="581">
        <v>6.8</v>
      </c>
      <c r="CF454" s="500">
        <f t="shared" si="1161"/>
        <v>695.8</v>
      </c>
      <c r="CG454" s="404">
        <f t="shared" si="1162"/>
        <v>822.8</v>
      </c>
      <c r="CH454" s="564">
        <v>7.8</v>
      </c>
      <c r="CI454" s="581">
        <v>8.8000000000000007</v>
      </c>
      <c r="CJ454" s="500">
        <f t="shared" si="1163"/>
        <v>226.2</v>
      </c>
      <c r="CK454" s="404">
        <f t="shared" si="1164"/>
        <v>167.20000000000002</v>
      </c>
      <c r="CL454" s="564"/>
      <c r="CM454" s="581"/>
      <c r="CN454" s="500">
        <f t="shared" si="1165"/>
        <v>0</v>
      </c>
      <c r="CO454" s="404">
        <f t="shared" si="1166"/>
        <v>0</v>
      </c>
      <c r="CP454" s="500">
        <f t="shared" si="1167"/>
        <v>7.2598425196850398</v>
      </c>
      <c r="CQ454" s="237">
        <f t="shared" si="1168"/>
        <v>7.0714285714285712</v>
      </c>
      <c r="CR454" s="500">
        <f t="shared" si="1169"/>
        <v>922</v>
      </c>
      <c r="CS454" s="404">
        <f t="shared" si="1170"/>
        <v>990</v>
      </c>
      <c r="CT454" s="565"/>
      <c r="CU454" s="581"/>
      <c r="CV454" s="500">
        <f t="shared" si="1171"/>
        <v>0</v>
      </c>
      <c r="CW454" s="404">
        <f t="shared" si="1172"/>
        <v>0</v>
      </c>
      <c r="CX454" s="565"/>
      <c r="CY454" s="581"/>
      <c r="CZ454" s="500">
        <f t="shared" si="1173"/>
        <v>0</v>
      </c>
      <c r="DA454" s="404">
        <f t="shared" si="1174"/>
        <v>0</v>
      </c>
      <c r="DB454" s="565"/>
      <c r="DC454" s="581"/>
      <c r="DD454" s="500">
        <f t="shared" si="1175"/>
        <v>0</v>
      </c>
      <c r="DE454" s="404">
        <f t="shared" si="1176"/>
        <v>0</v>
      </c>
      <c r="DF454" s="500">
        <f t="shared" si="1177"/>
        <v>0</v>
      </c>
      <c r="DG454" s="404">
        <f t="shared" si="1178"/>
        <v>0</v>
      </c>
      <c r="DH454" s="500">
        <f t="shared" si="1179"/>
        <v>0</v>
      </c>
      <c r="DI454" s="404">
        <f t="shared" si="1180"/>
        <v>0</v>
      </c>
      <c r="DJ454" s="500">
        <f t="shared" si="1181"/>
        <v>158</v>
      </c>
      <c r="DK454" s="404">
        <f t="shared" si="1182"/>
        <v>163</v>
      </c>
      <c r="DL454" s="500">
        <f t="shared" si="1183"/>
        <v>0</v>
      </c>
      <c r="DM454" s="404">
        <f t="shared" si="1184"/>
        <v>0</v>
      </c>
      <c r="DN454" s="236">
        <f t="shared" si="1185"/>
        <v>6.8443037974683554</v>
      </c>
      <c r="DO454" s="237">
        <f t="shared" si="1186"/>
        <v>6.8901840490797541</v>
      </c>
      <c r="DP454" s="500">
        <f t="shared" si="1187"/>
        <v>1081.4000000000001</v>
      </c>
      <c r="DQ454" s="404">
        <f t="shared" si="1188"/>
        <v>1123.0999999999999</v>
      </c>
      <c r="DR454" s="500">
        <f t="shared" si="1189"/>
        <v>0</v>
      </c>
      <c r="DS454" s="404">
        <f t="shared" si="1190"/>
        <v>0</v>
      </c>
      <c r="DT454" s="500">
        <f t="shared" si="1191"/>
        <v>0</v>
      </c>
      <c r="DU454" s="404">
        <f t="shared" si="1192"/>
        <v>0</v>
      </c>
      <c r="DV454" s="565">
        <v>159</v>
      </c>
      <c r="DW454" s="582">
        <v>172</v>
      </c>
      <c r="DX454" s="500">
        <f t="shared" si="1193"/>
        <v>0</v>
      </c>
      <c r="DY454" s="404">
        <f t="shared" si="1194"/>
        <v>0</v>
      </c>
      <c r="DZ454" s="565">
        <v>29</v>
      </c>
      <c r="EA454" s="582">
        <v>35</v>
      </c>
      <c r="EB454" s="500">
        <f t="shared" si="1195"/>
        <v>0</v>
      </c>
      <c r="EC454" s="404">
        <f t="shared" si="1196"/>
        <v>0</v>
      </c>
      <c r="ED454" s="565"/>
      <c r="EE454" s="582"/>
      <c r="EF454" s="500">
        <f t="shared" si="1197"/>
        <v>0</v>
      </c>
      <c r="EG454" s="404">
        <f t="shared" si="1198"/>
        <v>0</v>
      </c>
      <c r="EH454" s="500">
        <f t="shared" si="1199"/>
        <v>188</v>
      </c>
      <c r="EI454" s="404">
        <f t="shared" si="1200"/>
        <v>207</v>
      </c>
      <c r="EJ454" s="500">
        <f t="shared" si="1201"/>
        <v>0</v>
      </c>
      <c r="EK454" s="404">
        <f t="shared" si="1202"/>
        <v>0</v>
      </c>
      <c r="EL454" s="564">
        <v>4.8</v>
      </c>
      <c r="EM454" s="583">
        <v>4.2</v>
      </c>
      <c r="EN454" s="500">
        <f t="shared" si="1203"/>
        <v>763.19999999999993</v>
      </c>
      <c r="EO454" s="404">
        <f t="shared" si="1204"/>
        <v>722.4</v>
      </c>
      <c r="EP454" s="564">
        <v>6.4</v>
      </c>
      <c r="EQ454" s="583">
        <v>4.9000000000000004</v>
      </c>
      <c r="ER454" s="500">
        <f t="shared" si="1205"/>
        <v>185.60000000000002</v>
      </c>
      <c r="ES454" s="404">
        <f t="shared" si="1206"/>
        <v>171.5</v>
      </c>
      <c r="ET454" s="564"/>
      <c r="EU454" s="583"/>
      <c r="EV454" s="500">
        <f t="shared" si="1207"/>
        <v>0</v>
      </c>
      <c r="EW454" s="404">
        <f t="shared" si="1208"/>
        <v>0</v>
      </c>
      <c r="EX454" s="236">
        <f t="shared" si="1209"/>
        <v>5.0468085106382974</v>
      </c>
      <c r="EY454" s="237">
        <f t="shared" si="1210"/>
        <v>4.3183574879227056</v>
      </c>
      <c r="EZ454" s="500">
        <f t="shared" si="1211"/>
        <v>948.8</v>
      </c>
      <c r="FA454" s="404">
        <f t="shared" si="1212"/>
        <v>893.90000000000009</v>
      </c>
      <c r="FB454" s="565"/>
      <c r="FC454" s="583"/>
      <c r="FD454" s="500">
        <f t="shared" si="1213"/>
        <v>0</v>
      </c>
      <c r="FE454" s="404">
        <f t="shared" si="1214"/>
        <v>0</v>
      </c>
      <c r="FF454" s="565"/>
      <c r="FG454" s="583"/>
      <c r="FH454" s="500">
        <f t="shared" si="1215"/>
        <v>0</v>
      </c>
      <c r="FI454" s="404">
        <f t="shared" si="1216"/>
        <v>0</v>
      </c>
      <c r="FJ454" s="565"/>
      <c r="FK454" s="583"/>
      <c r="FL454" s="500">
        <f t="shared" si="1217"/>
        <v>0</v>
      </c>
      <c r="FM454" s="404">
        <f t="shared" si="1218"/>
        <v>0</v>
      </c>
      <c r="FN454" s="500">
        <f t="shared" si="1219"/>
        <v>0</v>
      </c>
      <c r="FO454" s="404">
        <f t="shared" si="1220"/>
        <v>0</v>
      </c>
      <c r="FP454" s="500">
        <f t="shared" si="1221"/>
        <v>0</v>
      </c>
      <c r="FQ454" s="404">
        <f t="shared" si="1222"/>
        <v>0</v>
      </c>
      <c r="FR454" s="565">
        <v>51</v>
      </c>
      <c r="FS454" s="423">
        <v>52</v>
      </c>
      <c r="FT454" s="500">
        <f t="shared" si="1223"/>
        <v>0</v>
      </c>
      <c r="FU454" s="404">
        <f t="shared" si="1224"/>
        <v>0</v>
      </c>
      <c r="FV454" s="564">
        <v>8.4</v>
      </c>
      <c r="FW454" s="584">
        <v>8.5</v>
      </c>
      <c r="FX454" s="500">
        <f t="shared" si="1225"/>
        <v>428.40000000000003</v>
      </c>
      <c r="FY454" s="404">
        <f t="shared" si="1226"/>
        <v>442</v>
      </c>
      <c r="FZ454" s="564"/>
      <c r="GA454" s="584"/>
      <c r="GB454" s="500">
        <f t="shared" si="1227"/>
        <v>0</v>
      </c>
      <c r="GC454" s="404">
        <f t="shared" si="1228"/>
        <v>0</v>
      </c>
      <c r="GD454" s="510">
        <f t="shared" si="1229"/>
        <v>286</v>
      </c>
      <c r="GE454" s="404">
        <f t="shared" si="1230"/>
        <v>315</v>
      </c>
      <c r="GF454" s="500">
        <f t="shared" si="1231"/>
        <v>0</v>
      </c>
      <c r="GG454" s="404">
        <f t="shared" si="1232"/>
        <v>0</v>
      </c>
      <c r="GH454" s="500">
        <f t="shared" si="1233"/>
        <v>1609.7999999999997</v>
      </c>
      <c r="GI454" s="404">
        <f t="shared" si="1234"/>
        <v>1672.8</v>
      </c>
      <c r="GJ454" s="500" t="str">
        <f t="shared" si="1235"/>
        <v/>
      </c>
      <c r="GK454" s="404" t="str">
        <f t="shared" si="1236"/>
        <v/>
      </c>
      <c r="GL454" s="510">
        <f t="shared" si="1237"/>
        <v>60</v>
      </c>
      <c r="GM454" s="404">
        <f t="shared" si="1238"/>
        <v>55</v>
      </c>
      <c r="GN454" s="500">
        <f t="shared" si="1239"/>
        <v>0</v>
      </c>
      <c r="GO454" s="404">
        <f t="shared" si="1240"/>
        <v>0</v>
      </c>
      <c r="GP454" s="500">
        <f t="shared" si="1241"/>
        <v>420.4</v>
      </c>
      <c r="GQ454" s="404">
        <f t="shared" si="1242"/>
        <v>344.20000000000005</v>
      </c>
      <c r="GR454" s="500">
        <f t="shared" si="1243"/>
        <v>0</v>
      </c>
      <c r="GS454" s="404">
        <f t="shared" si="1244"/>
        <v>0</v>
      </c>
      <c r="GT454" s="510">
        <f t="shared" si="1245"/>
        <v>346</v>
      </c>
      <c r="GU454" s="404">
        <f t="shared" si="1246"/>
        <v>370</v>
      </c>
      <c r="GV454" s="500">
        <f t="shared" si="1247"/>
        <v>0</v>
      </c>
      <c r="GW454" s="404">
        <f t="shared" si="1248"/>
        <v>0</v>
      </c>
      <c r="GX454" s="500">
        <f t="shared" si="1249"/>
        <v>2030.1999999999998</v>
      </c>
      <c r="GY454" s="404">
        <f t="shared" si="1250"/>
        <v>2017</v>
      </c>
      <c r="GZ454" s="500" t="str">
        <f t="shared" si="1251"/>
        <v/>
      </c>
      <c r="HA454" s="404" t="str">
        <f t="shared" si="1252"/>
        <v/>
      </c>
      <c r="HB454" s="510">
        <f t="shared" si="1253"/>
        <v>0</v>
      </c>
      <c r="HC454" s="404">
        <f t="shared" si="1254"/>
        <v>0</v>
      </c>
      <c r="HD454" s="500">
        <f t="shared" si="1255"/>
        <v>0</v>
      </c>
      <c r="HE454" s="404">
        <f t="shared" si="1256"/>
        <v>0</v>
      </c>
      <c r="HF454" s="500" t="str">
        <f t="shared" si="1257"/>
        <v/>
      </c>
      <c r="HG454" s="404" t="str">
        <f t="shared" si="1258"/>
        <v/>
      </c>
      <c r="HH454" s="500" t="str">
        <f t="shared" si="1259"/>
        <v/>
      </c>
      <c r="HI454" s="404" t="str">
        <f t="shared" si="1260"/>
        <v/>
      </c>
      <c r="HJ454" s="510">
        <f t="shared" si="1261"/>
        <v>2458.6</v>
      </c>
      <c r="HK454" s="404">
        <f t="shared" si="1262"/>
        <v>2459</v>
      </c>
      <c r="HL454" s="500" t="str">
        <f t="shared" si="1263"/>
        <v/>
      </c>
      <c r="HM454" s="404" t="str">
        <f t="shared" si="1264"/>
        <v/>
      </c>
    </row>
    <row r="455" spans="1:221">
      <c r="A455" s="632" t="s">
        <v>541</v>
      </c>
      <c r="B455" s="587" t="s">
        <v>922</v>
      </c>
      <c r="C455" s="654"/>
      <c r="D455" s="577">
        <v>237950</v>
      </c>
      <c r="E455" s="578">
        <v>6</v>
      </c>
      <c r="F455" s="422">
        <v>129</v>
      </c>
      <c r="G455" s="423">
        <v>152</v>
      </c>
      <c r="H455" s="422">
        <v>1</v>
      </c>
      <c r="I455" s="423">
        <v>3</v>
      </c>
      <c r="J455" s="500">
        <f t="shared" si="1115"/>
        <v>128</v>
      </c>
      <c r="K455" s="404">
        <f t="shared" si="1116"/>
        <v>149</v>
      </c>
      <c r="L455" s="422">
        <v>120</v>
      </c>
      <c r="M455" s="423">
        <v>120</v>
      </c>
      <c r="N455" s="500">
        <f t="shared" si="1117"/>
        <v>128</v>
      </c>
      <c r="O455" s="404">
        <f t="shared" si="1118"/>
        <v>149</v>
      </c>
      <c r="P455" s="500">
        <f t="shared" si="1119"/>
        <v>0</v>
      </c>
      <c r="Q455" s="404">
        <f t="shared" si="1120"/>
        <v>0</v>
      </c>
      <c r="R455" s="422">
        <v>20</v>
      </c>
      <c r="S455" s="423">
        <v>17</v>
      </c>
      <c r="T455" s="500">
        <f t="shared" si="1121"/>
        <v>0</v>
      </c>
      <c r="U455" s="404">
        <f t="shared" si="1122"/>
        <v>0</v>
      </c>
      <c r="V455" s="422"/>
      <c r="W455" s="423"/>
      <c r="X455" s="500">
        <f t="shared" si="1123"/>
        <v>0</v>
      </c>
      <c r="Y455" s="404">
        <f t="shared" si="1124"/>
        <v>0</v>
      </c>
      <c r="Z455" s="422"/>
      <c r="AA455" s="423"/>
      <c r="AB455" s="500">
        <f t="shared" si="1125"/>
        <v>0</v>
      </c>
      <c r="AC455" s="404">
        <f t="shared" si="1126"/>
        <v>0</v>
      </c>
      <c r="AD455" s="500">
        <f t="shared" si="1127"/>
        <v>20</v>
      </c>
      <c r="AE455" s="404">
        <f t="shared" si="1128"/>
        <v>17</v>
      </c>
      <c r="AF455" s="500">
        <f t="shared" si="1129"/>
        <v>0</v>
      </c>
      <c r="AG455" s="404">
        <f t="shared" si="1130"/>
        <v>0</v>
      </c>
      <c r="AH455" s="564">
        <v>4.8</v>
      </c>
      <c r="AI455" s="580">
        <v>4.5</v>
      </c>
      <c r="AJ455" s="500">
        <f t="shared" si="1131"/>
        <v>96</v>
      </c>
      <c r="AK455" s="404">
        <f t="shared" si="1132"/>
        <v>76.5</v>
      </c>
      <c r="AL455" s="564"/>
      <c r="AM455" s="580"/>
      <c r="AN455" s="500">
        <f t="shared" si="1133"/>
        <v>0</v>
      </c>
      <c r="AO455" s="404">
        <f t="shared" si="1134"/>
        <v>0</v>
      </c>
      <c r="AP455" s="564"/>
      <c r="AQ455" s="580"/>
      <c r="AR455" s="500">
        <f t="shared" si="1135"/>
        <v>0</v>
      </c>
      <c r="AS455" s="404">
        <f t="shared" si="1136"/>
        <v>0</v>
      </c>
      <c r="AT455" s="236">
        <f t="shared" si="1137"/>
        <v>4.8</v>
      </c>
      <c r="AU455" s="237">
        <f t="shared" si="1138"/>
        <v>4.5</v>
      </c>
      <c r="AV455" s="500">
        <f t="shared" si="1139"/>
        <v>96</v>
      </c>
      <c r="AW455" s="404">
        <f t="shared" si="1140"/>
        <v>76.5</v>
      </c>
      <c r="AX455" s="422"/>
      <c r="AY455" s="423"/>
      <c r="AZ455" s="500">
        <f t="shared" si="1141"/>
        <v>0</v>
      </c>
      <c r="BA455" s="404">
        <f t="shared" si="1142"/>
        <v>0</v>
      </c>
      <c r="BB455" s="422"/>
      <c r="BC455" s="423"/>
      <c r="BD455" s="500">
        <f t="shared" si="1143"/>
        <v>0</v>
      </c>
      <c r="BE455" s="404">
        <f t="shared" si="1144"/>
        <v>0</v>
      </c>
      <c r="BF455" s="422"/>
      <c r="BG455" s="423"/>
      <c r="BH455" s="500">
        <f t="shared" si="1145"/>
        <v>0</v>
      </c>
      <c r="BI455" s="404">
        <f t="shared" si="1146"/>
        <v>0</v>
      </c>
      <c r="BJ455" s="500">
        <f t="shared" si="1147"/>
        <v>0</v>
      </c>
      <c r="BK455" s="404">
        <f t="shared" si="1148"/>
        <v>0</v>
      </c>
      <c r="BL455" s="500">
        <f t="shared" si="1149"/>
        <v>0</v>
      </c>
      <c r="BM455" s="404">
        <f t="shared" si="1150"/>
        <v>0</v>
      </c>
      <c r="BN455" s="422">
        <v>31</v>
      </c>
      <c r="BO455" s="423">
        <v>52</v>
      </c>
      <c r="BP455" s="500">
        <f t="shared" si="1151"/>
        <v>0</v>
      </c>
      <c r="BQ455" s="404">
        <f t="shared" si="1152"/>
        <v>0</v>
      </c>
      <c r="BR455" s="422">
        <v>3</v>
      </c>
      <c r="BS455" s="423"/>
      <c r="BT455" s="500">
        <f t="shared" si="1153"/>
        <v>0</v>
      </c>
      <c r="BU455" s="404">
        <f t="shared" si="1154"/>
        <v>0</v>
      </c>
      <c r="BV455" s="422"/>
      <c r="BW455" s="423"/>
      <c r="BX455" s="500">
        <f t="shared" si="1155"/>
        <v>0</v>
      </c>
      <c r="BY455" s="404">
        <f t="shared" si="1156"/>
        <v>0</v>
      </c>
      <c r="BZ455" s="500">
        <f t="shared" si="1157"/>
        <v>34</v>
      </c>
      <c r="CA455" s="404">
        <f t="shared" si="1158"/>
        <v>52</v>
      </c>
      <c r="CB455" s="500">
        <f t="shared" si="1159"/>
        <v>0</v>
      </c>
      <c r="CC455" s="404">
        <f t="shared" si="1160"/>
        <v>0</v>
      </c>
      <c r="CD455" s="564">
        <v>5.9</v>
      </c>
      <c r="CE455" s="581">
        <v>5.4</v>
      </c>
      <c r="CF455" s="500">
        <f t="shared" si="1161"/>
        <v>182.9</v>
      </c>
      <c r="CG455" s="404">
        <f t="shared" si="1162"/>
        <v>280.8</v>
      </c>
      <c r="CH455" s="564">
        <v>9.3000000000000007</v>
      </c>
      <c r="CI455" s="581"/>
      <c r="CJ455" s="500">
        <f t="shared" si="1163"/>
        <v>27.900000000000002</v>
      </c>
      <c r="CK455" s="404">
        <f t="shared" si="1164"/>
        <v>0</v>
      </c>
      <c r="CL455" s="564"/>
      <c r="CM455" s="581"/>
      <c r="CN455" s="500">
        <f t="shared" si="1165"/>
        <v>0</v>
      </c>
      <c r="CO455" s="404">
        <f t="shared" si="1166"/>
        <v>0</v>
      </c>
      <c r="CP455" s="500">
        <f t="shared" si="1167"/>
        <v>6.2</v>
      </c>
      <c r="CQ455" s="237">
        <f t="shared" si="1168"/>
        <v>5.4</v>
      </c>
      <c r="CR455" s="500">
        <f t="shared" si="1169"/>
        <v>210.8</v>
      </c>
      <c r="CS455" s="404">
        <f t="shared" si="1170"/>
        <v>280.8</v>
      </c>
      <c r="CT455" s="565"/>
      <c r="CU455" s="581"/>
      <c r="CV455" s="500">
        <f t="shared" si="1171"/>
        <v>0</v>
      </c>
      <c r="CW455" s="404">
        <f t="shared" si="1172"/>
        <v>0</v>
      </c>
      <c r="CX455" s="565"/>
      <c r="CY455" s="581"/>
      <c r="CZ455" s="500">
        <f t="shared" si="1173"/>
        <v>0</v>
      </c>
      <c r="DA455" s="404">
        <f t="shared" si="1174"/>
        <v>0</v>
      </c>
      <c r="DB455" s="565"/>
      <c r="DC455" s="581"/>
      <c r="DD455" s="500">
        <f t="shared" si="1175"/>
        <v>0</v>
      </c>
      <c r="DE455" s="404">
        <f t="shared" si="1176"/>
        <v>0</v>
      </c>
      <c r="DF455" s="500">
        <f t="shared" si="1177"/>
        <v>0</v>
      </c>
      <c r="DG455" s="404">
        <f t="shared" si="1178"/>
        <v>0</v>
      </c>
      <c r="DH455" s="500">
        <f t="shared" si="1179"/>
        <v>0</v>
      </c>
      <c r="DI455" s="404">
        <f t="shared" si="1180"/>
        <v>0</v>
      </c>
      <c r="DJ455" s="500">
        <f t="shared" si="1181"/>
        <v>54</v>
      </c>
      <c r="DK455" s="404">
        <f t="shared" si="1182"/>
        <v>69</v>
      </c>
      <c r="DL455" s="500">
        <f t="shared" si="1183"/>
        <v>0</v>
      </c>
      <c r="DM455" s="404">
        <f t="shared" si="1184"/>
        <v>0</v>
      </c>
      <c r="DN455" s="236">
        <f t="shared" si="1185"/>
        <v>5.681481481481482</v>
      </c>
      <c r="DO455" s="237">
        <f t="shared" si="1186"/>
        <v>5.1782608695652179</v>
      </c>
      <c r="DP455" s="500">
        <f t="shared" si="1187"/>
        <v>306.8</v>
      </c>
      <c r="DQ455" s="404">
        <f t="shared" si="1188"/>
        <v>357.3</v>
      </c>
      <c r="DR455" s="500">
        <f t="shared" si="1189"/>
        <v>0</v>
      </c>
      <c r="DS455" s="404">
        <f t="shared" si="1190"/>
        <v>0</v>
      </c>
      <c r="DT455" s="500">
        <f t="shared" si="1191"/>
        <v>0</v>
      </c>
      <c r="DU455" s="404">
        <f t="shared" si="1192"/>
        <v>0</v>
      </c>
      <c r="DV455" s="565">
        <v>46</v>
      </c>
      <c r="DW455" s="582">
        <v>58</v>
      </c>
      <c r="DX455" s="500">
        <f t="shared" si="1193"/>
        <v>0</v>
      </c>
      <c r="DY455" s="404">
        <f t="shared" si="1194"/>
        <v>0</v>
      </c>
      <c r="DZ455" s="565">
        <v>12</v>
      </c>
      <c r="EA455" s="582">
        <v>6</v>
      </c>
      <c r="EB455" s="500">
        <f t="shared" si="1195"/>
        <v>0</v>
      </c>
      <c r="EC455" s="404">
        <f t="shared" si="1196"/>
        <v>0</v>
      </c>
      <c r="ED455" s="565"/>
      <c r="EE455" s="582"/>
      <c r="EF455" s="500">
        <f t="shared" si="1197"/>
        <v>0</v>
      </c>
      <c r="EG455" s="404">
        <f t="shared" si="1198"/>
        <v>0</v>
      </c>
      <c r="EH455" s="500">
        <f t="shared" si="1199"/>
        <v>58</v>
      </c>
      <c r="EI455" s="404">
        <f t="shared" si="1200"/>
        <v>64</v>
      </c>
      <c r="EJ455" s="500">
        <f t="shared" si="1201"/>
        <v>0</v>
      </c>
      <c r="EK455" s="404">
        <f t="shared" si="1202"/>
        <v>0</v>
      </c>
      <c r="EL455" s="564">
        <v>3.3</v>
      </c>
      <c r="EM455" s="583">
        <v>3.8</v>
      </c>
      <c r="EN455" s="500">
        <f t="shared" si="1203"/>
        <v>151.79999999999998</v>
      </c>
      <c r="EO455" s="404">
        <f t="shared" si="1204"/>
        <v>220.39999999999998</v>
      </c>
      <c r="EP455" s="564">
        <v>2</v>
      </c>
      <c r="EQ455" s="583">
        <v>6.5</v>
      </c>
      <c r="ER455" s="500">
        <f t="shared" si="1205"/>
        <v>24</v>
      </c>
      <c r="ES455" s="404">
        <f t="shared" si="1206"/>
        <v>39</v>
      </c>
      <c r="ET455" s="564"/>
      <c r="EU455" s="583"/>
      <c r="EV455" s="500">
        <f t="shared" si="1207"/>
        <v>0</v>
      </c>
      <c r="EW455" s="404">
        <f t="shared" si="1208"/>
        <v>0</v>
      </c>
      <c r="EX455" s="236">
        <f t="shared" si="1209"/>
        <v>3.0310344827586202</v>
      </c>
      <c r="EY455" s="237">
        <f t="shared" si="1210"/>
        <v>4.0531249999999996</v>
      </c>
      <c r="EZ455" s="500">
        <f t="shared" si="1211"/>
        <v>175.79999999999998</v>
      </c>
      <c r="FA455" s="404">
        <f t="shared" si="1212"/>
        <v>259.39999999999998</v>
      </c>
      <c r="FB455" s="565"/>
      <c r="FC455" s="583"/>
      <c r="FD455" s="500">
        <f t="shared" si="1213"/>
        <v>0</v>
      </c>
      <c r="FE455" s="404">
        <f t="shared" si="1214"/>
        <v>0</v>
      </c>
      <c r="FF455" s="565"/>
      <c r="FG455" s="583"/>
      <c r="FH455" s="500">
        <f t="shared" si="1215"/>
        <v>0</v>
      </c>
      <c r="FI455" s="404">
        <f t="shared" si="1216"/>
        <v>0</v>
      </c>
      <c r="FJ455" s="565"/>
      <c r="FK455" s="583"/>
      <c r="FL455" s="500">
        <f t="shared" si="1217"/>
        <v>0</v>
      </c>
      <c r="FM455" s="404">
        <f t="shared" si="1218"/>
        <v>0</v>
      </c>
      <c r="FN455" s="500">
        <f t="shared" si="1219"/>
        <v>0</v>
      </c>
      <c r="FO455" s="404">
        <f t="shared" si="1220"/>
        <v>0</v>
      </c>
      <c r="FP455" s="500">
        <f t="shared" si="1221"/>
        <v>0</v>
      </c>
      <c r="FQ455" s="404">
        <f t="shared" si="1222"/>
        <v>0</v>
      </c>
      <c r="FR455" s="565">
        <v>16</v>
      </c>
      <c r="FS455" s="423">
        <v>16</v>
      </c>
      <c r="FT455" s="500">
        <f t="shared" si="1223"/>
        <v>0</v>
      </c>
      <c r="FU455" s="404">
        <f t="shared" si="1224"/>
        <v>0</v>
      </c>
      <c r="FV455" s="564">
        <v>4.5</v>
      </c>
      <c r="FW455" s="584">
        <v>5</v>
      </c>
      <c r="FX455" s="500">
        <f t="shared" si="1225"/>
        <v>72</v>
      </c>
      <c r="FY455" s="404">
        <f t="shared" si="1226"/>
        <v>80</v>
      </c>
      <c r="FZ455" s="564"/>
      <c r="GA455" s="584"/>
      <c r="GB455" s="500">
        <f t="shared" si="1227"/>
        <v>0</v>
      </c>
      <c r="GC455" s="404">
        <f t="shared" si="1228"/>
        <v>0</v>
      </c>
      <c r="GD455" s="510">
        <f t="shared" si="1229"/>
        <v>97</v>
      </c>
      <c r="GE455" s="404">
        <f t="shared" si="1230"/>
        <v>127</v>
      </c>
      <c r="GF455" s="500">
        <f t="shared" si="1231"/>
        <v>0</v>
      </c>
      <c r="GG455" s="404">
        <f t="shared" si="1232"/>
        <v>0</v>
      </c>
      <c r="GH455" s="500">
        <f t="shared" si="1233"/>
        <v>430.69999999999993</v>
      </c>
      <c r="GI455" s="404">
        <f t="shared" si="1234"/>
        <v>577.70000000000005</v>
      </c>
      <c r="GJ455" s="500" t="str">
        <f t="shared" si="1235"/>
        <v/>
      </c>
      <c r="GK455" s="404" t="str">
        <f t="shared" si="1236"/>
        <v/>
      </c>
      <c r="GL455" s="510">
        <f t="shared" si="1237"/>
        <v>15</v>
      </c>
      <c r="GM455" s="404">
        <f t="shared" si="1238"/>
        <v>6</v>
      </c>
      <c r="GN455" s="500">
        <f t="shared" si="1239"/>
        <v>0</v>
      </c>
      <c r="GO455" s="404">
        <f t="shared" si="1240"/>
        <v>0</v>
      </c>
      <c r="GP455" s="500">
        <f t="shared" si="1241"/>
        <v>51.900000000000006</v>
      </c>
      <c r="GQ455" s="404">
        <f t="shared" si="1242"/>
        <v>39</v>
      </c>
      <c r="GR455" s="500">
        <f t="shared" si="1243"/>
        <v>0</v>
      </c>
      <c r="GS455" s="404">
        <f t="shared" si="1244"/>
        <v>0</v>
      </c>
      <c r="GT455" s="510">
        <f t="shared" si="1245"/>
        <v>112</v>
      </c>
      <c r="GU455" s="404">
        <f t="shared" si="1246"/>
        <v>133</v>
      </c>
      <c r="GV455" s="500">
        <f t="shared" si="1247"/>
        <v>0</v>
      </c>
      <c r="GW455" s="404">
        <f t="shared" si="1248"/>
        <v>0</v>
      </c>
      <c r="GX455" s="500">
        <f t="shared" si="1249"/>
        <v>482.59999999999991</v>
      </c>
      <c r="GY455" s="404">
        <f t="shared" si="1250"/>
        <v>616.70000000000005</v>
      </c>
      <c r="GZ455" s="500" t="str">
        <f t="shared" si="1251"/>
        <v/>
      </c>
      <c r="HA455" s="404" t="str">
        <f t="shared" si="1252"/>
        <v/>
      </c>
      <c r="HB455" s="510">
        <f t="shared" si="1253"/>
        <v>0</v>
      </c>
      <c r="HC455" s="404">
        <f t="shared" si="1254"/>
        <v>0</v>
      </c>
      <c r="HD455" s="500">
        <f t="shared" si="1255"/>
        <v>0</v>
      </c>
      <c r="HE455" s="404">
        <f t="shared" si="1256"/>
        <v>0</v>
      </c>
      <c r="HF455" s="500" t="str">
        <f t="shared" si="1257"/>
        <v/>
      </c>
      <c r="HG455" s="404" t="str">
        <f t="shared" si="1258"/>
        <v/>
      </c>
      <c r="HH455" s="500" t="str">
        <f t="shared" si="1259"/>
        <v/>
      </c>
      <c r="HI455" s="404" t="str">
        <f t="shared" si="1260"/>
        <v/>
      </c>
      <c r="HJ455" s="510">
        <f t="shared" si="1261"/>
        <v>554.6</v>
      </c>
      <c r="HK455" s="404">
        <f t="shared" si="1262"/>
        <v>696.7</v>
      </c>
      <c r="HL455" s="500" t="str">
        <f t="shared" si="1263"/>
        <v/>
      </c>
      <c r="HM455" s="404" t="str">
        <f t="shared" si="1264"/>
        <v/>
      </c>
    </row>
    <row r="456" spans="1:221">
      <c r="A456" s="632" t="s">
        <v>541</v>
      </c>
      <c r="B456" s="575" t="s">
        <v>923</v>
      </c>
      <c r="C456" s="660"/>
      <c r="D456" s="577">
        <v>237701</v>
      </c>
      <c r="E456" s="578">
        <v>7</v>
      </c>
      <c r="F456" s="422">
        <v>295</v>
      </c>
      <c r="G456" s="423">
        <v>328</v>
      </c>
      <c r="H456" s="422">
        <v>31</v>
      </c>
      <c r="I456" s="423">
        <v>47</v>
      </c>
      <c r="J456" s="500">
        <f t="shared" si="1115"/>
        <v>264</v>
      </c>
      <c r="K456" s="404">
        <f t="shared" si="1116"/>
        <v>281</v>
      </c>
      <c r="L456" s="579" t="s">
        <v>924</v>
      </c>
      <c r="M456" s="423" t="s">
        <v>924</v>
      </c>
      <c r="N456" s="500">
        <f t="shared" si="1117"/>
        <v>264</v>
      </c>
      <c r="O456" s="404">
        <f t="shared" si="1118"/>
        <v>281</v>
      </c>
      <c r="P456" s="500">
        <f t="shared" si="1119"/>
        <v>0</v>
      </c>
      <c r="Q456" s="404">
        <f t="shared" si="1120"/>
        <v>0</v>
      </c>
      <c r="R456" s="422">
        <v>100</v>
      </c>
      <c r="S456" s="423">
        <v>91</v>
      </c>
      <c r="T456" s="500">
        <f t="shared" si="1121"/>
        <v>0</v>
      </c>
      <c r="U456" s="404">
        <f t="shared" si="1122"/>
        <v>0</v>
      </c>
      <c r="V456" s="422"/>
      <c r="W456" s="423"/>
      <c r="X456" s="500">
        <f t="shared" si="1123"/>
        <v>0</v>
      </c>
      <c r="Y456" s="404">
        <f t="shared" si="1124"/>
        <v>0</v>
      </c>
      <c r="Z456" s="422"/>
      <c r="AA456" s="423"/>
      <c r="AB456" s="500">
        <f t="shared" si="1125"/>
        <v>0</v>
      </c>
      <c r="AC456" s="404">
        <f t="shared" si="1126"/>
        <v>0</v>
      </c>
      <c r="AD456" s="500">
        <f t="shared" si="1127"/>
        <v>100</v>
      </c>
      <c r="AE456" s="404">
        <f t="shared" si="1128"/>
        <v>91</v>
      </c>
      <c r="AF456" s="500">
        <f t="shared" si="1129"/>
        <v>0</v>
      </c>
      <c r="AG456" s="404">
        <f t="shared" si="1130"/>
        <v>0</v>
      </c>
      <c r="AH456" s="564">
        <v>3.6</v>
      </c>
      <c r="AI456" s="580">
        <v>3.6</v>
      </c>
      <c r="AJ456" s="500">
        <f t="shared" si="1131"/>
        <v>360</v>
      </c>
      <c r="AK456" s="404">
        <f t="shared" si="1132"/>
        <v>327.60000000000002</v>
      </c>
      <c r="AL456" s="564"/>
      <c r="AM456" s="580"/>
      <c r="AN456" s="500">
        <f t="shared" si="1133"/>
        <v>0</v>
      </c>
      <c r="AO456" s="404">
        <f t="shared" si="1134"/>
        <v>0</v>
      </c>
      <c r="AP456" s="564"/>
      <c r="AQ456" s="580"/>
      <c r="AR456" s="500">
        <f t="shared" si="1135"/>
        <v>0</v>
      </c>
      <c r="AS456" s="404">
        <f t="shared" si="1136"/>
        <v>0</v>
      </c>
      <c r="AT456" s="236">
        <f t="shared" si="1137"/>
        <v>3.6</v>
      </c>
      <c r="AU456" s="237">
        <f t="shared" si="1138"/>
        <v>3.6</v>
      </c>
      <c r="AV456" s="500">
        <f t="shared" si="1139"/>
        <v>360</v>
      </c>
      <c r="AW456" s="404">
        <f t="shared" si="1140"/>
        <v>327.60000000000002</v>
      </c>
      <c r="AX456" s="422"/>
      <c r="AY456" s="423"/>
      <c r="AZ456" s="500">
        <f t="shared" si="1141"/>
        <v>0</v>
      </c>
      <c r="BA456" s="404">
        <f t="shared" si="1142"/>
        <v>0</v>
      </c>
      <c r="BB456" s="422"/>
      <c r="BC456" s="423"/>
      <c r="BD456" s="500">
        <f t="shared" si="1143"/>
        <v>0</v>
      </c>
      <c r="BE456" s="404">
        <f t="shared" si="1144"/>
        <v>0</v>
      </c>
      <c r="BF456" s="422"/>
      <c r="BG456" s="423"/>
      <c r="BH456" s="500">
        <f t="shared" si="1145"/>
        <v>0</v>
      </c>
      <c r="BI456" s="404">
        <f t="shared" si="1146"/>
        <v>0</v>
      </c>
      <c r="BJ456" s="500">
        <f t="shared" si="1147"/>
        <v>0</v>
      </c>
      <c r="BK456" s="404">
        <f t="shared" si="1148"/>
        <v>0</v>
      </c>
      <c r="BL456" s="500">
        <f t="shared" si="1149"/>
        <v>0</v>
      </c>
      <c r="BM456" s="404">
        <f t="shared" si="1150"/>
        <v>0</v>
      </c>
      <c r="BN456" s="422">
        <v>129</v>
      </c>
      <c r="BO456" s="423">
        <v>146</v>
      </c>
      <c r="BP456" s="500">
        <f t="shared" si="1151"/>
        <v>0</v>
      </c>
      <c r="BQ456" s="404">
        <f t="shared" si="1152"/>
        <v>0</v>
      </c>
      <c r="BR456" s="422">
        <v>1</v>
      </c>
      <c r="BS456" s="423">
        <v>3</v>
      </c>
      <c r="BT456" s="500">
        <f t="shared" si="1153"/>
        <v>0</v>
      </c>
      <c r="BU456" s="404">
        <f t="shared" si="1154"/>
        <v>0</v>
      </c>
      <c r="BV456" s="422"/>
      <c r="BW456" s="423"/>
      <c r="BX456" s="500">
        <f t="shared" si="1155"/>
        <v>0</v>
      </c>
      <c r="BY456" s="404">
        <f t="shared" si="1156"/>
        <v>0</v>
      </c>
      <c r="BZ456" s="500">
        <f t="shared" si="1157"/>
        <v>130</v>
      </c>
      <c r="CA456" s="404">
        <f t="shared" si="1158"/>
        <v>149</v>
      </c>
      <c r="CB456" s="500">
        <f t="shared" si="1159"/>
        <v>0</v>
      </c>
      <c r="CC456" s="404">
        <f t="shared" si="1160"/>
        <v>0</v>
      </c>
      <c r="CD456" s="564">
        <v>3.9</v>
      </c>
      <c r="CE456" s="581">
        <v>4</v>
      </c>
      <c r="CF456" s="500">
        <f t="shared" si="1161"/>
        <v>503.09999999999997</v>
      </c>
      <c r="CG456" s="404">
        <f t="shared" si="1162"/>
        <v>584</v>
      </c>
      <c r="CH456" s="564">
        <v>3</v>
      </c>
      <c r="CI456" s="581">
        <v>3.8</v>
      </c>
      <c r="CJ456" s="500">
        <f t="shared" si="1163"/>
        <v>3</v>
      </c>
      <c r="CK456" s="404">
        <f t="shared" si="1164"/>
        <v>11.399999999999999</v>
      </c>
      <c r="CL456" s="564"/>
      <c r="CM456" s="581"/>
      <c r="CN456" s="500">
        <f t="shared" si="1165"/>
        <v>0</v>
      </c>
      <c r="CO456" s="404">
        <f t="shared" si="1166"/>
        <v>0</v>
      </c>
      <c r="CP456" s="500">
        <f t="shared" si="1167"/>
        <v>3.8930769230769227</v>
      </c>
      <c r="CQ456" s="237">
        <f t="shared" si="1168"/>
        <v>3.995973154362416</v>
      </c>
      <c r="CR456" s="500">
        <f t="shared" si="1169"/>
        <v>506.09999999999997</v>
      </c>
      <c r="CS456" s="404">
        <f t="shared" si="1170"/>
        <v>595.4</v>
      </c>
      <c r="CT456" s="565"/>
      <c r="CU456" s="581"/>
      <c r="CV456" s="500">
        <f t="shared" si="1171"/>
        <v>0</v>
      </c>
      <c r="CW456" s="404">
        <f t="shared" si="1172"/>
        <v>0</v>
      </c>
      <c r="CX456" s="565"/>
      <c r="CY456" s="581"/>
      <c r="CZ456" s="500">
        <f t="shared" si="1173"/>
        <v>0</v>
      </c>
      <c r="DA456" s="404">
        <f t="shared" si="1174"/>
        <v>0</v>
      </c>
      <c r="DB456" s="565"/>
      <c r="DC456" s="581"/>
      <c r="DD456" s="500">
        <f t="shared" si="1175"/>
        <v>0</v>
      </c>
      <c r="DE456" s="404">
        <f t="shared" si="1176"/>
        <v>0</v>
      </c>
      <c r="DF456" s="500">
        <f t="shared" si="1177"/>
        <v>0</v>
      </c>
      <c r="DG456" s="404">
        <f t="shared" si="1178"/>
        <v>0</v>
      </c>
      <c r="DH456" s="500">
        <f t="shared" si="1179"/>
        <v>0</v>
      </c>
      <c r="DI456" s="404">
        <f t="shared" si="1180"/>
        <v>0</v>
      </c>
      <c r="DJ456" s="500">
        <f t="shared" si="1181"/>
        <v>230</v>
      </c>
      <c r="DK456" s="404">
        <f t="shared" si="1182"/>
        <v>240</v>
      </c>
      <c r="DL456" s="500">
        <f t="shared" si="1183"/>
        <v>0</v>
      </c>
      <c r="DM456" s="404">
        <f t="shared" si="1184"/>
        <v>0</v>
      </c>
      <c r="DN456" s="236">
        <f t="shared" si="1185"/>
        <v>3.7656521739130433</v>
      </c>
      <c r="DO456" s="237">
        <f t="shared" si="1186"/>
        <v>3.8458333333333332</v>
      </c>
      <c r="DP456" s="500">
        <f t="shared" si="1187"/>
        <v>866.09999999999991</v>
      </c>
      <c r="DQ456" s="404">
        <f t="shared" si="1188"/>
        <v>923</v>
      </c>
      <c r="DR456" s="500">
        <f t="shared" si="1189"/>
        <v>0</v>
      </c>
      <c r="DS456" s="404">
        <f t="shared" si="1190"/>
        <v>0</v>
      </c>
      <c r="DT456" s="500">
        <f t="shared" si="1191"/>
        <v>0</v>
      </c>
      <c r="DU456" s="404">
        <f t="shared" si="1192"/>
        <v>0</v>
      </c>
      <c r="DV456" s="565">
        <v>26</v>
      </c>
      <c r="DW456" s="582">
        <v>29</v>
      </c>
      <c r="DX456" s="500">
        <f t="shared" si="1193"/>
        <v>0</v>
      </c>
      <c r="DY456" s="404">
        <f t="shared" si="1194"/>
        <v>0</v>
      </c>
      <c r="DZ456" s="565">
        <v>1</v>
      </c>
      <c r="EA456" s="582">
        <v>2</v>
      </c>
      <c r="EB456" s="500">
        <f t="shared" si="1195"/>
        <v>0</v>
      </c>
      <c r="EC456" s="404">
        <f t="shared" si="1196"/>
        <v>0</v>
      </c>
      <c r="ED456" s="565"/>
      <c r="EE456" s="582"/>
      <c r="EF456" s="500">
        <f t="shared" si="1197"/>
        <v>0</v>
      </c>
      <c r="EG456" s="404">
        <f t="shared" si="1198"/>
        <v>0</v>
      </c>
      <c r="EH456" s="500">
        <f t="shared" si="1199"/>
        <v>27</v>
      </c>
      <c r="EI456" s="404">
        <f t="shared" si="1200"/>
        <v>31</v>
      </c>
      <c r="EJ456" s="500">
        <f t="shared" si="1201"/>
        <v>0</v>
      </c>
      <c r="EK456" s="404">
        <f t="shared" si="1202"/>
        <v>0</v>
      </c>
      <c r="EL456" s="564">
        <v>3.2</v>
      </c>
      <c r="EM456" s="583">
        <v>3.8</v>
      </c>
      <c r="EN456" s="500">
        <f t="shared" si="1203"/>
        <v>83.2</v>
      </c>
      <c r="EO456" s="404">
        <f t="shared" si="1204"/>
        <v>110.19999999999999</v>
      </c>
      <c r="EP456" s="564">
        <v>2</v>
      </c>
      <c r="EQ456" s="583">
        <v>5</v>
      </c>
      <c r="ER456" s="500">
        <f t="shared" si="1205"/>
        <v>2</v>
      </c>
      <c r="ES456" s="404">
        <f t="shared" si="1206"/>
        <v>10</v>
      </c>
      <c r="ET456" s="564"/>
      <c r="EU456" s="583"/>
      <c r="EV456" s="500">
        <f t="shared" si="1207"/>
        <v>0</v>
      </c>
      <c r="EW456" s="404">
        <f t="shared" si="1208"/>
        <v>0</v>
      </c>
      <c r="EX456" s="236">
        <f t="shared" si="1209"/>
        <v>3.1555555555555554</v>
      </c>
      <c r="EY456" s="237">
        <f t="shared" si="1210"/>
        <v>3.8774193548387093</v>
      </c>
      <c r="EZ456" s="500">
        <f t="shared" si="1211"/>
        <v>85.2</v>
      </c>
      <c r="FA456" s="404">
        <f t="shared" si="1212"/>
        <v>120.19999999999999</v>
      </c>
      <c r="FB456" s="565"/>
      <c r="FC456" s="583"/>
      <c r="FD456" s="500">
        <f t="shared" si="1213"/>
        <v>0</v>
      </c>
      <c r="FE456" s="404">
        <f t="shared" si="1214"/>
        <v>0</v>
      </c>
      <c r="FF456" s="565"/>
      <c r="FG456" s="583"/>
      <c r="FH456" s="500">
        <f t="shared" si="1215"/>
        <v>0</v>
      </c>
      <c r="FI456" s="404">
        <f t="shared" si="1216"/>
        <v>0</v>
      </c>
      <c r="FJ456" s="565"/>
      <c r="FK456" s="583"/>
      <c r="FL456" s="500">
        <f t="shared" si="1217"/>
        <v>0</v>
      </c>
      <c r="FM456" s="404">
        <f t="shared" si="1218"/>
        <v>0</v>
      </c>
      <c r="FN456" s="500">
        <f t="shared" si="1219"/>
        <v>0</v>
      </c>
      <c r="FO456" s="404">
        <f t="shared" si="1220"/>
        <v>0</v>
      </c>
      <c r="FP456" s="500">
        <f t="shared" si="1221"/>
        <v>0</v>
      </c>
      <c r="FQ456" s="404">
        <f t="shared" si="1222"/>
        <v>0</v>
      </c>
      <c r="FR456" s="565">
        <v>7</v>
      </c>
      <c r="FS456" s="423">
        <v>10</v>
      </c>
      <c r="FT456" s="500">
        <f t="shared" si="1223"/>
        <v>0</v>
      </c>
      <c r="FU456" s="404">
        <f t="shared" si="1224"/>
        <v>0</v>
      </c>
      <c r="FV456" s="564">
        <v>4.8</v>
      </c>
      <c r="FW456" s="584">
        <v>5.8</v>
      </c>
      <c r="FX456" s="500">
        <f t="shared" si="1225"/>
        <v>33.6</v>
      </c>
      <c r="FY456" s="404">
        <f t="shared" si="1226"/>
        <v>58</v>
      </c>
      <c r="FZ456" s="564"/>
      <c r="GA456" s="584"/>
      <c r="GB456" s="500">
        <f t="shared" si="1227"/>
        <v>0</v>
      </c>
      <c r="GC456" s="404">
        <f t="shared" si="1228"/>
        <v>0</v>
      </c>
      <c r="GD456" s="510">
        <f t="shared" si="1229"/>
        <v>255</v>
      </c>
      <c r="GE456" s="404">
        <f t="shared" si="1230"/>
        <v>266</v>
      </c>
      <c r="GF456" s="500">
        <f t="shared" si="1231"/>
        <v>0</v>
      </c>
      <c r="GG456" s="404">
        <f t="shared" si="1232"/>
        <v>0</v>
      </c>
      <c r="GH456" s="500">
        <f t="shared" si="1233"/>
        <v>946.3</v>
      </c>
      <c r="GI456" s="404">
        <f t="shared" si="1234"/>
        <v>1021.8</v>
      </c>
      <c r="GJ456" s="500" t="str">
        <f t="shared" si="1235"/>
        <v/>
      </c>
      <c r="GK456" s="404" t="str">
        <f t="shared" si="1236"/>
        <v/>
      </c>
      <c r="GL456" s="510">
        <f t="shared" si="1237"/>
        <v>2</v>
      </c>
      <c r="GM456" s="404">
        <f t="shared" si="1238"/>
        <v>5</v>
      </c>
      <c r="GN456" s="500">
        <f t="shared" si="1239"/>
        <v>0</v>
      </c>
      <c r="GO456" s="404">
        <f t="shared" si="1240"/>
        <v>0</v>
      </c>
      <c r="GP456" s="500">
        <f t="shared" si="1241"/>
        <v>5</v>
      </c>
      <c r="GQ456" s="404">
        <f t="shared" si="1242"/>
        <v>21.4</v>
      </c>
      <c r="GR456" s="500">
        <f t="shared" si="1243"/>
        <v>0</v>
      </c>
      <c r="GS456" s="404">
        <f t="shared" si="1244"/>
        <v>0</v>
      </c>
      <c r="GT456" s="510">
        <f t="shared" si="1245"/>
        <v>257</v>
      </c>
      <c r="GU456" s="404">
        <f t="shared" si="1246"/>
        <v>271</v>
      </c>
      <c r="GV456" s="500">
        <f t="shared" si="1247"/>
        <v>0</v>
      </c>
      <c r="GW456" s="404">
        <f t="shared" si="1248"/>
        <v>0</v>
      </c>
      <c r="GX456" s="500">
        <f t="shared" si="1249"/>
        <v>951.3</v>
      </c>
      <c r="GY456" s="404">
        <f t="shared" si="1250"/>
        <v>1043.2</v>
      </c>
      <c r="GZ456" s="500" t="str">
        <f t="shared" si="1251"/>
        <v/>
      </c>
      <c r="HA456" s="404" t="str">
        <f t="shared" si="1252"/>
        <v/>
      </c>
      <c r="HB456" s="510">
        <f t="shared" si="1253"/>
        <v>0</v>
      </c>
      <c r="HC456" s="404">
        <f t="shared" si="1254"/>
        <v>0</v>
      </c>
      <c r="HD456" s="500">
        <f t="shared" si="1255"/>
        <v>0</v>
      </c>
      <c r="HE456" s="404">
        <f t="shared" si="1256"/>
        <v>0</v>
      </c>
      <c r="HF456" s="500" t="str">
        <f t="shared" si="1257"/>
        <v/>
      </c>
      <c r="HG456" s="404" t="str">
        <f t="shared" si="1258"/>
        <v/>
      </c>
      <c r="HH456" s="500" t="str">
        <f t="shared" si="1259"/>
        <v/>
      </c>
      <c r="HI456" s="404" t="str">
        <f t="shared" si="1260"/>
        <v/>
      </c>
      <c r="HJ456" s="510">
        <f t="shared" si="1261"/>
        <v>984.9</v>
      </c>
      <c r="HK456" s="404">
        <f t="shared" si="1262"/>
        <v>1101.2</v>
      </c>
      <c r="HL456" s="500" t="str">
        <f t="shared" si="1263"/>
        <v/>
      </c>
      <c r="HM456" s="404" t="str">
        <f t="shared" si="1264"/>
        <v/>
      </c>
    </row>
    <row r="457" spans="1:221">
      <c r="A457" s="632" t="s">
        <v>541</v>
      </c>
      <c r="B457" s="587" t="s">
        <v>925</v>
      </c>
      <c r="C457" s="672" t="s">
        <v>935</v>
      </c>
      <c r="D457" s="577">
        <v>237686</v>
      </c>
      <c r="E457" s="673">
        <v>6</v>
      </c>
      <c r="F457" s="422">
        <v>481</v>
      </c>
      <c r="G457" s="423">
        <v>414</v>
      </c>
      <c r="H457" s="422">
        <v>10</v>
      </c>
      <c r="I457" s="423">
        <v>5</v>
      </c>
      <c r="J457" s="500">
        <f t="shared" ref="J457:J465" si="1265">F457-H457</f>
        <v>471</v>
      </c>
      <c r="K457" s="404">
        <f t="shared" ref="K457:K465" si="1266">G457-I457</f>
        <v>409</v>
      </c>
      <c r="L457" s="579" t="s">
        <v>924</v>
      </c>
      <c r="M457" s="423" t="s">
        <v>924</v>
      </c>
      <c r="N457" s="500">
        <f t="shared" ref="N457:N465" si="1267">+R457+V457+Z457+BN457+BR457+BV457+DV457+DZ457+ED457+FR457</f>
        <v>471</v>
      </c>
      <c r="O457" s="404">
        <f t="shared" ref="O457:O465" si="1268">+S457+W457+AA457+BO457+BS457+BW457+DW457+EA457+EE457+FS457</f>
        <v>409</v>
      </c>
      <c r="P457" s="500">
        <f t="shared" ref="P457:P465" si="1269">+T457+X457+AB457+BP457+BT457+BX457+DX457+EB457+EF457+FT457</f>
        <v>0</v>
      </c>
      <c r="Q457" s="404">
        <f t="shared" ref="Q457:Q465" si="1270">+U457+Y457+AC457+BQ457+BU457+BY457+DY457+EC457+EG457+FU457</f>
        <v>0</v>
      </c>
      <c r="R457" s="422">
        <v>46</v>
      </c>
      <c r="S457" s="423">
        <v>49</v>
      </c>
      <c r="T457" s="500">
        <f t="shared" ref="T457:T465" si="1271">IF(AX457&gt;0,R457,)</f>
        <v>0</v>
      </c>
      <c r="U457" s="404">
        <f t="shared" ref="U457:U465" si="1272">IF(AY457&gt;0,S457,)</f>
        <v>0</v>
      </c>
      <c r="V457" s="422">
        <v>2</v>
      </c>
      <c r="W457" s="423">
        <v>2</v>
      </c>
      <c r="X457" s="500">
        <f t="shared" ref="X457:X465" si="1273">IF(BB457&gt;0,V457,)</f>
        <v>0</v>
      </c>
      <c r="Y457" s="404">
        <f t="shared" ref="Y457:Y465" si="1274">IF(BC457&gt;0,W457,)</f>
        <v>0</v>
      </c>
      <c r="Z457" s="422"/>
      <c r="AA457" s="423"/>
      <c r="AB457" s="500">
        <f t="shared" ref="AB457:AB465" si="1275">IF(BF457&gt;0,Z457,)</f>
        <v>0</v>
      </c>
      <c r="AC457" s="404">
        <f t="shared" ref="AC457:AC465" si="1276">IF(BG457&gt;0,AA457,)</f>
        <v>0</v>
      </c>
      <c r="AD457" s="500">
        <f t="shared" ref="AD457:AD465" si="1277">R457+V457+Z457</f>
        <v>48</v>
      </c>
      <c r="AE457" s="404">
        <f t="shared" ref="AE457:AE465" si="1278">S457+W457+AA457</f>
        <v>51</v>
      </c>
      <c r="AF457" s="500">
        <f t="shared" ref="AF457:AF465" si="1279">IF(BJ457&gt;0,AD457,)</f>
        <v>0</v>
      </c>
      <c r="AG457" s="404">
        <f t="shared" ref="AG457:AG465" si="1280">IF(BK457&gt;0,AE457,)</f>
        <v>0</v>
      </c>
      <c r="AH457" s="564">
        <v>4.2</v>
      </c>
      <c r="AI457" s="580">
        <v>4.4000000000000004</v>
      </c>
      <c r="AJ457" s="500">
        <f t="shared" ref="AJ457:AJ465" si="1281">IF(R457&gt;0,(R457*AH457),)</f>
        <v>193.20000000000002</v>
      </c>
      <c r="AK457" s="404">
        <f t="shared" ref="AK457:AK465" si="1282">IF(S457&gt;0,(S457*AI457),)</f>
        <v>215.60000000000002</v>
      </c>
      <c r="AL457" s="564">
        <v>5.3</v>
      </c>
      <c r="AM457" s="580">
        <v>2.8</v>
      </c>
      <c r="AN457" s="500">
        <f t="shared" ref="AN457:AN465" si="1283">IF(V457&gt;0,(V457*AL457),)</f>
        <v>10.6</v>
      </c>
      <c r="AO457" s="404">
        <f t="shared" ref="AO457:AO465" si="1284">IF(W457&gt;0,(W457*AM457),)</f>
        <v>5.6</v>
      </c>
      <c r="AP457" s="564"/>
      <c r="AQ457" s="580"/>
      <c r="AR457" s="500">
        <f t="shared" ref="AR457:AR465" si="1285">IF(Z457&gt;0,(Z457*AP457),)</f>
        <v>0</v>
      </c>
      <c r="AS457" s="404">
        <f t="shared" ref="AS457:AS465" si="1286">IF(AA457&gt;0,(AA457*AQ457),)</f>
        <v>0</v>
      </c>
      <c r="AT457" s="236">
        <f t="shared" ref="AT457:AT465" si="1287">IF(AD457&gt;0,((AJ457+AN457+AR457)/AD457),)</f>
        <v>4.2458333333333336</v>
      </c>
      <c r="AU457" s="237">
        <f t="shared" ref="AU457:AU465" si="1288">IF(AE457&gt;0,((AK457+AO457+AS457)/AE457),)</f>
        <v>4.3372549019607849</v>
      </c>
      <c r="AV457" s="500">
        <f t="shared" ref="AV457:AV465" si="1289">IF(AD457&gt;0,(AD457*AT457),)</f>
        <v>203.8</v>
      </c>
      <c r="AW457" s="404">
        <f t="shared" ref="AW457:AW465" si="1290">IF(AE457&gt;0,(AE457*AU457),)</f>
        <v>221.20000000000002</v>
      </c>
      <c r="AX457" s="422"/>
      <c r="AY457" s="423"/>
      <c r="AZ457" s="500">
        <f t="shared" ref="AZ457:AZ465" si="1291">IF(T457&gt;0,(T457*AX457),)</f>
        <v>0</v>
      </c>
      <c r="BA457" s="404">
        <f t="shared" ref="BA457:BA465" si="1292">IF(U457&gt;0,(U457*AY457),)</f>
        <v>0</v>
      </c>
      <c r="BB457" s="422"/>
      <c r="BC457" s="423"/>
      <c r="BD457" s="500">
        <f t="shared" ref="BD457:BD465" si="1293">IF(X457&gt;0,(X457*BB457),)</f>
        <v>0</v>
      </c>
      <c r="BE457" s="404">
        <f t="shared" ref="BE457:BE465" si="1294">IF(Y457&gt;0,(Y457*BC457),)</f>
        <v>0</v>
      </c>
      <c r="BF457" s="422"/>
      <c r="BG457" s="423"/>
      <c r="BH457" s="500">
        <f t="shared" ref="BH457:BH465" si="1295">IF(AB457&gt;0,(AB457*BF457),)</f>
        <v>0</v>
      </c>
      <c r="BI457" s="404">
        <f t="shared" ref="BI457:BI465" si="1296">IF(AC457&gt;0,(AC457*BG457),)</f>
        <v>0</v>
      </c>
      <c r="BJ457" s="500">
        <f t="shared" ref="BJ457:BJ465" si="1297">IF((AZ457+BD457+BH457)&gt;0,((AZ457+BD457+BH457)/AD457),)</f>
        <v>0</v>
      </c>
      <c r="BK457" s="404">
        <f t="shared" ref="BK457:BK465" si="1298">IF((BA457+BE457+BI457)&gt;0,((BA457+BE457+BI457)/AE457),)</f>
        <v>0</v>
      </c>
      <c r="BL457" s="500">
        <f t="shared" ref="BL457:BL465" si="1299">IF(AF457&gt;0,(AD457*BJ457),)</f>
        <v>0</v>
      </c>
      <c r="BM457" s="404">
        <f t="shared" ref="BM457:BM465" si="1300">IF(AG457&gt;0,(AE457*BK457),)</f>
        <v>0</v>
      </c>
      <c r="BN457" s="422">
        <v>179</v>
      </c>
      <c r="BO457" s="423">
        <v>149</v>
      </c>
      <c r="BP457" s="500">
        <f t="shared" ref="BP457:BP465" si="1301">IF(CT457&gt;0,BN457,)</f>
        <v>0</v>
      </c>
      <c r="BQ457" s="404">
        <f t="shared" ref="BQ457:BQ465" si="1302">IF(CU457&gt;0,BO457,)</f>
        <v>0</v>
      </c>
      <c r="BR457" s="422">
        <v>35</v>
      </c>
      <c r="BS457" s="423">
        <v>17</v>
      </c>
      <c r="BT457" s="500">
        <f t="shared" ref="BT457:BT465" si="1303">IF(CX457&gt;0,BR457,)</f>
        <v>0</v>
      </c>
      <c r="BU457" s="404">
        <f t="shared" ref="BU457:BU465" si="1304">IF(CY457&gt;0,BS457,)</f>
        <v>0</v>
      </c>
      <c r="BV457" s="422"/>
      <c r="BW457" s="423"/>
      <c r="BX457" s="500">
        <f t="shared" ref="BX457:BX465" si="1305">IF(DB457&gt;0,BV457,)</f>
        <v>0</v>
      </c>
      <c r="BY457" s="404">
        <f t="shared" ref="BY457:BY465" si="1306">IF(DC457&gt;0,BW457,)</f>
        <v>0</v>
      </c>
      <c r="BZ457" s="500">
        <f t="shared" ref="BZ457:BZ465" si="1307">BN457+BR457+BV457</f>
        <v>214</v>
      </c>
      <c r="CA457" s="404">
        <f t="shared" ref="CA457:CA465" si="1308">BO457+BS457+BW457</f>
        <v>166</v>
      </c>
      <c r="CB457" s="500">
        <f t="shared" ref="CB457:CB465" si="1309">IF(DF457&gt;0,BZ457,)</f>
        <v>0</v>
      </c>
      <c r="CC457" s="404">
        <f t="shared" ref="CC457:CC465" si="1310">IF(DG457&gt;0,CA457,)</f>
        <v>0</v>
      </c>
      <c r="CD457" s="564">
        <v>5.3</v>
      </c>
      <c r="CE457" s="581">
        <v>5.8</v>
      </c>
      <c r="CF457" s="500">
        <f t="shared" ref="CF457:CF465" si="1311">IF(BN457&gt;0,(BN457*CD457),)</f>
        <v>948.69999999999993</v>
      </c>
      <c r="CG457" s="404">
        <f t="shared" ref="CG457:CG465" si="1312">IF(BO457&gt;0,(BO457*CE457),)</f>
        <v>864.19999999999993</v>
      </c>
      <c r="CH457" s="564">
        <v>8.4</v>
      </c>
      <c r="CI457" s="581">
        <v>9.1999999999999993</v>
      </c>
      <c r="CJ457" s="500">
        <f t="shared" ref="CJ457:CJ465" si="1313">IF(BR457&gt;0,(BR457*CH457),)</f>
        <v>294</v>
      </c>
      <c r="CK457" s="404">
        <f t="shared" ref="CK457:CK465" si="1314">IF(BS457&gt;0,(BS457*CI457),)</f>
        <v>156.39999999999998</v>
      </c>
      <c r="CL457" s="564"/>
      <c r="CM457" s="581"/>
      <c r="CN457" s="500">
        <f t="shared" ref="CN457:CN465" si="1315">IF(BV457&gt;0,(BV457*CL457),)</f>
        <v>0</v>
      </c>
      <c r="CO457" s="404">
        <f t="shared" ref="CO457:CO465" si="1316">IF(BW457&gt;0,(BW457*CM457),)</f>
        <v>0</v>
      </c>
      <c r="CP457" s="500">
        <f t="shared" ref="CP457:CP465" si="1317">IF(BZ457&gt;0,((CF457+CJ457+CN457)/BZ457),)</f>
        <v>5.8070093457943921</v>
      </c>
      <c r="CQ457" s="237">
        <f t="shared" ref="CQ457:CQ465" si="1318">IF(CA457&gt;0,((CG457+CK457+CO457)/CA457),)</f>
        <v>6.1481927710843367</v>
      </c>
      <c r="CR457" s="500">
        <f t="shared" ref="CR457:CR465" si="1319">IF(BZ457&gt;0,(BZ457*CP457),)</f>
        <v>1242.6999999999998</v>
      </c>
      <c r="CS457" s="404">
        <f t="shared" ref="CS457:CS465" si="1320">IF(CA457&gt;0,(CA457*CQ457),)</f>
        <v>1020.5999999999999</v>
      </c>
      <c r="CT457" s="565"/>
      <c r="CU457" s="581"/>
      <c r="CV457" s="500">
        <f t="shared" ref="CV457:CV465" si="1321">IF(BP457&gt;0,(BP457*CT457),)</f>
        <v>0</v>
      </c>
      <c r="CW457" s="404">
        <f t="shared" ref="CW457:CW465" si="1322">IF(BQ457&gt;0,(BQ457*CU457),)</f>
        <v>0</v>
      </c>
      <c r="CX457" s="565"/>
      <c r="CY457" s="581"/>
      <c r="CZ457" s="500">
        <f t="shared" ref="CZ457:CZ465" si="1323">IF(BT457&gt;0,(BT457*CX457),)</f>
        <v>0</v>
      </c>
      <c r="DA457" s="404">
        <f t="shared" ref="DA457:DA465" si="1324">IF(BU457&gt;0,(BU457*CY457),)</f>
        <v>0</v>
      </c>
      <c r="DB457" s="565"/>
      <c r="DC457" s="581"/>
      <c r="DD457" s="500">
        <f t="shared" ref="DD457:DD465" si="1325">IF(BX457&gt;0,(BX457*DB457),)</f>
        <v>0</v>
      </c>
      <c r="DE457" s="404">
        <f t="shared" ref="DE457:DE465" si="1326">IF(BY457&gt;0,(BY457*DC457),)</f>
        <v>0</v>
      </c>
      <c r="DF457" s="500">
        <f t="shared" ref="DF457:DF465" si="1327">IF((CV457+CZ457+DD457)&gt;0,((CV457+CZ457+DD457)/BZ457),)</f>
        <v>0</v>
      </c>
      <c r="DG457" s="404">
        <f t="shared" ref="DG457:DG465" si="1328">IF((CW457+DA457+DE457)&gt;0,((CW457+DA457+DE457)/CA457),)</f>
        <v>0</v>
      </c>
      <c r="DH457" s="500">
        <f t="shared" ref="DH457:DH465" si="1329">IF(CB457&gt;0,(BZ457*DF457),)</f>
        <v>0</v>
      </c>
      <c r="DI457" s="404">
        <f t="shared" ref="DI457:DI465" si="1330">IF(CC457&gt;0,(CA457*DG457),)</f>
        <v>0</v>
      </c>
      <c r="DJ457" s="500">
        <f t="shared" ref="DJ457:DJ465" si="1331">AD457+BZ457</f>
        <v>262</v>
      </c>
      <c r="DK457" s="404">
        <f t="shared" ref="DK457:DK465" si="1332">AE457+CA457</f>
        <v>217</v>
      </c>
      <c r="DL457" s="500">
        <f t="shared" ref="DL457:DL465" si="1333">AF457+CB457</f>
        <v>0</v>
      </c>
      <c r="DM457" s="404">
        <f t="shared" ref="DM457:DM465" si="1334">AG457+CC457</f>
        <v>0</v>
      </c>
      <c r="DN457" s="236">
        <f t="shared" ref="DN457:DN465" si="1335">IF(DJ457&gt;0,((AD457*AT457)+(BZ457*CP457))/DJ457,)</f>
        <v>5.5209923664122131</v>
      </c>
      <c r="DO457" s="237">
        <f t="shared" ref="DO457:DO465" si="1336">IF(DK457&gt;0,((AE457*AU457)+(CA457*CQ457))/DK457,)</f>
        <v>5.7225806451612904</v>
      </c>
      <c r="DP457" s="500">
        <f t="shared" ref="DP457:DP465" si="1337">IF(DJ457&gt;0,(DJ457*DN457),)</f>
        <v>1446.4999999999998</v>
      </c>
      <c r="DQ457" s="404">
        <f t="shared" ref="DQ457:DQ465" si="1338">IF(DK457&gt;0,(DK457*DO457),)</f>
        <v>1241.8</v>
      </c>
      <c r="DR457" s="500">
        <f t="shared" ref="DR457:DR465" si="1339">IF(DL457&gt;0,((AF457*BJ457)+(CB457*DF457))/DL457,)</f>
        <v>0</v>
      </c>
      <c r="DS457" s="404">
        <f t="shared" ref="DS457:DS465" si="1340">IF(DM457&gt;0,((AG457*BK457)+(CC457*DG457))/DM457,)</f>
        <v>0</v>
      </c>
      <c r="DT457" s="500">
        <f t="shared" ref="DT457:DT465" si="1341">IF(DL457&gt;0,(DL457*DR457),)</f>
        <v>0</v>
      </c>
      <c r="DU457" s="404">
        <f t="shared" ref="DU457:DU465" si="1342">IF(DM457&gt;0,(DM457*DS457),)</f>
        <v>0</v>
      </c>
      <c r="DV457" s="565">
        <v>117</v>
      </c>
      <c r="DW457" s="582">
        <v>101</v>
      </c>
      <c r="DX457" s="500">
        <f t="shared" ref="DX457:DX465" si="1343">IF(FB457&gt;0,DV457,)</f>
        <v>0</v>
      </c>
      <c r="DY457" s="404">
        <f t="shared" ref="DY457:DY465" si="1344">IF(FC457&gt;0,DW457,)</f>
        <v>0</v>
      </c>
      <c r="DZ457" s="565">
        <v>35</v>
      </c>
      <c r="EA457" s="582">
        <v>39</v>
      </c>
      <c r="EB457" s="500">
        <f t="shared" ref="EB457:EB465" si="1345">IF(FF457&gt;0,DZ457,)</f>
        <v>0</v>
      </c>
      <c r="EC457" s="404">
        <f t="shared" ref="EC457:EC465" si="1346">IF(FG457&gt;0,EA457,)</f>
        <v>0</v>
      </c>
      <c r="ED457" s="565"/>
      <c r="EE457" s="582"/>
      <c r="EF457" s="500">
        <f t="shared" ref="EF457:EF465" si="1347">IF(FJ457&gt;0,ED457,)</f>
        <v>0</v>
      </c>
      <c r="EG457" s="404">
        <f t="shared" ref="EG457:EG465" si="1348">IF(FK457&gt;0,EE457,)</f>
        <v>0</v>
      </c>
      <c r="EH457" s="500">
        <f t="shared" ref="EH457:EH465" si="1349">DV457+DZ457+ED457</f>
        <v>152</v>
      </c>
      <c r="EI457" s="404">
        <f t="shared" ref="EI457:EI465" si="1350">DW457+EA457+EE457</f>
        <v>140</v>
      </c>
      <c r="EJ457" s="500">
        <f t="shared" ref="EJ457:EJ465" si="1351">IF(FN457&gt;0,EH457,)</f>
        <v>0</v>
      </c>
      <c r="EK457" s="404">
        <f t="shared" ref="EK457:EK465" si="1352">IF(FO457&gt;0,EI457,)</f>
        <v>0</v>
      </c>
      <c r="EL457" s="564">
        <v>3.3</v>
      </c>
      <c r="EM457" s="583">
        <v>3.9</v>
      </c>
      <c r="EN457" s="500">
        <f t="shared" ref="EN457:EN465" si="1353">IF(DV457&gt;0,(DV457*EL457),)</f>
        <v>386.09999999999997</v>
      </c>
      <c r="EO457" s="404">
        <f t="shared" ref="EO457:EO465" si="1354">IF(DW457&gt;0,(DW457*EM457),)</f>
        <v>393.9</v>
      </c>
      <c r="EP457" s="564">
        <v>4.4000000000000004</v>
      </c>
      <c r="EQ457" s="583">
        <v>4.2</v>
      </c>
      <c r="ER457" s="500">
        <f t="shared" ref="ER457:ER465" si="1355">IF(DZ457&gt;0,(DZ457*EP457),)</f>
        <v>154</v>
      </c>
      <c r="ES457" s="404">
        <f t="shared" ref="ES457:ES465" si="1356">IF(EA457&gt;0,(EA457*EQ457),)</f>
        <v>163.80000000000001</v>
      </c>
      <c r="ET457" s="564"/>
      <c r="EU457" s="583"/>
      <c r="EV457" s="500">
        <f t="shared" ref="EV457:EV465" si="1357">IF(ED457&gt;0,(ED457*ET457),)</f>
        <v>0</v>
      </c>
      <c r="EW457" s="404">
        <f t="shared" ref="EW457:EW465" si="1358">IF(EE457&gt;0,(EE457*EU457),)</f>
        <v>0</v>
      </c>
      <c r="EX457" s="236">
        <f t="shared" ref="EX457:EX465" si="1359">IF(EH457&gt;0,((EN457+ER457+EV457)/EH457),)</f>
        <v>3.55328947368421</v>
      </c>
      <c r="EY457" s="237">
        <f t="shared" ref="EY457:EY465" si="1360">IF(EI457&gt;0,((EO457+ES457+EW457)/EI457),)</f>
        <v>3.983571428571429</v>
      </c>
      <c r="EZ457" s="500">
        <f t="shared" ref="EZ457:EZ465" si="1361">IF(EH457&gt;0,(EH457*EX457),)</f>
        <v>540.09999999999991</v>
      </c>
      <c r="FA457" s="404">
        <f t="shared" ref="FA457:FA465" si="1362">IF(EI457&gt;0,(EI457*EY457),)</f>
        <v>557.70000000000005</v>
      </c>
      <c r="FB457" s="565"/>
      <c r="FC457" s="583"/>
      <c r="FD457" s="500">
        <f t="shared" ref="FD457:FD465" si="1363">IF(DX457&gt;0,(DX457*FB457),)</f>
        <v>0</v>
      </c>
      <c r="FE457" s="404">
        <f t="shared" ref="FE457:FE465" si="1364">IF(DY457&gt;0,(DY457*FC457),)</f>
        <v>0</v>
      </c>
      <c r="FF457" s="565"/>
      <c r="FG457" s="583"/>
      <c r="FH457" s="500">
        <f t="shared" ref="FH457:FH465" si="1365">IF(EB457&gt;0,(EB457*FF457),)</f>
        <v>0</v>
      </c>
      <c r="FI457" s="404">
        <f t="shared" ref="FI457:FI465" si="1366">IF(EC457&gt;0,(EC457*FG457),)</f>
        <v>0</v>
      </c>
      <c r="FJ457" s="565"/>
      <c r="FK457" s="583"/>
      <c r="FL457" s="500">
        <f t="shared" ref="FL457:FL465" si="1367">IF(EF457&gt;0,(EF457*FJ457),)</f>
        <v>0</v>
      </c>
      <c r="FM457" s="404">
        <f t="shared" ref="FM457:FM465" si="1368">IF(EG457&gt;0,(EG457*FK457),)</f>
        <v>0</v>
      </c>
      <c r="FN457" s="500">
        <f t="shared" ref="FN457:FN465" si="1369">IF((FD457+FH457+FL457)&gt;0,((FD457+FH457+FL457)/EH457),)</f>
        <v>0</v>
      </c>
      <c r="FO457" s="404">
        <f t="shared" ref="FO457:FO465" si="1370">IF((FE457+FI457+FM457)&gt;0,((FE457+FI457+FM457)/EI457),)</f>
        <v>0</v>
      </c>
      <c r="FP457" s="500">
        <f t="shared" ref="FP457:FP465" si="1371">IF(EH457&gt;0,(EH457*FN457),)</f>
        <v>0</v>
      </c>
      <c r="FQ457" s="404">
        <f t="shared" ref="FQ457:FQ465" si="1372">IF(EI457&gt;0,(EI457*FO457),)</f>
        <v>0</v>
      </c>
      <c r="FR457" s="565">
        <v>57</v>
      </c>
      <c r="FS457" s="423">
        <v>52</v>
      </c>
      <c r="FT457" s="500">
        <f t="shared" ref="FT457:FT465" si="1373">IF(FZ457&gt;0,FR457,)</f>
        <v>0</v>
      </c>
      <c r="FU457" s="404">
        <f t="shared" ref="FU457:FU465" si="1374">IF(GA457&gt;0,FS457,)</f>
        <v>0</v>
      </c>
      <c r="FV457" s="564">
        <v>6</v>
      </c>
      <c r="FW457" s="584">
        <v>6.1</v>
      </c>
      <c r="FX457" s="500">
        <f t="shared" ref="FX457:FX465" si="1375">IF(FR457&gt;0,(FR457*FV457),)</f>
        <v>342</v>
      </c>
      <c r="FY457" s="404">
        <f t="shared" ref="FY457:FY465" si="1376">IF(FS457&gt;0,(FS457*FW457),)</f>
        <v>317.2</v>
      </c>
      <c r="FZ457" s="564"/>
      <c r="GA457" s="584"/>
      <c r="GB457" s="500">
        <f t="shared" ref="GB457:GB465" si="1377">IF(FZ457&gt;0,(FR457*FZ457),)</f>
        <v>0</v>
      </c>
      <c r="GC457" s="404">
        <f t="shared" ref="GC457:GC465" si="1378">IF(GA457&gt;0,(FS457*GA457),)</f>
        <v>0</v>
      </c>
      <c r="GD457" s="510">
        <f t="shared" ref="GD457:GD465" si="1379">(R457+BN457+DV457)</f>
        <v>342</v>
      </c>
      <c r="GE457" s="404">
        <f t="shared" ref="GE457:GE465" si="1380">(S457+BO457+DW457)</f>
        <v>299</v>
      </c>
      <c r="GF457" s="500">
        <f t="shared" ref="GF457:GF465" si="1381">(T457+BP457+DX457)</f>
        <v>0</v>
      </c>
      <c r="GG457" s="404">
        <f t="shared" ref="GG457:GG465" si="1382">(U457+BQ457+DY457)</f>
        <v>0</v>
      </c>
      <c r="GH457" s="500">
        <f t="shared" ref="GH457:GH465" si="1383">IF(GD457&gt;0,(AJ457+CF457+EN457),"")</f>
        <v>1527.9999999999998</v>
      </c>
      <c r="GI457" s="404">
        <f t="shared" ref="GI457:GI465" si="1384">IF(GE457&gt;0,(AK457+CG457+EO457),"")</f>
        <v>1473.6999999999998</v>
      </c>
      <c r="GJ457" s="500" t="str">
        <f t="shared" ref="GJ457:GJ465" si="1385">IF(GF457&gt;0,(AZ457+CV457+FD457),"")</f>
        <v/>
      </c>
      <c r="GK457" s="404" t="str">
        <f t="shared" ref="GK457:GK465" si="1386">IF(GG457&gt;0,(BA457+CW457+FE457),"")</f>
        <v/>
      </c>
      <c r="GL457" s="510">
        <f t="shared" ref="GL457:GL465" si="1387">(V457+BR457+DZ457)</f>
        <v>72</v>
      </c>
      <c r="GM457" s="404">
        <f t="shared" ref="GM457:GM465" si="1388">(W457+BS457+EA457)</f>
        <v>58</v>
      </c>
      <c r="GN457" s="500">
        <f t="shared" ref="GN457:GN465" si="1389">(X457+BT457+EB457)</f>
        <v>0</v>
      </c>
      <c r="GO457" s="404">
        <f t="shared" ref="GO457:GO465" si="1390">(Y457+BU457+EC457)</f>
        <v>0</v>
      </c>
      <c r="GP457" s="500">
        <f t="shared" ref="GP457:GP465" si="1391">IF(GL457&gt;0,AN457+CJ457+ER457,)</f>
        <v>458.6</v>
      </c>
      <c r="GQ457" s="404">
        <f t="shared" ref="GQ457:GQ465" si="1392">IF(GM457&gt;0,AO457+CK457+ES457,)</f>
        <v>325.79999999999995</v>
      </c>
      <c r="GR457" s="500">
        <f t="shared" ref="GR457:GR465" si="1393">IF(GN457&gt;0,BD457+CZ457+FH457,)</f>
        <v>0</v>
      </c>
      <c r="GS457" s="404">
        <f t="shared" ref="GS457:GS465" si="1394">IF(GO457&gt;0,BE457+DA457+FI457,)</f>
        <v>0</v>
      </c>
      <c r="GT457" s="510">
        <f t="shared" ref="GT457:GT465" si="1395">+GL457+GD457</f>
        <v>414</v>
      </c>
      <c r="GU457" s="404">
        <f t="shared" ref="GU457:GU465" si="1396">+GM457+GE457</f>
        <v>357</v>
      </c>
      <c r="GV457" s="500">
        <f t="shared" ref="GV457:GV465" si="1397">+GN457+GF457</f>
        <v>0</v>
      </c>
      <c r="GW457" s="404">
        <f t="shared" ref="GW457:GW465" si="1398">+GO457+GG457</f>
        <v>0</v>
      </c>
      <c r="GX457" s="500">
        <f t="shared" ref="GX457:GX465" si="1399">IF(GT457&gt;0,(GH457+GP457),"")</f>
        <v>1986.6</v>
      </c>
      <c r="GY457" s="404">
        <f t="shared" ref="GY457:GY465" si="1400">IF(GU457&gt;0,(GI457+GQ457),"")</f>
        <v>1799.4999999999998</v>
      </c>
      <c r="GZ457" s="500" t="str">
        <f t="shared" ref="GZ457:GZ465" si="1401">IF(GV457&gt;0,(GJ457+GR457),"")</f>
        <v/>
      </c>
      <c r="HA457" s="404" t="str">
        <f t="shared" ref="HA457:HA465" si="1402">IF(GW457&gt;0,(GK457+GS457),"")</f>
        <v/>
      </c>
      <c r="HB457" s="510">
        <f t="shared" ref="HB457:HB465" si="1403">(Z457+BV457+ED457)</f>
        <v>0</v>
      </c>
      <c r="HC457" s="404">
        <f t="shared" ref="HC457:HC465" si="1404">(AA457+BW457+EE457)</f>
        <v>0</v>
      </c>
      <c r="HD457" s="500">
        <f t="shared" ref="HD457:HD465" si="1405">(AB457+BX457+EF457)</f>
        <v>0</v>
      </c>
      <c r="HE457" s="404">
        <f t="shared" ref="HE457:HE465" si="1406">(AC457+BY457+EG457)</f>
        <v>0</v>
      </c>
      <c r="HF457" s="500" t="str">
        <f t="shared" ref="HF457:HF465" si="1407">IF(HB457&gt;0,(AR457+CN457+EV457),"")</f>
        <v/>
      </c>
      <c r="HG457" s="404" t="str">
        <f t="shared" ref="HG457:HG465" si="1408">IF(HC457&gt;0,(AS457+CO457+EW457),"")</f>
        <v/>
      </c>
      <c r="HH457" s="500" t="str">
        <f t="shared" ref="HH457:HH465" si="1409">IF(HD457&gt;0,(BH457+DD457+FL457),"")</f>
        <v/>
      </c>
      <c r="HI457" s="404" t="str">
        <f t="shared" ref="HI457:HI465" si="1410">IF(HE457&gt;0,(BI457+DE457+FM457),"")</f>
        <v/>
      </c>
      <c r="HJ457" s="510">
        <f t="shared" ref="HJ457:HJ465" si="1411">IF((DJ457+EH457+FR457)&gt;0,(DP457+EZ457+FX457),"")</f>
        <v>2328.5999999999995</v>
      </c>
      <c r="HK457" s="404">
        <f t="shared" ref="HK457:HK465" si="1412">IF((DK457+EI457+FS457)&gt;0,(DQ457+FA457+FY457),"")</f>
        <v>2116.6999999999998</v>
      </c>
      <c r="HL457" s="500" t="str">
        <f t="shared" ref="HL457:HL465" si="1413">IF((DL457+EJ457+FT457)&gt;0,(DT457+FP457+GB457),"")</f>
        <v/>
      </c>
      <c r="HM457" s="404" t="str">
        <f t="shared" ref="HM457:HM465" si="1414">IF((DM457+EK457+FU457)&gt;0,(DU457+FQ457+GC457),"")</f>
        <v/>
      </c>
    </row>
    <row r="458" spans="1:221">
      <c r="A458" s="632" t="s">
        <v>541</v>
      </c>
      <c r="B458" s="656" t="s">
        <v>926</v>
      </c>
      <c r="C458" s="655" t="s">
        <v>757</v>
      </c>
      <c r="D458" s="577">
        <v>447582</v>
      </c>
      <c r="E458" s="586">
        <v>9</v>
      </c>
      <c r="F458" s="422">
        <v>261</v>
      </c>
      <c r="G458" s="423">
        <v>225</v>
      </c>
      <c r="H458" s="422">
        <v>15</v>
      </c>
      <c r="I458" s="423">
        <v>7</v>
      </c>
      <c r="J458" s="500">
        <f t="shared" si="1265"/>
        <v>246</v>
      </c>
      <c r="K458" s="404">
        <f t="shared" si="1266"/>
        <v>218</v>
      </c>
      <c r="L458" s="422">
        <v>60</v>
      </c>
      <c r="M458" s="423">
        <v>60</v>
      </c>
      <c r="N458" s="500">
        <f t="shared" si="1267"/>
        <v>246</v>
      </c>
      <c r="O458" s="404">
        <f t="shared" si="1268"/>
        <v>218</v>
      </c>
      <c r="P458" s="500">
        <f t="shared" si="1269"/>
        <v>0</v>
      </c>
      <c r="Q458" s="404">
        <f t="shared" si="1270"/>
        <v>0</v>
      </c>
      <c r="R458" s="422">
        <v>11</v>
      </c>
      <c r="S458" s="423">
        <v>14</v>
      </c>
      <c r="T458" s="500">
        <f t="shared" si="1271"/>
        <v>0</v>
      </c>
      <c r="U458" s="404">
        <f t="shared" si="1272"/>
        <v>0</v>
      </c>
      <c r="V458" s="422">
        <v>1</v>
      </c>
      <c r="W458" s="423">
        <v>2</v>
      </c>
      <c r="X458" s="500">
        <f t="shared" si="1273"/>
        <v>0</v>
      </c>
      <c r="Y458" s="404">
        <f t="shared" si="1274"/>
        <v>0</v>
      </c>
      <c r="Z458" s="422"/>
      <c r="AA458" s="423"/>
      <c r="AB458" s="500">
        <f t="shared" si="1275"/>
        <v>0</v>
      </c>
      <c r="AC458" s="404">
        <f t="shared" si="1276"/>
        <v>0</v>
      </c>
      <c r="AD458" s="500">
        <f t="shared" si="1277"/>
        <v>12</v>
      </c>
      <c r="AE458" s="404">
        <f t="shared" si="1278"/>
        <v>16</v>
      </c>
      <c r="AF458" s="500">
        <f t="shared" si="1279"/>
        <v>0</v>
      </c>
      <c r="AG458" s="404">
        <f t="shared" si="1280"/>
        <v>0</v>
      </c>
      <c r="AH458" s="564">
        <v>4.4000000000000004</v>
      </c>
      <c r="AI458" s="580">
        <v>3.8</v>
      </c>
      <c r="AJ458" s="500">
        <f t="shared" si="1281"/>
        <v>48.400000000000006</v>
      </c>
      <c r="AK458" s="404">
        <f t="shared" si="1282"/>
        <v>53.199999999999996</v>
      </c>
      <c r="AL458" s="564">
        <v>3.5</v>
      </c>
      <c r="AM458" s="580">
        <v>4</v>
      </c>
      <c r="AN458" s="500">
        <f t="shared" si="1283"/>
        <v>3.5</v>
      </c>
      <c r="AO458" s="404">
        <f t="shared" si="1284"/>
        <v>8</v>
      </c>
      <c r="AP458" s="564"/>
      <c r="AQ458" s="580"/>
      <c r="AR458" s="500">
        <f t="shared" si="1285"/>
        <v>0</v>
      </c>
      <c r="AS458" s="404">
        <f t="shared" si="1286"/>
        <v>0</v>
      </c>
      <c r="AT458" s="236">
        <f t="shared" si="1287"/>
        <v>4.3250000000000002</v>
      </c>
      <c r="AU458" s="237">
        <f t="shared" si="1288"/>
        <v>3.8249999999999997</v>
      </c>
      <c r="AV458" s="500">
        <f t="shared" si="1289"/>
        <v>51.900000000000006</v>
      </c>
      <c r="AW458" s="404">
        <f t="shared" si="1290"/>
        <v>61.199999999999996</v>
      </c>
      <c r="AX458" s="422"/>
      <c r="AY458" s="423"/>
      <c r="AZ458" s="500">
        <f t="shared" si="1291"/>
        <v>0</v>
      </c>
      <c r="BA458" s="404">
        <f t="shared" si="1292"/>
        <v>0</v>
      </c>
      <c r="BB458" s="422"/>
      <c r="BC458" s="423"/>
      <c r="BD458" s="500">
        <f t="shared" si="1293"/>
        <v>0</v>
      </c>
      <c r="BE458" s="404">
        <f t="shared" si="1294"/>
        <v>0</v>
      </c>
      <c r="BF458" s="422"/>
      <c r="BG458" s="423"/>
      <c r="BH458" s="500">
        <f t="shared" si="1295"/>
        <v>0</v>
      </c>
      <c r="BI458" s="404">
        <f t="shared" si="1296"/>
        <v>0</v>
      </c>
      <c r="BJ458" s="500">
        <f t="shared" si="1297"/>
        <v>0</v>
      </c>
      <c r="BK458" s="404">
        <f t="shared" si="1298"/>
        <v>0</v>
      </c>
      <c r="BL458" s="500">
        <f t="shared" si="1299"/>
        <v>0</v>
      </c>
      <c r="BM458" s="404">
        <f t="shared" si="1300"/>
        <v>0</v>
      </c>
      <c r="BN458" s="422">
        <v>86</v>
      </c>
      <c r="BO458" s="423">
        <v>78</v>
      </c>
      <c r="BP458" s="500">
        <f t="shared" si="1301"/>
        <v>0</v>
      </c>
      <c r="BQ458" s="404">
        <f t="shared" si="1302"/>
        <v>0</v>
      </c>
      <c r="BR458" s="422">
        <v>8</v>
      </c>
      <c r="BS458" s="423">
        <v>20</v>
      </c>
      <c r="BT458" s="500">
        <f t="shared" si="1303"/>
        <v>0</v>
      </c>
      <c r="BU458" s="404">
        <f t="shared" si="1304"/>
        <v>0</v>
      </c>
      <c r="BV458" s="422"/>
      <c r="BW458" s="423"/>
      <c r="BX458" s="500">
        <f t="shared" si="1305"/>
        <v>0</v>
      </c>
      <c r="BY458" s="404">
        <f t="shared" si="1306"/>
        <v>0</v>
      </c>
      <c r="BZ458" s="500">
        <f t="shared" si="1307"/>
        <v>94</v>
      </c>
      <c r="CA458" s="404">
        <f t="shared" si="1308"/>
        <v>98</v>
      </c>
      <c r="CB458" s="500">
        <f t="shared" si="1309"/>
        <v>0</v>
      </c>
      <c r="CC458" s="404">
        <f t="shared" si="1310"/>
        <v>0</v>
      </c>
      <c r="CD458" s="564">
        <v>4.3</v>
      </c>
      <c r="CE458" s="581">
        <v>4</v>
      </c>
      <c r="CF458" s="500">
        <f t="shared" si="1311"/>
        <v>369.8</v>
      </c>
      <c r="CG458" s="404">
        <f t="shared" si="1312"/>
        <v>312</v>
      </c>
      <c r="CH458" s="564">
        <v>4.8</v>
      </c>
      <c r="CI458" s="581">
        <v>6.7</v>
      </c>
      <c r="CJ458" s="500">
        <f t="shared" si="1313"/>
        <v>38.4</v>
      </c>
      <c r="CK458" s="404">
        <f t="shared" si="1314"/>
        <v>134</v>
      </c>
      <c r="CL458" s="564"/>
      <c r="CM458" s="581"/>
      <c r="CN458" s="500">
        <f t="shared" si="1315"/>
        <v>0</v>
      </c>
      <c r="CO458" s="404">
        <f t="shared" si="1316"/>
        <v>0</v>
      </c>
      <c r="CP458" s="500">
        <f t="shared" si="1317"/>
        <v>4.3425531914893618</v>
      </c>
      <c r="CQ458" s="237">
        <f t="shared" si="1318"/>
        <v>4.5510204081632653</v>
      </c>
      <c r="CR458" s="500">
        <f t="shared" si="1319"/>
        <v>408.2</v>
      </c>
      <c r="CS458" s="404">
        <f t="shared" si="1320"/>
        <v>446</v>
      </c>
      <c r="CT458" s="565"/>
      <c r="CU458" s="581"/>
      <c r="CV458" s="500">
        <f t="shared" si="1321"/>
        <v>0</v>
      </c>
      <c r="CW458" s="404">
        <f t="shared" si="1322"/>
        <v>0</v>
      </c>
      <c r="CX458" s="565"/>
      <c r="CY458" s="581"/>
      <c r="CZ458" s="500">
        <f t="shared" si="1323"/>
        <v>0</v>
      </c>
      <c r="DA458" s="404">
        <f t="shared" si="1324"/>
        <v>0</v>
      </c>
      <c r="DB458" s="565"/>
      <c r="DC458" s="581"/>
      <c r="DD458" s="500">
        <f t="shared" si="1325"/>
        <v>0</v>
      </c>
      <c r="DE458" s="404">
        <f t="shared" si="1326"/>
        <v>0</v>
      </c>
      <c r="DF458" s="500">
        <f t="shared" si="1327"/>
        <v>0</v>
      </c>
      <c r="DG458" s="404">
        <f t="shared" si="1328"/>
        <v>0</v>
      </c>
      <c r="DH458" s="500">
        <f t="shared" si="1329"/>
        <v>0</v>
      </c>
      <c r="DI458" s="404">
        <f t="shared" si="1330"/>
        <v>0</v>
      </c>
      <c r="DJ458" s="500">
        <f t="shared" si="1331"/>
        <v>106</v>
      </c>
      <c r="DK458" s="404">
        <f t="shared" si="1332"/>
        <v>114</v>
      </c>
      <c r="DL458" s="500">
        <f t="shared" si="1333"/>
        <v>0</v>
      </c>
      <c r="DM458" s="404">
        <f t="shared" si="1334"/>
        <v>0</v>
      </c>
      <c r="DN458" s="236">
        <f t="shared" si="1335"/>
        <v>4.340566037735849</v>
      </c>
      <c r="DO458" s="237">
        <f t="shared" si="1336"/>
        <v>4.4491228070175435</v>
      </c>
      <c r="DP458" s="500">
        <f t="shared" si="1337"/>
        <v>460.1</v>
      </c>
      <c r="DQ458" s="404">
        <f t="shared" si="1338"/>
        <v>507.19999999999993</v>
      </c>
      <c r="DR458" s="500">
        <f t="shared" si="1339"/>
        <v>0</v>
      </c>
      <c r="DS458" s="404">
        <f t="shared" si="1340"/>
        <v>0</v>
      </c>
      <c r="DT458" s="500">
        <f t="shared" si="1341"/>
        <v>0</v>
      </c>
      <c r="DU458" s="404">
        <f t="shared" si="1342"/>
        <v>0</v>
      </c>
      <c r="DV458" s="565">
        <v>82</v>
      </c>
      <c r="DW458" s="582">
        <v>74</v>
      </c>
      <c r="DX458" s="500">
        <f t="shared" si="1343"/>
        <v>0</v>
      </c>
      <c r="DY458" s="404">
        <f t="shared" si="1344"/>
        <v>0</v>
      </c>
      <c r="DZ458" s="565">
        <v>39</v>
      </c>
      <c r="EA458" s="582">
        <v>22</v>
      </c>
      <c r="EB458" s="500">
        <f t="shared" si="1345"/>
        <v>0</v>
      </c>
      <c r="EC458" s="404">
        <f t="shared" si="1346"/>
        <v>0</v>
      </c>
      <c r="ED458" s="565"/>
      <c r="EE458" s="582"/>
      <c r="EF458" s="500">
        <f t="shared" si="1347"/>
        <v>0</v>
      </c>
      <c r="EG458" s="404">
        <f t="shared" si="1348"/>
        <v>0</v>
      </c>
      <c r="EH458" s="500">
        <f t="shared" si="1349"/>
        <v>121</v>
      </c>
      <c r="EI458" s="404">
        <f t="shared" si="1350"/>
        <v>96</v>
      </c>
      <c r="EJ458" s="500">
        <f t="shared" si="1351"/>
        <v>0</v>
      </c>
      <c r="EK458" s="404">
        <f t="shared" si="1352"/>
        <v>0</v>
      </c>
      <c r="EL458" s="564">
        <v>2.8</v>
      </c>
      <c r="EM458" s="583">
        <v>3.2</v>
      </c>
      <c r="EN458" s="500">
        <f t="shared" si="1353"/>
        <v>229.6</v>
      </c>
      <c r="EO458" s="404">
        <f t="shared" si="1354"/>
        <v>236.8</v>
      </c>
      <c r="EP458" s="564">
        <v>3.6</v>
      </c>
      <c r="EQ458" s="583">
        <v>3.3</v>
      </c>
      <c r="ER458" s="500">
        <f t="shared" si="1355"/>
        <v>140.4</v>
      </c>
      <c r="ES458" s="404">
        <f t="shared" si="1356"/>
        <v>72.599999999999994</v>
      </c>
      <c r="ET458" s="564"/>
      <c r="EU458" s="583"/>
      <c r="EV458" s="500">
        <f t="shared" si="1357"/>
        <v>0</v>
      </c>
      <c r="EW458" s="404">
        <f t="shared" si="1358"/>
        <v>0</v>
      </c>
      <c r="EX458" s="236">
        <f t="shared" si="1359"/>
        <v>3.0578512396694215</v>
      </c>
      <c r="EY458" s="237">
        <f t="shared" si="1360"/>
        <v>3.2229166666666664</v>
      </c>
      <c r="EZ458" s="500">
        <f t="shared" si="1361"/>
        <v>370</v>
      </c>
      <c r="FA458" s="404">
        <f t="shared" si="1362"/>
        <v>309.39999999999998</v>
      </c>
      <c r="FB458" s="565"/>
      <c r="FC458" s="583"/>
      <c r="FD458" s="500">
        <f t="shared" si="1363"/>
        <v>0</v>
      </c>
      <c r="FE458" s="404">
        <f t="shared" si="1364"/>
        <v>0</v>
      </c>
      <c r="FF458" s="565"/>
      <c r="FG458" s="583"/>
      <c r="FH458" s="500">
        <f t="shared" si="1365"/>
        <v>0</v>
      </c>
      <c r="FI458" s="404">
        <f t="shared" si="1366"/>
        <v>0</v>
      </c>
      <c r="FJ458" s="565"/>
      <c r="FK458" s="583"/>
      <c r="FL458" s="500">
        <f t="shared" si="1367"/>
        <v>0</v>
      </c>
      <c r="FM458" s="404">
        <f t="shared" si="1368"/>
        <v>0</v>
      </c>
      <c r="FN458" s="500">
        <f t="shared" si="1369"/>
        <v>0</v>
      </c>
      <c r="FO458" s="404">
        <f t="shared" si="1370"/>
        <v>0</v>
      </c>
      <c r="FP458" s="500">
        <f t="shared" si="1371"/>
        <v>0</v>
      </c>
      <c r="FQ458" s="404">
        <f t="shared" si="1372"/>
        <v>0</v>
      </c>
      <c r="FR458" s="565">
        <v>19</v>
      </c>
      <c r="FS458" s="423">
        <v>8</v>
      </c>
      <c r="FT458" s="500">
        <f t="shared" si="1373"/>
        <v>0</v>
      </c>
      <c r="FU458" s="404">
        <f t="shared" si="1374"/>
        <v>0</v>
      </c>
      <c r="FV458" s="564">
        <v>4.8</v>
      </c>
      <c r="FW458" s="584">
        <v>3.8</v>
      </c>
      <c r="FX458" s="500">
        <f t="shared" si="1375"/>
        <v>91.2</v>
      </c>
      <c r="FY458" s="404">
        <f t="shared" si="1376"/>
        <v>30.4</v>
      </c>
      <c r="FZ458" s="564"/>
      <c r="GA458" s="584"/>
      <c r="GB458" s="500">
        <f t="shared" si="1377"/>
        <v>0</v>
      </c>
      <c r="GC458" s="404">
        <f t="shared" si="1378"/>
        <v>0</v>
      </c>
      <c r="GD458" s="510">
        <f t="shared" si="1379"/>
        <v>179</v>
      </c>
      <c r="GE458" s="404">
        <f t="shared" si="1380"/>
        <v>166</v>
      </c>
      <c r="GF458" s="500">
        <f t="shared" si="1381"/>
        <v>0</v>
      </c>
      <c r="GG458" s="404">
        <f t="shared" si="1382"/>
        <v>0</v>
      </c>
      <c r="GH458" s="500">
        <f t="shared" si="1383"/>
        <v>647.80000000000007</v>
      </c>
      <c r="GI458" s="404">
        <f t="shared" si="1384"/>
        <v>602</v>
      </c>
      <c r="GJ458" s="500" t="str">
        <f t="shared" si="1385"/>
        <v/>
      </c>
      <c r="GK458" s="404" t="str">
        <f t="shared" si="1386"/>
        <v/>
      </c>
      <c r="GL458" s="510">
        <f t="shared" si="1387"/>
        <v>48</v>
      </c>
      <c r="GM458" s="404">
        <f t="shared" si="1388"/>
        <v>44</v>
      </c>
      <c r="GN458" s="500">
        <f t="shared" si="1389"/>
        <v>0</v>
      </c>
      <c r="GO458" s="404">
        <f t="shared" si="1390"/>
        <v>0</v>
      </c>
      <c r="GP458" s="500">
        <f t="shared" si="1391"/>
        <v>182.3</v>
      </c>
      <c r="GQ458" s="404">
        <f t="shared" si="1392"/>
        <v>214.6</v>
      </c>
      <c r="GR458" s="500">
        <f t="shared" si="1393"/>
        <v>0</v>
      </c>
      <c r="GS458" s="404">
        <f t="shared" si="1394"/>
        <v>0</v>
      </c>
      <c r="GT458" s="510">
        <f t="shared" si="1395"/>
        <v>227</v>
      </c>
      <c r="GU458" s="404">
        <f t="shared" si="1396"/>
        <v>210</v>
      </c>
      <c r="GV458" s="500">
        <f t="shared" si="1397"/>
        <v>0</v>
      </c>
      <c r="GW458" s="404">
        <f t="shared" si="1398"/>
        <v>0</v>
      </c>
      <c r="GX458" s="500">
        <f t="shared" si="1399"/>
        <v>830.10000000000014</v>
      </c>
      <c r="GY458" s="404">
        <f t="shared" si="1400"/>
        <v>816.6</v>
      </c>
      <c r="GZ458" s="500" t="str">
        <f t="shared" si="1401"/>
        <v/>
      </c>
      <c r="HA458" s="404" t="str">
        <f t="shared" si="1402"/>
        <v/>
      </c>
      <c r="HB458" s="510">
        <f t="shared" si="1403"/>
        <v>0</v>
      </c>
      <c r="HC458" s="404">
        <f t="shared" si="1404"/>
        <v>0</v>
      </c>
      <c r="HD458" s="500">
        <f t="shared" si="1405"/>
        <v>0</v>
      </c>
      <c r="HE458" s="404">
        <f t="shared" si="1406"/>
        <v>0</v>
      </c>
      <c r="HF458" s="500" t="str">
        <f t="shared" si="1407"/>
        <v/>
      </c>
      <c r="HG458" s="404" t="str">
        <f t="shared" si="1408"/>
        <v/>
      </c>
      <c r="HH458" s="500" t="str">
        <f t="shared" si="1409"/>
        <v/>
      </c>
      <c r="HI458" s="404" t="str">
        <f t="shared" si="1410"/>
        <v/>
      </c>
      <c r="HJ458" s="510">
        <f t="shared" si="1411"/>
        <v>921.30000000000007</v>
      </c>
      <c r="HK458" s="404">
        <f t="shared" si="1412"/>
        <v>846.99999999999989</v>
      </c>
      <c r="HL458" s="500" t="str">
        <f t="shared" si="1413"/>
        <v/>
      </c>
      <c r="HM458" s="404" t="str">
        <f t="shared" si="1414"/>
        <v/>
      </c>
    </row>
    <row r="459" spans="1:221">
      <c r="A459" s="632" t="s">
        <v>541</v>
      </c>
      <c r="B459" s="661" t="s">
        <v>927</v>
      </c>
      <c r="C459" s="655" t="s">
        <v>757</v>
      </c>
      <c r="D459" s="577">
        <v>443492</v>
      </c>
      <c r="E459" s="586">
        <v>9</v>
      </c>
      <c r="F459" s="422">
        <v>332</v>
      </c>
      <c r="G459" s="423">
        <v>351</v>
      </c>
      <c r="H459" s="422">
        <v>17</v>
      </c>
      <c r="I459" s="423">
        <v>6</v>
      </c>
      <c r="J459" s="500">
        <f t="shared" si="1265"/>
        <v>315</v>
      </c>
      <c r="K459" s="404">
        <f t="shared" si="1266"/>
        <v>345</v>
      </c>
      <c r="L459" s="422">
        <v>60</v>
      </c>
      <c r="M459" s="423">
        <v>60</v>
      </c>
      <c r="N459" s="500">
        <f t="shared" si="1267"/>
        <v>315</v>
      </c>
      <c r="O459" s="404">
        <f t="shared" si="1268"/>
        <v>345</v>
      </c>
      <c r="P459" s="500">
        <f t="shared" si="1269"/>
        <v>0</v>
      </c>
      <c r="Q459" s="404">
        <f t="shared" si="1270"/>
        <v>0</v>
      </c>
      <c r="R459" s="422">
        <v>28</v>
      </c>
      <c r="S459" s="423">
        <v>26</v>
      </c>
      <c r="T459" s="500">
        <f t="shared" si="1271"/>
        <v>0</v>
      </c>
      <c r="U459" s="404">
        <f t="shared" si="1272"/>
        <v>0</v>
      </c>
      <c r="V459" s="422"/>
      <c r="W459" s="423"/>
      <c r="X459" s="500">
        <f t="shared" si="1273"/>
        <v>0</v>
      </c>
      <c r="Y459" s="404">
        <f t="shared" si="1274"/>
        <v>0</v>
      </c>
      <c r="Z459" s="422"/>
      <c r="AA459" s="423"/>
      <c r="AB459" s="500">
        <f t="shared" si="1275"/>
        <v>0</v>
      </c>
      <c r="AC459" s="404">
        <f t="shared" si="1276"/>
        <v>0</v>
      </c>
      <c r="AD459" s="500">
        <f t="shared" si="1277"/>
        <v>28</v>
      </c>
      <c r="AE459" s="404">
        <f t="shared" si="1278"/>
        <v>26</v>
      </c>
      <c r="AF459" s="500">
        <f t="shared" si="1279"/>
        <v>0</v>
      </c>
      <c r="AG459" s="404">
        <f t="shared" si="1280"/>
        <v>0</v>
      </c>
      <c r="AH459" s="564">
        <v>2.8</v>
      </c>
      <c r="AI459" s="580">
        <v>2.8</v>
      </c>
      <c r="AJ459" s="500">
        <f t="shared" si="1281"/>
        <v>78.399999999999991</v>
      </c>
      <c r="AK459" s="404">
        <f t="shared" si="1282"/>
        <v>72.8</v>
      </c>
      <c r="AL459" s="564"/>
      <c r="AM459" s="580"/>
      <c r="AN459" s="500">
        <f t="shared" si="1283"/>
        <v>0</v>
      </c>
      <c r="AO459" s="404">
        <f t="shared" si="1284"/>
        <v>0</v>
      </c>
      <c r="AP459" s="564"/>
      <c r="AQ459" s="580"/>
      <c r="AR459" s="500">
        <f t="shared" si="1285"/>
        <v>0</v>
      </c>
      <c r="AS459" s="404">
        <f t="shared" si="1286"/>
        <v>0</v>
      </c>
      <c r="AT459" s="236">
        <f t="shared" si="1287"/>
        <v>2.8</v>
      </c>
      <c r="AU459" s="237">
        <f t="shared" si="1288"/>
        <v>2.8</v>
      </c>
      <c r="AV459" s="500">
        <f t="shared" si="1289"/>
        <v>78.399999999999991</v>
      </c>
      <c r="AW459" s="404">
        <f t="shared" si="1290"/>
        <v>72.8</v>
      </c>
      <c r="AX459" s="422"/>
      <c r="AY459" s="423"/>
      <c r="AZ459" s="500">
        <f t="shared" si="1291"/>
        <v>0</v>
      </c>
      <c r="BA459" s="404">
        <f t="shared" si="1292"/>
        <v>0</v>
      </c>
      <c r="BB459" s="422"/>
      <c r="BC459" s="423"/>
      <c r="BD459" s="500">
        <f t="shared" si="1293"/>
        <v>0</v>
      </c>
      <c r="BE459" s="404">
        <f t="shared" si="1294"/>
        <v>0</v>
      </c>
      <c r="BF459" s="422"/>
      <c r="BG459" s="423"/>
      <c r="BH459" s="500">
        <f t="shared" si="1295"/>
        <v>0</v>
      </c>
      <c r="BI459" s="404">
        <f t="shared" si="1296"/>
        <v>0</v>
      </c>
      <c r="BJ459" s="500">
        <f t="shared" si="1297"/>
        <v>0</v>
      </c>
      <c r="BK459" s="404">
        <f t="shared" si="1298"/>
        <v>0</v>
      </c>
      <c r="BL459" s="500">
        <f t="shared" si="1299"/>
        <v>0</v>
      </c>
      <c r="BM459" s="404">
        <f t="shared" si="1300"/>
        <v>0</v>
      </c>
      <c r="BN459" s="422">
        <v>91</v>
      </c>
      <c r="BO459" s="423">
        <v>119</v>
      </c>
      <c r="BP459" s="500">
        <f t="shared" si="1301"/>
        <v>0</v>
      </c>
      <c r="BQ459" s="404">
        <f t="shared" si="1302"/>
        <v>0</v>
      </c>
      <c r="BR459" s="422">
        <v>9</v>
      </c>
      <c r="BS459" s="423">
        <v>6</v>
      </c>
      <c r="BT459" s="500">
        <f t="shared" si="1303"/>
        <v>0</v>
      </c>
      <c r="BU459" s="404">
        <f t="shared" si="1304"/>
        <v>0</v>
      </c>
      <c r="BV459" s="422"/>
      <c r="BW459" s="423"/>
      <c r="BX459" s="500">
        <f t="shared" si="1305"/>
        <v>0</v>
      </c>
      <c r="BY459" s="404">
        <f t="shared" si="1306"/>
        <v>0</v>
      </c>
      <c r="BZ459" s="500">
        <f t="shared" si="1307"/>
        <v>100</v>
      </c>
      <c r="CA459" s="404">
        <f t="shared" si="1308"/>
        <v>125</v>
      </c>
      <c r="CB459" s="500">
        <f t="shared" si="1309"/>
        <v>0</v>
      </c>
      <c r="CC459" s="404">
        <f t="shared" si="1310"/>
        <v>0</v>
      </c>
      <c r="CD459" s="564">
        <v>3.5</v>
      </c>
      <c r="CE459" s="581">
        <v>3.5</v>
      </c>
      <c r="CF459" s="500">
        <f t="shared" si="1311"/>
        <v>318.5</v>
      </c>
      <c r="CG459" s="404">
        <f t="shared" si="1312"/>
        <v>416.5</v>
      </c>
      <c r="CH459" s="564">
        <v>5.2</v>
      </c>
      <c r="CI459" s="581">
        <v>5.0999999999999996</v>
      </c>
      <c r="CJ459" s="500">
        <f t="shared" si="1313"/>
        <v>46.800000000000004</v>
      </c>
      <c r="CK459" s="404">
        <f t="shared" si="1314"/>
        <v>30.599999999999998</v>
      </c>
      <c r="CL459" s="564"/>
      <c r="CM459" s="581"/>
      <c r="CN459" s="500">
        <f t="shared" si="1315"/>
        <v>0</v>
      </c>
      <c r="CO459" s="404">
        <f t="shared" si="1316"/>
        <v>0</v>
      </c>
      <c r="CP459" s="500">
        <f t="shared" si="1317"/>
        <v>3.653</v>
      </c>
      <c r="CQ459" s="237">
        <f t="shared" si="1318"/>
        <v>3.5768</v>
      </c>
      <c r="CR459" s="500">
        <f t="shared" si="1319"/>
        <v>365.3</v>
      </c>
      <c r="CS459" s="404">
        <f t="shared" si="1320"/>
        <v>447.1</v>
      </c>
      <c r="CT459" s="565"/>
      <c r="CU459" s="581"/>
      <c r="CV459" s="500">
        <f t="shared" si="1321"/>
        <v>0</v>
      </c>
      <c r="CW459" s="404">
        <f t="shared" si="1322"/>
        <v>0</v>
      </c>
      <c r="CX459" s="565"/>
      <c r="CY459" s="581"/>
      <c r="CZ459" s="500">
        <f t="shared" si="1323"/>
        <v>0</v>
      </c>
      <c r="DA459" s="404">
        <f t="shared" si="1324"/>
        <v>0</v>
      </c>
      <c r="DB459" s="565"/>
      <c r="DC459" s="581"/>
      <c r="DD459" s="500">
        <f t="shared" si="1325"/>
        <v>0</v>
      </c>
      <c r="DE459" s="404">
        <f t="shared" si="1326"/>
        <v>0</v>
      </c>
      <c r="DF459" s="500">
        <f t="shared" si="1327"/>
        <v>0</v>
      </c>
      <c r="DG459" s="404">
        <f t="shared" si="1328"/>
        <v>0</v>
      </c>
      <c r="DH459" s="500">
        <f t="shared" si="1329"/>
        <v>0</v>
      </c>
      <c r="DI459" s="404">
        <f t="shared" si="1330"/>
        <v>0</v>
      </c>
      <c r="DJ459" s="500">
        <f t="shared" si="1331"/>
        <v>128</v>
      </c>
      <c r="DK459" s="404">
        <f t="shared" si="1332"/>
        <v>151</v>
      </c>
      <c r="DL459" s="500">
        <f t="shared" si="1333"/>
        <v>0</v>
      </c>
      <c r="DM459" s="404">
        <f t="shared" si="1334"/>
        <v>0</v>
      </c>
      <c r="DN459" s="236">
        <f t="shared" si="1335"/>
        <v>3.4664062499999999</v>
      </c>
      <c r="DO459" s="237">
        <f t="shared" si="1336"/>
        <v>3.4430463576158941</v>
      </c>
      <c r="DP459" s="500">
        <f t="shared" si="1337"/>
        <v>443.7</v>
      </c>
      <c r="DQ459" s="404">
        <f t="shared" si="1338"/>
        <v>519.9</v>
      </c>
      <c r="DR459" s="500">
        <f t="shared" si="1339"/>
        <v>0</v>
      </c>
      <c r="DS459" s="404">
        <f t="shared" si="1340"/>
        <v>0</v>
      </c>
      <c r="DT459" s="500">
        <f t="shared" si="1341"/>
        <v>0</v>
      </c>
      <c r="DU459" s="404">
        <f t="shared" si="1342"/>
        <v>0</v>
      </c>
      <c r="DV459" s="565">
        <v>140</v>
      </c>
      <c r="DW459" s="582">
        <v>142</v>
      </c>
      <c r="DX459" s="500">
        <f t="shared" si="1343"/>
        <v>0</v>
      </c>
      <c r="DY459" s="404">
        <f t="shared" si="1344"/>
        <v>0</v>
      </c>
      <c r="DZ459" s="565">
        <v>26</v>
      </c>
      <c r="EA459" s="582">
        <v>33</v>
      </c>
      <c r="EB459" s="500">
        <f t="shared" si="1345"/>
        <v>0</v>
      </c>
      <c r="EC459" s="404">
        <f t="shared" si="1346"/>
        <v>0</v>
      </c>
      <c r="ED459" s="565"/>
      <c r="EE459" s="582"/>
      <c r="EF459" s="500">
        <f t="shared" si="1347"/>
        <v>0</v>
      </c>
      <c r="EG459" s="404">
        <f t="shared" si="1348"/>
        <v>0</v>
      </c>
      <c r="EH459" s="500">
        <f t="shared" si="1349"/>
        <v>166</v>
      </c>
      <c r="EI459" s="404">
        <f t="shared" si="1350"/>
        <v>175</v>
      </c>
      <c r="EJ459" s="500">
        <f t="shared" si="1351"/>
        <v>0</v>
      </c>
      <c r="EK459" s="404">
        <f t="shared" si="1352"/>
        <v>0</v>
      </c>
      <c r="EL459" s="564">
        <v>4.0999999999999996</v>
      </c>
      <c r="EM459" s="583">
        <v>3.5</v>
      </c>
      <c r="EN459" s="500">
        <f t="shared" si="1353"/>
        <v>574</v>
      </c>
      <c r="EO459" s="404">
        <f t="shared" si="1354"/>
        <v>497</v>
      </c>
      <c r="EP459" s="564">
        <v>3</v>
      </c>
      <c r="EQ459" s="583">
        <v>3.3</v>
      </c>
      <c r="ER459" s="500">
        <f t="shared" si="1355"/>
        <v>78</v>
      </c>
      <c r="ES459" s="404">
        <f t="shared" si="1356"/>
        <v>108.89999999999999</v>
      </c>
      <c r="ET459" s="564"/>
      <c r="EU459" s="583"/>
      <c r="EV459" s="500">
        <f t="shared" si="1357"/>
        <v>0</v>
      </c>
      <c r="EW459" s="404">
        <f t="shared" si="1358"/>
        <v>0</v>
      </c>
      <c r="EX459" s="236">
        <f t="shared" si="1359"/>
        <v>3.927710843373494</v>
      </c>
      <c r="EY459" s="237">
        <f t="shared" si="1360"/>
        <v>3.4622857142857142</v>
      </c>
      <c r="EZ459" s="500">
        <f t="shared" si="1361"/>
        <v>652</v>
      </c>
      <c r="FA459" s="404">
        <f t="shared" si="1362"/>
        <v>605.9</v>
      </c>
      <c r="FB459" s="565"/>
      <c r="FC459" s="583"/>
      <c r="FD459" s="500">
        <f t="shared" si="1363"/>
        <v>0</v>
      </c>
      <c r="FE459" s="404">
        <f t="shared" si="1364"/>
        <v>0</v>
      </c>
      <c r="FF459" s="565"/>
      <c r="FG459" s="583"/>
      <c r="FH459" s="500">
        <f t="shared" si="1365"/>
        <v>0</v>
      </c>
      <c r="FI459" s="404">
        <f t="shared" si="1366"/>
        <v>0</v>
      </c>
      <c r="FJ459" s="565"/>
      <c r="FK459" s="583"/>
      <c r="FL459" s="500">
        <f t="shared" si="1367"/>
        <v>0</v>
      </c>
      <c r="FM459" s="404">
        <f t="shared" si="1368"/>
        <v>0</v>
      </c>
      <c r="FN459" s="500">
        <f t="shared" si="1369"/>
        <v>0</v>
      </c>
      <c r="FO459" s="404">
        <f t="shared" si="1370"/>
        <v>0</v>
      </c>
      <c r="FP459" s="500">
        <f t="shared" si="1371"/>
        <v>0</v>
      </c>
      <c r="FQ459" s="404">
        <f t="shared" si="1372"/>
        <v>0</v>
      </c>
      <c r="FR459" s="565">
        <v>21</v>
      </c>
      <c r="FS459" s="423">
        <v>19</v>
      </c>
      <c r="FT459" s="500">
        <f t="shared" si="1373"/>
        <v>0</v>
      </c>
      <c r="FU459" s="404">
        <f t="shared" si="1374"/>
        <v>0</v>
      </c>
      <c r="FV459" s="564">
        <v>7.2</v>
      </c>
      <c r="FW459" s="584">
        <v>7.3</v>
      </c>
      <c r="FX459" s="500">
        <f t="shared" si="1375"/>
        <v>151.20000000000002</v>
      </c>
      <c r="FY459" s="404">
        <f t="shared" si="1376"/>
        <v>138.69999999999999</v>
      </c>
      <c r="FZ459" s="564"/>
      <c r="GA459" s="584"/>
      <c r="GB459" s="500">
        <f t="shared" si="1377"/>
        <v>0</v>
      </c>
      <c r="GC459" s="404">
        <f t="shared" si="1378"/>
        <v>0</v>
      </c>
      <c r="GD459" s="510">
        <f t="shared" si="1379"/>
        <v>259</v>
      </c>
      <c r="GE459" s="404">
        <f t="shared" si="1380"/>
        <v>287</v>
      </c>
      <c r="GF459" s="500">
        <f t="shared" si="1381"/>
        <v>0</v>
      </c>
      <c r="GG459" s="404">
        <f t="shared" si="1382"/>
        <v>0</v>
      </c>
      <c r="GH459" s="500">
        <f t="shared" si="1383"/>
        <v>970.9</v>
      </c>
      <c r="GI459" s="404">
        <f t="shared" si="1384"/>
        <v>986.3</v>
      </c>
      <c r="GJ459" s="500" t="str">
        <f t="shared" si="1385"/>
        <v/>
      </c>
      <c r="GK459" s="404" t="str">
        <f t="shared" si="1386"/>
        <v/>
      </c>
      <c r="GL459" s="510">
        <f t="shared" si="1387"/>
        <v>35</v>
      </c>
      <c r="GM459" s="404">
        <f t="shared" si="1388"/>
        <v>39</v>
      </c>
      <c r="GN459" s="500">
        <f t="shared" si="1389"/>
        <v>0</v>
      </c>
      <c r="GO459" s="404">
        <f t="shared" si="1390"/>
        <v>0</v>
      </c>
      <c r="GP459" s="500">
        <f t="shared" si="1391"/>
        <v>124.80000000000001</v>
      </c>
      <c r="GQ459" s="404">
        <f t="shared" si="1392"/>
        <v>139.5</v>
      </c>
      <c r="GR459" s="500">
        <f t="shared" si="1393"/>
        <v>0</v>
      </c>
      <c r="GS459" s="404">
        <f t="shared" si="1394"/>
        <v>0</v>
      </c>
      <c r="GT459" s="510">
        <f t="shared" si="1395"/>
        <v>294</v>
      </c>
      <c r="GU459" s="404">
        <f t="shared" si="1396"/>
        <v>326</v>
      </c>
      <c r="GV459" s="500">
        <f t="shared" si="1397"/>
        <v>0</v>
      </c>
      <c r="GW459" s="404">
        <f t="shared" si="1398"/>
        <v>0</v>
      </c>
      <c r="GX459" s="500">
        <f t="shared" si="1399"/>
        <v>1095.7</v>
      </c>
      <c r="GY459" s="404">
        <f t="shared" si="1400"/>
        <v>1125.8</v>
      </c>
      <c r="GZ459" s="500" t="str">
        <f t="shared" si="1401"/>
        <v/>
      </c>
      <c r="HA459" s="404" t="str">
        <f t="shared" si="1402"/>
        <v/>
      </c>
      <c r="HB459" s="510">
        <f t="shared" si="1403"/>
        <v>0</v>
      </c>
      <c r="HC459" s="404">
        <f t="shared" si="1404"/>
        <v>0</v>
      </c>
      <c r="HD459" s="500">
        <f t="shared" si="1405"/>
        <v>0</v>
      </c>
      <c r="HE459" s="404">
        <f t="shared" si="1406"/>
        <v>0</v>
      </c>
      <c r="HF459" s="500" t="str">
        <f t="shared" si="1407"/>
        <v/>
      </c>
      <c r="HG459" s="404" t="str">
        <f t="shared" si="1408"/>
        <v/>
      </c>
      <c r="HH459" s="500" t="str">
        <f t="shared" si="1409"/>
        <v/>
      </c>
      <c r="HI459" s="404" t="str">
        <f t="shared" si="1410"/>
        <v/>
      </c>
      <c r="HJ459" s="510">
        <f t="shared" si="1411"/>
        <v>1246.9000000000001</v>
      </c>
      <c r="HK459" s="404">
        <f t="shared" si="1412"/>
        <v>1264.5</v>
      </c>
      <c r="HL459" s="500" t="str">
        <f t="shared" si="1413"/>
        <v/>
      </c>
      <c r="HM459" s="404" t="str">
        <f t="shared" si="1414"/>
        <v/>
      </c>
    </row>
    <row r="460" spans="1:221">
      <c r="A460" s="632" t="s">
        <v>541</v>
      </c>
      <c r="B460" s="587" t="s">
        <v>928</v>
      </c>
      <c r="C460" s="654" t="s">
        <v>936</v>
      </c>
      <c r="D460" s="577">
        <v>446774</v>
      </c>
      <c r="E460" s="578">
        <v>10</v>
      </c>
      <c r="F460" s="422">
        <v>401</v>
      </c>
      <c r="G460" s="423">
        <v>472</v>
      </c>
      <c r="H460" s="422">
        <v>24</v>
      </c>
      <c r="I460" s="423">
        <v>24</v>
      </c>
      <c r="J460" s="500">
        <f t="shared" si="1265"/>
        <v>377</v>
      </c>
      <c r="K460" s="404">
        <f t="shared" si="1266"/>
        <v>448</v>
      </c>
      <c r="L460" s="422">
        <v>60</v>
      </c>
      <c r="M460" s="423">
        <v>60</v>
      </c>
      <c r="N460" s="500">
        <f t="shared" si="1267"/>
        <v>377</v>
      </c>
      <c r="O460" s="404">
        <f t="shared" si="1268"/>
        <v>448</v>
      </c>
      <c r="P460" s="500">
        <f t="shared" si="1269"/>
        <v>0</v>
      </c>
      <c r="Q460" s="404">
        <f t="shared" si="1270"/>
        <v>0</v>
      </c>
      <c r="R460" s="422">
        <v>8</v>
      </c>
      <c r="S460" s="423">
        <v>9</v>
      </c>
      <c r="T460" s="500">
        <f t="shared" si="1271"/>
        <v>0</v>
      </c>
      <c r="U460" s="404">
        <f t="shared" si="1272"/>
        <v>0</v>
      </c>
      <c r="V460" s="422">
        <v>3</v>
      </c>
      <c r="W460" s="423">
        <v>2</v>
      </c>
      <c r="X460" s="500">
        <f t="shared" si="1273"/>
        <v>0</v>
      </c>
      <c r="Y460" s="404">
        <f t="shared" si="1274"/>
        <v>0</v>
      </c>
      <c r="Z460" s="422"/>
      <c r="AA460" s="423"/>
      <c r="AB460" s="500">
        <f t="shared" si="1275"/>
        <v>0</v>
      </c>
      <c r="AC460" s="404">
        <f t="shared" si="1276"/>
        <v>0</v>
      </c>
      <c r="AD460" s="500">
        <f t="shared" si="1277"/>
        <v>11</v>
      </c>
      <c r="AE460" s="404">
        <f t="shared" si="1278"/>
        <v>11</v>
      </c>
      <c r="AF460" s="500">
        <f t="shared" si="1279"/>
        <v>0</v>
      </c>
      <c r="AG460" s="404">
        <f t="shared" si="1280"/>
        <v>0</v>
      </c>
      <c r="AH460" s="564">
        <v>3.9</v>
      </c>
      <c r="AI460" s="580">
        <v>4.0999999999999996</v>
      </c>
      <c r="AJ460" s="500">
        <f t="shared" si="1281"/>
        <v>31.2</v>
      </c>
      <c r="AK460" s="404">
        <f t="shared" si="1282"/>
        <v>36.9</v>
      </c>
      <c r="AL460" s="564">
        <v>3.8</v>
      </c>
      <c r="AM460" s="580">
        <v>4</v>
      </c>
      <c r="AN460" s="500">
        <f t="shared" si="1283"/>
        <v>11.399999999999999</v>
      </c>
      <c r="AO460" s="404">
        <f t="shared" si="1284"/>
        <v>8</v>
      </c>
      <c r="AP460" s="564"/>
      <c r="AQ460" s="580"/>
      <c r="AR460" s="500">
        <f t="shared" si="1285"/>
        <v>0</v>
      </c>
      <c r="AS460" s="404">
        <f t="shared" si="1286"/>
        <v>0</v>
      </c>
      <c r="AT460" s="236">
        <f t="shared" si="1287"/>
        <v>3.8727272727272721</v>
      </c>
      <c r="AU460" s="237">
        <f t="shared" si="1288"/>
        <v>4.081818181818182</v>
      </c>
      <c r="AV460" s="500">
        <f t="shared" si="1289"/>
        <v>42.599999999999994</v>
      </c>
      <c r="AW460" s="404">
        <f t="shared" si="1290"/>
        <v>44.900000000000006</v>
      </c>
      <c r="AX460" s="422"/>
      <c r="AY460" s="423"/>
      <c r="AZ460" s="500">
        <f t="shared" si="1291"/>
        <v>0</v>
      </c>
      <c r="BA460" s="404">
        <f t="shared" si="1292"/>
        <v>0</v>
      </c>
      <c r="BB460" s="422"/>
      <c r="BC460" s="423"/>
      <c r="BD460" s="500">
        <f t="shared" si="1293"/>
        <v>0</v>
      </c>
      <c r="BE460" s="404">
        <f t="shared" si="1294"/>
        <v>0</v>
      </c>
      <c r="BF460" s="422"/>
      <c r="BG460" s="423"/>
      <c r="BH460" s="500">
        <f t="shared" si="1295"/>
        <v>0</v>
      </c>
      <c r="BI460" s="404">
        <f t="shared" si="1296"/>
        <v>0</v>
      </c>
      <c r="BJ460" s="500">
        <f t="shared" si="1297"/>
        <v>0</v>
      </c>
      <c r="BK460" s="404">
        <f t="shared" si="1298"/>
        <v>0</v>
      </c>
      <c r="BL460" s="500">
        <f t="shared" si="1299"/>
        <v>0</v>
      </c>
      <c r="BM460" s="404">
        <f t="shared" si="1300"/>
        <v>0</v>
      </c>
      <c r="BN460" s="422">
        <v>106</v>
      </c>
      <c r="BO460" s="423">
        <v>135</v>
      </c>
      <c r="BP460" s="500">
        <f t="shared" si="1301"/>
        <v>0</v>
      </c>
      <c r="BQ460" s="404">
        <f t="shared" si="1302"/>
        <v>0</v>
      </c>
      <c r="BR460" s="422">
        <v>38</v>
      </c>
      <c r="BS460" s="423">
        <v>56</v>
      </c>
      <c r="BT460" s="500">
        <f t="shared" si="1303"/>
        <v>0</v>
      </c>
      <c r="BU460" s="404">
        <f t="shared" si="1304"/>
        <v>0</v>
      </c>
      <c r="BV460" s="422"/>
      <c r="BW460" s="423"/>
      <c r="BX460" s="500">
        <f t="shared" si="1305"/>
        <v>0</v>
      </c>
      <c r="BY460" s="404">
        <f t="shared" si="1306"/>
        <v>0</v>
      </c>
      <c r="BZ460" s="500">
        <f t="shared" si="1307"/>
        <v>144</v>
      </c>
      <c r="CA460" s="404">
        <f t="shared" si="1308"/>
        <v>191</v>
      </c>
      <c r="CB460" s="500">
        <f t="shared" si="1309"/>
        <v>0</v>
      </c>
      <c r="CC460" s="404">
        <f t="shared" si="1310"/>
        <v>0</v>
      </c>
      <c r="CD460" s="564">
        <v>4</v>
      </c>
      <c r="CE460" s="581">
        <v>3.5</v>
      </c>
      <c r="CF460" s="500">
        <f t="shared" si="1311"/>
        <v>424</v>
      </c>
      <c r="CG460" s="404">
        <f t="shared" si="1312"/>
        <v>472.5</v>
      </c>
      <c r="CH460" s="564">
        <v>4.9000000000000004</v>
      </c>
      <c r="CI460" s="581">
        <v>4.4000000000000004</v>
      </c>
      <c r="CJ460" s="500">
        <f t="shared" si="1313"/>
        <v>186.20000000000002</v>
      </c>
      <c r="CK460" s="404">
        <f t="shared" si="1314"/>
        <v>246.40000000000003</v>
      </c>
      <c r="CL460" s="564"/>
      <c r="CM460" s="581"/>
      <c r="CN460" s="500">
        <f t="shared" si="1315"/>
        <v>0</v>
      </c>
      <c r="CO460" s="404">
        <f t="shared" si="1316"/>
        <v>0</v>
      </c>
      <c r="CP460" s="500">
        <f t="shared" si="1317"/>
        <v>4.2375000000000007</v>
      </c>
      <c r="CQ460" s="237">
        <f t="shared" si="1318"/>
        <v>3.7638743455497385</v>
      </c>
      <c r="CR460" s="500">
        <f t="shared" si="1319"/>
        <v>610.20000000000005</v>
      </c>
      <c r="CS460" s="404">
        <f t="shared" si="1320"/>
        <v>718.90000000000009</v>
      </c>
      <c r="CT460" s="565"/>
      <c r="CU460" s="581"/>
      <c r="CV460" s="500">
        <f t="shared" si="1321"/>
        <v>0</v>
      </c>
      <c r="CW460" s="404">
        <f t="shared" si="1322"/>
        <v>0</v>
      </c>
      <c r="CX460" s="565"/>
      <c r="CY460" s="581"/>
      <c r="CZ460" s="500">
        <f t="shared" si="1323"/>
        <v>0</v>
      </c>
      <c r="DA460" s="404">
        <f t="shared" si="1324"/>
        <v>0</v>
      </c>
      <c r="DB460" s="565"/>
      <c r="DC460" s="581"/>
      <c r="DD460" s="500">
        <f t="shared" si="1325"/>
        <v>0</v>
      </c>
      <c r="DE460" s="404">
        <f t="shared" si="1326"/>
        <v>0</v>
      </c>
      <c r="DF460" s="500">
        <f t="shared" si="1327"/>
        <v>0</v>
      </c>
      <c r="DG460" s="404">
        <f t="shared" si="1328"/>
        <v>0</v>
      </c>
      <c r="DH460" s="500">
        <f t="shared" si="1329"/>
        <v>0</v>
      </c>
      <c r="DI460" s="404">
        <f t="shared" si="1330"/>
        <v>0</v>
      </c>
      <c r="DJ460" s="500">
        <f t="shared" si="1331"/>
        <v>155</v>
      </c>
      <c r="DK460" s="404">
        <f t="shared" si="1332"/>
        <v>202</v>
      </c>
      <c r="DL460" s="500">
        <f t="shared" si="1333"/>
        <v>0</v>
      </c>
      <c r="DM460" s="404">
        <f t="shared" si="1334"/>
        <v>0</v>
      </c>
      <c r="DN460" s="236">
        <f t="shared" si="1335"/>
        <v>4.2116129032258067</v>
      </c>
      <c r="DO460" s="237">
        <f t="shared" si="1336"/>
        <v>3.7811881188118814</v>
      </c>
      <c r="DP460" s="500">
        <f t="shared" si="1337"/>
        <v>652.80000000000007</v>
      </c>
      <c r="DQ460" s="404">
        <f t="shared" si="1338"/>
        <v>763.80000000000007</v>
      </c>
      <c r="DR460" s="500">
        <f t="shared" si="1339"/>
        <v>0</v>
      </c>
      <c r="DS460" s="404">
        <f t="shared" si="1340"/>
        <v>0</v>
      </c>
      <c r="DT460" s="500">
        <f t="shared" si="1341"/>
        <v>0</v>
      </c>
      <c r="DU460" s="404">
        <f t="shared" si="1342"/>
        <v>0</v>
      </c>
      <c r="DV460" s="565">
        <v>94</v>
      </c>
      <c r="DW460" s="582">
        <v>127</v>
      </c>
      <c r="DX460" s="500">
        <f t="shared" si="1343"/>
        <v>0</v>
      </c>
      <c r="DY460" s="404">
        <f t="shared" si="1344"/>
        <v>0</v>
      </c>
      <c r="DZ460" s="565">
        <v>86</v>
      </c>
      <c r="EA460" s="582">
        <v>86</v>
      </c>
      <c r="EB460" s="500">
        <f t="shared" si="1345"/>
        <v>0</v>
      </c>
      <c r="EC460" s="404">
        <f t="shared" si="1346"/>
        <v>0</v>
      </c>
      <c r="ED460" s="565"/>
      <c r="EE460" s="582"/>
      <c r="EF460" s="500">
        <f t="shared" si="1347"/>
        <v>0</v>
      </c>
      <c r="EG460" s="404">
        <f t="shared" si="1348"/>
        <v>0</v>
      </c>
      <c r="EH460" s="500">
        <f t="shared" si="1349"/>
        <v>180</v>
      </c>
      <c r="EI460" s="404">
        <f t="shared" si="1350"/>
        <v>213</v>
      </c>
      <c r="EJ460" s="500">
        <f t="shared" si="1351"/>
        <v>0</v>
      </c>
      <c r="EK460" s="404">
        <f t="shared" si="1352"/>
        <v>0</v>
      </c>
      <c r="EL460" s="564">
        <v>3.4</v>
      </c>
      <c r="EM460" s="583">
        <v>3.1</v>
      </c>
      <c r="EN460" s="500">
        <f t="shared" si="1353"/>
        <v>319.59999999999997</v>
      </c>
      <c r="EO460" s="404">
        <f t="shared" si="1354"/>
        <v>393.7</v>
      </c>
      <c r="EP460" s="564">
        <v>2.8</v>
      </c>
      <c r="EQ460" s="583">
        <v>2.7</v>
      </c>
      <c r="ER460" s="500">
        <f t="shared" si="1355"/>
        <v>240.79999999999998</v>
      </c>
      <c r="ES460" s="404">
        <f t="shared" si="1356"/>
        <v>232.20000000000002</v>
      </c>
      <c r="ET460" s="564"/>
      <c r="EU460" s="583"/>
      <c r="EV460" s="500">
        <f t="shared" si="1357"/>
        <v>0</v>
      </c>
      <c r="EW460" s="404">
        <f t="shared" si="1358"/>
        <v>0</v>
      </c>
      <c r="EX460" s="236">
        <f t="shared" si="1359"/>
        <v>3.1133333333333333</v>
      </c>
      <c r="EY460" s="237">
        <f t="shared" si="1360"/>
        <v>2.9384976525821593</v>
      </c>
      <c r="EZ460" s="500">
        <f t="shared" si="1361"/>
        <v>560.4</v>
      </c>
      <c r="FA460" s="404">
        <f t="shared" si="1362"/>
        <v>625.9</v>
      </c>
      <c r="FB460" s="565"/>
      <c r="FC460" s="583"/>
      <c r="FD460" s="500">
        <f t="shared" si="1363"/>
        <v>0</v>
      </c>
      <c r="FE460" s="404">
        <f t="shared" si="1364"/>
        <v>0</v>
      </c>
      <c r="FF460" s="565"/>
      <c r="FG460" s="583"/>
      <c r="FH460" s="500">
        <f t="shared" si="1365"/>
        <v>0</v>
      </c>
      <c r="FI460" s="404">
        <f t="shared" si="1366"/>
        <v>0</v>
      </c>
      <c r="FJ460" s="565"/>
      <c r="FK460" s="583"/>
      <c r="FL460" s="500">
        <f t="shared" si="1367"/>
        <v>0</v>
      </c>
      <c r="FM460" s="404">
        <f t="shared" si="1368"/>
        <v>0</v>
      </c>
      <c r="FN460" s="500">
        <f t="shared" si="1369"/>
        <v>0</v>
      </c>
      <c r="FO460" s="404">
        <f t="shared" si="1370"/>
        <v>0</v>
      </c>
      <c r="FP460" s="500">
        <f t="shared" si="1371"/>
        <v>0</v>
      </c>
      <c r="FQ460" s="404">
        <f t="shared" si="1372"/>
        <v>0</v>
      </c>
      <c r="FR460" s="565">
        <v>42</v>
      </c>
      <c r="FS460" s="423">
        <v>33</v>
      </c>
      <c r="FT460" s="500">
        <f t="shared" si="1373"/>
        <v>0</v>
      </c>
      <c r="FU460" s="404">
        <f t="shared" si="1374"/>
        <v>0</v>
      </c>
      <c r="FV460" s="564">
        <v>4.4000000000000004</v>
      </c>
      <c r="FW460" s="584">
        <v>3.4</v>
      </c>
      <c r="FX460" s="500">
        <f t="shared" si="1375"/>
        <v>184.8</v>
      </c>
      <c r="FY460" s="404">
        <f t="shared" si="1376"/>
        <v>112.2</v>
      </c>
      <c r="FZ460" s="564"/>
      <c r="GA460" s="584"/>
      <c r="GB460" s="500">
        <f t="shared" si="1377"/>
        <v>0</v>
      </c>
      <c r="GC460" s="404">
        <f t="shared" si="1378"/>
        <v>0</v>
      </c>
      <c r="GD460" s="510">
        <f t="shared" si="1379"/>
        <v>208</v>
      </c>
      <c r="GE460" s="404">
        <f t="shared" si="1380"/>
        <v>271</v>
      </c>
      <c r="GF460" s="500">
        <f t="shared" si="1381"/>
        <v>0</v>
      </c>
      <c r="GG460" s="404">
        <f t="shared" si="1382"/>
        <v>0</v>
      </c>
      <c r="GH460" s="500">
        <f t="shared" si="1383"/>
        <v>774.8</v>
      </c>
      <c r="GI460" s="404">
        <f t="shared" si="1384"/>
        <v>903.09999999999991</v>
      </c>
      <c r="GJ460" s="500" t="str">
        <f t="shared" si="1385"/>
        <v/>
      </c>
      <c r="GK460" s="404" t="str">
        <f t="shared" si="1386"/>
        <v/>
      </c>
      <c r="GL460" s="510">
        <f t="shared" si="1387"/>
        <v>127</v>
      </c>
      <c r="GM460" s="404">
        <f t="shared" si="1388"/>
        <v>144</v>
      </c>
      <c r="GN460" s="500">
        <f t="shared" si="1389"/>
        <v>0</v>
      </c>
      <c r="GO460" s="404">
        <f t="shared" si="1390"/>
        <v>0</v>
      </c>
      <c r="GP460" s="500">
        <f t="shared" si="1391"/>
        <v>438.4</v>
      </c>
      <c r="GQ460" s="404">
        <f t="shared" si="1392"/>
        <v>486.6</v>
      </c>
      <c r="GR460" s="500">
        <f t="shared" si="1393"/>
        <v>0</v>
      </c>
      <c r="GS460" s="404">
        <f t="shared" si="1394"/>
        <v>0</v>
      </c>
      <c r="GT460" s="510">
        <f t="shared" si="1395"/>
        <v>335</v>
      </c>
      <c r="GU460" s="404">
        <f t="shared" si="1396"/>
        <v>415</v>
      </c>
      <c r="GV460" s="500">
        <f t="shared" si="1397"/>
        <v>0</v>
      </c>
      <c r="GW460" s="404">
        <f t="shared" si="1398"/>
        <v>0</v>
      </c>
      <c r="GX460" s="500">
        <f t="shared" si="1399"/>
        <v>1213.1999999999998</v>
      </c>
      <c r="GY460" s="404">
        <f t="shared" si="1400"/>
        <v>1389.6999999999998</v>
      </c>
      <c r="GZ460" s="500" t="str">
        <f t="shared" si="1401"/>
        <v/>
      </c>
      <c r="HA460" s="404" t="str">
        <f t="shared" si="1402"/>
        <v/>
      </c>
      <c r="HB460" s="510">
        <f t="shared" si="1403"/>
        <v>0</v>
      </c>
      <c r="HC460" s="404">
        <f t="shared" si="1404"/>
        <v>0</v>
      </c>
      <c r="HD460" s="500">
        <f t="shared" si="1405"/>
        <v>0</v>
      </c>
      <c r="HE460" s="404">
        <f t="shared" si="1406"/>
        <v>0</v>
      </c>
      <c r="HF460" s="500" t="str">
        <f t="shared" si="1407"/>
        <v/>
      </c>
      <c r="HG460" s="404" t="str">
        <f t="shared" si="1408"/>
        <v/>
      </c>
      <c r="HH460" s="500" t="str">
        <f t="shared" si="1409"/>
        <v/>
      </c>
      <c r="HI460" s="404" t="str">
        <f t="shared" si="1410"/>
        <v/>
      </c>
      <c r="HJ460" s="510">
        <f t="shared" si="1411"/>
        <v>1398</v>
      </c>
      <c r="HK460" s="404">
        <f t="shared" si="1412"/>
        <v>1501.9</v>
      </c>
      <c r="HL460" s="500" t="str">
        <f t="shared" si="1413"/>
        <v/>
      </c>
      <c r="HM460" s="404" t="str">
        <f t="shared" si="1414"/>
        <v/>
      </c>
    </row>
    <row r="461" spans="1:221">
      <c r="A461" s="632" t="s">
        <v>541</v>
      </c>
      <c r="B461" s="587" t="s">
        <v>929</v>
      </c>
      <c r="C461" s="654" t="s">
        <v>500</v>
      </c>
      <c r="D461" s="577">
        <v>484932</v>
      </c>
      <c r="E461" s="578">
        <v>10</v>
      </c>
      <c r="F461" s="662">
        <v>466</v>
      </c>
      <c r="G461" s="663">
        <v>405</v>
      </c>
      <c r="H461" s="662">
        <v>20</v>
      </c>
      <c r="I461" s="663">
        <v>21</v>
      </c>
      <c r="J461" s="500">
        <f t="shared" si="1265"/>
        <v>446</v>
      </c>
      <c r="K461" s="404">
        <f t="shared" si="1266"/>
        <v>384</v>
      </c>
      <c r="L461" s="422">
        <v>60</v>
      </c>
      <c r="M461" s="423">
        <v>60</v>
      </c>
      <c r="N461" s="500">
        <f t="shared" si="1267"/>
        <v>446</v>
      </c>
      <c r="O461" s="404">
        <f t="shared" si="1268"/>
        <v>384</v>
      </c>
      <c r="P461" s="500">
        <f t="shared" si="1269"/>
        <v>0</v>
      </c>
      <c r="Q461" s="404">
        <f t="shared" si="1270"/>
        <v>0</v>
      </c>
      <c r="R461" s="662">
        <v>12</v>
      </c>
      <c r="S461" s="663">
        <v>9</v>
      </c>
      <c r="T461" s="500">
        <f t="shared" si="1271"/>
        <v>0</v>
      </c>
      <c r="U461" s="404">
        <f t="shared" si="1272"/>
        <v>0</v>
      </c>
      <c r="V461" s="662">
        <v>5</v>
      </c>
      <c r="W461" s="663"/>
      <c r="X461" s="500">
        <f t="shared" si="1273"/>
        <v>0</v>
      </c>
      <c r="Y461" s="404">
        <f t="shared" si="1274"/>
        <v>0</v>
      </c>
      <c r="Z461" s="662"/>
      <c r="AA461" s="663"/>
      <c r="AB461" s="500">
        <f t="shared" si="1275"/>
        <v>0</v>
      </c>
      <c r="AC461" s="404">
        <f t="shared" si="1276"/>
        <v>0</v>
      </c>
      <c r="AD461" s="500">
        <f t="shared" si="1277"/>
        <v>17</v>
      </c>
      <c r="AE461" s="404">
        <f t="shared" si="1278"/>
        <v>9</v>
      </c>
      <c r="AF461" s="500">
        <f t="shared" si="1279"/>
        <v>0</v>
      </c>
      <c r="AG461" s="404">
        <f t="shared" si="1280"/>
        <v>0</v>
      </c>
      <c r="AH461" s="664">
        <v>3.9583333333333335</v>
      </c>
      <c r="AI461" s="665">
        <v>4.3</v>
      </c>
      <c r="AJ461" s="500">
        <f t="shared" si="1281"/>
        <v>47.5</v>
      </c>
      <c r="AK461" s="404">
        <f t="shared" si="1282"/>
        <v>38.699999999999996</v>
      </c>
      <c r="AL461" s="664">
        <v>3.88</v>
      </c>
      <c r="AM461" s="665"/>
      <c r="AN461" s="500">
        <f t="shared" si="1283"/>
        <v>19.399999999999999</v>
      </c>
      <c r="AO461" s="404">
        <f t="shared" si="1284"/>
        <v>0</v>
      </c>
      <c r="AP461" s="664"/>
      <c r="AQ461" s="665"/>
      <c r="AR461" s="500">
        <f t="shared" si="1285"/>
        <v>0</v>
      </c>
      <c r="AS461" s="404">
        <f t="shared" si="1286"/>
        <v>0</v>
      </c>
      <c r="AT461" s="236">
        <f t="shared" si="1287"/>
        <v>3.9352941176470591</v>
      </c>
      <c r="AU461" s="237">
        <f t="shared" si="1288"/>
        <v>4.3</v>
      </c>
      <c r="AV461" s="500">
        <f t="shared" si="1289"/>
        <v>66.900000000000006</v>
      </c>
      <c r="AW461" s="404">
        <f t="shared" si="1290"/>
        <v>38.699999999999996</v>
      </c>
      <c r="AX461" s="422"/>
      <c r="AY461" s="423"/>
      <c r="AZ461" s="500">
        <f t="shared" si="1291"/>
        <v>0</v>
      </c>
      <c r="BA461" s="404">
        <f t="shared" si="1292"/>
        <v>0</v>
      </c>
      <c r="BB461" s="422"/>
      <c r="BC461" s="423"/>
      <c r="BD461" s="500">
        <f t="shared" si="1293"/>
        <v>0</v>
      </c>
      <c r="BE461" s="404">
        <f t="shared" si="1294"/>
        <v>0</v>
      </c>
      <c r="BF461" s="422"/>
      <c r="BG461" s="423"/>
      <c r="BH461" s="500">
        <f t="shared" si="1295"/>
        <v>0</v>
      </c>
      <c r="BI461" s="404">
        <f t="shared" si="1296"/>
        <v>0</v>
      </c>
      <c r="BJ461" s="500">
        <f t="shared" si="1297"/>
        <v>0</v>
      </c>
      <c r="BK461" s="404">
        <f t="shared" si="1298"/>
        <v>0</v>
      </c>
      <c r="BL461" s="500">
        <f t="shared" si="1299"/>
        <v>0</v>
      </c>
      <c r="BM461" s="404">
        <f t="shared" si="1300"/>
        <v>0</v>
      </c>
      <c r="BN461" s="662">
        <v>104</v>
      </c>
      <c r="BO461" s="663">
        <v>65</v>
      </c>
      <c r="BP461" s="500">
        <f t="shared" si="1301"/>
        <v>0</v>
      </c>
      <c r="BQ461" s="404">
        <f t="shared" si="1302"/>
        <v>0</v>
      </c>
      <c r="BR461" s="662">
        <v>36</v>
      </c>
      <c r="BS461" s="663">
        <v>14</v>
      </c>
      <c r="BT461" s="500">
        <f t="shared" si="1303"/>
        <v>0</v>
      </c>
      <c r="BU461" s="404">
        <f t="shared" si="1304"/>
        <v>0</v>
      </c>
      <c r="BV461" s="662"/>
      <c r="BW461" s="663"/>
      <c r="BX461" s="500">
        <f t="shared" si="1305"/>
        <v>0</v>
      </c>
      <c r="BY461" s="404">
        <f t="shared" si="1306"/>
        <v>0</v>
      </c>
      <c r="BZ461" s="500">
        <f t="shared" si="1307"/>
        <v>140</v>
      </c>
      <c r="CA461" s="404">
        <f t="shared" si="1308"/>
        <v>79</v>
      </c>
      <c r="CB461" s="500">
        <f t="shared" si="1309"/>
        <v>0</v>
      </c>
      <c r="CC461" s="404">
        <f t="shared" si="1310"/>
        <v>0</v>
      </c>
      <c r="CD461" s="664">
        <v>4.1788461538461537</v>
      </c>
      <c r="CE461" s="666">
        <v>4.4000000000000004</v>
      </c>
      <c r="CF461" s="500">
        <f t="shared" si="1311"/>
        <v>434.59999999999997</v>
      </c>
      <c r="CG461" s="404">
        <f t="shared" si="1312"/>
        <v>286</v>
      </c>
      <c r="CH461" s="664">
        <v>5.0999999999999996</v>
      </c>
      <c r="CI461" s="666">
        <v>4.4000000000000004</v>
      </c>
      <c r="CJ461" s="500">
        <f t="shared" si="1313"/>
        <v>183.6</v>
      </c>
      <c r="CK461" s="404">
        <f t="shared" si="1314"/>
        <v>61.600000000000009</v>
      </c>
      <c r="CL461" s="664"/>
      <c r="CM461" s="666"/>
      <c r="CN461" s="500">
        <f t="shared" si="1315"/>
        <v>0</v>
      </c>
      <c r="CO461" s="404">
        <f t="shared" si="1316"/>
        <v>0</v>
      </c>
      <c r="CP461" s="500">
        <f t="shared" si="1317"/>
        <v>4.4157142857142855</v>
      </c>
      <c r="CQ461" s="237">
        <f t="shared" si="1318"/>
        <v>4.4000000000000004</v>
      </c>
      <c r="CR461" s="500">
        <f t="shared" si="1319"/>
        <v>618.19999999999993</v>
      </c>
      <c r="CS461" s="404">
        <f t="shared" si="1320"/>
        <v>347.6</v>
      </c>
      <c r="CT461" s="667"/>
      <c r="CU461" s="666"/>
      <c r="CV461" s="500">
        <f t="shared" si="1321"/>
        <v>0</v>
      </c>
      <c r="CW461" s="404">
        <f t="shared" si="1322"/>
        <v>0</v>
      </c>
      <c r="CX461" s="667"/>
      <c r="CY461" s="666"/>
      <c r="CZ461" s="500">
        <f t="shared" si="1323"/>
        <v>0</v>
      </c>
      <c r="DA461" s="404">
        <f t="shared" si="1324"/>
        <v>0</v>
      </c>
      <c r="DB461" s="667"/>
      <c r="DC461" s="666"/>
      <c r="DD461" s="500">
        <f t="shared" si="1325"/>
        <v>0</v>
      </c>
      <c r="DE461" s="404">
        <f t="shared" si="1326"/>
        <v>0</v>
      </c>
      <c r="DF461" s="500">
        <f t="shared" si="1327"/>
        <v>0</v>
      </c>
      <c r="DG461" s="404">
        <f t="shared" si="1328"/>
        <v>0</v>
      </c>
      <c r="DH461" s="500">
        <f t="shared" si="1329"/>
        <v>0</v>
      </c>
      <c r="DI461" s="404">
        <f t="shared" si="1330"/>
        <v>0</v>
      </c>
      <c r="DJ461" s="500">
        <f t="shared" si="1331"/>
        <v>157</v>
      </c>
      <c r="DK461" s="404">
        <f t="shared" si="1332"/>
        <v>88</v>
      </c>
      <c r="DL461" s="500">
        <f t="shared" si="1333"/>
        <v>0</v>
      </c>
      <c r="DM461" s="404">
        <f t="shared" si="1334"/>
        <v>0</v>
      </c>
      <c r="DN461" s="236">
        <f t="shared" si="1335"/>
        <v>4.3636942675159229</v>
      </c>
      <c r="DO461" s="237">
        <f t="shared" si="1336"/>
        <v>4.3897727272727272</v>
      </c>
      <c r="DP461" s="500">
        <f t="shared" si="1337"/>
        <v>685.09999999999991</v>
      </c>
      <c r="DQ461" s="404">
        <f t="shared" si="1338"/>
        <v>386.3</v>
      </c>
      <c r="DR461" s="500">
        <f t="shared" si="1339"/>
        <v>0</v>
      </c>
      <c r="DS461" s="404">
        <f t="shared" si="1340"/>
        <v>0</v>
      </c>
      <c r="DT461" s="500">
        <f t="shared" si="1341"/>
        <v>0</v>
      </c>
      <c r="DU461" s="404">
        <f t="shared" si="1342"/>
        <v>0</v>
      </c>
      <c r="DV461" s="667">
        <v>175</v>
      </c>
      <c r="DW461" s="668">
        <v>187</v>
      </c>
      <c r="DX461" s="500">
        <f t="shared" si="1343"/>
        <v>0</v>
      </c>
      <c r="DY461" s="404">
        <f t="shared" si="1344"/>
        <v>0</v>
      </c>
      <c r="DZ461" s="667">
        <v>75</v>
      </c>
      <c r="EA461" s="668">
        <v>66</v>
      </c>
      <c r="EB461" s="500">
        <f t="shared" si="1345"/>
        <v>0</v>
      </c>
      <c r="EC461" s="404">
        <f t="shared" si="1346"/>
        <v>0</v>
      </c>
      <c r="ED461" s="667"/>
      <c r="EE461" s="668"/>
      <c r="EF461" s="500">
        <f t="shared" si="1347"/>
        <v>0</v>
      </c>
      <c r="EG461" s="404">
        <f t="shared" si="1348"/>
        <v>0</v>
      </c>
      <c r="EH461" s="500">
        <f t="shared" si="1349"/>
        <v>250</v>
      </c>
      <c r="EI461" s="404">
        <f t="shared" si="1350"/>
        <v>253</v>
      </c>
      <c r="EJ461" s="500">
        <f t="shared" si="1351"/>
        <v>0</v>
      </c>
      <c r="EK461" s="404">
        <f t="shared" si="1352"/>
        <v>0</v>
      </c>
      <c r="EL461" s="664">
        <v>3.7</v>
      </c>
      <c r="EM461" s="669">
        <v>3.8</v>
      </c>
      <c r="EN461" s="500">
        <f t="shared" si="1353"/>
        <v>647.5</v>
      </c>
      <c r="EO461" s="404">
        <f t="shared" si="1354"/>
        <v>710.6</v>
      </c>
      <c r="EP461" s="664">
        <v>3.2</v>
      </c>
      <c r="EQ461" s="669">
        <v>3.4</v>
      </c>
      <c r="ER461" s="500">
        <f t="shared" si="1355"/>
        <v>240</v>
      </c>
      <c r="ES461" s="404">
        <f t="shared" si="1356"/>
        <v>224.4</v>
      </c>
      <c r="ET461" s="664"/>
      <c r="EU461" s="669"/>
      <c r="EV461" s="500">
        <f t="shared" si="1357"/>
        <v>0</v>
      </c>
      <c r="EW461" s="404">
        <f t="shared" si="1358"/>
        <v>0</v>
      </c>
      <c r="EX461" s="236">
        <f t="shared" si="1359"/>
        <v>3.55</v>
      </c>
      <c r="EY461" s="237">
        <f t="shared" si="1360"/>
        <v>3.6956521739130435</v>
      </c>
      <c r="EZ461" s="500">
        <f t="shared" si="1361"/>
        <v>887.5</v>
      </c>
      <c r="FA461" s="404">
        <f t="shared" si="1362"/>
        <v>935</v>
      </c>
      <c r="FB461" s="667"/>
      <c r="FC461" s="669"/>
      <c r="FD461" s="500">
        <f t="shared" si="1363"/>
        <v>0</v>
      </c>
      <c r="FE461" s="404">
        <f t="shared" si="1364"/>
        <v>0</v>
      </c>
      <c r="FF461" s="667"/>
      <c r="FG461" s="669"/>
      <c r="FH461" s="500">
        <f t="shared" si="1365"/>
        <v>0</v>
      </c>
      <c r="FI461" s="404">
        <f t="shared" si="1366"/>
        <v>0</v>
      </c>
      <c r="FJ461" s="667"/>
      <c r="FK461" s="669"/>
      <c r="FL461" s="500">
        <f t="shared" si="1367"/>
        <v>0</v>
      </c>
      <c r="FM461" s="404">
        <f t="shared" si="1368"/>
        <v>0</v>
      </c>
      <c r="FN461" s="500">
        <f t="shared" si="1369"/>
        <v>0</v>
      </c>
      <c r="FO461" s="404">
        <f t="shared" si="1370"/>
        <v>0</v>
      </c>
      <c r="FP461" s="500">
        <f t="shared" si="1371"/>
        <v>0</v>
      </c>
      <c r="FQ461" s="404">
        <f t="shared" si="1372"/>
        <v>0</v>
      </c>
      <c r="FR461" s="667">
        <v>39</v>
      </c>
      <c r="FS461" s="663">
        <v>43</v>
      </c>
      <c r="FT461" s="500">
        <f t="shared" si="1373"/>
        <v>0</v>
      </c>
      <c r="FU461" s="404">
        <f t="shared" si="1374"/>
        <v>0</v>
      </c>
      <c r="FV461" s="664">
        <v>6.7692307692307692</v>
      </c>
      <c r="FW461" s="670">
        <v>7.9</v>
      </c>
      <c r="FX461" s="500">
        <f t="shared" si="1375"/>
        <v>264</v>
      </c>
      <c r="FY461" s="404">
        <f t="shared" si="1376"/>
        <v>339.7</v>
      </c>
      <c r="FZ461" s="664"/>
      <c r="GA461" s="670"/>
      <c r="GB461" s="500">
        <f t="shared" si="1377"/>
        <v>0</v>
      </c>
      <c r="GC461" s="404">
        <f t="shared" si="1378"/>
        <v>0</v>
      </c>
      <c r="GD461" s="510">
        <f t="shared" si="1379"/>
        <v>291</v>
      </c>
      <c r="GE461" s="404">
        <f t="shared" si="1380"/>
        <v>261</v>
      </c>
      <c r="GF461" s="500">
        <f t="shared" si="1381"/>
        <v>0</v>
      </c>
      <c r="GG461" s="404">
        <f t="shared" si="1382"/>
        <v>0</v>
      </c>
      <c r="GH461" s="500">
        <f t="shared" si="1383"/>
        <v>1129.5999999999999</v>
      </c>
      <c r="GI461" s="404">
        <f t="shared" si="1384"/>
        <v>1035.3</v>
      </c>
      <c r="GJ461" s="500" t="str">
        <f t="shared" si="1385"/>
        <v/>
      </c>
      <c r="GK461" s="404" t="str">
        <f t="shared" si="1386"/>
        <v/>
      </c>
      <c r="GL461" s="510">
        <f t="shared" si="1387"/>
        <v>116</v>
      </c>
      <c r="GM461" s="404">
        <f t="shared" si="1388"/>
        <v>80</v>
      </c>
      <c r="GN461" s="500">
        <f t="shared" si="1389"/>
        <v>0</v>
      </c>
      <c r="GO461" s="404">
        <f t="shared" si="1390"/>
        <v>0</v>
      </c>
      <c r="GP461" s="500">
        <f t="shared" si="1391"/>
        <v>443</v>
      </c>
      <c r="GQ461" s="404">
        <f t="shared" si="1392"/>
        <v>286</v>
      </c>
      <c r="GR461" s="500">
        <f t="shared" si="1393"/>
        <v>0</v>
      </c>
      <c r="GS461" s="404">
        <f t="shared" si="1394"/>
        <v>0</v>
      </c>
      <c r="GT461" s="510">
        <f t="shared" si="1395"/>
        <v>407</v>
      </c>
      <c r="GU461" s="404">
        <f t="shared" si="1396"/>
        <v>341</v>
      </c>
      <c r="GV461" s="500">
        <f t="shared" si="1397"/>
        <v>0</v>
      </c>
      <c r="GW461" s="404">
        <f t="shared" si="1398"/>
        <v>0</v>
      </c>
      <c r="GX461" s="500">
        <f t="shared" si="1399"/>
        <v>1572.6</v>
      </c>
      <c r="GY461" s="404">
        <f t="shared" si="1400"/>
        <v>1321.3</v>
      </c>
      <c r="GZ461" s="500" t="str">
        <f t="shared" si="1401"/>
        <v/>
      </c>
      <c r="HA461" s="404" t="str">
        <f t="shared" si="1402"/>
        <v/>
      </c>
      <c r="HB461" s="510">
        <f t="shared" si="1403"/>
        <v>0</v>
      </c>
      <c r="HC461" s="404">
        <f t="shared" si="1404"/>
        <v>0</v>
      </c>
      <c r="HD461" s="500">
        <f t="shared" si="1405"/>
        <v>0</v>
      </c>
      <c r="HE461" s="404">
        <f t="shared" si="1406"/>
        <v>0</v>
      </c>
      <c r="HF461" s="500" t="str">
        <f t="shared" si="1407"/>
        <v/>
      </c>
      <c r="HG461" s="404" t="str">
        <f t="shared" si="1408"/>
        <v/>
      </c>
      <c r="HH461" s="500" t="str">
        <f t="shared" si="1409"/>
        <v/>
      </c>
      <c r="HI461" s="404" t="str">
        <f t="shared" si="1410"/>
        <v/>
      </c>
      <c r="HJ461" s="510">
        <f t="shared" si="1411"/>
        <v>1836.6</v>
      </c>
      <c r="HK461" s="404">
        <f t="shared" si="1412"/>
        <v>1661</v>
      </c>
      <c r="HL461" s="500" t="str">
        <f t="shared" si="1413"/>
        <v/>
      </c>
      <c r="HM461" s="404" t="str">
        <f t="shared" si="1414"/>
        <v/>
      </c>
    </row>
    <row r="462" spans="1:221">
      <c r="A462" s="632" t="s">
        <v>541</v>
      </c>
      <c r="B462" s="587" t="s">
        <v>930</v>
      </c>
      <c r="C462" s="654"/>
      <c r="D462" s="577">
        <v>438708</v>
      </c>
      <c r="E462" s="578">
        <v>10</v>
      </c>
      <c r="F462" s="422">
        <v>96</v>
      </c>
      <c r="G462" s="423">
        <v>93</v>
      </c>
      <c r="H462" s="422">
        <v>11</v>
      </c>
      <c r="I462" s="423">
        <v>8</v>
      </c>
      <c r="J462" s="500">
        <f t="shared" si="1265"/>
        <v>85</v>
      </c>
      <c r="K462" s="404">
        <f t="shared" si="1266"/>
        <v>85</v>
      </c>
      <c r="L462" s="422">
        <v>60</v>
      </c>
      <c r="M462" s="423">
        <v>60</v>
      </c>
      <c r="N462" s="500">
        <f t="shared" si="1267"/>
        <v>85</v>
      </c>
      <c r="O462" s="404">
        <f t="shared" si="1268"/>
        <v>85</v>
      </c>
      <c r="P462" s="500">
        <f t="shared" si="1269"/>
        <v>0</v>
      </c>
      <c r="Q462" s="404">
        <f t="shared" si="1270"/>
        <v>0</v>
      </c>
      <c r="R462" s="422">
        <v>7</v>
      </c>
      <c r="S462" s="423">
        <v>3</v>
      </c>
      <c r="T462" s="500">
        <f t="shared" si="1271"/>
        <v>0</v>
      </c>
      <c r="U462" s="404">
        <f t="shared" si="1272"/>
        <v>0</v>
      </c>
      <c r="V462" s="422">
        <v>4</v>
      </c>
      <c r="W462" s="423">
        <v>3</v>
      </c>
      <c r="X462" s="500">
        <f t="shared" si="1273"/>
        <v>0</v>
      </c>
      <c r="Y462" s="404">
        <f t="shared" si="1274"/>
        <v>0</v>
      </c>
      <c r="Z462" s="422"/>
      <c r="AA462" s="423"/>
      <c r="AB462" s="500">
        <f t="shared" si="1275"/>
        <v>0</v>
      </c>
      <c r="AC462" s="404">
        <f t="shared" si="1276"/>
        <v>0</v>
      </c>
      <c r="AD462" s="500">
        <f t="shared" si="1277"/>
        <v>11</v>
      </c>
      <c r="AE462" s="404">
        <f t="shared" si="1278"/>
        <v>6</v>
      </c>
      <c r="AF462" s="500">
        <f t="shared" si="1279"/>
        <v>0</v>
      </c>
      <c r="AG462" s="404">
        <f t="shared" si="1280"/>
        <v>0</v>
      </c>
      <c r="AH462" s="564">
        <v>4.0999999999999996</v>
      </c>
      <c r="AI462" s="580">
        <v>4.3</v>
      </c>
      <c r="AJ462" s="500">
        <f t="shared" si="1281"/>
        <v>28.699999999999996</v>
      </c>
      <c r="AK462" s="404">
        <f t="shared" si="1282"/>
        <v>12.899999999999999</v>
      </c>
      <c r="AL462" s="564">
        <v>5.0999999999999996</v>
      </c>
      <c r="AM462" s="580">
        <v>6.5</v>
      </c>
      <c r="AN462" s="500">
        <f t="shared" si="1283"/>
        <v>20.399999999999999</v>
      </c>
      <c r="AO462" s="404">
        <f t="shared" si="1284"/>
        <v>19.5</v>
      </c>
      <c r="AP462" s="564"/>
      <c r="AQ462" s="580"/>
      <c r="AR462" s="500">
        <f t="shared" si="1285"/>
        <v>0</v>
      </c>
      <c r="AS462" s="404">
        <f t="shared" si="1286"/>
        <v>0</v>
      </c>
      <c r="AT462" s="236">
        <f t="shared" si="1287"/>
        <v>4.463636363636363</v>
      </c>
      <c r="AU462" s="237">
        <f t="shared" si="1288"/>
        <v>5.3999999999999995</v>
      </c>
      <c r="AV462" s="500">
        <f t="shared" si="1289"/>
        <v>49.099999999999994</v>
      </c>
      <c r="AW462" s="404">
        <f t="shared" si="1290"/>
        <v>32.4</v>
      </c>
      <c r="AX462" s="422"/>
      <c r="AY462" s="423"/>
      <c r="AZ462" s="500">
        <f t="shared" si="1291"/>
        <v>0</v>
      </c>
      <c r="BA462" s="404">
        <f t="shared" si="1292"/>
        <v>0</v>
      </c>
      <c r="BB462" s="422"/>
      <c r="BC462" s="423"/>
      <c r="BD462" s="500">
        <f t="shared" si="1293"/>
        <v>0</v>
      </c>
      <c r="BE462" s="404">
        <f t="shared" si="1294"/>
        <v>0</v>
      </c>
      <c r="BF462" s="422"/>
      <c r="BG462" s="423"/>
      <c r="BH462" s="500">
        <f t="shared" si="1295"/>
        <v>0</v>
      </c>
      <c r="BI462" s="404">
        <f t="shared" si="1296"/>
        <v>0</v>
      </c>
      <c r="BJ462" s="500">
        <f t="shared" si="1297"/>
        <v>0</v>
      </c>
      <c r="BK462" s="404">
        <f t="shared" si="1298"/>
        <v>0</v>
      </c>
      <c r="BL462" s="500">
        <f t="shared" si="1299"/>
        <v>0</v>
      </c>
      <c r="BM462" s="404">
        <f t="shared" si="1300"/>
        <v>0</v>
      </c>
      <c r="BN462" s="422">
        <v>33</v>
      </c>
      <c r="BO462" s="423">
        <v>31</v>
      </c>
      <c r="BP462" s="500">
        <f t="shared" si="1301"/>
        <v>0</v>
      </c>
      <c r="BQ462" s="404">
        <f t="shared" si="1302"/>
        <v>0</v>
      </c>
      <c r="BR462" s="422">
        <v>10</v>
      </c>
      <c r="BS462" s="423">
        <v>15</v>
      </c>
      <c r="BT462" s="500">
        <f t="shared" si="1303"/>
        <v>0</v>
      </c>
      <c r="BU462" s="404">
        <f t="shared" si="1304"/>
        <v>0</v>
      </c>
      <c r="BV462" s="422"/>
      <c r="BW462" s="423"/>
      <c r="BX462" s="500">
        <f t="shared" si="1305"/>
        <v>0</v>
      </c>
      <c r="BY462" s="404">
        <f t="shared" si="1306"/>
        <v>0</v>
      </c>
      <c r="BZ462" s="500">
        <f t="shared" si="1307"/>
        <v>43</v>
      </c>
      <c r="CA462" s="404">
        <f t="shared" si="1308"/>
        <v>46</v>
      </c>
      <c r="CB462" s="500">
        <f t="shared" si="1309"/>
        <v>0</v>
      </c>
      <c r="CC462" s="404">
        <f t="shared" si="1310"/>
        <v>0</v>
      </c>
      <c r="CD462" s="564">
        <v>3.1</v>
      </c>
      <c r="CE462" s="581">
        <v>3.6</v>
      </c>
      <c r="CF462" s="500">
        <f t="shared" si="1311"/>
        <v>102.3</v>
      </c>
      <c r="CG462" s="404">
        <f t="shared" si="1312"/>
        <v>111.60000000000001</v>
      </c>
      <c r="CH462" s="564">
        <v>6.6</v>
      </c>
      <c r="CI462" s="581">
        <v>5.9</v>
      </c>
      <c r="CJ462" s="500">
        <f t="shared" si="1313"/>
        <v>66</v>
      </c>
      <c r="CK462" s="404">
        <f t="shared" si="1314"/>
        <v>88.5</v>
      </c>
      <c r="CL462" s="564"/>
      <c r="CM462" s="581"/>
      <c r="CN462" s="500">
        <f t="shared" si="1315"/>
        <v>0</v>
      </c>
      <c r="CO462" s="404">
        <f t="shared" si="1316"/>
        <v>0</v>
      </c>
      <c r="CP462" s="500">
        <f t="shared" si="1317"/>
        <v>3.9139534883720932</v>
      </c>
      <c r="CQ462" s="237">
        <f t="shared" si="1318"/>
        <v>4.3500000000000005</v>
      </c>
      <c r="CR462" s="500">
        <f t="shared" si="1319"/>
        <v>168.3</v>
      </c>
      <c r="CS462" s="404">
        <f t="shared" si="1320"/>
        <v>200.10000000000002</v>
      </c>
      <c r="CT462" s="565"/>
      <c r="CU462" s="581"/>
      <c r="CV462" s="500">
        <f t="shared" si="1321"/>
        <v>0</v>
      </c>
      <c r="CW462" s="404">
        <f t="shared" si="1322"/>
        <v>0</v>
      </c>
      <c r="CX462" s="565"/>
      <c r="CY462" s="581"/>
      <c r="CZ462" s="500">
        <f t="shared" si="1323"/>
        <v>0</v>
      </c>
      <c r="DA462" s="404">
        <f t="shared" si="1324"/>
        <v>0</v>
      </c>
      <c r="DB462" s="565"/>
      <c r="DC462" s="581"/>
      <c r="DD462" s="500">
        <f t="shared" si="1325"/>
        <v>0</v>
      </c>
      <c r="DE462" s="404">
        <f t="shared" si="1326"/>
        <v>0</v>
      </c>
      <c r="DF462" s="500">
        <f t="shared" si="1327"/>
        <v>0</v>
      </c>
      <c r="DG462" s="404">
        <f t="shared" si="1328"/>
        <v>0</v>
      </c>
      <c r="DH462" s="500">
        <f t="shared" si="1329"/>
        <v>0</v>
      </c>
      <c r="DI462" s="404">
        <f t="shared" si="1330"/>
        <v>0</v>
      </c>
      <c r="DJ462" s="500">
        <f t="shared" si="1331"/>
        <v>54</v>
      </c>
      <c r="DK462" s="404">
        <f t="shared" si="1332"/>
        <v>52</v>
      </c>
      <c r="DL462" s="500">
        <f t="shared" si="1333"/>
        <v>0</v>
      </c>
      <c r="DM462" s="404">
        <f t="shared" si="1334"/>
        <v>0</v>
      </c>
      <c r="DN462" s="236">
        <f t="shared" si="1335"/>
        <v>4.0259259259259261</v>
      </c>
      <c r="DO462" s="237">
        <f t="shared" si="1336"/>
        <v>4.4711538461538467</v>
      </c>
      <c r="DP462" s="500">
        <f t="shared" si="1337"/>
        <v>217.4</v>
      </c>
      <c r="DQ462" s="404">
        <f t="shared" si="1338"/>
        <v>232.50000000000003</v>
      </c>
      <c r="DR462" s="500">
        <f t="shared" si="1339"/>
        <v>0</v>
      </c>
      <c r="DS462" s="404">
        <f t="shared" si="1340"/>
        <v>0</v>
      </c>
      <c r="DT462" s="500">
        <f t="shared" si="1341"/>
        <v>0</v>
      </c>
      <c r="DU462" s="404">
        <f t="shared" si="1342"/>
        <v>0</v>
      </c>
      <c r="DV462" s="565">
        <v>21</v>
      </c>
      <c r="DW462" s="582">
        <v>17</v>
      </c>
      <c r="DX462" s="500">
        <f t="shared" si="1343"/>
        <v>0</v>
      </c>
      <c r="DY462" s="404">
        <f t="shared" si="1344"/>
        <v>0</v>
      </c>
      <c r="DZ462" s="565">
        <v>8</v>
      </c>
      <c r="EA462" s="582">
        <v>10</v>
      </c>
      <c r="EB462" s="500">
        <f t="shared" si="1345"/>
        <v>0</v>
      </c>
      <c r="EC462" s="404">
        <f t="shared" si="1346"/>
        <v>0</v>
      </c>
      <c r="ED462" s="565"/>
      <c r="EE462" s="582"/>
      <c r="EF462" s="500">
        <f t="shared" si="1347"/>
        <v>0</v>
      </c>
      <c r="EG462" s="404">
        <f t="shared" si="1348"/>
        <v>0</v>
      </c>
      <c r="EH462" s="500">
        <f t="shared" si="1349"/>
        <v>29</v>
      </c>
      <c r="EI462" s="404">
        <f t="shared" si="1350"/>
        <v>27</v>
      </c>
      <c r="EJ462" s="500">
        <f t="shared" si="1351"/>
        <v>0</v>
      </c>
      <c r="EK462" s="404">
        <f t="shared" si="1352"/>
        <v>0</v>
      </c>
      <c r="EL462" s="564">
        <v>2.9</v>
      </c>
      <c r="EM462" s="583">
        <v>3.6</v>
      </c>
      <c r="EN462" s="500">
        <f t="shared" si="1353"/>
        <v>60.9</v>
      </c>
      <c r="EO462" s="404">
        <f t="shared" si="1354"/>
        <v>61.2</v>
      </c>
      <c r="EP462" s="564">
        <v>3.8</v>
      </c>
      <c r="EQ462" s="583">
        <v>4.2</v>
      </c>
      <c r="ER462" s="500">
        <f t="shared" si="1355"/>
        <v>30.4</v>
      </c>
      <c r="ES462" s="404">
        <f t="shared" si="1356"/>
        <v>42</v>
      </c>
      <c r="ET462" s="564"/>
      <c r="EU462" s="583"/>
      <c r="EV462" s="500">
        <f t="shared" si="1357"/>
        <v>0</v>
      </c>
      <c r="EW462" s="404">
        <f t="shared" si="1358"/>
        <v>0</v>
      </c>
      <c r="EX462" s="236">
        <f t="shared" si="1359"/>
        <v>3.1482758620689655</v>
      </c>
      <c r="EY462" s="237">
        <f t="shared" si="1360"/>
        <v>3.8222222222222224</v>
      </c>
      <c r="EZ462" s="500">
        <f t="shared" si="1361"/>
        <v>91.3</v>
      </c>
      <c r="FA462" s="404">
        <f t="shared" si="1362"/>
        <v>103.2</v>
      </c>
      <c r="FB462" s="565"/>
      <c r="FC462" s="583"/>
      <c r="FD462" s="500">
        <f t="shared" si="1363"/>
        <v>0</v>
      </c>
      <c r="FE462" s="404">
        <f t="shared" si="1364"/>
        <v>0</v>
      </c>
      <c r="FF462" s="565"/>
      <c r="FG462" s="583"/>
      <c r="FH462" s="500">
        <f t="shared" si="1365"/>
        <v>0</v>
      </c>
      <c r="FI462" s="404">
        <f t="shared" si="1366"/>
        <v>0</v>
      </c>
      <c r="FJ462" s="565"/>
      <c r="FK462" s="583"/>
      <c r="FL462" s="500">
        <f t="shared" si="1367"/>
        <v>0</v>
      </c>
      <c r="FM462" s="404">
        <f t="shared" si="1368"/>
        <v>0</v>
      </c>
      <c r="FN462" s="500">
        <f t="shared" si="1369"/>
        <v>0</v>
      </c>
      <c r="FO462" s="404">
        <f t="shared" si="1370"/>
        <v>0</v>
      </c>
      <c r="FP462" s="500">
        <f t="shared" si="1371"/>
        <v>0</v>
      </c>
      <c r="FQ462" s="404">
        <f t="shared" si="1372"/>
        <v>0</v>
      </c>
      <c r="FR462" s="565">
        <v>2</v>
      </c>
      <c r="FS462" s="423">
        <v>6</v>
      </c>
      <c r="FT462" s="500">
        <f t="shared" si="1373"/>
        <v>0</v>
      </c>
      <c r="FU462" s="404">
        <f t="shared" si="1374"/>
        <v>0</v>
      </c>
      <c r="FV462" s="564">
        <v>2.8</v>
      </c>
      <c r="FW462" s="584">
        <v>8.8000000000000007</v>
      </c>
      <c r="FX462" s="500">
        <f t="shared" si="1375"/>
        <v>5.6</v>
      </c>
      <c r="FY462" s="404">
        <f t="shared" si="1376"/>
        <v>52.800000000000004</v>
      </c>
      <c r="FZ462" s="564"/>
      <c r="GA462" s="584"/>
      <c r="GB462" s="500">
        <f t="shared" si="1377"/>
        <v>0</v>
      </c>
      <c r="GC462" s="404">
        <f t="shared" si="1378"/>
        <v>0</v>
      </c>
      <c r="GD462" s="510">
        <f t="shared" si="1379"/>
        <v>61</v>
      </c>
      <c r="GE462" s="404">
        <f t="shared" si="1380"/>
        <v>51</v>
      </c>
      <c r="GF462" s="500">
        <f t="shared" si="1381"/>
        <v>0</v>
      </c>
      <c r="GG462" s="404">
        <f t="shared" si="1382"/>
        <v>0</v>
      </c>
      <c r="GH462" s="500">
        <f t="shared" si="1383"/>
        <v>191.9</v>
      </c>
      <c r="GI462" s="404">
        <f t="shared" si="1384"/>
        <v>185.7</v>
      </c>
      <c r="GJ462" s="500" t="str">
        <f t="shared" si="1385"/>
        <v/>
      </c>
      <c r="GK462" s="404" t="str">
        <f t="shared" si="1386"/>
        <v/>
      </c>
      <c r="GL462" s="510">
        <f t="shared" si="1387"/>
        <v>22</v>
      </c>
      <c r="GM462" s="404">
        <f t="shared" si="1388"/>
        <v>28</v>
      </c>
      <c r="GN462" s="500">
        <f t="shared" si="1389"/>
        <v>0</v>
      </c>
      <c r="GO462" s="404">
        <f t="shared" si="1390"/>
        <v>0</v>
      </c>
      <c r="GP462" s="500">
        <f t="shared" si="1391"/>
        <v>116.80000000000001</v>
      </c>
      <c r="GQ462" s="404">
        <f t="shared" si="1392"/>
        <v>150</v>
      </c>
      <c r="GR462" s="500">
        <f t="shared" si="1393"/>
        <v>0</v>
      </c>
      <c r="GS462" s="404">
        <f t="shared" si="1394"/>
        <v>0</v>
      </c>
      <c r="GT462" s="510">
        <f t="shared" si="1395"/>
        <v>83</v>
      </c>
      <c r="GU462" s="404">
        <f t="shared" si="1396"/>
        <v>79</v>
      </c>
      <c r="GV462" s="500">
        <f t="shared" si="1397"/>
        <v>0</v>
      </c>
      <c r="GW462" s="404">
        <f t="shared" si="1398"/>
        <v>0</v>
      </c>
      <c r="GX462" s="500">
        <f t="shared" si="1399"/>
        <v>308.70000000000005</v>
      </c>
      <c r="GY462" s="404">
        <f t="shared" si="1400"/>
        <v>335.7</v>
      </c>
      <c r="GZ462" s="500" t="str">
        <f t="shared" si="1401"/>
        <v/>
      </c>
      <c r="HA462" s="404" t="str">
        <f t="shared" si="1402"/>
        <v/>
      </c>
      <c r="HB462" s="510">
        <f t="shared" si="1403"/>
        <v>0</v>
      </c>
      <c r="HC462" s="404">
        <f t="shared" si="1404"/>
        <v>0</v>
      </c>
      <c r="HD462" s="500">
        <f t="shared" si="1405"/>
        <v>0</v>
      </c>
      <c r="HE462" s="404">
        <f t="shared" si="1406"/>
        <v>0</v>
      </c>
      <c r="HF462" s="500" t="str">
        <f t="shared" si="1407"/>
        <v/>
      </c>
      <c r="HG462" s="404" t="str">
        <f t="shared" si="1408"/>
        <v/>
      </c>
      <c r="HH462" s="500" t="str">
        <f t="shared" si="1409"/>
        <v/>
      </c>
      <c r="HI462" s="404" t="str">
        <f t="shared" si="1410"/>
        <v/>
      </c>
      <c r="HJ462" s="510">
        <f t="shared" si="1411"/>
        <v>314.3</v>
      </c>
      <c r="HK462" s="404">
        <f t="shared" si="1412"/>
        <v>388.50000000000006</v>
      </c>
      <c r="HL462" s="500" t="str">
        <f t="shared" si="1413"/>
        <v/>
      </c>
      <c r="HM462" s="404" t="str">
        <f t="shared" si="1414"/>
        <v/>
      </c>
    </row>
    <row r="463" spans="1:221">
      <c r="A463" s="632" t="s">
        <v>541</v>
      </c>
      <c r="B463" s="656" t="s">
        <v>931</v>
      </c>
      <c r="C463" s="655"/>
      <c r="D463" s="657">
        <v>444954</v>
      </c>
      <c r="E463" s="578">
        <v>10</v>
      </c>
      <c r="F463" s="422">
        <v>348</v>
      </c>
      <c r="G463" s="423">
        <v>396</v>
      </c>
      <c r="H463" s="422">
        <v>7</v>
      </c>
      <c r="I463" s="423">
        <v>8</v>
      </c>
      <c r="J463" s="500">
        <f t="shared" si="1265"/>
        <v>341</v>
      </c>
      <c r="K463" s="404">
        <f t="shared" si="1266"/>
        <v>388</v>
      </c>
      <c r="L463" s="422">
        <v>60</v>
      </c>
      <c r="M463" s="423">
        <v>60</v>
      </c>
      <c r="N463" s="500">
        <f t="shared" si="1267"/>
        <v>341</v>
      </c>
      <c r="O463" s="404">
        <f t="shared" si="1268"/>
        <v>388</v>
      </c>
      <c r="P463" s="500">
        <f t="shared" si="1269"/>
        <v>0</v>
      </c>
      <c r="Q463" s="404">
        <f t="shared" si="1270"/>
        <v>0</v>
      </c>
      <c r="R463" s="422">
        <v>7</v>
      </c>
      <c r="S463" s="423">
        <v>7</v>
      </c>
      <c r="T463" s="500">
        <f t="shared" si="1271"/>
        <v>0</v>
      </c>
      <c r="U463" s="404">
        <f t="shared" si="1272"/>
        <v>0</v>
      </c>
      <c r="V463" s="422">
        <v>1</v>
      </c>
      <c r="W463" s="423"/>
      <c r="X463" s="500">
        <f t="shared" si="1273"/>
        <v>0</v>
      </c>
      <c r="Y463" s="404">
        <f t="shared" si="1274"/>
        <v>0</v>
      </c>
      <c r="Z463" s="422"/>
      <c r="AA463" s="423"/>
      <c r="AB463" s="500">
        <f t="shared" si="1275"/>
        <v>0</v>
      </c>
      <c r="AC463" s="404">
        <f t="shared" si="1276"/>
        <v>0</v>
      </c>
      <c r="AD463" s="500">
        <f t="shared" si="1277"/>
        <v>8</v>
      </c>
      <c r="AE463" s="404">
        <f t="shared" si="1278"/>
        <v>7</v>
      </c>
      <c r="AF463" s="500">
        <f t="shared" si="1279"/>
        <v>0</v>
      </c>
      <c r="AG463" s="404">
        <f t="shared" si="1280"/>
        <v>0</v>
      </c>
      <c r="AH463" s="564">
        <v>3.6</v>
      </c>
      <c r="AI463" s="580">
        <v>3.2</v>
      </c>
      <c r="AJ463" s="500">
        <f t="shared" si="1281"/>
        <v>25.2</v>
      </c>
      <c r="AK463" s="404">
        <f t="shared" si="1282"/>
        <v>22.400000000000002</v>
      </c>
      <c r="AL463" s="564">
        <v>4.5</v>
      </c>
      <c r="AM463" s="580"/>
      <c r="AN463" s="500">
        <f t="shared" si="1283"/>
        <v>4.5</v>
      </c>
      <c r="AO463" s="404">
        <f t="shared" si="1284"/>
        <v>0</v>
      </c>
      <c r="AP463" s="564"/>
      <c r="AQ463" s="580"/>
      <c r="AR463" s="500">
        <f t="shared" si="1285"/>
        <v>0</v>
      </c>
      <c r="AS463" s="404">
        <f t="shared" si="1286"/>
        <v>0</v>
      </c>
      <c r="AT463" s="236">
        <f t="shared" si="1287"/>
        <v>3.7124999999999999</v>
      </c>
      <c r="AU463" s="237">
        <f t="shared" si="1288"/>
        <v>3.2</v>
      </c>
      <c r="AV463" s="500">
        <f t="shared" si="1289"/>
        <v>29.7</v>
      </c>
      <c r="AW463" s="404">
        <f t="shared" si="1290"/>
        <v>22.400000000000002</v>
      </c>
      <c r="AX463" s="422"/>
      <c r="AY463" s="423"/>
      <c r="AZ463" s="500">
        <f t="shared" si="1291"/>
        <v>0</v>
      </c>
      <c r="BA463" s="404">
        <f t="shared" si="1292"/>
        <v>0</v>
      </c>
      <c r="BB463" s="422"/>
      <c r="BC463" s="423"/>
      <c r="BD463" s="500">
        <f t="shared" si="1293"/>
        <v>0</v>
      </c>
      <c r="BE463" s="404">
        <f t="shared" si="1294"/>
        <v>0</v>
      </c>
      <c r="BF463" s="422"/>
      <c r="BG463" s="423"/>
      <c r="BH463" s="500">
        <f t="shared" si="1295"/>
        <v>0</v>
      </c>
      <c r="BI463" s="404">
        <f t="shared" si="1296"/>
        <v>0</v>
      </c>
      <c r="BJ463" s="500">
        <f t="shared" si="1297"/>
        <v>0</v>
      </c>
      <c r="BK463" s="404">
        <f t="shared" si="1298"/>
        <v>0</v>
      </c>
      <c r="BL463" s="500">
        <f t="shared" si="1299"/>
        <v>0</v>
      </c>
      <c r="BM463" s="404">
        <f t="shared" si="1300"/>
        <v>0</v>
      </c>
      <c r="BN463" s="422">
        <v>104</v>
      </c>
      <c r="BO463" s="423">
        <v>111</v>
      </c>
      <c r="BP463" s="500">
        <f t="shared" si="1301"/>
        <v>0</v>
      </c>
      <c r="BQ463" s="404">
        <f t="shared" si="1302"/>
        <v>0</v>
      </c>
      <c r="BR463" s="422">
        <v>33</v>
      </c>
      <c r="BS463" s="423">
        <v>37</v>
      </c>
      <c r="BT463" s="500">
        <f t="shared" si="1303"/>
        <v>0</v>
      </c>
      <c r="BU463" s="404">
        <f t="shared" si="1304"/>
        <v>0</v>
      </c>
      <c r="BV463" s="422"/>
      <c r="BW463" s="423"/>
      <c r="BX463" s="500">
        <f t="shared" si="1305"/>
        <v>0</v>
      </c>
      <c r="BY463" s="404">
        <f t="shared" si="1306"/>
        <v>0</v>
      </c>
      <c r="BZ463" s="500">
        <f t="shared" si="1307"/>
        <v>137</v>
      </c>
      <c r="CA463" s="404">
        <f t="shared" si="1308"/>
        <v>148</v>
      </c>
      <c r="CB463" s="500">
        <f t="shared" si="1309"/>
        <v>0</v>
      </c>
      <c r="CC463" s="404">
        <f t="shared" si="1310"/>
        <v>0</v>
      </c>
      <c r="CD463" s="564">
        <v>3.6</v>
      </c>
      <c r="CE463" s="581">
        <v>3.6</v>
      </c>
      <c r="CF463" s="500">
        <f t="shared" si="1311"/>
        <v>374.40000000000003</v>
      </c>
      <c r="CG463" s="404">
        <f t="shared" si="1312"/>
        <v>399.6</v>
      </c>
      <c r="CH463" s="564">
        <v>4.5</v>
      </c>
      <c r="CI463" s="581">
        <v>3.7</v>
      </c>
      <c r="CJ463" s="500">
        <f t="shared" si="1313"/>
        <v>148.5</v>
      </c>
      <c r="CK463" s="404">
        <f t="shared" si="1314"/>
        <v>136.9</v>
      </c>
      <c r="CL463" s="564"/>
      <c r="CM463" s="581"/>
      <c r="CN463" s="500">
        <f t="shared" si="1315"/>
        <v>0</v>
      </c>
      <c r="CO463" s="404">
        <f t="shared" si="1316"/>
        <v>0</v>
      </c>
      <c r="CP463" s="500">
        <f t="shared" si="1317"/>
        <v>3.8167883211678837</v>
      </c>
      <c r="CQ463" s="237">
        <f t="shared" si="1318"/>
        <v>3.625</v>
      </c>
      <c r="CR463" s="500">
        <f t="shared" si="1319"/>
        <v>522.90000000000009</v>
      </c>
      <c r="CS463" s="404">
        <f t="shared" si="1320"/>
        <v>536.5</v>
      </c>
      <c r="CT463" s="565"/>
      <c r="CU463" s="581"/>
      <c r="CV463" s="500">
        <f t="shared" si="1321"/>
        <v>0</v>
      </c>
      <c r="CW463" s="404">
        <f t="shared" si="1322"/>
        <v>0</v>
      </c>
      <c r="CX463" s="565"/>
      <c r="CY463" s="581"/>
      <c r="CZ463" s="500">
        <f t="shared" si="1323"/>
        <v>0</v>
      </c>
      <c r="DA463" s="404">
        <f t="shared" si="1324"/>
        <v>0</v>
      </c>
      <c r="DB463" s="565"/>
      <c r="DC463" s="581"/>
      <c r="DD463" s="500">
        <f t="shared" si="1325"/>
        <v>0</v>
      </c>
      <c r="DE463" s="404">
        <f t="shared" si="1326"/>
        <v>0</v>
      </c>
      <c r="DF463" s="500">
        <f t="shared" si="1327"/>
        <v>0</v>
      </c>
      <c r="DG463" s="404">
        <f t="shared" si="1328"/>
        <v>0</v>
      </c>
      <c r="DH463" s="500">
        <f t="shared" si="1329"/>
        <v>0</v>
      </c>
      <c r="DI463" s="404">
        <f t="shared" si="1330"/>
        <v>0</v>
      </c>
      <c r="DJ463" s="500">
        <f t="shared" si="1331"/>
        <v>145</v>
      </c>
      <c r="DK463" s="404">
        <f t="shared" si="1332"/>
        <v>155</v>
      </c>
      <c r="DL463" s="500">
        <f t="shared" si="1333"/>
        <v>0</v>
      </c>
      <c r="DM463" s="404">
        <f t="shared" si="1334"/>
        <v>0</v>
      </c>
      <c r="DN463" s="236">
        <f t="shared" si="1335"/>
        <v>3.8110344827586218</v>
      </c>
      <c r="DO463" s="237">
        <f t="shared" si="1336"/>
        <v>3.6058064516129029</v>
      </c>
      <c r="DP463" s="500">
        <f t="shared" si="1337"/>
        <v>552.60000000000014</v>
      </c>
      <c r="DQ463" s="404">
        <f t="shared" si="1338"/>
        <v>558.9</v>
      </c>
      <c r="DR463" s="500">
        <f t="shared" si="1339"/>
        <v>0</v>
      </c>
      <c r="DS463" s="404">
        <f t="shared" si="1340"/>
        <v>0</v>
      </c>
      <c r="DT463" s="500">
        <f t="shared" si="1341"/>
        <v>0</v>
      </c>
      <c r="DU463" s="404">
        <f t="shared" si="1342"/>
        <v>0</v>
      </c>
      <c r="DV463" s="565">
        <v>126</v>
      </c>
      <c r="DW463" s="582">
        <v>136</v>
      </c>
      <c r="DX463" s="500">
        <f t="shared" si="1343"/>
        <v>0</v>
      </c>
      <c r="DY463" s="404">
        <f t="shared" si="1344"/>
        <v>0</v>
      </c>
      <c r="DZ463" s="565">
        <v>42</v>
      </c>
      <c r="EA463" s="582">
        <v>75</v>
      </c>
      <c r="EB463" s="500">
        <f t="shared" si="1345"/>
        <v>0</v>
      </c>
      <c r="EC463" s="404">
        <f t="shared" si="1346"/>
        <v>0</v>
      </c>
      <c r="ED463" s="565"/>
      <c r="EE463" s="582"/>
      <c r="EF463" s="500">
        <f t="shared" si="1347"/>
        <v>0</v>
      </c>
      <c r="EG463" s="404">
        <f t="shared" si="1348"/>
        <v>0</v>
      </c>
      <c r="EH463" s="500">
        <f t="shared" si="1349"/>
        <v>168</v>
      </c>
      <c r="EI463" s="404">
        <f t="shared" si="1350"/>
        <v>211</v>
      </c>
      <c r="EJ463" s="500">
        <f t="shared" si="1351"/>
        <v>0</v>
      </c>
      <c r="EK463" s="404">
        <f t="shared" si="1352"/>
        <v>0</v>
      </c>
      <c r="EL463" s="564">
        <v>3.8</v>
      </c>
      <c r="EM463" s="583">
        <v>3.8</v>
      </c>
      <c r="EN463" s="500">
        <f t="shared" si="1353"/>
        <v>478.79999999999995</v>
      </c>
      <c r="EO463" s="404">
        <f t="shared" si="1354"/>
        <v>516.79999999999995</v>
      </c>
      <c r="EP463" s="564">
        <v>4</v>
      </c>
      <c r="EQ463" s="583">
        <v>2.9</v>
      </c>
      <c r="ER463" s="500">
        <f t="shared" si="1355"/>
        <v>168</v>
      </c>
      <c r="ES463" s="404">
        <f t="shared" si="1356"/>
        <v>217.5</v>
      </c>
      <c r="ET463" s="564"/>
      <c r="EU463" s="583"/>
      <c r="EV463" s="500">
        <f t="shared" si="1357"/>
        <v>0</v>
      </c>
      <c r="EW463" s="404">
        <f t="shared" si="1358"/>
        <v>0</v>
      </c>
      <c r="EX463" s="236">
        <f t="shared" si="1359"/>
        <v>3.8499999999999996</v>
      </c>
      <c r="EY463" s="237">
        <f t="shared" si="1360"/>
        <v>3.4800947867298575</v>
      </c>
      <c r="EZ463" s="500">
        <f t="shared" si="1361"/>
        <v>646.79999999999995</v>
      </c>
      <c r="FA463" s="404">
        <f t="shared" si="1362"/>
        <v>734.3</v>
      </c>
      <c r="FB463" s="565"/>
      <c r="FC463" s="583"/>
      <c r="FD463" s="500">
        <f t="shared" si="1363"/>
        <v>0</v>
      </c>
      <c r="FE463" s="404">
        <f t="shared" si="1364"/>
        <v>0</v>
      </c>
      <c r="FF463" s="565"/>
      <c r="FG463" s="583"/>
      <c r="FH463" s="500">
        <f t="shared" si="1365"/>
        <v>0</v>
      </c>
      <c r="FI463" s="404">
        <f t="shared" si="1366"/>
        <v>0</v>
      </c>
      <c r="FJ463" s="565"/>
      <c r="FK463" s="583"/>
      <c r="FL463" s="500">
        <f t="shared" si="1367"/>
        <v>0</v>
      </c>
      <c r="FM463" s="404">
        <f t="shared" si="1368"/>
        <v>0</v>
      </c>
      <c r="FN463" s="500">
        <f t="shared" si="1369"/>
        <v>0</v>
      </c>
      <c r="FO463" s="404">
        <f t="shared" si="1370"/>
        <v>0</v>
      </c>
      <c r="FP463" s="500">
        <f t="shared" si="1371"/>
        <v>0</v>
      </c>
      <c r="FQ463" s="404">
        <f t="shared" si="1372"/>
        <v>0</v>
      </c>
      <c r="FR463" s="565">
        <v>28</v>
      </c>
      <c r="FS463" s="423">
        <v>22</v>
      </c>
      <c r="FT463" s="500">
        <f t="shared" si="1373"/>
        <v>0</v>
      </c>
      <c r="FU463" s="404">
        <f t="shared" si="1374"/>
        <v>0</v>
      </c>
      <c r="FV463" s="564">
        <v>8.6999999999999993</v>
      </c>
      <c r="FW463" s="584">
        <v>6.6</v>
      </c>
      <c r="FX463" s="500">
        <f t="shared" si="1375"/>
        <v>243.59999999999997</v>
      </c>
      <c r="FY463" s="404">
        <f t="shared" si="1376"/>
        <v>145.19999999999999</v>
      </c>
      <c r="FZ463" s="564"/>
      <c r="GA463" s="584"/>
      <c r="GB463" s="500">
        <f t="shared" si="1377"/>
        <v>0</v>
      </c>
      <c r="GC463" s="404">
        <f t="shared" si="1378"/>
        <v>0</v>
      </c>
      <c r="GD463" s="510">
        <f t="shared" si="1379"/>
        <v>237</v>
      </c>
      <c r="GE463" s="404">
        <f t="shared" si="1380"/>
        <v>254</v>
      </c>
      <c r="GF463" s="500">
        <f t="shared" si="1381"/>
        <v>0</v>
      </c>
      <c r="GG463" s="404">
        <f t="shared" si="1382"/>
        <v>0</v>
      </c>
      <c r="GH463" s="500">
        <f t="shared" si="1383"/>
        <v>878.4</v>
      </c>
      <c r="GI463" s="404">
        <f t="shared" si="1384"/>
        <v>938.8</v>
      </c>
      <c r="GJ463" s="500" t="str">
        <f t="shared" si="1385"/>
        <v/>
      </c>
      <c r="GK463" s="404" t="str">
        <f t="shared" si="1386"/>
        <v/>
      </c>
      <c r="GL463" s="510">
        <f t="shared" si="1387"/>
        <v>76</v>
      </c>
      <c r="GM463" s="404">
        <f t="shared" si="1388"/>
        <v>112</v>
      </c>
      <c r="GN463" s="500">
        <f t="shared" si="1389"/>
        <v>0</v>
      </c>
      <c r="GO463" s="404">
        <f t="shared" si="1390"/>
        <v>0</v>
      </c>
      <c r="GP463" s="500">
        <f t="shared" si="1391"/>
        <v>321</v>
      </c>
      <c r="GQ463" s="404">
        <f t="shared" si="1392"/>
        <v>354.4</v>
      </c>
      <c r="GR463" s="500">
        <f t="shared" si="1393"/>
        <v>0</v>
      </c>
      <c r="GS463" s="404">
        <f t="shared" si="1394"/>
        <v>0</v>
      </c>
      <c r="GT463" s="510">
        <f t="shared" si="1395"/>
        <v>313</v>
      </c>
      <c r="GU463" s="404">
        <f t="shared" si="1396"/>
        <v>366</v>
      </c>
      <c r="GV463" s="500">
        <f t="shared" si="1397"/>
        <v>0</v>
      </c>
      <c r="GW463" s="404">
        <f t="shared" si="1398"/>
        <v>0</v>
      </c>
      <c r="GX463" s="500">
        <f t="shared" si="1399"/>
        <v>1199.4000000000001</v>
      </c>
      <c r="GY463" s="404">
        <f t="shared" si="1400"/>
        <v>1293.1999999999998</v>
      </c>
      <c r="GZ463" s="500" t="str">
        <f t="shared" si="1401"/>
        <v/>
      </c>
      <c r="HA463" s="404" t="str">
        <f t="shared" si="1402"/>
        <v/>
      </c>
      <c r="HB463" s="510">
        <f t="shared" si="1403"/>
        <v>0</v>
      </c>
      <c r="HC463" s="404">
        <f t="shared" si="1404"/>
        <v>0</v>
      </c>
      <c r="HD463" s="500">
        <f t="shared" si="1405"/>
        <v>0</v>
      </c>
      <c r="HE463" s="404">
        <f t="shared" si="1406"/>
        <v>0</v>
      </c>
      <c r="HF463" s="500" t="str">
        <f t="shared" si="1407"/>
        <v/>
      </c>
      <c r="HG463" s="404" t="str">
        <f t="shared" si="1408"/>
        <v/>
      </c>
      <c r="HH463" s="500" t="str">
        <f t="shared" si="1409"/>
        <v/>
      </c>
      <c r="HI463" s="404" t="str">
        <f t="shared" si="1410"/>
        <v/>
      </c>
      <c r="HJ463" s="510">
        <f t="shared" si="1411"/>
        <v>1443</v>
      </c>
      <c r="HK463" s="404">
        <f t="shared" si="1412"/>
        <v>1438.3999999999999</v>
      </c>
      <c r="HL463" s="500" t="str">
        <f t="shared" si="1413"/>
        <v/>
      </c>
      <c r="HM463" s="404" t="str">
        <f t="shared" si="1414"/>
        <v/>
      </c>
    </row>
    <row r="464" spans="1:221">
      <c r="A464" s="632" t="s">
        <v>541</v>
      </c>
      <c r="B464" s="587" t="s">
        <v>932</v>
      </c>
      <c r="C464" s="654"/>
      <c r="D464" s="577">
        <v>237817</v>
      </c>
      <c r="E464" s="578">
        <v>10</v>
      </c>
      <c r="F464" s="422">
        <v>277</v>
      </c>
      <c r="G464" s="423">
        <v>215</v>
      </c>
      <c r="H464" s="422">
        <v>15</v>
      </c>
      <c r="I464" s="423">
        <v>5</v>
      </c>
      <c r="J464" s="500">
        <f t="shared" si="1265"/>
        <v>262</v>
      </c>
      <c r="K464" s="404">
        <f t="shared" si="1266"/>
        <v>210</v>
      </c>
      <c r="L464" s="422">
        <v>60</v>
      </c>
      <c r="M464" s="423">
        <v>60</v>
      </c>
      <c r="N464" s="500">
        <f t="shared" si="1267"/>
        <v>262</v>
      </c>
      <c r="O464" s="404">
        <f t="shared" si="1268"/>
        <v>210</v>
      </c>
      <c r="P464" s="500">
        <f t="shared" si="1269"/>
        <v>0</v>
      </c>
      <c r="Q464" s="404">
        <f t="shared" si="1270"/>
        <v>0</v>
      </c>
      <c r="R464" s="422">
        <v>31</v>
      </c>
      <c r="S464" s="423">
        <v>29</v>
      </c>
      <c r="T464" s="500">
        <f t="shared" si="1271"/>
        <v>0</v>
      </c>
      <c r="U464" s="404">
        <f t="shared" si="1272"/>
        <v>0</v>
      </c>
      <c r="V464" s="422">
        <v>1</v>
      </c>
      <c r="W464" s="423">
        <v>1</v>
      </c>
      <c r="X464" s="500">
        <f t="shared" si="1273"/>
        <v>0</v>
      </c>
      <c r="Y464" s="404">
        <f t="shared" si="1274"/>
        <v>0</v>
      </c>
      <c r="Z464" s="422"/>
      <c r="AA464" s="423"/>
      <c r="AB464" s="500">
        <f t="shared" si="1275"/>
        <v>0</v>
      </c>
      <c r="AC464" s="404">
        <f t="shared" si="1276"/>
        <v>0</v>
      </c>
      <c r="AD464" s="500">
        <f t="shared" si="1277"/>
        <v>32</v>
      </c>
      <c r="AE464" s="404">
        <f t="shared" si="1278"/>
        <v>30</v>
      </c>
      <c r="AF464" s="500">
        <f t="shared" si="1279"/>
        <v>0</v>
      </c>
      <c r="AG464" s="404">
        <f t="shared" si="1280"/>
        <v>0</v>
      </c>
      <c r="AH464" s="564">
        <v>3.9</v>
      </c>
      <c r="AI464" s="580">
        <v>3.9</v>
      </c>
      <c r="AJ464" s="500">
        <f t="shared" si="1281"/>
        <v>120.89999999999999</v>
      </c>
      <c r="AK464" s="404">
        <f t="shared" si="1282"/>
        <v>113.1</v>
      </c>
      <c r="AL464" s="564">
        <v>2</v>
      </c>
      <c r="AM464" s="580">
        <v>3.5</v>
      </c>
      <c r="AN464" s="500">
        <f t="shared" si="1283"/>
        <v>2</v>
      </c>
      <c r="AO464" s="404">
        <f t="shared" si="1284"/>
        <v>3.5</v>
      </c>
      <c r="AP464" s="564"/>
      <c r="AQ464" s="580"/>
      <c r="AR464" s="500">
        <f t="shared" si="1285"/>
        <v>0</v>
      </c>
      <c r="AS464" s="404">
        <f t="shared" si="1286"/>
        <v>0</v>
      </c>
      <c r="AT464" s="236">
        <f t="shared" si="1287"/>
        <v>3.8406249999999997</v>
      </c>
      <c r="AU464" s="237">
        <f t="shared" si="1288"/>
        <v>3.8866666666666663</v>
      </c>
      <c r="AV464" s="500">
        <f t="shared" si="1289"/>
        <v>122.89999999999999</v>
      </c>
      <c r="AW464" s="404">
        <f t="shared" si="1290"/>
        <v>116.6</v>
      </c>
      <c r="AX464" s="422"/>
      <c r="AY464" s="423"/>
      <c r="AZ464" s="500">
        <f t="shared" si="1291"/>
        <v>0</v>
      </c>
      <c r="BA464" s="404">
        <f t="shared" si="1292"/>
        <v>0</v>
      </c>
      <c r="BB464" s="422"/>
      <c r="BC464" s="423"/>
      <c r="BD464" s="500">
        <f t="shared" si="1293"/>
        <v>0</v>
      </c>
      <c r="BE464" s="404">
        <f t="shared" si="1294"/>
        <v>0</v>
      </c>
      <c r="BF464" s="422"/>
      <c r="BG464" s="423"/>
      <c r="BH464" s="500">
        <f t="shared" si="1295"/>
        <v>0</v>
      </c>
      <c r="BI464" s="404">
        <f t="shared" si="1296"/>
        <v>0</v>
      </c>
      <c r="BJ464" s="500">
        <f t="shared" si="1297"/>
        <v>0</v>
      </c>
      <c r="BK464" s="404">
        <f t="shared" si="1298"/>
        <v>0</v>
      </c>
      <c r="BL464" s="500">
        <f t="shared" si="1299"/>
        <v>0</v>
      </c>
      <c r="BM464" s="404">
        <f t="shared" si="1300"/>
        <v>0</v>
      </c>
      <c r="BN464" s="422">
        <v>108</v>
      </c>
      <c r="BO464" s="423">
        <v>103</v>
      </c>
      <c r="BP464" s="500">
        <f t="shared" si="1301"/>
        <v>0</v>
      </c>
      <c r="BQ464" s="404">
        <f t="shared" si="1302"/>
        <v>0</v>
      </c>
      <c r="BR464" s="422">
        <v>27</v>
      </c>
      <c r="BS464" s="423">
        <v>8</v>
      </c>
      <c r="BT464" s="500">
        <f t="shared" si="1303"/>
        <v>0</v>
      </c>
      <c r="BU464" s="404">
        <f t="shared" si="1304"/>
        <v>0</v>
      </c>
      <c r="BV464" s="422"/>
      <c r="BW464" s="423"/>
      <c r="BX464" s="500">
        <f t="shared" si="1305"/>
        <v>0</v>
      </c>
      <c r="BY464" s="404">
        <f t="shared" si="1306"/>
        <v>0</v>
      </c>
      <c r="BZ464" s="500">
        <f t="shared" si="1307"/>
        <v>135</v>
      </c>
      <c r="CA464" s="404">
        <f t="shared" si="1308"/>
        <v>111</v>
      </c>
      <c r="CB464" s="500">
        <f t="shared" si="1309"/>
        <v>0</v>
      </c>
      <c r="CC464" s="404">
        <f t="shared" si="1310"/>
        <v>0</v>
      </c>
      <c r="CD464" s="564">
        <v>5.2</v>
      </c>
      <c r="CE464" s="581">
        <v>6.4</v>
      </c>
      <c r="CF464" s="500">
        <f t="shared" si="1311"/>
        <v>561.6</v>
      </c>
      <c r="CG464" s="404">
        <f t="shared" si="1312"/>
        <v>659.2</v>
      </c>
      <c r="CH464" s="564">
        <v>6.6</v>
      </c>
      <c r="CI464" s="581">
        <v>7.7</v>
      </c>
      <c r="CJ464" s="500">
        <f t="shared" si="1313"/>
        <v>178.2</v>
      </c>
      <c r="CK464" s="404">
        <f t="shared" si="1314"/>
        <v>61.6</v>
      </c>
      <c r="CL464" s="564"/>
      <c r="CM464" s="581"/>
      <c r="CN464" s="500">
        <f t="shared" si="1315"/>
        <v>0</v>
      </c>
      <c r="CO464" s="404">
        <f t="shared" si="1316"/>
        <v>0</v>
      </c>
      <c r="CP464" s="500">
        <f t="shared" si="1317"/>
        <v>5.4799999999999995</v>
      </c>
      <c r="CQ464" s="237">
        <f t="shared" si="1318"/>
        <v>6.493693693693694</v>
      </c>
      <c r="CR464" s="500">
        <f t="shared" si="1319"/>
        <v>739.8</v>
      </c>
      <c r="CS464" s="404">
        <f t="shared" si="1320"/>
        <v>720.80000000000007</v>
      </c>
      <c r="CT464" s="565"/>
      <c r="CU464" s="581"/>
      <c r="CV464" s="500">
        <f t="shared" si="1321"/>
        <v>0</v>
      </c>
      <c r="CW464" s="404">
        <f t="shared" si="1322"/>
        <v>0</v>
      </c>
      <c r="CX464" s="565"/>
      <c r="CY464" s="581"/>
      <c r="CZ464" s="500">
        <f t="shared" si="1323"/>
        <v>0</v>
      </c>
      <c r="DA464" s="404">
        <f t="shared" si="1324"/>
        <v>0</v>
      </c>
      <c r="DB464" s="565"/>
      <c r="DC464" s="581"/>
      <c r="DD464" s="500">
        <f t="shared" si="1325"/>
        <v>0</v>
      </c>
      <c r="DE464" s="404">
        <f t="shared" si="1326"/>
        <v>0</v>
      </c>
      <c r="DF464" s="500">
        <f t="shared" si="1327"/>
        <v>0</v>
      </c>
      <c r="DG464" s="404">
        <f t="shared" si="1328"/>
        <v>0</v>
      </c>
      <c r="DH464" s="500">
        <f t="shared" si="1329"/>
        <v>0</v>
      </c>
      <c r="DI464" s="404">
        <f t="shared" si="1330"/>
        <v>0</v>
      </c>
      <c r="DJ464" s="500">
        <f t="shared" si="1331"/>
        <v>167</v>
      </c>
      <c r="DK464" s="404">
        <f t="shared" si="1332"/>
        <v>141</v>
      </c>
      <c r="DL464" s="500">
        <f t="shared" si="1333"/>
        <v>0</v>
      </c>
      <c r="DM464" s="404">
        <f t="shared" si="1334"/>
        <v>0</v>
      </c>
      <c r="DN464" s="236">
        <f t="shared" si="1335"/>
        <v>5.1658682634730537</v>
      </c>
      <c r="DO464" s="237">
        <f t="shared" si="1336"/>
        <v>5.9390070921985822</v>
      </c>
      <c r="DP464" s="500">
        <f t="shared" si="1337"/>
        <v>862.69999999999993</v>
      </c>
      <c r="DQ464" s="404">
        <f t="shared" si="1338"/>
        <v>837.40000000000009</v>
      </c>
      <c r="DR464" s="500">
        <f t="shared" si="1339"/>
        <v>0</v>
      </c>
      <c r="DS464" s="404">
        <f t="shared" si="1340"/>
        <v>0</v>
      </c>
      <c r="DT464" s="500">
        <f t="shared" si="1341"/>
        <v>0</v>
      </c>
      <c r="DU464" s="404">
        <f t="shared" si="1342"/>
        <v>0</v>
      </c>
      <c r="DV464" s="565">
        <v>38</v>
      </c>
      <c r="DW464" s="582">
        <v>21</v>
      </c>
      <c r="DX464" s="500">
        <f t="shared" si="1343"/>
        <v>0</v>
      </c>
      <c r="DY464" s="404">
        <f t="shared" si="1344"/>
        <v>0</v>
      </c>
      <c r="DZ464" s="565">
        <v>9</v>
      </c>
      <c r="EA464" s="582">
        <v>10</v>
      </c>
      <c r="EB464" s="500">
        <f t="shared" si="1345"/>
        <v>0</v>
      </c>
      <c r="EC464" s="404">
        <f t="shared" si="1346"/>
        <v>0</v>
      </c>
      <c r="ED464" s="565"/>
      <c r="EE464" s="582"/>
      <c r="EF464" s="500">
        <f t="shared" si="1347"/>
        <v>0</v>
      </c>
      <c r="EG464" s="404">
        <f t="shared" si="1348"/>
        <v>0</v>
      </c>
      <c r="EH464" s="500">
        <f t="shared" si="1349"/>
        <v>47</v>
      </c>
      <c r="EI464" s="404">
        <f t="shared" si="1350"/>
        <v>31</v>
      </c>
      <c r="EJ464" s="500">
        <f t="shared" si="1351"/>
        <v>0</v>
      </c>
      <c r="EK464" s="404">
        <f t="shared" si="1352"/>
        <v>0</v>
      </c>
      <c r="EL464" s="564">
        <v>4.3</v>
      </c>
      <c r="EM464" s="583">
        <v>3.4</v>
      </c>
      <c r="EN464" s="500">
        <f t="shared" si="1353"/>
        <v>163.4</v>
      </c>
      <c r="EO464" s="404">
        <f t="shared" si="1354"/>
        <v>71.399999999999991</v>
      </c>
      <c r="EP464" s="564">
        <v>4.2</v>
      </c>
      <c r="EQ464" s="583">
        <v>3.8</v>
      </c>
      <c r="ER464" s="500">
        <f t="shared" si="1355"/>
        <v>37.800000000000004</v>
      </c>
      <c r="ES464" s="404">
        <f t="shared" si="1356"/>
        <v>38</v>
      </c>
      <c r="ET464" s="564"/>
      <c r="EU464" s="583"/>
      <c r="EV464" s="500">
        <f t="shared" si="1357"/>
        <v>0</v>
      </c>
      <c r="EW464" s="404">
        <f t="shared" si="1358"/>
        <v>0</v>
      </c>
      <c r="EX464" s="236">
        <f t="shared" si="1359"/>
        <v>4.2808510638297879</v>
      </c>
      <c r="EY464" s="237">
        <f t="shared" si="1360"/>
        <v>3.5290322580645159</v>
      </c>
      <c r="EZ464" s="500">
        <f t="shared" si="1361"/>
        <v>201.20000000000002</v>
      </c>
      <c r="FA464" s="404">
        <f t="shared" si="1362"/>
        <v>109.39999999999999</v>
      </c>
      <c r="FB464" s="565"/>
      <c r="FC464" s="583"/>
      <c r="FD464" s="500">
        <f t="shared" si="1363"/>
        <v>0</v>
      </c>
      <c r="FE464" s="404">
        <f t="shared" si="1364"/>
        <v>0</v>
      </c>
      <c r="FF464" s="565"/>
      <c r="FG464" s="583"/>
      <c r="FH464" s="500">
        <f t="shared" si="1365"/>
        <v>0</v>
      </c>
      <c r="FI464" s="404">
        <f t="shared" si="1366"/>
        <v>0</v>
      </c>
      <c r="FJ464" s="565"/>
      <c r="FK464" s="583"/>
      <c r="FL464" s="500">
        <f t="shared" si="1367"/>
        <v>0</v>
      </c>
      <c r="FM464" s="404">
        <f t="shared" si="1368"/>
        <v>0</v>
      </c>
      <c r="FN464" s="500">
        <f t="shared" si="1369"/>
        <v>0</v>
      </c>
      <c r="FO464" s="404">
        <f t="shared" si="1370"/>
        <v>0</v>
      </c>
      <c r="FP464" s="500">
        <f t="shared" si="1371"/>
        <v>0</v>
      </c>
      <c r="FQ464" s="404">
        <f t="shared" si="1372"/>
        <v>0</v>
      </c>
      <c r="FR464" s="565">
        <v>48</v>
      </c>
      <c r="FS464" s="423">
        <v>38</v>
      </c>
      <c r="FT464" s="500">
        <f t="shared" si="1373"/>
        <v>0</v>
      </c>
      <c r="FU464" s="404">
        <f t="shared" si="1374"/>
        <v>0</v>
      </c>
      <c r="FV464" s="564">
        <v>7.4</v>
      </c>
      <c r="FW464" s="584">
        <v>5.5</v>
      </c>
      <c r="FX464" s="500">
        <f t="shared" si="1375"/>
        <v>355.20000000000005</v>
      </c>
      <c r="FY464" s="404">
        <f t="shared" si="1376"/>
        <v>209</v>
      </c>
      <c r="FZ464" s="564"/>
      <c r="GA464" s="584"/>
      <c r="GB464" s="500">
        <f t="shared" si="1377"/>
        <v>0</v>
      </c>
      <c r="GC464" s="404">
        <f t="shared" si="1378"/>
        <v>0</v>
      </c>
      <c r="GD464" s="510">
        <f t="shared" si="1379"/>
        <v>177</v>
      </c>
      <c r="GE464" s="404">
        <f t="shared" si="1380"/>
        <v>153</v>
      </c>
      <c r="GF464" s="500">
        <f t="shared" si="1381"/>
        <v>0</v>
      </c>
      <c r="GG464" s="404">
        <f t="shared" si="1382"/>
        <v>0</v>
      </c>
      <c r="GH464" s="500">
        <f t="shared" si="1383"/>
        <v>845.9</v>
      </c>
      <c r="GI464" s="404">
        <f t="shared" si="1384"/>
        <v>843.7</v>
      </c>
      <c r="GJ464" s="500" t="str">
        <f t="shared" si="1385"/>
        <v/>
      </c>
      <c r="GK464" s="404" t="str">
        <f t="shared" si="1386"/>
        <v/>
      </c>
      <c r="GL464" s="510">
        <f t="shared" si="1387"/>
        <v>37</v>
      </c>
      <c r="GM464" s="404">
        <f t="shared" si="1388"/>
        <v>19</v>
      </c>
      <c r="GN464" s="500">
        <f t="shared" si="1389"/>
        <v>0</v>
      </c>
      <c r="GO464" s="404">
        <f t="shared" si="1390"/>
        <v>0</v>
      </c>
      <c r="GP464" s="500">
        <f t="shared" si="1391"/>
        <v>218</v>
      </c>
      <c r="GQ464" s="404">
        <f t="shared" si="1392"/>
        <v>103.1</v>
      </c>
      <c r="GR464" s="500">
        <f t="shared" si="1393"/>
        <v>0</v>
      </c>
      <c r="GS464" s="404">
        <f t="shared" si="1394"/>
        <v>0</v>
      </c>
      <c r="GT464" s="510">
        <f t="shared" si="1395"/>
        <v>214</v>
      </c>
      <c r="GU464" s="404">
        <f t="shared" si="1396"/>
        <v>172</v>
      </c>
      <c r="GV464" s="500">
        <f t="shared" si="1397"/>
        <v>0</v>
      </c>
      <c r="GW464" s="404">
        <f t="shared" si="1398"/>
        <v>0</v>
      </c>
      <c r="GX464" s="500">
        <f t="shared" si="1399"/>
        <v>1063.9000000000001</v>
      </c>
      <c r="GY464" s="404">
        <f t="shared" si="1400"/>
        <v>946.80000000000007</v>
      </c>
      <c r="GZ464" s="500" t="str">
        <f t="shared" si="1401"/>
        <v/>
      </c>
      <c r="HA464" s="404" t="str">
        <f t="shared" si="1402"/>
        <v/>
      </c>
      <c r="HB464" s="510">
        <f t="shared" si="1403"/>
        <v>0</v>
      </c>
      <c r="HC464" s="404">
        <f t="shared" si="1404"/>
        <v>0</v>
      </c>
      <c r="HD464" s="500">
        <f t="shared" si="1405"/>
        <v>0</v>
      </c>
      <c r="HE464" s="404">
        <f t="shared" si="1406"/>
        <v>0</v>
      </c>
      <c r="HF464" s="500" t="str">
        <f t="shared" si="1407"/>
        <v/>
      </c>
      <c r="HG464" s="404" t="str">
        <f t="shared" si="1408"/>
        <v/>
      </c>
      <c r="HH464" s="500" t="str">
        <f t="shared" si="1409"/>
        <v/>
      </c>
      <c r="HI464" s="404" t="str">
        <f t="shared" si="1410"/>
        <v/>
      </c>
      <c r="HJ464" s="510">
        <f t="shared" si="1411"/>
        <v>1419.1</v>
      </c>
      <c r="HK464" s="404">
        <f t="shared" si="1412"/>
        <v>1155.8000000000002</v>
      </c>
      <c r="HL464" s="500" t="str">
        <f t="shared" si="1413"/>
        <v/>
      </c>
      <c r="HM464" s="404" t="str">
        <f t="shared" si="1414"/>
        <v/>
      </c>
    </row>
    <row r="465" spans="1:221">
      <c r="A465" s="632" t="s">
        <v>541</v>
      </c>
      <c r="B465" s="656" t="s">
        <v>933</v>
      </c>
      <c r="C465" s="671"/>
      <c r="D465" s="577">
        <v>238014</v>
      </c>
      <c r="E465" s="674">
        <v>10</v>
      </c>
      <c r="F465" s="422">
        <v>287</v>
      </c>
      <c r="G465" s="423">
        <v>271</v>
      </c>
      <c r="H465" s="422">
        <v>6</v>
      </c>
      <c r="I465" s="423">
        <v>3</v>
      </c>
      <c r="J465" s="500">
        <f t="shared" si="1265"/>
        <v>281</v>
      </c>
      <c r="K465" s="404">
        <f t="shared" si="1266"/>
        <v>268</v>
      </c>
      <c r="L465" s="422">
        <v>60</v>
      </c>
      <c r="M465" s="423">
        <v>60</v>
      </c>
      <c r="N465" s="500">
        <f t="shared" si="1267"/>
        <v>281</v>
      </c>
      <c r="O465" s="404">
        <f t="shared" si="1268"/>
        <v>268</v>
      </c>
      <c r="P465" s="500">
        <f t="shared" si="1269"/>
        <v>0</v>
      </c>
      <c r="Q465" s="404">
        <f t="shared" si="1270"/>
        <v>0</v>
      </c>
      <c r="R465" s="422">
        <v>17</v>
      </c>
      <c r="S465" s="423">
        <v>23</v>
      </c>
      <c r="T465" s="500">
        <f t="shared" si="1271"/>
        <v>0</v>
      </c>
      <c r="U465" s="404">
        <f t="shared" si="1272"/>
        <v>0</v>
      </c>
      <c r="V465" s="422">
        <v>3</v>
      </c>
      <c r="W465" s="423">
        <v>3</v>
      </c>
      <c r="X465" s="500">
        <f t="shared" si="1273"/>
        <v>0</v>
      </c>
      <c r="Y465" s="404">
        <f t="shared" si="1274"/>
        <v>0</v>
      </c>
      <c r="Z465" s="422"/>
      <c r="AA465" s="423"/>
      <c r="AB465" s="500">
        <f t="shared" si="1275"/>
        <v>0</v>
      </c>
      <c r="AC465" s="404">
        <f t="shared" si="1276"/>
        <v>0</v>
      </c>
      <c r="AD465" s="500">
        <f t="shared" si="1277"/>
        <v>20</v>
      </c>
      <c r="AE465" s="404">
        <f t="shared" si="1278"/>
        <v>26</v>
      </c>
      <c r="AF465" s="500">
        <f t="shared" si="1279"/>
        <v>0</v>
      </c>
      <c r="AG465" s="404">
        <f t="shared" si="1280"/>
        <v>0</v>
      </c>
      <c r="AH465" s="564">
        <v>4.7</v>
      </c>
      <c r="AI465" s="580">
        <v>4</v>
      </c>
      <c r="AJ465" s="500">
        <f t="shared" si="1281"/>
        <v>79.900000000000006</v>
      </c>
      <c r="AK465" s="404">
        <f t="shared" si="1282"/>
        <v>92</v>
      </c>
      <c r="AL465" s="564">
        <v>3.5</v>
      </c>
      <c r="AM465" s="580">
        <v>4.7</v>
      </c>
      <c r="AN465" s="500">
        <f t="shared" si="1283"/>
        <v>10.5</v>
      </c>
      <c r="AO465" s="404">
        <f t="shared" si="1284"/>
        <v>14.100000000000001</v>
      </c>
      <c r="AP465" s="564"/>
      <c r="AQ465" s="580"/>
      <c r="AR465" s="500">
        <f t="shared" si="1285"/>
        <v>0</v>
      </c>
      <c r="AS465" s="404">
        <f t="shared" si="1286"/>
        <v>0</v>
      </c>
      <c r="AT465" s="236">
        <f t="shared" si="1287"/>
        <v>4.5200000000000005</v>
      </c>
      <c r="AU465" s="237">
        <f t="shared" si="1288"/>
        <v>4.0807692307692305</v>
      </c>
      <c r="AV465" s="500">
        <f t="shared" si="1289"/>
        <v>90.4</v>
      </c>
      <c r="AW465" s="404">
        <f t="shared" si="1290"/>
        <v>106.1</v>
      </c>
      <c r="AX465" s="422"/>
      <c r="AY465" s="423"/>
      <c r="AZ465" s="500">
        <f t="shared" si="1291"/>
        <v>0</v>
      </c>
      <c r="BA465" s="404">
        <f t="shared" si="1292"/>
        <v>0</v>
      </c>
      <c r="BB465" s="422"/>
      <c r="BC465" s="423"/>
      <c r="BD465" s="500">
        <f t="shared" si="1293"/>
        <v>0</v>
      </c>
      <c r="BE465" s="404">
        <f t="shared" si="1294"/>
        <v>0</v>
      </c>
      <c r="BF465" s="422"/>
      <c r="BG465" s="423"/>
      <c r="BH465" s="500">
        <f t="shared" si="1295"/>
        <v>0</v>
      </c>
      <c r="BI465" s="404">
        <f t="shared" si="1296"/>
        <v>0</v>
      </c>
      <c r="BJ465" s="500">
        <f t="shared" si="1297"/>
        <v>0</v>
      </c>
      <c r="BK465" s="404">
        <f t="shared" si="1298"/>
        <v>0</v>
      </c>
      <c r="BL465" s="500">
        <f t="shared" si="1299"/>
        <v>0</v>
      </c>
      <c r="BM465" s="404">
        <f t="shared" si="1300"/>
        <v>0</v>
      </c>
      <c r="BN465" s="422">
        <v>87</v>
      </c>
      <c r="BO465" s="423">
        <v>82</v>
      </c>
      <c r="BP465" s="500">
        <f t="shared" si="1301"/>
        <v>0</v>
      </c>
      <c r="BQ465" s="404">
        <f t="shared" si="1302"/>
        <v>0</v>
      </c>
      <c r="BR465" s="422">
        <v>15</v>
      </c>
      <c r="BS465" s="423">
        <v>16</v>
      </c>
      <c r="BT465" s="500">
        <f t="shared" si="1303"/>
        <v>0</v>
      </c>
      <c r="BU465" s="404">
        <f t="shared" si="1304"/>
        <v>0</v>
      </c>
      <c r="BV465" s="422"/>
      <c r="BW465" s="423"/>
      <c r="BX465" s="500">
        <f t="shared" si="1305"/>
        <v>0</v>
      </c>
      <c r="BY465" s="404">
        <f t="shared" si="1306"/>
        <v>0</v>
      </c>
      <c r="BZ465" s="500">
        <f t="shared" si="1307"/>
        <v>102</v>
      </c>
      <c r="CA465" s="404">
        <f t="shared" si="1308"/>
        <v>98</v>
      </c>
      <c r="CB465" s="500">
        <f t="shared" si="1309"/>
        <v>0</v>
      </c>
      <c r="CC465" s="404">
        <f t="shared" si="1310"/>
        <v>0</v>
      </c>
      <c r="CD465" s="564">
        <v>5.3</v>
      </c>
      <c r="CE465" s="581">
        <v>4.2</v>
      </c>
      <c r="CF465" s="500">
        <f t="shared" si="1311"/>
        <v>461.09999999999997</v>
      </c>
      <c r="CG465" s="404">
        <f t="shared" si="1312"/>
        <v>344.40000000000003</v>
      </c>
      <c r="CH465" s="564">
        <v>5.7</v>
      </c>
      <c r="CI465" s="581">
        <v>6.6</v>
      </c>
      <c r="CJ465" s="500">
        <f t="shared" si="1313"/>
        <v>85.5</v>
      </c>
      <c r="CK465" s="404">
        <f t="shared" si="1314"/>
        <v>105.6</v>
      </c>
      <c r="CL465" s="564"/>
      <c r="CM465" s="581"/>
      <c r="CN465" s="500">
        <f t="shared" si="1315"/>
        <v>0</v>
      </c>
      <c r="CO465" s="404">
        <f t="shared" si="1316"/>
        <v>0</v>
      </c>
      <c r="CP465" s="500">
        <f t="shared" si="1317"/>
        <v>5.3588235294117634</v>
      </c>
      <c r="CQ465" s="237">
        <f t="shared" si="1318"/>
        <v>4.591836734693878</v>
      </c>
      <c r="CR465" s="500">
        <f t="shared" si="1319"/>
        <v>546.59999999999991</v>
      </c>
      <c r="CS465" s="404">
        <f t="shared" si="1320"/>
        <v>450.00000000000006</v>
      </c>
      <c r="CT465" s="565"/>
      <c r="CU465" s="581"/>
      <c r="CV465" s="500">
        <f t="shared" si="1321"/>
        <v>0</v>
      </c>
      <c r="CW465" s="404">
        <f t="shared" si="1322"/>
        <v>0</v>
      </c>
      <c r="CX465" s="565"/>
      <c r="CY465" s="581"/>
      <c r="CZ465" s="500">
        <f t="shared" si="1323"/>
        <v>0</v>
      </c>
      <c r="DA465" s="404">
        <f t="shared" si="1324"/>
        <v>0</v>
      </c>
      <c r="DB465" s="565"/>
      <c r="DC465" s="581"/>
      <c r="DD465" s="500">
        <f t="shared" si="1325"/>
        <v>0</v>
      </c>
      <c r="DE465" s="404">
        <f t="shared" si="1326"/>
        <v>0</v>
      </c>
      <c r="DF465" s="500">
        <f t="shared" si="1327"/>
        <v>0</v>
      </c>
      <c r="DG465" s="404">
        <f t="shared" si="1328"/>
        <v>0</v>
      </c>
      <c r="DH465" s="500">
        <f t="shared" si="1329"/>
        <v>0</v>
      </c>
      <c r="DI465" s="404">
        <f t="shared" si="1330"/>
        <v>0</v>
      </c>
      <c r="DJ465" s="500">
        <f t="shared" si="1331"/>
        <v>122</v>
      </c>
      <c r="DK465" s="404">
        <f t="shared" si="1332"/>
        <v>124</v>
      </c>
      <c r="DL465" s="500">
        <f t="shared" si="1333"/>
        <v>0</v>
      </c>
      <c r="DM465" s="404">
        <f t="shared" si="1334"/>
        <v>0</v>
      </c>
      <c r="DN465" s="236">
        <f t="shared" si="1335"/>
        <v>5.2213114754098351</v>
      </c>
      <c r="DO465" s="237">
        <f t="shared" si="1336"/>
        <v>4.4846774193548393</v>
      </c>
      <c r="DP465" s="500">
        <f t="shared" si="1337"/>
        <v>636.99999999999989</v>
      </c>
      <c r="DQ465" s="404">
        <f t="shared" si="1338"/>
        <v>556.1</v>
      </c>
      <c r="DR465" s="500">
        <f t="shared" si="1339"/>
        <v>0</v>
      </c>
      <c r="DS465" s="404">
        <f t="shared" si="1340"/>
        <v>0</v>
      </c>
      <c r="DT465" s="500">
        <f t="shared" si="1341"/>
        <v>0</v>
      </c>
      <c r="DU465" s="404">
        <f t="shared" si="1342"/>
        <v>0</v>
      </c>
      <c r="DV465" s="565">
        <v>102</v>
      </c>
      <c r="DW465" s="582">
        <v>89</v>
      </c>
      <c r="DX465" s="500">
        <f t="shared" si="1343"/>
        <v>0</v>
      </c>
      <c r="DY465" s="404">
        <f t="shared" si="1344"/>
        <v>0</v>
      </c>
      <c r="DZ465" s="565">
        <v>28</v>
      </c>
      <c r="EA465" s="582">
        <v>32</v>
      </c>
      <c r="EB465" s="500">
        <f t="shared" si="1345"/>
        <v>0</v>
      </c>
      <c r="EC465" s="404">
        <f t="shared" si="1346"/>
        <v>0</v>
      </c>
      <c r="ED465" s="565"/>
      <c r="EE465" s="582"/>
      <c r="EF465" s="500">
        <f t="shared" si="1347"/>
        <v>0</v>
      </c>
      <c r="EG465" s="404">
        <f t="shared" si="1348"/>
        <v>0</v>
      </c>
      <c r="EH465" s="500">
        <f t="shared" si="1349"/>
        <v>130</v>
      </c>
      <c r="EI465" s="404">
        <f t="shared" si="1350"/>
        <v>121</v>
      </c>
      <c r="EJ465" s="500">
        <f t="shared" si="1351"/>
        <v>0</v>
      </c>
      <c r="EK465" s="404">
        <f t="shared" si="1352"/>
        <v>0</v>
      </c>
      <c r="EL465" s="564">
        <v>4.5999999999999996</v>
      </c>
      <c r="EM465" s="583">
        <v>3.9</v>
      </c>
      <c r="EN465" s="500">
        <f t="shared" si="1353"/>
        <v>469.2</v>
      </c>
      <c r="EO465" s="404">
        <f t="shared" si="1354"/>
        <v>347.09999999999997</v>
      </c>
      <c r="EP465" s="564">
        <v>3.2</v>
      </c>
      <c r="EQ465" s="583">
        <v>4.5999999999999996</v>
      </c>
      <c r="ER465" s="500">
        <f t="shared" si="1355"/>
        <v>89.600000000000009</v>
      </c>
      <c r="ES465" s="404">
        <f t="shared" si="1356"/>
        <v>147.19999999999999</v>
      </c>
      <c r="ET465" s="564"/>
      <c r="EU465" s="583"/>
      <c r="EV465" s="500">
        <f t="shared" si="1357"/>
        <v>0</v>
      </c>
      <c r="EW465" s="404">
        <f t="shared" si="1358"/>
        <v>0</v>
      </c>
      <c r="EX465" s="236">
        <f t="shared" si="1359"/>
        <v>4.2984615384615381</v>
      </c>
      <c r="EY465" s="237">
        <f t="shared" si="1360"/>
        <v>4.085123966942148</v>
      </c>
      <c r="EZ465" s="500">
        <f t="shared" si="1361"/>
        <v>558.79999999999995</v>
      </c>
      <c r="FA465" s="404">
        <f t="shared" si="1362"/>
        <v>494.2999999999999</v>
      </c>
      <c r="FB465" s="565"/>
      <c r="FC465" s="583"/>
      <c r="FD465" s="500">
        <f t="shared" si="1363"/>
        <v>0</v>
      </c>
      <c r="FE465" s="404">
        <f t="shared" si="1364"/>
        <v>0</v>
      </c>
      <c r="FF465" s="565"/>
      <c r="FG465" s="583"/>
      <c r="FH465" s="500">
        <f t="shared" si="1365"/>
        <v>0</v>
      </c>
      <c r="FI465" s="404">
        <f t="shared" si="1366"/>
        <v>0</v>
      </c>
      <c r="FJ465" s="565"/>
      <c r="FK465" s="583"/>
      <c r="FL465" s="500">
        <f t="shared" si="1367"/>
        <v>0</v>
      </c>
      <c r="FM465" s="404">
        <f t="shared" si="1368"/>
        <v>0</v>
      </c>
      <c r="FN465" s="500">
        <f t="shared" si="1369"/>
        <v>0</v>
      </c>
      <c r="FO465" s="404">
        <f t="shared" si="1370"/>
        <v>0</v>
      </c>
      <c r="FP465" s="500">
        <f t="shared" si="1371"/>
        <v>0</v>
      </c>
      <c r="FQ465" s="404">
        <f t="shared" si="1372"/>
        <v>0</v>
      </c>
      <c r="FR465" s="565">
        <v>29</v>
      </c>
      <c r="FS465" s="423">
        <v>23</v>
      </c>
      <c r="FT465" s="500">
        <f t="shared" si="1373"/>
        <v>0</v>
      </c>
      <c r="FU465" s="404">
        <f t="shared" si="1374"/>
        <v>0</v>
      </c>
      <c r="FV465" s="564">
        <v>8.8000000000000007</v>
      </c>
      <c r="FW465" s="584">
        <v>7.1</v>
      </c>
      <c r="FX465" s="500">
        <f t="shared" si="1375"/>
        <v>255.20000000000002</v>
      </c>
      <c r="FY465" s="404">
        <f t="shared" si="1376"/>
        <v>163.29999999999998</v>
      </c>
      <c r="FZ465" s="564"/>
      <c r="GA465" s="584"/>
      <c r="GB465" s="500">
        <f t="shared" si="1377"/>
        <v>0</v>
      </c>
      <c r="GC465" s="404">
        <f t="shared" si="1378"/>
        <v>0</v>
      </c>
      <c r="GD465" s="510">
        <f t="shared" si="1379"/>
        <v>206</v>
      </c>
      <c r="GE465" s="404">
        <f t="shared" si="1380"/>
        <v>194</v>
      </c>
      <c r="GF465" s="500">
        <f t="shared" si="1381"/>
        <v>0</v>
      </c>
      <c r="GG465" s="404">
        <f t="shared" si="1382"/>
        <v>0</v>
      </c>
      <c r="GH465" s="500">
        <f t="shared" si="1383"/>
        <v>1010.2</v>
      </c>
      <c r="GI465" s="404">
        <f t="shared" si="1384"/>
        <v>783.5</v>
      </c>
      <c r="GJ465" s="500" t="str">
        <f t="shared" si="1385"/>
        <v/>
      </c>
      <c r="GK465" s="404" t="str">
        <f t="shared" si="1386"/>
        <v/>
      </c>
      <c r="GL465" s="510">
        <f t="shared" si="1387"/>
        <v>46</v>
      </c>
      <c r="GM465" s="404">
        <f t="shared" si="1388"/>
        <v>51</v>
      </c>
      <c r="GN465" s="500">
        <f t="shared" si="1389"/>
        <v>0</v>
      </c>
      <c r="GO465" s="404">
        <f t="shared" si="1390"/>
        <v>0</v>
      </c>
      <c r="GP465" s="500">
        <f t="shared" si="1391"/>
        <v>185.60000000000002</v>
      </c>
      <c r="GQ465" s="404">
        <f t="shared" si="1392"/>
        <v>266.89999999999998</v>
      </c>
      <c r="GR465" s="500">
        <f t="shared" si="1393"/>
        <v>0</v>
      </c>
      <c r="GS465" s="404">
        <f t="shared" si="1394"/>
        <v>0</v>
      </c>
      <c r="GT465" s="510">
        <f t="shared" si="1395"/>
        <v>252</v>
      </c>
      <c r="GU465" s="404">
        <f t="shared" si="1396"/>
        <v>245</v>
      </c>
      <c r="GV465" s="500">
        <f t="shared" si="1397"/>
        <v>0</v>
      </c>
      <c r="GW465" s="404">
        <f t="shared" si="1398"/>
        <v>0</v>
      </c>
      <c r="GX465" s="500">
        <f t="shared" si="1399"/>
        <v>1195.8000000000002</v>
      </c>
      <c r="GY465" s="404">
        <f t="shared" si="1400"/>
        <v>1050.4000000000001</v>
      </c>
      <c r="GZ465" s="500" t="str">
        <f t="shared" si="1401"/>
        <v/>
      </c>
      <c r="HA465" s="404" t="str">
        <f t="shared" si="1402"/>
        <v/>
      </c>
      <c r="HB465" s="510">
        <f t="shared" si="1403"/>
        <v>0</v>
      </c>
      <c r="HC465" s="404">
        <f t="shared" si="1404"/>
        <v>0</v>
      </c>
      <c r="HD465" s="500">
        <f t="shared" si="1405"/>
        <v>0</v>
      </c>
      <c r="HE465" s="404">
        <f t="shared" si="1406"/>
        <v>0</v>
      </c>
      <c r="HF465" s="500" t="str">
        <f t="shared" si="1407"/>
        <v/>
      </c>
      <c r="HG465" s="404" t="str">
        <f t="shared" si="1408"/>
        <v/>
      </c>
      <c r="HH465" s="500" t="str">
        <f t="shared" si="1409"/>
        <v/>
      </c>
      <c r="HI465" s="404" t="str">
        <f t="shared" si="1410"/>
        <v/>
      </c>
      <c r="HJ465" s="510">
        <f t="shared" si="1411"/>
        <v>1450.9999999999998</v>
      </c>
      <c r="HK465" s="404">
        <f t="shared" si="1412"/>
        <v>1213.6999999999998</v>
      </c>
      <c r="HL465" s="500" t="str">
        <f t="shared" si="1413"/>
        <v/>
      </c>
      <c r="HM465" s="404" t="str">
        <f t="shared" si="1414"/>
        <v/>
      </c>
    </row>
    <row r="466" spans="1:221">
      <c r="A466" s="66"/>
      <c r="B466" s="66"/>
      <c r="C466" s="66"/>
      <c r="D466" s="66"/>
      <c r="E466" s="66"/>
      <c r="F466" s="66"/>
      <c r="J466" s="66"/>
      <c r="K466" s="66"/>
      <c r="N466" s="66"/>
      <c r="O466" s="66"/>
      <c r="P466" s="66"/>
      <c r="Q466" s="66"/>
      <c r="S466" s="66"/>
      <c r="T466" s="66"/>
      <c r="U466" s="66"/>
      <c r="W466" s="66"/>
      <c r="X466" s="66"/>
      <c r="Y466" s="66"/>
      <c r="AA466" s="66"/>
      <c r="AB466" s="66"/>
      <c r="AC466" s="66"/>
      <c r="AD466" s="66"/>
      <c r="AE466" s="66"/>
      <c r="AF466" s="66"/>
      <c r="AG466" s="66"/>
      <c r="AJ466" s="66"/>
      <c r="AK466" s="66"/>
      <c r="AN466" s="66"/>
      <c r="AO466" s="66"/>
      <c r="AR466" s="66"/>
      <c r="AS466" s="66"/>
      <c r="AT466" s="66"/>
      <c r="AU466" s="66"/>
      <c r="AV466" s="66"/>
      <c r="AW466" s="66"/>
      <c r="AZ466" s="66"/>
      <c r="BA466" s="66"/>
      <c r="BD466" s="66"/>
      <c r="BE466" s="66"/>
      <c r="BH466" s="66"/>
      <c r="BI466" s="66"/>
      <c r="BJ466" s="66"/>
      <c r="BK466" s="66"/>
      <c r="BL466" s="66"/>
      <c r="BM466" s="66"/>
      <c r="BO466" s="66"/>
      <c r="BP466" s="66"/>
      <c r="BQ466" s="66"/>
      <c r="BS466" s="66"/>
      <c r="BT466" s="66"/>
      <c r="BU466" s="66"/>
      <c r="BW466" s="66"/>
      <c r="BX466" s="66"/>
      <c r="BY466" s="66"/>
      <c r="BZ466" s="66"/>
      <c r="CA466" s="66"/>
      <c r="CB466" s="66"/>
      <c r="CC466" s="66"/>
      <c r="CF466" s="66"/>
      <c r="CG466" s="66"/>
      <c r="CJ466" s="66"/>
      <c r="CK466" s="66"/>
      <c r="CN466" s="66"/>
      <c r="CO466" s="66"/>
      <c r="CP466" s="66"/>
      <c r="CQ466" s="66"/>
      <c r="CR466" s="66"/>
      <c r="CS466" s="66"/>
      <c r="CV466" s="66"/>
      <c r="CW466" s="66"/>
      <c r="CZ466" s="66"/>
      <c r="DA466" s="66"/>
      <c r="DD466" s="66"/>
      <c r="DE466" s="66"/>
      <c r="DF466" s="66"/>
      <c r="DG466" s="66"/>
      <c r="DH466" s="66"/>
      <c r="DI466" s="66"/>
      <c r="DJ466" s="66"/>
      <c r="DK466" s="66"/>
      <c r="DL466" s="66"/>
      <c r="DM466" s="66"/>
      <c r="DN466" s="66"/>
      <c r="DO466" s="66"/>
      <c r="DP466" s="66"/>
      <c r="DQ466" s="66"/>
      <c r="DR466" s="66"/>
      <c r="DS466" s="66"/>
      <c r="DT466" s="66"/>
      <c r="DU466" s="66"/>
      <c r="DW466" s="66"/>
      <c r="DX466" s="66"/>
      <c r="DY466" s="66"/>
      <c r="EA466" s="66"/>
      <c r="EB466" s="66"/>
      <c r="EC466" s="66"/>
      <c r="EE466" s="66"/>
      <c r="EF466" s="66"/>
      <c r="EG466" s="66"/>
      <c r="EH466" s="66"/>
      <c r="EI466" s="66"/>
      <c r="EJ466" s="66"/>
      <c r="EK466" s="66"/>
      <c r="EN466" s="66"/>
      <c r="EO466" s="66"/>
      <c r="ER466" s="66"/>
      <c r="ES466" s="66"/>
      <c r="EV466" s="66"/>
      <c r="EW466" s="66"/>
      <c r="EX466" s="66"/>
      <c r="EY466" s="66"/>
      <c r="EZ466" s="66"/>
      <c r="FA466" s="66"/>
      <c r="FD466" s="66"/>
      <c r="FE466" s="66"/>
      <c r="FH466" s="66"/>
      <c r="FI466" s="66"/>
      <c r="FL466" s="66"/>
      <c r="FM466" s="66"/>
      <c r="FN466" s="66"/>
      <c r="FO466" s="66"/>
      <c r="FP466" s="66"/>
      <c r="FQ466" s="66"/>
      <c r="FS466" s="66"/>
      <c r="FT466" s="66"/>
      <c r="FU466" s="66"/>
      <c r="FW466" s="66"/>
      <c r="FX466" s="66"/>
      <c r="FY466" s="66"/>
      <c r="GA466" s="66"/>
      <c r="GB466" s="66"/>
      <c r="GC466" s="66"/>
      <c r="GD466" s="66"/>
      <c r="GE466" s="66"/>
      <c r="GF466" s="66"/>
      <c r="GG466" s="66"/>
      <c r="GH466" s="66"/>
      <c r="GI466" s="66"/>
      <c r="GJ466" s="66"/>
      <c r="GK466" s="66"/>
      <c r="GL466" s="66"/>
      <c r="GM466" s="66"/>
      <c r="GN466" s="66"/>
      <c r="GO466" s="66"/>
      <c r="GP466" s="66"/>
      <c r="GQ466" s="66"/>
      <c r="GR466" s="66"/>
      <c r="GS466" s="66"/>
      <c r="GT466" s="66"/>
      <c r="GU466" s="66"/>
      <c r="GV466" s="66"/>
      <c r="GW466" s="66"/>
      <c r="GX466" s="66"/>
      <c r="GY466" s="66"/>
      <c r="GZ466" s="66"/>
      <c r="HA466" s="66"/>
      <c r="HB466" s="66"/>
      <c r="HC466" s="66"/>
      <c r="HD466" s="66"/>
      <c r="HE466" s="66"/>
      <c r="HF466" s="66"/>
      <c r="HG466" s="66"/>
      <c r="HH466" s="66"/>
      <c r="HI466" s="66"/>
      <c r="HJ466" s="66"/>
      <c r="HK466" s="66"/>
      <c r="HL466" s="66"/>
      <c r="HM466" s="66"/>
    </row>
    <row r="467" spans="1:221">
      <c r="A467" s="66"/>
      <c r="B467" s="66"/>
      <c r="C467" s="66"/>
      <c r="D467" s="66"/>
      <c r="E467" s="66"/>
      <c r="F467" s="66"/>
      <c r="J467" s="66"/>
      <c r="K467" s="66"/>
      <c r="N467" s="66"/>
      <c r="O467" s="66"/>
      <c r="P467" s="66"/>
      <c r="Q467" s="66"/>
      <c r="S467" s="66"/>
      <c r="T467" s="66"/>
      <c r="U467" s="66"/>
      <c r="W467" s="66"/>
      <c r="X467" s="66"/>
      <c r="Y467" s="66"/>
      <c r="AA467" s="66"/>
      <c r="AB467" s="66"/>
      <c r="AC467" s="66"/>
      <c r="AD467" s="66"/>
      <c r="AE467" s="66"/>
      <c r="AF467" s="66"/>
      <c r="AG467" s="66"/>
      <c r="AJ467" s="66"/>
      <c r="AK467" s="66"/>
      <c r="AN467" s="66"/>
      <c r="AO467" s="66"/>
      <c r="AR467" s="66"/>
      <c r="AS467" s="66"/>
      <c r="AT467" s="66"/>
      <c r="AU467" s="66"/>
      <c r="AV467" s="66"/>
      <c r="AW467" s="66"/>
      <c r="AZ467" s="66"/>
      <c r="BA467" s="66"/>
      <c r="BD467" s="66"/>
      <c r="BE467" s="66"/>
      <c r="BH467" s="66"/>
      <c r="BI467" s="66"/>
      <c r="BJ467" s="66"/>
      <c r="BK467" s="66"/>
      <c r="BL467" s="66"/>
      <c r="BM467" s="66"/>
      <c r="BO467" s="66"/>
      <c r="BP467" s="66"/>
      <c r="BQ467" s="66"/>
      <c r="BS467" s="66"/>
      <c r="BT467" s="66"/>
      <c r="BU467" s="66"/>
      <c r="BW467" s="66"/>
      <c r="BX467" s="66"/>
      <c r="BY467" s="66"/>
      <c r="BZ467" s="66"/>
      <c r="CA467" s="66"/>
      <c r="CB467" s="66"/>
      <c r="CC467" s="66"/>
      <c r="CF467" s="66"/>
      <c r="CG467" s="66"/>
      <c r="CJ467" s="66"/>
      <c r="CK467" s="66"/>
      <c r="CN467" s="66"/>
      <c r="CO467" s="66"/>
      <c r="CP467" s="66"/>
      <c r="CQ467" s="66"/>
      <c r="CR467" s="66"/>
      <c r="CS467" s="66"/>
      <c r="CV467" s="66"/>
      <c r="CW467" s="66"/>
      <c r="CZ467" s="66"/>
      <c r="DA467" s="66"/>
      <c r="DD467" s="66"/>
      <c r="DE467" s="66"/>
      <c r="DF467" s="66"/>
      <c r="DG467" s="66"/>
      <c r="DH467" s="66"/>
      <c r="DI467" s="66"/>
      <c r="DJ467" s="66"/>
      <c r="DK467" s="66"/>
      <c r="DL467" s="66"/>
      <c r="DM467" s="66"/>
      <c r="DN467" s="66"/>
      <c r="DO467" s="66"/>
      <c r="DP467" s="66"/>
      <c r="DQ467" s="66"/>
      <c r="DR467" s="66"/>
      <c r="DS467" s="66"/>
      <c r="DT467" s="66"/>
      <c r="DU467" s="66"/>
      <c r="DW467" s="66"/>
      <c r="DX467" s="66"/>
      <c r="DY467" s="66"/>
      <c r="EA467" s="66"/>
      <c r="EB467" s="66"/>
      <c r="EC467" s="66"/>
      <c r="EE467" s="66"/>
      <c r="EF467" s="66"/>
      <c r="EG467" s="66"/>
      <c r="EH467" s="66"/>
      <c r="EI467" s="66"/>
      <c r="EJ467" s="66"/>
      <c r="EK467" s="66"/>
      <c r="EN467" s="66"/>
      <c r="EO467" s="66"/>
      <c r="ER467" s="66"/>
      <c r="ES467" s="66"/>
      <c r="EV467" s="66"/>
      <c r="EW467" s="66"/>
      <c r="EX467" s="66"/>
      <c r="EY467" s="66"/>
      <c r="EZ467" s="66"/>
      <c r="FA467" s="66"/>
      <c r="FD467" s="66"/>
      <c r="FE467" s="66"/>
      <c r="FH467" s="66"/>
      <c r="FI467" s="66"/>
      <c r="FL467" s="66"/>
      <c r="FM467" s="66"/>
      <c r="FN467" s="66"/>
      <c r="FO467" s="66"/>
      <c r="FP467" s="66"/>
      <c r="FQ467" s="66"/>
      <c r="FS467" s="66"/>
      <c r="FT467" s="66"/>
      <c r="FU467" s="66"/>
      <c r="FW467" s="66"/>
      <c r="FX467" s="66"/>
      <c r="FY467" s="66"/>
      <c r="GA467" s="66"/>
      <c r="GB467" s="66"/>
      <c r="GC467" s="66"/>
      <c r="GD467" s="66"/>
      <c r="GE467" s="66"/>
      <c r="GF467" s="66"/>
      <c r="GG467" s="66"/>
      <c r="GH467" s="66"/>
      <c r="GI467" s="66"/>
      <c r="GJ467" s="66"/>
      <c r="GK467" s="66"/>
      <c r="GL467" s="66"/>
      <c r="GM467" s="66"/>
      <c r="GN467" s="66"/>
      <c r="GO467" s="66"/>
      <c r="GP467" s="66"/>
      <c r="GQ467" s="66"/>
      <c r="GR467" s="66"/>
      <c r="GS467" s="66"/>
      <c r="GT467" s="66"/>
      <c r="GU467" s="66"/>
      <c r="GV467" s="66"/>
      <c r="GW467" s="66"/>
      <c r="GX467" s="66"/>
      <c r="GY467" s="66"/>
      <c r="GZ467" s="66"/>
      <c r="HA467" s="66"/>
      <c r="HB467" s="66"/>
      <c r="HC467" s="66"/>
      <c r="HD467" s="66"/>
      <c r="HE467" s="66"/>
      <c r="HF467" s="66"/>
      <c r="HG467" s="66"/>
      <c r="HH467" s="66"/>
      <c r="HI467" s="66"/>
      <c r="HJ467" s="66"/>
      <c r="HK467" s="66"/>
      <c r="HL467" s="66"/>
      <c r="HM467" s="66"/>
    </row>
    <row r="468" spans="1:221">
      <c r="A468" s="66"/>
      <c r="B468" s="66"/>
      <c r="C468" s="66"/>
      <c r="D468" s="66"/>
      <c r="E468" s="66"/>
      <c r="F468" s="66"/>
      <c r="J468" s="66"/>
      <c r="K468" s="66"/>
      <c r="N468" s="66"/>
      <c r="O468" s="66"/>
      <c r="P468" s="66"/>
      <c r="Q468" s="66"/>
      <c r="S468" s="66"/>
      <c r="T468" s="66"/>
      <c r="U468" s="66"/>
      <c r="W468" s="66"/>
      <c r="X468" s="66"/>
      <c r="Y468" s="66"/>
      <c r="AA468" s="66"/>
      <c r="AB468" s="66"/>
      <c r="AC468" s="66"/>
      <c r="AD468" s="66"/>
      <c r="AE468" s="66"/>
      <c r="AF468" s="66"/>
      <c r="AG468" s="66"/>
      <c r="AJ468" s="66"/>
      <c r="AK468" s="66"/>
      <c r="AN468" s="66"/>
      <c r="AO468" s="66"/>
      <c r="AR468" s="66"/>
      <c r="AS468" s="66"/>
      <c r="AT468" s="66"/>
      <c r="AU468" s="66"/>
      <c r="AV468" s="66"/>
      <c r="AW468" s="66"/>
      <c r="AZ468" s="66"/>
      <c r="BA468" s="66"/>
      <c r="BD468" s="66"/>
      <c r="BE468" s="66"/>
      <c r="BH468" s="66"/>
      <c r="BI468" s="66"/>
      <c r="BJ468" s="66"/>
      <c r="BK468" s="66"/>
      <c r="BL468" s="66"/>
      <c r="BM468" s="66"/>
      <c r="BO468" s="66"/>
      <c r="BP468" s="66"/>
      <c r="BQ468" s="66"/>
      <c r="BS468" s="66"/>
      <c r="BT468" s="66"/>
      <c r="BU468" s="66"/>
      <c r="BW468" s="66"/>
      <c r="BX468" s="66"/>
      <c r="BY468" s="66"/>
      <c r="BZ468" s="66"/>
      <c r="CA468" s="66"/>
      <c r="CB468" s="66"/>
      <c r="CC468" s="66"/>
      <c r="CF468" s="66"/>
      <c r="CG468" s="66"/>
      <c r="CJ468" s="66"/>
      <c r="CK468" s="66"/>
      <c r="CN468" s="66"/>
      <c r="CO468" s="66"/>
      <c r="CP468" s="66"/>
      <c r="CQ468" s="66"/>
      <c r="CR468" s="66"/>
      <c r="CS468" s="66"/>
      <c r="CV468" s="66"/>
      <c r="CW468" s="66"/>
      <c r="CZ468" s="66"/>
      <c r="DA468" s="66"/>
      <c r="DD468" s="66"/>
      <c r="DE468" s="66"/>
      <c r="DF468" s="66"/>
      <c r="DG468" s="66"/>
      <c r="DH468" s="66"/>
      <c r="DI468" s="66"/>
      <c r="DJ468" s="66"/>
      <c r="DK468" s="66"/>
      <c r="DL468" s="66"/>
      <c r="DM468" s="66"/>
      <c r="DN468" s="66"/>
      <c r="DO468" s="66"/>
      <c r="DP468" s="66"/>
      <c r="DQ468" s="66"/>
      <c r="DR468" s="66"/>
      <c r="DS468" s="66"/>
      <c r="DT468" s="66"/>
      <c r="DU468" s="66"/>
      <c r="DW468" s="66"/>
      <c r="DX468" s="66"/>
      <c r="DY468" s="66"/>
      <c r="EA468" s="66"/>
      <c r="EB468" s="66"/>
      <c r="EC468" s="66"/>
      <c r="EE468" s="66"/>
      <c r="EF468" s="66"/>
      <c r="EG468" s="66"/>
      <c r="EH468" s="66"/>
      <c r="EI468" s="66"/>
      <c r="EJ468" s="66"/>
      <c r="EK468" s="66"/>
      <c r="EN468" s="66"/>
      <c r="EO468" s="66"/>
      <c r="ER468" s="66"/>
      <c r="ES468" s="66"/>
      <c r="EV468" s="66"/>
      <c r="EW468" s="66"/>
      <c r="EX468" s="66"/>
      <c r="EY468" s="66"/>
      <c r="EZ468" s="66"/>
      <c r="FA468" s="66"/>
      <c r="FD468" s="66"/>
      <c r="FE468" s="66"/>
      <c r="FH468" s="66"/>
      <c r="FI468" s="66"/>
      <c r="FL468" s="66"/>
      <c r="FM468" s="66"/>
      <c r="FN468" s="66"/>
      <c r="FO468" s="66"/>
      <c r="FP468" s="66"/>
      <c r="FQ468" s="66"/>
      <c r="FS468" s="66"/>
      <c r="FT468" s="66"/>
      <c r="FU468" s="66"/>
      <c r="FW468" s="66"/>
      <c r="FX468" s="66"/>
      <c r="FY468" s="66"/>
      <c r="GA468" s="66"/>
      <c r="GB468" s="66"/>
      <c r="GC468" s="66"/>
      <c r="GD468" s="66"/>
      <c r="GE468" s="66"/>
      <c r="GF468" s="66"/>
      <c r="GG468" s="66"/>
      <c r="GH468" s="66"/>
      <c r="GI468" s="66"/>
      <c r="GJ468" s="66"/>
      <c r="GK468" s="66"/>
      <c r="GL468" s="66"/>
      <c r="GM468" s="66"/>
      <c r="GN468" s="66"/>
      <c r="GO468" s="66"/>
      <c r="GP468" s="66"/>
      <c r="GQ468" s="66"/>
      <c r="GR468" s="66"/>
      <c r="GS468" s="66"/>
      <c r="GT468" s="66"/>
      <c r="GU468" s="66"/>
      <c r="GV468" s="66"/>
      <c r="GW468" s="66"/>
      <c r="GX468" s="66"/>
      <c r="GY468" s="66"/>
      <c r="GZ468" s="66"/>
      <c r="HA468" s="66"/>
      <c r="HB468" s="66"/>
      <c r="HC468" s="66"/>
      <c r="HD468" s="66"/>
      <c r="HE468" s="66"/>
      <c r="HF468" s="66"/>
      <c r="HG468" s="66"/>
      <c r="HH468" s="66"/>
      <c r="HI468" s="66"/>
      <c r="HJ468" s="66"/>
      <c r="HK468" s="66"/>
      <c r="HL468" s="66"/>
      <c r="HM468" s="66"/>
    </row>
    <row r="469" spans="1:221">
      <c r="A469" s="66"/>
      <c r="B469" s="66"/>
      <c r="C469" s="66"/>
      <c r="D469" s="66"/>
      <c r="E469" s="66"/>
      <c r="F469" s="66"/>
      <c r="J469" s="66"/>
      <c r="K469" s="66"/>
      <c r="N469" s="66"/>
      <c r="O469" s="66"/>
      <c r="P469" s="66"/>
      <c r="Q469" s="66"/>
      <c r="S469" s="66"/>
      <c r="T469" s="66"/>
      <c r="U469" s="66"/>
      <c r="W469" s="66"/>
      <c r="X469" s="66"/>
      <c r="Y469" s="66"/>
      <c r="AA469" s="66"/>
      <c r="AB469" s="66"/>
      <c r="AC469" s="66"/>
      <c r="AD469" s="66"/>
      <c r="AE469" s="66"/>
      <c r="AF469" s="66"/>
      <c r="AG469" s="66"/>
      <c r="AJ469" s="66"/>
      <c r="AK469" s="66"/>
      <c r="AN469" s="66"/>
      <c r="AO469" s="66"/>
      <c r="AR469" s="66"/>
      <c r="AS469" s="66"/>
      <c r="AT469" s="66"/>
      <c r="AU469" s="66"/>
      <c r="AV469" s="66"/>
      <c r="AW469" s="66"/>
      <c r="AZ469" s="66"/>
      <c r="BA469" s="66"/>
      <c r="BD469" s="66"/>
      <c r="BE469" s="66"/>
      <c r="BH469" s="66"/>
      <c r="BI469" s="66"/>
      <c r="BJ469" s="66"/>
      <c r="BK469" s="66"/>
      <c r="BL469" s="66"/>
      <c r="BM469" s="66"/>
      <c r="BO469" s="66"/>
      <c r="BP469" s="66"/>
      <c r="BQ469" s="66"/>
      <c r="BS469" s="66"/>
      <c r="BT469" s="66"/>
      <c r="BU469" s="66"/>
      <c r="BW469" s="66"/>
      <c r="BX469" s="66"/>
      <c r="BY469" s="66"/>
      <c r="BZ469" s="66"/>
      <c r="CA469" s="66"/>
      <c r="CB469" s="66"/>
      <c r="CC469" s="66"/>
      <c r="CF469" s="66"/>
      <c r="CG469" s="66"/>
      <c r="CJ469" s="66"/>
      <c r="CK469" s="66"/>
      <c r="CN469" s="66"/>
      <c r="CO469" s="66"/>
      <c r="CP469" s="66"/>
      <c r="CQ469" s="66"/>
      <c r="CR469" s="66"/>
      <c r="CS469" s="66"/>
      <c r="CV469" s="66"/>
      <c r="CW469" s="66"/>
      <c r="CZ469" s="66"/>
      <c r="DA469" s="66"/>
      <c r="DD469" s="66"/>
      <c r="DE469" s="66"/>
      <c r="DF469" s="66"/>
      <c r="DG469" s="66"/>
      <c r="DH469" s="66"/>
      <c r="DI469" s="66"/>
      <c r="DJ469" s="66"/>
      <c r="DK469" s="66"/>
      <c r="DL469" s="66"/>
      <c r="DM469" s="66"/>
      <c r="DN469" s="66"/>
      <c r="DO469" s="66"/>
      <c r="DP469" s="66"/>
      <c r="DQ469" s="66"/>
      <c r="DR469" s="66"/>
      <c r="DS469" s="66"/>
      <c r="DT469" s="66"/>
      <c r="DU469" s="66"/>
      <c r="DW469" s="66"/>
      <c r="DX469" s="66"/>
      <c r="DY469" s="66"/>
      <c r="EA469" s="66"/>
      <c r="EB469" s="66"/>
      <c r="EC469" s="66"/>
      <c r="EE469" s="66"/>
      <c r="EF469" s="66"/>
      <c r="EG469" s="66"/>
      <c r="EH469" s="66"/>
      <c r="EI469" s="66"/>
      <c r="EJ469" s="66"/>
      <c r="EK469" s="66"/>
      <c r="EN469" s="66"/>
      <c r="EO469" s="66"/>
      <c r="ER469" s="66"/>
      <c r="ES469" s="66"/>
      <c r="EV469" s="66"/>
      <c r="EW469" s="66"/>
      <c r="EX469" s="66"/>
      <c r="EY469" s="66"/>
      <c r="EZ469" s="66"/>
      <c r="FA469" s="66"/>
      <c r="FD469" s="66"/>
      <c r="FE469" s="66"/>
      <c r="FH469" s="66"/>
      <c r="FI469" s="66"/>
      <c r="FL469" s="66"/>
      <c r="FM469" s="66"/>
      <c r="FN469" s="66"/>
      <c r="FO469" s="66"/>
      <c r="FP469" s="66"/>
      <c r="FQ469" s="66"/>
      <c r="FS469" s="66"/>
      <c r="FT469" s="66"/>
      <c r="FU469" s="66"/>
      <c r="FW469" s="66"/>
      <c r="FX469" s="66"/>
      <c r="FY469" s="66"/>
      <c r="GA469" s="66"/>
      <c r="GB469" s="66"/>
      <c r="GC469" s="66"/>
      <c r="GD469" s="66"/>
      <c r="GE469" s="66"/>
      <c r="GF469" s="66"/>
      <c r="GG469" s="66"/>
      <c r="GH469" s="66"/>
      <c r="GI469" s="66"/>
      <c r="GJ469" s="66"/>
      <c r="GK469" s="66"/>
      <c r="GL469" s="66"/>
      <c r="GM469" s="66"/>
      <c r="GN469" s="66"/>
      <c r="GO469" s="66"/>
      <c r="GP469" s="66"/>
      <c r="GQ469" s="66"/>
      <c r="GR469" s="66"/>
      <c r="GS469" s="66"/>
      <c r="GT469" s="66"/>
      <c r="GU469" s="66"/>
      <c r="GV469" s="66"/>
      <c r="GW469" s="66"/>
      <c r="GX469" s="66"/>
      <c r="GY469" s="66"/>
      <c r="GZ469" s="66"/>
      <c r="HA469" s="66"/>
      <c r="HB469" s="66"/>
      <c r="HC469" s="66"/>
      <c r="HD469" s="66"/>
      <c r="HE469" s="66"/>
      <c r="HF469" s="66"/>
      <c r="HG469" s="66"/>
      <c r="HH469" s="66"/>
      <c r="HI469" s="66"/>
      <c r="HJ469" s="66"/>
      <c r="HK469" s="66"/>
      <c r="HL469" s="66"/>
      <c r="HM469" s="66"/>
    </row>
    <row r="470" spans="1:221">
      <c r="A470" s="66"/>
      <c r="B470" s="66"/>
      <c r="C470" s="66"/>
      <c r="D470" s="66"/>
      <c r="E470" s="66"/>
      <c r="F470" s="66"/>
      <c r="J470" s="66"/>
      <c r="K470" s="66"/>
      <c r="N470" s="66"/>
      <c r="O470" s="66"/>
      <c r="P470" s="66"/>
      <c r="Q470" s="66"/>
      <c r="S470" s="66"/>
      <c r="T470" s="66"/>
      <c r="U470" s="66"/>
      <c r="W470" s="66"/>
      <c r="X470" s="66"/>
      <c r="Y470" s="66"/>
      <c r="AA470" s="66"/>
      <c r="AB470" s="66"/>
      <c r="AC470" s="66"/>
      <c r="AD470" s="66"/>
      <c r="AE470" s="66"/>
      <c r="AF470" s="66"/>
      <c r="AG470" s="66"/>
      <c r="AJ470" s="66"/>
      <c r="AK470" s="66"/>
      <c r="AN470" s="66"/>
      <c r="AO470" s="66"/>
      <c r="AR470" s="66"/>
      <c r="AS470" s="66"/>
      <c r="AT470" s="66"/>
      <c r="AU470" s="66"/>
      <c r="AV470" s="66"/>
      <c r="AW470" s="66"/>
      <c r="AZ470" s="66"/>
      <c r="BA470" s="66"/>
      <c r="BD470" s="66"/>
      <c r="BE470" s="66"/>
      <c r="BH470" s="66"/>
      <c r="BI470" s="66"/>
      <c r="BJ470" s="66"/>
      <c r="BK470" s="66"/>
      <c r="BL470" s="66"/>
      <c r="BM470" s="66"/>
      <c r="BO470" s="66"/>
      <c r="BP470" s="66"/>
      <c r="BQ470" s="66"/>
      <c r="BS470" s="66"/>
      <c r="BT470" s="66"/>
      <c r="BU470" s="66"/>
      <c r="BW470" s="66"/>
      <c r="BX470" s="66"/>
      <c r="BY470" s="66"/>
      <c r="BZ470" s="66"/>
      <c r="CA470" s="66"/>
      <c r="CB470" s="66"/>
      <c r="CC470" s="66"/>
      <c r="CF470" s="66"/>
      <c r="CG470" s="66"/>
      <c r="CJ470" s="66"/>
      <c r="CK470" s="66"/>
      <c r="CN470" s="66"/>
      <c r="CO470" s="66"/>
      <c r="CP470" s="66"/>
      <c r="CQ470" s="66"/>
      <c r="CR470" s="66"/>
      <c r="CS470" s="66"/>
      <c r="CV470" s="66"/>
      <c r="CW470" s="66"/>
      <c r="CZ470" s="66"/>
      <c r="DA470" s="66"/>
      <c r="DD470" s="66"/>
      <c r="DE470" s="66"/>
      <c r="DF470" s="66"/>
      <c r="DG470" s="66"/>
      <c r="DH470" s="66"/>
      <c r="DI470" s="66"/>
      <c r="DJ470" s="66"/>
      <c r="DK470" s="66"/>
      <c r="DL470" s="66"/>
      <c r="DM470" s="66"/>
      <c r="DN470" s="66"/>
      <c r="DO470" s="66"/>
      <c r="DP470" s="66"/>
      <c r="DQ470" s="66"/>
      <c r="DR470" s="66"/>
      <c r="DS470" s="66"/>
      <c r="DT470" s="66"/>
      <c r="DU470" s="66"/>
      <c r="DW470" s="66"/>
      <c r="DX470" s="66"/>
      <c r="DY470" s="66"/>
      <c r="EA470" s="66"/>
      <c r="EB470" s="66"/>
      <c r="EC470" s="66"/>
      <c r="EE470" s="66"/>
      <c r="EF470" s="66"/>
      <c r="EG470" s="66"/>
      <c r="EH470" s="66"/>
      <c r="EI470" s="66"/>
      <c r="EJ470" s="66"/>
      <c r="EK470" s="66"/>
      <c r="EN470" s="66"/>
      <c r="EO470" s="66"/>
      <c r="ER470" s="66"/>
      <c r="ES470" s="66"/>
      <c r="EV470" s="66"/>
      <c r="EW470" s="66"/>
      <c r="EX470" s="66"/>
      <c r="EY470" s="66"/>
      <c r="EZ470" s="66"/>
      <c r="FA470" s="66"/>
      <c r="FD470" s="66"/>
      <c r="FE470" s="66"/>
      <c r="FH470" s="66"/>
      <c r="FI470" s="66"/>
      <c r="FL470" s="66"/>
      <c r="FM470" s="66"/>
      <c r="FN470" s="66"/>
      <c r="FO470" s="66"/>
      <c r="FP470" s="66"/>
      <c r="FQ470" s="66"/>
      <c r="FS470" s="66"/>
      <c r="FT470" s="66"/>
      <c r="FU470" s="66"/>
      <c r="FW470" s="66"/>
      <c r="FX470" s="66"/>
      <c r="FY470" s="66"/>
      <c r="GA470" s="66"/>
      <c r="GB470" s="66"/>
      <c r="GC470" s="66"/>
      <c r="GD470" s="66"/>
      <c r="GE470" s="66"/>
      <c r="GF470" s="66"/>
      <c r="GG470" s="66"/>
      <c r="GH470" s="66"/>
      <c r="GI470" s="66"/>
      <c r="GJ470" s="66"/>
      <c r="GK470" s="66"/>
      <c r="GL470" s="66"/>
      <c r="GM470" s="66"/>
      <c r="GN470" s="66"/>
      <c r="GO470" s="66"/>
      <c r="GP470" s="66"/>
      <c r="GQ470" s="66"/>
      <c r="GR470" s="66"/>
      <c r="GS470" s="66"/>
      <c r="GT470" s="66"/>
      <c r="GU470" s="66"/>
      <c r="GV470" s="66"/>
      <c r="GW470" s="66"/>
      <c r="GX470" s="66"/>
      <c r="GY470" s="66"/>
      <c r="GZ470" s="66"/>
      <c r="HA470" s="66"/>
      <c r="HB470" s="66"/>
      <c r="HC470" s="66"/>
      <c r="HD470" s="66"/>
      <c r="HE470" s="66"/>
      <c r="HF470" s="66"/>
      <c r="HG470" s="66"/>
      <c r="HH470" s="66"/>
      <c r="HI470" s="66"/>
      <c r="HJ470" s="66"/>
      <c r="HK470" s="66"/>
      <c r="HL470" s="66"/>
      <c r="HM470" s="66"/>
    </row>
    <row r="471" spans="1:221">
      <c r="A471" s="66"/>
      <c r="B471" s="66"/>
      <c r="C471" s="66"/>
      <c r="D471" s="66"/>
      <c r="E471" s="66"/>
      <c r="F471" s="66"/>
      <c r="J471" s="66"/>
      <c r="K471" s="66"/>
      <c r="N471" s="66"/>
      <c r="O471" s="66"/>
      <c r="P471" s="66"/>
      <c r="Q471" s="66"/>
      <c r="S471" s="66"/>
      <c r="T471" s="66"/>
      <c r="U471" s="66"/>
      <c r="W471" s="66"/>
      <c r="X471" s="66"/>
      <c r="Y471" s="66"/>
      <c r="AA471" s="66"/>
      <c r="AB471" s="66"/>
      <c r="AC471" s="66"/>
      <c r="AD471" s="66"/>
      <c r="AE471" s="66"/>
      <c r="AF471" s="66"/>
      <c r="AG471" s="66"/>
      <c r="AJ471" s="66"/>
      <c r="AK471" s="66"/>
      <c r="AN471" s="66"/>
      <c r="AO471" s="66"/>
      <c r="AR471" s="66"/>
      <c r="AS471" s="66"/>
      <c r="AT471" s="66"/>
      <c r="AU471" s="66"/>
      <c r="AV471" s="66"/>
      <c r="AW471" s="66"/>
      <c r="AZ471" s="66"/>
      <c r="BA471" s="66"/>
      <c r="BD471" s="66"/>
      <c r="BE471" s="66"/>
      <c r="BH471" s="66"/>
      <c r="BI471" s="66"/>
      <c r="BJ471" s="66"/>
      <c r="BK471" s="66"/>
      <c r="BL471" s="66"/>
      <c r="BM471" s="66"/>
      <c r="BO471" s="66"/>
      <c r="BP471" s="66"/>
      <c r="BQ471" s="66"/>
      <c r="BS471" s="66"/>
      <c r="BT471" s="66"/>
      <c r="BU471" s="66"/>
      <c r="BW471" s="66"/>
      <c r="BX471" s="66"/>
      <c r="BY471" s="66"/>
      <c r="BZ471" s="66"/>
      <c r="CA471" s="66"/>
      <c r="CB471" s="66"/>
      <c r="CC471" s="66"/>
      <c r="CF471" s="66"/>
      <c r="CG471" s="66"/>
      <c r="CJ471" s="66"/>
      <c r="CK471" s="66"/>
      <c r="CN471" s="66"/>
      <c r="CO471" s="66"/>
      <c r="CP471" s="66"/>
      <c r="CQ471" s="66"/>
      <c r="CR471" s="66"/>
      <c r="CS471" s="66"/>
      <c r="CV471" s="66"/>
      <c r="CW471" s="66"/>
      <c r="CZ471" s="66"/>
      <c r="DA471" s="66"/>
      <c r="DD471" s="66"/>
      <c r="DE471" s="66"/>
      <c r="DF471" s="66"/>
      <c r="DG471" s="66"/>
      <c r="DH471" s="66"/>
      <c r="DI471" s="66"/>
      <c r="DJ471" s="66"/>
      <c r="DK471" s="66"/>
      <c r="DL471" s="66"/>
      <c r="DM471" s="66"/>
      <c r="DN471" s="66"/>
      <c r="DO471" s="66"/>
      <c r="DP471" s="66"/>
      <c r="DQ471" s="66"/>
      <c r="DR471" s="66"/>
      <c r="DS471" s="66"/>
      <c r="DT471" s="66"/>
      <c r="DU471" s="66"/>
      <c r="DW471" s="66"/>
      <c r="DX471" s="66"/>
      <c r="DY471" s="66"/>
      <c r="EA471" s="66"/>
      <c r="EB471" s="66"/>
      <c r="EC471" s="66"/>
      <c r="EE471" s="66"/>
      <c r="EF471" s="66"/>
      <c r="EG471" s="66"/>
      <c r="EH471" s="66"/>
      <c r="EI471" s="66"/>
      <c r="EJ471" s="66"/>
      <c r="EK471" s="66"/>
      <c r="EN471" s="66"/>
      <c r="EO471" s="66"/>
      <c r="ER471" s="66"/>
      <c r="ES471" s="66"/>
      <c r="EV471" s="66"/>
      <c r="EW471" s="66"/>
      <c r="EX471" s="66"/>
      <c r="EY471" s="66"/>
      <c r="EZ471" s="66"/>
      <c r="FA471" s="66"/>
      <c r="FD471" s="66"/>
      <c r="FE471" s="66"/>
      <c r="FH471" s="66"/>
      <c r="FI471" s="66"/>
      <c r="FL471" s="66"/>
      <c r="FM471" s="66"/>
      <c r="FN471" s="66"/>
      <c r="FO471" s="66"/>
      <c r="FP471" s="66"/>
      <c r="FQ471" s="66"/>
      <c r="FS471" s="66"/>
      <c r="FT471" s="66"/>
      <c r="FU471" s="66"/>
      <c r="FW471" s="66"/>
      <c r="FX471" s="66"/>
      <c r="FY471" s="66"/>
      <c r="GA471" s="66"/>
      <c r="GB471" s="66"/>
      <c r="GC471" s="66"/>
      <c r="GD471" s="66"/>
      <c r="GE471" s="66"/>
      <c r="GF471" s="66"/>
      <c r="GG471" s="66"/>
      <c r="GH471" s="66"/>
      <c r="GI471" s="66"/>
      <c r="GJ471" s="66"/>
      <c r="GK471" s="66"/>
      <c r="GL471" s="66"/>
      <c r="GM471" s="66"/>
      <c r="GN471" s="66"/>
      <c r="GO471" s="66"/>
      <c r="GP471" s="66"/>
      <c r="GQ471" s="66"/>
      <c r="GR471" s="66"/>
      <c r="GS471" s="66"/>
      <c r="GT471" s="66"/>
      <c r="GU471" s="66"/>
      <c r="GV471" s="66"/>
      <c r="GW471" s="66"/>
      <c r="GX471" s="66"/>
      <c r="GY471" s="66"/>
      <c r="GZ471" s="66"/>
      <c r="HA471" s="66"/>
      <c r="HB471" s="66"/>
      <c r="HC471" s="66"/>
      <c r="HD471" s="66"/>
      <c r="HE471" s="66"/>
      <c r="HF471" s="66"/>
      <c r="HG471" s="66"/>
      <c r="HH471" s="66"/>
      <c r="HI471" s="66"/>
      <c r="HJ471" s="66"/>
      <c r="HK471" s="66"/>
      <c r="HL471" s="66"/>
      <c r="HM471" s="66"/>
    </row>
    <row r="472" spans="1:221">
      <c r="A472" s="66"/>
      <c r="B472" s="66"/>
      <c r="C472" s="66"/>
      <c r="D472" s="66"/>
      <c r="E472" s="66"/>
      <c r="F472" s="66"/>
      <c r="J472" s="66"/>
      <c r="K472" s="66"/>
      <c r="N472" s="66"/>
      <c r="O472" s="66"/>
      <c r="P472" s="66"/>
      <c r="Q472" s="66"/>
      <c r="S472" s="66"/>
      <c r="T472" s="66"/>
      <c r="U472" s="66"/>
      <c r="W472" s="66"/>
      <c r="X472" s="66"/>
      <c r="Y472" s="66"/>
      <c r="AA472" s="66"/>
      <c r="AB472" s="66"/>
      <c r="AC472" s="66"/>
      <c r="AD472" s="66"/>
      <c r="AE472" s="66"/>
      <c r="AF472" s="66"/>
      <c r="AG472" s="66"/>
      <c r="AJ472" s="66"/>
      <c r="AK472" s="66"/>
      <c r="AN472" s="66"/>
      <c r="AO472" s="66"/>
      <c r="AR472" s="66"/>
      <c r="AS472" s="66"/>
      <c r="AT472" s="66"/>
      <c r="AU472" s="66"/>
      <c r="AV472" s="66"/>
      <c r="AW472" s="66"/>
      <c r="AZ472" s="66"/>
      <c r="BA472" s="66"/>
      <c r="BD472" s="66"/>
      <c r="BE472" s="66"/>
      <c r="BH472" s="66"/>
      <c r="BI472" s="66"/>
      <c r="BJ472" s="66"/>
      <c r="BK472" s="66"/>
      <c r="BL472" s="66"/>
      <c r="BM472" s="66"/>
      <c r="BO472" s="66"/>
      <c r="BP472" s="66"/>
      <c r="BQ472" s="66"/>
      <c r="BS472" s="66"/>
      <c r="BT472" s="66"/>
      <c r="BU472" s="66"/>
      <c r="BW472" s="66"/>
      <c r="BX472" s="66"/>
      <c r="BY472" s="66"/>
      <c r="BZ472" s="66"/>
      <c r="CA472" s="66"/>
      <c r="CB472" s="66"/>
      <c r="CC472" s="66"/>
      <c r="CF472" s="66"/>
      <c r="CG472" s="66"/>
      <c r="CJ472" s="66"/>
      <c r="CK472" s="66"/>
      <c r="CN472" s="66"/>
      <c r="CO472" s="66"/>
      <c r="CP472" s="66"/>
      <c r="CQ472" s="66"/>
      <c r="CR472" s="66"/>
      <c r="CS472" s="66"/>
      <c r="CV472" s="66"/>
      <c r="CW472" s="66"/>
      <c r="CZ472" s="66"/>
      <c r="DA472" s="66"/>
      <c r="DD472" s="66"/>
      <c r="DE472" s="66"/>
      <c r="DF472" s="66"/>
      <c r="DG472" s="66"/>
      <c r="DH472" s="66"/>
      <c r="DI472" s="66"/>
      <c r="DJ472" s="66"/>
      <c r="DK472" s="66"/>
      <c r="DL472" s="66"/>
      <c r="DM472" s="66"/>
      <c r="DN472" s="66"/>
      <c r="DO472" s="66"/>
      <c r="DP472" s="66"/>
      <c r="DQ472" s="66"/>
      <c r="DR472" s="66"/>
      <c r="DS472" s="66"/>
      <c r="DT472" s="66"/>
      <c r="DU472" s="66"/>
      <c r="DW472" s="66"/>
      <c r="DX472" s="66"/>
      <c r="DY472" s="66"/>
      <c r="EA472" s="66"/>
      <c r="EB472" s="66"/>
      <c r="EC472" s="66"/>
      <c r="EE472" s="66"/>
      <c r="EF472" s="66"/>
      <c r="EG472" s="66"/>
      <c r="EH472" s="66"/>
      <c r="EI472" s="66"/>
      <c r="EJ472" s="66"/>
      <c r="EK472" s="66"/>
      <c r="EN472" s="66"/>
      <c r="EO472" s="66"/>
      <c r="ER472" s="66"/>
      <c r="ES472" s="66"/>
      <c r="EV472" s="66"/>
      <c r="EW472" s="66"/>
      <c r="EX472" s="66"/>
      <c r="EY472" s="66"/>
      <c r="EZ472" s="66"/>
      <c r="FA472" s="66"/>
      <c r="FD472" s="66"/>
      <c r="FE472" s="66"/>
      <c r="FH472" s="66"/>
      <c r="FI472" s="66"/>
      <c r="FL472" s="66"/>
      <c r="FM472" s="66"/>
      <c r="FN472" s="66"/>
      <c r="FO472" s="66"/>
      <c r="FP472" s="66"/>
      <c r="FQ472" s="66"/>
      <c r="FS472" s="66"/>
      <c r="FT472" s="66"/>
      <c r="FU472" s="66"/>
      <c r="FW472" s="66"/>
      <c r="FX472" s="66"/>
      <c r="FY472" s="66"/>
      <c r="GA472" s="66"/>
      <c r="GB472" s="66"/>
      <c r="GC472" s="66"/>
      <c r="GD472" s="66"/>
      <c r="GE472" s="66"/>
      <c r="GF472" s="66"/>
      <c r="GG472" s="66"/>
      <c r="GH472" s="66"/>
      <c r="GI472" s="66"/>
      <c r="GJ472" s="66"/>
      <c r="GK472" s="66"/>
      <c r="GL472" s="66"/>
      <c r="GM472" s="66"/>
      <c r="GN472" s="66"/>
      <c r="GO472" s="66"/>
      <c r="GP472" s="66"/>
      <c r="GQ472" s="66"/>
      <c r="GR472" s="66"/>
      <c r="GS472" s="66"/>
      <c r="GT472" s="66"/>
      <c r="GU472" s="66"/>
      <c r="GV472" s="66"/>
      <c r="GW472" s="66"/>
      <c r="GX472" s="66"/>
      <c r="GY472" s="66"/>
      <c r="GZ472" s="66"/>
      <c r="HA472" s="66"/>
      <c r="HB472" s="66"/>
      <c r="HC472" s="66"/>
      <c r="HD472" s="66"/>
      <c r="HE472" s="66"/>
      <c r="HF472" s="66"/>
      <c r="HG472" s="66"/>
      <c r="HH472" s="66"/>
      <c r="HI472" s="66"/>
      <c r="HJ472" s="66"/>
      <c r="HK472" s="66"/>
      <c r="HL472" s="66"/>
      <c r="HM472" s="66"/>
    </row>
    <row r="473" spans="1:221">
      <c r="A473" s="66"/>
      <c r="B473" s="66"/>
      <c r="C473" s="66"/>
      <c r="D473" s="66"/>
      <c r="E473" s="66"/>
      <c r="F473" s="66"/>
      <c r="J473" s="66"/>
      <c r="K473" s="66"/>
      <c r="N473" s="66"/>
      <c r="O473" s="66"/>
      <c r="P473" s="66"/>
      <c r="Q473" s="66"/>
      <c r="S473" s="66"/>
      <c r="T473" s="66"/>
      <c r="U473" s="66"/>
      <c r="W473" s="66"/>
      <c r="X473" s="66"/>
      <c r="Y473" s="66"/>
      <c r="AA473" s="66"/>
      <c r="AB473" s="66"/>
      <c r="AC473" s="66"/>
      <c r="AD473" s="66"/>
      <c r="AE473" s="66"/>
      <c r="AF473" s="66"/>
      <c r="AG473" s="66"/>
      <c r="AJ473" s="66"/>
      <c r="AK473" s="66"/>
      <c r="AN473" s="66"/>
      <c r="AO473" s="66"/>
      <c r="AR473" s="66"/>
      <c r="AS473" s="66"/>
      <c r="AT473" s="66"/>
      <c r="AU473" s="66"/>
      <c r="AV473" s="66"/>
      <c r="AW473" s="66"/>
      <c r="AZ473" s="66"/>
      <c r="BA473" s="66"/>
      <c r="BD473" s="66"/>
      <c r="BE473" s="66"/>
      <c r="BH473" s="66"/>
      <c r="BI473" s="66"/>
      <c r="BJ473" s="66"/>
      <c r="BK473" s="66"/>
      <c r="BL473" s="66"/>
      <c r="BM473" s="66"/>
      <c r="BO473" s="66"/>
      <c r="BP473" s="66"/>
      <c r="BQ473" s="66"/>
      <c r="BS473" s="66"/>
      <c r="BT473" s="66"/>
      <c r="BU473" s="66"/>
      <c r="BW473" s="66"/>
      <c r="BX473" s="66"/>
      <c r="BY473" s="66"/>
      <c r="BZ473" s="66"/>
      <c r="CA473" s="66"/>
      <c r="CB473" s="66"/>
      <c r="CC473" s="66"/>
      <c r="CF473" s="66"/>
      <c r="CG473" s="66"/>
      <c r="CJ473" s="66"/>
      <c r="CK473" s="66"/>
      <c r="CN473" s="66"/>
      <c r="CO473" s="66"/>
      <c r="CP473" s="66"/>
      <c r="CQ473" s="66"/>
      <c r="CR473" s="66"/>
      <c r="CS473" s="66"/>
      <c r="CV473" s="66"/>
      <c r="CW473" s="66"/>
      <c r="CZ473" s="66"/>
      <c r="DA473" s="66"/>
      <c r="DD473" s="66"/>
      <c r="DE473" s="66"/>
      <c r="DF473" s="66"/>
      <c r="DG473" s="66"/>
      <c r="DH473" s="66"/>
      <c r="DI473" s="66"/>
      <c r="DJ473" s="66"/>
      <c r="DK473" s="66"/>
      <c r="DL473" s="66"/>
      <c r="DM473" s="66"/>
      <c r="DN473" s="66"/>
      <c r="DO473" s="66"/>
      <c r="DP473" s="66"/>
      <c r="DQ473" s="66"/>
      <c r="DR473" s="66"/>
      <c r="DS473" s="66"/>
      <c r="DT473" s="66"/>
      <c r="DU473" s="66"/>
      <c r="DW473" s="66"/>
      <c r="DX473" s="66"/>
      <c r="DY473" s="66"/>
      <c r="EA473" s="66"/>
      <c r="EB473" s="66"/>
      <c r="EC473" s="66"/>
      <c r="EE473" s="66"/>
      <c r="EF473" s="66"/>
      <c r="EG473" s="66"/>
      <c r="EH473" s="66"/>
      <c r="EI473" s="66"/>
      <c r="EJ473" s="66"/>
      <c r="EK473" s="66"/>
      <c r="EN473" s="66"/>
      <c r="EO473" s="66"/>
      <c r="ER473" s="66"/>
      <c r="ES473" s="66"/>
      <c r="EV473" s="66"/>
      <c r="EW473" s="66"/>
      <c r="EX473" s="66"/>
      <c r="EY473" s="66"/>
      <c r="EZ473" s="66"/>
      <c r="FA473" s="66"/>
      <c r="FD473" s="66"/>
      <c r="FE473" s="66"/>
      <c r="FH473" s="66"/>
      <c r="FI473" s="66"/>
      <c r="FL473" s="66"/>
      <c r="FM473" s="66"/>
      <c r="FN473" s="66"/>
      <c r="FO473" s="66"/>
      <c r="FP473" s="66"/>
      <c r="FQ473" s="66"/>
      <c r="FS473" s="66"/>
      <c r="FT473" s="66"/>
      <c r="FU473" s="66"/>
      <c r="FW473" s="66"/>
      <c r="FX473" s="66"/>
      <c r="FY473" s="66"/>
      <c r="GA473" s="66"/>
      <c r="GB473" s="66"/>
      <c r="GC473" s="66"/>
      <c r="GD473" s="66"/>
      <c r="GE473" s="66"/>
      <c r="GF473" s="66"/>
      <c r="GG473" s="66"/>
      <c r="GH473" s="66"/>
      <c r="GI473" s="66"/>
      <c r="GJ473" s="66"/>
      <c r="GK473" s="66"/>
      <c r="GL473" s="66"/>
      <c r="GM473" s="66"/>
      <c r="GN473" s="66"/>
      <c r="GO473" s="66"/>
      <c r="GP473" s="66"/>
      <c r="GQ473" s="66"/>
      <c r="GR473" s="66"/>
      <c r="GS473" s="66"/>
      <c r="GT473" s="66"/>
      <c r="GU473" s="66"/>
      <c r="GV473" s="66"/>
      <c r="GW473" s="66"/>
      <c r="GX473" s="66"/>
      <c r="GY473" s="66"/>
      <c r="GZ473" s="66"/>
      <c r="HA473" s="66"/>
      <c r="HB473" s="66"/>
      <c r="HC473" s="66"/>
      <c r="HD473" s="66"/>
      <c r="HE473" s="66"/>
      <c r="HF473" s="66"/>
      <c r="HG473" s="66"/>
      <c r="HH473" s="66"/>
      <c r="HI473" s="66"/>
      <c r="HJ473" s="66"/>
      <c r="HK473" s="66"/>
      <c r="HL473" s="66"/>
      <c r="HM473" s="66"/>
    </row>
    <row r="474" spans="1:221">
      <c r="A474" s="66"/>
      <c r="B474" s="66"/>
      <c r="C474" s="66"/>
      <c r="D474" s="66"/>
      <c r="E474" s="66"/>
      <c r="F474" s="66"/>
      <c r="J474" s="66"/>
      <c r="K474" s="66"/>
      <c r="N474" s="66"/>
      <c r="O474" s="66"/>
      <c r="P474" s="66"/>
      <c r="Q474" s="66"/>
      <c r="S474" s="66"/>
      <c r="T474" s="66"/>
      <c r="U474" s="66"/>
      <c r="W474" s="66"/>
      <c r="X474" s="66"/>
      <c r="Y474" s="66"/>
      <c r="AA474" s="66"/>
      <c r="AB474" s="66"/>
      <c r="AC474" s="66"/>
      <c r="AD474" s="66"/>
      <c r="AE474" s="66"/>
      <c r="AF474" s="66"/>
      <c r="AG474" s="66"/>
      <c r="AJ474" s="66"/>
      <c r="AK474" s="66"/>
      <c r="AN474" s="66"/>
      <c r="AO474" s="66"/>
      <c r="AR474" s="66"/>
      <c r="AS474" s="66"/>
      <c r="AT474" s="66"/>
      <c r="AU474" s="66"/>
      <c r="AV474" s="66"/>
      <c r="AW474" s="66"/>
      <c r="AZ474" s="66"/>
      <c r="BA474" s="66"/>
      <c r="BD474" s="66"/>
      <c r="BE474" s="66"/>
      <c r="BH474" s="66"/>
      <c r="BI474" s="66"/>
      <c r="BJ474" s="66"/>
      <c r="BK474" s="66"/>
      <c r="BL474" s="66"/>
      <c r="BM474" s="66"/>
      <c r="BO474" s="66"/>
      <c r="BP474" s="66"/>
      <c r="BQ474" s="66"/>
      <c r="BS474" s="66"/>
      <c r="BT474" s="66"/>
      <c r="BU474" s="66"/>
      <c r="BW474" s="66"/>
      <c r="BX474" s="66"/>
      <c r="BY474" s="66"/>
      <c r="BZ474" s="66"/>
      <c r="CA474" s="66"/>
      <c r="CB474" s="66"/>
      <c r="CC474" s="66"/>
      <c r="CF474" s="66"/>
      <c r="CG474" s="66"/>
      <c r="CJ474" s="66"/>
      <c r="CK474" s="66"/>
      <c r="CN474" s="66"/>
      <c r="CO474" s="66"/>
      <c r="CP474" s="66"/>
      <c r="CQ474" s="66"/>
      <c r="CR474" s="66"/>
      <c r="CS474" s="66"/>
      <c r="CV474" s="66"/>
      <c r="CW474" s="66"/>
      <c r="CZ474" s="66"/>
      <c r="DA474" s="66"/>
      <c r="DD474" s="66"/>
      <c r="DE474" s="66"/>
      <c r="DF474" s="66"/>
      <c r="DG474" s="66"/>
      <c r="DH474" s="66"/>
      <c r="DI474" s="66"/>
      <c r="DJ474" s="66"/>
      <c r="DK474" s="66"/>
      <c r="DL474" s="66"/>
      <c r="DM474" s="66"/>
      <c r="DN474" s="66"/>
      <c r="DO474" s="66"/>
      <c r="DP474" s="66"/>
      <c r="DQ474" s="66"/>
      <c r="DR474" s="66"/>
      <c r="DS474" s="66"/>
      <c r="DT474" s="66"/>
      <c r="DU474" s="66"/>
      <c r="DW474" s="66"/>
      <c r="DX474" s="66"/>
      <c r="DY474" s="66"/>
      <c r="EA474" s="66"/>
      <c r="EB474" s="66"/>
      <c r="EC474" s="66"/>
      <c r="EE474" s="66"/>
      <c r="EF474" s="66"/>
      <c r="EG474" s="66"/>
      <c r="EH474" s="66"/>
      <c r="EI474" s="66"/>
      <c r="EJ474" s="66"/>
      <c r="EK474" s="66"/>
      <c r="EN474" s="66"/>
      <c r="EO474" s="66"/>
      <c r="ER474" s="66"/>
      <c r="ES474" s="66"/>
      <c r="EV474" s="66"/>
      <c r="EW474" s="66"/>
      <c r="EX474" s="66"/>
      <c r="EY474" s="66"/>
      <c r="EZ474" s="66"/>
      <c r="FA474" s="66"/>
      <c r="FD474" s="66"/>
      <c r="FE474" s="66"/>
      <c r="FH474" s="66"/>
      <c r="FI474" s="66"/>
      <c r="FL474" s="66"/>
      <c r="FM474" s="66"/>
      <c r="FN474" s="66"/>
      <c r="FO474" s="66"/>
      <c r="FP474" s="66"/>
      <c r="FQ474" s="66"/>
      <c r="FS474" s="66"/>
      <c r="FT474" s="66"/>
      <c r="FU474" s="66"/>
      <c r="FW474" s="66"/>
      <c r="FX474" s="66"/>
      <c r="FY474" s="66"/>
      <c r="GA474" s="66"/>
      <c r="GB474" s="66"/>
      <c r="GC474" s="66"/>
      <c r="GD474" s="66"/>
      <c r="GE474" s="66"/>
      <c r="GF474" s="66"/>
      <c r="GG474" s="66"/>
      <c r="GH474" s="66"/>
      <c r="GI474" s="66"/>
      <c r="GJ474" s="66"/>
      <c r="GK474" s="66"/>
      <c r="GL474" s="66"/>
      <c r="GM474" s="66"/>
      <c r="GN474" s="66"/>
      <c r="GO474" s="66"/>
      <c r="GP474" s="66"/>
      <c r="GQ474" s="66"/>
      <c r="GR474" s="66"/>
      <c r="GS474" s="66"/>
      <c r="GT474" s="66"/>
      <c r="GU474" s="66"/>
      <c r="GV474" s="66"/>
      <c r="GW474" s="66"/>
      <c r="GX474" s="66"/>
      <c r="GY474" s="66"/>
      <c r="GZ474" s="66"/>
      <c r="HA474" s="66"/>
      <c r="HB474" s="66"/>
      <c r="HC474" s="66"/>
      <c r="HD474" s="66"/>
      <c r="HE474" s="66"/>
      <c r="HF474" s="66"/>
      <c r="HG474" s="66"/>
      <c r="HH474" s="66"/>
      <c r="HI474" s="66"/>
      <c r="HJ474" s="66"/>
      <c r="HK474" s="66"/>
      <c r="HL474" s="66"/>
      <c r="HM474" s="66"/>
    </row>
    <row r="475" spans="1:221">
      <c r="A475" s="66"/>
      <c r="B475" s="66"/>
      <c r="C475" s="66"/>
      <c r="D475" s="66"/>
      <c r="E475" s="66"/>
      <c r="F475" s="66"/>
      <c r="J475" s="66"/>
      <c r="K475" s="66"/>
      <c r="N475" s="66"/>
      <c r="O475" s="66"/>
      <c r="P475" s="66"/>
      <c r="Q475" s="66"/>
      <c r="S475" s="66"/>
      <c r="T475" s="66"/>
      <c r="U475" s="66"/>
      <c r="W475" s="66"/>
      <c r="X475" s="66"/>
      <c r="Y475" s="66"/>
      <c r="AA475" s="66"/>
      <c r="AB475" s="66"/>
      <c r="AC475" s="66"/>
      <c r="AD475" s="66"/>
      <c r="AE475" s="66"/>
      <c r="AF475" s="66"/>
      <c r="AG475" s="66"/>
      <c r="AJ475" s="66"/>
      <c r="AK475" s="66"/>
      <c r="AN475" s="66"/>
      <c r="AO475" s="66"/>
      <c r="AR475" s="66"/>
      <c r="AS475" s="66"/>
      <c r="AT475" s="66"/>
      <c r="AU475" s="66"/>
      <c r="AV475" s="66"/>
      <c r="AW475" s="66"/>
      <c r="AZ475" s="66"/>
      <c r="BA475" s="66"/>
      <c r="BD475" s="66"/>
      <c r="BE475" s="66"/>
      <c r="BH475" s="66"/>
      <c r="BI475" s="66"/>
      <c r="BJ475" s="66"/>
      <c r="BK475" s="66"/>
      <c r="BL475" s="66"/>
      <c r="BM475" s="66"/>
      <c r="BO475" s="66"/>
      <c r="BP475" s="66"/>
      <c r="BQ475" s="66"/>
      <c r="BS475" s="66"/>
      <c r="BT475" s="66"/>
      <c r="BU475" s="66"/>
      <c r="BW475" s="66"/>
      <c r="BX475" s="66"/>
      <c r="BY475" s="66"/>
      <c r="BZ475" s="66"/>
      <c r="CA475" s="66"/>
      <c r="CB475" s="66"/>
      <c r="CC475" s="66"/>
      <c r="CF475" s="66"/>
      <c r="CG475" s="66"/>
      <c r="CJ475" s="66"/>
      <c r="CK475" s="66"/>
      <c r="CN475" s="66"/>
      <c r="CO475" s="66"/>
      <c r="CP475" s="66"/>
      <c r="CQ475" s="66"/>
      <c r="CR475" s="66"/>
      <c r="CS475" s="66"/>
      <c r="CV475" s="66"/>
      <c r="CW475" s="66"/>
      <c r="CZ475" s="66"/>
      <c r="DA475" s="66"/>
      <c r="DD475" s="66"/>
      <c r="DE475" s="66"/>
      <c r="DF475" s="66"/>
      <c r="DG475" s="66"/>
      <c r="DH475" s="66"/>
      <c r="DI475" s="66"/>
      <c r="DJ475" s="66"/>
      <c r="DK475" s="66"/>
      <c r="DL475" s="66"/>
      <c r="DM475" s="66"/>
      <c r="DN475" s="66"/>
      <c r="DO475" s="66"/>
      <c r="DP475" s="66"/>
      <c r="DQ475" s="66"/>
      <c r="DR475" s="66"/>
      <c r="DS475" s="66"/>
      <c r="DT475" s="66"/>
      <c r="DU475" s="66"/>
      <c r="DW475" s="66"/>
      <c r="DX475" s="66"/>
      <c r="DY475" s="66"/>
      <c r="EA475" s="66"/>
      <c r="EB475" s="66"/>
      <c r="EC475" s="66"/>
      <c r="EE475" s="66"/>
      <c r="EF475" s="66"/>
      <c r="EG475" s="66"/>
      <c r="EH475" s="66"/>
      <c r="EI475" s="66"/>
      <c r="EJ475" s="66"/>
      <c r="EK475" s="66"/>
      <c r="EN475" s="66"/>
      <c r="EO475" s="66"/>
      <c r="ER475" s="66"/>
      <c r="ES475" s="66"/>
      <c r="EV475" s="66"/>
      <c r="EW475" s="66"/>
      <c r="EX475" s="66"/>
      <c r="EY475" s="66"/>
      <c r="EZ475" s="66"/>
      <c r="FA475" s="66"/>
      <c r="FD475" s="66"/>
      <c r="FE475" s="66"/>
      <c r="FH475" s="66"/>
      <c r="FI475" s="66"/>
      <c r="FL475" s="66"/>
      <c r="FM475" s="66"/>
      <c r="FN475" s="66"/>
      <c r="FO475" s="66"/>
      <c r="FP475" s="66"/>
      <c r="FQ475" s="66"/>
      <c r="FS475" s="66"/>
      <c r="FT475" s="66"/>
      <c r="FU475" s="66"/>
      <c r="FW475" s="66"/>
      <c r="FX475" s="66"/>
      <c r="FY475" s="66"/>
      <c r="GA475" s="66"/>
      <c r="GB475" s="66"/>
      <c r="GC475" s="66"/>
      <c r="GD475" s="66"/>
      <c r="GE475" s="66"/>
      <c r="GF475" s="66"/>
      <c r="GG475" s="66"/>
      <c r="GH475" s="66"/>
      <c r="GI475" s="66"/>
      <c r="GJ475" s="66"/>
      <c r="GK475" s="66"/>
      <c r="GL475" s="66"/>
      <c r="GM475" s="66"/>
      <c r="GN475" s="66"/>
      <c r="GO475" s="66"/>
      <c r="GP475" s="66"/>
      <c r="GQ475" s="66"/>
      <c r="GR475" s="66"/>
      <c r="GS475" s="66"/>
      <c r="GT475" s="66"/>
      <c r="GU475" s="66"/>
      <c r="GV475" s="66"/>
      <c r="GW475" s="66"/>
      <c r="GX475" s="66"/>
      <c r="GY475" s="66"/>
      <c r="GZ475" s="66"/>
      <c r="HA475" s="66"/>
      <c r="HB475" s="66"/>
      <c r="HC475" s="66"/>
      <c r="HD475" s="66"/>
      <c r="HE475" s="66"/>
      <c r="HF475" s="66"/>
      <c r="HG475" s="66"/>
      <c r="HH475" s="66"/>
      <c r="HI475" s="66"/>
      <c r="HJ475" s="66"/>
      <c r="HK475" s="66"/>
      <c r="HL475" s="66"/>
      <c r="HM475" s="66"/>
    </row>
    <row r="476" spans="1:221">
      <c r="A476" s="66"/>
      <c r="B476" s="66"/>
      <c r="C476" s="66"/>
      <c r="D476" s="66"/>
      <c r="E476" s="66"/>
      <c r="F476" s="66"/>
      <c r="J476" s="66"/>
      <c r="K476" s="66"/>
      <c r="N476" s="66"/>
      <c r="O476" s="66"/>
      <c r="P476" s="66"/>
      <c r="Q476" s="66"/>
      <c r="S476" s="66"/>
      <c r="T476" s="66"/>
      <c r="U476" s="66"/>
      <c r="W476" s="66"/>
      <c r="X476" s="66"/>
      <c r="Y476" s="66"/>
      <c r="AA476" s="66"/>
      <c r="AB476" s="66"/>
      <c r="AC476" s="66"/>
      <c r="AD476" s="66"/>
      <c r="AE476" s="66"/>
      <c r="AF476" s="66"/>
      <c r="AG476" s="66"/>
      <c r="AJ476" s="66"/>
      <c r="AK476" s="66"/>
      <c r="AN476" s="66"/>
      <c r="AO476" s="66"/>
      <c r="AR476" s="66"/>
      <c r="AS476" s="66"/>
      <c r="AT476" s="66"/>
      <c r="AU476" s="66"/>
      <c r="AV476" s="66"/>
      <c r="AW476" s="66"/>
      <c r="AZ476" s="66"/>
      <c r="BA476" s="66"/>
      <c r="BD476" s="66"/>
      <c r="BE476" s="66"/>
      <c r="BH476" s="66"/>
      <c r="BI476" s="66"/>
      <c r="BJ476" s="66"/>
      <c r="BK476" s="66"/>
      <c r="BL476" s="66"/>
      <c r="BM476" s="66"/>
      <c r="BO476" s="66"/>
      <c r="BP476" s="66"/>
      <c r="BQ476" s="66"/>
      <c r="BS476" s="66"/>
      <c r="BT476" s="66"/>
      <c r="BU476" s="66"/>
      <c r="BW476" s="66"/>
      <c r="BX476" s="66"/>
      <c r="BY476" s="66"/>
      <c r="BZ476" s="66"/>
      <c r="CA476" s="66"/>
      <c r="CB476" s="66"/>
      <c r="CC476" s="66"/>
      <c r="CF476" s="66"/>
      <c r="CG476" s="66"/>
      <c r="CJ476" s="66"/>
      <c r="CK476" s="66"/>
      <c r="CN476" s="66"/>
      <c r="CO476" s="66"/>
      <c r="CP476" s="66"/>
      <c r="CQ476" s="66"/>
      <c r="CR476" s="66"/>
      <c r="CS476" s="66"/>
      <c r="CV476" s="66"/>
      <c r="CW476" s="66"/>
      <c r="CZ476" s="66"/>
      <c r="DA476" s="66"/>
      <c r="DD476" s="66"/>
      <c r="DE476" s="66"/>
      <c r="DF476" s="66"/>
      <c r="DG476" s="66"/>
      <c r="DH476" s="66"/>
      <c r="DI476" s="66"/>
      <c r="DJ476" s="66"/>
      <c r="DK476" s="66"/>
      <c r="DL476" s="66"/>
      <c r="DM476" s="66"/>
      <c r="DN476" s="66"/>
      <c r="DO476" s="66"/>
      <c r="DP476" s="66"/>
      <c r="DQ476" s="66"/>
      <c r="DR476" s="66"/>
      <c r="DS476" s="66"/>
      <c r="DT476" s="66"/>
      <c r="DU476" s="66"/>
      <c r="DW476" s="66"/>
      <c r="DX476" s="66"/>
      <c r="DY476" s="66"/>
      <c r="EA476" s="66"/>
      <c r="EB476" s="66"/>
      <c r="EC476" s="66"/>
      <c r="EE476" s="66"/>
      <c r="EF476" s="66"/>
      <c r="EG476" s="66"/>
      <c r="EH476" s="66"/>
      <c r="EI476" s="66"/>
      <c r="EJ476" s="66"/>
      <c r="EK476" s="66"/>
      <c r="EN476" s="66"/>
      <c r="EO476" s="66"/>
      <c r="ER476" s="66"/>
      <c r="ES476" s="66"/>
      <c r="EV476" s="66"/>
      <c r="EW476" s="66"/>
      <c r="EX476" s="66"/>
      <c r="EY476" s="66"/>
      <c r="EZ476" s="66"/>
      <c r="FA476" s="66"/>
      <c r="FD476" s="66"/>
      <c r="FE476" s="66"/>
      <c r="FH476" s="66"/>
      <c r="FI476" s="66"/>
      <c r="FL476" s="66"/>
      <c r="FM476" s="66"/>
      <c r="FN476" s="66"/>
      <c r="FO476" s="66"/>
      <c r="FP476" s="66"/>
      <c r="FQ476" s="66"/>
      <c r="FS476" s="66"/>
      <c r="FT476" s="66"/>
      <c r="FU476" s="66"/>
      <c r="FW476" s="66"/>
      <c r="FX476" s="66"/>
      <c r="FY476" s="66"/>
      <c r="GA476" s="66"/>
      <c r="GB476" s="66"/>
      <c r="GC476" s="66"/>
      <c r="GD476" s="66"/>
      <c r="GE476" s="66"/>
      <c r="GF476" s="66"/>
      <c r="GG476" s="66"/>
      <c r="GH476" s="66"/>
      <c r="GI476" s="66"/>
      <c r="GJ476" s="66"/>
      <c r="GK476" s="66"/>
      <c r="GL476" s="66"/>
      <c r="GM476" s="66"/>
      <c r="GN476" s="66"/>
      <c r="GO476" s="66"/>
      <c r="GP476" s="66"/>
      <c r="GQ476" s="66"/>
      <c r="GR476" s="66"/>
      <c r="GS476" s="66"/>
      <c r="GT476" s="66"/>
      <c r="GU476" s="66"/>
      <c r="GV476" s="66"/>
      <c r="GW476" s="66"/>
      <c r="GX476" s="66"/>
      <c r="GY476" s="66"/>
      <c r="GZ476" s="66"/>
      <c r="HA476" s="66"/>
      <c r="HB476" s="66"/>
      <c r="HC476" s="66"/>
      <c r="HD476" s="66"/>
      <c r="HE476" s="66"/>
      <c r="HF476" s="66"/>
      <c r="HG476" s="66"/>
      <c r="HH476" s="66"/>
      <c r="HI476" s="66"/>
      <c r="HJ476" s="66"/>
      <c r="HK476" s="66"/>
      <c r="HL476" s="66"/>
      <c r="HM476" s="66"/>
    </row>
    <row r="477" spans="1:221">
      <c r="A477" s="66"/>
      <c r="B477" s="66"/>
      <c r="C477" s="66"/>
      <c r="D477" s="66"/>
      <c r="E477" s="66"/>
      <c r="F477" s="66"/>
      <c r="J477" s="66"/>
      <c r="K477" s="66"/>
      <c r="N477" s="66"/>
      <c r="O477" s="66"/>
      <c r="P477" s="66"/>
      <c r="Q477" s="66"/>
      <c r="S477" s="66"/>
      <c r="T477" s="66"/>
      <c r="U477" s="66"/>
      <c r="W477" s="66"/>
      <c r="X477" s="66"/>
      <c r="Y477" s="66"/>
      <c r="AA477" s="66"/>
      <c r="AB477" s="66"/>
      <c r="AC477" s="66"/>
      <c r="AD477" s="66"/>
      <c r="AE477" s="66"/>
      <c r="AF477" s="66"/>
      <c r="AG477" s="66"/>
      <c r="AJ477" s="66"/>
      <c r="AK477" s="66"/>
      <c r="AN477" s="66"/>
      <c r="AO477" s="66"/>
      <c r="AR477" s="66"/>
      <c r="AS477" s="66"/>
      <c r="AT477" s="66"/>
      <c r="AU477" s="66"/>
      <c r="AV477" s="66"/>
      <c r="AW477" s="66"/>
      <c r="AZ477" s="66"/>
      <c r="BA477" s="66"/>
      <c r="BD477" s="66"/>
      <c r="BE477" s="66"/>
      <c r="BH477" s="66"/>
      <c r="BI477" s="66"/>
      <c r="BJ477" s="66"/>
      <c r="BK477" s="66"/>
      <c r="BL477" s="66"/>
      <c r="BM477" s="66"/>
      <c r="BO477" s="66"/>
      <c r="BP477" s="66"/>
      <c r="BQ477" s="66"/>
      <c r="BS477" s="66"/>
      <c r="BT477" s="66"/>
      <c r="BU477" s="66"/>
      <c r="BW477" s="66"/>
      <c r="BX477" s="66"/>
      <c r="BY477" s="66"/>
      <c r="BZ477" s="66"/>
      <c r="CA477" s="66"/>
      <c r="CB477" s="66"/>
      <c r="CC477" s="66"/>
      <c r="CF477" s="66"/>
      <c r="CG477" s="66"/>
      <c r="CJ477" s="66"/>
      <c r="CK477" s="66"/>
      <c r="CN477" s="66"/>
      <c r="CO477" s="66"/>
      <c r="CP477" s="66"/>
      <c r="CQ477" s="66"/>
      <c r="CR477" s="66"/>
      <c r="CS477" s="66"/>
      <c r="CV477" s="66"/>
      <c r="CW477" s="66"/>
      <c r="CZ477" s="66"/>
      <c r="DA477" s="66"/>
      <c r="DD477" s="66"/>
      <c r="DE477" s="66"/>
      <c r="DF477" s="66"/>
      <c r="DG477" s="66"/>
      <c r="DH477" s="66"/>
      <c r="DI477" s="66"/>
      <c r="DJ477" s="66"/>
      <c r="DK477" s="66"/>
      <c r="DL477" s="66"/>
      <c r="DM477" s="66"/>
      <c r="DN477" s="66"/>
      <c r="DO477" s="66"/>
      <c r="DP477" s="66"/>
      <c r="DQ477" s="66"/>
      <c r="DR477" s="66"/>
      <c r="DS477" s="66"/>
      <c r="DT477" s="66"/>
      <c r="DU477" s="66"/>
      <c r="DW477" s="66"/>
      <c r="DX477" s="66"/>
      <c r="DY477" s="66"/>
      <c r="EA477" s="66"/>
      <c r="EB477" s="66"/>
      <c r="EC477" s="66"/>
      <c r="EE477" s="66"/>
      <c r="EF477" s="66"/>
      <c r="EG477" s="66"/>
      <c r="EH477" s="66"/>
      <c r="EI477" s="66"/>
      <c r="EJ477" s="66"/>
      <c r="EK477" s="66"/>
      <c r="EN477" s="66"/>
      <c r="EO477" s="66"/>
      <c r="ER477" s="66"/>
      <c r="ES477" s="66"/>
      <c r="EV477" s="66"/>
      <c r="EW477" s="66"/>
      <c r="EX477" s="66"/>
      <c r="EY477" s="66"/>
      <c r="EZ477" s="66"/>
      <c r="FA477" s="66"/>
      <c r="FD477" s="66"/>
      <c r="FE477" s="66"/>
      <c r="FH477" s="66"/>
      <c r="FI477" s="66"/>
      <c r="FL477" s="66"/>
      <c r="FM477" s="66"/>
      <c r="FN477" s="66"/>
      <c r="FO477" s="66"/>
      <c r="FP477" s="66"/>
      <c r="FQ477" s="66"/>
      <c r="FS477" s="66"/>
      <c r="FT477" s="66"/>
      <c r="FU477" s="66"/>
      <c r="FW477" s="66"/>
      <c r="FX477" s="66"/>
      <c r="FY477" s="66"/>
      <c r="GA477" s="66"/>
      <c r="GB477" s="66"/>
      <c r="GC477" s="66"/>
      <c r="GD477" s="66"/>
      <c r="GE477" s="66"/>
      <c r="GF477" s="66"/>
      <c r="GG477" s="66"/>
      <c r="GH477" s="66"/>
      <c r="GI477" s="66"/>
      <c r="GJ477" s="66"/>
      <c r="GK477" s="66"/>
      <c r="GL477" s="66"/>
      <c r="GM477" s="66"/>
      <c r="GN477" s="66"/>
      <c r="GO477" s="66"/>
      <c r="GP477" s="66"/>
      <c r="GQ477" s="66"/>
      <c r="GR477" s="66"/>
      <c r="GS477" s="66"/>
      <c r="GT477" s="66"/>
      <c r="GU477" s="66"/>
      <c r="GV477" s="66"/>
      <c r="GW477" s="66"/>
      <c r="GX477" s="66"/>
      <c r="GY477" s="66"/>
      <c r="GZ477" s="66"/>
      <c r="HA477" s="66"/>
      <c r="HB477" s="66"/>
      <c r="HC477" s="66"/>
      <c r="HD477" s="66"/>
      <c r="HE477" s="66"/>
      <c r="HF477" s="66"/>
      <c r="HG477" s="66"/>
      <c r="HH477" s="66"/>
      <c r="HI477" s="66"/>
      <c r="HJ477" s="66"/>
      <c r="HK477" s="66"/>
      <c r="HL477" s="66"/>
      <c r="HM477" s="66"/>
    </row>
    <row r="478" spans="1:221">
      <c r="A478" s="66"/>
      <c r="B478" s="66"/>
      <c r="C478" s="66"/>
      <c r="D478" s="66"/>
      <c r="E478" s="66"/>
      <c r="F478" s="66"/>
      <c r="J478" s="66"/>
      <c r="K478" s="66"/>
      <c r="N478" s="66"/>
      <c r="O478" s="66"/>
      <c r="P478" s="66"/>
      <c r="Q478" s="66"/>
      <c r="S478" s="66"/>
      <c r="T478" s="66"/>
      <c r="U478" s="66"/>
      <c r="W478" s="66"/>
      <c r="X478" s="66"/>
      <c r="Y478" s="66"/>
      <c r="AA478" s="66"/>
      <c r="AB478" s="66"/>
      <c r="AC478" s="66"/>
      <c r="AD478" s="66"/>
      <c r="AE478" s="66"/>
      <c r="AF478" s="66"/>
      <c r="AG478" s="66"/>
      <c r="AJ478" s="66"/>
      <c r="AK478" s="66"/>
      <c r="AN478" s="66"/>
      <c r="AO478" s="66"/>
      <c r="AR478" s="66"/>
      <c r="AS478" s="66"/>
      <c r="AT478" s="66"/>
      <c r="AU478" s="66"/>
      <c r="AV478" s="66"/>
      <c r="AW478" s="66"/>
      <c r="AZ478" s="66"/>
      <c r="BA478" s="66"/>
      <c r="BD478" s="66"/>
      <c r="BE478" s="66"/>
      <c r="BH478" s="66"/>
      <c r="BI478" s="66"/>
      <c r="BJ478" s="66"/>
      <c r="BK478" s="66"/>
      <c r="BL478" s="66"/>
      <c r="BM478" s="66"/>
      <c r="BO478" s="66"/>
      <c r="BP478" s="66"/>
      <c r="BQ478" s="66"/>
      <c r="BS478" s="66"/>
      <c r="BT478" s="66"/>
      <c r="BU478" s="66"/>
      <c r="BW478" s="66"/>
      <c r="BX478" s="66"/>
      <c r="BY478" s="66"/>
      <c r="BZ478" s="66"/>
      <c r="CA478" s="66"/>
      <c r="CB478" s="66"/>
      <c r="CC478" s="66"/>
      <c r="CF478" s="66"/>
      <c r="CG478" s="66"/>
      <c r="CJ478" s="66"/>
      <c r="CK478" s="66"/>
      <c r="CN478" s="66"/>
      <c r="CO478" s="66"/>
      <c r="CP478" s="66"/>
      <c r="CQ478" s="66"/>
      <c r="CR478" s="66"/>
      <c r="CS478" s="66"/>
      <c r="CV478" s="66"/>
      <c r="CW478" s="66"/>
      <c r="CZ478" s="66"/>
      <c r="DA478" s="66"/>
      <c r="DD478" s="66"/>
      <c r="DE478" s="66"/>
      <c r="DF478" s="66"/>
      <c r="DG478" s="66"/>
      <c r="DH478" s="66"/>
      <c r="DI478" s="66"/>
      <c r="DJ478" s="66"/>
      <c r="DK478" s="66"/>
      <c r="DL478" s="66"/>
      <c r="DM478" s="66"/>
      <c r="DN478" s="66"/>
      <c r="DO478" s="66"/>
      <c r="DP478" s="66"/>
      <c r="DQ478" s="66"/>
      <c r="DR478" s="66"/>
      <c r="DS478" s="66"/>
      <c r="DT478" s="66"/>
      <c r="DU478" s="66"/>
      <c r="DW478" s="66"/>
      <c r="DX478" s="66"/>
      <c r="DY478" s="66"/>
      <c r="EA478" s="66"/>
      <c r="EB478" s="66"/>
      <c r="EC478" s="66"/>
      <c r="EE478" s="66"/>
      <c r="EF478" s="66"/>
      <c r="EG478" s="66"/>
      <c r="EH478" s="66"/>
      <c r="EI478" s="66"/>
      <c r="EJ478" s="66"/>
      <c r="EK478" s="66"/>
      <c r="EN478" s="66"/>
      <c r="EO478" s="66"/>
      <c r="ER478" s="66"/>
      <c r="ES478" s="66"/>
      <c r="EV478" s="66"/>
      <c r="EW478" s="66"/>
      <c r="EX478" s="66"/>
      <c r="EY478" s="66"/>
      <c r="EZ478" s="66"/>
      <c r="FA478" s="66"/>
      <c r="FD478" s="66"/>
      <c r="FE478" s="66"/>
      <c r="FH478" s="66"/>
      <c r="FI478" s="66"/>
      <c r="FL478" s="66"/>
      <c r="FM478" s="66"/>
      <c r="FN478" s="66"/>
      <c r="FO478" s="66"/>
      <c r="FP478" s="66"/>
      <c r="FQ478" s="66"/>
      <c r="FS478" s="66"/>
      <c r="FT478" s="66"/>
      <c r="FU478" s="66"/>
      <c r="FW478" s="66"/>
      <c r="FX478" s="66"/>
      <c r="FY478" s="66"/>
      <c r="GA478" s="66"/>
      <c r="GB478" s="66"/>
      <c r="GC478" s="66"/>
      <c r="GD478" s="66"/>
      <c r="GE478" s="66"/>
      <c r="GF478" s="66"/>
      <c r="GG478" s="66"/>
      <c r="GH478" s="66"/>
      <c r="GI478" s="66"/>
      <c r="GJ478" s="66"/>
      <c r="GK478" s="66"/>
      <c r="GL478" s="66"/>
      <c r="GM478" s="66"/>
      <c r="GN478" s="66"/>
      <c r="GO478" s="66"/>
      <c r="GP478" s="66"/>
      <c r="GQ478" s="66"/>
      <c r="GR478" s="66"/>
      <c r="GS478" s="66"/>
      <c r="GT478" s="66"/>
      <c r="GU478" s="66"/>
      <c r="GV478" s="66"/>
      <c r="GW478" s="66"/>
      <c r="GX478" s="66"/>
      <c r="GY478" s="66"/>
      <c r="GZ478" s="66"/>
      <c r="HA478" s="66"/>
      <c r="HB478" s="66"/>
      <c r="HC478" s="66"/>
      <c r="HD478" s="66"/>
      <c r="HE478" s="66"/>
      <c r="HF478" s="66"/>
      <c r="HG478" s="66"/>
      <c r="HH478" s="66"/>
      <c r="HI478" s="66"/>
      <c r="HJ478" s="66"/>
      <c r="HK478" s="66"/>
      <c r="HL478" s="66"/>
      <c r="HM478" s="66"/>
    </row>
    <row r="479" spans="1:221">
      <c r="A479" s="66"/>
      <c r="B479" s="66"/>
      <c r="C479" s="66"/>
      <c r="D479" s="66"/>
      <c r="E479" s="66"/>
      <c r="F479" s="66"/>
      <c r="J479" s="66"/>
      <c r="K479" s="66"/>
      <c r="N479" s="66"/>
      <c r="O479" s="66"/>
      <c r="P479" s="66"/>
      <c r="Q479" s="66"/>
      <c r="S479" s="66"/>
      <c r="T479" s="66"/>
      <c r="U479" s="66"/>
      <c r="W479" s="66"/>
      <c r="X479" s="66"/>
      <c r="Y479" s="66"/>
      <c r="AA479" s="66"/>
      <c r="AB479" s="66"/>
      <c r="AC479" s="66"/>
      <c r="AD479" s="66"/>
      <c r="AE479" s="66"/>
      <c r="AF479" s="66"/>
      <c r="AG479" s="66"/>
      <c r="AJ479" s="66"/>
      <c r="AK479" s="66"/>
      <c r="AN479" s="66"/>
      <c r="AO479" s="66"/>
      <c r="AR479" s="66"/>
      <c r="AS479" s="66"/>
      <c r="AT479" s="66"/>
      <c r="AU479" s="66"/>
      <c r="AV479" s="66"/>
      <c r="AW479" s="66"/>
      <c r="AZ479" s="66"/>
      <c r="BA479" s="66"/>
      <c r="BD479" s="66"/>
      <c r="BE479" s="66"/>
      <c r="BH479" s="66"/>
      <c r="BI479" s="66"/>
      <c r="BJ479" s="66"/>
      <c r="BK479" s="66"/>
      <c r="BL479" s="66"/>
      <c r="BM479" s="66"/>
      <c r="BO479" s="66"/>
      <c r="BP479" s="66"/>
      <c r="BQ479" s="66"/>
      <c r="BS479" s="66"/>
      <c r="BT479" s="66"/>
      <c r="BU479" s="66"/>
      <c r="BW479" s="66"/>
      <c r="BX479" s="66"/>
      <c r="BY479" s="66"/>
      <c r="BZ479" s="66"/>
      <c r="CA479" s="66"/>
      <c r="CB479" s="66"/>
      <c r="CC479" s="66"/>
      <c r="CF479" s="66"/>
      <c r="CG479" s="66"/>
      <c r="CJ479" s="66"/>
      <c r="CK479" s="66"/>
      <c r="CN479" s="66"/>
      <c r="CO479" s="66"/>
      <c r="CP479" s="66"/>
      <c r="CQ479" s="66"/>
      <c r="CR479" s="66"/>
      <c r="CS479" s="66"/>
      <c r="CV479" s="66"/>
      <c r="CW479" s="66"/>
      <c r="CZ479" s="66"/>
      <c r="DA479" s="66"/>
      <c r="DD479" s="66"/>
      <c r="DE479" s="66"/>
      <c r="DF479" s="66"/>
      <c r="DG479" s="66"/>
      <c r="DH479" s="66"/>
      <c r="DI479" s="66"/>
      <c r="DJ479" s="66"/>
      <c r="DK479" s="66"/>
      <c r="DL479" s="66"/>
      <c r="DM479" s="66"/>
      <c r="DN479" s="66"/>
      <c r="DO479" s="66"/>
      <c r="DP479" s="66"/>
      <c r="DQ479" s="66"/>
      <c r="DR479" s="66"/>
      <c r="DS479" s="66"/>
      <c r="DT479" s="66"/>
      <c r="DU479" s="66"/>
      <c r="DW479" s="66"/>
      <c r="DX479" s="66"/>
      <c r="DY479" s="66"/>
      <c r="EA479" s="66"/>
      <c r="EB479" s="66"/>
      <c r="EC479" s="66"/>
      <c r="EE479" s="66"/>
      <c r="EF479" s="66"/>
      <c r="EG479" s="66"/>
      <c r="EH479" s="66"/>
      <c r="EI479" s="66"/>
      <c r="EJ479" s="66"/>
      <c r="EK479" s="66"/>
      <c r="EN479" s="66"/>
      <c r="EO479" s="66"/>
      <c r="ER479" s="66"/>
      <c r="ES479" s="66"/>
      <c r="EV479" s="66"/>
      <c r="EW479" s="66"/>
      <c r="EX479" s="66"/>
      <c r="EY479" s="66"/>
      <c r="EZ479" s="66"/>
      <c r="FA479" s="66"/>
      <c r="FD479" s="66"/>
      <c r="FE479" s="66"/>
      <c r="FH479" s="66"/>
      <c r="FI479" s="66"/>
      <c r="FL479" s="66"/>
      <c r="FM479" s="66"/>
      <c r="FN479" s="66"/>
      <c r="FO479" s="66"/>
      <c r="FP479" s="66"/>
      <c r="FQ479" s="66"/>
      <c r="FS479" s="66"/>
      <c r="FT479" s="66"/>
      <c r="FU479" s="66"/>
      <c r="FW479" s="66"/>
      <c r="FX479" s="66"/>
      <c r="FY479" s="66"/>
      <c r="GA479" s="66"/>
      <c r="GB479" s="66"/>
      <c r="GC479" s="66"/>
      <c r="GD479" s="66"/>
      <c r="GE479" s="66"/>
      <c r="GF479" s="66"/>
      <c r="GG479" s="66"/>
      <c r="GH479" s="66"/>
      <c r="GI479" s="66"/>
      <c r="GJ479" s="66"/>
      <c r="GK479" s="66"/>
      <c r="GL479" s="66"/>
      <c r="GM479" s="66"/>
      <c r="GN479" s="66"/>
      <c r="GO479" s="66"/>
      <c r="GP479" s="66"/>
      <c r="GQ479" s="66"/>
      <c r="GR479" s="66"/>
      <c r="GS479" s="66"/>
      <c r="GT479" s="66"/>
      <c r="GU479" s="66"/>
      <c r="GV479" s="66"/>
      <c r="GW479" s="66"/>
      <c r="GX479" s="66"/>
      <c r="GY479" s="66"/>
      <c r="GZ479" s="66"/>
      <c r="HA479" s="66"/>
      <c r="HB479" s="66"/>
      <c r="HC479" s="66"/>
      <c r="HD479" s="66"/>
      <c r="HE479" s="66"/>
      <c r="HF479" s="66"/>
      <c r="HG479" s="66"/>
      <c r="HH479" s="66"/>
      <c r="HI479" s="66"/>
      <c r="HJ479" s="66"/>
      <c r="HK479" s="66"/>
      <c r="HL479" s="66"/>
      <c r="HM479" s="66"/>
    </row>
    <row r="480" spans="1:221">
      <c r="A480" s="66"/>
      <c r="B480" s="66"/>
      <c r="C480" s="66"/>
      <c r="D480" s="66"/>
      <c r="E480" s="66"/>
      <c r="F480" s="66"/>
      <c r="J480" s="66"/>
      <c r="K480" s="66"/>
      <c r="N480" s="66"/>
      <c r="O480" s="66"/>
      <c r="P480" s="66"/>
      <c r="Q480" s="66"/>
      <c r="S480" s="66"/>
      <c r="T480" s="66"/>
      <c r="U480" s="66"/>
      <c r="W480" s="66"/>
      <c r="X480" s="66"/>
      <c r="Y480" s="66"/>
      <c r="AA480" s="66"/>
      <c r="AB480" s="66"/>
      <c r="AC480" s="66"/>
      <c r="AD480" s="66"/>
      <c r="AE480" s="66"/>
      <c r="AF480" s="66"/>
      <c r="AG480" s="66"/>
      <c r="AJ480" s="66"/>
      <c r="AK480" s="66"/>
      <c r="AN480" s="66"/>
      <c r="AO480" s="66"/>
      <c r="AR480" s="66"/>
      <c r="AS480" s="66"/>
      <c r="AT480" s="66"/>
      <c r="AU480" s="66"/>
      <c r="AV480" s="66"/>
      <c r="AW480" s="66"/>
      <c r="AZ480" s="66"/>
      <c r="BA480" s="66"/>
      <c r="BD480" s="66"/>
      <c r="BE480" s="66"/>
      <c r="BH480" s="66"/>
      <c r="BI480" s="66"/>
      <c r="BJ480" s="66"/>
      <c r="BK480" s="66"/>
      <c r="BL480" s="66"/>
      <c r="BM480" s="66"/>
      <c r="BO480" s="66"/>
      <c r="BP480" s="66"/>
      <c r="BQ480" s="66"/>
      <c r="BS480" s="66"/>
      <c r="BT480" s="66"/>
      <c r="BU480" s="66"/>
      <c r="BW480" s="66"/>
      <c r="BX480" s="66"/>
      <c r="BY480" s="66"/>
      <c r="BZ480" s="66"/>
      <c r="CA480" s="66"/>
      <c r="CB480" s="66"/>
      <c r="CC480" s="66"/>
      <c r="CF480" s="66"/>
      <c r="CG480" s="66"/>
      <c r="CJ480" s="66"/>
      <c r="CK480" s="66"/>
      <c r="CN480" s="66"/>
      <c r="CO480" s="66"/>
      <c r="CP480" s="66"/>
      <c r="CQ480" s="66"/>
      <c r="CR480" s="66"/>
      <c r="CS480" s="66"/>
      <c r="CV480" s="66"/>
      <c r="CW480" s="66"/>
      <c r="CZ480" s="66"/>
      <c r="DA480" s="66"/>
      <c r="DD480" s="66"/>
      <c r="DE480" s="66"/>
      <c r="DF480" s="66"/>
      <c r="DG480" s="66"/>
      <c r="DH480" s="66"/>
      <c r="DI480" s="66"/>
      <c r="DJ480" s="66"/>
      <c r="DK480" s="66"/>
      <c r="DL480" s="66"/>
      <c r="DM480" s="66"/>
      <c r="DN480" s="66"/>
      <c r="DO480" s="66"/>
      <c r="DP480" s="66"/>
      <c r="DQ480" s="66"/>
      <c r="DR480" s="66"/>
      <c r="DS480" s="66"/>
      <c r="DT480" s="66"/>
      <c r="DU480" s="66"/>
      <c r="DW480" s="66"/>
      <c r="DX480" s="66"/>
      <c r="DY480" s="66"/>
      <c r="EA480" s="66"/>
      <c r="EB480" s="66"/>
      <c r="EC480" s="66"/>
      <c r="EE480" s="66"/>
      <c r="EF480" s="66"/>
      <c r="EG480" s="66"/>
      <c r="EH480" s="66"/>
      <c r="EI480" s="66"/>
      <c r="EJ480" s="66"/>
      <c r="EK480" s="66"/>
      <c r="EN480" s="66"/>
      <c r="EO480" s="66"/>
      <c r="ER480" s="66"/>
      <c r="ES480" s="66"/>
      <c r="EV480" s="66"/>
      <c r="EW480" s="66"/>
      <c r="EX480" s="66"/>
      <c r="EY480" s="66"/>
      <c r="EZ480" s="66"/>
      <c r="FA480" s="66"/>
      <c r="FD480" s="66"/>
      <c r="FE480" s="66"/>
      <c r="FH480" s="66"/>
      <c r="FI480" s="66"/>
      <c r="FL480" s="66"/>
      <c r="FM480" s="66"/>
      <c r="FN480" s="66"/>
      <c r="FO480" s="66"/>
      <c r="FP480" s="66"/>
      <c r="FQ480" s="66"/>
      <c r="FS480" s="66"/>
      <c r="FT480" s="66"/>
      <c r="FU480" s="66"/>
      <c r="FW480" s="66"/>
      <c r="FX480" s="66"/>
      <c r="FY480" s="66"/>
      <c r="GA480" s="66"/>
      <c r="GB480" s="66"/>
      <c r="GC480" s="66"/>
      <c r="GD480" s="66"/>
      <c r="GE480" s="66"/>
      <c r="GF480" s="66"/>
      <c r="GG480" s="66"/>
      <c r="GH480" s="66"/>
      <c r="GI480" s="66"/>
      <c r="GJ480" s="66"/>
      <c r="GK480" s="66"/>
      <c r="GL480" s="66"/>
      <c r="GM480" s="66"/>
      <c r="GN480" s="66"/>
      <c r="GO480" s="66"/>
      <c r="GP480" s="66"/>
      <c r="GQ480" s="66"/>
      <c r="GR480" s="66"/>
      <c r="GS480" s="66"/>
      <c r="GT480" s="66"/>
      <c r="GU480" s="66"/>
      <c r="GV480" s="66"/>
      <c r="GW480" s="66"/>
      <c r="GX480" s="66"/>
      <c r="GY480" s="66"/>
      <c r="GZ480" s="66"/>
      <c r="HA480" s="66"/>
      <c r="HB480" s="66"/>
      <c r="HC480" s="66"/>
      <c r="HD480" s="66"/>
      <c r="HE480" s="66"/>
      <c r="HF480" s="66"/>
      <c r="HG480" s="66"/>
      <c r="HH480" s="66"/>
      <c r="HI480" s="66"/>
      <c r="HJ480" s="66"/>
      <c r="HK480" s="66"/>
      <c r="HL480" s="66"/>
      <c r="HM480" s="66"/>
    </row>
    <row r="481" spans="1:221">
      <c r="A481" s="66"/>
      <c r="B481" s="66"/>
      <c r="C481" s="66"/>
      <c r="D481" s="66"/>
      <c r="E481" s="66"/>
      <c r="F481" s="66"/>
      <c r="J481" s="66"/>
      <c r="K481" s="66"/>
      <c r="N481" s="66"/>
      <c r="O481" s="66"/>
      <c r="P481" s="66"/>
      <c r="Q481" s="66"/>
      <c r="S481" s="66"/>
      <c r="T481" s="66"/>
      <c r="U481" s="66"/>
      <c r="W481" s="66"/>
      <c r="X481" s="66"/>
      <c r="Y481" s="66"/>
      <c r="AA481" s="66"/>
      <c r="AB481" s="66"/>
      <c r="AC481" s="66"/>
      <c r="AD481" s="66"/>
      <c r="AE481" s="66"/>
      <c r="AF481" s="66"/>
      <c r="AG481" s="66"/>
      <c r="AJ481" s="66"/>
      <c r="AK481" s="66"/>
      <c r="AN481" s="66"/>
      <c r="AO481" s="66"/>
      <c r="AR481" s="66"/>
      <c r="AS481" s="66"/>
      <c r="AT481" s="66"/>
      <c r="AU481" s="66"/>
      <c r="AV481" s="66"/>
      <c r="AW481" s="66"/>
      <c r="AZ481" s="66"/>
      <c r="BA481" s="66"/>
      <c r="BD481" s="66"/>
      <c r="BE481" s="66"/>
      <c r="BH481" s="66"/>
      <c r="BI481" s="66"/>
      <c r="BJ481" s="66"/>
      <c r="BK481" s="66"/>
      <c r="BL481" s="66"/>
      <c r="BM481" s="66"/>
      <c r="BO481" s="66"/>
      <c r="BP481" s="66"/>
      <c r="BQ481" s="66"/>
      <c r="BS481" s="66"/>
      <c r="BT481" s="66"/>
      <c r="BU481" s="66"/>
      <c r="BW481" s="66"/>
      <c r="BX481" s="66"/>
      <c r="BY481" s="66"/>
      <c r="BZ481" s="66"/>
      <c r="CA481" s="66"/>
      <c r="CB481" s="66"/>
      <c r="CC481" s="66"/>
      <c r="CF481" s="66"/>
      <c r="CG481" s="66"/>
      <c r="CJ481" s="66"/>
      <c r="CK481" s="66"/>
      <c r="CN481" s="66"/>
      <c r="CO481" s="66"/>
      <c r="CP481" s="66"/>
      <c r="CQ481" s="66"/>
      <c r="CR481" s="66"/>
      <c r="CS481" s="66"/>
      <c r="CV481" s="66"/>
      <c r="CW481" s="66"/>
      <c r="CZ481" s="66"/>
      <c r="DA481" s="66"/>
      <c r="DD481" s="66"/>
      <c r="DE481" s="66"/>
      <c r="DF481" s="66"/>
      <c r="DG481" s="66"/>
      <c r="DH481" s="66"/>
      <c r="DI481" s="66"/>
      <c r="DJ481" s="66"/>
      <c r="DK481" s="66"/>
      <c r="DL481" s="66"/>
      <c r="DM481" s="66"/>
      <c r="DN481" s="66"/>
      <c r="DO481" s="66"/>
      <c r="DP481" s="66"/>
      <c r="DQ481" s="66"/>
      <c r="DR481" s="66"/>
      <c r="DS481" s="66"/>
      <c r="DT481" s="66"/>
      <c r="DU481" s="66"/>
      <c r="DW481" s="66"/>
      <c r="DX481" s="66"/>
      <c r="DY481" s="66"/>
      <c r="EA481" s="66"/>
      <c r="EB481" s="66"/>
      <c r="EC481" s="66"/>
      <c r="EE481" s="66"/>
      <c r="EF481" s="66"/>
      <c r="EG481" s="66"/>
      <c r="EH481" s="66"/>
      <c r="EI481" s="66"/>
      <c r="EJ481" s="66"/>
      <c r="EK481" s="66"/>
      <c r="EN481" s="66"/>
      <c r="EO481" s="66"/>
      <c r="ER481" s="66"/>
      <c r="ES481" s="66"/>
      <c r="EV481" s="66"/>
      <c r="EW481" s="66"/>
      <c r="EX481" s="66"/>
      <c r="EY481" s="66"/>
      <c r="EZ481" s="66"/>
      <c r="FA481" s="66"/>
      <c r="FD481" s="66"/>
      <c r="FE481" s="66"/>
      <c r="FH481" s="66"/>
      <c r="FI481" s="66"/>
      <c r="FL481" s="66"/>
      <c r="FM481" s="66"/>
      <c r="FN481" s="66"/>
      <c r="FO481" s="66"/>
      <c r="FP481" s="66"/>
      <c r="FQ481" s="66"/>
      <c r="FS481" s="66"/>
      <c r="FT481" s="66"/>
      <c r="FU481" s="66"/>
      <c r="FW481" s="66"/>
      <c r="FX481" s="66"/>
      <c r="FY481" s="66"/>
      <c r="GA481" s="66"/>
      <c r="GB481" s="66"/>
      <c r="GC481" s="66"/>
      <c r="GD481" s="66"/>
      <c r="GE481" s="66"/>
      <c r="GF481" s="66"/>
      <c r="GG481" s="66"/>
      <c r="GH481" s="66"/>
      <c r="GI481" s="66"/>
      <c r="GJ481" s="66"/>
      <c r="GK481" s="66"/>
      <c r="GL481" s="66"/>
      <c r="GM481" s="66"/>
      <c r="GN481" s="66"/>
      <c r="GO481" s="66"/>
      <c r="GP481" s="66"/>
      <c r="GQ481" s="66"/>
      <c r="GR481" s="66"/>
      <c r="GS481" s="66"/>
      <c r="GT481" s="66"/>
      <c r="GU481" s="66"/>
      <c r="GV481" s="66"/>
      <c r="GW481" s="66"/>
      <c r="GX481" s="66"/>
      <c r="GY481" s="66"/>
      <c r="GZ481" s="66"/>
      <c r="HA481" s="66"/>
      <c r="HB481" s="66"/>
      <c r="HC481" s="66"/>
      <c r="HD481" s="66"/>
      <c r="HE481" s="66"/>
      <c r="HF481" s="66"/>
      <c r="HG481" s="66"/>
      <c r="HH481" s="66"/>
      <c r="HI481" s="66"/>
      <c r="HJ481" s="66"/>
      <c r="HK481" s="66"/>
      <c r="HL481" s="66"/>
      <c r="HM481" s="66"/>
    </row>
    <row r="482" spans="1:221">
      <c r="A482" s="66"/>
      <c r="B482" s="66"/>
      <c r="C482" s="66"/>
      <c r="D482" s="66"/>
      <c r="E482" s="66"/>
      <c r="F482" s="66"/>
      <c r="J482" s="66"/>
      <c r="K482" s="66"/>
      <c r="N482" s="66"/>
      <c r="O482" s="66"/>
      <c r="P482" s="66"/>
      <c r="Q482" s="66"/>
      <c r="S482" s="66"/>
      <c r="T482" s="66"/>
      <c r="U482" s="66"/>
      <c r="W482" s="66"/>
      <c r="X482" s="66"/>
      <c r="Y482" s="66"/>
      <c r="AA482" s="66"/>
      <c r="AB482" s="66"/>
      <c r="AC482" s="66"/>
      <c r="AD482" s="66"/>
      <c r="AE482" s="66"/>
      <c r="AF482" s="66"/>
      <c r="AG482" s="66"/>
      <c r="AJ482" s="66"/>
      <c r="AK482" s="66"/>
      <c r="AN482" s="66"/>
      <c r="AO482" s="66"/>
      <c r="AR482" s="66"/>
      <c r="AS482" s="66"/>
      <c r="AT482" s="66"/>
      <c r="AU482" s="66"/>
      <c r="AV482" s="66"/>
      <c r="AW482" s="66"/>
      <c r="AZ482" s="66"/>
      <c r="BA482" s="66"/>
      <c r="BD482" s="66"/>
      <c r="BE482" s="66"/>
      <c r="BH482" s="66"/>
      <c r="BI482" s="66"/>
      <c r="BJ482" s="66"/>
      <c r="BK482" s="66"/>
      <c r="BL482" s="66"/>
      <c r="BM482" s="66"/>
      <c r="BO482" s="66"/>
      <c r="BP482" s="66"/>
      <c r="BQ482" s="66"/>
      <c r="BS482" s="66"/>
      <c r="BT482" s="66"/>
      <c r="BU482" s="66"/>
      <c r="BW482" s="66"/>
      <c r="BX482" s="66"/>
      <c r="BY482" s="66"/>
      <c r="BZ482" s="66"/>
      <c r="CA482" s="66"/>
      <c r="CB482" s="66"/>
      <c r="CC482" s="66"/>
      <c r="CF482" s="66"/>
      <c r="CG482" s="66"/>
      <c r="CJ482" s="66"/>
      <c r="CK482" s="66"/>
      <c r="CN482" s="66"/>
      <c r="CO482" s="66"/>
      <c r="CP482" s="66"/>
      <c r="CQ482" s="66"/>
      <c r="CR482" s="66"/>
      <c r="CS482" s="66"/>
      <c r="CV482" s="66"/>
      <c r="CW482" s="66"/>
      <c r="CZ482" s="66"/>
      <c r="DA482" s="66"/>
      <c r="DD482" s="66"/>
      <c r="DE482" s="66"/>
      <c r="DF482" s="66"/>
      <c r="DG482" s="66"/>
      <c r="DH482" s="66"/>
      <c r="DI482" s="66"/>
      <c r="DJ482" s="66"/>
      <c r="DK482" s="66"/>
      <c r="DL482" s="66"/>
      <c r="DM482" s="66"/>
      <c r="DN482" s="66"/>
      <c r="DO482" s="66"/>
      <c r="DP482" s="66"/>
      <c r="DQ482" s="66"/>
      <c r="DR482" s="66"/>
      <c r="DS482" s="66"/>
      <c r="DT482" s="66"/>
      <c r="DU482" s="66"/>
      <c r="DW482" s="66"/>
      <c r="DX482" s="66"/>
      <c r="DY482" s="66"/>
      <c r="EA482" s="66"/>
      <c r="EB482" s="66"/>
      <c r="EC482" s="66"/>
      <c r="EE482" s="66"/>
      <c r="EF482" s="66"/>
      <c r="EG482" s="66"/>
      <c r="EH482" s="66"/>
      <c r="EI482" s="66"/>
      <c r="EJ482" s="66"/>
      <c r="EK482" s="66"/>
      <c r="EN482" s="66"/>
      <c r="EO482" s="66"/>
      <c r="ER482" s="66"/>
      <c r="ES482" s="66"/>
      <c r="EV482" s="66"/>
      <c r="EW482" s="66"/>
      <c r="EX482" s="66"/>
      <c r="EY482" s="66"/>
      <c r="EZ482" s="66"/>
      <c r="FA482" s="66"/>
      <c r="FD482" s="66"/>
      <c r="FE482" s="66"/>
      <c r="FH482" s="66"/>
      <c r="FI482" s="66"/>
      <c r="FL482" s="66"/>
      <c r="FM482" s="66"/>
      <c r="FN482" s="66"/>
      <c r="FO482" s="66"/>
      <c r="FP482" s="66"/>
      <c r="FQ482" s="66"/>
      <c r="FS482" s="66"/>
      <c r="FT482" s="66"/>
      <c r="FU482" s="66"/>
      <c r="FW482" s="66"/>
      <c r="FX482" s="66"/>
      <c r="FY482" s="66"/>
      <c r="GA482" s="66"/>
      <c r="GB482" s="66"/>
      <c r="GC482" s="66"/>
      <c r="GD482" s="66"/>
      <c r="GE482" s="66"/>
      <c r="GF482" s="66"/>
      <c r="GG482" s="66"/>
      <c r="GH482" s="66"/>
      <c r="GI482" s="66"/>
      <c r="GJ482" s="66"/>
      <c r="GK482" s="66"/>
      <c r="GL482" s="66"/>
      <c r="GM482" s="66"/>
      <c r="GN482" s="66"/>
      <c r="GO482" s="66"/>
      <c r="GP482" s="66"/>
      <c r="GQ482" s="66"/>
      <c r="GR482" s="66"/>
      <c r="GS482" s="66"/>
      <c r="GT482" s="66"/>
      <c r="GU482" s="66"/>
      <c r="GV482" s="66"/>
      <c r="GW482" s="66"/>
      <c r="GX482" s="66"/>
      <c r="GY482" s="66"/>
      <c r="GZ482" s="66"/>
      <c r="HA482" s="66"/>
      <c r="HB482" s="66"/>
      <c r="HC482" s="66"/>
      <c r="HD482" s="66"/>
      <c r="HE482" s="66"/>
      <c r="HF482" s="66"/>
      <c r="HG482" s="66"/>
      <c r="HH482" s="66"/>
      <c r="HI482" s="66"/>
      <c r="HJ482" s="66"/>
      <c r="HK482" s="66"/>
      <c r="HL482" s="66"/>
      <c r="HM482" s="66"/>
    </row>
    <row r="483" spans="1:221">
      <c r="A483" s="66"/>
      <c r="B483" s="66"/>
      <c r="C483" s="66"/>
      <c r="D483" s="66"/>
      <c r="E483" s="66"/>
      <c r="F483" s="66"/>
      <c r="J483" s="66"/>
      <c r="K483" s="66"/>
      <c r="N483" s="66"/>
      <c r="O483" s="66"/>
      <c r="P483" s="66"/>
      <c r="Q483" s="66"/>
      <c r="S483" s="66"/>
      <c r="T483" s="66"/>
      <c r="U483" s="66"/>
      <c r="W483" s="66"/>
      <c r="X483" s="66"/>
      <c r="Y483" s="66"/>
      <c r="AA483" s="66"/>
      <c r="AB483" s="66"/>
      <c r="AC483" s="66"/>
      <c r="AD483" s="66"/>
      <c r="AE483" s="66"/>
      <c r="AF483" s="66"/>
      <c r="AG483" s="66"/>
      <c r="AJ483" s="66"/>
      <c r="AK483" s="66"/>
      <c r="AN483" s="66"/>
      <c r="AO483" s="66"/>
      <c r="AR483" s="66"/>
      <c r="AS483" s="66"/>
      <c r="AT483" s="66"/>
      <c r="AU483" s="66"/>
      <c r="AV483" s="66"/>
      <c r="AW483" s="66"/>
      <c r="AZ483" s="66"/>
      <c r="BA483" s="66"/>
      <c r="BD483" s="66"/>
      <c r="BE483" s="66"/>
      <c r="BH483" s="66"/>
      <c r="BI483" s="66"/>
      <c r="BJ483" s="66"/>
      <c r="BK483" s="66"/>
      <c r="BL483" s="66"/>
      <c r="BM483" s="66"/>
      <c r="BO483" s="66"/>
      <c r="BP483" s="66"/>
      <c r="BQ483" s="66"/>
      <c r="BS483" s="66"/>
      <c r="BT483" s="66"/>
      <c r="BU483" s="66"/>
      <c r="BW483" s="66"/>
      <c r="BX483" s="66"/>
      <c r="BY483" s="66"/>
      <c r="BZ483" s="66"/>
      <c r="CA483" s="66"/>
      <c r="CB483" s="66"/>
      <c r="CC483" s="66"/>
      <c r="CF483" s="66"/>
      <c r="CG483" s="66"/>
      <c r="CJ483" s="66"/>
      <c r="CK483" s="66"/>
      <c r="CN483" s="66"/>
      <c r="CO483" s="66"/>
      <c r="CP483" s="66"/>
      <c r="CQ483" s="66"/>
      <c r="CR483" s="66"/>
      <c r="CS483" s="66"/>
      <c r="CV483" s="66"/>
      <c r="CW483" s="66"/>
      <c r="CZ483" s="66"/>
      <c r="DA483" s="66"/>
      <c r="DD483" s="66"/>
      <c r="DE483" s="66"/>
      <c r="DF483" s="66"/>
      <c r="DG483" s="66"/>
      <c r="DH483" s="66"/>
      <c r="DI483" s="66"/>
      <c r="DJ483" s="66"/>
      <c r="DK483" s="66"/>
      <c r="DL483" s="66"/>
      <c r="DM483" s="66"/>
      <c r="DN483" s="66"/>
      <c r="DO483" s="66"/>
      <c r="DP483" s="66"/>
      <c r="DQ483" s="66"/>
      <c r="DR483" s="66"/>
      <c r="DS483" s="66"/>
      <c r="DT483" s="66"/>
      <c r="DU483" s="66"/>
      <c r="DW483" s="66"/>
      <c r="DX483" s="66"/>
      <c r="DY483" s="66"/>
      <c r="EA483" s="66"/>
      <c r="EB483" s="66"/>
      <c r="EC483" s="66"/>
      <c r="EE483" s="66"/>
      <c r="EF483" s="66"/>
      <c r="EG483" s="66"/>
      <c r="EH483" s="66"/>
      <c r="EI483" s="66"/>
      <c r="EJ483" s="66"/>
      <c r="EK483" s="66"/>
      <c r="EN483" s="66"/>
      <c r="EO483" s="66"/>
      <c r="ER483" s="66"/>
      <c r="ES483" s="66"/>
      <c r="EV483" s="66"/>
      <c r="EW483" s="66"/>
      <c r="EX483" s="66"/>
      <c r="EY483" s="66"/>
      <c r="EZ483" s="66"/>
      <c r="FA483" s="66"/>
      <c r="FD483" s="66"/>
      <c r="FE483" s="66"/>
      <c r="FH483" s="66"/>
      <c r="FI483" s="66"/>
      <c r="FL483" s="66"/>
      <c r="FM483" s="66"/>
      <c r="FN483" s="66"/>
      <c r="FO483" s="66"/>
      <c r="FP483" s="66"/>
      <c r="FQ483" s="66"/>
      <c r="FS483" s="66"/>
      <c r="FT483" s="66"/>
      <c r="FU483" s="66"/>
      <c r="FW483" s="66"/>
      <c r="FX483" s="66"/>
      <c r="FY483" s="66"/>
      <c r="GA483" s="66"/>
      <c r="GB483" s="66"/>
      <c r="GC483" s="66"/>
      <c r="GD483" s="66"/>
      <c r="GE483" s="66"/>
      <c r="GF483" s="66"/>
      <c r="GG483" s="66"/>
      <c r="GH483" s="66"/>
      <c r="GI483" s="66"/>
      <c r="GJ483" s="66"/>
      <c r="GK483" s="66"/>
      <c r="GL483" s="66"/>
      <c r="GM483" s="66"/>
      <c r="GN483" s="66"/>
      <c r="GO483" s="66"/>
      <c r="GP483" s="66"/>
      <c r="GQ483" s="66"/>
      <c r="GR483" s="66"/>
      <c r="GS483" s="66"/>
      <c r="GT483" s="66"/>
      <c r="GU483" s="66"/>
      <c r="GV483" s="66"/>
      <c r="GW483" s="66"/>
      <c r="GX483" s="66"/>
      <c r="GY483" s="66"/>
      <c r="GZ483" s="66"/>
      <c r="HA483" s="66"/>
      <c r="HB483" s="66"/>
      <c r="HC483" s="66"/>
      <c r="HD483" s="66"/>
      <c r="HE483" s="66"/>
      <c r="HF483" s="66"/>
      <c r="HG483" s="66"/>
      <c r="HH483" s="66"/>
      <c r="HI483" s="66"/>
      <c r="HJ483" s="66"/>
      <c r="HK483" s="66"/>
      <c r="HL483" s="66"/>
      <c r="HM483" s="66"/>
    </row>
    <row r="484" spans="1:221">
      <c r="A484" s="66"/>
      <c r="B484" s="66"/>
      <c r="C484" s="66"/>
      <c r="D484" s="66"/>
      <c r="E484" s="66"/>
      <c r="F484" s="66"/>
      <c r="J484" s="66"/>
      <c r="K484" s="66"/>
      <c r="N484" s="66"/>
      <c r="O484" s="66"/>
      <c r="P484" s="66"/>
      <c r="Q484" s="66"/>
      <c r="S484" s="66"/>
      <c r="T484" s="66"/>
      <c r="U484" s="66"/>
      <c r="W484" s="66"/>
      <c r="X484" s="66"/>
      <c r="Y484" s="66"/>
      <c r="AA484" s="66"/>
      <c r="AB484" s="66"/>
      <c r="AC484" s="66"/>
      <c r="AD484" s="66"/>
      <c r="AE484" s="66"/>
      <c r="AF484" s="66"/>
      <c r="AG484" s="66"/>
      <c r="AJ484" s="66"/>
      <c r="AK484" s="66"/>
      <c r="AN484" s="66"/>
      <c r="AO484" s="66"/>
      <c r="AR484" s="66"/>
      <c r="AS484" s="66"/>
      <c r="AT484" s="66"/>
      <c r="AU484" s="66"/>
      <c r="AV484" s="66"/>
      <c r="AW484" s="66"/>
      <c r="AZ484" s="66"/>
      <c r="BA484" s="66"/>
      <c r="BD484" s="66"/>
      <c r="BE484" s="66"/>
      <c r="BH484" s="66"/>
      <c r="BI484" s="66"/>
      <c r="BJ484" s="66"/>
      <c r="BK484" s="66"/>
      <c r="BL484" s="66"/>
      <c r="BM484" s="66"/>
      <c r="BO484" s="66"/>
      <c r="BP484" s="66"/>
      <c r="BQ484" s="66"/>
      <c r="BS484" s="66"/>
      <c r="BT484" s="66"/>
      <c r="BU484" s="66"/>
      <c r="BW484" s="66"/>
      <c r="BX484" s="66"/>
      <c r="BY484" s="66"/>
      <c r="BZ484" s="66"/>
      <c r="CA484" s="66"/>
      <c r="CB484" s="66"/>
      <c r="CC484" s="66"/>
      <c r="CF484" s="66"/>
      <c r="CG484" s="66"/>
      <c r="CJ484" s="66"/>
      <c r="CK484" s="66"/>
      <c r="CN484" s="66"/>
      <c r="CO484" s="66"/>
      <c r="CP484" s="66"/>
      <c r="CQ484" s="66"/>
      <c r="CR484" s="66"/>
      <c r="CS484" s="66"/>
      <c r="CV484" s="66"/>
      <c r="CW484" s="66"/>
      <c r="CZ484" s="66"/>
      <c r="DA484" s="66"/>
      <c r="DD484" s="66"/>
      <c r="DE484" s="66"/>
      <c r="DF484" s="66"/>
      <c r="DG484" s="66"/>
      <c r="DH484" s="66"/>
      <c r="DI484" s="66"/>
      <c r="DJ484" s="66"/>
      <c r="DK484" s="66"/>
      <c r="DL484" s="66"/>
      <c r="DM484" s="66"/>
      <c r="DN484" s="66"/>
      <c r="DO484" s="66"/>
      <c r="DP484" s="66"/>
      <c r="DQ484" s="66"/>
      <c r="DR484" s="66"/>
      <c r="DS484" s="66"/>
      <c r="DT484" s="66"/>
      <c r="DU484" s="66"/>
      <c r="DW484" s="66"/>
      <c r="DX484" s="66"/>
      <c r="DY484" s="66"/>
      <c r="EA484" s="66"/>
      <c r="EB484" s="66"/>
      <c r="EC484" s="66"/>
      <c r="EE484" s="66"/>
      <c r="EF484" s="66"/>
      <c r="EG484" s="66"/>
      <c r="EH484" s="66"/>
      <c r="EI484" s="66"/>
      <c r="EJ484" s="66"/>
      <c r="EK484" s="66"/>
      <c r="EN484" s="66"/>
      <c r="EO484" s="66"/>
      <c r="ER484" s="66"/>
      <c r="ES484" s="66"/>
      <c r="EV484" s="66"/>
      <c r="EW484" s="66"/>
      <c r="EX484" s="66"/>
      <c r="EY484" s="66"/>
      <c r="EZ484" s="66"/>
      <c r="FA484" s="66"/>
      <c r="FD484" s="66"/>
      <c r="FE484" s="66"/>
      <c r="FH484" s="66"/>
      <c r="FI484" s="66"/>
      <c r="FL484" s="66"/>
      <c r="FM484" s="66"/>
      <c r="FN484" s="66"/>
      <c r="FO484" s="66"/>
      <c r="FP484" s="66"/>
      <c r="FQ484" s="66"/>
      <c r="FS484" s="66"/>
      <c r="FT484" s="66"/>
      <c r="FU484" s="66"/>
      <c r="FW484" s="66"/>
      <c r="FX484" s="66"/>
      <c r="FY484" s="66"/>
      <c r="GA484" s="66"/>
      <c r="GB484" s="66"/>
      <c r="GC484" s="66"/>
      <c r="GD484" s="66"/>
      <c r="GE484" s="66"/>
      <c r="GF484" s="66"/>
      <c r="GG484" s="66"/>
      <c r="GH484" s="66"/>
      <c r="GI484" s="66"/>
      <c r="GJ484" s="66"/>
      <c r="GK484" s="66"/>
      <c r="GL484" s="66"/>
      <c r="GM484" s="66"/>
      <c r="GN484" s="66"/>
      <c r="GO484" s="66"/>
      <c r="GP484" s="66"/>
      <c r="GQ484" s="66"/>
      <c r="GR484" s="66"/>
      <c r="GS484" s="66"/>
      <c r="GT484" s="66"/>
      <c r="GU484" s="66"/>
      <c r="GV484" s="66"/>
      <c r="GW484" s="66"/>
      <c r="GX484" s="66"/>
      <c r="GY484" s="66"/>
      <c r="GZ484" s="66"/>
      <c r="HA484" s="66"/>
      <c r="HB484" s="66"/>
      <c r="HC484" s="66"/>
      <c r="HD484" s="66"/>
      <c r="HE484" s="66"/>
      <c r="HF484" s="66"/>
      <c r="HG484" s="66"/>
      <c r="HH484" s="66"/>
      <c r="HI484" s="66"/>
      <c r="HJ484" s="66"/>
      <c r="HK484" s="66"/>
      <c r="HL484" s="66"/>
      <c r="HM484" s="66"/>
    </row>
    <row r="485" spans="1:221">
      <c r="A485" s="66"/>
      <c r="B485" s="66"/>
      <c r="C485" s="66"/>
      <c r="D485" s="66"/>
      <c r="E485" s="66"/>
      <c r="F485" s="66"/>
      <c r="J485" s="66"/>
      <c r="K485" s="66"/>
      <c r="N485" s="66"/>
      <c r="O485" s="66"/>
      <c r="P485" s="66"/>
      <c r="Q485" s="66"/>
      <c r="S485" s="66"/>
      <c r="T485" s="66"/>
      <c r="U485" s="66"/>
      <c r="W485" s="66"/>
      <c r="X485" s="66"/>
      <c r="Y485" s="66"/>
      <c r="AA485" s="66"/>
      <c r="AB485" s="66"/>
      <c r="AC485" s="66"/>
      <c r="AD485" s="66"/>
      <c r="AE485" s="66"/>
      <c r="AF485" s="66"/>
      <c r="AG485" s="66"/>
      <c r="AJ485" s="66"/>
      <c r="AK485" s="66"/>
      <c r="AN485" s="66"/>
      <c r="AO485" s="66"/>
      <c r="AR485" s="66"/>
      <c r="AS485" s="66"/>
      <c r="AT485" s="66"/>
      <c r="AU485" s="66"/>
      <c r="AV485" s="66"/>
      <c r="AW485" s="66"/>
      <c r="AZ485" s="66"/>
      <c r="BA485" s="66"/>
      <c r="BD485" s="66"/>
      <c r="BE485" s="66"/>
      <c r="BH485" s="66"/>
      <c r="BI485" s="66"/>
      <c r="BJ485" s="66"/>
      <c r="BK485" s="66"/>
      <c r="BL485" s="66"/>
      <c r="BM485" s="66"/>
      <c r="BO485" s="66"/>
      <c r="BP485" s="66"/>
      <c r="BQ485" s="66"/>
      <c r="BS485" s="66"/>
      <c r="BT485" s="66"/>
      <c r="BU485" s="66"/>
      <c r="BW485" s="66"/>
      <c r="BX485" s="66"/>
      <c r="BY485" s="66"/>
      <c r="BZ485" s="66"/>
      <c r="CA485" s="66"/>
      <c r="CB485" s="66"/>
      <c r="CC485" s="66"/>
      <c r="CF485" s="66"/>
      <c r="CG485" s="66"/>
      <c r="CJ485" s="66"/>
      <c r="CK485" s="66"/>
      <c r="CN485" s="66"/>
      <c r="CO485" s="66"/>
      <c r="CP485" s="66"/>
      <c r="CQ485" s="66"/>
      <c r="CR485" s="66"/>
      <c r="CS485" s="66"/>
      <c r="CV485" s="66"/>
      <c r="CW485" s="66"/>
      <c r="CZ485" s="66"/>
      <c r="DA485" s="66"/>
      <c r="DD485" s="66"/>
      <c r="DE485" s="66"/>
      <c r="DF485" s="66"/>
      <c r="DG485" s="66"/>
      <c r="DH485" s="66"/>
      <c r="DI485" s="66"/>
      <c r="DJ485" s="66"/>
      <c r="DK485" s="66"/>
      <c r="DL485" s="66"/>
      <c r="DM485" s="66"/>
      <c r="DN485" s="66"/>
      <c r="DO485" s="66"/>
      <c r="DP485" s="66"/>
      <c r="DQ485" s="66"/>
      <c r="DR485" s="66"/>
      <c r="DS485" s="66"/>
      <c r="DT485" s="66"/>
      <c r="DU485" s="66"/>
      <c r="DW485" s="66"/>
      <c r="DX485" s="66"/>
      <c r="DY485" s="66"/>
      <c r="EA485" s="66"/>
      <c r="EB485" s="66"/>
      <c r="EC485" s="66"/>
      <c r="EE485" s="66"/>
      <c r="EF485" s="66"/>
      <c r="EG485" s="66"/>
      <c r="EH485" s="66"/>
      <c r="EI485" s="66"/>
      <c r="EJ485" s="66"/>
      <c r="EK485" s="66"/>
      <c r="EN485" s="66"/>
      <c r="EO485" s="66"/>
      <c r="ER485" s="66"/>
      <c r="ES485" s="66"/>
      <c r="EV485" s="66"/>
      <c r="EW485" s="66"/>
      <c r="EX485" s="66"/>
      <c r="EY485" s="66"/>
      <c r="EZ485" s="66"/>
      <c r="FA485" s="66"/>
      <c r="FD485" s="66"/>
      <c r="FE485" s="66"/>
      <c r="FH485" s="66"/>
      <c r="FI485" s="66"/>
      <c r="FL485" s="66"/>
      <c r="FM485" s="66"/>
      <c r="FN485" s="66"/>
      <c r="FO485" s="66"/>
      <c r="FP485" s="66"/>
      <c r="FQ485" s="66"/>
      <c r="FS485" s="66"/>
      <c r="FT485" s="66"/>
      <c r="FU485" s="66"/>
      <c r="FW485" s="66"/>
      <c r="FX485" s="66"/>
      <c r="FY485" s="66"/>
      <c r="GA485" s="66"/>
      <c r="GB485" s="66"/>
      <c r="GC485" s="66"/>
      <c r="GD485" s="66"/>
      <c r="GE485" s="66"/>
      <c r="GF485" s="66"/>
      <c r="GG485" s="66"/>
      <c r="GH485" s="66"/>
      <c r="GI485" s="66"/>
      <c r="GJ485" s="66"/>
      <c r="GK485" s="66"/>
      <c r="GL485" s="66"/>
      <c r="GM485" s="66"/>
      <c r="GN485" s="66"/>
      <c r="GO485" s="66"/>
      <c r="GP485" s="66"/>
      <c r="GQ485" s="66"/>
      <c r="GR485" s="66"/>
      <c r="GS485" s="66"/>
      <c r="GT485" s="66"/>
      <c r="GU485" s="66"/>
      <c r="GV485" s="66"/>
      <c r="GW485" s="66"/>
      <c r="GX485" s="66"/>
      <c r="GY485" s="66"/>
      <c r="GZ485" s="66"/>
      <c r="HA485" s="66"/>
      <c r="HB485" s="66"/>
      <c r="HC485" s="66"/>
      <c r="HD485" s="66"/>
      <c r="HE485" s="66"/>
      <c r="HF485" s="66"/>
      <c r="HG485" s="66"/>
      <c r="HH485" s="66"/>
      <c r="HI485" s="66"/>
      <c r="HJ485" s="66"/>
      <c r="HK485" s="66"/>
      <c r="HL485" s="66"/>
      <c r="HM485" s="66"/>
    </row>
    <row r="486" spans="1:221">
      <c r="A486" s="66"/>
      <c r="B486" s="66"/>
      <c r="C486" s="66"/>
      <c r="D486" s="66"/>
      <c r="E486" s="66"/>
      <c r="F486" s="66"/>
      <c r="J486" s="66"/>
      <c r="K486" s="66"/>
      <c r="N486" s="66"/>
      <c r="O486" s="66"/>
      <c r="P486" s="66"/>
      <c r="Q486" s="66"/>
      <c r="S486" s="66"/>
      <c r="T486" s="66"/>
      <c r="U486" s="66"/>
      <c r="W486" s="66"/>
      <c r="X486" s="66"/>
      <c r="Y486" s="66"/>
      <c r="AA486" s="66"/>
      <c r="AB486" s="66"/>
      <c r="AC486" s="66"/>
      <c r="AD486" s="66"/>
      <c r="AE486" s="66"/>
      <c r="AF486" s="66"/>
      <c r="AG486" s="66"/>
      <c r="AJ486" s="66"/>
      <c r="AK486" s="66"/>
      <c r="AN486" s="66"/>
      <c r="AO486" s="66"/>
      <c r="AR486" s="66"/>
      <c r="AS486" s="66"/>
      <c r="AT486" s="66"/>
      <c r="AU486" s="66"/>
      <c r="AV486" s="66"/>
      <c r="AW486" s="66"/>
      <c r="AZ486" s="66"/>
      <c r="BA486" s="66"/>
      <c r="BD486" s="66"/>
      <c r="BE486" s="66"/>
      <c r="BH486" s="66"/>
      <c r="BI486" s="66"/>
      <c r="BJ486" s="66"/>
      <c r="BK486" s="66"/>
      <c r="BL486" s="66"/>
      <c r="BM486" s="66"/>
      <c r="BO486" s="66"/>
      <c r="BP486" s="66"/>
      <c r="BQ486" s="66"/>
      <c r="BS486" s="66"/>
      <c r="BT486" s="66"/>
      <c r="BU486" s="66"/>
      <c r="BW486" s="66"/>
      <c r="BX486" s="66"/>
      <c r="BY486" s="66"/>
      <c r="BZ486" s="66"/>
      <c r="CA486" s="66"/>
      <c r="CB486" s="66"/>
      <c r="CC486" s="66"/>
      <c r="CF486" s="66"/>
      <c r="CG486" s="66"/>
      <c r="CJ486" s="66"/>
      <c r="CK486" s="66"/>
      <c r="CN486" s="66"/>
      <c r="CO486" s="66"/>
      <c r="CP486" s="66"/>
      <c r="CQ486" s="66"/>
      <c r="CR486" s="66"/>
      <c r="CS486" s="66"/>
      <c r="CV486" s="66"/>
      <c r="CW486" s="66"/>
      <c r="CZ486" s="66"/>
      <c r="DA486" s="66"/>
      <c r="DD486" s="66"/>
      <c r="DE486" s="66"/>
      <c r="DF486" s="66"/>
      <c r="DG486" s="66"/>
      <c r="DH486" s="66"/>
      <c r="DI486" s="66"/>
      <c r="DJ486" s="66"/>
      <c r="DK486" s="66"/>
      <c r="DL486" s="66"/>
      <c r="DM486" s="66"/>
      <c r="DN486" s="66"/>
      <c r="DO486" s="66"/>
      <c r="DP486" s="66"/>
      <c r="DQ486" s="66"/>
      <c r="DR486" s="66"/>
      <c r="DS486" s="66"/>
      <c r="DT486" s="66"/>
      <c r="DU486" s="66"/>
      <c r="DW486" s="66"/>
      <c r="DX486" s="66"/>
      <c r="DY486" s="66"/>
      <c r="EA486" s="66"/>
      <c r="EB486" s="66"/>
      <c r="EC486" s="66"/>
      <c r="EE486" s="66"/>
      <c r="EF486" s="66"/>
      <c r="EG486" s="66"/>
      <c r="EH486" s="66"/>
      <c r="EI486" s="66"/>
      <c r="EJ486" s="66"/>
      <c r="EK486" s="66"/>
      <c r="EN486" s="66"/>
      <c r="EO486" s="66"/>
      <c r="ER486" s="66"/>
      <c r="ES486" s="66"/>
      <c r="EV486" s="66"/>
      <c r="EW486" s="66"/>
      <c r="EX486" s="66"/>
      <c r="EY486" s="66"/>
      <c r="EZ486" s="66"/>
      <c r="FA486" s="66"/>
      <c r="FD486" s="66"/>
      <c r="FE486" s="66"/>
      <c r="FH486" s="66"/>
      <c r="FI486" s="66"/>
      <c r="FL486" s="66"/>
      <c r="FM486" s="66"/>
      <c r="FN486" s="66"/>
      <c r="FO486" s="66"/>
      <c r="FP486" s="66"/>
      <c r="FQ486" s="66"/>
      <c r="FS486" s="66"/>
      <c r="FT486" s="66"/>
      <c r="FU486" s="66"/>
      <c r="FW486" s="66"/>
      <c r="FX486" s="66"/>
      <c r="FY486" s="66"/>
      <c r="GA486" s="66"/>
      <c r="GB486" s="66"/>
      <c r="GC486" s="66"/>
      <c r="GD486" s="66"/>
      <c r="GE486" s="66"/>
      <c r="GF486" s="66"/>
      <c r="GG486" s="66"/>
      <c r="GH486" s="66"/>
      <c r="GI486" s="66"/>
      <c r="GJ486" s="66"/>
      <c r="GK486" s="66"/>
      <c r="GL486" s="66"/>
      <c r="GM486" s="66"/>
      <c r="GN486" s="66"/>
      <c r="GO486" s="66"/>
      <c r="GP486" s="66"/>
      <c r="GQ486" s="66"/>
      <c r="GR486" s="66"/>
      <c r="GS486" s="66"/>
      <c r="GT486" s="66"/>
      <c r="GU486" s="66"/>
      <c r="GV486" s="66"/>
      <c r="GW486" s="66"/>
      <c r="GX486" s="66"/>
      <c r="GY486" s="66"/>
      <c r="GZ486" s="66"/>
      <c r="HA486" s="66"/>
      <c r="HB486" s="66"/>
      <c r="HC486" s="66"/>
      <c r="HD486" s="66"/>
      <c r="HE486" s="66"/>
      <c r="HF486" s="66"/>
      <c r="HG486" s="66"/>
      <c r="HH486" s="66"/>
      <c r="HI486" s="66"/>
      <c r="HJ486" s="66"/>
      <c r="HK486" s="66"/>
      <c r="HL486" s="66"/>
      <c r="HM486" s="66"/>
    </row>
    <row r="487" spans="1:221">
      <c r="A487" s="66"/>
      <c r="B487" s="66"/>
      <c r="C487" s="66"/>
      <c r="D487" s="66"/>
      <c r="E487" s="66"/>
      <c r="F487" s="66"/>
      <c r="J487" s="66"/>
      <c r="K487" s="66"/>
      <c r="N487" s="66"/>
      <c r="O487" s="66"/>
      <c r="P487" s="66"/>
      <c r="Q487" s="66"/>
      <c r="S487" s="66"/>
      <c r="T487" s="66"/>
      <c r="U487" s="66"/>
      <c r="W487" s="66"/>
      <c r="X487" s="66"/>
      <c r="Y487" s="66"/>
      <c r="AA487" s="66"/>
      <c r="AB487" s="66"/>
      <c r="AC487" s="66"/>
      <c r="AD487" s="66"/>
      <c r="AE487" s="66"/>
      <c r="AF487" s="66"/>
      <c r="AG487" s="66"/>
      <c r="AJ487" s="66"/>
      <c r="AK487" s="66"/>
      <c r="AN487" s="66"/>
      <c r="AO487" s="66"/>
      <c r="AR487" s="66"/>
      <c r="AS487" s="66"/>
      <c r="AT487" s="66"/>
      <c r="AU487" s="66"/>
      <c r="AV487" s="66"/>
      <c r="AW487" s="66"/>
      <c r="AZ487" s="66"/>
      <c r="BA487" s="66"/>
      <c r="BD487" s="66"/>
      <c r="BE487" s="66"/>
      <c r="BH487" s="66"/>
      <c r="BI487" s="66"/>
      <c r="BJ487" s="66"/>
      <c r="BK487" s="66"/>
      <c r="BL487" s="66"/>
      <c r="BM487" s="66"/>
      <c r="BO487" s="66"/>
      <c r="BP487" s="66"/>
      <c r="BQ487" s="66"/>
      <c r="BS487" s="66"/>
      <c r="BT487" s="66"/>
      <c r="BU487" s="66"/>
      <c r="BW487" s="66"/>
      <c r="BX487" s="66"/>
      <c r="BY487" s="66"/>
      <c r="BZ487" s="66"/>
      <c r="CA487" s="66"/>
      <c r="CB487" s="66"/>
      <c r="CC487" s="66"/>
      <c r="CF487" s="66"/>
      <c r="CG487" s="66"/>
      <c r="CJ487" s="66"/>
      <c r="CK487" s="66"/>
      <c r="CN487" s="66"/>
      <c r="CO487" s="66"/>
      <c r="CP487" s="66"/>
      <c r="CQ487" s="66"/>
      <c r="CR487" s="66"/>
      <c r="CS487" s="66"/>
      <c r="CV487" s="66"/>
      <c r="CW487" s="66"/>
      <c r="CZ487" s="66"/>
      <c r="DA487" s="66"/>
      <c r="DD487" s="66"/>
      <c r="DE487" s="66"/>
      <c r="DF487" s="66"/>
      <c r="DG487" s="66"/>
      <c r="DH487" s="66"/>
      <c r="DI487" s="66"/>
      <c r="DJ487" s="66"/>
      <c r="DK487" s="66"/>
      <c r="DL487" s="66"/>
      <c r="DM487" s="66"/>
      <c r="DN487" s="66"/>
      <c r="DO487" s="66"/>
      <c r="DP487" s="66"/>
      <c r="DQ487" s="66"/>
      <c r="DR487" s="66"/>
      <c r="DS487" s="66"/>
      <c r="DT487" s="66"/>
      <c r="DU487" s="66"/>
      <c r="DW487" s="66"/>
      <c r="DX487" s="66"/>
      <c r="DY487" s="66"/>
      <c r="EA487" s="66"/>
      <c r="EB487" s="66"/>
      <c r="EC487" s="66"/>
      <c r="EE487" s="66"/>
      <c r="EF487" s="66"/>
      <c r="EG487" s="66"/>
      <c r="EH487" s="66"/>
      <c r="EI487" s="66"/>
      <c r="EJ487" s="66"/>
      <c r="EK487" s="66"/>
      <c r="EN487" s="66"/>
      <c r="EO487" s="66"/>
      <c r="ER487" s="66"/>
      <c r="ES487" s="66"/>
      <c r="EV487" s="66"/>
      <c r="EW487" s="66"/>
      <c r="EX487" s="66"/>
      <c r="EY487" s="66"/>
      <c r="EZ487" s="66"/>
      <c r="FA487" s="66"/>
      <c r="FD487" s="66"/>
      <c r="FE487" s="66"/>
      <c r="FH487" s="66"/>
      <c r="FI487" s="66"/>
      <c r="FL487" s="66"/>
      <c r="FM487" s="66"/>
      <c r="FN487" s="66"/>
      <c r="FO487" s="66"/>
      <c r="FP487" s="66"/>
      <c r="FQ487" s="66"/>
      <c r="FS487" s="66"/>
      <c r="FT487" s="66"/>
      <c r="FU487" s="66"/>
      <c r="FW487" s="66"/>
      <c r="FX487" s="66"/>
      <c r="FY487" s="66"/>
      <c r="GA487" s="66"/>
      <c r="GB487" s="66"/>
      <c r="GC487" s="66"/>
      <c r="GD487" s="66"/>
      <c r="GE487" s="66"/>
      <c r="GF487" s="66"/>
      <c r="GG487" s="66"/>
      <c r="GH487" s="66"/>
      <c r="GI487" s="66"/>
      <c r="GJ487" s="66"/>
      <c r="GK487" s="66"/>
      <c r="GL487" s="66"/>
      <c r="GM487" s="66"/>
      <c r="GN487" s="66"/>
      <c r="GO487" s="66"/>
      <c r="GP487" s="66"/>
      <c r="GQ487" s="66"/>
      <c r="GR487" s="66"/>
      <c r="GS487" s="66"/>
      <c r="GT487" s="66"/>
      <c r="GU487" s="66"/>
      <c r="GV487" s="66"/>
      <c r="GW487" s="66"/>
      <c r="GX487" s="66"/>
      <c r="GY487" s="66"/>
      <c r="GZ487" s="66"/>
      <c r="HA487" s="66"/>
      <c r="HB487" s="66"/>
      <c r="HC487" s="66"/>
      <c r="HD487" s="66"/>
      <c r="HE487" s="66"/>
      <c r="HF487" s="66"/>
      <c r="HG487" s="66"/>
      <c r="HH487" s="66"/>
      <c r="HI487" s="66"/>
      <c r="HJ487" s="66"/>
      <c r="HK487" s="66"/>
      <c r="HL487" s="66"/>
      <c r="HM487" s="66"/>
    </row>
    <row r="488" spans="1:221">
      <c r="A488" s="66"/>
      <c r="B488" s="66"/>
      <c r="C488" s="66"/>
      <c r="D488" s="66"/>
      <c r="E488" s="66"/>
      <c r="F488" s="66"/>
      <c r="J488" s="66"/>
      <c r="K488" s="66"/>
      <c r="N488" s="66"/>
      <c r="O488" s="66"/>
      <c r="P488" s="66"/>
      <c r="Q488" s="66"/>
      <c r="S488" s="66"/>
      <c r="T488" s="66"/>
      <c r="U488" s="66"/>
      <c r="W488" s="66"/>
      <c r="X488" s="66"/>
      <c r="Y488" s="66"/>
      <c r="AA488" s="66"/>
      <c r="AB488" s="66"/>
      <c r="AC488" s="66"/>
      <c r="AD488" s="66"/>
      <c r="AE488" s="66"/>
      <c r="AF488" s="66"/>
      <c r="AG488" s="66"/>
      <c r="AJ488" s="66"/>
      <c r="AK488" s="66"/>
      <c r="AN488" s="66"/>
      <c r="AO488" s="66"/>
      <c r="AR488" s="66"/>
      <c r="AS488" s="66"/>
      <c r="AT488" s="66"/>
      <c r="AU488" s="66"/>
      <c r="AV488" s="66"/>
      <c r="AW488" s="66"/>
      <c r="AZ488" s="66"/>
      <c r="BA488" s="66"/>
      <c r="BD488" s="66"/>
      <c r="BE488" s="66"/>
      <c r="BH488" s="66"/>
      <c r="BI488" s="66"/>
      <c r="BJ488" s="66"/>
      <c r="BK488" s="66"/>
      <c r="BL488" s="66"/>
      <c r="BM488" s="66"/>
      <c r="BO488" s="66"/>
      <c r="BP488" s="66"/>
      <c r="BQ488" s="66"/>
      <c r="BS488" s="66"/>
      <c r="BT488" s="66"/>
      <c r="BU488" s="66"/>
      <c r="BW488" s="66"/>
      <c r="BX488" s="66"/>
      <c r="BY488" s="66"/>
      <c r="BZ488" s="66"/>
      <c r="CA488" s="66"/>
      <c r="CB488" s="66"/>
      <c r="CC488" s="66"/>
      <c r="CF488" s="66"/>
      <c r="CG488" s="66"/>
      <c r="CJ488" s="66"/>
      <c r="CK488" s="66"/>
      <c r="CN488" s="66"/>
      <c r="CO488" s="66"/>
      <c r="CP488" s="66"/>
      <c r="CQ488" s="66"/>
      <c r="CR488" s="66"/>
      <c r="CS488" s="66"/>
      <c r="CV488" s="66"/>
      <c r="CW488" s="66"/>
      <c r="CZ488" s="66"/>
      <c r="DA488" s="66"/>
      <c r="DD488" s="66"/>
      <c r="DE488" s="66"/>
      <c r="DF488" s="66"/>
      <c r="DG488" s="66"/>
      <c r="DH488" s="66"/>
      <c r="DI488" s="66"/>
      <c r="DJ488" s="66"/>
      <c r="DK488" s="66"/>
      <c r="DL488" s="66"/>
      <c r="DM488" s="66"/>
      <c r="DN488" s="66"/>
      <c r="DO488" s="66"/>
      <c r="DP488" s="66"/>
      <c r="DQ488" s="66"/>
      <c r="DR488" s="66"/>
      <c r="DS488" s="66"/>
      <c r="DT488" s="66"/>
      <c r="DU488" s="66"/>
      <c r="DW488" s="66"/>
      <c r="DX488" s="66"/>
      <c r="DY488" s="66"/>
      <c r="EA488" s="66"/>
      <c r="EB488" s="66"/>
      <c r="EC488" s="66"/>
      <c r="EE488" s="66"/>
      <c r="EF488" s="66"/>
      <c r="EG488" s="66"/>
      <c r="EH488" s="66"/>
      <c r="EI488" s="66"/>
      <c r="EJ488" s="66"/>
      <c r="EK488" s="66"/>
      <c r="EN488" s="66"/>
      <c r="EO488" s="66"/>
      <c r="ER488" s="66"/>
      <c r="ES488" s="66"/>
      <c r="EV488" s="66"/>
      <c r="EW488" s="66"/>
      <c r="EX488" s="66"/>
      <c r="EY488" s="66"/>
      <c r="EZ488" s="66"/>
      <c r="FA488" s="66"/>
      <c r="FD488" s="66"/>
      <c r="FE488" s="66"/>
      <c r="FH488" s="66"/>
      <c r="FI488" s="66"/>
      <c r="FL488" s="66"/>
      <c r="FM488" s="66"/>
      <c r="FN488" s="66"/>
      <c r="FO488" s="66"/>
      <c r="FP488" s="66"/>
      <c r="FQ488" s="66"/>
      <c r="FS488" s="66"/>
      <c r="FT488" s="66"/>
      <c r="FU488" s="66"/>
      <c r="FW488" s="66"/>
      <c r="FX488" s="66"/>
      <c r="FY488" s="66"/>
      <c r="GA488" s="66"/>
      <c r="GB488" s="66"/>
      <c r="GC488" s="66"/>
      <c r="GD488" s="66"/>
      <c r="GE488" s="66"/>
      <c r="GF488" s="66"/>
      <c r="GG488" s="66"/>
      <c r="GH488" s="66"/>
      <c r="GI488" s="66"/>
      <c r="GJ488" s="66"/>
      <c r="GK488" s="66"/>
      <c r="GL488" s="66"/>
      <c r="GM488" s="66"/>
      <c r="GN488" s="66"/>
      <c r="GO488" s="66"/>
      <c r="GP488" s="66"/>
      <c r="GQ488" s="66"/>
      <c r="GR488" s="66"/>
      <c r="GS488" s="66"/>
      <c r="GT488" s="66"/>
      <c r="GU488" s="66"/>
      <c r="GV488" s="66"/>
      <c r="GW488" s="66"/>
      <c r="GX488" s="66"/>
      <c r="GY488" s="66"/>
      <c r="GZ488" s="66"/>
      <c r="HA488" s="66"/>
      <c r="HB488" s="66"/>
      <c r="HC488" s="66"/>
      <c r="HD488" s="66"/>
      <c r="HE488" s="66"/>
      <c r="HF488" s="66"/>
      <c r="HG488" s="66"/>
      <c r="HH488" s="66"/>
      <c r="HI488" s="66"/>
      <c r="HJ488" s="66"/>
      <c r="HK488" s="66"/>
      <c r="HL488" s="66"/>
      <c r="HM488" s="66"/>
    </row>
    <row r="489" spans="1:221">
      <c r="A489" s="66"/>
      <c r="B489" s="66"/>
      <c r="C489" s="66"/>
      <c r="D489" s="66"/>
      <c r="E489" s="66"/>
      <c r="F489" s="66"/>
      <c r="J489" s="66"/>
      <c r="K489" s="66"/>
      <c r="N489" s="66"/>
      <c r="O489" s="66"/>
      <c r="P489" s="66"/>
      <c r="Q489" s="66"/>
      <c r="S489" s="66"/>
      <c r="T489" s="66"/>
      <c r="U489" s="66"/>
      <c r="W489" s="66"/>
      <c r="X489" s="66"/>
      <c r="Y489" s="66"/>
      <c r="AA489" s="66"/>
      <c r="AB489" s="66"/>
      <c r="AC489" s="66"/>
      <c r="AD489" s="66"/>
      <c r="AE489" s="66"/>
      <c r="AF489" s="66"/>
      <c r="AG489" s="66"/>
      <c r="AJ489" s="66"/>
      <c r="AK489" s="66"/>
      <c r="AN489" s="66"/>
      <c r="AO489" s="66"/>
      <c r="AR489" s="66"/>
      <c r="AS489" s="66"/>
      <c r="AT489" s="66"/>
      <c r="AU489" s="66"/>
      <c r="AV489" s="66"/>
      <c r="AW489" s="66"/>
      <c r="AZ489" s="66"/>
      <c r="BA489" s="66"/>
      <c r="BD489" s="66"/>
      <c r="BE489" s="66"/>
      <c r="BH489" s="66"/>
      <c r="BI489" s="66"/>
      <c r="BJ489" s="66"/>
      <c r="BK489" s="66"/>
      <c r="BL489" s="66"/>
      <c r="BM489" s="66"/>
      <c r="BO489" s="66"/>
      <c r="BP489" s="66"/>
      <c r="BQ489" s="66"/>
      <c r="BS489" s="66"/>
      <c r="BT489" s="66"/>
      <c r="BU489" s="66"/>
      <c r="BW489" s="66"/>
      <c r="BX489" s="66"/>
      <c r="BY489" s="66"/>
      <c r="BZ489" s="66"/>
      <c r="CA489" s="66"/>
      <c r="CB489" s="66"/>
      <c r="CC489" s="66"/>
      <c r="CF489" s="66"/>
      <c r="CG489" s="66"/>
      <c r="CJ489" s="66"/>
      <c r="CK489" s="66"/>
      <c r="CN489" s="66"/>
      <c r="CO489" s="66"/>
      <c r="CP489" s="66"/>
      <c r="CQ489" s="66"/>
      <c r="CR489" s="66"/>
      <c r="CS489" s="66"/>
      <c r="CV489" s="66"/>
      <c r="CW489" s="66"/>
      <c r="CZ489" s="66"/>
      <c r="DA489" s="66"/>
      <c r="DD489" s="66"/>
      <c r="DE489" s="66"/>
      <c r="DF489" s="66"/>
      <c r="DG489" s="66"/>
      <c r="DH489" s="66"/>
      <c r="DI489" s="66"/>
      <c r="DJ489" s="66"/>
      <c r="DK489" s="66"/>
      <c r="DL489" s="66"/>
      <c r="DM489" s="66"/>
      <c r="DN489" s="66"/>
      <c r="DO489" s="66"/>
      <c r="DP489" s="66"/>
      <c r="DQ489" s="66"/>
      <c r="DR489" s="66"/>
      <c r="DS489" s="66"/>
      <c r="DT489" s="66"/>
      <c r="DU489" s="66"/>
      <c r="DW489" s="66"/>
      <c r="DX489" s="66"/>
      <c r="DY489" s="66"/>
      <c r="EA489" s="66"/>
      <c r="EB489" s="66"/>
      <c r="EC489" s="66"/>
      <c r="EE489" s="66"/>
      <c r="EF489" s="66"/>
      <c r="EG489" s="66"/>
      <c r="EH489" s="66"/>
      <c r="EI489" s="66"/>
      <c r="EJ489" s="66"/>
      <c r="EK489" s="66"/>
      <c r="EN489" s="66"/>
      <c r="EO489" s="66"/>
      <c r="ER489" s="66"/>
      <c r="ES489" s="66"/>
      <c r="EV489" s="66"/>
      <c r="EW489" s="66"/>
      <c r="EX489" s="66"/>
      <c r="EY489" s="66"/>
      <c r="EZ489" s="66"/>
      <c r="FA489" s="66"/>
      <c r="FD489" s="66"/>
      <c r="FE489" s="66"/>
      <c r="FH489" s="66"/>
      <c r="FI489" s="66"/>
      <c r="FL489" s="66"/>
      <c r="FM489" s="66"/>
      <c r="FN489" s="66"/>
      <c r="FO489" s="66"/>
      <c r="FP489" s="66"/>
      <c r="FQ489" s="66"/>
      <c r="FS489" s="66"/>
      <c r="FT489" s="66"/>
      <c r="FU489" s="66"/>
      <c r="FW489" s="66"/>
      <c r="FX489" s="66"/>
      <c r="FY489" s="66"/>
      <c r="GA489" s="66"/>
      <c r="GB489" s="66"/>
      <c r="GC489" s="66"/>
      <c r="GD489" s="66"/>
      <c r="GE489" s="66"/>
      <c r="GF489" s="66"/>
      <c r="GG489" s="66"/>
      <c r="GH489" s="66"/>
      <c r="GI489" s="66"/>
      <c r="GJ489" s="66"/>
      <c r="GK489" s="66"/>
      <c r="GL489" s="66"/>
      <c r="GM489" s="66"/>
      <c r="GN489" s="66"/>
      <c r="GO489" s="66"/>
      <c r="GP489" s="66"/>
      <c r="GQ489" s="66"/>
      <c r="GR489" s="66"/>
      <c r="GS489" s="66"/>
      <c r="GT489" s="66"/>
      <c r="GU489" s="66"/>
      <c r="GV489" s="66"/>
      <c r="GW489" s="66"/>
      <c r="GX489" s="66"/>
      <c r="GY489" s="66"/>
      <c r="GZ489" s="66"/>
      <c r="HA489" s="66"/>
      <c r="HB489" s="66"/>
      <c r="HC489" s="66"/>
      <c r="HD489" s="66"/>
      <c r="HE489" s="66"/>
      <c r="HF489" s="66"/>
      <c r="HG489" s="66"/>
      <c r="HH489" s="66"/>
      <c r="HI489" s="66"/>
      <c r="HJ489" s="66"/>
      <c r="HK489" s="66"/>
      <c r="HL489" s="66"/>
      <c r="HM489" s="66"/>
    </row>
    <row r="490" spans="1:221">
      <c r="A490" s="66"/>
      <c r="B490" s="66"/>
      <c r="C490" s="66"/>
      <c r="D490" s="66"/>
      <c r="E490" s="66"/>
      <c r="F490" s="66"/>
      <c r="J490" s="66"/>
      <c r="K490" s="66"/>
      <c r="N490" s="66"/>
      <c r="O490" s="66"/>
      <c r="P490" s="66"/>
      <c r="Q490" s="66"/>
      <c r="S490" s="66"/>
      <c r="T490" s="66"/>
      <c r="U490" s="66"/>
      <c r="W490" s="66"/>
      <c r="X490" s="66"/>
      <c r="Y490" s="66"/>
      <c r="AA490" s="66"/>
      <c r="AB490" s="66"/>
      <c r="AC490" s="66"/>
      <c r="AD490" s="66"/>
      <c r="AE490" s="66"/>
      <c r="AF490" s="66"/>
      <c r="AG490" s="66"/>
      <c r="AJ490" s="66"/>
      <c r="AK490" s="66"/>
      <c r="AN490" s="66"/>
      <c r="AO490" s="66"/>
      <c r="AR490" s="66"/>
      <c r="AS490" s="66"/>
      <c r="AT490" s="66"/>
      <c r="AU490" s="66"/>
      <c r="AV490" s="66"/>
      <c r="AW490" s="66"/>
      <c r="AZ490" s="66"/>
      <c r="BA490" s="66"/>
      <c r="BD490" s="66"/>
      <c r="BE490" s="66"/>
      <c r="BH490" s="66"/>
      <c r="BI490" s="66"/>
      <c r="BJ490" s="66"/>
      <c r="BK490" s="66"/>
      <c r="BL490" s="66"/>
      <c r="BM490" s="66"/>
      <c r="BO490" s="66"/>
      <c r="BP490" s="66"/>
      <c r="BQ490" s="66"/>
      <c r="BS490" s="66"/>
      <c r="BT490" s="66"/>
      <c r="BU490" s="66"/>
      <c r="BW490" s="66"/>
      <c r="BX490" s="66"/>
      <c r="BY490" s="66"/>
      <c r="BZ490" s="66"/>
      <c r="CA490" s="66"/>
      <c r="CB490" s="66"/>
      <c r="CC490" s="66"/>
      <c r="CF490" s="66"/>
      <c r="CG490" s="66"/>
      <c r="CJ490" s="66"/>
      <c r="CK490" s="66"/>
      <c r="CN490" s="66"/>
      <c r="CO490" s="66"/>
      <c r="CP490" s="66"/>
      <c r="CQ490" s="66"/>
      <c r="CR490" s="66"/>
      <c r="CS490" s="66"/>
      <c r="CV490" s="66"/>
      <c r="CW490" s="66"/>
      <c r="CZ490" s="66"/>
      <c r="DA490" s="66"/>
      <c r="DD490" s="66"/>
      <c r="DE490" s="66"/>
      <c r="DF490" s="66"/>
      <c r="DG490" s="66"/>
      <c r="DH490" s="66"/>
      <c r="DI490" s="66"/>
      <c r="DJ490" s="66"/>
      <c r="DK490" s="66"/>
      <c r="DL490" s="66"/>
      <c r="DM490" s="66"/>
      <c r="DN490" s="66"/>
      <c r="DO490" s="66"/>
      <c r="DP490" s="66"/>
      <c r="DQ490" s="66"/>
      <c r="DR490" s="66"/>
      <c r="DS490" s="66"/>
      <c r="DT490" s="66"/>
      <c r="DU490" s="66"/>
      <c r="DW490" s="66"/>
      <c r="DX490" s="66"/>
      <c r="DY490" s="66"/>
      <c r="EA490" s="66"/>
      <c r="EB490" s="66"/>
      <c r="EC490" s="66"/>
      <c r="EE490" s="66"/>
      <c r="EF490" s="66"/>
      <c r="EG490" s="66"/>
      <c r="EH490" s="66"/>
      <c r="EI490" s="66"/>
      <c r="EJ490" s="66"/>
      <c r="EK490" s="66"/>
      <c r="EN490" s="66"/>
      <c r="EO490" s="66"/>
      <c r="ER490" s="66"/>
      <c r="ES490" s="66"/>
      <c r="EV490" s="66"/>
      <c r="EW490" s="66"/>
      <c r="EX490" s="66"/>
      <c r="EY490" s="66"/>
      <c r="EZ490" s="66"/>
      <c r="FA490" s="66"/>
      <c r="FD490" s="66"/>
      <c r="FE490" s="66"/>
      <c r="FH490" s="66"/>
      <c r="FI490" s="66"/>
      <c r="FL490" s="66"/>
      <c r="FM490" s="66"/>
      <c r="FN490" s="66"/>
      <c r="FO490" s="66"/>
      <c r="FP490" s="66"/>
      <c r="FQ490" s="66"/>
      <c r="FS490" s="66"/>
      <c r="FT490" s="66"/>
      <c r="FU490" s="66"/>
      <c r="FW490" s="66"/>
      <c r="FX490" s="66"/>
      <c r="FY490" s="66"/>
      <c r="GA490" s="66"/>
      <c r="GB490" s="66"/>
      <c r="GC490" s="66"/>
      <c r="GD490" s="66"/>
      <c r="GE490" s="66"/>
      <c r="GF490" s="66"/>
      <c r="GG490" s="66"/>
      <c r="GH490" s="66"/>
      <c r="GI490" s="66"/>
      <c r="GJ490" s="66"/>
      <c r="GK490" s="66"/>
      <c r="GL490" s="66"/>
      <c r="GM490" s="66"/>
      <c r="GN490" s="66"/>
      <c r="GO490" s="66"/>
      <c r="GP490" s="66"/>
      <c r="GQ490" s="66"/>
      <c r="GR490" s="66"/>
      <c r="GS490" s="66"/>
      <c r="GT490" s="66"/>
      <c r="GU490" s="66"/>
      <c r="GV490" s="66"/>
      <c r="GW490" s="66"/>
      <c r="GX490" s="66"/>
      <c r="GY490" s="66"/>
      <c r="GZ490" s="66"/>
      <c r="HA490" s="66"/>
      <c r="HB490" s="66"/>
      <c r="HC490" s="66"/>
      <c r="HD490" s="66"/>
      <c r="HE490" s="66"/>
      <c r="HF490" s="66"/>
      <c r="HG490" s="66"/>
      <c r="HH490" s="66"/>
      <c r="HI490" s="66"/>
      <c r="HJ490" s="66"/>
      <c r="HK490" s="66"/>
      <c r="HL490" s="66"/>
      <c r="HM490" s="66"/>
    </row>
    <row r="491" spans="1:221">
      <c r="A491" s="66"/>
      <c r="B491" s="66"/>
      <c r="C491" s="66"/>
      <c r="D491" s="66"/>
      <c r="E491" s="66"/>
      <c r="F491" s="66"/>
      <c r="J491" s="66"/>
      <c r="K491" s="66"/>
      <c r="N491" s="66"/>
      <c r="O491" s="66"/>
      <c r="P491" s="66"/>
      <c r="Q491" s="66"/>
      <c r="S491" s="66"/>
      <c r="T491" s="66"/>
      <c r="U491" s="66"/>
      <c r="W491" s="66"/>
      <c r="X491" s="66"/>
      <c r="Y491" s="66"/>
      <c r="AA491" s="66"/>
      <c r="AB491" s="66"/>
      <c r="AC491" s="66"/>
      <c r="AD491" s="66"/>
      <c r="AE491" s="66"/>
      <c r="AF491" s="66"/>
      <c r="AG491" s="66"/>
      <c r="AJ491" s="66"/>
      <c r="AK491" s="66"/>
      <c r="AN491" s="66"/>
      <c r="AO491" s="66"/>
      <c r="AR491" s="66"/>
      <c r="AS491" s="66"/>
      <c r="AT491" s="66"/>
      <c r="AU491" s="66"/>
      <c r="AV491" s="66"/>
      <c r="AW491" s="66"/>
      <c r="AZ491" s="66"/>
      <c r="BA491" s="66"/>
      <c r="BD491" s="66"/>
      <c r="BE491" s="66"/>
      <c r="BH491" s="66"/>
      <c r="BI491" s="66"/>
      <c r="BJ491" s="66"/>
      <c r="BK491" s="66"/>
      <c r="BL491" s="66"/>
      <c r="BM491" s="66"/>
      <c r="BO491" s="66"/>
      <c r="BP491" s="66"/>
      <c r="BQ491" s="66"/>
      <c r="BS491" s="66"/>
      <c r="BT491" s="66"/>
      <c r="BU491" s="66"/>
      <c r="BW491" s="66"/>
      <c r="BX491" s="66"/>
      <c r="BY491" s="66"/>
      <c r="BZ491" s="66"/>
      <c r="CA491" s="66"/>
      <c r="CB491" s="66"/>
      <c r="CC491" s="66"/>
      <c r="CF491" s="66"/>
      <c r="CG491" s="66"/>
      <c r="CJ491" s="66"/>
      <c r="CK491" s="66"/>
      <c r="CN491" s="66"/>
      <c r="CO491" s="66"/>
      <c r="CP491" s="66"/>
      <c r="CQ491" s="66"/>
      <c r="CR491" s="66"/>
      <c r="CS491" s="66"/>
      <c r="CV491" s="66"/>
      <c r="CW491" s="66"/>
      <c r="CZ491" s="66"/>
      <c r="DA491" s="66"/>
      <c r="DD491" s="66"/>
      <c r="DE491" s="66"/>
      <c r="DF491" s="66"/>
      <c r="DG491" s="66"/>
      <c r="DH491" s="66"/>
      <c r="DI491" s="66"/>
      <c r="DJ491" s="66"/>
      <c r="DK491" s="66"/>
      <c r="DL491" s="66"/>
      <c r="DM491" s="66"/>
      <c r="DN491" s="66"/>
      <c r="DO491" s="66"/>
      <c r="DP491" s="66"/>
      <c r="DQ491" s="66"/>
      <c r="DR491" s="66"/>
      <c r="DS491" s="66"/>
      <c r="DT491" s="66"/>
      <c r="DU491" s="66"/>
      <c r="DW491" s="66"/>
      <c r="DX491" s="66"/>
      <c r="DY491" s="66"/>
      <c r="EA491" s="66"/>
      <c r="EB491" s="66"/>
      <c r="EC491" s="66"/>
      <c r="EE491" s="66"/>
      <c r="EF491" s="66"/>
      <c r="EG491" s="66"/>
      <c r="EH491" s="66"/>
      <c r="EI491" s="66"/>
      <c r="EJ491" s="66"/>
      <c r="EK491" s="66"/>
      <c r="EN491" s="66"/>
      <c r="EO491" s="66"/>
      <c r="ER491" s="66"/>
      <c r="ES491" s="66"/>
      <c r="EV491" s="66"/>
      <c r="EW491" s="66"/>
      <c r="EX491" s="66"/>
      <c r="EY491" s="66"/>
      <c r="EZ491" s="66"/>
      <c r="FA491" s="66"/>
      <c r="FD491" s="66"/>
      <c r="FE491" s="66"/>
      <c r="FH491" s="66"/>
      <c r="FI491" s="66"/>
      <c r="FL491" s="66"/>
      <c r="FM491" s="66"/>
      <c r="FN491" s="66"/>
      <c r="FO491" s="66"/>
      <c r="FP491" s="66"/>
      <c r="FQ491" s="66"/>
      <c r="FS491" s="66"/>
      <c r="FT491" s="66"/>
      <c r="FU491" s="66"/>
      <c r="FW491" s="66"/>
      <c r="FX491" s="66"/>
      <c r="FY491" s="66"/>
      <c r="GA491" s="66"/>
      <c r="GB491" s="66"/>
      <c r="GC491" s="66"/>
      <c r="GD491" s="66"/>
      <c r="GE491" s="66"/>
      <c r="GF491" s="66"/>
      <c r="GG491" s="66"/>
      <c r="GH491" s="66"/>
      <c r="GI491" s="66"/>
      <c r="GJ491" s="66"/>
      <c r="GK491" s="66"/>
      <c r="GL491" s="66"/>
      <c r="GM491" s="66"/>
      <c r="GN491" s="66"/>
      <c r="GO491" s="66"/>
      <c r="GP491" s="66"/>
      <c r="GQ491" s="66"/>
      <c r="GR491" s="66"/>
      <c r="GS491" s="66"/>
      <c r="GT491" s="66"/>
      <c r="GU491" s="66"/>
      <c r="GV491" s="66"/>
      <c r="GW491" s="66"/>
      <c r="GX491" s="66"/>
      <c r="GY491" s="66"/>
      <c r="GZ491" s="66"/>
      <c r="HA491" s="66"/>
      <c r="HB491" s="66"/>
      <c r="HC491" s="66"/>
      <c r="HD491" s="66"/>
      <c r="HE491" s="66"/>
      <c r="HF491" s="66"/>
      <c r="HG491" s="66"/>
      <c r="HH491" s="66"/>
      <c r="HI491" s="66"/>
      <c r="HJ491" s="66"/>
      <c r="HK491" s="66"/>
      <c r="HL491" s="66"/>
      <c r="HM491" s="66"/>
    </row>
    <row r="492" spans="1:221">
      <c r="A492" s="66"/>
      <c r="B492" s="66"/>
      <c r="C492" s="66"/>
      <c r="D492" s="66"/>
      <c r="E492" s="66"/>
      <c r="F492" s="66"/>
      <c r="J492" s="66"/>
      <c r="K492" s="66"/>
      <c r="N492" s="66"/>
      <c r="O492" s="66"/>
      <c r="P492" s="66"/>
      <c r="Q492" s="66"/>
      <c r="S492" s="66"/>
      <c r="T492" s="66"/>
      <c r="U492" s="66"/>
      <c r="W492" s="66"/>
      <c r="X492" s="66"/>
      <c r="Y492" s="66"/>
      <c r="AA492" s="66"/>
      <c r="AB492" s="66"/>
      <c r="AC492" s="66"/>
      <c r="AD492" s="66"/>
      <c r="AE492" s="66"/>
      <c r="AF492" s="66"/>
      <c r="AG492" s="66"/>
      <c r="AJ492" s="66"/>
      <c r="AK492" s="66"/>
      <c r="AN492" s="66"/>
      <c r="AO492" s="66"/>
      <c r="AR492" s="66"/>
      <c r="AS492" s="66"/>
      <c r="AT492" s="66"/>
      <c r="AU492" s="66"/>
      <c r="AV492" s="66"/>
      <c r="AW492" s="66"/>
      <c r="AZ492" s="66"/>
      <c r="BA492" s="66"/>
      <c r="BD492" s="66"/>
      <c r="BE492" s="66"/>
      <c r="BH492" s="66"/>
      <c r="BI492" s="66"/>
      <c r="BJ492" s="66"/>
      <c r="BK492" s="66"/>
      <c r="BL492" s="66"/>
      <c r="BM492" s="66"/>
      <c r="BO492" s="66"/>
      <c r="BP492" s="66"/>
      <c r="BQ492" s="66"/>
      <c r="BS492" s="66"/>
      <c r="BT492" s="66"/>
      <c r="BU492" s="66"/>
      <c r="BW492" s="66"/>
      <c r="BX492" s="66"/>
      <c r="BY492" s="66"/>
      <c r="BZ492" s="66"/>
      <c r="CA492" s="66"/>
      <c r="CB492" s="66"/>
      <c r="CC492" s="66"/>
      <c r="CF492" s="66"/>
      <c r="CG492" s="66"/>
      <c r="CJ492" s="66"/>
      <c r="CK492" s="66"/>
      <c r="CN492" s="66"/>
      <c r="CO492" s="66"/>
      <c r="CP492" s="66"/>
      <c r="CQ492" s="66"/>
      <c r="CR492" s="66"/>
      <c r="CS492" s="66"/>
      <c r="CV492" s="66"/>
      <c r="CW492" s="66"/>
      <c r="CZ492" s="66"/>
      <c r="DA492" s="66"/>
      <c r="DD492" s="66"/>
      <c r="DE492" s="66"/>
      <c r="DF492" s="66"/>
      <c r="DG492" s="66"/>
      <c r="DH492" s="66"/>
      <c r="DI492" s="66"/>
      <c r="DJ492" s="66"/>
      <c r="DK492" s="66"/>
      <c r="DL492" s="66"/>
      <c r="DM492" s="66"/>
      <c r="DN492" s="66"/>
      <c r="DO492" s="66"/>
      <c r="DP492" s="66"/>
      <c r="DQ492" s="66"/>
      <c r="DR492" s="66"/>
      <c r="DS492" s="66"/>
      <c r="DT492" s="66"/>
      <c r="DU492" s="66"/>
      <c r="DW492" s="66"/>
      <c r="DX492" s="66"/>
      <c r="DY492" s="66"/>
      <c r="EA492" s="66"/>
      <c r="EB492" s="66"/>
      <c r="EC492" s="66"/>
      <c r="EE492" s="66"/>
      <c r="EF492" s="66"/>
      <c r="EG492" s="66"/>
      <c r="EH492" s="66"/>
      <c r="EI492" s="66"/>
      <c r="EJ492" s="66"/>
      <c r="EK492" s="66"/>
      <c r="EN492" s="66"/>
      <c r="EO492" s="66"/>
      <c r="ER492" s="66"/>
      <c r="ES492" s="66"/>
      <c r="EV492" s="66"/>
      <c r="EW492" s="66"/>
      <c r="EX492" s="66"/>
      <c r="EY492" s="66"/>
      <c r="EZ492" s="66"/>
      <c r="FA492" s="66"/>
      <c r="FD492" s="66"/>
      <c r="FE492" s="66"/>
      <c r="FH492" s="66"/>
      <c r="FI492" s="66"/>
      <c r="FL492" s="66"/>
      <c r="FM492" s="66"/>
      <c r="FN492" s="66"/>
      <c r="FO492" s="66"/>
      <c r="FP492" s="66"/>
      <c r="FQ492" s="66"/>
      <c r="FS492" s="66"/>
      <c r="FT492" s="66"/>
      <c r="FU492" s="66"/>
      <c r="FW492" s="66"/>
      <c r="FX492" s="66"/>
      <c r="FY492" s="66"/>
      <c r="GA492" s="66"/>
      <c r="GB492" s="66"/>
      <c r="GC492" s="66"/>
      <c r="GD492" s="66"/>
      <c r="GE492" s="66"/>
      <c r="GF492" s="66"/>
      <c r="GG492" s="66"/>
      <c r="GH492" s="66"/>
      <c r="GI492" s="66"/>
      <c r="GJ492" s="66"/>
      <c r="GK492" s="66"/>
      <c r="GL492" s="66"/>
      <c r="GM492" s="66"/>
      <c r="GN492" s="66"/>
      <c r="GO492" s="66"/>
      <c r="GP492" s="66"/>
      <c r="GQ492" s="66"/>
      <c r="GR492" s="66"/>
      <c r="GS492" s="66"/>
      <c r="GT492" s="66"/>
      <c r="GU492" s="66"/>
      <c r="GV492" s="66"/>
      <c r="GW492" s="66"/>
      <c r="GX492" s="66"/>
      <c r="GY492" s="66"/>
      <c r="GZ492" s="66"/>
      <c r="HA492" s="66"/>
      <c r="HB492" s="66"/>
      <c r="HC492" s="66"/>
      <c r="HD492" s="66"/>
      <c r="HE492" s="66"/>
      <c r="HF492" s="66"/>
      <c r="HG492" s="66"/>
      <c r="HH492" s="66"/>
      <c r="HI492" s="66"/>
      <c r="HJ492" s="66"/>
      <c r="HK492" s="66"/>
      <c r="HL492" s="66"/>
      <c r="HM492" s="66"/>
    </row>
    <row r="493" spans="1:221">
      <c r="A493" s="66"/>
      <c r="B493" s="66"/>
      <c r="C493" s="66"/>
      <c r="D493" s="66"/>
      <c r="E493" s="66"/>
      <c r="F493" s="66"/>
      <c r="J493" s="66"/>
      <c r="K493" s="66"/>
      <c r="N493" s="66"/>
      <c r="O493" s="66"/>
      <c r="P493" s="66"/>
      <c r="Q493" s="66"/>
      <c r="S493" s="66"/>
      <c r="T493" s="66"/>
      <c r="U493" s="66"/>
      <c r="W493" s="66"/>
      <c r="X493" s="66"/>
      <c r="Y493" s="66"/>
      <c r="AA493" s="66"/>
      <c r="AB493" s="66"/>
      <c r="AC493" s="66"/>
      <c r="AD493" s="66"/>
      <c r="AE493" s="66"/>
      <c r="AF493" s="66"/>
      <c r="AG493" s="66"/>
      <c r="AJ493" s="66"/>
      <c r="AK493" s="66"/>
      <c r="AN493" s="66"/>
      <c r="AO493" s="66"/>
      <c r="AR493" s="66"/>
      <c r="AS493" s="66"/>
      <c r="AT493" s="66"/>
      <c r="AU493" s="66"/>
      <c r="AV493" s="66"/>
      <c r="AW493" s="66"/>
      <c r="AZ493" s="66"/>
      <c r="BA493" s="66"/>
      <c r="BD493" s="66"/>
      <c r="BE493" s="66"/>
      <c r="BH493" s="66"/>
      <c r="BI493" s="66"/>
      <c r="BJ493" s="66"/>
      <c r="BK493" s="66"/>
      <c r="BL493" s="66"/>
      <c r="BM493" s="66"/>
      <c r="BO493" s="66"/>
      <c r="BP493" s="66"/>
      <c r="BQ493" s="66"/>
      <c r="BS493" s="66"/>
      <c r="BT493" s="66"/>
      <c r="BU493" s="66"/>
      <c r="BW493" s="66"/>
      <c r="BX493" s="66"/>
      <c r="BY493" s="66"/>
      <c r="BZ493" s="66"/>
      <c r="CA493" s="66"/>
      <c r="CB493" s="66"/>
      <c r="CC493" s="66"/>
      <c r="CF493" s="66"/>
      <c r="CG493" s="66"/>
      <c r="CJ493" s="66"/>
      <c r="CK493" s="66"/>
      <c r="CN493" s="66"/>
      <c r="CO493" s="66"/>
      <c r="CP493" s="66"/>
      <c r="CQ493" s="66"/>
      <c r="CR493" s="66"/>
      <c r="CS493" s="66"/>
      <c r="CV493" s="66"/>
      <c r="CW493" s="66"/>
      <c r="CZ493" s="66"/>
      <c r="DA493" s="66"/>
      <c r="DD493" s="66"/>
      <c r="DE493" s="66"/>
      <c r="DF493" s="66"/>
      <c r="DG493" s="66"/>
      <c r="DH493" s="66"/>
      <c r="DI493" s="66"/>
      <c r="DJ493" s="66"/>
      <c r="DK493" s="66"/>
      <c r="DL493" s="66"/>
      <c r="DM493" s="66"/>
      <c r="DN493" s="66"/>
      <c r="DO493" s="66"/>
      <c r="DP493" s="66"/>
      <c r="DQ493" s="66"/>
      <c r="DR493" s="66"/>
      <c r="DS493" s="66"/>
      <c r="DT493" s="66"/>
      <c r="DU493" s="66"/>
      <c r="DW493" s="66"/>
      <c r="DX493" s="66"/>
      <c r="DY493" s="66"/>
      <c r="EA493" s="66"/>
      <c r="EB493" s="66"/>
      <c r="EC493" s="66"/>
      <c r="EE493" s="66"/>
      <c r="EF493" s="66"/>
      <c r="EG493" s="66"/>
      <c r="EH493" s="66"/>
      <c r="EI493" s="66"/>
      <c r="EJ493" s="66"/>
      <c r="EK493" s="66"/>
      <c r="EN493" s="66"/>
      <c r="EO493" s="66"/>
      <c r="ER493" s="66"/>
      <c r="ES493" s="66"/>
      <c r="EV493" s="66"/>
      <c r="EW493" s="66"/>
      <c r="EX493" s="66"/>
      <c r="EY493" s="66"/>
      <c r="EZ493" s="66"/>
      <c r="FA493" s="66"/>
      <c r="FD493" s="66"/>
      <c r="FE493" s="66"/>
      <c r="FH493" s="66"/>
      <c r="FI493" s="66"/>
      <c r="FL493" s="66"/>
      <c r="FM493" s="66"/>
      <c r="FN493" s="66"/>
      <c r="FO493" s="66"/>
      <c r="FP493" s="66"/>
      <c r="FQ493" s="66"/>
      <c r="FS493" s="66"/>
      <c r="FT493" s="66"/>
      <c r="FU493" s="66"/>
      <c r="FW493" s="66"/>
      <c r="FX493" s="66"/>
      <c r="FY493" s="66"/>
      <c r="GA493" s="66"/>
      <c r="GB493" s="66"/>
      <c r="GC493" s="66"/>
      <c r="GD493" s="66"/>
      <c r="GE493" s="66"/>
      <c r="GF493" s="66"/>
      <c r="GG493" s="66"/>
      <c r="GH493" s="66"/>
      <c r="GI493" s="66"/>
      <c r="GJ493" s="66"/>
      <c r="GK493" s="66"/>
      <c r="GL493" s="66"/>
      <c r="GM493" s="66"/>
      <c r="GN493" s="66"/>
      <c r="GO493" s="66"/>
      <c r="GP493" s="66"/>
      <c r="GQ493" s="66"/>
      <c r="GR493" s="66"/>
      <c r="GS493" s="66"/>
      <c r="GT493" s="66"/>
      <c r="GU493" s="66"/>
      <c r="GV493" s="66"/>
      <c r="GW493" s="66"/>
      <c r="GX493" s="66"/>
      <c r="GY493" s="66"/>
      <c r="GZ493" s="66"/>
      <c r="HA493" s="66"/>
      <c r="HB493" s="66"/>
      <c r="HC493" s="66"/>
      <c r="HD493" s="66"/>
      <c r="HE493" s="66"/>
      <c r="HF493" s="66"/>
      <c r="HG493" s="66"/>
      <c r="HH493" s="66"/>
      <c r="HI493" s="66"/>
      <c r="HJ493" s="66"/>
      <c r="HK493" s="66"/>
      <c r="HL493" s="66"/>
      <c r="HM493" s="66"/>
    </row>
    <row r="494" spans="1:221">
      <c r="A494" s="66"/>
      <c r="B494" s="66"/>
      <c r="C494" s="66"/>
      <c r="D494" s="66"/>
      <c r="E494" s="66"/>
      <c r="F494" s="66"/>
      <c r="J494" s="66"/>
      <c r="K494" s="66"/>
      <c r="N494" s="66"/>
      <c r="O494" s="66"/>
      <c r="P494" s="66"/>
      <c r="Q494" s="66"/>
      <c r="S494" s="66"/>
      <c r="T494" s="66"/>
      <c r="U494" s="66"/>
      <c r="W494" s="66"/>
      <c r="X494" s="66"/>
      <c r="Y494" s="66"/>
      <c r="AA494" s="66"/>
      <c r="AB494" s="66"/>
      <c r="AC494" s="66"/>
      <c r="AD494" s="66"/>
      <c r="AE494" s="66"/>
      <c r="AF494" s="66"/>
      <c r="AG494" s="66"/>
      <c r="AJ494" s="66"/>
      <c r="AK494" s="66"/>
      <c r="AN494" s="66"/>
      <c r="AO494" s="66"/>
      <c r="AR494" s="66"/>
      <c r="AS494" s="66"/>
      <c r="AT494" s="66"/>
      <c r="AU494" s="66"/>
      <c r="AV494" s="66"/>
      <c r="AW494" s="66"/>
      <c r="AZ494" s="66"/>
      <c r="BA494" s="66"/>
      <c r="BD494" s="66"/>
      <c r="BE494" s="66"/>
      <c r="BH494" s="66"/>
      <c r="BI494" s="66"/>
      <c r="BJ494" s="66"/>
      <c r="BK494" s="66"/>
      <c r="BL494" s="66"/>
      <c r="BM494" s="66"/>
      <c r="BO494" s="66"/>
      <c r="BP494" s="66"/>
      <c r="BQ494" s="66"/>
      <c r="BS494" s="66"/>
      <c r="BT494" s="66"/>
      <c r="BU494" s="66"/>
      <c r="BW494" s="66"/>
      <c r="BX494" s="66"/>
      <c r="BY494" s="66"/>
      <c r="BZ494" s="66"/>
      <c r="CA494" s="66"/>
      <c r="CB494" s="66"/>
      <c r="CC494" s="66"/>
      <c r="CF494" s="66"/>
      <c r="CG494" s="66"/>
      <c r="CJ494" s="66"/>
      <c r="CK494" s="66"/>
      <c r="CN494" s="66"/>
      <c r="CO494" s="66"/>
      <c r="CP494" s="66"/>
      <c r="CQ494" s="66"/>
      <c r="CR494" s="66"/>
      <c r="CS494" s="66"/>
      <c r="CV494" s="66"/>
      <c r="CW494" s="66"/>
      <c r="CZ494" s="66"/>
      <c r="DA494" s="66"/>
      <c r="DD494" s="66"/>
      <c r="DE494" s="66"/>
      <c r="DF494" s="66"/>
      <c r="DG494" s="66"/>
      <c r="DH494" s="66"/>
      <c r="DI494" s="66"/>
      <c r="DJ494" s="66"/>
      <c r="DK494" s="66"/>
      <c r="DL494" s="66"/>
      <c r="DM494" s="66"/>
      <c r="DN494" s="66"/>
      <c r="DO494" s="66"/>
      <c r="DP494" s="66"/>
      <c r="DQ494" s="66"/>
      <c r="DR494" s="66"/>
      <c r="DS494" s="66"/>
      <c r="DT494" s="66"/>
      <c r="DU494" s="66"/>
      <c r="DW494" s="66"/>
      <c r="DX494" s="66"/>
      <c r="DY494" s="66"/>
      <c r="EA494" s="66"/>
      <c r="EB494" s="66"/>
      <c r="EC494" s="66"/>
      <c r="EE494" s="66"/>
      <c r="EF494" s="66"/>
      <c r="EG494" s="66"/>
      <c r="EH494" s="66"/>
      <c r="EI494" s="66"/>
      <c r="EJ494" s="66"/>
      <c r="EK494" s="66"/>
      <c r="EN494" s="66"/>
      <c r="EO494" s="66"/>
      <c r="ER494" s="66"/>
      <c r="ES494" s="66"/>
      <c r="EV494" s="66"/>
      <c r="EW494" s="66"/>
      <c r="EX494" s="66"/>
      <c r="EY494" s="66"/>
      <c r="EZ494" s="66"/>
      <c r="FA494" s="66"/>
      <c r="FD494" s="66"/>
      <c r="FE494" s="66"/>
      <c r="FH494" s="66"/>
      <c r="FI494" s="66"/>
      <c r="FL494" s="66"/>
      <c r="FM494" s="66"/>
      <c r="FN494" s="66"/>
      <c r="FO494" s="66"/>
      <c r="FP494" s="66"/>
      <c r="FQ494" s="66"/>
      <c r="FS494" s="66"/>
      <c r="FT494" s="66"/>
      <c r="FU494" s="66"/>
      <c r="FW494" s="66"/>
      <c r="FX494" s="66"/>
      <c r="FY494" s="66"/>
      <c r="GA494" s="66"/>
      <c r="GB494" s="66"/>
      <c r="GC494" s="66"/>
      <c r="GD494" s="66"/>
      <c r="GE494" s="66"/>
      <c r="GF494" s="66"/>
      <c r="GG494" s="66"/>
      <c r="GH494" s="66"/>
      <c r="GI494" s="66"/>
      <c r="GJ494" s="66"/>
      <c r="GK494" s="66"/>
      <c r="GL494" s="66"/>
      <c r="GM494" s="66"/>
      <c r="GN494" s="66"/>
      <c r="GO494" s="66"/>
      <c r="GP494" s="66"/>
      <c r="GQ494" s="66"/>
      <c r="GR494" s="66"/>
      <c r="GS494" s="66"/>
      <c r="GT494" s="66"/>
      <c r="GU494" s="66"/>
      <c r="GV494" s="66"/>
      <c r="GW494" s="66"/>
      <c r="GX494" s="66"/>
      <c r="GY494" s="66"/>
      <c r="GZ494" s="66"/>
      <c r="HA494" s="66"/>
      <c r="HB494" s="66"/>
      <c r="HC494" s="66"/>
      <c r="HD494" s="66"/>
      <c r="HE494" s="66"/>
      <c r="HF494" s="66"/>
      <c r="HG494" s="66"/>
      <c r="HH494" s="66"/>
      <c r="HI494" s="66"/>
      <c r="HJ494" s="66"/>
      <c r="HK494" s="66"/>
      <c r="HL494" s="66"/>
      <c r="HM494" s="66"/>
    </row>
    <row r="495" spans="1:221">
      <c r="A495" s="66"/>
      <c r="B495" s="66"/>
      <c r="C495" s="66"/>
      <c r="D495" s="66"/>
      <c r="E495" s="66"/>
      <c r="F495" s="66"/>
      <c r="J495" s="66"/>
      <c r="K495" s="66"/>
      <c r="N495" s="66"/>
      <c r="O495" s="66"/>
      <c r="P495" s="66"/>
      <c r="Q495" s="66"/>
      <c r="S495" s="66"/>
      <c r="T495" s="66"/>
      <c r="U495" s="66"/>
      <c r="W495" s="66"/>
      <c r="X495" s="66"/>
      <c r="Y495" s="66"/>
      <c r="AA495" s="66"/>
      <c r="AB495" s="66"/>
      <c r="AC495" s="66"/>
      <c r="AD495" s="66"/>
      <c r="AE495" s="66"/>
      <c r="AF495" s="66"/>
      <c r="AG495" s="66"/>
      <c r="AJ495" s="66"/>
      <c r="AK495" s="66"/>
      <c r="AN495" s="66"/>
      <c r="AO495" s="66"/>
      <c r="AR495" s="66"/>
      <c r="AS495" s="66"/>
      <c r="AT495" s="66"/>
      <c r="AU495" s="66"/>
      <c r="AV495" s="66"/>
      <c r="AW495" s="66"/>
      <c r="AZ495" s="66"/>
      <c r="BA495" s="66"/>
      <c r="BD495" s="66"/>
      <c r="BE495" s="66"/>
      <c r="BH495" s="66"/>
      <c r="BI495" s="66"/>
      <c r="BJ495" s="66"/>
      <c r="BK495" s="66"/>
      <c r="BL495" s="66"/>
      <c r="BM495" s="66"/>
      <c r="BO495" s="66"/>
      <c r="BP495" s="66"/>
      <c r="BQ495" s="66"/>
      <c r="BS495" s="66"/>
      <c r="BT495" s="66"/>
      <c r="BU495" s="66"/>
      <c r="BW495" s="66"/>
      <c r="BX495" s="66"/>
      <c r="BY495" s="66"/>
      <c r="BZ495" s="66"/>
      <c r="CA495" s="66"/>
      <c r="CB495" s="66"/>
      <c r="CC495" s="66"/>
      <c r="CF495" s="66"/>
      <c r="CG495" s="66"/>
      <c r="CJ495" s="66"/>
      <c r="CK495" s="66"/>
      <c r="CN495" s="66"/>
      <c r="CO495" s="66"/>
      <c r="CP495" s="66"/>
      <c r="CQ495" s="66"/>
      <c r="CR495" s="66"/>
      <c r="CS495" s="66"/>
      <c r="CV495" s="66"/>
      <c r="CW495" s="66"/>
      <c r="CZ495" s="66"/>
      <c r="DA495" s="66"/>
      <c r="DD495" s="66"/>
      <c r="DE495" s="66"/>
      <c r="DF495" s="66"/>
      <c r="DG495" s="66"/>
      <c r="DH495" s="66"/>
      <c r="DI495" s="66"/>
      <c r="DJ495" s="66"/>
      <c r="DK495" s="66"/>
      <c r="DL495" s="66"/>
      <c r="DM495" s="66"/>
      <c r="DN495" s="66"/>
      <c r="DO495" s="66"/>
      <c r="DP495" s="66"/>
      <c r="DQ495" s="66"/>
      <c r="DR495" s="66"/>
      <c r="DS495" s="66"/>
      <c r="DT495" s="66"/>
      <c r="DU495" s="66"/>
      <c r="DW495" s="66"/>
      <c r="DX495" s="66"/>
      <c r="DY495" s="66"/>
      <c r="EA495" s="66"/>
      <c r="EB495" s="66"/>
      <c r="EC495" s="66"/>
      <c r="EE495" s="66"/>
      <c r="EF495" s="66"/>
      <c r="EG495" s="66"/>
      <c r="EH495" s="66"/>
      <c r="EI495" s="66"/>
      <c r="EJ495" s="66"/>
      <c r="EK495" s="66"/>
      <c r="EN495" s="66"/>
      <c r="EO495" s="66"/>
      <c r="ER495" s="66"/>
      <c r="ES495" s="66"/>
      <c r="EV495" s="66"/>
      <c r="EW495" s="66"/>
      <c r="EX495" s="66"/>
      <c r="EY495" s="66"/>
      <c r="EZ495" s="66"/>
      <c r="FA495" s="66"/>
      <c r="FD495" s="66"/>
      <c r="FE495" s="66"/>
      <c r="FH495" s="66"/>
      <c r="FI495" s="66"/>
      <c r="FL495" s="66"/>
      <c r="FM495" s="66"/>
      <c r="FN495" s="66"/>
      <c r="FO495" s="66"/>
      <c r="FP495" s="66"/>
      <c r="FQ495" s="66"/>
      <c r="FS495" s="66"/>
      <c r="FT495" s="66"/>
      <c r="FU495" s="66"/>
      <c r="FW495" s="66"/>
      <c r="FX495" s="66"/>
      <c r="FY495" s="66"/>
      <c r="GA495" s="66"/>
      <c r="GB495" s="66"/>
      <c r="GC495" s="66"/>
      <c r="GD495" s="66"/>
      <c r="GE495" s="66"/>
      <c r="GF495" s="66"/>
      <c r="GG495" s="66"/>
      <c r="GH495" s="66"/>
      <c r="GI495" s="66"/>
      <c r="GJ495" s="66"/>
      <c r="GK495" s="66"/>
      <c r="GL495" s="66"/>
      <c r="GM495" s="66"/>
      <c r="GN495" s="66"/>
      <c r="GO495" s="66"/>
      <c r="GP495" s="66"/>
      <c r="GQ495" s="66"/>
      <c r="GR495" s="66"/>
      <c r="GS495" s="66"/>
      <c r="GT495" s="66"/>
      <c r="GU495" s="66"/>
      <c r="GV495" s="66"/>
      <c r="GW495" s="66"/>
      <c r="GX495" s="66"/>
      <c r="GY495" s="66"/>
      <c r="GZ495" s="66"/>
      <c r="HA495" s="66"/>
      <c r="HB495" s="66"/>
      <c r="HC495" s="66"/>
      <c r="HD495" s="66"/>
      <c r="HE495" s="66"/>
      <c r="HF495" s="66"/>
      <c r="HG495" s="66"/>
      <c r="HH495" s="66"/>
      <c r="HI495" s="66"/>
      <c r="HJ495" s="66"/>
      <c r="HK495" s="66"/>
      <c r="HL495" s="66"/>
      <c r="HM495" s="66"/>
    </row>
    <row r="496" spans="1:221">
      <c r="A496" s="66"/>
      <c r="B496" s="66"/>
      <c r="C496" s="66"/>
      <c r="D496" s="66"/>
      <c r="E496" s="66"/>
      <c r="F496" s="66"/>
      <c r="J496" s="66"/>
      <c r="K496" s="66"/>
      <c r="N496" s="66"/>
      <c r="O496" s="66"/>
      <c r="P496" s="66"/>
      <c r="Q496" s="66"/>
      <c r="S496" s="66"/>
      <c r="T496" s="66"/>
      <c r="U496" s="66"/>
      <c r="W496" s="66"/>
      <c r="X496" s="66"/>
      <c r="Y496" s="66"/>
      <c r="AA496" s="66"/>
      <c r="AB496" s="66"/>
      <c r="AC496" s="66"/>
      <c r="AD496" s="66"/>
      <c r="AE496" s="66"/>
      <c r="AF496" s="66"/>
      <c r="AG496" s="66"/>
      <c r="AJ496" s="66"/>
      <c r="AK496" s="66"/>
      <c r="AN496" s="66"/>
      <c r="AO496" s="66"/>
      <c r="AR496" s="66"/>
      <c r="AS496" s="66"/>
      <c r="AT496" s="66"/>
      <c r="AU496" s="66"/>
      <c r="AV496" s="66"/>
      <c r="AW496" s="66"/>
      <c r="AZ496" s="66"/>
      <c r="BA496" s="66"/>
      <c r="BD496" s="66"/>
      <c r="BE496" s="66"/>
      <c r="BH496" s="66"/>
      <c r="BI496" s="66"/>
      <c r="BJ496" s="66"/>
      <c r="BK496" s="66"/>
      <c r="BL496" s="66"/>
      <c r="BM496" s="66"/>
      <c r="BO496" s="66"/>
      <c r="BP496" s="66"/>
      <c r="BQ496" s="66"/>
      <c r="BS496" s="66"/>
      <c r="BT496" s="66"/>
      <c r="BU496" s="66"/>
      <c r="BW496" s="66"/>
      <c r="BX496" s="66"/>
      <c r="BY496" s="66"/>
      <c r="BZ496" s="66"/>
      <c r="CA496" s="66"/>
      <c r="CB496" s="66"/>
      <c r="CC496" s="66"/>
      <c r="CF496" s="66"/>
      <c r="CG496" s="66"/>
      <c r="CJ496" s="66"/>
      <c r="CK496" s="66"/>
      <c r="CN496" s="66"/>
      <c r="CO496" s="66"/>
      <c r="CP496" s="66"/>
      <c r="CQ496" s="66"/>
      <c r="CR496" s="66"/>
      <c r="CS496" s="66"/>
      <c r="CV496" s="66"/>
      <c r="CW496" s="66"/>
      <c r="CZ496" s="66"/>
      <c r="DA496" s="66"/>
      <c r="DD496" s="66"/>
      <c r="DE496" s="66"/>
      <c r="DF496" s="66"/>
      <c r="DG496" s="66"/>
      <c r="DH496" s="66"/>
      <c r="DI496" s="66"/>
      <c r="DJ496" s="66"/>
      <c r="DK496" s="66"/>
      <c r="DL496" s="66"/>
      <c r="DM496" s="66"/>
      <c r="DN496" s="66"/>
      <c r="DO496" s="66"/>
      <c r="DP496" s="66"/>
      <c r="DQ496" s="66"/>
      <c r="DR496" s="66"/>
      <c r="DS496" s="66"/>
      <c r="DT496" s="66"/>
      <c r="DU496" s="66"/>
      <c r="DW496" s="66"/>
      <c r="DX496" s="66"/>
      <c r="DY496" s="66"/>
      <c r="EA496" s="66"/>
      <c r="EB496" s="66"/>
      <c r="EC496" s="66"/>
      <c r="EE496" s="66"/>
      <c r="EF496" s="66"/>
      <c r="EG496" s="66"/>
      <c r="EH496" s="66"/>
      <c r="EI496" s="66"/>
      <c r="EJ496" s="66"/>
      <c r="EK496" s="66"/>
      <c r="EN496" s="66"/>
      <c r="EO496" s="66"/>
      <c r="ER496" s="66"/>
      <c r="ES496" s="66"/>
      <c r="EV496" s="66"/>
      <c r="EW496" s="66"/>
      <c r="EX496" s="66"/>
      <c r="EY496" s="66"/>
      <c r="EZ496" s="66"/>
      <c r="FA496" s="66"/>
      <c r="FD496" s="66"/>
      <c r="FE496" s="66"/>
      <c r="FH496" s="66"/>
      <c r="FI496" s="66"/>
      <c r="FL496" s="66"/>
      <c r="FM496" s="66"/>
      <c r="FN496" s="66"/>
      <c r="FO496" s="66"/>
      <c r="FP496" s="66"/>
      <c r="FQ496" s="66"/>
      <c r="FS496" s="66"/>
      <c r="FT496" s="66"/>
      <c r="FU496" s="66"/>
      <c r="FW496" s="66"/>
      <c r="FX496" s="66"/>
      <c r="FY496" s="66"/>
      <c r="GA496" s="66"/>
      <c r="GB496" s="66"/>
      <c r="GC496" s="66"/>
      <c r="GD496" s="66"/>
      <c r="GE496" s="66"/>
      <c r="GF496" s="66"/>
      <c r="GG496" s="66"/>
      <c r="GH496" s="66"/>
      <c r="GI496" s="66"/>
      <c r="GJ496" s="66"/>
      <c r="GK496" s="66"/>
      <c r="GL496" s="66"/>
      <c r="GM496" s="66"/>
      <c r="GN496" s="66"/>
      <c r="GO496" s="66"/>
      <c r="GP496" s="66"/>
      <c r="GQ496" s="66"/>
      <c r="GR496" s="66"/>
      <c r="GS496" s="66"/>
      <c r="GT496" s="66"/>
      <c r="GU496" s="66"/>
      <c r="GV496" s="66"/>
      <c r="GW496" s="66"/>
      <c r="GX496" s="66"/>
      <c r="GY496" s="66"/>
      <c r="GZ496" s="66"/>
      <c r="HA496" s="66"/>
      <c r="HB496" s="66"/>
      <c r="HC496" s="66"/>
      <c r="HD496" s="66"/>
      <c r="HE496" s="66"/>
      <c r="HF496" s="66"/>
      <c r="HG496" s="66"/>
      <c r="HH496" s="66"/>
      <c r="HI496" s="66"/>
      <c r="HJ496" s="66"/>
      <c r="HK496" s="66"/>
      <c r="HL496" s="66"/>
      <c r="HM496" s="66"/>
    </row>
    <row r="497" spans="1:221">
      <c r="A497" s="66"/>
      <c r="B497" s="66"/>
      <c r="C497" s="66"/>
      <c r="D497" s="66"/>
      <c r="E497" s="66"/>
      <c r="F497" s="66"/>
      <c r="J497" s="66"/>
      <c r="K497" s="66"/>
      <c r="N497" s="66"/>
      <c r="O497" s="66"/>
      <c r="P497" s="66"/>
      <c r="Q497" s="66"/>
      <c r="S497" s="66"/>
      <c r="T497" s="66"/>
      <c r="U497" s="66"/>
      <c r="W497" s="66"/>
      <c r="X497" s="66"/>
      <c r="Y497" s="66"/>
      <c r="AA497" s="66"/>
      <c r="AB497" s="66"/>
      <c r="AC497" s="66"/>
      <c r="AD497" s="66"/>
      <c r="AE497" s="66"/>
      <c r="AF497" s="66"/>
      <c r="AG497" s="66"/>
      <c r="AJ497" s="66"/>
      <c r="AK497" s="66"/>
      <c r="AN497" s="66"/>
      <c r="AO497" s="66"/>
      <c r="AR497" s="66"/>
      <c r="AS497" s="66"/>
      <c r="AT497" s="66"/>
      <c r="AU497" s="66"/>
      <c r="AV497" s="66"/>
      <c r="AW497" s="66"/>
      <c r="AZ497" s="66"/>
      <c r="BA497" s="66"/>
      <c r="BD497" s="66"/>
      <c r="BE497" s="66"/>
      <c r="BH497" s="66"/>
      <c r="BI497" s="66"/>
      <c r="BJ497" s="66"/>
      <c r="BK497" s="66"/>
      <c r="BL497" s="66"/>
      <c r="BM497" s="66"/>
      <c r="BO497" s="66"/>
      <c r="BP497" s="66"/>
      <c r="BQ497" s="66"/>
      <c r="BS497" s="66"/>
      <c r="BT497" s="66"/>
      <c r="BU497" s="66"/>
      <c r="BW497" s="66"/>
      <c r="BX497" s="66"/>
      <c r="BY497" s="66"/>
      <c r="BZ497" s="66"/>
      <c r="CA497" s="66"/>
      <c r="CB497" s="66"/>
      <c r="CC497" s="66"/>
      <c r="CF497" s="66"/>
      <c r="CG497" s="66"/>
      <c r="CJ497" s="66"/>
      <c r="CK497" s="66"/>
      <c r="CN497" s="66"/>
      <c r="CO497" s="66"/>
      <c r="CP497" s="66"/>
      <c r="CQ497" s="66"/>
      <c r="CR497" s="66"/>
      <c r="CS497" s="66"/>
      <c r="CV497" s="66"/>
      <c r="CW497" s="66"/>
      <c r="CZ497" s="66"/>
      <c r="DA497" s="66"/>
      <c r="DD497" s="66"/>
      <c r="DE497" s="66"/>
      <c r="DF497" s="66"/>
      <c r="DG497" s="66"/>
      <c r="DH497" s="66"/>
      <c r="DI497" s="66"/>
      <c r="DJ497" s="66"/>
      <c r="DK497" s="66"/>
      <c r="DL497" s="66"/>
      <c r="DM497" s="66"/>
      <c r="DN497" s="66"/>
      <c r="DO497" s="66"/>
      <c r="DP497" s="66"/>
      <c r="DQ497" s="66"/>
      <c r="DR497" s="66"/>
      <c r="DS497" s="66"/>
      <c r="DT497" s="66"/>
      <c r="DU497" s="66"/>
      <c r="DW497" s="66"/>
      <c r="DX497" s="66"/>
      <c r="DY497" s="66"/>
      <c r="EA497" s="66"/>
      <c r="EB497" s="66"/>
      <c r="EC497" s="66"/>
      <c r="EE497" s="66"/>
      <c r="EF497" s="66"/>
      <c r="EG497" s="66"/>
      <c r="EH497" s="66"/>
      <c r="EI497" s="66"/>
      <c r="EJ497" s="66"/>
      <c r="EK497" s="66"/>
      <c r="EN497" s="66"/>
      <c r="EO497" s="66"/>
      <c r="ER497" s="66"/>
      <c r="ES497" s="66"/>
      <c r="EV497" s="66"/>
      <c r="EW497" s="66"/>
      <c r="EX497" s="66"/>
      <c r="EY497" s="66"/>
      <c r="EZ497" s="66"/>
      <c r="FA497" s="66"/>
      <c r="FD497" s="66"/>
      <c r="FE497" s="66"/>
      <c r="FH497" s="66"/>
      <c r="FI497" s="66"/>
      <c r="FL497" s="66"/>
      <c r="FM497" s="66"/>
      <c r="FN497" s="66"/>
      <c r="FO497" s="66"/>
      <c r="FP497" s="66"/>
      <c r="FQ497" s="66"/>
      <c r="FS497" s="66"/>
      <c r="FT497" s="66"/>
      <c r="FU497" s="66"/>
      <c r="FW497" s="66"/>
      <c r="FX497" s="66"/>
      <c r="FY497" s="66"/>
      <c r="GA497" s="66"/>
      <c r="GB497" s="66"/>
      <c r="GC497" s="66"/>
      <c r="GD497" s="66"/>
      <c r="GE497" s="66"/>
      <c r="GF497" s="66"/>
      <c r="GG497" s="66"/>
      <c r="GH497" s="66"/>
      <c r="GI497" s="66"/>
      <c r="GJ497" s="66"/>
      <c r="GK497" s="66"/>
      <c r="GL497" s="66"/>
      <c r="GM497" s="66"/>
      <c r="GN497" s="66"/>
      <c r="GO497" s="66"/>
      <c r="GP497" s="66"/>
      <c r="GQ497" s="66"/>
      <c r="GR497" s="66"/>
      <c r="GS497" s="66"/>
      <c r="GT497" s="66"/>
      <c r="GU497" s="66"/>
      <c r="GV497" s="66"/>
      <c r="GW497" s="66"/>
      <c r="GX497" s="66"/>
      <c r="GY497" s="66"/>
      <c r="GZ497" s="66"/>
      <c r="HA497" s="66"/>
      <c r="HB497" s="66"/>
      <c r="HC497" s="66"/>
      <c r="HD497" s="66"/>
      <c r="HE497" s="66"/>
      <c r="HF497" s="66"/>
      <c r="HG497" s="66"/>
      <c r="HH497" s="66"/>
      <c r="HI497" s="66"/>
      <c r="HJ497" s="66"/>
      <c r="HK497" s="66"/>
      <c r="HL497" s="66"/>
      <c r="HM497" s="66"/>
    </row>
    <row r="498" spans="1:221">
      <c r="A498" s="66"/>
      <c r="B498" s="66"/>
      <c r="C498" s="66"/>
      <c r="D498" s="66"/>
      <c r="E498" s="66"/>
      <c r="F498" s="66"/>
      <c r="J498" s="66"/>
      <c r="K498" s="66"/>
      <c r="N498" s="66"/>
      <c r="O498" s="66"/>
      <c r="P498" s="66"/>
      <c r="Q498" s="66"/>
      <c r="S498" s="66"/>
      <c r="T498" s="66"/>
      <c r="U498" s="66"/>
      <c r="W498" s="66"/>
      <c r="X498" s="66"/>
      <c r="Y498" s="66"/>
      <c r="AA498" s="66"/>
      <c r="AB498" s="66"/>
      <c r="AC498" s="66"/>
      <c r="AD498" s="66"/>
      <c r="AE498" s="66"/>
      <c r="AF498" s="66"/>
      <c r="AG498" s="66"/>
      <c r="AJ498" s="66"/>
      <c r="AK498" s="66"/>
      <c r="AN498" s="66"/>
      <c r="AO498" s="66"/>
      <c r="AR498" s="66"/>
      <c r="AS498" s="66"/>
      <c r="AT498" s="66"/>
      <c r="AU498" s="66"/>
      <c r="AV498" s="66"/>
      <c r="AW498" s="66"/>
      <c r="AZ498" s="66"/>
      <c r="BA498" s="66"/>
      <c r="BD498" s="66"/>
      <c r="BE498" s="66"/>
      <c r="BH498" s="66"/>
      <c r="BI498" s="66"/>
      <c r="BJ498" s="66"/>
      <c r="BK498" s="66"/>
      <c r="BL498" s="66"/>
      <c r="BM498" s="66"/>
      <c r="BO498" s="66"/>
      <c r="BP498" s="66"/>
      <c r="BQ498" s="66"/>
      <c r="BS498" s="66"/>
      <c r="BT498" s="66"/>
      <c r="BU498" s="66"/>
      <c r="BW498" s="66"/>
      <c r="BX498" s="66"/>
      <c r="BY498" s="66"/>
      <c r="BZ498" s="66"/>
      <c r="CA498" s="66"/>
      <c r="CB498" s="66"/>
      <c r="CC498" s="66"/>
      <c r="CF498" s="66"/>
      <c r="CG498" s="66"/>
      <c r="CJ498" s="66"/>
      <c r="CK498" s="66"/>
      <c r="CN498" s="66"/>
      <c r="CO498" s="66"/>
      <c r="CP498" s="66"/>
      <c r="CQ498" s="66"/>
      <c r="CR498" s="66"/>
      <c r="CS498" s="66"/>
      <c r="CV498" s="66"/>
      <c r="CW498" s="66"/>
      <c r="CZ498" s="66"/>
      <c r="DA498" s="66"/>
      <c r="DD498" s="66"/>
      <c r="DE498" s="66"/>
      <c r="DF498" s="66"/>
      <c r="DG498" s="66"/>
      <c r="DH498" s="66"/>
      <c r="DI498" s="66"/>
      <c r="DJ498" s="66"/>
      <c r="DK498" s="66"/>
      <c r="DL498" s="66"/>
      <c r="DM498" s="66"/>
      <c r="DN498" s="66"/>
      <c r="DO498" s="66"/>
      <c r="DP498" s="66"/>
      <c r="DQ498" s="66"/>
      <c r="DR498" s="66"/>
      <c r="DS498" s="66"/>
      <c r="DT498" s="66"/>
      <c r="DU498" s="66"/>
      <c r="DW498" s="66"/>
      <c r="DX498" s="66"/>
      <c r="DY498" s="66"/>
      <c r="EA498" s="66"/>
      <c r="EB498" s="66"/>
      <c r="EC498" s="66"/>
      <c r="EE498" s="66"/>
      <c r="EF498" s="66"/>
      <c r="EG498" s="66"/>
      <c r="EH498" s="66"/>
      <c r="EI498" s="66"/>
      <c r="EJ498" s="66"/>
      <c r="EK498" s="66"/>
      <c r="EN498" s="66"/>
      <c r="EO498" s="66"/>
      <c r="ER498" s="66"/>
      <c r="ES498" s="66"/>
      <c r="EV498" s="66"/>
      <c r="EW498" s="66"/>
      <c r="EX498" s="66"/>
      <c r="EY498" s="66"/>
      <c r="EZ498" s="66"/>
      <c r="FA498" s="66"/>
      <c r="FD498" s="66"/>
      <c r="FE498" s="66"/>
      <c r="FH498" s="66"/>
      <c r="FI498" s="66"/>
      <c r="FL498" s="66"/>
      <c r="FM498" s="66"/>
      <c r="FN498" s="66"/>
      <c r="FO498" s="66"/>
      <c r="FP498" s="66"/>
      <c r="FQ498" s="66"/>
      <c r="FS498" s="66"/>
      <c r="FT498" s="66"/>
      <c r="FU498" s="66"/>
      <c r="FW498" s="66"/>
      <c r="FX498" s="66"/>
      <c r="FY498" s="66"/>
      <c r="GA498" s="66"/>
      <c r="GB498" s="66"/>
      <c r="GC498" s="66"/>
      <c r="GD498" s="66"/>
      <c r="GE498" s="66"/>
      <c r="GF498" s="66"/>
      <c r="GG498" s="66"/>
      <c r="GH498" s="66"/>
      <c r="GI498" s="66"/>
      <c r="GJ498" s="66"/>
      <c r="GK498" s="66"/>
      <c r="GL498" s="66"/>
      <c r="GM498" s="66"/>
      <c r="GN498" s="66"/>
      <c r="GO498" s="66"/>
      <c r="GP498" s="66"/>
      <c r="GQ498" s="66"/>
      <c r="GR498" s="66"/>
      <c r="GS498" s="66"/>
      <c r="GT498" s="66"/>
      <c r="GU498" s="66"/>
      <c r="GV498" s="66"/>
      <c r="GW498" s="66"/>
      <c r="GX498" s="66"/>
      <c r="GY498" s="66"/>
      <c r="GZ498" s="66"/>
      <c r="HA498" s="66"/>
      <c r="HB498" s="66"/>
      <c r="HC498" s="66"/>
      <c r="HD498" s="66"/>
      <c r="HE498" s="66"/>
      <c r="HF498" s="66"/>
      <c r="HG498" s="66"/>
      <c r="HH498" s="66"/>
      <c r="HI498" s="66"/>
      <c r="HJ498" s="66"/>
      <c r="HK498" s="66"/>
      <c r="HL498" s="66"/>
      <c r="HM498" s="66"/>
    </row>
    <row r="499" spans="1:221">
      <c r="A499" s="66"/>
      <c r="B499" s="66"/>
      <c r="C499" s="66"/>
      <c r="D499" s="66"/>
      <c r="E499" s="66"/>
      <c r="F499" s="66"/>
      <c r="J499" s="66"/>
      <c r="K499" s="66"/>
      <c r="N499" s="66"/>
      <c r="O499" s="66"/>
      <c r="P499" s="66"/>
      <c r="Q499" s="66"/>
      <c r="S499" s="66"/>
      <c r="T499" s="66"/>
      <c r="U499" s="66"/>
      <c r="W499" s="66"/>
      <c r="X499" s="66"/>
      <c r="Y499" s="66"/>
      <c r="AA499" s="66"/>
      <c r="AB499" s="66"/>
      <c r="AC499" s="66"/>
      <c r="AD499" s="66"/>
      <c r="AE499" s="66"/>
      <c r="AF499" s="66"/>
      <c r="AG499" s="66"/>
      <c r="AJ499" s="66"/>
      <c r="AK499" s="66"/>
      <c r="AN499" s="66"/>
      <c r="AO499" s="66"/>
      <c r="AR499" s="66"/>
      <c r="AS499" s="66"/>
      <c r="AT499" s="66"/>
      <c r="AU499" s="66"/>
      <c r="AV499" s="66"/>
      <c r="AW499" s="66"/>
      <c r="AZ499" s="66"/>
      <c r="BA499" s="66"/>
      <c r="BD499" s="66"/>
      <c r="BE499" s="66"/>
      <c r="BH499" s="66"/>
      <c r="BI499" s="66"/>
      <c r="BJ499" s="66"/>
      <c r="BK499" s="66"/>
      <c r="BL499" s="66"/>
      <c r="BM499" s="66"/>
      <c r="BO499" s="66"/>
      <c r="BP499" s="66"/>
      <c r="BQ499" s="66"/>
      <c r="BS499" s="66"/>
      <c r="BT499" s="66"/>
      <c r="BU499" s="66"/>
      <c r="BW499" s="66"/>
      <c r="BX499" s="66"/>
      <c r="BY499" s="66"/>
      <c r="BZ499" s="66"/>
      <c r="CA499" s="66"/>
      <c r="CB499" s="66"/>
      <c r="CC499" s="66"/>
      <c r="CF499" s="66"/>
      <c r="CG499" s="66"/>
      <c r="CJ499" s="66"/>
      <c r="CK499" s="66"/>
      <c r="CN499" s="66"/>
      <c r="CO499" s="66"/>
      <c r="CP499" s="66"/>
      <c r="CQ499" s="66"/>
      <c r="CR499" s="66"/>
      <c r="CS499" s="66"/>
      <c r="CV499" s="66"/>
      <c r="CW499" s="66"/>
      <c r="CZ499" s="66"/>
      <c r="DA499" s="66"/>
      <c r="DD499" s="66"/>
      <c r="DE499" s="66"/>
      <c r="DF499" s="66"/>
      <c r="DG499" s="66"/>
      <c r="DH499" s="66"/>
      <c r="DI499" s="66"/>
      <c r="DJ499" s="66"/>
      <c r="DK499" s="66"/>
      <c r="DL499" s="66"/>
      <c r="DM499" s="66"/>
      <c r="DN499" s="66"/>
      <c r="DO499" s="66"/>
      <c r="DP499" s="66"/>
      <c r="DQ499" s="66"/>
      <c r="DR499" s="66"/>
      <c r="DS499" s="66"/>
      <c r="DT499" s="66"/>
      <c r="DU499" s="66"/>
      <c r="DW499" s="66"/>
      <c r="DX499" s="66"/>
      <c r="DY499" s="66"/>
      <c r="EA499" s="66"/>
      <c r="EB499" s="66"/>
      <c r="EC499" s="66"/>
      <c r="EE499" s="66"/>
      <c r="EF499" s="66"/>
      <c r="EG499" s="66"/>
      <c r="EH499" s="66"/>
      <c r="EI499" s="66"/>
      <c r="EJ499" s="66"/>
      <c r="EK499" s="66"/>
      <c r="EN499" s="66"/>
      <c r="EO499" s="66"/>
      <c r="ER499" s="66"/>
      <c r="ES499" s="66"/>
      <c r="EV499" s="66"/>
      <c r="EW499" s="66"/>
      <c r="EX499" s="66"/>
      <c r="EY499" s="66"/>
      <c r="EZ499" s="66"/>
      <c r="FA499" s="66"/>
      <c r="FD499" s="66"/>
      <c r="FE499" s="66"/>
      <c r="FH499" s="66"/>
      <c r="FI499" s="66"/>
      <c r="FL499" s="66"/>
      <c r="FM499" s="66"/>
      <c r="FN499" s="66"/>
      <c r="FO499" s="66"/>
      <c r="FP499" s="66"/>
      <c r="FQ499" s="66"/>
      <c r="FS499" s="66"/>
      <c r="FT499" s="66"/>
      <c r="FU499" s="66"/>
      <c r="FW499" s="66"/>
      <c r="FX499" s="66"/>
      <c r="FY499" s="66"/>
      <c r="GA499" s="66"/>
      <c r="GB499" s="66"/>
      <c r="GC499" s="66"/>
      <c r="GD499" s="66"/>
      <c r="GE499" s="66"/>
      <c r="GF499" s="66"/>
      <c r="GG499" s="66"/>
      <c r="GH499" s="66"/>
      <c r="GI499" s="66"/>
      <c r="GJ499" s="66"/>
      <c r="GK499" s="66"/>
      <c r="GL499" s="66"/>
      <c r="GM499" s="66"/>
      <c r="GN499" s="66"/>
      <c r="GO499" s="66"/>
      <c r="GP499" s="66"/>
      <c r="GQ499" s="66"/>
      <c r="GR499" s="66"/>
      <c r="GS499" s="66"/>
      <c r="GT499" s="66"/>
      <c r="GU499" s="66"/>
      <c r="GV499" s="66"/>
      <c r="GW499" s="66"/>
      <c r="GX499" s="66"/>
      <c r="GY499" s="66"/>
      <c r="GZ499" s="66"/>
      <c r="HA499" s="66"/>
      <c r="HB499" s="66"/>
      <c r="HC499" s="66"/>
      <c r="HD499" s="66"/>
      <c r="HE499" s="66"/>
      <c r="HF499" s="66"/>
      <c r="HG499" s="66"/>
      <c r="HH499" s="66"/>
      <c r="HI499" s="66"/>
      <c r="HJ499" s="66"/>
      <c r="HK499" s="66"/>
      <c r="HL499" s="66"/>
      <c r="HM499" s="66"/>
    </row>
    <row r="500" spans="1:221">
      <c r="A500" s="66"/>
      <c r="B500" s="66"/>
      <c r="C500" s="66"/>
      <c r="D500" s="66"/>
      <c r="E500" s="66"/>
      <c r="F500" s="66"/>
      <c r="J500" s="66"/>
      <c r="K500" s="66"/>
      <c r="N500" s="66"/>
      <c r="O500" s="66"/>
      <c r="P500" s="66"/>
      <c r="Q500" s="66"/>
      <c r="S500" s="66"/>
      <c r="T500" s="66"/>
      <c r="U500" s="66"/>
      <c r="W500" s="66"/>
      <c r="X500" s="66"/>
      <c r="Y500" s="66"/>
      <c r="AA500" s="66"/>
      <c r="AB500" s="66"/>
      <c r="AC500" s="66"/>
      <c r="AD500" s="66"/>
      <c r="AE500" s="66"/>
      <c r="AF500" s="66"/>
      <c r="AG500" s="66"/>
      <c r="AJ500" s="66"/>
      <c r="AK500" s="66"/>
      <c r="AN500" s="66"/>
      <c r="AO500" s="66"/>
      <c r="AR500" s="66"/>
      <c r="AS500" s="66"/>
      <c r="AT500" s="66"/>
      <c r="AU500" s="66"/>
      <c r="AV500" s="66"/>
      <c r="AW500" s="66"/>
      <c r="AZ500" s="66"/>
      <c r="BA500" s="66"/>
      <c r="BD500" s="66"/>
      <c r="BE500" s="66"/>
      <c r="BH500" s="66"/>
      <c r="BI500" s="66"/>
      <c r="BJ500" s="66"/>
      <c r="BK500" s="66"/>
      <c r="BL500" s="66"/>
      <c r="BM500" s="66"/>
      <c r="BO500" s="66"/>
      <c r="BP500" s="66"/>
      <c r="BQ500" s="66"/>
      <c r="BS500" s="66"/>
      <c r="BT500" s="66"/>
      <c r="BU500" s="66"/>
      <c r="BW500" s="66"/>
      <c r="BX500" s="66"/>
      <c r="BY500" s="66"/>
      <c r="BZ500" s="66"/>
      <c r="CA500" s="66"/>
      <c r="CB500" s="66"/>
      <c r="CC500" s="66"/>
      <c r="CF500" s="66"/>
      <c r="CG500" s="66"/>
      <c r="CJ500" s="66"/>
      <c r="CK500" s="66"/>
      <c r="CN500" s="66"/>
      <c r="CO500" s="66"/>
      <c r="CP500" s="66"/>
      <c r="CQ500" s="66"/>
      <c r="CR500" s="66"/>
      <c r="CS500" s="66"/>
      <c r="CV500" s="66"/>
      <c r="CW500" s="66"/>
      <c r="CZ500" s="66"/>
      <c r="DA500" s="66"/>
      <c r="DD500" s="66"/>
      <c r="DE500" s="66"/>
      <c r="DF500" s="66"/>
      <c r="DG500" s="66"/>
      <c r="DH500" s="66"/>
      <c r="DI500" s="66"/>
      <c r="DJ500" s="66"/>
      <c r="DK500" s="66"/>
      <c r="DL500" s="66"/>
      <c r="DM500" s="66"/>
      <c r="DN500" s="66"/>
      <c r="DO500" s="66"/>
      <c r="DP500" s="66"/>
      <c r="DQ500" s="66"/>
      <c r="DR500" s="66"/>
      <c r="DS500" s="66"/>
      <c r="DT500" s="66"/>
      <c r="DU500" s="66"/>
      <c r="DW500" s="66"/>
      <c r="DX500" s="66"/>
      <c r="DY500" s="66"/>
      <c r="EA500" s="66"/>
      <c r="EB500" s="66"/>
      <c r="EC500" s="66"/>
      <c r="EE500" s="66"/>
      <c r="EF500" s="66"/>
      <c r="EG500" s="66"/>
      <c r="EH500" s="66"/>
      <c r="EI500" s="66"/>
      <c r="EJ500" s="66"/>
      <c r="EK500" s="66"/>
      <c r="EN500" s="66"/>
      <c r="EO500" s="66"/>
      <c r="ER500" s="66"/>
      <c r="ES500" s="66"/>
      <c r="EV500" s="66"/>
      <c r="EW500" s="66"/>
      <c r="EX500" s="66"/>
      <c r="EY500" s="66"/>
      <c r="EZ500" s="66"/>
      <c r="FA500" s="66"/>
      <c r="FD500" s="66"/>
      <c r="FE500" s="66"/>
      <c r="FH500" s="66"/>
      <c r="FI500" s="66"/>
      <c r="FL500" s="66"/>
      <c r="FM500" s="66"/>
      <c r="FN500" s="66"/>
      <c r="FO500" s="66"/>
      <c r="FP500" s="66"/>
      <c r="FQ500" s="66"/>
      <c r="FS500" s="66"/>
      <c r="FT500" s="66"/>
      <c r="FU500" s="66"/>
      <c r="FW500" s="66"/>
      <c r="FX500" s="66"/>
      <c r="FY500" s="66"/>
      <c r="GA500" s="66"/>
      <c r="GB500" s="66"/>
      <c r="GC500" s="66"/>
      <c r="GD500" s="66"/>
      <c r="GE500" s="66"/>
      <c r="GF500" s="66"/>
      <c r="GG500" s="66"/>
      <c r="GH500" s="66"/>
      <c r="GI500" s="66"/>
      <c r="GJ500" s="66"/>
      <c r="GK500" s="66"/>
      <c r="GL500" s="66"/>
      <c r="GM500" s="66"/>
      <c r="GN500" s="66"/>
      <c r="GO500" s="66"/>
      <c r="GP500" s="66"/>
      <c r="GQ500" s="66"/>
      <c r="GR500" s="66"/>
      <c r="GS500" s="66"/>
      <c r="GT500" s="66"/>
      <c r="GU500" s="66"/>
      <c r="GV500" s="66"/>
      <c r="GW500" s="66"/>
      <c r="GX500" s="66"/>
      <c r="GY500" s="66"/>
      <c r="GZ500" s="66"/>
      <c r="HA500" s="66"/>
      <c r="HB500" s="66"/>
      <c r="HC500" s="66"/>
      <c r="HD500" s="66"/>
      <c r="HE500" s="66"/>
      <c r="HF500" s="66"/>
      <c r="HG500" s="66"/>
      <c r="HH500" s="66"/>
      <c r="HI500" s="66"/>
      <c r="HJ500" s="66"/>
      <c r="HK500" s="66"/>
      <c r="HL500" s="66"/>
      <c r="HM500" s="66"/>
    </row>
    <row r="501" spans="1:221">
      <c r="A501" s="66"/>
      <c r="B501" s="66"/>
      <c r="C501" s="66"/>
      <c r="D501" s="66"/>
      <c r="E501" s="66"/>
      <c r="F501" s="66"/>
      <c r="J501" s="66"/>
      <c r="K501" s="66"/>
      <c r="N501" s="66"/>
      <c r="O501" s="66"/>
      <c r="P501" s="66"/>
      <c r="Q501" s="66"/>
      <c r="S501" s="66"/>
      <c r="T501" s="66"/>
      <c r="U501" s="66"/>
      <c r="W501" s="66"/>
      <c r="X501" s="66"/>
      <c r="Y501" s="66"/>
      <c r="AA501" s="66"/>
      <c r="AB501" s="66"/>
      <c r="AC501" s="66"/>
      <c r="AD501" s="66"/>
      <c r="AE501" s="66"/>
      <c r="AF501" s="66"/>
      <c r="AG501" s="66"/>
      <c r="AJ501" s="66"/>
      <c r="AK501" s="66"/>
      <c r="AN501" s="66"/>
      <c r="AO501" s="66"/>
      <c r="AR501" s="66"/>
      <c r="AS501" s="66"/>
      <c r="AT501" s="66"/>
      <c r="AU501" s="66"/>
      <c r="AV501" s="66"/>
      <c r="AW501" s="66"/>
      <c r="AZ501" s="66"/>
      <c r="BA501" s="66"/>
      <c r="BD501" s="66"/>
      <c r="BE501" s="66"/>
      <c r="BH501" s="66"/>
      <c r="BI501" s="66"/>
      <c r="BJ501" s="66"/>
      <c r="BK501" s="66"/>
      <c r="BL501" s="66"/>
      <c r="BM501" s="66"/>
      <c r="BO501" s="66"/>
      <c r="BP501" s="66"/>
      <c r="BQ501" s="66"/>
      <c r="BS501" s="66"/>
      <c r="BT501" s="66"/>
      <c r="BU501" s="66"/>
      <c r="BW501" s="66"/>
      <c r="BX501" s="66"/>
      <c r="BY501" s="66"/>
      <c r="BZ501" s="66"/>
      <c r="CA501" s="66"/>
      <c r="CB501" s="66"/>
      <c r="CC501" s="66"/>
      <c r="CF501" s="66"/>
      <c r="CG501" s="66"/>
      <c r="CJ501" s="66"/>
      <c r="CK501" s="66"/>
      <c r="CN501" s="66"/>
      <c r="CO501" s="66"/>
      <c r="CP501" s="66"/>
      <c r="CQ501" s="66"/>
      <c r="CR501" s="66"/>
      <c r="CS501" s="66"/>
      <c r="CV501" s="66"/>
      <c r="CW501" s="66"/>
      <c r="CZ501" s="66"/>
      <c r="DA501" s="66"/>
      <c r="DD501" s="66"/>
      <c r="DE501" s="66"/>
      <c r="DF501" s="66"/>
      <c r="DG501" s="66"/>
      <c r="DH501" s="66"/>
      <c r="DI501" s="66"/>
      <c r="DJ501" s="66"/>
      <c r="DK501" s="66"/>
      <c r="DL501" s="66"/>
      <c r="DM501" s="66"/>
      <c r="DN501" s="66"/>
      <c r="DO501" s="66"/>
      <c r="DP501" s="66"/>
      <c r="DQ501" s="66"/>
      <c r="DR501" s="66"/>
      <c r="DS501" s="66"/>
      <c r="DT501" s="66"/>
      <c r="DU501" s="66"/>
      <c r="DW501" s="66"/>
      <c r="DX501" s="66"/>
      <c r="DY501" s="66"/>
      <c r="EA501" s="66"/>
      <c r="EB501" s="66"/>
      <c r="EC501" s="66"/>
      <c r="EE501" s="66"/>
      <c r="EF501" s="66"/>
      <c r="EG501" s="66"/>
      <c r="EH501" s="66"/>
      <c r="EI501" s="66"/>
      <c r="EJ501" s="66"/>
      <c r="EK501" s="66"/>
      <c r="EN501" s="66"/>
      <c r="EO501" s="66"/>
      <c r="ER501" s="66"/>
      <c r="ES501" s="66"/>
      <c r="EV501" s="66"/>
      <c r="EW501" s="66"/>
      <c r="EX501" s="66"/>
      <c r="EY501" s="66"/>
      <c r="EZ501" s="66"/>
      <c r="FA501" s="66"/>
      <c r="FD501" s="66"/>
      <c r="FE501" s="66"/>
      <c r="FH501" s="66"/>
      <c r="FI501" s="66"/>
      <c r="FL501" s="66"/>
      <c r="FM501" s="66"/>
      <c r="FN501" s="66"/>
      <c r="FO501" s="66"/>
      <c r="FP501" s="66"/>
      <c r="FQ501" s="66"/>
      <c r="FS501" s="66"/>
      <c r="FT501" s="66"/>
      <c r="FU501" s="66"/>
      <c r="FW501" s="66"/>
      <c r="FX501" s="66"/>
      <c r="FY501" s="66"/>
      <c r="GA501" s="66"/>
      <c r="GB501" s="66"/>
      <c r="GC501" s="66"/>
      <c r="GD501" s="66"/>
      <c r="GE501" s="66"/>
      <c r="GF501" s="66"/>
      <c r="GG501" s="66"/>
      <c r="GH501" s="66"/>
      <c r="GI501" s="66"/>
      <c r="GJ501" s="66"/>
      <c r="GK501" s="66"/>
      <c r="GL501" s="66"/>
      <c r="GM501" s="66"/>
      <c r="GN501" s="66"/>
      <c r="GO501" s="66"/>
      <c r="GP501" s="66"/>
      <c r="GQ501" s="66"/>
      <c r="GR501" s="66"/>
      <c r="GS501" s="66"/>
      <c r="GT501" s="66"/>
      <c r="GU501" s="66"/>
      <c r="GV501" s="66"/>
      <c r="GW501" s="66"/>
      <c r="GX501" s="66"/>
      <c r="GY501" s="66"/>
      <c r="GZ501" s="66"/>
      <c r="HA501" s="66"/>
      <c r="HB501" s="66"/>
      <c r="HC501" s="66"/>
      <c r="HD501" s="66"/>
      <c r="HE501" s="66"/>
      <c r="HF501" s="66"/>
      <c r="HG501" s="66"/>
      <c r="HH501" s="66"/>
      <c r="HI501" s="66"/>
      <c r="HJ501" s="66"/>
      <c r="HK501" s="66"/>
      <c r="HL501" s="66"/>
      <c r="HM501" s="66"/>
    </row>
    <row r="502" spans="1:221">
      <c r="A502" s="66"/>
      <c r="B502" s="66"/>
      <c r="C502" s="66"/>
      <c r="D502" s="66"/>
      <c r="E502" s="66"/>
      <c r="F502" s="66"/>
      <c r="J502" s="66"/>
      <c r="K502" s="66"/>
      <c r="N502" s="66"/>
      <c r="O502" s="66"/>
      <c r="P502" s="66"/>
      <c r="Q502" s="66"/>
      <c r="S502" s="66"/>
      <c r="T502" s="66"/>
      <c r="U502" s="66"/>
      <c r="W502" s="66"/>
      <c r="X502" s="66"/>
      <c r="Y502" s="66"/>
      <c r="AA502" s="66"/>
      <c r="AB502" s="66"/>
      <c r="AC502" s="66"/>
      <c r="AD502" s="66"/>
      <c r="AE502" s="66"/>
      <c r="AF502" s="66"/>
      <c r="AG502" s="66"/>
      <c r="AJ502" s="66"/>
      <c r="AK502" s="66"/>
      <c r="AN502" s="66"/>
      <c r="AO502" s="66"/>
      <c r="AR502" s="66"/>
      <c r="AS502" s="66"/>
      <c r="AT502" s="66"/>
      <c r="AU502" s="66"/>
      <c r="AV502" s="66"/>
      <c r="AW502" s="66"/>
      <c r="AZ502" s="66"/>
      <c r="BA502" s="66"/>
      <c r="BD502" s="66"/>
      <c r="BE502" s="66"/>
      <c r="BH502" s="66"/>
      <c r="BI502" s="66"/>
      <c r="BJ502" s="66"/>
      <c r="BK502" s="66"/>
      <c r="BL502" s="66"/>
      <c r="BM502" s="66"/>
      <c r="BO502" s="66"/>
      <c r="BP502" s="66"/>
      <c r="BQ502" s="66"/>
      <c r="BS502" s="66"/>
      <c r="BT502" s="66"/>
      <c r="BU502" s="66"/>
      <c r="BW502" s="66"/>
      <c r="BX502" s="66"/>
      <c r="BY502" s="66"/>
      <c r="BZ502" s="66"/>
      <c r="CA502" s="66"/>
      <c r="CB502" s="66"/>
      <c r="CC502" s="66"/>
      <c r="CF502" s="66"/>
      <c r="CG502" s="66"/>
      <c r="CJ502" s="66"/>
      <c r="CK502" s="66"/>
      <c r="CN502" s="66"/>
      <c r="CO502" s="66"/>
      <c r="CP502" s="66"/>
      <c r="CQ502" s="66"/>
      <c r="CR502" s="66"/>
      <c r="CS502" s="66"/>
      <c r="CV502" s="66"/>
      <c r="CW502" s="66"/>
      <c r="CZ502" s="66"/>
      <c r="DA502" s="66"/>
      <c r="DD502" s="66"/>
      <c r="DE502" s="66"/>
      <c r="DF502" s="66"/>
      <c r="DG502" s="66"/>
      <c r="DH502" s="66"/>
      <c r="DI502" s="66"/>
      <c r="DJ502" s="66"/>
      <c r="DK502" s="66"/>
      <c r="DL502" s="66"/>
      <c r="DM502" s="66"/>
      <c r="DN502" s="66"/>
      <c r="DO502" s="66"/>
      <c r="DP502" s="66"/>
      <c r="DQ502" s="66"/>
      <c r="DR502" s="66"/>
      <c r="DS502" s="66"/>
      <c r="DT502" s="66"/>
      <c r="DU502" s="66"/>
      <c r="DW502" s="66"/>
      <c r="DX502" s="66"/>
      <c r="DY502" s="66"/>
      <c r="EA502" s="66"/>
      <c r="EB502" s="66"/>
      <c r="EC502" s="66"/>
      <c r="EE502" s="66"/>
      <c r="EF502" s="66"/>
      <c r="EG502" s="66"/>
      <c r="EH502" s="66"/>
      <c r="EI502" s="66"/>
      <c r="EJ502" s="66"/>
      <c r="EK502" s="66"/>
      <c r="EN502" s="66"/>
      <c r="EO502" s="66"/>
      <c r="ER502" s="66"/>
      <c r="ES502" s="66"/>
      <c r="EV502" s="66"/>
      <c r="EW502" s="66"/>
      <c r="EX502" s="66"/>
      <c r="EY502" s="66"/>
      <c r="EZ502" s="66"/>
      <c r="FA502" s="66"/>
      <c r="FD502" s="66"/>
      <c r="FE502" s="66"/>
      <c r="FH502" s="66"/>
      <c r="FI502" s="66"/>
      <c r="FL502" s="66"/>
      <c r="FM502" s="66"/>
      <c r="FN502" s="66"/>
      <c r="FO502" s="66"/>
      <c r="FP502" s="66"/>
      <c r="FQ502" s="66"/>
      <c r="FS502" s="66"/>
      <c r="FT502" s="66"/>
      <c r="FU502" s="66"/>
      <c r="FW502" s="66"/>
      <c r="FX502" s="66"/>
      <c r="FY502" s="66"/>
      <c r="GA502" s="66"/>
      <c r="GB502" s="66"/>
      <c r="GC502" s="66"/>
      <c r="GD502" s="66"/>
      <c r="GE502" s="66"/>
      <c r="GF502" s="66"/>
      <c r="GG502" s="66"/>
      <c r="GH502" s="66"/>
      <c r="GI502" s="66"/>
      <c r="GJ502" s="66"/>
      <c r="GK502" s="66"/>
      <c r="GL502" s="66"/>
      <c r="GM502" s="66"/>
      <c r="GN502" s="66"/>
      <c r="GO502" s="66"/>
      <c r="GP502" s="66"/>
      <c r="GQ502" s="66"/>
      <c r="GR502" s="66"/>
      <c r="GS502" s="66"/>
      <c r="GT502" s="66"/>
      <c r="GU502" s="66"/>
      <c r="GV502" s="66"/>
      <c r="GW502" s="66"/>
      <c r="GX502" s="66"/>
      <c r="GY502" s="66"/>
      <c r="GZ502" s="66"/>
      <c r="HA502" s="66"/>
      <c r="HB502" s="66"/>
      <c r="HC502" s="66"/>
      <c r="HD502" s="66"/>
      <c r="HE502" s="66"/>
      <c r="HF502" s="66"/>
      <c r="HG502" s="66"/>
      <c r="HH502" s="66"/>
      <c r="HI502" s="66"/>
      <c r="HJ502" s="66"/>
      <c r="HK502" s="66"/>
      <c r="HL502" s="66"/>
      <c r="HM502" s="66"/>
    </row>
    <row r="503" spans="1:221">
      <c r="A503" s="66"/>
      <c r="B503" s="66"/>
      <c r="C503" s="66"/>
      <c r="D503" s="66"/>
      <c r="E503" s="66"/>
      <c r="F503" s="66"/>
      <c r="J503" s="66"/>
      <c r="K503" s="66"/>
      <c r="N503" s="66"/>
      <c r="O503" s="66"/>
      <c r="P503" s="66"/>
      <c r="Q503" s="66"/>
      <c r="S503" s="66"/>
      <c r="T503" s="66"/>
      <c r="U503" s="66"/>
      <c r="W503" s="66"/>
      <c r="X503" s="66"/>
      <c r="Y503" s="66"/>
      <c r="AA503" s="66"/>
      <c r="AB503" s="66"/>
      <c r="AC503" s="66"/>
      <c r="AD503" s="66"/>
      <c r="AE503" s="66"/>
      <c r="AF503" s="66"/>
      <c r="AG503" s="66"/>
      <c r="AJ503" s="66"/>
      <c r="AK503" s="66"/>
      <c r="AN503" s="66"/>
      <c r="AO503" s="66"/>
      <c r="AR503" s="66"/>
      <c r="AS503" s="66"/>
      <c r="AT503" s="66"/>
      <c r="AU503" s="66"/>
      <c r="AV503" s="66"/>
      <c r="AW503" s="66"/>
      <c r="AZ503" s="66"/>
      <c r="BA503" s="66"/>
      <c r="BD503" s="66"/>
      <c r="BE503" s="66"/>
      <c r="BH503" s="66"/>
      <c r="BI503" s="66"/>
      <c r="BJ503" s="66"/>
      <c r="BK503" s="66"/>
      <c r="BL503" s="66"/>
      <c r="BM503" s="66"/>
      <c r="BO503" s="66"/>
      <c r="BP503" s="66"/>
      <c r="BQ503" s="66"/>
      <c r="BS503" s="66"/>
      <c r="BT503" s="66"/>
      <c r="BU503" s="66"/>
      <c r="BW503" s="66"/>
      <c r="BX503" s="66"/>
      <c r="BY503" s="66"/>
      <c r="BZ503" s="66"/>
      <c r="CA503" s="66"/>
      <c r="CB503" s="66"/>
      <c r="CC503" s="66"/>
      <c r="CF503" s="66"/>
      <c r="CG503" s="66"/>
      <c r="CJ503" s="66"/>
      <c r="CK503" s="66"/>
      <c r="CN503" s="66"/>
      <c r="CO503" s="66"/>
      <c r="CP503" s="66"/>
      <c r="CQ503" s="66"/>
      <c r="CR503" s="66"/>
      <c r="CS503" s="66"/>
      <c r="CV503" s="66"/>
      <c r="CW503" s="66"/>
      <c r="CZ503" s="66"/>
      <c r="DA503" s="66"/>
      <c r="DD503" s="66"/>
      <c r="DE503" s="66"/>
      <c r="DF503" s="66"/>
      <c r="DG503" s="66"/>
      <c r="DH503" s="66"/>
      <c r="DI503" s="66"/>
      <c r="DJ503" s="66"/>
      <c r="DK503" s="66"/>
      <c r="DL503" s="66"/>
      <c r="DM503" s="66"/>
      <c r="DN503" s="66"/>
      <c r="DO503" s="66"/>
      <c r="DP503" s="66"/>
      <c r="DQ503" s="66"/>
      <c r="DR503" s="66"/>
      <c r="DS503" s="66"/>
      <c r="DT503" s="66"/>
      <c r="DU503" s="66"/>
      <c r="DW503" s="66"/>
      <c r="DX503" s="66"/>
      <c r="DY503" s="66"/>
      <c r="EA503" s="66"/>
      <c r="EB503" s="66"/>
      <c r="EC503" s="66"/>
      <c r="EE503" s="66"/>
      <c r="EF503" s="66"/>
      <c r="EG503" s="66"/>
      <c r="EH503" s="66"/>
      <c r="EI503" s="66"/>
      <c r="EJ503" s="66"/>
      <c r="EK503" s="66"/>
      <c r="EN503" s="66"/>
      <c r="EO503" s="66"/>
      <c r="ER503" s="66"/>
      <c r="ES503" s="66"/>
      <c r="EV503" s="66"/>
      <c r="EW503" s="66"/>
      <c r="EX503" s="66"/>
      <c r="EY503" s="66"/>
      <c r="EZ503" s="66"/>
      <c r="FA503" s="66"/>
      <c r="FD503" s="66"/>
      <c r="FE503" s="66"/>
      <c r="FH503" s="66"/>
      <c r="FI503" s="66"/>
      <c r="FL503" s="66"/>
      <c r="FM503" s="66"/>
      <c r="FN503" s="66"/>
      <c r="FO503" s="66"/>
      <c r="FP503" s="66"/>
      <c r="FQ503" s="66"/>
      <c r="FS503" s="66"/>
      <c r="FT503" s="66"/>
      <c r="FU503" s="66"/>
      <c r="FW503" s="66"/>
      <c r="FX503" s="66"/>
      <c r="FY503" s="66"/>
      <c r="GA503" s="66"/>
      <c r="GB503" s="66"/>
      <c r="GC503" s="66"/>
      <c r="GD503" s="66"/>
      <c r="GE503" s="66"/>
      <c r="GF503" s="66"/>
      <c r="GG503" s="66"/>
      <c r="GH503" s="66"/>
      <c r="GI503" s="66"/>
      <c r="GJ503" s="66"/>
      <c r="GK503" s="66"/>
      <c r="GL503" s="66"/>
      <c r="GM503" s="66"/>
      <c r="GN503" s="66"/>
      <c r="GO503" s="66"/>
      <c r="GP503" s="66"/>
      <c r="GQ503" s="66"/>
      <c r="GR503" s="66"/>
      <c r="GS503" s="66"/>
      <c r="GT503" s="66"/>
      <c r="GU503" s="66"/>
      <c r="GV503" s="66"/>
      <c r="GW503" s="66"/>
      <c r="GX503" s="66"/>
      <c r="GY503" s="66"/>
      <c r="GZ503" s="66"/>
      <c r="HA503" s="66"/>
      <c r="HB503" s="66"/>
      <c r="HC503" s="66"/>
      <c r="HD503" s="66"/>
      <c r="HE503" s="66"/>
      <c r="HF503" s="66"/>
      <c r="HG503" s="66"/>
      <c r="HH503" s="66"/>
      <c r="HI503" s="66"/>
      <c r="HJ503" s="66"/>
      <c r="HK503" s="66"/>
      <c r="HL503" s="66"/>
      <c r="HM503" s="66"/>
    </row>
    <row r="504" spans="1:221">
      <c r="A504" s="66"/>
      <c r="B504" s="66"/>
      <c r="C504" s="66"/>
      <c r="D504" s="66"/>
      <c r="E504" s="66"/>
      <c r="F504" s="66"/>
      <c r="J504" s="66"/>
      <c r="K504" s="66"/>
      <c r="N504" s="66"/>
      <c r="O504" s="66"/>
      <c r="P504" s="66"/>
      <c r="Q504" s="66"/>
      <c r="S504" s="66"/>
      <c r="T504" s="66"/>
      <c r="U504" s="66"/>
      <c r="W504" s="66"/>
      <c r="X504" s="66"/>
      <c r="Y504" s="66"/>
      <c r="AA504" s="66"/>
      <c r="AB504" s="66"/>
      <c r="AC504" s="66"/>
      <c r="AD504" s="66"/>
      <c r="AE504" s="66"/>
      <c r="AF504" s="66"/>
      <c r="AG504" s="66"/>
      <c r="AJ504" s="66"/>
      <c r="AK504" s="66"/>
      <c r="AN504" s="66"/>
      <c r="AO504" s="66"/>
      <c r="AR504" s="66"/>
      <c r="AS504" s="66"/>
      <c r="AT504" s="66"/>
      <c r="AU504" s="66"/>
      <c r="AV504" s="66"/>
      <c r="AW504" s="66"/>
      <c r="AZ504" s="66"/>
      <c r="BA504" s="66"/>
      <c r="BD504" s="66"/>
      <c r="BE504" s="66"/>
      <c r="BH504" s="66"/>
      <c r="BI504" s="66"/>
      <c r="BJ504" s="66"/>
      <c r="BK504" s="66"/>
      <c r="BL504" s="66"/>
      <c r="BM504" s="66"/>
      <c r="BO504" s="66"/>
      <c r="BP504" s="66"/>
      <c r="BQ504" s="66"/>
      <c r="BS504" s="66"/>
      <c r="BT504" s="66"/>
      <c r="BU504" s="66"/>
      <c r="BW504" s="66"/>
      <c r="BX504" s="66"/>
      <c r="BY504" s="66"/>
      <c r="BZ504" s="66"/>
      <c r="CA504" s="66"/>
      <c r="CB504" s="66"/>
      <c r="CC504" s="66"/>
      <c r="CF504" s="66"/>
      <c r="CG504" s="66"/>
      <c r="CJ504" s="66"/>
      <c r="CK504" s="66"/>
      <c r="CN504" s="66"/>
      <c r="CO504" s="66"/>
      <c r="CP504" s="66"/>
      <c r="CQ504" s="66"/>
      <c r="CR504" s="66"/>
      <c r="CS504" s="66"/>
      <c r="CV504" s="66"/>
      <c r="CW504" s="66"/>
      <c r="CZ504" s="66"/>
      <c r="DA504" s="66"/>
      <c r="DD504" s="66"/>
      <c r="DE504" s="66"/>
      <c r="DF504" s="66"/>
      <c r="DG504" s="66"/>
      <c r="DH504" s="66"/>
      <c r="DI504" s="66"/>
      <c r="DJ504" s="66"/>
      <c r="DK504" s="66"/>
      <c r="DL504" s="66"/>
      <c r="DM504" s="66"/>
      <c r="DN504" s="66"/>
      <c r="DO504" s="66"/>
      <c r="DP504" s="66"/>
      <c r="DQ504" s="66"/>
      <c r="DR504" s="66"/>
      <c r="DS504" s="66"/>
      <c r="DT504" s="66"/>
      <c r="DU504" s="66"/>
      <c r="DW504" s="66"/>
      <c r="DX504" s="66"/>
      <c r="DY504" s="66"/>
      <c r="EA504" s="66"/>
      <c r="EB504" s="66"/>
      <c r="EC504" s="66"/>
      <c r="EE504" s="66"/>
      <c r="EF504" s="66"/>
      <c r="EG504" s="66"/>
      <c r="EH504" s="66"/>
      <c r="EI504" s="66"/>
      <c r="EJ504" s="66"/>
      <c r="EK504" s="66"/>
      <c r="EN504" s="66"/>
      <c r="EO504" s="66"/>
      <c r="ER504" s="66"/>
      <c r="ES504" s="66"/>
      <c r="EV504" s="66"/>
      <c r="EW504" s="66"/>
      <c r="EX504" s="66"/>
      <c r="EY504" s="66"/>
      <c r="EZ504" s="66"/>
      <c r="FA504" s="66"/>
      <c r="FD504" s="66"/>
      <c r="FE504" s="66"/>
      <c r="FH504" s="66"/>
      <c r="FI504" s="66"/>
      <c r="FL504" s="66"/>
      <c r="FM504" s="66"/>
      <c r="FN504" s="66"/>
      <c r="FO504" s="66"/>
      <c r="FP504" s="66"/>
      <c r="FQ504" s="66"/>
      <c r="FS504" s="66"/>
      <c r="FT504" s="66"/>
      <c r="FU504" s="66"/>
      <c r="FW504" s="66"/>
      <c r="FX504" s="66"/>
      <c r="FY504" s="66"/>
      <c r="GA504" s="66"/>
      <c r="GB504" s="66"/>
      <c r="GC504" s="66"/>
      <c r="GD504" s="66"/>
      <c r="GE504" s="66"/>
      <c r="GF504" s="66"/>
      <c r="GG504" s="66"/>
      <c r="GH504" s="66"/>
      <c r="GI504" s="66"/>
      <c r="GJ504" s="66"/>
      <c r="GK504" s="66"/>
      <c r="GL504" s="66"/>
      <c r="GM504" s="66"/>
      <c r="GN504" s="66"/>
      <c r="GO504" s="66"/>
      <c r="GP504" s="66"/>
      <c r="GQ504" s="66"/>
      <c r="GR504" s="66"/>
      <c r="GS504" s="66"/>
      <c r="GT504" s="66"/>
      <c r="GU504" s="66"/>
      <c r="GV504" s="66"/>
      <c r="GW504" s="66"/>
      <c r="GX504" s="66"/>
      <c r="GY504" s="66"/>
      <c r="GZ504" s="66"/>
      <c r="HA504" s="66"/>
      <c r="HB504" s="66"/>
      <c r="HC504" s="66"/>
      <c r="HD504" s="66"/>
      <c r="HE504" s="66"/>
      <c r="HF504" s="66"/>
      <c r="HG504" s="66"/>
      <c r="HH504" s="66"/>
      <c r="HI504" s="66"/>
      <c r="HJ504" s="66"/>
      <c r="HK504" s="66"/>
      <c r="HL504" s="66"/>
      <c r="HM504" s="66"/>
    </row>
    <row r="505" spans="1:221">
      <c r="A505" s="66"/>
      <c r="B505" s="66"/>
      <c r="C505" s="66"/>
      <c r="D505" s="66"/>
      <c r="E505" s="66"/>
      <c r="F505" s="66"/>
      <c r="J505" s="66"/>
      <c r="K505" s="66"/>
      <c r="N505" s="66"/>
      <c r="O505" s="66"/>
      <c r="P505" s="66"/>
      <c r="Q505" s="66"/>
      <c r="S505" s="66"/>
      <c r="T505" s="66"/>
      <c r="U505" s="66"/>
      <c r="W505" s="66"/>
      <c r="X505" s="66"/>
      <c r="Y505" s="66"/>
      <c r="AA505" s="66"/>
      <c r="AB505" s="66"/>
      <c r="AC505" s="66"/>
      <c r="AD505" s="66"/>
      <c r="AE505" s="66"/>
      <c r="AF505" s="66"/>
      <c r="AG505" s="66"/>
      <c r="AJ505" s="66"/>
      <c r="AK505" s="66"/>
      <c r="AN505" s="66"/>
      <c r="AO505" s="66"/>
      <c r="AR505" s="66"/>
      <c r="AS505" s="66"/>
      <c r="AT505" s="66"/>
      <c r="AU505" s="66"/>
      <c r="AV505" s="66"/>
      <c r="AW505" s="66"/>
      <c r="AZ505" s="66"/>
      <c r="BA505" s="66"/>
      <c r="BD505" s="66"/>
      <c r="BE505" s="66"/>
      <c r="BH505" s="66"/>
      <c r="BI505" s="66"/>
      <c r="BJ505" s="66"/>
      <c r="BK505" s="66"/>
      <c r="BL505" s="66"/>
      <c r="BM505" s="66"/>
      <c r="BO505" s="66"/>
      <c r="BP505" s="66"/>
      <c r="BQ505" s="66"/>
      <c r="BS505" s="66"/>
      <c r="BT505" s="66"/>
      <c r="BU505" s="66"/>
      <c r="BW505" s="66"/>
      <c r="BX505" s="66"/>
      <c r="BY505" s="66"/>
      <c r="BZ505" s="66"/>
      <c r="CA505" s="66"/>
      <c r="CB505" s="66"/>
      <c r="CC505" s="66"/>
      <c r="CF505" s="66"/>
      <c r="CG505" s="66"/>
      <c r="CJ505" s="66"/>
      <c r="CK505" s="66"/>
      <c r="CN505" s="66"/>
      <c r="CO505" s="66"/>
      <c r="CP505" s="66"/>
      <c r="CQ505" s="66"/>
      <c r="CR505" s="66"/>
      <c r="CS505" s="66"/>
      <c r="CV505" s="66"/>
      <c r="CW505" s="66"/>
      <c r="CZ505" s="66"/>
      <c r="DA505" s="66"/>
      <c r="DD505" s="66"/>
      <c r="DE505" s="66"/>
      <c r="DF505" s="66"/>
      <c r="DG505" s="66"/>
      <c r="DH505" s="66"/>
      <c r="DI505" s="66"/>
      <c r="DJ505" s="66"/>
      <c r="DK505" s="66"/>
      <c r="DL505" s="66"/>
      <c r="DM505" s="66"/>
      <c r="DN505" s="66"/>
      <c r="DO505" s="66"/>
      <c r="DP505" s="66"/>
      <c r="DQ505" s="66"/>
      <c r="DR505" s="66"/>
      <c r="DS505" s="66"/>
      <c r="DT505" s="66"/>
      <c r="DU505" s="66"/>
      <c r="DW505" s="66"/>
      <c r="DX505" s="66"/>
      <c r="DY505" s="66"/>
      <c r="EA505" s="66"/>
      <c r="EB505" s="66"/>
      <c r="EC505" s="66"/>
      <c r="EE505" s="66"/>
      <c r="EF505" s="66"/>
      <c r="EG505" s="66"/>
      <c r="EH505" s="66"/>
      <c r="EI505" s="66"/>
      <c r="EJ505" s="66"/>
      <c r="EK505" s="66"/>
      <c r="EN505" s="66"/>
      <c r="EO505" s="66"/>
      <c r="ER505" s="66"/>
      <c r="ES505" s="66"/>
      <c r="EV505" s="66"/>
      <c r="EW505" s="66"/>
      <c r="EX505" s="66"/>
      <c r="EY505" s="66"/>
      <c r="EZ505" s="66"/>
      <c r="FA505" s="66"/>
      <c r="FD505" s="66"/>
      <c r="FE505" s="66"/>
      <c r="FH505" s="66"/>
      <c r="FI505" s="66"/>
      <c r="FL505" s="66"/>
      <c r="FM505" s="66"/>
      <c r="FN505" s="66"/>
      <c r="FO505" s="66"/>
      <c r="FP505" s="66"/>
      <c r="FQ505" s="66"/>
      <c r="FS505" s="66"/>
      <c r="FT505" s="66"/>
      <c r="FU505" s="66"/>
      <c r="FW505" s="66"/>
      <c r="FX505" s="66"/>
      <c r="FY505" s="66"/>
      <c r="GA505" s="66"/>
      <c r="GB505" s="66"/>
      <c r="GC505" s="66"/>
      <c r="GD505" s="66"/>
      <c r="GE505" s="66"/>
      <c r="GF505" s="66"/>
      <c r="GG505" s="66"/>
      <c r="GH505" s="66"/>
      <c r="GI505" s="66"/>
      <c r="GJ505" s="66"/>
      <c r="GK505" s="66"/>
      <c r="GL505" s="66"/>
      <c r="GM505" s="66"/>
      <c r="GN505" s="66"/>
      <c r="GO505" s="66"/>
      <c r="GP505" s="66"/>
      <c r="GQ505" s="66"/>
      <c r="GR505" s="66"/>
      <c r="GS505" s="66"/>
      <c r="GT505" s="66"/>
      <c r="GU505" s="66"/>
      <c r="GV505" s="66"/>
      <c r="GW505" s="66"/>
      <c r="GX505" s="66"/>
      <c r="GY505" s="66"/>
      <c r="GZ505" s="66"/>
      <c r="HA505" s="66"/>
      <c r="HB505" s="66"/>
      <c r="HC505" s="66"/>
      <c r="HD505" s="66"/>
      <c r="HE505" s="66"/>
      <c r="HF505" s="66"/>
      <c r="HG505" s="66"/>
      <c r="HH505" s="66"/>
      <c r="HI505" s="66"/>
      <c r="HJ505" s="66"/>
      <c r="HK505" s="66"/>
      <c r="HL505" s="66"/>
      <c r="HM505" s="66"/>
    </row>
    <row r="506" spans="1:221">
      <c r="A506" s="66"/>
      <c r="B506" s="66"/>
      <c r="C506" s="66"/>
      <c r="D506" s="66"/>
      <c r="E506" s="66"/>
      <c r="F506" s="66"/>
      <c r="J506" s="66"/>
      <c r="K506" s="66"/>
      <c r="N506" s="66"/>
      <c r="O506" s="66"/>
      <c r="P506" s="66"/>
      <c r="Q506" s="66"/>
      <c r="S506" s="66"/>
      <c r="T506" s="66"/>
      <c r="U506" s="66"/>
      <c r="W506" s="66"/>
      <c r="X506" s="66"/>
      <c r="Y506" s="66"/>
      <c r="AA506" s="66"/>
      <c r="AB506" s="66"/>
      <c r="AC506" s="66"/>
      <c r="AD506" s="66"/>
      <c r="AE506" s="66"/>
      <c r="AF506" s="66"/>
      <c r="AG506" s="66"/>
      <c r="AJ506" s="66"/>
      <c r="AK506" s="66"/>
      <c r="AN506" s="66"/>
      <c r="AO506" s="66"/>
      <c r="AR506" s="66"/>
      <c r="AS506" s="66"/>
      <c r="AT506" s="66"/>
      <c r="AU506" s="66"/>
      <c r="AV506" s="66"/>
      <c r="AW506" s="66"/>
      <c r="AZ506" s="66"/>
      <c r="BA506" s="66"/>
      <c r="BD506" s="66"/>
      <c r="BE506" s="66"/>
      <c r="BH506" s="66"/>
      <c r="BI506" s="66"/>
      <c r="BJ506" s="66"/>
      <c r="BK506" s="66"/>
      <c r="BL506" s="66"/>
      <c r="BM506" s="66"/>
      <c r="BO506" s="66"/>
      <c r="BP506" s="66"/>
      <c r="BQ506" s="66"/>
      <c r="BS506" s="66"/>
      <c r="BT506" s="66"/>
      <c r="BU506" s="66"/>
      <c r="BW506" s="66"/>
      <c r="BX506" s="66"/>
      <c r="BY506" s="66"/>
      <c r="BZ506" s="66"/>
      <c r="CA506" s="66"/>
      <c r="CB506" s="66"/>
      <c r="CC506" s="66"/>
      <c r="CF506" s="66"/>
      <c r="CG506" s="66"/>
      <c r="CJ506" s="66"/>
      <c r="CK506" s="66"/>
      <c r="CN506" s="66"/>
      <c r="CO506" s="66"/>
      <c r="CP506" s="66"/>
      <c r="CQ506" s="66"/>
      <c r="CR506" s="66"/>
      <c r="CS506" s="66"/>
      <c r="CV506" s="66"/>
      <c r="CW506" s="66"/>
      <c r="CZ506" s="66"/>
      <c r="DA506" s="66"/>
      <c r="DD506" s="66"/>
      <c r="DE506" s="66"/>
      <c r="DF506" s="66"/>
      <c r="DG506" s="66"/>
      <c r="DH506" s="66"/>
      <c r="DI506" s="66"/>
      <c r="DJ506" s="66"/>
      <c r="DK506" s="66"/>
      <c r="DL506" s="66"/>
      <c r="DM506" s="66"/>
      <c r="DN506" s="66"/>
      <c r="DO506" s="66"/>
      <c r="DP506" s="66"/>
      <c r="DQ506" s="66"/>
      <c r="DR506" s="66"/>
      <c r="DS506" s="66"/>
      <c r="DT506" s="66"/>
      <c r="DU506" s="66"/>
      <c r="DW506" s="66"/>
      <c r="DX506" s="66"/>
      <c r="DY506" s="66"/>
      <c r="EA506" s="66"/>
      <c r="EB506" s="66"/>
      <c r="EC506" s="66"/>
      <c r="EE506" s="66"/>
      <c r="EF506" s="66"/>
      <c r="EG506" s="66"/>
      <c r="EH506" s="66"/>
      <c r="EI506" s="66"/>
      <c r="EJ506" s="66"/>
      <c r="EK506" s="66"/>
      <c r="EN506" s="66"/>
      <c r="EO506" s="66"/>
      <c r="ER506" s="66"/>
      <c r="ES506" s="66"/>
      <c r="EV506" s="66"/>
      <c r="EW506" s="66"/>
      <c r="EX506" s="66"/>
      <c r="EY506" s="66"/>
      <c r="EZ506" s="66"/>
      <c r="FA506" s="66"/>
      <c r="FD506" s="66"/>
      <c r="FE506" s="66"/>
      <c r="FH506" s="66"/>
      <c r="FI506" s="66"/>
      <c r="FL506" s="66"/>
      <c r="FM506" s="66"/>
      <c r="FN506" s="66"/>
      <c r="FO506" s="66"/>
      <c r="FP506" s="66"/>
      <c r="FQ506" s="66"/>
      <c r="FS506" s="66"/>
      <c r="FT506" s="66"/>
      <c r="FU506" s="66"/>
      <c r="FW506" s="66"/>
      <c r="FX506" s="66"/>
      <c r="FY506" s="66"/>
      <c r="GA506" s="66"/>
      <c r="GB506" s="66"/>
      <c r="GC506" s="66"/>
      <c r="GD506" s="66"/>
      <c r="GE506" s="66"/>
      <c r="GF506" s="66"/>
      <c r="GG506" s="66"/>
      <c r="GH506" s="66"/>
      <c r="GI506" s="66"/>
      <c r="GJ506" s="66"/>
      <c r="GK506" s="66"/>
      <c r="GL506" s="66"/>
      <c r="GM506" s="66"/>
      <c r="GN506" s="66"/>
      <c r="GO506" s="66"/>
      <c r="GP506" s="66"/>
      <c r="GQ506" s="66"/>
      <c r="GR506" s="66"/>
      <c r="GS506" s="66"/>
      <c r="GT506" s="66"/>
      <c r="GU506" s="66"/>
      <c r="GV506" s="66"/>
      <c r="GW506" s="66"/>
      <c r="GX506" s="66"/>
      <c r="GY506" s="66"/>
      <c r="GZ506" s="66"/>
      <c r="HA506" s="66"/>
      <c r="HB506" s="66"/>
      <c r="HC506" s="66"/>
      <c r="HD506" s="66"/>
      <c r="HE506" s="66"/>
      <c r="HF506" s="66"/>
      <c r="HG506" s="66"/>
      <c r="HH506" s="66"/>
      <c r="HI506" s="66"/>
      <c r="HJ506" s="66"/>
      <c r="HK506" s="66"/>
      <c r="HL506" s="66"/>
      <c r="HM506" s="66"/>
    </row>
    <row r="507" spans="1:221">
      <c r="A507" s="66"/>
      <c r="B507" s="66"/>
      <c r="C507" s="66"/>
      <c r="D507" s="66"/>
      <c r="E507" s="66"/>
      <c r="F507" s="66"/>
      <c r="J507" s="66"/>
      <c r="K507" s="66"/>
      <c r="N507" s="66"/>
      <c r="O507" s="66"/>
      <c r="P507" s="66"/>
      <c r="Q507" s="66"/>
      <c r="S507" s="66"/>
      <c r="T507" s="66"/>
      <c r="U507" s="66"/>
      <c r="W507" s="66"/>
      <c r="X507" s="66"/>
      <c r="Y507" s="66"/>
      <c r="AA507" s="66"/>
      <c r="AB507" s="66"/>
      <c r="AC507" s="66"/>
      <c r="AD507" s="66"/>
      <c r="AE507" s="66"/>
      <c r="AF507" s="66"/>
      <c r="AG507" s="66"/>
      <c r="AJ507" s="66"/>
      <c r="AK507" s="66"/>
      <c r="AN507" s="66"/>
      <c r="AO507" s="66"/>
      <c r="AR507" s="66"/>
      <c r="AS507" s="66"/>
      <c r="AT507" s="66"/>
      <c r="AU507" s="66"/>
      <c r="AV507" s="66"/>
      <c r="AW507" s="66"/>
      <c r="AZ507" s="66"/>
      <c r="BA507" s="66"/>
      <c r="BD507" s="66"/>
      <c r="BE507" s="66"/>
      <c r="BH507" s="66"/>
      <c r="BI507" s="66"/>
      <c r="BJ507" s="66"/>
      <c r="BK507" s="66"/>
      <c r="BL507" s="66"/>
      <c r="BM507" s="66"/>
      <c r="BO507" s="66"/>
      <c r="BP507" s="66"/>
      <c r="BQ507" s="66"/>
      <c r="BS507" s="66"/>
      <c r="BT507" s="66"/>
      <c r="BU507" s="66"/>
      <c r="BW507" s="66"/>
      <c r="BX507" s="66"/>
      <c r="BY507" s="66"/>
      <c r="BZ507" s="66"/>
      <c r="CA507" s="66"/>
      <c r="CB507" s="66"/>
      <c r="CC507" s="66"/>
      <c r="CF507" s="66"/>
      <c r="CG507" s="66"/>
      <c r="CJ507" s="66"/>
      <c r="CK507" s="66"/>
      <c r="CN507" s="66"/>
      <c r="CO507" s="66"/>
      <c r="CP507" s="66"/>
      <c r="CQ507" s="66"/>
      <c r="CR507" s="66"/>
      <c r="CS507" s="66"/>
      <c r="CV507" s="66"/>
      <c r="CW507" s="66"/>
      <c r="CZ507" s="66"/>
      <c r="DA507" s="66"/>
      <c r="DD507" s="66"/>
      <c r="DE507" s="66"/>
      <c r="DF507" s="66"/>
      <c r="DG507" s="66"/>
      <c r="DH507" s="66"/>
      <c r="DI507" s="66"/>
      <c r="DJ507" s="66"/>
      <c r="DK507" s="66"/>
      <c r="DL507" s="66"/>
      <c r="DM507" s="66"/>
      <c r="DN507" s="66"/>
      <c r="DO507" s="66"/>
      <c r="DP507" s="66"/>
      <c r="DQ507" s="66"/>
      <c r="DR507" s="66"/>
      <c r="DS507" s="66"/>
      <c r="DT507" s="66"/>
      <c r="DU507" s="66"/>
      <c r="DW507" s="66"/>
      <c r="DX507" s="66"/>
      <c r="DY507" s="66"/>
      <c r="EA507" s="66"/>
      <c r="EB507" s="66"/>
      <c r="EC507" s="66"/>
      <c r="EE507" s="66"/>
      <c r="EF507" s="66"/>
      <c r="EG507" s="66"/>
      <c r="EH507" s="66"/>
      <c r="EI507" s="66"/>
      <c r="EJ507" s="66"/>
      <c r="EK507" s="66"/>
      <c r="EN507" s="66"/>
      <c r="EO507" s="66"/>
      <c r="ER507" s="66"/>
      <c r="ES507" s="66"/>
      <c r="EV507" s="66"/>
      <c r="EW507" s="66"/>
      <c r="EX507" s="66"/>
      <c r="EY507" s="66"/>
      <c r="EZ507" s="66"/>
      <c r="FA507" s="66"/>
      <c r="FD507" s="66"/>
      <c r="FE507" s="66"/>
      <c r="FH507" s="66"/>
      <c r="FI507" s="66"/>
      <c r="FL507" s="66"/>
      <c r="FM507" s="66"/>
      <c r="FN507" s="66"/>
      <c r="FO507" s="66"/>
      <c r="FP507" s="66"/>
      <c r="FQ507" s="66"/>
      <c r="FS507" s="66"/>
      <c r="FT507" s="66"/>
      <c r="FU507" s="66"/>
      <c r="FW507" s="66"/>
      <c r="FX507" s="66"/>
      <c r="FY507" s="66"/>
      <c r="GA507" s="66"/>
      <c r="GB507" s="66"/>
      <c r="GC507" s="66"/>
      <c r="GD507" s="66"/>
      <c r="GE507" s="66"/>
      <c r="GF507" s="66"/>
      <c r="GG507" s="66"/>
      <c r="GH507" s="66"/>
      <c r="GI507" s="66"/>
      <c r="GJ507" s="66"/>
      <c r="GK507" s="66"/>
      <c r="GL507" s="66"/>
      <c r="GM507" s="66"/>
      <c r="GN507" s="66"/>
      <c r="GO507" s="66"/>
      <c r="GP507" s="66"/>
      <c r="GQ507" s="66"/>
      <c r="GR507" s="66"/>
      <c r="GS507" s="66"/>
      <c r="GT507" s="66"/>
      <c r="GU507" s="66"/>
      <c r="GV507" s="66"/>
      <c r="GW507" s="66"/>
      <c r="GX507" s="66"/>
      <c r="GY507" s="66"/>
      <c r="GZ507" s="66"/>
      <c r="HA507" s="66"/>
      <c r="HB507" s="66"/>
      <c r="HC507" s="66"/>
      <c r="HD507" s="66"/>
      <c r="HE507" s="66"/>
      <c r="HF507" s="66"/>
      <c r="HG507" s="66"/>
      <c r="HH507" s="66"/>
      <c r="HI507" s="66"/>
      <c r="HJ507" s="66"/>
      <c r="HK507" s="66"/>
      <c r="HL507" s="66"/>
      <c r="HM507" s="66"/>
    </row>
    <row r="508" spans="1:221">
      <c r="A508" s="66"/>
      <c r="B508" s="66"/>
      <c r="C508" s="66"/>
      <c r="D508" s="66"/>
      <c r="E508" s="66"/>
      <c r="F508" s="66"/>
      <c r="J508" s="66"/>
      <c r="K508" s="66"/>
      <c r="N508" s="66"/>
      <c r="O508" s="66"/>
      <c r="P508" s="66"/>
      <c r="Q508" s="66"/>
      <c r="S508" s="66"/>
      <c r="T508" s="66"/>
      <c r="U508" s="66"/>
      <c r="W508" s="66"/>
      <c r="X508" s="66"/>
      <c r="Y508" s="66"/>
      <c r="AA508" s="66"/>
      <c r="AB508" s="66"/>
      <c r="AC508" s="66"/>
      <c r="AD508" s="66"/>
      <c r="AE508" s="66"/>
      <c r="AF508" s="66"/>
      <c r="AG508" s="66"/>
      <c r="AJ508" s="66"/>
      <c r="AK508" s="66"/>
      <c r="AN508" s="66"/>
      <c r="AO508" s="66"/>
      <c r="AR508" s="66"/>
      <c r="AS508" s="66"/>
      <c r="AT508" s="66"/>
      <c r="AU508" s="66"/>
      <c r="AV508" s="66"/>
      <c r="AW508" s="66"/>
      <c r="AZ508" s="66"/>
      <c r="BA508" s="66"/>
      <c r="BD508" s="66"/>
      <c r="BE508" s="66"/>
      <c r="BH508" s="66"/>
      <c r="BI508" s="66"/>
      <c r="BJ508" s="66"/>
      <c r="BK508" s="66"/>
      <c r="BL508" s="66"/>
      <c r="BM508" s="66"/>
      <c r="BO508" s="66"/>
      <c r="BP508" s="66"/>
      <c r="BQ508" s="66"/>
      <c r="BS508" s="66"/>
      <c r="BT508" s="66"/>
      <c r="BU508" s="66"/>
      <c r="BW508" s="66"/>
      <c r="BX508" s="66"/>
      <c r="BY508" s="66"/>
      <c r="BZ508" s="66"/>
      <c r="CA508" s="66"/>
      <c r="CB508" s="66"/>
      <c r="CC508" s="66"/>
      <c r="CF508" s="66"/>
      <c r="CG508" s="66"/>
      <c r="CJ508" s="66"/>
      <c r="CK508" s="66"/>
      <c r="CN508" s="66"/>
      <c r="CO508" s="66"/>
      <c r="CP508" s="66"/>
      <c r="CQ508" s="66"/>
      <c r="CR508" s="66"/>
      <c r="CS508" s="66"/>
      <c r="CV508" s="66"/>
      <c r="CW508" s="66"/>
      <c r="CZ508" s="66"/>
      <c r="DA508" s="66"/>
      <c r="DD508" s="66"/>
      <c r="DE508" s="66"/>
      <c r="DF508" s="66"/>
      <c r="DG508" s="66"/>
      <c r="DH508" s="66"/>
      <c r="DI508" s="66"/>
      <c r="DJ508" s="66"/>
      <c r="DK508" s="66"/>
      <c r="DL508" s="66"/>
      <c r="DM508" s="66"/>
      <c r="DN508" s="66"/>
      <c r="DO508" s="66"/>
      <c r="DP508" s="66"/>
      <c r="DQ508" s="66"/>
      <c r="DR508" s="66"/>
      <c r="DS508" s="66"/>
      <c r="DT508" s="66"/>
      <c r="DU508" s="66"/>
      <c r="DW508" s="66"/>
      <c r="DX508" s="66"/>
      <c r="DY508" s="66"/>
      <c r="EA508" s="66"/>
      <c r="EB508" s="66"/>
      <c r="EC508" s="66"/>
      <c r="EE508" s="66"/>
      <c r="EF508" s="66"/>
      <c r="EG508" s="66"/>
      <c r="EH508" s="66"/>
      <c r="EI508" s="66"/>
      <c r="EJ508" s="66"/>
      <c r="EK508" s="66"/>
      <c r="EN508" s="66"/>
      <c r="EO508" s="66"/>
      <c r="ER508" s="66"/>
      <c r="ES508" s="66"/>
      <c r="EV508" s="66"/>
      <c r="EW508" s="66"/>
      <c r="EX508" s="66"/>
      <c r="EY508" s="66"/>
      <c r="EZ508" s="66"/>
      <c r="FA508" s="66"/>
      <c r="FD508" s="66"/>
      <c r="FE508" s="66"/>
      <c r="FH508" s="66"/>
      <c r="FI508" s="66"/>
      <c r="FL508" s="66"/>
      <c r="FM508" s="66"/>
      <c r="FN508" s="66"/>
      <c r="FO508" s="66"/>
      <c r="FP508" s="66"/>
      <c r="FQ508" s="66"/>
      <c r="FS508" s="66"/>
      <c r="FT508" s="66"/>
      <c r="FU508" s="66"/>
      <c r="FW508" s="66"/>
      <c r="FX508" s="66"/>
      <c r="FY508" s="66"/>
      <c r="GA508" s="66"/>
      <c r="GB508" s="66"/>
      <c r="GC508" s="66"/>
      <c r="GD508" s="66"/>
      <c r="GE508" s="66"/>
      <c r="GF508" s="66"/>
      <c r="GG508" s="66"/>
      <c r="GH508" s="66"/>
      <c r="GI508" s="66"/>
      <c r="GJ508" s="66"/>
      <c r="GK508" s="66"/>
      <c r="GL508" s="66"/>
      <c r="GM508" s="66"/>
      <c r="GN508" s="66"/>
      <c r="GO508" s="66"/>
      <c r="GP508" s="66"/>
      <c r="GQ508" s="66"/>
      <c r="GR508" s="66"/>
      <c r="GS508" s="66"/>
      <c r="GT508" s="66"/>
      <c r="GU508" s="66"/>
      <c r="GV508" s="66"/>
      <c r="GW508" s="66"/>
      <c r="GX508" s="66"/>
      <c r="GY508" s="66"/>
      <c r="GZ508" s="66"/>
      <c r="HA508" s="66"/>
      <c r="HB508" s="66"/>
      <c r="HC508" s="66"/>
      <c r="HD508" s="66"/>
      <c r="HE508" s="66"/>
      <c r="HF508" s="66"/>
      <c r="HG508" s="66"/>
      <c r="HH508" s="66"/>
      <c r="HI508" s="66"/>
      <c r="HJ508" s="66"/>
      <c r="HK508" s="66"/>
      <c r="HL508" s="66"/>
      <c r="HM508" s="66"/>
    </row>
    <row r="509" spans="1:221">
      <c r="A509" s="66"/>
      <c r="B509" s="66"/>
      <c r="C509" s="66"/>
      <c r="D509" s="66"/>
      <c r="E509" s="66"/>
      <c r="F509" s="66"/>
      <c r="J509" s="66"/>
      <c r="K509" s="66"/>
      <c r="N509" s="66"/>
      <c r="O509" s="66"/>
      <c r="P509" s="66"/>
      <c r="Q509" s="66"/>
      <c r="S509" s="66"/>
      <c r="T509" s="66"/>
      <c r="U509" s="66"/>
      <c r="W509" s="66"/>
      <c r="X509" s="66"/>
      <c r="Y509" s="66"/>
      <c r="AA509" s="66"/>
      <c r="AB509" s="66"/>
      <c r="AC509" s="66"/>
      <c r="AD509" s="66"/>
      <c r="AE509" s="66"/>
      <c r="AF509" s="66"/>
      <c r="AG509" s="66"/>
      <c r="AJ509" s="66"/>
      <c r="AK509" s="66"/>
      <c r="AN509" s="66"/>
      <c r="AO509" s="66"/>
      <c r="AR509" s="66"/>
      <c r="AS509" s="66"/>
      <c r="AT509" s="66"/>
      <c r="AU509" s="66"/>
      <c r="AV509" s="66"/>
      <c r="AW509" s="66"/>
      <c r="AZ509" s="66"/>
      <c r="BA509" s="66"/>
      <c r="BD509" s="66"/>
      <c r="BE509" s="66"/>
      <c r="BH509" s="66"/>
      <c r="BI509" s="66"/>
      <c r="BJ509" s="66"/>
      <c r="BK509" s="66"/>
      <c r="BL509" s="66"/>
      <c r="BM509" s="66"/>
      <c r="BO509" s="66"/>
      <c r="BP509" s="66"/>
      <c r="BQ509" s="66"/>
      <c r="BS509" s="66"/>
      <c r="BT509" s="66"/>
      <c r="BU509" s="66"/>
      <c r="BW509" s="66"/>
      <c r="BX509" s="66"/>
      <c r="BY509" s="66"/>
      <c r="BZ509" s="66"/>
      <c r="CA509" s="66"/>
      <c r="CB509" s="66"/>
      <c r="CC509" s="66"/>
      <c r="CF509" s="66"/>
      <c r="CG509" s="66"/>
      <c r="CJ509" s="66"/>
      <c r="CK509" s="66"/>
      <c r="CN509" s="66"/>
      <c r="CO509" s="66"/>
      <c r="CP509" s="66"/>
      <c r="CQ509" s="66"/>
      <c r="CR509" s="66"/>
      <c r="CS509" s="66"/>
      <c r="CV509" s="66"/>
      <c r="CW509" s="66"/>
      <c r="CZ509" s="66"/>
      <c r="DA509" s="66"/>
      <c r="DD509" s="66"/>
      <c r="DE509" s="66"/>
      <c r="DF509" s="66"/>
      <c r="DG509" s="66"/>
      <c r="DH509" s="66"/>
      <c r="DI509" s="66"/>
      <c r="DJ509" s="66"/>
      <c r="DK509" s="66"/>
      <c r="DL509" s="66"/>
      <c r="DM509" s="66"/>
      <c r="DN509" s="66"/>
      <c r="DO509" s="66"/>
      <c r="DP509" s="66"/>
      <c r="DQ509" s="66"/>
      <c r="DR509" s="66"/>
      <c r="DS509" s="66"/>
      <c r="DT509" s="66"/>
      <c r="DU509" s="66"/>
      <c r="DW509" s="66"/>
      <c r="DX509" s="66"/>
      <c r="DY509" s="66"/>
      <c r="EA509" s="66"/>
      <c r="EB509" s="66"/>
      <c r="EC509" s="66"/>
      <c r="EE509" s="66"/>
      <c r="EF509" s="66"/>
      <c r="EG509" s="66"/>
      <c r="EH509" s="66"/>
      <c r="EI509" s="66"/>
      <c r="EJ509" s="66"/>
      <c r="EK509" s="66"/>
      <c r="EN509" s="66"/>
      <c r="EO509" s="66"/>
      <c r="ER509" s="66"/>
      <c r="ES509" s="66"/>
      <c r="EV509" s="66"/>
      <c r="EW509" s="66"/>
      <c r="EX509" s="66"/>
      <c r="EY509" s="66"/>
      <c r="EZ509" s="66"/>
      <c r="FA509" s="66"/>
      <c r="FD509" s="66"/>
      <c r="FE509" s="66"/>
      <c r="FH509" s="66"/>
      <c r="FI509" s="66"/>
      <c r="FL509" s="66"/>
      <c r="FM509" s="66"/>
      <c r="FN509" s="66"/>
      <c r="FO509" s="66"/>
      <c r="FP509" s="66"/>
      <c r="FQ509" s="66"/>
      <c r="FS509" s="66"/>
      <c r="FT509" s="66"/>
      <c r="FU509" s="66"/>
      <c r="FW509" s="66"/>
      <c r="FX509" s="66"/>
      <c r="FY509" s="66"/>
      <c r="GA509" s="66"/>
      <c r="GB509" s="66"/>
      <c r="GC509" s="66"/>
      <c r="GD509" s="66"/>
      <c r="GE509" s="66"/>
      <c r="GF509" s="66"/>
      <c r="GG509" s="66"/>
      <c r="GH509" s="66"/>
      <c r="GI509" s="66"/>
      <c r="GJ509" s="66"/>
      <c r="GK509" s="66"/>
      <c r="GL509" s="66"/>
      <c r="GM509" s="66"/>
      <c r="GN509" s="66"/>
      <c r="GO509" s="66"/>
      <c r="GP509" s="66"/>
      <c r="GQ509" s="66"/>
      <c r="GR509" s="66"/>
      <c r="GS509" s="66"/>
      <c r="GT509" s="66"/>
      <c r="GU509" s="66"/>
      <c r="GV509" s="66"/>
      <c r="GW509" s="66"/>
      <c r="GX509" s="66"/>
      <c r="GY509" s="66"/>
      <c r="GZ509" s="66"/>
      <c r="HA509" s="66"/>
      <c r="HB509" s="66"/>
      <c r="HC509" s="66"/>
      <c r="HD509" s="66"/>
      <c r="HE509" s="66"/>
      <c r="HF509" s="66"/>
      <c r="HG509" s="66"/>
      <c r="HH509" s="66"/>
      <c r="HI509" s="66"/>
      <c r="HJ509" s="66"/>
      <c r="HK509" s="66"/>
      <c r="HL509" s="66"/>
      <c r="HM509" s="66"/>
    </row>
    <row r="510" spans="1:221">
      <c r="A510" s="66"/>
      <c r="B510" s="66"/>
      <c r="C510" s="66"/>
      <c r="D510" s="66"/>
      <c r="E510" s="66"/>
      <c r="F510" s="66"/>
      <c r="J510" s="66"/>
      <c r="K510" s="66"/>
      <c r="N510" s="66"/>
      <c r="O510" s="66"/>
      <c r="P510" s="66"/>
      <c r="Q510" s="66"/>
      <c r="S510" s="66"/>
      <c r="T510" s="66"/>
      <c r="U510" s="66"/>
      <c r="W510" s="66"/>
      <c r="X510" s="66"/>
      <c r="Y510" s="66"/>
      <c r="AA510" s="66"/>
      <c r="AB510" s="66"/>
      <c r="AC510" s="66"/>
      <c r="AD510" s="66"/>
      <c r="AE510" s="66"/>
      <c r="AF510" s="66"/>
      <c r="AG510" s="66"/>
      <c r="AJ510" s="66"/>
      <c r="AK510" s="66"/>
      <c r="AN510" s="66"/>
      <c r="AO510" s="66"/>
      <c r="AR510" s="66"/>
      <c r="AS510" s="66"/>
      <c r="AT510" s="66"/>
      <c r="AU510" s="66"/>
      <c r="AV510" s="66"/>
      <c r="AW510" s="66"/>
      <c r="AZ510" s="66"/>
      <c r="BA510" s="66"/>
      <c r="BD510" s="66"/>
      <c r="BE510" s="66"/>
      <c r="BH510" s="66"/>
      <c r="BI510" s="66"/>
      <c r="BJ510" s="66"/>
      <c r="BK510" s="66"/>
      <c r="BL510" s="66"/>
      <c r="BM510" s="66"/>
      <c r="BO510" s="66"/>
      <c r="BP510" s="66"/>
      <c r="BQ510" s="66"/>
      <c r="BS510" s="66"/>
      <c r="BT510" s="66"/>
      <c r="BU510" s="66"/>
      <c r="BW510" s="66"/>
      <c r="BX510" s="66"/>
      <c r="BY510" s="66"/>
      <c r="BZ510" s="66"/>
      <c r="CA510" s="66"/>
      <c r="CB510" s="66"/>
      <c r="CC510" s="66"/>
      <c r="CF510" s="66"/>
      <c r="CG510" s="66"/>
      <c r="CJ510" s="66"/>
      <c r="CK510" s="66"/>
      <c r="CN510" s="66"/>
      <c r="CO510" s="66"/>
      <c r="CP510" s="66"/>
      <c r="CQ510" s="66"/>
      <c r="CR510" s="66"/>
      <c r="CS510" s="66"/>
      <c r="CV510" s="66"/>
      <c r="CW510" s="66"/>
      <c r="CZ510" s="66"/>
      <c r="DA510" s="66"/>
      <c r="DD510" s="66"/>
      <c r="DE510" s="66"/>
      <c r="DF510" s="66"/>
      <c r="DG510" s="66"/>
      <c r="DH510" s="66"/>
      <c r="DI510" s="66"/>
      <c r="DJ510" s="66"/>
      <c r="DK510" s="66"/>
      <c r="DL510" s="66"/>
      <c r="DM510" s="66"/>
      <c r="DN510" s="66"/>
      <c r="DO510" s="66"/>
      <c r="DP510" s="66"/>
      <c r="DQ510" s="66"/>
      <c r="DR510" s="66"/>
      <c r="DS510" s="66"/>
      <c r="DT510" s="66"/>
      <c r="DU510" s="66"/>
      <c r="DW510" s="66"/>
      <c r="DX510" s="66"/>
      <c r="DY510" s="66"/>
      <c r="EA510" s="66"/>
      <c r="EB510" s="66"/>
      <c r="EC510" s="66"/>
      <c r="EE510" s="66"/>
      <c r="EF510" s="66"/>
      <c r="EG510" s="66"/>
      <c r="EH510" s="66"/>
      <c r="EI510" s="66"/>
      <c r="EJ510" s="66"/>
      <c r="EK510" s="66"/>
      <c r="EN510" s="66"/>
      <c r="EO510" s="66"/>
      <c r="ER510" s="66"/>
      <c r="ES510" s="66"/>
      <c r="EV510" s="66"/>
      <c r="EW510" s="66"/>
      <c r="EX510" s="66"/>
      <c r="EY510" s="66"/>
      <c r="EZ510" s="66"/>
      <c r="FA510" s="66"/>
      <c r="FD510" s="66"/>
      <c r="FE510" s="66"/>
      <c r="FH510" s="66"/>
      <c r="FI510" s="66"/>
      <c r="FL510" s="66"/>
      <c r="FM510" s="66"/>
      <c r="FN510" s="66"/>
      <c r="FO510" s="66"/>
      <c r="FP510" s="66"/>
      <c r="FQ510" s="66"/>
      <c r="FS510" s="66"/>
      <c r="FT510" s="66"/>
      <c r="FU510" s="66"/>
      <c r="FW510" s="66"/>
      <c r="FX510" s="66"/>
      <c r="FY510" s="66"/>
      <c r="GA510" s="66"/>
      <c r="GB510" s="66"/>
      <c r="GC510" s="66"/>
      <c r="GD510" s="66"/>
      <c r="GE510" s="66"/>
      <c r="GF510" s="66"/>
      <c r="GG510" s="66"/>
      <c r="GH510" s="66"/>
      <c r="GI510" s="66"/>
      <c r="GJ510" s="66"/>
      <c r="GK510" s="66"/>
      <c r="GL510" s="66"/>
      <c r="GM510" s="66"/>
      <c r="GN510" s="66"/>
      <c r="GO510" s="66"/>
      <c r="GP510" s="66"/>
      <c r="GQ510" s="66"/>
      <c r="GR510" s="66"/>
      <c r="GS510" s="66"/>
      <c r="GT510" s="66"/>
      <c r="GU510" s="66"/>
      <c r="GV510" s="66"/>
      <c r="GW510" s="66"/>
      <c r="GX510" s="66"/>
      <c r="GY510" s="66"/>
      <c r="GZ510" s="66"/>
      <c r="HA510" s="66"/>
      <c r="HB510" s="66"/>
      <c r="HC510" s="66"/>
      <c r="HD510" s="66"/>
      <c r="HE510" s="66"/>
      <c r="HF510" s="66"/>
      <c r="HG510" s="66"/>
      <c r="HH510" s="66"/>
      <c r="HI510" s="66"/>
      <c r="HJ510" s="66"/>
      <c r="HK510" s="66"/>
      <c r="HL510" s="66"/>
      <c r="HM510" s="66"/>
    </row>
    <row r="511" spans="1:221">
      <c r="A511" s="66"/>
      <c r="B511" s="66"/>
      <c r="C511" s="66"/>
      <c r="D511" s="66"/>
      <c r="E511" s="66"/>
      <c r="F511" s="66"/>
      <c r="J511" s="66"/>
      <c r="K511" s="66"/>
      <c r="N511" s="66"/>
      <c r="O511" s="66"/>
      <c r="P511" s="66"/>
      <c r="Q511" s="66"/>
      <c r="S511" s="66"/>
      <c r="T511" s="66"/>
      <c r="U511" s="66"/>
      <c r="W511" s="66"/>
      <c r="X511" s="66"/>
      <c r="Y511" s="66"/>
      <c r="AA511" s="66"/>
      <c r="AB511" s="66"/>
      <c r="AC511" s="66"/>
      <c r="AD511" s="66"/>
      <c r="AE511" s="66"/>
      <c r="AF511" s="66"/>
      <c r="AG511" s="66"/>
      <c r="AJ511" s="66"/>
      <c r="AK511" s="66"/>
      <c r="AN511" s="66"/>
      <c r="AO511" s="66"/>
      <c r="AR511" s="66"/>
      <c r="AS511" s="66"/>
      <c r="AT511" s="66"/>
      <c r="AU511" s="66"/>
      <c r="AV511" s="66"/>
      <c r="AW511" s="66"/>
      <c r="AZ511" s="66"/>
      <c r="BA511" s="66"/>
      <c r="BD511" s="66"/>
      <c r="BE511" s="66"/>
      <c r="BH511" s="66"/>
      <c r="BI511" s="66"/>
      <c r="BJ511" s="66"/>
      <c r="BK511" s="66"/>
      <c r="BL511" s="66"/>
      <c r="BM511" s="66"/>
      <c r="BO511" s="66"/>
      <c r="BP511" s="66"/>
      <c r="BQ511" s="66"/>
      <c r="BS511" s="66"/>
      <c r="BT511" s="66"/>
      <c r="BU511" s="66"/>
      <c r="BW511" s="66"/>
      <c r="BX511" s="66"/>
      <c r="BY511" s="66"/>
      <c r="BZ511" s="66"/>
      <c r="CA511" s="66"/>
      <c r="CB511" s="66"/>
      <c r="CC511" s="66"/>
      <c r="CF511" s="66"/>
      <c r="CG511" s="66"/>
      <c r="CJ511" s="66"/>
      <c r="CK511" s="66"/>
      <c r="CN511" s="66"/>
      <c r="CO511" s="66"/>
      <c r="CP511" s="66"/>
      <c r="CQ511" s="66"/>
      <c r="CR511" s="66"/>
      <c r="CS511" s="66"/>
      <c r="CV511" s="66"/>
      <c r="CW511" s="66"/>
      <c r="CZ511" s="66"/>
      <c r="DA511" s="66"/>
      <c r="DD511" s="66"/>
      <c r="DE511" s="66"/>
      <c r="DF511" s="66"/>
      <c r="DG511" s="66"/>
      <c r="DH511" s="66"/>
      <c r="DI511" s="66"/>
      <c r="DJ511" s="66"/>
      <c r="DK511" s="66"/>
      <c r="DL511" s="66"/>
      <c r="DM511" s="66"/>
      <c r="DN511" s="66"/>
      <c r="DO511" s="66"/>
      <c r="DP511" s="66"/>
      <c r="DQ511" s="66"/>
      <c r="DR511" s="66"/>
      <c r="DS511" s="66"/>
      <c r="DT511" s="66"/>
      <c r="DU511" s="66"/>
      <c r="DW511" s="66"/>
      <c r="DX511" s="66"/>
      <c r="DY511" s="66"/>
      <c r="EA511" s="66"/>
      <c r="EB511" s="66"/>
      <c r="EC511" s="66"/>
      <c r="EE511" s="66"/>
      <c r="EF511" s="66"/>
      <c r="EG511" s="66"/>
      <c r="EH511" s="66"/>
      <c r="EI511" s="66"/>
      <c r="EJ511" s="66"/>
      <c r="EK511" s="66"/>
      <c r="EN511" s="66"/>
      <c r="EO511" s="66"/>
      <c r="ER511" s="66"/>
      <c r="ES511" s="66"/>
      <c r="EV511" s="66"/>
      <c r="EW511" s="66"/>
      <c r="EX511" s="66"/>
      <c r="EY511" s="66"/>
      <c r="EZ511" s="66"/>
      <c r="FA511" s="66"/>
      <c r="FD511" s="66"/>
      <c r="FE511" s="66"/>
      <c r="FH511" s="66"/>
      <c r="FI511" s="66"/>
      <c r="FL511" s="66"/>
      <c r="FM511" s="66"/>
      <c r="FN511" s="66"/>
      <c r="FO511" s="66"/>
      <c r="FP511" s="66"/>
      <c r="FQ511" s="66"/>
      <c r="FS511" s="66"/>
      <c r="FT511" s="66"/>
      <c r="FU511" s="66"/>
      <c r="FW511" s="66"/>
      <c r="FX511" s="66"/>
      <c r="FY511" s="66"/>
      <c r="GA511" s="66"/>
      <c r="GB511" s="66"/>
      <c r="GC511" s="66"/>
      <c r="GD511" s="66"/>
      <c r="GE511" s="66"/>
      <c r="GF511" s="66"/>
      <c r="GG511" s="66"/>
      <c r="GH511" s="66"/>
      <c r="GI511" s="66"/>
      <c r="GJ511" s="66"/>
      <c r="GK511" s="66"/>
      <c r="GL511" s="66"/>
      <c r="GM511" s="66"/>
      <c r="GN511" s="66"/>
      <c r="GO511" s="66"/>
      <c r="GP511" s="66"/>
      <c r="GQ511" s="66"/>
      <c r="GR511" s="66"/>
      <c r="GS511" s="66"/>
      <c r="GT511" s="66"/>
      <c r="GU511" s="66"/>
      <c r="GV511" s="66"/>
      <c r="GW511" s="66"/>
      <c r="GX511" s="66"/>
      <c r="GY511" s="66"/>
      <c r="GZ511" s="66"/>
      <c r="HA511" s="66"/>
      <c r="HB511" s="66"/>
      <c r="HC511" s="66"/>
      <c r="HD511" s="66"/>
      <c r="HE511" s="66"/>
      <c r="HF511" s="66"/>
      <c r="HG511" s="66"/>
      <c r="HH511" s="66"/>
      <c r="HI511" s="66"/>
      <c r="HJ511" s="66"/>
      <c r="HK511" s="66"/>
      <c r="HL511" s="66"/>
      <c r="HM511" s="66"/>
    </row>
    <row r="512" spans="1:221">
      <c r="A512" s="66"/>
      <c r="B512" s="66"/>
      <c r="C512" s="66"/>
      <c r="D512" s="66"/>
      <c r="E512" s="66"/>
      <c r="F512" s="66"/>
      <c r="J512" s="66"/>
      <c r="K512" s="66"/>
      <c r="N512" s="66"/>
      <c r="O512" s="66"/>
      <c r="P512" s="66"/>
      <c r="Q512" s="66"/>
      <c r="S512" s="66"/>
      <c r="T512" s="66"/>
      <c r="U512" s="66"/>
      <c r="W512" s="66"/>
      <c r="X512" s="66"/>
      <c r="Y512" s="66"/>
      <c r="AA512" s="66"/>
      <c r="AB512" s="66"/>
      <c r="AC512" s="66"/>
      <c r="AD512" s="66"/>
      <c r="AE512" s="66"/>
      <c r="AF512" s="66"/>
      <c r="AG512" s="66"/>
      <c r="AJ512" s="66"/>
      <c r="AK512" s="66"/>
      <c r="AN512" s="66"/>
      <c r="AO512" s="66"/>
      <c r="AR512" s="66"/>
      <c r="AS512" s="66"/>
      <c r="AT512" s="66"/>
      <c r="AU512" s="66"/>
      <c r="AV512" s="66"/>
      <c r="AW512" s="66"/>
      <c r="AZ512" s="66"/>
      <c r="BA512" s="66"/>
      <c r="BD512" s="66"/>
      <c r="BE512" s="66"/>
      <c r="BH512" s="66"/>
      <c r="BI512" s="66"/>
      <c r="BJ512" s="66"/>
      <c r="BK512" s="66"/>
      <c r="BL512" s="66"/>
      <c r="BM512" s="66"/>
      <c r="BO512" s="66"/>
      <c r="BP512" s="66"/>
      <c r="BQ512" s="66"/>
      <c r="BS512" s="66"/>
      <c r="BT512" s="66"/>
      <c r="BU512" s="66"/>
      <c r="BW512" s="66"/>
      <c r="BX512" s="66"/>
      <c r="BY512" s="66"/>
      <c r="BZ512" s="66"/>
      <c r="CA512" s="66"/>
      <c r="CB512" s="66"/>
      <c r="CC512" s="66"/>
      <c r="CF512" s="66"/>
      <c r="CG512" s="66"/>
      <c r="CJ512" s="66"/>
      <c r="CK512" s="66"/>
      <c r="CN512" s="66"/>
      <c r="CO512" s="66"/>
      <c r="CP512" s="66"/>
      <c r="CQ512" s="66"/>
      <c r="CR512" s="66"/>
      <c r="CS512" s="66"/>
      <c r="CV512" s="66"/>
      <c r="CW512" s="66"/>
      <c r="CZ512" s="66"/>
      <c r="DA512" s="66"/>
      <c r="DD512" s="66"/>
      <c r="DE512" s="66"/>
      <c r="DF512" s="66"/>
      <c r="DG512" s="66"/>
      <c r="DH512" s="66"/>
      <c r="DI512" s="66"/>
      <c r="DJ512" s="66"/>
      <c r="DK512" s="66"/>
      <c r="DL512" s="66"/>
      <c r="DM512" s="66"/>
      <c r="DN512" s="66"/>
      <c r="DO512" s="66"/>
      <c r="DP512" s="66"/>
      <c r="DQ512" s="66"/>
      <c r="DR512" s="66"/>
      <c r="DS512" s="66"/>
      <c r="DT512" s="66"/>
      <c r="DU512" s="66"/>
      <c r="DW512" s="66"/>
      <c r="DX512" s="66"/>
      <c r="DY512" s="66"/>
      <c r="EA512" s="66"/>
      <c r="EB512" s="66"/>
      <c r="EC512" s="66"/>
      <c r="EE512" s="66"/>
      <c r="EF512" s="66"/>
      <c r="EG512" s="66"/>
      <c r="EH512" s="66"/>
      <c r="EI512" s="66"/>
      <c r="EJ512" s="66"/>
      <c r="EK512" s="66"/>
      <c r="EN512" s="66"/>
      <c r="EO512" s="66"/>
      <c r="ER512" s="66"/>
      <c r="ES512" s="66"/>
      <c r="EV512" s="66"/>
      <c r="EW512" s="66"/>
      <c r="EX512" s="66"/>
      <c r="EY512" s="66"/>
      <c r="EZ512" s="66"/>
      <c r="FA512" s="66"/>
      <c r="FD512" s="66"/>
      <c r="FE512" s="66"/>
      <c r="FH512" s="66"/>
      <c r="FI512" s="66"/>
      <c r="FL512" s="66"/>
      <c r="FM512" s="66"/>
      <c r="FN512" s="66"/>
      <c r="FO512" s="66"/>
      <c r="FP512" s="66"/>
      <c r="FQ512" s="66"/>
      <c r="FS512" s="66"/>
      <c r="FT512" s="66"/>
      <c r="FU512" s="66"/>
      <c r="FW512" s="66"/>
      <c r="FX512" s="66"/>
      <c r="FY512" s="66"/>
      <c r="GA512" s="66"/>
      <c r="GB512" s="66"/>
      <c r="GC512" s="66"/>
      <c r="GD512" s="66"/>
      <c r="GE512" s="66"/>
      <c r="GF512" s="66"/>
      <c r="GG512" s="66"/>
      <c r="GH512" s="66"/>
      <c r="GI512" s="66"/>
      <c r="GJ512" s="66"/>
      <c r="GK512" s="66"/>
      <c r="GL512" s="66"/>
      <c r="GM512" s="66"/>
      <c r="GN512" s="66"/>
      <c r="GO512" s="66"/>
      <c r="GP512" s="66"/>
      <c r="GQ512" s="66"/>
      <c r="GR512" s="66"/>
      <c r="GS512" s="66"/>
      <c r="GT512" s="66"/>
      <c r="GU512" s="66"/>
      <c r="GV512" s="66"/>
      <c r="GW512" s="66"/>
      <c r="GX512" s="66"/>
      <c r="GY512" s="66"/>
      <c r="GZ512" s="66"/>
      <c r="HA512" s="66"/>
      <c r="HB512" s="66"/>
      <c r="HC512" s="66"/>
      <c r="HD512" s="66"/>
      <c r="HE512" s="66"/>
      <c r="HF512" s="66"/>
      <c r="HG512" s="66"/>
      <c r="HH512" s="66"/>
      <c r="HI512" s="66"/>
      <c r="HJ512" s="66"/>
      <c r="HK512" s="66"/>
      <c r="HL512" s="66"/>
      <c r="HM512" s="66"/>
    </row>
    <row r="513" spans="1:221">
      <c r="A513" s="66"/>
      <c r="B513" s="66"/>
      <c r="C513" s="66"/>
      <c r="D513" s="66"/>
      <c r="E513" s="66"/>
      <c r="F513" s="66"/>
      <c r="J513" s="66"/>
      <c r="K513" s="66"/>
      <c r="N513" s="66"/>
      <c r="O513" s="66"/>
      <c r="P513" s="66"/>
      <c r="Q513" s="66"/>
      <c r="S513" s="66"/>
      <c r="T513" s="66"/>
      <c r="U513" s="66"/>
      <c r="W513" s="66"/>
      <c r="X513" s="66"/>
      <c r="Y513" s="66"/>
      <c r="AA513" s="66"/>
      <c r="AB513" s="66"/>
      <c r="AC513" s="66"/>
      <c r="AD513" s="66"/>
      <c r="AE513" s="66"/>
      <c r="AF513" s="66"/>
      <c r="AG513" s="66"/>
      <c r="AJ513" s="66"/>
      <c r="AK513" s="66"/>
      <c r="AN513" s="66"/>
      <c r="AO513" s="66"/>
      <c r="AR513" s="66"/>
      <c r="AS513" s="66"/>
      <c r="AT513" s="66"/>
      <c r="AU513" s="66"/>
      <c r="AV513" s="66"/>
      <c r="AW513" s="66"/>
      <c r="AZ513" s="66"/>
      <c r="BA513" s="66"/>
      <c r="BD513" s="66"/>
      <c r="BE513" s="66"/>
      <c r="BH513" s="66"/>
      <c r="BI513" s="66"/>
      <c r="BJ513" s="66"/>
      <c r="BK513" s="66"/>
      <c r="BL513" s="66"/>
      <c r="BM513" s="66"/>
      <c r="BO513" s="66"/>
      <c r="BP513" s="66"/>
      <c r="BQ513" s="66"/>
      <c r="BS513" s="66"/>
      <c r="BT513" s="66"/>
      <c r="BU513" s="66"/>
      <c r="BW513" s="66"/>
      <c r="BX513" s="66"/>
      <c r="BY513" s="66"/>
      <c r="BZ513" s="66"/>
      <c r="CA513" s="66"/>
      <c r="CB513" s="66"/>
      <c r="CC513" s="66"/>
      <c r="CF513" s="66"/>
      <c r="CG513" s="66"/>
      <c r="CJ513" s="66"/>
      <c r="CK513" s="66"/>
      <c r="CN513" s="66"/>
      <c r="CO513" s="66"/>
      <c r="CP513" s="66"/>
      <c r="CQ513" s="66"/>
      <c r="CR513" s="66"/>
      <c r="CS513" s="66"/>
      <c r="CV513" s="66"/>
      <c r="CW513" s="66"/>
      <c r="CZ513" s="66"/>
      <c r="DA513" s="66"/>
      <c r="DD513" s="66"/>
      <c r="DE513" s="66"/>
      <c r="DF513" s="66"/>
      <c r="DG513" s="66"/>
      <c r="DH513" s="66"/>
      <c r="DI513" s="66"/>
      <c r="DJ513" s="66"/>
      <c r="DK513" s="66"/>
      <c r="DL513" s="66"/>
      <c r="DM513" s="66"/>
      <c r="DN513" s="66"/>
      <c r="DO513" s="66"/>
      <c r="DP513" s="66"/>
      <c r="DQ513" s="66"/>
      <c r="DR513" s="66"/>
      <c r="DS513" s="66"/>
      <c r="DT513" s="66"/>
      <c r="DU513" s="66"/>
      <c r="DW513" s="66"/>
      <c r="DX513" s="66"/>
      <c r="DY513" s="66"/>
      <c r="EA513" s="66"/>
      <c r="EB513" s="66"/>
      <c r="EC513" s="66"/>
      <c r="EE513" s="66"/>
      <c r="EF513" s="66"/>
      <c r="EG513" s="66"/>
      <c r="EH513" s="66"/>
      <c r="EI513" s="66"/>
      <c r="EJ513" s="66"/>
      <c r="EK513" s="66"/>
      <c r="EN513" s="66"/>
      <c r="EO513" s="66"/>
      <c r="ER513" s="66"/>
      <c r="ES513" s="66"/>
      <c r="EV513" s="66"/>
      <c r="EW513" s="66"/>
      <c r="EX513" s="66"/>
      <c r="EY513" s="66"/>
      <c r="EZ513" s="66"/>
      <c r="FA513" s="66"/>
      <c r="FD513" s="66"/>
      <c r="FE513" s="66"/>
      <c r="FH513" s="66"/>
      <c r="FI513" s="66"/>
      <c r="FL513" s="66"/>
      <c r="FM513" s="66"/>
      <c r="FN513" s="66"/>
      <c r="FO513" s="66"/>
      <c r="FP513" s="66"/>
      <c r="FQ513" s="66"/>
      <c r="FS513" s="66"/>
      <c r="FT513" s="66"/>
      <c r="FU513" s="66"/>
      <c r="FW513" s="66"/>
      <c r="FX513" s="66"/>
      <c r="FY513" s="66"/>
      <c r="GA513" s="66"/>
      <c r="GB513" s="66"/>
      <c r="GC513" s="66"/>
      <c r="GD513" s="66"/>
      <c r="GE513" s="66"/>
      <c r="GF513" s="66"/>
      <c r="GG513" s="66"/>
      <c r="GH513" s="66"/>
      <c r="GI513" s="66"/>
      <c r="GJ513" s="66"/>
      <c r="GK513" s="66"/>
      <c r="GL513" s="66"/>
      <c r="GM513" s="66"/>
      <c r="GN513" s="66"/>
      <c r="GO513" s="66"/>
      <c r="GP513" s="66"/>
      <c r="GQ513" s="66"/>
      <c r="GR513" s="66"/>
      <c r="GS513" s="66"/>
      <c r="GT513" s="66"/>
      <c r="GU513" s="66"/>
      <c r="GV513" s="66"/>
      <c r="GW513" s="66"/>
      <c r="GX513" s="66"/>
      <c r="GY513" s="66"/>
      <c r="GZ513" s="66"/>
      <c r="HA513" s="66"/>
      <c r="HB513" s="66"/>
      <c r="HC513" s="66"/>
      <c r="HD513" s="66"/>
      <c r="HE513" s="66"/>
      <c r="HF513" s="66"/>
      <c r="HG513" s="66"/>
      <c r="HH513" s="66"/>
      <c r="HI513" s="66"/>
      <c r="HJ513" s="66"/>
      <c r="HK513" s="66"/>
      <c r="HL513" s="66"/>
      <c r="HM513" s="66"/>
    </row>
    <row r="514" spans="1:221">
      <c r="A514" s="66"/>
      <c r="B514" s="66"/>
      <c r="C514" s="66"/>
      <c r="D514" s="66"/>
      <c r="E514" s="66"/>
      <c r="F514" s="66"/>
      <c r="J514" s="66"/>
      <c r="K514" s="66"/>
      <c r="N514" s="66"/>
      <c r="O514" s="66"/>
      <c r="P514" s="66"/>
      <c r="Q514" s="66"/>
      <c r="S514" s="66"/>
      <c r="T514" s="66"/>
      <c r="U514" s="66"/>
      <c r="W514" s="66"/>
      <c r="X514" s="66"/>
      <c r="Y514" s="66"/>
      <c r="AA514" s="66"/>
      <c r="AB514" s="66"/>
      <c r="AC514" s="66"/>
      <c r="AD514" s="66"/>
      <c r="AE514" s="66"/>
      <c r="AF514" s="66"/>
      <c r="AG514" s="66"/>
      <c r="AJ514" s="66"/>
      <c r="AK514" s="66"/>
      <c r="AN514" s="66"/>
      <c r="AO514" s="66"/>
      <c r="AR514" s="66"/>
      <c r="AS514" s="66"/>
      <c r="AT514" s="66"/>
      <c r="AU514" s="66"/>
      <c r="AV514" s="66"/>
      <c r="AW514" s="66"/>
      <c r="AZ514" s="66"/>
      <c r="BA514" s="66"/>
      <c r="BD514" s="66"/>
      <c r="BE514" s="66"/>
      <c r="BH514" s="66"/>
      <c r="BI514" s="66"/>
      <c r="BJ514" s="66"/>
      <c r="BK514" s="66"/>
      <c r="BL514" s="66"/>
      <c r="BM514" s="66"/>
      <c r="BO514" s="66"/>
      <c r="BP514" s="66"/>
      <c r="BQ514" s="66"/>
      <c r="BS514" s="66"/>
      <c r="BT514" s="66"/>
      <c r="BU514" s="66"/>
      <c r="BW514" s="66"/>
      <c r="BX514" s="66"/>
      <c r="BY514" s="66"/>
      <c r="BZ514" s="66"/>
      <c r="CA514" s="66"/>
      <c r="CB514" s="66"/>
      <c r="CC514" s="66"/>
      <c r="CF514" s="66"/>
      <c r="CG514" s="66"/>
      <c r="CJ514" s="66"/>
      <c r="CK514" s="66"/>
      <c r="CN514" s="66"/>
      <c r="CO514" s="66"/>
      <c r="CP514" s="66"/>
      <c r="CQ514" s="66"/>
      <c r="CR514" s="66"/>
      <c r="CS514" s="66"/>
      <c r="CV514" s="66"/>
      <c r="CW514" s="66"/>
      <c r="CZ514" s="66"/>
      <c r="DA514" s="66"/>
      <c r="DD514" s="66"/>
      <c r="DE514" s="66"/>
      <c r="DF514" s="66"/>
      <c r="DG514" s="66"/>
      <c r="DH514" s="66"/>
      <c r="DI514" s="66"/>
      <c r="DJ514" s="66"/>
      <c r="DK514" s="66"/>
      <c r="DL514" s="66"/>
      <c r="DM514" s="66"/>
      <c r="DN514" s="66"/>
      <c r="DO514" s="66"/>
      <c r="DP514" s="66"/>
      <c r="DQ514" s="66"/>
      <c r="DR514" s="66"/>
      <c r="DS514" s="66"/>
      <c r="DT514" s="66"/>
      <c r="DU514" s="66"/>
      <c r="DW514" s="66"/>
      <c r="DX514" s="66"/>
      <c r="DY514" s="66"/>
      <c r="EA514" s="66"/>
      <c r="EB514" s="66"/>
      <c r="EC514" s="66"/>
      <c r="EE514" s="66"/>
      <c r="EF514" s="66"/>
      <c r="EG514" s="66"/>
      <c r="EH514" s="66"/>
      <c r="EI514" s="66"/>
      <c r="EJ514" s="66"/>
      <c r="EK514" s="66"/>
      <c r="EN514" s="66"/>
      <c r="EO514" s="66"/>
      <c r="ER514" s="66"/>
      <c r="ES514" s="66"/>
      <c r="EV514" s="66"/>
      <c r="EW514" s="66"/>
      <c r="EX514" s="66"/>
      <c r="EY514" s="66"/>
      <c r="EZ514" s="66"/>
      <c r="FA514" s="66"/>
      <c r="FD514" s="66"/>
      <c r="FE514" s="66"/>
      <c r="FH514" s="66"/>
      <c r="FI514" s="66"/>
      <c r="FL514" s="66"/>
      <c r="FM514" s="66"/>
      <c r="FN514" s="66"/>
      <c r="FO514" s="66"/>
      <c r="FP514" s="66"/>
      <c r="FQ514" s="66"/>
      <c r="FS514" s="66"/>
      <c r="FT514" s="66"/>
      <c r="FU514" s="66"/>
      <c r="FW514" s="66"/>
      <c r="FX514" s="66"/>
      <c r="FY514" s="66"/>
      <c r="GA514" s="66"/>
      <c r="GB514" s="66"/>
      <c r="GC514" s="66"/>
      <c r="GD514" s="66"/>
      <c r="GE514" s="66"/>
      <c r="GF514" s="66"/>
      <c r="GG514" s="66"/>
      <c r="GH514" s="66"/>
      <c r="GI514" s="66"/>
      <c r="GJ514" s="66"/>
      <c r="GK514" s="66"/>
      <c r="GL514" s="66"/>
      <c r="GM514" s="66"/>
      <c r="GN514" s="66"/>
      <c r="GO514" s="66"/>
      <c r="GP514" s="66"/>
      <c r="GQ514" s="66"/>
      <c r="GR514" s="66"/>
      <c r="GS514" s="66"/>
      <c r="GT514" s="66"/>
      <c r="GU514" s="66"/>
      <c r="GV514" s="66"/>
      <c r="GW514" s="66"/>
      <c r="GX514" s="66"/>
      <c r="GY514" s="66"/>
      <c r="GZ514" s="66"/>
      <c r="HA514" s="66"/>
      <c r="HB514" s="66"/>
      <c r="HC514" s="66"/>
      <c r="HD514" s="66"/>
      <c r="HE514" s="66"/>
      <c r="HF514" s="66"/>
      <c r="HG514" s="66"/>
      <c r="HH514" s="66"/>
      <c r="HI514" s="66"/>
      <c r="HJ514" s="66"/>
      <c r="HK514" s="66"/>
      <c r="HL514" s="66"/>
      <c r="HM514" s="66"/>
    </row>
    <row r="515" spans="1:221">
      <c r="A515" s="66"/>
      <c r="B515" s="66"/>
      <c r="C515" s="66"/>
      <c r="D515" s="66"/>
      <c r="E515" s="66"/>
      <c r="F515" s="66"/>
      <c r="J515" s="66"/>
      <c r="K515" s="66"/>
      <c r="N515" s="66"/>
      <c r="O515" s="66"/>
      <c r="P515" s="66"/>
      <c r="Q515" s="66"/>
      <c r="S515" s="66"/>
      <c r="T515" s="66"/>
      <c r="U515" s="66"/>
      <c r="W515" s="66"/>
      <c r="X515" s="66"/>
      <c r="Y515" s="66"/>
      <c r="AA515" s="66"/>
      <c r="AB515" s="66"/>
      <c r="AC515" s="66"/>
      <c r="AD515" s="66"/>
      <c r="AE515" s="66"/>
      <c r="AF515" s="66"/>
      <c r="AG515" s="66"/>
      <c r="AJ515" s="66"/>
      <c r="AK515" s="66"/>
      <c r="AN515" s="66"/>
      <c r="AO515" s="66"/>
      <c r="AR515" s="66"/>
      <c r="AS515" s="66"/>
      <c r="AT515" s="66"/>
      <c r="AU515" s="66"/>
      <c r="AV515" s="66"/>
      <c r="AW515" s="66"/>
      <c r="AZ515" s="66"/>
      <c r="BA515" s="66"/>
      <c r="BD515" s="66"/>
      <c r="BE515" s="66"/>
      <c r="BH515" s="66"/>
      <c r="BI515" s="66"/>
      <c r="BJ515" s="66"/>
      <c r="BK515" s="66"/>
      <c r="BL515" s="66"/>
      <c r="BM515" s="66"/>
      <c r="BO515" s="66"/>
      <c r="BP515" s="66"/>
      <c r="BQ515" s="66"/>
      <c r="BS515" s="66"/>
      <c r="BT515" s="66"/>
      <c r="BU515" s="66"/>
      <c r="BW515" s="66"/>
      <c r="BX515" s="66"/>
      <c r="BY515" s="66"/>
      <c r="BZ515" s="66"/>
      <c r="CA515" s="66"/>
      <c r="CB515" s="66"/>
      <c r="CC515" s="66"/>
      <c r="CF515" s="66"/>
      <c r="CG515" s="66"/>
      <c r="CJ515" s="66"/>
      <c r="CK515" s="66"/>
      <c r="CN515" s="66"/>
      <c r="CO515" s="66"/>
      <c r="CP515" s="66"/>
      <c r="CQ515" s="66"/>
      <c r="CR515" s="66"/>
      <c r="CS515" s="66"/>
      <c r="CV515" s="66"/>
      <c r="CW515" s="66"/>
      <c r="CZ515" s="66"/>
      <c r="DA515" s="66"/>
      <c r="DD515" s="66"/>
      <c r="DE515" s="66"/>
      <c r="DF515" s="66"/>
      <c r="DG515" s="66"/>
      <c r="DH515" s="66"/>
      <c r="DI515" s="66"/>
      <c r="DJ515" s="66"/>
      <c r="DK515" s="66"/>
      <c r="DL515" s="66"/>
      <c r="DM515" s="66"/>
      <c r="DN515" s="66"/>
      <c r="DO515" s="66"/>
      <c r="DP515" s="66"/>
      <c r="DQ515" s="66"/>
      <c r="DR515" s="66"/>
      <c r="DS515" s="66"/>
      <c r="DT515" s="66"/>
      <c r="DU515" s="66"/>
      <c r="DW515" s="66"/>
      <c r="DX515" s="66"/>
      <c r="DY515" s="66"/>
      <c r="EA515" s="66"/>
      <c r="EB515" s="66"/>
      <c r="EC515" s="66"/>
      <c r="EE515" s="66"/>
      <c r="EF515" s="66"/>
      <c r="EG515" s="66"/>
      <c r="EH515" s="66"/>
      <c r="EI515" s="66"/>
      <c r="EJ515" s="66"/>
      <c r="EK515" s="66"/>
      <c r="EN515" s="66"/>
      <c r="EO515" s="66"/>
      <c r="ER515" s="66"/>
      <c r="ES515" s="66"/>
      <c r="EV515" s="66"/>
      <c r="EW515" s="66"/>
      <c r="EX515" s="66"/>
      <c r="EY515" s="66"/>
      <c r="EZ515" s="66"/>
      <c r="FA515" s="66"/>
      <c r="FD515" s="66"/>
      <c r="FE515" s="66"/>
      <c r="FH515" s="66"/>
      <c r="FI515" s="66"/>
      <c r="FL515" s="66"/>
      <c r="FM515" s="66"/>
      <c r="FN515" s="66"/>
      <c r="FO515" s="66"/>
      <c r="FP515" s="66"/>
      <c r="FQ515" s="66"/>
      <c r="FS515" s="66"/>
      <c r="FT515" s="66"/>
      <c r="FU515" s="66"/>
      <c r="FW515" s="66"/>
      <c r="FX515" s="66"/>
      <c r="FY515" s="66"/>
      <c r="GA515" s="66"/>
      <c r="GB515" s="66"/>
      <c r="GC515" s="66"/>
      <c r="GD515" s="66"/>
      <c r="GE515" s="66"/>
      <c r="GF515" s="66"/>
      <c r="GG515" s="66"/>
      <c r="GH515" s="66"/>
      <c r="GI515" s="66"/>
      <c r="GJ515" s="66"/>
      <c r="GK515" s="66"/>
      <c r="GL515" s="66"/>
      <c r="GM515" s="66"/>
      <c r="GN515" s="66"/>
      <c r="GO515" s="66"/>
      <c r="GP515" s="66"/>
      <c r="GQ515" s="66"/>
      <c r="GR515" s="66"/>
      <c r="GS515" s="66"/>
      <c r="GT515" s="66"/>
      <c r="GU515" s="66"/>
      <c r="GV515" s="66"/>
      <c r="GW515" s="66"/>
      <c r="GX515" s="66"/>
      <c r="GY515" s="66"/>
      <c r="GZ515" s="66"/>
      <c r="HA515" s="66"/>
      <c r="HB515" s="66"/>
      <c r="HC515" s="66"/>
      <c r="HD515" s="66"/>
      <c r="HE515" s="66"/>
      <c r="HF515" s="66"/>
      <c r="HG515" s="66"/>
      <c r="HH515" s="66"/>
      <c r="HI515" s="66"/>
      <c r="HJ515" s="66"/>
      <c r="HK515" s="66"/>
      <c r="HL515" s="66"/>
      <c r="HM515" s="66"/>
    </row>
    <row r="516" spans="1:221">
      <c r="A516" s="66"/>
      <c r="B516" s="66"/>
      <c r="C516" s="66"/>
      <c r="D516" s="66"/>
      <c r="E516" s="66"/>
      <c r="F516" s="66"/>
      <c r="J516" s="66"/>
      <c r="K516" s="66"/>
      <c r="N516" s="66"/>
      <c r="O516" s="66"/>
      <c r="P516" s="66"/>
      <c r="Q516" s="66"/>
      <c r="S516" s="66"/>
      <c r="T516" s="66"/>
      <c r="U516" s="66"/>
      <c r="W516" s="66"/>
      <c r="X516" s="66"/>
      <c r="Y516" s="66"/>
      <c r="AA516" s="66"/>
      <c r="AB516" s="66"/>
      <c r="AC516" s="66"/>
      <c r="AD516" s="66"/>
      <c r="AE516" s="66"/>
      <c r="AF516" s="66"/>
      <c r="AG516" s="66"/>
      <c r="AJ516" s="66"/>
      <c r="AK516" s="66"/>
      <c r="AN516" s="66"/>
      <c r="AO516" s="66"/>
      <c r="AR516" s="66"/>
      <c r="AS516" s="66"/>
      <c r="AT516" s="66"/>
      <c r="AU516" s="66"/>
      <c r="AV516" s="66"/>
      <c r="AW516" s="66"/>
      <c r="AZ516" s="66"/>
      <c r="BA516" s="66"/>
      <c r="BD516" s="66"/>
      <c r="BE516" s="66"/>
      <c r="BH516" s="66"/>
      <c r="BI516" s="66"/>
      <c r="BJ516" s="66"/>
      <c r="BK516" s="66"/>
      <c r="BL516" s="66"/>
      <c r="BM516" s="66"/>
      <c r="BO516" s="66"/>
      <c r="BP516" s="66"/>
      <c r="BQ516" s="66"/>
      <c r="BS516" s="66"/>
      <c r="BT516" s="66"/>
      <c r="BU516" s="66"/>
      <c r="BW516" s="66"/>
      <c r="BX516" s="66"/>
      <c r="BY516" s="66"/>
      <c r="BZ516" s="66"/>
      <c r="CA516" s="66"/>
      <c r="CB516" s="66"/>
      <c r="CC516" s="66"/>
      <c r="CF516" s="66"/>
      <c r="CG516" s="66"/>
      <c r="CJ516" s="66"/>
      <c r="CK516" s="66"/>
      <c r="CN516" s="66"/>
      <c r="CO516" s="66"/>
      <c r="CP516" s="66"/>
      <c r="CQ516" s="66"/>
      <c r="CR516" s="66"/>
      <c r="CS516" s="66"/>
      <c r="CV516" s="66"/>
      <c r="CW516" s="66"/>
      <c r="CZ516" s="66"/>
      <c r="DA516" s="66"/>
      <c r="DD516" s="66"/>
      <c r="DE516" s="66"/>
      <c r="DF516" s="66"/>
      <c r="DG516" s="66"/>
      <c r="DH516" s="66"/>
      <c r="DI516" s="66"/>
      <c r="DJ516" s="66"/>
      <c r="DK516" s="66"/>
      <c r="DL516" s="66"/>
      <c r="DM516" s="66"/>
      <c r="DN516" s="66"/>
      <c r="DO516" s="66"/>
      <c r="DP516" s="66"/>
      <c r="DQ516" s="66"/>
      <c r="DR516" s="66"/>
      <c r="DS516" s="66"/>
      <c r="DT516" s="66"/>
      <c r="DU516" s="66"/>
      <c r="DW516" s="66"/>
      <c r="DX516" s="66"/>
      <c r="DY516" s="66"/>
      <c r="EA516" s="66"/>
      <c r="EB516" s="66"/>
      <c r="EC516" s="66"/>
      <c r="EE516" s="66"/>
      <c r="EF516" s="66"/>
      <c r="EG516" s="66"/>
      <c r="EH516" s="66"/>
      <c r="EI516" s="66"/>
      <c r="EJ516" s="66"/>
      <c r="EK516" s="66"/>
      <c r="EN516" s="66"/>
      <c r="EO516" s="66"/>
      <c r="ER516" s="66"/>
      <c r="ES516" s="66"/>
      <c r="EV516" s="66"/>
      <c r="EW516" s="66"/>
      <c r="EX516" s="66"/>
      <c r="EY516" s="66"/>
      <c r="EZ516" s="66"/>
      <c r="FA516" s="66"/>
      <c r="FD516" s="66"/>
      <c r="FE516" s="66"/>
      <c r="FH516" s="66"/>
      <c r="FI516" s="66"/>
      <c r="FL516" s="66"/>
      <c r="FM516" s="66"/>
      <c r="FN516" s="66"/>
      <c r="FO516" s="66"/>
      <c r="FP516" s="66"/>
      <c r="FQ516" s="66"/>
      <c r="FS516" s="66"/>
      <c r="FT516" s="66"/>
      <c r="FU516" s="66"/>
      <c r="FW516" s="66"/>
      <c r="FX516" s="66"/>
      <c r="FY516" s="66"/>
      <c r="GA516" s="66"/>
      <c r="GB516" s="66"/>
      <c r="GC516" s="66"/>
      <c r="GD516" s="66"/>
      <c r="GE516" s="66"/>
      <c r="GF516" s="66"/>
      <c r="GG516" s="66"/>
      <c r="GH516" s="66"/>
      <c r="GI516" s="66"/>
      <c r="GJ516" s="66"/>
      <c r="GK516" s="66"/>
      <c r="GL516" s="66"/>
      <c r="GM516" s="66"/>
      <c r="GN516" s="66"/>
      <c r="GO516" s="66"/>
      <c r="GP516" s="66"/>
      <c r="GQ516" s="66"/>
      <c r="GR516" s="66"/>
      <c r="GS516" s="66"/>
      <c r="GT516" s="66"/>
      <c r="GU516" s="66"/>
      <c r="GV516" s="66"/>
      <c r="GW516" s="66"/>
      <c r="GX516" s="66"/>
      <c r="GY516" s="66"/>
      <c r="GZ516" s="66"/>
      <c r="HA516" s="66"/>
      <c r="HB516" s="66"/>
      <c r="HC516" s="66"/>
      <c r="HD516" s="66"/>
      <c r="HE516" s="66"/>
      <c r="HF516" s="66"/>
      <c r="HG516" s="66"/>
      <c r="HH516" s="66"/>
      <c r="HI516" s="66"/>
      <c r="HJ516" s="66"/>
      <c r="HK516" s="66"/>
      <c r="HL516" s="66"/>
      <c r="HM516" s="66"/>
    </row>
    <row r="517" spans="1:221">
      <c r="A517" s="66"/>
      <c r="B517" s="66"/>
      <c r="C517" s="66"/>
      <c r="D517" s="66"/>
      <c r="E517" s="66"/>
      <c r="F517" s="66"/>
      <c r="J517" s="66"/>
      <c r="K517" s="66"/>
      <c r="N517" s="66"/>
      <c r="O517" s="66"/>
      <c r="P517" s="66"/>
      <c r="Q517" s="66"/>
      <c r="S517" s="66"/>
      <c r="T517" s="66"/>
      <c r="U517" s="66"/>
      <c r="W517" s="66"/>
      <c r="X517" s="66"/>
      <c r="Y517" s="66"/>
      <c r="AA517" s="66"/>
      <c r="AB517" s="66"/>
      <c r="AC517" s="66"/>
      <c r="AD517" s="66"/>
      <c r="AE517" s="66"/>
      <c r="AF517" s="66"/>
      <c r="AG517" s="66"/>
      <c r="AJ517" s="66"/>
      <c r="AK517" s="66"/>
      <c r="AN517" s="66"/>
      <c r="AO517" s="66"/>
      <c r="AR517" s="66"/>
      <c r="AS517" s="66"/>
      <c r="AT517" s="66"/>
      <c r="AU517" s="66"/>
      <c r="AV517" s="66"/>
      <c r="AW517" s="66"/>
      <c r="AZ517" s="66"/>
      <c r="BA517" s="66"/>
      <c r="BD517" s="66"/>
      <c r="BE517" s="66"/>
      <c r="BH517" s="66"/>
      <c r="BI517" s="66"/>
      <c r="BJ517" s="66"/>
      <c r="BK517" s="66"/>
      <c r="BL517" s="66"/>
      <c r="BM517" s="66"/>
      <c r="BO517" s="66"/>
      <c r="BP517" s="66"/>
      <c r="BQ517" s="66"/>
      <c r="BS517" s="66"/>
      <c r="BT517" s="66"/>
      <c r="BU517" s="66"/>
      <c r="BW517" s="66"/>
      <c r="BX517" s="66"/>
      <c r="BY517" s="66"/>
      <c r="BZ517" s="66"/>
      <c r="CA517" s="66"/>
      <c r="CB517" s="66"/>
      <c r="CC517" s="66"/>
      <c r="CF517" s="66"/>
      <c r="CG517" s="66"/>
      <c r="CJ517" s="66"/>
      <c r="CK517" s="66"/>
      <c r="CN517" s="66"/>
      <c r="CO517" s="66"/>
      <c r="CP517" s="66"/>
      <c r="CQ517" s="66"/>
      <c r="CR517" s="66"/>
      <c r="CS517" s="66"/>
      <c r="CV517" s="66"/>
      <c r="CW517" s="66"/>
      <c r="CZ517" s="66"/>
      <c r="DA517" s="66"/>
      <c r="DD517" s="66"/>
      <c r="DE517" s="66"/>
      <c r="DF517" s="66"/>
      <c r="DG517" s="66"/>
      <c r="DH517" s="66"/>
      <c r="DI517" s="66"/>
      <c r="DJ517" s="66"/>
      <c r="DK517" s="66"/>
      <c r="DL517" s="66"/>
      <c r="DM517" s="66"/>
      <c r="DN517" s="66"/>
      <c r="DO517" s="66"/>
      <c r="DP517" s="66"/>
      <c r="DQ517" s="66"/>
      <c r="DR517" s="66"/>
      <c r="DS517" s="66"/>
      <c r="DT517" s="66"/>
      <c r="DU517" s="66"/>
      <c r="DW517" s="66"/>
      <c r="DX517" s="66"/>
      <c r="DY517" s="66"/>
      <c r="EA517" s="66"/>
      <c r="EB517" s="66"/>
      <c r="EC517" s="66"/>
      <c r="EE517" s="66"/>
      <c r="EF517" s="66"/>
      <c r="EG517" s="66"/>
      <c r="EH517" s="66"/>
      <c r="EI517" s="66"/>
      <c r="EJ517" s="66"/>
      <c r="EK517" s="66"/>
      <c r="EN517" s="66"/>
      <c r="EO517" s="66"/>
      <c r="ER517" s="66"/>
      <c r="ES517" s="66"/>
      <c r="EV517" s="66"/>
      <c r="EW517" s="66"/>
      <c r="EX517" s="66"/>
      <c r="EY517" s="66"/>
      <c r="EZ517" s="66"/>
      <c r="FA517" s="66"/>
      <c r="FD517" s="66"/>
      <c r="FE517" s="66"/>
      <c r="FH517" s="66"/>
      <c r="FI517" s="66"/>
      <c r="FL517" s="66"/>
      <c r="FM517" s="66"/>
      <c r="FN517" s="66"/>
      <c r="FO517" s="66"/>
      <c r="FP517" s="66"/>
      <c r="FQ517" s="66"/>
      <c r="FS517" s="66"/>
      <c r="FT517" s="66"/>
      <c r="FU517" s="66"/>
      <c r="FW517" s="66"/>
      <c r="FX517" s="66"/>
      <c r="FY517" s="66"/>
      <c r="GA517" s="66"/>
      <c r="GB517" s="66"/>
      <c r="GC517" s="66"/>
      <c r="GD517" s="66"/>
      <c r="GE517" s="66"/>
      <c r="GF517" s="66"/>
      <c r="GG517" s="66"/>
      <c r="GH517" s="66"/>
      <c r="GI517" s="66"/>
      <c r="GJ517" s="66"/>
      <c r="GK517" s="66"/>
      <c r="GL517" s="66"/>
      <c r="GM517" s="66"/>
      <c r="GN517" s="66"/>
      <c r="GO517" s="66"/>
      <c r="GP517" s="66"/>
      <c r="GQ517" s="66"/>
      <c r="GR517" s="66"/>
      <c r="GS517" s="66"/>
      <c r="GT517" s="66"/>
      <c r="GU517" s="66"/>
      <c r="GV517" s="66"/>
      <c r="GW517" s="66"/>
      <c r="GX517" s="66"/>
      <c r="GY517" s="66"/>
      <c r="GZ517" s="66"/>
      <c r="HA517" s="66"/>
      <c r="HB517" s="66"/>
      <c r="HC517" s="66"/>
      <c r="HD517" s="66"/>
      <c r="HE517" s="66"/>
      <c r="HF517" s="66"/>
      <c r="HG517" s="66"/>
      <c r="HH517" s="66"/>
      <c r="HI517" s="66"/>
      <c r="HJ517" s="66"/>
      <c r="HK517" s="66"/>
      <c r="HL517" s="66"/>
      <c r="HM517" s="66"/>
    </row>
    <row r="518" spans="1:221">
      <c r="A518" s="66"/>
      <c r="B518" s="66"/>
      <c r="C518" s="66"/>
      <c r="D518" s="66"/>
      <c r="E518" s="66"/>
      <c r="F518" s="66"/>
      <c r="J518" s="66"/>
      <c r="K518" s="66"/>
      <c r="N518" s="66"/>
      <c r="O518" s="66"/>
      <c r="P518" s="66"/>
      <c r="Q518" s="66"/>
      <c r="S518" s="66"/>
      <c r="T518" s="66"/>
      <c r="U518" s="66"/>
      <c r="W518" s="66"/>
      <c r="X518" s="66"/>
      <c r="Y518" s="66"/>
      <c r="AA518" s="66"/>
      <c r="AB518" s="66"/>
      <c r="AC518" s="66"/>
      <c r="AD518" s="66"/>
      <c r="AE518" s="66"/>
      <c r="AF518" s="66"/>
      <c r="AG518" s="66"/>
      <c r="AJ518" s="66"/>
      <c r="AK518" s="66"/>
      <c r="AN518" s="66"/>
      <c r="AO518" s="66"/>
      <c r="AR518" s="66"/>
      <c r="AS518" s="66"/>
      <c r="AT518" s="66"/>
      <c r="AU518" s="66"/>
      <c r="AV518" s="66"/>
      <c r="AW518" s="66"/>
      <c r="AZ518" s="66"/>
      <c r="BA518" s="66"/>
      <c r="BD518" s="66"/>
      <c r="BE518" s="66"/>
      <c r="BH518" s="66"/>
      <c r="BI518" s="66"/>
      <c r="BJ518" s="66"/>
      <c r="BK518" s="66"/>
      <c r="BL518" s="66"/>
      <c r="BM518" s="66"/>
      <c r="BO518" s="66"/>
      <c r="BP518" s="66"/>
      <c r="BQ518" s="66"/>
      <c r="BS518" s="66"/>
      <c r="BT518" s="66"/>
      <c r="BU518" s="66"/>
      <c r="BW518" s="66"/>
      <c r="BX518" s="66"/>
      <c r="BY518" s="66"/>
      <c r="BZ518" s="66"/>
      <c r="CA518" s="66"/>
      <c r="CB518" s="66"/>
      <c r="CC518" s="66"/>
      <c r="CF518" s="66"/>
      <c r="CG518" s="66"/>
      <c r="CJ518" s="66"/>
      <c r="CK518" s="66"/>
      <c r="CN518" s="66"/>
      <c r="CO518" s="66"/>
      <c r="CP518" s="66"/>
      <c r="CQ518" s="66"/>
      <c r="CR518" s="66"/>
      <c r="CS518" s="66"/>
      <c r="CV518" s="66"/>
      <c r="CW518" s="66"/>
      <c r="CZ518" s="66"/>
      <c r="DA518" s="66"/>
      <c r="DD518" s="66"/>
      <c r="DE518" s="66"/>
      <c r="DF518" s="66"/>
      <c r="DG518" s="66"/>
      <c r="DH518" s="66"/>
      <c r="DI518" s="66"/>
      <c r="DJ518" s="66"/>
      <c r="DK518" s="66"/>
      <c r="DL518" s="66"/>
      <c r="DM518" s="66"/>
      <c r="DN518" s="66"/>
      <c r="DO518" s="66"/>
      <c r="DP518" s="66"/>
      <c r="DQ518" s="66"/>
      <c r="DR518" s="66"/>
      <c r="DS518" s="66"/>
      <c r="DT518" s="66"/>
      <c r="DU518" s="66"/>
      <c r="DW518" s="66"/>
      <c r="DX518" s="66"/>
      <c r="DY518" s="66"/>
      <c r="EA518" s="66"/>
      <c r="EB518" s="66"/>
      <c r="EC518" s="66"/>
      <c r="EE518" s="66"/>
      <c r="EF518" s="66"/>
      <c r="EG518" s="66"/>
      <c r="EH518" s="66"/>
      <c r="EI518" s="66"/>
      <c r="EJ518" s="66"/>
      <c r="EK518" s="66"/>
      <c r="EN518" s="66"/>
      <c r="EO518" s="66"/>
      <c r="ER518" s="66"/>
      <c r="ES518" s="66"/>
      <c r="EV518" s="66"/>
      <c r="EW518" s="66"/>
      <c r="EX518" s="66"/>
      <c r="EY518" s="66"/>
      <c r="EZ518" s="66"/>
      <c r="FA518" s="66"/>
      <c r="FD518" s="66"/>
      <c r="FE518" s="66"/>
      <c r="FH518" s="66"/>
      <c r="FI518" s="66"/>
      <c r="FL518" s="66"/>
      <c r="FM518" s="66"/>
      <c r="FN518" s="66"/>
      <c r="FO518" s="66"/>
      <c r="FP518" s="66"/>
      <c r="FQ518" s="66"/>
      <c r="FS518" s="66"/>
      <c r="FT518" s="66"/>
      <c r="FU518" s="66"/>
      <c r="FW518" s="66"/>
      <c r="FX518" s="66"/>
      <c r="FY518" s="66"/>
      <c r="GA518" s="66"/>
      <c r="GB518" s="66"/>
      <c r="GC518" s="66"/>
      <c r="GD518" s="66"/>
      <c r="GE518" s="66"/>
      <c r="GF518" s="66"/>
      <c r="GG518" s="66"/>
      <c r="GH518" s="66"/>
      <c r="GI518" s="66"/>
      <c r="GJ518" s="66"/>
      <c r="GK518" s="66"/>
      <c r="GL518" s="66"/>
      <c r="GM518" s="66"/>
      <c r="GN518" s="66"/>
      <c r="GO518" s="66"/>
      <c r="GP518" s="66"/>
      <c r="GQ518" s="66"/>
      <c r="GR518" s="66"/>
      <c r="GS518" s="66"/>
      <c r="GT518" s="66"/>
      <c r="GU518" s="66"/>
      <c r="GV518" s="66"/>
      <c r="GW518" s="66"/>
      <c r="GX518" s="66"/>
      <c r="GY518" s="66"/>
      <c r="GZ518" s="66"/>
      <c r="HA518" s="66"/>
      <c r="HB518" s="66"/>
      <c r="HC518" s="66"/>
      <c r="HD518" s="66"/>
      <c r="HE518" s="66"/>
      <c r="HF518" s="66"/>
      <c r="HG518" s="66"/>
      <c r="HH518" s="66"/>
      <c r="HI518" s="66"/>
      <c r="HJ518" s="66"/>
      <c r="HK518" s="66"/>
      <c r="HL518" s="66"/>
      <c r="HM518" s="66"/>
    </row>
    <row r="519" spans="1:221">
      <c r="A519" s="66"/>
      <c r="B519" s="66"/>
      <c r="C519" s="66"/>
      <c r="D519" s="66"/>
      <c r="E519" s="66"/>
      <c r="F519" s="66"/>
      <c r="J519" s="66"/>
      <c r="K519" s="66"/>
      <c r="N519" s="66"/>
      <c r="O519" s="66"/>
      <c r="P519" s="66"/>
      <c r="Q519" s="66"/>
      <c r="S519" s="66"/>
      <c r="T519" s="66"/>
      <c r="U519" s="66"/>
      <c r="W519" s="66"/>
      <c r="X519" s="66"/>
      <c r="Y519" s="66"/>
      <c r="AA519" s="66"/>
      <c r="AB519" s="66"/>
      <c r="AC519" s="66"/>
      <c r="AD519" s="66"/>
      <c r="AE519" s="66"/>
      <c r="AF519" s="66"/>
      <c r="AG519" s="66"/>
      <c r="AJ519" s="66"/>
      <c r="AK519" s="66"/>
      <c r="AN519" s="66"/>
      <c r="AO519" s="66"/>
      <c r="AR519" s="66"/>
      <c r="AS519" s="66"/>
      <c r="AT519" s="66"/>
      <c r="AU519" s="66"/>
      <c r="AV519" s="66"/>
      <c r="AW519" s="66"/>
      <c r="AZ519" s="66"/>
      <c r="BA519" s="66"/>
      <c r="BD519" s="66"/>
      <c r="BE519" s="66"/>
      <c r="BH519" s="66"/>
      <c r="BI519" s="66"/>
      <c r="BJ519" s="66"/>
      <c r="BK519" s="66"/>
      <c r="BL519" s="66"/>
      <c r="BM519" s="66"/>
      <c r="BO519" s="66"/>
      <c r="BP519" s="66"/>
      <c r="BQ519" s="66"/>
      <c r="BS519" s="66"/>
      <c r="BT519" s="66"/>
      <c r="BU519" s="66"/>
      <c r="BW519" s="66"/>
      <c r="BX519" s="66"/>
      <c r="BY519" s="66"/>
      <c r="BZ519" s="66"/>
      <c r="CA519" s="66"/>
      <c r="CB519" s="66"/>
      <c r="CC519" s="66"/>
      <c r="CF519" s="66"/>
      <c r="CG519" s="66"/>
      <c r="CJ519" s="66"/>
      <c r="CK519" s="66"/>
      <c r="CN519" s="66"/>
      <c r="CO519" s="66"/>
      <c r="CP519" s="66"/>
      <c r="CQ519" s="66"/>
      <c r="CR519" s="66"/>
      <c r="CS519" s="66"/>
      <c r="CV519" s="66"/>
      <c r="CW519" s="66"/>
      <c r="CZ519" s="66"/>
      <c r="DA519" s="66"/>
      <c r="DD519" s="66"/>
      <c r="DE519" s="66"/>
      <c r="DF519" s="66"/>
      <c r="DG519" s="66"/>
      <c r="DH519" s="66"/>
      <c r="DI519" s="66"/>
      <c r="DJ519" s="66"/>
      <c r="DK519" s="66"/>
      <c r="DL519" s="66"/>
      <c r="DM519" s="66"/>
      <c r="DN519" s="66"/>
      <c r="DO519" s="66"/>
      <c r="DP519" s="66"/>
      <c r="DQ519" s="66"/>
      <c r="DR519" s="66"/>
      <c r="DS519" s="66"/>
      <c r="DT519" s="66"/>
      <c r="DU519" s="66"/>
      <c r="DW519" s="66"/>
      <c r="DX519" s="66"/>
      <c r="DY519" s="66"/>
      <c r="EA519" s="66"/>
      <c r="EB519" s="66"/>
      <c r="EC519" s="66"/>
      <c r="EE519" s="66"/>
      <c r="EF519" s="66"/>
      <c r="EG519" s="66"/>
      <c r="EH519" s="66"/>
      <c r="EI519" s="66"/>
      <c r="EJ519" s="66"/>
      <c r="EK519" s="66"/>
      <c r="EN519" s="66"/>
      <c r="EO519" s="66"/>
      <c r="ER519" s="66"/>
      <c r="ES519" s="66"/>
      <c r="EV519" s="66"/>
      <c r="EW519" s="66"/>
      <c r="EX519" s="66"/>
      <c r="EY519" s="66"/>
      <c r="EZ519" s="66"/>
      <c r="FA519" s="66"/>
      <c r="FD519" s="66"/>
      <c r="FE519" s="66"/>
      <c r="FH519" s="66"/>
      <c r="FI519" s="66"/>
      <c r="FL519" s="66"/>
      <c r="FM519" s="66"/>
      <c r="FN519" s="66"/>
      <c r="FO519" s="66"/>
      <c r="FP519" s="66"/>
      <c r="FQ519" s="66"/>
      <c r="FS519" s="66"/>
      <c r="FT519" s="66"/>
      <c r="FU519" s="66"/>
      <c r="FW519" s="66"/>
      <c r="FX519" s="66"/>
      <c r="FY519" s="66"/>
      <c r="GA519" s="66"/>
      <c r="GB519" s="66"/>
      <c r="GC519" s="66"/>
      <c r="GD519" s="66"/>
      <c r="GE519" s="66"/>
      <c r="GF519" s="66"/>
      <c r="GG519" s="66"/>
      <c r="GH519" s="66"/>
      <c r="GI519" s="66"/>
      <c r="GJ519" s="66"/>
      <c r="GK519" s="66"/>
      <c r="GL519" s="66"/>
      <c r="GM519" s="66"/>
      <c r="GN519" s="66"/>
      <c r="GO519" s="66"/>
      <c r="GP519" s="66"/>
      <c r="GQ519" s="66"/>
      <c r="GR519" s="66"/>
      <c r="GS519" s="66"/>
      <c r="GT519" s="66"/>
      <c r="GU519" s="66"/>
      <c r="GV519" s="66"/>
      <c r="GW519" s="66"/>
      <c r="GX519" s="66"/>
      <c r="GY519" s="66"/>
      <c r="GZ519" s="66"/>
      <c r="HA519" s="66"/>
      <c r="HB519" s="66"/>
      <c r="HC519" s="66"/>
      <c r="HD519" s="66"/>
      <c r="HE519" s="66"/>
      <c r="HF519" s="66"/>
      <c r="HG519" s="66"/>
      <c r="HH519" s="66"/>
      <c r="HI519" s="66"/>
      <c r="HJ519" s="66"/>
      <c r="HK519" s="66"/>
      <c r="HL519" s="66"/>
      <c r="HM519" s="66"/>
    </row>
    <row r="520" spans="1:221">
      <c r="A520" s="66"/>
      <c r="B520" s="66"/>
      <c r="C520" s="66"/>
      <c r="D520" s="66"/>
      <c r="E520" s="66"/>
      <c r="F520" s="66"/>
      <c r="J520" s="66"/>
      <c r="K520" s="66"/>
      <c r="N520" s="66"/>
      <c r="O520" s="66"/>
      <c r="P520" s="66"/>
      <c r="Q520" s="66"/>
      <c r="S520" s="66"/>
      <c r="T520" s="66"/>
      <c r="U520" s="66"/>
      <c r="W520" s="66"/>
      <c r="X520" s="66"/>
      <c r="Y520" s="66"/>
      <c r="AA520" s="66"/>
      <c r="AB520" s="66"/>
      <c r="AC520" s="66"/>
      <c r="AD520" s="66"/>
      <c r="AE520" s="66"/>
      <c r="AF520" s="66"/>
      <c r="AG520" s="66"/>
      <c r="AJ520" s="66"/>
      <c r="AK520" s="66"/>
      <c r="AN520" s="66"/>
      <c r="AO520" s="66"/>
      <c r="AR520" s="66"/>
      <c r="AS520" s="66"/>
      <c r="AT520" s="66"/>
      <c r="AU520" s="66"/>
      <c r="AV520" s="66"/>
      <c r="AW520" s="66"/>
      <c r="AZ520" s="66"/>
      <c r="BA520" s="66"/>
      <c r="BD520" s="66"/>
      <c r="BE520" s="66"/>
      <c r="BH520" s="66"/>
      <c r="BI520" s="66"/>
      <c r="BJ520" s="66"/>
      <c r="BK520" s="66"/>
      <c r="BL520" s="66"/>
      <c r="BM520" s="66"/>
      <c r="BO520" s="66"/>
      <c r="BP520" s="66"/>
      <c r="BQ520" s="66"/>
      <c r="BS520" s="66"/>
      <c r="BT520" s="66"/>
      <c r="BU520" s="66"/>
      <c r="BW520" s="66"/>
      <c r="BX520" s="66"/>
      <c r="BY520" s="66"/>
      <c r="BZ520" s="66"/>
      <c r="CA520" s="66"/>
      <c r="CB520" s="66"/>
      <c r="CC520" s="66"/>
      <c r="CF520" s="66"/>
      <c r="CG520" s="66"/>
      <c r="CJ520" s="66"/>
      <c r="CK520" s="66"/>
      <c r="CN520" s="66"/>
      <c r="CO520" s="66"/>
      <c r="CP520" s="66"/>
      <c r="CQ520" s="66"/>
      <c r="CR520" s="66"/>
      <c r="CS520" s="66"/>
      <c r="CV520" s="66"/>
      <c r="CW520" s="66"/>
      <c r="CZ520" s="66"/>
      <c r="DA520" s="66"/>
      <c r="DD520" s="66"/>
      <c r="DE520" s="66"/>
      <c r="DF520" s="66"/>
      <c r="DG520" s="66"/>
      <c r="DH520" s="66"/>
      <c r="DI520" s="66"/>
      <c r="DJ520" s="66"/>
      <c r="DK520" s="66"/>
      <c r="DL520" s="66"/>
      <c r="DM520" s="66"/>
      <c r="DN520" s="66"/>
      <c r="DO520" s="66"/>
      <c r="DP520" s="66"/>
      <c r="DQ520" s="66"/>
      <c r="DR520" s="66"/>
      <c r="DS520" s="66"/>
      <c r="DT520" s="66"/>
      <c r="DU520" s="66"/>
      <c r="DW520" s="66"/>
      <c r="DX520" s="66"/>
      <c r="DY520" s="66"/>
      <c r="EA520" s="66"/>
      <c r="EB520" s="66"/>
      <c r="EC520" s="66"/>
      <c r="EE520" s="66"/>
      <c r="EF520" s="66"/>
      <c r="EG520" s="66"/>
      <c r="EH520" s="66"/>
      <c r="EI520" s="66"/>
      <c r="EJ520" s="66"/>
      <c r="EK520" s="66"/>
      <c r="EN520" s="66"/>
      <c r="EO520" s="66"/>
      <c r="ER520" s="66"/>
      <c r="ES520" s="66"/>
      <c r="EV520" s="66"/>
      <c r="EW520" s="66"/>
      <c r="EX520" s="66"/>
      <c r="EY520" s="66"/>
      <c r="EZ520" s="66"/>
      <c r="FA520" s="66"/>
      <c r="FD520" s="66"/>
      <c r="FE520" s="66"/>
      <c r="FH520" s="66"/>
      <c r="FI520" s="66"/>
      <c r="FL520" s="66"/>
      <c r="FM520" s="66"/>
      <c r="FN520" s="66"/>
      <c r="FO520" s="66"/>
      <c r="FP520" s="66"/>
      <c r="FQ520" s="66"/>
      <c r="FS520" s="66"/>
      <c r="FT520" s="66"/>
      <c r="FU520" s="66"/>
      <c r="FW520" s="66"/>
      <c r="FX520" s="66"/>
      <c r="FY520" s="66"/>
      <c r="GA520" s="66"/>
      <c r="GB520" s="66"/>
      <c r="GC520" s="66"/>
      <c r="GD520" s="66"/>
      <c r="GE520" s="66"/>
      <c r="GF520" s="66"/>
      <c r="GG520" s="66"/>
      <c r="GH520" s="66"/>
      <c r="GI520" s="66"/>
      <c r="GJ520" s="66"/>
      <c r="GK520" s="66"/>
      <c r="GL520" s="66"/>
      <c r="GM520" s="66"/>
      <c r="GN520" s="66"/>
      <c r="GO520" s="66"/>
      <c r="GP520" s="66"/>
      <c r="GQ520" s="66"/>
      <c r="GR520" s="66"/>
      <c r="GS520" s="66"/>
      <c r="GT520" s="66"/>
      <c r="GU520" s="66"/>
      <c r="GV520" s="66"/>
      <c r="GW520" s="66"/>
      <c r="GX520" s="66"/>
      <c r="GY520" s="66"/>
      <c r="GZ520" s="66"/>
      <c r="HA520" s="66"/>
      <c r="HB520" s="66"/>
      <c r="HC520" s="66"/>
      <c r="HD520" s="66"/>
      <c r="HE520" s="66"/>
      <c r="HF520" s="66"/>
      <c r="HG520" s="66"/>
      <c r="HH520" s="66"/>
      <c r="HI520" s="66"/>
      <c r="HJ520" s="66"/>
      <c r="HK520" s="66"/>
      <c r="HL520" s="66"/>
      <c r="HM520" s="66"/>
    </row>
    <row r="521" spans="1:221">
      <c r="A521" s="66"/>
      <c r="B521" s="66"/>
      <c r="C521" s="66"/>
      <c r="D521" s="66"/>
      <c r="E521" s="66"/>
      <c r="F521" s="66"/>
      <c r="J521" s="66"/>
      <c r="K521" s="66"/>
      <c r="N521" s="66"/>
      <c r="O521" s="66"/>
      <c r="P521" s="66"/>
      <c r="Q521" s="66"/>
      <c r="S521" s="66"/>
      <c r="T521" s="66"/>
      <c r="U521" s="66"/>
      <c r="W521" s="66"/>
      <c r="X521" s="66"/>
      <c r="Y521" s="66"/>
      <c r="AA521" s="66"/>
      <c r="AB521" s="66"/>
      <c r="AC521" s="66"/>
      <c r="AD521" s="66"/>
      <c r="AE521" s="66"/>
      <c r="AF521" s="66"/>
      <c r="AG521" s="66"/>
      <c r="AJ521" s="66"/>
      <c r="AK521" s="66"/>
      <c r="AN521" s="66"/>
      <c r="AO521" s="66"/>
      <c r="AR521" s="66"/>
      <c r="AS521" s="66"/>
      <c r="AT521" s="66"/>
      <c r="AU521" s="66"/>
      <c r="AV521" s="66"/>
      <c r="AW521" s="66"/>
      <c r="AZ521" s="66"/>
      <c r="BA521" s="66"/>
      <c r="BD521" s="66"/>
      <c r="BE521" s="66"/>
      <c r="BH521" s="66"/>
      <c r="BI521" s="66"/>
      <c r="BJ521" s="66"/>
      <c r="BK521" s="66"/>
      <c r="BL521" s="66"/>
      <c r="BM521" s="66"/>
      <c r="BO521" s="66"/>
      <c r="BP521" s="66"/>
      <c r="BQ521" s="66"/>
      <c r="BS521" s="66"/>
      <c r="BT521" s="66"/>
      <c r="BU521" s="66"/>
      <c r="BW521" s="66"/>
      <c r="BX521" s="66"/>
      <c r="BY521" s="66"/>
      <c r="BZ521" s="66"/>
      <c r="CA521" s="66"/>
      <c r="CB521" s="66"/>
      <c r="CC521" s="66"/>
      <c r="CF521" s="66"/>
      <c r="CG521" s="66"/>
      <c r="CJ521" s="66"/>
      <c r="CK521" s="66"/>
      <c r="CN521" s="66"/>
      <c r="CO521" s="66"/>
      <c r="CP521" s="66"/>
      <c r="CQ521" s="66"/>
      <c r="CR521" s="66"/>
      <c r="CS521" s="66"/>
      <c r="CV521" s="66"/>
      <c r="CW521" s="66"/>
      <c r="CZ521" s="66"/>
      <c r="DA521" s="66"/>
      <c r="DD521" s="66"/>
      <c r="DE521" s="66"/>
      <c r="DF521" s="66"/>
      <c r="DG521" s="66"/>
      <c r="DH521" s="66"/>
      <c r="DI521" s="66"/>
      <c r="DJ521" s="66"/>
      <c r="DK521" s="66"/>
      <c r="DL521" s="66"/>
      <c r="DM521" s="66"/>
      <c r="DN521" s="66"/>
      <c r="DO521" s="66"/>
      <c r="DP521" s="66"/>
      <c r="DQ521" s="66"/>
      <c r="DR521" s="66"/>
      <c r="DS521" s="66"/>
      <c r="DT521" s="66"/>
      <c r="DU521" s="66"/>
      <c r="DW521" s="66"/>
      <c r="DX521" s="66"/>
      <c r="DY521" s="66"/>
      <c r="EA521" s="66"/>
      <c r="EB521" s="66"/>
      <c r="EC521" s="66"/>
      <c r="EE521" s="66"/>
      <c r="EF521" s="66"/>
      <c r="EG521" s="66"/>
      <c r="EH521" s="66"/>
      <c r="EI521" s="66"/>
      <c r="EJ521" s="66"/>
      <c r="EK521" s="66"/>
      <c r="EN521" s="66"/>
      <c r="EO521" s="66"/>
      <c r="ER521" s="66"/>
      <c r="ES521" s="66"/>
      <c r="EV521" s="66"/>
      <c r="EW521" s="66"/>
      <c r="EX521" s="66"/>
      <c r="EY521" s="66"/>
      <c r="EZ521" s="66"/>
      <c r="FA521" s="66"/>
      <c r="FD521" s="66"/>
      <c r="FE521" s="66"/>
      <c r="FH521" s="66"/>
      <c r="FI521" s="66"/>
      <c r="FL521" s="66"/>
      <c r="FM521" s="66"/>
      <c r="FN521" s="66"/>
      <c r="FO521" s="66"/>
      <c r="FP521" s="66"/>
      <c r="FQ521" s="66"/>
      <c r="FS521" s="66"/>
      <c r="FT521" s="66"/>
      <c r="FU521" s="66"/>
      <c r="FW521" s="66"/>
      <c r="FX521" s="66"/>
      <c r="FY521" s="66"/>
      <c r="GA521" s="66"/>
      <c r="GB521" s="66"/>
      <c r="GC521" s="66"/>
      <c r="GD521" s="66"/>
      <c r="GE521" s="66"/>
      <c r="GF521" s="66"/>
      <c r="GG521" s="66"/>
      <c r="GH521" s="66"/>
      <c r="GI521" s="66"/>
      <c r="GJ521" s="66"/>
      <c r="GK521" s="66"/>
      <c r="GL521" s="66"/>
      <c r="GM521" s="66"/>
      <c r="GN521" s="66"/>
      <c r="GO521" s="66"/>
      <c r="GP521" s="66"/>
      <c r="GQ521" s="66"/>
      <c r="GR521" s="66"/>
      <c r="GS521" s="66"/>
      <c r="GT521" s="66"/>
      <c r="GU521" s="66"/>
      <c r="GV521" s="66"/>
      <c r="GW521" s="66"/>
      <c r="GX521" s="66"/>
      <c r="GY521" s="66"/>
      <c r="GZ521" s="66"/>
      <c r="HA521" s="66"/>
      <c r="HB521" s="66"/>
      <c r="HC521" s="66"/>
      <c r="HD521" s="66"/>
      <c r="HE521" s="66"/>
      <c r="HF521" s="66"/>
      <c r="HG521" s="66"/>
      <c r="HH521" s="66"/>
      <c r="HI521" s="66"/>
      <c r="HJ521" s="66"/>
      <c r="HK521" s="66"/>
      <c r="HL521" s="66"/>
      <c r="HM521" s="66"/>
    </row>
    <row r="522" spans="1:221">
      <c r="A522" s="66"/>
      <c r="B522" s="66"/>
      <c r="C522" s="66"/>
      <c r="D522" s="66"/>
      <c r="E522" s="66"/>
      <c r="F522" s="66"/>
      <c r="J522" s="66"/>
      <c r="K522" s="66"/>
      <c r="N522" s="66"/>
      <c r="O522" s="66"/>
      <c r="P522" s="66"/>
      <c r="Q522" s="66"/>
      <c r="S522" s="66"/>
      <c r="T522" s="66"/>
      <c r="U522" s="66"/>
      <c r="W522" s="66"/>
      <c r="X522" s="66"/>
      <c r="Y522" s="66"/>
      <c r="AA522" s="66"/>
      <c r="AB522" s="66"/>
      <c r="AC522" s="66"/>
      <c r="AD522" s="66"/>
      <c r="AE522" s="66"/>
      <c r="AF522" s="66"/>
      <c r="AG522" s="66"/>
      <c r="AJ522" s="66"/>
      <c r="AK522" s="66"/>
      <c r="AN522" s="66"/>
      <c r="AO522" s="66"/>
      <c r="AR522" s="66"/>
      <c r="AS522" s="66"/>
      <c r="AT522" s="66"/>
      <c r="AU522" s="66"/>
      <c r="AV522" s="66"/>
      <c r="AW522" s="66"/>
      <c r="AZ522" s="66"/>
      <c r="BA522" s="66"/>
      <c r="BD522" s="66"/>
      <c r="BE522" s="66"/>
      <c r="BH522" s="66"/>
      <c r="BI522" s="66"/>
      <c r="BJ522" s="66"/>
      <c r="BK522" s="66"/>
      <c r="BL522" s="66"/>
      <c r="BM522" s="66"/>
      <c r="BO522" s="66"/>
      <c r="BP522" s="66"/>
      <c r="BQ522" s="66"/>
      <c r="BS522" s="66"/>
      <c r="BT522" s="66"/>
      <c r="BU522" s="66"/>
      <c r="BW522" s="66"/>
      <c r="BX522" s="66"/>
      <c r="BY522" s="66"/>
      <c r="BZ522" s="66"/>
      <c r="CA522" s="66"/>
      <c r="CB522" s="66"/>
      <c r="CC522" s="66"/>
      <c r="CF522" s="66"/>
      <c r="CG522" s="66"/>
      <c r="CJ522" s="66"/>
      <c r="CK522" s="66"/>
      <c r="CN522" s="66"/>
      <c r="CO522" s="66"/>
      <c r="CP522" s="66"/>
      <c r="CQ522" s="66"/>
      <c r="CR522" s="66"/>
      <c r="CS522" s="66"/>
      <c r="CV522" s="66"/>
      <c r="CW522" s="66"/>
      <c r="CZ522" s="66"/>
      <c r="DA522" s="66"/>
      <c r="DD522" s="66"/>
      <c r="DE522" s="66"/>
      <c r="DF522" s="66"/>
      <c r="DG522" s="66"/>
      <c r="DH522" s="66"/>
      <c r="DI522" s="66"/>
      <c r="DJ522" s="66"/>
      <c r="DK522" s="66"/>
      <c r="DL522" s="66"/>
      <c r="DM522" s="66"/>
      <c r="DN522" s="66"/>
      <c r="DO522" s="66"/>
      <c r="DP522" s="66"/>
      <c r="DQ522" s="66"/>
      <c r="DR522" s="66"/>
      <c r="DS522" s="66"/>
      <c r="DT522" s="66"/>
      <c r="DU522" s="66"/>
      <c r="DW522" s="66"/>
      <c r="DX522" s="66"/>
      <c r="DY522" s="66"/>
      <c r="EA522" s="66"/>
      <c r="EB522" s="66"/>
      <c r="EC522" s="66"/>
      <c r="EE522" s="66"/>
      <c r="EF522" s="66"/>
      <c r="EG522" s="66"/>
      <c r="EH522" s="66"/>
      <c r="EI522" s="66"/>
      <c r="EJ522" s="66"/>
      <c r="EK522" s="66"/>
      <c r="EN522" s="66"/>
      <c r="EO522" s="66"/>
      <c r="ER522" s="66"/>
      <c r="ES522" s="66"/>
      <c r="EV522" s="66"/>
      <c r="EW522" s="66"/>
      <c r="EX522" s="66"/>
      <c r="EY522" s="66"/>
      <c r="EZ522" s="66"/>
      <c r="FA522" s="66"/>
      <c r="FD522" s="66"/>
      <c r="FE522" s="66"/>
      <c r="FH522" s="66"/>
      <c r="FI522" s="66"/>
      <c r="FL522" s="66"/>
      <c r="FM522" s="66"/>
      <c r="FN522" s="66"/>
      <c r="FO522" s="66"/>
      <c r="FP522" s="66"/>
      <c r="FQ522" s="66"/>
      <c r="FS522" s="66"/>
      <c r="FT522" s="66"/>
      <c r="FU522" s="66"/>
      <c r="FW522" s="66"/>
      <c r="FX522" s="66"/>
      <c r="FY522" s="66"/>
      <c r="GA522" s="66"/>
      <c r="GB522" s="66"/>
      <c r="GC522" s="66"/>
      <c r="GD522" s="66"/>
      <c r="GE522" s="66"/>
      <c r="GF522" s="66"/>
      <c r="GG522" s="66"/>
      <c r="GH522" s="66"/>
      <c r="GI522" s="66"/>
      <c r="GJ522" s="66"/>
      <c r="GK522" s="66"/>
      <c r="GL522" s="66"/>
      <c r="GM522" s="66"/>
      <c r="GN522" s="66"/>
      <c r="GO522" s="66"/>
      <c r="GP522" s="66"/>
      <c r="GQ522" s="66"/>
      <c r="GR522" s="66"/>
      <c r="GS522" s="66"/>
      <c r="GT522" s="66"/>
      <c r="GU522" s="66"/>
      <c r="GV522" s="66"/>
      <c r="GW522" s="66"/>
      <c r="GX522" s="66"/>
      <c r="GY522" s="66"/>
      <c r="GZ522" s="66"/>
      <c r="HA522" s="66"/>
      <c r="HB522" s="66"/>
      <c r="HC522" s="66"/>
      <c r="HD522" s="66"/>
      <c r="HE522" s="66"/>
      <c r="HF522" s="66"/>
      <c r="HG522" s="66"/>
      <c r="HH522" s="66"/>
      <c r="HI522" s="66"/>
      <c r="HJ522" s="66"/>
      <c r="HK522" s="66"/>
      <c r="HL522" s="66"/>
      <c r="HM522" s="66"/>
    </row>
    <row r="523" spans="1:221">
      <c r="A523" s="66"/>
      <c r="B523" s="66"/>
      <c r="C523" s="66"/>
      <c r="D523" s="66"/>
      <c r="E523" s="66"/>
      <c r="F523" s="66"/>
      <c r="J523" s="66"/>
      <c r="K523" s="66"/>
      <c r="N523" s="66"/>
      <c r="O523" s="66"/>
      <c r="P523" s="66"/>
      <c r="Q523" s="66"/>
      <c r="S523" s="66"/>
      <c r="T523" s="66"/>
      <c r="U523" s="66"/>
      <c r="W523" s="66"/>
      <c r="X523" s="66"/>
      <c r="Y523" s="66"/>
      <c r="AA523" s="66"/>
      <c r="AB523" s="66"/>
      <c r="AC523" s="66"/>
      <c r="AD523" s="66"/>
      <c r="AE523" s="66"/>
      <c r="AF523" s="66"/>
      <c r="AG523" s="66"/>
      <c r="AJ523" s="66"/>
      <c r="AK523" s="66"/>
      <c r="AN523" s="66"/>
      <c r="AO523" s="66"/>
      <c r="AR523" s="66"/>
      <c r="AS523" s="66"/>
      <c r="AT523" s="66"/>
      <c r="AU523" s="66"/>
      <c r="AV523" s="66"/>
      <c r="AW523" s="66"/>
      <c r="AZ523" s="66"/>
      <c r="BA523" s="66"/>
      <c r="BD523" s="66"/>
      <c r="BE523" s="66"/>
      <c r="BH523" s="66"/>
      <c r="BI523" s="66"/>
      <c r="BJ523" s="66"/>
      <c r="BK523" s="66"/>
      <c r="BL523" s="66"/>
      <c r="BM523" s="66"/>
      <c r="BO523" s="66"/>
      <c r="BP523" s="66"/>
      <c r="BQ523" s="66"/>
      <c r="BS523" s="66"/>
      <c r="BT523" s="66"/>
      <c r="BU523" s="66"/>
      <c r="BW523" s="66"/>
      <c r="BX523" s="66"/>
      <c r="BY523" s="66"/>
      <c r="BZ523" s="66"/>
      <c r="CA523" s="66"/>
      <c r="CB523" s="66"/>
      <c r="CC523" s="66"/>
      <c r="CF523" s="66"/>
      <c r="CG523" s="66"/>
      <c r="CJ523" s="66"/>
      <c r="CK523" s="66"/>
      <c r="CN523" s="66"/>
      <c r="CO523" s="66"/>
      <c r="CP523" s="66"/>
      <c r="CQ523" s="66"/>
      <c r="CR523" s="66"/>
      <c r="CS523" s="66"/>
      <c r="CV523" s="66"/>
      <c r="CW523" s="66"/>
      <c r="CZ523" s="66"/>
      <c r="DA523" s="66"/>
      <c r="DD523" s="66"/>
      <c r="DE523" s="66"/>
      <c r="DF523" s="66"/>
      <c r="DG523" s="66"/>
      <c r="DH523" s="66"/>
      <c r="DI523" s="66"/>
      <c r="DJ523" s="66"/>
      <c r="DK523" s="66"/>
      <c r="DL523" s="66"/>
      <c r="DM523" s="66"/>
      <c r="DN523" s="66"/>
      <c r="DO523" s="66"/>
      <c r="DP523" s="66"/>
      <c r="DQ523" s="66"/>
      <c r="DR523" s="66"/>
      <c r="DS523" s="66"/>
      <c r="DT523" s="66"/>
      <c r="DU523" s="66"/>
      <c r="DW523" s="66"/>
      <c r="DX523" s="66"/>
      <c r="DY523" s="66"/>
      <c r="EA523" s="66"/>
      <c r="EB523" s="66"/>
      <c r="EC523" s="66"/>
      <c r="EE523" s="66"/>
      <c r="EF523" s="66"/>
      <c r="EG523" s="66"/>
      <c r="EH523" s="66"/>
      <c r="EI523" s="66"/>
      <c r="EJ523" s="66"/>
      <c r="EK523" s="66"/>
      <c r="EN523" s="66"/>
      <c r="EO523" s="66"/>
      <c r="ER523" s="66"/>
      <c r="ES523" s="66"/>
      <c r="EV523" s="66"/>
      <c r="EW523" s="66"/>
      <c r="EX523" s="66"/>
      <c r="EY523" s="66"/>
      <c r="EZ523" s="66"/>
      <c r="FA523" s="66"/>
      <c r="FD523" s="66"/>
      <c r="FE523" s="66"/>
      <c r="FH523" s="66"/>
      <c r="FI523" s="66"/>
      <c r="FL523" s="66"/>
      <c r="FM523" s="66"/>
      <c r="FN523" s="66"/>
      <c r="FO523" s="66"/>
      <c r="FP523" s="66"/>
      <c r="FQ523" s="66"/>
      <c r="FS523" s="66"/>
      <c r="FT523" s="66"/>
      <c r="FU523" s="66"/>
      <c r="FW523" s="66"/>
      <c r="FX523" s="66"/>
      <c r="FY523" s="66"/>
      <c r="GA523" s="66"/>
      <c r="GB523" s="66"/>
      <c r="GC523" s="66"/>
      <c r="GD523" s="66"/>
      <c r="GE523" s="66"/>
      <c r="GF523" s="66"/>
      <c r="GG523" s="66"/>
      <c r="GH523" s="66"/>
      <c r="GI523" s="66"/>
      <c r="GJ523" s="66"/>
      <c r="GK523" s="66"/>
      <c r="GL523" s="66"/>
      <c r="GM523" s="66"/>
      <c r="GN523" s="66"/>
      <c r="GO523" s="66"/>
      <c r="GP523" s="66"/>
      <c r="GQ523" s="66"/>
      <c r="GR523" s="66"/>
      <c r="GS523" s="66"/>
      <c r="GT523" s="66"/>
      <c r="GU523" s="66"/>
      <c r="GV523" s="66"/>
      <c r="GW523" s="66"/>
      <c r="GX523" s="66"/>
      <c r="GY523" s="66"/>
      <c r="GZ523" s="66"/>
      <c r="HA523" s="66"/>
      <c r="HB523" s="66"/>
      <c r="HC523" s="66"/>
      <c r="HD523" s="66"/>
      <c r="HE523" s="66"/>
      <c r="HF523" s="66"/>
      <c r="HG523" s="66"/>
      <c r="HH523" s="66"/>
      <c r="HI523" s="66"/>
      <c r="HJ523" s="66"/>
      <c r="HK523" s="66"/>
      <c r="HL523" s="66"/>
      <c r="HM523" s="66"/>
    </row>
    <row r="524" spans="1:221">
      <c r="A524" s="66"/>
      <c r="B524" s="66"/>
      <c r="C524" s="66"/>
      <c r="D524" s="66"/>
      <c r="E524" s="66"/>
      <c r="F524" s="66"/>
      <c r="J524" s="66"/>
      <c r="K524" s="66"/>
      <c r="N524" s="66"/>
      <c r="O524" s="66"/>
      <c r="P524" s="66"/>
      <c r="Q524" s="66"/>
      <c r="S524" s="66"/>
      <c r="T524" s="66"/>
      <c r="U524" s="66"/>
      <c r="W524" s="66"/>
      <c r="X524" s="66"/>
      <c r="Y524" s="66"/>
      <c r="AA524" s="66"/>
      <c r="AB524" s="66"/>
      <c r="AC524" s="66"/>
      <c r="AD524" s="66"/>
      <c r="AE524" s="66"/>
      <c r="AF524" s="66"/>
      <c r="AG524" s="66"/>
      <c r="AJ524" s="66"/>
      <c r="AK524" s="66"/>
      <c r="AN524" s="66"/>
      <c r="AO524" s="66"/>
      <c r="AR524" s="66"/>
      <c r="AS524" s="66"/>
      <c r="AT524" s="66"/>
      <c r="AU524" s="66"/>
      <c r="AV524" s="66"/>
      <c r="AW524" s="66"/>
      <c r="AZ524" s="66"/>
      <c r="BA524" s="66"/>
      <c r="BD524" s="66"/>
      <c r="BE524" s="66"/>
      <c r="BH524" s="66"/>
      <c r="BI524" s="66"/>
      <c r="BJ524" s="66"/>
      <c r="BK524" s="66"/>
      <c r="BL524" s="66"/>
      <c r="BM524" s="66"/>
      <c r="BO524" s="66"/>
      <c r="BP524" s="66"/>
      <c r="BQ524" s="66"/>
      <c r="BS524" s="66"/>
      <c r="BT524" s="66"/>
      <c r="BU524" s="66"/>
      <c r="BW524" s="66"/>
      <c r="BX524" s="66"/>
      <c r="BY524" s="66"/>
      <c r="BZ524" s="66"/>
      <c r="CA524" s="66"/>
      <c r="CB524" s="66"/>
      <c r="CC524" s="66"/>
      <c r="CF524" s="66"/>
      <c r="CG524" s="66"/>
      <c r="CJ524" s="66"/>
      <c r="CK524" s="66"/>
      <c r="CN524" s="66"/>
      <c r="CO524" s="66"/>
      <c r="CP524" s="66"/>
      <c r="CQ524" s="66"/>
      <c r="CR524" s="66"/>
      <c r="CS524" s="66"/>
      <c r="CV524" s="66"/>
      <c r="CW524" s="66"/>
      <c r="CZ524" s="66"/>
      <c r="DA524" s="66"/>
      <c r="DD524" s="66"/>
      <c r="DE524" s="66"/>
      <c r="DF524" s="66"/>
      <c r="DG524" s="66"/>
      <c r="DH524" s="66"/>
      <c r="DI524" s="66"/>
      <c r="DJ524" s="66"/>
      <c r="DK524" s="66"/>
      <c r="DL524" s="66"/>
      <c r="DM524" s="66"/>
      <c r="DN524" s="66"/>
      <c r="DO524" s="66"/>
      <c r="DP524" s="66"/>
      <c r="DQ524" s="66"/>
      <c r="DR524" s="66"/>
      <c r="DS524" s="66"/>
      <c r="DT524" s="66"/>
      <c r="DU524" s="66"/>
      <c r="DW524" s="66"/>
      <c r="DX524" s="66"/>
      <c r="DY524" s="66"/>
      <c r="EA524" s="66"/>
      <c r="EB524" s="66"/>
      <c r="EC524" s="66"/>
      <c r="EE524" s="66"/>
      <c r="EF524" s="66"/>
      <c r="EG524" s="66"/>
      <c r="EH524" s="66"/>
      <c r="EI524" s="66"/>
      <c r="EJ524" s="66"/>
      <c r="EK524" s="66"/>
      <c r="EN524" s="66"/>
      <c r="EO524" s="66"/>
      <c r="ER524" s="66"/>
      <c r="ES524" s="66"/>
      <c r="EV524" s="66"/>
      <c r="EW524" s="66"/>
      <c r="EX524" s="66"/>
      <c r="EY524" s="66"/>
      <c r="EZ524" s="66"/>
      <c r="FA524" s="66"/>
      <c r="FD524" s="66"/>
      <c r="FE524" s="66"/>
      <c r="FH524" s="66"/>
      <c r="FI524" s="66"/>
      <c r="FL524" s="66"/>
      <c r="FM524" s="66"/>
      <c r="FN524" s="66"/>
      <c r="FO524" s="66"/>
      <c r="FP524" s="66"/>
      <c r="FQ524" s="66"/>
      <c r="FS524" s="66"/>
      <c r="FT524" s="66"/>
      <c r="FU524" s="66"/>
      <c r="FW524" s="66"/>
      <c r="FX524" s="66"/>
      <c r="FY524" s="66"/>
      <c r="GA524" s="66"/>
      <c r="GB524" s="66"/>
      <c r="GC524" s="66"/>
      <c r="GD524" s="66"/>
      <c r="GE524" s="66"/>
      <c r="GF524" s="66"/>
      <c r="GG524" s="66"/>
      <c r="GH524" s="66"/>
      <c r="GI524" s="66"/>
      <c r="GJ524" s="66"/>
      <c r="GK524" s="66"/>
      <c r="GL524" s="66"/>
      <c r="GM524" s="66"/>
      <c r="GN524" s="66"/>
      <c r="GO524" s="66"/>
      <c r="GP524" s="66"/>
      <c r="GQ524" s="66"/>
      <c r="GR524" s="66"/>
      <c r="GS524" s="66"/>
      <c r="GT524" s="66"/>
      <c r="GU524" s="66"/>
      <c r="GV524" s="66"/>
      <c r="GW524" s="66"/>
      <c r="GX524" s="66"/>
      <c r="GY524" s="66"/>
      <c r="GZ524" s="66"/>
      <c r="HA524" s="66"/>
      <c r="HB524" s="66"/>
      <c r="HC524" s="66"/>
      <c r="HD524" s="66"/>
      <c r="HE524" s="66"/>
      <c r="HF524" s="66"/>
      <c r="HG524" s="66"/>
      <c r="HH524" s="66"/>
      <c r="HI524" s="66"/>
      <c r="HJ524" s="66"/>
      <c r="HK524" s="66"/>
      <c r="HL524" s="66"/>
      <c r="HM524" s="66"/>
    </row>
    <row r="525" spans="1:221">
      <c r="A525" s="66"/>
      <c r="B525" s="66"/>
      <c r="C525" s="66"/>
      <c r="D525" s="66"/>
      <c r="E525" s="66"/>
      <c r="F525" s="66"/>
      <c r="J525" s="66"/>
      <c r="K525" s="66"/>
      <c r="N525" s="66"/>
      <c r="O525" s="66"/>
      <c r="P525" s="66"/>
      <c r="Q525" s="66"/>
      <c r="S525" s="66"/>
      <c r="T525" s="66"/>
      <c r="U525" s="66"/>
      <c r="W525" s="66"/>
      <c r="X525" s="66"/>
      <c r="Y525" s="66"/>
      <c r="AA525" s="66"/>
      <c r="AB525" s="66"/>
      <c r="AC525" s="66"/>
      <c r="AD525" s="66"/>
      <c r="AE525" s="66"/>
      <c r="AF525" s="66"/>
      <c r="AG525" s="66"/>
      <c r="AJ525" s="66"/>
      <c r="AK525" s="66"/>
      <c r="AN525" s="66"/>
      <c r="AO525" s="66"/>
      <c r="AR525" s="66"/>
      <c r="AS525" s="66"/>
      <c r="AT525" s="66"/>
      <c r="AU525" s="66"/>
      <c r="AV525" s="66"/>
      <c r="AW525" s="66"/>
      <c r="AZ525" s="66"/>
      <c r="BA525" s="66"/>
      <c r="BD525" s="66"/>
      <c r="BE525" s="66"/>
      <c r="BH525" s="66"/>
      <c r="BI525" s="66"/>
      <c r="BJ525" s="66"/>
      <c r="BK525" s="66"/>
      <c r="BL525" s="66"/>
      <c r="BM525" s="66"/>
      <c r="BO525" s="66"/>
      <c r="BP525" s="66"/>
      <c r="BQ525" s="66"/>
      <c r="BS525" s="66"/>
      <c r="BT525" s="66"/>
      <c r="BU525" s="66"/>
      <c r="BW525" s="66"/>
      <c r="BX525" s="66"/>
      <c r="BY525" s="66"/>
      <c r="BZ525" s="66"/>
      <c r="CA525" s="66"/>
      <c r="CB525" s="66"/>
      <c r="CC525" s="66"/>
      <c r="CF525" s="66"/>
      <c r="CG525" s="66"/>
      <c r="CJ525" s="66"/>
      <c r="CK525" s="66"/>
      <c r="CN525" s="66"/>
      <c r="CO525" s="66"/>
      <c r="CP525" s="66"/>
      <c r="CQ525" s="66"/>
      <c r="CR525" s="66"/>
      <c r="CS525" s="66"/>
      <c r="CV525" s="66"/>
      <c r="CW525" s="66"/>
      <c r="CZ525" s="66"/>
      <c r="DA525" s="66"/>
      <c r="DD525" s="66"/>
      <c r="DE525" s="66"/>
      <c r="DF525" s="66"/>
      <c r="DG525" s="66"/>
      <c r="DH525" s="66"/>
      <c r="DI525" s="66"/>
      <c r="DJ525" s="66"/>
      <c r="DK525" s="66"/>
      <c r="DL525" s="66"/>
      <c r="DM525" s="66"/>
      <c r="DN525" s="66"/>
      <c r="DO525" s="66"/>
      <c r="DP525" s="66"/>
      <c r="DQ525" s="66"/>
      <c r="DR525" s="66"/>
      <c r="DS525" s="66"/>
      <c r="DT525" s="66"/>
      <c r="DU525" s="66"/>
      <c r="DW525" s="66"/>
      <c r="DX525" s="66"/>
      <c r="DY525" s="66"/>
      <c r="EA525" s="66"/>
      <c r="EB525" s="66"/>
      <c r="EC525" s="66"/>
      <c r="EE525" s="66"/>
      <c r="EF525" s="66"/>
      <c r="EG525" s="66"/>
      <c r="EH525" s="66"/>
      <c r="EI525" s="66"/>
      <c r="EJ525" s="66"/>
      <c r="EK525" s="66"/>
      <c r="EN525" s="66"/>
      <c r="EO525" s="66"/>
      <c r="ER525" s="66"/>
      <c r="ES525" s="66"/>
      <c r="EV525" s="66"/>
      <c r="EW525" s="66"/>
      <c r="EX525" s="66"/>
      <c r="EY525" s="66"/>
      <c r="EZ525" s="66"/>
      <c r="FA525" s="66"/>
      <c r="FD525" s="66"/>
      <c r="FE525" s="66"/>
      <c r="FH525" s="66"/>
      <c r="FI525" s="66"/>
      <c r="FL525" s="66"/>
      <c r="FM525" s="66"/>
      <c r="FN525" s="66"/>
      <c r="FO525" s="66"/>
      <c r="FP525" s="66"/>
      <c r="FQ525" s="66"/>
      <c r="FS525" s="66"/>
      <c r="FT525" s="66"/>
      <c r="FU525" s="66"/>
      <c r="FW525" s="66"/>
      <c r="FX525" s="66"/>
      <c r="FY525" s="66"/>
      <c r="GA525" s="66"/>
      <c r="GB525" s="66"/>
      <c r="GC525" s="66"/>
      <c r="GD525" s="66"/>
      <c r="GE525" s="66"/>
      <c r="GF525" s="66"/>
      <c r="GG525" s="66"/>
      <c r="GH525" s="66"/>
      <c r="GI525" s="66"/>
      <c r="GJ525" s="66"/>
      <c r="GK525" s="66"/>
      <c r="GL525" s="66"/>
      <c r="GM525" s="66"/>
      <c r="GN525" s="66"/>
      <c r="GO525" s="66"/>
      <c r="GP525" s="66"/>
      <c r="GQ525" s="66"/>
      <c r="GR525" s="66"/>
      <c r="GS525" s="66"/>
      <c r="GT525" s="66"/>
      <c r="GU525" s="66"/>
      <c r="GV525" s="66"/>
      <c r="GW525" s="66"/>
      <c r="GX525" s="66"/>
      <c r="GY525" s="66"/>
      <c r="GZ525" s="66"/>
      <c r="HA525" s="66"/>
      <c r="HB525" s="66"/>
      <c r="HC525" s="66"/>
      <c r="HD525" s="66"/>
      <c r="HE525" s="66"/>
      <c r="HF525" s="66"/>
      <c r="HG525" s="66"/>
      <c r="HH525" s="66"/>
      <c r="HI525" s="66"/>
      <c r="HJ525" s="66"/>
      <c r="HK525" s="66"/>
      <c r="HL525" s="66"/>
      <c r="HM525" s="66"/>
    </row>
    <row r="526" spans="1:221">
      <c r="A526" s="66"/>
      <c r="B526" s="66"/>
      <c r="C526" s="66"/>
      <c r="D526" s="66"/>
      <c r="E526" s="66"/>
      <c r="F526" s="66"/>
      <c r="J526" s="66"/>
      <c r="K526" s="66"/>
      <c r="N526" s="66"/>
      <c r="O526" s="66"/>
      <c r="P526" s="66"/>
      <c r="Q526" s="66"/>
      <c r="S526" s="66"/>
      <c r="T526" s="66"/>
      <c r="U526" s="66"/>
      <c r="W526" s="66"/>
      <c r="X526" s="66"/>
      <c r="Y526" s="66"/>
      <c r="AA526" s="66"/>
      <c r="AB526" s="66"/>
      <c r="AC526" s="66"/>
      <c r="AD526" s="66"/>
      <c r="AE526" s="66"/>
      <c r="AF526" s="66"/>
      <c r="AG526" s="66"/>
      <c r="AJ526" s="66"/>
      <c r="AK526" s="66"/>
      <c r="AN526" s="66"/>
      <c r="AO526" s="66"/>
      <c r="AR526" s="66"/>
      <c r="AS526" s="66"/>
      <c r="AT526" s="66"/>
      <c r="AU526" s="66"/>
      <c r="AV526" s="66"/>
      <c r="AW526" s="66"/>
      <c r="AZ526" s="66"/>
      <c r="BA526" s="66"/>
      <c r="BD526" s="66"/>
      <c r="BE526" s="66"/>
      <c r="BH526" s="66"/>
      <c r="BI526" s="66"/>
      <c r="BJ526" s="66"/>
      <c r="BK526" s="66"/>
      <c r="BL526" s="66"/>
      <c r="BM526" s="66"/>
      <c r="BO526" s="66"/>
      <c r="BP526" s="66"/>
      <c r="BQ526" s="66"/>
      <c r="BS526" s="66"/>
      <c r="BT526" s="66"/>
      <c r="BU526" s="66"/>
      <c r="BW526" s="66"/>
      <c r="BX526" s="66"/>
      <c r="BY526" s="66"/>
      <c r="BZ526" s="66"/>
      <c r="CA526" s="66"/>
      <c r="CB526" s="66"/>
      <c r="CC526" s="66"/>
      <c r="CF526" s="66"/>
      <c r="CG526" s="66"/>
      <c r="CJ526" s="66"/>
      <c r="CK526" s="66"/>
      <c r="CN526" s="66"/>
      <c r="CO526" s="66"/>
      <c r="CP526" s="66"/>
      <c r="CQ526" s="66"/>
      <c r="CR526" s="66"/>
      <c r="CS526" s="66"/>
      <c r="CV526" s="66"/>
      <c r="CW526" s="66"/>
      <c r="CZ526" s="66"/>
      <c r="DA526" s="66"/>
      <c r="DD526" s="66"/>
      <c r="DE526" s="66"/>
      <c r="DF526" s="66"/>
      <c r="DG526" s="66"/>
      <c r="DH526" s="66"/>
      <c r="DI526" s="66"/>
      <c r="DJ526" s="66"/>
      <c r="DK526" s="66"/>
      <c r="DL526" s="66"/>
      <c r="DM526" s="66"/>
      <c r="DN526" s="66"/>
      <c r="DO526" s="66"/>
      <c r="DP526" s="66"/>
      <c r="DQ526" s="66"/>
      <c r="DR526" s="66"/>
      <c r="DS526" s="66"/>
      <c r="DT526" s="66"/>
      <c r="DU526" s="66"/>
      <c r="DW526" s="66"/>
      <c r="DX526" s="66"/>
      <c r="DY526" s="66"/>
      <c r="EA526" s="66"/>
      <c r="EB526" s="66"/>
      <c r="EC526" s="66"/>
      <c r="EE526" s="66"/>
      <c r="EF526" s="66"/>
      <c r="EG526" s="66"/>
      <c r="EH526" s="66"/>
      <c r="EI526" s="66"/>
      <c r="EJ526" s="66"/>
      <c r="EK526" s="66"/>
      <c r="EN526" s="66"/>
      <c r="EO526" s="66"/>
      <c r="ER526" s="66"/>
      <c r="ES526" s="66"/>
      <c r="EV526" s="66"/>
      <c r="EW526" s="66"/>
      <c r="EX526" s="66"/>
      <c r="EY526" s="66"/>
      <c r="EZ526" s="66"/>
      <c r="FA526" s="66"/>
      <c r="FD526" s="66"/>
      <c r="FE526" s="66"/>
      <c r="FH526" s="66"/>
      <c r="FI526" s="66"/>
      <c r="FL526" s="66"/>
      <c r="FM526" s="66"/>
      <c r="FN526" s="66"/>
      <c r="FO526" s="66"/>
      <c r="FP526" s="66"/>
      <c r="FQ526" s="66"/>
      <c r="FS526" s="66"/>
      <c r="FT526" s="66"/>
      <c r="FU526" s="66"/>
      <c r="FW526" s="66"/>
      <c r="FX526" s="66"/>
      <c r="FY526" s="66"/>
      <c r="GA526" s="66"/>
      <c r="GB526" s="66"/>
      <c r="GC526" s="66"/>
      <c r="GD526" s="66"/>
      <c r="GE526" s="66"/>
      <c r="GF526" s="66"/>
      <c r="GG526" s="66"/>
      <c r="GH526" s="66"/>
      <c r="GI526" s="66"/>
      <c r="GJ526" s="66"/>
      <c r="GK526" s="66"/>
      <c r="GL526" s="66"/>
      <c r="GM526" s="66"/>
      <c r="GN526" s="66"/>
      <c r="GO526" s="66"/>
      <c r="GP526" s="66"/>
      <c r="GQ526" s="66"/>
      <c r="GR526" s="66"/>
      <c r="GS526" s="66"/>
      <c r="GT526" s="66"/>
      <c r="GU526" s="66"/>
      <c r="GV526" s="66"/>
      <c r="GW526" s="66"/>
      <c r="GX526" s="66"/>
      <c r="GY526" s="66"/>
      <c r="GZ526" s="66"/>
      <c r="HA526" s="66"/>
      <c r="HB526" s="66"/>
      <c r="HC526" s="66"/>
      <c r="HD526" s="66"/>
      <c r="HE526" s="66"/>
      <c r="HF526" s="66"/>
      <c r="HG526" s="66"/>
      <c r="HH526" s="66"/>
      <c r="HI526" s="66"/>
      <c r="HJ526" s="66"/>
      <c r="HK526" s="66"/>
      <c r="HL526" s="66"/>
      <c r="HM526" s="66"/>
    </row>
    <row r="527" spans="1:221">
      <c r="A527" s="66"/>
      <c r="B527" s="66"/>
      <c r="C527" s="66"/>
      <c r="D527" s="66"/>
      <c r="E527" s="66"/>
      <c r="F527" s="66"/>
      <c r="J527" s="66"/>
      <c r="K527" s="66"/>
      <c r="N527" s="66"/>
      <c r="O527" s="66"/>
      <c r="P527" s="66"/>
      <c r="Q527" s="66"/>
      <c r="S527" s="66"/>
      <c r="T527" s="66"/>
      <c r="U527" s="66"/>
      <c r="W527" s="66"/>
      <c r="X527" s="66"/>
      <c r="Y527" s="66"/>
      <c r="AA527" s="66"/>
      <c r="AB527" s="66"/>
      <c r="AC527" s="66"/>
      <c r="AD527" s="66"/>
      <c r="AE527" s="66"/>
      <c r="AF527" s="66"/>
      <c r="AG527" s="66"/>
      <c r="AJ527" s="66"/>
      <c r="AK527" s="66"/>
      <c r="AN527" s="66"/>
      <c r="AO527" s="66"/>
      <c r="AR527" s="66"/>
      <c r="AS527" s="66"/>
      <c r="AT527" s="66"/>
      <c r="AU527" s="66"/>
      <c r="AV527" s="66"/>
      <c r="AW527" s="66"/>
      <c r="AZ527" s="66"/>
      <c r="BA527" s="66"/>
      <c r="BD527" s="66"/>
      <c r="BE527" s="66"/>
      <c r="BH527" s="66"/>
      <c r="BI527" s="66"/>
      <c r="BJ527" s="66"/>
      <c r="BK527" s="66"/>
      <c r="BL527" s="66"/>
      <c r="BM527" s="66"/>
      <c r="BO527" s="66"/>
      <c r="BP527" s="66"/>
      <c r="BQ527" s="66"/>
      <c r="BS527" s="66"/>
      <c r="BT527" s="66"/>
      <c r="BU527" s="66"/>
      <c r="BW527" s="66"/>
      <c r="BX527" s="66"/>
      <c r="BY527" s="66"/>
      <c r="BZ527" s="66"/>
      <c r="CA527" s="66"/>
      <c r="CB527" s="66"/>
      <c r="CC527" s="66"/>
      <c r="CF527" s="66"/>
      <c r="CG527" s="66"/>
      <c r="CJ527" s="66"/>
      <c r="CK527" s="66"/>
      <c r="CN527" s="66"/>
      <c r="CO527" s="66"/>
      <c r="CP527" s="66"/>
      <c r="CQ527" s="66"/>
      <c r="CR527" s="66"/>
      <c r="CS527" s="66"/>
      <c r="CV527" s="66"/>
      <c r="CW527" s="66"/>
      <c r="CZ527" s="66"/>
      <c r="DA527" s="66"/>
      <c r="DD527" s="66"/>
      <c r="DE527" s="66"/>
      <c r="DF527" s="66"/>
      <c r="DG527" s="66"/>
      <c r="DH527" s="66"/>
      <c r="DI527" s="66"/>
      <c r="DJ527" s="66"/>
      <c r="DK527" s="66"/>
      <c r="DL527" s="66"/>
      <c r="DM527" s="66"/>
      <c r="DN527" s="66"/>
      <c r="DO527" s="66"/>
      <c r="DP527" s="66"/>
      <c r="DQ527" s="66"/>
      <c r="DR527" s="66"/>
      <c r="DS527" s="66"/>
      <c r="DT527" s="66"/>
      <c r="DU527" s="66"/>
      <c r="DW527" s="66"/>
      <c r="DX527" s="66"/>
      <c r="DY527" s="66"/>
      <c r="EA527" s="66"/>
      <c r="EB527" s="66"/>
      <c r="EC527" s="66"/>
      <c r="EE527" s="66"/>
      <c r="EF527" s="66"/>
      <c r="EG527" s="66"/>
      <c r="EH527" s="66"/>
      <c r="EI527" s="66"/>
      <c r="EJ527" s="66"/>
      <c r="EK527" s="66"/>
      <c r="EN527" s="66"/>
      <c r="EO527" s="66"/>
      <c r="ER527" s="66"/>
      <c r="ES527" s="66"/>
      <c r="EV527" s="66"/>
      <c r="EW527" s="66"/>
      <c r="EX527" s="66"/>
      <c r="EY527" s="66"/>
      <c r="EZ527" s="66"/>
      <c r="FA527" s="66"/>
      <c r="FD527" s="66"/>
      <c r="FE527" s="66"/>
      <c r="FH527" s="66"/>
      <c r="FI527" s="66"/>
      <c r="FL527" s="66"/>
      <c r="FM527" s="66"/>
      <c r="FN527" s="66"/>
      <c r="FO527" s="66"/>
      <c r="FP527" s="66"/>
      <c r="FQ527" s="66"/>
      <c r="FS527" s="66"/>
      <c r="FT527" s="66"/>
      <c r="FU527" s="66"/>
      <c r="FW527" s="66"/>
      <c r="FX527" s="66"/>
      <c r="FY527" s="66"/>
      <c r="GA527" s="66"/>
      <c r="GB527" s="66"/>
      <c r="GC527" s="66"/>
      <c r="GD527" s="66"/>
      <c r="GE527" s="66"/>
      <c r="GF527" s="66"/>
      <c r="GG527" s="66"/>
      <c r="GH527" s="66"/>
      <c r="GI527" s="66"/>
      <c r="GJ527" s="66"/>
      <c r="GK527" s="66"/>
      <c r="GL527" s="66"/>
      <c r="GM527" s="66"/>
      <c r="GN527" s="66"/>
      <c r="GO527" s="66"/>
      <c r="GP527" s="66"/>
      <c r="GQ527" s="66"/>
      <c r="GR527" s="66"/>
      <c r="GS527" s="66"/>
      <c r="GT527" s="66"/>
      <c r="GU527" s="66"/>
      <c r="GV527" s="66"/>
      <c r="GW527" s="66"/>
      <c r="GX527" s="66"/>
      <c r="GY527" s="66"/>
      <c r="GZ527" s="66"/>
      <c r="HA527" s="66"/>
      <c r="HB527" s="66"/>
      <c r="HC527" s="66"/>
      <c r="HD527" s="66"/>
      <c r="HE527" s="66"/>
      <c r="HF527" s="66"/>
      <c r="HG527" s="66"/>
      <c r="HH527" s="66"/>
      <c r="HI527" s="66"/>
      <c r="HJ527" s="66"/>
      <c r="HK527" s="66"/>
      <c r="HL527" s="66"/>
      <c r="HM527" s="66"/>
    </row>
    <row r="528" spans="1:221">
      <c r="A528" s="66"/>
      <c r="B528" s="66"/>
      <c r="C528" s="66"/>
      <c r="D528" s="66"/>
      <c r="E528" s="66"/>
      <c r="F528" s="66"/>
      <c r="J528" s="66"/>
      <c r="K528" s="66"/>
      <c r="N528" s="66"/>
      <c r="O528" s="66"/>
      <c r="P528" s="66"/>
      <c r="Q528" s="66"/>
      <c r="S528" s="66"/>
      <c r="T528" s="66"/>
      <c r="U528" s="66"/>
      <c r="W528" s="66"/>
      <c r="X528" s="66"/>
      <c r="Y528" s="66"/>
      <c r="AA528" s="66"/>
      <c r="AB528" s="66"/>
      <c r="AC528" s="66"/>
      <c r="AD528" s="66"/>
      <c r="AE528" s="66"/>
      <c r="AF528" s="66"/>
      <c r="AG528" s="66"/>
      <c r="AJ528" s="66"/>
      <c r="AK528" s="66"/>
      <c r="AN528" s="66"/>
      <c r="AO528" s="66"/>
      <c r="AR528" s="66"/>
      <c r="AS528" s="66"/>
      <c r="AT528" s="66"/>
      <c r="AU528" s="66"/>
      <c r="AV528" s="66"/>
      <c r="AW528" s="66"/>
      <c r="AZ528" s="66"/>
      <c r="BA528" s="66"/>
      <c r="BD528" s="66"/>
      <c r="BE528" s="66"/>
      <c r="BH528" s="66"/>
      <c r="BI528" s="66"/>
      <c r="BJ528" s="66"/>
      <c r="BK528" s="66"/>
      <c r="BL528" s="66"/>
      <c r="BM528" s="66"/>
      <c r="BO528" s="66"/>
      <c r="BP528" s="66"/>
      <c r="BQ528" s="66"/>
      <c r="BS528" s="66"/>
      <c r="BT528" s="66"/>
      <c r="BU528" s="66"/>
      <c r="BW528" s="66"/>
      <c r="BX528" s="66"/>
      <c r="BY528" s="66"/>
      <c r="BZ528" s="66"/>
      <c r="CA528" s="66"/>
      <c r="CB528" s="66"/>
      <c r="CC528" s="66"/>
      <c r="CF528" s="66"/>
      <c r="CG528" s="66"/>
      <c r="CJ528" s="66"/>
      <c r="CK528" s="66"/>
      <c r="CN528" s="66"/>
      <c r="CO528" s="66"/>
      <c r="CP528" s="66"/>
      <c r="CQ528" s="66"/>
      <c r="CR528" s="66"/>
      <c r="CS528" s="66"/>
      <c r="CV528" s="66"/>
      <c r="CW528" s="66"/>
      <c r="CZ528" s="66"/>
      <c r="DA528" s="66"/>
      <c r="DD528" s="66"/>
      <c r="DE528" s="66"/>
      <c r="DF528" s="66"/>
      <c r="DG528" s="66"/>
      <c r="DH528" s="66"/>
      <c r="DI528" s="66"/>
      <c r="DJ528" s="66"/>
      <c r="DK528" s="66"/>
      <c r="DL528" s="66"/>
      <c r="DM528" s="66"/>
      <c r="DN528" s="66"/>
      <c r="DO528" s="66"/>
      <c r="DP528" s="66"/>
      <c r="DQ528" s="66"/>
      <c r="DR528" s="66"/>
      <c r="DS528" s="66"/>
      <c r="DT528" s="66"/>
      <c r="DU528" s="66"/>
      <c r="DW528" s="66"/>
      <c r="DX528" s="66"/>
      <c r="DY528" s="66"/>
      <c r="EA528" s="66"/>
      <c r="EB528" s="66"/>
      <c r="EC528" s="66"/>
      <c r="EE528" s="66"/>
      <c r="EF528" s="66"/>
      <c r="EG528" s="66"/>
      <c r="EH528" s="66"/>
      <c r="EI528" s="66"/>
      <c r="EJ528" s="66"/>
      <c r="EK528" s="66"/>
      <c r="EN528" s="66"/>
      <c r="EO528" s="66"/>
      <c r="ER528" s="66"/>
      <c r="ES528" s="66"/>
      <c r="EV528" s="66"/>
      <c r="EW528" s="66"/>
      <c r="EX528" s="66"/>
      <c r="EY528" s="66"/>
      <c r="EZ528" s="66"/>
      <c r="FA528" s="66"/>
      <c r="FD528" s="66"/>
      <c r="FE528" s="66"/>
      <c r="FH528" s="66"/>
      <c r="FI528" s="66"/>
      <c r="FL528" s="66"/>
      <c r="FM528" s="66"/>
      <c r="FN528" s="66"/>
      <c r="FO528" s="66"/>
      <c r="FP528" s="66"/>
      <c r="FQ528" s="66"/>
      <c r="FS528" s="66"/>
      <c r="FT528" s="66"/>
      <c r="FU528" s="66"/>
      <c r="FW528" s="66"/>
      <c r="FX528" s="66"/>
      <c r="FY528" s="66"/>
      <c r="GA528" s="66"/>
      <c r="GB528" s="66"/>
      <c r="GC528" s="66"/>
      <c r="GD528" s="66"/>
      <c r="GE528" s="66"/>
      <c r="GF528" s="66"/>
      <c r="GG528" s="66"/>
      <c r="GH528" s="66"/>
      <c r="GI528" s="66"/>
      <c r="GJ528" s="66"/>
      <c r="GK528" s="66"/>
      <c r="GL528" s="66"/>
      <c r="GM528" s="66"/>
      <c r="GN528" s="66"/>
      <c r="GO528" s="66"/>
      <c r="GP528" s="66"/>
      <c r="GQ528" s="66"/>
      <c r="GR528" s="66"/>
      <c r="GS528" s="66"/>
      <c r="GT528" s="66"/>
      <c r="GU528" s="66"/>
      <c r="GV528" s="66"/>
      <c r="GW528" s="66"/>
      <c r="GX528" s="66"/>
      <c r="GY528" s="66"/>
      <c r="GZ528" s="66"/>
      <c r="HA528" s="66"/>
      <c r="HB528" s="66"/>
      <c r="HC528" s="66"/>
      <c r="HD528" s="66"/>
      <c r="HE528" s="66"/>
      <c r="HF528" s="66"/>
      <c r="HG528" s="66"/>
      <c r="HH528" s="66"/>
      <c r="HI528" s="66"/>
      <c r="HJ528" s="66"/>
      <c r="HK528" s="66"/>
      <c r="HL528" s="66"/>
      <c r="HM528" s="66"/>
    </row>
    <row r="529" spans="1:221">
      <c r="A529" s="66"/>
      <c r="B529" s="66"/>
      <c r="C529" s="66"/>
      <c r="D529" s="66"/>
      <c r="E529" s="66"/>
      <c r="F529" s="66"/>
      <c r="J529" s="66"/>
      <c r="K529" s="66"/>
      <c r="N529" s="66"/>
      <c r="O529" s="66"/>
      <c r="P529" s="66"/>
      <c r="Q529" s="66"/>
      <c r="S529" s="66"/>
      <c r="T529" s="66"/>
      <c r="U529" s="66"/>
      <c r="W529" s="66"/>
      <c r="X529" s="66"/>
      <c r="Y529" s="66"/>
      <c r="AA529" s="66"/>
      <c r="AB529" s="66"/>
      <c r="AC529" s="66"/>
      <c r="AD529" s="66"/>
      <c r="AE529" s="66"/>
      <c r="AF529" s="66"/>
      <c r="AG529" s="66"/>
      <c r="AJ529" s="66"/>
      <c r="AK529" s="66"/>
      <c r="AN529" s="66"/>
      <c r="AO529" s="66"/>
      <c r="AR529" s="66"/>
      <c r="AS529" s="66"/>
      <c r="AT529" s="66"/>
      <c r="AU529" s="66"/>
      <c r="AV529" s="66"/>
      <c r="AW529" s="66"/>
      <c r="AZ529" s="66"/>
      <c r="BA529" s="66"/>
      <c r="BD529" s="66"/>
      <c r="BE529" s="66"/>
      <c r="BH529" s="66"/>
      <c r="BI529" s="66"/>
      <c r="BJ529" s="66"/>
      <c r="BK529" s="66"/>
      <c r="BL529" s="66"/>
      <c r="BM529" s="66"/>
      <c r="BO529" s="66"/>
      <c r="BP529" s="66"/>
      <c r="BQ529" s="66"/>
      <c r="BS529" s="66"/>
      <c r="BT529" s="66"/>
      <c r="BU529" s="66"/>
      <c r="BW529" s="66"/>
      <c r="BX529" s="66"/>
      <c r="BY529" s="66"/>
      <c r="BZ529" s="66"/>
      <c r="CA529" s="66"/>
      <c r="CB529" s="66"/>
      <c r="CC529" s="66"/>
      <c r="CF529" s="66"/>
      <c r="CG529" s="66"/>
      <c r="CJ529" s="66"/>
      <c r="CK529" s="66"/>
      <c r="CN529" s="66"/>
      <c r="CO529" s="66"/>
      <c r="CP529" s="66"/>
      <c r="CQ529" s="66"/>
      <c r="CR529" s="66"/>
      <c r="CS529" s="66"/>
      <c r="CV529" s="66"/>
      <c r="CW529" s="66"/>
      <c r="CZ529" s="66"/>
      <c r="DA529" s="66"/>
      <c r="DD529" s="66"/>
      <c r="DE529" s="66"/>
      <c r="DF529" s="66"/>
      <c r="DG529" s="66"/>
      <c r="DH529" s="66"/>
      <c r="DI529" s="66"/>
      <c r="DJ529" s="66"/>
      <c r="DK529" s="66"/>
      <c r="DL529" s="66"/>
      <c r="DM529" s="66"/>
      <c r="DN529" s="66"/>
      <c r="DO529" s="66"/>
      <c r="DP529" s="66"/>
      <c r="DQ529" s="66"/>
      <c r="DR529" s="66"/>
      <c r="DS529" s="66"/>
      <c r="DT529" s="66"/>
      <c r="DU529" s="66"/>
      <c r="DW529" s="66"/>
      <c r="DX529" s="66"/>
      <c r="DY529" s="66"/>
      <c r="EA529" s="66"/>
      <c r="EB529" s="66"/>
      <c r="EC529" s="66"/>
      <c r="EE529" s="66"/>
      <c r="EF529" s="66"/>
      <c r="EG529" s="66"/>
      <c r="EH529" s="66"/>
      <c r="EI529" s="66"/>
      <c r="EJ529" s="66"/>
      <c r="EK529" s="66"/>
      <c r="EN529" s="66"/>
      <c r="EO529" s="66"/>
      <c r="ER529" s="66"/>
      <c r="ES529" s="66"/>
      <c r="EV529" s="66"/>
      <c r="EW529" s="66"/>
      <c r="EX529" s="66"/>
      <c r="EY529" s="66"/>
      <c r="EZ529" s="66"/>
      <c r="FA529" s="66"/>
      <c r="FD529" s="66"/>
      <c r="FE529" s="66"/>
      <c r="FH529" s="66"/>
      <c r="FI529" s="66"/>
      <c r="FL529" s="66"/>
      <c r="FM529" s="66"/>
      <c r="FN529" s="66"/>
      <c r="FO529" s="66"/>
      <c r="FP529" s="66"/>
      <c r="FQ529" s="66"/>
      <c r="FS529" s="66"/>
      <c r="FT529" s="66"/>
      <c r="FU529" s="66"/>
      <c r="FW529" s="66"/>
      <c r="FX529" s="66"/>
      <c r="FY529" s="66"/>
      <c r="GA529" s="66"/>
      <c r="GB529" s="66"/>
      <c r="GC529" s="66"/>
      <c r="GD529" s="66"/>
      <c r="GE529" s="66"/>
      <c r="GF529" s="66"/>
      <c r="GG529" s="66"/>
      <c r="GH529" s="66"/>
      <c r="GI529" s="66"/>
      <c r="GJ529" s="66"/>
      <c r="GK529" s="66"/>
      <c r="GL529" s="66"/>
      <c r="GM529" s="66"/>
      <c r="GN529" s="66"/>
      <c r="GO529" s="66"/>
      <c r="GP529" s="66"/>
      <c r="GQ529" s="66"/>
      <c r="GR529" s="66"/>
      <c r="GS529" s="66"/>
      <c r="GT529" s="66"/>
      <c r="GU529" s="66"/>
      <c r="GV529" s="66"/>
      <c r="GW529" s="66"/>
      <c r="GX529" s="66"/>
      <c r="GY529" s="66"/>
      <c r="GZ529" s="66"/>
      <c r="HA529" s="66"/>
      <c r="HB529" s="66"/>
      <c r="HC529" s="66"/>
      <c r="HD529" s="66"/>
      <c r="HE529" s="66"/>
      <c r="HF529" s="66"/>
      <c r="HG529" s="66"/>
      <c r="HH529" s="66"/>
      <c r="HI529" s="66"/>
      <c r="HJ529" s="66"/>
      <c r="HK529" s="66"/>
      <c r="HL529" s="66"/>
      <c r="HM529" s="66"/>
    </row>
    <row r="530" spans="1:221">
      <c r="A530" s="66"/>
      <c r="B530" s="66"/>
      <c r="C530" s="66"/>
      <c r="D530" s="66"/>
      <c r="E530" s="66"/>
      <c r="F530" s="66"/>
      <c r="J530" s="66"/>
      <c r="K530" s="66"/>
      <c r="N530" s="66"/>
      <c r="O530" s="66"/>
      <c r="P530" s="66"/>
      <c r="Q530" s="66"/>
      <c r="S530" s="66"/>
      <c r="T530" s="66"/>
      <c r="U530" s="66"/>
      <c r="W530" s="66"/>
      <c r="X530" s="66"/>
      <c r="Y530" s="66"/>
      <c r="AA530" s="66"/>
      <c r="AB530" s="66"/>
      <c r="AC530" s="66"/>
      <c r="AD530" s="66"/>
      <c r="AE530" s="66"/>
      <c r="AF530" s="66"/>
      <c r="AG530" s="66"/>
      <c r="AJ530" s="66"/>
      <c r="AK530" s="66"/>
      <c r="AN530" s="66"/>
      <c r="AO530" s="66"/>
      <c r="AR530" s="66"/>
      <c r="AS530" s="66"/>
      <c r="AT530" s="66"/>
      <c r="AU530" s="66"/>
      <c r="AV530" s="66"/>
      <c r="AW530" s="66"/>
      <c r="AZ530" s="66"/>
      <c r="BA530" s="66"/>
      <c r="BD530" s="66"/>
      <c r="BE530" s="66"/>
      <c r="BH530" s="66"/>
      <c r="BI530" s="66"/>
      <c r="BJ530" s="66"/>
      <c r="BK530" s="66"/>
      <c r="BL530" s="66"/>
      <c r="BM530" s="66"/>
      <c r="BO530" s="66"/>
      <c r="BP530" s="66"/>
      <c r="BQ530" s="66"/>
      <c r="BS530" s="66"/>
      <c r="BT530" s="66"/>
      <c r="BU530" s="66"/>
      <c r="BW530" s="66"/>
      <c r="BX530" s="66"/>
      <c r="BY530" s="66"/>
      <c r="BZ530" s="66"/>
      <c r="CA530" s="66"/>
      <c r="CB530" s="66"/>
      <c r="CC530" s="66"/>
      <c r="CF530" s="66"/>
      <c r="CG530" s="66"/>
      <c r="CJ530" s="66"/>
      <c r="CK530" s="66"/>
      <c r="CN530" s="66"/>
      <c r="CO530" s="66"/>
      <c r="CP530" s="66"/>
      <c r="CQ530" s="66"/>
      <c r="CR530" s="66"/>
      <c r="CS530" s="66"/>
      <c r="CV530" s="66"/>
      <c r="CW530" s="66"/>
      <c r="CZ530" s="66"/>
      <c r="DA530" s="66"/>
      <c r="DD530" s="66"/>
      <c r="DE530" s="66"/>
      <c r="DF530" s="66"/>
      <c r="DG530" s="66"/>
      <c r="DH530" s="66"/>
      <c r="DI530" s="66"/>
      <c r="DJ530" s="66"/>
      <c r="DK530" s="66"/>
      <c r="DL530" s="66"/>
      <c r="DM530" s="66"/>
      <c r="DN530" s="66"/>
      <c r="DO530" s="66"/>
      <c r="DP530" s="66"/>
      <c r="DQ530" s="66"/>
      <c r="DR530" s="66"/>
      <c r="DS530" s="66"/>
      <c r="DT530" s="66"/>
      <c r="DU530" s="66"/>
      <c r="DW530" s="66"/>
      <c r="DX530" s="66"/>
      <c r="DY530" s="66"/>
      <c r="EA530" s="66"/>
      <c r="EB530" s="66"/>
      <c r="EC530" s="66"/>
      <c r="EE530" s="66"/>
      <c r="EF530" s="66"/>
      <c r="EG530" s="66"/>
      <c r="EH530" s="66"/>
      <c r="EI530" s="66"/>
      <c r="EJ530" s="66"/>
      <c r="EK530" s="66"/>
      <c r="EN530" s="66"/>
      <c r="EO530" s="66"/>
      <c r="ER530" s="66"/>
      <c r="ES530" s="66"/>
      <c r="EV530" s="66"/>
      <c r="EW530" s="66"/>
      <c r="EX530" s="66"/>
      <c r="EY530" s="66"/>
      <c r="EZ530" s="66"/>
      <c r="FA530" s="66"/>
      <c r="FD530" s="66"/>
      <c r="FE530" s="66"/>
      <c r="FH530" s="66"/>
      <c r="FI530" s="66"/>
      <c r="FL530" s="66"/>
      <c r="FM530" s="66"/>
      <c r="FN530" s="66"/>
      <c r="FO530" s="66"/>
      <c r="FP530" s="66"/>
      <c r="FQ530" s="66"/>
      <c r="FS530" s="66"/>
      <c r="FT530" s="66"/>
      <c r="FU530" s="66"/>
      <c r="FW530" s="66"/>
      <c r="FX530" s="66"/>
      <c r="FY530" s="66"/>
      <c r="GA530" s="66"/>
      <c r="GB530" s="66"/>
      <c r="GC530" s="66"/>
      <c r="GD530" s="66"/>
      <c r="GE530" s="66"/>
      <c r="GF530" s="66"/>
      <c r="GG530" s="66"/>
      <c r="GH530" s="66"/>
      <c r="GI530" s="66"/>
      <c r="GJ530" s="66"/>
      <c r="GK530" s="66"/>
      <c r="GL530" s="66"/>
      <c r="GM530" s="66"/>
      <c r="GN530" s="66"/>
      <c r="GO530" s="66"/>
      <c r="GP530" s="66"/>
      <c r="GQ530" s="66"/>
      <c r="GR530" s="66"/>
      <c r="GS530" s="66"/>
      <c r="GT530" s="66"/>
      <c r="GU530" s="66"/>
      <c r="GV530" s="66"/>
      <c r="GW530" s="66"/>
      <c r="GX530" s="66"/>
      <c r="GY530" s="66"/>
      <c r="GZ530" s="66"/>
      <c r="HA530" s="66"/>
      <c r="HB530" s="66"/>
      <c r="HC530" s="66"/>
      <c r="HD530" s="66"/>
      <c r="HE530" s="66"/>
      <c r="HF530" s="66"/>
      <c r="HG530" s="66"/>
      <c r="HH530" s="66"/>
      <c r="HI530" s="66"/>
      <c r="HJ530" s="66"/>
      <c r="HK530" s="66"/>
      <c r="HL530" s="66"/>
      <c r="HM530" s="66"/>
    </row>
    <row r="531" spans="1:221">
      <c r="A531" s="66"/>
      <c r="B531" s="66"/>
      <c r="C531" s="66"/>
      <c r="D531" s="66"/>
      <c r="E531" s="66"/>
      <c r="F531" s="66"/>
      <c r="J531" s="66"/>
      <c r="K531" s="66"/>
      <c r="N531" s="66"/>
      <c r="O531" s="66"/>
      <c r="P531" s="66"/>
      <c r="Q531" s="66"/>
      <c r="S531" s="66"/>
      <c r="T531" s="66"/>
      <c r="U531" s="66"/>
      <c r="W531" s="66"/>
      <c r="X531" s="66"/>
      <c r="Y531" s="66"/>
      <c r="AA531" s="66"/>
      <c r="AB531" s="66"/>
      <c r="AC531" s="66"/>
      <c r="AD531" s="66"/>
      <c r="AE531" s="66"/>
      <c r="AF531" s="66"/>
      <c r="AG531" s="66"/>
      <c r="AJ531" s="66"/>
      <c r="AK531" s="66"/>
      <c r="AN531" s="66"/>
      <c r="AO531" s="66"/>
      <c r="AR531" s="66"/>
      <c r="AS531" s="66"/>
      <c r="AT531" s="66"/>
      <c r="AU531" s="66"/>
      <c r="AV531" s="66"/>
      <c r="AW531" s="66"/>
      <c r="AZ531" s="66"/>
      <c r="BA531" s="66"/>
      <c r="BD531" s="66"/>
      <c r="BE531" s="66"/>
      <c r="BH531" s="66"/>
      <c r="BI531" s="66"/>
      <c r="BJ531" s="66"/>
      <c r="BK531" s="66"/>
      <c r="BL531" s="66"/>
      <c r="BM531" s="66"/>
      <c r="BO531" s="66"/>
      <c r="BP531" s="66"/>
      <c r="BQ531" s="66"/>
      <c r="BS531" s="66"/>
      <c r="BT531" s="66"/>
      <c r="BU531" s="66"/>
      <c r="BW531" s="66"/>
      <c r="BX531" s="66"/>
      <c r="BY531" s="66"/>
      <c r="BZ531" s="66"/>
      <c r="CA531" s="66"/>
      <c r="CB531" s="66"/>
      <c r="CC531" s="66"/>
      <c r="CF531" s="66"/>
      <c r="CG531" s="66"/>
      <c r="CJ531" s="66"/>
      <c r="CK531" s="66"/>
      <c r="CN531" s="66"/>
      <c r="CO531" s="66"/>
      <c r="CP531" s="66"/>
      <c r="CQ531" s="66"/>
      <c r="CR531" s="66"/>
      <c r="CS531" s="66"/>
      <c r="CV531" s="66"/>
      <c r="CW531" s="66"/>
      <c r="CZ531" s="66"/>
      <c r="DA531" s="66"/>
      <c r="DD531" s="66"/>
      <c r="DE531" s="66"/>
      <c r="DF531" s="66"/>
      <c r="DG531" s="66"/>
      <c r="DH531" s="66"/>
      <c r="DI531" s="66"/>
      <c r="DJ531" s="66"/>
      <c r="DK531" s="66"/>
      <c r="DL531" s="66"/>
      <c r="DM531" s="66"/>
      <c r="DN531" s="66"/>
      <c r="DO531" s="66"/>
      <c r="DP531" s="66"/>
      <c r="DQ531" s="66"/>
      <c r="DR531" s="66"/>
      <c r="DS531" s="66"/>
      <c r="DT531" s="66"/>
      <c r="DU531" s="66"/>
      <c r="DW531" s="66"/>
      <c r="DX531" s="66"/>
      <c r="DY531" s="66"/>
      <c r="EA531" s="66"/>
      <c r="EB531" s="66"/>
      <c r="EC531" s="66"/>
      <c r="EE531" s="66"/>
      <c r="EF531" s="66"/>
      <c r="EG531" s="66"/>
      <c r="EH531" s="66"/>
      <c r="EI531" s="66"/>
      <c r="EJ531" s="66"/>
      <c r="EK531" s="66"/>
      <c r="EN531" s="66"/>
      <c r="EO531" s="66"/>
      <c r="ER531" s="66"/>
      <c r="ES531" s="66"/>
      <c r="EV531" s="66"/>
      <c r="EW531" s="66"/>
      <c r="EX531" s="66"/>
      <c r="EY531" s="66"/>
      <c r="EZ531" s="66"/>
      <c r="FA531" s="66"/>
      <c r="FD531" s="66"/>
      <c r="FE531" s="66"/>
      <c r="FH531" s="66"/>
      <c r="FI531" s="66"/>
      <c r="FL531" s="66"/>
      <c r="FM531" s="66"/>
      <c r="FN531" s="66"/>
      <c r="FO531" s="66"/>
      <c r="FP531" s="66"/>
      <c r="FQ531" s="66"/>
      <c r="FS531" s="66"/>
      <c r="FT531" s="66"/>
      <c r="FU531" s="66"/>
      <c r="FW531" s="66"/>
      <c r="FX531" s="66"/>
      <c r="FY531" s="66"/>
      <c r="GA531" s="66"/>
      <c r="GB531" s="66"/>
      <c r="GC531" s="66"/>
      <c r="GD531" s="66"/>
      <c r="GE531" s="66"/>
      <c r="GF531" s="66"/>
      <c r="GG531" s="66"/>
      <c r="GH531" s="66"/>
      <c r="GI531" s="66"/>
      <c r="GJ531" s="66"/>
      <c r="GK531" s="66"/>
      <c r="GL531" s="66"/>
      <c r="GM531" s="66"/>
      <c r="GN531" s="66"/>
      <c r="GO531" s="66"/>
      <c r="GP531" s="66"/>
      <c r="GQ531" s="66"/>
      <c r="GR531" s="66"/>
      <c r="GS531" s="66"/>
      <c r="GT531" s="66"/>
      <c r="GU531" s="66"/>
      <c r="GV531" s="66"/>
      <c r="GW531" s="66"/>
      <c r="GX531" s="66"/>
      <c r="GY531" s="66"/>
      <c r="GZ531" s="66"/>
      <c r="HA531" s="66"/>
      <c r="HB531" s="66"/>
      <c r="HC531" s="66"/>
      <c r="HD531" s="66"/>
      <c r="HE531" s="66"/>
      <c r="HF531" s="66"/>
      <c r="HG531" s="66"/>
      <c r="HH531" s="66"/>
      <c r="HI531" s="66"/>
      <c r="HJ531" s="66"/>
      <c r="HK531" s="66"/>
      <c r="HL531" s="66"/>
      <c r="HM531" s="66"/>
    </row>
    <row r="532" spans="1:221">
      <c r="A532" s="66"/>
      <c r="B532" s="66"/>
      <c r="C532" s="66"/>
      <c r="D532" s="66"/>
      <c r="E532" s="66"/>
      <c r="F532" s="66"/>
      <c r="J532" s="66"/>
      <c r="K532" s="66"/>
      <c r="N532" s="66"/>
      <c r="O532" s="66"/>
      <c r="P532" s="66"/>
      <c r="Q532" s="66"/>
      <c r="S532" s="66"/>
      <c r="T532" s="66"/>
      <c r="U532" s="66"/>
      <c r="W532" s="66"/>
      <c r="X532" s="66"/>
      <c r="Y532" s="66"/>
      <c r="AA532" s="66"/>
      <c r="AB532" s="66"/>
      <c r="AC532" s="66"/>
      <c r="AD532" s="66"/>
      <c r="AE532" s="66"/>
      <c r="AF532" s="66"/>
      <c r="AG532" s="66"/>
      <c r="AJ532" s="66"/>
      <c r="AK532" s="66"/>
      <c r="AN532" s="66"/>
      <c r="AO532" s="66"/>
      <c r="AR532" s="66"/>
      <c r="AS532" s="66"/>
      <c r="AT532" s="66"/>
      <c r="AU532" s="66"/>
      <c r="AV532" s="66"/>
      <c r="AW532" s="66"/>
      <c r="AZ532" s="66"/>
      <c r="BA532" s="66"/>
      <c r="BD532" s="66"/>
      <c r="BE532" s="66"/>
      <c r="BH532" s="66"/>
      <c r="BI532" s="66"/>
      <c r="BJ532" s="66"/>
      <c r="BK532" s="66"/>
      <c r="BL532" s="66"/>
      <c r="BM532" s="66"/>
      <c r="BO532" s="66"/>
      <c r="BP532" s="66"/>
      <c r="BQ532" s="66"/>
      <c r="BS532" s="66"/>
      <c r="BT532" s="66"/>
      <c r="BU532" s="66"/>
      <c r="BW532" s="66"/>
      <c r="BX532" s="66"/>
      <c r="BY532" s="66"/>
      <c r="BZ532" s="66"/>
      <c r="CA532" s="66"/>
      <c r="CB532" s="66"/>
      <c r="CC532" s="66"/>
      <c r="CF532" s="66"/>
      <c r="CG532" s="66"/>
      <c r="CJ532" s="66"/>
      <c r="CK532" s="66"/>
      <c r="CN532" s="66"/>
      <c r="CO532" s="66"/>
      <c r="CP532" s="66"/>
      <c r="CQ532" s="66"/>
      <c r="CR532" s="66"/>
      <c r="CS532" s="66"/>
      <c r="CV532" s="66"/>
      <c r="CW532" s="66"/>
      <c r="CZ532" s="66"/>
      <c r="DA532" s="66"/>
      <c r="DD532" s="66"/>
      <c r="DE532" s="66"/>
      <c r="DF532" s="66"/>
      <c r="DG532" s="66"/>
      <c r="DH532" s="66"/>
      <c r="DI532" s="66"/>
      <c r="DJ532" s="66"/>
      <c r="DK532" s="66"/>
      <c r="DL532" s="66"/>
      <c r="DM532" s="66"/>
      <c r="DN532" s="66"/>
      <c r="DO532" s="66"/>
      <c r="DP532" s="66"/>
      <c r="DQ532" s="66"/>
      <c r="DR532" s="66"/>
      <c r="DS532" s="66"/>
      <c r="DT532" s="66"/>
      <c r="DU532" s="66"/>
      <c r="DW532" s="66"/>
      <c r="DX532" s="66"/>
      <c r="DY532" s="66"/>
      <c r="EA532" s="66"/>
      <c r="EB532" s="66"/>
      <c r="EC532" s="66"/>
      <c r="EE532" s="66"/>
      <c r="EF532" s="66"/>
      <c r="EG532" s="66"/>
      <c r="EH532" s="66"/>
      <c r="EI532" s="66"/>
      <c r="EJ532" s="66"/>
      <c r="EK532" s="66"/>
      <c r="EN532" s="66"/>
      <c r="EO532" s="66"/>
      <c r="ER532" s="66"/>
      <c r="ES532" s="66"/>
      <c r="EV532" s="66"/>
      <c r="EW532" s="66"/>
      <c r="EX532" s="66"/>
      <c r="EY532" s="66"/>
      <c r="EZ532" s="66"/>
      <c r="FA532" s="66"/>
      <c r="FD532" s="66"/>
      <c r="FE532" s="66"/>
      <c r="FH532" s="66"/>
      <c r="FI532" s="66"/>
      <c r="FL532" s="66"/>
      <c r="FM532" s="66"/>
      <c r="FN532" s="66"/>
      <c r="FO532" s="66"/>
      <c r="FP532" s="66"/>
      <c r="FQ532" s="66"/>
      <c r="FS532" s="66"/>
      <c r="FT532" s="66"/>
      <c r="FU532" s="66"/>
      <c r="FW532" s="66"/>
      <c r="FX532" s="66"/>
      <c r="FY532" s="66"/>
      <c r="GA532" s="66"/>
      <c r="GB532" s="66"/>
      <c r="GC532" s="66"/>
      <c r="GD532" s="66"/>
      <c r="GE532" s="66"/>
      <c r="GF532" s="66"/>
      <c r="GG532" s="66"/>
      <c r="GH532" s="66"/>
      <c r="GI532" s="66"/>
      <c r="GJ532" s="66"/>
      <c r="GK532" s="66"/>
      <c r="GL532" s="66"/>
      <c r="GM532" s="66"/>
      <c r="GN532" s="66"/>
      <c r="GO532" s="66"/>
      <c r="GP532" s="66"/>
      <c r="GQ532" s="66"/>
      <c r="GR532" s="66"/>
      <c r="GS532" s="66"/>
      <c r="GT532" s="66"/>
      <c r="GU532" s="66"/>
      <c r="GV532" s="66"/>
      <c r="GW532" s="66"/>
      <c r="GX532" s="66"/>
      <c r="GY532" s="66"/>
      <c r="GZ532" s="66"/>
      <c r="HA532" s="66"/>
      <c r="HB532" s="66"/>
      <c r="HC532" s="66"/>
      <c r="HD532" s="66"/>
      <c r="HE532" s="66"/>
      <c r="HF532" s="66"/>
      <c r="HG532" s="66"/>
      <c r="HH532" s="66"/>
      <c r="HI532" s="66"/>
      <c r="HJ532" s="66"/>
      <c r="HK532" s="66"/>
      <c r="HL532" s="66"/>
      <c r="HM532" s="66"/>
    </row>
    <row r="533" spans="1:221">
      <c r="A533" s="66"/>
      <c r="B533" s="66"/>
      <c r="C533" s="66"/>
      <c r="D533" s="66"/>
      <c r="E533" s="66"/>
      <c r="F533" s="66"/>
      <c r="J533" s="66"/>
      <c r="K533" s="66"/>
      <c r="N533" s="66"/>
      <c r="O533" s="66"/>
      <c r="P533" s="66"/>
      <c r="Q533" s="66"/>
      <c r="S533" s="66"/>
      <c r="T533" s="66"/>
      <c r="U533" s="66"/>
      <c r="W533" s="66"/>
      <c r="X533" s="66"/>
      <c r="Y533" s="66"/>
      <c r="AA533" s="66"/>
      <c r="AB533" s="66"/>
      <c r="AC533" s="66"/>
      <c r="AD533" s="66"/>
      <c r="AE533" s="66"/>
      <c r="AF533" s="66"/>
      <c r="AG533" s="66"/>
      <c r="AJ533" s="66"/>
      <c r="AK533" s="66"/>
      <c r="AN533" s="66"/>
      <c r="AO533" s="66"/>
      <c r="AR533" s="66"/>
      <c r="AS533" s="66"/>
      <c r="AT533" s="66"/>
      <c r="AU533" s="66"/>
      <c r="AV533" s="66"/>
      <c r="AW533" s="66"/>
      <c r="AZ533" s="66"/>
      <c r="BA533" s="66"/>
      <c r="BD533" s="66"/>
      <c r="BE533" s="66"/>
      <c r="BH533" s="66"/>
      <c r="BI533" s="66"/>
      <c r="BJ533" s="66"/>
      <c r="BK533" s="66"/>
      <c r="BL533" s="66"/>
      <c r="BM533" s="66"/>
      <c r="BO533" s="66"/>
      <c r="BP533" s="66"/>
      <c r="BQ533" s="66"/>
      <c r="BS533" s="66"/>
      <c r="BT533" s="66"/>
      <c r="BU533" s="66"/>
      <c r="BW533" s="66"/>
      <c r="BX533" s="66"/>
      <c r="BY533" s="66"/>
      <c r="BZ533" s="66"/>
      <c r="CA533" s="66"/>
      <c r="CB533" s="66"/>
      <c r="CC533" s="66"/>
      <c r="CF533" s="66"/>
      <c r="CG533" s="66"/>
      <c r="CJ533" s="66"/>
      <c r="CK533" s="66"/>
      <c r="CN533" s="66"/>
      <c r="CO533" s="66"/>
      <c r="CP533" s="66"/>
      <c r="CQ533" s="66"/>
      <c r="CR533" s="66"/>
      <c r="CS533" s="66"/>
      <c r="CV533" s="66"/>
      <c r="CW533" s="66"/>
      <c r="CZ533" s="66"/>
      <c r="DA533" s="66"/>
      <c r="DD533" s="66"/>
      <c r="DE533" s="66"/>
      <c r="DF533" s="66"/>
      <c r="DG533" s="66"/>
      <c r="DH533" s="66"/>
      <c r="DI533" s="66"/>
      <c r="DJ533" s="66"/>
      <c r="DK533" s="66"/>
      <c r="DL533" s="66"/>
      <c r="DM533" s="66"/>
      <c r="DN533" s="66"/>
      <c r="DO533" s="66"/>
      <c r="DP533" s="66"/>
      <c r="DQ533" s="66"/>
      <c r="DR533" s="66"/>
      <c r="DS533" s="66"/>
      <c r="DT533" s="66"/>
      <c r="DU533" s="66"/>
      <c r="DW533" s="66"/>
      <c r="DX533" s="66"/>
      <c r="DY533" s="66"/>
      <c r="EA533" s="66"/>
      <c r="EB533" s="66"/>
      <c r="EC533" s="66"/>
      <c r="EE533" s="66"/>
      <c r="EF533" s="66"/>
      <c r="EG533" s="66"/>
      <c r="EH533" s="66"/>
      <c r="EI533" s="66"/>
      <c r="EJ533" s="66"/>
      <c r="EK533" s="66"/>
      <c r="EN533" s="66"/>
      <c r="EO533" s="66"/>
      <c r="ER533" s="66"/>
      <c r="ES533" s="66"/>
      <c r="EV533" s="66"/>
      <c r="EW533" s="66"/>
      <c r="EX533" s="66"/>
      <c r="EY533" s="66"/>
      <c r="EZ533" s="66"/>
      <c r="FA533" s="66"/>
      <c r="FD533" s="66"/>
      <c r="FE533" s="66"/>
      <c r="FH533" s="66"/>
      <c r="FI533" s="66"/>
      <c r="FL533" s="66"/>
      <c r="FM533" s="66"/>
      <c r="FN533" s="66"/>
      <c r="FO533" s="66"/>
      <c r="FP533" s="66"/>
      <c r="FQ533" s="66"/>
      <c r="FS533" s="66"/>
      <c r="FT533" s="66"/>
      <c r="FU533" s="66"/>
      <c r="FW533" s="66"/>
      <c r="FX533" s="66"/>
      <c r="FY533" s="66"/>
      <c r="GA533" s="66"/>
      <c r="GB533" s="66"/>
      <c r="GC533" s="66"/>
      <c r="GD533" s="66"/>
      <c r="GE533" s="66"/>
      <c r="GF533" s="66"/>
      <c r="GG533" s="66"/>
      <c r="GH533" s="66"/>
      <c r="GI533" s="66"/>
      <c r="GJ533" s="66"/>
      <c r="GK533" s="66"/>
      <c r="GL533" s="66"/>
      <c r="GM533" s="66"/>
      <c r="GN533" s="66"/>
      <c r="GO533" s="66"/>
      <c r="GP533" s="66"/>
      <c r="GQ533" s="66"/>
      <c r="GR533" s="66"/>
      <c r="GS533" s="66"/>
      <c r="GT533" s="66"/>
      <c r="GU533" s="66"/>
      <c r="GV533" s="66"/>
      <c r="GW533" s="66"/>
      <c r="GX533" s="66"/>
      <c r="GY533" s="66"/>
      <c r="GZ533" s="66"/>
      <c r="HA533" s="66"/>
      <c r="HB533" s="66"/>
      <c r="HC533" s="66"/>
      <c r="HD533" s="66"/>
      <c r="HE533" s="66"/>
      <c r="HF533" s="66"/>
      <c r="HG533" s="66"/>
      <c r="HH533" s="66"/>
      <c r="HI533" s="66"/>
      <c r="HJ533" s="66"/>
      <c r="HK533" s="66"/>
      <c r="HL533" s="66"/>
      <c r="HM533" s="66"/>
    </row>
    <row r="534" spans="1:221">
      <c r="A534" s="66"/>
      <c r="B534" s="66"/>
      <c r="C534" s="66"/>
      <c r="D534" s="66"/>
      <c r="E534" s="66"/>
      <c r="F534" s="66"/>
      <c r="J534" s="66"/>
      <c r="K534" s="66"/>
      <c r="N534" s="66"/>
      <c r="O534" s="66"/>
      <c r="P534" s="66"/>
      <c r="Q534" s="66"/>
      <c r="S534" s="66"/>
      <c r="T534" s="66"/>
      <c r="U534" s="66"/>
      <c r="W534" s="66"/>
      <c r="X534" s="66"/>
      <c r="Y534" s="66"/>
      <c r="AA534" s="66"/>
      <c r="AB534" s="66"/>
      <c r="AC534" s="66"/>
      <c r="AD534" s="66"/>
      <c r="AE534" s="66"/>
      <c r="AF534" s="66"/>
      <c r="AG534" s="66"/>
      <c r="AJ534" s="66"/>
      <c r="AK534" s="66"/>
      <c r="AN534" s="66"/>
      <c r="AO534" s="66"/>
      <c r="AR534" s="66"/>
      <c r="AS534" s="66"/>
      <c r="AT534" s="66"/>
      <c r="AU534" s="66"/>
      <c r="AV534" s="66"/>
      <c r="AW534" s="66"/>
      <c r="AZ534" s="66"/>
      <c r="BA534" s="66"/>
      <c r="BD534" s="66"/>
      <c r="BE534" s="66"/>
      <c r="BH534" s="66"/>
      <c r="BI534" s="66"/>
      <c r="BJ534" s="66"/>
      <c r="BK534" s="66"/>
      <c r="BL534" s="66"/>
      <c r="BM534" s="66"/>
      <c r="BO534" s="66"/>
      <c r="BP534" s="66"/>
      <c r="BQ534" s="66"/>
      <c r="BS534" s="66"/>
      <c r="BT534" s="66"/>
      <c r="BU534" s="66"/>
      <c r="BW534" s="66"/>
      <c r="BX534" s="66"/>
      <c r="BY534" s="66"/>
      <c r="BZ534" s="66"/>
      <c r="CA534" s="66"/>
      <c r="CB534" s="66"/>
      <c r="CC534" s="66"/>
      <c r="CF534" s="66"/>
      <c r="CG534" s="66"/>
      <c r="CJ534" s="66"/>
      <c r="CK534" s="66"/>
      <c r="CN534" s="66"/>
      <c r="CO534" s="66"/>
      <c r="CP534" s="66"/>
      <c r="CQ534" s="66"/>
      <c r="CR534" s="66"/>
      <c r="CS534" s="66"/>
      <c r="CV534" s="66"/>
      <c r="CW534" s="66"/>
      <c r="CZ534" s="66"/>
      <c r="DA534" s="66"/>
      <c r="DD534" s="66"/>
      <c r="DE534" s="66"/>
      <c r="DF534" s="66"/>
      <c r="DG534" s="66"/>
      <c r="DH534" s="66"/>
      <c r="DI534" s="66"/>
      <c r="DJ534" s="66"/>
      <c r="DK534" s="66"/>
      <c r="DL534" s="66"/>
      <c r="DM534" s="66"/>
      <c r="DN534" s="66"/>
      <c r="DO534" s="66"/>
      <c r="DP534" s="66"/>
      <c r="DQ534" s="66"/>
      <c r="DR534" s="66"/>
      <c r="DS534" s="66"/>
      <c r="DT534" s="66"/>
      <c r="DU534" s="66"/>
      <c r="DW534" s="66"/>
      <c r="DX534" s="66"/>
      <c r="DY534" s="66"/>
      <c r="EA534" s="66"/>
      <c r="EB534" s="66"/>
      <c r="EC534" s="66"/>
      <c r="EE534" s="66"/>
      <c r="EF534" s="66"/>
      <c r="EG534" s="66"/>
      <c r="EH534" s="66"/>
      <c r="EI534" s="66"/>
      <c r="EJ534" s="66"/>
      <c r="EK534" s="66"/>
      <c r="EN534" s="66"/>
      <c r="EO534" s="66"/>
      <c r="ER534" s="66"/>
      <c r="ES534" s="66"/>
      <c r="EV534" s="66"/>
      <c r="EW534" s="66"/>
      <c r="EX534" s="66"/>
      <c r="EY534" s="66"/>
      <c r="EZ534" s="66"/>
      <c r="FA534" s="66"/>
      <c r="FD534" s="66"/>
      <c r="FE534" s="66"/>
      <c r="FH534" s="66"/>
      <c r="FI534" s="66"/>
      <c r="FL534" s="66"/>
      <c r="FM534" s="66"/>
      <c r="FN534" s="66"/>
      <c r="FO534" s="66"/>
      <c r="FP534" s="66"/>
      <c r="FQ534" s="66"/>
      <c r="FS534" s="66"/>
      <c r="FT534" s="66"/>
      <c r="FU534" s="66"/>
      <c r="FW534" s="66"/>
      <c r="FX534" s="66"/>
      <c r="FY534" s="66"/>
      <c r="GA534" s="66"/>
      <c r="GB534" s="66"/>
      <c r="GC534" s="66"/>
      <c r="GD534" s="66"/>
      <c r="GE534" s="66"/>
      <c r="GF534" s="66"/>
      <c r="GG534" s="66"/>
      <c r="GH534" s="66"/>
      <c r="GI534" s="66"/>
      <c r="GJ534" s="66"/>
      <c r="GK534" s="66"/>
      <c r="GL534" s="66"/>
      <c r="GM534" s="66"/>
      <c r="GN534" s="66"/>
      <c r="GO534" s="66"/>
      <c r="GP534" s="66"/>
      <c r="GQ534" s="66"/>
      <c r="GR534" s="66"/>
      <c r="GS534" s="66"/>
      <c r="GT534" s="66"/>
      <c r="GU534" s="66"/>
      <c r="GV534" s="66"/>
      <c r="GW534" s="66"/>
      <c r="GX534" s="66"/>
      <c r="GY534" s="66"/>
      <c r="GZ534" s="66"/>
      <c r="HA534" s="66"/>
      <c r="HB534" s="66"/>
      <c r="HC534" s="66"/>
      <c r="HD534" s="66"/>
      <c r="HE534" s="66"/>
      <c r="HF534" s="66"/>
      <c r="HG534" s="66"/>
      <c r="HH534" s="66"/>
      <c r="HI534" s="66"/>
      <c r="HJ534" s="66"/>
      <c r="HK534" s="66"/>
      <c r="HL534" s="66"/>
      <c r="HM534" s="66"/>
    </row>
    <row r="535" spans="1:221">
      <c r="A535" s="66"/>
      <c r="B535" s="66"/>
      <c r="C535" s="66"/>
      <c r="D535" s="66"/>
      <c r="E535" s="66"/>
      <c r="F535" s="66"/>
      <c r="J535" s="66"/>
      <c r="K535" s="66"/>
      <c r="N535" s="66"/>
      <c r="O535" s="66"/>
      <c r="P535" s="66"/>
      <c r="Q535" s="66"/>
      <c r="S535" s="66"/>
      <c r="T535" s="66"/>
      <c r="U535" s="66"/>
      <c r="W535" s="66"/>
      <c r="X535" s="66"/>
      <c r="Y535" s="66"/>
      <c r="AA535" s="66"/>
      <c r="AB535" s="66"/>
      <c r="AC535" s="66"/>
      <c r="AD535" s="66"/>
      <c r="AE535" s="66"/>
      <c r="AF535" s="66"/>
      <c r="AG535" s="66"/>
      <c r="AJ535" s="66"/>
      <c r="AK535" s="66"/>
      <c r="AN535" s="66"/>
      <c r="AO535" s="66"/>
      <c r="AR535" s="66"/>
      <c r="AS535" s="66"/>
      <c r="AT535" s="66"/>
      <c r="AU535" s="66"/>
      <c r="AV535" s="66"/>
      <c r="AW535" s="66"/>
      <c r="AZ535" s="66"/>
      <c r="BA535" s="66"/>
      <c r="BD535" s="66"/>
      <c r="BE535" s="66"/>
      <c r="BH535" s="66"/>
      <c r="BI535" s="66"/>
      <c r="BJ535" s="66"/>
      <c r="BK535" s="66"/>
      <c r="BL535" s="66"/>
      <c r="BM535" s="66"/>
      <c r="BO535" s="66"/>
      <c r="BP535" s="66"/>
      <c r="BQ535" s="66"/>
      <c r="BS535" s="66"/>
      <c r="BT535" s="66"/>
      <c r="BU535" s="66"/>
      <c r="BW535" s="66"/>
      <c r="BX535" s="66"/>
      <c r="BY535" s="66"/>
      <c r="BZ535" s="66"/>
      <c r="CA535" s="66"/>
      <c r="CB535" s="66"/>
      <c r="CC535" s="66"/>
      <c r="CF535" s="66"/>
      <c r="CG535" s="66"/>
      <c r="CJ535" s="66"/>
      <c r="CK535" s="66"/>
      <c r="CN535" s="66"/>
      <c r="CO535" s="66"/>
      <c r="CP535" s="66"/>
      <c r="CQ535" s="66"/>
      <c r="CR535" s="66"/>
      <c r="CS535" s="66"/>
      <c r="CV535" s="66"/>
      <c r="CW535" s="66"/>
      <c r="CZ535" s="66"/>
      <c r="DA535" s="66"/>
      <c r="DD535" s="66"/>
      <c r="DE535" s="66"/>
      <c r="DF535" s="66"/>
      <c r="DG535" s="66"/>
      <c r="DH535" s="66"/>
      <c r="DI535" s="66"/>
      <c r="DJ535" s="66"/>
      <c r="DK535" s="66"/>
      <c r="DL535" s="66"/>
      <c r="DM535" s="66"/>
      <c r="DN535" s="66"/>
      <c r="DO535" s="66"/>
      <c r="DP535" s="66"/>
      <c r="DQ535" s="66"/>
      <c r="DR535" s="66"/>
      <c r="DS535" s="66"/>
      <c r="DT535" s="66"/>
      <c r="DU535" s="66"/>
      <c r="DW535" s="66"/>
      <c r="DX535" s="66"/>
      <c r="DY535" s="66"/>
      <c r="EA535" s="66"/>
      <c r="EB535" s="66"/>
      <c r="EC535" s="66"/>
      <c r="EE535" s="66"/>
      <c r="EF535" s="66"/>
      <c r="EG535" s="66"/>
      <c r="EH535" s="66"/>
      <c r="EI535" s="66"/>
      <c r="EJ535" s="66"/>
      <c r="EK535" s="66"/>
      <c r="EN535" s="66"/>
      <c r="EO535" s="66"/>
      <c r="ER535" s="66"/>
      <c r="ES535" s="66"/>
      <c r="EV535" s="66"/>
      <c r="EW535" s="66"/>
      <c r="EX535" s="66"/>
      <c r="EY535" s="66"/>
      <c r="EZ535" s="66"/>
      <c r="FA535" s="66"/>
      <c r="FD535" s="66"/>
      <c r="FE535" s="66"/>
      <c r="FH535" s="66"/>
      <c r="FI535" s="66"/>
      <c r="FL535" s="66"/>
      <c r="FM535" s="66"/>
      <c r="FN535" s="66"/>
      <c r="FO535" s="66"/>
      <c r="FP535" s="66"/>
      <c r="FQ535" s="66"/>
      <c r="FS535" s="66"/>
      <c r="FT535" s="66"/>
      <c r="FU535" s="66"/>
      <c r="FW535" s="66"/>
      <c r="FX535" s="66"/>
      <c r="FY535" s="66"/>
      <c r="GA535" s="66"/>
      <c r="GB535" s="66"/>
      <c r="GC535" s="66"/>
      <c r="GD535" s="66"/>
      <c r="GE535" s="66"/>
      <c r="GF535" s="66"/>
      <c r="GG535" s="66"/>
      <c r="GH535" s="66"/>
      <c r="GI535" s="66"/>
      <c r="GJ535" s="66"/>
      <c r="GK535" s="66"/>
      <c r="GL535" s="66"/>
      <c r="GM535" s="66"/>
      <c r="GN535" s="66"/>
      <c r="GO535" s="66"/>
      <c r="GP535" s="66"/>
      <c r="GQ535" s="66"/>
      <c r="GR535" s="66"/>
      <c r="GS535" s="66"/>
      <c r="GT535" s="66"/>
      <c r="GU535" s="66"/>
      <c r="GV535" s="66"/>
      <c r="GW535" s="66"/>
      <c r="GX535" s="66"/>
      <c r="GY535" s="66"/>
      <c r="GZ535" s="66"/>
      <c r="HA535" s="66"/>
      <c r="HB535" s="66"/>
      <c r="HC535" s="66"/>
      <c r="HD535" s="66"/>
      <c r="HE535" s="66"/>
      <c r="HF535" s="66"/>
      <c r="HG535" s="66"/>
      <c r="HH535" s="66"/>
      <c r="HI535" s="66"/>
      <c r="HJ535" s="66"/>
      <c r="HK535" s="66"/>
      <c r="HL535" s="66"/>
      <c r="HM535" s="66"/>
    </row>
    <row r="536" spans="1:221">
      <c r="A536" s="66"/>
      <c r="B536" s="66"/>
      <c r="C536" s="66"/>
      <c r="D536" s="66"/>
      <c r="E536" s="66"/>
      <c r="F536" s="66"/>
      <c r="J536" s="66"/>
      <c r="K536" s="66"/>
      <c r="N536" s="66"/>
      <c r="O536" s="66"/>
      <c r="P536" s="66"/>
      <c r="Q536" s="66"/>
      <c r="S536" s="66"/>
      <c r="T536" s="66"/>
      <c r="U536" s="66"/>
      <c r="W536" s="66"/>
      <c r="X536" s="66"/>
      <c r="Y536" s="66"/>
      <c r="AA536" s="66"/>
      <c r="AB536" s="66"/>
      <c r="AC536" s="66"/>
      <c r="AD536" s="66"/>
      <c r="AE536" s="66"/>
      <c r="AF536" s="66"/>
      <c r="AG536" s="66"/>
      <c r="AJ536" s="66"/>
      <c r="AK536" s="66"/>
      <c r="AN536" s="66"/>
      <c r="AO536" s="66"/>
      <c r="AR536" s="66"/>
      <c r="AS536" s="66"/>
      <c r="AT536" s="66"/>
      <c r="AU536" s="66"/>
      <c r="AV536" s="66"/>
      <c r="AW536" s="66"/>
      <c r="AZ536" s="66"/>
      <c r="BA536" s="66"/>
      <c r="BD536" s="66"/>
      <c r="BE536" s="66"/>
      <c r="BH536" s="66"/>
      <c r="BI536" s="66"/>
      <c r="BJ536" s="66"/>
      <c r="BK536" s="66"/>
      <c r="BL536" s="66"/>
      <c r="BM536" s="66"/>
      <c r="BO536" s="66"/>
      <c r="BP536" s="66"/>
      <c r="BQ536" s="66"/>
      <c r="BS536" s="66"/>
      <c r="BT536" s="66"/>
      <c r="BU536" s="66"/>
      <c r="BW536" s="66"/>
      <c r="BX536" s="66"/>
      <c r="BY536" s="66"/>
      <c r="BZ536" s="66"/>
      <c r="CA536" s="66"/>
      <c r="CB536" s="66"/>
      <c r="CC536" s="66"/>
      <c r="CF536" s="66"/>
      <c r="CG536" s="66"/>
      <c r="CJ536" s="66"/>
      <c r="CK536" s="66"/>
      <c r="CN536" s="66"/>
      <c r="CO536" s="66"/>
      <c r="CP536" s="66"/>
      <c r="CQ536" s="66"/>
      <c r="CR536" s="66"/>
      <c r="CS536" s="66"/>
      <c r="CV536" s="66"/>
      <c r="CW536" s="66"/>
      <c r="CZ536" s="66"/>
      <c r="DA536" s="66"/>
      <c r="DD536" s="66"/>
      <c r="DE536" s="66"/>
      <c r="DF536" s="66"/>
      <c r="DG536" s="66"/>
      <c r="DH536" s="66"/>
      <c r="DI536" s="66"/>
      <c r="DJ536" s="66"/>
      <c r="DK536" s="66"/>
      <c r="DL536" s="66"/>
      <c r="DM536" s="66"/>
      <c r="DN536" s="66"/>
      <c r="DO536" s="66"/>
      <c r="DP536" s="66"/>
      <c r="DQ536" s="66"/>
      <c r="DR536" s="66"/>
      <c r="DS536" s="66"/>
      <c r="DT536" s="66"/>
      <c r="DU536" s="66"/>
      <c r="DW536" s="66"/>
      <c r="DX536" s="66"/>
      <c r="DY536" s="66"/>
      <c r="EA536" s="66"/>
      <c r="EB536" s="66"/>
      <c r="EC536" s="66"/>
      <c r="EE536" s="66"/>
      <c r="EF536" s="66"/>
      <c r="EG536" s="66"/>
      <c r="EH536" s="66"/>
      <c r="EI536" s="66"/>
      <c r="EJ536" s="66"/>
      <c r="EK536" s="66"/>
      <c r="EN536" s="66"/>
      <c r="EO536" s="66"/>
      <c r="ER536" s="66"/>
      <c r="ES536" s="66"/>
      <c r="EV536" s="66"/>
      <c r="EW536" s="66"/>
      <c r="EX536" s="66"/>
      <c r="EY536" s="66"/>
      <c r="EZ536" s="66"/>
      <c r="FA536" s="66"/>
      <c r="FD536" s="66"/>
      <c r="FE536" s="66"/>
      <c r="FH536" s="66"/>
      <c r="FI536" s="66"/>
      <c r="FL536" s="66"/>
      <c r="FM536" s="66"/>
      <c r="FN536" s="66"/>
      <c r="FO536" s="66"/>
      <c r="FP536" s="66"/>
      <c r="FQ536" s="66"/>
      <c r="FS536" s="66"/>
      <c r="FT536" s="66"/>
      <c r="FU536" s="66"/>
      <c r="FW536" s="66"/>
      <c r="FX536" s="66"/>
      <c r="FY536" s="66"/>
      <c r="GA536" s="66"/>
      <c r="GB536" s="66"/>
      <c r="GC536" s="66"/>
      <c r="GD536" s="66"/>
      <c r="GE536" s="66"/>
      <c r="GF536" s="66"/>
      <c r="GG536" s="66"/>
      <c r="GH536" s="66"/>
      <c r="GI536" s="66"/>
      <c r="GJ536" s="66"/>
      <c r="GK536" s="66"/>
      <c r="GL536" s="66"/>
      <c r="GM536" s="66"/>
      <c r="GN536" s="66"/>
      <c r="GO536" s="66"/>
      <c r="GP536" s="66"/>
      <c r="GQ536" s="66"/>
      <c r="GR536" s="66"/>
      <c r="GS536" s="66"/>
      <c r="GT536" s="66"/>
      <c r="GU536" s="66"/>
      <c r="GV536" s="66"/>
      <c r="GW536" s="66"/>
      <c r="GX536" s="66"/>
      <c r="GY536" s="66"/>
      <c r="GZ536" s="66"/>
      <c r="HA536" s="66"/>
      <c r="HB536" s="66"/>
      <c r="HC536" s="66"/>
      <c r="HD536" s="66"/>
      <c r="HE536" s="66"/>
      <c r="HF536" s="66"/>
      <c r="HG536" s="66"/>
      <c r="HH536" s="66"/>
      <c r="HI536" s="66"/>
      <c r="HJ536" s="66"/>
      <c r="HK536" s="66"/>
      <c r="HL536" s="66"/>
      <c r="HM536" s="66"/>
    </row>
    <row r="537" spans="1:221">
      <c r="A537" s="66"/>
      <c r="B537" s="66"/>
      <c r="C537" s="66"/>
      <c r="D537" s="66"/>
      <c r="E537" s="66"/>
      <c r="F537" s="66"/>
      <c r="J537" s="66"/>
      <c r="K537" s="66"/>
      <c r="N537" s="66"/>
      <c r="O537" s="66"/>
      <c r="P537" s="66"/>
      <c r="Q537" s="66"/>
      <c r="S537" s="66"/>
      <c r="T537" s="66"/>
      <c r="U537" s="66"/>
      <c r="W537" s="66"/>
      <c r="X537" s="66"/>
      <c r="Y537" s="66"/>
      <c r="AA537" s="66"/>
      <c r="AB537" s="66"/>
      <c r="AC537" s="66"/>
      <c r="AD537" s="66"/>
      <c r="AE537" s="66"/>
      <c r="AF537" s="66"/>
      <c r="AG537" s="66"/>
      <c r="AJ537" s="66"/>
      <c r="AK537" s="66"/>
      <c r="AN537" s="66"/>
      <c r="AO537" s="66"/>
      <c r="AR537" s="66"/>
      <c r="AS537" s="66"/>
      <c r="AT537" s="66"/>
      <c r="AU537" s="66"/>
      <c r="AV537" s="66"/>
      <c r="AW537" s="66"/>
      <c r="AZ537" s="66"/>
      <c r="BA537" s="66"/>
      <c r="BD537" s="66"/>
      <c r="BE537" s="66"/>
      <c r="BH537" s="66"/>
      <c r="BI537" s="66"/>
      <c r="BJ537" s="66"/>
      <c r="BK537" s="66"/>
      <c r="BL537" s="66"/>
      <c r="BM537" s="66"/>
      <c r="BO537" s="66"/>
      <c r="BP537" s="66"/>
      <c r="BQ537" s="66"/>
      <c r="BS537" s="66"/>
      <c r="BT537" s="66"/>
      <c r="BU537" s="66"/>
      <c r="BW537" s="66"/>
      <c r="BX537" s="66"/>
      <c r="BY537" s="66"/>
      <c r="BZ537" s="66"/>
      <c r="CA537" s="66"/>
      <c r="CB537" s="66"/>
      <c r="CC537" s="66"/>
      <c r="CF537" s="66"/>
      <c r="CG537" s="66"/>
      <c r="CJ537" s="66"/>
      <c r="CK537" s="66"/>
      <c r="CN537" s="66"/>
      <c r="CO537" s="66"/>
      <c r="CP537" s="66"/>
      <c r="CQ537" s="66"/>
      <c r="CR537" s="66"/>
      <c r="CS537" s="66"/>
      <c r="CV537" s="66"/>
      <c r="CW537" s="66"/>
      <c r="CZ537" s="66"/>
      <c r="DA537" s="66"/>
      <c r="DD537" s="66"/>
      <c r="DE537" s="66"/>
      <c r="DF537" s="66"/>
      <c r="DG537" s="66"/>
      <c r="DH537" s="66"/>
      <c r="DI537" s="66"/>
      <c r="DJ537" s="66"/>
      <c r="DK537" s="66"/>
      <c r="DL537" s="66"/>
      <c r="DM537" s="66"/>
      <c r="DN537" s="66"/>
      <c r="DO537" s="66"/>
      <c r="DP537" s="66"/>
      <c r="DQ537" s="66"/>
      <c r="DR537" s="66"/>
      <c r="DS537" s="66"/>
      <c r="DT537" s="66"/>
      <c r="DU537" s="66"/>
      <c r="DW537" s="66"/>
      <c r="DX537" s="66"/>
      <c r="DY537" s="66"/>
      <c r="EA537" s="66"/>
      <c r="EB537" s="66"/>
      <c r="EC537" s="66"/>
      <c r="EE537" s="66"/>
      <c r="EF537" s="66"/>
      <c r="EG537" s="66"/>
      <c r="EH537" s="66"/>
      <c r="EI537" s="66"/>
      <c r="EJ537" s="66"/>
      <c r="EK537" s="66"/>
      <c r="EN537" s="66"/>
      <c r="EO537" s="66"/>
      <c r="ER537" s="66"/>
      <c r="ES537" s="66"/>
      <c r="EV537" s="66"/>
      <c r="EW537" s="66"/>
      <c r="EX537" s="66"/>
      <c r="EY537" s="66"/>
      <c r="EZ537" s="66"/>
      <c r="FA537" s="66"/>
      <c r="FD537" s="66"/>
      <c r="FE537" s="66"/>
      <c r="FH537" s="66"/>
      <c r="FI537" s="66"/>
      <c r="FL537" s="66"/>
      <c r="FM537" s="66"/>
      <c r="FN537" s="66"/>
      <c r="FO537" s="66"/>
      <c r="FP537" s="66"/>
      <c r="FQ537" s="66"/>
      <c r="FS537" s="66"/>
      <c r="FT537" s="66"/>
      <c r="FU537" s="66"/>
      <c r="FW537" s="66"/>
      <c r="FX537" s="66"/>
      <c r="FY537" s="66"/>
      <c r="GA537" s="66"/>
      <c r="GB537" s="66"/>
      <c r="GC537" s="66"/>
      <c r="GD537" s="66"/>
      <c r="GE537" s="66"/>
      <c r="GF537" s="66"/>
      <c r="GG537" s="66"/>
      <c r="GH537" s="66"/>
      <c r="GI537" s="66"/>
      <c r="GJ537" s="66"/>
      <c r="GK537" s="66"/>
      <c r="GL537" s="66"/>
      <c r="GM537" s="66"/>
      <c r="GN537" s="66"/>
      <c r="GO537" s="66"/>
      <c r="GP537" s="66"/>
      <c r="GQ537" s="66"/>
      <c r="GR537" s="66"/>
      <c r="GS537" s="66"/>
      <c r="GT537" s="66"/>
      <c r="GU537" s="66"/>
      <c r="GV537" s="66"/>
      <c r="GW537" s="66"/>
      <c r="GX537" s="66"/>
      <c r="GY537" s="66"/>
      <c r="GZ537" s="66"/>
      <c r="HA537" s="66"/>
      <c r="HB537" s="66"/>
      <c r="HC537" s="66"/>
      <c r="HD537" s="66"/>
      <c r="HE537" s="66"/>
      <c r="HF537" s="66"/>
      <c r="HG537" s="66"/>
      <c r="HH537" s="66"/>
      <c r="HI537" s="66"/>
      <c r="HJ537" s="66"/>
      <c r="HK537" s="66"/>
      <c r="HL537" s="66"/>
      <c r="HM537" s="66"/>
    </row>
    <row r="538" spans="1:221">
      <c r="A538" s="66"/>
      <c r="B538" s="66"/>
      <c r="C538" s="66"/>
      <c r="D538" s="66"/>
      <c r="E538" s="66"/>
      <c r="F538" s="66"/>
      <c r="J538" s="66"/>
      <c r="K538" s="66"/>
      <c r="N538" s="66"/>
      <c r="O538" s="66"/>
      <c r="P538" s="66"/>
      <c r="Q538" s="66"/>
      <c r="S538" s="66"/>
      <c r="T538" s="66"/>
      <c r="U538" s="66"/>
      <c r="W538" s="66"/>
      <c r="X538" s="66"/>
      <c r="Y538" s="66"/>
      <c r="AA538" s="66"/>
      <c r="AB538" s="66"/>
      <c r="AC538" s="66"/>
      <c r="AD538" s="66"/>
      <c r="AE538" s="66"/>
      <c r="AF538" s="66"/>
      <c r="AG538" s="66"/>
      <c r="AJ538" s="66"/>
      <c r="AK538" s="66"/>
      <c r="AN538" s="66"/>
      <c r="AO538" s="66"/>
      <c r="AR538" s="66"/>
      <c r="AS538" s="66"/>
      <c r="AT538" s="66"/>
      <c r="AU538" s="66"/>
      <c r="AV538" s="66"/>
      <c r="AW538" s="66"/>
      <c r="AZ538" s="66"/>
      <c r="BA538" s="66"/>
      <c r="BD538" s="66"/>
      <c r="BE538" s="66"/>
      <c r="BH538" s="66"/>
      <c r="BI538" s="66"/>
      <c r="BJ538" s="66"/>
      <c r="BK538" s="66"/>
      <c r="BL538" s="66"/>
      <c r="BM538" s="66"/>
      <c r="BO538" s="66"/>
      <c r="BP538" s="66"/>
      <c r="BQ538" s="66"/>
      <c r="BS538" s="66"/>
      <c r="BT538" s="66"/>
      <c r="BU538" s="66"/>
      <c r="BW538" s="66"/>
      <c r="BX538" s="66"/>
      <c r="BY538" s="66"/>
      <c r="BZ538" s="66"/>
      <c r="CA538" s="66"/>
      <c r="CB538" s="66"/>
      <c r="CC538" s="66"/>
      <c r="CF538" s="66"/>
      <c r="CG538" s="66"/>
      <c r="CJ538" s="66"/>
      <c r="CK538" s="66"/>
      <c r="CN538" s="66"/>
      <c r="CO538" s="66"/>
      <c r="CP538" s="66"/>
      <c r="CQ538" s="66"/>
      <c r="CR538" s="66"/>
      <c r="CS538" s="66"/>
      <c r="CV538" s="66"/>
      <c r="CW538" s="66"/>
      <c r="CZ538" s="66"/>
      <c r="DA538" s="66"/>
      <c r="DD538" s="66"/>
      <c r="DE538" s="66"/>
      <c r="DF538" s="66"/>
      <c r="DG538" s="66"/>
      <c r="DH538" s="66"/>
      <c r="DI538" s="66"/>
      <c r="DJ538" s="66"/>
      <c r="DK538" s="66"/>
      <c r="DL538" s="66"/>
      <c r="DM538" s="66"/>
      <c r="DN538" s="66"/>
      <c r="DO538" s="66"/>
      <c r="DP538" s="66"/>
      <c r="DQ538" s="66"/>
      <c r="DR538" s="66"/>
      <c r="DS538" s="66"/>
      <c r="DT538" s="66"/>
      <c r="DU538" s="66"/>
      <c r="DW538" s="66"/>
      <c r="DX538" s="66"/>
      <c r="DY538" s="66"/>
      <c r="EA538" s="66"/>
      <c r="EB538" s="66"/>
      <c r="EC538" s="66"/>
      <c r="EE538" s="66"/>
      <c r="EF538" s="66"/>
      <c r="EG538" s="66"/>
      <c r="EH538" s="66"/>
      <c r="EI538" s="66"/>
      <c r="EJ538" s="66"/>
      <c r="EK538" s="66"/>
      <c r="EN538" s="66"/>
      <c r="EO538" s="66"/>
      <c r="ER538" s="66"/>
      <c r="ES538" s="66"/>
      <c r="EV538" s="66"/>
      <c r="EW538" s="66"/>
      <c r="EX538" s="66"/>
      <c r="EY538" s="66"/>
      <c r="EZ538" s="66"/>
      <c r="FA538" s="66"/>
      <c r="FD538" s="66"/>
      <c r="FE538" s="66"/>
      <c r="FH538" s="66"/>
      <c r="FI538" s="66"/>
      <c r="FL538" s="66"/>
      <c r="FM538" s="66"/>
      <c r="FN538" s="66"/>
      <c r="FO538" s="66"/>
      <c r="FP538" s="66"/>
      <c r="FQ538" s="66"/>
      <c r="FS538" s="66"/>
      <c r="FT538" s="66"/>
      <c r="FU538" s="66"/>
      <c r="FW538" s="66"/>
      <c r="FX538" s="66"/>
      <c r="FY538" s="66"/>
      <c r="GA538" s="66"/>
      <c r="GB538" s="66"/>
      <c r="GC538" s="66"/>
      <c r="GD538" s="66"/>
      <c r="GE538" s="66"/>
      <c r="GF538" s="66"/>
      <c r="GG538" s="66"/>
      <c r="GH538" s="66"/>
      <c r="GI538" s="66"/>
      <c r="GJ538" s="66"/>
      <c r="GK538" s="66"/>
      <c r="GL538" s="66"/>
      <c r="GM538" s="66"/>
      <c r="GN538" s="66"/>
      <c r="GO538" s="66"/>
      <c r="GP538" s="66"/>
      <c r="GQ538" s="66"/>
      <c r="GR538" s="66"/>
      <c r="GS538" s="66"/>
      <c r="GT538" s="66"/>
      <c r="GU538" s="66"/>
      <c r="GV538" s="66"/>
      <c r="GW538" s="66"/>
      <c r="GX538" s="66"/>
      <c r="GY538" s="66"/>
      <c r="GZ538" s="66"/>
      <c r="HA538" s="66"/>
      <c r="HB538" s="66"/>
      <c r="HC538" s="66"/>
      <c r="HD538" s="66"/>
      <c r="HE538" s="66"/>
      <c r="HF538" s="66"/>
      <c r="HG538" s="66"/>
      <c r="HH538" s="66"/>
      <c r="HI538" s="66"/>
      <c r="HJ538" s="66"/>
      <c r="HK538" s="66"/>
      <c r="HL538" s="66"/>
      <c r="HM538" s="66"/>
    </row>
    <row r="539" spans="1:221">
      <c r="A539" s="66"/>
      <c r="B539" s="66"/>
      <c r="C539" s="66"/>
      <c r="D539" s="66"/>
      <c r="E539" s="66"/>
      <c r="F539" s="66"/>
      <c r="J539" s="66"/>
      <c r="K539" s="66"/>
      <c r="N539" s="66"/>
      <c r="O539" s="66"/>
      <c r="P539" s="66"/>
      <c r="Q539" s="66"/>
      <c r="S539" s="66"/>
      <c r="T539" s="66"/>
      <c r="U539" s="66"/>
      <c r="W539" s="66"/>
      <c r="X539" s="66"/>
      <c r="Y539" s="66"/>
      <c r="AA539" s="66"/>
      <c r="AB539" s="66"/>
      <c r="AC539" s="66"/>
      <c r="AD539" s="66"/>
      <c r="AE539" s="66"/>
      <c r="AF539" s="66"/>
      <c r="AG539" s="66"/>
      <c r="AJ539" s="66"/>
      <c r="AK539" s="66"/>
      <c r="AN539" s="66"/>
      <c r="AO539" s="66"/>
      <c r="AR539" s="66"/>
      <c r="AS539" s="66"/>
      <c r="AT539" s="66"/>
      <c r="AU539" s="66"/>
      <c r="AV539" s="66"/>
      <c r="AW539" s="66"/>
      <c r="AZ539" s="66"/>
      <c r="BA539" s="66"/>
      <c r="BD539" s="66"/>
      <c r="BE539" s="66"/>
      <c r="BH539" s="66"/>
      <c r="BI539" s="66"/>
      <c r="BJ539" s="66"/>
      <c r="BK539" s="66"/>
      <c r="BL539" s="66"/>
      <c r="BM539" s="66"/>
      <c r="BO539" s="66"/>
      <c r="BP539" s="66"/>
      <c r="BQ539" s="66"/>
      <c r="BS539" s="66"/>
      <c r="BT539" s="66"/>
      <c r="BU539" s="66"/>
      <c r="BW539" s="66"/>
      <c r="BX539" s="66"/>
      <c r="BY539" s="66"/>
      <c r="BZ539" s="66"/>
      <c r="CA539" s="66"/>
      <c r="CB539" s="66"/>
      <c r="CC539" s="66"/>
      <c r="CF539" s="66"/>
      <c r="CG539" s="66"/>
      <c r="CJ539" s="66"/>
      <c r="CK539" s="66"/>
      <c r="CN539" s="66"/>
      <c r="CO539" s="66"/>
      <c r="CP539" s="66"/>
      <c r="CQ539" s="66"/>
      <c r="CR539" s="66"/>
      <c r="CS539" s="66"/>
      <c r="CV539" s="66"/>
      <c r="CW539" s="66"/>
      <c r="CZ539" s="66"/>
      <c r="DA539" s="66"/>
      <c r="DD539" s="66"/>
      <c r="DE539" s="66"/>
      <c r="DF539" s="66"/>
      <c r="DG539" s="66"/>
      <c r="DH539" s="66"/>
      <c r="DI539" s="66"/>
      <c r="DJ539" s="66"/>
      <c r="DK539" s="66"/>
      <c r="DL539" s="66"/>
      <c r="DM539" s="66"/>
      <c r="DN539" s="66"/>
      <c r="DO539" s="66"/>
      <c r="DP539" s="66"/>
      <c r="DQ539" s="66"/>
      <c r="DR539" s="66"/>
      <c r="DS539" s="66"/>
      <c r="DT539" s="66"/>
      <c r="DU539" s="66"/>
      <c r="DW539" s="66"/>
      <c r="DX539" s="66"/>
      <c r="DY539" s="66"/>
      <c r="EA539" s="66"/>
      <c r="EB539" s="66"/>
      <c r="EC539" s="66"/>
      <c r="EE539" s="66"/>
      <c r="EF539" s="66"/>
      <c r="EG539" s="66"/>
      <c r="EH539" s="66"/>
      <c r="EI539" s="66"/>
      <c r="EJ539" s="66"/>
      <c r="EK539" s="66"/>
      <c r="EN539" s="66"/>
      <c r="EO539" s="66"/>
      <c r="ER539" s="66"/>
      <c r="ES539" s="66"/>
      <c r="EV539" s="66"/>
      <c r="EW539" s="66"/>
      <c r="EX539" s="66"/>
      <c r="EY539" s="66"/>
      <c r="EZ539" s="66"/>
      <c r="FA539" s="66"/>
      <c r="FD539" s="66"/>
      <c r="FE539" s="66"/>
      <c r="FH539" s="66"/>
      <c r="FI539" s="66"/>
      <c r="FL539" s="66"/>
      <c r="FM539" s="66"/>
      <c r="FN539" s="66"/>
      <c r="FO539" s="66"/>
      <c r="FP539" s="66"/>
      <c r="FQ539" s="66"/>
      <c r="FS539" s="66"/>
      <c r="FT539" s="66"/>
      <c r="FU539" s="66"/>
      <c r="FW539" s="66"/>
      <c r="FX539" s="66"/>
      <c r="FY539" s="66"/>
      <c r="GA539" s="66"/>
      <c r="GB539" s="66"/>
      <c r="GC539" s="66"/>
      <c r="GD539" s="66"/>
      <c r="GE539" s="66"/>
      <c r="GF539" s="66"/>
      <c r="GG539" s="66"/>
      <c r="GH539" s="66"/>
      <c r="GI539" s="66"/>
      <c r="GJ539" s="66"/>
      <c r="GK539" s="66"/>
      <c r="GL539" s="66"/>
      <c r="GM539" s="66"/>
      <c r="GN539" s="66"/>
      <c r="GO539" s="66"/>
      <c r="GP539" s="66"/>
      <c r="GQ539" s="66"/>
      <c r="GR539" s="66"/>
      <c r="GS539" s="66"/>
      <c r="GT539" s="66"/>
      <c r="GU539" s="66"/>
      <c r="GV539" s="66"/>
      <c r="GW539" s="66"/>
      <c r="GX539" s="66"/>
      <c r="GY539" s="66"/>
      <c r="GZ539" s="66"/>
      <c r="HA539" s="66"/>
      <c r="HB539" s="66"/>
      <c r="HC539" s="66"/>
      <c r="HD539" s="66"/>
      <c r="HE539" s="66"/>
      <c r="HF539" s="66"/>
      <c r="HG539" s="66"/>
      <c r="HH539" s="66"/>
      <c r="HI539" s="66"/>
      <c r="HJ539" s="66"/>
      <c r="HK539" s="66"/>
      <c r="HL539" s="66"/>
      <c r="HM539" s="66"/>
    </row>
    <row r="540" spans="1:221">
      <c r="A540" s="66"/>
      <c r="B540" s="66"/>
      <c r="C540" s="66"/>
      <c r="D540" s="66"/>
      <c r="E540" s="66"/>
      <c r="F540" s="66"/>
      <c r="J540" s="66"/>
      <c r="K540" s="66"/>
      <c r="N540" s="66"/>
      <c r="O540" s="66"/>
      <c r="P540" s="66"/>
      <c r="Q540" s="66"/>
      <c r="S540" s="66"/>
      <c r="T540" s="66"/>
      <c r="U540" s="66"/>
      <c r="W540" s="66"/>
      <c r="X540" s="66"/>
      <c r="Y540" s="66"/>
      <c r="AA540" s="66"/>
      <c r="AB540" s="66"/>
      <c r="AC540" s="66"/>
      <c r="AD540" s="66"/>
      <c r="AE540" s="66"/>
      <c r="AF540" s="66"/>
      <c r="AG540" s="66"/>
      <c r="AJ540" s="66"/>
      <c r="AK540" s="66"/>
      <c r="AN540" s="66"/>
      <c r="AO540" s="66"/>
      <c r="AR540" s="66"/>
      <c r="AS540" s="66"/>
      <c r="AT540" s="66"/>
      <c r="AU540" s="66"/>
      <c r="AV540" s="66"/>
      <c r="AW540" s="66"/>
      <c r="AZ540" s="66"/>
      <c r="BA540" s="66"/>
      <c r="BD540" s="66"/>
      <c r="BE540" s="66"/>
      <c r="BH540" s="66"/>
      <c r="BI540" s="66"/>
      <c r="BJ540" s="66"/>
      <c r="BK540" s="66"/>
      <c r="BL540" s="66"/>
      <c r="BM540" s="66"/>
      <c r="BO540" s="66"/>
      <c r="BP540" s="66"/>
      <c r="BQ540" s="66"/>
      <c r="BS540" s="66"/>
      <c r="BT540" s="66"/>
      <c r="BU540" s="66"/>
      <c r="BW540" s="66"/>
      <c r="BX540" s="66"/>
      <c r="BY540" s="66"/>
      <c r="BZ540" s="66"/>
      <c r="CA540" s="66"/>
      <c r="CB540" s="66"/>
      <c r="CC540" s="66"/>
      <c r="CF540" s="66"/>
      <c r="CG540" s="66"/>
      <c r="CJ540" s="66"/>
      <c r="CK540" s="66"/>
      <c r="CN540" s="66"/>
      <c r="CO540" s="66"/>
      <c r="CP540" s="66"/>
      <c r="CQ540" s="66"/>
      <c r="CR540" s="66"/>
      <c r="CS540" s="66"/>
      <c r="CV540" s="66"/>
      <c r="CW540" s="66"/>
      <c r="CZ540" s="66"/>
      <c r="DA540" s="66"/>
      <c r="DD540" s="66"/>
      <c r="DE540" s="66"/>
      <c r="DF540" s="66"/>
      <c r="DG540" s="66"/>
      <c r="DH540" s="66"/>
      <c r="DI540" s="66"/>
      <c r="DJ540" s="66"/>
      <c r="DK540" s="66"/>
      <c r="DL540" s="66"/>
      <c r="DM540" s="66"/>
      <c r="DN540" s="66"/>
      <c r="DO540" s="66"/>
      <c r="DP540" s="66"/>
      <c r="DQ540" s="66"/>
      <c r="DR540" s="66"/>
      <c r="DS540" s="66"/>
      <c r="DT540" s="66"/>
      <c r="DU540" s="66"/>
      <c r="DW540" s="66"/>
      <c r="DX540" s="66"/>
      <c r="DY540" s="66"/>
      <c r="EA540" s="66"/>
      <c r="EB540" s="66"/>
      <c r="EC540" s="66"/>
      <c r="EE540" s="66"/>
      <c r="EF540" s="66"/>
      <c r="EG540" s="66"/>
      <c r="EH540" s="66"/>
      <c r="EI540" s="66"/>
      <c r="EJ540" s="66"/>
      <c r="EK540" s="66"/>
      <c r="EN540" s="66"/>
      <c r="EO540" s="66"/>
      <c r="ER540" s="66"/>
      <c r="ES540" s="66"/>
      <c r="EV540" s="66"/>
      <c r="EW540" s="66"/>
      <c r="EX540" s="66"/>
      <c r="EY540" s="66"/>
      <c r="EZ540" s="66"/>
      <c r="FA540" s="66"/>
      <c r="FD540" s="66"/>
      <c r="FE540" s="66"/>
      <c r="FH540" s="66"/>
      <c r="FI540" s="66"/>
      <c r="FL540" s="66"/>
      <c r="FM540" s="66"/>
      <c r="FN540" s="66"/>
      <c r="FO540" s="66"/>
      <c r="FP540" s="66"/>
      <c r="FQ540" s="66"/>
      <c r="FS540" s="66"/>
      <c r="FT540" s="66"/>
      <c r="FU540" s="66"/>
      <c r="FW540" s="66"/>
      <c r="FX540" s="66"/>
      <c r="FY540" s="66"/>
      <c r="GA540" s="66"/>
      <c r="GB540" s="66"/>
      <c r="GC540" s="66"/>
      <c r="GD540" s="66"/>
      <c r="GE540" s="66"/>
      <c r="GF540" s="66"/>
      <c r="GG540" s="66"/>
      <c r="GH540" s="66"/>
      <c r="GI540" s="66"/>
      <c r="GJ540" s="66"/>
      <c r="GK540" s="66"/>
      <c r="GL540" s="66"/>
      <c r="GM540" s="66"/>
      <c r="GN540" s="66"/>
      <c r="GO540" s="66"/>
      <c r="GP540" s="66"/>
      <c r="GQ540" s="66"/>
      <c r="GR540" s="66"/>
      <c r="GS540" s="66"/>
      <c r="GT540" s="66"/>
      <c r="GU540" s="66"/>
      <c r="GV540" s="66"/>
      <c r="GW540" s="66"/>
      <c r="GX540" s="66"/>
      <c r="GY540" s="66"/>
      <c r="GZ540" s="66"/>
      <c r="HA540" s="66"/>
      <c r="HB540" s="66"/>
      <c r="HC540" s="66"/>
      <c r="HD540" s="66"/>
      <c r="HE540" s="66"/>
      <c r="HF540" s="66"/>
      <c r="HG540" s="66"/>
      <c r="HH540" s="66"/>
      <c r="HI540" s="66"/>
      <c r="HJ540" s="66"/>
      <c r="HK540" s="66"/>
      <c r="HL540" s="66"/>
      <c r="HM540" s="66"/>
    </row>
    <row r="541" spans="1:221">
      <c r="A541" s="66"/>
      <c r="B541" s="66"/>
      <c r="C541" s="66"/>
      <c r="D541" s="66"/>
      <c r="E541" s="66"/>
      <c r="F541" s="66"/>
      <c r="J541" s="66"/>
      <c r="K541" s="66"/>
      <c r="N541" s="66"/>
      <c r="O541" s="66"/>
      <c r="P541" s="66"/>
      <c r="Q541" s="66"/>
      <c r="S541" s="66"/>
      <c r="T541" s="66"/>
      <c r="U541" s="66"/>
      <c r="W541" s="66"/>
      <c r="X541" s="66"/>
      <c r="Y541" s="66"/>
      <c r="AA541" s="66"/>
      <c r="AB541" s="66"/>
      <c r="AC541" s="66"/>
      <c r="AD541" s="66"/>
      <c r="AE541" s="66"/>
      <c r="AF541" s="66"/>
      <c r="AG541" s="66"/>
      <c r="AJ541" s="66"/>
      <c r="AK541" s="66"/>
      <c r="AN541" s="66"/>
      <c r="AO541" s="66"/>
      <c r="AR541" s="66"/>
      <c r="AS541" s="66"/>
      <c r="AT541" s="66"/>
      <c r="AU541" s="66"/>
      <c r="AV541" s="66"/>
      <c r="AW541" s="66"/>
      <c r="AZ541" s="66"/>
      <c r="BA541" s="66"/>
      <c r="BD541" s="66"/>
      <c r="BE541" s="66"/>
      <c r="BH541" s="66"/>
      <c r="BI541" s="66"/>
      <c r="BJ541" s="66"/>
      <c r="BK541" s="66"/>
      <c r="BL541" s="66"/>
      <c r="BM541" s="66"/>
      <c r="BO541" s="66"/>
      <c r="BP541" s="66"/>
      <c r="BQ541" s="66"/>
      <c r="BS541" s="66"/>
      <c r="BT541" s="66"/>
      <c r="BU541" s="66"/>
      <c r="BW541" s="66"/>
      <c r="BX541" s="66"/>
      <c r="BY541" s="66"/>
      <c r="BZ541" s="66"/>
      <c r="CA541" s="66"/>
      <c r="CB541" s="66"/>
      <c r="CC541" s="66"/>
      <c r="CF541" s="66"/>
      <c r="CG541" s="66"/>
      <c r="CJ541" s="66"/>
      <c r="CK541" s="66"/>
      <c r="CN541" s="66"/>
      <c r="CO541" s="66"/>
      <c r="CP541" s="66"/>
      <c r="CQ541" s="66"/>
      <c r="CR541" s="66"/>
      <c r="CS541" s="66"/>
      <c r="CV541" s="66"/>
      <c r="CW541" s="66"/>
      <c r="CZ541" s="66"/>
      <c r="DA541" s="66"/>
      <c r="DD541" s="66"/>
      <c r="DE541" s="66"/>
      <c r="DF541" s="66"/>
      <c r="DG541" s="66"/>
      <c r="DH541" s="66"/>
      <c r="DI541" s="66"/>
      <c r="DJ541" s="66"/>
      <c r="DK541" s="66"/>
      <c r="DL541" s="66"/>
      <c r="DM541" s="66"/>
      <c r="DN541" s="66"/>
      <c r="DO541" s="66"/>
      <c r="DP541" s="66"/>
      <c r="DQ541" s="66"/>
      <c r="DR541" s="66"/>
      <c r="DS541" s="66"/>
      <c r="DT541" s="66"/>
      <c r="DU541" s="66"/>
      <c r="DW541" s="66"/>
      <c r="DX541" s="66"/>
      <c r="DY541" s="66"/>
      <c r="EA541" s="66"/>
      <c r="EB541" s="66"/>
      <c r="EC541" s="66"/>
      <c r="EE541" s="66"/>
      <c r="EF541" s="66"/>
      <c r="EG541" s="66"/>
      <c r="EH541" s="66"/>
      <c r="EI541" s="66"/>
      <c r="EJ541" s="66"/>
      <c r="EK541" s="66"/>
      <c r="EN541" s="66"/>
      <c r="EO541" s="66"/>
      <c r="ER541" s="66"/>
      <c r="ES541" s="66"/>
      <c r="EV541" s="66"/>
      <c r="EW541" s="66"/>
      <c r="EX541" s="66"/>
      <c r="EY541" s="66"/>
      <c r="EZ541" s="66"/>
      <c r="FA541" s="66"/>
      <c r="FD541" s="66"/>
      <c r="FE541" s="66"/>
      <c r="FH541" s="66"/>
      <c r="FI541" s="66"/>
      <c r="FL541" s="66"/>
      <c r="FM541" s="66"/>
      <c r="FN541" s="66"/>
      <c r="FO541" s="66"/>
      <c r="FP541" s="66"/>
      <c r="FQ541" s="66"/>
      <c r="FS541" s="66"/>
      <c r="FT541" s="66"/>
      <c r="FU541" s="66"/>
      <c r="FW541" s="66"/>
      <c r="FX541" s="66"/>
      <c r="FY541" s="66"/>
      <c r="GA541" s="66"/>
      <c r="GB541" s="66"/>
      <c r="GC541" s="66"/>
      <c r="GD541" s="66"/>
      <c r="GE541" s="66"/>
      <c r="GF541" s="66"/>
      <c r="GG541" s="66"/>
      <c r="GH541" s="66"/>
      <c r="GI541" s="66"/>
      <c r="GJ541" s="66"/>
      <c r="GK541" s="66"/>
      <c r="GL541" s="66"/>
      <c r="GM541" s="66"/>
      <c r="GN541" s="66"/>
      <c r="GO541" s="66"/>
      <c r="GP541" s="66"/>
      <c r="GQ541" s="66"/>
      <c r="GR541" s="66"/>
      <c r="GS541" s="66"/>
      <c r="GT541" s="66"/>
      <c r="GU541" s="66"/>
      <c r="GV541" s="66"/>
      <c r="GW541" s="66"/>
      <c r="GX541" s="66"/>
      <c r="GY541" s="66"/>
      <c r="GZ541" s="66"/>
      <c r="HA541" s="66"/>
      <c r="HB541" s="66"/>
      <c r="HC541" s="66"/>
      <c r="HD541" s="66"/>
      <c r="HE541" s="66"/>
      <c r="HF541" s="66"/>
      <c r="HG541" s="66"/>
      <c r="HH541" s="66"/>
      <c r="HI541" s="66"/>
      <c r="HJ541" s="66"/>
      <c r="HK541" s="66"/>
      <c r="HL541" s="66"/>
      <c r="HM541" s="66"/>
    </row>
    <row r="542" spans="1:221">
      <c r="A542" s="66"/>
      <c r="B542" s="66"/>
      <c r="C542" s="66"/>
      <c r="D542" s="66"/>
      <c r="E542" s="66"/>
      <c r="F542" s="66"/>
      <c r="J542" s="66"/>
      <c r="K542" s="66"/>
      <c r="N542" s="66"/>
      <c r="O542" s="66"/>
      <c r="P542" s="66"/>
      <c r="Q542" s="66"/>
      <c r="S542" s="66"/>
      <c r="T542" s="66"/>
      <c r="U542" s="66"/>
      <c r="W542" s="66"/>
      <c r="X542" s="66"/>
      <c r="Y542" s="66"/>
      <c r="AA542" s="66"/>
      <c r="AB542" s="66"/>
      <c r="AC542" s="66"/>
      <c r="AD542" s="66"/>
      <c r="AE542" s="66"/>
      <c r="AF542" s="66"/>
      <c r="AG542" s="66"/>
      <c r="AJ542" s="66"/>
      <c r="AK542" s="66"/>
      <c r="AN542" s="66"/>
      <c r="AO542" s="66"/>
      <c r="AR542" s="66"/>
      <c r="AS542" s="66"/>
      <c r="AT542" s="66"/>
      <c r="AU542" s="66"/>
      <c r="AV542" s="66"/>
      <c r="AW542" s="66"/>
      <c r="AZ542" s="66"/>
      <c r="BA542" s="66"/>
      <c r="BD542" s="66"/>
      <c r="BE542" s="66"/>
      <c r="BH542" s="66"/>
      <c r="BI542" s="66"/>
      <c r="BJ542" s="66"/>
      <c r="BK542" s="66"/>
      <c r="BL542" s="66"/>
      <c r="BM542" s="66"/>
      <c r="BO542" s="66"/>
      <c r="BP542" s="66"/>
      <c r="BQ542" s="66"/>
      <c r="BS542" s="66"/>
      <c r="BT542" s="66"/>
      <c r="BU542" s="66"/>
      <c r="BW542" s="66"/>
      <c r="BX542" s="66"/>
      <c r="BY542" s="66"/>
      <c r="BZ542" s="66"/>
      <c r="CA542" s="66"/>
      <c r="CB542" s="66"/>
      <c r="CC542" s="66"/>
      <c r="CF542" s="66"/>
      <c r="CG542" s="66"/>
      <c r="CJ542" s="66"/>
      <c r="CK542" s="66"/>
      <c r="CN542" s="66"/>
      <c r="CO542" s="66"/>
      <c r="CP542" s="66"/>
      <c r="CQ542" s="66"/>
      <c r="CR542" s="66"/>
      <c r="CS542" s="66"/>
      <c r="CV542" s="66"/>
      <c r="CW542" s="66"/>
      <c r="CZ542" s="66"/>
      <c r="DA542" s="66"/>
      <c r="DD542" s="66"/>
      <c r="DE542" s="66"/>
      <c r="DF542" s="66"/>
      <c r="DG542" s="66"/>
      <c r="DH542" s="66"/>
      <c r="DI542" s="66"/>
      <c r="DJ542" s="66"/>
      <c r="DK542" s="66"/>
      <c r="DL542" s="66"/>
      <c r="DM542" s="66"/>
      <c r="DN542" s="66"/>
      <c r="DO542" s="66"/>
      <c r="DP542" s="66"/>
      <c r="DQ542" s="66"/>
      <c r="DR542" s="66"/>
      <c r="DS542" s="66"/>
      <c r="DT542" s="66"/>
      <c r="DU542" s="66"/>
      <c r="DW542" s="66"/>
      <c r="DX542" s="66"/>
      <c r="DY542" s="66"/>
      <c r="EA542" s="66"/>
      <c r="EB542" s="66"/>
      <c r="EC542" s="66"/>
      <c r="EE542" s="66"/>
      <c r="EF542" s="66"/>
      <c r="EG542" s="66"/>
      <c r="EH542" s="66"/>
      <c r="EI542" s="66"/>
      <c r="EJ542" s="66"/>
      <c r="EK542" s="66"/>
      <c r="EN542" s="66"/>
      <c r="EO542" s="66"/>
      <c r="ER542" s="66"/>
      <c r="ES542" s="66"/>
      <c r="EV542" s="66"/>
      <c r="EW542" s="66"/>
      <c r="EX542" s="66"/>
      <c r="EY542" s="66"/>
      <c r="EZ542" s="66"/>
      <c r="FA542" s="66"/>
      <c r="FD542" s="66"/>
      <c r="FE542" s="66"/>
      <c r="FH542" s="66"/>
      <c r="FI542" s="66"/>
      <c r="FL542" s="66"/>
      <c r="FM542" s="66"/>
      <c r="FN542" s="66"/>
      <c r="FO542" s="66"/>
      <c r="FP542" s="66"/>
      <c r="FQ542" s="66"/>
      <c r="FS542" s="66"/>
      <c r="FT542" s="66"/>
      <c r="FU542" s="66"/>
      <c r="FW542" s="66"/>
      <c r="FX542" s="66"/>
      <c r="FY542" s="66"/>
      <c r="GA542" s="66"/>
      <c r="GB542" s="66"/>
      <c r="GC542" s="66"/>
      <c r="GD542" s="66"/>
      <c r="GE542" s="66"/>
      <c r="GF542" s="66"/>
      <c r="GG542" s="66"/>
      <c r="GH542" s="66"/>
      <c r="GI542" s="66"/>
      <c r="GJ542" s="66"/>
      <c r="GK542" s="66"/>
      <c r="GL542" s="66"/>
      <c r="GM542" s="66"/>
      <c r="GN542" s="66"/>
      <c r="GO542" s="66"/>
      <c r="GP542" s="66"/>
      <c r="GQ542" s="66"/>
      <c r="GR542" s="66"/>
      <c r="GS542" s="66"/>
      <c r="GT542" s="66"/>
      <c r="GU542" s="66"/>
      <c r="GV542" s="66"/>
      <c r="GW542" s="66"/>
      <c r="GX542" s="66"/>
      <c r="GY542" s="66"/>
      <c r="GZ542" s="66"/>
      <c r="HA542" s="66"/>
      <c r="HB542" s="66"/>
      <c r="HC542" s="66"/>
      <c r="HD542" s="66"/>
      <c r="HE542" s="66"/>
      <c r="HF542" s="66"/>
      <c r="HG542" s="66"/>
      <c r="HH542" s="66"/>
      <c r="HI542" s="66"/>
      <c r="HJ542" s="66"/>
      <c r="HK542" s="66"/>
      <c r="HL542" s="66"/>
      <c r="HM542" s="66"/>
    </row>
    <row r="543" spans="1:221">
      <c r="A543" s="66"/>
      <c r="B543" s="66"/>
      <c r="C543" s="66"/>
      <c r="D543" s="66"/>
      <c r="E543" s="66"/>
      <c r="F543" s="66"/>
      <c r="J543" s="66"/>
      <c r="K543" s="66"/>
      <c r="N543" s="66"/>
      <c r="O543" s="66"/>
      <c r="P543" s="66"/>
      <c r="Q543" s="66"/>
      <c r="S543" s="66"/>
      <c r="T543" s="66"/>
      <c r="U543" s="66"/>
      <c r="W543" s="66"/>
      <c r="X543" s="66"/>
      <c r="Y543" s="66"/>
      <c r="AA543" s="66"/>
      <c r="AB543" s="66"/>
      <c r="AC543" s="66"/>
      <c r="AD543" s="66"/>
      <c r="AE543" s="66"/>
      <c r="AF543" s="66"/>
      <c r="AG543" s="66"/>
      <c r="AJ543" s="66"/>
      <c r="AK543" s="66"/>
      <c r="AN543" s="66"/>
      <c r="AO543" s="66"/>
      <c r="AR543" s="66"/>
      <c r="AS543" s="66"/>
      <c r="AT543" s="66"/>
      <c r="AU543" s="66"/>
      <c r="AV543" s="66"/>
      <c r="AW543" s="66"/>
      <c r="AZ543" s="66"/>
      <c r="BA543" s="66"/>
      <c r="BD543" s="66"/>
      <c r="BE543" s="66"/>
      <c r="BH543" s="66"/>
      <c r="BI543" s="66"/>
      <c r="BJ543" s="66"/>
      <c r="BK543" s="66"/>
      <c r="BL543" s="66"/>
      <c r="BM543" s="66"/>
      <c r="BO543" s="66"/>
      <c r="BP543" s="66"/>
      <c r="BQ543" s="66"/>
      <c r="BS543" s="66"/>
      <c r="BT543" s="66"/>
      <c r="BU543" s="66"/>
      <c r="BW543" s="66"/>
      <c r="BX543" s="66"/>
      <c r="BY543" s="66"/>
      <c r="BZ543" s="66"/>
      <c r="CA543" s="66"/>
      <c r="CB543" s="66"/>
      <c r="CC543" s="66"/>
      <c r="CF543" s="66"/>
      <c r="CG543" s="66"/>
      <c r="CJ543" s="66"/>
      <c r="CK543" s="66"/>
      <c r="CN543" s="66"/>
      <c r="CO543" s="66"/>
      <c r="CP543" s="66"/>
      <c r="CQ543" s="66"/>
      <c r="CR543" s="66"/>
      <c r="CS543" s="66"/>
      <c r="CV543" s="66"/>
      <c r="CW543" s="66"/>
      <c r="CZ543" s="66"/>
      <c r="DA543" s="66"/>
      <c r="DD543" s="66"/>
      <c r="DE543" s="66"/>
      <c r="DF543" s="66"/>
      <c r="DG543" s="66"/>
      <c r="DH543" s="66"/>
      <c r="DI543" s="66"/>
      <c r="DJ543" s="66"/>
      <c r="DK543" s="66"/>
      <c r="DL543" s="66"/>
      <c r="DM543" s="66"/>
      <c r="DN543" s="66"/>
      <c r="DO543" s="66"/>
      <c r="DP543" s="66"/>
      <c r="DQ543" s="66"/>
      <c r="DR543" s="66"/>
      <c r="DS543" s="66"/>
      <c r="DT543" s="66"/>
      <c r="DU543" s="66"/>
      <c r="DW543" s="66"/>
      <c r="DX543" s="66"/>
      <c r="DY543" s="66"/>
      <c r="EA543" s="66"/>
      <c r="EB543" s="66"/>
      <c r="EC543" s="66"/>
      <c r="EE543" s="66"/>
      <c r="EF543" s="66"/>
      <c r="EG543" s="66"/>
      <c r="EH543" s="66"/>
      <c r="EI543" s="66"/>
      <c r="EJ543" s="66"/>
      <c r="EK543" s="66"/>
      <c r="EN543" s="66"/>
      <c r="EO543" s="66"/>
      <c r="ER543" s="66"/>
      <c r="ES543" s="66"/>
      <c r="EV543" s="66"/>
      <c r="EW543" s="66"/>
      <c r="EX543" s="66"/>
      <c r="EY543" s="66"/>
      <c r="EZ543" s="66"/>
      <c r="FA543" s="66"/>
      <c r="FD543" s="66"/>
      <c r="FE543" s="66"/>
      <c r="FH543" s="66"/>
      <c r="FI543" s="66"/>
      <c r="FL543" s="66"/>
      <c r="FM543" s="66"/>
      <c r="FN543" s="66"/>
      <c r="FO543" s="66"/>
      <c r="FP543" s="66"/>
      <c r="FQ543" s="66"/>
      <c r="FS543" s="66"/>
      <c r="FT543" s="66"/>
      <c r="FU543" s="66"/>
      <c r="FW543" s="66"/>
      <c r="FX543" s="66"/>
      <c r="FY543" s="66"/>
      <c r="GA543" s="66"/>
      <c r="GB543" s="66"/>
      <c r="GC543" s="66"/>
      <c r="GD543" s="66"/>
      <c r="GE543" s="66"/>
      <c r="GF543" s="66"/>
      <c r="GG543" s="66"/>
      <c r="GH543" s="66"/>
      <c r="GI543" s="66"/>
      <c r="GJ543" s="66"/>
      <c r="GK543" s="66"/>
      <c r="GL543" s="66"/>
      <c r="GM543" s="66"/>
      <c r="GN543" s="66"/>
      <c r="GO543" s="66"/>
      <c r="GP543" s="66"/>
      <c r="GQ543" s="66"/>
      <c r="GR543" s="66"/>
      <c r="GS543" s="66"/>
      <c r="GT543" s="66"/>
      <c r="GU543" s="66"/>
      <c r="GV543" s="66"/>
      <c r="GW543" s="66"/>
      <c r="GX543" s="66"/>
      <c r="GY543" s="66"/>
      <c r="GZ543" s="66"/>
      <c r="HA543" s="66"/>
      <c r="HB543" s="66"/>
      <c r="HC543" s="66"/>
      <c r="HD543" s="66"/>
      <c r="HE543" s="66"/>
      <c r="HF543" s="66"/>
      <c r="HG543" s="66"/>
      <c r="HH543" s="66"/>
      <c r="HI543" s="66"/>
      <c r="HJ543" s="66"/>
      <c r="HK543" s="66"/>
      <c r="HL543" s="66"/>
      <c r="HM543" s="66"/>
    </row>
    <row r="544" spans="1:221">
      <c r="A544" s="66"/>
      <c r="B544" s="66"/>
      <c r="C544" s="66"/>
      <c r="D544" s="66"/>
      <c r="E544" s="66"/>
      <c r="F544" s="66"/>
      <c r="J544" s="66"/>
      <c r="K544" s="66"/>
      <c r="N544" s="66"/>
      <c r="O544" s="66"/>
      <c r="P544" s="66"/>
      <c r="Q544" s="66"/>
      <c r="S544" s="66"/>
      <c r="T544" s="66"/>
      <c r="U544" s="66"/>
      <c r="W544" s="66"/>
      <c r="X544" s="66"/>
      <c r="Y544" s="66"/>
      <c r="AA544" s="66"/>
      <c r="AB544" s="66"/>
      <c r="AC544" s="66"/>
      <c r="AD544" s="66"/>
      <c r="AE544" s="66"/>
      <c r="AF544" s="66"/>
      <c r="AG544" s="66"/>
      <c r="AJ544" s="66"/>
      <c r="AK544" s="66"/>
      <c r="AN544" s="66"/>
      <c r="AO544" s="66"/>
      <c r="AR544" s="66"/>
      <c r="AS544" s="66"/>
      <c r="AT544" s="66"/>
      <c r="AU544" s="66"/>
      <c r="AV544" s="66"/>
      <c r="AW544" s="66"/>
      <c r="AZ544" s="66"/>
      <c r="BA544" s="66"/>
      <c r="BD544" s="66"/>
      <c r="BE544" s="66"/>
      <c r="BH544" s="66"/>
      <c r="BI544" s="66"/>
      <c r="BJ544" s="66"/>
      <c r="BK544" s="66"/>
      <c r="BL544" s="66"/>
      <c r="BM544" s="66"/>
      <c r="BO544" s="66"/>
      <c r="BP544" s="66"/>
      <c r="BQ544" s="66"/>
      <c r="BS544" s="66"/>
      <c r="BT544" s="66"/>
      <c r="BU544" s="66"/>
      <c r="BW544" s="66"/>
      <c r="BX544" s="66"/>
      <c r="BY544" s="66"/>
      <c r="BZ544" s="66"/>
      <c r="CA544" s="66"/>
      <c r="CB544" s="66"/>
      <c r="CC544" s="66"/>
      <c r="CF544" s="66"/>
      <c r="CG544" s="66"/>
      <c r="CJ544" s="66"/>
      <c r="CK544" s="66"/>
      <c r="CN544" s="66"/>
      <c r="CO544" s="66"/>
      <c r="CP544" s="66"/>
      <c r="CQ544" s="66"/>
      <c r="CR544" s="66"/>
      <c r="CS544" s="66"/>
      <c r="CV544" s="66"/>
      <c r="CW544" s="66"/>
      <c r="CZ544" s="66"/>
      <c r="DA544" s="66"/>
      <c r="DD544" s="66"/>
      <c r="DE544" s="66"/>
      <c r="DF544" s="66"/>
      <c r="DG544" s="66"/>
      <c r="DH544" s="66"/>
      <c r="DI544" s="66"/>
      <c r="DJ544" s="66"/>
      <c r="DK544" s="66"/>
      <c r="DL544" s="66"/>
      <c r="DM544" s="66"/>
      <c r="DN544" s="66"/>
      <c r="DO544" s="66"/>
      <c r="DP544" s="66"/>
      <c r="DQ544" s="66"/>
      <c r="DR544" s="66"/>
      <c r="DS544" s="66"/>
      <c r="DT544" s="66"/>
      <c r="DU544" s="66"/>
      <c r="DW544" s="66"/>
      <c r="DX544" s="66"/>
      <c r="DY544" s="66"/>
      <c r="EA544" s="66"/>
      <c r="EB544" s="66"/>
      <c r="EC544" s="66"/>
      <c r="EE544" s="66"/>
      <c r="EF544" s="66"/>
      <c r="EG544" s="66"/>
      <c r="EH544" s="66"/>
      <c r="EI544" s="66"/>
      <c r="EJ544" s="66"/>
      <c r="EK544" s="66"/>
      <c r="EN544" s="66"/>
      <c r="EO544" s="66"/>
      <c r="ER544" s="66"/>
      <c r="ES544" s="66"/>
      <c r="EV544" s="66"/>
      <c r="EW544" s="66"/>
      <c r="EX544" s="66"/>
      <c r="EY544" s="66"/>
      <c r="EZ544" s="66"/>
      <c r="FA544" s="66"/>
      <c r="FD544" s="66"/>
      <c r="FE544" s="66"/>
      <c r="FH544" s="66"/>
      <c r="FI544" s="66"/>
      <c r="FL544" s="66"/>
      <c r="FM544" s="66"/>
      <c r="FN544" s="66"/>
      <c r="FO544" s="66"/>
      <c r="FP544" s="66"/>
      <c r="FQ544" s="66"/>
      <c r="FS544" s="66"/>
      <c r="FT544" s="66"/>
      <c r="FU544" s="66"/>
      <c r="FW544" s="66"/>
      <c r="FX544" s="66"/>
      <c r="FY544" s="66"/>
      <c r="GA544" s="66"/>
      <c r="GB544" s="66"/>
      <c r="GC544" s="66"/>
      <c r="GD544" s="66"/>
      <c r="GE544" s="66"/>
      <c r="GF544" s="66"/>
      <c r="GG544" s="66"/>
      <c r="GH544" s="66"/>
      <c r="GI544" s="66"/>
      <c r="GJ544" s="66"/>
      <c r="GK544" s="66"/>
      <c r="GL544" s="66"/>
      <c r="GM544" s="66"/>
      <c r="GN544" s="66"/>
      <c r="GO544" s="66"/>
      <c r="GP544" s="66"/>
      <c r="GQ544" s="66"/>
      <c r="GR544" s="66"/>
      <c r="GS544" s="66"/>
      <c r="GT544" s="66"/>
      <c r="GU544" s="66"/>
      <c r="GV544" s="66"/>
      <c r="GW544" s="66"/>
      <c r="GX544" s="66"/>
      <c r="GY544" s="66"/>
      <c r="GZ544" s="66"/>
      <c r="HA544" s="66"/>
      <c r="HB544" s="66"/>
      <c r="HC544" s="66"/>
      <c r="HD544" s="66"/>
      <c r="HE544" s="66"/>
      <c r="HF544" s="66"/>
      <c r="HG544" s="66"/>
      <c r="HH544" s="66"/>
      <c r="HI544" s="66"/>
      <c r="HJ544" s="66"/>
      <c r="HK544" s="66"/>
      <c r="HL544" s="66"/>
      <c r="HM544" s="66"/>
    </row>
    <row r="545" spans="1:221">
      <c r="A545" s="66"/>
      <c r="B545" s="66"/>
      <c r="C545" s="66"/>
      <c r="D545" s="66"/>
      <c r="E545" s="66"/>
      <c r="F545" s="66"/>
      <c r="J545" s="66"/>
      <c r="K545" s="66"/>
      <c r="N545" s="66"/>
      <c r="O545" s="66"/>
      <c r="P545" s="66"/>
      <c r="Q545" s="66"/>
      <c r="S545" s="66"/>
      <c r="T545" s="66"/>
      <c r="U545" s="66"/>
      <c r="W545" s="66"/>
      <c r="X545" s="66"/>
      <c r="Y545" s="66"/>
      <c r="AA545" s="66"/>
      <c r="AB545" s="66"/>
      <c r="AC545" s="66"/>
      <c r="AD545" s="66"/>
      <c r="AE545" s="66"/>
      <c r="AF545" s="66"/>
      <c r="AG545" s="66"/>
      <c r="AJ545" s="66"/>
      <c r="AK545" s="66"/>
      <c r="AN545" s="66"/>
      <c r="AO545" s="66"/>
      <c r="AR545" s="66"/>
      <c r="AS545" s="66"/>
      <c r="AT545" s="66"/>
      <c r="AU545" s="66"/>
      <c r="AV545" s="66"/>
      <c r="AW545" s="66"/>
      <c r="AZ545" s="66"/>
      <c r="BA545" s="66"/>
      <c r="BD545" s="66"/>
      <c r="BE545" s="66"/>
      <c r="BH545" s="66"/>
      <c r="BI545" s="66"/>
      <c r="BJ545" s="66"/>
      <c r="BK545" s="66"/>
      <c r="BL545" s="66"/>
      <c r="BM545" s="66"/>
      <c r="BO545" s="66"/>
      <c r="BP545" s="66"/>
      <c r="BQ545" s="66"/>
      <c r="BS545" s="66"/>
      <c r="BT545" s="66"/>
      <c r="BU545" s="66"/>
      <c r="BW545" s="66"/>
      <c r="BX545" s="66"/>
      <c r="BY545" s="66"/>
      <c r="BZ545" s="66"/>
      <c r="CA545" s="66"/>
      <c r="CB545" s="66"/>
      <c r="CC545" s="66"/>
      <c r="CF545" s="66"/>
      <c r="CG545" s="66"/>
      <c r="CJ545" s="66"/>
      <c r="CK545" s="66"/>
      <c r="CN545" s="66"/>
      <c r="CO545" s="66"/>
      <c r="CP545" s="66"/>
      <c r="CQ545" s="66"/>
      <c r="CR545" s="66"/>
      <c r="CS545" s="66"/>
      <c r="CV545" s="66"/>
      <c r="CW545" s="66"/>
      <c r="CZ545" s="66"/>
      <c r="DA545" s="66"/>
      <c r="DD545" s="66"/>
      <c r="DE545" s="66"/>
      <c r="DF545" s="66"/>
      <c r="DG545" s="66"/>
      <c r="DH545" s="66"/>
      <c r="DI545" s="66"/>
      <c r="DJ545" s="66"/>
      <c r="DK545" s="66"/>
      <c r="DL545" s="66"/>
      <c r="DM545" s="66"/>
      <c r="DN545" s="66"/>
      <c r="DO545" s="66"/>
      <c r="DP545" s="66"/>
      <c r="DQ545" s="66"/>
      <c r="DR545" s="66"/>
      <c r="DS545" s="66"/>
      <c r="DT545" s="66"/>
      <c r="DU545" s="66"/>
      <c r="DW545" s="66"/>
      <c r="DX545" s="66"/>
      <c r="DY545" s="66"/>
      <c r="EA545" s="66"/>
      <c r="EB545" s="66"/>
      <c r="EC545" s="66"/>
      <c r="EE545" s="66"/>
      <c r="EF545" s="66"/>
      <c r="EG545" s="66"/>
      <c r="EH545" s="66"/>
      <c r="EI545" s="66"/>
      <c r="EJ545" s="66"/>
      <c r="EK545" s="66"/>
      <c r="EN545" s="66"/>
      <c r="EO545" s="66"/>
      <c r="ER545" s="66"/>
      <c r="ES545" s="66"/>
      <c r="EV545" s="66"/>
      <c r="EW545" s="66"/>
      <c r="EX545" s="66"/>
      <c r="EY545" s="66"/>
      <c r="EZ545" s="66"/>
      <c r="FA545" s="66"/>
      <c r="FD545" s="66"/>
      <c r="FE545" s="66"/>
      <c r="FH545" s="66"/>
      <c r="FI545" s="66"/>
      <c r="FL545" s="66"/>
      <c r="FM545" s="66"/>
      <c r="FN545" s="66"/>
      <c r="FO545" s="66"/>
      <c r="FP545" s="66"/>
      <c r="FQ545" s="66"/>
      <c r="FS545" s="66"/>
      <c r="FT545" s="66"/>
      <c r="FU545" s="66"/>
      <c r="FW545" s="66"/>
      <c r="FX545" s="66"/>
      <c r="FY545" s="66"/>
      <c r="GA545" s="66"/>
      <c r="GB545" s="66"/>
      <c r="GC545" s="66"/>
      <c r="GD545" s="66"/>
      <c r="GE545" s="66"/>
      <c r="GF545" s="66"/>
      <c r="GG545" s="66"/>
      <c r="GH545" s="66"/>
      <c r="GI545" s="66"/>
      <c r="GJ545" s="66"/>
      <c r="GK545" s="66"/>
      <c r="GL545" s="66"/>
      <c r="GM545" s="66"/>
      <c r="GN545" s="66"/>
      <c r="GO545" s="66"/>
      <c r="GP545" s="66"/>
      <c r="GQ545" s="66"/>
      <c r="GR545" s="66"/>
      <c r="GS545" s="66"/>
      <c r="GT545" s="66"/>
      <c r="GU545" s="66"/>
      <c r="GV545" s="66"/>
      <c r="GW545" s="66"/>
      <c r="GX545" s="66"/>
      <c r="GY545" s="66"/>
      <c r="GZ545" s="66"/>
      <c r="HA545" s="66"/>
      <c r="HB545" s="66"/>
      <c r="HC545" s="66"/>
      <c r="HD545" s="66"/>
      <c r="HE545" s="66"/>
      <c r="HF545" s="66"/>
      <c r="HG545" s="66"/>
      <c r="HH545" s="66"/>
      <c r="HI545" s="66"/>
      <c r="HJ545" s="66"/>
      <c r="HK545" s="66"/>
      <c r="HL545" s="66"/>
      <c r="HM545" s="66"/>
    </row>
    <row r="546" spans="1:221">
      <c r="A546" s="66"/>
      <c r="B546" s="66"/>
      <c r="C546" s="66"/>
      <c r="D546" s="66"/>
      <c r="E546" s="66"/>
      <c r="F546" s="66"/>
      <c r="J546" s="66"/>
      <c r="K546" s="66"/>
      <c r="N546" s="66"/>
      <c r="O546" s="66"/>
      <c r="P546" s="66"/>
      <c r="Q546" s="66"/>
      <c r="S546" s="66"/>
      <c r="T546" s="66"/>
      <c r="U546" s="66"/>
      <c r="W546" s="66"/>
      <c r="X546" s="66"/>
      <c r="Y546" s="66"/>
      <c r="AA546" s="66"/>
      <c r="AB546" s="66"/>
      <c r="AC546" s="66"/>
      <c r="AD546" s="66"/>
      <c r="AE546" s="66"/>
      <c r="AF546" s="66"/>
      <c r="AG546" s="66"/>
      <c r="AJ546" s="66"/>
      <c r="AK546" s="66"/>
      <c r="AN546" s="66"/>
      <c r="AO546" s="66"/>
      <c r="AR546" s="66"/>
      <c r="AS546" s="66"/>
      <c r="AT546" s="66"/>
      <c r="AU546" s="66"/>
      <c r="AV546" s="66"/>
      <c r="AW546" s="66"/>
      <c r="AZ546" s="66"/>
      <c r="BA546" s="66"/>
      <c r="BD546" s="66"/>
      <c r="BE546" s="66"/>
      <c r="BH546" s="66"/>
      <c r="BI546" s="66"/>
      <c r="BJ546" s="66"/>
      <c r="BK546" s="66"/>
      <c r="BL546" s="66"/>
      <c r="BM546" s="66"/>
      <c r="BO546" s="66"/>
      <c r="BP546" s="66"/>
      <c r="BQ546" s="66"/>
      <c r="BS546" s="66"/>
      <c r="BT546" s="66"/>
      <c r="BU546" s="66"/>
      <c r="BW546" s="66"/>
      <c r="BX546" s="66"/>
      <c r="BY546" s="66"/>
      <c r="BZ546" s="66"/>
      <c r="CA546" s="66"/>
      <c r="CB546" s="66"/>
      <c r="CC546" s="66"/>
      <c r="CF546" s="66"/>
      <c r="CG546" s="66"/>
      <c r="CJ546" s="66"/>
      <c r="CK546" s="66"/>
      <c r="CN546" s="66"/>
      <c r="CO546" s="66"/>
      <c r="CP546" s="66"/>
      <c r="CQ546" s="66"/>
      <c r="CR546" s="66"/>
      <c r="CS546" s="66"/>
      <c r="CV546" s="66"/>
      <c r="CW546" s="66"/>
      <c r="CZ546" s="66"/>
      <c r="DA546" s="66"/>
      <c r="DD546" s="66"/>
      <c r="DE546" s="66"/>
      <c r="DF546" s="66"/>
      <c r="DG546" s="66"/>
      <c r="DH546" s="66"/>
      <c r="DI546" s="66"/>
      <c r="DJ546" s="66"/>
      <c r="DK546" s="66"/>
      <c r="DL546" s="66"/>
      <c r="DM546" s="66"/>
      <c r="DN546" s="66"/>
      <c r="DO546" s="66"/>
      <c r="DP546" s="66"/>
      <c r="DQ546" s="66"/>
      <c r="DR546" s="66"/>
      <c r="DS546" s="66"/>
      <c r="DT546" s="66"/>
      <c r="DU546" s="66"/>
      <c r="DW546" s="66"/>
      <c r="DX546" s="66"/>
      <c r="DY546" s="66"/>
      <c r="EA546" s="66"/>
      <c r="EB546" s="66"/>
      <c r="EC546" s="66"/>
      <c r="EE546" s="66"/>
      <c r="EF546" s="66"/>
      <c r="EG546" s="66"/>
      <c r="EH546" s="66"/>
      <c r="EI546" s="66"/>
      <c r="EJ546" s="66"/>
      <c r="EK546" s="66"/>
      <c r="EN546" s="66"/>
      <c r="EO546" s="66"/>
      <c r="ER546" s="66"/>
      <c r="ES546" s="66"/>
      <c r="EV546" s="66"/>
      <c r="EW546" s="66"/>
      <c r="EX546" s="66"/>
      <c r="EY546" s="66"/>
      <c r="EZ546" s="66"/>
      <c r="FA546" s="66"/>
      <c r="FD546" s="66"/>
      <c r="FE546" s="66"/>
      <c r="FH546" s="66"/>
      <c r="FI546" s="66"/>
      <c r="FL546" s="66"/>
      <c r="FM546" s="66"/>
      <c r="FN546" s="66"/>
      <c r="FO546" s="66"/>
      <c r="FP546" s="66"/>
      <c r="FQ546" s="66"/>
      <c r="FS546" s="66"/>
      <c r="FT546" s="66"/>
      <c r="FU546" s="66"/>
      <c r="FW546" s="66"/>
      <c r="FX546" s="66"/>
      <c r="FY546" s="66"/>
      <c r="GA546" s="66"/>
      <c r="GB546" s="66"/>
      <c r="GC546" s="66"/>
      <c r="GD546" s="66"/>
      <c r="GE546" s="66"/>
      <c r="GF546" s="66"/>
      <c r="GG546" s="66"/>
      <c r="GH546" s="66"/>
      <c r="GI546" s="66"/>
      <c r="GJ546" s="66"/>
      <c r="GK546" s="66"/>
      <c r="GL546" s="66"/>
      <c r="GM546" s="66"/>
      <c r="GN546" s="66"/>
      <c r="GO546" s="66"/>
      <c r="GP546" s="66"/>
      <c r="GQ546" s="66"/>
      <c r="GR546" s="66"/>
      <c r="GS546" s="66"/>
      <c r="GT546" s="66"/>
      <c r="GU546" s="66"/>
      <c r="GV546" s="66"/>
      <c r="GW546" s="66"/>
      <c r="GX546" s="66"/>
      <c r="GY546" s="66"/>
      <c r="GZ546" s="66"/>
      <c r="HA546" s="66"/>
      <c r="HB546" s="66"/>
      <c r="HC546" s="66"/>
      <c r="HD546" s="66"/>
      <c r="HE546" s="66"/>
      <c r="HF546" s="66"/>
      <c r="HG546" s="66"/>
      <c r="HH546" s="66"/>
      <c r="HI546" s="66"/>
      <c r="HJ546" s="66"/>
      <c r="HK546" s="66"/>
      <c r="HL546" s="66"/>
      <c r="HM546" s="66"/>
    </row>
    <row r="547" spans="1:221">
      <c r="A547" s="66"/>
      <c r="B547" s="66"/>
      <c r="C547" s="66"/>
      <c r="D547" s="66"/>
      <c r="E547" s="66"/>
      <c r="F547" s="66"/>
      <c r="J547" s="66"/>
      <c r="K547" s="66"/>
      <c r="N547" s="66"/>
      <c r="O547" s="66"/>
      <c r="P547" s="66"/>
      <c r="Q547" s="66"/>
      <c r="S547" s="66"/>
      <c r="T547" s="66"/>
      <c r="U547" s="66"/>
      <c r="W547" s="66"/>
      <c r="X547" s="66"/>
      <c r="Y547" s="66"/>
      <c r="AA547" s="66"/>
      <c r="AB547" s="66"/>
      <c r="AC547" s="66"/>
      <c r="AD547" s="66"/>
      <c r="AE547" s="66"/>
      <c r="AF547" s="66"/>
      <c r="AG547" s="66"/>
      <c r="AJ547" s="66"/>
      <c r="AK547" s="66"/>
      <c r="AN547" s="66"/>
      <c r="AO547" s="66"/>
      <c r="AR547" s="66"/>
      <c r="AS547" s="66"/>
      <c r="AT547" s="66"/>
      <c r="AU547" s="66"/>
      <c r="AV547" s="66"/>
      <c r="AW547" s="66"/>
      <c r="AZ547" s="66"/>
      <c r="BA547" s="66"/>
      <c r="BD547" s="66"/>
      <c r="BE547" s="66"/>
      <c r="BH547" s="66"/>
      <c r="BI547" s="66"/>
      <c r="BJ547" s="66"/>
      <c r="BK547" s="66"/>
      <c r="BL547" s="66"/>
      <c r="BM547" s="66"/>
      <c r="BO547" s="66"/>
      <c r="BP547" s="66"/>
      <c r="BQ547" s="66"/>
      <c r="BS547" s="66"/>
      <c r="BT547" s="66"/>
      <c r="BU547" s="66"/>
      <c r="BW547" s="66"/>
      <c r="BX547" s="66"/>
      <c r="BY547" s="66"/>
      <c r="BZ547" s="66"/>
      <c r="CA547" s="66"/>
      <c r="CB547" s="66"/>
      <c r="CC547" s="66"/>
      <c r="CF547" s="66"/>
      <c r="CG547" s="66"/>
      <c r="CJ547" s="66"/>
      <c r="CK547" s="66"/>
      <c r="CN547" s="66"/>
      <c r="CO547" s="66"/>
      <c r="CP547" s="66"/>
      <c r="CQ547" s="66"/>
      <c r="CR547" s="66"/>
      <c r="CS547" s="66"/>
      <c r="CV547" s="66"/>
      <c r="CW547" s="66"/>
      <c r="CZ547" s="66"/>
      <c r="DA547" s="66"/>
      <c r="DD547" s="66"/>
      <c r="DE547" s="66"/>
      <c r="DF547" s="66"/>
      <c r="DG547" s="66"/>
      <c r="DH547" s="66"/>
      <c r="DI547" s="66"/>
      <c r="DJ547" s="66"/>
      <c r="DK547" s="66"/>
      <c r="DL547" s="66"/>
      <c r="DM547" s="66"/>
      <c r="DN547" s="66"/>
      <c r="DO547" s="66"/>
      <c r="DP547" s="66"/>
      <c r="DQ547" s="66"/>
      <c r="DR547" s="66"/>
      <c r="DS547" s="66"/>
      <c r="DT547" s="66"/>
      <c r="DU547" s="66"/>
      <c r="DW547" s="66"/>
      <c r="DX547" s="66"/>
      <c r="DY547" s="66"/>
      <c r="EA547" s="66"/>
      <c r="EB547" s="66"/>
      <c r="EC547" s="66"/>
      <c r="EE547" s="66"/>
      <c r="EF547" s="66"/>
      <c r="EG547" s="66"/>
      <c r="EH547" s="66"/>
      <c r="EI547" s="66"/>
      <c r="EJ547" s="66"/>
      <c r="EK547" s="66"/>
      <c r="EN547" s="66"/>
      <c r="EO547" s="66"/>
      <c r="ER547" s="66"/>
      <c r="ES547" s="66"/>
      <c r="EV547" s="66"/>
      <c r="EW547" s="66"/>
      <c r="EX547" s="66"/>
      <c r="EY547" s="66"/>
      <c r="EZ547" s="66"/>
      <c r="FA547" s="66"/>
      <c r="FD547" s="66"/>
      <c r="FE547" s="66"/>
      <c r="FH547" s="66"/>
      <c r="FI547" s="66"/>
      <c r="FL547" s="66"/>
      <c r="FM547" s="66"/>
      <c r="FN547" s="66"/>
      <c r="FO547" s="66"/>
      <c r="FP547" s="66"/>
      <c r="FQ547" s="66"/>
      <c r="FS547" s="66"/>
      <c r="FT547" s="66"/>
      <c r="FU547" s="66"/>
      <c r="FW547" s="66"/>
      <c r="FX547" s="66"/>
      <c r="FY547" s="66"/>
      <c r="GA547" s="66"/>
      <c r="GB547" s="66"/>
      <c r="GC547" s="66"/>
      <c r="GD547" s="66"/>
      <c r="GE547" s="66"/>
      <c r="GF547" s="66"/>
      <c r="GG547" s="66"/>
      <c r="GH547" s="66"/>
      <c r="GI547" s="66"/>
      <c r="GJ547" s="66"/>
      <c r="GK547" s="66"/>
      <c r="GL547" s="66"/>
      <c r="GM547" s="66"/>
      <c r="GN547" s="66"/>
      <c r="GO547" s="66"/>
      <c r="GP547" s="66"/>
      <c r="GQ547" s="66"/>
      <c r="GR547" s="66"/>
      <c r="GS547" s="66"/>
      <c r="GT547" s="66"/>
      <c r="GU547" s="66"/>
      <c r="GV547" s="66"/>
      <c r="GW547" s="66"/>
      <c r="GX547" s="66"/>
      <c r="GY547" s="66"/>
      <c r="GZ547" s="66"/>
      <c r="HA547" s="66"/>
      <c r="HB547" s="66"/>
      <c r="HC547" s="66"/>
      <c r="HD547" s="66"/>
      <c r="HE547" s="66"/>
      <c r="HF547" s="66"/>
      <c r="HG547" s="66"/>
      <c r="HH547" s="66"/>
      <c r="HI547" s="66"/>
      <c r="HJ547" s="66"/>
      <c r="HK547" s="66"/>
      <c r="HL547" s="66"/>
      <c r="HM547" s="66"/>
    </row>
    <row r="548" spans="1:221">
      <c r="A548" s="66"/>
      <c r="B548" s="66"/>
      <c r="C548" s="66"/>
      <c r="D548" s="66"/>
      <c r="E548" s="66"/>
      <c r="F548" s="66"/>
      <c r="J548" s="66"/>
      <c r="K548" s="66"/>
      <c r="N548" s="66"/>
      <c r="O548" s="66"/>
      <c r="P548" s="66"/>
      <c r="Q548" s="66"/>
      <c r="S548" s="66"/>
      <c r="T548" s="66"/>
      <c r="U548" s="66"/>
      <c r="W548" s="66"/>
      <c r="X548" s="66"/>
      <c r="Y548" s="66"/>
      <c r="AA548" s="66"/>
      <c r="AB548" s="66"/>
      <c r="AC548" s="66"/>
      <c r="AD548" s="66"/>
      <c r="AE548" s="66"/>
      <c r="AF548" s="66"/>
      <c r="AG548" s="66"/>
      <c r="AJ548" s="66"/>
      <c r="AK548" s="66"/>
      <c r="AN548" s="66"/>
      <c r="AO548" s="66"/>
      <c r="AR548" s="66"/>
      <c r="AS548" s="66"/>
      <c r="AT548" s="66"/>
      <c r="AU548" s="66"/>
      <c r="AV548" s="66"/>
      <c r="AW548" s="66"/>
      <c r="AZ548" s="66"/>
      <c r="BA548" s="66"/>
      <c r="BD548" s="66"/>
      <c r="BE548" s="66"/>
      <c r="BH548" s="66"/>
      <c r="BI548" s="66"/>
      <c r="BJ548" s="66"/>
      <c r="BK548" s="66"/>
      <c r="BL548" s="66"/>
      <c r="BM548" s="66"/>
      <c r="BO548" s="66"/>
      <c r="BP548" s="66"/>
      <c r="BQ548" s="66"/>
      <c r="BS548" s="66"/>
      <c r="BT548" s="66"/>
      <c r="BU548" s="66"/>
      <c r="BW548" s="66"/>
      <c r="BX548" s="66"/>
      <c r="BY548" s="66"/>
      <c r="BZ548" s="66"/>
      <c r="CA548" s="66"/>
      <c r="CB548" s="66"/>
      <c r="CC548" s="66"/>
      <c r="CF548" s="66"/>
      <c r="CG548" s="66"/>
      <c r="CJ548" s="66"/>
      <c r="CK548" s="66"/>
      <c r="CN548" s="66"/>
      <c r="CO548" s="66"/>
      <c r="CP548" s="66"/>
      <c r="CQ548" s="66"/>
      <c r="CR548" s="66"/>
      <c r="CS548" s="66"/>
      <c r="CV548" s="66"/>
      <c r="CW548" s="66"/>
      <c r="CZ548" s="66"/>
      <c r="DA548" s="66"/>
      <c r="DD548" s="66"/>
      <c r="DE548" s="66"/>
      <c r="DF548" s="66"/>
      <c r="DG548" s="66"/>
      <c r="DH548" s="66"/>
      <c r="DI548" s="66"/>
      <c r="DJ548" s="66"/>
      <c r="DK548" s="66"/>
      <c r="DL548" s="66"/>
      <c r="DM548" s="66"/>
      <c r="DN548" s="66"/>
      <c r="DO548" s="66"/>
      <c r="DP548" s="66"/>
      <c r="DQ548" s="66"/>
      <c r="DR548" s="66"/>
      <c r="DS548" s="66"/>
      <c r="DT548" s="66"/>
      <c r="DU548" s="66"/>
      <c r="DW548" s="66"/>
      <c r="DX548" s="66"/>
      <c r="DY548" s="66"/>
      <c r="EA548" s="66"/>
      <c r="EB548" s="66"/>
      <c r="EC548" s="66"/>
      <c r="EE548" s="66"/>
      <c r="EF548" s="66"/>
      <c r="EG548" s="66"/>
      <c r="EH548" s="66"/>
      <c r="EI548" s="66"/>
      <c r="EJ548" s="66"/>
      <c r="EK548" s="66"/>
      <c r="EN548" s="66"/>
      <c r="EO548" s="66"/>
      <c r="ER548" s="66"/>
      <c r="ES548" s="66"/>
      <c r="EV548" s="66"/>
      <c r="EW548" s="66"/>
      <c r="EX548" s="66"/>
      <c r="EY548" s="66"/>
      <c r="EZ548" s="66"/>
      <c r="FA548" s="66"/>
      <c r="FD548" s="66"/>
      <c r="FE548" s="66"/>
      <c r="FH548" s="66"/>
      <c r="FI548" s="66"/>
      <c r="FL548" s="66"/>
      <c r="FM548" s="66"/>
      <c r="FN548" s="66"/>
      <c r="FO548" s="66"/>
      <c r="FP548" s="66"/>
      <c r="FQ548" s="66"/>
      <c r="FS548" s="66"/>
      <c r="FT548" s="66"/>
      <c r="FU548" s="66"/>
      <c r="FW548" s="66"/>
      <c r="FX548" s="66"/>
      <c r="FY548" s="66"/>
      <c r="GA548" s="66"/>
      <c r="GB548" s="66"/>
      <c r="GC548" s="66"/>
      <c r="GD548" s="66"/>
      <c r="GE548" s="66"/>
      <c r="GF548" s="66"/>
      <c r="GG548" s="66"/>
      <c r="GH548" s="66"/>
      <c r="GI548" s="66"/>
      <c r="GJ548" s="66"/>
      <c r="GK548" s="66"/>
      <c r="GL548" s="66"/>
      <c r="GM548" s="66"/>
      <c r="GN548" s="66"/>
      <c r="GO548" s="66"/>
      <c r="GP548" s="66"/>
      <c r="GQ548" s="66"/>
      <c r="GR548" s="66"/>
      <c r="GS548" s="66"/>
      <c r="GT548" s="66"/>
      <c r="GU548" s="66"/>
      <c r="GV548" s="66"/>
      <c r="GW548" s="66"/>
      <c r="GX548" s="66"/>
      <c r="GY548" s="66"/>
      <c r="GZ548" s="66"/>
      <c r="HA548" s="66"/>
      <c r="HB548" s="66"/>
      <c r="HC548" s="66"/>
      <c r="HD548" s="66"/>
      <c r="HE548" s="66"/>
      <c r="HF548" s="66"/>
      <c r="HG548" s="66"/>
      <c r="HH548" s="66"/>
      <c r="HI548" s="66"/>
      <c r="HJ548" s="66"/>
      <c r="HK548" s="66"/>
      <c r="HL548" s="66"/>
      <c r="HM548" s="66"/>
    </row>
    <row r="549" spans="1:221">
      <c r="A549" s="66"/>
      <c r="B549" s="66"/>
      <c r="C549" s="66"/>
      <c r="D549" s="66"/>
      <c r="E549" s="66"/>
      <c r="F549" s="66"/>
      <c r="J549" s="66"/>
      <c r="K549" s="66"/>
      <c r="N549" s="66"/>
      <c r="O549" s="66"/>
      <c r="P549" s="66"/>
      <c r="Q549" s="66"/>
      <c r="S549" s="66"/>
      <c r="T549" s="66"/>
      <c r="U549" s="66"/>
      <c r="W549" s="66"/>
      <c r="X549" s="66"/>
      <c r="Y549" s="66"/>
      <c r="AA549" s="66"/>
      <c r="AB549" s="66"/>
      <c r="AC549" s="66"/>
      <c r="AD549" s="66"/>
      <c r="AE549" s="66"/>
      <c r="AF549" s="66"/>
      <c r="AG549" s="66"/>
      <c r="AJ549" s="66"/>
      <c r="AK549" s="66"/>
      <c r="AN549" s="66"/>
      <c r="AO549" s="66"/>
      <c r="AR549" s="66"/>
      <c r="AS549" s="66"/>
      <c r="AT549" s="66"/>
      <c r="AU549" s="66"/>
      <c r="AV549" s="66"/>
      <c r="AW549" s="66"/>
      <c r="AZ549" s="66"/>
      <c r="BA549" s="66"/>
      <c r="BD549" s="66"/>
      <c r="BE549" s="66"/>
      <c r="BH549" s="66"/>
      <c r="BI549" s="66"/>
      <c r="BJ549" s="66"/>
      <c r="BK549" s="66"/>
      <c r="BL549" s="66"/>
      <c r="BM549" s="66"/>
      <c r="BO549" s="66"/>
      <c r="BP549" s="66"/>
      <c r="BQ549" s="66"/>
      <c r="BS549" s="66"/>
      <c r="BT549" s="66"/>
      <c r="BU549" s="66"/>
      <c r="BW549" s="66"/>
      <c r="BX549" s="66"/>
      <c r="BY549" s="66"/>
      <c r="BZ549" s="66"/>
      <c r="CA549" s="66"/>
      <c r="CB549" s="66"/>
      <c r="CC549" s="66"/>
      <c r="CF549" s="66"/>
      <c r="CG549" s="66"/>
      <c r="CJ549" s="66"/>
      <c r="CK549" s="66"/>
      <c r="CN549" s="66"/>
      <c r="CO549" s="66"/>
      <c r="CP549" s="66"/>
      <c r="CQ549" s="66"/>
      <c r="CR549" s="66"/>
      <c r="CS549" s="66"/>
      <c r="CV549" s="66"/>
      <c r="CW549" s="66"/>
      <c r="CZ549" s="66"/>
      <c r="DA549" s="66"/>
      <c r="DD549" s="66"/>
      <c r="DE549" s="66"/>
      <c r="DF549" s="66"/>
      <c r="DG549" s="66"/>
      <c r="DH549" s="66"/>
      <c r="DI549" s="66"/>
      <c r="DJ549" s="66"/>
      <c r="DK549" s="66"/>
      <c r="DL549" s="66"/>
      <c r="DM549" s="66"/>
      <c r="DN549" s="66"/>
      <c r="DO549" s="66"/>
      <c r="DP549" s="66"/>
      <c r="DQ549" s="66"/>
      <c r="DR549" s="66"/>
      <c r="DS549" s="66"/>
      <c r="DT549" s="66"/>
      <c r="DU549" s="66"/>
      <c r="DW549" s="66"/>
      <c r="DX549" s="66"/>
      <c r="DY549" s="66"/>
      <c r="EA549" s="66"/>
      <c r="EB549" s="66"/>
      <c r="EC549" s="66"/>
      <c r="EE549" s="66"/>
      <c r="EF549" s="66"/>
      <c r="EG549" s="66"/>
      <c r="EH549" s="66"/>
      <c r="EI549" s="66"/>
      <c r="EJ549" s="66"/>
      <c r="EK549" s="66"/>
      <c r="EN549" s="66"/>
      <c r="EO549" s="66"/>
      <c r="ER549" s="66"/>
      <c r="ES549" s="66"/>
      <c r="EV549" s="66"/>
      <c r="EW549" s="66"/>
      <c r="EX549" s="66"/>
      <c r="EY549" s="66"/>
      <c r="EZ549" s="66"/>
      <c r="FA549" s="66"/>
      <c r="FD549" s="66"/>
      <c r="FE549" s="66"/>
      <c r="FH549" s="66"/>
      <c r="FI549" s="66"/>
      <c r="FL549" s="66"/>
      <c r="FM549" s="66"/>
      <c r="FN549" s="66"/>
      <c r="FO549" s="66"/>
      <c r="FP549" s="66"/>
      <c r="FQ549" s="66"/>
      <c r="FS549" s="66"/>
      <c r="FT549" s="66"/>
      <c r="FU549" s="66"/>
      <c r="FW549" s="66"/>
      <c r="FX549" s="66"/>
      <c r="FY549" s="66"/>
      <c r="GA549" s="66"/>
      <c r="GB549" s="66"/>
      <c r="GC549" s="66"/>
      <c r="GD549" s="66"/>
      <c r="GE549" s="66"/>
      <c r="GF549" s="66"/>
      <c r="GG549" s="66"/>
      <c r="GH549" s="66"/>
      <c r="GI549" s="66"/>
      <c r="GJ549" s="66"/>
      <c r="GK549" s="66"/>
      <c r="GL549" s="66"/>
      <c r="GM549" s="66"/>
      <c r="GN549" s="66"/>
      <c r="GO549" s="66"/>
      <c r="GP549" s="66"/>
      <c r="GQ549" s="66"/>
      <c r="GR549" s="66"/>
      <c r="GS549" s="66"/>
      <c r="GT549" s="66"/>
      <c r="GU549" s="66"/>
      <c r="GV549" s="66"/>
      <c r="GW549" s="66"/>
      <c r="GX549" s="66"/>
      <c r="GY549" s="66"/>
      <c r="GZ549" s="66"/>
      <c r="HA549" s="66"/>
      <c r="HB549" s="66"/>
      <c r="HC549" s="66"/>
      <c r="HD549" s="66"/>
      <c r="HE549" s="66"/>
      <c r="HF549" s="66"/>
      <c r="HG549" s="66"/>
      <c r="HH549" s="66"/>
      <c r="HI549" s="66"/>
      <c r="HJ549" s="66"/>
      <c r="HK549" s="66"/>
      <c r="HL549" s="66"/>
      <c r="HM549" s="66"/>
    </row>
    <row r="550" spans="1:221">
      <c r="A550" s="66"/>
      <c r="B550" s="66"/>
      <c r="C550" s="66"/>
      <c r="D550" s="66"/>
      <c r="E550" s="66"/>
      <c r="F550" s="66"/>
      <c r="J550" s="66"/>
      <c r="K550" s="66"/>
      <c r="N550" s="66"/>
      <c r="O550" s="66"/>
      <c r="P550" s="66"/>
      <c r="Q550" s="66"/>
      <c r="S550" s="66"/>
      <c r="T550" s="66"/>
      <c r="U550" s="66"/>
      <c r="W550" s="66"/>
      <c r="X550" s="66"/>
      <c r="Y550" s="66"/>
      <c r="AA550" s="66"/>
      <c r="AB550" s="66"/>
      <c r="AC550" s="66"/>
      <c r="AD550" s="66"/>
      <c r="AE550" s="66"/>
      <c r="AF550" s="66"/>
      <c r="AG550" s="66"/>
      <c r="AJ550" s="66"/>
      <c r="AK550" s="66"/>
      <c r="AN550" s="66"/>
      <c r="AO550" s="66"/>
      <c r="AR550" s="66"/>
      <c r="AS550" s="66"/>
      <c r="AT550" s="66"/>
      <c r="AU550" s="66"/>
      <c r="AV550" s="66"/>
      <c r="AW550" s="66"/>
      <c r="AZ550" s="66"/>
      <c r="BA550" s="66"/>
      <c r="BD550" s="66"/>
      <c r="BE550" s="66"/>
      <c r="BH550" s="66"/>
      <c r="BI550" s="66"/>
      <c r="BJ550" s="66"/>
      <c r="BK550" s="66"/>
      <c r="BL550" s="66"/>
      <c r="BM550" s="66"/>
      <c r="BO550" s="66"/>
      <c r="BP550" s="66"/>
      <c r="BQ550" s="66"/>
      <c r="BS550" s="66"/>
      <c r="BT550" s="66"/>
      <c r="BU550" s="66"/>
      <c r="BW550" s="66"/>
      <c r="BX550" s="66"/>
      <c r="BY550" s="66"/>
      <c r="BZ550" s="66"/>
      <c r="CA550" s="66"/>
      <c r="CB550" s="66"/>
      <c r="CC550" s="66"/>
      <c r="CF550" s="66"/>
      <c r="CG550" s="66"/>
      <c r="CJ550" s="66"/>
      <c r="CK550" s="66"/>
      <c r="CN550" s="66"/>
      <c r="CO550" s="66"/>
      <c r="CP550" s="66"/>
      <c r="CQ550" s="66"/>
      <c r="CR550" s="66"/>
      <c r="CS550" s="66"/>
      <c r="CV550" s="66"/>
      <c r="CW550" s="66"/>
      <c r="CZ550" s="66"/>
      <c r="DA550" s="66"/>
      <c r="DD550" s="66"/>
      <c r="DE550" s="66"/>
      <c r="DF550" s="66"/>
      <c r="DG550" s="66"/>
      <c r="DH550" s="66"/>
      <c r="DI550" s="66"/>
      <c r="DJ550" s="66"/>
      <c r="DK550" s="66"/>
      <c r="DL550" s="66"/>
      <c r="DM550" s="66"/>
      <c r="DN550" s="66"/>
      <c r="DO550" s="66"/>
      <c r="DP550" s="66"/>
      <c r="DQ550" s="66"/>
      <c r="DR550" s="66"/>
      <c r="DS550" s="66"/>
      <c r="DT550" s="66"/>
      <c r="DU550" s="66"/>
      <c r="DW550" s="66"/>
      <c r="DX550" s="66"/>
      <c r="DY550" s="66"/>
      <c r="EA550" s="66"/>
      <c r="EB550" s="66"/>
      <c r="EC550" s="66"/>
      <c r="EE550" s="66"/>
      <c r="EF550" s="66"/>
      <c r="EG550" s="66"/>
      <c r="EH550" s="66"/>
      <c r="EI550" s="66"/>
      <c r="EJ550" s="66"/>
      <c r="EK550" s="66"/>
      <c r="EN550" s="66"/>
      <c r="EO550" s="66"/>
      <c r="ER550" s="66"/>
      <c r="ES550" s="66"/>
      <c r="EV550" s="66"/>
      <c r="EW550" s="66"/>
      <c r="EX550" s="66"/>
      <c r="EY550" s="66"/>
      <c r="EZ550" s="66"/>
      <c r="FA550" s="66"/>
      <c r="FD550" s="66"/>
      <c r="FE550" s="66"/>
      <c r="FH550" s="66"/>
      <c r="FI550" s="66"/>
      <c r="FL550" s="66"/>
      <c r="FM550" s="66"/>
      <c r="FN550" s="66"/>
      <c r="FO550" s="66"/>
      <c r="FP550" s="66"/>
      <c r="FQ550" s="66"/>
      <c r="FS550" s="66"/>
      <c r="FT550" s="66"/>
      <c r="FU550" s="66"/>
      <c r="FW550" s="66"/>
      <c r="FX550" s="66"/>
      <c r="FY550" s="66"/>
      <c r="GA550" s="66"/>
      <c r="GB550" s="66"/>
      <c r="GC550" s="66"/>
      <c r="GD550" s="66"/>
      <c r="GE550" s="66"/>
      <c r="GF550" s="66"/>
      <c r="GG550" s="66"/>
      <c r="GH550" s="66"/>
      <c r="GI550" s="66"/>
      <c r="GJ550" s="66"/>
      <c r="GK550" s="66"/>
      <c r="GL550" s="66"/>
      <c r="GM550" s="66"/>
      <c r="GN550" s="66"/>
      <c r="GO550" s="66"/>
      <c r="GP550" s="66"/>
      <c r="GQ550" s="66"/>
      <c r="GR550" s="66"/>
      <c r="GS550" s="66"/>
      <c r="GT550" s="66"/>
      <c r="GU550" s="66"/>
      <c r="GV550" s="66"/>
      <c r="GW550" s="66"/>
      <c r="GX550" s="66"/>
      <c r="GY550" s="66"/>
      <c r="GZ550" s="66"/>
      <c r="HA550" s="66"/>
      <c r="HB550" s="66"/>
      <c r="HC550" s="66"/>
      <c r="HD550" s="66"/>
      <c r="HE550" s="66"/>
      <c r="HF550" s="66"/>
      <c r="HG550" s="66"/>
      <c r="HH550" s="66"/>
      <c r="HI550" s="66"/>
      <c r="HJ550" s="66"/>
      <c r="HK550" s="66"/>
      <c r="HL550" s="66"/>
      <c r="HM550" s="66"/>
    </row>
    <row r="551" spans="1:221">
      <c r="A551" s="66"/>
      <c r="B551" s="66"/>
      <c r="C551" s="66"/>
      <c r="D551" s="66"/>
      <c r="E551" s="66"/>
      <c r="F551" s="66"/>
      <c r="J551" s="66"/>
      <c r="K551" s="66"/>
      <c r="N551" s="66"/>
      <c r="O551" s="66"/>
      <c r="P551" s="66"/>
      <c r="Q551" s="66"/>
      <c r="S551" s="66"/>
      <c r="T551" s="66"/>
      <c r="U551" s="66"/>
      <c r="W551" s="66"/>
      <c r="X551" s="66"/>
      <c r="Y551" s="66"/>
      <c r="AA551" s="66"/>
      <c r="AB551" s="66"/>
      <c r="AC551" s="66"/>
      <c r="AD551" s="66"/>
      <c r="AE551" s="66"/>
      <c r="AF551" s="66"/>
      <c r="AG551" s="66"/>
      <c r="AJ551" s="66"/>
      <c r="AK551" s="66"/>
      <c r="AN551" s="66"/>
      <c r="AO551" s="66"/>
      <c r="AR551" s="66"/>
      <c r="AS551" s="66"/>
      <c r="AT551" s="66"/>
      <c r="AU551" s="66"/>
      <c r="AV551" s="66"/>
      <c r="AW551" s="66"/>
      <c r="AZ551" s="66"/>
      <c r="BA551" s="66"/>
      <c r="BD551" s="66"/>
      <c r="BE551" s="66"/>
      <c r="BH551" s="66"/>
      <c r="BI551" s="66"/>
      <c r="BJ551" s="66"/>
      <c r="BK551" s="66"/>
      <c r="BL551" s="66"/>
      <c r="BM551" s="66"/>
      <c r="BO551" s="66"/>
      <c r="BP551" s="66"/>
      <c r="BQ551" s="66"/>
      <c r="BS551" s="66"/>
      <c r="BT551" s="66"/>
      <c r="BU551" s="66"/>
      <c r="BW551" s="66"/>
      <c r="BX551" s="66"/>
      <c r="BY551" s="66"/>
      <c r="BZ551" s="66"/>
      <c r="CA551" s="66"/>
      <c r="CB551" s="66"/>
      <c r="CC551" s="66"/>
      <c r="CF551" s="66"/>
      <c r="CG551" s="66"/>
      <c r="CJ551" s="66"/>
      <c r="CK551" s="66"/>
      <c r="CN551" s="66"/>
      <c r="CO551" s="66"/>
      <c r="CP551" s="66"/>
      <c r="CQ551" s="66"/>
      <c r="CR551" s="66"/>
      <c r="CS551" s="66"/>
      <c r="CV551" s="66"/>
      <c r="CW551" s="66"/>
      <c r="CZ551" s="66"/>
      <c r="DA551" s="66"/>
      <c r="DD551" s="66"/>
      <c r="DE551" s="66"/>
      <c r="DF551" s="66"/>
      <c r="DG551" s="66"/>
      <c r="DH551" s="66"/>
      <c r="DI551" s="66"/>
      <c r="DJ551" s="66"/>
      <c r="DK551" s="66"/>
      <c r="DL551" s="66"/>
      <c r="DM551" s="66"/>
      <c r="DN551" s="66"/>
      <c r="DO551" s="66"/>
      <c r="DP551" s="66"/>
      <c r="DQ551" s="66"/>
      <c r="DR551" s="66"/>
      <c r="DS551" s="66"/>
      <c r="DT551" s="66"/>
      <c r="DU551" s="66"/>
      <c r="DW551" s="66"/>
      <c r="DX551" s="66"/>
      <c r="DY551" s="66"/>
      <c r="EA551" s="66"/>
      <c r="EB551" s="66"/>
      <c r="EC551" s="66"/>
      <c r="EE551" s="66"/>
      <c r="EF551" s="66"/>
      <c r="EG551" s="66"/>
      <c r="EH551" s="66"/>
      <c r="EI551" s="66"/>
      <c r="EJ551" s="66"/>
      <c r="EK551" s="66"/>
      <c r="EN551" s="66"/>
      <c r="EO551" s="66"/>
      <c r="ER551" s="66"/>
      <c r="ES551" s="66"/>
      <c r="EV551" s="66"/>
      <c r="EW551" s="66"/>
      <c r="EX551" s="66"/>
      <c r="EY551" s="66"/>
      <c r="EZ551" s="66"/>
      <c r="FA551" s="66"/>
      <c r="FD551" s="66"/>
      <c r="FE551" s="66"/>
      <c r="FH551" s="66"/>
      <c r="FI551" s="66"/>
      <c r="FL551" s="66"/>
      <c r="FM551" s="66"/>
      <c r="FN551" s="66"/>
      <c r="FO551" s="66"/>
      <c r="FP551" s="66"/>
      <c r="FQ551" s="66"/>
      <c r="FS551" s="66"/>
      <c r="FT551" s="66"/>
      <c r="FU551" s="66"/>
      <c r="FW551" s="66"/>
      <c r="FX551" s="66"/>
      <c r="FY551" s="66"/>
      <c r="GA551" s="66"/>
      <c r="GB551" s="66"/>
      <c r="GC551" s="66"/>
      <c r="GD551" s="66"/>
      <c r="GE551" s="66"/>
      <c r="GF551" s="66"/>
      <c r="GG551" s="66"/>
      <c r="GH551" s="66"/>
      <c r="GI551" s="66"/>
      <c r="GJ551" s="66"/>
      <c r="GK551" s="66"/>
      <c r="GL551" s="66"/>
      <c r="GM551" s="66"/>
      <c r="GN551" s="66"/>
      <c r="GO551" s="66"/>
      <c r="GP551" s="66"/>
      <c r="GQ551" s="66"/>
      <c r="GR551" s="66"/>
      <c r="GS551" s="66"/>
      <c r="GT551" s="66"/>
      <c r="GU551" s="66"/>
      <c r="GV551" s="66"/>
      <c r="GW551" s="66"/>
      <c r="GX551" s="66"/>
      <c r="GY551" s="66"/>
      <c r="GZ551" s="66"/>
      <c r="HA551" s="66"/>
      <c r="HB551" s="66"/>
      <c r="HC551" s="66"/>
      <c r="HD551" s="66"/>
      <c r="HE551" s="66"/>
      <c r="HF551" s="66"/>
      <c r="HG551" s="66"/>
      <c r="HH551" s="66"/>
      <c r="HI551" s="66"/>
      <c r="HJ551" s="66"/>
      <c r="HK551" s="66"/>
      <c r="HL551" s="66"/>
      <c r="HM551" s="66"/>
    </row>
    <row r="552" spans="1:221">
      <c r="A552" s="66"/>
      <c r="B552" s="66"/>
      <c r="C552" s="66"/>
      <c r="D552" s="66"/>
      <c r="E552" s="66"/>
      <c r="F552" s="66"/>
      <c r="J552" s="66"/>
      <c r="K552" s="66"/>
      <c r="N552" s="66"/>
      <c r="O552" s="66"/>
      <c r="P552" s="66"/>
      <c r="Q552" s="66"/>
      <c r="S552" s="66"/>
      <c r="T552" s="66"/>
      <c r="U552" s="66"/>
      <c r="W552" s="66"/>
      <c r="X552" s="66"/>
      <c r="Y552" s="66"/>
      <c r="AA552" s="66"/>
      <c r="AB552" s="66"/>
      <c r="AC552" s="66"/>
      <c r="AD552" s="66"/>
      <c r="AE552" s="66"/>
      <c r="AF552" s="66"/>
      <c r="AG552" s="66"/>
      <c r="AJ552" s="66"/>
      <c r="AK552" s="66"/>
      <c r="AN552" s="66"/>
      <c r="AO552" s="66"/>
      <c r="AR552" s="66"/>
      <c r="AS552" s="66"/>
      <c r="AT552" s="66"/>
      <c r="AU552" s="66"/>
      <c r="AV552" s="66"/>
      <c r="AW552" s="66"/>
      <c r="AZ552" s="66"/>
      <c r="BA552" s="66"/>
      <c r="BD552" s="66"/>
      <c r="BE552" s="66"/>
      <c r="BH552" s="66"/>
      <c r="BI552" s="66"/>
      <c r="BJ552" s="66"/>
      <c r="BK552" s="66"/>
      <c r="BL552" s="66"/>
      <c r="BM552" s="66"/>
      <c r="BO552" s="66"/>
      <c r="BP552" s="66"/>
      <c r="BQ552" s="66"/>
      <c r="BS552" s="66"/>
      <c r="BT552" s="66"/>
      <c r="BU552" s="66"/>
      <c r="BW552" s="66"/>
      <c r="BX552" s="66"/>
      <c r="BY552" s="66"/>
      <c r="BZ552" s="66"/>
      <c r="CA552" s="66"/>
      <c r="CB552" s="66"/>
      <c r="CC552" s="66"/>
      <c r="CF552" s="66"/>
      <c r="CG552" s="66"/>
      <c r="CJ552" s="66"/>
      <c r="CK552" s="66"/>
      <c r="CN552" s="66"/>
      <c r="CO552" s="66"/>
      <c r="CP552" s="66"/>
      <c r="CQ552" s="66"/>
      <c r="CR552" s="66"/>
      <c r="CS552" s="66"/>
      <c r="CV552" s="66"/>
      <c r="CW552" s="66"/>
      <c r="CZ552" s="66"/>
      <c r="DA552" s="66"/>
      <c r="DD552" s="66"/>
      <c r="DE552" s="66"/>
      <c r="DF552" s="66"/>
      <c r="DG552" s="66"/>
      <c r="DH552" s="66"/>
      <c r="DI552" s="66"/>
      <c r="DJ552" s="66"/>
      <c r="DK552" s="66"/>
      <c r="DL552" s="66"/>
      <c r="DM552" s="66"/>
      <c r="DN552" s="66"/>
      <c r="DO552" s="66"/>
      <c r="DP552" s="66"/>
      <c r="DQ552" s="66"/>
      <c r="DR552" s="66"/>
      <c r="DS552" s="66"/>
      <c r="DT552" s="66"/>
      <c r="DU552" s="66"/>
      <c r="DW552" s="66"/>
      <c r="DX552" s="66"/>
      <c r="DY552" s="66"/>
      <c r="EA552" s="66"/>
      <c r="EB552" s="66"/>
      <c r="EC552" s="66"/>
      <c r="EE552" s="66"/>
      <c r="EF552" s="66"/>
      <c r="EG552" s="66"/>
      <c r="EH552" s="66"/>
      <c r="EI552" s="66"/>
      <c r="EJ552" s="66"/>
      <c r="EK552" s="66"/>
      <c r="EN552" s="66"/>
      <c r="EO552" s="66"/>
      <c r="ER552" s="66"/>
      <c r="ES552" s="66"/>
      <c r="EV552" s="66"/>
      <c r="EW552" s="66"/>
      <c r="EX552" s="66"/>
      <c r="EY552" s="66"/>
      <c r="EZ552" s="66"/>
      <c r="FA552" s="66"/>
      <c r="FD552" s="66"/>
      <c r="FE552" s="66"/>
      <c r="FH552" s="66"/>
      <c r="FI552" s="66"/>
      <c r="FL552" s="66"/>
      <c r="FM552" s="66"/>
      <c r="FN552" s="66"/>
      <c r="FO552" s="66"/>
      <c r="FP552" s="66"/>
      <c r="FQ552" s="66"/>
      <c r="FS552" s="66"/>
      <c r="FT552" s="66"/>
      <c r="FU552" s="66"/>
      <c r="FW552" s="66"/>
      <c r="FX552" s="66"/>
      <c r="FY552" s="66"/>
      <c r="GA552" s="66"/>
      <c r="GB552" s="66"/>
      <c r="GC552" s="66"/>
      <c r="GD552" s="66"/>
      <c r="GE552" s="66"/>
      <c r="GF552" s="66"/>
      <c r="GG552" s="66"/>
      <c r="GH552" s="66"/>
      <c r="GI552" s="66"/>
      <c r="GJ552" s="66"/>
      <c r="GK552" s="66"/>
      <c r="GL552" s="66"/>
      <c r="GM552" s="66"/>
      <c r="GN552" s="66"/>
      <c r="GO552" s="66"/>
      <c r="GP552" s="66"/>
      <c r="GQ552" s="66"/>
      <c r="GR552" s="66"/>
      <c r="GS552" s="66"/>
      <c r="GT552" s="66"/>
      <c r="GU552" s="66"/>
      <c r="GV552" s="66"/>
      <c r="GW552" s="66"/>
      <c r="GX552" s="66"/>
      <c r="GY552" s="66"/>
      <c r="GZ552" s="66"/>
      <c r="HA552" s="66"/>
      <c r="HB552" s="66"/>
      <c r="HC552" s="66"/>
      <c r="HD552" s="66"/>
      <c r="HE552" s="66"/>
      <c r="HF552" s="66"/>
      <c r="HG552" s="66"/>
      <c r="HH552" s="66"/>
      <c r="HI552" s="66"/>
      <c r="HJ552" s="66"/>
      <c r="HK552" s="66"/>
      <c r="HL552" s="66"/>
      <c r="HM552" s="66"/>
    </row>
    <row r="553" spans="1:221">
      <c r="A553" s="66"/>
      <c r="B553" s="66"/>
      <c r="C553" s="66"/>
      <c r="D553" s="66"/>
      <c r="E553" s="66"/>
      <c r="F553" s="66"/>
      <c r="J553" s="66"/>
      <c r="K553" s="66"/>
      <c r="N553" s="66"/>
      <c r="O553" s="66"/>
      <c r="P553" s="66"/>
      <c r="Q553" s="66"/>
      <c r="S553" s="66"/>
      <c r="T553" s="66"/>
      <c r="U553" s="66"/>
      <c r="W553" s="66"/>
      <c r="X553" s="66"/>
      <c r="Y553" s="66"/>
      <c r="AA553" s="66"/>
      <c r="AB553" s="66"/>
      <c r="AC553" s="66"/>
      <c r="AD553" s="66"/>
      <c r="AE553" s="66"/>
      <c r="AF553" s="66"/>
      <c r="AG553" s="66"/>
      <c r="AJ553" s="66"/>
      <c r="AK553" s="66"/>
      <c r="AN553" s="66"/>
      <c r="AO553" s="66"/>
      <c r="AR553" s="66"/>
      <c r="AS553" s="66"/>
      <c r="AT553" s="66"/>
      <c r="AU553" s="66"/>
      <c r="AV553" s="66"/>
      <c r="AW553" s="66"/>
      <c r="AZ553" s="66"/>
      <c r="BA553" s="66"/>
      <c r="BD553" s="66"/>
      <c r="BE553" s="66"/>
      <c r="BH553" s="66"/>
      <c r="BI553" s="66"/>
      <c r="BJ553" s="66"/>
      <c r="BK553" s="66"/>
      <c r="BL553" s="66"/>
      <c r="BM553" s="66"/>
      <c r="BO553" s="66"/>
      <c r="BP553" s="66"/>
      <c r="BQ553" s="66"/>
      <c r="BS553" s="66"/>
      <c r="BT553" s="66"/>
      <c r="BU553" s="66"/>
      <c r="BW553" s="66"/>
      <c r="BX553" s="66"/>
      <c r="BY553" s="66"/>
      <c r="BZ553" s="66"/>
      <c r="CA553" s="66"/>
      <c r="CB553" s="66"/>
      <c r="CC553" s="66"/>
      <c r="CF553" s="66"/>
      <c r="CG553" s="66"/>
      <c r="CJ553" s="66"/>
      <c r="CK553" s="66"/>
      <c r="CN553" s="66"/>
      <c r="CO553" s="66"/>
      <c r="CP553" s="66"/>
      <c r="CQ553" s="66"/>
      <c r="CR553" s="66"/>
      <c r="CS553" s="66"/>
      <c r="CV553" s="66"/>
      <c r="CW553" s="66"/>
      <c r="CZ553" s="66"/>
      <c r="DA553" s="66"/>
      <c r="DD553" s="66"/>
      <c r="DE553" s="66"/>
      <c r="DF553" s="66"/>
      <c r="DG553" s="66"/>
      <c r="DH553" s="66"/>
      <c r="DI553" s="66"/>
      <c r="DJ553" s="66"/>
      <c r="DK553" s="66"/>
      <c r="DL553" s="66"/>
      <c r="DM553" s="66"/>
      <c r="DN553" s="66"/>
      <c r="DO553" s="66"/>
      <c r="DP553" s="66"/>
      <c r="DQ553" s="66"/>
      <c r="DR553" s="66"/>
      <c r="DS553" s="66"/>
      <c r="DT553" s="66"/>
      <c r="DU553" s="66"/>
      <c r="DW553" s="66"/>
      <c r="DX553" s="66"/>
      <c r="DY553" s="66"/>
      <c r="EA553" s="66"/>
      <c r="EB553" s="66"/>
      <c r="EC553" s="66"/>
      <c r="EE553" s="66"/>
      <c r="EF553" s="66"/>
      <c r="EG553" s="66"/>
      <c r="EH553" s="66"/>
      <c r="EI553" s="66"/>
      <c r="EJ553" s="66"/>
      <c r="EK553" s="66"/>
      <c r="EN553" s="66"/>
      <c r="EO553" s="66"/>
      <c r="ER553" s="66"/>
      <c r="ES553" s="66"/>
      <c r="EV553" s="66"/>
      <c r="EW553" s="66"/>
      <c r="EX553" s="66"/>
      <c r="EY553" s="66"/>
      <c r="EZ553" s="66"/>
      <c r="FA553" s="66"/>
      <c r="FD553" s="66"/>
      <c r="FE553" s="66"/>
      <c r="FH553" s="66"/>
      <c r="FI553" s="66"/>
      <c r="FL553" s="66"/>
      <c r="FM553" s="66"/>
      <c r="FN553" s="66"/>
      <c r="FO553" s="66"/>
      <c r="FP553" s="66"/>
      <c r="FQ553" s="66"/>
      <c r="FS553" s="66"/>
      <c r="FT553" s="66"/>
      <c r="FU553" s="66"/>
      <c r="FW553" s="66"/>
      <c r="FX553" s="66"/>
      <c r="FY553" s="66"/>
      <c r="GA553" s="66"/>
      <c r="GB553" s="66"/>
      <c r="GC553" s="66"/>
      <c r="GD553" s="66"/>
      <c r="GE553" s="66"/>
      <c r="GF553" s="66"/>
      <c r="GG553" s="66"/>
      <c r="GH553" s="66"/>
      <c r="GI553" s="66"/>
      <c r="GJ553" s="66"/>
      <c r="GK553" s="66"/>
      <c r="GL553" s="66"/>
      <c r="GM553" s="66"/>
      <c r="GN553" s="66"/>
      <c r="GO553" s="66"/>
      <c r="GP553" s="66"/>
      <c r="GQ553" s="66"/>
      <c r="GR553" s="66"/>
      <c r="GS553" s="66"/>
      <c r="GT553" s="66"/>
      <c r="GU553" s="66"/>
      <c r="GV553" s="66"/>
      <c r="GW553" s="66"/>
      <c r="GX553" s="66"/>
      <c r="GY553" s="66"/>
      <c r="GZ553" s="66"/>
      <c r="HA553" s="66"/>
      <c r="HB553" s="66"/>
      <c r="HC553" s="66"/>
      <c r="HD553" s="66"/>
      <c r="HE553" s="66"/>
      <c r="HF553" s="66"/>
      <c r="HG553" s="66"/>
      <c r="HH553" s="66"/>
      <c r="HI553" s="66"/>
      <c r="HJ553" s="66"/>
      <c r="HK553" s="66"/>
      <c r="HL553" s="66"/>
      <c r="HM553" s="66"/>
    </row>
    <row r="554" spans="1:221">
      <c r="A554" s="66"/>
      <c r="B554" s="66"/>
      <c r="C554" s="66"/>
      <c r="D554" s="66"/>
      <c r="E554" s="66"/>
      <c r="F554" s="66"/>
      <c r="J554" s="66"/>
      <c r="K554" s="66"/>
      <c r="N554" s="66"/>
      <c r="O554" s="66"/>
      <c r="P554" s="66"/>
      <c r="Q554" s="66"/>
      <c r="S554" s="66"/>
      <c r="T554" s="66"/>
      <c r="U554" s="66"/>
      <c r="W554" s="66"/>
      <c r="X554" s="66"/>
      <c r="Y554" s="66"/>
      <c r="AA554" s="66"/>
      <c r="AB554" s="66"/>
      <c r="AC554" s="66"/>
      <c r="AD554" s="66"/>
      <c r="AE554" s="66"/>
      <c r="AF554" s="66"/>
      <c r="AG554" s="66"/>
      <c r="AJ554" s="66"/>
      <c r="AK554" s="66"/>
      <c r="AN554" s="66"/>
      <c r="AO554" s="66"/>
      <c r="AR554" s="66"/>
      <c r="AS554" s="66"/>
      <c r="AT554" s="66"/>
      <c r="AU554" s="66"/>
      <c r="AV554" s="66"/>
      <c r="AW554" s="66"/>
      <c r="AZ554" s="66"/>
      <c r="BA554" s="66"/>
      <c r="BD554" s="66"/>
      <c r="BE554" s="66"/>
      <c r="BH554" s="66"/>
      <c r="BI554" s="66"/>
      <c r="BJ554" s="66"/>
      <c r="BK554" s="66"/>
      <c r="BL554" s="66"/>
      <c r="BM554" s="66"/>
      <c r="BO554" s="66"/>
      <c r="BP554" s="66"/>
      <c r="BQ554" s="66"/>
      <c r="BS554" s="66"/>
      <c r="BT554" s="66"/>
      <c r="BU554" s="66"/>
      <c r="BW554" s="66"/>
      <c r="BX554" s="66"/>
      <c r="BY554" s="66"/>
      <c r="BZ554" s="66"/>
      <c r="CA554" s="66"/>
      <c r="CB554" s="66"/>
      <c r="CC554" s="66"/>
      <c r="CF554" s="66"/>
      <c r="CG554" s="66"/>
      <c r="CJ554" s="66"/>
      <c r="CK554" s="66"/>
      <c r="CN554" s="66"/>
      <c r="CO554" s="66"/>
      <c r="CP554" s="66"/>
      <c r="CQ554" s="66"/>
      <c r="CR554" s="66"/>
      <c r="CS554" s="66"/>
      <c r="CV554" s="66"/>
      <c r="CW554" s="66"/>
      <c r="CZ554" s="66"/>
      <c r="DA554" s="66"/>
      <c r="DD554" s="66"/>
      <c r="DE554" s="66"/>
      <c r="DF554" s="66"/>
      <c r="DG554" s="66"/>
      <c r="DH554" s="66"/>
      <c r="DI554" s="66"/>
      <c r="DJ554" s="66"/>
      <c r="DK554" s="66"/>
      <c r="DL554" s="66"/>
      <c r="DM554" s="66"/>
      <c r="DN554" s="66"/>
      <c r="DO554" s="66"/>
      <c r="DP554" s="66"/>
      <c r="DQ554" s="66"/>
      <c r="DR554" s="66"/>
      <c r="DS554" s="66"/>
      <c r="DT554" s="66"/>
      <c r="DU554" s="66"/>
      <c r="DW554" s="66"/>
      <c r="DX554" s="66"/>
      <c r="DY554" s="66"/>
      <c r="EA554" s="66"/>
      <c r="EB554" s="66"/>
      <c r="EC554" s="66"/>
      <c r="EE554" s="66"/>
      <c r="EF554" s="66"/>
      <c r="EG554" s="66"/>
      <c r="EH554" s="66"/>
      <c r="EI554" s="66"/>
      <c r="EJ554" s="66"/>
      <c r="EK554" s="66"/>
      <c r="EN554" s="66"/>
      <c r="EO554" s="66"/>
      <c r="ER554" s="66"/>
      <c r="ES554" s="66"/>
      <c r="EV554" s="66"/>
      <c r="EW554" s="66"/>
      <c r="EX554" s="66"/>
      <c r="EY554" s="66"/>
      <c r="EZ554" s="66"/>
      <c r="FA554" s="66"/>
      <c r="FD554" s="66"/>
      <c r="FE554" s="66"/>
      <c r="FH554" s="66"/>
      <c r="FI554" s="66"/>
      <c r="FL554" s="66"/>
      <c r="FM554" s="66"/>
      <c r="FN554" s="66"/>
      <c r="FO554" s="66"/>
      <c r="FP554" s="66"/>
      <c r="FQ554" s="66"/>
      <c r="FS554" s="66"/>
      <c r="FT554" s="66"/>
      <c r="FU554" s="66"/>
      <c r="FW554" s="66"/>
      <c r="FX554" s="66"/>
      <c r="FY554" s="66"/>
      <c r="GA554" s="66"/>
      <c r="GB554" s="66"/>
      <c r="GC554" s="66"/>
      <c r="GD554" s="66"/>
      <c r="GE554" s="66"/>
      <c r="GF554" s="66"/>
      <c r="GG554" s="66"/>
      <c r="GH554" s="66"/>
      <c r="GI554" s="66"/>
      <c r="GJ554" s="66"/>
      <c r="GK554" s="66"/>
      <c r="GL554" s="66"/>
      <c r="GM554" s="66"/>
      <c r="GN554" s="66"/>
      <c r="GO554" s="66"/>
      <c r="GP554" s="66"/>
      <c r="GQ554" s="66"/>
      <c r="GR554" s="66"/>
      <c r="GS554" s="66"/>
      <c r="GT554" s="66"/>
      <c r="GU554" s="66"/>
      <c r="GV554" s="66"/>
      <c r="GW554" s="66"/>
      <c r="GX554" s="66"/>
      <c r="GY554" s="66"/>
      <c r="GZ554" s="66"/>
      <c r="HA554" s="66"/>
      <c r="HB554" s="66"/>
      <c r="HC554" s="66"/>
      <c r="HD554" s="66"/>
      <c r="HE554" s="66"/>
      <c r="HF554" s="66"/>
      <c r="HG554" s="66"/>
      <c r="HH554" s="66"/>
      <c r="HI554" s="66"/>
      <c r="HJ554" s="66"/>
      <c r="HK554" s="66"/>
      <c r="HL554" s="66"/>
      <c r="HM554" s="66"/>
    </row>
    <row r="555" spans="1:221">
      <c r="A555" s="66"/>
      <c r="B555" s="66"/>
      <c r="C555" s="66"/>
      <c r="D555" s="66"/>
      <c r="E555" s="66"/>
      <c r="F555" s="66"/>
      <c r="J555" s="66"/>
      <c r="K555" s="66"/>
      <c r="N555" s="66"/>
      <c r="O555" s="66"/>
      <c r="P555" s="66"/>
      <c r="Q555" s="66"/>
      <c r="S555" s="66"/>
      <c r="T555" s="66"/>
      <c r="U555" s="66"/>
      <c r="W555" s="66"/>
      <c r="X555" s="66"/>
      <c r="Y555" s="66"/>
      <c r="AA555" s="66"/>
      <c r="AB555" s="66"/>
      <c r="AC555" s="66"/>
      <c r="AD555" s="66"/>
      <c r="AE555" s="66"/>
      <c r="AF555" s="66"/>
      <c r="AG555" s="66"/>
      <c r="AJ555" s="66"/>
      <c r="AK555" s="66"/>
      <c r="AN555" s="66"/>
      <c r="AO555" s="66"/>
      <c r="AR555" s="66"/>
      <c r="AS555" s="66"/>
      <c r="AT555" s="66"/>
      <c r="AU555" s="66"/>
      <c r="AV555" s="66"/>
      <c r="AW555" s="66"/>
      <c r="AZ555" s="66"/>
      <c r="BA555" s="66"/>
      <c r="BD555" s="66"/>
      <c r="BE555" s="66"/>
      <c r="BH555" s="66"/>
      <c r="BI555" s="66"/>
      <c r="BJ555" s="66"/>
      <c r="BK555" s="66"/>
      <c r="BL555" s="66"/>
      <c r="BM555" s="66"/>
      <c r="BO555" s="66"/>
      <c r="BP555" s="66"/>
      <c r="BQ555" s="66"/>
      <c r="BS555" s="66"/>
      <c r="BT555" s="66"/>
      <c r="BU555" s="66"/>
      <c r="BW555" s="66"/>
      <c r="BX555" s="66"/>
      <c r="BY555" s="66"/>
      <c r="BZ555" s="66"/>
      <c r="CA555" s="66"/>
      <c r="CB555" s="66"/>
      <c r="CC555" s="66"/>
      <c r="CF555" s="66"/>
      <c r="CG555" s="66"/>
      <c r="CJ555" s="66"/>
      <c r="CK555" s="66"/>
      <c r="CN555" s="66"/>
      <c r="CO555" s="66"/>
      <c r="CP555" s="66"/>
      <c r="CQ555" s="66"/>
      <c r="CR555" s="66"/>
      <c r="CS555" s="66"/>
      <c r="CV555" s="66"/>
      <c r="CW555" s="66"/>
      <c r="CZ555" s="66"/>
      <c r="DA555" s="66"/>
      <c r="DD555" s="66"/>
      <c r="DE555" s="66"/>
      <c r="DF555" s="66"/>
      <c r="DG555" s="66"/>
      <c r="DH555" s="66"/>
      <c r="DI555" s="66"/>
      <c r="DJ555" s="66"/>
      <c r="DK555" s="66"/>
      <c r="DL555" s="66"/>
      <c r="DM555" s="66"/>
      <c r="DN555" s="66"/>
      <c r="DO555" s="66"/>
      <c r="DP555" s="66"/>
      <c r="DQ555" s="66"/>
      <c r="DR555" s="66"/>
      <c r="DS555" s="66"/>
      <c r="DT555" s="66"/>
      <c r="DU555" s="66"/>
      <c r="DW555" s="66"/>
      <c r="DX555" s="66"/>
      <c r="DY555" s="66"/>
      <c r="EA555" s="66"/>
      <c r="EB555" s="66"/>
      <c r="EC555" s="66"/>
      <c r="EE555" s="66"/>
      <c r="EF555" s="66"/>
      <c r="EG555" s="66"/>
      <c r="EH555" s="66"/>
      <c r="EI555" s="66"/>
      <c r="EJ555" s="66"/>
      <c r="EK555" s="66"/>
      <c r="EN555" s="66"/>
      <c r="EO555" s="66"/>
      <c r="ER555" s="66"/>
      <c r="ES555" s="66"/>
      <c r="EV555" s="66"/>
      <c r="EW555" s="66"/>
      <c r="EX555" s="66"/>
      <c r="EY555" s="66"/>
      <c r="EZ555" s="66"/>
      <c r="FA555" s="66"/>
      <c r="FD555" s="66"/>
      <c r="FE555" s="66"/>
      <c r="FH555" s="66"/>
      <c r="FI555" s="66"/>
      <c r="FL555" s="66"/>
      <c r="FM555" s="66"/>
      <c r="FN555" s="66"/>
      <c r="FO555" s="66"/>
      <c r="FP555" s="66"/>
      <c r="FQ555" s="66"/>
      <c r="FS555" s="66"/>
      <c r="FT555" s="66"/>
      <c r="FU555" s="66"/>
      <c r="FW555" s="66"/>
      <c r="FX555" s="66"/>
      <c r="FY555" s="66"/>
      <c r="GA555" s="66"/>
      <c r="GB555" s="66"/>
      <c r="GC555" s="66"/>
      <c r="GD555" s="66"/>
      <c r="GE555" s="66"/>
      <c r="GF555" s="66"/>
      <c r="GG555" s="66"/>
      <c r="GH555" s="66"/>
      <c r="GI555" s="66"/>
      <c r="GJ555" s="66"/>
      <c r="GK555" s="66"/>
      <c r="GL555" s="66"/>
      <c r="GM555" s="66"/>
      <c r="GN555" s="66"/>
      <c r="GO555" s="66"/>
      <c r="GP555" s="66"/>
      <c r="GQ555" s="66"/>
      <c r="GR555" s="66"/>
      <c r="GS555" s="66"/>
      <c r="GT555" s="66"/>
      <c r="GU555" s="66"/>
      <c r="GV555" s="66"/>
      <c r="GW555" s="66"/>
      <c r="GX555" s="66"/>
      <c r="GY555" s="66"/>
      <c r="GZ555" s="66"/>
      <c r="HA555" s="66"/>
      <c r="HB555" s="66"/>
      <c r="HC555" s="66"/>
      <c r="HD555" s="66"/>
      <c r="HE555" s="66"/>
      <c r="HF555" s="66"/>
      <c r="HG555" s="66"/>
      <c r="HH555" s="66"/>
      <c r="HI555" s="66"/>
      <c r="HJ555" s="66"/>
      <c r="HK555" s="66"/>
      <c r="HL555" s="66"/>
      <c r="HM555" s="66"/>
    </row>
    <row r="556" spans="1:221">
      <c r="A556" s="66"/>
      <c r="B556" s="66"/>
      <c r="C556" s="66"/>
      <c r="D556" s="66"/>
      <c r="E556" s="66"/>
      <c r="F556" s="66"/>
      <c r="J556" s="66"/>
      <c r="K556" s="66"/>
      <c r="N556" s="66"/>
      <c r="O556" s="66"/>
      <c r="P556" s="66"/>
      <c r="Q556" s="66"/>
      <c r="S556" s="66"/>
      <c r="T556" s="66"/>
      <c r="U556" s="66"/>
      <c r="W556" s="66"/>
      <c r="X556" s="66"/>
      <c r="Y556" s="66"/>
      <c r="AA556" s="66"/>
      <c r="AB556" s="66"/>
      <c r="AC556" s="66"/>
      <c r="AD556" s="66"/>
      <c r="AE556" s="66"/>
      <c r="AF556" s="66"/>
      <c r="AG556" s="66"/>
      <c r="AJ556" s="66"/>
      <c r="AK556" s="66"/>
      <c r="AN556" s="66"/>
      <c r="AO556" s="66"/>
      <c r="AR556" s="66"/>
      <c r="AS556" s="66"/>
      <c r="AT556" s="66"/>
      <c r="AU556" s="66"/>
      <c r="AV556" s="66"/>
      <c r="AW556" s="66"/>
      <c r="AZ556" s="66"/>
      <c r="BA556" s="66"/>
      <c r="BD556" s="66"/>
      <c r="BE556" s="66"/>
      <c r="BH556" s="66"/>
      <c r="BI556" s="66"/>
      <c r="BJ556" s="66"/>
      <c r="BK556" s="66"/>
      <c r="BL556" s="66"/>
      <c r="BM556" s="66"/>
      <c r="BO556" s="66"/>
      <c r="BP556" s="66"/>
      <c r="BQ556" s="66"/>
      <c r="BS556" s="66"/>
      <c r="BT556" s="66"/>
      <c r="BU556" s="66"/>
      <c r="BW556" s="66"/>
      <c r="BX556" s="66"/>
      <c r="BY556" s="66"/>
      <c r="BZ556" s="66"/>
      <c r="CA556" s="66"/>
      <c r="CB556" s="66"/>
      <c r="CC556" s="66"/>
      <c r="CF556" s="66"/>
      <c r="CG556" s="66"/>
      <c r="CJ556" s="66"/>
      <c r="CK556" s="66"/>
      <c r="CN556" s="66"/>
      <c r="CO556" s="66"/>
      <c r="CP556" s="66"/>
      <c r="CQ556" s="66"/>
      <c r="CR556" s="66"/>
      <c r="CS556" s="66"/>
      <c r="CV556" s="66"/>
      <c r="CW556" s="66"/>
      <c r="CZ556" s="66"/>
      <c r="DA556" s="66"/>
      <c r="DD556" s="66"/>
      <c r="DE556" s="66"/>
      <c r="DF556" s="66"/>
      <c r="DG556" s="66"/>
      <c r="DH556" s="66"/>
      <c r="DI556" s="66"/>
      <c r="DJ556" s="66"/>
      <c r="DK556" s="66"/>
      <c r="DL556" s="66"/>
      <c r="DM556" s="66"/>
      <c r="DN556" s="66"/>
      <c r="DO556" s="66"/>
      <c r="DP556" s="66"/>
      <c r="DQ556" s="66"/>
      <c r="DR556" s="66"/>
      <c r="DS556" s="66"/>
      <c r="DT556" s="66"/>
      <c r="DU556" s="66"/>
      <c r="DW556" s="66"/>
      <c r="DX556" s="66"/>
      <c r="DY556" s="66"/>
      <c r="EA556" s="66"/>
      <c r="EB556" s="66"/>
      <c r="EC556" s="66"/>
      <c r="EE556" s="66"/>
      <c r="EF556" s="66"/>
      <c r="EG556" s="66"/>
      <c r="EH556" s="66"/>
      <c r="EI556" s="66"/>
      <c r="EJ556" s="66"/>
      <c r="EK556" s="66"/>
      <c r="EN556" s="66"/>
      <c r="EO556" s="66"/>
      <c r="ER556" s="66"/>
      <c r="ES556" s="66"/>
      <c r="EV556" s="66"/>
      <c r="EW556" s="66"/>
      <c r="EX556" s="66"/>
      <c r="EY556" s="66"/>
      <c r="EZ556" s="66"/>
      <c r="FA556" s="66"/>
      <c r="FD556" s="66"/>
      <c r="FE556" s="66"/>
      <c r="FH556" s="66"/>
      <c r="FI556" s="66"/>
      <c r="FL556" s="66"/>
      <c r="FM556" s="66"/>
      <c r="FN556" s="66"/>
      <c r="FO556" s="66"/>
      <c r="FP556" s="66"/>
      <c r="FQ556" s="66"/>
      <c r="FS556" s="66"/>
      <c r="FT556" s="66"/>
      <c r="FU556" s="66"/>
      <c r="FW556" s="66"/>
      <c r="FX556" s="66"/>
      <c r="FY556" s="66"/>
      <c r="GA556" s="66"/>
      <c r="GB556" s="66"/>
      <c r="GC556" s="66"/>
      <c r="GD556" s="66"/>
      <c r="GE556" s="66"/>
      <c r="GF556" s="66"/>
      <c r="GG556" s="66"/>
      <c r="GH556" s="66"/>
      <c r="GI556" s="66"/>
      <c r="GJ556" s="66"/>
      <c r="GK556" s="66"/>
      <c r="GL556" s="66"/>
      <c r="GM556" s="66"/>
      <c r="GN556" s="66"/>
      <c r="GO556" s="66"/>
      <c r="GP556" s="66"/>
      <c r="GQ556" s="66"/>
      <c r="GR556" s="66"/>
      <c r="GS556" s="66"/>
      <c r="GT556" s="66"/>
      <c r="GU556" s="66"/>
      <c r="GV556" s="66"/>
      <c r="GW556" s="66"/>
      <c r="GX556" s="66"/>
      <c r="GY556" s="66"/>
      <c r="GZ556" s="66"/>
      <c r="HA556" s="66"/>
      <c r="HB556" s="66"/>
      <c r="HC556" s="66"/>
      <c r="HD556" s="66"/>
      <c r="HE556" s="66"/>
      <c r="HF556" s="66"/>
      <c r="HG556" s="66"/>
      <c r="HH556" s="66"/>
      <c r="HI556" s="66"/>
      <c r="HJ556" s="66"/>
      <c r="HK556" s="66"/>
      <c r="HL556" s="66"/>
      <c r="HM556" s="66"/>
    </row>
    <row r="557" spans="1:221">
      <c r="A557" s="66"/>
      <c r="B557" s="66"/>
      <c r="C557" s="66"/>
      <c r="D557" s="66"/>
      <c r="E557" s="66"/>
      <c r="F557" s="66"/>
      <c r="J557" s="66"/>
      <c r="K557" s="66"/>
      <c r="N557" s="66"/>
      <c r="O557" s="66"/>
      <c r="P557" s="66"/>
      <c r="Q557" s="66"/>
      <c r="S557" s="66"/>
      <c r="T557" s="66"/>
      <c r="U557" s="66"/>
      <c r="W557" s="66"/>
      <c r="X557" s="66"/>
      <c r="Y557" s="66"/>
      <c r="AA557" s="66"/>
      <c r="AB557" s="66"/>
      <c r="AC557" s="66"/>
      <c r="AD557" s="66"/>
      <c r="AE557" s="66"/>
      <c r="AF557" s="66"/>
      <c r="AG557" s="66"/>
      <c r="AJ557" s="66"/>
      <c r="AK557" s="66"/>
      <c r="AN557" s="66"/>
      <c r="AO557" s="66"/>
      <c r="AR557" s="66"/>
      <c r="AS557" s="66"/>
      <c r="AT557" s="66"/>
      <c r="AU557" s="66"/>
      <c r="AV557" s="66"/>
      <c r="AW557" s="66"/>
      <c r="AZ557" s="66"/>
      <c r="BA557" s="66"/>
      <c r="BD557" s="66"/>
      <c r="BE557" s="66"/>
      <c r="BH557" s="66"/>
      <c r="BI557" s="66"/>
      <c r="BJ557" s="66"/>
      <c r="BK557" s="66"/>
      <c r="BL557" s="66"/>
      <c r="BM557" s="66"/>
      <c r="BO557" s="66"/>
      <c r="BP557" s="66"/>
      <c r="BQ557" s="66"/>
      <c r="BS557" s="66"/>
      <c r="BT557" s="66"/>
      <c r="BU557" s="66"/>
      <c r="BW557" s="66"/>
      <c r="BX557" s="66"/>
      <c r="BY557" s="66"/>
      <c r="BZ557" s="66"/>
      <c r="CA557" s="66"/>
      <c r="CB557" s="66"/>
      <c r="CC557" s="66"/>
      <c r="CF557" s="66"/>
      <c r="CG557" s="66"/>
      <c r="CJ557" s="66"/>
      <c r="CK557" s="66"/>
      <c r="CN557" s="66"/>
      <c r="CO557" s="66"/>
      <c r="CP557" s="66"/>
      <c r="CQ557" s="66"/>
      <c r="CR557" s="66"/>
      <c r="CS557" s="66"/>
      <c r="CV557" s="66"/>
      <c r="CW557" s="66"/>
      <c r="CZ557" s="66"/>
      <c r="DA557" s="66"/>
      <c r="DD557" s="66"/>
      <c r="DE557" s="66"/>
      <c r="DF557" s="66"/>
      <c r="DG557" s="66"/>
      <c r="DH557" s="66"/>
      <c r="DI557" s="66"/>
      <c r="DJ557" s="66"/>
      <c r="DK557" s="66"/>
      <c r="DL557" s="66"/>
      <c r="DM557" s="66"/>
      <c r="DN557" s="66"/>
      <c r="DO557" s="66"/>
      <c r="DP557" s="66"/>
      <c r="DQ557" s="66"/>
      <c r="DR557" s="66"/>
      <c r="DS557" s="66"/>
      <c r="DT557" s="66"/>
      <c r="DU557" s="66"/>
      <c r="DW557" s="66"/>
      <c r="DX557" s="66"/>
      <c r="DY557" s="66"/>
      <c r="EA557" s="66"/>
      <c r="EB557" s="66"/>
      <c r="EC557" s="66"/>
      <c r="EE557" s="66"/>
      <c r="EF557" s="66"/>
      <c r="EG557" s="66"/>
      <c r="EH557" s="66"/>
      <c r="EI557" s="66"/>
      <c r="EJ557" s="66"/>
      <c r="EK557" s="66"/>
      <c r="EN557" s="66"/>
      <c r="EO557" s="66"/>
      <c r="ER557" s="66"/>
      <c r="ES557" s="66"/>
      <c r="EV557" s="66"/>
      <c r="EW557" s="66"/>
      <c r="EX557" s="66"/>
      <c r="EY557" s="66"/>
      <c r="EZ557" s="66"/>
      <c r="FA557" s="66"/>
      <c r="FD557" s="66"/>
      <c r="FE557" s="66"/>
      <c r="FH557" s="66"/>
      <c r="FI557" s="66"/>
      <c r="FL557" s="66"/>
      <c r="FM557" s="66"/>
      <c r="FN557" s="66"/>
      <c r="FO557" s="66"/>
      <c r="FP557" s="66"/>
      <c r="FQ557" s="66"/>
      <c r="FS557" s="66"/>
      <c r="FT557" s="66"/>
      <c r="FU557" s="66"/>
      <c r="FW557" s="66"/>
      <c r="FX557" s="66"/>
      <c r="FY557" s="66"/>
      <c r="GA557" s="66"/>
      <c r="GB557" s="66"/>
      <c r="GC557" s="66"/>
      <c r="GD557" s="66"/>
      <c r="GE557" s="66"/>
      <c r="GF557" s="66"/>
      <c r="GG557" s="66"/>
      <c r="GH557" s="66"/>
      <c r="GI557" s="66"/>
      <c r="GJ557" s="66"/>
      <c r="GK557" s="66"/>
      <c r="GL557" s="66"/>
      <c r="GM557" s="66"/>
      <c r="GN557" s="66"/>
      <c r="GO557" s="66"/>
      <c r="GP557" s="66"/>
      <c r="GQ557" s="66"/>
      <c r="GR557" s="66"/>
      <c r="GS557" s="66"/>
      <c r="GT557" s="66"/>
      <c r="GU557" s="66"/>
      <c r="GV557" s="66"/>
      <c r="GW557" s="66"/>
      <c r="GX557" s="66"/>
      <c r="GY557" s="66"/>
      <c r="GZ557" s="66"/>
      <c r="HA557" s="66"/>
      <c r="HB557" s="66"/>
      <c r="HC557" s="66"/>
      <c r="HD557" s="66"/>
      <c r="HE557" s="66"/>
      <c r="HF557" s="66"/>
      <c r="HG557" s="66"/>
      <c r="HH557" s="66"/>
      <c r="HI557" s="66"/>
      <c r="HJ557" s="66"/>
      <c r="HK557" s="66"/>
      <c r="HL557" s="66"/>
      <c r="HM557" s="66"/>
    </row>
    <row r="558" spans="1:221">
      <c r="A558" s="66"/>
      <c r="B558" s="66"/>
      <c r="C558" s="66"/>
      <c r="D558" s="66"/>
      <c r="E558" s="66"/>
      <c r="F558" s="66"/>
      <c r="J558" s="66"/>
      <c r="K558" s="66"/>
      <c r="N558" s="66"/>
      <c r="O558" s="66"/>
      <c r="P558" s="66"/>
      <c r="Q558" s="66"/>
      <c r="S558" s="66"/>
      <c r="T558" s="66"/>
      <c r="U558" s="66"/>
      <c r="W558" s="66"/>
      <c r="X558" s="66"/>
      <c r="Y558" s="66"/>
      <c r="AA558" s="66"/>
      <c r="AB558" s="66"/>
      <c r="AC558" s="66"/>
      <c r="AD558" s="66"/>
      <c r="AE558" s="66"/>
      <c r="AF558" s="66"/>
      <c r="AG558" s="66"/>
      <c r="AJ558" s="66"/>
      <c r="AK558" s="66"/>
      <c r="AN558" s="66"/>
      <c r="AO558" s="66"/>
      <c r="AR558" s="66"/>
      <c r="AS558" s="66"/>
      <c r="AT558" s="66"/>
      <c r="AU558" s="66"/>
      <c r="AV558" s="66"/>
      <c r="AW558" s="66"/>
      <c r="AZ558" s="66"/>
      <c r="BA558" s="66"/>
      <c r="BD558" s="66"/>
      <c r="BE558" s="66"/>
      <c r="BH558" s="66"/>
      <c r="BI558" s="66"/>
      <c r="BJ558" s="66"/>
      <c r="BK558" s="66"/>
      <c r="BL558" s="66"/>
      <c r="BM558" s="66"/>
      <c r="BO558" s="66"/>
      <c r="BP558" s="66"/>
      <c r="BQ558" s="66"/>
      <c r="BS558" s="66"/>
      <c r="BT558" s="66"/>
      <c r="BU558" s="66"/>
      <c r="BW558" s="66"/>
      <c r="BX558" s="66"/>
      <c r="BY558" s="66"/>
      <c r="BZ558" s="66"/>
      <c r="CA558" s="66"/>
      <c r="CB558" s="66"/>
      <c r="CC558" s="66"/>
      <c r="CF558" s="66"/>
      <c r="CG558" s="66"/>
      <c r="CJ558" s="66"/>
      <c r="CK558" s="66"/>
      <c r="CN558" s="66"/>
      <c r="CO558" s="66"/>
      <c r="CP558" s="66"/>
      <c r="CQ558" s="66"/>
      <c r="CR558" s="66"/>
      <c r="CS558" s="66"/>
      <c r="CV558" s="66"/>
      <c r="CW558" s="66"/>
      <c r="CZ558" s="66"/>
      <c r="DA558" s="66"/>
      <c r="DD558" s="66"/>
      <c r="DE558" s="66"/>
      <c r="DF558" s="66"/>
      <c r="DG558" s="66"/>
      <c r="DH558" s="66"/>
      <c r="DI558" s="66"/>
      <c r="DJ558" s="66"/>
      <c r="DK558" s="66"/>
      <c r="DL558" s="66"/>
      <c r="DM558" s="66"/>
      <c r="DN558" s="66"/>
      <c r="DO558" s="66"/>
      <c r="DP558" s="66"/>
      <c r="DQ558" s="66"/>
      <c r="DR558" s="66"/>
      <c r="DS558" s="66"/>
      <c r="DT558" s="66"/>
      <c r="DU558" s="66"/>
      <c r="DW558" s="66"/>
      <c r="DX558" s="66"/>
      <c r="DY558" s="66"/>
      <c r="EA558" s="66"/>
      <c r="EB558" s="66"/>
      <c r="EC558" s="66"/>
      <c r="EE558" s="66"/>
      <c r="EF558" s="66"/>
      <c r="EG558" s="66"/>
      <c r="EH558" s="66"/>
      <c r="EI558" s="66"/>
      <c r="EJ558" s="66"/>
      <c r="EK558" s="66"/>
      <c r="EN558" s="66"/>
      <c r="EO558" s="66"/>
      <c r="ER558" s="66"/>
      <c r="ES558" s="66"/>
      <c r="EV558" s="66"/>
      <c r="EW558" s="66"/>
      <c r="EX558" s="66"/>
      <c r="EY558" s="66"/>
      <c r="EZ558" s="66"/>
      <c r="FA558" s="66"/>
      <c r="FD558" s="66"/>
      <c r="FE558" s="66"/>
      <c r="FH558" s="66"/>
      <c r="FI558" s="66"/>
      <c r="FL558" s="66"/>
      <c r="FM558" s="66"/>
      <c r="FN558" s="66"/>
      <c r="FO558" s="66"/>
      <c r="FP558" s="66"/>
      <c r="FQ558" s="66"/>
      <c r="FS558" s="66"/>
      <c r="FT558" s="66"/>
      <c r="FU558" s="66"/>
      <c r="FW558" s="66"/>
      <c r="FX558" s="66"/>
      <c r="FY558" s="66"/>
      <c r="GA558" s="66"/>
      <c r="GB558" s="66"/>
      <c r="GC558" s="66"/>
      <c r="GD558" s="66"/>
      <c r="GE558" s="66"/>
      <c r="GF558" s="66"/>
      <c r="GG558" s="66"/>
      <c r="GH558" s="66"/>
      <c r="GI558" s="66"/>
      <c r="GJ558" s="66"/>
      <c r="GK558" s="66"/>
      <c r="GL558" s="66"/>
      <c r="GM558" s="66"/>
      <c r="GN558" s="66"/>
      <c r="GO558" s="66"/>
      <c r="GP558" s="66"/>
      <c r="GQ558" s="66"/>
      <c r="GR558" s="66"/>
      <c r="GS558" s="66"/>
      <c r="GT558" s="66"/>
      <c r="GU558" s="66"/>
      <c r="GV558" s="66"/>
      <c r="GW558" s="66"/>
      <c r="GX558" s="66"/>
      <c r="GY558" s="66"/>
      <c r="GZ558" s="66"/>
      <c r="HA558" s="66"/>
      <c r="HB558" s="66"/>
      <c r="HC558" s="66"/>
      <c r="HD558" s="66"/>
      <c r="HE558" s="66"/>
      <c r="HF558" s="66"/>
      <c r="HG558" s="66"/>
      <c r="HH558" s="66"/>
      <c r="HI558" s="66"/>
      <c r="HJ558" s="66"/>
      <c r="HK558" s="66"/>
      <c r="HL558" s="66"/>
      <c r="HM558" s="66"/>
    </row>
    <row r="559" spans="1:221">
      <c r="A559" s="66"/>
      <c r="B559" s="66"/>
      <c r="C559" s="66"/>
      <c r="D559" s="66"/>
      <c r="E559" s="66"/>
      <c r="F559" s="66"/>
      <c r="J559" s="66"/>
      <c r="K559" s="66"/>
      <c r="N559" s="66"/>
      <c r="O559" s="66"/>
      <c r="P559" s="66"/>
      <c r="Q559" s="66"/>
      <c r="S559" s="66"/>
      <c r="T559" s="66"/>
      <c r="U559" s="66"/>
      <c r="W559" s="66"/>
      <c r="X559" s="66"/>
      <c r="Y559" s="66"/>
      <c r="AA559" s="66"/>
      <c r="AB559" s="66"/>
      <c r="AC559" s="66"/>
      <c r="AD559" s="66"/>
      <c r="AE559" s="66"/>
      <c r="AF559" s="66"/>
      <c r="AG559" s="66"/>
      <c r="AJ559" s="66"/>
      <c r="AK559" s="66"/>
      <c r="AN559" s="66"/>
      <c r="AO559" s="66"/>
      <c r="AR559" s="66"/>
      <c r="AS559" s="66"/>
      <c r="AT559" s="66"/>
      <c r="AU559" s="66"/>
      <c r="AV559" s="66"/>
      <c r="AW559" s="66"/>
      <c r="AZ559" s="66"/>
      <c r="BA559" s="66"/>
      <c r="BD559" s="66"/>
      <c r="BE559" s="66"/>
      <c r="BH559" s="66"/>
      <c r="BI559" s="66"/>
      <c r="BJ559" s="66"/>
      <c r="BK559" s="66"/>
      <c r="BL559" s="66"/>
      <c r="BM559" s="66"/>
      <c r="BO559" s="66"/>
      <c r="BP559" s="66"/>
      <c r="BQ559" s="66"/>
      <c r="BS559" s="66"/>
      <c r="BT559" s="66"/>
      <c r="BU559" s="66"/>
      <c r="BW559" s="66"/>
      <c r="BX559" s="66"/>
      <c r="BY559" s="66"/>
      <c r="BZ559" s="66"/>
      <c r="CA559" s="66"/>
      <c r="CB559" s="66"/>
      <c r="CC559" s="66"/>
      <c r="CF559" s="66"/>
      <c r="CG559" s="66"/>
      <c r="CJ559" s="66"/>
      <c r="CK559" s="66"/>
      <c r="CN559" s="66"/>
      <c r="CO559" s="66"/>
      <c r="CP559" s="66"/>
      <c r="CQ559" s="66"/>
      <c r="CR559" s="66"/>
      <c r="CS559" s="66"/>
      <c r="CV559" s="66"/>
      <c r="CW559" s="66"/>
      <c r="CZ559" s="66"/>
      <c r="DA559" s="66"/>
      <c r="DD559" s="66"/>
      <c r="DE559" s="66"/>
      <c r="DF559" s="66"/>
      <c r="DG559" s="66"/>
      <c r="DH559" s="66"/>
      <c r="DI559" s="66"/>
      <c r="DJ559" s="66"/>
      <c r="DK559" s="66"/>
      <c r="DL559" s="66"/>
      <c r="DM559" s="66"/>
      <c r="DN559" s="66"/>
      <c r="DO559" s="66"/>
      <c r="DP559" s="66"/>
      <c r="DQ559" s="66"/>
      <c r="DR559" s="66"/>
      <c r="DS559" s="66"/>
      <c r="DT559" s="66"/>
      <c r="DU559" s="66"/>
      <c r="DW559" s="66"/>
      <c r="DX559" s="66"/>
      <c r="DY559" s="66"/>
      <c r="EA559" s="66"/>
      <c r="EB559" s="66"/>
      <c r="EC559" s="66"/>
      <c r="EE559" s="66"/>
      <c r="EF559" s="66"/>
      <c r="EG559" s="66"/>
      <c r="EH559" s="66"/>
      <c r="EI559" s="66"/>
      <c r="EJ559" s="66"/>
      <c r="EK559" s="66"/>
      <c r="EN559" s="66"/>
      <c r="EO559" s="66"/>
      <c r="ER559" s="66"/>
      <c r="ES559" s="66"/>
      <c r="EV559" s="66"/>
      <c r="EW559" s="66"/>
      <c r="EX559" s="66"/>
      <c r="EY559" s="66"/>
      <c r="EZ559" s="66"/>
      <c r="FA559" s="66"/>
      <c r="FD559" s="66"/>
      <c r="FE559" s="66"/>
      <c r="FH559" s="66"/>
      <c r="FI559" s="66"/>
      <c r="FL559" s="66"/>
      <c r="FM559" s="66"/>
      <c r="FN559" s="66"/>
      <c r="FO559" s="66"/>
      <c r="FP559" s="66"/>
      <c r="FQ559" s="66"/>
      <c r="FS559" s="66"/>
      <c r="FT559" s="66"/>
      <c r="FU559" s="66"/>
      <c r="FW559" s="66"/>
      <c r="FX559" s="66"/>
      <c r="FY559" s="66"/>
      <c r="GA559" s="66"/>
      <c r="GB559" s="66"/>
      <c r="GC559" s="66"/>
      <c r="GD559" s="66"/>
      <c r="GE559" s="66"/>
      <c r="GF559" s="66"/>
      <c r="GG559" s="66"/>
      <c r="GH559" s="66"/>
      <c r="GI559" s="66"/>
      <c r="GJ559" s="66"/>
      <c r="GK559" s="66"/>
      <c r="GL559" s="66"/>
      <c r="GM559" s="66"/>
      <c r="GN559" s="66"/>
      <c r="GO559" s="66"/>
      <c r="GP559" s="66"/>
      <c r="GQ559" s="66"/>
      <c r="GR559" s="66"/>
      <c r="GS559" s="66"/>
      <c r="GT559" s="66"/>
      <c r="GU559" s="66"/>
      <c r="GV559" s="66"/>
      <c r="GW559" s="66"/>
      <c r="GX559" s="66"/>
      <c r="GY559" s="66"/>
      <c r="GZ559" s="66"/>
      <c r="HA559" s="66"/>
      <c r="HB559" s="66"/>
      <c r="HC559" s="66"/>
      <c r="HD559" s="66"/>
      <c r="HE559" s="66"/>
      <c r="HF559" s="66"/>
      <c r="HG559" s="66"/>
      <c r="HH559" s="66"/>
      <c r="HI559" s="66"/>
      <c r="HJ559" s="66"/>
      <c r="HK559" s="66"/>
      <c r="HL559" s="66"/>
      <c r="HM559" s="66"/>
    </row>
    <row r="560" spans="1:221">
      <c r="A560" s="66"/>
      <c r="B560" s="66"/>
      <c r="C560" s="66"/>
      <c r="D560" s="66"/>
      <c r="E560" s="66"/>
      <c r="F560" s="66"/>
      <c r="J560" s="66"/>
      <c r="K560" s="66"/>
      <c r="N560" s="66"/>
      <c r="O560" s="66"/>
      <c r="P560" s="66"/>
      <c r="Q560" s="66"/>
      <c r="S560" s="66"/>
      <c r="T560" s="66"/>
      <c r="U560" s="66"/>
      <c r="W560" s="66"/>
      <c r="X560" s="66"/>
      <c r="Y560" s="66"/>
      <c r="AA560" s="66"/>
      <c r="AB560" s="66"/>
      <c r="AC560" s="66"/>
      <c r="AD560" s="66"/>
      <c r="AE560" s="66"/>
      <c r="AF560" s="66"/>
      <c r="AG560" s="66"/>
      <c r="AJ560" s="66"/>
      <c r="AK560" s="66"/>
      <c r="AN560" s="66"/>
      <c r="AO560" s="66"/>
      <c r="AR560" s="66"/>
      <c r="AS560" s="66"/>
      <c r="AT560" s="66"/>
      <c r="AU560" s="66"/>
      <c r="AV560" s="66"/>
      <c r="AW560" s="66"/>
      <c r="AZ560" s="66"/>
      <c r="BA560" s="66"/>
      <c r="BD560" s="66"/>
      <c r="BE560" s="66"/>
      <c r="BH560" s="66"/>
      <c r="BI560" s="66"/>
      <c r="BJ560" s="66"/>
      <c r="BK560" s="66"/>
      <c r="BL560" s="66"/>
      <c r="BM560" s="66"/>
      <c r="BO560" s="66"/>
      <c r="BP560" s="66"/>
      <c r="BQ560" s="66"/>
      <c r="BS560" s="66"/>
      <c r="BT560" s="66"/>
      <c r="BU560" s="66"/>
      <c r="BW560" s="66"/>
      <c r="BX560" s="66"/>
      <c r="BY560" s="66"/>
      <c r="BZ560" s="66"/>
      <c r="CA560" s="66"/>
      <c r="CB560" s="66"/>
      <c r="CC560" s="66"/>
      <c r="CF560" s="66"/>
      <c r="CG560" s="66"/>
      <c r="CJ560" s="66"/>
      <c r="CK560" s="66"/>
      <c r="CN560" s="66"/>
      <c r="CO560" s="66"/>
      <c r="CP560" s="66"/>
      <c r="CQ560" s="66"/>
      <c r="CR560" s="66"/>
      <c r="CS560" s="66"/>
      <c r="CV560" s="66"/>
      <c r="CW560" s="66"/>
      <c r="CZ560" s="66"/>
      <c r="DA560" s="66"/>
      <c r="DD560" s="66"/>
      <c r="DE560" s="66"/>
      <c r="DF560" s="66"/>
      <c r="DG560" s="66"/>
      <c r="DH560" s="66"/>
      <c r="DI560" s="66"/>
      <c r="DJ560" s="66"/>
      <c r="DK560" s="66"/>
      <c r="DL560" s="66"/>
      <c r="DM560" s="66"/>
      <c r="DN560" s="66"/>
      <c r="DO560" s="66"/>
      <c r="DP560" s="66"/>
      <c r="DQ560" s="66"/>
      <c r="DR560" s="66"/>
      <c r="DS560" s="66"/>
      <c r="DT560" s="66"/>
      <c r="DU560" s="66"/>
      <c r="DW560" s="66"/>
      <c r="DX560" s="66"/>
      <c r="DY560" s="66"/>
      <c r="EA560" s="66"/>
      <c r="EB560" s="66"/>
      <c r="EC560" s="66"/>
      <c r="EE560" s="66"/>
      <c r="EF560" s="66"/>
      <c r="EG560" s="66"/>
      <c r="EH560" s="66"/>
      <c r="EI560" s="66"/>
      <c r="EJ560" s="66"/>
      <c r="EK560" s="66"/>
      <c r="EN560" s="66"/>
      <c r="EO560" s="66"/>
      <c r="ER560" s="66"/>
      <c r="ES560" s="66"/>
      <c r="EV560" s="66"/>
      <c r="EW560" s="66"/>
      <c r="EX560" s="66"/>
      <c r="EY560" s="66"/>
      <c r="EZ560" s="66"/>
      <c r="FA560" s="66"/>
      <c r="FD560" s="66"/>
      <c r="FE560" s="66"/>
      <c r="FH560" s="66"/>
      <c r="FI560" s="66"/>
      <c r="FL560" s="66"/>
      <c r="FM560" s="66"/>
      <c r="FN560" s="66"/>
      <c r="FO560" s="66"/>
      <c r="FP560" s="66"/>
      <c r="FQ560" s="66"/>
      <c r="FS560" s="66"/>
      <c r="FT560" s="66"/>
      <c r="FU560" s="66"/>
      <c r="FW560" s="66"/>
      <c r="FX560" s="66"/>
      <c r="FY560" s="66"/>
      <c r="GA560" s="66"/>
      <c r="GB560" s="66"/>
      <c r="GC560" s="66"/>
      <c r="GD560" s="66"/>
      <c r="GE560" s="66"/>
      <c r="GF560" s="66"/>
      <c r="GG560" s="66"/>
      <c r="GH560" s="66"/>
      <c r="GI560" s="66"/>
      <c r="GJ560" s="66"/>
      <c r="GK560" s="66"/>
      <c r="GL560" s="66"/>
      <c r="GM560" s="66"/>
      <c r="GN560" s="66"/>
      <c r="GO560" s="66"/>
      <c r="GP560" s="66"/>
      <c r="GQ560" s="66"/>
      <c r="GR560" s="66"/>
      <c r="GS560" s="66"/>
      <c r="GT560" s="66"/>
      <c r="GU560" s="66"/>
      <c r="GV560" s="66"/>
      <c r="GW560" s="66"/>
      <c r="GX560" s="66"/>
      <c r="GY560" s="66"/>
      <c r="GZ560" s="66"/>
      <c r="HA560" s="66"/>
      <c r="HB560" s="66"/>
      <c r="HC560" s="66"/>
      <c r="HD560" s="66"/>
      <c r="HE560" s="66"/>
      <c r="HF560" s="66"/>
      <c r="HG560" s="66"/>
      <c r="HH560" s="66"/>
      <c r="HI560" s="66"/>
      <c r="HJ560" s="66"/>
      <c r="HK560" s="66"/>
      <c r="HL560" s="66"/>
      <c r="HM560" s="66"/>
    </row>
    <row r="561" spans="1:221">
      <c r="A561" s="66"/>
      <c r="B561" s="66"/>
      <c r="C561" s="66"/>
      <c r="D561" s="66"/>
      <c r="E561" s="66"/>
      <c r="F561" s="66"/>
      <c r="J561" s="66"/>
      <c r="K561" s="66"/>
      <c r="N561" s="66"/>
      <c r="O561" s="66"/>
      <c r="P561" s="66"/>
      <c r="Q561" s="66"/>
      <c r="S561" s="66"/>
      <c r="T561" s="66"/>
      <c r="U561" s="66"/>
      <c r="W561" s="66"/>
      <c r="X561" s="66"/>
      <c r="Y561" s="66"/>
      <c r="AA561" s="66"/>
      <c r="AB561" s="66"/>
      <c r="AC561" s="66"/>
      <c r="AD561" s="66"/>
      <c r="AE561" s="66"/>
      <c r="AF561" s="66"/>
      <c r="AG561" s="66"/>
      <c r="AJ561" s="66"/>
      <c r="AK561" s="66"/>
      <c r="AN561" s="66"/>
      <c r="AO561" s="66"/>
      <c r="AR561" s="66"/>
      <c r="AS561" s="66"/>
      <c r="AT561" s="66"/>
      <c r="AU561" s="66"/>
      <c r="AV561" s="66"/>
      <c r="AW561" s="66"/>
      <c r="AZ561" s="66"/>
      <c r="BA561" s="66"/>
      <c r="BD561" s="66"/>
      <c r="BE561" s="66"/>
      <c r="BH561" s="66"/>
      <c r="BI561" s="66"/>
      <c r="BJ561" s="66"/>
      <c r="BK561" s="66"/>
      <c r="BL561" s="66"/>
      <c r="BM561" s="66"/>
      <c r="BO561" s="66"/>
      <c r="BP561" s="66"/>
      <c r="BQ561" s="66"/>
      <c r="BS561" s="66"/>
      <c r="BT561" s="66"/>
      <c r="BU561" s="66"/>
      <c r="BW561" s="66"/>
      <c r="BX561" s="66"/>
      <c r="BY561" s="66"/>
      <c r="BZ561" s="66"/>
      <c r="CA561" s="66"/>
      <c r="CB561" s="66"/>
      <c r="CC561" s="66"/>
      <c r="CF561" s="66"/>
      <c r="CG561" s="66"/>
      <c r="CJ561" s="66"/>
      <c r="CK561" s="66"/>
      <c r="CN561" s="66"/>
      <c r="CO561" s="66"/>
      <c r="CP561" s="66"/>
      <c r="CQ561" s="66"/>
      <c r="CR561" s="66"/>
      <c r="CS561" s="66"/>
      <c r="CV561" s="66"/>
      <c r="CW561" s="66"/>
      <c r="CZ561" s="66"/>
      <c r="DA561" s="66"/>
      <c r="DD561" s="66"/>
      <c r="DE561" s="66"/>
      <c r="DF561" s="66"/>
      <c r="DG561" s="66"/>
      <c r="DH561" s="66"/>
      <c r="DI561" s="66"/>
      <c r="DJ561" s="66"/>
      <c r="DK561" s="66"/>
      <c r="DL561" s="66"/>
      <c r="DM561" s="66"/>
      <c r="DN561" s="66"/>
      <c r="DO561" s="66"/>
      <c r="DP561" s="66"/>
      <c r="DQ561" s="66"/>
      <c r="DR561" s="66"/>
      <c r="DS561" s="66"/>
      <c r="DT561" s="66"/>
      <c r="DU561" s="66"/>
      <c r="DW561" s="66"/>
      <c r="DX561" s="66"/>
      <c r="DY561" s="66"/>
      <c r="EA561" s="66"/>
      <c r="EB561" s="66"/>
      <c r="EC561" s="66"/>
      <c r="EE561" s="66"/>
      <c r="EF561" s="66"/>
      <c r="EG561" s="66"/>
      <c r="EH561" s="66"/>
      <c r="EI561" s="66"/>
      <c r="EJ561" s="66"/>
      <c r="EK561" s="66"/>
      <c r="EN561" s="66"/>
      <c r="EO561" s="66"/>
      <c r="ER561" s="66"/>
      <c r="ES561" s="66"/>
      <c r="EV561" s="66"/>
      <c r="EW561" s="66"/>
      <c r="EX561" s="66"/>
      <c r="EY561" s="66"/>
      <c r="EZ561" s="66"/>
      <c r="FA561" s="66"/>
      <c r="FD561" s="66"/>
      <c r="FE561" s="66"/>
      <c r="FH561" s="66"/>
      <c r="FI561" s="66"/>
      <c r="FL561" s="66"/>
      <c r="FM561" s="66"/>
      <c r="FN561" s="66"/>
      <c r="FO561" s="66"/>
      <c r="FP561" s="66"/>
      <c r="FQ561" s="66"/>
      <c r="FS561" s="66"/>
      <c r="FT561" s="66"/>
      <c r="FU561" s="66"/>
      <c r="FW561" s="66"/>
      <c r="FX561" s="66"/>
      <c r="FY561" s="66"/>
      <c r="GA561" s="66"/>
      <c r="GB561" s="66"/>
      <c r="GC561" s="66"/>
      <c r="GD561" s="66"/>
      <c r="GE561" s="66"/>
      <c r="GF561" s="66"/>
      <c r="GG561" s="66"/>
      <c r="GH561" s="66"/>
      <c r="GI561" s="66"/>
      <c r="GJ561" s="66"/>
      <c r="GK561" s="66"/>
      <c r="GL561" s="66"/>
      <c r="GM561" s="66"/>
      <c r="GN561" s="66"/>
      <c r="GO561" s="66"/>
      <c r="GP561" s="66"/>
      <c r="GQ561" s="66"/>
      <c r="GR561" s="66"/>
      <c r="GS561" s="66"/>
      <c r="GT561" s="66"/>
      <c r="GU561" s="66"/>
      <c r="GV561" s="66"/>
      <c r="GW561" s="66"/>
      <c r="GX561" s="66"/>
      <c r="GY561" s="66"/>
      <c r="GZ561" s="66"/>
      <c r="HA561" s="66"/>
      <c r="HB561" s="66"/>
      <c r="HC561" s="66"/>
      <c r="HD561" s="66"/>
      <c r="HE561" s="66"/>
      <c r="HF561" s="66"/>
      <c r="HG561" s="66"/>
      <c r="HH561" s="66"/>
      <c r="HI561" s="66"/>
      <c r="HJ561" s="66"/>
      <c r="HK561" s="66"/>
      <c r="HL561" s="66"/>
      <c r="HM561" s="66"/>
    </row>
    <row r="562" spans="1:221">
      <c r="A562" s="66"/>
      <c r="B562" s="66"/>
      <c r="C562" s="66"/>
      <c r="D562" s="66"/>
      <c r="E562" s="66"/>
      <c r="F562" s="66"/>
      <c r="J562" s="66"/>
      <c r="K562" s="66"/>
      <c r="N562" s="66"/>
      <c r="O562" s="66"/>
      <c r="P562" s="66"/>
      <c r="Q562" s="66"/>
      <c r="S562" s="66"/>
      <c r="T562" s="66"/>
      <c r="U562" s="66"/>
      <c r="W562" s="66"/>
      <c r="X562" s="66"/>
      <c r="Y562" s="66"/>
      <c r="AA562" s="66"/>
      <c r="AB562" s="66"/>
      <c r="AC562" s="66"/>
      <c r="AD562" s="66"/>
      <c r="AE562" s="66"/>
      <c r="AF562" s="66"/>
      <c r="AG562" s="66"/>
      <c r="AJ562" s="66"/>
      <c r="AK562" s="66"/>
      <c r="AN562" s="66"/>
      <c r="AO562" s="66"/>
      <c r="AR562" s="66"/>
      <c r="AS562" s="66"/>
      <c r="AT562" s="66"/>
      <c r="AU562" s="66"/>
      <c r="AV562" s="66"/>
      <c r="AW562" s="66"/>
      <c r="AZ562" s="66"/>
      <c r="BA562" s="66"/>
      <c r="BD562" s="66"/>
      <c r="BE562" s="66"/>
      <c r="BH562" s="66"/>
      <c r="BI562" s="66"/>
      <c r="BJ562" s="66"/>
      <c r="BK562" s="66"/>
      <c r="BL562" s="66"/>
      <c r="BM562" s="66"/>
      <c r="BO562" s="66"/>
      <c r="BP562" s="66"/>
      <c r="BQ562" s="66"/>
      <c r="BS562" s="66"/>
      <c r="BT562" s="66"/>
      <c r="BU562" s="66"/>
      <c r="BW562" s="66"/>
      <c r="BX562" s="66"/>
      <c r="BY562" s="66"/>
      <c r="BZ562" s="66"/>
      <c r="CA562" s="66"/>
      <c r="CB562" s="66"/>
      <c r="CC562" s="66"/>
      <c r="CF562" s="66"/>
      <c r="CG562" s="66"/>
      <c r="CJ562" s="66"/>
      <c r="CK562" s="66"/>
      <c r="CN562" s="66"/>
      <c r="CO562" s="66"/>
      <c r="CP562" s="66"/>
      <c r="CQ562" s="66"/>
      <c r="CR562" s="66"/>
      <c r="CS562" s="66"/>
      <c r="CV562" s="66"/>
      <c r="CW562" s="66"/>
      <c r="CZ562" s="66"/>
      <c r="DA562" s="66"/>
      <c r="DD562" s="66"/>
      <c r="DE562" s="66"/>
      <c r="DF562" s="66"/>
      <c r="DG562" s="66"/>
      <c r="DH562" s="66"/>
      <c r="DI562" s="66"/>
      <c r="DJ562" s="66"/>
      <c r="DK562" s="66"/>
      <c r="DL562" s="66"/>
      <c r="DM562" s="66"/>
      <c r="DN562" s="66"/>
      <c r="DO562" s="66"/>
      <c r="DP562" s="66"/>
      <c r="DQ562" s="66"/>
      <c r="DR562" s="66"/>
      <c r="DS562" s="66"/>
      <c r="DT562" s="66"/>
      <c r="DU562" s="66"/>
      <c r="DW562" s="66"/>
      <c r="DX562" s="66"/>
      <c r="DY562" s="66"/>
      <c r="EA562" s="66"/>
      <c r="EB562" s="66"/>
      <c r="EC562" s="66"/>
      <c r="EE562" s="66"/>
      <c r="EF562" s="66"/>
      <c r="EG562" s="66"/>
      <c r="EH562" s="66"/>
      <c r="EI562" s="66"/>
      <c r="EJ562" s="66"/>
      <c r="EK562" s="66"/>
      <c r="EN562" s="66"/>
      <c r="EO562" s="66"/>
      <c r="ER562" s="66"/>
      <c r="ES562" s="66"/>
      <c r="EV562" s="66"/>
      <c r="EW562" s="66"/>
      <c r="EX562" s="66"/>
      <c r="EY562" s="66"/>
      <c r="EZ562" s="66"/>
      <c r="FA562" s="66"/>
      <c r="FD562" s="66"/>
      <c r="FE562" s="66"/>
      <c r="FH562" s="66"/>
      <c r="FI562" s="66"/>
      <c r="FL562" s="66"/>
      <c r="FM562" s="66"/>
      <c r="FN562" s="66"/>
      <c r="FO562" s="66"/>
      <c r="FP562" s="66"/>
      <c r="FQ562" s="66"/>
      <c r="FS562" s="66"/>
      <c r="FT562" s="66"/>
      <c r="FU562" s="66"/>
      <c r="FW562" s="66"/>
      <c r="FX562" s="66"/>
      <c r="FY562" s="66"/>
      <c r="GA562" s="66"/>
      <c r="GB562" s="66"/>
      <c r="GC562" s="66"/>
      <c r="GD562" s="66"/>
      <c r="GE562" s="66"/>
      <c r="GF562" s="66"/>
      <c r="GG562" s="66"/>
      <c r="GH562" s="66"/>
      <c r="GI562" s="66"/>
      <c r="GJ562" s="66"/>
      <c r="GK562" s="66"/>
      <c r="GL562" s="66"/>
      <c r="GM562" s="66"/>
      <c r="GN562" s="66"/>
      <c r="GO562" s="66"/>
      <c r="GP562" s="66"/>
      <c r="GQ562" s="66"/>
      <c r="GR562" s="66"/>
      <c r="GS562" s="66"/>
      <c r="GT562" s="66"/>
      <c r="GU562" s="66"/>
      <c r="GV562" s="66"/>
      <c r="GW562" s="66"/>
      <c r="GX562" s="66"/>
      <c r="GY562" s="66"/>
      <c r="GZ562" s="66"/>
      <c r="HA562" s="66"/>
      <c r="HB562" s="66"/>
      <c r="HC562" s="66"/>
      <c r="HD562" s="66"/>
      <c r="HE562" s="66"/>
      <c r="HF562" s="66"/>
      <c r="HG562" s="66"/>
      <c r="HH562" s="66"/>
      <c r="HI562" s="66"/>
      <c r="HJ562" s="66"/>
      <c r="HK562" s="66"/>
      <c r="HL562" s="66"/>
      <c r="HM562" s="66"/>
    </row>
    <row r="563" spans="1:221">
      <c r="A563" s="66"/>
      <c r="B563" s="66"/>
      <c r="C563" s="66"/>
      <c r="D563" s="66"/>
      <c r="E563" s="66"/>
      <c r="F563" s="66"/>
      <c r="J563" s="66"/>
      <c r="K563" s="66"/>
      <c r="N563" s="66"/>
      <c r="O563" s="66"/>
      <c r="P563" s="66"/>
      <c r="Q563" s="66"/>
      <c r="S563" s="66"/>
      <c r="T563" s="66"/>
      <c r="U563" s="66"/>
      <c r="W563" s="66"/>
      <c r="X563" s="66"/>
      <c r="Y563" s="66"/>
      <c r="AA563" s="66"/>
      <c r="AB563" s="66"/>
      <c r="AC563" s="66"/>
      <c r="AD563" s="66"/>
      <c r="AE563" s="66"/>
      <c r="AF563" s="66"/>
      <c r="AG563" s="66"/>
      <c r="AJ563" s="66"/>
      <c r="AK563" s="66"/>
      <c r="AN563" s="66"/>
      <c r="AO563" s="66"/>
      <c r="AR563" s="66"/>
      <c r="AS563" s="66"/>
      <c r="AT563" s="66"/>
      <c r="AU563" s="66"/>
      <c r="AV563" s="66"/>
      <c r="AW563" s="66"/>
      <c r="AZ563" s="66"/>
      <c r="BA563" s="66"/>
      <c r="BD563" s="66"/>
      <c r="BE563" s="66"/>
      <c r="BH563" s="66"/>
      <c r="BI563" s="66"/>
      <c r="BJ563" s="66"/>
      <c r="BK563" s="66"/>
      <c r="BL563" s="66"/>
      <c r="BM563" s="66"/>
      <c r="BO563" s="66"/>
      <c r="BP563" s="66"/>
      <c r="BQ563" s="66"/>
      <c r="BS563" s="66"/>
      <c r="BT563" s="66"/>
      <c r="BU563" s="66"/>
      <c r="BW563" s="66"/>
      <c r="BX563" s="66"/>
      <c r="BY563" s="66"/>
      <c r="BZ563" s="66"/>
      <c r="CA563" s="66"/>
      <c r="CB563" s="66"/>
      <c r="CC563" s="66"/>
      <c r="CF563" s="66"/>
      <c r="CG563" s="66"/>
      <c r="CJ563" s="66"/>
      <c r="CK563" s="66"/>
      <c r="CN563" s="66"/>
      <c r="CO563" s="66"/>
      <c r="CP563" s="66"/>
      <c r="CQ563" s="66"/>
      <c r="CR563" s="66"/>
      <c r="CS563" s="66"/>
      <c r="CV563" s="66"/>
      <c r="CW563" s="66"/>
      <c r="CZ563" s="66"/>
      <c r="DA563" s="66"/>
      <c r="DD563" s="66"/>
      <c r="DE563" s="66"/>
      <c r="DF563" s="66"/>
      <c r="DG563" s="66"/>
      <c r="DH563" s="66"/>
      <c r="DI563" s="66"/>
      <c r="DJ563" s="66"/>
      <c r="DK563" s="66"/>
      <c r="DL563" s="66"/>
      <c r="DM563" s="66"/>
      <c r="DN563" s="66"/>
      <c r="DO563" s="66"/>
      <c r="DP563" s="66"/>
      <c r="DQ563" s="66"/>
      <c r="DR563" s="66"/>
      <c r="DS563" s="66"/>
      <c r="DT563" s="66"/>
      <c r="DU563" s="66"/>
      <c r="DW563" s="66"/>
      <c r="DX563" s="66"/>
      <c r="DY563" s="66"/>
      <c r="EA563" s="66"/>
      <c r="EB563" s="66"/>
      <c r="EC563" s="66"/>
      <c r="EE563" s="66"/>
      <c r="EF563" s="66"/>
      <c r="EG563" s="66"/>
      <c r="EH563" s="66"/>
      <c r="EI563" s="66"/>
      <c r="EJ563" s="66"/>
      <c r="EK563" s="66"/>
      <c r="EN563" s="66"/>
      <c r="EO563" s="66"/>
      <c r="ER563" s="66"/>
      <c r="ES563" s="66"/>
      <c r="EV563" s="66"/>
      <c r="EW563" s="66"/>
      <c r="EX563" s="66"/>
      <c r="EY563" s="66"/>
      <c r="EZ563" s="66"/>
      <c r="FA563" s="66"/>
      <c r="FD563" s="66"/>
      <c r="FE563" s="66"/>
      <c r="FH563" s="66"/>
      <c r="FI563" s="66"/>
      <c r="FL563" s="66"/>
      <c r="FM563" s="66"/>
      <c r="FN563" s="66"/>
      <c r="FO563" s="66"/>
      <c r="FP563" s="66"/>
      <c r="FQ563" s="66"/>
      <c r="FS563" s="66"/>
      <c r="FT563" s="66"/>
      <c r="FU563" s="66"/>
      <c r="FW563" s="66"/>
      <c r="FX563" s="66"/>
      <c r="FY563" s="66"/>
      <c r="GA563" s="66"/>
      <c r="GB563" s="66"/>
      <c r="GC563" s="66"/>
      <c r="GD563" s="66"/>
      <c r="GE563" s="66"/>
      <c r="GF563" s="66"/>
      <c r="GG563" s="66"/>
      <c r="GH563" s="66"/>
      <c r="GI563" s="66"/>
      <c r="GJ563" s="66"/>
      <c r="GK563" s="66"/>
      <c r="GL563" s="66"/>
      <c r="GM563" s="66"/>
      <c r="GN563" s="66"/>
      <c r="GO563" s="66"/>
      <c r="GP563" s="66"/>
      <c r="GQ563" s="66"/>
      <c r="GR563" s="66"/>
      <c r="GS563" s="66"/>
      <c r="GT563" s="66"/>
      <c r="GU563" s="66"/>
      <c r="GV563" s="66"/>
      <c r="GW563" s="66"/>
      <c r="GX563" s="66"/>
      <c r="GY563" s="66"/>
      <c r="GZ563" s="66"/>
      <c r="HA563" s="66"/>
      <c r="HB563" s="66"/>
      <c r="HC563" s="66"/>
      <c r="HD563" s="66"/>
      <c r="HE563" s="66"/>
      <c r="HF563" s="66"/>
      <c r="HG563" s="66"/>
      <c r="HH563" s="66"/>
      <c r="HI563" s="66"/>
      <c r="HJ563" s="66"/>
      <c r="HK563" s="66"/>
      <c r="HL563" s="66"/>
      <c r="HM563" s="66"/>
    </row>
    <row r="564" spans="1:221">
      <c r="A564" s="66"/>
      <c r="B564" s="66"/>
      <c r="C564" s="66"/>
      <c r="D564" s="66"/>
      <c r="E564" s="66"/>
      <c r="F564" s="66"/>
      <c r="J564" s="66"/>
      <c r="K564" s="66"/>
      <c r="N564" s="66"/>
      <c r="O564" s="66"/>
      <c r="P564" s="66"/>
      <c r="Q564" s="66"/>
      <c r="S564" s="66"/>
      <c r="T564" s="66"/>
      <c r="U564" s="66"/>
      <c r="W564" s="66"/>
      <c r="X564" s="66"/>
      <c r="Y564" s="66"/>
      <c r="AA564" s="66"/>
      <c r="AB564" s="66"/>
      <c r="AC564" s="66"/>
      <c r="AD564" s="66"/>
      <c r="AE564" s="66"/>
      <c r="AF564" s="66"/>
      <c r="AG564" s="66"/>
      <c r="AJ564" s="66"/>
      <c r="AK564" s="66"/>
      <c r="AN564" s="66"/>
      <c r="AO564" s="66"/>
      <c r="AR564" s="66"/>
      <c r="AS564" s="66"/>
      <c r="AT564" s="66"/>
      <c r="AU564" s="66"/>
      <c r="AV564" s="66"/>
      <c r="AW564" s="66"/>
      <c r="AZ564" s="66"/>
      <c r="BA564" s="66"/>
      <c r="BD564" s="66"/>
      <c r="BE564" s="66"/>
      <c r="BH564" s="66"/>
      <c r="BI564" s="66"/>
      <c r="BJ564" s="66"/>
      <c r="BK564" s="66"/>
      <c r="BL564" s="66"/>
      <c r="BM564" s="66"/>
      <c r="BO564" s="66"/>
      <c r="BP564" s="66"/>
      <c r="BQ564" s="66"/>
      <c r="BS564" s="66"/>
      <c r="BT564" s="66"/>
      <c r="BU564" s="66"/>
      <c r="BW564" s="66"/>
      <c r="BX564" s="66"/>
      <c r="BY564" s="66"/>
      <c r="BZ564" s="66"/>
      <c r="CA564" s="66"/>
      <c r="CB564" s="66"/>
      <c r="CC564" s="66"/>
      <c r="CF564" s="66"/>
      <c r="CG564" s="66"/>
      <c r="CJ564" s="66"/>
      <c r="CK564" s="66"/>
      <c r="CN564" s="66"/>
      <c r="CO564" s="66"/>
      <c r="CP564" s="66"/>
      <c r="CQ564" s="66"/>
      <c r="CR564" s="66"/>
      <c r="CS564" s="66"/>
      <c r="CV564" s="66"/>
      <c r="CW564" s="66"/>
      <c r="CZ564" s="66"/>
      <c r="DA564" s="66"/>
      <c r="DD564" s="66"/>
      <c r="DE564" s="66"/>
      <c r="DF564" s="66"/>
      <c r="DG564" s="66"/>
      <c r="DH564" s="66"/>
      <c r="DI564" s="66"/>
      <c r="DJ564" s="66"/>
      <c r="DK564" s="66"/>
      <c r="DL564" s="66"/>
      <c r="DM564" s="66"/>
      <c r="DN564" s="66"/>
      <c r="DO564" s="66"/>
      <c r="DP564" s="66"/>
      <c r="DQ564" s="66"/>
      <c r="DR564" s="66"/>
      <c r="DS564" s="66"/>
      <c r="DT564" s="66"/>
      <c r="DU564" s="66"/>
      <c r="DW564" s="66"/>
      <c r="DX564" s="66"/>
      <c r="DY564" s="66"/>
      <c r="EA564" s="66"/>
      <c r="EB564" s="66"/>
      <c r="EC564" s="66"/>
      <c r="EE564" s="66"/>
      <c r="EF564" s="66"/>
      <c r="EG564" s="66"/>
      <c r="EH564" s="66"/>
      <c r="EI564" s="66"/>
      <c r="EJ564" s="66"/>
      <c r="EK564" s="66"/>
      <c r="EN564" s="66"/>
      <c r="EO564" s="66"/>
      <c r="ER564" s="66"/>
      <c r="ES564" s="66"/>
      <c r="EV564" s="66"/>
      <c r="EW564" s="66"/>
      <c r="EX564" s="66"/>
      <c r="EY564" s="66"/>
      <c r="EZ564" s="66"/>
      <c r="FA564" s="66"/>
      <c r="FD564" s="66"/>
      <c r="FE564" s="66"/>
      <c r="FH564" s="66"/>
      <c r="FI564" s="66"/>
      <c r="FL564" s="66"/>
      <c r="FM564" s="66"/>
      <c r="FN564" s="66"/>
      <c r="FO564" s="66"/>
      <c r="FP564" s="66"/>
      <c r="FQ564" s="66"/>
      <c r="FS564" s="66"/>
      <c r="FT564" s="66"/>
      <c r="FU564" s="66"/>
      <c r="FW564" s="66"/>
      <c r="FX564" s="66"/>
      <c r="FY564" s="66"/>
      <c r="GA564" s="66"/>
      <c r="GB564" s="66"/>
      <c r="GC564" s="66"/>
      <c r="GD564" s="66"/>
      <c r="GE564" s="66"/>
      <c r="GF564" s="66"/>
      <c r="GG564" s="66"/>
      <c r="GH564" s="66"/>
      <c r="GI564" s="66"/>
      <c r="GJ564" s="66"/>
      <c r="GK564" s="66"/>
      <c r="GL564" s="66"/>
      <c r="GM564" s="66"/>
      <c r="GN564" s="66"/>
      <c r="GO564" s="66"/>
      <c r="GP564" s="66"/>
      <c r="GQ564" s="66"/>
      <c r="GR564" s="66"/>
      <c r="GS564" s="66"/>
      <c r="GT564" s="66"/>
      <c r="GU564" s="66"/>
      <c r="GV564" s="66"/>
      <c r="GW564" s="66"/>
      <c r="GX564" s="66"/>
      <c r="GY564" s="66"/>
      <c r="GZ564" s="66"/>
      <c r="HA564" s="66"/>
      <c r="HB564" s="66"/>
      <c r="HC564" s="66"/>
      <c r="HD564" s="66"/>
      <c r="HE564" s="66"/>
      <c r="HF564" s="66"/>
      <c r="HG564" s="66"/>
      <c r="HH564" s="66"/>
      <c r="HI564" s="66"/>
      <c r="HJ564" s="66"/>
      <c r="HK564" s="66"/>
      <c r="HL564" s="66"/>
      <c r="HM564" s="66"/>
    </row>
    <row r="565" spans="1:221">
      <c r="A565" s="66"/>
      <c r="B565" s="66"/>
      <c r="C565" s="66"/>
      <c r="D565" s="66"/>
      <c r="E565" s="66"/>
      <c r="F565" s="66"/>
      <c r="J565" s="66"/>
      <c r="K565" s="66"/>
      <c r="N565" s="66"/>
      <c r="O565" s="66"/>
      <c r="P565" s="66"/>
      <c r="Q565" s="66"/>
      <c r="S565" s="66"/>
      <c r="T565" s="66"/>
      <c r="U565" s="66"/>
      <c r="W565" s="66"/>
      <c r="X565" s="66"/>
      <c r="Y565" s="66"/>
      <c r="AA565" s="66"/>
      <c r="AB565" s="66"/>
      <c r="AC565" s="66"/>
      <c r="AD565" s="66"/>
      <c r="AE565" s="66"/>
      <c r="AF565" s="66"/>
      <c r="AG565" s="66"/>
      <c r="AJ565" s="66"/>
      <c r="AK565" s="66"/>
      <c r="AN565" s="66"/>
      <c r="AO565" s="66"/>
      <c r="AR565" s="66"/>
      <c r="AS565" s="66"/>
      <c r="AT565" s="66"/>
      <c r="AU565" s="66"/>
      <c r="AV565" s="66"/>
      <c r="AW565" s="66"/>
      <c r="AZ565" s="66"/>
      <c r="BA565" s="66"/>
      <c r="BD565" s="66"/>
      <c r="BE565" s="66"/>
      <c r="BH565" s="66"/>
      <c r="BI565" s="66"/>
      <c r="BJ565" s="66"/>
      <c r="BK565" s="66"/>
      <c r="BL565" s="66"/>
      <c r="BM565" s="66"/>
      <c r="BO565" s="66"/>
      <c r="BP565" s="66"/>
      <c r="BQ565" s="66"/>
      <c r="BS565" s="66"/>
      <c r="BT565" s="66"/>
      <c r="BU565" s="66"/>
      <c r="BW565" s="66"/>
      <c r="BX565" s="66"/>
      <c r="BY565" s="66"/>
      <c r="BZ565" s="66"/>
      <c r="CA565" s="66"/>
      <c r="CB565" s="66"/>
      <c r="CC565" s="66"/>
      <c r="CF565" s="66"/>
      <c r="CG565" s="66"/>
      <c r="CJ565" s="66"/>
      <c r="CK565" s="66"/>
      <c r="CN565" s="66"/>
      <c r="CO565" s="66"/>
      <c r="CP565" s="66"/>
      <c r="CQ565" s="66"/>
      <c r="CR565" s="66"/>
      <c r="CS565" s="66"/>
      <c r="CV565" s="66"/>
      <c r="CW565" s="66"/>
      <c r="CZ565" s="66"/>
      <c r="DA565" s="66"/>
      <c r="DD565" s="66"/>
      <c r="DE565" s="66"/>
      <c r="DF565" s="66"/>
      <c r="DG565" s="66"/>
      <c r="DH565" s="66"/>
      <c r="DI565" s="66"/>
      <c r="DJ565" s="66"/>
      <c r="DK565" s="66"/>
      <c r="DL565" s="66"/>
      <c r="DM565" s="66"/>
      <c r="DN565" s="66"/>
      <c r="DO565" s="66"/>
      <c r="DP565" s="66"/>
      <c r="DQ565" s="66"/>
      <c r="DR565" s="66"/>
      <c r="DS565" s="66"/>
      <c r="DT565" s="66"/>
      <c r="DU565" s="66"/>
      <c r="DW565" s="66"/>
      <c r="DX565" s="66"/>
      <c r="DY565" s="66"/>
      <c r="EA565" s="66"/>
      <c r="EB565" s="66"/>
      <c r="EC565" s="66"/>
      <c r="EE565" s="66"/>
      <c r="EF565" s="66"/>
      <c r="EG565" s="66"/>
      <c r="EH565" s="66"/>
      <c r="EI565" s="66"/>
      <c r="EJ565" s="66"/>
      <c r="EK565" s="66"/>
      <c r="EN565" s="66"/>
      <c r="EO565" s="66"/>
      <c r="ER565" s="66"/>
      <c r="ES565" s="66"/>
      <c r="EV565" s="66"/>
      <c r="EW565" s="66"/>
      <c r="EX565" s="66"/>
      <c r="EY565" s="66"/>
      <c r="EZ565" s="66"/>
      <c r="FA565" s="66"/>
      <c r="FD565" s="66"/>
      <c r="FE565" s="66"/>
      <c r="FH565" s="66"/>
      <c r="FI565" s="66"/>
      <c r="FL565" s="66"/>
      <c r="FM565" s="66"/>
      <c r="FN565" s="66"/>
      <c r="FO565" s="66"/>
      <c r="FP565" s="66"/>
      <c r="FQ565" s="66"/>
      <c r="FS565" s="66"/>
      <c r="FT565" s="66"/>
      <c r="FU565" s="66"/>
      <c r="FW565" s="66"/>
      <c r="FX565" s="66"/>
      <c r="FY565" s="66"/>
      <c r="GA565" s="66"/>
      <c r="GB565" s="66"/>
      <c r="GC565" s="66"/>
      <c r="GD565" s="66"/>
      <c r="GE565" s="66"/>
      <c r="GF565" s="66"/>
      <c r="GG565" s="66"/>
      <c r="GH565" s="66"/>
      <c r="GI565" s="66"/>
      <c r="GJ565" s="66"/>
      <c r="GK565" s="66"/>
      <c r="GL565" s="66"/>
      <c r="GM565" s="66"/>
      <c r="GN565" s="66"/>
      <c r="GO565" s="66"/>
      <c r="GP565" s="66"/>
      <c r="GQ565" s="66"/>
      <c r="GR565" s="66"/>
      <c r="GS565" s="66"/>
      <c r="GT565" s="66"/>
      <c r="GU565" s="66"/>
      <c r="GV565" s="66"/>
      <c r="GW565" s="66"/>
      <c r="GX565" s="66"/>
      <c r="GY565" s="66"/>
      <c r="GZ565" s="66"/>
      <c r="HA565" s="66"/>
      <c r="HB565" s="66"/>
      <c r="HC565" s="66"/>
      <c r="HD565" s="66"/>
      <c r="HE565" s="66"/>
      <c r="HF565" s="66"/>
      <c r="HG565" s="66"/>
      <c r="HH565" s="66"/>
      <c r="HI565" s="66"/>
      <c r="HJ565" s="66"/>
      <c r="HK565" s="66"/>
      <c r="HL565" s="66"/>
      <c r="HM565" s="66"/>
    </row>
    <row r="566" spans="1:221">
      <c r="A566" s="66"/>
      <c r="B566" s="66"/>
      <c r="C566" s="66"/>
      <c r="D566" s="66"/>
      <c r="E566" s="66"/>
      <c r="F566" s="66"/>
      <c r="J566" s="66"/>
      <c r="K566" s="66"/>
      <c r="N566" s="66"/>
      <c r="O566" s="66"/>
      <c r="P566" s="66"/>
      <c r="Q566" s="66"/>
      <c r="S566" s="66"/>
      <c r="T566" s="66"/>
      <c r="U566" s="66"/>
      <c r="W566" s="66"/>
      <c r="X566" s="66"/>
      <c r="Y566" s="66"/>
      <c r="AA566" s="66"/>
      <c r="AB566" s="66"/>
      <c r="AC566" s="66"/>
      <c r="AD566" s="66"/>
      <c r="AE566" s="66"/>
      <c r="AF566" s="66"/>
      <c r="AG566" s="66"/>
      <c r="AJ566" s="66"/>
      <c r="AK566" s="66"/>
      <c r="AN566" s="66"/>
      <c r="AO566" s="66"/>
      <c r="AR566" s="66"/>
      <c r="AS566" s="66"/>
      <c r="AT566" s="66"/>
      <c r="AU566" s="66"/>
      <c r="AV566" s="66"/>
      <c r="AW566" s="66"/>
      <c r="AZ566" s="66"/>
      <c r="BA566" s="66"/>
      <c r="BD566" s="66"/>
      <c r="BE566" s="66"/>
      <c r="BH566" s="66"/>
      <c r="BI566" s="66"/>
      <c r="BJ566" s="66"/>
      <c r="BK566" s="66"/>
      <c r="BL566" s="66"/>
      <c r="BM566" s="66"/>
      <c r="BO566" s="66"/>
      <c r="BP566" s="66"/>
      <c r="BQ566" s="66"/>
      <c r="BS566" s="66"/>
      <c r="BT566" s="66"/>
      <c r="BU566" s="66"/>
      <c r="BW566" s="66"/>
      <c r="BX566" s="66"/>
      <c r="BY566" s="66"/>
      <c r="BZ566" s="66"/>
      <c r="CA566" s="66"/>
      <c r="CB566" s="66"/>
      <c r="CC566" s="66"/>
      <c r="CF566" s="66"/>
      <c r="CG566" s="66"/>
      <c r="CJ566" s="66"/>
      <c r="CK566" s="66"/>
      <c r="CN566" s="66"/>
      <c r="CO566" s="66"/>
      <c r="CP566" s="66"/>
      <c r="CQ566" s="66"/>
      <c r="CR566" s="66"/>
      <c r="CS566" s="66"/>
      <c r="CV566" s="66"/>
      <c r="CW566" s="66"/>
      <c r="CZ566" s="66"/>
      <c r="DA566" s="66"/>
      <c r="DD566" s="66"/>
      <c r="DE566" s="66"/>
      <c r="DF566" s="66"/>
      <c r="DG566" s="66"/>
      <c r="DH566" s="66"/>
      <c r="DI566" s="66"/>
      <c r="DJ566" s="66"/>
      <c r="DK566" s="66"/>
      <c r="DL566" s="66"/>
      <c r="DM566" s="66"/>
      <c r="DN566" s="66"/>
      <c r="DO566" s="66"/>
      <c r="DP566" s="66"/>
      <c r="DQ566" s="66"/>
      <c r="DR566" s="66"/>
      <c r="DS566" s="66"/>
      <c r="DT566" s="66"/>
      <c r="DU566" s="66"/>
      <c r="DW566" s="66"/>
      <c r="DX566" s="66"/>
      <c r="DY566" s="66"/>
      <c r="EA566" s="66"/>
      <c r="EB566" s="66"/>
      <c r="EC566" s="66"/>
      <c r="EE566" s="66"/>
      <c r="EF566" s="66"/>
      <c r="EG566" s="66"/>
      <c r="EH566" s="66"/>
      <c r="EI566" s="66"/>
      <c r="EJ566" s="66"/>
      <c r="EK566" s="66"/>
      <c r="EN566" s="66"/>
      <c r="EO566" s="66"/>
      <c r="ER566" s="66"/>
      <c r="ES566" s="66"/>
      <c r="EV566" s="66"/>
      <c r="EW566" s="66"/>
      <c r="EX566" s="66"/>
      <c r="EY566" s="66"/>
      <c r="EZ566" s="66"/>
      <c r="FA566" s="66"/>
      <c r="FD566" s="66"/>
      <c r="FE566" s="66"/>
      <c r="FH566" s="66"/>
      <c r="FI566" s="66"/>
      <c r="FL566" s="66"/>
      <c r="FM566" s="66"/>
      <c r="FN566" s="66"/>
      <c r="FO566" s="66"/>
      <c r="FP566" s="66"/>
      <c r="FQ566" s="66"/>
      <c r="FS566" s="66"/>
      <c r="FT566" s="66"/>
      <c r="FU566" s="66"/>
      <c r="FW566" s="66"/>
      <c r="FX566" s="66"/>
      <c r="FY566" s="66"/>
      <c r="GA566" s="66"/>
      <c r="GB566" s="66"/>
      <c r="GC566" s="66"/>
      <c r="GD566" s="66"/>
      <c r="GE566" s="66"/>
      <c r="GF566" s="66"/>
      <c r="GG566" s="66"/>
      <c r="GH566" s="66"/>
      <c r="GI566" s="66"/>
      <c r="GJ566" s="66"/>
      <c r="GK566" s="66"/>
      <c r="GL566" s="66"/>
      <c r="GM566" s="66"/>
      <c r="GN566" s="66"/>
      <c r="GO566" s="66"/>
      <c r="GP566" s="66"/>
      <c r="GQ566" s="66"/>
      <c r="GR566" s="66"/>
      <c r="GS566" s="66"/>
      <c r="GT566" s="66"/>
      <c r="GU566" s="66"/>
      <c r="GV566" s="66"/>
      <c r="GW566" s="66"/>
      <c r="GX566" s="66"/>
      <c r="GY566" s="66"/>
      <c r="GZ566" s="66"/>
      <c r="HA566" s="66"/>
      <c r="HB566" s="66"/>
      <c r="HC566" s="66"/>
      <c r="HD566" s="66"/>
      <c r="HE566" s="66"/>
      <c r="HF566" s="66"/>
      <c r="HG566" s="66"/>
      <c r="HH566" s="66"/>
      <c r="HI566" s="66"/>
      <c r="HJ566" s="66"/>
      <c r="HK566" s="66"/>
      <c r="HL566" s="66"/>
      <c r="HM566" s="66"/>
    </row>
    <row r="567" spans="1:221">
      <c r="A567" s="66"/>
      <c r="B567" s="66"/>
      <c r="C567" s="66"/>
      <c r="D567" s="66"/>
      <c r="E567" s="66"/>
      <c r="F567" s="66"/>
      <c r="J567" s="66"/>
      <c r="K567" s="66"/>
      <c r="N567" s="66"/>
      <c r="O567" s="66"/>
      <c r="P567" s="66"/>
      <c r="Q567" s="66"/>
      <c r="S567" s="66"/>
      <c r="T567" s="66"/>
      <c r="U567" s="66"/>
      <c r="W567" s="66"/>
      <c r="X567" s="66"/>
      <c r="Y567" s="66"/>
      <c r="AA567" s="66"/>
      <c r="AB567" s="66"/>
      <c r="AC567" s="66"/>
      <c r="AD567" s="66"/>
      <c r="AE567" s="66"/>
      <c r="AF567" s="66"/>
      <c r="AG567" s="66"/>
      <c r="AJ567" s="66"/>
      <c r="AK567" s="66"/>
      <c r="AN567" s="66"/>
      <c r="AO567" s="66"/>
      <c r="AR567" s="66"/>
      <c r="AS567" s="66"/>
      <c r="AT567" s="66"/>
      <c r="AU567" s="66"/>
      <c r="AV567" s="66"/>
      <c r="AW567" s="66"/>
      <c r="AZ567" s="66"/>
      <c r="BA567" s="66"/>
      <c r="BD567" s="66"/>
      <c r="BE567" s="66"/>
      <c r="BH567" s="66"/>
      <c r="BI567" s="66"/>
      <c r="BJ567" s="66"/>
      <c r="BK567" s="66"/>
      <c r="BL567" s="66"/>
      <c r="BM567" s="66"/>
      <c r="BO567" s="66"/>
      <c r="BP567" s="66"/>
      <c r="BQ567" s="66"/>
      <c r="BS567" s="66"/>
      <c r="BT567" s="66"/>
      <c r="BU567" s="66"/>
      <c r="BW567" s="66"/>
      <c r="BX567" s="66"/>
      <c r="BY567" s="66"/>
      <c r="BZ567" s="66"/>
      <c r="CA567" s="66"/>
      <c r="CB567" s="66"/>
      <c r="CC567" s="66"/>
      <c r="CF567" s="66"/>
      <c r="CG567" s="66"/>
      <c r="CJ567" s="66"/>
      <c r="CK567" s="66"/>
      <c r="CN567" s="66"/>
      <c r="CO567" s="66"/>
      <c r="CP567" s="66"/>
      <c r="CQ567" s="66"/>
      <c r="CR567" s="66"/>
      <c r="CS567" s="66"/>
      <c r="CV567" s="66"/>
      <c r="CW567" s="66"/>
      <c r="CZ567" s="66"/>
      <c r="DA567" s="66"/>
      <c r="DD567" s="66"/>
      <c r="DE567" s="66"/>
      <c r="DF567" s="66"/>
      <c r="DG567" s="66"/>
      <c r="DH567" s="66"/>
      <c r="DI567" s="66"/>
      <c r="DJ567" s="66"/>
      <c r="DK567" s="66"/>
      <c r="DL567" s="66"/>
      <c r="DM567" s="66"/>
      <c r="DN567" s="66"/>
      <c r="DO567" s="66"/>
      <c r="DP567" s="66"/>
      <c r="DQ567" s="66"/>
      <c r="DR567" s="66"/>
      <c r="DS567" s="66"/>
      <c r="DT567" s="66"/>
      <c r="DU567" s="66"/>
      <c r="DW567" s="66"/>
      <c r="DX567" s="66"/>
      <c r="DY567" s="66"/>
      <c r="EA567" s="66"/>
      <c r="EB567" s="66"/>
      <c r="EC567" s="66"/>
      <c r="EE567" s="66"/>
      <c r="EF567" s="66"/>
      <c r="EG567" s="66"/>
      <c r="EH567" s="66"/>
      <c r="EI567" s="66"/>
      <c r="EJ567" s="66"/>
      <c r="EK567" s="66"/>
      <c r="EN567" s="66"/>
      <c r="EO567" s="66"/>
      <c r="ER567" s="66"/>
      <c r="ES567" s="66"/>
      <c r="EV567" s="66"/>
      <c r="EW567" s="66"/>
      <c r="EX567" s="66"/>
      <c r="EY567" s="66"/>
      <c r="EZ567" s="66"/>
      <c r="FA567" s="66"/>
      <c r="FD567" s="66"/>
      <c r="FE567" s="66"/>
      <c r="FH567" s="66"/>
      <c r="FI567" s="66"/>
      <c r="FL567" s="66"/>
      <c r="FM567" s="66"/>
      <c r="FN567" s="66"/>
      <c r="FO567" s="66"/>
      <c r="FP567" s="66"/>
      <c r="FQ567" s="66"/>
      <c r="FS567" s="66"/>
      <c r="FT567" s="66"/>
      <c r="FU567" s="66"/>
      <c r="FW567" s="66"/>
      <c r="FX567" s="66"/>
      <c r="FY567" s="66"/>
      <c r="GA567" s="66"/>
      <c r="GB567" s="66"/>
      <c r="GC567" s="66"/>
      <c r="GD567" s="66"/>
      <c r="GE567" s="66"/>
      <c r="GF567" s="66"/>
      <c r="GG567" s="66"/>
      <c r="GH567" s="66"/>
      <c r="GI567" s="66"/>
      <c r="GJ567" s="66"/>
      <c r="GK567" s="66"/>
      <c r="GL567" s="66"/>
      <c r="GM567" s="66"/>
      <c r="GN567" s="66"/>
      <c r="GO567" s="66"/>
      <c r="GP567" s="66"/>
      <c r="GQ567" s="66"/>
      <c r="GR567" s="66"/>
      <c r="GS567" s="66"/>
      <c r="GT567" s="66"/>
      <c r="GU567" s="66"/>
      <c r="GV567" s="66"/>
      <c r="GW567" s="66"/>
      <c r="GX567" s="66"/>
      <c r="GY567" s="66"/>
      <c r="GZ567" s="66"/>
      <c r="HA567" s="66"/>
      <c r="HB567" s="66"/>
      <c r="HC567" s="66"/>
      <c r="HD567" s="66"/>
      <c r="HE567" s="66"/>
      <c r="HF567" s="66"/>
      <c r="HG567" s="66"/>
      <c r="HH567" s="66"/>
      <c r="HI567" s="66"/>
      <c r="HJ567" s="66"/>
      <c r="HK567" s="66"/>
      <c r="HL567" s="66"/>
      <c r="HM567" s="66"/>
    </row>
    <row r="568" spans="1:221">
      <c r="A568" s="66"/>
      <c r="B568" s="66"/>
      <c r="C568" s="66"/>
      <c r="D568" s="66"/>
      <c r="E568" s="66"/>
      <c r="F568" s="66"/>
      <c r="J568" s="66"/>
      <c r="K568" s="66"/>
      <c r="N568" s="66"/>
      <c r="O568" s="66"/>
      <c r="P568" s="66"/>
      <c r="Q568" s="66"/>
      <c r="S568" s="66"/>
      <c r="T568" s="66"/>
      <c r="U568" s="66"/>
      <c r="W568" s="66"/>
      <c r="X568" s="66"/>
      <c r="Y568" s="66"/>
      <c r="AA568" s="66"/>
      <c r="AB568" s="66"/>
      <c r="AC568" s="66"/>
      <c r="AD568" s="66"/>
      <c r="AE568" s="66"/>
      <c r="AF568" s="66"/>
      <c r="AG568" s="66"/>
      <c r="AJ568" s="66"/>
      <c r="AK568" s="66"/>
      <c r="AN568" s="66"/>
      <c r="AO568" s="66"/>
      <c r="AR568" s="66"/>
      <c r="AS568" s="66"/>
      <c r="AT568" s="66"/>
      <c r="AU568" s="66"/>
      <c r="AV568" s="66"/>
      <c r="AW568" s="66"/>
      <c r="AZ568" s="66"/>
      <c r="BA568" s="66"/>
      <c r="BD568" s="66"/>
      <c r="BE568" s="66"/>
      <c r="BH568" s="66"/>
      <c r="BI568" s="66"/>
      <c r="BJ568" s="66"/>
      <c r="BK568" s="66"/>
      <c r="BL568" s="66"/>
      <c r="BM568" s="66"/>
      <c r="BO568" s="66"/>
      <c r="BP568" s="66"/>
      <c r="BQ568" s="66"/>
      <c r="BS568" s="66"/>
      <c r="BT568" s="66"/>
      <c r="BU568" s="66"/>
      <c r="BW568" s="66"/>
      <c r="BX568" s="66"/>
      <c r="BY568" s="66"/>
      <c r="BZ568" s="66"/>
      <c r="CA568" s="66"/>
      <c r="CB568" s="66"/>
      <c r="CC568" s="66"/>
      <c r="CF568" s="66"/>
      <c r="CG568" s="66"/>
      <c r="CJ568" s="66"/>
      <c r="CK568" s="66"/>
      <c r="CN568" s="66"/>
      <c r="CO568" s="66"/>
      <c r="CP568" s="66"/>
      <c r="CQ568" s="66"/>
      <c r="CR568" s="66"/>
      <c r="CS568" s="66"/>
      <c r="CV568" s="66"/>
      <c r="CW568" s="66"/>
      <c r="CZ568" s="66"/>
      <c r="DA568" s="66"/>
      <c r="DD568" s="66"/>
      <c r="DE568" s="66"/>
      <c r="DF568" s="66"/>
      <c r="DG568" s="66"/>
      <c r="DH568" s="66"/>
      <c r="DI568" s="66"/>
      <c r="DJ568" s="66"/>
      <c r="DK568" s="66"/>
      <c r="DL568" s="66"/>
      <c r="DM568" s="66"/>
      <c r="DN568" s="66"/>
      <c r="DO568" s="66"/>
      <c r="DP568" s="66"/>
      <c r="DQ568" s="66"/>
      <c r="DR568" s="66"/>
      <c r="DS568" s="66"/>
      <c r="DT568" s="66"/>
      <c r="DU568" s="66"/>
      <c r="DW568" s="66"/>
      <c r="DX568" s="66"/>
      <c r="DY568" s="66"/>
      <c r="EA568" s="66"/>
      <c r="EB568" s="66"/>
      <c r="EC568" s="66"/>
      <c r="EE568" s="66"/>
      <c r="EF568" s="66"/>
      <c r="EG568" s="66"/>
      <c r="EH568" s="66"/>
      <c r="EI568" s="66"/>
      <c r="EJ568" s="66"/>
      <c r="EK568" s="66"/>
      <c r="EN568" s="66"/>
      <c r="EO568" s="66"/>
      <c r="ER568" s="66"/>
      <c r="ES568" s="66"/>
      <c r="EV568" s="66"/>
      <c r="EW568" s="66"/>
      <c r="EX568" s="66"/>
      <c r="EY568" s="66"/>
      <c r="EZ568" s="66"/>
      <c r="FA568" s="66"/>
      <c r="FD568" s="66"/>
      <c r="FE568" s="66"/>
      <c r="FH568" s="66"/>
      <c r="FI568" s="66"/>
      <c r="FL568" s="66"/>
      <c r="FM568" s="66"/>
      <c r="FN568" s="66"/>
      <c r="FO568" s="66"/>
      <c r="FP568" s="66"/>
      <c r="FQ568" s="66"/>
      <c r="FS568" s="66"/>
      <c r="FT568" s="66"/>
      <c r="FU568" s="66"/>
      <c r="FW568" s="66"/>
      <c r="FX568" s="66"/>
      <c r="FY568" s="66"/>
      <c r="GA568" s="66"/>
      <c r="GB568" s="66"/>
      <c r="GC568" s="66"/>
      <c r="GD568" s="66"/>
      <c r="GE568" s="66"/>
      <c r="GF568" s="66"/>
      <c r="GG568" s="66"/>
      <c r="GH568" s="66"/>
      <c r="GI568" s="66"/>
      <c r="GJ568" s="66"/>
      <c r="GK568" s="66"/>
      <c r="GL568" s="66"/>
      <c r="GM568" s="66"/>
      <c r="GN568" s="66"/>
      <c r="GO568" s="66"/>
      <c r="GP568" s="66"/>
      <c r="GQ568" s="66"/>
      <c r="GR568" s="66"/>
      <c r="GS568" s="66"/>
      <c r="GT568" s="66"/>
      <c r="GU568" s="66"/>
      <c r="GV568" s="66"/>
      <c r="GW568" s="66"/>
      <c r="GX568" s="66"/>
      <c r="GY568" s="66"/>
      <c r="GZ568" s="66"/>
      <c r="HA568" s="66"/>
      <c r="HB568" s="66"/>
      <c r="HC568" s="66"/>
      <c r="HD568" s="66"/>
      <c r="HE568" s="66"/>
      <c r="HF568" s="66"/>
      <c r="HG568" s="66"/>
      <c r="HH568" s="66"/>
      <c r="HI568" s="66"/>
      <c r="HJ568" s="66"/>
      <c r="HK568" s="66"/>
      <c r="HL568" s="66"/>
      <c r="HM568" s="66"/>
    </row>
    <row r="569" spans="1:221">
      <c r="A569" s="66"/>
      <c r="B569" s="66"/>
      <c r="C569" s="66"/>
      <c r="D569" s="66"/>
      <c r="E569" s="66"/>
      <c r="F569" s="66"/>
      <c r="J569" s="66"/>
      <c r="K569" s="66"/>
      <c r="N569" s="66"/>
      <c r="O569" s="66"/>
      <c r="P569" s="66"/>
      <c r="Q569" s="66"/>
      <c r="S569" s="66"/>
      <c r="T569" s="66"/>
      <c r="U569" s="66"/>
      <c r="W569" s="66"/>
      <c r="X569" s="66"/>
      <c r="Y569" s="66"/>
      <c r="AA569" s="66"/>
      <c r="AB569" s="66"/>
      <c r="AC569" s="66"/>
      <c r="AD569" s="66"/>
      <c r="AE569" s="66"/>
      <c r="AF569" s="66"/>
      <c r="AG569" s="66"/>
      <c r="AJ569" s="66"/>
      <c r="AK569" s="66"/>
      <c r="AN569" s="66"/>
      <c r="AO569" s="66"/>
      <c r="AR569" s="66"/>
      <c r="AS569" s="66"/>
      <c r="AT569" s="66"/>
      <c r="AU569" s="66"/>
      <c r="AV569" s="66"/>
      <c r="AW569" s="66"/>
      <c r="AZ569" s="66"/>
      <c r="BA569" s="66"/>
      <c r="BD569" s="66"/>
      <c r="BE569" s="66"/>
      <c r="BH569" s="66"/>
      <c r="BI569" s="66"/>
      <c r="BJ569" s="66"/>
      <c r="BK569" s="66"/>
      <c r="BL569" s="66"/>
      <c r="BM569" s="66"/>
      <c r="BO569" s="66"/>
      <c r="BP569" s="66"/>
      <c r="BQ569" s="66"/>
      <c r="BS569" s="66"/>
      <c r="BT569" s="66"/>
      <c r="BU569" s="66"/>
      <c r="BW569" s="66"/>
      <c r="BX569" s="66"/>
      <c r="BY569" s="66"/>
      <c r="BZ569" s="66"/>
      <c r="CA569" s="66"/>
      <c r="CB569" s="66"/>
      <c r="CC569" s="66"/>
      <c r="CF569" s="66"/>
      <c r="CG569" s="66"/>
      <c r="CJ569" s="66"/>
      <c r="CK569" s="66"/>
      <c r="CN569" s="66"/>
      <c r="CO569" s="66"/>
      <c r="CP569" s="66"/>
      <c r="CQ569" s="66"/>
      <c r="CR569" s="66"/>
      <c r="CS569" s="66"/>
      <c r="CV569" s="66"/>
      <c r="CW569" s="66"/>
      <c r="CZ569" s="66"/>
      <c r="DA569" s="66"/>
      <c r="DD569" s="66"/>
      <c r="DE569" s="66"/>
      <c r="DF569" s="66"/>
      <c r="DG569" s="66"/>
      <c r="DH569" s="66"/>
      <c r="DI569" s="66"/>
      <c r="DJ569" s="66"/>
      <c r="DK569" s="66"/>
      <c r="DL569" s="66"/>
      <c r="DM569" s="66"/>
      <c r="DN569" s="66"/>
      <c r="DO569" s="66"/>
      <c r="DP569" s="66"/>
      <c r="DQ569" s="66"/>
      <c r="DR569" s="66"/>
      <c r="DS569" s="66"/>
      <c r="DT569" s="66"/>
      <c r="DU569" s="66"/>
      <c r="DW569" s="66"/>
      <c r="DX569" s="66"/>
      <c r="DY569" s="66"/>
      <c r="EA569" s="66"/>
      <c r="EB569" s="66"/>
      <c r="EC569" s="66"/>
      <c r="EE569" s="66"/>
      <c r="EF569" s="66"/>
      <c r="EG569" s="66"/>
      <c r="EH569" s="66"/>
      <c r="EI569" s="66"/>
      <c r="EJ569" s="66"/>
      <c r="EK569" s="66"/>
      <c r="EN569" s="66"/>
      <c r="EO569" s="66"/>
      <c r="ER569" s="66"/>
      <c r="ES569" s="66"/>
      <c r="EV569" s="66"/>
      <c r="EW569" s="66"/>
      <c r="EX569" s="66"/>
      <c r="EY569" s="66"/>
      <c r="EZ569" s="66"/>
      <c r="FA569" s="66"/>
      <c r="FD569" s="66"/>
      <c r="FE569" s="66"/>
      <c r="FH569" s="66"/>
      <c r="FI569" s="66"/>
      <c r="FL569" s="66"/>
      <c r="FM569" s="66"/>
      <c r="FN569" s="66"/>
      <c r="FO569" s="66"/>
      <c r="FP569" s="66"/>
      <c r="FQ569" s="66"/>
      <c r="FS569" s="66"/>
      <c r="FT569" s="66"/>
      <c r="FU569" s="66"/>
      <c r="FW569" s="66"/>
      <c r="FX569" s="66"/>
      <c r="FY569" s="66"/>
      <c r="GA569" s="66"/>
      <c r="GB569" s="66"/>
      <c r="GC569" s="66"/>
      <c r="GD569" s="66"/>
      <c r="GE569" s="66"/>
      <c r="GF569" s="66"/>
      <c r="GG569" s="66"/>
      <c r="GH569" s="66"/>
      <c r="GI569" s="66"/>
      <c r="GJ569" s="66"/>
      <c r="GK569" s="66"/>
      <c r="GL569" s="66"/>
      <c r="GM569" s="66"/>
      <c r="GN569" s="66"/>
      <c r="GO569" s="66"/>
      <c r="GP569" s="66"/>
      <c r="GQ569" s="66"/>
      <c r="GR569" s="66"/>
      <c r="GS569" s="66"/>
      <c r="GT569" s="66"/>
      <c r="GU569" s="66"/>
      <c r="GV569" s="66"/>
      <c r="GW569" s="66"/>
      <c r="GX569" s="66"/>
      <c r="GY569" s="66"/>
      <c r="GZ569" s="66"/>
      <c r="HA569" s="66"/>
      <c r="HB569" s="66"/>
      <c r="HC569" s="66"/>
      <c r="HD569" s="66"/>
      <c r="HE569" s="66"/>
      <c r="HF569" s="66"/>
      <c r="HG569" s="66"/>
      <c r="HH569" s="66"/>
      <c r="HI569" s="66"/>
      <c r="HJ569" s="66"/>
      <c r="HK569" s="66"/>
      <c r="HL569" s="66"/>
      <c r="HM569" s="66"/>
    </row>
    <row r="570" spans="1:221">
      <c r="A570" s="66"/>
      <c r="B570" s="66"/>
      <c r="C570" s="66"/>
      <c r="D570" s="66"/>
      <c r="E570" s="66"/>
      <c r="F570" s="66"/>
      <c r="J570" s="66"/>
      <c r="K570" s="66"/>
      <c r="N570" s="66"/>
      <c r="O570" s="66"/>
      <c r="P570" s="66"/>
      <c r="Q570" s="66"/>
      <c r="S570" s="66"/>
      <c r="T570" s="66"/>
      <c r="U570" s="66"/>
      <c r="W570" s="66"/>
      <c r="X570" s="66"/>
      <c r="Y570" s="66"/>
      <c r="AA570" s="66"/>
      <c r="AB570" s="66"/>
      <c r="AC570" s="66"/>
      <c r="AD570" s="66"/>
      <c r="AE570" s="66"/>
      <c r="AF570" s="66"/>
      <c r="AG570" s="66"/>
      <c r="AJ570" s="66"/>
      <c r="AK570" s="66"/>
      <c r="AN570" s="66"/>
      <c r="AO570" s="66"/>
      <c r="AR570" s="66"/>
      <c r="AS570" s="66"/>
      <c r="AT570" s="66"/>
      <c r="AU570" s="66"/>
      <c r="AV570" s="66"/>
      <c r="AW570" s="66"/>
      <c r="AZ570" s="66"/>
      <c r="BA570" s="66"/>
      <c r="BD570" s="66"/>
      <c r="BE570" s="66"/>
      <c r="BH570" s="66"/>
      <c r="BI570" s="66"/>
      <c r="BJ570" s="66"/>
      <c r="BK570" s="66"/>
      <c r="BL570" s="66"/>
      <c r="BM570" s="66"/>
      <c r="BO570" s="66"/>
      <c r="BP570" s="66"/>
      <c r="BQ570" s="66"/>
      <c r="BS570" s="66"/>
      <c r="BT570" s="66"/>
      <c r="BU570" s="66"/>
      <c r="BW570" s="66"/>
      <c r="BX570" s="66"/>
      <c r="BY570" s="66"/>
      <c r="BZ570" s="66"/>
      <c r="CA570" s="66"/>
      <c r="CB570" s="66"/>
      <c r="CC570" s="66"/>
      <c r="CF570" s="66"/>
      <c r="CG570" s="66"/>
      <c r="CJ570" s="66"/>
      <c r="CK570" s="66"/>
      <c r="CN570" s="66"/>
      <c r="CO570" s="66"/>
      <c r="CP570" s="66"/>
      <c r="CQ570" s="66"/>
      <c r="CR570" s="66"/>
      <c r="CS570" s="66"/>
      <c r="CV570" s="66"/>
      <c r="CW570" s="66"/>
      <c r="CZ570" s="66"/>
      <c r="DA570" s="66"/>
      <c r="DD570" s="66"/>
      <c r="DE570" s="66"/>
      <c r="DF570" s="66"/>
      <c r="DG570" s="66"/>
      <c r="DH570" s="66"/>
      <c r="DI570" s="66"/>
      <c r="DJ570" s="66"/>
      <c r="DK570" s="66"/>
      <c r="DL570" s="66"/>
      <c r="DM570" s="66"/>
      <c r="DN570" s="66"/>
      <c r="DO570" s="66"/>
      <c r="DP570" s="66"/>
      <c r="DQ570" s="66"/>
      <c r="DR570" s="66"/>
      <c r="DS570" s="66"/>
      <c r="DT570" s="66"/>
      <c r="DU570" s="66"/>
      <c r="DW570" s="66"/>
      <c r="DX570" s="66"/>
      <c r="DY570" s="66"/>
      <c r="EA570" s="66"/>
      <c r="EB570" s="66"/>
      <c r="EC570" s="66"/>
      <c r="EE570" s="66"/>
      <c r="EF570" s="66"/>
      <c r="EG570" s="66"/>
      <c r="EH570" s="66"/>
      <c r="EI570" s="66"/>
      <c r="EJ570" s="66"/>
      <c r="EK570" s="66"/>
      <c r="EN570" s="66"/>
      <c r="EO570" s="66"/>
      <c r="ER570" s="66"/>
      <c r="ES570" s="66"/>
      <c r="EV570" s="66"/>
      <c r="EW570" s="66"/>
      <c r="EX570" s="66"/>
      <c r="EY570" s="66"/>
      <c r="EZ570" s="66"/>
      <c r="FA570" s="66"/>
      <c r="FD570" s="66"/>
      <c r="FE570" s="66"/>
      <c r="FH570" s="66"/>
      <c r="FI570" s="66"/>
      <c r="FL570" s="66"/>
      <c r="FM570" s="66"/>
      <c r="FN570" s="66"/>
      <c r="FO570" s="66"/>
      <c r="FP570" s="66"/>
      <c r="FQ570" s="66"/>
      <c r="FS570" s="66"/>
      <c r="FT570" s="66"/>
      <c r="FU570" s="66"/>
      <c r="FW570" s="66"/>
      <c r="FX570" s="66"/>
      <c r="FY570" s="66"/>
      <c r="GA570" s="66"/>
      <c r="GB570" s="66"/>
      <c r="GC570" s="66"/>
      <c r="GD570" s="66"/>
      <c r="GE570" s="66"/>
      <c r="GF570" s="66"/>
      <c r="GG570" s="66"/>
      <c r="GH570" s="66"/>
      <c r="GI570" s="66"/>
      <c r="GJ570" s="66"/>
      <c r="GK570" s="66"/>
      <c r="GL570" s="66"/>
      <c r="GM570" s="66"/>
      <c r="GN570" s="66"/>
      <c r="GO570" s="66"/>
      <c r="GP570" s="66"/>
      <c r="GQ570" s="66"/>
      <c r="GR570" s="66"/>
      <c r="GS570" s="66"/>
      <c r="GT570" s="66"/>
      <c r="GU570" s="66"/>
      <c r="GV570" s="66"/>
      <c r="GW570" s="66"/>
      <c r="GX570" s="66"/>
      <c r="GY570" s="66"/>
      <c r="GZ570" s="66"/>
      <c r="HA570" s="66"/>
      <c r="HB570" s="66"/>
      <c r="HC570" s="66"/>
      <c r="HD570" s="66"/>
      <c r="HE570" s="66"/>
      <c r="HF570" s="66"/>
      <c r="HG570" s="66"/>
      <c r="HH570" s="66"/>
      <c r="HI570" s="66"/>
      <c r="HJ570" s="66"/>
      <c r="HK570" s="66"/>
      <c r="HL570" s="66"/>
      <c r="HM570" s="66"/>
    </row>
    <row r="571" spans="1:221">
      <c r="A571" s="66"/>
      <c r="B571" s="66"/>
      <c r="C571" s="66"/>
      <c r="D571" s="66"/>
      <c r="E571" s="66"/>
      <c r="F571" s="66"/>
      <c r="J571" s="66"/>
      <c r="K571" s="66"/>
      <c r="N571" s="66"/>
      <c r="O571" s="66"/>
      <c r="P571" s="66"/>
      <c r="Q571" s="66"/>
      <c r="S571" s="66"/>
      <c r="T571" s="66"/>
      <c r="U571" s="66"/>
      <c r="W571" s="66"/>
      <c r="X571" s="66"/>
      <c r="Y571" s="66"/>
      <c r="AA571" s="66"/>
      <c r="AB571" s="66"/>
      <c r="AC571" s="66"/>
      <c r="AD571" s="66"/>
      <c r="AE571" s="66"/>
      <c r="AF571" s="66"/>
      <c r="AG571" s="66"/>
      <c r="AJ571" s="66"/>
      <c r="AK571" s="66"/>
      <c r="AN571" s="66"/>
      <c r="AO571" s="66"/>
      <c r="AR571" s="66"/>
      <c r="AS571" s="66"/>
      <c r="AT571" s="66"/>
      <c r="AU571" s="66"/>
      <c r="AV571" s="66"/>
      <c r="AW571" s="66"/>
      <c r="AZ571" s="66"/>
      <c r="BA571" s="66"/>
      <c r="BD571" s="66"/>
      <c r="BE571" s="66"/>
      <c r="BH571" s="66"/>
      <c r="BI571" s="66"/>
      <c r="BJ571" s="66"/>
      <c r="BK571" s="66"/>
      <c r="BL571" s="66"/>
      <c r="BM571" s="66"/>
      <c r="BO571" s="66"/>
      <c r="BP571" s="66"/>
      <c r="BQ571" s="66"/>
      <c r="BS571" s="66"/>
      <c r="BT571" s="66"/>
      <c r="BU571" s="66"/>
      <c r="BW571" s="66"/>
      <c r="BX571" s="66"/>
      <c r="BY571" s="66"/>
      <c r="BZ571" s="66"/>
      <c r="CA571" s="66"/>
      <c r="CB571" s="66"/>
      <c r="CC571" s="66"/>
      <c r="CF571" s="66"/>
      <c r="CG571" s="66"/>
      <c r="CJ571" s="66"/>
      <c r="CK571" s="66"/>
      <c r="CN571" s="66"/>
      <c r="CO571" s="66"/>
      <c r="CP571" s="66"/>
      <c r="CQ571" s="66"/>
      <c r="CR571" s="66"/>
      <c r="CS571" s="66"/>
      <c r="CV571" s="66"/>
      <c r="CW571" s="66"/>
      <c r="CZ571" s="66"/>
      <c r="DA571" s="66"/>
      <c r="DD571" s="66"/>
      <c r="DE571" s="66"/>
      <c r="DF571" s="66"/>
      <c r="DG571" s="66"/>
      <c r="DH571" s="66"/>
      <c r="DI571" s="66"/>
      <c r="DJ571" s="66"/>
      <c r="DK571" s="66"/>
      <c r="DL571" s="66"/>
      <c r="DM571" s="66"/>
      <c r="DN571" s="66"/>
      <c r="DO571" s="66"/>
      <c r="DP571" s="66"/>
      <c r="DQ571" s="66"/>
      <c r="DR571" s="66"/>
      <c r="DS571" s="66"/>
      <c r="DT571" s="66"/>
      <c r="DU571" s="66"/>
      <c r="DW571" s="66"/>
      <c r="DX571" s="66"/>
      <c r="DY571" s="66"/>
      <c r="EA571" s="66"/>
      <c r="EB571" s="66"/>
      <c r="EC571" s="66"/>
      <c r="EE571" s="66"/>
      <c r="EF571" s="66"/>
      <c r="EG571" s="66"/>
      <c r="EH571" s="66"/>
      <c r="EI571" s="66"/>
      <c r="EJ571" s="66"/>
      <c r="EK571" s="66"/>
      <c r="EN571" s="66"/>
      <c r="EO571" s="66"/>
      <c r="ER571" s="66"/>
      <c r="ES571" s="66"/>
      <c r="EV571" s="66"/>
      <c r="EW571" s="66"/>
      <c r="EX571" s="66"/>
      <c r="EY571" s="66"/>
      <c r="EZ571" s="66"/>
      <c r="FA571" s="66"/>
      <c r="FD571" s="66"/>
      <c r="FE571" s="66"/>
      <c r="FH571" s="66"/>
      <c r="FI571" s="66"/>
      <c r="FL571" s="66"/>
      <c r="FM571" s="66"/>
      <c r="FN571" s="66"/>
      <c r="FO571" s="66"/>
      <c r="FP571" s="66"/>
      <c r="FQ571" s="66"/>
      <c r="FS571" s="66"/>
      <c r="FT571" s="66"/>
      <c r="FU571" s="66"/>
      <c r="FW571" s="66"/>
      <c r="FX571" s="66"/>
      <c r="FY571" s="66"/>
      <c r="GA571" s="66"/>
      <c r="GB571" s="66"/>
      <c r="GC571" s="66"/>
      <c r="GD571" s="66"/>
      <c r="GE571" s="66"/>
      <c r="GF571" s="66"/>
      <c r="GG571" s="66"/>
      <c r="GH571" s="66"/>
      <c r="GI571" s="66"/>
      <c r="GJ571" s="66"/>
      <c r="GK571" s="66"/>
      <c r="GL571" s="66"/>
      <c r="GM571" s="66"/>
      <c r="GN571" s="66"/>
      <c r="GO571" s="66"/>
      <c r="GP571" s="66"/>
      <c r="GQ571" s="66"/>
      <c r="GR571" s="66"/>
      <c r="GS571" s="66"/>
      <c r="GT571" s="66"/>
      <c r="GU571" s="66"/>
      <c r="GV571" s="66"/>
      <c r="GW571" s="66"/>
      <c r="GX571" s="66"/>
      <c r="GY571" s="66"/>
      <c r="GZ571" s="66"/>
      <c r="HA571" s="66"/>
      <c r="HB571" s="66"/>
      <c r="HC571" s="66"/>
      <c r="HD571" s="66"/>
      <c r="HE571" s="66"/>
      <c r="HF571" s="66"/>
      <c r="HG571" s="66"/>
      <c r="HH571" s="66"/>
      <c r="HI571" s="66"/>
      <c r="HJ571" s="66"/>
      <c r="HK571" s="66"/>
      <c r="HL571" s="66"/>
      <c r="HM571" s="66"/>
    </row>
    <row r="572" spans="1:221">
      <c r="A572" s="66"/>
      <c r="B572" s="66"/>
      <c r="C572" s="66"/>
      <c r="D572" s="66"/>
      <c r="E572" s="66"/>
      <c r="F572" s="66"/>
      <c r="J572" s="66"/>
      <c r="K572" s="66"/>
      <c r="N572" s="66"/>
      <c r="O572" s="66"/>
      <c r="P572" s="66"/>
      <c r="Q572" s="66"/>
      <c r="S572" s="66"/>
      <c r="T572" s="66"/>
      <c r="U572" s="66"/>
      <c r="W572" s="66"/>
      <c r="X572" s="66"/>
      <c r="Y572" s="66"/>
      <c r="AA572" s="66"/>
      <c r="AB572" s="66"/>
      <c r="AC572" s="66"/>
      <c r="AD572" s="66"/>
      <c r="AE572" s="66"/>
      <c r="AF572" s="66"/>
      <c r="AG572" s="66"/>
      <c r="AJ572" s="66"/>
      <c r="AK572" s="66"/>
      <c r="AN572" s="66"/>
      <c r="AO572" s="66"/>
      <c r="AR572" s="66"/>
      <c r="AS572" s="66"/>
      <c r="AT572" s="66"/>
      <c r="AU572" s="66"/>
      <c r="AV572" s="66"/>
      <c r="AW572" s="66"/>
      <c r="AZ572" s="66"/>
      <c r="BA572" s="66"/>
      <c r="BD572" s="66"/>
      <c r="BE572" s="66"/>
      <c r="BH572" s="66"/>
      <c r="BI572" s="66"/>
      <c r="BJ572" s="66"/>
      <c r="BK572" s="66"/>
      <c r="BL572" s="66"/>
      <c r="BM572" s="66"/>
      <c r="BO572" s="66"/>
      <c r="BP572" s="66"/>
      <c r="BQ572" s="66"/>
      <c r="BS572" s="66"/>
      <c r="BT572" s="66"/>
      <c r="BU572" s="66"/>
      <c r="BW572" s="66"/>
      <c r="BX572" s="66"/>
      <c r="BY572" s="66"/>
      <c r="BZ572" s="66"/>
      <c r="CA572" s="66"/>
      <c r="CB572" s="66"/>
      <c r="CC572" s="66"/>
      <c r="CF572" s="66"/>
      <c r="CG572" s="66"/>
      <c r="CJ572" s="66"/>
      <c r="CK572" s="66"/>
      <c r="CN572" s="66"/>
      <c r="CO572" s="66"/>
      <c r="CP572" s="66"/>
      <c r="CQ572" s="66"/>
      <c r="CR572" s="66"/>
      <c r="CS572" s="66"/>
      <c r="CV572" s="66"/>
      <c r="CW572" s="66"/>
      <c r="CZ572" s="66"/>
      <c r="DA572" s="66"/>
      <c r="DD572" s="66"/>
      <c r="DE572" s="66"/>
      <c r="DF572" s="66"/>
      <c r="DG572" s="66"/>
      <c r="DH572" s="66"/>
      <c r="DI572" s="66"/>
      <c r="DJ572" s="66"/>
      <c r="DK572" s="66"/>
      <c r="DL572" s="66"/>
      <c r="DM572" s="66"/>
      <c r="DN572" s="66"/>
      <c r="DO572" s="66"/>
      <c r="DP572" s="66"/>
      <c r="DQ572" s="66"/>
      <c r="DR572" s="66"/>
      <c r="DS572" s="66"/>
      <c r="DT572" s="66"/>
      <c r="DU572" s="66"/>
      <c r="DW572" s="66"/>
      <c r="DX572" s="66"/>
      <c r="DY572" s="66"/>
      <c r="EA572" s="66"/>
      <c r="EB572" s="66"/>
      <c r="EC572" s="66"/>
      <c r="EE572" s="66"/>
      <c r="EF572" s="66"/>
      <c r="EG572" s="66"/>
      <c r="EH572" s="66"/>
      <c r="EI572" s="66"/>
      <c r="EJ572" s="66"/>
      <c r="EK572" s="66"/>
      <c r="EN572" s="66"/>
      <c r="EO572" s="66"/>
      <c r="ER572" s="66"/>
      <c r="ES572" s="66"/>
      <c r="EV572" s="66"/>
      <c r="EW572" s="66"/>
      <c r="EX572" s="66"/>
      <c r="EY572" s="66"/>
      <c r="EZ572" s="66"/>
      <c r="FA572" s="66"/>
      <c r="FD572" s="66"/>
      <c r="FE572" s="66"/>
      <c r="FH572" s="66"/>
      <c r="FI572" s="66"/>
      <c r="FL572" s="66"/>
      <c r="FM572" s="66"/>
      <c r="FN572" s="66"/>
      <c r="FO572" s="66"/>
      <c r="FP572" s="66"/>
      <c r="FQ572" s="66"/>
      <c r="FS572" s="66"/>
      <c r="FT572" s="66"/>
      <c r="FU572" s="66"/>
      <c r="FW572" s="66"/>
      <c r="FX572" s="66"/>
      <c r="FY572" s="66"/>
      <c r="GA572" s="66"/>
      <c r="GB572" s="66"/>
      <c r="GC572" s="66"/>
      <c r="GD572" s="66"/>
      <c r="GE572" s="66"/>
      <c r="GF572" s="66"/>
      <c r="GG572" s="66"/>
      <c r="GH572" s="66"/>
      <c r="GI572" s="66"/>
      <c r="GJ572" s="66"/>
      <c r="GK572" s="66"/>
      <c r="GL572" s="66"/>
      <c r="GM572" s="66"/>
      <c r="GN572" s="66"/>
      <c r="GO572" s="66"/>
      <c r="GP572" s="66"/>
      <c r="GQ572" s="66"/>
      <c r="GR572" s="66"/>
      <c r="GS572" s="66"/>
      <c r="GT572" s="66"/>
      <c r="GU572" s="66"/>
      <c r="GV572" s="66"/>
      <c r="GW572" s="66"/>
      <c r="GX572" s="66"/>
      <c r="GY572" s="66"/>
      <c r="GZ572" s="66"/>
      <c r="HA572" s="66"/>
      <c r="HB572" s="66"/>
      <c r="HC572" s="66"/>
      <c r="HD572" s="66"/>
      <c r="HE572" s="66"/>
      <c r="HF572" s="66"/>
      <c r="HG572" s="66"/>
      <c r="HH572" s="66"/>
      <c r="HI572" s="66"/>
      <c r="HJ572" s="66"/>
      <c r="HK572" s="66"/>
      <c r="HL572" s="66"/>
      <c r="HM572" s="66"/>
    </row>
    <row r="573" spans="1:221">
      <c r="A573" s="66"/>
      <c r="B573" s="66"/>
      <c r="C573" s="66"/>
      <c r="D573" s="66"/>
      <c r="E573" s="66"/>
      <c r="F573" s="66"/>
      <c r="J573" s="66"/>
      <c r="K573" s="66"/>
      <c r="N573" s="66"/>
      <c r="O573" s="66"/>
      <c r="P573" s="66"/>
      <c r="Q573" s="66"/>
      <c r="S573" s="66"/>
      <c r="T573" s="66"/>
      <c r="U573" s="66"/>
      <c r="W573" s="66"/>
      <c r="X573" s="66"/>
      <c r="Y573" s="66"/>
      <c r="AA573" s="66"/>
      <c r="AB573" s="66"/>
      <c r="AC573" s="66"/>
      <c r="AD573" s="66"/>
      <c r="AE573" s="66"/>
      <c r="AF573" s="66"/>
      <c r="AG573" s="66"/>
      <c r="AJ573" s="66"/>
      <c r="AK573" s="66"/>
      <c r="AN573" s="66"/>
      <c r="AO573" s="66"/>
      <c r="AR573" s="66"/>
      <c r="AS573" s="66"/>
      <c r="AT573" s="66"/>
      <c r="AU573" s="66"/>
      <c r="AV573" s="66"/>
      <c r="AW573" s="66"/>
      <c r="AZ573" s="66"/>
      <c r="BA573" s="66"/>
      <c r="BD573" s="66"/>
      <c r="BE573" s="66"/>
      <c r="BH573" s="66"/>
      <c r="BI573" s="66"/>
      <c r="BJ573" s="66"/>
      <c r="BK573" s="66"/>
      <c r="BL573" s="66"/>
      <c r="BM573" s="66"/>
      <c r="BO573" s="66"/>
      <c r="BP573" s="66"/>
      <c r="BQ573" s="66"/>
      <c r="BS573" s="66"/>
      <c r="BT573" s="66"/>
      <c r="BU573" s="66"/>
      <c r="BW573" s="66"/>
      <c r="BX573" s="66"/>
      <c r="BY573" s="66"/>
      <c r="BZ573" s="66"/>
      <c r="CA573" s="66"/>
      <c r="CB573" s="66"/>
      <c r="CC573" s="66"/>
      <c r="CF573" s="66"/>
      <c r="CG573" s="66"/>
      <c r="CJ573" s="66"/>
      <c r="CK573" s="66"/>
      <c r="CN573" s="66"/>
      <c r="CO573" s="66"/>
      <c r="CP573" s="66"/>
      <c r="CQ573" s="66"/>
      <c r="CR573" s="66"/>
      <c r="CS573" s="66"/>
      <c r="CV573" s="66"/>
      <c r="CW573" s="66"/>
      <c r="CZ573" s="66"/>
      <c r="DA573" s="66"/>
      <c r="DD573" s="66"/>
      <c r="DE573" s="66"/>
      <c r="DF573" s="66"/>
      <c r="DG573" s="66"/>
      <c r="DH573" s="66"/>
      <c r="DI573" s="66"/>
      <c r="DJ573" s="66"/>
      <c r="DK573" s="66"/>
      <c r="DL573" s="66"/>
      <c r="DM573" s="66"/>
      <c r="DN573" s="66"/>
      <c r="DO573" s="66"/>
      <c r="DP573" s="66"/>
      <c r="DQ573" s="66"/>
      <c r="DR573" s="66"/>
      <c r="DS573" s="66"/>
      <c r="DT573" s="66"/>
      <c r="DU573" s="66"/>
      <c r="DW573" s="66"/>
      <c r="DX573" s="66"/>
      <c r="DY573" s="66"/>
      <c r="EA573" s="66"/>
      <c r="EB573" s="66"/>
      <c r="EC573" s="66"/>
      <c r="EE573" s="66"/>
      <c r="EF573" s="66"/>
      <c r="EG573" s="66"/>
      <c r="EH573" s="66"/>
      <c r="EI573" s="66"/>
      <c r="EJ573" s="66"/>
      <c r="EK573" s="66"/>
      <c r="EN573" s="66"/>
      <c r="EO573" s="66"/>
      <c r="ER573" s="66"/>
      <c r="ES573" s="66"/>
      <c r="EV573" s="66"/>
      <c r="EW573" s="66"/>
      <c r="EX573" s="66"/>
      <c r="EY573" s="66"/>
      <c r="EZ573" s="66"/>
      <c r="FA573" s="66"/>
      <c r="FD573" s="66"/>
      <c r="FE573" s="66"/>
      <c r="FH573" s="66"/>
      <c r="FI573" s="66"/>
      <c r="FL573" s="66"/>
      <c r="FM573" s="66"/>
      <c r="FN573" s="66"/>
      <c r="FO573" s="66"/>
      <c r="FP573" s="66"/>
      <c r="FQ573" s="66"/>
      <c r="FS573" s="66"/>
      <c r="FT573" s="66"/>
      <c r="FU573" s="66"/>
      <c r="FW573" s="66"/>
      <c r="FX573" s="66"/>
      <c r="FY573" s="66"/>
      <c r="GA573" s="66"/>
      <c r="GB573" s="66"/>
      <c r="GC573" s="66"/>
      <c r="GD573" s="66"/>
      <c r="GE573" s="66"/>
      <c r="GF573" s="66"/>
      <c r="GG573" s="66"/>
      <c r="GH573" s="66"/>
      <c r="GI573" s="66"/>
      <c r="GJ573" s="66"/>
      <c r="GK573" s="66"/>
      <c r="GL573" s="66"/>
      <c r="GM573" s="66"/>
      <c r="GN573" s="66"/>
      <c r="GO573" s="66"/>
      <c r="GP573" s="66"/>
      <c r="GQ573" s="66"/>
      <c r="GR573" s="66"/>
      <c r="GS573" s="66"/>
      <c r="GT573" s="66"/>
      <c r="GU573" s="66"/>
      <c r="GV573" s="66"/>
      <c r="GW573" s="66"/>
      <c r="GX573" s="66"/>
      <c r="GY573" s="66"/>
      <c r="GZ573" s="66"/>
      <c r="HA573" s="66"/>
      <c r="HB573" s="66"/>
      <c r="HC573" s="66"/>
      <c r="HD573" s="66"/>
      <c r="HE573" s="66"/>
      <c r="HF573" s="66"/>
      <c r="HG573" s="66"/>
      <c r="HH573" s="66"/>
      <c r="HI573" s="66"/>
      <c r="HJ573" s="66"/>
      <c r="HK573" s="66"/>
      <c r="HL573" s="66"/>
      <c r="HM573" s="66"/>
    </row>
    <row r="574" spans="1:221">
      <c r="A574" s="66"/>
      <c r="B574" s="66"/>
      <c r="C574" s="66"/>
      <c r="D574" s="66"/>
      <c r="E574" s="66"/>
      <c r="F574" s="66"/>
      <c r="J574" s="66"/>
      <c r="K574" s="66"/>
      <c r="N574" s="66"/>
      <c r="O574" s="66"/>
      <c r="P574" s="66"/>
      <c r="Q574" s="66"/>
      <c r="S574" s="66"/>
      <c r="T574" s="66"/>
      <c r="U574" s="66"/>
      <c r="W574" s="66"/>
      <c r="X574" s="66"/>
      <c r="Y574" s="66"/>
      <c r="AA574" s="66"/>
      <c r="AB574" s="66"/>
      <c r="AC574" s="66"/>
      <c r="AD574" s="66"/>
      <c r="AE574" s="66"/>
      <c r="AF574" s="66"/>
      <c r="AG574" s="66"/>
      <c r="AJ574" s="66"/>
      <c r="AK574" s="66"/>
      <c r="AN574" s="66"/>
      <c r="AO574" s="66"/>
      <c r="AR574" s="66"/>
      <c r="AS574" s="66"/>
      <c r="AT574" s="66"/>
      <c r="AU574" s="66"/>
      <c r="AV574" s="66"/>
      <c r="AW574" s="66"/>
      <c r="AZ574" s="66"/>
      <c r="BA574" s="66"/>
      <c r="BD574" s="66"/>
      <c r="BE574" s="66"/>
      <c r="BH574" s="66"/>
      <c r="BI574" s="66"/>
      <c r="BJ574" s="66"/>
      <c r="BK574" s="66"/>
      <c r="BL574" s="66"/>
      <c r="BM574" s="66"/>
      <c r="BO574" s="66"/>
      <c r="BP574" s="66"/>
      <c r="BQ574" s="66"/>
      <c r="BS574" s="66"/>
      <c r="BT574" s="66"/>
      <c r="BU574" s="66"/>
      <c r="BW574" s="66"/>
      <c r="BX574" s="66"/>
      <c r="BY574" s="66"/>
      <c r="BZ574" s="66"/>
      <c r="CA574" s="66"/>
      <c r="CB574" s="66"/>
      <c r="CC574" s="66"/>
      <c r="CF574" s="66"/>
      <c r="CG574" s="66"/>
      <c r="CJ574" s="66"/>
      <c r="CK574" s="66"/>
      <c r="CN574" s="66"/>
      <c r="CO574" s="66"/>
      <c r="CP574" s="66"/>
      <c r="CQ574" s="66"/>
      <c r="CR574" s="66"/>
      <c r="CS574" s="66"/>
      <c r="CV574" s="66"/>
      <c r="CW574" s="66"/>
      <c r="CZ574" s="66"/>
      <c r="DA574" s="66"/>
      <c r="DD574" s="66"/>
      <c r="DE574" s="66"/>
      <c r="DF574" s="66"/>
      <c r="DG574" s="66"/>
      <c r="DH574" s="66"/>
      <c r="DI574" s="66"/>
      <c r="DJ574" s="66"/>
      <c r="DK574" s="66"/>
      <c r="DL574" s="66"/>
      <c r="DM574" s="66"/>
      <c r="DN574" s="66"/>
      <c r="DO574" s="66"/>
      <c r="DP574" s="66"/>
      <c r="DQ574" s="66"/>
      <c r="DR574" s="66"/>
      <c r="DS574" s="66"/>
      <c r="DT574" s="66"/>
      <c r="DU574" s="66"/>
      <c r="DW574" s="66"/>
      <c r="DX574" s="66"/>
      <c r="DY574" s="66"/>
      <c r="EA574" s="66"/>
      <c r="EB574" s="66"/>
      <c r="EC574" s="66"/>
      <c r="EE574" s="66"/>
      <c r="EF574" s="66"/>
      <c r="EG574" s="66"/>
      <c r="EH574" s="66"/>
      <c r="EI574" s="66"/>
      <c r="EJ574" s="66"/>
      <c r="EK574" s="66"/>
      <c r="EN574" s="66"/>
      <c r="EO574" s="66"/>
      <c r="ER574" s="66"/>
      <c r="ES574" s="66"/>
      <c r="EV574" s="66"/>
      <c r="EW574" s="66"/>
      <c r="EX574" s="66"/>
      <c r="EY574" s="66"/>
      <c r="EZ574" s="66"/>
      <c r="FA574" s="66"/>
      <c r="FD574" s="66"/>
      <c r="FE574" s="66"/>
      <c r="FH574" s="66"/>
      <c r="FI574" s="66"/>
      <c r="FL574" s="66"/>
      <c r="FM574" s="66"/>
      <c r="FN574" s="66"/>
      <c r="FO574" s="66"/>
      <c r="FP574" s="66"/>
      <c r="FQ574" s="66"/>
      <c r="FS574" s="66"/>
      <c r="FT574" s="66"/>
      <c r="FU574" s="66"/>
      <c r="FW574" s="66"/>
      <c r="FX574" s="66"/>
      <c r="FY574" s="66"/>
      <c r="GA574" s="66"/>
      <c r="GB574" s="66"/>
      <c r="GC574" s="66"/>
      <c r="GD574" s="66"/>
      <c r="GE574" s="66"/>
      <c r="GF574" s="66"/>
      <c r="GG574" s="66"/>
      <c r="GH574" s="66"/>
      <c r="GI574" s="66"/>
      <c r="GJ574" s="66"/>
      <c r="GK574" s="66"/>
      <c r="GL574" s="66"/>
      <c r="GM574" s="66"/>
      <c r="GN574" s="66"/>
      <c r="GO574" s="66"/>
      <c r="GP574" s="66"/>
      <c r="GQ574" s="66"/>
      <c r="GR574" s="66"/>
      <c r="GS574" s="66"/>
      <c r="GT574" s="66"/>
      <c r="GU574" s="66"/>
      <c r="GV574" s="66"/>
      <c r="GW574" s="66"/>
      <c r="GX574" s="66"/>
      <c r="GY574" s="66"/>
      <c r="GZ574" s="66"/>
      <c r="HA574" s="66"/>
      <c r="HB574" s="66"/>
      <c r="HC574" s="66"/>
      <c r="HD574" s="66"/>
      <c r="HE574" s="66"/>
      <c r="HF574" s="66"/>
      <c r="HG574" s="66"/>
      <c r="HH574" s="66"/>
      <c r="HI574" s="66"/>
      <c r="HJ574" s="66"/>
      <c r="HK574" s="66"/>
      <c r="HL574" s="66"/>
      <c r="HM574" s="66"/>
    </row>
    <row r="575" spans="1:221">
      <c r="A575" s="66"/>
      <c r="B575" s="66"/>
      <c r="C575" s="66"/>
      <c r="D575" s="66"/>
      <c r="E575" s="66"/>
      <c r="F575" s="66"/>
      <c r="J575" s="66"/>
      <c r="K575" s="66"/>
      <c r="N575" s="66"/>
      <c r="O575" s="66"/>
      <c r="P575" s="66"/>
      <c r="Q575" s="66"/>
      <c r="S575" s="66"/>
      <c r="T575" s="66"/>
      <c r="U575" s="66"/>
      <c r="W575" s="66"/>
      <c r="X575" s="66"/>
      <c r="Y575" s="66"/>
      <c r="AA575" s="66"/>
      <c r="AB575" s="66"/>
      <c r="AC575" s="66"/>
      <c r="AD575" s="66"/>
      <c r="AE575" s="66"/>
      <c r="AF575" s="66"/>
      <c r="AG575" s="66"/>
      <c r="AJ575" s="66"/>
      <c r="AK575" s="66"/>
      <c r="AN575" s="66"/>
      <c r="AO575" s="66"/>
      <c r="AR575" s="66"/>
      <c r="AS575" s="66"/>
      <c r="AT575" s="66"/>
      <c r="AU575" s="66"/>
      <c r="AV575" s="66"/>
      <c r="AW575" s="66"/>
      <c r="AZ575" s="66"/>
      <c r="BA575" s="66"/>
      <c r="BD575" s="66"/>
      <c r="BE575" s="66"/>
      <c r="BH575" s="66"/>
      <c r="BI575" s="66"/>
      <c r="BJ575" s="66"/>
      <c r="BK575" s="66"/>
      <c r="BL575" s="66"/>
      <c r="BM575" s="66"/>
      <c r="BO575" s="66"/>
      <c r="BP575" s="66"/>
      <c r="BQ575" s="66"/>
      <c r="BS575" s="66"/>
      <c r="BT575" s="66"/>
      <c r="BU575" s="66"/>
      <c r="BW575" s="66"/>
      <c r="BX575" s="66"/>
      <c r="BY575" s="66"/>
      <c r="BZ575" s="66"/>
      <c r="CA575" s="66"/>
      <c r="CB575" s="66"/>
      <c r="CC575" s="66"/>
      <c r="CF575" s="66"/>
      <c r="CG575" s="66"/>
      <c r="CJ575" s="66"/>
      <c r="CK575" s="66"/>
      <c r="CN575" s="66"/>
      <c r="CO575" s="66"/>
      <c r="CP575" s="66"/>
      <c r="CQ575" s="66"/>
      <c r="CR575" s="66"/>
      <c r="CS575" s="66"/>
      <c r="CV575" s="66"/>
      <c r="CW575" s="66"/>
      <c r="CZ575" s="66"/>
      <c r="DA575" s="66"/>
      <c r="DD575" s="66"/>
      <c r="DE575" s="66"/>
      <c r="DF575" s="66"/>
      <c r="DG575" s="66"/>
      <c r="DH575" s="66"/>
      <c r="DI575" s="66"/>
      <c r="DJ575" s="66"/>
      <c r="DK575" s="66"/>
      <c r="DL575" s="66"/>
      <c r="DM575" s="66"/>
      <c r="DN575" s="66"/>
      <c r="DO575" s="66"/>
      <c r="DP575" s="66"/>
      <c r="DQ575" s="66"/>
      <c r="DR575" s="66"/>
      <c r="DS575" s="66"/>
      <c r="DT575" s="66"/>
      <c r="DU575" s="66"/>
      <c r="DW575" s="66"/>
      <c r="DX575" s="66"/>
      <c r="DY575" s="66"/>
      <c r="EA575" s="66"/>
      <c r="EB575" s="66"/>
      <c r="EC575" s="66"/>
      <c r="EE575" s="66"/>
      <c r="EF575" s="66"/>
      <c r="EG575" s="66"/>
      <c r="EH575" s="66"/>
      <c r="EI575" s="66"/>
      <c r="EJ575" s="66"/>
      <c r="EK575" s="66"/>
      <c r="EN575" s="66"/>
      <c r="EO575" s="66"/>
      <c r="ER575" s="66"/>
      <c r="ES575" s="66"/>
      <c r="EV575" s="66"/>
      <c r="EW575" s="66"/>
      <c r="EX575" s="66"/>
      <c r="EY575" s="66"/>
      <c r="EZ575" s="66"/>
      <c r="FA575" s="66"/>
      <c r="FD575" s="66"/>
      <c r="FE575" s="66"/>
      <c r="FH575" s="66"/>
      <c r="FI575" s="66"/>
      <c r="FL575" s="66"/>
      <c r="FM575" s="66"/>
      <c r="FN575" s="66"/>
      <c r="FO575" s="66"/>
      <c r="FP575" s="66"/>
      <c r="FQ575" s="66"/>
      <c r="FS575" s="66"/>
      <c r="FT575" s="66"/>
      <c r="FU575" s="66"/>
      <c r="FW575" s="66"/>
      <c r="FX575" s="66"/>
      <c r="FY575" s="66"/>
      <c r="GA575" s="66"/>
      <c r="GB575" s="66"/>
      <c r="GC575" s="66"/>
      <c r="GD575" s="66"/>
      <c r="GE575" s="66"/>
      <c r="GF575" s="66"/>
      <c r="GG575" s="66"/>
      <c r="GH575" s="66"/>
      <c r="GI575" s="66"/>
      <c r="GJ575" s="66"/>
      <c r="GK575" s="66"/>
      <c r="GL575" s="66"/>
      <c r="GM575" s="66"/>
      <c r="GN575" s="66"/>
      <c r="GO575" s="66"/>
      <c r="GP575" s="66"/>
      <c r="GQ575" s="66"/>
      <c r="GR575" s="66"/>
      <c r="GS575" s="66"/>
      <c r="GT575" s="66"/>
      <c r="GU575" s="66"/>
      <c r="GV575" s="66"/>
      <c r="GW575" s="66"/>
      <c r="GX575" s="66"/>
      <c r="GY575" s="66"/>
      <c r="GZ575" s="66"/>
      <c r="HA575" s="66"/>
      <c r="HB575" s="66"/>
      <c r="HC575" s="66"/>
      <c r="HD575" s="66"/>
      <c r="HE575" s="66"/>
      <c r="HF575" s="66"/>
      <c r="HG575" s="66"/>
      <c r="HH575" s="66"/>
      <c r="HI575" s="66"/>
      <c r="HJ575" s="66"/>
      <c r="HK575" s="66"/>
      <c r="HL575" s="66"/>
      <c r="HM575" s="66"/>
    </row>
    <row r="576" spans="1:221">
      <c r="A576" s="66"/>
      <c r="B576" s="66"/>
      <c r="C576" s="66"/>
      <c r="D576" s="66"/>
      <c r="E576" s="66"/>
      <c r="F576" s="66"/>
      <c r="J576" s="66"/>
      <c r="K576" s="66"/>
      <c r="N576" s="66"/>
      <c r="O576" s="66"/>
      <c r="P576" s="66"/>
      <c r="Q576" s="66"/>
      <c r="S576" s="66"/>
      <c r="T576" s="66"/>
      <c r="U576" s="66"/>
      <c r="W576" s="66"/>
      <c r="X576" s="66"/>
      <c r="Y576" s="66"/>
      <c r="AA576" s="66"/>
      <c r="AB576" s="66"/>
      <c r="AC576" s="66"/>
      <c r="AD576" s="66"/>
      <c r="AE576" s="66"/>
      <c r="AF576" s="66"/>
      <c r="AG576" s="66"/>
      <c r="AJ576" s="66"/>
      <c r="AK576" s="66"/>
      <c r="AN576" s="66"/>
      <c r="AO576" s="66"/>
      <c r="AR576" s="66"/>
      <c r="AS576" s="66"/>
      <c r="AT576" s="66"/>
      <c r="AU576" s="66"/>
      <c r="AV576" s="66"/>
      <c r="AW576" s="66"/>
      <c r="AZ576" s="66"/>
      <c r="BA576" s="66"/>
      <c r="BD576" s="66"/>
      <c r="BE576" s="66"/>
      <c r="BH576" s="66"/>
      <c r="BI576" s="66"/>
      <c r="BJ576" s="66"/>
      <c r="BK576" s="66"/>
      <c r="BL576" s="66"/>
      <c r="BM576" s="66"/>
      <c r="BO576" s="66"/>
      <c r="BP576" s="66"/>
      <c r="BQ576" s="66"/>
      <c r="BS576" s="66"/>
      <c r="BT576" s="66"/>
      <c r="BU576" s="66"/>
      <c r="BW576" s="66"/>
      <c r="BX576" s="66"/>
      <c r="BY576" s="66"/>
      <c r="BZ576" s="66"/>
      <c r="CA576" s="66"/>
      <c r="CB576" s="66"/>
      <c r="CC576" s="66"/>
      <c r="CF576" s="66"/>
      <c r="CG576" s="66"/>
      <c r="CJ576" s="66"/>
      <c r="CK576" s="66"/>
      <c r="CN576" s="66"/>
      <c r="CO576" s="66"/>
      <c r="CP576" s="66"/>
      <c r="CQ576" s="66"/>
      <c r="CR576" s="66"/>
      <c r="CS576" s="66"/>
      <c r="CV576" s="66"/>
      <c r="CW576" s="66"/>
      <c r="CZ576" s="66"/>
      <c r="DA576" s="66"/>
      <c r="DD576" s="66"/>
      <c r="DE576" s="66"/>
      <c r="DF576" s="66"/>
      <c r="DG576" s="66"/>
      <c r="DH576" s="66"/>
      <c r="DI576" s="66"/>
      <c r="DJ576" s="66"/>
      <c r="DK576" s="66"/>
      <c r="DL576" s="66"/>
      <c r="DM576" s="66"/>
      <c r="DN576" s="66"/>
      <c r="DO576" s="66"/>
      <c r="DP576" s="66"/>
      <c r="DQ576" s="66"/>
      <c r="DR576" s="66"/>
      <c r="DS576" s="66"/>
      <c r="DT576" s="66"/>
      <c r="DU576" s="66"/>
      <c r="DW576" s="66"/>
      <c r="DX576" s="66"/>
      <c r="DY576" s="66"/>
      <c r="EA576" s="66"/>
      <c r="EB576" s="66"/>
      <c r="EC576" s="66"/>
      <c r="EE576" s="66"/>
      <c r="EF576" s="66"/>
      <c r="EG576" s="66"/>
      <c r="EH576" s="66"/>
      <c r="EI576" s="66"/>
      <c r="EJ576" s="66"/>
      <c r="EK576" s="66"/>
      <c r="EN576" s="66"/>
      <c r="EO576" s="66"/>
      <c r="ER576" s="66"/>
      <c r="ES576" s="66"/>
      <c r="EV576" s="66"/>
      <c r="EW576" s="66"/>
      <c r="EX576" s="66"/>
      <c r="EY576" s="66"/>
      <c r="EZ576" s="66"/>
      <c r="FA576" s="66"/>
      <c r="FD576" s="66"/>
      <c r="FE576" s="66"/>
      <c r="FH576" s="66"/>
      <c r="FI576" s="66"/>
      <c r="FL576" s="66"/>
      <c r="FM576" s="66"/>
      <c r="FN576" s="66"/>
      <c r="FO576" s="66"/>
      <c r="FP576" s="66"/>
      <c r="FQ576" s="66"/>
      <c r="FS576" s="66"/>
      <c r="FT576" s="66"/>
      <c r="FU576" s="66"/>
      <c r="FW576" s="66"/>
      <c r="FX576" s="66"/>
      <c r="FY576" s="66"/>
      <c r="GA576" s="66"/>
      <c r="GB576" s="66"/>
      <c r="GC576" s="66"/>
      <c r="GD576" s="66"/>
      <c r="GE576" s="66"/>
      <c r="GF576" s="66"/>
      <c r="GG576" s="66"/>
      <c r="GH576" s="66"/>
      <c r="GI576" s="66"/>
      <c r="GJ576" s="66"/>
      <c r="GK576" s="66"/>
      <c r="GL576" s="66"/>
      <c r="GM576" s="66"/>
      <c r="GN576" s="66"/>
      <c r="GO576" s="66"/>
      <c r="GP576" s="66"/>
      <c r="GQ576" s="66"/>
      <c r="GR576" s="66"/>
      <c r="GS576" s="66"/>
      <c r="GT576" s="66"/>
      <c r="GU576" s="66"/>
      <c r="GV576" s="66"/>
      <c r="GW576" s="66"/>
      <c r="GX576" s="66"/>
      <c r="GY576" s="66"/>
      <c r="GZ576" s="66"/>
      <c r="HA576" s="66"/>
      <c r="HB576" s="66"/>
      <c r="HC576" s="66"/>
      <c r="HD576" s="66"/>
      <c r="HE576" s="66"/>
      <c r="HF576" s="66"/>
      <c r="HG576" s="66"/>
      <c r="HH576" s="66"/>
      <c r="HI576" s="66"/>
      <c r="HJ576" s="66"/>
      <c r="HK576" s="66"/>
      <c r="HL576" s="66"/>
      <c r="HM576" s="66"/>
    </row>
    <row r="577" spans="1:221">
      <c r="A577" s="66"/>
      <c r="B577" s="66"/>
      <c r="C577" s="66"/>
      <c r="D577" s="66"/>
      <c r="E577" s="66"/>
      <c r="F577" s="66"/>
      <c r="J577" s="66"/>
      <c r="K577" s="66"/>
      <c r="N577" s="66"/>
      <c r="O577" s="66"/>
      <c r="P577" s="66"/>
      <c r="Q577" s="66"/>
      <c r="S577" s="66"/>
      <c r="T577" s="66"/>
      <c r="U577" s="66"/>
      <c r="W577" s="66"/>
      <c r="X577" s="66"/>
      <c r="Y577" s="66"/>
      <c r="AA577" s="66"/>
      <c r="AB577" s="66"/>
      <c r="AC577" s="66"/>
      <c r="AD577" s="66"/>
      <c r="AE577" s="66"/>
      <c r="AF577" s="66"/>
      <c r="AG577" s="66"/>
      <c r="AJ577" s="66"/>
      <c r="AK577" s="66"/>
      <c r="AN577" s="66"/>
      <c r="AO577" s="66"/>
      <c r="AR577" s="66"/>
      <c r="AS577" s="66"/>
      <c r="AT577" s="66"/>
      <c r="AU577" s="66"/>
      <c r="AV577" s="66"/>
      <c r="AW577" s="66"/>
      <c r="AZ577" s="66"/>
      <c r="BA577" s="66"/>
      <c r="BD577" s="66"/>
      <c r="BE577" s="66"/>
      <c r="BH577" s="66"/>
      <c r="BI577" s="66"/>
      <c r="BJ577" s="66"/>
      <c r="BK577" s="66"/>
      <c r="BL577" s="66"/>
      <c r="BM577" s="66"/>
      <c r="BO577" s="66"/>
      <c r="BP577" s="66"/>
      <c r="BQ577" s="66"/>
      <c r="BS577" s="66"/>
      <c r="BT577" s="66"/>
      <c r="BU577" s="66"/>
      <c r="BW577" s="66"/>
      <c r="BX577" s="66"/>
      <c r="BY577" s="66"/>
      <c r="BZ577" s="66"/>
      <c r="CA577" s="66"/>
      <c r="CB577" s="66"/>
      <c r="CC577" s="66"/>
      <c r="CF577" s="66"/>
      <c r="CG577" s="66"/>
      <c r="CJ577" s="66"/>
      <c r="CK577" s="66"/>
      <c r="CN577" s="66"/>
      <c r="CO577" s="66"/>
      <c r="CP577" s="66"/>
      <c r="CQ577" s="66"/>
      <c r="CR577" s="66"/>
      <c r="CS577" s="66"/>
      <c r="CV577" s="66"/>
      <c r="CW577" s="66"/>
      <c r="CZ577" s="66"/>
      <c r="DA577" s="66"/>
      <c r="DD577" s="66"/>
      <c r="DE577" s="66"/>
      <c r="DF577" s="66"/>
      <c r="DG577" s="66"/>
      <c r="DH577" s="66"/>
      <c r="DI577" s="66"/>
      <c r="DJ577" s="66"/>
      <c r="DK577" s="66"/>
      <c r="DL577" s="66"/>
      <c r="DM577" s="66"/>
      <c r="DN577" s="66"/>
      <c r="DO577" s="66"/>
      <c r="DP577" s="66"/>
      <c r="DQ577" s="66"/>
      <c r="DR577" s="66"/>
      <c r="DS577" s="66"/>
      <c r="DT577" s="66"/>
      <c r="DU577" s="66"/>
      <c r="DW577" s="66"/>
      <c r="DX577" s="66"/>
      <c r="DY577" s="66"/>
      <c r="EA577" s="66"/>
      <c r="EB577" s="66"/>
      <c r="EC577" s="66"/>
      <c r="EE577" s="66"/>
      <c r="EF577" s="66"/>
      <c r="EG577" s="66"/>
      <c r="EH577" s="66"/>
      <c r="EI577" s="66"/>
      <c r="EJ577" s="66"/>
      <c r="EK577" s="66"/>
      <c r="EN577" s="66"/>
      <c r="EO577" s="66"/>
      <c r="ER577" s="66"/>
      <c r="ES577" s="66"/>
      <c r="EV577" s="66"/>
      <c r="EW577" s="66"/>
      <c r="EX577" s="66"/>
      <c r="EY577" s="66"/>
      <c r="EZ577" s="66"/>
      <c r="FA577" s="66"/>
      <c r="FD577" s="66"/>
      <c r="FE577" s="66"/>
      <c r="FH577" s="66"/>
      <c r="FI577" s="66"/>
      <c r="FL577" s="66"/>
      <c r="FM577" s="66"/>
      <c r="FN577" s="66"/>
      <c r="FO577" s="66"/>
      <c r="FP577" s="66"/>
      <c r="FQ577" s="66"/>
      <c r="FS577" s="66"/>
      <c r="FT577" s="66"/>
      <c r="FU577" s="66"/>
      <c r="FW577" s="66"/>
      <c r="FX577" s="66"/>
      <c r="FY577" s="66"/>
      <c r="GA577" s="66"/>
      <c r="GB577" s="66"/>
      <c r="GC577" s="66"/>
      <c r="GD577" s="66"/>
      <c r="GE577" s="66"/>
      <c r="GF577" s="66"/>
      <c r="GG577" s="66"/>
      <c r="GH577" s="66"/>
      <c r="GI577" s="66"/>
      <c r="GJ577" s="66"/>
      <c r="GK577" s="66"/>
      <c r="GL577" s="66"/>
      <c r="GM577" s="66"/>
      <c r="GN577" s="66"/>
      <c r="GO577" s="66"/>
      <c r="GP577" s="66"/>
      <c r="GQ577" s="66"/>
      <c r="GR577" s="66"/>
      <c r="GS577" s="66"/>
      <c r="GT577" s="66"/>
      <c r="GU577" s="66"/>
      <c r="GV577" s="66"/>
      <c r="GW577" s="66"/>
      <c r="GX577" s="66"/>
      <c r="GY577" s="66"/>
      <c r="GZ577" s="66"/>
      <c r="HA577" s="66"/>
      <c r="HB577" s="66"/>
      <c r="HC577" s="66"/>
      <c r="HD577" s="66"/>
      <c r="HE577" s="66"/>
      <c r="HF577" s="66"/>
      <c r="HG577" s="66"/>
      <c r="HH577" s="66"/>
      <c r="HI577" s="66"/>
      <c r="HJ577" s="66"/>
      <c r="HK577" s="66"/>
      <c r="HL577" s="66"/>
      <c r="HM577" s="66"/>
    </row>
    <row r="578" spans="1:221">
      <c r="A578" s="66"/>
      <c r="B578" s="66"/>
      <c r="C578" s="66"/>
      <c r="D578" s="66"/>
      <c r="E578" s="66"/>
      <c r="F578" s="66"/>
      <c r="J578" s="66"/>
      <c r="K578" s="66"/>
      <c r="N578" s="66"/>
      <c r="O578" s="66"/>
      <c r="P578" s="66"/>
      <c r="Q578" s="66"/>
      <c r="S578" s="66"/>
      <c r="T578" s="66"/>
      <c r="U578" s="66"/>
      <c r="W578" s="66"/>
      <c r="X578" s="66"/>
      <c r="Y578" s="66"/>
      <c r="AA578" s="66"/>
      <c r="AB578" s="66"/>
      <c r="AC578" s="66"/>
      <c r="AD578" s="66"/>
      <c r="AE578" s="66"/>
      <c r="AF578" s="66"/>
      <c r="AG578" s="66"/>
      <c r="AJ578" s="66"/>
      <c r="AK578" s="66"/>
      <c r="AN578" s="66"/>
      <c r="AO578" s="66"/>
      <c r="AR578" s="66"/>
      <c r="AS578" s="66"/>
      <c r="AT578" s="66"/>
      <c r="AU578" s="66"/>
      <c r="AV578" s="66"/>
      <c r="AW578" s="66"/>
      <c r="AZ578" s="66"/>
      <c r="BA578" s="66"/>
      <c r="BD578" s="66"/>
      <c r="BE578" s="66"/>
      <c r="BH578" s="66"/>
      <c r="BI578" s="66"/>
      <c r="BJ578" s="66"/>
      <c r="BK578" s="66"/>
      <c r="BL578" s="66"/>
      <c r="BM578" s="66"/>
      <c r="BO578" s="66"/>
      <c r="BP578" s="66"/>
      <c r="BQ578" s="66"/>
      <c r="BS578" s="66"/>
      <c r="BT578" s="66"/>
      <c r="BU578" s="66"/>
      <c r="BW578" s="66"/>
      <c r="BX578" s="66"/>
      <c r="BY578" s="66"/>
      <c r="BZ578" s="66"/>
      <c r="CA578" s="66"/>
      <c r="CB578" s="66"/>
      <c r="CC578" s="66"/>
      <c r="CF578" s="66"/>
      <c r="CG578" s="66"/>
      <c r="CJ578" s="66"/>
      <c r="CK578" s="66"/>
      <c r="CN578" s="66"/>
      <c r="CO578" s="66"/>
      <c r="CP578" s="66"/>
      <c r="CQ578" s="66"/>
      <c r="CR578" s="66"/>
      <c r="CS578" s="66"/>
      <c r="CV578" s="66"/>
      <c r="CW578" s="66"/>
      <c r="CZ578" s="66"/>
      <c r="DA578" s="66"/>
      <c r="DD578" s="66"/>
      <c r="DE578" s="66"/>
      <c r="DF578" s="66"/>
      <c r="DG578" s="66"/>
      <c r="DH578" s="66"/>
      <c r="DI578" s="66"/>
      <c r="DJ578" s="66"/>
      <c r="DK578" s="66"/>
      <c r="DL578" s="66"/>
      <c r="DM578" s="66"/>
      <c r="DN578" s="66"/>
      <c r="DO578" s="66"/>
      <c r="DP578" s="66"/>
      <c r="DQ578" s="66"/>
      <c r="DR578" s="66"/>
      <c r="DS578" s="66"/>
      <c r="DT578" s="66"/>
      <c r="DU578" s="66"/>
      <c r="DW578" s="66"/>
      <c r="DX578" s="66"/>
      <c r="DY578" s="66"/>
      <c r="EA578" s="66"/>
      <c r="EB578" s="66"/>
      <c r="EC578" s="66"/>
      <c r="EE578" s="66"/>
      <c r="EF578" s="66"/>
      <c r="EG578" s="66"/>
      <c r="EH578" s="66"/>
      <c r="EI578" s="66"/>
      <c r="EJ578" s="66"/>
      <c r="EK578" s="66"/>
      <c r="EN578" s="66"/>
      <c r="EO578" s="66"/>
      <c r="ER578" s="66"/>
      <c r="ES578" s="66"/>
      <c r="EV578" s="66"/>
      <c r="EW578" s="66"/>
      <c r="EX578" s="66"/>
      <c r="EY578" s="66"/>
      <c r="EZ578" s="66"/>
      <c r="FA578" s="66"/>
      <c r="FD578" s="66"/>
      <c r="FE578" s="66"/>
      <c r="FH578" s="66"/>
      <c r="FI578" s="66"/>
      <c r="FL578" s="66"/>
      <c r="FM578" s="66"/>
      <c r="FN578" s="66"/>
      <c r="FO578" s="66"/>
      <c r="FP578" s="66"/>
      <c r="FQ578" s="66"/>
      <c r="FS578" s="66"/>
      <c r="FT578" s="66"/>
      <c r="FU578" s="66"/>
      <c r="FW578" s="66"/>
      <c r="FX578" s="66"/>
      <c r="FY578" s="66"/>
      <c r="GA578" s="66"/>
      <c r="GB578" s="66"/>
      <c r="GC578" s="66"/>
      <c r="GD578" s="66"/>
      <c r="GE578" s="66"/>
      <c r="GF578" s="66"/>
      <c r="GG578" s="66"/>
      <c r="GH578" s="66"/>
      <c r="GI578" s="66"/>
      <c r="GJ578" s="66"/>
      <c r="GK578" s="66"/>
      <c r="GL578" s="66"/>
      <c r="GM578" s="66"/>
      <c r="GN578" s="66"/>
      <c r="GO578" s="66"/>
      <c r="GP578" s="66"/>
      <c r="GQ578" s="66"/>
      <c r="GR578" s="66"/>
      <c r="GS578" s="66"/>
      <c r="GT578" s="66"/>
      <c r="GU578" s="66"/>
      <c r="GV578" s="66"/>
      <c r="GW578" s="66"/>
      <c r="GX578" s="66"/>
      <c r="GY578" s="66"/>
      <c r="GZ578" s="66"/>
      <c r="HA578" s="66"/>
      <c r="HB578" s="66"/>
      <c r="HC578" s="66"/>
      <c r="HD578" s="66"/>
      <c r="HE578" s="66"/>
      <c r="HF578" s="66"/>
      <c r="HG578" s="66"/>
      <c r="HH578" s="66"/>
      <c r="HI578" s="66"/>
      <c r="HJ578" s="66"/>
      <c r="HK578" s="66"/>
      <c r="HL578" s="66"/>
      <c r="HM578" s="66"/>
    </row>
    <row r="579" spans="1:221">
      <c r="A579" s="66"/>
      <c r="B579" s="66"/>
      <c r="C579" s="66"/>
      <c r="D579" s="66"/>
      <c r="E579" s="66"/>
      <c r="F579" s="66"/>
      <c r="J579" s="66"/>
      <c r="K579" s="66"/>
      <c r="N579" s="66"/>
      <c r="O579" s="66"/>
      <c r="P579" s="66"/>
      <c r="Q579" s="66"/>
      <c r="S579" s="66"/>
      <c r="T579" s="66"/>
      <c r="U579" s="66"/>
      <c r="W579" s="66"/>
      <c r="X579" s="66"/>
      <c r="Y579" s="66"/>
      <c r="AA579" s="66"/>
      <c r="AB579" s="66"/>
      <c r="AC579" s="66"/>
      <c r="AD579" s="66"/>
      <c r="AE579" s="66"/>
      <c r="AF579" s="66"/>
      <c r="AG579" s="66"/>
      <c r="AJ579" s="66"/>
      <c r="AK579" s="66"/>
      <c r="AN579" s="66"/>
      <c r="AO579" s="66"/>
      <c r="AR579" s="66"/>
      <c r="AS579" s="66"/>
      <c r="AT579" s="66"/>
      <c r="AU579" s="66"/>
      <c r="AV579" s="66"/>
      <c r="AW579" s="66"/>
      <c r="AZ579" s="66"/>
      <c r="BA579" s="66"/>
      <c r="BD579" s="66"/>
      <c r="BE579" s="66"/>
      <c r="BH579" s="66"/>
      <c r="BI579" s="66"/>
      <c r="BJ579" s="66"/>
      <c r="BK579" s="66"/>
      <c r="BL579" s="66"/>
      <c r="BM579" s="66"/>
      <c r="BO579" s="66"/>
      <c r="BP579" s="66"/>
      <c r="BQ579" s="66"/>
      <c r="BS579" s="66"/>
      <c r="BT579" s="66"/>
      <c r="BU579" s="66"/>
      <c r="BW579" s="66"/>
      <c r="BX579" s="66"/>
      <c r="BY579" s="66"/>
      <c r="BZ579" s="66"/>
      <c r="CA579" s="66"/>
      <c r="CB579" s="66"/>
      <c r="CC579" s="66"/>
      <c r="CF579" s="66"/>
      <c r="CG579" s="66"/>
      <c r="CJ579" s="66"/>
      <c r="CK579" s="66"/>
      <c r="CN579" s="66"/>
      <c r="CO579" s="66"/>
      <c r="CP579" s="66"/>
      <c r="CQ579" s="66"/>
      <c r="CR579" s="66"/>
      <c r="CS579" s="66"/>
      <c r="CV579" s="66"/>
      <c r="CW579" s="66"/>
      <c r="CZ579" s="66"/>
      <c r="DA579" s="66"/>
      <c r="DD579" s="66"/>
      <c r="DE579" s="66"/>
      <c r="DF579" s="66"/>
      <c r="DG579" s="66"/>
      <c r="DH579" s="66"/>
      <c r="DI579" s="66"/>
      <c r="DJ579" s="66"/>
      <c r="DK579" s="66"/>
      <c r="DL579" s="66"/>
      <c r="DM579" s="66"/>
      <c r="DN579" s="66"/>
      <c r="DO579" s="66"/>
      <c r="DP579" s="66"/>
      <c r="DQ579" s="66"/>
      <c r="DR579" s="66"/>
      <c r="DS579" s="66"/>
      <c r="DT579" s="66"/>
      <c r="DU579" s="66"/>
      <c r="DW579" s="66"/>
      <c r="DX579" s="66"/>
      <c r="DY579" s="66"/>
      <c r="EA579" s="66"/>
      <c r="EB579" s="66"/>
      <c r="EC579" s="66"/>
      <c r="EE579" s="66"/>
      <c r="EF579" s="66"/>
      <c r="EG579" s="66"/>
      <c r="EH579" s="66"/>
      <c r="EI579" s="66"/>
      <c r="EJ579" s="66"/>
      <c r="EK579" s="66"/>
      <c r="EN579" s="66"/>
      <c r="EO579" s="66"/>
      <c r="ER579" s="66"/>
      <c r="ES579" s="66"/>
      <c r="EV579" s="66"/>
      <c r="EW579" s="66"/>
      <c r="EX579" s="66"/>
      <c r="EY579" s="66"/>
      <c r="EZ579" s="66"/>
      <c r="FA579" s="66"/>
      <c r="FD579" s="66"/>
      <c r="FE579" s="66"/>
      <c r="FH579" s="66"/>
      <c r="FI579" s="66"/>
      <c r="FL579" s="66"/>
      <c r="FM579" s="66"/>
      <c r="FN579" s="66"/>
      <c r="FO579" s="66"/>
      <c r="FP579" s="66"/>
      <c r="FQ579" s="66"/>
      <c r="FS579" s="66"/>
      <c r="FT579" s="66"/>
      <c r="FU579" s="66"/>
      <c r="FW579" s="66"/>
      <c r="FX579" s="66"/>
      <c r="FY579" s="66"/>
      <c r="GA579" s="66"/>
      <c r="GB579" s="66"/>
      <c r="GC579" s="66"/>
      <c r="GD579" s="66"/>
      <c r="GE579" s="66"/>
      <c r="GF579" s="66"/>
      <c r="GG579" s="66"/>
      <c r="GH579" s="66"/>
      <c r="GI579" s="66"/>
      <c r="GJ579" s="66"/>
      <c r="GK579" s="66"/>
      <c r="GL579" s="66"/>
      <c r="GM579" s="66"/>
      <c r="GN579" s="66"/>
      <c r="GO579" s="66"/>
      <c r="GP579" s="66"/>
      <c r="GQ579" s="66"/>
      <c r="GR579" s="66"/>
      <c r="GS579" s="66"/>
      <c r="GT579" s="66"/>
      <c r="GU579" s="66"/>
      <c r="GV579" s="66"/>
      <c r="GW579" s="66"/>
      <c r="GX579" s="66"/>
      <c r="GY579" s="66"/>
      <c r="GZ579" s="66"/>
      <c r="HA579" s="66"/>
      <c r="HB579" s="66"/>
      <c r="HC579" s="66"/>
      <c r="HD579" s="66"/>
      <c r="HE579" s="66"/>
      <c r="HF579" s="66"/>
      <c r="HG579" s="66"/>
      <c r="HH579" s="66"/>
      <c r="HI579" s="66"/>
      <c r="HJ579" s="66"/>
      <c r="HK579" s="66"/>
      <c r="HL579" s="66"/>
      <c r="HM579" s="66"/>
    </row>
    <row r="580" spans="1:221">
      <c r="A580" s="66"/>
      <c r="B580" s="66"/>
      <c r="C580" s="66"/>
      <c r="D580" s="66"/>
      <c r="E580" s="66"/>
      <c r="F580" s="66"/>
      <c r="J580" s="66"/>
      <c r="K580" s="66"/>
      <c r="N580" s="66"/>
      <c r="O580" s="66"/>
      <c r="P580" s="66"/>
      <c r="Q580" s="66"/>
      <c r="S580" s="66"/>
      <c r="T580" s="66"/>
      <c r="U580" s="66"/>
      <c r="W580" s="66"/>
      <c r="X580" s="66"/>
      <c r="Y580" s="66"/>
      <c r="AA580" s="66"/>
      <c r="AB580" s="66"/>
      <c r="AC580" s="66"/>
      <c r="AD580" s="66"/>
      <c r="AE580" s="66"/>
      <c r="AF580" s="66"/>
      <c r="AG580" s="66"/>
      <c r="AJ580" s="66"/>
      <c r="AK580" s="66"/>
      <c r="AN580" s="66"/>
      <c r="AO580" s="66"/>
      <c r="AR580" s="66"/>
      <c r="AS580" s="66"/>
      <c r="AT580" s="66"/>
      <c r="AU580" s="66"/>
      <c r="AV580" s="66"/>
      <c r="AW580" s="66"/>
      <c r="AZ580" s="66"/>
      <c r="BA580" s="66"/>
      <c r="BD580" s="66"/>
      <c r="BE580" s="66"/>
      <c r="BH580" s="66"/>
      <c r="BI580" s="66"/>
      <c r="BJ580" s="66"/>
      <c r="BK580" s="66"/>
      <c r="BL580" s="66"/>
      <c r="BM580" s="66"/>
      <c r="BO580" s="66"/>
      <c r="BP580" s="66"/>
      <c r="BQ580" s="66"/>
      <c r="BS580" s="66"/>
      <c r="BT580" s="66"/>
      <c r="BU580" s="66"/>
      <c r="BW580" s="66"/>
      <c r="BX580" s="66"/>
      <c r="BY580" s="66"/>
      <c r="BZ580" s="66"/>
      <c r="CA580" s="66"/>
      <c r="CB580" s="66"/>
      <c r="CC580" s="66"/>
      <c r="CF580" s="66"/>
      <c r="CG580" s="66"/>
      <c r="CJ580" s="66"/>
      <c r="CK580" s="66"/>
      <c r="CN580" s="66"/>
      <c r="CO580" s="66"/>
      <c r="CP580" s="66"/>
      <c r="CQ580" s="66"/>
      <c r="CR580" s="66"/>
      <c r="CS580" s="66"/>
      <c r="CV580" s="66"/>
      <c r="CW580" s="66"/>
      <c r="CZ580" s="66"/>
      <c r="DA580" s="66"/>
      <c r="DD580" s="66"/>
      <c r="DE580" s="66"/>
      <c r="DF580" s="66"/>
      <c r="DG580" s="66"/>
      <c r="DH580" s="66"/>
      <c r="DI580" s="66"/>
      <c r="DJ580" s="66"/>
      <c r="DK580" s="66"/>
      <c r="DL580" s="66"/>
      <c r="DM580" s="66"/>
      <c r="DN580" s="66"/>
      <c r="DO580" s="66"/>
      <c r="DP580" s="66"/>
      <c r="DQ580" s="66"/>
      <c r="DR580" s="66"/>
      <c r="DS580" s="66"/>
      <c r="DT580" s="66"/>
      <c r="DU580" s="66"/>
      <c r="DW580" s="66"/>
      <c r="DX580" s="66"/>
      <c r="DY580" s="66"/>
      <c r="EA580" s="66"/>
      <c r="EB580" s="66"/>
      <c r="EC580" s="66"/>
      <c r="EE580" s="66"/>
      <c r="EF580" s="66"/>
      <c r="EG580" s="66"/>
      <c r="EH580" s="66"/>
      <c r="EI580" s="66"/>
      <c r="EJ580" s="66"/>
      <c r="EK580" s="66"/>
      <c r="EN580" s="66"/>
      <c r="EO580" s="66"/>
      <c r="ER580" s="66"/>
      <c r="ES580" s="66"/>
      <c r="EV580" s="66"/>
      <c r="EW580" s="66"/>
      <c r="EX580" s="66"/>
      <c r="EY580" s="66"/>
      <c r="EZ580" s="66"/>
      <c r="FA580" s="66"/>
      <c r="FD580" s="66"/>
      <c r="FE580" s="66"/>
      <c r="FH580" s="66"/>
      <c r="FI580" s="66"/>
      <c r="FL580" s="66"/>
      <c r="FM580" s="66"/>
      <c r="FN580" s="66"/>
      <c r="FO580" s="66"/>
      <c r="FP580" s="66"/>
      <c r="FQ580" s="66"/>
      <c r="FS580" s="66"/>
      <c r="FT580" s="66"/>
      <c r="FU580" s="66"/>
      <c r="FW580" s="66"/>
      <c r="FX580" s="66"/>
      <c r="FY580" s="66"/>
      <c r="GA580" s="66"/>
      <c r="GB580" s="66"/>
      <c r="GC580" s="66"/>
      <c r="GD580" s="66"/>
      <c r="GE580" s="66"/>
      <c r="GF580" s="66"/>
      <c r="GG580" s="66"/>
      <c r="GH580" s="66"/>
      <c r="GI580" s="66"/>
      <c r="GJ580" s="66"/>
      <c r="GK580" s="66"/>
      <c r="GL580" s="66"/>
      <c r="GM580" s="66"/>
      <c r="GN580" s="66"/>
      <c r="GO580" s="66"/>
      <c r="GP580" s="66"/>
      <c r="GQ580" s="66"/>
      <c r="GR580" s="66"/>
      <c r="GS580" s="66"/>
      <c r="GT580" s="66"/>
      <c r="GU580" s="66"/>
      <c r="GV580" s="66"/>
      <c r="GW580" s="66"/>
      <c r="GX580" s="66"/>
      <c r="GY580" s="66"/>
      <c r="GZ580" s="66"/>
      <c r="HA580" s="66"/>
      <c r="HB580" s="66"/>
      <c r="HC580" s="66"/>
      <c r="HD580" s="66"/>
      <c r="HE580" s="66"/>
      <c r="HF580" s="66"/>
      <c r="HG580" s="66"/>
      <c r="HH580" s="66"/>
      <c r="HI580" s="66"/>
      <c r="HJ580" s="66"/>
      <c r="HK580" s="66"/>
      <c r="HL580" s="66"/>
      <c r="HM580" s="66"/>
    </row>
    <row r="581" spans="1:221">
      <c r="A581" s="66"/>
      <c r="B581" s="66"/>
      <c r="C581" s="66"/>
      <c r="D581" s="66"/>
      <c r="E581" s="66"/>
      <c r="F581" s="66"/>
      <c r="J581" s="66"/>
      <c r="K581" s="66"/>
      <c r="N581" s="66"/>
      <c r="O581" s="66"/>
      <c r="P581" s="66"/>
      <c r="Q581" s="66"/>
      <c r="S581" s="66"/>
      <c r="T581" s="66"/>
      <c r="U581" s="66"/>
      <c r="W581" s="66"/>
      <c r="X581" s="66"/>
      <c r="Y581" s="66"/>
      <c r="AA581" s="66"/>
      <c r="AB581" s="66"/>
      <c r="AC581" s="66"/>
      <c r="AD581" s="66"/>
      <c r="AE581" s="66"/>
      <c r="AF581" s="66"/>
      <c r="AG581" s="66"/>
      <c r="AJ581" s="66"/>
      <c r="AK581" s="66"/>
      <c r="AN581" s="66"/>
      <c r="AO581" s="66"/>
      <c r="AR581" s="66"/>
      <c r="AS581" s="66"/>
      <c r="AT581" s="66"/>
      <c r="AU581" s="66"/>
      <c r="AV581" s="66"/>
      <c r="AW581" s="66"/>
      <c r="AZ581" s="66"/>
      <c r="BA581" s="66"/>
      <c r="BD581" s="66"/>
      <c r="BE581" s="66"/>
      <c r="BH581" s="66"/>
      <c r="BI581" s="66"/>
      <c r="BJ581" s="66"/>
      <c r="BK581" s="66"/>
      <c r="BL581" s="66"/>
      <c r="BM581" s="66"/>
      <c r="BO581" s="66"/>
      <c r="BP581" s="66"/>
      <c r="BQ581" s="66"/>
      <c r="BS581" s="66"/>
      <c r="BT581" s="66"/>
      <c r="BU581" s="66"/>
      <c r="BW581" s="66"/>
      <c r="BX581" s="66"/>
      <c r="BY581" s="66"/>
      <c r="BZ581" s="66"/>
      <c r="CA581" s="66"/>
      <c r="CB581" s="66"/>
      <c r="CC581" s="66"/>
      <c r="CF581" s="66"/>
      <c r="CG581" s="66"/>
      <c r="CJ581" s="66"/>
      <c r="CK581" s="66"/>
      <c r="CN581" s="66"/>
      <c r="CO581" s="66"/>
      <c r="CP581" s="66"/>
      <c r="CQ581" s="66"/>
      <c r="CR581" s="66"/>
      <c r="CS581" s="66"/>
      <c r="CV581" s="66"/>
      <c r="CW581" s="66"/>
      <c r="CZ581" s="66"/>
      <c r="DA581" s="66"/>
      <c r="DD581" s="66"/>
      <c r="DE581" s="66"/>
      <c r="DF581" s="66"/>
      <c r="DG581" s="66"/>
      <c r="DH581" s="66"/>
      <c r="DI581" s="66"/>
      <c r="DJ581" s="66"/>
      <c r="DK581" s="66"/>
      <c r="DL581" s="66"/>
      <c r="DM581" s="66"/>
      <c r="DN581" s="66"/>
      <c r="DO581" s="66"/>
      <c r="DP581" s="66"/>
      <c r="DQ581" s="66"/>
      <c r="DR581" s="66"/>
      <c r="DS581" s="66"/>
      <c r="DT581" s="66"/>
      <c r="DU581" s="66"/>
      <c r="DW581" s="66"/>
      <c r="DX581" s="66"/>
      <c r="DY581" s="66"/>
      <c r="EA581" s="66"/>
      <c r="EB581" s="66"/>
      <c r="EC581" s="66"/>
      <c r="EE581" s="66"/>
      <c r="EF581" s="66"/>
      <c r="EG581" s="66"/>
      <c r="EH581" s="66"/>
      <c r="EI581" s="66"/>
      <c r="EJ581" s="66"/>
      <c r="EK581" s="66"/>
      <c r="EN581" s="66"/>
      <c r="EO581" s="66"/>
      <c r="ER581" s="66"/>
      <c r="ES581" s="66"/>
      <c r="EV581" s="66"/>
      <c r="EW581" s="66"/>
      <c r="EX581" s="66"/>
      <c r="EY581" s="66"/>
      <c r="EZ581" s="66"/>
      <c r="FA581" s="66"/>
      <c r="FD581" s="66"/>
      <c r="FE581" s="66"/>
      <c r="FH581" s="66"/>
      <c r="FI581" s="66"/>
      <c r="FL581" s="66"/>
      <c r="FM581" s="66"/>
      <c r="FN581" s="66"/>
      <c r="FO581" s="66"/>
      <c r="FP581" s="66"/>
      <c r="FQ581" s="66"/>
      <c r="FS581" s="66"/>
      <c r="FT581" s="66"/>
      <c r="FU581" s="66"/>
      <c r="FW581" s="66"/>
      <c r="FX581" s="66"/>
      <c r="FY581" s="66"/>
      <c r="GA581" s="66"/>
      <c r="GB581" s="66"/>
      <c r="GC581" s="66"/>
      <c r="GD581" s="66"/>
      <c r="GE581" s="66"/>
      <c r="GF581" s="66"/>
      <c r="GG581" s="66"/>
      <c r="GH581" s="66"/>
      <c r="GI581" s="66"/>
      <c r="GJ581" s="66"/>
      <c r="GK581" s="66"/>
      <c r="GL581" s="66"/>
      <c r="GM581" s="66"/>
      <c r="GN581" s="66"/>
      <c r="GO581" s="66"/>
      <c r="GP581" s="66"/>
      <c r="GQ581" s="66"/>
      <c r="GR581" s="66"/>
      <c r="GS581" s="66"/>
      <c r="GT581" s="66"/>
      <c r="GU581" s="66"/>
      <c r="GV581" s="66"/>
      <c r="GW581" s="66"/>
      <c r="GX581" s="66"/>
      <c r="GY581" s="66"/>
      <c r="GZ581" s="66"/>
      <c r="HA581" s="66"/>
      <c r="HB581" s="66"/>
      <c r="HC581" s="66"/>
      <c r="HD581" s="66"/>
      <c r="HE581" s="66"/>
      <c r="HF581" s="66"/>
      <c r="HG581" s="66"/>
      <c r="HH581" s="66"/>
      <c r="HI581" s="66"/>
      <c r="HJ581" s="66"/>
      <c r="HK581" s="66"/>
      <c r="HL581" s="66"/>
      <c r="HM581" s="66"/>
    </row>
    <row r="582" spans="1:221">
      <c r="A582" s="66"/>
      <c r="B582" s="66"/>
      <c r="C582" s="66"/>
      <c r="D582" s="66"/>
      <c r="E582" s="66"/>
      <c r="F582" s="66"/>
      <c r="J582" s="66"/>
      <c r="K582" s="66"/>
      <c r="N582" s="66"/>
      <c r="O582" s="66"/>
      <c r="P582" s="66"/>
      <c r="Q582" s="66"/>
      <c r="S582" s="66"/>
      <c r="T582" s="66"/>
      <c r="U582" s="66"/>
      <c r="W582" s="66"/>
      <c r="X582" s="66"/>
      <c r="Y582" s="66"/>
      <c r="AA582" s="66"/>
      <c r="AB582" s="66"/>
      <c r="AC582" s="66"/>
      <c r="AD582" s="66"/>
      <c r="AE582" s="66"/>
      <c r="AF582" s="66"/>
      <c r="AG582" s="66"/>
      <c r="AJ582" s="66"/>
      <c r="AK582" s="66"/>
      <c r="AN582" s="66"/>
      <c r="AO582" s="66"/>
      <c r="AR582" s="66"/>
      <c r="AS582" s="66"/>
      <c r="AT582" s="66"/>
      <c r="AU582" s="66"/>
      <c r="AV582" s="66"/>
      <c r="AW582" s="66"/>
      <c r="AZ582" s="66"/>
      <c r="BA582" s="66"/>
      <c r="BD582" s="66"/>
      <c r="BE582" s="66"/>
      <c r="BH582" s="66"/>
      <c r="BI582" s="66"/>
      <c r="BJ582" s="66"/>
      <c r="BK582" s="66"/>
      <c r="BL582" s="66"/>
      <c r="BM582" s="66"/>
      <c r="BO582" s="66"/>
      <c r="BP582" s="66"/>
      <c r="BQ582" s="66"/>
      <c r="BS582" s="66"/>
      <c r="BT582" s="66"/>
      <c r="BU582" s="66"/>
      <c r="BW582" s="66"/>
      <c r="BX582" s="66"/>
      <c r="BY582" s="66"/>
      <c r="BZ582" s="66"/>
      <c r="CA582" s="66"/>
      <c r="CB582" s="66"/>
      <c r="CC582" s="66"/>
      <c r="CF582" s="66"/>
      <c r="CG582" s="66"/>
      <c r="CJ582" s="66"/>
      <c r="CK582" s="66"/>
      <c r="CN582" s="66"/>
      <c r="CO582" s="66"/>
      <c r="CP582" s="66"/>
      <c r="CQ582" s="66"/>
      <c r="CR582" s="66"/>
      <c r="CS582" s="66"/>
      <c r="CV582" s="66"/>
      <c r="CW582" s="66"/>
      <c r="CZ582" s="66"/>
      <c r="DA582" s="66"/>
      <c r="DD582" s="66"/>
      <c r="DE582" s="66"/>
      <c r="DF582" s="66"/>
      <c r="DG582" s="66"/>
      <c r="DH582" s="66"/>
      <c r="DI582" s="66"/>
      <c r="DJ582" s="66"/>
      <c r="DK582" s="66"/>
      <c r="DL582" s="66"/>
      <c r="DM582" s="66"/>
      <c r="DN582" s="66"/>
      <c r="DO582" s="66"/>
      <c r="DP582" s="66"/>
      <c r="DQ582" s="66"/>
      <c r="DR582" s="66"/>
      <c r="DS582" s="66"/>
      <c r="DT582" s="66"/>
      <c r="DU582" s="66"/>
      <c r="DW582" s="66"/>
      <c r="DX582" s="66"/>
      <c r="DY582" s="66"/>
      <c r="EA582" s="66"/>
      <c r="EB582" s="66"/>
      <c r="EC582" s="66"/>
      <c r="EE582" s="66"/>
      <c r="EF582" s="66"/>
      <c r="EG582" s="66"/>
      <c r="EH582" s="66"/>
      <c r="EI582" s="66"/>
      <c r="EJ582" s="66"/>
      <c r="EK582" s="66"/>
      <c r="EN582" s="66"/>
      <c r="EO582" s="66"/>
      <c r="ER582" s="66"/>
      <c r="ES582" s="66"/>
      <c r="EV582" s="66"/>
      <c r="EW582" s="66"/>
      <c r="EX582" s="66"/>
      <c r="EY582" s="66"/>
      <c r="EZ582" s="66"/>
      <c r="FA582" s="66"/>
      <c r="FD582" s="66"/>
      <c r="FE582" s="66"/>
      <c r="FH582" s="66"/>
      <c r="FI582" s="66"/>
      <c r="FL582" s="66"/>
      <c r="FM582" s="66"/>
      <c r="FN582" s="66"/>
      <c r="FO582" s="66"/>
      <c r="FP582" s="66"/>
      <c r="FQ582" s="66"/>
      <c r="FS582" s="66"/>
      <c r="FT582" s="66"/>
      <c r="FU582" s="66"/>
      <c r="FW582" s="66"/>
      <c r="FX582" s="66"/>
      <c r="FY582" s="66"/>
      <c r="GA582" s="66"/>
      <c r="GB582" s="66"/>
      <c r="GC582" s="66"/>
      <c r="GD582" s="66"/>
      <c r="GE582" s="66"/>
      <c r="GF582" s="66"/>
      <c r="GG582" s="66"/>
      <c r="GH582" s="66"/>
      <c r="GI582" s="66"/>
      <c r="GJ582" s="66"/>
      <c r="GK582" s="66"/>
      <c r="GL582" s="66"/>
      <c r="GM582" s="66"/>
      <c r="GN582" s="66"/>
      <c r="GO582" s="66"/>
      <c r="GP582" s="66"/>
      <c r="GQ582" s="66"/>
      <c r="GR582" s="66"/>
      <c r="GS582" s="66"/>
      <c r="GT582" s="66"/>
      <c r="GU582" s="66"/>
      <c r="GV582" s="66"/>
      <c r="GW582" s="66"/>
      <c r="GX582" s="66"/>
      <c r="GY582" s="66"/>
      <c r="GZ582" s="66"/>
      <c r="HA582" s="66"/>
      <c r="HB582" s="66"/>
      <c r="HC582" s="66"/>
      <c r="HD582" s="66"/>
      <c r="HE582" s="66"/>
      <c r="HF582" s="66"/>
      <c r="HG582" s="66"/>
      <c r="HH582" s="66"/>
      <c r="HI582" s="66"/>
      <c r="HJ582" s="66"/>
      <c r="HK582" s="66"/>
      <c r="HL582" s="66"/>
      <c r="HM582" s="66"/>
    </row>
    <row r="583" spans="1:221">
      <c r="A583" s="66"/>
      <c r="B583" s="66"/>
      <c r="C583" s="66"/>
      <c r="D583" s="66"/>
      <c r="E583" s="66"/>
      <c r="F583" s="66"/>
      <c r="J583" s="66"/>
      <c r="K583" s="66"/>
      <c r="N583" s="66"/>
      <c r="O583" s="66"/>
      <c r="P583" s="66"/>
      <c r="Q583" s="66"/>
      <c r="S583" s="66"/>
      <c r="T583" s="66"/>
      <c r="U583" s="66"/>
      <c r="W583" s="66"/>
      <c r="X583" s="66"/>
      <c r="Y583" s="66"/>
      <c r="AA583" s="66"/>
      <c r="AB583" s="66"/>
      <c r="AC583" s="66"/>
      <c r="AD583" s="66"/>
      <c r="AE583" s="66"/>
      <c r="AF583" s="66"/>
      <c r="AG583" s="66"/>
      <c r="AJ583" s="66"/>
      <c r="AK583" s="66"/>
      <c r="AN583" s="66"/>
      <c r="AO583" s="66"/>
      <c r="AR583" s="66"/>
      <c r="AS583" s="66"/>
      <c r="AT583" s="66"/>
      <c r="AU583" s="66"/>
      <c r="AV583" s="66"/>
      <c r="AW583" s="66"/>
      <c r="AZ583" s="66"/>
      <c r="BA583" s="66"/>
      <c r="BD583" s="66"/>
      <c r="BE583" s="66"/>
      <c r="BH583" s="66"/>
      <c r="BI583" s="66"/>
      <c r="BJ583" s="66"/>
      <c r="BK583" s="66"/>
      <c r="BL583" s="66"/>
      <c r="BM583" s="66"/>
      <c r="BO583" s="66"/>
      <c r="BP583" s="66"/>
      <c r="BQ583" s="66"/>
      <c r="BS583" s="66"/>
      <c r="BT583" s="66"/>
      <c r="BU583" s="66"/>
      <c r="BW583" s="66"/>
      <c r="BX583" s="66"/>
      <c r="BY583" s="66"/>
      <c r="BZ583" s="66"/>
      <c r="CA583" s="66"/>
      <c r="CB583" s="66"/>
      <c r="CC583" s="66"/>
      <c r="CF583" s="66"/>
      <c r="CG583" s="66"/>
      <c r="CJ583" s="66"/>
      <c r="CK583" s="66"/>
      <c r="CN583" s="66"/>
      <c r="CO583" s="66"/>
      <c r="CP583" s="66"/>
      <c r="CQ583" s="66"/>
      <c r="CR583" s="66"/>
      <c r="CS583" s="66"/>
      <c r="CV583" s="66"/>
      <c r="CW583" s="66"/>
      <c r="CZ583" s="66"/>
      <c r="DA583" s="66"/>
      <c r="DD583" s="66"/>
      <c r="DE583" s="66"/>
      <c r="DF583" s="66"/>
      <c r="DG583" s="66"/>
      <c r="DH583" s="66"/>
      <c r="DI583" s="66"/>
      <c r="DJ583" s="66"/>
      <c r="DK583" s="66"/>
      <c r="DL583" s="66"/>
      <c r="DM583" s="66"/>
      <c r="DN583" s="66"/>
      <c r="DO583" s="66"/>
      <c r="DP583" s="66"/>
      <c r="DQ583" s="66"/>
      <c r="DR583" s="66"/>
      <c r="DS583" s="66"/>
      <c r="DT583" s="66"/>
      <c r="DU583" s="66"/>
      <c r="DW583" s="66"/>
      <c r="DX583" s="66"/>
      <c r="DY583" s="66"/>
      <c r="EA583" s="66"/>
      <c r="EB583" s="66"/>
      <c r="EC583" s="66"/>
      <c r="EE583" s="66"/>
      <c r="EF583" s="66"/>
      <c r="EG583" s="66"/>
      <c r="EH583" s="66"/>
      <c r="EI583" s="66"/>
      <c r="EJ583" s="66"/>
      <c r="EK583" s="66"/>
      <c r="EN583" s="66"/>
      <c r="EO583" s="66"/>
      <c r="ER583" s="66"/>
      <c r="ES583" s="66"/>
      <c r="EV583" s="66"/>
      <c r="EW583" s="66"/>
      <c r="EX583" s="66"/>
      <c r="EY583" s="66"/>
      <c r="EZ583" s="66"/>
      <c r="FA583" s="66"/>
      <c r="FD583" s="66"/>
      <c r="FE583" s="66"/>
      <c r="FH583" s="66"/>
      <c r="FI583" s="66"/>
      <c r="FL583" s="66"/>
      <c r="FM583" s="66"/>
      <c r="FN583" s="66"/>
      <c r="FO583" s="66"/>
      <c r="FP583" s="66"/>
      <c r="FQ583" s="66"/>
      <c r="FS583" s="66"/>
      <c r="FT583" s="66"/>
      <c r="FU583" s="66"/>
      <c r="FW583" s="66"/>
      <c r="FX583" s="66"/>
      <c r="FY583" s="66"/>
      <c r="GA583" s="66"/>
      <c r="GB583" s="66"/>
      <c r="GC583" s="66"/>
      <c r="GD583" s="66"/>
      <c r="GE583" s="66"/>
      <c r="GF583" s="66"/>
      <c r="GG583" s="66"/>
      <c r="GH583" s="66"/>
      <c r="GI583" s="66"/>
      <c r="GJ583" s="66"/>
      <c r="GK583" s="66"/>
      <c r="GL583" s="66"/>
      <c r="GM583" s="66"/>
      <c r="GN583" s="66"/>
      <c r="GO583" s="66"/>
      <c r="GP583" s="66"/>
      <c r="GQ583" s="66"/>
      <c r="GR583" s="66"/>
      <c r="GS583" s="66"/>
      <c r="GT583" s="66"/>
      <c r="GU583" s="66"/>
      <c r="GV583" s="66"/>
      <c r="GW583" s="66"/>
      <c r="GX583" s="66"/>
      <c r="GY583" s="66"/>
      <c r="GZ583" s="66"/>
      <c r="HA583" s="66"/>
      <c r="HB583" s="66"/>
      <c r="HC583" s="66"/>
      <c r="HD583" s="66"/>
      <c r="HE583" s="66"/>
      <c r="HF583" s="66"/>
      <c r="HG583" s="66"/>
      <c r="HH583" s="66"/>
      <c r="HI583" s="66"/>
      <c r="HJ583" s="66"/>
      <c r="HK583" s="66"/>
      <c r="HL583" s="66"/>
      <c r="HM583" s="66"/>
    </row>
    <row r="584" spans="1:221">
      <c r="A584" s="66"/>
      <c r="B584" s="66"/>
      <c r="C584" s="66"/>
      <c r="D584" s="66"/>
      <c r="E584" s="66"/>
      <c r="F584" s="66"/>
      <c r="J584" s="66"/>
      <c r="K584" s="66"/>
      <c r="N584" s="66"/>
      <c r="O584" s="66"/>
      <c r="P584" s="66"/>
      <c r="Q584" s="66"/>
      <c r="S584" s="66"/>
      <c r="T584" s="66"/>
      <c r="U584" s="66"/>
      <c r="W584" s="66"/>
      <c r="X584" s="66"/>
      <c r="Y584" s="66"/>
      <c r="AA584" s="66"/>
      <c r="AB584" s="66"/>
      <c r="AC584" s="66"/>
      <c r="AD584" s="66"/>
      <c r="AE584" s="66"/>
      <c r="AF584" s="66"/>
      <c r="AG584" s="66"/>
      <c r="AJ584" s="66"/>
      <c r="AK584" s="66"/>
      <c r="AN584" s="66"/>
      <c r="AO584" s="66"/>
      <c r="AR584" s="66"/>
      <c r="AS584" s="66"/>
      <c r="AT584" s="66"/>
      <c r="AU584" s="66"/>
      <c r="AV584" s="66"/>
      <c r="AW584" s="66"/>
      <c r="AZ584" s="66"/>
      <c r="BA584" s="66"/>
      <c r="BD584" s="66"/>
      <c r="BE584" s="66"/>
      <c r="BH584" s="66"/>
      <c r="BI584" s="66"/>
      <c r="BJ584" s="66"/>
      <c r="BK584" s="66"/>
      <c r="BL584" s="66"/>
      <c r="BM584" s="66"/>
      <c r="BO584" s="66"/>
      <c r="BP584" s="66"/>
      <c r="BQ584" s="66"/>
      <c r="BS584" s="66"/>
      <c r="BT584" s="66"/>
      <c r="BU584" s="66"/>
      <c r="BW584" s="66"/>
      <c r="BX584" s="66"/>
      <c r="BY584" s="66"/>
      <c r="BZ584" s="66"/>
      <c r="CA584" s="66"/>
      <c r="CB584" s="66"/>
      <c r="CC584" s="66"/>
      <c r="CF584" s="66"/>
      <c r="CG584" s="66"/>
      <c r="CJ584" s="66"/>
      <c r="CK584" s="66"/>
      <c r="CN584" s="66"/>
      <c r="CO584" s="66"/>
      <c r="CP584" s="66"/>
      <c r="CQ584" s="66"/>
      <c r="CR584" s="66"/>
      <c r="CS584" s="66"/>
      <c r="CV584" s="66"/>
      <c r="CW584" s="66"/>
      <c r="CZ584" s="66"/>
      <c r="DA584" s="66"/>
      <c r="DD584" s="66"/>
      <c r="DE584" s="66"/>
      <c r="DF584" s="66"/>
      <c r="DG584" s="66"/>
      <c r="DH584" s="66"/>
      <c r="DI584" s="66"/>
      <c r="DJ584" s="66"/>
      <c r="DK584" s="66"/>
      <c r="DL584" s="66"/>
      <c r="DM584" s="66"/>
      <c r="DN584" s="66"/>
      <c r="DO584" s="66"/>
      <c r="DP584" s="66"/>
      <c r="DQ584" s="66"/>
      <c r="DR584" s="66"/>
      <c r="DS584" s="66"/>
      <c r="DT584" s="66"/>
      <c r="DU584" s="66"/>
      <c r="DW584" s="66"/>
      <c r="DX584" s="66"/>
      <c r="DY584" s="66"/>
      <c r="EA584" s="66"/>
      <c r="EB584" s="66"/>
      <c r="EC584" s="66"/>
      <c r="EE584" s="66"/>
      <c r="EF584" s="66"/>
      <c r="EG584" s="66"/>
      <c r="EH584" s="66"/>
      <c r="EI584" s="66"/>
      <c r="EJ584" s="66"/>
      <c r="EK584" s="66"/>
      <c r="EN584" s="66"/>
      <c r="EO584" s="66"/>
      <c r="ER584" s="66"/>
      <c r="ES584" s="66"/>
      <c r="EV584" s="66"/>
      <c r="EW584" s="66"/>
      <c r="EX584" s="66"/>
      <c r="EY584" s="66"/>
      <c r="EZ584" s="66"/>
      <c r="FA584" s="66"/>
      <c r="FD584" s="66"/>
      <c r="FE584" s="66"/>
      <c r="FH584" s="66"/>
      <c r="FI584" s="66"/>
      <c r="FL584" s="66"/>
      <c r="FM584" s="66"/>
      <c r="FN584" s="66"/>
      <c r="FO584" s="66"/>
      <c r="FP584" s="66"/>
      <c r="FQ584" s="66"/>
      <c r="FS584" s="66"/>
      <c r="FT584" s="66"/>
      <c r="FU584" s="66"/>
      <c r="FW584" s="66"/>
      <c r="FX584" s="66"/>
      <c r="FY584" s="66"/>
      <c r="GA584" s="66"/>
      <c r="GB584" s="66"/>
      <c r="GC584" s="66"/>
      <c r="GD584" s="66"/>
      <c r="GE584" s="66"/>
      <c r="GF584" s="66"/>
      <c r="GG584" s="66"/>
      <c r="GH584" s="66"/>
      <c r="GI584" s="66"/>
      <c r="GJ584" s="66"/>
      <c r="GK584" s="66"/>
      <c r="GL584" s="66"/>
      <c r="GM584" s="66"/>
      <c r="GN584" s="66"/>
      <c r="GO584" s="66"/>
      <c r="GP584" s="66"/>
      <c r="GQ584" s="66"/>
      <c r="GR584" s="66"/>
      <c r="GS584" s="66"/>
      <c r="GT584" s="66"/>
      <c r="GU584" s="66"/>
      <c r="GV584" s="66"/>
      <c r="GW584" s="66"/>
      <c r="GX584" s="66"/>
      <c r="GY584" s="66"/>
      <c r="GZ584" s="66"/>
      <c r="HA584" s="66"/>
      <c r="HB584" s="66"/>
      <c r="HC584" s="66"/>
      <c r="HD584" s="66"/>
      <c r="HE584" s="66"/>
      <c r="HF584" s="66"/>
      <c r="HG584" s="66"/>
      <c r="HH584" s="66"/>
      <c r="HI584" s="66"/>
      <c r="HJ584" s="66"/>
      <c r="HK584" s="66"/>
      <c r="HL584" s="66"/>
      <c r="HM584" s="66"/>
    </row>
    <row r="585" spans="1:221">
      <c r="A585" s="66"/>
      <c r="B585" s="66"/>
      <c r="C585" s="66"/>
      <c r="D585" s="66"/>
      <c r="E585" s="66"/>
      <c r="F585" s="66"/>
      <c r="J585" s="66"/>
      <c r="K585" s="66"/>
      <c r="N585" s="66"/>
      <c r="O585" s="66"/>
      <c r="P585" s="66"/>
      <c r="Q585" s="66"/>
      <c r="S585" s="66"/>
      <c r="T585" s="66"/>
      <c r="U585" s="66"/>
      <c r="W585" s="66"/>
      <c r="X585" s="66"/>
      <c r="Y585" s="66"/>
      <c r="AA585" s="66"/>
      <c r="AB585" s="66"/>
      <c r="AC585" s="66"/>
      <c r="AD585" s="66"/>
      <c r="AE585" s="66"/>
      <c r="AF585" s="66"/>
      <c r="AG585" s="66"/>
      <c r="AJ585" s="66"/>
      <c r="AK585" s="66"/>
      <c r="AN585" s="66"/>
      <c r="AO585" s="66"/>
      <c r="AR585" s="66"/>
      <c r="AS585" s="66"/>
      <c r="AT585" s="66"/>
      <c r="AU585" s="66"/>
      <c r="AV585" s="66"/>
      <c r="AW585" s="66"/>
      <c r="AZ585" s="66"/>
      <c r="BA585" s="66"/>
      <c r="BD585" s="66"/>
      <c r="BE585" s="66"/>
      <c r="BH585" s="66"/>
      <c r="BI585" s="66"/>
      <c r="BJ585" s="66"/>
      <c r="BK585" s="66"/>
      <c r="BL585" s="66"/>
      <c r="BM585" s="66"/>
      <c r="BO585" s="66"/>
      <c r="BP585" s="66"/>
      <c r="BQ585" s="66"/>
      <c r="BS585" s="66"/>
      <c r="BT585" s="66"/>
      <c r="BU585" s="66"/>
      <c r="BW585" s="66"/>
      <c r="BX585" s="66"/>
      <c r="BY585" s="66"/>
      <c r="BZ585" s="66"/>
      <c r="CA585" s="66"/>
      <c r="CB585" s="66"/>
      <c r="CC585" s="66"/>
      <c r="CF585" s="66"/>
      <c r="CG585" s="66"/>
      <c r="CJ585" s="66"/>
      <c r="CK585" s="66"/>
      <c r="CN585" s="66"/>
      <c r="CO585" s="66"/>
      <c r="CP585" s="66"/>
      <c r="CQ585" s="66"/>
      <c r="CR585" s="66"/>
      <c r="CS585" s="66"/>
      <c r="CV585" s="66"/>
      <c r="CW585" s="66"/>
      <c r="CZ585" s="66"/>
      <c r="DA585" s="66"/>
      <c r="DD585" s="66"/>
      <c r="DE585" s="66"/>
      <c r="DF585" s="66"/>
      <c r="DG585" s="66"/>
      <c r="DH585" s="66"/>
      <c r="DI585" s="66"/>
      <c r="DJ585" s="66"/>
      <c r="DK585" s="66"/>
      <c r="DL585" s="66"/>
      <c r="DM585" s="66"/>
      <c r="DN585" s="66"/>
      <c r="DO585" s="66"/>
      <c r="DP585" s="66"/>
      <c r="DQ585" s="66"/>
      <c r="DR585" s="66"/>
      <c r="DS585" s="66"/>
      <c r="DT585" s="66"/>
      <c r="DU585" s="66"/>
      <c r="DW585" s="66"/>
      <c r="DX585" s="66"/>
      <c r="DY585" s="66"/>
      <c r="EA585" s="66"/>
      <c r="EB585" s="66"/>
      <c r="EC585" s="66"/>
      <c r="EE585" s="66"/>
      <c r="EF585" s="66"/>
      <c r="EG585" s="66"/>
      <c r="EH585" s="66"/>
      <c r="EI585" s="66"/>
      <c r="EJ585" s="66"/>
      <c r="EK585" s="66"/>
      <c r="EN585" s="66"/>
      <c r="EO585" s="66"/>
      <c r="ER585" s="66"/>
      <c r="ES585" s="66"/>
      <c r="EV585" s="66"/>
      <c r="EW585" s="66"/>
      <c r="EX585" s="66"/>
      <c r="EY585" s="66"/>
      <c r="EZ585" s="66"/>
      <c r="FA585" s="66"/>
      <c r="FD585" s="66"/>
      <c r="FE585" s="66"/>
      <c r="FH585" s="66"/>
      <c r="FI585" s="66"/>
      <c r="FL585" s="66"/>
      <c r="FM585" s="66"/>
      <c r="FN585" s="66"/>
      <c r="FO585" s="66"/>
      <c r="FP585" s="66"/>
      <c r="FQ585" s="66"/>
      <c r="FS585" s="66"/>
      <c r="FT585" s="66"/>
      <c r="FU585" s="66"/>
      <c r="FW585" s="66"/>
      <c r="FX585" s="66"/>
      <c r="FY585" s="66"/>
      <c r="GA585" s="66"/>
      <c r="GB585" s="66"/>
      <c r="GC585" s="66"/>
      <c r="GD585" s="66"/>
      <c r="GE585" s="66"/>
      <c r="GF585" s="66"/>
      <c r="GG585" s="66"/>
      <c r="GH585" s="66"/>
      <c r="GI585" s="66"/>
      <c r="GJ585" s="66"/>
      <c r="GK585" s="66"/>
      <c r="GL585" s="66"/>
      <c r="GM585" s="66"/>
      <c r="GN585" s="66"/>
      <c r="GO585" s="66"/>
      <c r="GP585" s="66"/>
      <c r="GQ585" s="66"/>
      <c r="GR585" s="66"/>
      <c r="GS585" s="66"/>
      <c r="GT585" s="66"/>
      <c r="GU585" s="66"/>
      <c r="GV585" s="66"/>
      <c r="GW585" s="66"/>
      <c r="GX585" s="66"/>
      <c r="GY585" s="66"/>
      <c r="GZ585" s="66"/>
      <c r="HA585" s="66"/>
      <c r="HB585" s="66"/>
      <c r="HC585" s="66"/>
      <c r="HD585" s="66"/>
      <c r="HE585" s="66"/>
      <c r="HF585" s="66"/>
      <c r="HG585" s="66"/>
      <c r="HH585" s="66"/>
      <c r="HI585" s="66"/>
      <c r="HJ585" s="66"/>
      <c r="HK585" s="66"/>
      <c r="HL585" s="66"/>
      <c r="HM585" s="66"/>
    </row>
    <row r="586" spans="1:221">
      <c r="A586" s="66"/>
      <c r="B586" s="66"/>
      <c r="C586" s="66"/>
      <c r="D586" s="66"/>
      <c r="E586" s="66"/>
      <c r="F586" s="66"/>
      <c r="J586" s="66"/>
      <c r="K586" s="66"/>
      <c r="N586" s="66"/>
      <c r="O586" s="66"/>
      <c r="P586" s="66"/>
      <c r="Q586" s="66"/>
      <c r="S586" s="66"/>
      <c r="T586" s="66"/>
      <c r="U586" s="66"/>
      <c r="W586" s="66"/>
      <c r="X586" s="66"/>
      <c r="Y586" s="66"/>
      <c r="AA586" s="66"/>
      <c r="AB586" s="66"/>
      <c r="AC586" s="66"/>
      <c r="AD586" s="66"/>
      <c r="AE586" s="66"/>
      <c r="AF586" s="66"/>
      <c r="AG586" s="66"/>
      <c r="AJ586" s="66"/>
      <c r="AK586" s="66"/>
      <c r="AN586" s="66"/>
      <c r="AO586" s="66"/>
      <c r="AR586" s="66"/>
      <c r="AS586" s="66"/>
      <c r="AT586" s="66"/>
      <c r="AU586" s="66"/>
      <c r="AV586" s="66"/>
      <c r="AW586" s="66"/>
      <c r="AZ586" s="66"/>
      <c r="BA586" s="66"/>
      <c r="BD586" s="66"/>
      <c r="BE586" s="66"/>
      <c r="BH586" s="66"/>
      <c r="BI586" s="66"/>
      <c r="BJ586" s="66"/>
      <c r="BK586" s="66"/>
      <c r="BL586" s="66"/>
      <c r="BM586" s="66"/>
      <c r="BO586" s="66"/>
      <c r="BP586" s="66"/>
      <c r="BQ586" s="66"/>
      <c r="BS586" s="66"/>
      <c r="BT586" s="66"/>
      <c r="BU586" s="66"/>
      <c r="BW586" s="66"/>
      <c r="BX586" s="66"/>
      <c r="BY586" s="66"/>
      <c r="BZ586" s="66"/>
      <c r="CA586" s="66"/>
      <c r="CB586" s="66"/>
      <c r="CC586" s="66"/>
      <c r="CF586" s="66"/>
      <c r="CG586" s="66"/>
      <c r="CJ586" s="66"/>
      <c r="CK586" s="66"/>
      <c r="CN586" s="66"/>
      <c r="CO586" s="66"/>
      <c r="CP586" s="66"/>
      <c r="CQ586" s="66"/>
      <c r="CR586" s="66"/>
      <c r="CS586" s="66"/>
      <c r="CV586" s="66"/>
      <c r="CW586" s="66"/>
      <c r="CZ586" s="66"/>
      <c r="DA586" s="66"/>
      <c r="DD586" s="66"/>
      <c r="DE586" s="66"/>
      <c r="DF586" s="66"/>
      <c r="DG586" s="66"/>
      <c r="DH586" s="66"/>
      <c r="DI586" s="66"/>
      <c r="DJ586" s="66"/>
      <c r="DK586" s="66"/>
      <c r="DL586" s="66"/>
      <c r="DM586" s="66"/>
      <c r="DN586" s="66"/>
      <c r="DO586" s="66"/>
      <c r="DP586" s="66"/>
      <c r="DQ586" s="66"/>
      <c r="DR586" s="66"/>
      <c r="DS586" s="66"/>
      <c r="DT586" s="66"/>
      <c r="DU586" s="66"/>
      <c r="DW586" s="66"/>
      <c r="DX586" s="66"/>
      <c r="DY586" s="66"/>
      <c r="EA586" s="66"/>
      <c r="EB586" s="66"/>
      <c r="EC586" s="66"/>
      <c r="EE586" s="66"/>
      <c r="EF586" s="66"/>
      <c r="EG586" s="66"/>
      <c r="EH586" s="66"/>
      <c r="EI586" s="66"/>
      <c r="EJ586" s="66"/>
      <c r="EK586" s="66"/>
      <c r="EN586" s="66"/>
      <c r="EO586" s="66"/>
      <c r="ER586" s="66"/>
      <c r="ES586" s="66"/>
      <c r="EV586" s="66"/>
      <c r="EW586" s="66"/>
      <c r="EX586" s="66"/>
      <c r="EY586" s="66"/>
      <c r="EZ586" s="66"/>
      <c r="FA586" s="66"/>
      <c r="FD586" s="66"/>
      <c r="FE586" s="66"/>
      <c r="FH586" s="66"/>
      <c r="FI586" s="66"/>
      <c r="FL586" s="66"/>
      <c r="FM586" s="66"/>
      <c r="FN586" s="66"/>
      <c r="FO586" s="66"/>
      <c r="FP586" s="66"/>
      <c r="FQ586" s="66"/>
      <c r="FS586" s="66"/>
      <c r="FT586" s="66"/>
      <c r="FU586" s="66"/>
      <c r="FW586" s="66"/>
      <c r="FX586" s="66"/>
      <c r="FY586" s="66"/>
      <c r="GA586" s="66"/>
      <c r="GB586" s="66"/>
      <c r="GC586" s="66"/>
      <c r="GD586" s="66"/>
      <c r="GE586" s="66"/>
      <c r="GF586" s="66"/>
      <c r="GG586" s="66"/>
      <c r="GH586" s="66"/>
      <c r="GI586" s="66"/>
      <c r="GJ586" s="66"/>
      <c r="GK586" s="66"/>
      <c r="GL586" s="66"/>
      <c r="GM586" s="66"/>
      <c r="GN586" s="66"/>
      <c r="GO586" s="66"/>
      <c r="GP586" s="66"/>
      <c r="GQ586" s="66"/>
      <c r="GR586" s="66"/>
      <c r="GS586" s="66"/>
      <c r="GT586" s="66"/>
      <c r="GU586" s="66"/>
      <c r="GV586" s="66"/>
      <c r="GW586" s="66"/>
      <c r="GX586" s="66"/>
      <c r="GY586" s="66"/>
      <c r="GZ586" s="66"/>
      <c r="HA586" s="66"/>
      <c r="HB586" s="66"/>
      <c r="HC586" s="66"/>
      <c r="HD586" s="66"/>
      <c r="HE586" s="66"/>
      <c r="HF586" s="66"/>
      <c r="HG586" s="66"/>
      <c r="HH586" s="66"/>
      <c r="HI586" s="66"/>
      <c r="HJ586" s="66"/>
      <c r="HK586" s="66"/>
      <c r="HL586" s="66"/>
      <c r="HM586" s="66"/>
    </row>
    <row r="587" spans="1:221">
      <c r="A587" s="66"/>
      <c r="B587" s="66"/>
      <c r="C587" s="66"/>
      <c r="D587" s="66"/>
      <c r="E587" s="66"/>
      <c r="F587" s="66"/>
      <c r="J587" s="66"/>
      <c r="K587" s="66"/>
      <c r="N587" s="66"/>
      <c r="O587" s="66"/>
      <c r="P587" s="66"/>
      <c r="Q587" s="66"/>
      <c r="S587" s="66"/>
      <c r="T587" s="66"/>
      <c r="U587" s="66"/>
      <c r="W587" s="66"/>
      <c r="X587" s="66"/>
      <c r="Y587" s="66"/>
      <c r="AA587" s="66"/>
      <c r="AB587" s="66"/>
      <c r="AC587" s="66"/>
      <c r="AD587" s="66"/>
      <c r="AE587" s="66"/>
      <c r="AF587" s="66"/>
      <c r="AG587" s="66"/>
      <c r="AJ587" s="66"/>
      <c r="AK587" s="66"/>
      <c r="AN587" s="66"/>
      <c r="AO587" s="66"/>
      <c r="AR587" s="66"/>
      <c r="AS587" s="66"/>
      <c r="AT587" s="66"/>
      <c r="AU587" s="66"/>
      <c r="AV587" s="66"/>
      <c r="AW587" s="66"/>
      <c r="AZ587" s="66"/>
      <c r="BA587" s="66"/>
      <c r="BD587" s="66"/>
      <c r="BE587" s="66"/>
      <c r="BH587" s="66"/>
      <c r="BI587" s="66"/>
      <c r="BJ587" s="66"/>
      <c r="BK587" s="66"/>
      <c r="BL587" s="66"/>
      <c r="BM587" s="66"/>
      <c r="BO587" s="66"/>
      <c r="BP587" s="66"/>
      <c r="BQ587" s="66"/>
      <c r="BS587" s="66"/>
      <c r="BT587" s="66"/>
      <c r="BU587" s="66"/>
      <c r="BW587" s="66"/>
      <c r="BX587" s="66"/>
      <c r="BY587" s="66"/>
      <c r="BZ587" s="66"/>
      <c r="CA587" s="66"/>
      <c r="CB587" s="66"/>
      <c r="CC587" s="66"/>
      <c r="CF587" s="66"/>
      <c r="CG587" s="66"/>
      <c r="CJ587" s="66"/>
      <c r="CK587" s="66"/>
      <c r="CN587" s="66"/>
      <c r="CO587" s="66"/>
      <c r="CP587" s="66"/>
      <c r="CQ587" s="66"/>
      <c r="CR587" s="66"/>
      <c r="CS587" s="66"/>
      <c r="CV587" s="66"/>
      <c r="CW587" s="66"/>
      <c r="CZ587" s="66"/>
      <c r="DA587" s="66"/>
      <c r="DD587" s="66"/>
      <c r="DE587" s="66"/>
      <c r="DF587" s="66"/>
      <c r="DG587" s="66"/>
      <c r="DH587" s="66"/>
      <c r="DI587" s="66"/>
      <c r="DJ587" s="66"/>
      <c r="DK587" s="66"/>
      <c r="DL587" s="66"/>
      <c r="DM587" s="66"/>
      <c r="DN587" s="66"/>
      <c r="DO587" s="66"/>
      <c r="DP587" s="66"/>
      <c r="DQ587" s="66"/>
      <c r="DR587" s="66"/>
      <c r="DS587" s="66"/>
      <c r="DT587" s="66"/>
      <c r="DU587" s="66"/>
      <c r="DW587" s="66"/>
      <c r="DX587" s="66"/>
      <c r="DY587" s="66"/>
      <c r="EA587" s="66"/>
      <c r="EB587" s="66"/>
      <c r="EC587" s="66"/>
      <c r="EE587" s="66"/>
      <c r="EF587" s="66"/>
      <c r="EG587" s="66"/>
      <c r="EH587" s="66"/>
      <c r="EI587" s="66"/>
      <c r="EJ587" s="66"/>
      <c r="EK587" s="66"/>
      <c r="EN587" s="66"/>
      <c r="EO587" s="66"/>
      <c r="ER587" s="66"/>
      <c r="ES587" s="66"/>
      <c r="EV587" s="66"/>
      <c r="EW587" s="66"/>
      <c r="EX587" s="66"/>
      <c r="EY587" s="66"/>
      <c r="EZ587" s="66"/>
      <c r="FA587" s="66"/>
      <c r="FD587" s="66"/>
      <c r="FE587" s="66"/>
      <c r="FH587" s="66"/>
      <c r="FI587" s="66"/>
      <c r="FL587" s="66"/>
      <c r="FM587" s="66"/>
      <c r="FN587" s="66"/>
      <c r="FO587" s="66"/>
      <c r="FP587" s="66"/>
      <c r="FQ587" s="66"/>
      <c r="FS587" s="66"/>
      <c r="FT587" s="66"/>
      <c r="FU587" s="66"/>
      <c r="FW587" s="66"/>
      <c r="FX587" s="66"/>
      <c r="FY587" s="66"/>
      <c r="GA587" s="66"/>
      <c r="GB587" s="66"/>
      <c r="GC587" s="66"/>
      <c r="GD587" s="66"/>
      <c r="GE587" s="66"/>
      <c r="GF587" s="66"/>
      <c r="GG587" s="66"/>
      <c r="GH587" s="66"/>
      <c r="GI587" s="66"/>
      <c r="GJ587" s="66"/>
      <c r="GK587" s="66"/>
      <c r="GL587" s="66"/>
      <c r="GM587" s="66"/>
      <c r="GN587" s="66"/>
      <c r="GO587" s="66"/>
      <c r="GP587" s="66"/>
      <c r="GQ587" s="66"/>
      <c r="GR587" s="66"/>
      <c r="GS587" s="66"/>
      <c r="GT587" s="66"/>
      <c r="GU587" s="66"/>
      <c r="GV587" s="66"/>
      <c r="GW587" s="66"/>
      <c r="GX587" s="66"/>
      <c r="GY587" s="66"/>
      <c r="GZ587" s="66"/>
      <c r="HA587" s="66"/>
      <c r="HB587" s="66"/>
      <c r="HC587" s="66"/>
      <c r="HD587" s="66"/>
      <c r="HE587" s="66"/>
      <c r="HF587" s="66"/>
      <c r="HG587" s="66"/>
      <c r="HH587" s="66"/>
      <c r="HI587" s="66"/>
      <c r="HJ587" s="66"/>
      <c r="HK587" s="66"/>
      <c r="HL587" s="66"/>
      <c r="HM587" s="66"/>
    </row>
    <row r="588" spans="1:221">
      <c r="A588" s="66"/>
      <c r="B588" s="66"/>
      <c r="C588" s="66"/>
      <c r="D588" s="66"/>
      <c r="E588" s="66"/>
      <c r="F588" s="66"/>
      <c r="J588" s="66"/>
      <c r="K588" s="66"/>
      <c r="N588" s="66"/>
      <c r="O588" s="66"/>
      <c r="P588" s="66"/>
      <c r="Q588" s="66"/>
      <c r="S588" s="66"/>
      <c r="T588" s="66"/>
      <c r="U588" s="66"/>
      <c r="W588" s="66"/>
      <c r="X588" s="66"/>
      <c r="Y588" s="66"/>
      <c r="AA588" s="66"/>
      <c r="AB588" s="66"/>
      <c r="AC588" s="66"/>
      <c r="AD588" s="66"/>
      <c r="AE588" s="66"/>
      <c r="AF588" s="66"/>
      <c r="AG588" s="66"/>
      <c r="AJ588" s="66"/>
      <c r="AK588" s="66"/>
      <c r="AN588" s="66"/>
      <c r="AO588" s="66"/>
      <c r="AR588" s="66"/>
      <c r="AS588" s="66"/>
      <c r="AT588" s="66"/>
      <c r="AU588" s="66"/>
      <c r="AV588" s="66"/>
      <c r="AW588" s="66"/>
      <c r="AZ588" s="66"/>
      <c r="BA588" s="66"/>
      <c r="BD588" s="66"/>
      <c r="BE588" s="66"/>
      <c r="BH588" s="66"/>
      <c r="BI588" s="66"/>
      <c r="BJ588" s="66"/>
      <c r="BK588" s="66"/>
      <c r="BL588" s="66"/>
      <c r="BM588" s="66"/>
      <c r="BO588" s="66"/>
      <c r="BP588" s="66"/>
      <c r="BQ588" s="66"/>
      <c r="BS588" s="66"/>
      <c r="BT588" s="66"/>
      <c r="BU588" s="66"/>
      <c r="BW588" s="66"/>
      <c r="BX588" s="66"/>
      <c r="BY588" s="66"/>
      <c r="BZ588" s="66"/>
      <c r="CA588" s="66"/>
      <c r="CB588" s="66"/>
      <c r="CC588" s="66"/>
      <c r="CF588" s="66"/>
      <c r="CG588" s="66"/>
      <c r="CJ588" s="66"/>
      <c r="CK588" s="66"/>
      <c r="CN588" s="66"/>
      <c r="CO588" s="66"/>
      <c r="CP588" s="66"/>
      <c r="CQ588" s="66"/>
      <c r="CR588" s="66"/>
      <c r="CS588" s="66"/>
      <c r="CV588" s="66"/>
      <c r="CW588" s="66"/>
      <c r="CZ588" s="66"/>
      <c r="DA588" s="66"/>
      <c r="DD588" s="66"/>
      <c r="DE588" s="66"/>
      <c r="DF588" s="66"/>
      <c r="DG588" s="66"/>
      <c r="DH588" s="66"/>
      <c r="DI588" s="66"/>
      <c r="DJ588" s="66"/>
      <c r="DK588" s="66"/>
      <c r="DL588" s="66"/>
      <c r="DM588" s="66"/>
      <c r="DN588" s="66"/>
      <c r="DO588" s="66"/>
      <c r="DP588" s="66"/>
      <c r="DQ588" s="66"/>
      <c r="DR588" s="66"/>
      <c r="DS588" s="66"/>
      <c r="DT588" s="66"/>
      <c r="DU588" s="66"/>
      <c r="DW588" s="66"/>
      <c r="DX588" s="66"/>
      <c r="DY588" s="66"/>
      <c r="EA588" s="66"/>
      <c r="EB588" s="66"/>
      <c r="EC588" s="66"/>
      <c r="EE588" s="66"/>
      <c r="EF588" s="66"/>
      <c r="EG588" s="66"/>
      <c r="EH588" s="66"/>
      <c r="EI588" s="66"/>
      <c r="EJ588" s="66"/>
      <c r="EK588" s="66"/>
      <c r="EN588" s="66"/>
      <c r="EO588" s="66"/>
      <c r="ER588" s="66"/>
      <c r="ES588" s="66"/>
      <c r="EV588" s="66"/>
      <c r="EW588" s="66"/>
      <c r="EX588" s="66"/>
      <c r="EY588" s="66"/>
      <c r="EZ588" s="66"/>
      <c r="FA588" s="66"/>
      <c r="FD588" s="66"/>
      <c r="FE588" s="66"/>
      <c r="FH588" s="66"/>
      <c r="FI588" s="66"/>
      <c r="FL588" s="66"/>
      <c r="FM588" s="66"/>
      <c r="FN588" s="66"/>
      <c r="FO588" s="66"/>
      <c r="FP588" s="66"/>
      <c r="FQ588" s="66"/>
      <c r="FS588" s="66"/>
      <c r="FT588" s="66"/>
      <c r="FU588" s="66"/>
      <c r="FW588" s="66"/>
      <c r="FX588" s="66"/>
      <c r="FY588" s="66"/>
      <c r="GA588" s="66"/>
      <c r="GB588" s="66"/>
      <c r="GC588" s="66"/>
      <c r="GD588" s="66"/>
      <c r="GE588" s="66"/>
      <c r="GF588" s="66"/>
      <c r="GG588" s="66"/>
      <c r="GH588" s="66"/>
      <c r="GI588" s="66"/>
      <c r="GJ588" s="66"/>
      <c r="GK588" s="66"/>
      <c r="GL588" s="66"/>
      <c r="GM588" s="66"/>
      <c r="GN588" s="66"/>
      <c r="GO588" s="66"/>
      <c r="GP588" s="66"/>
      <c r="GQ588" s="66"/>
      <c r="GR588" s="66"/>
      <c r="GS588" s="66"/>
      <c r="GT588" s="66"/>
      <c r="GU588" s="66"/>
      <c r="GV588" s="66"/>
      <c r="GW588" s="66"/>
      <c r="GX588" s="66"/>
      <c r="GY588" s="66"/>
      <c r="GZ588" s="66"/>
      <c r="HA588" s="66"/>
      <c r="HB588" s="66"/>
      <c r="HC588" s="66"/>
      <c r="HD588" s="66"/>
      <c r="HE588" s="66"/>
      <c r="HF588" s="66"/>
      <c r="HG588" s="66"/>
      <c r="HH588" s="66"/>
      <c r="HI588" s="66"/>
      <c r="HJ588" s="66"/>
      <c r="HK588" s="66"/>
      <c r="HL588" s="66"/>
      <c r="HM588" s="66"/>
    </row>
    <row r="589" spans="1:221">
      <c r="A589" s="66"/>
      <c r="B589" s="66"/>
      <c r="C589" s="66"/>
      <c r="D589" s="66"/>
      <c r="E589" s="66"/>
      <c r="F589" s="66"/>
      <c r="J589" s="66"/>
      <c r="K589" s="66"/>
      <c r="N589" s="66"/>
      <c r="O589" s="66"/>
      <c r="P589" s="66"/>
      <c r="Q589" s="66"/>
      <c r="S589" s="66"/>
      <c r="T589" s="66"/>
      <c r="U589" s="66"/>
      <c r="W589" s="66"/>
      <c r="X589" s="66"/>
      <c r="Y589" s="66"/>
      <c r="AA589" s="66"/>
      <c r="AB589" s="66"/>
      <c r="AC589" s="66"/>
      <c r="AD589" s="66"/>
      <c r="AE589" s="66"/>
      <c r="AF589" s="66"/>
      <c r="AG589" s="66"/>
      <c r="AJ589" s="66"/>
      <c r="AK589" s="66"/>
      <c r="AN589" s="66"/>
      <c r="AO589" s="66"/>
      <c r="AR589" s="66"/>
      <c r="AS589" s="66"/>
      <c r="AT589" s="66"/>
      <c r="AU589" s="66"/>
      <c r="AV589" s="66"/>
      <c r="AW589" s="66"/>
      <c r="AZ589" s="66"/>
      <c r="BA589" s="66"/>
      <c r="BD589" s="66"/>
      <c r="BE589" s="66"/>
      <c r="BH589" s="66"/>
      <c r="BI589" s="66"/>
      <c r="BJ589" s="66"/>
      <c r="BK589" s="66"/>
      <c r="BL589" s="66"/>
      <c r="BM589" s="66"/>
      <c r="BO589" s="66"/>
      <c r="BP589" s="66"/>
      <c r="BQ589" s="66"/>
      <c r="BS589" s="66"/>
      <c r="BT589" s="66"/>
      <c r="BU589" s="66"/>
      <c r="BW589" s="66"/>
      <c r="BX589" s="66"/>
      <c r="BY589" s="66"/>
      <c r="BZ589" s="66"/>
      <c r="CA589" s="66"/>
      <c r="CB589" s="66"/>
      <c r="CC589" s="66"/>
      <c r="CF589" s="66"/>
      <c r="CG589" s="66"/>
      <c r="CJ589" s="66"/>
      <c r="CK589" s="66"/>
      <c r="CN589" s="66"/>
      <c r="CO589" s="66"/>
      <c r="CP589" s="66"/>
      <c r="CQ589" s="66"/>
      <c r="CR589" s="66"/>
      <c r="CS589" s="66"/>
      <c r="CV589" s="66"/>
      <c r="CW589" s="66"/>
      <c r="CZ589" s="66"/>
      <c r="DA589" s="66"/>
      <c r="DD589" s="66"/>
      <c r="DE589" s="66"/>
      <c r="DF589" s="66"/>
      <c r="DG589" s="66"/>
      <c r="DH589" s="66"/>
      <c r="DI589" s="66"/>
      <c r="DJ589" s="66"/>
      <c r="DK589" s="66"/>
      <c r="DL589" s="66"/>
      <c r="DM589" s="66"/>
      <c r="DN589" s="66"/>
      <c r="DO589" s="66"/>
      <c r="DP589" s="66"/>
      <c r="DQ589" s="66"/>
      <c r="DR589" s="66"/>
      <c r="DS589" s="66"/>
      <c r="DT589" s="66"/>
      <c r="DU589" s="66"/>
      <c r="DW589" s="66"/>
      <c r="DX589" s="66"/>
      <c r="DY589" s="66"/>
      <c r="EA589" s="66"/>
      <c r="EB589" s="66"/>
      <c r="EC589" s="66"/>
      <c r="EE589" s="66"/>
      <c r="EF589" s="66"/>
      <c r="EG589" s="66"/>
      <c r="EH589" s="66"/>
      <c r="EI589" s="66"/>
      <c r="EJ589" s="66"/>
      <c r="EK589" s="66"/>
      <c r="EN589" s="66"/>
      <c r="EO589" s="66"/>
      <c r="ER589" s="66"/>
      <c r="ES589" s="66"/>
      <c r="EV589" s="66"/>
      <c r="EW589" s="66"/>
      <c r="EX589" s="66"/>
      <c r="EY589" s="66"/>
      <c r="EZ589" s="66"/>
      <c r="FA589" s="66"/>
      <c r="FD589" s="66"/>
      <c r="FE589" s="66"/>
      <c r="FH589" s="66"/>
      <c r="FI589" s="66"/>
      <c r="FL589" s="66"/>
      <c r="FM589" s="66"/>
      <c r="FN589" s="66"/>
      <c r="FO589" s="66"/>
      <c r="FP589" s="66"/>
      <c r="FQ589" s="66"/>
      <c r="FS589" s="66"/>
      <c r="FT589" s="66"/>
      <c r="FU589" s="66"/>
      <c r="FW589" s="66"/>
      <c r="FX589" s="66"/>
      <c r="FY589" s="66"/>
      <c r="GA589" s="66"/>
      <c r="GB589" s="66"/>
      <c r="GC589" s="66"/>
      <c r="GD589" s="66"/>
      <c r="GE589" s="66"/>
      <c r="GF589" s="66"/>
      <c r="GG589" s="66"/>
      <c r="GH589" s="66"/>
      <c r="GI589" s="66"/>
      <c r="GJ589" s="66"/>
      <c r="GK589" s="66"/>
      <c r="GL589" s="66"/>
      <c r="GM589" s="66"/>
      <c r="GN589" s="66"/>
      <c r="GO589" s="66"/>
      <c r="GP589" s="66"/>
      <c r="GQ589" s="66"/>
      <c r="GR589" s="66"/>
      <c r="GS589" s="66"/>
      <c r="GT589" s="66"/>
      <c r="GU589" s="66"/>
      <c r="GV589" s="66"/>
      <c r="GW589" s="66"/>
      <c r="GX589" s="66"/>
      <c r="GY589" s="66"/>
      <c r="GZ589" s="66"/>
      <c r="HA589" s="66"/>
      <c r="HB589" s="66"/>
      <c r="HC589" s="66"/>
      <c r="HD589" s="66"/>
      <c r="HE589" s="66"/>
      <c r="HF589" s="66"/>
      <c r="HG589" s="66"/>
      <c r="HH589" s="66"/>
      <c r="HI589" s="66"/>
      <c r="HJ589" s="66"/>
      <c r="HK589" s="66"/>
      <c r="HL589" s="66"/>
      <c r="HM589" s="66"/>
    </row>
    <row r="590" spans="1:221">
      <c r="A590" s="66"/>
      <c r="B590" s="66"/>
      <c r="C590" s="66"/>
      <c r="D590" s="66"/>
      <c r="E590" s="66"/>
      <c r="F590" s="66"/>
      <c r="J590" s="66"/>
      <c r="K590" s="66"/>
      <c r="N590" s="66"/>
      <c r="O590" s="66"/>
      <c r="P590" s="66"/>
      <c r="Q590" s="66"/>
      <c r="S590" s="66"/>
      <c r="T590" s="66"/>
      <c r="U590" s="66"/>
      <c r="W590" s="66"/>
      <c r="X590" s="66"/>
      <c r="Y590" s="66"/>
      <c r="AA590" s="66"/>
      <c r="AB590" s="66"/>
      <c r="AC590" s="66"/>
      <c r="AD590" s="66"/>
      <c r="AE590" s="66"/>
      <c r="AF590" s="66"/>
      <c r="AG590" s="66"/>
      <c r="AJ590" s="66"/>
      <c r="AK590" s="66"/>
      <c r="AN590" s="66"/>
      <c r="AO590" s="66"/>
      <c r="AR590" s="66"/>
      <c r="AS590" s="66"/>
      <c r="AT590" s="66"/>
      <c r="AU590" s="66"/>
      <c r="AV590" s="66"/>
      <c r="AW590" s="66"/>
      <c r="AZ590" s="66"/>
      <c r="BA590" s="66"/>
      <c r="BD590" s="66"/>
      <c r="BE590" s="66"/>
      <c r="BH590" s="66"/>
      <c r="BI590" s="66"/>
      <c r="BJ590" s="66"/>
      <c r="BK590" s="66"/>
      <c r="BL590" s="66"/>
      <c r="BM590" s="66"/>
      <c r="BO590" s="66"/>
      <c r="BP590" s="66"/>
      <c r="BQ590" s="66"/>
      <c r="BS590" s="66"/>
      <c r="BT590" s="66"/>
      <c r="BU590" s="66"/>
      <c r="BW590" s="66"/>
      <c r="BX590" s="66"/>
      <c r="BY590" s="66"/>
      <c r="BZ590" s="66"/>
      <c r="CA590" s="66"/>
      <c r="CB590" s="66"/>
      <c r="CC590" s="66"/>
      <c r="CF590" s="66"/>
      <c r="CG590" s="66"/>
      <c r="CJ590" s="66"/>
      <c r="CK590" s="66"/>
      <c r="CN590" s="66"/>
      <c r="CO590" s="66"/>
      <c r="CP590" s="66"/>
      <c r="CQ590" s="66"/>
      <c r="CR590" s="66"/>
      <c r="CS590" s="66"/>
      <c r="CV590" s="66"/>
      <c r="CW590" s="66"/>
      <c r="CZ590" s="66"/>
      <c r="DA590" s="66"/>
      <c r="DD590" s="66"/>
      <c r="DE590" s="66"/>
      <c r="DF590" s="66"/>
      <c r="DG590" s="66"/>
      <c r="DH590" s="66"/>
      <c r="DI590" s="66"/>
      <c r="DJ590" s="66"/>
      <c r="DK590" s="66"/>
      <c r="DL590" s="66"/>
      <c r="DM590" s="66"/>
      <c r="DN590" s="66"/>
      <c r="DO590" s="66"/>
      <c r="DP590" s="66"/>
      <c r="DQ590" s="66"/>
      <c r="DR590" s="66"/>
      <c r="DS590" s="66"/>
      <c r="DT590" s="66"/>
      <c r="DU590" s="66"/>
      <c r="DW590" s="66"/>
      <c r="DX590" s="66"/>
      <c r="DY590" s="66"/>
      <c r="EA590" s="66"/>
      <c r="EB590" s="66"/>
      <c r="EC590" s="66"/>
      <c r="EE590" s="66"/>
      <c r="EF590" s="66"/>
      <c r="EG590" s="66"/>
      <c r="EH590" s="66"/>
      <c r="EI590" s="66"/>
      <c r="EJ590" s="66"/>
      <c r="EK590" s="66"/>
      <c r="EN590" s="66"/>
      <c r="EO590" s="66"/>
      <c r="ER590" s="66"/>
      <c r="ES590" s="66"/>
      <c r="EV590" s="66"/>
      <c r="EW590" s="66"/>
      <c r="EX590" s="66"/>
      <c r="EY590" s="66"/>
      <c r="EZ590" s="66"/>
      <c r="FA590" s="66"/>
      <c r="FD590" s="66"/>
      <c r="FE590" s="66"/>
      <c r="FH590" s="66"/>
      <c r="FI590" s="66"/>
      <c r="FL590" s="66"/>
      <c r="FM590" s="66"/>
      <c r="FN590" s="66"/>
      <c r="FO590" s="66"/>
      <c r="FP590" s="66"/>
      <c r="FQ590" s="66"/>
      <c r="FS590" s="66"/>
      <c r="FT590" s="66"/>
      <c r="FU590" s="66"/>
      <c r="FW590" s="66"/>
      <c r="FX590" s="66"/>
      <c r="FY590" s="66"/>
      <c r="GA590" s="66"/>
      <c r="GB590" s="66"/>
      <c r="GC590" s="66"/>
      <c r="GD590" s="66"/>
      <c r="GE590" s="66"/>
      <c r="GF590" s="66"/>
      <c r="GG590" s="66"/>
      <c r="GH590" s="66"/>
      <c r="GI590" s="66"/>
      <c r="GJ590" s="66"/>
      <c r="GK590" s="66"/>
      <c r="GL590" s="66"/>
      <c r="GM590" s="66"/>
      <c r="GN590" s="66"/>
      <c r="GO590" s="66"/>
      <c r="GP590" s="66"/>
      <c r="GQ590" s="66"/>
      <c r="GR590" s="66"/>
      <c r="GS590" s="66"/>
      <c r="GT590" s="66"/>
      <c r="GU590" s="66"/>
      <c r="GV590" s="66"/>
      <c r="GW590" s="66"/>
      <c r="GX590" s="66"/>
      <c r="GY590" s="66"/>
      <c r="GZ590" s="66"/>
      <c r="HA590" s="66"/>
      <c r="HB590" s="66"/>
      <c r="HC590" s="66"/>
      <c r="HD590" s="66"/>
      <c r="HE590" s="66"/>
      <c r="HF590" s="66"/>
      <c r="HG590" s="66"/>
      <c r="HH590" s="66"/>
      <c r="HI590" s="66"/>
      <c r="HJ590" s="66"/>
      <c r="HK590" s="66"/>
      <c r="HL590" s="66"/>
      <c r="HM590" s="66"/>
    </row>
    <row r="591" spans="1:221">
      <c r="A591" s="66"/>
      <c r="B591" s="66"/>
      <c r="C591" s="66"/>
      <c r="D591" s="66"/>
      <c r="E591" s="66"/>
      <c r="F591" s="66"/>
      <c r="J591" s="66"/>
      <c r="K591" s="66"/>
      <c r="N591" s="66"/>
      <c r="O591" s="66"/>
      <c r="P591" s="66"/>
      <c r="Q591" s="66"/>
      <c r="S591" s="66"/>
      <c r="T591" s="66"/>
      <c r="U591" s="66"/>
      <c r="W591" s="66"/>
      <c r="X591" s="66"/>
      <c r="Y591" s="66"/>
      <c r="AA591" s="66"/>
      <c r="AB591" s="66"/>
      <c r="AC591" s="66"/>
      <c r="AD591" s="66"/>
      <c r="AE591" s="66"/>
      <c r="AF591" s="66"/>
      <c r="AG591" s="66"/>
      <c r="AJ591" s="66"/>
      <c r="AK591" s="66"/>
      <c r="AN591" s="66"/>
      <c r="AO591" s="66"/>
      <c r="AR591" s="66"/>
      <c r="AS591" s="66"/>
      <c r="AT591" s="66"/>
      <c r="AU591" s="66"/>
      <c r="AV591" s="66"/>
      <c r="AW591" s="66"/>
      <c r="AZ591" s="66"/>
      <c r="BA591" s="66"/>
      <c r="BD591" s="66"/>
      <c r="BE591" s="66"/>
      <c r="BH591" s="66"/>
      <c r="BI591" s="66"/>
      <c r="BJ591" s="66"/>
      <c r="BK591" s="66"/>
      <c r="BL591" s="66"/>
      <c r="BM591" s="66"/>
      <c r="BO591" s="66"/>
      <c r="BP591" s="66"/>
      <c r="BQ591" s="66"/>
      <c r="BS591" s="66"/>
      <c r="BT591" s="66"/>
      <c r="BU591" s="66"/>
      <c r="BW591" s="66"/>
      <c r="BX591" s="66"/>
      <c r="BY591" s="66"/>
      <c r="BZ591" s="66"/>
      <c r="CA591" s="66"/>
      <c r="CB591" s="66"/>
      <c r="CC591" s="66"/>
      <c r="CF591" s="66"/>
      <c r="CG591" s="66"/>
      <c r="CJ591" s="66"/>
      <c r="CK591" s="66"/>
      <c r="CN591" s="66"/>
      <c r="CO591" s="66"/>
      <c r="CP591" s="66"/>
      <c r="CQ591" s="66"/>
      <c r="CR591" s="66"/>
      <c r="CS591" s="66"/>
      <c r="CV591" s="66"/>
      <c r="CW591" s="66"/>
      <c r="CZ591" s="66"/>
      <c r="DA591" s="66"/>
      <c r="DD591" s="66"/>
      <c r="DE591" s="66"/>
      <c r="DF591" s="66"/>
      <c r="DG591" s="66"/>
      <c r="DH591" s="66"/>
      <c r="DI591" s="66"/>
      <c r="DJ591" s="66"/>
      <c r="DK591" s="66"/>
      <c r="DL591" s="66"/>
      <c r="DM591" s="66"/>
      <c r="DN591" s="66"/>
      <c r="DO591" s="66"/>
      <c r="DP591" s="66"/>
      <c r="DQ591" s="66"/>
      <c r="DR591" s="66"/>
      <c r="DS591" s="66"/>
      <c r="DT591" s="66"/>
      <c r="DU591" s="66"/>
      <c r="DW591" s="66"/>
      <c r="DX591" s="66"/>
      <c r="DY591" s="66"/>
      <c r="EA591" s="66"/>
      <c r="EB591" s="66"/>
      <c r="EC591" s="66"/>
      <c r="EE591" s="66"/>
      <c r="EF591" s="66"/>
      <c r="EG591" s="66"/>
      <c r="EH591" s="66"/>
      <c r="EI591" s="66"/>
      <c r="EJ591" s="66"/>
      <c r="EK591" s="66"/>
      <c r="EN591" s="66"/>
      <c r="EO591" s="66"/>
      <c r="ER591" s="66"/>
      <c r="ES591" s="66"/>
      <c r="EV591" s="66"/>
      <c r="EW591" s="66"/>
      <c r="EX591" s="66"/>
      <c r="EY591" s="66"/>
      <c r="EZ591" s="66"/>
      <c r="FA591" s="66"/>
      <c r="FD591" s="66"/>
      <c r="FE591" s="66"/>
      <c r="FH591" s="66"/>
      <c r="FI591" s="66"/>
      <c r="FL591" s="66"/>
      <c r="FM591" s="66"/>
      <c r="FN591" s="66"/>
      <c r="FO591" s="66"/>
      <c r="FP591" s="66"/>
      <c r="FQ591" s="66"/>
      <c r="FS591" s="66"/>
      <c r="FT591" s="66"/>
      <c r="FU591" s="66"/>
      <c r="FW591" s="66"/>
      <c r="FX591" s="66"/>
      <c r="FY591" s="66"/>
      <c r="GA591" s="66"/>
      <c r="GB591" s="66"/>
      <c r="GC591" s="66"/>
      <c r="GD591" s="66"/>
      <c r="GE591" s="66"/>
      <c r="GF591" s="66"/>
      <c r="GG591" s="66"/>
      <c r="GH591" s="66"/>
      <c r="GI591" s="66"/>
      <c r="GJ591" s="66"/>
      <c r="GK591" s="66"/>
      <c r="GL591" s="66"/>
      <c r="GM591" s="66"/>
      <c r="GN591" s="66"/>
      <c r="GO591" s="66"/>
      <c r="GP591" s="66"/>
      <c r="GQ591" s="66"/>
      <c r="GR591" s="66"/>
      <c r="GS591" s="66"/>
      <c r="GT591" s="66"/>
      <c r="GU591" s="66"/>
      <c r="GV591" s="66"/>
      <c r="GW591" s="66"/>
      <c r="GX591" s="66"/>
      <c r="GY591" s="66"/>
      <c r="GZ591" s="66"/>
      <c r="HA591" s="66"/>
      <c r="HB591" s="66"/>
      <c r="HC591" s="66"/>
      <c r="HD591" s="66"/>
      <c r="HE591" s="66"/>
      <c r="HF591" s="66"/>
      <c r="HG591" s="66"/>
      <c r="HH591" s="66"/>
      <c r="HI591" s="66"/>
      <c r="HJ591" s="66"/>
      <c r="HK591" s="66"/>
      <c r="HL591" s="66"/>
      <c r="HM591" s="66"/>
    </row>
    <row r="592" spans="1:221">
      <c r="A592" s="66"/>
      <c r="B592" s="66"/>
      <c r="C592" s="66"/>
      <c r="D592" s="66"/>
      <c r="E592" s="66"/>
      <c r="F592" s="66"/>
      <c r="J592" s="66"/>
      <c r="K592" s="66"/>
      <c r="N592" s="66"/>
      <c r="O592" s="66"/>
      <c r="P592" s="66"/>
      <c r="Q592" s="66"/>
      <c r="S592" s="66"/>
      <c r="T592" s="66"/>
      <c r="U592" s="66"/>
      <c r="W592" s="66"/>
      <c r="X592" s="66"/>
      <c r="Y592" s="66"/>
      <c r="AA592" s="66"/>
      <c r="AB592" s="66"/>
      <c r="AC592" s="66"/>
      <c r="AD592" s="66"/>
      <c r="AE592" s="66"/>
      <c r="AF592" s="66"/>
      <c r="AG592" s="66"/>
      <c r="AJ592" s="66"/>
      <c r="AK592" s="66"/>
      <c r="AN592" s="66"/>
      <c r="AO592" s="66"/>
      <c r="AR592" s="66"/>
      <c r="AS592" s="66"/>
      <c r="AT592" s="66"/>
      <c r="AU592" s="66"/>
      <c r="AV592" s="66"/>
      <c r="AW592" s="66"/>
      <c r="AZ592" s="66"/>
      <c r="BA592" s="66"/>
      <c r="BD592" s="66"/>
      <c r="BE592" s="66"/>
      <c r="BH592" s="66"/>
      <c r="BI592" s="66"/>
      <c r="BJ592" s="66"/>
      <c r="BK592" s="66"/>
      <c r="BL592" s="66"/>
      <c r="BM592" s="66"/>
      <c r="BO592" s="66"/>
      <c r="BP592" s="66"/>
      <c r="BQ592" s="66"/>
      <c r="BS592" s="66"/>
      <c r="BT592" s="66"/>
      <c r="BU592" s="66"/>
      <c r="BW592" s="66"/>
      <c r="BX592" s="66"/>
      <c r="BY592" s="66"/>
      <c r="BZ592" s="66"/>
      <c r="CA592" s="66"/>
      <c r="CB592" s="66"/>
      <c r="CC592" s="66"/>
      <c r="CF592" s="66"/>
      <c r="CG592" s="66"/>
      <c r="CJ592" s="66"/>
      <c r="CK592" s="66"/>
      <c r="CN592" s="66"/>
      <c r="CO592" s="66"/>
      <c r="CP592" s="66"/>
      <c r="CQ592" s="66"/>
      <c r="CR592" s="66"/>
      <c r="CS592" s="66"/>
      <c r="CV592" s="66"/>
      <c r="CW592" s="66"/>
      <c r="CZ592" s="66"/>
      <c r="DA592" s="66"/>
      <c r="DD592" s="66"/>
      <c r="DE592" s="66"/>
      <c r="DF592" s="66"/>
      <c r="DG592" s="66"/>
      <c r="DH592" s="66"/>
      <c r="DI592" s="66"/>
      <c r="DJ592" s="66"/>
      <c r="DK592" s="66"/>
      <c r="DL592" s="66"/>
      <c r="DM592" s="66"/>
      <c r="DN592" s="66"/>
      <c r="DO592" s="66"/>
      <c r="DP592" s="66"/>
      <c r="DQ592" s="66"/>
      <c r="DR592" s="66"/>
      <c r="DS592" s="66"/>
      <c r="DT592" s="66"/>
      <c r="DU592" s="66"/>
      <c r="DW592" s="66"/>
      <c r="DX592" s="66"/>
      <c r="DY592" s="66"/>
      <c r="EA592" s="66"/>
      <c r="EB592" s="66"/>
      <c r="EC592" s="66"/>
      <c r="EE592" s="66"/>
      <c r="EF592" s="66"/>
      <c r="EG592" s="66"/>
      <c r="EH592" s="66"/>
      <c r="EI592" s="66"/>
      <c r="EJ592" s="66"/>
      <c r="EK592" s="66"/>
      <c r="EN592" s="66"/>
      <c r="EO592" s="66"/>
      <c r="ER592" s="66"/>
      <c r="ES592" s="66"/>
      <c r="EV592" s="66"/>
      <c r="EW592" s="66"/>
      <c r="EX592" s="66"/>
      <c r="EY592" s="66"/>
      <c r="EZ592" s="66"/>
      <c r="FA592" s="66"/>
      <c r="FD592" s="66"/>
      <c r="FE592" s="66"/>
      <c r="FH592" s="66"/>
      <c r="FI592" s="66"/>
      <c r="FL592" s="66"/>
      <c r="FM592" s="66"/>
      <c r="FN592" s="66"/>
      <c r="FO592" s="66"/>
      <c r="FP592" s="66"/>
      <c r="FQ592" s="66"/>
      <c r="FS592" s="66"/>
      <c r="FT592" s="66"/>
      <c r="FU592" s="66"/>
      <c r="FW592" s="66"/>
      <c r="FX592" s="66"/>
      <c r="FY592" s="66"/>
      <c r="GA592" s="66"/>
      <c r="GB592" s="66"/>
      <c r="GC592" s="66"/>
      <c r="GD592" s="66"/>
      <c r="GE592" s="66"/>
      <c r="GF592" s="66"/>
      <c r="GG592" s="66"/>
      <c r="GH592" s="66"/>
      <c r="GI592" s="66"/>
      <c r="GJ592" s="66"/>
      <c r="GK592" s="66"/>
      <c r="GL592" s="66"/>
      <c r="GM592" s="66"/>
      <c r="GN592" s="66"/>
      <c r="GO592" s="66"/>
      <c r="GP592" s="66"/>
      <c r="GQ592" s="66"/>
      <c r="GR592" s="66"/>
      <c r="GS592" s="66"/>
      <c r="GT592" s="66"/>
      <c r="GU592" s="66"/>
      <c r="GV592" s="66"/>
      <c r="GW592" s="66"/>
      <c r="GX592" s="66"/>
      <c r="GY592" s="66"/>
      <c r="GZ592" s="66"/>
      <c r="HA592" s="66"/>
      <c r="HB592" s="66"/>
      <c r="HC592" s="66"/>
      <c r="HD592" s="66"/>
      <c r="HE592" s="66"/>
      <c r="HF592" s="66"/>
      <c r="HG592" s="66"/>
      <c r="HH592" s="66"/>
      <c r="HI592" s="66"/>
      <c r="HJ592" s="66"/>
      <c r="HK592" s="66"/>
      <c r="HL592" s="66"/>
      <c r="HM592" s="66"/>
    </row>
    <row r="593" spans="1:221">
      <c r="A593" s="66"/>
      <c r="B593" s="66"/>
      <c r="C593" s="66"/>
      <c r="D593" s="66"/>
      <c r="E593" s="66"/>
      <c r="F593" s="66"/>
      <c r="J593" s="66"/>
      <c r="K593" s="66"/>
      <c r="N593" s="66"/>
      <c r="O593" s="66"/>
      <c r="P593" s="66"/>
      <c r="Q593" s="66"/>
      <c r="S593" s="66"/>
      <c r="T593" s="66"/>
      <c r="U593" s="66"/>
      <c r="W593" s="66"/>
      <c r="X593" s="66"/>
      <c r="Y593" s="66"/>
      <c r="AA593" s="66"/>
      <c r="AB593" s="66"/>
      <c r="AC593" s="66"/>
      <c r="AD593" s="66"/>
      <c r="AE593" s="66"/>
      <c r="AF593" s="66"/>
      <c r="AG593" s="66"/>
      <c r="AJ593" s="66"/>
      <c r="AK593" s="66"/>
      <c r="AN593" s="66"/>
      <c r="AO593" s="66"/>
      <c r="AR593" s="66"/>
      <c r="AS593" s="66"/>
      <c r="AT593" s="66"/>
      <c r="AU593" s="66"/>
      <c r="AV593" s="66"/>
      <c r="AW593" s="66"/>
      <c r="AZ593" s="66"/>
      <c r="BA593" s="66"/>
      <c r="BD593" s="66"/>
      <c r="BE593" s="66"/>
      <c r="BH593" s="66"/>
      <c r="BI593" s="66"/>
      <c r="BJ593" s="66"/>
      <c r="BK593" s="66"/>
      <c r="BL593" s="66"/>
      <c r="BM593" s="66"/>
      <c r="BO593" s="66"/>
      <c r="BP593" s="66"/>
      <c r="BQ593" s="66"/>
      <c r="BS593" s="66"/>
      <c r="BT593" s="66"/>
      <c r="BU593" s="66"/>
      <c r="BW593" s="66"/>
      <c r="BX593" s="66"/>
      <c r="BY593" s="66"/>
      <c r="BZ593" s="66"/>
      <c r="CA593" s="66"/>
      <c r="CB593" s="66"/>
      <c r="CC593" s="66"/>
      <c r="CF593" s="66"/>
      <c r="CG593" s="66"/>
      <c r="CJ593" s="66"/>
      <c r="CK593" s="66"/>
      <c r="CN593" s="66"/>
      <c r="CO593" s="66"/>
      <c r="CP593" s="66"/>
      <c r="CQ593" s="66"/>
      <c r="CR593" s="66"/>
      <c r="CS593" s="66"/>
      <c r="CV593" s="66"/>
      <c r="CW593" s="66"/>
      <c r="CZ593" s="66"/>
      <c r="DA593" s="66"/>
      <c r="DD593" s="66"/>
      <c r="DE593" s="66"/>
      <c r="DF593" s="66"/>
      <c r="DG593" s="66"/>
      <c r="DH593" s="66"/>
      <c r="DI593" s="66"/>
      <c r="DJ593" s="66"/>
      <c r="DK593" s="66"/>
      <c r="DL593" s="66"/>
      <c r="DM593" s="66"/>
      <c r="DN593" s="66"/>
      <c r="DO593" s="66"/>
      <c r="DP593" s="66"/>
      <c r="DQ593" s="66"/>
      <c r="DR593" s="66"/>
      <c r="DS593" s="66"/>
      <c r="DT593" s="66"/>
      <c r="DU593" s="66"/>
      <c r="DW593" s="66"/>
      <c r="DX593" s="66"/>
      <c r="DY593" s="66"/>
      <c r="EA593" s="66"/>
      <c r="EB593" s="66"/>
      <c r="EC593" s="66"/>
      <c r="EE593" s="66"/>
      <c r="EF593" s="66"/>
      <c r="EG593" s="66"/>
      <c r="EH593" s="66"/>
      <c r="EI593" s="66"/>
      <c r="EJ593" s="66"/>
      <c r="EK593" s="66"/>
      <c r="EN593" s="66"/>
      <c r="EO593" s="66"/>
      <c r="ER593" s="66"/>
      <c r="ES593" s="66"/>
      <c r="EV593" s="66"/>
      <c r="EW593" s="66"/>
      <c r="EX593" s="66"/>
      <c r="EY593" s="66"/>
      <c r="EZ593" s="66"/>
      <c r="FA593" s="66"/>
      <c r="FD593" s="66"/>
      <c r="FE593" s="66"/>
      <c r="FH593" s="66"/>
      <c r="FI593" s="66"/>
      <c r="FL593" s="66"/>
      <c r="FM593" s="66"/>
      <c r="FN593" s="66"/>
      <c r="FO593" s="66"/>
      <c r="FP593" s="66"/>
      <c r="FQ593" s="66"/>
      <c r="FS593" s="66"/>
      <c r="FT593" s="66"/>
      <c r="FU593" s="66"/>
      <c r="FW593" s="66"/>
      <c r="FX593" s="66"/>
      <c r="FY593" s="66"/>
      <c r="GA593" s="66"/>
      <c r="GB593" s="66"/>
      <c r="GC593" s="66"/>
      <c r="GD593" s="66"/>
      <c r="GE593" s="66"/>
      <c r="GF593" s="66"/>
      <c r="GG593" s="66"/>
      <c r="GH593" s="66"/>
      <c r="GI593" s="66"/>
      <c r="GJ593" s="66"/>
      <c r="GK593" s="66"/>
      <c r="GL593" s="66"/>
      <c r="GM593" s="66"/>
      <c r="GN593" s="66"/>
      <c r="GO593" s="66"/>
      <c r="GP593" s="66"/>
      <c r="GQ593" s="66"/>
      <c r="GR593" s="66"/>
      <c r="GS593" s="66"/>
      <c r="GT593" s="66"/>
      <c r="GU593" s="66"/>
      <c r="GV593" s="66"/>
      <c r="GW593" s="66"/>
      <c r="GX593" s="66"/>
      <c r="GY593" s="66"/>
      <c r="GZ593" s="66"/>
      <c r="HA593" s="66"/>
      <c r="HB593" s="66"/>
      <c r="HC593" s="66"/>
      <c r="HD593" s="66"/>
      <c r="HE593" s="66"/>
      <c r="HF593" s="66"/>
      <c r="HG593" s="66"/>
      <c r="HH593" s="66"/>
      <c r="HI593" s="66"/>
      <c r="HJ593" s="66"/>
      <c r="HK593" s="66"/>
      <c r="HL593" s="66"/>
      <c r="HM593" s="66"/>
    </row>
    <row r="594" spans="1:221">
      <c r="A594" s="66"/>
      <c r="B594" s="66"/>
      <c r="C594" s="66"/>
      <c r="D594" s="66"/>
      <c r="E594" s="66"/>
      <c r="F594" s="66"/>
      <c r="J594" s="66"/>
      <c r="K594" s="66"/>
      <c r="N594" s="66"/>
      <c r="O594" s="66"/>
      <c r="P594" s="66"/>
      <c r="Q594" s="66"/>
      <c r="S594" s="66"/>
      <c r="T594" s="66"/>
      <c r="U594" s="66"/>
      <c r="W594" s="66"/>
      <c r="X594" s="66"/>
      <c r="Y594" s="66"/>
      <c r="AA594" s="66"/>
      <c r="AB594" s="66"/>
      <c r="AC594" s="66"/>
      <c r="AD594" s="66"/>
      <c r="AE594" s="66"/>
      <c r="AF594" s="66"/>
      <c r="AG594" s="66"/>
      <c r="AJ594" s="66"/>
      <c r="AK594" s="66"/>
      <c r="AN594" s="66"/>
      <c r="AO594" s="66"/>
      <c r="AR594" s="66"/>
      <c r="AS594" s="66"/>
      <c r="AT594" s="66"/>
      <c r="AU594" s="66"/>
      <c r="AV594" s="66"/>
      <c r="AW594" s="66"/>
      <c r="AZ594" s="66"/>
      <c r="BA594" s="66"/>
      <c r="BD594" s="66"/>
      <c r="BE594" s="66"/>
      <c r="BH594" s="66"/>
      <c r="BI594" s="66"/>
      <c r="BJ594" s="66"/>
      <c r="BK594" s="66"/>
      <c r="BL594" s="66"/>
      <c r="BM594" s="66"/>
      <c r="BO594" s="66"/>
      <c r="BP594" s="66"/>
      <c r="BQ594" s="66"/>
      <c r="BS594" s="66"/>
      <c r="BT594" s="66"/>
      <c r="BU594" s="66"/>
      <c r="BW594" s="66"/>
      <c r="BX594" s="66"/>
      <c r="BY594" s="66"/>
      <c r="BZ594" s="66"/>
      <c r="CA594" s="66"/>
      <c r="CB594" s="66"/>
      <c r="CC594" s="66"/>
      <c r="CF594" s="66"/>
      <c r="CG594" s="66"/>
      <c r="CJ594" s="66"/>
      <c r="CK594" s="66"/>
      <c r="CN594" s="66"/>
      <c r="CO594" s="66"/>
      <c r="CP594" s="66"/>
      <c r="CQ594" s="66"/>
      <c r="CR594" s="66"/>
      <c r="CS594" s="66"/>
      <c r="CV594" s="66"/>
      <c r="CW594" s="66"/>
      <c r="CZ594" s="66"/>
      <c r="DA594" s="66"/>
      <c r="DD594" s="66"/>
      <c r="DE594" s="66"/>
      <c r="DF594" s="66"/>
      <c r="DG594" s="66"/>
      <c r="DH594" s="66"/>
      <c r="DI594" s="66"/>
      <c r="DJ594" s="66"/>
      <c r="DK594" s="66"/>
      <c r="DL594" s="66"/>
      <c r="DM594" s="66"/>
      <c r="DN594" s="66"/>
      <c r="DO594" s="66"/>
      <c r="DP594" s="66"/>
      <c r="DQ594" s="66"/>
      <c r="DR594" s="66"/>
      <c r="DS594" s="66"/>
      <c r="DT594" s="66"/>
      <c r="DU594" s="66"/>
      <c r="DW594" s="66"/>
      <c r="DX594" s="66"/>
      <c r="DY594" s="66"/>
      <c r="EA594" s="66"/>
      <c r="EB594" s="66"/>
      <c r="EC594" s="66"/>
      <c r="EE594" s="66"/>
      <c r="EF594" s="66"/>
      <c r="EG594" s="66"/>
      <c r="EH594" s="66"/>
      <c r="EI594" s="66"/>
      <c r="EJ594" s="66"/>
      <c r="EK594" s="66"/>
      <c r="EN594" s="66"/>
      <c r="EO594" s="66"/>
      <c r="ER594" s="66"/>
      <c r="ES594" s="66"/>
      <c r="EV594" s="66"/>
      <c r="EW594" s="66"/>
      <c r="EX594" s="66"/>
      <c r="EY594" s="66"/>
      <c r="EZ594" s="66"/>
      <c r="FA594" s="66"/>
      <c r="FD594" s="66"/>
      <c r="FE594" s="66"/>
      <c r="FH594" s="66"/>
      <c r="FI594" s="66"/>
      <c r="FL594" s="66"/>
      <c r="FM594" s="66"/>
      <c r="FN594" s="66"/>
      <c r="FO594" s="66"/>
      <c r="FP594" s="66"/>
      <c r="FQ594" s="66"/>
      <c r="FS594" s="66"/>
      <c r="FT594" s="66"/>
      <c r="FU594" s="66"/>
      <c r="FW594" s="66"/>
      <c r="FX594" s="66"/>
      <c r="FY594" s="66"/>
      <c r="GA594" s="66"/>
      <c r="GB594" s="66"/>
      <c r="GC594" s="66"/>
      <c r="GD594" s="66"/>
      <c r="GE594" s="66"/>
      <c r="GF594" s="66"/>
      <c r="GG594" s="66"/>
      <c r="GH594" s="66"/>
      <c r="GI594" s="66"/>
      <c r="GJ594" s="66"/>
      <c r="GK594" s="66"/>
      <c r="GL594" s="66"/>
      <c r="GM594" s="66"/>
      <c r="GN594" s="66"/>
      <c r="GO594" s="66"/>
      <c r="GP594" s="66"/>
      <c r="GQ594" s="66"/>
      <c r="GR594" s="66"/>
      <c r="GS594" s="66"/>
      <c r="GT594" s="66"/>
      <c r="GU594" s="66"/>
      <c r="GV594" s="66"/>
      <c r="GW594" s="66"/>
      <c r="GX594" s="66"/>
      <c r="GY594" s="66"/>
      <c r="GZ594" s="66"/>
      <c r="HA594" s="66"/>
      <c r="HB594" s="66"/>
      <c r="HC594" s="66"/>
      <c r="HD594" s="66"/>
      <c r="HE594" s="66"/>
      <c r="HF594" s="66"/>
      <c r="HG594" s="66"/>
      <c r="HH594" s="66"/>
      <c r="HI594" s="66"/>
      <c r="HJ594" s="66"/>
      <c r="HK594" s="66"/>
      <c r="HL594" s="66"/>
      <c r="HM594" s="66"/>
    </row>
    <row r="595" spans="1:221">
      <c r="A595" s="66"/>
      <c r="B595" s="66"/>
      <c r="C595" s="66"/>
      <c r="D595" s="66"/>
      <c r="E595" s="66"/>
      <c r="F595" s="66"/>
      <c r="J595" s="66"/>
      <c r="K595" s="66"/>
      <c r="N595" s="66"/>
      <c r="O595" s="66"/>
      <c r="P595" s="66"/>
      <c r="Q595" s="66"/>
      <c r="S595" s="66"/>
      <c r="T595" s="66"/>
      <c r="U595" s="66"/>
      <c r="W595" s="66"/>
      <c r="X595" s="66"/>
      <c r="Y595" s="66"/>
      <c r="AA595" s="66"/>
      <c r="AB595" s="66"/>
      <c r="AC595" s="66"/>
      <c r="AD595" s="66"/>
      <c r="AE595" s="66"/>
      <c r="AF595" s="66"/>
      <c r="AG595" s="66"/>
      <c r="AJ595" s="66"/>
      <c r="AK595" s="66"/>
      <c r="AN595" s="66"/>
      <c r="AO595" s="66"/>
      <c r="AR595" s="66"/>
      <c r="AS595" s="66"/>
      <c r="AT595" s="66"/>
      <c r="AU595" s="66"/>
      <c r="AV595" s="66"/>
      <c r="AW595" s="66"/>
      <c r="AZ595" s="66"/>
      <c r="BA595" s="66"/>
      <c r="BD595" s="66"/>
      <c r="BE595" s="66"/>
      <c r="BH595" s="66"/>
      <c r="BI595" s="66"/>
      <c r="BJ595" s="66"/>
      <c r="BK595" s="66"/>
      <c r="BL595" s="66"/>
      <c r="BM595" s="66"/>
      <c r="BO595" s="66"/>
      <c r="BP595" s="66"/>
      <c r="BQ595" s="66"/>
      <c r="BS595" s="66"/>
      <c r="BT595" s="66"/>
      <c r="BU595" s="66"/>
      <c r="BW595" s="66"/>
      <c r="BX595" s="66"/>
      <c r="BY595" s="66"/>
      <c r="BZ595" s="66"/>
      <c r="CA595" s="66"/>
      <c r="CB595" s="66"/>
      <c r="CC595" s="66"/>
      <c r="CF595" s="66"/>
      <c r="CG595" s="66"/>
      <c r="CJ595" s="66"/>
      <c r="CK595" s="66"/>
      <c r="CN595" s="66"/>
      <c r="CO595" s="66"/>
      <c r="CP595" s="66"/>
      <c r="CQ595" s="66"/>
      <c r="CR595" s="66"/>
      <c r="CS595" s="66"/>
      <c r="CV595" s="66"/>
      <c r="CW595" s="66"/>
      <c r="CZ595" s="66"/>
      <c r="DA595" s="66"/>
      <c r="DD595" s="66"/>
      <c r="DE595" s="66"/>
      <c r="DF595" s="66"/>
      <c r="DG595" s="66"/>
      <c r="DH595" s="66"/>
      <c r="DI595" s="66"/>
      <c r="DJ595" s="66"/>
      <c r="DK595" s="66"/>
      <c r="DL595" s="66"/>
      <c r="DM595" s="66"/>
      <c r="DN595" s="66"/>
      <c r="DO595" s="66"/>
      <c r="DP595" s="66"/>
      <c r="DQ595" s="66"/>
      <c r="DR595" s="66"/>
      <c r="DS595" s="66"/>
      <c r="DT595" s="66"/>
      <c r="DU595" s="66"/>
      <c r="DW595" s="66"/>
      <c r="DX595" s="66"/>
      <c r="DY595" s="66"/>
      <c r="EA595" s="66"/>
      <c r="EB595" s="66"/>
      <c r="EC595" s="66"/>
      <c r="EE595" s="66"/>
      <c r="EF595" s="66"/>
      <c r="EG595" s="66"/>
      <c r="EH595" s="66"/>
      <c r="EI595" s="66"/>
      <c r="EJ595" s="66"/>
      <c r="EK595" s="66"/>
      <c r="EN595" s="66"/>
      <c r="EO595" s="66"/>
      <c r="ER595" s="66"/>
      <c r="ES595" s="66"/>
      <c r="EV595" s="66"/>
      <c r="EW595" s="66"/>
      <c r="EX595" s="66"/>
      <c r="EY595" s="66"/>
      <c r="EZ595" s="66"/>
      <c r="FA595" s="66"/>
      <c r="FD595" s="66"/>
      <c r="FE595" s="66"/>
      <c r="FH595" s="66"/>
      <c r="FI595" s="66"/>
      <c r="FL595" s="66"/>
      <c r="FM595" s="66"/>
      <c r="FN595" s="66"/>
      <c r="FO595" s="66"/>
      <c r="FP595" s="66"/>
      <c r="FQ595" s="66"/>
      <c r="FS595" s="66"/>
      <c r="FT595" s="66"/>
      <c r="FU595" s="66"/>
      <c r="FW595" s="66"/>
      <c r="FX595" s="66"/>
      <c r="FY595" s="66"/>
      <c r="GA595" s="66"/>
      <c r="GB595" s="66"/>
      <c r="GC595" s="66"/>
      <c r="GD595" s="66"/>
      <c r="GE595" s="66"/>
      <c r="GF595" s="66"/>
      <c r="GG595" s="66"/>
      <c r="GH595" s="66"/>
      <c r="GI595" s="66"/>
      <c r="GJ595" s="66"/>
      <c r="GK595" s="66"/>
      <c r="GL595" s="66"/>
      <c r="GM595" s="66"/>
      <c r="GN595" s="66"/>
      <c r="GO595" s="66"/>
      <c r="GP595" s="66"/>
      <c r="GQ595" s="66"/>
      <c r="GR595" s="66"/>
      <c r="GS595" s="66"/>
      <c r="GT595" s="66"/>
      <c r="GU595" s="66"/>
      <c r="GV595" s="66"/>
      <c r="GW595" s="66"/>
      <c r="GX595" s="66"/>
      <c r="GY595" s="66"/>
      <c r="GZ595" s="66"/>
      <c r="HA595" s="66"/>
      <c r="HB595" s="66"/>
      <c r="HC595" s="66"/>
      <c r="HD595" s="66"/>
      <c r="HE595" s="66"/>
      <c r="HF595" s="66"/>
      <c r="HG595" s="66"/>
      <c r="HH595" s="66"/>
      <c r="HI595" s="66"/>
      <c r="HJ595" s="66"/>
      <c r="HK595" s="66"/>
      <c r="HL595" s="66"/>
      <c r="HM595" s="66"/>
    </row>
    <row r="596" spans="1:221">
      <c r="A596" s="66"/>
      <c r="B596" s="66"/>
      <c r="C596" s="66"/>
      <c r="D596" s="66"/>
      <c r="E596" s="66"/>
      <c r="F596" s="66"/>
      <c r="J596" s="66"/>
      <c r="K596" s="66"/>
      <c r="N596" s="66"/>
      <c r="O596" s="66"/>
      <c r="P596" s="66"/>
      <c r="Q596" s="66"/>
      <c r="S596" s="66"/>
      <c r="T596" s="66"/>
      <c r="U596" s="66"/>
      <c r="W596" s="66"/>
      <c r="X596" s="66"/>
      <c r="Y596" s="66"/>
      <c r="AA596" s="66"/>
      <c r="AB596" s="66"/>
      <c r="AC596" s="66"/>
      <c r="AD596" s="66"/>
      <c r="AE596" s="66"/>
      <c r="AF596" s="66"/>
      <c r="AG596" s="66"/>
      <c r="AJ596" s="66"/>
      <c r="AK596" s="66"/>
      <c r="AN596" s="66"/>
      <c r="AO596" s="66"/>
      <c r="AR596" s="66"/>
      <c r="AS596" s="66"/>
      <c r="AT596" s="66"/>
      <c r="AU596" s="66"/>
      <c r="AV596" s="66"/>
      <c r="AW596" s="66"/>
      <c r="AZ596" s="66"/>
      <c r="BA596" s="66"/>
      <c r="BD596" s="66"/>
      <c r="BE596" s="66"/>
      <c r="BH596" s="66"/>
      <c r="BI596" s="66"/>
      <c r="BJ596" s="66"/>
      <c r="BK596" s="66"/>
      <c r="BL596" s="66"/>
      <c r="BM596" s="66"/>
      <c r="BO596" s="66"/>
      <c r="BP596" s="66"/>
      <c r="BQ596" s="66"/>
      <c r="BS596" s="66"/>
      <c r="BT596" s="66"/>
      <c r="BU596" s="66"/>
      <c r="BW596" s="66"/>
      <c r="BX596" s="66"/>
      <c r="BY596" s="66"/>
      <c r="BZ596" s="66"/>
      <c r="CA596" s="66"/>
      <c r="CB596" s="66"/>
      <c r="CC596" s="66"/>
      <c r="CF596" s="66"/>
      <c r="CG596" s="66"/>
      <c r="CJ596" s="66"/>
      <c r="CK596" s="66"/>
      <c r="CN596" s="66"/>
      <c r="CO596" s="66"/>
      <c r="CP596" s="66"/>
      <c r="CQ596" s="66"/>
      <c r="CR596" s="66"/>
      <c r="CS596" s="66"/>
      <c r="CV596" s="66"/>
      <c r="CW596" s="66"/>
      <c r="CZ596" s="66"/>
      <c r="DA596" s="66"/>
      <c r="DD596" s="66"/>
      <c r="DE596" s="66"/>
      <c r="DF596" s="66"/>
      <c r="DG596" s="66"/>
      <c r="DH596" s="66"/>
      <c r="DI596" s="66"/>
      <c r="DJ596" s="66"/>
      <c r="DK596" s="66"/>
      <c r="DL596" s="66"/>
      <c r="DM596" s="66"/>
      <c r="DN596" s="66"/>
      <c r="DO596" s="66"/>
      <c r="DP596" s="66"/>
      <c r="DQ596" s="66"/>
      <c r="DR596" s="66"/>
      <c r="DS596" s="66"/>
      <c r="DT596" s="66"/>
      <c r="DU596" s="66"/>
      <c r="DW596" s="66"/>
      <c r="DX596" s="66"/>
      <c r="DY596" s="66"/>
      <c r="EA596" s="66"/>
      <c r="EB596" s="66"/>
      <c r="EC596" s="66"/>
      <c r="EE596" s="66"/>
      <c r="EF596" s="66"/>
      <c r="EG596" s="66"/>
      <c r="EH596" s="66"/>
      <c r="EI596" s="66"/>
      <c r="EJ596" s="66"/>
      <c r="EK596" s="66"/>
      <c r="EN596" s="66"/>
      <c r="EO596" s="66"/>
      <c r="ER596" s="66"/>
      <c r="ES596" s="66"/>
      <c r="EV596" s="66"/>
      <c r="EW596" s="66"/>
      <c r="EX596" s="66"/>
      <c r="EY596" s="66"/>
      <c r="EZ596" s="66"/>
      <c r="FA596" s="66"/>
      <c r="FD596" s="66"/>
      <c r="FE596" s="66"/>
      <c r="FH596" s="66"/>
      <c r="FI596" s="66"/>
      <c r="FL596" s="66"/>
      <c r="FM596" s="66"/>
      <c r="FN596" s="66"/>
      <c r="FO596" s="66"/>
      <c r="FP596" s="66"/>
      <c r="FQ596" s="66"/>
      <c r="FS596" s="66"/>
      <c r="FT596" s="66"/>
      <c r="FU596" s="66"/>
      <c r="FW596" s="66"/>
      <c r="FX596" s="66"/>
      <c r="FY596" s="66"/>
      <c r="GA596" s="66"/>
      <c r="GB596" s="66"/>
      <c r="GC596" s="66"/>
      <c r="GD596" s="66"/>
      <c r="GE596" s="66"/>
      <c r="GF596" s="66"/>
      <c r="GG596" s="66"/>
      <c r="GH596" s="66"/>
      <c r="GI596" s="66"/>
      <c r="GJ596" s="66"/>
      <c r="GK596" s="66"/>
      <c r="GL596" s="66"/>
      <c r="GM596" s="66"/>
      <c r="GN596" s="66"/>
      <c r="GO596" s="66"/>
      <c r="GP596" s="66"/>
      <c r="GQ596" s="66"/>
      <c r="GR596" s="66"/>
      <c r="GS596" s="66"/>
      <c r="GT596" s="66"/>
      <c r="GU596" s="66"/>
      <c r="GV596" s="66"/>
      <c r="GW596" s="66"/>
      <c r="GX596" s="66"/>
      <c r="GY596" s="66"/>
      <c r="GZ596" s="66"/>
      <c r="HA596" s="66"/>
      <c r="HB596" s="66"/>
      <c r="HC596" s="66"/>
      <c r="HD596" s="66"/>
      <c r="HE596" s="66"/>
      <c r="HF596" s="66"/>
      <c r="HG596" s="66"/>
      <c r="HH596" s="66"/>
      <c r="HI596" s="66"/>
      <c r="HJ596" s="66"/>
      <c r="HK596" s="66"/>
      <c r="HL596" s="66"/>
      <c r="HM596" s="66"/>
    </row>
    <row r="597" spans="1:221">
      <c r="A597" s="66"/>
      <c r="B597" s="66"/>
      <c r="C597" s="66"/>
      <c r="D597" s="66"/>
      <c r="E597" s="66"/>
      <c r="F597" s="66"/>
      <c r="J597" s="66"/>
      <c r="K597" s="66"/>
      <c r="N597" s="66"/>
      <c r="O597" s="66"/>
      <c r="P597" s="66"/>
      <c r="Q597" s="66"/>
      <c r="S597" s="66"/>
      <c r="T597" s="66"/>
      <c r="U597" s="66"/>
      <c r="W597" s="66"/>
      <c r="X597" s="66"/>
      <c r="Y597" s="66"/>
      <c r="AA597" s="66"/>
      <c r="AB597" s="66"/>
      <c r="AC597" s="66"/>
      <c r="AD597" s="66"/>
      <c r="AE597" s="66"/>
      <c r="AF597" s="66"/>
      <c r="AG597" s="66"/>
      <c r="AJ597" s="66"/>
      <c r="AK597" s="66"/>
      <c r="AN597" s="66"/>
      <c r="AO597" s="66"/>
      <c r="AR597" s="66"/>
      <c r="AS597" s="66"/>
      <c r="AT597" s="66"/>
      <c r="AU597" s="66"/>
      <c r="AV597" s="66"/>
      <c r="AW597" s="66"/>
      <c r="AZ597" s="66"/>
      <c r="BA597" s="66"/>
      <c r="BD597" s="66"/>
      <c r="BE597" s="66"/>
      <c r="BH597" s="66"/>
      <c r="BI597" s="66"/>
      <c r="BJ597" s="66"/>
      <c r="BK597" s="66"/>
      <c r="BL597" s="66"/>
      <c r="BM597" s="66"/>
      <c r="BO597" s="66"/>
      <c r="BP597" s="66"/>
      <c r="BQ597" s="66"/>
      <c r="BS597" s="66"/>
      <c r="BT597" s="66"/>
      <c r="BU597" s="66"/>
      <c r="BW597" s="66"/>
      <c r="BX597" s="66"/>
      <c r="BY597" s="66"/>
      <c r="BZ597" s="66"/>
      <c r="CA597" s="66"/>
      <c r="CB597" s="66"/>
      <c r="CC597" s="66"/>
      <c r="CF597" s="66"/>
      <c r="CG597" s="66"/>
      <c r="CJ597" s="66"/>
      <c r="CK597" s="66"/>
      <c r="CN597" s="66"/>
      <c r="CO597" s="66"/>
      <c r="CP597" s="66"/>
      <c r="CQ597" s="66"/>
      <c r="CR597" s="66"/>
      <c r="CS597" s="66"/>
      <c r="CV597" s="66"/>
      <c r="CW597" s="66"/>
      <c r="CZ597" s="66"/>
      <c r="DA597" s="66"/>
      <c r="DD597" s="66"/>
      <c r="DE597" s="66"/>
      <c r="DF597" s="66"/>
      <c r="DG597" s="66"/>
      <c r="DH597" s="66"/>
      <c r="DI597" s="66"/>
      <c r="DJ597" s="66"/>
      <c r="DK597" s="66"/>
      <c r="DL597" s="66"/>
      <c r="DM597" s="66"/>
      <c r="DN597" s="66"/>
      <c r="DO597" s="66"/>
      <c r="DP597" s="66"/>
      <c r="DQ597" s="66"/>
      <c r="DR597" s="66"/>
      <c r="DS597" s="66"/>
      <c r="DT597" s="66"/>
      <c r="DU597" s="66"/>
      <c r="DW597" s="66"/>
      <c r="DX597" s="66"/>
      <c r="DY597" s="66"/>
      <c r="EA597" s="66"/>
      <c r="EB597" s="66"/>
      <c r="EC597" s="66"/>
      <c r="EE597" s="66"/>
      <c r="EF597" s="66"/>
      <c r="EG597" s="66"/>
      <c r="EH597" s="66"/>
      <c r="EI597" s="66"/>
      <c r="EJ597" s="66"/>
      <c r="EK597" s="66"/>
      <c r="EN597" s="66"/>
      <c r="EO597" s="66"/>
      <c r="ER597" s="66"/>
      <c r="ES597" s="66"/>
      <c r="EV597" s="66"/>
      <c r="EW597" s="66"/>
      <c r="EX597" s="66"/>
      <c r="EY597" s="66"/>
      <c r="EZ597" s="66"/>
      <c r="FA597" s="66"/>
      <c r="FD597" s="66"/>
      <c r="FE597" s="66"/>
      <c r="FH597" s="66"/>
      <c r="FI597" s="66"/>
      <c r="FL597" s="66"/>
      <c r="FM597" s="66"/>
      <c r="FN597" s="66"/>
      <c r="FO597" s="66"/>
      <c r="FP597" s="66"/>
      <c r="FQ597" s="66"/>
      <c r="FS597" s="66"/>
      <c r="FT597" s="66"/>
      <c r="FU597" s="66"/>
      <c r="FW597" s="66"/>
      <c r="FX597" s="66"/>
      <c r="FY597" s="66"/>
      <c r="GA597" s="66"/>
      <c r="GB597" s="66"/>
      <c r="GC597" s="66"/>
      <c r="GD597" s="66"/>
      <c r="GE597" s="66"/>
      <c r="GF597" s="66"/>
      <c r="GG597" s="66"/>
      <c r="GH597" s="66"/>
      <c r="GI597" s="66"/>
      <c r="GJ597" s="66"/>
      <c r="GK597" s="66"/>
      <c r="GL597" s="66"/>
      <c r="GM597" s="66"/>
      <c r="GN597" s="66"/>
      <c r="GO597" s="66"/>
      <c r="GP597" s="66"/>
      <c r="GQ597" s="66"/>
      <c r="GR597" s="66"/>
      <c r="GS597" s="66"/>
      <c r="GT597" s="66"/>
      <c r="GU597" s="66"/>
      <c r="GV597" s="66"/>
      <c r="GW597" s="66"/>
      <c r="GX597" s="66"/>
      <c r="GY597" s="66"/>
      <c r="GZ597" s="66"/>
      <c r="HA597" s="66"/>
      <c r="HB597" s="66"/>
      <c r="HC597" s="66"/>
      <c r="HD597" s="66"/>
      <c r="HE597" s="66"/>
      <c r="HF597" s="66"/>
      <c r="HG597" s="66"/>
      <c r="HH597" s="66"/>
      <c r="HI597" s="66"/>
      <c r="HJ597" s="66"/>
      <c r="HK597" s="66"/>
      <c r="HL597" s="66"/>
      <c r="HM597" s="66"/>
    </row>
    <row r="598" spans="1:221">
      <c r="A598" s="66"/>
      <c r="B598" s="66"/>
      <c r="C598" s="66"/>
      <c r="D598" s="66"/>
      <c r="E598" s="66"/>
      <c r="F598" s="66"/>
      <c r="J598" s="66"/>
      <c r="K598" s="66"/>
      <c r="N598" s="66"/>
      <c r="O598" s="66"/>
      <c r="P598" s="66"/>
      <c r="Q598" s="66"/>
      <c r="S598" s="66"/>
      <c r="T598" s="66"/>
      <c r="U598" s="66"/>
      <c r="W598" s="66"/>
      <c r="X598" s="66"/>
      <c r="Y598" s="66"/>
      <c r="AA598" s="66"/>
      <c r="AB598" s="66"/>
      <c r="AC598" s="66"/>
      <c r="AD598" s="66"/>
      <c r="AE598" s="66"/>
      <c r="AF598" s="66"/>
      <c r="AG598" s="66"/>
      <c r="AJ598" s="66"/>
      <c r="AK598" s="66"/>
      <c r="AN598" s="66"/>
      <c r="AO598" s="66"/>
      <c r="AR598" s="66"/>
      <c r="AS598" s="66"/>
      <c r="AT598" s="66"/>
      <c r="AU598" s="66"/>
      <c r="AV598" s="66"/>
      <c r="AW598" s="66"/>
      <c r="AZ598" s="66"/>
      <c r="BA598" s="66"/>
      <c r="BD598" s="66"/>
      <c r="BE598" s="66"/>
      <c r="BH598" s="66"/>
      <c r="BI598" s="66"/>
      <c r="BJ598" s="66"/>
      <c r="BK598" s="66"/>
      <c r="BL598" s="66"/>
      <c r="BM598" s="66"/>
      <c r="BO598" s="66"/>
      <c r="BP598" s="66"/>
      <c r="BQ598" s="66"/>
      <c r="BS598" s="66"/>
      <c r="BT598" s="66"/>
      <c r="BU598" s="66"/>
      <c r="BW598" s="66"/>
      <c r="BX598" s="66"/>
      <c r="BY598" s="66"/>
      <c r="BZ598" s="66"/>
      <c r="CA598" s="66"/>
      <c r="CB598" s="66"/>
      <c r="CC598" s="66"/>
      <c r="CF598" s="66"/>
      <c r="CG598" s="66"/>
      <c r="CJ598" s="66"/>
      <c r="CK598" s="66"/>
      <c r="CN598" s="66"/>
      <c r="CO598" s="66"/>
      <c r="CP598" s="66"/>
      <c r="CQ598" s="66"/>
      <c r="CR598" s="66"/>
      <c r="CS598" s="66"/>
      <c r="CV598" s="66"/>
      <c r="CW598" s="66"/>
      <c r="CZ598" s="66"/>
      <c r="DA598" s="66"/>
      <c r="DD598" s="66"/>
      <c r="DE598" s="66"/>
      <c r="DF598" s="66"/>
      <c r="DG598" s="66"/>
      <c r="DH598" s="66"/>
      <c r="DI598" s="66"/>
      <c r="DJ598" s="66"/>
      <c r="DK598" s="66"/>
      <c r="DL598" s="66"/>
      <c r="DM598" s="66"/>
      <c r="DN598" s="66"/>
      <c r="DO598" s="66"/>
      <c r="DP598" s="66"/>
      <c r="DQ598" s="66"/>
      <c r="DR598" s="66"/>
      <c r="DS598" s="66"/>
      <c r="DT598" s="66"/>
      <c r="DU598" s="66"/>
      <c r="DW598" s="66"/>
      <c r="DX598" s="66"/>
      <c r="DY598" s="66"/>
      <c r="EA598" s="66"/>
      <c r="EB598" s="66"/>
      <c r="EC598" s="66"/>
      <c r="EE598" s="66"/>
      <c r="EF598" s="66"/>
      <c r="EG598" s="66"/>
      <c r="EH598" s="66"/>
      <c r="EI598" s="66"/>
      <c r="EJ598" s="66"/>
      <c r="EK598" s="66"/>
      <c r="EN598" s="66"/>
      <c r="EO598" s="66"/>
      <c r="ER598" s="66"/>
      <c r="ES598" s="66"/>
      <c r="EV598" s="66"/>
      <c r="EW598" s="66"/>
      <c r="EX598" s="66"/>
      <c r="EY598" s="66"/>
      <c r="EZ598" s="66"/>
      <c r="FA598" s="66"/>
      <c r="FD598" s="66"/>
      <c r="FE598" s="66"/>
      <c r="FH598" s="66"/>
      <c r="FI598" s="66"/>
      <c r="FL598" s="66"/>
      <c r="FM598" s="66"/>
      <c r="FN598" s="66"/>
      <c r="FO598" s="66"/>
      <c r="FP598" s="66"/>
      <c r="FQ598" s="66"/>
      <c r="FS598" s="66"/>
      <c r="FT598" s="66"/>
      <c r="FU598" s="66"/>
      <c r="FW598" s="66"/>
      <c r="FX598" s="66"/>
      <c r="FY598" s="66"/>
      <c r="GA598" s="66"/>
      <c r="GB598" s="66"/>
      <c r="GC598" s="66"/>
      <c r="GD598" s="66"/>
      <c r="GE598" s="66"/>
      <c r="GF598" s="66"/>
      <c r="GG598" s="66"/>
      <c r="GH598" s="66"/>
      <c r="GI598" s="66"/>
      <c r="GJ598" s="66"/>
      <c r="GK598" s="66"/>
      <c r="GL598" s="66"/>
      <c r="GM598" s="66"/>
      <c r="GN598" s="66"/>
      <c r="GO598" s="66"/>
      <c r="GP598" s="66"/>
      <c r="GQ598" s="66"/>
      <c r="GR598" s="66"/>
      <c r="GS598" s="66"/>
      <c r="GT598" s="66"/>
      <c r="GU598" s="66"/>
      <c r="GV598" s="66"/>
      <c r="GW598" s="66"/>
      <c r="GX598" s="66"/>
      <c r="GY598" s="66"/>
      <c r="GZ598" s="66"/>
      <c r="HA598" s="66"/>
      <c r="HB598" s="66"/>
      <c r="HC598" s="66"/>
      <c r="HD598" s="66"/>
      <c r="HE598" s="66"/>
      <c r="HF598" s="66"/>
      <c r="HG598" s="66"/>
      <c r="HH598" s="66"/>
      <c r="HI598" s="66"/>
      <c r="HJ598" s="66"/>
      <c r="HK598" s="66"/>
      <c r="HL598" s="66"/>
      <c r="HM598" s="66"/>
    </row>
    <row r="599" spans="1:221">
      <c r="A599" s="66"/>
      <c r="B599" s="66"/>
      <c r="C599" s="66"/>
      <c r="D599" s="66"/>
      <c r="E599" s="66"/>
      <c r="F599" s="66"/>
      <c r="J599" s="66"/>
      <c r="K599" s="66"/>
      <c r="N599" s="66"/>
      <c r="O599" s="66"/>
      <c r="P599" s="66"/>
      <c r="Q599" s="66"/>
      <c r="S599" s="66"/>
      <c r="T599" s="66"/>
      <c r="U599" s="66"/>
      <c r="W599" s="66"/>
      <c r="X599" s="66"/>
      <c r="Y599" s="66"/>
      <c r="AA599" s="66"/>
      <c r="AB599" s="66"/>
      <c r="AC599" s="66"/>
      <c r="AD599" s="66"/>
      <c r="AE599" s="66"/>
      <c r="AF599" s="66"/>
      <c r="AG599" s="66"/>
      <c r="AJ599" s="66"/>
      <c r="AK599" s="66"/>
      <c r="AN599" s="66"/>
      <c r="AO599" s="66"/>
      <c r="AR599" s="66"/>
      <c r="AS599" s="66"/>
      <c r="AT599" s="66"/>
      <c r="AU599" s="66"/>
      <c r="AV599" s="66"/>
      <c r="AW599" s="66"/>
      <c r="AZ599" s="66"/>
      <c r="BA599" s="66"/>
      <c r="BD599" s="66"/>
      <c r="BE599" s="66"/>
      <c r="BH599" s="66"/>
      <c r="BI599" s="66"/>
      <c r="BJ599" s="66"/>
      <c r="BK599" s="66"/>
      <c r="BL599" s="66"/>
      <c r="BM599" s="66"/>
      <c r="BO599" s="66"/>
      <c r="BP599" s="66"/>
      <c r="BQ599" s="66"/>
      <c r="BS599" s="66"/>
      <c r="BT599" s="66"/>
      <c r="BU599" s="66"/>
      <c r="BW599" s="66"/>
      <c r="BX599" s="66"/>
      <c r="BY599" s="66"/>
      <c r="BZ599" s="66"/>
      <c r="CA599" s="66"/>
      <c r="CB599" s="66"/>
      <c r="CC599" s="66"/>
      <c r="CF599" s="66"/>
      <c r="CG599" s="66"/>
      <c r="CJ599" s="66"/>
      <c r="CK599" s="66"/>
      <c r="CN599" s="66"/>
      <c r="CO599" s="66"/>
      <c r="CP599" s="66"/>
      <c r="CQ599" s="66"/>
      <c r="CR599" s="66"/>
      <c r="CS599" s="66"/>
      <c r="CV599" s="66"/>
      <c r="CW599" s="66"/>
      <c r="CZ599" s="66"/>
      <c r="DA599" s="66"/>
      <c r="DD599" s="66"/>
      <c r="DE599" s="66"/>
      <c r="DF599" s="66"/>
      <c r="DG599" s="66"/>
      <c r="DH599" s="66"/>
      <c r="DI599" s="66"/>
      <c r="DJ599" s="66"/>
      <c r="DK599" s="66"/>
      <c r="DL599" s="66"/>
      <c r="DM599" s="66"/>
      <c r="DN599" s="66"/>
      <c r="DO599" s="66"/>
      <c r="DP599" s="66"/>
      <c r="DQ599" s="66"/>
      <c r="DR599" s="66"/>
      <c r="DS599" s="66"/>
      <c r="DT599" s="66"/>
      <c r="DU599" s="66"/>
      <c r="DW599" s="66"/>
      <c r="DX599" s="66"/>
      <c r="DY599" s="66"/>
      <c r="EA599" s="66"/>
      <c r="EB599" s="66"/>
      <c r="EC599" s="66"/>
      <c r="EE599" s="66"/>
      <c r="EF599" s="66"/>
      <c r="EG599" s="66"/>
      <c r="EH599" s="66"/>
      <c r="EI599" s="66"/>
      <c r="EJ599" s="66"/>
      <c r="EK599" s="66"/>
      <c r="EN599" s="66"/>
      <c r="EO599" s="66"/>
      <c r="ER599" s="66"/>
      <c r="ES599" s="66"/>
      <c r="EV599" s="66"/>
      <c r="EW599" s="66"/>
      <c r="EX599" s="66"/>
      <c r="EY599" s="66"/>
      <c r="EZ599" s="66"/>
      <c r="FA599" s="66"/>
      <c r="FD599" s="66"/>
      <c r="FE599" s="66"/>
      <c r="FH599" s="66"/>
      <c r="FI599" s="66"/>
      <c r="FL599" s="66"/>
      <c r="FM599" s="66"/>
      <c r="FN599" s="66"/>
      <c r="FO599" s="66"/>
      <c r="FP599" s="66"/>
      <c r="FQ599" s="66"/>
      <c r="FS599" s="66"/>
      <c r="FT599" s="66"/>
      <c r="FU599" s="66"/>
      <c r="FW599" s="66"/>
      <c r="FX599" s="66"/>
      <c r="FY599" s="66"/>
      <c r="GA599" s="66"/>
      <c r="GB599" s="66"/>
      <c r="GC599" s="66"/>
      <c r="GD599" s="66"/>
      <c r="GE599" s="66"/>
      <c r="GF599" s="66"/>
      <c r="GG599" s="66"/>
      <c r="GH599" s="66"/>
      <c r="GI599" s="66"/>
      <c r="GJ599" s="66"/>
      <c r="GK599" s="66"/>
      <c r="GL599" s="66"/>
      <c r="GM599" s="66"/>
      <c r="GN599" s="66"/>
      <c r="GO599" s="66"/>
      <c r="GP599" s="66"/>
      <c r="GQ599" s="66"/>
      <c r="GR599" s="66"/>
      <c r="GS599" s="66"/>
      <c r="GT599" s="66"/>
      <c r="GU599" s="66"/>
      <c r="GV599" s="66"/>
      <c r="GW599" s="66"/>
      <c r="GX599" s="66"/>
      <c r="GY599" s="66"/>
      <c r="GZ599" s="66"/>
      <c r="HA599" s="66"/>
      <c r="HB599" s="66"/>
      <c r="HC599" s="66"/>
      <c r="HD599" s="66"/>
      <c r="HE599" s="66"/>
      <c r="HF599" s="66"/>
      <c r="HG599" s="66"/>
      <c r="HH599" s="66"/>
      <c r="HI599" s="66"/>
      <c r="HJ599" s="66"/>
      <c r="HK599" s="66"/>
      <c r="HL599" s="66"/>
      <c r="HM599" s="66"/>
    </row>
    <row r="600" spans="1:221">
      <c r="A600" s="66"/>
      <c r="B600" s="66"/>
      <c r="C600" s="66"/>
      <c r="D600" s="66"/>
      <c r="E600" s="66"/>
      <c r="F600" s="66"/>
      <c r="J600" s="66"/>
      <c r="K600" s="66"/>
      <c r="N600" s="66"/>
      <c r="O600" s="66"/>
      <c r="P600" s="66"/>
      <c r="Q600" s="66"/>
      <c r="S600" s="66"/>
      <c r="T600" s="66"/>
      <c r="U600" s="66"/>
      <c r="W600" s="66"/>
      <c r="X600" s="66"/>
      <c r="Y600" s="66"/>
      <c r="AA600" s="66"/>
      <c r="AB600" s="66"/>
      <c r="AC600" s="66"/>
      <c r="AD600" s="66"/>
      <c r="AE600" s="66"/>
      <c r="AF600" s="66"/>
      <c r="AG600" s="66"/>
      <c r="AJ600" s="66"/>
      <c r="AK600" s="66"/>
      <c r="AN600" s="66"/>
      <c r="AO600" s="66"/>
      <c r="AR600" s="66"/>
      <c r="AS600" s="66"/>
      <c r="AT600" s="66"/>
      <c r="AU600" s="66"/>
      <c r="AV600" s="66"/>
      <c r="AW600" s="66"/>
      <c r="AZ600" s="66"/>
      <c r="BA600" s="66"/>
      <c r="BD600" s="66"/>
      <c r="BE600" s="66"/>
      <c r="BH600" s="66"/>
      <c r="BI600" s="66"/>
      <c r="BJ600" s="66"/>
      <c r="BK600" s="66"/>
      <c r="BL600" s="66"/>
      <c r="BM600" s="66"/>
      <c r="BO600" s="66"/>
      <c r="BP600" s="66"/>
      <c r="BQ600" s="66"/>
      <c r="BS600" s="66"/>
      <c r="BT600" s="66"/>
      <c r="BU600" s="66"/>
      <c r="BW600" s="66"/>
      <c r="BX600" s="66"/>
      <c r="BY600" s="66"/>
      <c r="BZ600" s="66"/>
      <c r="CA600" s="66"/>
      <c r="CB600" s="66"/>
      <c r="CC600" s="66"/>
      <c r="CF600" s="66"/>
      <c r="CG600" s="66"/>
      <c r="CJ600" s="66"/>
      <c r="CK600" s="66"/>
      <c r="CN600" s="66"/>
      <c r="CO600" s="66"/>
      <c r="CP600" s="66"/>
      <c r="CQ600" s="66"/>
      <c r="CR600" s="66"/>
      <c r="CS600" s="66"/>
      <c r="CV600" s="66"/>
      <c r="CW600" s="66"/>
      <c r="CZ600" s="66"/>
      <c r="DA600" s="66"/>
      <c r="DD600" s="66"/>
      <c r="DE600" s="66"/>
      <c r="DF600" s="66"/>
      <c r="DG600" s="66"/>
      <c r="DH600" s="66"/>
      <c r="DI600" s="66"/>
      <c r="DJ600" s="66"/>
      <c r="DK600" s="66"/>
      <c r="DL600" s="66"/>
      <c r="DM600" s="66"/>
      <c r="DN600" s="66"/>
      <c r="DO600" s="66"/>
      <c r="DP600" s="66"/>
      <c r="DQ600" s="66"/>
      <c r="DR600" s="66"/>
      <c r="DS600" s="66"/>
      <c r="DT600" s="66"/>
      <c r="DU600" s="66"/>
      <c r="DW600" s="66"/>
      <c r="DX600" s="66"/>
      <c r="DY600" s="66"/>
      <c r="EA600" s="66"/>
      <c r="EB600" s="66"/>
      <c r="EC600" s="66"/>
      <c r="EE600" s="66"/>
      <c r="EF600" s="66"/>
      <c r="EG600" s="66"/>
      <c r="EH600" s="66"/>
      <c r="EI600" s="66"/>
      <c r="EJ600" s="66"/>
      <c r="EK600" s="66"/>
      <c r="EN600" s="66"/>
      <c r="EO600" s="66"/>
      <c r="ER600" s="66"/>
      <c r="ES600" s="66"/>
      <c r="EV600" s="66"/>
      <c r="EW600" s="66"/>
      <c r="EX600" s="66"/>
      <c r="EY600" s="66"/>
      <c r="EZ600" s="66"/>
      <c r="FA600" s="66"/>
      <c r="FD600" s="66"/>
      <c r="FE600" s="66"/>
      <c r="FH600" s="66"/>
      <c r="FI600" s="66"/>
      <c r="FL600" s="66"/>
      <c r="FM600" s="66"/>
      <c r="FN600" s="66"/>
      <c r="FO600" s="66"/>
      <c r="FP600" s="66"/>
      <c r="FQ600" s="66"/>
      <c r="FS600" s="66"/>
      <c r="FT600" s="66"/>
      <c r="FU600" s="66"/>
      <c r="FW600" s="66"/>
      <c r="FX600" s="66"/>
      <c r="FY600" s="66"/>
      <c r="GA600" s="66"/>
      <c r="GB600" s="66"/>
      <c r="GC600" s="66"/>
      <c r="GD600" s="66"/>
      <c r="GE600" s="66"/>
      <c r="GF600" s="66"/>
      <c r="GG600" s="66"/>
      <c r="GH600" s="66"/>
      <c r="GI600" s="66"/>
      <c r="GJ600" s="66"/>
      <c r="GK600" s="66"/>
      <c r="GL600" s="66"/>
      <c r="GM600" s="66"/>
      <c r="GN600" s="66"/>
      <c r="GO600" s="66"/>
      <c r="GP600" s="66"/>
      <c r="GQ600" s="66"/>
      <c r="GR600" s="66"/>
      <c r="GS600" s="66"/>
      <c r="GT600" s="66"/>
      <c r="GU600" s="66"/>
      <c r="GV600" s="66"/>
      <c r="GW600" s="66"/>
      <c r="GX600" s="66"/>
      <c r="GY600" s="66"/>
      <c r="GZ600" s="66"/>
      <c r="HA600" s="66"/>
      <c r="HB600" s="66"/>
      <c r="HC600" s="66"/>
      <c r="HD600" s="66"/>
      <c r="HE600" s="66"/>
      <c r="HF600" s="66"/>
      <c r="HG600" s="66"/>
      <c r="HH600" s="66"/>
      <c r="HI600" s="66"/>
      <c r="HJ600" s="66"/>
      <c r="HK600" s="66"/>
      <c r="HL600" s="66"/>
      <c r="HM600" s="66"/>
    </row>
    <row r="601" spans="1:221">
      <c r="A601" s="66"/>
      <c r="B601" s="66"/>
      <c r="C601" s="66"/>
      <c r="D601" s="66"/>
      <c r="E601" s="66"/>
      <c r="F601" s="66"/>
      <c r="J601" s="66"/>
      <c r="K601" s="66"/>
      <c r="N601" s="66"/>
      <c r="O601" s="66"/>
      <c r="P601" s="66"/>
      <c r="Q601" s="66"/>
      <c r="S601" s="66"/>
      <c r="T601" s="66"/>
      <c r="U601" s="66"/>
      <c r="W601" s="66"/>
      <c r="X601" s="66"/>
      <c r="Y601" s="66"/>
      <c r="AA601" s="66"/>
      <c r="AB601" s="66"/>
      <c r="AC601" s="66"/>
      <c r="AD601" s="66"/>
      <c r="AE601" s="66"/>
      <c r="AF601" s="66"/>
      <c r="AG601" s="66"/>
      <c r="AJ601" s="66"/>
      <c r="AK601" s="66"/>
      <c r="AN601" s="66"/>
      <c r="AO601" s="66"/>
      <c r="AR601" s="66"/>
      <c r="AS601" s="66"/>
      <c r="AT601" s="66"/>
      <c r="AU601" s="66"/>
      <c r="AV601" s="66"/>
      <c r="AW601" s="66"/>
      <c r="AZ601" s="66"/>
      <c r="BA601" s="66"/>
      <c r="BD601" s="66"/>
      <c r="BE601" s="66"/>
      <c r="BH601" s="66"/>
      <c r="BI601" s="66"/>
      <c r="BJ601" s="66"/>
      <c r="BK601" s="66"/>
      <c r="BL601" s="66"/>
      <c r="BM601" s="66"/>
      <c r="BO601" s="66"/>
      <c r="BP601" s="66"/>
      <c r="BQ601" s="66"/>
      <c r="BS601" s="66"/>
      <c r="BT601" s="66"/>
      <c r="BU601" s="66"/>
      <c r="BW601" s="66"/>
      <c r="BX601" s="66"/>
      <c r="BY601" s="66"/>
      <c r="BZ601" s="66"/>
      <c r="CA601" s="66"/>
      <c r="CB601" s="66"/>
      <c r="CC601" s="66"/>
      <c r="CF601" s="66"/>
      <c r="CG601" s="66"/>
      <c r="CJ601" s="66"/>
      <c r="CK601" s="66"/>
      <c r="CN601" s="66"/>
      <c r="CO601" s="66"/>
      <c r="CP601" s="66"/>
      <c r="CQ601" s="66"/>
      <c r="CR601" s="66"/>
      <c r="CS601" s="66"/>
      <c r="CV601" s="66"/>
      <c r="CW601" s="66"/>
      <c r="CZ601" s="66"/>
      <c r="DA601" s="66"/>
      <c r="DD601" s="66"/>
      <c r="DE601" s="66"/>
      <c r="DF601" s="66"/>
      <c r="DG601" s="66"/>
      <c r="DH601" s="66"/>
      <c r="DI601" s="66"/>
      <c r="DJ601" s="66"/>
      <c r="DK601" s="66"/>
      <c r="DL601" s="66"/>
      <c r="DM601" s="66"/>
      <c r="DN601" s="66"/>
      <c r="DO601" s="66"/>
      <c r="DP601" s="66"/>
      <c r="DQ601" s="66"/>
      <c r="DR601" s="66"/>
      <c r="DS601" s="66"/>
      <c r="DT601" s="66"/>
      <c r="DU601" s="66"/>
      <c r="DW601" s="66"/>
      <c r="DX601" s="66"/>
      <c r="DY601" s="66"/>
      <c r="EA601" s="66"/>
      <c r="EB601" s="66"/>
      <c r="EC601" s="66"/>
      <c r="EE601" s="66"/>
      <c r="EF601" s="66"/>
      <c r="EG601" s="66"/>
      <c r="EH601" s="66"/>
      <c r="EI601" s="66"/>
      <c r="EJ601" s="66"/>
      <c r="EK601" s="66"/>
      <c r="EN601" s="66"/>
      <c r="EO601" s="66"/>
      <c r="ER601" s="66"/>
      <c r="ES601" s="66"/>
      <c r="EV601" s="66"/>
      <c r="EW601" s="66"/>
      <c r="EX601" s="66"/>
      <c r="EY601" s="66"/>
      <c r="EZ601" s="66"/>
      <c r="FA601" s="66"/>
      <c r="FD601" s="66"/>
      <c r="FE601" s="66"/>
      <c r="FH601" s="66"/>
      <c r="FI601" s="66"/>
      <c r="FL601" s="66"/>
      <c r="FM601" s="66"/>
      <c r="FN601" s="66"/>
      <c r="FO601" s="66"/>
      <c r="FP601" s="66"/>
      <c r="FQ601" s="66"/>
      <c r="FS601" s="66"/>
      <c r="FT601" s="66"/>
      <c r="FU601" s="66"/>
      <c r="FW601" s="66"/>
      <c r="FX601" s="66"/>
      <c r="FY601" s="66"/>
      <c r="GA601" s="66"/>
      <c r="GB601" s="66"/>
      <c r="GC601" s="66"/>
      <c r="GD601" s="66"/>
      <c r="GE601" s="66"/>
      <c r="GF601" s="66"/>
      <c r="GG601" s="66"/>
      <c r="GH601" s="66"/>
      <c r="GI601" s="66"/>
      <c r="GJ601" s="66"/>
      <c r="GK601" s="66"/>
      <c r="GL601" s="66"/>
      <c r="GM601" s="66"/>
      <c r="GN601" s="66"/>
      <c r="GO601" s="66"/>
      <c r="GP601" s="66"/>
      <c r="GQ601" s="66"/>
      <c r="GR601" s="66"/>
      <c r="GS601" s="66"/>
      <c r="GT601" s="66"/>
      <c r="GU601" s="66"/>
      <c r="GV601" s="66"/>
      <c r="GW601" s="66"/>
      <c r="GX601" s="66"/>
      <c r="GY601" s="66"/>
      <c r="GZ601" s="66"/>
      <c r="HA601" s="66"/>
      <c r="HB601" s="66"/>
      <c r="HC601" s="66"/>
      <c r="HD601" s="66"/>
      <c r="HE601" s="66"/>
      <c r="HF601" s="66"/>
      <c r="HG601" s="66"/>
      <c r="HH601" s="66"/>
      <c r="HI601" s="66"/>
      <c r="HJ601" s="66"/>
      <c r="HK601" s="66"/>
      <c r="HL601" s="66"/>
      <c r="HM601" s="66"/>
    </row>
    <row r="602" spans="1:221">
      <c r="A602" s="66"/>
      <c r="B602" s="66"/>
      <c r="C602" s="66"/>
      <c r="D602" s="66"/>
      <c r="E602" s="66"/>
      <c r="F602" s="66"/>
      <c r="J602" s="66"/>
      <c r="K602" s="66"/>
      <c r="N602" s="66"/>
      <c r="O602" s="66"/>
      <c r="P602" s="66"/>
      <c r="Q602" s="66"/>
      <c r="S602" s="66"/>
      <c r="T602" s="66"/>
      <c r="U602" s="66"/>
      <c r="W602" s="66"/>
      <c r="X602" s="66"/>
      <c r="Y602" s="66"/>
      <c r="AA602" s="66"/>
      <c r="AB602" s="66"/>
      <c r="AC602" s="66"/>
      <c r="AD602" s="66"/>
      <c r="AE602" s="66"/>
      <c r="AF602" s="66"/>
      <c r="AG602" s="66"/>
      <c r="AJ602" s="66"/>
      <c r="AK602" s="66"/>
      <c r="AN602" s="66"/>
      <c r="AO602" s="66"/>
      <c r="AR602" s="66"/>
      <c r="AS602" s="66"/>
      <c r="AT602" s="66"/>
      <c r="AU602" s="66"/>
      <c r="AV602" s="66"/>
      <c r="AW602" s="66"/>
      <c r="AZ602" s="66"/>
      <c r="BA602" s="66"/>
      <c r="BD602" s="66"/>
      <c r="BE602" s="66"/>
      <c r="BH602" s="66"/>
      <c r="BI602" s="66"/>
      <c r="BJ602" s="66"/>
      <c r="BK602" s="66"/>
      <c r="BL602" s="66"/>
      <c r="BM602" s="66"/>
      <c r="BO602" s="66"/>
      <c r="BP602" s="66"/>
      <c r="BQ602" s="66"/>
      <c r="BS602" s="66"/>
      <c r="BT602" s="66"/>
      <c r="BU602" s="66"/>
      <c r="BW602" s="66"/>
      <c r="BX602" s="66"/>
      <c r="BY602" s="66"/>
      <c r="BZ602" s="66"/>
      <c r="CA602" s="66"/>
      <c r="CB602" s="66"/>
      <c r="CC602" s="66"/>
      <c r="CF602" s="66"/>
      <c r="CG602" s="66"/>
      <c r="CJ602" s="66"/>
      <c r="CK602" s="66"/>
      <c r="CN602" s="66"/>
      <c r="CO602" s="66"/>
      <c r="CP602" s="66"/>
      <c r="CQ602" s="66"/>
      <c r="CR602" s="66"/>
      <c r="CS602" s="66"/>
      <c r="CV602" s="66"/>
      <c r="CW602" s="66"/>
      <c r="CZ602" s="66"/>
      <c r="DA602" s="66"/>
      <c r="DD602" s="66"/>
      <c r="DE602" s="66"/>
      <c r="DF602" s="66"/>
      <c r="DG602" s="66"/>
      <c r="DH602" s="66"/>
      <c r="DI602" s="66"/>
      <c r="DJ602" s="66"/>
      <c r="DK602" s="66"/>
      <c r="DL602" s="66"/>
      <c r="DM602" s="66"/>
      <c r="DN602" s="66"/>
      <c r="DO602" s="66"/>
      <c r="DP602" s="66"/>
      <c r="DQ602" s="66"/>
      <c r="DR602" s="66"/>
      <c r="DS602" s="66"/>
      <c r="DT602" s="66"/>
      <c r="DU602" s="66"/>
      <c r="DW602" s="66"/>
      <c r="DX602" s="66"/>
      <c r="DY602" s="66"/>
      <c r="EA602" s="66"/>
      <c r="EB602" s="66"/>
      <c r="EC602" s="66"/>
      <c r="EE602" s="66"/>
      <c r="EF602" s="66"/>
      <c r="EG602" s="66"/>
      <c r="EH602" s="66"/>
      <c r="EI602" s="66"/>
      <c r="EJ602" s="66"/>
      <c r="EK602" s="66"/>
      <c r="EN602" s="66"/>
      <c r="EO602" s="66"/>
      <c r="ER602" s="66"/>
      <c r="ES602" s="66"/>
      <c r="EV602" s="66"/>
      <c r="EW602" s="66"/>
      <c r="EX602" s="66"/>
      <c r="EY602" s="66"/>
      <c r="EZ602" s="66"/>
      <c r="FA602" s="66"/>
      <c r="FD602" s="66"/>
      <c r="FE602" s="66"/>
      <c r="FH602" s="66"/>
      <c r="FI602" s="66"/>
      <c r="FL602" s="66"/>
      <c r="FM602" s="66"/>
      <c r="FN602" s="66"/>
      <c r="FO602" s="66"/>
      <c r="FP602" s="66"/>
      <c r="FQ602" s="66"/>
      <c r="FS602" s="66"/>
      <c r="FT602" s="66"/>
      <c r="FU602" s="66"/>
      <c r="FW602" s="66"/>
      <c r="FX602" s="66"/>
      <c r="FY602" s="66"/>
      <c r="GA602" s="66"/>
      <c r="GB602" s="66"/>
      <c r="GC602" s="66"/>
      <c r="GD602" s="66"/>
      <c r="GE602" s="66"/>
      <c r="GF602" s="66"/>
      <c r="GG602" s="66"/>
      <c r="GH602" s="66"/>
      <c r="GI602" s="66"/>
      <c r="GJ602" s="66"/>
      <c r="GK602" s="66"/>
      <c r="GL602" s="66"/>
      <c r="GM602" s="66"/>
      <c r="GN602" s="66"/>
      <c r="GO602" s="66"/>
      <c r="GP602" s="66"/>
      <c r="GQ602" s="66"/>
      <c r="GR602" s="66"/>
      <c r="GS602" s="66"/>
      <c r="GT602" s="66"/>
      <c r="GU602" s="66"/>
      <c r="GV602" s="66"/>
      <c r="GW602" s="66"/>
      <c r="GX602" s="66"/>
      <c r="GY602" s="66"/>
      <c r="GZ602" s="66"/>
      <c r="HA602" s="66"/>
      <c r="HB602" s="66"/>
      <c r="HC602" s="66"/>
      <c r="HD602" s="66"/>
      <c r="HE602" s="66"/>
      <c r="HF602" s="66"/>
      <c r="HG602" s="66"/>
      <c r="HH602" s="66"/>
      <c r="HI602" s="66"/>
      <c r="HJ602" s="66"/>
      <c r="HK602" s="66"/>
      <c r="HL602" s="66"/>
      <c r="HM602" s="66"/>
    </row>
    <row r="603" spans="1:221">
      <c r="A603" s="66"/>
      <c r="B603" s="66"/>
      <c r="C603" s="66"/>
      <c r="D603" s="66"/>
      <c r="E603" s="66"/>
      <c r="F603" s="66"/>
      <c r="J603" s="66"/>
      <c r="K603" s="66"/>
      <c r="N603" s="66"/>
      <c r="O603" s="66"/>
      <c r="P603" s="66"/>
      <c r="Q603" s="66"/>
      <c r="S603" s="66"/>
      <c r="T603" s="66"/>
      <c r="U603" s="66"/>
      <c r="W603" s="66"/>
      <c r="X603" s="66"/>
      <c r="Y603" s="66"/>
      <c r="AA603" s="66"/>
      <c r="AB603" s="66"/>
      <c r="AC603" s="66"/>
      <c r="AD603" s="66"/>
      <c r="AE603" s="66"/>
      <c r="AF603" s="66"/>
      <c r="AG603" s="66"/>
      <c r="AJ603" s="66"/>
      <c r="AK603" s="66"/>
      <c r="AN603" s="66"/>
      <c r="AO603" s="66"/>
      <c r="AR603" s="66"/>
      <c r="AS603" s="66"/>
      <c r="AT603" s="66"/>
      <c r="AU603" s="66"/>
      <c r="AV603" s="66"/>
      <c r="AW603" s="66"/>
      <c r="AZ603" s="66"/>
      <c r="BA603" s="66"/>
      <c r="BD603" s="66"/>
      <c r="BE603" s="66"/>
      <c r="BH603" s="66"/>
      <c r="BI603" s="66"/>
      <c r="BJ603" s="66"/>
      <c r="BK603" s="66"/>
      <c r="BL603" s="66"/>
      <c r="BM603" s="66"/>
      <c r="BO603" s="66"/>
      <c r="BP603" s="66"/>
      <c r="BQ603" s="66"/>
      <c r="BS603" s="66"/>
      <c r="BT603" s="66"/>
      <c r="BU603" s="66"/>
      <c r="BW603" s="66"/>
      <c r="BX603" s="66"/>
      <c r="BY603" s="66"/>
      <c r="BZ603" s="66"/>
      <c r="CA603" s="66"/>
      <c r="CB603" s="66"/>
      <c r="CC603" s="66"/>
      <c r="CF603" s="66"/>
      <c r="CG603" s="66"/>
      <c r="CJ603" s="66"/>
      <c r="CK603" s="66"/>
      <c r="CN603" s="66"/>
      <c r="CO603" s="66"/>
      <c r="CP603" s="66"/>
      <c r="CQ603" s="66"/>
      <c r="CR603" s="66"/>
      <c r="CS603" s="66"/>
      <c r="CV603" s="66"/>
      <c r="CW603" s="66"/>
      <c r="CZ603" s="66"/>
      <c r="DA603" s="66"/>
      <c r="DD603" s="66"/>
      <c r="DE603" s="66"/>
      <c r="DF603" s="66"/>
      <c r="DG603" s="66"/>
      <c r="DH603" s="66"/>
      <c r="DI603" s="66"/>
      <c r="DJ603" s="66"/>
      <c r="DK603" s="66"/>
      <c r="DL603" s="66"/>
      <c r="DM603" s="66"/>
      <c r="DN603" s="66"/>
      <c r="DO603" s="66"/>
      <c r="DP603" s="66"/>
      <c r="DQ603" s="66"/>
      <c r="DR603" s="66"/>
      <c r="DS603" s="66"/>
      <c r="DT603" s="66"/>
      <c r="DU603" s="66"/>
      <c r="DW603" s="66"/>
      <c r="DX603" s="66"/>
      <c r="DY603" s="66"/>
      <c r="EA603" s="66"/>
      <c r="EB603" s="66"/>
      <c r="EC603" s="66"/>
      <c r="EE603" s="66"/>
      <c r="EF603" s="66"/>
      <c r="EG603" s="66"/>
      <c r="EH603" s="66"/>
      <c r="EI603" s="66"/>
      <c r="EJ603" s="66"/>
      <c r="EK603" s="66"/>
      <c r="EN603" s="66"/>
      <c r="EO603" s="66"/>
      <c r="ER603" s="66"/>
      <c r="ES603" s="66"/>
      <c r="EV603" s="66"/>
      <c r="EW603" s="66"/>
      <c r="EX603" s="66"/>
      <c r="EY603" s="66"/>
      <c r="EZ603" s="66"/>
      <c r="FA603" s="66"/>
      <c r="FD603" s="66"/>
      <c r="FE603" s="66"/>
      <c r="FH603" s="66"/>
      <c r="FI603" s="66"/>
      <c r="FL603" s="66"/>
      <c r="FM603" s="66"/>
      <c r="FN603" s="66"/>
      <c r="FO603" s="66"/>
      <c r="FP603" s="66"/>
      <c r="FQ603" s="66"/>
      <c r="FS603" s="66"/>
      <c r="FT603" s="66"/>
      <c r="FU603" s="66"/>
      <c r="FW603" s="66"/>
      <c r="FX603" s="66"/>
      <c r="FY603" s="66"/>
      <c r="GA603" s="66"/>
      <c r="GB603" s="66"/>
      <c r="GC603" s="66"/>
      <c r="GD603" s="66"/>
      <c r="GE603" s="66"/>
      <c r="GF603" s="66"/>
      <c r="GG603" s="66"/>
      <c r="GH603" s="66"/>
      <c r="GI603" s="66"/>
      <c r="GJ603" s="66"/>
      <c r="GK603" s="66"/>
      <c r="GL603" s="66"/>
      <c r="GM603" s="66"/>
      <c r="GN603" s="66"/>
      <c r="GO603" s="66"/>
      <c r="GP603" s="66"/>
      <c r="GQ603" s="66"/>
      <c r="GR603" s="66"/>
      <c r="GS603" s="66"/>
      <c r="GT603" s="66"/>
      <c r="GU603" s="66"/>
      <c r="GV603" s="66"/>
      <c r="GW603" s="66"/>
      <c r="GX603" s="66"/>
      <c r="GY603" s="66"/>
      <c r="GZ603" s="66"/>
      <c r="HA603" s="66"/>
      <c r="HB603" s="66"/>
      <c r="HC603" s="66"/>
      <c r="HD603" s="66"/>
      <c r="HE603" s="66"/>
      <c r="HF603" s="66"/>
      <c r="HG603" s="66"/>
      <c r="HH603" s="66"/>
      <c r="HI603" s="66"/>
      <c r="HJ603" s="66"/>
      <c r="HK603" s="66"/>
      <c r="HL603" s="66"/>
      <c r="HM603" s="66"/>
    </row>
    <row r="604" spans="1:221">
      <c r="A604" s="66"/>
      <c r="B604" s="66"/>
      <c r="C604" s="66"/>
      <c r="D604" s="66"/>
      <c r="E604" s="66"/>
      <c r="F604" s="66"/>
      <c r="J604" s="66"/>
      <c r="K604" s="66"/>
      <c r="N604" s="66"/>
      <c r="O604" s="66"/>
      <c r="P604" s="66"/>
      <c r="Q604" s="66"/>
      <c r="S604" s="66"/>
      <c r="T604" s="66"/>
      <c r="U604" s="66"/>
      <c r="W604" s="66"/>
      <c r="X604" s="66"/>
      <c r="Y604" s="66"/>
      <c r="AA604" s="66"/>
      <c r="AB604" s="66"/>
      <c r="AC604" s="66"/>
      <c r="AD604" s="66"/>
      <c r="AE604" s="66"/>
      <c r="AF604" s="66"/>
      <c r="AG604" s="66"/>
      <c r="AJ604" s="66"/>
      <c r="AK604" s="66"/>
      <c r="AN604" s="66"/>
      <c r="AO604" s="66"/>
      <c r="AR604" s="66"/>
      <c r="AS604" s="66"/>
      <c r="AT604" s="66"/>
      <c r="AU604" s="66"/>
      <c r="AV604" s="66"/>
      <c r="AW604" s="66"/>
      <c r="AZ604" s="66"/>
      <c r="BA604" s="66"/>
      <c r="BD604" s="66"/>
      <c r="BE604" s="66"/>
      <c r="BH604" s="66"/>
      <c r="BI604" s="66"/>
      <c r="BJ604" s="66"/>
      <c r="BK604" s="66"/>
      <c r="BL604" s="66"/>
      <c r="BM604" s="66"/>
      <c r="BO604" s="66"/>
      <c r="BP604" s="66"/>
      <c r="BQ604" s="66"/>
      <c r="BS604" s="66"/>
      <c r="BT604" s="66"/>
      <c r="BU604" s="66"/>
      <c r="BW604" s="66"/>
      <c r="BX604" s="66"/>
      <c r="BY604" s="66"/>
      <c r="BZ604" s="66"/>
      <c r="CA604" s="66"/>
      <c r="CB604" s="66"/>
      <c r="CC604" s="66"/>
      <c r="CF604" s="66"/>
      <c r="CG604" s="66"/>
      <c r="CJ604" s="66"/>
      <c r="CK604" s="66"/>
      <c r="CN604" s="66"/>
      <c r="CO604" s="66"/>
      <c r="CP604" s="66"/>
      <c r="CQ604" s="66"/>
      <c r="CR604" s="66"/>
      <c r="CS604" s="66"/>
      <c r="CV604" s="66"/>
      <c r="CW604" s="66"/>
      <c r="CZ604" s="66"/>
      <c r="DA604" s="66"/>
      <c r="DD604" s="66"/>
      <c r="DE604" s="66"/>
      <c r="DF604" s="66"/>
      <c r="DG604" s="66"/>
      <c r="DH604" s="66"/>
      <c r="DI604" s="66"/>
      <c r="DJ604" s="66"/>
      <c r="DK604" s="66"/>
      <c r="DL604" s="66"/>
      <c r="DM604" s="66"/>
      <c r="DN604" s="66"/>
      <c r="DO604" s="66"/>
      <c r="DP604" s="66"/>
      <c r="DQ604" s="66"/>
      <c r="DR604" s="66"/>
      <c r="DS604" s="66"/>
      <c r="DT604" s="66"/>
      <c r="DU604" s="66"/>
      <c r="DW604" s="66"/>
      <c r="DX604" s="66"/>
      <c r="DY604" s="66"/>
      <c r="EA604" s="66"/>
      <c r="EB604" s="66"/>
      <c r="EC604" s="66"/>
      <c r="EE604" s="66"/>
      <c r="EF604" s="66"/>
      <c r="EG604" s="66"/>
      <c r="EH604" s="66"/>
      <c r="EI604" s="66"/>
      <c r="EJ604" s="66"/>
      <c r="EK604" s="66"/>
      <c r="EN604" s="66"/>
      <c r="EO604" s="66"/>
      <c r="ER604" s="66"/>
      <c r="ES604" s="66"/>
      <c r="EV604" s="66"/>
      <c r="EW604" s="66"/>
      <c r="EX604" s="66"/>
      <c r="EY604" s="66"/>
      <c r="EZ604" s="66"/>
      <c r="FA604" s="66"/>
      <c r="FD604" s="66"/>
      <c r="FE604" s="66"/>
      <c r="FH604" s="66"/>
      <c r="FI604" s="66"/>
      <c r="FL604" s="66"/>
      <c r="FM604" s="66"/>
      <c r="FN604" s="66"/>
      <c r="FO604" s="66"/>
      <c r="FP604" s="66"/>
      <c r="FQ604" s="66"/>
      <c r="FS604" s="66"/>
      <c r="FT604" s="66"/>
      <c r="FU604" s="66"/>
      <c r="FW604" s="66"/>
      <c r="FX604" s="66"/>
      <c r="FY604" s="66"/>
      <c r="GA604" s="66"/>
      <c r="GB604" s="66"/>
      <c r="GC604" s="66"/>
      <c r="GD604" s="66"/>
      <c r="GE604" s="66"/>
      <c r="GF604" s="66"/>
      <c r="GG604" s="66"/>
      <c r="GH604" s="66"/>
      <c r="GI604" s="66"/>
      <c r="GJ604" s="66"/>
      <c r="GK604" s="66"/>
      <c r="GL604" s="66"/>
      <c r="GM604" s="66"/>
      <c r="GN604" s="66"/>
      <c r="GO604" s="66"/>
      <c r="GP604" s="66"/>
      <c r="GQ604" s="66"/>
      <c r="GR604" s="66"/>
      <c r="GS604" s="66"/>
      <c r="GT604" s="66"/>
      <c r="GU604" s="66"/>
      <c r="GV604" s="66"/>
      <c r="GW604" s="66"/>
      <c r="GX604" s="66"/>
      <c r="GY604" s="66"/>
      <c r="GZ604" s="66"/>
      <c r="HA604" s="66"/>
      <c r="HB604" s="66"/>
      <c r="HC604" s="66"/>
      <c r="HD604" s="66"/>
      <c r="HE604" s="66"/>
      <c r="HF604" s="66"/>
      <c r="HG604" s="66"/>
      <c r="HH604" s="66"/>
      <c r="HI604" s="66"/>
      <c r="HJ604" s="66"/>
      <c r="HK604" s="66"/>
      <c r="HL604" s="66"/>
      <c r="HM604" s="66"/>
    </row>
    <row r="605" spans="1:221">
      <c r="A605" s="66"/>
      <c r="B605" s="66"/>
      <c r="C605" s="66"/>
      <c r="D605" s="66"/>
      <c r="E605" s="66"/>
      <c r="F605" s="66"/>
      <c r="J605" s="66"/>
      <c r="K605" s="66"/>
      <c r="N605" s="66"/>
      <c r="O605" s="66"/>
      <c r="P605" s="66"/>
      <c r="Q605" s="66"/>
      <c r="S605" s="66"/>
      <c r="T605" s="66"/>
      <c r="U605" s="66"/>
      <c r="W605" s="66"/>
      <c r="X605" s="66"/>
      <c r="Y605" s="66"/>
      <c r="AA605" s="66"/>
      <c r="AB605" s="66"/>
      <c r="AC605" s="66"/>
      <c r="AD605" s="66"/>
      <c r="AE605" s="66"/>
      <c r="AF605" s="66"/>
      <c r="AG605" s="66"/>
      <c r="AJ605" s="66"/>
      <c r="AK605" s="66"/>
      <c r="AN605" s="66"/>
      <c r="AO605" s="66"/>
      <c r="AR605" s="66"/>
      <c r="AS605" s="66"/>
      <c r="AT605" s="66"/>
      <c r="AU605" s="66"/>
      <c r="AV605" s="66"/>
      <c r="AW605" s="66"/>
      <c r="AZ605" s="66"/>
      <c r="BA605" s="66"/>
      <c r="BD605" s="66"/>
      <c r="BE605" s="66"/>
      <c r="BH605" s="66"/>
      <c r="BI605" s="66"/>
      <c r="BJ605" s="66"/>
      <c r="BK605" s="66"/>
      <c r="BL605" s="66"/>
      <c r="BM605" s="66"/>
      <c r="BO605" s="66"/>
      <c r="BP605" s="66"/>
      <c r="BQ605" s="66"/>
      <c r="BS605" s="66"/>
      <c r="BT605" s="66"/>
      <c r="BU605" s="66"/>
      <c r="BW605" s="66"/>
      <c r="BX605" s="66"/>
      <c r="BY605" s="66"/>
      <c r="BZ605" s="66"/>
      <c r="CA605" s="66"/>
      <c r="CB605" s="66"/>
      <c r="CC605" s="66"/>
      <c r="CF605" s="66"/>
      <c r="CG605" s="66"/>
      <c r="CJ605" s="66"/>
      <c r="CK605" s="66"/>
      <c r="CN605" s="66"/>
      <c r="CO605" s="66"/>
      <c r="CP605" s="66"/>
      <c r="CQ605" s="66"/>
      <c r="CR605" s="66"/>
      <c r="CS605" s="66"/>
      <c r="CV605" s="66"/>
      <c r="CW605" s="66"/>
      <c r="CZ605" s="66"/>
      <c r="DA605" s="66"/>
      <c r="DD605" s="66"/>
      <c r="DE605" s="66"/>
      <c r="DF605" s="66"/>
      <c r="DG605" s="66"/>
      <c r="DH605" s="66"/>
      <c r="DI605" s="66"/>
      <c r="DJ605" s="66"/>
      <c r="DK605" s="66"/>
      <c r="DL605" s="66"/>
      <c r="DM605" s="66"/>
      <c r="DN605" s="66"/>
      <c r="DO605" s="66"/>
      <c r="DP605" s="66"/>
      <c r="DQ605" s="66"/>
      <c r="DR605" s="66"/>
      <c r="DS605" s="66"/>
      <c r="DT605" s="66"/>
      <c r="DU605" s="66"/>
      <c r="DW605" s="66"/>
      <c r="DX605" s="66"/>
      <c r="DY605" s="66"/>
      <c r="EA605" s="66"/>
      <c r="EB605" s="66"/>
      <c r="EC605" s="66"/>
      <c r="EE605" s="66"/>
      <c r="EF605" s="66"/>
      <c r="EG605" s="66"/>
      <c r="EH605" s="66"/>
      <c r="EI605" s="66"/>
      <c r="EJ605" s="66"/>
      <c r="EK605" s="66"/>
      <c r="EN605" s="66"/>
      <c r="EO605" s="66"/>
      <c r="ER605" s="66"/>
      <c r="ES605" s="66"/>
      <c r="EV605" s="66"/>
      <c r="EW605" s="66"/>
      <c r="EX605" s="66"/>
      <c r="EY605" s="66"/>
      <c r="EZ605" s="66"/>
      <c r="FA605" s="66"/>
      <c r="FD605" s="66"/>
      <c r="FE605" s="66"/>
      <c r="FH605" s="66"/>
      <c r="FI605" s="66"/>
      <c r="FL605" s="66"/>
      <c r="FM605" s="66"/>
      <c r="FN605" s="66"/>
      <c r="FO605" s="66"/>
      <c r="FP605" s="66"/>
      <c r="FQ605" s="66"/>
      <c r="FS605" s="66"/>
      <c r="FT605" s="66"/>
      <c r="FU605" s="66"/>
      <c r="FW605" s="66"/>
      <c r="FX605" s="66"/>
      <c r="FY605" s="66"/>
      <c r="GA605" s="66"/>
      <c r="GB605" s="66"/>
      <c r="GC605" s="66"/>
      <c r="GD605" s="66"/>
      <c r="GE605" s="66"/>
      <c r="GF605" s="66"/>
      <c r="GG605" s="66"/>
      <c r="GH605" s="66"/>
      <c r="GI605" s="66"/>
      <c r="GJ605" s="66"/>
      <c r="GK605" s="66"/>
      <c r="GL605" s="66"/>
      <c r="GM605" s="66"/>
      <c r="GN605" s="66"/>
      <c r="GO605" s="66"/>
      <c r="GP605" s="66"/>
      <c r="GQ605" s="66"/>
      <c r="GR605" s="66"/>
      <c r="GS605" s="66"/>
      <c r="GT605" s="66"/>
      <c r="GU605" s="66"/>
      <c r="GV605" s="66"/>
      <c r="GW605" s="66"/>
      <c r="GX605" s="66"/>
      <c r="GY605" s="66"/>
      <c r="GZ605" s="66"/>
      <c r="HA605" s="66"/>
      <c r="HB605" s="66"/>
      <c r="HC605" s="66"/>
      <c r="HD605" s="66"/>
      <c r="HE605" s="66"/>
      <c r="HF605" s="66"/>
      <c r="HG605" s="66"/>
      <c r="HH605" s="66"/>
      <c r="HI605" s="66"/>
      <c r="HJ605" s="66"/>
      <c r="HK605" s="66"/>
      <c r="HL605" s="66"/>
      <c r="HM605" s="66"/>
    </row>
    <row r="606" spans="1:221">
      <c r="A606" s="66"/>
      <c r="B606" s="66"/>
      <c r="C606" s="66"/>
      <c r="D606" s="66"/>
      <c r="E606" s="66"/>
      <c r="F606" s="66"/>
      <c r="J606" s="66"/>
      <c r="K606" s="66"/>
      <c r="N606" s="66"/>
      <c r="O606" s="66"/>
      <c r="P606" s="66"/>
      <c r="Q606" s="66"/>
      <c r="S606" s="66"/>
      <c r="T606" s="66"/>
      <c r="U606" s="66"/>
      <c r="W606" s="66"/>
      <c r="X606" s="66"/>
      <c r="Y606" s="66"/>
      <c r="AA606" s="66"/>
      <c r="AB606" s="66"/>
      <c r="AC606" s="66"/>
      <c r="AD606" s="66"/>
      <c r="AE606" s="66"/>
      <c r="AF606" s="66"/>
      <c r="AG606" s="66"/>
      <c r="AJ606" s="66"/>
      <c r="AK606" s="66"/>
      <c r="AN606" s="66"/>
      <c r="AO606" s="66"/>
      <c r="AR606" s="66"/>
      <c r="AS606" s="66"/>
      <c r="AT606" s="66"/>
      <c r="AU606" s="66"/>
      <c r="AV606" s="66"/>
      <c r="AW606" s="66"/>
      <c r="AZ606" s="66"/>
      <c r="BA606" s="66"/>
      <c r="BD606" s="66"/>
      <c r="BE606" s="66"/>
      <c r="BH606" s="66"/>
      <c r="BI606" s="66"/>
      <c r="BJ606" s="66"/>
      <c r="BK606" s="66"/>
      <c r="BL606" s="66"/>
      <c r="BM606" s="66"/>
      <c r="BO606" s="66"/>
      <c r="BP606" s="66"/>
      <c r="BQ606" s="66"/>
      <c r="BS606" s="66"/>
      <c r="BT606" s="66"/>
      <c r="BU606" s="66"/>
      <c r="BW606" s="66"/>
      <c r="BX606" s="66"/>
      <c r="BY606" s="66"/>
      <c r="BZ606" s="66"/>
      <c r="CA606" s="66"/>
      <c r="CB606" s="66"/>
      <c r="CC606" s="66"/>
      <c r="CF606" s="66"/>
      <c r="CG606" s="66"/>
      <c r="CJ606" s="66"/>
      <c r="CK606" s="66"/>
      <c r="CN606" s="66"/>
      <c r="CO606" s="66"/>
      <c r="CP606" s="66"/>
      <c r="CQ606" s="66"/>
      <c r="CR606" s="66"/>
      <c r="CS606" s="66"/>
      <c r="CV606" s="66"/>
      <c r="CW606" s="66"/>
      <c r="CZ606" s="66"/>
      <c r="DA606" s="66"/>
      <c r="DD606" s="66"/>
      <c r="DE606" s="66"/>
      <c r="DF606" s="66"/>
      <c r="DG606" s="66"/>
      <c r="DH606" s="66"/>
      <c r="DI606" s="66"/>
      <c r="DJ606" s="66"/>
      <c r="DK606" s="66"/>
      <c r="DL606" s="66"/>
      <c r="DM606" s="66"/>
      <c r="DN606" s="66"/>
      <c r="DO606" s="66"/>
      <c r="DP606" s="66"/>
      <c r="DQ606" s="66"/>
      <c r="DR606" s="66"/>
      <c r="DS606" s="66"/>
      <c r="DT606" s="66"/>
      <c r="DU606" s="66"/>
      <c r="DW606" s="66"/>
      <c r="DX606" s="66"/>
      <c r="DY606" s="66"/>
      <c r="EA606" s="66"/>
      <c r="EB606" s="66"/>
      <c r="EC606" s="66"/>
      <c r="EE606" s="66"/>
      <c r="EF606" s="66"/>
      <c r="EG606" s="66"/>
      <c r="EH606" s="66"/>
      <c r="EI606" s="66"/>
      <c r="EJ606" s="66"/>
      <c r="EK606" s="66"/>
      <c r="EN606" s="66"/>
      <c r="EO606" s="66"/>
      <c r="ER606" s="66"/>
      <c r="ES606" s="66"/>
      <c r="EV606" s="66"/>
      <c r="EW606" s="66"/>
      <c r="EX606" s="66"/>
      <c r="EY606" s="66"/>
      <c r="EZ606" s="66"/>
      <c r="FA606" s="66"/>
      <c r="FD606" s="66"/>
      <c r="FE606" s="66"/>
      <c r="FH606" s="66"/>
      <c r="FI606" s="66"/>
      <c r="FL606" s="66"/>
      <c r="FM606" s="66"/>
      <c r="FN606" s="66"/>
      <c r="FO606" s="66"/>
      <c r="FP606" s="66"/>
      <c r="FQ606" s="66"/>
      <c r="FS606" s="66"/>
      <c r="FT606" s="66"/>
      <c r="FU606" s="66"/>
      <c r="FW606" s="66"/>
      <c r="FX606" s="66"/>
      <c r="FY606" s="66"/>
      <c r="GA606" s="66"/>
      <c r="GB606" s="66"/>
      <c r="GC606" s="66"/>
      <c r="GD606" s="66"/>
      <c r="GE606" s="66"/>
      <c r="GF606" s="66"/>
      <c r="GG606" s="66"/>
      <c r="GH606" s="66"/>
      <c r="GI606" s="66"/>
      <c r="GJ606" s="66"/>
      <c r="GK606" s="66"/>
      <c r="GL606" s="66"/>
      <c r="GM606" s="66"/>
      <c r="GN606" s="66"/>
      <c r="GO606" s="66"/>
      <c r="GP606" s="66"/>
      <c r="GQ606" s="66"/>
      <c r="GR606" s="66"/>
      <c r="GS606" s="66"/>
      <c r="GT606" s="66"/>
      <c r="GU606" s="66"/>
      <c r="GV606" s="66"/>
      <c r="GW606" s="66"/>
      <c r="GX606" s="66"/>
      <c r="GY606" s="66"/>
      <c r="GZ606" s="66"/>
      <c r="HA606" s="66"/>
      <c r="HB606" s="66"/>
      <c r="HC606" s="66"/>
      <c r="HD606" s="66"/>
      <c r="HE606" s="66"/>
      <c r="HF606" s="66"/>
      <c r="HG606" s="66"/>
      <c r="HH606" s="66"/>
      <c r="HI606" s="66"/>
      <c r="HJ606" s="66"/>
      <c r="HK606" s="66"/>
      <c r="HL606" s="66"/>
      <c r="HM606" s="66"/>
    </row>
    <row r="607" spans="1:221">
      <c r="A607" s="66"/>
      <c r="B607" s="66"/>
      <c r="C607" s="66"/>
      <c r="D607" s="66"/>
      <c r="E607" s="66"/>
      <c r="F607" s="66"/>
      <c r="J607" s="66"/>
      <c r="K607" s="66"/>
      <c r="N607" s="66"/>
      <c r="O607" s="66"/>
      <c r="P607" s="66"/>
      <c r="Q607" s="66"/>
      <c r="S607" s="66"/>
      <c r="T607" s="66"/>
      <c r="U607" s="66"/>
      <c r="W607" s="66"/>
      <c r="X607" s="66"/>
      <c r="Y607" s="66"/>
      <c r="AA607" s="66"/>
      <c r="AB607" s="66"/>
      <c r="AC607" s="66"/>
      <c r="AD607" s="66"/>
      <c r="AE607" s="66"/>
      <c r="AF607" s="66"/>
      <c r="AG607" s="66"/>
      <c r="AJ607" s="66"/>
      <c r="AK607" s="66"/>
      <c r="AN607" s="66"/>
      <c r="AO607" s="66"/>
      <c r="AR607" s="66"/>
      <c r="AS607" s="66"/>
      <c r="AT607" s="66"/>
      <c r="AU607" s="66"/>
      <c r="AV607" s="66"/>
      <c r="AW607" s="66"/>
      <c r="AZ607" s="66"/>
      <c r="BA607" s="66"/>
      <c r="BD607" s="66"/>
      <c r="BE607" s="66"/>
      <c r="BH607" s="66"/>
      <c r="BI607" s="66"/>
      <c r="BJ607" s="66"/>
      <c r="BK607" s="66"/>
      <c r="BL607" s="66"/>
      <c r="BM607" s="66"/>
      <c r="BO607" s="66"/>
      <c r="BP607" s="66"/>
      <c r="BQ607" s="66"/>
      <c r="BS607" s="66"/>
      <c r="BT607" s="66"/>
      <c r="BU607" s="66"/>
      <c r="BW607" s="66"/>
      <c r="BX607" s="66"/>
      <c r="BY607" s="66"/>
      <c r="BZ607" s="66"/>
      <c r="CA607" s="66"/>
      <c r="CB607" s="66"/>
      <c r="CC607" s="66"/>
      <c r="CF607" s="66"/>
      <c r="CG607" s="66"/>
      <c r="CJ607" s="66"/>
      <c r="CK607" s="66"/>
      <c r="CN607" s="66"/>
      <c r="CO607" s="66"/>
      <c r="CP607" s="66"/>
      <c r="CQ607" s="66"/>
      <c r="CR607" s="66"/>
      <c r="CS607" s="66"/>
      <c r="CV607" s="66"/>
      <c r="CW607" s="66"/>
      <c r="CZ607" s="66"/>
      <c r="DA607" s="66"/>
      <c r="DD607" s="66"/>
      <c r="DE607" s="66"/>
      <c r="DF607" s="66"/>
      <c r="DG607" s="66"/>
      <c r="DH607" s="66"/>
      <c r="DI607" s="66"/>
      <c r="DJ607" s="66"/>
      <c r="DK607" s="66"/>
      <c r="DL607" s="66"/>
      <c r="DM607" s="66"/>
      <c r="DN607" s="66"/>
      <c r="DO607" s="66"/>
      <c r="DP607" s="66"/>
      <c r="DQ607" s="66"/>
      <c r="DR607" s="66"/>
      <c r="DS607" s="66"/>
      <c r="DT607" s="66"/>
      <c r="DU607" s="66"/>
      <c r="DW607" s="66"/>
      <c r="DX607" s="66"/>
      <c r="DY607" s="66"/>
      <c r="EA607" s="66"/>
      <c r="EB607" s="66"/>
      <c r="EC607" s="66"/>
      <c r="EE607" s="66"/>
      <c r="EF607" s="66"/>
      <c r="EG607" s="66"/>
      <c r="EH607" s="66"/>
      <c r="EI607" s="66"/>
      <c r="EJ607" s="66"/>
      <c r="EK607" s="66"/>
      <c r="EN607" s="66"/>
      <c r="EO607" s="66"/>
      <c r="ER607" s="66"/>
      <c r="ES607" s="66"/>
      <c r="EV607" s="66"/>
      <c r="EW607" s="66"/>
      <c r="EX607" s="66"/>
      <c r="EY607" s="66"/>
      <c r="EZ607" s="66"/>
      <c r="FA607" s="66"/>
      <c r="FD607" s="66"/>
      <c r="FE607" s="66"/>
      <c r="FH607" s="66"/>
      <c r="FI607" s="66"/>
      <c r="FL607" s="66"/>
      <c r="FM607" s="66"/>
      <c r="FN607" s="66"/>
      <c r="FO607" s="66"/>
      <c r="FP607" s="66"/>
      <c r="FQ607" s="66"/>
      <c r="FS607" s="66"/>
      <c r="FT607" s="66"/>
      <c r="FU607" s="66"/>
      <c r="FW607" s="66"/>
      <c r="FX607" s="66"/>
      <c r="FY607" s="66"/>
      <c r="GA607" s="66"/>
      <c r="GB607" s="66"/>
      <c r="GC607" s="66"/>
      <c r="GD607" s="66"/>
      <c r="GE607" s="66"/>
      <c r="GF607" s="66"/>
      <c r="GG607" s="66"/>
      <c r="GH607" s="66"/>
      <c r="GI607" s="66"/>
      <c r="GJ607" s="66"/>
      <c r="GK607" s="66"/>
      <c r="GL607" s="66"/>
      <c r="GM607" s="66"/>
      <c r="GN607" s="66"/>
      <c r="GO607" s="66"/>
      <c r="GP607" s="66"/>
      <c r="GQ607" s="66"/>
      <c r="GR607" s="66"/>
      <c r="GS607" s="66"/>
      <c r="GT607" s="66"/>
      <c r="GU607" s="66"/>
      <c r="GV607" s="66"/>
      <c r="GW607" s="66"/>
      <c r="GX607" s="66"/>
      <c r="GY607" s="66"/>
      <c r="GZ607" s="66"/>
      <c r="HA607" s="66"/>
      <c r="HB607" s="66"/>
      <c r="HC607" s="66"/>
      <c r="HD607" s="66"/>
      <c r="HE607" s="66"/>
      <c r="HF607" s="66"/>
      <c r="HG607" s="66"/>
      <c r="HH607" s="66"/>
      <c r="HI607" s="66"/>
      <c r="HJ607" s="66"/>
      <c r="HK607" s="66"/>
      <c r="HL607" s="66"/>
      <c r="HM607" s="66"/>
    </row>
    <row r="608" spans="1:221">
      <c r="A608" s="66"/>
      <c r="B608" s="66"/>
      <c r="C608" s="66"/>
      <c r="D608" s="66"/>
      <c r="E608" s="66"/>
      <c r="F608" s="66"/>
      <c r="J608" s="66"/>
      <c r="K608" s="66"/>
      <c r="N608" s="66"/>
      <c r="O608" s="66"/>
      <c r="P608" s="66"/>
      <c r="Q608" s="66"/>
      <c r="S608" s="66"/>
      <c r="T608" s="66"/>
      <c r="U608" s="66"/>
      <c r="W608" s="66"/>
      <c r="X608" s="66"/>
      <c r="Y608" s="66"/>
      <c r="AA608" s="66"/>
      <c r="AB608" s="66"/>
      <c r="AC608" s="66"/>
      <c r="AD608" s="66"/>
      <c r="AE608" s="66"/>
      <c r="AF608" s="66"/>
      <c r="AG608" s="66"/>
      <c r="AJ608" s="66"/>
      <c r="AK608" s="66"/>
      <c r="AN608" s="66"/>
      <c r="AO608" s="66"/>
      <c r="AR608" s="66"/>
      <c r="AS608" s="66"/>
      <c r="AT608" s="66"/>
      <c r="AU608" s="66"/>
      <c r="AV608" s="66"/>
      <c r="AW608" s="66"/>
      <c r="AZ608" s="66"/>
      <c r="BA608" s="66"/>
      <c r="BD608" s="66"/>
      <c r="BE608" s="66"/>
      <c r="BH608" s="66"/>
      <c r="BI608" s="66"/>
      <c r="BJ608" s="66"/>
      <c r="BK608" s="66"/>
      <c r="BL608" s="66"/>
      <c r="BM608" s="66"/>
      <c r="BO608" s="66"/>
      <c r="BP608" s="66"/>
      <c r="BQ608" s="66"/>
      <c r="BS608" s="66"/>
      <c r="BT608" s="66"/>
      <c r="BU608" s="66"/>
      <c r="BW608" s="66"/>
      <c r="BX608" s="66"/>
      <c r="BY608" s="66"/>
      <c r="BZ608" s="66"/>
      <c r="CA608" s="66"/>
      <c r="CB608" s="66"/>
      <c r="CC608" s="66"/>
      <c r="CF608" s="66"/>
      <c r="CG608" s="66"/>
      <c r="CJ608" s="66"/>
      <c r="CK608" s="66"/>
      <c r="CN608" s="66"/>
      <c r="CO608" s="66"/>
      <c r="CP608" s="66"/>
      <c r="CQ608" s="66"/>
      <c r="CR608" s="66"/>
      <c r="CS608" s="66"/>
      <c r="CV608" s="66"/>
      <c r="CW608" s="66"/>
      <c r="CZ608" s="66"/>
      <c r="DA608" s="66"/>
      <c r="DD608" s="66"/>
      <c r="DE608" s="66"/>
      <c r="DF608" s="66"/>
      <c r="DG608" s="66"/>
      <c r="DH608" s="66"/>
      <c r="DI608" s="66"/>
      <c r="DJ608" s="66"/>
      <c r="DK608" s="66"/>
      <c r="DL608" s="66"/>
      <c r="DM608" s="66"/>
      <c r="DN608" s="66"/>
      <c r="DO608" s="66"/>
      <c r="DP608" s="66"/>
      <c r="DQ608" s="66"/>
      <c r="DR608" s="66"/>
      <c r="DS608" s="66"/>
      <c r="DT608" s="66"/>
      <c r="DU608" s="66"/>
      <c r="DW608" s="66"/>
      <c r="DX608" s="66"/>
      <c r="DY608" s="66"/>
      <c r="EA608" s="66"/>
      <c r="EB608" s="66"/>
      <c r="EC608" s="66"/>
      <c r="EE608" s="66"/>
      <c r="EF608" s="66"/>
      <c r="EG608" s="66"/>
      <c r="EH608" s="66"/>
      <c r="EI608" s="66"/>
      <c r="EJ608" s="66"/>
      <c r="EK608" s="66"/>
      <c r="EN608" s="66"/>
      <c r="EO608" s="66"/>
      <c r="ER608" s="66"/>
      <c r="ES608" s="66"/>
      <c r="EV608" s="66"/>
      <c r="EW608" s="66"/>
      <c r="EX608" s="66"/>
      <c r="EY608" s="66"/>
      <c r="EZ608" s="66"/>
      <c r="FA608" s="66"/>
      <c r="FD608" s="66"/>
      <c r="FE608" s="66"/>
      <c r="FH608" s="66"/>
      <c r="FI608" s="66"/>
      <c r="FL608" s="66"/>
      <c r="FM608" s="66"/>
      <c r="FN608" s="66"/>
      <c r="FO608" s="66"/>
      <c r="FP608" s="66"/>
      <c r="FQ608" s="66"/>
      <c r="FS608" s="66"/>
      <c r="FT608" s="66"/>
      <c r="FU608" s="66"/>
      <c r="FW608" s="66"/>
      <c r="FX608" s="66"/>
      <c r="FY608" s="66"/>
      <c r="GA608" s="66"/>
      <c r="GB608" s="66"/>
      <c r="GC608" s="66"/>
      <c r="GD608" s="66"/>
      <c r="GE608" s="66"/>
      <c r="GF608" s="66"/>
      <c r="GG608" s="66"/>
      <c r="GH608" s="66"/>
      <c r="GI608" s="66"/>
      <c r="GJ608" s="66"/>
      <c r="GK608" s="66"/>
      <c r="GL608" s="66"/>
      <c r="GM608" s="66"/>
      <c r="GN608" s="66"/>
      <c r="GO608" s="66"/>
      <c r="GP608" s="66"/>
      <c r="GQ608" s="66"/>
      <c r="GR608" s="66"/>
      <c r="GS608" s="66"/>
      <c r="GT608" s="66"/>
      <c r="GU608" s="66"/>
      <c r="GV608" s="66"/>
      <c r="GW608" s="66"/>
      <c r="GX608" s="66"/>
      <c r="GY608" s="66"/>
      <c r="GZ608" s="66"/>
      <c r="HA608" s="66"/>
      <c r="HB608" s="66"/>
      <c r="HC608" s="66"/>
      <c r="HD608" s="66"/>
      <c r="HE608" s="66"/>
      <c r="HF608" s="66"/>
      <c r="HG608" s="66"/>
      <c r="HH608" s="66"/>
      <c r="HI608" s="66"/>
      <c r="HJ608" s="66"/>
      <c r="HK608" s="66"/>
      <c r="HL608" s="66"/>
      <c r="HM608" s="66"/>
    </row>
    <row r="609" spans="1:221">
      <c r="A609" s="66"/>
      <c r="B609" s="66"/>
      <c r="C609" s="66"/>
      <c r="D609" s="66"/>
      <c r="E609" s="66"/>
      <c r="F609" s="66"/>
      <c r="J609" s="66"/>
      <c r="K609" s="66"/>
      <c r="N609" s="66"/>
      <c r="O609" s="66"/>
      <c r="P609" s="66"/>
      <c r="Q609" s="66"/>
      <c r="S609" s="66"/>
      <c r="T609" s="66"/>
      <c r="U609" s="66"/>
      <c r="W609" s="66"/>
      <c r="X609" s="66"/>
      <c r="Y609" s="66"/>
      <c r="AA609" s="66"/>
      <c r="AB609" s="66"/>
      <c r="AC609" s="66"/>
      <c r="AD609" s="66"/>
      <c r="AE609" s="66"/>
      <c r="AF609" s="66"/>
      <c r="AG609" s="66"/>
      <c r="AJ609" s="66"/>
      <c r="AK609" s="66"/>
      <c r="AN609" s="66"/>
      <c r="AO609" s="66"/>
      <c r="AR609" s="66"/>
      <c r="AS609" s="66"/>
      <c r="AT609" s="66"/>
      <c r="AU609" s="66"/>
      <c r="AV609" s="66"/>
      <c r="AW609" s="66"/>
      <c r="AZ609" s="66"/>
      <c r="BA609" s="66"/>
      <c r="BD609" s="66"/>
      <c r="BE609" s="66"/>
      <c r="BH609" s="66"/>
      <c r="BI609" s="66"/>
      <c r="BJ609" s="66"/>
      <c r="BK609" s="66"/>
      <c r="BL609" s="66"/>
      <c r="BM609" s="66"/>
      <c r="BO609" s="66"/>
      <c r="BP609" s="66"/>
      <c r="BQ609" s="66"/>
      <c r="BS609" s="66"/>
      <c r="BT609" s="66"/>
      <c r="BU609" s="66"/>
      <c r="BW609" s="66"/>
      <c r="BX609" s="66"/>
      <c r="BY609" s="66"/>
      <c r="BZ609" s="66"/>
      <c r="CA609" s="66"/>
      <c r="CB609" s="66"/>
      <c r="CC609" s="66"/>
      <c r="CF609" s="66"/>
      <c r="CG609" s="66"/>
      <c r="CJ609" s="66"/>
      <c r="CK609" s="66"/>
      <c r="CN609" s="66"/>
      <c r="CO609" s="66"/>
      <c r="CP609" s="66"/>
      <c r="CQ609" s="66"/>
      <c r="CR609" s="66"/>
      <c r="CS609" s="66"/>
      <c r="CV609" s="66"/>
      <c r="CW609" s="66"/>
      <c r="CZ609" s="66"/>
      <c r="DA609" s="66"/>
      <c r="DD609" s="66"/>
      <c r="DE609" s="66"/>
      <c r="DF609" s="66"/>
      <c r="DG609" s="66"/>
      <c r="DH609" s="66"/>
      <c r="DI609" s="66"/>
      <c r="DJ609" s="66"/>
      <c r="DK609" s="66"/>
      <c r="DL609" s="66"/>
      <c r="DM609" s="66"/>
      <c r="DN609" s="66"/>
      <c r="DO609" s="66"/>
      <c r="DP609" s="66"/>
      <c r="DQ609" s="66"/>
      <c r="DR609" s="66"/>
      <c r="DS609" s="66"/>
      <c r="DT609" s="66"/>
      <c r="DU609" s="66"/>
      <c r="DW609" s="66"/>
      <c r="DX609" s="66"/>
      <c r="DY609" s="66"/>
      <c r="EA609" s="66"/>
      <c r="EB609" s="66"/>
      <c r="EC609" s="66"/>
      <c r="EE609" s="66"/>
      <c r="EF609" s="66"/>
      <c r="EG609" s="66"/>
      <c r="EH609" s="66"/>
      <c r="EI609" s="66"/>
      <c r="EJ609" s="66"/>
      <c r="EK609" s="66"/>
      <c r="EN609" s="66"/>
      <c r="EO609" s="66"/>
      <c r="ER609" s="66"/>
      <c r="ES609" s="66"/>
      <c r="EV609" s="66"/>
      <c r="EW609" s="66"/>
      <c r="EX609" s="66"/>
      <c r="EY609" s="66"/>
      <c r="EZ609" s="66"/>
      <c r="FA609" s="66"/>
      <c r="FD609" s="66"/>
      <c r="FE609" s="66"/>
      <c r="FH609" s="66"/>
      <c r="FI609" s="66"/>
      <c r="FL609" s="66"/>
      <c r="FM609" s="66"/>
      <c r="FN609" s="66"/>
      <c r="FO609" s="66"/>
      <c r="FP609" s="66"/>
      <c r="FQ609" s="66"/>
      <c r="FS609" s="66"/>
      <c r="FT609" s="66"/>
      <c r="FU609" s="66"/>
      <c r="FW609" s="66"/>
      <c r="FX609" s="66"/>
      <c r="FY609" s="66"/>
      <c r="GA609" s="66"/>
      <c r="GB609" s="66"/>
      <c r="GC609" s="66"/>
      <c r="GD609" s="66"/>
      <c r="GE609" s="66"/>
      <c r="GF609" s="66"/>
      <c r="GG609" s="66"/>
      <c r="GH609" s="66"/>
      <c r="GI609" s="66"/>
      <c r="GJ609" s="66"/>
      <c r="GK609" s="66"/>
      <c r="GL609" s="66"/>
      <c r="GM609" s="66"/>
      <c r="GN609" s="66"/>
      <c r="GO609" s="66"/>
      <c r="GP609" s="66"/>
      <c r="GQ609" s="66"/>
      <c r="GR609" s="66"/>
      <c r="GS609" s="66"/>
      <c r="GT609" s="66"/>
      <c r="GU609" s="66"/>
      <c r="GV609" s="66"/>
      <c r="GW609" s="66"/>
      <c r="GX609" s="66"/>
      <c r="GY609" s="66"/>
      <c r="GZ609" s="66"/>
      <c r="HA609" s="66"/>
      <c r="HB609" s="66"/>
      <c r="HC609" s="66"/>
      <c r="HD609" s="66"/>
      <c r="HE609" s="66"/>
      <c r="HF609" s="66"/>
      <c r="HG609" s="66"/>
      <c r="HH609" s="66"/>
      <c r="HI609" s="66"/>
      <c r="HJ609" s="66"/>
      <c r="HK609" s="66"/>
      <c r="HL609" s="66"/>
      <c r="HM609" s="66"/>
    </row>
    <row r="610" spans="1:221">
      <c r="A610" s="66"/>
      <c r="B610" s="66"/>
      <c r="C610" s="66"/>
      <c r="D610" s="66"/>
      <c r="E610" s="66"/>
      <c r="F610" s="66"/>
      <c r="J610" s="66"/>
      <c r="K610" s="66"/>
      <c r="N610" s="66"/>
      <c r="O610" s="66"/>
      <c r="P610" s="66"/>
      <c r="Q610" s="66"/>
      <c r="S610" s="66"/>
      <c r="T610" s="66"/>
      <c r="U610" s="66"/>
      <c r="W610" s="66"/>
      <c r="X610" s="66"/>
      <c r="Y610" s="66"/>
      <c r="AA610" s="66"/>
      <c r="AB610" s="66"/>
      <c r="AC610" s="66"/>
      <c r="AD610" s="66"/>
      <c r="AE610" s="66"/>
      <c r="AF610" s="66"/>
      <c r="AG610" s="66"/>
      <c r="AJ610" s="66"/>
      <c r="AK610" s="66"/>
      <c r="AN610" s="66"/>
      <c r="AO610" s="66"/>
      <c r="AR610" s="66"/>
      <c r="AS610" s="66"/>
      <c r="AT610" s="66"/>
      <c r="AU610" s="66"/>
      <c r="AV610" s="66"/>
      <c r="AW610" s="66"/>
      <c r="AZ610" s="66"/>
      <c r="BA610" s="66"/>
      <c r="BD610" s="66"/>
      <c r="BE610" s="66"/>
      <c r="BH610" s="66"/>
      <c r="BI610" s="66"/>
      <c r="BJ610" s="66"/>
      <c r="BK610" s="66"/>
      <c r="BL610" s="66"/>
      <c r="BM610" s="66"/>
      <c r="BO610" s="66"/>
      <c r="BP610" s="66"/>
      <c r="BQ610" s="66"/>
      <c r="BS610" s="66"/>
      <c r="BT610" s="66"/>
      <c r="BU610" s="66"/>
      <c r="BW610" s="66"/>
      <c r="BX610" s="66"/>
      <c r="BY610" s="66"/>
      <c r="BZ610" s="66"/>
      <c r="CA610" s="66"/>
      <c r="CB610" s="66"/>
      <c r="CC610" s="66"/>
      <c r="CF610" s="66"/>
      <c r="CG610" s="66"/>
      <c r="CJ610" s="66"/>
      <c r="CK610" s="66"/>
      <c r="CN610" s="66"/>
      <c r="CO610" s="66"/>
      <c r="CP610" s="66"/>
      <c r="CQ610" s="66"/>
      <c r="CR610" s="66"/>
      <c r="CS610" s="66"/>
      <c r="CV610" s="66"/>
      <c r="CW610" s="66"/>
      <c r="CZ610" s="66"/>
      <c r="DA610" s="66"/>
      <c r="DD610" s="66"/>
      <c r="DE610" s="66"/>
      <c r="DF610" s="66"/>
      <c r="DG610" s="66"/>
      <c r="DH610" s="66"/>
      <c r="DI610" s="66"/>
      <c r="DJ610" s="66"/>
      <c r="DK610" s="66"/>
      <c r="DL610" s="66"/>
      <c r="DM610" s="66"/>
      <c r="DN610" s="66"/>
      <c r="DO610" s="66"/>
      <c r="DP610" s="66"/>
      <c r="DQ610" s="66"/>
      <c r="DR610" s="66"/>
      <c r="DS610" s="66"/>
      <c r="DT610" s="66"/>
      <c r="DU610" s="66"/>
      <c r="DW610" s="66"/>
      <c r="DX610" s="66"/>
      <c r="DY610" s="66"/>
      <c r="EA610" s="66"/>
      <c r="EB610" s="66"/>
      <c r="EC610" s="66"/>
      <c r="EE610" s="66"/>
      <c r="EF610" s="66"/>
      <c r="EG610" s="66"/>
      <c r="EH610" s="66"/>
      <c r="EI610" s="66"/>
      <c r="EJ610" s="66"/>
      <c r="EK610" s="66"/>
      <c r="EN610" s="66"/>
      <c r="EO610" s="66"/>
      <c r="ER610" s="66"/>
      <c r="ES610" s="66"/>
      <c r="EV610" s="66"/>
      <c r="EW610" s="66"/>
      <c r="EX610" s="66"/>
      <c r="EY610" s="66"/>
      <c r="EZ610" s="66"/>
      <c r="FA610" s="66"/>
      <c r="FD610" s="66"/>
      <c r="FE610" s="66"/>
      <c r="FH610" s="66"/>
      <c r="FI610" s="66"/>
      <c r="FL610" s="66"/>
      <c r="FM610" s="66"/>
      <c r="FN610" s="66"/>
      <c r="FO610" s="66"/>
      <c r="FP610" s="66"/>
      <c r="FQ610" s="66"/>
      <c r="FS610" s="66"/>
      <c r="FT610" s="66"/>
      <c r="FU610" s="66"/>
      <c r="FW610" s="66"/>
      <c r="FX610" s="66"/>
      <c r="FY610" s="66"/>
      <c r="GA610" s="66"/>
      <c r="GB610" s="66"/>
      <c r="GC610" s="66"/>
      <c r="GD610" s="66"/>
      <c r="GE610" s="66"/>
      <c r="GF610" s="66"/>
      <c r="GG610" s="66"/>
      <c r="GH610" s="66"/>
      <c r="GI610" s="66"/>
      <c r="GJ610" s="66"/>
      <c r="GK610" s="66"/>
      <c r="GL610" s="66"/>
      <c r="GM610" s="66"/>
      <c r="GN610" s="66"/>
      <c r="GO610" s="66"/>
      <c r="GP610" s="66"/>
      <c r="GQ610" s="66"/>
      <c r="GR610" s="66"/>
      <c r="GS610" s="66"/>
      <c r="GT610" s="66"/>
      <c r="GU610" s="66"/>
      <c r="GV610" s="66"/>
      <c r="GW610" s="66"/>
      <c r="GX610" s="66"/>
      <c r="GY610" s="66"/>
      <c r="GZ610" s="66"/>
      <c r="HA610" s="66"/>
      <c r="HB610" s="66"/>
      <c r="HC610" s="66"/>
      <c r="HD610" s="66"/>
      <c r="HE610" s="66"/>
      <c r="HF610" s="66"/>
      <c r="HG610" s="66"/>
      <c r="HH610" s="66"/>
      <c r="HI610" s="66"/>
      <c r="HJ610" s="66"/>
      <c r="HK610" s="66"/>
      <c r="HL610" s="66"/>
      <c r="HM610" s="66"/>
    </row>
    <row r="611" spans="1:221">
      <c r="A611" s="66"/>
      <c r="B611" s="66"/>
      <c r="C611" s="66"/>
      <c r="D611" s="66"/>
      <c r="E611" s="66"/>
      <c r="F611" s="66"/>
      <c r="J611" s="66"/>
      <c r="K611" s="66"/>
      <c r="N611" s="66"/>
      <c r="O611" s="66"/>
      <c r="P611" s="66"/>
      <c r="Q611" s="66"/>
      <c r="S611" s="66"/>
      <c r="T611" s="66"/>
      <c r="U611" s="66"/>
      <c r="W611" s="66"/>
      <c r="X611" s="66"/>
      <c r="Y611" s="66"/>
      <c r="AA611" s="66"/>
      <c r="AB611" s="66"/>
      <c r="AC611" s="66"/>
      <c r="AD611" s="66"/>
      <c r="AE611" s="66"/>
      <c r="AF611" s="66"/>
      <c r="AG611" s="66"/>
      <c r="AJ611" s="66"/>
      <c r="AK611" s="66"/>
      <c r="AN611" s="66"/>
      <c r="AO611" s="66"/>
      <c r="AR611" s="66"/>
      <c r="AS611" s="66"/>
      <c r="AT611" s="66"/>
      <c r="AU611" s="66"/>
      <c r="AV611" s="66"/>
      <c r="AW611" s="66"/>
      <c r="AZ611" s="66"/>
      <c r="BA611" s="66"/>
      <c r="BD611" s="66"/>
      <c r="BE611" s="66"/>
      <c r="BH611" s="66"/>
      <c r="BI611" s="66"/>
      <c r="BJ611" s="66"/>
      <c r="BK611" s="66"/>
      <c r="BL611" s="66"/>
      <c r="BM611" s="66"/>
      <c r="BO611" s="66"/>
      <c r="BP611" s="66"/>
      <c r="BQ611" s="66"/>
      <c r="BS611" s="66"/>
      <c r="BT611" s="66"/>
      <c r="BU611" s="66"/>
      <c r="BW611" s="66"/>
      <c r="BX611" s="66"/>
      <c r="BY611" s="66"/>
      <c r="BZ611" s="66"/>
      <c r="CA611" s="66"/>
      <c r="CB611" s="66"/>
      <c r="CC611" s="66"/>
      <c r="CF611" s="66"/>
      <c r="CG611" s="66"/>
      <c r="CJ611" s="66"/>
      <c r="CK611" s="66"/>
      <c r="CN611" s="66"/>
      <c r="CO611" s="66"/>
      <c r="CP611" s="66"/>
      <c r="CQ611" s="66"/>
      <c r="CR611" s="66"/>
      <c r="CS611" s="66"/>
      <c r="CV611" s="66"/>
      <c r="CW611" s="66"/>
      <c r="CZ611" s="66"/>
      <c r="DA611" s="66"/>
      <c r="DD611" s="66"/>
      <c r="DE611" s="66"/>
      <c r="DF611" s="66"/>
      <c r="DG611" s="66"/>
      <c r="DH611" s="66"/>
      <c r="DI611" s="66"/>
      <c r="DJ611" s="66"/>
      <c r="DK611" s="66"/>
      <c r="DL611" s="66"/>
      <c r="DM611" s="66"/>
      <c r="DN611" s="66"/>
      <c r="DO611" s="66"/>
      <c r="DP611" s="66"/>
      <c r="DQ611" s="66"/>
      <c r="DR611" s="66"/>
      <c r="DS611" s="66"/>
      <c r="DT611" s="66"/>
      <c r="DU611" s="66"/>
      <c r="DW611" s="66"/>
      <c r="DX611" s="66"/>
      <c r="DY611" s="66"/>
      <c r="EA611" s="66"/>
      <c r="EB611" s="66"/>
      <c r="EC611" s="66"/>
      <c r="EE611" s="66"/>
      <c r="EF611" s="66"/>
      <c r="EG611" s="66"/>
      <c r="EH611" s="66"/>
      <c r="EI611" s="66"/>
      <c r="EJ611" s="66"/>
      <c r="EK611" s="66"/>
      <c r="EN611" s="66"/>
      <c r="EO611" s="66"/>
      <c r="ER611" s="66"/>
      <c r="ES611" s="66"/>
      <c r="EV611" s="66"/>
      <c r="EW611" s="66"/>
      <c r="EX611" s="66"/>
      <c r="EY611" s="66"/>
      <c r="EZ611" s="66"/>
      <c r="FA611" s="66"/>
      <c r="FD611" s="66"/>
      <c r="FE611" s="66"/>
      <c r="FH611" s="66"/>
      <c r="FI611" s="66"/>
      <c r="FL611" s="66"/>
      <c r="FM611" s="66"/>
      <c r="FN611" s="66"/>
      <c r="FO611" s="66"/>
      <c r="FP611" s="66"/>
      <c r="FQ611" s="66"/>
      <c r="FS611" s="66"/>
      <c r="FT611" s="66"/>
      <c r="FU611" s="66"/>
      <c r="FW611" s="66"/>
      <c r="FX611" s="66"/>
      <c r="FY611" s="66"/>
      <c r="GA611" s="66"/>
      <c r="GB611" s="66"/>
      <c r="GC611" s="66"/>
      <c r="GD611" s="66"/>
      <c r="GE611" s="66"/>
      <c r="GF611" s="66"/>
      <c r="GG611" s="66"/>
      <c r="GH611" s="66"/>
      <c r="GI611" s="66"/>
      <c r="GJ611" s="66"/>
      <c r="GK611" s="66"/>
      <c r="GL611" s="66"/>
      <c r="GM611" s="66"/>
      <c r="GN611" s="66"/>
      <c r="GO611" s="66"/>
      <c r="GP611" s="66"/>
      <c r="GQ611" s="66"/>
      <c r="GR611" s="66"/>
      <c r="GS611" s="66"/>
      <c r="GT611" s="66"/>
      <c r="GU611" s="66"/>
      <c r="GV611" s="66"/>
      <c r="GW611" s="66"/>
      <c r="GX611" s="66"/>
      <c r="GY611" s="66"/>
      <c r="GZ611" s="66"/>
      <c r="HA611" s="66"/>
      <c r="HB611" s="66"/>
      <c r="HC611" s="66"/>
      <c r="HD611" s="66"/>
      <c r="HE611" s="66"/>
      <c r="HF611" s="66"/>
      <c r="HG611" s="66"/>
      <c r="HH611" s="66"/>
      <c r="HI611" s="66"/>
      <c r="HJ611" s="66"/>
      <c r="HK611" s="66"/>
      <c r="HL611" s="66"/>
      <c r="HM611" s="66"/>
    </row>
    <row r="612" spans="1:221">
      <c r="A612" s="66"/>
      <c r="B612" s="66"/>
      <c r="C612" s="66"/>
      <c r="D612" s="66"/>
      <c r="E612" s="66"/>
      <c r="F612" s="66"/>
      <c r="J612" s="66"/>
      <c r="K612" s="66"/>
      <c r="N612" s="66"/>
      <c r="O612" s="66"/>
      <c r="P612" s="66"/>
      <c r="Q612" s="66"/>
      <c r="S612" s="66"/>
      <c r="T612" s="66"/>
      <c r="U612" s="66"/>
      <c r="W612" s="66"/>
      <c r="X612" s="66"/>
      <c r="Y612" s="66"/>
      <c r="AA612" s="66"/>
      <c r="AB612" s="66"/>
      <c r="AC612" s="66"/>
      <c r="AD612" s="66"/>
      <c r="AE612" s="66"/>
      <c r="AF612" s="66"/>
      <c r="AG612" s="66"/>
      <c r="AJ612" s="66"/>
      <c r="AK612" s="66"/>
      <c r="AN612" s="66"/>
      <c r="AO612" s="66"/>
      <c r="AR612" s="66"/>
      <c r="AS612" s="66"/>
      <c r="AT612" s="66"/>
      <c r="AU612" s="66"/>
      <c r="AV612" s="66"/>
      <c r="AW612" s="66"/>
      <c r="AZ612" s="66"/>
      <c r="BA612" s="66"/>
      <c r="BD612" s="66"/>
      <c r="BE612" s="66"/>
      <c r="BH612" s="66"/>
      <c r="BI612" s="66"/>
      <c r="BJ612" s="66"/>
      <c r="BK612" s="66"/>
      <c r="BL612" s="66"/>
      <c r="BM612" s="66"/>
      <c r="BO612" s="66"/>
      <c r="BP612" s="66"/>
      <c r="BQ612" s="66"/>
      <c r="BS612" s="66"/>
      <c r="BT612" s="66"/>
      <c r="BU612" s="66"/>
      <c r="BW612" s="66"/>
      <c r="BX612" s="66"/>
      <c r="BY612" s="66"/>
      <c r="BZ612" s="66"/>
      <c r="CA612" s="66"/>
      <c r="CB612" s="66"/>
      <c r="CC612" s="66"/>
      <c r="CF612" s="66"/>
      <c r="CG612" s="66"/>
      <c r="CJ612" s="66"/>
      <c r="CK612" s="66"/>
      <c r="CN612" s="66"/>
      <c r="CO612" s="66"/>
      <c r="CP612" s="66"/>
      <c r="CQ612" s="66"/>
      <c r="CR612" s="66"/>
      <c r="CS612" s="66"/>
      <c r="CV612" s="66"/>
      <c r="CW612" s="66"/>
      <c r="CZ612" s="66"/>
      <c r="DA612" s="66"/>
      <c r="DD612" s="66"/>
      <c r="DE612" s="66"/>
      <c r="DF612" s="66"/>
      <c r="DG612" s="66"/>
      <c r="DH612" s="66"/>
      <c r="DI612" s="66"/>
      <c r="DJ612" s="66"/>
      <c r="DK612" s="66"/>
      <c r="DL612" s="66"/>
      <c r="DM612" s="66"/>
      <c r="DN612" s="66"/>
      <c r="DO612" s="66"/>
      <c r="DP612" s="66"/>
      <c r="DQ612" s="66"/>
      <c r="DR612" s="66"/>
      <c r="DS612" s="66"/>
      <c r="DT612" s="66"/>
      <c r="DU612" s="66"/>
      <c r="DW612" s="66"/>
      <c r="DX612" s="66"/>
      <c r="DY612" s="66"/>
      <c r="EA612" s="66"/>
      <c r="EB612" s="66"/>
      <c r="EC612" s="66"/>
      <c r="EE612" s="66"/>
      <c r="EF612" s="66"/>
      <c r="EG612" s="66"/>
      <c r="EH612" s="66"/>
      <c r="EI612" s="66"/>
      <c r="EJ612" s="66"/>
      <c r="EK612" s="66"/>
      <c r="EN612" s="66"/>
      <c r="EO612" s="66"/>
      <c r="ER612" s="66"/>
      <c r="ES612" s="66"/>
      <c r="EV612" s="66"/>
      <c r="EW612" s="66"/>
      <c r="EX612" s="66"/>
      <c r="EY612" s="66"/>
      <c r="EZ612" s="66"/>
      <c r="FA612" s="66"/>
      <c r="FD612" s="66"/>
      <c r="FE612" s="66"/>
      <c r="FH612" s="66"/>
      <c r="FI612" s="66"/>
      <c r="FL612" s="66"/>
      <c r="FM612" s="66"/>
      <c r="FN612" s="66"/>
      <c r="FO612" s="66"/>
      <c r="FP612" s="66"/>
      <c r="FQ612" s="66"/>
      <c r="FS612" s="66"/>
      <c r="FT612" s="66"/>
      <c r="FU612" s="66"/>
      <c r="FW612" s="66"/>
      <c r="FX612" s="66"/>
      <c r="FY612" s="66"/>
      <c r="GA612" s="66"/>
      <c r="GB612" s="66"/>
      <c r="GC612" s="66"/>
      <c r="GD612" s="66"/>
      <c r="GE612" s="66"/>
      <c r="GF612" s="66"/>
      <c r="GG612" s="66"/>
      <c r="GH612" s="66"/>
      <c r="GI612" s="66"/>
      <c r="GJ612" s="66"/>
      <c r="GK612" s="66"/>
      <c r="GL612" s="66"/>
      <c r="GM612" s="66"/>
      <c r="GN612" s="66"/>
      <c r="GO612" s="66"/>
      <c r="GP612" s="66"/>
      <c r="GQ612" s="66"/>
      <c r="GR612" s="66"/>
      <c r="GS612" s="66"/>
      <c r="GT612" s="66"/>
      <c r="GU612" s="66"/>
      <c r="GV612" s="66"/>
      <c r="GW612" s="66"/>
      <c r="GX612" s="66"/>
      <c r="GY612" s="66"/>
      <c r="GZ612" s="66"/>
      <c r="HA612" s="66"/>
      <c r="HB612" s="66"/>
      <c r="HC612" s="66"/>
      <c r="HD612" s="66"/>
      <c r="HE612" s="66"/>
      <c r="HF612" s="66"/>
      <c r="HG612" s="66"/>
      <c r="HH612" s="66"/>
      <c r="HI612" s="66"/>
      <c r="HJ612" s="66"/>
      <c r="HK612" s="66"/>
      <c r="HL612" s="66"/>
      <c r="HM612" s="66"/>
    </row>
    <row r="613" spans="1:221">
      <c r="A613" s="66"/>
      <c r="B613" s="66"/>
      <c r="C613" s="66"/>
      <c r="D613" s="66"/>
      <c r="E613" s="66"/>
      <c r="F613" s="66"/>
      <c r="J613" s="66"/>
      <c r="K613" s="66"/>
      <c r="N613" s="66"/>
      <c r="O613" s="66"/>
      <c r="P613" s="66"/>
      <c r="Q613" s="66"/>
      <c r="S613" s="66"/>
      <c r="T613" s="66"/>
      <c r="U613" s="66"/>
      <c r="W613" s="66"/>
      <c r="X613" s="66"/>
      <c r="Y613" s="66"/>
      <c r="AA613" s="66"/>
      <c r="AB613" s="66"/>
      <c r="AC613" s="66"/>
      <c r="AD613" s="66"/>
      <c r="AE613" s="66"/>
      <c r="AF613" s="66"/>
      <c r="AG613" s="66"/>
      <c r="AJ613" s="66"/>
      <c r="AK613" s="66"/>
      <c r="AN613" s="66"/>
      <c r="AO613" s="66"/>
      <c r="AR613" s="66"/>
      <c r="AS613" s="66"/>
      <c r="AT613" s="66"/>
      <c r="AU613" s="66"/>
      <c r="AV613" s="66"/>
      <c r="AW613" s="66"/>
      <c r="AZ613" s="66"/>
      <c r="BA613" s="66"/>
      <c r="BD613" s="66"/>
      <c r="BE613" s="66"/>
      <c r="BH613" s="66"/>
      <c r="BI613" s="66"/>
      <c r="BJ613" s="66"/>
      <c r="BK613" s="66"/>
      <c r="BL613" s="66"/>
      <c r="BM613" s="66"/>
      <c r="BO613" s="66"/>
      <c r="BP613" s="66"/>
      <c r="BQ613" s="66"/>
      <c r="BS613" s="66"/>
      <c r="BT613" s="66"/>
      <c r="BU613" s="66"/>
      <c r="BW613" s="66"/>
      <c r="BX613" s="66"/>
      <c r="BY613" s="66"/>
      <c r="BZ613" s="66"/>
      <c r="CA613" s="66"/>
      <c r="CB613" s="66"/>
      <c r="CC613" s="66"/>
      <c r="CF613" s="66"/>
      <c r="CG613" s="66"/>
      <c r="CJ613" s="66"/>
      <c r="CK613" s="66"/>
      <c r="CN613" s="66"/>
      <c r="CO613" s="66"/>
      <c r="CP613" s="66"/>
      <c r="CQ613" s="66"/>
      <c r="CR613" s="66"/>
      <c r="CS613" s="66"/>
      <c r="CV613" s="66"/>
      <c r="CW613" s="66"/>
      <c r="CZ613" s="66"/>
      <c r="DA613" s="66"/>
      <c r="DD613" s="66"/>
      <c r="DE613" s="66"/>
      <c r="DF613" s="66"/>
      <c r="DG613" s="66"/>
      <c r="DH613" s="66"/>
      <c r="DI613" s="66"/>
      <c r="DJ613" s="66"/>
      <c r="DK613" s="66"/>
      <c r="DL613" s="66"/>
      <c r="DM613" s="66"/>
      <c r="DN613" s="66"/>
      <c r="DO613" s="66"/>
      <c r="DP613" s="66"/>
      <c r="DQ613" s="66"/>
      <c r="DR613" s="66"/>
      <c r="DS613" s="66"/>
      <c r="DT613" s="66"/>
      <c r="DU613" s="66"/>
      <c r="DW613" s="66"/>
      <c r="DX613" s="66"/>
      <c r="DY613" s="66"/>
      <c r="EA613" s="66"/>
      <c r="EB613" s="66"/>
      <c r="EC613" s="66"/>
      <c r="EE613" s="66"/>
      <c r="EF613" s="66"/>
      <c r="EG613" s="66"/>
      <c r="EH613" s="66"/>
      <c r="EI613" s="66"/>
      <c r="EJ613" s="66"/>
      <c r="EK613" s="66"/>
      <c r="EN613" s="66"/>
      <c r="EO613" s="66"/>
      <c r="ER613" s="66"/>
      <c r="ES613" s="66"/>
      <c r="EV613" s="66"/>
      <c r="EW613" s="66"/>
      <c r="EX613" s="66"/>
      <c r="EY613" s="66"/>
      <c r="EZ613" s="66"/>
      <c r="FA613" s="66"/>
      <c r="FD613" s="66"/>
      <c r="FE613" s="66"/>
      <c r="FH613" s="66"/>
      <c r="FI613" s="66"/>
      <c r="FL613" s="66"/>
      <c r="FM613" s="66"/>
      <c r="FN613" s="66"/>
      <c r="FO613" s="66"/>
      <c r="FP613" s="66"/>
      <c r="FQ613" s="66"/>
      <c r="FS613" s="66"/>
      <c r="FT613" s="66"/>
      <c r="FU613" s="66"/>
      <c r="FW613" s="66"/>
      <c r="FX613" s="66"/>
      <c r="FY613" s="66"/>
      <c r="GA613" s="66"/>
      <c r="GB613" s="66"/>
      <c r="GC613" s="66"/>
      <c r="GD613" s="66"/>
      <c r="GE613" s="66"/>
      <c r="GF613" s="66"/>
      <c r="GG613" s="66"/>
      <c r="GH613" s="66"/>
      <c r="GI613" s="66"/>
      <c r="GJ613" s="66"/>
      <c r="GK613" s="66"/>
      <c r="GL613" s="66"/>
      <c r="GM613" s="66"/>
      <c r="GN613" s="66"/>
      <c r="GO613" s="66"/>
      <c r="GP613" s="66"/>
      <c r="GQ613" s="66"/>
      <c r="GR613" s="66"/>
      <c r="GS613" s="66"/>
      <c r="GT613" s="66"/>
      <c r="GU613" s="66"/>
      <c r="GV613" s="66"/>
      <c r="GW613" s="66"/>
      <c r="GX613" s="66"/>
      <c r="GY613" s="66"/>
      <c r="GZ613" s="66"/>
      <c r="HA613" s="66"/>
      <c r="HB613" s="66"/>
      <c r="HC613" s="66"/>
      <c r="HD613" s="66"/>
      <c r="HE613" s="66"/>
      <c r="HF613" s="66"/>
      <c r="HG613" s="66"/>
      <c r="HH613" s="66"/>
      <c r="HI613" s="66"/>
      <c r="HJ613" s="66"/>
      <c r="HK613" s="66"/>
      <c r="HL613" s="66"/>
      <c r="HM613" s="66"/>
    </row>
    <row r="614" spans="1:221">
      <c r="A614" s="66"/>
      <c r="B614" s="66"/>
      <c r="C614" s="66"/>
      <c r="D614" s="66"/>
      <c r="E614" s="66"/>
      <c r="F614" s="66"/>
      <c r="J614" s="66"/>
      <c r="K614" s="66"/>
      <c r="N614" s="66"/>
      <c r="O614" s="66"/>
      <c r="P614" s="66"/>
      <c r="Q614" s="66"/>
      <c r="S614" s="66"/>
      <c r="T614" s="66"/>
      <c r="U614" s="66"/>
      <c r="W614" s="66"/>
      <c r="X614" s="66"/>
      <c r="Y614" s="66"/>
      <c r="AA614" s="66"/>
      <c r="AB614" s="66"/>
      <c r="AC614" s="66"/>
      <c r="AD614" s="66"/>
      <c r="AE614" s="66"/>
      <c r="AF614" s="66"/>
      <c r="AG614" s="66"/>
      <c r="AJ614" s="66"/>
      <c r="AK614" s="66"/>
      <c r="AN614" s="66"/>
      <c r="AO614" s="66"/>
      <c r="AR614" s="66"/>
      <c r="AS614" s="66"/>
      <c r="AT614" s="66"/>
      <c r="AU614" s="66"/>
      <c r="AV614" s="66"/>
      <c r="AW614" s="66"/>
      <c r="AZ614" s="66"/>
      <c r="BA614" s="66"/>
      <c r="BD614" s="66"/>
      <c r="BE614" s="66"/>
      <c r="BH614" s="66"/>
      <c r="BI614" s="66"/>
      <c r="BJ614" s="66"/>
      <c r="BK614" s="66"/>
      <c r="BL614" s="66"/>
      <c r="BM614" s="66"/>
      <c r="BO614" s="66"/>
      <c r="BP614" s="66"/>
      <c r="BQ614" s="66"/>
      <c r="BS614" s="66"/>
      <c r="BT614" s="66"/>
      <c r="BU614" s="66"/>
      <c r="BW614" s="66"/>
      <c r="BX614" s="66"/>
      <c r="BY614" s="66"/>
      <c r="BZ614" s="66"/>
      <c r="CA614" s="66"/>
      <c r="CB614" s="66"/>
      <c r="CC614" s="66"/>
      <c r="CF614" s="66"/>
      <c r="CG614" s="66"/>
      <c r="CJ614" s="66"/>
      <c r="CK614" s="66"/>
      <c r="CN614" s="66"/>
      <c r="CO614" s="66"/>
      <c r="CP614" s="66"/>
      <c r="CQ614" s="66"/>
      <c r="CR614" s="66"/>
      <c r="CS614" s="66"/>
      <c r="CV614" s="66"/>
      <c r="CW614" s="66"/>
      <c r="CZ614" s="66"/>
      <c r="DA614" s="66"/>
      <c r="DD614" s="66"/>
      <c r="DE614" s="66"/>
      <c r="DF614" s="66"/>
      <c r="DG614" s="66"/>
      <c r="DH614" s="66"/>
      <c r="DI614" s="66"/>
      <c r="DJ614" s="66"/>
      <c r="DK614" s="66"/>
      <c r="DL614" s="66"/>
      <c r="DM614" s="66"/>
      <c r="DN614" s="66"/>
      <c r="DO614" s="66"/>
      <c r="DP614" s="66"/>
      <c r="DQ614" s="66"/>
      <c r="DR614" s="66"/>
      <c r="DS614" s="66"/>
      <c r="DT614" s="66"/>
      <c r="DU614" s="66"/>
      <c r="DW614" s="66"/>
      <c r="DX614" s="66"/>
      <c r="DY614" s="66"/>
      <c r="EA614" s="66"/>
      <c r="EB614" s="66"/>
      <c r="EC614" s="66"/>
      <c r="EE614" s="66"/>
      <c r="EF614" s="66"/>
      <c r="EG614" s="66"/>
      <c r="EH614" s="66"/>
      <c r="EI614" s="66"/>
      <c r="EJ614" s="66"/>
      <c r="EK614" s="66"/>
      <c r="EN614" s="66"/>
      <c r="EO614" s="66"/>
      <c r="ER614" s="66"/>
      <c r="ES614" s="66"/>
      <c r="EV614" s="66"/>
      <c r="EW614" s="66"/>
      <c r="EX614" s="66"/>
      <c r="EY614" s="66"/>
      <c r="EZ614" s="66"/>
      <c r="FA614" s="66"/>
      <c r="FD614" s="66"/>
      <c r="FE614" s="66"/>
      <c r="FH614" s="66"/>
      <c r="FI614" s="66"/>
      <c r="FL614" s="66"/>
      <c r="FM614" s="66"/>
      <c r="FN614" s="66"/>
      <c r="FO614" s="66"/>
      <c r="FP614" s="66"/>
      <c r="FQ614" s="66"/>
      <c r="FS614" s="66"/>
      <c r="FT614" s="66"/>
      <c r="FU614" s="66"/>
      <c r="FW614" s="66"/>
      <c r="FX614" s="66"/>
      <c r="FY614" s="66"/>
      <c r="GA614" s="66"/>
      <c r="GB614" s="66"/>
      <c r="GC614" s="66"/>
      <c r="GD614" s="66"/>
      <c r="GE614" s="66"/>
      <c r="GF614" s="66"/>
      <c r="GG614" s="66"/>
      <c r="GH614" s="66"/>
      <c r="GI614" s="66"/>
      <c r="GJ614" s="66"/>
      <c r="GK614" s="66"/>
      <c r="GL614" s="66"/>
      <c r="GM614" s="66"/>
      <c r="GN614" s="66"/>
      <c r="GO614" s="66"/>
      <c r="GP614" s="66"/>
      <c r="GQ614" s="66"/>
      <c r="GR614" s="66"/>
      <c r="GS614" s="66"/>
      <c r="GT614" s="66"/>
      <c r="GU614" s="66"/>
      <c r="GV614" s="66"/>
      <c r="GW614" s="66"/>
      <c r="GX614" s="66"/>
      <c r="GY614" s="66"/>
      <c r="GZ614" s="66"/>
      <c r="HA614" s="66"/>
      <c r="HB614" s="66"/>
      <c r="HC614" s="66"/>
      <c r="HD614" s="66"/>
      <c r="HE614" s="66"/>
      <c r="HF614" s="66"/>
      <c r="HG614" s="66"/>
      <c r="HH614" s="66"/>
      <c r="HI614" s="66"/>
      <c r="HJ614" s="66"/>
      <c r="HK614" s="66"/>
      <c r="HL614" s="66"/>
      <c r="HM614" s="66"/>
    </row>
    <row r="615" spans="1:221">
      <c r="A615" s="66"/>
      <c r="B615" s="66"/>
      <c r="C615" s="66"/>
      <c r="D615" s="66"/>
      <c r="E615" s="66"/>
      <c r="F615" s="66"/>
      <c r="J615" s="66"/>
      <c r="K615" s="66"/>
      <c r="N615" s="66"/>
      <c r="O615" s="66"/>
      <c r="P615" s="66"/>
      <c r="Q615" s="66"/>
      <c r="S615" s="66"/>
      <c r="T615" s="66"/>
      <c r="U615" s="66"/>
      <c r="W615" s="66"/>
      <c r="X615" s="66"/>
      <c r="Y615" s="66"/>
      <c r="AA615" s="66"/>
      <c r="AB615" s="66"/>
      <c r="AC615" s="66"/>
      <c r="AD615" s="66"/>
      <c r="AE615" s="66"/>
      <c r="AF615" s="66"/>
      <c r="AG615" s="66"/>
      <c r="AJ615" s="66"/>
      <c r="AK615" s="66"/>
      <c r="AN615" s="66"/>
      <c r="AO615" s="66"/>
      <c r="AR615" s="66"/>
      <c r="AS615" s="66"/>
      <c r="AT615" s="66"/>
      <c r="AU615" s="66"/>
      <c r="AV615" s="66"/>
      <c r="AW615" s="66"/>
      <c r="AZ615" s="66"/>
      <c r="BA615" s="66"/>
      <c r="BD615" s="66"/>
      <c r="BE615" s="66"/>
      <c r="BH615" s="66"/>
      <c r="BI615" s="66"/>
      <c r="BJ615" s="66"/>
      <c r="BK615" s="66"/>
      <c r="BL615" s="66"/>
      <c r="BM615" s="66"/>
      <c r="BO615" s="66"/>
      <c r="BP615" s="66"/>
      <c r="BQ615" s="66"/>
      <c r="BS615" s="66"/>
      <c r="BT615" s="66"/>
      <c r="BU615" s="66"/>
      <c r="BW615" s="66"/>
      <c r="BX615" s="66"/>
      <c r="BY615" s="66"/>
      <c r="BZ615" s="66"/>
      <c r="CA615" s="66"/>
      <c r="CB615" s="66"/>
      <c r="CC615" s="66"/>
      <c r="CF615" s="66"/>
      <c r="CG615" s="66"/>
      <c r="CJ615" s="66"/>
      <c r="CK615" s="66"/>
      <c r="CN615" s="66"/>
      <c r="CO615" s="66"/>
      <c r="CP615" s="66"/>
      <c r="CQ615" s="66"/>
      <c r="CR615" s="66"/>
      <c r="CS615" s="66"/>
      <c r="CV615" s="66"/>
      <c r="CW615" s="66"/>
      <c r="CZ615" s="66"/>
      <c r="DA615" s="66"/>
      <c r="DD615" s="66"/>
      <c r="DE615" s="66"/>
      <c r="DF615" s="66"/>
      <c r="DG615" s="66"/>
      <c r="DH615" s="66"/>
      <c r="DI615" s="66"/>
      <c r="DJ615" s="66"/>
      <c r="DK615" s="66"/>
      <c r="DL615" s="66"/>
      <c r="DM615" s="66"/>
      <c r="DN615" s="66"/>
      <c r="DO615" s="66"/>
      <c r="DP615" s="66"/>
      <c r="DQ615" s="66"/>
      <c r="DR615" s="66"/>
      <c r="DS615" s="66"/>
      <c r="DT615" s="66"/>
      <c r="DU615" s="66"/>
      <c r="DW615" s="66"/>
      <c r="DX615" s="66"/>
      <c r="DY615" s="66"/>
      <c r="EA615" s="66"/>
      <c r="EB615" s="66"/>
      <c r="EC615" s="66"/>
      <c r="EE615" s="66"/>
      <c r="EF615" s="66"/>
      <c r="EG615" s="66"/>
      <c r="EH615" s="66"/>
      <c r="EI615" s="66"/>
      <c r="EJ615" s="66"/>
      <c r="EK615" s="66"/>
      <c r="EN615" s="66"/>
      <c r="EO615" s="66"/>
      <c r="ER615" s="66"/>
      <c r="ES615" s="66"/>
      <c r="EV615" s="66"/>
      <c r="EW615" s="66"/>
      <c r="EX615" s="66"/>
      <c r="EY615" s="66"/>
      <c r="EZ615" s="66"/>
      <c r="FA615" s="66"/>
      <c r="FD615" s="66"/>
      <c r="FE615" s="66"/>
      <c r="FH615" s="66"/>
      <c r="FI615" s="66"/>
      <c r="FL615" s="66"/>
      <c r="FM615" s="66"/>
      <c r="FN615" s="66"/>
      <c r="FO615" s="66"/>
      <c r="FP615" s="66"/>
      <c r="FQ615" s="66"/>
      <c r="FS615" s="66"/>
      <c r="FT615" s="66"/>
      <c r="FU615" s="66"/>
      <c r="FW615" s="66"/>
      <c r="FX615" s="66"/>
      <c r="FY615" s="66"/>
      <c r="GA615" s="66"/>
      <c r="GB615" s="66"/>
      <c r="GC615" s="66"/>
      <c r="GD615" s="66"/>
      <c r="GE615" s="66"/>
      <c r="GF615" s="66"/>
      <c r="GG615" s="66"/>
      <c r="GH615" s="66"/>
      <c r="GI615" s="66"/>
      <c r="GJ615" s="66"/>
      <c r="GK615" s="66"/>
      <c r="GL615" s="66"/>
      <c r="GM615" s="66"/>
      <c r="GN615" s="66"/>
      <c r="GO615" s="66"/>
      <c r="GP615" s="66"/>
      <c r="GQ615" s="66"/>
      <c r="GR615" s="66"/>
      <c r="GS615" s="66"/>
      <c r="GT615" s="66"/>
      <c r="GU615" s="66"/>
      <c r="GV615" s="66"/>
      <c r="GW615" s="66"/>
      <c r="GX615" s="66"/>
      <c r="GY615" s="66"/>
      <c r="GZ615" s="66"/>
      <c r="HA615" s="66"/>
      <c r="HB615" s="66"/>
      <c r="HC615" s="66"/>
      <c r="HD615" s="66"/>
      <c r="HE615" s="66"/>
      <c r="HF615" s="66"/>
      <c r="HG615" s="66"/>
      <c r="HH615" s="66"/>
      <c r="HI615" s="66"/>
      <c r="HJ615" s="66"/>
      <c r="HK615" s="66"/>
      <c r="HL615" s="66"/>
      <c r="HM615" s="66"/>
    </row>
    <row r="616" spans="1:221">
      <c r="A616" s="66"/>
      <c r="B616" s="66"/>
      <c r="C616" s="66"/>
      <c r="D616" s="66"/>
      <c r="E616" s="66"/>
      <c r="F616" s="66"/>
      <c r="J616" s="66"/>
      <c r="K616" s="66"/>
      <c r="N616" s="66"/>
      <c r="O616" s="66"/>
      <c r="P616" s="66"/>
      <c r="Q616" s="66"/>
      <c r="S616" s="66"/>
      <c r="T616" s="66"/>
      <c r="U616" s="66"/>
      <c r="W616" s="66"/>
      <c r="X616" s="66"/>
      <c r="Y616" s="66"/>
      <c r="AA616" s="66"/>
      <c r="AB616" s="66"/>
      <c r="AC616" s="66"/>
      <c r="AD616" s="66"/>
      <c r="AE616" s="66"/>
      <c r="AF616" s="66"/>
      <c r="AG616" s="66"/>
      <c r="AJ616" s="66"/>
      <c r="AK616" s="66"/>
      <c r="AN616" s="66"/>
      <c r="AO616" s="66"/>
      <c r="AR616" s="66"/>
      <c r="AS616" s="66"/>
      <c r="AT616" s="66"/>
      <c r="AU616" s="66"/>
      <c r="AV616" s="66"/>
      <c r="AW616" s="66"/>
      <c r="AZ616" s="66"/>
      <c r="BA616" s="66"/>
      <c r="BD616" s="66"/>
      <c r="BE616" s="66"/>
      <c r="BH616" s="66"/>
      <c r="BI616" s="66"/>
      <c r="BJ616" s="66"/>
      <c r="BK616" s="66"/>
      <c r="BL616" s="66"/>
      <c r="BM616" s="66"/>
      <c r="BO616" s="66"/>
      <c r="BP616" s="66"/>
      <c r="BQ616" s="66"/>
      <c r="BS616" s="66"/>
      <c r="BT616" s="66"/>
      <c r="BU616" s="66"/>
      <c r="BW616" s="66"/>
      <c r="BX616" s="66"/>
      <c r="BY616" s="66"/>
      <c r="BZ616" s="66"/>
      <c r="CA616" s="66"/>
      <c r="CB616" s="66"/>
      <c r="CC616" s="66"/>
      <c r="CF616" s="66"/>
      <c r="CG616" s="66"/>
      <c r="CJ616" s="66"/>
      <c r="CK616" s="66"/>
      <c r="CN616" s="66"/>
      <c r="CO616" s="66"/>
      <c r="CP616" s="66"/>
      <c r="CQ616" s="66"/>
      <c r="CR616" s="66"/>
      <c r="CS616" s="66"/>
      <c r="CV616" s="66"/>
      <c r="CW616" s="66"/>
      <c r="CZ616" s="66"/>
      <c r="DA616" s="66"/>
      <c r="DD616" s="66"/>
      <c r="DE616" s="66"/>
      <c r="DF616" s="66"/>
      <c r="DG616" s="66"/>
      <c r="DH616" s="66"/>
      <c r="DI616" s="66"/>
      <c r="DJ616" s="66"/>
      <c r="DK616" s="66"/>
      <c r="DL616" s="66"/>
      <c r="DM616" s="66"/>
      <c r="DN616" s="66"/>
      <c r="DO616" s="66"/>
      <c r="DP616" s="66"/>
      <c r="DQ616" s="66"/>
      <c r="DR616" s="66"/>
      <c r="DS616" s="66"/>
      <c r="DT616" s="66"/>
      <c r="DU616" s="66"/>
      <c r="DW616" s="66"/>
      <c r="DX616" s="66"/>
      <c r="DY616" s="66"/>
      <c r="EA616" s="66"/>
      <c r="EB616" s="66"/>
      <c r="EC616" s="66"/>
      <c r="EE616" s="66"/>
      <c r="EF616" s="66"/>
      <c r="EG616" s="66"/>
      <c r="EH616" s="66"/>
      <c r="EI616" s="66"/>
      <c r="EJ616" s="66"/>
      <c r="EK616" s="66"/>
      <c r="EN616" s="66"/>
      <c r="EO616" s="66"/>
      <c r="ER616" s="66"/>
      <c r="ES616" s="66"/>
      <c r="EV616" s="66"/>
      <c r="EW616" s="66"/>
      <c r="EX616" s="66"/>
      <c r="EY616" s="66"/>
      <c r="EZ616" s="66"/>
      <c r="FA616" s="66"/>
      <c r="FD616" s="66"/>
      <c r="FE616" s="66"/>
      <c r="FH616" s="66"/>
      <c r="FI616" s="66"/>
      <c r="FL616" s="66"/>
      <c r="FM616" s="66"/>
      <c r="FN616" s="66"/>
      <c r="FO616" s="66"/>
      <c r="FP616" s="66"/>
      <c r="FQ616" s="66"/>
      <c r="FS616" s="66"/>
      <c r="FT616" s="66"/>
      <c r="FU616" s="66"/>
      <c r="FW616" s="66"/>
      <c r="FX616" s="66"/>
      <c r="FY616" s="66"/>
      <c r="GA616" s="66"/>
      <c r="GB616" s="66"/>
      <c r="GC616" s="66"/>
      <c r="GD616" s="66"/>
      <c r="GE616" s="66"/>
      <c r="GF616" s="66"/>
      <c r="GG616" s="66"/>
      <c r="GH616" s="66"/>
      <c r="GI616" s="66"/>
      <c r="GJ616" s="66"/>
      <c r="GK616" s="66"/>
      <c r="GL616" s="66"/>
      <c r="GM616" s="66"/>
      <c r="GN616" s="66"/>
      <c r="GO616" s="66"/>
      <c r="GP616" s="66"/>
      <c r="GQ616" s="66"/>
      <c r="GR616" s="66"/>
      <c r="GS616" s="66"/>
      <c r="GT616" s="66"/>
      <c r="GU616" s="66"/>
      <c r="GV616" s="66"/>
      <c r="GW616" s="66"/>
      <c r="GX616" s="66"/>
      <c r="GY616" s="66"/>
      <c r="GZ616" s="66"/>
      <c r="HA616" s="66"/>
      <c r="HB616" s="66"/>
      <c r="HC616" s="66"/>
      <c r="HD616" s="66"/>
      <c r="HE616" s="66"/>
      <c r="HF616" s="66"/>
      <c r="HG616" s="66"/>
      <c r="HH616" s="66"/>
      <c r="HI616" s="66"/>
      <c r="HJ616" s="66"/>
      <c r="HK616" s="66"/>
      <c r="HL616" s="66"/>
      <c r="HM616" s="66"/>
    </row>
    <row r="617" spans="1:221">
      <c r="A617" s="66"/>
      <c r="B617" s="66"/>
      <c r="C617" s="66"/>
      <c r="D617" s="66"/>
      <c r="E617" s="66"/>
      <c r="F617" s="66"/>
      <c r="J617" s="66"/>
      <c r="K617" s="66"/>
      <c r="N617" s="66"/>
      <c r="O617" s="66"/>
      <c r="P617" s="66"/>
      <c r="Q617" s="66"/>
      <c r="S617" s="66"/>
      <c r="T617" s="66"/>
      <c r="U617" s="66"/>
      <c r="W617" s="66"/>
      <c r="X617" s="66"/>
      <c r="Y617" s="66"/>
      <c r="AA617" s="66"/>
      <c r="AB617" s="66"/>
      <c r="AC617" s="66"/>
      <c r="AD617" s="66"/>
      <c r="AE617" s="66"/>
      <c r="AF617" s="66"/>
      <c r="AG617" s="66"/>
      <c r="AJ617" s="66"/>
      <c r="AK617" s="66"/>
      <c r="AN617" s="66"/>
      <c r="AO617" s="66"/>
      <c r="AR617" s="66"/>
      <c r="AS617" s="66"/>
      <c r="AT617" s="66"/>
      <c r="AU617" s="66"/>
      <c r="AV617" s="66"/>
      <c r="AW617" s="66"/>
      <c r="AZ617" s="66"/>
      <c r="BA617" s="66"/>
      <c r="BD617" s="66"/>
      <c r="BE617" s="66"/>
      <c r="BH617" s="66"/>
      <c r="BI617" s="66"/>
      <c r="BJ617" s="66"/>
      <c r="BK617" s="66"/>
      <c r="BL617" s="66"/>
      <c r="BM617" s="66"/>
      <c r="BO617" s="66"/>
      <c r="BP617" s="66"/>
      <c r="BQ617" s="66"/>
      <c r="BS617" s="66"/>
      <c r="BT617" s="66"/>
      <c r="BU617" s="66"/>
      <c r="BW617" s="66"/>
      <c r="BX617" s="66"/>
      <c r="BY617" s="66"/>
      <c r="BZ617" s="66"/>
      <c r="CA617" s="66"/>
      <c r="CB617" s="66"/>
      <c r="CC617" s="66"/>
      <c r="CF617" s="66"/>
      <c r="CG617" s="66"/>
      <c r="CJ617" s="66"/>
      <c r="CK617" s="66"/>
      <c r="CN617" s="66"/>
      <c r="CO617" s="66"/>
      <c r="CP617" s="66"/>
      <c r="CQ617" s="66"/>
      <c r="CR617" s="66"/>
      <c r="CS617" s="66"/>
      <c r="CV617" s="66"/>
      <c r="CW617" s="66"/>
      <c r="CZ617" s="66"/>
      <c r="DA617" s="66"/>
      <c r="DD617" s="66"/>
      <c r="DE617" s="66"/>
      <c r="DF617" s="66"/>
      <c r="DG617" s="66"/>
      <c r="DH617" s="66"/>
      <c r="DI617" s="66"/>
      <c r="DJ617" s="66"/>
      <c r="DK617" s="66"/>
      <c r="DL617" s="66"/>
      <c r="DM617" s="66"/>
      <c r="DN617" s="66"/>
      <c r="DO617" s="66"/>
      <c r="DP617" s="66"/>
      <c r="DQ617" s="66"/>
      <c r="DR617" s="66"/>
      <c r="DS617" s="66"/>
      <c r="DT617" s="66"/>
      <c r="DU617" s="66"/>
      <c r="DW617" s="66"/>
      <c r="DX617" s="66"/>
      <c r="DY617" s="66"/>
      <c r="EA617" s="66"/>
      <c r="EB617" s="66"/>
      <c r="EC617" s="66"/>
      <c r="EE617" s="66"/>
      <c r="EF617" s="66"/>
      <c r="EG617" s="66"/>
      <c r="EH617" s="66"/>
      <c r="EI617" s="66"/>
      <c r="EJ617" s="66"/>
      <c r="EK617" s="66"/>
      <c r="EN617" s="66"/>
      <c r="EO617" s="66"/>
      <c r="ER617" s="66"/>
      <c r="ES617" s="66"/>
      <c r="EV617" s="66"/>
      <c r="EW617" s="66"/>
      <c r="EX617" s="66"/>
      <c r="EY617" s="66"/>
      <c r="EZ617" s="66"/>
      <c r="FA617" s="66"/>
      <c r="FD617" s="66"/>
      <c r="FE617" s="66"/>
      <c r="FH617" s="66"/>
      <c r="FI617" s="66"/>
      <c r="FL617" s="66"/>
      <c r="FM617" s="66"/>
      <c r="FN617" s="66"/>
      <c r="FO617" s="66"/>
      <c r="FP617" s="66"/>
      <c r="FQ617" s="66"/>
      <c r="FS617" s="66"/>
      <c r="FT617" s="66"/>
      <c r="FU617" s="66"/>
      <c r="FW617" s="66"/>
      <c r="FX617" s="66"/>
      <c r="FY617" s="66"/>
      <c r="GA617" s="66"/>
      <c r="GB617" s="66"/>
      <c r="GC617" s="66"/>
      <c r="GD617" s="66"/>
      <c r="GE617" s="66"/>
      <c r="GF617" s="66"/>
      <c r="GG617" s="66"/>
      <c r="GH617" s="66"/>
      <c r="GI617" s="66"/>
      <c r="GJ617" s="66"/>
      <c r="GK617" s="66"/>
      <c r="GL617" s="66"/>
      <c r="GM617" s="66"/>
      <c r="GN617" s="66"/>
      <c r="GO617" s="66"/>
      <c r="GP617" s="66"/>
      <c r="GQ617" s="66"/>
      <c r="GR617" s="66"/>
      <c r="GS617" s="66"/>
      <c r="GT617" s="66"/>
      <c r="GU617" s="66"/>
      <c r="GV617" s="66"/>
      <c r="GW617" s="66"/>
      <c r="GX617" s="66"/>
      <c r="GY617" s="66"/>
      <c r="GZ617" s="66"/>
      <c r="HA617" s="66"/>
      <c r="HB617" s="66"/>
      <c r="HC617" s="66"/>
      <c r="HD617" s="66"/>
      <c r="HE617" s="66"/>
      <c r="HF617" s="66"/>
      <c r="HG617" s="66"/>
      <c r="HH617" s="66"/>
      <c r="HI617" s="66"/>
      <c r="HJ617" s="66"/>
      <c r="HK617" s="66"/>
      <c r="HL617" s="66"/>
      <c r="HM617" s="66"/>
    </row>
    <row r="618" spans="1:221">
      <c r="A618" s="66"/>
      <c r="B618" s="66"/>
      <c r="C618" s="66"/>
      <c r="D618" s="66"/>
      <c r="E618" s="66"/>
      <c r="F618" s="66"/>
      <c r="J618" s="66"/>
      <c r="K618" s="66"/>
      <c r="N618" s="66"/>
      <c r="O618" s="66"/>
      <c r="P618" s="66"/>
      <c r="Q618" s="66"/>
      <c r="S618" s="66"/>
      <c r="T618" s="66"/>
      <c r="U618" s="66"/>
      <c r="W618" s="66"/>
      <c r="X618" s="66"/>
      <c r="Y618" s="66"/>
      <c r="AA618" s="66"/>
      <c r="AB618" s="66"/>
      <c r="AC618" s="66"/>
      <c r="AD618" s="66"/>
      <c r="AE618" s="66"/>
      <c r="AF618" s="66"/>
      <c r="AG618" s="66"/>
      <c r="AJ618" s="66"/>
      <c r="AK618" s="66"/>
      <c r="AN618" s="66"/>
      <c r="AO618" s="66"/>
      <c r="AR618" s="66"/>
      <c r="AS618" s="66"/>
      <c r="AT618" s="66"/>
      <c r="AU618" s="66"/>
      <c r="AV618" s="66"/>
      <c r="AW618" s="66"/>
      <c r="AZ618" s="66"/>
      <c r="BA618" s="66"/>
      <c r="BD618" s="66"/>
      <c r="BE618" s="66"/>
      <c r="BH618" s="66"/>
      <c r="BI618" s="66"/>
      <c r="BJ618" s="66"/>
      <c r="BK618" s="66"/>
      <c r="BL618" s="66"/>
      <c r="BM618" s="66"/>
      <c r="BO618" s="66"/>
      <c r="BP618" s="66"/>
      <c r="BQ618" s="66"/>
      <c r="BS618" s="66"/>
      <c r="BT618" s="66"/>
      <c r="BU618" s="66"/>
      <c r="BW618" s="66"/>
      <c r="BX618" s="66"/>
      <c r="BY618" s="66"/>
      <c r="BZ618" s="66"/>
      <c r="CA618" s="66"/>
      <c r="CB618" s="66"/>
      <c r="CC618" s="66"/>
      <c r="CF618" s="66"/>
      <c r="CG618" s="66"/>
      <c r="CJ618" s="66"/>
      <c r="CK618" s="66"/>
      <c r="CN618" s="66"/>
      <c r="CO618" s="66"/>
      <c r="CP618" s="66"/>
      <c r="CQ618" s="66"/>
      <c r="CR618" s="66"/>
      <c r="CS618" s="66"/>
      <c r="CV618" s="66"/>
      <c r="CW618" s="66"/>
      <c r="CZ618" s="66"/>
      <c r="DA618" s="66"/>
      <c r="DD618" s="66"/>
      <c r="DE618" s="66"/>
      <c r="DF618" s="66"/>
      <c r="DG618" s="66"/>
      <c r="DH618" s="66"/>
      <c r="DI618" s="66"/>
      <c r="DJ618" s="66"/>
      <c r="DK618" s="66"/>
      <c r="DL618" s="66"/>
      <c r="DM618" s="66"/>
      <c r="DN618" s="66"/>
      <c r="DO618" s="66"/>
      <c r="DP618" s="66"/>
      <c r="DQ618" s="66"/>
      <c r="DR618" s="66"/>
      <c r="DS618" s="66"/>
      <c r="DT618" s="66"/>
      <c r="DU618" s="66"/>
      <c r="DW618" s="66"/>
      <c r="DX618" s="66"/>
      <c r="DY618" s="66"/>
      <c r="EA618" s="66"/>
      <c r="EB618" s="66"/>
      <c r="EC618" s="66"/>
      <c r="EE618" s="66"/>
      <c r="EF618" s="66"/>
      <c r="EG618" s="66"/>
      <c r="EH618" s="66"/>
      <c r="EI618" s="66"/>
      <c r="EJ618" s="66"/>
      <c r="EK618" s="66"/>
      <c r="EN618" s="66"/>
      <c r="EO618" s="66"/>
      <c r="ER618" s="66"/>
      <c r="ES618" s="66"/>
      <c r="EV618" s="66"/>
      <c r="EW618" s="66"/>
      <c r="EX618" s="66"/>
      <c r="EY618" s="66"/>
      <c r="EZ618" s="66"/>
      <c r="FA618" s="66"/>
      <c r="FD618" s="66"/>
      <c r="FE618" s="66"/>
      <c r="FH618" s="66"/>
      <c r="FI618" s="66"/>
      <c r="FL618" s="66"/>
      <c r="FM618" s="66"/>
      <c r="FN618" s="66"/>
      <c r="FO618" s="66"/>
      <c r="FP618" s="66"/>
      <c r="FQ618" s="66"/>
      <c r="FS618" s="66"/>
      <c r="FT618" s="66"/>
      <c r="FU618" s="66"/>
      <c r="FW618" s="66"/>
      <c r="FX618" s="66"/>
      <c r="FY618" s="66"/>
      <c r="GA618" s="66"/>
      <c r="GB618" s="66"/>
      <c r="GC618" s="66"/>
      <c r="GD618" s="66"/>
      <c r="GE618" s="66"/>
      <c r="GF618" s="66"/>
      <c r="GG618" s="66"/>
      <c r="GH618" s="66"/>
      <c r="GI618" s="66"/>
      <c r="GJ618" s="66"/>
      <c r="GK618" s="66"/>
      <c r="GL618" s="66"/>
      <c r="GM618" s="66"/>
      <c r="GN618" s="66"/>
      <c r="GO618" s="66"/>
      <c r="GP618" s="66"/>
      <c r="GQ618" s="66"/>
      <c r="GR618" s="66"/>
      <c r="GS618" s="66"/>
      <c r="GT618" s="66"/>
      <c r="GU618" s="66"/>
      <c r="GV618" s="66"/>
      <c r="GW618" s="66"/>
      <c r="GX618" s="66"/>
      <c r="GY618" s="66"/>
      <c r="GZ618" s="66"/>
      <c r="HA618" s="66"/>
      <c r="HB618" s="66"/>
      <c r="HC618" s="66"/>
      <c r="HD618" s="66"/>
      <c r="HE618" s="66"/>
      <c r="HF618" s="66"/>
      <c r="HG618" s="66"/>
      <c r="HH618" s="66"/>
      <c r="HI618" s="66"/>
      <c r="HJ618" s="66"/>
      <c r="HK618" s="66"/>
      <c r="HL618" s="66"/>
      <c r="HM618" s="66"/>
    </row>
    <row r="619" spans="1:221">
      <c r="A619" s="66"/>
      <c r="B619" s="66"/>
      <c r="C619" s="66"/>
      <c r="D619" s="66"/>
      <c r="E619" s="66"/>
      <c r="F619" s="66"/>
      <c r="J619" s="66"/>
      <c r="K619" s="66"/>
      <c r="N619" s="66"/>
      <c r="O619" s="66"/>
      <c r="P619" s="66"/>
      <c r="Q619" s="66"/>
      <c r="S619" s="66"/>
      <c r="T619" s="66"/>
      <c r="U619" s="66"/>
      <c r="W619" s="66"/>
      <c r="X619" s="66"/>
      <c r="Y619" s="66"/>
      <c r="AA619" s="66"/>
      <c r="AB619" s="66"/>
      <c r="AC619" s="66"/>
      <c r="AD619" s="66"/>
      <c r="AE619" s="66"/>
      <c r="AF619" s="66"/>
      <c r="AG619" s="66"/>
      <c r="AJ619" s="66"/>
      <c r="AK619" s="66"/>
      <c r="AN619" s="66"/>
      <c r="AO619" s="66"/>
      <c r="AR619" s="66"/>
      <c r="AS619" s="66"/>
      <c r="AT619" s="66"/>
      <c r="AU619" s="66"/>
      <c r="AV619" s="66"/>
      <c r="AW619" s="66"/>
      <c r="AZ619" s="66"/>
      <c r="BA619" s="66"/>
      <c r="BD619" s="66"/>
      <c r="BE619" s="66"/>
      <c r="BH619" s="66"/>
      <c r="BI619" s="66"/>
      <c r="BJ619" s="66"/>
      <c r="BK619" s="66"/>
      <c r="BL619" s="66"/>
      <c r="BM619" s="66"/>
      <c r="BO619" s="66"/>
      <c r="BP619" s="66"/>
      <c r="BQ619" s="66"/>
      <c r="BS619" s="66"/>
      <c r="BT619" s="66"/>
      <c r="BU619" s="66"/>
      <c r="BW619" s="66"/>
      <c r="BX619" s="66"/>
      <c r="BY619" s="66"/>
      <c r="BZ619" s="66"/>
      <c r="CA619" s="66"/>
      <c r="CB619" s="66"/>
      <c r="CC619" s="66"/>
      <c r="CF619" s="66"/>
      <c r="CG619" s="66"/>
      <c r="CJ619" s="66"/>
      <c r="CK619" s="66"/>
      <c r="CN619" s="66"/>
      <c r="CO619" s="66"/>
      <c r="CP619" s="66"/>
      <c r="CQ619" s="66"/>
      <c r="CR619" s="66"/>
      <c r="CS619" s="66"/>
      <c r="CV619" s="66"/>
      <c r="CW619" s="66"/>
      <c r="CZ619" s="66"/>
      <c r="DA619" s="66"/>
      <c r="DD619" s="66"/>
      <c r="DE619" s="66"/>
      <c r="DF619" s="66"/>
      <c r="DG619" s="66"/>
      <c r="DH619" s="66"/>
      <c r="DI619" s="66"/>
      <c r="DJ619" s="66"/>
      <c r="DK619" s="66"/>
      <c r="DL619" s="66"/>
      <c r="DM619" s="66"/>
      <c r="DN619" s="66"/>
      <c r="DO619" s="66"/>
      <c r="DP619" s="66"/>
      <c r="DQ619" s="66"/>
      <c r="DR619" s="66"/>
      <c r="DS619" s="66"/>
      <c r="DT619" s="66"/>
      <c r="DU619" s="66"/>
      <c r="DW619" s="66"/>
      <c r="DX619" s="66"/>
      <c r="DY619" s="66"/>
      <c r="EA619" s="66"/>
      <c r="EB619" s="66"/>
      <c r="EC619" s="66"/>
      <c r="EE619" s="66"/>
      <c r="EF619" s="66"/>
      <c r="EG619" s="66"/>
      <c r="EH619" s="66"/>
      <c r="EI619" s="66"/>
      <c r="EJ619" s="66"/>
      <c r="EK619" s="66"/>
      <c r="EN619" s="66"/>
      <c r="EO619" s="66"/>
      <c r="ER619" s="66"/>
      <c r="ES619" s="66"/>
      <c r="EV619" s="66"/>
      <c r="EW619" s="66"/>
      <c r="EX619" s="66"/>
      <c r="EY619" s="66"/>
      <c r="EZ619" s="66"/>
      <c r="FA619" s="66"/>
      <c r="FD619" s="66"/>
      <c r="FE619" s="66"/>
      <c r="FH619" s="66"/>
      <c r="FI619" s="66"/>
      <c r="FL619" s="66"/>
      <c r="FM619" s="66"/>
      <c r="FN619" s="66"/>
      <c r="FO619" s="66"/>
      <c r="FP619" s="66"/>
      <c r="FQ619" s="66"/>
      <c r="FS619" s="66"/>
      <c r="FT619" s="66"/>
      <c r="FU619" s="66"/>
      <c r="FW619" s="66"/>
      <c r="FX619" s="66"/>
      <c r="FY619" s="66"/>
      <c r="GA619" s="66"/>
      <c r="GB619" s="66"/>
      <c r="GC619" s="66"/>
      <c r="GD619" s="66"/>
      <c r="GE619" s="66"/>
      <c r="GF619" s="66"/>
      <c r="GG619" s="66"/>
      <c r="GH619" s="66"/>
      <c r="GI619" s="66"/>
      <c r="GJ619" s="66"/>
      <c r="GK619" s="66"/>
      <c r="GL619" s="66"/>
      <c r="GM619" s="66"/>
      <c r="GN619" s="66"/>
      <c r="GO619" s="66"/>
      <c r="GP619" s="66"/>
      <c r="GQ619" s="66"/>
      <c r="GR619" s="66"/>
      <c r="GS619" s="66"/>
      <c r="GT619" s="66"/>
      <c r="GU619" s="66"/>
      <c r="GV619" s="66"/>
      <c r="GW619" s="66"/>
      <c r="GX619" s="66"/>
      <c r="GY619" s="66"/>
      <c r="GZ619" s="66"/>
      <c r="HA619" s="66"/>
      <c r="HB619" s="66"/>
      <c r="HC619" s="66"/>
      <c r="HD619" s="66"/>
      <c r="HE619" s="66"/>
      <c r="HF619" s="66"/>
      <c r="HG619" s="66"/>
      <c r="HH619" s="66"/>
      <c r="HI619" s="66"/>
      <c r="HJ619" s="66"/>
      <c r="HK619" s="66"/>
      <c r="HL619" s="66"/>
      <c r="HM619" s="66"/>
    </row>
    <row r="620" spans="1:221">
      <c r="A620" s="66"/>
      <c r="B620" s="66"/>
      <c r="C620" s="66"/>
      <c r="D620" s="66"/>
      <c r="E620" s="66"/>
      <c r="F620" s="66"/>
      <c r="J620" s="66"/>
      <c r="K620" s="66"/>
      <c r="N620" s="66"/>
      <c r="O620" s="66"/>
      <c r="P620" s="66"/>
      <c r="Q620" s="66"/>
      <c r="S620" s="66"/>
      <c r="T620" s="66"/>
      <c r="U620" s="66"/>
      <c r="W620" s="66"/>
      <c r="X620" s="66"/>
      <c r="Y620" s="66"/>
      <c r="AA620" s="66"/>
      <c r="AB620" s="66"/>
      <c r="AC620" s="66"/>
      <c r="AD620" s="66"/>
      <c r="AE620" s="66"/>
      <c r="AF620" s="66"/>
      <c r="AG620" s="66"/>
      <c r="AJ620" s="66"/>
      <c r="AK620" s="66"/>
      <c r="AN620" s="66"/>
      <c r="AO620" s="66"/>
      <c r="AR620" s="66"/>
      <c r="AS620" s="66"/>
      <c r="AT620" s="66"/>
      <c r="AU620" s="66"/>
      <c r="AV620" s="66"/>
      <c r="AW620" s="66"/>
      <c r="AZ620" s="66"/>
      <c r="BA620" s="66"/>
      <c r="BD620" s="66"/>
      <c r="BE620" s="66"/>
      <c r="BH620" s="66"/>
      <c r="BI620" s="66"/>
      <c r="BJ620" s="66"/>
      <c r="BK620" s="66"/>
      <c r="BL620" s="66"/>
      <c r="BM620" s="66"/>
      <c r="BO620" s="66"/>
      <c r="BP620" s="66"/>
      <c r="BQ620" s="66"/>
      <c r="BS620" s="66"/>
      <c r="BT620" s="66"/>
      <c r="BU620" s="66"/>
      <c r="BW620" s="66"/>
      <c r="BX620" s="66"/>
      <c r="BY620" s="66"/>
      <c r="BZ620" s="66"/>
      <c r="CA620" s="66"/>
      <c r="CB620" s="66"/>
      <c r="CC620" s="66"/>
      <c r="CF620" s="66"/>
      <c r="CG620" s="66"/>
      <c r="CJ620" s="66"/>
      <c r="CK620" s="66"/>
      <c r="CN620" s="66"/>
      <c r="CO620" s="66"/>
      <c r="CP620" s="66"/>
      <c r="CQ620" s="66"/>
      <c r="CR620" s="66"/>
      <c r="CS620" s="66"/>
      <c r="CV620" s="66"/>
      <c r="CW620" s="66"/>
      <c r="CZ620" s="66"/>
      <c r="DA620" s="66"/>
      <c r="DD620" s="66"/>
      <c r="DE620" s="66"/>
      <c r="DF620" s="66"/>
      <c r="DG620" s="66"/>
      <c r="DH620" s="66"/>
      <c r="DI620" s="66"/>
      <c r="DJ620" s="66"/>
      <c r="DK620" s="66"/>
      <c r="DL620" s="66"/>
      <c r="DM620" s="66"/>
      <c r="DN620" s="66"/>
      <c r="DO620" s="66"/>
      <c r="DP620" s="66"/>
      <c r="DQ620" s="66"/>
      <c r="DR620" s="66"/>
      <c r="DS620" s="66"/>
      <c r="DT620" s="66"/>
      <c r="DU620" s="66"/>
      <c r="DW620" s="66"/>
      <c r="DX620" s="66"/>
      <c r="DY620" s="66"/>
      <c r="EA620" s="66"/>
      <c r="EB620" s="66"/>
      <c r="EC620" s="66"/>
      <c r="EE620" s="66"/>
      <c r="EF620" s="66"/>
      <c r="EG620" s="66"/>
      <c r="EH620" s="66"/>
      <c r="EI620" s="66"/>
      <c r="EJ620" s="66"/>
      <c r="EK620" s="66"/>
      <c r="EN620" s="66"/>
      <c r="EO620" s="66"/>
      <c r="ER620" s="66"/>
      <c r="ES620" s="66"/>
      <c r="EV620" s="66"/>
      <c r="EW620" s="66"/>
      <c r="EX620" s="66"/>
      <c r="EY620" s="66"/>
      <c r="EZ620" s="66"/>
      <c r="FA620" s="66"/>
      <c r="FD620" s="66"/>
      <c r="FE620" s="66"/>
      <c r="FH620" s="66"/>
      <c r="FI620" s="66"/>
      <c r="FL620" s="66"/>
      <c r="FM620" s="66"/>
      <c r="FN620" s="66"/>
      <c r="FO620" s="66"/>
      <c r="FP620" s="66"/>
      <c r="FQ620" s="66"/>
      <c r="FS620" s="66"/>
      <c r="FT620" s="66"/>
      <c r="FU620" s="66"/>
      <c r="FW620" s="66"/>
      <c r="FX620" s="66"/>
      <c r="FY620" s="66"/>
      <c r="GA620" s="66"/>
      <c r="GB620" s="66"/>
      <c r="GC620" s="66"/>
      <c r="GD620" s="66"/>
      <c r="GE620" s="66"/>
      <c r="GF620" s="66"/>
      <c r="GG620" s="66"/>
      <c r="GH620" s="66"/>
      <c r="GI620" s="66"/>
      <c r="GJ620" s="66"/>
      <c r="GK620" s="66"/>
      <c r="GL620" s="66"/>
      <c r="GM620" s="66"/>
      <c r="GN620" s="66"/>
      <c r="GO620" s="66"/>
      <c r="GP620" s="66"/>
      <c r="GQ620" s="66"/>
      <c r="GR620" s="66"/>
      <c r="GS620" s="66"/>
      <c r="GT620" s="66"/>
      <c r="GU620" s="66"/>
      <c r="GV620" s="66"/>
      <c r="GW620" s="66"/>
      <c r="GX620" s="66"/>
      <c r="GY620" s="66"/>
      <c r="GZ620" s="66"/>
      <c r="HA620" s="66"/>
      <c r="HB620" s="66"/>
      <c r="HC620" s="66"/>
      <c r="HD620" s="66"/>
      <c r="HE620" s="66"/>
      <c r="HF620" s="66"/>
      <c r="HG620" s="66"/>
      <c r="HH620" s="66"/>
      <c r="HI620" s="66"/>
      <c r="HJ620" s="66"/>
      <c r="HK620" s="66"/>
      <c r="HL620" s="66"/>
      <c r="HM620" s="66"/>
    </row>
    <row r="621" spans="1:221">
      <c r="A621" s="66"/>
      <c r="B621" s="66"/>
      <c r="C621" s="66"/>
      <c r="D621" s="66"/>
      <c r="E621" s="66"/>
      <c r="F621" s="66"/>
      <c r="J621" s="66"/>
      <c r="K621" s="66"/>
      <c r="N621" s="66"/>
      <c r="O621" s="66"/>
      <c r="P621" s="66"/>
      <c r="Q621" s="66"/>
      <c r="S621" s="66"/>
      <c r="T621" s="66"/>
      <c r="U621" s="66"/>
      <c r="W621" s="66"/>
      <c r="X621" s="66"/>
      <c r="Y621" s="66"/>
      <c r="AA621" s="66"/>
      <c r="AB621" s="66"/>
      <c r="AC621" s="66"/>
      <c r="AD621" s="66"/>
      <c r="AE621" s="66"/>
      <c r="AF621" s="66"/>
      <c r="AG621" s="66"/>
      <c r="AJ621" s="66"/>
      <c r="AK621" s="66"/>
      <c r="AN621" s="66"/>
      <c r="AO621" s="66"/>
      <c r="AR621" s="66"/>
      <c r="AS621" s="66"/>
      <c r="AT621" s="66"/>
      <c r="AU621" s="66"/>
      <c r="AV621" s="66"/>
      <c r="AW621" s="66"/>
      <c r="AZ621" s="66"/>
      <c r="BA621" s="66"/>
      <c r="BD621" s="66"/>
      <c r="BE621" s="66"/>
      <c r="BH621" s="66"/>
      <c r="BI621" s="66"/>
      <c r="BJ621" s="66"/>
      <c r="BK621" s="66"/>
      <c r="BL621" s="66"/>
      <c r="BM621" s="66"/>
      <c r="BO621" s="66"/>
      <c r="BP621" s="66"/>
      <c r="BQ621" s="66"/>
      <c r="BS621" s="66"/>
      <c r="BT621" s="66"/>
      <c r="BU621" s="66"/>
      <c r="BW621" s="66"/>
      <c r="BX621" s="66"/>
      <c r="BY621" s="66"/>
      <c r="BZ621" s="66"/>
      <c r="CA621" s="66"/>
      <c r="CB621" s="66"/>
      <c r="CC621" s="66"/>
      <c r="CF621" s="66"/>
      <c r="CG621" s="66"/>
      <c r="CJ621" s="66"/>
      <c r="CK621" s="66"/>
      <c r="CN621" s="66"/>
      <c r="CO621" s="66"/>
      <c r="CP621" s="66"/>
      <c r="CQ621" s="66"/>
      <c r="CR621" s="66"/>
      <c r="CS621" s="66"/>
      <c r="CV621" s="66"/>
      <c r="CW621" s="66"/>
      <c r="CZ621" s="66"/>
      <c r="DA621" s="66"/>
      <c r="DD621" s="66"/>
      <c r="DE621" s="66"/>
      <c r="DF621" s="66"/>
      <c r="DG621" s="66"/>
      <c r="DH621" s="66"/>
      <c r="DI621" s="66"/>
      <c r="DJ621" s="66"/>
      <c r="DK621" s="66"/>
      <c r="DL621" s="66"/>
      <c r="DM621" s="66"/>
      <c r="DN621" s="66"/>
      <c r="DO621" s="66"/>
      <c r="DP621" s="66"/>
      <c r="DQ621" s="66"/>
      <c r="DR621" s="66"/>
      <c r="DS621" s="66"/>
      <c r="DT621" s="66"/>
      <c r="DU621" s="66"/>
      <c r="DW621" s="66"/>
      <c r="DX621" s="66"/>
      <c r="DY621" s="66"/>
      <c r="EA621" s="66"/>
      <c r="EB621" s="66"/>
      <c r="EC621" s="66"/>
      <c r="EE621" s="66"/>
      <c r="EF621" s="66"/>
      <c r="EG621" s="66"/>
      <c r="EH621" s="66"/>
      <c r="EI621" s="66"/>
      <c r="EJ621" s="66"/>
      <c r="EK621" s="66"/>
      <c r="EN621" s="66"/>
      <c r="EO621" s="66"/>
      <c r="ER621" s="66"/>
      <c r="ES621" s="66"/>
      <c r="EV621" s="66"/>
      <c r="EW621" s="66"/>
      <c r="EX621" s="66"/>
      <c r="EY621" s="66"/>
      <c r="EZ621" s="66"/>
      <c r="FA621" s="66"/>
      <c r="FD621" s="66"/>
      <c r="FE621" s="66"/>
      <c r="FH621" s="66"/>
      <c r="FI621" s="66"/>
      <c r="FL621" s="66"/>
      <c r="FM621" s="66"/>
      <c r="FN621" s="66"/>
      <c r="FO621" s="66"/>
      <c r="FP621" s="66"/>
      <c r="FQ621" s="66"/>
      <c r="FS621" s="66"/>
      <c r="FT621" s="66"/>
      <c r="FU621" s="66"/>
      <c r="FW621" s="66"/>
      <c r="FX621" s="66"/>
      <c r="FY621" s="66"/>
      <c r="GA621" s="66"/>
      <c r="GB621" s="66"/>
      <c r="GC621" s="66"/>
      <c r="GD621" s="66"/>
      <c r="GE621" s="66"/>
      <c r="GF621" s="66"/>
      <c r="GG621" s="66"/>
      <c r="GH621" s="66"/>
      <c r="GI621" s="66"/>
      <c r="GJ621" s="66"/>
      <c r="GK621" s="66"/>
      <c r="GL621" s="66"/>
      <c r="GM621" s="66"/>
      <c r="GN621" s="66"/>
      <c r="GO621" s="66"/>
      <c r="GP621" s="66"/>
      <c r="GQ621" s="66"/>
      <c r="GR621" s="66"/>
      <c r="GS621" s="66"/>
      <c r="GT621" s="66"/>
      <c r="GU621" s="66"/>
      <c r="GV621" s="66"/>
      <c r="GW621" s="66"/>
      <c r="GX621" s="66"/>
      <c r="GY621" s="66"/>
      <c r="GZ621" s="66"/>
      <c r="HA621" s="66"/>
      <c r="HB621" s="66"/>
      <c r="HC621" s="66"/>
      <c r="HD621" s="66"/>
      <c r="HE621" s="66"/>
      <c r="HF621" s="66"/>
      <c r="HG621" s="66"/>
      <c r="HH621" s="66"/>
      <c r="HI621" s="66"/>
      <c r="HJ621" s="66"/>
      <c r="HK621" s="66"/>
      <c r="HL621" s="66"/>
      <c r="HM621" s="66"/>
    </row>
    <row r="622" spans="1:221">
      <c r="A622" s="66"/>
      <c r="B622" s="66"/>
      <c r="C622" s="66"/>
      <c r="D622" s="66"/>
      <c r="E622" s="66"/>
      <c r="F622" s="66"/>
      <c r="J622" s="66"/>
      <c r="K622" s="66"/>
      <c r="N622" s="66"/>
      <c r="O622" s="66"/>
      <c r="P622" s="66"/>
      <c r="Q622" s="66"/>
      <c r="S622" s="66"/>
      <c r="T622" s="66"/>
      <c r="U622" s="66"/>
      <c r="W622" s="66"/>
      <c r="X622" s="66"/>
      <c r="Y622" s="66"/>
      <c r="AA622" s="66"/>
      <c r="AB622" s="66"/>
      <c r="AC622" s="66"/>
      <c r="AD622" s="66"/>
      <c r="AE622" s="66"/>
      <c r="AF622" s="66"/>
      <c r="AG622" s="66"/>
      <c r="AJ622" s="66"/>
      <c r="AK622" s="66"/>
      <c r="AN622" s="66"/>
      <c r="AO622" s="66"/>
      <c r="AR622" s="66"/>
      <c r="AS622" s="66"/>
      <c r="AT622" s="66"/>
      <c r="AU622" s="66"/>
      <c r="AV622" s="66"/>
      <c r="AW622" s="66"/>
      <c r="AZ622" s="66"/>
      <c r="BA622" s="66"/>
      <c r="BD622" s="66"/>
      <c r="BE622" s="66"/>
      <c r="BH622" s="66"/>
      <c r="BI622" s="66"/>
      <c r="BJ622" s="66"/>
      <c r="BK622" s="66"/>
      <c r="BL622" s="66"/>
      <c r="BM622" s="66"/>
      <c r="BO622" s="66"/>
      <c r="BP622" s="66"/>
      <c r="BQ622" s="66"/>
      <c r="BS622" s="66"/>
      <c r="BT622" s="66"/>
      <c r="BU622" s="66"/>
      <c r="BW622" s="66"/>
      <c r="BX622" s="66"/>
      <c r="BY622" s="66"/>
      <c r="BZ622" s="66"/>
      <c r="CA622" s="66"/>
      <c r="CB622" s="66"/>
      <c r="CC622" s="66"/>
      <c r="CF622" s="66"/>
      <c r="CG622" s="66"/>
      <c r="CJ622" s="66"/>
      <c r="CK622" s="66"/>
      <c r="CN622" s="66"/>
      <c r="CO622" s="66"/>
      <c r="CP622" s="66"/>
      <c r="CQ622" s="66"/>
      <c r="CR622" s="66"/>
      <c r="CS622" s="66"/>
      <c r="CV622" s="66"/>
      <c r="CW622" s="66"/>
      <c r="CZ622" s="66"/>
      <c r="DA622" s="66"/>
      <c r="DD622" s="66"/>
      <c r="DE622" s="66"/>
      <c r="DF622" s="66"/>
      <c r="DG622" s="66"/>
      <c r="DH622" s="66"/>
      <c r="DI622" s="66"/>
      <c r="DJ622" s="66"/>
      <c r="DK622" s="66"/>
      <c r="DL622" s="66"/>
      <c r="DM622" s="66"/>
      <c r="DN622" s="66"/>
      <c r="DO622" s="66"/>
      <c r="DP622" s="66"/>
      <c r="DQ622" s="66"/>
      <c r="DR622" s="66"/>
      <c r="DS622" s="66"/>
      <c r="DT622" s="66"/>
      <c r="DU622" s="66"/>
      <c r="DW622" s="66"/>
      <c r="DX622" s="66"/>
      <c r="DY622" s="66"/>
      <c r="EA622" s="66"/>
      <c r="EB622" s="66"/>
      <c r="EC622" s="66"/>
      <c r="EE622" s="66"/>
      <c r="EF622" s="66"/>
      <c r="EG622" s="66"/>
      <c r="EH622" s="66"/>
      <c r="EI622" s="66"/>
      <c r="EJ622" s="66"/>
      <c r="EK622" s="66"/>
      <c r="EN622" s="66"/>
      <c r="EO622" s="66"/>
      <c r="ER622" s="66"/>
      <c r="ES622" s="66"/>
      <c r="EV622" s="66"/>
      <c r="EW622" s="66"/>
      <c r="EX622" s="66"/>
      <c r="EY622" s="66"/>
      <c r="EZ622" s="66"/>
      <c r="FA622" s="66"/>
      <c r="FD622" s="66"/>
      <c r="FE622" s="66"/>
      <c r="FH622" s="66"/>
      <c r="FI622" s="66"/>
      <c r="FL622" s="66"/>
      <c r="FM622" s="66"/>
      <c r="FN622" s="66"/>
      <c r="FO622" s="66"/>
      <c r="FP622" s="66"/>
      <c r="FQ622" s="66"/>
      <c r="FS622" s="66"/>
      <c r="FT622" s="66"/>
      <c r="FU622" s="66"/>
      <c r="FW622" s="66"/>
      <c r="FX622" s="66"/>
      <c r="FY622" s="66"/>
      <c r="GA622" s="66"/>
      <c r="GB622" s="66"/>
      <c r="GC622" s="66"/>
      <c r="GD622" s="66"/>
      <c r="GE622" s="66"/>
      <c r="GF622" s="66"/>
      <c r="GG622" s="66"/>
      <c r="GH622" s="66"/>
      <c r="GI622" s="66"/>
      <c r="GJ622" s="66"/>
      <c r="GK622" s="66"/>
      <c r="GL622" s="66"/>
      <c r="GM622" s="66"/>
      <c r="GN622" s="66"/>
      <c r="GO622" s="66"/>
      <c r="GP622" s="66"/>
      <c r="GQ622" s="66"/>
      <c r="GR622" s="66"/>
      <c r="GS622" s="66"/>
      <c r="GT622" s="66"/>
      <c r="GU622" s="66"/>
      <c r="GV622" s="66"/>
      <c r="GW622" s="66"/>
      <c r="GX622" s="66"/>
      <c r="GY622" s="66"/>
      <c r="GZ622" s="66"/>
      <c r="HA622" s="66"/>
      <c r="HB622" s="66"/>
      <c r="HC622" s="66"/>
      <c r="HD622" s="66"/>
      <c r="HE622" s="66"/>
      <c r="HF622" s="66"/>
      <c r="HG622" s="66"/>
      <c r="HH622" s="66"/>
      <c r="HI622" s="66"/>
      <c r="HJ622" s="66"/>
      <c r="HK622" s="66"/>
      <c r="HL622" s="66"/>
      <c r="HM622" s="66"/>
    </row>
    <row r="623" spans="1:221">
      <c r="A623" s="66"/>
      <c r="B623" s="66"/>
      <c r="C623" s="66"/>
      <c r="D623" s="66"/>
      <c r="E623" s="66"/>
      <c r="F623" s="66"/>
      <c r="J623" s="66"/>
      <c r="K623" s="66"/>
      <c r="N623" s="66"/>
      <c r="O623" s="66"/>
      <c r="P623" s="66"/>
      <c r="Q623" s="66"/>
      <c r="S623" s="66"/>
      <c r="T623" s="66"/>
      <c r="U623" s="66"/>
      <c r="W623" s="66"/>
      <c r="X623" s="66"/>
      <c r="Y623" s="66"/>
      <c r="AA623" s="66"/>
      <c r="AB623" s="66"/>
      <c r="AC623" s="66"/>
      <c r="AD623" s="66"/>
      <c r="AE623" s="66"/>
      <c r="AF623" s="66"/>
      <c r="AG623" s="66"/>
      <c r="AJ623" s="66"/>
      <c r="AK623" s="66"/>
      <c r="AN623" s="66"/>
      <c r="AO623" s="66"/>
      <c r="AR623" s="66"/>
      <c r="AS623" s="66"/>
      <c r="AT623" s="66"/>
      <c r="AU623" s="66"/>
      <c r="AV623" s="66"/>
      <c r="AW623" s="66"/>
      <c r="AZ623" s="66"/>
      <c r="BA623" s="66"/>
      <c r="BD623" s="66"/>
      <c r="BE623" s="66"/>
      <c r="BH623" s="66"/>
      <c r="BI623" s="66"/>
      <c r="BJ623" s="66"/>
      <c r="BK623" s="66"/>
      <c r="BL623" s="66"/>
      <c r="BM623" s="66"/>
      <c r="BO623" s="66"/>
      <c r="BP623" s="66"/>
      <c r="BQ623" s="66"/>
      <c r="BS623" s="66"/>
      <c r="BT623" s="66"/>
      <c r="BU623" s="66"/>
      <c r="BW623" s="66"/>
      <c r="BX623" s="66"/>
      <c r="BY623" s="66"/>
      <c r="BZ623" s="66"/>
      <c r="CA623" s="66"/>
      <c r="CB623" s="66"/>
      <c r="CC623" s="66"/>
      <c r="CF623" s="66"/>
      <c r="CG623" s="66"/>
      <c r="CJ623" s="66"/>
      <c r="CK623" s="66"/>
      <c r="CN623" s="66"/>
      <c r="CO623" s="66"/>
      <c r="CP623" s="66"/>
      <c r="CQ623" s="66"/>
      <c r="CR623" s="66"/>
      <c r="CS623" s="66"/>
      <c r="CV623" s="66"/>
      <c r="CW623" s="66"/>
      <c r="CZ623" s="66"/>
      <c r="DA623" s="66"/>
      <c r="DD623" s="66"/>
      <c r="DE623" s="66"/>
      <c r="DF623" s="66"/>
      <c r="DG623" s="66"/>
      <c r="DH623" s="66"/>
      <c r="DI623" s="66"/>
      <c r="DJ623" s="66"/>
      <c r="DK623" s="66"/>
      <c r="DL623" s="66"/>
      <c r="DM623" s="66"/>
      <c r="DN623" s="66"/>
      <c r="DO623" s="66"/>
      <c r="DP623" s="66"/>
      <c r="DQ623" s="66"/>
      <c r="DR623" s="66"/>
      <c r="DS623" s="66"/>
      <c r="DT623" s="66"/>
      <c r="DU623" s="66"/>
      <c r="DW623" s="66"/>
      <c r="DX623" s="66"/>
      <c r="DY623" s="66"/>
      <c r="EA623" s="66"/>
      <c r="EB623" s="66"/>
      <c r="EC623" s="66"/>
      <c r="EE623" s="66"/>
      <c r="EF623" s="66"/>
      <c r="EG623" s="66"/>
      <c r="EH623" s="66"/>
      <c r="EI623" s="66"/>
      <c r="EJ623" s="66"/>
      <c r="EK623" s="66"/>
      <c r="EN623" s="66"/>
      <c r="EO623" s="66"/>
      <c r="ER623" s="66"/>
      <c r="ES623" s="66"/>
      <c r="EV623" s="66"/>
      <c r="EW623" s="66"/>
      <c r="EX623" s="66"/>
      <c r="EY623" s="66"/>
      <c r="EZ623" s="66"/>
      <c r="FA623" s="66"/>
      <c r="FD623" s="66"/>
      <c r="FE623" s="66"/>
      <c r="FH623" s="66"/>
      <c r="FI623" s="66"/>
      <c r="FL623" s="66"/>
      <c r="FM623" s="66"/>
      <c r="FN623" s="66"/>
      <c r="FO623" s="66"/>
      <c r="FP623" s="66"/>
      <c r="FQ623" s="66"/>
      <c r="FS623" s="66"/>
      <c r="FT623" s="66"/>
      <c r="FU623" s="66"/>
      <c r="FW623" s="66"/>
      <c r="FX623" s="66"/>
      <c r="FY623" s="66"/>
      <c r="GA623" s="66"/>
      <c r="GB623" s="66"/>
      <c r="GC623" s="66"/>
      <c r="GD623" s="66"/>
      <c r="GE623" s="66"/>
      <c r="GF623" s="66"/>
      <c r="GG623" s="66"/>
      <c r="GH623" s="66"/>
      <c r="GI623" s="66"/>
      <c r="GJ623" s="66"/>
      <c r="GK623" s="66"/>
      <c r="GL623" s="66"/>
      <c r="GM623" s="66"/>
      <c r="GN623" s="66"/>
      <c r="GO623" s="66"/>
      <c r="GP623" s="66"/>
      <c r="GQ623" s="66"/>
      <c r="GR623" s="66"/>
      <c r="GS623" s="66"/>
      <c r="GT623" s="66"/>
      <c r="GU623" s="66"/>
      <c r="GV623" s="66"/>
      <c r="GW623" s="66"/>
      <c r="GX623" s="66"/>
      <c r="GY623" s="66"/>
      <c r="GZ623" s="66"/>
      <c r="HA623" s="66"/>
      <c r="HB623" s="66"/>
      <c r="HC623" s="66"/>
      <c r="HD623" s="66"/>
      <c r="HE623" s="66"/>
      <c r="HF623" s="66"/>
      <c r="HG623" s="66"/>
      <c r="HH623" s="66"/>
      <c r="HI623" s="66"/>
      <c r="HJ623" s="66"/>
      <c r="HK623" s="66"/>
      <c r="HL623" s="66"/>
      <c r="HM623" s="66"/>
    </row>
    <row r="624" spans="1:221">
      <c r="A624" s="66"/>
      <c r="B624" s="66"/>
      <c r="C624" s="66"/>
      <c r="D624" s="66"/>
      <c r="E624" s="66"/>
      <c r="F624" s="66"/>
      <c r="J624" s="66"/>
      <c r="K624" s="66"/>
      <c r="N624" s="66"/>
      <c r="O624" s="66"/>
      <c r="P624" s="66"/>
      <c r="Q624" s="66"/>
      <c r="S624" s="66"/>
      <c r="T624" s="66"/>
      <c r="U624" s="66"/>
      <c r="W624" s="66"/>
      <c r="X624" s="66"/>
      <c r="Y624" s="66"/>
      <c r="AA624" s="66"/>
      <c r="AB624" s="66"/>
      <c r="AC624" s="66"/>
      <c r="AD624" s="66"/>
      <c r="AE624" s="66"/>
      <c r="AF624" s="66"/>
      <c r="AG624" s="66"/>
      <c r="AJ624" s="66"/>
      <c r="AK624" s="66"/>
      <c r="AN624" s="66"/>
      <c r="AO624" s="66"/>
      <c r="AR624" s="66"/>
      <c r="AS624" s="66"/>
      <c r="AT624" s="66"/>
      <c r="AU624" s="66"/>
      <c r="AV624" s="66"/>
      <c r="AW624" s="66"/>
      <c r="AZ624" s="66"/>
      <c r="BA624" s="66"/>
      <c r="BD624" s="66"/>
      <c r="BE624" s="66"/>
      <c r="BH624" s="66"/>
      <c r="BI624" s="66"/>
      <c r="BJ624" s="66"/>
      <c r="BK624" s="66"/>
      <c r="BL624" s="66"/>
      <c r="BM624" s="66"/>
      <c r="BO624" s="66"/>
      <c r="BP624" s="66"/>
      <c r="BQ624" s="66"/>
      <c r="BS624" s="66"/>
      <c r="BT624" s="66"/>
      <c r="BU624" s="66"/>
      <c r="BW624" s="66"/>
      <c r="BX624" s="66"/>
      <c r="BY624" s="66"/>
      <c r="BZ624" s="66"/>
      <c r="CA624" s="66"/>
      <c r="CB624" s="66"/>
      <c r="CC624" s="66"/>
      <c r="CF624" s="66"/>
      <c r="CG624" s="66"/>
      <c r="CJ624" s="66"/>
      <c r="CK624" s="66"/>
      <c r="CN624" s="66"/>
      <c r="CO624" s="66"/>
      <c r="CP624" s="66"/>
      <c r="CQ624" s="66"/>
      <c r="CR624" s="66"/>
      <c r="CS624" s="66"/>
      <c r="CV624" s="66"/>
      <c r="CW624" s="66"/>
      <c r="CZ624" s="66"/>
      <c r="DA624" s="66"/>
      <c r="DD624" s="66"/>
      <c r="DE624" s="66"/>
      <c r="DF624" s="66"/>
      <c r="DG624" s="66"/>
      <c r="DH624" s="66"/>
      <c r="DI624" s="66"/>
      <c r="DJ624" s="66"/>
      <c r="DK624" s="66"/>
      <c r="DL624" s="66"/>
      <c r="DM624" s="66"/>
      <c r="DN624" s="66"/>
      <c r="DO624" s="66"/>
      <c r="DP624" s="66"/>
      <c r="DQ624" s="66"/>
      <c r="DR624" s="66"/>
      <c r="DS624" s="66"/>
      <c r="DT624" s="66"/>
      <c r="DU624" s="66"/>
      <c r="DW624" s="66"/>
      <c r="DX624" s="66"/>
      <c r="DY624" s="66"/>
      <c r="EA624" s="66"/>
      <c r="EB624" s="66"/>
      <c r="EC624" s="66"/>
      <c r="EE624" s="66"/>
      <c r="EF624" s="66"/>
      <c r="EG624" s="66"/>
      <c r="EH624" s="66"/>
      <c r="EI624" s="66"/>
      <c r="EJ624" s="66"/>
      <c r="EK624" s="66"/>
      <c r="EN624" s="66"/>
      <c r="EO624" s="66"/>
      <c r="ER624" s="66"/>
      <c r="ES624" s="66"/>
      <c r="EV624" s="66"/>
      <c r="EW624" s="66"/>
      <c r="EX624" s="66"/>
      <c r="EY624" s="66"/>
      <c r="EZ624" s="66"/>
      <c r="FA624" s="66"/>
      <c r="FD624" s="66"/>
      <c r="FE624" s="66"/>
      <c r="FH624" s="66"/>
      <c r="FI624" s="66"/>
      <c r="FL624" s="66"/>
      <c r="FM624" s="66"/>
      <c r="FN624" s="66"/>
      <c r="FO624" s="66"/>
      <c r="FP624" s="66"/>
      <c r="FQ624" s="66"/>
      <c r="FS624" s="66"/>
      <c r="FT624" s="66"/>
      <c r="FU624" s="66"/>
      <c r="FW624" s="66"/>
      <c r="FX624" s="66"/>
      <c r="FY624" s="66"/>
      <c r="GA624" s="66"/>
      <c r="GB624" s="66"/>
      <c r="GC624" s="66"/>
      <c r="GD624" s="66"/>
      <c r="GE624" s="66"/>
      <c r="GF624" s="66"/>
      <c r="GG624" s="66"/>
      <c r="GH624" s="66"/>
      <c r="GI624" s="66"/>
      <c r="GJ624" s="66"/>
      <c r="GK624" s="66"/>
      <c r="GL624" s="66"/>
      <c r="GM624" s="66"/>
      <c r="GN624" s="66"/>
      <c r="GO624" s="66"/>
      <c r="GP624" s="66"/>
      <c r="GQ624" s="66"/>
      <c r="GR624" s="66"/>
      <c r="GS624" s="66"/>
      <c r="GT624" s="66"/>
      <c r="GU624" s="66"/>
      <c r="GV624" s="66"/>
      <c r="GW624" s="66"/>
      <c r="GX624" s="66"/>
      <c r="GY624" s="66"/>
      <c r="GZ624" s="66"/>
      <c r="HA624" s="66"/>
      <c r="HB624" s="66"/>
      <c r="HC624" s="66"/>
      <c r="HD624" s="66"/>
      <c r="HE624" s="66"/>
      <c r="HF624" s="66"/>
      <c r="HG624" s="66"/>
      <c r="HH624" s="66"/>
      <c r="HI624" s="66"/>
      <c r="HJ624" s="66"/>
      <c r="HK624" s="66"/>
      <c r="HL624" s="66"/>
      <c r="HM624" s="66"/>
    </row>
    <row r="625" spans="1:221">
      <c r="A625" s="66"/>
      <c r="B625" s="66"/>
      <c r="C625" s="66"/>
      <c r="D625" s="66"/>
      <c r="E625" s="66"/>
      <c r="F625" s="66"/>
      <c r="J625" s="66"/>
      <c r="K625" s="66"/>
      <c r="N625" s="66"/>
      <c r="O625" s="66"/>
      <c r="P625" s="66"/>
      <c r="Q625" s="66"/>
      <c r="S625" s="66"/>
      <c r="T625" s="66"/>
      <c r="U625" s="66"/>
      <c r="W625" s="66"/>
      <c r="X625" s="66"/>
      <c r="Y625" s="66"/>
      <c r="AA625" s="66"/>
      <c r="AB625" s="66"/>
      <c r="AC625" s="66"/>
      <c r="AD625" s="66"/>
      <c r="AE625" s="66"/>
      <c r="AF625" s="66"/>
      <c r="AG625" s="66"/>
      <c r="AJ625" s="66"/>
      <c r="AK625" s="66"/>
      <c r="AN625" s="66"/>
      <c r="AO625" s="66"/>
      <c r="AR625" s="66"/>
      <c r="AS625" s="66"/>
      <c r="AT625" s="66"/>
      <c r="AU625" s="66"/>
      <c r="AV625" s="66"/>
      <c r="AW625" s="66"/>
      <c r="AZ625" s="66"/>
      <c r="BA625" s="66"/>
      <c r="BD625" s="66"/>
      <c r="BE625" s="66"/>
      <c r="BH625" s="66"/>
      <c r="BI625" s="66"/>
      <c r="BJ625" s="66"/>
      <c r="BK625" s="66"/>
      <c r="BL625" s="66"/>
      <c r="BM625" s="66"/>
      <c r="BO625" s="66"/>
      <c r="BP625" s="66"/>
      <c r="BQ625" s="66"/>
      <c r="BS625" s="66"/>
      <c r="BT625" s="66"/>
      <c r="BU625" s="66"/>
      <c r="BW625" s="66"/>
      <c r="BX625" s="66"/>
      <c r="BY625" s="66"/>
      <c r="BZ625" s="66"/>
      <c r="CA625" s="66"/>
      <c r="CB625" s="66"/>
      <c r="CC625" s="66"/>
      <c r="CF625" s="66"/>
      <c r="CG625" s="66"/>
      <c r="CJ625" s="66"/>
      <c r="CK625" s="66"/>
      <c r="CN625" s="66"/>
      <c r="CO625" s="66"/>
      <c r="CP625" s="66"/>
      <c r="CQ625" s="66"/>
      <c r="CR625" s="66"/>
      <c r="CS625" s="66"/>
      <c r="CV625" s="66"/>
      <c r="CW625" s="66"/>
      <c r="CZ625" s="66"/>
      <c r="DA625" s="66"/>
      <c r="DD625" s="66"/>
      <c r="DE625" s="66"/>
      <c r="DF625" s="66"/>
      <c r="DG625" s="66"/>
      <c r="DH625" s="66"/>
      <c r="DI625" s="66"/>
      <c r="DJ625" s="66"/>
      <c r="DK625" s="66"/>
      <c r="DL625" s="66"/>
      <c r="DM625" s="66"/>
      <c r="DN625" s="66"/>
      <c r="DO625" s="66"/>
      <c r="DP625" s="66"/>
      <c r="DQ625" s="66"/>
      <c r="DR625" s="66"/>
      <c r="DS625" s="66"/>
      <c r="DT625" s="66"/>
      <c r="DU625" s="66"/>
      <c r="DW625" s="66"/>
      <c r="DX625" s="66"/>
      <c r="DY625" s="66"/>
      <c r="EA625" s="66"/>
      <c r="EB625" s="66"/>
      <c r="EC625" s="66"/>
      <c r="EE625" s="66"/>
      <c r="EF625" s="66"/>
      <c r="EG625" s="66"/>
      <c r="EH625" s="66"/>
      <c r="EI625" s="66"/>
      <c r="EJ625" s="66"/>
      <c r="EK625" s="66"/>
      <c r="EN625" s="66"/>
      <c r="EO625" s="66"/>
      <c r="ER625" s="66"/>
      <c r="ES625" s="66"/>
      <c r="EV625" s="66"/>
      <c r="EW625" s="66"/>
      <c r="EX625" s="66"/>
      <c r="EY625" s="66"/>
      <c r="EZ625" s="66"/>
      <c r="FA625" s="66"/>
      <c r="FD625" s="66"/>
      <c r="FE625" s="66"/>
      <c r="FH625" s="66"/>
      <c r="FI625" s="66"/>
      <c r="FL625" s="66"/>
      <c r="FM625" s="66"/>
      <c r="FN625" s="66"/>
      <c r="FO625" s="66"/>
      <c r="FP625" s="66"/>
      <c r="FQ625" s="66"/>
      <c r="FS625" s="66"/>
      <c r="FT625" s="66"/>
      <c r="FU625" s="66"/>
      <c r="FW625" s="66"/>
      <c r="FX625" s="66"/>
      <c r="FY625" s="66"/>
      <c r="GA625" s="66"/>
      <c r="GB625" s="66"/>
      <c r="GC625" s="66"/>
      <c r="GD625" s="66"/>
      <c r="GE625" s="66"/>
      <c r="GF625" s="66"/>
      <c r="GG625" s="66"/>
      <c r="GH625" s="66"/>
      <c r="GI625" s="66"/>
      <c r="GJ625" s="66"/>
      <c r="GK625" s="66"/>
      <c r="GL625" s="66"/>
      <c r="GM625" s="66"/>
      <c r="GN625" s="66"/>
      <c r="GO625" s="66"/>
      <c r="GP625" s="66"/>
      <c r="GQ625" s="66"/>
      <c r="GR625" s="66"/>
      <c r="GS625" s="66"/>
      <c r="GT625" s="66"/>
      <c r="GU625" s="66"/>
      <c r="GV625" s="66"/>
      <c r="GW625" s="66"/>
      <c r="GX625" s="66"/>
      <c r="GY625" s="66"/>
      <c r="GZ625" s="66"/>
      <c r="HA625" s="66"/>
      <c r="HB625" s="66"/>
      <c r="HC625" s="66"/>
      <c r="HD625" s="66"/>
      <c r="HE625" s="66"/>
      <c r="HF625" s="66"/>
      <c r="HG625" s="66"/>
      <c r="HH625" s="66"/>
      <c r="HI625" s="66"/>
      <c r="HJ625" s="66"/>
      <c r="HK625" s="66"/>
      <c r="HL625" s="66"/>
      <c r="HM625" s="66"/>
    </row>
    <row r="626" spans="1:221">
      <c r="A626" s="66"/>
      <c r="B626" s="66"/>
      <c r="C626" s="66"/>
      <c r="D626" s="66"/>
      <c r="E626" s="66"/>
      <c r="F626" s="66"/>
      <c r="J626" s="66"/>
      <c r="K626" s="66"/>
      <c r="N626" s="66"/>
      <c r="O626" s="66"/>
      <c r="P626" s="66"/>
      <c r="Q626" s="66"/>
      <c r="S626" s="66"/>
      <c r="T626" s="66"/>
      <c r="U626" s="66"/>
      <c r="W626" s="66"/>
      <c r="X626" s="66"/>
      <c r="Y626" s="66"/>
      <c r="AA626" s="66"/>
      <c r="AB626" s="66"/>
      <c r="AC626" s="66"/>
      <c r="AD626" s="66"/>
      <c r="AE626" s="66"/>
      <c r="AF626" s="66"/>
      <c r="AG626" s="66"/>
      <c r="AJ626" s="66"/>
      <c r="AK626" s="66"/>
      <c r="AN626" s="66"/>
      <c r="AO626" s="66"/>
      <c r="AR626" s="66"/>
      <c r="AS626" s="66"/>
      <c r="AT626" s="66"/>
      <c r="AU626" s="66"/>
      <c r="AV626" s="66"/>
      <c r="AW626" s="66"/>
      <c r="BD626" s="66"/>
      <c r="BE626" s="66"/>
      <c r="BH626" s="66"/>
      <c r="BI626" s="66"/>
      <c r="BJ626" s="66"/>
      <c r="BK626" s="66"/>
      <c r="BL626" s="66"/>
      <c r="BM626" s="66"/>
      <c r="BO626" s="66"/>
      <c r="BP626" s="66"/>
      <c r="BQ626" s="66"/>
      <c r="BS626" s="66"/>
      <c r="BT626" s="66"/>
      <c r="BU626" s="66"/>
      <c r="BW626" s="66"/>
      <c r="BX626" s="66"/>
      <c r="BY626" s="66"/>
      <c r="BZ626" s="66"/>
      <c r="CA626" s="66"/>
      <c r="CB626" s="66"/>
      <c r="CC626" s="66"/>
      <c r="CF626" s="66"/>
      <c r="CG626" s="66"/>
      <c r="CJ626" s="66"/>
      <c r="CK626" s="66"/>
      <c r="CN626" s="66"/>
      <c r="CO626" s="66"/>
      <c r="CP626" s="66"/>
      <c r="CQ626" s="66"/>
      <c r="CR626" s="66"/>
      <c r="CS626" s="66"/>
      <c r="CV626" s="66"/>
      <c r="CW626" s="66"/>
      <c r="CZ626" s="66"/>
      <c r="DA626" s="66"/>
      <c r="DD626" s="66"/>
      <c r="DE626" s="66"/>
      <c r="DF626" s="66"/>
      <c r="DG626" s="66"/>
      <c r="DH626" s="66"/>
      <c r="DI626" s="66"/>
      <c r="DJ626" s="66"/>
      <c r="DK626" s="66"/>
      <c r="DL626" s="66"/>
      <c r="DM626" s="66"/>
      <c r="DN626" s="66"/>
      <c r="DO626" s="66"/>
      <c r="DP626" s="66"/>
      <c r="DQ626" s="66"/>
      <c r="DR626" s="66"/>
      <c r="DS626" s="66"/>
      <c r="DT626" s="66"/>
      <c r="DU626" s="66"/>
      <c r="DW626" s="66"/>
      <c r="DX626" s="66"/>
      <c r="DY626" s="66"/>
      <c r="EA626" s="66"/>
      <c r="EB626" s="66"/>
      <c r="EC626" s="66"/>
      <c r="EE626" s="66"/>
      <c r="EF626" s="66"/>
      <c r="EG626" s="66"/>
      <c r="EH626" s="66"/>
      <c r="EI626" s="66"/>
      <c r="EJ626" s="66"/>
      <c r="EK626" s="66"/>
      <c r="EN626" s="66"/>
      <c r="EO626" s="66"/>
      <c r="ER626" s="66"/>
      <c r="ES626" s="66"/>
      <c r="EV626" s="66"/>
      <c r="EW626" s="66"/>
      <c r="EX626" s="66"/>
      <c r="EY626" s="66"/>
      <c r="EZ626" s="66"/>
      <c r="FA626" s="66"/>
      <c r="FD626" s="66"/>
      <c r="FE626" s="66"/>
      <c r="FH626" s="66"/>
      <c r="FI626" s="66"/>
      <c r="FL626" s="66"/>
      <c r="FM626" s="66"/>
      <c r="FN626" s="66"/>
      <c r="FO626" s="66"/>
      <c r="FP626" s="66"/>
      <c r="FQ626" s="66"/>
      <c r="FS626" s="66"/>
      <c r="FT626" s="66"/>
      <c r="FU626" s="66"/>
      <c r="FW626" s="66"/>
      <c r="FX626" s="66"/>
      <c r="FY626" s="66"/>
      <c r="GA626" s="66"/>
      <c r="GB626" s="66"/>
      <c r="GC626" s="66"/>
      <c r="GD626" s="66"/>
      <c r="GE626" s="66"/>
      <c r="GF626" s="66"/>
      <c r="GG626" s="66"/>
      <c r="GH626" s="66"/>
      <c r="GI626" s="66"/>
      <c r="GJ626" s="66"/>
      <c r="GK626" s="66"/>
      <c r="GL626" s="66"/>
      <c r="GM626" s="66"/>
      <c r="GN626" s="66"/>
      <c r="GO626" s="66"/>
      <c r="GP626" s="66"/>
      <c r="GQ626" s="66"/>
      <c r="GR626" s="66"/>
      <c r="GS626" s="66"/>
      <c r="GT626" s="66"/>
      <c r="GU626" s="66"/>
      <c r="GV626" s="66"/>
      <c r="GW626" s="66"/>
      <c r="GX626" s="66"/>
      <c r="GY626" s="66"/>
      <c r="GZ626" s="66"/>
      <c r="HA626" s="66"/>
      <c r="HB626" s="66"/>
      <c r="HC626" s="66"/>
      <c r="HD626" s="66"/>
      <c r="HE626" s="66"/>
      <c r="HF626" s="66"/>
      <c r="HG626" s="66"/>
      <c r="HH626" s="66"/>
      <c r="HI626" s="66"/>
      <c r="HJ626" s="66"/>
      <c r="HK626" s="66"/>
      <c r="HL626" s="66"/>
      <c r="HM626" s="66"/>
    </row>
  </sheetData>
  <sortState ref="A85:HM114">
    <sortCondition ref="E85:E114"/>
    <sortCondition ref="B85:B114"/>
  </sortState>
  <conditionalFormatting sqref="G8 AI8 I8 M8 S8 W8 AA8 AY8 BC8 BG8 BO8 BS8 BW8 CU8 CY8 DC8 DW8 EA8 EE8 FC8 FG8 FK8 FS8 AM8 AQ8 CE8 CI8 CM8 EM8 EQ8 EU8 FW8 GA8 EM24:EM41 CE24:CE41 BO24:BO41 AY24:AY41 AI24:AI41 AM24:AM41 AQ24:AQ41 BC24:BC41 BG24:BG41 BS24:BS41 BW24:BW41 CI24:CI41 CM24:CM41 CU24:CU41 CY24:CY41 DC24:DC41 DW24:DW41 EA24:EA41 EE24:EE41 EQ24:EQ41 EU24:EU41 FC24:FC41 FG24:FG41 FK24:FK41 GA24:GA41 FS24:FS41 FW24:FW41 M303:M329 AA303:AA329 AQ303:AQ329 BG303:BG329 BW303:BW329 CM303:CM329 DC303:DC329 EE303:EE329 EU303:EU329 FK303:FK329 G303:G329 I303:I329 S303:S329 W303:W329 AI303:AI329 AM303:AM329 AY303:AY329 BC303:BC329 BO303:BO329 BS303:BS329 CE303:CE329 CI303:CI329 CU303:CU329 CY303:CY329 DW303:DW329 EA303:EA329 EM303:EM329 EQ303:EQ329 FC303:FC329 FG303:FG329 FS303:FS329 FW303:FW329 GA303:GA329">
    <cfRule type="expression" dxfId="1833" priority="3986">
      <formula>AND(F8=0,(G8&gt;0))</formula>
    </cfRule>
    <cfRule type="expression" dxfId="1832" priority="3987">
      <formula>((G8-F8)/F8)&gt;0.05</formula>
    </cfRule>
  </conditionalFormatting>
  <conditionalFormatting sqref="P8:Q465">
    <cfRule type="cellIs" dxfId="1831" priority="5319" stopIfTrue="1" operator="notEqual">
      <formula>N8</formula>
    </cfRule>
  </conditionalFormatting>
  <conditionalFormatting sqref="P1:Q1">
    <cfRule type="cellIs" dxfId="1830" priority="4151" stopIfTrue="1" operator="notEqual">
      <formula>N1</formula>
    </cfRule>
  </conditionalFormatting>
  <conditionalFormatting sqref="G1">
    <cfRule type="cellIs" dxfId="1829" priority="4152" stopIfTrue="1" operator="notEqual">
      <formula>P1</formula>
    </cfRule>
  </conditionalFormatting>
  <conditionalFormatting sqref="L1:M1">
    <cfRule type="cellIs" dxfId="1828" priority="4153" stopIfTrue="1" operator="notEqual">
      <formula>P1</formula>
    </cfRule>
  </conditionalFormatting>
  <conditionalFormatting sqref="EY6 FA6 FE6 FI6 FM6 FO6 FQ6 FU6 FY6 GC6 GE6 GG6 GI6 GK6 GM6 GO6 GQ6 GS6 GU6 GW6 GY6 HA6 HC6 HE6 HG6 HI6 HK6 HM6 FA1 FE1 FI1 FQ1 FO1 FM1 FU1 FY1 HG1 HK1 HI1 GY1 HE1 HC1 HA1 GS1 GQ1 GW1 GU1 GK1 GO1 GM1 GE1 GC1 GG1 GI1 FA8:FA465 FE8:FE465 FI8:FI465 FQ8:FQ465 FM8:FM465 FO8:FO465 FU8:FU465 FY8:FY465 GI8:GI465 GG8:GG465 GC8:GC465 GE8:GE465 GM8:GM465 GO8:GO465 GK8:GK465 GU8:GU465 GW8:GW465 GQ8:GQ465 GS8:GS465 HA8:HA465 HC8:HC465 HE8:HE465 GY8:GY465 HI8:HI465 HK8:HK465 HG8:HG465">
    <cfRule type="cellIs" dxfId="1827" priority="4150" stopIfTrue="1" operator="notEqual">
      <formula>#REF!</formula>
    </cfRule>
  </conditionalFormatting>
  <conditionalFormatting sqref="G53 AI53 I53 M53 S53 W53 AA53 AY53 BC53 BG53 BO53 BS53 BW53 CU53 CY53 DC53 DW53 EA53 EE53 FC53 FG53 FK53 FS53 AM53 AQ53 CE53 CI53 CM53 EM53 EQ53 EU53 FW53 GA53">
    <cfRule type="expression" dxfId="1826" priority="2152">
      <formula>AND(F53=0,(G53&gt;0))</formula>
    </cfRule>
    <cfRule type="expression" dxfId="1825" priority="2153">
      <formula>((G53-F53)/F53)&gt;0.05</formula>
    </cfRule>
  </conditionalFormatting>
  <conditionalFormatting sqref="G54 AI54 I54 M54 S54 W54 AA54 AY54 BC54 BG54 BO54 BS54 BW54 CU54 CY54 DC54 DW54 EA54 EE54 FC54 FG54 FK54 FS54 AM54 AQ54 CE54 CI54 CM54 EM54 EQ54 EU54 FW54 GA54">
    <cfRule type="expression" dxfId="1824" priority="2148">
      <formula>AND(F54=0,(G54&gt;0))</formula>
    </cfRule>
    <cfRule type="expression" dxfId="1823" priority="2149">
      <formula>((G54-F54)/F54)&gt;0.05</formula>
    </cfRule>
  </conditionalFormatting>
  <conditionalFormatting sqref="G55 AI55 I55 M55 S55 W55 AA55 AY55 BC55 BG55 BO55 BS55 BW55 CU55 CY55 DC55 DW55 EA55 EE55 FC55 FG55 FK55 FS55 AM55 AQ55 CE55 CI55 CM55 EM55 EQ55 EU55 FW55 GA55">
    <cfRule type="expression" dxfId="1822" priority="2144">
      <formula>AND(F55=0,(G55&gt;0))</formula>
    </cfRule>
    <cfRule type="expression" dxfId="1821" priority="2145">
      <formula>((G55-F55)/F55)&gt;0.05</formula>
    </cfRule>
  </conditionalFormatting>
  <conditionalFormatting sqref="G56 AI56 I56 M56 S56 W56 AA56 AY56 BC56 BG56 BO56 BS56 BW56 CU56 CY56 DC56 DW56 EA56 EE56 FC56 FG56 FK56 FS56 AM56 AQ56 CE56 CI56 CM56 EM56 EQ56 EU56 FW56 GA56">
    <cfRule type="expression" dxfId="1820" priority="2140">
      <formula>AND(F56=0,(G56&gt;0))</formula>
    </cfRule>
    <cfRule type="expression" dxfId="1819" priority="2141">
      <formula>((G56-F56)/F56)&gt;0.05</formula>
    </cfRule>
  </conditionalFormatting>
  <conditionalFormatting sqref="G57 AI57 I57 M57 S57 W57 AA57 AY57 BC57 BG57 BO57 BS57 BW57 CU57 CY57 DC57 DW57 EA57 EE57 FC57 FG57 FK57 FS57 AM57 AQ57 CE57 CI57 CM57 EM57 EQ57 EU57 FW57 GA57">
    <cfRule type="expression" dxfId="1818" priority="2136">
      <formula>AND(F57=0,(G57&gt;0))</formula>
    </cfRule>
    <cfRule type="expression" dxfId="1817" priority="2137">
      <formula>((G57-F57)/F57)&gt;0.05</formula>
    </cfRule>
  </conditionalFormatting>
  <conditionalFormatting sqref="G58 AI58 I58 M58 S58 W58 AA58 AY58 BC58 BG58 BO58 BS58 BW58 CU58 CY58 DC58 DW58 EA58 EE58 FC58 FG58 FK58 FS58 AM58 AQ58 CE58 CI58 CM58 EM58 EQ58 EU58 FW58 GA58">
    <cfRule type="expression" dxfId="1816" priority="2132">
      <formula>AND(F58=0,(G58&gt;0))</formula>
    </cfRule>
    <cfRule type="expression" dxfId="1815" priority="2133">
      <formula>((G58-F58)/F58)&gt;0.05</formula>
    </cfRule>
  </conditionalFormatting>
  <conditionalFormatting sqref="G59 AI59 I59 M59 S59 W59 AA59 AY59 BC59 BG59 BO59 BS59 BW59 CU59 CY59 DC59 DW59 EA59 EE59 FC59 FG59 FK59 FS59 AM59 AQ59 CE59 CI59 CM59 EM59 EQ59 EU59 FW59 GA59">
    <cfRule type="expression" dxfId="1814" priority="2128">
      <formula>AND(F59=0,(G59&gt;0))</formula>
    </cfRule>
    <cfRule type="expression" dxfId="1813" priority="2129">
      <formula>((G59-F59)/F59)&gt;0.05</formula>
    </cfRule>
  </conditionalFormatting>
  <conditionalFormatting sqref="G60 AI60 I60 M60 S60 W60 AA60 AY60 BC60 BG60 BO60 BS60 BW60 CU60 CY60 DC60 DW60 EA60 EE60 FC60 FG60 FK60 FS60 AM60 AQ60 CE60 CI60 CM60 EM60 EQ60 EU60 FW60 GA60">
    <cfRule type="expression" dxfId="1812" priority="2124">
      <formula>AND(F60=0,(G60&gt;0))</formula>
    </cfRule>
    <cfRule type="expression" dxfId="1811" priority="2125">
      <formula>((G60-F60)/F60)&gt;0.05</formula>
    </cfRule>
  </conditionalFormatting>
  <conditionalFormatting sqref="G61 AI61 I61 M61 S61 W61 AA61 AY61 BC61 BG61 BO61 BS61 BW61 CU61 CY61 DC61 DW61 EA61 EE61 FC61 FG61 FK61 FS61 AM61 AQ61 CE61 CI61 CM61 EM61 EQ61 EU61 FW61 GA61">
    <cfRule type="expression" dxfId="1810" priority="2120">
      <formula>AND(F61=0,(G61&gt;0))</formula>
    </cfRule>
    <cfRule type="expression" dxfId="1809" priority="2121">
      <formula>((G61-F61)/F61)&gt;0.05</formula>
    </cfRule>
  </conditionalFormatting>
  <conditionalFormatting sqref="G62 AI62 I62 M62 S62 W62 AA62 AY62 BC62 BG62 BO62 BS62 BW62 CU62 CY62 DC62 DW62 EA62 EE62 FC62 FG62 FK62 FS62 AM62 AQ62 CE62 CI62 CM62 EM62 EQ62 EU62 FW62 GA62">
    <cfRule type="expression" dxfId="1808" priority="2116">
      <formula>AND(F62=0,(G62&gt;0))</formula>
    </cfRule>
    <cfRule type="expression" dxfId="1807" priority="2117">
      <formula>((G62-F62)/F62)&gt;0.05</formula>
    </cfRule>
  </conditionalFormatting>
  <conditionalFormatting sqref="G63 AI63 I63 M63 S63 W63 AA63 AY63 BC63 BG63 BO63 BS63 BW63 CU63 CY63 DC63 DW63 EA63 EE63 FC63 FG63 FK63 FS63 AM63 AQ63 CE63 CI63 CM63 EM63 EQ63 EU63 FW63 GA63">
    <cfRule type="expression" dxfId="1806" priority="2112">
      <formula>AND(F63=0,(G63&gt;0))</formula>
    </cfRule>
    <cfRule type="expression" dxfId="1805" priority="2113">
      <formula>((G63-F63)/F63)&gt;0.05</formula>
    </cfRule>
  </conditionalFormatting>
  <conditionalFormatting sqref="G64 AI64 I64 M64 S64 W64 AA64 AY64 BC64 BG64 BO64 BS64 BW64 CU64 CY64 DC64 DW64 EA64 EE64 FC64 FG64 FK64 FS64 AM64 AQ64 CE64 CI64 CM64 EM64 EQ64 EU64 FW64 GA64">
    <cfRule type="expression" dxfId="1804" priority="2108">
      <formula>AND(F64=0,(G64&gt;0))</formula>
    </cfRule>
    <cfRule type="expression" dxfId="1803" priority="2109">
      <formula>((G64-F64)/F64)&gt;0.05</formula>
    </cfRule>
  </conditionalFormatting>
  <conditionalFormatting sqref="G65 AI65 I65 M65 S65 W65 AA65 AY65 BC65 BG65 BO65 BS65 BW65 CU65 CY65 DC65 DW65 EA65 EE65 FC65 FG65 FK65 FS65 AM65 AQ65 CE65 CI65 CM65 EM65 EQ65 EU65 FW65 GA65">
    <cfRule type="expression" dxfId="1802" priority="2104">
      <formula>AND(F65=0,(G65&gt;0))</formula>
    </cfRule>
    <cfRule type="expression" dxfId="1801" priority="2105">
      <formula>((G65-F65)/F65)&gt;0.05</formula>
    </cfRule>
  </conditionalFormatting>
  <conditionalFormatting sqref="G66 AI66 I66 M66 S66 W66 AA66 AY66 BC66 BG66 BO66 BS66 BW66 CU66 CY66 DC66 DW66 EA66 EE66 FC66 FG66 FK66 FS66 AM66 AQ66 CE66 CI66 CM66 EM66 EQ66 EU66 FW66 GA66">
    <cfRule type="expression" dxfId="1800" priority="2100">
      <formula>AND(F66=0,(G66&gt;0))</formula>
    </cfRule>
    <cfRule type="expression" dxfId="1799" priority="2101">
      <formula>((G66-F66)/F66)&gt;0.05</formula>
    </cfRule>
  </conditionalFormatting>
  <conditionalFormatting sqref="G67 AI67 I67 M67 S67 W67 AA67 AY67 BC67 BG67 BO67 BS67 BW67 CU67 CY67 DC67 DW67 EA67 EE67 FC67 FG67 FK67 FS67 AM67 AQ67 CE67 CI67 CM67 EM67 EQ67 EU67 FW67 GA67">
    <cfRule type="expression" dxfId="1798" priority="2096">
      <formula>AND(F67=0,(G67&gt;0))</formula>
    </cfRule>
    <cfRule type="expression" dxfId="1797" priority="2097">
      <formula>((G67-F67)/F67)&gt;0.05</formula>
    </cfRule>
  </conditionalFormatting>
  <conditionalFormatting sqref="G68 AI68 I68 M68 S68 W68 AA68 AY68 BC68 BG68 BO68 BS68 BW68 CU68 CY68 DC68 DW68 EA68 EE68 FC68 FG68 FK68 FS68 AM68 AQ68 CE68 CI68 CM68 EM68 EQ68 EU68 FW68 GA68">
    <cfRule type="expression" dxfId="1796" priority="2092">
      <formula>AND(F68=0,(G68&gt;0))</formula>
    </cfRule>
    <cfRule type="expression" dxfId="1795" priority="2093">
      <formula>((G68-F68)/F68)&gt;0.05</formula>
    </cfRule>
  </conditionalFormatting>
  <conditionalFormatting sqref="G69 AI69 I69 M69 S69 W69 AA69 AY69 BC69 BG69 BO69 BS69 BW69 CU69 CY69 DC69 DW69 EA69 EE69 FC69 FG69 FK69 FS69 AM69 AQ69 CE69 CI69 CM69 EM69 EQ69 EU69 FW69 GA69">
    <cfRule type="expression" dxfId="1794" priority="2088">
      <formula>AND(F69=0,(G69&gt;0))</formula>
    </cfRule>
    <cfRule type="expression" dxfId="1793" priority="2089">
      <formula>((G69-F69)/F69)&gt;0.05</formula>
    </cfRule>
  </conditionalFormatting>
  <conditionalFormatting sqref="G70 AI70 I70 M70 S70 W70 AA70 AY70 BC70 BG70 BO70 BS70 BW70 CU70 CY70 DC70 DW70 EA70 EE70 FC70 FG70 FK70 FS70 AM70 AQ70 CE70 CI70 CM70 EM70 EQ70 EU70 FW70 GA70">
    <cfRule type="expression" dxfId="1792" priority="2084">
      <formula>AND(F70=0,(G70&gt;0))</formula>
    </cfRule>
    <cfRule type="expression" dxfId="1791" priority="2085">
      <formula>((G70-F70)/F70)&gt;0.05</formula>
    </cfRule>
  </conditionalFormatting>
  <conditionalFormatting sqref="G71 AI71 I71 M71 S71 W71 AA71 AY71 BC71 BG71 BO71 BS71 BW71 CU71 CY71 DC71 DW71 EA71 EE71 FC71 FG71 FK71 FS71 AM71 AQ71 CE71 CI71 CM71 EM71 EQ71 EU71 FW71 GA71">
    <cfRule type="expression" dxfId="1790" priority="2080">
      <formula>AND(F71=0,(G71&gt;0))</formula>
    </cfRule>
    <cfRule type="expression" dxfId="1789" priority="2081">
      <formula>((G71-F71)/F71)&gt;0.05</formula>
    </cfRule>
  </conditionalFormatting>
  <conditionalFormatting sqref="G72 AI72 I72 M72 S72 W72 AA72 AY72 BC72 BG72 BO72 BS72 BW72 CU72 CY72 DC72 DW72 EA72 EE72 FC72 FG72 FK72 FS72 AM72 AQ72 CE72 CI72 CM72 EM72 EQ72 EU72 FW72 GA72">
    <cfRule type="expression" dxfId="1788" priority="2076">
      <formula>AND(F72=0,(G72&gt;0))</formula>
    </cfRule>
    <cfRule type="expression" dxfId="1787" priority="2077">
      <formula>((G72-F72)/F72)&gt;0.05</formula>
    </cfRule>
  </conditionalFormatting>
  <conditionalFormatting sqref="G73 AI73 I73 M73 S73 W73 AA73 AY73 BC73 BG73 BO73 BS73 BW73 CU73 CY73 DC73 DW73 EA73 EE73 FC73 FG73 FK73 FS73 AM73 AQ73 CE73 CI73 CM73 EM73 EQ73 EU73 FW73 GA73">
    <cfRule type="expression" dxfId="1786" priority="2072">
      <formula>AND(F73=0,(G73&gt;0))</formula>
    </cfRule>
    <cfRule type="expression" dxfId="1785" priority="2073">
      <formula>((G73-F73)/F73)&gt;0.05</formula>
    </cfRule>
  </conditionalFormatting>
  <conditionalFormatting sqref="G74 AI74 I74 M74 S74 W74 AA74 AY74 BC74 BG74 BO74 BS74 BW74 CU74 CY74 DC74 DW74 EA74 EE74 FC74 FG74 FK74 FS74 AM74 AQ74 CE74 CI74 CM74 EM74 EQ74 EU74 FW74 GA74">
    <cfRule type="expression" dxfId="1784" priority="2068">
      <formula>AND(F74=0,(G74&gt;0))</formula>
    </cfRule>
    <cfRule type="expression" dxfId="1783" priority="2069">
      <formula>((G74-F74)/F74)&gt;0.05</formula>
    </cfRule>
  </conditionalFormatting>
  <conditionalFormatting sqref="G75 AI75 I75 M75 S75 W75 AA75 AY75 BC75 BG75 BO75 BS75 BW75 CU75 CY75 DC75 DW75 EA75 EE75 FC75 FG75 FK75 FS75 AM75 AQ75 CE75 CI75 CM75 EM75 EQ75 EU75 FW75 GA75">
    <cfRule type="expression" dxfId="1782" priority="2064">
      <formula>AND(F75=0,(G75&gt;0))</formula>
    </cfRule>
    <cfRule type="expression" dxfId="1781" priority="2065">
      <formula>((G75-F75)/F75)&gt;0.05</formula>
    </cfRule>
  </conditionalFormatting>
  <conditionalFormatting sqref="G76 AI76 I76 M76 S76 W76 AA76 AY76 BC76 BG76 BO76 BS76 BW76 CU76 CY76 DC76 DW76 EA76 EE76 FC76 FG76 FK76 FS76 AM76 AQ76 CE76 CI76 CM76 EM76 EQ76 EU76 FW76 GA76">
    <cfRule type="expression" dxfId="1780" priority="2060">
      <formula>AND(F76=0,(G76&gt;0))</formula>
    </cfRule>
    <cfRule type="expression" dxfId="1779" priority="2061">
      <formula>((G76-F76)/F76)&gt;0.05</formula>
    </cfRule>
  </conditionalFormatting>
  <conditionalFormatting sqref="G77 AI77 I77 M77 S77 W77 AA77 AY77 BC77 BG77 BO77 BS77 BW77 CU77 CY77 DC77 DW77 EA77 EE77 FC77 FG77 FK77 FS77 AM77 AQ77 CE77 CI77 CM77 EM77 EQ77 EU77 FW77 GA77">
    <cfRule type="expression" dxfId="1778" priority="2056">
      <formula>AND(F77=0,(G77&gt;0))</formula>
    </cfRule>
    <cfRule type="expression" dxfId="1777" priority="2057">
      <formula>((G77-F77)/F77)&gt;0.05</formula>
    </cfRule>
  </conditionalFormatting>
  <conditionalFormatting sqref="G78 AI78 I78 M78 S78 W78 AA78 AY78 BC78 BG78 BO78 BS78 BW78 CU78 CY78 DC78 DW78 EA78 EE78 FC78 FG78 FK78 FS78 AM78 AQ78 CE78 CI78 CM78 EM78 EQ78 EU78 FW78 GA78">
    <cfRule type="expression" dxfId="1776" priority="2052">
      <formula>AND(F78=0,(G78&gt;0))</formula>
    </cfRule>
    <cfRule type="expression" dxfId="1775" priority="2053">
      <formula>((G78-F78)/F78)&gt;0.05</formula>
    </cfRule>
  </conditionalFormatting>
  <conditionalFormatting sqref="G79 AI79 I79 M79 S79 W79 AA79 AY79 BC79 BG79 BO79 BS79 BW79 CU79 CY79 DC79 DW79 EA79 EE79 FC79 FG79 FK79 FS79 AM79 AQ79 CE79 CI79 CM79 EM79 EQ79 EU79 FW79 GA79">
    <cfRule type="expression" dxfId="1774" priority="2048">
      <formula>AND(F79=0,(G79&gt;0))</formula>
    </cfRule>
    <cfRule type="expression" dxfId="1773" priority="2049">
      <formula>((G79-F79)/F79)&gt;0.05</formula>
    </cfRule>
  </conditionalFormatting>
  <conditionalFormatting sqref="G80 AI80 I80 M80 S80 W80 AA80 AY80 BC80 BG80 BO80 BS80 BW80 CU80 CY80 DC80 DW80 EA80 EE80 FC80 FG80 FK80 FS80 AM80 AQ80 CE80 CI80 CM80 EM80 EQ80 EU80 FW80 GA80">
    <cfRule type="expression" dxfId="1772" priority="2044">
      <formula>AND(F80=0,(G80&gt;0))</formula>
    </cfRule>
    <cfRule type="expression" dxfId="1771" priority="2045">
      <formula>((G80-F80)/F80)&gt;0.05</formula>
    </cfRule>
  </conditionalFormatting>
  <conditionalFormatting sqref="M81:M110 G81:G110 BO81:BO110 CE81:CE110 EM81:EM110 AI81:AI110 AY81:AY110">
    <cfRule type="expression" dxfId="1770" priority="2040">
      <formula>AND(F81=0,(G81&gt;0))</formula>
    </cfRule>
    <cfRule type="expression" dxfId="1769" priority="2041">
      <formula>((G81-F81)/F81)&gt;0.05</formula>
    </cfRule>
  </conditionalFormatting>
  <conditionalFormatting sqref="W81:W104 W106:W110">
    <cfRule type="expression" dxfId="1768" priority="2034">
      <formula>AND(V81=0,(W81&gt;0))</formula>
    </cfRule>
    <cfRule type="expression" dxfId="1767" priority="2035">
      <formula>((W81-V81)/V81)&gt;0.05</formula>
    </cfRule>
  </conditionalFormatting>
  <conditionalFormatting sqref="S81:S110">
    <cfRule type="expression" dxfId="1766" priority="2036">
      <formula>AND(R81=0,(S81&gt;0))</formula>
    </cfRule>
    <cfRule type="expression" dxfId="1765" priority="2037">
      <formula>((S81-R81)/R81)&gt;0.05</formula>
    </cfRule>
  </conditionalFormatting>
  <conditionalFormatting sqref="I81:I110">
    <cfRule type="expression" dxfId="1764" priority="2038">
      <formula>AND(H81=0,(I81&gt;0))</formula>
    </cfRule>
    <cfRule type="expression" dxfId="1763" priority="2039">
      <formula>((I81-H81)/H81)&gt;0.05</formula>
    </cfRule>
  </conditionalFormatting>
  <conditionalFormatting sqref="AA81:AA110">
    <cfRule type="expression" dxfId="1762" priority="2032">
      <formula>AND(Z81=0,(AA81&gt;0))</formula>
    </cfRule>
    <cfRule type="expression" dxfId="1761" priority="2033">
      <formula>((AA81-Z81)/Z81)&gt;0.05</formula>
    </cfRule>
  </conditionalFormatting>
  <conditionalFormatting sqref="AM81:AM104 AM106:AM110">
    <cfRule type="expression" dxfId="1760" priority="2030">
      <formula>AND(AL81=0,(AM81&gt;0))</formula>
    </cfRule>
    <cfRule type="expression" dxfId="1759" priority="2031">
      <formula>((AM81-AL81)/AL81)&gt;0.05</formula>
    </cfRule>
  </conditionalFormatting>
  <conditionalFormatting sqref="AQ81:AQ110">
    <cfRule type="expression" dxfId="1758" priority="2028">
      <formula>AND(AP81=0,(AQ81&gt;0))</formula>
    </cfRule>
    <cfRule type="expression" dxfId="1757" priority="2029">
      <formula>((AQ81-AP81)/AP81)&gt;0.05</formula>
    </cfRule>
  </conditionalFormatting>
  <conditionalFormatting sqref="BC81:BC104 BC106:BC110">
    <cfRule type="expression" dxfId="1756" priority="2026">
      <formula>AND(BB81=0,(BC81&gt;0))</formula>
    </cfRule>
    <cfRule type="expression" dxfId="1755" priority="2027">
      <formula>((BC81-BB81)/BB81)&gt;0.05</formula>
    </cfRule>
  </conditionalFormatting>
  <conditionalFormatting sqref="BG81:BG110">
    <cfRule type="expression" dxfId="1754" priority="2024">
      <formula>AND(BF81=0,(BG81&gt;0))</formula>
    </cfRule>
    <cfRule type="expression" dxfId="1753" priority="2025">
      <formula>((BG81-BF81)/BF81)&gt;0.05</formula>
    </cfRule>
  </conditionalFormatting>
  <conditionalFormatting sqref="BS81:BS104 BS106:BS110">
    <cfRule type="expression" dxfId="1752" priority="2022">
      <formula>AND(BR81=0,(BS81&gt;0))</formula>
    </cfRule>
    <cfRule type="expression" dxfId="1751" priority="2023">
      <formula>((BS81-BR81)/BR81)&gt;0.05</formula>
    </cfRule>
  </conditionalFormatting>
  <conditionalFormatting sqref="BW81:BW110">
    <cfRule type="expression" dxfId="1750" priority="2020">
      <formula>AND(BV81=0,(BW81&gt;0))</formula>
    </cfRule>
    <cfRule type="expression" dxfId="1749" priority="2021">
      <formula>((BW81-BV81)/BV81)&gt;0.05</formula>
    </cfRule>
  </conditionalFormatting>
  <conditionalFormatting sqref="CI81:CI110">
    <cfRule type="expression" dxfId="1748" priority="2018">
      <formula>AND(CH81=0,(CI81&gt;0))</formula>
    </cfRule>
    <cfRule type="expression" dxfId="1747" priority="2019">
      <formula>((CI81-CH81)/CH81)&gt;0.05</formula>
    </cfRule>
  </conditionalFormatting>
  <conditionalFormatting sqref="CM81:CM110">
    <cfRule type="expression" dxfId="1746" priority="2016">
      <formula>AND(CL81=0,(CM81&gt;0))</formula>
    </cfRule>
    <cfRule type="expression" dxfId="1745" priority="2017">
      <formula>((CM81-CL81)/CL81)&gt;0.05</formula>
    </cfRule>
  </conditionalFormatting>
  <conditionalFormatting sqref="CU81:CU104 CU106:CU110">
    <cfRule type="expression" dxfId="1744" priority="2014">
      <formula>AND(CT81=0,(CU81&gt;0))</formula>
    </cfRule>
    <cfRule type="expression" dxfId="1743" priority="2015">
      <formula>((CU81-CT81)/CT81)&gt;0.05</formula>
    </cfRule>
  </conditionalFormatting>
  <conditionalFormatting sqref="CY81:CY110">
    <cfRule type="expression" dxfId="1742" priority="2012">
      <formula>AND(CX81=0,(CY81&gt;0))</formula>
    </cfRule>
    <cfRule type="expression" dxfId="1741" priority="2013">
      <formula>((CY81-CX81)/CX81)&gt;0.05</formula>
    </cfRule>
  </conditionalFormatting>
  <conditionalFormatting sqref="DC81:DC104 DC107:DC110">
    <cfRule type="expression" dxfId="1740" priority="2010">
      <formula>AND(DB81=0,(DC81&gt;0))</formula>
    </cfRule>
    <cfRule type="expression" dxfId="1739" priority="2011">
      <formula>((DC81-DB81)/DB81)&gt;0.05</formula>
    </cfRule>
  </conditionalFormatting>
  <conditionalFormatting sqref="DW81:DW110">
    <cfRule type="expression" dxfId="1738" priority="2008">
      <formula>AND(DV81=0,(DW81&gt;0))</formula>
    </cfRule>
    <cfRule type="expression" dxfId="1737" priority="2009">
      <formula>((DW81-DV81)/DV81)&gt;0.05</formula>
    </cfRule>
  </conditionalFormatting>
  <conditionalFormatting sqref="EA81:EA110">
    <cfRule type="expression" dxfId="1736" priority="2006">
      <formula>AND(DZ81=0,(EA81&gt;0))</formula>
    </cfRule>
    <cfRule type="expression" dxfId="1735" priority="2007">
      <formula>((EA81-DZ81)/DZ81)&gt;0.05</formula>
    </cfRule>
  </conditionalFormatting>
  <conditionalFormatting sqref="EE81:EE104 EE106:EE110">
    <cfRule type="expression" dxfId="1734" priority="2004">
      <formula>AND(ED81=0,(EE81&gt;0))</formula>
    </cfRule>
    <cfRule type="expression" dxfId="1733" priority="2005">
      <formula>((EE81-ED81)/ED81)&gt;0.05</formula>
    </cfRule>
  </conditionalFormatting>
  <conditionalFormatting sqref="EQ81:EQ110">
    <cfRule type="expression" dxfId="1732" priority="2002">
      <formula>AND(EP81=0,(EQ81&gt;0))</formula>
    </cfRule>
    <cfRule type="expression" dxfId="1731" priority="2003">
      <formula>((EQ81-EP81)/EP81)&gt;0.05</formula>
    </cfRule>
  </conditionalFormatting>
  <conditionalFormatting sqref="EU81:EU104 EU106:EU110">
    <cfRule type="expression" dxfId="1730" priority="2000">
      <formula>AND(ET81=0,(EU81&gt;0))</formula>
    </cfRule>
    <cfRule type="expression" dxfId="1729" priority="2001">
      <formula>((EU81-ET81)/ET81)&gt;0.05</formula>
    </cfRule>
  </conditionalFormatting>
  <conditionalFormatting sqref="FC81:FC110">
    <cfRule type="expression" dxfId="1728" priority="1998">
      <formula>AND(FB81=0,(FC81&gt;0))</formula>
    </cfRule>
    <cfRule type="expression" dxfId="1727" priority="1999">
      <formula>((FC81-FB81)/FB81)&gt;0.05</formula>
    </cfRule>
  </conditionalFormatting>
  <conditionalFormatting sqref="FG81:FG103 FG106:FG110">
    <cfRule type="expression" dxfId="1726" priority="1996">
      <formula>AND(FF81=0,(FG81&gt;0))</formula>
    </cfRule>
    <cfRule type="expression" dxfId="1725" priority="1997">
      <formula>((FG81-FF81)/FF81)&gt;0.05</formula>
    </cfRule>
  </conditionalFormatting>
  <conditionalFormatting sqref="FK81:FK104 FK106:FK110">
    <cfRule type="expression" dxfId="1724" priority="1994">
      <formula>AND(FJ81=0,(FK81&gt;0))</formula>
    </cfRule>
    <cfRule type="expression" dxfId="1723" priority="1995">
      <formula>((FK81-FJ81)/FJ81)&gt;0.05</formula>
    </cfRule>
  </conditionalFormatting>
  <conditionalFormatting sqref="GA81:GA110">
    <cfRule type="expression" dxfId="1722" priority="1992">
      <formula>AND(FZ81=0,(GA81&gt;0))</formula>
    </cfRule>
    <cfRule type="expression" dxfId="1721" priority="1993">
      <formula>((GA81-FZ81)/FZ81)&gt;0.05</formula>
    </cfRule>
  </conditionalFormatting>
  <conditionalFormatting sqref="FS81:FS110">
    <cfRule type="expression" dxfId="1720" priority="1990">
      <formula>AND(FR81=0,(FS81&gt;0))</formula>
    </cfRule>
    <cfRule type="expression" dxfId="1719" priority="1991">
      <formula>((FS81-FR81)/FR81)&gt;0.05</formula>
    </cfRule>
  </conditionalFormatting>
  <conditionalFormatting sqref="FW81:FW104 FW106:FW110">
    <cfRule type="expression" dxfId="1718" priority="1988">
      <formula>AND(FV81=0,(FW81&gt;0))</formula>
    </cfRule>
    <cfRule type="expression" dxfId="1717" priority="1989">
      <formula>((FW81-FV81)/FV81)&gt;0.05</formula>
    </cfRule>
  </conditionalFormatting>
  <conditionalFormatting sqref="BS105">
    <cfRule type="expression" dxfId="1716" priority="1986">
      <formula>AND(BR105=0,(BS105&gt;0))</formula>
    </cfRule>
    <cfRule type="expression" dxfId="1715" priority="1987">
      <formula>((BS105-BR105)/BR105)&gt;0.05</formula>
    </cfRule>
  </conditionalFormatting>
  <conditionalFormatting sqref="CU105">
    <cfRule type="expression" dxfId="1714" priority="1984">
      <formula>AND(CT105=0,(CU105&gt;0))</formula>
    </cfRule>
    <cfRule type="expression" dxfId="1713" priority="1985">
      <formula>((CU105-CT105)/CT105)&gt;0.05</formula>
    </cfRule>
  </conditionalFormatting>
  <conditionalFormatting sqref="DC105:DC106">
    <cfRule type="expression" dxfId="1712" priority="1982">
      <formula>AND(DB105=0,(DC105&gt;0))</formula>
    </cfRule>
    <cfRule type="expression" dxfId="1711" priority="1983">
      <formula>((DC105-DB105)/DB105)&gt;0.05</formula>
    </cfRule>
  </conditionalFormatting>
  <conditionalFormatting sqref="EE105">
    <cfRule type="expression" dxfId="1710" priority="1980">
      <formula>AND(ED105=0,(EE105&gt;0))</formula>
    </cfRule>
    <cfRule type="expression" dxfId="1709" priority="1981">
      <formula>((EE105-ED105)/ED105)&gt;0.05</formula>
    </cfRule>
  </conditionalFormatting>
  <conditionalFormatting sqref="EU105">
    <cfRule type="expression" dxfId="1708" priority="1978">
      <formula>AND(ET105=0,(EU105&gt;0))</formula>
    </cfRule>
    <cfRule type="expression" dxfId="1707" priority="1979">
      <formula>((EU105-ET105)/ET105)&gt;0.05</formula>
    </cfRule>
  </conditionalFormatting>
  <conditionalFormatting sqref="FG104">
    <cfRule type="expression" dxfId="1706" priority="1976">
      <formula>AND(FF104=0,(FG104&gt;0))</formula>
    </cfRule>
    <cfRule type="expression" dxfId="1705" priority="1977">
      <formula>((FG104-FF104)/FF104)&gt;0.05</formula>
    </cfRule>
  </conditionalFormatting>
  <conditionalFormatting sqref="FG105">
    <cfRule type="expression" dxfId="1704" priority="1974">
      <formula>AND(FF105=0,(FG105&gt;0))</formula>
    </cfRule>
    <cfRule type="expression" dxfId="1703" priority="1975">
      <formula>((FG105-FF105)/FF105)&gt;0.05</formula>
    </cfRule>
  </conditionalFormatting>
  <conditionalFormatting sqref="FK105">
    <cfRule type="expression" dxfId="1702" priority="1972">
      <formula>AND(FJ105=0,(FK105&gt;0))</formula>
    </cfRule>
    <cfRule type="expression" dxfId="1701" priority="1973">
      <formula>((FK105-FJ105)/FJ105)&gt;0.05</formula>
    </cfRule>
  </conditionalFormatting>
  <conditionalFormatting sqref="FW105">
    <cfRule type="expression" dxfId="1700" priority="1970">
      <formula>AND(FV105=0,(FW105&gt;0))</formula>
    </cfRule>
    <cfRule type="expression" dxfId="1699" priority="1971">
      <formula>((FW105-FV105)/FV105)&gt;0.05</formula>
    </cfRule>
  </conditionalFormatting>
  <conditionalFormatting sqref="W105">
    <cfRule type="expression" dxfId="1698" priority="1967">
      <formula>AND(V105=0,(W105&gt;0))</formula>
    </cfRule>
    <cfRule type="expression" dxfId="1697" priority="1968">
      <formula>((W105-V105)/V105)&gt;0.05</formula>
    </cfRule>
  </conditionalFormatting>
  <conditionalFormatting sqref="AM105">
    <cfRule type="expression" dxfId="1696" priority="1965">
      <formula>AND(AL105=0,(AM105&gt;0))</formula>
    </cfRule>
    <cfRule type="expression" dxfId="1695" priority="1966">
      <formula>((AM105-AL105)/AL105)&gt;0.05</formula>
    </cfRule>
  </conditionalFormatting>
  <conditionalFormatting sqref="BC105">
    <cfRule type="expression" dxfId="1694" priority="1963">
      <formula>AND(BB105=0,(BC105&gt;0))</formula>
    </cfRule>
    <cfRule type="expression" dxfId="1693" priority="1964">
      <formula>((BC105-BB105)/BB105)&gt;0.05</formula>
    </cfRule>
  </conditionalFormatting>
  <conditionalFormatting sqref="G281 AI281 I281 M281 S281 W281 AA281 AY281 BC281 BG281 BO281 BS281 BW281 CU281 CY281 DC281 DW281 EA281 EE281 FC281 FG281 FK281 FS281 AM281 AQ281 CE281 CI281 CM281 EM281 EQ281 EU281 FW281 GA281">
    <cfRule type="expression" dxfId="1692" priority="1893">
      <formula>AND(F281=0,(G281&gt;0))</formula>
    </cfRule>
    <cfRule type="expression" dxfId="1691" priority="1894">
      <formula>((G281-F281)/F281)&gt;0.05</formula>
    </cfRule>
  </conditionalFormatting>
  <conditionalFormatting sqref="G282 AI282 I282 M282 S282 W282 AA282 AY282 BC282 BG282 BO282 BS282 BW282 CU282 CY282 DC282 DW282 EA282 EE282 FC282 FG282 FK282 FS282 AM282 AQ282 CE282 CI282 CM282 EM282 EQ282 EU282 FW282 GA282">
    <cfRule type="expression" dxfId="1690" priority="1889">
      <formula>AND(F282=0,(G282&gt;0))</formula>
    </cfRule>
    <cfRule type="expression" dxfId="1689" priority="1890">
      <formula>((G282-F282)/F282)&gt;0.05</formula>
    </cfRule>
  </conditionalFormatting>
  <conditionalFormatting sqref="G283 AI283 I283 M283 S283 W283 AA283 AY283 BC283 BG283 BO283 BS283 BW283 CU283 CY283 DC283 DW283 EA283 EE283 FC283 FG283 FK283 FS283 AM283 AQ283 CE283 CI283 CM283 EM283 EQ283 EU283 FW283 GA283">
    <cfRule type="expression" dxfId="1688" priority="1885">
      <formula>AND(F283=0,(G283&gt;0))</formula>
    </cfRule>
    <cfRule type="expression" dxfId="1687" priority="1886">
      <formula>((G283-F283)/F283)&gt;0.05</formula>
    </cfRule>
  </conditionalFormatting>
  <conditionalFormatting sqref="G284 AI284 I284 M284 S284 W284 AA284 AY284 BC284 BG284 BO284 BS284 BW284 CU284 CY284 DC284 DW284 EA284 EE284 FC284 FG284 FK284 FS284 AM284 AQ284 CE284 CI284 CM284 EM284 EQ284 EU284 FW284 GA284">
    <cfRule type="expression" dxfId="1686" priority="1881">
      <formula>AND(F284=0,(G284&gt;0))</formula>
    </cfRule>
    <cfRule type="expression" dxfId="1685" priority="1882">
      <formula>((G284-F284)/F284)&gt;0.05</formula>
    </cfRule>
  </conditionalFormatting>
  <conditionalFormatting sqref="G285 AI285 I285 M285 S285 W285 AA285 AY285 BC285 BG285 BO285 BS285 BW285 CU285 CY285 DC285 DW285 EA285 EE285 FC285 FG285 FK285 FS285 AM285 AQ285 CE285 CI285 CM285 EM285 EQ285 EU285 FW285 GA285">
    <cfRule type="expression" dxfId="1684" priority="1877">
      <formula>AND(F285=0,(G285&gt;0))</formula>
    </cfRule>
    <cfRule type="expression" dxfId="1683" priority="1878">
      <formula>((G285-F285)/F285)&gt;0.05</formula>
    </cfRule>
  </conditionalFormatting>
  <conditionalFormatting sqref="G286 AI286 I286 M286 S286 W286 AA286 AY286 BC286 BG286 BO286 BS286 BW286 CU286 CY286 DC286 DW286 EA286 EE286 FC286 FG286 FK286 FS286 AM286 AQ286 CE286 CI286 CM286 EM286 EQ286 EU286 FW286 GA286">
    <cfRule type="expression" dxfId="1682" priority="1873">
      <formula>AND(F286=0,(G286&gt;0))</formula>
    </cfRule>
    <cfRule type="expression" dxfId="1681" priority="1874">
      <formula>((G286-F286)/F286)&gt;0.05</formula>
    </cfRule>
  </conditionalFormatting>
  <conditionalFormatting sqref="G287 AI287 I287 M287 S287 W287 AA287 AY287 BC287 BG287 BO287 BS287 BW287 CU287 CY287 DC287 DW287 EA287 EE287 FC287 FG287 FK287 FS287 AM287 AQ287 CE287 CI287 CM287 EM287 EQ287 EU287 FW287 GA287">
    <cfRule type="expression" dxfId="1680" priority="1869">
      <formula>AND(F287=0,(G287&gt;0))</formula>
    </cfRule>
    <cfRule type="expression" dxfId="1679" priority="1870">
      <formula>((G287-F287)/F287)&gt;0.05</formula>
    </cfRule>
  </conditionalFormatting>
  <conditionalFormatting sqref="G288 AI288 I288 M288 S288 W288 AA288 AY288 BC288 BG288 BO288 BS288 BW288 CU288 CY288 DC288 DW288 EA288 EE288 FC288 FG288 FK288 FS288 AM288 AQ288 CE288 CI288 CM288 EM288 EQ288 EU288 FW288 GA288">
    <cfRule type="expression" dxfId="1678" priority="1865">
      <formula>AND(F288=0,(G288&gt;0))</formula>
    </cfRule>
    <cfRule type="expression" dxfId="1677" priority="1866">
      <formula>((G288-F288)/F288)&gt;0.05</formula>
    </cfRule>
  </conditionalFormatting>
  <conditionalFormatting sqref="G289 AI289 I289 M289 S289 W289 AA289 AY289 BC289 BG289 BO289 BS289 BW289 CU289 CY289 DC289 DW289 EA289 EE289 FC289 FG289 FK289 FS289 AM289 AQ289 CE289 CI289 CM289 EM289 EQ289 EU289 FW289 GA289">
    <cfRule type="expression" dxfId="1676" priority="1861">
      <formula>AND(F289=0,(G289&gt;0))</formula>
    </cfRule>
    <cfRule type="expression" dxfId="1675" priority="1862">
      <formula>((G289-F289)/F289)&gt;0.05</formula>
    </cfRule>
  </conditionalFormatting>
  <conditionalFormatting sqref="G290 AI290 I290 M290 S290 W290 AA290 AY290 BC290 BG290 BO290 BS290 BW290 CU290 CY290 DC290 DW290 EA290 EE290 FC290 FG290 FK290 FS290 AM290 AQ290 CE290 CI290 CM290 EM290 EQ290 EU290 FW290 GA290">
    <cfRule type="expression" dxfId="1674" priority="1857">
      <formula>AND(F290=0,(G290&gt;0))</formula>
    </cfRule>
    <cfRule type="expression" dxfId="1673" priority="1858">
      <formula>((G290-F290)/F290)&gt;0.05</formula>
    </cfRule>
  </conditionalFormatting>
  <conditionalFormatting sqref="G291 AI291 I291 M291 S291 W291 AA291 AY291 BC291 BG291 BO291 BS291 BW291 CU291 CY291 DC291 DW291 EA291 EE291 FC291 FG291 FK291 FS291 AM291 AQ291 CE291 CI291 CM291 EM291 EQ291 EU291 FW291 GA291">
    <cfRule type="expression" dxfId="1672" priority="1853">
      <formula>AND(F291=0,(G291&gt;0))</formula>
    </cfRule>
    <cfRule type="expression" dxfId="1671" priority="1854">
      <formula>((G291-F291)/F291)&gt;0.05</formula>
    </cfRule>
  </conditionalFormatting>
  <conditionalFormatting sqref="G292 AI292 I292 M292 S292 W292 AA292 AY292 BC292 BG292 BO292 BS292 BW292 CU292 CY292 DC292 DW292 EA292 EE292 FC292 FG292 FK292 FS292 AM292 AQ292 CE292 CI292 CM292 EM292 EQ292 EU292 FW292 GA292">
    <cfRule type="expression" dxfId="1670" priority="1849">
      <formula>AND(F292=0,(G292&gt;0))</formula>
    </cfRule>
    <cfRule type="expression" dxfId="1669" priority="1850">
      <formula>((G292-F292)/F292)&gt;0.05</formula>
    </cfRule>
  </conditionalFormatting>
  <conditionalFormatting sqref="G293 AI293 I293 M293 S293 W293 AA293 AY293 BC293 BG293 BO293 BS293 BW293 CU293 CY293 DC293 DW293 EA293 EE293 FC293 FG293 FK293 FS293 AM293 AQ293 CE293 CI293 CM293 EM293 EQ293 EU293 FW293 GA293">
    <cfRule type="expression" dxfId="1668" priority="1845">
      <formula>AND(F293=0,(G293&gt;0))</formula>
    </cfRule>
    <cfRule type="expression" dxfId="1667" priority="1846">
      <formula>((G293-F293)/F293)&gt;0.05</formula>
    </cfRule>
  </conditionalFormatting>
  <conditionalFormatting sqref="G294 AI294 I294 M294 S294 W294 AA294 AY294 BC294 BG294 BO294 BS294 BW294 CU294 CY294 DC294 DW294 EA294 EE294 FC294 FG294 FK294 FS294 AM294 AQ294 CE294 CI294 CM294 EM294 EQ294 EU294 FW294 GA294">
    <cfRule type="expression" dxfId="1666" priority="1841">
      <formula>AND(F294=0,(G294&gt;0))</formula>
    </cfRule>
    <cfRule type="expression" dxfId="1665" priority="1842">
      <formula>((G294-F294)/F294)&gt;0.05</formula>
    </cfRule>
  </conditionalFormatting>
  <conditionalFormatting sqref="G295 AI295 I295 M295 S295 W295 AA295 AY295 BC295 BG295 BO295 BS295 BW295 CU295 CY295 DC295 DW295 EA295 EE295 FC295 FG295 FK295 FS295 AM295 AQ295 CE295 CI295 CM295 EM295 EQ295 EU295 FW295 GA295">
    <cfRule type="expression" dxfId="1664" priority="1837">
      <formula>AND(F295=0,(G295&gt;0))</formula>
    </cfRule>
    <cfRule type="expression" dxfId="1663" priority="1838">
      <formula>((G295-F295)/F295)&gt;0.05</formula>
    </cfRule>
  </conditionalFormatting>
  <conditionalFormatting sqref="G296 AI296 I296 M296 S296 W296 AA296 AY296 BC296 BG296 BO296 BS296 BW296 CU296 CY296 DC296 DW296 EA296 EE296 FC296 FG296 FK296 FS296 AM296 AQ296 CE296 CI296 CM296 EM296 EQ296 EU296 FW296 GA296">
    <cfRule type="expression" dxfId="1662" priority="1833">
      <formula>AND(F296=0,(G296&gt;0))</formula>
    </cfRule>
    <cfRule type="expression" dxfId="1661" priority="1834">
      <formula>((G296-F296)/F296)&gt;0.05</formula>
    </cfRule>
  </conditionalFormatting>
  <conditionalFormatting sqref="G297 AI297 I297 M297 S297 W297 AA297 AY297 BC297 BG297 BO297 BS297 BW297 CU297 CY297 DC297 DW297 EA297 EE297 FC297 FG297 FK297 FS297 AM297 AQ297 CE297 CI297 CM297 EM297 EQ297 EU297 FW297 GA297">
    <cfRule type="expression" dxfId="1660" priority="1829">
      <formula>AND(F297=0,(G297&gt;0))</formula>
    </cfRule>
    <cfRule type="expression" dxfId="1659" priority="1830">
      <formula>((G297-F297)/F297)&gt;0.05</formula>
    </cfRule>
  </conditionalFormatting>
  <conditionalFormatting sqref="G298 AI298 I298 M298 S298 W298 AA298 AY298 BC298 BG298 BO298 BS298 BW298 CU298 CY298 DC298 DW298 EA298 EE298 FC298 FG298 FK298 FS298 AM298 AQ298 CE298 CI298 CM298 EM298 EQ298 EU298 FW298 GA298">
    <cfRule type="expression" dxfId="1658" priority="1825">
      <formula>AND(F298=0,(G298&gt;0))</formula>
    </cfRule>
    <cfRule type="expression" dxfId="1657" priority="1826">
      <formula>((G298-F298)/F298)&gt;0.05</formula>
    </cfRule>
  </conditionalFormatting>
  <conditionalFormatting sqref="G299 AI299 I299 M299 S299 W299 AA299 AY299 BC299 BG299 BO299 BS299 BW299 CU299 CY299 DC299 DW299 EA299 EE299 FC299 FG299 FK299 FS299 AM299 AQ299 CE299 CI299 CM299 EM299 EQ299 EU299 FW299 GA299">
    <cfRule type="expression" dxfId="1656" priority="1821">
      <formula>AND(F299=0,(G299&gt;0))</formula>
    </cfRule>
    <cfRule type="expression" dxfId="1655" priority="1822">
      <formula>((G299-F299)/F299)&gt;0.05</formula>
    </cfRule>
  </conditionalFormatting>
  <conditionalFormatting sqref="G300 AI300 I300 M300 S300 W300 AA300 AY300 BC300 BG300 BO300 BS300 BW300 CU300 CY300 DC300 DW300 EA300 EE300 FC300 FG300 FK300 FS300 AM300 AQ300 CE300 CI300 CM300 EM300 EQ300 EU300 FW300 GA300">
    <cfRule type="expression" dxfId="1654" priority="1817">
      <formula>AND(F300=0,(G300&gt;0))</formula>
    </cfRule>
    <cfRule type="expression" dxfId="1653" priority="1818">
      <formula>((G300-F300)/F300)&gt;0.05</formula>
    </cfRule>
  </conditionalFormatting>
  <conditionalFormatting sqref="G301 AI301 I301 M301 S301 W301 AA301 AY301 BC301 BG301 BO301 BS301 BW301 CU301 CY301 DC301 DW301 EA301 EE301 FC301 FG301 FK301 FS301 AM301 AQ301 CE301 CI301 CM301 EM301 EQ301 EU301 FW301 GA301">
    <cfRule type="expression" dxfId="1652" priority="1813">
      <formula>AND(F301=0,(G301&gt;0))</formula>
    </cfRule>
    <cfRule type="expression" dxfId="1651" priority="1814">
      <formula>((G301-F301)/F301)&gt;0.05</formula>
    </cfRule>
  </conditionalFormatting>
  <conditionalFormatting sqref="G302 AI302 I302 M302 S302 W302 AA302 AY302 BC302 BG302 BO302 BS302 BW302 CU302 CY302 DC302 DW302 EA302 EE302 FC302 FG302 FK302 FS302 AM302 AQ302 CE302 CI302 CM302 EM302 EQ302 EU302 FW302 GA302">
    <cfRule type="expression" dxfId="1650" priority="1809">
      <formula>AND(F302=0,(G302&gt;0))</formula>
    </cfRule>
    <cfRule type="expression" dxfId="1649" priority="1810">
      <formula>((G302-F302)/F302)&gt;0.05</formula>
    </cfRule>
  </conditionalFormatting>
  <conditionalFormatting sqref="G180:G192 AI180:AI192 M182:M192 AY182:AY192 BO182:BO192 CE182:CE192 EM182:EM192">
    <cfRule type="expression" dxfId="1648" priority="1805">
      <formula>AND(F180=0,(G180&gt;0))</formula>
    </cfRule>
    <cfRule type="expression" dxfId="1647" priority="1806">
      <formula>((G180-F180)/F180)&gt;0.05</formula>
    </cfRule>
  </conditionalFormatting>
  <conditionalFormatting sqref="G193:G194 AI193:AI194">
    <cfRule type="expression" dxfId="1646" priority="1803">
      <formula>AND(F193=0,(G193&gt;0))</formula>
    </cfRule>
    <cfRule type="expression" dxfId="1645" priority="1804">
      <formula>((G193-F193)/F193)&gt;0.05</formula>
    </cfRule>
  </conditionalFormatting>
  <conditionalFormatting sqref="M180:M181">
    <cfRule type="expression" dxfId="1644" priority="1801">
      <formula>AND(L180=0,(M180&gt;0))</formula>
    </cfRule>
    <cfRule type="expression" dxfId="1643" priority="1802">
      <formula>((M180-L180)/L180)&gt;0.05</formula>
    </cfRule>
  </conditionalFormatting>
  <conditionalFormatting sqref="M193:M194">
    <cfRule type="expression" dxfId="1642" priority="1799">
      <formula>AND(L193=0,(M193&gt;0))</formula>
    </cfRule>
    <cfRule type="expression" dxfId="1641" priority="1800">
      <formula>((M193-L193)/L193)&gt;0.05</formula>
    </cfRule>
  </conditionalFormatting>
  <conditionalFormatting sqref="AY180:AY181">
    <cfRule type="expression" dxfId="1640" priority="1797">
      <formula>AND(AX180=0,(AY180&gt;0))</formula>
    </cfRule>
    <cfRule type="expression" dxfId="1639" priority="1798">
      <formula>((AY180-AX180)/AX180)&gt;0.05</formula>
    </cfRule>
  </conditionalFormatting>
  <conditionalFormatting sqref="AY193:AY194">
    <cfRule type="expression" dxfId="1638" priority="1795">
      <formula>AND(AX193=0,(AY193&gt;0))</formula>
    </cfRule>
    <cfRule type="expression" dxfId="1637" priority="1796">
      <formula>((AY193-AX193)/AX193)&gt;0.05</formula>
    </cfRule>
  </conditionalFormatting>
  <conditionalFormatting sqref="BO180:BO181">
    <cfRule type="expression" dxfId="1636" priority="1793">
      <formula>AND(BN180=0,(BO180&gt;0))</formula>
    </cfRule>
    <cfRule type="expression" dxfId="1635" priority="1794">
      <formula>((BO180-BN180)/BN180)&gt;0.05</formula>
    </cfRule>
  </conditionalFormatting>
  <conditionalFormatting sqref="BO193:BO194">
    <cfRule type="expression" dxfId="1634" priority="1791">
      <formula>AND(BN193=0,(BO193&gt;0))</formula>
    </cfRule>
    <cfRule type="expression" dxfId="1633" priority="1792">
      <formula>((BO193-BN193)/BN193)&gt;0.05</formula>
    </cfRule>
  </conditionalFormatting>
  <conditionalFormatting sqref="CE180:CE181">
    <cfRule type="expression" dxfId="1632" priority="1789">
      <formula>AND(CD180=0,(CE180&gt;0))</formula>
    </cfRule>
    <cfRule type="expression" dxfId="1631" priority="1790">
      <formula>((CE180-CD180)/CD180)&gt;0.05</formula>
    </cfRule>
  </conditionalFormatting>
  <conditionalFormatting sqref="CE193:CE194">
    <cfRule type="expression" dxfId="1630" priority="1787">
      <formula>AND(CD193=0,(CE193&gt;0))</formula>
    </cfRule>
    <cfRule type="expression" dxfId="1629" priority="1788">
      <formula>((CE193-CD193)/CD193)&gt;0.05</formula>
    </cfRule>
  </conditionalFormatting>
  <conditionalFormatting sqref="EM180:EM181">
    <cfRule type="expression" dxfId="1628" priority="1785">
      <formula>AND(EL180=0,(EM180&gt;0))</formula>
    </cfRule>
    <cfRule type="expression" dxfId="1627" priority="1786">
      <formula>((EM180-EL180)/EL180)&gt;0.05</formula>
    </cfRule>
  </conditionalFormatting>
  <conditionalFormatting sqref="EM193:EM194">
    <cfRule type="expression" dxfId="1626" priority="1783">
      <formula>AND(EL193=0,(EM193&gt;0))</formula>
    </cfRule>
    <cfRule type="expression" dxfId="1625" priority="1784">
      <formula>((EM193-EL193)/EL193)&gt;0.05</formula>
    </cfRule>
  </conditionalFormatting>
  <conditionalFormatting sqref="W180:W192">
    <cfRule type="expression" dxfId="1624" priority="1773">
      <formula>AND(V180=0,(W180&gt;0))</formula>
    </cfRule>
    <cfRule type="expression" dxfId="1623" priority="1774">
      <formula>((W180-V180)/V180)&gt;0.05</formula>
    </cfRule>
  </conditionalFormatting>
  <conditionalFormatting sqref="W193:W194">
    <cfRule type="expression" dxfId="1622" priority="1771">
      <formula>AND(V193=0,(W193&gt;0))</formula>
    </cfRule>
    <cfRule type="expression" dxfId="1621" priority="1772">
      <formula>((W193-V193)/V193)&gt;0.05</formula>
    </cfRule>
  </conditionalFormatting>
  <conditionalFormatting sqref="BS180:BS181">
    <cfRule type="expression" dxfId="1620" priority="1751">
      <formula>AND(BR180=0,(BS180&gt;0))</formula>
    </cfRule>
    <cfRule type="expression" dxfId="1619" priority="1752">
      <formula>((BS180-BR180)/BR180)&gt;0.05</formula>
    </cfRule>
  </conditionalFormatting>
  <conditionalFormatting sqref="I180:I192">
    <cfRule type="expression" dxfId="1618" priority="1781">
      <formula>AND(H180=0,(I180&gt;0))</formula>
    </cfRule>
    <cfRule type="expression" dxfId="1617" priority="1782">
      <formula>((I180-H180)/H180)&gt;0.05</formula>
    </cfRule>
  </conditionalFormatting>
  <conditionalFormatting sqref="I193:I194">
    <cfRule type="expression" dxfId="1616" priority="1779">
      <formula>AND(H193=0,(I193&gt;0))</formula>
    </cfRule>
    <cfRule type="expression" dxfId="1615" priority="1780">
      <formula>((I193-H193)/H193)&gt;0.05</formula>
    </cfRule>
  </conditionalFormatting>
  <conditionalFormatting sqref="S180:S192">
    <cfRule type="expression" dxfId="1614" priority="1777">
      <formula>AND(R180=0,(S180&gt;0))</formula>
    </cfRule>
    <cfRule type="expression" dxfId="1613" priority="1778">
      <formula>((S180-R180)/R180)&gt;0.05</formula>
    </cfRule>
  </conditionalFormatting>
  <conditionalFormatting sqref="S193:S194">
    <cfRule type="expression" dxfId="1612" priority="1775">
      <formula>AND(R193=0,(S193&gt;0))</formula>
    </cfRule>
    <cfRule type="expression" dxfId="1611" priority="1776">
      <formula>((S193-R193)/R193)&gt;0.05</formula>
    </cfRule>
  </conditionalFormatting>
  <conditionalFormatting sqref="AA180:AA194">
    <cfRule type="expression" dxfId="1610" priority="1769">
      <formula>AND(Z180=0,(AA180&gt;0))</formula>
    </cfRule>
    <cfRule type="expression" dxfId="1609" priority="1770">
      <formula>((AA180-Z180)/Z180)&gt;0.05</formula>
    </cfRule>
  </conditionalFormatting>
  <conditionalFormatting sqref="AM180:AM192">
    <cfRule type="expression" dxfId="1608" priority="1767">
      <formula>AND(AL180=0,(AM180&gt;0))</formula>
    </cfRule>
    <cfRule type="expression" dxfId="1607" priority="1768">
      <formula>((AM180-AL180)/AL180)&gt;0.05</formula>
    </cfRule>
  </conditionalFormatting>
  <conditionalFormatting sqref="AM193:AM194">
    <cfRule type="expression" dxfId="1606" priority="1765">
      <formula>AND(AL193=0,(AM193&gt;0))</formula>
    </cfRule>
    <cfRule type="expression" dxfId="1605" priority="1766">
      <formula>((AM193-AL193)/AL193)&gt;0.05</formula>
    </cfRule>
  </conditionalFormatting>
  <conditionalFormatting sqref="AQ180:AQ194">
    <cfRule type="expression" dxfId="1604" priority="1763">
      <formula>AND(AP180=0,(AQ180&gt;0))</formula>
    </cfRule>
    <cfRule type="expression" dxfId="1603" priority="1764">
      <formula>((AQ180-AP180)/AP180)&gt;0.05</formula>
    </cfRule>
  </conditionalFormatting>
  <conditionalFormatting sqref="BC182:BC192">
    <cfRule type="expression" dxfId="1602" priority="1761">
      <formula>AND(BB182=0,(BC182&gt;0))</formula>
    </cfRule>
    <cfRule type="expression" dxfId="1601" priority="1762">
      <formula>((BC182-BB182)/BB182)&gt;0.05</formula>
    </cfRule>
  </conditionalFormatting>
  <conditionalFormatting sqref="BC180:BC181">
    <cfRule type="expression" dxfId="1600" priority="1759">
      <formula>AND(BB180=0,(BC180&gt;0))</formula>
    </cfRule>
    <cfRule type="expression" dxfId="1599" priority="1760">
      <formula>((BC180-BB180)/BB180)&gt;0.05</formula>
    </cfRule>
  </conditionalFormatting>
  <conditionalFormatting sqref="BC193:BC194">
    <cfRule type="expression" dxfId="1598" priority="1757">
      <formula>AND(BB193=0,(BC193&gt;0))</formula>
    </cfRule>
    <cfRule type="expression" dxfId="1597" priority="1758">
      <formula>((BC193-BB193)/BB193)&gt;0.05</formula>
    </cfRule>
  </conditionalFormatting>
  <conditionalFormatting sqref="BG180:BG194">
    <cfRule type="expression" dxfId="1596" priority="1755">
      <formula>AND(BF180=0,(BG180&gt;0))</formula>
    </cfRule>
    <cfRule type="expression" dxfId="1595" priority="1756">
      <formula>((BG180-BF180)/BF180)&gt;0.05</formula>
    </cfRule>
  </conditionalFormatting>
  <conditionalFormatting sqref="BS182:BS192">
    <cfRule type="expression" dxfId="1594" priority="1753">
      <formula>AND(BR182=0,(BS182&gt;0))</formula>
    </cfRule>
    <cfRule type="expression" dxfId="1593" priority="1754">
      <formula>((BS182-BR182)/BR182)&gt;0.05</formula>
    </cfRule>
  </conditionalFormatting>
  <conditionalFormatting sqref="BS193:BS194">
    <cfRule type="expression" dxfId="1592" priority="1749">
      <formula>AND(BR193=0,(BS193&gt;0))</formula>
    </cfRule>
    <cfRule type="expression" dxfId="1591" priority="1750">
      <formula>((BS193-BR193)/BR193)&gt;0.05</formula>
    </cfRule>
  </conditionalFormatting>
  <conditionalFormatting sqref="BW182:BW192">
    <cfRule type="expression" dxfId="1590" priority="1747">
      <formula>AND(BV182=0,(BW182&gt;0))</formula>
    </cfRule>
    <cfRule type="expression" dxfId="1589" priority="1748">
      <formula>((BW182-BV182)/BV182)&gt;0.05</formula>
    </cfRule>
  </conditionalFormatting>
  <conditionalFormatting sqref="BW180:BW181">
    <cfRule type="expression" dxfId="1588" priority="1745">
      <formula>AND(BV180=0,(BW180&gt;0))</formula>
    </cfRule>
    <cfRule type="expression" dxfId="1587" priority="1746">
      <formula>((BW180-BV180)/BV180)&gt;0.05</formula>
    </cfRule>
  </conditionalFormatting>
  <conditionalFormatting sqref="BW193:BW194">
    <cfRule type="expression" dxfId="1586" priority="1743">
      <formula>AND(BV193=0,(BW193&gt;0))</formula>
    </cfRule>
    <cfRule type="expression" dxfId="1585" priority="1744">
      <formula>((BW193-BV193)/BV193)&gt;0.05</formula>
    </cfRule>
  </conditionalFormatting>
  <conditionalFormatting sqref="CI182:CI192">
    <cfRule type="expression" dxfId="1584" priority="1741">
      <formula>AND(CH182=0,(CI182&gt;0))</formula>
    </cfRule>
    <cfRule type="expression" dxfId="1583" priority="1742">
      <formula>((CI182-CH182)/CH182)&gt;0.05</formula>
    </cfRule>
  </conditionalFormatting>
  <conditionalFormatting sqref="CI180:CI181">
    <cfRule type="expression" dxfId="1582" priority="1739">
      <formula>AND(CH180=0,(CI180&gt;0))</formula>
    </cfRule>
    <cfRule type="expression" dxfId="1581" priority="1740">
      <formula>((CI180-CH180)/CH180)&gt;0.05</formula>
    </cfRule>
  </conditionalFormatting>
  <conditionalFormatting sqref="CI193:CI194">
    <cfRule type="expression" dxfId="1580" priority="1737">
      <formula>AND(CH193=0,(CI193&gt;0))</formula>
    </cfRule>
    <cfRule type="expression" dxfId="1579" priority="1738">
      <formula>((CI193-CH193)/CH193)&gt;0.05</formula>
    </cfRule>
  </conditionalFormatting>
  <conditionalFormatting sqref="CM182:CM192">
    <cfRule type="expression" dxfId="1578" priority="1735">
      <formula>AND(CL182=0,(CM182&gt;0))</formula>
    </cfRule>
    <cfRule type="expression" dxfId="1577" priority="1736">
      <formula>((CM182-CL182)/CL182)&gt;0.05</formula>
    </cfRule>
  </conditionalFormatting>
  <conditionalFormatting sqref="CM180:CM181">
    <cfRule type="expression" dxfId="1576" priority="1733">
      <formula>AND(CL180=0,(CM180&gt;0))</formula>
    </cfRule>
    <cfRule type="expression" dxfId="1575" priority="1734">
      <formula>((CM180-CL180)/CL180)&gt;0.05</formula>
    </cfRule>
  </conditionalFormatting>
  <conditionalFormatting sqref="CM193:CM194">
    <cfRule type="expression" dxfId="1574" priority="1731">
      <formula>AND(CL193=0,(CM193&gt;0))</formula>
    </cfRule>
    <cfRule type="expression" dxfId="1573" priority="1732">
      <formula>((CM193-CL193)/CL193)&gt;0.05</formula>
    </cfRule>
  </conditionalFormatting>
  <conditionalFormatting sqref="CU182:CU192">
    <cfRule type="expression" dxfId="1572" priority="1729">
      <formula>AND(CT182=0,(CU182&gt;0))</formula>
    </cfRule>
    <cfRule type="expression" dxfId="1571" priority="1730">
      <formula>((CU182-CT182)/CT182)&gt;0.05</formula>
    </cfRule>
  </conditionalFormatting>
  <conditionalFormatting sqref="CU180:CU181">
    <cfRule type="expression" dxfId="1570" priority="1727">
      <formula>AND(CT180=0,(CU180&gt;0))</formula>
    </cfRule>
    <cfRule type="expression" dxfId="1569" priority="1728">
      <formula>((CU180-CT180)/CT180)&gt;0.05</formula>
    </cfRule>
  </conditionalFormatting>
  <conditionalFormatting sqref="CU193:CU194">
    <cfRule type="expression" dxfId="1568" priority="1725">
      <formula>AND(CT193=0,(CU193&gt;0))</formula>
    </cfRule>
    <cfRule type="expression" dxfId="1567" priority="1726">
      <formula>((CU193-CT193)/CT193)&gt;0.05</formula>
    </cfRule>
  </conditionalFormatting>
  <conditionalFormatting sqref="CY182:CY192">
    <cfRule type="expression" dxfId="1566" priority="1723">
      <formula>AND(CX182=0,(CY182&gt;0))</formula>
    </cfRule>
    <cfRule type="expression" dxfId="1565" priority="1724">
      <formula>((CY182-CX182)/CX182)&gt;0.05</formula>
    </cfRule>
  </conditionalFormatting>
  <conditionalFormatting sqref="CY180:CY181">
    <cfRule type="expression" dxfId="1564" priority="1721">
      <formula>AND(CX180=0,(CY180&gt;0))</formula>
    </cfRule>
    <cfRule type="expression" dxfId="1563" priority="1722">
      <formula>((CY180-CX180)/CX180)&gt;0.05</formula>
    </cfRule>
  </conditionalFormatting>
  <conditionalFormatting sqref="CY193:CY194">
    <cfRule type="expression" dxfId="1562" priority="1719">
      <formula>AND(CX193=0,(CY193&gt;0))</formula>
    </cfRule>
    <cfRule type="expression" dxfId="1561" priority="1720">
      <formula>((CY193-CX193)/CX193)&gt;0.05</formula>
    </cfRule>
  </conditionalFormatting>
  <conditionalFormatting sqref="DC182:DC192">
    <cfRule type="expression" dxfId="1560" priority="1717">
      <formula>AND(DB182=0,(DC182&gt;0))</formula>
    </cfRule>
    <cfRule type="expression" dxfId="1559" priority="1718">
      <formula>((DC182-DB182)/DB182)&gt;0.05</formula>
    </cfRule>
  </conditionalFormatting>
  <conditionalFormatting sqref="DC180:DC181">
    <cfRule type="expression" dxfId="1558" priority="1715">
      <formula>AND(DB180=0,(DC180&gt;0))</formula>
    </cfRule>
    <cfRule type="expression" dxfId="1557" priority="1716">
      <formula>((DC180-DB180)/DB180)&gt;0.05</formula>
    </cfRule>
  </conditionalFormatting>
  <conditionalFormatting sqref="DC193:DC194">
    <cfRule type="expression" dxfId="1556" priority="1713">
      <formula>AND(DB193=0,(DC193&gt;0))</formula>
    </cfRule>
    <cfRule type="expression" dxfId="1555" priority="1714">
      <formula>((DC193-DB193)/DB193)&gt;0.05</formula>
    </cfRule>
  </conditionalFormatting>
  <conditionalFormatting sqref="DW182:DW192">
    <cfRule type="expression" dxfId="1554" priority="1711">
      <formula>AND(DV182=0,(DW182&gt;0))</formula>
    </cfRule>
    <cfRule type="expression" dxfId="1553" priority="1712">
      <formula>((DW182-DV182)/DV182)&gt;0.05</formula>
    </cfRule>
  </conditionalFormatting>
  <conditionalFormatting sqref="DW180:DW181">
    <cfRule type="expression" dxfId="1552" priority="1709">
      <formula>AND(DV180=0,(DW180&gt;0))</formula>
    </cfRule>
    <cfRule type="expression" dxfId="1551" priority="1710">
      <formula>((DW180-DV180)/DV180)&gt;0.05</formula>
    </cfRule>
  </conditionalFormatting>
  <conditionalFormatting sqref="DW193:DW194">
    <cfRule type="expression" dxfId="1550" priority="1707">
      <formula>AND(DV193=0,(DW193&gt;0))</formula>
    </cfRule>
    <cfRule type="expression" dxfId="1549" priority="1708">
      <formula>((DW193-DV193)/DV193)&gt;0.05</formula>
    </cfRule>
  </conditionalFormatting>
  <conditionalFormatting sqref="EA182:EA192">
    <cfRule type="expression" dxfId="1548" priority="1705">
      <formula>AND(DZ182=0,(EA182&gt;0))</formula>
    </cfRule>
    <cfRule type="expression" dxfId="1547" priority="1706">
      <formula>((EA182-DZ182)/DZ182)&gt;0.05</formula>
    </cfRule>
  </conditionalFormatting>
  <conditionalFormatting sqref="EA180:EA181">
    <cfRule type="expression" dxfId="1546" priority="1703">
      <formula>AND(DZ180=0,(EA180&gt;0))</formula>
    </cfRule>
    <cfRule type="expression" dxfId="1545" priority="1704">
      <formula>((EA180-DZ180)/DZ180)&gt;0.05</formula>
    </cfRule>
  </conditionalFormatting>
  <conditionalFormatting sqref="EA193:EA194">
    <cfRule type="expression" dxfId="1544" priority="1701">
      <formula>AND(DZ193=0,(EA193&gt;0))</formula>
    </cfRule>
    <cfRule type="expression" dxfId="1543" priority="1702">
      <formula>((EA193-DZ193)/DZ193)&gt;0.05</formula>
    </cfRule>
  </conditionalFormatting>
  <conditionalFormatting sqref="EE182:EE192">
    <cfRule type="expression" dxfId="1542" priority="1699">
      <formula>AND(ED182=0,(EE182&gt;0))</formula>
    </cfRule>
    <cfRule type="expression" dxfId="1541" priority="1700">
      <formula>((EE182-ED182)/ED182)&gt;0.05</formula>
    </cfRule>
  </conditionalFormatting>
  <conditionalFormatting sqref="EE180:EE181">
    <cfRule type="expression" dxfId="1540" priority="1697">
      <formula>AND(ED180=0,(EE180&gt;0))</formula>
    </cfRule>
    <cfRule type="expression" dxfId="1539" priority="1698">
      <formula>((EE180-ED180)/ED180)&gt;0.05</formula>
    </cfRule>
  </conditionalFormatting>
  <conditionalFormatting sqref="EE193:EE194">
    <cfRule type="expression" dxfId="1538" priority="1695">
      <formula>AND(ED193=0,(EE193&gt;0))</formula>
    </cfRule>
    <cfRule type="expression" dxfId="1537" priority="1696">
      <formula>((EE193-ED193)/ED193)&gt;0.05</formula>
    </cfRule>
  </conditionalFormatting>
  <conditionalFormatting sqref="EQ182:EQ192">
    <cfRule type="expression" dxfId="1536" priority="1693">
      <formula>AND(EP182=0,(EQ182&gt;0))</formula>
    </cfRule>
    <cfRule type="expression" dxfId="1535" priority="1694">
      <formula>((EQ182-EP182)/EP182)&gt;0.05</formula>
    </cfRule>
  </conditionalFormatting>
  <conditionalFormatting sqref="EQ180:EQ181">
    <cfRule type="expression" dxfId="1534" priority="1691">
      <formula>AND(EP180=0,(EQ180&gt;0))</formula>
    </cfRule>
    <cfRule type="expression" dxfId="1533" priority="1692">
      <formula>((EQ180-EP180)/EP180)&gt;0.05</formula>
    </cfRule>
  </conditionalFormatting>
  <conditionalFormatting sqref="EQ193:EQ194">
    <cfRule type="expression" dxfId="1532" priority="1689">
      <formula>AND(EP193=0,(EQ193&gt;0))</formula>
    </cfRule>
    <cfRule type="expression" dxfId="1531" priority="1690">
      <formula>((EQ193-EP193)/EP193)&gt;0.05</formula>
    </cfRule>
  </conditionalFormatting>
  <conditionalFormatting sqref="EU182:EU192">
    <cfRule type="expression" dxfId="1530" priority="1687">
      <formula>AND(ET182=0,(EU182&gt;0))</formula>
    </cfRule>
    <cfRule type="expression" dxfId="1529" priority="1688">
      <formula>((EU182-ET182)/ET182)&gt;0.05</formula>
    </cfRule>
  </conditionalFormatting>
  <conditionalFormatting sqref="EU180:EU181">
    <cfRule type="expression" dxfId="1528" priority="1685">
      <formula>AND(ET180=0,(EU180&gt;0))</formula>
    </cfRule>
    <cfRule type="expression" dxfId="1527" priority="1686">
      <formula>((EU180-ET180)/ET180)&gt;0.05</formula>
    </cfRule>
  </conditionalFormatting>
  <conditionalFormatting sqref="EU193:EU194">
    <cfRule type="expression" dxfId="1526" priority="1683">
      <formula>AND(ET193=0,(EU193&gt;0))</formula>
    </cfRule>
    <cfRule type="expression" dxfId="1525" priority="1684">
      <formula>((EU193-ET193)/ET193)&gt;0.05</formula>
    </cfRule>
  </conditionalFormatting>
  <conditionalFormatting sqref="FC182:FC192">
    <cfRule type="expression" dxfId="1524" priority="1681">
      <formula>AND(FB182=0,(FC182&gt;0))</formula>
    </cfRule>
    <cfRule type="expression" dxfId="1523" priority="1682">
      <formula>((FC182-FB182)/FB182)&gt;0.05</formula>
    </cfRule>
  </conditionalFormatting>
  <conditionalFormatting sqref="FC180:FC181">
    <cfRule type="expression" dxfId="1522" priority="1679">
      <formula>AND(FB180=0,(FC180&gt;0))</formula>
    </cfRule>
    <cfRule type="expression" dxfId="1521" priority="1680">
      <formula>((FC180-FB180)/FB180)&gt;0.05</formula>
    </cfRule>
  </conditionalFormatting>
  <conditionalFormatting sqref="FC193:FC194">
    <cfRule type="expression" dxfId="1520" priority="1677">
      <formula>AND(FB193=0,(FC193&gt;0))</formula>
    </cfRule>
    <cfRule type="expression" dxfId="1519" priority="1678">
      <formula>((FC193-FB193)/FB193)&gt;0.05</formula>
    </cfRule>
  </conditionalFormatting>
  <conditionalFormatting sqref="FG182:FG192">
    <cfRule type="expression" dxfId="1518" priority="1675">
      <formula>AND(FF182=0,(FG182&gt;0))</formula>
    </cfRule>
    <cfRule type="expression" dxfId="1517" priority="1676">
      <formula>((FG182-FF182)/FF182)&gt;0.05</formula>
    </cfRule>
  </conditionalFormatting>
  <conditionalFormatting sqref="FG180:FG181">
    <cfRule type="expression" dxfId="1516" priority="1673">
      <formula>AND(FF180=0,(FG180&gt;0))</formula>
    </cfRule>
    <cfRule type="expression" dxfId="1515" priority="1674">
      <formula>((FG180-FF180)/FF180)&gt;0.05</formula>
    </cfRule>
  </conditionalFormatting>
  <conditionalFormatting sqref="FG193:FG194">
    <cfRule type="expression" dxfId="1514" priority="1671">
      <formula>AND(FF193=0,(FG193&gt;0))</formula>
    </cfRule>
    <cfRule type="expression" dxfId="1513" priority="1672">
      <formula>((FG193-FF193)/FF193)&gt;0.05</formula>
    </cfRule>
  </conditionalFormatting>
  <conditionalFormatting sqref="FK182:FK192">
    <cfRule type="expression" dxfId="1512" priority="1669">
      <formula>AND(FJ182=0,(FK182&gt;0))</formula>
    </cfRule>
    <cfRule type="expression" dxfId="1511" priority="1670">
      <formula>((FK182-FJ182)/FJ182)&gt;0.05</formula>
    </cfRule>
  </conditionalFormatting>
  <conditionalFormatting sqref="FK180:FK181">
    <cfRule type="expression" dxfId="1510" priority="1667">
      <formula>AND(FJ180=0,(FK180&gt;0))</formula>
    </cfRule>
    <cfRule type="expression" dxfId="1509" priority="1668">
      <formula>((FK180-FJ180)/FJ180)&gt;0.05</formula>
    </cfRule>
  </conditionalFormatting>
  <conditionalFormatting sqref="FK193:FK194">
    <cfRule type="expression" dxfId="1508" priority="1665">
      <formula>AND(FJ193=0,(FK193&gt;0))</formula>
    </cfRule>
    <cfRule type="expression" dxfId="1507" priority="1666">
      <formula>((FK193-FJ193)/FJ193)&gt;0.05</formula>
    </cfRule>
  </conditionalFormatting>
  <conditionalFormatting sqref="GA182:GA192">
    <cfRule type="expression" dxfId="1506" priority="1663">
      <formula>AND(FZ182=0,(GA182&gt;0))</formula>
    </cfRule>
    <cfRule type="expression" dxfId="1505" priority="1664">
      <formula>((GA182-FZ182)/FZ182)&gt;0.05</formula>
    </cfRule>
  </conditionalFormatting>
  <conditionalFormatting sqref="GA180:GA181">
    <cfRule type="expression" dxfId="1504" priority="1661">
      <formula>AND(FZ180=0,(GA180&gt;0))</formula>
    </cfRule>
    <cfRule type="expression" dxfId="1503" priority="1662">
      <formula>((GA180-FZ180)/FZ180)&gt;0.05</formula>
    </cfRule>
  </conditionalFormatting>
  <conditionalFormatting sqref="GA193:GA194">
    <cfRule type="expression" dxfId="1502" priority="1659">
      <formula>AND(FZ193=0,(GA193&gt;0))</formula>
    </cfRule>
    <cfRule type="expression" dxfId="1501" priority="1660">
      <formula>((GA193-FZ193)/FZ193)&gt;0.05</formula>
    </cfRule>
  </conditionalFormatting>
  <conditionalFormatting sqref="FS182:FS192">
    <cfRule type="expression" dxfId="1500" priority="1657">
      <formula>AND(FR182=0,(FS182&gt;0))</formula>
    </cfRule>
    <cfRule type="expression" dxfId="1499" priority="1658">
      <formula>((FS182-FR182)/FR182)&gt;0.05</formula>
    </cfRule>
  </conditionalFormatting>
  <conditionalFormatting sqref="FS180:FS181">
    <cfRule type="expression" dxfId="1498" priority="1655">
      <formula>AND(FR180=0,(FS180&gt;0))</formula>
    </cfRule>
    <cfRule type="expression" dxfId="1497" priority="1656">
      <formula>((FS180-FR180)/FR180)&gt;0.05</formula>
    </cfRule>
  </conditionalFormatting>
  <conditionalFormatting sqref="FS193:FS194">
    <cfRule type="expression" dxfId="1496" priority="1653">
      <formula>AND(FR193=0,(FS193&gt;0))</formula>
    </cfRule>
    <cfRule type="expression" dxfId="1495" priority="1654">
      <formula>((FS193-FR193)/FR193)&gt;0.05</formula>
    </cfRule>
  </conditionalFormatting>
  <conditionalFormatting sqref="FW182:FW192">
    <cfRule type="expression" dxfId="1494" priority="1651">
      <formula>AND(FV182=0,(FW182&gt;0))</formula>
    </cfRule>
    <cfRule type="expression" dxfId="1493" priority="1652">
      <formula>((FW182-FV182)/FV182)&gt;0.05</formula>
    </cfRule>
  </conditionalFormatting>
  <conditionalFormatting sqref="FW180:FW181">
    <cfRule type="expression" dxfId="1492" priority="1649">
      <formula>AND(FV180=0,(FW180&gt;0))</formula>
    </cfRule>
    <cfRule type="expression" dxfId="1491" priority="1650">
      <formula>((FW180-FV180)/FV180)&gt;0.05</formula>
    </cfRule>
  </conditionalFormatting>
  <conditionalFormatting sqref="FW193:FW194">
    <cfRule type="expression" dxfId="1490" priority="1647">
      <formula>AND(FV193=0,(FW193&gt;0))</formula>
    </cfRule>
    <cfRule type="expression" dxfId="1489" priority="1648">
      <formula>((FW193-FV193)/FV193)&gt;0.05</formula>
    </cfRule>
  </conditionalFormatting>
  <conditionalFormatting sqref="BO42:BO47">
    <cfRule type="expression" dxfId="1488" priority="1635">
      <formula>AND(BN42=0,(BO42&gt;0))</formula>
    </cfRule>
    <cfRule type="expression" dxfId="1487" priority="1636">
      <formula>((BO42-BN42)/BN42)&gt;0.05</formula>
    </cfRule>
  </conditionalFormatting>
  <conditionalFormatting sqref="G42:G47 AI42:AI47">
    <cfRule type="expression" dxfId="1486" priority="1641">
      <formula>AND(F42=0,(G42&gt;0))</formula>
    </cfRule>
    <cfRule type="expression" dxfId="1485" priority="1642">
      <formula>((G42-F42)/F42)&gt;0.05</formula>
    </cfRule>
  </conditionalFormatting>
  <conditionalFormatting sqref="AI48:AI52">
    <cfRule type="expression" dxfId="1484" priority="1643">
      <formula>AND(AH48=0,(AI48&gt;0))</formula>
    </cfRule>
    <cfRule type="expression" dxfId="1483" priority="1644">
      <formula>((AI48-AH48)/AH48)&gt;0.05</formula>
    </cfRule>
  </conditionalFormatting>
  <conditionalFormatting sqref="M42:M52">
    <cfRule type="expression" dxfId="1482" priority="1639">
      <formula>AND(L42=0,(M42&gt;0))</formula>
    </cfRule>
    <cfRule type="expression" dxfId="1481" priority="1640">
      <formula>((M42-L42)/L42)&gt;0.05</formula>
    </cfRule>
  </conditionalFormatting>
  <conditionalFormatting sqref="AY42:AY47">
    <cfRule type="expression" dxfId="1480" priority="1637">
      <formula>AND(AX42=0,(AY42&gt;0))</formula>
    </cfRule>
    <cfRule type="expression" dxfId="1479" priority="1638">
      <formula>((AY42-AX42)/AX42)&gt;0.05</formula>
    </cfRule>
  </conditionalFormatting>
  <conditionalFormatting sqref="CE42:CE47">
    <cfRule type="expression" dxfId="1478" priority="1631">
      <formula>AND(CD42=0,(CE42&gt;0))</formula>
    </cfRule>
    <cfRule type="expression" dxfId="1477" priority="1632">
      <formula>((CE42-CD42)/CD42)&gt;0.05</formula>
    </cfRule>
  </conditionalFormatting>
  <conditionalFormatting sqref="CE48:CE52">
    <cfRule type="expression" dxfId="1476" priority="1633">
      <formula>AND(CD48=0,(CE48&gt;0))</formula>
    </cfRule>
    <cfRule type="expression" dxfId="1475" priority="1634">
      <formula>((CE48-CD48)/CD48)&gt;0.05</formula>
    </cfRule>
  </conditionalFormatting>
  <conditionalFormatting sqref="EM42:EM47">
    <cfRule type="expression" dxfId="1474" priority="1627">
      <formula>AND(EL42=0,(EM42&gt;0))</formula>
    </cfRule>
    <cfRule type="expression" dxfId="1473" priority="1628">
      <formula>((EM42-EL42)/EL42)&gt;0.05</formula>
    </cfRule>
  </conditionalFormatting>
  <conditionalFormatting sqref="EM48:EM52">
    <cfRule type="expression" dxfId="1472" priority="1629">
      <formula>AND(EL48=0,(EM48&gt;0))</formula>
    </cfRule>
    <cfRule type="expression" dxfId="1471" priority="1630">
      <formula>((EM48-EL48)/EL48)&gt;0.05</formula>
    </cfRule>
  </conditionalFormatting>
  <conditionalFormatting sqref="I42:I47">
    <cfRule type="expression" dxfId="1470" priority="1625">
      <formula>AND(H42=0,(I42&gt;0))</formula>
    </cfRule>
    <cfRule type="expression" dxfId="1469" priority="1626">
      <formula>((I42-H42)/H42)&gt;0.05</formula>
    </cfRule>
  </conditionalFormatting>
  <conditionalFormatting sqref="S42:S47">
    <cfRule type="expression" dxfId="1468" priority="1623">
      <formula>AND(R42=0,(S42&gt;0))</formula>
    </cfRule>
    <cfRule type="expression" dxfId="1467" priority="1624">
      <formula>((S42-R42)/R42)&gt;0.05</formula>
    </cfRule>
  </conditionalFormatting>
  <conditionalFormatting sqref="W42:W47">
    <cfRule type="expression" dxfId="1466" priority="1621">
      <formula>AND(V42=0,(W42&gt;0))</formula>
    </cfRule>
    <cfRule type="expression" dxfId="1465" priority="1622">
      <formula>((W42-V42)/V42)&gt;0.05</formula>
    </cfRule>
  </conditionalFormatting>
  <conditionalFormatting sqref="AA42:AA47">
    <cfRule type="expression" dxfId="1464" priority="1619">
      <formula>AND(Z42=0,(AA42&gt;0))</formula>
    </cfRule>
    <cfRule type="expression" dxfId="1463" priority="1620">
      <formula>((AA42-Z42)/Z42)&gt;0.05</formula>
    </cfRule>
  </conditionalFormatting>
  <conditionalFormatting sqref="AM42:AM47">
    <cfRule type="expression" dxfId="1462" priority="1615">
      <formula>AND(AL42=0,(AM42&gt;0))</formula>
    </cfRule>
    <cfRule type="expression" dxfId="1461" priority="1616">
      <formula>((AM42-AL42)/AL42)&gt;0.05</formula>
    </cfRule>
  </conditionalFormatting>
  <conditionalFormatting sqref="AM48:AM52">
    <cfRule type="expression" dxfId="1460" priority="1617">
      <formula>AND(AL48=0,(AM48&gt;0))</formula>
    </cfRule>
    <cfRule type="expression" dxfId="1459" priority="1618">
      <formula>((AM48-AL48)/AL48)&gt;0.05</formula>
    </cfRule>
  </conditionalFormatting>
  <conditionalFormatting sqref="AQ42:AQ47">
    <cfRule type="expression" dxfId="1458" priority="1611">
      <formula>AND(AP42=0,(AQ42&gt;0))</formula>
    </cfRule>
    <cfRule type="expression" dxfId="1457" priority="1612">
      <formula>((AQ42-AP42)/AP42)&gt;0.05</formula>
    </cfRule>
  </conditionalFormatting>
  <conditionalFormatting sqref="AQ48:AQ52">
    <cfRule type="expression" dxfId="1456" priority="1613">
      <formula>AND(AP48=0,(AQ48&gt;0))</formula>
    </cfRule>
    <cfRule type="expression" dxfId="1455" priority="1614">
      <formula>((AQ48-AP48)/AP48)&gt;0.05</formula>
    </cfRule>
  </conditionalFormatting>
  <conditionalFormatting sqref="BC42:BC47">
    <cfRule type="expression" dxfId="1454" priority="1609">
      <formula>AND(BB42=0,(BC42&gt;0))</formula>
    </cfRule>
    <cfRule type="expression" dxfId="1453" priority="1610">
      <formula>((BC42-BB42)/BB42)&gt;0.05</formula>
    </cfRule>
  </conditionalFormatting>
  <conditionalFormatting sqref="BG42:BG47">
    <cfRule type="expression" dxfId="1452" priority="1607">
      <formula>AND(BF42=0,(BG42&gt;0))</formula>
    </cfRule>
    <cfRule type="expression" dxfId="1451" priority="1608">
      <formula>((BG42-BF42)/BF42)&gt;0.05</formula>
    </cfRule>
  </conditionalFormatting>
  <conditionalFormatting sqref="BS42:BS47">
    <cfRule type="expression" dxfId="1450" priority="1605">
      <formula>AND(BR42=0,(BS42&gt;0))</formula>
    </cfRule>
    <cfRule type="expression" dxfId="1449" priority="1606">
      <formula>((BS42-BR42)/BR42)&gt;0.05</formula>
    </cfRule>
  </conditionalFormatting>
  <conditionalFormatting sqref="BW42:BW47">
    <cfRule type="expression" dxfId="1448" priority="1603">
      <formula>AND(BV42=0,(BW42&gt;0))</formula>
    </cfRule>
    <cfRule type="expression" dxfId="1447" priority="1604">
      <formula>((BW42-BV42)/BV42)&gt;0.05</formula>
    </cfRule>
  </conditionalFormatting>
  <conditionalFormatting sqref="CI42:CI47">
    <cfRule type="expression" dxfId="1446" priority="1599">
      <formula>AND(CH42=0,(CI42&gt;0))</formula>
    </cfRule>
    <cfRule type="expression" dxfId="1445" priority="1600">
      <formula>((CI42-CH42)/CH42)&gt;0.05</formula>
    </cfRule>
  </conditionalFormatting>
  <conditionalFormatting sqref="CI48:CI52">
    <cfRule type="expression" dxfId="1444" priority="1601">
      <formula>AND(CH48=0,(CI48&gt;0))</formula>
    </cfRule>
    <cfRule type="expression" dxfId="1443" priority="1602">
      <formula>((CI48-CH48)/CH48)&gt;0.05</formula>
    </cfRule>
  </conditionalFormatting>
  <conditionalFormatting sqref="CM42:CM47">
    <cfRule type="expression" dxfId="1442" priority="1595">
      <formula>AND(CL42=0,(CM42&gt;0))</formula>
    </cfRule>
    <cfRule type="expression" dxfId="1441" priority="1596">
      <formula>((CM42-CL42)/CL42)&gt;0.05</formula>
    </cfRule>
  </conditionalFormatting>
  <conditionalFormatting sqref="CM48:CM52">
    <cfRule type="expression" dxfId="1440" priority="1597">
      <formula>AND(CL48=0,(CM48&gt;0))</formula>
    </cfRule>
    <cfRule type="expression" dxfId="1439" priority="1598">
      <formula>((CM48-CL48)/CL48)&gt;0.05</formula>
    </cfRule>
  </conditionalFormatting>
  <conditionalFormatting sqref="CU42:CU47">
    <cfRule type="expression" dxfId="1438" priority="1591">
      <formula>AND(CT42=0,(CU42&gt;0))</formula>
    </cfRule>
    <cfRule type="expression" dxfId="1437" priority="1592">
      <formula>((CU42-CT42)/CT42)&gt;0.05</formula>
    </cfRule>
  </conditionalFormatting>
  <conditionalFormatting sqref="CU48:CU52">
    <cfRule type="expression" dxfId="1436" priority="1593">
      <formula>AND(CT48=0,(CU48&gt;0))</formula>
    </cfRule>
    <cfRule type="expression" dxfId="1435" priority="1594">
      <formula>((CU48-CT48)/CT48)&gt;0.05</formula>
    </cfRule>
  </conditionalFormatting>
  <conditionalFormatting sqref="CY42:CY47">
    <cfRule type="expression" dxfId="1434" priority="1587">
      <formula>AND(CX42=0,(CY42&gt;0))</formula>
    </cfRule>
    <cfRule type="expression" dxfId="1433" priority="1588">
      <formula>((CY42-CX42)/CX42)&gt;0.05</formula>
    </cfRule>
  </conditionalFormatting>
  <conditionalFormatting sqref="CY48:CY52">
    <cfRule type="expression" dxfId="1432" priority="1589">
      <formula>AND(CX48=0,(CY48&gt;0))</formula>
    </cfRule>
    <cfRule type="expression" dxfId="1431" priority="1590">
      <formula>((CY48-CX48)/CX48)&gt;0.05</formula>
    </cfRule>
  </conditionalFormatting>
  <conditionalFormatting sqref="DC42:DC47">
    <cfRule type="expression" dxfId="1430" priority="1583">
      <formula>AND(DB42=0,(DC42&gt;0))</formula>
    </cfRule>
    <cfRule type="expression" dxfId="1429" priority="1584">
      <formula>((DC42-DB42)/DB42)&gt;0.05</formula>
    </cfRule>
  </conditionalFormatting>
  <conditionalFormatting sqref="DC48:DC52">
    <cfRule type="expression" dxfId="1428" priority="1585">
      <formula>AND(DB48=0,(DC48&gt;0))</formula>
    </cfRule>
    <cfRule type="expression" dxfId="1427" priority="1586">
      <formula>((DC48-DB48)/DB48)&gt;0.05</formula>
    </cfRule>
  </conditionalFormatting>
  <conditionalFormatting sqref="DW42:DW47">
    <cfRule type="expression" dxfId="1426" priority="1579">
      <formula>AND(DV42=0,(DW42&gt;0))</formula>
    </cfRule>
    <cfRule type="expression" dxfId="1425" priority="1580">
      <formula>((DW42-DV42)/DV42)&gt;0.05</formula>
    </cfRule>
  </conditionalFormatting>
  <conditionalFormatting sqref="DW48:DW52">
    <cfRule type="expression" dxfId="1424" priority="1581">
      <formula>AND(DV48=0,(DW48&gt;0))</formula>
    </cfRule>
    <cfRule type="expression" dxfId="1423" priority="1582">
      <formula>((DW48-DV48)/DV48)&gt;0.05</formula>
    </cfRule>
  </conditionalFormatting>
  <conditionalFormatting sqref="EA42:EA47">
    <cfRule type="expression" dxfId="1422" priority="1575">
      <formula>AND(DZ42=0,(EA42&gt;0))</formula>
    </cfRule>
    <cfRule type="expression" dxfId="1421" priority="1576">
      <formula>((EA42-DZ42)/DZ42)&gt;0.05</formula>
    </cfRule>
  </conditionalFormatting>
  <conditionalFormatting sqref="EA48:EA52">
    <cfRule type="expression" dxfId="1420" priority="1577">
      <formula>AND(DZ48=0,(EA48&gt;0))</formula>
    </cfRule>
    <cfRule type="expression" dxfId="1419" priority="1578">
      <formula>((EA48-DZ48)/DZ48)&gt;0.05</formula>
    </cfRule>
  </conditionalFormatting>
  <conditionalFormatting sqref="EE42:EE47">
    <cfRule type="expression" dxfId="1418" priority="1571">
      <formula>AND(ED42=0,(EE42&gt;0))</formula>
    </cfRule>
    <cfRule type="expression" dxfId="1417" priority="1572">
      <formula>((EE42-ED42)/ED42)&gt;0.05</formula>
    </cfRule>
  </conditionalFormatting>
  <conditionalFormatting sqref="EE48:EE52">
    <cfRule type="expression" dxfId="1416" priority="1573">
      <formula>AND(ED48=0,(EE48&gt;0))</formula>
    </cfRule>
    <cfRule type="expression" dxfId="1415" priority="1574">
      <formula>((EE48-ED48)/ED48)&gt;0.05</formula>
    </cfRule>
  </conditionalFormatting>
  <conditionalFormatting sqref="EQ42:EQ47">
    <cfRule type="expression" dxfId="1414" priority="1567">
      <formula>AND(EP42=0,(EQ42&gt;0))</formula>
    </cfRule>
    <cfRule type="expression" dxfId="1413" priority="1568">
      <formula>((EQ42-EP42)/EP42)&gt;0.05</formula>
    </cfRule>
  </conditionalFormatting>
  <conditionalFormatting sqref="EQ48:EQ52">
    <cfRule type="expression" dxfId="1412" priority="1569">
      <formula>AND(EP48=0,(EQ48&gt;0))</formula>
    </cfRule>
    <cfRule type="expression" dxfId="1411" priority="1570">
      <formula>((EQ48-EP48)/EP48)&gt;0.05</formula>
    </cfRule>
  </conditionalFormatting>
  <conditionalFormatting sqref="EU42:EU47">
    <cfRule type="expression" dxfId="1410" priority="1563">
      <formula>AND(ET42=0,(EU42&gt;0))</formula>
    </cfRule>
    <cfRule type="expression" dxfId="1409" priority="1564">
      <formula>((EU42-ET42)/ET42)&gt;0.05</formula>
    </cfRule>
  </conditionalFormatting>
  <conditionalFormatting sqref="EU48:EU52">
    <cfRule type="expression" dxfId="1408" priority="1565">
      <formula>AND(ET48=0,(EU48&gt;0))</formula>
    </cfRule>
    <cfRule type="expression" dxfId="1407" priority="1566">
      <formula>((EU48-ET48)/ET48)&gt;0.05</formula>
    </cfRule>
  </conditionalFormatting>
  <conditionalFormatting sqref="FC42:FC47">
    <cfRule type="expression" dxfId="1406" priority="1559">
      <formula>AND(FB42=0,(FC42&gt;0))</formula>
    </cfRule>
    <cfRule type="expression" dxfId="1405" priority="1560">
      <formula>((FC42-FB42)/FB42)&gt;0.05</formula>
    </cfRule>
  </conditionalFormatting>
  <conditionalFormatting sqref="FC48:FC52">
    <cfRule type="expression" dxfId="1404" priority="1561">
      <formula>AND(FB48=0,(FC48&gt;0))</formula>
    </cfRule>
    <cfRule type="expression" dxfId="1403" priority="1562">
      <formula>((FC48-FB48)/FB48)&gt;0.05</formula>
    </cfRule>
  </conditionalFormatting>
  <conditionalFormatting sqref="FG42:FG47">
    <cfRule type="expression" dxfId="1402" priority="1555">
      <formula>AND(FF42=0,(FG42&gt;0))</formula>
    </cfRule>
    <cfRule type="expression" dxfId="1401" priority="1556">
      <formula>((FG42-FF42)/FF42)&gt;0.05</formula>
    </cfRule>
  </conditionalFormatting>
  <conditionalFormatting sqref="FG48:FG52">
    <cfRule type="expression" dxfId="1400" priority="1557">
      <formula>AND(FF48=0,(FG48&gt;0))</formula>
    </cfRule>
    <cfRule type="expression" dxfId="1399" priority="1558">
      <formula>((FG48-FF48)/FF48)&gt;0.05</formula>
    </cfRule>
  </conditionalFormatting>
  <conditionalFormatting sqref="FK42:FK47">
    <cfRule type="expression" dxfId="1398" priority="1551">
      <formula>AND(FJ42=0,(FK42&gt;0))</formula>
    </cfRule>
    <cfRule type="expression" dxfId="1397" priority="1552">
      <formula>((FK42-FJ42)/FJ42)&gt;0.05</formula>
    </cfRule>
  </conditionalFormatting>
  <conditionalFormatting sqref="FK48:FK52">
    <cfRule type="expression" dxfId="1396" priority="1553">
      <formula>AND(FJ48=0,(FK48&gt;0))</formula>
    </cfRule>
    <cfRule type="expression" dxfId="1395" priority="1554">
      <formula>((FK48-FJ48)/FJ48)&gt;0.05</formula>
    </cfRule>
  </conditionalFormatting>
  <conditionalFormatting sqref="GA42:GA47">
    <cfRule type="expression" dxfId="1394" priority="1547">
      <formula>AND(FZ42=0,(GA42&gt;0))</formula>
    </cfRule>
    <cfRule type="expression" dxfId="1393" priority="1548">
      <formula>((GA42-FZ42)/FZ42)&gt;0.05</formula>
    </cfRule>
  </conditionalFormatting>
  <conditionalFormatting sqref="GA48:GA52">
    <cfRule type="expression" dxfId="1392" priority="1549">
      <formula>AND(FZ48=0,(GA48&gt;0))</formula>
    </cfRule>
    <cfRule type="expression" dxfId="1391" priority="1550">
      <formula>((GA48-FZ48)/FZ48)&gt;0.05</formula>
    </cfRule>
  </conditionalFormatting>
  <conditionalFormatting sqref="FS42:FS47">
    <cfRule type="expression" dxfId="1390" priority="1543">
      <formula>AND(FR42=0,(FS42&gt;0))</formula>
    </cfRule>
    <cfRule type="expression" dxfId="1389" priority="1544">
      <formula>((FS42-FR42)/FR42)&gt;0.05</formula>
    </cfRule>
  </conditionalFormatting>
  <conditionalFormatting sqref="FS48:FS52">
    <cfRule type="expression" dxfId="1388" priority="1545">
      <formula>AND(FR48=0,(FS48&gt;0))</formula>
    </cfRule>
    <cfRule type="expression" dxfId="1387" priority="1546">
      <formula>((FS48-FR48)/FR48)&gt;0.05</formula>
    </cfRule>
  </conditionalFormatting>
  <conditionalFormatting sqref="FW42:FW47">
    <cfRule type="expression" dxfId="1386" priority="1539">
      <formula>AND(FV42=0,(FW42&gt;0))</formula>
    </cfRule>
    <cfRule type="expression" dxfId="1385" priority="1540">
      <formula>((FW42-FV42)/FV42)&gt;0.05</formula>
    </cfRule>
  </conditionalFormatting>
  <conditionalFormatting sqref="FW48:FW52">
    <cfRule type="expression" dxfId="1384" priority="1541">
      <formula>AND(FV48=0,(FW48&gt;0))</formula>
    </cfRule>
    <cfRule type="expression" dxfId="1383" priority="1542">
      <formula>((FW48-FV48)/FV48)&gt;0.05</formula>
    </cfRule>
  </conditionalFormatting>
  <conditionalFormatting sqref="CE111:CE132">
    <cfRule type="expression" dxfId="1382" priority="1527">
      <formula>AND(CD111=0,(CE111&gt;0))</formula>
    </cfRule>
    <cfRule type="expression" dxfId="1381" priority="1528">
      <formula>((CE111-CD111)/CD111)&gt;0.05</formula>
    </cfRule>
  </conditionalFormatting>
  <conditionalFormatting sqref="AI111:AI132">
    <cfRule type="expression" dxfId="1380" priority="1535">
      <formula>AND(AH111=0,(AI111&gt;0))</formula>
    </cfRule>
    <cfRule type="expression" dxfId="1379" priority="1536">
      <formula>((AI111-AH111)/AH111)&gt;0.05</formula>
    </cfRule>
  </conditionalFormatting>
  <conditionalFormatting sqref="M119:M132 G24:G41 W24:W41 I24:I41 S24:S41 AA24:AA41">
    <cfRule type="expression" dxfId="1378" priority="1534">
      <formula>((G24-F24)/F24)&gt;0.05</formula>
    </cfRule>
  </conditionalFormatting>
  <conditionalFormatting sqref="M119:M132 G24:G41 W24:W41 I24:I41 S24:S41 AA24:AA41">
    <cfRule type="expression" dxfId="1377" priority="1533">
      <formula>AND(F24=0,(G24&gt;0))</formula>
    </cfRule>
  </conditionalFormatting>
  <conditionalFormatting sqref="AY119:AY132">
    <cfRule type="expression" dxfId="1376" priority="1532">
      <formula>((AY119-AX119)/AX119)&gt;0.05</formula>
    </cfRule>
  </conditionalFormatting>
  <conditionalFormatting sqref="AY119:AY132">
    <cfRule type="expression" dxfId="1375" priority="1531">
      <formula>AND(AX119=0,(AY119&gt;0))</formula>
    </cfRule>
  </conditionalFormatting>
  <conditionalFormatting sqref="BO119:BO132">
    <cfRule type="expression" dxfId="1374" priority="1530">
      <formula>((BO119-BN119)/BN119)&gt;0.05</formula>
    </cfRule>
  </conditionalFormatting>
  <conditionalFormatting sqref="BO119:BO132">
    <cfRule type="expression" dxfId="1373" priority="1529">
      <formula>AND(BN119=0,(BO119&gt;0))</formula>
    </cfRule>
  </conditionalFormatting>
  <conditionalFormatting sqref="EM111:EM113 EM119:EM132">
    <cfRule type="expression" dxfId="1372" priority="1525">
      <formula>AND(EL111=0,(EM111&gt;0))</formula>
    </cfRule>
    <cfRule type="expression" dxfId="1371" priority="1526">
      <formula>((EM111-EL111)/EL111)&gt;0.05</formula>
    </cfRule>
  </conditionalFormatting>
  <conditionalFormatting sqref="I119:I132">
    <cfRule type="expression" dxfId="1370" priority="1524">
      <formula>((I119-H119)/H119)&gt;0.05</formula>
    </cfRule>
  </conditionalFormatting>
  <conditionalFormatting sqref="I119:I132">
    <cfRule type="expression" dxfId="1369" priority="1523">
      <formula>AND(H119=0,(I119&gt;0))</formula>
    </cfRule>
  </conditionalFormatting>
  <conditionalFormatting sqref="S119:S132">
    <cfRule type="expression" dxfId="1368" priority="1522">
      <formula>((S119-R119)/R119)&gt;0.05</formula>
    </cfRule>
  </conditionalFormatting>
  <conditionalFormatting sqref="S119:S132">
    <cfRule type="expression" dxfId="1367" priority="1521">
      <formula>AND(R119=0,(S119&gt;0))</formula>
    </cfRule>
  </conditionalFormatting>
  <conditionalFormatting sqref="W119:W132">
    <cfRule type="expression" dxfId="1366" priority="1520">
      <formula>((W119-V119)/V119)&gt;0.05</formula>
    </cfRule>
  </conditionalFormatting>
  <conditionalFormatting sqref="W119:W132">
    <cfRule type="expression" dxfId="1365" priority="1519">
      <formula>AND(V119=0,(W119&gt;0))</formula>
    </cfRule>
  </conditionalFormatting>
  <conditionalFormatting sqref="AA119:AA132">
    <cfRule type="expression" dxfId="1364" priority="1518">
      <formula>((AA119-Z119)/Z119)&gt;0.05</formula>
    </cfRule>
  </conditionalFormatting>
  <conditionalFormatting sqref="AA119:AA132">
    <cfRule type="expression" dxfId="1363" priority="1517">
      <formula>AND(Z119=0,(AA119&gt;0))</formula>
    </cfRule>
  </conditionalFormatting>
  <conditionalFormatting sqref="AM111:AM132">
    <cfRule type="expression" dxfId="1362" priority="1515">
      <formula>AND(AL111=0,(AM111&gt;0))</formula>
    </cfRule>
    <cfRule type="expression" dxfId="1361" priority="1516">
      <formula>((AM111-AL111)/AL111)&gt;0.05</formula>
    </cfRule>
  </conditionalFormatting>
  <conditionalFormatting sqref="AQ111:AQ132">
    <cfRule type="expression" dxfId="1360" priority="1513">
      <formula>AND(AP111=0,(AQ111&gt;0))</formula>
    </cfRule>
    <cfRule type="expression" dxfId="1359" priority="1514">
      <formula>((AQ111-AP111)/AP111)&gt;0.05</formula>
    </cfRule>
  </conditionalFormatting>
  <conditionalFormatting sqref="BC119:BC132">
    <cfRule type="expression" dxfId="1358" priority="1512">
      <formula>((BC119-BB119)/BB119)&gt;0.05</formula>
    </cfRule>
  </conditionalFormatting>
  <conditionalFormatting sqref="BC119:BC132">
    <cfRule type="expression" dxfId="1357" priority="1511">
      <formula>AND(BB119=0,(BC119&gt;0))</formula>
    </cfRule>
  </conditionalFormatting>
  <conditionalFormatting sqref="BG119:BG132">
    <cfRule type="expression" dxfId="1356" priority="1510">
      <formula>((BG119-BF119)/BF119)&gt;0.05</formula>
    </cfRule>
  </conditionalFormatting>
  <conditionalFormatting sqref="BG119:BG132">
    <cfRule type="expression" dxfId="1355" priority="1509">
      <formula>AND(BF119=0,(BG119&gt;0))</formula>
    </cfRule>
  </conditionalFormatting>
  <conditionalFormatting sqref="BS119:BS132">
    <cfRule type="expression" dxfId="1354" priority="1508">
      <formula>((BS119-BR119)/BR119)&gt;0.05</formula>
    </cfRule>
  </conditionalFormatting>
  <conditionalFormatting sqref="BS119:BS132">
    <cfRule type="expression" dxfId="1353" priority="1507">
      <formula>AND(BR119=0,(BS119&gt;0))</formula>
    </cfRule>
  </conditionalFormatting>
  <conditionalFormatting sqref="BW119:BW132">
    <cfRule type="expression" dxfId="1352" priority="1506">
      <formula>((BW119-BV119)/BV119)&gt;0.05</formula>
    </cfRule>
  </conditionalFormatting>
  <conditionalFormatting sqref="BW119:BW132">
    <cfRule type="expression" dxfId="1351" priority="1505">
      <formula>AND(BV119=0,(BW119&gt;0))</formula>
    </cfRule>
  </conditionalFormatting>
  <conditionalFormatting sqref="CI111:CI132">
    <cfRule type="expression" dxfId="1350" priority="1503">
      <formula>AND(CH111=0,(CI111&gt;0))</formula>
    </cfRule>
    <cfRule type="expression" dxfId="1349" priority="1504">
      <formula>((CI111-CH111)/CH111)&gt;0.05</formula>
    </cfRule>
  </conditionalFormatting>
  <conditionalFormatting sqref="CM111:CM132">
    <cfRule type="expression" dxfId="1348" priority="1501">
      <formula>AND(CL111=0,(CM111&gt;0))</formula>
    </cfRule>
    <cfRule type="expression" dxfId="1347" priority="1502">
      <formula>((CM111-CL111)/CL111)&gt;0.05</formula>
    </cfRule>
  </conditionalFormatting>
  <conditionalFormatting sqref="CU111:CU132">
    <cfRule type="expression" dxfId="1346" priority="1499">
      <formula>AND(CT111=0,(CU111&gt;0))</formula>
    </cfRule>
    <cfRule type="expression" dxfId="1345" priority="1500">
      <formula>((CU111-CT111)/CT111)&gt;0.05</formula>
    </cfRule>
  </conditionalFormatting>
  <conditionalFormatting sqref="CY111:CY132">
    <cfRule type="expression" dxfId="1344" priority="1497">
      <formula>AND(CX111=0,(CY111&gt;0))</formula>
    </cfRule>
    <cfRule type="expression" dxfId="1343" priority="1498">
      <formula>((CY111-CX111)/CX111)&gt;0.05</formula>
    </cfRule>
  </conditionalFormatting>
  <conditionalFormatting sqref="DC111:DC132">
    <cfRule type="expression" dxfId="1342" priority="1495">
      <formula>AND(DB111=0,(DC111&gt;0))</formula>
    </cfRule>
    <cfRule type="expression" dxfId="1341" priority="1496">
      <formula>((DC111-DB111)/DB111)&gt;0.05</formula>
    </cfRule>
  </conditionalFormatting>
  <conditionalFormatting sqref="DW119:DW132">
    <cfRule type="expression" dxfId="1340" priority="1493">
      <formula>AND(DV119=0,(DW119&gt;0))</formula>
    </cfRule>
    <cfRule type="expression" dxfId="1339" priority="1494">
      <formula>((DW119-DV119)/DV119)&gt;0.05</formula>
    </cfRule>
  </conditionalFormatting>
  <conditionalFormatting sqref="EA119:EA132">
    <cfRule type="expression" dxfId="1338" priority="1491">
      <formula>AND(DZ119=0,(EA119&gt;0))</formula>
    </cfRule>
    <cfRule type="expression" dxfId="1337" priority="1492">
      <formula>((EA119-DZ119)/DZ119)&gt;0.05</formula>
    </cfRule>
  </conditionalFormatting>
  <conditionalFormatting sqref="EE111:EE132">
    <cfRule type="expression" dxfId="1336" priority="1489">
      <formula>AND(ED111=0,(EE111&gt;0))</formula>
    </cfRule>
    <cfRule type="expression" dxfId="1335" priority="1490">
      <formula>((EE111-ED111)/ED111)&gt;0.05</formula>
    </cfRule>
  </conditionalFormatting>
  <conditionalFormatting sqref="EQ119:EQ132">
    <cfRule type="expression" dxfId="1334" priority="1487">
      <formula>AND(EP119=0,(EQ119&gt;0))</formula>
    </cfRule>
    <cfRule type="expression" dxfId="1333" priority="1488">
      <formula>((EQ119-EP119)/EP119)&gt;0.05</formula>
    </cfRule>
  </conditionalFormatting>
  <conditionalFormatting sqref="EU111:EU132">
    <cfRule type="expression" dxfId="1332" priority="1485">
      <formula>AND(ET111=0,(EU111&gt;0))</formula>
    </cfRule>
    <cfRule type="expression" dxfId="1331" priority="1486">
      <formula>((EU111-ET111)/ET111)&gt;0.05</formula>
    </cfRule>
  </conditionalFormatting>
  <conditionalFormatting sqref="FC119:FC132">
    <cfRule type="expression" dxfId="1330" priority="1483">
      <formula>AND(FB119=0,(FC119&gt;0))</formula>
    </cfRule>
    <cfRule type="expression" dxfId="1329" priority="1484">
      <formula>((FC119-FB119)/FB119)&gt;0.05</formula>
    </cfRule>
  </conditionalFormatting>
  <conditionalFormatting sqref="FG119:FG132">
    <cfRule type="expression" dxfId="1328" priority="1481">
      <formula>AND(FF119=0,(FG119&gt;0))</formula>
    </cfRule>
    <cfRule type="expression" dxfId="1327" priority="1482">
      <formula>((FG119-FF119)/FF119)&gt;0.05</formula>
    </cfRule>
  </conditionalFormatting>
  <conditionalFormatting sqref="FK111:FK132">
    <cfRule type="expression" dxfId="1326" priority="1479">
      <formula>AND(FJ111=0,(FK111&gt;0))</formula>
    </cfRule>
    <cfRule type="expression" dxfId="1325" priority="1480">
      <formula>((FK111-FJ111)/FJ111)&gt;0.05</formula>
    </cfRule>
  </conditionalFormatting>
  <conditionalFormatting sqref="GA119:GA132">
    <cfRule type="expression" dxfId="1324" priority="1477">
      <formula>AND(FZ119=0,(GA119&gt;0))</formula>
    </cfRule>
    <cfRule type="expression" dxfId="1323" priority="1478">
      <formula>((GA119-FZ119)/FZ119)&gt;0.05</formula>
    </cfRule>
  </conditionalFormatting>
  <conditionalFormatting sqref="FS119:FS132">
    <cfRule type="expression" dxfId="1322" priority="1475">
      <formula>AND(FR119=0,(FS119&gt;0))</formula>
    </cfRule>
    <cfRule type="expression" dxfId="1321" priority="1476">
      <formula>((FS119-FR119)/FR119)&gt;0.05</formula>
    </cfRule>
  </conditionalFormatting>
  <conditionalFormatting sqref="FW119:FW132">
    <cfRule type="expression" dxfId="1320" priority="1473">
      <formula>AND(FV119=0,(FW119&gt;0))</formula>
    </cfRule>
    <cfRule type="expression" dxfId="1319" priority="1474">
      <formula>((FW119-FV119)/FV119)&gt;0.05</formula>
    </cfRule>
  </conditionalFormatting>
  <conditionalFormatting sqref="G119:G132">
    <cfRule type="expression" dxfId="1318" priority="1472">
      <formula>((G119-F119)/F119)&gt;0.05</formula>
    </cfRule>
  </conditionalFormatting>
  <conditionalFormatting sqref="G119:G132">
    <cfRule type="expression" dxfId="1317" priority="1471">
      <formula>AND(F119=0,(G119&gt;0))</formula>
    </cfRule>
  </conditionalFormatting>
  <conditionalFormatting sqref="CE161:CE164">
    <cfRule type="expression" dxfId="1316" priority="1467">
      <formula>AND(CD161=0,(CE161&gt;0))</formula>
    </cfRule>
    <cfRule type="expression" dxfId="1315" priority="1468">
      <formula>((CE161-CD161)/CD161)&gt;0.05</formula>
    </cfRule>
  </conditionalFormatting>
  <conditionalFormatting sqref="CE157:CE159">
    <cfRule type="expression" dxfId="1314" priority="1465">
      <formula>AND(CD157=0,(CE157&gt;0))</formula>
    </cfRule>
    <cfRule type="expression" dxfId="1313" priority="1466">
      <formula>((CE157-CD157)/CD157)&gt;0.05</formula>
    </cfRule>
  </conditionalFormatting>
  <conditionalFormatting sqref="AI157:AI159">
    <cfRule type="expression" dxfId="1312" priority="1463">
      <formula>AND(AH157=0,(AI157&gt;0))</formula>
    </cfRule>
    <cfRule type="expression" dxfId="1311" priority="1464">
      <formula>((AI157-AH157)/AH157)&gt;0.05</formula>
    </cfRule>
  </conditionalFormatting>
  <conditionalFormatting sqref="AI161:AI164">
    <cfRule type="expression" dxfId="1310" priority="1461">
      <formula>AND(AH161=0,(AI161&gt;0))</formula>
    </cfRule>
    <cfRule type="expression" dxfId="1309" priority="1462">
      <formula>((AI161-AH161)/AH161)&gt;0.05</formula>
    </cfRule>
  </conditionalFormatting>
  <conditionalFormatting sqref="AI160">
    <cfRule type="expression" dxfId="1308" priority="1459">
      <formula>AND(AH160=0,(AI160&gt;0))</formula>
    </cfRule>
    <cfRule type="expression" dxfId="1307" priority="1460">
      <formula>((AI160-AH160)/AH160)&gt;0.05</formula>
    </cfRule>
  </conditionalFormatting>
  <conditionalFormatting sqref="CE160">
    <cfRule type="expression" dxfId="1306" priority="1457">
      <formula>AND(CD160=0,(CE160&gt;0))</formula>
    </cfRule>
    <cfRule type="expression" dxfId="1305" priority="1458">
      <formula>((CE160-CD160)/CD160)&gt;0.05</formula>
    </cfRule>
  </conditionalFormatting>
  <conditionalFormatting sqref="EM157:EM159">
    <cfRule type="expression" dxfId="1304" priority="1455">
      <formula>AND(EL157=0,(EM157&gt;0))</formula>
    </cfRule>
    <cfRule type="expression" dxfId="1303" priority="1456">
      <formula>((EM157-EL157)/EL157)&gt;0.05</formula>
    </cfRule>
  </conditionalFormatting>
  <conditionalFormatting sqref="EM161:EM164">
    <cfRule type="expression" dxfId="1302" priority="1453">
      <formula>AND(EL161=0,(EM161&gt;0))</formula>
    </cfRule>
    <cfRule type="expression" dxfId="1301" priority="1454">
      <formula>((EM161-EL161)/EL161)&gt;0.05</formula>
    </cfRule>
  </conditionalFormatting>
  <conditionalFormatting sqref="EM160">
    <cfRule type="expression" dxfId="1300" priority="1451">
      <formula>AND(EL160=0,(EM160&gt;0))</formula>
    </cfRule>
    <cfRule type="expression" dxfId="1299" priority="1452">
      <formula>((EM160-EL160)/EL160)&gt;0.05</formula>
    </cfRule>
  </conditionalFormatting>
  <conditionalFormatting sqref="AM157:AM159">
    <cfRule type="expression" dxfId="1298" priority="1449">
      <formula>AND(AL157=0,(AM157&gt;0))</formula>
    </cfRule>
    <cfRule type="expression" dxfId="1297" priority="1450">
      <formula>((AM157-AL157)/AL157)&gt;0.05</formula>
    </cfRule>
  </conditionalFormatting>
  <conditionalFormatting sqref="AM161:AM164">
    <cfRule type="expression" dxfId="1296" priority="1447">
      <formula>AND(AL161=0,(AM161&gt;0))</formula>
    </cfRule>
    <cfRule type="expression" dxfId="1295" priority="1448">
      <formula>((AM161-AL161)/AL161)&gt;0.05</formula>
    </cfRule>
  </conditionalFormatting>
  <conditionalFormatting sqref="AM160">
    <cfRule type="expression" dxfId="1294" priority="1445">
      <formula>AND(AL160=0,(AM160&gt;0))</formula>
    </cfRule>
    <cfRule type="expression" dxfId="1293" priority="1446">
      <formula>((AM160-AL160)/AL160)&gt;0.05</formula>
    </cfRule>
  </conditionalFormatting>
  <conditionalFormatting sqref="AQ157:AQ159">
    <cfRule type="expression" dxfId="1292" priority="1443">
      <formula>AND(AP157=0,(AQ157&gt;0))</formula>
    </cfRule>
    <cfRule type="expression" dxfId="1291" priority="1444">
      <formula>((AQ157-AP157)/AP157)&gt;0.05</formula>
    </cfRule>
  </conditionalFormatting>
  <conditionalFormatting sqref="AQ161:AQ164">
    <cfRule type="expression" dxfId="1290" priority="1441">
      <formula>AND(AP161=0,(AQ161&gt;0))</formula>
    </cfRule>
    <cfRule type="expression" dxfId="1289" priority="1442">
      <formula>((AQ161-AP161)/AP161)&gt;0.05</formula>
    </cfRule>
  </conditionalFormatting>
  <conditionalFormatting sqref="AQ160">
    <cfRule type="expression" dxfId="1288" priority="1439">
      <formula>AND(AP160=0,(AQ160&gt;0))</formula>
    </cfRule>
    <cfRule type="expression" dxfId="1287" priority="1440">
      <formula>((AQ160-AP160)/AP160)&gt;0.05</formula>
    </cfRule>
  </conditionalFormatting>
  <conditionalFormatting sqref="CI157:CI159">
    <cfRule type="expression" dxfId="1286" priority="1437">
      <formula>AND(CH157=0,(CI157&gt;0))</formula>
    </cfRule>
    <cfRule type="expression" dxfId="1285" priority="1438">
      <formula>((CI157-CH157)/CH157)&gt;0.05</formula>
    </cfRule>
  </conditionalFormatting>
  <conditionalFormatting sqref="CI161:CI164">
    <cfRule type="expression" dxfId="1284" priority="1435">
      <formula>AND(CH161=0,(CI161&gt;0))</formula>
    </cfRule>
    <cfRule type="expression" dxfId="1283" priority="1436">
      <formula>((CI161-CH161)/CH161)&gt;0.05</formula>
    </cfRule>
  </conditionalFormatting>
  <conditionalFormatting sqref="CI160">
    <cfRule type="expression" dxfId="1282" priority="1433">
      <formula>AND(CH160=0,(CI160&gt;0))</formula>
    </cfRule>
    <cfRule type="expression" dxfId="1281" priority="1434">
      <formula>((CI160-CH160)/CH160)&gt;0.05</formula>
    </cfRule>
  </conditionalFormatting>
  <conditionalFormatting sqref="CM157:CM159">
    <cfRule type="expression" dxfId="1280" priority="1431">
      <formula>AND(CL157=0,(CM157&gt;0))</formula>
    </cfRule>
    <cfRule type="expression" dxfId="1279" priority="1432">
      <formula>((CM157-CL157)/CL157)&gt;0.05</formula>
    </cfRule>
  </conditionalFormatting>
  <conditionalFormatting sqref="CM161:CM164">
    <cfRule type="expression" dxfId="1278" priority="1429">
      <formula>AND(CL161=0,(CM161&gt;0))</formula>
    </cfRule>
    <cfRule type="expression" dxfId="1277" priority="1430">
      <formula>((CM161-CL161)/CL161)&gt;0.05</formula>
    </cfRule>
  </conditionalFormatting>
  <conditionalFormatting sqref="CM160">
    <cfRule type="expression" dxfId="1276" priority="1427">
      <formula>AND(CL160=0,(CM160&gt;0))</formula>
    </cfRule>
    <cfRule type="expression" dxfId="1275" priority="1428">
      <formula>((CM160-CL160)/CL160)&gt;0.05</formula>
    </cfRule>
  </conditionalFormatting>
  <conditionalFormatting sqref="CU157:CU159">
    <cfRule type="expression" dxfId="1274" priority="1425">
      <formula>AND(CT157=0,(CU157&gt;0))</formula>
    </cfRule>
    <cfRule type="expression" dxfId="1273" priority="1426">
      <formula>((CU157-CT157)/CT157)&gt;0.05</formula>
    </cfRule>
  </conditionalFormatting>
  <conditionalFormatting sqref="CU161:CU164">
    <cfRule type="expression" dxfId="1272" priority="1423">
      <formula>AND(CT161=0,(CU161&gt;0))</formula>
    </cfRule>
    <cfRule type="expression" dxfId="1271" priority="1424">
      <formula>((CU161-CT161)/CT161)&gt;0.05</formula>
    </cfRule>
  </conditionalFormatting>
  <conditionalFormatting sqref="CU160">
    <cfRule type="expression" dxfId="1270" priority="1421">
      <formula>AND(CT160=0,(CU160&gt;0))</formula>
    </cfRule>
    <cfRule type="expression" dxfId="1269" priority="1422">
      <formula>((CU160-CT160)/CT160)&gt;0.05</formula>
    </cfRule>
  </conditionalFormatting>
  <conditionalFormatting sqref="CY157:CY159">
    <cfRule type="expression" dxfId="1268" priority="1419">
      <formula>AND(CX157=0,(CY157&gt;0))</formula>
    </cfRule>
    <cfRule type="expression" dxfId="1267" priority="1420">
      <formula>((CY157-CX157)/CX157)&gt;0.05</formula>
    </cfRule>
  </conditionalFormatting>
  <conditionalFormatting sqref="CY161:CY164">
    <cfRule type="expression" dxfId="1266" priority="1417">
      <formula>AND(CX161=0,(CY161&gt;0))</formula>
    </cfRule>
    <cfRule type="expression" dxfId="1265" priority="1418">
      <formula>((CY161-CX161)/CX161)&gt;0.05</formula>
    </cfRule>
  </conditionalFormatting>
  <conditionalFormatting sqref="CY160">
    <cfRule type="expression" dxfId="1264" priority="1415">
      <formula>AND(CX160=0,(CY160&gt;0))</formula>
    </cfRule>
    <cfRule type="expression" dxfId="1263" priority="1416">
      <formula>((CY160-CX160)/CX160)&gt;0.05</formula>
    </cfRule>
  </conditionalFormatting>
  <conditionalFormatting sqref="DC157:DC159">
    <cfRule type="expression" dxfId="1262" priority="1413">
      <formula>AND(DB157=0,(DC157&gt;0))</formula>
    </cfRule>
    <cfRule type="expression" dxfId="1261" priority="1414">
      <formula>((DC157-DB157)/DB157)&gt;0.05</formula>
    </cfRule>
  </conditionalFormatting>
  <conditionalFormatting sqref="DC161:DC164">
    <cfRule type="expression" dxfId="1260" priority="1411">
      <formula>AND(DB161=0,(DC161&gt;0))</formula>
    </cfRule>
    <cfRule type="expression" dxfId="1259" priority="1412">
      <formula>((DC161-DB161)/DB161)&gt;0.05</formula>
    </cfRule>
  </conditionalFormatting>
  <conditionalFormatting sqref="DC160">
    <cfRule type="expression" dxfId="1258" priority="1409">
      <formula>AND(DB160=0,(DC160&gt;0))</formula>
    </cfRule>
    <cfRule type="expression" dxfId="1257" priority="1410">
      <formula>((DC160-DB160)/DB160)&gt;0.05</formula>
    </cfRule>
  </conditionalFormatting>
  <conditionalFormatting sqref="DW157:DW159">
    <cfRule type="expression" dxfId="1256" priority="1407">
      <formula>AND(DV157=0,(DW157&gt;0))</formula>
    </cfRule>
    <cfRule type="expression" dxfId="1255" priority="1408">
      <formula>((DW157-DV157)/DV157)&gt;0.05</formula>
    </cfRule>
  </conditionalFormatting>
  <conditionalFormatting sqref="DW161:DW164">
    <cfRule type="expression" dxfId="1254" priority="1405">
      <formula>AND(DV161=0,(DW161&gt;0))</formula>
    </cfRule>
    <cfRule type="expression" dxfId="1253" priority="1406">
      <formula>((DW161-DV161)/DV161)&gt;0.05</formula>
    </cfRule>
  </conditionalFormatting>
  <conditionalFormatting sqref="DW160">
    <cfRule type="expression" dxfId="1252" priority="1403">
      <formula>AND(DV160=0,(DW160&gt;0))</formula>
    </cfRule>
    <cfRule type="expression" dxfId="1251" priority="1404">
      <formula>((DW160-DV160)/DV160)&gt;0.05</formula>
    </cfRule>
  </conditionalFormatting>
  <conditionalFormatting sqref="EA157:EA159">
    <cfRule type="expression" dxfId="1250" priority="1401">
      <formula>AND(DZ157=0,(EA157&gt;0))</formula>
    </cfRule>
    <cfRule type="expression" dxfId="1249" priority="1402">
      <formula>((EA157-DZ157)/DZ157)&gt;0.05</formula>
    </cfRule>
  </conditionalFormatting>
  <conditionalFormatting sqref="EA161:EA164">
    <cfRule type="expression" dxfId="1248" priority="1399">
      <formula>AND(DZ161=0,(EA161&gt;0))</formula>
    </cfRule>
    <cfRule type="expression" dxfId="1247" priority="1400">
      <formula>((EA161-DZ161)/DZ161)&gt;0.05</formula>
    </cfRule>
  </conditionalFormatting>
  <conditionalFormatting sqref="EA160">
    <cfRule type="expression" dxfId="1246" priority="1397">
      <formula>AND(DZ160=0,(EA160&gt;0))</formula>
    </cfRule>
    <cfRule type="expression" dxfId="1245" priority="1398">
      <formula>((EA160-DZ160)/DZ160)&gt;0.05</formula>
    </cfRule>
  </conditionalFormatting>
  <conditionalFormatting sqref="EE157:EE159">
    <cfRule type="expression" dxfId="1244" priority="1395">
      <formula>AND(ED157=0,(EE157&gt;0))</formula>
    </cfRule>
    <cfRule type="expression" dxfId="1243" priority="1396">
      <formula>((EE157-ED157)/ED157)&gt;0.05</formula>
    </cfRule>
  </conditionalFormatting>
  <conditionalFormatting sqref="EE161:EE164">
    <cfRule type="expression" dxfId="1242" priority="1393">
      <formula>AND(ED161=0,(EE161&gt;0))</formula>
    </cfRule>
    <cfRule type="expression" dxfId="1241" priority="1394">
      <formula>((EE161-ED161)/ED161)&gt;0.05</formula>
    </cfRule>
  </conditionalFormatting>
  <conditionalFormatting sqref="EE160">
    <cfRule type="expression" dxfId="1240" priority="1391">
      <formula>AND(ED160=0,(EE160&gt;0))</formula>
    </cfRule>
    <cfRule type="expression" dxfId="1239" priority="1392">
      <formula>((EE160-ED160)/ED160)&gt;0.05</formula>
    </cfRule>
  </conditionalFormatting>
  <conditionalFormatting sqref="EQ157:EQ159">
    <cfRule type="expression" dxfId="1238" priority="1389">
      <formula>AND(EP157=0,(EQ157&gt;0))</formula>
    </cfRule>
    <cfRule type="expression" dxfId="1237" priority="1390">
      <formula>((EQ157-EP157)/EP157)&gt;0.05</formula>
    </cfRule>
  </conditionalFormatting>
  <conditionalFormatting sqref="EQ161:EQ164">
    <cfRule type="expression" dxfId="1236" priority="1387">
      <formula>AND(EP161=0,(EQ161&gt;0))</formula>
    </cfRule>
    <cfRule type="expression" dxfId="1235" priority="1388">
      <formula>((EQ161-EP161)/EP161)&gt;0.05</formula>
    </cfRule>
  </conditionalFormatting>
  <conditionalFormatting sqref="EQ160">
    <cfRule type="expression" dxfId="1234" priority="1385">
      <formula>AND(EP160=0,(EQ160&gt;0))</formula>
    </cfRule>
    <cfRule type="expression" dxfId="1233" priority="1386">
      <formula>((EQ160-EP160)/EP160)&gt;0.05</formula>
    </cfRule>
  </conditionalFormatting>
  <conditionalFormatting sqref="EU157:EU159">
    <cfRule type="expression" dxfId="1232" priority="1383">
      <formula>AND(ET157=0,(EU157&gt;0))</formula>
    </cfRule>
    <cfRule type="expression" dxfId="1231" priority="1384">
      <formula>((EU157-ET157)/ET157)&gt;0.05</formula>
    </cfRule>
  </conditionalFormatting>
  <conditionalFormatting sqref="EU161:EU164">
    <cfRule type="expression" dxfId="1230" priority="1381">
      <formula>AND(ET161=0,(EU161&gt;0))</formula>
    </cfRule>
    <cfRule type="expression" dxfId="1229" priority="1382">
      <formula>((EU161-ET161)/ET161)&gt;0.05</formula>
    </cfRule>
  </conditionalFormatting>
  <conditionalFormatting sqref="EU160">
    <cfRule type="expression" dxfId="1228" priority="1379">
      <formula>AND(ET160=0,(EU160&gt;0))</formula>
    </cfRule>
    <cfRule type="expression" dxfId="1227" priority="1380">
      <formula>((EU160-ET160)/ET160)&gt;0.05</formula>
    </cfRule>
  </conditionalFormatting>
  <conditionalFormatting sqref="FC157:FC159">
    <cfRule type="expression" dxfId="1226" priority="1377">
      <formula>AND(FB157=0,(FC157&gt;0))</formula>
    </cfRule>
    <cfRule type="expression" dxfId="1225" priority="1378">
      <formula>((FC157-FB157)/FB157)&gt;0.05</formula>
    </cfRule>
  </conditionalFormatting>
  <conditionalFormatting sqref="FC161:FC164">
    <cfRule type="expression" dxfId="1224" priority="1375">
      <formula>AND(FB161=0,(FC161&gt;0))</formula>
    </cfRule>
    <cfRule type="expression" dxfId="1223" priority="1376">
      <formula>((FC161-FB161)/FB161)&gt;0.05</formula>
    </cfRule>
  </conditionalFormatting>
  <conditionalFormatting sqref="FC160">
    <cfRule type="expression" dxfId="1222" priority="1373">
      <formula>AND(FB160=0,(FC160&gt;0))</formula>
    </cfRule>
    <cfRule type="expression" dxfId="1221" priority="1374">
      <formula>((FC160-FB160)/FB160)&gt;0.05</formula>
    </cfRule>
  </conditionalFormatting>
  <conditionalFormatting sqref="FG157:FG159">
    <cfRule type="expression" dxfId="1220" priority="1371">
      <formula>AND(FF157=0,(FG157&gt;0))</formula>
    </cfRule>
    <cfRule type="expression" dxfId="1219" priority="1372">
      <formula>((FG157-FF157)/FF157)&gt;0.05</formula>
    </cfRule>
  </conditionalFormatting>
  <conditionalFormatting sqref="FG161:FG164">
    <cfRule type="expression" dxfId="1218" priority="1369">
      <formula>AND(FF161=0,(FG161&gt;0))</formula>
    </cfRule>
    <cfRule type="expression" dxfId="1217" priority="1370">
      <formula>((FG161-FF161)/FF161)&gt;0.05</formula>
    </cfRule>
  </conditionalFormatting>
  <conditionalFormatting sqref="FG160">
    <cfRule type="expression" dxfId="1216" priority="1367">
      <formula>AND(FF160=0,(FG160&gt;0))</formula>
    </cfRule>
    <cfRule type="expression" dxfId="1215" priority="1368">
      <formula>((FG160-FF160)/FF160)&gt;0.05</formula>
    </cfRule>
  </conditionalFormatting>
  <conditionalFormatting sqref="FK157:FK159">
    <cfRule type="expression" dxfId="1214" priority="1365">
      <formula>AND(FJ157=0,(FK157&gt;0))</formula>
    </cfRule>
    <cfRule type="expression" dxfId="1213" priority="1366">
      <formula>((FK157-FJ157)/FJ157)&gt;0.05</formula>
    </cfRule>
  </conditionalFormatting>
  <conditionalFormatting sqref="FK161:FK164">
    <cfRule type="expression" dxfId="1212" priority="1363">
      <formula>AND(FJ161=0,(FK161&gt;0))</formula>
    </cfRule>
    <cfRule type="expression" dxfId="1211" priority="1364">
      <formula>((FK161-FJ161)/FJ161)&gt;0.05</formula>
    </cfRule>
  </conditionalFormatting>
  <conditionalFormatting sqref="FK160">
    <cfRule type="expression" dxfId="1210" priority="1361">
      <formula>AND(FJ160=0,(FK160&gt;0))</formula>
    </cfRule>
    <cfRule type="expression" dxfId="1209" priority="1362">
      <formula>((FK160-FJ160)/FJ160)&gt;0.05</formula>
    </cfRule>
  </conditionalFormatting>
  <conditionalFormatting sqref="GA157:GA159">
    <cfRule type="expression" dxfId="1208" priority="1359">
      <formula>AND(FZ157=0,(GA157&gt;0))</formula>
    </cfRule>
    <cfRule type="expression" dxfId="1207" priority="1360">
      <formula>((GA157-FZ157)/FZ157)&gt;0.05</formula>
    </cfRule>
  </conditionalFormatting>
  <conditionalFormatting sqref="GA161:GA164">
    <cfRule type="expression" dxfId="1206" priority="1357">
      <formula>AND(FZ161=0,(GA161&gt;0))</formula>
    </cfRule>
    <cfRule type="expression" dxfId="1205" priority="1358">
      <formula>((GA161-FZ161)/FZ161)&gt;0.05</formula>
    </cfRule>
  </conditionalFormatting>
  <conditionalFormatting sqref="GA160">
    <cfRule type="expression" dxfId="1204" priority="1355">
      <formula>AND(FZ160=0,(GA160&gt;0))</formula>
    </cfRule>
    <cfRule type="expression" dxfId="1203" priority="1356">
      <formula>((GA160-FZ160)/FZ160)&gt;0.05</formula>
    </cfRule>
  </conditionalFormatting>
  <conditionalFormatting sqref="FS157:FS159">
    <cfRule type="expression" dxfId="1202" priority="1353">
      <formula>AND(FR157=0,(FS157&gt;0))</formula>
    </cfRule>
    <cfRule type="expression" dxfId="1201" priority="1354">
      <formula>((FS157-FR157)/FR157)&gt;0.05</formula>
    </cfRule>
  </conditionalFormatting>
  <conditionalFormatting sqref="FS161:FS164">
    <cfRule type="expression" dxfId="1200" priority="1351">
      <formula>AND(FR161=0,(FS161&gt;0))</formula>
    </cfRule>
    <cfRule type="expression" dxfId="1199" priority="1352">
      <formula>((FS161-FR161)/FR161)&gt;0.05</formula>
    </cfRule>
  </conditionalFormatting>
  <conditionalFormatting sqref="FS160">
    <cfRule type="expression" dxfId="1198" priority="1349">
      <formula>AND(FR160=0,(FS160&gt;0))</formula>
    </cfRule>
    <cfRule type="expression" dxfId="1197" priority="1350">
      <formula>((FS160-FR160)/FR160)&gt;0.05</formula>
    </cfRule>
  </conditionalFormatting>
  <conditionalFormatting sqref="FW157:FW159">
    <cfRule type="expression" dxfId="1196" priority="1347">
      <formula>AND(FV157=0,(FW157&gt;0))</formula>
    </cfRule>
    <cfRule type="expression" dxfId="1195" priority="1348">
      <formula>((FW157-FV157)/FV157)&gt;0.05</formula>
    </cfRule>
  </conditionalFormatting>
  <conditionalFormatting sqref="FW161:FW164">
    <cfRule type="expression" dxfId="1194" priority="1345">
      <formula>AND(FV161=0,(FW161&gt;0))</formula>
    </cfRule>
    <cfRule type="expression" dxfId="1193" priority="1346">
      <formula>((FW161-FV161)/FV161)&gt;0.05</formula>
    </cfRule>
  </conditionalFormatting>
  <conditionalFormatting sqref="FW160">
    <cfRule type="expression" dxfId="1192" priority="1343">
      <formula>AND(FV160=0,(FW160&gt;0))</formula>
    </cfRule>
    <cfRule type="expression" dxfId="1191" priority="1344">
      <formula>((FW160-FV160)/FV160)&gt;0.05</formula>
    </cfRule>
  </conditionalFormatting>
  <conditionalFormatting sqref="G165:G179 AI165:AI179">
    <cfRule type="expression" dxfId="1190" priority="1339">
      <formula>AND(F165=0,(G165&gt;0))</formula>
    </cfRule>
    <cfRule type="expression" dxfId="1189" priority="1340">
      <formula>((G165-F165)/F165)&gt;0.05</formula>
    </cfRule>
  </conditionalFormatting>
  <conditionalFormatting sqref="CE165:CE179">
    <cfRule type="expression" dxfId="1188" priority="1331">
      <formula>AND(CD165=0,(CE165&gt;0))</formula>
    </cfRule>
    <cfRule type="expression" dxfId="1187" priority="1332">
      <formula>((CE165-CD165)/CD165)&gt;0.05</formula>
    </cfRule>
  </conditionalFormatting>
  <conditionalFormatting sqref="M165:M179">
    <cfRule type="expression" dxfId="1186" priority="1337">
      <formula>AND(L165=0,(M165&gt;0))</formula>
    </cfRule>
    <cfRule type="expression" dxfId="1185" priority="1338">
      <formula>((M165-L165)/L165)&gt;0.05</formula>
    </cfRule>
  </conditionalFormatting>
  <conditionalFormatting sqref="AY165:AY179">
    <cfRule type="expression" dxfId="1184" priority="1335">
      <formula>AND(AX165=0,(AY165&gt;0))</formula>
    </cfRule>
    <cfRule type="expression" dxfId="1183" priority="1336">
      <formula>((AY165-AX165)/AX165)&gt;0.05</formula>
    </cfRule>
  </conditionalFormatting>
  <conditionalFormatting sqref="BO165:BO179">
    <cfRule type="expression" dxfId="1182" priority="1333">
      <formula>AND(BN165=0,(BO165&gt;0))</formula>
    </cfRule>
    <cfRule type="expression" dxfId="1181" priority="1334">
      <formula>((BO165-BN165)/BN165)&gt;0.05</formula>
    </cfRule>
  </conditionalFormatting>
  <conditionalFormatting sqref="EM165:EM179">
    <cfRule type="expression" dxfId="1180" priority="1329">
      <formula>AND(EL165=0,(EM165&gt;0))</formula>
    </cfRule>
    <cfRule type="expression" dxfId="1179" priority="1330">
      <formula>((EM165-EL165)/EL165)&gt;0.05</formula>
    </cfRule>
  </conditionalFormatting>
  <conditionalFormatting sqref="I165:I179">
    <cfRule type="expression" dxfId="1178" priority="1327">
      <formula>AND(H165=0,(I165&gt;0))</formula>
    </cfRule>
    <cfRule type="expression" dxfId="1177" priority="1328">
      <formula>((I165-H165)/H165)&gt;0.05</formula>
    </cfRule>
  </conditionalFormatting>
  <conditionalFormatting sqref="S165:S179">
    <cfRule type="expression" dxfId="1176" priority="1325">
      <formula>AND(R165=0,(S165&gt;0))</formula>
    </cfRule>
    <cfRule type="expression" dxfId="1175" priority="1326">
      <formula>((S165-R165)/R165)&gt;0.05</formula>
    </cfRule>
  </conditionalFormatting>
  <conditionalFormatting sqref="W165:W179">
    <cfRule type="expression" dxfId="1174" priority="1323">
      <formula>AND(V165=0,(W165&gt;0))</formula>
    </cfRule>
    <cfRule type="expression" dxfId="1173" priority="1324">
      <formula>((W165-V165)/V165)&gt;0.05</formula>
    </cfRule>
  </conditionalFormatting>
  <conditionalFormatting sqref="AA165:AA179">
    <cfRule type="expression" dxfId="1172" priority="1321">
      <formula>AND(Z165=0,(AA165&gt;0))</formula>
    </cfRule>
    <cfRule type="expression" dxfId="1171" priority="1322">
      <formula>((AA165-Z165)/Z165)&gt;0.05</formula>
    </cfRule>
  </conditionalFormatting>
  <conditionalFormatting sqref="AM165:AM179">
    <cfRule type="expression" dxfId="1170" priority="1319">
      <formula>AND(AL165=0,(AM165&gt;0))</formula>
    </cfRule>
    <cfRule type="expression" dxfId="1169" priority="1320">
      <formula>((AM165-AL165)/AL165)&gt;0.05</formula>
    </cfRule>
  </conditionalFormatting>
  <conditionalFormatting sqref="AQ165:AQ179">
    <cfRule type="expression" dxfId="1168" priority="1317">
      <formula>AND(AP165=0,(AQ165&gt;0))</formula>
    </cfRule>
    <cfRule type="expression" dxfId="1167" priority="1318">
      <formula>((AQ165-AP165)/AP165)&gt;0.05</formula>
    </cfRule>
  </conditionalFormatting>
  <conditionalFormatting sqref="BC165:BC179">
    <cfRule type="expression" dxfId="1166" priority="1315">
      <formula>AND(BB165=0,(BC165&gt;0))</formula>
    </cfRule>
    <cfRule type="expression" dxfId="1165" priority="1316">
      <formula>((BC165-BB165)/BB165)&gt;0.05</formula>
    </cfRule>
  </conditionalFormatting>
  <conditionalFormatting sqref="BG165:BG179">
    <cfRule type="expression" dxfId="1164" priority="1313">
      <formula>AND(BF165=0,(BG165&gt;0))</formula>
    </cfRule>
    <cfRule type="expression" dxfId="1163" priority="1314">
      <formula>((BG165-BF165)/BF165)&gt;0.05</formula>
    </cfRule>
  </conditionalFormatting>
  <conditionalFormatting sqref="BS165:BS179">
    <cfRule type="expression" dxfId="1162" priority="1311">
      <formula>AND(BR165=0,(BS165&gt;0))</formula>
    </cfRule>
    <cfRule type="expression" dxfId="1161" priority="1312">
      <formula>((BS165-BR165)/BR165)&gt;0.05</formula>
    </cfRule>
  </conditionalFormatting>
  <conditionalFormatting sqref="BW165:BW179">
    <cfRule type="expression" dxfId="1160" priority="1309">
      <formula>AND(BV165=0,(BW165&gt;0))</formula>
    </cfRule>
    <cfRule type="expression" dxfId="1159" priority="1310">
      <formula>((BW165-BV165)/BV165)&gt;0.05</formula>
    </cfRule>
  </conditionalFormatting>
  <conditionalFormatting sqref="CI165:CI179">
    <cfRule type="expression" dxfId="1158" priority="1307">
      <formula>AND(CH165=0,(CI165&gt;0))</formula>
    </cfRule>
    <cfRule type="expression" dxfId="1157" priority="1308">
      <formula>((CI165-CH165)/CH165)&gt;0.05</formula>
    </cfRule>
  </conditionalFormatting>
  <conditionalFormatting sqref="CM165:CM179">
    <cfRule type="expression" dxfId="1156" priority="1305">
      <formula>AND(CL165=0,(CM165&gt;0))</formula>
    </cfRule>
    <cfRule type="expression" dxfId="1155" priority="1306">
      <formula>((CM165-CL165)/CL165)&gt;0.05</formula>
    </cfRule>
  </conditionalFormatting>
  <conditionalFormatting sqref="CU165:CU179">
    <cfRule type="expression" dxfId="1154" priority="1303">
      <formula>AND(CT165=0,(CU165&gt;0))</formula>
    </cfRule>
    <cfRule type="expression" dxfId="1153" priority="1304">
      <formula>((CU165-CT165)/CT165)&gt;0.05</formula>
    </cfRule>
  </conditionalFormatting>
  <conditionalFormatting sqref="CY165:CY179">
    <cfRule type="expression" dxfId="1152" priority="1301">
      <formula>AND(CX165=0,(CY165&gt;0))</formula>
    </cfRule>
    <cfRule type="expression" dxfId="1151" priority="1302">
      <formula>((CY165-CX165)/CX165)&gt;0.05</formula>
    </cfRule>
  </conditionalFormatting>
  <conditionalFormatting sqref="DC165:DC179">
    <cfRule type="expression" dxfId="1150" priority="1299">
      <formula>AND(DB165=0,(DC165&gt;0))</formula>
    </cfRule>
    <cfRule type="expression" dxfId="1149" priority="1300">
      <formula>((DC165-DB165)/DB165)&gt;0.05</formula>
    </cfRule>
  </conditionalFormatting>
  <conditionalFormatting sqref="DW165:DW179">
    <cfRule type="expression" dxfId="1148" priority="1297">
      <formula>AND(DV165=0,(DW165&gt;0))</formula>
    </cfRule>
    <cfRule type="expression" dxfId="1147" priority="1298">
      <formula>((DW165-DV165)/DV165)&gt;0.05</formula>
    </cfRule>
  </conditionalFormatting>
  <conditionalFormatting sqref="EA165:EA179">
    <cfRule type="expression" dxfId="1146" priority="1295">
      <formula>AND(DZ165=0,(EA165&gt;0))</formula>
    </cfRule>
    <cfRule type="expression" dxfId="1145" priority="1296">
      <formula>((EA165-DZ165)/DZ165)&gt;0.05</formula>
    </cfRule>
  </conditionalFormatting>
  <conditionalFormatting sqref="EE165:EE179">
    <cfRule type="expression" dxfId="1144" priority="1293">
      <formula>AND(ED165=0,(EE165&gt;0))</formula>
    </cfRule>
    <cfRule type="expression" dxfId="1143" priority="1294">
      <formula>((EE165-ED165)/ED165)&gt;0.05</formula>
    </cfRule>
  </conditionalFormatting>
  <conditionalFormatting sqref="EQ165:EQ179">
    <cfRule type="expression" dxfId="1142" priority="1291">
      <formula>AND(EP165=0,(EQ165&gt;0))</formula>
    </cfRule>
    <cfRule type="expression" dxfId="1141" priority="1292">
      <formula>((EQ165-EP165)/EP165)&gt;0.05</formula>
    </cfRule>
  </conditionalFormatting>
  <conditionalFormatting sqref="EU165:EU179">
    <cfRule type="expression" dxfId="1140" priority="1289">
      <formula>AND(ET165=0,(EU165&gt;0))</formula>
    </cfRule>
    <cfRule type="expression" dxfId="1139" priority="1290">
      <formula>((EU165-ET165)/ET165)&gt;0.05</formula>
    </cfRule>
  </conditionalFormatting>
  <conditionalFormatting sqref="FC165:FC179">
    <cfRule type="expression" dxfId="1138" priority="1287">
      <formula>AND(FB165=0,(FC165&gt;0))</formula>
    </cfRule>
    <cfRule type="expression" dxfId="1137" priority="1288">
      <formula>((FC165-FB165)/FB165)&gt;0.05</formula>
    </cfRule>
  </conditionalFormatting>
  <conditionalFormatting sqref="FG165:FG179">
    <cfRule type="expression" dxfId="1136" priority="1285">
      <formula>AND(FF165=0,(FG165&gt;0))</formula>
    </cfRule>
    <cfRule type="expression" dxfId="1135" priority="1286">
      <formula>((FG165-FF165)/FF165)&gt;0.05</formula>
    </cfRule>
  </conditionalFormatting>
  <conditionalFormatting sqref="FK165:FK179">
    <cfRule type="expression" dxfId="1134" priority="1283">
      <formula>AND(FJ165=0,(FK165&gt;0))</formula>
    </cfRule>
    <cfRule type="expression" dxfId="1133" priority="1284">
      <formula>((FK165-FJ165)/FJ165)&gt;0.05</formula>
    </cfRule>
  </conditionalFormatting>
  <conditionalFormatting sqref="GA165:GA179">
    <cfRule type="expression" dxfId="1132" priority="1281">
      <formula>AND(FZ165=0,(GA165&gt;0))</formula>
    </cfRule>
    <cfRule type="expression" dxfId="1131" priority="1282">
      <formula>((GA165-FZ165)/FZ165)&gt;0.05</formula>
    </cfRule>
  </conditionalFormatting>
  <conditionalFormatting sqref="FS165:FS179">
    <cfRule type="expression" dxfId="1130" priority="1279">
      <formula>AND(FR165=0,(FS165&gt;0))</formula>
    </cfRule>
    <cfRule type="expression" dxfId="1129" priority="1280">
      <formula>((FS165-FR165)/FR165)&gt;0.05</formula>
    </cfRule>
  </conditionalFormatting>
  <conditionalFormatting sqref="FW165:FW179">
    <cfRule type="expression" dxfId="1128" priority="1277">
      <formula>AND(FV165=0,(FW165&gt;0))</formula>
    </cfRule>
    <cfRule type="expression" dxfId="1127" priority="1278">
      <formula>((FW165-FV165)/FV165)&gt;0.05</formula>
    </cfRule>
  </conditionalFormatting>
  <conditionalFormatting sqref="AY198:AY208">
    <cfRule type="expression" dxfId="1126" priority="1247">
      <formula>AND(AX198=0,(AY198&gt;0))</formula>
    </cfRule>
    <cfRule type="expression" dxfId="1125" priority="1248">
      <formula>((AY198-AX198)/AX198)&gt;0.05</formula>
    </cfRule>
  </conditionalFormatting>
  <conditionalFormatting sqref="AI195:AI197">
    <cfRule type="expression" dxfId="1124" priority="1273">
      <formula>AND(AH195=0,(AI195&gt;0))</formula>
    </cfRule>
    <cfRule type="expression" dxfId="1123" priority="1274">
      <formula>((AI195-AH195)/AH195)&gt;0.05</formula>
    </cfRule>
  </conditionalFormatting>
  <conditionalFormatting sqref="AI198:AI208">
    <cfRule type="expression" dxfId="1122" priority="1271">
      <formula>AND(AH198=0,(AI198&gt;0))</formula>
    </cfRule>
    <cfRule type="expression" dxfId="1121" priority="1272">
      <formula>((AI198-AH198)/AH198)&gt;0.05</formula>
    </cfRule>
  </conditionalFormatting>
  <conditionalFormatting sqref="AI209:AI230">
    <cfRule type="expression" dxfId="1120" priority="1269">
      <formula>AND(AH209=0,(AI209&gt;0))</formula>
    </cfRule>
    <cfRule type="expression" dxfId="1119" priority="1270">
      <formula>((AI209-AH209)/AH209)&gt;0.05</formula>
    </cfRule>
  </conditionalFormatting>
  <conditionalFormatting sqref="AI231:AI252">
    <cfRule type="expression" dxfId="1118" priority="1267">
      <formula>AND(AH231=0,(AI231&gt;0))</formula>
    </cfRule>
    <cfRule type="expression" dxfId="1117" priority="1268">
      <formula>((AI231-AH231)/AH231)&gt;0.05</formula>
    </cfRule>
  </conditionalFormatting>
  <conditionalFormatting sqref="M195:M197">
    <cfRule type="expression" dxfId="1116" priority="1257">
      <formula>AND(L195=0,(M195&gt;0))</formula>
    </cfRule>
    <cfRule type="expression" dxfId="1115" priority="1258">
      <formula>((M195-L195)/L195)&gt;0.05</formula>
    </cfRule>
  </conditionalFormatting>
  <conditionalFormatting sqref="M198:M208">
    <cfRule type="expression" dxfId="1114" priority="1255">
      <formula>AND(L198=0,(M198&gt;0))</formula>
    </cfRule>
    <cfRule type="expression" dxfId="1113" priority="1256">
      <formula>((M198-L198)/L198)&gt;0.05</formula>
    </cfRule>
  </conditionalFormatting>
  <conditionalFormatting sqref="M209:M230">
    <cfRule type="expression" dxfId="1112" priority="1253">
      <formula>AND(L209=0,(M209&gt;0))</formula>
    </cfRule>
    <cfRule type="expression" dxfId="1111" priority="1254">
      <formula>((M209-L209)/L209)&gt;0.05</formula>
    </cfRule>
  </conditionalFormatting>
  <conditionalFormatting sqref="M231:M252">
    <cfRule type="expression" dxfId="1110" priority="1251">
      <formula>AND(L231=0,(M231&gt;0))</formula>
    </cfRule>
    <cfRule type="expression" dxfId="1109" priority="1252">
      <formula>((M231-L231)/L231)&gt;0.05</formula>
    </cfRule>
  </conditionalFormatting>
  <conditionalFormatting sqref="AY195:AY197">
    <cfRule type="expression" dxfId="1108" priority="1249">
      <formula>AND(AX195=0,(AY195&gt;0))</formula>
    </cfRule>
    <cfRule type="expression" dxfId="1107" priority="1250">
      <formula>((AY195-AX195)/AX195)&gt;0.05</formula>
    </cfRule>
  </conditionalFormatting>
  <conditionalFormatting sqref="AY209:AY230">
    <cfRule type="expression" dxfId="1106" priority="1245">
      <formula>AND(AX209=0,(AY209&gt;0))</formula>
    </cfRule>
    <cfRule type="expression" dxfId="1105" priority="1246">
      <formula>((AY209-AX209)/AX209)&gt;0.05</formula>
    </cfRule>
  </conditionalFormatting>
  <conditionalFormatting sqref="AY231:AY252">
    <cfRule type="expression" dxfId="1104" priority="1243">
      <formula>AND(AX231=0,(AY231&gt;0))</formula>
    </cfRule>
    <cfRule type="expression" dxfId="1103" priority="1244">
      <formula>((AY231-AX231)/AX231)&gt;0.05</formula>
    </cfRule>
  </conditionalFormatting>
  <conditionalFormatting sqref="BO195:BO197">
    <cfRule type="expression" dxfId="1102" priority="1241">
      <formula>AND(BN195=0,(BO195&gt;0))</formula>
    </cfRule>
    <cfRule type="expression" dxfId="1101" priority="1242">
      <formula>((BO195-BN195)/BN195)&gt;0.05</formula>
    </cfRule>
  </conditionalFormatting>
  <conditionalFormatting sqref="BO198:BO208">
    <cfRule type="expression" dxfId="1100" priority="1239">
      <formula>AND(BN198=0,(BO198&gt;0))</formula>
    </cfRule>
    <cfRule type="expression" dxfId="1099" priority="1240">
      <formula>((BO198-BN198)/BN198)&gt;0.05</formula>
    </cfRule>
  </conditionalFormatting>
  <conditionalFormatting sqref="BO209:BO230">
    <cfRule type="expression" dxfId="1098" priority="1237">
      <formula>AND(BN209=0,(BO209&gt;0))</formula>
    </cfRule>
    <cfRule type="expression" dxfId="1097" priority="1238">
      <formula>((BO209-BN209)/BN209)&gt;0.05</formula>
    </cfRule>
  </conditionalFormatting>
  <conditionalFormatting sqref="BO231:BO252">
    <cfRule type="expression" dxfId="1096" priority="1235">
      <formula>AND(BN231=0,(BO231&gt;0))</formula>
    </cfRule>
    <cfRule type="expression" dxfId="1095" priority="1236">
      <formula>((BO231-BN231)/BN231)&gt;0.05</formula>
    </cfRule>
  </conditionalFormatting>
  <conditionalFormatting sqref="CE195:CE197">
    <cfRule type="expression" dxfId="1094" priority="1233">
      <formula>AND(CD195=0,(CE195&gt;0))</formula>
    </cfRule>
    <cfRule type="expression" dxfId="1093" priority="1234">
      <formula>((CE195-CD195)/CD195)&gt;0.05</formula>
    </cfRule>
  </conditionalFormatting>
  <conditionalFormatting sqref="CE198:CE208">
    <cfRule type="expression" dxfId="1092" priority="1231">
      <formula>AND(CD198=0,(CE198&gt;0))</formula>
    </cfRule>
    <cfRule type="expression" dxfId="1091" priority="1232">
      <formula>((CE198-CD198)/CD198)&gt;0.05</formula>
    </cfRule>
  </conditionalFormatting>
  <conditionalFormatting sqref="CE209:CE230">
    <cfRule type="expression" dxfId="1090" priority="1229">
      <formula>AND(CD209=0,(CE209&gt;0))</formula>
    </cfRule>
    <cfRule type="expression" dxfId="1089" priority="1230">
      <formula>((CE209-CD209)/CD209)&gt;0.05</formula>
    </cfRule>
  </conditionalFormatting>
  <conditionalFormatting sqref="CE231:CE252">
    <cfRule type="expression" dxfId="1088" priority="1227">
      <formula>AND(CD231=0,(CE231&gt;0))</formula>
    </cfRule>
    <cfRule type="expression" dxfId="1087" priority="1228">
      <formula>((CE231-CD231)/CD231)&gt;0.05</formula>
    </cfRule>
  </conditionalFormatting>
  <conditionalFormatting sqref="EM195:EM197">
    <cfRule type="expression" dxfId="1086" priority="1225">
      <formula>AND(EL195=0,(EM195&gt;0))</formula>
    </cfRule>
    <cfRule type="expression" dxfId="1085" priority="1226">
      <formula>((EM195-EL195)/EL195)&gt;0.05</formula>
    </cfRule>
  </conditionalFormatting>
  <conditionalFormatting sqref="EM198:EM208">
    <cfRule type="expression" dxfId="1084" priority="1223">
      <formula>AND(EL198=0,(EM198&gt;0))</formula>
    </cfRule>
    <cfRule type="expression" dxfId="1083" priority="1224">
      <formula>((EM198-EL198)/EL198)&gt;0.05</formula>
    </cfRule>
  </conditionalFormatting>
  <conditionalFormatting sqref="EM209:EM230">
    <cfRule type="expression" dxfId="1082" priority="1221">
      <formula>AND(EL209=0,(EM209&gt;0))</formula>
    </cfRule>
    <cfRule type="expression" dxfId="1081" priority="1222">
      <formula>((EM209-EL209)/EL209)&gt;0.05</formula>
    </cfRule>
  </conditionalFormatting>
  <conditionalFormatting sqref="EM231:EM252">
    <cfRule type="expression" dxfId="1080" priority="1219">
      <formula>AND(EL231=0,(EM231&gt;0))</formula>
    </cfRule>
    <cfRule type="expression" dxfId="1079" priority="1220">
      <formula>((EM231-EL231)/EL231)&gt;0.05</formula>
    </cfRule>
  </conditionalFormatting>
  <conditionalFormatting sqref="BC195:BC197">
    <cfRule type="expression" dxfId="1078" priority="1169">
      <formula>AND(BB195=0,(BC195&gt;0))</formula>
    </cfRule>
    <cfRule type="expression" dxfId="1077" priority="1170">
      <formula>((BC195-BB195)/BB195)&gt;0.05</formula>
    </cfRule>
  </conditionalFormatting>
  <conditionalFormatting sqref="S195:S197">
    <cfRule type="expression" dxfId="1076" priority="1209">
      <formula>AND(R195=0,(S195&gt;0))</formula>
    </cfRule>
    <cfRule type="expression" dxfId="1075" priority="1210">
      <formula>((S195-R195)/R195)&gt;0.05</formula>
    </cfRule>
  </conditionalFormatting>
  <conditionalFormatting sqref="S198:S208">
    <cfRule type="expression" dxfId="1074" priority="1207">
      <formula>AND(R198=0,(S198&gt;0))</formula>
    </cfRule>
    <cfRule type="expression" dxfId="1073" priority="1208">
      <formula>((S198-R198)/R198)&gt;0.05</formula>
    </cfRule>
  </conditionalFormatting>
  <conditionalFormatting sqref="S209:S230">
    <cfRule type="expression" dxfId="1072" priority="1205">
      <formula>AND(R209=0,(S209&gt;0))</formula>
    </cfRule>
    <cfRule type="expression" dxfId="1071" priority="1206">
      <formula>((S209-R209)/R209)&gt;0.05</formula>
    </cfRule>
  </conditionalFormatting>
  <conditionalFormatting sqref="S231:S252">
    <cfRule type="expression" dxfId="1070" priority="1203">
      <formula>AND(R231=0,(S231&gt;0))</formula>
    </cfRule>
    <cfRule type="expression" dxfId="1069" priority="1204">
      <formula>((S231-R231)/R231)&gt;0.05</formula>
    </cfRule>
  </conditionalFormatting>
  <conditionalFormatting sqref="W195:W197">
    <cfRule type="expression" dxfId="1068" priority="1201">
      <formula>AND(V195=0,(W195&gt;0))</formula>
    </cfRule>
    <cfRule type="expression" dxfId="1067" priority="1202">
      <formula>((W195-V195)/V195)&gt;0.05</formula>
    </cfRule>
  </conditionalFormatting>
  <conditionalFormatting sqref="W198:W208">
    <cfRule type="expression" dxfId="1066" priority="1199">
      <formula>AND(V198=0,(W198&gt;0))</formula>
    </cfRule>
    <cfRule type="expression" dxfId="1065" priority="1200">
      <formula>((W198-V198)/V198)&gt;0.05</formula>
    </cfRule>
  </conditionalFormatting>
  <conditionalFormatting sqref="W209:W230">
    <cfRule type="expression" dxfId="1064" priority="1197">
      <formula>AND(V209=0,(W209&gt;0))</formula>
    </cfRule>
    <cfRule type="expression" dxfId="1063" priority="1198">
      <formula>((W209-V209)/V209)&gt;0.05</formula>
    </cfRule>
  </conditionalFormatting>
  <conditionalFormatting sqref="W231:W252">
    <cfRule type="expression" dxfId="1062" priority="1195">
      <formula>AND(V231=0,(W231&gt;0))</formula>
    </cfRule>
    <cfRule type="expression" dxfId="1061" priority="1196">
      <formula>((W231-V231)/V231)&gt;0.05</formula>
    </cfRule>
  </conditionalFormatting>
  <conditionalFormatting sqref="AA195:AA197">
    <cfRule type="expression" dxfId="1060" priority="1193">
      <formula>AND(Z195=0,(AA195&gt;0))</formula>
    </cfRule>
    <cfRule type="expression" dxfId="1059" priority="1194">
      <formula>((AA195-Z195)/Z195)&gt;0.05</formula>
    </cfRule>
  </conditionalFormatting>
  <conditionalFormatting sqref="AA198:AA208">
    <cfRule type="expression" dxfId="1058" priority="1191">
      <formula>AND(Z198=0,(AA198&gt;0))</formula>
    </cfRule>
    <cfRule type="expression" dxfId="1057" priority="1192">
      <formula>((AA198-Z198)/Z198)&gt;0.05</formula>
    </cfRule>
  </conditionalFormatting>
  <conditionalFormatting sqref="AA209:AA230">
    <cfRule type="expression" dxfId="1056" priority="1189">
      <formula>AND(Z209=0,(AA209&gt;0))</formula>
    </cfRule>
    <cfRule type="expression" dxfId="1055" priority="1190">
      <formula>((AA209-Z209)/Z209)&gt;0.05</formula>
    </cfRule>
  </conditionalFormatting>
  <conditionalFormatting sqref="AA231:AA252">
    <cfRule type="expression" dxfId="1054" priority="1187">
      <formula>AND(Z231=0,(AA231&gt;0))</formula>
    </cfRule>
    <cfRule type="expression" dxfId="1053" priority="1188">
      <formula>((AA231-Z231)/Z231)&gt;0.05</formula>
    </cfRule>
  </conditionalFormatting>
  <conditionalFormatting sqref="AM195:AM197">
    <cfRule type="expression" dxfId="1052" priority="1185">
      <formula>AND(AL195=0,(AM195&gt;0))</formula>
    </cfRule>
    <cfRule type="expression" dxfId="1051" priority="1186">
      <formula>((AM195-AL195)/AL195)&gt;0.05</formula>
    </cfRule>
  </conditionalFormatting>
  <conditionalFormatting sqref="AM198:AM208">
    <cfRule type="expression" dxfId="1050" priority="1183">
      <formula>AND(AL198=0,(AM198&gt;0))</formula>
    </cfRule>
    <cfRule type="expression" dxfId="1049" priority="1184">
      <formula>((AM198-AL198)/AL198)&gt;0.05</formula>
    </cfRule>
  </conditionalFormatting>
  <conditionalFormatting sqref="AM209:AM230">
    <cfRule type="expression" dxfId="1048" priority="1181">
      <formula>AND(AL209=0,(AM209&gt;0))</formula>
    </cfRule>
    <cfRule type="expression" dxfId="1047" priority="1182">
      <formula>((AM209-AL209)/AL209)&gt;0.05</formula>
    </cfRule>
  </conditionalFormatting>
  <conditionalFormatting sqref="AM231:AM252">
    <cfRule type="expression" dxfId="1046" priority="1179">
      <formula>AND(AL231=0,(AM231&gt;0))</formula>
    </cfRule>
    <cfRule type="expression" dxfId="1045" priority="1180">
      <formula>((AM231-AL231)/AL231)&gt;0.05</formula>
    </cfRule>
  </conditionalFormatting>
  <conditionalFormatting sqref="AQ195:AQ197">
    <cfRule type="expression" dxfId="1044" priority="1177">
      <formula>AND(AP195=0,(AQ195&gt;0))</formula>
    </cfRule>
    <cfRule type="expression" dxfId="1043" priority="1178">
      <formula>((AQ195-AP195)/AP195)&gt;0.05</formula>
    </cfRule>
  </conditionalFormatting>
  <conditionalFormatting sqref="AQ198:AQ208">
    <cfRule type="expression" dxfId="1042" priority="1175">
      <formula>AND(AP198=0,(AQ198&gt;0))</formula>
    </cfRule>
    <cfRule type="expression" dxfId="1041" priority="1176">
      <formula>((AQ198-AP198)/AP198)&gt;0.05</formula>
    </cfRule>
  </conditionalFormatting>
  <conditionalFormatting sqref="AQ209:AQ230">
    <cfRule type="expression" dxfId="1040" priority="1173">
      <formula>AND(AP209=0,(AQ209&gt;0))</formula>
    </cfRule>
    <cfRule type="expression" dxfId="1039" priority="1174">
      <formula>((AQ209-AP209)/AP209)&gt;0.05</formula>
    </cfRule>
  </conditionalFormatting>
  <conditionalFormatting sqref="AQ231:AQ252">
    <cfRule type="expression" dxfId="1038" priority="1171">
      <formula>AND(AP231=0,(AQ231&gt;0))</formula>
    </cfRule>
    <cfRule type="expression" dxfId="1037" priority="1172">
      <formula>((AQ231-AP231)/AP231)&gt;0.05</formula>
    </cfRule>
  </conditionalFormatting>
  <conditionalFormatting sqref="BC198:BC208">
    <cfRule type="expression" dxfId="1036" priority="1167">
      <formula>AND(BB198=0,(BC198&gt;0))</formula>
    </cfRule>
    <cfRule type="expression" dxfId="1035" priority="1168">
      <formula>((BC198-BB198)/BB198)&gt;0.05</formula>
    </cfRule>
  </conditionalFormatting>
  <conditionalFormatting sqref="BC209:BC230">
    <cfRule type="expression" dxfId="1034" priority="1165">
      <formula>AND(BB209=0,(BC209&gt;0))</formula>
    </cfRule>
    <cfRule type="expression" dxfId="1033" priority="1166">
      <formula>((BC209-BB209)/BB209)&gt;0.05</formula>
    </cfRule>
  </conditionalFormatting>
  <conditionalFormatting sqref="BC231:BC252">
    <cfRule type="expression" dxfId="1032" priority="1163">
      <formula>AND(BB231=0,(BC231&gt;0))</formula>
    </cfRule>
    <cfRule type="expression" dxfId="1031" priority="1164">
      <formula>((BC231-BB231)/BB231)&gt;0.05</formula>
    </cfRule>
  </conditionalFormatting>
  <conditionalFormatting sqref="BG195:BG197">
    <cfRule type="expression" dxfId="1030" priority="1161">
      <formula>AND(BF195=0,(BG195&gt;0))</formula>
    </cfRule>
    <cfRule type="expression" dxfId="1029" priority="1162">
      <formula>((BG195-BF195)/BF195)&gt;0.05</formula>
    </cfRule>
  </conditionalFormatting>
  <conditionalFormatting sqref="BG198:BG208">
    <cfRule type="expression" dxfId="1028" priority="1159">
      <formula>AND(BF198=0,(BG198&gt;0))</formula>
    </cfRule>
    <cfRule type="expression" dxfId="1027" priority="1160">
      <formula>((BG198-BF198)/BF198)&gt;0.05</formula>
    </cfRule>
  </conditionalFormatting>
  <conditionalFormatting sqref="BG209:BG230">
    <cfRule type="expression" dxfId="1026" priority="1157">
      <formula>AND(BF209=0,(BG209&gt;0))</formula>
    </cfRule>
    <cfRule type="expression" dxfId="1025" priority="1158">
      <formula>((BG209-BF209)/BF209)&gt;0.05</formula>
    </cfRule>
  </conditionalFormatting>
  <conditionalFormatting sqref="BG231:BG252">
    <cfRule type="expression" dxfId="1024" priority="1155">
      <formula>AND(BF231=0,(BG231&gt;0))</formula>
    </cfRule>
    <cfRule type="expression" dxfId="1023" priority="1156">
      <formula>((BG231-BF231)/BF231)&gt;0.05</formula>
    </cfRule>
  </conditionalFormatting>
  <conditionalFormatting sqref="BS195:BS197">
    <cfRule type="expression" dxfId="1022" priority="1153">
      <formula>AND(BR195=0,(BS195&gt;0))</formula>
    </cfRule>
    <cfRule type="expression" dxfId="1021" priority="1154">
      <formula>((BS195-BR195)/BR195)&gt;0.05</formula>
    </cfRule>
  </conditionalFormatting>
  <conditionalFormatting sqref="BS198:BS208">
    <cfRule type="expression" dxfId="1020" priority="1151">
      <formula>AND(BR198=0,(BS198&gt;0))</formula>
    </cfRule>
    <cfRule type="expression" dxfId="1019" priority="1152">
      <formula>((BS198-BR198)/BR198)&gt;0.05</formula>
    </cfRule>
  </conditionalFormatting>
  <conditionalFormatting sqref="BS209:BS230">
    <cfRule type="expression" dxfId="1018" priority="1149">
      <formula>AND(BR209=0,(BS209&gt;0))</formula>
    </cfRule>
    <cfRule type="expression" dxfId="1017" priority="1150">
      <formula>((BS209-BR209)/BR209)&gt;0.05</formula>
    </cfRule>
  </conditionalFormatting>
  <conditionalFormatting sqref="BS231:BS252">
    <cfRule type="expression" dxfId="1016" priority="1147">
      <formula>AND(BR231=0,(BS231&gt;0))</formula>
    </cfRule>
    <cfRule type="expression" dxfId="1015" priority="1148">
      <formula>((BS231-BR231)/BR231)&gt;0.05</formula>
    </cfRule>
  </conditionalFormatting>
  <conditionalFormatting sqref="BW195:BW197">
    <cfRule type="expression" dxfId="1014" priority="1145">
      <formula>AND(BV195=0,(BW195&gt;0))</formula>
    </cfRule>
    <cfRule type="expression" dxfId="1013" priority="1146">
      <formula>((BW195-BV195)/BV195)&gt;0.05</formula>
    </cfRule>
  </conditionalFormatting>
  <conditionalFormatting sqref="BW198:BW208">
    <cfRule type="expression" dxfId="1012" priority="1143">
      <formula>AND(BV198=0,(BW198&gt;0))</formula>
    </cfRule>
    <cfRule type="expression" dxfId="1011" priority="1144">
      <formula>((BW198-BV198)/BV198)&gt;0.05</formula>
    </cfRule>
  </conditionalFormatting>
  <conditionalFormatting sqref="BW209:BW230">
    <cfRule type="expression" dxfId="1010" priority="1141">
      <formula>AND(BV209=0,(BW209&gt;0))</formula>
    </cfRule>
    <cfRule type="expression" dxfId="1009" priority="1142">
      <formula>((BW209-BV209)/BV209)&gt;0.05</formula>
    </cfRule>
  </conditionalFormatting>
  <conditionalFormatting sqref="BW231:BW252">
    <cfRule type="expression" dxfId="1008" priority="1139">
      <formula>AND(BV231=0,(BW231&gt;0))</formula>
    </cfRule>
    <cfRule type="expression" dxfId="1007" priority="1140">
      <formula>((BW231-BV231)/BV231)&gt;0.05</formula>
    </cfRule>
  </conditionalFormatting>
  <conditionalFormatting sqref="CI195:CI197">
    <cfRule type="expression" dxfId="1006" priority="1137">
      <formula>AND(CH195=0,(CI195&gt;0))</formula>
    </cfRule>
    <cfRule type="expression" dxfId="1005" priority="1138">
      <formula>((CI195-CH195)/CH195)&gt;0.05</formula>
    </cfRule>
  </conditionalFormatting>
  <conditionalFormatting sqref="CI198:CI208">
    <cfRule type="expression" dxfId="1004" priority="1135">
      <formula>AND(CH198=0,(CI198&gt;0))</formula>
    </cfRule>
    <cfRule type="expression" dxfId="1003" priority="1136">
      <formula>((CI198-CH198)/CH198)&gt;0.05</formula>
    </cfRule>
  </conditionalFormatting>
  <conditionalFormatting sqref="CI209:CI230">
    <cfRule type="expression" dxfId="1002" priority="1133">
      <formula>AND(CH209=0,(CI209&gt;0))</formula>
    </cfRule>
    <cfRule type="expression" dxfId="1001" priority="1134">
      <formula>((CI209-CH209)/CH209)&gt;0.05</formula>
    </cfRule>
  </conditionalFormatting>
  <conditionalFormatting sqref="CI231:CI252">
    <cfRule type="expression" dxfId="1000" priority="1131">
      <formula>AND(CH231=0,(CI231&gt;0))</formula>
    </cfRule>
    <cfRule type="expression" dxfId="999" priority="1132">
      <formula>((CI231-CH231)/CH231)&gt;0.05</formula>
    </cfRule>
  </conditionalFormatting>
  <conditionalFormatting sqref="CM195:CM197">
    <cfRule type="expression" dxfId="998" priority="1129">
      <formula>AND(CL195=0,(CM195&gt;0))</formula>
    </cfRule>
    <cfRule type="expression" dxfId="997" priority="1130">
      <formula>((CM195-CL195)/CL195)&gt;0.05</formula>
    </cfRule>
  </conditionalFormatting>
  <conditionalFormatting sqref="CM198:CM208">
    <cfRule type="expression" dxfId="996" priority="1127">
      <formula>AND(CL198=0,(CM198&gt;0))</formula>
    </cfRule>
    <cfRule type="expression" dxfId="995" priority="1128">
      <formula>((CM198-CL198)/CL198)&gt;0.05</formula>
    </cfRule>
  </conditionalFormatting>
  <conditionalFormatting sqref="CM209:CM230">
    <cfRule type="expression" dxfId="994" priority="1125">
      <formula>AND(CL209=0,(CM209&gt;0))</formula>
    </cfRule>
    <cfRule type="expression" dxfId="993" priority="1126">
      <formula>((CM209-CL209)/CL209)&gt;0.05</formula>
    </cfRule>
  </conditionalFormatting>
  <conditionalFormatting sqref="CM231:CM252">
    <cfRule type="expression" dxfId="992" priority="1123">
      <formula>AND(CL231=0,(CM231&gt;0))</formula>
    </cfRule>
    <cfRule type="expression" dxfId="991" priority="1124">
      <formula>((CM231-CL231)/CL231)&gt;0.05</formula>
    </cfRule>
  </conditionalFormatting>
  <conditionalFormatting sqref="CU195:CU197">
    <cfRule type="expression" dxfId="990" priority="1121">
      <formula>AND(CT195=0,(CU195&gt;0))</formula>
    </cfRule>
    <cfRule type="expression" dxfId="989" priority="1122">
      <formula>((CU195-CT195)/CT195)&gt;0.05</formula>
    </cfRule>
  </conditionalFormatting>
  <conditionalFormatting sqref="CU198:CU208">
    <cfRule type="expression" dxfId="988" priority="1119">
      <formula>AND(CT198=0,(CU198&gt;0))</formula>
    </cfRule>
    <cfRule type="expression" dxfId="987" priority="1120">
      <formula>((CU198-CT198)/CT198)&gt;0.05</formula>
    </cfRule>
  </conditionalFormatting>
  <conditionalFormatting sqref="CU209:CU230">
    <cfRule type="expression" dxfId="986" priority="1117">
      <formula>AND(CT209=0,(CU209&gt;0))</formula>
    </cfRule>
    <cfRule type="expression" dxfId="985" priority="1118">
      <formula>((CU209-CT209)/CT209)&gt;0.05</formula>
    </cfRule>
  </conditionalFormatting>
  <conditionalFormatting sqref="CU231:CU252">
    <cfRule type="expression" dxfId="984" priority="1115">
      <formula>AND(CT231=0,(CU231&gt;0))</formula>
    </cfRule>
    <cfRule type="expression" dxfId="983" priority="1116">
      <formula>((CU231-CT231)/CT231)&gt;0.05</formula>
    </cfRule>
  </conditionalFormatting>
  <conditionalFormatting sqref="CY195:CY197">
    <cfRule type="expression" dxfId="982" priority="1113">
      <formula>AND(CX195=0,(CY195&gt;0))</formula>
    </cfRule>
    <cfRule type="expression" dxfId="981" priority="1114">
      <formula>((CY195-CX195)/CX195)&gt;0.05</formula>
    </cfRule>
  </conditionalFormatting>
  <conditionalFormatting sqref="CY198:CY208">
    <cfRule type="expression" dxfId="980" priority="1111">
      <formula>AND(CX198=0,(CY198&gt;0))</formula>
    </cfRule>
    <cfRule type="expression" dxfId="979" priority="1112">
      <formula>((CY198-CX198)/CX198)&gt;0.05</formula>
    </cfRule>
  </conditionalFormatting>
  <conditionalFormatting sqref="CY209:CY230">
    <cfRule type="expression" dxfId="978" priority="1109">
      <formula>AND(CX209=0,(CY209&gt;0))</formula>
    </cfRule>
    <cfRule type="expression" dxfId="977" priority="1110">
      <formula>((CY209-CX209)/CX209)&gt;0.05</formula>
    </cfRule>
  </conditionalFormatting>
  <conditionalFormatting sqref="CY231:CY252">
    <cfRule type="expression" dxfId="976" priority="1107">
      <formula>AND(CX231=0,(CY231&gt;0))</formula>
    </cfRule>
    <cfRule type="expression" dxfId="975" priority="1108">
      <formula>((CY231-CX231)/CX231)&gt;0.05</formula>
    </cfRule>
  </conditionalFormatting>
  <conditionalFormatting sqref="DC195:DC197">
    <cfRule type="expression" dxfId="974" priority="1105">
      <formula>AND(DB195=0,(DC195&gt;0))</formula>
    </cfRule>
    <cfRule type="expression" dxfId="973" priority="1106">
      <formula>((DC195-DB195)/DB195)&gt;0.05</formula>
    </cfRule>
  </conditionalFormatting>
  <conditionalFormatting sqref="DC198:DC208">
    <cfRule type="expression" dxfId="972" priority="1103">
      <formula>AND(DB198=0,(DC198&gt;0))</formula>
    </cfRule>
    <cfRule type="expression" dxfId="971" priority="1104">
      <formula>((DC198-DB198)/DB198)&gt;0.05</formula>
    </cfRule>
  </conditionalFormatting>
  <conditionalFormatting sqref="DC209:DC230">
    <cfRule type="expression" dxfId="970" priority="1101">
      <formula>AND(DB209=0,(DC209&gt;0))</formula>
    </cfRule>
    <cfRule type="expression" dxfId="969" priority="1102">
      <formula>((DC209-DB209)/DB209)&gt;0.05</formula>
    </cfRule>
  </conditionalFormatting>
  <conditionalFormatting sqref="DC231:DC252">
    <cfRule type="expression" dxfId="968" priority="1099">
      <formula>AND(DB231=0,(DC231&gt;0))</formula>
    </cfRule>
    <cfRule type="expression" dxfId="967" priority="1100">
      <formula>((DC231-DB231)/DB231)&gt;0.05</formula>
    </cfRule>
  </conditionalFormatting>
  <conditionalFormatting sqref="DW195:DW197">
    <cfRule type="expression" dxfId="966" priority="1097">
      <formula>AND(DV195=0,(DW195&gt;0))</formula>
    </cfRule>
    <cfRule type="expression" dxfId="965" priority="1098">
      <formula>((DW195-DV195)/DV195)&gt;0.05</formula>
    </cfRule>
  </conditionalFormatting>
  <conditionalFormatting sqref="DW198:DW208">
    <cfRule type="expression" dxfId="964" priority="1095">
      <formula>AND(DV198=0,(DW198&gt;0))</formula>
    </cfRule>
    <cfRule type="expression" dxfId="963" priority="1096">
      <formula>((DW198-DV198)/DV198)&gt;0.05</formula>
    </cfRule>
  </conditionalFormatting>
  <conditionalFormatting sqref="DW209:DW230">
    <cfRule type="expression" dxfId="962" priority="1093">
      <formula>AND(DV209=0,(DW209&gt;0))</formula>
    </cfRule>
    <cfRule type="expression" dxfId="961" priority="1094">
      <formula>((DW209-DV209)/DV209)&gt;0.05</formula>
    </cfRule>
  </conditionalFormatting>
  <conditionalFormatting sqref="DW231:DW252">
    <cfRule type="expression" dxfId="960" priority="1091">
      <formula>AND(DV231=0,(DW231&gt;0))</formula>
    </cfRule>
    <cfRule type="expression" dxfId="959" priority="1092">
      <formula>((DW231-DV231)/DV231)&gt;0.05</formula>
    </cfRule>
  </conditionalFormatting>
  <conditionalFormatting sqref="EA195:EA197">
    <cfRule type="expression" dxfId="958" priority="1089">
      <formula>AND(DZ195=0,(EA195&gt;0))</formula>
    </cfRule>
    <cfRule type="expression" dxfId="957" priority="1090">
      <formula>((EA195-DZ195)/DZ195)&gt;0.05</formula>
    </cfRule>
  </conditionalFormatting>
  <conditionalFormatting sqref="EA198:EA208">
    <cfRule type="expression" dxfId="956" priority="1087">
      <formula>AND(DZ198=0,(EA198&gt;0))</formula>
    </cfRule>
    <cfRule type="expression" dxfId="955" priority="1088">
      <formula>((EA198-DZ198)/DZ198)&gt;0.05</formula>
    </cfRule>
  </conditionalFormatting>
  <conditionalFormatting sqref="EA209:EA230">
    <cfRule type="expression" dxfId="954" priority="1085">
      <formula>AND(DZ209=0,(EA209&gt;0))</formula>
    </cfRule>
    <cfRule type="expression" dxfId="953" priority="1086">
      <formula>((EA209-DZ209)/DZ209)&gt;0.05</formula>
    </cfRule>
  </conditionalFormatting>
  <conditionalFormatting sqref="EA231:EA252">
    <cfRule type="expression" dxfId="952" priority="1083">
      <formula>AND(DZ231=0,(EA231&gt;0))</formula>
    </cfRule>
    <cfRule type="expression" dxfId="951" priority="1084">
      <formula>((EA231-DZ231)/DZ231)&gt;0.05</formula>
    </cfRule>
  </conditionalFormatting>
  <conditionalFormatting sqref="EE195:EE197">
    <cfRule type="expression" dxfId="950" priority="1081">
      <formula>AND(ED195=0,(EE195&gt;0))</formula>
    </cfRule>
    <cfRule type="expression" dxfId="949" priority="1082">
      <formula>((EE195-ED195)/ED195)&gt;0.05</formula>
    </cfRule>
  </conditionalFormatting>
  <conditionalFormatting sqref="EE198:EE208">
    <cfRule type="expression" dxfId="948" priority="1079">
      <formula>AND(ED198=0,(EE198&gt;0))</formula>
    </cfRule>
    <cfRule type="expression" dxfId="947" priority="1080">
      <formula>((EE198-ED198)/ED198)&gt;0.05</formula>
    </cfRule>
  </conditionalFormatting>
  <conditionalFormatting sqref="EE209:EE230">
    <cfRule type="expression" dxfId="946" priority="1077">
      <formula>AND(ED209=0,(EE209&gt;0))</formula>
    </cfRule>
    <cfRule type="expression" dxfId="945" priority="1078">
      <formula>((EE209-ED209)/ED209)&gt;0.05</formula>
    </cfRule>
  </conditionalFormatting>
  <conditionalFormatting sqref="EE231:EE252">
    <cfRule type="expression" dxfId="944" priority="1075">
      <formula>AND(ED231=0,(EE231&gt;0))</formula>
    </cfRule>
    <cfRule type="expression" dxfId="943" priority="1076">
      <formula>((EE231-ED231)/ED231)&gt;0.05</formula>
    </cfRule>
  </conditionalFormatting>
  <conditionalFormatting sqref="EQ195:EQ197">
    <cfRule type="expression" dxfId="942" priority="1073">
      <formula>AND(EP195=0,(EQ195&gt;0))</formula>
    </cfRule>
    <cfRule type="expression" dxfId="941" priority="1074">
      <formula>((EQ195-EP195)/EP195)&gt;0.05</formula>
    </cfRule>
  </conditionalFormatting>
  <conditionalFormatting sqref="EQ198:EQ208">
    <cfRule type="expression" dxfId="940" priority="1071">
      <formula>AND(EP198=0,(EQ198&gt;0))</formula>
    </cfRule>
    <cfRule type="expression" dxfId="939" priority="1072">
      <formula>((EQ198-EP198)/EP198)&gt;0.05</formula>
    </cfRule>
  </conditionalFormatting>
  <conditionalFormatting sqref="EQ209:EQ230">
    <cfRule type="expression" dxfId="938" priority="1069">
      <formula>AND(EP209=0,(EQ209&gt;0))</formula>
    </cfRule>
    <cfRule type="expression" dxfId="937" priority="1070">
      <formula>((EQ209-EP209)/EP209)&gt;0.05</formula>
    </cfRule>
  </conditionalFormatting>
  <conditionalFormatting sqref="EQ231:EQ252">
    <cfRule type="expression" dxfId="936" priority="1067">
      <formula>AND(EP231=0,(EQ231&gt;0))</formula>
    </cfRule>
    <cfRule type="expression" dxfId="935" priority="1068">
      <formula>((EQ231-EP231)/EP231)&gt;0.05</formula>
    </cfRule>
  </conditionalFormatting>
  <conditionalFormatting sqref="EU195:EU197">
    <cfRule type="expression" dxfId="934" priority="1065">
      <formula>AND(ET195=0,(EU195&gt;0))</formula>
    </cfRule>
    <cfRule type="expression" dxfId="933" priority="1066">
      <formula>((EU195-ET195)/ET195)&gt;0.05</formula>
    </cfRule>
  </conditionalFormatting>
  <conditionalFormatting sqref="EU198:EU208">
    <cfRule type="expression" dxfId="932" priority="1063">
      <formula>AND(ET198=0,(EU198&gt;0))</formula>
    </cfRule>
    <cfRule type="expression" dxfId="931" priority="1064">
      <formula>((EU198-ET198)/ET198)&gt;0.05</formula>
    </cfRule>
  </conditionalFormatting>
  <conditionalFormatting sqref="EU209:EU230">
    <cfRule type="expression" dxfId="930" priority="1061">
      <formula>AND(ET209=0,(EU209&gt;0))</formula>
    </cfRule>
    <cfRule type="expression" dxfId="929" priority="1062">
      <formula>((EU209-ET209)/ET209)&gt;0.05</formula>
    </cfRule>
  </conditionalFormatting>
  <conditionalFormatting sqref="EU231:EU252">
    <cfRule type="expression" dxfId="928" priority="1059">
      <formula>AND(ET231=0,(EU231&gt;0))</formula>
    </cfRule>
    <cfRule type="expression" dxfId="927" priority="1060">
      <formula>((EU231-ET231)/ET231)&gt;0.05</formula>
    </cfRule>
  </conditionalFormatting>
  <conditionalFormatting sqref="FC195:FC197">
    <cfRule type="expression" dxfId="926" priority="1057">
      <formula>AND(FB195=0,(FC195&gt;0))</formula>
    </cfRule>
    <cfRule type="expression" dxfId="925" priority="1058">
      <formula>((FC195-FB195)/FB195)&gt;0.05</formula>
    </cfRule>
  </conditionalFormatting>
  <conditionalFormatting sqref="FC198:FC208">
    <cfRule type="expression" dxfId="924" priority="1055">
      <formula>AND(FB198=0,(FC198&gt;0))</formula>
    </cfRule>
    <cfRule type="expression" dxfId="923" priority="1056">
      <formula>((FC198-FB198)/FB198)&gt;0.05</formula>
    </cfRule>
  </conditionalFormatting>
  <conditionalFormatting sqref="FC209:FC230">
    <cfRule type="expression" dxfId="922" priority="1053">
      <formula>AND(FB209=0,(FC209&gt;0))</formula>
    </cfRule>
    <cfRule type="expression" dxfId="921" priority="1054">
      <formula>((FC209-FB209)/FB209)&gt;0.05</formula>
    </cfRule>
  </conditionalFormatting>
  <conditionalFormatting sqref="FC231:FC252">
    <cfRule type="expression" dxfId="920" priority="1051">
      <formula>AND(FB231=0,(FC231&gt;0))</formula>
    </cfRule>
    <cfRule type="expression" dxfId="919" priority="1052">
      <formula>((FC231-FB231)/FB231)&gt;0.05</formula>
    </cfRule>
  </conditionalFormatting>
  <conditionalFormatting sqref="FG195:FG197">
    <cfRule type="expression" dxfId="918" priority="1049">
      <formula>AND(FF195=0,(FG195&gt;0))</formula>
    </cfRule>
    <cfRule type="expression" dxfId="917" priority="1050">
      <formula>((FG195-FF195)/FF195)&gt;0.05</formula>
    </cfRule>
  </conditionalFormatting>
  <conditionalFormatting sqref="FG198:FG208">
    <cfRule type="expression" dxfId="916" priority="1047">
      <formula>AND(FF198=0,(FG198&gt;0))</formula>
    </cfRule>
    <cfRule type="expression" dxfId="915" priority="1048">
      <formula>((FG198-FF198)/FF198)&gt;0.05</formula>
    </cfRule>
  </conditionalFormatting>
  <conditionalFormatting sqref="FG209:FG230">
    <cfRule type="expression" dxfId="914" priority="1045">
      <formula>AND(FF209=0,(FG209&gt;0))</formula>
    </cfRule>
    <cfRule type="expression" dxfId="913" priority="1046">
      <formula>((FG209-FF209)/FF209)&gt;0.05</formula>
    </cfRule>
  </conditionalFormatting>
  <conditionalFormatting sqref="FG231:FG252">
    <cfRule type="expression" dxfId="912" priority="1043">
      <formula>AND(FF231=0,(FG231&gt;0))</formula>
    </cfRule>
    <cfRule type="expression" dxfId="911" priority="1044">
      <formula>((FG231-FF231)/FF231)&gt;0.05</formula>
    </cfRule>
  </conditionalFormatting>
  <conditionalFormatting sqref="FK195:FK197">
    <cfRule type="expression" dxfId="910" priority="1041">
      <formula>AND(FJ195=0,(FK195&gt;0))</formula>
    </cfRule>
    <cfRule type="expression" dxfId="909" priority="1042">
      <formula>((FK195-FJ195)/FJ195)&gt;0.05</formula>
    </cfRule>
  </conditionalFormatting>
  <conditionalFormatting sqref="FK198:FK208">
    <cfRule type="expression" dxfId="908" priority="1039">
      <formula>AND(FJ198=0,(FK198&gt;0))</formula>
    </cfRule>
    <cfRule type="expression" dxfId="907" priority="1040">
      <formula>((FK198-FJ198)/FJ198)&gt;0.05</formula>
    </cfRule>
  </conditionalFormatting>
  <conditionalFormatting sqref="FK209:FK230">
    <cfRule type="expression" dxfId="906" priority="1037">
      <formula>AND(FJ209=0,(FK209&gt;0))</formula>
    </cfRule>
    <cfRule type="expression" dxfId="905" priority="1038">
      <formula>((FK209-FJ209)/FJ209)&gt;0.05</formula>
    </cfRule>
  </conditionalFormatting>
  <conditionalFormatting sqref="FK231:FK252">
    <cfRule type="expression" dxfId="904" priority="1035">
      <formula>AND(FJ231=0,(FK231&gt;0))</formula>
    </cfRule>
    <cfRule type="expression" dxfId="903" priority="1036">
      <formula>((FK231-FJ231)/FJ231)&gt;0.05</formula>
    </cfRule>
  </conditionalFormatting>
  <conditionalFormatting sqref="GA195:GA197">
    <cfRule type="expression" dxfId="902" priority="1033">
      <formula>AND(FZ195=0,(GA195&gt;0))</formula>
    </cfRule>
    <cfRule type="expression" dxfId="901" priority="1034">
      <formula>((GA195-FZ195)/FZ195)&gt;0.05</formula>
    </cfRule>
  </conditionalFormatting>
  <conditionalFormatting sqref="GA198:GA208">
    <cfRule type="expression" dxfId="900" priority="1031">
      <formula>AND(FZ198=0,(GA198&gt;0))</formula>
    </cfRule>
    <cfRule type="expression" dxfId="899" priority="1032">
      <formula>((GA198-FZ198)/FZ198)&gt;0.05</formula>
    </cfRule>
  </conditionalFormatting>
  <conditionalFormatting sqref="GA209:GA230">
    <cfRule type="expression" dxfId="898" priority="1029">
      <formula>AND(FZ209=0,(GA209&gt;0))</formula>
    </cfRule>
    <cfRule type="expression" dxfId="897" priority="1030">
      <formula>((GA209-FZ209)/FZ209)&gt;0.05</formula>
    </cfRule>
  </conditionalFormatting>
  <conditionalFormatting sqref="GA231:GA252">
    <cfRule type="expression" dxfId="896" priority="1027">
      <formula>AND(FZ231=0,(GA231&gt;0))</formula>
    </cfRule>
    <cfRule type="expression" dxfId="895" priority="1028">
      <formula>((GA231-FZ231)/FZ231)&gt;0.05</formula>
    </cfRule>
  </conditionalFormatting>
  <conditionalFormatting sqref="FS195:FS197">
    <cfRule type="expression" dxfId="894" priority="1025">
      <formula>AND(FR195=0,(FS195&gt;0))</formula>
    </cfRule>
    <cfRule type="expression" dxfId="893" priority="1026">
      <formula>((FS195-FR195)/FR195)&gt;0.05</formula>
    </cfRule>
  </conditionalFormatting>
  <conditionalFormatting sqref="FS198:FS208">
    <cfRule type="expression" dxfId="892" priority="1023">
      <formula>AND(FR198=0,(FS198&gt;0))</formula>
    </cfRule>
    <cfRule type="expression" dxfId="891" priority="1024">
      <formula>((FS198-FR198)/FR198)&gt;0.05</formula>
    </cfRule>
  </conditionalFormatting>
  <conditionalFormatting sqref="FS209:FS230">
    <cfRule type="expression" dxfId="890" priority="1021">
      <formula>AND(FR209=0,(FS209&gt;0))</formula>
    </cfRule>
    <cfRule type="expression" dxfId="889" priority="1022">
      <formula>((FS209-FR209)/FR209)&gt;0.05</formula>
    </cfRule>
  </conditionalFormatting>
  <conditionalFormatting sqref="FS231:FS252">
    <cfRule type="expression" dxfId="888" priority="1019">
      <formula>AND(FR231=0,(FS231&gt;0))</formula>
    </cfRule>
    <cfRule type="expression" dxfId="887" priority="1020">
      <formula>((FS231-FR231)/FR231)&gt;0.05</formula>
    </cfRule>
  </conditionalFormatting>
  <conditionalFormatting sqref="FW195:FW197">
    <cfRule type="expression" dxfId="886" priority="1017">
      <formula>AND(FV195=0,(FW195&gt;0))</formula>
    </cfRule>
    <cfRule type="expression" dxfId="885" priority="1018">
      <formula>((FW195-FV195)/FV195)&gt;0.05</formula>
    </cfRule>
  </conditionalFormatting>
  <conditionalFormatting sqref="FW198:FW208">
    <cfRule type="expression" dxfId="884" priority="1015">
      <formula>AND(FV198=0,(FW198&gt;0))</formula>
    </cfRule>
    <cfRule type="expression" dxfId="883" priority="1016">
      <formula>((FW198-FV198)/FV198)&gt;0.05</formula>
    </cfRule>
  </conditionalFormatting>
  <conditionalFormatting sqref="FW209:FW230">
    <cfRule type="expression" dxfId="882" priority="1013">
      <formula>AND(FV209=0,(FW209&gt;0))</formula>
    </cfRule>
    <cfRule type="expression" dxfId="881" priority="1014">
      <formula>((FW209-FV209)/FV209)&gt;0.05</formula>
    </cfRule>
  </conditionalFormatting>
  <conditionalFormatting sqref="FW231:FW252">
    <cfRule type="expression" dxfId="880" priority="1011">
      <formula>AND(FV231=0,(FW231&gt;0))</formula>
    </cfRule>
    <cfRule type="expression" dxfId="879" priority="1012">
      <formula>((FW231-FV231)/FV231)&gt;0.05</formula>
    </cfRule>
  </conditionalFormatting>
  <conditionalFormatting sqref="EM463:EM465 CE463:CE465 BO463:BO465 AY463:AY465 M463:M465 AI463:AI465 G463:G465 G446:G461 AI446:AI461 M446:M461 AY446:AY461 BO446:BO461 CE446:CE461 EM446:EM461">
    <cfRule type="expression" dxfId="878" priority="1007">
      <formula>AND(F446=0,(G446&gt;0))</formula>
    </cfRule>
    <cfRule type="expression" dxfId="877" priority="1008">
      <formula>((G446-F446)/F446)&gt;0.05</formula>
    </cfRule>
  </conditionalFormatting>
  <conditionalFormatting sqref="G462 AI462">
    <cfRule type="expression" dxfId="876" priority="1005">
      <formula>AND(F462=0,(G462&gt;0))</formula>
    </cfRule>
    <cfRule type="expression" dxfId="875" priority="1006">
      <formula>((G462-F462)/F462)&gt;0.05</formula>
    </cfRule>
  </conditionalFormatting>
  <conditionalFormatting sqref="BO462">
    <cfRule type="expression" dxfId="874" priority="1001">
      <formula>AND(BN462=0,(BO462&gt;0))</formula>
    </cfRule>
    <cfRule type="expression" dxfId="873" priority="1002">
      <formula>((BO462-BN462)/BN462)&gt;0.05</formula>
    </cfRule>
  </conditionalFormatting>
  <conditionalFormatting sqref="AY462">
    <cfRule type="expression" dxfId="872" priority="1003">
      <formula>AND(AX462=0,(AY462&gt;0))</formula>
    </cfRule>
    <cfRule type="expression" dxfId="871" priority="1004">
      <formula>((AY462-AX462)/AX462)&gt;0.05</formula>
    </cfRule>
  </conditionalFormatting>
  <conditionalFormatting sqref="CE462">
    <cfRule type="expression" dxfId="870" priority="999">
      <formula>AND(CD462=0,(CE462&gt;0))</formula>
    </cfRule>
    <cfRule type="expression" dxfId="869" priority="1000">
      <formula>((CE462-CD462)/CD462)&gt;0.05</formula>
    </cfRule>
  </conditionalFormatting>
  <conditionalFormatting sqref="EM462">
    <cfRule type="expression" dxfId="868" priority="997">
      <formula>AND(EL462=0,(EM462&gt;0))</formula>
    </cfRule>
    <cfRule type="expression" dxfId="867" priority="998">
      <formula>((EM462-EL462)/EL462)&gt;0.05</formula>
    </cfRule>
  </conditionalFormatting>
  <conditionalFormatting sqref="M462">
    <cfRule type="expression" dxfId="866" priority="995">
      <formula>AND(L462=0,(M462&gt;0))</formula>
    </cfRule>
    <cfRule type="expression" dxfId="865" priority="996">
      <formula>((M462-L462)/L462)&gt;0.05</formula>
    </cfRule>
  </conditionalFormatting>
  <conditionalFormatting sqref="AA463:AA465 AA446:AA461">
    <cfRule type="expression" dxfId="864" priority="981">
      <formula>AND(Z446=0,(AA446&gt;0))</formula>
    </cfRule>
    <cfRule type="expression" dxfId="863" priority="982">
      <formula>((AA446-Z446)/Z446)&gt;0.05</formula>
    </cfRule>
  </conditionalFormatting>
  <conditionalFormatting sqref="AM463:AM465 AM446:AM461">
    <cfRule type="expression" dxfId="862" priority="977">
      <formula>AND(AL446=0,(AM446&gt;0))</formula>
    </cfRule>
    <cfRule type="expression" dxfId="861" priority="978">
      <formula>((AM446-AL446)/AL446)&gt;0.05</formula>
    </cfRule>
  </conditionalFormatting>
  <conditionalFormatting sqref="I463:I465 I446:I461">
    <cfRule type="expression" dxfId="860" priority="993">
      <formula>AND(H446=0,(I446&gt;0))</formula>
    </cfRule>
    <cfRule type="expression" dxfId="859" priority="994">
      <formula>((I446-H446)/H446)&gt;0.05</formula>
    </cfRule>
  </conditionalFormatting>
  <conditionalFormatting sqref="I462">
    <cfRule type="expression" dxfId="858" priority="991">
      <formula>AND(H462=0,(I462&gt;0))</formula>
    </cfRule>
    <cfRule type="expression" dxfId="857" priority="992">
      <formula>((I462-H462)/H462)&gt;0.05</formula>
    </cfRule>
  </conditionalFormatting>
  <conditionalFormatting sqref="S463:S465 S446:S461">
    <cfRule type="expression" dxfId="856" priority="989">
      <formula>AND(R446=0,(S446&gt;0))</formula>
    </cfRule>
    <cfRule type="expression" dxfId="855" priority="990">
      <formula>((S446-R446)/R446)&gt;0.05</formula>
    </cfRule>
  </conditionalFormatting>
  <conditionalFormatting sqref="S462">
    <cfRule type="expression" dxfId="854" priority="987">
      <formula>AND(R462=0,(S462&gt;0))</formula>
    </cfRule>
    <cfRule type="expression" dxfId="853" priority="988">
      <formula>((S462-R462)/R462)&gt;0.05</formula>
    </cfRule>
  </conditionalFormatting>
  <conditionalFormatting sqref="W463:W465 W446:W461">
    <cfRule type="expression" dxfId="852" priority="985">
      <formula>AND(V446=0,(W446&gt;0))</formula>
    </cfRule>
    <cfRule type="expression" dxfId="851" priority="986">
      <formula>((W446-V446)/V446)&gt;0.05</formula>
    </cfRule>
  </conditionalFormatting>
  <conditionalFormatting sqref="W462">
    <cfRule type="expression" dxfId="850" priority="983">
      <formula>AND(V462=0,(W462&gt;0))</formula>
    </cfRule>
    <cfRule type="expression" dxfId="849" priority="984">
      <formula>((W462-V462)/V462)&gt;0.05</formula>
    </cfRule>
  </conditionalFormatting>
  <conditionalFormatting sqref="AA462">
    <cfRule type="expression" dxfId="848" priority="979">
      <formula>AND(Z462=0,(AA462&gt;0))</formula>
    </cfRule>
    <cfRule type="expression" dxfId="847" priority="980">
      <formula>((AA462-Z462)/Z462)&gt;0.05</formula>
    </cfRule>
  </conditionalFormatting>
  <conditionalFormatting sqref="AM462">
    <cfRule type="expression" dxfId="846" priority="975">
      <formula>AND(AL462=0,(AM462&gt;0))</formula>
    </cfRule>
    <cfRule type="expression" dxfId="845" priority="976">
      <formula>((AM462-AL462)/AL462)&gt;0.05</formula>
    </cfRule>
  </conditionalFormatting>
  <conditionalFormatting sqref="AQ463:AQ465 AQ446:AQ461">
    <cfRule type="expression" dxfId="844" priority="973">
      <formula>AND(AP446=0,(AQ446&gt;0))</formula>
    </cfRule>
    <cfRule type="expression" dxfId="843" priority="974">
      <formula>((AQ446-AP446)/AP446)&gt;0.05</formula>
    </cfRule>
  </conditionalFormatting>
  <conditionalFormatting sqref="AQ462">
    <cfRule type="expression" dxfId="842" priority="971">
      <formula>AND(AP462=0,(AQ462&gt;0))</formula>
    </cfRule>
    <cfRule type="expression" dxfId="841" priority="972">
      <formula>((AQ462-AP462)/AP462)&gt;0.05</formula>
    </cfRule>
  </conditionalFormatting>
  <conditionalFormatting sqref="BC463:BC465 BC446:BC461">
    <cfRule type="expression" dxfId="840" priority="969">
      <formula>AND(BB446=0,(BC446&gt;0))</formula>
    </cfRule>
    <cfRule type="expression" dxfId="839" priority="970">
      <formula>((BC446-BB446)/BB446)&gt;0.05</formula>
    </cfRule>
  </conditionalFormatting>
  <conditionalFormatting sqref="BC462">
    <cfRule type="expression" dxfId="838" priority="967">
      <formula>AND(BB462=0,(BC462&gt;0))</formula>
    </cfRule>
    <cfRule type="expression" dxfId="837" priority="968">
      <formula>((BC462-BB462)/BB462)&gt;0.05</formula>
    </cfRule>
  </conditionalFormatting>
  <conditionalFormatting sqref="BG463:BG465 BG446:BG461">
    <cfRule type="expression" dxfId="836" priority="965">
      <formula>AND(BF446=0,(BG446&gt;0))</formula>
    </cfRule>
    <cfRule type="expression" dxfId="835" priority="966">
      <formula>((BG446-BF446)/BF446)&gt;0.05</formula>
    </cfRule>
  </conditionalFormatting>
  <conditionalFormatting sqref="BG462">
    <cfRule type="expression" dxfId="834" priority="963">
      <formula>AND(BF462=0,(BG462&gt;0))</formula>
    </cfRule>
    <cfRule type="expression" dxfId="833" priority="964">
      <formula>((BG462-BF462)/BF462)&gt;0.05</formula>
    </cfRule>
  </conditionalFormatting>
  <conditionalFormatting sqref="BS463:BS465 BS446:BS461">
    <cfRule type="expression" dxfId="832" priority="961">
      <formula>AND(BR446=0,(BS446&gt;0))</formula>
    </cfRule>
    <cfRule type="expression" dxfId="831" priority="962">
      <formula>((BS446-BR446)/BR446)&gt;0.05</formula>
    </cfRule>
  </conditionalFormatting>
  <conditionalFormatting sqref="BS462">
    <cfRule type="expression" dxfId="830" priority="959">
      <formula>AND(BR462=0,(BS462&gt;0))</formula>
    </cfRule>
    <cfRule type="expression" dxfId="829" priority="960">
      <formula>((BS462-BR462)/BR462)&gt;0.05</formula>
    </cfRule>
  </conditionalFormatting>
  <conditionalFormatting sqref="BW463:BW465 BW446:BW461">
    <cfRule type="expression" dxfId="828" priority="957">
      <formula>AND(BV446=0,(BW446&gt;0))</formula>
    </cfRule>
    <cfRule type="expression" dxfId="827" priority="958">
      <formula>((BW446-BV446)/BV446)&gt;0.05</formula>
    </cfRule>
  </conditionalFormatting>
  <conditionalFormatting sqref="BW462">
    <cfRule type="expression" dxfId="826" priority="955">
      <formula>AND(BV462=0,(BW462&gt;0))</formula>
    </cfRule>
    <cfRule type="expression" dxfId="825" priority="956">
      <formula>((BW462-BV462)/BV462)&gt;0.05</formula>
    </cfRule>
  </conditionalFormatting>
  <conditionalFormatting sqref="CI463:CI465 CI446:CI461">
    <cfRule type="expression" dxfId="824" priority="953">
      <formula>AND(CH446=0,(CI446&gt;0))</formula>
    </cfRule>
    <cfRule type="expression" dxfId="823" priority="954">
      <formula>((CI446-CH446)/CH446)&gt;0.05</formula>
    </cfRule>
  </conditionalFormatting>
  <conditionalFormatting sqref="CI462">
    <cfRule type="expression" dxfId="822" priority="951">
      <formula>AND(CH462=0,(CI462&gt;0))</formula>
    </cfRule>
    <cfRule type="expression" dxfId="821" priority="952">
      <formula>((CI462-CH462)/CH462)&gt;0.05</formula>
    </cfRule>
  </conditionalFormatting>
  <conditionalFormatting sqref="CM463:CM465 CM446:CM461">
    <cfRule type="expression" dxfId="820" priority="949">
      <formula>AND(CL446=0,(CM446&gt;0))</formula>
    </cfRule>
    <cfRule type="expression" dxfId="819" priority="950">
      <formula>((CM446-CL446)/CL446)&gt;0.05</formula>
    </cfRule>
  </conditionalFormatting>
  <conditionalFormatting sqref="CM462">
    <cfRule type="expression" dxfId="818" priority="947">
      <formula>AND(CL462=0,(CM462&gt;0))</formula>
    </cfRule>
    <cfRule type="expression" dxfId="817" priority="948">
      <formula>((CM462-CL462)/CL462)&gt;0.05</formula>
    </cfRule>
  </conditionalFormatting>
  <conditionalFormatting sqref="CU463:CU465 CU446:CU461">
    <cfRule type="expression" dxfId="816" priority="945">
      <formula>AND(CT446=0,(CU446&gt;0))</formula>
    </cfRule>
    <cfRule type="expression" dxfId="815" priority="946">
      <formula>((CU446-CT446)/CT446)&gt;0.05</formula>
    </cfRule>
  </conditionalFormatting>
  <conditionalFormatting sqref="CU462">
    <cfRule type="expression" dxfId="814" priority="943">
      <formula>AND(CT462=0,(CU462&gt;0))</formula>
    </cfRule>
    <cfRule type="expression" dxfId="813" priority="944">
      <formula>((CU462-CT462)/CT462)&gt;0.05</formula>
    </cfRule>
  </conditionalFormatting>
  <conditionalFormatting sqref="CY463:CY465 CY446:CY461">
    <cfRule type="expression" dxfId="812" priority="941">
      <formula>AND(CX446=0,(CY446&gt;0))</formula>
    </cfRule>
    <cfRule type="expression" dxfId="811" priority="942">
      <formula>((CY446-CX446)/CX446)&gt;0.05</formula>
    </cfRule>
  </conditionalFormatting>
  <conditionalFormatting sqref="CY462">
    <cfRule type="expression" dxfId="810" priority="939">
      <formula>AND(CX462=0,(CY462&gt;0))</formula>
    </cfRule>
    <cfRule type="expression" dxfId="809" priority="940">
      <formula>((CY462-CX462)/CX462)&gt;0.05</formula>
    </cfRule>
  </conditionalFormatting>
  <conditionalFormatting sqref="DC463:DC465 DC446:DC461">
    <cfRule type="expression" dxfId="808" priority="937">
      <formula>AND(DB446=0,(DC446&gt;0))</formula>
    </cfRule>
    <cfRule type="expression" dxfId="807" priority="938">
      <formula>((DC446-DB446)/DB446)&gt;0.05</formula>
    </cfRule>
  </conditionalFormatting>
  <conditionalFormatting sqref="DC462">
    <cfRule type="expression" dxfId="806" priority="935">
      <formula>AND(DB462=0,(DC462&gt;0))</formula>
    </cfRule>
    <cfRule type="expression" dxfId="805" priority="936">
      <formula>((DC462-DB462)/DB462)&gt;0.05</formula>
    </cfRule>
  </conditionalFormatting>
  <conditionalFormatting sqref="DW463:DW465 DW446:DW461">
    <cfRule type="expression" dxfId="804" priority="933">
      <formula>AND(DV446=0,(DW446&gt;0))</formula>
    </cfRule>
    <cfRule type="expression" dxfId="803" priority="934">
      <formula>((DW446-DV446)/DV446)&gt;0.05</formula>
    </cfRule>
  </conditionalFormatting>
  <conditionalFormatting sqref="DW462">
    <cfRule type="expression" dxfId="802" priority="931">
      <formula>AND(DV462=0,(DW462&gt;0))</formula>
    </cfRule>
    <cfRule type="expression" dxfId="801" priority="932">
      <formula>((DW462-DV462)/DV462)&gt;0.05</formula>
    </cfRule>
  </conditionalFormatting>
  <conditionalFormatting sqref="EA463:EA465 EA446:EA461">
    <cfRule type="expression" dxfId="800" priority="929">
      <formula>AND(DZ446=0,(EA446&gt;0))</formula>
    </cfRule>
    <cfRule type="expression" dxfId="799" priority="930">
      <formula>((EA446-DZ446)/DZ446)&gt;0.05</formula>
    </cfRule>
  </conditionalFormatting>
  <conditionalFormatting sqref="EA462">
    <cfRule type="expression" dxfId="798" priority="927">
      <formula>AND(DZ462=0,(EA462&gt;0))</formula>
    </cfRule>
    <cfRule type="expression" dxfId="797" priority="928">
      <formula>((EA462-DZ462)/DZ462)&gt;0.05</formula>
    </cfRule>
  </conditionalFormatting>
  <conditionalFormatting sqref="EE463:EE465 EE446:EE461">
    <cfRule type="expression" dxfId="796" priority="925">
      <formula>AND(ED446=0,(EE446&gt;0))</formula>
    </cfRule>
    <cfRule type="expression" dxfId="795" priority="926">
      <formula>((EE446-ED446)/ED446)&gt;0.05</formula>
    </cfRule>
  </conditionalFormatting>
  <conditionalFormatting sqref="EE462">
    <cfRule type="expression" dxfId="794" priority="923">
      <formula>AND(ED462=0,(EE462&gt;0))</formula>
    </cfRule>
    <cfRule type="expression" dxfId="793" priority="924">
      <formula>((EE462-ED462)/ED462)&gt;0.05</formula>
    </cfRule>
  </conditionalFormatting>
  <conditionalFormatting sqref="EQ463:EQ465 EQ446:EQ461">
    <cfRule type="expression" dxfId="792" priority="921">
      <formula>AND(EP446=0,(EQ446&gt;0))</formula>
    </cfRule>
    <cfRule type="expression" dxfId="791" priority="922">
      <formula>((EQ446-EP446)/EP446)&gt;0.05</formula>
    </cfRule>
  </conditionalFormatting>
  <conditionalFormatting sqref="EQ462">
    <cfRule type="expression" dxfId="790" priority="919">
      <formula>AND(EP462=0,(EQ462&gt;0))</formula>
    </cfRule>
    <cfRule type="expression" dxfId="789" priority="920">
      <formula>((EQ462-EP462)/EP462)&gt;0.05</formula>
    </cfRule>
  </conditionalFormatting>
  <conditionalFormatting sqref="EU463:EU465 EU446:EU461">
    <cfRule type="expression" dxfId="788" priority="917">
      <formula>AND(ET446=0,(EU446&gt;0))</formula>
    </cfRule>
    <cfRule type="expression" dxfId="787" priority="918">
      <formula>((EU446-ET446)/ET446)&gt;0.05</formula>
    </cfRule>
  </conditionalFormatting>
  <conditionalFormatting sqref="EU462">
    <cfRule type="expression" dxfId="786" priority="915">
      <formula>AND(ET462=0,(EU462&gt;0))</formula>
    </cfRule>
    <cfRule type="expression" dxfId="785" priority="916">
      <formula>((EU462-ET462)/ET462)&gt;0.05</formula>
    </cfRule>
  </conditionalFormatting>
  <conditionalFormatting sqref="FC463:FC465 FC446:FC461">
    <cfRule type="expression" dxfId="784" priority="913">
      <formula>AND(FB446=0,(FC446&gt;0))</formula>
    </cfRule>
    <cfRule type="expression" dxfId="783" priority="914">
      <formula>((FC446-FB446)/FB446)&gt;0.05</formula>
    </cfRule>
  </conditionalFormatting>
  <conditionalFormatting sqref="FC462">
    <cfRule type="expression" dxfId="782" priority="911">
      <formula>AND(FB462=0,(FC462&gt;0))</formula>
    </cfRule>
    <cfRule type="expression" dxfId="781" priority="912">
      <formula>((FC462-FB462)/FB462)&gt;0.05</formula>
    </cfRule>
  </conditionalFormatting>
  <conditionalFormatting sqref="FG463:FG465 FG446:FG461">
    <cfRule type="expression" dxfId="780" priority="909">
      <formula>AND(FF446=0,(FG446&gt;0))</formula>
    </cfRule>
    <cfRule type="expression" dxfId="779" priority="910">
      <formula>((FG446-FF446)/FF446)&gt;0.05</formula>
    </cfRule>
  </conditionalFormatting>
  <conditionalFormatting sqref="FG462">
    <cfRule type="expression" dxfId="778" priority="907">
      <formula>AND(FF462=0,(FG462&gt;0))</formula>
    </cfRule>
    <cfRule type="expression" dxfId="777" priority="908">
      <formula>((FG462-FF462)/FF462)&gt;0.05</formula>
    </cfRule>
  </conditionalFormatting>
  <conditionalFormatting sqref="FK463:FK465 FK446:FK461">
    <cfRule type="expression" dxfId="776" priority="905">
      <formula>AND(FJ446=0,(FK446&gt;0))</formula>
    </cfRule>
    <cfRule type="expression" dxfId="775" priority="906">
      <formula>((FK446-FJ446)/FJ446)&gt;0.05</formula>
    </cfRule>
  </conditionalFormatting>
  <conditionalFormatting sqref="FK462">
    <cfRule type="expression" dxfId="774" priority="903">
      <formula>AND(FJ462=0,(FK462&gt;0))</formula>
    </cfRule>
    <cfRule type="expression" dxfId="773" priority="904">
      <formula>((FK462-FJ462)/FJ462)&gt;0.05</formula>
    </cfRule>
  </conditionalFormatting>
  <conditionalFormatting sqref="GA463:GA465 GA446:GA461">
    <cfRule type="expression" dxfId="772" priority="901">
      <formula>AND(FZ446=0,(GA446&gt;0))</formula>
    </cfRule>
    <cfRule type="expression" dxfId="771" priority="902">
      <formula>((GA446-FZ446)/FZ446)&gt;0.05</formula>
    </cfRule>
  </conditionalFormatting>
  <conditionalFormatting sqref="GA462">
    <cfRule type="expression" dxfId="770" priority="899">
      <formula>AND(FZ462=0,(GA462&gt;0))</formula>
    </cfRule>
    <cfRule type="expression" dxfId="769" priority="900">
      <formula>((GA462-FZ462)/FZ462)&gt;0.05</formula>
    </cfRule>
  </conditionalFormatting>
  <conditionalFormatting sqref="FS463:FS465 FS446:FS461">
    <cfRule type="expression" dxfId="768" priority="897">
      <formula>AND(FR446=0,(FS446&gt;0))</formula>
    </cfRule>
    <cfRule type="expression" dxfId="767" priority="898">
      <formula>((FS446-FR446)/FR446)&gt;0.05</formula>
    </cfRule>
  </conditionalFormatting>
  <conditionalFormatting sqref="FS462">
    <cfRule type="expression" dxfId="766" priority="895">
      <formula>AND(FR462=0,(FS462&gt;0))</formula>
    </cfRule>
    <cfRule type="expression" dxfId="765" priority="896">
      <formula>((FS462-FR462)/FR462)&gt;0.05</formula>
    </cfRule>
  </conditionalFormatting>
  <conditionalFormatting sqref="FW463:FW465 FW446:FW461">
    <cfRule type="expression" dxfId="764" priority="893">
      <formula>AND(FV446=0,(FW446&gt;0))</formula>
    </cfRule>
    <cfRule type="expression" dxfId="763" priority="894">
      <formula>((FW446-FV446)/FV446)&gt;0.05</formula>
    </cfRule>
  </conditionalFormatting>
  <conditionalFormatting sqref="FW462">
    <cfRule type="expression" dxfId="762" priority="891">
      <formula>AND(FV462=0,(FW462&gt;0))</formula>
    </cfRule>
    <cfRule type="expression" dxfId="761" priority="892">
      <formula>((FW462-FV462)/FV462)&gt;0.05</formula>
    </cfRule>
  </conditionalFormatting>
  <conditionalFormatting sqref="AI253:AI280 AY253:AY280 BO253:BO280 CE253:CE280 EM253:EM280 M253:M280">
    <cfRule type="expression" dxfId="760" priority="887">
      <formula>AND(L253=0,(M253&gt;0))</formula>
    </cfRule>
    <cfRule type="expression" dxfId="759" priority="888">
      <formula>((M253-L253)/L253)&gt;0.05</formula>
    </cfRule>
  </conditionalFormatting>
  <conditionalFormatting sqref="S253:S280">
    <cfRule type="expression" dxfId="758" priority="883">
      <formula>AND(R253=0,(S253&gt;0))</formula>
    </cfRule>
    <cfRule type="expression" dxfId="757" priority="884">
      <formula>((S253-R253)/R253)&gt;0.05</formula>
    </cfRule>
  </conditionalFormatting>
  <conditionalFormatting sqref="BC253:BC280">
    <cfRule type="expression" dxfId="756" priority="873">
      <formula>AND(BB253=0,(BC253&gt;0))</formula>
    </cfRule>
    <cfRule type="expression" dxfId="755" priority="874">
      <formula>((BC253-BB253)/BB253)&gt;0.05</formula>
    </cfRule>
  </conditionalFormatting>
  <conditionalFormatting sqref="I253:I280">
    <cfRule type="expression" dxfId="754" priority="885">
      <formula>AND(H253=0,(I253&gt;0))</formula>
    </cfRule>
    <cfRule type="expression" dxfId="753" priority="886">
      <formula>((I253-H253)/H253)&gt;0.05</formula>
    </cfRule>
  </conditionalFormatting>
  <conditionalFormatting sqref="W253:W280">
    <cfRule type="expression" dxfId="752" priority="881">
      <formula>AND(V253=0,(W253&gt;0))</formula>
    </cfRule>
    <cfRule type="expression" dxfId="751" priority="882">
      <formula>((W253-V253)/V253)&gt;0.05</formula>
    </cfRule>
  </conditionalFormatting>
  <conditionalFormatting sqref="AM253:AM280">
    <cfRule type="expression" dxfId="750" priority="877">
      <formula>AND(AL253=0,(AM253&gt;0))</formula>
    </cfRule>
    <cfRule type="expression" dxfId="749" priority="878">
      <formula>((AM253-AL253)/AL253)&gt;0.05</formula>
    </cfRule>
  </conditionalFormatting>
  <conditionalFormatting sqref="AQ277:AQ280">
    <cfRule type="expression" dxfId="748" priority="875">
      <formula>AND(AP277=0,(AQ277&gt;0))</formula>
    </cfRule>
    <cfRule type="expression" dxfId="747" priority="876">
      <formula>((AQ277-AP277)/AP277)&gt;0.05</formula>
    </cfRule>
  </conditionalFormatting>
  <conditionalFormatting sqref="BG253:BG280">
    <cfRule type="expression" dxfId="746" priority="871">
      <formula>AND(BF253=0,(BG253&gt;0))</formula>
    </cfRule>
    <cfRule type="expression" dxfId="745" priority="872">
      <formula>((BG253-BF253)/BF253)&gt;0.05</formula>
    </cfRule>
  </conditionalFormatting>
  <conditionalFormatting sqref="BS253:BS280">
    <cfRule type="expression" dxfId="744" priority="869">
      <formula>AND(BR253=0,(BS253&gt;0))</formula>
    </cfRule>
    <cfRule type="expression" dxfId="743" priority="870">
      <formula>((BS253-BR253)/BR253)&gt;0.05</formula>
    </cfRule>
  </conditionalFormatting>
  <conditionalFormatting sqref="BW253:BW280">
    <cfRule type="expression" dxfId="742" priority="867">
      <formula>AND(BV253=0,(BW253&gt;0))</formula>
    </cfRule>
    <cfRule type="expression" dxfId="741" priority="868">
      <formula>((BW253-BV253)/BV253)&gt;0.05</formula>
    </cfRule>
  </conditionalFormatting>
  <conditionalFormatting sqref="CI253:CI280">
    <cfRule type="expression" dxfId="740" priority="865">
      <formula>AND(CH253=0,(CI253&gt;0))</formula>
    </cfRule>
    <cfRule type="expression" dxfId="739" priority="866">
      <formula>((CI253-CH253)/CH253)&gt;0.05</formula>
    </cfRule>
  </conditionalFormatting>
  <conditionalFormatting sqref="CM253:CM280">
    <cfRule type="expression" dxfId="738" priority="863">
      <formula>AND(CL253=0,(CM253&gt;0))</formula>
    </cfRule>
    <cfRule type="expression" dxfId="737" priority="864">
      <formula>((CM253-CL253)/CL253)&gt;0.05</formula>
    </cfRule>
  </conditionalFormatting>
  <conditionalFormatting sqref="CU253:CU280">
    <cfRule type="expression" dxfId="736" priority="861">
      <formula>AND(CT253=0,(CU253&gt;0))</formula>
    </cfRule>
    <cfRule type="expression" dxfId="735" priority="862">
      <formula>((CU253-CT253)/CT253)&gt;0.05</formula>
    </cfRule>
  </conditionalFormatting>
  <conditionalFormatting sqref="CY253:CY280">
    <cfRule type="expression" dxfId="734" priority="859">
      <formula>AND(CX253=0,(CY253&gt;0))</formula>
    </cfRule>
    <cfRule type="expression" dxfId="733" priority="860">
      <formula>((CY253-CX253)/CX253)&gt;0.05</formula>
    </cfRule>
  </conditionalFormatting>
  <conditionalFormatting sqref="DC253:DC280">
    <cfRule type="expression" dxfId="732" priority="857">
      <formula>AND(DB253=0,(DC253&gt;0))</formula>
    </cfRule>
    <cfRule type="expression" dxfId="731" priority="858">
      <formula>((DC253-DB253)/DB253)&gt;0.05</formula>
    </cfRule>
  </conditionalFormatting>
  <conditionalFormatting sqref="DW253:DW280">
    <cfRule type="expression" dxfId="730" priority="855">
      <formula>AND(DV253=0,(DW253&gt;0))</formula>
    </cfRule>
    <cfRule type="expression" dxfId="729" priority="856">
      <formula>((DW253-DV253)/DV253)&gt;0.05</formula>
    </cfRule>
  </conditionalFormatting>
  <conditionalFormatting sqref="EA253:EA280">
    <cfRule type="expression" dxfId="728" priority="853">
      <formula>AND(DZ253=0,(EA253&gt;0))</formula>
    </cfRule>
    <cfRule type="expression" dxfId="727" priority="854">
      <formula>((EA253-DZ253)/DZ253)&gt;0.05</formula>
    </cfRule>
  </conditionalFormatting>
  <conditionalFormatting sqref="EE253:EE280">
    <cfRule type="expression" dxfId="726" priority="851">
      <formula>AND(ED253=0,(EE253&gt;0))</formula>
    </cfRule>
    <cfRule type="expression" dxfId="725" priority="852">
      <formula>((EE253-ED253)/ED253)&gt;0.05</formula>
    </cfRule>
  </conditionalFormatting>
  <conditionalFormatting sqref="EQ253:EQ280">
    <cfRule type="expression" dxfId="724" priority="849">
      <formula>AND(EP253=0,(EQ253&gt;0))</formula>
    </cfRule>
    <cfRule type="expression" dxfId="723" priority="850">
      <formula>((EQ253-EP253)/EP253)&gt;0.05</formula>
    </cfRule>
  </conditionalFormatting>
  <conditionalFormatting sqref="EU253:EU280">
    <cfRule type="expression" dxfId="722" priority="847">
      <formula>AND(ET253=0,(EU253&gt;0))</formula>
    </cfRule>
    <cfRule type="expression" dxfId="721" priority="848">
      <formula>((EU253-ET253)/ET253)&gt;0.05</formula>
    </cfRule>
  </conditionalFormatting>
  <conditionalFormatting sqref="FC253:FC280">
    <cfRule type="expression" dxfId="720" priority="845">
      <formula>AND(FB253=0,(FC253&gt;0))</formula>
    </cfRule>
    <cfRule type="expression" dxfId="719" priority="846">
      <formula>((FC253-FB253)/FB253)&gt;0.05</formula>
    </cfRule>
  </conditionalFormatting>
  <conditionalFormatting sqref="FG253:FG280">
    <cfRule type="expression" dxfId="718" priority="843">
      <formula>AND(FF253=0,(FG253&gt;0))</formula>
    </cfRule>
    <cfRule type="expression" dxfId="717" priority="844">
      <formula>((FG253-FF253)/FF253)&gt;0.05</formula>
    </cfRule>
  </conditionalFormatting>
  <conditionalFormatting sqref="FK253:FK280">
    <cfRule type="expression" dxfId="716" priority="841">
      <formula>AND(FJ253=0,(FK253&gt;0))</formula>
    </cfRule>
    <cfRule type="expression" dxfId="715" priority="842">
      <formula>((FK253-FJ253)/FJ253)&gt;0.05</formula>
    </cfRule>
  </conditionalFormatting>
  <conditionalFormatting sqref="GA253:GA280">
    <cfRule type="expression" dxfId="714" priority="839">
      <formula>AND(FZ253=0,(GA253&gt;0))</formula>
    </cfRule>
    <cfRule type="expression" dxfId="713" priority="840">
      <formula>((GA253-FZ253)/FZ253)&gt;0.05</formula>
    </cfRule>
  </conditionalFormatting>
  <conditionalFormatting sqref="FS253:FS280">
    <cfRule type="expression" dxfId="712" priority="837">
      <formula>AND(FR253=0,(FS253&gt;0))</formula>
    </cfRule>
    <cfRule type="expression" dxfId="711" priority="838">
      <formula>((FS253-FR253)/FR253)&gt;0.05</formula>
    </cfRule>
  </conditionalFormatting>
  <conditionalFormatting sqref="FW253:FW280">
    <cfRule type="expression" dxfId="710" priority="835">
      <formula>AND(FV253=0,(FW253&gt;0))</formula>
    </cfRule>
    <cfRule type="expression" dxfId="709" priority="836">
      <formula>((FW253-FV253)/FV253)&gt;0.05</formula>
    </cfRule>
  </conditionalFormatting>
  <conditionalFormatting sqref="G266:G280">
    <cfRule type="expression" dxfId="708" priority="834">
      <formula>((G266-F266)/F266)&gt;0.05</formula>
    </cfRule>
  </conditionalFormatting>
  <conditionalFormatting sqref="G266:G280">
    <cfRule type="expression" dxfId="707" priority="833">
      <formula>AND(F266=0,(G266&gt;0))</formula>
    </cfRule>
  </conditionalFormatting>
  <conditionalFormatting sqref="AA253:AA280">
    <cfRule type="expression" dxfId="706" priority="831">
      <formula>AND(Z253=0,(AA253&gt;0))</formula>
    </cfRule>
    <cfRule type="expression" dxfId="705" priority="832">
      <formula>((AA253-Z253)/Z253)&gt;0.05</formula>
    </cfRule>
  </conditionalFormatting>
  <conditionalFormatting sqref="AQ253">
    <cfRule type="expression" dxfId="704" priority="829">
      <formula>AND(AP253=0,(AQ253&gt;0))</formula>
    </cfRule>
    <cfRule type="expression" dxfId="703" priority="830">
      <formula>((AQ253-AP253)/AP253)&gt;0.05</formula>
    </cfRule>
  </conditionalFormatting>
  <conditionalFormatting sqref="AQ254">
    <cfRule type="expression" dxfId="702" priority="827">
      <formula>AND(AP254=0,(AQ254&gt;0))</formula>
    </cfRule>
    <cfRule type="expression" dxfId="701" priority="828">
      <formula>((AQ254-AP254)/AP254)&gt;0.05</formula>
    </cfRule>
  </conditionalFormatting>
  <conditionalFormatting sqref="AQ255">
    <cfRule type="expression" dxfId="700" priority="825">
      <formula>AND(AP255=0,(AQ255&gt;0))</formula>
    </cfRule>
    <cfRule type="expression" dxfId="699" priority="826">
      <formula>((AQ255-AP255)/AP255)&gt;0.05</formula>
    </cfRule>
  </conditionalFormatting>
  <conditionalFormatting sqref="AQ256">
    <cfRule type="expression" dxfId="698" priority="823">
      <formula>AND(AP256=0,(AQ256&gt;0))</formula>
    </cfRule>
    <cfRule type="expression" dxfId="697" priority="824">
      <formula>((AQ256-AP256)/AP256)&gt;0.05</formula>
    </cfRule>
  </conditionalFormatting>
  <conditionalFormatting sqref="AQ257">
    <cfRule type="expression" dxfId="696" priority="821">
      <formula>AND(AP257=0,(AQ257&gt;0))</formula>
    </cfRule>
    <cfRule type="expression" dxfId="695" priority="822">
      <formula>((AQ257-AP257)/AP257)&gt;0.05</formula>
    </cfRule>
  </conditionalFormatting>
  <conditionalFormatting sqref="AQ258">
    <cfRule type="expression" dxfId="694" priority="819">
      <formula>AND(AP258=0,(AQ258&gt;0))</formula>
    </cfRule>
    <cfRule type="expression" dxfId="693" priority="820">
      <formula>((AQ258-AP258)/AP258)&gt;0.05</formula>
    </cfRule>
  </conditionalFormatting>
  <conditionalFormatting sqref="AQ259">
    <cfRule type="expression" dxfId="692" priority="817">
      <formula>AND(AP259=0,(AQ259&gt;0))</formula>
    </cfRule>
    <cfRule type="expression" dxfId="691" priority="818">
      <formula>((AQ259-AP259)/AP259)&gt;0.05</formula>
    </cfRule>
  </conditionalFormatting>
  <conditionalFormatting sqref="AQ260">
    <cfRule type="expression" dxfId="690" priority="815">
      <formula>AND(AP260=0,(AQ260&gt;0))</formula>
    </cfRule>
    <cfRule type="expression" dxfId="689" priority="816">
      <formula>((AQ260-AP260)/AP260)&gt;0.05</formula>
    </cfRule>
  </conditionalFormatting>
  <conditionalFormatting sqref="AQ261">
    <cfRule type="expression" dxfId="688" priority="813">
      <formula>AND(AP261=0,(AQ261&gt;0))</formula>
    </cfRule>
    <cfRule type="expression" dxfId="687" priority="814">
      <formula>((AQ261-AP261)/AP261)&gt;0.05</formula>
    </cfRule>
  </conditionalFormatting>
  <conditionalFormatting sqref="AQ262">
    <cfRule type="expression" dxfId="686" priority="811">
      <formula>AND(AP262=0,(AQ262&gt;0))</formula>
    </cfRule>
    <cfRule type="expression" dxfId="685" priority="812">
      <formula>((AQ262-AP262)/AP262)&gt;0.05</formula>
    </cfRule>
  </conditionalFormatting>
  <conditionalFormatting sqref="AQ263">
    <cfRule type="expression" dxfId="684" priority="809">
      <formula>AND(AP263=0,(AQ263&gt;0))</formula>
    </cfRule>
    <cfRule type="expression" dxfId="683" priority="810">
      <formula>((AQ263-AP263)/AP263)&gt;0.05</formula>
    </cfRule>
  </conditionalFormatting>
  <conditionalFormatting sqref="AQ264">
    <cfRule type="expression" dxfId="682" priority="807">
      <formula>AND(AP264=0,(AQ264&gt;0))</formula>
    </cfRule>
    <cfRule type="expression" dxfId="681" priority="808">
      <formula>((AQ264-AP264)/AP264)&gt;0.05</formula>
    </cfRule>
  </conditionalFormatting>
  <conditionalFormatting sqref="AQ265">
    <cfRule type="expression" dxfId="680" priority="805">
      <formula>AND(AP265=0,(AQ265&gt;0))</formula>
    </cfRule>
    <cfRule type="expression" dxfId="679" priority="806">
      <formula>((AQ265-AP265)/AP265)&gt;0.05</formula>
    </cfRule>
  </conditionalFormatting>
  <conditionalFormatting sqref="AQ266">
    <cfRule type="expression" dxfId="678" priority="803">
      <formula>AND(AP266=0,(AQ266&gt;0))</formula>
    </cfRule>
    <cfRule type="expression" dxfId="677" priority="804">
      <formula>((AQ266-AP266)/AP266)&gt;0.05</formula>
    </cfRule>
  </conditionalFormatting>
  <conditionalFormatting sqref="AQ267">
    <cfRule type="expression" dxfId="676" priority="801">
      <formula>AND(AP267=0,(AQ267&gt;0))</formula>
    </cfRule>
    <cfRule type="expression" dxfId="675" priority="802">
      <formula>((AQ267-AP267)/AP267)&gt;0.05</formula>
    </cfRule>
  </conditionalFormatting>
  <conditionalFormatting sqref="AQ268">
    <cfRule type="expression" dxfId="674" priority="799">
      <formula>AND(AP268=0,(AQ268&gt;0))</formula>
    </cfRule>
    <cfRule type="expression" dxfId="673" priority="800">
      <formula>((AQ268-AP268)/AP268)&gt;0.05</formula>
    </cfRule>
  </conditionalFormatting>
  <conditionalFormatting sqref="AQ269">
    <cfRule type="expression" dxfId="672" priority="797">
      <formula>AND(AP269=0,(AQ269&gt;0))</formula>
    </cfRule>
    <cfRule type="expression" dxfId="671" priority="798">
      <formula>((AQ269-AP269)/AP269)&gt;0.05</formula>
    </cfRule>
  </conditionalFormatting>
  <conditionalFormatting sqref="AQ270">
    <cfRule type="expression" dxfId="670" priority="795">
      <formula>AND(AP270=0,(AQ270&gt;0))</formula>
    </cfRule>
    <cfRule type="expression" dxfId="669" priority="796">
      <formula>((AQ270-AP270)/AP270)&gt;0.05</formula>
    </cfRule>
  </conditionalFormatting>
  <conditionalFormatting sqref="AQ271">
    <cfRule type="expression" dxfId="668" priority="793">
      <formula>AND(AP271=0,(AQ271&gt;0))</formula>
    </cfRule>
    <cfRule type="expression" dxfId="667" priority="794">
      <formula>((AQ271-AP271)/AP271)&gt;0.05</formula>
    </cfRule>
  </conditionalFormatting>
  <conditionalFormatting sqref="AQ272">
    <cfRule type="expression" dxfId="666" priority="791">
      <formula>AND(AP272=0,(AQ272&gt;0))</formula>
    </cfRule>
    <cfRule type="expression" dxfId="665" priority="792">
      <formula>((AQ272-AP272)/AP272)&gt;0.05</formula>
    </cfRule>
  </conditionalFormatting>
  <conditionalFormatting sqref="AQ273">
    <cfRule type="expression" dxfId="664" priority="789">
      <formula>AND(AP273=0,(AQ273&gt;0))</formula>
    </cfRule>
    <cfRule type="expression" dxfId="663" priority="790">
      <formula>((AQ273-AP273)/AP273)&gt;0.05</formula>
    </cfRule>
  </conditionalFormatting>
  <conditionalFormatting sqref="AQ274">
    <cfRule type="expression" dxfId="662" priority="787">
      <formula>AND(AP274=0,(AQ274&gt;0))</formula>
    </cfRule>
    <cfRule type="expression" dxfId="661" priority="788">
      <formula>((AQ274-AP274)/AP274)&gt;0.05</formula>
    </cfRule>
  </conditionalFormatting>
  <conditionalFormatting sqref="AQ275">
    <cfRule type="expression" dxfId="660" priority="785">
      <formula>AND(AP275=0,(AQ275&gt;0))</formula>
    </cfRule>
    <cfRule type="expression" dxfId="659" priority="786">
      <formula>((AQ275-AP275)/AP275)&gt;0.05</formula>
    </cfRule>
  </conditionalFormatting>
  <conditionalFormatting sqref="AQ276">
    <cfRule type="expression" dxfId="658" priority="783">
      <formula>AND(AP276=0,(AQ276&gt;0))</formula>
    </cfRule>
    <cfRule type="expression" dxfId="657" priority="784">
      <formula>((AQ276-AP276)/AP276)&gt;0.05</formula>
    </cfRule>
  </conditionalFormatting>
  <conditionalFormatting sqref="AQ277">
    <cfRule type="expression" dxfId="656" priority="781">
      <formula>AND(AP277=0,(AQ277&gt;0))</formula>
    </cfRule>
    <cfRule type="expression" dxfId="655" priority="782">
      <formula>((AQ277-AP277)/AP277)&gt;0.05</formula>
    </cfRule>
  </conditionalFormatting>
  <conditionalFormatting sqref="AQ278">
    <cfRule type="expression" dxfId="654" priority="779">
      <formula>AND(AP278=0,(AQ278&gt;0))</formula>
    </cfRule>
    <cfRule type="expression" dxfId="653" priority="780">
      <formula>((AQ278-AP278)/AP278)&gt;0.05</formula>
    </cfRule>
  </conditionalFormatting>
  <conditionalFormatting sqref="AQ279:AQ280">
    <cfRule type="expression" dxfId="652" priority="777">
      <formula>AND(AP279=0,(AQ279&gt;0))</formula>
    </cfRule>
    <cfRule type="expression" dxfId="651" priority="778">
      <formula>((AQ279-AP279)/AP279)&gt;0.05</formula>
    </cfRule>
  </conditionalFormatting>
  <conditionalFormatting sqref="AQ281">
    <cfRule type="expression" dxfId="650" priority="775">
      <formula>AND(AP281=0,(AQ281&gt;0))</formula>
    </cfRule>
    <cfRule type="expression" dxfId="649" priority="776">
      <formula>((AQ281-AP281)/AP281)&gt;0.05</formula>
    </cfRule>
  </conditionalFormatting>
  <conditionalFormatting sqref="AQ282">
    <cfRule type="expression" dxfId="648" priority="773">
      <formula>AND(AP282=0,(AQ282&gt;0))</formula>
    </cfRule>
    <cfRule type="expression" dxfId="647" priority="774">
      <formula>((AQ282-AP282)/AP282)&gt;0.05</formula>
    </cfRule>
  </conditionalFormatting>
  <conditionalFormatting sqref="AQ283">
    <cfRule type="expression" dxfId="646" priority="771">
      <formula>AND(AP283=0,(AQ283&gt;0))</formula>
    </cfRule>
    <cfRule type="expression" dxfId="645" priority="772">
      <formula>((AQ283-AP283)/AP283)&gt;0.05</formula>
    </cfRule>
  </conditionalFormatting>
  <conditionalFormatting sqref="AQ284">
    <cfRule type="expression" dxfId="644" priority="769">
      <formula>AND(AP284=0,(AQ284&gt;0))</formula>
    </cfRule>
    <cfRule type="expression" dxfId="643" priority="770">
      <formula>((AQ284-AP284)/AP284)&gt;0.05</formula>
    </cfRule>
  </conditionalFormatting>
  <conditionalFormatting sqref="AQ285">
    <cfRule type="expression" dxfId="642" priority="767">
      <formula>AND(AP285=0,(AQ285&gt;0))</formula>
    </cfRule>
    <cfRule type="expression" dxfId="641" priority="768">
      <formula>((AQ285-AP285)/AP285)&gt;0.05</formula>
    </cfRule>
  </conditionalFormatting>
  <conditionalFormatting sqref="AI156 AY156 BO156 CE156 EM156 M156 G156">
    <cfRule type="expression" dxfId="640" priority="763">
      <formula>AND(F156=0,(G156&gt;0))</formula>
    </cfRule>
    <cfRule type="expression" dxfId="639" priority="764">
      <formula>((G156-F156)/F156)&gt;0.05</formula>
    </cfRule>
  </conditionalFormatting>
  <conditionalFormatting sqref="I156">
    <cfRule type="expression" dxfId="638" priority="749">
      <formula>AND(H156=0,(I156&gt;0))</formula>
    </cfRule>
    <cfRule type="expression" dxfId="637" priority="750">
      <formula>((I156-H156)/H156)&gt;0.05</formula>
    </cfRule>
  </conditionalFormatting>
  <conditionalFormatting sqref="S156">
    <cfRule type="expression" dxfId="636" priority="745">
      <formula>AND(R156=0,(S156&gt;0))</formula>
    </cfRule>
    <cfRule type="expression" dxfId="635" priority="746">
      <formula>((S156-R156)/R156)&gt;0.05</formula>
    </cfRule>
  </conditionalFormatting>
  <conditionalFormatting sqref="W156">
    <cfRule type="expression" dxfId="634" priority="741">
      <formula>AND(V156=0,(W156&gt;0))</formula>
    </cfRule>
    <cfRule type="expression" dxfId="633" priority="742">
      <formula>((W156-V156)/V156)&gt;0.05</formula>
    </cfRule>
  </conditionalFormatting>
  <conditionalFormatting sqref="AA156">
    <cfRule type="expression" dxfId="632" priority="737">
      <formula>AND(Z156=0,(AA156&gt;0))</formula>
    </cfRule>
    <cfRule type="expression" dxfId="631" priority="738">
      <formula>((AA156-Z156)/Z156)&gt;0.05</formula>
    </cfRule>
  </conditionalFormatting>
  <conditionalFormatting sqref="AM156">
    <cfRule type="expression" dxfId="630" priority="733">
      <formula>AND(AL156=0,(AM156&gt;0))</formula>
    </cfRule>
    <cfRule type="expression" dxfId="629" priority="734">
      <formula>((AM156-AL156)/AL156)&gt;0.05</formula>
    </cfRule>
  </conditionalFormatting>
  <conditionalFormatting sqref="AQ156">
    <cfRule type="expression" dxfId="628" priority="729">
      <formula>AND(AP156=0,(AQ156&gt;0))</formula>
    </cfRule>
    <cfRule type="expression" dxfId="627" priority="730">
      <formula>((AQ156-AP156)/AP156)&gt;0.05</formula>
    </cfRule>
  </conditionalFormatting>
  <conditionalFormatting sqref="BC156">
    <cfRule type="expression" dxfId="626" priority="725">
      <formula>AND(BB156=0,(BC156&gt;0))</formula>
    </cfRule>
    <cfRule type="expression" dxfId="625" priority="726">
      <formula>((BC156-BB156)/BB156)&gt;0.05</formula>
    </cfRule>
  </conditionalFormatting>
  <conditionalFormatting sqref="BG156">
    <cfRule type="expression" dxfId="624" priority="721">
      <formula>AND(BF156=0,(BG156&gt;0))</formula>
    </cfRule>
    <cfRule type="expression" dxfId="623" priority="722">
      <formula>((BG156-BF156)/BF156)&gt;0.05</formula>
    </cfRule>
  </conditionalFormatting>
  <conditionalFormatting sqref="BS156">
    <cfRule type="expression" dxfId="622" priority="717">
      <formula>AND(BR156=0,(BS156&gt;0))</formula>
    </cfRule>
    <cfRule type="expression" dxfId="621" priority="718">
      <formula>((BS156-BR156)/BR156)&gt;0.05</formula>
    </cfRule>
  </conditionalFormatting>
  <conditionalFormatting sqref="BW156">
    <cfRule type="expression" dxfId="620" priority="713">
      <formula>AND(BV156=0,(BW156&gt;0))</formula>
    </cfRule>
    <cfRule type="expression" dxfId="619" priority="714">
      <formula>((BW156-BV156)/BV156)&gt;0.05</formula>
    </cfRule>
  </conditionalFormatting>
  <conditionalFormatting sqref="CI156">
    <cfRule type="expression" dxfId="618" priority="709">
      <formula>AND(CH156=0,(CI156&gt;0))</formula>
    </cfRule>
    <cfRule type="expression" dxfId="617" priority="710">
      <formula>((CI156-CH156)/CH156)&gt;0.05</formula>
    </cfRule>
  </conditionalFormatting>
  <conditionalFormatting sqref="CM156">
    <cfRule type="expression" dxfId="616" priority="705">
      <formula>AND(CL156=0,(CM156&gt;0))</formula>
    </cfRule>
    <cfRule type="expression" dxfId="615" priority="706">
      <formula>((CM156-CL156)/CL156)&gt;0.05</formula>
    </cfRule>
  </conditionalFormatting>
  <conditionalFormatting sqref="CU156">
    <cfRule type="expression" dxfId="614" priority="701">
      <formula>AND(CT156=0,(CU156&gt;0))</formula>
    </cfRule>
    <cfRule type="expression" dxfId="613" priority="702">
      <formula>((CU156-CT156)/CT156)&gt;0.05</formula>
    </cfRule>
  </conditionalFormatting>
  <conditionalFormatting sqref="CY156">
    <cfRule type="expression" dxfId="612" priority="697">
      <formula>AND(CX156=0,(CY156&gt;0))</formula>
    </cfRule>
    <cfRule type="expression" dxfId="611" priority="698">
      <formula>((CY156-CX156)/CX156)&gt;0.05</formula>
    </cfRule>
  </conditionalFormatting>
  <conditionalFormatting sqref="DC156">
    <cfRule type="expression" dxfId="610" priority="693">
      <formula>AND(DB156=0,(DC156&gt;0))</formula>
    </cfRule>
    <cfRule type="expression" dxfId="609" priority="694">
      <formula>((DC156-DB156)/DB156)&gt;0.05</formula>
    </cfRule>
  </conditionalFormatting>
  <conditionalFormatting sqref="DW156">
    <cfRule type="expression" dxfId="608" priority="689">
      <formula>AND(DV156=0,(DW156&gt;0))</formula>
    </cfRule>
    <cfRule type="expression" dxfId="607" priority="690">
      <formula>((DW156-DV156)/DV156)&gt;0.05</formula>
    </cfRule>
  </conditionalFormatting>
  <conditionalFormatting sqref="EA156">
    <cfRule type="expression" dxfId="606" priority="685">
      <formula>AND(DZ156=0,(EA156&gt;0))</formula>
    </cfRule>
    <cfRule type="expression" dxfId="605" priority="686">
      <formula>((EA156-DZ156)/DZ156)&gt;0.05</formula>
    </cfRule>
  </conditionalFormatting>
  <conditionalFormatting sqref="EE156">
    <cfRule type="expression" dxfId="604" priority="681">
      <formula>AND(ED156=0,(EE156&gt;0))</formula>
    </cfRule>
    <cfRule type="expression" dxfId="603" priority="682">
      <formula>((EE156-ED156)/ED156)&gt;0.05</formula>
    </cfRule>
  </conditionalFormatting>
  <conditionalFormatting sqref="EQ156">
    <cfRule type="expression" dxfId="602" priority="677">
      <formula>AND(EP156=0,(EQ156&gt;0))</formula>
    </cfRule>
    <cfRule type="expression" dxfId="601" priority="678">
      <formula>((EQ156-EP156)/EP156)&gt;0.05</formula>
    </cfRule>
  </conditionalFormatting>
  <conditionalFormatting sqref="EU156">
    <cfRule type="expression" dxfId="600" priority="673">
      <formula>AND(ET156=0,(EU156&gt;0))</formula>
    </cfRule>
    <cfRule type="expression" dxfId="599" priority="674">
      <formula>((EU156-ET156)/ET156)&gt;0.05</formula>
    </cfRule>
  </conditionalFormatting>
  <conditionalFormatting sqref="FC156">
    <cfRule type="expression" dxfId="598" priority="669">
      <formula>AND(FB156=0,(FC156&gt;0))</formula>
    </cfRule>
    <cfRule type="expression" dxfId="597" priority="670">
      <formula>((FC156-FB156)/FB156)&gt;0.05</formula>
    </cfRule>
  </conditionalFormatting>
  <conditionalFormatting sqref="FG156">
    <cfRule type="expression" dxfId="596" priority="665">
      <formula>AND(FF156=0,(FG156&gt;0))</formula>
    </cfRule>
    <cfRule type="expression" dxfId="595" priority="666">
      <formula>((FG156-FF156)/FF156)&gt;0.05</formula>
    </cfRule>
  </conditionalFormatting>
  <conditionalFormatting sqref="FK156">
    <cfRule type="expression" dxfId="594" priority="661">
      <formula>AND(FJ156=0,(FK156&gt;0))</formula>
    </cfRule>
    <cfRule type="expression" dxfId="593" priority="662">
      <formula>((FK156-FJ156)/FJ156)&gt;0.05</formula>
    </cfRule>
  </conditionalFormatting>
  <conditionalFormatting sqref="GA156">
    <cfRule type="expression" dxfId="592" priority="657">
      <formula>AND(FZ156=0,(GA156&gt;0))</formula>
    </cfRule>
    <cfRule type="expression" dxfId="591" priority="658">
      <formula>((GA156-FZ156)/FZ156)&gt;0.05</formula>
    </cfRule>
  </conditionalFormatting>
  <conditionalFormatting sqref="FS156">
    <cfRule type="expression" dxfId="590" priority="653">
      <formula>AND(FR156=0,(FS156&gt;0))</formula>
    </cfRule>
    <cfRule type="expression" dxfId="589" priority="654">
      <formula>((FS156-FR156)/FR156)&gt;0.05</formula>
    </cfRule>
  </conditionalFormatting>
  <conditionalFormatting sqref="FW156">
    <cfRule type="expression" dxfId="588" priority="649">
      <formula>AND(FV156=0,(FW156&gt;0))</formula>
    </cfRule>
    <cfRule type="expression" dxfId="587" priority="650">
      <formula>((FW156-FV156)/FV156)&gt;0.05</formula>
    </cfRule>
  </conditionalFormatting>
  <conditionalFormatting sqref="M331:M385">
    <cfRule type="expression" dxfId="586" priority="643">
      <formula>AND(L331=0,(M331&gt;0))</formula>
    </cfRule>
    <cfRule type="expression" dxfId="585" priority="644">
      <formula>((M331-L331)/L331)&gt;0.05</formula>
    </cfRule>
  </conditionalFormatting>
  <conditionalFormatting sqref="M386:M400">
    <cfRule type="expression" dxfId="584" priority="641">
      <formula>AND(L386=0,(M386&gt;0))</formula>
    </cfRule>
    <cfRule type="expression" dxfId="583" priority="642">
      <formula>((M386-L386)/L386)&gt;0.05</formula>
    </cfRule>
  </conditionalFormatting>
  <conditionalFormatting sqref="M401:M407">
    <cfRule type="expression" dxfId="582" priority="639">
      <formula>AND(L401=0,(M401&gt;0))</formula>
    </cfRule>
    <cfRule type="expression" dxfId="581" priority="640">
      <formula>((M401-L401)/L401)&gt;0.05</formula>
    </cfRule>
  </conditionalFormatting>
  <conditionalFormatting sqref="AA331:AA385">
    <cfRule type="expression" dxfId="580" priority="637">
      <formula>AND(Z331=0,(AA331&gt;0))</formula>
    </cfRule>
    <cfRule type="expression" dxfId="579" priority="638">
      <formula>((AA331-Z331)/Z331)&gt;0.05</formula>
    </cfRule>
  </conditionalFormatting>
  <conditionalFormatting sqref="AA386:AA400">
    <cfRule type="expression" dxfId="578" priority="635">
      <formula>AND(Z386=0,(AA386&gt;0))</formula>
    </cfRule>
    <cfRule type="expression" dxfId="577" priority="636">
      <formula>((AA386-Z386)/Z386)&gt;0.05</formula>
    </cfRule>
  </conditionalFormatting>
  <conditionalFormatting sqref="AA401:AA407">
    <cfRule type="expression" dxfId="576" priority="633">
      <formula>AND(Z401=0,(AA401&gt;0))</formula>
    </cfRule>
    <cfRule type="expression" dxfId="575" priority="634">
      <formula>((AA401-Z401)/Z401)&gt;0.05</formula>
    </cfRule>
  </conditionalFormatting>
  <conditionalFormatting sqref="AQ331:AQ385">
    <cfRule type="expression" dxfId="574" priority="631">
      <formula>AND(AP331=0,(AQ331&gt;0))</formula>
    </cfRule>
    <cfRule type="expression" dxfId="573" priority="632">
      <formula>((AQ331-AP331)/AP331)&gt;0.05</formula>
    </cfRule>
  </conditionalFormatting>
  <conditionalFormatting sqref="AQ386:AQ399">
    <cfRule type="expression" dxfId="572" priority="629">
      <formula>AND(AP386=0,(AQ386&gt;0))</formula>
    </cfRule>
    <cfRule type="expression" dxfId="571" priority="630">
      <formula>((AQ386-AP386)/AP386)&gt;0.05</formula>
    </cfRule>
  </conditionalFormatting>
  <conditionalFormatting sqref="AQ400:AQ407">
    <cfRule type="expression" dxfId="570" priority="627">
      <formula>AND(AP400=0,(AQ400&gt;0))</formula>
    </cfRule>
    <cfRule type="expression" dxfId="569" priority="628">
      <formula>((AQ400-AP400)/AP400)&gt;0.05</formula>
    </cfRule>
  </conditionalFormatting>
  <conditionalFormatting sqref="BG331:BG385">
    <cfRule type="expression" dxfId="568" priority="625">
      <formula>AND(BF331=0,(BG331&gt;0))</formula>
    </cfRule>
    <cfRule type="expression" dxfId="567" priority="626">
      <formula>((BG331-BF331)/BF331)&gt;0.05</formula>
    </cfRule>
  </conditionalFormatting>
  <conditionalFormatting sqref="BG386:BG400">
    <cfRule type="expression" dxfId="566" priority="623">
      <formula>AND(BF386=0,(BG386&gt;0))</formula>
    </cfRule>
    <cfRule type="expression" dxfId="565" priority="624">
      <formula>((BG386-BF386)/BF386)&gt;0.05</formula>
    </cfRule>
  </conditionalFormatting>
  <conditionalFormatting sqref="BG401:BG407">
    <cfRule type="expression" dxfId="564" priority="621">
      <formula>AND(BF401=0,(BG401&gt;0))</formula>
    </cfRule>
    <cfRule type="expression" dxfId="563" priority="622">
      <formula>((BG401-BF401)/BF401)&gt;0.05</formula>
    </cfRule>
  </conditionalFormatting>
  <conditionalFormatting sqref="BW331:BW385">
    <cfRule type="expression" dxfId="562" priority="619">
      <formula>AND(BV331=0,(BW331&gt;0))</formula>
    </cfRule>
    <cfRule type="expression" dxfId="561" priority="620">
      <formula>((BW331-BV331)/BV331)&gt;0.05</formula>
    </cfRule>
  </conditionalFormatting>
  <conditionalFormatting sqref="BW386:BW400">
    <cfRule type="expression" dxfId="560" priority="617">
      <formula>AND(BV386=0,(BW386&gt;0))</formula>
    </cfRule>
    <cfRule type="expression" dxfId="559" priority="618">
      <formula>((BW386-BV386)/BV386)&gt;0.05</formula>
    </cfRule>
  </conditionalFormatting>
  <conditionalFormatting sqref="BW401:BW407">
    <cfRule type="expression" dxfId="558" priority="615">
      <formula>AND(BV401=0,(BW401&gt;0))</formula>
    </cfRule>
    <cfRule type="expression" dxfId="557" priority="616">
      <formula>((BW401-BV401)/BV401)&gt;0.05</formula>
    </cfRule>
  </conditionalFormatting>
  <conditionalFormatting sqref="CM331:CM385">
    <cfRule type="expression" dxfId="556" priority="613">
      <formula>AND(CL331=0,(CM331&gt;0))</formula>
    </cfRule>
    <cfRule type="expression" dxfId="555" priority="614">
      <formula>((CM331-CL331)/CL331)&gt;0.05</formula>
    </cfRule>
  </conditionalFormatting>
  <conditionalFormatting sqref="CM386:CM399">
    <cfRule type="expression" dxfId="554" priority="611">
      <formula>AND(CL386=0,(CM386&gt;0))</formula>
    </cfRule>
    <cfRule type="expression" dxfId="553" priority="612">
      <formula>((CM386-CL386)/CL386)&gt;0.05</formula>
    </cfRule>
  </conditionalFormatting>
  <conditionalFormatting sqref="CM400:CM407">
    <cfRule type="expression" dxfId="552" priority="609">
      <formula>AND(CL400=0,(CM400&gt;0))</formula>
    </cfRule>
    <cfRule type="expression" dxfId="551" priority="610">
      <formula>((CM400-CL400)/CL400)&gt;0.05</formula>
    </cfRule>
  </conditionalFormatting>
  <conditionalFormatting sqref="DC386:DC399">
    <cfRule type="expression" dxfId="550" priority="605">
      <formula>AND(DB386=0,(DC386&gt;0))</formula>
    </cfRule>
    <cfRule type="expression" dxfId="549" priority="606">
      <formula>((DC386-DB386)/DB386)&gt;0.05</formula>
    </cfRule>
  </conditionalFormatting>
  <conditionalFormatting sqref="DC400:DC407">
    <cfRule type="expression" dxfId="548" priority="603">
      <formula>AND(DB400=0,(DC400&gt;0))</formula>
    </cfRule>
    <cfRule type="expression" dxfId="547" priority="604">
      <formula>((DC400-DB400)/DB400)&gt;0.05</formula>
    </cfRule>
  </conditionalFormatting>
  <conditionalFormatting sqref="DC331:DC385">
    <cfRule type="expression" dxfId="546" priority="607">
      <formula>AND(DB331=0,(DC331&gt;0))</formula>
    </cfRule>
    <cfRule type="expression" dxfId="545" priority="608">
      <formula>((DC331-DB331)/DB331)&gt;0.05</formula>
    </cfRule>
  </conditionalFormatting>
  <conditionalFormatting sqref="EE331:EE385">
    <cfRule type="expression" dxfId="544" priority="601">
      <formula>AND(ED331=0,(EE331&gt;0))</formula>
    </cfRule>
    <cfRule type="expression" dxfId="543" priority="602">
      <formula>((EE331-ED331)/ED331)&gt;0.05</formula>
    </cfRule>
  </conditionalFormatting>
  <conditionalFormatting sqref="EE386:EE399">
    <cfRule type="expression" dxfId="542" priority="599">
      <formula>AND(ED386=0,(EE386&gt;0))</formula>
    </cfRule>
    <cfRule type="expression" dxfId="541" priority="600">
      <formula>((EE386-ED386)/ED386)&gt;0.05</formula>
    </cfRule>
  </conditionalFormatting>
  <conditionalFormatting sqref="EE400:EE407">
    <cfRule type="expression" dxfId="540" priority="597">
      <formula>AND(ED400=0,(EE400&gt;0))</formula>
    </cfRule>
    <cfRule type="expression" dxfId="539" priority="598">
      <formula>((EE400-ED400)/ED400)&gt;0.05</formula>
    </cfRule>
  </conditionalFormatting>
  <conditionalFormatting sqref="EU331:EU385">
    <cfRule type="expression" dxfId="538" priority="595">
      <formula>AND(ET331=0,(EU331&gt;0))</formula>
    </cfRule>
    <cfRule type="expression" dxfId="537" priority="596">
      <formula>((EU331-ET331)/ET331)&gt;0.05</formula>
    </cfRule>
  </conditionalFormatting>
  <conditionalFormatting sqref="EU386:EU399">
    <cfRule type="expression" dxfId="536" priority="593">
      <formula>AND(ET386=0,(EU386&gt;0))</formula>
    </cfRule>
    <cfRule type="expression" dxfId="535" priority="594">
      <formula>((EU386-ET386)/ET386)&gt;0.05</formula>
    </cfRule>
  </conditionalFormatting>
  <conditionalFormatting sqref="EU400:EU407">
    <cfRule type="expression" dxfId="534" priority="591">
      <formula>AND(ET400=0,(EU400&gt;0))</formula>
    </cfRule>
    <cfRule type="expression" dxfId="533" priority="592">
      <formula>((EU400-ET400)/ET400)&gt;0.05</formula>
    </cfRule>
  </conditionalFormatting>
  <conditionalFormatting sqref="FK331:FK385">
    <cfRule type="expression" dxfId="532" priority="589">
      <formula>AND(FJ331=0,(FK331&gt;0))</formula>
    </cfRule>
    <cfRule type="expression" dxfId="531" priority="590">
      <formula>((FK331-FJ331)/FJ331)&gt;0.05</formula>
    </cfRule>
  </conditionalFormatting>
  <conditionalFormatting sqref="FK386:FK399">
    <cfRule type="expression" dxfId="530" priority="587">
      <formula>AND(FJ386=0,(FK386&gt;0))</formula>
    </cfRule>
    <cfRule type="expression" dxfId="529" priority="588">
      <formula>((FK386-FJ386)/FJ386)&gt;0.05</formula>
    </cfRule>
  </conditionalFormatting>
  <conditionalFormatting sqref="FK400:FK407">
    <cfRule type="expression" dxfId="528" priority="585">
      <formula>AND(FJ400=0,(FK400&gt;0))</formula>
    </cfRule>
    <cfRule type="expression" dxfId="527" priority="586">
      <formula>((FK400-FJ400)/FJ400)&gt;0.05</formula>
    </cfRule>
  </conditionalFormatting>
  <conditionalFormatting sqref="G331:G385">
    <cfRule type="expression" dxfId="526" priority="583">
      <formula>AND(F331=0,(G331&gt;0))</formula>
    </cfRule>
    <cfRule type="expression" dxfId="525" priority="584">
      <formula>((G331-F331)/F331)&gt;0.05</formula>
    </cfRule>
  </conditionalFormatting>
  <conditionalFormatting sqref="G386:G400">
    <cfRule type="expression" dxfId="524" priority="581">
      <formula>AND(F386=0,(G386&gt;0))</formula>
    </cfRule>
    <cfRule type="expression" dxfId="523" priority="582">
      <formula>((G386-F386)/F386)&gt;0.05</formula>
    </cfRule>
  </conditionalFormatting>
  <conditionalFormatting sqref="G401:G407">
    <cfRule type="expression" dxfId="522" priority="579">
      <formula>AND(F401=0,(G401&gt;0))</formula>
    </cfRule>
    <cfRule type="expression" dxfId="521" priority="580">
      <formula>((G401-F401)/F401)&gt;0.05</formula>
    </cfRule>
  </conditionalFormatting>
  <conditionalFormatting sqref="I331:I385">
    <cfRule type="expression" dxfId="520" priority="577">
      <formula>AND(H331=0,(I331&gt;0))</formula>
    </cfRule>
    <cfRule type="expression" dxfId="519" priority="578">
      <formula>((I331-H331)/H331)&gt;0.05</formula>
    </cfRule>
  </conditionalFormatting>
  <conditionalFormatting sqref="I386:I400">
    <cfRule type="expression" dxfId="518" priority="575">
      <formula>AND(H386=0,(I386&gt;0))</formula>
    </cfRule>
    <cfRule type="expression" dxfId="517" priority="576">
      <formula>((I386-H386)/H386)&gt;0.05</formula>
    </cfRule>
  </conditionalFormatting>
  <conditionalFormatting sqref="I401:I407">
    <cfRule type="expression" dxfId="516" priority="573">
      <formula>AND(H401=0,(I401&gt;0))</formula>
    </cfRule>
    <cfRule type="expression" dxfId="515" priority="574">
      <formula>((I401-H401)/H401)&gt;0.05</formula>
    </cfRule>
  </conditionalFormatting>
  <conditionalFormatting sqref="S331:S385">
    <cfRule type="expression" dxfId="514" priority="571">
      <formula>AND(R331=0,(S331&gt;0))</formula>
    </cfRule>
    <cfRule type="expression" dxfId="513" priority="572">
      <formula>((S331-R331)/R331)&gt;0.05</formula>
    </cfRule>
  </conditionalFormatting>
  <conditionalFormatting sqref="S386:S400">
    <cfRule type="expression" dxfId="512" priority="569">
      <formula>AND(R386=0,(S386&gt;0))</formula>
    </cfRule>
    <cfRule type="expression" dxfId="511" priority="570">
      <formula>((S386-R386)/R386)&gt;0.05</formula>
    </cfRule>
  </conditionalFormatting>
  <conditionalFormatting sqref="S401:S407">
    <cfRule type="expression" dxfId="510" priority="567">
      <formula>AND(R401=0,(S401&gt;0))</formula>
    </cfRule>
    <cfRule type="expression" dxfId="509" priority="568">
      <formula>((S401-R401)/R401)&gt;0.05</formula>
    </cfRule>
  </conditionalFormatting>
  <conditionalFormatting sqref="W331:W385">
    <cfRule type="expression" dxfId="508" priority="565">
      <formula>AND(V331=0,(W331&gt;0))</formula>
    </cfRule>
    <cfRule type="expression" dxfId="507" priority="566">
      <formula>((W331-V331)/V331)&gt;0.05</formula>
    </cfRule>
  </conditionalFormatting>
  <conditionalFormatting sqref="W386:W400">
    <cfRule type="expression" dxfId="506" priority="563">
      <formula>AND(V386=0,(W386&gt;0))</formula>
    </cfRule>
    <cfRule type="expression" dxfId="505" priority="564">
      <formula>((W386-V386)/V386)&gt;0.05</formula>
    </cfRule>
  </conditionalFormatting>
  <conditionalFormatting sqref="W401:W407">
    <cfRule type="expression" dxfId="504" priority="561">
      <formula>AND(V401=0,(W401&gt;0))</formula>
    </cfRule>
    <cfRule type="expression" dxfId="503" priority="562">
      <formula>((W401-V401)/V401)&gt;0.05</formula>
    </cfRule>
  </conditionalFormatting>
  <conditionalFormatting sqref="AI386:AI399">
    <cfRule type="expression" dxfId="502" priority="557">
      <formula>AND(AH386=0,(AI386&gt;0))</formula>
    </cfRule>
    <cfRule type="expression" dxfId="501" priority="558">
      <formula>((AI386-AH386)/AH386)&gt;0.05</formula>
    </cfRule>
  </conditionalFormatting>
  <conditionalFormatting sqref="AI331:AI385">
    <cfRule type="expression" dxfId="500" priority="559">
      <formula>AND(AH331=0,(AI331&gt;0))</formula>
    </cfRule>
    <cfRule type="expression" dxfId="499" priority="560">
      <formula>((AI331-AH331)/AH331)&gt;0.05</formula>
    </cfRule>
  </conditionalFormatting>
  <conditionalFormatting sqref="AI400:AI407">
    <cfRule type="expression" dxfId="498" priority="555">
      <formula>AND(AH400=0,(AI400&gt;0))</formula>
    </cfRule>
    <cfRule type="expression" dxfId="497" priority="556">
      <formula>((AI400-AH400)/AH400)&gt;0.05</formula>
    </cfRule>
  </conditionalFormatting>
  <conditionalFormatting sqref="AM331:AM385">
    <cfRule type="expression" dxfId="496" priority="553">
      <formula>AND(AL331=0,(AM331&gt;0))</formula>
    </cfRule>
    <cfRule type="expression" dxfId="495" priority="554">
      <formula>((AM331-AL331)/AL331)&gt;0.05</formula>
    </cfRule>
  </conditionalFormatting>
  <conditionalFormatting sqref="AM386:AM399">
    <cfRule type="expression" dxfId="494" priority="551">
      <formula>AND(AL386=0,(AM386&gt;0))</formula>
    </cfRule>
    <cfRule type="expression" dxfId="493" priority="552">
      <formula>((AM386-AL386)/AL386)&gt;0.05</formula>
    </cfRule>
  </conditionalFormatting>
  <conditionalFormatting sqref="AM400:AM407">
    <cfRule type="expression" dxfId="492" priority="549">
      <formula>AND(AL400=0,(AM400&gt;0))</formula>
    </cfRule>
    <cfRule type="expression" dxfId="491" priority="550">
      <formula>((AM400-AL400)/AL400)&gt;0.05</formula>
    </cfRule>
  </conditionalFormatting>
  <conditionalFormatting sqref="AY386:AY400">
    <cfRule type="expression" dxfId="490" priority="545">
      <formula>AND(AX386=0,(AY386&gt;0))</formula>
    </cfRule>
    <cfRule type="expression" dxfId="489" priority="546">
      <formula>((AY386-AX386)/AX386)&gt;0.05</formula>
    </cfRule>
  </conditionalFormatting>
  <conditionalFormatting sqref="AY401:AY407">
    <cfRule type="expression" dxfId="488" priority="543">
      <formula>AND(AX401=0,(AY401&gt;0))</formula>
    </cfRule>
    <cfRule type="expression" dxfId="487" priority="544">
      <formula>((AY401-AX401)/AX401)&gt;0.05</formula>
    </cfRule>
  </conditionalFormatting>
  <conditionalFormatting sqref="AY331:AY385">
    <cfRule type="expression" dxfId="486" priority="547">
      <formula>AND(AX331=0,(AY331&gt;0))</formula>
    </cfRule>
    <cfRule type="expression" dxfId="485" priority="548">
      <formula>((AY331-AX331)/AX331)&gt;0.05</formula>
    </cfRule>
  </conditionalFormatting>
  <conditionalFormatting sqref="BC331:BC385">
    <cfRule type="expression" dxfId="484" priority="541">
      <formula>AND(BB331=0,(BC331&gt;0))</formula>
    </cfRule>
    <cfRule type="expression" dxfId="483" priority="542">
      <formula>((BC331-BB331)/BB331)&gt;0.05</formula>
    </cfRule>
  </conditionalFormatting>
  <conditionalFormatting sqref="BC386:BC400">
    <cfRule type="expression" dxfId="482" priority="539">
      <formula>AND(BB386=0,(BC386&gt;0))</formula>
    </cfRule>
    <cfRule type="expression" dxfId="481" priority="540">
      <formula>((BC386-BB386)/BB386)&gt;0.05</formula>
    </cfRule>
  </conditionalFormatting>
  <conditionalFormatting sqref="BC401:BC407">
    <cfRule type="expression" dxfId="480" priority="537">
      <formula>AND(BB401=0,(BC401&gt;0))</formula>
    </cfRule>
    <cfRule type="expression" dxfId="479" priority="538">
      <formula>((BC401-BB401)/BB401)&gt;0.05</formula>
    </cfRule>
  </conditionalFormatting>
  <conditionalFormatting sqref="BO331:BO385">
    <cfRule type="expression" dxfId="478" priority="535">
      <formula>AND(BN331=0,(BO331&gt;0))</formula>
    </cfRule>
    <cfRule type="expression" dxfId="477" priority="536">
      <formula>((BO331-BN331)/BN331)&gt;0.05</formula>
    </cfRule>
  </conditionalFormatting>
  <conditionalFormatting sqref="BO386:BO400">
    <cfRule type="expression" dxfId="476" priority="533">
      <formula>AND(BN386=0,(BO386&gt;0))</formula>
    </cfRule>
    <cfRule type="expression" dxfId="475" priority="534">
      <formula>((BO386-BN386)/BN386)&gt;0.05</formula>
    </cfRule>
  </conditionalFormatting>
  <conditionalFormatting sqref="BO401:BO407">
    <cfRule type="expression" dxfId="474" priority="531">
      <formula>AND(BN401=0,(BO401&gt;0))</formula>
    </cfRule>
    <cfRule type="expression" dxfId="473" priority="532">
      <formula>((BO401-BN401)/BN401)&gt;0.05</formula>
    </cfRule>
  </conditionalFormatting>
  <conditionalFormatting sqref="BS331:BS385">
    <cfRule type="expression" dxfId="472" priority="529">
      <formula>AND(BR331=0,(BS331&gt;0))</formula>
    </cfRule>
    <cfRule type="expression" dxfId="471" priority="530">
      <formula>((BS331-BR331)/BR331)&gt;0.05</formula>
    </cfRule>
  </conditionalFormatting>
  <conditionalFormatting sqref="BS386:BS400">
    <cfRule type="expression" dxfId="470" priority="527">
      <formula>AND(BR386=0,(BS386&gt;0))</formula>
    </cfRule>
    <cfRule type="expression" dxfId="469" priority="528">
      <formula>((BS386-BR386)/BR386)&gt;0.05</formula>
    </cfRule>
  </conditionalFormatting>
  <conditionalFormatting sqref="BS401:BS407">
    <cfRule type="expression" dxfId="468" priority="525">
      <formula>AND(BR401=0,(BS401&gt;0))</formula>
    </cfRule>
    <cfRule type="expression" dxfId="467" priority="526">
      <formula>((BS401-BR401)/BR401)&gt;0.05</formula>
    </cfRule>
  </conditionalFormatting>
  <conditionalFormatting sqref="CE331:CE385">
    <cfRule type="expression" dxfId="466" priority="523">
      <formula>AND(CD331=0,(CE331&gt;0))</formula>
    </cfRule>
    <cfRule type="expression" dxfId="465" priority="524">
      <formula>((CE331-CD331)/CD331)&gt;0.05</formula>
    </cfRule>
  </conditionalFormatting>
  <conditionalFormatting sqref="CE386:CE399">
    <cfRule type="expression" dxfId="464" priority="521">
      <formula>AND(CD386=0,(CE386&gt;0))</formula>
    </cfRule>
    <cfRule type="expression" dxfId="463" priority="522">
      <formula>((CE386-CD386)/CD386)&gt;0.05</formula>
    </cfRule>
  </conditionalFormatting>
  <conditionalFormatting sqref="CE400:CE407">
    <cfRule type="expression" dxfId="462" priority="519">
      <formula>AND(CD400=0,(CE400&gt;0))</formula>
    </cfRule>
    <cfRule type="expression" dxfId="461" priority="520">
      <formula>((CE400-CD400)/CD400)&gt;0.05</formula>
    </cfRule>
  </conditionalFormatting>
  <conditionalFormatting sqref="CI331:CI385">
    <cfRule type="expression" dxfId="460" priority="517">
      <formula>AND(CH331=0,(CI331&gt;0))</formula>
    </cfRule>
    <cfRule type="expression" dxfId="459" priority="518">
      <formula>((CI331-CH331)/CH331)&gt;0.05</formula>
    </cfRule>
  </conditionalFormatting>
  <conditionalFormatting sqref="CI386:CI399">
    <cfRule type="expression" dxfId="458" priority="515">
      <formula>AND(CH386=0,(CI386&gt;0))</formula>
    </cfRule>
    <cfRule type="expression" dxfId="457" priority="516">
      <formula>((CI386-CH386)/CH386)&gt;0.05</formula>
    </cfRule>
  </conditionalFormatting>
  <conditionalFormatting sqref="CI400:CI406">
    <cfRule type="expression" dxfId="456" priority="513">
      <formula>AND(CH400=0,(CI400&gt;0))</formula>
    </cfRule>
    <cfRule type="expression" dxfId="455" priority="514">
      <formula>((CI400-CH400)/CH400)&gt;0.05</formula>
    </cfRule>
  </conditionalFormatting>
  <conditionalFormatting sqref="CI407">
    <cfRule type="expression" dxfId="454" priority="511">
      <formula>AND(CH407=0,(CI407&gt;0))</formula>
    </cfRule>
    <cfRule type="expression" dxfId="453" priority="512">
      <formula>((CI407-CH407)/CH407)&gt;0.05</formula>
    </cfRule>
  </conditionalFormatting>
  <conditionalFormatting sqref="CU331:CU385">
    <cfRule type="expression" dxfId="452" priority="509">
      <formula>AND(CT331=0,(CU331&gt;0))</formula>
    </cfRule>
    <cfRule type="expression" dxfId="451" priority="510">
      <formula>((CU331-CT331)/CT331)&gt;0.05</formula>
    </cfRule>
  </conditionalFormatting>
  <conditionalFormatting sqref="CU386:CU399">
    <cfRule type="expression" dxfId="450" priority="507">
      <formula>AND(CT386=0,(CU386&gt;0))</formula>
    </cfRule>
    <cfRule type="expression" dxfId="449" priority="508">
      <formula>((CU386-CT386)/CT386)&gt;0.05</formula>
    </cfRule>
  </conditionalFormatting>
  <conditionalFormatting sqref="CU400:CU407">
    <cfRule type="expression" dxfId="448" priority="505">
      <formula>AND(CT400=0,(CU400&gt;0))</formula>
    </cfRule>
    <cfRule type="expression" dxfId="447" priority="506">
      <formula>((CU400-CT400)/CT400)&gt;0.05</formula>
    </cfRule>
  </conditionalFormatting>
  <conditionalFormatting sqref="CY331:CY385">
    <cfRule type="expression" dxfId="446" priority="503">
      <formula>AND(CX331=0,(CY331&gt;0))</formula>
    </cfRule>
    <cfRule type="expression" dxfId="445" priority="504">
      <formula>((CY331-CX331)/CX331)&gt;0.05</formula>
    </cfRule>
  </conditionalFormatting>
  <conditionalFormatting sqref="CY386:CY399">
    <cfRule type="expression" dxfId="444" priority="501">
      <formula>AND(CX386=0,(CY386&gt;0))</formula>
    </cfRule>
    <cfRule type="expression" dxfId="443" priority="502">
      <formula>((CY386-CX386)/CX386)&gt;0.05</formula>
    </cfRule>
  </conditionalFormatting>
  <conditionalFormatting sqref="CY400:CY407">
    <cfRule type="expression" dxfId="442" priority="499">
      <formula>AND(CX400=0,(CY400&gt;0))</formula>
    </cfRule>
    <cfRule type="expression" dxfId="441" priority="500">
      <formula>((CY400-CX400)/CX400)&gt;0.05</formula>
    </cfRule>
  </conditionalFormatting>
  <conditionalFormatting sqref="DW331:DW385">
    <cfRule type="expression" dxfId="440" priority="497">
      <formula>AND(DV331=0,(DW331&gt;0))</formula>
    </cfRule>
    <cfRule type="expression" dxfId="439" priority="498">
      <formula>((DW331-DV331)/DV331)&gt;0.05</formula>
    </cfRule>
  </conditionalFormatting>
  <conditionalFormatting sqref="DW386:DW399">
    <cfRule type="expression" dxfId="438" priority="495">
      <formula>AND(DV386=0,(DW386&gt;0))</formula>
    </cfRule>
    <cfRule type="expression" dxfId="437" priority="496">
      <formula>((DW386-DV386)/DV386)&gt;0.05</formula>
    </cfRule>
  </conditionalFormatting>
  <conditionalFormatting sqref="DW400:DW407">
    <cfRule type="expression" dxfId="436" priority="493">
      <formula>AND(DV400=0,(DW400&gt;0))</formula>
    </cfRule>
    <cfRule type="expression" dxfId="435" priority="494">
      <formula>((DW400-DV400)/DV400)&gt;0.05</formula>
    </cfRule>
  </conditionalFormatting>
  <conditionalFormatting sqref="EA331:EA385">
    <cfRule type="expression" dxfId="434" priority="491">
      <formula>AND(DZ331=0,(EA331&gt;0))</formula>
    </cfRule>
    <cfRule type="expression" dxfId="433" priority="492">
      <formula>((EA331-DZ331)/DZ331)&gt;0.05</formula>
    </cfRule>
  </conditionalFormatting>
  <conditionalFormatting sqref="EA386:EA399">
    <cfRule type="expression" dxfId="432" priority="489">
      <formula>AND(DZ386=0,(EA386&gt;0))</formula>
    </cfRule>
    <cfRule type="expression" dxfId="431" priority="490">
      <formula>((EA386-DZ386)/DZ386)&gt;0.05</formula>
    </cfRule>
  </conditionalFormatting>
  <conditionalFormatting sqref="EA400:EA407">
    <cfRule type="expression" dxfId="430" priority="487">
      <formula>AND(DZ400=0,(EA400&gt;0))</formula>
    </cfRule>
    <cfRule type="expression" dxfId="429" priority="488">
      <formula>((EA400-DZ400)/DZ400)&gt;0.05</formula>
    </cfRule>
  </conditionalFormatting>
  <conditionalFormatting sqref="EM400:EM407">
    <cfRule type="expression" dxfId="428" priority="481">
      <formula>AND(EL400=0,(EM400&gt;0))</formula>
    </cfRule>
    <cfRule type="expression" dxfId="427" priority="482">
      <formula>((EM400-EL400)/EL400)&gt;0.05</formula>
    </cfRule>
  </conditionalFormatting>
  <conditionalFormatting sqref="EM331:EM385">
    <cfRule type="expression" dxfId="426" priority="485">
      <formula>AND(EL331=0,(EM331&gt;0))</formula>
    </cfRule>
    <cfRule type="expression" dxfId="425" priority="486">
      <formula>((EM331-EL331)/EL331)&gt;0.05</formula>
    </cfRule>
  </conditionalFormatting>
  <conditionalFormatting sqref="EM386:EM399">
    <cfRule type="expression" dxfId="424" priority="483">
      <formula>AND(EL386=0,(EM386&gt;0))</formula>
    </cfRule>
    <cfRule type="expression" dxfId="423" priority="484">
      <formula>((EM386-EL386)/EL386)&gt;0.05</formula>
    </cfRule>
  </conditionalFormatting>
  <conditionalFormatting sqref="EQ331:EQ385">
    <cfRule type="expression" dxfId="422" priority="479">
      <formula>AND(EP331=0,(EQ331&gt;0))</formula>
    </cfRule>
    <cfRule type="expression" dxfId="421" priority="480">
      <formula>((EQ331-EP331)/EP331)&gt;0.05</formula>
    </cfRule>
  </conditionalFormatting>
  <conditionalFormatting sqref="EQ386:EQ399">
    <cfRule type="expression" dxfId="420" priority="477">
      <formula>AND(EP386=0,(EQ386&gt;0))</formula>
    </cfRule>
    <cfRule type="expression" dxfId="419" priority="478">
      <formula>((EQ386-EP386)/EP386)&gt;0.05</formula>
    </cfRule>
  </conditionalFormatting>
  <conditionalFormatting sqref="EQ400:EQ407">
    <cfRule type="expression" dxfId="418" priority="475">
      <formula>AND(EP400=0,(EQ400&gt;0))</formula>
    </cfRule>
    <cfRule type="expression" dxfId="417" priority="476">
      <formula>((EQ400-EP400)/EP400)&gt;0.05</formula>
    </cfRule>
  </conditionalFormatting>
  <conditionalFormatting sqref="FC331:FC385">
    <cfRule type="expression" dxfId="416" priority="473">
      <formula>AND(FB331=0,(FC331&gt;0))</formula>
    </cfRule>
    <cfRule type="expression" dxfId="415" priority="474">
      <formula>((FC331-FB331)/FB331)&gt;0.05</formula>
    </cfRule>
  </conditionalFormatting>
  <conditionalFormatting sqref="FC386:FC399">
    <cfRule type="expression" dxfId="414" priority="471">
      <formula>AND(FB386=0,(FC386&gt;0))</formula>
    </cfRule>
    <cfRule type="expression" dxfId="413" priority="472">
      <formula>((FC386-FB386)/FB386)&gt;0.05</formula>
    </cfRule>
  </conditionalFormatting>
  <conditionalFormatting sqref="FC400:FC407">
    <cfRule type="expression" dxfId="412" priority="469">
      <formula>AND(FB400=0,(FC400&gt;0))</formula>
    </cfRule>
    <cfRule type="expression" dxfId="411" priority="470">
      <formula>((FC400-FB400)/FB400)&gt;0.05</formula>
    </cfRule>
  </conditionalFormatting>
  <conditionalFormatting sqref="FG331:FG385">
    <cfRule type="expression" dxfId="410" priority="467">
      <formula>AND(FF331=0,(FG331&gt;0))</formula>
    </cfRule>
    <cfRule type="expression" dxfId="409" priority="468">
      <formula>((FG331-FF331)/FF331)&gt;0.05</formula>
    </cfRule>
  </conditionalFormatting>
  <conditionalFormatting sqref="FG386:FG399">
    <cfRule type="expression" dxfId="408" priority="465">
      <formula>AND(FF386=0,(FG386&gt;0))</formula>
    </cfRule>
    <cfRule type="expression" dxfId="407" priority="466">
      <formula>((FG386-FF386)/FF386)&gt;0.05</formula>
    </cfRule>
  </conditionalFormatting>
  <conditionalFormatting sqref="FG400:FG407">
    <cfRule type="expression" dxfId="406" priority="463">
      <formula>AND(FF400=0,(FG400&gt;0))</formula>
    </cfRule>
    <cfRule type="expression" dxfId="405" priority="464">
      <formula>((FG400-FF400)/FF400)&gt;0.05</formula>
    </cfRule>
  </conditionalFormatting>
  <conditionalFormatting sqref="FS331:FS385">
    <cfRule type="expression" dxfId="404" priority="461">
      <formula>AND(FR331=0,(FS331&gt;0))</formula>
    </cfRule>
    <cfRule type="expression" dxfId="403" priority="462">
      <formula>((FS331-FR331)/FR331)&gt;0.05</formula>
    </cfRule>
  </conditionalFormatting>
  <conditionalFormatting sqref="FS386:FS399">
    <cfRule type="expression" dxfId="402" priority="459">
      <formula>AND(FR386=0,(FS386&gt;0))</formula>
    </cfRule>
    <cfRule type="expression" dxfId="401" priority="460">
      <formula>((FS386-FR386)/FR386)&gt;0.05</formula>
    </cfRule>
  </conditionalFormatting>
  <conditionalFormatting sqref="FS400:FS407">
    <cfRule type="expression" dxfId="400" priority="457">
      <formula>AND(FR400=0,(FS400&gt;0))</formula>
    </cfRule>
    <cfRule type="expression" dxfId="399" priority="458">
      <formula>((FS400-FR400)/FR400)&gt;0.05</formula>
    </cfRule>
  </conditionalFormatting>
  <conditionalFormatting sqref="FW331:FW385">
    <cfRule type="expression" dxfId="398" priority="455">
      <formula>AND(FV331=0,(FW331&gt;0))</formula>
    </cfRule>
    <cfRule type="expression" dxfId="397" priority="456">
      <formula>((FW331-FV331)/FV331)&gt;0.05</formula>
    </cfRule>
  </conditionalFormatting>
  <conditionalFormatting sqref="FW386:FW399">
    <cfRule type="expression" dxfId="396" priority="453">
      <formula>AND(FV386=0,(FW386&gt;0))</formula>
    </cfRule>
    <cfRule type="expression" dxfId="395" priority="454">
      <formula>((FW386-FV386)/FV386)&gt;0.05</formula>
    </cfRule>
  </conditionalFormatting>
  <conditionalFormatting sqref="FW400:FW407">
    <cfRule type="expression" dxfId="394" priority="451">
      <formula>AND(FV400=0,(FW400&gt;0))</formula>
    </cfRule>
    <cfRule type="expression" dxfId="393" priority="452">
      <formula>((FW400-FV400)/FV400)&gt;0.05</formula>
    </cfRule>
  </conditionalFormatting>
  <conditionalFormatting sqref="GA331:GA385">
    <cfRule type="expression" dxfId="392" priority="449">
      <formula>AND(FZ331=0,(GA331&gt;0))</formula>
    </cfRule>
    <cfRule type="expression" dxfId="391" priority="450">
      <formula>((GA331-FZ331)/FZ331)&gt;0.05</formula>
    </cfRule>
  </conditionalFormatting>
  <conditionalFormatting sqref="GA386:GA399">
    <cfRule type="expression" dxfId="390" priority="447">
      <formula>AND(FZ386=0,(GA386&gt;0))</formula>
    </cfRule>
    <cfRule type="expression" dxfId="389" priority="448">
      <formula>((GA386-FZ386)/FZ386)&gt;0.05</formula>
    </cfRule>
  </conditionalFormatting>
  <conditionalFormatting sqref="GA400:GA407">
    <cfRule type="expression" dxfId="388" priority="445">
      <formula>AND(FZ400=0,(GA400&gt;0))</formula>
    </cfRule>
    <cfRule type="expression" dxfId="387" priority="446">
      <formula>((GA400-FZ400)/FZ400)&gt;0.05</formula>
    </cfRule>
  </conditionalFormatting>
  <conditionalFormatting sqref="AI9:AI23 AY9:AY23 BO9:BO23 CE9:CE23 EM9:EM23">
    <cfRule type="expression" dxfId="386" priority="441">
      <formula>AND(AH9=0,(AI9&gt;0))</formula>
    </cfRule>
    <cfRule type="expression" dxfId="385" priority="442">
      <formula>((AI9-AH9)/AH9)&gt;0.05</formula>
    </cfRule>
  </conditionalFormatting>
  <conditionalFormatting sqref="G19:G23">
    <cfRule type="expression" dxfId="384" priority="440">
      <formula>((G19-F19)/F19)&gt;0.05</formula>
    </cfRule>
  </conditionalFormatting>
  <conditionalFormatting sqref="G19:G23">
    <cfRule type="expression" dxfId="383" priority="439">
      <formula>AND(F19=0,(G19&gt;0))</formula>
    </cfRule>
  </conditionalFormatting>
  <conditionalFormatting sqref="AM9:AM23">
    <cfRule type="expression" dxfId="382" priority="429">
      <formula>AND(AL9=0,(AM9&gt;0))</formula>
    </cfRule>
    <cfRule type="expression" dxfId="381" priority="430">
      <formula>((AM9-AL9)/AL9)&gt;0.05</formula>
    </cfRule>
  </conditionalFormatting>
  <conditionalFormatting sqref="W19:W23">
    <cfRule type="expression" dxfId="380" priority="434">
      <formula>((W19-V19)/V19)&gt;0.05</formula>
    </cfRule>
  </conditionalFormatting>
  <conditionalFormatting sqref="W19:W23">
    <cfRule type="expression" dxfId="379" priority="433">
      <formula>AND(V19=0,(W19&gt;0))</formula>
    </cfRule>
  </conditionalFormatting>
  <conditionalFormatting sqref="I19:I23">
    <cfRule type="expression" dxfId="378" priority="438">
      <formula>((I19-H19)/H19)&gt;0.05</formula>
    </cfRule>
  </conditionalFormatting>
  <conditionalFormatting sqref="I19:I23">
    <cfRule type="expression" dxfId="377" priority="437">
      <formula>AND(H19=0,(I19&gt;0))</formula>
    </cfRule>
  </conditionalFormatting>
  <conditionalFormatting sqref="S19:S23">
    <cfRule type="expression" dxfId="376" priority="436">
      <formula>((S19-R19)/R19)&gt;0.05</formula>
    </cfRule>
  </conditionalFormatting>
  <conditionalFormatting sqref="S19:S23">
    <cfRule type="expression" dxfId="375" priority="435">
      <formula>AND(R19=0,(S19&gt;0))</formula>
    </cfRule>
  </conditionalFormatting>
  <conditionalFormatting sqref="AA19:AA23">
    <cfRule type="expression" dxfId="374" priority="432">
      <formula>((AA19-Z19)/Z19)&gt;0.05</formula>
    </cfRule>
  </conditionalFormatting>
  <conditionalFormatting sqref="AA19:AA23">
    <cfRule type="expression" dxfId="373" priority="431">
      <formula>AND(Z19=0,(AA19&gt;0))</formula>
    </cfRule>
  </conditionalFormatting>
  <conditionalFormatting sqref="AQ9:AQ23">
    <cfRule type="expression" dxfId="372" priority="427">
      <formula>AND(AP9=0,(AQ9&gt;0))</formula>
    </cfRule>
    <cfRule type="expression" dxfId="371" priority="428">
      <formula>((AQ9-AP9)/AP9)&gt;0.05</formula>
    </cfRule>
  </conditionalFormatting>
  <conditionalFormatting sqref="BC9:BC23">
    <cfRule type="expression" dxfId="370" priority="425">
      <formula>AND(BB9=0,(BC9&gt;0))</formula>
    </cfRule>
    <cfRule type="expression" dxfId="369" priority="426">
      <formula>((BC9-BB9)/BB9)&gt;0.05</formula>
    </cfRule>
  </conditionalFormatting>
  <conditionalFormatting sqref="BG9:BG23">
    <cfRule type="expression" dxfId="368" priority="423">
      <formula>AND(BF9=0,(BG9&gt;0))</formula>
    </cfRule>
    <cfRule type="expression" dxfId="367" priority="424">
      <formula>((BG9-BF9)/BF9)&gt;0.05</formula>
    </cfRule>
  </conditionalFormatting>
  <conditionalFormatting sqref="BS9:BS23">
    <cfRule type="expression" dxfId="366" priority="421">
      <formula>AND(BR9=0,(BS9&gt;0))</formula>
    </cfRule>
    <cfRule type="expression" dxfId="365" priority="422">
      <formula>((BS9-BR9)/BR9)&gt;0.05</formula>
    </cfRule>
  </conditionalFormatting>
  <conditionalFormatting sqref="BW9:BW23">
    <cfRule type="expression" dxfId="364" priority="419">
      <formula>AND(BV9=0,(BW9&gt;0))</formula>
    </cfRule>
    <cfRule type="expression" dxfId="363" priority="420">
      <formula>((BW9-BV9)/BV9)&gt;0.05</formula>
    </cfRule>
  </conditionalFormatting>
  <conditionalFormatting sqref="CI9:CI23">
    <cfRule type="expression" dxfId="362" priority="417">
      <formula>AND(CH9=0,(CI9&gt;0))</formula>
    </cfRule>
    <cfRule type="expression" dxfId="361" priority="418">
      <formula>((CI9-CH9)/CH9)&gt;0.05</formula>
    </cfRule>
  </conditionalFormatting>
  <conditionalFormatting sqref="CM9:CM23">
    <cfRule type="expression" dxfId="360" priority="415">
      <formula>AND(CL9=0,(CM9&gt;0))</formula>
    </cfRule>
    <cfRule type="expression" dxfId="359" priority="416">
      <formula>((CM9-CL9)/CL9)&gt;0.05</formula>
    </cfRule>
  </conditionalFormatting>
  <conditionalFormatting sqref="CU9:CU23">
    <cfRule type="expression" dxfId="358" priority="413">
      <formula>AND(CT9=0,(CU9&gt;0))</formula>
    </cfRule>
    <cfRule type="expression" dxfId="357" priority="414">
      <formula>((CU9-CT9)/CT9)&gt;0.05</formula>
    </cfRule>
  </conditionalFormatting>
  <conditionalFormatting sqref="CY9:CY23">
    <cfRule type="expression" dxfId="356" priority="411">
      <formula>AND(CX9=0,(CY9&gt;0))</formula>
    </cfRule>
    <cfRule type="expression" dxfId="355" priority="412">
      <formula>((CY9-CX9)/CX9)&gt;0.05</formula>
    </cfRule>
  </conditionalFormatting>
  <conditionalFormatting sqref="DC9:DC23">
    <cfRule type="expression" dxfId="354" priority="409">
      <formula>AND(DB9=0,(DC9&gt;0))</formula>
    </cfRule>
    <cfRule type="expression" dxfId="353" priority="410">
      <formula>((DC9-DB9)/DB9)&gt;0.05</formula>
    </cfRule>
  </conditionalFormatting>
  <conditionalFormatting sqref="DW9:DW23">
    <cfRule type="expression" dxfId="352" priority="407">
      <formula>AND(DV9=0,(DW9&gt;0))</formula>
    </cfRule>
    <cfRule type="expression" dxfId="351" priority="408">
      <formula>((DW9-DV9)/DV9)&gt;0.05</formula>
    </cfRule>
  </conditionalFormatting>
  <conditionalFormatting sqref="EA9:EA23">
    <cfRule type="expression" dxfId="350" priority="405">
      <formula>AND(DZ9=0,(EA9&gt;0))</formula>
    </cfRule>
    <cfRule type="expression" dxfId="349" priority="406">
      <formula>((EA9-DZ9)/DZ9)&gt;0.05</formula>
    </cfRule>
  </conditionalFormatting>
  <conditionalFormatting sqref="EE9:EE23">
    <cfRule type="expression" dxfId="348" priority="403">
      <formula>AND(ED9=0,(EE9&gt;0))</formula>
    </cfRule>
    <cfRule type="expression" dxfId="347" priority="404">
      <formula>((EE9-ED9)/ED9)&gt;0.05</formula>
    </cfRule>
  </conditionalFormatting>
  <conditionalFormatting sqref="EQ9:EQ23">
    <cfRule type="expression" dxfId="346" priority="401">
      <formula>AND(EP9=0,(EQ9&gt;0))</formula>
    </cfRule>
    <cfRule type="expression" dxfId="345" priority="402">
      <formula>((EQ9-EP9)/EP9)&gt;0.05</formula>
    </cfRule>
  </conditionalFormatting>
  <conditionalFormatting sqref="EU9:EU23">
    <cfRule type="expression" dxfId="344" priority="399">
      <formula>AND(ET9=0,(EU9&gt;0))</formula>
    </cfRule>
    <cfRule type="expression" dxfId="343" priority="400">
      <formula>((EU9-ET9)/ET9)&gt;0.05</formula>
    </cfRule>
  </conditionalFormatting>
  <conditionalFormatting sqref="FC9:FC23">
    <cfRule type="expression" dxfId="342" priority="397">
      <formula>AND(FB9=0,(FC9&gt;0))</formula>
    </cfRule>
    <cfRule type="expression" dxfId="341" priority="398">
      <formula>((FC9-FB9)/FB9)&gt;0.05</formula>
    </cfRule>
  </conditionalFormatting>
  <conditionalFormatting sqref="FG9:FG23">
    <cfRule type="expression" dxfId="340" priority="395">
      <formula>AND(FF9=0,(FG9&gt;0))</formula>
    </cfRule>
    <cfRule type="expression" dxfId="339" priority="396">
      <formula>((FG9-FF9)/FF9)&gt;0.05</formula>
    </cfRule>
  </conditionalFormatting>
  <conditionalFormatting sqref="FK9:FK23">
    <cfRule type="expression" dxfId="338" priority="393">
      <formula>AND(FJ9=0,(FK9&gt;0))</formula>
    </cfRule>
    <cfRule type="expression" dxfId="337" priority="394">
      <formula>((FK9-FJ9)/FJ9)&gt;0.05</formula>
    </cfRule>
  </conditionalFormatting>
  <conditionalFormatting sqref="GA9:GA23">
    <cfRule type="expression" dxfId="336" priority="391">
      <formula>AND(FZ9=0,(GA9&gt;0))</formula>
    </cfRule>
    <cfRule type="expression" dxfId="335" priority="392">
      <formula>((GA9-FZ9)/FZ9)&gt;0.05</formula>
    </cfRule>
  </conditionalFormatting>
  <conditionalFormatting sqref="FS9:FS23">
    <cfRule type="expression" dxfId="334" priority="389">
      <formula>AND(FR9=0,(FS9&gt;0))</formula>
    </cfRule>
    <cfRule type="expression" dxfId="333" priority="390">
      <formula>((FS9-FR9)/FR9)&gt;0.05</formula>
    </cfRule>
  </conditionalFormatting>
  <conditionalFormatting sqref="FW9:FW23">
    <cfRule type="expression" dxfId="332" priority="387">
      <formula>AND(FV9=0,(FW9&gt;0))</formula>
    </cfRule>
    <cfRule type="expression" dxfId="331" priority="388">
      <formula>((FW9-FV9)/FV9)&gt;0.05</formula>
    </cfRule>
  </conditionalFormatting>
  <conditionalFormatting sqref="EM440:EM445 EM432">
    <cfRule type="expression" dxfId="330" priority="361">
      <formula>AND(EL432=0,(EM432&gt;0))</formula>
    </cfRule>
    <cfRule type="expression" dxfId="329" priority="362">
      <formula>((EM432-EL432)/EL432)&gt;0.05</formula>
    </cfRule>
  </conditionalFormatting>
  <conditionalFormatting sqref="EM408:EM431 EM433:EM439">
    <cfRule type="expression" dxfId="328" priority="359">
      <formula>AND(EL408=0,(EM408&gt;0))</formula>
    </cfRule>
    <cfRule type="expression" dxfId="327" priority="360">
      <formula>((EM408-EL408)/EL408)&gt;0.05</formula>
    </cfRule>
  </conditionalFormatting>
  <conditionalFormatting sqref="CE408:CE431 CE433:CE439">
    <cfRule type="expression" dxfId="326" priority="363">
      <formula>AND(CD408=0,(CE408&gt;0))</formula>
    </cfRule>
    <cfRule type="expression" dxfId="325" priority="364">
      <formula>((CE408-CD408)/CD408)&gt;0.05</formula>
    </cfRule>
  </conditionalFormatting>
  <conditionalFormatting sqref="G440:G445 G432 AI440:AI445 AI432">
    <cfRule type="expression" dxfId="324" priority="383">
      <formula>AND(F432=0,(G432&gt;0))</formula>
    </cfRule>
    <cfRule type="expression" dxfId="323" priority="384">
      <formula>((G432-F432)/F432)&gt;0.05</formula>
    </cfRule>
  </conditionalFormatting>
  <conditionalFormatting sqref="G408:G431 G433:G439">
    <cfRule type="expression" dxfId="322" priority="381">
      <formula>AND(F408=0,(G408&gt;0))</formula>
    </cfRule>
    <cfRule type="expression" dxfId="321" priority="382">
      <formula>((G408-F408)/F408)&gt;0.05</formula>
    </cfRule>
  </conditionalFormatting>
  <conditionalFormatting sqref="AI408:AI431 AI433:AI439">
    <cfRule type="expression" dxfId="320" priority="379">
      <formula>AND(AH408=0,(AI408&gt;0))</formula>
    </cfRule>
    <cfRule type="expression" dxfId="319" priority="380">
      <formula>((AI408-AH408)/AH408)&gt;0.05</formula>
    </cfRule>
  </conditionalFormatting>
  <conditionalFormatting sqref="M440:M445 M432">
    <cfRule type="expression" dxfId="318" priority="377">
      <formula>AND(L432=0,(M432&gt;0))</formula>
    </cfRule>
    <cfRule type="expression" dxfId="317" priority="378">
      <formula>((M432-L432)/L432)&gt;0.05</formula>
    </cfRule>
  </conditionalFormatting>
  <conditionalFormatting sqref="M408:M431 M433:M439">
    <cfRule type="expression" dxfId="316" priority="375">
      <formula>AND(L408=0,(M408&gt;0))</formula>
    </cfRule>
    <cfRule type="expression" dxfId="315" priority="376">
      <formula>((M408-L408)/L408)&gt;0.05</formula>
    </cfRule>
  </conditionalFormatting>
  <conditionalFormatting sqref="AY440:AY445 AY432">
    <cfRule type="expression" dxfId="314" priority="373">
      <formula>AND(AX432=0,(AY432&gt;0))</formula>
    </cfRule>
    <cfRule type="expression" dxfId="313" priority="374">
      <formula>((AY432-AX432)/AX432)&gt;0.05</formula>
    </cfRule>
  </conditionalFormatting>
  <conditionalFormatting sqref="AY408:AY431 AY433:AY439">
    <cfRule type="expression" dxfId="312" priority="371">
      <formula>AND(AX408=0,(AY408&gt;0))</formula>
    </cfRule>
    <cfRule type="expression" dxfId="311" priority="372">
      <formula>((AY408-AX408)/AX408)&gt;0.05</formula>
    </cfRule>
  </conditionalFormatting>
  <conditionalFormatting sqref="BO440:BO445 BO432">
    <cfRule type="expression" dxfId="310" priority="369">
      <formula>AND(BN432=0,(BO432&gt;0))</formula>
    </cfRule>
    <cfRule type="expression" dxfId="309" priority="370">
      <formula>((BO432-BN432)/BN432)&gt;0.05</formula>
    </cfRule>
  </conditionalFormatting>
  <conditionalFormatting sqref="BO408:BO431 BO433:BO439">
    <cfRule type="expression" dxfId="308" priority="367">
      <formula>AND(BN408=0,(BO408&gt;0))</formula>
    </cfRule>
    <cfRule type="expression" dxfId="307" priority="368">
      <formula>((BO408-BN408)/BN408)&gt;0.05</formula>
    </cfRule>
  </conditionalFormatting>
  <conditionalFormatting sqref="CE440:CE445 CE432">
    <cfRule type="expression" dxfId="306" priority="365">
      <formula>AND(CD432=0,(CE432&gt;0))</formula>
    </cfRule>
    <cfRule type="expression" dxfId="305" priority="366">
      <formula>((CE432-CD432)/CD432)&gt;0.05</formula>
    </cfRule>
  </conditionalFormatting>
  <conditionalFormatting sqref="I440:I445 I432">
    <cfRule type="expression" dxfId="304" priority="357">
      <formula>AND(H432=0,(I432&gt;0))</formula>
    </cfRule>
    <cfRule type="expression" dxfId="303" priority="358">
      <formula>((I432-H432)/H432)&gt;0.05</formula>
    </cfRule>
  </conditionalFormatting>
  <conditionalFormatting sqref="I408:I431 I433:I439">
    <cfRule type="expression" dxfId="302" priority="355">
      <formula>AND(H408=0,(I408&gt;0))</formula>
    </cfRule>
    <cfRule type="expression" dxfId="301" priority="356">
      <formula>((I408-H408)/H408)&gt;0.05</formula>
    </cfRule>
  </conditionalFormatting>
  <conditionalFormatting sqref="AA408:AA431 AA433:AA439">
    <cfRule type="expression" dxfId="300" priority="343">
      <formula>AND(Z408=0,(AA408&gt;0))</formula>
    </cfRule>
    <cfRule type="expression" dxfId="299" priority="344">
      <formula>((AA408-Z408)/Z408)&gt;0.05</formula>
    </cfRule>
  </conditionalFormatting>
  <conditionalFormatting sqref="S440:S445 S432">
    <cfRule type="expression" dxfId="298" priority="353">
      <formula>AND(R432=0,(S432&gt;0))</formula>
    </cfRule>
    <cfRule type="expression" dxfId="297" priority="354">
      <formula>((S432-R432)/R432)&gt;0.05</formula>
    </cfRule>
  </conditionalFormatting>
  <conditionalFormatting sqref="S408:S431 S433:S439">
    <cfRule type="expression" dxfId="296" priority="351">
      <formula>AND(R408=0,(S408&gt;0))</formula>
    </cfRule>
    <cfRule type="expression" dxfId="295" priority="352">
      <formula>((S408-R408)/R408)&gt;0.05</formula>
    </cfRule>
  </conditionalFormatting>
  <conditionalFormatting sqref="W440:W445 W432">
    <cfRule type="expression" dxfId="294" priority="349">
      <formula>AND(V432=0,(W432&gt;0))</formula>
    </cfRule>
    <cfRule type="expression" dxfId="293" priority="350">
      <formula>((W432-V432)/V432)&gt;0.05</formula>
    </cfRule>
  </conditionalFormatting>
  <conditionalFormatting sqref="W408:W431 W433:W439">
    <cfRule type="expression" dxfId="292" priority="347">
      <formula>AND(V408=0,(W408&gt;0))</formula>
    </cfRule>
    <cfRule type="expression" dxfId="291" priority="348">
      <formula>((W408-V408)/V408)&gt;0.05</formula>
    </cfRule>
  </conditionalFormatting>
  <conditionalFormatting sqref="AA440:AA445 AA432">
    <cfRule type="expression" dxfId="290" priority="345">
      <formula>AND(Z432=0,(AA432&gt;0))</formula>
    </cfRule>
    <cfRule type="expression" dxfId="289" priority="346">
      <formula>((AA432-Z432)/Z432)&gt;0.05</formula>
    </cfRule>
  </conditionalFormatting>
  <conditionalFormatting sqref="AM440:AM445 AM432">
    <cfRule type="expression" dxfId="288" priority="341">
      <formula>AND(AL432=0,(AM432&gt;0))</formula>
    </cfRule>
    <cfRule type="expression" dxfId="287" priority="342">
      <formula>((AM432-AL432)/AL432)&gt;0.05</formula>
    </cfRule>
  </conditionalFormatting>
  <conditionalFormatting sqref="AM408:AM431 AM433:AM439">
    <cfRule type="expression" dxfId="286" priority="339">
      <formula>AND(AL408=0,(AM408&gt;0))</formula>
    </cfRule>
    <cfRule type="expression" dxfId="285" priority="340">
      <formula>((AM408-AL408)/AL408)&gt;0.05</formula>
    </cfRule>
  </conditionalFormatting>
  <conditionalFormatting sqref="AQ440:AQ445 AQ432">
    <cfRule type="expression" dxfId="284" priority="337">
      <formula>AND(AP432=0,(AQ432&gt;0))</formula>
    </cfRule>
    <cfRule type="expression" dxfId="283" priority="338">
      <formula>((AQ432-AP432)/AP432)&gt;0.05</formula>
    </cfRule>
  </conditionalFormatting>
  <conditionalFormatting sqref="AQ408:AQ431 AQ433:AQ439">
    <cfRule type="expression" dxfId="282" priority="335">
      <formula>AND(AP408=0,(AQ408&gt;0))</formula>
    </cfRule>
    <cfRule type="expression" dxfId="281" priority="336">
      <formula>((AQ408-AP408)/AP408)&gt;0.05</formula>
    </cfRule>
  </conditionalFormatting>
  <conditionalFormatting sqref="BC440:BC445 BC432">
    <cfRule type="expression" dxfId="280" priority="333">
      <formula>AND(BB432=0,(BC432&gt;0))</formula>
    </cfRule>
    <cfRule type="expression" dxfId="279" priority="334">
      <formula>((BC432-BB432)/BB432)&gt;0.05</formula>
    </cfRule>
  </conditionalFormatting>
  <conditionalFormatting sqref="BC408:BC431 BC433:BC439">
    <cfRule type="expression" dxfId="278" priority="331">
      <formula>AND(BB408=0,(BC408&gt;0))</formula>
    </cfRule>
    <cfRule type="expression" dxfId="277" priority="332">
      <formula>((BC408-BB408)/BB408)&gt;0.05</formula>
    </cfRule>
  </conditionalFormatting>
  <conditionalFormatting sqref="BG440:BG445 BG432">
    <cfRule type="expression" dxfId="276" priority="329">
      <formula>AND(BF432=0,(BG432&gt;0))</formula>
    </cfRule>
    <cfRule type="expression" dxfId="275" priority="330">
      <formula>((BG432-BF432)/BF432)&gt;0.05</formula>
    </cfRule>
  </conditionalFormatting>
  <conditionalFormatting sqref="BG408:BG431 BG433:BG439">
    <cfRule type="expression" dxfId="274" priority="327">
      <formula>AND(BF408=0,(BG408&gt;0))</formula>
    </cfRule>
    <cfRule type="expression" dxfId="273" priority="328">
      <formula>((BG408-BF408)/BF408)&gt;0.05</formula>
    </cfRule>
  </conditionalFormatting>
  <conditionalFormatting sqref="BS440:BS445 BS432">
    <cfRule type="expression" dxfId="272" priority="325">
      <formula>AND(BR432=0,(BS432&gt;0))</formula>
    </cfRule>
    <cfRule type="expression" dxfId="271" priority="326">
      <formula>((BS432-BR432)/BR432)&gt;0.05</formula>
    </cfRule>
  </conditionalFormatting>
  <conditionalFormatting sqref="BS408:BS431 BS433:BS439">
    <cfRule type="expression" dxfId="270" priority="323">
      <formula>AND(BR408=0,(BS408&gt;0))</formula>
    </cfRule>
    <cfRule type="expression" dxfId="269" priority="324">
      <formula>((BS408-BR408)/BR408)&gt;0.05</formula>
    </cfRule>
  </conditionalFormatting>
  <conditionalFormatting sqref="BW440:BW445 BW432">
    <cfRule type="expression" dxfId="268" priority="321">
      <formula>AND(BV432=0,(BW432&gt;0))</formula>
    </cfRule>
    <cfRule type="expression" dxfId="267" priority="322">
      <formula>((BW432-BV432)/BV432)&gt;0.05</formula>
    </cfRule>
  </conditionalFormatting>
  <conditionalFormatting sqref="BW408:BW431 BW433:BW439">
    <cfRule type="expression" dxfId="266" priority="319">
      <formula>AND(BV408=0,(BW408&gt;0))</formula>
    </cfRule>
    <cfRule type="expression" dxfId="265" priority="320">
      <formula>((BW408-BV408)/BV408)&gt;0.05</formula>
    </cfRule>
  </conditionalFormatting>
  <conditionalFormatting sqref="CI440:CI445 CI432">
    <cfRule type="expression" dxfId="264" priority="317">
      <formula>AND(CH432=0,(CI432&gt;0))</formula>
    </cfRule>
    <cfRule type="expression" dxfId="263" priority="318">
      <formula>((CI432-CH432)/CH432)&gt;0.05</formula>
    </cfRule>
  </conditionalFormatting>
  <conditionalFormatting sqref="CI408:CI431 CI433:CI439">
    <cfRule type="expression" dxfId="262" priority="315">
      <formula>AND(CH408=0,(CI408&gt;0))</formula>
    </cfRule>
    <cfRule type="expression" dxfId="261" priority="316">
      <formula>((CI408-CH408)/CH408)&gt;0.05</formula>
    </cfRule>
  </conditionalFormatting>
  <conditionalFormatting sqref="CM440:CM445 CM432">
    <cfRule type="expression" dxfId="260" priority="313">
      <formula>AND(CL432=0,(CM432&gt;0))</formula>
    </cfRule>
    <cfRule type="expression" dxfId="259" priority="314">
      <formula>((CM432-CL432)/CL432)&gt;0.05</formula>
    </cfRule>
  </conditionalFormatting>
  <conditionalFormatting sqref="CM408:CM431 CM433:CM439">
    <cfRule type="expression" dxfId="258" priority="311">
      <formula>AND(CL408=0,(CM408&gt;0))</formula>
    </cfRule>
    <cfRule type="expression" dxfId="257" priority="312">
      <formula>((CM408-CL408)/CL408)&gt;0.05</formula>
    </cfRule>
  </conditionalFormatting>
  <conditionalFormatting sqref="CU440:CU445 CU432">
    <cfRule type="expression" dxfId="256" priority="309">
      <formula>AND(CT432=0,(CU432&gt;0))</formula>
    </cfRule>
    <cfRule type="expression" dxfId="255" priority="310">
      <formula>((CU432-CT432)/CT432)&gt;0.05</formula>
    </cfRule>
  </conditionalFormatting>
  <conditionalFormatting sqref="CU408:CU431 CU433:CU439">
    <cfRule type="expression" dxfId="254" priority="307">
      <formula>AND(CT408=0,(CU408&gt;0))</formula>
    </cfRule>
    <cfRule type="expression" dxfId="253" priority="308">
      <formula>((CU408-CT408)/CT408)&gt;0.05</formula>
    </cfRule>
  </conditionalFormatting>
  <conditionalFormatting sqref="CY440:CY445 CY432">
    <cfRule type="expression" dxfId="252" priority="305">
      <formula>AND(CX432=0,(CY432&gt;0))</formula>
    </cfRule>
    <cfRule type="expression" dxfId="251" priority="306">
      <formula>((CY432-CX432)/CX432)&gt;0.05</formula>
    </cfRule>
  </conditionalFormatting>
  <conditionalFormatting sqref="CY408:CY431 CY433:CY439">
    <cfRule type="expression" dxfId="250" priority="303">
      <formula>AND(CX408=0,(CY408&gt;0))</formula>
    </cfRule>
    <cfRule type="expression" dxfId="249" priority="304">
      <formula>((CY408-CX408)/CX408)&gt;0.05</formula>
    </cfRule>
  </conditionalFormatting>
  <conditionalFormatting sqref="DC440:DC445 DC432">
    <cfRule type="expression" dxfId="248" priority="301">
      <formula>AND(DB432=0,(DC432&gt;0))</formula>
    </cfRule>
    <cfRule type="expression" dxfId="247" priority="302">
      <formula>((DC432-DB432)/DB432)&gt;0.05</formula>
    </cfRule>
  </conditionalFormatting>
  <conditionalFormatting sqref="DC408:DC431 DC433:DC439">
    <cfRule type="expression" dxfId="246" priority="299">
      <formula>AND(DB408=0,(DC408&gt;0))</formula>
    </cfRule>
    <cfRule type="expression" dxfId="245" priority="300">
      <formula>((DC408-DB408)/DB408)&gt;0.05</formula>
    </cfRule>
  </conditionalFormatting>
  <conditionalFormatting sqref="DW440:DW445 DW432">
    <cfRule type="expression" dxfId="244" priority="297">
      <formula>AND(DV432=0,(DW432&gt;0))</formula>
    </cfRule>
    <cfRule type="expression" dxfId="243" priority="298">
      <formula>((DW432-DV432)/DV432)&gt;0.05</formula>
    </cfRule>
  </conditionalFormatting>
  <conditionalFormatting sqref="DW408:DW431 DW433:DW439">
    <cfRule type="expression" dxfId="242" priority="295">
      <formula>AND(DV408=0,(DW408&gt;0))</formula>
    </cfRule>
    <cfRule type="expression" dxfId="241" priority="296">
      <formula>((DW408-DV408)/DV408)&gt;0.05</formula>
    </cfRule>
  </conditionalFormatting>
  <conditionalFormatting sqref="EA440:EA445 EA432">
    <cfRule type="expression" dxfId="240" priority="293">
      <formula>AND(DZ432=0,(EA432&gt;0))</formula>
    </cfRule>
    <cfRule type="expression" dxfId="239" priority="294">
      <formula>((EA432-DZ432)/DZ432)&gt;0.05</formula>
    </cfRule>
  </conditionalFormatting>
  <conditionalFormatting sqref="EA408:EA431 EA433:EA439">
    <cfRule type="expression" dxfId="238" priority="291">
      <formula>AND(DZ408=0,(EA408&gt;0))</formula>
    </cfRule>
    <cfRule type="expression" dxfId="237" priority="292">
      <formula>((EA408-DZ408)/DZ408)&gt;0.05</formula>
    </cfRule>
  </conditionalFormatting>
  <conditionalFormatting sqref="EE440:EE445 EE432">
    <cfRule type="expression" dxfId="236" priority="289">
      <formula>AND(ED432=0,(EE432&gt;0))</formula>
    </cfRule>
    <cfRule type="expression" dxfId="235" priority="290">
      <formula>((EE432-ED432)/ED432)&gt;0.05</formula>
    </cfRule>
  </conditionalFormatting>
  <conditionalFormatting sqref="EE408:EE431 EE433:EE439">
    <cfRule type="expression" dxfId="234" priority="287">
      <formula>AND(ED408=0,(EE408&gt;0))</formula>
    </cfRule>
    <cfRule type="expression" dxfId="233" priority="288">
      <formula>((EE408-ED408)/ED408)&gt;0.05</formula>
    </cfRule>
  </conditionalFormatting>
  <conditionalFormatting sqref="EQ440:EQ445 EQ432">
    <cfRule type="expression" dxfId="232" priority="285">
      <formula>AND(EP432=0,(EQ432&gt;0))</formula>
    </cfRule>
    <cfRule type="expression" dxfId="231" priority="286">
      <formula>((EQ432-EP432)/EP432)&gt;0.05</formula>
    </cfRule>
  </conditionalFormatting>
  <conditionalFormatting sqref="EQ408:EQ431 EQ433:EQ439">
    <cfRule type="expression" dxfId="230" priority="283">
      <formula>AND(EP408=0,(EQ408&gt;0))</formula>
    </cfRule>
    <cfRule type="expression" dxfId="229" priority="284">
      <formula>((EQ408-EP408)/EP408)&gt;0.05</formula>
    </cfRule>
  </conditionalFormatting>
  <conditionalFormatting sqref="EU440:EU445 EU432">
    <cfRule type="expression" dxfId="228" priority="281">
      <formula>AND(ET432=0,(EU432&gt;0))</formula>
    </cfRule>
    <cfRule type="expression" dxfId="227" priority="282">
      <formula>((EU432-ET432)/ET432)&gt;0.05</formula>
    </cfRule>
  </conditionalFormatting>
  <conditionalFormatting sqref="EU408:EU431 EU433:EU439">
    <cfRule type="expression" dxfId="226" priority="279">
      <formula>AND(ET408=0,(EU408&gt;0))</formula>
    </cfRule>
    <cfRule type="expression" dxfId="225" priority="280">
      <formula>((EU408-ET408)/ET408)&gt;0.05</formula>
    </cfRule>
  </conditionalFormatting>
  <conditionalFormatting sqref="FC440:FC445 FC432">
    <cfRule type="expression" dxfId="224" priority="277">
      <formula>AND(FB432=0,(FC432&gt;0))</formula>
    </cfRule>
    <cfRule type="expression" dxfId="223" priority="278">
      <formula>((FC432-FB432)/FB432)&gt;0.05</formula>
    </cfRule>
  </conditionalFormatting>
  <conditionalFormatting sqref="FC408:FC431 FC433:FC439">
    <cfRule type="expression" dxfId="222" priority="275">
      <formula>AND(FB408=0,(FC408&gt;0))</formula>
    </cfRule>
    <cfRule type="expression" dxfId="221" priority="276">
      <formula>((FC408-FB408)/FB408)&gt;0.05</formula>
    </cfRule>
  </conditionalFormatting>
  <conditionalFormatting sqref="FG440:FG445 FG432">
    <cfRule type="expression" dxfId="220" priority="273">
      <formula>AND(FF432=0,(FG432&gt;0))</formula>
    </cfRule>
    <cfRule type="expression" dxfId="219" priority="274">
      <formula>((FG432-FF432)/FF432)&gt;0.05</formula>
    </cfRule>
  </conditionalFormatting>
  <conditionalFormatting sqref="FG408:FG431 FG433:FG439">
    <cfRule type="expression" dxfId="218" priority="271">
      <formula>AND(FF408=0,(FG408&gt;0))</formula>
    </cfRule>
    <cfRule type="expression" dxfId="217" priority="272">
      <formula>((FG408-FF408)/FF408)&gt;0.05</formula>
    </cfRule>
  </conditionalFormatting>
  <conditionalFormatting sqref="FK440:FK445 FK432">
    <cfRule type="expression" dxfId="216" priority="269">
      <formula>AND(FJ432=0,(FK432&gt;0))</formula>
    </cfRule>
    <cfRule type="expression" dxfId="215" priority="270">
      <formula>((FK432-FJ432)/FJ432)&gt;0.05</formula>
    </cfRule>
  </conditionalFormatting>
  <conditionalFormatting sqref="FK408:FK431 FK433:FK439">
    <cfRule type="expression" dxfId="214" priority="267">
      <formula>AND(FJ408=0,(FK408&gt;0))</formula>
    </cfRule>
    <cfRule type="expression" dxfId="213" priority="268">
      <formula>((FK408-FJ408)/FJ408)&gt;0.05</formula>
    </cfRule>
  </conditionalFormatting>
  <conditionalFormatting sqref="GA440:GA445 GA432">
    <cfRule type="expression" dxfId="212" priority="265">
      <formula>AND(FZ432=0,(GA432&gt;0))</formula>
    </cfRule>
    <cfRule type="expression" dxfId="211" priority="266">
      <formula>((GA432-FZ432)/FZ432)&gt;0.05</formula>
    </cfRule>
  </conditionalFormatting>
  <conditionalFormatting sqref="GA408:GA431 GA433:GA439">
    <cfRule type="expression" dxfId="210" priority="263">
      <formula>AND(FZ408=0,(GA408&gt;0))</formula>
    </cfRule>
    <cfRule type="expression" dxfId="209" priority="264">
      <formula>((GA408-FZ408)/FZ408)&gt;0.05</formula>
    </cfRule>
  </conditionalFormatting>
  <conditionalFormatting sqref="FS440:FS445 FS432">
    <cfRule type="expression" dxfId="208" priority="261">
      <formula>AND(FR432=0,(FS432&gt;0))</formula>
    </cfRule>
    <cfRule type="expression" dxfId="207" priority="262">
      <formula>((FS432-FR432)/FR432)&gt;0.05</formula>
    </cfRule>
  </conditionalFormatting>
  <conditionalFormatting sqref="FS408:FS431 FS433:FS439">
    <cfRule type="expression" dxfId="206" priority="259">
      <formula>AND(FR408=0,(FS408&gt;0))</formula>
    </cfRule>
    <cfRule type="expression" dxfId="205" priority="260">
      <formula>((FS408-FR408)/FR408)&gt;0.05</formula>
    </cfRule>
  </conditionalFormatting>
  <conditionalFormatting sqref="FW440:FW445 FW432">
    <cfRule type="expression" dxfId="204" priority="257">
      <formula>AND(FV432=0,(FW432&gt;0))</formula>
    </cfRule>
    <cfRule type="expression" dxfId="203" priority="258">
      <formula>((FW432-FV432)/FV432)&gt;0.05</formula>
    </cfRule>
  </conditionalFormatting>
  <conditionalFormatting sqref="FW408:FW431 FW433:FW439">
    <cfRule type="expression" dxfId="202" priority="255">
      <formula>AND(FV408=0,(FW408&gt;0))</formula>
    </cfRule>
    <cfRule type="expression" dxfId="201" priority="256">
      <formula>((FW408-FV408)/FV408)&gt;0.05</formula>
    </cfRule>
  </conditionalFormatting>
  <conditionalFormatting sqref="CE133:CE138">
    <cfRule type="expression" dxfId="200" priority="241">
      <formula>AND(CD133=0,(CE133&gt;0))</formula>
    </cfRule>
    <cfRule type="expression" dxfId="199" priority="242">
      <formula>((CE133-CD133)/CD133)&gt;0.05</formula>
    </cfRule>
  </conditionalFormatting>
  <conditionalFormatting sqref="AI139:AI155 AY139:AY155 BO139:BO155 CE139:CE155 EM139:EM155 M146:M155 G139:G155">
    <cfRule type="expression" dxfId="198" priority="251">
      <formula>AND(F139=0,(G139&gt;0))</formula>
    </cfRule>
    <cfRule type="expression" dxfId="197" priority="252">
      <formula>((G139-F139)/F139)&gt;0.05</formula>
    </cfRule>
  </conditionalFormatting>
  <conditionalFormatting sqref="G133:G138 AI133:AI138">
    <cfRule type="expression" dxfId="196" priority="249">
      <formula>AND(F133=0,(G133&gt;0))</formula>
    </cfRule>
    <cfRule type="expression" dxfId="195" priority="250">
      <formula>((G133-F133)/F133)&gt;0.05</formula>
    </cfRule>
  </conditionalFormatting>
  <conditionalFormatting sqref="M133:M145">
    <cfRule type="expression" dxfId="194" priority="247">
      <formula>AND(L133=0,(M133&gt;0))</formula>
    </cfRule>
    <cfRule type="expression" dxfId="193" priority="248">
      <formula>((M133-L133)/L133)&gt;0.05</formula>
    </cfRule>
  </conditionalFormatting>
  <conditionalFormatting sqref="AY133:AY138">
    <cfRule type="expression" dxfId="192" priority="245">
      <formula>AND(AX133=0,(AY133&gt;0))</formula>
    </cfRule>
    <cfRule type="expression" dxfId="191" priority="246">
      <formula>((AY133-AX133)/AX133)&gt;0.05</formula>
    </cfRule>
  </conditionalFormatting>
  <conditionalFormatting sqref="BO133:BO138">
    <cfRule type="expression" dxfId="190" priority="243">
      <formula>AND(BN133=0,(BO133&gt;0))</formula>
    </cfRule>
    <cfRule type="expression" dxfId="189" priority="244">
      <formula>((BO133-BN133)/BN133)&gt;0.05</formula>
    </cfRule>
  </conditionalFormatting>
  <conditionalFormatting sqref="EM133:EM138">
    <cfRule type="expression" dxfId="188" priority="239">
      <formula>AND(EL133=0,(EM133&gt;0))</formula>
    </cfRule>
    <cfRule type="expression" dxfId="187" priority="240">
      <formula>((EM133-EL133)/EL133)&gt;0.05</formula>
    </cfRule>
  </conditionalFormatting>
  <conditionalFormatting sqref="S133:S138">
    <cfRule type="expression" dxfId="186" priority="231">
      <formula>AND(R133=0,(S133&gt;0))</formula>
    </cfRule>
    <cfRule type="expression" dxfId="185" priority="232">
      <formula>((S133-R133)/R133)&gt;0.05</formula>
    </cfRule>
  </conditionalFormatting>
  <conditionalFormatting sqref="BC133:BC138">
    <cfRule type="expression" dxfId="184" priority="211">
      <formula>AND(BB133=0,(BC133&gt;0))</formula>
    </cfRule>
    <cfRule type="expression" dxfId="183" priority="212">
      <formula>((BC133-BB133)/BB133)&gt;0.05</formula>
    </cfRule>
  </conditionalFormatting>
  <conditionalFormatting sqref="I139:I155">
    <cfRule type="expression" dxfId="182" priority="237">
      <formula>AND(H139=0,(I139&gt;0))</formula>
    </cfRule>
    <cfRule type="expression" dxfId="181" priority="238">
      <formula>((I139-H139)/H139)&gt;0.05</formula>
    </cfRule>
  </conditionalFormatting>
  <conditionalFormatting sqref="I133:I138">
    <cfRule type="expression" dxfId="180" priority="235">
      <formula>AND(H133=0,(I133&gt;0))</formula>
    </cfRule>
    <cfRule type="expression" dxfId="179" priority="236">
      <formula>((I133-H133)/H133)&gt;0.05</formula>
    </cfRule>
  </conditionalFormatting>
  <conditionalFormatting sqref="S139:S155">
    <cfRule type="expression" dxfId="178" priority="233">
      <formula>AND(R139=0,(S139&gt;0))</formula>
    </cfRule>
    <cfRule type="expression" dxfId="177" priority="234">
      <formula>((S139-R139)/R139)&gt;0.05</formula>
    </cfRule>
  </conditionalFormatting>
  <conditionalFormatting sqref="W139:W155">
    <cfRule type="expression" dxfId="176" priority="229">
      <formula>AND(V139=0,(W139&gt;0))</formula>
    </cfRule>
    <cfRule type="expression" dxfId="175" priority="230">
      <formula>((W139-V139)/V139)&gt;0.05</formula>
    </cfRule>
  </conditionalFormatting>
  <conditionalFormatting sqref="W133:W138">
    <cfRule type="expression" dxfId="174" priority="227">
      <formula>AND(V133=0,(W133&gt;0))</formula>
    </cfRule>
    <cfRule type="expression" dxfId="173" priority="228">
      <formula>((W133-V133)/V133)&gt;0.05</formula>
    </cfRule>
  </conditionalFormatting>
  <conditionalFormatting sqref="AA139:AA155">
    <cfRule type="expression" dxfId="172" priority="225">
      <formula>AND(Z139=0,(AA139&gt;0))</formula>
    </cfRule>
    <cfRule type="expression" dxfId="171" priority="226">
      <formula>((AA139-Z139)/Z139)&gt;0.05</formula>
    </cfRule>
  </conditionalFormatting>
  <conditionalFormatting sqref="AA133:AA138">
    <cfRule type="expression" dxfId="170" priority="223">
      <formula>AND(Z133=0,(AA133&gt;0))</formula>
    </cfRule>
    <cfRule type="expression" dxfId="169" priority="224">
      <formula>((AA133-Z133)/Z133)&gt;0.05</formula>
    </cfRule>
  </conditionalFormatting>
  <conditionalFormatting sqref="AM139:AM155">
    <cfRule type="expression" dxfId="168" priority="221">
      <formula>AND(AL139=0,(AM139&gt;0))</formula>
    </cfRule>
    <cfRule type="expression" dxfId="167" priority="222">
      <formula>((AM139-AL139)/AL139)&gt;0.05</formula>
    </cfRule>
  </conditionalFormatting>
  <conditionalFormatting sqref="AM133:AM138">
    <cfRule type="expression" dxfId="166" priority="219">
      <formula>AND(AL133=0,(AM133&gt;0))</formula>
    </cfRule>
    <cfRule type="expression" dxfId="165" priority="220">
      <formula>((AM133-AL133)/AL133)&gt;0.05</formula>
    </cfRule>
  </conditionalFormatting>
  <conditionalFormatting sqref="AQ139:AQ155">
    <cfRule type="expression" dxfId="164" priority="217">
      <formula>AND(AP139=0,(AQ139&gt;0))</formula>
    </cfRule>
    <cfRule type="expression" dxfId="163" priority="218">
      <formula>((AQ139-AP139)/AP139)&gt;0.05</formula>
    </cfRule>
  </conditionalFormatting>
  <conditionalFormatting sqref="AQ133:AQ138">
    <cfRule type="expression" dxfId="162" priority="215">
      <formula>AND(AP133=0,(AQ133&gt;0))</formula>
    </cfRule>
    <cfRule type="expression" dxfId="161" priority="216">
      <formula>((AQ133-AP133)/AP133)&gt;0.05</formula>
    </cfRule>
  </conditionalFormatting>
  <conditionalFormatting sqref="BC139:BC155">
    <cfRule type="expression" dxfId="160" priority="213">
      <formula>AND(BB139=0,(BC139&gt;0))</formula>
    </cfRule>
    <cfRule type="expression" dxfId="159" priority="214">
      <formula>((BC139-BB139)/BB139)&gt;0.05</formula>
    </cfRule>
  </conditionalFormatting>
  <conditionalFormatting sqref="BG139:BG155">
    <cfRule type="expression" dxfId="158" priority="209">
      <formula>AND(BF139=0,(BG139&gt;0))</formula>
    </cfRule>
    <cfRule type="expression" dxfId="157" priority="210">
      <formula>((BG139-BF139)/BF139)&gt;0.05</formula>
    </cfRule>
  </conditionalFormatting>
  <conditionalFormatting sqref="BG133:BG138">
    <cfRule type="expression" dxfId="156" priority="207">
      <formula>AND(BF133=0,(BG133&gt;0))</formula>
    </cfRule>
    <cfRule type="expression" dxfId="155" priority="208">
      <formula>((BG133-BF133)/BF133)&gt;0.05</formula>
    </cfRule>
  </conditionalFormatting>
  <conditionalFormatting sqref="BS139:BS155">
    <cfRule type="expression" dxfId="154" priority="205">
      <formula>AND(BR139=0,(BS139&gt;0))</formula>
    </cfRule>
    <cfRule type="expression" dxfId="153" priority="206">
      <formula>((BS139-BR139)/BR139)&gt;0.05</formula>
    </cfRule>
  </conditionalFormatting>
  <conditionalFormatting sqref="BS133:BS138">
    <cfRule type="expression" dxfId="152" priority="203">
      <formula>AND(BR133=0,(BS133&gt;0))</formula>
    </cfRule>
    <cfRule type="expression" dxfId="151" priority="204">
      <formula>((BS133-BR133)/BR133)&gt;0.05</formula>
    </cfRule>
  </conditionalFormatting>
  <conditionalFormatting sqref="BW139:BW155">
    <cfRule type="expression" dxfId="150" priority="201">
      <formula>AND(BV139=0,(BW139&gt;0))</formula>
    </cfRule>
    <cfRule type="expression" dxfId="149" priority="202">
      <formula>((BW139-BV139)/BV139)&gt;0.05</formula>
    </cfRule>
  </conditionalFormatting>
  <conditionalFormatting sqref="BW133:BW138">
    <cfRule type="expression" dxfId="148" priority="199">
      <formula>AND(BV133=0,(BW133&gt;0))</formula>
    </cfRule>
    <cfRule type="expression" dxfId="147" priority="200">
      <formula>((BW133-BV133)/BV133)&gt;0.05</formula>
    </cfRule>
  </conditionalFormatting>
  <conditionalFormatting sqref="CI139:CI155">
    <cfRule type="expression" dxfId="146" priority="197">
      <formula>AND(CH139=0,(CI139&gt;0))</formula>
    </cfRule>
    <cfRule type="expression" dxfId="145" priority="198">
      <formula>((CI139-CH139)/CH139)&gt;0.05</formula>
    </cfRule>
  </conditionalFormatting>
  <conditionalFormatting sqref="CI133:CI138">
    <cfRule type="expression" dxfId="144" priority="195">
      <formula>AND(CH133=0,(CI133&gt;0))</formula>
    </cfRule>
    <cfRule type="expression" dxfId="143" priority="196">
      <formula>((CI133-CH133)/CH133)&gt;0.05</formula>
    </cfRule>
  </conditionalFormatting>
  <conditionalFormatting sqref="CM139:CM155">
    <cfRule type="expression" dxfId="142" priority="193">
      <formula>AND(CL139=0,(CM139&gt;0))</formula>
    </cfRule>
    <cfRule type="expression" dxfId="141" priority="194">
      <formula>((CM139-CL139)/CL139)&gt;0.05</formula>
    </cfRule>
  </conditionalFormatting>
  <conditionalFormatting sqref="CM133:CM138">
    <cfRule type="expression" dxfId="140" priority="191">
      <formula>AND(CL133=0,(CM133&gt;0))</formula>
    </cfRule>
    <cfRule type="expression" dxfId="139" priority="192">
      <formula>((CM133-CL133)/CL133)&gt;0.05</formula>
    </cfRule>
  </conditionalFormatting>
  <conditionalFormatting sqref="CU139:CU155">
    <cfRule type="expression" dxfId="138" priority="189">
      <formula>AND(CT139=0,(CU139&gt;0))</formula>
    </cfRule>
    <cfRule type="expression" dxfId="137" priority="190">
      <formula>((CU139-CT139)/CT139)&gt;0.05</formula>
    </cfRule>
  </conditionalFormatting>
  <conditionalFormatting sqref="CU133:CU138">
    <cfRule type="expression" dxfId="136" priority="187">
      <formula>AND(CT133=0,(CU133&gt;0))</formula>
    </cfRule>
    <cfRule type="expression" dxfId="135" priority="188">
      <formula>((CU133-CT133)/CT133)&gt;0.05</formula>
    </cfRule>
  </conditionalFormatting>
  <conditionalFormatting sqref="CY139:CY155">
    <cfRule type="expression" dxfId="134" priority="185">
      <formula>AND(CX139=0,(CY139&gt;0))</formula>
    </cfRule>
    <cfRule type="expression" dxfId="133" priority="186">
      <formula>((CY139-CX139)/CX139)&gt;0.05</formula>
    </cfRule>
  </conditionalFormatting>
  <conditionalFormatting sqref="CY133:CY138">
    <cfRule type="expression" dxfId="132" priority="183">
      <formula>AND(CX133=0,(CY133&gt;0))</formula>
    </cfRule>
    <cfRule type="expression" dxfId="131" priority="184">
      <formula>((CY133-CX133)/CX133)&gt;0.05</formula>
    </cfRule>
  </conditionalFormatting>
  <conditionalFormatting sqref="DC139:DC155">
    <cfRule type="expression" dxfId="130" priority="181">
      <formula>AND(DB139=0,(DC139&gt;0))</formula>
    </cfRule>
    <cfRule type="expression" dxfId="129" priority="182">
      <formula>((DC139-DB139)/DB139)&gt;0.05</formula>
    </cfRule>
  </conditionalFormatting>
  <conditionalFormatting sqref="DC133:DC138">
    <cfRule type="expression" dxfId="128" priority="179">
      <formula>AND(DB133=0,(DC133&gt;0))</formula>
    </cfRule>
    <cfRule type="expression" dxfId="127" priority="180">
      <formula>((DC133-DB133)/DB133)&gt;0.05</formula>
    </cfRule>
  </conditionalFormatting>
  <conditionalFormatting sqref="DW139:DW155">
    <cfRule type="expression" dxfId="126" priority="177">
      <formula>AND(DV139=0,(DW139&gt;0))</formula>
    </cfRule>
    <cfRule type="expression" dxfId="125" priority="178">
      <formula>((DW139-DV139)/DV139)&gt;0.05</formula>
    </cfRule>
  </conditionalFormatting>
  <conditionalFormatting sqref="DW133:DW138">
    <cfRule type="expression" dxfId="124" priority="175">
      <formula>AND(DV133=0,(DW133&gt;0))</formula>
    </cfRule>
    <cfRule type="expression" dxfId="123" priority="176">
      <formula>((DW133-DV133)/DV133)&gt;0.05</formula>
    </cfRule>
  </conditionalFormatting>
  <conditionalFormatting sqref="EA139:EA155">
    <cfRule type="expression" dxfId="122" priority="173">
      <formula>AND(DZ139=0,(EA139&gt;0))</formula>
    </cfRule>
    <cfRule type="expression" dxfId="121" priority="174">
      <formula>((EA139-DZ139)/DZ139)&gt;0.05</formula>
    </cfRule>
  </conditionalFormatting>
  <conditionalFormatting sqref="EA133:EA138">
    <cfRule type="expression" dxfId="120" priority="171">
      <formula>AND(DZ133=0,(EA133&gt;0))</formula>
    </cfRule>
    <cfRule type="expression" dxfId="119" priority="172">
      <formula>((EA133-DZ133)/DZ133)&gt;0.05</formula>
    </cfRule>
  </conditionalFormatting>
  <conditionalFormatting sqref="EE139:EE155">
    <cfRule type="expression" dxfId="118" priority="169">
      <formula>AND(ED139=0,(EE139&gt;0))</formula>
    </cfRule>
    <cfRule type="expression" dxfId="117" priority="170">
      <formula>((EE139-ED139)/ED139)&gt;0.05</formula>
    </cfRule>
  </conditionalFormatting>
  <conditionalFormatting sqref="EE133:EE138">
    <cfRule type="expression" dxfId="116" priority="167">
      <formula>AND(ED133=0,(EE133&gt;0))</formula>
    </cfRule>
    <cfRule type="expression" dxfId="115" priority="168">
      <formula>((EE133-ED133)/ED133)&gt;0.05</formula>
    </cfRule>
  </conditionalFormatting>
  <conditionalFormatting sqref="EQ139:EQ155">
    <cfRule type="expression" dxfId="114" priority="165">
      <formula>AND(EP139=0,(EQ139&gt;0))</formula>
    </cfRule>
    <cfRule type="expression" dxfId="113" priority="166">
      <formula>((EQ139-EP139)/EP139)&gt;0.05</formula>
    </cfRule>
  </conditionalFormatting>
  <conditionalFormatting sqref="EQ133:EQ138">
    <cfRule type="expression" dxfId="112" priority="163">
      <formula>AND(EP133=0,(EQ133&gt;0))</formula>
    </cfRule>
    <cfRule type="expression" dxfId="111" priority="164">
      <formula>((EQ133-EP133)/EP133)&gt;0.05</formula>
    </cfRule>
  </conditionalFormatting>
  <conditionalFormatting sqref="EU139:EU155">
    <cfRule type="expression" dxfId="110" priority="161">
      <formula>AND(ET139=0,(EU139&gt;0))</formula>
    </cfRule>
    <cfRule type="expression" dxfId="109" priority="162">
      <formula>((EU139-ET139)/ET139)&gt;0.05</formula>
    </cfRule>
  </conditionalFormatting>
  <conditionalFormatting sqref="EU133:EU138">
    <cfRule type="expression" dxfId="108" priority="159">
      <formula>AND(ET133=0,(EU133&gt;0))</formula>
    </cfRule>
    <cfRule type="expression" dxfId="107" priority="160">
      <formula>((EU133-ET133)/ET133)&gt;0.05</formula>
    </cfRule>
  </conditionalFormatting>
  <conditionalFormatting sqref="FC139:FC155">
    <cfRule type="expression" dxfId="106" priority="157">
      <formula>AND(FB139=0,(FC139&gt;0))</formula>
    </cfRule>
    <cfRule type="expression" dxfId="105" priority="158">
      <formula>((FC139-FB139)/FB139)&gt;0.05</formula>
    </cfRule>
  </conditionalFormatting>
  <conditionalFormatting sqref="FC133:FC138">
    <cfRule type="expression" dxfId="104" priority="155">
      <formula>AND(FB133=0,(FC133&gt;0))</formula>
    </cfRule>
    <cfRule type="expression" dxfId="103" priority="156">
      <formula>((FC133-FB133)/FB133)&gt;0.05</formula>
    </cfRule>
  </conditionalFormatting>
  <conditionalFormatting sqref="FG139:FG155">
    <cfRule type="expression" dxfId="102" priority="153">
      <formula>AND(FF139=0,(FG139&gt;0))</formula>
    </cfRule>
    <cfRule type="expression" dxfId="101" priority="154">
      <formula>((FG139-FF139)/FF139)&gt;0.05</formula>
    </cfRule>
  </conditionalFormatting>
  <conditionalFormatting sqref="FG133:FG138">
    <cfRule type="expression" dxfId="100" priority="151">
      <formula>AND(FF133=0,(FG133&gt;0))</formula>
    </cfRule>
    <cfRule type="expression" dxfId="99" priority="152">
      <formula>((FG133-FF133)/FF133)&gt;0.05</formula>
    </cfRule>
  </conditionalFormatting>
  <conditionalFormatting sqref="FK139:FK155">
    <cfRule type="expression" dxfId="98" priority="149">
      <formula>AND(FJ139=0,(FK139&gt;0))</formula>
    </cfRule>
    <cfRule type="expression" dxfId="97" priority="150">
      <formula>((FK139-FJ139)/FJ139)&gt;0.05</formula>
    </cfRule>
  </conditionalFormatting>
  <conditionalFormatting sqref="FK133:FK138">
    <cfRule type="expression" dxfId="96" priority="147">
      <formula>AND(FJ133=0,(FK133&gt;0))</formula>
    </cfRule>
    <cfRule type="expression" dxfId="95" priority="148">
      <formula>((FK133-FJ133)/FJ133)&gt;0.05</formula>
    </cfRule>
  </conditionalFormatting>
  <conditionalFormatting sqref="GA139:GA155">
    <cfRule type="expression" dxfId="94" priority="145">
      <formula>AND(FZ139=0,(GA139&gt;0))</formula>
    </cfRule>
    <cfRule type="expression" dxfId="93" priority="146">
      <formula>((GA139-FZ139)/FZ139)&gt;0.05</formula>
    </cfRule>
  </conditionalFormatting>
  <conditionalFormatting sqref="GA133:GA138">
    <cfRule type="expression" dxfId="92" priority="143">
      <formula>AND(FZ133=0,(GA133&gt;0))</formula>
    </cfRule>
    <cfRule type="expression" dxfId="91" priority="144">
      <formula>((GA133-FZ133)/FZ133)&gt;0.05</formula>
    </cfRule>
  </conditionalFormatting>
  <conditionalFormatting sqref="FS139:FS155">
    <cfRule type="expression" dxfId="90" priority="141">
      <formula>AND(FR139=0,(FS139&gt;0))</formula>
    </cfRule>
    <cfRule type="expression" dxfId="89" priority="142">
      <formula>((FS139-FR139)/FR139)&gt;0.05</formula>
    </cfRule>
  </conditionalFormatting>
  <conditionalFormatting sqref="FS133:FS138">
    <cfRule type="expression" dxfId="88" priority="139">
      <formula>AND(FR133=0,(FS133&gt;0))</formula>
    </cfRule>
    <cfRule type="expression" dxfId="87" priority="140">
      <formula>((FS133-FR133)/FR133)&gt;0.05</formula>
    </cfRule>
  </conditionalFormatting>
  <conditionalFormatting sqref="FW139:FW155">
    <cfRule type="expression" dxfId="86" priority="137">
      <formula>AND(FV139=0,(FW139&gt;0))</formula>
    </cfRule>
    <cfRule type="expression" dxfId="85" priority="138">
      <formula>((FW139-FV139)/FV139)&gt;0.05</formula>
    </cfRule>
  </conditionalFormatting>
  <conditionalFormatting sqref="FW133:FW138">
    <cfRule type="expression" dxfId="84" priority="135">
      <formula>AND(FV133=0,(FW133&gt;0))</formula>
    </cfRule>
    <cfRule type="expression" dxfId="83" priority="136">
      <formula>((FW133-FV133)/FV133)&gt;0.05</formula>
    </cfRule>
  </conditionalFormatting>
  <conditionalFormatting sqref="DW111:DW118">
    <cfRule type="expression" dxfId="82" priority="133">
      <formula>AND(DV111=0,(DW111&gt;0))</formula>
    </cfRule>
    <cfRule type="expression" dxfId="81" priority="134">
      <formula>((DW111-DV111)/DV111)&gt;0.05</formula>
    </cfRule>
  </conditionalFormatting>
  <conditionalFormatting sqref="EA111:EA118">
    <cfRule type="expression" dxfId="80" priority="131">
      <formula>AND(DZ111=0,(EA111&gt;0))</formula>
    </cfRule>
    <cfRule type="expression" dxfId="79" priority="132">
      <formula>((EA111-DZ111)/DZ111)&gt;0.05</formula>
    </cfRule>
  </conditionalFormatting>
  <conditionalFormatting sqref="EM114:EM118">
    <cfRule type="expression" dxfId="78" priority="129">
      <formula>AND(EL114=0,(EM114&gt;0))</formula>
    </cfRule>
    <cfRule type="expression" dxfId="77" priority="130">
      <formula>((EM114-EL114)/EL114)&gt;0.05</formula>
    </cfRule>
  </conditionalFormatting>
  <conditionalFormatting sqref="EQ111:EQ118">
    <cfRule type="expression" dxfId="76" priority="127">
      <formula>AND(EP111=0,(EQ111&gt;0))</formula>
    </cfRule>
    <cfRule type="expression" dxfId="75" priority="128">
      <formula>((EQ111-EP111)/EP111)&gt;0.05</formula>
    </cfRule>
  </conditionalFormatting>
  <conditionalFormatting sqref="FC111:FC118">
    <cfRule type="expression" dxfId="74" priority="125">
      <formula>AND(FB111=0,(FC111&gt;0))</formula>
    </cfRule>
    <cfRule type="expression" dxfId="73" priority="126">
      <formula>((FC111-FB111)/FB111)&gt;0.05</formula>
    </cfRule>
  </conditionalFormatting>
  <conditionalFormatting sqref="FG111:FG118">
    <cfRule type="expression" dxfId="72" priority="123">
      <formula>AND(FF111=0,(FG111&gt;0))</formula>
    </cfRule>
    <cfRule type="expression" dxfId="71" priority="124">
      <formula>((FG111-FF111)/FF111)&gt;0.05</formula>
    </cfRule>
  </conditionalFormatting>
  <conditionalFormatting sqref="FS111:FS118">
    <cfRule type="expression" dxfId="70" priority="121">
      <formula>AND(FR111=0,(FS111&gt;0))</formula>
    </cfRule>
    <cfRule type="expression" dxfId="69" priority="122">
      <formula>((FS111-FR111)/FR111)&gt;0.05</formula>
    </cfRule>
  </conditionalFormatting>
  <conditionalFormatting sqref="FW111:FW118">
    <cfRule type="expression" dxfId="68" priority="119">
      <formula>AND(FV111=0,(FW111&gt;0))</formula>
    </cfRule>
    <cfRule type="expression" dxfId="67" priority="120">
      <formula>((FW111-FV111)/FV111)&gt;0.05</formula>
    </cfRule>
  </conditionalFormatting>
  <conditionalFormatting sqref="GA111:GA118">
    <cfRule type="expression" dxfId="66" priority="117">
      <formula>AND(FZ111=0,(GA111&gt;0))</formula>
    </cfRule>
    <cfRule type="expression" dxfId="65" priority="118">
      <formula>((GA111-FZ111)/FZ111)&gt;0.05</formula>
    </cfRule>
  </conditionalFormatting>
  <conditionalFormatting sqref="G195:G197">
    <cfRule type="expression" dxfId="64" priority="115">
      <formula>AND(F195=0,(G195&gt;0))</formula>
    </cfRule>
    <cfRule type="expression" dxfId="63" priority="116">
      <formula>((G195-F195)/F195)&gt;0.05</formula>
    </cfRule>
  </conditionalFormatting>
  <conditionalFormatting sqref="G198:G208">
    <cfRule type="expression" dxfId="62" priority="113">
      <formula>AND(F198=0,(G198&gt;0))</formula>
    </cfRule>
    <cfRule type="expression" dxfId="61" priority="114">
      <formula>((G198-F198)/F198)&gt;0.05</formula>
    </cfRule>
  </conditionalFormatting>
  <conditionalFormatting sqref="G209:G230">
    <cfRule type="expression" dxfId="60" priority="111">
      <formula>AND(F209=0,(G209&gt;0))</formula>
    </cfRule>
    <cfRule type="expression" dxfId="59" priority="112">
      <formula>((G209-F209)/F209)&gt;0.05</formula>
    </cfRule>
  </conditionalFormatting>
  <conditionalFormatting sqref="G231:G252">
    <cfRule type="expression" dxfId="58" priority="109">
      <formula>AND(F231=0,(G231&gt;0))</formula>
    </cfRule>
    <cfRule type="expression" dxfId="57" priority="110">
      <formula>((G231-F231)/F231)&gt;0.05</formula>
    </cfRule>
  </conditionalFormatting>
  <conditionalFormatting sqref="I195:I197">
    <cfRule type="expression" dxfId="56" priority="107">
      <formula>AND(H195=0,(I195&gt;0))</formula>
    </cfRule>
    <cfRule type="expression" dxfId="55" priority="108">
      <formula>((I195-H195)/H195)&gt;0.05</formula>
    </cfRule>
  </conditionalFormatting>
  <conditionalFormatting sqref="I198:I208">
    <cfRule type="expression" dxfId="54" priority="105">
      <formula>AND(H198=0,(I198&gt;0))</formula>
    </cfRule>
    <cfRule type="expression" dxfId="53" priority="106">
      <formula>((I198-H198)/H198)&gt;0.05</formula>
    </cfRule>
  </conditionalFormatting>
  <conditionalFormatting sqref="I209:I230">
    <cfRule type="expression" dxfId="52" priority="103">
      <formula>AND(H209=0,(I209&gt;0))</formula>
    </cfRule>
    <cfRule type="expression" dxfId="51" priority="104">
      <formula>((I209-H209)/H209)&gt;0.05</formula>
    </cfRule>
  </conditionalFormatting>
  <conditionalFormatting sqref="I231:I252">
    <cfRule type="expression" dxfId="50" priority="101">
      <formula>AND(H231=0,(I231&gt;0))</formula>
    </cfRule>
    <cfRule type="expression" dxfId="49" priority="102">
      <formula>((I231-H231)/H231)&gt;0.05</formula>
    </cfRule>
  </conditionalFormatting>
  <conditionalFormatting sqref="FS330 EQ330 EM330 DW330 CE330 BO330 AI330 G330 FK330 EU330 EE330 DC330 CM330 BW330 BG330 AQ330 AA330 M330">
    <cfRule type="expression" dxfId="48" priority="31">
      <formula>AND(F330=0,(G330&gt;0))</formula>
    </cfRule>
    <cfRule type="expression" dxfId="47" priority="32">
      <formula>((G330-F330)/F330)&gt;0.05</formula>
    </cfRule>
  </conditionalFormatting>
  <conditionalFormatting sqref="I330">
    <cfRule type="expression" dxfId="46" priority="29">
      <formula>AND(H330=0,(I330&gt;0))</formula>
    </cfRule>
    <cfRule type="expression" dxfId="45" priority="30">
      <formula>((I330-H330)/H330)&gt;0.05</formula>
    </cfRule>
  </conditionalFormatting>
  <conditionalFormatting sqref="S330">
    <cfRule type="expression" dxfId="44" priority="27">
      <formula>AND(R330=0,(S330&gt;0))</formula>
    </cfRule>
    <cfRule type="expression" dxfId="43" priority="28">
      <formula>((S330-R330)/R330)&gt;0.05</formula>
    </cfRule>
  </conditionalFormatting>
  <conditionalFormatting sqref="W330">
    <cfRule type="expression" dxfId="42" priority="25">
      <formula>AND(V330=0,(W330&gt;0))</formula>
    </cfRule>
    <cfRule type="expression" dxfId="41" priority="26">
      <formula>((W330-V330)/V330)&gt;0.05</formula>
    </cfRule>
  </conditionalFormatting>
  <conditionalFormatting sqref="AM330">
    <cfRule type="expression" dxfId="40" priority="23">
      <formula>AND(AL330=0,(AM330&gt;0))</formula>
    </cfRule>
    <cfRule type="expression" dxfId="39" priority="24">
      <formula>((AM330-AL330)/AL330)&gt;0.05</formula>
    </cfRule>
  </conditionalFormatting>
  <conditionalFormatting sqref="GA330">
    <cfRule type="expression" dxfId="38" priority="1">
      <formula>AND(FZ330=0,(GA330&gt;0))</formula>
    </cfRule>
    <cfRule type="expression" dxfId="37" priority="2">
      <formula>((GA330-FZ330)/FZ330)&gt;0.05</formula>
    </cfRule>
  </conditionalFormatting>
  <conditionalFormatting sqref="AY330">
    <cfRule type="expression" dxfId="36" priority="21">
      <formula>AND(AX330=0,(AY330&gt;0))</formula>
    </cfRule>
    <cfRule type="expression" dxfId="35" priority="22">
      <formula>((AY330-AX330)/AX330)&gt;0.05</formula>
    </cfRule>
  </conditionalFormatting>
  <conditionalFormatting sqref="BC330">
    <cfRule type="expression" dxfId="34" priority="19">
      <formula>AND(BB330=0,(BC330&gt;0))</formula>
    </cfRule>
    <cfRule type="expression" dxfId="33" priority="20">
      <formula>((BC330-BB330)/BB330)&gt;0.05</formula>
    </cfRule>
  </conditionalFormatting>
  <conditionalFormatting sqref="BS330">
    <cfRule type="expression" dxfId="32" priority="17">
      <formula>AND(BR330=0,(BS330&gt;0))</formula>
    </cfRule>
    <cfRule type="expression" dxfId="31" priority="18">
      <formula>((BS330-BR330)/BR330)&gt;0.05</formula>
    </cfRule>
  </conditionalFormatting>
  <conditionalFormatting sqref="CI330">
    <cfRule type="expression" dxfId="30" priority="15">
      <formula>AND(CH330=0,(CI330&gt;0))</formula>
    </cfRule>
    <cfRule type="expression" dxfId="29" priority="16">
      <formula>((CI330-CH330)/CH330)&gt;0.05</formula>
    </cfRule>
  </conditionalFormatting>
  <conditionalFormatting sqref="CU330">
    <cfRule type="expression" dxfId="28" priority="13">
      <formula>AND(CT330=0,(CU330&gt;0))</formula>
    </cfRule>
    <cfRule type="expression" dxfId="27" priority="14">
      <formula>((CU330-CT330)/CT330)&gt;0.05</formula>
    </cfRule>
  </conditionalFormatting>
  <conditionalFormatting sqref="CY330">
    <cfRule type="expression" dxfId="26" priority="11">
      <formula>AND(CX330=0,(CY330&gt;0))</formula>
    </cfRule>
    <cfRule type="expression" dxfId="25" priority="12">
      <formula>((CY330-CX330)/CX330)&gt;0.05</formula>
    </cfRule>
  </conditionalFormatting>
  <conditionalFormatting sqref="EA330">
    <cfRule type="expression" dxfId="24" priority="9">
      <formula>AND(DZ330=0,(EA330&gt;0))</formula>
    </cfRule>
    <cfRule type="expression" dxfId="23" priority="10">
      <formula>((EA330-DZ330)/DZ330)&gt;0.05</formula>
    </cfRule>
  </conditionalFormatting>
  <conditionalFormatting sqref="FC330">
    <cfRule type="expression" dxfId="22" priority="7">
      <formula>AND(FB330=0,(FC330&gt;0))</formula>
    </cfRule>
    <cfRule type="expression" dxfId="21" priority="8">
      <formula>((FC330-FB330)/FB330)&gt;0.05</formula>
    </cfRule>
  </conditionalFormatting>
  <conditionalFormatting sqref="FG330">
    <cfRule type="expression" dxfId="20" priority="5">
      <formula>AND(FF330=0,(FG330&gt;0))</formula>
    </cfRule>
    <cfRule type="expression" dxfId="19" priority="6">
      <formula>((FG330-FF330)/FF330)&gt;0.05</formula>
    </cfRule>
  </conditionalFormatting>
  <conditionalFormatting sqref="FW330">
    <cfRule type="expression" dxfId="18" priority="3">
      <formula>AND(FV330=0,(FW330&gt;0))</formula>
    </cfRule>
    <cfRule type="expression" dxfId="17" priority="4">
      <formula>((FW330-FV330)/FV330)&gt;0.05</formula>
    </cfRule>
  </conditionalFormatting>
  <pageMargins left="0.75" right="0.75" top="1" bottom="1" header="0.5" footer="0.5"/>
  <pageSetup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423"/>
  <sheetViews>
    <sheetView workbookViewId="0">
      <selection sqref="A1:XFD1048576"/>
    </sheetView>
  </sheetViews>
  <sheetFormatPr defaultColWidth="5.109375" defaultRowHeight="12.75"/>
  <cols>
    <col min="1" max="1" width="4.109375" style="6" customWidth="1"/>
    <col min="2" max="2" width="18.77734375" style="1" customWidth="1"/>
    <col min="3" max="8" width="9.33203125" style="1" customWidth="1"/>
    <col min="9" max="9" width="11.21875" style="1" customWidth="1"/>
    <col min="10" max="13" width="9" style="1" customWidth="1"/>
    <col min="14" max="14" width="11" style="1" customWidth="1"/>
    <col min="15" max="15" width="7.33203125" style="1" customWidth="1"/>
    <col min="16" max="16" width="9.21875" style="1" customWidth="1"/>
    <col min="17" max="17" width="1.77734375" style="6" customWidth="1"/>
    <col min="18" max="18" width="23.77734375" style="254" customWidth="1"/>
    <col min="19" max="19" width="5.77734375" style="254" customWidth="1"/>
    <col min="20" max="26" width="6.6640625" style="1" customWidth="1"/>
    <col min="27" max="27" width="8.77734375" style="1" customWidth="1"/>
    <col min="28" max="31" width="6.6640625" style="1" customWidth="1"/>
    <col min="32" max="32" width="2" style="6" customWidth="1"/>
    <col min="33" max="33" width="8.21875" style="203" customWidth="1"/>
    <col min="34" max="34" width="6.44140625" style="203" customWidth="1"/>
    <col min="35" max="35" width="7.44140625" style="203" customWidth="1"/>
    <col min="36" max="36" width="7.77734375" style="203" customWidth="1"/>
    <col min="37" max="37" width="7.109375" style="203" customWidth="1"/>
    <col min="38" max="38" width="7.77734375" style="203" customWidth="1"/>
    <col min="39" max="39" width="8.44140625" style="203" customWidth="1"/>
    <col min="40" max="40" width="7.77734375" style="203" customWidth="1"/>
    <col min="41" max="41" width="7.109375" style="203" customWidth="1"/>
    <col min="42" max="42" width="6.77734375" style="203" customWidth="1"/>
    <col min="43" max="43" width="7.21875" style="203" customWidth="1"/>
    <col min="44" max="44" width="7.77734375" style="203" customWidth="1"/>
    <col min="45" max="45" width="5.109375" style="1" customWidth="1"/>
    <col min="46" max="46" width="10.88671875" style="1" customWidth="1"/>
    <col min="47" max="47" width="5.109375" style="1" customWidth="1"/>
    <col min="48" max="48" width="10.88671875" style="1" customWidth="1"/>
    <col min="49" max="49" width="5.109375" style="1" customWidth="1"/>
    <col min="50" max="50" width="10.88671875" style="1" customWidth="1"/>
    <col min="51" max="51" width="5.109375" style="1" customWidth="1"/>
    <col min="52" max="52" width="10.88671875" style="1" customWidth="1"/>
    <col min="53" max="53" width="5.109375" style="1" customWidth="1"/>
    <col min="54" max="54" width="10.88671875" style="1" customWidth="1"/>
    <col min="55" max="55" width="5.109375" style="1" customWidth="1"/>
    <col min="56" max="56" width="10.88671875" style="1" customWidth="1"/>
    <col min="57" max="57" width="5.109375" style="1" customWidth="1"/>
    <col min="58" max="58" width="10.88671875" style="1" customWidth="1"/>
    <col min="59" max="59" width="5.109375" style="1" customWidth="1"/>
    <col min="60" max="60" width="10.88671875" style="1" customWidth="1"/>
    <col min="61" max="62" width="5.109375" style="1" customWidth="1"/>
    <col min="63" max="63" width="10.88671875" style="1" customWidth="1"/>
    <col min="64" max="64" width="5.109375" style="1" customWidth="1"/>
    <col min="65" max="65" width="10.88671875" style="1" customWidth="1"/>
    <col min="66" max="66" width="5.109375" style="1" customWidth="1"/>
    <col min="67" max="67" width="10.88671875" style="1" customWidth="1"/>
    <col min="68" max="68" width="5.109375" style="1" customWidth="1"/>
    <col min="69" max="69" width="10.88671875" style="1" customWidth="1"/>
    <col min="70" max="70" width="5.109375" style="1" customWidth="1"/>
    <col min="71" max="71" width="10.88671875" style="1" customWidth="1"/>
    <col min="72" max="72" width="5.109375" style="1" customWidth="1"/>
    <col min="73" max="73" width="10.88671875" style="1" customWidth="1"/>
    <col min="74" max="74" width="5.109375" style="1" customWidth="1"/>
    <col min="75" max="75" width="10.88671875" style="1" customWidth="1"/>
    <col min="76" max="76" width="5.109375" style="1" customWidth="1"/>
    <col min="77" max="77" width="10.88671875" style="1" customWidth="1"/>
    <col min="78" max="78" width="5.109375" style="1" customWidth="1"/>
    <col min="79" max="79" width="10.88671875" style="1" customWidth="1"/>
    <col min="80" max="80" width="5.109375" style="1" customWidth="1"/>
    <col min="81" max="81" width="10.88671875" style="1" customWidth="1"/>
    <col min="82" max="82" width="5.109375" style="1" customWidth="1"/>
    <col min="83" max="83" width="10.88671875" style="1" customWidth="1"/>
    <col min="84" max="85" width="5.109375" style="1" customWidth="1"/>
    <col min="86" max="86" width="10.88671875" style="1" customWidth="1"/>
    <col min="87" max="87" width="5.109375" style="1" customWidth="1"/>
    <col min="88" max="88" width="10.88671875" style="1" customWidth="1"/>
    <col min="89" max="89" width="5.109375" style="1" customWidth="1"/>
    <col min="90" max="90" width="10.88671875" style="1" customWidth="1"/>
    <col min="91" max="91" width="5.109375" style="1" customWidth="1"/>
    <col min="92" max="92" width="10.88671875" style="1" customWidth="1"/>
    <col min="93" max="93" width="5.109375" style="1" customWidth="1"/>
    <col min="94" max="94" width="10.88671875" style="1" customWidth="1"/>
    <col min="95" max="95" width="5.109375" style="1" customWidth="1"/>
    <col min="96" max="96" width="10.88671875" style="1" customWidth="1"/>
    <col min="97" max="98" width="5.109375" style="1" customWidth="1"/>
    <col min="99" max="99" width="10.88671875" style="1" customWidth="1"/>
    <col min="100" max="100" width="5.109375" style="1" customWidth="1"/>
    <col min="101" max="101" width="10.88671875" style="1" customWidth="1"/>
    <col min="102" max="102" width="5.109375" style="1" customWidth="1"/>
    <col min="103" max="103" width="10.88671875" style="1" customWidth="1"/>
    <col min="104" max="104" width="5.109375" style="1" customWidth="1"/>
    <col min="105" max="105" width="10.88671875" style="1" customWidth="1"/>
    <col min="106" max="106" width="5.109375" style="1" customWidth="1"/>
    <col min="107" max="107" width="10.88671875" style="1" customWidth="1"/>
    <col min="108" max="108" width="5.109375" style="1" customWidth="1"/>
    <col min="109" max="109" width="10.88671875" style="1" customWidth="1"/>
    <col min="110" max="110" width="5.109375" style="1" customWidth="1"/>
    <col min="111" max="111" width="10.88671875" style="1" customWidth="1"/>
    <col min="112" max="112" width="5.109375" style="1" customWidth="1"/>
    <col min="113" max="113" width="10.88671875" style="1" customWidth="1"/>
    <col min="114" max="114" width="5.109375" style="1" customWidth="1"/>
    <col min="115" max="115" width="10.88671875" style="1" customWidth="1"/>
    <col min="116" max="116" width="5.109375" style="1" customWidth="1"/>
    <col min="117" max="117" width="10.88671875" style="1" customWidth="1"/>
    <col min="118" max="118" width="5.109375" style="1" customWidth="1"/>
    <col min="119" max="119" width="10.88671875" style="1" customWidth="1"/>
    <col min="120" max="120" width="5.109375" style="1" customWidth="1"/>
    <col min="121" max="121" width="10.88671875" style="1" customWidth="1"/>
    <col min="122" max="122" width="5.109375" style="1" customWidth="1"/>
    <col min="123" max="123" width="10.88671875" style="1" customWidth="1"/>
    <col min="124" max="124" width="5.109375" style="1" customWidth="1"/>
    <col min="125" max="125" width="10.88671875" style="1" customWidth="1"/>
    <col min="126" max="126" width="5.109375" style="1" customWidth="1"/>
    <col min="127" max="127" width="10.88671875" style="1" customWidth="1"/>
    <col min="128" max="128" width="5.109375" style="1" customWidth="1"/>
    <col min="129" max="129" width="10.88671875" style="1" customWidth="1"/>
    <col min="130" max="131" width="5.109375" style="1" customWidth="1"/>
    <col min="132" max="132" width="10.88671875" style="1" customWidth="1"/>
    <col min="133" max="133" width="5.109375" style="1" customWidth="1"/>
    <col min="134" max="134" width="10.88671875" style="1" customWidth="1"/>
    <col min="135" max="135" width="5.109375" style="1" customWidth="1"/>
    <col min="136" max="136" width="10.88671875" style="1" customWidth="1"/>
    <col min="137" max="137" width="5.109375" style="1" customWidth="1"/>
    <col min="138" max="138" width="10.88671875" style="1" customWidth="1"/>
    <col min="139" max="139" width="5.109375" style="1" customWidth="1"/>
    <col min="140" max="140" width="10.88671875" style="1" customWidth="1"/>
    <col min="141" max="141" width="5.109375" style="1" customWidth="1"/>
    <col min="142" max="142" width="10.88671875" style="1" customWidth="1"/>
    <col min="143" max="143" width="5.109375" style="1" customWidth="1"/>
    <col min="144" max="144" width="10.88671875" style="1" customWidth="1"/>
    <col min="145" max="145" width="5.109375" style="1" customWidth="1"/>
    <col min="146" max="146" width="10.88671875" style="1" customWidth="1"/>
    <col min="147" max="147" width="5.109375" style="1" customWidth="1"/>
    <col min="148" max="148" width="10.88671875" style="1" customWidth="1"/>
    <col min="149" max="149" width="5.109375" style="1" customWidth="1"/>
    <col min="150" max="150" width="10.88671875" style="1" customWidth="1"/>
    <col min="151" max="151" width="5.109375" style="1" customWidth="1"/>
    <col min="152" max="152" width="10.88671875" style="1" customWidth="1"/>
    <col min="153" max="153" width="5.109375" style="1" customWidth="1"/>
    <col min="154" max="154" width="10.88671875" style="1" customWidth="1"/>
    <col min="155" max="155" width="5.109375" style="1" customWidth="1"/>
    <col min="156" max="156" width="10.88671875" style="1" customWidth="1"/>
    <col min="157" max="157" width="5.109375" style="1" customWidth="1"/>
    <col min="158" max="158" width="10.88671875" style="1" customWidth="1"/>
    <col min="159" max="159" width="5.109375" style="1" customWidth="1"/>
    <col min="160" max="160" width="10.88671875" style="1" customWidth="1"/>
    <col min="161" max="161" width="5.109375" style="1" customWidth="1"/>
    <col min="162" max="162" width="10.88671875" style="1" customWidth="1"/>
    <col min="163" max="163" width="5.109375" style="1" customWidth="1"/>
    <col min="164" max="164" width="10.88671875" style="1" customWidth="1"/>
    <col min="165" max="165" width="5.109375" style="1" customWidth="1"/>
    <col min="166" max="166" width="10.88671875" style="1" customWidth="1"/>
    <col min="167" max="167" width="5.109375" style="1" customWidth="1"/>
    <col min="168" max="168" width="10.88671875" style="1" customWidth="1"/>
    <col min="169" max="169" width="5.109375" style="1" customWidth="1"/>
    <col min="170" max="170" width="10.88671875" style="1" customWidth="1"/>
    <col min="171" max="171" width="5.109375" style="1" customWidth="1"/>
    <col min="172" max="172" width="10.88671875" style="1" customWidth="1"/>
    <col min="173" max="173" width="5.109375" style="1" customWidth="1"/>
    <col min="174" max="174" width="10.88671875" style="1" customWidth="1"/>
    <col min="175" max="176" width="5.109375" style="1" customWidth="1"/>
    <col min="177" max="177" width="10.88671875" style="1" customWidth="1"/>
    <col min="178" max="178" width="5.109375" style="1" customWidth="1"/>
    <col min="179" max="179" width="10.88671875" style="1" customWidth="1"/>
    <col min="180" max="180" width="5.109375" style="1" customWidth="1"/>
    <col min="181" max="181" width="10.88671875" style="1" customWidth="1"/>
    <col min="182" max="182" width="5.109375" style="1" customWidth="1"/>
    <col min="183" max="183" width="10.88671875" style="1" customWidth="1"/>
    <col min="184" max="184" width="5.109375" style="1" customWidth="1"/>
    <col min="185" max="185" width="10.88671875" style="1" customWidth="1"/>
    <col min="186" max="186" width="5.109375" style="1" customWidth="1"/>
    <col min="187" max="187" width="10.88671875" style="1" customWidth="1"/>
    <col min="188" max="188" width="5.109375" style="1" customWidth="1"/>
    <col min="189" max="189" width="10.88671875" style="1" customWidth="1"/>
    <col min="190" max="190" width="5.109375" style="1" customWidth="1"/>
    <col min="191" max="191" width="10.88671875" style="1" customWidth="1"/>
    <col min="192" max="192" width="5.109375" style="1" customWidth="1"/>
    <col min="193" max="193" width="10.88671875" style="1" customWidth="1"/>
    <col min="194" max="194" width="5.109375" style="1" customWidth="1"/>
    <col min="195" max="195" width="10.88671875" style="1" customWidth="1"/>
    <col min="196" max="196" width="5.109375" style="1" customWidth="1"/>
    <col min="197" max="197" width="10.88671875" style="1" customWidth="1"/>
    <col min="198" max="199" width="5.109375" style="1" customWidth="1"/>
    <col min="200" max="200" width="10.88671875" style="1" customWidth="1"/>
    <col min="201" max="201" width="5.109375" style="1" customWidth="1"/>
    <col min="202" max="202" width="10.88671875" style="1" customWidth="1"/>
    <col min="203" max="203" width="5.109375" style="1" customWidth="1"/>
    <col min="204" max="204" width="10.88671875" style="1" customWidth="1"/>
    <col min="205" max="205" width="5.109375" style="1" customWidth="1"/>
    <col min="206" max="206" width="10.88671875" style="1" customWidth="1"/>
    <col min="207" max="207" width="5.109375" style="1" customWidth="1"/>
    <col min="208" max="208" width="10.88671875" style="1" customWidth="1"/>
    <col min="209" max="209" width="5.109375" style="1" customWidth="1"/>
    <col min="210" max="210" width="10.88671875" style="1" customWidth="1"/>
    <col min="211" max="211" width="5.109375" style="1" customWidth="1"/>
    <col min="212" max="212" width="10.88671875" style="1" customWidth="1"/>
    <col min="213" max="213" width="5.109375" style="1" customWidth="1"/>
    <col min="214" max="214" width="10.88671875" style="1" customWidth="1"/>
    <col min="215" max="215" width="5.109375" style="1" customWidth="1"/>
    <col min="216" max="216" width="10.88671875" style="1" customWidth="1"/>
    <col min="217" max="217" width="5.109375" style="1" customWidth="1"/>
    <col min="218" max="218" width="10.88671875" style="1" customWidth="1"/>
    <col min="219" max="219" width="5.109375" style="1" customWidth="1"/>
    <col min="220" max="220" width="10.88671875" style="1" customWidth="1"/>
    <col min="221" max="221" width="5.109375" style="1" customWidth="1"/>
    <col min="222" max="222" width="10.88671875" style="1" customWidth="1"/>
    <col min="223" max="223" width="5.109375" style="1" customWidth="1"/>
    <col min="224" max="224" width="10.88671875" style="1" customWidth="1"/>
    <col min="225" max="225" width="5.109375" style="1" customWidth="1"/>
    <col min="226" max="226" width="10.88671875" style="1" customWidth="1"/>
    <col min="227" max="227" width="5.109375" style="1" customWidth="1"/>
    <col min="228" max="228" width="10.88671875" style="1" customWidth="1"/>
    <col min="229" max="230" width="5.109375" style="1" customWidth="1"/>
    <col min="231" max="231" width="10.88671875" style="1" customWidth="1"/>
    <col min="232" max="232" width="5.109375" style="1" customWidth="1"/>
    <col min="233" max="233" width="10.88671875" style="1" customWidth="1"/>
    <col min="234" max="234" width="5.109375" style="1" customWidth="1"/>
    <col min="235" max="235" width="10.88671875" style="1" customWidth="1"/>
    <col min="236" max="236" width="5.109375" style="1" customWidth="1"/>
    <col min="237" max="237" width="10.88671875" style="1" customWidth="1"/>
    <col min="238" max="238" width="5.109375" style="1" customWidth="1"/>
    <col min="239" max="239" width="10.88671875" style="1" customWidth="1"/>
    <col min="240" max="240" width="5.109375" style="1" customWidth="1"/>
    <col min="241" max="241" width="10.88671875" style="1" customWidth="1"/>
    <col min="242" max="242" width="5.109375" style="1" customWidth="1"/>
    <col min="243" max="243" width="10.88671875" style="1" customWidth="1"/>
    <col min="244" max="16384" width="5.109375" style="1"/>
  </cols>
  <sheetData>
    <row r="1" spans="1:50">
      <c r="C1" s="51"/>
      <c r="Q1" s="1"/>
      <c r="R1" s="203"/>
      <c r="S1" s="203"/>
      <c r="T1" s="245"/>
      <c r="AG1" s="269"/>
    </row>
    <row r="2" spans="1:50" s="6" customFormat="1">
      <c r="R2" s="203"/>
      <c r="S2" s="203"/>
      <c r="T2" s="246"/>
      <c r="AG2" s="270"/>
      <c r="AH2" s="257"/>
      <c r="AI2" s="257"/>
      <c r="AJ2" s="257"/>
      <c r="AK2" s="257"/>
      <c r="AL2" s="257"/>
      <c r="AM2" s="257"/>
      <c r="AN2" s="257"/>
      <c r="AO2" s="257"/>
      <c r="AP2" s="257"/>
      <c r="AQ2" s="257"/>
      <c r="AR2" s="257"/>
    </row>
    <row r="3" spans="1:50" s="6" customFormat="1" ht="15">
      <c r="A3" s="437"/>
      <c r="B3" s="438"/>
      <c r="C3" s="431"/>
      <c r="D3" s="435"/>
      <c r="E3" s="435"/>
      <c r="F3" s="435"/>
      <c r="G3" s="435"/>
      <c r="H3" s="435"/>
      <c r="I3" s="435"/>
      <c r="J3" s="435"/>
      <c r="K3" s="435"/>
      <c r="L3" s="435"/>
      <c r="M3" s="435"/>
      <c r="N3" s="435"/>
      <c r="O3" s="435"/>
      <c r="P3" s="452"/>
      <c r="Q3" s="56"/>
      <c r="R3" s="203"/>
      <c r="S3" s="203"/>
      <c r="T3" s="247"/>
      <c r="U3" s="70"/>
      <c r="V3" s="70"/>
      <c r="W3" s="70"/>
      <c r="X3" s="70"/>
      <c r="Y3" s="70"/>
      <c r="Z3" s="70"/>
      <c r="AA3" s="70"/>
      <c r="AB3" s="70"/>
      <c r="AC3" s="70"/>
      <c r="AD3" s="70"/>
      <c r="AE3" s="70"/>
      <c r="AG3" s="254"/>
      <c r="AH3" s="254"/>
      <c r="AI3" s="254"/>
      <c r="AJ3" s="254"/>
      <c r="AK3" s="254"/>
      <c r="AL3" s="254"/>
      <c r="AM3" s="254"/>
      <c r="AN3" s="254"/>
      <c r="AO3" s="254"/>
      <c r="AP3" s="254"/>
      <c r="AQ3" s="254"/>
      <c r="AR3" s="254"/>
    </row>
    <row r="4" spans="1:50" ht="15">
      <c r="A4" s="439"/>
      <c r="B4" s="440"/>
      <c r="C4" s="431"/>
      <c r="D4" s="435"/>
      <c r="E4" s="435"/>
      <c r="F4" s="435"/>
      <c r="G4" s="435"/>
      <c r="H4" s="435"/>
      <c r="I4" s="799"/>
      <c r="J4" s="431"/>
      <c r="K4" s="435"/>
      <c r="L4" s="435"/>
      <c r="M4" s="435"/>
      <c r="N4" s="800"/>
      <c r="O4" s="431"/>
      <c r="P4" s="453"/>
      <c r="Q4" s="56"/>
      <c r="R4" s="203"/>
      <c r="S4" s="203"/>
      <c r="T4" s="71"/>
      <c r="U4" s="72"/>
      <c r="V4" s="72"/>
      <c r="W4" s="72"/>
      <c r="X4" s="72"/>
      <c r="Y4" s="72"/>
      <c r="Z4" s="73"/>
      <c r="AA4" s="74"/>
      <c r="AB4" s="72"/>
      <c r="AC4" s="72"/>
      <c r="AD4" s="72"/>
      <c r="AE4" s="73"/>
      <c r="AF4" s="426"/>
      <c r="AG4" s="258"/>
      <c r="AH4" s="259"/>
      <c r="AI4" s="259"/>
      <c r="AJ4" s="259"/>
      <c r="AK4" s="259"/>
      <c r="AL4" s="259"/>
      <c r="AM4" s="260"/>
      <c r="AN4" s="261"/>
      <c r="AO4" s="259"/>
      <c r="AP4" s="259"/>
      <c r="AQ4" s="259"/>
      <c r="AR4" s="260"/>
    </row>
    <row r="5" spans="1:50" ht="15">
      <c r="A5" s="432"/>
      <c r="B5" s="431"/>
      <c r="C5" s="431"/>
      <c r="D5" s="432"/>
      <c r="E5" s="432"/>
      <c r="F5" s="432"/>
      <c r="G5" s="432"/>
      <c r="H5" s="432"/>
      <c r="I5" s="801"/>
      <c r="J5" s="431"/>
      <c r="K5" s="432"/>
      <c r="L5" s="432"/>
      <c r="M5" s="432"/>
      <c r="N5" s="801"/>
      <c r="O5" s="431"/>
      <c r="P5" s="454"/>
      <c r="Q5" s="56"/>
      <c r="R5" s="203"/>
      <c r="S5" s="203"/>
      <c r="T5" s="75"/>
      <c r="U5" s="76"/>
      <c r="V5" s="76"/>
      <c r="W5" s="76"/>
      <c r="X5" s="76"/>
      <c r="Y5" s="76"/>
      <c r="Z5" s="77"/>
      <c r="AA5" s="78"/>
      <c r="AB5" s="76"/>
      <c r="AC5" s="76"/>
      <c r="AD5" s="76"/>
      <c r="AE5" s="77"/>
      <c r="AG5" s="262"/>
      <c r="AH5" s="262"/>
      <c r="AI5" s="262"/>
      <c r="AJ5" s="262"/>
      <c r="AK5" s="262"/>
      <c r="AL5" s="262"/>
      <c r="AM5" s="263"/>
      <c r="AN5" s="264"/>
      <c r="AO5" s="262"/>
      <c r="AP5" s="262"/>
      <c r="AQ5" s="262"/>
      <c r="AR5" s="263"/>
    </row>
    <row r="6" spans="1:50" ht="15">
      <c r="A6" s="432"/>
      <c r="B6" s="431"/>
      <c r="C6" s="428"/>
      <c r="D6" s="429"/>
      <c r="E6" s="429"/>
      <c r="F6" s="429"/>
      <c r="G6" s="429"/>
      <c r="H6" s="429"/>
      <c r="I6" s="428"/>
      <c r="J6" s="428"/>
      <c r="K6" s="429"/>
      <c r="L6" s="429"/>
      <c r="M6" s="429"/>
      <c r="N6" s="428"/>
      <c r="O6" s="428"/>
      <c r="P6" s="430"/>
      <c r="Q6" s="56"/>
      <c r="R6" s="248"/>
      <c r="S6" s="249"/>
      <c r="T6" s="280"/>
      <c r="U6" s="281"/>
      <c r="V6" s="281"/>
      <c r="W6" s="281"/>
      <c r="X6" s="281"/>
      <c r="Y6" s="281"/>
      <c r="Z6" s="280"/>
      <c r="AA6" s="280"/>
      <c r="AB6" s="281"/>
      <c r="AC6" s="281"/>
      <c r="AD6" s="281"/>
      <c r="AE6" s="280"/>
      <c r="AG6" s="265"/>
      <c r="AH6" s="266"/>
      <c r="AI6" s="266"/>
      <c r="AJ6" s="266"/>
      <c r="AK6" s="266"/>
      <c r="AL6" s="266"/>
      <c r="AM6" s="266"/>
      <c r="AN6" s="266"/>
      <c r="AO6" s="266"/>
      <c r="AP6" s="266"/>
      <c r="AQ6" s="266"/>
      <c r="AR6" s="266"/>
    </row>
    <row r="7" spans="1:50" ht="15">
      <c r="A7" s="439"/>
      <c r="B7" s="457"/>
      <c r="C7" s="444"/>
      <c r="D7" s="445"/>
      <c r="E7" s="445"/>
      <c r="F7" s="445"/>
      <c r="G7" s="445"/>
      <c r="H7" s="445"/>
      <c r="I7" s="444"/>
      <c r="J7" s="444"/>
      <c r="K7" s="445"/>
      <c r="L7" s="445"/>
      <c r="M7" s="445"/>
      <c r="N7" s="444"/>
      <c r="O7" s="444"/>
      <c r="P7" s="489"/>
      <c r="Q7" s="56"/>
      <c r="R7" s="250"/>
      <c r="S7" s="251"/>
      <c r="T7" s="282"/>
      <c r="U7" s="283"/>
      <c r="V7" s="283"/>
      <c r="W7" s="283"/>
      <c r="X7" s="283"/>
      <c r="Y7" s="283"/>
      <c r="Z7" s="282"/>
      <c r="AA7" s="282"/>
      <c r="AB7" s="283"/>
      <c r="AC7" s="283"/>
      <c r="AD7" s="283"/>
      <c r="AE7" s="282"/>
      <c r="AG7" s="267"/>
      <c r="AH7" s="267"/>
      <c r="AI7" s="267"/>
      <c r="AJ7" s="267"/>
      <c r="AK7" s="267"/>
      <c r="AL7" s="267"/>
      <c r="AM7" s="267"/>
      <c r="AN7" s="267"/>
      <c r="AO7" s="267"/>
      <c r="AP7" s="267"/>
      <c r="AQ7" s="267"/>
      <c r="AR7" s="267"/>
      <c r="AX7" s="51"/>
    </row>
    <row r="8" spans="1:50" ht="15">
      <c r="A8" s="439"/>
      <c r="B8" s="457"/>
      <c r="C8" s="444"/>
      <c r="D8" s="445"/>
      <c r="E8" s="445"/>
      <c r="F8" s="445"/>
      <c r="G8" s="445"/>
      <c r="H8" s="445"/>
      <c r="I8" s="444"/>
      <c r="J8" s="444"/>
      <c r="K8" s="445"/>
      <c r="L8" s="445"/>
      <c r="M8" s="445"/>
      <c r="N8" s="444"/>
      <c r="O8" s="444"/>
      <c r="P8" s="489"/>
      <c r="Q8" s="56"/>
      <c r="R8" s="248"/>
      <c r="S8" s="249"/>
      <c r="T8" s="280"/>
      <c r="U8" s="281"/>
      <c r="V8" s="281"/>
      <c r="W8" s="281"/>
      <c r="X8" s="281"/>
      <c r="Y8" s="281"/>
      <c r="Z8" s="280"/>
      <c r="AA8" s="280"/>
      <c r="AB8" s="281"/>
      <c r="AC8" s="281"/>
      <c r="AD8" s="281"/>
      <c r="AE8" s="280"/>
      <c r="AG8" s="334"/>
      <c r="AH8" s="266"/>
      <c r="AI8" s="266"/>
      <c r="AJ8" s="266"/>
      <c r="AK8" s="266"/>
      <c r="AL8" s="266"/>
      <c r="AM8" s="266"/>
      <c r="AN8" s="266"/>
      <c r="AO8" s="266"/>
      <c r="AP8" s="266"/>
      <c r="AQ8" s="266"/>
      <c r="AR8" s="266"/>
    </row>
    <row r="9" spans="1:50" ht="15">
      <c r="A9" s="439"/>
      <c r="B9" s="457"/>
      <c r="C9" s="444"/>
      <c r="D9" s="445"/>
      <c r="E9" s="445"/>
      <c r="F9" s="445"/>
      <c r="G9" s="445"/>
      <c r="H9" s="445"/>
      <c r="I9" s="444"/>
      <c r="J9" s="444"/>
      <c r="K9" s="445"/>
      <c r="L9" s="445"/>
      <c r="M9" s="445"/>
      <c r="N9" s="444"/>
      <c r="O9" s="444"/>
      <c r="P9" s="489"/>
      <c r="Q9" s="56"/>
      <c r="R9" s="250"/>
      <c r="S9" s="251"/>
      <c r="T9" s="282"/>
      <c r="U9" s="283"/>
      <c r="V9" s="283"/>
      <c r="W9" s="283"/>
      <c r="X9" s="283"/>
      <c r="Y9" s="283"/>
      <c r="Z9" s="282"/>
      <c r="AA9" s="282"/>
      <c r="AB9" s="283"/>
      <c r="AC9" s="283"/>
      <c r="AD9" s="283"/>
      <c r="AE9" s="282"/>
      <c r="AG9" s="272"/>
      <c r="AH9" s="272"/>
      <c r="AI9" s="272"/>
      <c r="AJ9" s="272"/>
      <c r="AK9" s="272"/>
      <c r="AL9" s="272"/>
      <c r="AM9" s="272"/>
      <c r="AN9" s="272"/>
      <c r="AO9" s="272"/>
      <c r="AP9" s="272"/>
      <c r="AQ9" s="272"/>
      <c r="AR9" s="272"/>
    </row>
    <row r="10" spans="1:50" ht="15">
      <c r="A10" s="439"/>
      <c r="B10" s="457"/>
      <c r="C10" s="444"/>
      <c r="D10" s="445"/>
      <c r="E10" s="445"/>
      <c r="F10" s="445"/>
      <c r="G10" s="445"/>
      <c r="H10" s="445"/>
      <c r="I10" s="444"/>
      <c r="J10" s="444"/>
      <c r="K10" s="445"/>
      <c r="L10" s="445"/>
      <c r="M10" s="445"/>
      <c r="N10" s="444"/>
      <c r="O10" s="444"/>
      <c r="P10" s="489"/>
      <c r="Q10" s="56"/>
      <c r="R10" s="248"/>
      <c r="S10" s="249"/>
      <c r="T10" s="280"/>
      <c r="U10" s="281"/>
      <c r="V10" s="281"/>
      <c r="W10" s="281"/>
      <c r="X10" s="281"/>
      <c r="Y10" s="281"/>
      <c r="Z10" s="280"/>
      <c r="AA10" s="280"/>
      <c r="AB10" s="281"/>
      <c r="AC10" s="281"/>
      <c r="AD10" s="281"/>
      <c r="AE10" s="280"/>
      <c r="AG10" s="334"/>
      <c r="AH10" s="266"/>
      <c r="AI10" s="266"/>
      <c r="AJ10" s="266"/>
      <c r="AK10" s="266"/>
      <c r="AL10" s="266"/>
      <c r="AM10" s="266"/>
      <c r="AN10" s="266"/>
      <c r="AO10" s="266"/>
      <c r="AP10" s="266"/>
      <c r="AQ10" s="266"/>
      <c r="AR10" s="266"/>
    </row>
    <row r="11" spans="1:50" ht="15">
      <c r="A11" s="439"/>
      <c r="B11" s="457"/>
      <c r="C11" s="444"/>
      <c r="D11" s="445"/>
      <c r="E11" s="445"/>
      <c r="F11" s="445"/>
      <c r="G11" s="445"/>
      <c r="H11" s="445"/>
      <c r="I11" s="444"/>
      <c r="J11" s="444"/>
      <c r="K11" s="445"/>
      <c r="L11" s="445"/>
      <c r="M11" s="445"/>
      <c r="N11" s="444"/>
      <c r="O11" s="444"/>
      <c r="P11" s="489"/>
      <c r="Q11" s="56"/>
      <c r="R11" s="250"/>
      <c r="S11" s="251"/>
      <c r="T11" s="282"/>
      <c r="U11" s="283"/>
      <c r="V11" s="283"/>
      <c r="W11" s="283"/>
      <c r="X11" s="283"/>
      <c r="Y11" s="283"/>
      <c r="Z11" s="282"/>
      <c r="AA11" s="282"/>
      <c r="AB11" s="283"/>
      <c r="AC11" s="283"/>
      <c r="AD11" s="283"/>
      <c r="AE11" s="282"/>
      <c r="AG11" s="272"/>
      <c r="AH11" s="272"/>
      <c r="AI11" s="272"/>
      <c r="AJ11" s="272"/>
      <c r="AK11" s="272"/>
      <c r="AL11" s="272"/>
      <c r="AM11" s="272"/>
      <c r="AN11" s="272"/>
      <c r="AO11" s="272"/>
      <c r="AP11" s="272"/>
      <c r="AQ11" s="272"/>
      <c r="AR11" s="272"/>
    </row>
    <row r="12" spans="1:50" ht="15">
      <c r="A12" s="439"/>
      <c r="B12" s="457"/>
      <c r="C12" s="444"/>
      <c r="D12" s="445"/>
      <c r="E12" s="445"/>
      <c r="F12" s="445"/>
      <c r="G12" s="445"/>
      <c r="H12" s="445"/>
      <c r="I12" s="444"/>
      <c r="J12" s="444"/>
      <c r="K12" s="445"/>
      <c r="L12" s="445"/>
      <c r="M12" s="445"/>
      <c r="N12" s="444"/>
      <c r="O12" s="444"/>
      <c r="P12" s="489"/>
      <c r="Q12" s="56"/>
      <c r="R12" s="248"/>
      <c r="S12" s="249"/>
      <c r="T12" s="280"/>
      <c r="U12" s="281"/>
      <c r="V12" s="281"/>
      <c r="W12" s="281"/>
      <c r="X12" s="281"/>
      <c r="Y12" s="281"/>
      <c r="Z12" s="280"/>
      <c r="AA12" s="280"/>
      <c r="AB12" s="281"/>
      <c r="AC12" s="281"/>
      <c r="AD12" s="281"/>
      <c r="AE12" s="280"/>
      <c r="AG12" s="334"/>
      <c r="AH12" s="266"/>
      <c r="AI12" s="266"/>
      <c r="AJ12" s="266"/>
      <c r="AK12" s="266"/>
      <c r="AL12" s="266"/>
      <c r="AM12" s="266"/>
      <c r="AN12" s="266"/>
      <c r="AO12" s="266"/>
      <c r="AP12" s="266"/>
      <c r="AQ12" s="266"/>
      <c r="AR12" s="266"/>
    </row>
    <row r="13" spans="1:50" ht="15">
      <c r="A13" s="439"/>
      <c r="B13" s="457"/>
      <c r="C13" s="444"/>
      <c r="D13" s="445"/>
      <c r="E13" s="445"/>
      <c r="F13" s="445"/>
      <c r="G13" s="445"/>
      <c r="H13" s="445"/>
      <c r="I13" s="444"/>
      <c r="J13" s="444"/>
      <c r="K13" s="445"/>
      <c r="L13" s="445"/>
      <c r="M13" s="445"/>
      <c r="N13" s="444"/>
      <c r="O13" s="444"/>
      <c r="P13" s="489"/>
      <c r="Q13" s="56"/>
      <c r="R13" s="250"/>
      <c r="S13" s="251"/>
      <c r="T13" s="282"/>
      <c r="U13" s="283"/>
      <c r="V13" s="283"/>
      <c r="W13" s="283"/>
      <c r="X13" s="283"/>
      <c r="Y13" s="283"/>
      <c r="Z13" s="282"/>
      <c r="AA13" s="282"/>
      <c r="AB13" s="283"/>
      <c r="AC13" s="283"/>
      <c r="AD13" s="283"/>
      <c r="AE13" s="282"/>
      <c r="AG13" s="268"/>
      <c r="AH13" s="268"/>
      <c r="AI13" s="268"/>
      <c r="AJ13" s="268"/>
      <c r="AK13" s="268"/>
      <c r="AL13" s="268"/>
      <c r="AM13" s="268"/>
      <c r="AN13" s="268"/>
      <c r="AO13" s="268"/>
      <c r="AP13" s="268"/>
      <c r="AQ13" s="268"/>
      <c r="AR13" s="268"/>
    </row>
    <row r="14" spans="1:50" ht="15">
      <c r="A14" s="439"/>
      <c r="B14" s="457"/>
      <c r="C14" s="444"/>
      <c r="D14" s="445"/>
      <c r="E14" s="445"/>
      <c r="F14" s="445"/>
      <c r="G14" s="445"/>
      <c r="H14" s="445"/>
      <c r="I14" s="444"/>
      <c r="J14" s="444"/>
      <c r="K14" s="445"/>
      <c r="L14" s="445"/>
      <c r="M14" s="445"/>
      <c r="N14" s="444"/>
      <c r="O14" s="444"/>
      <c r="P14" s="489"/>
      <c r="Q14" s="56"/>
      <c r="R14" s="248"/>
      <c r="S14" s="249"/>
      <c r="T14" s="280"/>
      <c r="U14" s="281"/>
      <c r="V14" s="281"/>
      <c r="W14" s="281"/>
      <c r="X14" s="281"/>
      <c r="Y14" s="281"/>
      <c r="Z14" s="280"/>
      <c r="AA14" s="280"/>
      <c r="AB14" s="281"/>
      <c r="AC14" s="281"/>
      <c r="AD14" s="281"/>
      <c r="AE14" s="280"/>
      <c r="AG14" s="334"/>
      <c r="AH14" s="266"/>
      <c r="AI14" s="266"/>
      <c r="AJ14" s="266"/>
      <c r="AK14" s="266"/>
      <c r="AL14" s="266"/>
      <c r="AM14" s="266"/>
      <c r="AN14" s="266"/>
      <c r="AO14" s="266"/>
      <c r="AP14" s="266"/>
      <c r="AQ14" s="266"/>
      <c r="AR14" s="266"/>
    </row>
    <row r="15" spans="1:50" ht="15">
      <c r="A15" s="439"/>
      <c r="B15" s="457"/>
      <c r="C15" s="444"/>
      <c r="D15" s="445"/>
      <c r="E15" s="445"/>
      <c r="F15" s="445"/>
      <c r="G15" s="445"/>
      <c r="H15" s="445"/>
      <c r="I15" s="444"/>
      <c r="J15" s="444"/>
      <c r="K15" s="445"/>
      <c r="L15" s="445"/>
      <c r="M15" s="445"/>
      <c r="N15" s="444"/>
      <c r="O15" s="444"/>
      <c r="P15" s="489"/>
      <c r="Q15" s="56"/>
      <c r="R15" s="250"/>
      <c r="S15" s="251"/>
      <c r="T15" s="282"/>
      <c r="U15" s="283"/>
      <c r="V15" s="283"/>
      <c r="W15" s="283"/>
      <c r="X15" s="283"/>
      <c r="Y15" s="283"/>
      <c r="Z15" s="282"/>
      <c r="AA15" s="282"/>
      <c r="AB15" s="283"/>
      <c r="AC15" s="283"/>
      <c r="AD15" s="283"/>
      <c r="AE15" s="282"/>
      <c r="AG15" s="272"/>
      <c r="AH15" s="272"/>
      <c r="AI15" s="272"/>
      <c r="AJ15" s="272"/>
      <c r="AK15" s="272"/>
      <c r="AL15" s="272"/>
      <c r="AM15" s="272"/>
      <c r="AN15" s="272"/>
      <c r="AO15" s="272"/>
      <c r="AP15" s="272"/>
      <c r="AQ15" s="272"/>
      <c r="AR15" s="272"/>
    </row>
    <row r="16" spans="1:50" ht="15">
      <c r="A16" s="439"/>
      <c r="B16" s="457"/>
      <c r="C16" s="444"/>
      <c r="D16" s="445"/>
      <c r="E16" s="445"/>
      <c r="F16" s="445"/>
      <c r="G16" s="445"/>
      <c r="H16" s="445"/>
      <c r="I16" s="444"/>
      <c r="J16" s="444"/>
      <c r="K16" s="445"/>
      <c r="L16" s="445"/>
      <c r="M16" s="445"/>
      <c r="N16" s="444"/>
      <c r="O16" s="444"/>
      <c r="P16" s="489"/>
      <c r="Q16" s="56"/>
      <c r="R16" s="248"/>
      <c r="S16" s="249"/>
      <c r="T16" s="280"/>
      <c r="U16" s="281"/>
      <c r="V16" s="281"/>
      <c r="W16" s="281"/>
      <c r="X16" s="281"/>
      <c r="Y16" s="281"/>
      <c r="Z16" s="280"/>
      <c r="AA16" s="280"/>
      <c r="AB16" s="281"/>
      <c r="AC16" s="281"/>
      <c r="AD16" s="281"/>
      <c r="AE16" s="280"/>
      <c r="AG16" s="334"/>
      <c r="AH16" s="266"/>
      <c r="AI16" s="266"/>
      <c r="AJ16" s="266"/>
      <c r="AK16" s="266"/>
      <c r="AL16" s="266"/>
      <c r="AM16" s="266"/>
      <c r="AN16" s="266"/>
      <c r="AO16" s="266"/>
      <c r="AP16" s="266"/>
      <c r="AQ16" s="266"/>
      <c r="AR16" s="266"/>
    </row>
    <row r="17" spans="1:50" ht="15">
      <c r="A17" s="439"/>
      <c r="B17" s="457"/>
      <c r="C17" s="444"/>
      <c r="D17" s="445"/>
      <c r="E17" s="445"/>
      <c r="F17" s="445"/>
      <c r="G17" s="445"/>
      <c r="H17" s="445"/>
      <c r="I17" s="444"/>
      <c r="J17" s="444"/>
      <c r="K17" s="445"/>
      <c r="L17" s="445"/>
      <c r="M17" s="445"/>
      <c r="N17" s="444"/>
      <c r="O17" s="444"/>
      <c r="P17" s="489"/>
      <c r="Q17" s="56"/>
      <c r="R17" s="250"/>
      <c r="S17" s="251"/>
      <c r="T17" s="282"/>
      <c r="U17" s="283"/>
      <c r="V17" s="283"/>
      <c r="W17" s="283"/>
      <c r="X17" s="283"/>
      <c r="Y17" s="283"/>
      <c r="Z17" s="282"/>
      <c r="AA17" s="282"/>
      <c r="AB17" s="283"/>
      <c r="AC17" s="283"/>
      <c r="AD17" s="283"/>
      <c r="AE17" s="282"/>
      <c r="AG17" s="272"/>
      <c r="AH17" s="272"/>
      <c r="AI17" s="272"/>
      <c r="AJ17" s="272"/>
      <c r="AK17" s="272"/>
      <c r="AL17" s="272"/>
      <c r="AM17" s="272"/>
      <c r="AN17" s="272"/>
      <c r="AO17" s="272"/>
      <c r="AP17" s="272"/>
      <c r="AQ17" s="272"/>
      <c r="AR17" s="272"/>
    </row>
    <row r="18" spans="1:50" ht="15">
      <c r="A18" s="439"/>
      <c r="B18" s="457"/>
      <c r="C18" s="444"/>
      <c r="D18" s="445"/>
      <c r="E18" s="445"/>
      <c r="F18" s="445"/>
      <c r="G18" s="445"/>
      <c r="H18" s="445"/>
      <c r="I18" s="444"/>
      <c r="J18" s="444"/>
      <c r="K18" s="445"/>
      <c r="L18" s="445"/>
      <c r="M18" s="445"/>
      <c r="N18" s="444"/>
      <c r="O18" s="444"/>
      <c r="P18" s="489"/>
      <c r="Q18" s="56"/>
      <c r="R18" s="248"/>
      <c r="S18" s="249"/>
      <c r="T18" s="280"/>
      <c r="U18" s="281"/>
      <c r="V18" s="281"/>
      <c r="W18" s="281"/>
      <c r="X18" s="281"/>
      <c r="Y18" s="281"/>
      <c r="Z18" s="280"/>
      <c r="AA18" s="280"/>
      <c r="AB18" s="281"/>
      <c r="AC18" s="281"/>
      <c r="AD18" s="281"/>
      <c r="AE18" s="280"/>
      <c r="AG18" s="334"/>
      <c r="AH18" s="266"/>
      <c r="AI18" s="266"/>
      <c r="AJ18" s="266"/>
      <c r="AK18" s="266"/>
      <c r="AL18" s="266"/>
      <c r="AM18" s="266"/>
      <c r="AN18" s="266"/>
      <c r="AO18" s="266"/>
      <c r="AP18" s="266"/>
      <c r="AQ18" s="266"/>
      <c r="AR18" s="266"/>
    </row>
    <row r="19" spans="1:50" ht="15">
      <c r="A19" s="439"/>
      <c r="B19" s="457"/>
      <c r="C19" s="444"/>
      <c r="D19" s="445"/>
      <c r="E19" s="445"/>
      <c r="F19" s="445"/>
      <c r="G19" s="445"/>
      <c r="H19" s="445"/>
      <c r="I19" s="444"/>
      <c r="J19" s="444"/>
      <c r="K19" s="445"/>
      <c r="L19" s="445"/>
      <c r="M19" s="445"/>
      <c r="N19" s="444"/>
      <c r="O19" s="444"/>
      <c r="P19" s="489"/>
      <c r="Q19" s="56"/>
      <c r="R19" s="250"/>
      <c r="S19" s="251"/>
      <c r="T19" s="282"/>
      <c r="U19" s="283"/>
      <c r="V19" s="283"/>
      <c r="W19" s="283"/>
      <c r="X19" s="283"/>
      <c r="Y19" s="283"/>
      <c r="Z19" s="282"/>
      <c r="AA19" s="282"/>
      <c r="AB19" s="283"/>
      <c r="AC19" s="283"/>
      <c r="AD19" s="283"/>
      <c r="AE19" s="282"/>
      <c r="AG19" s="272"/>
      <c r="AH19" s="272"/>
      <c r="AI19" s="272"/>
      <c r="AJ19" s="272"/>
      <c r="AK19" s="272"/>
      <c r="AL19" s="272"/>
      <c r="AM19" s="272"/>
      <c r="AN19" s="272"/>
      <c r="AO19" s="272"/>
      <c r="AP19" s="272"/>
      <c r="AQ19" s="272"/>
      <c r="AR19" s="272"/>
    </row>
    <row r="20" spans="1:50" ht="15">
      <c r="A20" s="439"/>
      <c r="B20" s="457"/>
      <c r="C20" s="444"/>
      <c r="D20" s="445"/>
      <c r="E20" s="445"/>
      <c r="F20" s="445"/>
      <c r="G20" s="445"/>
      <c r="H20" s="445"/>
      <c r="I20" s="444"/>
      <c r="J20" s="444"/>
      <c r="K20" s="445"/>
      <c r="L20" s="445"/>
      <c r="M20" s="445"/>
      <c r="N20" s="444"/>
      <c r="O20" s="444"/>
      <c r="P20" s="489"/>
      <c r="Q20" s="56"/>
      <c r="R20" s="248"/>
      <c r="S20" s="249"/>
      <c r="T20" s="280"/>
      <c r="U20" s="281"/>
      <c r="V20" s="281"/>
      <c r="W20" s="281"/>
      <c r="X20" s="281"/>
      <c r="Y20" s="281"/>
      <c r="Z20" s="280"/>
      <c r="AA20" s="280"/>
      <c r="AB20" s="281"/>
      <c r="AC20" s="281"/>
      <c r="AD20" s="281"/>
      <c r="AE20" s="280"/>
      <c r="AG20" s="334"/>
      <c r="AH20" s="266"/>
      <c r="AI20" s="266"/>
      <c r="AJ20" s="266"/>
      <c r="AK20" s="266"/>
      <c r="AL20" s="266"/>
      <c r="AM20" s="266"/>
      <c r="AN20" s="266"/>
      <c r="AO20" s="266"/>
      <c r="AP20" s="266"/>
      <c r="AQ20" s="266"/>
      <c r="AR20" s="266"/>
    </row>
    <row r="21" spans="1:50" ht="15">
      <c r="A21" s="439"/>
      <c r="B21" s="457"/>
      <c r="C21" s="444"/>
      <c r="D21" s="445"/>
      <c r="E21" s="445"/>
      <c r="F21" s="445"/>
      <c r="G21" s="445"/>
      <c r="H21" s="445"/>
      <c r="I21" s="444"/>
      <c r="J21" s="444"/>
      <c r="K21" s="445"/>
      <c r="L21" s="445"/>
      <c r="M21" s="445"/>
      <c r="N21" s="444"/>
      <c r="O21" s="444"/>
      <c r="P21" s="489"/>
      <c r="Q21" s="56"/>
      <c r="R21" s="250"/>
      <c r="S21" s="251"/>
      <c r="T21" s="282"/>
      <c r="U21" s="283"/>
      <c r="V21" s="283"/>
      <c r="W21" s="283"/>
      <c r="X21" s="283"/>
      <c r="Y21" s="283"/>
      <c r="Z21" s="282"/>
      <c r="AA21" s="282"/>
      <c r="AB21" s="283"/>
      <c r="AC21" s="283"/>
      <c r="AD21" s="283"/>
      <c r="AE21" s="282"/>
      <c r="AG21" s="272"/>
      <c r="AH21" s="272"/>
      <c r="AI21" s="272"/>
      <c r="AJ21" s="272"/>
      <c r="AK21" s="272"/>
      <c r="AL21" s="272"/>
      <c r="AM21" s="272"/>
      <c r="AN21" s="272"/>
      <c r="AO21" s="272"/>
      <c r="AP21" s="272"/>
      <c r="AQ21" s="272"/>
      <c r="AR21" s="272"/>
    </row>
    <row r="22" spans="1:50" ht="15">
      <c r="A22" s="439"/>
      <c r="B22" s="457"/>
      <c r="C22" s="444"/>
      <c r="D22" s="445"/>
      <c r="E22" s="445"/>
      <c r="F22" s="445"/>
      <c r="G22" s="445"/>
      <c r="H22" s="445"/>
      <c r="I22" s="444"/>
      <c r="J22" s="444"/>
      <c r="K22" s="445"/>
      <c r="L22" s="445"/>
      <c r="M22" s="445"/>
      <c r="N22" s="444"/>
      <c r="O22" s="444"/>
      <c r="P22" s="489"/>
      <c r="Q22" s="56"/>
      <c r="R22" s="248"/>
      <c r="S22" s="249"/>
      <c r="T22" s="280"/>
      <c r="U22" s="281"/>
      <c r="V22" s="281"/>
      <c r="W22" s="281"/>
      <c r="X22" s="281"/>
      <c r="Y22" s="281"/>
      <c r="Z22" s="280"/>
      <c r="AA22" s="280"/>
      <c r="AB22" s="281"/>
      <c r="AC22" s="281"/>
      <c r="AD22" s="281"/>
      <c r="AE22" s="280"/>
      <c r="AG22" s="334"/>
      <c r="AH22" s="266"/>
      <c r="AI22" s="266"/>
      <c r="AJ22" s="266"/>
      <c r="AK22" s="266"/>
      <c r="AL22" s="266"/>
      <c r="AM22" s="266"/>
      <c r="AN22" s="266"/>
      <c r="AO22" s="266"/>
      <c r="AP22" s="266"/>
      <c r="AQ22" s="266"/>
      <c r="AR22" s="266"/>
    </row>
    <row r="23" spans="1:50" ht="15">
      <c r="A23" s="439"/>
      <c r="B23" s="457"/>
      <c r="C23" s="444"/>
      <c r="D23" s="445"/>
      <c r="E23" s="445"/>
      <c r="F23" s="445"/>
      <c r="G23" s="445"/>
      <c r="H23" s="445"/>
      <c r="I23" s="444"/>
      <c r="J23" s="444"/>
      <c r="K23" s="445"/>
      <c r="L23" s="445"/>
      <c r="M23" s="445"/>
      <c r="N23" s="444"/>
      <c r="O23" s="444"/>
      <c r="P23" s="489"/>
      <c r="Q23" s="56"/>
      <c r="R23" s="250"/>
      <c r="S23" s="251"/>
      <c r="T23" s="282"/>
      <c r="U23" s="283"/>
      <c r="V23" s="283"/>
      <c r="W23" s="283"/>
      <c r="X23" s="283"/>
      <c r="Y23" s="283"/>
      <c r="Z23" s="282"/>
      <c r="AA23" s="282"/>
      <c r="AB23" s="283"/>
      <c r="AC23" s="283"/>
      <c r="AD23" s="283"/>
      <c r="AE23" s="282"/>
      <c r="AG23" s="272"/>
      <c r="AH23" s="272"/>
      <c r="AI23" s="272"/>
      <c r="AJ23" s="272"/>
      <c r="AK23" s="272"/>
      <c r="AL23" s="272"/>
      <c r="AM23" s="272"/>
      <c r="AN23" s="272"/>
      <c r="AO23" s="272"/>
      <c r="AP23" s="272"/>
      <c r="AQ23" s="272"/>
      <c r="AR23" s="272"/>
    </row>
    <row r="24" spans="1:50" ht="15">
      <c r="A24" s="439"/>
      <c r="B24" s="457"/>
      <c r="C24" s="444"/>
      <c r="D24" s="445"/>
      <c r="E24" s="445"/>
      <c r="F24" s="445"/>
      <c r="G24" s="445"/>
      <c r="H24" s="445"/>
      <c r="I24" s="444"/>
      <c r="J24" s="444"/>
      <c r="K24" s="445"/>
      <c r="L24" s="445"/>
      <c r="M24" s="445"/>
      <c r="N24" s="444"/>
      <c r="O24" s="444"/>
      <c r="P24" s="489"/>
      <c r="Q24" s="56"/>
      <c r="R24" s="248"/>
      <c r="S24" s="249"/>
      <c r="T24" s="280"/>
      <c r="U24" s="281"/>
      <c r="V24" s="281"/>
      <c r="W24" s="281"/>
      <c r="X24" s="281"/>
      <c r="Y24" s="281"/>
      <c r="Z24" s="280"/>
      <c r="AA24" s="280"/>
      <c r="AB24" s="281"/>
      <c r="AC24" s="281"/>
      <c r="AD24" s="281"/>
      <c r="AE24" s="280"/>
      <c r="AG24" s="334"/>
      <c r="AH24" s="266"/>
      <c r="AI24" s="266"/>
      <c r="AJ24" s="266"/>
      <c r="AK24" s="266"/>
      <c r="AL24" s="266"/>
      <c r="AM24" s="266"/>
      <c r="AN24" s="266"/>
      <c r="AO24" s="266"/>
      <c r="AP24" s="266"/>
      <c r="AQ24" s="266"/>
      <c r="AR24" s="266"/>
    </row>
    <row r="25" spans="1:50" ht="15">
      <c r="A25" s="439"/>
      <c r="B25" s="457"/>
      <c r="C25" s="444"/>
      <c r="D25" s="445"/>
      <c r="E25" s="445"/>
      <c r="F25" s="445"/>
      <c r="G25" s="445"/>
      <c r="H25" s="445"/>
      <c r="I25" s="444"/>
      <c r="J25" s="444"/>
      <c r="K25" s="445"/>
      <c r="L25" s="445"/>
      <c r="M25" s="445"/>
      <c r="N25" s="444"/>
      <c r="O25" s="444"/>
      <c r="P25" s="489"/>
      <c r="Q25" s="56"/>
      <c r="R25" s="250"/>
      <c r="S25" s="251"/>
      <c r="T25" s="282"/>
      <c r="U25" s="283"/>
      <c r="V25" s="283"/>
      <c r="W25" s="283"/>
      <c r="X25" s="283"/>
      <c r="Y25" s="283"/>
      <c r="Z25" s="282"/>
      <c r="AA25" s="282"/>
      <c r="AB25" s="283"/>
      <c r="AC25" s="283"/>
      <c r="AD25" s="283"/>
      <c r="AE25" s="282"/>
      <c r="AG25" s="272"/>
      <c r="AH25" s="272"/>
      <c r="AI25" s="272"/>
      <c r="AJ25" s="272"/>
      <c r="AK25" s="272"/>
      <c r="AL25" s="272"/>
      <c r="AM25" s="272"/>
      <c r="AN25" s="272"/>
      <c r="AO25" s="272"/>
      <c r="AP25" s="272"/>
      <c r="AQ25" s="272"/>
      <c r="AR25" s="272"/>
    </row>
    <row r="26" spans="1:50" ht="15">
      <c r="A26" s="439"/>
      <c r="B26" s="457"/>
      <c r="C26" s="444"/>
      <c r="D26" s="445"/>
      <c r="E26" s="445"/>
      <c r="F26" s="445"/>
      <c r="G26" s="445"/>
      <c r="H26" s="445"/>
      <c r="I26" s="444"/>
      <c r="J26" s="444"/>
      <c r="K26" s="445"/>
      <c r="L26" s="445"/>
      <c r="M26" s="445"/>
      <c r="N26" s="444"/>
      <c r="O26" s="444"/>
      <c r="P26" s="489"/>
      <c r="Q26" s="56"/>
      <c r="R26" s="248"/>
      <c r="S26" s="249"/>
      <c r="T26" s="280"/>
      <c r="U26" s="281"/>
      <c r="V26" s="281"/>
      <c r="W26" s="281"/>
      <c r="X26" s="281"/>
      <c r="Y26" s="281"/>
      <c r="Z26" s="280"/>
      <c r="AA26" s="280"/>
      <c r="AB26" s="281"/>
      <c r="AC26" s="281"/>
      <c r="AD26" s="281"/>
      <c r="AE26" s="280"/>
      <c r="AG26" s="334"/>
      <c r="AH26" s="195"/>
      <c r="AI26" s="195"/>
      <c r="AJ26" s="195"/>
      <c r="AK26" s="195"/>
      <c r="AL26" s="195"/>
      <c r="AM26" s="195"/>
      <c r="AN26" s="195"/>
      <c r="AO26" s="195"/>
      <c r="AP26" s="195"/>
      <c r="AQ26" s="195"/>
      <c r="AR26" s="195"/>
    </row>
    <row r="27" spans="1:50" ht="15.75" thickBot="1">
      <c r="A27" s="439"/>
      <c r="B27" s="457"/>
      <c r="C27" s="444"/>
      <c r="D27" s="445"/>
      <c r="E27" s="445"/>
      <c r="F27" s="445"/>
      <c r="G27" s="445"/>
      <c r="H27" s="445"/>
      <c r="I27" s="444"/>
      <c r="J27" s="444"/>
      <c r="K27" s="445"/>
      <c r="L27" s="445"/>
      <c r="M27" s="445"/>
      <c r="N27" s="444"/>
      <c r="O27" s="444"/>
      <c r="P27" s="489"/>
      <c r="Q27" s="56"/>
      <c r="R27" s="255"/>
      <c r="S27" s="256"/>
      <c r="T27" s="284"/>
      <c r="U27" s="285"/>
      <c r="V27" s="285"/>
      <c r="W27" s="285"/>
      <c r="X27" s="285"/>
      <c r="Y27" s="285"/>
      <c r="Z27" s="284"/>
      <c r="AA27" s="284"/>
      <c r="AB27" s="285"/>
      <c r="AC27" s="285"/>
      <c r="AD27" s="285"/>
      <c r="AE27" s="284"/>
      <c r="AF27" s="427"/>
      <c r="AG27" s="273"/>
      <c r="AH27" s="273"/>
      <c r="AI27" s="273"/>
      <c r="AJ27" s="273"/>
      <c r="AK27" s="273"/>
      <c r="AL27" s="273"/>
      <c r="AM27" s="273"/>
      <c r="AN27" s="273"/>
      <c r="AO27" s="273"/>
      <c r="AP27" s="273"/>
      <c r="AQ27" s="273"/>
      <c r="AR27" s="273"/>
    </row>
    <row r="28" spans="1:50" ht="15">
      <c r="A28" s="432"/>
      <c r="B28" s="431"/>
      <c r="C28" s="428"/>
      <c r="D28" s="429"/>
      <c r="E28" s="429"/>
      <c r="F28" s="429"/>
      <c r="G28" s="429"/>
      <c r="H28" s="429"/>
      <c r="I28" s="428"/>
      <c r="J28" s="428"/>
      <c r="K28" s="429"/>
      <c r="L28" s="429"/>
      <c r="M28" s="429"/>
      <c r="N28" s="428"/>
      <c r="O28" s="428"/>
      <c r="P28" s="430"/>
      <c r="Q28" s="56"/>
      <c r="R28" s="248"/>
      <c r="S28" s="249"/>
      <c r="T28" s="280"/>
      <c r="U28" s="281"/>
      <c r="V28" s="281"/>
      <c r="W28" s="281"/>
      <c r="X28" s="281"/>
      <c r="Y28" s="281"/>
      <c r="Z28" s="280"/>
      <c r="AA28" s="280"/>
      <c r="AB28" s="281"/>
      <c r="AC28" s="281"/>
      <c r="AD28" s="281"/>
      <c r="AE28" s="280"/>
      <c r="AG28" s="265"/>
      <c r="AH28" s="266"/>
      <c r="AI28" s="266"/>
      <c r="AJ28" s="266"/>
      <c r="AK28" s="266"/>
      <c r="AL28" s="266"/>
      <c r="AM28" s="266"/>
      <c r="AN28" s="266"/>
      <c r="AO28" s="266"/>
      <c r="AP28" s="266"/>
      <c r="AQ28" s="266"/>
      <c r="AR28" s="266"/>
    </row>
    <row r="29" spans="1:50" ht="15">
      <c r="A29" s="439"/>
      <c r="B29" s="457"/>
      <c r="C29" s="444"/>
      <c r="D29" s="445"/>
      <c r="E29" s="445"/>
      <c r="F29" s="445"/>
      <c r="G29" s="445"/>
      <c r="H29" s="445"/>
      <c r="I29" s="444"/>
      <c r="J29" s="444"/>
      <c r="K29" s="445"/>
      <c r="L29" s="445"/>
      <c r="M29" s="445"/>
      <c r="N29" s="444"/>
      <c r="O29" s="444"/>
      <c r="P29" s="489"/>
      <c r="Q29" s="56"/>
      <c r="R29" s="250"/>
      <c r="S29" s="251"/>
      <c r="T29" s="282"/>
      <c r="U29" s="283"/>
      <c r="V29" s="283"/>
      <c r="W29" s="283"/>
      <c r="X29" s="283"/>
      <c r="Y29" s="283"/>
      <c r="Z29" s="282"/>
      <c r="AA29" s="282"/>
      <c r="AB29" s="283"/>
      <c r="AC29" s="283"/>
      <c r="AD29" s="283"/>
      <c r="AE29" s="282"/>
      <c r="AG29" s="267"/>
      <c r="AH29" s="267"/>
      <c r="AI29" s="267"/>
      <c r="AJ29" s="267"/>
      <c r="AK29" s="267"/>
      <c r="AL29" s="267"/>
      <c r="AM29" s="267"/>
      <c r="AN29" s="267"/>
      <c r="AO29" s="267"/>
      <c r="AP29" s="267"/>
      <c r="AQ29" s="279"/>
      <c r="AR29" s="279"/>
      <c r="AT29" s="274"/>
      <c r="AU29" s="274"/>
      <c r="AV29" s="274"/>
      <c r="AW29" s="274"/>
      <c r="AX29" s="274"/>
    </row>
    <row r="30" spans="1:50" ht="15">
      <c r="A30" s="439"/>
      <c r="B30" s="457"/>
      <c r="C30" s="444"/>
      <c r="D30" s="445"/>
      <c r="E30" s="445"/>
      <c r="F30" s="445"/>
      <c r="G30" s="445"/>
      <c r="H30" s="445"/>
      <c r="I30" s="444"/>
      <c r="J30" s="444"/>
      <c r="K30" s="445"/>
      <c r="L30" s="445"/>
      <c r="M30" s="445"/>
      <c r="N30" s="444"/>
      <c r="O30" s="444"/>
      <c r="P30" s="489"/>
      <c r="Q30" s="56"/>
      <c r="R30" s="248"/>
      <c r="S30" s="249"/>
      <c r="T30" s="280"/>
      <c r="U30" s="281"/>
      <c r="V30" s="281"/>
      <c r="W30" s="281"/>
      <c r="X30" s="281"/>
      <c r="Y30" s="281"/>
      <c r="Z30" s="280"/>
      <c r="AA30" s="280"/>
      <c r="AB30" s="281"/>
      <c r="AC30" s="281"/>
      <c r="AD30" s="281"/>
      <c r="AE30" s="280"/>
      <c r="AG30" s="334"/>
      <c r="AH30" s="266"/>
      <c r="AI30" s="266"/>
      <c r="AJ30" s="266"/>
      <c r="AK30" s="266"/>
      <c r="AL30" s="266"/>
      <c r="AM30" s="266"/>
      <c r="AN30" s="266"/>
      <c r="AO30" s="266"/>
      <c r="AP30" s="266"/>
      <c r="AQ30" s="266"/>
      <c r="AR30" s="266"/>
    </row>
    <row r="31" spans="1:50" ht="15">
      <c r="A31" s="439"/>
      <c r="B31" s="457"/>
      <c r="C31" s="444"/>
      <c r="D31" s="445"/>
      <c r="E31" s="445"/>
      <c r="F31" s="445"/>
      <c r="G31" s="445"/>
      <c r="H31" s="445"/>
      <c r="I31" s="444"/>
      <c r="J31" s="444"/>
      <c r="K31" s="445"/>
      <c r="L31" s="445"/>
      <c r="M31" s="445"/>
      <c r="N31" s="444"/>
      <c r="O31" s="444"/>
      <c r="P31" s="489"/>
      <c r="Q31" s="56"/>
      <c r="R31" s="250"/>
      <c r="S31" s="251"/>
      <c r="T31" s="282"/>
      <c r="U31" s="283"/>
      <c r="V31" s="283"/>
      <c r="W31" s="283"/>
      <c r="X31" s="283"/>
      <c r="Y31" s="283"/>
      <c r="Z31" s="282"/>
      <c r="AA31" s="282"/>
      <c r="AB31" s="283"/>
      <c r="AC31" s="283"/>
      <c r="AD31" s="283"/>
      <c r="AE31" s="282"/>
      <c r="AG31" s="272"/>
      <c r="AH31" s="272"/>
      <c r="AI31" s="272"/>
      <c r="AJ31" s="272"/>
      <c r="AK31" s="272"/>
      <c r="AL31" s="272"/>
      <c r="AM31" s="272"/>
      <c r="AN31" s="272"/>
      <c r="AO31" s="272"/>
      <c r="AP31" s="272"/>
      <c r="AQ31" s="272"/>
      <c r="AR31" s="272"/>
    </row>
    <row r="32" spans="1:50" ht="15">
      <c r="A32" s="439"/>
      <c r="B32" s="457"/>
      <c r="C32" s="444"/>
      <c r="D32" s="445"/>
      <c r="E32" s="445"/>
      <c r="F32" s="445"/>
      <c r="G32" s="445"/>
      <c r="H32" s="445"/>
      <c r="I32" s="444"/>
      <c r="J32" s="444"/>
      <c r="K32" s="445"/>
      <c r="L32" s="445"/>
      <c r="M32" s="445"/>
      <c r="N32" s="444"/>
      <c r="O32" s="444"/>
      <c r="P32" s="489"/>
      <c r="Q32" s="56"/>
      <c r="R32" s="248"/>
      <c r="S32" s="249"/>
      <c r="T32" s="280"/>
      <c r="U32" s="281"/>
      <c r="V32" s="281"/>
      <c r="W32" s="281"/>
      <c r="X32" s="281"/>
      <c r="Y32" s="281"/>
      <c r="Z32" s="280"/>
      <c r="AA32" s="280"/>
      <c r="AB32" s="281"/>
      <c r="AC32" s="281"/>
      <c r="AD32" s="281"/>
      <c r="AE32" s="280"/>
      <c r="AG32" s="334"/>
      <c r="AH32" s="266"/>
      <c r="AI32" s="266"/>
      <c r="AJ32" s="266"/>
      <c r="AK32" s="266"/>
      <c r="AL32" s="266"/>
      <c r="AM32" s="266"/>
      <c r="AN32" s="266"/>
      <c r="AO32" s="266"/>
      <c r="AP32" s="266"/>
      <c r="AQ32" s="266"/>
      <c r="AR32" s="266"/>
    </row>
    <row r="33" spans="1:44" ht="15">
      <c r="A33" s="439"/>
      <c r="B33" s="457"/>
      <c r="C33" s="444"/>
      <c r="D33" s="445"/>
      <c r="E33" s="445"/>
      <c r="F33" s="445"/>
      <c r="G33" s="445"/>
      <c r="H33" s="445"/>
      <c r="I33" s="444"/>
      <c r="J33" s="444"/>
      <c r="K33" s="445"/>
      <c r="L33" s="445"/>
      <c r="M33" s="445"/>
      <c r="N33" s="444"/>
      <c r="O33" s="444"/>
      <c r="P33" s="489"/>
      <c r="Q33" s="56"/>
      <c r="R33" s="250"/>
      <c r="S33" s="251"/>
      <c r="T33" s="282"/>
      <c r="U33" s="283"/>
      <c r="V33" s="283"/>
      <c r="W33" s="283"/>
      <c r="X33" s="283"/>
      <c r="Y33" s="283"/>
      <c r="Z33" s="282"/>
      <c r="AA33" s="282"/>
      <c r="AB33" s="283"/>
      <c r="AC33" s="283"/>
      <c r="AD33" s="283"/>
      <c r="AE33" s="282"/>
      <c r="AG33" s="272"/>
      <c r="AH33" s="272"/>
      <c r="AI33" s="272"/>
      <c r="AJ33" s="272"/>
      <c r="AK33" s="272"/>
      <c r="AL33" s="272"/>
      <c r="AM33" s="272"/>
      <c r="AN33" s="272"/>
      <c r="AO33" s="272"/>
      <c r="AP33" s="272"/>
      <c r="AQ33" s="272"/>
      <c r="AR33" s="272"/>
    </row>
    <row r="34" spans="1:44" ht="15">
      <c r="A34" s="439"/>
      <c r="B34" s="457"/>
      <c r="C34" s="444"/>
      <c r="D34" s="445"/>
      <c r="E34" s="445"/>
      <c r="F34" s="445"/>
      <c r="G34" s="445"/>
      <c r="H34" s="445"/>
      <c r="I34" s="444"/>
      <c r="J34" s="444"/>
      <c r="K34" s="445"/>
      <c r="L34" s="445"/>
      <c r="M34" s="445"/>
      <c r="N34" s="444"/>
      <c r="O34" s="444"/>
      <c r="P34" s="489"/>
      <c r="Q34" s="56"/>
      <c r="R34" s="248"/>
      <c r="S34" s="249"/>
      <c r="T34" s="280"/>
      <c r="U34" s="281"/>
      <c r="V34" s="281"/>
      <c r="W34" s="281"/>
      <c r="X34" s="281"/>
      <c r="Y34" s="281"/>
      <c r="Z34" s="280"/>
      <c r="AA34" s="280"/>
      <c r="AB34" s="281"/>
      <c r="AC34" s="281"/>
      <c r="AD34" s="281"/>
      <c r="AE34" s="280"/>
      <c r="AG34" s="334"/>
      <c r="AH34" s="266"/>
      <c r="AI34" s="266"/>
      <c r="AJ34" s="266"/>
      <c r="AK34" s="266"/>
      <c r="AL34" s="266"/>
      <c r="AM34" s="266"/>
      <c r="AN34" s="266"/>
      <c r="AO34" s="266"/>
      <c r="AP34" s="266"/>
      <c r="AQ34" s="266"/>
      <c r="AR34" s="266"/>
    </row>
    <row r="35" spans="1:44" ht="15">
      <c r="A35" s="439"/>
      <c r="B35" s="457"/>
      <c r="C35" s="444"/>
      <c r="D35" s="445"/>
      <c r="E35" s="445"/>
      <c r="F35" s="445"/>
      <c r="G35" s="445"/>
      <c r="H35" s="445"/>
      <c r="I35" s="444"/>
      <c r="J35" s="444"/>
      <c r="K35" s="445"/>
      <c r="L35" s="445"/>
      <c r="M35" s="445"/>
      <c r="N35" s="444"/>
      <c r="O35" s="444"/>
      <c r="P35" s="489"/>
      <c r="Q35" s="56"/>
      <c r="R35" s="250"/>
      <c r="S35" s="251"/>
      <c r="T35" s="282"/>
      <c r="U35" s="283"/>
      <c r="V35" s="283"/>
      <c r="W35" s="283"/>
      <c r="X35" s="283"/>
      <c r="Y35" s="283"/>
      <c r="Z35" s="282"/>
      <c r="AA35" s="282"/>
      <c r="AB35" s="283"/>
      <c r="AC35" s="283"/>
      <c r="AD35" s="283"/>
      <c r="AE35" s="282"/>
      <c r="AG35" s="268"/>
      <c r="AH35" s="268"/>
      <c r="AI35" s="268"/>
      <c r="AJ35" s="268"/>
      <c r="AK35" s="268"/>
      <c r="AL35" s="268"/>
      <c r="AM35" s="268"/>
      <c r="AN35" s="268"/>
      <c r="AO35" s="268"/>
      <c r="AP35" s="268"/>
      <c r="AQ35" s="268"/>
      <c r="AR35" s="268"/>
    </row>
    <row r="36" spans="1:44" ht="15">
      <c r="A36" s="439"/>
      <c r="B36" s="457"/>
      <c r="C36" s="444"/>
      <c r="D36" s="445"/>
      <c r="E36" s="445"/>
      <c r="F36" s="445"/>
      <c r="G36" s="445"/>
      <c r="H36" s="445"/>
      <c r="I36" s="444"/>
      <c r="J36" s="444"/>
      <c r="K36" s="445"/>
      <c r="L36" s="445"/>
      <c r="M36" s="445"/>
      <c r="N36" s="444"/>
      <c r="O36" s="444"/>
      <c r="P36" s="489"/>
      <c r="Q36" s="56"/>
      <c r="R36" s="248"/>
      <c r="S36" s="249"/>
      <c r="T36" s="280"/>
      <c r="U36" s="281"/>
      <c r="V36" s="281"/>
      <c r="W36" s="281"/>
      <c r="X36" s="281"/>
      <c r="Y36" s="281"/>
      <c r="Z36" s="280"/>
      <c r="AA36" s="280"/>
      <c r="AB36" s="281"/>
      <c r="AC36" s="281"/>
      <c r="AD36" s="281"/>
      <c r="AE36" s="280"/>
      <c r="AG36" s="334"/>
      <c r="AH36" s="266"/>
      <c r="AI36" s="266"/>
      <c r="AJ36" s="266"/>
      <c r="AK36" s="266"/>
      <c r="AL36" s="266"/>
      <c r="AM36" s="266"/>
      <c r="AN36" s="266"/>
      <c r="AO36" s="266"/>
      <c r="AP36" s="266"/>
      <c r="AQ36" s="266"/>
      <c r="AR36" s="266"/>
    </row>
    <row r="37" spans="1:44" ht="15">
      <c r="A37" s="439"/>
      <c r="B37" s="457"/>
      <c r="C37" s="444"/>
      <c r="D37" s="445"/>
      <c r="E37" s="445"/>
      <c r="F37" s="445"/>
      <c r="G37" s="445"/>
      <c r="H37" s="445"/>
      <c r="I37" s="444"/>
      <c r="J37" s="444"/>
      <c r="K37" s="445"/>
      <c r="L37" s="445"/>
      <c r="M37" s="445"/>
      <c r="N37" s="444"/>
      <c r="O37" s="444"/>
      <c r="P37" s="489"/>
      <c r="Q37" s="56"/>
      <c r="R37" s="250"/>
      <c r="S37" s="251"/>
      <c r="T37" s="282"/>
      <c r="U37" s="283"/>
      <c r="V37" s="283"/>
      <c r="W37" s="283"/>
      <c r="X37" s="283"/>
      <c r="Y37" s="283"/>
      <c r="Z37" s="282"/>
      <c r="AA37" s="282"/>
      <c r="AB37" s="283"/>
      <c r="AC37" s="283"/>
      <c r="AD37" s="283"/>
      <c r="AE37" s="282"/>
      <c r="AG37" s="272"/>
      <c r="AH37" s="272"/>
      <c r="AI37" s="272"/>
      <c r="AJ37" s="272"/>
      <c r="AK37" s="272"/>
      <c r="AL37" s="272"/>
      <c r="AM37" s="272"/>
      <c r="AN37" s="272"/>
      <c r="AO37" s="272"/>
      <c r="AP37" s="272"/>
      <c r="AQ37" s="272"/>
      <c r="AR37" s="272"/>
    </row>
    <row r="38" spans="1:44" ht="15">
      <c r="A38" s="439"/>
      <c r="B38" s="457"/>
      <c r="C38" s="444"/>
      <c r="D38" s="445"/>
      <c r="E38" s="445"/>
      <c r="F38" s="445"/>
      <c r="G38" s="445"/>
      <c r="H38" s="445"/>
      <c r="I38" s="444"/>
      <c r="J38" s="444"/>
      <c r="K38" s="445"/>
      <c r="L38" s="445"/>
      <c r="M38" s="445"/>
      <c r="N38" s="444"/>
      <c r="O38" s="444"/>
      <c r="P38" s="489"/>
      <c r="Q38" s="56"/>
      <c r="R38" s="248"/>
      <c r="S38" s="249"/>
      <c r="T38" s="280"/>
      <c r="U38" s="281"/>
      <c r="V38" s="281"/>
      <c r="W38" s="281"/>
      <c r="X38" s="281"/>
      <c r="Y38" s="281"/>
      <c r="Z38" s="280"/>
      <c r="AA38" s="280"/>
      <c r="AB38" s="281"/>
      <c r="AC38" s="281"/>
      <c r="AD38" s="281"/>
      <c r="AE38" s="280"/>
      <c r="AG38" s="334"/>
      <c r="AH38" s="266"/>
      <c r="AI38" s="266"/>
      <c r="AJ38" s="266"/>
      <c r="AK38" s="266"/>
      <c r="AL38" s="266"/>
      <c r="AM38" s="266"/>
      <c r="AN38" s="266"/>
      <c r="AO38" s="266"/>
      <c r="AP38" s="266"/>
      <c r="AQ38" s="266"/>
      <c r="AR38" s="266"/>
    </row>
    <row r="39" spans="1:44" ht="15">
      <c r="A39" s="439"/>
      <c r="B39" s="457"/>
      <c r="C39" s="444"/>
      <c r="D39" s="445"/>
      <c r="E39" s="445"/>
      <c r="F39" s="445"/>
      <c r="G39" s="445"/>
      <c r="H39" s="445"/>
      <c r="I39" s="444"/>
      <c r="J39" s="444"/>
      <c r="K39" s="445"/>
      <c r="L39" s="445"/>
      <c r="M39" s="445"/>
      <c r="N39" s="444"/>
      <c r="O39" s="444"/>
      <c r="P39" s="489"/>
      <c r="Q39" s="56"/>
      <c r="R39" s="250"/>
      <c r="S39" s="251"/>
      <c r="T39" s="282"/>
      <c r="U39" s="283"/>
      <c r="V39" s="283"/>
      <c r="W39" s="283"/>
      <c r="X39" s="283"/>
      <c r="Y39" s="283"/>
      <c r="Z39" s="282"/>
      <c r="AA39" s="282"/>
      <c r="AB39" s="283"/>
      <c r="AC39" s="283"/>
      <c r="AD39" s="283"/>
      <c r="AE39" s="282"/>
      <c r="AG39" s="272"/>
      <c r="AH39" s="272"/>
      <c r="AI39" s="272"/>
      <c r="AJ39" s="272"/>
      <c r="AK39" s="272"/>
      <c r="AL39" s="272"/>
      <c r="AM39" s="272"/>
      <c r="AN39" s="272"/>
      <c r="AO39" s="272"/>
      <c r="AP39" s="272"/>
      <c r="AQ39" s="272"/>
      <c r="AR39" s="272"/>
    </row>
    <row r="40" spans="1:44" ht="15">
      <c r="A40" s="439"/>
      <c r="B40" s="457"/>
      <c r="C40" s="444"/>
      <c r="D40" s="445"/>
      <c r="E40" s="445"/>
      <c r="F40" s="445"/>
      <c r="G40" s="445"/>
      <c r="H40" s="445"/>
      <c r="I40" s="444"/>
      <c r="J40" s="444"/>
      <c r="K40" s="445"/>
      <c r="L40" s="445"/>
      <c r="M40" s="445"/>
      <c r="N40" s="444"/>
      <c r="O40" s="444"/>
      <c r="P40" s="489"/>
      <c r="Q40" s="56"/>
      <c r="R40" s="248"/>
      <c r="S40" s="249"/>
      <c r="T40" s="280"/>
      <c r="U40" s="281"/>
      <c r="V40" s="281"/>
      <c r="W40" s="281"/>
      <c r="X40" s="281"/>
      <c r="Y40" s="281"/>
      <c r="Z40" s="280"/>
      <c r="AA40" s="280"/>
      <c r="AB40" s="281"/>
      <c r="AC40" s="281"/>
      <c r="AD40" s="281"/>
      <c r="AE40" s="280"/>
      <c r="AG40" s="334"/>
      <c r="AH40" s="266"/>
      <c r="AI40" s="266"/>
      <c r="AJ40" s="266"/>
      <c r="AK40" s="266"/>
      <c r="AL40" s="266"/>
      <c r="AM40" s="266"/>
      <c r="AN40" s="266"/>
      <c r="AO40" s="266"/>
      <c r="AP40" s="266"/>
      <c r="AQ40" s="266"/>
      <c r="AR40" s="266"/>
    </row>
    <row r="41" spans="1:44" ht="15">
      <c r="A41" s="439"/>
      <c r="B41" s="457"/>
      <c r="C41" s="444"/>
      <c r="D41" s="445"/>
      <c r="E41" s="445"/>
      <c r="F41" s="445"/>
      <c r="G41" s="445"/>
      <c r="H41" s="445"/>
      <c r="I41" s="444"/>
      <c r="J41" s="444"/>
      <c r="K41" s="445"/>
      <c r="L41" s="445"/>
      <c r="M41" s="445"/>
      <c r="N41" s="444"/>
      <c r="O41" s="444"/>
      <c r="P41" s="489"/>
      <c r="Q41" s="56"/>
      <c r="R41" s="250"/>
      <c r="S41" s="251"/>
      <c r="T41" s="282"/>
      <c r="U41" s="283"/>
      <c r="V41" s="283"/>
      <c r="W41" s="283"/>
      <c r="X41" s="283"/>
      <c r="Y41" s="283"/>
      <c r="Z41" s="282"/>
      <c r="AA41" s="282"/>
      <c r="AB41" s="283"/>
      <c r="AC41" s="283"/>
      <c r="AD41" s="283"/>
      <c r="AE41" s="282"/>
      <c r="AG41" s="272"/>
      <c r="AH41" s="272"/>
      <c r="AI41" s="272"/>
      <c r="AJ41" s="272"/>
      <c r="AK41" s="272"/>
      <c r="AL41" s="272"/>
      <c r="AM41" s="272"/>
      <c r="AN41" s="272"/>
      <c r="AO41" s="272"/>
      <c r="AP41" s="272"/>
      <c r="AQ41" s="272"/>
      <c r="AR41" s="272"/>
    </row>
    <row r="42" spans="1:44" ht="15">
      <c r="A42" s="439"/>
      <c r="B42" s="457"/>
      <c r="C42" s="444"/>
      <c r="D42" s="445"/>
      <c r="E42" s="445"/>
      <c r="F42" s="445"/>
      <c r="G42" s="445"/>
      <c r="H42" s="445"/>
      <c r="I42" s="444"/>
      <c r="J42" s="444"/>
      <c r="K42" s="445"/>
      <c r="L42" s="445"/>
      <c r="M42" s="445"/>
      <c r="N42" s="444"/>
      <c r="O42" s="444"/>
      <c r="P42" s="489"/>
      <c r="Q42" s="56"/>
      <c r="R42" s="248"/>
      <c r="S42" s="249"/>
      <c r="T42" s="280"/>
      <c r="U42" s="281"/>
      <c r="V42" s="281"/>
      <c r="W42" s="281"/>
      <c r="X42" s="281"/>
      <c r="Y42" s="281"/>
      <c r="Z42" s="280"/>
      <c r="AA42" s="280"/>
      <c r="AB42" s="281"/>
      <c r="AC42" s="281"/>
      <c r="AD42" s="281"/>
      <c r="AE42" s="280"/>
      <c r="AG42" s="334"/>
      <c r="AH42" s="266"/>
      <c r="AI42" s="266"/>
      <c r="AJ42" s="266"/>
      <c r="AK42" s="266"/>
      <c r="AL42" s="266"/>
      <c r="AM42" s="266"/>
      <c r="AN42" s="266"/>
      <c r="AO42" s="266"/>
      <c r="AP42" s="266"/>
      <c r="AQ42" s="266"/>
      <c r="AR42" s="266"/>
    </row>
    <row r="43" spans="1:44" ht="15">
      <c r="A43" s="439"/>
      <c r="B43" s="457"/>
      <c r="C43" s="444"/>
      <c r="D43" s="445"/>
      <c r="E43" s="445"/>
      <c r="F43" s="445"/>
      <c r="G43" s="445"/>
      <c r="H43" s="445"/>
      <c r="I43" s="444"/>
      <c r="J43" s="444"/>
      <c r="K43" s="445"/>
      <c r="L43" s="445"/>
      <c r="M43" s="445"/>
      <c r="N43" s="444"/>
      <c r="O43" s="444"/>
      <c r="P43" s="489"/>
      <c r="Q43" s="56"/>
      <c r="R43" s="250"/>
      <c r="S43" s="251"/>
      <c r="T43" s="282"/>
      <c r="U43" s="283"/>
      <c r="V43" s="283"/>
      <c r="W43" s="283"/>
      <c r="X43" s="283"/>
      <c r="Y43" s="283"/>
      <c r="Z43" s="282"/>
      <c r="AA43" s="282"/>
      <c r="AB43" s="283"/>
      <c r="AC43" s="283"/>
      <c r="AD43" s="283"/>
      <c r="AE43" s="282"/>
      <c r="AG43" s="272"/>
      <c r="AH43" s="272"/>
      <c r="AI43" s="272"/>
      <c r="AJ43" s="272"/>
      <c r="AK43" s="272"/>
      <c r="AL43" s="272"/>
      <c r="AM43" s="272"/>
      <c r="AN43" s="272"/>
      <c r="AO43" s="272"/>
      <c r="AP43" s="272"/>
      <c r="AQ43" s="272"/>
      <c r="AR43" s="272"/>
    </row>
    <row r="44" spans="1:44" ht="15">
      <c r="A44" s="439"/>
      <c r="B44" s="457"/>
      <c r="C44" s="444"/>
      <c r="D44" s="445"/>
      <c r="E44" s="445"/>
      <c r="F44" s="445"/>
      <c r="G44" s="445"/>
      <c r="H44" s="445"/>
      <c r="I44" s="444"/>
      <c r="J44" s="444"/>
      <c r="K44" s="445"/>
      <c r="L44" s="445"/>
      <c r="M44" s="445"/>
      <c r="N44" s="444"/>
      <c r="O44" s="444"/>
      <c r="P44" s="489"/>
      <c r="Q44" s="56"/>
      <c r="R44" s="248"/>
      <c r="S44" s="249"/>
      <c r="T44" s="280"/>
      <c r="U44" s="281"/>
      <c r="V44" s="281"/>
      <c r="W44" s="281"/>
      <c r="X44" s="281"/>
      <c r="Y44" s="281"/>
      <c r="Z44" s="280"/>
      <c r="AA44" s="280"/>
      <c r="AB44" s="281"/>
      <c r="AC44" s="281"/>
      <c r="AD44" s="281"/>
      <c r="AE44" s="280"/>
      <c r="AG44" s="334"/>
      <c r="AH44" s="266"/>
      <c r="AI44" s="266"/>
      <c r="AJ44" s="266"/>
      <c r="AK44" s="266"/>
      <c r="AL44" s="266"/>
      <c r="AM44" s="266"/>
      <c r="AN44" s="266"/>
      <c r="AO44" s="266"/>
      <c r="AP44" s="266"/>
      <c r="AQ44" s="266"/>
      <c r="AR44" s="266"/>
    </row>
    <row r="45" spans="1:44" ht="15">
      <c r="A45" s="439"/>
      <c r="B45" s="457"/>
      <c r="C45" s="444"/>
      <c r="D45" s="445"/>
      <c r="E45" s="445"/>
      <c r="F45" s="445"/>
      <c r="G45" s="445"/>
      <c r="H45" s="445"/>
      <c r="I45" s="444"/>
      <c r="J45" s="444"/>
      <c r="K45" s="445"/>
      <c r="L45" s="445"/>
      <c r="M45" s="445"/>
      <c r="N45" s="444"/>
      <c r="O45" s="444"/>
      <c r="P45" s="489"/>
      <c r="Q45" s="56"/>
      <c r="R45" s="250"/>
      <c r="S45" s="251"/>
      <c r="T45" s="282"/>
      <c r="U45" s="283"/>
      <c r="V45" s="283"/>
      <c r="W45" s="283"/>
      <c r="X45" s="283"/>
      <c r="Y45" s="283"/>
      <c r="Z45" s="282"/>
      <c r="AA45" s="282"/>
      <c r="AB45" s="283"/>
      <c r="AC45" s="283"/>
      <c r="AD45" s="283"/>
      <c r="AE45" s="282"/>
      <c r="AG45" s="272"/>
      <c r="AH45" s="272"/>
      <c r="AI45" s="272"/>
      <c r="AJ45" s="272"/>
      <c r="AK45" s="272"/>
      <c r="AL45" s="272"/>
      <c r="AM45" s="272"/>
      <c r="AN45" s="272"/>
      <c r="AO45" s="272"/>
      <c r="AP45" s="272"/>
      <c r="AQ45" s="272"/>
      <c r="AR45" s="272"/>
    </row>
    <row r="46" spans="1:44" ht="15">
      <c r="A46" s="439"/>
      <c r="B46" s="457"/>
      <c r="C46" s="444"/>
      <c r="D46" s="445"/>
      <c r="E46" s="445"/>
      <c r="F46" s="445"/>
      <c r="G46" s="445"/>
      <c r="H46" s="445"/>
      <c r="I46" s="444"/>
      <c r="J46" s="444"/>
      <c r="K46" s="445"/>
      <c r="L46" s="445"/>
      <c r="M46" s="445"/>
      <c r="N46" s="444"/>
      <c r="O46" s="444"/>
      <c r="P46" s="489"/>
      <c r="Q46" s="56"/>
      <c r="R46" s="248"/>
      <c r="S46" s="249"/>
      <c r="T46" s="280"/>
      <c r="U46" s="281"/>
      <c r="V46" s="281"/>
      <c r="W46" s="281"/>
      <c r="X46" s="281"/>
      <c r="Y46" s="281"/>
      <c r="Z46" s="280"/>
      <c r="AA46" s="280"/>
      <c r="AB46" s="281"/>
      <c r="AC46" s="281"/>
      <c r="AD46" s="281"/>
      <c r="AE46" s="280"/>
      <c r="AG46" s="334"/>
      <c r="AH46" s="266"/>
      <c r="AI46" s="266"/>
      <c r="AJ46" s="266"/>
      <c r="AK46" s="266"/>
      <c r="AL46" s="266"/>
      <c r="AM46" s="266"/>
      <c r="AN46" s="266"/>
      <c r="AO46" s="266"/>
      <c r="AP46" s="266"/>
      <c r="AQ46" s="266"/>
      <c r="AR46" s="266"/>
    </row>
    <row r="47" spans="1:44" ht="15">
      <c r="A47" s="439"/>
      <c r="B47" s="457"/>
      <c r="C47" s="444"/>
      <c r="D47" s="445"/>
      <c r="E47" s="445"/>
      <c r="F47" s="445"/>
      <c r="G47" s="445"/>
      <c r="H47" s="445"/>
      <c r="I47" s="444"/>
      <c r="J47" s="444"/>
      <c r="K47" s="445"/>
      <c r="L47" s="445"/>
      <c r="M47" s="445"/>
      <c r="N47" s="444"/>
      <c r="O47" s="444"/>
      <c r="P47" s="489"/>
      <c r="Q47" s="56"/>
      <c r="R47" s="250"/>
      <c r="S47" s="251"/>
      <c r="T47" s="282"/>
      <c r="U47" s="283"/>
      <c r="V47" s="283"/>
      <c r="W47" s="283"/>
      <c r="X47" s="283"/>
      <c r="Y47" s="283"/>
      <c r="Z47" s="282"/>
      <c r="AA47" s="282"/>
      <c r="AB47" s="283"/>
      <c r="AC47" s="283"/>
      <c r="AD47" s="283"/>
      <c r="AE47" s="282"/>
      <c r="AG47" s="272"/>
      <c r="AH47" s="272"/>
      <c r="AI47" s="272"/>
      <c r="AJ47" s="272"/>
      <c r="AK47" s="272"/>
      <c r="AL47" s="272"/>
      <c r="AM47" s="272"/>
      <c r="AN47" s="272"/>
      <c r="AO47" s="272"/>
      <c r="AP47" s="272"/>
      <c r="AQ47" s="272"/>
      <c r="AR47" s="272"/>
    </row>
    <row r="48" spans="1:44" ht="15">
      <c r="A48" s="439"/>
      <c r="B48" s="457"/>
      <c r="C48" s="444"/>
      <c r="D48" s="445"/>
      <c r="E48" s="445"/>
      <c r="F48" s="445"/>
      <c r="G48" s="445"/>
      <c r="H48" s="445"/>
      <c r="I48" s="444"/>
      <c r="J48" s="444"/>
      <c r="K48" s="445"/>
      <c r="L48" s="445"/>
      <c r="M48" s="445"/>
      <c r="N48" s="444"/>
      <c r="O48" s="444"/>
      <c r="P48" s="489"/>
      <c r="Q48" s="56"/>
      <c r="R48" s="248"/>
      <c r="S48" s="249"/>
      <c r="T48" s="280"/>
      <c r="U48" s="281"/>
      <c r="V48" s="281"/>
      <c r="W48" s="281"/>
      <c r="X48" s="281"/>
      <c r="Y48" s="281"/>
      <c r="Z48" s="280"/>
      <c r="AA48" s="280"/>
      <c r="AB48" s="281"/>
      <c r="AC48" s="281"/>
      <c r="AD48" s="281"/>
      <c r="AE48" s="280"/>
      <c r="AG48" s="334"/>
      <c r="AH48" s="195"/>
      <c r="AI48" s="195"/>
      <c r="AJ48" s="195"/>
      <c r="AK48" s="195"/>
      <c r="AL48" s="195"/>
      <c r="AM48" s="195"/>
      <c r="AN48" s="195"/>
      <c r="AO48" s="195"/>
      <c r="AP48" s="195"/>
      <c r="AQ48" s="195"/>
      <c r="AR48" s="195"/>
    </row>
    <row r="49" spans="1:50" ht="15.75" thickBot="1">
      <c r="A49" s="439"/>
      <c r="B49" s="457"/>
      <c r="C49" s="444"/>
      <c r="D49" s="445"/>
      <c r="E49" s="445"/>
      <c r="F49" s="445"/>
      <c r="G49" s="445"/>
      <c r="H49" s="445"/>
      <c r="I49" s="444"/>
      <c r="J49" s="444"/>
      <c r="K49" s="445"/>
      <c r="L49" s="445"/>
      <c r="M49" s="445"/>
      <c r="N49" s="444"/>
      <c r="O49" s="444"/>
      <c r="P49" s="489"/>
      <c r="Q49" s="56"/>
      <c r="R49" s="255"/>
      <c r="S49" s="256"/>
      <c r="T49" s="284"/>
      <c r="U49" s="285"/>
      <c r="V49" s="285"/>
      <c r="W49" s="285"/>
      <c r="X49" s="285"/>
      <c r="Y49" s="285"/>
      <c r="Z49" s="284"/>
      <c r="AA49" s="284"/>
      <c r="AB49" s="285"/>
      <c r="AC49" s="285"/>
      <c r="AD49" s="285"/>
      <c r="AE49" s="284"/>
      <c r="AF49" s="427"/>
      <c r="AG49" s="273"/>
      <c r="AH49" s="273"/>
      <c r="AI49" s="273"/>
      <c r="AJ49" s="273"/>
      <c r="AK49" s="273"/>
      <c r="AL49" s="273"/>
      <c r="AM49" s="273"/>
      <c r="AN49" s="273"/>
      <c r="AO49" s="273"/>
      <c r="AP49" s="273"/>
      <c r="AQ49" s="273"/>
      <c r="AR49" s="273"/>
    </row>
    <row r="50" spans="1:50" ht="15">
      <c r="A50" s="432"/>
      <c r="B50" s="431"/>
      <c r="C50" s="428"/>
      <c r="D50" s="429"/>
      <c r="E50" s="429"/>
      <c r="F50" s="429"/>
      <c r="G50" s="429"/>
      <c r="H50" s="429"/>
      <c r="I50" s="428"/>
      <c r="J50" s="428"/>
      <c r="K50" s="429"/>
      <c r="L50" s="429"/>
      <c r="M50" s="429"/>
      <c r="N50" s="428"/>
      <c r="O50" s="428"/>
      <c r="P50" s="430"/>
      <c r="Q50" s="56"/>
      <c r="R50" s="248"/>
      <c r="S50" s="249"/>
      <c r="T50" s="280"/>
      <c r="U50" s="281"/>
      <c r="V50" s="281"/>
      <c r="W50" s="281"/>
      <c r="X50" s="281"/>
      <c r="Y50" s="281"/>
      <c r="Z50" s="280"/>
      <c r="AA50" s="280"/>
      <c r="AB50" s="281"/>
      <c r="AC50" s="281"/>
      <c r="AD50" s="281"/>
      <c r="AE50" s="280"/>
      <c r="AG50" s="265"/>
      <c r="AH50" s="266"/>
      <c r="AI50" s="266"/>
      <c r="AJ50" s="266"/>
      <c r="AK50" s="266"/>
      <c r="AL50" s="266"/>
      <c r="AM50" s="266"/>
      <c r="AN50" s="266"/>
      <c r="AO50" s="266"/>
      <c r="AP50" s="266"/>
      <c r="AQ50" s="266"/>
      <c r="AR50" s="266"/>
    </row>
    <row r="51" spans="1:50" ht="15">
      <c r="A51" s="439"/>
      <c r="B51" s="457"/>
      <c r="C51" s="444"/>
      <c r="D51" s="445"/>
      <c r="E51" s="445"/>
      <c r="F51" s="445"/>
      <c r="G51" s="445"/>
      <c r="H51" s="445"/>
      <c r="I51" s="444"/>
      <c r="J51" s="444"/>
      <c r="K51" s="445"/>
      <c r="L51" s="445"/>
      <c r="M51" s="445"/>
      <c r="N51" s="444"/>
      <c r="O51" s="444"/>
      <c r="P51" s="489"/>
      <c r="Q51" s="56"/>
      <c r="R51" s="250"/>
      <c r="S51" s="251"/>
      <c r="T51" s="282"/>
      <c r="U51" s="283"/>
      <c r="V51" s="283"/>
      <c r="W51" s="283"/>
      <c r="X51" s="283"/>
      <c r="Y51" s="283"/>
      <c r="Z51" s="282"/>
      <c r="AA51" s="282"/>
      <c r="AB51" s="283"/>
      <c r="AC51" s="283"/>
      <c r="AD51" s="283"/>
      <c r="AE51" s="282"/>
      <c r="AG51" s="267"/>
      <c r="AH51" s="267"/>
      <c r="AI51" s="267"/>
      <c r="AJ51" s="267"/>
      <c r="AK51" s="267"/>
      <c r="AL51" s="267"/>
      <c r="AM51" s="267"/>
      <c r="AN51" s="267"/>
      <c r="AO51" s="267"/>
      <c r="AP51" s="267"/>
      <c r="AQ51" s="267"/>
      <c r="AR51" s="267"/>
      <c r="AX51" s="51"/>
    </row>
    <row r="52" spans="1:50" ht="15">
      <c r="A52" s="439"/>
      <c r="B52" s="457"/>
      <c r="C52" s="444"/>
      <c r="D52" s="445"/>
      <c r="E52" s="445"/>
      <c r="F52" s="445"/>
      <c r="G52" s="445"/>
      <c r="H52" s="445"/>
      <c r="I52" s="444"/>
      <c r="J52" s="444"/>
      <c r="K52" s="445"/>
      <c r="L52" s="445"/>
      <c r="M52" s="445"/>
      <c r="N52" s="444"/>
      <c r="O52" s="444"/>
      <c r="P52" s="489"/>
      <c r="Q52" s="56"/>
      <c r="R52" s="248"/>
      <c r="S52" s="249"/>
      <c r="T52" s="280"/>
      <c r="U52" s="281"/>
      <c r="V52" s="281"/>
      <c r="W52" s="281"/>
      <c r="X52" s="281"/>
      <c r="Y52" s="281"/>
      <c r="Z52" s="280"/>
      <c r="AA52" s="280"/>
      <c r="AB52" s="281"/>
      <c r="AC52" s="281"/>
      <c r="AD52" s="281"/>
      <c r="AE52" s="280"/>
      <c r="AG52" s="334"/>
      <c r="AH52" s="266"/>
      <c r="AI52" s="266"/>
      <c r="AJ52" s="266"/>
      <c r="AK52" s="266"/>
      <c r="AL52" s="266"/>
      <c r="AM52" s="266"/>
      <c r="AN52" s="266"/>
      <c r="AO52" s="266"/>
      <c r="AP52" s="266"/>
      <c r="AQ52" s="266"/>
      <c r="AR52" s="266"/>
    </row>
    <row r="53" spans="1:50" ht="15">
      <c r="A53" s="439"/>
      <c r="B53" s="457"/>
      <c r="C53" s="444"/>
      <c r="D53" s="445"/>
      <c r="E53" s="445"/>
      <c r="F53" s="445"/>
      <c r="G53" s="445"/>
      <c r="H53" s="445"/>
      <c r="I53" s="444"/>
      <c r="J53" s="444"/>
      <c r="K53" s="445"/>
      <c r="L53" s="445"/>
      <c r="M53" s="445"/>
      <c r="N53" s="444"/>
      <c r="O53" s="444"/>
      <c r="P53" s="489"/>
      <c r="Q53" s="56"/>
      <c r="R53" s="250"/>
      <c r="S53" s="251"/>
      <c r="T53" s="282"/>
      <c r="U53" s="283"/>
      <c r="V53" s="283"/>
      <c r="W53" s="283"/>
      <c r="X53" s="283"/>
      <c r="Y53" s="283"/>
      <c r="Z53" s="282"/>
      <c r="AA53" s="282"/>
      <c r="AB53" s="283"/>
      <c r="AC53" s="283"/>
      <c r="AD53" s="283"/>
      <c r="AE53" s="282"/>
      <c r="AG53" s="272"/>
      <c r="AH53" s="272"/>
      <c r="AI53" s="272"/>
      <c r="AJ53" s="272"/>
      <c r="AK53" s="272"/>
      <c r="AL53" s="272"/>
      <c r="AM53" s="272"/>
      <c r="AN53" s="272"/>
      <c r="AO53" s="272"/>
      <c r="AP53" s="272"/>
      <c r="AQ53" s="272"/>
      <c r="AR53" s="272"/>
    </row>
    <row r="54" spans="1:50" ht="15">
      <c r="A54" s="439"/>
      <c r="B54" s="457"/>
      <c r="C54" s="444"/>
      <c r="D54" s="445"/>
      <c r="E54" s="445"/>
      <c r="F54" s="445"/>
      <c r="G54" s="445"/>
      <c r="H54" s="445"/>
      <c r="I54" s="444"/>
      <c r="J54" s="444"/>
      <c r="K54" s="445"/>
      <c r="L54" s="445"/>
      <c r="M54" s="445"/>
      <c r="N54" s="444"/>
      <c r="O54" s="444"/>
      <c r="P54" s="489"/>
      <c r="Q54" s="56"/>
      <c r="R54" s="248"/>
      <c r="S54" s="249"/>
      <c r="T54" s="280"/>
      <c r="U54" s="281"/>
      <c r="V54" s="281"/>
      <c r="W54" s="281"/>
      <c r="X54" s="281"/>
      <c r="Y54" s="281"/>
      <c r="Z54" s="280"/>
      <c r="AA54" s="280"/>
      <c r="AB54" s="281"/>
      <c r="AC54" s="281"/>
      <c r="AD54" s="281"/>
      <c r="AE54" s="280"/>
      <c r="AG54" s="334"/>
      <c r="AH54" s="266"/>
      <c r="AI54" s="266"/>
      <c r="AJ54" s="266"/>
      <c r="AK54" s="266"/>
      <c r="AL54" s="266"/>
      <c r="AM54" s="266"/>
      <c r="AN54" s="266"/>
      <c r="AO54" s="266"/>
      <c r="AP54" s="266"/>
      <c r="AQ54" s="266"/>
      <c r="AR54" s="266"/>
    </row>
    <row r="55" spans="1:50" ht="15">
      <c r="A55" s="439"/>
      <c r="B55" s="457"/>
      <c r="C55" s="444"/>
      <c r="D55" s="445"/>
      <c r="E55" s="445"/>
      <c r="F55" s="445"/>
      <c r="G55" s="445"/>
      <c r="H55" s="445"/>
      <c r="I55" s="444"/>
      <c r="J55" s="444"/>
      <c r="K55" s="445"/>
      <c r="L55" s="445"/>
      <c r="M55" s="445"/>
      <c r="N55" s="444"/>
      <c r="O55" s="444"/>
      <c r="P55" s="489"/>
      <c r="Q55" s="56"/>
      <c r="R55" s="250"/>
      <c r="S55" s="251"/>
      <c r="T55" s="282"/>
      <c r="U55" s="283"/>
      <c r="V55" s="283"/>
      <c r="W55" s="283"/>
      <c r="X55" s="283"/>
      <c r="Y55" s="283"/>
      <c r="Z55" s="282"/>
      <c r="AA55" s="282"/>
      <c r="AB55" s="283"/>
      <c r="AC55" s="283"/>
      <c r="AD55" s="283"/>
      <c r="AE55" s="282"/>
      <c r="AG55" s="272"/>
      <c r="AH55" s="272"/>
      <c r="AI55" s="272"/>
      <c r="AJ55" s="272"/>
      <c r="AK55" s="272"/>
      <c r="AL55" s="272"/>
      <c r="AM55" s="272"/>
      <c r="AN55" s="272"/>
      <c r="AO55" s="272"/>
      <c r="AP55" s="272"/>
      <c r="AQ55" s="272"/>
      <c r="AR55" s="272"/>
    </row>
    <row r="56" spans="1:50" ht="15">
      <c r="A56" s="439"/>
      <c r="B56" s="457"/>
      <c r="C56" s="444"/>
      <c r="D56" s="445"/>
      <c r="E56" s="445"/>
      <c r="F56" s="445"/>
      <c r="G56" s="445"/>
      <c r="H56" s="445"/>
      <c r="I56" s="444"/>
      <c r="J56" s="444"/>
      <c r="K56" s="445"/>
      <c r="L56" s="445"/>
      <c r="M56" s="445"/>
      <c r="N56" s="444"/>
      <c r="O56" s="444"/>
      <c r="P56" s="489"/>
      <c r="Q56" s="56"/>
      <c r="R56" s="248"/>
      <c r="S56" s="249"/>
      <c r="T56" s="280"/>
      <c r="U56" s="281"/>
      <c r="V56" s="281"/>
      <c r="W56" s="281"/>
      <c r="X56" s="281"/>
      <c r="Y56" s="281"/>
      <c r="Z56" s="280"/>
      <c r="AA56" s="280"/>
      <c r="AB56" s="281"/>
      <c r="AC56" s="281"/>
      <c r="AD56" s="281"/>
      <c r="AE56" s="280"/>
      <c r="AG56" s="334"/>
      <c r="AH56" s="266"/>
      <c r="AI56" s="266"/>
      <c r="AJ56" s="266"/>
      <c r="AK56" s="266"/>
      <c r="AL56" s="266"/>
      <c r="AM56" s="266"/>
      <c r="AN56" s="266"/>
      <c r="AO56" s="266"/>
      <c r="AP56" s="266"/>
      <c r="AQ56" s="266"/>
      <c r="AR56" s="266"/>
    </row>
    <row r="57" spans="1:50" ht="15">
      <c r="A57" s="439"/>
      <c r="B57" s="457"/>
      <c r="C57" s="444"/>
      <c r="D57" s="445"/>
      <c r="E57" s="445"/>
      <c r="F57" s="445"/>
      <c r="G57" s="445"/>
      <c r="H57" s="445"/>
      <c r="I57" s="444"/>
      <c r="J57" s="444"/>
      <c r="K57" s="445"/>
      <c r="L57" s="445"/>
      <c r="M57" s="445"/>
      <c r="N57" s="444"/>
      <c r="O57" s="444"/>
      <c r="P57" s="489"/>
      <c r="Q57" s="56"/>
      <c r="R57" s="250"/>
      <c r="S57" s="251"/>
      <c r="T57" s="282"/>
      <c r="U57" s="283"/>
      <c r="V57" s="283"/>
      <c r="W57" s="283"/>
      <c r="X57" s="283"/>
      <c r="Y57" s="283"/>
      <c r="Z57" s="282"/>
      <c r="AA57" s="282"/>
      <c r="AB57" s="283"/>
      <c r="AC57" s="283"/>
      <c r="AD57" s="283"/>
      <c r="AE57" s="282"/>
      <c r="AG57" s="268"/>
      <c r="AH57" s="268"/>
      <c r="AI57" s="268"/>
      <c r="AJ57" s="268"/>
      <c r="AK57" s="268"/>
      <c r="AL57" s="268"/>
      <c r="AM57" s="268"/>
      <c r="AN57" s="268"/>
      <c r="AO57" s="268"/>
      <c r="AP57" s="268"/>
      <c r="AQ57" s="268"/>
      <c r="AR57" s="268"/>
    </row>
    <row r="58" spans="1:50" ht="15">
      <c r="A58" s="439"/>
      <c r="B58" s="457"/>
      <c r="C58" s="444"/>
      <c r="D58" s="445"/>
      <c r="E58" s="445"/>
      <c r="F58" s="445"/>
      <c r="G58" s="445"/>
      <c r="H58" s="445"/>
      <c r="I58" s="444"/>
      <c r="J58" s="444"/>
      <c r="K58" s="445"/>
      <c r="L58" s="445"/>
      <c r="M58" s="445"/>
      <c r="N58" s="444"/>
      <c r="O58" s="444"/>
      <c r="P58" s="489"/>
      <c r="Q58" s="56"/>
      <c r="R58" s="248"/>
      <c r="S58" s="249"/>
      <c r="T58" s="280"/>
      <c r="U58" s="281"/>
      <c r="V58" s="281"/>
      <c r="W58" s="281"/>
      <c r="X58" s="281"/>
      <c r="Y58" s="281"/>
      <c r="Z58" s="280"/>
      <c r="AA58" s="280"/>
      <c r="AB58" s="281"/>
      <c r="AC58" s="281"/>
      <c r="AD58" s="281"/>
      <c r="AE58" s="280"/>
      <c r="AG58" s="334"/>
      <c r="AH58" s="266"/>
      <c r="AI58" s="266"/>
      <c r="AJ58" s="266"/>
      <c r="AK58" s="266"/>
      <c r="AL58" s="266"/>
      <c r="AM58" s="266"/>
      <c r="AN58" s="266"/>
      <c r="AO58" s="266"/>
      <c r="AP58" s="266"/>
      <c r="AQ58" s="266"/>
      <c r="AR58" s="266"/>
    </row>
    <row r="59" spans="1:50" ht="15">
      <c r="A59" s="439"/>
      <c r="B59" s="457"/>
      <c r="C59" s="444"/>
      <c r="D59" s="445"/>
      <c r="E59" s="445"/>
      <c r="F59" s="445"/>
      <c r="G59" s="445"/>
      <c r="H59" s="445"/>
      <c r="I59" s="444"/>
      <c r="J59" s="444"/>
      <c r="K59" s="445"/>
      <c r="L59" s="445"/>
      <c r="M59" s="445"/>
      <c r="N59" s="444"/>
      <c r="O59" s="444"/>
      <c r="P59" s="489"/>
      <c r="Q59" s="56"/>
      <c r="R59" s="250"/>
      <c r="S59" s="251"/>
      <c r="T59" s="282"/>
      <c r="U59" s="283"/>
      <c r="V59" s="283"/>
      <c r="W59" s="283"/>
      <c r="X59" s="283"/>
      <c r="Y59" s="283"/>
      <c r="Z59" s="282"/>
      <c r="AA59" s="282"/>
      <c r="AB59" s="283"/>
      <c r="AC59" s="283"/>
      <c r="AD59" s="283"/>
      <c r="AE59" s="282"/>
      <c r="AG59" s="272"/>
      <c r="AH59" s="272"/>
      <c r="AI59" s="272"/>
      <c r="AJ59" s="272"/>
      <c r="AK59" s="272"/>
      <c r="AL59" s="272"/>
      <c r="AM59" s="272"/>
      <c r="AN59" s="272"/>
      <c r="AO59" s="272"/>
      <c r="AP59" s="272"/>
      <c r="AQ59" s="272"/>
      <c r="AR59" s="272"/>
    </row>
    <row r="60" spans="1:50" ht="15">
      <c r="A60" s="439"/>
      <c r="B60" s="457"/>
      <c r="C60" s="444"/>
      <c r="D60" s="445"/>
      <c r="E60" s="445"/>
      <c r="F60" s="445"/>
      <c r="G60" s="445"/>
      <c r="H60" s="445"/>
      <c r="I60" s="444"/>
      <c r="J60" s="444"/>
      <c r="K60" s="445"/>
      <c r="L60" s="445"/>
      <c r="M60" s="445"/>
      <c r="N60" s="444"/>
      <c r="O60" s="444"/>
      <c r="P60" s="489"/>
      <c r="Q60" s="56"/>
      <c r="R60" s="248"/>
      <c r="S60" s="249"/>
      <c r="T60" s="280"/>
      <c r="U60" s="281"/>
      <c r="V60" s="281"/>
      <c r="W60" s="281"/>
      <c r="X60" s="281"/>
      <c r="Y60" s="281"/>
      <c r="Z60" s="280"/>
      <c r="AA60" s="280"/>
      <c r="AB60" s="281"/>
      <c r="AC60" s="281"/>
      <c r="AD60" s="281"/>
      <c r="AE60" s="280"/>
      <c r="AG60" s="334"/>
      <c r="AH60" s="266"/>
      <c r="AI60" s="266"/>
      <c r="AJ60" s="266"/>
      <c r="AK60" s="266"/>
      <c r="AL60" s="266"/>
      <c r="AM60" s="266"/>
      <c r="AN60" s="266"/>
      <c r="AO60" s="266"/>
      <c r="AP60" s="266"/>
      <c r="AQ60" s="266"/>
      <c r="AR60" s="266"/>
    </row>
    <row r="61" spans="1:50" ht="15">
      <c r="A61" s="439"/>
      <c r="B61" s="457"/>
      <c r="C61" s="444"/>
      <c r="D61" s="445"/>
      <c r="E61" s="445"/>
      <c r="F61" s="445"/>
      <c r="G61" s="445"/>
      <c r="H61" s="445"/>
      <c r="I61" s="444"/>
      <c r="J61" s="444"/>
      <c r="K61" s="445"/>
      <c r="L61" s="445"/>
      <c r="M61" s="445"/>
      <c r="N61" s="444"/>
      <c r="O61" s="444"/>
      <c r="P61" s="489"/>
      <c r="Q61" s="56"/>
      <c r="R61" s="250"/>
      <c r="S61" s="251"/>
      <c r="T61" s="282"/>
      <c r="U61" s="283"/>
      <c r="V61" s="283"/>
      <c r="W61" s="283"/>
      <c r="X61" s="283"/>
      <c r="Y61" s="283"/>
      <c r="Z61" s="282"/>
      <c r="AA61" s="282"/>
      <c r="AB61" s="283"/>
      <c r="AC61" s="283"/>
      <c r="AD61" s="283"/>
      <c r="AE61" s="282"/>
      <c r="AG61" s="272"/>
      <c r="AH61" s="272"/>
      <c r="AI61" s="272"/>
      <c r="AJ61" s="272"/>
      <c r="AK61" s="272"/>
      <c r="AL61" s="272"/>
      <c r="AM61" s="272"/>
      <c r="AN61" s="272"/>
      <c r="AO61" s="272"/>
      <c r="AP61" s="272"/>
      <c r="AQ61" s="272"/>
      <c r="AR61" s="272"/>
    </row>
    <row r="62" spans="1:50" ht="15">
      <c r="A62" s="439"/>
      <c r="B62" s="457"/>
      <c r="C62" s="444"/>
      <c r="D62" s="445"/>
      <c r="E62" s="445"/>
      <c r="F62" s="445"/>
      <c r="G62" s="445"/>
      <c r="H62" s="445"/>
      <c r="I62" s="444"/>
      <c r="J62" s="444"/>
      <c r="K62" s="445"/>
      <c r="L62" s="445"/>
      <c r="M62" s="445"/>
      <c r="N62" s="444"/>
      <c r="O62" s="444"/>
      <c r="P62" s="489"/>
      <c r="Q62" s="56"/>
      <c r="R62" s="248"/>
      <c r="S62" s="249"/>
      <c r="T62" s="280"/>
      <c r="U62" s="281"/>
      <c r="V62" s="281"/>
      <c r="W62" s="281"/>
      <c r="X62" s="281"/>
      <c r="Y62" s="281"/>
      <c r="Z62" s="280"/>
      <c r="AA62" s="280"/>
      <c r="AB62" s="281"/>
      <c r="AC62" s="281"/>
      <c r="AD62" s="281"/>
      <c r="AE62" s="280"/>
      <c r="AG62" s="334"/>
      <c r="AH62" s="266"/>
      <c r="AI62" s="266"/>
      <c r="AJ62" s="266"/>
      <c r="AK62" s="266"/>
      <c r="AL62" s="266"/>
      <c r="AM62" s="266"/>
      <c r="AN62" s="266"/>
      <c r="AO62" s="266"/>
      <c r="AP62" s="266"/>
      <c r="AQ62" s="266"/>
      <c r="AR62" s="266"/>
    </row>
    <row r="63" spans="1:50" ht="15">
      <c r="A63" s="439"/>
      <c r="B63" s="457"/>
      <c r="C63" s="444"/>
      <c r="D63" s="445"/>
      <c r="E63" s="445"/>
      <c r="F63" s="445"/>
      <c r="G63" s="445"/>
      <c r="H63" s="445"/>
      <c r="I63" s="444"/>
      <c r="J63" s="444"/>
      <c r="K63" s="445"/>
      <c r="L63" s="445"/>
      <c r="M63" s="445"/>
      <c r="N63" s="444"/>
      <c r="O63" s="444"/>
      <c r="P63" s="489"/>
      <c r="Q63" s="56"/>
      <c r="R63" s="250"/>
      <c r="S63" s="251"/>
      <c r="T63" s="282"/>
      <c r="U63" s="283"/>
      <c r="V63" s="283"/>
      <c r="W63" s="283"/>
      <c r="X63" s="283"/>
      <c r="Y63" s="283"/>
      <c r="Z63" s="282"/>
      <c r="AA63" s="282"/>
      <c r="AB63" s="283"/>
      <c r="AC63" s="283"/>
      <c r="AD63" s="283"/>
      <c r="AE63" s="282"/>
      <c r="AG63" s="272"/>
      <c r="AH63" s="272"/>
      <c r="AI63" s="272"/>
      <c r="AJ63" s="272"/>
      <c r="AK63" s="272"/>
      <c r="AL63" s="272"/>
      <c r="AM63" s="272"/>
      <c r="AN63" s="272"/>
      <c r="AO63" s="272"/>
      <c r="AP63" s="272"/>
      <c r="AQ63" s="272"/>
      <c r="AR63" s="272"/>
    </row>
    <row r="64" spans="1:50" ht="15">
      <c r="A64" s="439"/>
      <c r="B64" s="457"/>
      <c r="C64" s="444"/>
      <c r="D64" s="445"/>
      <c r="E64" s="445"/>
      <c r="F64" s="445"/>
      <c r="G64" s="445"/>
      <c r="H64" s="445"/>
      <c r="I64" s="444"/>
      <c r="J64" s="444"/>
      <c r="K64" s="445"/>
      <c r="L64" s="445"/>
      <c r="M64" s="445"/>
      <c r="N64" s="444"/>
      <c r="O64" s="444"/>
      <c r="P64" s="489"/>
      <c r="Q64" s="56"/>
      <c r="R64" s="248"/>
      <c r="S64" s="249"/>
      <c r="T64" s="280"/>
      <c r="U64" s="281"/>
      <c r="V64" s="281"/>
      <c r="W64" s="281"/>
      <c r="X64" s="281"/>
      <c r="Y64" s="281"/>
      <c r="Z64" s="280"/>
      <c r="AA64" s="280"/>
      <c r="AB64" s="281"/>
      <c r="AC64" s="281"/>
      <c r="AD64" s="281"/>
      <c r="AE64" s="280"/>
      <c r="AG64" s="334"/>
      <c r="AH64" s="266"/>
      <c r="AI64" s="266"/>
      <c r="AJ64" s="266"/>
      <c r="AK64" s="266"/>
      <c r="AL64" s="266"/>
      <c r="AM64" s="266"/>
      <c r="AN64" s="266"/>
      <c r="AO64" s="266"/>
      <c r="AP64" s="266"/>
      <c r="AQ64" s="266"/>
      <c r="AR64" s="266"/>
    </row>
    <row r="65" spans="1:50" ht="15">
      <c r="A65" s="439"/>
      <c r="B65" s="457"/>
      <c r="C65" s="444"/>
      <c r="D65" s="445"/>
      <c r="E65" s="445"/>
      <c r="F65" s="445"/>
      <c r="G65" s="445"/>
      <c r="H65" s="445"/>
      <c r="I65" s="444"/>
      <c r="J65" s="444"/>
      <c r="K65" s="445"/>
      <c r="L65" s="445"/>
      <c r="M65" s="445"/>
      <c r="N65" s="444"/>
      <c r="O65" s="444"/>
      <c r="P65" s="489"/>
      <c r="Q65" s="56"/>
      <c r="R65" s="250"/>
      <c r="S65" s="251"/>
      <c r="T65" s="282"/>
      <c r="U65" s="283"/>
      <c r="V65" s="283"/>
      <c r="W65" s="283"/>
      <c r="X65" s="283"/>
      <c r="Y65" s="283"/>
      <c r="Z65" s="282"/>
      <c r="AA65" s="282"/>
      <c r="AB65" s="283"/>
      <c r="AC65" s="283"/>
      <c r="AD65" s="283"/>
      <c r="AE65" s="282"/>
      <c r="AG65" s="272"/>
      <c r="AH65" s="272"/>
      <c r="AI65" s="272"/>
      <c r="AJ65" s="272"/>
      <c r="AK65" s="272"/>
      <c r="AL65" s="272"/>
      <c r="AM65" s="272"/>
      <c r="AN65" s="272"/>
      <c r="AO65" s="272"/>
      <c r="AP65" s="272"/>
      <c r="AQ65" s="272"/>
      <c r="AR65" s="272"/>
    </row>
    <row r="66" spans="1:50" ht="15">
      <c r="A66" s="439"/>
      <c r="B66" s="457"/>
      <c r="C66" s="444"/>
      <c r="D66" s="445"/>
      <c r="E66" s="445"/>
      <c r="F66" s="445"/>
      <c r="G66" s="445"/>
      <c r="H66" s="445"/>
      <c r="I66" s="444"/>
      <c r="J66" s="444"/>
      <c r="K66" s="445"/>
      <c r="L66" s="445"/>
      <c r="M66" s="445"/>
      <c r="N66" s="444"/>
      <c r="O66" s="444"/>
      <c r="P66" s="489"/>
      <c r="Q66" s="56"/>
      <c r="R66" s="248"/>
      <c r="S66" s="249"/>
      <c r="T66" s="280"/>
      <c r="U66" s="281"/>
      <c r="V66" s="281"/>
      <c r="W66" s="281"/>
      <c r="X66" s="281"/>
      <c r="Y66" s="281"/>
      <c r="Z66" s="280"/>
      <c r="AA66" s="280"/>
      <c r="AB66" s="281"/>
      <c r="AC66" s="281"/>
      <c r="AD66" s="281"/>
      <c r="AE66" s="280"/>
      <c r="AG66" s="334"/>
      <c r="AH66" s="266"/>
      <c r="AI66" s="266"/>
      <c r="AJ66" s="266"/>
      <c r="AK66" s="266"/>
      <c r="AL66" s="266"/>
      <c r="AM66" s="266"/>
      <c r="AN66" s="266"/>
      <c r="AO66" s="266"/>
      <c r="AP66" s="266"/>
      <c r="AQ66" s="266"/>
      <c r="AR66" s="266"/>
    </row>
    <row r="67" spans="1:50" ht="15">
      <c r="A67" s="439"/>
      <c r="B67" s="457"/>
      <c r="C67" s="444"/>
      <c r="D67" s="445"/>
      <c r="E67" s="445"/>
      <c r="F67" s="445"/>
      <c r="G67" s="445"/>
      <c r="H67" s="445"/>
      <c r="I67" s="444"/>
      <c r="J67" s="444"/>
      <c r="K67" s="445"/>
      <c r="L67" s="445"/>
      <c r="M67" s="445"/>
      <c r="N67" s="444"/>
      <c r="O67" s="444"/>
      <c r="P67" s="489"/>
      <c r="Q67" s="56"/>
      <c r="R67" s="250"/>
      <c r="S67" s="251"/>
      <c r="T67" s="282"/>
      <c r="U67" s="283"/>
      <c r="V67" s="283"/>
      <c r="W67" s="283"/>
      <c r="X67" s="283"/>
      <c r="Y67" s="283"/>
      <c r="Z67" s="282"/>
      <c r="AA67" s="282"/>
      <c r="AB67" s="283"/>
      <c r="AC67" s="283"/>
      <c r="AD67" s="283"/>
      <c r="AE67" s="282"/>
      <c r="AG67" s="272"/>
      <c r="AH67" s="272"/>
      <c r="AI67" s="272"/>
      <c r="AJ67" s="272"/>
      <c r="AK67" s="272"/>
      <c r="AL67" s="272"/>
      <c r="AM67" s="272"/>
      <c r="AN67" s="272"/>
      <c r="AO67" s="272"/>
      <c r="AP67" s="272"/>
      <c r="AQ67" s="272"/>
      <c r="AR67" s="272"/>
    </row>
    <row r="68" spans="1:50" ht="15">
      <c r="A68" s="439"/>
      <c r="B68" s="457"/>
      <c r="C68" s="444"/>
      <c r="D68" s="445"/>
      <c r="E68" s="445"/>
      <c r="F68" s="445"/>
      <c r="G68" s="445"/>
      <c r="H68" s="445"/>
      <c r="I68" s="444"/>
      <c r="J68" s="444"/>
      <c r="K68" s="445"/>
      <c r="L68" s="445"/>
      <c r="M68" s="445"/>
      <c r="N68" s="444"/>
      <c r="O68" s="444"/>
      <c r="P68" s="489"/>
      <c r="Q68" s="56"/>
      <c r="R68" s="248"/>
      <c r="S68" s="249"/>
      <c r="T68" s="280"/>
      <c r="U68" s="281"/>
      <c r="V68" s="281"/>
      <c r="W68" s="281"/>
      <c r="X68" s="281"/>
      <c r="Y68" s="281"/>
      <c r="Z68" s="280"/>
      <c r="AA68" s="280"/>
      <c r="AB68" s="281"/>
      <c r="AC68" s="281"/>
      <c r="AD68" s="281"/>
      <c r="AE68" s="280"/>
      <c r="AG68" s="334"/>
      <c r="AH68" s="266"/>
      <c r="AI68" s="266"/>
      <c r="AJ68" s="266"/>
      <c r="AK68" s="266"/>
      <c r="AL68" s="266"/>
      <c r="AM68" s="266"/>
      <c r="AN68" s="266"/>
      <c r="AO68" s="266"/>
      <c r="AP68" s="266"/>
      <c r="AQ68" s="266"/>
      <c r="AR68" s="266"/>
    </row>
    <row r="69" spans="1:50" ht="15">
      <c r="A69" s="439"/>
      <c r="B69" s="457"/>
      <c r="C69" s="444"/>
      <c r="D69" s="445"/>
      <c r="E69" s="445"/>
      <c r="F69" s="445"/>
      <c r="G69" s="445"/>
      <c r="H69" s="445"/>
      <c r="I69" s="444"/>
      <c r="J69" s="444"/>
      <c r="K69" s="445"/>
      <c r="L69" s="445"/>
      <c r="M69" s="445"/>
      <c r="N69" s="444"/>
      <c r="O69" s="444"/>
      <c r="P69" s="489"/>
      <c r="Q69" s="56"/>
      <c r="R69" s="250"/>
      <c r="S69" s="251"/>
      <c r="T69" s="282"/>
      <c r="U69" s="283"/>
      <c r="V69" s="283"/>
      <c r="W69" s="283"/>
      <c r="X69" s="283"/>
      <c r="Y69" s="283"/>
      <c r="Z69" s="282"/>
      <c r="AA69" s="282"/>
      <c r="AB69" s="283"/>
      <c r="AC69" s="283"/>
      <c r="AD69" s="283"/>
      <c r="AE69" s="282"/>
      <c r="AG69" s="272"/>
      <c r="AH69" s="272"/>
      <c r="AI69" s="272"/>
      <c r="AJ69" s="272"/>
      <c r="AK69" s="272"/>
      <c r="AL69" s="272"/>
      <c r="AM69" s="272"/>
      <c r="AN69" s="272"/>
      <c r="AO69" s="272"/>
      <c r="AP69" s="272"/>
      <c r="AQ69" s="272"/>
      <c r="AR69" s="272"/>
    </row>
    <row r="70" spans="1:50" ht="15">
      <c r="A70" s="439"/>
      <c r="B70" s="457"/>
      <c r="C70" s="444"/>
      <c r="D70" s="445"/>
      <c r="E70" s="445"/>
      <c r="F70" s="445"/>
      <c r="G70" s="445"/>
      <c r="H70" s="445"/>
      <c r="I70" s="444"/>
      <c r="J70" s="444"/>
      <c r="K70" s="445"/>
      <c r="L70" s="445"/>
      <c r="M70" s="445"/>
      <c r="N70" s="444"/>
      <c r="O70" s="444"/>
      <c r="P70" s="489"/>
      <c r="Q70" s="56"/>
      <c r="R70" s="248"/>
      <c r="S70" s="249"/>
      <c r="T70" s="280"/>
      <c r="U70" s="281"/>
      <c r="V70" s="281"/>
      <c r="W70" s="281"/>
      <c r="X70" s="281"/>
      <c r="Y70" s="281"/>
      <c r="Z70" s="280"/>
      <c r="AA70" s="280"/>
      <c r="AB70" s="281"/>
      <c r="AC70" s="281"/>
      <c r="AD70" s="281"/>
      <c r="AE70" s="280"/>
      <c r="AG70" s="334"/>
      <c r="AH70" s="195"/>
      <c r="AI70" s="195"/>
      <c r="AJ70" s="195"/>
      <c r="AK70" s="195"/>
      <c r="AL70" s="195"/>
      <c r="AM70" s="195"/>
      <c r="AN70" s="195"/>
      <c r="AO70" s="195"/>
      <c r="AP70" s="195"/>
      <c r="AQ70" s="195"/>
      <c r="AR70" s="195"/>
    </row>
    <row r="71" spans="1:50" ht="15.75" thickBot="1">
      <c r="A71" s="439"/>
      <c r="B71" s="457"/>
      <c r="C71" s="444"/>
      <c r="D71" s="445"/>
      <c r="E71" s="445"/>
      <c r="F71" s="445"/>
      <c r="G71" s="445"/>
      <c r="H71" s="445"/>
      <c r="I71" s="444"/>
      <c r="J71" s="444"/>
      <c r="K71" s="445"/>
      <c r="L71" s="445"/>
      <c r="M71" s="445"/>
      <c r="N71" s="444"/>
      <c r="O71" s="444"/>
      <c r="P71" s="489"/>
      <c r="Q71" s="56"/>
      <c r="R71" s="255"/>
      <c r="S71" s="256"/>
      <c r="T71" s="284"/>
      <c r="U71" s="285"/>
      <c r="V71" s="285"/>
      <c r="W71" s="285"/>
      <c r="X71" s="285"/>
      <c r="Y71" s="285"/>
      <c r="Z71" s="284"/>
      <c r="AA71" s="284"/>
      <c r="AB71" s="285"/>
      <c r="AC71" s="285"/>
      <c r="AD71" s="285"/>
      <c r="AE71" s="284"/>
      <c r="AF71" s="427"/>
      <c r="AG71" s="273"/>
      <c r="AH71" s="273"/>
      <c r="AI71" s="273"/>
      <c r="AJ71" s="273"/>
      <c r="AK71" s="273"/>
      <c r="AL71" s="273"/>
      <c r="AM71" s="273"/>
      <c r="AN71" s="273"/>
      <c r="AO71" s="273"/>
      <c r="AP71" s="273"/>
      <c r="AQ71" s="273"/>
      <c r="AR71" s="273"/>
    </row>
    <row r="72" spans="1:50" ht="15">
      <c r="A72" s="432"/>
      <c r="B72" s="431"/>
      <c r="C72" s="428"/>
      <c r="D72" s="429"/>
      <c r="E72" s="429"/>
      <c r="F72" s="429"/>
      <c r="G72" s="429"/>
      <c r="H72" s="429"/>
      <c r="I72" s="428"/>
      <c r="J72" s="428"/>
      <c r="K72" s="429"/>
      <c r="L72" s="429"/>
      <c r="M72" s="429"/>
      <c r="N72" s="428"/>
      <c r="O72" s="428"/>
      <c r="P72" s="430"/>
      <c r="Q72" s="56"/>
      <c r="R72" s="248"/>
      <c r="S72" s="249"/>
      <c r="T72" s="280"/>
      <c r="U72" s="281"/>
      <c r="V72" s="281"/>
      <c r="W72" s="281"/>
      <c r="X72" s="281"/>
      <c r="Y72" s="281"/>
      <c r="Z72" s="280"/>
      <c r="AA72" s="280"/>
      <c r="AB72" s="281"/>
      <c r="AC72" s="281"/>
      <c r="AD72" s="281"/>
      <c r="AE72" s="280"/>
      <c r="AG72" s="265"/>
      <c r="AH72" s="266"/>
      <c r="AI72" s="266"/>
      <c r="AJ72" s="266"/>
      <c r="AK72" s="266"/>
      <c r="AL72" s="266"/>
      <c r="AM72" s="266"/>
      <c r="AN72" s="266"/>
      <c r="AO72" s="266"/>
      <c r="AP72" s="266"/>
      <c r="AQ72" s="266"/>
      <c r="AR72" s="266"/>
    </row>
    <row r="73" spans="1:50" ht="15">
      <c r="A73" s="439"/>
      <c r="B73" s="457"/>
      <c r="C73" s="444"/>
      <c r="D73" s="445"/>
      <c r="E73" s="445"/>
      <c r="F73" s="445"/>
      <c r="G73" s="445"/>
      <c r="H73" s="445"/>
      <c r="I73" s="444"/>
      <c r="J73" s="444"/>
      <c r="K73" s="445"/>
      <c r="L73" s="445"/>
      <c r="M73" s="445"/>
      <c r="N73" s="444"/>
      <c r="O73" s="444"/>
      <c r="P73" s="489"/>
      <c r="Q73" s="56"/>
      <c r="R73" s="250"/>
      <c r="S73" s="251"/>
      <c r="T73" s="282"/>
      <c r="U73" s="283"/>
      <c r="V73" s="283"/>
      <c r="W73" s="283"/>
      <c r="X73" s="283"/>
      <c r="Y73" s="283"/>
      <c r="Z73" s="282"/>
      <c r="AA73" s="282"/>
      <c r="AB73" s="283"/>
      <c r="AC73" s="283"/>
      <c r="AD73" s="283"/>
      <c r="AE73" s="282"/>
      <c r="AG73" s="267"/>
      <c r="AH73" s="267"/>
      <c r="AI73" s="267"/>
      <c r="AJ73" s="315"/>
      <c r="AK73" s="267"/>
      <c r="AL73" s="267"/>
      <c r="AM73" s="267"/>
      <c r="AN73" s="267"/>
      <c r="AO73" s="267"/>
      <c r="AP73" s="267"/>
      <c r="AQ73" s="267"/>
      <c r="AR73" s="267"/>
      <c r="AT73" s="274"/>
      <c r="AU73" s="274"/>
      <c r="AV73" s="274"/>
      <c r="AW73" s="274"/>
      <c r="AX73" s="274"/>
    </row>
    <row r="74" spans="1:50" ht="15">
      <c r="A74" s="439"/>
      <c r="B74" s="457"/>
      <c r="C74" s="444"/>
      <c r="D74" s="445"/>
      <c r="E74" s="445"/>
      <c r="F74" s="445"/>
      <c r="G74" s="445"/>
      <c r="H74" s="445"/>
      <c r="I74" s="444"/>
      <c r="J74" s="444"/>
      <c r="K74" s="445"/>
      <c r="L74" s="445"/>
      <c r="M74" s="445"/>
      <c r="N74" s="444"/>
      <c r="O74" s="444"/>
      <c r="P74" s="489"/>
      <c r="Q74" s="56"/>
      <c r="R74" s="248"/>
      <c r="S74" s="249"/>
      <c r="T74" s="280"/>
      <c r="U74" s="281"/>
      <c r="V74" s="281"/>
      <c r="W74" s="281"/>
      <c r="X74" s="281"/>
      <c r="Y74" s="281"/>
      <c r="Z74" s="280"/>
      <c r="AA74" s="280"/>
      <c r="AB74" s="281"/>
      <c r="AC74" s="281"/>
      <c r="AD74" s="281"/>
      <c r="AE74" s="280"/>
      <c r="AG74" s="334"/>
      <c r="AH74" s="266"/>
      <c r="AI74" s="266"/>
      <c r="AJ74" s="266"/>
      <c r="AK74" s="266"/>
      <c r="AL74" s="266"/>
      <c r="AM74" s="266"/>
      <c r="AN74" s="266"/>
      <c r="AO74" s="266"/>
      <c r="AP74" s="266"/>
      <c r="AQ74" s="266"/>
      <c r="AR74" s="266"/>
    </row>
    <row r="75" spans="1:50" ht="15">
      <c r="A75" s="439"/>
      <c r="B75" s="457"/>
      <c r="C75" s="444"/>
      <c r="D75" s="445"/>
      <c r="E75" s="445"/>
      <c r="F75" s="445"/>
      <c r="G75" s="445"/>
      <c r="H75" s="445"/>
      <c r="I75" s="444"/>
      <c r="J75" s="444"/>
      <c r="K75" s="445"/>
      <c r="L75" s="445"/>
      <c r="M75" s="445"/>
      <c r="N75" s="444"/>
      <c r="O75" s="444"/>
      <c r="P75" s="489"/>
      <c r="Q75" s="56"/>
      <c r="R75" s="250"/>
      <c r="S75" s="251"/>
      <c r="T75" s="282"/>
      <c r="U75" s="283"/>
      <c r="V75" s="283"/>
      <c r="W75" s="283"/>
      <c r="X75" s="283"/>
      <c r="Y75" s="283"/>
      <c r="Z75" s="282"/>
      <c r="AA75" s="282"/>
      <c r="AB75" s="283"/>
      <c r="AC75" s="283"/>
      <c r="AD75" s="283"/>
      <c r="AE75" s="282"/>
      <c r="AG75" s="272"/>
      <c r="AH75" s="272"/>
      <c r="AI75" s="272"/>
      <c r="AJ75" s="272"/>
      <c r="AK75" s="272"/>
      <c r="AL75" s="272"/>
      <c r="AM75" s="272"/>
      <c r="AN75" s="272"/>
      <c r="AO75" s="272"/>
      <c r="AP75" s="272"/>
      <c r="AQ75" s="272"/>
      <c r="AR75" s="272"/>
      <c r="AS75" s="274"/>
    </row>
    <row r="76" spans="1:50" ht="15">
      <c r="A76" s="439"/>
      <c r="B76" s="457"/>
      <c r="C76" s="444"/>
      <c r="D76" s="445"/>
      <c r="E76" s="445"/>
      <c r="F76" s="445"/>
      <c r="G76" s="445"/>
      <c r="H76" s="445"/>
      <c r="I76" s="444"/>
      <c r="J76" s="444"/>
      <c r="K76" s="445"/>
      <c r="L76" s="445"/>
      <c r="M76" s="445"/>
      <c r="N76" s="444"/>
      <c r="O76" s="444"/>
      <c r="P76" s="489"/>
      <c r="Q76" s="56"/>
      <c r="R76" s="248"/>
      <c r="S76" s="249"/>
      <c r="T76" s="280"/>
      <c r="U76" s="281"/>
      <c r="V76" s="281"/>
      <c r="W76" s="281"/>
      <c r="X76" s="281"/>
      <c r="Y76" s="281"/>
      <c r="Z76" s="280"/>
      <c r="AA76" s="280"/>
      <c r="AB76" s="281"/>
      <c r="AC76" s="281"/>
      <c r="AD76" s="281"/>
      <c r="AE76" s="280"/>
      <c r="AG76" s="334"/>
      <c r="AH76" s="266"/>
      <c r="AI76" s="266"/>
      <c r="AJ76" s="266"/>
      <c r="AK76" s="266"/>
      <c r="AL76" s="266"/>
      <c r="AM76" s="266"/>
      <c r="AN76" s="266"/>
      <c r="AO76" s="266"/>
      <c r="AP76" s="266"/>
      <c r="AQ76" s="266"/>
      <c r="AR76" s="266"/>
      <c r="AS76" s="274"/>
    </row>
    <row r="77" spans="1:50" ht="15">
      <c r="A77" s="439"/>
      <c r="B77" s="457"/>
      <c r="C77" s="444"/>
      <c r="D77" s="445"/>
      <c r="E77" s="445"/>
      <c r="F77" s="445"/>
      <c r="G77" s="445"/>
      <c r="H77" s="445"/>
      <c r="I77" s="444"/>
      <c r="J77" s="444"/>
      <c r="K77" s="445"/>
      <c r="L77" s="445"/>
      <c r="M77" s="445"/>
      <c r="N77" s="444"/>
      <c r="O77" s="444"/>
      <c r="P77" s="489"/>
      <c r="Q77" s="56"/>
      <c r="R77" s="250"/>
      <c r="S77" s="251"/>
      <c r="T77" s="282"/>
      <c r="U77" s="283"/>
      <c r="V77" s="283"/>
      <c r="W77" s="283"/>
      <c r="X77" s="283"/>
      <c r="Y77" s="283"/>
      <c r="Z77" s="282"/>
      <c r="AA77" s="282"/>
      <c r="AB77" s="283"/>
      <c r="AC77" s="283"/>
      <c r="AD77" s="283"/>
      <c r="AE77" s="282"/>
      <c r="AG77" s="272"/>
      <c r="AH77" s="272"/>
      <c r="AI77" s="272"/>
      <c r="AJ77" s="272"/>
      <c r="AK77" s="272"/>
      <c r="AL77" s="272"/>
      <c r="AM77" s="272"/>
      <c r="AN77" s="272"/>
      <c r="AO77" s="272"/>
      <c r="AP77" s="272"/>
      <c r="AQ77" s="272"/>
      <c r="AR77" s="272"/>
      <c r="AS77" s="274"/>
    </row>
    <row r="78" spans="1:50" ht="15">
      <c r="A78" s="439"/>
      <c r="B78" s="457"/>
      <c r="C78" s="444"/>
      <c r="D78" s="445"/>
      <c r="E78" s="445"/>
      <c r="F78" s="445"/>
      <c r="G78" s="445"/>
      <c r="H78" s="445"/>
      <c r="I78" s="444"/>
      <c r="J78" s="444"/>
      <c r="K78" s="445"/>
      <c r="L78" s="445"/>
      <c r="M78" s="445"/>
      <c r="N78" s="444"/>
      <c r="O78" s="444"/>
      <c r="P78" s="489"/>
      <c r="Q78" s="56"/>
      <c r="R78" s="248"/>
      <c r="S78" s="249"/>
      <c r="T78" s="280"/>
      <c r="U78" s="281"/>
      <c r="V78" s="281"/>
      <c r="W78" s="281"/>
      <c r="X78" s="281"/>
      <c r="Y78" s="281"/>
      <c r="Z78" s="280"/>
      <c r="AA78" s="280"/>
      <c r="AB78" s="281"/>
      <c r="AC78" s="281"/>
      <c r="AD78" s="281"/>
      <c r="AE78" s="280"/>
      <c r="AG78" s="334"/>
      <c r="AH78" s="266"/>
      <c r="AI78" s="266"/>
      <c r="AJ78" s="266"/>
      <c r="AK78" s="266"/>
      <c r="AL78" s="266"/>
      <c r="AM78" s="266"/>
      <c r="AN78" s="266"/>
      <c r="AO78" s="266"/>
      <c r="AP78" s="266"/>
      <c r="AQ78" s="266"/>
      <c r="AR78" s="266"/>
    </row>
    <row r="79" spans="1:50" ht="15">
      <c r="A79" s="439"/>
      <c r="B79" s="457"/>
      <c r="C79" s="444"/>
      <c r="D79" s="445"/>
      <c r="E79" s="445"/>
      <c r="F79" s="445"/>
      <c r="G79" s="445"/>
      <c r="H79" s="445"/>
      <c r="I79" s="444"/>
      <c r="J79" s="444"/>
      <c r="K79" s="445"/>
      <c r="L79" s="445"/>
      <c r="M79" s="445"/>
      <c r="N79" s="444"/>
      <c r="O79" s="444"/>
      <c r="P79" s="489"/>
      <c r="Q79" s="56"/>
      <c r="R79" s="250"/>
      <c r="S79" s="251"/>
      <c r="T79" s="282"/>
      <c r="U79" s="283"/>
      <c r="V79" s="283"/>
      <c r="W79" s="283"/>
      <c r="X79" s="283"/>
      <c r="Y79" s="283"/>
      <c r="Z79" s="282"/>
      <c r="AA79" s="282"/>
      <c r="AB79" s="283"/>
      <c r="AC79" s="283"/>
      <c r="AD79" s="283"/>
      <c r="AE79" s="282"/>
      <c r="AG79" s="272"/>
      <c r="AH79" s="272"/>
      <c r="AI79" s="272"/>
      <c r="AJ79" s="272"/>
      <c r="AK79" s="272"/>
      <c r="AL79" s="272"/>
      <c r="AM79" s="272"/>
      <c r="AN79" s="272"/>
      <c r="AO79" s="272"/>
      <c r="AP79" s="272"/>
      <c r="AQ79" s="272"/>
      <c r="AR79" s="272"/>
    </row>
    <row r="80" spans="1:50" ht="15">
      <c r="A80" s="439"/>
      <c r="B80" s="457"/>
      <c r="C80" s="444"/>
      <c r="D80" s="445"/>
      <c r="E80" s="445"/>
      <c r="F80" s="445"/>
      <c r="G80" s="445"/>
      <c r="H80" s="445"/>
      <c r="I80" s="444"/>
      <c r="J80" s="444"/>
      <c r="K80" s="445"/>
      <c r="L80" s="445"/>
      <c r="M80" s="445"/>
      <c r="N80" s="444"/>
      <c r="O80" s="444"/>
      <c r="P80" s="489"/>
      <c r="Q80" s="56"/>
      <c r="R80" s="248"/>
      <c r="S80" s="249"/>
      <c r="T80" s="280"/>
      <c r="U80" s="281"/>
      <c r="V80" s="281"/>
      <c r="W80" s="281"/>
      <c r="X80" s="281"/>
      <c r="Y80" s="281"/>
      <c r="Z80" s="280"/>
      <c r="AA80" s="280"/>
      <c r="AB80" s="281"/>
      <c r="AC80" s="281"/>
      <c r="AD80" s="281"/>
      <c r="AE80" s="280"/>
      <c r="AG80" s="334"/>
      <c r="AH80" s="266"/>
      <c r="AI80" s="266"/>
      <c r="AJ80" s="266"/>
      <c r="AK80" s="266"/>
      <c r="AL80" s="266"/>
      <c r="AM80" s="266"/>
      <c r="AN80" s="266"/>
      <c r="AO80" s="266"/>
      <c r="AP80" s="266"/>
      <c r="AQ80" s="266"/>
      <c r="AR80" s="266"/>
    </row>
    <row r="81" spans="1:50" ht="15">
      <c r="A81" s="439"/>
      <c r="B81" s="457"/>
      <c r="C81" s="444"/>
      <c r="D81" s="445"/>
      <c r="E81" s="445"/>
      <c r="F81" s="445"/>
      <c r="G81" s="445"/>
      <c r="H81" s="445"/>
      <c r="I81" s="444"/>
      <c r="J81" s="444"/>
      <c r="K81" s="445"/>
      <c r="L81" s="445"/>
      <c r="M81" s="445"/>
      <c r="N81" s="444"/>
      <c r="O81" s="444"/>
      <c r="P81" s="489"/>
      <c r="Q81" s="56"/>
      <c r="R81" s="250"/>
      <c r="S81" s="251"/>
      <c r="T81" s="282"/>
      <c r="U81" s="283"/>
      <c r="V81" s="283"/>
      <c r="W81" s="283"/>
      <c r="X81" s="283"/>
      <c r="Y81" s="283"/>
      <c r="Z81" s="282"/>
      <c r="AA81" s="282"/>
      <c r="AB81" s="283"/>
      <c r="AC81" s="283"/>
      <c r="AD81" s="283"/>
      <c r="AE81" s="282"/>
      <c r="AG81" s="272"/>
      <c r="AH81" s="272"/>
      <c r="AI81" s="272"/>
      <c r="AJ81" s="272"/>
      <c r="AK81" s="272"/>
      <c r="AL81" s="272"/>
      <c r="AM81" s="272"/>
      <c r="AN81" s="272"/>
      <c r="AO81" s="272"/>
      <c r="AP81" s="272"/>
      <c r="AQ81" s="272"/>
      <c r="AR81" s="272"/>
    </row>
    <row r="82" spans="1:50" ht="15">
      <c r="A82" s="439"/>
      <c r="B82" s="457"/>
      <c r="C82" s="444"/>
      <c r="D82" s="445"/>
      <c r="E82" s="445"/>
      <c r="F82" s="445"/>
      <c r="G82" s="445"/>
      <c r="H82" s="445"/>
      <c r="I82" s="444"/>
      <c r="J82" s="444"/>
      <c r="K82" s="445"/>
      <c r="L82" s="445"/>
      <c r="M82" s="445"/>
      <c r="N82" s="444"/>
      <c r="O82" s="444"/>
      <c r="P82" s="489"/>
      <c r="Q82" s="56"/>
      <c r="R82" s="248"/>
      <c r="S82" s="249"/>
      <c r="T82" s="280"/>
      <c r="U82" s="281"/>
      <c r="V82" s="281"/>
      <c r="W82" s="281"/>
      <c r="X82" s="281"/>
      <c r="Y82" s="281"/>
      <c r="Z82" s="280"/>
      <c r="AA82" s="280"/>
      <c r="AB82" s="281"/>
      <c r="AC82" s="281"/>
      <c r="AD82" s="281"/>
      <c r="AE82" s="280"/>
      <c r="AG82" s="334"/>
      <c r="AH82" s="266"/>
      <c r="AI82" s="266"/>
      <c r="AJ82" s="266"/>
      <c r="AK82" s="266"/>
      <c r="AL82" s="266"/>
      <c r="AM82" s="266"/>
      <c r="AN82" s="266"/>
      <c r="AO82" s="266"/>
      <c r="AP82" s="266"/>
      <c r="AQ82" s="266"/>
      <c r="AR82" s="266"/>
    </row>
    <row r="83" spans="1:50" ht="15">
      <c r="A83" s="439"/>
      <c r="B83" s="457"/>
      <c r="C83" s="444"/>
      <c r="D83" s="445"/>
      <c r="E83" s="445"/>
      <c r="F83" s="445"/>
      <c r="G83" s="445"/>
      <c r="H83" s="445"/>
      <c r="I83" s="444"/>
      <c r="J83" s="444"/>
      <c r="K83" s="445"/>
      <c r="L83" s="445"/>
      <c r="M83" s="445"/>
      <c r="N83" s="444"/>
      <c r="O83" s="444"/>
      <c r="P83" s="489"/>
      <c r="Q83" s="56"/>
      <c r="R83" s="250"/>
      <c r="S83" s="251"/>
      <c r="T83" s="282"/>
      <c r="U83" s="283"/>
      <c r="V83" s="283"/>
      <c r="W83" s="283"/>
      <c r="X83" s="283"/>
      <c r="Y83" s="283"/>
      <c r="Z83" s="282"/>
      <c r="AA83" s="282"/>
      <c r="AB83" s="283"/>
      <c r="AC83" s="283"/>
      <c r="AD83" s="283"/>
      <c r="AE83" s="282"/>
      <c r="AG83" s="272"/>
      <c r="AH83" s="272"/>
      <c r="AI83" s="272"/>
      <c r="AJ83" s="272"/>
      <c r="AK83" s="272"/>
      <c r="AL83" s="272"/>
      <c r="AM83" s="272"/>
      <c r="AN83" s="272"/>
      <c r="AO83" s="272"/>
      <c r="AP83" s="272"/>
      <c r="AQ83" s="272"/>
      <c r="AR83" s="272"/>
    </row>
    <row r="84" spans="1:50" ht="15">
      <c r="A84" s="439"/>
      <c r="B84" s="457"/>
      <c r="C84" s="444"/>
      <c r="D84" s="445"/>
      <c r="E84" s="445"/>
      <c r="F84" s="445"/>
      <c r="G84" s="445"/>
      <c r="H84" s="445"/>
      <c r="I84" s="444"/>
      <c r="J84" s="444"/>
      <c r="K84" s="445"/>
      <c r="L84" s="445"/>
      <c r="M84" s="445"/>
      <c r="N84" s="444"/>
      <c r="O84" s="444"/>
      <c r="P84" s="489"/>
      <c r="Q84" s="56"/>
      <c r="R84" s="248"/>
      <c r="S84" s="249"/>
      <c r="T84" s="280"/>
      <c r="U84" s="281"/>
      <c r="V84" s="281"/>
      <c r="W84" s="281"/>
      <c r="X84" s="281"/>
      <c r="Y84" s="281"/>
      <c r="Z84" s="280"/>
      <c r="AA84" s="280"/>
      <c r="AB84" s="281"/>
      <c r="AC84" s="281"/>
      <c r="AD84" s="281"/>
      <c r="AE84" s="280"/>
      <c r="AG84" s="334"/>
      <c r="AH84" s="266"/>
      <c r="AI84" s="266"/>
      <c r="AJ84" s="266"/>
      <c r="AK84" s="266"/>
      <c r="AL84" s="266"/>
      <c r="AM84" s="266"/>
      <c r="AN84" s="266"/>
      <c r="AO84" s="266"/>
      <c r="AP84" s="266"/>
      <c r="AQ84" s="266"/>
      <c r="AR84" s="266"/>
    </row>
    <row r="85" spans="1:50" ht="15">
      <c r="A85" s="439"/>
      <c r="B85" s="457"/>
      <c r="C85" s="444"/>
      <c r="D85" s="445"/>
      <c r="E85" s="445"/>
      <c r="F85" s="445"/>
      <c r="G85" s="445"/>
      <c r="H85" s="445"/>
      <c r="I85" s="444"/>
      <c r="J85" s="444"/>
      <c r="K85" s="445"/>
      <c r="L85" s="445"/>
      <c r="M85" s="445"/>
      <c r="N85" s="444"/>
      <c r="O85" s="444"/>
      <c r="P85" s="489"/>
      <c r="Q85" s="56"/>
      <c r="R85" s="250"/>
      <c r="S85" s="251"/>
      <c r="T85" s="282"/>
      <c r="U85" s="283"/>
      <c r="V85" s="283"/>
      <c r="W85" s="283"/>
      <c r="X85" s="283"/>
      <c r="Y85" s="283"/>
      <c r="Z85" s="282"/>
      <c r="AA85" s="282"/>
      <c r="AB85" s="283"/>
      <c r="AC85" s="283"/>
      <c r="AD85" s="283"/>
      <c r="AE85" s="282"/>
      <c r="AG85" s="272"/>
      <c r="AH85" s="272"/>
      <c r="AI85" s="272"/>
      <c r="AJ85" s="272"/>
      <c r="AK85" s="272"/>
      <c r="AL85" s="272"/>
      <c r="AM85" s="272"/>
      <c r="AN85" s="272"/>
      <c r="AO85" s="272"/>
      <c r="AP85" s="272"/>
      <c r="AQ85" s="272"/>
      <c r="AR85" s="272"/>
    </row>
    <row r="86" spans="1:50" ht="15">
      <c r="A86" s="439"/>
      <c r="B86" s="457"/>
      <c r="C86" s="444"/>
      <c r="D86" s="445"/>
      <c r="E86" s="445"/>
      <c r="F86" s="445"/>
      <c r="G86" s="445"/>
      <c r="H86" s="445"/>
      <c r="I86" s="444"/>
      <c r="J86" s="444"/>
      <c r="K86" s="445"/>
      <c r="L86" s="445"/>
      <c r="M86" s="445"/>
      <c r="N86" s="444"/>
      <c r="O86" s="444"/>
      <c r="P86" s="489"/>
      <c r="Q86" s="56"/>
      <c r="R86" s="248"/>
      <c r="S86" s="249"/>
      <c r="T86" s="280"/>
      <c r="U86" s="281"/>
      <c r="V86" s="281"/>
      <c r="W86" s="281"/>
      <c r="X86" s="281"/>
      <c r="Y86" s="281"/>
      <c r="Z86" s="280"/>
      <c r="AA86" s="280"/>
      <c r="AB86" s="281"/>
      <c r="AC86" s="281"/>
      <c r="AD86" s="281"/>
      <c r="AE86" s="280"/>
      <c r="AG86" s="334"/>
      <c r="AH86" s="266"/>
      <c r="AI86" s="266"/>
      <c r="AJ86" s="266"/>
      <c r="AK86" s="266"/>
      <c r="AL86" s="266"/>
      <c r="AM86" s="266"/>
      <c r="AN86" s="266"/>
      <c r="AO86" s="266"/>
      <c r="AP86" s="266"/>
      <c r="AQ86" s="266"/>
      <c r="AR86" s="266"/>
    </row>
    <row r="87" spans="1:50" ht="15">
      <c r="A87" s="439"/>
      <c r="B87" s="457"/>
      <c r="C87" s="444"/>
      <c r="D87" s="445"/>
      <c r="E87" s="445"/>
      <c r="F87" s="445"/>
      <c r="G87" s="445"/>
      <c r="H87" s="445"/>
      <c r="I87" s="444"/>
      <c r="J87" s="444"/>
      <c r="K87" s="445"/>
      <c r="L87" s="445"/>
      <c r="M87" s="445"/>
      <c r="N87" s="444"/>
      <c r="O87" s="444"/>
      <c r="P87" s="489"/>
      <c r="Q87" s="56"/>
      <c r="R87" s="250"/>
      <c r="S87" s="251"/>
      <c r="T87" s="282"/>
      <c r="U87" s="283"/>
      <c r="V87" s="283"/>
      <c r="W87" s="283"/>
      <c r="X87" s="283"/>
      <c r="Y87" s="283"/>
      <c r="Z87" s="282"/>
      <c r="AA87" s="282"/>
      <c r="AB87" s="283"/>
      <c r="AC87" s="283"/>
      <c r="AD87" s="283"/>
      <c r="AE87" s="282"/>
      <c r="AG87" s="272"/>
      <c r="AH87" s="272"/>
      <c r="AI87" s="272"/>
      <c r="AJ87" s="272"/>
      <c r="AK87" s="272"/>
      <c r="AL87" s="272"/>
      <c r="AM87" s="272"/>
      <c r="AN87" s="272"/>
      <c r="AO87" s="272"/>
      <c r="AP87" s="272"/>
      <c r="AQ87" s="272"/>
      <c r="AR87" s="272"/>
      <c r="AS87" s="274"/>
    </row>
    <row r="88" spans="1:50" ht="15">
      <c r="A88" s="439"/>
      <c r="B88" s="457"/>
      <c r="C88" s="444"/>
      <c r="D88" s="445"/>
      <c r="E88" s="445"/>
      <c r="F88" s="445"/>
      <c r="G88" s="445"/>
      <c r="H88" s="445"/>
      <c r="I88" s="444"/>
      <c r="J88" s="444"/>
      <c r="K88" s="445"/>
      <c r="L88" s="445"/>
      <c r="M88" s="445"/>
      <c r="N88" s="444"/>
      <c r="O88" s="444"/>
      <c r="P88" s="489"/>
      <c r="Q88" s="56"/>
      <c r="R88" s="248"/>
      <c r="S88" s="249"/>
      <c r="T88" s="280"/>
      <c r="U88" s="281"/>
      <c r="V88" s="281"/>
      <c r="W88" s="281"/>
      <c r="X88" s="281"/>
      <c r="Y88" s="281"/>
      <c r="Z88" s="280"/>
      <c r="AA88" s="280"/>
      <c r="AB88" s="281"/>
      <c r="AC88" s="281"/>
      <c r="AD88" s="281"/>
      <c r="AE88" s="280"/>
      <c r="AG88" s="334"/>
      <c r="AH88" s="266"/>
      <c r="AI88" s="266"/>
      <c r="AJ88" s="266"/>
      <c r="AK88" s="266"/>
      <c r="AL88" s="266"/>
      <c r="AM88" s="266"/>
      <c r="AN88" s="266"/>
      <c r="AO88" s="266"/>
      <c r="AP88" s="266"/>
      <c r="AQ88" s="266"/>
      <c r="AR88" s="266"/>
    </row>
    <row r="89" spans="1:50" ht="15">
      <c r="A89" s="439"/>
      <c r="B89" s="457"/>
      <c r="C89" s="444"/>
      <c r="D89" s="445"/>
      <c r="E89" s="445"/>
      <c r="F89" s="445"/>
      <c r="G89" s="445"/>
      <c r="H89" s="445"/>
      <c r="I89" s="444"/>
      <c r="J89" s="444"/>
      <c r="K89" s="445"/>
      <c r="L89" s="445"/>
      <c r="M89" s="445"/>
      <c r="N89" s="444"/>
      <c r="O89" s="444"/>
      <c r="P89" s="489"/>
      <c r="Q89" s="56"/>
      <c r="R89" s="250"/>
      <c r="S89" s="251"/>
      <c r="T89" s="282"/>
      <c r="U89" s="283"/>
      <c r="V89" s="283"/>
      <c r="W89" s="283"/>
      <c r="X89" s="283"/>
      <c r="Y89" s="283"/>
      <c r="Z89" s="282"/>
      <c r="AA89" s="282"/>
      <c r="AB89" s="283"/>
      <c r="AC89" s="283"/>
      <c r="AD89" s="283"/>
      <c r="AE89" s="282"/>
      <c r="AG89" s="272"/>
      <c r="AH89" s="272"/>
      <c r="AI89" s="272"/>
      <c r="AJ89" s="272"/>
      <c r="AK89" s="272"/>
      <c r="AL89" s="272"/>
      <c r="AM89" s="272"/>
      <c r="AN89" s="272"/>
      <c r="AO89" s="272"/>
      <c r="AP89" s="272"/>
      <c r="AQ89" s="272"/>
      <c r="AR89" s="272"/>
    </row>
    <row r="90" spans="1:50" ht="15">
      <c r="A90" s="439"/>
      <c r="B90" s="457"/>
      <c r="C90" s="444"/>
      <c r="D90" s="445"/>
      <c r="E90" s="445"/>
      <c r="F90" s="445"/>
      <c r="G90" s="445"/>
      <c r="H90" s="445"/>
      <c r="I90" s="444"/>
      <c r="J90" s="444"/>
      <c r="K90" s="445"/>
      <c r="L90" s="445"/>
      <c r="M90" s="445"/>
      <c r="N90" s="444"/>
      <c r="O90" s="444"/>
      <c r="P90" s="489"/>
      <c r="Q90" s="56"/>
      <c r="R90" s="248"/>
      <c r="S90" s="249"/>
      <c r="T90" s="280"/>
      <c r="U90" s="281"/>
      <c r="V90" s="281"/>
      <c r="W90" s="281"/>
      <c r="X90" s="281"/>
      <c r="Y90" s="281"/>
      <c r="Z90" s="280"/>
      <c r="AA90" s="280"/>
      <c r="AB90" s="281"/>
      <c r="AC90" s="281"/>
      <c r="AD90" s="281"/>
      <c r="AE90" s="280"/>
      <c r="AG90" s="334"/>
      <c r="AH90" s="266"/>
      <c r="AI90" s="266"/>
      <c r="AJ90" s="266"/>
      <c r="AK90" s="266"/>
      <c r="AL90" s="266"/>
      <c r="AM90" s="266"/>
      <c r="AN90" s="266"/>
      <c r="AO90" s="266"/>
      <c r="AP90" s="266"/>
      <c r="AQ90" s="266"/>
      <c r="AR90" s="266"/>
    </row>
    <row r="91" spans="1:50" ht="15">
      <c r="A91" s="439"/>
      <c r="B91" s="457"/>
      <c r="C91" s="444"/>
      <c r="D91" s="445"/>
      <c r="E91" s="445"/>
      <c r="F91" s="445"/>
      <c r="G91" s="445"/>
      <c r="H91" s="445"/>
      <c r="I91" s="444"/>
      <c r="J91" s="444"/>
      <c r="K91" s="445"/>
      <c r="L91" s="445"/>
      <c r="M91" s="445"/>
      <c r="N91" s="444"/>
      <c r="O91" s="444"/>
      <c r="P91" s="489"/>
      <c r="Q91" s="56"/>
      <c r="R91" s="250"/>
      <c r="S91" s="251"/>
      <c r="T91" s="282"/>
      <c r="U91" s="283"/>
      <c r="V91" s="283"/>
      <c r="W91" s="283"/>
      <c r="X91" s="283"/>
      <c r="Y91" s="283"/>
      <c r="Z91" s="282"/>
      <c r="AA91" s="282"/>
      <c r="AB91" s="283"/>
      <c r="AC91" s="283"/>
      <c r="AD91" s="283"/>
      <c r="AE91" s="282"/>
      <c r="AG91" s="272"/>
      <c r="AH91" s="272"/>
      <c r="AI91" s="272"/>
      <c r="AJ91" s="272"/>
      <c r="AK91" s="272"/>
      <c r="AL91" s="272"/>
      <c r="AM91" s="272"/>
      <c r="AN91" s="272"/>
      <c r="AO91" s="272"/>
      <c r="AP91" s="272"/>
      <c r="AQ91" s="272"/>
      <c r="AR91" s="272"/>
    </row>
    <row r="92" spans="1:50" ht="15">
      <c r="A92" s="439"/>
      <c r="B92" s="457"/>
      <c r="C92" s="444"/>
      <c r="D92" s="445"/>
      <c r="E92" s="445"/>
      <c r="F92" s="445"/>
      <c r="G92" s="445"/>
      <c r="H92" s="445"/>
      <c r="I92" s="444"/>
      <c r="J92" s="444"/>
      <c r="K92" s="445"/>
      <c r="L92" s="445"/>
      <c r="M92" s="445"/>
      <c r="N92" s="444"/>
      <c r="O92" s="444"/>
      <c r="P92" s="489"/>
      <c r="Q92" s="56"/>
      <c r="R92" s="248"/>
      <c r="S92" s="249"/>
      <c r="T92" s="280"/>
      <c r="U92" s="281"/>
      <c r="V92" s="281"/>
      <c r="W92" s="281"/>
      <c r="X92" s="281"/>
      <c r="Y92" s="281"/>
      <c r="Z92" s="280"/>
      <c r="AA92" s="280"/>
      <c r="AB92" s="281"/>
      <c r="AC92" s="281"/>
      <c r="AD92" s="281"/>
      <c r="AE92" s="280"/>
      <c r="AG92" s="334"/>
      <c r="AH92" s="195"/>
      <c r="AI92" s="195"/>
      <c r="AJ92" s="195"/>
      <c r="AK92" s="195"/>
      <c r="AL92" s="195"/>
      <c r="AM92" s="195"/>
      <c r="AN92" s="195"/>
      <c r="AO92" s="195"/>
      <c r="AP92" s="195"/>
      <c r="AQ92" s="195"/>
      <c r="AR92" s="195"/>
    </row>
    <row r="93" spans="1:50" ht="15.75" thickBot="1">
      <c r="A93" s="439"/>
      <c r="B93" s="457"/>
      <c r="C93" s="444"/>
      <c r="D93" s="445"/>
      <c r="E93" s="445"/>
      <c r="F93" s="445"/>
      <c r="G93" s="445"/>
      <c r="H93" s="445"/>
      <c r="I93" s="444"/>
      <c r="J93" s="444"/>
      <c r="K93" s="445"/>
      <c r="L93" s="445"/>
      <c r="M93" s="445"/>
      <c r="N93" s="444"/>
      <c r="O93" s="444"/>
      <c r="P93" s="489"/>
      <c r="Q93" s="56"/>
      <c r="R93" s="255"/>
      <c r="S93" s="256"/>
      <c r="T93" s="284"/>
      <c r="U93" s="285"/>
      <c r="V93" s="285"/>
      <c r="W93" s="285"/>
      <c r="X93" s="285"/>
      <c r="Y93" s="285"/>
      <c r="Z93" s="284"/>
      <c r="AA93" s="284"/>
      <c r="AB93" s="285"/>
      <c r="AC93" s="285"/>
      <c r="AD93" s="285"/>
      <c r="AE93" s="284"/>
      <c r="AF93" s="427"/>
      <c r="AG93" s="273"/>
      <c r="AH93" s="273"/>
      <c r="AI93" s="273"/>
      <c r="AJ93" s="273"/>
      <c r="AK93" s="273"/>
      <c r="AL93" s="273"/>
      <c r="AM93" s="273"/>
      <c r="AN93" s="273"/>
      <c r="AO93" s="273"/>
      <c r="AP93" s="273"/>
      <c r="AQ93" s="273"/>
      <c r="AR93" s="273"/>
    </row>
    <row r="94" spans="1:50" ht="15">
      <c r="A94" s="432"/>
      <c r="B94" s="431"/>
      <c r="C94" s="428"/>
      <c r="D94" s="429"/>
      <c r="E94" s="429"/>
      <c r="F94" s="429"/>
      <c r="G94" s="429"/>
      <c r="H94" s="429"/>
      <c r="I94" s="428"/>
      <c r="J94" s="428"/>
      <c r="K94" s="429"/>
      <c r="L94" s="429"/>
      <c r="M94" s="429"/>
      <c r="N94" s="428"/>
      <c r="O94" s="428"/>
      <c r="P94" s="430"/>
      <c r="Q94" s="56"/>
      <c r="R94" s="248"/>
      <c r="S94" s="249"/>
      <c r="T94" s="280"/>
      <c r="U94" s="281"/>
      <c r="V94" s="281"/>
      <c r="W94" s="281"/>
      <c r="X94" s="281"/>
      <c r="Y94" s="281"/>
      <c r="Z94" s="280"/>
      <c r="AA94" s="280"/>
      <c r="AB94" s="281"/>
      <c r="AC94" s="281"/>
      <c r="AD94" s="281"/>
      <c r="AE94" s="280"/>
      <c r="AG94" s="265"/>
      <c r="AH94" s="266"/>
      <c r="AI94" s="266"/>
      <c r="AJ94" s="266"/>
      <c r="AK94" s="266"/>
      <c r="AL94" s="266"/>
      <c r="AM94" s="266"/>
      <c r="AN94" s="266"/>
      <c r="AO94" s="266"/>
      <c r="AP94" s="266"/>
      <c r="AQ94" s="266"/>
      <c r="AR94" s="266"/>
    </row>
    <row r="95" spans="1:50" ht="15">
      <c r="A95" s="439"/>
      <c r="B95" s="457"/>
      <c r="C95" s="444"/>
      <c r="D95" s="445"/>
      <c r="E95" s="445"/>
      <c r="F95" s="445"/>
      <c r="G95" s="445"/>
      <c r="H95" s="445"/>
      <c r="I95" s="444"/>
      <c r="J95" s="444"/>
      <c r="K95" s="445"/>
      <c r="L95" s="445"/>
      <c r="M95" s="445"/>
      <c r="N95" s="444"/>
      <c r="O95" s="444"/>
      <c r="P95" s="489"/>
      <c r="Q95" s="56"/>
      <c r="R95" s="250"/>
      <c r="S95" s="251"/>
      <c r="T95" s="282"/>
      <c r="U95" s="283"/>
      <c r="V95" s="283"/>
      <c r="W95" s="283"/>
      <c r="X95" s="283"/>
      <c r="Y95" s="283"/>
      <c r="Z95" s="282"/>
      <c r="AA95" s="282"/>
      <c r="AB95" s="283"/>
      <c r="AC95" s="283"/>
      <c r="AD95" s="283"/>
      <c r="AE95" s="282"/>
      <c r="AG95" s="267"/>
      <c r="AH95" s="267"/>
      <c r="AI95" s="279"/>
      <c r="AJ95" s="279"/>
      <c r="AK95" s="267"/>
      <c r="AL95" s="267"/>
      <c r="AM95" s="279"/>
      <c r="AN95" s="267"/>
      <c r="AO95" s="267"/>
      <c r="AP95" s="278"/>
      <c r="AQ95" s="315"/>
      <c r="AR95" s="279"/>
      <c r="AX95" s="51"/>
    </row>
    <row r="96" spans="1:50" ht="15">
      <c r="A96" s="439"/>
      <c r="B96" s="457"/>
      <c r="C96" s="444"/>
      <c r="D96" s="445"/>
      <c r="E96" s="445"/>
      <c r="F96" s="445"/>
      <c r="G96" s="445"/>
      <c r="H96" s="445"/>
      <c r="I96" s="444"/>
      <c r="J96" s="444"/>
      <c r="K96" s="445"/>
      <c r="L96" s="445"/>
      <c r="M96" s="445"/>
      <c r="N96" s="444"/>
      <c r="O96" s="444"/>
      <c r="P96" s="489"/>
      <c r="Q96" s="56"/>
      <c r="R96" s="248"/>
      <c r="S96" s="249"/>
      <c r="T96" s="280"/>
      <c r="U96" s="281"/>
      <c r="V96" s="281"/>
      <c r="W96" s="281"/>
      <c r="X96" s="281"/>
      <c r="Y96" s="281"/>
      <c r="Z96" s="280"/>
      <c r="AA96" s="280"/>
      <c r="AB96" s="281"/>
      <c r="AC96" s="281"/>
      <c r="AD96" s="281"/>
      <c r="AE96" s="280"/>
      <c r="AG96" s="334"/>
      <c r="AH96" s="266"/>
      <c r="AI96" s="266"/>
      <c r="AJ96" s="266"/>
      <c r="AK96" s="266"/>
      <c r="AL96" s="266"/>
      <c r="AM96" s="266"/>
      <c r="AN96" s="266"/>
      <c r="AO96" s="266"/>
      <c r="AP96" s="266"/>
      <c r="AQ96" s="266"/>
      <c r="AR96" s="266"/>
    </row>
    <row r="97" spans="1:44" ht="15">
      <c r="A97" s="439"/>
      <c r="B97" s="457"/>
      <c r="C97" s="444"/>
      <c r="D97" s="445"/>
      <c r="E97" s="445"/>
      <c r="F97" s="445"/>
      <c r="G97" s="445"/>
      <c r="H97" s="445"/>
      <c r="I97" s="444"/>
      <c r="J97" s="444"/>
      <c r="K97" s="445"/>
      <c r="L97" s="445"/>
      <c r="M97" s="445"/>
      <c r="N97" s="444"/>
      <c r="O97" s="444"/>
      <c r="P97" s="489"/>
      <c r="Q97" s="56"/>
      <c r="R97" s="250"/>
      <c r="S97" s="251"/>
      <c r="T97" s="282"/>
      <c r="U97" s="283"/>
      <c r="V97" s="283"/>
      <c r="W97" s="283"/>
      <c r="X97" s="283"/>
      <c r="Y97" s="283"/>
      <c r="Z97" s="282"/>
      <c r="AA97" s="282"/>
      <c r="AB97" s="283"/>
      <c r="AC97" s="283"/>
      <c r="AD97" s="283"/>
      <c r="AE97" s="282"/>
      <c r="AG97" s="272"/>
      <c r="AH97" s="272"/>
      <c r="AI97" s="272"/>
      <c r="AJ97" s="272"/>
      <c r="AK97" s="272"/>
      <c r="AL97" s="272"/>
      <c r="AM97" s="272"/>
      <c r="AN97" s="272"/>
      <c r="AO97" s="272"/>
      <c r="AP97" s="272"/>
      <c r="AQ97" s="272"/>
      <c r="AR97" s="272"/>
    </row>
    <row r="98" spans="1:44" ht="15">
      <c r="A98" s="439"/>
      <c r="B98" s="457"/>
      <c r="C98" s="444"/>
      <c r="D98" s="445"/>
      <c r="E98" s="445"/>
      <c r="F98" s="445"/>
      <c r="G98" s="445"/>
      <c r="H98" s="445"/>
      <c r="I98" s="444"/>
      <c r="J98" s="444"/>
      <c r="K98" s="445"/>
      <c r="L98" s="445"/>
      <c r="M98" s="445"/>
      <c r="N98" s="444"/>
      <c r="O98" s="444"/>
      <c r="P98" s="489"/>
      <c r="Q98" s="56"/>
      <c r="R98" s="248"/>
      <c r="S98" s="249"/>
      <c r="T98" s="280"/>
      <c r="U98" s="281"/>
      <c r="V98" s="281"/>
      <c r="W98" s="281"/>
      <c r="X98" s="281"/>
      <c r="Y98" s="281"/>
      <c r="Z98" s="280"/>
      <c r="AA98" s="280"/>
      <c r="AB98" s="281"/>
      <c r="AC98" s="281"/>
      <c r="AD98" s="281"/>
      <c r="AE98" s="280"/>
      <c r="AG98" s="334"/>
      <c r="AH98" s="266"/>
      <c r="AI98" s="266"/>
      <c r="AJ98" s="266"/>
      <c r="AK98" s="266"/>
      <c r="AL98" s="266"/>
      <c r="AM98" s="266"/>
      <c r="AN98" s="266"/>
      <c r="AO98" s="266"/>
      <c r="AP98" s="265"/>
      <c r="AQ98" s="266"/>
      <c r="AR98" s="266"/>
    </row>
    <row r="99" spans="1:44" ht="15">
      <c r="A99" s="439"/>
      <c r="B99" s="457"/>
      <c r="C99" s="444"/>
      <c r="D99" s="445"/>
      <c r="E99" s="445"/>
      <c r="F99" s="445"/>
      <c r="G99" s="445"/>
      <c r="H99" s="445"/>
      <c r="I99" s="444"/>
      <c r="J99" s="444"/>
      <c r="K99" s="445"/>
      <c r="L99" s="445"/>
      <c r="M99" s="445"/>
      <c r="N99" s="444"/>
      <c r="O99" s="444"/>
      <c r="P99" s="489"/>
      <c r="Q99" s="56"/>
      <c r="R99" s="250"/>
      <c r="S99" s="251"/>
      <c r="T99" s="282"/>
      <c r="U99" s="283"/>
      <c r="V99" s="283"/>
      <c r="W99" s="283"/>
      <c r="X99" s="283"/>
      <c r="Y99" s="283"/>
      <c r="Z99" s="282"/>
      <c r="AA99" s="282"/>
      <c r="AB99" s="283"/>
      <c r="AC99" s="283"/>
      <c r="AD99" s="283"/>
      <c r="AE99" s="282"/>
      <c r="AG99" s="272"/>
      <c r="AH99" s="272"/>
      <c r="AI99" s="272"/>
      <c r="AJ99" s="272"/>
      <c r="AK99" s="272"/>
      <c r="AL99" s="272"/>
      <c r="AM99" s="272"/>
      <c r="AN99" s="272"/>
      <c r="AO99" s="272"/>
      <c r="AP99" s="272"/>
      <c r="AQ99" s="272"/>
      <c r="AR99" s="272"/>
    </row>
    <row r="100" spans="1:44" ht="15">
      <c r="A100" s="439"/>
      <c r="B100" s="457"/>
      <c r="C100" s="444"/>
      <c r="D100" s="445"/>
      <c r="E100" s="445"/>
      <c r="F100" s="445"/>
      <c r="G100" s="445"/>
      <c r="H100" s="445"/>
      <c r="I100" s="444"/>
      <c r="J100" s="444"/>
      <c r="K100" s="445"/>
      <c r="L100" s="445"/>
      <c r="M100" s="445"/>
      <c r="N100" s="444"/>
      <c r="O100" s="444"/>
      <c r="P100" s="489"/>
      <c r="Q100" s="56"/>
      <c r="R100" s="248"/>
      <c r="S100" s="249"/>
      <c r="T100" s="280"/>
      <c r="U100" s="281"/>
      <c r="V100" s="281"/>
      <c r="W100" s="281"/>
      <c r="X100" s="281"/>
      <c r="Y100" s="281"/>
      <c r="Z100" s="280"/>
      <c r="AA100" s="280"/>
      <c r="AB100" s="281"/>
      <c r="AC100" s="281"/>
      <c r="AD100" s="281"/>
      <c r="AE100" s="280"/>
      <c r="AG100" s="334"/>
      <c r="AH100" s="266"/>
      <c r="AI100" s="266"/>
      <c r="AJ100" s="266"/>
      <c r="AK100" s="266"/>
      <c r="AL100" s="266"/>
      <c r="AM100" s="266"/>
      <c r="AN100" s="266"/>
      <c r="AO100" s="266"/>
      <c r="AP100" s="266"/>
      <c r="AQ100" s="266"/>
      <c r="AR100" s="266"/>
    </row>
    <row r="101" spans="1:44" ht="15">
      <c r="A101" s="439"/>
      <c r="B101" s="457"/>
      <c r="C101" s="444"/>
      <c r="D101" s="445"/>
      <c r="E101" s="445"/>
      <c r="F101" s="445"/>
      <c r="G101" s="445"/>
      <c r="H101" s="445"/>
      <c r="I101" s="444"/>
      <c r="J101" s="444"/>
      <c r="K101" s="445"/>
      <c r="L101" s="445"/>
      <c r="M101" s="445"/>
      <c r="N101" s="444"/>
      <c r="O101" s="444"/>
      <c r="P101" s="489"/>
      <c r="Q101" s="56"/>
      <c r="R101" s="250"/>
      <c r="S101" s="251"/>
      <c r="T101" s="282"/>
      <c r="U101" s="283"/>
      <c r="V101" s="283"/>
      <c r="W101" s="283"/>
      <c r="X101" s="283"/>
      <c r="Y101" s="283"/>
      <c r="Z101" s="282"/>
      <c r="AA101" s="282"/>
      <c r="AB101" s="283"/>
      <c r="AC101" s="283"/>
      <c r="AD101" s="283"/>
      <c r="AE101" s="282"/>
      <c r="AG101" s="268"/>
      <c r="AH101" s="268"/>
      <c r="AI101" s="268"/>
      <c r="AJ101" s="268"/>
      <c r="AK101" s="268"/>
      <c r="AL101" s="268"/>
      <c r="AM101" s="268"/>
      <c r="AN101" s="268"/>
      <c r="AO101" s="268"/>
      <c r="AP101" s="268"/>
      <c r="AQ101" s="268"/>
      <c r="AR101" s="268"/>
    </row>
    <row r="102" spans="1:44" ht="15">
      <c r="A102" s="439"/>
      <c r="B102" s="457"/>
      <c r="C102" s="444"/>
      <c r="D102" s="445"/>
      <c r="E102" s="445"/>
      <c r="F102" s="445"/>
      <c r="G102" s="445"/>
      <c r="H102" s="445"/>
      <c r="I102" s="444"/>
      <c r="J102" s="444"/>
      <c r="K102" s="445"/>
      <c r="L102" s="445"/>
      <c r="M102" s="445"/>
      <c r="N102" s="444"/>
      <c r="O102" s="444"/>
      <c r="P102" s="489"/>
      <c r="Q102" s="56"/>
      <c r="R102" s="248"/>
      <c r="S102" s="249"/>
      <c r="T102" s="280"/>
      <c r="U102" s="281"/>
      <c r="V102" s="281"/>
      <c r="W102" s="281"/>
      <c r="X102" s="281"/>
      <c r="Y102" s="281"/>
      <c r="Z102" s="280"/>
      <c r="AA102" s="280"/>
      <c r="AB102" s="281"/>
      <c r="AC102" s="281"/>
      <c r="AD102" s="281"/>
      <c r="AE102" s="280"/>
      <c r="AG102" s="334"/>
      <c r="AH102" s="266"/>
      <c r="AI102" s="266"/>
      <c r="AJ102" s="266"/>
      <c r="AK102" s="266"/>
      <c r="AL102" s="266"/>
      <c r="AM102" s="266"/>
      <c r="AN102" s="266"/>
      <c r="AO102" s="266"/>
      <c r="AP102" s="266"/>
      <c r="AQ102" s="266"/>
      <c r="AR102" s="266"/>
    </row>
    <row r="103" spans="1:44" ht="15">
      <c r="A103" s="439"/>
      <c r="B103" s="457"/>
      <c r="C103" s="444"/>
      <c r="D103" s="445"/>
      <c r="E103" s="445"/>
      <c r="F103" s="445"/>
      <c r="G103" s="445"/>
      <c r="H103" s="445"/>
      <c r="I103" s="444"/>
      <c r="J103" s="444"/>
      <c r="K103" s="445"/>
      <c r="L103" s="445"/>
      <c r="M103" s="445"/>
      <c r="N103" s="444"/>
      <c r="O103" s="444"/>
      <c r="P103" s="489"/>
      <c r="Q103" s="56"/>
      <c r="R103" s="250"/>
      <c r="S103" s="251"/>
      <c r="T103" s="282"/>
      <c r="U103" s="283"/>
      <c r="V103" s="283"/>
      <c r="W103" s="283"/>
      <c r="X103" s="283"/>
      <c r="Y103" s="283"/>
      <c r="Z103" s="282"/>
      <c r="AA103" s="282"/>
      <c r="AB103" s="283"/>
      <c r="AC103" s="283"/>
      <c r="AD103" s="283"/>
      <c r="AE103" s="282"/>
      <c r="AG103" s="272"/>
      <c r="AH103" s="272"/>
      <c r="AI103" s="272"/>
      <c r="AJ103" s="272"/>
      <c r="AK103" s="272"/>
      <c r="AL103" s="272"/>
      <c r="AM103" s="272"/>
      <c r="AN103" s="272"/>
      <c r="AO103" s="272"/>
      <c r="AP103" s="272"/>
      <c r="AQ103" s="272"/>
      <c r="AR103" s="272"/>
    </row>
    <row r="104" spans="1:44" ht="15">
      <c r="A104" s="439"/>
      <c r="B104" s="457"/>
      <c r="C104" s="444"/>
      <c r="D104" s="445"/>
      <c r="E104" s="445"/>
      <c r="F104" s="445"/>
      <c r="G104" s="445"/>
      <c r="H104" s="445"/>
      <c r="I104" s="444"/>
      <c r="J104" s="444"/>
      <c r="K104" s="445"/>
      <c r="L104" s="445"/>
      <c r="M104" s="445"/>
      <c r="N104" s="444"/>
      <c r="O104" s="444"/>
      <c r="P104" s="489"/>
      <c r="Q104" s="56"/>
      <c r="R104" s="248"/>
      <c r="S104" s="249"/>
      <c r="T104" s="280"/>
      <c r="U104" s="281"/>
      <c r="V104" s="281"/>
      <c r="W104" s="281"/>
      <c r="X104" s="281"/>
      <c r="Y104" s="281"/>
      <c r="Z104" s="280"/>
      <c r="AA104" s="280"/>
      <c r="AB104" s="281"/>
      <c r="AC104" s="281"/>
      <c r="AD104" s="281"/>
      <c r="AE104" s="280"/>
      <c r="AG104" s="334"/>
      <c r="AH104" s="266"/>
      <c r="AI104" s="266"/>
      <c r="AJ104" s="266"/>
      <c r="AK104" s="266"/>
      <c r="AL104" s="266"/>
      <c r="AM104" s="266"/>
      <c r="AN104" s="266"/>
      <c r="AO104" s="266"/>
      <c r="AP104" s="266"/>
      <c r="AQ104" s="266"/>
      <c r="AR104" s="266"/>
    </row>
    <row r="105" spans="1:44" ht="15">
      <c r="A105" s="439"/>
      <c r="B105" s="457"/>
      <c r="C105" s="444"/>
      <c r="D105" s="445"/>
      <c r="E105" s="445"/>
      <c r="F105" s="445"/>
      <c r="G105" s="445"/>
      <c r="H105" s="445"/>
      <c r="I105" s="444"/>
      <c r="J105" s="444"/>
      <c r="K105" s="445"/>
      <c r="L105" s="445"/>
      <c r="M105" s="445"/>
      <c r="N105" s="444"/>
      <c r="O105" s="444"/>
      <c r="P105" s="489"/>
      <c r="Q105" s="56"/>
      <c r="R105" s="250"/>
      <c r="S105" s="251"/>
      <c r="T105" s="282"/>
      <c r="U105" s="283"/>
      <c r="V105" s="283"/>
      <c r="W105" s="283"/>
      <c r="X105" s="283"/>
      <c r="Y105" s="283"/>
      <c r="Z105" s="282"/>
      <c r="AA105" s="282"/>
      <c r="AB105" s="283"/>
      <c r="AC105" s="283"/>
      <c r="AD105" s="283"/>
      <c r="AE105" s="282"/>
      <c r="AG105" s="272"/>
      <c r="AH105" s="272"/>
      <c r="AI105" s="272"/>
      <c r="AJ105" s="272"/>
      <c r="AK105" s="272"/>
      <c r="AL105" s="272"/>
      <c r="AM105" s="272"/>
      <c r="AN105" s="272"/>
      <c r="AO105" s="272"/>
      <c r="AP105" s="272"/>
      <c r="AQ105" s="272"/>
      <c r="AR105" s="272"/>
    </row>
    <row r="106" spans="1:44" ht="15">
      <c r="A106" s="439"/>
      <c r="B106" s="457"/>
      <c r="C106" s="444"/>
      <c r="D106" s="445"/>
      <c r="E106" s="445"/>
      <c r="F106" s="445"/>
      <c r="G106" s="445"/>
      <c r="H106" s="445"/>
      <c r="I106" s="444"/>
      <c r="J106" s="444"/>
      <c r="K106" s="445"/>
      <c r="L106" s="445"/>
      <c r="M106" s="445"/>
      <c r="N106" s="444"/>
      <c r="O106" s="444"/>
      <c r="P106" s="489"/>
      <c r="Q106" s="56"/>
      <c r="R106" s="248"/>
      <c r="S106" s="249"/>
      <c r="T106" s="280"/>
      <c r="U106" s="281"/>
      <c r="V106" s="281"/>
      <c r="W106" s="281"/>
      <c r="X106" s="281"/>
      <c r="Y106" s="281"/>
      <c r="Z106" s="280"/>
      <c r="AA106" s="280"/>
      <c r="AB106" s="281"/>
      <c r="AC106" s="281"/>
      <c r="AD106" s="281"/>
      <c r="AE106" s="280"/>
      <c r="AG106" s="334"/>
      <c r="AH106" s="266"/>
      <c r="AI106" s="266"/>
      <c r="AJ106" s="266"/>
      <c r="AK106" s="266"/>
      <c r="AL106" s="266"/>
      <c r="AM106" s="266"/>
      <c r="AN106" s="266"/>
      <c r="AO106" s="266"/>
      <c r="AP106" s="266"/>
      <c r="AQ106" s="266"/>
      <c r="AR106" s="266"/>
    </row>
    <row r="107" spans="1:44" ht="15">
      <c r="A107" s="439"/>
      <c r="B107" s="457"/>
      <c r="C107" s="444"/>
      <c r="D107" s="445"/>
      <c r="E107" s="445"/>
      <c r="F107" s="445"/>
      <c r="G107" s="445"/>
      <c r="H107" s="445"/>
      <c r="I107" s="444"/>
      <c r="J107" s="444"/>
      <c r="K107" s="445"/>
      <c r="L107" s="445"/>
      <c r="M107" s="445"/>
      <c r="N107" s="444"/>
      <c r="O107" s="444"/>
      <c r="P107" s="489"/>
      <c r="Q107" s="56"/>
      <c r="R107" s="250"/>
      <c r="S107" s="251"/>
      <c r="T107" s="282"/>
      <c r="U107" s="283"/>
      <c r="V107" s="283"/>
      <c r="W107" s="283"/>
      <c r="X107" s="283"/>
      <c r="Y107" s="283"/>
      <c r="Z107" s="282"/>
      <c r="AA107" s="282"/>
      <c r="AB107" s="283"/>
      <c r="AC107" s="283"/>
      <c r="AD107" s="283"/>
      <c r="AE107" s="282"/>
      <c r="AG107" s="272"/>
      <c r="AH107" s="272"/>
      <c r="AI107" s="272"/>
      <c r="AJ107" s="272"/>
      <c r="AK107" s="272"/>
      <c r="AL107" s="272"/>
      <c r="AM107" s="272"/>
      <c r="AN107" s="272"/>
      <c r="AO107" s="272"/>
      <c r="AP107" s="272"/>
      <c r="AQ107" s="272"/>
      <c r="AR107" s="272"/>
    </row>
    <row r="108" spans="1:44" ht="15">
      <c r="A108" s="439"/>
      <c r="B108" s="457"/>
      <c r="C108" s="444"/>
      <c r="D108" s="445"/>
      <c r="E108" s="445"/>
      <c r="F108" s="445"/>
      <c r="G108" s="445"/>
      <c r="H108" s="445"/>
      <c r="I108" s="444"/>
      <c r="J108" s="444"/>
      <c r="K108" s="445"/>
      <c r="L108" s="445"/>
      <c r="M108" s="445"/>
      <c r="N108" s="444"/>
      <c r="O108" s="444"/>
      <c r="P108" s="489"/>
      <c r="Q108" s="56"/>
      <c r="R108" s="248"/>
      <c r="S108" s="249"/>
      <c r="T108" s="280"/>
      <c r="U108" s="281"/>
      <c r="V108" s="281"/>
      <c r="W108" s="281"/>
      <c r="X108" s="281"/>
      <c r="Y108" s="281"/>
      <c r="Z108" s="280"/>
      <c r="AA108" s="280"/>
      <c r="AB108" s="281"/>
      <c r="AC108" s="281"/>
      <c r="AD108" s="281"/>
      <c r="AE108" s="280"/>
      <c r="AG108" s="334"/>
      <c r="AH108" s="266"/>
      <c r="AI108" s="266"/>
      <c r="AJ108" s="266"/>
      <c r="AK108" s="266"/>
      <c r="AL108" s="266"/>
      <c r="AM108" s="266"/>
      <c r="AN108" s="266"/>
      <c r="AO108" s="266"/>
      <c r="AP108" s="266"/>
      <c r="AQ108" s="266"/>
      <c r="AR108" s="266"/>
    </row>
    <row r="109" spans="1:44" ht="15">
      <c r="A109" s="439"/>
      <c r="B109" s="457"/>
      <c r="C109" s="444"/>
      <c r="D109" s="445"/>
      <c r="E109" s="445"/>
      <c r="F109" s="445"/>
      <c r="G109" s="445"/>
      <c r="H109" s="445"/>
      <c r="I109" s="444"/>
      <c r="J109" s="444"/>
      <c r="K109" s="445"/>
      <c r="L109" s="445"/>
      <c r="M109" s="445"/>
      <c r="N109" s="444"/>
      <c r="O109" s="444"/>
      <c r="P109" s="489"/>
      <c r="Q109" s="56"/>
      <c r="R109" s="250"/>
      <c r="S109" s="251"/>
      <c r="T109" s="282"/>
      <c r="U109" s="283"/>
      <c r="V109" s="283"/>
      <c r="W109" s="283"/>
      <c r="X109" s="283"/>
      <c r="Y109" s="283"/>
      <c r="Z109" s="282"/>
      <c r="AA109" s="282"/>
      <c r="AB109" s="283"/>
      <c r="AC109" s="283"/>
      <c r="AD109" s="283"/>
      <c r="AE109" s="282"/>
      <c r="AG109" s="272"/>
      <c r="AH109" s="272"/>
      <c r="AI109" s="272"/>
      <c r="AJ109" s="272"/>
      <c r="AK109" s="272"/>
      <c r="AL109" s="272"/>
      <c r="AM109" s="272"/>
      <c r="AN109" s="272"/>
      <c r="AO109" s="272"/>
      <c r="AP109" s="272"/>
      <c r="AQ109" s="272"/>
      <c r="AR109" s="272"/>
    </row>
    <row r="110" spans="1:44" ht="15">
      <c r="A110" s="439"/>
      <c r="B110" s="457"/>
      <c r="C110" s="444"/>
      <c r="D110" s="445"/>
      <c r="E110" s="445"/>
      <c r="F110" s="445"/>
      <c r="G110" s="445"/>
      <c r="H110" s="445"/>
      <c r="I110" s="444"/>
      <c r="J110" s="444"/>
      <c r="K110" s="445"/>
      <c r="L110" s="445"/>
      <c r="M110" s="445"/>
      <c r="N110" s="444"/>
      <c r="O110" s="444"/>
      <c r="P110" s="489"/>
      <c r="Q110" s="56"/>
      <c r="R110" s="248"/>
      <c r="S110" s="249"/>
      <c r="T110" s="280"/>
      <c r="U110" s="281"/>
      <c r="V110" s="281"/>
      <c r="W110" s="281"/>
      <c r="X110" s="281"/>
      <c r="Y110" s="281"/>
      <c r="Z110" s="280"/>
      <c r="AA110" s="280"/>
      <c r="AB110" s="281"/>
      <c r="AC110" s="281"/>
      <c r="AD110" s="281"/>
      <c r="AE110" s="280"/>
      <c r="AG110" s="334"/>
      <c r="AH110" s="266"/>
      <c r="AI110" s="266"/>
      <c r="AJ110" s="266"/>
      <c r="AK110" s="266"/>
      <c r="AL110" s="266"/>
      <c r="AM110" s="266"/>
      <c r="AN110" s="266"/>
      <c r="AO110" s="266"/>
      <c r="AP110" s="266"/>
      <c r="AQ110" s="266"/>
      <c r="AR110" s="266"/>
    </row>
    <row r="111" spans="1:44" ht="15">
      <c r="A111" s="439"/>
      <c r="B111" s="457"/>
      <c r="C111" s="444"/>
      <c r="D111" s="445"/>
      <c r="E111" s="445"/>
      <c r="F111" s="445"/>
      <c r="G111" s="445"/>
      <c r="H111" s="445"/>
      <c r="I111" s="444"/>
      <c r="J111" s="444"/>
      <c r="K111" s="445"/>
      <c r="L111" s="445"/>
      <c r="M111" s="445"/>
      <c r="N111" s="444"/>
      <c r="O111" s="444"/>
      <c r="P111" s="489"/>
      <c r="Q111" s="56"/>
      <c r="R111" s="250"/>
      <c r="S111" s="251"/>
      <c r="T111" s="282"/>
      <c r="U111" s="283"/>
      <c r="V111" s="283"/>
      <c r="W111" s="283"/>
      <c r="X111" s="283"/>
      <c r="Y111" s="283"/>
      <c r="Z111" s="282"/>
      <c r="AA111" s="282"/>
      <c r="AB111" s="283"/>
      <c r="AC111" s="283"/>
      <c r="AD111" s="283"/>
      <c r="AE111" s="282"/>
      <c r="AG111" s="272"/>
      <c r="AH111" s="272"/>
      <c r="AI111" s="272"/>
      <c r="AJ111" s="272"/>
      <c r="AK111" s="272"/>
      <c r="AL111" s="272"/>
      <c r="AM111" s="272"/>
      <c r="AN111" s="272"/>
      <c r="AO111" s="272"/>
      <c r="AP111" s="272"/>
      <c r="AQ111" s="272"/>
      <c r="AR111" s="272"/>
    </row>
    <row r="112" spans="1:44" ht="15">
      <c r="A112" s="439"/>
      <c r="B112" s="457"/>
      <c r="C112" s="444"/>
      <c r="D112" s="445"/>
      <c r="E112" s="445"/>
      <c r="F112" s="445"/>
      <c r="G112" s="445"/>
      <c r="H112" s="445"/>
      <c r="I112" s="444"/>
      <c r="J112" s="444"/>
      <c r="K112" s="445"/>
      <c r="L112" s="445"/>
      <c r="M112" s="445"/>
      <c r="N112" s="444"/>
      <c r="O112" s="444"/>
      <c r="P112" s="489"/>
      <c r="Q112" s="56"/>
      <c r="R112" s="248"/>
      <c r="S112" s="249"/>
      <c r="T112" s="280"/>
      <c r="U112" s="281"/>
      <c r="V112" s="281"/>
      <c r="W112" s="281"/>
      <c r="X112" s="281"/>
      <c r="Y112" s="281"/>
      <c r="Z112" s="280"/>
      <c r="AA112" s="280"/>
      <c r="AB112" s="281"/>
      <c r="AC112" s="281"/>
      <c r="AD112" s="281"/>
      <c r="AE112" s="280"/>
      <c r="AG112" s="334"/>
      <c r="AH112" s="266"/>
      <c r="AI112" s="266"/>
      <c r="AJ112" s="266"/>
      <c r="AK112" s="266"/>
      <c r="AL112" s="266"/>
      <c r="AM112" s="266"/>
      <c r="AN112" s="266"/>
      <c r="AO112" s="266"/>
      <c r="AP112" s="266"/>
      <c r="AQ112" s="266"/>
      <c r="AR112" s="266"/>
    </row>
    <row r="113" spans="1:50" ht="15">
      <c r="A113" s="439"/>
      <c r="B113" s="457"/>
      <c r="C113" s="444"/>
      <c r="D113" s="445"/>
      <c r="E113" s="445"/>
      <c r="F113" s="445"/>
      <c r="G113" s="445"/>
      <c r="H113" s="445"/>
      <c r="I113" s="444"/>
      <c r="J113" s="444"/>
      <c r="K113" s="445"/>
      <c r="L113" s="445"/>
      <c r="M113" s="445"/>
      <c r="N113" s="444"/>
      <c r="O113" s="444"/>
      <c r="P113" s="489"/>
      <c r="Q113" s="56"/>
      <c r="R113" s="250"/>
      <c r="S113" s="251"/>
      <c r="T113" s="282"/>
      <c r="U113" s="283"/>
      <c r="V113" s="283"/>
      <c r="W113" s="283"/>
      <c r="X113" s="283"/>
      <c r="Y113" s="283"/>
      <c r="Z113" s="282"/>
      <c r="AA113" s="282"/>
      <c r="AB113" s="283"/>
      <c r="AC113" s="283"/>
      <c r="AD113" s="283"/>
      <c r="AE113" s="282"/>
      <c r="AG113" s="272"/>
      <c r="AH113" s="272"/>
      <c r="AI113" s="272"/>
      <c r="AJ113" s="272"/>
      <c r="AK113" s="272"/>
      <c r="AL113" s="272"/>
      <c r="AM113" s="272"/>
      <c r="AN113" s="272"/>
      <c r="AO113" s="272"/>
      <c r="AP113" s="272"/>
      <c r="AQ113" s="272"/>
      <c r="AR113" s="272"/>
    </row>
    <row r="114" spans="1:50" ht="15">
      <c r="A114" s="439"/>
      <c r="B114" s="457"/>
      <c r="C114" s="444"/>
      <c r="D114" s="445"/>
      <c r="E114" s="445"/>
      <c r="F114" s="445"/>
      <c r="G114" s="445"/>
      <c r="H114" s="445"/>
      <c r="I114" s="444"/>
      <c r="J114" s="444"/>
      <c r="K114" s="445"/>
      <c r="L114" s="445"/>
      <c r="M114" s="445"/>
      <c r="N114" s="444"/>
      <c r="O114" s="444"/>
      <c r="P114" s="489"/>
      <c r="Q114" s="56"/>
      <c r="R114" s="248"/>
      <c r="S114" s="249"/>
      <c r="T114" s="280"/>
      <c r="U114" s="281"/>
      <c r="V114" s="281"/>
      <c r="W114" s="281"/>
      <c r="X114" s="281"/>
      <c r="Y114" s="281"/>
      <c r="Z114" s="280"/>
      <c r="AA114" s="280"/>
      <c r="AB114" s="281"/>
      <c r="AC114" s="281"/>
      <c r="AD114" s="281"/>
      <c r="AE114" s="280"/>
      <c r="AG114" s="334"/>
      <c r="AH114" s="195"/>
      <c r="AI114" s="195"/>
      <c r="AJ114" s="195"/>
      <c r="AK114" s="195"/>
      <c r="AL114" s="195"/>
      <c r="AM114" s="195"/>
      <c r="AN114" s="195"/>
      <c r="AO114" s="195"/>
      <c r="AP114" s="195"/>
      <c r="AQ114" s="195"/>
      <c r="AR114" s="195"/>
    </row>
    <row r="115" spans="1:50" ht="15.75" thickBot="1">
      <c r="A115" s="439"/>
      <c r="B115" s="457"/>
      <c r="C115" s="444"/>
      <c r="D115" s="445"/>
      <c r="E115" s="445"/>
      <c r="F115" s="445"/>
      <c r="G115" s="445"/>
      <c r="H115" s="445"/>
      <c r="I115" s="444"/>
      <c r="J115" s="444"/>
      <c r="K115" s="445"/>
      <c r="L115" s="445"/>
      <c r="M115" s="445"/>
      <c r="N115" s="444"/>
      <c r="O115" s="444"/>
      <c r="P115" s="489"/>
      <c r="Q115" s="56"/>
      <c r="R115" s="255"/>
      <c r="S115" s="256"/>
      <c r="T115" s="284"/>
      <c r="U115" s="285"/>
      <c r="V115" s="285"/>
      <c r="W115" s="285"/>
      <c r="X115" s="285"/>
      <c r="Y115" s="285"/>
      <c r="Z115" s="284"/>
      <c r="AA115" s="284"/>
      <c r="AB115" s="285"/>
      <c r="AC115" s="285"/>
      <c r="AD115" s="285"/>
      <c r="AE115" s="284"/>
      <c r="AF115" s="427"/>
      <c r="AG115" s="273"/>
      <c r="AH115" s="273"/>
      <c r="AI115" s="273"/>
      <c r="AJ115" s="273"/>
      <c r="AK115" s="273"/>
      <c r="AL115" s="273"/>
      <c r="AM115" s="273"/>
      <c r="AN115" s="273"/>
      <c r="AO115" s="273"/>
      <c r="AP115" s="273"/>
      <c r="AQ115" s="273"/>
      <c r="AR115" s="273"/>
    </row>
    <row r="116" spans="1:50" ht="15">
      <c r="A116" s="432"/>
      <c r="B116" s="431"/>
      <c r="C116" s="428"/>
      <c r="D116" s="429"/>
      <c r="E116" s="429"/>
      <c r="F116" s="429"/>
      <c r="G116" s="429"/>
      <c r="H116" s="429"/>
      <c r="I116" s="428"/>
      <c r="J116" s="428"/>
      <c r="K116" s="429"/>
      <c r="L116" s="429"/>
      <c r="M116" s="429"/>
      <c r="N116" s="428"/>
      <c r="O116" s="428"/>
      <c r="P116" s="430"/>
      <c r="Q116" s="56"/>
      <c r="R116" s="248"/>
      <c r="S116" s="249"/>
      <c r="T116" s="280"/>
      <c r="U116" s="281"/>
      <c r="V116" s="281"/>
      <c r="W116" s="281"/>
      <c r="X116" s="281"/>
      <c r="Y116" s="281"/>
      <c r="Z116" s="280"/>
      <c r="AA116" s="280"/>
      <c r="AB116" s="281"/>
      <c r="AC116" s="281"/>
      <c r="AD116" s="281"/>
      <c r="AE116" s="280"/>
      <c r="AG116" s="286"/>
      <c r="AH116" s="266"/>
      <c r="AI116" s="286"/>
      <c r="AJ116" s="266"/>
      <c r="AK116" s="266"/>
      <c r="AL116" s="266"/>
      <c r="AM116" s="286"/>
      <c r="AN116" s="266"/>
      <c r="AO116" s="286"/>
      <c r="AP116" s="266"/>
      <c r="AQ116" s="266"/>
      <c r="AR116" s="286"/>
    </row>
    <row r="117" spans="1:50" ht="15">
      <c r="A117" s="439"/>
      <c r="B117" s="457"/>
      <c r="C117" s="444"/>
      <c r="D117" s="445"/>
      <c r="E117" s="445"/>
      <c r="F117" s="445"/>
      <c r="G117" s="445"/>
      <c r="H117" s="445"/>
      <c r="I117" s="444"/>
      <c r="J117" s="444"/>
      <c r="K117" s="445"/>
      <c r="L117" s="445"/>
      <c r="M117" s="445"/>
      <c r="N117" s="444"/>
      <c r="O117" s="444"/>
      <c r="P117" s="489"/>
      <c r="Q117" s="56"/>
      <c r="R117" s="250"/>
      <c r="S117" s="251"/>
      <c r="T117" s="282"/>
      <c r="U117" s="283"/>
      <c r="V117" s="283"/>
      <c r="W117" s="283"/>
      <c r="X117" s="283"/>
      <c r="Y117" s="283"/>
      <c r="Z117" s="282"/>
      <c r="AA117" s="282"/>
      <c r="AB117" s="283"/>
      <c r="AC117" s="283"/>
      <c r="AD117" s="283"/>
      <c r="AE117" s="282"/>
      <c r="AG117" s="315"/>
      <c r="AH117" s="267"/>
      <c r="AI117" s="315"/>
      <c r="AJ117" s="267"/>
      <c r="AK117" s="267"/>
      <c r="AL117" s="267"/>
      <c r="AM117" s="315"/>
      <c r="AN117" s="267"/>
      <c r="AO117" s="267"/>
      <c r="AP117" s="267"/>
      <c r="AQ117" s="267"/>
      <c r="AR117" s="267"/>
      <c r="AS117" s="274"/>
      <c r="AX117" s="51"/>
    </row>
    <row r="118" spans="1:50" ht="15">
      <c r="A118" s="439"/>
      <c r="B118" s="457"/>
      <c r="C118" s="444"/>
      <c r="D118" s="445"/>
      <c r="E118" s="445"/>
      <c r="F118" s="445"/>
      <c r="G118" s="445"/>
      <c r="H118" s="445"/>
      <c r="I118" s="444"/>
      <c r="J118" s="444"/>
      <c r="K118" s="445"/>
      <c r="L118" s="445"/>
      <c r="M118" s="445"/>
      <c r="N118" s="444"/>
      <c r="O118" s="444"/>
      <c r="P118" s="489"/>
      <c r="Q118" s="56"/>
      <c r="R118" s="248"/>
      <c r="S118" s="249"/>
      <c r="T118" s="280"/>
      <c r="U118" s="281"/>
      <c r="V118" s="281"/>
      <c r="W118" s="281"/>
      <c r="X118" s="281"/>
      <c r="Y118" s="281"/>
      <c r="Z118" s="280"/>
      <c r="AA118" s="280"/>
      <c r="AB118" s="281"/>
      <c r="AC118" s="281"/>
      <c r="AD118" s="281"/>
      <c r="AE118" s="280"/>
      <c r="AG118" s="334"/>
      <c r="AH118" s="266"/>
      <c r="AI118" s="266"/>
      <c r="AJ118" s="266"/>
      <c r="AK118" s="266"/>
      <c r="AL118" s="266"/>
      <c r="AM118" s="266"/>
      <c r="AN118" s="266"/>
      <c r="AO118" s="266"/>
      <c r="AP118" s="266"/>
      <c r="AQ118" s="266"/>
      <c r="AR118" s="266"/>
      <c r="AS118" s="274"/>
    </row>
    <row r="119" spans="1:50" ht="15">
      <c r="A119" s="439"/>
      <c r="B119" s="457"/>
      <c r="C119" s="444"/>
      <c r="D119" s="445"/>
      <c r="E119" s="445"/>
      <c r="F119" s="445"/>
      <c r="G119" s="445"/>
      <c r="H119" s="445"/>
      <c r="I119" s="444"/>
      <c r="J119" s="444"/>
      <c r="K119" s="445"/>
      <c r="L119" s="445"/>
      <c r="M119" s="445"/>
      <c r="N119" s="444"/>
      <c r="O119" s="444"/>
      <c r="P119" s="489"/>
      <c r="Q119" s="56"/>
      <c r="R119" s="250"/>
      <c r="S119" s="251"/>
      <c r="T119" s="282"/>
      <c r="U119" s="283"/>
      <c r="V119" s="283"/>
      <c r="W119" s="283"/>
      <c r="X119" s="283"/>
      <c r="Y119" s="283"/>
      <c r="Z119" s="282"/>
      <c r="AA119" s="282"/>
      <c r="AB119" s="283"/>
      <c r="AC119" s="283"/>
      <c r="AD119" s="283"/>
      <c r="AE119" s="282"/>
      <c r="AG119" s="272"/>
      <c r="AH119" s="272"/>
      <c r="AI119" s="272"/>
      <c r="AJ119" s="272"/>
      <c r="AK119" s="272"/>
      <c r="AL119" s="272"/>
      <c r="AM119" s="272"/>
      <c r="AN119" s="272"/>
      <c r="AO119" s="272"/>
      <c r="AP119" s="272"/>
      <c r="AQ119" s="272"/>
      <c r="AR119" s="272"/>
    </row>
    <row r="120" spans="1:50" ht="15">
      <c r="A120" s="439"/>
      <c r="B120" s="457"/>
      <c r="C120" s="444"/>
      <c r="D120" s="445"/>
      <c r="E120" s="445"/>
      <c r="F120" s="445"/>
      <c r="G120" s="445"/>
      <c r="H120" s="445"/>
      <c r="I120" s="444"/>
      <c r="J120" s="444"/>
      <c r="K120" s="445"/>
      <c r="L120" s="445"/>
      <c r="M120" s="445"/>
      <c r="N120" s="444"/>
      <c r="O120" s="444"/>
      <c r="P120" s="489"/>
      <c r="Q120" s="56"/>
      <c r="R120" s="248"/>
      <c r="S120" s="249"/>
      <c r="T120" s="280"/>
      <c r="U120" s="281"/>
      <c r="V120" s="281"/>
      <c r="W120" s="281"/>
      <c r="X120" s="281"/>
      <c r="Y120" s="281"/>
      <c r="Z120" s="280"/>
      <c r="AA120" s="280"/>
      <c r="AB120" s="281"/>
      <c r="AC120" s="281"/>
      <c r="AD120" s="281"/>
      <c r="AE120" s="280"/>
      <c r="AG120" s="334"/>
      <c r="AH120" s="266"/>
      <c r="AI120" s="266"/>
      <c r="AJ120" s="266"/>
      <c r="AK120" s="266"/>
      <c r="AL120" s="266"/>
      <c r="AM120" s="266"/>
      <c r="AN120" s="266"/>
      <c r="AO120" s="266"/>
      <c r="AP120" s="266"/>
      <c r="AQ120" s="266"/>
      <c r="AR120" s="266"/>
    </row>
    <row r="121" spans="1:50" ht="15">
      <c r="A121" s="439"/>
      <c r="B121" s="457"/>
      <c r="C121" s="444"/>
      <c r="D121" s="445"/>
      <c r="E121" s="445"/>
      <c r="F121" s="445"/>
      <c r="G121" s="445"/>
      <c r="H121" s="445"/>
      <c r="I121" s="444"/>
      <c r="J121" s="444"/>
      <c r="K121" s="445"/>
      <c r="L121" s="445"/>
      <c r="M121" s="445"/>
      <c r="N121" s="444"/>
      <c r="O121" s="444"/>
      <c r="P121" s="489"/>
      <c r="Q121" s="56"/>
      <c r="R121" s="250"/>
      <c r="S121" s="251"/>
      <c r="T121" s="282"/>
      <c r="U121" s="283"/>
      <c r="V121" s="283"/>
      <c r="W121" s="283"/>
      <c r="X121" s="283"/>
      <c r="Y121" s="283"/>
      <c r="Z121" s="282"/>
      <c r="AA121" s="282"/>
      <c r="AB121" s="283"/>
      <c r="AC121" s="283"/>
      <c r="AD121" s="283"/>
      <c r="AE121" s="282"/>
      <c r="AG121" s="272"/>
      <c r="AH121" s="272"/>
      <c r="AI121" s="272"/>
      <c r="AJ121" s="272"/>
      <c r="AK121" s="272"/>
      <c r="AL121" s="272"/>
      <c r="AM121" s="272"/>
      <c r="AN121" s="272"/>
      <c r="AO121" s="272"/>
      <c r="AP121" s="272"/>
      <c r="AQ121" s="272"/>
      <c r="AR121" s="272"/>
    </row>
    <row r="122" spans="1:50" ht="15">
      <c r="A122" s="439"/>
      <c r="B122" s="457"/>
      <c r="C122" s="444"/>
      <c r="D122" s="445"/>
      <c r="E122" s="445"/>
      <c r="F122" s="445"/>
      <c r="G122" s="445"/>
      <c r="H122" s="445"/>
      <c r="I122" s="444"/>
      <c r="J122" s="444"/>
      <c r="K122" s="445"/>
      <c r="L122" s="445"/>
      <c r="M122" s="445"/>
      <c r="N122" s="444"/>
      <c r="O122" s="444"/>
      <c r="P122" s="489"/>
      <c r="Q122" s="56"/>
      <c r="R122" s="248"/>
      <c r="S122" s="249"/>
      <c r="T122" s="280"/>
      <c r="U122" s="281"/>
      <c r="V122" s="281"/>
      <c r="W122" s="281"/>
      <c r="X122" s="281"/>
      <c r="Y122" s="281"/>
      <c r="Z122" s="280"/>
      <c r="AA122" s="280"/>
      <c r="AB122" s="281"/>
      <c r="AC122" s="281"/>
      <c r="AD122" s="281"/>
      <c r="AE122" s="280"/>
      <c r="AG122" s="334"/>
      <c r="AH122" s="266"/>
      <c r="AI122" s="266"/>
      <c r="AJ122" s="266"/>
      <c r="AK122" s="266"/>
      <c r="AL122" s="266"/>
      <c r="AM122" s="266"/>
      <c r="AN122" s="266"/>
      <c r="AO122" s="266"/>
      <c r="AP122" s="266"/>
      <c r="AQ122" s="266"/>
      <c r="AR122" s="266"/>
    </row>
    <row r="123" spans="1:50" ht="15">
      <c r="A123" s="439"/>
      <c r="B123" s="457"/>
      <c r="C123" s="444"/>
      <c r="D123" s="445"/>
      <c r="E123" s="445"/>
      <c r="F123" s="445"/>
      <c r="G123" s="445"/>
      <c r="H123" s="445"/>
      <c r="I123" s="444"/>
      <c r="J123" s="444"/>
      <c r="K123" s="445"/>
      <c r="L123" s="445"/>
      <c r="M123" s="445"/>
      <c r="N123" s="444"/>
      <c r="O123" s="444"/>
      <c r="P123" s="489"/>
      <c r="Q123" s="56"/>
      <c r="R123" s="250"/>
      <c r="S123" s="251"/>
      <c r="T123" s="282"/>
      <c r="U123" s="283"/>
      <c r="V123" s="283"/>
      <c r="W123" s="283"/>
      <c r="X123" s="283"/>
      <c r="Y123" s="283"/>
      <c r="Z123" s="282"/>
      <c r="AA123" s="282"/>
      <c r="AB123" s="283"/>
      <c r="AC123" s="283"/>
      <c r="AD123" s="283"/>
      <c r="AE123" s="282"/>
      <c r="AG123" s="268"/>
      <c r="AH123" s="268"/>
      <c r="AI123" s="268"/>
      <c r="AJ123" s="268"/>
      <c r="AK123" s="268"/>
      <c r="AL123" s="268"/>
      <c r="AM123" s="268"/>
      <c r="AN123" s="268"/>
      <c r="AO123" s="268"/>
      <c r="AP123" s="268"/>
      <c r="AQ123" s="268"/>
      <c r="AR123" s="268"/>
    </row>
    <row r="124" spans="1:50" ht="15">
      <c r="A124" s="439"/>
      <c r="B124" s="457"/>
      <c r="C124" s="444"/>
      <c r="D124" s="445"/>
      <c r="E124" s="445"/>
      <c r="F124" s="445"/>
      <c r="G124" s="445"/>
      <c r="H124" s="445"/>
      <c r="I124" s="444"/>
      <c r="J124" s="444"/>
      <c r="K124" s="445"/>
      <c r="L124" s="445"/>
      <c r="M124" s="445"/>
      <c r="N124" s="444"/>
      <c r="O124" s="444"/>
      <c r="P124" s="489"/>
      <c r="Q124" s="56"/>
      <c r="R124" s="248"/>
      <c r="S124" s="249"/>
      <c r="T124" s="280"/>
      <c r="U124" s="281"/>
      <c r="V124" s="281"/>
      <c r="W124" s="281"/>
      <c r="X124" s="281"/>
      <c r="Y124" s="281"/>
      <c r="Z124" s="280"/>
      <c r="AA124" s="280"/>
      <c r="AB124" s="281"/>
      <c r="AC124" s="281"/>
      <c r="AD124" s="281"/>
      <c r="AE124" s="280"/>
      <c r="AG124" s="334"/>
      <c r="AH124" s="266"/>
      <c r="AI124" s="266"/>
      <c r="AJ124" s="266"/>
      <c r="AK124" s="266"/>
      <c r="AL124" s="266"/>
      <c r="AM124" s="266"/>
      <c r="AN124" s="266"/>
      <c r="AO124" s="266"/>
      <c r="AP124" s="266"/>
      <c r="AQ124" s="266"/>
      <c r="AR124" s="266"/>
    </row>
    <row r="125" spans="1:50" ht="15">
      <c r="A125" s="439"/>
      <c r="B125" s="457"/>
      <c r="C125" s="444"/>
      <c r="D125" s="445"/>
      <c r="E125" s="445"/>
      <c r="F125" s="445"/>
      <c r="G125" s="445"/>
      <c r="H125" s="445"/>
      <c r="I125" s="444"/>
      <c r="J125" s="444"/>
      <c r="K125" s="445"/>
      <c r="L125" s="445"/>
      <c r="M125" s="445"/>
      <c r="N125" s="444"/>
      <c r="O125" s="444"/>
      <c r="P125" s="489"/>
      <c r="Q125" s="56"/>
      <c r="R125" s="250"/>
      <c r="S125" s="251"/>
      <c r="T125" s="282"/>
      <c r="U125" s="283"/>
      <c r="V125" s="283"/>
      <c r="W125" s="283"/>
      <c r="X125" s="283"/>
      <c r="Y125" s="283"/>
      <c r="Z125" s="282"/>
      <c r="AA125" s="282"/>
      <c r="AB125" s="283"/>
      <c r="AC125" s="283"/>
      <c r="AD125" s="283"/>
      <c r="AE125" s="282"/>
      <c r="AG125" s="272"/>
      <c r="AH125" s="272"/>
      <c r="AI125" s="272"/>
      <c r="AJ125" s="805"/>
      <c r="AK125" s="272"/>
      <c r="AL125" s="272"/>
      <c r="AM125" s="272"/>
      <c r="AN125" s="272"/>
      <c r="AO125" s="805"/>
      <c r="AP125" s="805"/>
      <c r="AQ125" s="805"/>
      <c r="AR125" s="805"/>
    </row>
    <row r="126" spans="1:50" ht="15">
      <c r="A126" s="439"/>
      <c r="B126" s="457"/>
      <c r="C126" s="444"/>
      <c r="D126" s="445"/>
      <c r="E126" s="445"/>
      <c r="F126" s="445"/>
      <c r="G126" s="445"/>
      <c r="H126" s="445"/>
      <c r="I126" s="444"/>
      <c r="J126" s="444"/>
      <c r="K126" s="445"/>
      <c r="L126" s="445"/>
      <c r="M126" s="445"/>
      <c r="N126" s="444"/>
      <c r="O126" s="444"/>
      <c r="P126" s="489"/>
      <c r="Q126" s="56"/>
      <c r="R126" s="248"/>
      <c r="S126" s="249"/>
      <c r="T126" s="280"/>
      <c r="U126" s="281"/>
      <c r="V126" s="281"/>
      <c r="W126" s="281"/>
      <c r="X126" s="281"/>
      <c r="Y126" s="281"/>
      <c r="Z126" s="280"/>
      <c r="AA126" s="280"/>
      <c r="AB126" s="281"/>
      <c r="AC126" s="281"/>
      <c r="AD126" s="281"/>
      <c r="AE126" s="280"/>
      <c r="AG126" s="334"/>
      <c r="AH126" s="266"/>
      <c r="AI126" s="266"/>
      <c r="AJ126" s="266"/>
      <c r="AK126" s="266"/>
      <c r="AL126" s="266"/>
      <c r="AM126" s="266"/>
      <c r="AN126" s="266"/>
      <c r="AO126" s="266"/>
      <c r="AP126" s="266"/>
      <c r="AQ126" s="266"/>
      <c r="AR126" s="266"/>
    </row>
    <row r="127" spans="1:50" ht="15">
      <c r="A127" s="439"/>
      <c r="B127" s="457"/>
      <c r="C127" s="444"/>
      <c r="D127" s="445"/>
      <c r="E127" s="445"/>
      <c r="F127" s="445"/>
      <c r="G127" s="445"/>
      <c r="H127" s="445"/>
      <c r="I127" s="444"/>
      <c r="J127" s="444"/>
      <c r="K127" s="445"/>
      <c r="L127" s="445"/>
      <c r="M127" s="445"/>
      <c r="N127" s="444"/>
      <c r="O127" s="444"/>
      <c r="P127" s="489"/>
      <c r="Q127" s="56"/>
      <c r="R127" s="250"/>
      <c r="S127" s="251"/>
      <c r="T127" s="282"/>
      <c r="U127" s="283"/>
      <c r="V127" s="283"/>
      <c r="W127" s="283"/>
      <c r="X127" s="283"/>
      <c r="Y127" s="283"/>
      <c r="Z127" s="282"/>
      <c r="AA127" s="282"/>
      <c r="AB127" s="283"/>
      <c r="AC127" s="283"/>
      <c r="AD127" s="283"/>
      <c r="AE127" s="282"/>
      <c r="AG127" s="272"/>
      <c r="AH127" s="272"/>
      <c r="AI127" s="272"/>
      <c r="AJ127" s="272"/>
      <c r="AK127" s="272"/>
      <c r="AL127" s="272"/>
      <c r="AM127" s="272"/>
      <c r="AN127" s="272"/>
      <c r="AO127" s="805"/>
      <c r="AP127" s="272"/>
      <c r="AQ127" s="272"/>
      <c r="AR127" s="272"/>
    </row>
    <row r="128" spans="1:50" ht="15">
      <c r="A128" s="439"/>
      <c r="B128" s="457"/>
      <c r="C128" s="444"/>
      <c r="D128" s="445"/>
      <c r="E128" s="445"/>
      <c r="F128" s="445"/>
      <c r="G128" s="445"/>
      <c r="H128" s="445"/>
      <c r="I128" s="444"/>
      <c r="J128" s="444"/>
      <c r="K128" s="445"/>
      <c r="L128" s="445"/>
      <c r="M128" s="445"/>
      <c r="N128" s="444"/>
      <c r="O128" s="444"/>
      <c r="P128" s="489"/>
      <c r="Q128" s="56"/>
      <c r="R128" s="248"/>
      <c r="S128" s="249"/>
      <c r="T128" s="280"/>
      <c r="U128" s="281"/>
      <c r="V128" s="281"/>
      <c r="W128" s="281"/>
      <c r="X128" s="281"/>
      <c r="Y128" s="281"/>
      <c r="Z128" s="280"/>
      <c r="AA128" s="280"/>
      <c r="AB128" s="281"/>
      <c r="AC128" s="281"/>
      <c r="AD128" s="281"/>
      <c r="AE128" s="280"/>
      <c r="AG128" s="334"/>
      <c r="AH128" s="266"/>
      <c r="AI128" s="266"/>
      <c r="AJ128" s="266"/>
      <c r="AK128" s="266"/>
      <c r="AL128" s="266"/>
      <c r="AM128" s="266"/>
      <c r="AN128" s="266"/>
      <c r="AO128" s="266"/>
      <c r="AP128" s="266"/>
      <c r="AQ128" s="266"/>
      <c r="AR128" s="266"/>
    </row>
    <row r="129" spans="1:46" ht="15">
      <c r="A129" s="439"/>
      <c r="B129" s="457"/>
      <c r="C129" s="444"/>
      <c r="D129" s="445"/>
      <c r="E129" s="445"/>
      <c r="F129" s="445"/>
      <c r="G129" s="445"/>
      <c r="H129" s="445"/>
      <c r="I129" s="444"/>
      <c r="J129" s="444"/>
      <c r="K129" s="445"/>
      <c r="L129" s="445"/>
      <c r="M129" s="445"/>
      <c r="N129" s="444"/>
      <c r="O129" s="444"/>
      <c r="P129" s="489"/>
      <c r="Q129" s="56"/>
      <c r="R129" s="250"/>
      <c r="S129" s="251"/>
      <c r="T129" s="282"/>
      <c r="U129" s="283"/>
      <c r="V129" s="283"/>
      <c r="W129" s="283"/>
      <c r="X129" s="283"/>
      <c r="Y129" s="283"/>
      <c r="Z129" s="282"/>
      <c r="AA129" s="282"/>
      <c r="AB129" s="283"/>
      <c r="AC129" s="283"/>
      <c r="AD129" s="283"/>
      <c r="AE129" s="282"/>
      <c r="AG129" s="272"/>
      <c r="AH129" s="272"/>
      <c r="AI129" s="272"/>
      <c r="AJ129" s="272"/>
      <c r="AK129" s="272"/>
      <c r="AL129" s="272"/>
      <c r="AM129" s="272"/>
      <c r="AN129" s="272"/>
      <c r="AO129" s="272"/>
      <c r="AP129" s="272"/>
      <c r="AQ129" s="272"/>
      <c r="AR129" s="272"/>
    </row>
    <row r="130" spans="1:46" ht="15">
      <c r="A130" s="439"/>
      <c r="B130" s="457"/>
      <c r="C130" s="444"/>
      <c r="D130" s="445"/>
      <c r="E130" s="445"/>
      <c r="F130" s="445"/>
      <c r="G130" s="445"/>
      <c r="H130" s="445"/>
      <c r="I130" s="444"/>
      <c r="J130" s="444"/>
      <c r="K130" s="445"/>
      <c r="L130" s="445"/>
      <c r="M130" s="445"/>
      <c r="N130" s="444"/>
      <c r="O130" s="444"/>
      <c r="P130" s="489"/>
      <c r="Q130" s="56"/>
      <c r="R130" s="248"/>
      <c r="S130" s="249"/>
      <c r="T130" s="280"/>
      <c r="U130" s="281"/>
      <c r="V130" s="281"/>
      <c r="W130" s="281"/>
      <c r="X130" s="281"/>
      <c r="Y130" s="281"/>
      <c r="Z130" s="280"/>
      <c r="AA130" s="280"/>
      <c r="AB130" s="281"/>
      <c r="AC130" s="281"/>
      <c r="AD130" s="281"/>
      <c r="AE130" s="280"/>
      <c r="AG130" s="334"/>
      <c r="AH130" s="266"/>
      <c r="AI130" s="266"/>
      <c r="AJ130" s="266"/>
      <c r="AK130" s="266"/>
      <c r="AL130" s="266"/>
      <c r="AM130" s="266"/>
      <c r="AN130" s="266"/>
      <c r="AO130" s="266"/>
      <c r="AP130" s="266"/>
      <c r="AQ130" s="266"/>
      <c r="AR130" s="266"/>
    </row>
    <row r="131" spans="1:46" ht="15">
      <c r="A131" s="439"/>
      <c r="B131" s="457"/>
      <c r="C131" s="444"/>
      <c r="D131" s="445"/>
      <c r="E131" s="445"/>
      <c r="F131" s="445"/>
      <c r="G131" s="445"/>
      <c r="H131" s="445"/>
      <c r="I131" s="444"/>
      <c r="J131" s="444"/>
      <c r="K131" s="445"/>
      <c r="L131" s="445"/>
      <c r="M131" s="445"/>
      <c r="N131" s="444"/>
      <c r="O131" s="444"/>
      <c r="P131" s="489"/>
      <c r="Q131" s="56"/>
      <c r="R131" s="250"/>
      <c r="S131" s="251"/>
      <c r="T131" s="282"/>
      <c r="U131" s="283"/>
      <c r="V131" s="283"/>
      <c r="W131" s="283"/>
      <c r="X131" s="283"/>
      <c r="Y131" s="283"/>
      <c r="Z131" s="282"/>
      <c r="AA131" s="282"/>
      <c r="AB131" s="283"/>
      <c r="AC131" s="283"/>
      <c r="AD131" s="283"/>
      <c r="AE131" s="282"/>
      <c r="AG131" s="272"/>
      <c r="AH131" s="272"/>
      <c r="AI131" s="272"/>
      <c r="AJ131" s="272"/>
      <c r="AK131" s="272"/>
      <c r="AL131" s="272"/>
      <c r="AM131" s="272"/>
      <c r="AN131" s="272"/>
      <c r="AO131" s="272"/>
      <c r="AP131" s="272"/>
      <c r="AQ131" s="272"/>
      <c r="AR131" s="272"/>
    </row>
    <row r="132" spans="1:46" ht="15">
      <c r="A132" s="439"/>
      <c r="B132" s="457"/>
      <c r="C132" s="444"/>
      <c r="D132" s="445"/>
      <c r="E132" s="445"/>
      <c r="F132" s="445"/>
      <c r="G132" s="445"/>
      <c r="H132" s="445"/>
      <c r="I132" s="444"/>
      <c r="J132" s="444"/>
      <c r="K132" s="445"/>
      <c r="L132" s="445"/>
      <c r="M132" s="445"/>
      <c r="N132" s="444"/>
      <c r="O132" s="444"/>
      <c r="P132" s="489"/>
      <c r="Q132" s="56"/>
      <c r="R132" s="248"/>
      <c r="S132" s="249"/>
      <c r="T132" s="280"/>
      <c r="U132" s="281"/>
      <c r="V132" s="281"/>
      <c r="W132" s="281"/>
      <c r="X132" s="281"/>
      <c r="Y132" s="281"/>
      <c r="Z132" s="280"/>
      <c r="AA132" s="280"/>
      <c r="AB132" s="281"/>
      <c r="AC132" s="281"/>
      <c r="AD132" s="281"/>
      <c r="AE132" s="280"/>
      <c r="AG132" s="334"/>
      <c r="AH132" s="266"/>
      <c r="AI132" s="266"/>
      <c r="AJ132" s="266"/>
      <c r="AK132" s="266"/>
      <c r="AL132" s="266"/>
      <c r="AM132" s="266"/>
      <c r="AN132" s="266"/>
      <c r="AO132" s="266"/>
      <c r="AP132" s="266"/>
      <c r="AQ132" s="266"/>
      <c r="AR132" s="266"/>
    </row>
    <row r="133" spans="1:46" ht="15">
      <c r="A133" s="439"/>
      <c r="B133" s="457"/>
      <c r="C133" s="444"/>
      <c r="D133" s="445"/>
      <c r="E133" s="445"/>
      <c r="F133" s="445"/>
      <c r="G133" s="445"/>
      <c r="H133" s="445"/>
      <c r="I133" s="444"/>
      <c r="J133" s="444"/>
      <c r="K133" s="445"/>
      <c r="L133" s="445"/>
      <c r="M133" s="445"/>
      <c r="N133" s="444"/>
      <c r="O133" s="444"/>
      <c r="P133" s="489"/>
      <c r="Q133" s="56"/>
      <c r="R133" s="250"/>
      <c r="S133" s="251"/>
      <c r="T133" s="282"/>
      <c r="U133" s="283"/>
      <c r="V133" s="283"/>
      <c r="W133" s="283"/>
      <c r="X133" s="283"/>
      <c r="Y133" s="283"/>
      <c r="Z133" s="282"/>
      <c r="AA133" s="282"/>
      <c r="AB133" s="283"/>
      <c r="AC133" s="283"/>
      <c r="AD133" s="283"/>
      <c r="AE133" s="282"/>
      <c r="AG133" s="272"/>
      <c r="AH133" s="272"/>
      <c r="AI133" s="272"/>
      <c r="AJ133" s="272"/>
      <c r="AK133" s="272"/>
      <c r="AL133" s="272"/>
      <c r="AM133" s="272"/>
      <c r="AN133" s="272"/>
      <c r="AO133" s="272"/>
      <c r="AP133" s="272"/>
      <c r="AQ133" s="272"/>
      <c r="AR133" s="272"/>
    </row>
    <row r="134" spans="1:46" ht="15">
      <c r="A134" s="439"/>
      <c r="B134" s="457"/>
      <c r="C134" s="444"/>
      <c r="D134" s="445"/>
      <c r="E134" s="445"/>
      <c r="F134" s="445"/>
      <c r="G134" s="445"/>
      <c r="H134" s="445"/>
      <c r="I134" s="444"/>
      <c r="J134" s="444"/>
      <c r="K134" s="445"/>
      <c r="L134" s="445"/>
      <c r="M134" s="445"/>
      <c r="N134" s="444"/>
      <c r="O134" s="444"/>
      <c r="P134" s="489"/>
      <c r="Q134" s="56"/>
      <c r="R134" s="248"/>
      <c r="S134" s="249"/>
      <c r="T134" s="280"/>
      <c r="U134" s="281"/>
      <c r="V134" s="281"/>
      <c r="W134" s="281"/>
      <c r="X134" s="281"/>
      <c r="Y134" s="281"/>
      <c r="Z134" s="280"/>
      <c r="AA134" s="280"/>
      <c r="AB134" s="281"/>
      <c r="AC134" s="281"/>
      <c r="AD134" s="281"/>
      <c r="AE134" s="280"/>
      <c r="AG134" s="334"/>
      <c r="AH134" s="266"/>
      <c r="AI134" s="266"/>
      <c r="AJ134" s="266"/>
      <c r="AK134" s="266"/>
      <c r="AL134" s="266"/>
      <c r="AM134" s="266"/>
      <c r="AN134" s="266"/>
      <c r="AO134" s="266"/>
      <c r="AP134" s="266"/>
      <c r="AQ134" s="266"/>
      <c r="AR134" s="266"/>
    </row>
    <row r="135" spans="1:46" ht="15">
      <c r="A135" s="439"/>
      <c r="B135" s="457"/>
      <c r="C135" s="444"/>
      <c r="D135" s="445"/>
      <c r="E135" s="445"/>
      <c r="F135" s="445"/>
      <c r="G135" s="445"/>
      <c r="H135" s="445"/>
      <c r="I135" s="444"/>
      <c r="J135" s="444"/>
      <c r="K135" s="445"/>
      <c r="L135" s="445"/>
      <c r="M135" s="445"/>
      <c r="N135" s="444"/>
      <c r="O135" s="444"/>
      <c r="P135" s="489"/>
      <c r="Q135" s="56"/>
      <c r="R135" s="250"/>
      <c r="S135" s="251"/>
      <c r="T135" s="282"/>
      <c r="U135" s="283"/>
      <c r="V135" s="283"/>
      <c r="W135" s="283"/>
      <c r="X135" s="283"/>
      <c r="Y135" s="283"/>
      <c r="Z135" s="282"/>
      <c r="AA135" s="282"/>
      <c r="AB135" s="283"/>
      <c r="AC135" s="283"/>
      <c r="AD135" s="283"/>
      <c r="AE135" s="282"/>
      <c r="AG135" s="272"/>
      <c r="AH135" s="272"/>
      <c r="AI135" s="272"/>
      <c r="AJ135" s="272"/>
      <c r="AK135" s="272"/>
      <c r="AL135" s="272"/>
      <c r="AM135" s="272"/>
      <c r="AN135" s="272"/>
      <c r="AO135" s="272"/>
      <c r="AP135" s="272"/>
      <c r="AQ135" s="272"/>
      <c r="AR135" s="272"/>
    </row>
    <row r="136" spans="1:46" ht="15">
      <c r="A136" s="439"/>
      <c r="B136" s="457"/>
      <c r="C136" s="444"/>
      <c r="D136" s="445"/>
      <c r="E136" s="445"/>
      <c r="F136" s="445"/>
      <c r="G136" s="445"/>
      <c r="H136" s="445"/>
      <c r="I136" s="444"/>
      <c r="J136" s="444"/>
      <c r="K136" s="445"/>
      <c r="L136" s="445"/>
      <c r="M136" s="445"/>
      <c r="N136" s="444"/>
      <c r="O136" s="444"/>
      <c r="P136" s="489"/>
      <c r="Q136" s="56"/>
      <c r="R136" s="248"/>
      <c r="S136" s="249"/>
      <c r="T136" s="280"/>
      <c r="U136" s="281"/>
      <c r="V136" s="281"/>
      <c r="W136" s="281"/>
      <c r="X136" s="281"/>
      <c r="Y136" s="281"/>
      <c r="Z136" s="280"/>
      <c r="AA136" s="280"/>
      <c r="AB136" s="281"/>
      <c r="AC136" s="281"/>
      <c r="AD136" s="281"/>
      <c r="AE136" s="280"/>
      <c r="AG136" s="334"/>
      <c r="AH136" s="195"/>
      <c r="AI136" s="195"/>
      <c r="AJ136" s="195"/>
      <c r="AK136" s="195"/>
      <c r="AL136" s="195"/>
      <c r="AM136" s="195"/>
      <c r="AN136" s="195"/>
      <c r="AO136" s="195"/>
      <c r="AP136" s="195"/>
      <c r="AQ136" s="195"/>
      <c r="AR136" s="195"/>
    </row>
    <row r="137" spans="1:46" ht="15.75" thickBot="1">
      <c r="A137" s="439"/>
      <c r="B137" s="457"/>
      <c r="C137" s="444"/>
      <c r="D137" s="445"/>
      <c r="E137" s="445"/>
      <c r="F137" s="445"/>
      <c r="G137" s="445"/>
      <c r="H137" s="445"/>
      <c r="I137" s="444"/>
      <c r="J137" s="444"/>
      <c r="K137" s="445"/>
      <c r="L137" s="445"/>
      <c r="M137" s="445"/>
      <c r="N137" s="444"/>
      <c r="O137" s="444"/>
      <c r="P137" s="489"/>
      <c r="Q137" s="56"/>
      <c r="R137" s="255"/>
      <c r="S137" s="256"/>
      <c r="T137" s="284"/>
      <c r="U137" s="285"/>
      <c r="V137" s="285"/>
      <c r="W137" s="285"/>
      <c r="X137" s="285"/>
      <c r="Y137" s="285"/>
      <c r="Z137" s="284"/>
      <c r="AA137" s="284"/>
      <c r="AB137" s="285"/>
      <c r="AC137" s="285"/>
      <c r="AD137" s="285"/>
      <c r="AE137" s="284"/>
      <c r="AF137" s="427"/>
      <c r="AG137" s="273"/>
      <c r="AH137" s="273"/>
      <c r="AI137" s="273"/>
      <c r="AJ137" s="806"/>
      <c r="AK137" s="273"/>
      <c r="AL137" s="273"/>
      <c r="AM137" s="273"/>
      <c r="AN137" s="273"/>
      <c r="AO137" s="806"/>
      <c r="AP137" s="806"/>
      <c r="AQ137" s="806"/>
      <c r="AR137" s="806"/>
    </row>
    <row r="138" spans="1:46" ht="15">
      <c r="A138" s="433"/>
      <c r="B138" s="431"/>
      <c r="C138" s="428"/>
      <c r="D138" s="429"/>
      <c r="E138" s="429"/>
      <c r="F138" s="429"/>
      <c r="G138" s="429"/>
      <c r="H138" s="429"/>
      <c r="I138" s="428"/>
      <c r="J138" s="428"/>
      <c r="K138" s="429"/>
      <c r="L138" s="429"/>
      <c r="M138" s="429"/>
      <c r="N138" s="428"/>
      <c r="O138" s="428"/>
      <c r="P138" s="430"/>
      <c r="Q138" s="56"/>
      <c r="R138" s="248"/>
      <c r="S138" s="249"/>
      <c r="T138" s="280"/>
      <c r="U138" s="281"/>
      <c r="V138" s="281"/>
      <c r="W138" s="281"/>
      <c r="X138" s="281"/>
      <c r="Y138" s="281"/>
      <c r="Z138" s="280"/>
      <c r="AA138" s="280"/>
      <c r="AB138" s="281"/>
      <c r="AC138" s="281"/>
      <c r="AD138" s="281"/>
      <c r="AE138" s="280"/>
      <c r="AG138" s="265"/>
      <c r="AH138" s="266"/>
      <c r="AI138" s="266"/>
      <c r="AJ138" s="266"/>
      <c r="AK138" s="266"/>
      <c r="AL138" s="266"/>
      <c r="AM138" s="266"/>
      <c r="AN138" s="266"/>
      <c r="AO138" s="265"/>
      <c r="AP138" s="265"/>
      <c r="AQ138" s="266"/>
      <c r="AR138" s="265"/>
    </row>
    <row r="139" spans="1:46" ht="15">
      <c r="A139" s="441"/>
      <c r="B139" s="457"/>
      <c r="C139" s="444"/>
      <c r="D139" s="445"/>
      <c r="E139" s="445"/>
      <c r="F139" s="445"/>
      <c r="G139" s="445"/>
      <c r="H139" s="445"/>
      <c r="I139" s="444"/>
      <c r="J139" s="444"/>
      <c r="K139" s="445"/>
      <c r="L139" s="445"/>
      <c r="M139" s="445"/>
      <c r="N139" s="444"/>
      <c r="O139" s="444"/>
      <c r="P139" s="489"/>
      <c r="Q139" s="56"/>
      <c r="R139" s="250"/>
      <c r="S139" s="251"/>
      <c r="T139" s="282"/>
      <c r="U139" s="283"/>
      <c r="V139" s="283"/>
      <c r="W139" s="283"/>
      <c r="X139" s="283"/>
      <c r="Y139" s="283"/>
      <c r="Z139" s="282"/>
      <c r="AA139" s="282"/>
      <c r="AB139" s="283"/>
      <c r="AC139" s="283"/>
      <c r="AD139" s="283"/>
      <c r="AE139" s="282"/>
      <c r="AG139" s="279"/>
      <c r="AH139" s="279"/>
      <c r="AI139" s="315"/>
      <c r="AJ139" s="315"/>
      <c r="AK139" s="315"/>
      <c r="AL139" s="267"/>
      <c r="AM139" s="279"/>
      <c r="AN139" s="267"/>
      <c r="AO139" s="279"/>
      <c r="AP139" s="315"/>
      <c r="AQ139" s="315"/>
      <c r="AR139" s="279"/>
      <c r="AS139" s="274"/>
    </row>
    <row r="140" spans="1:46" ht="15">
      <c r="A140" s="441"/>
      <c r="B140" s="457"/>
      <c r="C140" s="444"/>
      <c r="D140" s="445"/>
      <c r="E140" s="445"/>
      <c r="F140" s="445"/>
      <c r="G140" s="445"/>
      <c r="H140" s="445"/>
      <c r="I140" s="444"/>
      <c r="J140" s="444"/>
      <c r="K140" s="445"/>
      <c r="L140" s="445"/>
      <c r="M140" s="445"/>
      <c r="N140" s="444"/>
      <c r="O140" s="444"/>
      <c r="P140" s="489"/>
      <c r="Q140" s="56"/>
      <c r="R140" s="248"/>
      <c r="S140" s="249"/>
      <c r="T140" s="280"/>
      <c r="U140" s="281"/>
      <c r="V140" s="281"/>
      <c r="W140" s="281"/>
      <c r="X140" s="281"/>
      <c r="Y140" s="281"/>
      <c r="Z140" s="280"/>
      <c r="AA140" s="280"/>
      <c r="AB140" s="281"/>
      <c r="AC140" s="281"/>
      <c r="AD140" s="281"/>
      <c r="AE140" s="280"/>
      <c r="AG140" s="334"/>
      <c r="AH140" s="266"/>
      <c r="AI140" s="266"/>
      <c r="AJ140" s="266"/>
      <c r="AK140" s="266"/>
      <c r="AL140" s="266"/>
      <c r="AM140" s="266"/>
      <c r="AN140" s="266"/>
      <c r="AO140" s="266"/>
      <c r="AP140" s="266"/>
      <c r="AQ140" s="266"/>
      <c r="AR140" s="266"/>
    </row>
    <row r="141" spans="1:46" ht="15">
      <c r="A141" s="441"/>
      <c r="B141" s="457"/>
      <c r="C141" s="444"/>
      <c r="D141" s="445"/>
      <c r="E141" s="445"/>
      <c r="F141" s="445"/>
      <c r="G141" s="445"/>
      <c r="H141" s="445"/>
      <c r="I141" s="444"/>
      <c r="J141" s="444"/>
      <c r="K141" s="445"/>
      <c r="L141" s="445"/>
      <c r="M141" s="445"/>
      <c r="N141" s="444"/>
      <c r="O141" s="444"/>
      <c r="P141" s="489"/>
      <c r="Q141" s="56"/>
      <c r="R141" s="250"/>
      <c r="S141" s="251"/>
      <c r="T141" s="282"/>
      <c r="U141" s="283"/>
      <c r="V141" s="283"/>
      <c r="W141" s="283"/>
      <c r="X141" s="283"/>
      <c r="Y141" s="283"/>
      <c r="Z141" s="282"/>
      <c r="AA141" s="282"/>
      <c r="AB141" s="283"/>
      <c r="AC141" s="283"/>
      <c r="AD141" s="283"/>
      <c r="AE141" s="282"/>
      <c r="AG141" s="272"/>
      <c r="AH141" s="272"/>
      <c r="AI141" s="272"/>
      <c r="AJ141" s="272"/>
      <c r="AK141" s="805"/>
      <c r="AL141" s="805"/>
      <c r="AM141" s="272"/>
      <c r="AN141" s="272"/>
      <c r="AO141" s="272"/>
      <c r="AP141" s="272"/>
      <c r="AQ141" s="272"/>
      <c r="AR141" s="272"/>
      <c r="AT141" s="51"/>
    </row>
    <row r="142" spans="1:46" ht="15">
      <c r="A142" s="441"/>
      <c r="B142" s="457"/>
      <c r="C142" s="444"/>
      <c r="D142" s="445"/>
      <c r="E142" s="445"/>
      <c r="F142" s="445"/>
      <c r="G142" s="445"/>
      <c r="H142" s="445"/>
      <c r="I142" s="444"/>
      <c r="J142" s="444"/>
      <c r="K142" s="445"/>
      <c r="L142" s="445"/>
      <c r="M142" s="445"/>
      <c r="N142" s="444"/>
      <c r="O142" s="444"/>
      <c r="P142" s="489"/>
      <c r="Q142" s="56"/>
      <c r="R142" s="248"/>
      <c r="S142" s="249"/>
      <c r="T142" s="280"/>
      <c r="U142" s="281"/>
      <c r="V142" s="281"/>
      <c r="W142" s="281"/>
      <c r="X142" s="281"/>
      <c r="Y142" s="281"/>
      <c r="Z142" s="280"/>
      <c r="AA142" s="280"/>
      <c r="AB142" s="281"/>
      <c r="AC142" s="281"/>
      <c r="AD142" s="281"/>
      <c r="AE142" s="280"/>
      <c r="AG142" s="334"/>
      <c r="AH142" s="266"/>
      <c r="AI142" s="266"/>
      <c r="AJ142" s="266"/>
      <c r="AK142" s="266"/>
      <c r="AL142" s="266"/>
      <c r="AM142" s="266"/>
      <c r="AN142" s="266"/>
      <c r="AO142" s="266"/>
      <c r="AP142" s="266"/>
      <c r="AQ142" s="266"/>
      <c r="AR142" s="266"/>
    </row>
    <row r="143" spans="1:46" ht="15">
      <c r="A143" s="441"/>
      <c r="B143" s="457"/>
      <c r="C143" s="444"/>
      <c r="D143" s="445"/>
      <c r="E143" s="445"/>
      <c r="F143" s="445"/>
      <c r="G143" s="445"/>
      <c r="H143" s="445"/>
      <c r="I143" s="444"/>
      <c r="J143" s="444"/>
      <c r="K143" s="445"/>
      <c r="L143" s="445"/>
      <c r="M143" s="445"/>
      <c r="N143" s="444"/>
      <c r="O143" s="444"/>
      <c r="P143" s="489"/>
      <c r="Q143" s="56"/>
      <c r="R143" s="250"/>
      <c r="S143" s="251"/>
      <c r="T143" s="282"/>
      <c r="U143" s="283"/>
      <c r="V143" s="283"/>
      <c r="W143" s="283"/>
      <c r="X143" s="283"/>
      <c r="Y143" s="283"/>
      <c r="Z143" s="282"/>
      <c r="AA143" s="282"/>
      <c r="AB143" s="283"/>
      <c r="AC143" s="283"/>
      <c r="AD143" s="283"/>
      <c r="AE143" s="282"/>
      <c r="AG143" s="272"/>
      <c r="AH143" s="272"/>
      <c r="AI143" s="272"/>
      <c r="AJ143" s="272"/>
      <c r="AK143" s="272"/>
      <c r="AL143" s="272"/>
      <c r="AM143" s="272"/>
      <c r="AN143" s="272"/>
      <c r="AO143" s="272"/>
      <c r="AP143" s="272"/>
      <c r="AQ143" s="272"/>
      <c r="AR143" s="272"/>
    </row>
    <row r="144" spans="1:46" ht="15">
      <c r="A144" s="441"/>
      <c r="B144" s="457"/>
      <c r="C144" s="444"/>
      <c r="D144" s="445"/>
      <c r="E144" s="445"/>
      <c r="F144" s="445"/>
      <c r="G144" s="445"/>
      <c r="H144" s="445"/>
      <c r="I144" s="444"/>
      <c r="J144" s="444"/>
      <c r="K144" s="445"/>
      <c r="L144" s="445"/>
      <c r="M144" s="445"/>
      <c r="N144" s="444"/>
      <c r="O144" s="444"/>
      <c r="P144" s="489"/>
      <c r="Q144" s="56"/>
      <c r="R144" s="248"/>
      <c r="S144" s="249"/>
      <c r="T144" s="280"/>
      <c r="U144" s="281"/>
      <c r="V144" s="281"/>
      <c r="W144" s="281"/>
      <c r="X144" s="281"/>
      <c r="Y144" s="281"/>
      <c r="Z144" s="280"/>
      <c r="AA144" s="280"/>
      <c r="AB144" s="281"/>
      <c r="AC144" s="281"/>
      <c r="AD144" s="281"/>
      <c r="AE144" s="280"/>
      <c r="AG144" s="334"/>
      <c r="AH144" s="266"/>
      <c r="AI144" s="266"/>
      <c r="AJ144" s="266"/>
      <c r="AK144" s="266"/>
      <c r="AL144" s="266"/>
      <c r="AM144" s="266"/>
      <c r="AN144" s="266"/>
      <c r="AO144" s="266"/>
      <c r="AP144" s="266"/>
      <c r="AQ144" s="266"/>
      <c r="AR144" s="266"/>
    </row>
    <row r="145" spans="1:46" ht="15">
      <c r="A145" s="441"/>
      <c r="B145" s="457"/>
      <c r="C145" s="444"/>
      <c r="D145" s="445"/>
      <c r="E145" s="445"/>
      <c r="F145" s="445"/>
      <c r="G145" s="445"/>
      <c r="H145" s="445"/>
      <c r="I145" s="444"/>
      <c r="J145" s="444"/>
      <c r="K145" s="445"/>
      <c r="L145" s="445"/>
      <c r="M145" s="445"/>
      <c r="N145" s="444"/>
      <c r="O145" s="444"/>
      <c r="P145" s="489"/>
      <c r="Q145" s="56"/>
      <c r="R145" s="250"/>
      <c r="S145" s="251"/>
      <c r="T145" s="282"/>
      <c r="U145" s="283"/>
      <c r="V145" s="283"/>
      <c r="W145" s="283"/>
      <c r="X145" s="283"/>
      <c r="Y145" s="283"/>
      <c r="Z145" s="282"/>
      <c r="AA145" s="282"/>
      <c r="AB145" s="283"/>
      <c r="AC145" s="283"/>
      <c r="AD145" s="283"/>
      <c r="AE145" s="282"/>
      <c r="AG145" s="268"/>
      <c r="AH145" s="268"/>
      <c r="AI145" s="268"/>
      <c r="AJ145" s="268"/>
      <c r="AK145" s="268"/>
      <c r="AL145" s="268"/>
      <c r="AM145" s="268"/>
      <c r="AN145" s="268"/>
      <c r="AO145" s="268"/>
      <c r="AP145" s="268"/>
      <c r="AQ145" s="268"/>
      <c r="AR145" s="268"/>
    </row>
    <row r="146" spans="1:46" ht="15">
      <c r="A146" s="441"/>
      <c r="B146" s="457"/>
      <c r="C146" s="444"/>
      <c r="D146" s="445"/>
      <c r="E146" s="445"/>
      <c r="F146" s="445"/>
      <c r="G146" s="445"/>
      <c r="H146" s="445"/>
      <c r="I146" s="444"/>
      <c r="J146" s="444"/>
      <c r="K146" s="445"/>
      <c r="L146" s="445"/>
      <c r="M146" s="445"/>
      <c r="N146" s="444"/>
      <c r="O146" s="444"/>
      <c r="P146" s="489"/>
      <c r="Q146" s="56"/>
      <c r="R146" s="248"/>
      <c r="S146" s="249"/>
      <c r="T146" s="280"/>
      <c r="U146" s="281"/>
      <c r="V146" s="281"/>
      <c r="W146" s="281"/>
      <c r="X146" s="281"/>
      <c r="Y146" s="281"/>
      <c r="Z146" s="280"/>
      <c r="AA146" s="280"/>
      <c r="AB146" s="281"/>
      <c r="AC146" s="281"/>
      <c r="AD146" s="281"/>
      <c r="AE146" s="280"/>
      <c r="AG146" s="334"/>
      <c r="AH146" s="266"/>
      <c r="AI146" s="266"/>
      <c r="AJ146" s="266"/>
      <c r="AK146" s="266"/>
      <c r="AL146" s="266"/>
      <c r="AM146" s="266"/>
      <c r="AN146" s="266"/>
      <c r="AO146" s="266"/>
      <c r="AP146" s="266"/>
      <c r="AQ146" s="266"/>
      <c r="AR146" s="266"/>
    </row>
    <row r="147" spans="1:46" ht="15">
      <c r="A147" s="441"/>
      <c r="B147" s="457"/>
      <c r="C147" s="444"/>
      <c r="D147" s="445"/>
      <c r="E147" s="445"/>
      <c r="F147" s="445"/>
      <c r="G147" s="445"/>
      <c r="H147" s="445"/>
      <c r="I147" s="444"/>
      <c r="J147" s="444"/>
      <c r="K147" s="445"/>
      <c r="L147" s="445"/>
      <c r="M147" s="445"/>
      <c r="N147" s="444"/>
      <c r="O147" s="444"/>
      <c r="P147" s="489"/>
      <c r="Q147" s="56"/>
      <c r="R147" s="250"/>
      <c r="S147" s="251"/>
      <c r="T147" s="282"/>
      <c r="U147" s="283"/>
      <c r="V147" s="283"/>
      <c r="W147" s="283"/>
      <c r="X147" s="283"/>
      <c r="Y147" s="283"/>
      <c r="Z147" s="282"/>
      <c r="AA147" s="282"/>
      <c r="AB147" s="283"/>
      <c r="AC147" s="283"/>
      <c r="AD147" s="283"/>
      <c r="AE147" s="282"/>
      <c r="AG147" s="272"/>
      <c r="AH147" s="272"/>
      <c r="AI147" s="272"/>
      <c r="AJ147" s="272"/>
      <c r="AK147" s="272"/>
      <c r="AL147" s="805"/>
      <c r="AM147" s="272"/>
      <c r="AN147" s="272"/>
      <c r="AO147" s="272"/>
      <c r="AP147" s="272"/>
      <c r="AQ147" s="272"/>
      <c r="AR147" s="272"/>
    </row>
    <row r="148" spans="1:46" ht="15">
      <c r="A148" s="441"/>
      <c r="B148" s="457"/>
      <c r="C148" s="444"/>
      <c r="D148" s="445"/>
      <c r="E148" s="445"/>
      <c r="F148" s="445"/>
      <c r="G148" s="445"/>
      <c r="H148" s="445"/>
      <c r="I148" s="444"/>
      <c r="J148" s="444"/>
      <c r="K148" s="445"/>
      <c r="L148" s="445"/>
      <c r="M148" s="445"/>
      <c r="N148" s="444"/>
      <c r="O148" s="444"/>
      <c r="P148" s="489"/>
      <c r="Q148" s="56"/>
      <c r="R148" s="248"/>
      <c r="S148" s="249"/>
      <c r="T148" s="280"/>
      <c r="U148" s="281"/>
      <c r="V148" s="281"/>
      <c r="W148" s="281"/>
      <c r="X148" s="281"/>
      <c r="Y148" s="281"/>
      <c r="Z148" s="280"/>
      <c r="AA148" s="280"/>
      <c r="AB148" s="281"/>
      <c r="AC148" s="281"/>
      <c r="AD148" s="281"/>
      <c r="AE148" s="280"/>
      <c r="AG148" s="334"/>
      <c r="AH148" s="266"/>
      <c r="AI148" s="266"/>
      <c r="AJ148" s="266"/>
      <c r="AK148" s="266"/>
      <c r="AL148" s="266"/>
      <c r="AM148" s="266"/>
      <c r="AN148" s="266"/>
      <c r="AO148" s="266"/>
      <c r="AP148" s="266"/>
      <c r="AQ148" s="266"/>
      <c r="AR148" s="266"/>
    </row>
    <row r="149" spans="1:46" ht="15">
      <c r="A149" s="441"/>
      <c r="B149" s="457"/>
      <c r="C149" s="444"/>
      <c r="D149" s="445"/>
      <c r="E149" s="445"/>
      <c r="F149" s="445"/>
      <c r="G149" s="445"/>
      <c r="H149" s="445"/>
      <c r="I149" s="444"/>
      <c r="J149" s="444"/>
      <c r="K149" s="445"/>
      <c r="L149" s="445"/>
      <c r="M149" s="445"/>
      <c r="N149" s="444"/>
      <c r="O149" s="444"/>
      <c r="P149" s="489"/>
      <c r="Q149" s="56"/>
      <c r="R149" s="250"/>
      <c r="S149" s="251"/>
      <c r="T149" s="282"/>
      <c r="U149" s="283"/>
      <c r="V149" s="283"/>
      <c r="W149" s="283"/>
      <c r="X149" s="283"/>
      <c r="Y149" s="283"/>
      <c r="Z149" s="282"/>
      <c r="AA149" s="282"/>
      <c r="AB149" s="283"/>
      <c r="AC149" s="283"/>
      <c r="AD149" s="283"/>
      <c r="AE149" s="282"/>
      <c r="AG149" s="272"/>
      <c r="AH149" s="272"/>
      <c r="AI149" s="272"/>
      <c r="AJ149" s="272"/>
      <c r="AK149" s="272"/>
      <c r="AL149" s="272"/>
      <c r="AM149" s="272"/>
      <c r="AN149" s="272"/>
      <c r="AO149" s="272"/>
      <c r="AP149" s="272"/>
      <c r="AQ149" s="272"/>
      <c r="AR149" s="272"/>
    </row>
    <row r="150" spans="1:46" ht="15">
      <c r="A150" s="441"/>
      <c r="B150" s="457"/>
      <c r="C150" s="444"/>
      <c r="D150" s="445"/>
      <c r="E150" s="445"/>
      <c r="F150" s="445"/>
      <c r="G150" s="445"/>
      <c r="H150" s="445"/>
      <c r="I150" s="444"/>
      <c r="J150" s="444"/>
      <c r="K150" s="445"/>
      <c r="L150" s="445"/>
      <c r="M150" s="445"/>
      <c r="N150" s="444"/>
      <c r="O150" s="444"/>
      <c r="P150" s="489"/>
      <c r="Q150" s="56"/>
      <c r="R150" s="248"/>
      <c r="S150" s="249"/>
      <c r="T150" s="280"/>
      <c r="U150" s="281"/>
      <c r="V150" s="281"/>
      <c r="W150" s="281"/>
      <c r="X150" s="281"/>
      <c r="Y150" s="281"/>
      <c r="Z150" s="280"/>
      <c r="AA150" s="280"/>
      <c r="AB150" s="281"/>
      <c r="AC150" s="281"/>
      <c r="AD150" s="281"/>
      <c r="AE150" s="280"/>
      <c r="AG150" s="334"/>
      <c r="AH150" s="266"/>
      <c r="AI150" s="266"/>
      <c r="AJ150" s="266"/>
      <c r="AK150" s="266"/>
      <c r="AL150" s="266"/>
      <c r="AM150" s="266"/>
      <c r="AN150" s="266"/>
      <c r="AO150" s="266"/>
      <c r="AP150" s="266"/>
      <c r="AQ150" s="266"/>
      <c r="AR150" s="266"/>
    </row>
    <row r="151" spans="1:46" ht="15">
      <c r="A151" s="441"/>
      <c r="B151" s="457"/>
      <c r="C151" s="444"/>
      <c r="D151" s="445"/>
      <c r="E151" s="445"/>
      <c r="F151" s="445"/>
      <c r="G151" s="445"/>
      <c r="H151" s="445"/>
      <c r="I151" s="444"/>
      <c r="J151" s="444"/>
      <c r="K151" s="445"/>
      <c r="L151" s="445"/>
      <c r="M151" s="445"/>
      <c r="N151" s="444"/>
      <c r="O151" s="444"/>
      <c r="P151" s="489"/>
      <c r="Q151" s="56"/>
      <c r="R151" s="250"/>
      <c r="S151" s="251"/>
      <c r="T151" s="282"/>
      <c r="U151" s="283"/>
      <c r="V151" s="283"/>
      <c r="W151" s="283"/>
      <c r="X151" s="283"/>
      <c r="Y151" s="283"/>
      <c r="Z151" s="282"/>
      <c r="AA151" s="282"/>
      <c r="AB151" s="283"/>
      <c r="AC151" s="283"/>
      <c r="AD151" s="283"/>
      <c r="AE151" s="282"/>
      <c r="AG151" s="272"/>
      <c r="AH151" s="272"/>
      <c r="AI151" s="272"/>
      <c r="AJ151" s="272"/>
      <c r="AK151" s="272"/>
      <c r="AL151" s="272"/>
      <c r="AM151" s="272"/>
      <c r="AN151" s="272"/>
      <c r="AO151" s="272"/>
      <c r="AP151" s="272"/>
      <c r="AQ151" s="272"/>
      <c r="AR151" s="272"/>
    </row>
    <row r="152" spans="1:46" ht="15">
      <c r="A152" s="441"/>
      <c r="B152" s="457"/>
      <c r="C152" s="444"/>
      <c r="D152" s="445"/>
      <c r="E152" s="445"/>
      <c r="F152" s="445"/>
      <c r="G152" s="445"/>
      <c r="H152" s="445"/>
      <c r="I152" s="444"/>
      <c r="J152" s="444"/>
      <c r="K152" s="445"/>
      <c r="L152" s="445"/>
      <c r="M152" s="445"/>
      <c r="N152" s="444"/>
      <c r="O152" s="444"/>
      <c r="P152" s="489"/>
      <c r="Q152" s="56"/>
      <c r="R152" s="248"/>
      <c r="S152" s="249"/>
      <c r="T152" s="280"/>
      <c r="U152" s="281"/>
      <c r="V152" s="281"/>
      <c r="W152" s="281"/>
      <c r="X152" s="281"/>
      <c r="Y152" s="281"/>
      <c r="Z152" s="280"/>
      <c r="AA152" s="280"/>
      <c r="AB152" s="281"/>
      <c r="AC152" s="281"/>
      <c r="AD152" s="281"/>
      <c r="AE152" s="280"/>
      <c r="AG152" s="334"/>
      <c r="AH152" s="266"/>
      <c r="AI152" s="266"/>
      <c r="AJ152" s="266"/>
      <c r="AK152" s="266"/>
      <c r="AL152" s="266"/>
      <c r="AM152" s="266"/>
      <c r="AN152" s="266"/>
      <c r="AO152" s="266"/>
      <c r="AP152" s="266"/>
      <c r="AQ152" s="266"/>
      <c r="AR152" s="266"/>
    </row>
    <row r="153" spans="1:46" ht="15">
      <c r="A153" s="441"/>
      <c r="B153" s="457"/>
      <c r="C153" s="444"/>
      <c r="D153" s="445"/>
      <c r="E153" s="445"/>
      <c r="F153" s="445"/>
      <c r="G153" s="445"/>
      <c r="H153" s="445"/>
      <c r="I153" s="444"/>
      <c r="J153" s="444"/>
      <c r="K153" s="445"/>
      <c r="L153" s="445"/>
      <c r="M153" s="445"/>
      <c r="N153" s="444"/>
      <c r="O153" s="444"/>
      <c r="P153" s="489"/>
      <c r="Q153" s="56"/>
      <c r="R153" s="250"/>
      <c r="S153" s="251"/>
      <c r="T153" s="282"/>
      <c r="U153" s="283"/>
      <c r="V153" s="283"/>
      <c r="W153" s="283"/>
      <c r="X153" s="283"/>
      <c r="Y153" s="283"/>
      <c r="Z153" s="282"/>
      <c r="AA153" s="282"/>
      <c r="AB153" s="283"/>
      <c r="AC153" s="283"/>
      <c r="AD153" s="283"/>
      <c r="AE153" s="282"/>
      <c r="AG153" s="272"/>
      <c r="AH153" s="272"/>
      <c r="AI153" s="272"/>
      <c r="AJ153" s="272"/>
      <c r="AK153" s="805"/>
      <c r="AL153" s="805"/>
      <c r="AM153" s="272"/>
      <c r="AN153" s="272"/>
      <c r="AO153" s="272"/>
      <c r="AP153" s="272"/>
      <c r="AQ153" s="272"/>
      <c r="AR153" s="272"/>
      <c r="AT153" s="51"/>
    </row>
    <row r="154" spans="1:46" ht="15">
      <c r="A154" s="441"/>
      <c r="B154" s="457"/>
      <c r="C154" s="444"/>
      <c r="D154" s="445"/>
      <c r="E154" s="445"/>
      <c r="F154" s="445"/>
      <c r="G154" s="445"/>
      <c r="H154" s="445"/>
      <c r="I154" s="444"/>
      <c r="J154" s="444"/>
      <c r="K154" s="445"/>
      <c r="L154" s="445"/>
      <c r="M154" s="445"/>
      <c r="N154" s="444"/>
      <c r="O154" s="444"/>
      <c r="P154" s="489"/>
      <c r="Q154" s="56"/>
      <c r="R154" s="248"/>
      <c r="S154" s="249"/>
      <c r="T154" s="280"/>
      <c r="U154" s="281"/>
      <c r="V154" s="281"/>
      <c r="W154" s="281"/>
      <c r="X154" s="281"/>
      <c r="Y154" s="281"/>
      <c r="Z154" s="280"/>
      <c r="AA154" s="280"/>
      <c r="AB154" s="281"/>
      <c r="AC154" s="281"/>
      <c r="AD154" s="281"/>
      <c r="AE154" s="280"/>
      <c r="AG154" s="334"/>
      <c r="AH154" s="266"/>
      <c r="AI154" s="266"/>
      <c r="AJ154" s="266"/>
      <c r="AK154" s="266"/>
      <c r="AL154" s="266"/>
      <c r="AM154" s="266"/>
      <c r="AN154" s="266"/>
      <c r="AO154" s="266"/>
      <c r="AP154" s="266"/>
      <c r="AQ154" s="266"/>
      <c r="AR154" s="266"/>
    </row>
    <row r="155" spans="1:46" ht="15">
      <c r="A155" s="441"/>
      <c r="B155" s="457"/>
      <c r="C155" s="444"/>
      <c r="D155" s="445"/>
      <c r="E155" s="445"/>
      <c r="F155" s="445"/>
      <c r="G155" s="445"/>
      <c r="H155" s="445"/>
      <c r="I155" s="444"/>
      <c r="J155" s="444"/>
      <c r="K155" s="445"/>
      <c r="L155" s="445"/>
      <c r="M155" s="445"/>
      <c r="N155" s="444"/>
      <c r="O155" s="444"/>
      <c r="P155" s="489"/>
      <c r="Q155" s="56"/>
      <c r="R155" s="250"/>
      <c r="S155" s="251"/>
      <c r="T155" s="282"/>
      <c r="U155" s="283"/>
      <c r="V155" s="283"/>
      <c r="W155" s="283"/>
      <c r="X155" s="283"/>
      <c r="Y155" s="283"/>
      <c r="Z155" s="282"/>
      <c r="AA155" s="282"/>
      <c r="AB155" s="283"/>
      <c r="AC155" s="283"/>
      <c r="AD155" s="283"/>
      <c r="AE155" s="282"/>
      <c r="AG155" s="272"/>
      <c r="AH155" s="272"/>
      <c r="AI155" s="272"/>
      <c r="AJ155" s="272"/>
      <c r="AK155" s="272"/>
      <c r="AL155" s="805"/>
      <c r="AM155" s="272"/>
      <c r="AN155" s="272"/>
      <c r="AO155" s="272"/>
      <c r="AP155" s="272"/>
      <c r="AQ155" s="272"/>
      <c r="AR155" s="272"/>
    </row>
    <row r="156" spans="1:46" ht="15">
      <c r="A156" s="441"/>
      <c r="B156" s="457"/>
      <c r="C156" s="444"/>
      <c r="D156" s="445"/>
      <c r="E156" s="445"/>
      <c r="F156" s="445"/>
      <c r="G156" s="445"/>
      <c r="H156" s="445"/>
      <c r="I156" s="444"/>
      <c r="J156" s="444"/>
      <c r="K156" s="445"/>
      <c r="L156" s="445"/>
      <c r="M156" s="445"/>
      <c r="N156" s="444"/>
      <c r="O156" s="444"/>
      <c r="P156" s="489"/>
      <c r="Q156" s="56"/>
      <c r="R156" s="248"/>
      <c r="S156" s="249"/>
      <c r="T156" s="280"/>
      <c r="U156" s="281"/>
      <c r="V156" s="281"/>
      <c r="W156" s="281"/>
      <c r="X156" s="281"/>
      <c r="Y156" s="281"/>
      <c r="Z156" s="280"/>
      <c r="AA156" s="280"/>
      <c r="AB156" s="281"/>
      <c r="AC156" s="281"/>
      <c r="AD156" s="281"/>
      <c r="AE156" s="280"/>
      <c r="AG156" s="334"/>
      <c r="AH156" s="266"/>
      <c r="AI156" s="266"/>
      <c r="AJ156" s="266"/>
      <c r="AK156" s="266"/>
      <c r="AL156" s="266"/>
      <c r="AM156" s="266"/>
      <c r="AN156" s="266"/>
      <c r="AO156" s="266"/>
      <c r="AP156" s="266"/>
      <c r="AQ156" s="266"/>
      <c r="AR156" s="266"/>
    </row>
    <row r="157" spans="1:46" ht="15">
      <c r="A157" s="441"/>
      <c r="B157" s="457"/>
      <c r="C157" s="444"/>
      <c r="D157" s="445"/>
      <c r="E157" s="445"/>
      <c r="F157" s="445"/>
      <c r="G157" s="445"/>
      <c r="H157" s="445"/>
      <c r="I157" s="444"/>
      <c r="J157" s="444"/>
      <c r="K157" s="445"/>
      <c r="L157" s="445"/>
      <c r="M157" s="445"/>
      <c r="N157" s="444"/>
      <c r="O157" s="444"/>
      <c r="P157" s="489"/>
      <c r="Q157" s="56"/>
      <c r="R157" s="250"/>
      <c r="S157" s="251"/>
      <c r="T157" s="282"/>
      <c r="U157" s="283"/>
      <c r="V157" s="283"/>
      <c r="W157" s="283"/>
      <c r="X157" s="283"/>
      <c r="Y157" s="283"/>
      <c r="Z157" s="282"/>
      <c r="AA157" s="282"/>
      <c r="AB157" s="283"/>
      <c r="AC157" s="283"/>
      <c r="AD157" s="283"/>
      <c r="AE157" s="282"/>
      <c r="AG157" s="272"/>
      <c r="AH157" s="272"/>
      <c r="AI157" s="272"/>
      <c r="AJ157" s="272"/>
      <c r="AK157" s="272"/>
      <c r="AL157" s="272"/>
      <c r="AM157" s="272"/>
      <c r="AN157" s="272"/>
      <c r="AO157" s="272"/>
      <c r="AP157" s="272"/>
      <c r="AQ157" s="272"/>
      <c r="AR157" s="272"/>
    </row>
    <row r="158" spans="1:46" ht="15">
      <c r="A158" s="441"/>
      <c r="B158" s="457"/>
      <c r="C158" s="444"/>
      <c r="D158" s="445"/>
      <c r="E158" s="445"/>
      <c r="F158" s="445"/>
      <c r="G158" s="445"/>
      <c r="H158" s="445"/>
      <c r="I158" s="444"/>
      <c r="J158" s="444"/>
      <c r="K158" s="445"/>
      <c r="L158" s="445"/>
      <c r="M158" s="445"/>
      <c r="N158" s="444"/>
      <c r="O158" s="444"/>
      <c r="P158" s="489"/>
      <c r="Q158" s="56"/>
      <c r="R158" s="248"/>
      <c r="S158" s="249"/>
      <c r="T158" s="280"/>
      <c r="U158" s="281"/>
      <c r="V158" s="281"/>
      <c r="W158" s="281"/>
      <c r="X158" s="281"/>
      <c r="Y158" s="281"/>
      <c r="Z158" s="280"/>
      <c r="AA158" s="280"/>
      <c r="AB158" s="281"/>
      <c r="AC158" s="281"/>
      <c r="AD158" s="281"/>
      <c r="AE158" s="280"/>
      <c r="AG158" s="334"/>
      <c r="AH158" s="195"/>
      <c r="AI158" s="195"/>
      <c r="AJ158" s="195"/>
      <c r="AK158" s="195"/>
      <c r="AL158" s="195"/>
      <c r="AM158" s="195"/>
      <c r="AN158" s="195"/>
      <c r="AO158" s="195"/>
      <c r="AP158" s="195"/>
      <c r="AQ158" s="195"/>
      <c r="AR158" s="195"/>
    </row>
    <row r="159" spans="1:46" ht="15.75" thickBot="1">
      <c r="A159" s="441"/>
      <c r="B159" s="457"/>
      <c r="C159" s="444"/>
      <c r="D159" s="445"/>
      <c r="E159" s="445"/>
      <c r="F159" s="445"/>
      <c r="G159" s="445"/>
      <c r="H159" s="445"/>
      <c r="I159" s="444"/>
      <c r="J159" s="444"/>
      <c r="K159" s="445"/>
      <c r="L159" s="445"/>
      <c r="M159" s="445"/>
      <c r="N159" s="444"/>
      <c r="O159" s="444"/>
      <c r="P159" s="489"/>
      <c r="Q159" s="56"/>
      <c r="R159" s="255"/>
      <c r="S159" s="256"/>
      <c r="T159" s="284"/>
      <c r="U159" s="285"/>
      <c r="V159" s="285"/>
      <c r="W159" s="285"/>
      <c r="X159" s="285"/>
      <c r="Y159" s="285"/>
      <c r="Z159" s="284"/>
      <c r="AA159" s="284"/>
      <c r="AB159" s="285"/>
      <c r="AC159" s="285"/>
      <c r="AD159" s="285"/>
      <c r="AE159" s="284"/>
      <c r="AF159" s="427"/>
      <c r="AG159" s="273"/>
      <c r="AH159" s="273"/>
      <c r="AI159" s="273"/>
      <c r="AJ159" s="273"/>
      <c r="AK159" s="273"/>
      <c r="AL159" s="273"/>
      <c r="AM159" s="273"/>
      <c r="AN159" s="273"/>
      <c r="AO159" s="273"/>
      <c r="AP159" s="273"/>
      <c r="AQ159" s="273"/>
      <c r="AR159" s="273"/>
    </row>
    <row r="160" spans="1:46" ht="15">
      <c r="A160" s="432"/>
      <c r="B160" s="431"/>
      <c r="C160" s="428"/>
      <c r="D160" s="429"/>
      <c r="E160" s="429"/>
      <c r="F160" s="429"/>
      <c r="G160" s="429"/>
      <c r="H160" s="429"/>
      <c r="I160" s="428"/>
      <c r="J160" s="428"/>
      <c r="K160" s="429"/>
      <c r="L160" s="429"/>
      <c r="M160" s="429"/>
      <c r="N160" s="428"/>
      <c r="O160" s="428"/>
      <c r="P160" s="430"/>
      <c r="Q160" s="56"/>
      <c r="R160" s="248"/>
      <c r="S160" s="249"/>
      <c r="T160" s="280"/>
      <c r="U160" s="281"/>
      <c r="V160" s="281"/>
      <c r="W160" s="281"/>
      <c r="X160" s="281"/>
      <c r="Y160" s="281"/>
      <c r="Z160" s="280"/>
      <c r="AA160" s="280"/>
      <c r="AB160" s="281"/>
      <c r="AC160" s="281"/>
      <c r="AD160" s="281"/>
      <c r="AE160" s="280"/>
      <c r="AG160" s="265"/>
      <c r="AH160" s="266"/>
      <c r="AI160" s="266"/>
      <c r="AJ160" s="266"/>
      <c r="AK160" s="266"/>
      <c r="AL160" s="266"/>
      <c r="AM160" s="266"/>
      <c r="AN160" s="266"/>
      <c r="AO160" s="266"/>
      <c r="AP160" s="266"/>
      <c r="AQ160" s="266"/>
      <c r="AR160" s="266"/>
    </row>
    <row r="161" spans="1:50" ht="15">
      <c r="A161" s="439"/>
      <c r="B161" s="457"/>
      <c r="C161" s="444"/>
      <c r="D161" s="445"/>
      <c r="E161" s="445"/>
      <c r="F161" s="445"/>
      <c r="G161" s="445"/>
      <c r="H161" s="445"/>
      <c r="I161" s="444"/>
      <c r="J161" s="444"/>
      <c r="K161" s="445"/>
      <c r="L161" s="445"/>
      <c r="M161" s="445"/>
      <c r="N161" s="444"/>
      <c r="O161" s="444"/>
      <c r="P161" s="489"/>
      <c r="Q161" s="56"/>
      <c r="R161" s="250"/>
      <c r="S161" s="251"/>
      <c r="T161" s="282"/>
      <c r="U161" s="283"/>
      <c r="V161" s="283"/>
      <c r="W161" s="283"/>
      <c r="X161" s="283"/>
      <c r="Y161" s="283"/>
      <c r="Z161" s="282"/>
      <c r="AA161" s="282"/>
      <c r="AB161" s="283"/>
      <c r="AC161" s="283"/>
      <c r="AD161" s="283"/>
      <c r="AE161" s="282"/>
      <c r="AG161" s="267"/>
      <c r="AH161" s="267"/>
      <c r="AI161" s="267"/>
      <c r="AJ161" s="267"/>
      <c r="AK161" s="267"/>
      <c r="AL161" s="267"/>
      <c r="AM161" s="267"/>
      <c r="AN161" s="267"/>
      <c r="AO161" s="267"/>
      <c r="AP161" s="267"/>
      <c r="AQ161" s="267"/>
      <c r="AR161" s="267"/>
      <c r="AT161" s="51"/>
      <c r="AX161" s="51"/>
    </row>
    <row r="162" spans="1:50" ht="15">
      <c r="A162" s="439"/>
      <c r="B162" s="457"/>
      <c r="C162" s="444"/>
      <c r="D162" s="445"/>
      <c r="E162" s="445"/>
      <c r="F162" s="445"/>
      <c r="G162" s="445"/>
      <c r="H162" s="445"/>
      <c r="I162" s="444"/>
      <c r="J162" s="444"/>
      <c r="K162" s="445"/>
      <c r="L162" s="445"/>
      <c r="M162" s="445"/>
      <c r="N162" s="444"/>
      <c r="O162" s="444"/>
      <c r="P162" s="489"/>
      <c r="Q162" s="56"/>
      <c r="R162" s="248"/>
      <c r="S162" s="249"/>
      <c r="T162" s="280"/>
      <c r="U162" s="281"/>
      <c r="V162" s="281"/>
      <c r="W162" s="281"/>
      <c r="X162" s="281"/>
      <c r="Y162" s="281"/>
      <c r="Z162" s="280"/>
      <c r="AA162" s="280"/>
      <c r="AB162" s="281"/>
      <c r="AC162" s="281"/>
      <c r="AD162" s="281"/>
      <c r="AE162" s="280"/>
      <c r="AG162" s="334"/>
      <c r="AH162" s="266"/>
      <c r="AI162" s="266"/>
      <c r="AJ162" s="266"/>
      <c r="AK162" s="266"/>
      <c r="AL162" s="266"/>
      <c r="AM162" s="266"/>
      <c r="AN162" s="266"/>
      <c r="AO162" s="266"/>
      <c r="AP162" s="266"/>
      <c r="AQ162" s="266"/>
      <c r="AR162" s="266"/>
    </row>
    <row r="163" spans="1:50" ht="15">
      <c r="A163" s="439"/>
      <c r="B163" s="457"/>
      <c r="C163" s="444"/>
      <c r="D163" s="445"/>
      <c r="E163" s="445"/>
      <c r="F163" s="445"/>
      <c r="G163" s="445"/>
      <c r="H163" s="445"/>
      <c r="I163" s="444"/>
      <c r="J163" s="444"/>
      <c r="K163" s="445"/>
      <c r="L163" s="445"/>
      <c r="M163" s="445"/>
      <c r="N163" s="444"/>
      <c r="O163" s="444"/>
      <c r="P163" s="489"/>
      <c r="Q163" s="56"/>
      <c r="R163" s="250"/>
      <c r="S163" s="251"/>
      <c r="T163" s="282"/>
      <c r="U163" s="283"/>
      <c r="V163" s="283"/>
      <c r="W163" s="283"/>
      <c r="X163" s="283"/>
      <c r="Y163" s="283"/>
      <c r="Z163" s="282"/>
      <c r="AA163" s="282"/>
      <c r="AB163" s="283"/>
      <c r="AC163" s="283"/>
      <c r="AD163" s="283"/>
      <c r="AE163" s="282"/>
      <c r="AG163" s="272"/>
      <c r="AH163" s="272"/>
      <c r="AI163" s="272"/>
      <c r="AJ163" s="272"/>
      <c r="AK163" s="272"/>
      <c r="AL163" s="272"/>
      <c r="AM163" s="272"/>
      <c r="AN163" s="272"/>
      <c r="AO163" s="272"/>
      <c r="AP163" s="272"/>
      <c r="AQ163" s="272"/>
      <c r="AR163" s="272"/>
    </row>
    <row r="164" spans="1:50" ht="15">
      <c r="A164" s="439"/>
      <c r="B164" s="457"/>
      <c r="C164" s="444"/>
      <c r="D164" s="445"/>
      <c r="E164" s="445"/>
      <c r="F164" s="445"/>
      <c r="G164" s="445"/>
      <c r="H164" s="445"/>
      <c r="I164" s="444"/>
      <c r="J164" s="444"/>
      <c r="K164" s="445"/>
      <c r="L164" s="445"/>
      <c r="M164" s="445"/>
      <c r="N164" s="444"/>
      <c r="O164" s="444"/>
      <c r="P164" s="489"/>
      <c r="Q164" s="56"/>
      <c r="R164" s="248"/>
      <c r="S164" s="249"/>
      <c r="T164" s="280"/>
      <c r="U164" s="281"/>
      <c r="V164" s="281"/>
      <c r="W164" s="281"/>
      <c r="X164" s="281"/>
      <c r="Y164" s="281"/>
      <c r="Z164" s="280"/>
      <c r="AA164" s="280"/>
      <c r="AB164" s="281"/>
      <c r="AC164" s="281"/>
      <c r="AD164" s="281"/>
      <c r="AE164" s="280"/>
      <c r="AG164" s="334"/>
      <c r="AH164" s="266"/>
      <c r="AI164" s="266"/>
      <c r="AJ164" s="266"/>
      <c r="AK164" s="266"/>
      <c r="AL164" s="266"/>
      <c r="AM164" s="266"/>
      <c r="AN164" s="266"/>
      <c r="AO164" s="266"/>
      <c r="AP164" s="266"/>
      <c r="AQ164" s="266"/>
      <c r="AR164" s="266"/>
    </row>
    <row r="165" spans="1:50" ht="15">
      <c r="A165" s="439"/>
      <c r="B165" s="457"/>
      <c r="C165" s="444"/>
      <c r="D165" s="445"/>
      <c r="E165" s="445"/>
      <c r="F165" s="445"/>
      <c r="G165" s="445"/>
      <c r="H165" s="445"/>
      <c r="I165" s="444"/>
      <c r="J165" s="444"/>
      <c r="K165" s="445"/>
      <c r="L165" s="445"/>
      <c r="M165" s="445"/>
      <c r="N165" s="444"/>
      <c r="O165" s="444"/>
      <c r="P165" s="489"/>
      <c r="Q165" s="56"/>
      <c r="R165" s="250"/>
      <c r="S165" s="251"/>
      <c r="T165" s="282"/>
      <c r="U165" s="283"/>
      <c r="V165" s="283"/>
      <c r="W165" s="283"/>
      <c r="X165" s="283"/>
      <c r="Y165" s="283"/>
      <c r="Z165" s="282"/>
      <c r="AA165" s="282"/>
      <c r="AB165" s="283"/>
      <c r="AC165" s="283"/>
      <c r="AD165" s="283"/>
      <c r="AE165" s="282"/>
      <c r="AG165" s="272"/>
      <c r="AH165" s="272"/>
      <c r="AI165" s="272"/>
      <c r="AJ165" s="272"/>
      <c r="AK165" s="272"/>
      <c r="AL165" s="272"/>
      <c r="AM165" s="272"/>
      <c r="AN165" s="272"/>
      <c r="AO165" s="272"/>
      <c r="AP165" s="272"/>
      <c r="AQ165" s="272"/>
      <c r="AR165" s="272"/>
    </row>
    <row r="166" spans="1:50" ht="15">
      <c r="A166" s="439"/>
      <c r="B166" s="457"/>
      <c r="C166" s="444"/>
      <c r="D166" s="445"/>
      <c r="E166" s="445"/>
      <c r="F166" s="445"/>
      <c r="G166" s="445"/>
      <c r="H166" s="445"/>
      <c r="I166" s="444"/>
      <c r="J166" s="444"/>
      <c r="K166" s="445"/>
      <c r="L166" s="445"/>
      <c r="M166" s="445"/>
      <c r="N166" s="444"/>
      <c r="O166" s="444"/>
      <c r="P166" s="489"/>
      <c r="Q166" s="56"/>
      <c r="R166" s="248"/>
      <c r="S166" s="249"/>
      <c r="T166" s="280"/>
      <c r="U166" s="281"/>
      <c r="V166" s="281"/>
      <c r="W166" s="281"/>
      <c r="X166" s="281"/>
      <c r="Y166" s="281"/>
      <c r="Z166" s="280"/>
      <c r="AA166" s="280"/>
      <c r="AB166" s="281"/>
      <c r="AC166" s="281"/>
      <c r="AD166" s="281"/>
      <c r="AE166" s="280"/>
      <c r="AG166" s="334"/>
      <c r="AH166" s="266"/>
      <c r="AI166" s="266"/>
      <c r="AJ166" s="266"/>
      <c r="AK166" s="266"/>
      <c r="AL166" s="266"/>
      <c r="AM166" s="266"/>
      <c r="AN166" s="266"/>
      <c r="AO166" s="266"/>
      <c r="AP166" s="266"/>
      <c r="AQ166" s="266"/>
      <c r="AR166" s="266"/>
    </row>
    <row r="167" spans="1:50" ht="15">
      <c r="A167" s="439"/>
      <c r="B167" s="457"/>
      <c r="C167" s="444"/>
      <c r="D167" s="445"/>
      <c r="E167" s="445"/>
      <c r="F167" s="445"/>
      <c r="G167" s="445"/>
      <c r="H167" s="445"/>
      <c r="I167" s="444"/>
      <c r="J167" s="444"/>
      <c r="K167" s="445"/>
      <c r="L167" s="445"/>
      <c r="M167" s="445"/>
      <c r="N167" s="444"/>
      <c r="O167" s="444"/>
      <c r="P167" s="489"/>
      <c r="Q167" s="56"/>
      <c r="R167" s="250"/>
      <c r="S167" s="251"/>
      <c r="T167" s="282"/>
      <c r="U167" s="283"/>
      <c r="V167" s="283"/>
      <c r="W167" s="283"/>
      <c r="X167" s="283"/>
      <c r="Y167" s="283"/>
      <c r="Z167" s="282"/>
      <c r="AA167" s="282"/>
      <c r="AB167" s="283"/>
      <c r="AC167" s="283"/>
      <c r="AD167" s="283"/>
      <c r="AE167" s="282"/>
      <c r="AG167" s="268"/>
      <c r="AH167" s="268"/>
      <c r="AI167" s="268"/>
      <c r="AJ167" s="268"/>
      <c r="AK167" s="268"/>
      <c r="AL167" s="268"/>
      <c r="AM167" s="268"/>
      <c r="AN167" s="268"/>
      <c r="AO167" s="268"/>
      <c r="AP167" s="268"/>
      <c r="AQ167" s="268"/>
      <c r="AR167" s="268"/>
    </row>
    <row r="168" spans="1:50" ht="15">
      <c r="A168" s="439"/>
      <c r="B168" s="457"/>
      <c r="C168" s="444"/>
      <c r="D168" s="445"/>
      <c r="E168" s="445"/>
      <c r="F168" s="445"/>
      <c r="G168" s="445"/>
      <c r="H168" s="445"/>
      <c r="I168" s="444"/>
      <c r="J168" s="444"/>
      <c r="K168" s="445"/>
      <c r="L168" s="445"/>
      <c r="M168" s="445"/>
      <c r="N168" s="444"/>
      <c r="O168" s="444"/>
      <c r="P168" s="489"/>
      <c r="Q168" s="56"/>
      <c r="R168" s="248"/>
      <c r="S168" s="249"/>
      <c r="T168" s="280"/>
      <c r="U168" s="281"/>
      <c r="V168" s="281"/>
      <c r="W168" s="281"/>
      <c r="X168" s="281"/>
      <c r="Y168" s="281"/>
      <c r="Z168" s="280"/>
      <c r="AA168" s="280"/>
      <c r="AB168" s="281"/>
      <c r="AC168" s="281"/>
      <c r="AD168" s="281"/>
      <c r="AE168" s="280"/>
      <c r="AG168" s="334"/>
      <c r="AH168" s="266"/>
      <c r="AI168" s="266"/>
      <c r="AJ168" s="266"/>
      <c r="AK168" s="266"/>
      <c r="AL168" s="266"/>
      <c r="AM168" s="266"/>
      <c r="AN168" s="266"/>
      <c r="AO168" s="266"/>
      <c r="AP168" s="266"/>
      <c r="AQ168" s="266"/>
      <c r="AR168" s="266"/>
    </row>
    <row r="169" spans="1:50" ht="15">
      <c r="A169" s="439"/>
      <c r="B169" s="457"/>
      <c r="C169" s="444"/>
      <c r="D169" s="445"/>
      <c r="E169" s="445"/>
      <c r="F169" s="445"/>
      <c r="G169" s="445"/>
      <c r="H169" s="445"/>
      <c r="I169" s="444"/>
      <c r="J169" s="444"/>
      <c r="K169" s="445"/>
      <c r="L169" s="445"/>
      <c r="M169" s="445"/>
      <c r="N169" s="444"/>
      <c r="O169" s="444"/>
      <c r="P169" s="489"/>
      <c r="Q169" s="56"/>
      <c r="R169" s="250"/>
      <c r="S169" s="251"/>
      <c r="T169" s="282"/>
      <c r="U169" s="283"/>
      <c r="V169" s="283"/>
      <c r="W169" s="283"/>
      <c r="X169" s="283"/>
      <c r="Y169" s="283"/>
      <c r="Z169" s="282"/>
      <c r="AA169" s="282"/>
      <c r="AB169" s="283"/>
      <c r="AC169" s="283"/>
      <c r="AD169" s="283"/>
      <c r="AE169" s="282"/>
      <c r="AG169" s="272"/>
      <c r="AH169" s="272"/>
      <c r="AI169" s="272"/>
      <c r="AJ169" s="272"/>
      <c r="AK169" s="272"/>
      <c r="AL169" s="272"/>
      <c r="AM169" s="272"/>
      <c r="AN169" s="272"/>
      <c r="AO169" s="272"/>
      <c r="AP169" s="272"/>
      <c r="AQ169" s="272"/>
      <c r="AR169" s="272"/>
    </row>
    <row r="170" spans="1:50" ht="15">
      <c r="A170" s="439"/>
      <c r="B170" s="457"/>
      <c r="C170" s="444"/>
      <c r="D170" s="445"/>
      <c r="E170" s="445"/>
      <c r="F170" s="445"/>
      <c r="G170" s="445"/>
      <c r="H170" s="445"/>
      <c r="I170" s="444"/>
      <c r="J170" s="444"/>
      <c r="K170" s="445"/>
      <c r="L170" s="445"/>
      <c r="M170" s="445"/>
      <c r="N170" s="444"/>
      <c r="O170" s="444"/>
      <c r="P170" s="489"/>
      <c r="Q170" s="56"/>
      <c r="R170" s="248"/>
      <c r="S170" s="249"/>
      <c r="T170" s="280"/>
      <c r="U170" s="281"/>
      <c r="V170" s="281"/>
      <c r="W170" s="281"/>
      <c r="X170" s="281"/>
      <c r="Y170" s="281"/>
      <c r="Z170" s="280"/>
      <c r="AA170" s="280"/>
      <c r="AB170" s="281"/>
      <c r="AC170" s="281"/>
      <c r="AD170" s="281"/>
      <c r="AE170" s="280"/>
      <c r="AG170" s="334"/>
      <c r="AH170" s="266"/>
      <c r="AI170" s="266"/>
      <c r="AJ170" s="266"/>
      <c r="AK170" s="266"/>
      <c r="AL170" s="266"/>
      <c r="AM170" s="266"/>
      <c r="AN170" s="266"/>
      <c r="AO170" s="266"/>
      <c r="AP170" s="266"/>
      <c r="AQ170" s="266"/>
      <c r="AR170" s="266"/>
    </row>
    <row r="171" spans="1:50" ht="15">
      <c r="A171" s="439"/>
      <c r="B171" s="457"/>
      <c r="C171" s="444"/>
      <c r="D171" s="445"/>
      <c r="E171" s="445"/>
      <c r="F171" s="445"/>
      <c r="G171" s="445"/>
      <c r="H171" s="445"/>
      <c r="I171" s="444"/>
      <c r="J171" s="444"/>
      <c r="K171" s="445"/>
      <c r="L171" s="445"/>
      <c r="M171" s="445"/>
      <c r="N171" s="444"/>
      <c r="O171" s="444"/>
      <c r="P171" s="489"/>
      <c r="Q171" s="56"/>
      <c r="R171" s="250"/>
      <c r="S171" s="251"/>
      <c r="T171" s="282"/>
      <c r="U171" s="283"/>
      <c r="V171" s="283"/>
      <c r="W171" s="283"/>
      <c r="X171" s="283"/>
      <c r="Y171" s="283"/>
      <c r="Z171" s="282"/>
      <c r="AA171" s="282"/>
      <c r="AB171" s="283"/>
      <c r="AC171" s="283"/>
      <c r="AD171" s="283"/>
      <c r="AE171" s="282"/>
      <c r="AG171" s="272"/>
      <c r="AH171" s="272"/>
      <c r="AI171" s="272"/>
      <c r="AJ171" s="272"/>
      <c r="AK171" s="272"/>
      <c r="AL171" s="272"/>
      <c r="AM171" s="272"/>
      <c r="AN171" s="272"/>
      <c r="AO171" s="272"/>
      <c r="AP171" s="272"/>
      <c r="AQ171" s="272"/>
      <c r="AR171" s="272"/>
    </row>
    <row r="172" spans="1:50" ht="15">
      <c r="A172" s="439"/>
      <c r="B172" s="457"/>
      <c r="C172" s="444"/>
      <c r="D172" s="445"/>
      <c r="E172" s="445"/>
      <c r="F172" s="445"/>
      <c r="G172" s="445"/>
      <c r="H172" s="445"/>
      <c r="I172" s="444"/>
      <c r="J172" s="444"/>
      <c r="K172" s="445"/>
      <c r="L172" s="445"/>
      <c r="M172" s="445"/>
      <c r="N172" s="444"/>
      <c r="O172" s="444"/>
      <c r="P172" s="489"/>
      <c r="Q172" s="56"/>
      <c r="R172" s="248"/>
      <c r="S172" s="249"/>
      <c r="T172" s="280"/>
      <c r="U172" s="281"/>
      <c r="V172" s="281"/>
      <c r="W172" s="281"/>
      <c r="X172" s="281"/>
      <c r="Y172" s="281"/>
      <c r="Z172" s="280"/>
      <c r="AA172" s="280"/>
      <c r="AB172" s="281"/>
      <c r="AC172" s="281"/>
      <c r="AD172" s="281"/>
      <c r="AE172" s="280"/>
      <c r="AG172" s="334"/>
      <c r="AH172" s="266"/>
      <c r="AI172" s="266"/>
      <c r="AJ172" s="266"/>
      <c r="AK172" s="266"/>
      <c r="AL172" s="266"/>
      <c r="AM172" s="266"/>
      <c r="AN172" s="266"/>
      <c r="AO172" s="266"/>
      <c r="AP172" s="266"/>
      <c r="AQ172" s="266"/>
      <c r="AR172" s="266"/>
    </row>
    <row r="173" spans="1:50" ht="15">
      <c r="A173" s="439"/>
      <c r="B173" s="457"/>
      <c r="C173" s="444"/>
      <c r="D173" s="445"/>
      <c r="E173" s="445"/>
      <c r="F173" s="445"/>
      <c r="G173" s="445"/>
      <c r="H173" s="445"/>
      <c r="I173" s="444"/>
      <c r="J173" s="444"/>
      <c r="K173" s="445"/>
      <c r="L173" s="445"/>
      <c r="M173" s="445"/>
      <c r="N173" s="444"/>
      <c r="O173" s="444"/>
      <c r="P173" s="489"/>
      <c r="Q173" s="56"/>
      <c r="R173" s="250"/>
      <c r="S173" s="251"/>
      <c r="T173" s="282"/>
      <c r="U173" s="283"/>
      <c r="V173" s="283"/>
      <c r="W173" s="283"/>
      <c r="X173" s="283"/>
      <c r="Y173" s="283"/>
      <c r="Z173" s="282"/>
      <c r="AA173" s="282"/>
      <c r="AB173" s="283"/>
      <c r="AC173" s="283"/>
      <c r="AD173" s="283"/>
      <c r="AE173" s="282"/>
      <c r="AG173" s="272"/>
      <c r="AH173" s="272"/>
      <c r="AI173" s="272"/>
      <c r="AJ173" s="272"/>
      <c r="AK173" s="272"/>
      <c r="AL173" s="272"/>
      <c r="AM173" s="272"/>
      <c r="AN173" s="272"/>
      <c r="AO173" s="272"/>
      <c r="AP173" s="272"/>
      <c r="AQ173" s="272"/>
      <c r="AR173" s="272"/>
    </row>
    <row r="174" spans="1:50" ht="15">
      <c r="A174" s="439"/>
      <c r="B174" s="457"/>
      <c r="C174" s="444"/>
      <c r="D174" s="445"/>
      <c r="E174" s="445"/>
      <c r="F174" s="445"/>
      <c r="G174" s="445"/>
      <c r="H174" s="445"/>
      <c r="I174" s="444"/>
      <c r="J174" s="444"/>
      <c r="K174" s="445"/>
      <c r="L174" s="445"/>
      <c r="M174" s="445"/>
      <c r="N174" s="444"/>
      <c r="O174" s="444"/>
      <c r="P174" s="489"/>
      <c r="Q174" s="56"/>
      <c r="R174" s="248"/>
      <c r="S174" s="249"/>
      <c r="T174" s="280"/>
      <c r="U174" s="281"/>
      <c r="V174" s="281"/>
      <c r="W174" s="281"/>
      <c r="X174" s="281"/>
      <c r="Y174" s="281"/>
      <c r="Z174" s="280"/>
      <c r="AA174" s="280"/>
      <c r="AB174" s="281"/>
      <c r="AC174" s="281"/>
      <c r="AD174" s="281"/>
      <c r="AE174" s="280"/>
      <c r="AG174" s="334"/>
      <c r="AH174" s="266"/>
      <c r="AI174" s="266"/>
      <c r="AJ174" s="266"/>
      <c r="AK174" s="266"/>
      <c r="AL174" s="266"/>
      <c r="AM174" s="266"/>
      <c r="AN174" s="266"/>
      <c r="AO174" s="266"/>
      <c r="AP174" s="266"/>
      <c r="AQ174" s="266"/>
      <c r="AR174" s="266"/>
    </row>
    <row r="175" spans="1:50" ht="15">
      <c r="A175" s="439"/>
      <c r="B175" s="457"/>
      <c r="C175" s="444"/>
      <c r="D175" s="445"/>
      <c r="E175" s="445"/>
      <c r="F175" s="445"/>
      <c r="G175" s="445"/>
      <c r="H175" s="445"/>
      <c r="I175" s="444"/>
      <c r="J175" s="444"/>
      <c r="K175" s="445"/>
      <c r="L175" s="445"/>
      <c r="M175" s="445"/>
      <c r="N175" s="444"/>
      <c r="O175" s="444"/>
      <c r="P175" s="489"/>
      <c r="Q175" s="56"/>
      <c r="R175" s="250"/>
      <c r="S175" s="251"/>
      <c r="T175" s="282"/>
      <c r="U175" s="283"/>
      <c r="V175" s="283"/>
      <c r="W175" s="283"/>
      <c r="X175" s="283"/>
      <c r="Y175" s="283"/>
      <c r="Z175" s="282"/>
      <c r="AA175" s="282"/>
      <c r="AB175" s="283"/>
      <c r="AC175" s="283"/>
      <c r="AD175" s="283"/>
      <c r="AE175" s="282"/>
      <c r="AG175" s="272"/>
      <c r="AH175" s="272"/>
      <c r="AI175" s="272"/>
      <c r="AJ175" s="272"/>
      <c r="AK175" s="272"/>
      <c r="AL175" s="272"/>
      <c r="AM175" s="272"/>
      <c r="AN175" s="272"/>
      <c r="AO175" s="272"/>
      <c r="AP175" s="272"/>
      <c r="AQ175" s="272"/>
      <c r="AR175" s="272"/>
    </row>
    <row r="176" spans="1:50" ht="15">
      <c r="A176" s="439"/>
      <c r="B176" s="457"/>
      <c r="C176" s="444"/>
      <c r="D176" s="445"/>
      <c r="E176" s="445"/>
      <c r="F176" s="445"/>
      <c r="G176" s="445"/>
      <c r="H176" s="445"/>
      <c r="I176" s="444"/>
      <c r="J176" s="444"/>
      <c r="K176" s="445"/>
      <c r="L176" s="445"/>
      <c r="M176" s="445"/>
      <c r="N176" s="444"/>
      <c r="O176" s="444"/>
      <c r="P176" s="489"/>
      <c r="Q176" s="56"/>
      <c r="R176" s="248"/>
      <c r="S176" s="249"/>
      <c r="T176" s="280"/>
      <c r="U176" s="281"/>
      <c r="V176" s="281"/>
      <c r="W176" s="281"/>
      <c r="X176" s="281"/>
      <c r="Y176" s="281"/>
      <c r="Z176" s="280"/>
      <c r="AA176" s="280"/>
      <c r="AB176" s="281"/>
      <c r="AC176" s="281"/>
      <c r="AD176" s="281"/>
      <c r="AE176" s="280"/>
      <c r="AG176" s="334"/>
      <c r="AH176" s="266"/>
      <c r="AI176" s="266"/>
      <c r="AJ176" s="266"/>
      <c r="AK176" s="266"/>
      <c r="AL176" s="266"/>
      <c r="AM176" s="266"/>
      <c r="AN176" s="266"/>
      <c r="AO176" s="266"/>
      <c r="AP176" s="266"/>
      <c r="AQ176" s="266"/>
      <c r="AR176" s="266"/>
    </row>
    <row r="177" spans="1:50" ht="15">
      <c r="A177" s="439"/>
      <c r="B177" s="457"/>
      <c r="C177" s="444"/>
      <c r="D177" s="445"/>
      <c r="E177" s="445"/>
      <c r="F177" s="445"/>
      <c r="G177" s="445"/>
      <c r="H177" s="445"/>
      <c r="I177" s="444"/>
      <c r="J177" s="444"/>
      <c r="K177" s="445"/>
      <c r="L177" s="445"/>
      <c r="M177" s="445"/>
      <c r="N177" s="444"/>
      <c r="O177" s="444"/>
      <c r="P177" s="489"/>
      <c r="Q177" s="56"/>
      <c r="R177" s="250"/>
      <c r="S177" s="251"/>
      <c r="T177" s="282"/>
      <c r="U177" s="283"/>
      <c r="V177" s="283"/>
      <c r="W177" s="283"/>
      <c r="X177" s="283"/>
      <c r="Y177" s="283"/>
      <c r="Z177" s="282"/>
      <c r="AA177" s="282"/>
      <c r="AB177" s="283"/>
      <c r="AC177" s="283"/>
      <c r="AD177" s="283"/>
      <c r="AE177" s="282"/>
      <c r="AG177" s="272"/>
      <c r="AH177" s="272"/>
      <c r="AI177" s="272"/>
      <c r="AJ177" s="272"/>
      <c r="AK177" s="272"/>
      <c r="AL177" s="272"/>
      <c r="AM177" s="272"/>
      <c r="AN177" s="272"/>
      <c r="AO177" s="272"/>
      <c r="AP177" s="272"/>
      <c r="AQ177" s="272"/>
      <c r="AR177" s="272"/>
    </row>
    <row r="178" spans="1:50" ht="15">
      <c r="A178" s="439"/>
      <c r="B178" s="457"/>
      <c r="C178" s="444"/>
      <c r="D178" s="445"/>
      <c r="E178" s="445"/>
      <c r="F178" s="445"/>
      <c r="G178" s="445"/>
      <c r="H178" s="445"/>
      <c r="I178" s="444"/>
      <c r="J178" s="444"/>
      <c r="K178" s="445"/>
      <c r="L178" s="445"/>
      <c r="M178" s="445"/>
      <c r="N178" s="444"/>
      <c r="O178" s="444"/>
      <c r="P178" s="489"/>
      <c r="Q178" s="56"/>
      <c r="R178" s="248"/>
      <c r="S178" s="249"/>
      <c r="T178" s="280"/>
      <c r="U178" s="281"/>
      <c r="V178" s="281"/>
      <c r="W178" s="281"/>
      <c r="X178" s="281"/>
      <c r="Y178" s="281"/>
      <c r="Z178" s="280"/>
      <c r="AA178" s="280"/>
      <c r="AB178" s="281"/>
      <c r="AC178" s="281"/>
      <c r="AD178" s="281"/>
      <c r="AE178" s="280"/>
      <c r="AG178" s="334"/>
      <c r="AH178" s="266"/>
      <c r="AI178" s="266"/>
      <c r="AJ178" s="266"/>
      <c r="AK178" s="266"/>
      <c r="AL178" s="266"/>
      <c r="AM178" s="266"/>
      <c r="AN178" s="266"/>
      <c r="AO178" s="266"/>
      <c r="AP178" s="266"/>
      <c r="AQ178" s="266"/>
      <c r="AR178" s="266"/>
    </row>
    <row r="179" spans="1:50" ht="15">
      <c r="A179" s="439"/>
      <c r="B179" s="457"/>
      <c r="C179" s="444"/>
      <c r="D179" s="445"/>
      <c r="E179" s="445"/>
      <c r="F179" s="445"/>
      <c r="G179" s="445"/>
      <c r="H179" s="445"/>
      <c r="I179" s="444"/>
      <c r="J179" s="444"/>
      <c r="K179" s="445"/>
      <c r="L179" s="445"/>
      <c r="M179" s="445"/>
      <c r="N179" s="444"/>
      <c r="O179" s="444"/>
      <c r="P179" s="489"/>
      <c r="Q179" s="56"/>
      <c r="R179" s="250"/>
      <c r="S179" s="251"/>
      <c r="T179" s="282"/>
      <c r="U179" s="283"/>
      <c r="V179" s="283"/>
      <c r="W179" s="283"/>
      <c r="X179" s="283"/>
      <c r="Y179" s="283"/>
      <c r="Z179" s="282"/>
      <c r="AA179" s="282"/>
      <c r="AB179" s="283"/>
      <c r="AC179" s="283"/>
      <c r="AD179" s="283"/>
      <c r="AE179" s="282"/>
      <c r="AG179" s="272"/>
      <c r="AH179" s="272"/>
      <c r="AI179" s="272"/>
      <c r="AJ179" s="272"/>
      <c r="AK179" s="272"/>
      <c r="AL179" s="272"/>
      <c r="AM179" s="272"/>
      <c r="AN179" s="272"/>
      <c r="AO179" s="272"/>
      <c r="AP179" s="272"/>
      <c r="AQ179" s="272"/>
      <c r="AR179" s="272"/>
    </row>
    <row r="180" spans="1:50" ht="15">
      <c r="A180" s="439"/>
      <c r="B180" s="457"/>
      <c r="C180" s="444"/>
      <c r="D180" s="445"/>
      <c r="E180" s="445"/>
      <c r="F180" s="445"/>
      <c r="G180" s="445"/>
      <c r="H180" s="445"/>
      <c r="I180" s="444"/>
      <c r="J180" s="444"/>
      <c r="K180" s="445"/>
      <c r="L180" s="445"/>
      <c r="M180" s="445"/>
      <c r="N180" s="444"/>
      <c r="O180" s="444"/>
      <c r="P180" s="489"/>
      <c r="Q180" s="56"/>
      <c r="R180" s="248"/>
      <c r="S180" s="249"/>
      <c r="T180" s="280"/>
      <c r="U180" s="281"/>
      <c r="V180" s="281"/>
      <c r="W180" s="281"/>
      <c r="X180" s="281"/>
      <c r="Y180" s="281"/>
      <c r="Z180" s="280"/>
      <c r="AA180" s="280"/>
      <c r="AB180" s="281"/>
      <c r="AC180" s="281"/>
      <c r="AD180" s="281"/>
      <c r="AE180" s="280"/>
      <c r="AG180" s="334"/>
      <c r="AH180" s="195"/>
      <c r="AI180" s="195"/>
      <c r="AJ180" s="195"/>
      <c r="AK180" s="195"/>
      <c r="AL180" s="195"/>
      <c r="AM180" s="195"/>
      <c r="AN180" s="195"/>
      <c r="AO180" s="195"/>
      <c r="AP180" s="195"/>
      <c r="AQ180" s="195"/>
      <c r="AR180" s="195"/>
    </row>
    <row r="181" spans="1:50" ht="15.75" thickBot="1">
      <c r="A181" s="439"/>
      <c r="B181" s="457"/>
      <c r="C181" s="444"/>
      <c r="D181" s="445"/>
      <c r="E181" s="445"/>
      <c r="F181" s="445"/>
      <c r="G181" s="445"/>
      <c r="H181" s="445"/>
      <c r="I181" s="444"/>
      <c r="J181" s="444"/>
      <c r="K181" s="445"/>
      <c r="L181" s="445"/>
      <c r="M181" s="445"/>
      <c r="N181" s="444"/>
      <c r="O181" s="444"/>
      <c r="P181" s="489"/>
      <c r="Q181" s="56"/>
      <c r="R181" s="255"/>
      <c r="S181" s="256"/>
      <c r="T181" s="284"/>
      <c r="U181" s="285"/>
      <c r="V181" s="285"/>
      <c r="W181" s="285"/>
      <c r="X181" s="285"/>
      <c r="Y181" s="285"/>
      <c r="Z181" s="284"/>
      <c r="AA181" s="284"/>
      <c r="AB181" s="285"/>
      <c r="AC181" s="285"/>
      <c r="AD181" s="285"/>
      <c r="AE181" s="284"/>
      <c r="AF181" s="427"/>
      <c r="AG181" s="273"/>
      <c r="AH181" s="273"/>
      <c r="AI181" s="273"/>
      <c r="AJ181" s="273"/>
      <c r="AK181" s="273"/>
      <c r="AL181" s="273"/>
      <c r="AM181" s="273"/>
      <c r="AN181" s="273"/>
      <c r="AO181" s="273"/>
      <c r="AP181" s="273"/>
      <c r="AQ181" s="273"/>
      <c r="AR181" s="273"/>
    </row>
    <row r="182" spans="1:50" ht="15">
      <c r="A182" s="432"/>
      <c r="B182" s="431"/>
      <c r="C182" s="428"/>
      <c r="D182" s="429"/>
      <c r="E182" s="429"/>
      <c r="F182" s="429"/>
      <c r="G182" s="429"/>
      <c r="H182" s="429"/>
      <c r="I182" s="428"/>
      <c r="J182" s="428"/>
      <c r="K182" s="429"/>
      <c r="L182" s="429"/>
      <c r="M182" s="429"/>
      <c r="N182" s="428"/>
      <c r="O182" s="428"/>
      <c r="P182" s="430"/>
      <c r="Q182" s="56"/>
      <c r="R182" s="248"/>
      <c r="S182" s="249"/>
      <c r="T182" s="280"/>
      <c r="U182" s="281"/>
      <c r="V182" s="281"/>
      <c r="W182" s="281"/>
      <c r="X182" s="281"/>
      <c r="Y182" s="281"/>
      <c r="Z182" s="280"/>
      <c r="AA182" s="280"/>
      <c r="AB182" s="281"/>
      <c r="AC182" s="281"/>
      <c r="AD182" s="281"/>
      <c r="AE182" s="280"/>
      <c r="AG182" s="265"/>
      <c r="AH182" s="266"/>
      <c r="AI182" s="266"/>
      <c r="AJ182" s="266"/>
      <c r="AK182" s="266"/>
      <c r="AL182" s="266"/>
      <c r="AM182" s="266"/>
      <c r="AN182" s="266"/>
      <c r="AO182" s="265"/>
      <c r="AP182" s="265"/>
      <c r="AQ182" s="265"/>
      <c r="AR182" s="265"/>
      <c r="AT182" s="274"/>
      <c r="AU182" s="274"/>
      <c r="AV182" s="274"/>
      <c r="AW182" s="274"/>
      <c r="AX182" s="274"/>
    </row>
    <row r="183" spans="1:50" ht="15">
      <c r="A183" s="439"/>
      <c r="B183" s="457"/>
      <c r="C183" s="444"/>
      <c r="D183" s="445"/>
      <c r="E183" s="445"/>
      <c r="F183" s="445"/>
      <c r="G183" s="445"/>
      <c r="H183" s="445"/>
      <c r="I183" s="444"/>
      <c r="J183" s="444"/>
      <c r="K183" s="445"/>
      <c r="L183" s="445"/>
      <c r="M183" s="445"/>
      <c r="N183" s="444"/>
      <c r="O183" s="444"/>
      <c r="P183" s="489"/>
      <c r="Q183" s="56"/>
      <c r="R183" s="250"/>
      <c r="S183" s="251"/>
      <c r="T183" s="282"/>
      <c r="U183" s="283"/>
      <c r="V183" s="283"/>
      <c r="W183" s="283"/>
      <c r="X183" s="283"/>
      <c r="Y183" s="283"/>
      <c r="Z183" s="282"/>
      <c r="AA183" s="282"/>
      <c r="AB183" s="283"/>
      <c r="AC183" s="283"/>
      <c r="AD183" s="283"/>
      <c r="AE183" s="282"/>
      <c r="AG183" s="279"/>
      <c r="AH183" s="267"/>
      <c r="AI183" s="267"/>
      <c r="AJ183" s="267"/>
      <c r="AK183" s="267"/>
      <c r="AL183" s="267"/>
      <c r="AM183" s="279"/>
      <c r="AN183" s="267"/>
      <c r="AO183" s="267"/>
      <c r="AP183" s="267"/>
      <c r="AQ183" s="267"/>
      <c r="AR183" s="267"/>
      <c r="AS183" s="274"/>
      <c r="AT183" s="274"/>
      <c r="AU183" s="274"/>
      <c r="AV183" s="274"/>
      <c r="AW183" s="274"/>
      <c r="AX183" s="51"/>
    </row>
    <row r="184" spans="1:50" ht="15">
      <c r="A184" s="439"/>
      <c r="B184" s="457"/>
      <c r="C184" s="444"/>
      <c r="D184" s="445"/>
      <c r="E184" s="445"/>
      <c r="F184" s="445"/>
      <c r="G184" s="445"/>
      <c r="H184" s="445"/>
      <c r="I184" s="444"/>
      <c r="J184" s="444"/>
      <c r="K184" s="445"/>
      <c r="L184" s="445"/>
      <c r="M184" s="445"/>
      <c r="N184" s="444"/>
      <c r="O184" s="444"/>
      <c r="P184" s="489"/>
      <c r="Q184" s="56"/>
      <c r="R184" s="248"/>
      <c r="S184" s="249"/>
      <c r="T184" s="280"/>
      <c r="U184" s="281"/>
      <c r="V184" s="281"/>
      <c r="W184" s="281"/>
      <c r="X184" s="281"/>
      <c r="Y184" s="281"/>
      <c r="Z184" s="280"/>
      <c r="AA184" s="280"/>
      <c r="AB184" s="281"/>
      <c r="AC184" s="281"/>
      <c r="AD184" s="281"/>
      <c r="AE184" s="280"/>
      <c r="AG184" s="334"/>
      <c r="AH184" s="266"/>
      <c r="AI184" s="266"/>
      <c r="AJ184" s="266"/>
      <c r="AK184" s="266"/>
      <c r="AL184" s="266"/>
      <c r="AM184" s="266"/>
      <c r="AN184" s="266"/>
      <c r="AO184" s="266"/>
      <c r="AP184" s="266"/>
      <c r="AQ184" s="266"/>
      <c r="AR184" s="266"/>
    </row>
    <row r="185" spans="1:50" ht="15">
      <c r="A185" s="439"/>
      <c r="B185" s="457"/>
      <c r="C185" s="444"/>
      <c r="D185" s="445"/>
      <c r="E185" s="445"/>
      <c r="F185" s="445"/>
      <c r="G185" s="445"/>
      <c r="H185" s="445"/>
      <c r="I185" s="444"/>
      <c r="J185" s="444"/>
      <c r="K185" s="445"/>
      <c r="L185" s="445"/>
      <c r="M185" s="445"/>
      <c r="N185" s="444"/>
      <c r="O185" s="444"/>
      <c r="P185" s="489"/>
      <c r="Q185" s="56"/>
      <c r="R185" s="250"/>
      <c r="S185" s="251"/>
      <c r="T185" s="282"/>
      <c r="U185" s="283"/>
      <c r="V185" s="283"/>
      <c r="W185" s="283"/>
      <c r="X185" s="283"/>
      <c r="Y185" s="283"/>
      <c r="Z185" s="282"/>
      <c r="AA185" s="282"/>
      <c r="AB185" s="283"/>
      <c r="AC185" s="283"/>
      <c r="AD185" s="283"/>
      <c r="AE185" s="282"/>
      <c r="AG185" s="272"/>
      <c r="AH185" s="272"/>
      <c r="AI185" s="272"/>
      <c r="AJ185" s="272"/>
      <c r="AK185" s="272"/>
      <c r="AL185" s="272"/>
      <c r="AM185" s="272"/>
      <c r="AN185" s="272"/>
      <c r="AO185" s="272"/>
      <c r="AP185" s="272"/>
      <c r="AQ185" s="272"/>
      <c r="AR185" s="272"/>
    </row>
    <row r="186" spans="1:50" ht="15">
      <c r="A186" s="439"/>
      <c r="B186" s="457"/>
      <c r="C186" s="444"/>
      <c r="D186" s="445"/>
      <c r="E186" s="445"/>
      <c r="F186" s="445"/>
      <c r="G186" s="445"/>
      <c r="H186" s="445"/>
      <c r="I186" s="444"/>
      <c r="J186" s="444"/>
      <c r="K186" s="445"/>
      <c r="L186" s="445"/>
      <c r="M186" s="445"/>
      <c r="N186" s="444"/>
      <c r="O186" s="444"/>
      <c r="P186" s="489"/>
      <c r="Q186" s="56"/>
      <c r="R186" s="248"/>
      <c r="S186" s="249"/>
      <c r="T186" s="280"/>
      <c r="U186" s="281"/>
      <c r="V186" s="281"/>
      <c r="W186" s="281"/>
      <c r="X186" s="281"/>
      <c r="Y186" s="281"/>
      <c r="Z186" s="280"/>
      <c r="AA186" s="280"/>
      <c r="AB186" s="281"/>
      <c r="AC186" s="281"/>
      <c r="AD186" s="281"/>
      <c r="AE186" s="280"/>
      <c r="AG186" s="334"/>
      <c r="AH186" s="266"/>
      <c r="AI186" s="266"/>
      <c r="AJ186" s="266"/>
      <c r="AK186" s="266"/>
      <c r="AL186" s="266"/>
      <c r="AM186" s="266"/>
      <c r="AN186" s="266"/>
      <c r="AO186" s="266"/>
      <c r="AP186" s="266"/>
      <c r="AQ186" s="266"/>
      <c r="AR186" s="266"/>
    </row>
    <row r="187" spans="1:50" ht="15">
      <c r="A187" s="439"/>
      <c r="B187" s="457"/>
      <c r="C187" s="444"/>
      <c r="D187" s="445"/>
      <c r="E187" s="445"/>
      <c r="F187" s="445"/>
      <c r="G187" s="445"/>
      <c r="H187" s="445"/>
      <c r="I187" s="444"/>
      <c r="J187" s="444"/>
      <c r="K187" s="445"/>
      <c r="L187" s="445"/>
      <c r="M187" s="445"/>
      <c r="N187" s="444"/>
      <c r="O187" s="444"/>
      <c r="P187" s="489"/>
      <c r="Q187" s="56"/>
      <c r="R187" s="250"/>
      <c r="S187" s="251"/>
      <c r="T187" s="282"/>
      <c r="U187" s="283"/>
      <c r="V187" s="283"/>
      <c r="W187" s="283"/>
      <c r="X187" s="283"/>
      <c r="Y187" s="283"/>
      <c r="Z187" s="282"/>
      <c r="AA187" s="282"/>
      <c r="AB187" s="283"/>
      <c r="AC187" s="283"/>
      <c r="AD187" s="283"/>
      <c r="AE187" s="282"/>
      <c r="AG187" s="272"/>
      <c r="AH187" s="272"/>
      <c r="AI187" s="272"/>
      <c r="AJ187" s="272"/>
      <c r="AK187" s="272"/>
      <c r="AL187" s="272"/>
      <c r="AM187" s="272"/>
      <c r="AN187" s="272"/>
      <c r="AO187" s="272"/>
      <c r="AP187" s="272"/>
      <c r="AQ187" s="272"/>
      <c r="AR187" s="272"/>
    </row>
    <row r="188" spans="1:50" ht="15">
      <c r="A188" s="439"/>
      <c r="B188" s="457"/>
      <c r="C188" s="444"/>
      <c r="D188" s="445"/>
      <c r="E188" s="445"/>
      <c r="F188" s="445"/>
      <c r="G188" s="445"/>
      <c r="H188" s="445"/>
      <c r="I188" s="444"/>
      <c r="J188" s="444"/>
      <c r="K188" s="445"/>
      <c r="L188" s="445"/>
      <c r="M188" s="445"/>
      <c r="N188" s="444"/>
      <c r="O188" s="444"/>
      <c r="P188" s="489"/>
      <c r="Q188" s="56"/>
      <c r="R188" s="248"/>
      <c r="S188" s="249"/>
      <c r="T188" s="280"/>
      <c r="U188" s="281"/>
      <c r="V188" s="281"/>
      <c r="W188" s="281"/>
      <c r="X188" s="281"/>
      <c r="Y188" s="281"/>
      <c r="Z188" s="280"/>
      <c r="AA188" s="280"/>
      <c r="AB188" s="281"/>
      <c r="AC188" s="281"/>
      <c r="AD188" s="281"/>
      <c r="AE188" s="280"/>
      <c r="AG188" s="334"/>
      <c r="AH188" s="266"/>
      <c r="AI188" s="266"/>
      <c r="AJ188" s="266"/>
      <c r="AK188" s="266"/>
      <c r="AL188" s="266"/>
      <c r="AM188" s="266"/>
      <c r="AN188" s="266"/>
      <c r="AO188" s="266"/>
      <c r="AP188" s="266"/>
      <c r="AQ188" s="266"/>
      <c r="AR188" s="266"/>
    </row>
    <row r="189" spans="1:50" ht="15">
      <c r="A189" s="439"/>
      <c r="B189" s="457"/>
      <c r="C189" s="444"/>
      <c r="D189" s="445"/>
      <c r="E189" s="445"/>
      <c r="F189" s="445"/>
      <c r="G189" s="445"/>
      <c r="H189" s="445"/>
      <c r="I189" s="444"/>
      <c r="J189" s="444"/>
      <c r="K189" s="445"/>
      <c r="L189" s="445"/>
      <c r="M189" s="445"/>
      <c r="N189" s="444"/>
      <c r="O189" s="444"/>
      <c r="P189" s="489"/>
      <c r="Q189" s="56"/>
      <c r="R189" s="250"/>
      <c r="S189" s="251"/>
      <c r="T189" s="282"/>
      <c r="U189" s="283"/>
      <c r="V189" s="283"/>
      <c r="W189" s="283"/>
      <c r="X189" s="283"/>
      <c r="Y189" s="283"/>
      <c r="Z189" s="282"/>
      <c r="AA189" s="282"/>
      <c r="AB189" s="283"/>
      <c r="AC189" s="283"/>
      <c r="AD189" s="283"/>
      <c r="AE189" s="282"/>
      <c r="AG189" s="268"/>
      <c r="AH189" s="268"/>
      <c r="AI189" s="268"/>
      <c r="AJ189" s="268"/>
      <c r="AK189" s="268"/>
      <c r="AL189" s="268"/>
      <c r="AM189" s="268"/>
      <c r="AN189" s="268"/>
      <c r="AO189" s="268"/>
      <c r="AP189" s="268"/>
      <c r="AQ189" s="268"/>
      <c r="AR189" s="268"/>
    </row>
    <row r="190" spans="1:50" ht="15">
      <c r="A190" s="439"/>
      <c r="B190" s="457"/>
      <c r="C190" s="444"/>
      <c r="D190" s="445"/>
      <c r="E190" s="445"/>
      <c r="F190" s="445"/>
      <c r="G190" s="445"/>
      <c r="H190" s="445"/>
      <c r="I190" s="444"/>
      <c r="J190" s="444"/>
      <c r="K190" s="445"/>
      <c r="L190" s="445"/>
      <c r="M190" s="445"/>
      <c r="N190" s="444"/>
      <c r="O190" s="444"/>
      <c r="P190" s="489"/>
      <c r="Q190" s="56"/>
      <c r="R190" s="248"/>
      <c r="S190" s="249"/>
      <c r="T190" s="280"/>
      <c r="U190" s="281"/>
      <c r="V190" s="281"/>
      <c r="W190" s="281"/>
      <c r="X190" s="281"/>
      <c r="Y190" s="281"/>
      <c r="Z190" s="280"/>
      <c r="AA190" s="280"/>
      <c r="AB190" s="281"/>
      <c r="AC190" s="281"/>
      <c r="AD190" s="281"/>
      <c r="AE190" s="280"/>
      <c r="AG190" s="334"/>
      <c r="AH190" s="266"/>
      <c r="AI190" s="266"/>
      <c r="AJ190" s="266"/>
      <c r="AK190" s="266"/>
      <c r="AL190" s="266"/>
      <c r="AM190" s="266"/>
      <c r="AN190" s="266"/>
      <c r="AO190" s="266"/>
      <c r="AP190" s="266"/>
      <c r="AQ190" s="266"/>
      <c r="AR190" s="266"/>
    </row>
    <row r="191" spans="1:50" ht="15">
      <c r="A191" s="439"/>
      <c r="B191" s="457"/>
      <c r="C191" s="444"/>
      <c r="D191" s="445"/>
      <c r="E191" s="445"/>
      <c r="F191" s="445"/>
      <c r="G191" s="445"/>
      <c r="H191" s="445"/>
      <c r="I191" s="444"/>
      <c r="J191" s="444"/>
      <c r="K191" s="445"/>
      <c r="L191" s="445"/>
      <c r="M191" s="445"/>
      <c r="N191" s="444"/>
      <c r="O191" s="444"/>
      <c r="P191" s="489"/>
      <c r="Q191" s="56"/>
      <c r="R191" s="250"/>
      <c r="S191" s="251"/>
      <c r="T191" s="282"/>
      <c r="U191" s="283"/>
      <c r="V191" s="283"/>
      <c r="W191" s="283"/>
      <c r="X191" s="283"/>
      <c r="Y191" s="283"/>
      <c r="Z191" s="282"/>
      <c r="AA191" s="282"/>
      <c r="AB191" s="283"/>
      <c r="AC191" s="283"/>
      <c r="AD191" s="283"/>
      <c r="AE191" s="282"/>
      <c r="AG191" s="272"/>
      <c r="AH191" s="272"/>
      <c r="AI191" s="272"/>
      <c r="AJ191" s="272"/>
      <c r="AK191" s="805"/>
      <c r="AL191" s="272"/>
      <c r="AM191" s="272"/>
      <c r="AN191" s="272"/>
      <c r="AO191" s="805"/>
      <c r="AP191" s="272"/>
      <c r="AQ191" s="272"/>
      <c r="AR191" s="272"/>
      <c r="AS191" s="274"/>
    </row>
    <row r="192" spans="1:50" ht="15">
      <c r="A192" s="439"/>
      <c r="B192" s="457"/>
      <c r="C192" s="444"/>
      <c r="D192" s="445"/>
      <c r="E192" s="445"/>
      <c r="F192" s="445"/>
      <c r="G192" s="445"/>
      <c r="H192" s="445"/>
      <c r="I192" s="444"/>
      <c r="J192" s="444"/>
      <c r="K192" s="445"/>
      <c r="L192" s="445"/>
      <c r="M192" s="445"/>
      <c r="N192" s="444"/>
      <c r="O192" s="444"/>
      <c r="P192" s="489"/>
      <c r="Q192" s="56"/>
      <c r="R192" s="248"/>
      <c r="S192" s="249"/>
      <c r="T192" s="280"/>
      <c r="U192" s="281"/>
      <c r="V192" s="281"/>
      <c r="W192" s="281"/>
      <c r="X192" s="281"/>
      <c r="Y192" s="281"/>
      <c r="Z192" s="280"/>
      <c r="AA192" s="280"/>
      <c r="AB192" s="281"/>
      <c r="AC192" s="281"/>
      <c r="AD192" s="281"/>
      <c r="AE192" s="280"/>
      <c r="AG192" s="334"/>
      <c r="AH192" s="266"/>
      <c r="AI192" s="266"/>
      <c r="AJ192" s="266"/>
      <c r="AK192" s="266"/>
      <c r="AL192" s="266"/>
      <c r="AM192" s="266"/>
      <c r="AN192" s="266"/>
      <c r="AO192" s="266"/>
      <c r="AP192" s="266"/>
      <c r="AQ192" s="266"/>
      <c r="AR192" s="266"/>
    </row>
    <row r="193" spans="1:44" ht="15">
      <c r="A193" s="439"/>
      <c r="B193" s="457"/>
      <c r="C193" s="444"/>
      <c r="D193" s="445"/>
      <c r="E193" s="445"/>
      <c r="F193" s="445"/>
      <c r="G193" s="445"/>
      <c r="H193" s="445"/>
      <c r="I193" s="444"/>
      <c r="J193" s="444"/>
      <c r="K193" s="445"/>
      <c r="L193" s="445"/>
      <c r="M193" s="445"/>
      <c r="N193" s="444"/>
      <c r="O193" s="444"/>
      <c r="P193" s="489"/>
      <c r="Q193" s="56"/>
      <c r="R193" s="250"/>
      <c r="S193" s="251"/>
      <c r="T193" s="282"/>
      <c r="U193" s="283"/>
      <c r="V193" s="283"/>
      <c r="W193" s="283"/>
      <c r="X193" s="283"/>
      <c r="Y193" s="283"/>
      <c r="Z193" s="282"/>
      <c r="AA193" s="282"/>
      <c r="AB193" s="283"/>
      <c r="AC193" s="283"/>
      <c r="AD193" s="283"/>
      <c r="AE193" s="282"/>
      <c r="AG193" s="272"/>
      <c r="AH193" s="272"/>
      <c r="AI193" s="272"/>
      <c r="AJ193" s="272"/>
      <c r="AK193" s="272"/>
      <c r="AL193" s="272"/>
      <c r="AM193" s="272"/>
      <c r="AN193" s="272"/>
      <c r="AO193" s="272"/>
      <c r="AP193" s="272"/>
      <c r="AQ193" s="272"/>
      <c r="AR193" s="272"/>
    </row>
    <row r="194" spans="1:44" ht="15">
      <c r="A194" s="439"/>
      <c r="B194" s="457"/>
      <c r="C194" s="444"/>
      <c r="D194" s="445"/>
      <c r="E194" s="445"/>
      <c r="F194" s="445"/>
      <c r="G194" s="445"/>
      <c r="H194" s="445"/>
      <c r="I194" s="444"/>
      <c r="J194" s="444"/>
      <c r="K194" s="445"/>
      <c r="L194" s="445"/>
      <c r="M194" s="445"/>
      <c r="N194" s="444"/>
      <c r="O194" s="444"/>
      <c r="P194" s="489"/>
      <c r="Q194" s="56"/>
      <c r="R194" s="248"/>
      <c r="S194" s="249"/>
      <c r="T194" s="280"/>
      <c r="U194" s="281"/>
      <c r="V194" s="281"/>
      <c r="W194" s="281"/>
      <c r="X194" s="281"/>
      <c r="Y194" s="281"/>
      <c r="Z194" s="280"/>
      <c r="AA194" s="280"/>
      <c r="AB194" s="281"/>
      <c r="AC194" s="281"/>
      <c r="AD194" s="281"/>
      <c r="AE194" s="280"/>
      <c r="AG194" s="334"/>
      <c r="AH194" s="266"/>
      <c r="AI194" s="266"/>
      <c r="AJ194" s="266"/>
      <c r="AK194" s="266"/>
      <c r="AL194" s="266"/>
      <c r="AM194" s="266"/>
      <c r="AN194" s="266"/>
      <c r="AO194" s="266"/>
      <c r="AP194" s="266"/>
      <c r="AQ194" s="266"/>
      <c r="AR194" s="266"/>
    </row>
    <row r="195" spans="1:44" ht="15">
      <c r="A195" s="439"/>
      <c r="B195" s="457"/>
      <c r="C195" s="444"/>
      <c r="D195" s="445"/>
      <c r="E195" s="445"/>
      <c r="F195" s="445"/>
      <c r="G195" s="445"/>
      <c r="H195" s="445"/>
      <c r="I195" s="444"/>
      <c r="J195" s="444"/>
      <c r="K195" s="445"/>
      <c r="L195" s="445"/>
      <c r="M195" s="445"/>
      <c r="N195" s="444"/>
      <c r="O195" s="444"/>
      <c r="P195" s="489"/>
      <c r="Q195" s="56"/>
      <c r="R195" s="250"/>
      <c r="S195" s="251"/>
      <c r="T195" s="282"/>
      <c r="U195" s="283"/>
      <c r="V195" s="283"/>
      <c r="W195" s="283"/>
      <c r="X195" s="283"/>
      <c r="Y195" s="283"/>
      <c r="Z195" s="282"/>
      <c r="AA195" s="282"/>
      <c r="AB195" s="283"/>
      <c r="AC195" s="283"/>
      <c r="AD195" s="283"/>
      <c r="AE195" s="282"/>
      <c r="AG195" s="272"/>
      <c r="AH195" s="272"/>
      <c r="AI195" s="272"/>
      <c r="AJ195" s="272"/>
      <c r="AK195" s="272"/>
      <c r="AL195" s="272"/>
      <c r="AM195" s="272"/>
      <c r="AN195" s="272"/>
      <c r="AO195" s="272"/>
      <c r="AP195" s="272"/>
      <c r="AQ195" s="272"/>
      <c r="AR195" s="272"/>
    </row>
    <row r="196" spans="1:44" ht="15">
      <c r="A196" s="439"/>
      <c r="B196" s="457"/>
      <c r="C196" s="444"/>
      <c r="D196" s="445"/>
      <c r="E196" s="445"/>
      <c r="F196" s="445"/>
      <c r="G196" s="445"/>
      <c r="H196" s="445"/>
      <c r="I196" s="444"/>
      <c r="J196" s="444"/>
      <c r="K196" s="445"/>
      <c r="L196" s="445"/>
      <c r="M196" s="445"/>
      <c r="N196" s="444"/>
      <c r="O196" s="444"/>
      <c r="P196" s="489"/>
      <c r="Q196" s="56"/>
      <c r="R196" s="248"/>
      <c r="S196" s="249"/>
      <c r="T196" s="280"/>
      <c r="U196" s="281"/>
      <c r="V196" s="281"/>
      <c r="W196" s="281"/>
      <c r="X196" s="281"/>
      <c r="Y196" s="281"/>
      <c r="Z196" s="280"/>
      <c r="AA196" s="280"/>
      <c r="AB196" s="281"/>
      <c r="AC196" s="281"/>
      <c r="AD196" s="281"/>
      <c r="AE196" s="280"/>
      <c r="AG196" s="334"/>
      <c r="AH196" s="266"/>
      <c r="AI196" s="266"/>
      <c r="AJ196" s="266"/>
      <c r="AK196" s="266"/>
      <c r="AL196" s="266"/>
      <c r="AM196" s="266"/>
      <c r="AN196" s="266"/>
      <c r="AO196" s="266"/>
      <c r="AP196" s="266"/>
      <c r="AQ196" s="266"/>
      <c r="AR196" s="266"/>
    </row>
    <row r="197" spans="1:44" ht="15">
      <c r="A197" s="439"/>
      <c r="B197" s="457"/>
      <c r="C197" s="444"/>
      <c r="D197" s="445"/>
      <c r="E197" s="445"/>
      <c r="F197" s="445"/>
      <c r="G197" s="445"/>
      <c r="H197" s="445"/>
      <c r="I197" s="444"/>
      <c r="J197" s="444"/>
      <c r="K197" s="445"/>
      <c r="L197" s="445"/>
      <c r="M197" s="445"/>
      <c r="N197" s="444"/>
      <c r="O197" s="444"/>
      <c r="P197" s="489"/>
      <c r="Q197" s="56"/>
      <c r="R197" s="250"/>
      <c r="S197" s="251"/>
      <c r="T197" s="282"/>
      <c r="U197" s="283"/>
      <c r="V197" s="283"/>
      <c r="W197" s="283"/>
      <c r="X197" s="283"/>
      <c r="Y197" s="283"/>
      <c r="Z197" s="282"/>
      <c r="AA197" s="282"/>
      <c r="AB197" s="283"/>
      <c r="AC197" s="283"/>
      <c r="AD197" s="283"/>
      <c r="AE197" s="282"/>
      <c r="AG197" s="272"/>
      <c r="AH197" s="272"/>
      <c r="AI197" s="272"/>
      <c r="AJ197" s="272"/>
      <c r="AK197" s="399"/>
      <c r="AL197" s="272"/>
      <c r="AM197" s="272"/>
      <c r="AN197" s="272"/>
      <c r="AO197" s="272"/>
      <c r="AP197" s="272"/>
      <c r="AQ197" s="272"/>
      <c r="AR197" s="272"/>
    </row>
    <row r="198" spans="1:44" ht="15">
      <c r="A198" s="439"/>
      <c r="B198" s="457"/>
      <c r="C198" s="444"/>
      <c r="D198" s="445"/>
      <c r="E198" s="445"/>
      <c r="F198" s="445"/>
      <c r="G198" s="445"/>
      <c r="H198" s="445"/>
      <c r="I198" s="444"/>
      <c r="J198" s="444"/>
      <c r="K198" s="445"/>
      <c r="L198" s="445"/>
      <c r="M198" s="445"/>
      <c r="N198" s="444"/>
      <c r="O198" s="444"/>
      <c r="P198" s="489"/>
      <c r="Q198" s="56"/>
      <c r="R198" s="248"/>
      <c r="S198" s="249"/>
      <c r="T198" s="280"/>
      <c r="U198" s="281"/>
      <c r="V198" s="281"/>
      <c r="W198" s="281"/>
      <c r="X198" s="281"/>
      <c r="Y198" s="281"/>
      <c r="Z198" s="280"/>
      <c r="AA198" s="280"/>
      <c r="AB198" s="281"/>
      <c r="AC198" s="281"/>
      <c r="AD198" s="281"/>
      <c r="AE198" s="280"/>
      <c r="AG198" s="334"/>
      <c r="AH198" s="266"/>
      <c r="AI198" s="266"/>
      <c r="AJ198" s="266"/>
      <c r="AK198" s="266"/>
      <c r="AL198" s="266"/>
      <c r="AM198" s="266"/>
      <c r="AN198" s="266"/>
      <c r="AO198" s="266"/>
      <c r="AP198" s="266"/>
      <c r="AQ198" s="266"/>
      <c r="AR198" s="266"/>
    </row>
    <row r="199" spans="1:44" ht="15">
      <c r="A199" s="439"/>
      <c r="B199" s="457"/>
      <c r="C199" s="444"/>
      <c r="D199" s="445"/>
      <c r="E199" s="445"/>
      <c r="F199" s="445"/>
      <c r="G199" s="445"/>
      <c r="H199" s="445"/>
      <c r="I199" s="444"/>
      <c r="J199" s="444"/>
      <c r="K199" s="445"/>
      <c r="L199" s="445"/>
      <c r="M199" s="445"/>
      <c r="N199" s="444"/>
      <c r="O199" s="444"/>
      <c r="P199" s="489"/>
      <c r="Q199" s="56"/>
      <c r="R199" s="250"/>
      <c r="S199" s="251"/>
      <c r="T199" s="282"/>
      <c r="U199" s="283"/>
      <c r="V199" s="283"/>
      <c r="W199" s="283"/>
      <c r="X199" s="283"/>
      <c r="Y199" s="283"/>
      <c r="Z199" s="282"/>
      <c r="AA199" s="282"/>
      <c r="AB199" s="283"/>
      <c r="AC199" s="283"/>
      <c r="AD199" s="283"/>
      <c r="AE199" s="282"/>
      <c r="AG199" s="272"/>
      <c r="AH199" s="272"/>
      <c r="AI199" s="272"/>
      <c r="AJ199" s="272"/>
      <c r="AK199" s="272"/>
      <c r="AL199" s="272"/>
      <c r="AM199" s="272"/>
      <c r="AN199" s="272"/>
      <c r="AO199" s="272"/>
      <c r="AP199" s="272"/>
      <c r="AQ199" s="272"/>
      <c r="AR199" s="272"/>
    </row>
    <row r="200" spans="1:44" ht="15">
      <c r="A200" s="439"/>
      <c r="B200" s="457"/>
      <c r="C200" s="444"/>
      <c r="D200" s="445"/>
      <c r="E200" s="445"/>
      <c r="F200" s="445"/>
      <c r="G200" s="445"/>
      <c r="H200" s="445"/>
      <c r="I200" s="444"/>
      <c r="J200" s="444"/>
      <c r="K200" s="445"/>
      <c r="L200" s="445"/>
      <c r="M200" s="445"/>
      <c r="N200" s="444"/>
      <c r="O200" s="444"/>
      <c r="P200" s="489"/>
      <c r="Q200" s="56"/>
      <c r="R200" s="248"/>
      <c r="S200" s="249"/>
      <c r="T200" s="280"/>
      <c r="U200" s="281"/>
      <c r="V200" s="281"/>
      <c r="W200" s="281"/>
      <c r="X200" s="281"/>
      <c r="Y200" s="281"/>
      <c r="Z200" s="280"/>
      <c r="AA200" s="280"/>
      <c r="AB200" s="281"/>
      <c r="AC200" s="281"/>
      <c r="AD200" s="281"/>
      <c r="AE200" s="280"/>
      <c r="AG200" s="334"/>
      <c r="AH200" s="266"/>
      <c r="AI200" s="266"/>
      <c r="AJ200" s="266"/>
      <c r="AK200" s="266"/>
      <c r="AL200" s="266"/>
      <c r="AM200" s="266"/>
      <c r="AN200" s="266"/>
      <c r="AO200" s="266"/>
      <c r="AP200" s="266"/>
      <c r="AQ200" s="266"/>
      <c r="AR200" s="266"/>
    </row>
    <row r="201" spans="1:44" ht="15">
      <c r="A201" s="439"/>
      <c r="B201" s="457"/>
      <c r="C201" s="444"/>
      <c r="D201" s="445"/>
      <c r="E201" s="445"/>
      <c r="F201" s="445"/>
      <c r="G201" s="445"/>
      <c r="H201" s="445"/>
      <c r="I201" s="444"/>
      <c r="J201" s="444"/>
      <c r="K201" s="445"/>
      <c r="L201" s="445"/>
      <c r="M201" s="445"/>
      <c r="N201" s="444"/>
      <c r="O201" s="444"/>
      <c r="P201" s="489"/>
      <c r="Q201" s="56"/>
      <c r="R201" s="250"/>
      <c r="S201" s="251"/>
      <c r="T201" s="282"/>
      <c r="U201" s="283"/>
      <c r="V201" s="283"/>
      <c r="W201" s="283"/>
      <c r="X201" s="283"/>
      <c r="Y201" s="283"/>
      <c r="Z201" s="282"/>
      <c r="AA201" s="282"/>
      <c r="AB201" s="283"/>
      <c r="AC201" s="283"/>
      <c r="AD201" s="283"/>
      <c r="AE201" s="282"/>
      <c r="AG201" s="272"/>
      <c r="AH201" s="272"/>
      <c r="AI201" s="272"/>
      <c r="AJ201" s="272"/>
      <c r="AK201" s="272"/>
      <c r="AL201" s="272"/>
      <c r="AM201" s="272"/>
      <c r="AN201" s="272"/>
      <c r="AO201" s="272"/>
      <c r="AP201" s="272"/>
      <c r="AQ201" s="272"/>
      <c r="AR201" s="272"/>
    </row>
    <row r="202" spans="1:44" ht="15">
      <c r="A202" s="439"/>
      <c r="B202" s="457"/>
      <c r="C202" s="444"/>
      <c r="D202" s="445"/>
      <c r="E202" s="445"/>
      <c r="F202" s="445"/>
      <c r="G202" s="445"/>
      <c r="H202" s="445"/>
      <c r="I202" s="444"/>
      <c r="J202" s="444"/>
      <c r="K202" s="445"/>
      <c r="L202" s="445"/>
      <c r="M202" s="445"/>
      <c r="N202" s="444"/>
      <c r="O202" s="444"/>
      <c r="P202" s="489"/>
      <c r="Q202" s="56"/>
      <c r="R202" s="248"/>
      <c r="S202" s="249"/>
      <c r="T202" s="280"/>
      <c r="U202" s="281"/>
      <c r="V202" s="281"/>
      <c r="W202" s="281"/>
      <c r="X202" s="281"/>
      <c r="Y202" s="281"/>
      <c r="Z202" s="280"/>
      <c r="AA202" s="280"/>
      <c r="AB202" s="281"/>
      <c r="AC202" s="281"/>
      <c r="AD202" s="281"/>
      <c r="AE202" s="280"/>
      <c r="AG202" s="334"/>
      <c r="AH202" s="195"/>
      <c r="AI202" s="195"/>
      <c r="AJ202" s="195"/>
      <c r="AK202" s="195"/>
      <c r="AL202" s="195"/>
      <c r="AM202" s="195"/>
      <c r="AN202" s="195"/>
      <c r="AO202" s="195"/>
      <c r="AP202" s="195"/>
      <c r="AQ202" s="195"/>
      <c r="AR202" s="195"/>
    </row>
    <row r="203" spans="1:44" ht="15.75" thickBot="1">
      <c r="A203" s="439"/>
      <c r="B203" s="457"/>
      <c r="C203" s="444"/>
      <c r="D203" s="445"/>
      <c r="E203" s="445"/>
      <c r="F203" s="445"/>
      <c r="G203" s="445"/>
      <c r="H203" s="445"/>
      <c r="I203" s="444"/>
      <c r="J203" s="444"/>
      <c r="K203" s="445"/>
      <c r="L203" s="445"/>
      <c r="M203" s="445"/>
      <c r="N203" s="444"/>
      <c r="O203" s="444"/>
      <c r="P203" s="489"/>
      <c r="Q203" s="56"/>
      <c r="R203" s="255"/>
      <c r="S203" s="256"/>
      <c r="T203" s="284"/>
      <c r="U203" s="285"/>
      <c r="V203" s="285"/>
      <c r="W203" s="285"/>
      <c r="X203" s="285"/>
      <c r="Y203" s="285"/>
      <c r="Z203" s="284"/>
      <c r="AA203" s="284"/>
      <c r="AB203" s="285"/>
      <c r="AC203" s="285"/>
      <c r="AD203" s="285"/>
      <c r="AE203" s="284"/>
      <c r="AF203" s="427"/>
      <c r="AG203" s="273"/>
      <c r="AH203" s="273"/>
      <c r="AI203" s="273"/>
      <c r="AJ203" s="273"/>
      <c r="AK203" s="273"/>
      <c r="AL203" s="273"/>
      <c r="AM203" s="273"/>
      <c r="AN203" s="273"/>
      <c r="AO203" s="806"/>
      <c r="AP203" s="273"/>
      <c r="AQ203" s="273"/>
      <c r="AR203" s="273"/>
    </row>
    <row r="204" spans="1:44" ht="15">
      <c r="A204" s="432"/>
      <c r="B204" s="431"/>
      <c r="C204" s="428"/>
      <c r="D204" s="429"/>
      <c r="E204" s="429"/>
      <c r="F204" s="429"/>
      <c r="G204" s="429"/>
      <c r="H204" s="429"/>
      <c r="I204" s="428"/>
      <c r="J204" s="428"/>
      <c r="K204" s="429"/>
      <c r="L204" s="429"/>
      <c r="M204" s="429"/>
      <c r="N204" s="428"/>
      <c r="O204" s="428"/>
      <c r="P204" s="430"/>
      <c r="Q204" s="56"/>
      <c r="R204" s="248"/>
      <c r="S204" s="249"/>
      <c r="T204" s="280"/>
      <c r="U204" s="281"/>
      <c r="V204" s="281"/>
      <c r="W204" s="281"/>
      <c r="X204" s="281"/>
      <c r="Y204" s="281"/>
      <c r="Z204" s="280"/>
      <c r="AA204" s="280"/>
      <c r="AB204" s="281"/>
      <c r="AC204" s="281"/>
      <c r="AD204" s="281"/>
      <c r="AE204" s="280"/>
      <c r="AG204" s="265"/>
      <c r="AH204" s="266"/>
      <c r="AI204" s="266"/>
      <c r="AJ204" s="266"/>
      <c r="AK204" s="266"/>
      <c r="AL204" s="266"/>
      <c r="AM204" s="266"/>
      <c r="AN204" s="266"/>
      <c r="AO204" s="266"/>
      <c r="AP204" s="266"/>
      <c r="AQ204" s="266"/>
      <c r="AR204" s="266"/>
    </row>
    <row r="205" spans="1:44" ht="15">
      <c r="A205" s="439"/>
      <c r="B205" s="457"/>
      <c r="C205" s="444"/>
      <c r="D205" s="445"/>
      <c r="E205" s="445"/>
      <c r="F205" s="445"/>
      <c r="G205" s="445"/>
      <c r="H205" s="445"/>
      <c r="I205" s="444"/>
      <c r="J205" s="444"/>
      <c r="K205" s="445"/>
      <c r="L205" s="445"/>
      <c r="M205" s="445"/>
      <c r="N205" s="444"/>
      <c r="O205" s="444"/>
      <c r="P205" s="489"/>
      <c r="Q205" s="56"/>
      <c r="R205" s="250"/>
      <c r="S205" s="251"/>
      <c r="T205" s="282"/>
      <c r="U205" s="283"/>
      <c r="V205" s="283"/>
      <c r="W205" s="283"/>
      <c r="X205" s="283"/>
      <c r="Y205" s="283"/>
      <c r="Z205" s="282"/>
      <c r="AA205" s="282"/>
      <c r="AB205" s="283"/>
      <c r="AC205" s="283"/>
      <c r="AD205" s="283"/>
      <c r="AE205" s="282"/>
      <c r="AG205" s="267"/>
      <c r="AH205" s="267"/>
      <c r="AI205" s="267"/>
      <c r="AJ205" s="267"/>
      <c r="AK205" s="267"/>
      <c r="AL205" s="267"/>
      <c r="AM205" s="267"/>
      <c r="AN205" s="267"/>
      <c r="AO205" s="267"/>
      <c r="AP205" s="267"/>
      <c r="AQ205" s="267"/>
      <c r="AR205" s="267"/>
    </row>
    <row r="206" spans="1:44" ht="15">
      <c r="A206" s="439"/>
      <c r="B206" s="457"/>
      <c r="C206" s="444"/>
      <c r="D206" s="445"/>
      <c r="E206" s="445"/>
      <c r="F206" s="445"/>
      <c r="G206" s="445"/>
      <c r="H206" s="445"/>
      <c r="I206" s="444"/>
      <c r="J206" s="444"/>
      <c r="K206" s="445"/>
      <c r="L206" s="445"/>
      <c r="M206" s="445"/>
      <c r="N206" s="444"/>
      <c r="O206" s="444"/>
      <c r="P206" s="489"/>
      <c r="Q206" s="56"/>
      <c r="R206" s="248"/>
      <c r="S206" s="249"/>
      <c r="T206" s="280"/>
      <c r="U206" s="281"/>
      <c r="V206" s="281"/>
      <c r="W206" s="281"/>
      <c r="X206" s="281"/>
      <c r="Y206" s="281"/>
      <c r="Z206" s="280"/>
      <c r="AA206" s="280"/>
      <c r="AB206" s="281"/>
      <c r="AC206" s="281"/>
      <c r="AD206" s="281"/>
      <c r="AE206" s="280"/>
      <c r="AG206" s="334"/>
      <c r="AH206" s="266"/>
      <c r="AI206" s="266"/>
      <c r="AJ206" s="266"/>
      <c r="AK206" s="266"/>
      <c r="AL206" s="266"/>
      <c r="AM206" s="266"/>
      <c r="AN206" s="266"/>
      <c r="AO206" s="266"/>
      <c r="AP206" s="266"/>
      <c r="AQ206" s="266"/>
      <c r="AR206" s="266"/>
    </row>
    <row r="207" spans="1:44" ht="15">
      <c r="A207" s="439"/>
      <c r="B207" s="457"/>
      <c r="C207" s="444"/>
      <c r="D207" s="445"/>
      <c r="E207" s="445"/>
      <c r="F207" s="445"/>
      <c r="G207" s="445"/>
      <c r="H207" s="445"/>
      <c r="I207" s="444"/>
      <c r="J207" s="444"/>
      <c r="K207" s="445"/>
      <c r="L207" s="445"/>
      <c r="M207" s="445"/>
      <c r="N207" s="444"/>
      <c r="O207" s="444"/>
      <c r="P207" s="489"/>
      <c r="Q207" s="56"/>
      <c r="R207" s="250"/>
      <c r="S207" s="251"/>
      <c r="T207" s="282"/>
      <c r="U207" s="283"/>
      <c r="V207" s="283"/>
      <c r="W207" s="283"/>
      <c r="X207" s="283"/>
      <c r="Y207" s="283"/>
      <c r="Z207" s="282"/>
      <c r="AA207" s="282"/>
      <c r="AB207" s="283"/>
      <c r="AC207" s="283"/>
      <c r="AD207" s="283"/>
      <c r="AE207" s="282"/>
      <c r="AG207" s="272"/>
      <c r="AH207" s="272"/>
      <c r="AI207" s="272"/>
      <c r="AJ207" s="272"/>
      <c r="AK207" s="272"/>
      <c r="AL207" s="272"/>
      <c r="AM207" s="272"/>
      <c r="AN207" s="272"/>
      <c r="AO207" s="272"/>
      <c r="AP207" s="272"/>
      <c r="AQ207" s="272"/>
      <c r="AR207" s="272"/>
    </row>
    <row r="208" spans="1:44" ht="15">
      <c r="A208" s="439"/>
      <c r="B208" s="457"/>
      <c r="C208" s="444"/>
      <c r="D208" s="445"/>
      <c r="E208" s="445"/>
      <c r="F208" s="445"/>
      <c r="G208" s="445"/>
      <c r="H208" s="445"/>
      <c r="I208" s="444"/>
      <c r="J208" s="444"/>
      <c r="K208" s="445"/>
      <c r="L208" s="445"/>
      <c r="M208" s="445"/>
      <c r="N208" s="444"/>
      <c r="O208" s="444"/>
      <c r="P208" s="489"/>
      <c r="Q208" s="56"/>
      <c r="R208" s="248"/>
      <c r="S208" s="249"/>
      <c r="T208" s="280"/>
      <c r="U208" s="281"/>
      <c r="V208" s="281"/>
      <c r="W208" s="281"/>
      <c r="X208" s="281"/>
      <c r="Y208" s="281"/>
      <c r="Z208" s="280"/>
      <c r="AA208" s="280"/>
      <c r="AB208" s="281"/>
      <c r="AC208" s="281"/>
      <c r="AD208" s="281"/>
      <c r="AE208" s="280"/>
      <c r="AG208" s="334"/>
      <c r="AH208" s="266"/>
      <c r="AI208" s="266"/>
      <c r="AJ208" s="266"/>
      <c r="AK208" s="266"/>
      <c r="AL208" s="266"/>
      <c r="AM208" s="266"/>
      <c r="AN208" s="266"/>
      <c r="AO208" s="266"/>
      <c r="AP208" s="266"/>
      <c r="AQ208" s="266"/>
      <c r="AR208" s="266"/>
    </row>
    <row r="209" spans="1:44" ht="15">
      <c r="A209" s="439"/>
      <c r="B209" s="457"/>
      <c r="C209" s="444"/>
      <c r="D209" s="445"/>
      <c r="E209" s="445"/>
      <c r="F209" s="445"/>
      <c r="G209" s="445"/>
      <c r="H209" s="445"/>
      <c r="I209" s="444"/>
      <c r="J209" s="444"/>
      <c r="K209" s="445"/>
      <c r="L209" s="445"/>
      <c r="M209" s="445"/>
      <c r="N209" s="444"/>
      <c r="O209" s="444"/>
      <c r="P209" s="489"/>
      <c r="Q209" s="56"/>
      <c r="R209" s="250"/>
      <c r="S209" s="251"/>
      <c r="T209" s="282"/>
      <c r="U209" s="283"/>
      <c r="V209" s="283"/>
      <c r="W209" s="283"/>
      <c r="X209" s="283"/>
      <c r="Y209" s="283"/>
      <c r="Z209" s="282"/>
      <c r="AA209" s="282"/>
      <c r="AB209" s="283"/>
      <c r="AC209" s="283"/>
      <c r="AD209" s="283"/>
      <c r="AE209" s="282"/>
      <c r="AG209" s="272"/>
      <c r="AH209" s="272"/>
      <c r="AI209" s="272"/>
      <c r="AJ209" s="272"/>
      <c r="AK209" s="272"/>
      <c r="AL209" s="272"/>
      <c r="AM209" s="272"/>
      <c r="AN209" s="272"/>
      <c r="AO209" s="272"/>
      <c r="AP209" s="272"/>
      <c r="AQ209" s="272"/>
      <c r="AR209" s="272"/>
    </row>
    <row r="210" spans="1:44" ht="15">
      <c r="A210" s="439"/>
      <c r="B210" s="457"/>
      <c r="C210" s="444"/>
      <c r="D210" s="445"/>
      <c r="E210" s="445"/>
      <c r="F210" s="445"/>
      <c r="G210" s="445"/>
      <c r="H210" s="445"/>
      <c r="I210" s="444"/>
      <c r="J210" s="444"/>
      <c r="K210" s="445"/>
      <c r="L210" s="445"/>
      <c r="M210" s="445"/>
      <c r="N210" s="444"/>
      <c r="O210" s="444"/>
      <c r="P210" s="489"/>
      <c r="Q210" s="56"/>
      <c r="R210" s="248"/>
      <c r="S210" s="249"/>
      <c r="T210" s="280"/>
      <c r="U210" s="281"/>
      <c r="V210" s="281"/>
      <c r="W210" s="281"/>
      <c r="X210" s="281"/>
      <c r="Y210" s="281"/>
      <c r="Z210" s="280"/>
      <c r="AA210" s="280"/>
      <c r="AB210" s="281"/>
      <c r="AC210" s="281"/>
      <c r="AD210" s="281"/>
      <c r="AE210" s="280"/>
      <c r="AG210" s="334"/>
      <c r="AH210" s="266"/>
      <c r="AI210" s="266"/>
      <c r="AJ210" s="266"/>
      <c r="AK210" s="266"/>
      <c r="AL210" s="266"/>
      <c r="AM210" s="266"/>
      <c r="AN210" s="266"/>
      <c r="AO210" s="266"/>
      <c r="AP210" s="266"/>
      <c r="AQ210" s="266"/>
      <c r="AR210" s="266"/>
    </row>
    <row r="211" spans="1:44" ht="15">
      <c r="A211" s="439"/>
      <c r="B211" s="457"/>
      <c r="C211" s="444"/>
      <c r="D211" s="445"/>
      <c r="E211" s="445"/>
      <c r="F211" s="445"/>
      <c r="G211" s="445"/>
      <c r="H211" s="445"/>
      <c r="I211" s="444"/>
      <c r="J211" s="444"/>
      <c r="K211" s="445"/>
      <c r="L211" s="445"/>
      <c r="M211" s="445"/>
      <c r="N211" s="444"/>
      <c r="O211" s="444"/>
      <c r="P211" s="489"/>
      <c r="Q211" s="56"/>
      <c r="R211" s="250"/>
      <c r="S211" s="251"/>
      <c r="T211" s="282"/>
      <c r="U211" s="283"/>
      <c r="V211" s="283"/>
      <c r="W211" s="283"/>
      <c r="X211" s="283"/>
      <c r="Y211" s="283"/>
      <c r="Z211" s="282"/>
      <c r="AA211" s="282"/>
      <c r="AB211" s="283"/>
      <c r="AC211" s="283"/>
      <c r="AD211" s="283"/>
      <c r="AE211" s="282"/>
      <c r="AG211" s="272"/>
      <c r="AH211" s="272"/>
      <c r="AI211" s="272"/>
      <c r="AJ211" s="272"/>
      <c r="AK211" s="272"/>
      <c r="AL211" s="272"/>
      <c r="AM211" s="272"/>
      <c r="AN211" s="272"/>
      <c r="AO211" s="272"/>
      <c r="AP211" s="272"/>
      <c r="AQ211" s="272"/>
      <c r="AR211" s="272"/>
    </row>
    <row r="212" spans="1:44" ht="15">
      <c r="A212" s="439"/>
      <c r="B212" s="457"/>
      <c r="C212" s="444"/>
      <c r="D212" s="445"/>
      <c r="E212" s="445"/>
      <c r="F212" s="445"/>
      <c r="G212" s="445"/>
      <c r="H212" s="445"/>
      <c r="I212" s="444"/>
      <c r="J212" s="444"/>
      <c r="K212" s="445"/>
      <c r="L212" s="445"/>
      <c r="M212" s="445"/>
      <c r="N212" s="444"/>
      <c r="O212" s="444"/>
      <c r="P212" s="489"/>
      <c r="Q212" s="56"/>
      <c r="R212" s="248"/>
      <c r="S212" s="249"/>
      <c r="T212" s="280"/>
      <c r="U212" s="281"/>
      <c r="V212" s="281"/>
      <c r="W212" s="281"/>
      <c r="X212" s="281"/>
      <c r="Y212" s="281"/>
      <c r="Z212" s="280"/>
      <c r="AA212" s="280"/>
      <c r="AB212" s="281"/>
      <c r="AC212" s="281"/>
      <c r="AD212" s="281"/>
      <c r="AE212" s="280"/>
      <c r="AG212" s="334"/>
      <c r="AH212" s="266"/>
      <c r="AI212" s="266"/>
      <c r="AJ212" s="266"/>
      <c r="AK212" s="266"/>
      <c r="AL212" s="266"/>
      <c r="AM212" s="266"/>
      <c r="AN212" s="266"/>
      <c r="AO212" s="266"/>
      <c r="AP212" s="266"/>
      <c r="AQ212" s="266"/>
      <c r="AR212" s="266"/>
    </row>
    <row r="213" spans="1:44" ht="15">
      <c r="A213" s="439"/>
      <c r="B213" s="457"/>
      <c r="C213" s="444"/>
      <c r="D213" s="445"/>
      <c r="E213" s="445"/>
      <c r="F213" s="445"/>
      <c r="G213" s="445"/>
      <c r="H213" s="445"/>
      <c r="I213" s="444"/>
      <c r="J213" s="444"/>
      <c r="K213" s="445"/>
      <c r="L213" s="445"/>
      <c r="M213" s="445"/>
      <c r="N213" s="444"/>
      <c r="O213" s="444"/>
      <c r="P213" s="489"/>
      <c r="Q213" s="56"/>
      <c r="R213" s="250"/>
      <c r="S213" s="251"/>
      <c r="T213" s="282"/>
      <c r="U213" s="283"/>
      <c r="V213" s="283"/>
      <c r="W213" s="283"/>
      <c r="X213" s="283"/>
      <c r="Y213" s="283"/>
      <c r="Z213" s="282"/>
      <c r="AA213" s="282"/>
      <c r="AB213" s="283"/>
      <c r="AC213" s="283"/>
      <c r="AD213" s="283"/>
      <c r="AE213" s="282"/>
      <c r="AG213" s="272"/>
      <c r="AH213" s="272"/>
      <c r="AI213" s="272"/>
      <c r="AJ213" s="272"/>
      <c r="AK213" s="272"/>
      <c r="AL213" s="272"/>
      <c r="AM213" s="272"/>
      <c r="AN213" s="272"/>
      <c r="AO213" s="272"/>
      <c r="AP213" s="272"/>
      <c r="AQ213" s="272"/>
      <c r="AR213" s="272"/>
    </row>
    <row r="214" spans="1:44" ht="15">
      <c r="A214" s="439"/>
      <c r="B214" s="457"/>
      <c r="C214" s="444"/>
      <c r="D214" s="445"/>
      <c r="E214" s="445"/>
      <c r="F214" s="445"/>
      <c r="G214" s="445"/>
      <c r="H214" s="445"/>
      <c r="I214" s="444"/>
      <c r="J214" s="444"/>
      <c r="K214" s="445"/>
      <c r="L214" s="445"/>
      <c r="M214" s="445"/>
      <c r="N214" s="444"/>
      <c r="O214" s="444"/>
      <c r="P214" s="489"/>
      <c r="Q214" s="56"/>
      <c r="R214" s="248"/>
      <c r="S214" s="249"/>
      <c r="T214" s="280"/>
      <c r="U214" s="281"/>
      <c r="V214" s="281"/>
      <c r="W214" s="281"/>
      <c r="X214" s="281"/>
      <c r="Y214" s="281"/>
      <c r="Z214" s="280"/>
      <c r="AA214" s="280"/>
      <c r="AB214" s="281"/>
      <c r="AC214" s="281"/>
      <c r="AD214" s="281"/>
      <c r="AE214" s="280"/>
      <c r="AG214" s="334"/>
      <c r="AH214" s="266"/>
      <c r="AI214" s="266"/>
      <c r="AJ214" s="266"/>
      <c r="AK214" s="266"/>
      <c r="AL214" s="266"/>
      <c r="AM214" s="266"/>
      <c r="AN214" s="266"/>
      <c r="AO214" s="266"/>
      <c r="AP214" s="266"/>
      <c r="AQ214" s="266"/>
      <c r="AR214" s="266"/>
    </row>
    <row r="215" spans="1:44" ht="15">
      <c r="A215" s="439"/>
      <c r="B215" s="457"/>
      <c r="C215" s="444"/>
      <c r="D215" s="445"/>
      <c r="E215" s="445"/>
      <c r="F215" s="445"/>
      <c r="G215" s="445"/>
      <c r="H215" s="445"/>
      <c r="I215" s="444"/>
      <c r="J215" s="444"/>
      <c r="K215" s="445"/>
      <c r="L215" s="445"/>
      <c r="M215" s="445"/>
      <c r="N215" s="444"/>
      <c r="O215" s="444"/>
      <c r="P215" s="489"/>
      <c r="Q215" s="56"/>
      <c r="R215" s="250"/>
      <c r="S215" s="251"/>
      <c r="T215" s="282"/>
      <c r="U215" s="283"/>
      <c r="V215" s="283"/>
      <c r="W215" s="283"/>
      <c r="X215" s="283"/>
      <c r="Y215" s="283"/>
      <c r="Z215" s="282"/>
      <c r="AA215" s="282"/>
      <c r="AB215" s="283"/>
      <c r="AC215" s="283"/>
      <c r="AD215" s="283"/>
      <c r="AE215" s="282"/>
      <c r="AG215" s="272"/>
      <c r="AH215" s="272"/>
      <c r="AI215" s="272"/>
      <c r="AJ215" s="272"/>
      <c r="AK215" s="272"/>
      <c r="AL215" s="272"/>
      <c r="AM215" s="272"/>
      <c r="AN215" s="272"/>
      <c r="AO215" s="272"/>
      <c r="AP215" s="272"/>
      <c r="AQ215" s="272"/>
      <c r="AR215" s="272"/>
    </row>
    <row r="216" spans="1:44" ht="15">
      <c r="A216" s="439"/>
      <c r="B216" s="457"/>
      <c r="C216" s="444"/>
      <c r="D216" s="445"/>
      <c r="E216" s="445"/>
      <c r="F216" s="445"/>
      <c r="G216" s="445"/>
      <c r="H216" s="445"/>
      <c r="I216" s="444"/>
      <c r="J216" s="444"/>
      <c r="K216" s="445"/>
      <c r="L216" s="445"/>
      <c r="M216" s="445"/>
      <c r="N216" s="444"/>
      <c r="O216" s="444"/>
      <c r="P216" s="489"/>
      <c r="Q216" s="56"/>
      <c r="R216" s="248"/>
      <c r="S216" s="249"/>
      <c r="T216" s="280"/>
      <c r="U216" s="281"/>
      <c r="V216" s="281"/>
      <c r="W216" s="281"/>
      <c r="X216" s="281"/>
      <c r="Y216" s="281"/>
      <c r="Z216" s="280"/>
      <c r="AA216" s="280"/>
      <c r="AB216" s="281"/>
      <c r="AC216" s="281"/>
      <c r="AD216" s="281"/>
      <c r="AE216" s="280"/>
      <c r="AG216" s="334"/>
      <c r="AH216" s="266"/>
      <c r="AI216" s="266"/>
      <c r="AJ216" s="266"/>
      <c r="AK216" s="266"/>
      <c r="AL216" s="266"/>
      <c r="AM216" s="266"/>
      <c r="AN216" s="266"/>
      <c r="AO216" s="266"/>
      <c r="AP216" s="266"/>
      <c r="AQ216" s="266"/>
      <c r="AR216" s="266"/>
    </row>
    <row r="217" spans="1:44" ht="15">
      <c r="A217" s="439"/>
      <c r="B217" s="457"/>
      <c r="C217" s="444"/>
      <c r="D217" s="445"/>
      <c r="E217" s="445"/>
      <c r="F217" s="445"/>
      <c r="G217" s="445"/>
      <c r="H217" s="445"/>
      <c r="I217" s="444"/>
      <c r="J217" s="444"/>
      <c r="K217" s="445"/>
      <c r="L217" s="445"/>
      <c r="M217" s="445"/>
      <c r="N217" s="444"/>
      <c r="O217" s="444"/>
      <c r="P217" s="489"/>
      <c r="Q217" s="56"/>
      <c r="R217" s="250"/>
      <c r="S217" s="251"/>
      <c r="T217" s="282"/>
      <c r="U217" s="283"/>
      <c r="V217" s="283"/>
      <c r="W217" s="283"/>
      <c r="X217" s="283"/>
      <c r="Y217" s="283"/>
      <c r="Z217" s="282"/>
      <c r="AA217" s="282"/>
      <c r="AB217" s="283"/>
      <c r="AC217" s="283"/>
      <c r="AD217" s="283"/>
      <c r="AE217" s="282"/>
      <c r="AG217" s="272"/>
      <c r="AH217" s="272"/>
      <c r="AI217" s="272"/>
      <c r="AJ217" s="272"/>
      <c r="AK217" s="272"/>
      <c r="AL217" s="272"/>
      <c r="AM217" s="272"/>
      <c r="AN217" s="272"/>
      <c r="AO217" s="272"/>
      <c r="AP217" s="272"/>
      <c r="AQ217" s="272"/>
      <c r="AR217" s="272"/>
    </row>
    <row r="218" spans="1:44" ht="15">
      <c r="A218" s="439"/>
      <c r="B218" s="457"/>
      <c r="C218" s="444"/>
      <c r="D218" s="445"/>
      <c r="E218" s="445"/>
      <c r="F218" s="445"/>
      <c r="G218" s="445"/>
      <c r="H218" s="445"/>
      <c r="I218" s="444"/>
      <c r="J218" s="444"/>
      <c r="K218" s="445"/>
      <c r="L218" s="445"/>
      <c r="M218" s="445"/>
      <c r="N218" s="444"/>
      <c r="O218" s="444"/>
      <c r="P218" s="489"/>
      <c r="Q218" s="56"/>
      <c r="R218" s="248"/>
      <c r="S218" s="249"/>
      <c r="T218" s="280"/>
      <c r="U218" s="281"/>
      <c r="V218" s="281"/>
      <c r="W218" s="281"/>
      <c r="X218" s="281"/>
      <c r="Y218" s="281"/>
      <c r="Z218" s="280"/>
      <c r="AA218" s="280"/>
      <c r="AB218" s="281"/>
      <c r="AC218" s="281"/>
      <c r="AD218" s="281"/>
      <c r="AE218" s="280"/>
      <c r="AG218" s="334"/>
      <c r="AH218" s="266"/>
      <c r="AI218" s="266"/>
      <c r="AJ218" s="266"/>
      <c r="AK218" s="266"/>
      <c r="AL218" s="266"/>
      <c r="AM218" s="266"/>
      <c r="AN218" s="266"/>
      <c r="AO218" s="266"/>
      <c r="AP218" s="266"/>
      <c r="AQ218" s="266"/>
      <c r="AR218" s="266"/>
    </row>
    <row r="219" spans="1:44" ht="15">
      <c r="A219" s="439"/>
      <c r="B219" s="457"/>
      <c r="C219" s="444"/>
      <c r="D219" s="445"/>
      <c r="E219" s="445"/>
      <c r="F219" s="445"/>
      <c r="G219" s="445"/>
      <c r="H219" s="445"/>
      <c r="I219" s="444"/>
      <c r="J219" s="444"/>
      <c r="K219" s="445"/>
      <c r="L219" s="445"/>
      <c r="M219" s="445"/>
      <c r="N219" s="444"/>
      <c r="O219" s="444"/>
      <c r="P219" s="489"/>
      <c r="Q219" s="56"/>
      <c r="R219" s="250"/>
      <c r="S219" s="251"/>
      <c r="T219" s="282"/>
      <c r="U219" s="283"/>
      <c r="V219" s="283"/>
      <c r="W219" s="283"/>
      <c r="X219" s="283"/>
      <c r="Y219" s="283"/>
      <c r="Z219" s="282"/>
      <c r="AA219" s="282"/>
      <c r="AB219" s="283"/>
      <c r="AC219" s="283"/>
      <c r="AD219" s="283"/>
      <c r="AE219" s="282"/>
      <c r="AG219" s="272"/>
      <c r="AH219" s="272"/>
      <c r="AI219" s="272"/>
      <c r="AJ219" s="272"/>
      <c r="AK219" s="272"/>
      <c r="AL219" s="272"/>
      <c r="AM219" s="272"/>
      <c r="AN219" s="272"/>
      <c r="AO219" s="272"/>
      <c r="AP219" s="272"/>
      <c r="AQ219" s="272"/>
      <c r="AR219" s="272"/>
    </row>
    <row r="220" spans="1:44" ht="15">
      <c r="A220" s="439"/>
      <c r="B220" s="457"/>
      <c r="C220" s="444"/>
      <c r="D220" s="445"/>
      <c r="E220" s="445"/>
      <c r="F220" s="445"/>
      <c r="G220" s="445"/>
      <c r="H220" s="445"/>
      <c r="I220" s="444"/>
      <c r="J220" s="444"/>
      <c r="K220" s="445"/>
      <c r="L220" s="445"/>
      <c r="M220" s="445"/>
      <c r="N220" s="444"/>
      <c r="O220" s="444"/>
      <c r="P220" s="489"/>
      <c r="Q220" s="56"/>
      <c r="R220" s="248"/>
      <c r="S220" s="249"/>
      <c r="T220" s="280"/>
      <c r="U220" s="281"/>
      <c r="V220" s="281"/>
      <c r="W220" s="281"/>
      <c r="X220" s="281"/>
      <c r="Y220" s="281"/>
      <c r="Z220" s="280"/>
      <c r="AA220" s="280"/>
      <c r="AB220" s="281"/>
      <c r="AC220" s="281"/>
      <c r="AD220" s="281"/>
      <c r="AE220" s="280"/>
      <c r="AG220" s="334"/>
      <c r="AH220" s="266"/>
      <c r="AI220" s="266"/>
      <c r="AJ220" s="266"/>
      <c r="AK220" s="266"/>
      <c r="AL220" s="266"/>
      <c r="AM220" s="266"/>
      <c r="AN220" s="266"/>
      <c r="AO220" s="266"/>
      <c r="AP220" s="266"/>
      <c r="AQ220" s="266"/>
      <c r="AR220" s="266"/>
    </row>
    <row r="221" spans="1:44" ht="15">
      <c r="A221" s="439"/>
      <c r="B221" s="457"/>
      <c r="C221" s="444"/>
      <c r="D221" s="445"/>
      <c r="E221" s="445"/>
      <c r="F221" s="445"/>
      <c r="G221" s="445"/>
      <c r="H221" s="445"/>
      <c r="I221" s="444"/>
      <c r="J221" s="444"/>
      <c r="K221" s="445"/>
      <c r="L221" s="445"/>
      <c r="M221" s="445"/>
      <c r="N221" s="444"/>
      <c r="O221" s="444"/>
      <c r="P221" s="489"/>
      <c r="Q221" s="56"/>
      <c r="R221" s="250"/>
      <c r="S221" s="251"/>
      <c r="T221" s="282"/>
      <c r="U221" s="283"/>
      <c r="V221" s="283"/>
      <c r="W221" s="283"/>
      <c r="X221" s="283"/>
      <c r="Y221" s="283"/>
      <c r="Z221" s="282"/>
      <c r="AA221" s="282"/>
      <c r="AB221" s="283"/>
      <c r="AC221" s="283"/>
      <c r="AD221" s="283"/>
      <c r="AE221" s="282"/>
      <c r="AG221" s="272"/>
      <c r="AH221" s="272"/>
      <c r="AI221" s="272"/>
      <c r="AJ221" s="272"/>
      <c r="AK221" s="272"/>
      <c r="AL221" s="272"/>
      <c r="AM221" s="272"/>
      <c r="AN221" s="272"/>
      <c r="AO221" s="272"/>
      <c r="AP221" s="272"/>
      <c r="AQ221" s="272"/>
      <c r="AR221" s="272"/>
    </row>
    <row r="222" spans="1:44" ht="15">
      <c r="A222" s="439"/>
      <c r="B222" s="457"/>
      <c r="C222" s="444"/>
      <c r="D222" s="445"/>
      <c r="E222" s="445"/>
      <c r="F222" s="445"/>
      <c r="G222" s="445"/>
      <c r="H222" s="445"/>
      <c r="I222" s="444"/>
      <c r="J222" s="444"/>
      <c r="K222" s="445"/>
      <c r="L222" s="445"/>
      <c r="M222" s="445"/>
      <c r="N222" s="444"/>
      <c r="O222" s="444"/>
      <c r="P222" s="489"/>
      <c r="Q222" s="56"/>
      <c r="R222" s="248"/>
      <c r="S222" s="249"/>
      <c r="T222" s="280"/>
      <c r="U222" s="281"/>
      <c r="V222" s="281"/>
      <c r="W222" s="281"/>
      <c r="X222" s="281"/>
      <c r="Y222" s="281"/>
      <c r="Z222" s="280"/>
      <c r="AA222" s="280"/>
      <c r="AB222" s="281"/>
      <c r="AC222" s="281"/>
      <c r="AD222" s="281"/>
      <c r="AE222" s="280"/>
      <c r="AG222" s="334"/>
      <c r="AH222" s="266"/>
      <c r="AI222" s="266"/>
      <c r="AJ222" s="266"/>
      <c r="AK222" s="266"/>
      <c r="AL222" s="266"/>
      <c r="AM222" s="266"/>
      <c r="AN222" s="266"/>
      <c r="AO222" s="266"/>
      <c r="AP222" s="266"/>
      <c r="AQ222" s="266"/>
      <c r="AR222" s="266"/>
    </row>
    <row r="223" spans="1:44" ht="15">
      <c r="A223" s="439"/>
      <c r="B223" s="457"/>
      <c r="C223" s="444"/>
      <c r="D223" s="445"/>
      <c r="E223" s="445"/>
      <c r="F223" s="445"/>
      <c r="G223" s="445"/>
      <c r="H223" s="445"/>
      <c r="I223" s="444"/>
      <c r="J223" s="444"/>
      <c r="K223" s="445"/>
      <c r="L223" s="445"/>
      <c r="M223" s="445"/>
      <c r="N223" s="444"/>
      <c r="O223" s="444"/>
      <c r="P223" s="489"/>
      <c r="Q223" s="56"/>
      <c r="R223" s="250"/>
      <c r="S223" s="251"/>
      <c r="T223" s="282"/>
      <c r="U223" s="283"/>
      <c r="V223" s="283"/>
      <c r="W223" s="283"/>
      <c r="X223" s="283"/>
      <c r="Y223" s="283"/>
      <c r="Z223" s="282"/>
      <c r="AA223" s="282"/>
      <c r="AB223" s="283"/>
      <c r="AC223" s="283"/>
      <c r="AD223" s="283"/>
      <c r="AE223" s="282"/>
      <c r="AG223" s="272"/>
      <c r="AH223" s="272"/>
      <c r="AI223" s="272"/>
      <c r="AJ223" s="272"/>
      <c r="AK223" s="272"/>
      <c r="AL223" s="272"/>
      <c r="AM223" s="272"/>
      <c r="AN223" s="272"/>
      <c r="AO223" s="272"/>
      <c r="AP223" s="272"/>
      <c r="AQ223" s="272"/>
      <c r="AR223" s="272"/>
    </row>
    <row r="224" spans="1:44" ht="15">
      <c r="A224" s="439"/>
      <c r="B224" s="457"/>
      <c r="C224" s="444"/>
      <c r="D224" s="445"/>
      <c r="E224" s="445"/>
      <c r="F224" s="445"/>
      <c r="G224" s="445"/>
      <c r="H224" s="445"/>
      <c r="I224" s="444"/>
      <c r="J224" s="444"/>
      <c r="K224" s="445"/>
      <c r="L224" s="445"/>
      <c r="M224" s="445"/>
      <c r="N224" s="444"/>
      <c r="O224" s="444"/>
      <c r="P224" s="489"/>
      <c r="Q224" s="56"/>
      <c r="R224" s="248"/>
      <c r="S224" s="249"/>
      <c r="T224" s="280"/>
      <c r="U224" s="281"/>
      <c r="V224" s="281"/>
      <c r="W224" s="281"/>
      <c r="X224" s="281"/>
      <c r="Y224" s="281"/>
      <c r="Z224" s="280"/>
      <c r="AA224" s="280"/>
      <c r="AB224" s="281"/>
      <c r="AC224" s="281"/>
      <c r="AD224" s="281"/>
      <c r="AE224" s="280"/>
      <c r="AG224" s="334"/>
      <c r="AH224" s="195"/>
      <c r="AI224" s="195"/>
      <c r="AJ224" s="195"/>
      <c r="AK224" s="195"/>
      <c r="AL224" s="195"/>
      <c r="AM224" s="195"/>
      <c r="AN224" s="195"/>
      <c r="AO224" s="195"/>
      <c r="AP224" s="195"/>
      <c r="AQ224" s="195"/>
      <c r="AR224" s="195"/>
    </row>
    <row r="225" spans="1:50" ht="15.75" thickBot="1">
      <c r="A225" s="439"/>
      <c r="B225" s="457"/>
      <c r="C225" s="444"/>
      <c r="D225" s="445"/>
      <c r="E225" s="445"/>
      <c r="F225" s="445"/>
      <c r="G225" s="445"/>
      <c r="H225" s="445"/>
      <c r="I225" s="444"/>
      <c r="J225" s="444"/>
      <c r="K225" s="445"/>
      <c r="L225" s="445"/>
      <c r="M225" s="445"/>
      <c r="N225" s="444"/>
      <c r="O225" s="444"/>
      <c r="P225" s="489"/>
      <c r="Q225" s="56"/>
      <c r="R225" s="255"/>
      <c r="S225" s="256"/>
      <c r="T225" s="284"/>
      <c r="U225" s="285"/>
      <c r="V225" s="285"/>
      <c r="W225" s="285"/>
      <c r="X225" s="285"/>
      <c r="Y225" s="285"/>
      <c r="Z225" s="284"/>
      <c r="AA225" s="284"/>
      <c r="AB225" s="285"/>
      <c r="AC225" s="285"/>
      <c r="AD225" s="285"/>
      <c r="AE225" s="284"/>
      <c r="AF225" s="427"/>
      <c r="AG225" s="273"/>
      <c r="AH225" s="273"/>
      <c r="AI225" s="273"/>
      <c r="AJ225" s="273"/>
      <c r="AK225" s="273"/>
      <c r="AL225" s="273"/>
      <c r="AM225" s="273"/>
      <c r="AN225" s="273"/>
      <c r="AO225" s="273"/>
      <c r="AP225" s="273"/>
      <c r="AQ225" s="273"/>
      <c r="AR225" s="273"/>
    </row>
    <row r="226" spans="1:50" ht="15">
      <c r="A226" s="432"/>
      <c r="B226" s="431"/>
      <c r="C226" s="428"/>
      <c r="D226" s="429"/>
      <c r="E226" s="429"/>
      <c r="F226" s="429"/>
      <c r="G226" s="429"/>
      <c r="H226" s="429"/>
      <c r="I226" s="428"/>
      <c r="J226" s="428"/>
      <c r="K226" s="429"/>
      <c r="L226" s="429"/>
      <c r="M226" s="429"/>
      <c r="N226" s="428"/>
      <c r="O226" s="428"/>
      <c r="P226" s="430"/>
      <c r="Q226" s="56"/>
      <c r="R226" s="248"/>
      <c r="S226" s="249"/>
      <c r="T226" s="280"/>
      <c r="U226" s="281"/>
      <c r="V226" s="281"/>
      <c r="W226" s="281"/>
      <c r="X226" s="281"/>
      <c r="Y226" s="281"/>
      <c r="Z226" s="280"/>
      <c r="AA226" s="280"/>
      <c r="AB226" s="281"/>
      <c r="AC226" s="281"/>
      <c r="AD226" s="281"/>
      <c r="AE226" s="280"/>
      <c r="AG226" s="265"/>
      <c r="AH226" s="266"/>
      <c r="AI226" s="266"/>
      <c r="AJ226" s="266"/>
      <c r="AK226" s="266"/>
      <c r="AL226" s="266"/>
      <c r="AM226" s="266"/>
      <c r="AN226" s="266"/>
      <c r="AO226" s="266"/>
      <c r="AP226" s="266"/>
      <c r="AQ226" s="266"/>
      <c r="AR226" s="266"/>
    </row>
    <row r="227" spans="1:50" ht="15">
      <c r="A227" s="439"/>
      <c r="B227" s="457"/>
      <c r="C227" s="444"/>
      <c r="D227" s="445"/>
      <c r="E227" s="445"/>
      <c r="F227" s="445"/>
      <c r="G227" s="445"/>
      <c r="H227" s="445"/>
      <c r="I227" s="444"/>
      <c r="J227" s="444"/>
      <c r="K227" s="445"/>
      <c r="L227" s="445"/>
      <c r="M227" s="445"/>
      <c r="N227" s="444"/>
      <c r="O227" s="444"/>
      <c r="P227" s="489"/>
      <c r="Q227" s="56"/>
      <c r="R227" s="250"/>
      <c r="S227" s="251"/>
      <c r="T227" s="282"/>
      <c r="U227" s="283"/>
      <c r="V227" s="283"/>
      <c r="W227" s="283"/>
      <c r="X227" s="283"/>
      <c r="Y227" s="283"/>
      <c r="Z227" s="282"/>
      <c r="AA227" s="282"/>
      <c r="AB227" s="283"/>
      <c r="AC227" s="283"/>
      <c r="AD227" s="283"/>
      <c r="AE227" s="282"/>
      <c r="AG227" s="267"/>
      <c r="AH227" s="267"/>
      <c r="AI227" s="315"/>
      <c r="AJ227" s="267"/>
      <c r="AK227" s="267"/>
      <c r="AL227" s="267"/>
      <c r="AM227" s="267"/>
      <c r="AN227" s="315"/>
      <c r="AO227" s="315"/>
      <c r="AP227" s="315"/>
      <c r="AQ227" s="315"/>
      <c r="AR227" s="315"/>
      <c r="AS227" s="274"/>
      <c r="AT227" s="274"/>
      <c r="AU227" s="274"/>
      <c r="AV227" s="274"/>
      <c r="AW227" s="274"/>
      <c r="AX227" s="51"/>
    </row>
    <row r="228" spans="1:50" ht="15">
      <c r="A228" s="439"/>
      <c r="B228" s="457"/>
      <c r="C228" s="444"/>
      <c r="D228" s="445"/>
      <c r="E228" s="445"/>
      <c r="F228" s="445"/>
      <c r="G228" s="445"/>
      <c r="H228" s="445"/>
      <c r="I228" s="444"/>
      <c r="J228" s="444"/>
      <c r="K228" s="445"/>
      <c r="L228" s="445"/>
      <c r="M228" s="445"/>
      <c r="N228" s="444"/>
      <c r="O228" s="444"/>
      <c r="P228" s="489"/>
      <c r="Q228" s="56"/>
      <c r="R228" s="248"/>
      <c r="S228" s="249"/>
      <c r="T228" s="280"/>
      <c r="U228" s="281"/>
      <c r="V228" s="281"/>
      <c r="W228" s="281"/>
      <c r="X228" s="281"/>
      <c r="Y228" s="281"/>
      <c r="Z228" s="280"/>
      <c r="AA228" s="280"/>
      <c r="AB228" s="281"/>
      <c r="AC228" s="281"/>
      <c r="AD228" s="281"/>
      <c r="AE228" s="280"/>
      <c r="AG228" s="334"/>
      <c r="AH228" s="266"/>
      <c r="AI228" s="266"/>
      <c r="AJ228" s="266"/>
      <c r="AK228" s="266"/>
      <c r="AL228" s="266"/>
      <c r="AM228" s="266"/>
      <c r="AN228" s="266"/>
      <c r="AO228" s="266"/>
      <c r="AP228" s="266"/>
      <c r="AQ228" s="266"/>
      <c r="AR228" s="266"/>
    </row>
    <row r="229" spans="1:50" ht="15">
      <c r="A229" s="439"/>
      <c r="B229" s="457"/>
      <c r="C229" s="444"/>
      <c r="D229" s="445"/>
      <c r="E229" s="445"/>
      <c r="F229" s="445"/>
      <c r="G229" s="445"/>
      <c r="H229" s="445"/>
      <c r="I229" s="444"/>
      <c r="J229" s="444"/>
      <c r="K229" s="445"/>
      <c r="L229" s="445"/>
      <c r="M229" s="445"/>
      <c r="N229" s="444"/>
      <c r="O229" s="444"/>
      <c r="P229" s="489"/>
      <c r="Q229" s="56"/>
      <c r="R229" s="250"/>
      <c r="S229" s="251"/>
      <c r="T229" s="282"/>
      <c r="U229" s="283"/>
      <c r="V229" s="283"/>
      <c r="W229" s="283"/>
      <c r="X229" s="283"/>
      <c r="Y229" s="283"/>
      <c r="Z229" s="282"/>
      <c r="AA229" s="282"/>
      <c r="AB229" s="283"/>
      <c r="AC229" s="283"/>
      <c r="AD229" s="283"/>
      <c r="AE229" s="282"/>
      <c r="AG229" s="272"/>
      <c r="AH229" s="272"/>
      <c r="AI229" s="272"/>
      <c r="AJ229" s="272"/>
      <c r="AK229" s="272"/>
      <c r="AL229" s="272"/>
      <c r="AM229" s="272"/>
      <c r="AN229" s="272"/>
      <c r="AO229" s="272"/>
      <c r="AP229" s="272"/>
      <c r="AQ229" s="272"/>
      <c r="AR229" s="272"/>
    </row>
    <row r="230" spans="1:50" ht="15">
      <c r="A230" s="439"/>
      <c r="B230" s="457"/>
      <c r="C230" s="444"/>
      <c r="D230" s="445"/>
      <c r="E230" s="445"/>
      <c r="F230" s="445"/>
      <c r="G230" s="445"/>
      <c r="H230" s="445"/>
      <c r="I230" s="444"/>
      <c r="J230" s="444"/>
      <c r="K230" s="445"/>
      <c r="L230" s="445"/>
      <c r="M230" s="445"/>
      <c r="N230" s="444"/>
      <c r="O230" s="444"/>
      <c r="P230" s="489"/>
      <c r="Q230" s="56"/>
      <c r="R230" s="248"/>
      <c r="S230" s="249"/>
      <c r="T230" s="280"/>
      <c r="U230" s="281"/>
      <c r="V230" s="281"/>
      <c r="W230" s="281"/>
      <c r="X230" s="281"/>
      <c r="Y230" s="281"/>
      <c r="Z230" s="280"/>
      <c r="AA230" s="280"/>
      <c r="AB230" s="281"/>
      <c r="AC230" s="281"/>
      <c r="AD230" s="281"/>
      <c r="AE230" s="280"/>
      <c r="AG230" s="334"/>
      <c r="AH230" s="266"/>
      <c r="AI230" s="266"/>
      <c r="AJ230" s="266"/>
      <c r="AK230" s="266"/>
      <c r="AL230" s="266"/>
      <c r="AM230" s="266"/>
      <c r="AN230" s="266"/>
      <c r="AO230" s="266"/>
      <c r="AP230" s="266"/>
      <c r="AQ230" s="266"/>
      <c r="AR230" s="266"/>
    </row>
    <row r="231" spans="1:50" ht="15">
      <c r="A231" s="439"/>
      <c r="B231" s="457"/>
      <c r="C231" s="444"/>
      <c r="D231" s="445"/>
      <c r="E231" s="445"/>
      <c r="F231" s="445"/>
      <c r="G231" s="445"/>
      <c r="H231" s="445"/>
      <c r="I231" s="444"/>
      <c r="J231" s="444"/>
      <c r="K231" s="445"/>
      <c r="L231" s="445"/>
      <c r="M231" s="445"/>
      <c r="N231" s="444"/>
      <c r="O231" s="444"/>
      <c r="P231" s="489"/>
      <c r="Q231" s="56"/>
      <c r="R231" s="250"/>
      <c r="S231" s="251"/>
      <c r="T231" s="282"/>
      <c r="U231" s="283"/>
      <c r="V231" s="283"/>
      <c r="W231" s="283"/>
      <c r="X231" s="283"/>
      <c r="Y231" s="283"/>
      <c r="Z231" s="282"/>
      <c r="AA231" s="282"/>
      <c r="AB231" s="283"/>
      <c r="AC231" s="283"/>
      <c r="AD231" s="283"/>
      <c r="AE231" s="282"/>
      <c r="AG231" s="272"/>
      <c r="AH231" s="272"/>
      <c r="AI231" s="272"/>
      <c r="AJ231" s="272"/>
      <c r="AK231" s="272"/>
      <c r="AL231" s="272"/>
      <c r="AM231" s="272"/>
      <c r="AN231" s="272"/>
      <c r="AO231" s="272"/>
      <c r="AP231" s="272"/>
      <c r="AQ231" s="272"/>
      <c r="AR231" s="272"/>
    </row>
    <row r="232" spans="1:50" ht="15">
      <c r="A232" s="439"/>
      <c r="B232" s="457"/>
      <c r="C232" s="444"/>
      <c r="D232" s="445"/>
      <c r="E232" s="445"/>
      <c r="F232" s="445"/>
      <c r="G232" s="445"/>
      <c r="H232" s="445"/>
      <c r="I232" s="444"/>
      <c r="J232" s="444"/>
      <c r="K232" s="445"/>
      <c r="L232" s="445"/>
      <c r="M232" s="445"/>
      <c r="N232" s="444"/>
      <c r="O232" s="444"/>
      <c r="P232" s="489"/>
      <c r="Q232" s="56"/>
      <c r="R232" s="248"/>
      <c r="S232" s="249"/>
      <c r="T232" s="280"/>
      <c r="U232" s="281"/>
      <c r="V232" s="281"/>
      <c r="W232" s="281"/>
      <c r="X232" s="281"/>
      <c r="Y232" s="281"/>
      <c r="Z232" s="280"/>
      <c r="AA232" s="280"/>
      <c r="AB232" s="281"/>
      <c r="AC232" s="281"/>
      <c r="AD232" s="281"/>
      <c r="AE232" s="280"/>
      <c r="AG232" s="334"/>
      <c r="AH232" s="266"/>
      <c r="AI232" s="266"/>
      <c r="AJ232" s="266"/>
      <c r="AK232" s="266"/>
      <c r="AL232" s="266"/>
      <c r="AM232" s="266"/>
      <c r="AN232" s="266"/>
      <c r="AO232" s="266"/>
      <c r="AP232" s="266"/>
      <c r="AQ232" s="266"/>
      <c r="AR232" s="266"/>
    </row>
    <row r="233" spans="1:50" ht="15">
      <c r="A233" s="439"/>
      <c r="B233" s="457"/>
      <c r="C233" s="444"/>
      <c r="D233" s="445"/>
      <c r="E233" s="445"/>
      <c r="F233" s="445"/>
      <c r="G233" s="445"/>
      <c r="H233" s="445"/>
      <c r="I233" s="444"/>
      <c r="J233" s="444"/>
      <c r="K233" s="445"/>
      <c r="L233" s="445"/>
      <c r="M233" s="445"/>
      <c r="N233" s="444"/>
      <c r="O233" s="444"/>
      <c r="P233" s="489"/>
      <c r="Q233" s="56"/>
      <c r="R233" s="250"/>
      <c r="S233" s="251"/>
      <c r="T233" s="282"/>
      <c r="U233" s="283"/>
      <c r="V233" s="283"/>
      <c r="W233" s="283"/>
      <c r="X233" s="283"/>
      <c r="Y233" s="283"/>
      <c r="Z233" s="282"/>
      <c r="AA233" s="282"/>
      <c r="AB233" s="283"/>
      <c r="AC233" s="283"/>
      <c r="AD233" s="283"/>
      <c r="AE233" s="282"/>
      <c r="AG233" s="272"/>
      <c r="AH233" s="272"/>
      <c r="AI233" s="272"/>
      <c r="AJ233" s="272"/>
      <c r="AK233" s="272"/>
      <c r="AL233" s="272"/>
      <c r="AM233" s="272"/>
      <c r="AN233" s="272"/>
      <c r="AO233" s="272"/>
      <c r="AP233" s="272"/>
      <c r="AQ233" s="272"/>
      <c r="AR233" s="272"/>
    </row>
    <row r="234" spans="1:50" ht="15">
      <c r="A234" s="439"/>
      <c r="B234" s="457"/>
      <c r="C234" s="444"/>
      <c r="D234" s="445"/>
      <c r="E234" s="445"/>
      <c r="F234" s="445"/>
      <c r="G234" s="445"/>
      <c r="H234" s="445"/>
      <c r="I234" s="444"/>
      <c r="J234" s="444"/>
      <c r="K234" s="445"/>
      <c r="L234" s="445"/>
      <c r="M234" s="445"/>
      <c r="N234" s="444"/>
      <c r="O234" s="444"/>
      <c r="P234" s="489"/>
      <c r="Q234" s="56"/>
      <c r="R234" s="248"/>
      <c r="S234" s="249"/>
      <c r="T234" s="280"/>
      <c r="U234" s="281"/>
      <c r="V234" s="281"/>
      <c r="W234" s="281"/>
      <c r="X234" s="281"/>
      <c r="Y234" s="281"/>
      <c r="Z234" s="280"/>
      <c r="AA234" s="280"/>
      <c r="AB234" s="281"/>
      <c r="AC234" s="281"/>
      <c r="AD234" s="281"/>
      <c r="AE234" s="280"/>
      <c r="AG234" s="334"/>
      <c r="AH234" s="266"/>
      <c r="AI234" s="266"/>
      <c r="AJ234" s="266"/>
      <c r="AK234" s="266"/>
      <c r="AL234" s="266"/>
      <c r="AM234" s="266"/>
      <c r="AN234" s="266"/>
      <c r="AO234" s="266"/>
      <c r="AP234" s="266"/>
      <c r="AQ234" s="266"/>
      <c r="AR234" s="266"/>
    </row>
    <row r="235" spans="1:50" ht="15">
      <c r="A235" s="439"/>
      <c r="B235" s="457"/>
      <c r="C235" s="444"/>
      <c r="D235" s="445"/>
      <c r="E235" s="445"/>
      <c r="F235" s="445"/>
      <c r="G235" s="445"/>
      <c r="H235" s="445"/>
      <c r="I235" s="444"/>
      <c r="J235" s="444"/>
      <c r="K235" s="445"/>
      <c r="L235" s="445"/>
      <c r="M235" s="445"/>
      <c r="N235" s="444"/>
      <c r="O235" s="444"/>
      <c r="P235" s="489"/>
      <c r="Q235" s="56"/>
      <c r="R235" s="250"/>
      <c r="S235" s="251"/>
      <c r="T235" s="282"/>
      <c r="U235" s="283"/>
      <c r="V235" s="283"/>
      <c r="W235" s="283"/>
      <c r="X235" s="283"/>
      <c r="Y235" s="283"/>
      <c r="Z235" s="282"/>
      <c r="AA235" s="282"/>
      <c r="AB235" s="283"/>
      <c r="AC235" s="283"/>
      <c r="AD235" s="283"/>
      <c r="AE235" s="282"/>
      <c r="AG235" s="272"/>
      <c r="AH235" s="272"/>
      <c r="AI235" s="272"/>
      <c r="AJ235" s="272"/>
      <c r="AK235" s="272"/>
      <c r="AL235" s="272"/>
      <c r="AM235" s="272"/>
      <c r="AN235" s="272"/>
      <c r="AO235" s="272"/>
      <c r="AP235" s="272"/>
      <c r="AQ235" s="272"/>
      <c r="AR235" s="272"/>
    </row>
    <row r="236" spans="1:50" ht="15">
      <c r="A236" s="439"/>
      <c r="B236" s="457"/>
      <c r="C236" s="444"/>
      <c r="D236" s="445"/>
      <c r="E236" s="445"/>
      <c r="F236" s="445"/>
      <c r="G236" s="445"/>
      <c r="H236" s="445"/>
      <c r="I236" s="444"/>
      <c r="J236" s="444"/>
      <c r="K236" s="445"/>
      <c r="L236" s="445"/>
      <c r="M236" s="445"/>
      <c r="N236" s="444"/>
      <c r="O236" s="444"/>
      <c r="P236" s="489"/>
      <c r="Q236" s="56"/>
      <c r="R236" s="248"/>
      <c r="S236" s="249"/>
      <c r="T236" s="280"/>
      <c r="U236" s="281"/>
      <c r="V236" s="281"/>
      <c r="W236" s="281"/>
      <c r="X236" s="281"/>
      <c r="Y236" s="281"/>
      <c r="Z236" s="280"/>
      <c r="AA236" s="280"/>
      <c r="AB236" s="281"/>
      <c r="AC236" s="281"/>
      <c r="AD236" s="281"/>
      <c r="AE236" s="280"/>
      <c r="AG236" s="334"/>
      <c r="AH236" s="266"/>
      <c r="AI236" s="266"/>
      <c r="AJ236" s="266"/>
      <c r="AK236" s="266"/>
      <c r="AL236" s="266"/>
      <c r="AM236" s="266"/>
      <c r="AN236" s="266"/>
      <c r="AO236" s="266"/>
      <c r="AP236" s="266"/>
      <c r="AQ236" s="266"/>
      <c r="AR236" s="266"/>
    </row>
    <row r="237" spans="1:50" ht="15">
      <c r="A237" s="439"/>
      <c r="B237" s="457"/>
      <c r="C237" s="444"/>
      <c r="D237" s="445"/>
      <c r="E237" s="445"/>
      <c r="F237" s="445"/>
      <c r="G237" s="445"/>
      <c r="H237" s="445"/>
      <c r="I237" s="444"/>
      <c r="J237" s="444"/>
      <c r="K237" s="445"/>
      <c r="L237" s="445"/>
      <c r="M237" s="445"/>
      <c r="N237" s="444"/>
      <c r="O237" s="444"/>
      <c r="P237" s="489"/>
      <c r="Q237" s="56"/>
      <c r="R237" s="250"/>
      <c r="S237" s="251"/>
      <c r="T237" s="282"/>
      <c r="U237" s="283"/>
      <c r="V237" s="283"/>
      <c r="W237" s="283"/>
      <c r="X237" s="283"/>
      <c r="Y237" s="283"/>
      <c r="Z237" s="282"/>
      <c r="AA237" s="282"/>
      <c r="AB237" s="283"/>
      <c r="AC237" s="283"/>
      <c r="AD237" s="283"/>
      <c r="AE237" s="282"/>
      <c r="AG237" s="272"/>
      <c r="AH237" s="272"/>
      <c r="AI237" s="272"/>
      <c r="AJ237" s="272"/>
      <c r="AK237" s="272"/>
      <c r="AL237" s="272"/>
      <c r="AM237" s="272"/>
      <c r="AN237" s="272"/>
      <c r="AO237" s="272"/>
      <c r="AP237" s="272"/>
      <c r="AQ237" s="272"/>
      <c r="AR237" s="272"/>
    </row>
    <row r="238" spans="1:50" ht="15">
      <c r="A238" s="439"/>
      <c r="B238" s="457"/>
      <c r="C238" s="444"/>
      <c r="D238" s="445"/>
      <c r="E238" s="445"/>
      <c r="F238" s="445"/>
      <c r="G238" s="445"/>
      <c r="H238" s="445"/>
      <c r="I238" s="444"/>
      <c r="J238" s="444"/>
      <c r="K238" s="445"/>
      <c r="L238" s="445"/>
      <c r="M238" s="445"/>
      <c r="N238" s="444"/>
      <c r="O238" s="444"/>
      <c r="P238" s="489"/>
      <c r="Q238" s="56"/>
      <c r="R238" s="248"/>
      <c r="S238" s="249"/>
      <c r="T238" s="280"/>
      <c r="U238" s="281"/>
      <c r="V238" s="281"/>
      <c r="W238" s="281"/>
      <c r="X238" s="281"/>
      <c r="Y238" s="281"/>
      <c r="Z238" s="280"/>
      <c r="AA238" s="280"/>
      <c r="AB238" s="281"/>
      <c r="AC238" s="281"/>
      <c r="AD238" s="281"/>
      <c r="AE238" s="280"/>
      <c r="AG238" s="334"/>
      <c r="AH238" s="266"/>
      <c r="AI238" s="266"/>
      <c r="AJ238" s="266"/>
      <c r="AK238" s="266"/>
      <c r="AL238" s="266"/>
      <c r="AM238" s="266"/>
      <c r="AN238" s="266"/>
      <c r="AO238" s="266"/>
      <c r="AP238" s="266"/>
      <c r="AQ238" s="266"/>
      <c r="AR238" s="266"/>
    </row>
    <row r="239" spans="1:50" ht="15">
      <c r="A239" s="439"/>
      <c r="B239" s="457"/>
      <c r="C239" s="444"/>
      <c r="D239" s="445"/>
      <c r="E239" s="445"/>
      <c r="F239" s="445"/>
      <c r="G239" s="445"/>
      <c r="H239" s="445"/>
      <c r="I239" s="444"/>
      <c r="J239" s="444"/>
      <c r="K239" s="445"/>
      <c r="L239" s="445"/>
      <c r="M239" s="445"/>
      <c r="N239" s="444"/>
      <c r="O239" s="444"/>
      <c r="P239" s="489"/>
      <c r="Q239" s="56"/>
      <c r="R239" s="250"/>
      <c r="S239" s="251"/>
      <c r="T239" s="282"/>
      <c r="U239" s="283"/>
      <c r="V239" s="283"/>
      <c r="W239" s="283"/>
      <c r="X239" s="283"/>
      <c r="Y239" s="283"/>
      <c r="Z239" s="282"/>
      <c r="AA239" s="282"/>
      <c r="AB239" s="283"/>
      <c r="AC239" s="283"/>
      <c r="AD239" s="283"/>
      <c r="AE239" s="282"/>
      <c r="AG239" s="272"/>
      <c r="AH239" s="272"/>
      <c r="AI239" s="272"/>
      <c r="AJ239" s="272"/>
      <c r="AK239" s="272"/>
      <c r="AL239" s="272"/>
      <c r="AM239" s="272"/>
      <c r="AN239" s="272"/>
      <c r="AO239" s="272"/>
      <c r="AP239" s="272"/>
      <c r="AQ239" s="272"/>
      <c r="AR239" s="272"/>
    </row>
    <row r="240" spans="1:50" ht="15">
      <c r="A240" s="439"/>
      <c r="B240" s="457"/>
      <c r="C240" s="444"/>
      <c r="D240" s="445"/>
      <c r="E240" s="445"/>
      <c r="F240" s="445"/>
      <c r="G240" s="445"/>
      <c r="H240" s="445"/>
      <c r="I240" s="444"/>
      <c r="J240" s="444"/>
      <c r="K240" s="445"/>
      <c r="L240" s="445"/>
      <c r="M240" s="445"/>
      <c r="N240" s="444"/>
      <c r="O240" s="444"/>
      <c r="P240" s="489"/>
      <c r="Q240" s="56"/>
      <c r="R240" s="248"/>
      <c r="S240" s="249"/>
      <c r="T240" s="280"/>
      <c r="U240" s="281"/>
      <c r="V240" s="281"/>
      <c r="W240" s="281"/>
      <c r="X240" s="281"/>
      <c r="Y240" s="281"/>
      <c r="Z240" s="280"/>
      <c r="AA240" s="280"/>
      <c r="AB240" s="281"/>
      <c r="AC240" s="281"/>
      <c r="AD240" s="281"/>
      <c r="AE240" s="280"/>
      <c r="AG240" s="334"/>
      <c r="AH240" s="266"/>
      <c r="AI240" s="266"/>
      <c r="AJ240" s="266"/>
      <c r="AK240" s="266"/>
      <c r="AL240" s="266"/>
      <c r="AM240" s="266"/>
      <c r="AN240" s="266"/>
      <c r="AO240" s="266"/>
      <c r="AP240" s="266"/>
      <c r="AQ240" s="266"/>
      <c r="AR240" s="266"/>
    </row>
    <row r="241" spans="1:44" ht="15">
      <c r="A241" s="439"/>
      <c r="B241" s="457"/>
      <c r="C241" s="444"/>
      <c r="D241" s="445"/>
      <c r="E241" s="445"/>
      <c r="F241" s="445"/>
      <c r="G241" s="445"/>
      <c r="H241" s="445"/>
      <c r="I241" s="444"/>
      <c r="J241" s="444"/>
      <c r="K241" s="445"/>
      <c r="L241" s="445"/>
      <c r="M241" s="445"/>
      <c r="N241" s="444"/>
      <c r="O241" s="444"/>
      <c r="P241" s="489"/>
      <c r="Q241" s="56"/>
      <c r="R241" s="250"/>
      <c r="S241" s="251"/>
      <c r="T241" s="282"/>
      <c r="U241" s="283"/>
      <c r="V241" s="283"/>
      <c r="W241" s="283"/>
      <c r="X241" s="283"/>
      <c r="Y241" s="283"/>
      <c r="Z241" s="282"/>
      <c r="AA241" s="282"/>
      <c r="AB241" s="283"/>
      <c r="AC241" s="283"/>
      <c r="AD241" s="283"/>
      <c r="AE241" s="282"/>
      <c r="AG241" s="272"/>
      <c r="AH241" s="272"/>
      <c r="AI241" s="272"/>
      <c r="AJ241" s="272"/>
      <c r="AK241" s="272"/>
      <c r="AL241" s="272"/>
      <c r="AM241" s="272"/>
      <c r="AN241" s="272"/>
      <c r="AO241" s="272"/>
      <c r="AP241" s="272"/>
      <c r="AQ241" s="272"/>
      <c r="AR241" s="272"/>
    </row>
    <row r="242" spans="1:44" ht="15">
      <c r="A242" s="439"/>
      <c r="B242" s="457"/>
      <c r="C242" s="444"/>
      <c r="D242" s="445"/>
      <c r="E242" s="445"/>
      <c r="F242" s="445"/>
      <c r="G242" s="445"/>
      <c r="H242" s="445"/>
      <c r="I242" s="444"/>
      <c r="J242" s="444"/>
      <c r="K242" s="445"/>
      <c r="L242" s="445"/>
      <c r="M242" s="445"/>
      <c r="N242" s="444"/>
      <c r="O242" s="444"/>
      <c r="P242" s="489"/>
      <c r="Q242" s="56"/>
      <c r="R242" s="248"/>
      <c r="S242" s="249"/>
      <c r="T242" s="280"/>
      <c r="U242" s="281"/>
      <c r="V242" s="281"/>
      <c r="W242" s="281"/>
      <c r="X242" s="281"/>
      <c r="Y242" s="281"/>
      <c r="Z242" s="280"/>
      <c r="AA242" s="280"/>
      <c r="AB242" s="281"/>
      <c r="AC242" s="281"/>
      <c r="AD242" s="281"/>
      <c r="AE242" s="280"/>
      <c r="AG242" s="334"/>
      <c r="AH242" s="266"/>
      <c r="AI242" s="266"/>
      <c r="AJ242" s="266"/>
      <c r="AK242" s="266"/>
      <c r="AL242" s="266"/>
      <c r="AM242" s="266"/>
      <c r="AN242" s="266"/>
      <c r="AO242" s="266"/>
      <c r="AP242" s="266"/>
      <c r="AQ242" s="266"/>
      <c r="AR242" s="266"/>
    </row>
    <row r="243" spans="1:44" ht="15">
      <c r="A243" s="439"/>
      <c r="B243" s="457"/>
      <c r="C243" s="444"/>
      <c r="D243" s="445"/>
      <c r="E243" s="445"/>
      <c r="F243" s="445"/>
      <c r="G243" s="445"/>
      <c r="H243" s="445"/>
      <c r="I243" s="444"/>
      <c r="J243" s="444"/>
      <c r="K243" s="445"/>
      <c r="L243" s="445"/>
      <c r="M243" s="445"/>
      <c r="N243" s="444"/>
      <c r="O243" s="444"/>
      <c r="P243" s="489"/>
      <c r="Q243" s="56"/>
      <c r="R243" s="250"/>
      <c r="S243" s="251"/>
      <c r="T243" s="282"/>
      <c r="U243" s="283"/>
      <c r="V243" s="283"/>
      <c r="W243" s="283"/>
      <c r="X243" s="283"/>
      <c r="Y243" s="283"/>
      <c r="Z243" s="282"/>
      <c r="AA243" s="282"/>
      <c r="AB243" s="283"/>
      <c r="AC243" s="283"/>
      <c r="AD243" s="283"/>
      <c r="AE243" s="282"/>
      <c r="AG243" s="272"/>
      <c r="AH243" s="272"/>
      <c r="AI243" s="272"/>
      <c r="AJ243" s="272"/>
      <c r="AK243" s="272"/>
      <c r="AL243" s="272"/>
      <c r="AM243" s="272"/>
      <c r="AN243" s="272"/>
      <c r="AO243" s="272"/>
      <c r="AP243" s="272"/>
      <c r="AQ243" s="272"/>
      <c r="AR243" s="272"/>
    </row>
    <row r="244" spans="1:44" ht="15">
      <c r="A244" s="439"/>
      <c r="B244" s="457"/>
      <c r="C244" s="444"/>
      <c r="D244" s="445"/>
      <c r="E244" s="445"/>
      <c r="F244" s="445"/>
      <c r="G244" s="445"/>
      <c r="H244" s="445"/>
      <c r="I244" s="444"/>
      <c r="J244" s="444"/>
      <c r="K244" s="445"/>
      <c r="L244" s="445"/>
      <c r="M244" s="445"/>
      <c r="N244" s="444"/>
      <c r="O244" s="444"/>
      <c r="P244" s="489"/>
      <c r="Q244" s="56"/>
      <c r="R244" s="248"/>
      <c r="S244" s="249"/>
      <c r="T244" s="280"/>
      <c r="U244" s="281"/>
      <c r="V244" s="281"/>
      <c r="W244" s="281"/>
      <c r="X244" s="281"/>
      <c r="Y244" s="281"/>
      <c r="Z244" s="280"/>
      <c r="AA244" s="280"/>
      <c r="AB244" s="281"/>
      <c r="AC244" s="281"/>
      <c r="AD244" s="281"/>
      <c r="AE244" s="280"/>
      <c r="AG244" s="334"/>
      <c r="AH244" s="266"/>
      <c r="AI244" s="266"/>
      <c r="AJ244" s="266"/>
      <c r="AK244" s="266"/>
      <c r="AL244" s="266"/>
      <c r="AM244" s="266"/>
      <c r="AN244" s="266"/>
      <c r="AO244" s="266"/>
      <c r="AP244" s="266"/>
      <c r="AQ244" s="266"/>
      <c r="AR244" s="266"/>
    </row>
    <row r="245" spans="1:44" ht="15">
      <c r="A245" s="439"/>
      <c r="B245" s="457"/>
      <c r="C245" s="444"/>
      <c r="D245" s="445"/>
      <c r="E245" s="445"/>
      <c r="F245" s="445"/>
      <c r="G245" s="445"/>
      <c r="H245" s="445"/>
      <c r="I245" s="444"/>
      <c r="J245" s="444"/>
      <c r="K245" s="445"/>
      <c r="L245" s="445"/>
      <c r="M245" s="445"/>
      <c r="N245" s="444"/>
      <c r="O245" s="444"/>
      <c r="P245" s="489"/>
      <c r="Q245" s="56"/>
      <c r="R245" s="250"/>
      <c r="S245" s="251"/>
      <c r="T245" s="282"/>
      <c r="U245" s="283"/>
      <c r="V245" s="283"/>
      <c r="W245" s="283"/>
      <c r="X245" s="283"/>
      <c r="Y245" s="283"/>
      <c r="Z245" s="282"/>
      <c r="AA245" s="282"/>
      <c r="AB245" s="283"/>
      <c r="AC245" s="283"/>
      <c r="AD245" s="283"/>
      <c r="AE245" s="282"/>
      <c r="AG245" s="272"/>
      <c r="AH245" s="272"/>
      <c r="AI245" s="272"/>
      <c r="AJ245" s="272"/>
      <c r="AK245" s="272"/>
      <c r="AL245" s="272"/>
      <c r="AM245" s="272"/>
      <c r="AN245" s="272"/>
      <c r="AO245" s="272"/>
      <c r="AP245" s="272"/>
      <c r="AQ245" s="272"/>
      <c r="AR245" s="272"/>
    </row>
    <row r="246" spans="1:44" ht="15">
      <c r="A246" s="439"/>
      <c r="B246" s="457"/>
      <c r="C246" s="444"/>
      <c r="D246" s="445"/>
      <c r="E246" s="445"/>
      <c r="F246" s="445"/>
      <c r="G246" s="445"/>
      <c r="H246" s="445"/>
      <c r="I246" s="444"/>
      <c r="J246" s="444"/>
      <c r="K246" s="445"/>
      <c r="L246" s="445"/>
      <c r="M246" s="445"/>
      <c r="N246" s="444"/>
      <c r="O246" s="444"/>
      <c r="P246" s="489"/>
      <c r="Q246" s="56"/>
      <c r="R246" s="248"/>
      <c r="S246" s="249"/>
      <c r="T246" s="280"/>
      <c r="U246" s="281"/>
      <c r="V246" s="281"/>
      <c r="W246" s="281"/>
      <c r="X246" s="281"/>
      <c r="Y246" s="281"/>
      <c r="Z246" s="280"/>
      <c r="AA246" s="280"/>
      <c r="AB246" s="281"/>
      <c r="AC246" s="281"/>
      <c r="AD246" s="281"/>
      <c r="AE246" s="280"/>
      <c r="AG246" s="334"/>
      <c r="AH246" s="195"/>
      <c r="AI246" s="195"/>
      <c r="AJ246" s="195"/>
      <c r="AK246" s="195"/>
      <c r="AL246" s="195"/>
      <c r="AM246" s="195"/>
      <c r="AN246" s="195"/>
      <c r="AO246" s="195"/>
      <c r="AP246" s="195"/>
      <c r="AQ246" s="195"/>
      <c r="AR246" s="195"/>
    </row>
    <row r="247" spans="1:44" ht="15.75" thickBot="1">
      <c r="A247" s="439"/>
      <c r="B247" s="457"/>
      <c r="C247" s="444"/>
      <c r="D247" s="445"/>
      <c r="E247" s="445"/>
      <c r="F247" s="445"/>
      <c r="G247" s="445"/>
      <c r="H247" s="445"/>
      <c r="I247" s="444"/>
      <c r="J247" s="444"/>
      <c r="K247" s="445"/>
      <c r="L247" s="445"/>
      <c r="M247" s="445"/>
      <c r="N247" s="444"/>
      <c r="O247" s="444"/>
      <c r="P247" s="489"/>
      <c r="Q247" s="56"/>
      <c r="R247" s="255"/>
      <c r="S247" s="256"/>
      <c r="T247" s="284"/>
      <c r="U247" s="285"/>
      <c r="V247" s="285"/>
      <c r="W247" s="285"/>
      <c r="X247" s="285"/>
      <c r="Y247" s="285"/>
      <c r="Z247" s="284"/>
      <c r="AA247" s="284"/>
      <c r="AB247" s="285"/>
      <c r="AC247" s="285"/>
      <c r="AD247" s="285"/>
      <c r="AE247" s="284"/>
      <c r="AF247" s="427"/>
      <c r="AG247" s="273"/>
      <c r="AH247" s="273"/>
      <c r="AI247" s="273"/>
      <c r="AJ247" s="273"/>
      <c r="AK247" s="273"/>
      <c r="AL247" s="273"/>
      <c r="AM247" s="273"/>
      <c r="AN247" s="273"/>
      <c r="AO247" s="273"/>
      <c r="AP247" s="273"/>
      <c r="AQ247" s="273"/>
      <c r="AR247" s="273"/>
    </row>
    <row r="248" spans="1:44" ht="15">
      <c r="A248" s="432"/>
      <c r="B248" s="431"/>
      <c r="C248" s="428"/>
      <c r="D248" s="429"/>
      <c r="E248" s="429"/>
      <c r="F248" s="429"/>
      <c r="G248" s="429"/>
      <c r="H248" s="429"/>
      <c r="I248" s="428"/>
      <c r="J248" s="428"/>
      <c r="K248" s="429"/>
      <c r="L248" s="429"/>
      <c r="M248" s="429"/>
      <c r="N248" s="428"/>
      <c r="O248" s="428"/>
      <c r="P248" s="430"/>
      <c r="Q248" s="56"/>
      <c r="R248" s="248"/>
      <c r="S248" s="249"/>
      <c r="T248" s="280"/>
      <c r="U248" s="281"/>
      <c r="V248" s="281"/>
      <c r="W248" s="281"/>
      <c r="X248" s="281"/>
      <c r="Y248" s="281"/>
      <c r="Z248" s="280"/>
      <c r="AA248" s="280"/>
      <c r="AB248" s="281"/>
      <c r="AC248" s="281"/>
      <c r="AD248" s="281"/>
      <c r="AE248" s="280"/>
      <c r="AG248" s="265"/>
      <c r="AH248" s="266"/>
      <c r="AI248" s="266"/>
      <c r="AJ248" s="266"/>
      <c r="AK248" s="266"/>
      <c r="AL248" s="266"/>
      <c r="AM248" s="266"/>
      <c r="AN248" s="266"/>
      <c r="AO248" s="266"/>
      <c r="AP248" s="266"/>
      <c r="AQ248" s="266"/>
      <c r="AR248" s="266"/>
    </row>
    <row r="249" spans="1:44" ht="15">
      <c r="A249" s="439"/>
      <c r="B249" s="457"/>
      <c r="C249" s="444"/>
      <c r="D249" s="445"/>
      <c r="E249" s="445"/>
      <c r="F249" s="445"/>
      <c r="G249" s="445"/>
      <c r="H249" s="445"/>
      <c r="I249" s="444"/>
      <c r="J249" s="444"/>
      <c r="K249" s="445"/>
      <c r="L249" s="445"/>
      <c r="M249" s="445"/>
      <c r="N249" s="444"/>
      <c r="O249" s="444"/>
      <c r="P249" s="489"/>
      <c r="Q249" s="56"/>
      <c r="R249" s="250"/>
      <c r="S249" s="251"/>
      <c r="T249" s="282"/>
      <c r="U249" s="283"/>
      <c r="V249" s="283"/>
      <c r="W249" s="283"/>
      <c r="X249" s="283"/>
      <c r="Y249" s="283"/>
      <c r="Z249" s="282"/>
      <c r="AA249" s="282"/>
      <c r="AB249" s="283"/>
      <c r="AC249" s="283"/>
      <c r="AD249" s="283"/>
      <c r="AE249" s="282"/>
      <c r="AG249" s="267"/>
      <c r="AH249" s="267"/>
      <c r="AI249" s="267"/>
      <c r="AJ249" s="267"/>
      <c r="AK249" s="267"/>
      <c r="AL249" s="267"/>
      <c r="AM249" s="267"/>
      <c r="AN249" s="267"/>
      <c r="AO249" s="267"/>
      <c r="AP249" s="267"/>
      <c r="AQ249" s="267"/>
      <c r="AR249" s="267"/>
    </row>
    <row r="250" spans="1:44" ht="15">
      <c r="A250" s="439"/>
      <c r="B250" s="457"/>
      <c r="C250" s="444"/>
      <c r="D250" s="445"/>
      <c r="E250" s="445"/>
      <c r="F250" s="445"/>
      <c r="G250" s="445"/>
      <c r="H250" s="445"/>
      <c r="I250" s="444"/>
      <c r="J250" s="444"/>
      <c r="K250" s="445"/>
      <c r="L250" s="445"/>
      <c r="M250" s="445"/>
      <c r="N250" s="444"/>
      <c r="O250" s="444"/>
      <c r="P250" s="489"/>
      <c r="Q250" s="56"/>
      <c r="R250" s="248"/>
      <c r="S250" s="249"/>
      <c r="T250" s="280"/>
      <c r="U250" s="281"/>
      <c r="V250" s="281"/>
      <c r="W250" s="281"/>
      <c r="X250" s="281"/>
      <c r="Y250" s="281"/>
      <c r="Z250" s="280"/>
      <c r="AA250" s="280"/>
      <c r="AB250" s="281"/>
      <c r="AC250" s="281"/>
      <c r="AD250" s="281"/>
      <c r="AE250" s="280"/>
      <c r="AG250" s="334"/>
      <c r="AH250" s="266"/>
      <c r="AI250" s="266"/>
      <c r="AJ250" s="266"/>
      <c r="AK250" s="266"/>
      <c r="AL250" s="266"/>
      <c r="AM250" s="266"/>
      <c r="AN250" s="266"/>
      <c r="AO250" s="266"/>
      <c r="AP250" s="266"/>
      <c r="AQ250" s="266"/>
      <c r="AR250" s="266"/>
    </row>
    <row r="251" spans="1:44" ht="15">
      <c r="A251" s="439"/>
      <c r="B251" s="457"/>
      <c r="C251" s="444"/>
      <c r="D251" s="445"/>
      <c r="E251" s="445"/>
      <c r="F251" s="445"/>
      <c r="G251" s="445"/>
      <c r="H251" s="445"/>
      <c r="I251" s="444"/>
      <c r="J251" s="444"/>
      <c r="K251" s="445"/>
      <c r="L251" s="445"/>
      <c r="M251" s="445"/>
      <c r="N251" s="444"/>
      <c r="O251" s="444"/>
      <c r="P251" s="489"/>
      <c r="Q251" s="56"/>
      <c r="R251" s="250"/>
      <c r="S251" s="251"/>
      <c r="T251" s="282"/>
      <c r="U251" s="283"/>
      <c r="V251" s="283"/>
      <c r="W251" s="283"/>
      <c r="X251" s="283"/>
      <c r="Y251" s="283"/>
      <c r="Z251" s="282"/>
      <c r="AA251" s="282"/>
      <c r="AB251" s="283"/>
      <c r="AC251" s="283"/>
      <c r="AD251" s="283"/>
      <c r="AE251" s="282"/>
      <c r="AG251" s="272"/>
      <c r="AH251" s="272"/>
      <c r="AI251" s="272"/>
      <c r="AJ251" s="272"/>
      <c r="AK251" s="272"/>
      <c r="AL251" s="272"/>
      <c r="AM251" s="272"/>
      <c r="AN251" s="272"/>
      <c r="AO251" s="272"/>
      <c r="AP251" s="272"/>
      <c r="AQ251" s="272"/>
      <c r="AR251" s="272"/>
    </row>
    <row r="252" spans="1:44" ht="15">
      <c r="A252" s="439"/>
      <c r="B252" s="457"/>
      <c r="C252" s="444"/>
      <c r="D252" s="445"/>
      <c r="E252" s="445"/>
      <c r="F252" s="445"/>
      <c r="G252" s="445"/>
      <c r="H252" s="445"/>
      <c r="I252" s="444"/>
      <c r="J252" s="444"/>
      <c r="K252" s="445"/>
      <c r="L252" s="445"/>
      <c r="M252" s="445"/>
      <c r="N252" s="444"/>
      <c r="O252" s="444"/>
      <c r="P252" s="489"/>
      <c r="Q252" s="56"/>
      <c r="R252" s="248"/>
      <c r="S252" s="249"/>
      <c r="T252" s="280"/>
      <c r="U252" s="281"/>
      <c r="V252" s="281"/>
      <c r="W252" s="281"/>
      <c r="X252" s="281"/>
      <c r="Y252" s="281"/>
      <c r="Z252" s="280"/>
      <c r="AA252" s="280"/>
      <c r="AB252" s="281"/>
      <c r="AC252" s="281"/>
      <c r="AD252" s="281"/>
      <c r="AE252" s="280"/>
      <c r="AG252" s="334"/>
      <c r="AH252" s="266"/>
      <c r="AI252" s="266"/>
      <c r="AJ252" s="266"/>
      <c r="AK252" s="266"/>
      <c r="AL252" s="266"/>
      <c r="AM252" s="266"/>
      <c r="AN252" s="266"/>
      <c r="AO252" s="266"/>
      <c r="AP252" s="266"/>
      <c r="AQ252" s="266"/>
      <c r="AR252" s="266"/>
    </row>
    <row r="253" spans="1:44" ht="15">
      <c r="A253" s="439"/>
      <c r="B253" s="457"/>
      <c r="C253" s="444"/>
      <c r="D253" s="445"/>
      <c r="E253" s="445"/>
      <c r="F253" s="445"/>
      <c r="G253" s="445"/>
      <c r="H253" s="445"/>
      <c r="I253" s="444"/>
      <c r="J253" s="444"/>
      <c r="K253" s="445"/>
      <c r="L253" s="445"/>
      <c r="M253" s="445"/>
      <c r="N253" s="444"/>
      <c r="O253" s="444"/>
      <c r="P253" s="489"/>
      <c r="Q253" s="56"/>
      <c r="R253" s="250"/>
      <c r="S253" s="251"/>
      <c r="T253" s="282"/>
      <c r="U253" s="283"/>
      <c r="V253" s="283"/>
      <c r="W253" s="283"/>
      <c r="X253" s="283"/>
      <c r="Y253" s="283"/>
      <c r="Z253" s="282"/>
      <c r="AA253" s="282"/>
      <c r="AB253" s="283"/>
      <c r="AC253" s="283"/>
      <c r="AD253" s="283"/>
      <c r="AE253" s="282"/>
      <c r="AG253" s="272"/>
      <c r="AH253" s="272"/>
      <c r="AI253" s="272"/>
      <c r="AJ253" s="272"/>
      <c r="AK253" s="272"/>
      <c r="AL253" s="272"/>
      <c r="AM253" s="272"/>
      <c r="AN253" s="272"/>
      <c r="AO253" s="272"/>
      <c r="AP253" s="272"/>
      <c r="AQ253" s="272"/>
      <c r="AR253" s="272"/>
    </row>
    <row r="254" spans="1:44" ht="15">
      <c r="A254" s="439"/>
      <c r="B254" s="457"/>
      <c r="C254" s="444"/>
      <c r="D254" s="445"/>
      <c r="E254" s="445"/>
      <c r="F254" s="445"/>
      <c r="G254" s="445"/>
      <c r="H254" s="445"/>
      <c r="I254" s="444"/>
      <c r="J254" s="444"/>
      <c r="K254" s="445"/>
      <c r="L254" s="445"/>
      <c r="M254" s="445"/>
      <c r="N254" s="444"/>
      <c r="O254" s="444"/>
      <c r="P254" s="489"/>
      <c r="Q254" s="56"/>
      <c r="R254" s="248"/>
      <c r="S254" s="249"/>
      <c r="T254" s="280"/>
      <c r="U254" s="281"/>
      <c r="V254" s="281"/>
      <c r="W254" s="281"/>
      <c r="X254" s="281"/>
      <c r="Y254" s="281"/>
      <c r="Z254" s="280"/>
      <c r="AA254" s="280"/>
      <c r="AB254" s="281"/>
      <c r="AC254" s="281"/>
      <c r="AD254" s="281"/>
      <c r="AE254" s="280"/>
      <c r="AG254" s="334"/>
      <c r="AH254" s="266"/>
      <c r="AI254" s="266"/>
      <c r="AJ254" s="266"/>
      <c r="AK254" s="266"/>
      <c r="AL254" s="266"/>
      <c r="AM254" s="266"/>
      <c r="AN254" s="266"/>
      <c r="AO254" s="266"/>
      <c r="AP254" s="266"/>
      <c r="AQ254" s="266"/>
      <c r="AR254" s="266"/>
    </row>
    <row r="255" spans="1:44" ht="15">
      <c r="A255" s="439"/>
      <c r="B255" s="457"/>
      <c r="C255" s="444"/>
      <c r="D255" s="445"/>
      <c r="E255" s="445"/>
      <c r="F255" s="445"/>
      <c r="G255" s="445"/>
      <c r="H255" s="445"/>
      <c r="I255" s="444"/>
      <c r="J255" s="444"/>
      <c r="K255" s="445"/>
      <c r="L255" s="445"/>
      <c r="M255" s="445"/>
      <c r="N255" s="444"/>
      <c r="O255" s="444"/>
      <c r="P255" s="489"/>
      <c r="Q255" s="56"/>
      <c r="R255" s="250"/>
      <c r="S255" s="251"/>
      <c r="T255" s="282"/>
      <c r="U255" s="283"/>
      <c r="V255" s="283"/>
      <c r="W255" s="283"/>
      <c r="X255" s="283"/>
      <c r="Y255" s="283"/>
      <c r="Z255" s="282"/>
      <c r="AA255" s="282"/>
      <c r="AB255" s="283"/>
      <c r="AC255" s="283"/>
      <c r="AD255" s="283"/>
      <c r="AE255" s="282"/>
      <c r="AG255" s="272"/>
      <c r="AH255" s="272"/>
      <c r="AI255" s="272"/>
      <c r="AJ255" s="272"/>
      <c r="AK255" s="272"/>
      <c r="AL255" s="272"/>
      <c r="AM255" s="272"/>
      <c r="AN255" s="272"/>
      <c r="AO255" s="272"/>
      <c r="AP255" s="272"/>
      <c r="AQ255" s="272"/>
      <c r="AR255" s="272"/>
    </row>
    <row r="256" spans="1:44" ht="15">
      <c r="A256" s="439"/>
      <c r="B256" s="457"/>
      <c r="C256" s="444"/>
      <c r="D256" s="445"/>
      <c r="E256" s="445"/>
      <c r="F256" s="445"/>
      <c r="G256" s="445"/>
      <c r="H256" s="445"/>
      <c r="I256" s="444"/>
      <c r="J256" s="444"/>
      <c r="K256" s="445"/>
      <c r="L256" s="445"/>
      <c r="M256" s="445"/>
      <c r="N256" s="444"/>
      <c r="O256" s="444"/>
      <c r="P256" s="489"/>
      <c r="Q256" s="56"/>
      <c r="R256" s="248"/>
      <c r="S256" s="249"/>
      <c r="T256" s="280"/>
      <c r="U256" s="281"/>
      <c r="V256" s="281"/>
      <c r="W256" s="281"/>
      <c r="X256" s="281"/>
      <c r="Y256" s="281"/>
      <c r="Z256" s="280"/>
      <c r="AA256" s="280"/>
      <c r="AB256" s="281"/>
      <c r="AC256" s="281"/>
      <c r="AD256" s="281"/>
      <c r="AE256" s="280"/>
      <c r="AG256" s="334"/>
      <c r="AH256" s="266"/>
      <c r="AI256" s="266"/>
      <c r="AJ256" s="266"/>
      <c r="AK256" s="266"/>
      <c r="AL256" s="266"/>
      <c r="AM256" s="266"/>
      <c r="AN256" s="266"/>
      <c r="AO256" s="266"/>
      <c r="AP256" s="266"/>
      <c r="AQ256" s="266"/>
      <c r="AR256" s="266"/>
    </row>
    <row r="257" spans="1:45" ht="15">
      <c r="A257" s="439"/>
      <c r="B257" s="457"/>
      <c r="C257" s="444"/>
      <c r="D257" s="445"/>
      <c r="E257" s="445"/>
      <c r="F257" s="445"/>
      <c r="G257" s="445"/>
      <c r="H257" s="445"/>
      <c r="I257" s="444"/>
      <c r="J257" s="444"/>
      <c r="K257" s="445"/>
      <c r="L257" s="445"/>
      <c r="M257" s="445"/>
      <c r="N257" s="444"/>
      <c r="O257" s="444"/>
      <c r="P257" s="489"/>
      <c r="Q257" s="56"/>
      <c r="R257" s="250"/>
      <c r="S257" s="251"/>
      <c r="T257" s="282"/>
      <c r="U257" s="283"/>
      <c r="V257" s="283"/>
      <c r="W257" s="283"/>
      <c r="X257" s="283"/>
      <c r="Y257" s="283"/>
      <c r="Z257" s="282"/>
      <c r="AA257" s="282"/>
      <c r="AB257" s="283"/>
      <c r="AC257" s="283"/>
      <c r="AD257" s="283"/>
      <c r="AE257" s="282"/>
      <c r="AG257" s="272"/>
      <c r="AH257" s="272"/>
      <c r="AI257" s="272"/>
      <c r="AJ257" s="272"/>
      <c r="AK257" s="272"/>
      <c r="AL257" s="272"/>
      <c r="AM257" s="272"/>
      <c r="AN257" s="272"/>
      <c r="AO257" s="272"/>
      <c r="AP257" s="272"/>
      <c r="AQ257" s="272"/>
      <c r="AR257" s="272"/>
    </row>
    <row r="258" spans="1:45" ht="15">
      <c r="A258" s="439"/>
      <c r="B258" s="457"/>
      <c r="C258" s="444"/>
      <c r="D258" s="445"/>
      <c r="E258" s="445"/>
      <c r="F258" s="445"/>
      <c r="G258" s="445"/>
      <c r="H258" s="445"/>
      <c r="I258" s="444"/>
      <c r="J258" s="444"/>
      <c r="K258" s="445"/>
      <c r="L258" s="445"/>
      <c r="M258" s="445"/>
      <c r="N258" s="444"/>
      <c r="O258" s="444"/>
      <c r="P258" s="489"/>
      <c r="Q258" s="56"/>
      <c r="R258" s="248"/>
      <c r="S258" s="249"/>
      <c r="T258" s="280"/>
      <c r="U258" s="281"/>
      <c r="V258" s="281"/>
      <c r="W258" s="281"/>
      <c r="X258" s="281"/>
      <c r="Y258" s="281"/>
      <c r="Z258" s="280"/>
      <c r="AA258" s="280"/>
      <c r="AB258" s="281"/>
      <c r="AC258" s="281"/>
      <c r="AD258" s="281"/>
      <c r="AE258" s="280"/>
      <c r="AG258" s="334"/>
      <c r="AH258" s="266"/>
      <c r="AI258" s="266"/>
      <c r="AJ258" s="266"/>
      <c r="AK258" s="266"/>
      <c r="AL258" s="266"/>
      <c r="AM258" s="266"/>
      <c r="AN258" s="266"/>
      <c r="AO258" s="266"/>
      <c r="AP258" s="266"/>
      <c r="AQ258" s="266"/>
      <c r="AR258" s="266"/>
    </row>
    <row r="259" spans="1:45" ht="15">
      <c r="A259" s="439"/>
      <c r="B259" s="457"/>
      <c r="C259" s="444"/>
      <c r="D259" s="445"/>
      <c r="E259" s="445"/>
      <c r="F259" s="445"/>
      <c r="G259" s="445"/>
      <c r="H259" s="445"/>
      <c r="I259" s="444"/>
      <c r="J259" s="444"/>
      <c r="K259" s="445"/>
      <c r="L259" s="445"/>
      <c r="M259" s="445"/>
      <c r="N259" s="444"/>
      <c r="O259" s="444"/>
      <c r="P259" s="489"/>
      <c r="Q259" s="56"/>
      <c r="R259" s="250"/>
      <c r="S259" s="251"/>
      <c r="T259" s="282"/>
      <c r="U259" s="283"/>
      <c r="V259" s="283"/>
      <c r="W259" s="283"/>
      <c r="X259" s="283"/>
      <c r="Y259" s="283"/>
      <c r="Z259" s="282"/>
      <c r="AA259" s="282"/>
      <c r="AB259" s="283"/>
      <c r="AC259" s="283"/>
      <c r="AD259" s="283"/>
      <c r="AE259" s="282"/>
      <c r="AG259" s="272"/>
      <c r="AH259" s="272"/>
      <c r="AI259" s="272"/>
      <c r="AJ259" s="272"/>
      <c r="AK259" s="272"/>
      <c r="AL259" s="272"/>
      <c r="AM259" s="272"/>
      <c r="AN259" s="272"/>
      <c r="AO259" s="272"/>
      <c r="AP259" s="272"/>
      <c r="AQ259" s="272"/>
      <c r="AR259" s="272"/>
    </row>
    <row r="260" spans="1:45" ht="15">
      <c r="A260" s="439"/>
      <c r="B260" s="457"/>
      <c r="C260" s="444"/>
      <c r="D260" s="445"/>
      <c r="E260" s="445"/>
      <c r="F260" s="445"/>
      <c r="G260" s="445"/>
      <c r="H260" s="445"/>
      <c r="I260" s="444"/>
      <c r="J260" s="444"/>
      <c r="K260" s="445"/>
      <c r="L260" s="445"/>
      <c r="M260" s="445"/>
      <c r="N260" s="444"/>
      <c r="O260" s="444"/>
      <c r="P260" s="489"/>
      <c r="Q260" s="56"/>
      <c r="R260" s="248"/>
      <c r="S260" s="249"/>
      <c r="T260" s="280"/>
      <c r="U260" s="281"/>
      <c r="V260" s="281"/>
      <c r="W260" s="281"/>
      <c r="X260" s="281"/>
      <c r="Y260" s="281"/>
      <c r="Z260" s="280"/>
      <c r="AA260" s="280"/>
      <c r="AB260" s="281"/>
      <c r="AC260" s="281"/>
      <c r="AD260" s="281"/>
      <c r="AE260" s="280"/>
      <c r="AG260" s="334"/>
      <c r="AH260" s="266"/>
      <c r="AI260" s="266"/>
      <c r="AJ260" s="266"/>
      <c r="AK260" s="266"/>
      <c r="AL260" s="266"/>
      <c r="AM260" s="266"/>
      <c r="AN260" s="266"/>
      <c r="AO260" s="266"/>
      <c r="AP260" s="266"/>
      <c r="AQ260" s="266"/>
      <c r="AR260" s="266"/>
    </row>
    <row r="261" spans="1:45" ht="15">
      <c r="A261" s="439"/>
      <c r="B261" s="457"/>
      <c r="C261" s="444"/>
      <c r="D261" s="445"/>
      <c r="E261" s="445"/>
      <c r="F261" s="445"/>
      <c r="G261" s="445"/>
      <c r="H261" s="445"/>
      <c r="I261" s="444"/>
      <c r="J261" s="444"/>
      <c r="K261" s="445"/>
      <c r="L261" s="445"/>
      <c r="M261" s="445"/>
      <c r="N261" s="444"/>
      <c r="O261" s="444"/>
      <c r="P261" s="489"/>
      <c r="Q261" s="56"/>
      <c r="R261" s="250"/>
      <c r="S261" s="251"/>
      <c r="T261" s="282"/>
      <c r="U261" s="283"/>
      <c r="V261" s="283"/>
      <c r="W261" s="283"/>
      <c r="X261" s="283"/>
      <c r="Y261" s="283"/>
      <c r="Z261" s="282"/>
      <c r="AA261" s="282"/>
      <c r="AB261" s="283"/>
      <c r="AC261" s="283"/>
      <c r="AD261" s="283"/>
      <c r="AE261" s="282"/>
      <c r="AG261" s="272"/>
      <c r="AH261" s="272"/>
      <c r="AI261" s="272"/>
      <c r="AJ261" s="272"/>
      <c r="AK261" s="272"/>
      <c r="AL261" s="272"/>
      <c r="AM261" s="272"/>
      <c r="AN261" s="272"/>
      <c r="AO261" s="272"/>
      <c r="AP261" s="272"/>
      <c r="AQ261" s="272"/>
      <c r="AR261" s="272"/>
    </row>
    <row r="262" spans="1:45" ht="15">
      <c r="A262" s="439"/>
      <c r="B262" s="457"/>
      <c r="C262" s="444"/>
      <c r="D262" s="445"/>
      <c r="E262" s="445"/>
      <c r="F262" s="445"/>
      <c r="G262" s="445"/>
      <c r="H262" s="445"/>
      <c r="I262" s="444"/>
      <c r="J262" s="444"/>
      <c r="K262" s="445"/>
      <c r="L262" s="445"/>
      <c r="M262" s="445"/>
      <c r="N262" s="444"/>
      <c r="O262" s="444"/>
      <c r="P262" s="489"/>
      <c r="Q262" s="56"/>
      <c r="R262" s="248"/>
      <c r="S262" s="249"/>
      <c r="T262" s="280"/>
      <c r="U262" s="281"/>
      <c r="V262" s="281"/>
      <c r="W262" s="281"/>
      <c r="X262" s="281"/>
      <c r="Y262" s="281"/>
      <c r="Z262" s="280"/>
      <c r="AA262" s="280"/>
      <c r="AB262" s="281"/>
      <c r="AC262" s="281"/>
      <c r="AD262" s="281"/>
      <c r="AE262" s="280"/>
      <c r="AG262" s="334"/>
      <c r="AH262" s="266"/>
      <c r="AI262" s="266"/>
      <c r="AJ262" s="266"/>
      <c r="AK262" s="266"/>
      <c r="AL262" s="266"/>
      <c r="AM262" s="266"/>
      <c r="AN262" s="266"/>
      <c r="AO262" s="266"/>
      <c r="AP262" s="266"/>
      <c r="AQ262" s="266"/>
      <c r="AR262" s="266"/>
    </row>
    <row r="263" spans="1:45" ht="15">
      <c r="A263" s="439"/>
      <c r="B263" s="457"/>
      <c r="C263" s="444"/>
      <c r="D263" s="445"/>
      <c r="E263" s="445"/>
      <c r="F263" s="445"/>
      <c r="G263" s="445"/>
      <c r="H263" s="445"/>
      <c r="I263" s="444"/>
      <c r="J263" s="444"/>
      <c r="K263" s="445"/>
      <c r="L263" s="445"/>
      <c r="M263" s="445"/>
      <c r="N263" s="444"/>
      <c r="O263" s="444"/>
      <c r="P263" s="489"/>
      <c r="Q263" s="56"/>
      <c r="R263" s="250"/>
      <c r="S263" s="251"/>
      <c r="T263" s="282"/>
      <c r="U263" s="283"/>
      <c r="V263" s="283"/>
      <c r="W263" s="283"/>
      <c r="X263" s="283"/>
      <c r="Y263" s="283"/>
      <c r="Z263" s="282"/>
      <c r="AA263" s="282"/>
      <c r="AB263" s="283"/>
      <c r="AC263" s="283"/>
      <c r="AD263" s="283"/>
      <c r="AE263" s="282"/>
      <c r="AG263" s="272"/>
      <c r="AH263" s="272"/>
      <c r="AI263" s="272"/>
      <c r="AJ263" s="272"/>
      <c r="AK263" s="272"/>
      <c r="AL263" s="272"/>
      <c r="AM263" s="272"/>
      <c r="AN263" s="272"/>
      <c r="AO263" s="272"/>
      <c r="AP263" s="272"/>
      <c r="AQ263" s="272"/>
      <c r="AR263" s="272"/>
    </row>
    <row r="264" spans="1:45" ht="15">
      <c r="A264" s="439"/>
      <c r="B264" s="457"/>
      <c r="C264" s="444"/>
      <c r="D264" s="445"/>
      <c r="E264" s="445"/>
      <c r="F264" s="445"/>
      <c r="G264" s="445"/>
      <c r="H264" s="445"/>
      <c r="I264" s="444"/>
      <c r="J264" s="444"/>
      <c r="K264" s="445"/>
      <c r="L264" s="445"/>
      <c r="M264" s="445"/>
      <c r="N264" s="444"/>
      <c r="O264" s="444"/>
      <c r="P264" s="489"/>
      <c r="Q264" s="56"/>
      <c r="R264" s="248"/>
      <c r="S264" s="249"/>
      <c r="T264" s="280"/>
      <c r="U264" s="281"/>
      <c r="V264" s="281"/>
      <c r="W264" s="281"/>
      <c r="X264" s="281"/>
      <c r="Y264" s="281"/>
      <c r="Z264" s="280"/>
      <c r="AA264" s="280"/>
      <c r="AB264" s="281"/>
      <c r="AC264" s="281"/>
      <c r="AD264" s="281"/>
      <c r="AE264" s="280"/>
      <c r="AG264" s="334"/>
      <c r="AH264" s="266"/>
      <c r="AI264" s="266"/>
      <c r="AJ264" s="266"/>
      <c r="AK264" s="266"/>
      <c r="AL264" s="266"/>
      <c r="AM264" s="266"/>
      <c r="AN264" s="266"/>
      <c r="AO264" s="266"/>
      <c r="AP264" s="266"/>
      <c r="AQ264" s="266"/>
      <c r="AR264" s="266"/>
    </row>
    <row r="265" spans="1:45" ht="15">
      <c r="A265" s="439"/>
      <c r="B265" s="457"/>
      <c r="C265" s="444"/>
      <c r="D265" s="445"/>
      <c r="E265" s="445"/>
      <c r="F265" s="445"/>
      <c r="G265" s="445"/>
      <c r="H265" s="445"/>
      <c r="I265" s="444"/>
      <c r="J265" s="444"/>
      <c r="K265" s="445"/>
      <c r="L265" s="445"/>
      <c r="M265" s="445"/>
      <c r="N265" s="444"/>
      <c r="O265" s="444"/>
      <c r="P265" s="489"/>
      <c r="Q265" s="56"/>
      <c r="R265" s="250"/>
      <c r="S265" s="251"/>
      <c r="T265" s="282"/>
      <c r="U265" s="283"/>
      <c r="V265" s="283"/>
      <c r="W265" s="283"/>
      <c r="X265" s="283"/>
      <c r="Y265" s="283"/>
      <c r="Z265" s="282"/>
      <c r="AA265" s="282"/>
      <c r="AB265" s="283"/>
      <c r="AC265" s="283"/>
      <c r="AD265" s="283"/>
      <c r="AE265" s="282"/>
      <c r="AG265" s="272"/>
      <c r="AH265" s="272"/>
      <c r="AI265" s="272"/>
      <c r="AJ265" s="272"/>
      <c r="AK265" s="272"/>
      <c r="AL265" s="272"/>
      <c r="AM265" s="272"/>
      <c r="AN265" s="272"/>
      <c r="AO265" s="272"/>
      <c r="AP265" s="272"/>
      <c r="AQ265" s="272"/>
      <c r="AR265" s="272"/>
    </row>
    <row r="266" spans="1:45" ht="15">
      <c r="A266" s="439"/>
      <c r="B266" s="457"/>
      <c r="C266" s="444"/>
      <c r="D266" s="445"/>
      <c r="E266" s="445"/>
      <c r="F266" s="445"/>
      <c r="G266" s="445"/>
      <c r="H266" s="445"/>
      <c r="I266" s="444"/>
      <c r="J266" s="444"/>
      <c r="K266" s="445"/>
      <c r="L266" s="445"/>
      <c r="M266" s="445"/>
      <c r="N266" s="444"/>
      <c r="O266" s="444"/>
      <c r="P266" s="489"/>
      <c r="Q266" s="56"/>
      <c r="R266" s="248"/>
      <c r="S266" s="249"/>
      <c r="T266" s="280"/>
      <c r="U266" s="281"/>
      <c r="V266" s="281"/>
      <c r="W266" s="281"/>
      <c r="X266" s="281"/>
      <c r="Y266" s="281"/>
      <c r="Z266" s="280"/>
      <c r="AA266" s="280"/>
      <c r="AB266" s="281"/>
      <c r="AC266" s="281"/>
      <c r="AD266" s="281"/>
      <c r="AE266" s="280"/>
      <c r="AG266" s="334"/>
      <c r="AH266" s="266"/>
      <c r="AI266" s="266"/>
      <c r="AJ266" s="266"/>
      <c r="AK266" s="266"/>
      <c r="AL266" s="266"/>
      <c r="AM266" s="266"/>
      <c r="AN266" s="266"/>
      <c r="AO266" s="266"/>
      <c r="AP266" s="266"/>
      <c r="AQ266" s="266"/>
      <c r="AR266" s="266"/>
    </row>
    <row r="267" spans="1:45" ht="15">
      <c r="A267" s="439"/>
      <c r="B267" s="457"/>
      <c r="C267" s="444"/>
      <c r="D267" s="445"/>
      <c r="E267" s="445"/>
      <c r="F267" s="445"/>
      <c r="G267" s="445"/>
      <c r="H267" s="445"/>
      <c r="I267" s="444"/>
      <c r="J267" s="444"/>
      <c r="K267" s="445"/>
      <c r="L267" s="445"/>
      <c r="M267" s="445"/>
      <c r="N267" s="444"/>
      <c r="O267" s="444"/>
      <c r="P267" s="489"/>
      <c r="Q267" s="56"/>
      <c r="R267" s="250"/>
      <c r="S267" s="251"/>
      <c r="T267" s="282"/>
      <c r="U267" s="283"/>
      <c r="V267" s="283"/>
      <c r="W267" s="283"/>
      <c r="X267" s="283"/>
      <c r="Y267" s="283"/>
      <c r="Z267" s="282"/>
      <c r="AA267" s="282"/>
      <c r="AB267" s="283"/>
      <c r="AC267" s="283"/>
      <c r="AD267" s="283"/>
      <c r="AE267" s="282"/>
      <c r="AG267" s="272"/>
      <c r="AH267" s="272"/>
      <c r="AI267" s="272"/>
      <c r="AJ267" s="272"/>
      <c r="AK267" s="272"/>
      <c r="AL267" s="272"/>
      <c r="AM267" s="272"/>
      <c r="AN267" s="272"/>
      <c r="AO267" s="272"/>
      <c r="AP267" s="272"/>
      <c r="AQ267" s="272"/>
      <c r="AR267" s="272"/>
    </row>
    <row r="268" spans="1:45" ht="15">
      <c r="A268" s="439"/>
      <c r="B268" s="457"/>
      <c r="C268" s="444"/>
      <c r="D268" s="445"/>
      <c r="E268" s="445"/>
      <c r="F268" s="445"/>
      <c r="G268" s="445"/>
      <c r="H268" s="445"/>
      <c r="I268" s="444"/>
      <c r="J268" s="444"/>
      <c r="K268" s="445"/>
      <c r="L268" s="445"/>
      <c r="M268" s="445"/>
      <c r="N268" s="444"/>
      <c r="O268" s="444"/>
      <c r="P268" s="489"/>
      <c r="Q268" s="56"/>
      <c r="R268" s="248"/>
      <c r="S268" s="249"/>
      <c r="T268" s="280"/>
      <c r="U268" s="281"/>
      <c r="V268" s="281"/>
      <c r="W268" s="281"/>
      <c r="X268" s="281"/>
      <c r="Y268" s="281"/>
      <c r="Z268" s="280"/>
      <c r="AA268" s="280"/>
      <c r="AB268" s="281"/>
      <c r="AC268" s="281"/>
      <c r="AD268" s="281"/>
      <c r="AE268" s="280"/>
      <c r="AG268" s="334"/>
      <c r="AH268" s="195"/>
      <c r="AI268" s="195"/>
      <c r="AJ268" s="195"/>
      <c r="AK268" s="195"/>
      <c r="AL268" s="195"/>
      <c r="AM268" s="195"/>
      <c r="AN268" s="195"/>
      <c r="AO268" s="195"/>
      <c r="AP268" s="195"/>
      <c r="AQ268" s="195"/>
      <c r="AR268" s="195"/>
    </row>
    <row r="269" spans="1:45" ht="15.75" thickBot="1">
      <c r="A269" s="439"/>
      <c r="B269" s="457"/>
      <c r="C269" s="444"/>
      <c r="D269" s="445"/>
      <c r="E269" s="445"/>
      <c r="F269" s="445"/>
      <c r="G269" s="445"/>
      <c r="H269" s="445"/>
      <c r="I269" s="444"/>
      <c r="J269" s="444"/>
      <c r="K269" s="445"/>
      <c r="L269" s="445"/>
      <c r="M269" s="445"/>
      <c r="N269" s="444"/>
      <c r="O269" s="444"/>
      <c r="P269" s="489"/>
      <c r="Q269" s="56"/>
      <c r="R269" s="255"/>
      <c r="S269" s="256"/>
      <c r="T269" s="284"/>
      <c r="U269" s="285"/>
      <c r="V269" s="285"/>
      <c r="W269" s="285"/>
      <c r="X269" s="285"/>
      <c r="Y269" s="285"/>
      <c r="Z269" s="284"/>
      <c r="AA269" s="284"/>
      <c r="AB269" s="285"/>
      <c r="AC269" s="285"/>
      <c r="AD269" s="285"/>
      <c r="AE269" s="284"/>
      <c r="AF269" s="427"/>
      <c r="AG269" s="273"/>
      <c r="AH269" s="273"/>
      <c r="AI269" s="273"/>
      <c r="AJ269" s="273"/>
      <c r="AK269" s="273"/>
      <c r="AL269" s="273"/>
      <c r="AM269" s="273"/>
      <c r="AN269" s="273"/>
      <c r="AO269" s="273"/>
      <c r="AP269" s="273"/>
      <c r="AQ269" s="273"/>
      <c r="AR269" s="273"/>
    </row>
    <row r="270" spans="1:45" ht="15">
      <c r="A270" s="432"/>
      <c r="B270" s="431"/>
      <c r="C270" s="428"/>
      <c r="D270" s="429"/>
      <c r="E270" s="429"/>
      <c r="F270" s="429"/>
      <c r="G270" s="429"/>
      <c r="H270" s="429"/>
      <c r="I270" s="428"/>
      <c r="J270" s="428"/>
      <c r="K270" s="429"/>
      <c r="L270" s="429"/>
      <c r="M270" s="429"/>
      <c r="N270" s="428"/>
      <c r="O270" s="428"/>
      <c r="P270" s="430"/>
      <c r="Q270" s="56"/>
      <c r="R270" s="248"/>
      <c r="S270" s="249"/>
      <c r="T270" s="280"/>
      <c r="U270" s="281"/>
      <c r="V270" s="281"/>
      <c r="W270" s="281"/>
      <c r="X270" s="281"/>
      <c r="Y270" s="281"/>
      <c r="Z270" s="280"/>
      <c r="AA270" s="280"/>
      <c r="AB270" s="281"/>
      <c r="AC270" s="281"/>
      <c r="AD270" s="281"/>
      <c r="AE270" s="280"/>
      <c r="AG270" s="265"/>
      <c r="AH270" s="266"/>
      <c r="AI270" s="266"/>
      <c r="AJ270" s="266"/>
      <c r="AK270" s="266"/>
      <c r="AL270" s="266"/>
      <c r="AM270" s="266"/>
      <c r="AN270" s="266"/>
      <c r="AO270" s="266"/>
      <c r="AP270" s="266"/>
      <c r="AQ270" s="266"/>
      <c r="AR270" s="266"/>
    </row>
    <row r="271" spans="1:45" ht="15">
      <c r="A271" s="439"/>
      <c r="B271" s="457"/>
      <c r="C271" s="444"/>
      <c r="D271" s="445"/>
      <c r="E271" s="445"/>
      <c r="F271" s="445"/>
      <c r="G271" s="445"/>
      <c r="H271" s="445"/>
      <c r="I271" s="444"/>
      <c r="J271" s="444"/>
      <c r="K271" s="445"/>
      <c r="L271" s="445"/>
      <c r="M271" s="445"/>
      <c r="N271" s="444"/>
      <c r="O271" s="444"/>
      <c r="P271" s="489"/>
      <c r="Q271" s="56"/>
      <c r="R271" s="250"/>
      <c r="S271" s="251"/>
      <c r="T271" s="282"/>
      <c r="U271" s="283"/>
      <c r="V271" s="283"/>
      <c r="W271" s="283"/>
      <c r="X271" s="283"/>
      <c r="Y271" s="283"/>
      <c r="Z271" s="282"/>
      <c r="AA271" s="282"/>
      <c r="AB271" s="283"/>
      <c r="AC271" s="283"/>
      <c r="AD271" s="283"/>
      <c r="AE271" s="282"/>
      <c r="AG271" s="315"/>
      <c r="AH271" s="267"/>
      <c r="AI271" s="267"/>
      <c r="AJ271" s="267"/>
      <c r="AK271" s="267"/>
      <c r="AL271" s="267"/>
      <c r="AM271" s="315"/>
      <c r="AN271" s="267"/>
      <c r="AO271" s="267"/>
      <c r="AP271" s="315"/>
      <c r="AQ271" s="267"/>
      <c r="AR271" s="267"/>
      <c r="AS271" s="274"/>
    </row>
    <row r="272" spans="1:45" ht="15">
      <c r="A272" s="439"/>
      <c r="B272" s="457"/>
      <c r="C272" s="444"/>
      <c r="D272" s="445"/>
      <c r="E272" s="445"/>
      <c r="F272" s="445"/>
      <c r="G272" s="445"/>
      <c r="H272" s="445"/>
      <c r="I272" s="444"/>
      <c r="J272" s="444"/>
      <c r="K272" s="445"/>
      <c r="L272" s="445"/>
      <c r="M272" s="445"/>
      <c r="N272" s="444"/>
      <c r="O272" s="444"/>
      <c r="P272" s="489"/>
      <c r="Q272" s="56"/>
      <c r="R272" s="248"/>
      <c r="S272" s="249"/>
      <c r="T272" s="280"/>
      <c r="U272" s="281"/>
      <c r="V272" s="281"/>
      <c r="W272" s="281"/>
      <c r="X272" s="281"/>
      <c r="Y272" s="281"/>
      <c r="Z272" s="280"/>
      <c r="AA272" s="280"/>
      <c r="AB272" s="281"/>
      <c r="AC272" s="281"/>
      <c r="AD272" s="281"/>
      <c r="AE272" s="280"/>
      <c r="AG272" s="334"/>
      <c r="AH272" s="266"/>
      <c r="AI272" s="266"/>
      <c r="AJ272" s="266"/>
      <c r="AK272" s="266"/>
      <c r="AL272" s="266"/>
      <c r="AM272" s="266"/>
      <c r="AN272" s="266"/>
      <c r="AO272" s="266"/>
      <c r="AP272" s="266"/>
      <c r="AQ272" s="266"/>
      <c r="AR272" s="266"/>
    </row>
    <row r="273" spans="1:45" ht="15">
      <c r="A273" s="439"/>
      <c r="B273" s="457"/>
      <c r="C273" s="444"/>
      <c r="D273" s="445"/>
      <c r="E273" s="445"/>
      <c r="F273" s="445"/>
      <c r="G273" s="445"/>
      <c r="H273" s="445"/>
      <c r="I273" s="444"/>
      <c r="J273" s="444"/>
      <c r="K273" s="445"/>
      <c r="L273" s="445"/>
      <c r="M273" s="445"/>
      <c r="N273" s="444"/>
      <c r="O273" s="444"/>
      <c r="P273" s="489"/>
      <c r="Q273" s="56"/>
      <c r="R273" s="250"/>
      <c r="S273" s="251"/>
      <c r="T273" s="282"/>
      <c r="U273" s="283"/>
      <c r="V273" s="283"/>
      <c r="W273" s="283"/>
      <c r="X273" s="283"/>
      <c r="Y273" s="283"/>
      <c r="Z273" s="282"/>
      <c r="AA273" s="282"/>
      <c r="AB273" s="283"/>
      <c r="AC273" s="283"/>
      <c r="AD273" s="283"/>
      <c r="AE273" s="282"/>
      <c r="AG273" s="272"/>
      <c r="AH273" s="272"/>
      <c r="AI273" s="272"/>
      <c r="AJ273" s="272"/>
      <c r="AK273" s="272"/>
      <c r="AL273" s="272"/>
      <c r="AM273" s="272"/>
      <c r="AN273" s="272"/>
      <c r="AO273" s="272"/>
      <c r="AP273" s="272"/>
      <c r="AQ273" s="272"/>
      <c r="AR273" s="272"/>
    </row>
    <row r="274" spans="1:45" ht="15">
      <c r="A274" s="439"/>
      <c r="B274" s="457"/>
      <c r="C274" s="444"/>
      <c r="D274" s="445"/>
      <c r="E274" s="445"/>
      <c r="F274" s="445"/>
      <c r="G274" s="445"/>
      <c r="H274" s="445"/>
      <c r="I274" s="444"/>
      <c r="J274" s="444"/>
      <c r="K274" s="445"/>
      <c r="L274" s="445"/>
      <c r="M274" s="445"/>
      <c r="N274" s="444"/>
      <c r="O274" s="444"/>
      <c r="P274" s="489"/>
      <c r="Q274" s="56"/>
      <c r="R274" s="248"/>
      <c r="S274" s="249"/>
      <c r="T274" s="280"/>
      <c r="U274" s="281"/>
      <c r="V274" s="281"/>
      <c r="W274" s="281"/>
      <c r="X274" s="281"/>
      <c r="Y274" s="281"/>
      <c r="Z274" s="280"/>
      <c r="AA274" s="280"/>
      <c r="AB274" s="281"/>
      <c r="AC274" s="281"/>
      <c r="AD274" s="281"/>
      <c r="AE274" s="280"/>
      <c r="AG274" s="334"/>
      <c r="AH274" s="266"/>
      <c r="AI274" s="266"/>
      <c r="AJ274" s="266"/>
      <c r="AK274" s="266"/>
      <c r="AL274" s="266"/>
      <c r="AM274" s="266"/>
      <c r="AN274" s="266"/>
      <c r="AO274" s="266"/>
      <c r="AP274" s="266"/>
      <c r="AQ274" s="266"/>
      <c r="AR274" s="266"/>
    </row>
    <row r="275" spans="1:45" ht="15">
      <c r="A275" s="439"/>
      <c r="B275" s="457"/>
      <c r="C275" s="444"/>
      <c r="D275" s="445"/>
      <c r="E275" s="445"/>
      <c r="F275" s="445"/>
      <c r="G275" s="445"/>
      <c r="H275" s="445"/>
      <c r="I275" s="444"/>
      <c r="J275" s="444"/>
      <c r="K275" s="445"/>
      <c r="L275" s="445"/>
      <c r="M275" s="445"/>
      <c r="N275" s="444"/>
      <c r="O275" s="444"/>
      <c r="P275" s="489"/>
      <c r="Q275" s="56"/>
      <c r="R275" s="250"/>
      <c r="S275" s="251"/>
      <c r="T275" s="282"/>
      <c r="U275" s="283"/>
      <c r="V275" s="283"/>
      <c r="W275" s="283"/>
      <c r="X275" s="283"/>
      <c r="Y275" s="283"/>
      <c r="Z275" s="282"/>
      <c r="AA275" s="282"/>
      <c r="AB275" s="283"/>
      <c r="AC275" s="283"/>
      <c r="AD275" s="283"/>
      <c r="AE275" s="282"/>
      <c r="AG275" s="272"/>
      <c r="AH275" s="272"/>
      <c r="AI275" s="272"/>
      <c r="AJ275" s="272"/>
      <c r="AK275" s="272"/>
      <c r="AL275" s="272"/>
      <c r="AM275" s="272"/>
      <c r="AN275" s="272"/>
      <c r="AO275" s="272"/>
      <c r="AP275" s="272"/>
      <c r="AQ275" s="272"/>
      <c r="AR275" s="272"/>
    </row>
    <row r="276" spans="1:45" ht="15">
      <c r="A276" s="439"/>
      <c r="B276" s="457"/>
      <c r="C276" s="444"/>
      <c r="D276" s="445"/>
      <c r="E276" s="445"/>
      <c r="F276" s="445"/>
      <c r="G276" s="445"/>
      <c r="H276" s="445"/>
      <c r="I276" s="444"/>
      <c r="J276" s="444"/>
      <c r="K276" s="445"/>
      <c r="L276" s="445"/>
      <c r="M276" s="445"/>
      <c r="N276" s="444"/>
      <c r="O276" s="444"/>
      <c r="P276" s="489"/>
      <c r="Q276" s="56"/>
      <c r="R276" s="248"/>
      <c r="S276" s="249"/>
      <c r="T276" s="280"/>
      <c r="U276" s="281"/>
      <c r="V276" s="281"/>
      <c r="W276" s="281"/>
      <c r="X276" s="281"/>
      <c r="Y276" s="281"/>
      <c r="Z276" s="280"/>
      <c r="AA276" s="280"/>
      <c r="AB276" s="281"/>
      <c r="AC276" s="281"/>
      <c r="AD276" s="281"/>
      <c r="AE276" s="280"/>
      <c r="AG276" s="334"/>
      <c r="AH276" s="266"/>
      <c r="AI276" s="266"/>
      <c r="AJ276" s="266"/>
      <c r="AK276" s="266"/>
      <c r="AL276" s="266"/>
      <c r="AM276" s="266"/>
      <c r="AN276" s="266"/>
      <c r="AO276" s="266"/>
      <c r="AP276" s="266"/>
      <c r="AQ276" s="266"/>
      <c r="AR276" s="266"/>
    </row>
    <row r="277" spans="1:45" ht="15">
      <c r="A277" s="439"/>
      <c r="B277" s="457"/>
      <c r="C277" s="444"/>
      <c r="D277" s="445"/>
      <c r="E277" s="445"/>
      <c r="F277" s="445"/>
      <c r="G277" s="445"/>
      <c r="H277" s="445"/>
      <c r="I277" s="444"/>
      <c r="J277" s="444"/>
      <c r="K277" s="445"/>
      <c r="L277" s="445"/>
      <c r="M277" s="445"/>
      <c r="N277" s="444"/>
      <c r="O277" s="444"/>
      <c r="P277" s="489"/>
      <c r="Q277" s="56"/>
      <c r="R277" s="250"/>
      <c r="S277" s="251"/>
      <c r="T277" s="282"/>
      <c r="U277" s="283"/>
      <c r="V277" s="283"/>
      <c r="W277" s="283"/>
      <c r="X277" s="283"/>
      <c r="Y277" s="283"/>
      <c r="Z277" s="282"/>
      <c r="AA277" s="282"/>
      <c r="AB277" s="283"/>
      <c r="AC277" s="283"/>
      <c r="AD277" s="283"/>
      <c r="AE277" s="282"/>
      <c r="AG277" s="268"/>
      <c r="AH277" s="268"/>
      <c r="AI277" s="268"/>
      <c r="AJ277" s="268"/>
      <c r="AK277" s="268"/>
      <c r="AL277" s="268"/>
      <c r="AM277" s="268"/>
      <c r="AN277" s="268"/>
      <c r="AO277" s="268"/>
      <c r="AP277" s="268"/>
      <c r="AQ277" s="268"/>
      <c r="AR277" s="268"/>
    </row>
    <row r="278" spans="1:45" ht="15">
      <c r="A278" s="439"/>
      <c r="B278" s="457"/>
      <c r="C278" s="444"/>
      <c r="D278" s="445"/>
      <c r="E278" s="445"/>
      <c r="F278" s="445"/>
      <c r="G278" s="445"/>
      <c r="H278" s="445"/>
      <c r="I278" s="444"/>
      <c r="J278" s="444"/>
      <c r="K278" s="445"/>
      <c r="L278" s="445"/>
      <c r="M278" s="445"/>
      <c r="N278" s="444"/>
      <c r="O278" s="444"/>
      <c r="P278" s="489"/>
      <c r="Q278" s="56"/>
      <c r="R278" s="248"/>
      <c r="S278" s="249"/>
      <c r="T278" s="280"/>
      <c r="U278" s="281"/>
      <c r="V278" s="281"/>
      <c r="W278" s="281"/>
      <c r="X278" s="281"/>
      <c r="Y278" s="281"/>
      <c r="Z278" s="280"/>
      <c r="AA278" s="280"/>
      <c r="AB278" s="281"/>
      <c r="AC278" s="281"/>
      <c r="AD278" s="281"/>
      <c r="AE278" s="280"/>
      <c r="AG278" s="334"/>
      <c r="AH278" s="266"/>
      <c r="AI278" s="266"/>
      <c r="AJ278" s="266"/>
      <c r="AK278" s="266"/>
      <c r="AL278" s="266"/>
      <c r="AM278" s="266"/>
      <c r="AN278" s="266"/>
      <c r="AO278" s="266"/>
      <c r="AP278" s="266"/>
      <c r="AQ278" s="266"/>
      <c r="AR278" s="266"/>
    </row>
    <row r="279" spans="1:45" ht="15">
      <c r="A279" s="439"/>
      <c r="B279" s="457"/>
      <c r="C279" s="444"/>
      <c r="D279" s="445"/>
      <c r="E279" s="445"/>
      <c r="F279" s="445"/>
      <c r="G279" s="445"/>
      <c r="H279" s="445"/>
      <c r="I279" s="444"/>
      <c r="J279" s="444"/>
      <c r="K279" s="445"/>
      <c r="L279" s="445"/>
      <c r="M279" s="445"/>
      <c r="N279" s="444"/>
      <c r="O279" s="444"/>
      <c r="P279" s="489"/>
      <c r="Q279" s="56"/>
      <c r="R279" s="250"/>
      <c r="S279" s="251"/>
      <c r="T279" s="282"/>
      <c r="U279" s="283"/>
      <c r="V279" s="283"/>
      <c r="W279" s="283"/>
      <c r="X279" s="283"/>
      <c r="Y279" s="283"/>
      <c r="Z279" s="282"/>
      <c r="AA279" s="282"/>
      <c r="AB279" s="283"/>
      <c r="AC279" s="283"/>
      <c r="AD279" s="283"/>
      <c r="AE279" s="282"/>
      <c r="AG279" s="272"/>
      <c r="AH279" s="272"/>
      <c r="AI279" s="272"/>
      <c r="AJ279" s="272"/>
      <c r="AK279" s="272"/>
      <c r="AL279" s="272"/>
      <c r="AM279" s="272"/>
      <c r="AN279" s="272"/>
      <c r="AO279" s="272"/>
      <c r="AP279" s="272"/>
      <c r="AQ279" s="272"/>
      <c r="AR279" s="272"/>
      <c r="AS279" s="274"/>
    </row>
    <row r="280" spans="1:45" ht="15">
      <c r="A280" s="439"/>
      <c r="B280" s="457"/>
      <c r="C280" s="444"/>
      <c r="D280" s="445"/>
      <c r="E280" s="445"/>
      <c r="F280" s="445"/>
      <c r="G280" s="445"/>
      <c r="H280" s="445"/>
      <c r="I280" s="444"/>
      <c r="J280" s="444"/>
      <c r="K280" s="445"/>
      <c r="L280" s="445"/>
      <c r="M280" s="445"/>
      <c r="N280" s="444"/>
      <c r="O280" s="444"/>
      <c r="P280" s="489"/>
      <c r="Q280" s="56"/>
      <c r="R280" s="248"/>
      <c r="S280" s="249"/>
      <c r="T280" s="280"/>
      <c r="U280" s="281"/>
      <c r="V280" s="281"/>
      <c r="W280" s="281"/>
      <c r="X280" s="281"/>
      <c r="Y280" s="281"/>
      <c r="Z280" s="280"/>
      <c r="AA280" s="280"/>
      <c r="AB280" s="281"/>
      <c r="AC280" s="281"/>
      <c r="AD280" s="281"/>
      <c r="AE280" s="280"/>
      <c r="AG280" s="334"/>
      <c r="AH280" s="266"/>
      <c r="AI280" s="266"/>
      <c r="AJ280" s="266"/>
      <c r="AK280" s="266"/>
      <c r="AL280" s="266"/>
      <c r="AM280" s="266"/>
      <c r="AN280" s="266"/>
      <c r="AO280" s="266"/>
      <c r="AP280" s="266"/>
      <c r="AQ280" s="266"/>
      <c r="AR280" s="266"/>
    </row>
    <row r="281" spans="1:45">
      <c r="A281" s="439"/>
      <c r="B281" s="457"/>
      <c r="C281" s="444"/>
      <c r="D281" s="445"/>
      <c r="E281" s="445"/>
      <c r="F281" s="445"/>
      <c r="G281" s="445"/>
      <c r="H281" s="445"/>
      <c r="I281" s="444"/>
      <c r="J281" s="444"/>
      <c r="K281" s="445"/>
      <c r="L281" s="445"/>
      <c r="M281" s="445"/>
      <c r="N281" s="444"/>
      <c r="O281" s="444"/>
      <c r="P281" s="489"/>
      <c r="R281" s="250"/>
      <c r="S281" s="251"/>
      <c r="T281" s="282"/>
      <c r="U281" s="283"/>
      <c r="V281" s="283"/>
      <c r="W281" s="283"/>
      <c r="X281" s="283"/>
      <c r="Y281" s="283"/>
      <c r="Z281" s="282"/>
      <c r="AA281" s="282"/>
      <c r="AB281" s="283"/>
      <c r="AC281" s="283"/>
      <c r="AD281" s="283"/>
      <c r="AE281" s="282"/>
      <c r="AG281" s="272"/>
      <c r="AH281" s="272"/>
      <c r="AI281" s="272"/>
      <c r="AJ281" s="272"/>
      <c r="AK281" s="272"/>
      <c r="AL281" s="272"/>
      <c r="AM281" s="272"/>
      <c r="AN281" s="272"/>
      <c r="AO281" s="272"/>
      <c r="AP281" s="272"/>
      <c r="AQ281" s="272"/>
      <c r="AR281" s="272"/>
    </row>
    <row r="282" spans="1:45">
      <c r="A282" s="439"/>
      <c r="B282" s="457"/>
      <c r="C282" s="444"/>
      <c r="D282" s="445"/>
      <c r="E282" s="445"/>
      <c r="F282" s="445"/>
      <c r="G282" s="445"/>
      <c r="H282" s="445"/>
      <c r="I282" s="444"/>
      <c r="J282" s="444"/>
      <c r="K282" s="445"/>
      <c r="L282" s="445"/>
      <c r="M282" s="445"/>
      <c r="N282" s="444"/>
      <c r="O282" s="444"/>
      <c r="P282" s="489"/>
      <c r="R282" s="248"/>
      <c r="S282" s="249"/>
      <c r="T282" s="280"/>
      <c r="U282" s="281"/>
      <c r="V282" s="281"/>
      <c r="W282" s="281"/>
      <c r="X282" s="281"/>
      <c r="Y282" s="281"/>
      <c r="Z282" s="280"/>
      <c r="AA282" s="280"/>
      <c r="AB282" s="281"/>
      <c r="AC282" s="281"/>
      <c r="AD282" s="281"/>
      <c r="AE282" s="280"/>
      <c r="AG282" s="334"/>
      <c r="AH282" s="266"/>
      <c r="AI282" s="266"/>
      <c r="AJ282" s="266"/>
      <c r="AK282" s="266"/>
      <c r="AL282" s="266"/>
      <c r="AM282" s="266"/>
      <c r="AN282" s="266"/>
      <c r="AO282" s="266"/>
      <c r="AP282" s="266"/>
      <c r="AQ282" s="266"/>
      <c r="AR282" s="266"/>
    </row>
    <row r="283" spans="1:45">
      <c r="A283" s="439"/>
      <c r="B283" s="457"/>
      <c r="C283" s="444"/>
      <c r="D283" s="445"/>
      <c r="E283" s="445"/>
      <c r="F283" s="445"/>
      <c r="G283" s="445"/>
      <c r="H283" s="445"/>
      <c r="I283" s="444"/>
      <c r="J283" s="444"/>
      <c r="K283" s="445"/>
      <c r="L283" s="445"/>
      <c r="M283" s="445"/>
      <c r="N283" s="444"/>
      <c r="O283" s="444"/>
      <c r="P283" s="489"/>
      <c r="R283" s="250"/>
      <c r="S283" s="251"/>
      <c r="T283" s="282"/>
      <c r="U283" s="283"/>
      <c r="V283" s="283"/>
      <c r="W283" s="283"/>
      <c r="X283" s="283"/>
      <c r="Y283" s="283"/>
      <c r="Z283" s="282"/>
      <c r="AA283" s="282"/>
      <c r="AB283" s="283"/>
      <c r="AC283" s="283"/>
      <c r="AD283" s="283"/>
      <c r="AE283" s="282"/>
      <c r="AG283" s="272"/>
      <c r="AH283" s="272"/>
      <c r="AI283" s="272"/>
      <c r="AJ283" s="272"/>
      <c r="AK283" s="272"/>
      <c r="AL283" s="272"/>
      <c r="AM283" s="272"/>
      <c r="AN283" s="272"/>
      <c r="AO283" s="272"/>
      <c r="AP283" s="272"/>
      <c r="AQ283" s="272"/>
      <c r="AR283" s="272"/>
    </row>
    <row r="284" spans="1:45">
      <c r="A284" s="439"/>
      <c r="B284" s="457"/>
      <c r="C284" s="444"/>
      <c r="D284" s="445"/>
      <c r="E284" s="445"/>
      <c r="F284" s="445"/>
      <c r="G284" s="445"/>
      <c r="H284" s="445"/>
      <c r="I284" s="444"/>
      <c r="J284" s="444"/>
      <c r="K284" s="445"/>
      <c r="L284" s="445"/>
      <c r="M284" s="445"/>
      <c r="N284" s="444"/>
      <c r="O284" s="444"/>
      <c r="P284" s="489"/>
      <c r="R284" s="248"/>
      <c r="S284" s="249"/>
      <c r="T284" s="280"/>
      <c r="U284" s="281"/>
      <c r="V284" s="281"/>
      <c r="W284" s="281"/>
      <c r="X284" s="281"/>
      <c r="Y284" s="281"/>
      <c r="Z284" s="280"/>
      <c r="AA284" s="280"/>
      <c r="AB284" s="281"/>
      <c r="AC284" s="281"/>
      <c r="AD284" s="281"/>
      <c r="AE284" s="280"/>
      <c r="AG284" s="334"/>
      <c r="AH284" s="266"/>
      <c r="AI284" s="266"/>
      <c r="AJ284" s="266"/>
      <c r="AK284" s="266"/>
      <c r="AL284" s="266"/>
      <c r="AM284" s="266"/>
      <c r="AN284" s="266"/>
      <c r="AO284" s="266"/>
      <c r="AP284" s="266"/>
      <c r="AQ284" s="266"/>
      <c r="AR284" s="266"/>
    </row>
    <row r="285" spans="1:45">
      <c r="A285" s="439"/>
      <c r="B285" s="457"/>
      <c r="C285" s="444"/>
      <c r="D285" s="445"/>
      <c r="E285" s="445"/>
      <c r="F285" s="445"/>
      <c r="G285" s="445"/>
      <c r="H285" s="445"/>
      <c r="I285" s="444"/>
      <c r="J285" s="444"/>
      <c r="K285" s="445"/>
      <c r="L285" s="445"/>
      <c r="M285" s="445"/>
      <c r="N285" s="444"/>
      <c r="O285" s="444"/>
      <c r="P285" s="489"/>
      <c r="R285" s="250"/>
      <c r="S285" s="251"/>
      <c r="T285" s="282"/>
      <c r="U285" s="283"/>
      <c r="V285" s="283"/>
      <c r="W285" s="283"/>
      <c r="X285" s="283"/>
      <c r="Y285" s="283"/>
      <c r="Z285" s="282"/>
      <c r="AA285" s="282"/>
      <c r="AB285" s="283"/>
      <c r="AC285" s="283"/>
      <c r="AD285" s="283"/>
      <c r="AE285" s="282"/>
      <c r="AG285" s="272"/>
      <c r="AH285" s="272"/>
      <c r="AI285" s="272"/>
      <c r="AJ285" s="272"/>
      <c r="AK285" s="272"/>
      <c r="AL285" s="272"/>
      <c r="AM285" s="272"/>
      <c r="AN285" s="272"/>
      <c r="AO285" s="272"/>
      <c r="AP285" s="272"/>
      <c r="AQ285" s="272"/>
      <c r="AR285" s="272"/>
    </row>
    <row r="286" spans="1:45">
      <c r="A286" s="439"/>
      <c r="B286" s="457"/>
      <c r="C286" s="444"/>
      <c r="D286" s="445"/>
      <c r="E286" s="445"/>
      <c r="F286" s="445"/>
      <c r="G286" s="445"/>
      <c r="H286" s="445"/>
      <c r="I286" s="444"/>
      <c r="J286" s="444"/>
      <c r="K286" s="445"/>
      <c r="L286" s="445"/>
      <c r="M286" s="445"/>
      <c r="N286" s="444"/>
      <c r="O286" s="444"/>
      <c r="P286" s="489"/>
      <c r="R286" s="248"/>
      <c r="S286" s="249"/>
      <c r="T286" s="280"/>
      <c r="U286" s="281"/>
      <c r="V286" s="281"/>
      <c r="W286" s="281"/>
      <c r="X286" s="281"/>
      <c r="Y286" s="281"/>
      <c r="Z286" s="280"/>
      <c r="AA286" s="280"/>
      <c r="AB286" s="281"/>
      <c r="AC286" s="281"/>
      <c r="AD286" s="281"/>
      <c r="AE286" s="280"/>
      <c r="AG286" s="334"/>
      <c r="AH286" s="266"/>
      <c r="AI286" s="266"/>
      <c r="AJ286" s="266"/>
      <c r="AK286" s="266"/>
      <c r="AL286" s="266"/>
      <c r="AM286" s="266"/>
      <c r="AN286" s="266"/>
      <c r="AO286" s="266"/>
      <c r="AP286" s="266"/>
      <c r="AQ286" s="266"/>
      <c r="AR286" s="266"/>
    </row>
    <row r="287" spans="1:45">
      <c r="A287" s="439"/>
      <c r="B287" s="457"/>
      <c r="C287" s="444"/>
      <c r="D287" s="445"/>
      <c r="E287" s="445"/>
      <c r="F287" s="445"/>
      <c r="G287" s="445"/>
      <c r="H287" s="445"/>
      <c r="I287" s="444"/>
      <c r="J287" s="444"/>
      <c r="K287" s="445"/>
      <c r="L287" s="445"/>
      <c r="M287" s="445"/>
      <c r="N287" s="444"/>
      <c r="O287" s="444"/>
      <c r="P287" s="489"/>
      <c r="R287" s="250"/>
      <c r="S287" s="251"/>
      <c r="T287" s="282"/>
      <c r="U287" s="283"/>
      <c r="V287" s="283"/>
      <c r="W287" s="283"/>
      <c r="X287" s="283"/>
      <c r="Y287" s="283"/>
      <c r="Z287" s="282"/>
      <c r="AA287" s="282"/>
      <c r="AB287" s="283"/>
      <c r="AC287" s="283"/>
      <c r="AD287" s="283"/>
      <c r="AE287" s="282"/>
      <c r="AG287" s="272"/>
      <c r="AH287" s="272"/>
      <c r="AI287" s="272"/>
      <c r="AJ287" s="272"/>
      <c r="AK287" s="272"/>
      <c r="AL287" s="272"/>
      <c r="AM287" s="272"/>
      <c r="AN287" s="272"/>
      <c r="AO287" s="272"/>
      <c r="AP287" s="272"/>
      <c r="AQ287" s="272"/>
      <c r="AR287" s="272"/>
    </row>
    <row r="288" spans="1:45">
      <c r="A288" s="439"/>
      <c r="B288" s="457"/>
      <c r="C288" s="444"/>
      <c r="D288" s="445"/>
      <c r="E288" s="445"/>
      <c r="F288" s="445"/>
      <c r="G288" s="445"/>
      <c r="H288" s="445"/>
      <c r="I288" s="444"/>
      <c r="J288" s="444"/>
      <c r="K288" s="445"/>
      <c r="L288" s="445"/>
      <c r="M288" s="445"/>
      <c r="N288" s="444"/>
      <c r="O288" s="444"/>
      <c r="P288" s="489"/>
      <c r="R288" s="248"/>
      <c r="S288" s="249"/>
      <c r="T288" s="280"/>
      <c r="U288" s="281"/>
      <c r="V288" s="281"/>
      <c r="W288" s="281"/>
      <c r="X288" s="281"/>
      <c r="Y288" s="281"/>
      <c r="Z288" s="280"/>
      <c r="AA288" s="280"/>
      <c r="AB288" s="281"/>
      <c r="AC288" s="281"/>
      <c r="AD288" s="281"/>
      <c r="AE288" s="280"/>
      <c r="AG288" s="334"/>
      <c r="AH288" s="266"/>
      <c r="AI288" s="266"/>
      <c r="AJ288" s="266"/>
      <c r="AK288" s="266"/>
      <c r="AL288" s="266"/>
      <c r="AM288" s="266"/>
      <c r="AN288" s="266"/>
      <c r="AO288" s="266"/>
      <c r="AP288" s="266"/>
      <c r="AQ288" s="266"/>
      <c r="AR288" s="266"/>
    </row>
    <row r="289" spans="1:45">
      <c r="A289" s="439"/>
      <c r="B289" s="457"/>
      <c r="C289" s="444"/>
      <c r="D289" s="445"/>
      <c r="E289" s="445"/>
      <c r="F289" s="445"/>
      <c r="G289" s="445"/>
      <c r="H289" s="445"/>
      <c r="I289" s="444"/>
      <c r="J289" s="444"/>
      <c r="K289" s="445"/>
      <c r="L289" s="445"/>
      <c r="M289" s="445"/>
      <c r="N289" s="444"/>
      <c r="O289" s="444"/>
      <c r="P289" s="489"/>
      <c r="R289" s="250"/>
      <c r="S289" s="251"/>
      <c r="T289" s="282"/>
      <c r="U289" s="283"/>
      <c r="V289" s="283"/>
      <c r="W289" s="283"/>
      <c r="X289" s="283"/>
      <c r="Y289" s="283"/>
      <c r="Z289" s="282"/>
      <c r="AA289" s="282"/>
      <c r="AB289" s="283"/>
      <c r="AC289" s="283"/>
      <c r="AD289" s="283"/>
      <c r="AE289" s="282"/>
      <c r="AG289" s="272"/>
      <c r="AH289" s="272"/>
      <c r="AI289" s="272"/>
      <c r="AJ289" s="272"/>
      <c r="AK289" s="272"/>
      <c r="AL289" s="272"/>
      <c r="AM289" s="272"/>
      <c r="AN289" s="272"/>
      <c r="AO289" s="272"/>
      <c r="AP289" s="272"/>
      <c r="AQ289" s="272"/>
      <c r="AR289" s="272"/>
    </row>
    <row r="290" spans="1:45">
      <c r="A290" s="439"/>
      <c r="B290" s="457"/>
      <c r="C290" s="444"/>
      <c r="D290" s="445"/>
      <c r="E290" s="445"/>
      <c r="F290" s="445"/>
      <c r="G290" s="445"/>
      <c r="H290" s="445"/>
      <c r="I290" s="444"/>
      <c r="J290" s="444"/>
      <c r="K290" s="445"/>
      <c r="L290" s="445"/>
      <c r="M290" s="445"/>
      <c r="N290" s="444"/>
      <c r="O290" s="444"/>
      <c r="P290" s="489"/>
      <c r="R290" s="248"/>
      <c r="S290" s="249"/>
      <c r="T290" s="280"/>
      <c r="U290" s="281"/>
      <c r="V290" s="281"/>
      <c r="W290" s="281"/>
      <c r="X290" s="281"/>
      <c r="Y290" s="281"/>
      <c r="Z290" s="280"/>
      <c r="AA290" s="280"/>
      <c r="AB290" s="281"/>
      <c r="AC290" s="281"/>
      <c r="AD290" s="281"/>
      <c r="AE290" s="280"/>
      <c r="AG290" s="334"/>
      <c r="AH290" s="195"/>
      <c r="AI290" s="195"/>
      <c r="AJ290" s="195"/>
      <c r="AK290" s="195"/>
      <c r="AL290" s="195"/>
      <c r="AM290" s="195"/>
      <c r="AN290" s="195"/>
      <c r="AO290" s="195"/>
      <c r="AP290" s="195"/>
      <c r="AQ290" s="195"/>
      <c r="AR290" s="195"/>
    </row>
    <row r="291" spans="1:45" ht="15.75" thickBot="1">
      <c r="A291" s="439"/>
      <c r="B291" s="457"/>
      <c r="C291" s="444"/>
      <c r="D291" s="445"/>
      <c r="E291" s="445"/>
      <c r="F291" s="445"/>
      <c r="G291" s="445"/>
      <c r="H291" s="445"/>
      <c r="I291" s="444"/>
      <c r="J291" s="444"/>
      <c r="K291" s="445"/>
      <c r="L291" s="445"/>
      <c r="M291" s="445"/>
      <c r="N291" s="444"/>
      <c r="O291" s="444"/>
      <c r="P291" s="489"/>
      <c r="Q291" s="56"/>
      <c r="R291" s="255"/>
      <c r="S291" s="256"/>
      <c r="T291" s="284"/>
      <c r="U291" s="285"/>
      <c r="V291" s="285"/>
      <c r="W291" s="285"/>
      <c r="X291" s="285"/>
      <c r="Y291" s="285"/>
      <c r="Z291" s="284"/>
      <c r="AA291" s="284"/>
      <c r="AB291" s="285"/>
      <c r="AC291" s="285"/>
      <c r="AD291" s="285"/>
      <c r="AE291" s="284"/>
      <c r="AF291" s="427"/>
      <c r="AG291" s="273"/>
      <c r="AH291" s="273"/>
      <c r="AI291" s="273"/>
      <c r="AJ291" s="273"/>
      <c r="AK291" s="273"/>
      <c r="AL291" s="273"/>
      <c r="AM291" s="273"/>
      <c r="AN291" s="273"/>
      <c r="AO291" s="273"/>
      <c r="AP291" s="273"/>
      <c r="AQ291" s="273"/>
      <c r="AR291" s="273"/>
      <c r="AS291" s="6"/>
    </row>
    <row r="292" spans="1:45" ht="15">
      <c r="A292" s="432"/>
      <c r="B292" s="431"/>
      <c r="C292" s="428"/>
      <c r="D292" s="429"/>
      <c r="E292" s="429"/>
      <c r="F292" s="429"/>
      <c r="G292" s="429"/>
      <c r="H292" s="429"/>
      <c r="I292" s="428"/>
      <c r="J292" s="428"/>
      <c r="K292" s="429"/>
      <c r="L292" s="429"/>
      <c r="M292" s="429"/>
      <c r="N292" s="428"/>
      <c r="O292" s="428"/>
      <c r="P292" s="430"/>
      <c r="Q292" s="56"/>
      <c r="R292" s="248"/>
      <c r="S292" s="249"/>
      <c r="T292" s="280"/>
      <c r="U292" s="281"/>
      <c r="V292" s="281"/>
      <c r="W292" s="281"/>
      <c r="X292" s="281"/>
      <c r="Y292" s="281"/>
      <c r="Z292" s="280"/>
      <c r="AA292" s="280"/>
      <c r="AB292" s="281"/>
      <c r="AC292" s="281"/>
      <c r="AD292" s="281"/>
      <c r="AE292" s="280"/>
      <c r="AG292" s="265"/>
      <c r="AH292" s="266"/>
      <c r="AI292" s="266"/>
      <c r="AJ292" s="266"/>
      <c r="AK292" s="266"/>
      <c r="AL292" s="266"/>
      <c r="AM292" s="266"/>
      <c r="AN292" s="266"/>
      <c r="AO292" s="266"/>
      <c r="AP292" s="266"/>
      <c r="AQ292" s="266"/>
      <c r="AR292" s="266"/>
    </row>
    <row r="293" spans="1:45" ht="15">
      <c r="A293" s="439"/>
      <c r="B293" s="457"/>
      <c r="C293" s="444"/>
      <c r="D293" s="445"/>
      <c r="E293" s="445"/>
      <c r="F293" s="445"/>
      <c r="G293" s="445"/>
      <c r="H293" s="445"/>
      <c r="I293" s="444"/>
      <c r="J293" s="444"/>
      <c r="K293" s="445"/>
      <c r="L293" s="445"/>
      <c r="M293" s="445"/>
      <c r="N293" s="444"/>
      <c r="O293" s="444"/>
      <c r="P293" s="489"/>
      <c r="Q293" s="56"/>
      <c r="R293" s="250"/>
      <c r="S293" s="251"/>
      <c r="T293" s="282"/>
      <c r="U293" s="283"/>
      <c r="V293" s="283"/>
      <c r="W293" s="283"/>
      <c r="X293" s="283"/>
      <c r="Y293" s="283"/>
      <c r="Z293" s="282"/>
      <c r="AA293" s="282"/>
      <c r="AB293" s="283"/>
      <c r="AC293" s="283"/>
      <c r="AD293" s="283"/>
      <c r="AE293" s="282"/>
      <c r="AG293" s="267"/>
      <c r="AH293" s="267"/>
      <c r="AI293" s="267"/>
      <c r="AJ293" s="267"/>
      <c r="AK293" s="267"/>
      <c r="AL293" s="267"/>
      <c r="AM293" s="267"/>
      <c r="AN293" s="267"/>
      <c r="AO293" s="267"/>
      <c r="AP293" s="267"/>
      <c r="AQ293" s="267"/>
      <c r="AR293" s="267"/>
    </row>
    <row r="294" spans="1:45" ht="15">
      <c r="A294" s="439"/>
      <c r="B294" s="457"/>
      <c r="C294" s="444"/>
      <c r="D294" s="445"/>
      <c r="E294" s="445"/>
      <c r="F294" s="445"/>
      <c r="G294" s="445"/>
      <c r="H294" s="445"/>
      <c r="I294" s="444"/>
      <c r="J294" s="444"/>
      <c r="K294" s="445"/>
      <c r="L294" s="445"/>
      <c r="M294" s="445"/>
      <c r="N294" s="444"/>
      <c r="O294" s="444"/>
      <c r="P294" s="489"/>
      <c r="Q294" s="56"/>
      <c r="R294" s="248"/>
      <c r="S294" s="249"/>
      <c r="T294" s="280"/>
      <c r="U294" s="281"/>
      <c r="V294" s="281"/>
      <c r="W294" s="281"/>
      <c r="X294" s="281"/>
      <c r="Y294" s="281"/>
      <c r="Z294" s="280"/>
      <c r="AA294" s="280"/>
      <c r="AB294" s="281"/>
      <c r="AC294" s="281"/>
      <c r="AD294" s="281"/>
      <c r="AE294" s="280"/>
      <c r="AG294" s="334"/>
      <c r="AH294" s="266"/>
      <c r="AI294" s="266"/>
      <c r="AJ294" s="266"/>
      <c r="AK294" s="266"/>
      <c r="AL294" s="266"/>
      <c r="AM294" s="266"/>
      <c r="AN294" s="266"/>
      <c r="AO294" s="266"/>
      <c r="AP294" s="266"/>
      <c r="AQ294" s="266"/>
      <c r="AR294" s="266"/>
    </row>
    <row r="295" spans="1:45" ht="15">
      <c r="A295" s="439"/>
      <c r="B295" s="457"/>
      <c r="C295" s="444"/>
      <c r="D295" s="445"/>
      <c r="E295" s="445"/>
      <c r="F295" s="445"/>
      <c r="G295" s="445"/>
      <c r="H295" s="445"/>
      <c r="I295" s="444"/>
      <c r="J295" s="444"/>
      <c r="K295" s="445"/>
      <c r="L295" s="445"/>
      <c r="M295" s="445"/>
      <c r="N295" s="444"/>
      <c r="O295" s="444"/>
      <c r="P295" s="489"/>
      <c r="Q295" s="56"/>
      <c r="R295" s="250"/>
      <c r="S295" s="251"/>
      <c r="T295" s="282"/>
      <c r="U295" s="283"/>
      <c r="V295" s="283"/>
      <c r="W295" s="283"/>
      <c r="X295" s="283"/>
      <c r="Y295" s="283"/>
      <c r="Z295" s="282"/>
      <c r="AA295" s="282"/>
      <c r="AB295" s="283"/>
      <c r="AC295" s="283"/>
      <c r="AD295" s="283"/>
      <c r="AE295" s="282"/>
      <c r="AG295" s="272"/>
      <c r="AH295" s="272"/>
      <c r="AI295" s="272"/>
      <c r="AJ295" s="272"/>
      <c r="AK295" s="272"/>
      <c r="AL295" s="272"/>
      <c r="AM295" s="272"/>
      <c r="AN295" s="272"/>
      <c r="AO295" s="272"/>
      <c r="AP295" s="272"/>
      <c r="AQ295" s="272"/>
      <c r="AR295" s="272"/>
    </row>
    <row r="296" spans="1:45" ht="15">
      <c r="A296" s="439"/>
      <c r="B296" s="457"/>
      <c r="C296" s="444"/>
      <c r="D296" s="445"/>
      <c r="E296" s="445"/>
      <c r="F296" s="445"/>
      <c r="G296" s="445"/>
      <c r="H296" s="445"/>
      <c r="I296" s="444"/>
      <c r="J296" s="444"/>
      <c r="K296" s="445"/>
      <c r="L296" s="445"/>
      <c r="M296" s="445"/>
      <c r="N296" s="444"/>
      <c r="O296" s="444"/>
      <c r="P296" s="489"/>
      <c r="Q296" s="56"/>
      <c r="R296" s="248"/>
      <c r="S296" s="249"/>
      <c r="T296" s="280"/>
      <c r="U296" s="281"/>
      <c r="V296" s="281"/>
      <c r="W296" s="281"/>
      <c r="X296" s="281"/>
      <c r="Y296" s="281"/>
      <c r="Z296" s="280"/>
      <c r="AA296" s="280"/>
      <c r="AB296" s="281"/>
      <c r="AC296" s="281"/>
      <c r="AD296" s="281"/>
      <c r="AE296" s="280"/>
      <c r="AG296" s="334"/>
      <c r="AH296" s="266"/>
      <c r="AI296" s="266"/>
      <c r="AJ296" s="266"/>
      <c r="AK296" s="266"/>
      <c r="AL296" s="266"/>
      <c r="AM296" s="266"/>
      <c r="AN296" s="266"/>
      <c r="AO296" s="266"/>
      <c r="AP296" s="266"/>
      <c r="AQ296" s="266"/>
      <c r="AR296" s="266"/>
    </row>
    <row r="297" spans="1:45" ht="15">
      <c r="A297" s="439"/>
      <c r="B297" s="457"/>
      <c r="C297" s="444"/>
      <c r="D297" s="445"/>
      <c r="E297" s="445"/>
      <c r="F297" s="445"/>
      <c r="G297" s="445"/>
      <c r="H297" s="445"/>
      <c r="I297" s="444"/>
      <c r="J297" s="444"/>
      <c r="K297" s="445"/>
      <c r="L297" s="445"/>
      <c r="M297" s="445"/>
      <c r="N297" s="444"/>
      <c r="O297" s="444"/>
      <c r="P297" s="489"/>
      <c r="Q297" s="56"/>
      <c r="R297" s="250"/>
      <c r="S297" s="251"/>
      <c r="T297" s="282"/>
      <c r="U297" s="283"/>
      <c r="V297" s="283"/>
      <c r="W297" s="283"/>
      <c r="X297" s="283"/>
      <c r="Y297" s="283"/>
      <c r="Z297" s="282"/>
      <c r="AA297" s="282"/>
      <c r="AB297" s="283"/>
      <c r="AC297" s="283"/>
      <c r="AD297" s="283"/>
      <c r="AE297" s="282"/>
      <c r="AG297" s="272"/>
      <c r="AH297" s="272"/>
      <c r="AI297" s="272"/>
      <c r="AJ297" s="272"/>
      <c r="AK297" s="272"/>
      <c r="AL297" s="272"/>
      <c r="AM297" s="272"/>
      <c r="AN297" s="272"/>
      <c r="AO297" s="272"/>
      <c r="AP297" s="272"/>
      <c r="AQ297" s="272"/>
      <c r="AR297" s="272"/>
    </row>
    <row r="298" spans="1:45" ht="15">
      <c r="A298" s="439"/>
      <c r="B298" s="457"/>
      <c r="C298" s="444"/>
      <c r="D298" s="445"/>
      <c r="E298" s="445"/>
      <c r="F298" s="445"/>
      <c r="G298" s="445"/>
      <c r="H298" s="445"/>
      <c r="I298" s="444"/>
      <c r="J298" s="444"/>
      <c r="K298" s="445"/>
      <c r="L298" s="445"/>
      <c r="M298" s="445"/>
      <c r="N298" s="444"/>
      <c r="O298" s="444"/>
      <c r="P298" s="489"/>
      <c r="Q298" s="56"/>
      <c r="R298" s="248"/>
      <c r="S298" s="249"/>
      <c r="T298" s="280"/>
      <c r="U298" s="281"/>
      <c r="V298" s="281"/>
      <c r="W298" s="281"/>
      <c r="X298" s="281"/>
      <c r="Y298" s="281"/>
      <c r="Z298" s="280"/>
      <c r="AA298" s="280"/>
      <c r="AB298" s="281"/>
      <c r="AC298" s="281"/>
      <c r="AD298" s="281"/>
      <c r="AE298" s="280"/>
      <c r="AG298" s="334"/>
      <c r="AH298" s="266"/>
      <c r="AI298" s="266"/>
      <c r="AJ298" s="266"/>
      <c r="AK298" s="266"/>
      <c r="AL298" s="266"/>
      <c r="AM298" s="266"/>
      <c r="AN298" s="266"/>
      <c r="AO298" s="266"/>
      <c r="AP298" s="266"/>
      <c r="AQ298" s="266"/>
      <c r="AR298" s="266"/>
    </row>
    <row r="299" spans="1:45" ht="15">
      <c r="A299" s="439"/>
      <c r="B299" s="457"/>
      <c r="C299" s="444"/>
      <c r="D299" s="445"/>
      <c r="E299" s="445"/>
      <c r="F299" s="445"/>
      <c r="G299" s="445"/>
      <c r="H299" s="445"/>
      <c r="I299" s="444"/>
      <c r="J299" s="444"/>
      <c r="K299" s="445"/>
      <c r="L299" s="445"/>
      <c r="M299" s="445"/>
      <c r="N299" s="444"/>
      <c r="O299" s="444"/>
      <c r="P299" s="489"/>
      <c r="Q299" s="56"/>
      <c r="R299" s="250"/>
      <c r="S299" s="251"/>
      <c r="T299" s="282"/>
      <c r="U299" s="283"/>
      <c r="V299" s="283"/>
      <c r="W299" s="283"/>
      <c r="X299" s="283"/>
      <c r="Y299" s="283"/>
      <c r="Z299" s="282"/>
      <c r="AA299" s="282"/>
      <c r="AB299" s="283"/>
      <c r="AC299" s="283"/>
      <c r="AD299" s="283"/>
      <c r="AE299" s="282"/>
      <c r="AG299" s="268"/>
      <c r="AH299" s="268"/>
      <c r="AI299" s="268"/>
      <c r="AJ299" s="268"/>
      <c r="AK299" s="268"/>
      <c r="AL299" s="268"/>
      <c r="AM299" s="268"/>
      <c r="AN299" s="268"/>
      <c r="AO299" s="268"/>
      <c r="AP299" s="268"/>
      <c r="AQ299" s="268"/>
      <c r="AR299" s="268"/>
    </row>
    <row r="300" spans="1:45" ht="15">
      <c r="A300" s="439"/>
      <c r="B300" s="457"/>
      <c r="C300" s="444"/>
      <c r="D300" s="445"/>
      <c r="E300" s="445"/>
      <c r="F300" s="445"/>
      <c r="G300" s="445"/>
      <c r="H300" s="445"/>
      <c r="I300" s="444"/>
      <c r="J300" s="444"/>
      <c r="K300" s="445"/>
      <c r="L300" s="445"/>
      <c r="M300" s="445"/>
      <c r="N300" s="444"/>
      <c r="O300" s="444"/>
      <c r="P300" s="489"/>
      <c r="Q300" s="56"/>
      <c r="R300" s="248"/>
      <c r="S300" s="249"/>
      <c r="T300" s="280"/>
      <c r="U300" s="281"/>
      <c r="V300" s="281"/>
      <c r="W300" s="281"/>
      <c r="X300" s="281"/>
      <c r="Y300" s="281"/>
      <c r="Z300" s="280"/>
      <c r="AA300" s="280"/>
      <c r="AB300" s="281"/>
      <c r="AC300" s="281"/>
      <c r="AD300" s="281"/>
      <c r="AE300" s="280"/>
      <c r="AG300" s="334"/>
      <c r="AH300" s="266"/>
      <c r="AI300" s="266"/>
      <c r="AJ300" s="266"/>
      <c r="AK300" s="266"/>
      <c r="AL300" s="266"/>
      <c r="AM300" s="266"/>
      <c r="AN300" s="266"/>
      <c r="AO300" s="266"/>
      <c r="AP300" s="266"/>
      <c r="AQ300" s="266"/>
      <c r="AR300" s="266"/>
    </row>
    <row r="301" spans="1:45" ht="15">
      <c r="A301" s="439"/>
      <c r="B301" s="457"/>
      <c r="C301" s="444"/>
      <c r="D301" s="445"/>
      <c r="E301" s="445"/>
      <c r="F301" s="445"/>
      <c r="G301" s="445"/>
      <c r="H301" s="445"/>
      <c r="I301" s="444"/>
      <c r="J301" s="444"/>
      <c r="K301" s="445"/>
      <c r="L301" s="445"/>
      <c r="M301" s="445"/>
      <c r="N301" s="444"/>
      <c r="O301" s="444"/>
      <c r="P301" s="489"/>
      <c r="Q301" s="56"/>
      <c r="R301" s="250"/>
      <c r="S301" s="251"/>
      <c r="T301" s="282"/>
      <c r="U301" s="283"/>
      <c r="V301" s="283"/>
      <c r="W301" s="283"/>
      <c r="X301" s="283"/>
      <c r="Y301" s="283"/>
      <c r="Z301" s="282"/>
      <c r="AA301" s="282"/>
      <c r="AB301" s="283"/>
      <c r="AC301" s="283"/>
      <c r="AD301" s="283"/>
      <c r="AE301" s="282"/>
      <c r="AG301" s="272"/>
      <c r="AH301" s="272"/>
      <c r="AI301" s="272"/>
      <c r="AJ301" s="272"/>
      <c r="AK301" s="272"/>
      <c r="AL301" s="272"/>
      <c r="AM301" s="272"/>
      <c r="AN301" s="272"/>
      <c r="AO301" s="272"/>
      <c r="AP301" s="272"/>
      <c r="AQ301" s="272"/>
      <c r="AR301" s="272"/>
    </row>
    <row r="302" spans="1:45" ht="15">
      <c r="A302" s="439"/>
      <c r="B302" s="457"/>
      <c r="C302" s="444"/>
      <c r="D302" s="445"/>
      <c r="E302" s="445"/>
      <c r="F302" s="445"/>
      <c r="G302" s="445"/>
      <c r="H302" s="445"/>
      <c r="I302" s="444"/>
      <c r="J302" s="444"/>
      <c r="K302" s="445"/>
      <c r="L302" s="445"/>
      <c r="M302" s="445"/>
      <c r="N302" s="444"/>
      <c r="O302" s="444"/>
      <c r="P302" s="489"/>
      <c r="Q302" s="56"/>
      <c r="R302" s="248"/>
      <c r="S302" s="249"/>
      <c r="T302" s="280"/>
      <c r="U302" s="281"/>
      <c r="V302" s="281"/>
      <c r="W302" s="281"/>
      <c r="X302" s="281"/>
      <c r="Y302" s="281"/>
      <c r="Z302" s="280"/>
      <c r="AA302" s="280"/>
      <c r="AB302" s="281"/>
      <c r="AC302" s="281"/>
      <c r="AD302" s="281"/>
      <c r="AE302" s="280"/>
      <c r="AG302" s="334"/>
      <c r="AH302" s="266"/>
      <c r="AI302" s="266"/>
      <c r="AJ302" s="266"/>
      <c r="AK302" s="266"/>
      <c r="AL302" s="266"/>
      <c r="AM302" s="266"/>
      <c r="AN302" s="266"/>
      <c r="AO302" s="266"/>
      <c r="AP302" s="266"/>
      <c r="AQ302" s="266"/>
      <c r="AR302" s="266"/>
    </row>
    <row r="303" spans="1:45" ht="15">
      <c r="A303" s="439"/>
      <c r="B303" s="457"/>
      <c r="C303" s="444"/>
      <c r="D303" s="445"/>
      <c r="E303" s="445"/>
      <c r="F303" s="445"/>
      <c r="G303" s="445"/>
      <c r="H303" s="445"/>
      <c r="I303" s="444"/>
      <c r="J303" s="444"/>
      <c r="K303" s="445"/>
      <c r="L303" s="445"/>
      <c r="M303" s="445"/>
      <c r="N303" s="444"/>
      <c r="O303" s="444"/>
      <c r="P303" s="489"/>
      <c r="Q303" s="56"/>
      <c r="R303" s="250"/>
      <c r="S303" s="251"/>
      <c r="T303" s="282"/>
      <c r="U303" s="283"/>
      <c r="V303" s="283"/>
      <c r="W303" s="283"/>
      <c r="X303" s="283"/>
      <c r="Y303" s="283"/>
      <c r="Z303" s="282"/>
      <c r="AA303" s="282"/>
      <c r="AB303" s="283"/>
      <c r="AC303" s="283"/>
      <c r="AD303" s="283"/>
      <c r="AE303" s="282"/>
      <c r="AG303" s="272"/>
      <c r="AH303" s="272"/>
      <c r="AI303" s="272"/>
      <c r="AJ303" s="272"/>
      <c r="AK303" s="272"/>
      <c r="AL303" s="272"/>
      <c r="AM303" s="272"/>
      <c r="AN303" s="272"/>
      <c r="AO303" s="272"/>
      <c r="AP303" s="272"/>
      <c r="AQ303" s="272"/>
      <c r="AR303" s="272"/>
    </row>
    <row r="304" spans="1:45" ht="15">
      <c r="A304" s="439"/>
      <c r="B304" s="457"/>
      <c r="C304" s="444"/>
      <c r="D304" s="445"/>
      <c r="E304" s="445"/>
      <c r="F304" s="445"/>
      <c r="G304" s="445"/>
      <c r="H304" s="445"/>
      <c r="I304" s="444"/>
      <c r="J304" s="444"/>
      <c r="K304" s="445"/>
      <c r="L304" s="445"/>
      <c r="M304" s="445"/>
      <c r="N304" s="444"/>
      <c r="O304" s="444"/>
      <c r="P304" s="489"/>
      <c r="Q304" s="56"/>
      <c r="R304" s="248"/>
      <c r="S304" s="249"/>
      <c r="T304" s="280"/>
      <c r="U304" s="281"/>
      <c r="V304" s="281"/>
      <c r="W304" s="281"/>
      <c r="X304" s="281"/>
      <c r="Y304" s="281"/>
      <c r="Z304" s="280"/>
      <c r="AA304" s="280"/>
      <c r="AB304" s="281"/>
      <c r="AC304" s="281"/>
      <c r="AD304" s="281"/>
      <c r="AE304" s="280"/>
      <c r="AG304" s="334"/>
      <c r="AH304" s="266"/>
      <c r="AI304" s="266"/>
      <c r="AJ304" s="266"/>
      <c r="AK304" s="266"/>
      <c r="AL304" s="266"/>
      <c r="AM304" s="266"/>
      <c r="AN304" s="266"/>
      <c r="AO304" s="266"/>
      <c r="AP304" s="266"/>
      <c r="AQ304" s="266"/>
      <c r="AR304" s="266"/>
    </row>
    <row r="305" spans="1:44" ht="15">
      <c r="A305" s="439"/>
      <c r="B305" s="457"/>
      <c r="C305" s="444"/>
      <c r="D305" s="445"/>
      <c r="E305" s="445"/>
      <c r="F305" s="445"/>
      <c r="G305" s="445"/>
      <c r="H305" s="445"/>
      <c r="I305" s="444"/>
      <c r="J305" s="444"/>
      <c r="K305" s="445"/>
      <c r="L305" s="445"/>
      <c r="M305" s="445"/>
      <c r="N305" s="444"/>
      <c r="O305" s="444"/>
      <c r="P305" s="489"/>
      <c r="Q305" s="56"/>
      <c r="R305" s="250"/>
      <c r="S305" s="251"/>
      <c r="T305" s="282"/>
      <c r="U305" s="283"/>
      <c r="V305" s="283"/>
      <c r="W305" s="283"/>
      <c r="X305" s="283"/>
      <c r="Y305" s="283"/>
      <c r="Z305" s="282"/>
      <c r="AA305" s="282"/>
      <c r="AB305" s="283"/>
      <c r="AC305" s="283"/>
      <c r="AD305" s="283"/>
      <c r="AE305" s="282"/>
      <c r="AG305" s="272"/>
      <c r="AH305" s="272"/>
      <c r="AI305" s="272"/>
      <c r="AJ305" s="272"/>
      <c r="AK305" s="272"/>
      <c r="AL305" s="272"/>
      <c r="AM305" s="272"/>
      <c r="AN305" s="272"/>
      <c r="AO305" s="272"/>
      <c r="AP305" s="272"/>
      <c r="AQ305" s="272"/>
      <c r="AR305" s="272"/>
    </row>
    <row r="306" spans="1:44" ht="15">
      <c r="A306" s="439"/>
      <c r="B306" s="457"/>
      <c r="C306" s="444"/>
      <c r="D306" s="445"/>
      <c r="E306" s="445"/>
      <c r="F306" s="445"/>
      <c r="G306" s="445"/>
      <c r="H306" s="445"/>
      <c r="I306" s="444"/>
      <c r="J306" s="444"/>
      <c r="K306" s="445"/>
      <c r="L306" s="445"/>
      <c r="M306" s="445"/>
      <c r="N306" s="444"/>
      <c r="O306" s="444"/>
      <c r="P306" s="489"/>
      <c r="Q306" s="56"/>
      <c r="R306" s="248"/>
      <c r="S306" s="249"/>
      <c r="T306" s="280"/>
      <c r="U306" s="281"/>
      <c r="V306" s="281"/>
      <c r="W306" s="281"/>
      <c r="X306" s="281"/>
      <c r="Y306" s="281"/>
      <c r="Z306" s="280"/>
      <c r="AA306" s="280"/>
      <c r="AB306" s="281"/>
      <c r="AC306" s="281"/>
      <c r="AD306" s="281"/>
      <c r="AE306" s="280"/>
      <c r="AG306" s="334"/>
      <c r="AH306" s="266"/>
      <c r="AI306" s="266"/>
      <c r="AJ306" s="266"/>
      <c r="AK306" s="266"/>
      <c r="AL306" s="266"/>
      <c r="AM306" s="266"/>
      <c r="AN306" s="266"/>
      <c r="AO306" s="266"/>
      <c r="AP306" s="266"/>
      <c r="AQ306" s="266"/>
      <c r="AR306" s="266"/>
    </row>
    <row r="307" spans="1:44" ht="15">
      <c r="A307" s="439"/>
      <c r="B307" s="457"/>
      <c r="C307" s="444"/>
      <c r="D307" s="445"/>
      <c r="E307" s="445"/>
      <c r="F307" s="445"/>
      <c r="G307" s="445"/>
      <c r="H307" s="445"/>
      <c r="I307" s="444"/>
      <c r="J307" s="444"/>
      <c r="K307" s="445"/>
      <c r="L307" s="445"/>
      <c r="M307" s="445"/>
      <c r="N307" s="444"/>
      <c r="O307" s="444"/>
      <c r="P307" s="489"/>
      <c r="Q307" s="56"/>
      <c r="R307" s="250"/>
      <c r="S307" s="251"/>
      <c r="T307" s="282"/>
      <c r="U307" s="283"/>
      <c r="V307" s="283"/>
      <c r="W307" s="283"/>
      <c r="X307" s="283"/>
      <c r="Y307" s="283"/>
      <c r="Z307" s="282"/>
      <c r="AA307" s="282"/>
      <c r="AB307" s="283"/>
      <c r="AC307" s="283"/>
      <c r="AD307" s="283"/>
      <c r="AE307" s="282"/>
      <c r="AG307" s="272"/>
      <c r="AH307" s="272"/>
      <c r="AI307" s="272"/>
      <c r="AJ307" s="805"/>
      <c r="AK307" s="272"/>
      <c r="AL307" s="272"/>
      <c r="AM307" s="272"/>
      <c r="AN307" s="272"/>
      <c r="AO307" s="272"/>
      <c r="AP307" s="272"/>
      <c r="AQ307" s="272"/>
      <c r="AR307" s="272"/>
    </row>
    <row r="308" spans="1:44" ht="15">
      <c r="A308" s="439"/>
      <c r="B308" s="457"/>
      <c r="C308" s="444"/>
      <c r="D308" s="445"/>
      <c r="E308" s="445"/>
      <c r="F308" s="445"/>
      <c r="G308" s="445"/>
      <c r="H308" s="445"/>
      <c r="I308" s="444"/>
      <c r="J308" s="444"/>
      <c r="K308" s="445"/>
      <c r="L308" s="445"/>
      <c r="M308" s="445"/>
      <c r="N308" s="444"/>
      <c r="O308" s="444"/>
      <c r="P308" s="489"/>
      <c r="Q308" s="56"/>
      <c r="R308" s="248"/>
      <c r="S308" s="249"/>
      <c r="T308" s="280"/>
      <c r="U308" s="281"/>
      <c r="V308" s="281"/>
      <c r="W308" s="281"/>
      <c r="X308" s="281"/>
      <c r="Y308" s="281"/>
      <c r="Z308" s="280"/>
      <c r="AA308" s="280"/>
      <c r="AB308" s="281"/>
      <c r="AC308" s="281"/>
      <c r="AD308" s="281"/>
      <c r="AE308" s="280"/>
      <c r="AG308" s="334"/>
      <c r="AH308" s="266"/>
      <c r="AI308" s="266"/>
      <c r="AJ308" s="266"/>
      <c r="AK308" s="266"/>
      <c r="AL308" s="266"/>
      <c r="AM308" s="266"/>
      <c r="AN308" s="266"/>
      <c r="AO308" s="266"/>
      <c r="AP308" s="266"/>
      <c r="AQ308" s="266"/>
      <c r="AR308" s="266"/>
    </row>
    <row r="309" spans="1:44" ht="15">
      <c r="A309" s="439"/>
      <c r="B309" s="457"/>
      <c r="C309" s="444"/>
      <c r="D309" s="445"/>
      <c r="E309" s="445"/>
      <c r="F309" s="445"/>
      <c r="G309" s="445"/>
      <c r="H309" s="445"/>
      <c r="I309" s="444"/>
      <c r="J309" s="444"/>
      <c r="K309" s="445"/>
      <c r="L309" s="445"/>
      <c r="M309" s="445"/>
      <c r="N309" s="444"/>
      <c r="O309" s="444"/>
      <c r="P309" s="489"/>
      <c r="Q309" s="56"/>
      <c r="R309" s="250"/>
      <c r="S309" s="251"/>
      <c r="T309" s="282"/>
      <c r="U309" s="283"/>
      <c r="V309" s="283"/>
      <c r="W309" s="283"/>
      <c r="X309" s="283"/>
      <c r="Y309" s="283"/>
      <c r="Z309" s="282"/>
      <c r="AA309" s="282"/>
      <c r="AB309" s="283"/>
      <c r="AC309" s="283"/>
      <c r="AD309" s="283"/>
      <c r="AE309" s="282"/>
      <c r="AG309" s="272"/>
      <c r="AH309" s="272"/>
      <c r="AI309" s="272"/>
      <c r="AJ309" s="805"/>
      <c r="AK309" s="272"/>
      <c r="AL309" s="272"/>
      <c r="AM309" s="272"/>
      <c r="AN309" s="272"/>
      <c r="AO309" s="272"/>
      <c r="AP309" s="272"/>
      <c r="AQ309" s="272"/>
      <c r="AR309" s="272"/>
    </row>
    <row r="310" spans="1:44" ht="15">
      <c r="A310" s="439"/>
      <c r="B310" s="457"/>
      <c r="C310" s="444"/>
      <c r="D310" s="445"/>
      <c r="E310" s="445"/>
      <c r="F310" s="445"/>
      <c r="G310" s="445"/>
      <c r="H310" s="445"/>
      <c r="I310" s="444"/>
      <c r="J310" s="444"/>
      <c r="K310" s="445"/>
      <c r="L310" s="445"/>
      <c r="M310" s="445"/>
      <c r="N310" s="444"/>
      <c r="O310" s="444"/>
      <c r="P310" s="489"/>
      <c r="Q310" s="56"/>
      <c r="R310" s="248"/>
      <c r="S310" s="249"/>
      <c r="T310" s="280"/>
      <c r="U310" s="281"/>
      <c r="V310" s="281"/>
      <c r="W310" s="281"/>
      <c r="X310" s="281"/>
      <c r="Y310" s="281"/>
      <c r="Z310" s="280"/>
      <c r="AA310" s="280"/>
      <c r="AB310" s="281"/>
      <c r="AC310" s="281"/>
      <c r="AD310" s="281"/>
      <c r="AE310" s="280"/>
      <c r="AG310" s="334"/>
      <c r="AH310" s="266"/>
      <c r="AI310" s="266"/>
      <c r="AJ310" s="266"/>
      <c r="AK310" s="266"/>
      <c r="AL310" s="266"/>
      <c r="AM310" s="266"/>
      <c r="AN310" s="266"/>
      <c r="AO310" s="266"/>
      <c r="AP310" s="266"/>
      <c r="AQ310" s="266"/>
      <c r="AR310" s="266"/>
    </row>
    <row r="311" spans="1:44" ht="15">
      <c r="A311" s="439"/>
      <c r="B311" s="457"/>
      <c r="C311" s="444"/>
      <c r="D311" s="445"/>
      <c r="E311" s="445"/>
      <c r="F311" s="445"/>
      <c r="G311" s="445"/>
      <c r="H311" s="445"/>
      <c r="I311" s="444"/>
      <c r="J311" s="444"/>
      <c r="K311" s="445"/>
      <c r="L311" s="445"/>
      <c r="M311" s="445"/>
      <c r="N311" s="444"/>
      <c r="O311" s="444"/>
      <c r="P311" s="489"/>
      <c r="Q311" s="56"/>
      <c r="R311" s="250"/>
      <c r="S311" s="251"/>
      <c r="T311" s="282"/>
      <c r="U311" s="283"/>
      <c r="V311" s="283"/>
      <c r="W311" s="283"/>
      <c r="X311" s="283"/>
      <c r="Y311" s="283"/>
      <c r="Z311" s="282"/>
      <c r="AA311" s="282"/>
      <c r="AB311" s="283"/>
      <c r="AC311" s="283"/>
      <c r="AD311" s="283"/>
      <c r="AE311" s="282"/>
      <c r="AG311" s="272"/>
      <c r="AH311" s="272"/>
      <c r="AI311" s="272"/>
      <c r="AJ311" s="272"/>
      <c r="AK311" s="272"/>
      <c r="AL311" s="272"/>
      <c r="AM311" s="272"/>
      <c r="AN311" s="272"/>
      <c r="AO311" s="272"/>
      <c r="AP311" s="272"/>
      <c r="AQ311" s="272"/>
      <c r="AR311" s="272"/>
    </row>
    <row r="312" spans="1:44" ht="15">
      <c r="A312" s="439"/>
      <c r="B312" s="457"/>
      <c r="C312" s="444"/>
      <c r="D312" s="445"/>
      <c r="E312" s="445"/>
      <c r="F312" s="445"/>
      <c r="G312" s="445"/>
      <c r="H312" s="445"/>
      <c r="I312" s="444"/>
      <c r="J312" s="444"/>
      <c r="K312" s="445"/>
      <c r="L312" s="445"/>
      <c r="M312" s="445"/>
      <c r="N312" s="444"/>
      <c r="O312" s="444"/>
      <c r="P312" s="489"/>
      <c r="Q312" s="56"/>
      <c r="R312" s="248"/>
      <c r="S312" s="249"/>
      <c r="T312" s="280"/>
      <c r="U312" s="281"/>
      <c r="V312" s="281"/>
      <c r="W312" s="281"/>
      <c r="X312" s="281"/>
      <c r="Y312" s="281"/>
      <c r="Z312" s="280"/>
      <c r="AA312" s="280"/>
      <c r="AB312" s="281"/>
      <c r="AC312" s="281"/>
      <c r="AD312" s="281"/>
      <c r="AE312" s="280"/>
      <c r="AG312" s="334"/>
      <c r="AH312" s="195"/>
      <c r="AI312" s="195"/>
      <c r="AJ312" s="195"/>
      <c r="AK312" s="195"/>
      <c r="AL312" s="195"/>
      <c r="AM312" s="195"/>
      <c r="AN312" s="195"/>
      <c r="AO312" s="195"/>
      <c r="AP312" s="195"/>
      <c r="AQ312" s="195"/>
      <c r="AR312" s="195"/>
    </row>
    <row r="313" spans="1:44" ht="15.75" thickBot="1">
      <c r="A313" s="439"/>
      <c r="B313" s="457"/>
      <c r="C313" s="444"/>
      <c r="D313" s="445"/>
      <c r="E313" s="445"/>
      <c r="F313" s="445"/>
      <c r="G313" s="445"/>
      <c r="H313" s="445"/>
      <c r="I313" s="444"/>
      <c r="J313" s="444"/>
      <c r="K313" s="445"/>
      <c r="L313" s="445"/>
      <c r="M313" s="445"/>
      <c r="N313" s="444"/>
      <c r="O313" s="444"/>
      <c r="P313" s="489"/>
      <c r="Q313" s="56"/>
      <c r="R313" s="255"/>
      <c r="S313" s="256"/>
      <c r="T313" s="284"/>
      <c r="U313" s="285"/>
      <c r="V313" s="285"/>
      <c r="W313" s="285"/>
      <c r="X313" s="285"/>
      <c r="Y313" s="285"/>
      <c r="Z313" s="284"/>
      <c r="AA313" s="284"/>
      <c r="AB313" s="285"/>
      <c r="AC313" s="285"/>
      <c r="AD313" s="285"/>
      <c r="AE313" s="284"/>
      <c r="AF313" s="427"/>
      <c r="AG313" s="273"/>
      <c r="AH313" s="273"/>
      <c r="AI313" s="273"/>
      <c r="AJ313" s="806"/>
      <c r="AK313" s="273"/>
      <c r="AL313" s="273"/>
      <c r="AM313" s="273"/>
      <c r="AN313" s="273"/>
      <c r="AO313" s="273"/>
      <c r="AP313" s="273"/>
      <c r="AQ313" s="273"/>
      <c r="AR313" s="273"/>
    </row>
    <row r="314" spans="1:44" ht="15">
      <c r="A314" s="432"/>
      <c r="B314" s="431"/>
      <c r="C314" s="428"/>
      <c r="D314" s="429"/>
      <c r="E314" s="429"/>
      <c r="F314" s="429"/>
      <c r="G314" s="429"/>
      <c r="H314" s="429"/>
      <c r="I314" s="428"/>
      <c r="J314" s="428"/>
      <c r="K314" s="429"/>
      <c r="L314" s="429"/>
      <c r="M314" s="429"/>
      <c r="N314" s="428"/>
      <c r="O314" s="428"/>
      <c r="P314" s="430"/>
      <c r="Q314" s="56"/>
      <c r="R314" s="248"/>
      <c r="S314" s="249"/>
      <c r="T314" s="280"/>
      <c r="U314" s="281"/>
      <c r="V314" s="281"/>
      <c r="W314" s="281"/>
      <c r="X314" s="281"/>
      <c r="Y314" s="281"/>
      <c r="Z314" s="280"/>
      <c r="AA314" s="280"/>
      <c r="AB314" s="281"/>
      <c r="AC314" s="281"/>
      <c r="AD314" s="281"/>
      <c r="AE314" s="280"/>
      <c r="AG314" s="265"/>
      <c r="AH314" s="266"/>
      <c r="AI314" s="266"/>
      <c r="AJ314" s="266"/>
      <c r="AK314" s="266"/>
      <c r="AL314" s="266"/>
      <c r="AM314" s="406"/>
      <c r="AN314" s="266"/>
      <c r="AO314" s="266"/>
      <c r="AP314" s="266"/>
      <c r="AQ314" s="266"/>
      <c r="AR314" s="266"/>
    </row>
    <row r="315" spans="1:44" ht="15">
      <c r="A315" s="439"/>
      <c r="B315" s="457"/>
      <c r="C315" s="444"/>
      <c r="D315" s="445"/>
      <c r="E315" s="445"/>
      <c r="F315" s="445"/>
      <c r="G315" s="445"/>
      <c r="H315" s="445"/>
      <c r="I315" s="444"/>
      <c r="J315" s="444"/>
      <c r="K315" s="445"/>
      <c r="L315" s="445"/>
      <c r="M315" s="445"/>
      <c r="N315" s="444"/>
      <c r="O315" s="444"/>
      <c r="P315" s="489"/>
      <c r="Q315" s="56"/>
      <c r="R315" s="250"/>
      <c r="S315" s="251"/>
      <c r="T315" s="282"/>
      <c r="U315" s="283"/>
      <c r="V315" s="283"/>
      <c r="W315" s="283"/>
      <c r="X315" s="283"/>
      <c r="Y315" s="283"/>
      <c r="Z315" s="282"/>
      <c r="AA315" s="282"/>
      <c r="AB315" s="283"/>
      <c r="AC315" s="283"/>
      <c r="AD315" s="283"/>
      <c r="AE315" s="282"/>
      <c r="AG315" s="267"/>
      <c r="AH315" s="267"/>
      <c r="AI315" s="315"/>
      <c r="AJ315" s="267"/>
      <c r="AK315" s="267"/>
      <c r="AL315" s="267"/>
      <c r="AM315" s="315"/>
      <c r="AN315" s="267"/>
      <c r="AO315" s="279"/>
      <c r="AP315" s="315"/>
      <c r="AQ315" s="315"/>
      <c r="AR315" s="315"/>
    </row>
    <row r="316" spans="1:44" ht="15">
      <c r="A316" s="439"/>
      <c r="B316" s="457"/>
      <c r="C316" s="444"/>
      <c r="D316" s="445"/>
      <c r="E316" s="445"/>
      <c r="F316" s="445"/>
      <c r="G316" s="445"/>
      <c r="H316" s="445"/>
      <c r="I316" s="444"/>
      <c r="J316" s="444"/>
      <c r="K316" s="445"/>
      <c r="L316" s="445"/>
      <c r="M316" s="445"/>
      <c r="N316" s="444"/>
      <c r="O316" s="444"/>
      <c r="P316" s="489"/>
      <c r="Q316" s="56"/>
      <c r="R316" s="248"/>
      <c r="S316" s="249"/>
      <c r="T316" s="280"/>
      <c r="U316" s="281"/>
      <c r="V316" s="281"/>
      <c r="W316" s="281"/>
      <c r="X316" s="281"/>
      <c r="Y316" s="281"/>
      <c r="Z316" s="280"/>
      <c r="AA316" s="280"/>
      <c r="AB316" s="281"/>
      <c r="AC316" s="281"/>
      <c r="AD316" s="281"/>
      <c r="AE316" s="280"/>
      <c r="AG316" s="334"/>
      <c r="AH316" s="266"/>
      <c r="AI316" s="266"/>
      <c r="AJ316" s="266"/>
      <c r="AK316" s="266"/>
      <c r="AL316" s="266"/>
      <c r="AM316" s="266"/>
      <c r="AN316" s="266"/>
      <c r="AO316" s="266"/>
      <c r="AP316" s="266"/>
      <c r="AQ316" s="266"/>
      <c r="AR316" s="266"/>
    </row>
    <row r="317" spans="1:44" ht="15">
      <c r="A317" s="439"/>
      <c r="B317" s="457"/>
      <c r="C317" s="444"/>
      <c r="D317" s="445"/>
      <c r="E317" s="445"/>
      <c r="F317" s="445"/>
      <c r="G317" s="445"/>
      <c r="H317" s="445"/>
      <c r="I317" s="444"/>
      <c r="J317" s="444"/>
      <c r="K317" s="445"/>
      <c r="L317" s="445"/>
      <c r="M317" s="445"/>
      <c r="N317" s="444"/>
      <c r="O317" s="444"/>
      <c r="P317" s="489"/>
      <c r="Q317" s="56"/>
      <c r="R317" s="250"/>
      <c r="S317" s="251"/>
      <c r="T317" s="282"/>
      <c r="U317" s="283"/>
      <c r="V317" s="283"/>
      <c r="W317" s="283"/>
      <c r="X317" s="283"/>
      <c r="Y317" s="283"/>
      <c r="Z317" s="282"/>
      <c r="AA317" s="282"/>
      <c r="AB317" s="283"/>
      <c r="AC317" s="283"/>
      <c r="AD317" s="283"/>
      <c r="AE317" s="282"/>
      <c r="AG317" s="272"/>
      <c r="AH317" s="272"/>
      <c r="AI317" s="272"/>
      <c r="AJ317" s="272"/>
      <c r="AK317" s="272"/>
      <c r="AL317" s="272"/>
      <c r="AM317" s="272"/>
      <c r="AN317" s="272"/>
      <c r="AO317" s="272"/>
      <c r="AP317" s="272"/>
      <c r="AQ317" s="272"/>
      <c r="AR317" s="272"/>
    </row>
    <row r="318" spans="1:44" ht="15">
      <c r="A318" s="439"/>
      <c r="B318" s="457"/>
      <c r="C318" s="444"/>
      <c r="D318" s="445"/>
      <c r="E318" s="445"/>
      <c r="F318" s="445"/>
      <c r="G318" s="445"/>
      <c r="H318" s="445"/>
      <c r="I318" s="444"/>
      <c r="J318" s="444"/>
      <c r="K318" s="445"/>
      <c r="L318" s="445"/>
      <c r="M318" s="445"/>
      <c r="N318" s="444"/>
      <c r="O318" s="444"/>
      <c r="P318" s="489"/>
      <c r="Q318" s="56"/>
      <c r="R318" s="248"/>
      <c r="S318" s="249"/>
      <c r="T318" s="280"/>
      <c r="U318" s="281"/>
      <c r="V318" s="281"/>
      <c r="W318" s="281"/>
      <c r="X318" s="281"/>
      <c r="Y318" s="281"/>
      <c r="Z318" s="280"/>
      <c r="AA318" s="280"/>
      <c r="AB318" s="281"/>
      <c r="AC318" s="281"/>
      <c r="AD318" s="281"/>
      <c r="AE318" s="280"/>
      <c r="AG318" s="334"/>
      <c r="AH318" s="266"/>
      <c r="AI318" s="266"/>
      <c r="AJ318" s="266"/>
      <c r="AK318" s="266"/>
      <c r="AL318" s="266"/>
      <c r="AM318" s="266"/>
      <c r="AN318" s="266"/>
      <c r="AO318" s="266"/>
      <c r="AP318" s="266"/>
      <c r="AQ318" s="266"/>
      <c r="AR318" s="266"/>
    </row>
    <row r="319" spans="1:44" ht="15">
      <c r="A319" s="439"/>
      <c r="B319" s="457"/>
      <c r="C319" s="444"/>
      <c r="D319" s="445"/>
      <c r="E319" s="445"/>
      <c r="F319" s="445"/>
      <c r="G319" s="445"/>
      <c r="H319" s="445"/>
      <c r="I319" s="444"/>
      <c r="J319" s="444"/>
      <c r="K319" s="445"/>
      <c r="L319" s="445"/>
      <c r="M319" s="445"/>
      <c r="N319" s="444"/>
      <c r="O319" s="444"/>
      <c r="P319" s="489"/>
      <c r="Q319" s="56"/>
      <c r="R319" s="250"/>
      <c r="S319" s="251"/>
      <c r="T319" s="282"/>
      <c r="U319" s="283"/>
      <c r="V319" s="283"/>
      <c r="W319" s="283"/>
      <c r="X319" s="283"/>
      <c r="Y319" s="283"/>
      <c r="Z319" s="282"/>
      <c r="AA319" s="282"/>
      <c r="AB319" s="283"/>
      <c r="AC319" s="283"/>
      <c r="AD319" s="283"/>
      <c r="AE319" s="282"/>
      <c r="AG319" s="272"/>
      <c r="AH319" s="272"/>
      <c r="AI319" s="272"/>
      <c r="AJ319" s="272"/>
      <c r="AK319" s="272"/>
      <c r="AL319" s="272"/>
      <c r="AM319" s="272"/>
      <c r="AN319" s="272"/>
      <c r="AO319" s="272"/>
      <c r="AP319" s="272"/>
      <c r="AQ319" s="272"/>
      <c r="AR319" s="272"/>
    </row>
    <row r="320" spans="1:44" ht="15">
      <c r="A320" s="439"/>
      <c r="B320" s="457"/>
      <c r="C320" s="444"/>
      <c r="D320" s="445"/>
      <c r="E320" s="445"/>
      <c r="F320" s="445"/>
      <c r="G320" s="445"/>
      <c r="H320" s="445"/>
      <c r="I320" s="444"/>
      <c r="J320" s="444"/>
      <c r="K320" s="445"/>
      <c r="L320" s="445"/>
      <c r="M320" s="445"/>
      <c r="N320" s="444"/>
      <c r="O320" s="444"/>
      <c r="P320" s="489"/>
      <c r="Q320" s="56"/>
      <c r="R320" s="248"/>
      <c r="S320" s="249"/>
      <c r="T320" s="280"/>
      <c r="U320" s="281"/>
      <c r="V320" s="281"/>
      <c r="W320" s="281"/>
      <c r="X320" s="281"/>
      <c r="Y320" s="281"/>
      <c r="Z320" s="280"/>
      <c r="AA320" s="280"/>
      <c r="AB320" s="281"/>
      <c r="AC320" s="281"/>
      <c r="AD320" s="281"/>
      <c r="AE320" s="280"/>
      <c r="AG320" s="334"/>
      <c r="AH320" s="266"/>
      <c r="AI320" s="266"/>
      <c r="AJ320" s="266"/>
      <c r="AK320" s="266"/>
      <c r="AL320" s="266"/>
      <c r="AM320" s="266"/>
      <c r="AN320" s="266"/>
      <c r="AO320" s="266"/>
      <c r="AP320" s="266"/>
      <c r="AQ320" s="266"/>
      <c r="AR320" s="266"/>
    </row>
    <row r="321" spans="1:45" ht="15">
      <c r="A321" s="439"/>
      <c r="B321" s="457"/>
      <c r="C321" s="444"/>
      <c r="D321" s="445"/>
      <c r="E321" s="445"/>
      <c r="F321" s="445"/>
      <c r="G321" s="445"/>
      <c r="H321" s="445"/>
      <c r="I321" s="444"/>
      <c r="J321" s="444"/>
      <c r="K321" s="445"/>
      <c r="L321" s="445"/>
      <c r="M321" s="445"/>
      <c r="N321" s="444"/>
      <c r="O321" s="444"/>
      <c r="P321" s="489"/>
      <c r="Q321" s="56"/>
      <c r="R321" s="250"/>
      <c r="S321" s="251"/>
      <c r="T321" s="282"/>
      <c r="U321" s="283"/>
      <c r="V321" s="283"/>
      <c r="W321" s="283"/>
      <c r="X321" s="283"/>
      <c r="Y321" s="283"/>
      <c r="Z321" s="282"/>
      <c r="AA321" s="282"/>
      <c r="AB321" s="283"/>
      <c r="AC321" s="283"/>
      <c r="AD321" s="283"/>
      <c r="AE321" s="282"/>
      <c r="AG321" s="272"/>
      <c r="AH321" s="272"/>
      <c r="AI321" s="272"/>
      <c r="AJ321" s="272"/>
      <c r="AK321" s="272"/>
      <c r="AL321" s="272"/>
      <c r="AM321" s="272"/>
      <c r="AN321" s="272"/>
      <c r="AO321" s="272"/>
      <c r="AP321" s="272"/>
      <c r="AQ321" s="272"/>
      <c r="AR321" s="272"/>
    </row>
    <row r="322" spans="1:45" ht="15">
      <c r="A322" s="439"/>
      <c r="B322" s="457"/>
      <c r="C322" s="444"/>
      <c r="D322" s="445"/>
      <c r="E322" s="445"/>
      <c r="F322" s="445"/>
      <c r="G322" s="445"/>
      <c r="H322" s="445"/>
      <c r="I322" s="444"/>
      <c r="J322" s="444"/>
      <c r="K322" s="445"/>
      <c r="L322" s="445"/>
      <c r="M322" s="445"/>
      <c r="N322" s="444"/>
      <c r="O322" s="444"/>
      <c r="P322" s="489"/>
      <c r="Q322" s="56"/>
      <c r="R322" s="248"/>
      <c r="S322" s="249"/>
      <c r="T322" s="280"/>
      <c r="U322" s="281"/>
      <c r="V322" s="281"/>
      <c r="W322" s="281"/>
      <c r="X322" s="281"/>
      <c r="Y322" s="281"/>
      <c r="Z322" s="280"/>
      <c r="AA322" s="280"/>
      <c r="AB322" s="281"/>
      <c r="AC322" s="281"/>
      <c r="AD322" s="281"/>
      <c r="AE322" s="280"/>
      <c r="AG322" s="334"/>
      <c r="AH322" s="266"/>
      <c r="AI322" s="266"/>
      <c r="AJ322" s="266"/>
      <c r="AK322" s="266"/>
      <c r="AL322" s="266"/>
      <c r="AM322" s="266"/>
      <c r="AN322" s="266"/>
      <c r="AO322" s="266"/>
      <c r="AP322" s="266"/>
      <c r="AQ322" s="266"/>
      <c r="AR322" s="266"/>
    </row>
    <row r="323" spans="1:45" ht="15">
      <c r="A323" s="439"/>
      <c r="B323" s="457"/>
      <c r="C323" s="444"/>
      <c r="D323" s="445"/>
      <c r="E323" s="445"/>
      <c r="F323" s="445"/>
      <c r="G323" s="445"/>
      <c r="H323" s="445"/>
      <c r="I323" s="444"/>
      <c r="J323" s="444"/>
      <c r="K323" s="445"/>
      <c r="L323" s="445"/>
      <c r="M323" s="445"/>
      <c r="N323" s="444"/>
      <c r="O323" s="444"/>
      <c r="P323" s="489"/>
      <c r="Q323" s="56"/>
      <c r="R323" s="250"/>
      <c r="S323" s="251"/>
      <c r="T323" s="282"/>
      <c r="U323" s="283"/>
      <c r="V323" s="283"/>
      <c r="W323" s="283"/>
      <c r="X323" s="283"/>
      <c r="Y323" s="283"/>
      <c r="Z323" s="282"/>
      <c r="AA323" s="282"/>
      <c r="AB323" s="283"/>
      <c r="AC323" s="283"/>
      <c r="AD323" s="283"/>
      <c r="AE323" s="282"/>
      <c r="AG323" s="272"/>
      <c r="AH323" s="272"/>
      <c r="AI323" s="272"/>
      <c r="AJ323" s="272"/>
      <c r="AK323" s="272"/>
      <c r="AL323" s="805"/>
      <c r="AM323" s="272"/>
      <c r="AN323" s="272"/>
      <c r="AO323" s="805"/>
      <c r="AP323" s="805"/>
      <c r="AQ323" s="272"/>
      <c r="AR323" s="272"/>
    </row>
    <row r="324" spans="1:45" ht="15">
      <c r="A324" s="439"/>
      <c r="B324" s="457"/>
      <c r="C324" s="444"/>
      <c r="D324" s="445"/>
      <c r="E324" s="445"/>
      <c r="F324" s="445"/>
      <c r="G324" s="445"/>
      <c r="H324" s="445"/>
      <c r="I324" s="444"/>
      <c r="J324" s="444"/>
      <c r="K324" s="445"/>
      <c r="L324" s="445"/>
      <c r="M324" s="445"/>
      <c r="N324" s="444"/>
      <c r="O324" s="444"/>
      <c r="P324" s="489"/>
      <c r="Q324" s="56"/>
      <c r="R324" s="248"/>
      <c r="S324" s="249"/>
      <c r="T324" s="280"/>
      <c r="U324" s="281"/>
      <c r="V324" s="281"/>
      <c r="W324" s="281"/>
      <c r="X324" s="281"/>
      <c r="Y324" s="281"/>
      <c r="Z324" s="280"/>
      <c r="AA324" s="280"/>
      <c r="AB324" s="281"/>
      <c r="AC324" s="281"/>
      <c r="AD324" s="281"/>
      <c r="AE324" s="280"/>
      <c r="AG324" s="334"/>
      <c r="AH324" s="266"/>
      <c r="AI324" s="266"/>
      <c r="AJ324" s="266"/>
      <c r="AK324" s="266"/>
      <c r="AL324" s="266"/>
      <c r="AM324" s="266"/>
      <c r="AN324" s="266"/>
      <c r="AO324" s="266"/>
      <c r="AP324" s="266"/>
      <c r="AQ324" s="266"/>
      <c r="AR324" s="266"/>
    </row>
    <row r="325" spans="1:45" ht="15">
      <c r="A325" s="439"/>
      <c r="B325" s="457"/>
      <c r="C325" s="444"/>
      <c r="D325" s="445"/>
      <c r="E325" s="445"/>
      <c r="F325" s="445"/>
      <c r="G325" s="445"/>
      <c r="H325" s="445"/>
      <c r="I325" s="444"/>
      <c r="J325" s="444"/>
      <c r="K325" s="445"/>
      <c r="L325" s="445"/>
      <c r="M325" s="445"/>
      <c r="N325" s="444"/>
      <c r="O325" s="444"/>
      <c r="P325" s="489"/>
      <c r="Q325" s="56"/>
      <c r="R325" s="250"/>
      <c r="S325" s="251"/>
      <c r="T325" s="282"/>
      <c r="U325" s="283"/>
      <c r="V325" s="283"/>
      <c r="W325" s="283"/>
      <c r="X325" s="283"/>
      <c r="Y325" s="283"/>
      <c r="Z325" s="282"/>
      <c r="AA325" s="282"/>
      <c r="AB325" s="283"/>
      <c r="AC325" s="283"/>
      <c r="AD325" s="283"/>
      <c r="AE325" s="282"/>
      <c r="AG325" s="272"/>
      <c r="AH325" s="272"/>
      <c r="AI325" s="272"/>
      <c r="AJ325" s="272"/>
      <c r="AK325" s="272"/>
      <c r="AL325" s="272"/>
      <c r="AM325" s="272"/>
      <c r="AN325" s="272"/>
      <c r="AO325" s="272"/>
      <c r="AP325" s="805"/>
      <c r="AQ325" s="805"/>
      <c r="AR325" s="272"/>
    </row>
    <row r="326" spans="1:45" ht="15">
      <c r="A326" s="439"/>
      <c r="B326" s="457"/>
      <c r="C326" s="444"/>
      <c r="D326" s="445"/>
      <c r="E326" s="445"/>
      <c r="F326" s="445"/>
      <c r="G326" s="445"/>
      <c r="H326" s="445"/>
      <c r="I326" s="444"/>
      <c r="J326" s="444"/>
      <c r="K326" s="445"/>
      <c r="L326" s="445"/>
      <c r="M326" s="445"/>
      <c r="N326" s="444"/>
      <c r="O326" s="444"/>
      <c r="P326" s="489"/>
      <c r="Q326" s="56"/>
      <c r="R326" s="248"/>
      <c r="S326" s="249"/>
      <c r="T326" s="280"/>
      <c r="U326" s="281"/>
      <c r="V326" s="281"/>
      <c r="W326" s="281"/>
      <c r="X326" s="281"/>
      <c r="Y326" s="281"/>
      <c r="Z326" s="280"/>
      <c r="AA326" s="280"/>
      <c r="AB326" s="281"/>
      <c r="AC326" s="281"/>
      <c r="AD326" s="281"/>
      <c r="AE326" s="280"/>
      <c r="AG326" s="334"/>
      <c r="AH326" s="266"/>
      <c r="AI326" s="266"/>
      <c r="AJ326" s="266"/>
      <c r="AK326" s="266"/>
      <c r="AL326" s="266"/>
      <c r="AM326" s="266"/>
      <c r="AN326" s="266"/>
      <c r="AO326" s="266"/>
      <c r="AP326" s="266"/>
      <c r="AQ326" s="266"/>
      <c r="AR326" s="266"/>
    </row>
    <row r="327" spans="1:45" ht="15">
      <c r="A327" s="439"/>
      <c r="B327" s="457"/>
      <c r="C327" s="444"/>
      <c r="D327" s="445"/>
      <c r="E327" s="445"/>
      <c r="F327" s="445"/>
      <c r="G327" s="445"/>
      <c r="H327" s="445"/>
      <c r="I327" s="444"/>
      <c r="J327" s="444"/>
      <c r="K327" s="445"/>
      <c r="L327" s="445"/>
      <c r="M327" s="445"/>
      <c r="N327" s="444"/>
      <c r="O327" s="444"/>
      <c r="P327" s="489"/>
      <c r="Q327" s="56"/>
      <c r="R327" s="250"/>
      <c r="S327" s="251"/>
      <c r="T327" s="282"/>
      <c r="U327" s="283"/>
      <c r="V327" s="283"/>
      <c r="W327" s="283"/>
      <c r="X327" s="283"/>
      <c r="Y327" s="283"/>
      <c r="Z327" s="282"/>
      <c r="AA327" s="282"/>
      <c r="AB327" s="283"/>
      <c r="AC327" s="283"/>
      <c r="AD327" s="283"/>
      <c r="AE327" s="282"/>
      <c r="AG327" s="272"/>
      <c r="AH327" s="272"/>
      <c r="AI327" s="272"/>
      <c r="AJ327" s="272"/>
      <c r="AK327" s="272"/>
      <c r="AL327" s="272"/>
      <c r="AM327" s="272"/>
      <c r="AN327" s="272"/>
      <c r="AO327" s="272"/>
      <c r="AP327" s="272"/>
      <c r="AQ327" s="272"/>
      <c r="AR327" s="272"/>
    </row>
    <row r="328" spans="1:45" ht="15">
      <c r="A328" s="439"/>
      <c r="B328" s="457"/>
      <c r="C328" s="444"/>
      <c r="D328" s="445"/>
      <c r="E328" s="445"/>
      <c r="F328" s="445"/>
      <c r="G328" s="445"/>
      <c r="H328" s="445"/>
      <c r="I328" s="444"/>
      <c r="J328" s="444"/>
      <c r="K328" s="445"/>
      <c r="L328" s="445"/>
      <c r="M328" s="445"/>
      <c r="N328" s="444"/>
      <c r="O328" s="444"/>
      <c r="P328" s="489"/>
      <c r="Q328" s="56"/>
      <c r="R328" s="248"/>
      <c r="S328" s="249"/>
      <c r="T328" s="280"/>
      <c r="U328" s="281"/>
      <c r="V328" s="281"/>
      <c r="W328" s="281"/>
      <c r="X328" s="281"/>
      <c r="Y328" s="281"/>
      <c r="Z328" s="280"/>
      <c r="AA328" s="280"/>
      <c r="AB328" s="281"/>
      <c r="AC328" s="281"/>
      <c r="AD328" s="281"/>
      <c r="AE328" s="280"/>
      <c r="AG328" s="334"/>
      <c r="AH328" s="266"/>
      <c r="AI328" s="266"/>
      <c r="AJ328" s="266"/>
      <c r="AK328" s="266"/>
      <c r="AL328" s="266"/>
      <c r="AM328" s="266"/>
      <c r="AN328" s="266"/>
      <c r="AO328" s="266"/>
      <c r="AP328" s="266"/>
      <c r="AQ328" s="266"/>
      <c r="AR328" s="266"/>
    </row>
    <row r="329" spans="1:45" ht="15">
      <c r="A329" s="439"/>
      <c r="B329" s="457"/>
      <c r="C329" s="444"/>
      <c r="D329" s="445"/>
      <c r="E329" s="445"/>
      <c r="F329" s="445"/>
      <c r="G329" s="445"/>
      <c r="H329" s="445"/>
      <c r="I329" s="444"/>
      <c r="J329" s="444"/>
      <c r="K329" s="445"/>
      <c r="L329" s="445"/>
      <c r="M329" s="445"/>
      <c r="N329" s="444"/>
      <c r="O329" s="444"/>
      <c r="P329" s="489"/>
      <c r="Q329" s="56"/>
      <c r="R329" s="250"/>
      <c r="S329" s="251"/>
      <c r="T329" s="282"/>
      <c r="U329" s="283"/>
      <c r="V329" s="283"/>
      <c r="W329" s="283"/>
      <c r="X329" s="283"/>
      <c r="Y329" s="283"/>
      <c r="Z329" s="282"/>
      <c r="AA329" s="282"/>
      <c r="AB329" s="283"/>
      <c r="AC329" s="283"/>
      <c r="AD329" s="283"/>
      <c r="AE329" s="282"/>
      <c r="AG329" s="272"/>
      <c r="AH329" s="272"/>
      <c r="AI329" s="272"/>
      <c r="AJ329" s="272"/>
      <c r="AK329" s="272"/>
      <c r="AL329" s="272"/>
      <c r="AM329" s="272"/>
      <c r="AN329" s="272"/>
      <c r="AO329" s="272"/>
      <c r="AP329" s="272"/>
      <c r="AQ329" s="272"/>
      <c r="AR329" s="272"/>
    </row>
    <row r="330" spans="1:45" ht="15">
      <c r="A330" s="439"/>
      <c r="B330" s="457"/>
      <c r="C330" s="444"/>
      <c r="D330" s="445"/>
      <c r="E330" s="445"/>
      <c r="F330" s="445"/>
      <c r="G330" s="445"/>
      <c r="H330" s="445"/>
      <c r="I330" s="444"/>
      <c r="J330" s="444"/>
      <c r="K330" s="445"/>
      <c r="L330" s="445"/>
      <c r="M330" s="445"/>
      <c r="N330" s="444"/>
      <c r="O330" s="444"/>
      <c r="P330" s="489"/>
      <c r="Q330" s="56"/>
      <c r="R330" s="248"/>
      <c r="S330" s="249"/>
      <c r="T330" s="280"/>
      <c r="U330" s="281"/>
      <c r="V330" s="281"/>
      <c r="W330" s="281"/>
      <c r="X330" s="281"/>
      <c r="Y330" s="281"/>
      <c r="Z330" s="280"/>
      <c r="AA330" s="280"/>
      <c r="AB330" s="281"/>
      <c r="AC330" s="281"/>
      <c r="AD330" s="281"/>
      <c r="AE330" s="280"/>
      <c r="AG330" s="334"/>
      <c r="AH330" s="266"/>
      <c r="AI330" s="266"/>
      <c r="AJ330" s="266"/>
      <c r="AK330" s="266"/>
      <c r="AL330" s="266"/>
      <c r="AM330" s="266"/>
      <c r="AN330" s="266"/>
      <c r="AO330" s="266"/>
      <c r="AP330" s="266"/>
      <c r="AQ330" s="266"/>
      <c r="AR330" s="266"/>
    </row>
    <row r="331" spans="1:45" ht="15">
      <c r="A331" s="439"/>
      <c r="B331" s="457"/>
      <c r="C331" s="444"/>
      <c r="D331" s="445"/>
      <c r="E331" s="445"/>
      <c r="F331" s="445"/>
      <c r="G331" s="445"/>
      <c r="H331" s="445"/>
      <c r="I331" s="444"/>
      <c r="J331" s="444"/>
      <c r="K331" s="445"/>
      <c r="L331" s="445"/>
      <c r="M331" s="445"/>
      <c r="N331" s="444"/>
      <c r="O331" s="444"/>
      <c r="P331" s="489"/>
      <c r="Q331" s="56"/>
      <c r="R331" s="250"/>
      <c r="S331" s="251"/>
      <c r="T331" s="282"/>
      <c r="U331" s="283"/>
      <c r="V331" s="283"/>
      <c r="W331" s="283"/>
      <c r="X331" s="283"/>
      <c r="Y331" s="283"/>
      <c r="Z331" s="282"/>
      <c r="AA331" s="282"/>
      <c r="AB331" s="283"/>
      <c r="AC331" s="283"/>
      <c r="AD331" s="283"/>
      <c r="AE331" s="282"/>
      <c r="AG331" s="272"/>
      <c r="AH331" s="272"/>
      <c r="AI331" s="272"/>
      <c r="AJ331" s="272"/>
      <c r="AK331" s="272"/>
      <c r="AL331" s="272"/>
      <c r="AM331" s="272"/>
      <c r="AN331" s="272"/>
      <c r="AO331" s="272"/>
      <c r="AP331" s="272"/>
      <c r="AQ331" s="272"/>
      <c r="AR331" s="272"/>
    </row>
    <row r="332" spans="1:45" ht="15">
      <c r="A332" s="439"/>
      <c r="B332" s="457"/>
      <c r="C332" s="444"/>
      <c r="D332" s="445"/>
      <c r="E332" s="445"/>
      <c r="F332" s="445"/>
      <c r="G332" s="445"/>
      <c r="H332" s="445"/>
      <c r="I332" s="444"/>
      <c r="J332" s="444"/>
      <c r="K332" s="445"/>
      <c r="L332" s="445"/>
      <c r="M332" s="445"/>
      <c r="N332" s="444"/>
      <c r="O332" s="444"/>
      <c r="P332" s="489"/>
      <c r="Q332" s="56"/>
      <c r="R332" s="248"/>
      <c r="S332" s="249"/>
      <c r="T332" s="280"/>
      <c r="U332" s="281"/>
      <c r="V332" s="281"/>
      <c r="W332" s="281"/>
      <c r="X332" s="281"/>
      <c r="Y332" s="281"/>
      <c r="Z332" s="280"/>
      <c r="AA332" s="280"/>
      <c r="AB332" s="281"/>
      <c r="AC332" s="281"/>
      <c r="AD332" s="281"/>
      <c r="AE332" s="280"/>
      <c r="AG332" s="334"/>
      <c r="AH332" s="266"/>
      <c r="AI332" s="266"/>
      <c r="AJ332" s="266"/>
      <c r="AK332" s="266"/>
      <c r="AL332" s="266"/>
      <c r="AM332" s="266"/>
      <c r="AN332" s="266"/>
      <c r="AO332" s="266"/>
      <c r="AP332" s="266"/>
      <c r="AQ332" s="266"/>
      <c r="AR332" s="266"/>
    </row>
    <row r="333" spans="1:45" ht="15">
      <c r="A333" s="439"/>
      <c r="B333" s="457"/>
      <c r="C333" s="444"/>
      <c r="D333" s="445"/>
      <c r="E333" s="445"/>
      <c r="F333" s="445"/>
      <c r="G333" s="445"/>
      <c r="H333" s="445"/>
      <c r="I333" s="444"/>
      <c r="J333" s="444"/>
      <c r="K333" s="445"/>
      <c r="L333" s="445"/>
      <c r="M333" s="445"/>
      <c r="N333" s="444"/>
      <c r="O333" s="444"/>
      <c r="P333" s="489"/>
      <c r="Q333" s="56"/>
      <c r="R333" s="250"/>
      <c r="S333" s="251"/>
      <c r="T333" s="282"/>
      <c r="U333" s="283"/>
      <c r="V333" s="283"/>
      <c r="W333" s="283"/>
      <c r="X333" s="283"/>
      <c r="Y333" s="283"/>
      <c r="Z333" s="282"/>
      <c r="AA333" s="282"/>
      <c r="AB333" s="283"/>
      <c r="AC333" s="283"/>
      <c r="AD333" s="283"/>
      <c r="AE333" s="282"/>
      <c r="AG333" s="272"/>
      <c r="AH333" s="272"/>
      <c r="AI333" s="272"/>
      <c r="AJ333" s="272"/>
      <c r="AK333" s="272"/>
      <c r="AL333" s="272"/>
      <c r="AM333" s="272"/>
      <c r="AN333" s="272"/>
      <c r="AO333" s="272"/>
      <c r="AP333" s="272"/>
      <c r="AQ333" s="272"/>
      <c r="AR333" s="272"/>
    </row>
    <row r="334" spans="1:45" ht="15">
      <c r="A334" s="439"/>
      <c r="B334" s="457"/>
      <c r="C334" s="444"/>
      <c r="D334" s="445"/>
      <c r="E334" s="445"/>
      <c r="F334" s="445"/>
      <c r="G334" s="445"/>
      <c r="H334" s="445"/>
      <c r="I334" s="444"/>
      <c r="J334" s="444"/>
      <c r="K334" s="445"/>
      <c r="L334" s="445"/>
      <c r="M334" s="445"/>
      <c r="N334" s="444"/>
      <c r="O334" s="444"/>
      <c r="P334" s="489"/>
      <c r="Q334" s="56"/>
      <c r="R334" s="248"/>
      <c r="S334" s="249"/>
      <c r="T334" s="280"/>
      <c r="U334" s="281"/>
      <c r="V334" s="281"/>
      <c r="W334" s="281"/>
      <c r="X334" s="281"/>
      <c r="Y334" s="281"/>
      <c r="Z334" s="280"/>
      <c r="AA334" s="280"/>
      <c r="AB334" s="281"/>
      <c r="AC334" s="281"/>
      <c r="AD334" s="281"/>
      <c r="AE334" s="280"/>
      <c r="AG334" s="334"/>
      <c r="AH334" s="195"/>
      <c r="AI334" s="195"/>
      <c r="AJ334" s="195"/>
      <c r="AK334" s="195"/>
      <c r="AL334" s="195"/>
      <c r="AM334" s="195"/>
      <c r="AN334" s="195"/>
      <c r="AO334" s="195"/>
      <c r="AP334" s="195"/>
      <c r="AQ334" s="195"/>
      <c r="AR334" s="195"/>
    </row>
    <row r="335" spans="1:45" ht="15.75" thickBot="1">
      <c r="A335" s="439"/>
      <c r="B335" s="457"/>
      <c r="C335" s="444"/>
      <c r="D335" s="445"/>
      <c r="E335" s="445"/>
      <c r="F335" s="445"/>
      <c r="G335" s="445"/>
      <c r="H335" s="445"/>
      <c r="I335" s="444"/>
      <c r="J335" s="444"/>
      <c r="K335" s="445"/>
      <c r="L335" s="445"/>
      <c r="M335" s="445"/>
      <c r="N335" s="444"/>
      <c r="O335" s="444"/>
      <c r="P335" s="489"/>
      <c r="Q335" s="56"/>
      <c r="R335" s="255"/>
      <c r="S335" s="256"/>
      <c r="T335" s="284"/>
      <c r="U335" s="285"/>
      <c r="V335" s="285"/>
      <c r="W335" s="285"/>
      <c r="X335" s="285"/>
      <c r="Y335" s="285"/>
      <c r="Z335" s="284"/>
      <c r="AA335" s="284"/>
      <c r="AB335" s="285"/>
      <c r="AC335" s="285"/>
      <c r="AD335" s="285"/>
      <c r="AE335" s="284"/>
      <c r="AF335" s="427"/>
      <c r="AG335" s="273"/>
      <c r="AH335" s="273"/>
      <c r="AI335" s="273"/>
      <c r="AJ335" s="273"/>
      <c r="AK335" s="273"/>
      <c r="AL335" s="273"/>
      <c r="AM335" s="273"/>
      <c r="AN335" s="273"/>
      <c r="AO335" s="273"/>
      <c r="AP335" s="273"/>
      <c r="AQ335" s="273"/>
      <c r="AR335" s="273"/>
    </row>
    <row r="336" spans="1:45">
      <c r="A336" s="432"/>
      <c r="B336" s="431"/>
      <c r="C336" s="428"/>
      <c r="D336" s="429"/>
      <c r="E336" s="429"/>
      <c r="F336" s="429"/>
      <c r="G336" s="429"/>
      <c r="H336" s="429"/>
      <c r="I336" s="428"/>
      <c r="J336" s="428"/>
      <c r="K336" s="429"/>
      <c r="L336" s="429"/>
      <c r="M336" s="429"/>
      <c r="N336" s="428"/>
      <c r="O336" s="428"/>
      <c r="P336" s="430"/>
      <c r="R336" s="248"/>
      <c r="S336" s="249"/>
      <c r="T336" s="280"/>
      <c r="U336" s="281"/>
      <c r="V336" s="281"/>
      <c r="W336" s="281"/>
      <c r="X336" s="281"/>
      <c r="Y336" s="281"/>
      <c r="Z336" s="280"/>
      <c r="AA336" s="280"/>
      <c r="AB336" s="281"/>
      <c r="AC336" s="281"/>
      <c r="AD336" s="281"/>
      <c r="AE336" s="280"/>
      <c r="AG336" s="265"/>
      <c r="AH336" s="266"/>
      <c r="AI336" s="266"/>
      <c r="AJ336" s="266"/>
      <c r="AK336" s="266"/>
      <c r="AL336" s="406"/>
      <c r="AM336" s="406"/>
      <c r="AN336" s="266"/>
      <c r="AO336" s="266"/>
      <c r="AP336" s="266"/>
      <c r="AQ336" s="266"/>
      <c r="AR336" s="266"/>
      <c r="AS336" s="6"/>
    </row>
    <row r="337" spans="1:45">
      <c r="A337" s="439"/>
      <c r="B337" s="457"/>
      <c r="C337" s="444"/>
      <c r="D337" s="445"/>
      <c r="E337" s="445"/>
      <c r="F337" s="445"/>
      <c r="G337" s="445"/>
      <c r="H337" s="445"/>
      <c r="I337" s="444"/>
      <c r="J337" s="444"/>
      <c r="K337" s="445"/>
      <c r="L337" s="445"/>
      <c r="M337" s="445"/>
      <c r="N337" s="444"/>
      <c r="O337" s="444"/>
      <c r="P337" s="489"/>
      <c r="R337" s="250"/>
      <c r="S337" s="251"/>
      <c r="T337" s="282"/>
      <c r="U337" s="283"/>
      <c r="V337" s="283"/>
      <c r="W337" s="283"/>
      <c r="X337" s="283"/>
      <c r="Y337" s="283"/>
      <c r="Z337" s="282"/>
      <c r="AA337" s="282"/>
      <c r="AB337" s="283"/>
      <c r="AC337" s="283"/>
      <c r="AD337" s="283"/>
      <c r="AE337" s="282"/>
      <c r="AG337" s="267"/>
      <c r="AH337" s="315"/>
      <c r="AI337" s="267"/>
      <c r="AJ337" s="267"/>
      <c r="AK337" s="267"/>
      <c r="AL337" s="267"/>
      <c r="AM337" s="267"/>
      <c r="AN337" s="267"/>
      <c r="AO337" s="267"/>
      <c r="AP337" s="267"/>
      <c r="AQ337" s="267"/>
      <c r="AR337" s="267"/>
      <c r="AS337" s="274"/>
    </row>
    <row r="338" spans="1:45">
      <c r="A338" s="439"/>
      <c r="B338" s="457"/>
      <c r="C338" s="444"/>
      <c r="D338" s="445"/>
      <c r="E338" s="445"/>
      <c r="F338" s="445"/>
      <c r="G338" s="445"/>
      <c r="H338" s="445"/>
      <c r="I338" s="444"/>
      <c r="J338" s="444"/>
      <c r="K338" s="445"/>
      <c r="L338" s="445"/>
      <c r="M338" s="445"/>
      <c r="N338" s="444"/>
      <c r="O338" s="444"/>
      <c r="P338" s="489"/>
      <c r="R338" s="248"/>
      <c r="S338" s="249"/>
      <c r="T338" s="280"/>
      <c r="U338" s="281"/>
      <c r="V338" s="281"/>
      <c r="W338" s="281"/>
      <c r="X338" s="281"/>
      <c r="Y338" s="281"/>
      <c r="Z338" s="280"/>
      <c r="AA338" s="280"/>
      <c r="AB338" s="281"/>
      <c r="AC338" s="281"/>
      <c r="AD338" s="281"/>
      <c r="AE338" s="280"/>
      <c r="AG338" s="334"/>
      <c r="AH338" s="266"/>
      <c r="AI338" s="266"/>
      <c r="AJ338" s="266"/>
      <c r="AK338" s="266"/>
      <c r="AL338" s="266"/>
      <c r="AM338" s="266"/>
      <c r="AN338" s="266"/>
      <c r="AO338" s="266"/>
      <c r="AP338" s="266"/>
      <c r="AQ338" s="266"/>
      <c r="AR338" s="266"/>
      <c r="AS338" s="6"/>
    </row>
    <row r="339" spans="1:45">
      <c r="A339" s="439"/>
      <c r="B339" s="457"/>
      <c r="C339" s="444"/>
      <c r="D339" s="445"/>
      <c r="E339" s="445"/>
      <c r="F339" s="445"/>
      <c r="G339" s="445"/>
      <c r="H339" s="445"/>
      <c r="I339" s="444"/>
      <c r="J339" s="444"/>
      <c r="K339" s="445"/>
      <c r="L339" s="445"/>
      <c r="M339" s="445"/>
      <c r="N339" s="444"/>
      <c r="O339" s="444"/>
      <c r="P339" s="489"/>
      <c r="R339" s="250"/>
      <c r="S339" s="251"/>
      <c r="T339" s="282"/>
      <c r="U339" s="283"/>
      <c r="V339" s="283"/>
      <c r="W339" s="283"/>
      <c r="X339" s="283"/>
      <c r="Y339" s="283"/>
      <c r="Z339" s="282"/>
      <c r="AA339" s="282"/>
      <c r="AB339" s="283"/>
      <c r="AC339" s="283"/>
      <c r="AD339" s="283"/>
      <c r="AE339" s="282"/>
      <c r="AG339" s="272"/>
      <c r="AH339" s="272"/>
      <c r="AI339" s="805"/>
      <c r="AJ339" s="272"/>
      <c r="AK339" s="272"/>
      <c r="AL339" s="272"/>
      <c r="AM339" s="272"/>
      <c r="AN339" s="805"/>
      <c r="AO339" s="272"/>
      <c r="AP339" s="272"/>
      <c r="AQ339" s="272"/>
      <c r="AR339" s="272"/>
    </row>
    <row r="340" spans="1:45">
      <c r="A340" s="439"/>
      <c r="B340" s="457"/>
      <c r="C340" s="444"/>
      <c r="D340" s="445"/>
      <c r="E340" s="445"/>
      <c r="F340" s="445"/>
      <c r="G340" s="445"/>
      <c r="H340" s="445"/>
      <c r="I340" s="444"/>
      <c r="J340" s="444"/>
      <c r="K340" s="445"/>
      <c r="L340" s="445"/>
      <c r="M340" s="445"/>
      <c r="N340" s="444"/>
      <c r="O340" s="444"/>
      <c r="P340" s="489"/>
      <c r="R340" s="248"/>
      <c r="S340" s="249"/>
      <c r="T340" s="280"/>
      <c r="U340" s="281"/>
      <c r="V340" s="281"/>
      <c r="W340" s="281"/>
      <c r="X340" s="281"/>
      <c r="Y340" s="281"/>
      <c r="Z340" s="280"/>
      <c r="AA340" s="280"/>
      <c r="AB340" s="281"/>
      <c r="AC340" s="281"/>
      <c r="AD340" s="281"/>
      <c r="AE340" s="280"/>
      <c r="AG340" s="334"/>
      <c r="AH340" s="266"/>
      <c r="AI340" s="266"/>
      <c r="AJ340" s="266"/>
      <c r="AK340" s="266"/>
      <c r="AL340" s="266"/>
      <c r="AM340" s="266"/>
      <c r="AN340" s="266"/>
      <c r="AO340" s="266"/>
      <c r="AP340" s="266"/>
      <c r="AQ340" s="266"/>
      <c r="AR340" s="266"/>
    </row>
    <row r="341" spans="1:45">
      <c r="A341" s="439"/>
      <c r="B341" s="457"/>
      <c r="C341" s="444"/>
      <c r="D341" s="445"/>
      <c r="E341" s="445"/>
      <c r="F341" s="445"/>
      <c r="G341" s="445"/>
      <c r="H341" s="445"/>
      <c r="I341" s="444"/>
      <c r="J341" s="444"/>
      <c r="K341" s="445"/>
      <c r="L341" s="445"/>
      <c r="M341" s="445"/>
      <c r="N341" s="444"/>
      <c r="O341" s="444"/>
      <c r="P341" s="489"/>
      <c r="R341" s="250"/>
      <c r="S341" s="251"/>
      <c r="T341" s="282"/>
      <c r="U341" s="283"/>
      <c r="V341" s="283"/>
      <c r="W341" s="283"/>
      <c r="X341" s="283"/>
      <c r="Y341" s="283"/>
      <c r="Z341" s="282"/>
      <c r="AA341" s="282"/>
      <c r="AB341" s="283"/>
      <c r="AC341" s="283"/>
      <c r="AD341" s="283"/>
      <c r="AE341" s="282"/>
      <c r="AG341" s="272"/>
      <c r="AH341" s="272"/>
      <c r="AI341" s="272"/>
      <c r="AJ341" s="272"/>
      <c r="AK341" s="272"/>
      <c r="AL341" s="272"/>
      <c r="AM341" s="272"/>
      <c r="AN341" s="272"/>
      <c r="AO341" s="272"/>
      <c r="AP341" s="272"/>
      <c r="AQ341" s="272"/>
      <c r="AR341" s="272"/>
    </row>
    <row r="342" spans="1:45">
      <c r="A342" s="439"/>
      <c r="B342" s="457"/>
      <c r="C342" s="444"/>
      <c r="D342" s="445"/>
      <c r="E342" s="445"/>
      <c r="F342" s="445"/>
      <c r="G342" s="445"/>
      <c r="H342" s="445"/>
      <c r="I342" s="444"/>
      <c r="J342" s="444"/>
      <c r="K342" s="445"/>
      <c r="L342" s="445"/>
      <c r="M342" s="445"/>
      <c r="N342" s="444"/>
      <c r="O342" s="444"/>
      <c r="P342" s="489"/>
      <c r="R342" s="248"/>
      <c r="S342" s="249"/>
      <c r="T342" s="280"/>
      <c r="U342" s="281"/>
      <c r="V342" s="281"/>
      <c r="W342" s="281"/>
      <c r="X342" s="281"/>
      <c r="Y342" s="281"/>
      <c r="Z342" s="280"/>
      <c r="AA342" s="280"/>
      <c r="AB342" s="281"/>
      <c r="AC342" s="281"/>
      <c r="AD342" s="281"/>
      <c r="AE342" s="280"/>
      <c r="AG342" s="807"/>
      <c r="AH342" s="808"/>
      <c r="AI342" s="808"/>
      <c r="AJ342" s="808"/>
      <c r="AK342" s="808"/>
      <c r="AL342" s="808"/>
      <c r="AM342" s="808"/>
      <c r="AN342" s="808"/>
      <c r="AO342" s="808"/>
      <c r="AP342" s="808"/>
      <c r="AQ342" s="808"/>
      <c r="AR342" s="808"/>
    </row>
    <row r="343" spans="1:45">
      <c r="A343" s="439"/>
      <c r="B343" s="457"/>
      <c r="C343" s="444"/>
      <c r="D343" s="445"/>
      <c r="E343" s="445"/>
      <c r="F343" s="445"/>
      <c r="G343" s="445"/>
      <c r="H343" s="445"/>
      <c r="I343" s="444"/>
      <c r="J343" s="444"/>
      <c r="K343" s="445"/>
      <c r="L343" s="445"/>
      <c r="M343" s="445"/>
      <c r="N343" s="444"/>
      <c r="O343" s="444"/>
      <c r="P343" s="489"/>
      <c r="R343" s="250"/>
      <c r="S343" s="251"/>
      <c r="T343" s="282"/>
      <c r="U343" s="283"/>
      <c r="V343" s="283"/>
      <c r="W343" s="283"/>
      <c r="X343" s="283"/>
      <c r="Y343" s="283"/>
      <c r="Z343" s="282"/>
      <c r="AA343" s="282"/>
      <c r="AB343" s="283"/>
      <c r="AC343" s="283"/>
      <c r="AD343" s="283"/>
      <c r="AE343" s="282"/>
      <c r="AG343" s="272"/>
      <c r="AH343" s="272"/>
      <c r="AI343" s="272"/>
      <c r="AJ343" s="272"/>
      <c r="AK343" s="272"/>
      <c r="AL343" s="272"/>
      <c r="AM343" s="272"/>
      <c r="AN343" s="272"/>
      <c r="AO343" s="272"/>
      <c r="AP343" s="272"/>
      <c r="AQ343" s="272"/>
      <c r="AR343" s="272"/>
    </row>
    <row r="344" spans="1:45">
      <c r="A344" s="439"/>
      <c r="B344" s="457"/>
      <c r="C344" s="444"/>
      <c r="D344" s="445"/>
      <c r="E344" s="445"/>
      <c r="F344" s="445"/>
      <c r="G344" s="445"/>
      <c r="H344" s="445"/>
      <c r="I344" s="444"/>
      <c r="J344" s="444"/>
      <c r="K344" s="445"/>
      <c r="L344" s="445"/>
      <c r="M344" s="445"/>
      <c r="N344" s="444"/>
      <c r="O344" s="444"/>
      <c r="P344" s="489"/>
      <c r="R344" s="248"/>
      <c r="S344" s="249"/>
      <c r="T344" s="280"/>
      <c r="U344" s="281"/>
      <c r="V344" s="281"/>
      <c r="W344" s="281"/>
      <c r="X344" s="281"/>
      <c r="Y344" s="281"/>
      <c r="Z344" s="280"/>
      <c r="AA344" s="280"/>
      <c r="AB344" s="281"/>
      <c r="AC344" s="281"/>
      <c r="AD344" s="281"/>
      <c r="AE344" s="280"/>
      <c r="AG344" s="334"/>
      <c r="AH344" s="266"/>
      <c r="AI344" s="266"/>
      <c r="AJ344" s="266"/>
      <c r="AK344" s="266"/>
      <c r="AL344" s="266"/>
      <c r="AM344" s="266"/>
      <c r="AN344" s="266"/>
      <c r="AO344" s="266"/>
      <c r="AP344" s="266"/>
      <c r="AQ344" s="266"/>
      <c r="AR344" s="266"/>
    </row>
    <row r="345" spans="1:45">
      <c r="A345" s="439"/>
      <c r="B345" s="457"/>
      <c r="C345" s="444"/>
      <c r="D345" s="445"/>
      <c r="E345" s="445"/>
      <c r="F345" s="445"/>
      <c r="G345" s="445"/>
      <c r="H345" s="445"/>
      <c r="I345" s="444"/>
      <c r="J345" s="444"/>
      <c r="K345" s="445"/>
      <c r="L345" s="445"/>
      <c r="M345" s="445"/>
      <c r="N345" s="444"/>
      <c r="O345" s="444"/>
      <c r="P345" s="489"/>
      <c r="R345" s="250"/>
      <c r="S345" s="251"/>
      <c r="T345" s="282"/>
      <c r="U345" s="283"/>
      <c r="V345" s="283"/>
      <c r="W345" s="283"/>
      <c r="X345" s="283"/>
      <c r="Y345" s="283"/>
      <c r="Z345" s="282"/>
      <c r="AA345" s="282"/>
      <c r="AB345" s="283"/>
      <c r="AC345" s="283"/>
      <c r="AD345" s="283"/>
      <c r="AE345" s="282"/>
      <c r="AG345" s="272"/>
      <c r="AH345" s="272"/>
      <c r="AI345" s="272"/>
      <c r="AJ345" s="272"/>
      <c r="AK345" s="272"/>
      <c r="AL345" s="272"/>
      <c r="AM345" s="272"/>
      <c r="AN345" s="272"/>
      <c r="AO345" s="272"/>
      <c r="AP345" s="272"/>
      <c r="AQ345" s="272"/>
      <c r="AR345" s="272"/>
    </row>
    <row r="346" spans="1:45">
      <c r="A346" s="439"/>
      <c r="B346" s="457"/>
      <c r="C346" s="444"/>
      <c r="D346" s="445"/>
      <c r="E346" s="445"/>
      <c r="F346" s="445"/>
      <c r="G346" s="445"/>
      <c r="H346" s="445"/>
      <c r="I346" s="444"/>
      <c r="J346" s="444"/>
      <c r="K346" s="445"/>
      <c r="L346" s="445"/>
      <c r="M346" s="445"/>
      <c r="N346" s="444"/>
      <c r="O346" s="444"/>
      <c r="P346" s="489"/>
      <c r="R346" s="248"/>
      <c r="S346" s="249"/>
      <c r="T346" s="280"/>
      <c r="U346" s="281"/>
      <c r="V346" s="281"/>
      <c r="W346" s="281"/>
      <c r="X346" s="281"/>
      <c r="Y346" s="281"/>
      <c r="Z346" s="280"/>
      <c r="AA346" s="280"/>
      <c r="AB346" s="281"/>
      <c r="AC346" s="281"/>
      <c r="AD346" s="281"/>
      <c r="AE346" s="280"/>
      <c r="AG346" s="334"/>
      <c r="AH346" s="266"/>
      <c r="AI346" s="266"/>
      <c r="AJ346" s="266"/>
      <c r="AK346" s="266"/>
      <c r="AL346" s="266"/>
      <c r="AM346" s="266"/>
      <c r="AN346" s="266"/>
      <c r="AO346" s="266"/>
      <c r="AP346" s="266"/>
      <c r="AQ346" s="266"/>
      <c r="AR346" s="266"/>
    </row>
    <row r="347" spans="1:45">
      <c r="A347" s="439"/>
      <c r="B347" s="457"/>
      <c r="C347" s="444"/>
      <c r="D347" s="445"/>
      <c r="E347" s="445"/>
      <c r="F347" s="445"/>
      <c r="G347" s="445"/>
      <c r="H347" s="445"/>
      <c r="I347" s="444"/>
      <c r="J347" s="444"/>
      <c r="K347" s="445"/>
      <c r="L347" s="445"/>
      <c r="M347" s="445"/>
      <c r="N347" s="444"/>
      <c r="O347" s="444"/>
      <c r="P347" s="489"/>
      <c r="R347" s="250"/>
      <c r="S347" s="251"/>
      <c r="T347" s="282"/>
      <c r="U347" s="283"/>
      <c r="V347" s="283"/>
      <c r="W347" s="283"/>
      <c r="X347" s="283"/>
      <c r="Y347" s="283"/>
      <c r="Z347" s="282"/>
      <c r="AA347" s="282"/>
      <c r="AB347" s="283"/>
      <c r="AC347" s="283"/>
      <c r="AD347" s="283"/>
      <c r="AE347" s="282"/>
      <c r="AG347" s="272"/>
      <c r="AH347" s="272"/>
      <c r="AI347" s="272"/>
      <c r="AJ347" s="272"/>
      <c r="AK347" s="272"/>
      <c r="AL347" s="272"/>
      <c r="AM347" s="272"/>
      <c r="AN347" s="272"/>
      <c r="AO347" s="272"/>
      <c r="AP347" s="272"/>
      <c r="AQ347" s="272"/>
      <c r="AR347" s="272"/>
    </row>
    <row r="348" spans="1:45">
      <c r="A348" s="439"/>
      <c r="B348" s="457"/>
      <c r="C348" s="444"/>
      <c r="D348" s="445"/>
      <c r="E348" s="445"/>
      <c r="F348" s="445"/>
      <c r="G348" s="445"/>
      <c r="H348" s="445"/>
      <c r="I348" s="444"/>
      <c r="J348" s="444"/>
      <c r="K348" s="445"/>
      <c r="L348" s="445"/>
      <c r="M348" s="445"/>
      <c r="N348" s="444"/>
      <c r="O348" s="444"/>
      <c r="P348" s="489"/>
      <c r="R348" s="248"/>
      <c r="S348" s="249"/>
      <c r="T348" s="280"/>
      <c r="U348" s="281"/>
      <c r="V348" s="281"/>
      <c r="W348" s="281"/>
      <c r="X348" s="281"/>
      <c r="Y348" s="281"/>
      <c r="Z348" s="280"/>
      <c r="AA348" s="280"/>
      <c r="AB348" s="281"/>
      <c r="AC348" s="281"/>
      <c r="AD348" s="281"/>
      <c r="AE348" s="280"/>
      <c r="AG348" s="334"/>
      <c r="AH348" s="266"/>
      <c r="AI348" s="266"/>
      <c r="AJ348" s="266"/>
      <c r="AK348" s="266"/>
      <c r="AL348" s="266"/>
      <c r="AM348" s="266"/>
      <c r="AN348" s="266"/>
      <c r="AO348" s="266"/>
      <c r="AP348" s="266"/>
      <c r="AQ348" s="266"/>
      <c r="AR348" s="266"/>
    </row>
    <row r="349" spans="1:45">
      <c r="A349" s="439"/>
      <c r="B349" s="457"/>
      <c r="C349" s="444"/>
      <c r="D349" s="445"/>
      <c r="E349" s="445"/>
      <c r="F349" s="445"/>
      <c r="G349" s="445"/>
      <c r="H349" s="445"/>
      <c r="I349" s="444"/>
      <c r="J349" s="444"/>
      <c r="K349" s="445"/>
      <c r="L349" s="445"/>
      <c r="M349" s="445"/>
      <c r="N349" s="444"/>
      <c r="O349" s="444"/>
      <c r="P349" s="489"/>
      <c r="R349" s="250"/>
      <c r="S349" s="251"/>
      <c r="T349" s="282"/>
      <c r="U349" s="283"/>
      <c r="V349" s="283"/>
      <c r="W349" s="283"/>
      <c r="X349" s="283"/>
      <c r="Y349" s="283"/>
      <c r="Z349" s="282"/>
      <c r="AA349" s="282"/>
      <c r="AB349" s="283"/>
      <c r="AC349" s="283"/>
      <c r="AD349" s="283"/>
      <c r="AE349" s="282"/>
      <c r="AG349" s="272"/>
      <c r="AH349" s="272"/>
      <c r="AI349" s="272"/>
      <c r="AJ349" s="272"/>
      <c r="AK349" s="272"/>
      <c r="AL349" s="272"/>
      <c r="AM349" s="272"/>
      <c r="AN349" s="272"/>
      <c r="AO349" s="272"/>
      <c r="AP349" s="272"/>
      <c r="AQ349" s="272"/>
      <c r="AR349" s="272"/>
    </row>
    <row r="350" spans="1:45">
      <c r="A350" s="439"/>
      <c r="B350" s="457"/>
      <c r="C350" s="444"/>
      <c r="D350" s="445"/>
      <c r="E350" s="445"/>
      <c r="F350" s="445"/>
      <c r="G350" s="445"/>
      <c r="H350" s="445"/>
      <c r="I350" s="444"/>
      <c r="J350" s="444"/>
      <c r="K350" s="445"/>
      <c r="L350" s="445"/>
      <c r="M350" s="445"/>
      <c r="N350" s="444"/>
      <c r="O350" s="444"/>
      <c r="P350" s="489"/>
      <c r="R350" s="248"/>
      <c r="S350" s="249"/>
      <c r="T350" s="280"/>
      <c r="U350" s="281"/>
      <c r="V350" s="281"/>
      <c r="W350" s="281"/>
      <c r="X350" s="281"/>
      <c r="Y350" s="281"/>
      <c r="Z350" s="280"/>
      <c r="AA350" s="280"/>
      <c r="AB350" s="281"/>
      <c r="AC350" s="281"/>
      <c r="AD350" s="281"/>
      <c r="AE350" s="280"/>
      <c r="AG350" s="334"/>
      <c r="AH350" s="266"/>
      <c r="AI350" s="266"/>
      <c r="AJ350" s="266"/>
      <c r="AK350" s="266"/>
      <c r="AL350" s="266"/>
      <c r="AM350" s="266"/>
      <c r="AN350" s="266"/>
      <c r="AO350" s="266"/>
      <c r="AP350" s="266"/>
      <c r="AQ350" s="266"/>
      <c r="AR350" s="266"/>
    </row>
    <row r="351" spans="1:45">
      <c r="A351" s="439"/>
      <c r="B351" s="457"/>
      <c r="C351" s="444"/>
      <c r="D351" s="445"/>
      <c r="E351" s="445"/>
      <c r="F351" s="445"/>
      <c r="G351" s="445"/>
      <c r="H351" s="445"/>
      <c r="I351" s="444"/>
      <c r="J351" s="444"/>
      <c r="K351" s="445"/>
      <c r="L351" s="445"/>
      <c r="M351" s="445"/>
      <c r="N351" s="444"/>
      <c r="O351" s="444"/>
      <c r="P351" s="489"/>
      <c r="R351" s="250"/>
      <c r="S351" s="251"/>
      <c r="T351" s="282"/>
      <c r="U351" s="283"/>
      <c r="V351" s="283"/>
      <c r="W351" s="283"/>
      <c r="X351" s="283"/>
      <c r="Y351" s="283"/>
      <c r="Z351" s="282"/>
      <c r="AA351" s="282"/>
      <c r="AB351" s="283"/>
      <c r="AC351" s="283"/>
      <c r="AD351" s="283"/>
      <c r="AE351" s="282"/>
      <c r="AG351" s="272"/>
      <c r="AH351" s="272"/>
      <c r="AI351" s="272"/>
      <c r="AJ351" s="272"/>
      <c r="AK351" s="272"/>
      <c r="AL351" s="272"/>
      <c r="AM351" s="272"/>
      <c r="AN351" s="272"/>
      <c r="AO351" s="272"/>
      <c r="AP351" s="272"/>
      <c r="AQ351" s="272"/>
      <c r="AR351" s="272"/>
    </row>
    <row r="352" spans="1:45">
      <c r="A352" s="439"/>
      <c r="B352" s="457"/>
      <c r="C352" s="444"/>
      <c r="D352" s="445"/>
      <c r="E352" s="445"/>
      <c r="F352" s="445"/>
      <c r="G352" s="445"/>
      <c r="H352" s="445"/>
      <c r="I352" s="444"/>
      <c r="J352" s="444"/>
      <c r="K352" s="445"/>
      <c r="L352" s="445"/>
      <c r="M352" s="445"/>
      <c r="N352" s="444"/>
      <c r="O352" s="444"/>
      <c r="P352" s="489"/>
      <c r="R352" s="248"/>
      <c r="S352" s="249"/>
      <c r="T352" s="280"/>
      <c r="U352" s="281"/>
      <c r="V352" s="281"/>
      <c r="W352" s="281"/>
      <c r="X352" s="281"/>
      <c r="Y352" s="281"/>
      <c r="Z352" s="280"/>
      <c r="AA352" s="280"/>
      <c r="AB352" s="281"/>
      <c r="AC352" s="281"/>
      <c r="AD352" s="281"/>
      <c r="AE352" s="280"/>
      <c r="AG352" s="334"/>
      <c r="AH352" s="266"/>
      <c r="AI352" s="266"/>
      <c r="AJ352" s="266"/>
      <c r="AK352" s="266"/>
      <c r="AL352" s="266"/>
      <c r="AM352" s="266"/>
      <c r="AN352" s="266"/>
      <c r="AO352" s="266"/>
      <c r="AP352" s="266"/>
      <c r="AQ352" s="266"/>
      <c r="AR352" s="266"/>
    </row>
    <row r="353" spans="1:46">
      <c r="A353" s="439"/>
      <c r="B353" s="457"/>
      <c r="C353" s="444"/>
      <c r="D353" s="445"/>
      <c r="E353" s="445"/>
      <c r="F353" s="445"/>
      <c r="G353" s="445"/>
      <c r="H353" s="445"/>
      <c r="I353" s="444"/>
      <c r="J353" s="444"/>
      <c r="K353" s="445"/>
      <c r="L353" s="445"/>
      <c r="M353" s="445"/>
      <c r="N353" s="444"/>
      <c r="O353" s="444"/>
      <c r="P353" s="489"/>
      <c r="R353" s="250"/>
      <c r="S353" s="251"/>
      <c r="T353" s="282"/>
      <c r="U353" s="283"/>
      <c r="V353" s="283"/>
      <c r="W353" s="283"/>
      <c r="X353" s="283"/>
      <c r="Y353" s="283"/>
      <c r="Z353" s="282"/>
      <c r="AA353" s="282"/>
      <c r="AB353" s="283"/>
      <c r="AC353" s="283"/>
      <c r="AD353" s="283"/>
      <c r="AE353" s="282"/>
      <c r="AG353" s="272"/>
      <c r="AH353" s="272"/>
      <c r="AI353" s="272"/>
      <c r="AJ353" s="272"/>
      <c r="AK353" s="272"/>
      <c r="AL353" s="272"/>
      <c r="AM353" s="272"/>
      <c r="AN353" s="272"/>
      <c r="AO353" s="272"/>
      <c r="AP353" s="272"/>
      <c r="AQ353" s="272"/>
      <c r="AR353" s="272"/>
    </row>
    <row r="354" spans="1:46">
      <c r="A354" s="439"/>
      <c r="B354" s="457"/>
      <c r="C354" s="444"/>
      <c r="D354" s="445"/>
      <c r="E354" s="445"/>
      <c r="F354" s="445"/>
      <c r="G354" s="445"/>
      <c r="H354" s="445"/>
      <c r="I354" s="444"/>
      <c r="J354" s="444"/>
      <c r="K354" s="445"/>
      <c r="L354" s="445"/>
      <c r="M354" s="445"/>
      <c r="N354" s="444"/>
      <c r="O354" s="444"/>
      <c r="P354" s="489"/>
      <c r="R354" s="248"/>
      <c r="S354" s="249"/>
      <c r="T354" s="280"/>
      <c r="U354" s="281"/>
      <c r="V354" s="281"/>
      <c r="W354" s="281"/>
      <c r="X354" s="281"/>
      <c r="Y354" s="281"/>
      <c r="Z354" s="280"/>
      <c r="AA354" s="280"/>
      <c r="AB354" s="281"/>
      <c r="AC354" s="281"/>
      <c r="AD354" s="281"/>
      <c r="AE354" s="280"/>
      <c r="AG354" s="334"/>
      <c r="AH354" s="266"/>
      <c r="AI354" s="266"/>
      <c r="AJ354" s="266"/>
      <c r="AK354" s="266"/>
      <c r="AL354" s="266"/>
      <c r="AM354" s="266"/>
      <c r="AN354" s="266"/>
      <c r="AO354" s="266"/>
      <c r="AP354" s="266"/>
      <c r="AQ354" s="266"/>
      <c r="AR354" s="266"/>
    </row>
    <row r="355" spans="1:46">
      <c r="A355" s="439"/>
      <c r="B355" s="457"/>
      <c r="C355" s="444"/>
      <c r="D355" s="445"/>
      <c r="E355" s="445"/>
      <c r="F355" s="445"/>
      <c r="G355" s="445"/>
      <c r="H355" s="445"/>
      <c r="I355" s="444"/>
      <c r="J355" s="444"/>
      <c r="K355" s="445"/>
      <c r="L355" s="445"/>
      <c r="M355" s="445"/>
      <c r="N355" s="444"/>
      <c r="O355" s="444"/>
      <c r="P355" s="489"/>
      <c r="R355" s="250"/>
      <c r="S355" s="251"/>
      <c r="T355" s="282"/>
      <c r="U355" s="283"/>
      <c r="V355" s="283"/>
      <c r="W355" s="283"/>
      <c r="X355" s="283"/>
      <c r="Y355" s="283"/>
      <c r="Z355" s="282"/>
      <c r="AA355" s="282"/>
      <c r="AB355" s="283"/>
      <c r="AC355" s="283"/>
      <c r="AD355" s="283"/>
      <c r="AE355" s="282"/>
      <c r="AG355" s="272"/>
      <c r="AH355" s="272"/>
      <c r="AI355" s="272"/>
      <c r="AJ355" s="272"/>
      <c r="AK355" s="272"/>
      <c r="AL355" s="272"/>
      <c r="AM355" s="272"/>
      <c r="AN355" s="272"/>
      <c r="AO355" s="272"/>
      <c r="AP355" s="272"/>
      <c r="AQ355" s="272"/>
      <c r="AR355" s="272"/>
    </row>
    <row r="356" spans="1:46">
      <c r="A356" s="439"/>
      <c r="B356" s="457"/>
      <c r="C356" s="444"/>
      <c r="D356" s="445"/>
      <c r="E356" s="445"/>
      <c r="F356" s="445"/>
      <c r="G356" s="445"/>
      <c r="H356" s="445"/>
      <c r="I356" s="444"/>
      <c r="J356" s="444"/>
      <c r="K356" s="445"/>
      <c r="L356" s="445"/>
      <c r="M356" s="445"/>
      <c r="N356" s="444"/>
      <c r="O356" s="444"/>
      <c r="P356" s="489"/>
      <c r="R356" s="248"/>
      <c r="S356" s="249"/>
      <c r="T356" s="280"/>
      <c r="U356" s="281"/>
      <c r="V356" s="281"/>
      <c r="W356" s="281"/>
      <c r="X356" s="281"/>
      <c r="Y356" s="281"/>
      <c r="Z356" s="280"/>
      <c r="AA356" s="280"/>
      <c r="AB356" s="281"/>
      <c r="AC356" s="281"/>
      <c r="AD356" s="281"/>
      <c r="AE356" s="280"/>
      <c r="AG356" s="334"/>
      <c r="AH356" s="195"/>
      <c r="AI356" s="195"/>
      <c r="AJ356" s="195"/>
      <c r="AK356" s="195"/>
      <c r="AL356" s="195"/>
      <c r="AM356" s="195"/>
      <c r="AN356" s="195"/>
      <c r="AO356" s="195"/>
      <c r="AP356" s="195"/>
      <c r="AQ356" s="195"/>
      <c r="AR356" s="195"/>
    </row>
    <row r="357" spans="1:46" ht="15.75" thickBot="1">
      <c r="A357" s="439"/>
      <c r="B357" s="457"/>
      <c r="C357" s="444"/>
      <c r="D357" s="445"/>
      <c r="E357" s="445"/>
      <c r="F357" s="445"/>
      <c r="G357" s="445"/>
      <c r="H357" s="445"/>
      <c r="I357" s="444"/>
      <c r="J357" s="444"/>
      <c r="K357" s="445"/>
      <c r="L357" s="445"/>
      <c r="M357" s="445"/>
      <c r="N357" s="444"/>
      <c r="O357" s="444"/>
      <c r="P357" s="489"/>
      <c r="Q357" s="56"/>
      <c r="R357" s="255"/>
      <c r="S357" s="256"/>
      <c r="T357" s="284"/>
      <c r="U357" s="285"/>
      <c r="V357" s="285"/>
      <c r="W357" s="285"/>
      <c r="X357" s="285"/>
      <c r="Y357" s="285"/>
      <c r="Z357" s="284"/>
      <c r="AA357" s="284"/>
      <c r="AB357" s="285"/>
      <c r="AC357" s="285"/>
      <c r="AD357" s="285"/>
      <c r="AE357" s="284"/>
      <c r="AF357" s="427"/>
      <c r="AG357" s="273"/>
      <c r="AH357" s="273"/>
      <c r="AI357" s="273"/>
      <c r="AJ357" s="273"/>
      <c r="AK357" s="273"/>
      <c r="AL357" s="273"/>
      <c r="AM357" s="273"/>
      <c r="AN357" s="273"/>
      <c r="AO357" s="273"/>
      <c r="AP357" s="273"/>
      <c r="AQ357" s="273"/>
      <c r="AR357" s="273"/>
    </row>
    <row r="358" spans="1:46">
      <c r="A358" s="433"/>
      <c r="B358" s="434"/>
      <c r="C358" s="428"/>
      <c r="D358" s="429"/>
      <c r="E358" s="429"/>
      <c r="F358" s="429"/>
      <c r="G358" s="429"/>
      <c r="H358" s="429"/>
      <c r="I358" s="428"/>
      <c r="J358" s="428"/>
      <c r="K358" s="429"/>
      <c r="L358" s="429"/>
      <c r="M358" s="429"/>
      <c r="N358" s="428"/>
      <c r="O358" s="428"/>
      <c r="P358" s="430"/>
      <c r="R358" s="248"/>
      <c r="S358" s="249"/>
      <c r="T358" s="280"/>
      <c r="U358" s="281"/>
      <c r="V358" s="281"/>
      <c r="W358" s="281"/>
      <c r="X358" s="281"/>
      <c r="Y358" s="281"/>
      <c r="Z358" s="280"/>
      <c r="AA358" s="280"/>
      <c r="AB358" s="281"/>
      <c r="AC358" s="281"/>
      <c r="AD358" s="281"/>
      <c r="AE358" s="280"/>
      <c r="AG358" s="265"/>
      <c r="AH358" s="266"/>
      <c r="AI358" s="286"/>
      <c r="AJ358" s="266"/>
      <c r="AK358" s="266"/>
      <c r="AL358" s="266"/>
      <c r="AM358" s="286"/>
      <c r="AN358" s="266"/>
      <c r="AO358" s="286"/>
      <c r="AP358" s="266"/>
      <c r="AQ358" s="266"/>
      <c r="AR358" s="286"/>
    </row>
    <row r="359" spans="1:46">
      <c r="A359" s="436"/>
      <c r="B359" s="434"/>
      <c r="C359" s="428"/>
      <c r="D359" s="429"/>
      <c r="E359" s="429"/>
      <c r="F359" s="429"/>
      <c r="G359" s="429"/>
      <c r="H359" s="429"/>
      <c r="I359" s="428"/>
      <c r="J359" s="428"/>
      <c r="K359" s="429"/>
      <c r="L359" s="429"/>
      <c r="M359" s="429"/>
      <c r="N359" s="428"/>
      <c r="O359" s="428"/>
      <c r="P359" s="430"/>
      <c r="R359" s="250"/>
      <c r="S359" s="251"/>
      <c r="T359" s="282"/>
      <c r="U359" s="283"/>
      <c r="V359" s="283"/>
      <c r="W359" s="283"/>
      <c r="X359" s="283"/>
      <c r="Y359" s="283"/>
      <c r="Z359" s="282"/>
      <c r="AA359" s="282"/>
      <c r="AB359" s="283"/>
      <c r="AC359" s="283"/>
      <c r="AD359" s="283"/>
      <c r="AE359" s="282"/>
      <c r="AG359" s="267"/>
      <c r="AH359" s="267"/>
      <c r="AI359" s="278"/>
      <c r="AJ359" s="267"/>
      <c r="AK359" s="267"/>
      <c r="AL359" s="267"/>
      <c r="AM359" s="278"/>
      <c r="AN359" s="267"/>
      <c r="AO359" s="267"/>
      <c r="AP359" s="267"/>
      <c r="AQ359" s="267"/>
      <c r="AR359" s="278"/>
      <c r="AS359" s="274"/>
    </row>
    <row r="360" spans="1:46">
      <c r="A360" s="436"/>
      <c r="B360" s="434"/>
      <c r="C360" s="428"/>
      <c r="D360" s="429"/>
      <c r="E360" s="429"/>
      <c r="F360" s="429"/>
      <c r="G360" s="429"/>
      <c r="H360" s="429"/>
      <c r="I360" s="428"/>
      <c r="J360" s="428"/>
      <c r="K360" s="429"/>
      <c r="L360" s="429"/>
      <c r="M360" s="429"/>
      <c r="N360" s="428"/>
      <c r="O360" s="428"/>
      <c r="P360" s="430"/>
      <c r="R360" s="248"/>
      <c r="S360" s="249"/>
      <c r="T360" s="280"/>
      <c r="U360" s="281"/>
      <c r="V360" s="281"/>
      <c r="W360" s="281"/>
      <c r="X360" s="281"/>
      <c r="Y360" s="281"/>
      <c r="Z360" s="280"/>
      <c r="AA360" s="280"/>
      <c r="AB360" s="281"/>
      <c r="AC360" s="281"/>
      <c r="AD360" s="281"/>
      <c r="AE360" s="280"/>
      <c r="AG360" s="334"/>
      <c r="AH360" s="266"/>
      <c r="AI360" s="266"/>
      <c r="AJ360" s="266"/>
      <c r="AK360" s="266"/>
      <c r="AL360" s="266"/>
      <c r="AM360" s="266"/>
      <c r="AN360" s="266"/>
      <c r="AO360" s="266"/>
      <c r="AP360" s="266"/>
      <c r="AQ360" s="266"/>
      <c r="AR360" s="266"/>
    </row>
    <row r="361" spans="1:46">
      <c r="A361" s="436"/>
      <c r="B361" s="434"/>
      <c r="C361" s="428"/>
      <c r="D361" s="429"/>
      <c r="E361" s="429"/>
      <c r="F361" s="429"/>
      <c r="G361" s="429"/>
      <c r="H361" s="429"/>
      <c r="I361" s="428"/>
      <c r="J361" s="428"/>
      <c r="K361" s="429"/>
      <c r="L361" s="429"/>
      <c r="M361" s="429"/>
      <c r="N361" s="428"/>
      <c r="O361" s="428"/>
      <c r="P361" s="430"/>
      <c r="R361" s="250"/>
      <c r="S361" s="251"/>
      <c r="T361" s="282"/>
      <c r="U361" s="283"/>
      <c r="V361" s="283"/>
      <c r="W361" s="283"/>
      <c r="X361" s="283"/>
      <c r="Y361" s="283"/>
      <c r="Z361" s="282"/>
      <c r="AA361" s="282"/>
      <c r="AB361" s="283"/>
      <c r="AC361" s="283"/>
      <c r="AD361" s="283"/>
      <c r="AE361" s="282"/>
      <c r="AG361" s="272"/>
      <c r="AH361" s="272"/>
      <c r="AI361" s="272"/>
      <c r="AJ361" s="272"/>
      <c r="AK361" s="272"/>
      <c r="AL361" s="272"/>
      <c r="AM361" s="272"/>
      <c r="AN361" s="272"/>
      <c r="AO361" s="272"/>
      <c r="AP361" s="272"/>
      <c r="AQ361" s="272"/>
      <c r="AR361" s="272"/>
    </row>
    <row r="362" spans="1:46">
      <c r="A362" s="436"/>
      <c r="B362" s="434"/>
      <c r="C362" s="428"/>
      <c r="D362" s="429"/>
      <c r="E362" s="429"/>
      <c r="F362" s="429"/>
      <c r="G362" s="429"/>
      <c r="H362" s="429"/>
      <c r="I362" s="428"/>
      <c r="J362" s="428"/>
      <c r="K362" s="429"/>
      <c r="L362" s="429"/>
      <c r="M362" s="429"/>
      <c r="N362" s="428"/>
      <c r="O362" s="428"/>
      <c r="P362" s="430"/>
      <c r="R362" s="248"/>
      <c r="S362" s="249"/>
      <c r="T362" s="280"/>
      <c r="U362" s="281"/>
      <c r="V362" s="281"/>
      <c r="W362" s="281"/>
      <c r="X362" s="281"/>
      <c r="Y362" s="281"/>
      <c r="Z362" s="280"/>
      <c r="AA362" s="280"/>
      <c r="AB362" s="281"/>
      <c r="AC362" s="281"/>
      <c r="AD362" s="281"/>
      <c r="AE362" s="280"/>
      <c r="AG362" s="334"/>
      <c r="AH362" s="266"/>
      <c r="AI362" s="266"/>
      <c r="AJ362" s="266"/>
      <c r="AK362" s="266"/>
      <c r="AL362" s="266"/>
      <c r="AM362" s="266"/>
      <c r="AN362" s="266"/>
      <c r="AO362" s="266"/>
      <c r="AP362" s="266"/>
      <c r="AQ362" s="266"/>
      <c r="AR362" s="266"/>
    </row>
    <row r="363" spans="1:46">
      <c r="A363" s="436"/>
      <c r="B363" s="434"/>
      <c r="C363" s="428"/>
      <c r="D363" s="429"/>
      <c r="E363" s="429"/>
      <c r="F363" s="429"/>
      <c r="G363" s="429"/>
      <c r="H363" s="429"/>
      <c r="I363" s="428"/>
      <c r="J363" s="428"/>
      <c r="K363" s="429"/>
      <c r="L363" s="429"/>
      <c r="M363" s="429"/>
      <c r="N363" s="428"/>
      <c r="O363" s="428"/>
      <c r="P363" s="430"/>
      <c r="R363" s="250"/>
      <c r="S363" s="251"/>
      <c r="T363" s="282"/>
      <c r="U363" s="283"/>
      <c r="V363" s="283"/>
      <c r="W363" s="283"/>
      <c r="X363" s="283"/>
      <c r="Y363" s="283"/>
      <c r="Z363" s="282"/>
      <c r="AA363" s="282"/>
      <c r="AB363" s="283"/>
      <c r="AC363" s="283"/>
      <c r="AD363" s="283"/>
      <c r="AE363" s="282"/>
      <c r="AG363" s="272"/>
      <c r="AH363" s="272"/>
      <c r="AI363" s="272"/>
      <c r="AJ363" s="272"/>
      <c r="AK363" s="272"/>
      <c r="AL363" s="272"/>
      <c r="AM363" s="272"/>
      <c r="AN363" s="272"/>
      <c r="AO363" s="272"/>
      <c r="AP363" s="272"/>
      <c r="AQ363" s="272"/>
      <c r="AR363" s="272"/>
    </row>
    <row r="364" spans="1:46">
      <c r="A364" s="436"/>
      <c r="B364" s="434"/>
      <c r="C364" s="428"/>
      <c r="D364" s="429"/>
      <c r="E364" s="429"/>
      <c r="F364" s="429"/>
      <c r="G364" s="429"/>
      <c r="H364" s="429"/>
      <c r="I364" s="428"/>
      <c r="J364" s="428"/>
      <c r="K364" s="429"/>
      <c r="L364" s="429"/>
      <c r="M364" s="429"/>
      <c r="N364" s="428"/>
      <c r="O364" s="428"/>
      <c r="P364" s="430"/>
      <c r="R364" s="248"/>
      <c r="S364" s="249"/>
      <c r="T364" s="280"/>
      <c r="U364" s="281"/>
      <c r="V364" s="281"/>
      <c r="W364" s="281"/>
      <c r="X364" s="281"/>
      <c r="Y364" s="281"/>
      <c r="Z364" s="280"/>
      <c r="AA364" s="280"/>
      <c r="AB364" s="281"/>
      <c r="AC364" s="281"/>
      <c r="AD364" s="281"/>
      <c r="AE364" s="280"/>
      <c r="AG364" s="334"/>
      <c r="AH364" s="266"/>
      <c r="AI364" s="266"/>
      <c r="AJ364" s="266"/>
      <c r="AK364" s="266"/>
      <c r="AL364" s="266"/>
      <c r="AM364" s="266"/>
      <c r="AN364" s="266"/>
      <c r="AO364" s="266"/>
      <c r="AP364" s="266"/>
      <c r="AQ364" s="266"/>
      <c r="AR364" s="266"/>
    </row>
    <row r="365" spans="1:46">
      <c r="A365" s="436"/>
      <c r="B365" s="434"/>
      <c r="C365" s="428"/>
      <c r="D365" s="429"/>
      <c r="E365" s="429"/>
      <c r="F365" s="429"/>
      <c r="G365" s="429"/>
      <c r="H365" s="429"/>
      <c r="I365" s="428"/>
      <c r="J365" s="428"/>
      <c r="K365" s="429"/>
      <c r="L365" s="429"/>
      <c r="M365" s="429"/>
      <c r="N365" s="428"/>
      <c r="O365" s="428"/>
      <c r="P365" s="430"/>
      <c r="R365" s="250"/>
      <c r="S365" s="251"/>
      <c r="T365" s="282"/>
      <c r="U365" s="283"/>
      <c r="V365" s="283"/>
      <c r="W365" s="283"/>
      <c r="X365" s="283"/>
      <c r="Y365" s="283"/>
      <c r="Z365" s="282"/>
      <c r="AA365" s="282"/>
      <c r="AB365" s="283"/>
      <c r="AC365" s="283"/>
      <c r="AD365" s="283"/>
      <c r="AE365" s="282"/>
      <c r="AG365" s="268"/>
      <c r="AH365" s="268"/>
      <c r="AI365" s="268"/>
      <c r="AJ365" s="268"/>
      <c r="AK365" s="268"/>
      <c r="AL365" s="268"/>
      <c r="AM365" s="268"/>
      <c r="AN365" s="268"/>
      <c r="AO365" s="268"/>
      <c r="AP365" s="268"/>
      <c r="AQ365" s="268"/>
      <c r="AR365" s="268"/>
    </row>
    <row r="366" spans="1:46">
      <c r="A366" s="433"/>
      <c r="B366" s="434"/>
      <c r="C366" s="428"/>
      <c r="D366" s="429"/>
      <c r="E366" s="429"/>
      <c r="F366" s="429"/>
      <c r="G366" s="429"/>
      <c r="H366" s="429"/>
      <c r="I366" s="428"/>
      <c r="J366" s="428"/>
      <c r="K366" s="429"/>
      <c r="L366" s="429"/>
      <c r="M366" s="429"/>
      <c r="N366" s="428"/>
      <c r="O366" s="428"/>
      <c r="P366" s="430"/>
      <c r="R366" s="248"/>
      <c r="S366" s="249"/>
      <c r="T366" s="280"/>
      <c r="U366" s="281"/>
      <c r="V366" s="281"/>
      <c r="W366" s="281"/>
      <c r="X366" s="281"/>
      <c r="Y366" s="281"/>
      <c r="Z366" s="280"/>
      <c r="AA366" s="280"/>
      <c r="AB366" s="281"/>
      <c r="AC366" s="281"/>
      <c r="AD366" s="281"/>
      <c r="AE366" s="280"/>
      <c r="AG366" s="334"/>
      <c r="AH366" s="266"/>
      <c r="AI366" s="266"/>
      <c r="AJ366" s="266"/>
      <c r="AK366" s="266"/>
      <c r="AL366" s="266"/>
      <c r="AM366" s="266"/>
      <c r="AN366" s="266"/>
      <c r="AO366" s="266"/>
      <c r="AP366" s="266"/>
      <c r="AQ366" s="266"/>
      <c r="AR366" s="266"/>
    </row>
    <row r="367" spans="1:46">
      <c r="A367" s="436"/>
      <c r="B367" s="434"/>
      <c r="C367" s="428"/>
      <c r="D367" s="429"/>
      <c r="E367" s="429"/>
      <c r="F367" s="429"/>
      <c r="G367" s="429"/>
      <c r="H367" s="429"/>
      <c r="I367" s="428"/>
      <c r="J367" s="428"/>
      <c r="K367" s="429"/>
      <c r="L367" s="429"/>
      <c r="M367" s="429"/>
      <c r="N367" s="428"/>
      <c r="O367" s="428"/>
      <c r="P367" s="430"/>
      <c r="R367" s="250"/>
      <c r="S367" s="251"/>
      <c r="T367" s="282"/>
      <c r="U367" s="283"/>
      <c r="V367" s="283"/>
      <c r="W367" s="283"/>
      <c r="X367" s="283"/>
      <c r="Y367" s="283"/>
      <c r="Z367" s="282"/>
      <c r="AA367" s="282"/>
      <c r="AB367" s="283"/>
      <c r="AC367" s="283"/>
      <c r="AD367" s="283"/>
      <c r="AE367" s="282"/>
      <c r="AG367" s="272"/>
      <c r="AH367" s="272"/>
      <c r="AI367" s="272"/>
      <c r="AJ367" s="272"/>
      <c r="AK367" s="272"/>
      <c r="AL367" s="272"/>
      <c r="AM367" s="272"/>
      <c r="AN367" s="272"/>
      <c r="AO367" s="272"/>
      <c r="AP367" s="272"/>
      <c r="AQ367" s="272"/>
      <c r="AR367" s="272"/>
      <c r="AT367" s="51"/>
    </row>
    <row r="368" spans="1:46">
      <c r="A368" s="433"/>
      <c r="B368" s="434"/>
      <c r="C368" s="428"/>
      <c r="D368" s="429"/>
      <c r="E368" s="429"/>
      <c r="F368" s="429"/>
      <c r="G368" s="429"/>
      <c r="H368" s="429"/>
      <c r="I368" s="428"/>
      <c r="J368" s="428"/>
      <c r="K368" s="429"/>
      <c r="L368" s="429"/>
      <c r="M368" s="429"/>
      <c r="N368" s="428"/>
      <c r="O368" s="428"/>
      <c r="P368" s="430"/>
      <c r="R368" s="248"/>
      <c r="S368" s="249"/>
      <c r="T368" s="280"/>
      <c r="U368" s="281"/>
      <c r="V368" s="281"/>
      <c r="W368" s="281"/>
      <c r="X368" s="281"/>
      <c r="Y368" s="281"/>
      <c r="Z368" s="280"/>
      <c r="AA368" s="280"/>
      <c r="AB368" s="281"/>
      <c r="AC368" s="281"/>
      <c r="AD368" s="281"/>
      <c r="AE368" s="280"/>
      <c r="AG368" s="334"/>
      <c r="AH368" s="266"/>
      <c r="AI368" s="266"/>
      <c r="AJ368" s="266"/>
      <c r="AK368" s="266"/>
      <c r="AL368" s="266"/>
      <c r="AM368" s="266"/>
      <c r="AN368" s="266"/>
      <c r="AO368" s="266"/>
      <c r="AP368" s="266"/>
      <c r="AQ368" s="266"/>
      <c r="AR368" s="266"/>
    </row>
    <row r="369" spans="1:44">
      <c r="A369" s="436"/>
      <c r="B369" s="434"/>
      <c r="C369" s="428"/>
      <c r="D369" s="429"/>
      <c r="E369" s="429"/>
      <c r="F369" s="429"/>
      <c r="G369" s="429"/>
      <c r="H369" s="429"/>
      <c r="I369" s="428"/>
      <c r="J369" s="428"/>
      <c r="K369" s="429"/>
      <c r="L369" s="429"/>
      <c r="M369" s="429"/>
      <c r="N369" s="428"/>
      <c r="O369" s="428"/>
      <c r="P369" s="430"/>
      <c r="R369" s="250"/>
      <c r="S369" s="251"/>
      <c r="T369" s="282"/>
      <c r="U369" s="283"/>
      <c r="V369" s="283"/>
      <c r="W369" s="283"/>
      <c r="X369" s="283"/>
      <c r="Y369" s="283"/>
      <c r="Z369" s="282"/>
      <c r="AA369" s="282"/>
      <c r="AB369" s="283"/>
      <c r="AC369" s="283"/>
      <c r="AD369" s="283"/>
      <c r="AE369" s="282"/>
      <c r="AG369" s="272"/>
      <c r="AH369" s="272"/>
      <c r="AI369" s="272"/>
      <c r="AJ369" s="272"/>
      <c r="AK369" s="272"/>
      <c r="AL369" s="272"/>
      <c r="AM369" s="272"/>
      <c r="AN369" s="272"/>
      <c r="AO369" s="272"/>
      <c r="AP369" s="272"/>
      <c r="AQ369" s="272"/>
      <c r="AR369" s="272"/>
    </row>
    <row r="370" spans="1:44">
      <c r="A370" s="433"/>
      <c r="B370" s="434"/>
      <c r="C370" s="428"/>
      <c r="D370" s="429"/>
      <c r="E370" s="429"/>
      <c r="F370" s="429"/>
      <c r="G370" s="429"/>
      <c r="H370" s="429"/>
      <c r="I370" s="428"/>
      <c r="J370" s="428"/>
      <c r="K370" s="429"/>
      <c r="L370" s="429"/>
      <c r="M370" s="429"/>
      <c r="N370" s="428"/>
      <c r="O370" s="428"/>
      <c r="P370" s="430"/>
      <c r="R370" s="248"/>
      <c r="S370" s="249"/>
      <c r="T370" s="280"/>
      <c r="U370" s="281"/>
      <c r="V370" s="281"/>
      <c r="W370" s="281"/>
      <c r="X370" s="281"/>
      <c r="Y370" s="281"/>
      <c r="Z370" s="280"/>
      <c r="AA370" s="280"/>
      <c r="AB370" s="281"/>
      <c r="AC370" s="281"/>
      <c r="AD370" s="281"/>
      <c r="AE370" s="280"/>
      <c r="AG370" s="334"/>
      <c r="AH370" s="266"/>
      <c r="AI370" s="266"/>
      <c r="AJ370" s="266"/>
      <c r="AK370" s="266"/>
      <c r="AL370" s="266"/>
      <c r="AM370" s="266"/>
      <c r="AN370" s="266"/>
      <c r="AO370" s="266"/>
      <c r="AP370" s="266"/>
      <c r="AQ370" s="266"/>
      <c r="AR370" s="266"/>
    </row>
    <row r="371" spans="1:44">
      <c r="A371" s="436"/>
      <c r="B371" s="434"/>
      <c r="C371" s="428"/>
      <c r="D371" s="429"/>
      <c r="E371" s="429"/>
      <c r="F371" s="429"/>
      <c r="G371" s="429"/>
      <c r="H371" s="429"/>
      <c r="I371" s="428"/>
      <c r="J371" s="428"/>
      <c r="K371" s="429"/>
      <c r="L371" s="429"/>
      <c r="M371" s="429"/>
      <c r="N371" s="428"/>
      <c r="O371" s="428"/>
      <c r="P371" s="430"/>
      <c r="R371" s="250"/>
      <c r="S371" s="251"/>
      <c r="T371" s="282"/>
      <c r="U371" s="283"/>
      <c r="V371" s="283"/>
      <c r="W371" s="283"/>
      <c r="X371" s="283"/>
      <c r="Y371" s="283"/>
      <c r="Z371" s="282"/>
      <c r="AA371" s="282"/>
      <c r="AB371" s="283"/>
      <c r="AC371" s="283"/>
      <c r="AD371" s="283"/>
      <c r="AE371" s="282"/>
      <c r="AG371" s="272"/>
      <c r="AH371" s="272"/>
      <c r="AI371" s="272"/>
      <c r="AJ371" s="272"/>
      <c r="AK371" s="272"/>
      <c r="AL371" s="272"/>
      <c r="AM371" s="272"/>
      <c r="AN371" s="272"/>
      <c r="AO371" s="272"/>
      <c r="AP371" s="272"/>
      <c r="AQ371" s="272"/>
      <c r="AR371" s="272"/>
    </row>
    <row r="372" spans="1:44">
      <c r="A372" s="433"/>
      <c r="B372" s="434"/>
      <c r="C372" s="428"/>
      <c r="D372" s="429"/>
      <c r="E372" s="429"/>
      <c r="F372" s="429"/>
      <c r="G372" s="429"/>
      <c r="H372" s="429"/>
      <c r="I372" s="428"/>
      <c r="J372" s="428"/>
      <c r="K372" s="429"/>
      <c r="L372" s="429"/>
      <c r="M372" s="429"/>
      <c r="N372" s="428"/>
      <c r="O372" s="428"/>
      <c r="P372" s="430"/>
      <c r="R372" s="248"/>
      <c r="S372" s="249"/>
      <c r="T372" s="280"/>
      <c r="U372" s="281"/>
      <c r="V372" s="281"/>
      <c r="W372" s="281"/>
      <c r="X372" s="281"/>
      <c r="Y372" s="281"/>
      <c r="Z372" s="280"/>
      <c r="AA372" s="280"/>
      <c r="AB372" s="281"/>
      <c r="AC372" s="281"/>
      <c r="AD372" s="281"/>
      <c r="AE372" s="280"/>
      <c r="AG372" s="334"/>
      <c r="AH372" s="266"/>
      <c r="AI372" s="266"/>
      <c r="AJ372" s="266"/>
      <c r="AK372" s="266"/>
      <c r="AL372" s="266"/>
      <c r="AM372" s="266"/>
      <c r="AN372" s="266"/>
      <c r="AO372" s="266"/>
      <c r="AP372" s="266"/>
      <c r="AQ372" s="266"/>
      <c r="AR372" s="266"/>
    </row>
    <row r="373" spans="1:44">
      <c r="A373" s="436"/>
      <c r="B373" s="434"/>
      <c r="C373" s="428"/>
      <c r="D373" s="429"/>
      <c r="E373" s="429"/>
      <c r="F373" s="429"/>
      <c r="G373" s="429"/>
      <c r="H373" s="429"/>
      <c r="I373" s="428"/>
      <c r="J373" s="428"/>
      <c r="K373" s="429"/>
      <c r="L373" s="429"/>
      <c r="M373" s="429"/>
      <c r="N373" s="428"/>
      <c r="O373" s="428"/>
      <c r="P373" s="430"/>
      <c r="R373" s="250"/>
      <c r="S373" s="251"/>
      <c r="T373" s="282"/>
      <c r="U373" s="283"/>
      <c r="V373" s="283"/>
      <c r="W373" s="283"/>
      <c r="X373" s="283"/>
      <c r="Y373" s="283"/>
      <c r="Z373" s="282"/>
      <c r="AA373" s="282"/>
      <c r="AB373" s="283"/>
      <c r="AC373" s="283"/>
      <c r="AD373" s="283"/>
      <c r="AE373" s="282"/>
      <c r="AG373" s="272"/>
      <c r="AH373" s="272"/>
      <c r="AI373" s="272"/>
      <c r="AJ373" s="272"/>
      <c r="AK373" s="272"/>
      <c r="AL373" s="272"/>
      <c r="AM373" s="272"/>
      <c r="AN373" s="272"/>
      <c r="AO373" s="272"/>
      <c r="AP373" s="272"/>
      <c r="AQ373" s="272"/>
      <c r="AR373" s="272"/>
    </row>
    <row r="374" spans="1:44">
      <c r="A374" s="433"/>
      <c r="B374" s="434"/>
      <c r="C374" s="428"/>
      <c r="D374" s="429"/>
      <c r="E374" s="429"/>
      <c r="F374" s="429"/>
      <c r="G374" s="429"/>
      <c r="H374" s="429"/>
      <c r="I374" s="428"/>
      <c r="J374" s="428"/>
      <c r="K374" s="429"/>
      <c r="L374" s="429"/>
      <c r="M374" s="429"/>
      <c r="N374" s="428"/>
      <c r="O374" s="428"/>
      <c r="P374" s="430"/>
      <c r="R374" s="248"/>
      <c r="S374" s="249"/>
      <c r="T374" s="280"/>
      <c r="U374" s="281"/>
      <c r="V374" s="281"/>
      <c r="W374" s="281"/>
      <c r="X374" s="281"/>
      <c r="Y374" s="281"/>
      <c r="Z374" s="280"/>
      <c r="AA374" s="280"/>
      <c r="AB374" s="281"/>
      <c r="AC374" s="281"/>
      <c r="AD374" s="281"/>
      <c r="AE374" s="280"/>
      <c r="AG374" s="334"/>
      <c r="AH374" s="266"/>
      <c r="AI374" s="266"/>
      <c r="AJ374" s="266"/>
      <c r="AK374" s="266"/>
      <c r="AL374" s="266"/>
      <c r="AM374" s="266"/>
      <c r="AN374" s="266"/>
      <c r="AO374" s="266"/>
      <c r="AP374" s="266"/>
      <c r="AQ374" s="266"/>
      <c r="AR374" s="266"/>
    </row>
    <row r="375" spans="1:44">
      <c r="A375" s="436"/>
      <c r="B375" s="434"/>
      <c r="C375" s="428"/>
      <c r="D375" s="429"/>
      <c r="E375" s="429"/>
      <c r="F375" s="429"/>
      <c r="G375" s="429"/>
      <c r="H375" s="429"/>
      <c r="I375" s="428"/>
      <c r="J375" s="428"/>
      <c r="K375" s="429"/>
      <c r="L375" s="429"/>
      <c r="M375" s="429"/>
      <c r="N375" s="428"/>
      <c r="O375" s="428"/>
      <c r="P375" s="430"/>
      <c r="R375" s="250"/>
      <c r="S375" s="251"/>
      <c r="T375" s="282"/>
      <c r="U375" s="283"/>
      <c r="V375" s="283"/>
      <c r="W375" s="283"/>
      <c r="X375" s="283"/>
      <c r="Y375" s="283"/>
      <c r="Z375" s="282"/>
      <c r="AA375" s="282"/>
      <c r="AB375" s="283"/>
      <c r="AC375" s="283"/>
      <c r="AD375" s="283"/>
      <c r="AE375" s="282"/>
      <c r="AG375" s="272"/>
      <c r="AH375" s="272"/>
      <c r="AI375" s="272"/>
      <c r="AJ375" s="272"/>
      <c r="AK375" s="272"/>
      <c r="AL375" s="272"/>
      <c r="AM375" s="272"/>
      <c r="AN375" s="272"/>
      <c r="AO375" s="272"/>
      <c r="AP375" s="272"/>
      <c r="AQ375" s="272"/>
      <c r="AR375" s="272"/>
    </row>
    <row r="376" spans="1:44">
      <c r="A376" s="433"/>
      <c r="B376" s="434"/>
      <c r="C376" s="428"/>
      <c r="D376" s="429"/>
      <c r="E376" s="429"/>
      <c r="F376" s="429"/>
      <c r="G376" s="429"/>
      <c r="H376" s="429"/>
      <c r="I376" s="428"/>
      <c r="J376" s="428"/>
      <c r="K376" s="429"/>
      <c r="L376" s="429"/>
      <c r="M376" s="429"/>
      <c r="N376" s="428"/>
      <c r="O376" s="428"/>
      <c r="P376" s="430"/>
      <c r="R376" s="248"/>
      <c r="S376" s="249"/>
      <c r="T376" s="280"/>
      <c r="U376" s="281"/>
      <c r="V376" s="281"/>
      <c r="W376" s="281"/>
      <c r="X376" s="281"/>
      <c r="Y376" s="281"/>
      <c r="Z376" s="280"/>
      <c r="AA376" s="280"/>
      <c r="AB376" s="281"/>
      <c r="AC376" s="281"/>
      <c r="AD376" s="281"/>
      <c r="AE376" s="280"/>
      <c r="AG376" s="334"/>
      <c r="AH376" s="266"/>
      <c r="AI376" s="266"/>
      <c r="AJ376" s="266"/>
      <c r="AK376" s="266"/>
      <c r="AL376" s="266"/>
      <c r="AM376" s="266"/>
      <c r="AN376" s="266"/>
      <c r="AO376" s="266"/>
      <c r="AP376" s="266"/>
      <c r="AQ376" s="266"/>
      <c r="AR376" s="266"/>
    </row>
    <row r="377" spans="1:44">
      <c r="A377" s="436"/>
      <c r="B377" s="434"/>
      <c r="C377" s="428"/>
      <c r="D377" s="429"/>
      <c r="E377" s="429"/>
      <c r="F377" s="429"/>
      <c r="G377" s="429"/>
      <c r="H377" s="429"/>
      <c r="I377" s="428"/>
      <c r="J377" s="428"/>
      <c r="K377" s="429"/>
      <c r="L377" s="429"/>
      <c r="M377" s="429"/>
      <c r="N377" s="428"/>
      <c r="O377" s="428"/>
      <c r="P377" s="430"/>
      <c r="R377" s="250"/>
      <c r="S377" s="251"/>
      <c r="T377" s="282"/>
      <c r="U377" s="283"/>
      <c r="V377" s="283"/>
      <c r="W377" s="283"/>
      <c r="X377" s="283"/>
      <c r="Y377" s="283"/>
      <c r="Z377" s="282"/>
      <c r="AA377" s="282"/>
      <c r="AB377" s="283"/>
      <c r="AC377" s="283"/>
      <c r="AD377" s="283"/>
      <c r="AE377" s="282"/>
      <c r="AG377" s="272"/>
      <c r="AH377" s="272"/>
      <c r="AI377" s="272"/>
      <c r="AJ377" s="272"/>
      <c r="AK377" s="272"/>
      <c r="AL377" s="272"/>
      <c r="AM377" s="272"/>
      <c r="AN377" s="272"/>
      <c r="AO377" s="272"/>
      <c r="AP377" s="272"/>
      <c r="AQ377" s="272"/>
      <c r="AR377" s="272"/>
    </row>
    <row r="378" spans="1:44">
      <c r="A378" s="433"/>
      <c r="B378" s="434"/>
      <c r="C378" s="428"/>
      <c r="D378" s="429"/>
      <c r="E378" s="429"/>
      <c r="F378" s="429"/>
      <c r="G378" s="429"/>
      <c r="H378" s="429"/>
      <c r="I378" s="428"/>
      <c r="J378" s="428"/>
      <c r="K378" s="429"/>
      <c r="L378" s="429"/>
      <c r="M378" s="429"/>
      <c r="N378" s="428"/>
      <c r="O378" s="428"/>
      <c r="P378" s="430"/>
      <c r="R378" s="248"/>
      <c r="S378" s="249"/>
      <c r="T378" s="280"/>
      <c r="U378" s="281"/>
      <c r="V378" s="281"/>
      <c r="W378" s="281"/>
      <c r="X378" s="281"/>
      <c r="Y378" s="281"/>
      <c r="Z378" s="280"/>
      <c r="AA378" s="280"/>
      <c r="AB378" s="281"/>
      <c r="AC378" s="281"/>
      <c r="AD378" s="281"/>
      <c r="AE378" s="280"/>
      <c r="AG378" s="334"/>
      <c r="AH378" s="195"/>
      <c r="AI378" s="195"/>
      <c r="AJ378" s="195"/>
      <c r="AK378" s="195"/>
      <c r="AL378" s="195"/>
      <c r="AM378" s="195"/>
      <c r="AN378" s="195"/>
      <c r="AO378" s="195"/>
      <c r="AP378" s="195"/>
      <c r="AQ378" s="195"/>
      <c r="AR378" s="195"/>
    </row>
    <row r="379" spans="1:44" ht="15.75" thickBot="1">
      <c r="A379" s="442"/>
      <c r="B379" s="443"/>
      <c r="C379" s="802"/>
      <c r="D379" s="803"/>
      <c r="E379" s="803"/>
      <c r="F379" s="803"/>
      <c r="G379" s="803"/>
      <c r="H379" s="803"/>
      <c r="I379" s="802"/>
      <c r="J379" s="802"/>
      <c r="K379" s="803"/>
      <c r="L379" s="803"/>
      <c r="M379" s="803"/>
      <c r="N379" s="802"/>
      <c r="O379" s="802"/>
      <c r="P379" s="804"/>
      <c r="Q379" s="56"/>
      <c r="R379" s="255"/>
      <c r="S379" s="256"/>
      <c r="T379" s="284"/>
      <c r="U379" s="285"/>
      <c r="V379" s="285"/>
      <c r="W379" s="285"/>
      <c r="X379" s="285"/>
      <c r="Y379" s="285"/>
      <c r="Z379" s="284"/>
      <c r="AA379" s="284"/>
      <c r="AB379" s="285"/>
      <c r="AC379" s="285"/>
      <c r="AD379" s="285"/>
      <c r="AE379" s="284"/>
      <c r="AF379" s="427"/>
      <c r="AG379" s="273"/>
      <c r="AH379" s="273"/>
      <c r="AI379" s="273"/>
      <c r="AJ379" s="273"/>
      <c r="AK379" s="273"/>
      <c r="AL379" s="273"/>
      <c r="AM379" s="273"/>
      <c r="AN379" s="273"/>
      <c r="AO379" s="273"/>
      <c r="AP379" s="273"/>
      <c r="AQ379" s="273"/>
      <c r="AR379" s="273"/>
    </row>
    <row r="380" spans="1:44">
      <c r="A380" s="1"/>
      <c r="Q380" s="1"/>
      <c r="R380" s="1"/>
      <c r="S380" s="1"/>
      <c r="AF380" s="1"/>
      <c r="AG380" s="1"/>
      <c r="AH380" s="1"/>
      <c r="AI380" s="1"/>
      <c r="AJ380" s="1"/>
      <c r="AK380" s="1"/>
      <c r="AL380" s="1"/>
      <c r="AM380" s="1"/>
      <c r="AN380" s="1"/>
      <c r="AO380" s="1"/>
      <c r="AP380" s="1"/>
      <c r="AQ380" s="1"/>
      <c r="AR380" s="1"/>
    </row>
    <row r="381" spans="1:44">
      <c r="A381" s="1"/>
      <c r="Q381" s="1"/>
      <c r="R381" s="1"/>
      <c r="S381" s="1"/>
      <c r="AF381" s="1"/>
      <c r="AG381" s="1"/>
      <c r="AH381" s="1"/>
      <c r="AI381" s="1"/>
      <c r="AJ381" s="1"/>
      <c r="AK381" s="1"/>
      <c r="AL381" s="1"/>
      <c r="AM381" s="1"/>
      <c r="AN381" s="1"/>
      <c r="AO381" s="1"/>
      <c r="AP381" s="1"/>
      <c r="AQ381" s="1"/>
      <c r="AR381" s="1"/>
    </row>
    <row r="382" spans="1:44">
      <c r="A382" s="1"/>
      <c r="Q382" s="1"/>
      <c r="R382" s="1"/>
      <c r="S382" s="1"/>
      <c r="AF382" s="1"/>
      <c r="AG382" s="1"/>
      <c r="AH382" s="1"/>
      <c r="AI382" s="1"/>
      <c r="AJ382" s="1"/>
      <c r="AK382" s="1"/>
      <c r="AL382" s="1"/>
      <c r="AM382" s="1"/>
      <c r="AN382" s="1"/>
      <c r="AO382" s="1"/>
      <c r="AP382" s="1"/>
      <c r="AQ382" s="1"/>
      <c r="AR382" s="1"/>
    </row>
    <row r="383" spans="1:44">
      <c r="A383" s="1"/>
      <c r="Q383" s="1"/>
      <c r="R383" s="1"/>
      <c r="S383" s="1"/>
      <c r="AF383" s="1"/>
      <c r="AG383" s="1"/>
      <c r="AH383" s="1"/>
      <c r="AI383" s="1"/>
      <c r="AJ383" s="1"/>
      <c r="AK383" s="1"/>
      <c r="AL383" s="1"/>
      <c r="AM383" s="1"/>
      <c r="AN383" s="1"/>
      <c r="AO383" s="1"/>
      <c r="AP383" s="1"/>
      <c r="AQ383" s="1"/>
      <c r="AR383" s="1"/>
    </row>
    <row r="384" spans="1:44">
      <c r="A384" s="1"/>
      <c r="Q384" s="1"/>
      <c r="R384" s="1"/>
      <c r="S384" s="1"/>
      <c r="AF384" s="1"/>
      <c r="AG384" s="1"/>
      <c r="AH384" s="1"/>
      <c r="AI384" s="1"/>
      <c r="AJ384" s="1"/>
      <c r="AK384" s="1"/>
      <c r="AL384" s="1"/>
      <c r="AM384" s="1"/>
      <c r="AN384" s="1"/>
      <c r="AO384" s="1"/>
      <c r="AP384" s="1"/>
      <c r="AQ384" s="1"/>
      <c r="AR384" s="1"/>
    </row>
    <row r="385" spans="1:44">
      <c r="A385" s="1"/>
      <c r="Q385" s="1"/>
      <c r="R385" s="1"/>
      <c r="S385" s="1"/>
      <c r="AF385" s="1"/>
      <c r="AG385" s="1"/>
      <c r="AH385" s="1"/>
      <c r="AI385" s="1"/>
      <c r="AJ385" s="1"/>
      <c r="AK385" s="1"/>
      <c r="AL385" s="1"/>
      <c r="AM385" s="1"/>
      <c r="AN385" s="1"/>
      <c r="AO385" s="1"/>
      <c r="AP385" s="1"/>
      <c r="AQ385" s="1"/>
      <c r="AR385" s="1"/>
    </row>
    <row r="386" spans="1:44">
      <c r="A386" s="1"/>
      <c r="Q386" s="1"/>
      <c r="R386" s="1"/>
      <c r="S386" s="1"/>
      <c r="AF386" s="1"/>
      <c r="AG386" s="1"/>
      <c r="AH386" s="1"/>
      <c r="AI386" s="1"/>
      <c r="AJ386" s="1"/>
      <c r="AK386" s="1"/>
      <c r="AL386" s="1"/>
      <c r="AM386" s="1"/>
      <c r="AN386" s="1"/>
      <c r="AO386" s="1"/>
      <c r="AP386" s="1"/>
      <c r="AQ386" s="1"/>
      <c r="AR386" s="1"/>
    </row>
    <row r="387" spans="1:44">
      <c r="A387" s="1"/>
      <c r="Q387" s="1"/>
      <c r="R387" s="1"/>
      <c r="S387" s="1"/>
      <c r="AF387" s="1"/>
      <c r="AG387" s="1"/>
      <c r="AH387" s="1"/>
      <c r="AI387" s="1"/>
      <c r="AJ387" s="1"/>
      <c r="AK387" s="1"/>
      <c r="AL387" s="1"/>
      <c r="AM387" s="1"/>
      <c r="AN387" s="1"/>
      <c r="AO387" s="1"/>
      <c r="AP387" s="1"/>
      <c r="AQ387" s="1"/>
      <c r="AR387" s="1"/>
    </row>
    <row r="388" spans="1:44">
      <c r="A388" s="1"/>
      <c r="Q388" s="1"/>
      <c r="R388" s="1"/>
      <c r="S388" s="1"/>
      <c r="AF388" s="1"/>
      <c r="AG388" s="1"/>
      <c r="AH388" s="1"/>
      <c r="AI388" s="1"/>
      <c r="AJ388" s="1"/>
      <c r="AK388" s="1"/>
      <c r="AL388" s="1"/>
      <c r="AM388" s="1"/>
      <c r="AN388" s="1"/>
      <c r="AO388" s="1"/>
      <c r="AP388" s="1"/>
      <c r="AQ388" s="1"/>
      <c r="AR388" s="1"/>
    </row>
    <row r="389" spans="1:44">
      <c r="A389" s="1"/>
      <c r="Q389" s="1"/>
      <c r="R389" s="1"/>
      <c r="S389" s="1"/>
      <c r="AF389" s="1"/>
      <c r="AG389" s="1"/>
      <c r="AH389" s="1"/>
      <c r="AI389" s="1"/>
      <c r="AJ389" s="1"/>
      <c r="AK389" s="1"/>
      <c r="AL389" s="1"/>
      <c r="AM389" s="1"/>
      <c r="AN389" s="1"/>
      <c r="AO389" s="1"/>
      <c r="AP389" s="1"/>
      <c r="AQ389" s="1"/>
      <c r="AR389" s="1"/>
    </row>
    <row r="390" spans="1:44">
      <c r="A390" s="1"/>
      <c r="Q390" s="1"/>
      <c r="R390" s="1"/>
      <c r="S390" s="1"/>
      <c r="AF390" s="1"/>
      <c r="AG390" s="1"/>
      <c r="AH390" s="1"/>
      <c r="AI390" s="1"/>
      <c r="AJ390" s="1"/>
      <c r="AK390" s="1"/>
      <c r="AL390" s="1"/>
      <c r="AM390" s="1"/>
      <c r="AN390" s="1"/>
      <c r="AO390" s="1"/>
      <c r="AP390" s="1"/>
      <c r="AQ390" s="1"/>
      <c r="AR390" s="1"/>
    </row>
    <row r="391" spans="1:44">
      <c r="A391" s="1"/>
      <c r="Q391" s="1"/>
      <c r="R391" s="1"/>
      <c r="S391" s="1"/>
      <c r="AF391" s="1"/>
      <c r="AG391" s="1"/>
      <c r="AH391" s="1"/>
      <c r="AI391" s="1"/>
      <c r="AJ391" s="1"/>
      <c r="AK391" s="1"/>
      <c r="AL391" s="1"/>
      <c r="AM391" s="1"/>
      <c r="AN391" s="1"/>
      <c r="AO391" s="1"/>
      <c r="AP391" s="1"/>
      <c r="AQ391" s="1"/>
      <c r="AR391" s="1"/>
    </row>
    <row r="392" spans="1:44">
      <c r="A392" s="1"/>
      <c r="Q392" s="1"/>
      <c r="R392" s="1"/>
      <c r="S392" s="1"/>
      <c r="AF392" s="1"/>
      <c r="AG392" s="1"/>
      <c r="AH392" s="1"/>
      <c r="AI392" s="1"/>
      <c r="AJ392" s="1"/>
      <c r="AK392" s="1"/>
      <c r="AL392" s="1"/>
      <c r="AM392" s="1"/>
      <c r="AN392" s="1"/>
      <c r="AO392" s="1"/>
      <c r="AP392" s="1"/>
      <c r="AQ392" s="1"/>
      <c r="AR392" s="1"/>
    </row>
    <row r="393" spans="1:44">
      <c r="A393" s="1"/>
      <c r="Q393" s="1"/>
      <c r="R393" s="1"/>
      <c r="S393" s="1"/>
      <c r="AF393" s="1"/>
      <c r="AG393" s="1"/>
      <c r="AH393" s="1"/>
      <c r="AI393" s="1"/>
      <c r="AJ393" s="1"/>
      <c r="AK393" s="1"/>
      <c r="AL393" s="1"/>
      <c r="AM393" s="1"/>
      <c r="AN393" s="1"/>
      <c r="AO393" s="1"/>
      <c r="AP393" s="1"/>
      <c r="AQ393" s="1"/>
      <c r="AR393" s="1"/>
    </row>
    <row r="394" spans="1:44">
      <c r="A394" s="1"/>
      <c r="Q394" s="1"/>
      <c r="R394" s="1"/>
      <c r="S394" s="1"/>
      <c r="AF394" s="1"/>
      <c r="AG394" s="1"/>
      <c r="AH394" s="1"/>
      <c r="AI394" s="1"/>
      <c r="AJ394" s="1"/>
      <c r="AK394" s="1"/>
      <c r="AL394" s="1"/>
      <c r="AM394" s="1"/>
      <c r="AN394" s="1"/>
      <c r="AO394" s="1"/>
      <c r="AP394" s="1"/>
      <c r="AQ394" s="1"/>
      <c r="AR394" s="1"/>
    </row>
    <row r="395" spans="1:44">
      <c r="A395" s="1"/>
      <c r="Q395" s="1"/>
      <c r="R395" s="1"/>
      <c r="S395" s="1"/>
      <c r="AF395" s="1"/>
      <c r="AG395" s="1"/>
      <c r="AH395" s="1"/>
      <c r="AI395" s="1"/>
      <c r="AJ395" s="1"/>
      <c r="AK395" s="1"/>
      <c r="AL395" s="1"/>
      <c r="AM395" s="1"/>
      <c r="AN395" s="1"/>
      <c r="AO395" s="1"/>
      <c r="AP395" s="1"/>
      <c r="AQ395" s="1"/>
      <c r="AR395" s="1"/>
    </row>
    <row r="407" spans="1:44">
      <c r="A407" s="1"/>
      <c r="Q407" s="1"/>
      <c r="R407" s="1"/>
      <c r="S407" s="1"/>
      <c r="AF407" s="1"/>
      <c r="AG407" s="1"/>
      <c r="AH407" s="1"/>
      <c r="AI407" s="1"/>
      <c r="AJ407" s="1"/>
      <c r="AK407" s="1"/>
      <c r="AL407" s="1"/>
      <c r="AM407" s="1"/>
      <c r="AN407" s="1"/>
      <c r="AO407" s="1"/>
      <c r="AP407" s="1"/>
      <c r="AQ407" s="1"/>
      <c r="AR407" s="1"/>
    </row>
    <row r="408" spans="1:44">
      <c r="A408" s="1"/>
      <c r="Q408" s="1"/>
      <c r="R408" s="1"/>
      <c r="S408" s="1"/>
      <c r="AF408" s="1"/>
      <c r="AG408" s="1"/>
      <c r="AH408" s="1"/>
      <c r="AI408" s="1"/>
      <c r="AJ408" s="1"/>
      <c r="AK408" s="1"/>
      <c r="AL408" s="1"/>
      <c r="AM408" s="1"/>
      <c r="AN408" s="1"/>
      <c r="AO408" s="1"/>
      <c r="AP408" s="1"/>
      <c r="AQ408" s="1"/>
      <c r="AR408" s="1"/>
    </row>
    <row r="409" spans="1:44">
      <c r="A409" s="1"/>
      <c r="Q409" s="1"/>
      <c r="R409" s="1"/>
      <c r="S409" s="1"/>
      <c r="AF409" s="1"/>
      <c r="AG409" s="1"/>
      <c r="AH409" s="1"/>
      <c r="AI409" s="1"/>
      <c r="AJ409" s="1"/>
      <c r="AK409" s="1"/>
      <c r="AL409" s="1"/>
      <c r="AM409" s="1"/>
      <c r="AN409" s="1"/>
      <c r="AO409" s="1"/>
      <c r="AP409" s="1"/>
      <c r="AQ409" s="1"/>
      <c r="AR409" s="1"/>
    </row>
    <row r="410" spans="1:44">
      <c r="A410" s="1"/>
      <c r="Q410" s="1"/>
      <c r="R410" s="1"/>
      <c r="S410" s="1"/>
      <c r="AF410" s="1"/>
      <c r="AG410" s="1"/>
      <c r="AH410" s="1"/>
      <c r="AI410" s="1"/>
      <c r="AJ410" s="1"/>
      <c r="AK410" s="1"/>
      <c r="AL410" s="1"/>
      <c r="AM410" s="1"/>
      <c r="AN410" s="1"/>
      <c r="AO410" s="1"/>
      <c r="AP410" s="1"/>
      <c r="AQ410" s="1"/>
      <c r="AR410" s="1"/>
    </row>
    <row r="411" spans="1:44">
      <c r="A411" s="1"/>
      <c r="Q411" s="1"/>
      <c r="R411" s="1"/>
      <c r="S411" s="1"/>
      <c r="AF411" s="1"/>
      <c r="AG411" s="1"/>
      <c r="AH411" s="1"/>
      <c r="AI411" s="1"/>
      <c r="AJ411" s="1"/>
      <c r="AK411" s="1"/>
      <c r="AL411" s="1"/>
      <c r="AM411" s="1"/>
      <c r="AN411" s="1"/>
      <c r="AO411" s="1"/>
      <c r="AP411" s="1"/>
      <c r="AQ411" s="1"/>
      <c r="AR411" s="1"/>
    </row>
    <row r="412" spans="1:44">
      <c r="A412" s="1"/>
      <c r="Q412" s="1"/>
      <c r="R412" s="1"/>
      <c r="S412" s="1"/>
      <c r="AF412" s="1"/>
      <c r="AG412" s="1"/>
      <c r="AH412" s="1"/>
      <c r="AI412" s="1"/>
      <c r="AJ412" s="1"/>
      <c r="AK412" s="1"/>
      <c r="AL412" s="1"/>
      <c r="AM412" s="1"/>
      <c r="AN412" s="1"/>
      <c r="AO412" s="1"/>
      <c r="AP412" s="1"/>
      <c r="AQ412" s="1"/>
      <c r="AR412" s="1"/>
    </row>
    <row r="413" spans="1:44">
      <c r="A413" s="1"/>
      <c r="Q413" s="1"/>
      <c r="R413" s="1"/>
      <c r="S413" s="1"/>
      <c r="AF413" s="1"/>
      <c r="AG413" s="1"/>
      <c r="AH413" s="1"/>
      <c r="AI413" s="1"/>
      <c r="AJ413" s="1"/>
      <c r="AK413" s="1"/>
      <c r="AL413" s="1"/>
      <c r="AM413" s="1"/>
      <c r="AN413" s="1"/>
      <c r="AO413" s="1"/>
      <c r="AP413" s="1"/>
      <c r="AQ413" s="1"/>
      <c r="AR413" s="1"/>
    </row>
    <row r="414" spans="1:44">
      <c r="A414" s="1"/>
      <c r="Q414" s="1"/>
      <c r="R414" s="1"/>
      <c r="S414" s="1"/>
      <c r="AF414" s="1"/>
      <c r="AG414" s="1"/>
      <c r="AH414" s="1"/>
      <c r="AI414" s="1"/>
      <c r="AJ414" s="1"/>
      <c r="AK414" s="1"/>
      <c r="AL414" s="1"/>
      <c r="AM414" s="1"/>
      <c r="AN414" s="1"/>
      <c r="AO414" s="1"/>
      <c r="AP414" s="1"/>
      <c r="AQ414" s="1"/>
      <c r="AR414" s="1"/>
    </row>
    <row r="415" spans="1:44">
      <c r="A415" s="1"/>
      <c r="Q415" s="1"/>
      <c r="R415" s="1"/>
      <c r="S415" s="1"/>
      <c r="AF415" s="1"/>
      <c r="AG415" s="1"/>
      <c r="AH415" s="1"/>
      <c r="AI415" s="1"/>
      <c r="AJ415" s="1"/>
      <c r="AK415" s="1"/>
      <c r="AL415" s="1"/>
      <c r="AM415" s="1"/>
      <c r="AN415" s="1"/>
      <c r="AO415" s="1"/>
      <c r="AP415" s="1"/>
      <c r="AQ415" s="1"/>
      <c r="AR415" s="1"/>
    </row>
    <row r="416" spans="1:44">
      <c r="A416" s="1"/>
      <c r="Q416" s="1"/>
      <c r="R416" s="1"/>
      <c r="S416" s="1"/>
      <c r="AF416" s="1"/>
      <c r="AG416" s="1"/>
      <c r="AH416" s="1"/>
      <c r="AI416" s="1"/>
      <c r="AJ416" s="1"/>
      <c r="AK416" s="1"/>
      <c r="AL416" s="1"/>
      <c r="AM416" s="1"/>
      <c r="AN416" s="1"/>
      <c r="AO416" s="1"/>
      <c r="AP416" s="1"/>
      <c r="AQ416" s="1"/>
      <c r="AR416" s="1"/>
    </row>
    <row r="417" spans="1:44">
      <c r="A417" s="1"/>
      <c r="Q417" s="1"/>
      <c r="R417" s="1"/>
      <c r="S417" s="1"/>
      <c r="AF417" s="1"/>
      <c r="AG417" s="1"/>
      <c r="AH417" s="1"/>
      <c r="AI417" s="1"/>
      <c r="AJ417" s="1"/>
      <c r="AK417" s="1"/>
      <c r="AL417" s="1"/>
      <c r="AM417" s="1"/>
      <c r="AN417" s="1"/>
      <c r="AO417" s="1"/>
      <c r="AP417" s="1"/>
      <c r="AQ417" s="1"/>
      <c r="AR417" s="1"/>
    </row>
    <row r="418" spans="1:44">
      <c r="A418" s="1"/>
      <c r="Q418" s="1"/>
      <c r="R418" s="1"/>
      <c r="S418" s="1"/>
      <c r="AF418" s="1"/>
      <c r="AG418" s="1"/>
      <c r="AH418" s="1"/>
      <c r="AI418" s="1"/>
      <c r="AJ418" s="1"/>
      <c r="AK418" s="1"/>
      <c r="AL418" s="1"/>
      <c r="AM418" s="1"/>
      <c r="AN418" s="1"/>
      <c r="AO418" s="1"/>
      <c r="AP418" s="1"/>
      <c r="AQ418" s="1"/>
      <c r="AR418" s="1"/>
    </row>
    <row r="419" spans="1:44">
      <c r="A419" s="1"/>
      <c r="Q419" s="1"/>
      <c r="R419" s="1"/>
      <c r="S419" s="1"/>
      <c r="AF419" s="1"/>
      <c r="AG419" s="1"/>
      <c r="AH419" s="1"/>
      <c r="AI419" s="1"/>
      <c r="AJ419" s="1"/>
      <c r="AK419" s="1"/>
      <c r="AL419" s="1"/>
      <c r="AM419" s="1"/>
      <c r="AN419" s="1"/>
      <c r="AO419" s="1"/>
      <c r="AP419" s="1"/>
      <c r="AQ419" s="1"/>
      <c r="AR419" s="1"/>
    </row>
    <row r="420" spans="1:44">
      <c r="A420" s="1"/>
      <c r="Q420" s="1"/>
      <c r="R420" s="1"/>
      <c r="S420" s="1"/>
      <c r="AF420" s="1"/>
      <c r="AG420" s="1"/>
      <c r="AH420" s="1"/>
      <c r="AI420" s="1"/>
      <c r="AJ420" s="1"/>
      <c r="AK420" s="1"/>
      <c r="AL420" s="1"/>
      <c r="AM420" s="1"/>
      <c r="AN420" s="1"/>
      <c r="AO420" s="1"/>
      <c r="AP420" s="1"/>
      <c r="AQ420" s="1"/>
      <c r="AR420" s="1"/>
    </row>
    <row r="421" spans="1:44">
      <c r="A421" s="1"/>
      <c r="Q421" s="1"/>
      <c r="R421" s="1"/>
      <c r="S421" s="1"/>
      <c r="AF421" s="1"/>
      <c r="AG421" s="1"/>
      <c r="AH421" s="1"/>
      <c r="AI421" s="1"/>
      <c r="AJ421" s="1"/>
      <c r="AK421" s="1"/>
      <c r="AL421" s="1"/>
      <c r="AM421" s="1"/>
      <c r="AN421" s="1"/>
      <c r="AO421" s="1"/>
      <c r="AP421" s="1"/>
      <c r="AQ421" s="1"/>
      <c r="AR421" s="1"/>
    </row>
    <row r="422" spans="1:44">
      <c r="A422" s="1"/>
      <c r="Q422" s="1"/>
      <c r="R422" s="1"/>
      <c r="S422" s="1"/>
      <c r="AF422" s="1"/>
      <c r="AG422" s="1"/>
      <c r="AH422" s="1"/>
      <c r="AI422" s="1"/>
      <c r="AJ422" s="1"/>
      <c r="AK422" s="1"/>
      <c r="AL422" s="1"/>
      <c r="AM422" s="1"/>
      <c r="AN422" s="1"/>
      <c r="AO422" s="1"/>
      <c r="AP422" s="1"/>
      <c r="AQ422" s="1"/>
      <c r="AR422" s="1"/>
    </row>
    <row r="423" spans="1:44">
      <c r="A423" s="1"/>
      <c r="Q423" s="1"/>
      <c r="R423" s="1"/>
      <c r="S423" s="1"/>
      <c r="AF423" s="1"/>
      <c r="AG423" s="1"/>
      <c r="AH423" s="1"/>
      <c r="AI423" s="1"/>
      <c r="AJ423" s="1"/>
      <c r="AK423" s="1"/>
      <c r="AL423" s="1"/>
      <c r="AM423" s="1"/>
      <c r="AN423" s="1"/>
      <c r="AO423" s="1"/>
      <c r="AP423" s="1"/>
      <c r="AQ423" s="1"/>
      <c r="AR423" s="1"/>
    </row>
  </sheetData>
  <conditionalFormatting sqref="AG138:AR139">
    <cfRule type="cellIs" dxfId="16" priority="13" operator="notEqual">
      <formula>1</formula>
    </cfRule>
  </conditionalFormatting>
  <conditionalFormatting sqref="AG182:AR183">
    <cfRule type="cellIs" dxfId="15" priority="12" operator="notEqual">
      <formula>1</formula>
    </cfRule>
  </conditionalFormatting>
  <conditionalFormatting sqref="AG204:AR205">
    <cfRule type="cellIs" dxfId="14" priority="11" operator="notEqual">
      <formula>1</formula>
    </cfRule>
  </conditionalFormatting>
  <conditionalFormatting sqref="AG226:AR227">
    <cfRule type="cellIs" dxfId="13" priority="10" operator="notEqual">
      <formula>1</formula>
    </cfRule>
  </conditionalFormatting>
  <conditionalFormatting sqref="AG270:AR271">
    <cfRule type="cellIs" dxfId="12" priority="9" operator="notEqual">
      <formula>1</formula>
    </cfRule>
  </conditionalFormatting>
  <conditionalFormatting sqref="AG336:AR337">
    <cfRule type="cellIs" dxfId="11" priority="8" operator="notEqual">
      <formula>1</formula>
    </cfRule>
  </conditionalFormatting>
  <conditionalFormatting sqref="AG358:AR359">
    <cfRule type="cellIs" dxfId="10" priority="7" operator="notEqual">
      <formula>1</formula>
    </cfRule>
  </conditionalFormatting>
  <conditionalFormatting sqref="AG6:AR7">
    <cfRule type="cellIs" dxfId="9" priority="6" operator="notEqual">
      <formula>1</formula>
    </cfRule>
  </conditionalFormatting>
  <conditionalFormatting sqref="AG50:AR51">
    <cfRule type="cellIs" dxfId="8" priority="5" operator="notEqual">
      <formula>1</formula>
    </cfRule>
  </conditionalFormatting>
  <conditionalFormatting sqref="AG160:AR161">
    <cfRule type="cellIs" dxfId="7" priority="4" operator="notEqual">
      <formula>1</formula>
    </cfRule>
  </conditionalFormatting>
  <conditionalFormatting sqref="AG248:AR249">
    <cfRule type="cellIs" dxfId="6" priority="3" operator="notEqual">
      <formula>1</formula>
    </cfRule>
  </conditionalFormatting>
  <conditionalFormatting sqref="AG314:AR315">
    <cfRule type="cellIs" dxfId="5" priority="2" operator="notEqual">
      <formula>1</formula>
    </cfRule>
  </conditionalFormatting>
  <conditionalFormatting sqref="AG292:AR293">
    <cfRule type="cellIs" dxfId="4" priority="1" operator="notEqual">
      <formula>1</formula>
    </cfRule>
  </conditionalFormatting>
  <conditionalFormatting sqref="AG72:AR73">
    <cfRule type="cellIs" dxfId="3" priority="17" operator="notEqual">
      <formula>1</formula>
    </cfRule>
  </conditionalFormatting>
  <conditionalFormatting sqref="AG28:AR29">
    <cfRule type="cellIs" dxfId="2" priority="16" operator="notEqual">
      <formula>1</formula>
    </cfRule>
  </conditionalFormatting>
  <conditionalFormatting sqref="AG94:AR95">
    <cfRule type="cellIs" dxfId="1" priority="15" operator="notEqual">
      <formula>1</formula>
    </cfRule>
  </conditionalFormatting>
  <conditionalFormatting sqref="AG116:AR117">
    <cfRule type="cellIs" dxfId="0" priority="14" operator="notEqual">
      <formula>1</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581"/>
  <sheetViews>
    <sheetView workbookViewId="0">
      <selection sqref="A1:XFD1048576"/>
    </sheetView>
  </sheetViews>
  <sheetFormatPr defaultColWidth="9" defaultRowHeight="12.75"/>
  <cols>
    <col min="1" max="1" width="4.109375" style="113" customWidth="1"/>
    <col min="2" max="2" width="17.44140625" style="51" customWidth="1"/>
    <col min="3" max="8" width="9" style="51" customWidth="1"/>
    <col min="9" max="9" width="4.44140625" style="51" customWidth="1"/>
    <col min="10" max="13" width="8.6640625" style="51" customWidth="1"/>
    <col min="14" max="14" width="3.88671875" style="51" customWidth="1"/>
    <col min="15" max="15" width="7" style="51" customWidth="1"/>
    <col min="16" max="16" width="8.6640625" style="51" customWidth="1"/>
    <col min="17" max="18" width="1" style="51" customWidth="1"/>
    <col min="19" max="19" width="1.77734375" style="51" customWidth="1"/>
    <col min="20" max="20" width="7" style="51" customWidth="1"/>
    <col min="21" max="31" width="5.77734375" style="51" customWidth="1"/>
    <col min="32" max="16384" width="9" style="51"/>
  </cols>
  <sheetData>
    <row r="2" spans="1:32">
      <c r="C2" s="57"/>
    </row>
    <row r="3" spans="1:32">
      <c r="A3" s="432"/>
      <c r="B3" s="435"/>
      <c r="C3" s="431"/>
      <c r="D3" s="435"/>
      <c r="E3" s="435"/>
      <c r="F3" s="435"/>
      <c r="G3" s="435"/>
      <c r="H3" s="435"/>
      <c r="I3" s="435"/>
      <c r="J3" s="435"/>
      <c r="K3" s="435"/>
      <c r="L3" s="435"/>
      <c r="M3" s="435"/>
      <c r="N3" s="435"/>
      <c r="O3" s="435"/>
      <c r="P3" s="452"/>
      <c r="Q3" s="113"/>
      <c r="R3" s="113"/>
      <c r="S3" s="113"/>
      <c r="T3" s="113"/>
    </row>
    <row r="4" spans="1:32">
      <c r="A4" s="439"/>
      <c r="B4" s="440"/>
      <c r="C4" s="431"/>
      <c r="D4" s="435"/>
      <c r="E4" s="435"/>
      <c r="F4" s="435"/>
      <c r="G4" s="435"/>
      <c r="H4" s="435"/>
      <c r="I4" s="450"/>
      <c r="J4" s="431"/>
      <c r="K4" s="435"/>
      <c r="L4" s="435"/>
      <c r="M4" s="435"/>
      <c r="N4" s="450"/>
      <c r="O4" s="431"/>
      <c r="P4" s="453"/>
      <c r="Q4" s="21"/>
      <c r="R4" s="21"/>
      <c r="S4" s="21"/>
      <c r="T4" s="94"/>
      <c r="U4" s="97"/>
      <c r="V4" s="97"/>
      <c r="W4" s="97"/>
      <c r="X4" s="97"/>
      <c r="Y4" s="97"/>
      <c r="Z4" s="98"/>
      <c r="AA4" s="94"/>
      <c r="AB4" s="97"/>
      <c r="AC4" s="97"/>
      <c r="AD4" s="97"/>
      <c r="AE4" s="196"/>
    </row>
    <row r="5" spans="1:32">
      <c r="A5" s="432"/>
      <c r="B5" s="431"/>
      <c r="C5" s="431"/>
      <c r="D5" s="432"/>
      <c r="E5" s="432"/>
      <c r="F5" s="432"/>
      <c r="G5" s="432"/>
      <c r="H5" s="432"/>
      <c r="I5" s="451"/>
      <c r="J5" s="431"/>
      <c r="K5" s="432"/>
      <c r="L5" s="432"/>
      <c r="M5" s="432"/>
      <c r="N5" s="451"/>
      <c r="O5" s="431"/>
      <c r="P5" s="454"/>
      <c r="Q5" s="21"/>
      <c r="R5" s="21"/>
      <c r="S5" s="21"/>
      <c r="T5" s="94"/>
      <c r="U5" s="96"/>
      <c r="V5" s="96"/>
      <c r="W5" s="96"/>
      <c r="X5" s="96"/>
      <c r="Y5" s="96"/>
      <c r="Z5" s="99"/>
      <c r="AA5" s="94"/>
      <c r="AB5" s="96"/>
      <c r="AC5" s="96"/>
      <c r="AD5" s="96"/>
      <c r="AE5" s="197"/>
    </row>
    <row r="6" spans="1:32">
      <c r="A6" s="432"/>
      <c r="B6" s="431"/>
      <c r="C6" s="448"/>
      <c r="D6" s="455"/>
      <c r="E6" s="455"/>
      <c r="F6" s="455"/>
      <c r="G6" s="455"/>
      <c r="H6" s="455"/>
      <c r="I6" s="448"/>
      <c r="J6" s="448"/>
      <c r="K6" s="455"/>
      <c r="L6" s="455"/>
      <c r="M6" s="455"/>
      <c r="N6" s="448"/>
      <c r="O6" s="448"/>
      <c r="P6" s="456"/>
      <c r="Q6" s="271"/>
      <c r="R6" s="271"/>
      <c r="S6" s="271"/>
      <c r="T6" s="271"/>
      <c r="U6" s="113"/>
      <c r="Z6" s="275"/>
      <c r="AE6" s="275"/>
    </row>
    <row r="7" spans="1:32">
      <c r="A7" s="439"/>
      <c r="B7" s="466"/>
      <c r="C7" s="467"/>
      <c r="D7" s="468"/>
      <c r="E7" s="468"/>
      <c r="F7" s="468"/>
      <c r="G7" s="468"/>
      <c r="H7" s="468"/>
      <c r="I7" s="467"/>
      <c r="J7" s="467"/>
      <c r="K7" s="468"/>
      <c r="L7" s="468"/>
      <c r="M7" s="468"/>
      <c r="N7" s="467"/>
      <c r="O7" s="467"/>
      <c r="P7" s="469"/>
      <c r="Q7" s="271"/>
      <c r="R7" s="271"/>
      <c r="S7" s="271"/>
      <c r="T7" s="272"/>
      <c r="U7" s="272"/>
      <c r="V7" s="272"/>
      <c r="W7" s="272"/>
      <c r="X7" s="272"/>
      <c r="Y7" s="272"/>
      <c r="Z7" s="276"/>
      <c r="AA7" s="272"/>
      <c r="AB7" s="272"/>
      <c r="AC7" s="272"/>
      <c r="AD7" s="272"/>
      <c r="AE7" s="276"/>
    </row>
    <row r="8" spans="1:32">
      <c r="A8" s="439"/>
      <c r="B8" s="457"/>
      <c r="C8" s="447"/>
      <c r="D8" s="480"/>
      <c r="E8" s="480"/>
      <c r="F8" s="480"/>
      <c r="G8" s="480"/>
      <c r="H8" s="480"/>
      <c r="I8" s="447"/>
      <c r="J8" s="447"/>
      <c r="K8" s="480"/>
      <c r="L8" s="480"/>
      <c r="M8" s="480"/>
      <c r="N8" s="447"/>
      <c r="O8" s="447"/>
      <c r="P8" s="459"/>
      <c r="Q8" s="271"/>
      <c r="R8" s="271"/>
      <c r="S8" s="271"/>
      <c r="T8" s="113"/>
      <c r="U8" s="113"/>
      <c r="Z8" s="275"/>
      <c r="AE8" s="275"/>
    </row>
    <row r="9" spans="1:32">
      <c r="A9" s="439"/>
      <c r="B9" s="457"/>
      <c r="C9" s="447"/>
      <c r="D9" s="458"/>
      <c r="E9" s="458"/>
      <c r="F9" s="458"/>
      <c r="G9" s="458"/>
      <c r="H9" s="458"/>
      <c r="I9" s="447"/>
      <c r="J9" s="447"/>
      <c r="K9" s="458"/>
      <c r="L9" s="458"/>
      <c r="M9" s="458"/>
      <c r="N9" s="447"/>
      <c r="O9" s="447"/>
      <c r="P9" s="459"/>
      <c r="Q9" s="271"/>
      <c r="R9" s="271"/>
      <c r="S9" s="271"/>
      <c r="T9" s="272"/>
      <c r="U9" s="272"/>
      <c r="V9" s="272"/>
      <c r="W9" s="272"/>
      <c r="X9" s="272"/>
      <c r="Y9" s="272"/>
      <c r="Z9" s="276"/>
      <c r="AA9" s="272"/>
      <c r="AB9" s="272"/>
      <c r="AC9" s="272"/>
      <c r="AD9" s="272"/>
      <c r="AE9" s="276"/>
    </row>
    <row r="10" spans="1:32">
      <c r="A10" s="439"/>
      <c r="B10" s="457"/>
      <c r="C10" s="447"/>
      <c r="D10" s="458"/>
      <c r="E10" s="458"/>
      <c r="F10" s="458"/>
      <c r="G10" s="458"/>
      <c r="H10" s="458"/>
      <c r="I10" s="447"/>
      <c r="J10" s="447"/>
      <c r="K10" s="458"/>
      <c r="L10" s="458"/>
      <c r="M10" s="458"/>
      <c r="N10" s="447"/>
      <c r="O10" s="447"/>
      <c r="P10" s="459"/>
      <c r="Q10" s="271"/>
      <c r="R10" s="271"/>
      <c r="S10" s="271"/>
      <c r="T10" s="113"/>
      <c r="U10" s="113"/>
      <c r="Z10" s="275"/>
      <c r="AE10" s="275"/>
    </row>
    <row r="11" spans="1:32" ht="13.5" thickBot="1">
      <c r="A11" s="439"/>
      <c r="B11" s="457"/>
      <c r="C11" s="447"/>
      <c r="D11" s="458"/>
      <c r="E11" s="458"/>
      <c r="F11" s="458"/>
      <c r="G11" s="458"/>
      <c r="H11" s="458"/>
      <c r="I11" s="447"/>
      <c r="J11" s="447"/>
      <c r="K11" s="458"/>
      <c r="L11" s="458"/>
      <c r="M11" s="458"/>
      <c r="N11" s="447"/>
      <c r="O11" s="447"/>
      <c r="P11" s="459"/>
      <c r="Q11" s="271"/>
      <c r="R11" s="271"/>
      <c r="S11" s="271"/>
      <c r="T11" s="310"/>
      <c r="U11" s="310"/>
      <c r="V11" s="310"/>
      <c r="W11" s="310"/>
      <c r="X11" s="310"/>
      <c r="Y11" s="310"/>
      <c r="Z11" s="407"/>
      <c r="AA11" s="310"/>
      <c r="AB11" s="310"/>
      <c r="AC11" s="310"/>
      <c r="AD11" s="310"/>
      <c r="AE11" s="407"/>
    </row>
    <row r="12" spans="1:32" ht="13.5" thickTop="1">
      <c r="A12" s="439"/>
      <c r="B12" s="487"/>
      <c r="C12" s="481"/>
      <c r="D12" s="482"/>
      <c r="E12" s="482"/>
      <c r="F12" s="482"/>
      <c r="G12" s="482"/>
      <c r="H12" s="482"/>
      <c r="I12" s="481"/>
      <c r="J12" s="481"/>
      <c r="K12" s="482"/>
      <c r="L12" s="482"/>
      <c r="M12" s="482"/>
      <c r="N12" s="481"/>
      <c r="O12" s="481"/>
      <c r="P12" s="483"/>
      <c r="Q12" s="409"/>
      <c r="R12" s="409"/>
      <c r="S12" s="409"/>
      <c r="T12" s="410"/>
      <c r="U12" s="410"/>
      <c r="V12" s="410"/>
      <c r="W12" s="410"/>
      <c r="X12" s="410"/>
      <c r="Y12" s="410"/>
      <c r="Z12" s="411"/>
      <c r="AA12" s="410"/>
      <c r="AB12" s="410"/>
      <c r="AC12" s="410"/>
      <c r="AD12" s="410"/>
      <c r="AE12" s="411"/>
      <c r="AF12" s="410"/>
    </row>
    <row r="13" spans="1:32" ht="13.5" thickBot="1">
      <c r="A13" s="439"/>
      <c r="B13" s="488"/>
      <c r="C13" s="484"/>
      <c r="D13" s="485"/>
      <c r="E13" s="485"/>
      <c r="F13" s="485"/>
      <c r="G13" s="485"/>
      <c r="H13" s="485"/>
      <c r="I13" s="484"/>
      <c r="J13" s="484"/>
      <c r="K13" s="485"/>
      <c r="L13" s="485"/>
      <c r="M13" s="485"/>
      <c r="N13" s="484"/>
      <c r="O13" s="484"/>
      <c r="P13" s="486"/>
      <c r="Q13" s="413"/>
      <c r="R13" s="413"/>
      <c r="S13" s="413"/>
      <c r="T13" s="414"/>
      <c r="U13" s="414"/>
      <c r="V13" s="414"/>
      <c r="W13" s="414"/>
      <c r="X13" s="414"/>
      <c r="Y13" s="414"/>
      <c r="Z13" s="415"/>
      <c r="AA13" s="414"/>
      <c r="AB13" s="414"/>
      <c r="AC13" s="414"/>
      <c r="AD13" s="414"/>
      <c r="AE13" s="415"/>
      <c r="AF13" s="416"/>
    </row>
    <row r="14" spans="1:32" ht="13.5" thickTop="1">
      <c r="A14" s="439"/>
      <c r="B14" s="457"/>
      <c r="C14" s="447"/>
      <c r="D14" s="458"/>
      <c r="E14" s="458"/>
      <c r="F14" s="458"/>
      <c r="G14" s="458"/>
      <c r="H14" s="458"/>
      <c r="I14" s="447"/>
      <c r="J14" s="447"/>
      <c r="K14" s="458"/>
      <c r="L14" s="458"/>
      <c r="M14" s="458"/>
      <c r="N14" s="447"/>
      <c r="O14" s="447"/>
      <c r="P14" s="459"/>
      <c r="Q14" s="271"/>
      <c r="R14" s="271"/>
      <c r="S14" s="271"/>
      <c r="T14" s="113"/>
      <c r="U14" s="113"/>
      <c r="Z14" s="275"/>
      <c r="AE14" s="275"/>
    </row>
    <row r="15" spans="1:32">
      <c r="A15" s="439"/>
      <c r="B15" s="457"/>
      <c r="C15" s="447"/>
      <c r="D15" s="458"/>
      <c r="E15" s="458"/>
      <c r="F15" s="458"/>
      <c r="G15" s="458"/>
      <c r="H15" s="458"/>
      <c r="I15" s="447"/>
      <c r="J15" s="447"/>
      <c r="K15" s="458"/>
      <c r="L15" s="458"/>
      <c r="M15" s="458"/>
      <c r="N15" s="447"/>
      <c r="O15" s="447"/>
      <c r="P15" s="459"/>
      <c r="Q15" s="271"/>
      <c r="R15" s="271"/>
      <c r="S15" s="271"/>
      <c r="T15" s="272"/>
      <c r="U15" s="272"/>
      <c r="V15" s="272"/>
      <c r="W15" s="272"/>
      <c r="X15" s="272"/>
      <c r="Y15" s="272"/>
      <c r="Z15" s="276"/>
      <c r="AA15" s="272"/>
      <c r="AB15" s="272"/>
      <c r="AC15" s="272"/>
      <c r="AD15" s="272"/>
      <c r="AE15" s="276"/>
    </row>
    <row r="16" spans="1:32">
      <c r="A16" s="439"/>
      <c r="B16" s="457"/>
      <c r="C16" s="447"/>
      <c r="D16" s="458"/>
      <c r="E16" s="458"/>
      <c r="F16" s="458"/>
      <c r="G16" s="458"/>
      <c r="H16" s="458"/>
      <c r="I16" s="447"/>
      <c r="J16" s="447"/>
      <c r="K16" s="458"/>
      <c r="L16" s="458"/>
      <c r="M16" s="458"/>
      <c r="N16" s="447"/>
      <c r="O16" s="447"/>
      <c r="P16" s="459"/>
      <c r="Q16" s="271"/>
      <c r="R16" s="271"/>
      <c r="S16" s="271"/>
      <c r="T16" s="113"/>
      <c r="U16" s="113"/>
      <c r="Z16" s="275"/>
      <c r="AE16" s="275"/>
    </row>
    <row r="17" spans="1:32">
      <c r="A17" s="439"/>
      <c r="B17" s="457"/>
      <c r="C17" s="447"/>
      <c r="D17" s="458"/>
      <c r="E17" s="458"/>
      <c r="F17" s="458"/>
      <c r="G17" s="458"/>
      <c r="H17" s="458"/>
      <c r="I17" s="447"/>
      <c r="J17" s="447"/>
      <c r="K17" s="458"/>
      <c r="L17" s="458"/>
      <c r="M17" s="458"/>
      <c r="N17" s="447"/>
      <c r="O17" s="447"/>
      <c r="P17" s="459"/>
      <c r="Q17" s="271"/>
      <c r="R17" s="271"/>
      <c r="S17" s="271"/>
      <c r="T17" s="272"/>
      <c r="U17" s="272"/>
      <c r="V17" s="272"/>
      <c r="W17" s="272"/>
      <c r="X17" s="272"/>
      <c r="Y17" s="272"/>
      <c r="Z17" s="276"/>
      <c r="AA17" s="272"/>
      <c r="AB17" s="272"/>
      <c r="AC17" s="272"/>
      <c r="AD17" s="272"/>
      <c r="AE17" s="276"/>
    </row>
    <row r="18" spans="1:32">
      <c r="A18" s="439"/>
      <c r="B18" s="457"/>
      <c r="C18" s="447"/>
      <c r="D18" s="458"/>
      <c r="E18" s="458"/>
      <c r="F18" s="458"/>
      <c r="G18" s="458"/>
      <c r="H18" s="458"/>
      <c r="I18" s="447"/>
      <c r="J18" s="447"/>
      <c r="K18" s="458"/>
      <c r="L18" s="458"/>
      <c r="M18" s="458"/>
      <c r="N18" s="447"/>
      <c r="O18" s="447"/>
      <c r="P18" s="459"/>
      <c r="Q18" s="271"/>
      <c r="R18" s="271"/>
      <c r="S18" s="271"/>
      <c r="T18" s="113"/>
      <c r="U18" s="113"/>
      <c r="Z18" s="275"/>
      <c r="AE18" s="275"/>
    </row>
    <row r="19" spans="1:32" ht="13.5" thickBot="1">
      <c r="A19" s="439"/>
      <c r="B19" s="457"/>
      <c r="C19" s="447"/>
      <c r="D19" s="458"/>
      <c r="E19" s="458"/>
      <c r="F19" s="458"/>
      <c r="G19" s="458"/>
      <c r="H19" s="458"/>
      <c r="I19" s="447"/>
      <c r="J19" s="447"/>
      <c r="K19" s="458"/>
      <c r="L19" s="458"/>
      <c r="M19" s="458"/>
      <c r="N19" s="447"/>
      <c r="O19" s="447"/>
      <c r="P19" s="459"/>
      <c r="Q19" s="271"/>
      <c r="R19" s="271"/>
      <c r="S19" s="271"/>
      <c r="T19" s="310"/>
      <c r="U19" s="310"/>
      <c r="V19" s="310"/>
      <c r="W19" s="310"/>
      <c r="X19" s="310"/>
      <c r="Y19" s="310"/>
      <c r="Z19" s="407"/>
      <c r="AA19" s="310"/>
      <c r="AB19" s="310"/>
      <c r="AC19" s="310"/>
      <c r="AD19" s="310"/>
      <c r="AE19" s="407"/>
    </row>
    <row r="20" spans="1:32" ht="13.5" thickTop="1">
      <c r="A20" s="439"/>
      <c r="B20" s="487"/>
      <c r="C20" s="481"/>
      <c r="D20" s="482"/>
      <c r="E20" s="482"/>
      <c r="F20" s="482"/>
      <c r="G20" s="482"/>
      <c r="H20" s="482"/>
      <c r="I20" s="481"/>
      <c r="J20" s="481"/>
      <c r="K20" s="482"/>
      <c r="L20" s="482"/>
      <c r="M20" s="482"/>
      <c r="N20" s="481"/>
      <c r="O20" s="481"/>
      <c r="P20" s="483"/>
      <c r="Q20" s="408"/>
      <c r="R20" s="408"/>
      <c r="S20" s="408"/>
      <c r="T20" s="417"/>
      <c r="U20" s="417"/>
      <c r="V20" s="417"/>
      <c r="W20" s="417"/>
      <c r="X20" s="417"/>
      <c r="Y20" s="417"/>
      <c r="Z20" s="418"/>
      <c r="AA20" s="417"/>
      <c r="AB20" s="417"/>
      <c r="AC20" s="417"/>
      <c r="AD20" s="417"/>
      <c r="AE20" s="418"/>
      <c r="AF20" s="417"/>
    </row>
    <row r="21" spans="1:32" ht="13.5" thickBot="1">
      <c r="A21" s="439"/>
      <c r="B21" s="488"/>
      <c r="C21" s="484"/>
      <c r="D21" s="485"/>
      <c r="E21" s="485"/>
      <c r="F21" s="485"/>
      <c r="G21" s="485"/>
      <c r="H21" s="485"/>
      <c r="I21" s="484"/>
      <c r="J21" s="484"/>
      <c r="K21" s="485"/>
      <c r="L21" s="485"/>
      <c r="M21" s="485"/>
      <c r="N21" s="484"/>
      <c r="O21" s="484"/>
      <c r="P21" s="486"/>
      <c r="Q21" s="412"/>
      <c r="R21" s="412"/>
      <c r="S21" s="412"/>
      <c r="T21" s="419"/>
      <c r="U21" s="419"/>
      <c r="V21" s="419"/>
      <c r="W21" s="419"/>
      <c r="X21" s="419"/>
      <c r="Y21" s="419"/>
      <c r="Z21" s="420"/>
      <c r="AA21" s="419"/>
      <c r="AB21" s="419"/>
      <c r="AC21" s="419"/>
      <c r="AD21" s="419"/>
      <c r="AE21" s="420"/>
      <c r="AF21" s="421"/>
    </row>
    <row r="22" spans="1:32" ht="13.5" thickTop="1">
      <c r="A22" s="439"/>
      <c r="B22" s="457"/>
      <c r="C22" s="447"/>
      <c r="D22" s="458"/>
      <c r="E22" s="458"/>
      <c r="F22" s="458"/>
      <c r="G22" s="458"/>
      <c r="H22" s="458"/>
      <c r="I22" s="447"/>
      <c r="J22" s="447"/>
      <c r="K22" s="458"/>
      <c r="L22" s="458"/>
      <c r="M22" s="458"/>
      <c r="N22" s="447"/>
      <c r="O22" s="447"/>
      <c r="P22" s="459"/>
      <c r="Q22" s="271"/>
      <c r="R22" s="271"/>
      <c r="S22" s="271"/>
      <c r="T22" s="113"/>
      <c r="U22" s="113"/>
      <c r="Z22" s="275"/>
      <c r="AE22" s="275"/>
    </row>
    <row r="23" spans="1:32">
      <c r="A23" s="439"/>
      <c r="B23" s="457"/>
      <c r="C23" s="447"/>
      <c r="D23" s="458"/>
      <c r="E23" s="458"/>
      <c r="F23" s="458"/>
      <c r="G23" s="458"/>
      <c r="H23" s="458"/>
      <c r="I23" s="447"/>
      <c r="J23" s="447"/>
      <c r="K23" s="458"/>
      <c r="L23" s="458"/>
      <c r="M23" s="458"/>
      <c r="N23" s="447"/>
      <c r="O23" s="447"/>
      <c r="P23" s="459"/>
      <c r="Q23" s="271"/>
      <c r="R23" s="271"/>
      <c r="S23" s="271"/>
      <c r="T23" s="272"/>
      <c r="U23" s="272"/>
      <c r="V23" s="272"/>
      <c r="W23" s="272"/>
      <c r="X23" s="272"/>
      <c r="Y23" s="272"/>
      <c r="Z23" s="276"/>
      <c r="AA23" s="272"/>
      <c r="AB23" s="272"/>
      <c r="AC23" s="272"/>
      <c r="AD23" s="272"/>
      <c r="AE23" s="276"/>
    </row>
    <row r="24" spans="1:32">
      <c r="A24" s="439"/>
      <c r="B24" s="457"/>
      <c r="C24" s="447"/>
      <c r="D24" s="458"/>
      <c r="E24" s="458"/>
      <c r="F24" s="458"/>
      <c r="G24" s="458"/>
      <c r="H24" s="458"/>
      <c r="I24" s="447"/>
      <c r="J24" s="447"/>
      <c r="K24" s="458"/>
      <c r="L24" s="458"/>
      <c r="M24" s="458"/>
      <c r="N24" s="447"/>
      <c r="O24" s="447"/>
      <c r="P24" s="459"/>
      <c r="Q24" s="271"/>
      <c r="R24" s="271"/>
      <c r="S24" s="271"/>
      <c r="T24" s="113"/>
      <c r="U24" s="113"/>
      <c r="Z24" s="275"/>
      <c r="AE24" s="275"/>
    </row>
    <row r="25" spans="1:32">
      <c r="A25" s="439"/>
      <c r="B25" s="457"/>
      <c r="C25" s="447"/>
      <c r="D25" s="458"/>
      <c r="E25" s="458"/>
      <c r="F25" s="458"/>
      <c r="G25" s="458"/>
      <c r="H25" s="458"/>
      <c r="I25" s="447"/>
      <c r="J25" s="447"/>
      <c r="K25" s="458"/>
      <c r="L25" s="458"/>
      <c r="M25" s="458"/>
      <c r="N25" s="447"/>
      <c r="O25" s="447"/>
      <c r="P25" s="459"/>
      <c r="Q25" s="271"/>
      <c r="R25" s="271"/>
      <c r="S25" s="271"/>
      <c r="T25" s="272"/>
      <c r="U25" s="272"/>
      <c r="V25" s="272"/>
      <c r="W25" s="272"/>
      <c r="X25" s="272"/>
      <c r="Y25" s="272"/>
      <c r="Z25" s="276"/>
      <c r="AA25" s="272"/>
      <c r="AB25" s="272"/>
      <c r="AC25" s="272"/>
      <c r="AD25" s="272"/>
      <c r="AE25" s="276"/>
    </row>
    <row r="26" spans="1:32">
      <c r="A26" s="439"/>
      <c r="B26" s="457"/>
      <c r="C26" s="447"/>
      <c r="D26" s="458"/>
      <c r="E26" s="458"/>
      <c r="F26" s="458"/>
      <c r="G26" s="458"/>
      <c r="H26" s="458"/>
      <c r="I26" s="447"/>
      <c r="J26" s="447"/>
      <c r="K26" s="458"/>
      <c r="L26" s="458"/>
      <c r="M26" s="458"/>
      <c r="N26" s="447"/>
      <c r="O26" s="447"/>
      <c r="P26" s="459"/>
      <c r="Q26" s="271"/>
      <c r="R26" s="271"/>
      <c r="S26" s="271"/>
      <c r="T26" s="113"/>
      <c r="U26" s="113"/>
      <c r="Z26" s="275"/>
      <c r="AE26" s="275"/>
    </row>
    <row r="27" spans="1:32" ht="13.5" thickBot="1">
      <c r="A27" s="439"/>
      <c r="B27" s="457"/>
      <c r="C27" s="447"/>
      <c r="D27" s="458"/>
      <c r="E27" s="458"/>
      <c r="F27" s="458"/>
      <c r="G27" s="458"/>
      <c r="H27" s="458"/>
      <c r="I27" s="447"/>
      <c r="J27" s="447"/>
      <c r="K27" s="458"/>
      <c r="L27" s="458"/>
      <c r="M27" s="458"/>
      <c r="N27" s="447"/>
      <c r="O27" s="447"/>
      <c r="P27" s="459"/>
      <c r="Q27" s="271"/>
      <c r="R27" s="271"/>
      <c r="S27" s="271"/>
      <c r="T27" s="272"/>
      <c r="U27" s="272"/>
      <c r="V27" s="272"/>
      <c r="W27" s="272"/>
      <c r="X27" s="272"/>
      <c r="Y27" s="272"/>
      <c r="Z27" s="276"/>
      <c r="AA27" s="272"/>
      <c r="AB27" s="272"/>
      <c r="AC27" s="272"/>
      <c r="AD27" s="272"/>
      <c r="AE27" s="276"/>
    </row>
    <row r="28" spans="1:32" ht="13.5" thickTop="1">
      <c r="A28" s="439"/>
      <c r="B28" s="457"/>
      <c r="C28" s="447"/>
      <c r="D28" s="458"/>
      <c r="E28" s="458"/>
      <c r="F28" s="458"/>
      <c r="G28" s="458"/>
      <c r="H28" s="458"/>
      <c r="I28" s="447"/>
      <c r="J28" s="447"/>
      <c r="K28" s="458"/>
      <c r="L28" s="458"/>
      <c r="M28" s="458"/>
      <c r="N28" s="447"/>
      <c r="O28" s="447"/>
      <c r="P28" s="459"/>
      <c r="Q28" s="408"/>
      <c r="R28" s="408"/>
      <c r="S28" s="408"/>
      <c r="T28" s="417"/>
      <c r="U28" s="417"/>
      <c r="V28" s="417"/>
      <c r="W28" s="417"/>
      <c r="X28" s="417"/>
      <c r="Y28" s="417"/>
      <c r="Z28" s="418"/>
      <c r="AA28" s="417"/>
      <c r="AB28" s="417"/>
      <c r="AC28" s="417"/>
      <c r="AD28" s="417"/>
      <c r="AE28" s="418"/>
      <c r="AF28" s="417"/>
    </row>
    <row r="29" spans="1:32" ht="13.5" thickBot="1">
      <c r="A29" s="439"/>
      <c r="B29" s="457"/>
      <c r="C29" s="447"/>
      <c r="D29" s="458"/>
      <c r="E29" s="458"/>
      <c r="F29" s="458"/>
      <c r="G29" s="458"/>
      <c r="H29" s="458"/>
      <c r="I29" s="447"/>
      <c r="J29" s="447"/>
      <c r="K29" s="458"/>
      <c r="L29" s="458"/>
      <c r="M29" s="458"/>
      <c r="N29" s="447"/>
      <c r="O29" s="447"/>
      <c r="P29" s="459"/>
      <c r="Q29" s="412"/>
      <c r="R29" s="412"/>
      <c r="S29" s="412"/>
      <c r="T29" s="419"/>
      <c r="U29" s="419"/>
      <c r="V29" s="419"/>
      <c r="W29" s="419"/>
      <c r="X29" s="419"/>
      <c r="Y29" s="419"/>
      <c r="Z29" s="420"/>
      <c r="AA29" s="419"/>
      <c r="AB29" s="419"/>
      <c r="AC29" s="419"/>
      <c r="AD29" s="419"/>
      <c r="AE29" s="420"/>
      <c r="AF29" s="421"/>
    </row>
    <row r="30" spans="1:32" ht="13.5" thickTop="1">
      <c r="A30" s="439"/>
      <c r="B30" s="457"/>
      <c r="C30" s="447"/>
      <c r="D30" s="458"/>
      <c r="E30" s="458"/>
      <c r="F30" s="458"/>
      <c r="G30" s="458"/>
      <c r="H30" s="458"/>
      <c r="I30" s="447"/>
      <c r="J30" s="447"/>
      <c r="K30" s="458"/>
      <c r="L30" s="458"/>
      <c r="M30" s="458"/>
      <c r="N30" s="447"/>
      <c r="O30" s="447"/>
      <c r="P30" s="459"/>
      <c r="Q30" s="271"/>
      <c r="R30" s="271"/>
      <c r="S30" s="271"/>
      <c r="T30" s="113"/>
      <c r="U30" s="113"/>
      <c r="Z30" s="275"/>
      <c r="AE30" s="275"/>
    </row>
    <row r="31" spans="1:32">
      <c r="A31" s="439"/>
      <c r="B31" s="457"/>
      <c r="C31" s="447"/>
      <c r="D31" s="458"/>
      <c r="E31" s="458"/>
      <c r="F31" s="458"/>
      <c r="G31" s="458"/>
      <c r="H31" s="458"/>
      <c r="I31" s="447"/>
      <c r="J31" s="447"/>
      <c r="K31" s="458"/>
      <c r="L31" s="458"/>
      <c r="M31" s="458"/>
      <c r="N31" s="447"/>
      <c r="O31" s="447"/>
      <c r="P31" s="459"/>
      <c r="Q31" s="271"/>
      <c r="R31" s="271"/>
      <c r="S31" s="271"/>
      <c r="T31" s="272"/>
      <c r="U31" s="272"/>
      <c r="V31" s="272"/>
      <c r="W31" s="272"/>
      <c r="X31" s="272"/>
      <c r="Y31" s="272"/>
      <c r="Z31" s="276"/>
      <c r="AA31" s="272"/>
      <c r="AB31" s="272"/>
      <c r="AC31" s="272"/>
      <c r="AD31" s="272"/>
      <c r="AE31" s="276"/>
    </row>
    <row r="32" spans="1:32">
      <c r="A32" s="439"/>
      <c r="B32" s="457"/>
      <c r="C32" s="447"/>
      <c r="D32" s="458"/>
      <c r="E32" s="458"/>
      <c r="F32" s="458"/>
      <c r="G32" s="458"/>
      <c r="H32" s="458"/>
      <c r="I32" s="447"/>
      <c r="J32" s="447"/>
      <c r="K32" s="458"/>
      <c r="L32" s="458"/>
      <c r="M32" s="458"/>
      <c r="N32" s="447"/>
      <c r="O32" s="447"/>
      <c r="P32" s="459"/>
      <c r="Q32" s="271"/>
      <c r="R32" s="271"/>
      <c r="S32" s="271"/>
      <c r="T32" s="113"/>
      <c r="U32" s="113"/>
      <c r="Z32" s="275"/>
      <c r="AE32" s="275"/>
    </row>
    <row r="33" spans="1:32">
      <c r="A33" s="439"/>
      <c r="B33" s="457"/>
      <c r="C33" s="447"/>
      <c r="D33" s="458"/>
      <c r="E33" s="458"/>
      <c r="F33" s="458"/>
      <c r="G33" s="458"/>
      <c r="H33" s="458"/>
      <c r="I33" s="447"/>
      <c r="J33" s="447"/>
      <c r="K33" s="458"/>
      <c r="L33" s="458"/>
      <c r="M33" s="458"/>
      <c r="N33" s="447"/>
      <c r="O33" s="447"/>
      <c r="P33" s="459"/>
      <c r="Q33" s="271"/>
      <c r="R33" s="271"/>
      <c r="S33" s="271"/>
      <c r="T33" s="272"/>
      <c r="U33" s="272"/>
      <c r="V33" s="272"/>
      <c r="W33" s="272"/>
      <c r="X33" s="272"/>
      <c r="Y33" s="272"/>
      <c r="Z33" s="276"/>
      <c r="AA33" s="272"/>
      <c r="AB33" s="272"/>
      <c r="AC33" s="272"/>
      <c r="AD33" s="272"/>
      <c r="AE33" s="276"/>
    </row>
    <row r="34" spans="1:32">
      <c r="A34" s="439"/>
      <c r="B34" s="457"/>
      <c r="C34" s="447"/>
      <c r="D34" s="458"/>
      <c r="E34" s="458"/>
      <c r="F34" s="458"/>
      <c r="G34" s="458"/>
      <c r="H34" s="458"/>
      <c r="I34" s="447"/>
      <c r="J34" s="447"/>
      <c r="K34" s="458"/>
      <c r="L34" s="458"/>
      <c r="M34" s="458"/>
      <c r="N34" s="447"/>
      <c r="O34" s="447"/>
      <c r="P34" s="459"/>
      <c r="Q34" s="271"/>
      <c r="R34" s="271"/>
      <c r="S34" s="271"/>
      <c r="T34" s="113"/>
      <c r="U34" s="113"/>
      <c r="Z34" s="275"/>
      <c r="AE34" s="275"/>
    </row>
    <row r="35" spans="1:32">
      <c r="A35" s="439"/>
      <c r="B35" s="457"/>
      <c r="C35" s="447"/>
      <c r="D35" s="458"/>
      <c r="E35" s="458"/>
      <c r="F35" s="458"/>
      <c r="G35" s="458"/>
      <c r="H35" s="458"/>
      <c r="I35" s="447"/>
      <c r="J35" s="447"/>
      <c r="K35" s="458"/>
      <c r="L35" s="458"/>
      <c r="M35" s="458"/>
      <c r="N35" s="447"/>
      <c r="O35" s="447"/>
      <c r="P35" s="459"/>
      <c r="Q35" s="271"/>
      <c r="R35" s="271"/>
      <c r="S35" s="271"/>
      <c r="T35" s="272"/>
      <c r="U35" s="272"/>
      <c r="V35" s="272"/>
      <c r="W35" s="272"/>
      <c r="X35" s="272"/>
      <c r="Y35" s="272"/>
      <c r="Z35" s="276"/>
      <c r="AA35" s="272"/>
      <c r="AB35" s="272"/>
      <c r="AC35" s="272"/>
      <c r="AD35" s="272"/>
      <c r="AE35" s="276"/>
    </row>
    <row r="36" spans="1:32">
      <c r="A36" s="439"/>
      <c r="B36" s="457"/>
      <c r="C36" s="447"/>
      <c r="D36" s="458"/>
      <c r="E36" s="458"/>
      <c r="F36" s="458"/>
      <c r="G36" s="458"/>
      <c r="H36" s="458"/>
      <c r="I36" s="447"/>
      <c r="J36" s="447"/>
      <c r="K36" s="458"/>
      <c r="L36" s="458"/>
      <c r="M36" s="458"/>
      <c r="N36" s="447"/>
      <c r="O36" s="447"/>
      <c r="P36" s="459"/>
      <c r="Q36" s="271"/>
      <c r="R36" s="271"/>
      <c r="S36" s="271"/>
      <c r="T36" s="113"/>
      <c r="U36" s="113"/>
      <c r="Z36" s="275"/>
      <c r="AE36" s="275"/>
    </row>
    <row r="37" spans="1:32" ht="13.5" thickBot="1">
      <c r="A37" s="439"/>
      <c r="B37" s="457"/>
      <c r="C37" s="447"/>
      <c r="D37" s="458"/>
      <c r="E37" s="458"/>
      <c r="F37" s="458"/>
      <c r="G37" s="458"/>
      <c r="H37" s="458"/>
      <c r="I37" s="447"/>
      <c r="J37" s="447"/>
      <c r="K37" s="458"/>
      <c r="L37" s="458"/>
      <c r="M37" s="458"/>
      <c r="N37" s="447"/>
      <c r="O37" s="447"/>
      <c r="P37" s="459"/>
      <c r="Q37" s="271"/>
      <c r="R37" s="271"/>
      <c r="S37" s="271"/>
      <c r="T37" s="273"/>
      <c r="U37" s="273"/>
      <c r="V37" s="273"/>
      <c r="W37" s="273"/>
      <c r="X37" s="273"/>
      <c r="Y37" s="273"/>
      <c r="Z37" s="277"/>
      <c r="AA37" s="273"/>
      <c r="AB37" s="273"/>
      <c r="AC37" s="273"/>
      <c r="AD37" s="273"/>
      <c r="AE37" s="277"/>
    </row>
    <row r="38" spans="1:32">
      <c r="A38" s="432"/>
      <c r="B38" s="431"/>
      <c r="C38" s="448"/>
      <c r="D38" s="455"/>
      <c r="E38" s="455"/>
      <c r="F38" s="455"/>
      <c r="G38" s="455"/>
      <c r="H38" s="455"/>
      <c r="I38" s="448"/>
      <c r="J38" s="448"/>
      <c r="K38" s="455"/>
      <c r="L38" s="455"/>
      <c r="M38" s="455"/>
      <c r="N38" s="448"/>
      <c r="O38" s="448"/>
      <c r="P38" s="456"/>
      <c r="Q38" s="271"/>
      <c r="R38" s="271"/>
      <c r="S38" s="271"/>
      <c r="T38" s="271"/>
      <c r="U38" s="113"/>
      <c r="Z38" s="275"/>
      <c r="AE38" s="275"/>
    </row>
    <row r="39" spans="1:32">
      <c r="A39" s="439"/>
      <c r="B39" s="466"/>
      <c r="C39" s="467"/>
      <c r="D39" s="468"/>
      <c r="E39" s="468"/>
      <c r="F39" s="468"/>
      <c r="G39" s="468"/>
      <c r="H39" s="468"/>
      <c r="I39" s="467"/>
      <c r="J39" s="467"/>
      <c r="K39" s="468"/>
      <c r="L39" s="468"/>
      <c r="M39" s="468"/>
      <c r="N39" s="467"/>
      <c r="O39" s="467"/>
      <c r="P39" s="469"/>
      <c r="Q39" s="271"/>
      <c r="R39" s="271"/>
      <c r="S39" s="271"/>
      <c r="T39" s="272"/>
      <c r="U39" s="272"/>
      <c r="V39" s="272"/>
      <c r="W39" s="272"/>
      <c r="X39" s="272"/>
      <c r="Y39" s="272"/>
      <c r="Z39" s="276"/>
      <c r="AA39" s="272"/>
      <c r="AB39" s="272"/>
      <c r="AC39" s="272"/>
      <c r="AD39" s="272"/>
      <c r="AE39" s="276"/>
    </row>
    <row r="40" spans="1:32">
      <c r="A40" s="439"/>
      <c r="B40" s="457"/>
      <c r="C40" s="447"/>
      <c r="D40" s="480"/>
      <c r="E40" s="480"/>
      <c r="F40" s="480"/>
      <c r="G40" s="480"/>
      <c r="H40" s="480"/>
      <c r="I40" s="447"/>
      <c r="J40" s="447"/>
      <c r="K40" s="480"/>
      <c r="L40" s="480"/>
      <c r="M40" s="480"/>
      <c r="N40" s="447"/>
      <c r="O40" s="447"/>
      <c r="P40" s="459"/>
      <c r="Q40" s="271"/>
      <c r="R40" s="271"/>
      <c r="S40" s="271"/>
      <c r="T40" s="113"/>
      <c r="U40" s="113"/>
      <c r="Z40" s="275"/>
      <c r="AE40" s="275"/>
    </row>
    <row r="41" spans="1:32">
      <c r="A41" s="439"/>
      <c r="B41" s="457"/>
      <c r="C41" s="447"/>
      <c r="D41" s="458"/>
      <c r="E41" s="458"/>
      <c r="F41" s="458"/>
      <c r="G41" s="458"/>
      <c r="H41" s="458"/>
      <c r="I41" s="447"/>
      <c r="J41" s="447"/>
      <c r="K41" s="458"/>
      <c r="L41" s="458"/>
      <c r="M41" s="458"/>
      <c r="N41" s="447"/>
      <c r="O41" s="447"/>
      <c r="P41" s="459"/>
      <c r="Q41" s="271"/>
      <c r="R41" s="271"/>
      <c r="S41" s="271"/>
      <c r="T41" s="272"/>
      <c r="U41" s="272"/>
      <c r="V41" s="272"/>
      <c r="W41" s="805"/>
      <c r="X41" s="272"/>
      <c r="Y41" s="272"/>
      <c r="Z41" s="276"/>
      <c r="AA41" s="272"/>
      <c r="AB41" s="272"/>
      <c r="AC41" s="272"/>
      <c r="AD41" s="272"/>
      <c r="AE41" s="276"/>
    </row>
    <row r="42" spans="1:32">
      <c r="A42" s="439"/>
      <c r="B42" s="457"/>
      <c r="C42" s="447"/>
      <c r="D42" s="458"/>
      <c r="E42" s="458"/>
      <c r="F42" s="458"/>
      <c r="G42" s="458"/>
      <c r="H42" s="458"/>
      <c r="I42" s="447"/>
      <c r="J42" s="447"/>
      <c r="K42" s="458"/>
      <c r="L42" s="458"/>
      <c r="M42" s="458"/>
      <c r="N42" s="447"/>
      <c r="O42" s="447"/>
      <c r="P42" s="459"/>
      <c r="Q42" s="271"/>
      <c r="R42" s="271"/>
      <c r="S42" s="271"/>
      <c r="T42" s="113"/>
      <c r="U42" s="113"/>
      <c r="Z42" s="275"/>
      <c r="AE42" s="275"/>
    </row>
    <row r="43" spans="1:32" ht="13.5" thickBot="1">
      <c r="A43" s="439"/>
      <c r="B43" s="457"/>
      <c r="C43" s="447"/>
      <c r="D43" s="458"/>
      <c r="E43" s="458"/>
      <c r="F43" s="458"/>
      <c r="G43" s="458"/>
      <c r="H43" s="458"/>
      <c r="I43" s="447"/>
      <c r="J43" s="447"/>
      <c r="K43" s="458"/>
      <c r="L43" s="458"/>
      <c r="M43" s="458"/>
      <c r="N43" s="447"/>
      <c r="O43" s="447"/>
      <c r="P43" s="459"/>
      <c r="Q43" s="271"/>
      <c r="R43" s="271"/>
      <c r="S43" s="271"/>
      <c r="T43" s="272"/>
      <c r="U43" s="272"/>
      <c r="V43" s="272"/>
      <c r="W43" s="272"/>
      <c r="X43" s="272"/>
      <c r="Y43" s="272"/>
      <c r="Z43" s="276"/>
      <c r="AA43" s="272"/>
      <c r="AB43" s="272"/>
      <c r="AC43" s="272"/>
      <c r="AD43" s="272"/>
      <c r="AE43" s="276"/>
    </row>
    <row r="44" spans="1:32" ht="13.5" thickTop="1">
      <c r="A44" s="439"/>
      <c r="B44" s="473"/>
      <c r="C44" s="474"/>
      <c r="D44" s="475"/>
      <c r="E44" s="475"/>
      <c r="F44" s="475"/>
      <c r="G44" s="475"/>
      <c r="H44" s="475"/>
      <c r="I44" s="474"/>
      <c r="J44" s="474"/>
      <c r="K44" s="475"/>
      <c r="L44" s="475"/>
      <c r="M44" s="475"/>
      <c r="N44" s="474"/>
      <c r="O44" s="474"/>
      <c r="P44" s="476"/>
      <c r="Q44" s="408"/>
      <c r="R44" s="408"/>
      <c r="S44" s="408"/>
      <c r="T44" s="417"/>
      <c r="U44" s="417"/>
      <c r="V44" s="417"/>
      <c r="W44" s="417"/>
      <c r="X44" s="417"/>
      <c r="Y44" s="417"/>
      <c r="Z44" s="418"/>
      <c r="AA44" s="417"/>
      <c r="AB44" s="417"/>
      <c r="AC44" s="417"/>
      <c r="AD44" s="417"/>
      <c r="AE44" s="418"/>
      <c r="AF44" s="417"/>
    </row>
    <row r="45" spans="1:32" ht="13.5" thickBot="1">
      <c r="A45" s="439"/>
      <c r="B45" s="473"/>
      <c r="C45" s="474"/>
      <c r="D45" s="475"/>
      <c r="E45" s="475"/>
      <c r="F45" s="475"/>
      <c r="G45" s="475"/>
      <c r="H45" s="475"/>
      <c r="I45" s="474"/>
      <c r="J45" s="474"/>
      <c r="K45" s="475"/>
      <c r="L45" s="475"/>
      <c r="M45" s="475"/>
      <c r="N45" s="474"/>
      <c r="O45" s="474"/>
      <c r="P45" s="476"/>
      <c r="Q45" s="412"/>
      <c r="R45" s="412"/>
      <c r="S45" s="412"/>
      <c r="T45" s="419"/>
      <c r="U45" s="419"/>
      <c r="V45" s="419"/>
      <c r="W45" s="419"/>
      <c r="X45" s="419"/>
      <c r="Y45" s="419"/>
      <c r="Z45" s="420"/>
      <c r="AA45" s="419"/>
      <c r="AB45" s="419"/>
      <c r="AC45" s="419"/>
      <c r="AD45" s="419"/>
      <c r="AE45" s="420"/>
      <c r="AF45" s="421"/>
    </row>
    <row r="46" spans="1:32" ht="13.5" thickTop="1">
      <c r="A46" s="439"/>
      <c r="B46" s="457"/>
      <c r="C46" s="447"/>
      <c r="D46" s="458"/>
      <c r="E46" s="458"/>
      <c r="F46" s="458"/>
      <c r="G46" s="458"/>
      <c r="H46" s="458"/>
      <c r="I46" s="447"/>
      <c r="J46" s="447"/>
      <c r="K46" s="458"/>
      <c r="L46" s="458"/>
      <c r="M46" s="458"/>
      <c r="N46" s="447"/>
      <c r="O46" s="447"/>
      <c r="P46" s="459"/>
      <c r="Q46" s="271"/>
      <c r="R46" s="271"/>
      <c r="S46" s="271"/>
      <c r="T46" s="113"/>
      <c r="U46" s="113"/>
      <c r="Z46" s="275"/>
      <c r="AE46" s="275"/>
    </row>
    <row r="47" spans="1:32">
      <c r="A47" s="439"/>
      <c r="B47" s="457"/>
      <c r="C47" s="447"/>
      <c r="D47" s="458"/>
      <c r="E47" s="458"/>
      <c r="F47" s="458"/>
      <c r="G47" s="458"/>
      <c r="H47" s="458"/>
      <c r="I47" s="447"/>
      <c r="J47" s="447"/>
      <c r="K47" s="458"/>
      <c r="L47" s="458"/>
      <c r="M47" s="458"/>
      <c r="N47" s="447"/>
      <c r="O47" s="447"/>
      <c r="P47" s="459"/>
      <c r="Q47" s="271"/>
      <c r="R47" s="271"/>
      <c r="S47" s="271"/>
      <c r="T47" s="272"/>
      <c r="U47" s="272"/>
      <c r="V47" s="272"/>
      <c r="W47" s="272"/>
      <c r="X47" s="272"/>
      <c r="Y47" s="272"/>
      <c r="Z47" s="276"/>
      <c r="AA47" s="272"/>
      <c r="AB47" s="272"/>
      <c r="AC47" s="272"/>
      <c r="AD47" s="272"/>
      <c r="AE47" s="276"/>
    </row>
    <row r="48" spans="1:32">
      <c r="A48" s="439"/>
      <c r="B48" s="457"/>
      <c r="C48" s="447"/>
      <c r="D48" s="458"/>
      <c r="E48" s="458"/>
      <c r="F48" s="458"/>
      <c r="G48" s="458"/>
      <c r="H48" s="458"/>
      <c r="I48" s="447"/>
      <c r="J48" s="447"/>
      <c r="K48" s="458"/>
      <c r="L48" s="458"/>
      <c r="M48" s="458"/>
      <c r="N48" s="447"/>
      <c r="O48" s="447"/>
      <c r="P48" s="459"/>
      <c r="Q48" s="271"/>
      <c r="R48" s="271"/>
      <c r="S48" s="271"/>
      <c r="T48" s="113"/>
      <c r="U48" s="113"/>
      <c r="Z48" s="275"/>
      <c r="AE48" s="275"/>
    </row>
    <row r="49" spans="1:32">
      <c r="A49" s="439"/>
      <c r="B49" s="457"/>
      <c r="C49" s="447"/>
      <c r="D49" s="458"/>
      <c r="E49" s="458"/>
      <c r="F49" s="458"/>
      <c r="G49" s="458"/>
      <c r="H49" s="458"/>
      <c r="I49" s="447"/>
      <c r="J49" s="447"/>
      <c r="K49" s="458"/>
      <c r="L49" s="458"/>
      <c r="M49" s="458"/>
      <c r="N49" s="447"/>
      <c r="O49" s="447"/>
      <c r="P49" s="459"/>
      <c r="Q49" s="271"/>
      <c r="R49" s="271"/>
      <c r="S49" s="271"/>
      <c r="T49" s="272"/>
      <c r="U49" s="272"/>
      <c r="V49" s="272"/>
      <c r="W49" s="805"/>
      <c r="X49" s="805"/>
      <c r="Y49" s="272"/>
      <c r="Z49" s="276"/>
      <c r="AA49" s="272"/>
      <c r="AB49" s="272"/>
      <c r="AC49" s="805"/>
      <c r="AD49" s="272"/>
      <c r="AE49" s="276"/>
    </row>
    <row r="50" spans="1:32">
      <c r="A50" s="439"/>
      <c r="B50" s="457"/>
      <c r="C50" s="447"/>
      <c r="D50" s="458"/>
      <c r="E50" s="458"/>
      <c r="F50" s="458"/>
      <c r="G50" s="458"/>
      <c r="H50" s="458"/>
      <c r="I50" s="447"/>
      <c r="J50" s="447"/>
      <c r="K50" s="458"/>
      <c r="L50" s="458"/>
      <c r="M50" s="458"/>
      <c r="N50" s="447"/>
      <c r="O50" s="447"/>
      <c r="P50" s="459"/>
      <c r="Q50" s="271"/>
      <c r="R50" s="271"/>
      <c r="S50" s="271"/>
      <c r="T50" s="113"/>
      <c r="U50" s="113"/>
      <c r="Z50" s="275"/>
      <c r="AE50" s="275"/>
    </row>
    <row r="51" spans="1:32" ht="13.5" thickBot="1">
      <c r="A51" s="439"/>
      <c r="B51" s="457"/>
      <c r="C51" s="447"/>
      <c r="D51" s="458"/>
      <c r="E51" s="458"/>
      <c r="F51" s="458"/>
      <c r="G51" s="458"/>
      <c r="H51" s="458"/>
      <c r="I51" s="447"/>
      <c r="J51" s="447"/>
      <c r="K51" s="458"/>
      <c r="L51" s="458"/>
      <c r="M51" s="458"/>
      <c r="N51" s="447"/>
      <c r="O51" s="447"/>
      <c r="P51" s="459"/>
      <c r="Q51" s="271"/>
      <c r="R51" s="271"/>
      <c r="S51" s="271"/>
      <c r="T51" s="272"/>
      <c r="U51" s="272"/>
      <c r="V51" s="272"/>
      <c r="W51" s="272"/>
      <c r="X51" s="272"/>
      <c r="Y51" s="272"/>
      <c r="Z51" s="276"/>
      <c r="AA51" s="272"/>
      <c r="AB51" s="272"/>
      <c r="AC51" s="272"/>
      <c r="AD51" s="272"/>
      <c r="AE51" s="276"/>
    </row>
    <row r="52" spans="1:32" ht="13.5" thickTop="1">
      <c r="A52" s="439"/>
      <c r="B52" s="457"/>
      <c r="C52" s="447"/>
      <c r="D52" s="458"/>
      <c r="E52" s="458"/>
      <c r="F52" s="458"/>
      <c r="G52" s="458"/>
      <c r="H52" s="458"/>
      <c r="I52" s="447"/>
      <c r="J52" s="447"/>
      <c r="K52" s="458"/>
      <c r="L52" s="458"/>
      <c r="M52" s="458"/>
      <c r="N52" s="447"/>
      <c r="O52" s="447"/>
      <c r="P52" s="459"/>
      <c r="Q52" s="408"/>
      <c r="R52" s="408"/>
      <c r="S52" s="408"/>
      <c r="T52" s="417"/>
      <c r="U52" s="417"/>
      <c r="V52" s="417"/>
      <c r="W52" s="417"/>
      <c r="X52" s="417"/>
      <c r="Y52" s="417"/>
      <c r="Z52" s="418"/>
      <c r="AA52" s="417"/>
      <c r="AB52" s="417"/>
      <c r="AC52" s="417"/>
      <c r="AD52" s="417"/>
      <c r="AE52" s="418"/>
      <c r="AF52" s="417"/>
    </row>
    <row r="53" spans="1:32" ht="13.5" thickBot="1">
      <c r="A53" s="439"/>
      <c r="B53" s="457"/>
      <c r="C53" s="447"/>
      <c r="D53" s="458"/>
      <c r="E53" s="458"/>
      <c r="F53" s="458"/>
      <c r="G53" s="458"/>
      <c r="H53" s="458"/>
      <c r="I53" s="447"/>
      <c r="J53" s="447"/>
      <c r="K53" s="458"/>
      <c r="L53" s="458"/>
      <c r="M53" s="458"/>
      <c r="N53" s="447"/>
      <c r="O53" s="447"/>
      <c r="P53" s="459"/>
      <c r="Q53" s="412"/>
      <c r="R53" s="412"/>
      <c r="S53" s="412"/>
      <c r="T53" s="419"/>
      <c r="U53" s="419"/>
      <c r="V53" s="419"/>
      <c r="W53" s="419"/>
      <c r="X53" s="419"/>
      <c r="Y53" s="419"/>
      <c r="Z53" s="420"/>
      <c r="AA53" s="419"/>
      <c r="AB53" s="419"/>
      <c r="AC53" s="419"/>
      <c r="AD53" s="419"/>
      <c r="AE53" s="420"/>
      <c r="AF53" s="421"/>
    </row>
    <row r="54" spans="1:32" ht="13.5" thickTop="1">
      <c r="A54" s="439"/>
      <c r="B54" s="457"/>
      <c r="C54" s="447"/>
      <c r="D54" s="458"/>
      <c r="E54" s="458"/>
      <c r="F54" s="458"/>
      <c r="G54" s="458"/>
      <c r="H54" s="458"/>
      <c r="I54" s="447"/>
      <c r="J54" s="447"/>
      <c r="K54" s="458"/>
      <c r="L54" s="458"/>
      <c r="M54" s="458"/>
      <c r="N54" s="447"/>
      <c r="O54" s="447"/>
      <c r="P54" s="459"/>
      <c r="Q54" s="271"/>
      <c r="R54" s="271"/>
      <c r="S54" s="271"/>
      <c r="T54" s="113"/>
      <c r="U54" s="113"/>
      <c r="Z54" s="275"/>
      <c r="AE54" s="275"/>
    </row>
    <row r="55" spans="1:32">
      <c r="A55" s="439"/>
      <c r="B55" s="457"/>
      <c r="C55" s="447"/>
      <c r="D55" s="458"/>
      <c r="E55" s="458"/>
      <c r="F55" s="458"/>
      <c r="G55" s="458"/>
      <c r="H55" s="458"/>
      <c r="I55" s="447"/>
      <c r="J55" s="447"/>
      <c r="K55" s="458"/>
      <c r="L55" s="458"/>
      <c r="M55" s="458"/>
      <c r="N55" s="447"/>
      <c r="O55" s="447"/>
      <c r="P55" s="459"/>
      <c r="Q55" s="271"/>
      <c r="R55" s="271"/>
      <c r="S55" s="271"/>
      <c r="T55" s="272"/>
      <c r="U55" s="272"/>
      <c r="V55" s="272"/>
      <c r="W55" s="272"/>
      <c r="X55" s="272"/>
      <c r="Y55" s="272"/>
      <c r="Z55" s="276"/>
      <c r="AA55" s="272"/>
      <c r="AB55" s="272"/>
      <c r="AC55" s="272"/>
      <c r="AD55" s="272"/>
      <c r="AE55" s="276"/>
    </row>
    <row r="56" spans="1:32">
      <c r="A56" s="439"/>
      <c r="B56" s="457"/>
      <c r="C56" s="447"/>
      <c r="D56" s="458"/>
      <c r="E56" s="458"/>
      <c r="F56" s="458"/>
      <c r="G56" s="458"/>
      <c r="H56" s="458"/>
      <c r="I56" s="447"/>
      <c r="J56" s="447"/>
      <c r="K56" s="458"/>
      <c r="L56" s="458"/>
      <c r="M56" s="458"/>
      <c r="N56" s="447"/>
      <c r="O56" s="447"/>
      <c r="P56" s="459"/>
      <c r="Q56" s="271"/>
      <c r="R56" s="271"/>
      <c r="S56" s="271"/>
      <c r="T56" s="113"/>
      <c r="U56" s="113"/>
      <c r="Z56" s="275"/>
      <c r="AE56" s="275"/>
    </row>
    <row r="57" spans="1:32">
      <c r="A57" s="439"/>
      <c r="B57" s="457"/>
      <c r="C57" s="447"/>
      <c r="D57" s="458"/>
      <c r="E57" s="458"/>
      <c r="F57" s="458"/>
      <c r="G57" s="458"/>
      <c r="H57" s="458"/>
      <c r="I57" s="447"/>
      <c r="J57" s="447"/>
      <c r="K57" s="458"/>
      <c r="L57" s="458"/>
      <c r="M57" s="458"/>
      <c r="N57" s="447"/>
      <c r="O57" s="447"/>
      <c r="P57" s="459"/>
      <c r="Q57" s="271"/>
      <c r="R57" s="271"/>
      <c r="S57" s="271"/>
      <c r="T57" s="272"/>
      <c r="U57" s="272"/>
      <c r="V57" s="272"/>
      <c r="W57" s="272"/>
      <c r="X57" s="272"/>
      <c r="Y57" s="272"/>
      <c r="Z57" s="276"/>
      <c r="AA57" s="272"/>
      <c r="AB57" s="272"/>
      <c r="AC57" s="272"/>
      <c r="AD57" s="272"/>
      <c r="AE57" s="276"/>
    </row>
    <row r="58" spans="1:32">
      <c r="A58" s="439"/>
      <c r="B58" s="457"/>
      <c r="C58" s="447"/>
      <c r="D58" s="458"/>
      <c r="E58" s="458"/>
      <c r="F58" s="458"/>
      <c r="G58" s="458"/>
      <c r="H58" s="458"/>
      <c r="I58" s="447"/>
      <c r="J58" s="447"/>
      <c r="K58" s="458"/>
      <c r="L58" s="458"/>
      <c r="M58" s="458"/>
      <c r="N58" s="447"/>
      <c r="O58" s="447"/>
      <c r="P58" s="459"/>
      <c r="Q58" s="271"/>
      <c r="R58" s="271"/>
      <c r="S58" s="271"/>
      <c r="T58" s="113"/>
      <c r="U58" s="113"/>
      <c r="Z58" s="275"/>
      <c r="AE58" s="275"/>
    </row>
    <row r="59" spans="1:32" ht="13.5" thickBot="1">
      <c r="A59" s="439"/>
      <c r="B59" s="457"/>
      <c r="C59" s="447"/>
      <c r="D59" s="458"/>
      <c r="E59" s="458"/>
      <c r="F59" s="458"/>
      <c r="G59" s="458"/>
      <c r="H59" s="458"/>
      <c r="I59" s="447"/>
      <c r="J59" s="447"/>
      <c r="K59" s="458"/>
      <c r="L59" s="458"/>
      <c r="M59" s="458"/>
      <c r="N59" s="447"/>
      <c r="O59" s="447"/>
      <c r="P59" s="459"/>
      <c r="Q59" s="271"/>
      <c r="R59" s="271"/>
      <c r="S59" s="271"/>
      <c r="T59" s="272"/>
      <c r="U59" s="272"/>
      <c r="V59" s="272"/>
      <c r="W59" s="272"/>
      <c r="X59" s="272"/>
      <c r="Y59" s="272"/>
      <c r="Z59" s="276"/>
      <c r="AA59" s="272"/>
      <c r="AB59" s="272"/>
      <c r="AC59" s="272"/>
      <c r="AD59" s="272"/>
      <c r="AE59" s="276"/>
    </row>
    <row r="60" spans="1:32" ht="13.5" thickTop="1">
      <c r="A60" s="439"/>
      <c r="B60" s="457"/>
      <c r="C60" s="447"/>
      <c r="D60" s="458"/>
      <c r="E60" s="458"/>
      <c r="F60" s="458"/>
      <c r="G60" s="458"/>
      <c r="H60" s="458"/>
      <c r="I60" s="447"/>
      <c r="J60" s="447"/>
      <c r="K60" s="458"/>
      <c r="L60" s="458"/>
      <c r="M60" s="458"/>
      <c r="N60" s="447"/>
      <c r="O60" s="447"/>
      <c r="P60" s="459"/>
      <c r="Q60" s="408"/>
      <c r="R60" s="408"/>
      <c r="S60" s="408"/>
      <c r="T60" s="417"/>
      <c r="U60" s="417"/>
      <c r="V60" s="417"/>
      <c r="W60" s="417"/>
      <c r="X60" s="417"/>
      <c r="Y60" s="417"/>
      <c r="Z60" s="418"/>
      <c r="AA60" s="417"/>
      <c r="AB60" s="417"/>
      <c r="AC60" s="417"/>
      <c r="AD60" s="417"/>
      <c r="AE60" s="418"/>
      <c r="AF60" s="417"/>
    </row>
    <row r="61" spans="1:32" ht="13.5" thickBot="1">
      <c r="A61" s="439"/>
      <c r="B61" s="457"/>
      <c r="C61" s="447"/>
      <c r="D61" s="458"/>
      <c r="E61" s="458"/>
      <c r="F61" s="458"/>
      <c r="G61" s="458"/>
      <c r="H61" s="458"/>
      <c r="I61" s="447"/>
      <c r="J61" s="447"/>
      <c r="K61" s="458"/>
      <c r="L61" s="458"/>
      <c r="M61" s="458"/>
      <c r="N61" s="447"/>
      <c r="O61" s="447"/>
      <c r="P61" s="459"/>
      <c r="Q61" s="412"/>
      <c r="R61" s="412"/>
      <c r="S61" s="412"/>
      <c r="T61" s="419"/>
      <c r="U61" s="419"/>
      <c r="V61" s="419"/>
      <c r="W61" s="419"/>
      <c r="X61" s="419"/>
      <c r="Y61" s="419"/>
      <c r="Z61" s="420"/>
      <c r="AA61" s="419"/>
      <c r="AB61" s="419"/>
      <c r="AC61" s="419"/>
      <c r="AD61" s="419"/>
      <c r="AE61" s="420"/>
      <c r="AF61" s="421"/>
    </row>
    <row r="62" spans="1:32" ht="13.5" thickTop="1">
      <c r="A62" s="439"/>
      <c r="B62" s="457"/>
      <c r="C62" s="447"/>
      <c r="D62" s="458"/>
      <c r="E62" s="458"/>
      <c r="F62" s="458"/>
      <c r="G62" s="458"/>
      <c r="H62" s="458"/>
      <c r="I62" s="447"/>
      <c r="J62" s="447"/>
      <c r="K62" s="458"/>
      <c r="L62" s="458"/>
      <c r="M62" s="458"/>
      <c r="N62" s="447"/>
      <c r="O62" s="447"/>
      <c r="P62" s="459"/>
      <c r="Q62" s="271"/>
      <c r="R62" s="271"/>
      <c r="S62" s="271"/>
      <c r="T62" s="113"/>
      <c r="U62" s="113"/>
      <c r="Z62" s="275"/>
      <c r="AE62" s="275"/>
    </row>
    <row r="63" spans="1:32">
      <c r="A63" s="439"/>
      <c r="B63" s="457"/>
      <c r="C63" s="447"/>
      <c r="D63" s="458"/>
      <c r="E63" s="458"/>
      <c r="F63" s="458"/>
      <c r="G63" s="458"/>
      <c r="H63" s="458"/>
      <c r="I63" s="447"/>
      <c r="J63" s="447"/>
      <c r="K63" s="458"/>
      <c r="L63" s="458"/>
      <c r="M63" s="458"/>
      <c r="N63" s="447"/>
      <c r="O63" s="447"/>
      <c r="P63" s="459"/>
      <c r="Q63" s="271"/>
      <c r="R63" s="271"/>
      <c r="S63" s="271"/>
      <c r="T63" s="272"/>
      <c r="U63" s="272"/>
      <c r="V63" s="272"/>
      <c r="W63" s="272"/>
      <c r="X63" s="272"/>
      <c r="Y63" s="272"/>
      <c r="Z63" s="276"/>
      <c r="AA63" s="272"/>
      <c r="AB63" s="272"/>
      <c r="AC63" s="272"/>
      <c r="AD63" s="272"/>
      <c r="AE63" s="276"/>
    </row>
    <row r="64" spans="1:32">
      <c r="A64" s="439"/>
      <c r="B64" s="457"/>
      <c r="C64" s="447"/>
      <c r="D64" s="458"/>
      <c r="E64" s="458"/>
      <c r="F64" s="458"/>
      <c r="G64" s="458"/>
      <c r="H64" s="458"/>
      <c r="I64" s="447"/>
      <c r="J64" s="447"/>
      <c r="K64" s="458"/>
      <c r="L64" s="458"/>
      <c r="M64" s="458"/>
      <c r="N64" s="447"/>
      <c r="O64" s="447"/>
      <c r="P64" s="459"/>
      <c r="Q64" s="271"/>
      <c r="R64" s="271"/>
      <c r="S64" s="271"/>
      <c r="T64" s="113"/>
      <c r="U64" s="113"/>
      <c r="Z64" s="275"/>
      <c r="AE64" s="275"/>
    </row>
    <row r="65" spans="1:32">
      <c r="A65" s="439"/>
      <c r="B65" s="457"/>
      <c r="C65" s="447"/>
      <c r="D65" s="458"/>
      <c r="E65" s="458"/>
      <c r="F65" s="458"/>
      <c r="G65" s="458"/>
      <c r="H65" s="458"/>
      <c r="I65" s="447"/>
      <c r="J65" s="447"/>
      <c r="K65" s="458"/>
      <c r="L65" s="458"/>
      <c r="M65" s="458"/>
      <c r="N65" s="447"/>
      <c r="O65" s="447"/>
      <c r="P65" s="459"/>
      <c r="Q65" s="271"/>
      <c r="R65" s="271"/>
      <c r="S65" s="271"/>
      <c r="T65" s="272"/>
      <c r="U65" s="272"/>
      <c r="V65" s="272"/>
      <c r="W65" s="272"/>
      <c r="X65" s="272"/>
      <c r="Y65" s="272"/>
      <c r="Z65" s="276"/>
      <c r="AA65" s="272"/>
      <c r="AB65" s="272"/>
      <c r="AC65" s="272"/>
      <c r="AD65" s="272"/>
      <c r="AE65" s="276"/>
    </row>
    <row r="66" spans="1:32">
      <c r="A66" s="439"/>
      <c r="B66" s="457"/>
      <c r="C66" s="447"/>
      <c r="D66" s="458"/>
      <c r="E66" s="458"/>
      <c r="F66" s="458"/>
      <c r="G66" s="458"/>
      <c r="H66" s="458"/>
      <c r="I66" s="447"/>
      <c r="J66" s="447"/>
      <c r="K66" s="458"/>
      <c r="L66" s="458"/>
      <c r="M66" s="458"/>
      <c r="N66" s="447"/>
      <c r="O66" s="447"/>
      <c r="P66" s="459"/>
      <c r="Q66" s="271"/>
      <c r="R66" s="271"/>
      <c r="S66" s="271"/>
      <c r="T66" s="113"/>
      <c r="U66" s="113"/>
      <c r="Z66" s="275"/>
      <c r="AE66" s="275"/>
    </row>
    <row r="67" spans="1:32">
      <c r="A67" s="439"/>
      <c r="B67" s="457"/>
      <c r="C67" s="447"/>
      <c r="D67" s="458"/>
      <c r="E67" s="458"/>
      <c r="F67" s="458"/>
      <c r="G67" s="458"/>
      <c r="H67" s="458"/>
      <c r="I67" s="447"/>
      <c r="J67" s="447"/>
      <c r="K67" s="458"/>
      <c r="L67" s="458"/>
      <c r="M67" s="458"/>
      <c r="N67" s="447"/>
      <c r="O67" s="447"/>
      <c r="P67" s="459"/>
      <c r="Q67" s="271"/>
      <c r="R67" s="271"/>
      <c r="S67" s="271"/>
      <c r="T67" s="272"/>
      <c r="U67" s="272"/>
      <c r="V67" s="272"/>
      <c r="W67" s="805"/>
      <c r="X67" s="272"/>
      <c r="Y67" s="272"/>
      <c r="Z67" s="276"/>
      <c r="AA67" s="272"/>
      <c r="AB67" s="272"/>
      <c r="AC67" s="272"/>
      <c r="AD67" s="272"/>
      <c r="AE67" s="276"/>
    </row>
    <row r="68" spans="1:32">
      <c r="A68" s="439"/>
      <c r="B68" s="457"/>
      <c r="C68" s="447"/>
      <c r="D68" s="458"/>
      <c r="E68" s="458"/>
      <c r="F68" s="458"/>
      <c r="G68" s="458"/>
      <c r="H68" s="458"/>
      <c r="I68" s="447"/>
      <c r="J68" s="447"/>
      <c r="K68" s="458"/>
      <c r="L68" s="458"/>
      <c r="M68" s="458"/>
      <c r="N68" s="447"/>
      <c r="O68" s="447"/>
      <c r="P68" s="459"/>
      <c r="Q68" s="271"/>
      <c r="R68" s="271"/>
      <c r="S68" s="271"/>
      <c r="T68" s="113"/>
      <c r="U68" s="113"/>
      <c r="Z68" s="275"/>
      <c r="AE68" s="275"/>
    </row>
    <row r="69" spans="1:32" ht="13.5" thickBot="1">
      <c r="A69" s="439"/>
      <c r="B69" s="457"/>
      <c r="C69" s="447"/>
      <c r="D69" s="458"/>
      <c r="E69" s="458"/>
      <c r="F69" s="458"/>
      <c r="G69" s="458"/>
      <c r="H69" s="458"/>
      <c r="I69" s="447"/>
      <c r="J69" s="447"/>
      <c r="K69" s="458"/>
      <c r="L69" s="458"/>
      <c r="M69" s="458"/>
      <c r="N69" s="447"/>
      <c r="O69" s="447"/>
      <c r="P69" s="459"/>
      <c r="Q69" s="271"/>
      <c r="R69" s="271"/>
      <c r="S69" s="271"/>
      <c r="T69" s="273"/>
      <c r="U69" s="273"/>
      <c r="V69" s="273"/>
      <c r="W69" s="273"/>
      <c r="X69" s="273"/>
      <c r="Y69" s="273"/>
      <c r="Z69" s="277"/>
      <c r="AA69" s="273"/>
      <c r="AB69" s="273"/>
      <c r="AC69" s="273"/>
      <c r="AD69" s="273"/>
      <c r="AE69" s="277"/>
    </row>
    <row r="70" spans="1:32">
      <c r="A70" s="432"/>
      <c r="B70" s="431"/>
      <c r="C70" s="448"/>
      <c r="D70" s="455"/>
      <c r="E70" s="455"/>
      <c r="F70" s="455"/>
      <c r="G70" s="455"/>
      <c r="H70" s="455"/>
      <c r="I70" s="448"/>
      <c r="J70" s="448"/>
      <c r="K70" s="455"/>
      <c r="L70" s="455"/>
      <c r="M70" s="455"/>
      <c r="N70" s="448"/>
      <c r="O70" s="448"/>
      <c r="P70" s="456"/>
      <c r="Q70" s="271"/>
      <c r="R70" s="271"/>
      <c r="S70" s="271"/>
      <c r="T70" s="271"/>
      <c r="U70" s="113"/>
      <c r="Z70" s="275"/>
      <c r="AE70" s="275"/>
    </row>
    <row r="71" spans="1:32">
      <c r="A71" s="439"/>
      <c r="B71" s="466"/>
      <c r="C71" s="467"/>
      <c r="D71" s="468"/>
      <c r="E71" s="468"/>
      <c r="F71" s="468"/>
      <c r="G71" s="468"/>
      <c r="H71" s="468"/>
      <c r="I71" s="467"/>
      <c r="J71" s="467"/>
      <c r="K71" s="468"/>
      <c r="L71" s="468"/>
      <c r="M71" s="468"/>
      <c r="N71" s="467"/>
      <c r="O71" s="467"/>
      <c r="P71" s="469"/>
      <c r="Q71" s="271"/>
      <c r="R71" s="271"/>
      <c r="S71" s="271"/>
      <c r="T71" s="272"/>
      <c r="U71" s="272"/>
      <c r="V71" s="272"/>
      <c r="W71" s="272"/>
      <c r="X71" s="272"/>
      <c r="Y71" s="272"/>
      <c r="Z71" s="276"/>
      <c r="AA71" s="272"/>
      <c r="AB71" s="272"/>
      <c r="AC71" s="272"/>
      <c r="AD71" s="272"/>
      <c r="AE71" s="276"/>
    </row>
    <row r="72" spans="1:32">
      <c r="A72" s="439"/>
      <c r="B72" s="457"/>
      <c r="C72" s="447"/>
      <c r="D72" s="480"/>
      <c r="E72" s="480"/>
      <c r="F72" s="480"/>
      <c r="G72" s="480"/>
      <c r="H72" s="480"/>
      <c r="I72" s="447"/>
      <c r="J72" s="447"/>
      <c r="K72" s="480"/>
      <c r="L72" s="480"/>
      <c r="M72" s="480"/>
      <c r="N72" s="447"/>
      <c r="O72" s="447"/>
      <c r="P72" s="459"/>
      <c r="Q72" s="271"/>
      <c r="R72" s="271"/>
      <c r="S72" s="271"/>
      <c r="T72" s="113"/>
      <c r="U72" s="113"/>
      <c r="Z72" s="275"/>
      <c r="AE72" s="275"/>
    </row>
    <row r="73" spans="1:32">
      <c r="A73" s="439"/>
      <c r="B73" s="457"/>
      <c r="C73" s="447"/>
      <c r="D73" s="458"/>
      <c r="E73" s="458"/>
      <c r="F73" s="458"/>
      <c r="G73" s="458"/>
      <c r="H73" s="458"/>
      <c r="I73" s="447"/>
      <c r="J73" s="447"/>
      <c r="K73" s="458"/>
      <c r="L73" s="458"/>
      <c r="M73" s="458"/>
      <c r="N73" s="447"/>
      <c r="O73" s="447"/>
      <c r="P73" s="459"/>
      <c r="Q73" s="271"/>
      <c r="R73" s="271"/>
      <c r="S73" s="271"/>
      <c r="T73" s="272"/>
      <c r="U73" s="272"/>
      <c r="V73" s="272"/>
      <c r="W73" s="272"/>
      <c r="X73" s="272"/>
      <c r="Y73" s="272"/>
      <c r="Z73" s="276"/>
      <c r="AA73" s="272"/>
      <c r="AB73" s="272"/>
      <c r="AC73" s="272"/>
      <c r="AD73" s="272"/>
      <c r="AE73" s="276"/>
    </row>
    <row r="74" spans="1:32">
      <c r="A74" s="439"/>
      <c r="B74" s="457"/>
      <c r="C74" s="447"/>
      <c r="D74" s="458"/>
      <c r="E74" s="458"/>
      <c r="F74" s="458"/>
      <c r="G74" s="458"/>
      <c r="H74" s="458"/>
      <c r="I74" s="447"/>
      <c r="J74" s="447"/>
      <c r="K74" s="458"/>
      <c r="L74" s="458"/>
      <c r="M74" s="458"/>
      <c r="N74" s="447"/>
      <c r="O74" s="447"/>
      <c r="P74" s="459"/>
      <c r="Q74" s="271"/>
      <c r="R74" s="271"/>
      <c r="S74" s="271"/>
      <c r="T74" s="113"/>
      <c r="U74" s="113"/>
      <c r="Z74" s="275"/>
      <c r="AE74" s="275"/>
    </row>
    <row r="75" spans="1:32" ht="13.5" thickBot="1">
      <c r="A75" s="439"/>
      <c r="B75" s="457"/>
      <c r="C75" s="447"/>
      <c r="D75" s="458"/>
      <c r="E75" s="458"/>
      <c r="F75" s="458"/>
      <c r="G75" s="458"/>
      <c r="H75" s="458"/>
      <c r="I75" s="447"/>
      <c r="J75" s="447"/>
      <c r="K75" s="458"/>
      <c r="L75" s="458"/>
      <c r="M75" s="458"/>
      <c r="N75" s="447"/>
      <c r="O75" s="447"/>
      <c r="P75" s="459"/>
      <c r="Q75" s="271"/>
      <c r="R75" s="271"/>
      <c r="S75" s="271"/>
      <c r="T75" s="272"/>
      <c r="U75" s="272"/>
      <c r="V75" s="272"/>
      <c r="W75" s="272"/>
      <c r="X75" s="272"/>
      <c r="Y75" s="272"/>
      <c r="Z75" s="276"/>
      <c r="AA75" s="272"/>
      <c r="AB75" s="272"/>
      <c r="AC75" s="272"/>
      <c r="AD75" s="272"/>
      <c r="AE75" s="276"/>
    </row>
    <row r="76" spans="1:32" ht="13.5" thickTop="1">
      <c r="A76" s="439"/>
      <c r="B76" s="473"/>
      <c r="C76" s="474"/>
      <c r="D76" s="475"/>
      <c r="E76" s="475"/>
      <c r="F76" s="475"/>
      <c r="G76" s="475"/>
      <c r="H76" s="475"/>
      <c r="I76" s="474"/>
      <c r="J76" s="474"/>
      <c r="K76" s="475"/>
      <c r="L76" s="475"/>
      <c r="M76" s="475"/>
      <c r="N76" s="474"/>
      <c r="O76" s="474"/>
      <c r="P76" s="476"/>
      <c r="Q76" s="408"/>
      <c r="R76" s="408"/>
      <c r="S76" s="408"/>
      <c r="T76" s="417"/>
      <c r="U76" s="417"/>
      <c r="V76" s="417"/>
      <c r="W76" s="417"/>
      <c r="X76" s="417"/>
      <c r="Y76" s="417"/>
      <c r="Z76" s="418"/>
      <c r="AA76" s="417"/>
      <c r="AB76" s="417"/>
      <c r="AC76" s="417"/>
      <c r="AD76" s="417"/>
      <c r="AE76" s="418"/>
      <c r="AF76" s="417"/>
    </row>
    <row r="77" spans="1:32" ht="13.5" thickBot="1">
      <c r="A77" s="439"/>
      <c r="B77" s="473"/>
      <c r="C77" s="474"/>
      <c r="D77" s="475"/>
      <c r="E77" s="475"/>
      <c r="F77" s="475"/>
      <c r="G77" s="475"/>
      <c r="H77" s="475"/>
      <c r="I77" s="474"/>
      <c r="J77" s="474"/>
      <c r="K77" s="475"/>
      <c r="L77" s="475"/>
      <c r="M77" s="475"/>
      <c r="N77" s="474"/>
      <c r="O77" s="474"/>
      <c r="P77" s="476"/>
      <c r="Q77" s="412"/>
      <c r="R77" s="412"/>
      <c r="S77" s="412"/>
      <c r="T77" s="419"/>
      <c r="U77" s="419"/>
      <c r="V77" s="419"/>
      <c r="W77" s="419"/>
      <c r="X77" s="419"/>
      <c r="Y77" s="419"/>
      <c r="Z77" s="420"/>
      <c r="AA77" s="419"/>
      <c r="AB77" s="419"/>
      <c r="AC77" s="419"/>
      <c r="AD77" s="419"/>
      <c r="AE77" s="420"/>
      <c r="AF77" s="421"/>
    </row>
    <row r="78" spans="1:32" ht="13.5" thickTop="1">
      <c r="A78" s="439"/>
      <c r="B78" s="457"/>
      <c r="C78" s="447"/>
      <c r="D78" s="458"/>
      <c r="E78" s="458"/>
      <c r="F78" s="458"/>
      <c r="G78" s="458"/>
      <c r="H78" s="458"/>
      <c r="I78" s="447"/>
      <c r="J78" s="447"/>
      <c r="K78" s="458"/>
      <c r="L78" s="458"/>
      <c r="M78" s="458"/>
      <c r="N78" s="447"/>
      <c r="O78" s="447"/>
      <c r="P78" s="459"/>
      <c r="Q78" s="271"/>
      <c r="R78" s="271"/>
      <c r="S78" s="271"/>
      <c r="T78" s="113"/>
      <c r="U78" s="113"/>
      <c r="Z78" s="275"/>
      <c r="AE78" s="275"/>
    </row>
    <row r="79" spans="1:32">
      <c r="A79" s="439"/>
      <c r="B79" s="457"/>
      <c r="C79" s="447"/>
      <c r="D79" s="458"/>
      <c r="E79" s="458"/>
      <c r="F79" s="458"/>
      <c r="G79" s="458"/>
      <c r="H79" s="458"/>
      <c r="I79" s="447"/>
      <c r="J79" s="447"/>
      <c r="K79" s="458"/>
      <c r="L79" s="458"/>
      <c r="M79" s="458"/>
      <c r="N79" s="447"/>
      <c r="O79" s="447"/>
      <c r="P79" s="459"/>
      <c r="Q79" s="271"/>
      <c r="R79" s="271"/>
      <c r="S79" s="271"/>
      <c r="T79" s="272"/>
      <c r="U79" s="272"/>
      <c r="V79" s="272"/>
      <c r="W79" s="272"/>
      <c r="X79" s="272"/>
      <c r="Y79" s="272"/>
      <c r="Z79" s="276"/>
      <c r="AA79" s="272"/>
      <c r="AB79" s="272"/>
      <c r="AC79" s="272"/>
      <c r="AD79" s="272"/>
      <c r="AE79" s="276"/>
    </row>
    <row r="80" spans="1:32">
      <c r="A80" s="439"/>
      <c r="B80" s="457"/>
      <c r="C80" s="447"/>
      <c r="D80" s="458"/>
      <c r="E80" s="458"/>
      <c r="F80" s="458"/>
      <c r="G80" s="458"/>
      <c r="H80" s="458"/>
      <c r="I80" s="447"/>
      <c r="J80" s="447"/>
      <c r="K80" s="458"/>
      <c r="L80" s="458"/>
      <c r="M80" s="458"/>
      <c r="N80" s="447"/>
      <c r="O80" s="447"/>
      <c r="P80" s="459"/>
      <c r="Q80" s="271"/>
      <c r="R80" s="271"/>
      <c r="S80" s="271"/>
      <c r="T80" s="113"/>
      <c r="U80" s="113"/>
      <c r="Z80" s="275"/>
      <c r="AE80" s="275"/>
    </row>
    <row r="81" spans="1:32">
      <c r="A81" s="439"/>
      <c r="B81" s="457"/>
      <c r="C81" s="447"/>
      <c r="D81" s="458"/>
      <c r="E81" s="458"/>
      <c r="F81" s="458"/>
      <c r="G81" s="458"/>
      <c r="H81" s="458"/>
      <c r="I81" s="447"/>
      <c r="J81" s="447"/>
      <c r="K81" s="458"/>
      <c r="L81" s="458"/>
      <c r="M81" s="458"/>
      <c r="N81" s="447"/>
      <c r="O81" s="447"/>
      <c r="P81" s="459"/>
      <c r="Q81" s="271"/>
      <c r="R81" s="271"/>
      <c r="S81" s="271"/>
      <c r="T81" s="272"/>
      <c r="U81" s="272"/>
      <c r="V81" s="272"/>
      <c r="W81" s="272"/>
      <c r="X81" s="272"/>
      <c r="Y81" s="272"/>
      <c r="Z81" s="276"/>
      <c r="AA81" s="272"/>
      <c r="AB81" s="272"/>
      <c r="AC81" s="272"/>
      <c r="AD81" s="272"/>
      <c r="AE81" s="276"/>
    </row>
    <row r="82" spans="1:32">
      <c r="A82" s="439"/>
      <c r="B82" s="457"/>
      <c r="C82" s="447"/>
      <c r="D82" s="458"/>
      <c r="E82" s="458"/>
      <c r="F82" s="458"/>
      <c r="G82" s="458"/>
      <c r="H82" s="458"/>
      <c r="I82" s="447"/>
      <c r="J82" s="447"/>
      <c r="K82" s="458"/>
      <c r="L82" s="458"/>
      <c r="M82" s="458"/>
      <c r="N82" s="447"/>
      <c r="O82" s="447"/>
      <c r="P82" s="459"/>
      <c r="Q82" s="271"/>
      <c r="R82" s="271"/>
      <c r="S82" s="271"/>
      <c r="T82" s="113"/>
      <c r="U82" s="113"/>
      <c r="Z82" s="275"/>
      <c r="AE82" s="275"/>
    </row>
    <row r="83" spans="1:32" ht="13.5" thickBot="1">
      <c r="A83" s="439"/>
      <c r="B83" s="457"/>
      <c r="C83" s="447"/>
      <c r="D83" s="458"/>
      <c r="E83" s="458"/>
      <c r="F83" s="458"/>
      <c r="G83" s="458"/>
      <c r="H83" s="458"/>
      <c r="I83" s="447"/>
      <c r="J83" s="447"/>
      <c r="K83" s="458"/>
      <c r="L83" s="458"/>
      <c r="M83" s="458"/>
      <c r="N83" s="447"/>
      <c r="O83" s="447"/>
      <c r="P83" s="459"/>
      <c r="Q83" s="271"/>
      <c r="R83" s="271"/>
      <c r="S83" s="271"/>
      <c r="T83" s="272"/>
      <c r="U83" s="272"/>
      <c r="V83" s="272"/>
      <c r="W83" s="272"/>
      <c r="X83" s="272"/>
      <c r="Y83" s="272"/>
      <c r="Z83" s="276"/>
      <c r="AA83" s="272"/>
      <c r="AB83" s="272"/>
      <c r="AC83" s="272"/>
      <c r="AD83" s="272"/>
      <c r="AE83" s="276"/>
    </row>
    <row r="84" spans="1:32" ht="13.5" thickTop="1">
      <c r="A84" s="439"/>
      <c r="B84" s="457"/>
      <c r="C84" s="447"/>
      <c r="D84" s="458"/>
      <c r="E84" s="458"/>
      <c r="F84" s="458"/>
      <c r="G84" s="458"/>
      <c r="H84" s="458"/>
      <c r="I84" s="447"/>
      <c r="J84" s="447"/>
      <c r="K84" s="458"/>
      <c r="L84" s="458"/>
      <c r="M84" s="458"/>
      <c r="N84" s="447"/>
      <c r="O84" s="447"/>
      <c r="P84" s="459"/>
      <c r="Q84" s="408"/>
      <c r="R84" s="408"/>
      <c r="S84" s="408"/>
      <c r="T84" s="417"/>
      <c r="U84" s="417"/>
      <c r="V84" s="417"/>
      <c r="W84" s="417"/>
      <c r="X84" s="417"/>
      <c r="Y84" s="417"/>
      <c r="Z84" s="418"/>
      <c r="AA84" s="417"/>
      <c r="AB84" s="417"/>
      <c r="AC84" s="417"/>
      <c r="AD84" s="417"/>
      <c r="AE84" s="418"/>
      <c r="AF84" s="417"/>
    </row>
    <row r="85" spans="1:32" ht="13.5" thickBot="1">
      <c r="A85" s="439"/>
      <c r="B85" s="457"/>
      <c r="C85" s="447"/>
      <c r="D85" s="458"/>
      <c r="E85" s="458"/>
      <c r="F85" s="458"/>
      <c r="G85" s="458"/>
      <c r="H85" s="458"/>
      <c r="I85" s="447"/>
      <c r="J85" s="447"/>
      <c r="K85" s="458"/>
      <c r="L85" s="458"/>
      <c r="M85" s="458"/>
      <c r="N85" s="447"/>
      <c r="O85" s="447"/>
      <c r="P85" s="459"/>
      <c r="Q85" s="412"/>
      <c r="R85" s="412"/>
      <c r="S85" s="412"/>
      <c r="T85" s="419"/>
      <c r="U85" s="419"/>
      <c r="V85" s="419"/>
      <c r="W85" s="419"/>
      <c r="X85" s="419"/>
      <c r="Y85" s="419"/>
      <c r="Z85" s="420"/>
      <c r="AA85" s="419"/>
      <c r="AB85" s="419"/>
      <c r="AC85" s="419"/>
      <c r="AD85" s="419"/>
      <c r="AE85" s="420"/>
      <c r="AF85" s="421"/>
    </row>
    <row r="86" spans="1:32" ht="13.5" thickTop="1">
      <c r="A86" s="439"/>
      <c r="B86" s="457"/>
      <c r="C86" s="447"/>
      <c r="D86" s="458"/>
      <c r="E86" s="458"/>
      <c r="F86" s="458"/>
      <c r="G86" s="458"/>
      <c r="H86" s="458"/>
      <c r="I86" s="447"/>
      <c r="J86" s="447"/>
      <c r="K86" s="458"/>
      <c r="L86" s="458"/>
      <c r="M86" s="458"/>
      <c r="N86" s="447"/>
      <c r="O86" s="447"/>
      <c r="P86" s="459"/>
      <c r="Q86" s="271"/>
      <c r="R86" s="271"/>
      <c r="S86" s="271"/>
      <c r="T86" s="113"/>
      <c r="U86" s="113"/>
      <c r="Z86" s="275"/>
      <c r="AE86" s="275"/>
    </row>
    <row r="87" spans="1:32">
      <c r="A87" s="439"/>
      <c r="B87" s="457"/>
      <c r="C87" s="447"/>
      <c r="D87" s="458"/>
      <c r="E87" s="458"/>
      <c r="F87" s="458"/>
      <c r="G87" s="458"/>
      <c r="H87" s="458"/>
      <c r="I87" s="447"/>
      <c r="J87" s="447"/>
      <c r="K87" s="458"/>
      <c r="L87" s="458"/>
      <c r="M87" s="458"/>
      <c r="N87" s="447"/>
      <c r="O87" s="447"/>
      <c r="P87" s="459"/>
      <c r="Q87" s="271"/>
      <c r="R87" s="271"/>
      <c r="S87" s="271"/>
      <c r="T87" s="272"/>
      <c r="U87" s="272"/>
      <c r="V87" s="272"/>
      <c r="W87" s="272"/>
      <c r="X87" s="272"/>
      <c r="Y87" s="272"/>
      <c r="Z87" s="276"/>
      <c r="AA87" s="272"/>
      <c r="AB87" s="272"/>
      <c r="AC87" s="272"/>
      <c r="AD87" s="272"/>
      <c r="AE87" s="276"/>
    </row>
    <row r="88" spans="1:32">
      <c r="A88" s="439"/>
      <c r="B88" s="457"/>
      <c r="C88" s="447"/>
      <c r="D88" s="458"/>
      <c r="E88" s="458"/>
      <c r="F88" s="458"/>
      <c r="G88" s="458"/>
      <c r="H88" s="458"/>
      <c r="I88" s="447"/>
      <c r="J88" s="447"/>
      <c r="K88" s="458"/>
      <c r="L88" s="458"/>
      <c r="M88" s="458"/>
      <c r="N88" s="447"/>
      <c r="O88" s="447"/>
      <c r="P88" s="459"/>
      <c r="Q88" s="271"/>
      <c r="R88" s="271"/>
      <c r="S88" s="271"/>
      <c r="T88" s="113"/>
      <c r="U88" s="113"/>
      <c r="Z88" s="275"/>
      <c r="AE88" s="275"/>
    </row>
    <row r="89" spans="1:32">
      <c r="A89" s="439"/>
      <c r="B89" s="457"/>
      <c r="C89" s="447"/>
      <c r="D89" s="458"/>
      <c r="E89" s="458"/>
      <c r="F89" s="458"/>
      <c r="G89" s="458"/>
      <c r="H89" s="458"/>
      <c r="I89" s="447"/>
      <c r="J89" s="447"/>
      <c r="K89" s="458"/>
      <c r="L89" s="458"/>
      <c r="M89" s="458"/>
      <c r="N89" s="447"/>
      <c r="O89" s="447"/>
      <c r="P89" s="459"/>
      <c r="Q89" s="271"/>
      <c r="R89" s="271"/>
      <c r="S89" s="271"/>
      <c r="T89" s="272"/>
      <c r="U89" s="272"/>
      <c r="V89" s="272"/>
      <c r="W89" s="272"/>
      <c r="X89" s="272"/>
      <c r="Y89" s="272"/>
      <c r="Z89" s="276"/>
      <c r="AA89" s="272"/>
      <c r="AB89" s="272"/>
      <c r="AC89" s="272"/>
      <c r="AD89" s="272"/>
      <c r="AE89" s="276"/>
    </row>
    <row r="90" spans="1:32">
      <c r="A90" s="439"/>
      <c r="B90" s="457"/>
      <c r="C90" s="447"/>
      <c r="D90" s="458"/>
      <c r="E90" s="458"/>
      <c r="F90" s="458"/>
      <c r="G90" s="458"/>
      <c r="H90" s="458"/>
      <c r="I90" s="447"/>
      <c r="J90" s="447"/>
      <c r="K90" s="458"/>
      <c r="L90" s="458"/>
      <c r="M90" s="458"/>
      <c r="N90" s="447"/>
      <c r="O90" s="447"/>
      <c r="P90" s="459"/>
      <c r="Q90" s="271"/>
      <c r="R90" s="271"/>
      <c r="S90" s="271"/>
      <c r="T90" s="113"/>
      <c r="U90" s="113"/>
      <c r="Z90" s="275"/>
      <c r="AE90" s="275"/>
    </row>
    <row r="91" spans="1:32" ht="13.5" thickBot="1">
      <c r="A91" s="439"/>
      <c r="B91" s="457"/>
      <c r="C91" s="447"/>
      <c r="D91" s="458"/>
      <c r="E91" s="458"/>
      <c r="F91" s="458"/>
      <c r="G91" s="458"/>
      <c r="H91" s="458"/>
      <c r="I91" s="447"/>
      <c r="J91" s="447"/>
      <c r="K91" s="458"/>
      <c r="L91" s="458"/>
      <c r="M91" s="458"/>
      <c r="N91" s="447"/>
      <c r="O91" s="447"/>
      <c r="P91" s="459"/>
      <c r="Q91" s="271"/>
      <c r="R91" s="271"/>
      <c r="S91" s="271"/>
      <c r="T91" s="272"/>
      <c r="U91" s="272"/>
      <c r="V91" s="272"/>
      <c r="W91" s="272"/>
      <c r="X91" s="272"/>
      <c r="Y91" s="272"/>
      <c r="Z91" s="276"/>
      <c r="AA91" s="272"/>
      <c r="AB91" s="272"/>
      <c r="AC91" s="272"/>
      <c r="AD91" s="272"/>
      <c r="AE91" s="276"/>
    </row>
    <row r="92" spans="1:32" ht="13.5" thickTop="1">
      <c r="A92" s="439"/>
      <c r="B92" s="457"/>
      <c r="C92" s="447"/>
      <c r="D92" s="458"/>
      <c r="E92" s="458"/>
      <c r="F92" s="458"/>
      <c r="G92" s="458"/>
      <c r="H92" s="458"/>
      <c r="I92" s="447"/>
      <c r="J92" s="447"/>
      <c r="K92" s="458"/>
      <c r="L92" s="458"/>
      <c r="M92" s="458"/>
      <c r="N92" s="447"/>
      <c r="O92" s="447"/>
      <c r="P92" s="459"/>
      <c r="Q92" s="408"/>
      <c r="R92" s="408"/>
      <c r="S92" s="408"/>
      <c r="T92" s="417"/>
      <c r="U92" s="417"/>
      <c r="V92" s="417"/>
      <c r="W92" s="417"/>
      <c r="X92" s="417"/>
      <c r="Y92" s="417"/>
      <c r="Z92" s="418"/>
      <c r="AA92" s="417"/>
      <c r="AB92" s="417"/>
      <c r="AC92" s="417"/>
      <c r="AD92" s="417"/>
      <c r="AE92" s="418"/>
      <c r="AF92" s="417"/>
    </row>
    <row r="93" spans="1:32" ht="13.5" thickBot="1">
      <c r="A93" s="439"/>
      <c r="B93" s="457"/>
      <c r="C93" s="447"/>
      <c r="D93" s="458"/>
      <c r="E93" s="458"/>
      <c r="F93" s="458"/>
      <c r="G93" s="458"/>
      <c r="H93" s="458"/>
      <c r="I93" s="447"/>
      <c r="J93" s="447"/>
      <c r="K93" s="458"/>
      <c r="L93" s="458"/>
      <c r="M93" s="458"/>
      <c r="N93" s="447"/>
      <c r="O93" s="447"/>
      <c r="P93" s="459"/>
      <c r="Q93" s="412"/>
      <c r="R93" s="412"/>
      <c r="S93" s="412"/>
      <c r="T93" s="419"/>
      <c r="U93" s="419"/>
      <c r="V93" s="419"/>
      <c r="W93" s="419"/>
      <c r="X93" s="419"/>
      <c r="Y93" s="419"/>
      <c r="Z93" s="420"/>
      <c r="AA93" s="419"/>
      <c r="AB93" s="419"/>
      <c r="AC93" s="419"/>
      <c r="AD93" s="419"/>
      <c r="AE93" s="420"/>
      <c r="AF93" s="421"/>
    </row>
    <row r="94" spans="1:32" ht="13.5" thickTop="1">
      <c r="A94" s="439"/>
      <c r="B94" s="457"/>
      <c r="C94" s="447"/>
      <c r="D94" s="458"/>
      <c r="E94" s="458"/>
      <c r="F94" s="458"/>
      <c r="G94" s="458"/>
      <c r="H94" s="458"/>
      <c r="I94" s="447"/>
      <c r="J94" s="447"/>
      <c r="K94" s="458"/>
      <c r="L94" s="458"/>
      <c r="M94" s="458"/>
      <c r="N94" s="447"/>
      <c r="O94" s="447"/>
      <c r="P94" s="459"/>
      <c r="Q94" s="271"/>
      <c r="R94" s="271"/>
      <c r="S94" s="271"/>
      <c r="T94" s="113"/>
      <c r="U94" s="113"/>
      <c r="Z94" s="275"/>
      <c r="AE94" s="275"/>
    </row>
    <row r="95" spans="1:32">
      <c r="A95" s="439"/>
      <c r="B95" s="457"/>
      <c r="C95" s="447"/>
      <c r="D95" s="458"/>
      <c r="E95" s="458"/>
      <c r="F95" s="458"/>
      <c r="G95" s="458"/>
      <c r="H95" s="458"/>
      <c r="I95" s="447"/>
      <c r="J95" s="447"/>
      <c r="K95" s="458"/>
      <c r="L95" s="458"/>
      <c r="M95" s="458"/>
      <c r="N95" s="447"/>
      <c r="O95" s="447"/>
      <c r="P95" s="459"/>
      <c r="Q95" s="271"/>
      <c r="R95" s="271"/>
      <c r="S95" s="271"/>
      <c r="T95" s="272"/>
      <c r="U95" s="272"/>
      <c r="V95" s="272"/>
      <c r="W95" s="272"/>
      <c r="X95" s="272"/>
      <c r="Y95" s="272"/>
      <c r="Z95" s="276"/>
      <c r="AA95" s="272"/>
      <c r="AB95" s="272"/>
      <c r="AC95" s="272"/>
      <c r="AD95" s="272"/>
      <c r="AE95" s="276"/>
    </row>
    <row r="96" spans="1:32">
      <c r="A96" s="439"/>
      <c r="B96" s="457"/>
      <c r="C96" s="447"/>
      <c r="D96" s="458"/>
      <c r="E96" s="458"/>
      <c r="F96" s="458"/>
      <c r="G96" s="458"/>
      <c r="H96" s="458"/>
      <c r="I96" s="447"/>
      <c r="J96" s="447"/>
      <c r="K96" s="458"/>
      <c r="L96" s="458"/>
      <c r="M96" s="458"/>
      <c r="N96" s="447"/>
      <c r="O96" s="447"/>
      <c r="P96" s="459"/>
      <c r="Q96" s="271"/>
      <c r="R96" s="271"/>
      <c r="S96" s="271"/>
      <c r="T96" s="113"/>
      <c r="U96" s="113"/>
      <c r="Z96" s="275"/>
      <c r="AE96" s="275"/>
    </row>
    <row r="97" spans="1:32">
      <c r="A97" s="439"/>
      <c r="B97" s="457"/>
      <c r="C97" s="447"/>
      <c r="D97" s="458"/>
      <c r="E97" s="458"/>
      <c r="F97" s="458"/>
      <c r="G97" s="458"/>
      <c r="H97" s="458"/>
      <c r="I97" s="447"/>
      <c r="J97" s="447"/>
      <c r="K97" s="458"/>
      <c r="L97" s="458"/>
      <c r="M97" s="458"/>
      <c r="N97" s="447"/>
      <c r="O97" s="447"/>
      <c r="P97" s="459"/>
      <c r="Q97" s="271"/>
      <c r="R97" s="271"/>
      <c r="S97" s="271"/>
      <c r="T97" s="272"/>
      <c r="U97" s="272"/>
      <c r="V97" s="272"/>
      <c r="W97" s="272"/>
      <c r="X97" s="272"/>
      <c r="Y97" s="272"/>
      <c r="Z97" s="276"/>
      <c r="AA97" s="272"/>
      <c r="AB97" s="272"/>
      <c r="AC97" s="272"/>
      <c r="AD97" s="272"/>
      <c r="AE97" s="276"/>
    </row>
    <row r="98" spans="1:32">
      <c r="A98" s="439"/>
      <c r="B98" s="457"/>
      <c r="C98" s="447"/>
      <c r="D98" s="458"/>
      <c r="E98" s="458"/>
      <c r="F98" s="458"/>
      <c r="G98" s="458"/>
      <c r="H98" s="458"/>
      <c r="I98" s="447"/>
      <c r="J98" s="447"/>
      <c r="K98" s="458"/>
      <c r="L98" s="458"/>
      <c r="M98" s="458"/>
      <c r="N98" s="447"/>
      <c r="O98" s="447"/>
      <c r="P98" s="459"/>
      <c r="Q98" s="271"/>
      <c r="R98" s="271"/>
      <c r="S98" s="271"/>
      <c r="T98" s="113"/>
      <c r="U98" s="113"/>
      <c r="Z98" s="275"/>
      <c r="AE98" s="275"/>
    </row>
    <row r="99" spans="1:32">
      <c r="A99" s="439"/>
      <c r="B99" s="457"/>
      <c r="C99" s="447"/>
      <c r="D99" s="458"/>
      <c r="E99" s="458"/>
      <c r="F99" s="458"/>
      <c r="G99" s="458"/>
      <c r="H99" s="458"/>
      <c r="I99" s="447"/>
      <c r="J99" s="447"/>
      <c r="K99" s="458"/>
      <c r="L99" s="458"/>
      <c r="M99" s="458"/>
      <c r="N99" s="447"/>
      <c r="O99" s="447"/>
      <c r="P99" s="459"/>
      <c r="Q99" s="271"/>
      <c r="R99" s="271"/>
      <c r="S99" s="271"/>
      <c r="T99" s="272"/>
      <c r="U99" s="272"/>
      <c r="V99" s="272"/>
      <c r="W99" s="272"/>
      <c r="X99" s="272"/>
      <c r="Y99" s="272"/>
      <c r="Z99" s="276"/>
      <c r="AA99" s="272"/>
      <c r="AB99" s="272"/>
      <c r="AC99" s="272"/>
      <c r="AD99" s="272"/>
      <c r="AE99" s="276"/>
    </row>
    <row r="100" spans="1:32">
      <c r="A100" s="439"/>
      <c r="B100" s="457"/>
      <c r="C100" s="447"/>
      <c r="D100" s="458"/>
      <c r="E100" s="458"/>
      <c r="F100" s="458"/>
      <c r="G100" s="458"/>
      <c r="H100" s="458"/>
      <c r="I100" s="447"/>
      <c r="J100" s="447"/>
      <c r="K100" s="458"/>
      <c r="L100" s="458"/>
      <c r="M100" s="458"/>
      <c r="N100" s="447"/>
      <c r="O100" s="447"/>
      <c r="P100" s="459"/>
      <c r="Q100" s="271"/>
      <c r="R100" s="271"/>
      <c r="S100" s="271"/>
      <c r="T100" s="113"/>
      <c r="U100" s="113"/>
      <c r="Z100" s="275"/>
      <c r="AE100" s="275"/>
    </row>
    <row r="101" spans="1:32" ht="13.5" thickBot="1">
      <c r="A101" s="439"/>
      <c r="B101" s="457"/>
      <c r="C101" s="447"/>
      <c r="D101" s="458"/>
      <c r="E101" s="458"/>
      <c r="F101" s="458"/>
      <c r="G101" s="458"/>
      <c r="H101" s="458"/>
      <c r="I101" s="447"/>
      <c r="J101" s="447"/>
      <c r="K101" s="458"/>
      <c r="L101" s="458"/>
      <c r="M101" s="458"/>
      <c r="N101" s="447"/>
      <c r="O101" s="447"/>
      <c r="P101" s="459"/>
      <c r="Q101" s="271"/>
      <c r="R101" s="271"/>
      <c r="S101" s="271"/>
      <c r="T101" s="273"/>
      <c r="U101" s="273"/>
      <c r="V101" s="273"/>
      <c r="W101" s="273"/>
      <c r="X101" s="273"/>
      <c r="Y101" s="273"/>
      <c r="Z101" s="277"/>
      <c r="AA101" s="273"/>
      <c r="AB101" s="273"/>
      <c r="AC101" s="273"/>
      <c r="AD101" s="273"/>
      <c r="AE101" s="277"/>
    </row>
    <row r="102" spans="1:32">
      <c r="A102" s="432"/>
      <c r="B102" s="431"/>
      <c r="C102" s="448"/>
      <c r="D102" s="455"/>
      <c r="E102" s="455"/>
      <c r="F102" s="455"/>
      <c r="G102" s="455"/>
      <c r="H102" s="455"/>
      <c r="I102" s="448"/>
      <c r="J102" s="448"/>
      <c r="K102" s="455"/>
      <c r="L102" s="455"/>
      <c r="M102" s="455"/>
      <c r="N102" s="448"/>
      <c r="O102" s="448"/>
      <c r="P102" s="456"/>
      <c r="Q102" s="271"/>
      <c r="R102" s="271"/>
      <c r="S102" s="271"/>
      <c r="T102" s="271"/>
      <c r="U102" s="113"/>
      <c r="Z102" s="275"/>
      <c r="AE102" s="275"/>
    </row>
    <row r="103" spans="1:32">
      <c r="A103" s="439"/>
      <c r="B103" s="466"/>
      <c r="C103" s="467"/>
      <c r="D103" s="468"/>
      <c r="E103" s="468"/>
      <c r="F103" s="468"/>
      <c r="G103" s="468"/>
      <c r="H103" s="468"/>
      <c r="I103" s="467"/>
      <c r="J103" s="467"/>
      <c r="K103" s="468"/>
      <c r="L103" s="468"/>
      <c r="M103" s="468"/>
      <c r="N103" s="467"/>
      <c r="O103" s="467"/>
      <c r="P103" s="469"/>
      <c r="Q103" s="271"/>
      <c r="R103" s="271"/>
      <c r="S103" s="271"/>
      <c r="T103" s="272"/>
      <c r="U103" s="272"/>
      <c r="V103" s="272"/>
      <c r="W103" s="272"/>
      <c r="X103" s="272"/>
      <c r="Y103" s="272"/>
      <c r="Z103" s="276"/>
      <c r="AA103" s="272"/>
      <c r="AB103" s="272"/>
      <c r="AC103" s="272"/>
      <c r="AD103" s="272"/>
      <c r="AE103" s="276"/>
    </row>
    <row r="104" spans="1:32">
      <c r="A104" s="439"/>
      <c r="B104" s="457"/>
      <c r="C104" s="447"/>
      <c r="D104" s="480"/>
      <c r="E104" s="480"/>
      <c r="F104" s="480"/>
      <c r="G104" s="480"/>
      <c r="H104" s="480"/>
      <c r="I104" s="447"/>
      <c r="J104" s="447"/>
      <c r="K104" s="480"/>
      <c r="L104" s="480"/>
      <c r="M104" s="480"/>
      <c r="N104" s="447"/>
      <c r="O104" s="447"/>
      <c r="P104" s="459"/>
      <c r="Q104" s="271"/>
      <c r="R104" s="271"/>
      <c r="S104" s="271"/>
      <c r="T104" s="113"/>
      <c r="U104" s="113"/>
      <c r="Z104" s="275"/>
      <c r="AE104" s="275"/>
    </row>
    <row r="105" spans="1:32">
      <c r="A105" s="439"/>
      <c r="B105" s="457"/>
      <c r="C105" s="447"/>
      <c r="D105" s="458"/>
      <c r="E105" s="458"/>
      <c r="F105" s="458"/>
      <c r="G105" s="458"/>
      <c r="H105" s="458"/>
      <c r="I105" s="447"/>
      <c r="J105" s="447"/>
      <c r="K105" s="458"/>
      <c r="L105" s="458"/>
      <c r="M105" s="458"/>
      <c r="N105" s="447"/>
      <c r="O105" s="447"/>
      <c r="P105" s="459"/>
      <c r="Q105" s="271"/>
      <c r="R105" s="271"/>
      <c r="S105" s="271"/>
      <c r="T105" s="272"/>
      <c r="U105" s="272"/>
      <c r="V105" s="272"/>
      <c r="W105" s="272"/>
      <c r="X105" s="272"/>
      <c r="Y105" s="272"/>
      <c r="Z105" s="276"/>
      <c r="AA105" s="272"/>
      <c r="AB105" s="272"/>
      <c r="AC105" s="272"/>
      <c r="AD105" s="272"/>
      <c r="AE105" s="276"/>
    </row>
    <row r="106" spans="1:32">
      <c r="A106" s="439"/>
      <c r="B106" s="457"/>
      <c r="C106" s="447"/>
      <c r="D106" s="458"/>
      <c r="E106" s="458"/>
      <c r="F106" s="458"/>
      <c r="G106" s="458"/>
      <c r="H106" s="458"/>
      <c r="I106" s="447"/>
      <c r="J106" s="447"/>
      <c r="K106" s="458"/>
      <c r="L106" s="458"/>
      <c r="M106" s="458"/>
      <c r="N106" s="447"/>
      <c r="O106" s="447"/>
      <c r="P106" s="459"/>
      <c r="Q106" s="271"/>
      <c r="R106" s="271"/>
      <c r="S106" s="271"/>
      <c r="T106" s="113"/>
      <c r="U106" s="113"/>
      <c r="Z106" s="275"/>
      <c r="AE106" s="275"/>
    </row>
    <row r="107" spans="1:32" ht="13.5" thickBot="1">
      <c r="A107" s="439"/>
      <c r="B107" s="457"/>
      <c r="C107" s="447"/>
      <c r="D107" s="458"/>
      <c r="E107" s="458"/>
      <c r="F107" s="458"/>
      <c r="G107" s="458"/>
      <c r="H107" s="458"/>
      <c r="I107" s="447"/>
      <c r="J107" s="447"/>
      <c r="K107" s="458"/>
      <c r="L107" s="458"/>
      <c r="M107" s="458"/>
      <c r="N107" s="447"/>
      <c r="O107" s="447"/>
      <c r="P107" s="459"/>
      <c r="Q107" s="271"/>
      <c r="R107" s="271"/>
      <c r="S107" s="271"/>
      <c r="T107" s="272"/>
      <c r="U107" s="272"/>
      <c r="V107" s="272"/>
      <c r="W107" s="272"/>
      <c r="X107" s="272"/>
      <c r="Y107" s="272"/>
      <c r="Z107" s="276"/>
      <c r="AA107" s="272"/>
      <c r="AB107" s="272"/>
      <c r="AC107" s="272"/>
      <c r="AD107" s="272"/>
      <c r="AE107" s="276"/>
    </row>
    <row r="108" spans="1:32" ht="13.5" thickTop="1">
      <c r="A108" s="439"/>
      <c r="B108" s="473"/>
      <c r="C108" s="474"/>
      <c r="D108" s="475"/>
      <c r="E108" s="475"/>
      <c r="F108" s="475"/>
      <c r="G108" s="475"/>
      <c r="H108" s="475"/>
      <c r="I108" s="474"/>
      <c r="J108" s="474"/>
      <c r="K108" s="475"/>
      <c r="L108" s="475"/>
      <c r="M108" s="475"/>
      <c r="N108" s="474"/>
      <c r="O108" s="474"/>
      <c r="P108" s="476"/>
      <c r="Q108" s="408"/>
      <c r="R108" s="408"/>
      <c r="S108" s="408"/>
      <c r="T108" s="417"/>
      <c r="U108" s="417"/>
      <c r="V108" s="417"/>
      <c r="W108" s="417"/>
      <c r="X108" s="417"/>
      <c r="Y108" s="417"/>
      <c r="Z108" s="418"/>
      <c r="AA108" s="417"/>
      <c r="AB108" s="417"/>
      <c r="AC108" s="417"/>
      <c r="AD108" s="417"/>
      <c r="AE108" s="418"/>
      <c r="AF108" s="417"/>
    </row>
    <row r="109" spans="1:32" ht="13.5" thickBot="1">
      <c r="A109" s="439"/>
      <c r="B109" s="473"/>
      <c r="C109" s="474"/>
      <c r="D109" s="475"/>
      <c r="E109" s="475"/>
      <c r="F109" s="475"/>
      <c r="G109" s="475"/>
      <c r="H109" s="475"/>
      <c r="I109" s="474"/>
      <c r="J109" s="474"/>
      <c r="K109" s="475"/>
      <c r="L109" s="475"/>
      <c r="M109" s="475"/>
      <c r="N109" s="474"/>
      <c r="O109" s="474"/>
      <c r="P109" s="476"/>
      <c r="Q109" s="412"/>
      <c r="R109" s="412"/>
      <c r="S109" s="412"/>
      <c r="T109" s="419"/>
      <c r="U109" s="419"/>
      <c r="V109" s="419"/>
      <c r="W109" s="419"/>
      <c r="X109" s="419"/>
      <c r="Y109" s="419"/>
      <c r="Z109" s="420"/>
      <c r="AA109" s="419"/>
      <c r="AB109" s="419"/>
      <c r="AC109" s="419"/>
      <c r="AD109" s="419"/>
      <c r="AE109" s="420"/>
      <c r="AF109" s="421"/>
    </row>
    <row r="110" spans="1:32" ht="13.5" thickTop="1">
      <c r="A110" s="439"/>
      <c r="B110" s="457"/>
      <c r="C110" s="447"/>
      <c r="D110" s="458"/>
      <c r="E110" s="458"/>
      <c r="F110" s="458"/>
      <c r="G110" s="458"/>
      <c r="H110" s="458"/>
      <c r="I110" s="447"/>
      <c r="J110" s="447"/>
      <c r="K110" s="458"/>
      <c r="L110" s="458"/>
      <c r="M110" s="458"/>
      <c r="N110" s="447"/>
      <c r="O110" s="447"/>
      <c r="P110" s="459"/>
      <c r="Q110" s="271"/>
      <c r="R110" s="271"/>
      <c r="S110" s="271"/>
      <c r="T110" s="113"/>
      <c r="U110" s="113"/>
      <c r="Z110" s="275"/>
      <c r="AE110" s="275"/>
    </row>
    <row r="111" spans="1:32">
      <c r="A111" s="439"/>
      <c r="B111" s="457"/>
      <c r="C111" s="447"/>
      <c r="D111" s="458"/>
      <c r="E111" s="458"/>
      <c r="F111" s="458"/>
      <c r="G111" s="458"/>
      <c r="H111" s="458"/>
      <c r="I111" s="447"/>
      <c r="J111" s="447"/>
      <c r="K111" s="458"/>
      <c r="L111" s="458"/>
      <c r="M111" s="458"/>
      <c r="N111" s="447"/>
      <c r="O111" s="447"/>
      <c r="P111" s="459"/>
      <c r="Q111" s="271"/>
      <c r="R111" s="271"/>
      <c r="S111" s="271"/>
      <c r="T111" s="272"/>
      <c r="U111" s="272"/>
      <c r="V111" s="272"/>
      <c r="W111" s="272"/>
      <c r="X111" s="272"/>
      <c r="Y111" s="272"/>
      <c r="Z111" s="276"/>
      <c r="AA111" s="272"/>
      <c r="AB111" s="272"/>
      <c r="AC111" s="272"/>
      <c r="AD111" s="272"/>
      <c r="AE111" s="276"/>
    </row>
    <row r="112" spans="1:32">
      <c r="A112" s="439"/>
      <c r="B112" s="457"/>
      <c r="C112" s="447"/>
      <c r="D112" s="458"/>
      <c r="E112" s="458"/>
      <c r="F112" s="458"/>
      <c r="G112" s="458"/>
      <c r="H112" s="458"/>
      <c r="I112" s="447"/>
      <c r="J112" s="447"/>
      <c r="K112" s="458"/>
      <c r="L112" s="458"/>
      <c r="M112" s="458"/>
      <c r="N112" s="447"/>
      <c r="O112" s="447"/>
      <c r="P112" s="459"/>
      <c r="Q112" s="271"/>
      <c r="R112" s="271"/>
      <c r="S112" s="271"/>
      <c r="T112" s="113"/>
      <c r="U112" s="113"/>
      <c r="Z112" s="275"/>
      <c r="AE112" s="275"/>
    </row>
    <row r="113" spans="1:32">
      <c r="A113" s="439"/>
      <c r="B113" s="457"/>
      <c r="C113" s="447"/>
      <c r="D113" s="458"/>
      <c r="E113" s="458"/>
      <c r="F113" s="458"/>
      <c r="G113" s="458"/>
      <c r="H113" s="458"/>
      <c r="I113" s="447"/>
      <c r="J113" s="447"/>
      <c r="K113" s="458"/>
      <c r="L113" s="458"/>
      <c r="M113" s="458"/>
      <c r="N113" s="447"/>
      <c r="O113" s="447"/>
      <c r="P113" s="459"/>
      <c r="Q113" s="271"/>
      <c r="R113" s="271"/>
      <c r="S113" s="271"/>
      <c r="T113" s="272"/>
      <c r="U113" s="272"/>
      <c r="V113" s="272"/>
      <c r="W113" s="272"/>
      <c r="X113" s="272"/>
      <c r="Y113" s="272"/>
      <c r="Z113" s="276"/>
      <c r="AA113" s="272"/>
      <c r="AB113" s="272"/>
      <c r="AC113" s="272"/>
      <c r="AD113" s="272"/>
      <c r="AE113" s="276"/>
    </row>
    <row r="114" spans="1:32">
      <c r="A114" s="439"/>
      <c r="B114" s="457"/>
      <c r="C114" s="447"/>
      <c r="D114" s="458"/>
      <c r="E114" s="458"/>
      <c r="F114" s="458"/>
      <c r="G114" s="458"/>
      <c r="H114" s="458"/>
      <c r="I114" s="447"/>
      <c r="J114" s="447"/>
      <c r="K114" s="458"/>
      <c r="L114" s="458"/>
      <c r="M114" s="458"/>
      <c r="N114" s="447"/>
      <c r="O114" s="447"/>
      <c r="P114" s="459"/>
      <c r="Q114" s="271"/>
      <c r="R114" s="271"/>
      <c r="S114" s="271"/>
      <c r="T114" s="113"/>
      <c r="U114" s="113"/>
      <c r="Z114" s="275"/>
      <c r="AE114" s="275"/>
    </row>
    <row r="115" spans="1:32" ht="13.5" thickBot="1">
      <c r="A115" s="439"/>
      <c r="B115" s="457"/>
      <c r="C115" s="447"/>
      <c r="D115" s="458"/>
      <c r="E115" s="458"/>
      <c r="F115" s="458"/>
      <c r="G115" s="458"/>
      <c r="H115" s="458"/>
      <c r="I115" s="447"/>
      <c r="J115" s="447"/>
      <c r="K115" s="458"/>
      <c r="L115" s="458"/>
      <c r="M115" s="458"/>
      <c r="N115" s="447"/>
      <c r="O115" s="447"/>
      <c r="P115" s="459"/>
      <c r="Q115" s="271"/>
      <c r="R115" s="271"/>
      <c r="S115" s="271"/>
      <c r="T115" s="805"/>
      <c r="U115" s="272"/>
      <c r="V115" s="805"/>
      <c r="W115" s="272"/>
      <c r="X115" s="272"/>
      <c r="Y115" s="272"/>
      <c r="Z115" s="809"/>
      <c r="AA115" s="805"/>
      <c r="AB115" s="272"/>
      <c r="AC115" s="272"/>
      <c r="AD115" s="272"/>
      <c r="AE115" s="498"/>
      <c r="AF115" s="274"/>
    </row>
    <row r="116" spans="1:32" ht="13.5" thickTop="1">
      <c r="A116" s="439"/>
      <c r="B116" s="457"/>
      <c r="C116" s="447"/>
      <c r="D116" s="458"/>
      <c r="E116" s="458"/>
      <c r="F116" s="458"/>
      <c r="G116" s="458"/>
      <c r="H116" s="458"/>
      <c r="I116" s="447"/>
      <c r="J116" s="447"/>
      <c r="K116" s="458"/>
      <c r="L116" s="458"/>
      <c r="M116" s="458"/>
      <c r="N116" s="447"/>
      <c r="O116" s="447"/>
      <c r="P116" s="459"/>
      <c r="Q116" s="408"/>
      <c r="R116" s="408"/>
      <c r="S116" s="408"/>
      <c r="T116" s="417"/>
      <c r="U116" s="417"/>
      <c r="V116" s="417"/>
      <c r="W116" s="417"/>
      <c r="X116" s="417"/>
      <c r="Y116" s="417"/>
      <c r="Z116" s="418"/>
      <c r="AA116" s="417"/>
      <c r="AB116" s="417"/>
      <c r="AC116" s="417"/>
      <c r="AD116" s="417"/>
      <c r="AE116" s="418"/>
      <c r="AF116" s="417"/>
    </row>
    <row r="117" spans="1:32" ht="13.5" thickBot="1">
      <c r="A117" s="439"/>
      <c r="B117" s="457"/>
      <c r="C117" s="447"/>
      <c r="D117" s="458"/>
      <c r="E117" s="458"/>
      <c r="F117" s="458"/>
      <c r="G117" s="458"/>
      <c r="H117" s="458"/>
      <c r="I117" s="447"/>
      <c r="J117" s="447"/>
      <c r="K117" s="458"/>
      <c r="L117" s="458"/>
      <c r="M117" s="458"/>
      <c r="N117" s="447"/>
      <c r="O117" s="447"/>
      <c r="P117" s="459"/>
      <c r="Q117" s="412"/>
      <c r="R117" s="412"/>
      <c r="S117" s="412"/>
      <c r="T117" s="419"/>
      <c r="U117" s="419"/>
      <c r="V117" s="419"/>
      <c r="W117" s="419"/>
      <c r="X117" s="419"/>
      <c r="Y117" s="419"/>
      <c r="Z117" s="420"/>
      <c r="AA117" s="419"/>
      <c r="AB117" s="419"/>
      <c r="AC117" s="419"/>
      <c r="AD117" s="419"/>
      <c r="AE117" s="420"/>
      <c r="AF117" s="421"/>
    </row>
    <row r="118" spans="1:32" ht="13.5" thickTop="1">
      <c r="A118" s="439"/>
      <c r="B118" s="457"/>
      <c r="C118" s="447"/>
      <c r="D118" s="458"/>
      <c r="E118" s="458"/>
      <c r="F118" s="458"/>
      <c r="G118" s="458"/>
      <c r="H118" s="458"/>
      <c r="I118" s="447"/>
      <c r="J118" s="447"/>
      <c r="K118" s="458"/>
      <c r="L118" s="458"/>
      <c r="M118" s="458"/>
      <c r="N118" s="447"/>
      <c r="O118" s="447"/>
      <c r="P118" s="459"/>
      <c r="Q118" s="271"/>
      <c r="R118" s="271"/>
      <c r="S118" s="271"/>
      <c r="T118" s="113"/>
      <c r="U118" s="113"/>
      <c r="Z118" s="275"/>
      <c r="AE118" s="275"/>
    </row>
    <row r="119" spans="1:32">
      <c r="A119" s="439"/>
      <c r="B119" s="457"/>
      <c r="C119" s="447"/>
      <c r="D119" s="458"/>
      <c r="E119" s="458"/>
      <c r="F119" s="458"/>
      <c r="G119" s="458"/>
      <c r="H119" s="458"/>
      <c r="I119" s="447"/>
      <c r="J119" s="447"/>
      <c r="K119" s="458"/>
      <c r="L119" s="458"/>
      <c r="M119" s="458"/>
      <c r="N119" s="447"/>
      <c r="O119" s="447"/>
      <c r="P119" s="459"/>
      <c r="Q119" s="271"/>
      <c r="R119" s="271"/>
      <c r="S119" s="271"/>
      <c r="T119" s="272"/>
      <c r="U119" s="272"/>
      <c r="V119" s="272"/>
      <c r="W119" s="272"/>
      <c r="X119" s="272"/>
      <c r="Y119" s="272"/>
      <c r="Z119" s="276"/>
      <c r="AA119" s="272"/>
      <c r="AB119" s="272"/>
      <c r="AC119" s="272"/>
      <c r="AD119" s="272"/>
      <c r="AE119" s="276"/>
    </row>
    <row r="120" spans="1:32">
      <c r="A120" s="439"/>
      <c r="B120" s="457"/>
      <c r="C120" s="447"/>
      <c r="D120" s="458"/>
      <c r="E120" s="458"/>
      <c r="F120" s="458"/>
      <c r="G120" s="458"/>
      <c r="H120" s="458"/>
      <c r="I120" s="447"/>
      <c r="J120" s="447"/>
      <c r="K120" s="458"/>
      <c r="L120" s="458"/>
      <c r="M120" s="458"/>
      <c r="N120" s="447"/>
      <c r="O120" s="447"/>
      <c r="P120" s="459"/>
      <c r="Q120" s="271"/>
      <c r="R120" s="271"/>
      <c r="S120" s="271"/>
      <c r="T120" s="113"/>
      <c r="U120" s="113"/>
      <c r="Z120" s="275"/>
      <c r="AE120" s="275"/>
    </row>
    <row r="121" spans="1:32">
      <c r="A121" s="439"/>
      <c r="B121" s="457"/>
      <c r="C121" s="447"/>
      <c r="D121" s="458"/>
      <c r="E121" s="458"/>
      <c r="F121" s="458"/>
      <c r="G121" s="458"/>
      <c r="H121" s="458"/>
      <c r="I121" s="447"/>
      <c r="J121" s="447"/>
      <c r="K121" s="458"/>
      <c r="L121" s="458"/>
      <c r="M121" s="458"/>
      <c r="N121" s="447"/>
      <c r="O121" s="447"/>
      <c r="P121" s="459"/>
      <c r="Q121" s="271"/>
      <c r="R121" s="271"/>
      <c r="S121" s="271"/>
      <c r="T121" s="272"/>
      <c r="U121" s="272"/>
      <c r="V121" s="272"/>
      <c r="W121" s="272"/>
      <c r="X121" s="272"/>
      <c r="Y121" s="805"/>
      <c r="Z121" s="276"/>
      <c r="AA121" s="272"/>
      <c r="AB121" s="272"/>
      <c r="AC121" s="272"/>
      <c r="AD121" s="272"/>
      <c r="AE121" s="276"/>
    </row>
    <row r="122" spans="1:32">
      <c r="A122" s="439"/>
      <c r="B122" s="457"/>
      <c r="C122" s="447"/>
      <c r="D122" s="458"/>
      <c r="E122" s="458"/>
      <c r="F122" s="458"/>
      <c r="G122" s="458"/>
      <c r="H122" s="458"/>
      <c r="I122" s="447"/>
      <c r="J122" s="447"/>
      <c r="K122" s="458"/>
      <c r="L122" s="458"/>
      <c r="M122" s="458"/>
      <c r="N122" s="447"/>
      <c r="O122" s="447"/>
      <c r="P122" s="459"/>
      <c r="Q122" s="271"/>
      <c r="R122" s="271"/>
      <c r="S122" s="271"/>
      <c r="T122" s="113"/>
      <c r="U122" s="113"/>
      <c r="Z122" s="275"/>
      <c r="AE122" s="275"/>
    </row>
    <row r="123" spans="1:32" ht="13.5" thickBot="1">
      <c r="A123" s="439"/>
      <c r="B123" s="457"/>
      <c r="C123" s="447"/>
      <c r="D123" s="458"/>
      <c r="E123" s="458"/>
      <c r="F123" s="458"/>
      <c r="G123" s="458"/>
      <c r="H123" s="458"/>
      <c r="I123" s="447"/>
      <c r="J123" s="447"/>
      <c r="K123" s="458"/>
      <c r="L123" s="458"/>
      <c r="M123" s="458"/>
      <c r="N123" s="447"/>
      <c r="O123" s="447"/>
      <c r="P123" s="459"/>
      <c r="Q123" s="271"/>
      <c r="R123" s="271"/>
      <c r="S123" s="271"/>
      <c r="T123" s="272"/>
      <c r="U123" s="272"/>
      <c r="V123" s="805"/>
      <c r="W123" s="272"/>
      <c r="X123" s="272"/>
      <c r="Y123" s="272"/>
      <c r="Z123" s="276"/>
      <c r="AA123" s="272"/>
      <c r="AB123" s="272"/>
      <c r="AC123" s="272"/>
      <c r="AD123" s="272"/>
      <c r="AE123" s="276"/>
    </row>
    <row r="124" spans="1:32" ht="13.5" thickTop="1">
      <c r="A124" s="439"/>
      <c r="B124" s="457"/>
      <c r="C124" s="447"/>
      <c r="D124" s="458"/>
      <c r="E124" s="458"/>
      <c r="F124" s="458"/>
      <c r="G124" s="458"/>
      <c r="H124" s="458"/>
      <c r="I124" s="447"/>
      <c r="J124" s="447"/>
      <c r="K124" s="458"/>
      <c r="L124" s="458"/>
      <c r="M124" s="458"/>
      <c r="N124" s="447"/>
      <c r="O124" s="447"/>
      <c r="P124" s="459"/>
      <c r="Q124" s="408"/>
      <c r="R124" s="408"/>
      <c r="S124" s="408"/>
      <c r="T124" s="417"/>
      <c r="U124" s="417"/>
      <c r="V124" s="417"/>
      <c r="W124" s="417"/>
      <c r="X124" s="417"/>
      <c r="Y124" s="417"/>
      <c r="Z124" s="418"/>
      <c r="AA124" s="417"/>
      <c r="AB124" s="417"/>
      <c r="AC124" s="417"/>
      <c r="AD124" s="417"/>
      <c r="AE124" s="418"/>
      <c r="AF124" s="417"/>
    </row>
    <row r="125" spans="1:32" ht="13.5" thickBot="1">
      <c r="A125" s="439"/>
      <c r="B125" s="457"/>
      <c r="C125" s="447"/>
      <c r="D125" s="458"/>
      <c r="E125" s="458"/>
      <c r="F125" s="458"/>
      <c r="G125" s="458"/>
      <c r="H125" s="458"/>
      <c r="I125" s="447"/>
      <c r="J125" s="447"/>
      <c r="K125" s="458"/>
      <c r="L125" s="458"/>
      <c r="M125" s="458"/>
      <c r="N125" s="447"/>
      <c r="O125" s="447"/>
      <c r="P125" s="459"/>
      <c r="Q125" s="412"/>
      <c r="R125" s="412"/>
      <c r="S125" s="412"/>
      <c r="T125" s="419"/>
      <c r="U125" s="419"/>
      <c r="V125" s="419"/>
      <c r="W125" s="419"/>
      <c r="X125" s="419"/>
      <c r="Y125" s="419"/>
      <c r="Z125" s="420"/>
      <c r="AA125" s="419"/>
      <c r="AB125" s="419"/>
      <c r="AC125" s="419"/>
      <c r="AD125" s="419"/>
      <c r="AE125" s="420"/>
      <c r="AF125" s="421"/>
    </row>
    <row r="126" spans="1:32" ht="13.5" thickTop="1">
      <c r="A126" s="439"/>
      <c r="B126" s="457"/>
      <c r="C126" s="447"/>
      <c r="D126" s="458"/>
      <c r="E126" s="458"/>
      <c r="F126" s="458"/>
      <c r="G126" s="458"/>
      <c r="H126" s="458"/>
      <c r="I126" s="447"/>
      <c r="J126" s="447"/>
      <c r="K126" s="458"/>
      <c r="L126" s="458"/>
      <c r="M126" s="458"/>
      <c r="N126" s="447"/>
      <c r="O126" s="447"/>
      <c r="P126" s="459"/>
      <c r="Q126" s="271"/>
      <c r="R126" s="271"/>
      <c r="S126" s="271"/>
      <c r="T126" s="113"/>
      <c r="U126" s="113"/>
      <c r="Z126" s="275"/>
      <c r="AE126" s="275"/>
    </row>
    <row r="127" spans="1:32">
      <c r="A127" s="439"/>
      <c r="B127" s="457"/>
      <c r="C127" s="447"/>
      <c r="D127" s="458"/>
      <c r="E127" s="458"/>
      <c r="F127" s="458"/>
      <c r="G127" s="458"/>
      <c r="H127" s="458"/>
      <c r="I127" s="447"/>
      <c r="J127" s="447"/>
      <c r="K127" s="458"/>
      <c r="L127" s="458"/>
      <c r="M127" s="458"/>
      <c r="N127" s="447"/>
      <c r="O127" s="447"/>
      <c r="P127" s="459"/>
      <c r="Q127" s="271"/>
      <c r="R127" s="271"/>
      <c r="S127" s="271"/>
      <c r="T127" s="272"/>
      <c r="U127" s="272"/>
      <c r="V127" s="272"/>
      <c r="W127" s="272"/>
      <c r="X127" s="272"/>
      <c r="Y127" s="272"/>
      <c r="Z127" s="276"/>
      <c r="AA127" s="272"/>
      <c r="AB127" s="272"/>
      <c r="AC127" s="272"/>
      <c r="AD127" s="272"/>
      <c r="AE127" s="276"/>
    </row>
    <row r="128" spans="1:32">
      <c r="A128" s="439"/>
      <c r="B128" s="457"/>
      <c r="C128" s="447"/>
      <c r="D128" s="458"/>
      <c r="E128" s="458"/>
      <c r="F128" s="458"/>
      <c r="G128" s="458"/>
      <c r="H128" s="458"/>
      <c r="I128" s="447"/>
      <c r="J128" s="447"/>
      <c r="K128" s="458"/>
      <c r="L128" s="458"/>
      <c r="M128" s="458"/>
      <c r="N128" s="447"/>
      <c r="O128" s="447"/>
      <c r="P128" s="459"/>
      <c r="Q128" s="271"/>
      <c r="R128" s="271"/>
      <c r="S128" s="271"/>
      <c r="T128" s="113"/>
      <c r="U128" s="113"/>
      <c r="Z128" s="275"/>
      <c r="AE128" s="275"/>
    </row>
    <row r="129" spans="1:32">
      <c r="A129" s="439"/>
      <c r="B129" s="457"/>
      <c r="C129" s="447"/>
      <c r="D129" s="458"/>
      <c r="E129" s="458"/>
      <c r="F129" s="458"/>
      <c r="G129" s="458"/>
      <c r="H129" s="458"/>
      <c r="I129" s="447"/>
      <c r="J129" s="447"/>
      <c r="K129" s="458"/>
      <c r="L129" s="458"/>
      <c r="M129" s="458"/>
      <c r="N129" s="447"/>
      <c r="O129" s="447"/>
      <c r="P129" s="459"/>
      <c r="Q129" s="271"/>
      <c r="R129" s="271"/>
      <c r="S129" s="271"/>
      <c r="T129" s="272"/>
      <c r="U129" s="272"/>
      <c r="V129" s="272"/>
      <c r="W129" s="272"/>
      <c r="X129" s="272"/>
      <c r="Y129" s="272"/>
      <c r="Z129" s="276"/>
      <c r="AA129" s="272"/>
      <c r="AB129" s="272"/>
      <c r="AC129" s="272"/>
      <c r="AD129" s="272"/>
      <c r="AE129" s="276"/>
    </row>
    <row r="130" spans="1:32">
      <c r="A130" s="439"/>
      <c r="B130" s="457"/>
      <c r="C130" s="447"/>
      <c r="D130" s="458"/>
      <c r="E130" s="458"/>
      <c r="F130" s="458"/>
      <c r="G130" s="458"/>
      <c r="H130" s="458"/>
      <c r="I130" s="447"/>
      <c r="J130" s="447"/>
      <c r="K130" s="458"/>
      <c r="L130" s="458"/>
      <c r="M130" s="458"/>
      <c r="N130" s="447"/>
      <c r="O130" s="447"/>
      <c r="P130" s="459"/>
      <c r="Q130" s="271"/>
      <c r="R130" s="271"/>
      <c r="S130" s="271"/>
      <c r="T130" s="113"/>
      <c r="U130" s="113"/>
      <c r="Z130" s="275"/>
      <c r="AE130" s="275"/>
    </row>
    <row r="131" spans="1:32">
      <c r="A131" s="439"/>
      <c r="B131" s="457"/>
      <c r="C131" s="447"/>
      <c r="D131" s="458"/>
      <c r="E131" s="458"/>
      <c r="F131" s="458"/>
      <c r="G131" s="458"/>
      <c r="H131" s="458"/>
      <c r="I131" s="447"/>
      <c r="J131" s="447"/>
      <c r="K131" s="458"/>
      <c r="L131" s="458"/>
      <c r="M131" s="458"/>
      <c r="N131" s="447"/>
      <c r="O131" s="447"/>
      <c r="P131" s="459"/>
      <c r="Q131" s="271"/>
      <c r="R131" s="271"/>
      <c r="S131" s="271"/>
      <c r="T131" s="272"/>
      <c r="U131" s="272"/>
      <c r="V131" s="272"/>
      <c r="W131" s="272"/>
      <c r="X131" s="272"/>
      <c r="Y131" s="805"/>
      <c r="Z131" s="276"/>
      <c r="AA131" s="272"/>
      <c r="AB131" s="272"/>
      <c r="AC131" s="272"/>
      <c r="AD131" s="272"/>
      <c r="AE131" s="276"/>
    </row>
    <row r="132" spans="1:32">
      <c r="A132" s="439"/>
      <c r="B132" s="457"/>
      <c r="C132" s="447"/>
      <c r="D132" s="458"/>
      <c r="E132" s="458"/>
      <c r="F132" s="458"/>
      <c r="G132" s="458"/>
      <c r="H132" s="458"/>
      <c r="I132" s="447"/>
      <c r="J132" s="447"/>
      <c r="K132" s="458"/>
      <c r="L132" s="458"/>
      <c r="M132" s="458"/>
      <c r="N132" s="447"/>
      <c r="O132" s="447"/>
      <c r="P132" s="459"/>
      <c r="Q132" s="271"/>
      <c r="R132" s="271"/>
      <c r="S132" s="271"/>
      <c r="T132" s="113"/>
      <c r="U132" s="113"/>
      <c r="Z132" s="275"/>
      <c r="AE132" s="275"/>
    </row>
    <row r="133" spans="1:32" ht="13.5" thickBot="1">
      <c r="A133" s="439"/>
      <c r="B133" s="457"/>
      <c r="C133" s="447"/>
      <c r="D133" s="458"/>
      <c r="E133" s="458"/>
      <c r="F133" s="458"/>
      <c r="G133" s="458"/>
      <c r="H133" s="458"/>
      <c r="I133" s="447"/>
      <c r="J133" s="447"/>
      <c r="K133" s="458"/>
      <c r="L133" s="458"/>
      <c r="M133" s="458"/>
      <c r="N133" s="447"/>
      <c r="O133" s="447"/>
      <c r="P133" s="459"/>
      <c r="Q133" s="271"/>
      <c r="R133" s="271"/>
      <c r="S133" s="271"/>
      <c r="T133" s="273"/>
      <c r="U133" s="273"/>
      <c r="V133" s="273"/>
      <c r="W133" s="273"/>
      <c r="X133" s="273"/>
      <c r="Y133" s="273"/>
      <c r="Z133" s="277"/>
      <c r="AA133" s="273"/>
      <c r="AB133" s="273"/>
      <c r="AC133" s="273"/>
      <c r="AD133" s="273"/>
      <c r="AE133" s="277"/>
    </row>
    <row r="134" spans="1:32">
      <c r="A134" s="432"/>
      <c r="B134" s="431"/>
      <c r="C134" s="448"/>
      <c r="D134" s="455"/>
      <c r="E134" s="455"/>
      <c r="F134" s="455"/>
      <c r="G134" s="455"/>
      <c r="H134" s="455"/>
      <c r="I134" s="448"/>
      <c r="J134" s="448"/>
      <c r="K134" s="455"/>
      <c r="L134" s="455"/>
      <c r="M134" s="455"/>
      <c r="N134" s="448"/>
      <c r="O134" s="448"/>
      <c r="P134" s="456"/>
      <c r="Q134" s="271"/>
      <c r="R134" s="271"/>
      <c r="S134" s="271"/>
      <c r="T134" s="271"/>
      <c r="U134" s="113"/>
      <c r="Z134" s="275"/>
      <c r="AE134" s="275"/>
    </row>
    <row r="135" spans="1:32">
      <c r="A135" s="439"/>
      <c r="B135" s="466"/>
      <c r="C135" s="467"/>
      <c r="D135" s="468"/>
      <c r="E135" s="468"/>
      <c r="F135" s="468"/>
      <c r="G135" s="468"/>
      <c r="H135" s="468"/>
      <c r="I135" s="467"/>
      <c r="J135" s="467"/>
      <c r="K135" s="468"/>
      <c r="L135" s="468"/>
      <c r="M135" s="468"/>
      <c r="N135" s="467"/>
      <c r="O135" s="467"/>
      <c r="P135" s="469"/>
      <c r="Q135" s="271"/>
      <c r="R135" s="271"/>
      <c r="S135" s="271"/>
      <c r="T135" s="272"/>
      <c r="U135" s="272"/>
      <c r="V135" s="272"/>
      <c r="W135" s="272"/>
      <c r="X135" s="272"/>
      <c r="Y135" s="272"/>
      <c r="Z135" s="276"/>
      <c r="AA135" s="272"/>
      <c r="AB135" s="272"/>
      <c r="AC135" s="272"/>
      <c r="AD135" s="272"/>
      <c r="AE135" s="276"/>
    </row>
    <row r="136" spans="1:32">
      <c r="A136" s="439"/>
      <c r="B136" s="457"/>
      <c r="C136" s="447"/>
      <c r="D136" s="480"/>
      <c r="E136" s="480"/>
      <c r="F136" s="480"/>
      <c r="G136" s="480"/>
      <c r="H136" s="480"/>
      <c r="I136" s="447"/>
      <c r="J136" s="447"/>
      <c r="K136" s="480"/>
      <c r="L136" s="480"/>
      <c r="M136" s="480"/>
      <c r="N136" s="447"/>
      <c r="O136" s="447"/>
      <c r="P136" s="459"/>
      <c r="Q136" s="271"/>
      <c r="R136" s="271"/>
      <c r="S136" s="271"/>
      <c r="T136" s="113"/>
      <c r="U136" s="113"/>
      <c r="Z136" s="275"/>
      <c r="AE136" s="275"/>
    </row>
    <row r="137" spans="1:32">
      <c r="A137" s="439"/>
      <c r="B137" s="457"/>
      <c r="C137" s="447"/>
      <c r="D137" s="458"/>
      <c r="E137" s="458"/>
      <c r="F137" s="458"/>
      <c r="G137" s="458"/>
      <c r="H137" s="458"/>
      <c r="I137" s="447"/>
      <c r="J137" s="447"/>
      <c r="K137" s="458"/>
      <c r="L137" s="458"/>
      <c r="M137" s="458"/>
      <c r="N137" s="447"/>
      <c r="O137" s="447"/>
      <c r="P137" s="459"/>
      <c r="Q137" s="271"/>
      <c r="R137" s="271"/>
      <c r="S137" s="271"/>
      <c r="T137" s="272"/>
      <c r="U137" s="272"/>
      <c r="V137" s="272"/>
      <c r="W137" s="272"/>
      <c r="X137" s="272"/>
      <c r="Y137" s="272"/>
      <c r="Z137" s="276"/>
      <c r="AA137" s="805"/>
      <c r="AB137" s="272"/>
      <c r="AC137" s="272"/>
      <c r="AD137" s="272"/>
      <c r="AE137" s="276"/>
    </row>
    <row r="138" spans="1:32">
      <c r="A138" s="439"/>
      <c r="B138" s="457"/>
      <c r="C138" s="447"/>
      <c r="D138" s="458"/>
      <c r="E138" s="458"/>
      <c r="F138" s="458"/>
      <c r="G138" s="458"/>
      <c r="H138" s="458"/>
      <c r="I138" s="447"/>
      <c r="J138" s="447"/>
      <c r="K138" s="458"/>
      <c r="L138" s="458"/>
      <c r="M138" s="458"/>
      <c r="N138" s="447"/>
      <c r="O138" s="447"/>
      <c r="P138" s="459"/>
      <c r="Q138" s="271"/>
      <c r="R138" s="271"/>
      <c r="S138" s="271"/>
      <c r="T138" s="113"/>
      <c r="U138" s="113"/>
      <c r="Z138" s="275"/>
      <c r="AE138" s="275"/>
    </row>
    <row r="139" spans="1:32" ht="13.5" thickBot="1">
      <c r="A139" s="439"/>
      <c r="B139" s="457"/>
      <c r="C139" s="447"/>
      <c r="D139" s="458"/>
      <c r="E139" s="458"/>
      <c r="F139" s="458"/>
      <c r="G139" s="458"/>
      <c r="H139" s="458"/>
      <c r="I139" s="447"/>
      <c r="J139" s="447"/>
      <c r="K139" s="458"/>
      <c r="L139" s="458"/>
      <c r="M139" s="458"/>
      <c r="N139" s="447"/>
      <c r="O139" s="447"/>
      <c r="P139" s="459"/>
      <c r="Q139" s="271"/>
      <c r="R139" s="271"/>
      <c r="S139" s="271"/>
      <c r="T139" s="272"/>
      <c r="U139" s="272"/>
      <c r="V139" s="272"/>
      <c r="W139" s="272"/>
      <c r="X139" s="272"/>
      <c r="Y139" s="272"/>
      <c r="Z139" s="276"/>
      <c r="AA139" s="272"/>
      <c r="AB139" s="272"/>
      <c r="AC139" s="272"/>
      <c r="AD139" s="272"/>
      <c r="AE139" s="276"/>
    </row>
    <row r="140" spans="1:32" ht="13.5" thickTop="1">
      <c r="A140" s="439"/>
      <c r="B140" s="473"/>
      <c r="C140" s="474"/>
      <c r="D140" s="475"/>
      <c r="E140" s="475"/>
      <c r="F140" s="475"/>
      <c r="G140" s="475"/>
      <c r="H140" s="475"/>
      <c r="I140" s="474"/>
      <c r="J140" s="474"/>
      <c r="K140" s="475"/>
      <c r="L140" s="475"/>
      <c r="M140" s="475"/>
      <c r="N140" s="474"/>
      <c r="O140" s="474"/>
      <c r="P140" s="476"/>
      <c r="Q140" s="408"/>
      <c r="R140" s="408"/>
      <c r="S140" s="408"/>
      <c r="T140" s="417"/>
      <c r="U140" s="417"/>
      <c r="V140" s="417"/>
      <c r="W140" s="417"/>
      <c r="X140" s="417"/>
      <c r="Y140" s="417"/>
      <c r="Z140" s="418"/>
      <c r="AA140" s="417"/>
      <c r="AB140" s="417"/>
      <c r="AC140" s="417"/>
      <c r="AD140" s="417"/>
      <c r="AE140" s="418"/>
      <c r="AF140" s="417"/>
    </row>
    <row r="141" spans="1:32" ht="13.5" thickBot="1">
      <c r="A141" s="439"/>
      <c r="B141" s="473"/>
      <c r="C141" s="474"/>
      <c r="D141" s="475"/>
      <c r="E141" s="475"/>
      <c r="F141" s="475"/>
      <c r="G141" s="475"/>
      <c r="H141" s="475"/>
      <c r="I141" s="474"/>
      <c r="J141" s="474"/>
      <c r="K141" s="475"/>
      <c r="L141" s="475"/>
      <c r="M141" s="475"/>
      <c r="N141" s="474"/>
      <c r="O141" s="474"/>
      <c r="P141" s="476"/>
      <c r="Q141" s="412"/>
      <c r="R141" s="412"/>
      <c r="S141" s="412"/>
      <c r="T141" s="419"/>
      <c r="U141" s="419"/>
      <c r="V141" s="419"/>
      <c r="W141" s="419"/>
      <c r="X141" s="419"/>
      <c r="Y141" s="419"/>
      <c r="Z141" s="420"/>
      <c r="AA141" s="419"/>
      <c r="AB141" s="419"/>
      <c r="AC141" s="419"/>
      <c r="AD141" s="419"/>
      <c r="AE141" s="420"/>
      <c r="AF141" s="421"/>
    </row>
    <row r="142" spans="1:32" ht="13.5" thickTop="1">
      <c r="A142" s="439"/>
      <c r="B142" s="457"/>
      <c r="C142" s="447"/>
      <c r="D142" s="458"/>
      <c r="E142" s="458"/>
      <c r="F142" s="458"/>
      <c r="G142" s="458"/>
      <c r="H142" s="458"/>
      <c r="I142" s="447"/>
      <c r="J142" s="447"/>
      <c r="K142" s="458"/>
      <c r="L142" s="458"/>
      <c r="M142" s="458"/>
      <c r="N142" s="447"/>
      <c r="O142" s="447"/>
      <c r="P142" s="459"/>
      <c r="Q142" s="271"/>
      <c r="R142" s="271"/>
      <c r="S142" s="271"/>
      <c r="T142" s="113"/>
      <c r="U142" s="113"/>
      <c r="Z142" s="275"/>
      <c r="AE142" s="275"/>
    </row>
    <row r="143" spans="1:32">
      <c r="A143" s="439"/>
      <c r="B143" s="457"/>
      <c r="C143" s="447"/>
      <c r="D143" s="458"/>
      <c r="E143" s="458"/>
      <c r="F143" s="458"/>
      <c r="G143" s="458"/>
      <c r="H143" s="458"/>
      <c r="I143" s="447"/>
      <c r="J143" s="447"/>
      <c r="K143" s="458"/>
      <c r="L143" s="458"/>
      <c r="M143" s="458"/>
      <c r="N143" s="447"/>
      <c r="O143" s="447"/>
      <c r="P143" s="459"/>
      <c r="Q143" s="271"/>
      <c r="R143" s="271"/>
      <c r="S143" s="271"/>
      <c r="T143" s="272"/>
      <c r="U143" s="272"/>
      <c r="V143" s="272"/>
      <c r="W143" s="272"/>
      <c r="X143" s="272"/>
      <c r="Y143" s="272"/>
      <c r="Z143" s="276"/>
      <c r="AA143" s="272"/>
      <c r="AB143" s="272"/>
      <c r="AC143" s="272"/>
      <c r="AD143" s="272"/>
      <c r="AE143" s="276"/>
    </row>
    <row r="144" spans="1:32">
      <c r="A144" s="439"/>
      <c r="B144" s="457"/>
      <c r="C144" s="447"/>
      <c r="D144" s="458"/>
      <c r="E144" s="458"/>
      <c r="F144" s="458"/>
      <c r="G144" s="458"/>
      <c r="H144" s="458"/>
      <c r="I144" s="447"/>
      <c r="J144" s="447"/>
      <c r="K144" s="458"/>
      <c r="L144" s="458"/>
      <c r="M144" s="458"/>
      <c r="N144" s="447"/>
      <c r="O144" s="447"/>
      <c r="P144" s="459"/>
      <c r="Q144" s="271"/>
      <c r="R144" s="271"/>
      <c r="S144" s="271"/>
      <c r="T144" s="113"/>
      <c r="U144" s="113"/>
      <c r="Z144" s="275"/>
      <c r="AE144" s="275"/>
    </row>
    <row r="145" spans="1:32">
      <c r="A145" s="439"/>
      <c r="B145" s="457"/>
      <c r="C145" s="447"/>
      <c r="D145" s="458"/>
      <c r="E145" s="458"/>
      <c r="F145" s="458"/>
      <c r="G145" s="458"/>
      <c r="H145" s="458"/>
      <c r="I145" s="447"/>
      <c r="J145" s="447"/>
      <c r="K145" s="458"/>
      <c r="L145" s="458"/>
      <c r="M145" s="458"/>
      <c r="N145" s="447"/>
      <c r="O145" s="447"/>
      <c r="P145" s="459"/>
      <c r="Q145" s="271"/>
      <c r="R145" s="271"/>
      <c r="S145" s="271"/>
      <c r="T145" s="272"/>
      <c r="U145" s="272"/>
      <c r="V145" s="272"/>
      <c r="W145" s="272"/>
      <c r="X145" s="272"/>
      <c r="Y145" s="272"/>
      <c r="Z145" s="276"/>
      <c r="AA145" s="272"/>
      <c r="AB145" s="272"/>
      <c r="AC145" s="272"/>
      <c r="AD145" s="272"/>
      <c r="AE145" s="276"/>
    </row>
    <row r="146" spans="1:32">
      <c r="A146" s="439"/>
      <c r="B146" s="457"/>
      <c r="C146" s="447"/>
      <c r="D146" s="458"/>
      <c r="E146" s="458"/>
      <c r="F146" s="458"/>
      <c r="G146" s="458"/>
      <c r="H146" s="458"/>
      <c r="I146" s="447"/>
      <c r="J146" s="447"/>
      <c r="K146" s="458"/>
      <c r="L146" s="458"/>
      <c r="M146" s="458"/>
      <c r="N146" s="447"/>
      <c r="O146" s="447"/>
      <c r="P146" s="459"/>
      <c r="Q146" s="271"/>
      <c r="R146" s="271"/>
      <c r="S146" s="271"/>
      <c r="T146" s="113"/>
      <c r="U146" s="113"/>
      <c r="Z146" s="275"/>
      <c r="AE146" s="275"/>
    </row>
    <row r="147" spans="1:32" ht="13.5" thickBot="1">
      <c r="A147" s="439"/>
      <c r="B147" s="457"/>
      <c r="C147" s="447"/>
      <c r="D147" s="458"/>
      <c r="E147" s="458"/>
      <c r="F147" s="458"/>
      <c r="G147" s="458"/>
      <c r="H147" s="458"/>
      <c r="I147" s="447"/>
      <c r="J147" s="447"/>
      <c r="K147" s="458"/>
      <c r="L147" s="458"/>
      <c r="M147" s="458"/>
      <c r="N147" s="447"/>
      <c r="O147" s="447"/>
      <c r="P147" s="459"/>
      <c r="Q147" s="271"/>
      <c r="R147" s="271"/>
      <c r="S147" s="271"/>
      <c r="T147" s="272"/>
      <c r="U147" s="272"/>
      <c r="V147" s="272"/>
      <c r="W147" s="272"/>
      <c r="X147" s="272"/>
      <c r="Y147" s="272"/>
      <c r="Z147" s="276"/>
      <c r="AA147" s="272"/>
      <c r="AB147" s="272"/>
      <c r="AC147" s="272"/>
      <c r="AD147" s="272"/>
      <c r="AE147" s="276"/>
    </row>
    <row r="148" spans="1:32" ht="13.5" thickTop="1">
      <c r="A148" s="439"/>
      <c r="B148" s="457"/>
      <c r="C148" s="447"/>
      <c r="D148" s="458"/>
      <c r="E148" s="458"/>
      <c r="F148" s="458"/>
      <c r="G148" s="458"/>
      <c r="H148" s="458"/>
      <c r="I148" s="447"/>
      <c r="J148" s="447"/>
      <c r="K148" s="458"/>
      <c r="L148" s="458"/>
      <c r="M148" s="458"/>
      <c r="N148" s="447"/>
      <c r="O148" s="447"/>
      <c r="P148" s="459"/>
      <c r="Q148" s="408"/>
      <c r="R148" s="408"/>
      <c r="S148" s="408"/>
      <c r="T148" s="417"/>
      <c r="U148" s="417"/>
      <c r="V148" s="417"/>
      <c r="W148" s="417"/>
      <c r="X148" s="417"/>
      <c r="Y148" s="417"/>
      <c r="Z148" s="418"/>
      <c r="AA148" s="417"/>
      <c r="AB148" s="417"/>
      <c r="AC148" s="417"/>
      <c r="AD148" s="417"/>
      <c r="AE148" s="418"/>
      <c r="AF148" s="417"/>
    </row>
    <row r="149" spans="1:32" ht="13.5" thickBot="1">
      <c r="A149" s="439"/>
      <c r="B149" s="457"/>
      <c r="C149" s="447"/>
      <c r="D149" s="458"/>
      <c r="E149" s="458"/>
      <c r="F149" s="458"/>
      <c r="G149" s="458"/>
      <c r="H149" s="458"/>
      <c r="I149" s="447"/>
      <c r="J149" s="447"/>
      <c r="K149" s="458"/>
      <c r="L149" s="458"/>
      <c r="M149" s="458"/>
      <c r="N149" s="447"/>
      <c r="O149" s="447"/>
      <c r="P149" s="459"/>
      <c r="Q149" s="412"/>
      <c r="R149" s="412"/>
      <c r="S149" s="412"/>
      <c r="T149" s="419"/>
      <c r="U149" s="419"/>
      <c r="V149" s="419"/>
      <c r="W149" s="419"/>
      <c r="X149" s="419"/>
      <c r="Y149" s="419"/>
      <c r="Z149" s="420"/>
      <c r="AA149" s="419"/>
      <c r="AB149" s="419"/>
      <c r="AC149" s="419"/>
      <c r="AD149" s="419"/>
      <c r="AE149" s="420"/>
      <c r="AF149" s="421"/>
    </row>
    <row r="150" spans="1:32" ht="13.5" thickTop="1">
      <c r="A150" s="439"/>
      <c r="B150" s="457"/>
      <c r="C150" s="447"/>
      <c r="D150" s="458"/>
      <c r="E150" s="458"/>
      <c r="F150" s="458"/>
      <c r="G150" s="458"/>
      <c r="H150" s="458"/>
      <c r="I150" s="447"/>
      <c r="J150" s="447"/>
      <c r="K150" s="458"/>
      <c r="L150" s="458"/>
      <c r="M150" s="458"/>
      <c r="N150" s="447"/>
      <c r="O150" s="447"/>
      <c r="P150" s="459"/>
      <c r="Q150" s="271"/>
      <c r="R150" s="271"/>
      <c r="S150" s="271"/>
      <c r="T150" s="113"/>
      <c r="U150" s="113"/>
      <c r="Z150" s="275"/>
      <c r="AE150" s="275"/>
    </row>
    <row r="151" spans="1:32">
      <c r="A151" s="439"/>
      <c r="B151" s="457"/>
      <c r="C151" s="447"/>
      <c r="D151" s="458"/>
      <c r="E151" s="458"/>
      <c r="F151" s="458"/>
      <c r="G151" s="458"/>
      <c r="H151" s="458"/>
      <c r="I151" s="447"/>
      <c r="J151" s="447"/>
      <c r="K151" s="458"/>
      <c r="L151" s="458"/>
      <c r="M151" s="458"/>
      <c r="N151" s="447"/>
      <c r="O151" s="447"/>
      <c r="P151" s="459"/>
      <c r="Q151" s="271"/>
      <c r="R151" s="271"/>
      <c r="S151" s="271"/>
      <c r="T151" s="272"/>
      <c r="U151" s="272"/>
      <c r="V151" s="272"/>
      <c r="W151" s="272"/>
      <c r="X151" s="272"/>
      <c r="Y151" s="272"/>
      <c r="Z151" s="276"/>
      <c r="AA151" s="272"/>
      <c r="AB151" s="272"/>
      <c r="AC151" s="272"/>
      <c r="AD151" s="272"/>
      <c r="AE151" s="276"/>
    </row>
    <row r="152" spans="1:32">
      <c r="A152" s="439"/>
      <c r="B152" s="457"/>
      <c r="C152" s="447"/>
      <c r="D152" s="458"/>
      <c r="E152" s="458"/>
      <c r="F152" s="458"/>
      <c r="G152" s="458"/>
      <c r="H152" s="458"/>
      <c r="I152" s="447"/>
      <c r="J152" s="447"/>
      <c r="K152" s="458"/>
      <c r="L152" s="458"/>
      <c r="M152" s="458"/>
      <c r="N152" s="447"/>
      <c r="O152" s="447"/>
      <c r="P152" s="459"/>
      <c r="Q152" s="271"/>
      <c r="R152" s="271"/>
      <c r="S152" s="271"/>
      <c r="T152" s="113"/>
      <c r="U152" s="113"/>
      <c r="Z152" s="275"/>
      <c r="AE152" s="275"/>
    </row>
    <row r="153" spans="1:32">
      <c r="A153" s="439"/>
      <c r="B153" s="457"/>
      <c r="C153" s="447"/>
      <c r="D153" s="458"/>
      <c r="E153" s="458"/>
      <c r="F153" s="458"/>
      <c r="G153" s="458"/>
      <c r="H153" s="458"/>
      <c r="I153" s="447"/>
      <c r="J153" s="447"/>
      <c r="K153" s="458"/>
      <c r="L153" s="458"/>
      <c r="M153" s="458"/>
      <c r="N153" s="447"/>
      <c r="O153" s="447"/>
      <c r="P153" s="459"/>
      <c r="Q153" s="271"/>
      <c r="R153" s="271"/>
      <c r="S153" s="271"/>
      <c r="T153" s="272"/>
      <c r="U153" s="272"/>
      <c r="V153" s="272"/>
      <c r="W153" s="272"/>
      <c r="X153" s="272"/>
      <c r="Y153" s="272"/>
      <c r="Z153" s="276"/>
      <c r="AA153" s="272"/>
      <c r="AB153" s="272"/>
      <c r="AC153" s="272"/>
      <c r="AD153" s="272"/>
      <c r="AE153" s="276"/>
    </row>
    <row r="154" spans="1:32">
      <c r="A154" s="439"/>
      <c r="B154" s="457"/>
      <c r="C154" s="447"/>
      <c r="D154" s="458"/>
      <c r="E154" s="458"/>
      <c r="F154" s="458"/>
      <c r="G154" s="458"/>
      <c r="H154" s="458"/>
      <c r="I154" s="447"/>
      <c r="J154" s="447"/>
      <c r="K154" s="458"/>
      <c r="L154" s="458"/>
      <c r="M154" s="458"/>
      <c r="N154" s="447"/>
      <c r="O154" s="447"/>
      <c r="P154" s="459"/>
      <c r="Q154" s="271"/>
      <c r="R154" s="271"/>
      <c r="S154" s="271"/>
      <c r="T154" s="113"/>
      <c r="U154" s="113"/>
      <c r="Z154" s="275"/>
      <c r="AE154" s="275"/>
    </row>
    <row r="155" spans="1:32" ht="13.5" thickBot="1">
      <c r="A155" s="439"/>
      <c r="B155" s="457"/>
      <c r="C155" s="447"/>
      <c r="D155" s="458"/>
      <c r="E155" s="458"/>
      <c r="F155" s="458"/>
      <c r="G155" s="458"/>
      <c r="H155" s="458"/>
      <c r="I155" s="447"/>
      <c r="J155" s="447"/>
      <c r="K155" s="458"/>
      <c r="L155" s="458"/>
      <c r="M155" s="458"/>
      <c r="N155" s="447"/>
      <c r="O155" s="447"/>
      <c r="P155" s="459"/>
      <c r="Q155" s="271"/>
      <c r="R155" s="271"/>
      <c r="S155" s="271"/>
      <c r="T155" s="272"/>
      <c r="U155" s="272"/>
      <c r="V155" s="272"/>
      <c r="W155" s="272"/>
      <c r="X155" s="272"/>
      <c r="Y155" s="272"/>
      <c r="Z155" s="276"/>
      <c r="AA155" s="272"/>
      <c r="AB155" s="272"/>
      <c r="AC155" s="272"/>
      <c r="AD155" s="272"/>
      <c r="AE155" s="276"/>
    </row>
    <row r="156" spans="1:32" ht="13.5" thickTop="1">
      <c r="A156" s="439"/>
      <c r="B156" s="457"/>
      <c r="C156" s="447"/>
      <c r="D156" s="458"/>
      <c r="E156" s="458"/>
      <c r="F156" s="458"/>
      <c r="G156" s="458"/>
      <c r="H156" s="458"/>
      <c r="I156" s="447"/>
      <c r="J156" s="447"/>
      <c r="K156" s="458"/>
      <c r="L156" s="458"/>
      <c r="M156" s="458"/>
      <c r="N156" s="447"/>
      <c r="O156" s="447"/>
      <c r="P156" s="459"/>
      <c r="Q156" s="408"/>
      <c r="R156" s="408"/>
      <c r="S156" s="408"/>
      <c r="T156" s="417"/>
      <c r="U156" s="417"/>
      <c r="V156" s="417"/>
      <c r="W156" s="417"/>
      <c r="X156" s="417"/>
      <c r="Y156" s="417"/>
      <c r="Z156" s="418"/>
      <c r="AA156" s="417"/>
      <c r="AB156" s="417"/>
      <c r="AC156" s="417"/>
      <c r="AD156" s="417"/>
      <c r="AE156" s="418"/>
      <c r="AF156" s="417"/>
    </row>
    <row r="157" spans="1:32" ht="13.5" thickBot="1">
      <c r="A157" s="439"/>
      <c r="B157" s="457"/>
      <c r="C157" s="447"/>
      <c r="D157" s="458"/>
      <c r="E157" s="458"/>
      <c r="F157" s="458"/>
      <c r="G157" s="458"/>
      <c r="H157" s="458"/>
      <c r="I157" s="447"/>
      <c r="J157" s="447"/>
      <c r="K157" s="458"/>
      <c r="L157" s="458"/>
      <c r="M157" s="458"/>
      <c r="N157" s="447"/>
      <c r="O157" s="447"/>
      <c r="P157" s="459"/>
      <c r="Q157" s="412"/>
      <c r="R157" s="412"/>
      <c r="S157" s="412"/>
      <c r="T157" s="419"/>
      <c r="U157" s="419"/>
      <c r="V157" s="419"/>
      <c r="W157" s="419"/>
      <c r="X157" s="419"/>
      <c r="Y157" s="419"/>
      <c r="Z157" s="420"/>
      <c r="AA157" s="419"/>
      <c r="AB157" s="419"/>
      <c r="AC157" s="419"/>
      <c r="AD157" s="419"/>
      <c r="AE157" s="420"/>
      <c r="AF157" s="421"/>
    </row>
    <row r="158" spans="1:32" ht="13.5" thickTop="1">
      <c r="A158" s="439"/>
      <c r="B158" s="457"/>
      <c r="C158" s="447"/>
      <c r="D158" s="458"/>
      <c r="E158" s="458"/>
      <c r="F158" s="458"/>
      <c r="G158" s="458"/>
      <c r="H158" s="458"/>
      <c r="I158" s="447"/>
      <c r="J158" s="447"/>
      <c r="K158" s="458"/>
      <c r="L158" s="458"/>
      <c r="M158" s="458"/>
      <c r="N158" s="447"/>
      <c r="O158" s="447"/>
      <c r="P158" s="459"/>
      <c r="Q158" s="271"/>
      <c r="R158" s="271"/>
      <c r="S158" s="271"/>
      <c r="T158" s="113"/>
      <c r="U158" s="113"/>
      <c r="Z158" s="275"/>
      <c r="AE158" s="275"/>
    </row>
    <row r="159" spans="1:32">
      <c r="A159" s="439"/>
      <c r="B159" s="457"/>
      <c r="C159" s="447"/>
      <c r="D159" s="458"/>
      <c r="E159" s="458"/>
      <c r="F159" s="458"/>
      <c r="G159" s="458"/>
      <c r="H159" s="458"/>
      <c r="I159" s="447"/>
      <c r="J159" s="447"/>
      <c r="K159" s="458"/>
      <c r="L159" s="458"/>
      <c r="M159" s="458"/>
      <c r="N159" s="447"/>
      <c r="O159" s="447"/>
      <c r="P159" s="459"/>
      <c r="Q159" s="271"/>
      <c r="R159" s="271"/>
      <c r="S159" s="271"/>
      <c r="T159" s="272"/>
      <c r="U159" s="272"/>
      <c r="V159" s="272"/>
      <c r="W159" s="272"/>
      <c r="X159" s="272"/>
      <c r="Y159" s="272"/>
      <c r="Z159" s="276"/>
      <c r="AA159" s="272"/>
      <c r="AB159" s="272"/>
      <c r="AC159" s="272"/>
      <c r="AD159" s="272"/>
      <c r="AE159" s="276"/>
    </row>
    <row r="160" spans="1:32">
      <c r="A160" s="439"/>
      <c r="B160" s="457"/>
      <c r="C160" s="447"/>
      <c r="D160" s="458"/>
      <c r="E160" s="458"/>
      <c r="F160" s="458"/>
      <c r="G160" s="458"/>
      <c r="H160" s="458"/>
      <c r="I160" s="447"/>
      <c r="J160" s="447"/>
      <c r="K160" s="458"/>
      <c r="L160" s="458"/>
      <c r="M160" s="458"/>
      <c r="N160" s="447"/>
      <c r="O160" s="447"/>
      <c r="P160" s="459"/>
      <c r="Q160" s="271"/>
      <c r="R160" s="271"/>
      <c r="S160" s="271"/>
      <c r="T160" s="113"/>
      <c r="U160" s="113"/>
      <c r="Z160" s="275"/>
      <c r="AE160" s="275"/>
    </row>
    <row r="161" spans="1:32">
      <c r="A161" s="439"/>
      <c r="B161" s="457"/>
      <c r="C161" s="447"/>
      <c r="D161" s="458"/>
      <c r="E161" s="458"/>
      <c r="F161" s="458"/>
      <c r="G161" s="458"/>
      <c r="H161" s="458"/>
      <c r="I161" s="447"/>
      <c r="J161" s="447"/>
      <c r="K161" s="458"/>
      <c r="L161" s="458"/>
      <c r="M161" s="458"/>
      <c r="N161" s="447"/>
      <c r="O161" s="447"/>
      <c r="P161" s="459"/>
      <c r="Q161" s="271"/>
      <c r="R161" s="271"/>
      <c r="S161" s="271"/>
      <c r="T161" s="272"/>
      <c r="U161" s="272"/>
      <c r="V161" s="272"/>
      <c r="W161" s="272"/>
      <c r="X161" s="272"/>
      <c r="Y161" s="272"/>
      <c r="Z161" s="276"/>
      <c r="AA161" s="272"/>
      <c r="AB161" s="272"/>
      <c r="AC161" s="272"/>
      <c r="AD161" s="272"/>
      <c r="AE161" s="276"/>
    </row>
    <row r="162" spans="1:32">
      <c r="A162" s="439"/>
      <c r="B162" s="457"/>
      <c r="C162" s="447"/>
      <c r="D162" s="458"/>
      <c r="E162" s="458"/>
      <c r="F162" s="458"/>
      <c r="G162" s="458"/>
      <c r="H162" s="458"/>
      <c r="I162" s="447"/>
      <c r="J162" s="447"/>
      <c r="K162" s="458"/>
      <c r="L162" s="458"/>
      <c r="M162" s="458"/>
      <c r="N162" s="447"/>
      <c r="O162" s="447"/>
      <c r="P162" s="459"/>
      <c r="Q162" s="271"/>
      <c r="R162" s="271"/>
      <c r="S162" s="271"/>
      <c r="T162" s="113"/>
      <c r="U162" s="113"/>
      <c r="Z162" s="275"/>
      <c r="AE162" s="275"/>
    </row>
    <row r="163" spans="1:32">
      <c r="A163" s="439"/>
      <c r="B163" s="457"/>
      <c r="C163" s="447"/>
      <c r="D163" s="458"/>
      <c r="E163" s="458"/>
      <c r="F163" s="458"/>
      <c r="G163" s="458"/>
      <c r="H163" s="458"/>
      <c r="I163" s="447"/>
      <c r="J163" s="447"/>
      <c r="K163" s="458"/>
      <c r="L163" s="458"/>
      <c r="M163" s="458"/>
      <c r="N163" s="447"/>
      <c r="O163" s="447"/>
      <c r="P163" s="459"/>
      <c r="Q163" s="271"/>
      <c r="R163" s="271"/>
      <c r="S163" s="271"/>
      <c r="T163" s="272"/>
      <c r="U163" s="272"/>
      <c r="V163" s="272"/>
      <c r="W163" s="272"/>
      <c r="X163" s="272"/>
      <c r="Y163" s="272"/>
      <c r="Z163" s="276"/>
      <c r="AA163" s="272"/>
      <c r="AB163" s="272"/>
      <c r="AC163" s="272"/>
      <c r="AD163" s="272"/>
      <c r="AE163" s="276"/>
    </row>
    <row r="164" spans="1:32">
      <c r="A164" s="439"/>
      <c r="B164" s="457"/>
      <c r="C164" s="447"/>
      <c r="D164" s="458"/>
      <c r="E164" s="458"/>
      <c r="F164" s="458"/>
      <c r="G164" s="458"/>
      <c r="H164" s="458"/>
      <c r="I164" s="447"/>
      <c r="J164" s="447"/>
      <c r="K164" s="458"/>
      <c r="L164" s="458"/>
      <c r="M164" s="458"/>
      <c r="N164" s="447"/>
      <c r="O164" s="447"/>
      <c r="P164" s="459"/>
      <c r="Q164" s="271"/>
      <c r="R164" s="271"/>
      <c r="S164" s="271"/>
      <c r="T164" s="113"/>
      <c r="U164" s="113"/>
      <c r="Z164" s="275"/>
      <c r="AE164" s="275"/>
    </row>
    <row r="165" spans="1:32" ht="13.5" thickBot="1">
      <c r="A165" s="439"/>
      <c r="B165" s="457"/>
      <c r="C165" s="447"/>
      <c r="D165" s="458"/>
      <c r="E165" s="458"/>
      <c r="F165" s="458"/>
      <c r="G165" s="458"/>
      <c r="H165" s="458"/>
      <c r="I165" s="447"/>
      <c r="J165" s="447"/>
      <c r="K165" s="458"/>
      <c r="L165" s="458"/>
      <c r="M165" s="458"/>
      <c r="N165" s="447"/>
      <c r="O165" s="447"/>
      <c r="P165" s="459"/>
      <c r="Q165" s="271"/>
      <c r="R165" s="271"/>
      <c r="S165" s="271"/>
      <c r="T165" s="273"/>
      <c r="U165" s="273"/>
      <c r="V165" s="273"/>
      <c r="W165" s="273"/>
      <c r="X165" s="273"/>
      <c r="Y165" s="273"/>
      <c r="Z165" s="277"/>
      <c r="AA165" s="273"/>
      <c r="AB165" s="273"/>
      <c r="AC165" s="273"/>
      <c r="AD165" s="273"/>
      <c r="AE165" s="277"/>
    </row>
    <row r="166" spans="1:32">
      <c r="A166" s="432"/>
      <c r="B166" s="431"/>
      <c r="C166" s="448"/>
      <c r="D166" s="455"/>
      <c r="E166" s="455"/>
      <c r="F166" s="455"/>
      <c r="G166" s="455"/>
      <c r="H166" s="455"/>
      <c r="I166" s="448"/>
      <c r="J166" s="448"/>
      <c r="K166" s="455"/>
      <c r="L166" s="455"/>
      <c r="M166" s="455"/>
      <c r="N166" s="448"/>
      <c r="O166" s="448"/>
      <c r="P166" s="456"/>
      <c r="Q166" s="271"/>
      <c r="R166" s="271"/>
      <c r="S166" s="271"/>
      <c r="T166" s="271"/>
      <c r="U166" s="113"/>
      <c r="Z166" s="275"/>
      <c r="AE166" s="275"/>
    </row>
    <row r="167" spans="1:32">
      <c r="A167" s="439"/>
      <c r="B167" s="466"/>
      <c r="C167" s="467"/>
      <c r="D167" s="468"/>
      <c r="E167" s="468"/>
      <c r="F167" s="468"/>
      <c r="G167" s="468"/>
      <c r="H167" s="468"/>
      <c r="I167" s="467"/>
      <c r="J167" s="467"/>
      <c r="K167" s="468"/>
      <c r="L167" s="468"/>
      <c r="M167" s="468"/>
      <c r="N167" s="467"/>
      <c r="O167" s="467"/>
      <c r="P167" s="469"/>
      <c r="Q167" s="271"/>
      <c r="R167" s="271"/>
      <c r="S167" s="271"/>
      <c r="T167" s="272"/>
      <c r="U167" s="272"/>
      <c r="V167" s="272"/>
      <c r="W167" s="272"/>
      <c r="X167" s="272"/>
      <c r="Y167" s="272"/>
      <c r="Z167" s="276"/>
      <c r="AA167" s="272"/>
      <c r="AB167" s="272"/>
      <c r="AC167" s="272"/>
      <c r="AD167" s="272"/>
      <c r="AE167" s="276"/>
    </row>
    <row r="168" spans="1:32">
      <c r="A168" s="439"/>
      <c r="B168" s="457"/>
      <c r="C168" s="447"/>
      <c r="D168" s="480"/>
      <c r="E168" s="480"/>
      <c r="F168" s="480"/>
      <c r="G168" s="480"/>
      <c r="H168" s="480"/>
      <c r="I168" s="447"/>
      <c r="J168" s="447"/>
      <c r="K168" s="480"/>
      <c r="L168" s="480"/>
      <c r="M168" s="480"/>
      <c r="N168" s="447"/>
      <c r="O168" s="447"/>
      <c r="P168" s="459"/>
      <c r="Q168" s="271"/>
      <c r="R168" s="271"/>
      <c r="S168" s="271"/>
      <c r="T168" s="113"/>
      <c r="U168" s="113"/>
      <c r="Z168" s="275"/>
      <c r="AE168" s="275"/>
    </row>
    <row r="169" spans="1:32">
      <c r="A169" s="439"/>
      <c r="B169" s="457"/>
      <c r="C169" s="447"/>
      <c r="D169" s="458"/>
      <c r="E169" s="458"/>
      <c r="F169" s="458"/>
      <c r="G169" s="458"/>
      <c r="H169" s="458"/>
      <c r="I169" s="447"/>
      <c r="J169" s="447"/>
      <c r="K169" s="458"/>
      <c r="L169" s="458"/>
      <c r="M169" s="458"/>
      <c r="N169" s="447"/>
      <c r="O169" s="447"/>
      <c r="P169" s="459"/>
      <c r="Q169" s="271"/>
      <c r="R169" s="271"/>
      <c r="S169" s="271"/>
      <c r="T169" s="272"/>
      <c r="U169" s="272"/>
      <c r="V169" s="272"/>
      <c r="W169" s="805"/>
      <c r="X169" s="272"/>
      <c r="Y169" s="272"/>
      <c r="Z169" s="276"/>
      <c r="AA169" s="272"/>
      <c r="AB169" s="272"/>
      <c r="AC169" s="272"/>
      <c r="AD169" s="272"/>
      <c r="AE169" s="276"/>
    </row>
    <row r="170" spans="1:32">
      <c r="A170" s="439"/>
      <c r="B170" s="457"/>
      <c r="C170" s="447"/>
      <c r="D170" s="458"/>
      <c r="E170" s="458"/>
      <c r="F170" s="458"/>
      <c r="G170" s="458"/>
      <c r="H170" s="458"/>
      <c r="I170" s="447"/>
      <c r="J170" s="447"/>
      <c r="K170" s="458"/>
      <c r="L170" s="458"/>
      <c r="M170" s="458"/>
      <c r="N170" s="447"/>
      <c r="O170" s="447"/>
      <c r="P170" s="459"/>
      <c r="Q170" s="271"/>
      <c r="R170" s="271"/>
      <c r="S170" s="271"/>
      <c r="T170" s="113"/>
      <c r="U170" s="113"/>
      <c r="Z170" s="275"/>
      <c r="AE170" s="275"/>
    </row>
    <row r="171" spans="1:32" ht="13.5" thickBot="1">
      <c r="A171" s="439"/>
      <c r="B171" s="457"/>
      <c r="C171" s="447"/>
      <c r="D171" s="458"/>
      <c r="E171" s="458"/>
      <c r="F171" s="458"/>
      <c r="G171" s="458"/>
      <c r="H171" s="458"/>
      <c r="I171" s="447"/>
      <c r="J171" s="447"/>
      <c r="K171" s="458"/>
      <c r="L171" s="458"/>
      <c r="M171" s="458"/>
      <c r="N171" s="447"/>
      <c r="O171" s="447"/>
      <c r="P171" s="459"/>
      <c r="Q171" s="271"/>
      <c r="R171" s="271"/>
      <c r="S171" s="271"/>
      <c r="T171" s="272"/>
      <c r="U171" s="272"/>
      <c r="V171" s="272"/>
      <c r="W171" s="272"/>
      <c r="X171" s="272"/>
      <c r="Y171" s="272"/>
      <c r="Z171" s="276"/>
      <c r="AA171" s="272"/>
      <c r="AB171" s="272"/>
      <c r="AC171" s="272"/>
      <c r="AD171" s="272"/>
      <c r="AE171" s="276"/>
    </row>
    <row r="172" spans="1:32" ht="13.5" thickTop="1">
      <c r="A172" s="439"/>
      <c r="B172" s="473"/>
      <c r="C172" s="474"/>
      <c r="D172" s="475"/>
      <c r="E172" s="475"/>
      <c r="F172" s="475"/>
      <c r="G172" s="475"/>
      <c r="H172" s="475"/>
      <c r="I172" s="474"/>
      <c r="J172" s="474"/>
      <c r="K172" s="475"/>
      <c r="L172" s="475"/>
      <c r="M172" s="475"/>
      <c r="N172" s="474"/>
      <c r="O172" s="474"/>
      <c r="P172" s="476"/>
      <c r="Q172" s="408"/>
      <c r="R172" s="408"/>
      <c r="S172" s="408"/>
      <c r="T172" s="417"/>
      <c r="U172" s="417"/>
      <c r="V172" s="417"/>
      <c r="W172" s="417"/>
      <c r="X172" s="417"/>
      <c r="Y172" s="417"/>
      <c r="Z172" s="418"/>
      <c r="AA172" s="417"/>
      <c r="AB172" s="417"/>
      <c r="AC172" s="417"/>
      <c r="AD172" s="417"/>
      <c r="AE172" s="418"/>
      <c r="AF172" s="417"/>
    </row>
    <row r="173" spans="1:32" ht="13.5" thickBot="1">
      <c r="A173" s="439"/>
      <c r="B173" s="473"/>
      <c r="C173" s="474"/>
      <c r="D173" s="475"/>
      <c r="E173" s="475"/>
      <c r="F173" s="475"/>
      <c r="G173" s="475"/>
      <c r="H173" s="475"/>
      <c r="I173" s="474"/>
      <c r="J173" s="474"/>
      <c r="K173" s="475"/>
      <c r="L173" s="475"/>
      <c r="M173" s="475"/>
      <c r="N173" s="474"/>
      <c r="O173" s="474"/>
      <c r="P173" s="476"/>
      <c r="Q173" s="412"/>
      <c r="R173" s="412"/>
      <c r="S173" s="412"/>
      <c r="T173" s="419"/>
      <c r="U173" s="419"/>
      <c r="V173" s="419"/>
      <c r="W173" s="419"/>
      <c r="X173" s="419"/>
      <c r="Y173" s="419"/>
      <c r="Z173" s="420"/>
      <c r="AA173" s="419"/>
      <c r="AB173" s="419"/>
      <c r="AC173" s="419"/>
      <c r="AD173" s="419"/>
      <c r="AE173" s="420"/>
      <c r="AF173" s="421"/>
    </row>
    <row r="174" spans="1:32" ht="13.5" thickTop="1">
      <c r="A174" s="439"/>
      <c r="B174" s="457"/>
      <c r="C174" s="447"/>
      <c r="D174" s="458"/>
      <c r="E174" s="458"/>
      <c r="F174" s="458"/>
      <c r="G174" s="458"/>
      <c r="H174" s="458"/>
      <c r="I174" s="447"/>
      <c r="J174" s="447"/>
      <c r="K174" s="458"/>
      <c r="L174" s="458"/>
      <c r="M174" s="458"/>
      <c r="N174" s="447"/>
      <c r="O174" s="447"/>
      <c r="P174" s="459"/>
      <c r="Q174" s="271"/>
      <c r="R174" s="271"/>
      <c r="S174" s="271"/>
      <c r="T174" s="113"/>
      <c r="U174" s="113"/>
      <c r="Z174" s="275"/>
      <c r="AE174" s="275"/>
    </row>
    <row r="175" spans="1:32">
      <c r="A175" s="439"/>
      <c r="B175" s="457"/>
      <c r="C175" s="447"/>
      <c r="D175" s="458"/>
      <c r="E175" s="458"/>
      <c r="F175" s="458"/>
      <c r="G175" s="458"/>
      <c r="H175" s="458"/>
      <c r="I175" s="447"/>
      <c r="J175" s="447"/>
      <c r="K175" s="458"/>
      <c r="L175" s="458"/>
      <c r="M175" s="458"/>
      <c r="N175" s="447"/>
      <c r="O175" s="447"/>
      <c r="P175" s="459"/>
      <c r="Q175" s="271"/>
      <c r="R175" s="271"/>
      <c r="S175" s="271"/>
      <c r="T175" s="272"/>
      <c r="U175" s="272"/>
      <c r="V175" s="272"/>
      <c r="W175" s="272"/>
      <c r="X175" s="272"/>
      <c r="Y175" s="272"/>
      <c r="Z175" s="276"/>
      <c r="AA175" s="272"/>
      <c r="AB175" s="272"/>
      <c r="AC175" s="272"/>
      <c r="AD175" s="272"/>
      <c r="AE175" s="276"/>
    </row>
    <row r="176" spans="1:32">
      <c r="A176" s="439"/>
      <c r="B176" s="457"/>
      <c r="C176" s="447"/>
      <c r="D176" s="458"/>
      <c r="E176" s="458"/>
      <c r="F176" s="458"/>
      <c r="G176" s="458"/>
      <c r="H176" s="458"/>
      <c r="I176" s="447"/>
      <c r="J176" s="447"/>
      <c r="K176" s="458"/>
      <c r="L176" s="458"/>
      <c r="M176" s="458"/>
      <c r="N176" s="447"/>
      <c r="O176" s="447"/>
      <c r="P176" s="459"/>
      <c r="Q176" s="271"/>
      <c r="R176" s="271"/>
      <c r="S176" s="271"/>
      <c r="T176" s="113"/>
      <c r="U176" s="113"/>
      <c r="Z176" s="275"/>
      <c r="AE176" s="275"/>
    </row>
    <row r="177" spans="1:32">
      <c r="A177" s="439"/>
      <c r="B177" s="457"/>
      <c r="C177" s="447"/>
      <c r="D177" s="458"/>
      <c r="E177" s="458"/>
      <c r="F177" s="458"/>
      <c r="G177" s="458"/>
      <c r="H177" s="458"/>
      <c r="I177" s="447"/>
      <c r="J177" s="447"/>
      <c r="K177" s="458"/>
      <c r="L177" s="458"/>
      <c r="M177" s="458"/>
      <c r="N177" s="447"/>
      <c r="O177" s="447"/>
      <c r="P177" s="459"/>
      <c r="Q177" s="271"/>
      <c r="R177" s="271"/>
      <c r="S177" s="271"/>
      <c r="T177" s="272"/>
      <c r="U177" s="272"/>
      <c r="V177" s="272"/>
      <c r="W177" s="805"/>
      <c r="X177" s="272"/>
      <c r="Y177" s="272"/>
      <c r="Z177" s="276"/>
      <c r="AA177" s="272"/>
      <c r="AB177" s="272"/>
      <c r="AC177" s="272"/>
      <c r="AD177" s="272"/>
      <c r="AE177" s="276"/>
    </row>
    <row r="178" spans="1:32">
      <c r="A178" s="439"/>
      <c r="B178" s="457"/>
      <c r="C178" s="447"/>
      <c r="D178" s="458"/>
      <c r="E178" s="458"/>
      <c r="F178" s="458"/>
      <c r="G178" s="458"/>
      <c r="H178" s="458"/>
      <c r="I178" s="447"/>
      <c r="J178" s="447"/>
      <c r="K178" s="458"/>
      <c r="L178" s="458"/>
      <c r="M178" s="458"/>
      <c r="N178" s="447"/>
      <c r="O178" s="447"/>
      <c r="P178" s="459"/>
      <c r="Q178" s="271"/>
      <c r="R178" s="271"/>
      <c r="S178" s="271"/>
      <c r="T178" s="113"/>
      <c r="U178" s="113"/>
      <c r="Z178" s="275"/>
      <c r="AE178" s="275"/>
    </row>
    <row r="179" spans="1:32" ht="13.5" thickBot="1">
      <c r="A179" s="439"/>
      <c r="B179" s="457"/>
      <c r="C179" s="447"/>
      <c r="D179" s="458"/>
      <c r="E179" s="458"/>
      <c r="F179" s="458"/>
      <c r="G179" s="458"/>
      <c r="H179" s="458"/>
      <c r="I179" s="447"/>
      <c r="J179" s="447"/>
      <c r="K179" s="458"/>
      <c r="L179" s="458"/>
      <c r="M179" s="458"/>
      <c r="N179" s="447"/>
      <c r="O179" s="447"/>
      <c r="P179" s="459"/>
      <c r="Q179" s="271"/>
      <c r="R179" s="271"/>
      <c r="S179" s="271"/>
      <c r="T179" s="272"/>
      <c r="U179" s="272"/>
      <c r="V179" s="272"/>
      <c r="W179" s="272"/>
      <c r="X179" s="272"/>
      <c r="Y179" s="272"/>
      <c r="Z179" s="276"/>
      <c r="AA179" s="272"/>
      <c r="AB179" s="272"/>
      <c r="AC179" s="272"/>
      <c r="AD179" s="272"/>
      <c r="AE179" s="276"/>
    </row>
    <row r="180" spans="1:32" ht="13.5" thickTop="1">
      <c r="A180" s="439"/>
      <c r="B180" s="457"/>
      <c r="C180" s="447"/>
      <c r="D180" s="458"/>
      <c r="E180" s="458"/>
      <c r="F180" s="458"/>
      <c r="G180" s="458"/>
      <c r="H180" s="458"/>
      <c r="I180" s="447"/>
      <c r="J180" s="447"/>
      <c r="K180" s="458"/>
      <c r="L180" s="458"/>
      <c r="M180" s="458"/>
      <c r="N180" s="447"/>
      <c r="O180" s="447"/>
      <c r="P180" s="459"/>
      <c r="Q180" s="408"/>
      <c r="R180" s="408"/>
      <c r="S180" s="408"/>
      <c r="T180" s="417"/>
      <c r="U180" s="417"/>
      <c r="V180" s="417"/>
      <c r="W180" s="417"/>
      <c r="X180" s="417"/>
      <c r="Y180" s="417"/>
      <c r="Z180" s="418"/>
      <c r="AA180" s="417"/>
      <c r="AB180" s="417"/>
      <c r="AC180" s="417"/>
      <c r="AD180" s="417"/>
      <c r="AE180" s="418"/>
      <c r="AF180" s="417"/>
    </row>
    <row r="181" spans="1:32" ht="13.5" thickBot="1">
      <c r="A181" s="439"/>
      <c r="B181" s="457"/>
      <c r="C181" s="447"/>
      <c r="D181" s="458"/>
      <c r="E181" s="458"/>
      <c r="F181" s="458"/>
      <c r="G181" s="458"/>
      <c r="H181" s="458"/>
      <c r="I181" s="447"/>
      <c r="J181" s="447"/>
      <c r="K181" s="458"/>
      <c r="L181" s="458"/>
      <c r="M181" s="458"/>
      <c r="N181" s="447"/>
      <c r="O181" s="447"/>
      <c r="P181" s="459"/>
      <c r="Q181" s="412"/>
      <c r="R181" s="412"/>
      <c r="S181" s="412"/>
      <c r="T181" s="419"/>
      <c r="U181" s="419"/>
      <c r="V181" s="419"/>
      <c r="W181" s="419"/>
      <c r="X181" s="419"/>
      <c r="Y181" s="419"/>
      <c r="Z181" s="420"/>
      <c r="AA181" s="419"/>
      <c r="AB181" s="419"/>
      <c r="AC181" s="419"/>
      <c r="AD181" s="419"/>
      <c r="AE181" s="420"/>
      <c r="AF181" s="421"/>
    </row>
    <row r="182" spans="1:32" ht="13.5" thickTop="1">
      <c r="A182" s="439"/>
      <c r="B182" s="457"/>
      <c r="C182" s="447"/>
      <c r="D182" s="458"/>
      <c r="E182" s="458"/>
      <c r="F182" s="458"/>
      <c r="G182" s="458"/>
      <c r="H182" s="458"/>
      <c r="I182" s="447"/>
      <c r="J182" s="447"/>
      <c r="K182" s="458"/>
      <c r="L182" s="458"/>
      <c r="M182" s="458"/>
      <c r="N182" s="447"/>
      <c r="O182" s="447"/>
      <c r="P182" s="459"/>
      <c r="Q182" s="271"/>
      <c r="R182" s="271"/>
      <c r="S182" s="271"/>
      <c r="T182" s="113"/>
      <c r="U182" s="113"/>
      <c r="Z182" s="275"/>
      <c r="AE182" s="275"/>
    </row>
    <row r="183" spans="1:32">
      <c r="A183" s="439"/>
      <c r="B183" s="457"/>
      <c r="C183" s="447"/>
      <c r="D183" s="458"/>
      <c r="E183" s="458"/>
      <c r="F183" s="458"/>
      <c r="G183" s="458"/>
      <c r="H183" s="458"/>
      <c r="I183" s="447"/>
      <c r="J183" s="447"/>
      <c r="K183" s="458"/>
      <c r="L183" s="458"/>
      <c r="M183" s="458"/>
      <c r="N183" s="447"/>
      <c r="O183" s="447"/>
      <c r="P183" s="459"/>
      <c r="Q183" s="271"/>
      <c r="R183" s="271"/>
      <c r="S183" s="271"/>
      <c r="T183" s="272"/>
      <c r="U183" s="272"/>
      <c r="V183" s="272"/>
      <c r="W183" s="272"/>
      <c r="X183" s="272"/>
      <c r="Y183" s="272"/>
      <c r="Z183" s="276"/>
      <c r="AA183" s="272"/>
      <c r="AB183" s="272"/>
      <c r="AC183" s="272"/>
      <c r="AD183" s="805"/>
      <c r="AE183" s="276"/>
    </row>
    <row r="184" spans="1:32">
      <c r="A184" s="439"/>
      <c r="B184" s="457"/>
      <c r="C184" s="447"/>
      <c r="D184" s="458"/>
      <c r="E184" s="458"/>
      <c r="F184" s="458"/>
      <c r="G184" s="458"/>
      <c r="H184" s="458"/>
      <c r="I184" s="447"/>
      <c r="J184" s="447"/>
      <c r="K184" s="458"/>
      <c r="L184" s="458"/>
      <c r="M184" s="458"/>
      <c r="N184" s="447"/>
      <c r="O184" s="447"/>
      <c r="P184" s="459"/>
      <c r="Q184" s="271"/>
      <c r="R184" s="271"/>
      <c r="S184" s="271"/>
      <c r="T184" s="113"/>
      <c r="U184" s="113"/>
      <c r="Z184" s="275"/>
      <c r="AE184" s="275"/>
    </row>
    <row r="185" spans="1:32">
      <c r="A185" s="439"/>
      <c r="B185" s="457"/>
      <c r="C185" s="447"/>
      <c r="D185" s="458"/>
      <c r="E185" s="458"/>
      <c r="F185" s="458"/>
      <c r="G185" s="458"/>
      <c r="H185" s="458"/>
      <c r="I185" s="447"/>
      <c r="J185" s="447"/>
      <c r="K185" s="458"/>
      <c r="L185" s="458"/>
      <c r="M185" s="458"/>
      <c r="N185" s="447"/>
      <c r="O185" s="447"/>
      <c r="P185" s="459"/>
      <c r="Q185" s="271"/>
      <c r="R185" s="271"/>
      <c r="S185" s="271"/>
      <c r="T185" s="272"/>
      <c r="U185" s="272"/>
      <c r="V185" s="272"/>
      <c r="W185" s="272"/>
      <c r="X185" s="272"/>
      <c r="Y185" s="272"/>
      <c r="Z185" s="276"/>
      <c r="AA185" s="272"/>
      <c r="AB185" s="272"/>
      <c r="AC185" s="272"/>
      <c r="AD185" s="272"/>
      <c r="AE185" s="276"/>
    </row>
    <row r="186" spans="1:32">
      <c r="A186" s="439"/>
      <c r="B186" s="457"/>
      <c r="C186" s="447"/>
      <c r="D186" s="458"/>
      <c r="E186" s="458"/>
      <c r="F186" s="458"/>
      <c r="G186" s="458"/>
      <c r="H186" s="458"/>
      <c r="I186" s="447"/>
      <c r="J186" s="447"/>
      <c r="K186" s="458"/>
      <c r="L186" s="458"/>
      <c r="M186" s="458"/>
      <c r="N186" s="447"/>
      <c r="O186" s="447"/>
      <c r="P186" s="459"/>
      <c r="Q186" s="271"/>
      <c r="R186" s="271"/>
      <c r="S186" s="271"/>
      <c r="T186" s="113"/>
      <c r="U186" s="113"/>
      <c r="Z186" s="275"/>
      <c r="AE186" s="275"/>
    </row>
    <row r="187" spans="1:32" ht="13.5" thickBot="1">
      <c r="A187" s="439"/>
      <c r="B187" s="457"/>
      <c r="C187" s="447"/>
      <c r="D187" s="458"/>
      <c r="E187" s="458"/>
      <c r="F187" s="458"/>
      <c r="G187" s="458"/>
      <c r="H187" s="458"/>
      <c r="I187" s="447"/>
      <c r="J187" s="447"/>
      <c r="K187" s="458"/>
      <c r="L187" s="458"/>
      <c r="M187" s="458"/>
      <c r="N187" s="447"/>
      <c r="O187" s="447"/>
      <c r="P187" s="459"/>
      <c r="Q187" s="271"/>
      <c r="R187" s="271"/>
      <c r="S187" s="271"/>
      <c r="T187" s="272"/>
      <c r="U187" s="272"/>
      <c r="V187" s="272"/>
      <c r="W187" s="272"/>
      <c r="X187" s="272"/>
      <c r="Y187" s="272"/>
      <c r="Z187" s="276"/>
      <c r="AA187" s="272"/>
      <c r="AB187" s="272"/>
      <c r="AC187" s="272"/>
      <c r="AD187" s="272"/>
      <c r="AE187" s="276"/>
    </row>
    <row r="188" spans="1:32" ht="13.5" thickTop="1">
      <c r="A188" s="439"/>
      <c r="B188" s="457"/>
      <c r="C188" s="447"/>
      <c r="D188" s="458"/>
      <c r="E188" s="458"/>
      <c r="F188" s="458"/>
      <c r="G188" s="458"/>
      <c r="H188" s="458"/>
      <c r="I188" s="447"/>
      <c r="J188" s="447"/>
      <c r="K188" s="458"/>
      <c r="L188" s="458"/>
      <c r="M188" s="458"/>
      <c r="N188" s="447"/>
      <c r="O188" s="447"/>
      <c r="P188" s="459"/>
      <c r="Q188" s="408"/>
      <c r="R188" s="408"/>
      <c r="S188" s="408"/>
      <c r="T188" s="417"/>
      <c r="U188" s="417"/>
      <c r="V188" s="417"/>
      <c r="W188" s="417"/>
      <c r="X188" s="417"/>
      <c r="Y188" s="417"/>
      <c r="Z188" s="418"/>
      <c r="AA188" s="417"/>
      <c r="AB188" s="417"/>
      <c r="AC188" s="417"/>
      <c r="AD188" s="417"/>
      <c r="AE188" s="418"/>
      <c r="AF188" s="417"/>
    </row>
    <row r="189" spans="1:32" ht="13.5" thickBot="1">
      <c r="A189" s="439"/>
      <c r="B189" s="457"/>
      <c r="C189" s="447"/>
      <c r="D189" s="458"/>
      <c r="E189" s="458"/>
      <c r="F189" s="458"/>
      <c r="G189" s="458"/>
      <c r="H189" s="458"/>
      <c r="I189" s="447"/>
      <c r="J189" s="447"/>
      <c r="K189" s="458"/>
      <c r="L189" s="458"/>
      <c r="M189" s="458"/>
      <c r="N189" s="447"/>
      <c r="O189" s="447"/>
      <c r="P189" s="459"/>
      <c r="Q189" s="412"/>
      <c r="R189" s="412"/>
      <c r="S189" s="412"/>
      <c r="T189" s="419"/>
      <c r="U189" s="419"/>
      <c r="V189" s="419"/>
      <c r="W189" s="419"/>
      <c r="X189" s="419"/>
      <c r="Y189" s="419"/>
      <c r="Z189" s="420"/>
      <c r="AA189" s="419"/>
      <c r="AB189" s="419"/>
      <c r="AC189" s="419"/>
      <c r="AD189" s="419"/>
      <c r="AE189" s="420"/>
      <c r="AF189" s="421"/>
    </row>
    <row r="190" spans="1:32" ht="13.5" thickTop="1">
      <c r="A190" s="439"/>
      <c r="B190" s="457"/>
      <c r="C190" s="447"/>
      <c r="D190" s="458"/>
      <c r="E190" s="458"/>
      <c r="F190" s="458"/>
      <c r="G190" s="458"/>
      <c r="H190" s="458"/>
      <c r="I190" s="447"/>
      <c r="J190" s="447"/>
      <c r="K190" s="458"/>
      <c r="L190" s="458"/>
      <c r="M190" s="458"/>
      <c r="N190" s="447"/>
      <c r="O190" s="447"/>
      <c r="P190" s="459"/>
      <c r="Q190" s="271"/>
      <c r="R190" s="271"/>
      <c r="S190" s="271"/>
      <c r="T190" s="113"/>
      <c r="U190" s="113"/>
      <c r="Z190" s="275"/>
      <c r="AE190" s="275"/>
    </row>
    <row r="191" spans="1:32">
      <c r="A191" s="439"/>
      <c r="B191" s="457"/>
      <c r="C191" s="447"/>
      <c r="D191" s="458"/>
      <c r="E191" s="458"/>
      <c r="F191" s="458"/>
      <c r="G191" s="458"/>
      <c r="H191" s="458"/>
      <c r="I191" s="447"/>
      <c r="J191" s="447"/>
      <c r="K191" s="458"/>
      <c r="L191" s="458"/>
      <c r="M191" s="458"/>
      <c r="N191" s="447"/>
      <c r="O191" s="447"/>
      <c r="P191" s="459"/>
      <c r="Q191" s="271"/>
      <c r="R191" s="271"/>
      <c r="S191" s="271"/>
      <c r="T191" s="272"/>
      <c r="U191" s="272"/>
      <c r="V191" s="272"/>
      <c r="W191" s="272"/>
      <c r="X191" s="272"/>
      <c r="Y191" s="272"/>
      <c r="Z191" s="276"/>
      <c r="AA191" s="272"/>
      <c r="AB191" s="272"/>
      <c r="AC191" s="272"/>
      <c r="AD191" s="805"/>
      <c r="AE191" s="276"/>
    </row>
    <row r="192" spans="1:32">
      <c r="A192" s="439"/>
      <c r="B192" s="457"/>
      <c r="C192" s="447"/>
      <c r="D192" s="458"/>
      <c r="E192" s="458"/>
      <c r="F192" s="458"/>
      <c r="G192" s="458"/>
      <c r="H192" s="458"/>
      <c r="I192" s="447"/>
      <c r="J192" s="447"/>
      <c r="K192" s="458"/>
      <c r="L192" s="458"/>
      <c r="M192" s="458"/>
      <c r="N192" s="447"/>
      <c r="O192" s="447"/>
      <c r="P192" s="459"/>
      <c r="Q192" s="271"/>
      <c r="R192" s="271"/>
      <c r="S192" s="271"/>
      <c r="T192" s="113"/>
      <c r="U192" s="113"/>
      <c r="Z192" s="275"/>
      <c r="AE192" s="275"/>
    </row>
    <row r="193" spans="1:32">
      <c r="A193" s="439"/>
      <c r="B193" s="457"/>
      <c r="C193" s="447"/>
      <c r="D193" s="458"/>
      <c r="E193" s="458"/>
      <c r="F193" s="458"/>
      <c r="G193" s="458"/>
      <c r="H193" s="458"/>
      <c r="I193" s="447"/>
      <c r="J193" s="447"/>
      <c r="K193" s="458"/>
      <c r="L193" s="458"/>
      <c r="M193" s="458"/>
      <c r="N193" s="447"/>
      <c r="O193" s="447"/>
      <c r="P193" s="459"/>
      <c r="Q193" s="271"/>
      <c r="R193" s="271"/>
      <c r="S193" s="271"/>
      <c r="T193" s="272"/>
      <c r="U193" s="272"/>
      <c r="V193" s="272"/>
      <c r="W193" s="272"/>
      <c r="X193" s="272"/>
      <c r="Y193" s="272"/>
      <c r="Z193" s="276"/>
      <c r="AA193" s="272"/>
      <c r="AB193" s="272"/>
      <c r="AC193" s="272"/>
      <c r="AD193" s="272"/>
      <c r="AE193" s="276"/>
    </row>
    <row r="194" spans="1:32">
      <c r="A194" s="439"/>
      <c r="B194" s="457"/>
      <c r="C194" s="447"/>
      <c r="D194" s="458"/>
      <c r="E194" s="458"/>
      <c r="F194" s="458"/>
      <c r="G194" s="458"/>
      <c r="H194" s="458"/>
      <c r="I194" s="447"/>
      <c r="J194" s="447"/>
      <c r="K194" s="458"/>
      <c r="L194" s="458"/>
      <c r="M194" s="458"/>
      <c r="N194" s="447"/>
      <c r="O194" s="447"/>
      <c r="P194" s="459"/>
      <c r="Q194" s="271"/>
      <c r="R194" s="271"/>
      <c r="S194" s="271"/>
      <c r="T194" s="113"/>
      <c r="U194" s="113"/>
      <c r="Z194" s="275"/>
      <c r="AE194" s="275"/>
    </row>
    <row r="195" spans="1:32">
      <c r="A195" s="439"/>
      <c r="B195" s="457"/>
      <c r="C195" s="447"/>
      <c r="D195" s="458"/>
      <c r="E195" s="458"/>
      <c r="F195" s="458"/>
      <c r="G195" s="458"/>
      <c r="H195" s="458"/>
      <c r="I195" s="447"/>
      <c r="J195" s="447"/>
      <c r="K195" s="458"/>
      <c r="L195" s="458"/>
      <c r="M195" s="458"/>
      <c r="N195" s="447"/>
      <c r="O195" s="447"/>
      <c r="P195" s="459"/>
      <c r="Q195" s="271"/>
      <c r="R195" s="271"/>
      <c r="S195" s="271"/>
      <c r="T195" s="272"/>
      <c r="U195" s="272"/>
      <c r="V195" s="272"/>
      <c r="W195" s="272"/>
      <c r="X195" s="272"/>
      <c r="Y195" s="272"/>
      <c r="Z195" s="276"/>
      <c r="AA195" s="272"/>
      <c r="AB195" s="272"/>
      <c r="AC195" s="272"/>
      <c r="AD195" s="272"/>
      <c r="AE195" s="276"/>
    </row>
    <row r="196" spans="1:32">
      <c r="A196" s="439"/>
      <c r="B196" s="457"/>
      <c r="C196" s="447"/>
      <c r="D196" s="458"/>
      <c r="E196" s="458"/>
      <c r="F196" s="458"/>
      <c r="G196" s="458"/>
      <c r="H196" s="458"/>
      <c r="I196" s="447"/>
      <c r="J196" s="447"/>
      <c r="K196" s="458"/>
      <c r="L196" s="458"/>
      <c r="M196" s="458"/>
      <c r="N196" s="447"/>
      <c r="O196" s="447"/>
      <c r="P196" s="459"/>
      <c r="Q196" s="271"/>
      <c r="R196" s="271"/>
      <c r="S196" s="271"/>
      <c r="T196" s="113"/>
      <c r="U196" s="113"/>
      <c r="Z196" s="275"/>
      <c r="AE196" s="275"/>
    </row>
    <row r="197" spans="1:32" ht="13.5" thickBot="1">
      <c r="A197" s="439"/>
      <c r="B197" s="457"/>
      <c r="C197" s="447"/>
      <c r="D197" s="458"/>
      <c r="E197" s="458"/>
      <c r="F197" s="458"/>
      <c r="G197" s="458"/>
      <c r="H197" s="458"/>
      <c r="I197" s="447"/>
      <c r="J197" s="447"/>
      <c r="K197" s="458"/>
      <c r="L197" s="458"/>
      <c r="M197" s="458"/>
      <c r="N197" s="447"/>
      <c r="O197" s="447"/>
      <c r="P197" s="459"/>
      <c r="Q197" s="271"/>
      <c r="R197" s="271"/>
      <c r="S197" s="271"/>
      <c r="T197" s="273"/>
      <c r="U197" s="273"/>
      <c r="V197" s="273"/>
      <c r="W197" s="273"/>
      <c r="X197" s="273"/>
      <c r="Y197" s="273"/>
      <c r="Z197" s="277"/>
      <c r="AA197" s="273"/>
      <c r="AB197" s="273"/>
      <c r="AC197" s="273"/>
      <c r="AD197" s="273"/>
      <c r="AE197" s="277"/>
    </row>
    <row r="198" spans="1:32">
      <c r="A198" s="433"/>
      <c r="B198" s="431"/>
      <c r="C198" s="448"/>
      <c r="D198" s="455"/>
      <c r="E198" s="455"/>
      <c r="F198" s="455"/>
      <c r="G198" s="455"/>
      <c r="H198" s="455"/>
      <c r="I198" s="448"/>
      <c r="J198" s="448"/>
      <c r="K198" s="455"/>
      <c r="L198" s="455"/>
      <c r="M198" s="455"/>
      <c r="N198" s="448"/>
      <c r="O198" s="448"/>
      <c r="P198" s="456"/>
      <c r="Q198" s="271"/>
      <c r="R198" s="271"/>
      <c r="S198" s="271"/>
      <c r="T198" s="271"/>
      <c r="U198" s="113"/>
      <c r="Z198" s="275"/>
      <c r="AE198" s="275"/>
    </row>
    <row r="199" spans="1:32">
      <c r="A199" s="441"/>
      <c r="B199" s="466"/>
      <c r="C199" s="467"/>
      <c r="D199" s="468"/>
      <c r="E199" s="468"/>
      <c r="F199" s="468"/>
      <c r="G199" s="468"/>
      <c r="H199" s="468"/>
      <c r="I199" s="467"/>
      <c r="J199" s="467"/>
      <c r="K199" s="468"/>
      <c r="L199" s="468"/>
      <c r="M199" s="468"/>
      <c r="N199" s="467"/>
      <c r="O199" s="467"/>
      <c r="P199" s="469"/>
      <c r="Q199" s="271"/>
      <c r="R199" s="271"/>
      <c r="S199" s="271"/>
      <c r="T199" s="272"/>
      <c r="U199" s="272"/>
      <c r="V199" s="272"/>
      <c r="W199" s="272"/>
      <c r="X199" s="805"/>
      <c r="Y199" s="805"/>
      <c r="Z199" s="276"/>
      <c r="AA199" s="272"/>
      <c r="AB199" s="272"/>
      <c r="AC199" s="272"/>
      <c r="AD199" s="272"/>
      <c r="AE199" s="276"/>
    </row>
    <row r="200" spans="1:32">
      <c r="A200" s="441"/>
      <c r="B200" s="457"/>
      <c r="C200" s="447"/>
      <c r="D200" s="480"/>
      <c r="E200" s="480"/>
      <c r="F200" s="480"/>
      <c r="G200" s="480"/>
      <c r="H200" s="480"/>
      <c r="I200" s="447"/>
      <c r="J200" s="447"/>
      <c r="K200" s="480"/>
      <c r="L200" s="480"/>
      <c r="M200" s="480"/>
      <c r="N200" s="447"/>
      <c r="O200" s="447"/>
      <c r="P200" s="459"/>
      <c r="Q200" s="271"/>
      <c r="R200" s="271"/>
      <c r="S200" s="271"/>
      <c r="T200" s="113"/>
      <c r="U200" s="113"/>
      <c r="Z200" s="275"/>
      <c r="AE200" s="275"/>
    </row>
    <row r="201" spans="1:32">
      <c r="A201" s="441"/>
      <c r="B201" s="457"/>
      <c r="C201" s="447"/>
      <c r="D201" s="458"/>
      <c r="E201" s="458"/>
      <c r="F201" s="458"/>
      <c r="G201" s="458"/>
      <c r="H201" s="458"/>
      <c r="I201" s="447"/>
      <c r="J201" s="447"/>
      <c r="K201" s="458"/>
      <c r="L201" s="458"/>
      <c r="M201" s="458"/>
      <c r="N201" s="447"/>
      <c r="O201" s="447"/>
      <c r="P201" s="459"/>
      <c r="Q201" s="271"/>
      <c r="R201" s="271"/>
      <c r="S201" s="271"/>
      <c r="T201" s="272"/>
      <c r="U201" s="272"/>
      <c r="V201" s="272"/>
      <c r="W201" s="272"/>
      <c r="X201" s="805"/>
      <c r="Y201" s="805"/>
      <c r="Z201" s="276"/>
      <c r="AA201" s="272"/>
      <c r="AB201" s="272"/>
      <c r="AC201" s="805"/>
      <c r="AD201" s="805"/>
      <c r="AE201" s="276"/>
    </row>
    <row r="202" spans="1:32">
      <c r="A202" s="441"/>
      <c r="B202" s="457"/>
      <c r="C202" s="447"/>
      <c r="D202" s="458"/>
      <c r="E202" s="458"/>
      <c r="F202" s="458"/>
      <c r="G202" s="458"/>
      <c r="H202" s="458"/>
      <c r="I202" s="447"/>
      <c r="J202" s="447"/>
      <c r="K202" s="458"/>
      <c r="L202" s="458"/>
      <c r="M202" s="458"/>
      <c r="N202" s="447"/>
      <c r="O202" s="447"/>
      <c r="P202" s="459"/>
      <c r="Q202" s="271"/>
      <c r="R202" s="271"/>
      <c r="S202" s="271"/>
      <c r="T202" s="113"/>
      <c r="U202" s="113"/>
      <c r="Z202" s="275"/>
      <c r="AE202" s="275"/>
    </row>
    <row r="203" spans="1:32" ht="13.5" thickBot="1">
      <c r="A203" s="441"/>
      <c r="B203" s="457"/>
      <c r="C203" s="447"/>
      <c r="D203" s="458"/>
      <c r="E203" s="458"/>
      <c r="F203" s="458"/>
      <c r="G203" s="458"/>
      <c r="H203" s="458"/>
      <c r="I203" s="447"/>
      <c r="J203" s="447"/>
      <c r="K203" s="458"/>
      <c r="L203" s="458"/>
      <c r="M203" s="458"/>
      <c r="N203" s="447"/>
      <c r="O203" s="447"/>
      <c r="P203" s="459"/>
      <c r="Q203" s="271"/>
      <c r="R203" s="271"/>
      <c r="S203" s="271"/>
      <c r="T203" s="272"/>
      <c r="U203" s="272"/>
      <c r="V203" s="272"/>
      <c r="W203" s="272"/>
      <c r="X203" s="272"/>
      <c r="Y203" s="272"/>
      <c r="Z203" s="276"/>
      <c r="AA203" s="272"/>
      <c r="AB203" s="272"/>
      <c r="AC203" s="272"/>
      <c r="AD203" s="272"/>
      <c r="AE203" s="276"/>
    </row>
    <row r="204" spans="1:32" ht="13.5" thickTop="1">
      <c r="A204" s="441"/>
      <c r="B204" s="473"/>
      <c r="C204" s="474"/>
      <c r="D204" s="475"/>
      <c r="E204" s="475"/>
      <c r="F204" s="475"/>
      <c r="G204" s="475"/>
      <c r="H204" s="475"/>
      <c r="I204" s="474"/>
      <c r="J204" s="474"/>
      <c r="K204" s="475"/>
      <c r="L204" s="475"/>
      <c r="M204" s="475"/>
      <c r="N204" s="474"/>
      <c r="O204" s="474"/>
      <c r="P204" s="476"/>
      <c r="Q204" s="408"/>
      <c r="R204" s="408"/>
      <c r="S204" s="408"/>
      <c r="T204" s="417"/>
      <c r="U204" s="417"/>
      <c r="V204" s="417"/>
      <c r="W204" s="417"/>
      <c r="X204" s="417"/>
      <c r="Y204" s="417"/>
      <c r="Z204" s="418"/>
      <c r="AA204" s="417"/>
      <c r="AB204" s="417"/>
      <c r="AC204" s="417"/>
      <c r="AD204" s="417"/>
      <c r="AE204" s="418"/>
      <c r="AF204" s="417"/>
    </row>
    <row r="205" spans="1:32" ht="13.5" thickBot="1">
      <c r="A205" s="441"/>
      <c r="B205" s="473"/>
      <c r="C205" s="474"/>
      <c r="D205" s="475"/>
      <c r="E205" s="475"/>
      <c r="F205" s="475"/>
      <c r="G205" s="475"/>
      <c r="H205" s="475"/>
      <c r="I205" s="474"/>
      <c r="J205" s="474"/>
      <c r="K205" s="475"/>
      <c r="L205" s="475"/>
      <c r="M205" s="475"/>
      <c r="N205" s="474"/>
      <c r="O205" s="474"/>
      <c r="P205" s="476"/>
      <c r="Q205" s="412"/>
      <c r="R205" s="412"/>
      <c r="S205" s="412"/>
      <c r="T205" s="419"/>
      <c r="U205" s="419"/>
      <c r="V205" s="419"/>
      <c r="W205" s="419"/>
      <c r="X205" s="419"/>
      <c r="Y205" s="419"/>
      <c r="Z205" s="420"/>
      <c r="AA205" s="419"/>
      <c r="AB205" s="419"/>
      <c r="AC205" s="419"/>
      <c r="AD205" s="419"/>
      <c r="AE205" s="420"/>
      <c r="AF205" s="421"/>
    </row>
    <row r="206" spans="1:32" ht="13.5" thickTop="1">
      <c r="A206" s="441"/>
      <c r="B206" s="457"/>
      <c r="C206" s="447"/>
      <c r="D206" s="458"/>
      <c r="E206" s="458"/>
      <c r="F206" s="458"/>
      <c r="G206" s="458"/>
      <c r="H206" s="458"/>
      <c r="I206" s="447"/>
      <c r="J206" s="447"/>
      <c r="K206" s="458"/>
      <c r="L206" s="458"/>
      <c r="M206" s="458"/>
      <c r="N206" s="447"/>
      <c r="O206" s="447"/>
      <c r="P206" s="459"/>
      <c r="Q206" s="271"/>
      <c r="R206" s="271"/>
      <c r="S206" s="271"/>
      <c r="T206" s="113"/>
      <c r="U206" s="113"/>
      <c r="Z206" s="275"/>
      <c r="AE206" s="275"/>
    </row>
    <row r="207" spans="1:32">
      <c r="A207" s="441"/>
      <c r="B207" s="457"/>
      <c r="C207" s="447"/>
      <c r="D207" s="458"/>
      <c r="E207" s="458"/>
      <c r="F207" s="458"/>
      <c r="G207" s="458"/>
      <c r="H207" s="458"/>
      <c r="I207" s="447"/>
      <c r="J207" s="447"/>
      <c r="K207" s="458"/>
      <c r="L207" s="458"/>
      <c r="M207" s="458"/>
      <c r="N207" s="447"/>
      <c r="O207" s="447"/>
      <c r="P207" s="459"/>
      <c r="Q207" s="271"/>
      <c r="R207" s="271"/>
      <c r="S207" s="271"/>
      <c r="T207" s="272"/>
      <c r="U207" s="272"/>
      <c r="V207" s="272"/>
      <c r="W207" s="272"/>
      <c r="X207" s="272"/>
      <c r="Y207" s="272"/>
      <c r="Z207" s="276"/>
      <c r="AA207" s="272"/>
      <c r="AB207" s="272"/>
      <c r="AC207" s="272"/>
      <c r="AD207" s="272"/>
      <c r="AE207" s="276"/>
    </row>
    <row r="208" spans="1:32">
      <c r="A208" s="441"/>
      <c r="B208" s="457"/>
      <c r="C208" s="447"/>
      <c r="D208" s="458"/>
      <c r="E208" s="458"/>
      <c r="F208" s="458"/>
      <c r="G208" s="458"/>
      <c r="H208" s="458"/>
      <c r="I208" s="447"/>
      <c r="J208" s="447"/>
      <c r="K208" s="458"/>
      <c r="L208" s="458"/>
      <c r="M208" s="458"/>
      <c r="N208" s="447"/>
      <c r="O208" s="447"/>
      <c r="P208" s="459"/>
      <c r="Q208" s="271"/>
      <c r="R208" s="271"/>
      <c r="S208" s="271"/>
      <c r="T208" s="113"/>
      <c r="U208" s="113"/>
      <c r="Z208" s="275"/>
      <c r="AE208" s="275"/>
    </row>
    <row r="209" spans="1:32">
      <c r="A209" s="441"/>
      <c r="B209" s="457"/>
      <c r="C209" s="447"/>
      <c r="D209" s="458"/>
      <c r="E209" s="458"/>
      <c r="F209" s="458"/>
      <c r="G209" s="458"/>
      <c r="H209" s="458"/>
      <c r="I209" s="447"/>
      <c r="J209" s="447"/>
      <c r="K209" s="458"/>
      <c r="L209" s="458"/>
      <c r="M209" s="458"/>
      <c r="N209" s="447"/>
      <c r="O209" s="447"/>
      <c r="P209" s="459"/>
      <c r="Q209" s="271"/>
      <c r="R209" s="271"/>
      <c r="S209" s="271"/>
      <c r="T209" s="805"/>
      <c r="U209" s="272"/>
      <c r="V209" s="272"/>
      <c r="W209" s="272"/>
      <c r="X209" s="399"/>
      <c r="Y209" s="805"/>
      <c r="Z209" s="276"/>
      <c r="AA209" s="272"/>
      <c r="AB209" s="272"/>
      <c r="AC209" s="272"/>
      <c r="AD209" s="272"/>
      <c r="AE209" s="276"/>
    </row>
    <row r="210" spans="1:32">
      <c r="A210" s="441"/>
      <c r="B210" s="457"/>
      <c r="C210" s="447"/>
      <c r="D210" s="458"/>
      <c r="E210" s="458"/>
      <c r="F210" s="458"/>
      <c r="G210" s="458"/>
      <c r="H210" s="458"/>
      <c r="I210" s="447"/>
      <c r="J210" s="447"/>
      <c r="K210" s="458"/>
      <c r="L210" s="458"/>
      <c r="M210" s="458"/>
      <c r="N210" s="447"/>
      <c r="O210" s="447"/>
      <c r="P210" s="459"/>
      <c r="Q210" s="271"/>
      <c r="R210" s="271"/>
      <c r="S210" s="271"/>
      <c r="T210" s="113"/>
      <c r="U210" s="113"/>
      <c r="Z210" s="275"/>
      <c r="AE210" s="275"/>
    </row>
    <row r="211" spans="1:32" ht="13.5" thickBot="1">
      <c r="A211" s="441"/>
      <c r="B211" s="457"/>
      <c r="C211" s="447"/>
      <c r="D211" s="458"/>
      <c r="E211" s="458"/>
      <c r="F211" s="458"/>
      <c r="G211" s="458"/>
      <c r="H211" s="458"/>
      <c r="I211" s="447"/>
      <c r="J211" s="447"/>
      <c r="K211" s="458"/>
      <c r="L211" s="458"/>
      <c r="M211" s="458"/>
      <c r="N211" s="447"/>
      <c r="O211" s="447"/>
      <c r="P211" s="459"/>
      <c r="Q211" s="271"/>
      <c r="R211" s="271"/>
      <c r="S211" s="271"/>
      <c r="T211" s="272"/>
      <c r="U211" s="272"/>
      <c r="V211" s="272"/>
      <c r="W211" s="272"/>
      <c r="X211" s="272"/>
      <c r="Y211" s="272"/>
      <c r="Z211" s="276"/>
      <c r="AA211" s="272"/>
      <c r="AB211" s="272"/>
      <c r="AC211" s="272"/>
      <c r="AD211" s="272"/>
      <c r="AE211" s="276"/>
    </row>
    <row r="212" spans="1:32" ht="13.5" thickTop="1">
      <c r="A212" s="441"/>
      <c r="B212" s="457"/>
      <c r="C212" s="447"/>
      <c r="D212" s="458"/>
      <c r="E212" s="458"/>
      <c r="F212" s="458"/>
      <c r="G212" s="458"/>
      <c r="H212" s="458"/>
      <c r="I212" s="447"/>
      <c r="J212" s="447"/>
      <c r="K212" s="458"/>
      <c r="L212" s="458"/>
      <c r="M212" s="458"/>
      <c r="N212" s="447"/>
      <c r="O212" s="447"/>
      <c r="P212" s="459"/>
      <c r="Q212" s="408"/>
      <c r="R212" s="408"/>
      <c r="S212" s="408"/>
      <c r="T212" s="417"/>
      <c r="U212" s="417"/>
      <c r="V212" s="417"/>
      <c r="W212" s="417"/>
      <c r="X212" s="417"/>
      <c r="Y212" s="417"/>
      <c r="Z212" s="418"/>
      <c r="AA212" s="417"/>
      <c r="AB212" s="417"/>
      <c r="AC212" s="417"/>
      <c r="AD212" s="417"/>
      <c r="AE212" s="418"/>
      <c r="AF212" s="417"/>
    </row>
    <row r="213" spans="1:32" ht="13.5" thickBot="1">
      <c r="A213" s="441"/>
      <c r="B213" s="457"/>
      <c r="C213" s="447"/>
      <c r="D213" s="458"/>
      <c r="E213" s="458"/>
      <c r="F213" s="458"/>
      <c r="G213" s="458"/>
      <c r="H213" s="458"/>
      <c r="I213" s="447"/>
      <c r="J213" s="447"/>
      <c r="K213" s="458"/>
      <c r="L213" s="458"/>
      <c r="M213" s="458"/>
      <c r="N213" s="447"/>
      <c r="O213" s="447"/>
      <c r="P213" s="459"/>
      <c r="Q213" s="412"/>
      <c r="R213" s="412"/>
      <c r="S213" s="412"/>
      <c r="T213" s="419"/>
      <c r="U213" s="419"/>
      <c r="V213" s="419"/>
      <c r="W213" s="419"/>
      <c r="X213" s="419"/>
      <c r="Y213" s="419"/>
      <c r="Z213" s="420"/>
      <c r="AA213" s="419"/>
      <c r="AB213" s="419"/>
      <c r="AC213" s="419"/>
      <c r="AD213" s="419"/>
      <c r="AE213" s="420"/>
      <c r="AF213" s="421"/>
    </row>
    <row r="214" spans="1:32" ht="13.5" thickTop="1">
      <c r="A214" s="441"/>
      <c r="B214" s="457"/>
      <c r="C214" s="447"/>
      <c r="D214" s="458"/>
      <c r="E214" s="458"/>
      <c r="F214" s="458"/>
      <c r="G214" s="458"/>
      <c r="H214" s="458"/>
      <c r="I214" s="447"/>
      <c r="J214" s="447"/>
      <c r="K214" s="458"/>
      <c r="L214" s="458"/>
      <c r="M214" s="458"/>
      <c r="N214" s="447"/>
      <c r="O214" s="447"/>
      <c r="P214" s="459"/>
      <c r="Q214" s="271"/>
      <c r="R214" s="271"/>
      <c r="S214" s="271"/>
      <c r="T214" s="113"/>
      <c r="U214" s="113"/>
      <c r="Z214" s="275"/>
      <c r="AE214" s="275"/>
    </row>
    <row r="215" spans="1:32">
      <c r="A215" s="441"/>
      <c r="B215" s="457"/>
      <c r="C215" s="447"/>
      <c r="D215" s="458"/>
      <c r="E215" s="458"/>
      <c r="F215" s="458"/>
      <c r="G215" s="458"/>
      <c r="H215" s="458"/>
      <c r="I215" s="447"/>
      <c r="J215" s="447"/>
      <c r="K215" s="458"/>
      <c r="L215" s="458"/>
      <c r="M215" s="458"/>
      <c r="N215" s="447"/>
      <c r="O215" s="447"/>
      <c r="P215" s="459"/>
      <c r="Q215" s="271"/>
      <c r="R215" s="271"/>
      <c r="S215" s="271"/>
      <c r="T215" s="272"/>
      <c r="U215" s="272"/>
      <c r="V215" s="272"/>
      <c r="W215" s="272"/>
      <c r="X215" s="805"/>
      <c r="Y215" s="272"/>
      <c r="Z215" s="276"/>
      <c r="AA215" s="272"/>
      <c r="AB215" s="805"/>
      <c r="AC215" s="272"/>
      <c r="AD215" s="805"/>
      <c r="AE215" s="809"/>
    </row>
    <row r="216" spans="1:32">
      <c r="A216" s="441"/>
      <c r="B216" s="457"/>
      <c r="C216" s="447"/>
      <c r="D216" s="458"/>
      <c r="E216" s="458"/>
      <c r="F216" s="458"/>
      <c r="G216" s="458"/>
      <c r="H216" s="458"/>
      <c r="I216" s="447"/>
      <c r="J216" s="447"/>
      <c r="K216" s="458"/>
      <c r="L216" s="458"/>
      <c r="M216" s="458"/>
      <c r="N216" s="447"/>
      <c r="O216" s="447"/>
      <c r="P216" s="459"/>
      <c r="Q216" s="271"/>
      <c r="R216" s="271"/>
      <c r="S216" s="271"/>
      <c r="T216" s="113"/>
      <c r="U216" s="113"/>
      <c r="Z216" s="275"/>
      <c r="AE216" s="275"/>
    </row>
    <row r="217" spans="1:32">
      <c r="A217" s="441"/>
      <c r="B217" s="457"/>
      <c r="C217" s="447"/>
      <c r="D217" s="458"/>
      <c r="E217" s="458"/>
      <c r="F217" s="458"/>
      <c r="G217" s="458"/>
      <c r="H217" s="458"/>
      <c r="I217" s="447"/>
      <c r="J217" s="447"/>
      <c r="K217" s="458"/>
      <c r="L217" s="458"/>
      <c r="M217" s="458"/>
      <c r="N217" s="447"/>
      <c r="O217" s="447"/>
      <c r="P217" s="459"/>
      <c r="Q217" s="271"/>
      <c r="R217" s="271"/>
      <c r="S217" s="271"/>
      <c r="T217" s="272"/>
      <c r="U217" s="272"/>
      <c r="V217" s="272"/>
      <c r="W217" s="272"/>
      <c r="X217" s="272"/>
      <c r="Y217" s="272"/>
      <c r="Z217" s="276"/>
      <c r="AA217" s="272"/>
      <c r="AB217" s="805"/>
      <c r="AC217" s="272"/>
      <c r="AD217" s="805"/>
      <c r="AE217" s="809"/>
    </row>
    <row r="218" spans="1:32">
      <c r="A218" s="441"/>
      <c r="B218" s="457"/>
      <c r="C218" s="447"/>
      <c r="D218" s="458"/>
      <c r="E218" s="458"/>
      <c r="F218" s="458"/>
      <c r="G218" s="458"/>
      <c r="H218" s="458"/>
      <c r="I218" s="447"/>
      <c r="J218" s="447"/>
      <c r="K218" s="458"/>
      <c r="L218" s="458"/>
      <c r="M218" s="458"/>
      <c r="N218" s="447"/>
      <c r="O218" s="447"/>
      <c r="P218" s="459"/>
      <c r="Q218" s="271"/>
      <c r="R218" s="271"/>
      <c r="S218" s="271"/>
      <c r="T218" s="113"/>
      <c r="U218" s="113"/>
      <c r="Z218" s="275"/>
      <c r="AE218" s="275"/>
    </row>
    <row r="219" spans="1:32" ht="13.5" thickBot="1">
      <c r="A219" s="441"/>
      <c r="B219" s="457"/>
      <c r="C219" s="447"/>
      <c r="D219" s="458"/>
      <c r="E219" s="458"/>
      <c r="F219" s="458"/>
      <c r="G219" s="458"/>
      <c r="H219" s="458"/>
      <c r="I219" s="447"/>
      <c r="J219" s="447"/>
      <c r="K219" s="458"/>
      <c r="L219" s="458"/>
      <c r="M219" s="458"/>
      <c r="N219" s="447"/>
      <c r="O219" s="447"/>
      <c r="P219" s="459"/>
      <c r="Q219" s="271"/>
      <c r="R219" s="271"/>
      <c r="S219" s="271"/>
      <c r="T219" s="272"/>
      <c r="U219" s="272"/>
      <c r="V219" s="272"/>
      <c r="W219" s="272"/>
      <c r="X219" s="272"/>
      <c r="Y219" s="272"/>
      <c r="Z219" s="276"/>
      <c r="AA219" s="272"/>
      <c r="AB219" s="272"/>
      <c r="AC219" s="272"/>
      <c r="AD219" s="272"/>
      <c r="AE219" s="276"/>
    </row>
    <row r="220" spans="1:32" ht="13.5" thickTop="1">
      <c r="A220" s="441"/>
      <c r="B220" s="457"/>
      <c r="C220" s="447"/>
      <c r="D220" s="458"/>
      <c r="E220" s="458"/>
      <c r="F220" s="458"/>
      <c r="G220" s="458"/>
      <c r="H220" s="458"/>
      <c r="I220" s="447"/>
      <c r="J220" s="447"/>
      <c r="K220" s="458"/>
      <c r="L220" s="458"/>
      <c r="M220" s="458"/>
      <c r="N220" s="447"/>
      <c r="O220" s="447"/>
      <c r="P220" s="459"/>
      <c r="Q220" s="408"/>
      <c r="R220" s="408"/>
      <c r="S220" s="408"/>
      <c r="T220" s="417"/>
      <c r="U220" s="417"/>
      <c r="V220" s="417"/>
      <c r="W220" s="417"/>
      <c r="X220" s="417"/>
      <c r="Y220" s="417"/>
      <c r="Z220" s="418"/>
      <c r="AA220" s="417"/>
      <c r="AB220" s="417"/>
      <c r="AC220" s="417"/>
      <c r="AD220" s="417"/>
      <c r="AE220" s="418"/>
      <c r="AF220" s="417"/>
    </row>
    <row r="221" spans="1:32" ht="13.5" thickBot="1">
      <c r="A221" s="441"/>
      <c r="B221" s="457"/>
      <c r="C221" s="447"/>
      <c r="D221" s="458"/>
      <c r="E221" s="458"/>
      <c r="F221" s="458"/>
      <c r="G221" s="458"/>
      <c r="H221" s="458"/>
      <c r="I221" s="447"/>
      <c r="J221" s="447"/>
      <c r="K221" s="458"/>
      <c r="L221" s="458"/>
      <c r="M221" s="458"/>
      <c r="N221" s="447"/>
      <c r="O221" s="447"/>
      <c r="P221" s="459"/>
      <c r="Q221" s="412"/>
      <c r="R221" s="412"/>
      <c r="S221" s="412"/>
      <c r="T221" s="419"/>
      <c r="U221" s="419"/>
      <c r="V221" s="419"/>
      <c r="W221" s="419"/>
      <c r="X221" s="419"/>
      <c r="Y221" s="419"/>
      <c r="Z221" s="420"/>
      <c r="AA221" s="419"/>
      <c r="AB221" s="810"/>
      <c r="AC221" s="419"/>
      <c r="AD221" s="810"/>
      <c r="AE221" s="811"/>
      <c r="AF221" s="421"/>
    </row>
    <row r="222" spans="1:32" ht="13.5" thickTop="1">
      <c r="A222" s="441"/>
      <c r="B222" s="457"/>
      <c r="C222" s="447"/>
      <c r="D222" s="458"/>
      <c r="E222" s="458"/>
      <c r="F222" s="458"/>
      <c r="G222" s="458"/>
      <c r="H222" s="458"/>
      <c r="I222" s="447"/>
      <c r="J222" s="447"/>
      <c r="K222" s="458"/>
      <c r="L222" s="458"/>
      <c r="M222" s="458"/>
      <c r="N222" s="447"/>
      <c r="O222" s="447"/>
      <c r="P222" s="459"/>
      <c r="Q222" s="271"/>
      <c r="R222" s="271"/>
      <c r="S222" s="271"/>
      <c r="T222" s="113"/>
      <c r="U222" s="113"/>
      <c r="Z222" s="275"/>
      <c r="AE222" s="275"/>
    </row>
    <row r="223" spans="1:32">
      <c r="A223" s="441"/>
      <c r="B223" s="457"/>
      <c r="C223" s="447"/>
      <c r="D223" s="458"/>
      <c r="E223" s="458"/>
      <c r="F223" s="458"/>
      <c r="G223" s="458"/>
      <c r="H223" s="458"/>
      <c r="I223" s="447"/>
      <c r="J223" s="447"/>
      <c r="K223" s="458"/>
      <c r="L223" s="458"/>
      <c r="M223" s="458"/>
      <c r="N223" s="447"/>
      <c r="O223" s="447"/>
      <c r="P223" s="459"/>
      <c r="Q223" s="271"/>
      <c r="R223" s="271"/>
      <c r="S223" s="271"/>
      <c r="T223" s="272"/>
      <c r="U223" s="272"/>
      <c r="V223" s="272"/>
      <c r="W223" s="272"/>
      <c r="X223" s="272"/>
      <c r="Y223" s="272"/>
      <c r="Z223" s="276"/>
      <c r="AA223" s="272"/>
      <c r="AB223" s="272"/>
      <c r="AC223" s="272"/>
      <c r="AD223" s="272"/>
      <c r="AE223" s="276"/>
    </row>
    <row r="224" spans="1:32">
      <c r="A224" s="441"/>
      <c r="B224" s="457"/>
      <c r="C224" s="447"/>
      <c r="D224" s="458"/>
      <c r="E224" s="458"/>
      <c r="F224" s="458"/>
      <c r="G224" s="458"/>
      <c r="H224" s="458"/>
      <c r="I224" s="447"/>
      <c r="J224" s="447"/>
      <c r="K224" s="458"/>
      <c r="L224" s="458"/>
      <c r="M224" s="458"/>
      <c r="N224" s="447"/>
      <c r="O224" s="447"/>
      <c r="P224" s="459"/>
      <c r="Q224" s="271"/>
      <c r="R224" s="271"/>
      <c r="S224" s="271"/>
      <c r="T224" s="113"/>
      <c r="U224" s="113"/>
      <c r="Z224" s="275"/>
      <c r="AE224" s="275"/>
    </row>
    <row r="225" spans="1:32">
      <c r="A225" s="441"/>
      <c r="B225" s="457"/>
      <c r="C225" s="447"/>
      <c r="D225" s="458"/>
      <c r="E225" s="458"/>
      <c r="F225" s="458"/>
      <c r="G225" s="458"/>
      <c r="H225" s="458"/>
      <c r="I225" s="447"/>
      <c r="J225" s="447"/>
      <c r="K225" s="458"/>
      <c r="L225" s="458"/>
      <c r="M225" s="458"/>
      <c r="N225" s="447"/>
      <c r="O225" s="447"/>
      <c r="P225" s="459"/>
      <c r="Q225" s="271"/>
      <c r="R225" s="271"/>
      <c r="S225" s="271"/>
      <c r="T225" s="272"/>
      <c r="U225" s="272"/>
      <c r="V225" s="272"/>
      <c r="W225" s="272"/>
      <c r="X225" s="272"/>
      <c r="Y225" s="272"/>
      <c r="Z225" s="276"/>
      <c r="AA225" s="272"/>
      <c r="AB225" s="272"/>
      <c r="AC225" s="272"/>
      <c r="AD225" s="272"/>
      <c r="AE225" s="276"/>
    </row>
    <row r="226" spans="1:32">
      <c r="A226" s="441"/>
      <c r="B226" s="457"/>
      <c r="C226" s="447"/>
      <c r="D226" s="458"/>
      <c r="E226" s="458"/>
      <c r="F226" s="458"/>
      <c r="G226" s="458"/>
      <c r="H226" s="458"/>
      <c r="I226" s="447"/>
      <c r="J226" s="447"/>
      <c r="K226" s="458"/>
      <c r="L226" s="458"/>
      <c r="M226" s="458"/>
      <c r="N226" s="447"/>
      <c r="O226" s="447"/>
      <c r="P226" s="459"/>
      <c r="Q226" s="271"/>
      <c r="R226" s="271"/>
      <c r="S226" s="271"/>
      <c r="T226" s="113"/>
      <c r="U226" s="113"/>
      <c r="Z226" s="275"/>
      <c r="AE226" s="275"/>
    </row>
    <row r="227" spans="1:32">
      <c r="A227" s="441"/>
      <c r="B227" s="457"/>
      <c r="C227" s="447"/>
      <c r="D227" s="458"/>
      <c r="E227" s="458"/>
      <c r="F227" s="458"/>
      <c r="G227" s="458"/>
      <c r="H227" s="458"/>
      <c r="I227" s="447"/>
      <c r="J227" s="447"/>
      <c r="K227" s="458"/>
      <c r="L227" s="458"/>
      <c r="M227" s="458"/>
      <c r="N227" s="447"/>
      <c r="O227" s="447"/>
      <c r="P227" s="459"/>
      <c r="Q227" s="271"/>
      <c r="R227" s="271"/>
      <c r="S227" s="271"/>
      <c r="T227" s="272"/>
      <c r="U227" s="272"/>
      <c r="V227" s="272"/>
      <c r="W227" s="272"/>
      <c r="X227" s="272"/>
      <c r="Y227" s="805"/>
      <c r="Z227" s="276"/>
      <c r="AA227" s="272"/>
      <c r="AB227" s="805"/>
      <c r="AC227" s="272"/>
      <c r="AD227" s="805"/>
      <c r="AE227" s="809"/>
    </row>
    <row r="228" spans="1:32">
      <c r="A228" s="441"/>
      <c r="B228" s="457"/>
      <c r="C228" s="460"/>
      <c r="D228" s="458"/>
      <c r="E228" s="458"/>
      <c r="F228" s="458"/>
      <c r="G228" s="458"/>
      <c r="H228" s="458"/>
      <c r="I228" s="447"/>
      <c r="J228" s="447"/>
      <c r="K228" s="458"/>
      <c r="L228" s="458"/>
      <c r="M228" s="458"/>
      <c r="N228" s="447"/>
      <c r="O228" s="447"/>
      <c r="P228" s="459"/>
      <c r="Q228" s="271"/>
      <c r="R228" s="271"/>
      <c r="S228" s="271"/>
      <c r="T228" s="113"/>
      <c r="U228" s="113"/>
      <c r="Z228" s="275"/>
      <c r="AE228" s="275"/>
    </row>
    <row r="229" spans="1:32" ht="13.5" thickBot="1">
      <c r="A229" s="441"/>
      <c r="B229" s="457"/>
      <c r="C229" s="447"/>
      <c r="D229" s="458"/>
      <c r="E229" s="458"/>
      <c r="F229" s="458"/>
      <c r="G229" s="458"/>
      <c r="H229" s="458"/>
      <c r="I229" s="447"/>
      <c r="J229" s="447"/>
      <c r="K229" s="458"/>
      <c r="L229" s="458"/>
      <c r="M229" s="458"/>
      <c r="N229" s="447"/>
      <c r="O229" s="447"/>
      <c r="P229" s="459"/>
      <c r="Q229" s="271"/>
      <c r="R229" s="271"/>
      <c r="S229" s="271"/>
      <c r="T229" s="273"/>
      <c r="U229" s="273"/>
      <c r="V229" s="273"/>
      <c r="W229" s="273"/>
      <c r="X229" s="273"/>
      <c r="Y229" s="273"/>
      <c r="Z229" s="277"/>
      <c r="AA229" s="273"/>
      <c r="AB229" s="273"/>
      <c r="AC229" s="273"/>
      <c r="AD229" s="806"/>
      <c r="AE229" s="277"/>
    </row>
    <row r="230" spans="1:32">
      <c r="A230" s="432"/>
      <c r="B230" s="431"/>
      <c r="C230" s="448"/>
      <c r="D230" s="455"/>
      <c r="E230" s="455"/>
      <c r="F230" s="455"/>
      <c r="G230" s="455"/>
      <c r="H230" s="455"/>
      <c r="I230" s="448"/>
      <c r="J230" s="448"/>
      <c r="K230" s="455"/>
      <c r="L230" s="455"/>
      <c r="M230" s="455"/>
      <c r="N230" s="448"/>
      <c r="O230" s="448"/>
      <c r="P230" s="456"/>
      <c r="Q230" s="271"/>
      <c r="R230" s="271"/>
      <c r="S230" s="271"/>
      <c r="T230" s="271"/>
      <c r="U230" s="113"/>
      <c r="Z230" s="275"/>
      <c r="AE230" s="275"/>
    </row>
    <row r="231" spans="1:32">
      <c r="A231" s="439"/>
      <c r="B231" s="466"/>
      <c r="C231" s="467"/>
      <c r="D231" s="468"/>
      <c r="E231" s="468"/>
      <c r="F231" s="468"/>
      <c r="G231" s="468"/>
      <c r="H231" s="468"/>
      <c r="I231" s="467"/>
      <c r="J231" s="467"/>
      <c r="K231" s="468"/>
      <c r="L231" s="468"/>
      <c r="M231" s="468"/>
      <c r="N231" s="467"/>
      <c r="O231" s="467"/>
      <c r="P231" s="469"/>
      <c r="Q231" s="271"/>
      <c r="R231" s="271"/>
      <c r="S231" s="271"/>
      <c r="T231" s="272"/>
      <c r="U231" s="272"/>
      <c r="V231" s="272"/>
      <c r="W231" s="272"/>
      <c r="X231" s="272"/>
      <c r="Y231" s="272"/>
      <c r="Z231" s="276"/>
      <c r="AA231" s="272"/>
      <c r="AB231" s="272"/>
      <c r="AC231" s="272"/>
      <c r="AD231" s="272"/>
      <c r="AE231" s="276"/>
    </row>
    <row r="232" spans="1:32">
      <c r="A232" s="439"/>
      <c r="B232" s="457"/>
      <c r="C232" s="447"/>
      <c r="D232" s="480"/>
      <c r="E232" s="480"/>
      <c r="F232" s="480"/>
      <c r="G232" s="480"/>
      <c r="H232" s="480"/>
      <c r="I232" s="447"/>
      <c r="J232" s="447"/>
      <c r="K232" s="480"/>
      <c r="L232" s="480"/>
      <c r="M232" s="480"/>
      <c r="N232" s="447"/>
      <c r="O232" s="447"/>
      <c r="P232" s="459"/>
      <c r="Q232" s="271"/>
      <c r="R232" s="271"/>
      <c r="S232" s="271"/>
      <c r="T232" s="113"/>
      <c r="U232" s="113"/>
      <c r="Z232" s="275"/>
      <c r="AE232" s="275"/>
    </row>
    <row r="233" spans="1:32">
      <c r="A233" s="439"/>
      <c r="B233" s="457"/>
      <c r="C233" s="447"/>
      <c r="D233" s="458"/>
      <c r="E233" s="458"/>
      <c r="F233" s="458"/>
      <c r="G233" s="458"/>
      <c r="H233" s="458"/>
      <c r="I233" s="447"/>
      <c r="J233" s="447"/>
      <c r="K233" s="458"/>
      <c r="L233" s="458"/>
      <c r="M233" s="458"/>
      <c r="N233" s="447"/>
      <c r="O233" s="447"/>
      <c r="P233" s="459"/>
      <c r="Q233" s="271"/>
      <c r="R233" s="271"/>
      <c r="S233" s="271"/>
      <c r="T233" s="272"/>
      <c r="U233" s="272"/>
      <c r="V233" s="272"/>
      <c r="W233" s="272"/>
      <c r="X233" s="272"/>
      <c r="Y233" s="272"/>
      <c r="Z233" s="276"/>
      <c r="AA233" s="272"/>
      <c r="AB233" s="272"/>
      <c r="AC233" s="272"/>
      <c r="AD233" s="272"/>
      <c r="AE233" s="276"/>
    </row>
    <row r="234" spans="1:32">
      <c r="A234" s="439"/>
      <c r="B234" s="457"/>
      <c r="C234" s="447"/>
      <c r="D234" s="458"/>
      <c r="E234" s="458"/>
      <c r="F234" s="458"/>
      <c r="G234" s="458"/>
      <c r="H234" s="458"/>
      <c r="I234" s="447"/>
      <c r="J234" s="447"/>
      <c r="K234" s="458"/>
      <c r="L234" s="458"/>
      <c r="M234" s="458"/>
      <c r="N234" s="447"/>
      <c r="O234" s="447"/>
      <c r="P234" s="459"/>
      <c r="Q234" s="271"/>
      <c r="R234" s="271"/>
      <c r="S234" s="271"/>
      <c r="T234" s="113"/>
      <c r="U234" s="113"/>
      <c r="Z234" s="275"/>
      <c r="AE234" s="275"/>
    </row>
    <row r="235" spans="1:32" ht="13.5" thickBot="1">
      <c r="A235" s="439"/>
      <c r="B235" s="457"/>
      <c r="C235" s="447"/>
      <c r="D235" s="458"/>
      <c r="E235" s="458"/>
      <c r="F235" s="458"/>
      <c r="G235" s="458"/>
      <c r="H235" s="458"/>
      <c r="I235" s="447"/>
      <c r="J235" s="447"/>
      <c r="K235" s="458"/>
      <c r="L235" s="458"/>
      <c r="M235" s="458"/>
      <c r="N235" s="447"/>
      <c r="O235" s="447"/>
      <c r="P235" s="459"/>
      <c r="Q235" s="271"/>
      <c r="R235" s="271"/>
      <c r="S235" s="271"/>
      <c r="T235" s="272"/>
      <c r="U235" s="272"/>
      <c r="V235" s="272"/>
      <c r="W235" s="272"/>
      <c r="X235" s="272"/>
      <c r="Y235" s="272"/>
      <c r="Z235" s="276"/>
      <c r="AA235" s="272"/>
      <c r="AB235" s="272"/>
      <c r="AC235" s="272"/>
      <c r="AD235" s="272"/>
      <c r="AE235" s="276"/>
    </row>
    <row r="236" spans="1:32" ht="13.5" thickTop="1">
      <c r="A236" s="439"/>
      <c r="B236" s="473"/>
      <c r="C236" s="474"/>
      <c r="D236" s="475"/>
      <c r="E236" s="475"/>
      <c r="F236" s="475"/>
      <c r="G236" s="475"/>
      <c r="H236" s="475"/>
      <c r="I236" s="474"/>
      <c r="J236" s="474"/>
      <c r="K236" s="475"/>
      <c r="L236" s="475"/>
      <c r="M236" s="475"/>
      <c r="N236" s="474"/>
      <c r="O236" s="474"/>
      <c r="P236" s="476"/>
      <c r="Q236" s="408"/>
      <c r="R236" s="408"/>
      <c r="S236" s="408"/>
      <c r="T236" s="417"/>
      <c r="U236" s="417"/>
      <c r="V236" s="417"/>
      <c r="W236" s="417"/>
      <c r="X236" s="417"/>
      <c r="Y236" s="417"/>
      <c r="Z236" s="418"/>
      <c r="AA236" s="417"/>
      <c r="AB236" s="417"/>
      <c r="AC236" s="417"/>
      <c r="AD236" s="417"/>
      <c r="AE236" s="418"/>
      <c r="AF236" s="417"/>
    </row>
    <row r="237" spans="1:32" ht="13.5" thickBot="1">
      <c r="A237" s="439"/>
      <c r="B237" s="473"/>
      <c r="C237" s="474"/>
      <c r="D237" s="475"/>
      <c r="E237" s="475"/>
      <c r="F237" s="475"/>
      <c r="G237" s="475"/>
      <c r="H237" s="475"/>
      <c r="I237" s="474"/>
      <c r="J237" s="474"/>
      <c r="K237" s="475"/>
      <c r="L237" s="475"/>
      <c r="M237" s="475"/>
      <c r="N237" s="474"/>
      <c r="O237" s="474"/>
      <c r="P237" s="476"/>
      <c r="Q237" s="412"/>
      <c r="R237" s="412"/>
      <c r="S237" s="412"/>
      <c r="T237" s="419"/>
      <c r="U237" s="419"/>
      <c r="V237" s="419"/>
      <c r="W237" s="419"/>
      <c r="X237" s="419"/>
      <c r="Y237" s="419"/>
      <c r="Z237" s="420"/>
      <c r="AA237" s="419"/>
      <c r="AB237" s="419"/>
      <c r="AC237" s="419"/>
      <c r="AD237" s="419"/>
      <c r="AE237" s="420"/>
      <c r="AF237" s="421"/>
    </row>
    <row r="238" spans="1:32" ht="13.5" thickTop="1">
      <c r="A238" s="439"/>
      <c r="B238" s="457"/>
      <c r="C238" s="447"/>
      <c r="D238" s="458"/>
      <c r="E238" s="458"/>
      <c r="F238" s="458"/>
      <c r="G238" s="458"/>
      <c r="H238" s="458"/>
      <c r="I238" s="447"/>
      <c r="J238" s="447"/>
      <c r="K238" s="458"/>
      <c r="L238" s="458"/>
      <c r="M238" s="458"/>
      <c r="N238" s="447"/>
      <c r="O238" s="447"/>
      <c r="P238" s="459"/>
      <c r="Q238" s="271"/>
      <c r="R238" s="271"/>
      <c r="S238" s="271"/>
      <c r="T238" s="113"/>
      <c r="U238" s="113"/>
      <c r="Z238" s="275"/>
      <c r="AE238" s="275"/>
    </row>
    <row r="239" spans="1:32">
      <c r="A239" s="439"/>
      <c r="B239" s="457"/>
      <c r="C239" s="447"/>
      <c r="D239" s="458"/>
      <c r="E239" s="458"/>
      <c r="F239" s="458"/>
      <c r="G239" s="458"/>
      <c r="H239" s="458"/>
      <c r="I239" s="447"/>
      <c r="J239" s="447"/>
      <c r="K239" s="458"/>
      <c r="L239" s="458"/>
      <c r="M239" s="458"/>
      <c r="N239" s="447"/>
      <c r="O239" s="447"/>
      <c r="P239" s="459"/>
      <c r="Q239" s="271"/>
      <c r="R239" s="271"/>
      <c r="S239" s="271"/>
      <c r="T239" s="272"/>
      <c r="U239" s="272"/>
      <c r="V239" s="272"/>
      <c r="W239" s="272"/>
      <c r="X239" s="272"/>
      <c r="Y239" s="272"/>
      <c r="Z239" s="276"/>
      <c r="AA239" s="272"/>
      <c r="AB239" s="272"/>
      <c r="AC239" s="272"/>
      <c r="AD239" s="272"/>
      <c r="AE239" s="276"/>
    </row>
    <row r="240" spans="1:32">
      <c r="A240" s="439"/>
      <c r="B240" s="457"/>
      <c r="C240" s="447"/>
      <c r="D240" s="458"/>
      <c r="E240" s="458"/>
      <c r="F240" s="458"/>
      <c r="G240" s="458"/>
      <c r="H240" s="458"/>
      <c r="I240" s="447"/>
      <c r="J240" s="447"/>
      <c r="K240" s="458"/>
      <c r="L240" s="458"/>
      <c r="M240" s="458"/>
      <c r="N240" s="447"/>
      <c r="O240" s="447"/>
      <c r="P240" s="459"/>
      <c r="Q240" s="271"/>
      <c r="R240" s="271"/>
      <c r="S240" s="271"/>
      <c r="T240" s="113"/>
      <c r="U240" s="113"/>
      <c r="Z240" s="275"/>
      <c r="AE240" s="275"/>
    </row>
    <row r="241" spans="1:32">
      <c r="A241" s="439"/>
      <c r="B241" s="457"/>
      <c r="C241" s="447"/>
      <c r="D241" s="458"/>
      <c r="E241" s="458"/>
      <c r="F241" s="458"/>
      <c r="G241" s="458"/>
      <c r="H241" s="458"/>
      <c r="I241" s="447"/>
      <c r="J241" s="447"/>
      <c r="K241" s="458"/>
      <c r="L241" s="458"/>
      <c r="M241" s="458"/>
      <c r="N241" s="447"/>
      <c r="O241" s="447"/>
      <c r="P241" s="459"/>
      <c r="Q241" s="271"/>
      <c r="R241" s="271"/>
      <c r="S241" s="271"/>
      <c r="T241" s="272"/>
      <c r="U241" s="272"/>
      <c r="V241" s="272"/>
      <c r="W241" s="272"/>
      <c r="X241" s="272"/>
      <c r="Y241" s="272"/>
      <c r="Z241" s="276"/>
      <c r="AA241" s="272"/>
      <c r="AB241" s="272"/>
      <c r="AC241" s="272"/>
      <c r="AD241" s="272"/>
      <c r="AE241" s="276"/>
    </row>
    <row r="242" spans="1:32">
      <c r="A242" s="439"/>
      <c r="B242" s="457"/>
      <c r="C242" s="447"/>
      <c r="D242" s="458"/>
      <c r="E242" s="458"/>
      <c r="F242" s="458"/>
      <c r="G242" s="458"/>
      <c r="H242" s="458"/>
      <c r="I242" s="447"/>
      <c r="J242" s="447"/>
      <c r="K242" s="458"/>
      <c r="L242" s="458"/>
      <c r="M242" s="458"/>
      <c r="N242" s="447"/>
      <c r="O242" s="447"/>
      <c r="P242" s="459"/>
      <c r="Q242" s="271"/>
      <c r="R242" s="271"/>
      <c r="S242" s="271"/>
      <c r="T242" s="113"/>
      <c r="U242" s="113"/>
      <c r="Z242" s="275"/>
      <c r="AE242" s="275"/>
    </row>
    <row r="243" spans="1:32" ht="13.5" thickBot="1">
      <c r="A243" s="439"/>
      <c r="B243" s="457"/>
      <c r="C243" s="447"/>
      <c r="D243" s="458"/>
      <c r="E243" s="458"/>
      <c r="F243" s="458"/>
      <c r="G243" s="458"/>
      <c r="H243" s="458"/>
      <c r="I243" s="447"/>
      <c r="J243" s="447"/>
      <c r="K243" s="458"/>
      <c r="L243" s="458"/>
      <c r="M243" s="458"/>
      <c r="N243" s="447"/>
      <c r="O243" s="447"/>
      <c r="P243" s="459"/>
      <c r="Q243" s="271"/>
      <c r="R243" s="271"/>
      <c r="S243" s="271"/>
      <c r="T243" s="272"/>
      <c r="U243" s="272"/>
      <c r="V243" s="272"/>
      <c r="W243" s="272"/>
      <c r="X243" s="272"/>
      <c r="Y243" s="272"/>
      <c r="Z243" s="276"/>
      <c r="AA243" s="272"/>
      <c r="AB243" s="272"/>
      <c r="AC243" s="272"/>
      <c r="AD243" s="272"/>
      <c r="AE243" s="276"/>
    </row>
    <row r="244" spans="1:32" ht="13.5" thickTop="1">
      <c r="A244" s="439"/>
      <c r="B244" s="457"/>
      <c r="C244" s="447"/>
      <c r="D244" s="458"/>
      <c r="E244" s="458"/>
      <c r="F244" s="458"/>
      <c r="G244" s="458"/>
      <c r="H244" s="458"/>
      <c r="I244" s="447"/>
      <c r="J244" s="447"/>
      <c r="K244" s="458"/>
      <c r="L244" s="458"/>
      <c r="M244" s="458"/>
      <c r="N244" s="447"/>
      <c r="O244" s="447"/>
      <c r="P244" s="459"/>
      <c r="Q244" s="408"/>
      <c r="R244" s="408"/>
      <c r="S244" s="408"/>
      <c r="T244" s="417"/>
      <c r="U244" s="417"/>
      <c r="V244" s="417"/>
      <c r="W244" s="417"/>
      <c r="X244" s="417"/>
      <c r="Y244" s="417"/>
      <c r="Z244" s="418"/>
      <c r="AA244" s="417"/>
      <c r="AB244" s="417"/>
      <c r="AC244" s="417"/>
      <c r="AD244" s="417"/>
      <c r="AE244" s="418"/>
      <c r="AF244" s="417"/>
    </row>
    <row r="245" spans="1:32" ht="13.5" thickBot="1">
      <c r="A245" s="439"/>
      <c r="B245" s="457"/>
      <c r="C245" s="447"/>
      <c r="D245" s="458"/>
      <c r="E245" s="458"/>
      <c r="F245" s="458"/>
      <c r="G245" s="458"/>
      <c r="H245" s="458"/>
      <c r="I245" s="447"/>
      <c r="J245" s="447"/>
      <c r="K245" s="458"/>
      <c r="L245" s="458"/>
      <c r="M245" s="458"/>
      <c r="N245" s="447"/>
      <c r="O245" s="447"/>
      <c r="P245" s="459"/>
      <c r="Q245" s="412"/>
      <c r="R245" s="412"/>
      <c r="S245" s="412"/>
      <c r="T245" s="419"/>
      <c r="U245" s="419"/>
      <c r="V245" s="419"/>
      <c r="W245" s="419"/>
      <c r="X245" s="419"/>
      <c r="Y245" s="419"/>
      <c r="Z245" s="420"/>
      <c r="AA245" s="419"/>
      <c r="AB245" s="419"/>
      <c r="AC245" s="419"/>
      <c r="AD245" s="419"/>
      <c r="AE245" s="420"/>
      <c r="AF245" s="421"/>
    </row>
    <row r="246" spans="1:32" ht="13.5" thickTop="1">
      <c r="A246" s="439"/>
      <c r="B246" s="457"/>
      <c r="C246" s="447"/>
      <c r="D246" s="458"/>
      <c r="E246" s="458"/>
      <c r="F246" s="458"/>
      <c r="G246" s="458"/>
      <c r="H246" s="458"/>
      <c r="I246" s="447"/>
      <c r="J246" s="447"/>
      <c r="K246" s="458"/>
      <c r="L246" s="458"/>
      <c r="M246" s="458"/>
      <c r="N246" s="447"/>
      <c r="O246" s="447"/>
      <c r="P246" s="459"/>
      <c r="Q246" s="271"/>
      <c r="R246" s="271"/>
      <c r="S246" s="271"/>
      <c r="T246" s="113"/>
      <c r="U246" s="113"/>
      <c r="Z246" s="275"/>
      <c r="AE246" s="275"/>
    </row>
    <row r="247" spans="1:32">
      <c r="A247" s="439"/>
      <c r="B247" s="457"/>
      <c r="C247" s="447"/>
      <c r="D247" s="458"/>
      <c r="E247" s="458"/>
      <c r="F247" s="458"/>
      <c r="G247" s="458"/>
      <c r="H247" s="458"/>
      <c r="I247" s="447"/>
      <c r="J247" s="447"/>
      <c r="K247" s="458"/>
      <c r="L247" s="458"/>
      <c r="M247" s="458"/>
      <c r="N247" s="447"/>
      <c r="O247" s="447"/>
      <c r="P247" s="459"/>
      <c r="Q247" s="271"/>
      <c r="R247" s="271"/>
      <c r="S247" s="271"/>
      <c r="T247" s="272"/>
      <c r="U247" s="272"/>
      <c r="V247" s="272"/>
      <c r="W247" s="272"/>
      <c r="X247" s="272"/>
      <c r="Y247" s="272"/>
      <c r="Z247" s="276"/>
      <c r="AA247" s="272"/>
      <c r="AB247" s="272"/>
      <c r="AC247" s="272"/>
      <c r="AD247" s="272"/>
      <c r="AE247" s="276"/>
    </row>
    <row r="248" spans="1:32">
      <c r="A248" s="439"/>
      <c r="B248" s="457"/>
      <c r="C248" s="447"/>
      <c r="D248" s="458"/>
      <c r="E248" s="458"/>
      <c r="F248" s="458"/>
      <c r="G248" s="458"/>
      <c r="H248" s="458"/>
      <c r="I248" s="447"/>
      <c r="J248" s="447"/>
      <c r="K248" s="458"/>
      <c r="L248" s="458"/>
      <c r="M248" s="458"/>
      <c r="N248" s="447"/>
      <c r="O248" s="447"/>
      <c r="P248" s="459"/>
      <c r="Q248" s="271"/>
      <c r="R248" s="271"/>
      <c r="S248" s="271"/>
      <c r="T248" s="113"/>
      <c r="U248" s="113"/>
      <c r="Z248" s="275"/>
      <c r="AE248" s="275"/>
    </row>
    <row r="249" spans="1:32">
      <c r="A249" s="439"/>
      <c r="B249" s="457"/>
      <c r="C249" s="447"/>
      <c r="D249" s="458"/>
      <c r="E249" s="458"/>
      <c r="F249" s="458"/>
      <c r="G249" s="458"/>
      <c r="H249" s="458"/>
      <c r="I249" s="447"/>
      <c r="J249" s="447"/>
      <c r="K249" s="458"/>
      <c r="L249" s="458"/>
      <c r="M249" s="458"/>
      <c r="N249" s="447"/>
      <c r="O249" s="447"/>
      <c r="P249" s="459"/>
      <c r="Q249" s="271"/>
      <c r="R249" s="271"/>
      <c r="S249" s="271"/>
      <c r="T249" s="272"/>
      <c r="U249" s="272"/>
      <c r="V249" s="272"/>
      <c r="W249" s="272"/>
      <c r="X249" s="272"/>
      <c r="Y249" s="272"/>
      <c r="Z249" s="276"/>
      <c r="AA249" s="272"/>
      <c r="AB249" s="272"/>
      <c r="AC249" s="272"/>
      <c r="AD249" s="272"/>
      <c r="AE249" s="276"/>
    </row>
    <row r="250" spans="1:32">
      <c r="A250" s="439"/>
      <c r="B250" s="457"/>
      <c r="C250" s="447"/>
      <c r="D250" s="458"/>
      <c r="E250" s="458"/>
      <c r="F250" s="458"/>
      <c r="G250" s="458"/>
      <c r="H250" s="458"/>
      <c r="I250" s="447"/>
      <c r="J250" s="447"/>
      <c r="K250" s="458"/>
      <c r="L250" s="458"/>
      <c r="M250" s="458"/>
      <c r="N250" s="447"/>
      <c r="O250" s="447"/>
      <c r="P250" s="459"/>
      <c r="Q250" s="271"/>
      <c r="R250" s="271"/>
      <c r="S250" s="271"/>
      <c r="T250" s="113"/>
      <c r="U250" s="113"/>
      <c r="Z250" s="275"/>
      <c r="AE250" s="275"/>
    </row>
    <row r="251" spans="1:32" ht="13.5" thickBot="1">
      <c r="A251" s="439"/>
      <c r="B251" s="457"/>
      <c r="C251" s="447"/>
      <c r="D251" s="458"/>
      <c r="E251" s="458"/>
      <c r="F251" s="458"/>
      <c r="G251" s="458"/>
      <c r="H251" s="458"/>
      <c r="I251" s="447"/>
      <c r="J251" s="447"/>
      <c r="K251" s="458"/>
      <c r="L251" s="458"/>
      <c r="M251" s="458"/>
      <c r="N251" s="447"/>
      <c r="O251" s="447"/>
      <c r="P251" s="459"/>
      <c r="Q251" s="271"/>
      <c r="R251" s="271"/>
      <c r="S251" s="271"/>
      <c r="T251" s="272"/>
      <c r="U251" s="272"/>
      <c r="V251" s="272"/>
      <c r="W251" s="272"/>
      <c r="X251" s="272"/>
      <c r="Y251" s="272"/>
      <c r="Z251" s="276"/>
      <c r="AA251" s="272"/>
      <c r="AB251" s="272"/>
      <c r="AC251" s="272"/>
      <c r="AD251" s="272"/>
      <c r="AE251" s="276"/>
    </row>
    <row r="252" spans="1:32" ht="13.5" thickTop="1">
      <c r="A252" s="439"/>
      <c r="B252" s="457"/>
      <c r="C252" s="447"/>
      <c r="D252" s="458"/>
      <c r="E252" s="458"/>
      <c r="F252" s="458"/>
      <c r="G252" s="458"/>
      <c r="H252" s="458"/>
      <c r="I252" s="447"/>
      <c r="J252" s="447"/>
      <c r="K252" s="458"/>
      <c r="L252" s="458"/>
      <c r="M252" s="458"/>
      <c r="N252" s="447"/>
      <c r="O252" s="447"/>
      <c r="P252" s="459"/>
      <c r="Q252" s="408"/>
      <c r="R252" s="408"/>
      <c r="S252" s="408"/>
      <c r="T252" s="417"/>
      <c r="U252" s="417"/>
      <c r="V252" s="417"/>
      <c r="W252" s="417"/>
      <c r="X252" s="417"/>
      <c r="Y252" s="417"/>
      <c r="Z252" s="418"/>
      <c r="AA252" s="417"/>
      <c r="AB252" s="417"/>
      <c r="AC252" s="417"/>
      <c r="AD252" s="417"/>
      <c r="AE252" s="418"/>
      <c r="AF252" s="417"/>
    </row>
    <row r="253" spans="1:32" ht="13.5" thickBot="1">
      <c r="A253" s="439"/>
      <c r="B253" s="457"/>
      <c r="C253" s="447"/>
      <c r="D253" s="458"/>
      <c r="E253" s="458"/>
      <c r="F253" s="458"/>
      <c r="G253" s="458"/>
      <c r="H253" s="458"/>
      <c r="I253" s="447"/>
      <c r="J253" s="447"/>
      <c r="K253" s="458"/>
      <c r="L253" s="458"/>
      <c r="M253" s="458"/>
      <c r="N253" s="447"/>
      <c r="O253" s="447"/>
      <c r="P253" s="459"/>
      <c r="Q253" s="412"/>
      <c r="R253" s="412"/>
      <c r="S253" s="412"/>
      <c r="T253" s="419"/>
      <c r="U253" s="419"/>
      <c r="V253" s="419"/>
      <c r="W253" s="419"/>
      <c r="X253" s="419"/>
      <c r="Y253" s="419"/>
      <c r="Z253" s="420"/>
      <c r="AA253" s="419"/>
      <c r="AB253" s="419"/>
      <c r="AC253" s="419"/>
      <c r="AD253" s="419"/>
      <c r="AE253" s="420"/>
      <c r="AF253" s="421"/>
    </row>
    <row r="254" spans="1:32" ht="13.5" thickTop="1">
      <c r="A254" s="439"/>
      <c r="B254" s="457"/>
      <c r="C254" s="447"/>
      <c r="D254" s="458"/>
      <c r="E254" s="458"/>
      <c r="F254" s="458"/>
      <c r="G254" s="458"/>
      <c r="H254" s="458"/>
      <c r="I254" s="447"/>
      <c r="J254" s="447"/>
      <c r="K254" s="458"/>
      <c r="L254" s="458"/>
      <c r="M254" s="458"/>
      <c r="N254" s="447"/>
      <c r="O254" s="447"/>
      <c r="P254" s="459"/>
      <c r="Q254" s="271"/>
      <c r="R254" s="271"/>
      <c r="S254" s="271"/>
      <c r="T254" s="113"/>
      <c r="U254" s="113"/>
      <c r="Z254" s="275"/>
      <c r="AE254" s="275"/>
    </row>
    <row r="255" spans="1:32">
      <c r="A255" s="439"/>
      <c r="B255" s="457"/>
      <c r="C255" s="447"/>
      <c r="D255" s="458"/>
      <c r="E255" s="458"/>
      <c r="F255" s="458"/>
      <c r="G255" s="458"/>
      <c r="H255" s="458"/>
      <c r="I255" s="447"/>
      <c r="J255" s="447"/>
      <c r="K255" s="458"/>
      <c r="L255" s="458"/>
      <c r="M255" s="458"/>
      <c r="N255" s="447"/>
      <c r="O255" s="447"/>
      <c r="P255" s="459"/>
      <c r="Q255" s="271"/>
      <c r="R255" s="271"/>
      <c r="S255" s="271"/>
      <c r="T255" s="272"/>
      <c r="U255" s="272"/>
      <c r="V255" s="272"/>
      <c r="W255" s="272"/>
      <c r="X255" s="272"/>
      <c r="Y255" s="272"/>
      <c r="Z255" s="276"/>
      <c r="AA255" s="272"/>
      <c r="AB255" s="272"/>
      <c r="AC255" s="272"/>
      <c r="AD255" s="272"/>
      <c r="AE255" s="276"/>
    </row>
    <row r="256" spans="1:32">
      <c r="A256" s="439"/>
      <c r="B256" s="457"/>
      <c r="C256" s="447"/>
      <c r="D256" s="458"/>
      <c r="E256" s="458"/>
      <c r="F256" s="458"/>
      <c r="G256" s="458"/>
      <c r="H256" s="458"/>
      <c r="I256" s="447"/>
      <c r="J256" s="447"/>
      <c r="K256" s="458"/>
      <c r="L256" s="458"/>
      <c r="M256" s="458"/>
      <c r="N256" s="447"/>
      <c r="O256" s="447"/>
      <c r="P256" s="459"/>
      <c r="Q256" s="271"/>
      <c r="R256" s="271"/>
      <c r="S256" s="271"/>
      <c r="T256" s="113"/>
      <c r="U256" s="113"/>
      <c r="Z256" s="275"/>
      <c r="AE256" s="275"/>
    </row>
    <row r="257" spans="1:32">
      <c r="A257" s="439"/>
      <c r="B257" s="457"/>
      <c r="C257" s="447"/>
      <c r="D257" s="458"/>
      <c r="E257" s="458"/>
      <c r="F257" s="458"/>
      <c r="G257" s="458"/>
      <c r="H257" s="458"/>
      <c r="I257" s="447"/>
      <c r="J257" s="447"/>
      <c r="K257" s="458"/>
      <c r="L257" s="458"/>
      <c r="M257" s="458"/>
      <c r="N257" s="447"/>
      <c r="O257" s="447"/>
      <c r="P257" s="459"/>
      <c r="Q257" s="271"/>
      <c r="R257" s="271"/>
      <c r="S257" s="271"/>
      <c r="T257" s="272"/>
      <c r="U257" s="272"/>
      <c r="V257" s="272"/>
      <c r="W257" s="272"/>
      <c r="X257" s="272"/>
      <c r="Y257" s="272"/>
      <c r="Z257" s="276"/>
      <c r="AA257" s="272"/>
      <c r="AB257" s="272"/>
      <c r="AC257" s="272"/>
      <c r="AD257" s="272"/>
      <c r="AE257" s="276"/>
    </row>
    <row r="258" spans="1:32">
      <c r="A258" s="439"/>
      <c r="B258" s="457"/>
      <c r="C258" s="447"/>
      <c r="D258" s="458"/>
      <c r="E258" s="458"/>
      <c r="F258" s="458"/>
      <c r="G258" s="458"/>
      <c r="H258" s="458"/>
      <c r="I258" s="447"/>
      <c r="J258" s="447"/>
      <c r="K258" s="458"/>
      <c r="L258" s="458"/>
      <c r="M258" s="458"/>
      <c r="N258" s="447"/>
      <c r="O258" s="447"/>
      <c r="P258" s="459"/>
      <c r="Q258" s="271"/>
      <c r="R258" s="271"/>
      <c r="S258" s="271"/>
      <c r="T258" s="113"/>
      <c r="U258" s="113"/>
      <c r="Z258" s="275"/>
      <c r="AE258" s="275"/>
    </row>
    <row r="259" spans="1:32">
      <c r="A259" s="439"/>
      <c r="B259" s="457"/>
      <c r="C259" s="447"/>
      <c r="D259" s="458"/>
      <c r="E259" s="458"/>
      <c r="F259" s="458"/>
      <c r="G259" s="458"/>
      <c r="H259" s="458"/>
      <c r="I259" s="447"/>
      <c r="J259" s="447"/>
      <c r="K259" s="458"/>
      <c r="L259" s="458"/>
      <c r="M259" s="458"/>
      <c r="N259" s="447"/>
      <c r="O259" s="447"/>
      <c r="P259" s="459"/>
      <c r="Q259" s="271"/>
      <c r="R259" s="271"/>
      <c r="S259" s="271"/>
      <c r="T259" s="272"/>
      <c r="U259" s="272"/>
      <c r="V259" s="272"/>
      <c r="W259" s="272"/>
      <c r="X259" s="272"/>
      <c r="Y259" s="272"/>
      <c r="Z259" s="276"/>
      <c r="AA259" s="272"/>
      <c r="AB259" s="272"/>
      <c r="AC259" s="272"/>
      <c r="AD259" s="272"/>
      <c r="AE259" s="276"/>
    </row>
    <row r="260" spans="1:32">
      <c r="A260" s="439"/>
      <c r="B260" s="457"/>
      <c r="C260" s="447"/>
      <c r="D260" s="458"/>
      <c r="E260" s="458"/>
      <c r="F260" s="458"/>
      <c r="G260" s="458"/>
      <c r="H260" s="458"/>
      <c r="I260" s="447"/>
      <c r="J260" s="447"/>
      <c r="K260" s="458"/>
      <c r="L260" s="458"/>
      <c r="M260" s="458"/>
      <c r="N260" s="447"/>
      <c r="O260" s="447"/>
      <c r="P260" s="459"/>
      <c r="Q260" s="271"/>
      <c r="R260" s="271"/>
      <c r="S260" s="271"/>
      <c r="T260" s="113"/>
      <c r="U260" s="113"/>
      <c r="Z260" s="275"/>
      <c r="AE260" s="275"/>
    </row>
    <row r="261" spans="1:32" ht="13.5" thickBot="1">
      <c r="A261" s="439"/>
      <c r="B261" s="457"/>
      <c r="C261" s="447"/>
      <c r="D261" s="458"/>
      <c r="E261" s="458"/>
      <c r="F261" s="458"/>
      <c r="G261" s="458"/>
      <c r="H261" s="458"/>
      <c r="I261" s="447"/>
      <c r="J261" s="447"/>
      <c r="K261" s="458"/>
      <c r="L261" s="458"/>
      <c r="M261" s="458"/>
      <c r="N261" s="447"/>
      <c r="O261" s="447"/>
      <c r="P261" s="459"/>
      <c r="Q261" s="271"/>
      <c r="R261" s="271"/>
      <c r="S261" s="271"/>
      <c r="T261" s="273"/>
      <c r="U261" s="273"/>
      <c r="V261" s="273"/>
      <c r="W261" s="273"/>
      <c r="X261" s="273"/>
      <c r="Y261" s="273"/>
      <c r="Z261" s="277"/>
      <c r="AA261" s="273"/>
      <c r="AB261" s="273"/>
      <c r="AC261" s="273"/>
      <c r="AD261" s="273"/>
      <c r="AE261" s="277"/>
    </row>
    <row r="262" spans="1:32">
      <c r="A262" s="432"/>
      <c r="B262" s="431"/>
      <c r="C262" s="448"/>
      <c r="D262" s="455"/>
      <c r="E262" s="455"/>
      <c r="F262" s="455"/>
      <c r="G262" s="455"/>
      <c r="H262" s="455"/>
      <c r="I262" s="448"/>
      <c r="J262" s="448"/>
      <c r="K262" s="455"/>
      <c r="L262" s="455"/>
      <c r="M262" s="455"/>
      <c r="N262" s="448"/>
      <c r="O262" s="448"/>
      <c r="P262" s="456"/>
      <c r="Q262" s="271"/>
      <c r="R262" s="271"/>
      <c r="S262" s="271"/>
      <c r="T262" s="271"/>
      <c r="U262" s="113"/>
      <c r="Z262" s="275"/>
      <c r="AE262" s="275"/>
    </row>
    <row r="263" spans="1:32">
      <c r="A263" s="439"/>
      <c r="B263" s="466"/>
      <c r="C263" s="467"/>
      <c r="D263" s="468"/>
      <c r="E263" s="468"/>
      <c r="F263" s="468"/>
      <c r="G263" s="468"/>
      <c r="H263" s="468"/>
      <c r="I263" s="467"/>
      <c r="J263" s="467"/>
      <c r="K263" s="468"/>
      <c r="L263" s="468"/>
      <c r="M263" s="468"/>
      <c r="N263" s="467"/>
      <c r="O263" s="467"/>
      <c r="P263" s="469"/>
      <c r="Q263" s="271"/>
      <c r="R263" s="271"/>
      <c r="S263" s="271"/>
      <c r="T263" s="272"/>
      <c r="U263" s="272"/>
      <c r="V263" s="272"/>
      <c r="W263" s="272"/>
      <c r="X263" s="272"/>
      <c r="Y263" s="272"/>
      <c r="Z263" s="276"/>
      <c r="AA263" s="272"/>
      <c r="AB263" s="272"/>
      <c r="AC263" s="272"/>
      <c r="AD263" s="805"/>
      <c r="AE263" s="276"/>
    </row>
    <row r="264" spans="1:32">
      <c r="A264" s="439"/>
      <c r="B264" s="457"/>
      <c r="C264" s="447"/>
      <c r="D264" s="480"/>
      <c r="E264" s="480"/>
      <c r="F264" s="480"/>
      <c r="G264" s="480"/>
      <c r="H264" s="480"/>
      <c r="I264" s="447"/>
      <c r="J264" s="447"/>
      <c r="K264" s="480"/>
      <c r="L264" s="480"/>
      <c r="M264" s="480"/>
      <c r="N264" s="447"/>
      <c r="O264" s="447"/>
      <c r="P264" s="459"/>
      <c r="Q264" s="271"/>
      <c r="R264" s="271"/>
      <c r="S264" s="271"/>
      <c r="T264" s="113"/>
      <c r="U264" s="113"/>
      <c r="Z264" s="275"/>
      <c r="AE264" s="275"/>
    </row>
    <row r="265" spans="1:32">
      <c r="A265" s="439"/>
      <c r="B265" s="457"/>
      <c r="C265" s="447"/>
      <c r="D265" s="458"/>
      <c r="E265" s="458"/>
      <c r="F265" s="458"/>
      <c r="G265" s="458"/>
      <c r="H265" s="458"/>
      <c r="I265" s="447"/>
      <c r="J265" s="447"/>
      <c r="K265" s="458"/>
      <c r="L265" s="458"/>
      <c r="M265" s="458"/>
      <c r="N265" s="447"/>
      <c r="O265" s="447"/>
      <c r="P265" s="459"/>
      <c r="Q265" s="271"/>
      <c r="R265" s="271"/>
      <c r="S265" s="271"/>
      <c r="T265" s="272"/>
      <c r="U265" s="272"/>
      <c r="V265" s="272"/>
      <c r="W265" s="272"/>
      <c r="X265" s="805"/>
      <c r="Y265" s="272"/>
      <c r="Z265" s="276"/>
      <c r="AA265" s="272"/>
      <c r="AB265" s="272"/>
      <c r="AC265" s="272"/>
      <c r="AD265" s="272"/>
      <c r="AE265" s="276"/>
    </row>
    <row r="266" spans="1:32">
      <c r="A266" s="439"/>
      <c r="B266" s="457"/>
      <c r="C266" s="447"/>
      <c r="D266" s="458"/>
      <c r="E266" s="458"/>
      <c r="F266" s="458"/>
      <c r="G266" s="458"/>
      <c r="H266" s="458"/>
      <c r="I266" s="447"/>
      <c r="J266" s="447"/>
      <c r="K266" s="458"/>
      <c r="L266" s="458"/>
      <c r="M266" s="458"/>
      <c r="N266" s="447"/>
      <c r="O266" s="447"/>
      <c r="P266" s="459"/>
      <c r="Q266" s="271"/>
      <c r="R266" s="271"/>
      <c r="S266" s="271"/>
      <c r="T266" s="113"/>
      <c r="U266" s="113"/>
      <c r="Z266" s="275"/>
      <c r="AE266" s="275"/>
    </row>
    <row r="267" spans="1:32" ht="13.5" thickBot="1">
      <c r="A267" s="439"/>
      <c r="B267" s="457"/>
      <c r="C267" s="447"/>
      <c r="D267" s="458"/>
      <c r="E267" s="458"/>
      <c r="F267" s="458"/>
      <c r="G267" s="458"/>
      <c r="H267" s="458"/>
      <c r="I267" s="447"/>
      <c r="J267" s="447"/>
      <c r="K267" s="458"/>
      <c r="L267" s="458"/>
      <c r="M267" s="458"/>
      <c r="N267" s="447"/>
      <c r="O267" s="447"/>
      <c r="P267" s="459"/>
      <c r="Q267" s="271"/>
      <c r="R267" s="271"/>
      <c r="S267" s="271"/>
      <c r="T267" s="272"/>
      <c r="U267" s="272"/>
      <c r="V267" s="272"/>
      <c r="W267" s="272"/>
      <c r="X267" s="272"/>
      <c r="Y267" s="272"/>
      <c r="Z267" s="276"/>
      <c r="AA267" s="272"/>
      <c r="AB267" s="272"/>
      <c r="AC267" s="272"/>
      <c r="AD267" s="272"/>
      <c r="AE267" s="276"/>
    </row>
    <row r="268" spans="1:32" ht="13.5" thickTop="1">
      <c r="A268" s="439"/>
      <c r="B268" s="473"/>
      <c r="C268" s="474"/>
      <c r="D268" s="475"/>
      <c r="E268" s="475"/>
      <c r="F268" s="475"/>
      <c r="G268" s="475"/>
      <c r="H268" s="475"/>
      <c r="I268" s="474"/>
      <c r="J268" s="474"/>
      <c r="K268" s="475"/>
      <c r="L268" s="475"/>
      <c r="M268" s="475"/>
      <c r="N268" s="474"/>
      <c r="O268" s="474"/>
      <c r="P268" s="476"/>
      <c r="Q268" s="408"/>
      <c r="R268" s="408"/>
      <c r="S268" s="408"/>
      <c r="T268" s="417"/>
      <c r="U268" s="417"/>
      <c r="V268" s="417"/>
      <c r="W268" s="417"/>
      <c r="X268" s="417"/>
      <c r="Y268" s="417"/>
      <c r="Z268" s="418"/>
      <c r="AA268" s="417"/>
      <c r="AB268" s="417"/>
      <c r="AC268" s="417"/>
      <c r="AD268" s="417"/>
      <c r="AE268" s="418"/>
      <c r="AF268" s="417"/>
    </row>
    <row r="269" spans="1:32" ht="13.5" thickBot="1">
      <c r="A269" s="439"/>
      <c r="B269" s="473"/>
      <c r="C269" s="474"/>
      <c r="D269" s="475"/>
      <c r="E269" s="475"/>
      <c r="F269" s="475"/>
      <c r="G269" s="475"/>
      <c r="H269" s="475"/>
      <c r="I269" s="474"/>
      <c r="J269" s="474"/>
      <c r="K269" s="475"/>
      <c r="L269" s="475"/>
      <c r="M269" s="475"/>
      <c r="N269" s="474"/>
      <c r="O269" s="474"/>
      <c r="P269" s="476"/>
      <c r="Q269" s="412"/>
      <c r="R269" s="412"/>
      <c r="S269" s="412"/>
      <c r="T269" s="419"/>
      <c r="U269" s="419"/>
      <c r="V269" s="419"/>
      <c r="W269" s="419"/>
      <c r="X269" s="419"/>
      <c r="Y269" s="419"/>
      <c r="Z269" s="420"/>
      <c r="AA269" s="419"/>
      <c r="AB269" s="419"/>
      <c r="AC269" s="419"/>
      <c r="AD269" s="419"/>
      <c r="AE269" s="420"/>
      <c r="AF269" s="421"/>
    </row>
    <row r="270" spans="1:32" ht="13.5" thickTop="1">
      <c r="A270" s="439"/>
      <c r="B270" s="457"/>
      <c r="C270" s="447"/>
      <c r="D270" s="458"/>
      <c r="E270" s="458"/>
      <c r="F270" s="458"/>
      <c r="G270" s="458"/>
      <c r="H270" s="458"/>
      <c r="I270" s="447"/>
      <c r="J270" s="447"/>
      <c r="K270" s="458"/>
      <c r="L270" s="458"/>
      <c r="M270" s="458"/>
      <c r="N270" s="447"/>
      <c r="O270" s="447"/>
      <c r="P270" s="459"/>
      <c r="Q270" s="271"/>
      <c r="R270" s="271"/>
      <c r="S270" s="271"/>
      <c r="T270" s="113"/>
      <c r="U270" s="113"/>
      <c r="Z270" s="275"/>
      <c r="AE270" s="275"/>
    </row>
    <row r="271" spans="1:32">
      <c r="A271" s="439"/>
      <c r="B271" s="457"/>
      <c r="C271" s="447"/>
      <c r="D271" s="458"/>
      <c r="E271" s="458"/>
      <c r="F271" s="458"/>
      <c r="G271" s="458"/>
      <c r="H271" s="458"/>
      <c r="I271" s="447"/>
      <c r="J271" s="447"/>
      <c r="K271" s="458"/>
      <c r="L271" s="458"/>
      <c r="M271" s="458"/>
      <c r="N271" s="447"/>
      <c r="O271" s="447"/>
      <c r="P271" s="459"/>
      <c r="Q271" s="271"/>
      <c r="R271" s="271"/>
      <c r="S271" s="271"/>
      <c r="T271" s="272"/>
      <c r="U271" s="272"/>
      <c r="V271" s="272"/>
      <c r="W271" s="272"/>
      <c r="X271" s="272"/>
      <c r="Y271" s="272"/>
      <c r="Z271" s="276"/>
      <c r="AA271" s="272"/>
      <c r="AB271" s="272"/>
      <c r="AC271" s="272"/>
      <c r="AD271" s="272"/>
      <c r="AE271" s="276"/>
    </row>
    <row r="272" spans="1:32">
      <c r="A272" s="439"/>
      <c r="B272" s="457"/>
      <c r="C272" s="447"/>
      <c r="D272" s="458"/>
      <c r="E272" s="458"/>
      <c r="F272" s="458"/>
      <c r="G272" s="458"/>
      <c r="H272" s="458"/>
      <c r="I272" s="447"/>
      <c r="J272" s="447"/>
      <c r="K272" s="458"/>
      <c r="L272" s="458"/>
      <c r="M272" s="458"/>
      <c r="N272" s="447"/>
      <c r="O272" s="447"/>
      <c r="P272" s="459"/>
      <c r="Q272" s="271"/>
      <c r="R272" s="271"/>
      <c r="S272" s="271"/>
      <c r="T272" s="113"/>
      <c r="U272" s="113"/>
      <c r="Z272" s="275"/>
      <c r="AE272" s="275"/>
    </row>
    <row r="273" spans="1:32">
      <c r="A273" s="439"/>
      <c r="B273" s="457"/>
      <c r="C273" s="447"/>
      <c r="D273" s="458"/>
      <c r="E273" s="458"/>
      <c r="F273" s="458"/>
      <c r="G273" s="458"/>
      <c r="H273" s="458"/>
      <c r="I273" s="447"/>
      <c r="J273" s="447"/>
      <c r="K273" s="458"/>
      <c r="L273" s="458"/>
      <c r="M273" s="458"/>
      <c r="N273" s="447"/>
      <c r="O273" s="447"/>
      <c r="P273" s="459"/>
      <c r="Q273" s="271"/>
      <c r="R273" s="271"/>
      <c r="S273" s="271"/>
      <c r="T273" s="272"/>
      <c r="U273" s="272"/>
      <c r="V273" s="272"/>
      <c r="W273" s="272"/>
      <c r="X273" s="272"/>
      <c r="Y273" s="272"/>
      <c r="Z273" s="276"/>
      <c r="AA273" s="272"/>
      <c r="AB273" s="272"/>
      <c r="AC273" s="272"/>
      <c r="AD273" s="272"/>
      <c r="AE273" s="276"/>
    </row>
    <row r="274" spans="1:32">
      <c r="A274" s="439"/>
      <c r="B274" s="457"/>
      <c r="C274" s="447"/>
      <c r="D274" s="458"/>
      <c r="E274" s="458"/>
      <c r="F274" s="458"/>
      <c r="G274" s="458"/>
      <c r="H274" s="458"/>
      <c r="I274" s="447"/>
      <c r="J274" s="447"/>
      <c r="K274" s="458"/>
      <c r="L274" s="458"/>
      <c r="M274" s="458"/>
      <c r="N274" s="447"/>
      <c r="O274" s="447"/>
      <c r="P274" s="459"/>
      <c r="Q274" s="271"/>
      <c r="R274" s="271"/>
      <c r="S274" s="271"/>
      <c r="T274" s="113"/>
      <c r="U274" s="113"/>
      <c r="Z274" s="275"/>
      <c r="AE274" s="275"/>
    </row>
    <row r="275" spans="1:32" ht="13.5" thickBot="1">
      <c r="A275" s="439"/>
      <c r="B275" s="457"/>
      <c r="C275" s="447"/>
      <c r="D275" s="458"/>
      <c r="E275" s="458"/>
      <c r="F275" s="458"/>
      <c r="G275" s="458"/>
      <c r="H275" s="458"/>
      <c r="I275" s="447"/>
      <c r="J275" s="447"/>
      <c r="K275" s="458"/>
      <c r="L275" s="458"/>
      <c r="M275" s="458"/>
      <c r="N275" s="447"/>
      <c r="O275" s="447"/>
      <c r="P275" s="459"/>
      <c r="Q275" s="271"/>
      <c r="R275" s="271"/>
      <c r="S275" s="271"/>
      <c r="T275" s="272"/>
      <c r="U275" s="272"/>
      <c r="V275" s="272"/>
      <c r="W275" s="272"/>
      <c r="X275" s="272"/>
      <c r="Y275" s="272"/>
      <c r="Z275" s="276"/>
      <c r="AA275" s="272"/>
      <c r="AB275" s="272"/>
      <c r="AC275" s="272"/>
      <c r="AD275" s="272"/>
      <c r="AE275" s="276"/>
    </row>
    <row r="276" spans="1:32" ht="13.5" thickTop="1">
      <c r="A276" s="439"/>
      <c r="B276" s="457"/>
      <c r="C276" s="447"/>
      <c r="D276" s="458"/>
      <c r="E276" s="458"/>
      <c r="F276" s="458"/>
      <c r="G276" s="458"/>
      <c r="H276" s="458"/>
      <c r="I276" s="447"/>
      <c r="J276" s="447"/>
      <c r="K276" s="458"/>
      <c r="L276" s="458"/>
      <c r="M276" s="458"/>
      <c r="N276" s="447"/>
      <c r="O276" s="447"/>
      <c r="P276" s="459"/>
      <c r="Q276" s="408"/>
      <c r="R276" s="408"/>
      <c r="S276" s="408"/>
      <c r="T276" s="417"/>
      <c r="U276" s="417"/>
      <c r="V276" s="417"/>
      <c r="W276" s="417"/>
      <c r="X276" s="417"/>
      <c r="Y276" s="417"/>
      <c r="Z276" s="418"/>
      <c r="AA276" s="417"/>
      <c r="AB276" s="417"/>
      <c r="AC276" s="417"/>
      <c r="AD276" s="417"/>
      <c r="AE276" s="418"/>
      <c r="AF276" s="417"/>
    </row>
    <row r="277" spans="1:32" ht="13.5" thickBot="1">
      <c r="A277" s="439"/>
      <c r="B277" s="457"/>
      <c r="C277" s="447"/>
      <c r="D277" s="458"/>
      <c r="E277" s="458"/>
      <c r="F277" s="458"/>
      <c r="G277" s="458"/>
      <c r="H277" s="458"/>
      <c r="I277" s="447"/>
      <c r="J277" s="447"/>
      <c r="K277" s="458"/>
      <c r="L277" s="458"/>
      <c r="M277" s="458"/>
      <c r="N277" s="447"/>
      <c r="O277" s="447"/>
      <c r="P277" s="459"/>
      <c r="Q277" s="412"/>
      <c r="R277" s="412"/>
      <c r="S277" s="412"/>
      <c r="T277" s="419"/>
      <c r="U277" s="419"/>
      <c r="V277" s="419"/>
      <c r="W277" s="419"/>
      <c r="X277" s="419"/>
      <c r="Y277" s="419"/>
      <c r="Z277" s="420"/>
      <c r="AA277" s="419"/>
      <c r="AB277" s="419"/>
      <c r="AC277" s="419"/>
      <c r="AD277" s="419"/>
      <c r="AE277" s="420"/>
      <c r="AF277" s="421"/>
    </row>
    <row r="278" spans="1:32" ht="13.5" thickTop="1">
      <c r="A278" s="439"/>
      <c r="B278" s="457"/>
      <c r="C278" s="447"/>
      <c r="D278" s="458"/>
      <c r="E278" s="458"/>
      <c r="F278" s="458"/>
      <c r="G278" s="458"/>
      <c r="H278" s="458"/>
      <c r="I278" s="447"/>
      <c r="J278" s="447"/>
      <c r="K278" s="458"/>
      <c r="L278" s="458"/>
      <c r="M278" s="458"/>
      <c r="N278" s="447"/>
      <c r="O278" s="447"/>
      <c r="P278" s="459"/>
      <c r="Q278" s="271"/>
      <c r="R278" s="271"/>
      <c r="S278" s="271"/>
      <c r="T278" s="113"/>
      <c r="U278" s="113"/>
      <c r="Z278" s="275"/>
      <c r="AE278" s="275"/>
    </row>
    <row r="279" spans="1:32">
      <c r="A279" s="439"/>
      <c r="B279" s="457"/>
      <c r="C279" s="447"/>
      <c r="D279" s="458"/>
      <c r="E279" s="458"/>
      <c r="F279" s="458"/>
      <c r="G279" s="458"/>
      <c r="H279" s="458"/>
      <c r="I279" s="447"/>
      <c r="J279" s="447"/>
      <c r="K279" s="458"/>
      <c r="L279" s="458"/>
      <c r="M279" s="458"/>
      <c r="N279" s="447"/>
      <c r="O279" s="447"/>
      <c r="P279" s="459"/>
      <c r="Q279" s="271"/>
      <c r="R279" s="271"/>
      <c r="S279" s="271"/>
      <c r="T279" s="272"/>
      <c r="U279" s="272"/>
      <c r="V279" s="272"/>
      <c r="W279" s="272"/>
      <c r="X279" s="272"/>
      <c r="Y279" s="272"/>
      <c r="Z279" s="276"/>
      <c r="AA279" s="272"/>
      <c r="AB279" s="272"/>
      <c r="AC279" s="272"/>
      <c r="AD279" s="272"/>
      <c r="AE279" s="276"/>
    </row>
    <row r="280" spans="1:32">
      <c r="A280" s="439"/>
      <c r="B280" s="457"/>
      <c r="C280" s="447"/>
      <c r="D280" s="458"/>
      <c r="E280" s="458"/>
      <c r="F280" s="458"/>
      <c r="G280" s="458"/>
      <c r="H280" s="458"/>
      <c r="I280" s="447"/>
      <c r="J280" s="447"/>
      <c r="K280" s="458"/>
      <c r="L280" s="458"/>
      <c r="M280" s="458"/>
      <c r="N280" s="447"/>
      <c r="O280" s="447"/>
      <c r="P280" s="459"/>
      <c r="Q280" s="271"/>
      <c r="R280" s="271"/>
      <c r="S280" s="271"/>
      <c r="T280" s="113"/>
      <c r="U280" s="113"/>
      <c r="Z280" s="275"/>
      <c r="AE280" s="275"/>
    </row>
    <row r="281" spans="1:32">
      <c r="A281" s="439"/>
      <c r="B281" s="457"/>
      <c r="C281" s="447"/>
      <c r="D281" s="458"/>
      <c r="E281" s="458"/>
      <c r="F281" s="458"/>
      <c r="G281" s="458"/>
      <c r="H281" s="458"/>
      <c r="I281" s="447"/>
      <c r="J281" s="447"/>
      <c r="K281" s="458"/>
      <c r="L281" s="458"/>
      <c r="M281" s="458"/>
      <c r="N281" s="447"/>
      <c r="O281" s="447"/>
      <c r="P281" s="459"/>
      <c r="Q281" s="271"/>
      <c r="R281" s="271"/>
      <c r="S281" s="271"/>
      <c r="T281" s="272"/>
      <c r="U281" s="272"/>
      <c r="V281" s="272"/>
      <c r="W281" s="272"/>
      <c r="X281" s="272"/>
      <c r="Y281" s="272"/>
      <c r="Z281" s="276"/>
      <c r="AA281" s="272"/>
      <c r="AB281" s="272"/>
      <c r="AC281" s="272"/>
      <c r="AD281" s="272"/>
      <c r="AE281" s="276"/>
    </row>
    <row r="282" spans="1:32">
      <c r="A282" s="439"/>
      <c r="B282" s="457"/>
      <c r="C282" s="447"/>
      <c r="D282" s="458"/>
      <c r="E282" s="458"/>
      <c r="F282" s="458"/>
      <c r="G282" s="458"/>
      <c r="H282" s="458"/>
      <c r="I282" s="447"/>
      <c r="J282" s="447"/>
      <c r="K282" s="458"/>
      <c r="L282" s="458"/>
      <c r="M282" s="458"/>
      <c r="N282" s="447"/>
      <c r="O282" s="447"/>
      <c r="P282" s="459"/>
      <c r="Q282" s="271"/>
      <c r="R282" s="271"/>
      <c r="S282" s="271"/>
      <c r="T282" s="113"/>
      <c r="U282" s="113"/>
      <c r="Z282" s="275"/>
      <c r="AE282" s="275"/>
    </row>
    <row r="283" spans="1:32" ht="13.5" thickBot="1">
      <c r="A283" s="439"/>
      <c r="B283" s="457"/>
      <c r="C283" s="447"/>
      <c r="D283" s="458"/>
      <c r="E283" s="458"/>
      <c r="F283" s="458"/>
      <c r="G283" s="458"/>
      <c r="H283" s="458"/>
      <c r="I283" s="447"/>
      <c r="J283" s="447"/>
      <c r="K283" s="458"/>
      <c r="L283" s="458"/>
      <c r="M283" s="458"/>
      <c r="N283" s="447"/>
      <c r="O283" s="447"/>
      <c r="P283" s="459"/>
      <c r="Q283" s="271"/>
      <c r="R283" s="271"/>
      <c r="S283" s="271"/>
      <c r="T283" s="272"/>
      <c r="U283" s="805"/>
      <c r="V283" s="272"/>
      <c r="W283" s="272"/>
      <c r="X283" s="272"/>
      <c r="Y283" s="272"/>
      <c r="Z283" s="809"/>
      <c r="AA283" s="272"/>
      <c r="AB283" s="272"/>
      <c r="AC283" s="272"/>
      <c r="AD283" s="272"/>
      <c r="AE283" s="276"/>
    </row>
    <row r="284" spans="1:32" ht="13.5" thickTop="1">
      <c r="A284" s="439"/>
      <c r="B284" s="457"/>
      <c r="C284" s="447"/>
      <c r="D284" s="458"/>
      <c r="E284" s="458"/>
      <c r="F284" s="458"/>
      <c r="G284" s="458"/>
      <c r="H284" s="458"/>
      <c r="I284" s="447"/>
      <c r="J284" s="447"/>
      <c r="K284" s="458"/>
      <c r="L284" s="458"/>
      <c r="M284" s="458"/>
      <c r="N284" s="447"/>
      <c r="O284" s="447"/>
      <c r="P284" s="459"/>
      <c r="Q284" s="408"/>
      <c r="R284" s="408"/>
      <c r="S284" s="408"/>
      <c r="T284" s="417"/>
      <c r="U284" s="417"/>
      <c r="V284" s="417"/>
      <c r="W284" s="417"/>
      <c r="X284" s="417"/>
      <c r="Y284" s="417"/>
      <c r="Z284" s="418"/>
      <c r="AA284" s="417"/>
      <c r="AB284" s="417"/>
      <c r="AC284" s="417"/>
      <c r="AD284" s="417"/>
      <c r="AE284" s="418"/>
      <c r="AF284" s="417"/>
    </row>
    <row r="285" spans="1:32" ht="13.5" thickBot="1">
      <c r="A285" s="439"/>
      <c r="B285" s="457"/>
      <c r="C285" s="447"/>
      <c r="D285" s="458"/>
      <c r="E285" s="458"/>
      <c r="F285" s="458"/>
      <c r="G285" s="458"/>
      <c r="H285" s="458"/>
      <c r="I285" s="447"/>
      <c r="J285" s="447"/>
      <c r="K285" s="458"/>
      <c r="L285" s="458"/>
      <c r="M285" s="458"/>
      <c r="N285" s="447"/>
      <c r="O285" s="447"/>
      <c r="P285" s="459"/>
      <c r="Q285" s="412"/>
      <c r="R285" s="412"/>
      <c r="S285" s="412"/>
      <c r="T285" s="419"/>
      <c r="U285" s="419"/>
      <c r="V285" s="419"/>
      <c r="W285" s="419"/>
      <c r="X285" s="419"/>
      <c r="Y285" s="419"/>
      <c r="Z285" s="420"/>
      <c r="AA285" s="419"/>
      <c r="AB285" s="419"/>
      <c r="AC285" s="419"/>
      <c r="AD285" s="419"/>
      <c r="AE285" s="420"/>
      <c r="AF285" s="421"/>
    </row>
    <row r="286" spans="1:32" ht="13.5" thickTop="1">
      <c r="A286" s="439"/>
      <c r="B286" s="457"/>
      <c r="C286" s="447"/>
      <c r="D286" s="458"/>
      <c r="E286" s="458"/>
      <c r="F286" s="458"/>
      <c r="G286" s="458"/>
      <c r="H286" s="458"/>
      <c r="I286" s="447"/>
      <c r="J286" s="447"/>
      <c r="K286" s="458"/>
      <c r="L286" s="458"/>
      <c r="M286" s="458"/>
      <c r="N286" s="447"/>
      <c r="O286" s="447"/>
      <c r="P286" s="459"/>
      <c r="Q286" s="271"/>
      <c r="R286" s="271"/>
      <c r="S286" s="271"/>
      <c r="T286" s="113"/>
      <c r="U286" s="113"/>
      <c r="Z286" s="275"/>
      <c r="AE286" s="275"/>
    </row>
    <row r="287" spans="1:32">
      <c r="A287" s="439"/>
      <c r="B287" s="457"/>
      <c r="C287" s="447"/>
      <c r="D287" s="458"/>
      <c r="E287" s="458"/>
      <c r="F287" s="458"/>
      <c r="G287" s="458"/>
      <c r="H287" s="458"/>
      <c r="I287" s="447"/>
      <c r="J287" s="447"/>
      <c r="K287" s="458"/>
      <c r="L287" s="458"/>
      <c r="M287" s="458"/>
      <c r="N287" s="447"/>
      <c r="O287" s="447"/>
      <c r="P287" s="459"/>
      <c r="Q287" s="271"/>
      <c r="R287" s="271"/>
      <c r="S287" s="271"/>
      <c r="T287" s="272"/>
      <c r="U287" s="272"/>
      <c r="V287" s="272"/>
      <c r="W287" s="272"/>
      <c r="X287" s="272"/>
      <c r="Y287" s="272"/>
      <c r="Z287" s="276"/>
      <c r="AA287" s="272"/>
      <c r="AB287" s="272"/>
      <c r="AC287" s="272"/>
      <c r="AD287" s="272"/>
      <c r="AE287" s="276"/>
    </row>
    <row r="288" spans="1:32">
      <c r="A288" s="439"/>
      <c r="B288" s="457"/>
      <c r="C288" s="447"/>
      <c r="D288" s="458"/>
      <c r="E288" s="458"/>
      <c r="F288" s="458"/>
      <c r="G288" s="458"/>
      <c r="H288" s="458"/>
      <c r="I288" s="447"/>
      <c r="J288" s="447"/>
      <c r="K288" s="458"/>
      <c r="L288" s="458"/>
      <c r="M288" s="458"/>
      <c r="N288" s="447"/>
      <c r="O288" s="447"/>
      <c r="P288" s="459"/>
      <c r="Q288" s="271"/>
      <c r="R288" s="271"/>
      <c r="S288" s="271"/>
      <c r="T288" s="113"/>
      <c r="U288" s="113"/>
      <c r="Z288" s="275"/>
      <c r="AE288" s="275"/>
    </row>
    <row r="289" spans="1:32">
      <c r="A289" s="439"/>
      <c r="B289" s="457"/>
      <c r="C289" s="447"/>
      <c r="D289" s="458"/>
      <c r="E289" s="458"/>
      <c r="F289" s="458"/>
      <c r="G289" s="458"/>
      <c r="H289" s="458"/>
      <c r="I289" s="447"/>
      <c r="J289" s="447"/>
      <c r="K289" s="458"/>
      <c r="L289" s="458"/>
      <c r="M289" s="458"/>
      <c r="N289" s="447"/>
      <c r="O289" s="447"/>
      <c r="P289" s="459"/>
      <c r="Q289" s="271"/>
      <c r="R289" s="271"/>
      <c r="S289" s="271"/>
      <c r="T289" s="272"/>
      <c r="U289" s="272"/>
      <c r="V289" s="272"/>
      <c r="W289" s="272"/>
      <c r="X289" s="272"/>
      <c r="Y289" s="272"/>
      <c r="Z289" s="276"/>
      <c r="AA289" s="272"/>
      <c r="AB289" s="272"/>
      <c r="AC289" s="272"/>
      <c r="AD289" s="272"/>
      <c r="AE289" s="276"/>
    </row>
    <row r="290" spans="1:32">
      <c r="A290" s="439"/>
      <c r="B290" s="457"/>
      <c r="C290" s="447"/>
      <c r="D290" s="458"/>
      <c r="E290" s="458"/>
      <c r="F290" s="458"/>
      <c r="G290" s="458"/>
      <c r="H290" s="458"/>
      <c r="I290" s="447"/>
      <c r="J290" s="447"/>
      <c r="K290" s="458"/>
      <c r="L290" s="458"/>
      <c r="M290" s="458"/>
      <c r="N290" s="447"/>
      <c r="O290" s="447"/>
      <c r="P290" s="459"/>
      <c r="Q290" s="271"/>
      <c r="R290" s="271"/>
      <c r="S290" s="271"/>
      <c r="T290" s="113"/>
      <c r="U290" s="113"/>
      <c r="Z290" s="275"/>
      <c r="AE290" s="275"/>
    </row>
    <row r="291" spans="1:32">
      <c r="A291" s="439"/>
      <c r="B291" s="457"/>
      <c r="C291" s="447"/>
      <c r="D291" s="458"/>
      <c r="E291" s="458"/>
      <c r="F291" s="458"/>
      <c r="G291" s="458"/>
      <c r="H291" s="458"/>
      <c r="I291" s="447"/>
      <c r="J291" s="447"/>
      <c r="K291" s="458"/>
      <c r="L291" s="458"/>
      <c r="M291" s="458"/>
      <c r="N291" s="447"/>
      <c r="O291" s="447"/>
      <c r="P291" s="459"/>
      <c r="Q291" s="271"/>
      <c r="R291" s="271"/>
      <c r="S291" s="271"/>
      <c r="T291" s="272"/>
      <c r="U291" s="272"/>
      <c r="V291" s="272"/>
      <c r="W291" s="272"/>
      <c r="X291" s="272"/>
      <c r="Y291" s="272"/>
      <c r="Z291" s="276"/>
      <c r="AA291" s="272"/>
      <c r="AB291" s="272"/>
      <c r="AC291" s="272"/>
      <c r="AD291" s="272"/>
      <c r="AE291" s="276"/>
    </row>
    <row r="292" spans="1:32">
      <c r="A292" s="439"/>
      <c r="B292" s="457"/>
      <c r="C292" s="447"/>
      <c r="D292" s="458"/>
      <c r="E292" s="458"/>
      <c r="F292" s="458"/>
      <c r="G292" s="458"/>
      <c r="H292" s="458"/>
      <c r="I292" s="447"/>
      <c r="J292" s="447"/>
      <c r="K292" s="458"/>
      <c r="L292" s="458"/>
      <c r="M292" s="458"/>
      <c r="N292" s="447"/>
      <c r="O292" s="447"/>
      <c r="P292" s="459"/>
      <c r="Q292" s="271"/>
      <c r="R292" s="271"/>
      <c r="S292" s="271"/>
      <c r="T292" s="113"/>
      <c r="U292" s="113"/>
      <c r="Z292" s="275"/>
      <c r="AE292" s="275"/>
    </row>
    <row r="293" spans="1:32" ht="13.5" thickBot="1">
      <c r="A293" s="439"/>
      <c r="B293" s="457"/>
      <c r="C293" s="447"/>
      <c r="D293" s="458"/>
      <c r="E293" s="458"/>
      <c r="F293" s="458"/>
      <c r="G293" s="458"/>
      <c r="H293" s="458"/>
      <c r="I293" s="447"/>
      <c r="J293" s="447"/>
      <c r="K293" s="458"/>
      <c r="L293" s="458"/>
      <c r="M293" s="458"/>
      <c r="N293" s="447"/>
      <c r="O293" s="447"/>
      <c r="P293" s="459"/>
      <c r="Q293" s="271"/>
      <c r="R293" s="271"/>
      <c r="S293" s="271"/>
      <c r="T293" s="273"/>
      <c r="U293" s="273"/>
      <c r="V293" s="273"/>
      <c r="W293" s="273"/>
      <c r="X293" s="273"/>
      <c r="Y293" s="273"/>
      <c r="Z293" s="277"/>
      <c r="AA293" s="273"/>
      <c r="AB293" s="273"/>
      <c r="AC293" s="273"/>
      <c r="AD293" s="273"/>
      <c r="AE293" s="277"/>
    </row>
    <row r="294" spans="1:32">
      <c r="A294" s="432"/>
      <c r="B294" s="431"/>
      <c r="C294" s="448"/>
      <c r="D294" s="455"/>
      <c r="E294" s="455"/>
      <c r="F294" s="455"/>
      <c r="G294" s="455"/>
      <c r="H294" s="455"/>
      <c r="I294" s="448"/>
      <c r="J294" s="448"/>
      <c r="K294" s="455"/>
      <c r="L294" s="455"/>
      <c r="M294" s="455"/>
      <c r="N294" s="448"/>
      <c r="O294" s="448"/>
      <c r="P294" s="456"/>
      <c r="Q294" s="271"/>
      <c r="R294" s="271"/>
      <c r="S294" s="271"/>
      <c r="T294" s="271"/>
      <c r="U294" s="113"/>
      <c r="Z294" s="275"/>
      <c r="AE294" s="275"/>
    </row>
    <row r="295" spans="1:32">
      <c r="A295" s="439"/>
      <c r="B295" s="466"/>
      <c r="C295" s="467"/>
      <c r="D295" s="468"/>
      <c r="E295" s="468"/>
      <c r="F295" s="468"/>
      <c r="G295" s="468"/>
      <c r="H295" s="468"/>
      <c r="I295" s="467"/>
      <c r="J295" s="467"/>
      <c r="K295" s="468"/>
      <c r="L295" s="468"/>
      <c r="M295" s="468"/>
      <c r="N295" s="467"/>
      <c r="O295" s="467"/>
      <c r="P295" s="469"/>
      <c r="Q295" s="271"/>
      <c r="R295" s="271"/>
      <c r="S295" s="271"/>
      <c r="T295" s="272"/>
      <c r="U295" s="272"/>
      <c r="V295" s="272"/>
      <c r="W295" s="272"/>
      <c r="X295" s="805"/>
      <c r="Y295" s="272"/>
      <c r="Z295" s="276"/>
      <c r="AA295" s="272"/>
      <c r="AB295" s="272"/>
      <c r="AC295" s="272"/>
      <c r="AD295" s="272"/>
      <c r="AE295" s="276"/>
    </row>
    <row r="296" spans="1:32">
      <c r="A296" s="439"/>
      <c r="B296" s="457"/>
      <c r="C296" s="447"/>
      <c r="D296" s="480"/>
      <c r="E296" s="480"/>
      <c r="F296" s="480"/>
      <c r="G296" s="480"/>
      <c r="H296" s="480"/>
      <c r="I296" s="447"/>
      <c r="J296" s="447"/>
      <c r="K296" s="480"/>
      <c r="L296" s="480"/>
      <c r="M296" s="480"/>
      <c r="N296" s="447"/>
      <c r="O296" s="447"/>
      <c r="P296" s="459"/>
      <c r="Q296" s="271"/>
      <c r="R296" s="271"/>
      <c r="S296" s="271"/>
      <c r="T296" s="113"/>
      <c r="U296" s="113"/>
      <c r="Z296" s="275"/>
      <c r="AE296" s="275"/>
    </row>
    <row r="297" spans="1:32">
      <c r="A297" s="439"/>
      <c r="B297" s="457"/>
      <c r="C297" s="447"/>
      <c r="D297" s="458"/>
      <c r="E297" s="458"/>
      <c r="F297" s="458"/>
      <c r="G297" s="458"/>
      <c r="H297" s="458"/>
      <c r="I297" s="447"/>
      <c r="J297" s="447"/>
      <c r="K297" s="458"/>
      <c r="L297" s="458"/>
      <c r="M297" s="458"/>
      <c r="N297" s="447"/>
      <c r="O297" s="447"/>
      <c r="P297" s="459"/>
      <c r="Q297" s="271"/>
      <c r="R297" s="271"/>
      <c r="S297" s="271"/>
      <c r="T297" s="805"/>
      <c r="U297" s="272"/>
      <c r="V297" s="805"/>
      <c r="W297" s="272"/>
      <c r="X297" s="272"/>
      <c r="Y297" s="272"/>
      <c r="Z297" s="809"/>
      <c r="AA297" s="272"/>
      <c r="AB297" s="272"/>
      <c r="AC297" s="272"/>
      <c r="AD297" s="272"/>
      <c r="AE297" s="276"/>
    </row>
    <row r="298" spans="1:32">
      <c r="A298" s="439"/>
      <c r="B298" s="457"/>
      <c r="C298" s="447"/>
      <c r="D298" s="458"/>
      <c r="E298" s="458"/>
      <c r="F298" s="458"/>
      <c r="G298" s="458"/>
      <c r="H298" s="458"/>
      <c r="I298" s="447"/>
      <c r="J298" s="447"/>
      <c r="K298" s="458"/>
      <c r="L298" s="458"/>
      <c r="M298" s="458"/>
      <c r="N298" s="447"/>
      <c r="O298" s="447"/>
      <c r="P298" s="459"/>
      <c r="Q298" s="271"/>
      <c r="R298" s="271"/>
      <c r="S298" s="271"/>
      <c r="T298" s="113"/>
      <c r="U298" s="113"/>
      <c r="Z298" s="275"/>
      <c r="AE298" s="275"/>
    </row>
    <row r="299" spans="1:32" ht="13.5" thickBot="1">
      <c r="A299" s="439"/>
      <c r="B299" s="457"/>
      <c r="C299" s="447"/>
      <c r="D299" s="458"/>
      <c r="E299" s="458"/>
      <c r="F299" s="458"/>
      <c r="G299" s="458"/>
      <c r="H299" s="458"/>
      <c r="I299" s="447"/>
      <c r="J299" s="447"/>
      <c r="K299" s="458"/>
      <c r="L299" s="458"/>
      <c r="M299" s="458"/>
      <c r="N299" s="447"/>
      <c r="O299" s="447"/>
      <c r="P299" s="459"/>
      <c r="Q299" s="271"/>
      <c r="R299" s="271"/>
      <c r="S299" s="271"/>
      <c r="T299" s="805"/>
      <c r="U299" s="272"/>
      <c r="V299" s="272"/>
      <c r="W299" s="272"/>
      <c r="X299" s="272"/>
      <c r="Y299" s="272"/>
      <c r="Z299" s="809"/>
      <c r="AA299" s="272"/>
      <c r="AB299" s="272"/>
      <c r="AC299" s="272"/>
      <c r="AD299" s="272"/>
      <c r="AE299" s="276"/>
    </row>
    <row r="300" spans="1:32" ht="13.5" thickTop="1">
      <c r="A300" s="439"/>
      <c r="B300" s="473"/>
      <c r="C300" s="474"/>
      <c r="D300" s="475"/>
      <c r="E300" s="475"/>
      <c r="F300" s="475"/>
      <c r="G300" s="475"/>
      <c r="H300" s="475"/>
      <c r="I300" s="474"/>
      <c r="J300" s="474"/>
      <c r="K300" s="475"/>
      <c r="L300" s="475"/>
      <c r="M300" s="475"/>
      <c r="N300" s="474"/>
      <c r="O300" s="474"/>
      <c r="P300" s="476"/>
      <c r="Q300" s="408"/>
      <c r="R300" s="408"/>
      <c r="S300" s="408"/>
      <c r="T300" s="417"/>
      <c r="U300" s="417"/>
      <c r="V300" s="417"/>
      <c r="W300" s="417"/>
      <c r="X300" s="417"/>
      <c r="Y300" s="417"/>
      <c r="Z300" s="418"/>
      <c r="AA300" s="417"/>
      <c r="AB300" s="417"/>
      <c r="AC300" s="417"/>
      <c r="AD300" s="417"/>
      <c r="AE300" s="418"/>
      <c r="AF300" s="417"/>
    </row>
    <row r="301" spans="1:32" ht="13.5" thickBot="1">
      <c r="A301" s="439"/>
      <c r="B301" s="473"/>
      <c r="C301" s="474"/>
      <c r="D301" s="475"/>
      <c r="E301" s="475"/>
      <c r="F301" s="475"/>
      <c r="G301" s="475"/>
      <c r="H301" s="475"/>
      <c r="I301" s="474"/>
      <c r="J301" s="474"/>
      <c r="K301" s="475"/>
      <c r="L301" s="475"/>
      <c r="M301" s="475"/>
      <c r="N301" s="474"/>
      <c r="O301" s="474"/>
      <c r="P301" s="476"/>
      <c r="Q301" s="412"/>
      <c r="R301" s="412"/>
      <c r="S301" s="412"/>
      <c r="T301" s="419"/>
      <c r="U301" s="419"/>
      <c r="V301" s="419"/>
      <c r="W301" s="419"/>
      <c r="X301" s="419"/>
      <c r="Y301" s="419"/>
      <c r="Z301" s="420"/>
      <c r="AA301" s="419"/>
      <c r="AB301" s="419"/>
      <c r="AC301" s="419"/>
      <c r="AD301" s="419"/>
      <c r="AE301" s="420"/>
      <c r="AF301" s="421"/>
    </row>
    <row r="302" spans="1:32" ht="13.5" thickTop="1">
      <c r="A302" s="439"/>
      <c r="B302" s="457"/>
      <c r="C302" s="447"/>
      <c r="D302" s="458"/>
      <c r="E302" s="458"/>
      <c r="F302" s="458"/>
      <c r="G302" s="458"/>
      <c r="H302" s="458"/>
      <c r="I302" s="447"/>
      <c r="J302" s="447"/>
      <c r="K302" s="458"/>
      <c r="L302" s="458"/>
      <c r="M302" s="458"/>
      <c r="N302" s="447"/>
      <c r="O302" s="447"/>
      <c r="P302" s="459"/>
      <c r="Q302" s="271"/>
      <c r="R302" s="271"/>
      <c r="S302" s="271"/>
      <c r="T302" s="113"/>
      <c r="U302" s="113"/>
      <c r="Z302" s="275"/>
      <c r="AE302" s="275"/>
    </row>
    <row r="303" spans="1:32">
      <c r="A303" s="439"/>
      <c r="B303" s="457"/>
      <c r="C303" s="447"/>
      <c r="D303" s="458"/>
      <c r="E303" s="458"/>
      <c r="F303" s="458"/>
      <c r="G303" s="458"/>
      <c r="H303" s="458"/>
      <c r="I303" s="447"/>
      <c r="J303" s="447"/>
      <c r="K303" s="458"/>
      <c r="L303" s="458"/>
      <c r="M303" s="458"/>
      <c r="N303" s="447"/>
      <c r="O303" s="447"/>
      <c r="P303" s="459"/>
      <c r="Q303" s="271"/>
      <c r="R303" s="271"/>
      <c r="S303" s="271"/>
      <c r="T303" s="272"/>
      <c r="U303" s="272"/>
      <c r="V303" s="272"/>
      <c r="W303" s="272"/>
      <c r="X303" s="272"/>
      <c r="Y303" s="272"/>
      <c r="Z303" s="276"/>
      <c r="AA303" s="272"/>
      <c r="AB303" s="272"/>
      <c r="AC303" s="272"/>
      <c r="AD303" s="272"/>
      <c r="AE303" s="276"/>
    </row>
    <row r="304" spans="1:32">
      <c r="A304" s="439"/>
      <c r="B304" s="457"/>
      <c r="C304" s="447"/>
      <c r="D304" s="458"/>
      <c r="E304" s="458"/>
      <c r="F304" s="458"/>
      <c r="G304" s="458"/>
      <c r="H304" s="458"/>
      <c r="I304" s="447"/>
      <c r="J304" s="447"/>
      <c r="K304" s="458"/>
      <c r="L304" s="458"/>
      <c r="M304" s="458"/>
      <c r="N304" s="447"/>
      <c r="O304" s="447"/>
      <c r="P304" s="459"/>
      <c r="Q304" s="271"/>
      <c r="R304" s="271"/>
      <c r="S304" s="271"/>
      <c r="T304" s="113"/>
      <c r="U304" s="113"/>
      <c r="Z304" s="275"/>
      <c r="AE304" s="275"/>
    </row>
    <row r="305" spans="1:32">
      <c r="A305" s="439"/>
      <c r="B305" s="457"/>
      <c r="C305" s="447"/>
      <c r="D305" s="458"/>
      <c r="E305" s="458"/>
      <c r="F305" s="458"/>
      <c r="G305" s="458"/>
      <c r="H305" s="458"/>
      <c r="I305" s="447"/>
      <c r="J305" s="447"/>
      <c r="K305" s="458"/>
      <c r="L305" s="458"/>
      <c r="M305" s="458"/>
      <c r="N305" s="447"/>
      <c r="O305" s="447"/>
      <c r="P305" s="459"/>
      <c r="Q305" s="271"/>
      <c r="R305" s="271"/>
      <c r="S305" s="271"/>
      <c r="T305" s="272"/>
      <c r="U305" s="805"/>
      <c r="V305" s="272"/>
      <c r="W305" s="805"/>
      <c r="X305" s="272"/>
      <c r="Y305" s="805"/>
      <c r="Z305" s="276"/>
      <c r="AA305" s="272"/>
      <c r="AB305" s="272"/>
      <c r="AC305" s="272"/>
      <c r="AD305" s="272"/>
      <c r="AE305" s="276"/>
    </row>
    <row r="306" spans="1:32">
      <c r="A306" s="439"/>
      <c r="B306" s="457"/>
      <c r="C306" s="447"/>
      <c r="D306" s="458"/>
      <c r="E306" s="458"/>
      <c r="F306" s="458"/>
      <c r="G306" s="458"/>
      <c r="H306" s="458"/>
      <c r="I306" s="447"/>
      <c r="J306" s="447"/>
      <c r="K306" s="458"/>
      <c r="L306" s="458"/>
      <c r="M306" s="458"/>
      <c r="N306" s="447"/>
      <c r="O306" s="447"/>
      <c r="P306" s="459"/>
      <c r="Q306" s="271"/>
      <c r="R306" s="271"/>
      <c r="S306" s="271"/>
      <c r="T306" s="113"/>
      <c r="U306" s="113"/>
      <c r="Z306" s="275"/>
      <c r="AE306" s="275"/>
    </row>
    <row r="307" spans="1:32" ht="13.5" thickBot="1">
      <c r="A307" s="439"/>
      <c r="B307" s="457"/>
      <c r="C307" s="447"/>
      <c r="D307" s="458"/>
      <c r="E307" s="458"/>
      <c r="F307" s="458"/>
      <c r="G307" s="458"/>
      <c r="H307" s="458"/>
      <c r="I307" s="447"/>
      <c r="J307" s="447"/>
      <c r="K307" s="458"/>
      <c r="L307" s="458"/>
      <c r="M307" s="458"/>
      <c r="N307" s="447"/>
      <c r="O307" s="447"/>
      <c r="P307" s="459"/>
      <c r="Q307" s="271"/>
      <c r="R307" s="271"/>
      <c r="S307" s="271"/>
      <c r="T307" s="272"/>
      <c r="U307" s="805"/>
      <c r="V307" s="272"/>
      <c r="W307" s="805"/>
      <c r="X307" s="272"/>
      <c r="Y307" s="272"/>
      <c r="Z307" s="276"/>
      <c r="AA307" s="272"/>
      <c r="AB307" s="272"/>
      <c r="AC307" s="272"/>
      <c r="AD307" s="272"/>
      <c r="AE307" s="276"/>
    </row>
    <row r="308" spans="1:32" ht="13.5" thickTop="1">
      <c r="A308" s="439"/>
      <c r="B308" s="457"/>
      <c r="C308" s="447"/>
      <c r="D308" s="458"/>
      <c r="E308" s="458"/>
      <c r="F308" s="458"/>
      <c r="G308" s="458"/>
      <c r="H308" s="458"/>
      <c r="I308" s="447"/>
      <c r="J308" s="447"/>
      <c r="K308" s="458"/>
      <c r="L308" s="458"/>
      <c r="M308" s="458"/>
      <c r="N308" s="447"/>
      <c r="O308" s="447"/>
      <c r="P308" s="459"/>
      <c r="Q308" s="408"/>
      <c r="R308" s="408"/>
      <c r="S308" s="408"/>
      <c r="T308" s="417"/>
      <c r="U308" s="417"/>
      <c r="V308" s="417"/>
      <c r="W308" s="417"/>
      <c r="X308" s="417"/>
      <c r="Y308" s="417"/>
      <c r="Z308" s="418"/>
      <c r="AA308" s="417"/>
      <c r="AB308" s="417"/>
      <c r="AC308" s="417"/>
      <c r="AD308" s="417"/>
      <c r="AE308" s="418"/>
      <c r="AF308" s="417"/>
    </row>
    <row r="309" spans="1:32" ht="13.5" thickBot="1">
      <c r="A309" s="439"/>
      <c r="B309" s="457"/>
      <c r="C309" s="447"/>
      <c r="D309" s="458"/>
      <c r="E309" s="458"/>
      <c r="F309" s="458"/>
      <c r="G309" s="458"/>
      <c r="H309" s="458"/>
      <c r="I309" s="447"/>
      <c r="J309" s="447"/>
      <c r="K309" s="458"/>
      <c r="L309" s="458"/>
      <c r="M309" s="458"/>
      <c r="N309" s="447"/>
      <c r="O309" s="447"/>
      <c r="P309" s="459"/>
      <c r="Q309" s="412"/>
      <c r="R309" s="412"/>
      <c r="S309" s="412"/>
      <c r="T309" s="419"/>
      <c r="U309" s="419"/>
      <c r="V309" s="419"/>
      <c r="W309" s="419"/>
      <c r="X309" s="419"/>
      <c r="Y309" s="419"/>
      <c r="Z309" s="420"/>
      <c r="AA309" s="419"/>
      <c r="AB309" s="419"/>
      <c r="AC309" s="419"/>
      <c r="AD309" s="419"/>
      <c r="AE309" s="420"/>
      <c r="AF309" s="421"/>
    </row>
    <row r="310" spans="1:32" ht="13.5" thickTop="1">
      <c r="A310" s="439"/>
      <c r="B310" s="457"/>
      <c r="C310" s="447"/>
      <c r="D310" s="458"/>
      <c r="E310" s="458"/>
      <c r="F310" s="458"/>
      <c r="G310" s="458"/>
      <c r="H310" s="458"/>
      <c r="I310" s="447"/>
      <c r="J310" s="447"/>
      <c r="K310" s="458"/>
      <c r="L310" s="458"/>
      <c r="M310" s="458"/>
      <c r="N310" s="447"/>
      <c r="O310" s="447"/>
      <c r="P310" s="459"/>
      <c r="Q310" s="271"/>
      <c r="R310" s="271"/>
      <c r="S310" s="271"/>
      <c r="T310" s="113"/>
      <c r="U310" s="113"/>
      <c r="Z310" s="275"/>
      <c r="AE310" s="275"/>
    </row>
    <row r="311" spans="1:32">
      <c r="A311" s="439"/>
      <c r="B311" s="457"/>
      <c r="C311" s="447"/>
      <c r="D311" s="458"/>
      <c r="E311" s="458"/>
      <c r="F311" s="458"/>
      <c r="G311" s="458"/>
      <c r="H311" s="458"/>
      <c r="I311" s="447"/>
      <c r="J311" s="447"/>
      <c r="K311" s="458"/>
      <c r="L311" s="458"/>
      <c r="M311" s="458"/>
      <c r="N311" s="447"/>
      <c r="O311" s="447"/>
      <c r="P311" s="459"/>
      <c r="Q311" s="271"/>
      <c r="R311" s="271"/>
      <c r="S311" s="271"/>
      <c r="T311" s="272"/>
      <c r="U311" s="272"/>
      <c r="V311" s="272"/>
      <c r="W311" s="272"/>
      <c r="X311" s="272"/>
      <c r="Y311" s="272"/>
      <c r="Z311" s="276"/>
      <c r="AA311" s="272"/>
      <c r="AB311" s="272"/>
      <c r="AC311" s="272"/>
      <c r="AD311" s="272"/>
      <c r="AE311" s="276"/>
    </row>
    <row r="312" spans="1:32">
      <c r="A312" s="439"/>
      <c r="B312" s="457"/>
      <c r="C312" s="447"/>
      <c r="D312" s="458"/>
      <c r="E312" s="458"/>
      <c r="F312" s="458"/>
      <c r="G312" s="458"/>
      <c r="H312" s="458"/>
      <c r="I312" s="447"/>
      <c r="J312" s="447"/>
      <c r="K312" s="458"/>
      <c r="L312" s="458"/>
      <c r="M312" s="458"/>
      <c r="N312" s="447"/>
      <c r="O312" s="447"/>
      <c r="P312" s="459"/>
      <c r="Q312" s="271"/>
      <c r="R312" s="271"/>
      <c r="S312" s="271"/>
      <c r="T312" s="113"/>
      <c r="U312" s="113"/>
      <c r="Z312" s="275"/>
      <c r="AE312" s="275"/>
    </row>
    <row r="313" spans="1:32">
      <c r="A313" s="439"/>
      <c r="B313" s="457"/>
      <c r="C313" s="447"/>
      <c r="D313" s="458"/>
      <c r="E313" s="458"/>
      <c r="F313" s="458"/>
      <c r="G313" s="458"/>
      <c r="H313" s="458"/>
      <c r="I313" s="447"/>
      <c r="J313" s="447"/>
      <c r="K313" s="458"/>
      <c r="L313" s="458"/>
      <c r="M313" s="458"/>
      <c r="N313" s="447"/>
      <c r="O313" s="447"/>
      <c r="P313" s="459"/>
      <c r="Q313" s="271"/>
      <c r="R313" s="271"/>
      <c r="S313" s="271"/>
      <c r="T313" s="272"/>
      <c r="U313" s="272"/>
      <c r="V313" s="272"/>
      <c r="W313" s="272"/>
      <c r="X313" s="272"/>
      <c r="Y313" s="272"/>
      <c r="Z313" s="276"/>
      <c r="AA313" s="272"/>
      <c r="AB313" s="272"/>
      <c r="AC313" s="272"/>
      <c r="AD313" s="272"/>
      <c r="AE313" s="276"/>
    </row>
    <row r="314" spans="1:32">
      <c r="A314" s="439"/>
      <c r="B314" s="457"/>
      <c r="C314" s="447"/>
      <c r="D314" s="458"/>
      <c r="E314" s="458"/>
      <c r="F314" s="458"/>
      <c r="G314" s="458"/>
      <c r="H314" s="458"/>
      <c r="I314" s="447"/>
      <c r="J314" s="447"/>
      <c r="K314" s="458"/>
      <c r="L314" s="458"/>
      <c r="M314" s="458"/>
      <c r="N314" s="447"/>
      <c r="O314" s="447"/>
      <c r="P314" s="459"/>
      <c r="Q314" s="271"/>
      <c r="R314" s="271"/>
      <c r="S314" s="271"/>
      <c r="T314" s="113"/>
      <c r="U314" s="113"/>
      <c r="Z314" s="275"/>
      <c r="AE314" s="275"/>
    </row>
    <row r="315" spans="1:32" ht="13.5" thickBot="1">
      <c r="A315" s="439"/>
      <c r="B315" s="457"/>
      <c r="C315" s="447"/>
      <c r="D315" s="458"/>
      <c r="E315" s="458"/>
      <c r="F315" s="458"/>
      <c r="G315" s="458"/>
      <c r="H315" s="458"/>
      <c r="I315" s="447"/>
      <c r="J315" s="447"/>
      <c r="K315" s="458"/>
      <c r="L315" s="458"/>
      <c r="M315" s="458"/>
      <c r="N315" s="447"/>
      <c r="O315" s="447"/>
      <c r="P315" s="459"/>
      <c r="Q315" s="271"/>
      <c r="R315" s="271"/>
      <c r="S315" s="271"/>
      <c r="T315" s="272"/>
      <c r="U315" s="805"/>
      <c r="V315" s="272"/>
      <c r="W315" s="805"/>
      <c r="X315" s="272"/>
      <c r="Y315" s="805"/>
      <c r="Z315" s="276"/>
      <c r="AA315" s="272"/>
      <c r="AB315" s="272"/>
      <c r="AC315" s="272"/>
      <c r="AD315" s="272"/>
      <c r="AE315" s="276"/>
    </row>
    <row r="316" spans="1:32" ht="13.5" thickTop="1">
      <c r="A316" s="439"/>
      <c r="B316" s="457"/>
      <c r="C316" s="447"/>
      <c r="D316" s="458"/>
      <c r="E316" s="458"/>
      <c r="F316" s="458"/>
      <c r="G316" s="458"/>
      <c r="H316" s="458"/>
      <c r="I316" s="447"/>
      <c r="J316" s="447"/>
      <c r="K316" s="458"/>
      <c r="L316" s="458"/>
      <c r="M316" s="458"/>
      <c r="N316" s="447"/>
      <c r="O316" s="447"/>
      <c r="P316" s="459"/>
      <c r="Q316" s="408"/>
      <c r="R316" s="408"/>
      <c r="S316" s="408"/>
      <c r="T316" s="417"/>
      <c r="U316" s="417"/>
      <c r="V316" s="417"/>
      <c r="W316" s="417"/>
      <c r="X316" s="417"/>
      <c r="Y316" s="417"/>
      <c r="Z316" s="418"/>
      <c r="AA316" s="417"/>
      <c r="AB316" s="417"/>
      <c r="AC316" s="417"/>
      <c r="AD316" s="417"/>
      <c r="AE316" s="418"/>
      <c r="AF316" s="417"/>
    </row>
    <row r="317" spans="1:32" ht="13.5" thickBot="1">
      <c r="A317" s="439"/>
      <c r="B317" s="457"/>
      <c r="C317" s="447"/>
      <c r="D317" s="458"/>
      <c r="E317" s="458"/>
      <c r="F317" s="458"/>
      <c r="G317" s="458"/>
      <c r="H317" s="458"/>
      <c r="I317" s="447"/>
      <c r="J317" s="447"/>
      <c r="K317" s="458"/>
      <c r="L317" s="458"/>
      <c r="M317" s="458"/>
      <c r="N317" s="447"/>
      <c r="O317" s="447"/>
      <c r="P317" s="459"/>
      <c r="Q317" s="412"/>
      <c r="R317" s="412"/>
      <c r="S317" s="412"/>
      <c r="T317" s="419"/>
      <c r="U317" s="419"/>
      <c r="V317" s="419"/>
      <c r="W317" s="419"/>
      <c r="X317" s="419"/>
      <c r="Y317" s="419"/>
      <c r="Z317" s="420"/>
      <c r="AA317" s="419"/>
      <c r="AB317" s="419"/>
      <c r="AC317" s="419"/>
      <c r="AD317" s="419"/>
      <c r="AE317" s="420"/>
      <c r="AF317" s="421"/>
    </row>
    <row r="318" spans="1:32" ht="13.5" thickTop="1">
      <c r="A318" s="439"/>
      <c r="B318" s="457"/>
      <c r="C318" s="447"/>
      <c r="D318" s="458"/>
      <c r="E318" s="458"/>
      <c r="F318" s="458"/>
      <c r="G318" s="458"/>
      <c r="H318" s="458"/>
      <c r="I318" s="447"/>
      <c r="J318" s="447"/>
      <c r="K318" s="458"/>
      <c r="L318" s="458"/>
      <c r="M318" s="458"/>
      <c r="N318" s="447"/>
      <c r="O318" s="447"/>
      <c r="P318" s="459"/>
      <c r="Q318" s="271"/>
      <c r="R318" s="271"/>
      <c r="S318" s="271"/>
      <c r="T318" s="113"/>
      <c r="U318" s="113"/>
      <c r="Z318" s="275"/>
      <c r="AE318" s="275"/>
    </row>
    <row r="319" spans="1:32">
      <c r="A319" s="439"/>
      <c r="B319" s="457"/>
      <c r="C319" s="447"/>
      <c r="D319" s="458"/>
      <c r="E319" s="458"/>
      <c r="F319" s="458"/>
      <c r="G319" s="458"/>
      <c r="H319" s="458"/>
      <c r="I319" s="447"/>
      <c r="J319" s="447"/>
      <c r="K319" s="458"/>
      <c r="L319" s="458"/>
      <c r="M319" s="458"/>
      <c r="N319" s="447"/>
      <c r="O319" s="447"/>
      <c r="P319" s="459"/>
      <c r="Q319" s="271"/>
      <c r="R319" s="271"/>
      <c r="S319" s="271"/>
      <c r="T319" s="272"/>
      <c r="U319" s="272"/>
      <c r="V319" s="272"/>
      <c r="W319" s="272"/>
      <c r="X319" s="272"/>
      <c r="Y319" s="272"/>
      <c r="Z319" s="276"/>
      <c r="AA319" s="272"/>
      <c r="AB319" s="272"/>
      <c r="AC319" s="272"/>
      <c r="AD319" s="272"/>
      <c r="AE319" s="276"/>
    </row>
    <row r="320" spans="1:32">
      <c r="A320" s="439"/>
      <c r="B320" s="457"/>
      <c r="C320" s="447"/>
      <c r="D320" s="458"/>
      <c r="E320" s="458"/>
      <c r="F320" s="458"/>
      <c r="G320" s="458"/>
      <c r="H320" s="458"/>
      <c r="I320" s="447"/>
      <c r="J320" s="447"/>
      <c r="K320" s="458"/>
      <c r="L320" s="458"/>
      <c r="M320" s="458"/>
      <c r="N320" s="447"/>
      <c r="O320" s="447"/>
      <c r="P320" s="459"/>
      <c r="Q320" s="271"/>
      <c r="R320" s="271"/>
      <c r="S320" s="271"/>
      <c r="T320" s="113"/>
      <c r="U320" s="113"/>
      <c r="Z320" s="275"/>
      <c r="AE320" s="275"/>
    </row>
    <row r="321" spans="1:32">
      <c r="A321" s="439"/>
      <c r="B321" s="457"/>
      <c r="C321" s="447"/>
      <c r="D321" s="458"/>
      <c r="E321" s="458"/>
      <c r="F321" s="458"/>
      <c r="G321" s="458"/>
      <c r="H321" s="458"/>
      <c r="I321" s="447"/>
      <c r="J321" s="447"/>
      <c r="K321" s="458"/>
      <c r="L321" s="458"/>
      <c r="M321" s="458"/>
      <c r="N321" s="447"/>
      <c r="O321" s="447"/>
      <c r="P321" s="459"/>
      <c r="Q321" s="271"/>
      <c r="R321" s="271"/>
      <c r="S321" s="271"/>
      <c r="T321" s="272"/>
      <c r="U321" s="272"/>
      <c r="V321" s="272"/>
      <c r="W321" s="272"/>
      <c r="X321" s="272"/>
      <c r="Y321" s="272"/>
      <c r="Z321" s="276"/>
      <c r="AA321" s="272"/>
      <c r="AB321" s="272"/>
      <c r="AC321" s="272"/>
      <c r="AD321" s="272"/>
      <c r="AE321" s="276"/>
    </row>
    <row r="322" spans="1:32">
      <c r="A322" s="439"/>
      <c r="B322" s="457"/>
      <c r="C322" s="447"/>
      <c r="D322" s="458"/>
      <c r="E322" s="458"/>
      <c r="F322" s="458"/>
      <c r="G322" s="458"/>
      <c r="H322" s="458"/>
      <c r="I322" s="447"/>
      <c r="J322" s="447"/>
      <c r="K322" s="458"/>
      <c r="L322" s="458"/>
      <c r="M322" s="458"/>
      <c r="N322" s="447"/>
      <c r="O322" s="447"/>
      <c r="P322" s="459"/>
      <c r="Q322" s="271"/>
      <c r="R322" s="271"/>
      <c r="S322" s="271"/>
      <c r="T322" s="113"/>
      <c r="U322" s="113"/>
      <c r="Z322" s="275"/>
      <c r="AE322" s="275"/>
    </row>
    <row r="323" spans="1:32">
      <c r="A323" s="439"/>
      <c r="B323" s="457"/>
      <c r="C323" s="447"/>
      <c r="D323" s="458"/>
      <c r="E323" s="458"/>
      <c r="F323" s="458"/>
      <c r="G323" s="458"/>
      <c r="H323" s="458"/>
      <c r="I323" s="447"/>
      <c r="J323" s="447"/>
      <c r="K323" s="458"/>
      <c r="L323" s="458"/>
      <c r="M323" s="458"/>
      <c r="N323" s="447"/>
      <c r="O323" s="447"/>
      <c r="P323" s="459"/>
      <c r="Q323" s="271"/>
      <c r="R323" s="271"/>
      <c r="S323" s="271"/>
      <c r="T323" s="272"/>
      <c r="U323" s="272"/>
      <c r="V323" s="272"/>
      <c r="W323" s="272"/>
      <c r="X323" s="272"/>
      <c r="Y323" s="272"/>
      <c r="Z323" s="276"/>
      <c r="AA323" s="272"/>
      <c r="AB323" s="272"/>
      <c r="AC323" s="272"/>
      <c r="AD323" s="272"/>
      <c r="AE323" s="276"/>
    </row>
    <row r="324" spans="1:32">
      <c r="A324" s="439"/>
      <c r="B324" s="457"/>
      <c r="C324" s="447"/>
      <c r="D324" s="458"/>
      <c r="E324" s="458"/>
      <c r="F324" s="458"/>
      <c r="G324" s="458"/>
      <c r="H324" s="458"/>
      <c r="I324" s="447"/>
      <c r="J324" s="447"/>
      <c r="K324" s="458"/>
      <c r="L324" s="458"/>
      <c r="M324" s="458"/>
      <c r="N324" s="447"/>
      <c r="O324" s="447"/>
      <c r="P324" s="459"/>
      <c r="Q324" s="271"/>
      <c r="R324" s="271"/>
      <c r="S324" s="271"/>
      <c r="T324" s="113"/>
      <c r="U324" s="113"/>
      <c r="Z324" s="275"/>
      <c r="AE324" s="275"/>
    </row>
    <row r="325" spans="1:32" ht="13.5" thickBot="1">
      <c r="A325" s="439"/>
      <c r="B325" s="457"/>
      <c r="C325" s="447"/>
      <c r="D325" s="458"/>
      <c r="E325" s="458"/>
      <c r="F325" s="458"/>
      <c r="G325" s="458"/>
      <c r="H325" s="458"/>
      <c r="I325" s="447"/>
      <c r="J325" s="447"/>
      <c r="K325" s="458"/>
      <c r="L325" s="458"/>
      <c r="M325" s="458"/>
      <c r="N325" s="447"/>
      <c r="O325" s="447"/>
      <c r="P325" s="459"/>
      <c r="Q325" s="271"/>
      <c r="R325" s="271"/>
      <c r="S325" s="271"/>
      <c r="T325" s="273"/>
      <c r="U325" s="273"/>
      <c r="V325" s="273"/>
      <c r="W325" s="273"/>
      <c r="X325" s="273"/>
      <c r="Y325" s="273"/>
      <c r="Z325" s="277"/>
      <c r="AA325" s="273"/>
      <c r="AB325" s="273"/>
      <c r="AC325" s="273"/>
      <c r="AD325" s="273"/>
      <c r="AE325" s="277"/>
    </row>
    <row r="326" spans="1:32">
      <c r="A326" s="432"/>
      <c r="B326" s="431"/>
      <c r="C326" s="448"/>
      <c r="D326" s="455"/>
      <c r="E326" s="455"/>
      <c r="F326" s="455"/>
      <c r="G326" s="455"/>
      <c r="H326" s="455"/>
      <c r="I326" s="448"/>
      <c r="J326" s="448"/>
      <c r="K326" s="455"/>
      <c r="L326" s="455"/>
      <c r="M326" s="455"/>
      <c r="N326" s="448"/>
      <c r="O326" s="448"/>
      <c r="P326" s="456"/>
      <c r="Q326" s="271"/>
      <c r="R326" s="271"/>
      <c r="S326" s="271"/>
      <c r="T326" s="271"/>
      <c r="U326" s="113"/>
      <c r="Z326" s="275"/>
      <c r="AE326" s="275"/>
    </row>
    <row r="327" spans="1:32">
      <c r="A327" s="439"/>
      <c r="B327" s="466"/>
      <c r="C327" s="467"/>
      <c r="D327" s="468"/>
      <c r="E327" s="468"/>
      <c r="F327" s="468"/>
      <c r="G327" s="468"/>
      <c r="H327" s="468"/>
      <c r="I327" s="467"/>
      <c r="J327" s="467"/>
      <c r="K327" s="468"/>
      <c r="L327" s="468"/>
      <c r="M327" s="468"/>
      <c r="N327" s="467"/>
      <c r="O327" s="467"/>
      <c r="P327" s="469"/>
      <c r="Q327" s="271"/>
      <c r="R327" s="271"/>
      <c r="S327" s="271"/>
      <c r="T327" s="272"/>
      <c r="U327" s="272"/>
      <c r="V327" s="272"/>
      <c r="W327" s="272"/>
      <c r="X327" s="272"/>
      <c r="Y327" s="272"/>
      <c r="Z327" s="276"/>
      <c r="AA327" s="272"/>
      <c r="AB327" s="272"/>
      <c r="AC327" s="272"/>
      <c r="AD327" s="272"/>
      <c r="AE327" s="276"/>
    </row>
    <row r="328" spans="1:32">
      <c r="A328" s="439"/>
      <c r="B328" s="457"/>
      <c r="C328" s="447"/>
      <c r="D328" s="480"/>
      <c r="E328" s="480"/>
      <c r="F328" s="480"/>
      <c r="G328" s="480"/>
      <c r="H328" s="480"/>
      <c r="I328" s="447"/>
      <c r="J328" s="447"/>
      <c r="K328" s="480"/>
      <c r="L328" s="480"/>
      <c r="M328" s="480"/>
      <c r="N328" s="447"/>
      <c r="O328" s="447"/>
      <c r="P328" s="459"/>
      <c r="Q328" s="271"/>
      <c r="R328" s="271"/>
      <c r="S328" s="271"/>
      <c r="T328" s="113"/>
      <c r="U328" s="113"/>
      <c r="Z328" s="275"/>
      <c r="AE328" s="275"/>
    </row>
    <row r="329" spans="1:32">
      <c r="A329" s="439"/>
      <c r="B329" s="457"/>
      <c r="C329" s="447"/>
      <c r="D329" s="458"/>
      <c r="E329" s="458"/>
      <c r="F329" s="458"/>
      <c r="G329" s="458"/>
      <c r="H329" s="458"/>
      <c r="I329" s="447"/>
      <c r="J329" s="447"/>
      <c r="K329" s="458"/>
      <c r="L329" s="458"/>
      <c r="M329" s="458"/>
      <c r="N329" s="447"/>
      <c r="O329" s="447"/>
      <c r="P329" s="459"/>
      <c r="Q329" s="271"/>
      <c r="R329" s="271"/>
      <c r="S329" s="271"/>
      <c r="T329" s="272"/>
      <c r="U329" s="272"/>
      <c r="V329" s="272"/>
      <c r="W329" s="272"/>
      <c r="X329" s="272"/>
      <c r="Y329" s="272"/>
      <c r="Z329" s="276"/>
      <c r="AA329" s="272"/>
      <c r="AB329" s="272"/>
      <c r="AC329" s="272"/>
      <c r="AD329" s="272"/>
      <c r="AE329" s="276"/>
    </row>
    <row r="330" spans="1:32">
      <c r="A330" s="439"/>
      <c r="B330" s="457"/>
      <c r="C330" s="447"/>
      <c r="D330" s="458"/>
      <c r="E330" s="458"/>
      <c r="F330" s="458"/>
      <c r="G330" s="458"/>
      <c r="H330" s="458"/>
      <c r="I330" s="447"/>
      <c r="J330" s="447"/>
      <c r="K330" s="458"/>
      <c r="L330" s="458"/>
      <c r="M330" s="458"/>
      <c r="N330" s="447"/>
      <c r="O330" s="447"/>
      <c r="P330" s="459"/>
      <c r="Q330" s="271"/>
      <c r="R330" s="271"/>
      <c r="S330" s="271"/>
      <c r="T330" s="113"/>
      <c r="U330" s="113"/>
      <c r="Z330" s="275"/>
      <c r="AE330" s="275"/>
    </row>
    <row r="331" spans="1:32" ht="13.5" thickBot="1">
      <c r="A331" s="439"/>
      <c r="B331" s="457"/>
      <c r="C331" s="447"/>
      <c r="D331" s="458"/>
      <c r="E331" s="458"/>
      <c r="F331" s="458"/>
      <c r="G331" s="458"/>
      <c r="H331" s="458"/>
      <c r="I331" s="447"/>
      <c r="J331" s="447"/>
      <c r="K331" s="458"/>
      <c r="L331" s="458"/>
      <c r="M331" s="458"/>
      <c r="N331" s="447"/>
      <c r="O331" s="447"/>
      <c r="P331" s="459"/>
      <c r="Q331" s="271"/>
      <c r="R331" s="271"/>
      <c r="S331" s="271"/>
      <c r="T331" s="272"/>
      <c r="U331" s="272"/>
      <c r="V331" s="272"/>
      <c r="W331" s="272"/>
      <c r="X331" s="272"/>
      <c r="Y331" s="272"/>
      <c r="Z331" s="276"/>
      <c r="AA331" s="272"/>
      <c r="AB331" s="272"/>
      <c r="AC331" s="272"/>
      <c r="AD331" s="272"/>
      <c r="AE331" s="276"/>
    </row>
    <row r="332" spans="1:32" ht="13.5" thickTop="1">
      <c r="A332" s="439"/>
      <c r="B332" s="473"/>
      <c r="C332" s="474"/>
      <c r="D332" s="475"/>
      <c r="E332" s="475"/>
      <c r="F332" s="475"/>
      <c r="G332" s="475"/>
      <c r="H332" s="475"/>
      <c r="I332" s="474"/>
      <c r="J332" s="474"/>
      <c r="K332" s="475"/>
      <c r="L332" s="475"/>
      <c r="M332" s="475"/>
      <c r="N332" s="474"/>
      <c r="O332" s="474"/>
      <c r="P332" s="476"/>
      <c r="Q332" s="408"/>
      <c r="R332" s="408"/>
      <c r="S332" s="408"/>
      <c r="T332" s="417"/>
      <c r="U332" s="417"/>
      <c r="V332" s="417"/>
      <c r="W332" s="417"/>
      <c r="X332" s="417"/>
      <c r="Y332" s="417"/>
      <c r="Z332" s="418"/>
      <c r="AA332" s="417"/>
      <c r="AB332" s="417"/>
      <c r="AC332" s="417"/>
      <c r="AD332" s="417"/>
      <c r="AE332" s="418"/>
      <c r="AF332" s="417"/>
    </row>
    <row r="333" spans="1:32" ht="13.5" thickBot="1">
      <c r="A333" s="439"/>
      <c r="B333" s="473"/>
      <c r="C333" s="474"/>
      <c r="D333" s="475"/>
      <c r="E333" s="475"/>
      <c r="F333" s="475"/>
      <c r="G333" s="475"/>
      <c r="H333" s="475"/>
      <c r="I333" s="474"/>
      <c r="J333" s="474"/>
      <c r="K333" s="475"/>
      <c r="L333" s="475"/>
      <c r="M333" s="475"/>
      <c r="N333" s="474"/>
      <c r="O333" s="474"/>
      <c r="P333" s="476"/>
      <c r="Q333" s="412"/>
      <c r="R333" s="412"/>
      <c r="S333" s="412"/>
      <c r="T333" s="419"/>
      <c r="U333" s="419"/>
      <c r="V333" s="419"/>
      <c r="W333" s="419"/>
      <c r="X333" s="419"/>
      <c r="Y333" s="419"/>
      <c r="Z333" s="420"/>
      <c r="AA333" s="419"/>
      <c r="AB333" s="419"/>
      <c r="AC333" s="419"/>
      <c r="AD333" s="419"/>
      <c r="AE333" s="420"/>
      <c r="AF333" s="421"/>
    </row>
    <row r="334" spans="1:32" ht="13.5" thickTop="1">
      <c r="A334" s="439"/>
      <c r="B334" s="457"/>
      <c r="C334" s="447"/>
      <c r="D334" s="458"/>
      <c r="E334" s="458"/>
      <c r="F334" s="458"/>
      <c r="G334" s="458"/>
      <c r="H334" s="458"/>
      <c r="I334" s="447"/>
      <c r="J334" s="447"/>
      <c r="K334" s="458"/>
      <c r="L334" s="458"/>
      <c r="M334" s="458"/>
      <c r="N334" s="447"/>
      <c r="O334" s="447"/>
      <c r="P334" s="459"/>
      <c r="Q334" s="271"/>
      <c r="R334" s="271"/>
      <c r="S334" s="271"/>
      <c r="T334" s="113"/>
      <c r="U334" s="113"/>
      <c r="Z334" s="275"/>
      <c r="AE334" s="275"/>
    </row>
    <row r="335" spans="1:32">
      <c r="A335" s="439"/>
      <c r="B335" s="457"/>
      <c r="C335" s="447"/>
      <c r="D335" s="458"/>
      <c r="E335" s="458"/>
      <c r="F335" s="458"/>
      <c r="G335" s="458"/>
      <c r="H335" s="458"/>
      <c r="I335" s="447"/>
      <c r="J335" s="447"/>
      <c r="K335" s="458"/>
      <c r="L335" s="458"/>
      <c r="M335" s="458"/>
      <c r="N335" s="447"/>
      <c r="O335" s="447"/>
      <c r="P335" s="459"/>
      <c r="Q335" s="271"/>
      <c r="R335" s="271"/>
      <c r="S335" s="271"/>
      <c r="T335" s="272"/>
      <c r="U335" s="272"/>
      <c r="V335" s="272"/>
      <c r="W335" s="272"/>
      <c r="X335" s="272"/>
      <c r="Y335" s="272"/>
      <c r="Z335" s="276"/>
      <c r="AA335" s="272"/>
      <c r="AB335" s="272"/>
      <c r="AC335" s="272"/>
      <c r="AD335" s="272"/>
      <c r="AE335" s="276"/>
    </row>
    <row r="336" spans="1:32">
      <c r="A336" s="439"/>
      <c r="B336" s="457"/>
      <c r="C336" s="447"/>
      <c r="D336" s="458"/>
      <c r="E336" s="458"/>
      <c r="F336" s="458"/>
      <c r="G336" s="458"/>
      <c r="H336" s="458"/>
      <c r="I336" s="447"/>
      <c r="J336" s="447"/>
      <c r="K336" s="458"/>
      <c r="L336" s="458"/>
      <c r="M336" s="458"/>
      <c r="N336" s="447"/>
      <c r="O336" s="447"/>
      <c r="P336" s="459"/>
      <c r="Q336" s="271"/>
      <c r="R336" s="271"/>
      <c r="S336" s="271"/>
      <c r="T336" s="113"/>
      <c r="U336" s="113"/>
      <c r="Z336" s="275"/>
      <c r="AE336" s="275"/>
    </row>
    <row r="337" spans="1:32">
      <c r="A337" s="439"/>
      <c r="B337" s="457"/>
      <c r="C337" s="447"/>
      <c r="D337" s="458"/>
      <c r="E337" s="458"/>
      <c r="F337" s="458"/>
      <c r="G337" s="458"/>
      <c r="H337" s="458"/>
      <c r="I337" s="447"/>
      <c r="J337" s="447"/>
      <c r="K337" s="458"/>
      <c r="L337" s="458"/>
      <c r="M337" s="458"/>
      <c r="N337" s="447"/>
      <c r="O337" s="447"/>
      <c r="P337" s="459"/>
      <c r="Q337" s="271"/>
      <c r="R337" s="271"/>
      <c r="S337" s="271"/>
      <c r="T337" s="272"/>
      <c r="U337" s="272"/>
      <c r="V337" s="272"/>
      <c r="W337" s="272"/>
      <c r="X337" s="272"/>
      <c r="Y337" s="272"/>
      <c r="Z337" s="276"/>
      <c r="AA337" s="272"/>
      <c r="AB337" s="272"/>
      <c r="AC337" s="272"/>
      <c r="AD337" s="272"/>
      <c r="AE337" s="276"/>
    </row>
    <row r="338" spans="1:32">
      <c r="A338" s="439"/>
      <c r="B338" s="457"/>
      <c r="C338" s="447"/>
      <c r="D338" s="458"/>
      <c r="E338" s="458"/>
      <c r="F338" s="458"/>
      <c r="G338" s="458"/>
      <c r="H338" s="458"/>
      <c r="I338" s="447"/>
      <c r="J338" s="447"/>
      <c r="K338" s="458"/>
      <c r="L338" s="458"/>
      <c r="M338" s="458"/>
      <c r="N338" s="447"/>
      <c r="O338" s="447"/>
      <c r="P338" s="459"/>
      <c r="Q338" s="271"/>
      <c r="R338" s="271"/>
      <c r="S338" s="271"/>
      <c r="T338" s="113"/>
      <c r="U338" s="113"/>
      <c r="Z338" s="275"/>
      <c r="AE338" s="275"/>
    </row>
    <row r="339" spans="1:32" ht="13.5" thickBot="1">
      <c r="A339" s="439"/>
      <c r="B339" s="457"/>
      <c r="C339" s="447"/>
      <c r="D339" s="458"/>
      <c r="E339" s="458"/>
      <c r="F339" s="458"/>
      <c r="G339" s="458"/>
      <c r="H339" s="458"/>
      <c r="I339" s="447"/>
      <c r="J339" s="447"/>
      <c r="K339" s="458"/>
      <c r="L339" s="458"/>
      <c r="M339" s="458"/>
      <c r="N339" s="447"/>
      <c r="O339" s="447"/>
      <c r="P339" s="459"/>
      <c r="Q339" s="271"/>
      <c r="R339" s="271"/>
      <c r="S339" s="271"/>
      <c r="T339" s="272"/>
      <c r="U339" s="272"/>
      <c r="V339" s="272"/>
      <c r="W339" s="272"/>
      <c r="X339" s="272"/>
      <c r="Y339" s="272"/>
      <c r="Z339" s="276"/>
      <c r="AA339" s="272"/>
      <c r="AB339" s="272"/>
      <c r="AC339" s="272"/>
      <c r="AD339" s="272"/>
      <c r="AE339" s="276"/>
    </row>
    <row r="340" spans="1:32" ht="13.5" thickTop="1">
      <c r="A340" s="439"/>
      <c r="B340" s="457"/>
      <c r="C340" s="447"/>
      <c r="D340" s="458"/>
      <c r="E340" s="458"/>
      <c r="F340" s="458"/>
      <c r="G340" s="458"/>
      <c r="H340" s="458"/>
      <c r="I340" s="447"/>
      <c r="J340" s="447"/>
      <c r="K340" s="458"/>
      <c r="L340" s="458"/>
      <c r="M340" s="458"/>
      <c r="N340" s="447"/>
      <c r="O340" s="447"/>
      <c r="P340" s="459"/>
      <c r="Q340" s="408"/>
      <c r="R340" s="408"/>
      <c r="S340" s="408"/>
      <c r="T340" s="417"/>
      <c r="U340" s="417"/>
      <c r="V340" s="417"/>
      <c r="W340" s="417"/>
      <c r="X340" s="417"/>
      <c r="Y340" s="417"/>
      <c r="Z340" s="418"/>
      <c r="AA340" s="417"/>
      <c r="AB340" s="417"/>
      <c r="AC340" s="417"/>
      <c r="AD340" s="417"/>
      <c r="AE340" s="418"/>
      <c r="AF340" s="417"/>
    </row>
    <row r="341" spans="1:32" ht="13.5" thickBot="1">
      <c r="A341" s="439"/>
      <c r="B341" s="457"/>
      <c r="C341" s="447"/>
      <c r="D341" s="458"/>
      <c r="E341" s="458"/>
      <c r="F341" s="458"/>
      <c r="G341" s="458"/>
      <c r="H341" s="458"/>
      <c r="I341" s="447"/>
      <c r="J341" s="447"/>
      <c r="K341" s="458"/>
      <c r="L341" s="458"/>
      <c r="M341" s="458"/>
      <c r="N341" s="447"/>
      <c r="O341" s="447"/>
      <c r="P341" s="459"/>
      <c r="Q341" s="412"/>
      <c r="R341" s="412"/>
      <c r="S341" s="412"/>
      <c r="T341" s="419"/>
      <c r="U341" s="419"/>
      <c r="V341" s="419"/>
      <c r="W341" s="419"/>
      <c r="X341" s="419"/>
      <c r="Y341" s="419"/>
      <c r="Z341" s="420"/>
      <c r="AA341" s="419"/>
      <c r="AB341" s="419"/>
      <c r="AC341" s="419"/>
      <c r="AD341" s="419"/>
      <c r="AE341" s="420"/>
      <c r="AF341" s="421"/>
    </row>
    <row r="342" spans="1:32" ht="13.5" thickTop="1">
      <c r="A342" s="439"/>
      <c r="B342" s="457"/>
      <c r="C342" s="447"/>
      <c r="D342" s="458"/>
      <c r="E342" s="458"/>
      <c r="F342" s="458"/>
      <c r="G342" s="458"/>
      <c r="H342" s="458"/>
      <c r="I342" s="447"/>
      <c r="J342" s="447"/>
      <c r="K342" s="458"/>
      <c r="L342" s="458"/>
      <c r="M342" s="458"/>
      <c r="N342" s="447"/>
      <c r="O342" s="447"/>
      <c r="P342" s="459"/>
      <c r="Q342" s="271"/>
      <c r="R342" s="271"/>
      <c r="S342" s="271"/>
      <c r="T342" s="113"/>
      <c r="U342" s="113"/>
      <c r="Z342" s="275"/>
      <c r="AE342" s="275"/>
    </row>
    <row r="343" spans="1:32">
      <c r="A343" s="439"/>
      <c r="B343" s="457"/>
      <c r="C343" s="447"/>
      <c r="D343" s="458"/>
      <c r="E343" s="458"/>
      <c r="F343" s="458"/>
      <c r="G343" s="458"/>
      <c r="H343" s="458"/>
      <c r="I343" s="447"/>
      <c r="J343" s="447"/>
      <c r="K343" s="458"/>
      <c r="L343" s="458"/>
      <c r="M343" s="458"/>
      <c r="N343" s="447"/>
      <c r="O343" s="447"/>
      <c r="P343" s="459"/>
      <c r="Q343" s="271"/>
      <c r="R343" s="271"/>
      <c r="S343" s="271"/>
      <c r="T343" s="272"/>
      <c r="U343" s="272"/>
      <c r="V343" s="272"/>
      <c r="W343" s="272"/>
      <c r="X343" s="272"/>
      <c r="Y343" s="272"/>
      <c r="Z343" s="276"/>
      <c r="AA343" s="272"/>
      <c r="AB343" s="272"/>
      <c r="AC343" s="272"/>
      <c r="AD343" s="272"/>
      <c r="AE343" s="276"/>
    </row>
    <row r="344" spans="1:32">
      <c r="A344" s="439"/>
      <c r="B344" s="457"/>
      <c r="C344" s="447"/>
      <c r="D344" s="458"/>
      <c r="E344" s="458"/>
      <c r="F344" s="458"/>
      <c r="G344" s="458"/>
      <c r="H344" s="458"/>
      <c r="I344" s="447"/>
      <c r="J344" s="447"/>
      <c r="K344" s="458"/>
      <c r="L344" s="458"/>
      <c r="M344" s="458"/>
      <c r="N344" s="447"/>
      <c r="O344" s="447"/>
      <c r="P344" s="459"/>
      <c r="Q344" s="271"/>
      <c r="R344" s="271"/>
      <c r="S344" s="271"/>
      <c r="T344" s="113"/>
      <c r="U344" s="113"/>
      <c r="Z344" s="275"/>
      <c r="AE344" s="275"/>
    </row>
    <row r="345" spans="1:32">
      <c r="A345" s="439"/>
      <c r="B345" s="457"/>
      <c r="C345" s="447"/>
      <c r="D345" s="458"/>
      <c r="E345" s="458"/>
      <c r="F345" s="458"/>
      <c r="G345" s="458"/>
      <c r="H345" s="458"/>
      <c r="I345" s="447"/>
      <c r="J345" s="447"/>
      <c r="K345" s="458"/>
      <c r="L345" s="458"/>
      <c r="M345" s="458"/>
      <c r="N345" s="447"/>
      <c r="O345" s="447"/>
      <c r="P345" s="459"/>
      <c r="Q345" s="271"/>
      <c r="R345" s="271"/>
      <c r="S345" s="271"/>
      <c r="T345" s="272"/>
      <c r="U345" s="272"/>
      <c r="V345" s="272"/>
      <c r="W345" s="272"/>
      <c r="X345" s="272"/>
      <c r="Y345" s="272"/>
      <c r="Z345" s="276"/>
      <c r="AA345" s="272"/>
      <c r="AB345" s="272"/>
      <c r="AC345" s="272"/>
      <c r="AD345" s="272"/>
      <c r="AE345" s="276"/>
    </row>
    <row r="346" spans="1:32">
      <c r="A346" s="439"/>
      <c r="B346" s="457"/>
      <c r="C346" s="447"/>
      <c r="D346" s="458"/>
      <c r="E346" s="458"/>
      <c r="F346" s="458"/>
      <c r="G346" s="458"/>
      <c r="H346" s="458"/>
      <c r="I346" s="447"/>
      <c r="J346" s="447"/>
      <c r="K346" s="458"/>
      <c r="L346" s="458"/>
      <c r="M346" s="458"/>
      <c r="N346" s="447"/>
      <c r="O346" s="447"/>
      <c r="P346" s="459"/>
      <c r="Q346" s="271"/>
      <c r="R346" s="271"/>
      <c r="S346" s="271"/>
      <c r="T346" s="113"/>
      <c r="U346" s="113"/>
      <c r="Z346" s="275"/>
      <c r="AE346" s="275"/>
    </row>
    <row r="347" spans="1:32" ht="13.5" thickBot="1">
      <c r="A347" s="439"/>
      <c r="B347" s="457"/>
      <c r="C347" s="447"/>
      <c r="D347" s="458"/>
      <c r="E347" s="458"/>
      <c r="F347" s="458"/>
      <c r="G347" s="458"/>
      <c r="H347" s="458"/>
      <c r="I347" s="447"/>
      <c r="J347" s="447"/>
      <c r="K347" s="458"/>
      <c r="L347" s="458"/>
      <c r="M347" s="458"/>
      <c r="N347" s="447"/>
      <c r="O347" s="447"/>
      <c r="P347" s="459"/>
      <c r="Q347" s="271"/>
      <c r="R347" s="271"/>
      <c r="S347" s="271"/>
      <c r="T347" s="272"/>
      <c r="U347" s="272"/>
      <c r="V347" s="272"/>
      <c r="W347" s="272"/>
      <c r="X347" s="272"/>
      <c r="Y347" s="272"/>
      <c r="Z347" s="276"/>
      <c r="AA347" s="272"/>
      <c r="AB347" s="272"/>
      <c r="AC347" s="272"/>
      <c r="AD347" s="272"/>
      <c r="AE347" s="276"/>
    </row>
    <row r="348" spans="1:32" ht="13.5" thickTop="1">
      <c r="A348" s="439"/>
      <c r="B348" s="457"/>
      <c r="C348" s="447"/>
      <c r="D348" s="458"/>
      <c r="E348" s="458"/>
      <c r="F348" s="458"/>
      <c r="G348" s="458"/>
      <c r="H348" s="458"/>
      <c r="I348" s="447"/>
      <c r="J348" s="447"/>
      <c r="K348" s="458"/>
      <c r="L348" s="458"/>
      <c r="M348" s="458"/>
      <c r="N348" s="447"/>
      <c r="O348" s="447"/>
      <c r="P348" s="459"/>
      <c r="Q348" s="408"/>
      <c r="R348" s="408"/>
      <c r="S348" s="408"/>
      <c r="T348" s="417"/>
      <c r="U348" s="417"/>
      <c r="V348" s="417"/>
      <c r="W348" s="417"/>
      <c r="X348" s="417"/>
      <c r="Y348" s="417"/>
      <c r="Z348" s="418"/>
      <c r="AA348" s="417"/>
      <c r="AB348" s="417"/>
      <c r="AC348" s="417"/>
      <c r="AD348" s="417"/>
      <c r="AE348" s="418"/>
      <c r="AF348" s="417"/>
    </row>
    <row r="349" spans="1:32" ht="13.5" thickBot="1">
      <c r="A349" s="439"/>
      <c r="B349" s="457"/>
      <c r="C349" s="447"/>
      <c r="D349" s="458"/>
      <c r="E349" s="458"/>
      <c r="F349" s="458"/>
      <c r="G349" s="458"/>
      <c r="H349" s="458"/>
      <c r="I349" s="447"/>
      <c r="J349" s="447"/>
      <c r="K349" s="458"/>
      <c r="L349" s="458"/>
      <c r="M349" s="458"/>
      <c r="N349" s="447"/>
      <c r="O349" s="447"/>
      <c r="P349" s="459"/>
      <c r="Q349" s="412"/>
      <c r="R349" s="412"/>
      <c r="S349" s="412"/>
      <c r="T349" s="419"/>
      <c r="U349" s="419"/>
      <c r="V349" s="419"/>
      <c r="W349" s="419"/>
      <c r="X349" s="419"/>
      <c r="Y349" s="419"/>
      <c r="Z349" s="420"/>
      <c r="AA349" s="419"/>
      <c r="AB349" s="419"/>
      <c r="AC349" s="419"/>
      <c r="AD349" s="419"/>
      <c r="AE349" s="420"/>
      <c r="AF349" s="421"/>
    </row>
    <row r="350" spans="1:32" ht="13.5" thickTop="1">
      <c r="A350" s="439"/>
      <c r="B350" s="457"/>
      <c r="C350" s="447"/>
      <c r="D350" s="458"/>
      <c r="E350" s="458"/>
      <c r="F350" s="458"/>
      <c r="G350" s="458"/>
      <c r="H350" s="458"/>
      <c r="I350" s="447"/>
      <c r="J350" s="447"/>
      <c r="K350" s="458"/>
      <c r="L350" s="458"/>
      <c r="M350" s="458"/>
      <c r="N350" s="447"/>
      <c r="O350" s="447"/>
      <c r="P350" s="459"/>
      <c r="Q350" s="271"/>
      <c r="R350" s="271"/>
      <c r="S350" s="271"/>
      <c r="T350" s="113"/>
      <c r="U350" s="113"/>
      <c r="Z350" s="275"/>
      <c r="AE350" s="275"/>
    </row>
    <row r="351" spans="1:32">
      <c r="A351" s="439"/>
      <c r="B351" s="457"/>
      <c r="C351" s="447"/>
      <c r="D351" s="458"/>
      <c r="E351" s="458"/>
      <c r="F351" s="458"/>
      <c r="G351" s="458"/>
      <c r="H351" s="458"/>
      <c r="I351" s="447"/>
      <c r="J351" s="447"/>
      <c r="K351" s="458"/>
      <c r="L351" s="458"/>
      <c r="M351" s="458"/>
      <c r="N351" s="447"/>
      <c r="O351" s="447"/>
      <c r="P351" s="459"/>
      <c r="Q351" s="271"/>
      <c r="R351" s="271"/>
      <c r="S351" s="271"/>
      <c r="T351" s="272"/>
      <c r="U351" s="272"/>
      <c r="V351" s="272"/>
      <c r="W351" s="272"/>
      <c r="X351" s="272"/>
      <c r="Y351" s="272"/>
      <c r="Z351" s="276"/>
      <c r="AA351" s="272"/>
      <c r="AB351" s="272"/>
      <c r="AC351" s="272"/>
      <c r="AD351" s="272"/>
      <c r="AE351" s="276"/>
    </row>
    <row r="352" spans="1:32">
      <c r="A352" s="439"/>
      <c r="B352" s="457"/>
      <c r="C352" s="447"/>
      <c r="D352" s="458"/>
      <c r="E352" s="458"/>
      <c r="F352" s="458"/>
      <c r="G352" s="458"/>
      <c r="H352" s="458"/>
      <c r="I352" s="447"/>
      <c r="J352" s="447"/>
      <c r="K352" s="458"/>
      <c r="L352" s="458"/>
      <c r="M352" s="458"/>
      <c r="N352" s="447"/>
      <c r="O352" s="447"/>
      <c r="P352" s="459"/>
      <c r="Q352" s="271"/>
      <c r="R352" s="271"/>
      <c r="S352" s="271"/>
      <c r="T352" s="113"/>
      <c r="U352" s="113"/>
      <c r="Z352" s="275"/>
      <c r="AE352" s="275"/>
    </row>
    <row r="353" spans="1:32">
      <c r="A353" s="439"/>
      <c r="B353" s="457"/>
      <c r="C353" s="447"/>
      <c r="D353" s="458"/>
      <c r="E353" s="458"/>
      <c r="F353" s="458"/>
      <c r="G353" s="458"/>
      <c r="H353" s="458"/>
      <c r="I353" s="447"/>
      <c r="J353" s="447"/>
      <c r="K353" s="458"/>
      <c r="L353" s="458"/>
      <c r="M353" s="458"/>
      <c r="N353" s="447"/>
      <c r="O353" s="447"/>
      <c r="P353" s="459"/>
      <c r="Q353" s="271"/>
      <c r="R353" s="271"/>
      <c r="S353" s="271"/>
      <c r="T353" s="272"/>
      <c r="U353" s="272"/>
      <c r="V353" s="272"/>
      <c r="W353" s="272"/>
      <c r="X353" s="272"/>
      <c r="Y353" s="272"/>
      <c r="Z353" s="276"/>
      <c r="AA353" s="272"/>
      <c r="AB353" s="272"/>
      <c r="AC353" s="272"/>
      <c r="AD353" s="272"/>
      <c r="AE353" s="276"/>
    </row>
    <row r="354" spans="1:32">
      <c r="A354" s="439"/>
      <c r="B354" s="457"/>
      <c r="C354" s="447"/>
      <c r="D354" s="458"/>
      <c r="E354" s="458"/>
      <c r="F354" s="458"/>
      <c r="G354" s="458"/>
      <c r="H354" s="458"/>
      <c r="I354" s="447"/>
      <c r="J354" s="447"/>
      <c r="K354" s="458"/>
      <c r="L354" s="458"/>
      <c r="M354" s="458"/>
      <c r="N354" s="447"/>
      <c r="O354" s="447"/>
      <c r="P354" s="459"/>
      <c r="Q354" s="271"/>
      <c r="R354" s="271"/>
      <c r="S354" s="271"/>
      <c r="T354" s="113"/>
      <c r="U354" s="113"/>
      <c r="Z354" s="275"/>
      <c r="AE354" s="275"/>
    </row>
    <row r="355" spans="1:32">
      <c r="A355" s="439"/>
      <c r="B355" s="457"/>
      <c r="C355" s="447"/>
      <c r="D355" s="458"/>
      <c r="E355" s="458"/>
      <c r="F355" s="458"/>
      <c r="G355" s="458"/>
      <c r="H355" s="458"/>
      <c r="I355" s="447"/>
      <c r="J355" s="447"/>
      <c r="K355" s="458"/>
      <c r="L355" s="458"/>
      <c r="M355" s="458"/>
      <c r="N355" s="447"/>
      <c r="O355" s="447"/>
      <c r="P355" s="459"/>
      <c r="Q355" s="271"/>
      <c r="R355" s="271"/>
      <c r="S355" s="271"/>
      <c r="T355" s="272"/>
      <c r="U355" s="272"/>
      <c r="V355" s="272"/>
      <c r="W355" s="272"/>
      <c r="X355" s="272"/>
      <c r="Y355" s="272"/>
      <c r="Z355" s="276"/>
      <c r="AA355" s="272"/>
      <c r="AB355" s="272"/>
      <c r="AC355" s="272"/>
      <c r="AD355" s="272"/>
      <c r="AE355" s="276"/>
    </row>
    <row r="356" spans="1:32">
      <c r="A356" s="439"/>
      <c r="B356" s="457"/>
      <c r="C356" s="447"/>
      <c r="D356" s="458"/>
      <c r="E356" s="458"/>
      <c r="F356" s="458"/>
      <c r="G356" s="458"/>
      <c r="H356" s="458"/>
      <c r="I356" s="447"/>
      <c r="J356" s="447"/>
      <c r="K356" s="458"/>
      <c r="L356" s="458"/>
      <c r="M356" s="458"/>
      <c r="N356" s="447"/>
      <c r="O356" s="447"/>
      <c r="P356" s="459"/>
      <c r="Q356" s="271"/>
      <c r="R356" s="271"/>
      <c r="S356" s="271"/>
      <c r="T356" s="113"/>
      <c r="U356" s="113"/>
      <c r="Z356" s="275"/>
      <c r="AE356" s="275"/>
    </row>
    <row r="357" spans="1:32" ht="13.5" thickBot="1">
      <c r="A357" s="439"/>
      <c r="B357" s="457"/>
      <c r="C357" s="447"/>
      <c r="D357" s="458"/>
      <c r="E357" s="458"/>
      <c r="F357" s="458"/>
      <c r="G357" s="458"/>
      <c r="H357" s="458"/>
      <c r="I357" s="447"/>
      <c r="J357" s="447"/>
      <c r="K357" s="458"/>
      <c r="L357" s="458"/>
      <c r="M357" s="458"/>
      <c r="N357" s="447"/>
      <c r="O357" s="447"/>
      <c r="P357" s="459"/>
      <c r="Q357" s="271"/>
      <c r="R357" s="271"/>
      <c r="S357" s="271"/>
      <c r="T357" s="273"/>
      <c r="U357" s="273"/>
      <c r="V357" s="273"/>
      <c r="W357" s="273"/>
      <c r="X357" s="273"/>
      <c r="Y357" s="273"/>
      <c r="Z357" s="277"/>
      <c r="AA357" s="273"/>
      <c r="AB357" s="273"/>
      <c r="AC357" s="273"/>
      <c r="AD357" s="273"/>
      <c r="AE357" s="277"/>
    </row>
    <row r="358" spans="1:32">
      <c r="A358" s="432"/>
      <c r="B358" s="431"/>
      <c r="C358" s="448"/>
      <c r="D358" s="455"/>
      <c r="E358" s="455"/>
      <c r="F358" s="455"/>
      <c r="G358" s="455"/>
      <c r="H358" s="455"/>
      <c r="I358" s="448"/>
      <c r="J358" s="448"/>
      <c r="K358" s="455"/>
      <c r="L358" s="455"/>
      <c r="M358" s="455"/>
      <c r="N358" s="448"/>
      <c r="O358" s="448"/>
      <c r="P358" s="456"/>
      <c r="Q358" s="271"/>
      <c r="R358" s="271"/>
      <c r="S358" s="271"/>
      <c r="T358" s="271"/>
      <c r="U358" s="113"/>
      <c r="Z358" s="275"/>
      <c r="AE358" s="275"/>
    </row>
    <row r="359" spans="1:32">
      <c r="A359" s="439"/>
      <c r="B359" s="466"/>
      <c r="C359" s="467"/>
      <c r="D359" s="468"/>
      <c r="E359" s="468"/>
      <c r="F359" s="468"/>
      <c r="G359" s="468"/>
      <c r="H359" s="468"/>
      <c r="I359" s="467"/>
      <c r="J359" s="467"/>
      <c r="K359" s="468"/>
      <c r="L359" s="468"/>
      <c r="M359" s="468"/>
      <c r="N359" s="467"/>
      <c r="O359" s="467"/>
      <c r="P359" s="469"/>
      <c r="Q359" s="271"/>
      <c r="R359" s="271"/>
      <c r="S359" s="271"/>
      <c r="T359" s="272"/>
      <c r="U359" s="272"/>
      <c r="V359" s="272"/>
      <c r="W359" s="272"/>
      <c r="X359" s="272"/>
      <c r="Y359" s="272"/>
      <c r="Z359" s="276"/>
      <c r="AA359" s="272"/>
      <c r="AB359" s="272"/>
      <c r="AC359" s="272"/>
      <c r="AD359" s="272"/>
      <c r="AE359" s="276"/>
    </row>
    <row r="360" spans="1:32">
      <c r="A360" s="439"/>
      <c r="B360" s="457"/>
      <c r="C360" s="447"/>
      <c r="D360" s="480"/>
      <c r="E360" s="480"/>
      <c r="F360" s="480"/>
      <c r="G360" s="480"/>
      <c r="H360" s="480"/>
      <c r="I360" s="447"/>
      <c r="J360" s="447"/>
      <c r="K360" s="480"/>
      <c r="L360" s="480"/>
      <c r="M360" s="480"/>
      <c r="N360" s="447"/>
      <c r="O360" s="447"/>
      <c r="P360" s="459"/>
      <c r="Q360" s="271"/>
      <c r="R360" s="271"/>
      <c r="S360" s="271"/>
      <c r="T360" s="113"/>
      <c r="U360" s="113"/>
      <c r="Z360" s="275"/>
      <c r="AE360" s="275"/>
    </row>
    <row r="361" spans="1:32">
      <c r="A361" s="439"/>
      <c r="B361" s="457"/>
      <c r="C361" s="447"/>
      <c r="D361" s="458"/>
      <c r="E361" s="458"/>
      <c r="F361" s="458"/>
      <c r="G361" s="458"/>
      <c r="H361" s="458"/>
      <c r="I361" s="447"/>
      <c r="J361" s="447"/>
      <c r="K361" s="458"/>
      <c r="L361" s="458"/>
      <c r="M361" s="458"/>
      <c r="N361" s="447"/>
      <c r="O361" s="447"/>
      <c r="P361" s="459"/>
      <c r="Q361" s="271"/>
      <c r="R361" s="271"/>
      <c r="S361" s="271"/>
      <c r="T361" s="272"/>
      <c r="U361" s="272"/>
      <c r="V361" s="272"/>
      <c r="W361" s="272"/>
      <c r="X361" s="272"/>
      <c r="Y361" s="272"/>
      <c r="Z361" s="276"/>
      <c r="AA361" s="272"/>
      <c r="AB361" s="272"/>
      <c r="AC361" s="272"/>
      <c r="AD361" s="272"/>
      <c r="AE361" s="276"/>
    </row>
    <row r="362" spans="1:32">
      <c r="A362" s="439"/>
      <c r="B362" s="457"/>
      <c r="C362" s="447"/>
      <c r="D362" s="458"/>
      <c r="E362" s="458"/>
      <c r="F362" s="458"/>
      <c r="G362" s="458"/>
      <c r="H362" s="458"/>
      <c r="I362" s="447"/>
      <c r="J362" s="447"/>
      <c r="K362" s="458"/>
      <c r="L362" s="458"/>
      <c r="M362" s="458"/>
      <c r="N362" s="447"/>
      <c r="O362" s="447"/>
      <c r="P362" s="459"/>
      <c r="Q362" s="271"/>
      <c r="R362" s="271"/>
      <c r="S362" s="271"/>
      <c r="T362" s="113"/>
      <c r="U362" s="113"/>
      <c r="Z362" s="275"/>
      <c r="AE362" s="275"/>
    </row>
    <row r="363" spans="1:32" ht="13.5" thickBot="1">
      <c r="A363" s="439"/>
      <c r="B363" s="457"/>
      <c r="C363" s="447"/>
      <c r="D363" s="458"/>
      <c r="E363" s="458"/>
      <c r="F363" s="458"/>
      <c r="G363" s="458"/>
      <c r="H363" s="458"/>
      <c r="I363" s="447"/>
      <c r="J363" s="447"/>
      <c r="K363" s="458"/>
      <c r="L363" s="458"/>
      <c r="M363" s="458"/>
      <c r="N363" s="447"/>
      <c r="O363" s="447"/>
      <c r="P363" s="459"/>
      <c r="Q363" s="271"/>
      <c r="R363" s="271"/>
      <c r="S363" s="271"/>
      <c r="T363" s="272"/>
      <c r="U363" s="272"/>
      <c r="V363" s="272"/>
      <c r="W363" s="272"/>
      <c r="X363" s="272"/>
      <c r="Y363" s="272"/>
      <c r="Z363" s="276"/>
      <c r="AA363" s="272"/>
      <c r="AB363" s="272"/>
      <c r="AC363" s="272"/>
      <c r="AD363" s="272"/>
      <c r="AE363" s="276"/>
    </row>
    <row r="364" spans="1:32" ht="13.5" thickTop="1">
      <c r="A364" s="439"/>
      <c r="B364" s="473"/>
      <c r="C364" s="474"/>
      <c r="D364" s="475"/>
      <c r="E364" s="475"/>
      <c r="F364" s="475"/>
      <c r="G364" s="475"/>
      <c r="H364" s="475"/>
      <c r="I364" s="474"/>
      <c r="J364" s="474"/>
      <c r="K364" s="475"/>
      <c r="L364" s="475"/>
      <c r="M364" s="475"/>
      <c r="N364" s="474"/>
      <c r="O364" s="474"/>
      <c r="P364" s="476"/>
      <c r="Q364" s="408"/>
      <c r="R364" s="408"/>
      <c r="S364" s="408"/>
      <c r="T364" s="417"/>
      <c r="U364" s="417"/>
      <c r="V364" s="417"/>
      <c r="W364" s="417"/>
      <c r="X364" s="417"/>
      <c r="Y364" s="417"/>
      <c r="Z364" s="418"/>
      <c r="AA364" s="417"/>
      <c r="AB364" s="417"/>
      <c r="AC364" s="417"/>
      <c r="AD364" s="417"/>
      <c r="AE364" s="418"/>
      <c r="AF364" s="417"/>
    </row>
    <row r="365" spans="1:32" ht="13.5" thickBot="1">
      <c r="A365" s="439"/>
      <c r="B365" s="473"/>
      <c r="C365" s="474"/>
      <c r="D365" s="475"/>
      <c r="E365" s="475"/>
      <c r="F365" s="475"/>
      <c r="G365" s="475"/>
      <c r="H365" s="475"/>
      <c r="I365" s="474"/>
      <c r="J365" s="474"/>
      <c r="K365" s="475"/>
      <c r="L365" s="475"/>
      <c r="M365" s="475"/>
      <c r="N365" s="474"/>
      <c r="O365" s="474"/>
      <c r="P365" s="476"/>
      <c r="Q365" s="412"/>
      <c r="R365" s="412"/>
      <c r="S365" s="412"/>
      <c r="T365" s="419"/>
      <c r="U365" s="419"/>
      <c r="V365" s="419"/>
      <c r="W365" s="419"/>
      <c r="X365" s="419"/>
      <c r="Y365" s="419"/>
      <c r="Z365" s="420"/>
      <c r="AA365" s="419"/>
      <c r="AB365" s="419"/>
      <c r="AC365" s="419"/>
      <c r="AD365" s="419"/>
      <c r="AE365" s="420"/>
      <c r="AF365" s="421"/>
    </row>
    <row r="366" spans="1:32" ht="13.5" thickTop="1">
      <c r="A366" s="439"/>
      <c r="B366" s="457"/>
      <c r="C366" s="447"/>
      <c r="D366" s="458"/>
      <c r="E366" s="458"/>
      <c r="F366" s="458"/>
      <c r="G366" s="458"/>
      <c r="H366" s="458"/>
      <c r="I366" s="447"/>
      <c r="J366" s="447"/>
      <c r="K366" s="458"/>
      <c r="L366" s="458"/>
      <c r="M366" s="458"/>
      <c r="N366" s="447"/>
      <c r="O366" s="447"/>
      <c r="P366" s="459"/>
      <c r="Q366" s="271"/>
      <c r="R366" s="271"/>
      <c r="S366" s="271"/>
      <c r="T366" s="113"/>
      <c r="U366" s="113"/>
      <c r="Z366" s="275"/>
      <c r="AE366" s="275"/>
    </row>
    <row r="367" spans="1:32">
      <c r="A367" s="439"/>
      <c r="B367" s="457"/>
      <c r="C367" s="447"/>
      <c r="D367" s="458"/>
      <c r="E367" s="458"/>
      <c r="F367" s="458"/>
      <c r="G367" s="458"/>
      <c r="H367" s="458"/>
      <c r="I367" s="447"/>
      <c r="J367" s="447"/>
      <c r="K367" s="458"/>
      <c r="L367" s="458"/>
      <c r="M367" s="458"/>
      <c r="N367" s="447"/>
      <c r="O367" s="447"/>
      <c r="P367" s="459"/>
      <c r="Q367" s="271"/>
      <c r="R367" s="271"/>
      <c r="S367" s="271"/>
      <c r="T367" s="272"/>
      <c r="U367" s="272"/>
      <c r="V367" s="272"/>
      <c r="W367" s="272"/>
      <c r="X367" s="272"/>
      <c r="Y367" s="272"/>
      <c r="Z367" s="276"/>
      <c r="AA367" s="272"/>
      <c r="AB367" s="272"/>
      <c r="AC367" s="272"/>
      <c r="AD367" s="272"/>
      <c r="AE367" s="276"/>
    </row>
    <row r="368" spans="1:32">
      <c r="A368" s="439"/>
      <c r="B368" s="457"/>
      <c r="C368" s="447"/>
      <c r="D368" s="458"/>
      <c r="E368" s="458"/>
      <c r="F368" s="458"/>
      <c r="G368" s="458"/>
      <c r="H368" s="458"/>
      <c r="I368" s="447"/>
      <c r="J368" s="447"/>
      <c r="K368" s="458"/>
      <c r="L368" s="458"/>
      <c r="M368" s="458"/>
      <c r="N368" s="447"/>
      <c r="O368" s="447"/>
      <c r="P368" s="459"/>
      <c r="Q368" s="271"/>
      <c r="R368" s="271"/>
      <c r="S368" s="271"/>
      <c r="T368" s="113"/>
      <c r="U368" s="113"/>
      <c r="Z368" s="275"/>
      <c r="AE368" s="275"/>
    </row>
    <row r="369" spans="1:32">
      <c r="A369" s="439"/>
      <c r="B369" s="457"/>
      <c r="C369" s="447"/>
      <c r="D369" s="458"/>
      <c r="E369" s="458"/>
      <c r="F369" s="458"/>
      <c r="G369" s="458"/>
      <c r="H369" s="458"/>
      <c r="I369" s="447"/>
      <c r="J369" s="447"/>
      <c r="K369" s="458"/>
      <c r="L369" s="458"/>
      <c r="M369" s="458"/>
      <c r="N369" s="447"/>
      <c r="O369" s="447"/>
      <c r="P369" s="459"/>
      <c r="Q369" s="271"/>
      <c r="R369" s="271"/>
      <c r="S369" s="271"/>
      <c r="T369" s="272"/>
      <c r="U369" s="272"/>
      <c r="V369" s="272"/>
      <c r="W369" s="272"/>
      <c r="X369" s="272"/>
      <c r="Y369" s="272"/>
      <c r="Z369" s="276"/>
      <c r="AA369" s="272"/>
      <c r="AB369" s="272"/>
      <c r="AC369" s="272"/>
      <c r="AD369" s="272"/>
      <c r="AE369" s="276"/>
    </row>
    <row r="370" spans="1:32">
      <c r="A370" s="439"/>
      <c r="B370" s="457"/>
      <c r="C370" s="447"/>
      <c r="D370" s="458"/>
      <c r="E370" s="458"/>
      <c r="F370" s="458"/>
      <c r="G370" s="458"/>
      <c r="H370" s="458"/>
      <c r="I370" s="447"/>
      <c r="J370" s="447"/>
      <c r="K370" s="458"/>
      <c r="L370" s="458"/>
      <c r="M370" s="458"/>
      <c r="N370" s="447"/>
      <c r="O370" s="447"/>
      <c r="P370" s="459"/>
      <c r="Q370" s="271"/>
      <c r="R370" s="271"/>
      <c r="S370" s="271"/>
      <c r="T370" s="113"/>
      <c r="U370" s="113"/>
      <c r="Z370" s="275"/>
      <c r="AE370" s="275"/>
    </row>
    <row r="371" spans="1:32" ht="13.5" thickBot="1">
      <c r="A371" s="439"/>
      <c r="B371" s="457"/>
      <c r="C371" s="447"/>
      <c r="D371" s="458"/>
      <c r="E371" s="458"/>
      <c r="F371" s="458"/>
      <c r="G371" s="458"/>
      <c r="H371" s="458"/>
      <c r="I371" s="447"/>
      <c r="J371" s="447"/>
      <c r="K371" s="458"/>
      <c r="L371" s="458"/>
      <c r="M371" s="458"/>
      <c r="N371" s="447"/>
      <c r="O371" s="447"/>
      <c r="P371" s="459"/>
      <c r="Q371" s="271"/>
      <c r="R371" s="271"/>
      <c r="S371" s="271"/>
      <c r="T371" s="272"/>
      <c r="U371" s="272"/>
      <c r="V371" s="272"/>
      <c r="W371" s="272"/>
      <c r="X371" s="272"/>
      <c r="Y371" s="272"/>
      <c r="Z371" s="276"/>
      <c r="AA371" s="272"/>
      <c r="AB371" s="272"/>
      <c r="AC371" s="272"/>
      <c r="AD371" s="272"/>
      <c r="AE371" s="276"/>
    </row>
    <row r="372" spans="1:32" ht="13.5" thickTop="1">
      <c r="A372" s="439"/>
      <c r="B372" s="457"/>
      <c r="C372" s="447"/>
      <c r="D372" s="458"/>
      <c r="E372" s="458"/>
      <c r="F372" s="458"/>
      <c r="G372" s="458"/>
      <c r="H372" s="458"/>
      <c r="I372" s="447"/>
      <c r="J372" s="447"/>
      <c r="K372" s="458"/>
      <c r="L372" s="458"/>
      <c r="M372" s="458"/>
      <c r="N372" s="447"/>
      <c r="O372" s="447"/>
      <c r="P372" s="459"/>
      <c r="Q372" s="408"/>
      <c r="R372" s="408"/>
      <c r="S372" s="408"/>
      <c r="T372" s="417"/>
      <c r="U372" s="417"/>
      <c r="V372" s="417"/>
      <c r="W372" s="417"/>
      <c r="X372" s="417"/>
      <c r="Y372" s="417"/>
      <c r="Z372" s="418"/>
      <c r="AA372" s="417"/>
      <c r="AB372" s="417"/>
      <c r="AC372" s="417"/>
      <c r="AD372" s="417"/>
      <c r="AE372" s="418"/>
      <c r="AF372" s="417"/>
    </row>
    <row r="373" spans="1:32" ht="13.5" thickBot="1">
      <c r="A373" s="439"/>
      <c r="B373" s="457"/>
      <c r="C373" s="447"/>
      <c r="D373" s="458"/>
      <c r="E373" s="458"/>
      <c r="F373" s="458"/>
      <c r="G373" s="458"/>
      <c r="H373" s="458"/>
      <c r="I373" s="447"/>
      <c r="J373" s="447"/>
      <c r="K373" s="458"/>
      <c r="L373" s="458"/>
      <c r="M373" s="458"/>
      <c r="N373" s="447"/>
      <c r="O373" s="447"/>
      <c r="P373" s="459"/>
      <c r="Q373" s="412"/>
      <c r="R373" s="412"/>
      <c r="S373" s="412"/>
      <c r="T373" s="419"/>
      <c r="U373" s="419"/>
      <c r="V373" s="419"/>
      <c r="W373" s="419"/>
      <c r="X373" s="419"/>
      <c r="Y373" s="419"/>
      <c r="Z373" s="420"/>
      <c r="AA373" s="419"/>
      <c r="AB373" s="419"/>
      <c r="AC373" s="419"/>
      <c r="AD373" s="419"/>
      <c r="AE373" s="420"/>
      <c r="AF373" s="421"/>
    </row>
    <row r="374" spans="1:32" ht="13.5" thickTop="1">
      <c r="A374" s="439"/>
      <c r="B374" s="457"/>
      <c r="C374" s="447"/>
      <c r="D374" s="458"/>
      <c r="E374" s="458"/>
      <c r="F374" s="458"/>
      <c r="G374" s="458"/>
      <c r="H374" s="458"/>
      <c r="I374" s="447"/>
      <c r="J374" s="447"/>
      <c r="K374" s="458"/>
      <c r="L374" s="458"/>
      <c r="M374" s="458"/>
      <c r="N374" s="447"/>
      <c r="O374" s="447"/>
      <c r="P374" s="459"/>
      <c r="Q374" s="271"/>
      <c r="R374" s="271"/>
      <c r="S374" s="271"/>
      <c r="T374" s="113"/>
      <c r="U374" s="113"/>
      <c r="Z374" s="275"/>
      <c r="AE374" s="275"/>
    </row>
    <row r="375" spans="1:32">
      <c r="A375" s="439"/>
      <c r="B375" s="457"/>
      <c r="C375" s="447"/>
      <c r="D375" s="458"/>
      <c r="E375" s="458"/>
      <c r="F375" s="458"/>
      <c r="G375" s="458"/>
      <c r="H375" s="458"/>
      <c r="I375" s="447"/>
      <c r="J375" s="447"/>
      <c r="K375" s="458"/>
      <c r="L375" s="458"/>
      <c r="M375" s="458"/>
      <c r="N375" s="447"/>
      <c r="O375" s="447"/>
      <c r="P375" s="459"/>
      <c r="Q375" s="271"/>
      <c r="R375" s="271"/>
      <c r="S375" s="271"/>
      <c r="T375" s="272"/>
      <c r="U375" s="272"/>
      <c r="V375" s="272"/>
      <c r="W375" s="272"/>
      <c r="X375" s="272"/>
      <c r="Y375" s="272"/>
      <c r="Z375" s="276"/>
      <c r="AA375" s="272"/>
      <c r="AB375" s="272"/>
      <c r="AC375" s="272"/>
      <c r="AD375" s="272"/>
      <c r="AE375" s="276"/>
    </row>
    <row r="376" spans="1:32">
      <c r="A376" s="439"/>
      <c r="B376" s="457"/>
      <c r="C376" s="447"/>
      <c r="D376" s="458"/>
      <c r="E376" s="458"/>
      <c r="F376" s="458"/>
      <c r="G376" s="458"/>
      <c r="H376" s="458"/>
      <c r="I376" s="447"/>
      <c r="J376" s="447"/>
      <c r="K376" s="458"/>
      <c r="L376" s="458"/>
      <c r="M376" s="458"/>
      <c r="N376" s="447"/>
      <c r="O376" s="447"/>
      <c r="P376" s="459"/>
      <c r="Q376" s="271"/>
      <c r="R376" s="271"/>
      <c r="S376" s="271"/>
      <c r="T376" s="113"/>
      <c r="U376" s="113"/>
      <c r="Z376" s="275"/>
      <c r="AE376" s="275"/>
    </row>
    <row r="377" spans="1:32">
      <c r="A377" s="439"/>
      <c r="B377" s="457"/>
      <c r="C377" s="447"/>
      <c r="D377" s="458"/>
      <c r="E377" s="458"/>
      <c r="F377" s="458"/>
      <c r="G377" s="458"/>
      <c r="H377" s="458"/>
      <c r="I377" s="447"/>
      <c r="J377" s="447"/>
      <c r="K377" s="458"/>
      <c r="L377" s="458"/>
      <c r="M377" s="458"/>
      <c r="N377" s="447"/>
      <c r="O377" s="447"/>
      <c r="P377" s="459"/>
      <c r="Q377" s="271"/>
      <c r="R377" s="271"/>
      <c r="S377" s="271"/>
      <c r="T377" s="272"/>
      <c r="U377" s="272"/>
      <c r="V377" s="272"/>
      <c r="W377" s="272"/>
      <c r="X377" s="272"/>
      <c r="Y377" s="272"/>
      <c r="Z377" s="276"/>
      <c r="AA377" s="272"/>
      <c r="AB377" s="272"/>
      <c r="AC377" s="272"/>
      <c r="AD377" s="272"/>
      <c r="AE377" s="276"/>
    </row>
    <row r="378" spans="1:32">
      <c r="A378" s="439"/>
      <c r="B378" s="457"/>
      <c r="C378" s="447"/>
      <c r="D378" s="458"/>
      <c r="E378" s="458"/>
      <c r="F378" s="458"/>
      <c r="G378" s="458"/>
      <c r="H378" s="458"/>
      <c r="I378" s="447"/>
      <c r="J378" s="447"/>
      <c r="K378" s="458"/>
      <c r="L378" s="458"/>
      <c r="M378" s="458"/>
      <c r="N378" s="447"/>
      <c r="O378" s="447"/>
      <c r="P378" s="459"/>
      <c r="Q378" s="271"/>
      <c r="R378" s="271"/>
      <c r="S378" s="271"/>
      <c r="T378" s="113"/>
      <c r="U378" s="113"/>
      <c r="Z378" s="275"/>
      <c r="AE378" s="275"/>
    </row>
    <row r="379" spans="1:32" ht="13.5" thickBot="1">
      <c r="A379" s="439"/>
      <c r="B379" s="457"/>
      <c r="C379" s="447"/>
      <c r="D379" s="458"/>
      <c r="E379" s="458"/>
      <c r="F379" s="458"/>
      <c r="G379" s="458"/>
      <c r="H379" s="458"/>
      <c r="I379" s="447"/>
      <c r="J379" s="447"/>
      <c r="K379" s="458"/>
      <c r="L379" s="458"/>
      <c r="M379" s="458"/>
      <c r="N379" s="447"/>
      <c r="O379" s="447"/>
      <c r="P379" s="459"/>
      <c r="Q379" s="271"/>
      <c r="R379" s="271"/>
      <c r="S379" s="271"/>
      <c r="T379" s="272"/>
      <c r="U379" s="272"/>
      <c r="V379" s="272"/>
      <c r="W379" s="272"/>
      <c r="X379" s="272"/>
      <c r="Y379" s="272"/>
      <c r="Z379" s="276"/>
      <c r="AA379" s="272"/>
      <c r="AB379" s="272"/>
      <c r="AC379" s="272"/>
      <c r="AD379" s="272"/>
      <c r="AE379" s="276"/>
    </row>
    <row r="380" spans="1:32" ht="13.5" thickTop="1">
      <c r="A380" s="439"/>
      <c r="B380" s="457"/>
      <c r="C380" s="447"/>
      <c r="D380" s="458"/>
      <c r="E380" s="458"/>
      <c r="F380" s="458"/>
      <c r="G380" s="458"/>
      <c r="H380" s="458"/>
      <c r="I380" s="447"/>
      <c r="J380" s="447"/>
      <c r="K380" s="458"/>
      <c r="L380" s="458"/>
      <c r="M380" s="458"/>
      <c r="N380" s="447"/>
      <c r="O380" s="447"/>
      <c r="P380" s="459"/>
      <c r="Q380" s="408"/>
      <c r="R380" s="408"/>
      <c r="S380" s="408"/>
      <c r="T380" s="417"/>
      <c r="U380" s="417"/>
      <c r="V380" s="417"/>
      <c r="W380" s="417"/>
      <c r="X380" s="417"/>
      <c r="Y380" s="417"/>
      <c r="Z380" s="418"/>
      <c r="AA380" s="417"/>
      <c r="AB380" s="417"/>
      <c r="AC380" s="417"/>
      <c r="AD380" s="417"/>
      <c r="AE380" s="418"/>
      <c r="AF380" s="417"/>
    </row>
    <row r="381" spans="1:32" ht="13.5" thickBot="1">
      <c r="A381" s="439"/>
      <c r="B381" s="457"/>
      <c r="C381" s="447"/>
      <c r="D381" s="458"/>
      <c r="E381" s="458"/>
      <c r="F381" s="458"/>
      <c r="G381" s="458"/>
      <c r="H381" s="458"/>
      <c r="I381" s="447"/>
      <c r="J381" s="447"/>
      <c r="K381" s="458"/>
      <c r="L381" s="458"/>
      <c r="M381" s="458"/>
      <c r="N381" s="447"/>
      <c r="O381" s="447"/>
      <c r="P381" s="459"/>
      <c r="Q381" s="412"/>
      <c r="R381" s="412"/>
      <c r="S381" s="412"/>
      <c r="T381" s="419"/>
      <c r="U381" s="419"/>
      <c r="V381" s="419"/>
      <c r="W381" s="419"/>
      <c r="X381" s="419"/>
      <c r="Y381" s="419"/>
      <c r="Z381" s="420"/>
      <c r="AA381" s="419"/>
      <c r="AB381" s="419"/>
      <c r="AC381" s="419"/>
      <c r="AD381" s="419"/>
      <c r="AE381" s="420"/>
      <c r="AF381" s="421"/>
    </row>
    <row r="382" spans="1:32" ht="13.5" thickTop="1">
      <c r="A382" s="439"/>
      <c r="B382" s="457"/>
      <c r="C382" s="447"/>
      <c r="D382" s="458"/>
      <c r="E382" s="458"/>
      <c r="F382" s="458"/>
      <c r="G382" s="458"/>
      <c r="H382" s="458"/>
      <c r="I382" s="447"/>
      <c r="J382" s="447"/>
      <c r="K382" s="458"/>
      <c r="L382" s="458"/>
      <c r="M382" s="458"/>
      <c r="N382" s="447"/>
      <c r="O382" s="447"/>
      <c r="P382" s="459"/>
      <c r="Q382" s="271"/>
      <c r="R382" s="271"/>
      <c r="S382" s="271"/>
      <c r="T382" s="113"/>
      <c r="U382" s="113"/>
      <c r="Z382" s="275"/>
      <c r="AE382" s="275"/>
    </row>
    <row r="383" spans="1:32">
      <c r="A383" s="439"/>
      <c r="B383" s="457"/>
      <c r="C383" s="447"/>
      <c r="D383" s="458"/>
      <c r="E383" s="458"/>
      <c r="F383" s="458"/>
      <c r="G383" s="458"/>
      <c r="H383" s="458"/>
      <c r="I383" s="447"/>
      <c r="J383" s="447"/>
      <c r="K383" s="458"/>
      <c r="L383" s="458"/>
      <c r="M383" s="458"/>
      <c r="N383" s="447"/>
      <c r="O383" s="447"/>
      <c r="P383" s="459"/>
      <c r="Q383" s="271"/>
      <c r="R383" s="271"/>
      <c r="S383" s="271"/>
      <c r="T383" s="272"/>
      <c r="U383" s="272"/>
      <c r="V383" s="272"/>
      <c r="W383" s="272"/>
      <c r="X383" s="272"/>
      <c r="Y383" s="272"/>
      <c r="Z383" s="276"/>
      <c r="AA383" s="272"/>
      <c r="AB383" s="272"/>
      <c r="AC383" s="272"/>
      <c r="AD383" s="272"/>
      <c r="AE383" s="276"/>
    </row>
    <row r="384" spans="1:32">
      <c r="A384" s="439"/>
      <c r="B384" s="457"/>
      <c r="C384" s="447"/>
      <c r="D384" s="458"/>
      <c r="E384" s="458"/>
      <c r="F384" s="458"/>
      <c r="G384" s="458"/>
      <c r="H384" s="458"/>
      <c r="I384" s="447"/>
      <c r="J384" s="447"/>
      <c r="K384" s="458"/>
      <c r="L384" s="458"/>
      <c r="M384" s="458"/>
      <c r="N384" s="447"/>
      <c r="O384" s="447"/>
      <c r="P384" s="459"/>
      <c r="Q384" s="271"/>
      <c r="R384" s="271"/>
      <c r="S384" s="271"/>
      <c r="T384" s="113"/>
      <c r="U384" s="113"/>
      <c r="Z384" s="275"/>
      <c r="AE384" s="275"/>
    </row>
    <row r="385" spans="1:32">
      <c r="A385" s="439"/>
      <c r="B385" s="457"/>
      <c r="C385" s="447"/>
      <c r="D385" s="458"/>
      <c r="E385" s="458"/>
      <c r="F385" s="458"/>
      <c r="G385" s="458"/>
      <c r="H385" s="458"/>
      <c r="I385" s="447"/>
      <c r="J385" s="447"/>
      <c r="K385" s="458"/>
      <c r="L385" s="458"/>
      <c r="M385" s="458"/>
      <c r="N385" s="447"/>
      <c r="O385" s="447"/>
      <c r="P385" s="459"/>
      <c r="Q385" s="271"/>
      <c r="R385" s="271"/>
      <c r="S385" s="271"/>
      <c r="T385" s="272"/>
      <c r="U385" s="272"/>
      <c r="V385" s="272"/>
      <c r="W385" s="272"/>
      <c r="X385" s="272"/>
      <c r="Y385" s="272"/>
      <c r="Z385" s="276"/>
      <c r="AA385" s="272"/>
      <c r="AB385" s="272"/>
      <c r="AC385" s="272"/>
      <c r="AD385" s="272"/>
      <c r="AE385" s="276"/>
    </row>
    <row r="386" spans="1:32">
      <c r="A386" s="439"/>
      <c r="B386" s="457"/>
      <c r="C386" s="447"/>
      <c r="D386" s="458"/>
      <c r="E386" s="458"/>
      <c r="F386" s="458"/>
      <c r="G386" s="458"/>
      <c r="H386" s="458"/>
      <c r="I386" s="447"/>
      <c r="J386" s="447"/>
      <c r="K386" s="458"/>
      <c r="L386" s="458"/>
      <c r="M386" s="458"/>
      <c r="N386" s="447"/>
      <c r="O386" s="447"/>
      <c r="P386" s="459"/>
      <c r="Q386" s="271"/>
      <c r="R386" s="271"/>
      <c r="S386" s="271"/>
      <c r="T386" s="113"/>
      <c r="U386" s="113"/>
      <c r="Z386" s="275"/>
      <c r="AE386" s="275"/>
    </row>
    <row r="387" spans="1:32">
      <c r="A387" s="439"/>
      <c r="B387" s="457"/>
      <c r="C387" s="447"/>
      <c r="D387" s="458"/>
      <c r="E387" s="458"/>
      <c r="F387" s="458"/>
      <c r="G387" s="458"/>
      <c r="H387" s="458"/>
      <c r="I387" s="447"/>
      <c r="J387" s="447"/>
      <c r="K387" s="458"/>
      <c r="L387" s="458"/>
      <c r="M387" s="458"/>
      <c r="N387" s="447"/>
      <c r="O387" s="447"/>
      <c r="P387" s="459"/>
      <c r="Q387" s="271"/>
      <c r="R387" s="271"/>
      <c r="S387" s="271"/>
      <c r="T387" s="272"/>
      <c r="U387" s="272"/>
      <c r="V387" s="272"/>
      <c r="W387" s="272"/>
      <c r="X387" s="272"/>
      <c r="Y387" s="272"/>
      <c r="Z387" s="276"/>
      <c r="AA387" s="272"/>
      <c r="AB387" s="272"/>
      <c r="AC387" s="272"/>
      <c r="AD387" s="272"/>
      <c r="AE387" s="276"/>
    </row>
    <row r="388" spans="1:32">
      <c r="A388" s="439"/>
      <c r="B388" s="457"/>
      <c r="C388" s="447"/>
      <c r="D388" s="458"/>
      <c r="E388" s="458"/>
      <c r="F388" s="458"/>
      <c r="G388" s="458"/>
      <c r="H388" s="458"/>
      <c r="I388" s="447"/>
      <c r="J388" s="447"/>
      <c r="K388" s="458"/>
      <c r="L388" s="458"/>
      <c r="M388" s="458"/>
      <c r="N388" s="447"/>
      <c r="O388" s="447"/>
      <c r="P388" s="459"/>
      <c r="Q388" s="271"/>
      <c r="R388" s="271"/>
      <c r="S388" s="271"/>
      <c r="T388" s="113"/>
      <c r="U388" s="113"/>
      <c r="Z388" s="275"/>
      <c r="AE388" s="275"/>
    </row>
    <row r="389" spans="1:32" ht="13.5" thickBot="1">
      <c r="A389" s="439"/>
      <c r="B389" s="457"/>
      <c r="C389" s="447"/>
      <c r="D389" s="458"/>
      <c r="E389" s="458"/>
      <c r="F389" s="458"/>
      <c r="G389" s="458"/>
      <c r="H389" s="458"/>
      <c r="I389" s="447"/>
      <c r="J389" s="447"/>
      <c r="K389" s="458"/>
      <c r="L389" s="458"/>
      <c r="M389" s="458"/>
      <c r="N389" s="447"/>
      <c r="O389" s="447"/>
      <c r="P389" s="459"/>
      <c r="Q389" s="271"/>
      <c r="R389" s="271"/>
      <c r="S389" s="271"/>
      <c r="T389" s="273"/>
      <c r="U389" s="273"/>
      <c r="V389" s="273"/>
      <c r="W389" s="273"/>
      <c r="X389" s="273"/>
      <c r="Y389" s="273"/>
      <c r="Z389" s="277"/>
      <c r="AA389" s="273"/>
      <c r="AB389" s="273"/>
      <c r="AC389" s="273"/>
      <c r="AD389" s="273"/>
      <c r="AE389" s="277"/>
    </row>
    <row r="390" spans="1:32">
      <c r="A390" s="432"/>
      <c r="B390" s="431"/>
      <c r="C390" s="448"/>
      <c r="D390" s="455"/>
      <c r="E390" s="455"/>
      <c r="F390" s="455"/>
      <c r="G390" s="455"/>
      <c r="H390" s="455"/>
      <c r="I390" s="448"/>
      <c r="J390" s="448"/>
      <c r="K390" s="455"/>
      <c r="L390" s="455"/>
      <c r="M390" s="455"/>
      <c r="N390" s="448"/>
      <c r="O390" s="448"/>
      <c r="P390" s="456"/>
      <c r="Q390" s="271"/>
      <c r="R390" s="271"/>
      <c r="S390" s="271"/>
      <c r="T390" s="271"/>
      <c r="U390" s="113"/>
      <c r="Z390" s="275"/>
      <c r="AE390" s="275"/>
    </row>
    <row r="391" spans="1:32">
      <c r="A391" s="439"/>
      <c r="B391" s="466"/>
      <c r="C391" s="467"/>
      <c r="D391" s="468"/>
      <c r="E391" s="468"/>
      <c r="F391" s="468"/>
      <c r="G391" s="468"/>
      <c r="H391" s="468"/>
      <c r="I391" s="467"/>
      <c r="J391" s="467"/>
      <c r="K391" s="468"/>
      <c r="L391" s="468"/>
      <c r="M391" s="468"/>
      <c r="N391" s="467"/>
      <c r="O391" s="467"/>
      <c r="P391" s="469"/>
      <c r="Q391" s="271"/>
      <c r="R391" s="271"/>
      <c r="S391" s="271"/>
      <c r="T391" s="272"/>
      <c r="U391" s="272"/>
      <c r="V391" s="272"/>
      <c r="W391" s="272"/>
      <c r="X391" s="272"/>
      <c r="Y391" s="272"/>
      <c r="Z391" s="276"/>
      <c r="AA391" s="272"/>
      <c r="AB391" s="272"/>
      <c r="AC391" s="272"/>
      <c r="AD391" s="272"/>
      <c r="AE391" s="276"/>
      <c r="AF391" s="274"/>
    </row>
    <row r="392" spans="1:32">
      <c r="A392" s="439"/>
      <c r="B392" s="457"/>
      <c r="C392" s="447"/>
      <c r="D392" s="480"/>
      <c r="E392" s="480"/>
      <c r="F392" s="480"/>
      <c r="G392" s="480"/>
      <c r="H392" s="480"/>
      <c r="I392" s="447"/>
      <c r="J392" s="447"/>
      <c r="K392" s="480"/>
      <c r="L392" s="480"/>
      <c r="M392" s="480"/>
      <c r="N392" s="447"/>
      <c r="O392" s="447"/>
      <c r="P392" s="459"/>
      <c r="Q392" s="271"/>
      <c r="R392" s="271"/>
      <c r="S392" s="271"/>
      <c r="T392" s="113"/>
      <c r="U392" s="113"/>
      <c r="Z392" s="275"/>
      <c r="AE392" s="275"/>
    </row>
    <row r="393" spans="1:32">
      <c r="A393" s="439"/>
      <c r="B393" s="457"/>
      <c r="C393" s="447"/>
      <c r="D393" s="458"/>
      <c r="E393" s="458"/>
      <c r="F393" s="458"/>
      <c r="G393" s="458"/>
      <c r="H393" s="458"/>
      <c r="I393" s="447"/>
      <c r="J393" s="447"/>
      <c r="K393" s="458"/>
      <c r="L393" s="458"/>
      <c r="M393" s="458"/>
      <c r="N393" s="447"/>
      <c r="O393" s="447"/>
      <c r="P393" s="459"/>
      <c r="Q393" s="271"/>
      <c r="R393" s="271"/>
      <c r="S393" s="271"/>
      <c r="T393" s="272"/>
      <c r="U393" s="805"/>
      <c r="V393" s="272"/>
      <c r="W393" s="272"/>
      <c r="X393" s="805"/>
      <c r="Y393" s="272"/>
      <c r="Z393" s="276"/>
      <c r="AA393" s="272"/>
      <c r="AB393" s="272"/>
      <c r="AC393" s="805"/>
      <c r="AD393" s="272"/>
      <c r="AE393" s="276"/>
    </row>
    <row r="394" spans="1:32">
      <c r="A394" s="439"/>
      <c r="B394" s="457"/>
      <c r="C394" s="447"/>
      <c r="D394" s="458"/>
      <c r="E394" s="458"/>
      <c r="F394" s="458"/>
      <c r="G394" s="458"/>
      <c r="H394" s="458"/>
      <c r="I394" s="447"/>
      <c r="J394" s="447"/>
      <c r="K394" s="458"/>
      <c r="L394" s="458"/>
      <c r="M394" s="458"/>
      <c r="N394" s="447"/>
      <c r="O394" s="447"/>
      <c r="P394" s="459"/>
      <c r="Q394" s="271"/>
      <c r="R394" s="271"/>
      <c r="S394" s="271"/>
      <c r="T394" s="113"/>
      <c r="U394" s="113"/>
      <c r="Z394" s="275"/>
      <c r="AE394" s="275"/>
    </row>
    <row r="395" spans="1:32" ht="13.5" thickBot="1">
      <c r="A395" s="439"/>
      <c r="B395" s="457"/>
      <c r="C395" s="447"/>
      <c r="D395" s="458"/>
      <c r="E395" s="458"/>
      <c r="F395" s="458"/>
      <c r="G395" s="458"/>
      <c r="H395" s="458"/>
      <c r="I395" s="447"/>
      <c r="J395" s="447"/>
      <c r="K395" s="458"/>
      <c r="L395" s="458"/>
      <c r="M395" s="458"/>
      <c r="N395" s="447"/>
      <c r="O395" s="447"/>
      <c r="P395" s="459"/>
      <c r="Q395" s="271"/>
      <c r="R395" s="271"/>
      <c r="S395" s="271"/>
      <c r="T395" s="272"/>
      <c r="U395" s="272"/>
      <c r="V395" s="272"/>
      <c r="W395" s="272"/>
      <c r="X395" s="272"/>
      <c r="Y395" s="272"/>
      <c r="Z395" s="276"/>
      <c r="AA395" s="272"/>
      <c r="AB395" s="272"/>
      <c r="AC395" s="272"/>
      <c r="AD395" s="272"/>
      <c r="AE395" s="276"/>
    </row>
    <row r="396" spans="1:32" ht="13.5" thickTop="1">
      <c r="A396" s="439"/>
      <c r="B396" s="473"/>
      <c r="C396" s="474"/>
      <c r="D396" s="475"/>
      <c r="E396" s="475"/>
      <c r="F396" s="475"/>
      <c r="G396" s="475"/>
      <c r="H396" s="475"/>
      <c r="I396" s="474"/>
      <c r="J396" s="474"/>
      <c r="K396" s="475"/>
      <c r="L396" s="475"/>
      <c r="M396" s="475"/>
      <c r="N396" s="474"/>
      <c r="O396" s="474"/>
      <c r="P396" s="476"/>
      <c r="Q396" s="408"/>
      <c r="R396" s="408"/>
      <c r="S396" s="408"/>
      <c r="T396" s="417"/>
      <c r="U396" s="417"/>
      <c r="V396" s="417"/>
      <c r="W396" s="417"/>
      <c r="X396" s="417"/>
      <c r="Y396" s="417"/>
      <c r="Z396" s="418"/>
      <c r="AA396" s="417"/>
      <c r="AB396" s="417"/>
      <c r="AC396" s="417"/>
      <c r="AD396" s="417"/>
      <c r="AE396" s="418"/>
      <c r="AF396" s="417"/>
    </row>
    <row r="397" spans="1:32" ht="13.5" thickBot="1">
      <c r="A397" s="439"/>
      <c r="B397" s="473"/>
      <c r="C397" s="474"/>
      <c r="D397" s="475"/>
      <c r="E397" s="475"/>
      <c r="F397" s="475"/>
      <c r="G397" s="475"/>
      <c r="H397" s="475"/>
      <c r="I397" s="474"/>
      <c r="J397" s="474"/>
      <c r="K397" s="475"/>
      <c r="L397" s="475"/>
      <c r="M397" s="475"/>
      <c r="N397" s="474"/>
      <c r="O397" s="474"/>
      <c r="P397" s="476"/>
      <c r="Q397" s="412"/>
      <c r="R397" s="412"/>
      <c r="S397" s="412"/>
      <c r="T397" s="419"/>
      <c r="U397" s="419"/>
      <c r="V397" s="419"/>
      <c r="W397" s="419"/>
      <c r="X397" s="419"/>
      <c r="Y397" s="419"/>
      <c r="Z397" s="420"/>
      <c r="AA397" s="419"/>
      <c r="AB397" s="419"/>
      <c r="AC397" s="419"/>
      <c r="AD397" s="419"/>
      <c r="AE397" s="420"/>
      <c r="AF397" s="421"/>
    </row>
    <row r="398" spans="1:32" ht="13.5" thickTop="1">
      <c r="A398" s="439"/>
      <c r="B398" s="457"/>
      <c r="C398" s="447"/>
      <c r="D398" s="458"/>
      <c r="E398" s="458"/>
      <c r="F398" s="458"/>
      <c r="G398" s="458"/>
      <c r="H398" s="458"/>
      <c r="I398" s="447"/>
      <c r="J398" s="447"/>
      <c r="K398" s="458"/>
      <c r="L398" s="458"/>
      <c r="M398" s="458"/>
      <c r="N398" s="447"/>
      <c r="O398" s="447"/>
      <c r="P398" s="459"/>
      <c r="Q398" s="271"/>
      <c r="R398" s="271"/>
      <c r="S398" s="271"/>
      <c r="T398" s="113"/>
      <c r="U398" s="113"/>
      <c r="Z398" s="275"/>
      <c r="AE398" s="275"/>
    </row>
    <row r="399" spans="1:32">
      <c r="A399" s="439"/>
      <c r="B399" s="457"/>
      <c r="C399" s="447"/>
      <c r="D399" s="458"/>
      <c r="E399" s="458"/>
      <c r="F399" s="458"/>
      <c r="G399" s="458"/>
      <c r="H399" s="458"/>
      <c r="I399" s="447"/>
      <c r="J399" s="447"/>
      <c r="K399" s="458"/>
      <c r="L399" s="458"/>
      <c r="M399" s="458"/>
      <c r="N399" s="447"/>
      <c r="O399" s="447"/>
      <c r="P399" s="459"/>
      <c r="Q399" s="271"/>
      <c r="R399" s="271"/>
      <c r="S399" s="271"/>
      <c r="T399" s="272"/>
      <c r="U399" s="272"/>
      <c r="V399" s="272"/>
      <c r="W399" s="272"/>
      <c r="X399" s="272"/>
      <c r="Y399" s="272"/>
      <c r="Z399" s="276"/>
      <c r="AA399" s="272"/>
      <c r="AB399" s="272"/>
      <c r="AC399" s="272"/>
      <c r="AD399" s="272"/>
      <c r="AE399" s="276"/>
    </row>
    <row r="400" spans="1:32">
      <c r="A400" s="439"/>
      <c r="B400" s="457"/>
      <c r="C400" s="447"/>
      <c r="D400" s="458"/>
      <c r="E400" s="458"/>
      <c r="F400" s="458"/>
      <c r="G400" s="458"/>
      <c r="H400" s="458"/>
      <c r="I400" s="447"/>
      <c r="J400" s="447"/>
      <c r="K400" s="458"/>
      <c r="L400" s="458"/>
      <c r="M400" s="458"/>
      <c r="N400" s="447"/>
      <c r="O400" s="447"/>
      <c r="P400" s="459"/>
      <c r="Q400" s="271"/>
      <c r="R400" s="271"/>
      <c r="S400" s="271"/>
      <c r="T400" s="113"/>
      <c r="U400" s="113"/>
      <c r="Z400" s="275"/>
      <c r="AE400" s="275"/>
    </row>
    <row r="401" spans="1:32">
      <c r="A401" s="439"/>
      <c r="B401" s="457"/>
      <c r="C401" s="447"/>
      <c r="D401" s="458"/>
      <c r="E401" s="458"/>
      <c r="F401" s="458"/>
      <c r="G401" s="458"/>
      <c r="H401" s="458"/>
      <c r="I401" s="447"/>
      <c r="J401" s="447"/>
      <c r="K401" s="458"/>
      <c r="L401" s="458"/>
      <c r="M401" s="458"/>
      <c r="N401" s="447"/>
      <c r="O401" s="447"/>
      <c r="P401" s="459"/>
      <c r="Q401" s="271"/>
      <c r="R401" s="271"/>
      <c r="S401" s="271"/>
      <c r="T401" s="272"/>
      <c r="U401" s="272"/>
      <c r="V401" s="272"/>
      <c r="W401" s="272"/>
      <c r="X401" s="272"/>
      <c r="Y401" s="272"/>
      <c r="Z401" s="276"/>
      <c r="AA401" s="272"/>
      <c r="AB401" s="272"/>
      <c r="AC401" s="272"/>
      <c r="AD401" s="272"/>
      <c r="AE401" s="276"/>
    </row>
    <row r="402" spans="1:32">
      <c r="A402" s="439"/>
      <c r="B402" s="457"/>
      <c r="C402" s="447"/>
      <c r="D402" s="458"/>
      <c r="E402" s="458"/>
      <c r="F402" s="458"/>
      <c r="G402" s="458"/>
      <c r="H402" s="458"/>
      <c r="I402" s="447"/>
      <c r="J402" s="447"/>
      <c r="K402" s="458"/>
      <c r="L402" s="458"/>
      <c r="M402" s="458"/>
      <c r="N402" s="447"/>
      <c r="O402" s="447"/>
      <c r="P402" s="459"/>
      <c r="Q402" s="271"/>
      <c r="R402" s="271"/>
      <c r="S402" s="271"/>
      <c r="T402" s="113"/>
      <c r="U402" s="113"/>
      <c r="Z402" s="275"/>
      <c r="AE402" s="275"/>
    </row>
    <row r="403" spans="1:32" ht="13.5" thickBot="1">
      <c r="A403" s="439"/>
      <c r="B403" s="457"/>
      <c r="C403" s="447"/>
      <c r="D403" s="458"/>
      <c r="E403" s="458"/>
      <c r="F403" s="458"/>
      <c r="G403" s="458"/>
      <c r="H403" s="458"/>
      <c r="I403" s="447"/>
      <c r="J403" s="447"/>
      <c r="K403" s="458"/>
      <c r="L403" s="458"/>
      <c r="M403" s="458"/>
      <c r="N403" s="447"/>
      <c r="O403" s="447"/>
      <c r="P403" s="459"/>
      <c r="Q403" s="271"/>
      <c r="R403" s="271"/>
      <c r="S403" s="271"/>
      <c r="T403" s="272"/>
      <c r="U403" s="272"/>
      <c r="V403" s="272"/>
      <c r="W403" s="272"/>
      <c r="X403" s="272"/>
      <c r="Y403" s="272"/>
      <c r="Z403" s="276"/>
      <c r="AA403" s="272"/>
      <c r="AB403" s="272"/>
      <c r="AC403" s="272"/>
      <c r="AD403" s="272"/>
      <c r="AE403" s="276"/>
    </row>
    <row r="404" spans="1:32" ht="13.5" thickTop="1">
      <c r="A404" s="439"/>
      <c r="B404" s="457"/>
      <c r="C404" s="447"/>
      <c r="D404" s="458"/>
      <c r="E404" s="458"/>
      <c r="F404" s="458"/>
      <c r="G404" s="458"/>
      <c r="H404" s="458"/>
      <c r="I404" s="447"/>
      <c r="J404" s="447"/>
      <c r="K404" s="458"/>
      <c r="L404" s="458"/>
      <c r="M404" s="458"/>
      <c r="N404" s="447"/>
      <c r="O404" s="447"/>
      <c r="P404" s="459"/>
      <c r="Q404" s="408"/>
      <c r="R404" s="408"/>
      <c r="S404" s="408"/>
      <c r="T404" s="417"/>
      <c r="U404" s="417"/>
      <c r="V404" s="417"/>
      <c r="W404" s="417"/>
      <c r="X404" s="417"/>
      <c r="Y404" s="417"/>
      <c r="Z404" s="418"/>
      <c r="AA404" s="417"/>
      <c r="AB404" s="417"/>
      <c r="AC404" s="417"/>
      <c r="AD404" s="417"/>
      <c r="AE404" s="418"/>
      <c r="AF404" s="417"/>
    </row>
    <row r="405" spans="1:32" ht="13.5" thickBot="1">
      <c r="A405" s="439"/>
      <c r="B405" s="457"/>
      <c r="C405" s="447"/>
      <c r="D405" s="458"/>
      <c r="E405" s="458"/>
      <c r="F405" s="458"/>
      <c r="G405" s="458"/>
      <c r="H405" s="458"/>
      <c r="I405" s="447"/>
      <c r="J405" s="447"/>
      <c r="K405" s="458"/>
      <c r="L405" s="458"/>
      <c r="M405" s="458"/>
      <c r="N405" s="447"/>
      <c r="O405" s="447"/>
      <c r="P405" s="459"/>
      <c r="Q405" s="412"/>
      <c r="R405" s="412"/>
      <c r="S405" s="412"/>
      <c r="T405" s="419"/>
      <c r="U405" s="419"/>
      <c r="V405" s="419"/>
      <c r="W405" s="419"/>
      <c r="X405" s="419"/>
      <c r="Y405" s="419"/>
      <c r="Z405" s="420"/>
      <c r="AA405" s="419"/>
      <c r="AB405" s="419"/>
      <c r="AC405" s="419"/>
      <c r="AD405" s="419"/>
      <c r="AE405" s="420"/>
      <c r="AF405" s="421"/>
    </row>
    <row r="406" spans="1:32" ht="13.5" thickTop="1">
      <c r="A406" s="439"/>
      <c r="B406" s="457"/>
      <c r="C406" s="447"/>
      <c r="D406" s="458"/>
      <c r="E406" s="458"/>
      <c r="F406" s="458"/>
      <c r="G406" s="458"/>
      <c r="H406" s="458"/>
      <c r="I406" s="447"/>
      <c r="J406" s="447"/>
      <c r="K406" s="458"/>
      <c r="L406" s="458"/>
      <c r="M406" s="458"/>
      <c r="N406" s="447"/>
      <c r="O406" s="447"/>
      <c r="P406" s="459"/>
      <c r="Q406" s="271"/>
      <c r="R406" s="271"/>
      <c r="S406" s="271"/>
      <c r="T406" s="113"/>
      <c r="U406" s="113"/>
      <c r="Z406" s="275"/>
      <c r="AE406" s="275"/>
    </row>
    <row r="407" spans="1:32">
      <c r="A407" s="439"/>
      <c r="B407" s="457"/>
      <c r="C407" s="447"/>
      <c r="D407" s="458"/>
      <c r="E407" s="458"/>
      <c r="F407" s="458"/>
      <c r="G407" s="458"/>
      <c r="H407" s="458"/>
      <c r="I407" s="447"/>
      <c r="J407" s="447"/>
      <c r="K407" s="458"/>
      <c r="L407" s="458"/>
      <c r="M407" s="458"/>
      <c r="N407" s="447"/>
      <c r="O407" s="447"/>
      <c r="P407" s="459"/>
      <c r="Q407" s="271"/>
      <c r="R407" s="271"/>
      <c r="S407" s="271"/>
      <c r="T407" s="272"/>
      <c r="U407" s="272"/>
      <c r="V407" s="272"/>
      <c r="W407" s="272"/>
      <c r="X407" s="272"/>
      <c r="Y407" s="272"/>
      <c r="Z407" s="276"/>
      <c r="AA407" s="272"/>
      <c r="AB407" s="272"/>
      <c r="AC407" s="272"/>
      <c r="AD407" s="272"/>
      <c r="AE407" s="276"/>
      <c r="AF407" s="274"/>
    </row>
    <row r="408" spans="1:32">
      <c r="A408" s="439"/>
      <c r="B408" s="457"/>
      <c r="C408" s="447"/>
      <c r="D408" s="458"/>
      <c r="E408" s="458"/>
      <c r="F408" s="458"/>
      <c r="G408" s="458"/>
      <c r="H408" s="458"/>
      <c r="I408" s="447"/>
      <c r="J408" s="447"/>
      <c r="K408" s="458"/>
      <c r="L408" s="458"/>
      <c r="M408" s="458"/>
      <c r="N408" s="447"/>
      <c r="O408" s="447"/>
      <c r="P408" s="459"/>
      <c r="Q408" s="271"/>
      <c r="R408" s="271"/>
      <c r="S408" s="271"/>
      <c r="T408" s="113"/>
      <c r="U408" s="113"/>
      <c r="Z408" s="275"/>
      <c r="AE408" s="275"/>
      <c r="AF408" s="274"/>
    </row>
    <row r="409" spans="1:32">
      <c r="A409" s="439"/>
      <c r="B409" s="457"/>
      <c r="C409" s="447"/>
      <c r="D409" s="458"/>
      <c r="E409" s="458"/>
      <c r="F409" s="458"/>
      <c r="G409" s="458"/>
      <c r="H409" s="458"/>
      <c r="I409" s="447"/>
      <c r="J409" s="447"/>
      <c r="K409" s="458"/>
      <c r="L409" s="458"/>
      <c r="M409" s="458"/>
      <c r="N409" s="447"/>
      <c r="O409" s="447"/>
      <c r="P409" s="459"/>
      <c r="Q409" s="271"/>
      <c r="R409" s="271"/>
      <c r="S409" s="271"/>
      <c r="T409" s="272"/>
      <c r="U409" s="272"/>
      <c r="V409" s="272"/>
      <c r="W409" s="272"/>
      <c r="X409" s="272"/>
      <c r="Y409" s="272"/>
      <c r="Z409" s="276"/>
      <c r="AA409" s="272"/>
      <c r="AB409" s="272"/>
      <c r="AC409" s="272"/>
      <c r="AD409" s="272"/>
      <c r="AE409" s="276"/>
    </row>
    <row r="410" spans="1:32">
      <c r="A410" s="439"/>
      <c r="B410" s="457"/>
      <c r="C410" s="447"/>
      <c r="D410" s="458"/>
      <c r="E410" s="458"/>
      <c r="F410" s="458"/>
      <c r="G410" s="458"/>
      <c r="H410" s="458"/>
      <c r="I410" s="447"/>
      <c r="J410" s="447"/>
      <c r="K410" s="458"/>
      <c r="L410" s="458"/>
      <c r="M410" s="458"/>
      <c r="N410" s="447"/>
      <c r="O410" s="447"/>
      <c r="P410" s="459"/>
      <c r="Q410" s="271"/>
      <c r="R410" s="271"/>
      <c r="S410" s="271"/>
      <c r="T410" s="113"/>
      <c r="U410" s="113"/>
      <c r="Z410" s="275"/>
      <c r="AE410" s="275"/>
    </row>
    <row r="411" spans="1:32" ht="13.5" thickBot="1">
      <c r="A411" s="439"/>
      <c r="B411" s="457"/>
      <c r="C411" s="447"/>
      <c r="D411" s="458"/>
      <c r="E411" s="458"/>
      <c r="F411" s="458"/>
      <c r="G411" s="458"/>
      <c r="H411" s="458"/>
      <c r="I411" s="447"/>
      <c r="J411" s="447"/>
      <c r="K411" s="458"/>
      <c r="L411" s="458"/>
      <c r="M411" s="458"/>
      <c r="N411" s="447"/>
      <c r="O411" s="447"/>
      <c r="P411" s="459"/>
      <c r="Q411" s="271"/>
      <c r="R411" s="271"/>
      <c r="S411" s="271"/>
      <c r="T411" s="272"/>
      <c r="U411" s="272"/>
      <c r="V411" s="272"/>
      <c r="W411" s="272"/>
      <c r="X411" s="272"/>
      <c r="Y411" s="272"/>
      <c r="Z411" s="276"/>
      <c r="AA411" s="272"/>
      <c r="AB411" s="272"/>
      <c r="AC411" s="272"/>
      <c r="AD411" s="272"/>
      <c r="AE411" s="276"/>
    </row>
    <row r="412" spans="1:32" ht="13.5" thickTop="1">
      <c r="A412" s="439"/>
      <c r="B412" s="457"/>
      <c r="C412" s="447"/>
      <c r="D412" s="458"/>
      <c r="E412" s="458"/>
      <c r="F412" s="458"/>
      <c r="G412" s="458"/>
      <c r="H412" s="458"/>
      <c r="I412" s="447"/>
      <c r="J412" s="447"/>
      <c r="K412" s="458"/>
      <c r="L412" s="458"/>
      <c r="M412" s="458"/>
      <c r="N412" s="447"/>
      <c r="O412" s="447"/>
      <c r="P412" s="459"/>
      <c r="Q412" s="408"/>
      <c r="R412" s="408"/>
      <c r="S412" s="408"/>
      <c r="T412" s="417"/>
      <c r="U412" s="417"/>
      <c r="V412" s="417"/>
      <c r="W412" s="417"/>
      <c r="X412" s="417"/>
      <c r="Y412" s="417"/>
      <c r="Z412" s="418"/>
      <c r="AA412" s="417"/>
      <c r="AB412" s="417"/>
      <c r="AC412" s="417"/>
      <c r="AD412" s="417"/>
      <c r="AE412" s="418"/>
      <c r="AF412" s="417"/>
    </row>
    <row r="413" spans="1:32" ht="13.5" thickBot="1">
      <c r="A413" s="439"/>
      <c r="B413" s="457"/>
      <c r="C413" s="447"/>
      <c r="D413" s="458"/>
      <c r="E413" s="458"/>
      <c r="F413" s="458"/>
      <c r="G413" s="458"/>
      <c r="H413" s="458"/>
      <c r="I413" s="447"/>
      <c r="J413" s="447"/>
      <c r="K413" s="458"/>
      <c r="L413" s="458"/>
      <c r="M413" s="458"/>
      <c r="N413" s="447"/>
      <c r="O413" s="447"/>
      <c r="P413" s="459"/>
      <c r="Q413" s="412"/>
      <c r="R413" s="412"/>
      <c r="S413" s="412"/>
      <c r="T413" s="419"/>
      <c r="U413" s="419"/>
      <c r="V413" s="419"/>
      <c r="W413" s="419"/>
      <c r="X413" s="419"/>
      <c r="Y413" s="419"/>
      <c r="Z413" s="420"/>
      <c r="AA413" s="419"/>
      <c r="AB413" s="419"/>
      <c r="AC413" s="419"/>
      <c r="AD413" s="419"/>
      <c r="AE413" s="420"/>
      <c r="AF413" s="421"/>
    </row>
    <row r="414" spans="1:32" ht="13.5" thickTop="1">
      <c r="A414" s="439"/>
      <c r="B414" s="457"/>
      <c r="C414" s="447"/>
      <c r="D414" s="458"/>
      <c r="E414" s="458"/>
      <c r="F414" s="458"/>
      <c r="G414" s="458"/>
      <c r="H414" s="458"/>
      <c r="I414" s="447"/>
      <c r="J414" s="447"/>
      <c r="K414" s="458"/>
      <c r="L414" s="458"/>
      <c r="M414" s="458"/>
      <c r="N414" s="447"/>
      <c r="O414" s="447"/>
      <c r="P414" s="459"/>
      <c r="Q414" s="271"/>
      <c r="R414" s="271"/>
      <c r="S414" s="271"/>
      <c r="T414" s="113"/>
      <c r="U414" s="113"/>
      <c r="Z414" s="275"/>
      <c r="AE414" s="275"/>
    </row>
    <row r="415" spans="1:32">
      <c r="A415" s="439"/>
      <c r="B415" s="457"/>
      <c r="C415" s="447"/>
      <c r="D415" s="458"/>
      <c r="E415" s="458"/>
      <c r="F415" s="458"/>
      <c r="G415" s="458"/>
      <c r="H415" s="458"/>
      <c r="I415" s="447"/>
      <c r="J415" s="447"/>
      <c r="K415" s="458"/>
      <c r="L415" s="458"/>
      <c r="M415" s="458"/>
      <c r="N415" s="447"/>
      <c r="O415" s="447"/>
      <c r="P415" s="459"/>
      <c r="Q415" s="271"/>
      <c r="R415" s="271"/>
      <c r="S415" s="271"/>
      <c r="T415" s="272"/>
      <c r="U415" s="272"/>
      <c r="V415" s="272"/>
      <c r="W415" s="272"/>
      <c r="X415" s="272"/>
      <c r="Y415" s="272"/>
      <c r="Z415" s="276"/>
      <c r="AA415" s="272"/>
      <c r="AB415" s="272"/>
      <c r="AC415" s="272"/>
      <c r="AD415" s="272"/>
      <c r="AE415" s="276"/>
    </row>
    <row r="416" spans="1:32">
      <c r="A416" s="439"/>
      <c r="B416" s="457"/>
      <c r="C416" s="447"/>
      <c r="D416" s="458"/>
      <c r="E416" s="458"/>
      <c r="F416" s="458"/>
      <c r="G416" s="458"/>
      <c r="H416" s="458"/>
      <c r="I416" s="447"/>
      <c r="J416" s="447"/>
      <c r="K416" s="458"/>
      <c r="L416" s="458"/>
      <c r="M416" s="458"/>
      <c r="N416" s="447"/>
      <c r="O416" s="447"/>
      <c r="P416" s="459"/>
      <c r="Q416" s="271"/>
      <c r="R416" s="271"/>
      <c r="S416" s="271"/>
      <c r="T416" s="113"/>
      <c r="U416" s="113"/>
      <c r="Z416" s="275"/>
      <c r="AE416" s="275"/>
    </row>
    <row r="417" spans="1:32">
      <c r="A417" s="439"/>
      <c r="B417" s="457"/>
      <c r="C417" s="447"/>
      <c r="D417" s="458"/>
      <c r="E417" s="458"/>
      <c r="F417" s="458"/>
      <c r="G417" s="458"/>
      <c r="H417" s="458"/>
      <c r="I417" s="447"/>
      <c r="J417" s="447"/>
      <c r="K417" s="458"/>
      <c r="L417" s="458"/>
      <c r="M417" s="458"/>
      <c r="N417" s="447"/>
      <c r="O417" s="447"/>
      <c r="P417" s="459"/>
      <c r="Q417" s="271"/>
      <c r="R417" s="271"/>
      <c r="S417" s="271"/>
      <c r="T417" s="272"/>
      <c r="U417" s="272"/>
      <c r="V417" s="272"/>
      <c r="W417" s="272"/>
      <c r="X417" s="272"/>
      <c r="Y417" s="272"/>
      <c r="Z417" s="276"/>
      <c r="AA417" s="272"/>
      <c r="AB417" s="272"/>
      <c r="AC417" s="272"/>
      <c r="AD417" s="272"/>
      <c r="AE417" s="276"/>
    </row>
    <row r="418" spans="1:32">
      <c r="A418" s="439"/>
      <c r="B418" s="457"/>
      <c r="C418" s="447"/>
      <c r="D418" s="458"/>
      <c r="E418" s="458"/>
      <c r="F418" s="458"/>
      <c r="G418" s="458"/>
      <c r="H418" s="458"/>
      <c r="I418" s="447"/>
      <c r="J418" s="447"/>
      <c r="K418" s="458"/>
      <c r="L418" s="458"/>
      <c r="M418" s="458"/>
      <c r="N418" s="447"/>
      <c r="O418" s="447"/>
      <c r="P418" s="459"/>
      <c r="Q418" s="271"/>
      <c r="R418" s="271"/>
      <c r="S418" s="271"/>
      <c r="T418" s="113"/>
      <c r="U418" s="113"/>
      <c r="Z418" s="275"/>
      <c r="AE418" s="275"/>
    </row>
    <row r="419" spans="1:32">
      <c r="A419" s="439"/>
      <c r="B419" s="457"/>
      <c r="C419" s="447"/>
      <c r="D419" s="458"/>
      <c r="E419" s="458"/>
      <c r="F419" s="458"/>
      <c r="G419" s="458"/>
      <c r="H419" s="458"/>
      <c r="I419" s="447"/>
      <c r="J419" s="447"/>
      <c r="K419" s="458"/>
      <c r="L419" s="458"/>
      <c r="M419" s="458"/>
      <c r="N419" s="447"/>
      <c r="O419" s="447"/>
      <c r="P419" s="459"/>
      <c r="Q419" s="271"/>
      <c r="R419" s="271"/>
      <c r="S419" s="271"/>
      <c r="T419" s="272"/>
      <c r="U419" s="272"/>
      <c r="V419" s="272"/>
      <c r="W419" s="272"/>
      <c r="X419" s="272"/>
      <c r="Y419" s="272"/>
      <c r="Z419" s="276"/>
      <c r="AA419" s="272"/>
      <c r="AB419" s="272"/>
      <c r="AC419" s="272"/>
      <c r="AD419" s="272"/>
      <c r="AE419" s="276"/>
    </row>
    <row r="420" spans="1:32">
      <c r="A420" s="439"/>
      <c r="B420" s="457"/>
      <c r="C420" s="447"/>
      <c r="D420" s="458"/>
      <c r="E420" s="458"/>
      <c r="F420" s="458"/>
      <c r="G420" s="458"/>
      <c r="H420" s="458"/>
      <c r="I420" s="447"/>
      <c r="J420" s="447"/>
      <c r="K420" s="458"/>
      <c r="L420" s="458"/>
      <c r="M420" s="458"/>
      <c r="N420" s="447"/>
      <c r="O420" s="447"/>
      <c r="P420" s="459"/>
      <c r="Q420" s="271"/>
      <c r="R420" s="271"/>
      <c r="S420" s="271"/>
      <c r="T420" s="113"/>
      <c r="U420" s="113"/>
      <c r="Z420" s="275"/>
      <c r="AE420" s="275"/>
    </row>
    <row r="421" spans="1:32" ht="13.5" thickBot="1">
      <c r="A421" s="439"/>
      <c r="B421" s="457"/>
      <c r="C421" s="447"/>
      <c r="D421" s="458"/>
      <c r="E421" s="458"/>
      <c r="F421" s="458"/>
      <c r="G421" s="458"/>
      <c r="H421" s="458"/>
      <c r="I421" s="447"/>
      <c r="J421" s="447"/>
      <c r="K421" s="458"/>
      <c r="L421" s="458"/>
      <c r="M421" s="458"/>
      <c r="N421" s="447"/>
      <c r="O421" s="447"/>
      <c r="P421" s="459"/>
      <c r="Q421" s="271"/>
      <c r="R421" s="271"/>
      <c r="S421" s="271"/>
      <c r="T421" s="273"/>
      <c r="U421" s="273"/>
      <c r="V421" s="273"/>
      <c r="W421" s="273"/>
      <c r="X421" s="273"/>
      <c r="Y421" s="273"/>
      <c r="Z421" s="277"/>
      <c r="AA421" s="273"/>
      <c r="AB421" s="273"/>
      <c r="AC421" s="273"/>
      <c r="AD421" s="273"/>
      <c r="AE421" s="277"/>
    </row>
    <row r="422" spans="1:32">
      <c r="A422" s="432"/>
      <c r="B422" s="431"/>
      <c r="C422" s="448"/>
      <c r="D422" s="455"/>
      <c r="E422" s="455"/>
      <c r="F422" s="455"/>
      <c r="G422" s="455"/>
      <c r="H422" s="455"/>
      <c r="I422" s="448"/>
      <c r="J422" s="448"/>
      <c r="K422" s="455"/>
      <c r="L422" s="455"/>
      <c r="M422" s="455"/>
      <c r="N422" s="448"/>
      <c r="O422" s="448"/>
      <c r="P422" s="456"/>
      <c r="Q422" s="271"/>
      <c r="R422" s="271"/>
      <c r="S422" s="271"/>
      <c r="T422" s="271"/>
      <c r="U422" s="113"/>
      <c r="Z422" s="275"/>
      <c r="AE422" s="275"/>
    </row>
    <row r="423" spans="1:32">
      <c r="A423" s="439"/>
      <c r="B423" s="466"/>
      <c r="C423" s="467"/>
      <c r="D423" s="468"/>
      <c r="E423" s="468"/>
      <c r="F423" s="468"/>
      <c r="G423" s="468"/>
      <c r="H423" s="468"/>
      <c r="I423" s="467"/>
      <c r="J423" s="467"/>
      <c r="K423" s="468"/>
      <c r="L423" s="468"/>
      <c r="M423" s="468"/>
      <c r="N423" s="467"/>
      <c r="O423" s="467"/>
      <c r="P423" s="469"/>
      <c r="Q423" s="271"/>
      <c r="R423" s="271"/>
      <c r="S423" s="271"/>
      <c r="T423" s="272"/>
      <c r="U423" s="272"/>
      <c r="V423" s="272"/>
      <c r="W423" s="272"/>
      <c r="X423" s="272"/>
      <c r="Y423" s="272"/>
      <c r="Z423" s="276"/>
      <c r="AA423" s="272"/>
      <c r="AB423" s="272"/>
      <c r="AC423" s="272"/>
      <c r="AD423" s="272"/>
      <c r="AE423" s="276"/>
      <c r="AF423" s="274"/>
    </row>
    <row r="424" spans="1:32">
      <c r="A424" s="439"/>
      <c r="B424" s="457"/>
      <c r="C424" s="447"/>
      <c r="D424" s="480"/>
      <c r="E424" s="480"/>
      <c r="F424" s="480"/>
      <c r="G424" s="480"/>
      <c r="H424" s="480"/>
      <c r="I424" s="447"/>
      <c r="J424" s="447"/>
      <c r="K424" s="480"/>
      <c r="L424" s="480"/>
      <c r="M424" s="480"/>
      <c r="N424" s="447"/>
      <c r="O424" s="447"/>
      <c r="P424" s="459"/>
      <c r="Q424" s="271"/>
      <c r="R424" s="271"/>
      <c r="S424" s="271"/>
      <c r="T424" s="113"/>
      <c r="U424" s="113"/>
      <c r="Z424" s="275"/>
      <c r="AE424" s="275"/>
    </row>
    <row r="425" spans="1:32">
      <c r="A425" s="439"/>
      <c r="B425" s="457"/>
      <c r="C425" s="447"/>
      <c r="D425" s="458"/>
      <c r="E425" s="458"/>
      <c r="F425" s="458"/>
      <c r="G425" s="458"/>
      <c r="H425" s="458"/>
      <c r="I425" s="447"/>
      <c r="J425" s="447"/>
      <c r="K425" s="458"/>
      <c r="L425" s="458"/>
      <c r="M425" s="458"/>
      <c r="N425" s="447"/>
      <c r="O425" s="447"/>
      <c r="P425" s="459"/>
      <c r="Q425" s="271"/>
      <c r="R425" s="271"/>
      <c r="S425" s="271"/>
      <c r="T425" s="272"/>
      <c r="U425" s="272"/>
      <c r="V425" s="272"/>
      <c r="W425" s="272"/>
      <c r="X425" s="272"/>
      <c r="Y425" s="272"/>
      <c r="Z425" s="276"/>
      <c r="AA425" s="272"/>
      <c r="AB425" s="272"/>
      <c r="AC425" s="272"/>
      <c r="AD425" s="272"/>
      <c r="AE425" s="276"/>
    </row>
    <row r="426" spans="1:32">
      <c r="A426" s="439"/>
      <c r="B426" s="457"/>
      <c r="C426" s="447"/>
      <c r="D426" s="458"/>
      <c r="E426" s="458"/>
      <c r="F426" s="458"/>
      <c r="G426" s="458"/>
      <c r="H426" s="458"/>
      <c r="I426" s="447"/>
      <c r="J426" s="447"/>
      <c r="K426" s="458"/>
      <c r="L426" s="458"/>
      <c r="M426" s="458"/>
      <c r="N426" s="447"/>
      <c r="O426" s="447"/>
      <c r="P426" s="459"/>
      <c r="Q426" s="271"/>
      <c r="R426" s="271"/>
      <c r="S426" s="271"/>
      <c r="T426" s="113"/>
      <c r="U426" s="113"/>
      <c r="Z426" s="275"/>
      <c r="AE426" s="275"/>
    </row>
    <row r="427" spans="1:32" ht="13.5" thickBot="1">
      <c r="A427" s="439"/>
      <c r="B427" s="457"/>
      <c r="C427" s="447"/>
      <c r="D427" s="458"/>
      <c r="E427" s="458"/>
      <c r="F427" s="458"/>
      <c r="G427" s="458"/>
      <c r="H427" s="458"/>
      <c r="I427" s="447"/>
      <c r="J427" s="447"/>
      <c r="K427" s="458"/>
      <c r="L427" s="458"/>
      <c r="M427" s="458"/>
      <c r="N427" s="447"/>
      <c r="O427" s="447"/>
      <c r="P427" s="459"/>
      <c r="Q427" s="271"/>
      <c r="R427" s="271"/>
      <c r="S427" s="271"/>
      <c r="T427" s="272"/>
      <c r="U427" s="272"/>
      <c r="V427" s="272"/>
      <c r="W427" s="272"/>
      <c r="X427" s="272"/>
      <c r="Y427" s="272"/>
      <c r="Z427" s="276"/>
      <c r="AA427" s="272"/>
      <c r="AB427" s="272"/>
      <c r="AC427" s="272"/>
      <c r="AD427" s="272"/>
      <c r="AE427" s="276"/>
    </row>
    <row r="428" spans="1:32" ht="13.5" thickTop="1">
      <c r="A428" s="439"/>
      <c r="B428" s="473"/>
      <c r="C428" s="474"/>
      <c r="D428" s="475"/>
      <c r="E428" s="475"/>
      <c r="F428" s="475"/>
      <c r="G428" s="475"/>
      <c r="H428" s="475"/>
      <c r="I428" s="474"/>
      <c r="J428" s="474"/>
      <c r="K428" s="475"/>
      <c r="L428" s="475"/>
      <c r="M428" s="475"/>
      <c r="N428" s="474"/>
      <c r="O428" s="474"/>
      <c r="P428" s="476"/>
      <c r="Q428" s="408"/>
      <c r="R428" s="408"/>
      <c r="S428" s="408"/>
      <c r="T428" s="417"/>
      <c r="U428" s="417"/>
      <c r="V428" s="417"/>
      <c r="W428" s="417"/>
      <c r="X428" s="417"/>
      <c r="Y428" s="417"/>
      <c r="Z428" s="418"/>
      <c r="AA428" s="417"/>
      <c r="AB428" s="417"/>
      <c r="AC428" s="417"/>
      <c r="AD428" s="417"/>
      <c r="AE428" s="418"/>
      <c r="AF428" s="417"/>
    </row>
    <row r="429" spans="1:32" ht="13.5" thickBot="1">
      <c r="A429" s="439"/>
      <c r="B429" s="473"/>
      <c r="C429" s="474"/>
      <c r="D429" s="475"/>
      <c r="E429" s="475"/>
      <c r="F429" s="475"/>
      <c r="G429" s="475"/>
      <c r="H429" s="475"/>
      <c r="I429" s="474"/>
      <c r="J429" s="474"/>
      <c r="K429" s="475"/>
      <c r="L429" s="475"/>
      <c r="M429" s="475"/>
      <c r="N429" s="474"/>
      <c r="O429" s="474"/>
      <c r="P429" s="476"/>
      <c r="Q429" s="412"/>
      <c r="R429" s="412"/>
      <c r="S429" s="412"/>
      <c r="T429" s="419"/>
      <c r="U429" s="419"/>
      <c r="V429" s="419"/>
      <c r="W429" s="419"/>
      <c r="X429" s="419"/>
      <c r="Y429" s="419"/>
      <c r="Z429" s="420"/>
      <c r="AA429" s="419"/>
      <c r="AB429" s="419"/>
      <c r="AC429" s="419"/>
      <c r="AD429" s="419"/>
      <c r="AE429" s="420"/>
      <c r="AF429" s="421"/>
    </row>
    <row r="430" spans="1:32" ht="13.5" thickTop="1">
      <c r="A430" s="439"/>
      <c r="B430" s="457"/>
      <c r="C430" s="447"/>
      <c r="D430" s="458"/>
      <c r="E430" s="458"/>
      <c r="F430" s="458"/>
      <c r="G430" s="458"/>
      <c r="H430" s="458"/>
      <c r="I430" s="447"/>
      <c r="J430" s="447"/>
      <c r="K430" s="458"/>
      <c r="L430" s="458"/>
      <c r="M430" s="458"/>
      <c r="N430" s="447"/>
      <c r="O430" s="447"/>
      <c r="P430" s="459"/>
      <c r="Q430" s="271"/>
      <c r="R430" s="271"/>
      <c r="S430" s="271"/>
      <c r="T430" s="113"/>
      <c r="U430" s="113"/>
      <c r="Z430" s="275"/>
      <c r="AE430" s="275"/>
    </row>
    <row r="431" spans="1:32">
      <c r="A431" s="439"/>
      <c r="B431" s="457"/>
      <c r="C431" s="447"/>
      <c r="D431" s="458"/>
      <c r="E431" s="458"/>
      <c r="F431" s="458"/>
      <c r="G431" s="458"/>
      <c r="H431" s="458"/>
      <c r="I431" s="447"/>
      <c r="J431" s="447"/>
      <c r="K431" s="458"/>
      <c r="L431" s="458"/>
      <c r="M431" s="458"/>
      <c r="N431" s="447"/>
      <c r="O431" s="447"/>
      <c r="P431" s="459"/>
      <c r="Q431" s="271"/>
      <c r="R431" s="271"/>
      <c r="S431" s="271"/>
      <c r="T431" s="272"/>
      <c r="U431" s="272"/>
      <c r="V431" s="272"/>
      <c r="W431" s="272"/>
      <c r="X431" s="272"/>
      <c r="Y431" s="272"/>
      <c r="Z431" s="276"/>
      <c r="AA431" s="272"/>
      <c r="AB431" s="272"/>
      <c r="AC431" s="272"/>
      <c r="AD431" s="272"/>
      <c r="AE431" s="276"/>
    </row>
    <row r="432" spans="1:32">
      <c r="A432" s="439"/>
      <c r="B432" s="457"/>
      <c r="C432" s="447"/>
      <c r="D432" s="458"/>
      <c r="E432" s="458"/>
      <c r="F432" s="458"/>
      <c r="G432" s="458"/>
      <c r="H432" s="458"/>
      <c r="I432" s="447"/>
      <c r="J432" s="447"/>
      <c r="K432" s="458"/>
      <c r="L432" s="458"/>
      <c r="M432" s="458"/>
      <c r="N432" s="447"/>
      <c r="O432" s="447"/>
      <c r="P432" s="459"/>
      <c r="Q432" s="271"/>
      <c r="R432" s="271"/>
      <c r="S432" s="271"/>
      <c r="T432" s="113"/>
      <c r="U432" s="113"/>
      <c r="Z432" s="275"/>
      <c r="AE432" s="275"/>
    </row>
    <row r="433" spans="1:32">
      <c r="A433" s="439"/>
      <c r="B433" s="457"/>
      <c r="C433" s="447"/>
      <c r="D433" s="458"/>
      <c r="E433" s="458"/>
      <c r="F433" s="458"/>
      <c r="G433" s="458"/>
      <c r="H433" s="458"/>
      <c r="I433" s="447"/>
      <c r="J433" s="447"/>
      <c r="K433" s="458"/>
      <c r="L433" s="458"/>
      <c r="M433" s="458"/>
      <c r="N433" s="447"/>
      <c r="O433" s="447"/>
      <c r="P433" s="459"/>
      <c r="Q433" s="271"/>
      <c r="R433" s="271"/>
      <c r="S433" s="271"/>
      <c r="T433" s="805"/>
      <c r="U433" s="805"/>
      <c r="V433" s="805"/>
      <c r="W433" s="805"/>
      <c r="X433" s="805"/>
      <c r="Y433" s="805"/>
      <c r="Z433" s="809"/>
      <c r="AA433" s="805"/>
      <c r="AB433" s="805"/>
      <c r="AC433" s="805"/>
      <c r="AD433" s="805"/>
      <c r="AE433" s="809"/>
    </row>
    <row r="434" spans="1:32">
      <c r="A434" s="439"/>
      <c r="B434" s="457"/>
      <c r="C434" s="447"/>
      <c r="D434" s="458"/>
      <c r="E434" s="458"/>
      <c r="F434" s="458"/>
      <c r="G434" s="458"/>
      <c r="H434" s="458"/>
      <c r="I434" s="447"/>
      <c r="J434" s="447"/>
      <c r="K434" s="458"/>
      <c r="L434" s="458"/>
      <c r="M434" s="458"/>
      <c r="N434" s="447"/>
      <c r="O434" s="447"/>
      <c r="P434" s="459"/>
      <c r="Q434" s="271"/>
      <c r="R434" s="271"/>
      <c r="S434" s="271"/>
      <c r="T434" s="113"/>
      <c r="U434" s="113"/>
      <c r="Z434" s="275"/>
      <c r="AE434" s="275"/>
    </row>
    <row r="435" spans="1:32" ht="13.5" thickBot="1">
      <c r="A435" s="439"/>
      <c r="B435" s="457"/>
      <c r="C435" s="447"/>
      <c r="D435" s="458"/>
      <c r="E435" s="458"/>
      <c r="F435" s="458"/>
      <c r="G435" s="458"/>
      <c r="H435" s="458"/>
      <c r="I435" s="447"/>
      <c r="J435" s="447"/>
      <c r="K435" s="458"/>
      <c r="L435" s="458"/>
      <c r="M435" s="458"/>
      <c r="N435" s="447"/>
      <c r="O435" s="447"/>
      <c r="P435" s="459"/>
      <c r="Q435" s="271"/>
      <c r="R435" s="271"/>
      <c r="S435" s="271"/>
      <c r="T435" s="272"/>
      <c r="U435" s="272"/>
      <c r="V435" s="272"/>
      <c r="W435" s="272"/>
      <c r="X435" s="272"/>
      <c r="Y435" s="272"/>
      <c r="Z435" s="276"/>
      <c r="AA435" s="272"/>
      <c r="AB435" s="272"/>
      <c r="AC435" s="272"/>
      <c r="AD435" s="272"/>
      <c r="AE435" s="276"/>
    </row>
    <row r="436" spans="1:32" ht="13.5" thickTop="1">
      <c r="A436" s="439"/>
      <c r="B436" s="457"/>
      <c r="C436" s="447"/>
      <c r="D436" s="458"/>
      <c r="E436" s="458"/>
      <c r="F436" s="458"/>
      <c r="G436" s="458"/>
      <c r="H436" s="458"/>
      <c r="I436" s="447"/>
      <c r="J436" s="447"/>
      <c r="K436" s="458"/>
      <c r="L436" s="458"/>
      <c r="M436" s="458"/>
      <c r="N436" s="447"/>
      <c r="O436" s="447"/>
      <c r="P436" s="459"/>
      <c r="Q436" s="408"/>
      <c r="R436" s="408"/>
      <c r="S436" s="408"/>
      <c r="T436" s="417"/>
      <c r="U436" s="417"/>
      <c r="V436" s="417"/>
      <c r="W436" s="417"/>
      <c r="X436" s="417"/>
      <c r="Y436" s="417"/>
      <c r="Z436" s="418"/>
      <c r="AA436" s="417"/>
      <c r="AB436" s="417"/>
      <c r="AC436" s="417"/>
      <c r="AD436" s="417"/>
      <c r="AE436" s="418"/>
      <c r="AF436" s="417"/>
    </row>
    <row r="437" spans="1:32" ht="13.5" thickBot="1">
      <c r="A437" s="439"/>
      <c r="B437" s="457"/>
      <c r="C437" s="447"/>
      <c r="D437" s="458"/>
      <c r="E437" s="458"/>
      <c r="F437" s="458"/>
      <c r="G437" s="458"/>
      <c r="H437" s="458"/>
      <c r="I437" s="447"/>
      <c r="J437" s="447"/>
      <c r="K437" s="458"/>
      <c r="L437" s="458"/>
      <c r="M437" s="458"/>
      <c r="N437" s="447"/>
      <c r="O437" s="447"/>
      <c r="P437" s="459"/>
      <c r="Q437" s="412"/>
      <c r="R437" s="412"/>
      <c r="S437" s="412"/>
      <c r="T437" s="419"/>
      <c r="U437" s="419"/>
      <c r="V437" s="419"/>
      <c r="W437" s="419"/>
      <c r="X437" s="419"/>
      <c r="Y437" s="419"/>
      <c r="Z437" s="420"/>
      <c r="AA437" s="810"/>
      <c r="AB437" s="810"/>
      <c r="AC437" s="810"/>
      <c r="AD437" s="810"/>
      <c r="AE437" s="811"/>
      <c r="AF437" s="421"/>
    </row>
    <row r="438" spans="1:32" ht="13.5" thickTop="1">
      <c r="A438" s="439"/>
      <c r="B438" s="457"/>
      <c r="C438" s="447"/>
      <c r="D438" s="458"/>
      <c r="E438" s="458"/>
      <c r="F438" s="458"/>
      <c r="G438" s="458"/>
      <c r="H438" s="458"/>
      <c r="I438" s="447"/>
      <c r="J438" s="447"/>
      <c r="K438" s="458"/>
      <c r="L438" s="458"/>
      <c r="M438" s="458"/>
      <c r="N438" s="447"/>
      <c r="O438" s="447"/>
      <c r="P438" s="459"/>
      <c r="Q438" s="271"/>
      <c r="R438" s="271"/>
      <c r="S438" s="271"/>
      <c r="T438" s="113"/>
      <c r="U438" s="113"/>
      <c r="Z438" s="275"/>
      <c r="AE438" s="275"/>
    </row>
    <row r="439" spans="1:32">
      <c r="A439" s="439"/>
      <c r="B439" s="457"/>
      <c r="C439" s="447"/>
      <c r="D439" s="458"/>
      <c r="E439" s="458"/>
      <c r="F439" s="458"/>
      <c r="G439" s="458"/>
      <c r="H439" s="458"/>
      <c r="I439" s="447"/>
      <c r="J439" s="447"/>
      <c r="K439" s="458"/>
      <c r="L439" s="458"/>
      <c r="M439" s="458"/>
      <c r="N439" s="447"/>
      <c r="O439" s="447"/>
      <c r="P439" s="459"/>
      <c r="Q439" s="271"/>
      <c r="R439" s="271"/>
      <c r="S439" s="271"/>
      <c r="T439" s="272"/>
      <c r="U439" s="272"/>
      <c r="V439" s="272"/>
      <c r="W439" s="272"/>
      <c r="X439" s="272"/>
      <c r="Y439" s="272"/>
      <c r="Z439" s="276"/>
      <c r="AA439" s="272"/>
      <c r="AB439" s="272"/>
      <c r="AC439" s="272"/>
      <c r="AD439" s="272"/>
      <c r="AE439" s="276"/>
    </row>
    <row r="440" spans="1:32">
      <c r="A440" s="439"/>
      <c r="B440" s="457"/>
      <c r="C440" s="447"/>
      <c r="D440" s="458"/>
      <c r="E440" s="458"/>
      <c r="F440" s="458"/>
      <c r="G440" s="458"/>
      <c r="H440" s="458"/>
      <c r="I440" s="447"/>
      <c r="J440" s="447"/>
      <c r="K440" s="458"/>
      <c r="L440" s="458"/>
      <c r="M440" s="458"/>
      <c r="N440" s="447"/>
      <c r="O440" s="447"/>
      <c r="P440" s="459"/>
      <c r="Q440" s="271"/>
      <c r="R440" s="271"/>
      <c r="S440" s="271"/>
      <c r="T440" s="113"/>
      <c r="U440" s="113"/>
      <c r="Z440" s="275"/>
      <c r="AE440" s="275"/>
    </row>
    <row r="441" spans="1:32">
      <c r="A441" s="439"/>
      <c r="B441" s="457"/>
      <c r="C441" s="447"/>
      <c r="D441" s="458"/>
      <c r="E441" s="458"/>
      <c r="F441" s="458"/>
      <c r="G441" s="458"/>
      <c r="H441" s="458"/>
      <c r="I441" s="447"/>
      <c r="J441" s="447"/>
      <c r="K441" s="458"/>
      <c r="L441" s="458"/>
      <c r="M441" s="458"/>
      <c r="N441" s="447"/>
      <c r="O441" s="447"/>
      <c r="P441" s="459"/>
      <c r="Q441" s="271"/>
      <c r="R441" s="271"/>
      <c r="S441" s="271"/>
      <c r="T441" s="272"/>
      <c r="U441" s="272"/>
      <c r="V441" s="272"/>
      <c r="W441" s="272"/>
      <c r="X441" s="272"/>
      <c r="Y441" s="272"/>
      <c r="Z441" s="276"/>
      <c r="AA441" s="272"/>
      <c r="AB441" s="272"/>
      <c r="AC441" s="272"/>
      <c r="AD441" s="272"/>
      <c r="AE441" s="276"/>
    </row>
    <row r="442" spans="1:32">
      <c r="A442" s="439"/>
      <c r="B442" s="457"/>
      <c r="C442" s="447"/>
      <c r="D442" s="458"/>
      <c r="E442" s="458"/>
      <c r="F442" s="458"/>
      <c r="G442" s="458"/>
      <c r="H442" s="458"/>
      <c r="I442" s="447"/>
      <c r="J442" s="447"/>
      <c r="K442" s="458"/>
      <c r="L442" s="458"/>
      <c r="M442" s="458"/>
      <c r="N442" s="447"/>
      <c r="O442" s="447"/>
      <c r="P442" s="459"/>
      <c r="Q442" s="271"/>
      <c r="R442" s="271"/>
      <c r="S442" s="271"/>
      <c r="T442" s="113"/>
      <c r="U442" s="113"/>
      <c r="Z442" s="275"/>
      <c r="AE442" s="275"/>
    </row>
    <row r="443" spans="1:32" ht="13.5" thickBot="1">
      <c r="A443" s="439"/>
      <c r="B443" s="457"/>
      <c r="C443" s="447"/>
      <c r="D443" s="458"/>
      <c r="E443" s="458"/>
      <c r="F443" s="458"/>
      <c r="G443" s="458"/>
      <c r="H443" s="458"/>
      <c r="I443" s="447"/>
      <c r="J443" s="447"/>
      <c r="K443" s="458"/>
      <c r="L443" s="458"/>
      <c r="M443" s="458"/>
      <c r="N443" s="447"/>
      <c r="O443" s="447"/>
      <c r="P443" s="459"/>
      <c r="Q443" s="271"/>
      <c r="R443" s="271"/>
      <c r="S443" s="271"/>
      <c r="T443" s="272"/>
      <c r="U443" s="272"/>
      <c r="V443" s="272"/>
      <c r="W443" s="272"/>
      <c r="X443" s="272"/>
      <c r="Y443" s="272"/>
      <c r="Z443" s="276"/>
      <c r="AA443" s="272"/>
      <c r="AB443" s="272"/>
      <c r="AC443" s="272"/>
      <c r="AD443" s="272"/>
      <c r="AE443" s="276"/>
    </row>
    <row r="444" spans="1:32" ht="13.5" thickTop="1">
      <c r="A444" s="439"/>
      <c r="B444" s="457"/>
      <c r="C444" s="447"/>
      <c r="D444" s="458"/>
      <c r="E444" s="458"/>
      <c r="F444" s="458"/>
      <c r="G444" s="458"/>
      <c r="H444" s="458"/>
      <c r="I444" s="447"/>
      <c r="J444" s="447"/>
      <c r="K444" s="458"/>
      <c r="L444" s="458"/>
      <c r="M444" s="458"/>
      <c r="N444" s="447"/>
      <c r="O444" s="447"/>
      <c r="P444" s="459"/>
      <c r="Q444" s="408"/>
      <c r="R444" s="408"/>
      <c r="S444" s="408"/>
      <c r="T444" s="417"/>
      <c r="U444" s="417"/>
      <c r="V444" s="417"/>
      <c r="W444" s="417"/>
      <c r="X444" s="417"/>
      <c r="Y444" s="417"/>
      <c r="Z444" s="418"/>
      <c r="AA444" s="417"/>
      <c r="AB444" s="417"/>
      <c r="AC444" s="417"/>
      <c r="AD444" s="417"/>
      <c r="AE444" s="418"/>
      <c r="AF444" s="417"/>
    </row>
    <row r="445" spans="1:32" ht="13.5" thickBot="1">
      <c r="A445" s="439"/>
      <c r="B445" s="457"/>
      <c r="C445" s="447"/>
      <c r="D445" s="458"/>
      <c r="E445" s="458"/>
      <c r="F445" s="458"/>
      <c r="G445" s="458"/>
      <c r="H445" s="458"/>
      <c r="I445" s="447"/>
      <c r="J445" s="447"/>
      <c r="K445" s="458"/>
      <c r="L445" s="458"/>
      <c r="M445" s="458"/>
      <c r="N445" s="447"/>
      <c r="O445" s="447"/>
      <c r="P445" s="459"/>
      <c r="Q445" s="412"/>
      <c r="R445" s="412"/>
      <c r="S445" s="412"/>
      <c r="T445" s="419"/>
      <c r="U445" s="419"/>
      <c r="V445" s="419"/>
      <c r="W445" s="419"/>
      <c r="X445" s="419"/>
      <c r="Y445" s="419"/>
      <c r="Z445" s="420"/>
      <c r="AA445" s="419"/>
      <c r="AB445" s="419"/>
      <c r="AC445" s="419"/>
      <c r="AD445" s="419"/>
      <c r="AE445" s="420"/>
      <c r="AF445" s="421"/>
    </row>
    <row r="446" spans="1:32" ht="13.5" thickTop="1">
      <c r="A446" s="439"/>
      <c r="B446" s="457"/>
      <c r="C446" s="447"/>
      <c r="D446" s="458"/>
      <c r="E446" s="458"/>
      <c r="F446" s="458"/>
      <c r="G446" s="458"/>
      <c r="H446" s="458"/>
      <c r="I446" s="447"/>
      <c r="J446" s="447"/>
      <c r="K446" s="458"/>
      <c r="L446" s="458"/>
      <c r="M446" s="458"/>
      <c r="N446" s="447"/>
      <c r="O446" s="447"/>
      <c r="P446" s="459"/>
      <c r="Q446" s="271"/>
      <c r="R446" s="271"/>
      <c r="S446" s="271"/>
      <c r="T446" s="113"/>
      <c r="U446" s="113"/>
      <c r="Z446" s="275"/>
      <c r="AE446" s="275"/>
    </row>
    <row r="447" spans="1:32">
      <c r="A447" s="439"/>
      <c r="B447" s="457"/>
      <c r="C447" s="447"/>
      <c r="D447" s="458"/>
      <c r="E447" s="458"/>
      <c r="F447" s="458"/>
      <c r="G447" s="458"/>
      <c r="H447" s="458"/>
      <c r="I447" s="447"/>
      <c r="J447" s="447"/>
      <c r="K447" s="458"/>
      <c r="L447" s="458"/>
      <c r="M447" s="458"/>
      <c r="N447" s="447"/>
      <c r="O447" s="447"/>
      <c r="P447" s="459"/>
      <c r="Q447" s="271"/>
      <c r="R447" s="271"/>
      <c r="S447" s="271"/>
      <c r="T447" s="272"/>
      <c r="U447" s="272"/>
      <c r="V447" s="272"/>
      <c r="W447" s="272"/>
      <c r="X447" s="272"/>
      <c r="Y447" s="272"/>
      <c r="Z447" s="276"/>
      <c r="AA447" s="272"/>
      <c r="AB447" s="272"/>
      <c r="AC447" s="272"/>
      <c r="AD447" s="272"/>
      <c r="AE447" s="276"/>
      <c r="AF447" s="274"/>
    </row>
    <row r="448" spans="1:32">
      <c r="A448" s="439"/>
      <c r="B448" s="457"/>
      <c r="C448" s="447"/>
      <c r="D448" s="458"/>
      <c r="E448" s="458"/>
      <c r="F448" s="458"/>
      <c r="G448" s="458"/>
      <c r="H448" s="458"/>
      <c r="I448" s="447"/>
      <c r="J448" s="447"/>
      <c r="K448" s="458"/>
      <c r="L448" s="458"/>
      <c r="M448" s="458"/>
      <c r="N448" s="447"/>
      <c r="O448" s="447"/>
      <c r="P448" s="459"/>
      <c r="Q448" s="271"/>
      <c r="R448" s="271"/>
      <c r="S448" s="271"/>
      <c r="T448" s="113"/>
      <c r="U448" s="113"/>
      <c r="Z448" s="275"/>
      <c r="AE448" s="275"/>
    </row>
    <row r="449" spans="1:32">
      <c r="A449" s="439"/>
      <c r="B449" s="457"/>
      <c r="C449" s="447"/>
      <c r="D449" s="458"/>
      <c r="E449" s="458"/>
      <c r="F449" s="458"/>
      <c r="G449" s="458"/>
      <c r="H449" s="458"/>
      <c r="I449" s="447"/>
      <c r="J449" s="447"/>
      <c r="K449" s="458"/>
      <c r="L449" s="458"/>
      <c r="M449" s="458"/>
      <c r="N449" s="447"/>
      <c r="O449" s="447"/>
      <c r="P449" s="459"/>
      <c r="Q449" s="271"/>
      <c r="R449" s="271"/>
      <c r="S449" s="271"/>
      <c r="T449" s="272"/>
      <c r="U449" s="272"/>
      <c r="V449" s="272"/>
      <c r="W449" s="272"/>
      <c r="X449" s="272"/>
      <c r="Y449" s="272"/>
      <c r="Z449" s="276"/>
      <c r="AA449" s="272"/>
      <c r="AB449" s="272"/>
      <c r="AC449" s="272"/>
      <c r="AD449" s="272"/>
      <c r="AE449" s="276"/>
    </row>
    <row r="450" spans="1:32">
      <c r="A450" s="439"/>
      <c r="B450" s="457"/>
      <c r="C450" s="447"/>
      <c r="D450" s="458"/>
      <c r="E450" s="458"/>
      <c r="F450" s="458"/>
      <c r="G450" s="458"/>
      <c r="H450" s="458"/>
      <c r="I450" s="447"/>
      <c r="J450" s="447"/>
      <c r="K450" s="458"/>
      <c r="L450" s="458"/>
      <c r="M450" s="458"/>
      <c r="N450" s="447"/>
      <c r="O450" s="447"/>
      <c r="P450" s="459"/>
      <c r="Q450" s="271"/>
      <c r="R450" s="271"/>
      <c r="S450" s="271"/>
      <c r="T450" s="113"/>
      <c r="U450" s="113"/>
      <c r="Z450" s="275"/>
      <c r="AE450" s="275"/>
    </row>
    <row r="451" spans="1:32">
      <c r="A451" s="439"/>
      <c r="B451" s="457"/>
      <c r="C451" s="447"/>
      <c r="D451" s="458"/>
      <c r="E451" s="458"/>
      <c r="F451" s="458"/>
      <c r="G451" s="458"/>
      <c r="H451" s="458"/>
      <c r="I451" s="447"/>
      <c r="J451" s="447"/>
      <c r="K451" s="458"/>
      <c r="L451" s="458"/>
      <c r="M451" s="458"/>
      <c r="N451" s="447"/>
      <c r="O451" s="447"/>
      <c r="P451" s="459"/>
      <c r="Q451" s="271"/>
      <c r="R451" s="271"/>
      <c r="S451" s="271"/>
      <c r="T451" s="272"/>
      <c r="U451" s="272"/>
      <c r="V451" s="272"/>
      <c r="W451" s="272"/>
      <c r="X451" s="272"/>
      <c r="Y451" s="805"/>
      <c r="Z451" s="276"/>
      <c r="AA451" s="805"/>
      <c r="AB451" s="805"/>
      <c r="AC451" s="805"/>
      <c r="AD451" s="805"/>
      <c r="AE451" s="809"/>
    </row>
    <row r="452" spans="1:32">
      <c r="A452" s="439"/>
      <c r="B452" s="457"/>
      <c r="C452" s="447"/>
      <c r="D452" s="458"/>
      <c r="E452" s="458"/>
      <c r="F452" s="458"/>
      <c r="G452" s="458"/>
      <c r="H452" s="458"/>
      <c r="I452" s="447"/>
      <c r="J452" s="447"/>
      <c r="K452" s="458"/>
      <c r="L452" s="458"/>
      <c r="M452" s="458"/>
      <c r="N452" s="447"/>
      <c r="O452" s="447"/>
      <c r="P452" s="459"/>
      <c r="Q452" s="271"/>
      <c r="R452" s="271"/>
      <c r="S452" s="271"/>
      <c r="T452" s="113"/>
      <c r="U452" s="113"/>
      <c r="Z452" s="275"/>
      <c r="AE452" s="275"/>
    </row>
    <row r="453" spans="1:32" ht="13.5" thickBot="1">
      <c r="A453" s="439"/>
      <c r="B453" s="457"/>
      <c r="C453" s="447"/>
      <c r="D453" s="458"/>
      <c r="E453" s="458"/>
      <c r="F453" s="458"/>
      <c r="G453" s="458"/>
      <c r="H453" s="458"/>
      <c r="I453" s="447"/>
      <c r="J453" s="447"/>
      <c r="K453" s="458"/>
      <c r="L453" s="458"/>
      <c r="M453" s="458"/>
      <c r="N453" s="447"/>
      <c r="O453" s="447"/>
      <c r="P453" s="459"/>
      <c r="Q453" s="271"/>
      <c r="R453" s="271"/>
      <c r="S453" s="271"/>
      <c r="T453" s="273"/>
      <c r="U453" s="273"/>
      <c r="V453" s="273"/>
      <c r="W453" s="273"/>
      <c r="X453" s="273"/>
      <c r="Y453" s="273"/>
      <c r="Z453" s="277"/>
      <c r="AA453" s="273"/>
      <c r="AB453" s="806"/>
      <c r="AC453" s="273"/>
      <c r="AD453" s="273"/>
      <c r="AE453" s="812"/>
    </row>
    <row r="454" spans="1:32">
      <c r="A454" s="432"/>
      <c r="B454" s="431"/>
      <c r="C454" s="448"/>
      <c r="D454" s="455"/>
      <c r="E454" s="455"/>
      <c r="F454" s="455"/>
      <c r="G454" s="455"/>
      <c r="H454" s="455"/>
      <c r="I454" s="448"/>
      <c r="J454" s="448"/>
      <c r="K454" s="455"/>
      <c r="L454" s="455"/>
      <c r="M454" s="455"/>
      <c r="N454" s="448"/>
      <c r="O454" s="448"/>
      <c r="P454" s="456"/>
      <c r="Q454" s="271"/>
      <c r="R454" s="271"/>
      <c r="S454" s="271"/>
      <c r="T454" s="271"/>
      <c r="U454" s="113"/>
      <c r="Z454" s="275"/>
      <c r="AE454" s="275"/>
    </row>
    <row r="455" spans="1:32">
      <c r="A455" s="439"/>
      <c r="B455" s="466"/>
      <c r="C455" s="467"/>
      <c r="D455" s="468"/>
      <c r="E455" s="468"/>
      <c r="F455" s="468"/>
      <c r="G455" s="468"/>
      <c r="H455" s="468"/>
      <c r="I455" s="467"/>
      <c r="J455" s="467"/>
      <c r="K455" s="468"/>
      <c r="L455" s="468"/>
      <c r="M455" s="468"/>
      <c r="N455" s="467"/>
      <c r="O455" s="467"/>
      <c r="P455" s="469"/>
      <c r="Q455" s="271"/>
      <c r="R455" s="271"/>
      <c r="S455" s="271"/>
      <c r="T455" s="272"/>
      <c r="U455" s="272"/>
      <c r="V455" s="272"/>
      <c r="W455" s="272"/>
      <c r="X455" s="805"/>
      <c r="Y455" s="805"/>
      <c r="Z455" s="276"/>
      <c r="AA455" s="272"/>
      <c r="AB455" s="272"/>
      <c r="AC455" s="272"/>
      <c r="AD455" s="272"/>
      <c r="AE455" s="276"/>
    </row>
    <row r="456" spans="1:32">
      <c r="A456" s="439"/>
      <c r="B456" s="457"/>
      <c r="C456" s="447"/>
      <c r="D456" s="480"/>
      <c r="E456" s="480"/>
      <c r="F456" s="480"/>
      <c r="G456" s="480"/>
      <c r="H456" s="480"/>
      <c r="I456" s="447"/>
      <c r="J456" s="447"/>
      <c r="K456" s="480"/>
      <c r="L456" s="480"/>
      <c r="M456" s="480"/>
      <c r="N456" s="447"/>
      <c r="O456" s="447"/>
      <c r="P456" s="459"/>
      <c r="Q456" s="271"/>
      <c r="R456" s="271"/>
      <c r="S456" s="271"/>
      <c r="T456" s="113"/>
      <c r="U456" s="113"/>
      <c r="Z456" s="275"/>
      <c r="AE456" s="275"/>
    </row>
    <row r="457" spans="1:32">
      <c r="A457" s="439"/>
      <c r="B457" s="457"/>
      <c r="C457" s="447"/>
      <c r="D457" s="458"/>
      <c r="E457" s="458"/>
      <c r="F457" s="458"/>
      <c r="G457" s="458"/>
      <c r="H457" s="458"/>
      <c r="I457" s="447"/>
      <c r="J457" s="447"/>
      <c r="K457" s="458"/>
      <c r="L457" s="458"/>
      <c r="M457" s="458"/>
      <c r="N457" s="447"/>
      <c r="O457" s="447"/>
      <c r="P457" s="459"/>
      <c r="Q457" s="271"/>
      <c r="R457" s="271"/>
      <c r="S457" s="271"/>
      <c r="T457" s="272"/>
      <c r="U457" s="272"/>
      <c r="V457" s="805"/>
      <c r="W457" s="272"/>
      <c r="X457" s="272"/>
      <c r="Y457" s="805"/>
      <c r="Z457" s="276"/>
      <c r="AA457" s="272"/>
      <c r="AB457" s="272"/>
      <c r="AC457" s="272"/>
      <c r="AD457" s="272"/>
      <c r="AE457" s="276"/>
    </row>
    <row r="458" spans="1:32">
      <c r="A458" s="439"/>
      <c r="B458" s="457"/>
      <c r="C458" s="447"/>
      <c r="D458" s="458"/>
      <c r="E458" s="458"/>
      <c r="F458" s="458"/>
      <c r="G458" s="458"/>
      <c r="H458" s="458"/>
      <c r="I458" s="447"/>
      <c r="J458" s="447"/>
      <c r="K458" s="458"/>
      <c r="L458" s="458"/>
      <c r="M458" s="458"/>
      <c r="N458" s="447"/>
      <c r="O458" s="447"/>
      <c r="P458" s="459"/>
      <c r="Q458" s="271"/>
      <c r="R458" s="271"/>
      <c r="S458" s="271"/>
      <c r="T458" s="113"/>
      <c r="U458" s="113"/>
      <c r="Z458" s="275"/>
      <c r="AE458" s="275"/>
    </row>
    <row r="459" spans="1:32" ht="13.5" thickBot="1">
      <c r="A459" s="439"/>
      <c r="B459" s="457"/>
      <c r="C459" s="447"/>
      <c r="D459" s="458"/>
      <c r="E459" s="458"/>
      <c r="F459" s="458"/>
      <c r="G459" s="458"/>
      <c r="H459" s="458"/>
      <c r="I459" s="447"/>
      <c r="J459" s="447"/>
      <c r="K459" s="458"/>
      <c r="L459" s="458"/>
      <c r="M459" s="458"/>
      <c r="N459" s="447"/>
      <c r="O459" s="447"/>
      <c r="P459" s="459"/>
      <c r="Q459" s="271"/>
      <c r="R459" s="271"/>
      <c r="S459" s="271"/>
      <c r="T459" s="272"/>
      <c r="U459" s="272"/>
      <c r="V459" s="272"/>
      <c r="W459" s="272"/>
      <c r="X459" s="272"/>
      <c r="Y459" s="272"/>
      <c r="Z459" s="276"/>
      <c r="AA459" s="272"/>
      <c r="AB459" s="272"/>
      <c r="AC459" s="272"/>
      <c r="AD459" s="272"/>
      <c r="AE459" s="276"/>
    </row>
    <row r="460" spans="1:32" ht="13.5" thickTop="1">
      <c r="A460" s="439"/>
      <c r="B460" s="473"/>
      <c r="C460" s="474"/>
      <c r="D460" s="475"/>
      <c r="E460" s="475"/>
      <c r="F460" s="475"/>
      <c r="G460" s="475"/>
      <c r="H460" s="475"/>
      <c r="I460" s="474"/>
      <c r="J460" s="474"/>
      <c r="K460" s="475"/>
      <c r="L460" s="475"/>
      <c r="M460" s="475"/>
      <c r="N460" s="474"/>
      <c r="O460" s="474"/>
      <c r="P460" s="476"/>
      <c r="Q460" s="408"/>
      <c r="R460" s="408"/>
      <c r="S460" s="408"/>
      <c r="T460" s="417"/>
      <c r="U460" s="417"/>
      <c r="V460" s="417"/>
      <c r="W460" s="417"/>
      <c r="X460" s="417"/>
      <c r="Y460" s="417"/>
      <c r="Z460" s="418"/>
      <c r="AA460" s="417"/>
      <c r="AB460" s="417"/>
      <c r="AC460" s="417"/>
      <c r="AD460" s="417"/>
      <c r="AE460" s="418"/>
      <c r="AF460" s="417"/>
    </row>
    <row r="461" spans="1:32" ht="13.5" thickBot="1">
      <c r="A461" s="439"/>
      <c r="B461" s="473"/>
      <c r="C461" s="474"/>
      <c r="D461" s="475"/>
      <c r="E461" s="475"/>
      <c r="F461" s="475"/>
      <c r="G461" s="475"/>
      <c r="H461" s="475"/>
      <c r="I461" s="474"/>
      <c r="J461" s="474"/>
      <c r="K461" s="475"/>
      <c r="L461" s="475"/>
      <c r="M461" s="475"/>
      <c r="N461" s="474"/>
      <c r="O461" s="474"/>
      <c r="P461" s="476"/>
      <c r="Q461" s="412"/>
      <c r="R461" s="412"/>
      <c r="S461" s="412"/>
      <c r="T461" s="419"/>
      <c r="U461" s="419"/>
      <c r="V461" s="419"/>
      <c r="W461" s="419"/>
      <c r="X461" s="810"/>
      <c r="Y461" s="419"/>
      <c r="Z461" s="420"/>
      <c r="AA461" s="419"/>
      <c r="AB461" s="419"/>
      <c r="AC461" s="419"/>
      <c r="AD461" s="419"/>
      <c r="AE461" s="420"/>
      <c r="AF461" s="421"/>
    </row>
    <row r="462" spans="1:32" ht="13.5" thickTop="1">
      <c r="A462" s="439"/>
      <c r="B462" s="457"/>
      <c r="C462" s="447"/>
      <c r="D462" s="458"/>
      <c r="E462" s="458"/>
      <c r="F462" s="458"/>
      <c r="G462" s="458"/>
      <c r="H462" s="458"/>
      <c r="I462" s="447"/>
      <c r="J462" s="447"/>
      <c r="K462" s="458"/>
      <c r="L462" s="458"/>
      <c r="M462" s="458"/>
      <c r="N462" s="447"/>
      <c r="O462" s="447"/>
      <c r="P462" s="459"/>
      <c r="Q462" s="271"/>
      <c r="R462" s="271"/>
      <c r="S462" s="271"/>
      <c r="T462" s="113"/>
      <c r="U462" s="113"/>
      <c r="Z462" s="275"/>
      <c r="AE462" s="275"/>
    </row>
    <row r="463" spans="1:32">
      <c r="A463" s="439"/>
      <c r="B463" s="457"/>
      <c r="C463" s="447"/>
      <c r="D463" s="458"/>
      <c r="E463" s="458"/>
      <c r="F463" s="458"/>
      <c r="G463" s="458"/>
      <c r="H463" s="458"/>
      <c r="I463" s="447"/>
      <c r="J463" s="447"/>
      <c r="K463" s="458"/>
      <c r="L463" s="458"/>
      <c r="M463" s="458"/>
      <c r="N463" s="447"/>
      <c r="O463" s="447"/>
      <c r="P463" s="459"/>
      <c r="Q463" s="271"/>
      <c r="R463" s="271"/>
      <c r="S463" s="271"/>
      <c r="T463" s="272"/>
      <c r="U463" s="272"/>
      <c r="V463" s="272"/>
      <c r="W463" s="272"/>
      <c r="X463" s="272"/>
      <c r="Y463" s="272"/>
      <c r="Z463" s="276"/>
      <c r="AA463" s="272"/>
      <c r="AB463" s="272"/>
      <c r="AC463" s="272"/>
      <c r="AD463" s="272"/>
      <c r="AE463" s="276"/>
    </row>
    <row r="464" spans="1:32">
      <c r="A464" s="439"/>
      <c r="B464" s="457"/>
      <c r="C464" s="447"/>
      <c r="D464" s="458"/>
      <c r="E464" s="458"/>
      <c r="F464" s="458"/>
      <c r="G464" s="458"/>
      <c r="H464" s="458"/>
      <c r="I464" s="447"/>
      <c r="J464" s="447"/>
      <c r="K464" s="458"/>
      <c r="L464" s="458"/>
      <c r="M464" s="458"/>
      <c r="N464" s="447"/>
      <c r="O464" s="447"/>
      <c r="P464" s="459"/>
      <c r="Q464" s="271"/>
      <c r="R464" s="271"/>
      <c r="S464" s="271"/>
      <c r="T464" s="113"/>
      <c r="U464" s="113"/>
      <c r="Z464" s="275"/>
      <c r="AE464" s="275"/>
    </row>
    <row r="465" spans="1:32">
      <c r="A465" s="439"/>
      <c r="B465" s="457"/>
      <c r="C465" s="447"/>
      <c r="D465" s="458"/>
      <c r="E465" s="458"/>
      <c r="F465" s="458"/>
      <c r="G465" s="458"/>
      <c r="H465" s="458"/>
      <c r="I465" s="447"/>
      <c r="J465" s="447"/>
      <c r="K465" s="458"/>
      <c r="L465" s="458"/>
      <c r="M465" s="458"/>
      <c r="N465" s="447"/>
      <c r="O465" s="447"/>
      <c r="P465" s="459"/>
      <c r="Q465" s="271"/>
      <c r="R465" s="271"/>
      <c r="S465" s="271"/>
      <c r="T465" s="272"/>
      <c r="U465" s="272"/>
      <c r="V465" s="272"/>
      <c r="W465" s="272"/>
      <c r="X465" s="272"/>
      <c r="Y465" s="272"/>
      <c r="Z465" s="276"/>
      <c r="AA465" s="272"/>
      <c r="AB465" s="272"/>
      <c r="AC465" s="272"/>
      <c r="AD465" s="272"/>
      <c r="AE465" s="276"/>
    </row>
    <row r="466" spans="1:32">
      <c r="A466" s="439"/>
      <c r="B466" s="457"/>
      <c r="C466" s="447"/>
      <c r="D466" s="458"/>
      <c r="E466" s="458"/>
      <c r="F466" s="458"/>
      <c r="G466" s="458"/>
      <c r="H466" s="458"/>
      <c r="I466" s="447"/>
      <c r="J466" s="447"/>
      <c r="K466" s="458"/>
      <c r="L466" s="458"/>
      <c r="M466" s="458"/>
      <c r="N466" s="447"/>
      <c r="O466" s="447"/>
      <c r="P466" s="459"/>
      <c r="Q466" s="271"/>
      <c r="R466" s="271"/>
      <c r="S466" s="271"/>
      <c r="T466" s="113"/>
      <c r="U466" s="113"/>
      <c r="Z466" s="275"/>
      <c r="AE466" s="275"/>
    </row>
    <row r="467" spans="1:32" ht="13.5" thickBot="1">
      <c r="A467" s="439"/>
      <c r="B467" s="457"/>
      <c r="C467" s="447"/>
      <c r="D467" s="458"/>
      <c r="E467" s="458"/>
      <c r="F467" s="458"/>
      <c r="G467" s="458"/>
      <c r="H467" s="458"/>
      <c r="I467" s="447"/>
      <c r="J467" s="447"/>
      <c r="K467" s="458"/>
      <c r="L467" s="458"/>
      <c r="M467" s="458"/>
      <c r="N467" s="447"/>
      <c r="O467" s="447"/>
      <c r="P467" s="459"/>
      <c r="Q467" s="271"/>
      <c r="R467" s="271"/>
      <c r="S467" s="271"/>
      <c r="T467" s="272"/>
      <c r="U467" s="272"/>
      <c r="V467" s="272"/>
      <c r="W467" s="272"/>
      <c r="X467" s="272"/>
      <c r="Y467" s="272"/>
      <c r="Z467" s="276"/>
      <c r="AA467" s="272"/>
      <c r="AB467" s="272"/>
      <c r="AC467" s="272"/>
      <c r="AD467" s="272"/>
      <c r="AE467" s="276"/>
    </row>
    <row r="468" spans="1:32" ht="13.5" thickTop="1">
      <c r="A468" s="439"/>
      <c r="B468" s="457"/>
      <c r="C468" s="447"/>
      <c r="D468" s="458"/>
      <c r="E468" s="458"/>
      <c r="F468" s="458"/>
      <c r="G468" s="458"/>
      <c r="H468" s="458"/>
      <c r="I468" s="447"/>
      <c r="J468" s="447"/>
      <c r="K468" s="458"/>
      <c r="L468" s="458"/>
      <c r="M468" s="458"/>
      <c r="N468" s="447"/>
      <c r="O468" s="447"/>
      <c r="P468" s="459"/>
      <c r="Q468" s="408"/>
      <c r="R468" s="408"/>
      <c r="S468" s="408"/>
      <c r="T468" s="417"/>
      <c r="U468" s="417"/>
      <c r="V468" s="417"/>
      <c r="W468" s="417"/>
      <c r="X468" s="417"/>
      <c r="Y468" s="417"/>
      <c r="Z468" s="418"/>
      <c r="AA468" s="417"/>
      <c r="AB468" s="417"/>
      <c r="AC468" s="417"/>
      <c r="AD468" s="417"/>
      <c r="AE468" s="418"/>
      <c r="AF468" s="417"/>
    </row>
    <row r="469" spans="1:32" ht="13.5" thickBot="1">
      <c r="A469" s="439"/>
      <c r="B469" s="457"/>
      <c r="C469" s="447"/>
      <c r="D469" s="458"/>
      <c r="E469" s="458"/>
      <c r="F469" s="458"/>
      <c r="G469" s="458"/>
      <c r="H469" s="458"/>
      <c r="I469" s="447"/>
      <c r="J469" s="447"/>
      <c r="K469" s="458"/>
      <c r="L469" s="458"/>
      <c r="M469" s="458"/>
      <c r="N469" s="447"/>
      <c r="O469" s="447"/>
      <c r="P469" s="459"/>
      <c r="Q469" s="412"/>
      <c r="R469" s="412"/>
      <c r="S469" s="412"/>
      <c r="T469" s="419"/>
      <c r="U469" s="419"/>
      <c r="V469" s="419"/>
      <c r="W469" s="419"/>
      <c r="X469" s="419"/>
      <c r="Y469" s="419"/>
      <c r="Z469" s="420"/>
      <c r="AA469" s="419"/>
      <c r="AB469" s="419"/>
      <c r="AC469" s="419"/>
      <c r="AD469" s="419"/>
      <c r="AE469" s="420"/>
      <c r="AF469" s="421"/>
    </row>
    <row r="470" spans="1:32" ht="13.5" thickTop="1">
      <c r="A470" s="439"/>
      <c r="B470" s="457"/>
      <c r="C470" s="447"/>
      <c r="D470" s="458"/>
      <c r="E470" s="458"/>
      <c r="F470" s="458"/>
      <c r="G470" s="458"/>
      <c r="H470" s="458"/>
      <c r="I470" s="447"/>
      <c r="J470" s="447"/>
      <c r="K470" s="458"/>
      <c r="L470" s="458"/>
      <c r="M470" s="458"/>
      <c r="N470" s="447"/>
      <c r="O470" s="447"/>
      <c r="P470" s="459"/>
      <c r="Q470" s="271"/>
      <c r="R470" s="271"/>
      <c r="S470" s="271"/>
      <c r="T470" s="113"/>
      <c r="U470" s="113"/>
      <c r="Z470" s="275"/>
      <c r="AE470" s="275"/>
    </row>
    <row r="471" spans="1:32">
      <c r="A471" s="439"/>
      <c r="B471" s="457"/>
      <c r="C471" s="447"/>
      <c r="D471" s="458"/>
      <c r="E471" s="458"/>
      <c r="F471" s="458"/>
      <c r="G471" s="458"/>
      <c r="H471" s="458"/>
      <c r="I471" s="447"/>
      <c r="J471" s="447"/>
      <c r="K471" s="458"/>
      <c r="L471" s="458"/>
      <c r="M471" s="458"/>
      <c r="N471" s="447"/>
      <c r="O471" s="447"/>
      <c r="P471" s="459"/>
      <c r="Q471" s="271"/>
      <c r="R471" s="271"/>
      <c r="S471" s="271"/>
      <c r="T471" s="272"/>
      <c r="U471" s="272"/>
      <c r="V471" s="272"/>
      <c r="W471" s="272"/>
      <c r="X471" s="272"/>
      <c r="Y471" s="272"/>
      <c r="Z471" s="276"/>
      <c r="AA471" s="272"/>
      <c r="AB471" s="272"/>
      <c r="AC471" s="272"/>
      <c r="AD471" s="272"/>
      <c r="AE471" s="276"/>
    </row>
    <row r="472" spans="1:32">
      <c r="A472" s="439"/>
      <c r="B472" s="457"/>
      <c r="C472" s="447"/>
      <c r="D472" s="458"/>
      <c r="E472" s="458"/>
      <c r="F472" s="458"/>
      <c r="G472" s="458"/>
      <c r="H472" s="458"/>
      <c r="I472" s="447"/>
      <c r="J472" s="447"/>
      <c r="K472" s="458"/>
      <c r="L472" s="458"/>
      <c r="M472" s="458"/>
      <c r="N472" s="447"/>
      <c r="O472" s="447"/>
      <c r="P472" s="459"/>
      <c r="Q472" s="271"/>
      <c r="R472" s="271"/>
      <c r="S472" s="271"/>
      <c r="T472" s="113"/>
      <c r="U472" s="113"/>
      <c r="Z472" s="275"/>
      <c r="AE472" s="275"/>
    </row>
    <row r="473" spans="1:32">
      <c r="A473" s="439"/>
      <c r="B473" s="457"/>
      <c r="C473" s="447"/>
      <c r="D473" s="458"/>
      <c r="E473" s="458"/>
      <c r="F473" s="458"/>
      <c r="G473" s="458"/>
      <c r="H473" s="458"/>
      <c r="I473" s="447"/>
      <c r="J473" s="447"/>
      <c r="K473" s="458"/>
      <c r="L473" s="458"/>
      <c r="M473" s="458"/>
      <c r="N473" s="447"/>
      <c r="O473" s="447"/>
      <c r="P473" s="459"/>
      <c r="Q473" s="271"/>
      <c r="R473" s="271"/>
      <c r="S473" s="271"/>
      <c r="T473" s="272"/>
      <c r="U473" s="272"/>
      <c r="V473" s="272"/>
      <c r="W473" s="272"/>
      <c r="X473" s="805"/>
      <c r="Y473" s="272"/>
      <c r="Z473" s="276"/>
      <c r="AA473" s="272"/>
      <c r="AB473" s="272"/>
      <c r="AC473" s="272"/>
      <c r="AD473" s="272"/>
      <c r="AE473" s="276"/>
    </row>
    <row r="474" spans="1:32">
      <c r="A474" s="439"/>
      <c r="B474" s="457"/>
      <c r="C474" s="447"/>
      <c r="D474" s="458"/>
      <c r="E474" s="458"/>
      <c r="F474" s="458"/>
      <c r="G474" s="458"/>
      <c r="H474" s="458"/>
      <c r="I474" s="447"/>
      <c r="J474" s="447"/>
      <c r="K474" s="458"/>
      <c r="L474" s="458"/>
      <c r="M474" s="458"/>
      <c r="N474" s="447"/>
      <c r="O474" s="447"/>
      <c r="P474" s="459"/>
      <c r="Q474" s="271"/>
      <c r="R474" s="271"/>
      <c r="S474" s="271"/>
      <c r="T474" s="113"/>
      <c r="U474" s="113"/>
      <c r="Z474" s="275"/>
      <c r="AE474" s="275"/>
    </row>
    <row r="475" spans="1:32" ht="13.5" thickBot="1">
      <c r="A475" s="439"/>
      <c r="B475" s="457"/>
      <c r="C475" s="447"/>
      <c r="D475" s="458"/>
      <c r="E475" s="458"/>
      <c r="F475" s="458"/>
      <c r="G475" s="458"/>
      <c r="H475" s="458"/>
      <c r="I475" s="447"/>
      <c r="J475" s="447"/>
      <c r="K475" s="458"/>
      <c r="L475" s="458"/>
      <c r="M475" s="458"/>
      <c r="N475" s="447"/>
      <c r="O475" s="447"/>
      <c r="P475" s="459"/>
      <c r="Q475" s="271"/>
      <c r="R475" s="271"/>
      <c r="S475" s="271"/>
      <c r="T475" s="272"/>
      <c r="U475" s="272"/>
      <c r="V475" s="272"/>
      <c r="W475" s="272"/>
      <c r="X475" s="272"/>
      <c r="Y475" s="272"/>
      <c r="Z475" s="276"/>
      <c r="AA475" s="272"/>
      <c r="AB475" s="272"/>
      <c r="AC475" s="272"/>
      <c r="AD475" s="272"/>
      <c r="AE475" s="276"/>
    </row>
    <row r="476" spans="1:32" ht="13.5" thickTop="1">
      <c r="A476" s="439"/>
      <c r="B476" s="457"/>
      <c r="C476" s="447"/>
      <c r="D476" s="458"/>
      <c r="E476" s="458"/>
      <c r="F476" s="458"/>
      <c r="G476" s="458"/>
      <c r="H476" s="458"/>
      <c r="I476" s="447"/>
      <c r="J476" s="447"/>
      <c r="K476" s="458"/>
      <c r="L476" s="458"/>
      <c r="M476" s="458"/>
      <c r="N476" s="447"/>
      <c r="O476" s="447"/>
      <c r="P476" s="459"/>
      <c r="Q476" s="408"/>
      <c r="R476" s="408"/>
      <c r="S476" s="408"/>
      <c r="T476" s="417"/>
      <c r="U476" s="417"/>
      <c r="V476" s="417"/>
      <c r="W476" s="417"/>
      <c r="X476" s="417"/>
      <c r="Y476" s="417"/>
      <c r="Z476" s="418"/>
      <c r="AA476" s="417"/>
      <c r="AB476" s="417"/>
      <c r="AC476" s="417"/>
      <c r="AD476" s="417"/>
      <c r="AE476" s="418"/>
      <c r="AF476" s="417"/>
    </row>
    <row r="477" spans="1:32" ht="13.5" thickBot="1">
      <c r="A477" s="439"/>
      <c r="B477" s="457"/>
      <c r="C477" s="447"/>
      <c r="D477" s="458"/>
      <c r="E477" s="458"/>
      <c r="F477" s="458"/>
      <c r="G477" s="458"/>
      <c r="H477" s="458"/>
      <c r="I477" s="447"/>
      <c r="J477" s="447"/>
      <c r="K477" s="458"/>
      <c r="L477" s="458"/>
      <c r="M477" s="458"/>
      <c r="N477" s="447"/>
      <c r="O477" s="447"/>
      <c r="P477" s="459"/>
      <c r="Q477" s="412"/>
      <c r="R477" s="412"/>
      <c r="S477" s="412"/>
      <c r="T477" s="419"/>
      <c r="U477" s="419"/>
      <c r="V477" s="419"/>
      <c r="W477" s="419"/>
      <c r="X477" s="419"/>
      <c r="Y477" s="419"/>
      <c r="Z477" s="420"/>
      <c r="AA477" s="419"/>
      <c r="AB477" s="419"/>
      <c r="AC477" s="419"/>
      <c r="AD477" s="419"/>
      <c r="AE477" s="420"/>
      <c r="AF477" s="421"/>
    </row>
    <row r="478" spans="1:32" ht="13.5" thickTop="1">
      <c r="A478" s="439"/>
      <c r="B478" s="457"/>
      <c r="C478" s="447"/>
      <c r="D478" s="458"/>
      <c r="E478" s="458"/>
      <c r="F478" s="458"/>
      <c r="G478" s="458"/>
      <c r="H478" s="458"/>
      <c r="I478" s="447"/>
      <c r="J478" s="447"/>
      <c r="K478" s="458"/>
      <c r="L478" s="458"/>
      <c r="M478" s="458"/>
      <c r="N478" s="447"/>
      <c r="O478" s="447"/>
      <c r="P478" s="459"/>
      <c r="Q478" s="271"/>
      <c r="R478" s="271"/>
      <c r="S478" s="271"/>
      <c r="T478" s="113"/>
      <c r="U478" s="113"/>
      <c r="Z478" s="275"/>
      <c r="AE478" s="275"/>
    </row>
    <row r="479" spans="1:32">
      <c r="A479" s="439"/>
      <c r="B479" s="457"/>
      <c r="C479" s="447"/>
      <c r="D479" s="458"/>
      <c r="E479" s="458"/>
      <c r="F479" s="458"/>
      <c r="G479" s="458"/>
      <c r="H479" s="458"/>
      <c r="I479" s="447"/>
      <c r="J479" s="447"/>
      <c r="K479" s="458"/>
      <c r="L479" s="458"/>
      <c r="M479" s="458"/>
      <c r="N479" s="447"/>
      <c r="O479" s="447"/>
      <c r="P479" s="459"/>
      <c r="Q479" s="271"/>
      <c r="R479" s="271"/>
      <c r="S479" s="271"/>
      <c r="T479" s="272"/>
      <c r="U479" s="272"/>
      <c r="V479" s="272"/>
      <c r="W479" s="272"/>
      <c r="X479" s="805"/>
      <c r="Y479" s="805"/>
      <c r="Z479" s="276"/>
      <c r="AA479" s="272"/>
      <c r="AB479" s="272"/>
      <c r="AC479" s="272"/>
      <c r="AD479" s="272"/>
      <c r="AE479" s="276"/>
    </row>
    <row r="480" spans="1:32">
      <c r="A480" s="439"/>
      <c r="B480" s="457"/>
      <c r="C480" s="447"/>
      <c r="D480" s="458"/>
      <c r="E480" s="458"/>
      <c r="F480" s="458"/>
      <c r="G480" s="458"/>
      <c r="H480" s="458"/>
      <c r="I480" s="447"/>
      <c r="J480" s="447"/>
      <c r="K480" s="458"/>
      <c r="L480" s="458"/>
      <c r="M480" s="458"/>
      <c r="N480" s="447"/>
      <c r="O480" s="447"/>
      <c r="P480" s="459"/>
      <c r="Q480" s="271"/>
      <c r="R480" s="271"/>
      <c r="S480" s="271"/>
      <c r="T480" s="113"/>
      <c r="U480" s="113"/>
      <c r="Z480" s="275"/>
      <c r="AE480" s="275"/>
    </row>
    <row r="481" spans="1:32">
      <c r="A481" s="439"/>
      <c r="B481" s="457"/>
      <c r="C481" s="447"/>
      <c r="D481" s="458"/>
      <c r="E481" s="458"/>
      <c r="F481" s="458"/>
      <c r="G481" s="458"/>
      <c r="H481" s="458"/>
      <c r="I481" s="447"/>
      <c r="J481" s="447"/>
      <c r="K481" s="458"/>
      <c r="L481" s="458"/>
      <c r="M481" s="458"/>
      <c r="N481" s="447"/>
      <c r="O481" s="447"/>
      <c r="P481" s="459"/>
      <c r="Q481" s="271"/>
      <c r="R481" s="271"/>
      <c r="S481" s="271"/>
      <c r="T481" s="272"/>
      <c r="U481" s="272"/>
      <c r="V481" s="272"/>
      <c r="W481" s="272"/>
      <c r="X481" s="272"/>
      <c r="Y481" s="272"/>
      <c r="Z481" s="276"/>
      <c r="AA481" s="272"/>
      <c r="AB481" s="272"/>
      <c r="AC481" s="272"/>
      <c r="AD481" s="272"/>
      <c r="AE481" s="276"/>
    </row>
    <row r="482" spans="1:32">
      <c r="A482" s="439"/>
      <c r="B482" s="457"/>
      <c r="C482" s="447"/>
      <c r="D482" s="458"/>
      <c r="E482" s="458"/>
      <c r="F482" s="458"/>
      <c r="G482" s="458"/>
      <c r="H482" s="458"/>
      <c r="I482" s="447"/>
      <c r="J482" s="447"/>
      <c r="K482" s="458"/>
      <c r="L482" s="458"/>
      <c r="M482" s="458"/>
      <c r="N482" s="447"/>
      <c r="O482" s="447"/>
      <c r="P482" s="459"/>
      <c r="Q482" s="271"/>
      <c r="R482" s="271"/>
      <c r="S482" s="271"/>
      <c r="T482" s="113"/>
      <c r="U482" s="113"/>
      <c r="Z482" s="275"/>
      <c r="AE482" s="275"/>
    </row>
    <row r="483" spans="1:32">
      <c r="A483" s="439"/>
      <c r="B483" s="457"/>
      <c r="C483" s="447"/>
      <c r="D483" s="458"/>
      <c r="E483" s="458"/>
      <c r="F483" s="458"/>
      <c r="G483" s="458"/>
      <c r="H483" s="458"/>
      <c r="I483" s="447"/>
      <c r="J483" s="447"/>
      <c r="K483" s="458"/>
      <c r="L483" s="458"/>
      <c r="M483" s="458"/>
      <c r="N483" s="447"/>
      <c r="O483" s="447"/>
      <c r="P483" s="459"/>
      <c r="Q483" s="271"/>
      <c r="R483" s="271"/>
      <c r="S483" s="271"/>
      <c r="T483" s="272"/>
      <c r="U483" s="272"/>
      <c r="V483" s="272"/>
      <c r="W483" s="272"/>
      <c r="X483" s="805"/>
      <c r="Y483" s="272"/>
      <c r="Z483" s="276"/>
      <c r="AA483" s="272"/>
      <c r="AB483" s="272"/>
      <c r="AC483" s="272"/>
      <c r="AD483" s="272"/>
      <c r="AE483" s="276"/>
    </row>
    <row r="484" spans="1:32">
      <c r="A484" s="439"/>
      <c r="B484" s="457"/>
      <c r="C484" s="447"/>
      <c r="D484" s="458"/>
      <c r="E484" s="458"/>
      <c r="F484" s="458"/>
      <c r="G484" s="458"/>
      <c r="H484" s="458"/>
      <c r="I484" s="447"/>
      <c r="J484" s="447"/>
      <c r="K484" s="458"/>
      <c r="L484" s="458"/>
      <c r="M484" s="458"/>
      <c r="N484" s="447"/>
      <c r="O484" s="447"/>
      <c r="P484" s="459"/>
      <c r="Q484" s="271"/>
      <c r="R484" s="271"/>
      <c r="S484" s="271"/>
      <c r="T484" s="113"/>
      <c r="U484" s="113"/>
      <c r="Z484" s="275"/>
      <c r="AE484" s="275"/>
    </row>
    <row r="485" spans="1:32" ht="13.5" thickBot="1">
      <c r="A485" s="439"/>
      <c r="B485" s="457"/>
      <c r="C485" s="447"/>
      <c r="D485" s="458"/>
      <c r="E485" s="458"/>
      <c r="F485" s="458"/>
      <c r="G485" s="458"/>
      <c r="H485" s="458"/>
      <c r="I485" s="447"/>
      <c r="J485" s="447"/>
      <c r="K485" s="458"/>
      <c r="L485" s="458"/>
      <c r="M485" s="458"/>
      <c r="N485" s="447"/>
      <c r="O485" s="447"/>
      <c r="P485" s="459"/>
      <c r="Q485" s="271"/>
      <c r="R485" s="271"/>
      <c r="S485" s="271"/>
      <c r="T485" s="273"/>
      <c r="U485" s="273"/>
      <c r="V485" s="273"/>
      <c r="W485" s="273"/>
      <c r="X485" s="273"/>
      <c r="Y485" s="273"/>
      <c r="Z485" s="277"/>
      <c r="AA485" s="273"/>
      <c r="AB485" s="273"/>
      <c r="AC485" s="273"/>
      <c r="AD485" s="273"/>
      <c r="AE485" s="277"/>
    </row>
    <row r="486" spans="1:32">
      <c r="A486" s="432"/>
      <c r="B486" s="431"/>
      <c r="C486" s="448"/>
      <c r="D486" s="455"/>
      <c r="E486" s="455"/>
      <c r="F486" s="455"/>
      <c r="G486" s="455"/>
      <c r="H486" s="455"/>
      <c r="I486" s="448"/>
      <c r="J486" s="448"/>
      <c r="K486" s="455"/>
      <c r="L486" s="455"/>
      <c r="M486" s="455"/>
      <c r="N486" s="448"/>
      <c r="O486" s="448"/>
      <c r="P486" s="456"/>
      <c r="Q486" s="271"/>
      <c r="R486" s="271"/>
      <c r="S486" s="271"/>
      <c r="T486" s="271"/>
      <c r="U486" s="113"/>
      <c r="Z486" s="275"/>
      <c r="AE486" s="275"/>
    </row>
    <row r="487" spans="1:32">
      <c r="A487" s="439"/>
      <c r="B487" s="466"/>
      <c r="C487" s="467"/>
      <c r="D487" s="468"/>
      <c r="E487" s="468"/>
      <c r="F487" s="468"/>
      <c r="G487" s="468"/>
      <c r="H487" s="468"/>
      <c r="I487" s="467"/>
      <c r="J487" s="467"/>
      <c r="K487" s="468"/>
      <c r="L487" s="468"/>
      <c r="M487" s="468"/>
      <c r="N487" s="467"/>
      <c r="O487" s="467"/>
      <c r="P487" s="469"/>
      <c r="Q487" s="271"/>
      <c r="R487" s="271"/>
      <c r="S487" s="271"/>
      <c r="T487" s="272"/>
      <c r="U487" s="272"/>
      <c r="V487" s="272"/>
      <c r="W487" s="272"/>
      <c r="X487" s="272"/>
      <c r="Y487" s="272"/>
      <c r="Z487" s="276"/>
      <c r="AA487" s="272"/>
      <c r="AB487" s="272"/>
      <c r="AC487" s="272"/>
      <c r="AD487" s="272"/>
      <c r="AE487" s="276"/>
    </row>
    <row r="488" spans="1:32">
      <c r="A488" s="439"/>
      <c r="B488" s="457"/>
      <c r="C488" s="447"/>
      <c r="D488" s="480"/>
      <c r="E488" s="480"/>
      <c r="F488" s="480"/>
      <c r="G488" s="480"/>
      <c r="H488" s="480"/>
      <c r="I488" s="447"/>
      <c r="J488" s="447"/>
      <c r="K488" s="480"/>
      <c r="L488" s="480"/>
      <c r="M488" s="480"/>
      <c r="N488" s="447"/>
      <c r="O488" s="447"/>
      <c r="P488" s="459"/>
      <c r="Q488" s="271"/>
      <c r="R488" s="271"/>
      <c r="S488" s="271"/>
      <c r="T488" s="113"/>
      <c r="U488" s="113"/>
      <c r="Z488" s="275"/>
      <c r="AE488" s="275"/>
    </row>
    <row r="489" spans="1:32">
      <c r="A489" s="439"/>
      <c r="B489" s="457"/>
      <c r="C489" s="447"/>
      <c r="D489" s="458"/>
      <c r="E489" s="458"/>
      <c r="F489" s="458"/>
      <c r="G489" s="458"/>
      <c r="H489" s="458"/>
      <c r="I489" s="447"/>
      <c r="J489" s="447"/>
      <c r="K489" s="458"/>
      <c r="L489" s="458"/>
      <c r="M489" s="458"/>
      <c r="N489" s="447"/>
      <c r="O489" s="447"/>
      <c r="P489" s="459"/>
      <c r="Q489" s="271"/>
      <c r="R489" s="271"/>
      <c r="S489" s="271"/>
      <c r="T489" s="272"/>
      <c r="U489" s="272"/>
      <c r="V489" s="805"/>
      <c r="W489" s="272"/>
      <c r="X489" s="272"/>
      <c r="Y489" s="272"/>
      <c r="Z489" s="276"/>
      <c r="AA489" s="272"/>
      <c r="AB489" s="272"/>
      <c r="AC489" s="272"/>
      <c r="AD489" s="272"/>
      <c r="AE489" s="276"/>
    </row>
    <row r="490" spans="1:32">
      <c r="A490" s="439"/>
      <c r="B490" s="457"/>
      <c r="C490" s="447"/>
      <c r="D490" s="458"/>
      <c r="E490" s="458"/>
      <c r="F490" s="458"/>
      <c r="G490" s="458"/>
      <c r="H490" s="458"/>
      <c r="I490" s="447"/>
      <c r="J490" s="447"/>
      <c r="K490" s="458"/>
      <c r="L490" s="458"/>
      <c r="M490" s="458"/>
      <c r="N490" s="447"/>
      <c r="O490" s="447"/>
      <c r="P490" s="459"/>
      <c r="Q490" s="271"/>
      <c r="R490" s="271"/>
      <c r="S490" s="271"/>
      <c r="T490" s="113"/>
      <c r="U490" s="113"/>
      <c r="Z490" s="275"/>
      <c r="AE490" s="275"/>
    </row>
    <row r="491" spans="1:32" ht="13.5" thickBot="1">
      <c r="A491" s="439"/>
      <c r="B491" s="457"/>
      <c r="C491" s="447"/>
      <c r="D491" s="458"/>
      <c r="E491" s="458"/>
      <c r="F491" s="458"/>
      <c r="G491" s="458"/>
      <c r="H491" s="458"/>
      <c r="I491" s="447"/>
      <c r="J491" s="447"/>
      <c r="K491" s="458"/>
      <c r="L491" s="458"/>
      <c r="M491" s="458"/>
      <c r="N491" s="447"/>
      <c r="O491" s="447"/>
      <c r="P491" s="459"/>
      <c r="Q491" s="271"/>
      <c r="R491" s="271"/>
      <c r="S491" s="271"/>
      <c r="T491" s="272"/>
      <c r="U491" s="272"/>
      <c r="V491" s="272"/>
      <c r="W491" s="272"/>
      <c r="X491" s="272"/>
      <c r="Y491" s="272"/>
      <c r="Z491" s="276"/>
      <c r="AA491" s="272"/>
      <c r="AB491" s="272"/>
      <c r="AC491" s="272"/>
      <c r="AD491" s="272"/>
      <c r="AE491" s="276"/>
    </row>
    <row r="492" spans="1:32" ht="13.5" thickTop="1">
      <c r="A492" s="439"/>
      <c r="B492" s="473"/>
      <c r="C492" s="474"/>
      <c r="D492" s="475"/>
      <c r="E492" s="475"/>
      <c r="F492" s="475"/>
      <c r="G492" s="475"/>
      <c r="H492" s="475"/>
      <c r="I492" s="474"/>
      <c r="J492" s="474"/>
      <c r="K492" s="475"/>
      <c r="L492" s="475"/>
      <c r="M492" s="475"/>
      <c r="N492" s="474"/>
      <c r="O492" s="474"/>
      <c r="P492" s="476"/>
      <c r="Q492" s="408"/>
      <c r="R492" s="408"/>
      <c r="S492" s="408"/>
      <c r="T492" s="417"/>
      <c r="U492" s="417"/>
      <c r="V492" s="417"/>
      <c r="W492" s="417"/>
      <c r="X492" s="417"/>
      <c r="Y492" s="417"/>
      <c r="Z492" s="418"/>
      <c r="AA492" s="417"/>
      <c r="AB492" s="417"/>
      <c r="AC492" s="417"/>
      <c r="AD492" s="417"/>
      <c r="AE492" s="418"/>
      <c r="AF492" s="417"/>
    </row>
    <row r="493" spans="1:32" ht="13.5" thickBot="1">
      <c r="A493" s="439"/>
      <c r="B493" s="473"/>
      <c r="C493" s="474"/>
      <c r="D493" s="475"/>
      <c r="E493" s="475"/>
      <c r="F493" s="475"/>
      <c r="G493" s="475"/>
      <c r="H493" s="475"/>
      <c r="I493" s="474"/>
      <c r="J493" s="474"/>
      <c r="K493" s="475"/>
      <c r="L493" s="475"/>
      <c r="M493" s="475"/>
      <c r="N493" s="474"/>
      <c r="O493" s="474"/>
      <c r="P493" s="476"/>
      <c r="Q493" s="412"/>
      <c r="R493" s="412"/>
      <c r="S493" s="412"/>
      <c r="T493" s="419"/>
      <c r="U493" s="419"/>
      <c r="V493" s="419"/>
      <c r="W493" s="419"/>
      <c r="X493" s="419"/>
      <c r="Y493" s="419"/>
      <c r="Z493" s="420"/>
      <c r="AA493" s="419"/>
      <c r="AB493" s="419"/>
      <c r="AC493" s="419"/>
      <c r="AD493" s="419"/>
      <c r="AE493" s="420"/>
      <c r="AF493" s="421"/>
    </row>
    <row r="494" spans="1:32" ht="13.5" thickTop="1">
      <c r="A494" s="439"/>
      <c r="B494" s="457"/>
      <c r="C494" s="447"/>
      <c r="D494" s="458"/>
      <c r="E494" s="458"/>
      <c r="F494" s="458"/>
      <c r="G494" s="458"/>
      <c r="H494" s="458"/>
      <c r="I494" s="447"/>
      <c r="J494" s="447"/>
      <c r="K494" s="458"/>
      <c r="L494" s="458"/>
      <c r="M494" s="458"/>
      <c r="N494" s="447"/>
      <c r="O494" s="447"/>
      <c r="P494" s="459"/>
      <c r="Q494" s="271"/>
      <c r="R494" s="271"/>
      <c r="S494" s="271"/>
      <c r="T494" s="113"/>
      <c r="U494" s="113"/>
      <c r="Z494" s="275"/>
      <c r="AE494" s="275"/>
    </row>
    <row r="495" spans="1:32">
      <c r="A495" s="439"/>
      <c r="B495" s="457"/>
      <c r="C495" s="447"/>
      <c r="D495" s="458"/>
      <c r="E495" s="458"/>
      <c r="F495" s="458"/>
      <c r="G495" s="458"/>
      <c r="H495" s="458"/>
      <c r="I495" s="447"/>
      <c r="J495" s="447"/>
      <c r="K495" s="458"/>
      <c r="L495" s="458"/>
      <c r="M495" s="458"/>
      <c r="N495" s="447"/>
      <c r="O495" s="447"/>
      <c r="P495" s="459"/>
      <c r="Q495" s="271"/>
      <c r="R495" s="271"/>
      <c r="S495" s="271"/>
      <c r="T495" s="272"/>
      <c r="U495" s="272"/>
      <c r="V495" s="272"/>
      <c r="W495" s="272"/>
      <c r="X495" s="272"/>
      <c r="Y495" s="272"/>
      <c r="Z495" s="276"/>
      <c r="AA495" s="272"/>
      <c r="AB495" s="272"/>
      <c r="AC495" s="272"/>
      <c r="AD495" s="272"/>
      <c r="AE495" s="276"/>
    </row>
    <row r="496" spans="1:32">
      <c r="A496" s="439"/>
      <c r="B496" s="457"/>
      <c r="C496" s="447"/>
      <c r="D496" s="458"/>
      <c r="E496" s="458"/>
      <c r="F496" s="458"/>
      <c r="G496" s="458"/>
      <c r="H496" s="458"/>
      <c r="I496" s="447"/>
      <c r="J496" s="447"/>
      <c r="K496" s="458"/>
      <c r="L496" s="458"/>
      <c r="M496" s="458"/>
      <c r="N496" s="447"/>
      <c r="O496" s="447"/>
      <c r="P496" s="459"/>
      <c r="Q496" s="271"/>
      <c r="R496" s="271"/>
      <c r="S496" s="271"/>
      <c r="T496" s="113"/>
      <c r="U496" s="113"/>
      <c r="Z496" s="275"/>
      <c r="AE496" s="275"/>
    </row>
    <row r="497" spans="1:32">
      <c r="A497" s="439"/>
      <c r="B497" s="457"/>
      <c r="C497" s="447"/>
      <c r="D497" s="458"/>
      <c r="E497" s="458"/>
      <c r="F497" s="458"/>
      <c r="G497" s="458"/>
      <c r="H497" s="458"/>
      <c r="I497" s="447"/>
      <c r="J497" s="447"/>
      <c r="K497" s="458"/>
      <c r="L497" s="458"/>
      <c r="M497" s="458"/>
      <c r="N497" s="447"/>
      <c r="O497" s="447"/>
      <c r="P497" s="459"/>
      <c r="Q497" s="271"/>
      <c r="R497" s="271"/>
      <c r="S497" s="271"/>
      <c r="T497" s="272"/>
      <c r="U497" s="272"/>
      <c r="V497" s="272"/>
      <c r="W497" s="272"/>
      <c r="X497" s="805"/>
      <c r="Y497" s="272"/>
      <c r="Z497" s="276"/>
      <c r="AA497" s="272"/>
      <c r="AB497" s="272"/>
      <c r="AC497" s="805"/>
      <c r="AD497" s="272"/>
      <c r="AE497" s="276"/>
    </row>
    <row r="498" spans="1:32">
      <c r="A498" s="439"/>
      <c r="B498" s="457"/>
      <c r="C498" s="447"/>
      <c r="D498" s="458"/>
      <c r="E498" s="458"/>
      <c r="F498" s="458"/>
      <c r="G498" s="458"/>
      <c r="H498" s="458"/>
      <c r="I498" s="447"/>
      <c r="J498" s="447"/>
      <c r="K498" s="458"/>
      <c r="L498" s="458"/>
      <c r="M498" s="458"/>
      <c r="N498" s="447"/>
      <c r="O498" s="447"/>
      <c r="P498" s="459"/>
      <c r="Q498" s="271"/>
      <c r="R498" s="271"/>
      <c r="S498" s="271"/>
      <c r="T498" s="113"/>
      <c r="U498" s="113"/>
      <c r="Z498" s="275"/>
      <c r="AE498" s="275"/>
    </row>
    <row r="499" spans="1:32" ht="13.5" thickBot="1">
      <c r="A499" s="439"/>
      <c r="B499" s="457"/>
      <c r="C499" s="447"/>
      <c r="D499" s="458"/>
      <c r="E499" s="458"/>
      <c r="F499" s="458"/>
      <c r="G499" s="458"/>
      <c r="H499" s="458"/>
      <c r="I499" s="447"/>
      <c r="J499" s="447"/>
      <c r="K499" s="458"/>
      <c r="L499" s="458"/>
      <c r="M499" s="458"/>
      <c r="N499" s="447"/>
      <c r="O499" s="447"/>
      <c r="P499" s="459"/>
      <c r="Q499" s="271"/>
      <c r="R499" s="271"/>
      <c r="S499" s="271"/>
      <c r="T499" s="272"/>
      <c r="U499" s="272"/>
      <c r="V499" s="272"/>
      <c r="W499" s="272"/>
      <c r="X499" s="272"/>
      <c r="Y499" s="272"/>
      <c r="Z499" s="276"/>
      <c r="AA499" s="272"/>
      <c r="AB499" s="272"/>
      <c r="AC499" s="272"/>
      <c r="AD499" s="272"/>
      <c r="AE499" s="276"/>
    </row>
    <row r="500" spans="1:32" ht="13.5" thickTop="1">
      <c r="A500" s="439"/>
      <c r="B500" s="457"/>
      <c r="C500" s="447"/>
      <c r="D500" s="458"/>
      <c r="E500" s="458"/>
      <c r="F500" s="458"/>
      <c r="G500" s="458"/>
      <c r="H500" s="458"/>
      <c r="I500" s="447"/>
      <c r="J500" s="447"/>
      <c r="K500" s="458"/>
      <c r="L500" s="458"/>
      <c r="M500" s="458"/>
      <c r="N500" s="447"/>
      <c r="O500" s="447"/>
      <c r="P500" s="459"/>
      <c r="Q500" s="408"/>
      <c r="R500" s="408"/>
      <c r="S500" s="408"/>
      <c r="T500" s="417"/>
      <c r="U500" s="417"/>
      <c r="V500" s="417"/>
      <c r="W500" s="417"/>
      <c r="X500" s="417"/>
      <c r="Y500" s="417"/>
      <c r="Z500" s="418"/>
      <c r="AA500" s="417"/>
      <c r="AB500" s="417"/>
      <c r="AC500" s="417"/>
      <c r="AD500" s="417"/>
      <c r="AE500" s="418"/>
      <c r="AF500" s="417"/>
    </row>
    <row r="501" spans="1:32" ht="13.5" thickBot="1">
      <c r="A501" s="439"/>
      <c r="B501" s="457"/>
      <c r="C501" s="447"/>
      <c r="D501" s="458"/>
      <c r="E501" s="458"/>
      <c r="F501" s="458"/>
      <c r="G501" s="458"/>
      <c r="H501" s="458"/>
      <c r="I501" s="447"/>
      <c r="J501" s="447"/>
      <c r="K501" s="458"/>
      <c r="L501" s="458"/>
      <c r="M501" s="458"/>
      <c r="N501" s="447"/>
      <c r="O501" s="447"/>
      <c r="P501" s="459"/>
      <c r="Q501" s="412"/>
      <c r="R501" s="412"/>
      <c r="S501" s="412"/>
      <c r="T501" s="419"/>
      <c r="U501" s="419"/>
      <c r="V501" s="419"/>
      <c r="W501" s="419"/>
      <c r="X501" s="419"/>
      <c r="Y501" s="419"/>
      <c r="Z501" s="420"/>
      <c r="AA501" s="419"/>
      <c r="AB501" s="419"/>
      <c r="AC501" s="419"/>
      <c r="AD501" s="419"/>
      <c r="AE501" s="420"/>
      <c r="AF501" s="421"/>
    </row>
    <row r="502" spans="1:32" ht="13.5" thickTop="1">
      <c r="A502" s="439"/>
      <c r="B502" s="457"/>
      <c r="C502" s="447"/>
      <c r="D502" s="458"/>
      <c r="E502" s="458"/>
      <c r="F502" s="458"/>
      <c r="G502" s="458"/>
      <c r="H502" s="458"/>
      <c r="I502" s="447"/>
      <c r="J502" s="447"/>
      <c r="K502" s="458"/>
      <c r="L502" s="458"/>
      <c r="M502" s="458"/>
      <c r="N502" s="447"/>
      <c r="O502" s="447"/>
      <c r="P502" s="459"/>
      <c r="Q502" s="271"/>
      <c r="R502" s="271"/>
      <c r="S502" s="271"/>
      <c r="T502" s="113"/>
      <c r="U502" s="113"/>
      <c r="Z502" s="275"/>
      <c r="AE502" s="275"/>
    </row>
    <row r="503" spans="1:32">
      <c r="A503" s="439"/>
      <c r="B503" s="457"/>
      <c r="C503" s="447"/>
      <c r="D503" s="458"/>
      <c r="E503" s="458"/>
      <c r="F503" s="458"/>
      <c r="G503" s="458"/>
      <c r="H503" s="458"/>
      <c r="I503" s="447"/>
      <c r="J503" s="447"/>
      <c r="K503" s="458"/>
      <c r="L503" s="458"/>
      <c r="M503" s="458"/>
      <c r="N503" s="447"/>
      <c r="O503" s="447"/>
      <c r="P503" s="459"/>
      <c r="Q503" s="271"/>
      <c r="R503" s="271"/>
      <c r="S503" s="271"/>
      <c r="T503" s="272"/>
      <c r="U503" s="272"/>
      <c r="V503" s="272"/>
      <c r="W503" s="272"/>
      <c r="X503" s="272"/>
      <c r="Y503" s="272"/>
      <c r="Z503" s="276"/>
      <c r="AA503" s="272"/>
      <c r="AB503" s="272"/>
      <c r="AC503" s="272"/>
      <c r="AD503" s="272"/>
      <c r="AE503" s="276"/>
    </row>
    <row r="504" spans="1:32">
      <c r="A504" s="439"/>
      <c r="B504" s="457"/>
      <c r="C504" s="447"/>
      <c r="D504" s="458"/>
      <c r="E504" s="458"/>
      <c r="F504" s="458"/>
      <c r="G504" s="458"/>
      <c r="H504" s="458"/>
      <c r="I504" s="447"/>
      <c r="J504" s="447"/>
      <c r="K504" s="458"/>
      <c r="L504" s="458"/>
      <c r="M504" s="458"/>
      <c r="N504" s="447"/>
      <c r="O504" s="447"/>
      <c r="P504" s="459"/>
      <c r="Q504" s="271"/>
      <c r="R504" s="271"/>
      <c r="S504" s="271"/>
      <c r="T504" s="113"/>
      <c r="U504" s="113"/>
      <c r="Z504" s="275"/>
      <c r="AE504" s="275"/>
    </row>
    <row r="505" spans="1:32">
      <c r="A505" s="439"/>
      <c r="B505" s="457"/>
      <c r="C505" s="447"/>
      <c r="D505" s="458"/>
      <c r="E505" s="458"/>
      <c r="F505" s="458"/>
      <c r="G505" s="458"/>
      <c r="H505" s="458"/>
      <c r="I505" s="447"/>
      <c r="J505" s="447"/>
      <c r="K505" s="458"/>
      <c r="L505" s="458"/>
      <c r="M505" s="458"/>
      <c r="N505" s="447"/>
      <c r="O505" s="447"/>
      <c r="P505" s="459"/>
      <c r="Q505" s="271"/>
      <c r="R505" s="271"/>
      <c r="S505" s="271"/>
      <c r="T505" s="272"/>
      <c r="U505" s="272"/>
      <c r="V505" s="805"/>
      <c r="W505" s="272"/>
      <c r="X505" s="272"/>
      <c r="Y505" s="272"/>
      <c r="Z505" s="276"/>
      <c r="AA505" s="805"/>
      <c r="AB505" s="272"/>
      <c r="AC505" s="272"/>
      <c r="AD505" s="272"/>
      <c r="AE505" s="276"/>
    </row>
    <row r="506" spans="1:32">
      <c r="A506" s="439"/>
      <c r="B506" s="457"/>
      <c r="C506" s="447"/>
      <c r="D506" s="458"/>
      <c r="E506" s="458"/>
      <c r="F506" s="458"/>
      <c r="G506" s="458"/>
      <c r="H506" s="458"/>
      <c r="I506" s="447"/>
      <c r="J506" s="447"/>
      <c r="K506" s="458"/>
      <c r="L506" s="458"/>
      <c r="M506" s="458"/>
      <c r="N506" s="447"/>
      <c r="O506" s="447"/>
      <c r="P506" s="459"/>
      <c r="Q506" s="271"/>
      <c r="R506" s="271"/>
      <c r="S506" s="271"/>
      <c r="T506" s="113"/>
      <c r="U506" s="113"/>
      <c r="Z506" s="275"/>
      <c r="AE506" s="275"/>
    </row>
    <row r="507" spans="1:32" ht="13.5" thickBot="1">
      <c r="A507" s="439"/>
      <c r="B507" s="457"/>
      <c r="C507" s="447"/>
      <c r="D507" s="458"/>
      <c r="E507" s="458"/>
      <c r="F507" s="458"/>
      <c r="G507" s="458"/>
      <c r="H507" s="458"/>
      <c r="I507" s="447"/>
      <c r="J507" s="447"/>
      <c r="K507" s="458"/>
      <c r="L507" s="458"/>
      <c r="M507" s="458"/>
      <c r="N507" s="447"/>
      <c r="O507" s="447"/>
      <c r="P507" s="459"/>
      <c r="Q507" s="271"/>
      <c r="R507" s="271"/>
      <c r="S507" s="271"/>
      <c r="T507" s="272"/>
      <c r="U507" s="272"/>
      <c r="V507" s="272"/>
      <c r="W507" s="272"/>
      <c r="X507" s="272"/>
      <c r="Y507" s="272"/>
      <c r="Z507" s="276"/>
      <c r="AA507" s="272"/>
      <c r="AB507" s="272"/>
      <c r="AC507" s="272"/>
      <c r="AD507" s="272"/>
      <c r="AE507" s="276"/>
    </row>
    <row r="508" spans="1:32" ht="13.5" thickTop="1">
      <c r="A508" s="439"/>
      <c r="B508" s="457"/>
      <c r="C508" s="447"/>
      <c r="D508" s="458"/>
      <c r="E508" s="458"/>
      <c r="F508" s="458"/>
      <c r="G508" s="458"/>
      <c r="H508" s="458"/>
      <c r="I508" s="447"/>
      <c r="J508" s="447"/>
      <c r="K508" s="458"/>
      <c r="L508" s="458"/>
      <c r="M508" s="458"/>
      <c r="N508" s="447"/>
      <c r="O508" s="447"/>
      <c r="P508" s="459"/>
      <c r="Q508" s="408"/>
      <c r="R508" s="408"/>
      <c r="S508" s="408"/>
      <c r="T508" s="417"/>
      <c r="U508" s="417"/>
      <c r="V508" s="417"/>
      <c r="W508" s="417"/>
      <c r="X508" s="417"/>
      <c r="Y508" s="417"/>
      <c r="Z508" s="418"/>
      <c r="AA508" s="417"/>
      <c r="AB508" s="417"/>
      <c r="AC508" s="417"/>
      <c r="AD508" s="417"/>
      <c r="AE508" s="418"/>
      <c r="AF508" s="417"/>
    </row>
    <row r="509" spans="1:32" ht="13.5" thickBot="1">
      <c r="A509" s="439"/>
      <c r="B509" s="457"/>
      <c r="C509" s="447"/>
      <c r="D509" s="458"/>
      <c r="E509" s="458"/>
      <c r="F509" s="458"/>
      <c r="G509" s="458"/>
      <c r="H509" s="458"/>
      <c r="I509" s="447"/>
      <c r="J509" s="447"/>
      <c r="K509" s="458"/>
      <c r="L509" s="458"/>
      <c r="M509" s="458"/>
      <c r="N509" s="447"/>
      <c r="O509" s="447"/>
      <c r="P509" s="459"/>
      <c r="Q509" s="412"/>
      <c r="R509" s="412"/>
      <c r="S509" s="412"/>
      <c r="T509" s="419"/>
      <c r="U509" s="419"/>
      <c r="V509" s="419"/>
      <c r="W509" s="419"/>
      <c r="X509" s="419"/>
      <c r="Y509" s="419"/>
      <c r="Z509" s="420"/>
      <c r="AA509" s="419"/>
      <c r="AB509" s="419"/>
      <c r="AC509" s="419"/>
      <c r="AD509" s="419"/>
      <c r="AE509" s="420"/>
      <c r="AF509" s="421"/>
    </row>
    <row r="510" spans="1:32" ht="13.5" thickTop="1">
      <c r="A510" s="439"/>
      <c r="B510" s="457"/>
      <c r="C510" s="447"/>
      <c r="D510" s="458"/>
      <c r="E510" s="458"/>
      <c r="F510" s="458"/>
      <c r="G510" s="458"/>
      <c r="H510" s="458"/>
      <c r="I510" s="447"/>
      <c r="J510" s="447"/>
      <c r="K510" s="458"/>
      <c r="L510" s="458"/>
      <c r="M510" s="458"/>
      <c r="N510" s="447"/>
      <c r="O510" s="447"/>
      <c r="P510" s="459"/>
      <c r="Q510" s="271"/>
      <c r="R510" s="271"/>
      <c r="S510" s="271"/>
      <c r="T510" s="113"/>
      <c r="U510" s="113"/>
      <c r="Z510" s="275"/>
      <c r="AE510" s="275"/>
    </row>
    <row r="511" spans="1:32">
      <c r="A511" s="439"/>
      <c r="B511" s="457"/>
      <c r="C511" s="447"/>
      <c r="D511" s="458"/>
      <c r="E511" s="458"/>
      <c r="F511" s="458"/>
      <c r="G511" s="458"/>
      <c r="H511" s="458"/>
      <c r="I511" s="447"/>
      <c r="J511" s="447"/>
      <c r="K511" s="458"/>
      <c r="L511" s="458"/>
      <c r="M511" s="458"/>
      <c r="N511" s="447"/>
      <c r="O511" s="447"/>
      <c r="P511" s="459"/>
      <c r="Q511" s="271"/>
      <c r="R511" s="271"/>
      <c r="S511" s="271"/>
      <c r="T511" s="272"/>
      <c r="U511" s="272"/>
      <c r="V511" s="805"/>
      <c r="W511" s="272"/>
      <c r="X511" s="272"/>
      <c r="Y511" s="272"/>
      <c r="Z511" s="276"/>
      <c r="AA511" s="805"/>
      <c r="AB511" s="272"/>
      <c r="AC511" s="272"/>
      <c r="AD511" s="272"/>
      <c r="AE511" s="276"/>
    </row>
    <row r="512" spans="1:32">
      <c r="A512" s="439"/>
      <c r="B512" s="457"/>
      <c r="C512" s="447"/>
      <c r="D512" s="458"/>
      <c r="E512" s="458"/>
      <c r="F512" s="458"/>
      <c r="G512" s="458"/>
      <c r="H512" s="458"/>
      <c r="I512" s="447"/>
      <c r="J512" s="447"/>
      <c r="K512" s="458"/>
      <c r="L512" s="458"/>
      <c r="M512" s="458"/>
      <c r="N512" s="447"/>
      <c r="O512" s="447"/>
      <c r="P512" s="459"/>
      <c r="Q512" s="271"/>
      <c r="R512" s="271"/>
      <c r="S512" s="271"/>
      <c r="T512" s="113"/>
      <c r="U512" s="113"/>
      <c r="Z512" s="275"/>
      <c r="AE512" s="275"/>
    </row>
    <row r="513" spans="1:31">
      <c r="A513" s="439"/>
      <c r="B513" s="457"/>
      <c r="C513" s="447"/>
      <c r="D513" s="458"/>
      <c r="E513" s="458"/>
      <c r="F513" s="458"/>
      <c r="G513" s="458"/>
      <c r="H513" s="458"/>
      <c r="I513" s="447"/>
      <c r="J513" s="447"/>
      <c r="K513" s="458"/>
      <c r="L513" s="458"/>
      <c r="M513" s="458"/>
      <c r="N513" s="447"/>
      <c r="O513" s="447"/>
      <c r="P513" s="459"/>
      <c r="Q513" s="271"/>
      <c r="R513" s="271"/>
      <c r="S513" s="271"/>
      <c r="T513" s="272"/>
      <c r="U513" s="272"/>
      <c r="V513" s="272"/>
      <c r="W513" s="272"/>
      <c r="X513" s="272"/>
      <c r="Y513" s="272"/>
      <c r="Z513" s="276"/>
      <c r="AA513" s="272"/>
      <c r="AB513" s="272"/>
      <c r="AC513" s="272"/>
      <c r="AD513" s="272"/>
      <c r="AE513" s="276"/>
    </row>
    <row r="514" spans="1:31">
      <c r="A514" s="439"/>
      <c r="B514" s="457"/>
      <c r="C514" s="447"/>
      <c r="D514" s="458"/>
      <c r="E514" s="458"/>
      <c r="F514" s="458"/>
      <c r="G514" s="458"/>
      <c r="H514" s="458"/>
      <c r="I514" s="447"/>
      <c r="J514" s="447"/>
      <c r="K514" s="458"/>
      <c r="L514" s="458"/>
      <c r="M514" s="458"/>
      <c r="N514" s="447"/>
      <c r="O514" s="447"/>
      <c r="P514" s="459"/>
      <c r="Q514" s="271"/>
      <c r="R514" s="271"/>
      <c r="S514" s="271"/>
      <c r="T514" s="113"/>
      <c r="U514" s="113"/>
      <c r="Z514" s="275"/>
      <c r="AE514" s="275"/>
    </row>
    <row r="515" spans="1:31">
      <c r="A515" s="439"/>
      <c r="B515" s="457"/>
      <c r="C515" s="447"/>
      <c r="D515" s="458"/>
      <c r="E515" s="458"/>
      <c r="F515" s="458"/>
      <c r="G515" s="458"/>
      <c r="H515" s="458"/>
      <c r="I515" s="447"/>
      <c r="J515" s="447"/>
      <c r="K515" s="458"/>
      <c r="L515" s="458"/>
      <c r="M515" s="458"/>
      <c r="N515" s="447"/>
      <c r="O515" s="447"/>
      <c r="P515" s="459"/>
      <c r="Q515" s="271"/>
      <c r="R515" s="271"/>
      <c r="S515" s="271"/>
      <c r="T515" s="272"/>
      <c r="U515" s="272"/>
      <c r="V515" s="272"/>
      <c r="W515" s="272"/>
      <c r="X515" s="272"/>
      <c r="Y515" s="272"/>
      <c r="Z515" s="276"/>
      <c r="AA515" s="805"/>
      <c r="AB515" s="272"/>
      <c r="AC515" s="272"/>
      <c r="AD515" s="272"/>
      <c r="AE515" s="276"/>
    </row>
    <row r="516" spans="1:31">
      <c r="A516" s="439"/>
      <c r="B516" s="457"/>
      <c r="C516" s="447"/>
      <c r="D516" s="458"/>
      <c r="E516" s="458"/>
      <c r="F516" s="458"/>
      <c r="G516" s="458"/>
      <c r="H516" s="458"/>
      <c r="I516" s="447"/>
      <c r="J516" s="447"/>
      <c r="K516" s="458"/>
      <c r="L516" s="458"/>
      <c r="M516" s="458"/>
      <c r="N516" s="447"/>
      <c r="O516" s="447"/>
      <c r="P516" s="459"/>
      <c r="Q516" s="271"/>
      <c r="R516" s="271"/>
      <c r="S516" s="271"/>
      <c r="T516" s="113"/>
      <c r="U516" s="113"/>
      <c r="Z516" s="275"/>
      <c r="AE516" s="275"/>
    </row>
    <row r="517" spans="1:31" ht="13.5" thickBot="1">
      <c r="A517" s="439"/>
      <c r="B517" s="457"/>
      <c r="C517" s="447"/>
      <c r="D517" s="458"/>
      <c r="E517" s="458"/>
      <c r="F517" s="458"/>
      <c r="G517" s="458"/>
      <c r="H517" s="458"/>
      <c r="I517" s="447"/>
      <c r="J517" s="447"/>
      <c r="K517" s="458"/>
      <c r="L517" s="458"/>
      <c r="M517" s="458"/>
      <c r="N517" s="447"/>
      <c r="O517" s="447"/>
      <c r="P517" s="459"/>
      <c r="Q517" s="271"/>
      <c r="R517" s="271"/>
      <c r="S517" s="271"/>
      <c r="T517" s="273"/>
      <c r="U517" s="273"/>
      <c r="V517" s="273"/>
      <c r="W517" s="273"/>
      <c r="X517" s="273"/>
      <c r="Y517" s="273"/>
      <c r="Z517" s="277"/>
      <c r="AA517" s="273"/>
      <c r="AB517" s="273"/>
      <c r="AC517" s="273"/>
      <c r="AD517" s="273"/>
      <c r="AE517" s="277"/>
    </row>
    <row r="518" spans="1:31">
      <c r="A518" s="461"/>
      <c r="B518" s="462"/>
      <c r="C518" s="448"/>
      <c r="D518" s="455"/>
      <c r="E518" s="455"/>
      <c r="F518" s="455"/>
      <c r="G518" s="455"/>
      <c r="H518" s="455"/>
      <c r="I518" s="448"/>
      <c r="J518" s="448"/>
      <c r="K518" s="455"/>
      <c r="L518" s="455"/>
      <c r="M518" s="455"/>
      <c r="N518" s="448"/>
      <c r="O518" s="448"/>
      <c r="P518" s="456"/>
      <c r="Q518" s="271"/>
      <c r="R518" s="271"/>
      <c r="S518" s="271"/>
      <c r="T518" s="271"/>
      <c r="U518" s="113"/>
      <c r="Z518" s="275"/>
      <c r="AE518" s="275"/>
    </row>
    <row r="519" spans="1:31">
      <c r="A519" s="436"/>
      <c r="B519" s="434"/>
      <c r="C519" s="470"/>
      <c r="D519" s="471"/>
      <c r="E519" s="471"/>
      <c r="F519" s="471"/>
      <c r="G519" s="471"/>
      <c r="H519" s="471"/>
      <c r="I519" s="470"/>
      <c r="J519" s="470"/>
      <c r="K519" s="471"/>
      <c r="L519" s="471"/>
      <c r="M519" s="471"/>
      <c r="N519" s="470"/>
      <c r="O519" s="470"/>
      <c r="P519" s="472"/>
      <c r="Q519" s="271"/>
      <c r="R519" s="271"/>
      <c r="S519" s="271"/>
      <c r="T519" s="272"/>
      <c r="U519" s="272"/>
      <c r="V519" s="272"/>
      <c r="W519" s="272"/>
      <c r="X519" s="272"/>
      <c r="Y519" s="272"/>
      <c r="Z519" s="276"/>
      <c r="AA519" s="272"/>
      <c r="AB519" s="272"/>
      <c r="AC519" s="272"/>
      <c r="AD519" s="272"/>
      <c r="AE519" s="276"/>
    </row>
    <row r="520" spans="1:31">
      <c r="A520" s="461"/>
      <c r="B520" s="462"/>
      <c r="C520" s="447"/>
      <c r="D520" s="480"/>
      <c r="E520" s="480"/>
      <c r="F520" s="480"/>
      <c r="G520" s="480"/>
      <c r="H520" s="480"/>
      <c r="I520" s="447"/>
      <c r="J520" s="447"/>
      <c r="K520" s="480"/>
      <c r="L520" s="480"/>
      <c r="M520" s="480"/>
      <c r="N520" s="447"/>
      <c r="O520" s="447"/>
      <c r="P520" s="459"/>
      <c r="Q520" s="271"/>
      <c r="R520" s="271"/>
      <c r="S520" s="271"/>
      <c r="T520" s="113"/>
      <c r="U520" s="113"/>
      <c r="Z520" s="275"/>
      <c r="AE520" s="275"/>
    </row>
    <row r="521" spans="1:31">
      <c r="A521" s="436"/>
      <c r="B521" s="434"/>
      <c r="C521" s="448"/>
      <c r="D521" s="455"/>
      <c r="E521" s="455"/>
      <c r="F521" s="455"/>
      <c r="G521" s="455"/>
      <c r="H521" s="455"/>
      <c r="I521" s="448"/>
      <c r="J521" s="448"/>
      <c r="K521" s="455"/>
      <c r="L521" s="455"/>
      <c r="M521" s="455"/>
      <c r="N521" s="448"/>
      <c r="O521" s="448"/>
      <c r="P521" s="456"/>
      <c r="Q521" s="271"/>
      <c r="R521" s="271"/>
      <c r="S521" s="271"/>
      <c r="T521" s="272"/>
      <c r="U521" s="272"/>
      <c r="V521" s="272"/>
      <c r="W521" s="272"/>
      <c r="X521" s="272"/>
      <c r="Y521" s="272"/>
      <c r="Z521" s="276"/>
      <c r="AA521" s="272"/>
      <c r="AB521" s="272"/>
      <c r="AC521" s="272"/>
      <c r="AD521" s="272"/>
      <c r="AE521" s="276"/>
    </row>
    <row r="522" spans="1:31">
      <c r="A522" s="461"/>
      <c r="B522" s="462"/>
      <c r="C522" s="448"/>
      <c r="D522" s="455"/>
      <c r="E522" s="455"/>
      <c r="F522" s="455"/>
      <c r="G522" s="455"/>
      <c r="H522" s="455"/>
      <c r="I522" s="448"/>
      <c r="J522" s="448"/>
      <c r="K522" s="455"/>
      <c r="L522" s="455"/>
      <c r="M522" s="455"/>
      <c r="N522" s="448"/>
      <c r="O522" s="448"/>
      <c r="P522" s="456"/>
      <c r="Q522" s="271"/>
      <c r="R522" s="271"/>
      <c r="S522" s="271"/>
      <c r="T522" s="113"/>
      <c r="U522" s="113"/>
      <c r="Z522" s="275"/>
      <c r="AE522" s="275"/>
    </row>
    <row r="523" spans="1:31">
      <c r="A523" s="436"/>
      <c r="B523" s="434"/>
      <c r="C523" s="448"/>
      <c r="D523" s="455"/>
      <c r="E523" s="455"/>
      <c r="F523" s="455"/>
      <c r="G523" s="455"/>
      <c r="H523" s="455"/>
      <c r="I523" s="448"/>
      <c r="J523" s="448"/>
      <c r="K523" s="455"/>
      <c r="L523" s="455"/>
      <c r="M523" s="455"/>
      <c r="N523" s="448"/>
      <c r="O523" s="448"/>
      <c r="P523" s="456"/>
      <c r="Q523" s="271"/>
      <c r="R523" s="271"/>
      <c r="S523" s="271"/>
      <c r="T523" s="272"/>
      <c r="U523" s="272"/>
      <c r="V523" s="272"/>
      <c r="W523" s="272"/>
      <c r="X523" s="272"/>
      <c r="Y523" s="272"/>
      <c r="Z523" s="276"/>
      <c r="AA523" s="272"/>
      <c r="AB523" s="272"/>
      <c r="AC523" s="272"/>
      <c r="AD523" s="272"/>
      <c r="AE523" s="276"/>
    </row>
    <row r="524" spans="1:31">
      <c r="A524" s="461"/>
      <c r="B524" s="462"/>
      <c r="C524" s="477"/>
      <c r="D524" s="478"/>
      <c r="E524" s="478"/>
      <c r="F524" s="478"/>
      <c r="G524" s="478"/>
      <c r="H524" s="478"/>
      <c r="I524" s="477"/>
      <c r="J524" s="477"/>
      <c r="K524" s="478"/>
      <c r="L524" s="478"/>
      <c r="M524" s="478"/>
      <c r="N524" s="477"/>
      <c r="O524" s="477"/>
      <c r="P524" s="479"/>
      <c r="Q524" s="271"/>
      <c r="R524" s="271"/>
      <c r="S524" s="271"/>
      <c r="T524" s="113"/>
      <c r="U524" s="113"/>
      <c r="Z524" s="275"/>
      <c r="AE524" s="275"/>
    </row>
    <row r="525" spans="1:31">
      <c r="A525" s="436"/>
      <c r="B525" s="434"/>
      <c r="C525" s="477"/>
      <c r="D525" s="478"/>
      <c r="E525" s="478"/>
      <c r="F525" s="478"/>
      <c r="G525" s="478"/>
      <c r="H525" s="478"/>
      <c r="I525" s="477"/>
      <c r="J525" s="477"/>
      <c r="K525" s="478"/>
      <c r="L525" s="478"/>
      <c r="M525" s="478"/>
      <c r="N525" s="477"/>
      <c r="O525" s="477"/>
      <c r="P525" s="479"/>
      <c r="Q525" s="271"/>
      <c r="R525" s="271"/>
      <c r="S525" s="271"/>
      <c r="T525" s="272"/>
      <c r="U525" s="272"/>
      <c r="V525" s="272"/>
      <c r="W525" s="272"/>
      <c r="X525" s="272"/>
      <c r="Y525" s="272"/>
      <c r="Z525" s="276"/>
      <c r="AA525" s="272"/>
      <c r="AB525" s="272"/>
      <c r="AC525" s="272"/>
      <c r="AD525" s="272"/>
      <c r="AE525" s="276"/>
    </row>
    <row r="526" spans="1:31">
      <c r="A526" s="463"/>
      <c r="B526" s="462"/>
      <c r="C526" s="448"/>
      <c r="D526" s="455"/>
      <c r="E526" s="455"/>
      <c r="F526" s="455"/>
      <c r="G526" s="455"/>
      <c r="H526" s="455"/>
      <c r="I526" s="448"/>
      <c r="J526" s="448"/>
      <c r="K526" s="455"/>
      <c r="L526" s="455"/>
      <c r="M526" s="455"/>
      <c r="N526" s="448"/>
      <c r="O526" s="448"/>
      <c r="P526" s="456"/>
      <c r="Q526" s="271"/>
      <c r="R526" s="271"/>
      <c r="S526" s="271"/>
      <c r="T526" s="113"/>
      <c r="U526" s="113"/>
      <c r="Z526" s="275"/>
      <c r="AE526" s="275"/>
    </row>
    <row r="527" spans="1:31">
      <c r="A527" s="436"/>
      <c r="B527" s="434"/>
      <c r="C527" s="448"/>
      <c r="D527" s="455"/>
      <c r="E527" s="455"/>
      <c r="F527" s="455"/>
      <c r="G527" s="455"/>
      <c r="H527" s="455"/>
      <c r="I527" s="448"/>
      <c r="J527" s="448"/>
      <c r="K527" s="455"/>
      <c r="L527" s="455"/>
      <c r="M527" s="455"/>
      <c r="N527" s="448"/>
      <c r="O527" s="448"/>
      <c r="P527" s="456"/>
      <c r="Q527" s="271"/>
      <c r="R527" s="271"/>
      <c r="S527" s="271"/>
      <c r="T527" s="272"/>
      <c r="U527" s="272"/>
      <c r="V527" s="272"/>
      <c r="W527" s="272"/>
      <c r="X527" s="272"/>
      <c r="Y527" s="272"/>
      <c r="Z527" s="276"/>
      <c r="AA527" s="272"/>
      <c r="AB527" s="272"/>
      <c r="AC527" s="272"/>
      <c r="AD527" s="272"/>
      <c r="AE527" s="276"/>
    </row>
    <row r="528" spans="1:31">
      <c r="A528" s="463"/>
      <c r="B528" s="462"/>
      <c r="C528" s="448"/>
      <c r="D528" s="455"/>
      <c r="E528" s="455"/>
      <c r="F528" s="455"/>
      <c r="G528" s="455"/>
      <c r="H528" s="455"/>
      <c r="I528" s="448"/>
      <c r="J528" s="448"/>
      <c r="K528" s="455"/>
      <c r="L528" s="455"/>
      <c r="M528" s="455"/>
      <c r="N528" s="448"/>
      <c r="O528" s="448"/>
      <c r="P528" s="456"/>
      <c r="Q528" s="271"/>
      <c r="R528" s="271"/>
      <c r="S528" s="271"/>
      <c r="T528" s="113"/>
      <c r="U528" s="113"/>
      <c r="Z528" s="275"/>
      <c r="AE528" s="275"/>
    </row>
    <row r="529" spans="1:31">
      <c r="A529" s="436"/>
      <c r="B529" s="434"/>
      <c r="C529" s="448"/>
      <c r="D529" s="455"/>
      <c r="E529" s="455"/>
      <c r="F529" s="455"/>
      <c r="G529" s="455"/>
      <c r="H529" s="455"/>
      <c r="I529" s="448"/>
      <c r="J529" s="448"/>
      <c r="K529" s="455"/>
      <c r="L529" s="455"/>
      <c r="M529" s="455"/>
      <c r="N529" s="448"/>
      <c r="O529" s="448"/>
      <c r="P529" s="456"/>
      <c r="Q529" s="271"/>
      <c r="R529" s="271"/>
      <c r="S529" s="271"/>
      <c r="T529" s="272"/>
      <c r="U529" s="272"/>
      <c r="V529" s="272"/>
      <c r="W529" s="272"/>
      <c r="X529" s="272"/>
      <c r="Y529" s="272"/>
      <c r="Z529" s="276"/>
      <c r="AA529" s="272"/>
      <c r="AB529" s="272"/>
      <c r="AC529" s="272"/>
      <c r="AD529" s="272"/>
      <c r="AE529" s="276"/>
    </row>
    <row r="530" spans="1:31">
      <c r="A530" s="463"/>
      <c r="B530" s="462"/>
      <c r="C530" s="448"/>
      <c r="D530" s="455"/>
      <c r="E530" s="455"/>
      <c r="F530" s="455"/>
      <c r="G530" s="455"/>
      <c r="H530" s="455"/>
      <c r="I530" s="448"/>
      <c r="J530" s="448"/>
      <c r="K530" s="455"/>
      <c r="L530" s="455"/>
      <c r="M530" s="455"/>
      <c r="N530" s="448"/>
      <c r="O530" s="448"/>
      <c r="P530" s="456"/>
      <c r="Q530" s="271"/>
      <c r="R530" s="271"/>
      <c r="S530" s="271"/>
      <c r="T530" s="113"/>
      <c r="U530" s="113"/>
      <c r="Z530" s="275"/>
      <c r="AE530" s="275"/>
    </row>
    <row r="531" spans="1:31">
      <c r="A531" s="436"/>
      <c r="B531" s="434"/>
      <c r="C531" s="448"/>
      <c r="D531" s="455"/>
      <c r="E531" s="455"/>
      <c r="F531" s="455"/>
      <c r="G531" s="455"/>
      <c r="H531" s="455"/>
      <c r="I531" s="448"/>
      <c r="J531" s="448"/>
      <c r="K531" s="455"/>
      <c r="L531" s="455"/>
      <c r="M531" s="455"/>
      <c r="N531" s="448"/>
      <c r="O531" s="448"/>
      <c r="P531" s="456"/>
      <c r="Q531" s="271"/>
      <c r="R531" s="271"/>
      <c r="S531" s="271"/>
      <c r="T531" s="272"/>
      <c r="U531" s="272"/>
      <c r="V531" s="272"/>
      <c r="W531" s="272"/>
      <c r="X531" s="272"/>
      <c r="Y531" s="272"/>
      <c r="Z531" s="276"/>
      <c r="AA531" s="272"/>
      <c r="AB531" s="272"/>
      <c r="AC531" s="272"/>
      <c r="AD531" s="272"/>
      <c r="AE531" s="276"/>
    </row>
    <row r="532" spans="1:31">
      <c r="A532" s="463"/>
      <c r="B532" s="462"/>
      <c r="C532" s="448"/>
      <c r="D532" s="455"/>
      <c r="E532" s="455"/>
      <c r="F532" s="455"/>
      <c r="G532" s="455"/>
      <c r="H532" s="455"/>
      <c r="I532" s="448"/>
      <c r="J532" s="448"/>
      <c r="K532" s="455"/>
      <c r="L532" s="455"/>
      <c r="M532" s="455"/>
      <c r="N532" s="448"/>
      <c r="O532" s="448"/>
      <c r="P532" s="456"/>
      <c r="Q532" s="271"/>
      <c r="R532" s="271"/>
      <c r="S532" s="271"/>
      <c r="T532" s="113"/>
      <c r="U532" s="113"/>
      <c r="Z532" s="275"/>
      <c r="AE532" s="275"/>
    </row>
    <row r="533" spans="1:31">
      <c r="A533" s="436"/>
      <c r="B533" s="434"/>
      <c r="C533" s="448"/>
      <c r="D533" s="455"/>
      <c r="E533" s="455"/>
      <c r="F533" s="455"/>
      <c r="G533" s="455"/>
      <c r="H533" s="455"/>
      <c r="I533" s="448"/>
      <c r="J533" s="448"/>
      <c r="K533" s="455"/>
      <c r="L533" s="455"/>
      <c r="M533" s="455"/>
      <c r="N533" s="448"/>
      <c r="O533" s="448"/>
      <c r="P533" s="456"/>
      <c r="Q533" s="271"/>
      <c r="R533" s="271"/>
      <c r="S533" s="271"/>
      <c r="T533" s="272"/>
      <c r="U533" s="272"/>
      <c r="V533" s="272"/>
      <c r="W533" s="272"/>
      <c r="X533" s="272"/>
      <c r="Y533" s="272"/>
      <c r="Z533" s="276"/>
      <c r="AA533" s="272"/>
      <c r="AB533" s="272"/>
      <c r="AC533" s="272"/>
      <c r="AD533" s="272"/>
      <c r="AE533" s="276"/>
    </row>
    <row r="534" spans="1:31">
      <c r="A534" s="463"/>
      <c r="B534" s="462"/>
      <c r="C534" s="448"/>
      <c r="D534" s="455"/>
      <c r="E534" s="455"/>
      <c r="F534" s="455"/>
      <c r="G534" s="455"/>
      <c r="H534" s="455"/>
      <c r="I534" s="448"/>
      <c r="J534" s="448"/>
      <c r="K534" s="455"/>
      <c r="L534" s="455"/>
      <c r="M534" s="455"/>
      <c r="N534" s="448"/>
      <c r="O534" s="448"/>
      <c r="P534" s="456"/>
      <c r="Q534" s="271"/>
      <c r="R534" s="271"/>
      <c r="S534" s="271"/>
      <c r="T534" s="113"/>
      <c r="U534" s="113"/>
      <c r="Z534" s="275"/>
      <c r="AE534" s="275"/>
    </row>
    <row r="535" spans="1:31">
      <c r="A535" s="436"/>
      <c r="B535" s="434"/>
      <c r="C535" s="448"/>
      <c r="D535" s="455"/>
      <c r="E535" s="455"/>
      <c r="F535" s="455"/>
      <c r="G535" s="455"/>
      <c r="H535" s="455"/>
      <c r="I535" s="448"/>
      <c r="J535" s="448"/>
      <c r="K535" s="455"/>
      <c r="L535" s="455"/>
      <c r="M535" s="455"/>
      <c r="N535" s="448"/>
      <c r="O535" s="448"/>
      <c r="P535" s="456"/>
      <c r="Q535" s="271"/>
      <c r="R535" s="271"/>
      <c r="S535" s="271"/>
      <c r="T535" s="272"/>
      <c r="U535" s="272"/>
      <c r="V535" s="272"/>
      <c r="W535" s="272"/>
      <c r="X535" s="272"/>
      <c r="Y535" s="272"/>
      <c r="Z535" s="276"/>
      <c r="AA535" s="272"/>
      <c r="AB535" s="272"/>
      <c r="AC535" s="272"/>
      <c r="AD535" s="272"/>
      <c r="AE535" s="276"/>
    </row>
    <row r="536" spans="1:31">
      <c r="A536" s="463"/>
      <c r="B536" s="462"/>
      <c r="C536" s="448"/>
      <c r="D536" s="455"/>
      <c r="E536" s="455"/>
      <c r="F536" s="455"/>
      <c r="G536" s="455"/>
      <c r="H536" s="455"/>
      <c r="I536" s="448"/>
      <c r="J536" s="448"/>
      <c r="K536" s="455"/>
      <c r="L536" s="455"/>
      <c r="M536" s="455"/>
      <c r="N536" s="448"/>
      <c r="O536" s="448"/>
      <c r="P536" s="456"/>
      <c r="Q536" s="271"/>
      <c r="R536" s="271"/>
      <c r="S536" s="271"/>
      <c r="T536" s="113"/>
      <c r="U536" s="113"/>
      <c r="Z536" s="275"/>
      <c r="AE536" s="275"/>
    </row>
    <row r="537" spans="1:31">
      <c r="A537" s="436"/>
      <c r="B537" s="434"/>
      <c r="C537" s="448"/>
      <c r="D537" s="455"/>
      <c r="E537" s="455"/>
      <c r="F537" s="455"/>
      <c r="G537" s="455"/>
      <c r="H537" s="455"/>
      <c r="I537" s="448"/>
      <c r="J537" s="448"/>
      <c r="K537" s="455"/>
      <c r="L537" s="455"/>
      <c r="M537" s="455"/>
      <c r="N537" s="448"/>
      <c r="O537" s="448"/>
      <c r="P537" s="456"/>
      <c r="Q537" s="271"/>
      <c r="R537" s="271"/>
      <c r="S537" s="271"/>
      <c r="T537" s="272"/>
      <c r="U537" s="272"/>
      <c r="V537" s="272"/>
      <c r="W537" s="272"/>
      <c r="X537" s="272"/>
      <c r="Y537" s="272"/>
      <c r="Z537" s="276"/>
      <c r="AA537" s="272"/>
      <c r="AB537" s="272"/>
      <c r="AC537" s="272"/>
      <c r="AD537" s="272"/>
      <c r="AE537" s="276"/>
    </row>
    <row r="538" spans="1:31">
      <c r="A538" s="463"/>
      <c r="B538" s="462"/>
      <c r="C538" s="448"/>
      <c r="D538" s="455"/>
      <c r="E538" s="455"/>
      <c r="F538" s="455"/>
      <c r="G538" s="455"/>
      <c r="H538" s="455"/>
      <c r="I538" s="448"/>
      <c r="J538" s="448"/>
      <c r="K538" s="455"/>
      <c r="L538" s="455"/>
      <c r="M538" s="455"/>
      <c r="N538" s="448"/>
      <c r="O538" s="448"/>
      <c r="P538" s="456"/>
      <c r="Q538" s="271"/>
      <c r="R538" s="271"/>
      <c r="S538" s="271"/>
      <c r="T538" s="113"/>
      <c r="U538" s="113"/>
      <c r="Z538" s="275"/>
      <c r="AE538" s="275"/>
    </row>
    <row r="539" spans="1:31">
      <c r="A539" s="436"/>
      <c r="B539" s="434"/>
      <c r="C539" s="448"/>
      <c r="D539" s="455"/>
      <c r="E539" s="455"/>
      <c r="F539" s="455"/>
      <c r="G539" s="455"/>
      <c r="H539" s="455"/>
      <c r="I539" s="448"/>
      <c r="J539" s="448"/>
      <c r="K539" s="455"/>
      <c r="L539" s="455"/>
      <c r="M539" s="455"/>
      <c r="N539" s="448"/>
      <c r="O539" s="448"/>
      <c r="P539" s="456"/>
      <c r="Q539" s="271"/>
      <c r="R539" s="271"/>
      <c r="S539" s="271"/>
      <c r="T539" s="272"/>
      <c r="U539" s="272"/>
      <c r="V539" s="272"/>
      <c r="W539" s="272"/>
      <c r="X539" s="272"/>
      <c r="Y539" s="272"/>
      <c r="Z539" s="276"/>
      <c r="AA539" s="272"/>
      <c r="AB539" s="272"/>
      <c r="AC539" s="272"/>
      <c r="AD539" s="272"/>
      <c r="AE539" s="276"/>
    </row>
    <row r="540" spans="1:31">
      <c r="A540" s="463"/>
      <c r="B540" s="462"/>
      <c r="C540" s="448"/>
      <c r="D540" s="455"/>
      <c r="E540" s="455"/>
      <c r="F540" s="455"/>
      <c r="G540" s="455"/>
      <c r="H540" s="455"/>
      <c r="I540" s="448"/>
      <c r="J540" s="448"/>
      <c r="K540" s="455"/>
      <c r="L540" s="455"/>
      <c r="M540" s="455"/>
      <c r="N540" s="448"/>
      <c r="O540" s="448"/>
      <c r="P540" s="456"/>
      <c r="Q540" s="271"/>
      <c r="R540" s="271"/>
      <c r="S540" s="271"/>
      <c r="T540" s="113"/>
      <c r="U540" s="113"/>
      <c r="Z540" s="275"/>
      <c r="AE540" s="275"/>
    </row>
    <row r="541" spans="1:31">
      <c r="A541" s="436"/>
      <c r="B541" s="434"/>
      <c r="C541" s="448"/>
      <c r="D541" s="455"/>
      <c r="E541" s="455"/>
      <c r="F541" s="455"/>
      <c r="G541" s="455"/>
      <c r="H541" s="455"/>
      <c r="I541" s="448"/>
      <c r="J541" s="448"/>
      <c r="K541" s="455"/>
      <c r="L541" s="455"/>
      <c r="M541" s="455"/>
      <c r="N541" s="448"/>
      <c r="O541" s="448"/>
      <c r="P541" s="456"/>
      <c r="Q541" s="271"/>
      <c r="R541" s="271"/>
      <c r="S541" s="271"/>
      <c r="T541" s="272"/>
      <c r="U541" s="272"/>
      <c r="V541" s="272"/>
      <c r="W541" s="272"/>
      <c r="X541" s="272"/>
      <c r="Y541" s="272"/>
      <c r="Z541" s="276"/>
      <c r="AA541" s="272"/>
      <c r="AB541" s="272"/>
      <c r="AC541" s="272"/>
      <c r="AD541" s="272"/>
      <c r="AE541" s="276"/>
    </row>
    <row r="542" spans="1:31">
      <c r="A542" s="463"/>
      <c r="B542" s="462"/>
      <c r="C542" s="448"/>
      <c r="D542" s="455"/>
      <c r="E542" s="455"/>
      <c r="F542" s="455"/>
      <c r="G542" s="455"/>
      <c r="H542" s="455"/>
      <c r="I542" s="448"/>
      <c r="J542" s="448"/>
      <c r="K542" s="455"/>
      <c r="L542" s="455"/>
      <c r="M542" s="455"/>
      <c r="N542" s="448"/>
      <c r="O542" s="448"/>
      <c r="P542" s="456"/>
      <c r="Q542" s="271"/>
      <c r="R542" s="271"/>
      <c r="S542" s="271"/>
      <c r="T542" s="113"/>
      <c r="U542" s="113"/>
      <c r="Z542" s="275"/>
      <c r="AE542" s="275"/>
    </row>
    <row r="543" spans="1:31">
      <c r="A543" s="436"/>
      <c r="B543" s="434"/>
      <c r="C543" s="448"/>
      <c r="D543" s="455"/>
      <c r="E543" s="455"/>
      <c r="F543" s="455"/>
      <c r="G543" s="455"/>
      <c r="H543" s="455"/>
      <c r="I543" s="448"/>
      <c r="J543" s="448"/>
      <c r="K543" s="455"/>
      <c r="L543" s="455"/>
      <c r="M543" s="455"/>
      <c r="N543" s="448"/>
      <c r="O543" s="448"/>
      <c r="P543" s="456"/>
      <c r="Q543" s="271"/>
      <c r="R543" s="271"/>
      <c r="S543" s="271"/>
      <c r="T543" s="272"/>
      <c r="U543" s="272"/>
      <c r="V543" s="272"/>
      <c r="W543" s="272"/>
      <c r="X543" s="272"/>
      <c r="Y543" s="272"/>
      <c r="Z543" s="276"/>
      <c r="AA543" s="272"/>
      <c r="AB543" s="272"/>
      <c r="AC543" s="272"/>
      <c r="AD543" s="272"/>
      <c r="AE543" s="276"/>
    </row>
    <row r="544" spans="1:31">
      <c r="A544" s="463"/>
      <c r="B544" s="462"/>
      <c r="C544" s="448"/>
      <c r="D544" s="455"/>
      <c r="E544" s="455"/>
      <c r="F544" s="455"/>
      <c r="G544" s="455"/>
      <c r="H544" s="455"/>
      <c r="I544" s="448"/>
      <c r="J544" s="448"/>
      <c r="K544" s="455"/>
      <c r="L544" s="455"/>
      <c r="M544" s="455"/>
      <c r="N544" s="448"/>
      <c r="O544" s="448"/>
      <c r="P544" s="456"/>
      <c r="Q544" s="271"/>
      <c r="R544" s="271"/>
      <c r="S544" s="271"/>
      <c r="T544" s="113"/>
      <c r="U544" s="113"/>
      <c r="Z544" s="275"/>
      <c r="AE544" s="275"/>
    </row>
    <row r="545" spans="1:31">
      <c r="A545" s="436"/>
      <c r="B545" s="434"/>
      <c r="C545" s="448"/>
      <c r="D545" s="455"/>
      <c r="E545" s="455"/>
      <c r="F545" s="455"/>
      <c r="G545" s="455"/>
      <c r="H545" s="455"/>
      <c r="I545" s="448"/>
      <c r="J545" s="448"/>
      <c r="K545" s="455"/>
      <c r="L545" s="455"/>
      <c r="M545" s="455"/>
      <c r="N545" s="448"/>
      <c r="O545" s="448"/>
      <c r="P545" s="456"/>
      <c r="Q545" s="271"/>
      <c r="R545" s="271"/>
      <c r="S545" s="271"/>
      <c r="T545" s="272"/>
      <c r="U545" s="272"/>
      <c r="V545" s="272"/>
      <c r="W545" s="272"/>
      <c r="X545" s="272"/>
      <c r="Y545" s="272"/>
      <c r="Z545" s="276"/>
      <c r="AA545" s="272"/>
      <c r="AB545" s="272"/>
      <c r="AC545" s="272"/>
      <c r="AD545" s="272"/>
      <c r="AE545" s="276"/>
    </row>
    <row r="546" spans="1:31">
      <c r="A546" s="463"/>
      <c r="B546" s="462"/>
      <c r="C546" s="448"/>
      <c r="D546" s="455"/>
      <c r="E546" s="455"/>
      <c r="F546" s="455"/>
      <c r="G546" s="455"/>
      <c r="H546" s="455"/>
      <c r="I546" s="448"/>
      <c r="J546" s="448"/>
      <c r="K546" s="455"/>
      <c r="L546" s="455"/>
      <c r="M546" s="455"/>
      <c r="N546" s="448"/>
      <c r="O546" s="448"/>
      <c r="P546" s="456"/>
      <c r="Q546" s="271"/>
      <c r="R546" s="271"/>
      <c r="S546" s="271"/>
      <c r="T546" s="113"/>
      <c r="U546" s="113"/>
      <c r="Z546" s="275"/>
      <c r="AE546" s="275"/>
    </row>
    <row r="547" spans="1:31">
      <c r="A547" s="436"/>
      <c r="B547" s="434"/>
      <c r="C547" s="448"/>
      <c r="D547" s="455"/>
      <c r="E547" s="455"/>
      <c r="F547" s="455"/>
      <c r="G547" s="455"/>
      <c r="H547" s="455"/>
      <c r="I547" s="448"/>
      <c r="J547" s="448"/>
      <c r="K547" s="455"/>
      <c r="L547" s="455"/>
      <c r="M547" s="455"/>
      <c r="N547" s="448"/>
      <c r="O547" s="448"/>
      <c r="P547" s="456"/>
      <c r="Q547" s="271"/>
      <c r="R547" s="271"/>
      <c r="S547" s="271"/>
      <c r="T547" s="272"/>
      <c r="U547" s="272"/>
      <c r="V547" s="272"/>
      <c r="W547" s="272"/>
      <c r="X547" s="272"/>
      <c r="Y547" s="272"/>
      <c r="Z547" s="276"/>
      <c r="AA547" s="272"/>
      <c r="AB547" s="272"/>
      <c r="AC547" s="272"/>
      <c r="AD547" s="272"/>
      <c r="AE547" s="276"/>
    </row>
    <row r="548" spans="1:31">
      <c r="A548" s="463"/>
      <c r="B548" s="462"/>
      <c r="C548" s="448"/>
      <c r="D548" s="455"/>
      <c r="E548" s="455"/>
      <c r="F548" s="455"/>
      <c r="G548" s="455"/>
      <c r="H548" s="455"/>
      <c r="I548" s="448"/>
      <c r="J548" s="448"/>
      <c r="K548" s="455"/>
      <c r="L548" s="455"/>
      <c r="M548" s="455"/>
      <c r="N548" s="448"/>
      <c r="O548" s="448"/>
      <c r="P548" s="456"/>
      <c r="Q548" s="271"/>
      <c r="R548" s="271"/>
      <c r="S548" s="271"/>
      <c r="T548" s="113"/>
      <c r="U548" s="113"/>
      <c r="Z548" s="275"/>
      <c r="AE548" s="275"/>
    </row>
    <row r="549" spans="1:31" ht="13.5" thickBot="1">
      <c r="A549" s="442"/>
      <c r="B549" s="443"/>
      <c r="C549" s="449"/>
      <c r="D549" s="464"/>
      <c r="E549" s="464"/>
      <c r="F549" s="464"/>
      <c r="G549" s="464"/>
      <c r="H549" s="464"/>
      <c r="I549" s="449"/>
      <c r="J549" s="449"/>
      <c r="K549" s="464"/>
      <c r="L549" s="464"/>
      <c r="M549" s="464"/>
      <c r="N549" s="449"/>
      <c r="O549" s="449"/>
      <c r="P549" s="465"/>
      <c r="Q549" s="271"/>
      <c r="R549" s="271"/>
      <c r="S549" s="271"/>
      <c r="T549" s="273"/>
      <c r="U549" s="273"/>
      <c r="V549" s="273"/>
      <c r="W549" s="273"/>
      <c r="X549" s="273"/>
      <c r="Y549" s="273"/>
      <c r="Z549" s="277"/>
      <c r="AA549" s="273"/>
      <c r="AB549" s="273"/>
      <c r="AC549" s="273"/>
      <c r="AD549" s="273"/>
      <c r="AE549" s="277"/>
    </row>
    <row r="550" spans="1:31">
      <c r="A550" s="51"/>
    </row>
    <row r="551" spans="1:31">
      <c r="A551" s="51"/>
    </row>
    <row r="552" spans="1:31">
      <c r="A552" s="51"/>
    </row>
    <row r="553" spans="1:31">
      <c r="A553" s="51"/>
    </row>
    <row r="554" spans="1:31">
      <c r="A554" s="51"/>
    </row>
    <row r="555" spans="1:31">
      <c r="A555" s="51"/>
    </row>
    <row r="556" spans="1:31">
      <c r="A556" s="51"/>
    </row>
    <row r="557" spans="1:31">
      <c r="A557" s="51"/>
    </row>
    <row r="558" spans="1:31">
      <c r="A558" s="51"/>
    </row>
    <row r="561" s="51" customFormat="1"/>
    <row r="562" s="51" customFormat="1"/>
    <row r="563" s="51" customFormat="1"/>
    <row r="564" s="51" customFormat="1"/>
    <row r="565" s="51" customFormat="1"/>
    <row r="566" s="51" customFormat="1"/>
    <row r="567" s="51" customFormat="1"/>
    <row r="568" s="51" customFormat="1"/>
    <row r="569" s="51" customFormat="1"/>
    <row r="570" s="51" customFormat="1"/>
    <row r="571" s="51" customFormat="1"/>
    <row r="572" s="51" customFormat="1"/>
    <row r="573" s="51" customFormat="1"/>
    <row r="574" s="51" customFormat="1"/>
    <row r="575" s="51" customFormat="1"/>
    <row r="576" s="51" customFormat="1"/>
    <row r="577" s="51" customFormat="1"/>
    <row r="578" s="51" customFormat="1"/>
    <row r="579" s="51" customFormat="1"/>
    <row r="580" s="51" customFormat="1"/>
    <row r="581" s="51" customFormat="1"/>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E581"/>
  <sheetViews>
    <sheetView workbookViewId="0">
      <selection sqref="A1:XFD1048576"/>
    </sheetView>
  </sheetViews>
  <sheetFormatPr defaultColWidth="9" defaultRowHeight="12.75"/>
  <cols>
    <col min="1" max="1" width="4.109375" style="113" customWidth="1"/>
    <col min="2" max="2" width="17.6640625" style="51" customWidth="1"/>
    <col min="3" max="8" width="9" style="51" customWidth="1"/>
    <col min="9" max="9" width="10.6640625" style="51" customWidth="1"/>
    <col min="10" max="13" width="8.6640625" style="51" customWidth="1"/>
    <col min="14" max="14" width="10.33203125" style="51" customWidth="1"/>
    <col min="15" max="15" width="7" style="51" customWidth="1"/>
    <col min="16" max="16" width="8.6640625" style="51" customWidth="1"/>
    <col min="17" max="18" width="1.88671875" style="113" customWidth="1"/>
    <col min="19" max="19" width="6.6640625" style="51" customWidth="1"/>
    <col min="20" max="20" width="6.109375" style="51" customWidth="1"/>
    <col min="21" max="21" width="6.77734375" style="51" customWidth="1"/>
    <col min="22" max="23" width="6.44140625" style="51" customWidth="1"/>
    <col min="24" max="24" width="7" style="51" customWidth="1"/>
    <col min="25" max="25" width="6.6640625" style="51" customWidth="1"/>
    <col min="26" max="30" width="5.77734375" style="51" customWidth="1"/>
    <col min="31" max="16384" width="9" style="51"/>
  </cols>
  <sheetData>
    <row r="2" spans="1:30">
      <c r="C2" s="57"/>
    </row>
    <row r="3" spans="1:30">
      <c r="A3" s="432"/>
      <c r="B3" s="435"/>
      <c r="C3" s="431"/>
      <c r="D3" s="435"/>
      <c r="E3" s="435"/>
      <c r="F3" s="435"/>
      <c r="G3" s="435"/>
      <c r="H3" s="435"/>
      <c r="I3" s="435"/>
      <c r="J3" s="435"/>
      <c r="K3" s="435"/>
      <c r="L3" s="435"/>
      <c r="M3" s="435"/>
      <c r="N3" s="435"/>
      <c r="O3" s="435"/>
      <c r="P3" s="452"/>
      <c r="S3" s="113"/>
    </row>
    <row r="4" spans="1:30">
      <c r="A4" s="439"/>
      <c r="B4" s="440"/>
      <c r="C4" s="431"/>
      <c r="D4" s="435"/>
      <c r="E4" s="435"/>
      <c r="F4" s="435"/>
      <c r="G4" s="435"/>
      <c r="H4" s="435"/>
      <c r="I4" s="431"/>
      <c r="J4" s="431"/>
      <c r="K4" s="435"/>
      <c r="L4" s="435"/>
      <c r="M4" s="435"/>
      <c r="N4" s="431"/>
      <c r="O4" s="431"/>
      <c r="P4" s="453"/>
      <c r="S4" s="94"/>
      <c r="T4" s="97"/>
      <c r="U4" s="97"/>
      <c r="V4" s="97"/>
      <c r="W4" s="97"/>
      <c r="X4" s="97"/>
      <c r="Y4" s="98"/>
      <c r="Z4" s="94"/>
      <c r="AA4" s="97"/>
      <c r="AB4" s="97"/>
      <c r="AC4" s="97"/>
      <c r="AD4" s="98"/>
    </row>
    <row r="5" spans="1:30">
      <c r="A5" s="432"/>
      <c r="B5" s="431"/>
      <c r="C5" s="431"/>
      <c r="D5" s="432"/>
      <c r="E5" s="432"/>
      <c r="F5" s="432"/>
      <c r="G5" s="432"/>
      <c r="H5" s="432"/>
      <c r="I5" s="446"/>
      <c r="J5" s="431"/>
      <c r="K5" s="432"/>
      <c r="L5" s="432"/>
      <c r="M5" s="432"/>
      <c r="N5" s="446"/>
      <c r="O5" s="431"/>
      <c r="P5" s="454"/>
      <c r="S5" s="94"/>
      <c r="T5" s="96"/>
      <c r="U5" s="96"/>
      <c r="V5" s="96"/>
      <c r="W5" s="96"/>
      <c r="X5" s="96"/>
      <c r="Y5" s="95"/>
      <c r="Z5" s="94"/>
      <c r="AA5" s="96"/>
      <c r="AB5" s="96"/>
      <c r="AC5" s="96"/>
      <c r="AD5" s="95"/>
    </row>
    <row r="6" spans="1:30">
      <c r="A6" s="432"/>
      <c r="B6" s="431"/>
      <c r="C6" s="428"/>
      <c r="D6" s="429"/>
      <c r="E6" s="429"/>
      <c r="F6" s="429"/>
      <c r="G6" s="429"/>
      <c r="H6" s="429"/>
      <c r="I6" s="428"/>
      <c r="J6" s="428"/>
      <c r="K6" s="429"/>
      <c r="L6" s="429"/>
      <c r="M6" s="429"/>
      <c r="N6" s="428"/>
      <c r="O6" s="428"/>
      <c r="P6" s="430"/>
      <c r="Q6" s="252"/>
      <c r="R6" s="252"/>
      <c r="S6" s="271"/>
      <c r="T6" s="113"/>
      <c r="Y6" s="275"/>
      <c r="AD6" s="275"/>
    </row>
    <row r="7" spans="1:30">
      <c r="A7" s="439"/>
      <c r="B7" s="457"/>
      <c r="C7" s="444"/>
      <c r="D7" s="445"/>
      <c r="E7" s="445"/>
      <c r="F7" s="445"/>
      <c r="G7" s="445"/>
      <c r="H7" s="445"/>
      <c r="I7" s="444"/>
      <c r="J7" s="444"/>
      <c r="K7" s="445"/>
      <c r="L7" s="445"/>
      <c r="M7" s="445"/>
      <c r="N7" s="444"/>
      <c r="O7" s="444"/>
      <c r="P7" s="489"/>
      <c r="Q7" s="252"/>
      <c r="R7" s="252"/>
      <c r="S7" s="272"/>
      <c r="T7" s="272"/>
      <c r="U7" s="272"/>
      <c r="V7" s="272"/>
      <c r="W7" s="272"/>
      <c r="X7" s="272"/>
      <c r="Y7" s="276"/>
      <c r="Z7" s="272"/>
      <c r="AA7" s="272"/>
      <c r="AB7" s="272"/>
      <c r="AC7" s="272"/>
      <c r="AD7" s="276"/>
    </row>
    <row r="8" spans="1:30">
      <c r="A8" s="439"/>
      <c r="B8" s="457"/>
      <c r="C8" s="444"/>
      <c r="D8" s="445"/>
      <c r="E8" s="445"/>
      <c r="F8" s="445"/>
      <c r="G8" s="445"/>
      <c r="H8" s="445"/>
      <c r="I8" s="444"/>
      <c r="J8" s="444"/>
      <c r="K8" s="445"/>
      <c r="L8" s="445"/>
      <c r="M8" s="445"/>
      <c r="N8" s="444"/>
      <c r="O8" s="444"/>
      <c r="P8" s="489"/>
      <c r="Q8" s="252"/>
      <c r="R8" s="252"/>
      <c r="S8" s="113"/>
      <c r="T8" s="113"/>
      <c r="Y8" s="275"/>
      <c r="AD8" s="275"/>
    </row>
    <row r="9" spans="1:30">
      <c r="A9" s="439"/>
      <c r="B9" s="457"/>
      <c r="C9" s="444"/>
      <c r="D9" s="445"/>
      <c r="E9" s="445"/>
      <c r="F9" s="445"/>
      <c r="G9" s="445"/>
      <c r="H9" s="445"/>
      <c r="I9" s="444"/>
      <c r="J9" s="444"/>
      <c r="K9" s="445"/>
      <c r="L9" s="445"/>
      <c r="M9" s="445"/>
      <c r="N9" s="444"/>
      <c r="O9" s="444"/>
      <c r="P9" s="489"/>
      <c r="Q9" s="252"/>
      <c r="R9" s="252"/>
      <c r="S9" s="272"/>
      <c r="T9" s="272"/>
      <c r="U9" s="272"/>
      <c r="V9" s="272"/>
      <c r="W9" s="272"/>
      <c r="X9" s="272"/>
      <c r="Y9" s="276"/>
      <c r="Z9" s="272"/>
      <c r="AA9" s="272"/>
      <c r="AB9" s="272"/>
      <c r="AC9" s="272"/>
      <c r="AD9" s="276"/>
    </row>
    <row r="10" spans="1:30">
      <c r="A10" s="439"/>
      <c r="B10" s="457"/>
      <c r="C10" s="444"/>
      <c r="D10" s="445"/>
      <c r="E10" s="445"/>
      <c r="F10" s="445"/>
      <c r="G10" s="445"/>
      <c r="H10" s="445"/>
      <c r="I10" s="444"/>
      <c r="J10" s="444"/>
      <c r="K10" s="445"/>
      <c r="L10" s="445"/>
      <c r="M10" s="445"/>
      <c r="N10" s="444"/>
      <c r="O10" s="444"/>
      <c r="P10" s="489"/>
      <c r="Q10" s="252"/>
      <c r="R10" s="252"/>
      <c r="S10" s="113"/>
      <c r="T10" s="113"/>
      <c r="Y10" s="275"/>
      <c r="AD10" s="275"/>
    </row>
    <row r="11" spans="1:30">
      <c r="A11" s="439"/>
      <c r="B11" s="457"/>
      <c r="C11" s="444"/>
      <c r="D11" s="445"/>
      <c r="E11" s="445"/>
      <c r="F11" s="445"/>
      <c r="G11" s="445"/>
      <c r="H11" s="445"/>
      <c r="I11" s="444"/>
      <c r="J11" s="444"/>
      <c r="K11" s="445"/>
      <c r="L11" s="445"/>
      <c r="M11" s="445"/>
      <c r="N11" s="444"/>
      <c r="O11" s="444"/>
      <c r="P11" s="489"/>
      <c r="Q11" s="252"/>
      <c r="R11" s="252"/>
      <c r="S11" s="272"/>
      <c r="T11" s="272"/>
      <c r="U11" s="272"/>
      <c r="V11" s="272"/>
      <c r="W11" s="272"/>
      <c r="X11" s="272"/>
      <c r="Y11" s="276"/>
      <c r="Z11" s="272"/>
      <c r="AA11" s="272"/>
      <c r="AB11" s="272"/>
      <c r="AC11" s="272"/>
      <c r="AD11" s="276"/>
    </row>
    <row r="12" spans="1:30">
      <c r="A12" s="439"/>
      <c r="B12" s="457"/>
      <c r="C12" s="444"/>
      <c r="D12" s="445"/>
      <c r="E12" s="445"/>
      <c r="F12" s="445"/>
      <c r="G12" s="445"/>
      <c r="H12" s="445"/>
      <c r="I12" s="444"/>
      <c r="J12" s="444"/>
      <c r="K12" s="445"/>
      <c r="L12" s="445"/>
      <c r="M12" s="445"/>
      <c r="N12" s="444"/>
      <c r="O12" s="444"/>
      <c r="P12" s="489"/>
      <c r="Q12" s="252"/>
      <c r="R12" s="252"/>
      <c r="S12" s="113"/>
      <c r="T12" s="113"/>
      <c r="Y12" s="275"/>
      <c r="AD12" s="275"/>
    </row>
    <row r="13" spans="1:30">
      <c r="A13" s="439"/>
      <c r="B13" s="457"/>
      <c r="C13" s="444"/>
      <c r="D13" s="445"/>
      <c r="E13" s="445"/>
      <c r="F13" s="445"/>
      <c r="G13" s="445"/>
      <c r="H13" s="445"/>
      <c r="I13" s="444"/>
      <c r="J13" s="444"/>
      <c r="K13" s="445"/>
      <c r="L13" s="445"/>
      <c r="M13" s="445"/>
      <c r="N13" s="444"/>
      <c r="O13" s="444"/>
      <c r="P13" s="489"/>
      <c r="Q13" s="252"/>
      <c r="R13" s="252"/>
      <c r="S13" s="272"/>
      <c r="T13" s="272"/>
      <c r="U13" s="272"/>
      <c r="V13" s="272"/>
      <c r="W13" s="272"/>
      <c r="X13" s="272"/>
      <c r="Y13" s="276"/>
      <c r="Z13" s="272"/>
      <c r="AA13" s="272"/>
      <c r="AB13" s="272"/>
      <c r="AC13" s="272"/>
      <c r="AD13" s="276"/>
    </row>
    <row r="14" spans="1:30">
      <c r="A14" s="439"/>
      <c r="B14" s="457"/>
      <c r="C14" s="444"/>
      <c r="D14" s="445"/>
      <c r="E14" s="445"/>
      <c r="F14" s="445"/>
      <c r="G14" s="445"/>
      <c r="H14" s="445"/>
      <c r="I14" s="444"/>
      <c r="J14" s="444"/>
      <c r="K14" s="445"/>
      <c r="L14" s="445"/>
      <c r="M14" s="445"/>
      <c r="N14" s="444"/>
      <c r="O14" s="444"/>
      <c r="P14" s="489"/>
      <c r="Q14" s="252"/>
      <c r="R14" s="252"/>
      <c r="S14" s="113"/>
      <c r="T14" s="113"/>
      <c r="Y14" s="275"/>
      <c r="AD14" s="275"/>
    </row>
    <row r="15" spans="1:30">
      <c r="A15" s="439"/>
      <c r="B15" s="457"/>
      <c r="C15" s="444"/>
      <c r="D15" s="445"/>
      <c r="E15" s="445"/>
      <c r="F15" s="445"/>
      <c r="G15" s="445"/>
      <c r="H15" s="445"/>
      <c r="I15" s="444"/>
      <c r="J15" s="444"/>
      <c r="K15" s="445"/>
      <c r="L15" s="445"/>
      <c r="M15" s="445"/>
      <c r="N15" s="444"/>
      <c r="O15" s="444"/>
      <c r="P15" s="489"/>
      <c r="Q15" s="252"/>
      <c r="R15" s="252"/>
      <c r="S15" s="272"/>
      <c r="T15" s="272"/>
      <c r="U15" s="272"/>
      <c r="V15" s="272"/>
      <c r="W15" s="272"/>
      <c r="X15" s="272"/>
      <c r="Y15" s="276"/>
      <c r="Z15" s="272"/>
      <c r="AA15" s="272"/>
      <c r="AB15" s="272"/>
      <c r="AC15" s="272"/>
      <c r="AD15" s="276"/>
    </row>
    <row r="16" spans="1:30">
      <c r="A16" s="439"/>
      <c r="B16" s="457"/>
      <c r="C16" s="444"/>
      <c r="D16" s="445"/>
      <c r="E16" s="445"/>
      <c r="F16" s="445"/>
      <c r="G16" s="445"/>
      <c r="H16" s="445"/>
      <c r="I16" s="444"/>
      <c r="J16" s="444"/>
      <c r="K16" s="445"/>
      <c r="L16" s="445"/>
      <c r="M16" s="445"/>
      <c r="N16" s="444"/>
      <c r="O16" s="444"/>
      <c r="P16" s="489"/>
      <c r="Q16" s="252"/>
      <c r="R16" s="252"/>
      <c r="S16" s="113"/>
      <c r="T16" s="113"/>
      <c r="Y16" s="275"/>
      <c r="AD16" s="275"/>
    </row>
    <row r="17" spans="1:30">
      <c r="A17" s="439"/>
      <c r="B17" s="457"/>
      <c r="C17" s="444"/>
      <c r="D17" s="445"/>
      <c r="E17" s="445"/>
      <c r="F17" s="445"/>
      <c r="G17" s="445"/>
      <c r="H17" s="445"/>
      <c r="I17" s="444"/>
      <c r="J17" s="444"/>
      <c r="K17" s="445"/>
      <c r="L17" s="445"/>
      <c r="M17" s="445"/>
      <c r="N17" s="444"/>
      <c r="O17" s="444"/>
      <c r="P17" s="489"/>
      <c r="Q17" s="252"/>
      <c r="R17" s="252"/>
      <c r="S17" s="272"/>
      <c r="T17" s="272"/>
      <c r="U17" s="272"/>
      <c r="V17" s="272"/>
      <c r="W17" s="272"/>
      <c r="X17" s="272"/>
      <c r="Y17" s="276"/>
      <c r="Z17" s="272"/>
      <c r="AA17" s="272"/>
      <c r="AB17" s="272"/>
      <c r="AC17" s="272"/>
      <c r="AD17" s="276"/>
    </row>
    <row r="18" spans="1:30">
      <c r="A18" s="439"/>
      <c r="B18" s="457"/>
      <c r="C18" s="444"/>
      <c r="D18" s="445"/>
      <c r="E18" s="445"/>
      <c r="F18" s="445"/>
      <c r="G18" s="445"/>
      <c r="H18" s="445"/>
      <c r="I18" s="444"/>
      <c r="J18" s="444"/>
      <c r="K18" s="445"/>
      <c r="L18" s="445"/>
      <c r="M18" s="445"/>
      <c r="N18" s="444"/>
      <c r="O18" s="444"/>
      <c r="P18" s="489"/>
      <c r="Q18" s="252"/>
      <c r="R18" s="252"/>
      <c r="S18" s="113"/>
      <c r="T18" s="113"/>
      <c r="Y18" s="275"/>
      <c r="AD18" s="275"/>
    </row>
    <row r="19" spans="1:30">
      <c r="A19" s="439"/>
      <c r="B19" s="457"/>
      <c r="C19" s="444"/>
      <c r="D19" s="445"/>
      <c r="E19" s="445"/>
      <c r="F19" s="445"/>
      <c r="G19" s="445"/>
      <c r="H19" s="445"/>
      <c r="I19" s="444"/>
      <c r="J19" s="444"/>
      <c r="K19" s="445"/>
      <c r="L19" s="445"/>
      <c r="M19" s="445"/>
      <c r="N19" s="444"/>
      <c r="O19" s="444"/>
      <c r="P19" s="489"/>
      <c r="Q19" s="252"/>
      <c r="R19" s="252"/>
      <c r="S19" s="272"/>
      <c r="T19" s="272"/>
      <c r="U19" s="272"/>
      <c r="V19" s="272"/>
      <c r="W19" s="272"/>
      <c r="X19" s="272"/>
      <c r="Y19" s="276"/>
      <c r="Z19" s="272"/>
      <c r="AA19" s="272"/>
      <c r="AB19" s="272"/>
      <c r="AC19" s="272"/>
      <c r="AD19" s="276"/>
    </row>
    <row r="20" spans="1:30">
      <c r="A20" s="439"/>
      <c r="B20" s="457"/>
      <c r="C20" s="444"/>
      <c r="D20" s="445"/>
      <c r="E20" s="445"/>
      <c r="F20" s="445"/>
      <c r="G20" s="445"/>
      <c r="H20" s="445"/>
      <c r="I20" s="444"/>
      <c r="J20" s="444"/>
      <c r="K20" s="445"/>
      <c r="L20" s="445"/>
      <c r="M20" s="445"/>
      <c r="N20" s="444"/>
      <c r="O20" s="444"/>
      <c r="P20" s="489"/>
      <c r="Q20" s="252"/>
      <c r="R20" s="252"/>
      <c r="S20" s="113"/>
      <c r="T20" s="113"/>
      <c r="Y20" s="275"/>
      <c r="AD20" s="275"/>
    </row>
    <row r="21" spans="1:30">
      <c r="A21" s="439"/>
      <c r="B21" s="457"/>
      <c r="C21" s="444"/>
      <c r="D21" s="445"/>
      <c r="E21" s="445"/>
      <c r="F21" s="445"/>
      <c r="G21" s="445"/>
      <c r="H21" s="445"/>
      <c r="I21" s="444"/>
      <c r="J21" s="444"/>
      <c r="K21" s="445"/>
      <c r="L21" s="445"/>
      <c r="M21" s="445"/>
      <c r="N21" s="444"/>
      <c r="O21" s="444"/>
      <c r="P21" s="489"/>
      <c r="Q21" s="252"/>
      <c r="R21" s="252"/>
      <c r="S21" s="272"/>
      <c r="T21" s="272"/>
      <c r="U21" s="272"/>
      <c r="V21" s="272"/>
      <c r="W21" s="272"/>
      <c r="X21" s="272"/>
      <c r="Y21" s="276"/>
      <c r="Z21" s="272"/>
      <c r="AA21" s="272"/>
      <c r="AB21" s="272"/>
      <c r="AC21" s="272"/>
      <c r="AD21" s="276"/>
    </row>
    <row r="22" spans="1:30">
      <c r="A22" s="439"/>
      <c r="B22" s="457"/>
      <c r="C22" s="444"/>
      <c r="D22" s="445"/>
      <c r="E22" s="445"/>
      <c r="F22" s="445"/>
      <c r="G22" s="445"/>
      <c r="H22" s="445"/>
      <c r="I22" s="444"/>
      <c r="J22" s="444"/>
      <c r="K22" s="445"/>
      <c r="L22" s="445"/>
      <c r="M22" s="445"/>
      <c r="N22" s="444"/>
      <c r="O22" s="444"/>
      <c r="P22" s="489"/>
      <c r="Q22" s="252"/>
      <c r="R22" s="252"/>
      <c r="S22" s="113"/>
      <c r="T22" s="113"/>
      <c r="Y22" s="275"/>
      <c r="AD22" s="275"/>
    </row>
    <row r="23" spans="1:30">
      <c r="A23" s="439"/>
      <c r="B23" s="457"/>
      <c r="C23" s="444"/>
      <c r="D23" s="445"/>
      <c r="E23" s="445"/>
      <c r="F23" s="445"/>
      <c r="G23" s="445"/>
      <c r="H23" s="445"/>
      <c r="I23" s="444"/>
      <c r="J23" s="444"/>
      <c r="K23" s="445"/>
      <c r="L23" s="445"/>
      <c r="M23" s="445"/>
      <c r="N23" s="444"/>
      <c r="O23" s="444"/>
      <c r="P23" s="489"/>
      <c r="Q23" s="252"/>
      <c r="R23" s="252"/>
      <c r="S23" s="272"/>
      <c r="T23" s="272"/>
      <c r="U23" s="272"/>
      <c r="V23" s="272"/>
      <c r="W23" s="272"/>
      <c r="X23" s="272"/>
      <c r="Y23" s="276"/>
      <c r="Z23" s="272"/>
      <c r="AA23" s="272"/>
      <c r="AB23" s="272"/>
      <c r="AC23" s="272"/>
      <c r="AD23" s="276"/>
    </row>
    <row r="24" spans="1:30">
      <c r="A24" s="439"/>
      <c r="B24" s="457"/>
      <c r="C24" s="444"/>
      <c r="D24" s="445"/>
      <c r="E24" s="445"/>
      <c r="F24" s="445"/>
      <c r="G24" s="445"/>
      <c r="H24" s="445"/>
      <c r="I24" s="444"/>
      <c r="J24" s="444"/>
      <c r="K24" s="445"/>
      <c r="L24" s="445"/>
      <c r="M24" s="445"/>
      <c r="N24" s="444"/>
      <c r="O24" s="444"/>
      <c r="P24" s="489"/>
      <c r="Q24" s="252"/>
      <c r="R24" s="252"/>
      <c r="S24" s="113"/>
      <c r="T24" s="113"/>
      <c r="Y24" s="275"/>
      <c r="AD24" s="275"/>
    </row>
    <row r="25" spans="1:30">
      <c r="A25" s="439"/>
      <c r="B25" s="457"/>
      <c r="C25" s="444"/>
      <c r="D25" s="445"/>
      <c r="E25" s="445"/>
      <c r="F25" s="445"/>
      <c r="G25" s="445"/>
      <c r="H25" s="445"/>
      <c r="I25" s="444"/>
      <c r="J25" s="444"/>
      <c r="K25" s="445"/>
      <c r="L25" s="445"/>
      <c r="M25" s="445"/>
      <c r="N25" s="444"/>
      <c r="O25" s="444"/>
      <c r="P25" s="489"/>
      <c r="Q25" s="252"/>
      <c r="R25" s="252"/>
      <c r="S25" s="272"/>
      <c r="T25" s="272"/>
      <c r="U25" s="272"/>
      <c r="V25" s="272"/>
      <c r="W25" s="272"/>
      <c r="X25" s="272"/>
      <c r="Y25" s="276"/>
      <c r="Z25" s="272"/>
      <c r="AA25" s="272"/>
      <c r="AB25" s="272"/>
      <c r="AC25" s="272"/>
      <c r="AD25" s="276"/>
    </row>
    <row r="26" spans="1:30">
      <c r="A26" s="439"/>
      <c r="B26" s="457"/>
      <c r="C26" s="444"/>
      <c r="D26" s="445"/>
      <c r="E26" s="445"/>
      <c r="F26" s="445"/>
      <c r="G26" s="445"/>
      <c r="H26" s="445"/>
      <c r="I26" s="444"/>
      <c r="J26" s="444"/>
      <c r="K26" s="445"/>
      <c r="L26" s="445"/>
      <c r="M26" s="445"/>
      <c r="N26" s="444"/>
      <c r="O26" s="444"/>
      <c r="P26" s="489"/>
      <c r="Q26" s="252"/>
      <c r="R26" s="252"/>
      <c r="S26" s="113"/>
      <c r="T26" s="113"/>
      <c r="Y26" s="275"/>
      <c r="AD26" s="275"/>
    </row>
    <row r="27" spans="1:30">
      <c r="A27" s="439"/>
      <c r="B27" s="457"/>
      <c r="C27" s="444"/>
      <c r="D27" s="445"/>
      <c r="E27" s="445"/>
      <c r="F27" s="445"/>
      <c r="G27" s="445"/>
      <c r="H27" s="445"/>
      <c r="I27" s="444"/>
      <c r="J27" s="444"/>
      <c r="K27" s="445"/>
      <c r="L27" s="445"/>
      <c r="M27" s="445"/>
      <c r="N27" s="444"/>
      <c r="O27" s="444"/>
      <c r="P27" s="489"/>
      <c r="Q27" s="252"/>
      <c r="R27" s="252"/>
      <c r="S27" s="272"/>
      <c r="T27" s="272"/>
      <c r="U27" s="272"/>
      <c r="V27" s="272"/>
      <c r="W27" s="272"/>
      <c r="X27" s="272"/>
      <c r="Y27" s="276"/>
      <c r="Z27" s="272"/>
      <c r="AA27" s="272"/>
      <c r="AB27" s="272"/>
      <c r="AC27" s="272"/>
      <c r="AD27" s="276"/>
    </row>
    <row r="28" spans="1:30">
      <c r="A28" s="439"/>
      <c r="B28" s="457"/>
      <c r="C28" s="444"/>
      <c r="D28" s="445"/>
      <c r="E28" s="445"/>
      <c r="F28" s="445"/>
      <c r="G28" s="445"/>
      <c r="H28" s="445"/>
      <c r="I28" s="444"/>
      <c r="J28" s="444"/>
      <c r="K28" s="445"/>
      <c r="L28" s="445"/>
      <c r="M28" s="445"/>
      <c r="N28" s="444"/>
      <c r="O28" s="444"/>
      <c r="P28" s="489"/>
      <c r="Q28" s="252"/>
      <c r="R28" s="252"/>
      <c r="S28" s="113"/>
      <c r="T28" s="113"/>
      <c r="Y28" s="275"/>
      <c r="AD28" s="275"/>
    </row>
    <row r="29" spans="1:30">
      <c r="A29" s="439"/>
      <c r="B29" s="457"/>
      <c r="C29" s="444"/>
      <c r="D29" s="445"/>
      <c r="E29" s="445"/>
      <c r="F29" s="445"/>
      <c r="G29" s="445"/>
      <c r="H29" s="445"/>
      <c r="I29" s="444"/>
      <c r="J29" s="444"/>
      <c r="K29" s="445"/>
      <c r="L29" s="445"/>
      <c r="M29" s="445"/>
      <c r="N29" s="444"/>
      <c r="O29" s="444"/>
      <c r="P29" s="489"/>
      <c r="Q29" s="252"/>
      <c r="R29" s="252"/>
      <c r="S29" s="272"/>
      <c r="T29" s="272"/>
      <c r="U29" s="272"/>
      <c r="V29" s="272"/>
      <c r="W29" s="272"/>
      <c r="X29" s="272"/>
      <c r="Y29" s="276"/>
      <c r="Z29" s="272"/>
      <c r="AA29" s="272"/>
      <c r="AB29" s="272"/>
      <c r="AC29" s="272"/>
      <c r="AD29" s="276"/>
    </row>
    <row r="30" spans="1:30">
      <c r="A30" s="439"/>
      <c r="B30" s="457"/>
      <c r="C30" s="444"/>
      <c r="D30" s="445"/>
      <c r="E30" s="445"/>
      <c r="F30" s="445"/>
      <c r="G30" s="445"/>
      <c r="H30" s="445"/>
      <c r="I30" s="444"/>
      <c r="J30" s="444"/>
      <c r="K30" s="445"/>
      <c r="L30" s="445"/>
      <c r="M30" s="445"/>
      <c r="N30" s="444"/>
      <c r="O30" s="444"/>
      <c r="P30" s="489"/>
      <c r="Q30" s="252"/>
      <c r="R30" s="252"/>
      <c r="S30" s="113"/>
      <c r="T30" s="113"/>
      <c r="Y30" s="275"/>
      <c r="AD30" s="275"/>
    </row>
    <row r="31" spans="1:30">
      <c r="A31" s="439"/>
      <c r="B31" s="457"/>
      <c r="C31" s="444"/>
      <c r="D31" s="445"/>
      <c r="E31" s="445"/>
      <c r="F31" s="445"/>
      <c r="G31" s="445"/>
      <c r="H31" s="445"/>
      <c r="I31" s="444"/>
      <c r="J31" s="444"/>
      <c r="K31" s="445"/>
      <c r="L31" s="445"/>
      <c r="M31" s="445"/>
      <c r="N31" s="444"/>
      <c r="O31" s="444"/>
      <c r="P31" s="489"/>
      <c r="Q31" s="252"/>
      <c r="R31" s="252"/>
      <c r="S31" s="272"/>
      <c r="T31" s="272"/>
      <c r="U31" s="272"/>
      <c r="V31" s="272"/>
      <c r="W31" s="272"/>
      <c r="X31" s="272"/>
      <c r="Y31" s="276"/>
      <c r="Z31" s="272"/>
      <c r="AA31" s="272"/>
      <c r="AB31" s="272"/>
      <c r="AC31" s="272"/>
      <c r="AD31" s="276"/>
    </row>
    <row r="32" spans="1:30">
      <c r="A32" s="439"/>
      <c r="B32" s="457"/>
      <c r="C32" s="444"/>
      <c r="D32" s="445"/>
      <c r="E32" s="445"/>
      <c r="F32" s="445"/>
      <c r="G32" s="445"/>
      <c r="H32" s="445"/>
      <c r="I32" s="444"/>
      <c r="J32" s="444"/>
      <c r="K32" s="445"/>
      <c r="L32" s="445"/>
      <c r="M32" s="445"/>
      <c r="N32" s="444"/>
      <c r="O32" s="444"/>
      <c r="P32" s="489"/>
      <c r="Q32" s="252"/>
      <c r="R32" s="252"/>
      <c r="S32" s="113"/>
      <c r="T32" s="113"/>
      <c r="Y32" s="275"/>
      <c r="AD32" s="275"/>
    </row>
    <row r="33" spans="1:30">
      <c r="A33" s="439"/>
      <c r="B33" s="457"/>
      <c r="C33" s="444"/>
      <c r="D33" s="445"/>
      <c r="E33" s="445"/>
      <c r="F33" s="445"/>
      <c r="G33" s="445"/>
      <c r="H33" s="445"/>
      <c r="I33" s="444"/>
      <c r="J33" s="444"/>
      <c r="K33" s="445"/>
      <c r="L33" s="445"/>
      <c r="M33" s="445"/>
      <c r="N33" s="444"/>
      <c r="O33" s="444"/>
      <c r="P33" s="489"/>
      <c r="Q33" s="252"/>
      <c r="R33" s="252"/>
      <c r="S33" s="272"/>
      <c r="T33" s="272"/>
      <c r="U33" s="272"/>
      <c r="V33" s="272"/>
      <c r="W33" s="272"/>
      <c r="X33" s="272"/>
      <c r="Y33" s="276"/>
      <c r="Z33" s="272"/>
      <c r="AA33" s="272"/>
      <c r="AB33" s="272"/>
      <c r="AC33" s="272"/>
      <c r="AD33" s="276"/>
    </row>
    <row r="34" spans="1:30">
      <c r="A34" s="439"/>
      <c r="B34" s="457"/>
      <c r="C34" s="444"/>
      <c r="D34" s="445"/>
      <c r="E34" s="445"/>
      <c r="F34" s="445"/>
      <c r="G34" s="445"/>
      <c r="H34" s="445"/>
      <c r="I34" s="444"/>
      <c r="J34" s="444"/>
      <c r="K34" s="445"/>
      <c r="L34" s="445"/>
      <c r="M34" s="445"/>
      <c r="N34" s="444"/>
      <c r="O34" s="444"/>
      <c r="P34" s="489"/>
      <c r="Q34" s="252"/>
      <c r="R34" s="252"/>
      <c r="S34" s="113"/>
      <c r="T34" s="113"/>
      <c r="Y34" s="275"/>
      <c r="AD34" s="275"/>
    </row>
    <row r="35" spans="1:30">
      <c r="A35" s="439"/>
      <c r="B35" s="457"/>
      <c r="C35" s="444"/>
      <c r="D35" s="445"/>
      <c r="E35" s="445"/>
      <c r="F35" s="445"/>
      <c r="G35" s="445"/>
      <c r="H35" s="445"/>
      <c r="I35" s="444"/>
      <c r="J35" s="444"/>
      <c r="K35" s="445"/>
      <c r="L35" s="445"/>
      <c r="M35" s="445"/>
      <c r="N35" s="444"/>
      <c r="O35" s="444"/>
      <c r="P35" s="489"/>
      <c r="Q35" s="252"/>
      <c r="R35" s="252"/>
      <c r="S35" s="272"/>
      <c r="T35" s="272"/>
      <c r="U35" s="272"/>
      <c r="V35" s="272"/>
      <c r="W35" s="272"/>
      <c r="X35" s="272"/>
      <c r="Y35" s="276"/>
      <c r="Z35" s="272"/>
      <c r="AA35" s="272"/>
      <c r="AB35" s="272"/>
      <c r="AC35" s="272"/>
      <c r="AD35" s="276"/>
    </row>
    <row r="36" spans="1:30">
      <c r="A36" s="439"/>
      <c r="B36" s="457"/>
      <c r="C36" s="444"/>
      <c r="D36" s="445"/>
      <c r="E36" s="445"/>
      <c r="F36" s="445"/>
      <c r="G36" s="445"/>
      <c r="H36" s="445"/>
      <c r="I36" s="444"/>
      <c r="J36" s="444"/>
      <c r="K36" s="445"/>
      <c r="L36" s="445"/>
      <c r="M36" s="445"/>
      <c r="N36" s="444"/>
      <c r="O36" s="444"/>
      <c r="P36" s="489"/>
      <c r="Q36" s="252"/>
      <c r="R36" s="252"/>
      <c r="S36" s="113"/>
      <c r="T36" s="113"/>
      <c r="Y36" s="275"/>
      <c r="AD36" s="275"/>
    </row>
    <row r="37" spans="1:30" ht="13.5" thickBot="1">
      <c r="A37" s="439"/>
      <c r="B37" s="457"/>
      <c r="C37" s="444"/>
      <c r="D37" s="445"/>
      <c r="E37" s="445"/>
      <c r="F37" s="445"/>
      <c r="G37" s="445"/>
      <c r="H37" s="445"/>
      <c r="I37" s="444"/>
      <c r="J37" s="444"/>
      <c r="K37" s="445"/>
      <c r="L37" s="445"/>
      <c r="M37" s="445"/>
      <c r="N37" s="444"/>
      <c r="O37" s="444"/>
      <c r="P37" s="489"/>
      <c r="Q37" s="252"/>
      <c r="R37" s="252"/>
      <c r="S37" s="273"/>
      <c r="T37" s="273"/>
      <c r="U37" s="273"/>
      <c r="V37" s="273"/>
      <c r="W37" s="273"/>
      <c r="X37" s="273"/>
      <c r="Y37" s="277"/>
      <c r="Z37" s="273"/>
      <c r="AA37" s="273"/>
      <c r="AB37" s="273"/>
      <c r="AC37" s="273"/>
      <c r="AD37" s="277"/>
    </row>
    <row r="38" spans="1:30">
      <c r="A38" s="432"/>
      <c r="B38" s="431"/>
      <c r="C38" s="428"/>
      <c r="D38" s="429"/>
      <c r="E38" s="429"/>
      <c r="F38" s="429"/>
      <c r="G38" s="429"/>
      <c r="H38" s="429"/>
      <c r="I38" s="428"/>
      <c r="J38" s="428"/>
      <c r="K38" s="429"/>
      <c r="L38" s="429"/>
      <c r="M38" s="429"/>
      <c r="N38" s="428"/>
      <c r="O38" s="428"/>
      <c r="P38" s="430"/>
      <c r="Q38" s="252"/>
      <c r="R38" s="252"/>
      <c r="S38" s="271"/>
      <c r="T38" s="113"/>
      <c r="Y38" s="275"/>
      <c r="AD38" s="275"/>
    </row>
    <row r="39" spans="1:30">
      <c r="A39" s="439"/>
      <c r="B39" s="457"/>
      <c r="C39" s="444"/>
      <c r="D39" s="445"/>
      <c r="E39" s="445"/>
      <c r="F39" s="445"/>
      <c r="G39" s="445"/>
      <c r="H39" s="445"/>
      <c r="I39" s="444"/>
      <c r="J39" s="444"/>
      <c r="K39" s="445"/>
      <c r="L39" s="445"/>
      <c r="M39" s="445"/>
      <c r="N39" s="444"/>
      <c r="O39" s="444"/>
      <c r="P39" s="489"/>
      <c r="Q39" s="252"/>
      <c r="R39" s="252"/>
      <c r="S39" s="272"/>
      <c r="T39" s="272"/>
      <c r="U39" s="272"/>
      <c r="V39" s="272"/>
      <c r="W39" s="272"/>
      <c r="X39" s="272"/>
      <c r="Y39" s="276"/>
      <c r="Z39" s="272"/>
      <c r="AA39" s="272"/>
      <c r="AB39" s="272"/>
      <c r="AC39" s="272"/>
      <c r="AD39" s="276"/>
    </row>
    <row r="40" spans="1:30">
      <c r="A40" s="439"/>
      <c r="B40" s="457"/>
      <c r="C40" s="444"/>
      <c r="D40" s="445"/>
      <c r="E40" s="445"/>
      <c r="F40" s="445"/>
      <c r="G40" s="445"/>
      <c r="H40" s="445"/>
      <c r="I40" s="444"/>
      <c r="J40" s="444"/>
      <c r="K40" s="445"/>
      <c r="L40" s="445"/>
      <c r="M40" s="445"/>
      <c r="N40" s="444"/>
      <c r="O40" s="444"/>
      <c r="P40" s="489"/>
      <c r="Q40" s="252"/>
      <c r="R40" s="252"/>
      <c r="S40" s="113"/>
      <c r="T40" s="113"/>
      <c r="Y40" s="275"/>
      <c r="AD40" s="275"/>
    </row>
    <row r="41" spans="1:30">
      <c r="A41" s="439"/>
      <c r="B41" s="457"/>
      <c r="C41" s="444"/>
      <c r="D41" s="445"/>
      <c r="E41" s="445"/>
      <c r="F41" s="445"/>
      <c r="G41" s="445"/>
      <c r="H41" s="445"/>
      <c r="I41" s="444"/>
      <c r="J41" s="444"/>
      <c r="K41" s="445"/>
      <c r="L41" s="445"/>
      <c r="M41" s="445"/>
      <c r="N41" s="444"/>
      <c r="O41" s="444"/>
      <c r="P41" s="489"/>
      <c r="Q41" s="252"/>
      <c r="R41" s="252"/>
      <c r="S41" s="272"/>
      <c r="T41" s="272"/>
      <c r="U41" s="272"/>
      <c r="V41" s="805"/>
      <c r="W41" s="272"/>
      <c r="X41" s="272"/>
      <c r="Y41" s="276"/>
      <c r="Z41" s="272"/>
      <c r="AA41" s="272"/>
      <c r="AB41" s="272"/>
      <c r="AC41" s="272"/>
      <c r="AD41" s="276"/>
    </row>
    <row r="42" spans="1:30">
      <c r="A42" s="439"/>
      <c r="B42" s="457"/>
      <c r="C42" s="444"/>
      <c r="D42" s="445"/>
      <c r="E42" s="445"/>
      <c r="F42" s="445"/>
      <c r="G42" s="445"/>
      <c r="H42" s="445"/>
      <c r="I42" s="444"/>
      <c r="J42" s="444"/>
      <c r="K42" s="445"/>
      <c r="L42" s="445"/>
      <c r="M42" s="445"/>
      <c r="N42" s="444"/>
      <c r="O42" s="444"/>
      <c r="P42" s="489"/>
      <c r="Q42" s="252"/>
      <c r="R42" s="252"/>
      <c r="S42" s="113"/>
      <c r="T42" s="113"/>
      <c r="Y42" s="275"/>
      <c r="AD42" s="275"/>
    </row>
    <row r="43" spans="1:30">
      <c r="A43" s="439"/>
      <c r="B43" s="457"/>
      <c r="C43" s="444"/>
      <c r="D43" s="445"/>
      <c r="E43" s="445"/>
      <c r="F43" s="445"/>
      <c r="G43" s="445"/>
      <c r="H43" s="445"/>
      <c r="I43" s="444"/>
      <c r="J43" s="444"/>
      <c r="K43" s="445"/>
      <c r="L43" s="445"/>
      <c r="M43" s="445"/>
      <c r="N43" s="444"/>
      <c r="O43" s="444"/>
      <c r="P43" s="489"/>
      <c r="Q43" s="252"/>
      <c r="R43" s="252"/>
      <c r="S43" s="272"/>
      <c r="T43" s="272"/>
      <c r="U43" s="272"/>
      <c r="V43" s="272"/>
      <c r="W43" s="272"/>
      <c r="X43" s="272"/>
      <c r="Y43" s="276"/>
      <c r="Z43" s="272"/>
      <c r="AA43" s="272"/>
      <c r="AB43" s="272"/>
      <c r="AC43" s="272"/>
      <c r="AD43" s="276"/>
    </row>
    <row r="44" spans="1:30">
      <c r="A44" s="439"/>
      <c r="B44" s="457"/>
      <c r="C44" s="444"/>
      <c r="D44" s="445"/>
      <c r="E44" s="445"/>
      <c r="F44" s="445"/>
      <c r="G44" s="445"/>
      <c r="H44" s="445"/>
      <c r="I44" s="444"/>
      <c r="J44" s="444"/>
      <c r="K44" s="445"/>
      <c r="L44" s="445"/>
      <c r="M44" s="445"/>
      <c r="N44" s="444"/>
      <c r="O44" s="444"/>
      <c r="P44" s="489"/>
      <c r="Q44" s="252"/>
      <c r="R44" s="252"/>
      <c r="S44" s="113"/>
      <c r="T44" s="113"/>
      <c r="Y44" s="275"/>
      <c r="AD44" s="275"/>
    </row>
    <row r="45" spans="1:30">
      <c r="A45" s="439"/>
      <c r="B45" s="457"/>
      <c r="C45" s="444"/>
      <c r="D45" s="445"/>
      <c r="E45" s="445"/>
      <c r="F45" s="445"/>
      <c r="G45" s="445"/>
      <c r="H45" s="445"/>
      <c r="I45" s="444"/>
      <c r="J45" s="444"/>
      <c r="K45" s="445"/>
      <c r="L45" s="445"/>
      <c r="M45" s="445"/>
      <c r="N45" s="444"/>
      <c r="O45" s="444"/>
      <c r="P45" s="489"/>
      <c r="Q45" s="252"/>
      <c r="R45" s="252"/>
      <c r="S45" s="272"/>
      <c r="T45" s="272"/>
      <c r="U45" s="272"/>
      <c r="V45" s="272"/>
      <c r="W45" s="272"/>
      <c r="X45" s="272"/>
      <c r="Y45" s="276"/>
      <c r="Z45" s="272"/>
      <c r="AA45" s="272"/>
      <c r="AB45" s="272"/>
      <c r="AC45" s="272"/>
      <c r="AD45" s="276"/>
    </row>
    <row r="46" spans="1:30">
      <c r="A46" s="439"/>
      <c r="B46" s="457"/>
      <c r="C46" s="444"/>
      <c r="D46" s="445"/>
      <c r="E46" s="445"/>
      <c r="F46" s="445"/>
      <c r="G46" s="445"/>
      <c r="H46" s="445"/>
      <c r="I46" s="444"/>
      <c r="J46" s="444"/>
      <c r="K46" s="445"/>
      <c r="L46" s="445"/>
      <c r="M46" s="445"/>
      <c r="N46" s="444"/>
      <c r="O46" s="444"/>
      <c r="P46" s="489"/>
      <c r="Q46" s="252"/>
      <c r="R46" s="252"/>
      <c r="S46" s="113"/>
      <c r="T46" s="113"/>
      <c r="Y46" s="275"/>
      <c r="AD46" s="275"/>
    </row>
    <row r="47" spans="1:30">
      <c r="A47" s="439"/>
      <c r="B47" s="457"/>
      <c r="C47" s="444"/>
      <c r="D47" s="445"/>
      <c r="E47" s="445"/>
      <c r="F47" s="445"/>
      <c r="G47" s="445"/>
      <c r="H47" s="445"/>
      <c r="I47" s="444"/>
      <c r="J47" s="444"/>
      <c r="K47" s="445"/>
      <c r="L47" s="445"/>
      <c r="M47" s="445"/>
      <c r="N47" s="444"/>
      <c r="O47" s="444"/>
      <c r="P47" s="489"/>
      <c r="Q47" s="252"/>
      <c r="R47" s="252"/>
      <c r="S47" s="272"/>
      <c r="T47" s="272"/>
      <c r="U47" s="272"/>
      <c r="V47" s="272"/>
      <c r="W47" s="272"/>
      <c r="X47" s="272"/>
      <c r="Y47" s="276"/>
      <c r="Z47" s="272"/>
      <c r="AA47" s="272"/>
      <c r="AB47" s="272"/>
      <c r="AC47" s="272"/>
      <c r="AD47" s="276"/>
    </row>
    <row r="48" spans="1:30">
      <c r="A48" s="439"/>
      <c r="B48" s="457"/>
      <c r="C48" s="444"/>
      <c r="D48" s="445"/>
      <c r="E48" s="445"/>
      <c r="F48" s="445"/>
      <c r="G48" s="445"/>
      <c r="H48" s="445"/>
      <c r="I48" s="444"/>
      <c r="J48" s="444"/>
      <c r="K48" s="445"/>
      <c r="L48" s="445"/>
      <c r="M48" s="445"/>
      <c r="N48" s="444"/>
      <c r="O48" s="444"/>
      <c r="P48" s="489"/>
      <c r="Q48" s="252"/>
      <c r="R48" s="252"/>
      <c r="S48" s="113"/>
      <c r="T48" s="113"/>
      <c r="Y48" s="275"/>
      <c r="AD48" s="275"/>
    </row>
    <row r="49" spans="1:31">
      <c r="A49" s="439"/>
      <c r="B49" s="457"/>
      <c r="C49" s="444"/>
      <c r="D49" s="445"/>
      <c r="E49" s="445"/>
      <c r="F49" s="445"/>
      <c r="G49" s="445"/>
      <c r="H49" s="445"/>
      <c r="I49" s="444"/>
      <c r="J49" s="444"/>
      <c r="K49" s="445"/>
      <c r="L49" s="445"/>
      <c r="M49" s="445"/>
      <c r="N49" s="444"/>
      <c r="O49" s="444"/>
      <c r="P49" s="489"/>
      <c r="Q49" s="252"/>
      <c r="R49" s="252"/>
      <c r="S49" s="272"/>
      <c r="T49" s="272"/>
      <c r="U49" s="272"/>
      <c r="V49" s="272"/>
      <c r="W49" s="272"/>
      <c r="X49" s="272"/>
      <c r="Y49" s="276"/>
      <c r="Z49" s="272"/>
      <c r="AA49" s="272"/>
      <c r="AB49" s="805"/>
      <c r="AC49" s="272"/>
      <c r="AD49" s="276"/>
    </row>
    <row r="50" spans="1:31">
      <c r="A50" s="439"/>
      <c r="B50" s="457"/>
      <c r="C50" s="444"/>
      <c r="D50" s="445"/>
      <c r="E50" s="445"/>
      <c r="F50" s="445"/>
      <c r="G50" s="445"/>
      <c r="H50" s="445"/>
      <c r="I50" s="444"/>
      <c r="J50" s="444"/>
      <c r="K50" s="445"/>
      <c r="L50" s="445"/>
      <c r="M50" s="445"/>
      <c r="N50" s="444"/>
      <c r="O50" s="444"/>
      <c r="P50" s="489"/>
      <c r="Q50" s="252"/>
      <c r="R50" s="252"/>
      <c r="S50" s="113"/>
      <c r="T50" s="113"/>
      <c r="Y50" s="275"/>
      <c r="AD50" s="275"/>
    </row>
    <row r="51" spans="1:31">
      <c r="A51" s="439"/>
      <c r="B51" s="457"/>
      <c r="C51" s="444"/>
      <c r="D51" s="445"/>
      <c r="E51" s="445"/>
      <c r="F51" s="445"/>
      <c r="G51" s="445"/>
      <c r="H51" s="445"/>
      <c r="I51" s="444"/>
      <c r="J51" s="444"/>
      <c r="K51" s="445"/>
      <c r="L51" s="445"/>
      <c r="M51" s="445"/>
      <c r="N51" s="444"/>
      <c r="O51" s="444"/>
      <c r="P51" s="489"/>
      <c r="Q51" s="252"/>
      <c r="R51" s="252"/>
      <c r="S51" s="272"/>
      <c r="T51" s="272"/>
      <c r="U51" s="272"/>
      <c r="V51" s="272"/>
      <c r="W51" s="272"/>
      <c r="X51" s="272"/>
      <c r="Y51" s="276"/>
      <c r="Z51" s="272"/>
      <c r="AA51" s="272"/>
      <c r="AB51" s="272"/>
      <c r="AC51" s="272"/>
      <c r="AD51" s="276"/>
      <c r="AE51" s="274"/>
    </row>
    <row r="52" spans="1:31">
      <c r="A52" s="439"/>
      <c r="B52" s="457"/>
      <c r="C52" s="444"/>
      <c r="D52" s="445"/>
      <c r="E52" s="445"/>
      <c r="F52" s="445"/>
      <c r="G52" s="445"/>
      <c r="H52" s="445"/>
      <c r="I52" s="444"/>
      <c r="J52" s="444"/>
      <c r="K52" s="445"/>
      <c r="L52" s="445"/>
      <c r="M52" s="445"/>
      <c r="N52" s="444"/>
      <c r="O52" s="444"/>
      <c r="P52" s="489"/>
      <c r="Q52" s="252"/>
      <c r="R52" s="252"/>
      <c r="S52" s="113"/>
      <c r="T52" s="113"/>
      <c r="Y52" s="275"/>
      <c r="AD52" s="275"/>
      <c r="AE52" s="274"/>
    </row>
    <row r="53" spans="1:31">
      <c r="A53" s="439"/>
      <c r="B53" s="457"/>
      <c r="C53" s="444"/>
      <c r="D53" s="445"/>
      <c r="E53" s="445"/>
      <c r="F53" s="445"/>
      <c r="G53" s="445"/>
      <c r="H53" s="445"/>
      <c r="I53" s="444"/>
      <c r="J53" s="444"/>
      <c r="K53" s="445"/>
      <c r="L53" s="445"/>
      <c r="M53" s="445"/>
      <c r="N53" s="444"/>
      <c r="O53" s="444"/>
      <c r="P53" s="489"/>
      <c r="Q53" s="252"/>
      <c r="R53" s="252"/>
      <c r="S53" s="272"/>
      <c r="T53" s="272"/>
      <c r="U53" s="272"/>
      <c r="V53" s="272"/>
      <c r="W53" s="272"/>
      <c r="X53" s="272"/>
      <c r="Y53" s="276"/>
      <c r="Z53" s="272"/>
      <c r="AA53" s="272"/>
      <c r="AB53" s="272"/>
      <c r="AC53" s="272"/>
      <c r="AD53" s="276"/>
      <c r="AE53" s="274"/>
    </row>
    <row r="54" spans="1:31">
      <c r="A54" s="439"/>
      <c r="B54" s="457"/>
      <c r="C54" s="444"/>
      <c r="D54" s="445"/>
      <c r="E54" s="445"/>
      <c r="F54" s="445"/>
      <c r="G54" s="445"/>
      <c r="H54" s="445"/>
      <c r="I54" s="444"/>
      <c r="J54" s="444"/>
      <c r="K54" s="445"/>
      <c r="L54" s="445"/>
      <c r="M54" s="445"/>
      <c r="N54" s="444"/>
      <c r="O54" s="444"/>
      <c r="P54" s="489"/>
      <c r="Q54" s="252"/>
      <c r="R54" s="252"/>
      <c r="S54" s="113"/>
      <c r="T54" s="113"/>
      <c r="Y54" s="275"/>
      <c r="AD54" s="275"/>
    </row>
    <row r="55" spans="1:31">
      <c r="A55" s="439"/>
      <c r="B55" s="457"/>
      <c r="C55" s="444"/>
      <c r="D55" s="445"/>
      <c r="E55" s="445"/>
      <c r="F55" s="445"/>
      <c r="G55" s="445"/>
      <c r="H55" s="445"/>
      <c r="I55" s="444"/>
      <c r="J55" s="444"/>
      <c r="K55" s="445"/>
      <c r="L55" s="445"/>
      <c r="M55" s="445"/>
      <c r="N55" s="444"/>
      <c r="O55" s="444"/>
      <c r="P55" s="489"/>
      <c r="Q55" s="252"/>
      <c r="R55" s="252"/>
      <c r="S55" s="272"/>
      <c r="T55" s="272"/>
      <c r="U55" s="272"/>
      <c r="V55" s="272"/>
      <c r="W55" s="272"/>
      <c r="X55" s="272"/>
      <c r="Y55" s="276"/>
      <c r="Z55" s="272"/>
      <c r="AA55" s="272"/>
      <c r="AB55" s="272"/>
      <c r="AC55" s="272"/>
      <c r="AD55" s="276"/>
    </row>
    <row r="56" spans="1:31">
      <c r="A56" s="439"/>
      <c r="B56" s="457"/>
      <c r="C56" s="444"/>
      <c r="D56" s="445"/>
      <c r="E56" s="445"/>
      <c r="F56" s="445"/>
      <c r="G56" s="445"/>
      <c r="H56" s="445"/>
      <c r="I56" s="444"/>
      <c r="J56" s="444"/>
      <c r="K56" s="445"/>
      <c r="L56" s="445"/>
      <c r="M56" s="445"/>
      <c r="N56" s="444"/>
      <c r="O56" s="444"/>
      <c r="P56" s="489"/>
      <c r="Q56" s="252"/>
      <c r="R56" s="252"/>
      <c r="S56" s="113"/>
      <c r="T56" s="113"/>
      <c r="Y56" s="275"/>
      <c r="AD56" s="275"/>
    </row>
    <row r="57" spans="1:31">
      <c r="A57" s="439"/>
      <c r="B57" s="457"/>
      <c r="C57" s="444"/>
      <c r="D57" s="445"/>
      <c r="E57" s="445"/>
      <c r="F57" s="445"/>
      <c r="G57" s="445"/>
      <c r="H57" s="445"/>
      <c r="I57" s="444"/>
      <c r="J57" s="444"/>
      <c r="K57" s="445"/>
      <c r="L57" s="445"/>
      <c r="M57" s="445"/>
      <c r="N57" s="444"/>
      <c r="O57" s="444"/>
      <c r="P57" s="489"/>
      <c r="Q57" s="252"/>
      <c r="R57" s="252"/>
      <c r="S57" s="272"/>
      <c r="T57" s="272"/>
      <c r="U57" s="272"/>
      <c r="V57" s="399"/>
      <c r="W57" s="272"/>
      <c r="X57" s="805"/>
      <c r="Y57" s="276"/>
      <c r="Z57" s="272"/>
      <c r="AA57" s="272"/>
      <c r="AB57" s="272"/>
      <c r="AC57" s="272"/>
      <c r="AD57" s="276"/>
    </row>
    <row r="58" spans="1:31">
      <c r="A58" s="439"/>
      <c r="B58" s="457"/>
      <c r="C58" s="444"/>
      <c r="D58" s="445"/>
      <c r="E58" s="445"/>
      <c r="F58" s="445"/>
      <c r="G58" s="445"/>
      <c r="H58" s="445"/>
      <c r="I58" s="444"/>
      <c r="J58" s="444"/>
      <c r="K58" s="445"/>
      <c r="L58" s="445"/>
      <c r="M58" s="445"/>
      <c r="N58" s="444"/>
      <c r="O58" s="444"/>
      <c r="P58" s="489"/>
      <c r="Q58" s="252"/>
      <c r="R58" s="252"/>
      <c r="S58" s="113"/>
      <c r="T58" s="113"/>
      <c r="Y58" s="275"/>
      <c r="AD58" s="275"/>
    </row>
    <row r="59" spans="1:31">
      <c r="A59" s="439"/>
      <c r="B59" s="457"/>
      <c r="C59" s="444"/>
      <c r="D59" s="445"/>
      <c r="E59" s="445"/>
      <c r="F59" s="445"/>
      <c r="G59" s="445"/>
      <c r="H59" s="445"/>
      <c r="I59" s="444"/>
      <c r="J59" s="444"/>
      <c r="K59" s="445"/>
      <c r="L59" s="445"/>
      <c r="M59" s="445"/>
      <c r="N59" s="444"/>
      <c r="O59" s="444"/>
      <c r="P59" s="489"/>
      <c r="Q59" s="252"/>
      <c r="R59" s="252"/>
      <c r="S59" s="272"/>
      <c r="T59" s="272"/>
      <c r="U59" s="272"/>
      <c r="V59" s="272"/>
      <c r="W59" s="272"/>
      <c r="X59" s="272"/>
      <c r="Y59" s="276"/>
      <c r="Z59" s="272"/>
      <c r="AA59" s="272"/>
      <c r="AB59" s="272"/>
      <c r="AC59" s="272"/>
      <c r="AD59" s="276"/>
    </row>
    <row r="60" spans="1:31">
      <c r="A60" s="439"/>
      <c r="B60" s="457"/>
      <c r="C60" s="444"/>
      <c r="D60" s="445"/>
      <c r="E60" s="445"/>
      <c r="F60" s="445"/>
      <c r="G60" s="445"/>
      <c r="H60" s="445"/>
      <c r="I60" s="444"/>
      <c r="J60" s="444"/>
      <c r="K60" s="445"/>
      <c r="L60" s="445"/>
      <c r="M60" s="445"/>
      <c r="N60" s="444"/>
      <c r="O60" s="444"/>
      <c r="P60" s="489"/>
      <c r="Q60" s="252"/>
      <c r="R60" s="252"/>
      <c r="S60" s="113"/>
      <c r="T60" s="113"/>
      <c r="Y60" s="275"/>
      <c r="AD60" s="275"/>
    </row>
    <row r="61" spans="1:31">
      <c r="A61" s="439"/>
      <c r="B61" s="457"/>
      <c r="C61" s="444"/>
      <c r="D61" s="445"/>
      <c r="E61" s="445"/>
      <c r="F61" s="445"/>
      <c r="G61" s="445"/>
      <c r="H61" s="445"/>
      <c r="I61" s="444"/>
      <c r="J61" s="444"/>
      <c r="K61" s="445"/>
      <c r="L61" s="445"/>
      <c r="M61" s="445"/>
      <c r="N61" s="444"/>
      <c r="O61" s="444"/>
      <c r="P61" s="489"/>
      <c r="Q61" s="252"/>
      <c r="R61" s="252"/>
      <c r="S61" s="272"/>
      <c r="T61" s="272"/>
      <c r="U61" s="272"/>
      <c r="V61" s="272"/>
      <c r="W61" s="272"/>
      <c r="X61" s="272"/>
      <c r="Y61" s="276"/>
      <c r="Z61" s="272"/>
      <c r="AA61" s="272"/>
      <c r="AB61" s="272"/>
      <c r="AC61" s="272"/>
      <c r="AD61" s="276"/>
    </row>
    <row r="62" spans="1:31">
      <c r="A62" s="439"/>
      <c r="B62" s="457"/>
      <c r="C62" s="444"/>
      <c r="D62" s="445"/>
      <c r="E62" s="445"/>
      <c r="F62" s="445"/>
      <c r="G62" s="445"/>
      <c r="H62" s="445"/>
      <c r="I62" s="444"/>
      <c r="J62" s="444"/>
      <c r="K62" s="445"/>
      <c r="L62" s="445"/>
      <c r="M62" s="445"/>
      <c r="N62" s="444"/>
      <c r="O62" s="444"/>
      <c r="P62" s="489"/>
      <c r="Q62" s="252"/>
      <c r="R62" s="252"/>
      <c r="S62" s="113"/>
      <c r="T62" s="113"/>
      <c r="Y62" s="275"/>
      <c r="AD62" s="275"/>
    </row>
    <row r="63" spans="1:31">
      <c r="A63" s="439"/>
      <c r="B63" s="457"/>
      <c r="C63" s="444"/>
      <c r="D63" s="445"/>
      <c r="E63" s="445"/>
      <c r="F63" s="445"/>
      <c r="G63" s="445"/>
      <c r="H63" s="445"/>
      <c r="I63" s="444"/>
      <c r="J63" s="444"/>
      <c r="K63" s="445"/>
      <c r="L63" s="445"/>
      <c r="M63" s="445"/>
      <c r="N63" s="444"/>
      <c r="O63" s="444"/>
      <c r="P63" s="489"/>
      <c r="Q63" s="252"/>
      <c r="R63" s="252"/>
      <c r="S63" s="272"/>
      <c r="T63" s="272"/>
      <c r="U63" s="272"/>
      <c r="V63" s="272"/>
      <c r="W63" s="272"/>
      <c r="X63" s="272"/>
      <c r="Y63" s="276"/>
      <c r="Z63" s="272"/>
      <c r="AA63" s="272"/>
      <c r="AB63" s="272"/>
      <c r="AC63" s="272"/>
      <c r="AD63" s="276"/>
    </row>
    <row r="64" spans="1:31">
      <c r="A64" s="439"/>
      <c r="B64" s="457"/>
      <c r="C64" s="444"/>
      <c r="D64" s="445"/>
      <c r="E64" s="445"/>
      <c r="F64" s="445"/>
      <c r="G64" s="445"/>
      <c r="H64" s="445"/>
      <c r="I64" s="444"/>
      <c r="J64" s="444"/>
      <c r="K64" s="445"/>
      <c r="L64" s="445"/>
      <c r="M64" s="445"/>
      <c r="N64" s="444"/>
      <c r="O64" s="444"/>
      <c r="P64" s="489"/>
      <c r="Q64" s="252"/>
      <c r="R64" s="252"/>
      <c r="S64" s="113"/>
      <c r="T64" s="113"/>
      <c r="Y64" s="275"/>
      <c r="AD64" s="275"/>
    </row>
    <row r="65" spans="1:30">
      <c r="A65" s="439"/>
      <c r="B65" s="457"/>
      <c r="C65" s="444"/>
      <c r="D65" s="445"/>
      <c r="E65" s="445"/>
      <c r="F65" s="445"/>
      <c r="G65" s="445"/>
      <c r="H65" s="445"/>
      <c r="I65" s="444"/>
      <c r="J65" s="444"/>
      <c r="K65" s="445"/>
      <c r="L65" s="445"/>
      <c r="M65" s="445"/>
      <c r="N65" s="444"/>
      <c r="O65" s="444"/>
      <c r="P65" s="489"/>
      <c r="Q65" s="252"/>
      <c r="R65" s="252"/>
      <c r="S65" s="272"/>
      <c r="T65" s="272"/>
      <c r="U65" s="272"/>
      <c r="V65" s="272"/>
      <c r="W65" s="272"/>
      <c r="X65" s="272"/>
      <c r="Y65" s="276"/>
      <c r="Z65" s="272"/>
      <c r="AA65" s="272"/>
      <c r="AB65" s="272"/>
      <c r="AC65" s="272"/>
      <c r="AD65" s="276"/>
    </row>
    <row r="66" spans="1:30">
      <c r="A66" s="439"/>
      <c r="B66" s="457"/>
      <c r="C66" s="444"/>
      <c r="D66" s="445"/>
      <c r="E66" s="445"/>
      <c r="F66" s="445"/>
      <c r="G66" s="445"/>
      <c r="H66" s="445"/>
      <c r="I66" s="444"/>
      <c r="J66" s="444"/>
      <c r="K66" s="445"/>
      <c r="L66" s="445"/>
      <c r="M66" s="445"/>
      <c r="N66" s="444"/>
      <c r="O66" s="444"/>
      <c r="P66" s="489"/>
      <c r="Q66" s="252"/>
      <c r="R66" s="252"/>
      <c r="S66" s="113"/>
      <c r="T66" s="113"/>
      <c r="Y66" s="275"/>
      <c r="AD66" s="275"/>
    </row>
    <row r="67" spans="1:30">
      <c r="A67" s="439"/>
      <c r="B67" s="457"/>
      <c r="C67" s="444"/>
      <c r="D67" s="445"/>
      <c r="E67" s="445"/>
      <c r="F67" s="445"/>
      <c r="G67" s="445"/>
      <c r="H67" s="445"/>
      <c r="I67" s="444"/>
      <c r="J67" s="444"/>
      <c r="K67" s="445"/>
      <c r="L67" s="445"/>
      <c r="M67" s="445"/>
      <c r="N67" s="444"/>
      <c r="O67" s="444"/>
      <c r="P67" s="489"/>
      <c r="Q67" s="252"/>
      <c r="R67" s="252"/>
      <c r="S67" s="272"/>
      <c r="T67" s="272"/>
      <c r="U67" s="272"/>
      <c r="V67" s="805"/>
      <c r="W67" s="272"/>
      <c r="X67" s="805"/>
      <c r="Y67" s="276"/>
      <c r="Z67" s="272"/>
      <c r="AA67" s="272"/>
      <c r="AB67" s="272"/>
      <c r="AC67" s="272"/>
      <c r="AD67" s="276"/>
    </row>
    <row r="68" spans="1:30">
      <c r="A68" s="439"/>
      <c r="B68" s="457"/>
      <c r="C68" s="444"/>
      <c r="D68" s="445"/>
      <c r="E68" s="445"/>
      <c r="F68" s="445"/>
      <c r="G68" s="445"/>
      <c r="H68" s="445"/>
      <c r="I68" s="444"/>
      <c r="J68" s="444"/>
      <c r="K68" s="445"/>
      <c r="L68" s="445"/>
      <c r="M68" s="445"/>
      <c r="N68" s="444"/>
      <c r="O68" s="444"/>
      <c r="P68" s="489"/>
      <c r="Q68" s="252"/>
      <c r="R68" s="252"/>
      <c r="S68" s="113"/>
      <c r="T68" s="113"/>
      <c r="Y68" s="275"/>
      <c r="AD68" s="275"/>
    </row>
    <row r="69" spans="1:30" ht="13.5" thickBot="1">
      <c r="A69" s="439"/>
      <c r="B69" s="457"/>
      <c r="C69" s="444"/>
      <c r="D69" s="445"/>
      <c r="E69" s="445"/>
      <c r="F69" s="445"/>
      <c r="G69" s="445"/>
      <c r="H69" s="445"/>
      <c r="I69" s="444"/>
      <c r="J69" s="444"/>
      <c r="K69" s="445"/>
      <c r="L69" s="445"/>
      <c r="M69" s="445"/>
      <c r="N69" s="444"/>
      <c r="O69" s="444"/>
      <c r="P69" s="489"/>
      <c r="Q69" s="252"/>
      <c r="R69" s="252"/>
      <c r="S69" s="273"/>
      <c r="T69" s="273"/>
      <c r="U69" s="273"/>
      <c r="V69" s="273"/>
      <c r="W69" s="273"/>
      <c r="X69" s="273"/>
      <c r="Y69" s="277"/>
      <c r="Z69" s="273"/>
      <c r="AA69" s="273"/>
      <c r="AB69" s="273"/>
      <c r="AC69" s="273"/>
      <c r="AD69" s="277"/>
    </row>
    <row r="70" spans="1:30">
      <c r="A70" s="432"/>
      <c r="B70" s="431"/>
      <c r="C70" s="428"/>
      <c r="D70" s="429"/>
      <c r="E70" s="429"/>
      <c r="F70" s="429"/>
      <c r="G70" s="429"/>
      <c r="H70" s="429"/>
      <c r="I70" s="428"/>
      <c r="J70" s="428"/>
      <c r="K70" s="429"/>
      <c r="L70" s="429"/>
      <c r="M70" s="429"/>
      <c r="N70" s="428"/>
      <c r="O70" s="428"/>
      <c r="P70" s="430"/>
      <c r="Q70" s="252"/>
      <c r="R70" s="252"/>
      <c r="S70" s="271"/>
      <c r="T70" s="113"/>
      <c r="Y70" s="275"/>
      <c r="AD70" s="275"/>
    </row>
    <row r="71" spans="1:30">
      <c r="A71" s="439"/>
      <c r="B71" s="457"/>
      <c r="C71" s="444"/>
      <c r="D71" s="445"/>
      <c r="E71" s="445"/>
      <c r="F71" s="445"/>
      <c r="G71" s="445"/>
      <c r="H71" s="445"/>
      <c r="I71" s="444"/>
      <c r="J71" s="444"/>
      <c r="K71" s="445"/>
      <c r="L71" s="445"/>
      <c r="M71" s="445"/>
      <c r="N71" s="444"/>
      <c r="O71" s="444"/>
      <c r="P71" s="489"/>
      <c r="Q71" s="252"/>
      <c r="R71" s="252"/>
      <c r="S71" s="272"/>
      <c r="T71" s="272"/>
      <c r="U71" s="272"/>
      <c r="V71" s="272"/>
      <c r="W71" s="272"/>
      <c r="X71" s="272"/>
      <c r="Y71" s="276"/>
      <c r="Z71" s="272"/>
      <c r="AA71" s="272"/>
      <c r="AB71" s="272"/>
      <c r="AC71" s="272"/>
      <c r="AD71" s="276"/>
    </row>
    <row r="72" spans="1:30">
      <c r="A72" s="439"/>
      <c r="B72" s="457"/>
      <c r="C72" s="444"/>
      <c r="D72" s="445"/>
      <c r="E72" s="445"/>
      <c r="F72" s="445"/>
      <c r="G72" s="445"/>
      <c r="H72" s="445"/>
      <c r="I72" s="444"/>
      <c r="J72" s="444"/>
      <c r="K72" s="445"/>
      <c r="L72" s="445"/>
      <c r="M72" s="445"/>
      <c r="N72" s="444"/>
      <c r="O72" s="444"/>
      <c r="P72" s="489"/>
      <c r="Q72" s="252"/>
      <c r="R72" s="252"/>
      <c r="S72" s="113"/>
      <c r="T72" s="113"/>
      <c r="Y72" s="275"/>
      <c r="AD72" s="275"/>
    </row>
    <row r="73" spans="1:30">
      <c r="A73" s="439"/>
      <c r="B73" s="457"/>
      <c r="C73" s="444"/>
      <c r="D73" s="445"/>
      <c r="E73" s="445"/>
      <c r="F73" s="445"/>
      <c r="G73" s="445"/>
      <c r="H73" s="445"/>
      <c r="I73" s="444"/>
      <c r="J73" s="444"/>
      <c r="K73" s="445"/>
      <c r="L73" s="445"/>
      <c r="M73" s="445"/>
      <c r="N73" s="444"/>
      <c r="O73" s="444"/>
      <c r="P73" s="489"/>
      <c r="Q73" s="252"/>
      <c r="R73" s="252"/>
      <c r="S73" s="272"/>
      <c r="T73" s="272"/>
      <c r="U73" s="272"/>
      <c r="V73" s="272"/>
      <c r="W73" s="272"/>
      <c r="X73" s="272"/>
      <c r="Y73" s="276"/>
      <c r="Z73" s="272"/>
      <c r="AA73" s="272"/>
      <c r="AB73" s="272"/>
      <c r="AC73" s="272"/>
      <c r="AD73" s="276"/>
    </row>
    <row r="74" spans="1:30">
      <c r="A74" s="439"/>
      <c r="B74" s="457"/>
      <c r="C74" s="444"/>
      <c r="D74" s="445"/>
      <c r="E74" s="445"/>
      <c r="F74" s="445"/>
      <c r="G74" s="445"/>
      <c r="H74" s="445"/>
      <c r="I74" s="444"/>
      <c r="J74" s="444"/>
      <c r="K74" s="445"/>
      <c r="L74" s="445"/>
      <c r="M74" s="445"/>
      <c r="N74" s="444"/>
      <c r="O74" s="444"/>
      <c r="P74" s="489"/>
      <c r="Q74" s="252"/>
      <c r="R74" s="252"/>
      <c r="S74" s="113"/>
      <c r="T74" s="113"/>
      <c r="Y74" s="275"/>
      <c r="AD74" s="275"/>
    </row>
    <row r="75" spans="1:30">
      <c r="A75" s="439"/>
      <c r="B75" s="457"/>
      <c r="C75" s="444"/>
      <c r="D75" s="445"/>
      <c r="E75" s="445"/>
      <c r="F75" s="445"/>
      <c r="G75" s="445"/>
      <c r="H75" s="445"/>
      <c r="I75" s="444"/>
      <c r="J75" s="444"/>
      <c r="K75" s="445"/>
      <c r="L75" s="445"/>
      <c r="M75" s="445"/>
      <c r="N75" s="444"/>
      <c r="O75" s="444"/>
      <c r="P75" s="489"/>
      <c r="Q75" s="252"/>
      <c r="R75" s="252"/>
      <c r="S75" s="272"/>
      <c r="T75" s="272"/>
      <c r="U75" s="272"/>
      <c r="V75" s="272"/>
      <c r="W75" s="272"/>
      <c r="X75" s="272"/>
      <c r="Y75" s="276"/>
      <c r="Z75" s="272"/>
      <c r="AA75" s="272"/>
      <c r="AB75" s="272"/>
      <c r="AC75" s="272"/>
      <c r="AD75" s="276"/>
    </row>
    <row r="76" spans="1:30">
      <c r="A76" s="439"/>
      <c r="B76" s="457"/>
      <c r="C76" s="444"/>
      <c r="D76" s="445"/>
      <c r="E76" s="445"/>
      <c r="F76" s="445"/>
      <c r="G76" s="445"/>
      <c r="H76" s="445"/>
      <c r="I76" s="444"/>
      <c r="J76" s="444"/>
      <c r="K76" s="445"/>
      <c r="L76" s="445"/>
      <c r="M76" s="445"/>
      <c r="N76" s="444"/>
      <c r="O76" s="444"/>
      <c r="P76" s="489"/>
      <c r="Q76" s="252"/>
      <c r="R76" s="252"/>
      <c r="S76" s="113"/>
      <c r="T76" s="113"/>
      <c r="Y76" s="275"/>
      <c r="AD76" s="275"/>
    </row>
    <row r="77" spans="1:30">
      <c r="A77" s="439"/>
      <c r="B77" s="457"/>
      <c r="C77" s="444"/>
      <c r="D77" s="445"/>
      <c r="E77" s="445"/>
      <c r="F77" s="445"/>
      <c r="G77" s="445"/>
      <c r="H77" s="445"/>
      <c r="I77" s="444"/>
      <c r="J77" s="444"/>
      <c r="K77" s="445"/>
      <c r="L77" s="445"/>
      <c r="M77" s="445"/>
      <c r="N77" s="444"/>
      <c r="O77" s="444"/>
      <c r="P77" s="489"/>
      <c r="Q77" s="252"/>
      <c r="R77" s="252"/>
      <c r="S77" s="272"/>
      <c r="T77" s="272"/>
      <c r="U77" s="272"/>
      <c r="V77" s="272"/>
      <c r="W77" s="272"/>
      <c r="X77" s="272"/>
      <c r="Y77" s="276"/>
      <c r="Z77" s="272"/>
      <c r="AA77" s="272"/>
      <c r="AB77" s="272"/>
      <c r="AC77" s="272"/>
      <c r="AD77" s="276"/>
    </row>
    <row r="78" spans="1:30">
      <c r="A78" s="439"/>
      <c r="B78" s="457"/>
      <c r="C78" s="444"/>
      <c r="D78" s="445"/>
      <c r="E78" s="445"/>
      <c r="F78" s="445"/>
      <c r="G78" s="445"/>
      <c r="H78" s="445"/>
      <c r="I78" s="444"/>
      <c r="J78" s="444"/>
      <c r="K78" s="445"/>
      <c r="L78" s="445"/>
      <c r="M78" s="445"/>
      <c r="N78" s="444"/>
      <c r="O78" s="444"/>
      <c r="P78" s="489"/>
      <c r="Q78" s="252"/>
      <c r="R78" s="252"/>
      <c r="S78" s="113"/>
      <c r="T78" s="113"/>
      <c r="Y78" s="275"/>
      <c r="AD78" s="275"/>
    </row>
    <row r="79" spans="1:30">
      <c r="A79" s="439"/>
      <c r="B79" s="457"/>
      <c r="C79" s="444"/>
      <c r="D79" s="445"/>
      <c r="E79" s="445"/>
      <c r="F79" s="445"/>
      <c r="G79" s="445"/>
      <c r="H79" s="445"/>
      <c r="I79" s="444"/>
      <c r="J79" s="444"/>
      <c r="K79" s="445"/>
      <c r="L79" s="445"/>
      <c r="M79" s="445"/>
      <c r="N79" s="444"/>
      <c r="O79" s="444"/>
      <c r="P79" s="489"/>
      <c r="Q79" s="252"/>
      <c r="R79" s="252"/>
      <c r="S79" s="272"/>
      <c r="T79" s="272"/>
      <c r="U79" s="272"/>
      <c r="V79" s="272"/>
      <c r="W79" s="272"/>
      <c r="X79" s="272"/>
      <c r="Y79" s="276"/>
      <c r="Z79" s="272"/>
      <c r="AA79" s="272"/>
      <c r="AB79" s="272"/>
      <c r="AC79" s="272"/>
      <c r="AD79" s="276"/>
    </row>
    <row r="80" spans="1:30">
      <c r="A80" s="439"/>
      <c r="B80" s="457"/>
      <c r="C80" s="444"/>
      <c r="D80" s="445"/>
      <c r="E80" s="445"/>
      <c r="F80" s="445"/>
      <c r="G80" s="445"/>
      <c r="H80" s="445"/>
      <c r="I80" s="444"/>
      <c r="J80" s="444"/>
      <c r="K80" s="445"/>
      <c r="L80" s="445"/>
      <c r="M80" s="445"/>
      <c r="N80" s="444"/>
      <c r="O80" s="444"/>
      <c r="P80" s="489"/>
      <c r="Q80" s="252"/>
      <c r="R80" s="252"/>
      <c r="S80" s="113"/>
      <c r="T80" s="113"/>
      <c r="Y80" s="275"/>
      <c r="AD80" s="275"/>
    </row>
    <row r="81" spans="1:30">
      <c r="A81" s="439"/>
      <c r="B81" s="457"/>
      <c r="C81" s="444"/>
      <c r="D81" s="445"/>
      <c r="E81" s="445"/>
      <c r="F81" s="445"/>
      <c r="G81" s="445"/>
      <c r="H81" s="445"/>
      <c r="I81" s="444"/>
      <c r="J81" s="444"/>
      <c r="K81" s="445"/>
      <c r="L81" s="445"/>
      <c r="M81" s="445"/>
      <c r="N81" s="444"/>
      <c r="O81" s="444"/>
      <c r="P81" s="489"/>
      <c r="Q81" s="252"/>
      <c r="R81" s="252"/>
      <c r="S81" s="272"/>
      <c r="T81" s="272"/>
      <c r="U81" s="272"/>
      <c r="V81" s="272"/>
      <c r="W81" s="272"/>
      <c r="X81" s="272"/>
      <c r="Y81" s="276"/>
      <c r="Z81" s="272"/>
      <c r="AA81" s="272"/>
      <c r="AB81" s="272"/>
      <c r="AC81" s="272"/>
      <c r="AD81" s="276"/>
    </row>
    <row r="82" spans="1:30">
      <c r="A82" s="439"/>
      <c r="B82" s="457"/>
      <c r="C82" s="444"/>
      <c r="D82" s="445"/>
      <c r="E82" s="445"/>
      <c r="F82" s="445"/>
      <c r="G82" s="445"/>
      <c r="H82" s="445"/>
      <c r="I82" s="444"/>
      <c r="J82" s="444"/>
      <c r="K82" s="445"/>
      <c r="L82" s="445"/>
      <c r="M82" s="445"/>
      <c r="N82" s="444"/>
      <c r="O82" s="444"/>
      <c r="P82" s="489"/>
      <c r="Q82" s="252"/>
      <c r="R82" s="252"/>
      <c r="S82" s="113"/>
      <c r="T82" s="113"/>
      <c r="Y82" s="275"/>
      <c r="AD82" s="275"/>
    </row>
    <row r="83" spans="1:30">
      <c r="A83" s="439"/>
      <c r="B83" s="457"/>
      <c r="C83" s="444"/>
      <c r="D83" s="445"/>
      <c r="E83" s="445"/>
      <c r="F83" s="445"/>
      <c r="G83" s="445"/>
      <c r="H83" s="445"/>
      <c r="I83" s="444"/>
      <c r="J83" s="444"/>
      <c r="K83" s="445"/>
      <c r="L83" s="445"/>
      <c r="M83" s="445"/>
      <c r="N83" s="444"/>
      <c r="O83" s="444"/>
      <c r="P83" s="489"/>
      <c r="Q83" s="252"/>
      <c r="R83" s="252"/>
      <c r="S83" s="272"/>
      <c r="T83" s="272"/>
      <c r="U83" s="272"/>
      <c r="V83" s="272"/>
      <c r="W83" s="272"/>
      <c r="X83" s="272"/>
      <c r="Y83" s="276"/>
      <c r="Z83" s="272"/>
      <c r="AA83" s="272"/>
      <c r="AB83" s="272"/>
      <c r="AC83" s="272"/>
      <c r="AD83" s="276"/>
    </row>
    <row r="84" spans="1:30">
      <c r="A84" s="439"/>
      <c r="B84" s="457"/>
      <c r="C84" s="444"/>
      <c r="D84" s="445"/>
      <c r="E84" s="445"/>
      <c r="F84" s="445"/>
      <c r="G84" s="445"/>
      <c r="H84" s="445"/>
      <c r="I84" s="444"/>
      <c r="J84" s="444"/>
      <c r="K84" s="445"/>
      <c r="L84" s="445"/>
      <c r="M84" s="445"/>
      <c r="N84" s="444"/>
      <c r="O84" s="444"/>
      <c r="P84" s="489"/>
      <c r="Q84" s="252"/>
      <c r="R84" s="252"/>
      <c r="S84" s="113"/>
      <c r="T84" s="113"/>
      <c r="Y84" s="275"/>
      <c r="AD84" s="275"/>
    </row>
    <row r="85" spans="1:30">
      <c r="A85" s="439"/>
      <c r="B85" s="457"/>
      <c r="C85" s="444"/>
      <c r="D85" s="445"/>
      <c r="E85" s="445"/>
      <c r="F85" s="445"/>
      <c r="G85" s="445"/>
      <c r="H85" s="445"/>
      <c r="I85" s="444"/>
      <c r="J85" s="444"/>
      <c r="K85" s="445"/>
      <c r="L85" s="445"/>
      <c r="M85" s="445"/>
      <c r="N85" s="444"/>
      <c r="O85" s="444"/>
      <c r="P85" s="489"/>
      <c r="Q85" s="252"/>
      <c r="R85" s="252"/>
      <c r="S85" s="272"/>
      <c r="T85" s="272"/>
      <c r="U85" s="272"/>
      <c r="V85" s="272"/>
      <c r="W85" s="272"/>
      <c r="X85" s="272"/>
      <c r="Y85" s="276"/>
      <c r="Z85" s="272"/>
      <c r="AA85" s="272"/>
      <c r="AB85" s="272"/>
      <c r="AC85" s="272"/>
      <c r="AD85" s="276"/>
    </row>
    <row r="86" spans="1:30">
      <c r="A86" s="439"/>
      <c r="B86" s="457"/>
      <c r="C86" s="444"/>
      <c r="D86" s="445"/>
      <c r="E86" s="445"/>
      <c r="F86" s="445"/>
      <c r="G86" s="445"/>
      <c r="H86" s="445"/>
      <c r="I86" s="444"/>
      <c r="J86" s="444"/>
      <c r="K86" s="445"/>
      <c r="L86" s="445"/>
      <c r="M86" s="445"/>
      <c r="N86" s="444"/>
      <c r="O86" s="444"/>
      <c r="P86" s="489"/>
      <c r="Q86" s="252"/>
      <c r="R86" s="252"/>
      <c r="S86" s="113"/>
      <c r="T86" s="113"/>
      <c r="Y86" s="275"/>
      <c r="AD86" s="275"/>
    </row>
    <row r="87" spans="1:30">
      <c r="A87" s="439"/>
      <c r="B87" s="457"/>
      <c r="C87" s="444"/>
      <c r="D87" s="445"/>
      <c r="E87" s="445"/>
      <c r="F87" s="445"/>
      <c r="G87" s="445"/>
      <c r="H87" s="445"/>
      <c r="I87" s="444"/>
      <c r="J87" s="444"/>
      <c r="K87" s="445"/>
      <c r="L87" s="445"/>
      <c r="M87" s="445"/>
      <c r="N87" s="444"/>
      <c r="O87" s="444"/>
      <c r="P87" s="489"/>
      <c r="Q87" s="252"/>
      <c r="R87" s="252"/>
      <c r="S87" s="272"/>
      <c r="T87" s="272"/>
      <c r="U87" s="272"/>
      <c r="V87" s="272"/>
      <c r="W87" s="272"/>
      <c r="X87" s="272"/>
      <c r="Y87" s="276"/>
      <c r="Z87" s="272"/>
      <c r="AA87" s="272"/>
      <c r="AB87" s="272"/>
      <c r="AC87" s="272"/>
      <c r="AD87" s="276"/>
    </row>
    <row r="88" spans="1:30">
      <c r="A88" s="439"/>
      <c r="B88" s="457"/>
      <c r="C88" s="444"/>
      <c r="D88" s="445"/>
      <c r="E88" s="445"/>
      <c r="F88" s="445"/>
      <c r="G88" s="445"/>
      <c r="H88" s="445"/>
      <c r="I88" s="444"/>
      <c r="J88" s="444"/>
      <c r="K88" s="445"/>
      <c r="L88" s="445"/>
      <c r="M88" s="445"/>
      <c r="N88" s="444"/>
      <c r="O88" s="444"/>
      <c r="P88" s="489"/>
      <c r="Q88" s="252"/>
      <c r="R88" s="252"/>
      <c r="S88" s="113"/>
      <c r="T88" s="113"/>
      <c r="Y88" s="275"/>
      <c r="AD88" s="275"/>
    </row>
    <row r="89" spans="1:30">
      <c r="A89" s="439"/>
      <c r="B89" s="457"/>
      <c r="C89" s="444"/>
      <c r="D89" s="445"/>
      <c r="E89" s="445"/>
      <c r="F89" s="445"/>
      <c r="G89" s="445"/>
      <c r="H89" s="445"/>
      <c r="I89" s="444"/>
      <c r="J89" s="444"/>
      <c r="K89" s="445"/>
      <c r="L89" s="445"/>
      <c r="M89" s="445"/>
      <c r="N89" s="444"/>
      <c r="O89" s="444"/>
      <c r="P89" s="489"/>
      <c r="Q89" s="252"/>
      <c r="R89" s="252"/>
      <c r="S89" s="272"/>
      <c r="T89" s="272"/>
      <c r="U89" s="272"/>
      <c r="V89" s="272"/>
      <c r="W89" s="272"/>
      <c r="X89" s="272"/>
      <c r="Y89" s="276"/>
      <c r="Z89" s="272"/>
      <c r="AA89" s="272"/>
      <c r="AB89" s="272"/>
      <c r="AC89" s="272"/>
      <c r="AD89" s="276"/>
    </row>
    <row r="90" spans="1:30">
      <c r="A90" s="439"/>
      <c r="B90" s="457"/>
      <c r="C90" s="444"/>
      <c r="D90" s="445"/>
      <c r="E90" s="445"/>
      <c r="F90" s="445"/>
      <c r="G90" s="445"/>
      <c r="H90" s="445"/>
      <c r="I90" s="444"/>
      <c r="J90" s="444"/>
      <c r="K90" s="445"/>
      <c r="L90" s="445"/>
      <c r="M90" s="445"/>
      <c r="N90" s="444"/>
      <c r="O90" s="444"/>
      <c r="P90" s="489"/>
      <c r="Q90" s="252"/>
      <c r="R90" s="252"/>
      <c r="S90" s="113"/>
      <c r="T90" s="113"/>
      <c r="Y90" s="275"/>
      <c r="AD90" s="275"/>
    </row>
    <row r="91" spans="1:30">
      <c r="A91" s="439"/>
      <c r="B91" s="457"/>
      <c r="C91" s="444"/>
      <c r="D91" s="445"/>
      <c r="E91" s="445"/>
      <c r="F91" s="445"/>
      <c r="G91" s="445"/>
      <c r="H91" s="445"/>
      <c r="I91" s="444"/>
      <c r="J91" s="444"/>
      <c r="K91" s="445"/>
      <c r="L91" s="445"/>
      <c r="M91" s="445"/>
      <c r="N91" s="444"/>
      <c r="O91" s="444"/>
      <c r="P91" s="489"/>
      <c r="Q91" s="252"/>
      <c r="R91" s="252"/>
      <c r="S91" s="272"/>
      <c r="T91" s="272"/>
      <c r="U91" s="272"/>
      <c r="V91" s="272"/>
      <c r="W91" s="272"/>
      <c r="X91" s="272"/>
      <c r="Y91" s="276"/>
      <c r="Z91" s="272"/>
      <c r="AA91" s="272"/>
      <c r="AB91" s="272"/>
      <c r="AC91" s="272"/>
      <c r="AD91" s="276"/>
    </row>
    <row r="92" spans="1:30">
      <c r="A92" s="439"/>
      <c r="B92" s="457"/>
      <c r="C92" s="444"/>
      <c r="D92" s="445"/>
      <c r="E92" s="445"/>
      <c r="F92" s="445"/>
      <c r="G92" s="445"/>
      <c r="H92" s="445"/>
      <c r="I92" s="444"/>
      <c r="J92" s="444"/>
      <c r="K92" s="445"/>
      <c r="L92" s="445"/>
      <c r="M92" s="445"/>
      <c r="N92" s="444"/>
      <c r="O92" s="444"/>
      <c r="P92" s="489"/>
      <c r="Q92" s="252"/>
      <c r="R92" s="252"/>
      <c r="S92" s="113"/>
      <c r="T92" s="113"/>
      <c r="Y92" s="275"/>
      <c r="AD92" s="275"/>
    </row>
    <row r="93" spans="1:30">
      <c r="A93" s="439"/>
      <c r="B93" s="457"/>
      <c r="C93" s="444"/>
      <c r="D93" s="445"/>
      <c r="E93" s="445"/>
      <c r="F93" s="445"/>
      <c r="G93" s="445"/>
      <c r="H93" s="445"/>
      <c r="I93" s="444"/>
      <c r="J93" s="444"/>
      <c r="K93" s="445"/>
      <c r="L93" s="445"/>
      <c r="M93" s="445"/>
      <c r="N93" s="444"/>
      <c r="O93" s="444"/>
      <c r="P93" s="489"/>
      <c r="Q93" s="252"/>
      <c r="R93" s="252"/>
      <c r="S93" s="272"/>
      <c r="T93" s="272"/>
      <c r="U93" s="272"/>
      <c r="V93" s="272"/>
      <c r="W93" s="272"/>
      <c r="X93" s="272"/>
      <c r="Y93" s="276"/>
      <c r="Z93" s="272"/>
      <c r="AA93" s="272"/>
      <c r="AB93" s="272"/>
      <c r="AC93" s="272"/>
      <c r="AD93" s="276"/>
    </row>
    <row r="94" spans="1:30">
      <c r="A94" s="439"/>
      <c r="B94" s="457"/>
      <c r="C94" s="444"/>
      <c r="D94" s="445"/>
      <c r="E94" s="445"/>
      <c r="F94" s="445"/>
      <c r="G94" s="445"/>
      <c r="H94" s="445"/>
      <c r="I94" s="444"/>
      <c r="J94" s="444"/>
      <c r="K94" s="445"/>
      <c r="L94" s="445"/>
      <c r="M94" s="445"/>
      <c r="N94" s="444"/>
      <c r="O94" s="444"/>
      <c r="P94" s="489"/>
      <c r="Q94" s="252"/>
      <c r="R94" s="252"/>
      <c r="S94" s="113"/>
      <c r="T94" s="113"/>
      <c r="Y94" s="275"/>
      <c r="AD94" s="275"/>
    </row>
    <row r="95" spans="1:30">
      <c r="A95" s="439"/>
      <c r="B95" s="457"/>
      <c r="C95" s="444"/>
      <c r="D95" s="445"/>
      <c r="E95" s="445"/>
      <c r="F95" s="445"/>
      <c r="G95" s="445"/>
      <c r="H95" s="445"/>
      <c r="I95" s="444"/>
      <c r="J95" s="444"/>
      <c r="K95" s="445"/>
      <c r="L95" s="445"/>
      <c r="M95" s="445"/>
      <c r="N95" s="444"/>
      <c r="O95" s="444"/>
      <c r="P95" s="489"/>
      <c r="Q95" s="252"/>
      <c r="R95" s="252"/>
      <c r="S95" s="272"/>
      <c r="T95" s="272"/>
      <c r="U95" s="272"/>
      <c r="V95" s="272"/>
      <c r="W95" s="272"/>
      <c r="X95" s="272"/>
      <c r="Y95" s="276"/>
      <c r="Z95" s="272"/>
      <c r="AA95" s="272"/>
      <c r="AB95" s="272"/>
      <c r="AC95" s="272"/>
      <c r="AD95" s="276"/>
    </row>
    <row r="96" spans="1:30">
      <c r="A96" s="439"/>
      <c r="B96" s="457"/>
      <c r="C96" s="444"/>
      <c r="D96" s="445"/>
      <c r="E96" s="445"/>
      <c r="F96" s="445"/>
      <c r="G96" s="445"/>
      <c r="H96" s="445"/>
      <c r="I96" s="444"/>
      <c r="J96" s="444"/>
      <c r="K96" s="445"/>
      <c r="L96" s="445"/>
      <c r="M96" s="445"/>
      <c r="N96" s="444"/>
      <c r="O96" s="444"/>
      <c r="P96" s="489"/>
      <c r="Q96" s="252"/>
      <c r="R96" s="252"/>
      <c r="S96" s="113"/>
      <c r="T96" s="113"/>
      <c r="Y96" s="275"/>
      <c r="AD96" s="275"/>
    </row>
    <row r="97" spans="1:30">
      <c r="A97" s="439"/>
      <c r="B97" s="457"/>
      <c r="C97" s="444"/>
      <c r="D97" s="445"/>
      <c r="E97" s="445"/>
      <c r="F97" s="445"/>
      <c r="G97" s="445"/>
      <c r="H97" s="445"/>
      <c r="I97" s="444"/>
      <c r="J97" s="444"/>
      <c r="K97" s="445"/>
      <c r="L97" s="445"/>
      <c r="M97" s="445"/>
      <c r="N97" s="444"/>
      <c r="O97" s="444"/>
      <c r="P97" s="489"/>
      <c r="Q97" s="252"/>
      <c r="R97" s="252"/>
      <c r="S97" s="272"/>
      <c r="T97" s="272"/>
      <c r="U97" s="272"/>
      <c r="V97" s="272"/>
      <c r="W97" s="272"/>
      <c r="X97" s="272"/>
      <c r="Y97" s="276"/>
      <c r="Z97" s="272"/>
      <c r="AA97" s="272"/>
      <c r="AB97" s="272"/>
      <c r="AC97" s="272"/>
      <c r="AD97" s="276"/>
    </row>
    <row r="98" spans="1:30">
      <c r="A98" s="439"/>
      <c r="B98" s="457"/>
      <c r="C98" s="444"/>
      <c r="D98" s="445"/>
      <c r="E98" s="445"/>
      <c r="F98" s="445"/>
      <c r="G98" s="445"/>
      <c r="H98" s="445"/>
      <c r="I98" s="444"/>
      <c r="J98" s="444"/>
      <c r="K98" s="445"/>
      <c r="L98" s="445"/>
      <c r="M98" s="445"/>
      <c r="N98" s="444"/>
      <c r="O98" s="444"/>
      <c r="P98" s="489"/>
      <c r="Q98" s="252"/>
      <c r="R98" s="252"/>
      <c r="S98" s="113"/>
      <c r="T98" s="113"/>
      <c r="Y98" s="275"/>
      <c r="AD98" s="275"/>
    </row>
    <row r="99" spans="1:30">
      <c r="A99" s="439"/>
      <c r="B99" s="457"/>
      <c r="C99" s="444"/>
      <c r="D99" s="445"/>
      <c r="E99" s="445"/>
      <c r="F99" s="445"/>
      <c r="G99" s="445"/>
      <c r="H99" s="445"/>
      <c r="I99" s="444"/>
      <c r="J99" s="444"/>
      <c r="K99" s="445"/>
      <c r="L99" s="445"/>
      <c r="M99" s="445"/>
      <c r="N99" s="444"/>
      <c r="O99" s="444"/>
      <c r="P99" s="489"/>
      <c r="Q99" s="252"/>
      <c r="R99" s="252"/>
      <c r="S99" s="272"/>
      <c r="T99" s="272"/>
      <c r="U99" s="272"/>
      <c r="V99" s="272"/>
      <c r="W99" s="272"/>
      <c r="X99" s="272"/>
      <c r="Y99" s="276"/>
      <c r="Z99" s="272"/>
      <c r="AA99" s="272"/>
      <c r="AB99" s="272"/>
      <c r="AC99" s="272"/>
      <c r="AD99" s="276"/>
    </row>
    <row r="100" spans="1:30">
      <c r="A100" s="439"/>
      <c r="B100" s="457"/>
      <c r="C100" s="444"/>
      <c r="D100" s="445"/>
      <c r="E100" s="445"/>
      <c r="F100" s="445"/>
      <c r="G100" s="445"/>
      <c r="H100" s="445"/>
      <c r="I100" s="444"/>
      <c r="J100" s="444"/>
      <c r="K100" s="445"/>
      <c r="L100" s="445"/>
      <c r="M100" s="445"/>
      <c r="N100" s="444"/>
      <c r="O100" s="444"/>
      <c r="P100" s="489"/>
      <c r="Q100" s="252"/>
      <c r="R100" s="252"/>
      <c r="S100" s="113"/>
      <c r="T100" s="113"/>
      <c r="Y100" s="275"/>
      <c r="AD100" s="275"/>
    </row>
    <row r="101" spans="1:30" ht="13.5" thickBot="1">
      <c r="A101" s="439"/>
      <c r="B101" s="457"/>
      <c r="C101" s="444"/>
      <c r="D101" s="445"/>
      <c r="E101" s="445"/>
      <c r="F101" s="445"/>
      <c r="G101" s="445"/>
      <c r="H101" s="445"/>
      <c r="I101" s="444"/>
      <c r="J101" s="444"/>
      <c r="K101" s="445"/>
      <c r="L101" s="445"/>
      <c r="M101" s="445"/>
      <c r="N101" s="444"/>
      <c r="O101" s="444"/>
      <c r="P101" s="489"/>
      <c r="Q101" s="252"/>
      <c r="R101" s="252"/>
      <c r="S101" s="273"/>
      <c r="T101" s="273"/>
      <c r="U101" s="273"/>
      <c r="V101" s="273"/>
      <c r="W101" s="273"/>
      <c r="X101" s="273"/>
      <c r="Y101" s="277"/>
      <c r="Z101" s="273"/>
      <c r="AA101" s="273"/>
      <c r="AB101" s="273"/>
      <c r="AC101" s="273"/>
      <c r="AD101" s="277"/>
    </row>
    <row r="102" spans="1:30">
      <c r="A102" s="432"/>
      <c r="B102" s="431"/>
      <c r="C102" s="428"/>
      <c r="D102" s="429"/>
      <c r="E102" s="429"/>
      <c r="F102" s="429"/>
      <c r="G102" s="429"/>
      <c r="H102" s="429"/>
      <c r="I102" s="428"/>
      <c r="J102" s="428"/>
      <c r="K102" s="429"/>
      <c r="L102" s="429"/>
      <c r="M102" s="429"/>
      <c r="N102" s="428"/>
      <c r="O102" s="428"/>
      <c r="P102" s="430"/>
      <c r="Q102" s="252"/>
      <c r="R102" s="252"/>
      <c r="S102" s="271"/>
      <c r="T102" s="113"/>
      <c r="Y102" s="275"/>
      <c r="AD102" s="275"/>
    </row>
    <row r="103" spans="1:30">
      <c r="A103" s="439"/>
      <c r="B103" s="457"/>
      <c r="C103" s="444"/>
      <c r="D103" s="445"/>
      <c r="E103" s="445"/>
      <c r="F103" s="445"/>
      <c r="G103" s="445"/>
      <c r="H103" s="445"/>
      <c r="I103" s="444"/>
      <c r="J103" s="444"/>
      <c r="K103" s="445"/>
      <c r="L103" s="445"/>
      <c r="M103" s="445"/>
      <c r="N103" s="444"/>
      <c r="O103" s="444"/>
      <c r="P103" s="489"/>
      <c r="Q103" s="252"/>
      <c r="R103" s="252"/>
      <c r="S103" s="272"/>
      <c r="T103" s="272"/>
      <c r="U103" s="272"/>
      <c r="V103" s="272"/>
      <c r="W103" s="272"/>
      <c r="X103" s="272"/>
      <c r="Y103" s="276"/>
      <c r="Z103" s="272"/>
      <c r="AA103" s="272"/>
      <c r="AB103" s="272"/>
      <c r="AC103" s="272"/>
      <c r="AD103" s="276"/>
    </row>
    <row r="104" spans="1:30">
      <c r="A104" s="439"/>
      <c r="B104" s="457"/>
      <c r="C104" s="444"/>
      <c r="D104" s="445"/>
      <c r="E104" s="445"/>
      <c r="F104" s="445"/>
      <c r="G104" s="445"/>
      <c r="H104" s="445"/>
      <c r="I104" s="444"/>
      <c r="J104" s="444"/>
      <c r="K104" s="445"/>
      <c r="L104" s="445"/>
      <c r="M104" s="445"/>
      <c r="N104" s="444"/>
      <c r="O104" s="444"/>
      <c r="P104" s="489"/>
      <c r="Q104" s="252"/>
      <c r="R104" s="252"/>
      <c r="S104" s="113"/>
      <c r="T104" s="113"/>
      <c r="Y104" s="275"/>
      <c r="AD104" s="275"/>
    </row>
    <row r="105" spans="1:30">
      <c r="A105" s="439"/>
      <c r="B105" s="457"/>
      <c r="C105" s="444"/>
      <c r="D105" s="445"/>
      <c r="E105" s="445"/>
      <c r="F105" s="445"/>
      <c r="G105" s="445"/>
      <c r="H105" s="445"/>
      <c r="I105" s="444"/>
      <c r="J105" s="444"/>
      <c r="K105" s="445"/>
      <c r="L105" s="445"/>
      <c r="M105" s="445"/>
      <c r="N105" s="444"/>
      <c r="O105" s="444"/>
      <c r="P105" s="489"/>
      <c r="Q105" s="252"/>
      <c r="R105" s="252"/>
      <c r="S105" s="272"/>
      <c r="T105" s="272"/>
      <c r="U105" s="272"/>
      <c r="V105" s="272"/>
      <c r="W105" s="272"/>
      <c r="X105" s="272"/>
      <c r="Y105" s="276"/>
      <c r="Z105" s="272"/>
      <c r="AA105" s="272"/>
      <c r="AB105" s="272"/>
      <c r="AC105" s="272"/>
      <c r="AD105" s="276"/>
    </row>
    <row r="106" spans="1:30">
      <c r="A106" s="439"/>
      <c r="B106" s="457"/>
      <c r="C106" s="444"/>
      <c r="D106" s="445"/>
      <c r="E106" s="445"/>
      <c r="F106" s="445"/>
      <c r="G106" s="445"/>
      <c r="H106" s="445"/>
      <c r="I106" s="444"/>
      <c r="J106" s="444"/>
      <c r="K106" s="445"/>
      <c r="L106" s="445"/>
      <c r="M106" s="445"/>
      <c r="N106" s="444"/>
      <c r="O106" s="444"/>
      <c r="P106" s="489"/>
      <c r="Q106" s="252"/>
      <c r="R106" s="252"/>
      <c r="S106" s="113"/>
      <c r="T106" s="113"/>
      <c r="Y106" s="275"/>
      <c r="AD106" s="275"/>
    </row>
    <row r="107" spans="1:30">
      <c r="A107" s="439"/>
      <c r="B107" s="457"/>
      <c r="C107" s="444"/>
      <c r="D107" s="445"/>
      <c r="E107" s="445"/>
      <c r="F107" s="445"/>
      <c r="G107" s="445"/>
      <c r="H107" s="445"/>
      <c r="I107" s="444"/>
      <c r="J107" s="444"/>
      <c r="K107" s="445"/>
      <c r="L107" s="445"/>
      <c r="M107" s="445"/>
      <c r="N107" s="444"/>
      <c r="O107" s="444"/>
      <c r="P107" s="489"/>
      <c r="Q107" s="252"/>
      <c r="R107" s="252"/>
      <c r="S107" s="272"/>
      <c r="T107" s="272"/>
      <c r="U107" s="272"/>
      <c r="V107" s="272"/>
      <c r="W107" s="272"/>
      <c r="X107" s="272"/>
      <c r="Y107" s="276"/>
      <c r="Z107" s="272"/>
      <c r="AA107" s="272"/>
      <c r="AB107" s="272"/>
      <c r="AC107" s="272"/>
      <c r="AD107" s="276"/>
    </row>
    <row r="108" spans="1:30">
      <c r="A108" s="439"/>
      <c r="B108" s="457"/>
      <c r="C108" s="444"/>
      <c r="D108" s="445"/>
      <c r="E108" s="445"/>
      <c r="F108" s="445"/>
      <c r="G108" s="445"/>
      <c r="H108" s="445"/>
      <c r="I108" s="444"/>
      <c r="J108" s="444"/>
      <c r="K108" s="445"/>
      <c r="L108" s="445"/>
      <c r="M108" s="445"/>
      <c r="N108" s="444"/>
      <c r="O108" s="444"/>
      <c r="P108" s="489"/>
      <c r="Q108" s="252"/>
      <c r="R108" s="252"/>
      <c r="S108" s="113"/>
      <c r="T108" s="113"/>
      <c r="Y108" s="275"/>
      <c r="AD108" s="275"/>
    </row>
    <row r="109" spans="1:30">
      <c r="A109" s="439"/>
      <c r="B109" s="457"/>
      <c r="C109" s="444"/>
      <c r="D109" s="445"/>
      <c r="E109" s="445"/>
      <c r="F109" s="445"/>
      <c r="G109" s="445"/>
      <c r="H109" s="445"/>
      <c r="I109" s="444"/>
      <c r="J109" s="444"/>
      <c r="K109" s="445"/>
      <c r="L109" s="445"/>
      <c r="M109" s="445"/>
      <c r="N109" s="444"/>
      <c r="O109" s="444"/>
      <c r="P109" s="489"/>
      <c r="Q109" s="252"/>
      <c r="R109" s="252"/>
      <c r="S109" s="272"/>
      <c r="T109" s="272"/>
      <c r="U109" s="272"/>
      <c r="V109" s="272"/>
      <c r="W109" s="272"/>
      <c r="X109" s="272"/>
      <c r="Y109" s="276"/>
      <c r="Z109" s="272"/>
      <c r="AA109" s="272"/>
      <c r="AB109" s="272"/>
      <c r="AC109" s="272"/>
      <c r="AD109" s="276"/>
    </row>
    <row r="110" spans="1:30">
      <c r="A110" s="439"/>
      <c r="B110" s="457"/>
      <c r="C110" s="444"/>
      <c r="D110" s="445"/>
      <c r="E110" s="445"/>
      <c r="F110" s="445"/>
      <c r="G110" s="445"/>
      <c r="H110" s="445"/>
      <c r="I110" s="444"/>
      <c r="J110" s="444"/>
      <c r="K110" s="445"/>
      <c r="L110" s="445"/>
      <c r="M110" s="445"/>
      <c r="N110" s="444"/>
      <c r="O110" s="444"/>
      <c r="P110" s="489"/>
      <c r="Q110" s="252"/>
      <c r="R110" s="252"/>
      <c r="S110" s="113"/>
      <c r="T110" s="113"/>
      <c r="Y110" s="275"/>
      <c r="AD110" s="275"/>
    </row>
    <row r="111" spans="1:30">
      <c r="A111" s="439"/>
      <c r="B111" s="457"/>
      <c r="C111" s="444"/>
      <c r="D111" s="445"/>
      <c r="E111" s="445"/>
      <c r="F111" s="445"/>
      <c r="G111" s="445"/>
      <c r="H111" s="445"/>
      <c r="I111" s="444"/>
      <c r="J111" s="444"/>
      <c r="K111" s="445"/>
      <c r="L111" s="445"/>
      <c r="M111" s="445"/>
      <c r="N111" s="444"/>
      <c r="O111" s="444"/>
      <c r="P111" s="489"/>
      <c r="Q111" s="252"/>
      <c r="R111" s="252"/>
      <c r="S111" s="272"/>
      <c r="T111" s="272"/>
      <c r="U111" s="272"/>
      <c r="V111" s="272"/>
      <c r="W111" s="272"/>
      <c r="X111" s="272"/>
      <c r="Y111" s="276"/>
      <c r="Z111" s="272"/>
      <c r="AA111" s="272"/>
      <c r="AB111" s="272"/>
      <c r="AC111" s="272"/>
      <c r="AD111" s="276"/>
    </row>
    <row r="112" spans="1:30">
      <c r="A112" s="439"/>
      <c r="B112" s="457"/>
      <c r="C112" s="444"/>
      <c r="D112" s="445"/>
      <c r="E112" s="445"/>
      <c r="F112" s="445"/>
      <c r="G112" s="445"/>
      <c r="H112" s="445"/>
      <c r="I112" s="444"/>
      <c r="J112" s="444"/>
      <c r="K112" s="445"/>
      <c r="L112" s="445"/>
      <c r="M112" s="445"/>
      <c r="N112" s="444"/>
      <c r="O112" s="444"/>
      <c r="P112" s="489"/>
      <c r="Q112" s="252"/>
      <c r="R112" s="252"/>
      <c r="S112" s="113"/>
      <c r="T112" s="113"/>
      <c r="Y112" s="275"/>
      <c r="AD112" s="275"/>
    </row>
    <row r="113" spans="1:30">
      <c r="A113" s="439"/>
      <c r="B113" s="457"/>
      <c r="C113" s="444"/>
      <c r="D113" s="445"/>
      <c r="E113" s="445"/>
      <c r="F113" s="445"/>
      <c r="G113" s="445"/>
      <c r="H113" s="445"/>
      <c r="I113" s="444"/>
      <c r="J113" s="444"/>
      <c r="K113" s="445"/>
      <c r="L113" s="445"/>
      <c r="M113" s="445"/>
      <c r="N113" s="444"/>
      <c r="O113" s="444"/>
      <c r="P113" s="489"/>
      <c r="Q113" s="252"/>
      <c r="R113" s="252"/>
      <c r="S113" s="272"/>
      <c r="T113" s="272"/>
      <c r="U113" s="272"/>
      <c r="V113" s="272"/>
      <c r="W113" s="272"/>
      <c r="X113" s="272"/>
      <c r="Y113" s="276"/>
      <c r="Z113" s="272"/>
      <c r="AA113" s="272"/>
      <c r="AB113" s="272"/>
      <c r="AC113" s="272"/>
      <c r="AD113" s="276"/>
    </row>
    <row r="114" spans="1:30">
      <c r="A114" s="439"/>
      <c r="B114" s="457"/>
      <c r="C114" s="444"/>
      <c r="D114" s="445"/>
      <c r="E114" s="445"/>
      <c r="F114" s="445"/>
      <c r="G114" s="445"/>
      <c r="H114" s="445"/>
      <c r="I114" s="444"/>
      <c r="J114" s="444"/>
      <c r="K114" s="445"/>
      <c r="L114" s="445"/>
      <c r="M114" s="445"/>
      <c r="N114" s="444"/>
      <c r="O114" s="444"/>
      <c r="P114" s="489"/>
      <c r="Q114" s="252"/>
      <c r="R114" s="252"/>
      <c r="S114" s="113"/>
      <c r="T114" s="113"/>
      <c r="Y114" s="275"/>
      <c r="AD114" s="275"/>
    </row>
    <row r="115" spans="1:30">
      <c r="A115" s="439"/>
      <c r="B115" s="457"/>
      <c r="C115" s="444"/>
      <c r="D115" s="445"/>
      <c r="E115" s="445"/>
      <c r="F115" s="445"/>
      <c r="G115" s="445"/>
      <c r="H115" s="445"/>
      <c r="I115" s="444"/>
      <c r="J115" s="444"/>
      <c r="K115" s="445"/>
      <c r="L115" s="445"/>
      <c r="M115" s="445"/>
      <c r="N115" s="444"/>
      <c r="O115" s="444"/>
      <c r="P115" s="489"/>
      <c r="Q115" s="252"/>
      <c r="R115" s="252"/>
      <c r="S115" s="272"/>
      <c r="T115" s="272"/>
      <c r="U115" s="272"/>
      <c r="V115" s="272"/>
      <c r="W115" s="272"/>
      <c r="X115" s="272"/>
      <c r="Y115" s="276"/>
      <c r="Z115" s="272"/>
      <c r="AA115" s="272"/>
      <c r="AB115" s="272"/>
      <c r="AC115" s="272"/>
      <c r="AD115" s="276"/>
    </row>
    <row r="116" spans="1:30">
      <c r="A116" s="439"/>
      <c r="B116" s="457"/>
      <c r="C116" s="444"/>
      <c r="D116" s="445"/>
      <c r="E116" s="445"/>
      <c r="F116" s="445"/>
      <c r="G116" s="445"/>
      <c r="H116" s="445"/>
      <c r="I116" s="444"/>
      <c r="J116" s="444"/>
      <c r="K116" s="445"/>
      <c r="L116" s="445"/>
      <c r="M116" s="445"/>
      <c r="N116" s="444"/>
      <c r="O116" s="444"/>
      <c r="P116" s="489"/>
      <c r="Q116" s="252"/>
      <c r="R116" s="252"/>
      <c r="S116" s="113"/>
      <c r="T116" s="113"/>
      <c r="Y116" s="275"/>
      <c r="AD116" s="275"/>
    </row>
    <row r="117" spans="1:30">
      <c r="A117" s="439"/>
      <c r="B117" s="457"/>
      <c r="C117" s="444"/>
      <c r="D117" s="445"/>
      <c r="E117" s="445"/>
      <c r="F117" s="445"/>
      <c r="G117" s="445"/>
      <c r="H117" s="445"/>
      <c r="I117" s="444"/>
      <c r="J117" s="444"/>
      <c r="K117" s="445"/>
      <c r="L117" s="445"/>
      <c r="M117" s="445"/>
      <c r="N117" s="444"/>
      <c r="O117" s="444"/>
      <c r="P117" s="489"/>
      <c r="Q117" s="252"/>
      <c r="R117" s="252"/>
      <c r="S117" s="272"/>
      <c r="T117" s="272"/>
      <c r="U117" s="272"/>
      <c r="V117" s="272"/>
      <c r="W117" s="272"/>
      <c r="X117" s="272"/>
      <c r="Y117" s="276"/>
      <c r="Z117" s="272"/>
      <c r="AA117" s="272"/>
      <c r="AB117" s="272"/>
      <c r="AC117" s="272"/>
      <c r="AD117" s="276"/>
    </row>
    <row r="118" spans="1:30">
      <c r="A118" s="439"/>
      <c r="B118" s="457"/>
      <c r="C118" s="444"/>
      <c r="D118" s="445"/>
      <c r="E118" s="445"/>
      <c r="F118" s="445"/>
      <c r="G118" s="445"/>
      <c r="H118" s="445"/>
      <c r="I118" s="444"/>
      <c r="J118" s="444"/>
      <c r="K118" s="445"/>
      <c r="L118" s="445"/>
      <c r="M118" s="445"/>
      <c r="N118" s="444"/>
      <c r="O118" s="444"/>
      <c r="P118" s="489"/>
      <c r="Q118" s="252"/>
      <c r="R118" s="252"/>
      <c r="S118" s="113"/>
      <c r="T118" s="113"/>
      <c r="Y118" s="275"/>
      <c r="AD118" s="275"/>
    </row>
    <row r="119" spans="1:30">
      <c r="A119" s="439"/>
      <c r="B119" s="457"/>
      <c r="C119" s="444"/>
      <c r="D119" s="445"/>
      <c r="E119" s="445"/>
      <c r="F119" s="445"/>
      <c r="G119" s="445"/>
      <c r="H119" s="445"/>
      <c r="I119" s="444"/>
      <c r="J119" s="444"/>
      <c r="K119" s="445"/>
      <c r="L119" s="445"/>
      <c r="M119" s="445"/>
      <c r="N119" s="444"/>
      <c r="O119" s="444"/>
      <c r="P119" s="489"/>
      <c r="Q119" s="252"/>
      <c r="R119" s="252"/>
      <c r="S119" s="272"/>
      <c r="T119" s="272"/>
      <c r="U119" s="272"/>
      <c r="V119" s="272"/>
      <c r="W119" s="272"/>
      <c r="X119" s="272"/>
      <c r="Y119" s="276"/>
      <c r="Z119" s="272"/>
      <c r="AA119" s="272"/>
      <c r="AB119" s="272"/>
      <c r="AC119" s="272"/>
      <c r="AD119" s="276"/>
    </row>
    <row r="120" spans="1:30">
      <c r="A120" s="439"/>
      <c r="B120" s="457"/>
      <c r="C120" s="444"/>
      <c r="D120" s="445"/>
      <c r="E120" s="445"/>
      <c r="F120" s="445"/>
      <c r="G120" s="445"/>
      <c r="H120" s="445"/>
      <c r="I120" s="444"/>
      <c r="J120" s="444"/>
      <c r="K120" s="445"/>
      <c r="L120" s="445"/>
      <c r="M120" s="445"/>
      <c r="N120" s="444"/>
      <c r="O120" s="444"/>
      <c r="P120" s="489"/>
      <c r="Q120" s="252"/>
      <c r="R120" s="252"/>
      <c r="S120" s="113"/>
      <c r="T120" s="113"/>
      <c r="Y120" s="275"/>
      <c r="AD120" s="275"/>
    </row>
    <row r="121" spans="1:30">
      <c r="A121" s="439"/>
      <c r="B121" s="457"/>
      <c r="C121" s="444"/>
      <c r="D121" s="445"/>
      <c r="E121" s="445"/>
      <c r="F121" s="445"/>
      <c r="G121" s="445"/>
      <c r="H121" s="445"/>
      <c r="I121" s="444"/>
      <c r="J121" s="444"/>
      <c r="K121" s="445"/>
      <c r="L121" s="445"/>
      <c r="M121" s="445"/>
      <c r="N121" s="444"/>
      <c r="O121" s="444"/>
      <c r="P121" s="489"/>
      <c r="Q121" s="252"/>
      <c r="R121" s="252"/>
      <c r="S121" s="272"/>
      <c r="T121" s="272"/>
      <c r="U121" s="272"/>
      <c r="V121" s="272"/>
      <c r="W121" s="272"/>
      <c r="X121" s="272"/>
      <c r="Y121" s="276"/>
      <c r="Z121" s="272"/>
      <c r="AA121" s="272"/>
      <c r="AB121" s="272"/>
      <c r="AC121" s="272"/>
      <c r="AD121" s="276"/>
    </row>
    <row r="122" spans="1:30">
      <c r="A122" s="439"/>
      <c r="B122" s="457"/>
      <c r="C122" s="444"/>
      <c r="D122" s="445"/>
      <c r="E122" s="445"/>
      <c r="F122" s="445"/>
      <c r="G122" s="445"/>
      <c r="H122" s="445"/>
      <c r="I122" s="444"/>
      <c r="J122" s="444"/>
      <c r="K122" s="445"/>
      <c r="L122" s="445"/>
      <c r="M122" s="445"/>
      <c r="N122" s="444"/>
      <c r="O122" s="444"/>
      <c r="P122" s="489"/>
      <c r="Q122" s="252"/>
      <c r="R122" s="252"/>
      <c r="S122" s="113"/>
      <c r="T122" s="113"/>
      <c r="Y122" s="275"/>
      <c r="AD122" s="275"/>
    </row>
    <row r="123" spans="1:30">
      <c r="A123" s="439"/>
      <c r="B123" s="457"/>
      <c r="C123" s="444"/>
      <c r="D123" s="445"/>
      <c r="E123" s="445"/>
      <c r="F123" s="445"/>
      <c r="G123" s="445"/>
      <c r="H123" s="445"/>
      <c r="I123" s="444"/>
      <c r="J123" s="444"/>
      <c r="K123" s="445"/>
      <c r="L123" s="445"/>
      <c r="M123" s="445"/>
      <c r="N123" s="444"/>
      <c r="O123" s="444"/>
      <c r="P123" s="489"/>
      <c r="Q123" s="252"/>
      <c r="R123" s="252"/>
      <c r="S123" s="272"/>
      <c r="T123" s="272"/>
      <c r="U123" s="272"/>
      <c r="V123" s="272"/>
      <c r="W123" s="272"/>
      <c r="X123" s="272"/>
      <c r="Y123" s="276"/>
      <c r="Z123" s="805"/>
      <c r="AA123" s="272"/>
      <c r="AB123" s="272"/>
      <c r="AC123" s="272"/>
      <c r="AD123" s="498"/>
    </row>
    <row r="124" spans="1:30">
      <c r="A124" s="439"/>
      <c r="B124" s="457"/>
      <c r="C124" s="444"/>
      <c r="D124" s="445"/>
      <c r="E124" s="445"/>
      <c r="F124" s="445"/>
      <c r="G124" s="445"/>
      <c r="H124" s="445"/>
      <c r="I124" s="444"/>
      <c r="J124" s="444"/>
      <c r="K124" s="445"/>
      <c r="L124" s="445"/>
      <c r="M124" s="445"/>
      <c r="N124" s="444"/>
      <c r="O124" s="444"/>
      <c r="P124" s="489"/>
      <c r="Q124" s="252"/>
      <c r="R124" s="252"/>
      <c r="S124" s="113"/>
      <c r="T124" s="113"/>
      <c r="Y124" s="275"/>
      <c r="AD124" s="275"/>
    </row>
    <row r="125" spans="1:30">
      <c r="A125" s="439"/>
      <c r="B125" s="457"/>
      <c r="C125" s="444"/>
      <c r="D125" s="445"/>
      <c r="E125" s="445"/>
      <c r="F125" s="445"/>
      <c r="G125" s="445"/>
      <c r="H125" s="445"/>
      <c r="I125" s="444"/>
      <c r="J125" s="444"/>
      <c r="K125" s="445"/>
      <c r="L125" s="445"/>
      <c r="M125" s="445"/>
      <c r="N125" s="444"/>
      <c r="O125" s="444"/>
      <c r="P125" s="489"/>
      <c r="Q125" s="252"/>
      <c r="R125" s="252"/>
      <c r="S125" s="272"/>
      <c r="T125" s="272"/>
      <c r="U125" s="272"/>
      <c r="V125" s="272"/>
      <c r="W125" s="272"/>
      <c r="X125" s="272"/>
      <c r="Y125" s="276"/>
      <c r="Z125" s="272"/>
      <c r="AA125" s="272"/>
      <c r="AB125" s="272"/>
      <c r="AC125" s="272"/>
      <c r="AD125" s="276"/>
    </row>
    <row r="126" spans="1:30">
      <c r="A126" s="439"/>
      <c r="B126" s="457"/>
      <c r="C126" s="444"/>
      <c r="D126" s="445"/>
      <c r="E126" s="445"/>
      <c r="F126" s="445"/>
      <c r="G126" s="445"/>
      <c r="H126" s="445"/>
      <c r="I126" s="444"/>
      <c r="J126" s="444"/>
      <c r="K126" s="445"/>
      <c r="L126" s="445"/>
      <c r="M126" s="445"/>
      <c r="N126" s="444"/>
      <c r="O126" s="444"/>
      <c r="P126" s="489"/>
      <c r="Q126" s="252"/>
      <c r="R126" s="252"/>
      <c r="S126" s="113"/>
      <c r="T126" s="113"/>
      <c r="Y126" s="275"/>
      <c r="AD126" s="275"/>
    </row>
    <row r="127" spans="1:30">
      <c r="A127" s="439"/>
      <c r="B127" s="457"/>
      <c r="C127" s="444"/>
      <c r="D127" s="445"/>
      <c r="E127" s="445"/>
      <c r="F127" s="445"/>
      <c r="G127" s="445"/>
      <c r="H127" s="445"/>
      <c r="I127" s="444"/>
      <c r="J127" s="444"/>
      <c r="K127" s="445"/>
      <c r="L127" s="445"/>
      <c r="M127" s="445"/>
      <c r="N127" s="444"/>
      <c r="O127" s="444"/>
      <c r="P127" s="489"/>
      <c r="Q127" s="252"/>
      <c r="R127" s="252"/>
      <c r="S127" s="272"/>
      <c r="T127" s="272"/>
      <c r="U127" s="272"/>
      <c r="V127" s="272"/>
      <c r="W127" s="272"/>
      <c r="X127" s="272"/>
      <c r="Y127" s="276"/>
      <c r="Z127" s="272"/>
      <c r="AA127" s="272"/>
      <c r="AB127" s="272"/>
      <c r="AC127" s="272"/>
      <c r="AD127" s="276"/>
    </row>
    <row r="128" spans="1:30">
      <c r="A128" s="439"/>
      <c r="B128" s="457"/>
      <c r="C128" s="444"/>
      <c r="D128" s="445"/>
      <c r="E128" s="445"/>
      <c r="F128" s="445"/>
      <c r="G128" s="445"/>
      <c r="H128" s="445"/>
      <c r="I128" s="444"/>
      <c r="J128" s="444"/>
      <c r="K128" s="445"/>
      <c r="L128" s="445"/>
      <c r="M128" s="445"/>
      <c r="N128" s="444"/>
      <c r="O128" s="444"/>
      <c r="P128" s="489"/>
      <c r="Q128" s="252"/>
      <c r="R128" s="252"/>
      <c r="S128" s="113"/>
      <c r="T128" s="113"/>
      <c r="Y128" s="275"/>
      <c r="AD128" s="275"/>
    </row>
    <row r="129" spans="1:30">
      <c r="A129" s="439"/>
      <c r="B129" s="457"/>
      <c r="C129" s="444"/>
      <c r="D129" s="445"/>
      <c r="E129" s="445"/>
      <c r="F129" s="445"/>
      <c r="G129" s="445"/>
      <c r="H129" s="445"/>
      <c r="I129" s="444"/>
      <c r="J129" s="444"/>
      <c r="K129" s="445"/>
      <c r="L129" s="445"/>
      <c r="M129" s="445"/>
      <c r="N129" s="444"/>
      <c r="O129" s="444"/>
      <c r="P129" s="489"/>
      <c r="Q129" s="252"/>
      <c r="R129" s="252"/>
      <c r="S129" s="272"/>
      <c r="T129" s="272"/>
      <c r="U129" s="272"/>
      <c r="V129" s="272"/>
      <c r="W129" s="272"/>
      <c r="X129" s="272"/>
      <c r="Y129" s="276"/>
      <c r="Z129" s="272"/>
      <c r="AA129" s="272"/>
      <c r="AB129" s="272"/>
      <c r="AC129" s="272"/>
      <c r="AD129" s="276"/>
    </row>
    <row r="130" spans="1:30">
      <c r="A130" s="439"/>
      <c r="B130" s="457"/>
      <c r="C130" s="444"/>
      <c r="D130" s="445"/>
      <c r="E130" s="445"/>
      <c r="F130" s="445"/>
      <c r="G130" s="445"/>
      <c r="H130" s="445"/>
      <c r="I130" s="444"/>
      <c r="J130" s="444"/>
      <c r="K130" s="445"/>
      <c r="L130" s="445"/>
      <c r="M130" s="445"/>
      <c r="N130" s="444"/>
      <c r="O130" s="444"/>
      <c r="P130" s="489"/>
      <c r="Q130" s="252"/>
      <c r="R130" s="252"/>
      <c r="S130" s="113"/>
      <c r="T130" s="113"/>
      <c r="Y130" s="275"/>
      <c r="AD130" s="275"/>
    </row>
    <row r="131" spans="1:30">
      <c r="A131" s="439"/>
      <c r="B131" s="457"/>
      <c r="C131" s="444"/>
      <c r="D131" s="445"/>
      <c r="E131" s="445"/>
      <c r="F131" s="445"/>
      <c r="G131" s="445"/>
      <c r="H131" s="445"/>
      <c r="I131" s="444"/>
      <c r="J131" s="444"/>
      <c r="K131" s="445"/>
      <c r="L131" s="445"/>
      <c r="M131" s="445"/>
      <c r="N131" s="444"/>
      <c r="O131" s="444"/>
      <c r="P131" s="489"/>
      <c r="Q131" s="252"/>
      <c r="R131" s="252"/>
      <c r="S131" s="272"/>
      <c r="T131" s="272"/>
      <c r="U131" s="272"/>
      <c r="V131" s="272"/>
      <c r="W131" s="272"/>
      <c r="X131" s="272"/>
      <c r="Y131" s="276"/>
      <c r="Z131" s="272"/>
      <c r="AA131" s="272"/>
      <c r="AB131" s="272"/>
      <c r="AC131" s="272"/>
      <c r="AD131" s="276"/>
    </row>
    <row r="132" spans="1:30">
      <c r="A132" s="439"/>
      <c r="B132" s="457"/>
      <c r="C132" s="444"/>
      <c r="D132" s="445"/>
      <c r="E132" s="445"/>
      <c r="F132" s="445"/>
      <c r="G132" s="445"/>
      <c r="H132" s="445"/>
      <c r="I132" s="444"/>
      <c r="J132" s="444"/>
      <c r="K132" s="445"/>
      <c r="L132" s="445"/>
      <c r="M132" s="445"/>
      <c r="N132" s="444"/>
      <c r="O132" s="444"/>
      <c r="P132" s="489"/>
      <c r="Q132" s="252"/>
      <c r="R132" s="252"/>
      <c r="S132" s="113"/>
      <c r="T132" s="113"/>
      <c r="Y132" s="275"/>
      <c r="AD132" s="275"/>
    </row>
    <row r="133" spans="1:30" ht="13.5" thickBot="1">
      <c r="A133" s="439"/>
      <c r="B133" s="457"/>
      <c r="C133" s="444"/>
      <c r="D133" s="445"/>
      <c r="E133" s="445"/>
      <c r="F133" s="445"/>
      <c r="G133" s="445"/>
      <c r="H133" s="445"/>
      <c r="I133" s="444"/>
      <c r="J133" s="444"/>
      <c r="K133" s="445"/>
      <c r="L133" s="445"/>
      <c r="M133" s="445"/>
      <c r="N133" s="444"/>
      <c r="O133" s="444"/>
      <c r="P133" s="489"/>
      <c r="Q133" s="252"/>
      <c r="R133" s="252"/>
      <c r="S133" s="273"/>
      <c r="T133" s="273"/>
      <c r="U133" s="273"/>
      <c r="V133" s="273"/>
      <c r="W133" s="273"/>
      <c r="X133" s="273"/>
      <c r="Y133" s="277"/>
      <c r="Z133" s="273"/>
      <c r="AA133" s="273"/>
      <c r="AB133" s="273"/>
      <c r="AC133" s="273"/>
      <c r="AD133" s="277"/>
    </row>
    <row r="134" spans="1:30">
      <c r="A134" s="432"/>
      <c r="B134" s="431"/>
      <c r="C134" s="428"/>
      <c r="D134" s="429"/>
      <c r="E134" s="429"/>
      <c r="F134" s="429"/>
      <c r="G134" s="429"/>
      <c r="H134" s="429"/>
      <c r="I134" s="428"/>
      <c r="J134" s="428"/>
      <c r="K134" s="429"/>
      <c r="L134" s="429"/>
      <c r="M134" s="429"/>
      <c r="N134" s="428"/>
      <c r="O134" s="428"/>
      <c r="P134" s="430"/>
      <c r="Q134" s="252"/>
      <c r="R134" s="252"/>
      <c r="S134" s="271"/>
      <c r="T134" s="113"/>
      <c r="Y134" s="275"/>
      <c r="AD134" s="275"/>
    </row>
    <row r="135" spans="1:30">
      <c r="A135" s="439"/>
      <c r="B135" s="457"/>
      <c r="C135" s="444"/>
      <c r="D135" s="445"/>
      <c r="E135" s="445"/>
      <c r="F135" s="445"/>
      <c r="G135" s="445"/>
      <c r="H135" s="445"/>
      <c r="I135" s="444"/>
      <c r="J135" s="444"/>
      <c r="K135" s="445"/>
      <c r="L135" s="445"/>
      <c r="M135" s="445"/>
      <c r="N135" s="444"/>
      <c r="O135" s="444"/>
      <c r="P135" s="489"/>
      <c r="Q135" s="252"/>
      <c r="R135" s="252"/>
      <c r="S135" s="272"/>
      <c r="T135" s="272"/>
      <c r="U135" s="272"/>
      <c r="V135" s="272"/>
      <c r="W135" s="272"/>
      <c r="X135" s="272"/>
      <c r="Y135" s="276"/>
      <c r="Z135" s="272"/>
      <c r="AA135" s="272"/>
      <c r="AB135" s="272"/>
      <c r="AC135" s="272"/>
      <c r="AD135" s="276"/>
    </row>
    <row r="136" spans="1:30">
      <c r="A136" s="439"/>
      <c r="B136" s="457"/>
      <c r="C136" s="444"/>
      <c r="D136" s="445"/>
      <c r="E136" s="445"/>
      <c r="F136" s="445"/>
      <c r="G136" s="445"/>
      <c r="H136" s="445"/>
      <c r="I136" s="444"/>
      <c r="J136" s="444"/>
      <c r="K136" s="445"/>
      <c r="L136" s="445"/>
      <c r="M136" s="445"/>
      <c r="N136" s="444"/>
      <c r="O136" s="444"/>
      <c r="P136" s="489"/>
      <c r="Q136" s="252"/>
      <c r="R136" s="252"/>
      <c r="S136" s="113"/>
      <c r="T136" s="113"/>
      <c r="Y136" s="275"/>
      <c r="AD136" s="275"/>
    </row>
    <row r="137" spans="1:30">
      <c r="A137" s="439"/>
      <c r="B137" s="457"/>
      <c r="C137" s="444"/>
      <c r="D137" s="445"/>
      <c r="E137" s="445"/>
      <c r="F137" s="445"/>
      <c r="G137" s="445"/>
      <c r="H137" s="445"/>
      <c r="I137" s="444"/>
      <c r="J137" s="444"/>
      <c r="K137" s="445"/>
      <c r="L137" s="445"/>
      <c r="M137" s="445"/>
      <c r="N137" s="444"/>
      <c r="O137" s="444"/>
      <c r="P137" s="489"/>
      <c r="Q137" s="252"/>
      <c r="R137" s="252"/>
      <c r="S137" s="272"/>
      <c r="T137" s="399"/>
      <c r="U137" s="272"/>
      <c r="V137" s="272"/>
      <c r="W137" s="272"/>
      <c r="X137" s="272"/>
      <c r="Y137" s="276"/>
      <c r="Z137" s="272"/>
      <c r="AA137" s="805"/>
      <c r="AB137" s="805"/>
      <c r="AC137" s="272"/>
      <c r="AD137" s="276"/>
    </row>
    <row r="138" spans="1:30">
      <c r="A138" s="439"/>
      <c r="B138" s="457"/>
      <c r="C138" s="444"/>
      <c r="D138" s="445"/>
      <c r="E138" s="445"/>
      <c r="F138" s="445"/>
      <c r="G138" s="445"/>
      <c r="H138" s="445"/>
      <c r="I138" s="444"/>
      <c r="J138" s="444"/>
      <c r="K138" s="445"/>
      <c r="L138" s="445"/>
      <c r="M138" s="445"/>
      <c r="N138" s="444"/>
      <c r="O138" s="444"/>
      <c r="P138" s="489"/>
      <c r="Q138" s="252"/>
      <c r="R138" s="252"/>
      <c r="S138" s="113"/>
      <c r="T138" s="113"/>
      <c r="Y138" s="275"/>
      <c r="AD138" s="275"/>
    </row>
    <row r="139" spans="1:30">
      <c r="A139" s="439"/>
      <c r="B139" s="457"/>
      <c r="C139" s="444"/>
      <c r="D139" s="445"/>
      <c r="E139" s="445"/>
      <c r="F139" s="445"/>
      <c r="G139" s="445"/>
      <c r="H139" s="445"/>
      <c r="I139" s="444"/>
      <c r="J139" s="444"/>
      <c r="K139" s="445"/>
      <c r="L139" s="445"/>
      <c r="M139" s="445"/>
      <c r="N139" s="444"/>
      <c r="O139" s="444"/>
      <c r="P139" s="489"/>
      <c r="Q139" s="252"/>
      <c r="R139" s="252"/>
      <c r="S139" s="272"/>
      <c r="T139" s="272"/>
      <c r="U139" s="272"/>
      <c r="V139" s="272"/>
      <c r="W139" s="272"/>
      <c r="X139" s="272"/>
      <c r="Y139" s="276"/>
      <c r="Z139" s="272"/>
      <c r="AA139" s="272"/>
      <c r="AB139" s="272"/>
      <c r="AC139" s="272"/>
      <c r="AD139" s="276"/>
    </row>
    <row r="140" spans="1:30">
      <c r="A140" s="439"/>
      <c r="B140" s="457"/>
      <c r="C140" s="444"/>
      <c r="D140" s="445"/>
      <c r="E140" s="445"/>
      <c r="F140" s="445"/>
      <c r="G140" s="445"/>
      <c r="H140" s="445"/>
      <c r="I140" s="444"/>
      <c r="J140" s="444"/>
      <c r="K140" s="445"/>
      <c r="L140" s="445"/>
      <c r="M140" s="445"/>
      <c r="N140" s="444"/>
      <c r="O140" s="444"/>
      <c r="P140" s="489"/>
      <c r="Q140" s="252"/>
      <c r="R140" s="252"/>
      <c r="S140" s="113"/>
      <c r="T140" s="113"/>
      <c r="Y140" s="275"/>
      <c r="AD140" s="275"/>
    </row>
    <row r="141" spans="1:30">
      <c r="A141" s="439"/>
      <c r="B141" s="457"/>
      <c r="C141" s="444"/>
      <c r="D141" s="445"/>
      <c r="E141" s="445"/>
      <c r="F141" s="445"/>
      <c r="G141" s="445"/>
      <c r="H141" s="445"/>
      <c r="I141" s="444"/>
      <c r="J141" s="444"/>
      <c r="K141" s="445"/>
      <c r="L141" s="445"/>
      <c r="M141" s="445"/>
      <c r="N141" s="444"/>
      <c r="O141" s="444"/>
      <c r="P141" s="489"/>
      <c r="Q141" s="252"/>
      <c r="R141" s="252"/>
      <c r="S141" s="272"/>
      <c r="T141" s="272"/>
      <c r="U141" s="272"/>
      <c r="V141" s="272"/>
      <c r="W141" s="272"/>
      <c r="X141" s="272"/>
      <c r="Y141" s="276"/>
      <c r="Z141" s="272"/>
      <c r="AA141" s="272"/>
      <c r="AB141" s="272"/>
      <c r="AC141" s="272"/>
      <c r="AD141" s="276"/>
    </row>
    <row r="142" spans="1:30">
      <c r="A142" s="439"/>
      <c r="B142" s="457"/>
      <c r="C142" s="444"/>
      <c r="D142" s="445"/>
      <c r="E142" s="445"/>
      <c r="F142" s="445"/>
      <c r="G142" s="445"/>
      <c r="H142" s="445"/>
      <c r="I142" s="444"/>
      <c r="J142" s="444"/>
      <c r="K142" s="445"/>
      <c r="L142" s="445"/>
      <c r="M142" s="445"/>
      <c r="N142" s="444"/>
      <c r="O142" s="444"/>
      <c r="P142" s="489"/>
      <c r="Q142" s="252"/>
      <c r="R142" s="252"/>
      <c r="S142" s="113"/>
      <c r="T142" s="113"/>
      <c r="Y142" s="275"/>
      <c r="AD142" s="275"/>
    </row>
    <row r="143" spans="1:30">
      <c r="A143" s="439"/>
      <c r="B143" s="457"/>
      <c r="C143" s="444"/>
      <c r="D143" s="445"/>
      <c r="E143" s="445"/>
      <c r="F143" s="445"/>
      <c r="G143" s="445"/>
      <c r="H143" s="445"/>
      <c r="I143" s="444"/>
      <c r="J143" s="444"/>
      <c r="K143" s="445"/>
      <c r="L143" s="445"/>
      <c r="M143" s="445"/>
      <c r="N143" s="444"/>
      <c r="O143" s="444"/>
      <c r="P143" s="489"/>
      <c r="Q143" s="252"/>
      <c r="R143" s="252"/>
      <c r="S143" s="272"/>
      <c r="T143" s="272"/>
      <c r="U143" s="272"/>
      <c r="V143" s="272"/>
      <c r="W143" s="272"/>
      <c r="X143" s="272"/>
      <c r="Y143" s="276"/>
      <c r="Z143" s="272"/>
      <c r="AA143" s="272"/>
      <c r="AB143" s="272"/>
      <c r="AC143" s="272"/>
      <c r="AD143" s="276"/>
    </row>
    <row r="144" spans="1:30">
      <c r="A144" s="439"/>
      <c r="B144" s="457"/>
      <c r="C144" s="444"/>
      <c r="D144" s="445"/>
      <c r="E144" s="445"/>
      <c r="F144" s="445"/>
      <c r="G144" s="445"/>
      <c r="H144" s="445"/>
      <c r="I144" s="444"/>
      <c r="J144" s="444"/>
      <c r="K144" s="445"/>
      <c r="L144" s="445"/>
      <c r="M144" s="445"/>
      <c r="N144" s="444"/>
      <c r="O144" s="444"/>
      <c r="P144" s="489"/>
      <c r="Q144" s="252"/>
      <c r="R144" s="252"/>
      <c r="S144" s="113"/>
      <c r="T144" s="113"/>
      <c r="Y144" s="275"/>
      <c r="AD144" s="275"/>
    </row>
    <row r="145" spans="1:30">
      <c r="A145" s="439"/>
      <c r="B145" s="457"/>
      <c r="C145" s="444"/>
      <c r="D145" s="445"/>
      <c r="E145" s="445"/>
      <c r="F145" s="445"/>
      <c r="G145" s="445"/>
      <c r="H145" s="445"/>
      <c r="I145" s="444"/>
      <c r="J145" s="444"/>
      <c r="K145" s="445"/>
      <c r="L145" s="445"/>
      <c r="M145" s="445"/>
      <c r="N145" s="444"/>
      <c r="O145" s="444"/>
      <c r="P145" s="489"/>
      <c r="Q145" s="252"/>
      <c r="R145" s="252"/>
      <c r="S145" s="272"/>
      <c r="T145" s="272"/>
      <c r="U145" s="272"/>
      <c r="V145" s="272"/>
      <c r="W145" s="272"/>
      <c r="X145" s="272"/>
      <c r="Y145" s="276"/>
      <c r="Z145" s="272"/>
      <c r="AA145" s="272"/>
      <c r="AB145" s="272"/>
      <c r="AC145" s="272"/>
      <c r="AD145" s="276"/>
    </row>
    <row r="146" spans="1:30">
      <c r="A146" s="439"/>
      <c r="B146" s="457"/>
      <c r="C146" s="444"/>
      <c r="D146" s="445"/>
      <c r="E146" s="445"/>
      <c r="F146" s="445"/>
      <c r="G146" s="445"/>
      <c r="H146" s="445"/>
      <c r="I146" s="444"/>
      <c r="J146" s="444"/>
      <c r="K146" s="445"/>
      <c r="L146" s="445"/>
      <c r="M146" s="445"/>
      <c r="N146" s="444"/>
      <c r="O146" s="444"/>
      <c r="P146" s="489"/>
      <c r="Q146" s="252"/>
      <c r="R146" s="252"/>
      <c r="S146" s="113"/>
      <c r="T146" s="113"/>
      <c r="Y146" s="275"/>
      <c r="AD146" s="275"/>
    </row>
    <row r="147" spans="1:30">
      <c r="A147" s="439"/>
      <c r="B147" s="457"/>
      <c r="C147" s="444"/>
      <c r="D147" s="445"/>
      <c r="E147" s="445"/>
      <c r="F147" s="445"/>
      <c r="G147" s="445"/>
      <c r="H147" s="445"/>
      <c r="I147" s="444"/>
      <c r="J147" s="444"/>
      <c r="K147" s="445"/>
      <c r="L147" s="445"/>
      <c r="M147" s="445"/>
      <c r="N147" s="444"/>
      <c r="O147" s="444"/>
      <c r="P147" s="489"/>
      <c r="Q147" s="252"/>
      <c r="R147" s="252"/>
      <c r="S147" s="272"/>
      <c r="T147" s="272"/>
      <c r="U147" s="272"/>
      <c r="V147" s="272"/>
      <c r="W147" s="272"/>
      <c r="X147" s="272"/>
      <c r="Y147" s="276"/>
      <c r="Z147" s="272"/>
      <c r="AA147" s="272"/>
      <c r="AB147" s="272"/>
      <c r="AC147" s="272"/>
      <c r="AD147" s="276"/>
    </row>
    <row r="148" spans="1:30">
      <c r="A148" s="439"/>
      <c r="B148" s="457"/>
      <c r="C148" s="444"/>
      <c r="D148" s="445"/>
      <c r="E148" s="445"/>
      <c r="F148" s="445"/>
      <c r="G148" s="445"/>
      <c r="H148" s="445"/>
      <c r="I148" s="444"/>
      <c r="J148" s="444"/>
      <c r="K148" s="445"/>
      <c r="L148" s="445"/>
      <c r="M148" s="445"/>
      <c r="N148" s="444"/>
      <c r="O148" s="444"/>
      <c r="P148" s="489"/>
      <c r="Q148" s="252"/>
      <c r="R148" s="252"/>
      <c r="S148" s="113"/>
      <c r="T148" s="113"/>
      <c r="Y148" s="275"/>
      <c r="AD148" s="275"/>
    </row>
    <row r="149" spans="1:30">
      <c r="A149" s="439"/>
      <c r="B149" s="457"/>
      <c r="C149" s="444"/>
      <c r="D149" s="445"/>
      <c r="E149" s="445"/>
      <c r="F149" s="445"/>
      <c r="G149" s="445"/>
      <c r="H149" s="445"/>
      <c r="I149" s="444"/>
      <c r="J149" s="444"/>
      <c r="K149" s="445"/>
      <c r="L149" s="445"/>
      <c r="M149" s="445"/>
      <c r="N149" s="444"/>
      <c r="O149" s="444"/>
      <c r="P149" s="489"/>
      <c r="Q149" s="252"/>
      <c r="R149" s="252"/>
      <c r="S149" s="272"/>
      <c r="T149" s="272"/>
      <c r="U149" s="272"/>
      <c r="V149" s="272"/>
      <c r="W149" s="272"/>
      <c r="X149" s="272"/>
      <c r="Y149" s="276"/>
      <c r="Z149" s="272"/>
      <c r="AA149" s="272"/>
      <c r="AB149" s="272"/>
      <c r="AC149" s="272"/>
      <c r="AD149" s="276"/>
    </row>
    <row r="150" spans="1:30">
      <c r="A150" s="439"/>
      <c r="B150" s="457"/>
      <c r="C150" s="444"/>
      <c r="D150" s="445"/>
      <c r="E150" s="445"/>
      <c r="F150" s="445"/>
      <c r="G150" s="445"/>
      <c r="H150" s="445"/>
      <c r="I150" s="444"/>
      <c r="J150" s="444"/>
      <c r="K150" s="445"/>
      <c r="L150" s="445"/>
      <c r="M150" s="445"/>
      <c r="N150" s="444"/>
      <c r="O150" s="444"/>
      <c r="P150" s="489"/>
      <c r="Q150" s="252"/>
      <c r="R150" s="252"/>
      <c r="S150" s="113"/>
      <c r="T150" s="113"/>
      <c r="Y150" s="275"/>
      <c r="AD150" s="275"/>
    </row>
    <row r="151" spans="1:30">
      <c r="A151" s="439"/>
      <c r="B151" s="457"/>
      <c r="C151" s="444"/>
      <c r="D151" s="445"/>
      <c r="E151" s="445"/>
      <c r="F151" s="445"/>
      <c r="G151" s="445"/>
      <c r="H151" s="445"/>
      <c r="I151" s="444"/>
      <c r="J151" s="444"/>
      <c r="K151" s="445"/>
      <c r="L151" s="445"/>
      <c r="M151" s="445"/>
      <c r="N151" s="444"/>
      <c r="O151" s="444"/>
      <c r="P151" s="489"/>
      <c r="Q151" s="252"/>
      <c r="R151" s="252"/>
      <c r="S151" s="272"/>
      <c r="T151" s="272"/>
      <c r="U151" s="272"/>
      <c r="V151" s="272"/>
      <c r="W151" s="272"/>
      <c r="X151" s="272"/>
      <c r="Y151" s="276"/>
      <c r="Z151" s="272"/>
      <c r="AA151" s="272"/>
      <c r="AB151" s="272"/>
      <c r="AC151" s="272"/>
      <c r="AD151" s="276"/>
    </row>
    <row r="152" spans="1:30">
      <c r="A152" s="439"/>
      <c r="B152" s="457"/>
      <c r="C152" s="444"/>
      <c r="D152" s="445"/>
      <c r="E152" s="445"/>
      <c r="F152" s="445"/>
      <c r="G152" s="445"/>
      <c r="H152" s="445"/>
      <c r="I152" s="444"/>
      <c r="J152" s="444"/>
      <c r="K152" s="445"/>
      <c r="L152" s="445"/>
      <c r="M152" s="445"/>
      <c r="N152" s="444"/>
      <c r="O152" s="444"/>
      <c r="P152" s="489"/>
      <c r="Q152" s="252"/>
      <c r="R152" s="252"/>
      <c r="S152" s="113"/>
      <c r="T152" s="113"/>
      <c r="Y152" s="275"/>
      <c r="AD152" s="275"/>
    </row>
    <row r="153" spans="1:30">
      <c r="A153" s="439"/>
      <c r="B153" s="457"/>
      <c r="C153" s="444"/>
      <c r="D153" s="445"/>
      <c r="E153" s="445"/>
      <c r="F153" s="445"/>
      <c r="G153" s="445"/>
      <c r="H153" s="445"/>
      <c r="I153" s="444"/>
      <c r="J153" s="444"/>
      <c r="K153" s="445"/>
      <c r="L153" s="445"/>
      <c r="M153" s="445"/>
      <c r="N153" s="444"/>
      <c r="O153" s="444"/>
      <c r="P153" s="489"/>
      <c r="Q153" s="252"/>
      <c r="R153" s="252"/>
      <c r="S153" s="272"/>
      <c r="T153" s="272"/>
      <c r="U153" s="272"/>
      <c r="V153" s="272"/>
      <c r="W153" s="272"/>
      <c r="X153" s="272"/>
      <c r="Y153" s="276"/>
      <c r="Z153" s="272"/>
      <c r="AA153" s="272"/>
      <c r="AB153" s="272"/>
      <c r="AC153" s="272"/>
      <c r="AD153" s="276"/>
    </row>
    <row r="154" spans="1:30">
      <c r="A154" s="439"/>
      <c r="B154" s="457"/>
      <c r="C154" s="444"/>
      <c r="D154" s="445"/>
      <c r="E154" s="445"/>
      <c r="F154" s="445"/>
      <c r="G154" s="445"/>
      <c r="H154" s="445"/>
      <c r="I154" s="444"/>
      <c r="J154" s="444"/>
      <c r="K154" s="445"/>
      <c r="L154" s="445"/>
      <c r="M154" s="445"/>
      <c r="N154" s="444"/>
      <c r="O154" s="444"/>
      <c r="P154" s="489"/>
      <c r="Q154" s="252"/>
      <c r="R154" s="252"/>
      <c r="S154" s="113"/>
      <c r="T154" s="113"/>
      <c r="Y154" s="275"/>
      <c r="AD154" s="275"/>
    </row>
    <row r="155" spans="1:30">
      <c r="A155" s="439"/>
      <c r="B155" s="457"/>
      <c r="C155" s="444"/>
      <c r="D155" s="445"/>
      <c r="E155" s="445"/>
      <c r="F155" s="445"/>
      <c r="G155" s="445"/>
      <c r="H155" s="445"/>
      <c r="I155" s="444"/>
      <c r="J155" s="444"/>
      <c r="K155" s="445"/>
      <c r="L155" s="445"/>
      <c r="M155" s="445"/>
      <c r="N155" s="444"/>
      <c r="O155" s="444"/>
      <c r="P155" s="489"/>
      <c r="Q155" s="252"/>
      <c r="R155" s="252"/>
      <c r="S155" s="272"/>
      <c r="T155" s="272"/>
      <c r="U155" s="272"/>
      <c r="V155" s="272"/>
      <c r="W155" s="272"/>
      <c r="X155" s="272"/>
      <c r="Y155" s="276"/>
      <c r="Z155" s="272"/>
      <c r="AA155" s="272"/>
      <c r="AB155" s="272"/>
      <c r="AC155" s="272"/>
      <c r="AD155" s="276"/>
    </row>
    <row r="156" spans="1:30">
      <c r="A156" s="439"/>
      <c r="B156" s="457"/>
      <c r="C156" s="444"/>
      <c r="D156" s="445"/>
      <c r="E156" s="445"/>
      <c r="F156" s="445"/>
      <c r="G156" s="445"/>
      <c r="H156" s="445"/>
      <c r="I156" s="444"/>
      <c r="J156" s="444"/>
      <c r="K156" s="445"/>
      <c r="L156" s="445"/>
      <c r="M156" s="445"/>
      <c r="N156" s="444"/>
      <c r="O156" s="444"/>
      <c r="P156" s="489"/>
      <c r="Q156" s="252"/>
      <c r="R156" s="252"/>
      <c r="S156" s="113"/>
      <c r="T156" s="113"/>
      <c r="Y156" s="275"/>
      <c r="AD156" s="275"/>
    </row>
    <row r="157" spans="1:30">
      <c r="A157" s="439"/>
      <c r="B157" s="457"/>
      <c r="C157" s="444"/>
      <c r="D157" s="445"/>
      <c r="E157" s="445"/>
      <c r="F157" s="445"/>
      <c r="G157" s="445"/>
      <c r="H157" s="445"/>
      <c r="I157" s="444"/>
      <c r="J157" s="444"/>
      <c r="K157" s="445"/>
      <c r="L157" s="445"/>
      <c r="M157" s="445"/>
      <c r="N157" s="444"/>
      <c r="O157" s="444"/>
      <c r="P157" s="489"/>
      <c r="Q157" s="252"/>
      <c r="R157" s="252"/>
      <c r="S157" s="272"/>
      <c r="T157" s="272"/>
      <c r="U157" s="272"/>
      <c r="V157" s="272"/>
      <c r="W157" s="272"/>
      <c r="X157" s="272"/>
      <c r="Y157" s="276"/>
      <c r="Z157" s="272"/>
      <c r="AA157" s="272"/>
      <c r="AB157" s="272"/>
      <c r="AC157" s="272"/>
      <c r="AD157" s="276"/>
    </row>
    <row r="158" spans="1:30">
      <c r="A158" s="439"/>
      <c r="B158" s="457"/>
      <c r="C158" s="444"/>
      <c r="D158" s="445"/>
      <c r="E158" s="445"/>
      <c r="F158" s="445"/>
      <c r="G158" s="445"/>
      <c r="H158" s="445"/>
      <c r="I158" s="444"/>
      <c r="J158" s="444"/>
      <c r="K158" s="445"/>
      <c r="L158" s="445"/>
      <c r="M158" s="445"/>
      <c r="N158" s="444"/>
      <c r="O158" s="444"/>
      <c r="P158" s="489"/>
      <c r="Q158" s="252"/>
      <c r="R158" s="252"/>
      <c r="S158" s="113"/>
      <c r="T158" s="113"/>
      <c r="Y158" s="275"/>
      <c r="AD158" s="275"/>
    </row>
    <row r="159" spans="1:30">
      <c r="A159" s="439"/>
      <c r="B159" s="457"/>
      <c r="C159" s="444"/>
      <c r="D159" s="445"/>
      <c r="E159" s="445"/>
      <c r="F159" s="445"/>
      <c r="G159" s="445"/>
      <c r="H159" s="445"/>
      <c r="I159" s="444"/>
      <c r="J159" s="444"/>
      <c r="K159" s="445"/>
      <c r="L159" s="445"/>
      <c r="M159" s="445"/>
      <c r="N159" s="444"/>
      <c r="O159" s="444"/>
      <c r="P159" s="489"/>
      <c r="Q159" s="252"/>
      <c r="R159" s="252"/>
      <c r="S159" s="272"/>
      <c r="T159" s="272"/>
      <c r="U159" s="272"/>
      <c r="V159" s="272"/>
      <c r="W159" s="805"/>
      <c r="X159" s="805"/>
      <c r="Y159" s="276"/>
      <c r="Z159" s="805"/>
      <c r="AA159" s="272"/>
      <c r="AB159" s="272"/>
      <c r="AC159" s="272"/>
      <c r="AD159" s="276"/>
    </row>
    <row r="160" spans="1:30">
      <c r="A160" s="439"/>
      <c r="B160" s="457"/>
      <c r="C160" s="444"/>
      <c r="D160" s="445"/>
      <c r="E160" s="445"/>
      <c r="F160" s="445"/>
      <c r="G160" s="445"/>
      <c r="H160" s="445"/>
      <c r="I160" s="444"/>
      <c r="J160" s="444"/>
      <c r="K160" s="445"/>
      <c r="L160" s="445"/>
      <c r="M160" s="445"/>
      <c r="N160" s="444"/>
      <c r="O160" s="444"/>
      <c r="P160" s="489"/>
      <c r="Q160" s="252"/>
      <c r="R160" s="252"/>
      <c r="S160" s="113"/>
      <c r="T160" s="113"/>
      <c r="Y160" s="275"/>
      <c r="AD160" s="275"/>
    </row>
    <row r="161" spans="1:30">
      <c r="A161" s="439"/>
      <c r="B161" s="457"/>
      <c r="C161" s="444"/>
      <c r="D161" s="445"/>
      <c r="E161" s="445"/>
      <c r="F161" s="445"/>
      <c r="G161" s="445"/>
      <c r="H161" s="445"/>
      <c r="I161" s="444"/>
      <c r="J161" s="444"/>
      <c r="K161" s="445"/>
      <c r="L161" s="445"/>
      <c r="M161" s="445"/>
      <c r="N161" s="444"/>
      <c r="O161" s="444"/>
      <c r="P161" s="489"/>
      <c r="Q161" s="252"/>
      <c r="R161" s="252"/>
      <c r="S161" s="272"/>
      <c r="T161" s="272"/>
      <c r="U161" s="272"/>
      <c r="V161" s="272"/>
      <c r="W161" s="272"/>
      <c r="X161" s="272"/>
      <c r="Y161" s="276"/>
      <c r="Z161" s="272"/>
      <c r="AA161" s="272"/>
      <c r="AB161" s="272"/>
      <c r="AC161" s="272"/>
      <c r="AD161" s="276"/>
    </row>
    <row r="162" spans="1:30">
      <c r="A162" s="439"/>
      <c r="B162" s="457"/>
      <c r="C162" s="444"/>
      <c r="D162" s="445"/>
      <c r="E162" s="445"/>
      <c r="F162" s="445"/>
      <c r="G162" s="445"/>
      <c r="H162" s="445"/>
      <c r="I162" s="444"/>
      <c r="J162" s="444"/>
      <c r="K162" s="445"/>
      <c r="L162" s="445"/>
      <c r="M162" s="445"/>
      <c r="N162" s="444"/>
      <c r="O162" s="444"/>
      <c r="P162" s="489"/>
      <c r="Q162" s="252"/>
      <c r="R162" s="252"/>
      <c r="S162" s="113"/>
      <c r="T162" s="113"/>
      <c r="Y162" s="275"/>
      <c r="AD162" s="275"/>
    </row>
    <row r="163" spans="1:30">
      <c r="A163" s="439"/>
      <c r="B163" s="457"/>
      <c r="C163" s="444"/>
      <c r="D163" s="445"/>
      <c r="E163" s="445"/>
      <c r="F163" s="445"/>
      <c r="G163" s="445"/>
      <c r="H163" s="445"/>
      <c r="I163" s="444"/>
      <c r="J163" s="444"/>
      <c r="K163" s="445"/>
      <c r="L163" s="445"/>
      <c r="M163" s="445"/>
      <c r="N163" s="444"/>
      <c r="O163" s="444"/>
      <c r="P163" s="489"/>
      <c r="Q163" s="252"/>
      <c r="R163" s="252"/>
      <c r="S163" s="272"/>
      <c r="T163" s="272"/>
      <c r="U163" s="272"/>
      <c r="V163" s="272"/>
      <c r="W163" s="272"/>
      <c r="X163" s="272"/>
      <c r="Y163" s="276"/>
      <c r="Z163" s="272"/>
      <c r="AA163" s="272"/>
      <c r="AB163" s="272"/>
      <c r="AC163" s="272"/>
      <c r="AD163" s="276"/>
    </row>
    <row r="164" spans="1:30">
      <c r="A164" s="439"/>
      <c r="B164" s="457"/>
      <c r="C164" s="444"/>
      <c r="D164" s="445"/>
      <c r="E164" s="445"/>
      <c r="F164" s="445"/>
      <c r="G164" s="445"/>
      <c r="H164" s="445"/>
      <c r="I164" s="444"/>
      <c r="J164" s="444"/>
      <c r="K164" s="445"/>
      <c r="L164" s="445"/>
      <c r="M164" s="445"/>
      <c r="N164" s="444"/>
      <c r="O164" s="444"/>
      <c r="P164" s="489"/>
      <c r="Q164" s="252"/>
      <c r="R164" s="252"/>
      <c r="S164" s="113"/>
      <c r="T164" s="113"/>
      <c r="Y164" s="275"/>
      <c r="AD164" s="275"/>
    </row>
    <row r="165" spans="1:30" ht="13.5" thickBot="1">
      <c r="A165" s="439"/>
      <c r="B165" s="457"/>
      <c r="C165" s="444"/>
      <c r="D165" s="445"/>
      <c r="E165" s="445"/>
      <c r="F165" s="445"/>
      <c r="G165" s="445"/>
      <c r="H165" s="445"/>
      <c r="I165" s="444"/>
      <c r="J165" s="444"/>
      <c r="K165" s="445"/>
      <c r="L165" s="445"/>
      <c r="M165" s="445"/>
      <c r="N165" s="444"/>
      <c r="O165" s="444"/>
      <c r="P165" s="489"/>
      <c r="Q165" s="252"/>
      <c r="R165" s="252"/>
      <c r="S165" s="273"/>
      <c r="T165" s="273"/>
      <c r="U165" s="273"/>
      <c r="V165" s="273"/>
      <c r="W165" s="273"/>
      <c r="X165" s="273"/>
      <c r="Y165" s="277"/>
      <c r="Z165" s="273"/>
      <c r="AA165" s="273"/>
      <c r="AB165" s="273"/>
      <c r="AC165" s="273"/>
      <c r="AD165" s="277"/>
    </row>
    <row r="166" spans="1:30">
      <c r="A166" s="432"/>
      <c r="B166" s="431"/>
      <c r="C166" s="428"/>
      <c r="D166" s="429"/>
      <c r="E166" s="429"/>
      <c r="F166" s="429"/>
      <c r="G166" s="429"/>
      <c r="H166" s="429"/>
      <c r="I166" s="428"/>
      <c r="J166" s="428"/>
      <c r="K166" s="429"/>
      <c r="L166" s="429"/>
      <c r="M166" s="429"/>
      <c r="N166" s="428"/>
      <c r="O166" s="428"/>
      <c r="P166" s="430"/>
      <c r="Q166" s="252"/>
      <c r="R166" s="252"/>
      <c r="S166" s="271"/>
      <c r="T166" s="113"/>
      <c r="Y166" s="275"/>
      <c r="AD166" s="275"/>
    </row>
    <row r="167" spans="1:30">
      <c r="A167" s="439"/>
      <c r="B167" s="457"/>
      <c r="C167" s="444"/>
      <c r="D167" s="445"/>
      <c r="E167" s="445"/>
      <c r="F167" s="445"/>
      <c r="G167" s="445"/>
      <c r="H167" s="445"/>
      <c r="I167" s="444"/>
      <c r="J167" s="444"/>
      <c r="K167" s="445"/>
      <c r="L167" s="445"/>
      <c r="M167" s="445"/>
      <c r="N167" s="444"/>
      <c r="O167" s="444"/>
      <c r="P167" s="489"/>
      <c r="Q167" s="252"/>
      <c r="R167" s="252"/>
      <c r="S167" s="272"/>
      <c r="T167" s="272"/>
      <c r="U167" s="272"/>
      <c r="V167" s="272"/>
      <c r="W167" s="272"/>
      <c r="X167" s="272"/>
      <c r="Y167" s="276"/>
      <c r="Z167" s="272"/>
      <c r="AA167" s="272"/>
      <c r="AB167" s="272"/>
      <c r="AC167" s="272"/>
      <c r="AD167" s="276"/>
    </row>
    <row r="168" spans="1:30">
      <c r="A168" s="439"/>
      <c r="B168" s="457"/>
      <c r="C168" s="444"/>
      <c r="D168" s="445"/>
      <c r="E168" s="445"/>
      <c r="F168" s="445"/>
      <c r="G168" s="445"/>
      <c r="H168" s="445"/>
      <c r="I168" s="444"/>
      <c r="J168" s="444"/>
      <c r="K168" s="445"/>
      <c r="L168" s="445"/>
      <c r="M168" s="445"/>
      <c r="N168" s="444"/>
      <c r="O168" s="444"/>
      <c r="P168" s="489"/>
      <c r="Q168" s="252"/>
      <c r="R168" s="252"/>
      <c r="S168" s="113"/>
      <c r="T168" s="113"/>
      <c r="Y168" s="275"/>
      <c r="AD168" s="275"/>
    </row>
    <row r="169" spans="1:30">
      <c r="A169" s="439"/>
      <c r="B169" s="457"/>
      <c r="C169" s="444"/>
      <c r="D169" s="445"/>
      <c r="E169" s="445"/>
      <c r="F169" s="445"/>
      <c r="G169" s="445"/>
      <c r="H169" s="445"/>
      <c r="I169" s="444"/>
      <c r="J169" s="444"/>
      <c r="K169" s="445"/>
      <c r="L169" s="445"/>
      <c r="M169" s="445"/>
      <c r="N169" s="444"/>
      <c r="O169" s="444"/>
      <c r="P169" s="489"/>
      <c r="Q169" s="252"/>
      <c r="R169" s="252"/>
      <c r="S169" s="272"/>
      <c r="T169" s="272"/>
      <c r="U169" s="272"/>
      <c r="V169" s="805"/>
      <c r="W169" s="272"/>
      <c r="X169" s="272"/>
      <c r="Y169" s="276"/>
      <c r="Z169" s="272"/>
      <c r="AA169" s="272"/>
      <c r="AB169" s="272"/>
      <c r="AC169" s="272"/>
      <c r="AD169" s="276"/>
    </row>
    <row r="170" spans="1:30">
      <c r="A170" s="439"/>
      <c r="B170" s="457"/>
      <c r="C170" s="444"/>
      <c r="D170" s="445"/>
      <c r="E170" s="445"/>
      <c r="F170" s="445"/>
      <c r="G170" s="445"/>
      <c r="H170" s="445"/>
      <c r="I170" s="444"/>
      <c r="J170" s="444"/>
      <c r="K170" s="445"/>
      <c r="L170" s="445"/>
      <c r="M170" s="445"/>
      <c r="N170" s="444"/>
      <c r="O170" s="444"/>
      <c r="P170" s="489"/>
      <c r="Q170" s="252"/>
      <c r="R170" s="252"/>
      <c r="S170" s="113"/>
      <c r="T170" s="113"/>
      <c r="Y170" s="275"/>
      <c r="AD170" s="275"/>
    </row>
    <row r="171" spans="1:30">
      <c r="A171" s="439"/>
      <c r="B171" s="457"/>
      <c r="C171" s="444"/>
      <c r="D171" s="445"/>
      <c r="E171" s="445"/>
      <c r="F171" s="445"/>
      <c r="G171" s="445"/>
      <c r="H171" s="445"/>
      <c r="I171" s="444"/>
      <c r="J171" s="444"/>
      <c r="K171" s="445"/>
      <c r="L171" s="445"/>
      <c r="M171" s="445"/>
      <c r="N171" s="444"/>
      <c r="O171" s="444"/>
      <c r="P171" s="489"/>
      <c r="Q171" s="252"/>
      <c r="R171" s="252"/>
      <c r="S171" s="272"/>
      <c r="T171" s="272"/>
      <c r="U171" s="272"/>
      <c r="V171" s="272"/>
      <c r="W171" s="272"/>
      <c r="X171" s="272"/>
      <c r="Y171" s="276"/>
      <c r="Z171" s="272"/>
      <c r="AA171" s="272"/>
      <c r="AB171" s="272"/>
      <c r="AC171" s="272"/>
      <c r="AD171" s="276"/>
    </row>
    <row r="172" spans="1:30">
      <c r="A172" s="439"/>
      <c r="B172" s="457"/>
      <c r="C172" s="444"/>
      <c r="D172" s="445"/>
      <c r="E172" s="445"/>
      <c r="F172" s="445"/>
      <c r="G172" s="445"/>
      <c r="H172" s="445"/>
      <c r="I172" s="444"/>
      <c r="J172" s="444"/>
      <c r="K172" s="445"/>
      <c r="L172" s="445"/>
      <c r="M172" s="445"/>
      <c r="N172" s="444"/>
      <c r="O172" s="444"/>
      <c r="P172" s="489"/>
      <c r="Q172" s="252"/>
      <c r="R172" s="252"/>
      <c r="S172" s="113"/>
      <c r="T172" s="113"/>
      <c r="Y172" s="275"/>
      <c r="AD172" s="275"/>
    </row>
    <row r="173" spans="1:30">
      <c r="A173" s="439"/>
      <c r="B173" s="457"/>
      <c r="C173" s="444"/>
      <c r="D173" s="445"/>
      <c r="E173" s="445"/>
      <c r="F173" s="445"/>
      <c r="G173" s="445"/>
      <c r="H173" s="445"/>
      <c r="I173" s="444"/>
      <c r="J173" s="444"/>
      <c r="K173" s="445"/>
      <c r="L173" s="445"/>
      <c r="M173" s="445"/>
      <c r="N173" s="444"/>
      <c r="O173" s="444"/>
      <c r="P173" s="489"/>
      <c r="Q173" s="252"/>
      <c r="R173" s="252"/>
      <c r="S173" s="272"/>
      <c r="T173" s="272"/>
      <c r="U173" s="272"/>
      <c r="V173" s="272"/>
      <c r="W173" s="272"/>
      <c r="X173" s="272"/>
      <c r="Y173" s="276"/>
      <c r="Z173" s="272"/>
      <c r="AA173" s="272"/>
      <c r="AB173" s="272"/>
      <c r="AC173" s="272"/>
      <c r="AD173" s="276"/>
    </row>
    <row r="174" spans="1:30">
      <c r="A174" s="439"/>
      <c r="B174" s="457"/>
      <c r="C174" s="444"/>
      <c r="D174" s="445"/>
      <c r="E174" s="445"/>
      <c r="F174" s="445"/>
      <c r="G174" s="445"/>
      <c r="H174" s="445"/>
      <c r="I174" s="444"/>
      <c r="J174" s="444"/>
      <c r="K174" s="445"/>
      <c r="L174" s="445"/>
      <c r="M174" s="445"/>
      <c r="N174" s="444"/>
      <c r="O174" s="444"/>
      <c r="P174" s="489"/>
      <c r="Q174" s="252"/>
      <c r="R174" s="252"/>
      <c r="S174" s="113"/>
      <c r="T174" s="113"/>
      <c r="Y174" s="275"/>
      <c r="AD174" s="275"/>
    </row>
    <row r="175" spans="1:30">
      <c r="A175" s="439"/>
      <c r="B175" s="457"/>
      <c r="C175" s="444"/>
      <c r="D175" s="445"/>
      <c r="E175" s="445"/>
      <c r="F175" s="445"/>
      <c r="G175" s="445"/>
      <c r="H175" s="445"/>
      <c r="I175" s="444"/>
      <c r="J175" s="444"/>
      <c r="K175" s="445"/>
      <c r="L175" s="445"/>
      <c r="M175" s="445"/>
      <c r="N175" s="444"/>
      <c r="O175" s="444"/>
      <c r="P175" s="489"/>
      <c r="Q175" s="252"/>
      <c r="R175" s="252"/>
      <c r="S175" s="272"/>
      <c r="T175" s="272"/>
      <c r="U175" s="272"/>
      <c r="V175" s="272"/>
      <c r="W175" s="272"/>
      <c r="X175" s="272"/>
      <c r="Y175" s="276"/>
      <c r="Z175" s="272"/>
      <c r="AA175" s="272"/>
      <c r="AB175" s="272"/>
      <c r="AC175" s="272"/>
      <c r="AD175" s="276"/>
    </row>
    <row r="176" spans="1:30">
      <c r="A176" s="439"/>
      <c r="B176" s="457"/>
      <c r="C176" s="444"/>
      <c r="D176" s="445"/>
      <c r="E176" s="445"/>
      <c r="F176" s="445"/>
      <c r="G176" s="445"/>
      <c r="H176" s="445"/>
      <c r="I176" s="444"/>
      <c r="J176" s="444"/>
      <c r="K176" s="445"/>
      <c r="L176" s="445"/>
      <c r="M176" s="445"/>
      <c r="N176" s="444"/>
      <c r="O176" s="444"/>
      <c r="P176" s="489"/>
      <c r="Q176" s="252"/>
      <c r="R176" s="252"/>
      <c r="S176" s="113"/>
      <c r="T176" s="113"/>
      <c r="Y176" s="275"/>
      <c r="AD176" s="275"/>
    </row>
    <row r="177" spans="1:30">
      <c r="A177" s="439"/>
      <c r="B177" s="457"/>
      <c r="C177" s="444"/>
      <c r="D177" s="445"/>
      <c r="E177" s="445"/>
      <c r="F177" s="445"/>
      <c r="G177" s="445"/>
      <c r="H177" s="445"/>
      <c r="I177" s="444"/>
      <c r="J177" s="444"/>
      <c r="K177" s="445"/>
      <c r="L177" s="445"/>
      <c r="M177" s="445"/>
      <c r="N177" s="444"/>
      <c r="O177" s="444"/>
      <c r="P177" s="489"/>
      <c r="Q177" s="252"/>
      <c r="R177" s="252"/>
      <c r="S177" s="272"/>
      <c r="T177" s="272"/>
      <c r="U177" s="272"/>
      <c r="V177" s="805"/>
      <c r="W177" s="272"/>
      <c r="X177" s="272"/>
      <c r="Y177" s="276"/>
      <c r="Z177" s="272"/>
      <c r="AA177" s="272"/>
      <c r="AB177" s="272"/>
      <c r="AC177" s="272"/>
      <c r="AD177" s="276"/>
    </row>
    <row r="178" spans="1:30">
      <c r="A178" s="439"/>
      <c r="B178" s="457"/>
      <c r="C178" s="444"/>
      <c r="D178" s="445"/>
      <c r="E178" s="445"/>
      <c r="F178" s="445"/>
      <c r="G178" s="445"/>
      <c r="H178" s="445"/>
      <c r="I178" s="444"/>
      <c r="J178" s="444"/>
      <c r="K178" s="445"/>
      <c r="L178" s="445"/>
      <c r="M178" s="445"/>
      <c r="N178" s="444"/>
      <c r="O178" s="444"/>
      <c r="P178" s="489"/>
      <c r="Q178" s="252"/>
      <c r="R178" s="252"/>
      <c r="S178" s="113"/>
      <c r="T178" s="113"/>
      <c r="Y178" s="275"/>
      <c r="AD178" s="275"/>
    </row>
    <row r="179" spans="1:30">
      <c r="A179" s="439"/>
      <c r="B179" s="457"/>
      <c r="C179" s="444"/>
      <c r="D179" s="445"/>
      <c r="E179" s="445"/>
      <c r="F179" s="445"/>
      <c r="G179" s="445"/>
      <c r="H179" s="445"/>
      <c r="I179" s="444"/>
      <c r="J179" s="444"/>
      <c r="K179" s="445"/>
      <c r="L179" s="445"/>
      <c r="M179" s="445"/>
      <c r="N179" s="444"/>
      <c r="O179" s="444"/>
      <c r="P179" s="489"/>
      <c r="Q179" s="252"/>
      <c r="R179" s="252"/>
      <c r="S179" s="272"/>
      <c r="T179" s="272"/>
      <c r="U179" s="272"/>
      <c r="V179" s="272"/>
      <c r="W179" s="272"/>
      <c r="X179" s="272"/>
      <c r="Y179" s="276"/>
      <c r="Z179" s="272"/>
      <c r="AA179" s="272"/>
      <c r="AB179" s="272"/>
      <c r="AC179" s="272"/>
      <c r="AD179" s="276"/>
    </row>
    <row r="180" spans="1:30">
      <c r="A180" s="439"/>
      <c r="B180" s="457"/>
      <c r="C180" s="444"/>
      <c r="D180" s="445"/>
      <c r="E180" s="445"/>
      <c r="F180" s="445"/>
      <c r="G180" s="445"/>
      <c r="H180" s="445"/>
      <c r="I180" s="444"/>
      <c r="J180" s="444"/>
      <c r="K180" s="445"/>
      <c r="L180" s="445"/>
      <c r="M180" s="445"/>
      <c r="N180" s="444"/>
      <c r="O180" s="444"/>
      <c r="P180" s="489"/>
      <c r="Q180" s="252"/>
      <c r="R180" s="252"/>
      <c r="S180" s="113"/>
      <c r="T180" s="113"/>
      <c r="Y180" s="275"/>
      <c r="AD180" s="275"/>
    </row>
    <row r="181" spans="1:30">
      <c r="A181" s="439"/>
      <c r="B181" s="457"/>
      <c r="C181" s="444"/>
      <c r="D181" s="445"/>
      <c r="E181" s="445"/>
      <c r="F181" s="445"/>
      <c r="G181" s="445"/>
      <c r="H181" s="445"/>
      <c r="I181" s="444"/>
      <c r="J181" s="444"/>
      <c r="K181" s="445"/>
      <c r="L181" s="445"/>
      <c r="M181" s="445"/>
      <c r="N181" s="444"/>
      <c r="O181" s="444"/>
      <c r="P181" s="489"/>
      <c r="Q181" s="252"/>
      <c r="R181" s="252"/>
      <c r="S181" s="272"/>
      <c r="T181" s="272"/>
      <c r="U181" s="272"/>
      <c r="V181" s="272"/>
      <c r="W181" s="272"/>
      <c r="X181" s="272"/>
      <c r="Y181" s="276"/>
      <c r="Z181" s="272"/>
      <c r="AA181" s="272"/>
      <c r="AB181" s="272"/>
      <c r="AC181" s="272"/>
      <c r="AD181" s="276"/>
    </row>
    <row r="182" spans="1:30">
      <c r="A182" s="439"/>
      <c r="B182" s="457"/>
      <c r="C182" s="444"/>
      <c r="D182" s="445"/>
      <c r="E182" s="445"/>
      <c r="F182" s="445"/>
      <c r="G182" s="445"/>
      <c r="H182" s="445"/>
      <c r="I182" s="444"/>
      <c r="J182" s="444"/>
      <c r="K182" s="445"/>
      <c r="L182" s="445"/>
      <c r="M182" s="445"/>
      <c r="N182" s="444"/>
      <c r="O182" s="444"/>
      <c r="P182" s="489"/>
      <c r="Q182" s="252"/>
      <c r="R182" s="252"/>
      <c r="S182" s="113"/>
      <c r="T182" s="113"/>
      <c r="Y182" s="275"/>
      <c r="AD182" s="275"/>
    </row>
    <row r="183" spans="1:30">
      <c r="A183" s="439"/>
      <c r="B183" s="457"/>
      <c r="C183" s="444"/>
      <c r="D183" s="445"/>
      <c r="E183" s="445"/>
      <c r="F183" s="445"/>
      <c r="G183" s="445"/>
      <c r="H183" s="445"/>
      <c r="I183" s="444"/>
      <c r="J183" s="444"/>
      <c r="K183" s="445"/>
      <c r="L183" s="445"/>
      <c r="M183" s="445"/>
      <c r="N183" s="444"/>
      <c r="O183" s="444"/>
      <c r="P183" s="489"/>
      <c r="Q183" s="252"/>
      <c r="R183" s="252"/>
      <c r="S183" s="272"/>
      <c r="T183" s="272"/>
      <c r="U183" s="272"/>
      <c r="V183" s="272"/>
      <c r="W183" s="272"/>
      <c r="X183" s="272"/>
      <c r="Y183" s="276"/>
      <c r="Z183" s="272"/>
      <c r="AA183" s="272"/>
      <c r="AB183" s="272"/>
      <c r="AC183" s="272"/>
      <c r="AD183" s="276"/>
    </row>
    <row r="184" spans="1:30">
      <c r="A184" s="439"/>
      <c r="B184" s="457"/>
      <c r="C184" s="444"/>
      <c r="D184" s="445"/>
      <c r="E184" s="445"/>
      <c r="F184" s="445"/>
      <c r="G184" s="445"/>
      <c r="H184" s="445"/>
      <c r="I184" s="444"/>
      <c r="J184" s="444"/>
      <c r="K184" s="445"/>
      <c r="L184" s="445"/>
      <c r="M184" s="445"/>
      <c r="N184" s="444"/>
      <c r="O184" s="444"/>
      <c r="P184" s="489"/>
      <c r="Q184" s="252"/>
      <c r="R184" s="252"/>
      <c r="S184" s="113"/>
      <c r="T184" s="113"/>
      <c r="Y184" s="275"/>
      <c r="AD184" s="275"/>
    </row>
    <row r="185" spans="1:30">
      <c r="A185" s="439"/>
      <c r="B185" s="457"/>
      <c r="C185" s="444"/>
      <c r="D185" s="445"/>
      <c r="E185" s="445"/>
      <c r="F185" s="445"/>
      <c r="G185" s="445"/>
      <c r="H185" s="445"/>
      <c r="I185" s="444"/>
      <c r="J185" s="444"/>
      <c r="K185" s="445"/>
      <c r="L185" s="445"/>
      <c r="M185" s="445"/>
      <c r="N185" s="444"/>
      <c r="O185" s="444"/>
      <c r="P185" s="489"/>
      <c r="Q185" s="252"/>
      <c r="R185" s="252"/>
      <c r="S185" s="272"/>
      <c r="T185" s="272"/>
      <c r="U185" s="272"/>
      <c r="V185" s="272"/>
      <c r="W185" s="272"/>
      <c r="X185" s="272"/>
      <c r="Y185" s="276"/>
      <c r="Z185" s="272"/>
      <c r="AA185" s="272"/>
      <c r="AB185" s="272"/>
      <c r="AC185" s="272"/>
      <c r="AD185" s="276"/>
    </row>
    <row r="186" spans="1:30">
      <c r="A186" s="439"/>
      <c r="B186" s="457"/>
      <c r="C186" s="444"/>
      <c r="D186" s="445"/>
      <c r="E186" s="445"/>
      <c r="F186" s="445"/>
      <c r="G186" s="445"/>
      <c r="H186" s="445"/>
      <c r="I186" s="444"/>
      <c r="J186" s="444"/>
      <c r="K186" s="445"/>
      <c r="L186" s="445"/>
      <c r="M186" s="445"/>
      <c r="N186" s="444"/>
      <c r="O186" s="444"/>
      <c r="P186" s="489"/>
      <c r="Q186" s="252"/>
      <c r="R186" s="252"/>
      <c r="S186" s="113"/>
      <c r="T186" s="113"/>
      <c r="Y186" s="275"/>
      <c r="AD186" s="275"/>
    </row>
    <row r="187" spans="1:30">
      <c r="A187" s="439"/>
      <c r="B187" s="457"/>
      <c r="C187" s="444"/>
      <c r="D187" s="445"/>
      <c r="E187" s="445"/>
      <c r="F187" s="445"/>
      <c r="G187" s="445"/>
      <c r="H187" s="445"/>
      <c r="I187" s="444"/>
      <c r="J187" s="444"/>
      <c r="K187" s="445"/>
      <c r="L187" s="445"/>
      <c r="M187" s="445"/>
      <c r="N187" s="444"/>
      <c r="O187" s="444"/>
      <c r="P187" s="489"/>
      <c r="Q187" s="252"/>
      <c r="R187" s="252"/>
      <c r="S187" s="272"/>
      <c r="T187" s="272"/>
      <c r="U187" s="272"/>
      <c r="V187" s="272"/>
      <c r="W187" s="272"/>
      <c r="X187" s="272"/>
      <c r="Y187" s="276"/>
      <c r="Z187" s="272"/>
      <c r="AA187" s="272"/>
      <c r="AB187" s="272"/>
      <c r="AC187" s="272"/>
      <c r="AD187" s="276"/>
    </row>
    <row r="188" spans="1:30">
      <c r="A188" s="439"/>
      <c r="B188" s="457"/>
      <c r="C188" s="444"/>
      <c r="D188" s="445"/>
      <c r="E188" s="445"/>
      <c r="F188" s="445"/>
      <c r="G188" s="445"/>
      <c r="H188" s="445"/>
      <c r="I188" s="444"/>
      <c r="J188" s="444"/>
      <c r="K188" s="445"/>
      <c r="L188" s="445"/>
      <c r="M188" s="445"/>
      <c r="N188" s="444"/>
      <c r="O188" s="444"/>
      <c r="P188" s="489"/>
      <c r="Q188" s="252"/>
      <c r="R188" s="252"/>
      <c r="S188" s="113"/>
      <c r="T188" s="113"/>
      <c r="Y188" s="275"/>
      <c r="AD188" s="275"/>
    </row>
    <row r="189" spans="1:30">
      <c r="A189" s="439"/>
      <c r="B189" s="457"/>
      <c r="C189" s="444"/>
      <c r="D189" s="445"/>
      <c r="E189" s="445"/>
      <c r="F189" s="445"/>
      <c r="G189" s="445"/>
      <c r="H189" s="445"/>
      <c r="I189" s="444"/>
      <c r="J189" s="444"/>
      <c r="K189" s="445"/>
      <c r="L189" s="445"/>
      <c r="M189" s="445"/>
      <c r="N189" s="444"/>
      <c r="O189" s="444"/>
      <c r="P189" s="489"/>
      <c r="Q189" s="252"/>
      <c r="R189" s="252"/>
      <c r="S189" s="272"/>
      <c r="T189" s="272"/>
      <c r="U189" s="272"/>
      <c r="V189" s="272"/>
      <c r="W189" s="272"/>
      <c r="X189" s="272"/>
      <c r="Y189" s="276"/>
      <c r="Z189" s="272"/>
      <c r="AA189" s="272"/>
      <c r="AB189" s="272"/>
      <c r="AC189" s="272"/>
      <c r="AD189" s="276"/>
    </row>
    <row r="190" spans="1:30">
      <c r="A190" s="439"/>
      <c r="B190" s="457"/>
      <c r="C190" s="444"/>
      <c r="D190" s="445"/>
      <c r="E190" s="445"/>
      <c r="F190" s="445"/>
      <c r="G190" s="445"/>
      <c r="H190" s="445"/>
      <c r="I190" s="444"/>
      <c r="J190" s="444"/>
      <c r="K190" s="445"/>
      <c r="L190" s="445"/>
      <c r="M190" s="445"/>
      <c r="N190" s="444"/>
      <c r="O190" s="444"/>
      <c r="P190" s="489"/>
      <c r="Q190" s="252"/>
      <c r="R190" s="252"/>
      <c r="S190" s="113"/>
      <c r="T190" s="113"/>
      <c r="Y190" s="275"/>
      <c r="AD190" s="275"/>
    </row>
    <row r="191" spans="1:30">
      <c r="A191" s="439"/>
      <c r="B191" s="457"/>
      <c r="C191" s="444"/>
      <c r="D191" s="445"/>
      <c r="E191" s="445"/>
      <c r="F191" s="445"/>
      <c r="G191" s="445"/>
      <c r="H191" s="445"/>
      <c r="I191" s="444"/>
      <c r="J191" s="444"/>
      <c r="K191" s="445"/>
      <c r="L191" s="445"/>
      <c r="M191" s="445"/>
      <c r="N191" s="444"/>
      <c r="O191" s="444"/>
      <c r="P191" s="489"/>
      <c r="Q191" s="252"/>
      <c r="R191" s="252"/>
      <c r="S191" s="272"/>
      <c r="T191" s="272"/>
      <c r="U191" s="272"/>
      <c r="V191" s="805"/>
      <c r="W191" s="272"/>
      <c r="X191" s="272"/>
      <c r="Y191" s="276"/>
      <c r="Z191" s="272"/>
      <c r="AA191" s="805"/>
      <c r="AB191" s="272"/>
      <c r="AC191" s="805"/>
      <c r="AD191" s="276"/>
    </row>
    <row r="192" spans="1:30">
      <c r="A192" s="439"/>
      <c r="B192" s="457"/>
      <c r="C192" s="444"/>
      <c r="D192" s="445"/>
      <c r="E192" s="445"/>
      <c r="F192" s="445"/>
      <c r="G192" s="445"/>
      <c r="H192" s="445"/>
      <c r="I192" s="444"/>
      <c r="J192" s="444"/>
      <c r="K192" s="445"/>
      <c r="L192" s="445"/>
      <c r="M192" s="445"/>
      <c r="N192" s="444"/>
      <c r="O192" s="444"/>
      <c r="P192" s="489"/>
      <c r="Q192" s="252"/>
      <c r="R192" s="252"/>
      <c r="S192" s="113"/>
      <c r="T192" s="113"/>
      <c r="Y192" s="275"/>
      <c r="AD192" s="275"/>
    </row>
    <row r="193" spans="1:30">
      <c r="A193" s="439"/>
      <c r="B193" s="457"/>
      <c r="C193" s="444"/>
      <c r="D193" s="445"/>
      <c r="E193" s="445"/>
      <c r="F193" s="445"/>
      <c r="G193" s="445"/>
      <c r="H193" s="445"/>
      <c r="I193" s="444"/>
      <c r="J193" s="444"/>
      <c r="K193" s="445"/>
      <c r="L193" s="445"/>
      <c r="M193" s="445"/>
      <c r="N193" s="444"/>
      <c r="O193" s="444"/>
      <c r="P193" s="489"/>
      <c r="Q193" s="252"/>
      <c r="R193" s="252"/>
      <c r="S193" s="272"/>
      <c r="T193" s="272"/>
      <c r="U193" s="272"/>
      <c r="V193" s="272"/>
      <c r="W193" s="272"/>
      <c r="X193" s="272"/>
      <c r="Y193" s="276"/>
      <c r="Z193" s="272"/>
      <c r="AA193" s="272"/>
      <c r="AB193" s="272"/>
      <c r="AC193" s="272"/>
      <c r="AD193" s="276"/>
    </row>
    <row r="194" spans="1:30">
      <c r="A194" s="439"/>
      <c r="B194" s="457"/>
      <c r="C194" s="444"/>
      <c r="D194" s="445"/>
      <c r="E194" s="445"/>
      <c r="F194" s="445"/>
      <c r="G194" s="445"/>
      <c r="H194" s="445"/>
      <c r="I194" s="444"/>
      <c r="J194" s="444"/>
      <c r="K194" s="445"/>
      <c r="L194" s="445"/>
      <c r="M194" s="445"/>
      <c r="N194" s="444"/>
      <c r="O194" s="444"/>
      <c r="P194" s="489"/>
      <c r="Q194" s="252"/>
      <c r="R194" s="252"/>
      <c r="S194" s="113"/>
      <c r="T194" s="113"/>
      <c r="Y194" s="275"/>
      <c r="AD194" s="275"/>
    </row>
    <row r="195" spans="1:30">
      <c r="A195" s="439"/>
      <c r="B195" s="457"/>
      <c r="C195" s="444"/>
      <c r="D195" s="445"/>
      <c r="E195" s="445"/>
      <c r="F195" s="445"/>
      <c r="G195" s="445"/>
      <c r="H195" s="445"/>
      <c r="I195" s="444"/>
      <c r="J195" s="444"/>
      <c r="K195" s="445"/>
      <c r="L195" s="445"/>
      <c r="M195" s="445"/>
      <c r="N195" s="444"/>
      <c r="O195" s="444"/>
      <c r="P195" s="489"/>
      <c r="Q195" s="252"/>
      <c r="R195" s="252"/>
      <c r="S195" s="272"/>
      <c r="T195" s="272"/>
      <c r="U195" s="272"/>
      <c r="V195" s="272"/>
      <c r="W195" s="272"/>
      <c r="X195" s="272"/>
      <c r="Y195" s="276"/>
      <c r="Z195" s="272"/>
      <c r="AA195" s="272"/>
      <c r="AB195" s="272"/>
      <c r="AC195" s="272"/>
      <c r="AD195" s="276"/>
    </row>
    <row r="196" spans="1:30">
      <c r="A196" s="439"/>
      <c r="B196" s="457"/>
      <c r="C196" s="444"/>
      <c r="D196" s="445"/>
      <c r="E196" s="445"/>
      <c r="F196" s="445"/>
      <c r="G196" s="445"/>
      <c r="H196" s="445"/>
      <c r="I196" s="444"/>
      <c r="J196" s="444"/>
      <c r="K196" s="445"/>
      <c r="L196" s="445"/>
      <c r="M196" s="445"/>
      <c r="N196" s="444"/>
      <c r="O196" s="444"/>
      <c r="P196" s="489"/>
      <c r="Q196" s="252"/>
      <c r="R196" s="252"/>
      <c r="S196" s="113"/>
      <c r="T196" s="113"/>
      <c r="Y196" s="275"/>
      <c r="AD196" s="275"/>
    </row>
    <row r="197" spans="1:30" ht="13.5" thickBot="1">
      <c r="A197" s="439"/>
      <c r="B197" s="457"/>
      <c r="C197" s="444"/>
      <c r="D197" s="445"/>
      <c r="E197" s="445"/>
      <c r="F197" s="445"/>
      <c r="G197" s="445"/>
      <c r="H197" s="445"/>
      <c r="I197" s="444"/>
      <c r="J197" s="444"/>
      <c r="K197" s="445"/>
      <c r="L197" s="445"/>
      <c r="M197" s="445"/>
      <c r="N197" s="444"/>
      <c r="O197" s="444"/>
      <c r="P197" s="489"/>
      <c r="Q197" s="252"/>
      <c r="R197" s="252"/>
      <c r="S197" s="273"/>
      <c r="T197" s="273"/>
      <c r="U197" s="273"/>
      <c r="V197" s="273"/>
      <c r="W197" s="273"/>
      <c r="X197" s="273"/>
      <c r="Y197" s="277"/>
      <c r="Z197" s="273"/>
      <c r="AA197" s="273"/>
      <c r="AB197" s="273"/>
      <c r="AC197" s="273"/>
      <c r="AD197" s="277"/>
    </row>
    <row r="198" spans="1:30">
      <c r="A198" s="433"/>
      <c r="B198" s="431"/>
      <c r="C198" s="428"/>
      <c r="D198" s="429"/>
      <c r="E198" s="429"/>
      <c r="F198" s="429"/>
      <c r="G198" s="429"/>
      <c r="H198" s="429"/>
      <c r="I198" s="428"/>
      <c r="J198" s="428"/>
      <c r="K198" s="429"/>
      <c r="L198" s="429"/>
      <c r="M198" s="429"/>
      <c r="N198" s="428"/>
      <c r="O198" s="428"/>
      <c r="P198" s="430"/>
      <c r="Q198" s="252"/>
      <c r="R198" s="252"/>
      <c r="S198" s="271"/>
      <c r="T198" s="113"/>
      <c r="Y198" s="275"/>
      <c r="AD198" s="275"/>
    </row>
    <row r="199" spans="1:30">
      <c r="A199" s="441"/>
      <c r="B199" s="457"/>
      <c r="C199" s="444"/>
      <c r="D199" s="445"/>
      <c r="E199" s="445"/>
      <c r="F199" s="445"/>
      <c r="G199" s="445"/>
      <c r="H199" s="445"/>
      <c r="I199" s="444"/>
      <c r="J199" s="444"/>
      <c r="K199" s="445"/>
      <c r="L199" s="445"/>
      <c r="M199" s="445"/>
      <c r="N199" s="444"/>
      <c r="O199" s="444"/>
      <c r="P199" s="489"/>
      <c r="Q199" s="252"/>
      <c r="R199" s="252"/>
      <c r="S199" s="272"/>
      <c r="T199" s="272"/>
      <c r="U199" s="272"/>
      <c r="V199" s="272"/>
      <c r="W199" s="272"/>
      <c r="X199" s="272"/>
      <c r="Y199" s="276"/>
      <c r="Z199" s="272"/>
      <c r="AA199" s="272"/>
      <c r="AB199" s="272"/>
      <c r="AC199" s="272"/>
      <c r="AD199" s="276"/>
    </row>
    <row r="200" spans="1:30">
      <c r="A200" s="441"/>
      <c r="B200" s="457"/>
      <c r="C200" s="444"/>
      <c r="D200" s="445"/>
      <c r="E200" s="445"/>
      <c r="F200" s="445"/>
      <c r="G200" s="445"/>
      <c r="H200" s="445"/>
      <c r="I200" s="444"/>
      <c r="J200" s="444"/>
      <c r="K200" s="445"/>
      <c r="L200" s="445"/>
      <c r="M200" s="445"/>
      <c r="N200" s="444"/>
      <c r="O200" s="444"/>
      <c r="P200" s="489"/>
      <c r="Q200" s="252"/>
      <c r="R200" s="252"/>
      <c r="S200" s="113"/>
      <c r="T200" s="113"/>
      <c r="Y200" s="275"/>
      <c r="AD200" s="275"/>
    </row>
    <row r="201" spans="1:30">
      <c r="A201" s="441"/>
      <c r="B201" s="457"/>
      <c r="C201" s="444"/>
      <c r="D201" s="445"/>
      <c r="E201" s="445"/>
      <c r="F201" s="445"/>
      <c r="G201" s="445"/>
      <c r="H201" s="445"/>
      <c r="I201" s="444"/>
      <c r="J201" s="444"/>
      <c r="K201" s="445"/>
      <c r="L201" s="445"/>
      <c r="M201" s="445"/>
      <c r="N201" s="444"/>
      <c r="O201" s="444"/>
      <c r="P201" s="489"/>
      <c r="Q201" s="252"/>
      <c r="R201" s="252"/>
      <c r="S201" s="272"/>
      <c r="T201" s="272"/>
      <c r="U201" s="272"/>
      <c r="V201" s="272"/>
      <c r="W201" s="272"/>
      <c r="X201" s="272"/>
      <c r="Y201" s="276"/>
      <c r="Z201" s="272"/>
      <c r="AA201" s="272"/>
      <c r="AB201" s="272"/>
      <c r="AC201" s="272"/>
      <c r="AD201" s="276"/>
    </row>
    <row r="202" spans="1:30">
      <c r="A202" s="441"/>
      <c r="B202" s="457"/>
      <c r="C202" s="444"/>
      <c r="D202" s="445"/>
      <c r="E202" s="445"/>
      <c r="F202" s="445"/>
      <c r="G202" s="445"/>
      <c r="H202" s="445"/>
      <c r="I202" s="444"/>
      <c r="J202" s="444"/>
      <c r="K202" s="445"/>
      <c r="L202" s="445"/>
      <c r="M202" s="445"/>
      <c r="N202" s="444"/>
      <c r="O202" s="444"/>
      <c r="P202" s="489"/>
      <c r="Q202" s="252"/>
      <c r="R202" s="252"/>
      <c r="S202" s="113"/>
      <c r="T202" s="113"/>
      <c r="Y202" s="275"/>
      <c r="AD202" s="275"/>
    </row>
    <row r="203" spans="1:30">
      <c r="A203" s="441"/>
      <c r="B203" s="457"/>
      <c r="C203" s="444"/>
      <c r="D203" s="445"/>
      <c r="E203" s="445"/>
      <c r="F203" s="445"/>
      <c r="G203" s="445"/>
      <c r="H203" s="445"/>
      <c r="I203" s="444"/>
      <c r="J203" s="444"/>
      <c r="K203" s="445"/>
      <c r="L203" s="445"/>
      <c r="M203" s="445"/>
      <c r="N203" s="444"/>
      <c r="O203" s="444"/>
      <c r="P203" s="489"/>
      <c r="Q203" s="252"/>
      <c r="R203" s="252"/>
      <c r="S203" s="272"/>
      <c r="T203" s="272"/>
      <c r="U203" s="272"/>
      <c r="V203" s="272"/>
      <c r="W203" s="272"/>
      <c r="X203" s="272"/>
      <c r="Y203" s="276"/>
      <c r="Z203" s="272"/>
      <c r="AA203" s="272"/>
      <c r="AB203" s="272"/>
      <c r="AC203" s="272"/>
      <c r="AD203" s="276"/>
    </row>
    <row r="204" spans="1:30">
      <c r="A204" s="441"/>
      <c r="B204" s="457"/>
      <c r="C204" s="444"/>
      <c r="D204" s="445"/>
      <c r="E204" s="445"/>
      <c r="F204" s="445"/>
      <c r="G204" s="445"/>
      <c r="H204" s="445"/>
      <c r="I204" s="444"/>
      <c r="J204" s="444"/>
      <c r="K204" s="445"/>
      <c r="L204" s="445"/>
      <c r="M204" s="445"/>
      <c r="N204" s="444"/>
      <c r="O204" s="444"/>
      <c r="P204" s="489"/>
      <c r="Q204" s="252"/>
      <c r="R204" s="252"/>
      <c r="S204" s="113"/>
      <c r="T204" s="113"/>
      <c r="Y204" s="275"/>
      <c r="AD204" s="275"/>
    </row>
    <row r="205" spans="1:30">
      <c r="A205" s="441"/>
      <c r="B205" s="457"/>
      <c r="C205" s="444"/>
      <c r="D205" s="445"/>
      <c r="E205" s="445"/>
      <c r="F205" s="445"/>
      <c r="G205" s="445"/>
      <c r="H205" s="445"/>
      <c r="I205" s="444"/>
      <c r="J205" s="444"/>
      <c r="K205" s="445"/>
      <c r="L205" s="445"/>
      <c r="M205" s="445"/>
      <c r="N205" s="444"/>
      <c r="O205" s="444"/>
      <c r="P205" s="489"/>
      <c r="Q205" s="252"/>
      <c r="R205" s="252"/>
      <c r="S205" s="272"/>
      <c r="T205" s="272"/>
      <c r="U205" s="272"/>
      <c r="V205" s="272"/>
      <c r="W205" s="272"/>
      <c r="X205" s="272"/>
      <c r="Y205" s="276"/>
      <c r="Z205" s="272"/>
      <c r="AA205" s="272"/>
      <c r="AB205" s="272"/>
      <c r="AC205" s="272"/>
      <c r="AD205" s="276"/>
    </row>
    <row r="206" spans="1:30">
      <c r="A206" s="441"/>
      <c r="B206" s="457"/>
      <c r="C206" s="444"/>
      <c r="D206" s="445"/>
      <c r="E206" s="445"/>
      <c r="F206" s="445"/>
      <c r="G206" s="445"/>
      <c r="H206" s="445"/>
      <c r="I206" s="444"/>
      <c r="J206" s="444"/>
      <c r="K206" s="445"/>
      <c r="L206" s="445"/>
      <c r="M206" s="445"/>
      <c r="N206" s="444"/>
      <c r="O206" s="444"/>
      <c r="P206" s="489"/>
      <c r="Q206" s="252"/>
      <c r="R206" s="252"/>
      <c r="S206" s="113"/>
      <c r="T206" s="113"/>
      <c r="Y206" s="275"/>
      <c r="AD206" s="275"/>
    </row>
    <row r="207" spans="1:30">
      <c r="A207" s="441"/>
      <c r="B207" s="457"/>
      <c r="C207" s="444"/>
      <c r="D207" s="445"/>
      <c r="E207" s="445"/>
      <c r="F207" s="445"/>
      <c r="G207" s="445"/>
      <c r="H207" s="445"/>
      <c r="I207" s="444"/>
      <c r="J207" s="444"/>
      <c r="K207" s="445"/>
      <c r="L207" s="445"/>
      <c r="M207" s="445"/>
      <c r="N207" s="444"/>
      <c r="O207" s="444"/>
      <c r="P207" s="489"/>
      <c r="Q207" s="252"/>
      <c r="R207" s="252"/>
      <c r="S207" s="272"/>
      <c r="T207" s="272"/>
      <c r="U207" s="272"/>
      <c r="V207" s="272"/>
      <c r="W207" s="272"/>
      <c r="X207" s="272"/>
      <c r="Y207" s="276"/>
      <c r="Z207" s="272"/>
      <c r="AA207" s="272"/>
      <c r="AB207" s="272"/>
      <c r="AC207" s="272"/>
      <c r="AD207" s="276"/>
    </row>
    <row r="208" spans="1:30">
      <c r="A208" s="441"/>
      <c r="B208" s="457"/>
      <c r="C208" s="444"/>
      <c r="D208" s="445"/>
      <c r="E208" s="445"/>
      <c r="F208" s="445"/>
      <c r="G208" s="445"/>
      <c r="H208" s="445"/>
      <c r="I208" s="444"/>
      <c r="J208" s="444"/>
      <c r="K208" s="445"/>
      <c r="L208" s="445"/>
      <c r="M208" s="445"/>
      <c r="N208" s="444"/>
      <c r="O208" s="444"/>
      <c r="P208" s="489"/>
      <c r="Q208" s="252"/>
      <c r="R208" s="252"/>
      <c r="S208" s="113"/>
      <c r="T208" s="113"/>
      <c r="Y208" s="275"/>
      <c r="AD208" s="275"/>
    </row>
    <row r="209" spans="1:30">
      <c r="A209" s="441"/>
      <c r="B209" s="457"/>
      <c r="C209" s="444"/>
      <c r="D209" s="445"/>
      <c r="E209" s="445"/>
      <c r="F209" s="445"/>
      <c r="G209" s="445"/>
      <c r="H209" s="445"/>
      <c r="I209" s="444"/>
      <c r="J209" s="444"/>
      <c r="K209" s="445"/>
      <c r="L209" s="445"/>
      <c r="M209" s="445"/>
      <c r="N209" s="444"/>
      <c r="O209" s="444"/>
      <c r="P209" s="489"/>
      <c r="Q209" s="252"/>
      <c r="R209" s="252"/>
      <c r="S209" s="272"/>
      <c r="T209" s="272"/>
      <c r="U209" s="272"/>
      <c r="V209" s="272"/>
      <c r="W209" s="272"/>
      <c r="X209" s="272"/>
      <c r="Y209" s="276"/>
      <c r="Z209" s="272"/>
      <c r="AA209" s="272"/>
      <c r="AB209" s="272"/>
      <c r="AC209" s="272"/>
      <c r="AD209" s="276"/>
    </row>
    <row r="210" spans="1:30">
      <c r="A210" s="441"/>
      <c r="B210" s="457"/>
      <c r="C210" s="444"/>
      <c r="D210" s="445"/>
      <c r="E210" s="445"/>
      <c r="F210" s="445"/>
      <c r="G210" s="445"/>
      <c r="H210" s="445"/>
      <c r="I210" s="444"/>
      <c r="J210" s="444"/>
      <c r="K210" s="445"/>
      <c r="L210" s="445"/>
      <c r="M210" s="445"/>
      <c r="N210" s="444"/>
      <c r="O210" s="444"/>
      <c r="P210" s="489"/>
      <c r="Q210" s="252"/>
      <c r="R210" s="252"/>
      <c r="S210" s="113"/>
      <c r="T210" s="113"/>
      <c r="Y210" s="275"/>
      <c r="AD210" s="275"/>
    </row>
    <row r="211" spans="1:30">
      <c r="A211" s="441"/>
      <c r="B211" s="457"/>
      <c r="C211" s="444"/>
      <c r="D211" s="445"/>
      <c r="E211" s="445"/>
      <c r="F211" s="445"/>
      <c r="G211" s="445"/>
      <c r="H211" s="445"/>
      <c r="I211" s="444"/>
      <c r="J211" s="444"/>
      <c r="K211" s="445"/>
      <c r="L211" s="445"/>
      <c r="M211" s="445"/>
      <c r="N211" s="444"/>
      <c r="O211" s="444"/>
      <c r="P211" s="489"/>
      <c r="Q211" s="252"/>
      <c r="R211" s="252"/>
      <c r="S211" s="272"/>
      <c r="T211" s="272"/>
      <c r="U211" s="272"/>
      <c r="V211" s="272"/>
      <c r="W211" s="272"/>
      <c r="X211" s="272"/>
      <c r="Y211" s="276"/>
      <c r="Z211" s="272"/>
      <c r="AA211" s="272"/>
      <c r="AB211" s="272"/>
      <c r="AC211" s="272"/>
      <c r="AD211" s="276"/>
    </row>
    <row r="212" spans="1:30">
      <c r="A212" s="441"/>
      <c r="B212" s="457"/>
      <c r="C212" s="444"/>
      <c r="D212" s="445"/>
      <c r="E212" s="445"/>
      <c r="F212" s="445"/>
      <c r="G212" s="445"/>
      <c r="H212" s="445"/>
      <c r="I212" s="444"/>
      <c r="J212" s="444"/>
      <c r="K212" s="445"/>
      <c r="L212" s="445"/>
      <c r="M212" s="445"/>
      <c r="N212" s="444"/>
      <c r="O212" s="444"/>
      <c r="P212" s="489"/>
      <c r="Q212" s="252"/>
      <c r="R212" s="252"/>
      <c r="S212" s="113"/>
      <c r="T212" s="113"/>
      <c r="Y212" s="275"/>
      <c r="AD212" s="275"/>
    </row>
    <row r="213" spans="1:30">
      <c r="A213" s="441"/>
      <c r="B213" s="457"/>
      <c r="C213" s="444"/>
      <c r="D213" s="445"/>
      <c r="E213" s="445"/>
      <c r="F213" s="445"/>
      <c r="G213" s="445"/>
      <c r="H213" s="445"/>
      <c r="I213" s="444"/>
      <c r="J213" s="444"/>
      <c r="K213" s="445"/>
      <c r="L213" s="445"/>
      <c r="M213" s="445"/>
      <c r="N213" s="444"/>
      <c r="O213" s="444"/>
      <c r="P213" s="489"/>
      <c r="Q213" s="252"/>
      <c r="R213" s="252"/>
      <c r="S213" s="272"/>
      <c r="T213" s="272"/>
      <c r="U213" s="272"/>
      <c r="V213" s="272"/>
      <c r="W213" s="272"/>
      <c r="X213" s="272"/>
      <c r="Y213" s="276"/>
      <c r="Z213" s="272"/>
      <c r="AA213" s="272"/>
      <c r="AB213" s="272"/>
      <c r="AC213" s="272"/>
      <c r="AD213" s="276"/>
    </row>
    <row r="214" spans="1:30">
      <c r="A214" s="441"/>
      <c r="B214" s="457"/>
      <c r="C214" s="444"/>
      <c r="D214" s="445"/>
      <c r="E214" s="445"/>
      <c r="F214" s="445"/>
      <c r="G214" s="445"/>
      <c r="H214" s="445"/>
      <c r="I214" s="444"/>
      <c r="J214" s="444"/>
      <c r="K214" s="445"/>
      <c r="L214" s="445"/>
      <c r="M214" s="445"/>
      <c r="N214" s="444"/>
      <c r="O214" s="444"/>
      <c r="P214" s="489"/>
      <c r="Q214" s="252"/>
      <c r="R214" s="252"/>
      <c r="S214" s="113"/>
      <c r="T214" s="113"/>
      <c r="Y214" s="275"/>
      <c r="AD214" s="275"/>
    </row>
    <row r="215" spans="1:30">
      <c r="A215" s="441"/>
      <c r="B215" s="457"/>
      <c r="C215" s="444"/>
      <c r="D215" s="445"/>
      <c r="E215" s="445"/>
      <c r="F215" s="445"/>
      <c r="G215" s="445"/>
      <c r="H215" s="445"/>
      <c r="I215" s="444"/>
      <c r="J215" s="444"/>
      <c r="K215" s="445"/>
      <c r="L215" s="445"/>
      <c r="M215" s="445"/>
      <c r="N215" s="444"/>
      <c r="O215" s="444"/>
      <c r="P215" s="489"/>
      <c r="Q215" s="252"/>
      <c r="R215" s="252"/>
      <c r="S215" s="272"/>
      <c r="T215" s="272"/>
      <c r="U215" s="272"/>
      <c r="V215" s="272"/>
      <c r="W215" s="272"/>
      <c r="X215" s="272"/>
      <c r="Y215" s="276"/>
      <c r="Z215" s="272"/>
      <c r="AA215" s="272"/>
      <c r="AB215" s="272"/>
      <c r="AC215" s="272"/>
      <c r="AD215" s="276"/>
    </row>
    <row r="216" spans="1:30">
      <c r="A216" s="441"/>
      <c r="B216" s="457"/>
      <c r="C216" s="444"/>
      <c r="D216" s="445"/>
      <c r="E216" s="445"/>
      <c r="F216" s="445"/>
      <c r="G216" s="445"/>
      <c r="H216" s="445"/>
      <c r="I216" s="444"/>
      <c r="J216" s="444"/>
      <c r="K216" s="445"/>
      <c r="L216" s="445"/>
      <c r="M216" s="445"/>
      <c r="N216" s="444"/>
      <c r="O216" s="444"/>
      <c r="P216" s="489"/>
      <c r="Q216" s="252"/>
      <c r="R216" s="252"/>
      <c r="S216" s="113"/>
      <c r="T216" s="113"/>
      <c r="Y216" s="275"/>
      <c r="AD216" s="275"/>
    </row>
    <row r="217" spans="1:30">
      <c r="A217" s="441"/>
      <c r="B217" s="457"/>
      <c r="C217" s="444"/>
      <c r="D217" s="445"/>
      <c r="E217" s="445"/>
      <c r="F217" s="445"/>
      <c r="G217" s="445"/>
      <c r="H217" s="445"/>
      <c r="I217" s="444"/>
      <c r="J217" s="444"/>
      <c r="K217" s="445"/>
      <c r="L217" s="445"/>
      <c r="M217" s="445"/>
      <c r="N217" s="444"/>
      <c r="O217" s="444"/>
      <c r="P217" s="489"/>
      <c r="Q217" s="252"/>
      <c r="R217" s="252"/>
      <c r="S217" s="272"/>
      <c r="T217" s="272"/>
      <c r="U217" s="272"/>
      <c r="V217" s="272"/>
      <c r="W217" s="272"/>
      <c r="X217" s="272"/>
      <c r="Y217" s="276"/>
      <c r="Z217" s="272"/>
      <c r="AA217" s="272"/>
      <c r="AB217" s="272"/>
      <c r="AC217" s="272"/>
      <c r="AD217" s="276"/>
    </row>
    <row r="218" spans="1:30">
      <c r="A218" s="441"/>
      <c r="B218" s="457"/>
      <c r="C218" s="444"/>
      <c r="D218" s="445"/>
      <c r="E218" s="445"/>
      <c r="F218" s="445"/>
      <c r="G218" s="445"/>
      <c r="H218" s="445"/>
      <c r="I218" s="444"/>
      <c r="J218" s="444"/>
      <c r="K218" s="445"/>
      <c r="L218" s="445"/>
      <c r="M218" s="445"/>
      <c r="N218" s="444"/>
      <c r="O218" s="444"/>
      <c r="P218" s="489"/>
      <c r="Q218" s="252"/>
      <c r="R218" s="252"/>
      <c r="S218" s="113"/>
      <c r="T218" s="113"/>
      <c r="Y218" s="275"/>
      <c r="AD218" s="275"/>
    </row>
    <row r="219" spans="1:30">
      <c r="A219" s="441"/>
      <c r="B219" s="457"/>
      <c r="C219" s="444"/>
      <c r="D219" s="445"/>
      <c r="E219" s="445"/>
      <c r="F219" s="445"/>
      <c r="G219" s="445"/>
      <c r="H219" s="445"/>
      <c r="I219" s="444"/>
      <c r="J219" s="444"/>
      <c r="K219" s="445"/>
      <c r="L219" s="445"/>
      <c r="M219" s="445"/>
      <c r="N219" s="444"/>
      <c r="O219" s="444"/>
      <c r="P219" s="489"/>
      <c r="Q219" s="252"/>
      <c r="R219" s="252"/>
      <c r="S219" s="272"/>
      <c r="T219" s="272"/>
      <c r="U219" s="272"/>
      <c r="V219" s="272"/>
      <c r="W219" s="272"/>
      <c r="X219" s="272"/>
      <c r="Y219" s="276"/>
      <c r="Z219" s="272"/>
      <c r="AA219" s="272"/>
      <c r="AB219" s="272"/>
      <c r="AC219" s="272"/>
      <c r="AD219" s="276"/>
    </row>
    <row r="220" spans="1:30">
      <c r="A220" s="441"/>
      <c r="B220" s="457"/>
      <c r="C220" s="444"/>
      <c r="D220" s="445"/>
      <c r="E220" s="445"/>
      <c r="F220" s="445"/>
      <c r="G220" s="445"/>
      <c r="H220" s="445"/>
      <c r="I220" s="444"/>
      <c r="J220" s="444"/>
      <c r="K220" s="445"/>
      <c r="L220" s="445"/>
      <c r="M220" s="445"/>
      <c r="N220" s="444"/>
      <c r="O220" s="444"/>
      <c r="P220" s="489"/>
      <c r="Q220" s="252"/>
      <c r="R220" s="252"/>
      <c r="S220" s="113"/>
      <c r="T220" s="113"/>
      <c r="Y220" s="275"/>
      <c r="AD220" s="275"/>
    </row>
    <row r="221" spans="1:30">
      <c r="A221" s="441"/>
      <c r="B221" s="457"/>
      <c r="C221" s="444"/>
      <c r="D221" s="445"/>
      <c r="E221" s="445"/>
      <c r="F221" s="445"/>
      <c r="G221" s="445"/>
      <c r="H221" s="445"/>
      <c r="I221" s="444"/>
      <c r="J221" s="444"/>
      <c r="K221" s="445"/>
      <c r="L221" s="445"/>
      <c r="M221" s="445"/>
      <c r="N221" s="444"/>
      <c r="O221" s="444"/>
      <c r="P221" s="489"/>
      <c r="Q221" s="252"/>
      <c r="R221" s="252"/>
      <c r="S221" s="272"/>
      <c r="T221" s="272"/>
      <c r="U221" s="272"/>
      <c r="V221" s="272"/>
      <c r="W221" s="272"/>
      <c r="X221" s="272"/>
      <c r="Y221" s="276"/>
      <c r="Z221" s="272"/>
      <c r="AA221" s="272"/>
      <c r="AB221" s="272"/>
      <c r="AC221" s="272"/>
      <c r="AD221" s="276"/>
    </row>
    <row r="222" spans="1:30">
      <c r="A222" s="441"/>
      <c r="B222" s="457"/>
      <c r="C222" s="444"/>
      <c r="D222" s="445"/>
      <c r="E222" s="445"/>
      <c r="F222" s="445"/>
      <c r="G222" s="445"/>
      <c r="H222" s="445"/>
      <c r="I222" s="444"/>
      <c r="J222" s="444"/>
      <c r="K222" s="445"/>
      <c r="L222" s="445"/>
      <c r="M222" s="445"/>
      <c r="N222" s="444"/>
      <c r="O222" s="444"/>
      <c r="P222" s="489"/>
      <c r="Q222" s="252"/>
      <c r="R222" s="252"/>
      <c r="S222" s="113"/>
      <c r="T222" s="113"/>
      <c r="Y222" s="275"/>
      <c r="AD222" s="275"/>
    </row>
    <row r="223" spans="1:30">
      <c r="A223" s="441"/>
      <c r="B223" s="457"/>
      <c r="C223" s="444"/>
      <c r="D223" s="445"/>
      <c r="E223" s="445"/>
      <c r="F223" s="445"/>
      <c r="G223" s="445"/>
      <c r="H223" s="445"/>
      <c r="I223" s="444"/>
      <c r="J223" s="444"/>
      <c r="K223" s="445"/>
      <c r="L223" s="445"/>
      <c r="M223" s="445"/>
      <c r="N223" s="444"/>
      <c r="O223" s="444"/>
      <c r="P223" s="489"/>
      <c r="Q223" s="252"/>
      <c r="R223" s="252"/>
      <c r="S223" s="272"/>
      <c r="T223" s="272"/>
      <c r="U223" s="272"/>
      <c r="V223" s="272"/>
      <c r="W223" s="272"/>
      <c r="X223" s="272"/>
      <c r="Y223" s="276"/>
      <c r="Z223" s="272"/>
      <c r="AA223" s="272"/>
      <c r="AB223" s="272"/>
      <c r="AC223" s="272"/>
      <c r="AD223" s="276"/>
    </row>
    <row r="224" spans="1:30">
      <c r="A224" s="441"/>
      <c r="B224" s="457"/>
      <c r="C224" s="444"/>
      <c r="D224" s="445"/>
      <c r="E224" s="445"/>
      <c r="F224" s="445"/>
      <c r="G224" s="445"/>
      <c r="H224" s="445"/>
      <c r="I224" s="444"/>
      <c r="J224" s="444"/>
      <c r="K224" s="445"/>
      <c r="L224" s="445"/>
      <c r="M224" s="445"/>
      <c r="N224" s="444"/>
      <c r="O224" s="444"/>
      <c r="P224" s="489"/>
      <c r="Q224" s="252"/>
      <c r="R224" s="252"/>
      <c r="S224" s="113"/>
      <c r="T224" s="113"/>
      <c r="Y224" s="275"/>
      <c r="AD224" s="275"/>
    </row>
    <row r="225" spans="1:30">
      <c r="A225" s="441"/>
      <c r="B225" s="457"/>
      <c r="C225" s="444"/>
      <c r="D225" s="445"/>
      <c r="E225" s="445"/>
      <c r="F225" s="445"/>
      <c r="G225" s="445"/>
      <c r="H225" s="445"/>
      <c r="I225" s="444"/>
      <c r="J225" s="444"/>
      <c r="K225" s="445"/>
      <c r="L225" s="445"/>
      <c r="M225" s="445"/>
      <c r="N225" s="444"/>
      <c r="O225" s="444"/>
      <c r="P225" s="489"/>
      <c r="Q225" s="252"/>
      <c r="R225" s="252"/>
      <c r="S225" s="272"/>
      <c r="T225" s="272"/>
      <c r="U225" s="272"/>
      <c r="V225" s="272"/>
      <c r="W225" s="272"/>
      <c r="X225" s="272"/>
      <c r="Y225" s="276"/>
      <c r="Z225" s="272"/>
      <c r="AA225" s="272"/>
      <c r="AB225" s="272"/>
      <c r="AC225" s="272"/>
      <c r="AD225" s="276"/>
    </row>
    <row r="226" spans="1:30">
      <c r="A226" s="441"/>
      <c r="B226" s="457"/>
      <c r="C226" s="444"/>
      <c r="D226" s="445"/>
      <c r="E226" s="445"/>
      <c r="F226" s="445"/>
      <c r="G226" s="445"/>
      <c r="H226" s="445"/>
      <c r="I226" s="444"/>
      <c r="J226" s="444"/>
      <c r="K226" s="445"/>
      <c r="L226" s="445"/>
      <c r="M226" s="445"/>
      <c r="N226" s="444"/>
      <c r="O226" s="444"/>
      <c r="P226" s="489"/>
      <c r="Q226" s="252"/>
      <c r="R226" s="252"/>
      <c r="S226" s="113"/>
      <c r="T226" s="113"/>
      <c r="Y226" s="275"/>
      <c r="AD226" s="275"/>
    </row>
    <row r="227" spans="1:30">
      <c r="A227" s="441"/>
      <c r="B227" s="457"/>
      <c r="C227" s="444"/>
      <c r="D227" s="445"/>
      <c r="E227" s="445"/>
      <c r="F227" s="445"/>
      <c r="G227" s="445"/>
      <c r="H227" s="445"/>
      <c r="I227" s="444"/>
      <c r="J227" s="444"/>
      <c r="K227" s="445"/>
      <c r="L227" s="445"/>
      <c r="M227" s="445"/>
      <c r="N227" s="444"/>
      <c r="O227" s="444"/>
      <c r="P227" s="489"/>
      <c r="Q227" s="252"/>
      <c r="R227" s="252"/>
      <c r="S227" s="272"/>
      <c r="T227" s="272"/>
      <c r="U227" s="272"/>
      <c r="V227" s="272"/>
      <c r="W227" s="272"/>
      <c r="X227" s="272"/>
      <c r="Y227" s="276"/>
      <c r="Z227" s="272"/>
      <c r="AA227" s="272"/>
      <c r="AB227" s="272"/>
      <c r="AC227" s="272"/>
      <c r="AD227" s="276"/>
    </row>
    <row r="228" spans="1:30">
      <c r="A228" s="441"/>
      <c r="B228" s="457"/>
      <c r="C228" s="444"/>
      <c r="D228" s="445"/>
      <c r="E228" s="445"/>
      <c r="F228" s="445"/>
      <c r="G228" s="445"/>
      <c r="H228" s="445"/>
      <c r="I228" s="444"/>
      <c r="J228" s="444"/>
      <c r="K228" s="445"/>
      <c r="L228" s="445"/>
      <c r="M228" s="445"/>
      <c r="N228" s="444"/>
      <c r="O228" s="444"/>
      <c r="P228" s="489"/>
      <c r="Q228" s="252"/>
      <c r="R228" s="252"/>
      <c r="S228" s="113"/>
      <c r="T228" s="113"/>
      <c r="Y228" s="275"/>
      <c r="AD228" s="275"/>
    </row>
    <row r="229" spans="1:30" ht="13.5" thickBot="1">
      <c r="A229" s="441"/>
      <c r="B229" s="457"/>
      <c r="C229" s="444"/>
      <c r="D229" s="445"/>
      <c r="E229" s="445"/>
      <c r="F229" s="445"/>
      <c r="G229" s="445"/>
      <c r="H229" s="445"/>
      <c r="I229" s="444"/>
      <c r="J229" s="444"/>
      <c r="K229" s="445"/>
      <c r="L229" s="445"/>
      <c r="M229" s="445"/>
      <c r="N229" s="444"/>
      <c r="O229" s="444"/>
      <c r="P229" s="489"/>
      <c r="Q229" s="252"/>
      <c r="R229" s="252"/>
      <c r="S229" s="273"/>
      <c r="T229" s="273"/>
      <c r="U229" s="273"/>
      <c r="V229" s="273"/>
      <c r="W229" s="273"/>
      <c r="X229" s="273"/>
      <c r="Y229" s="277"/>
      <c r="Z229" s="273"/>
      <c r="AA229" s="273"/>
      <c r="AB229" s="273"/>
      <c r="AC229" s="273"/>
      <c r="AD229" s="277"/>
    </row>
    <row r="230" spans="1:30">
      <c r="A230" s="432"/>
      <c r="B230" s="431"/>
      <c r="C230" s="428"/>
      <c r="D230" s="429"/>
      <c r="E230" s="429"/>
      <c r="F230" s="429"/>
      <c r="G230" s="429"/>
      <c r="H230" s="429"/>
      <c r="I230" s="428"/>
      <c r="J230" s="428"/>
      <c r="K230" s="429"/>
      <c r="L230" s="429"/>
      <c r="M230" s="429"/>
      <c r="N230" s="428"/>
      <c r="O230" s="428"/>
      <c r="P230" s="430"/>
      <c r="Q230" s="252"/>
      <c r="R230" s="252"/>
      <c r="S230" s="271"/>
      <c r="T230" s="113"/>
      <c r="Y230" s="275"/>
      <c r="AD230" s="275"/>
    </row>
    <row r="231" spans="1:30">
      <c r="A231" s="439"/>
      <c r="B231" s="457"/>
      <c r="C231" s="444"/>
      <c r="D231" s="445"/>
      <c r="E231" s="445"/>
      <c r="F231" s="445"/>
      <c r="G231" s="445"/>
      <c r="H231" s="445"/>
      <c r="I231" s="444"/>
      <c r="J231" s="444"/>
      <c r="K231" s="445"/>
      <c r="L231" s="445"/>
      <c r="M231" s="445"/>
      <c r="N231" s="444"/>
      <c r="O231" s="444"/>
      <c r="P231" s="489"/>
      <c r="Q231" s="252"/>
      <c r="R231" s="252"/>
      <c r="S231" s="272"/>
      <c r="T231" s="272"/>
      <c r="U231" s="272"/>
      <c r="V231" s="272"/>
      <c r="W231" s="272"/>
      <c r="X231" s="272"/>
      <c r="Y231" s="276"/>
      <c r="Z231" s="272"/>
      <c r="AA231" s="272"/>
      <c r="AB231" s="272"/>
      <c r="AC231" s="272"/>
      <c r="AD231" s="276"/>
    </row>
    <row r="232" spans="1:30">
      <c r="A232" s="439"/>
      <c r="B232" s="457"/>
      <c r="C232" s="444"/>
      <c r="D232" s="445"/>
      <c r="E232" s="445"/>
      <c r="F232" s="445"/>
      <c r="G232" s="445"/>
      <c r="H232" s="445"/>
      <c r="I232" s="444"/>
      <c r="J232" s="444"/>
      <c r="K232" s="445"/>
      <c r="L232" s="445"/>
      <c r="M232" s="445"/>
      <c r="N232" s="444"/>
      <c r="O232" s="444"/>
      <c r="P232" s="489"/>
      <c r="Q232" s="252"/>
      <c r="R232" s="252"/>
      <c r="S232" s="113"/>
      <c r="T232" s="113"/>
      <c r="Y232" s="275"/>
      <c r="AD232" s="275"/>
    </row>
    <row r="233" spans="1:30">
      <c r="A233" s="439"/>
      <c r="B233" s="457"/>
      <c r="C233" s="444"/>
      <c r="D233" s="445"/>
      <c r="E233" s="445"/>
      <c r="F233" s="445"/>
      <c r="G233" s="445"/>
      <c r="H233" s="445"/>
      <c r="I233" s="444"/>
      <c r="J233" s="444"/>
      <c r="K233" s="445"/>
      <c r="L233" s="445"/>
      <c r="M233" s="445"/>
      <c r="N233" s="444"/>
      <c r="O233" s="444"/>
      <c r="P233" s="489"/>
      <c r="Q233" s="252"/>
      <c r="R233" s="252"/>
      <c r="S233" s="272"/>
      <c r="T233" s="272"/>
      <c r="U233" s="272"/>
      <c r="V233" s="272"/>
      <c r="W233" s="272"/>
      <c r="X233" s="272"/>
      <c r="Y233" s="276"/>
      <c r="Z233" s="272"/>
      <c r="AA233" s="272"/>
      <c r="AB233" s="272"/>
      <c r="AC233" s="272"/>
      <c r="AD233" s="276"/>
    </row>
    <row r="234" spans="1:30">
      <c r="A234" s="439"/>
      <c r="B234" s="457"/>
      <c r="C234" s="444"/>
      <c r="D234" s="445"/>
      <c r="E234" s="445"/>
      <c r="F234" s="445"/>
      <c r="G234" s="445"/>
      <c r="H234" s="445"/>
      <c r="I234" s="444"/>
      <c r="J234" s="444"/>
      <c r="K234" s="445"/>
      <c r="L234" s="445"/>
      <c r="M234" s="445"/>
      <c r="N234" s="444"/>
      <c r="O234" s="444"/>
      <c r="P234" s="489"/>
      <c r="Q234" s="252"/>
      <c r="R234" s="252"/>
      <c r="S234" s="113"/>
      <c r="T234" s="113"/>
      <c r="Y234" s="275"/>
      <c r="AD234" s="275"/>
    </row>
    <row r="235" spans="1:30">
      <c r="A235" s="439"/>
      <c r="B235" s="457"/>
      <c r="C235" s="444"/>
      <c r="D235" s="445"/>
      <c r="E235" s="445"/>
      <c r="F235" s="445"/>
      <c r="G235" s="445"/>
      <c r="H235" s="445"/>
      <c r="I235" s="444"/>
      <c r="J235" s="444"/>
      <c r="K235" s="445"/>
      <c r="L235" s="445"/>
      <c r="M235" s="445"/>
      <c r="N235" s="444"/>
      <c r="O235" s="444"/>
      <c r="P235" s="489"/>
      <c r="Q235" s="252"/>
      <c r="R235" s="252"/>
      <c r="S235" s="272"/>
      <c r="T235" s="272"/>
      <c r="U235" s="272"/>
      <c r="V235" s="272"/>
      <c r="W235" s="272"/>
      <c r="X235" s="272"/>
      <c r="Y235" s="276"/>
      <c r="Z235" s="272"/>
      <c r="AA235" s="272"/>
      <c r="AB235" s="272"/>
      <c r="AC235" s="272"/>
      <c r="AD235" s="276"/>
    </row>
    <row r="236" spans="1:30">
      <c r="A236" s="439"/>
      <c r="B236" s="457"/>
      <c r="C236" s="444"/>
      <c r="D236" s="445"/>
      <c r="E236" s="445"/>
      <c r="F236" s="445"/>
      <c r="G236" s="445"/>
      <c r="H236" s="445"/>
      <c r="I236" s="444"/>
      <c r="J236" s="444"/>
      <c r="K236" s="445"/>
      <c r="L236" s="445"/>
      <c r="M236" s="445"/>
      <c r="N236" s="444"/>
      <c r="O236" s="444"/>
      <c r="P236" s="489"/>
      <c r="Q236" s="252"/>
      <c r="R236" s="252"/>
      <c r="S236" s="113"/>
      <c r="T236" s="113"/>
      <c r="Y236" s="275"/>
      <c r="AD236" s="275"/>
    </row>
    <row r="237" spans="1:30">
      <c r="A237" s="439"/>
      <c r="B237" s="457"/>
      <c r="C237" s="444"/>
      <c r="D237" s="445"/>
      <c r="E237" s="445"/>
      <c r="F237" s="445"/>
      <c r="G237" s="445"/>
      <c r="H237" s="445"/>
      <c r="I237" s="444"/>
      <c r="J237" s="444"/>
      <c r="K237" s="445"/>
      <c r="L237" s="445"/>
      <c r="M237" s="445"/>
      <c r="N237" s="444"/>
      <c r="O237" s="444"/>
      <c r="P237" s="489"/>
      <c r="Q237" s="252"/>
      <c r="R237" s="252"/>
      <c r="S237" s="272"/>
      <c r="T237" s="272"/>
      <c r="U237" s="272"/>
      <c r="V237" s="272"/>
      <c r="W237" s="272"/>
      <c r="X237" s="272"/>
      <c r="Y237" s="276"/>
      <c r="Z237" s="272"/>
      <c r="AA237" s="272"/>
      <c r="AB237" s="272"/>
      <c r="AC237" s="272"/>
      <c r="AD237" s="276"/>
    </row>
    <row r="238" spans="1:30">
      <c r="A238" s="439"/>
      <c r="B238" s="457"/>
      <c r="C238" s="444"/>
      <c r="D238" s="445"/>
      <c r="E238" s="445"/>
      <c r="F238" s="445"/>
      <c r="G238" s="445"/>
      <c r="H238" s="445"/>
      <c r="I238" s="444"/>
      <c r="J238" s="444"/>
      <c r="K238" s="445"/>
      <c r="L238" s="445"/>
      <c r="M238" s="445"/>
      <c r="N238" s="444"/>
      <c r="O238" s="444"/>
      <c r="P238" s="489"/>
      <c r="Q238" s="252"/>
      <c r="R238" s="252"/>
      <c r="S238" s="113"/>
      <c r="T238" s="113"/>
      <c r="Y238" s="275"/>
      <c r="AD238" s="275"/>
    </row>
    <row r="239" spans="1:30">
      <c r="A239" s="439"/>
      <c r="B239" s="457"/>
      <c r="C239" s="444"/>
      <c r="D239" s="445"/>
      <c r="E239" s="445"/>
      <c r="F239" s="445"/>
      <c r="G239" s="445"/>
      <c r="H239" s="445"/>
      <c r="I239" s="444"/>
      <c r="J239" s="444"/>
      <c r="K239" s="445"/>
      <c r="L239" s="445"/>
      <c r="M239" s="445"/>
      <c r="N239" s="444"/>
      <c r="O239" s="444"/>
      <c r="P239" s="489"/>
      <c r="Q239" s="252"/>
      <c r="R239" s="252"/>
      <c r="S239" s="272"/>
      <c r="T239" s="272"/>
      <c r="U239" s="272"/>
      <c r="V239" s="272"/>
      <c r="W239" s="272"/>
      <c r="X239" s="272"/>
      <c r="Y239" s="276"/>
      <c r="Z239" s="272"/>
      <c r="AA239" s="272"/>
      <c r="AB239" s="272"/>
      <c r="AC239" s="272"/>
      <c r="AD239" s="276"/>
    </row>
    <row r="240" spans="1:30">
      <c r="A240" s="439"/>
      <c r="B240" s="457"/>
      <c r="C240" s="444"/>
      <c r="D240" s="445"/>
      <c r="E240" s="445"/>
      <c r="F240" s="445"/>
      <c r="G240" s="445"/>
      <c r="H240" s="445"/>
      <c r="I240" s="444"/>
      <c r="J240" s="444"/>
      <c r="K240" s="445"/>
      <c r="L240" s="445"/>
      <c r="M240" s="445"/>
      <c r="N240" s="444"/>
      <c r="O240" s="444"/>
      <c r="P240" s="489"/>
      <c r="Q240" s="252"/>
      <c r="R240" s="252"/>
      <c r="S240" s="113"/>
      <c r="T240" s="113"/>
      <c r="Y240" s="275"/>
      <c r="AD240" s="275"/>
    </row>
    <row r="241" spans="1:30">
      <c r="A241" s="439"/>
      <c r="B241" s="457"/>
      <c r="C241" s="444"/>
      <c r="D241" s="445"/>
      <c r="E241" s="445"/>
      <c r="F241" s="445"/>
      <c r="G241" s="445"/>
      <c r="H241" s="445"/>
      <c r="I241" s="444"/>
      <c r="J241" s="444"/>
      <c r="K241" s="445"/>
      <c r="L241" s="445"/>
      <c r="M241" s="445"/>
      <c r="N241" s="444"/>
      <c r="O241" s="444"/>
      <c r="P241" s="489"/>
      <c r="Q241" s="252"/>
      <c r="R241" s="252"/>
      <c r="S241" s="272"/>
      <c r="T241" s="272"/>
      <c r="U241" s="272"/>
      <c r="V241" s="272"/>
      <c r="W241" s="272"/>
      <c r="X241" s="272"/>
      <c r="Y241" s="276"/>
      <c r="Z241" s="272"/>
      <c r="AA241" s="272"/>
      <c r="AB241" s="272"/>
      <c r="AC241" s="272"/>
      <c r="AD241" s="276"/>
    </row>
    <row r="242" spans="1:30">
      <c r="A242" s="439"/>
      <c r="B242" s="457"/>
      <c r="C242" s="444"/>
      <c r="D242" s="445"/>
      <c r="E242" s="445"/>
      <c r="F242" s="445"/>
      <c r="G242" s="445"/>
      <c r="H242" s="445"/>
      <c r="I242" s="444"/>
      <c r="J242" s="444"/>
      <c r="K242" s="445"/>
      <c r="L242" s="445"/>
      <c r="M242" s="445"/>
      <c r="N242" s="444"/>
      <c r="O242" s="444"/>
      <c r="P242" s="489"/>
      <c r="Q242" s="252"/>
      <c r="R242" s="252"/>
      <c r="S242" s="113"/>
      <c r="T242" s="113"/>
      <c r="Y242" s="275"/>
      <c r="AD242" s="275"/>
    </row>
    <row r="243" spans="1:30">
      <c r="A243" s="439"/>
      <c r="B243" s="457"/>
      <c r="C243" s="444"/>
      <c r="D243" s="445"/>
      <c r="E243" s="445"/>
      <c r="F243" s="445"/>
      <c r="G243" s="445"/>
      <c r="H243" s="445"/>
      <c r="I243" s="444"/>
      <c r="J243" s="444"/>
      <c r="K243" s="445"/>
      <c r="L243" s="445"/>
      <c r="M243" s="445"/>
      <c r="N243" s="444"/>
      <c r="O243" s="444"/>
      <c r="P243" s="489"/>
      <c r="Q243" s="252"/>
      <c r="R243" s="252"/>
      <c r="S243" s="272"/>
      <c r="T243" s="272"/>
      <c r="U243" s="272"/>
      <c r="V243" s="272"/>
      <c r="W243" s="272"/>
      <c r="X243" s="272"/>
      <c r="Y243" s="276"/>
      <c r="Z243" s="272"/>
      <c r="AA243" s="272"/>
      <c r="AB243" s="272"/>
      <c r="AC243" s="272"/>
      <c r="AD243" s="276"/>
    </row>
    <row r="244" spans="1:30">
      <c r="A244" s="439"/>
      <c r="B244" s="457"/>
      <c r="C244" s="444"/>
      <c r="D244" s="445"/>
      <c r="E244" s="445"/>
      <c r="F244" s="445"/>
      <c r="G244" s="445"/>
      <c r="H244" s="445"/>
      <c r="I244" s="444"/>
      <c r="J244" s="444"/>
      <c r="K244" s="445"/>
      <c r="L244" s="445"/>
      <c r="M244" s="445"/>
      <c r="N244" s="444"/>
      <c r="O244" s="444"/>
      <c r="P244" s="489"/>
      <c r="Q244" s="252"/>
      <c r="R244" s="252"/>
      <c r="S244" s="113"/>
      <c r="T244" s="113"/>
      <c r="Y244" s="275"/>
      <c r="AD244" s="275"/>
    </row>
    <row r="245" spans="1:30">
      <c r="A245" s="439"/>
      <c r="B245" s="457"/>
      <c r="C245" s="444"/>
      <c r="D245" s="445"/>
      <c r="E245" s="445"/>
      <c r="F245" s="445"/>
      <c r="G245" s="445"/>
      <c r="H245" s="445"/>
      <c r="I245" s="444"/>
      <c r="J245" s="444"/>
      <c r="K245" s="445"/>
      <c r="L245" s="445"/>
      <c r="M245" s="445"/>
      <c r="N245" s="444"/>
      <c r="O245" s="444"/>
      <c r="P245" s="489"/>
      <c r="Q245" s="252"/>
      <c r="R245" s="252"/>
      <c r="S245" s="272"/>
      <c r="T245" s="272"/>
      <c r="U245" s="272"/>
      <c r="V245" s="272"/>
      <c r="W245" s="272"/>
      <c r="X245" s="272"/>
      <c r="Y245" s="276"/>
      <c r="Z245" s="272"/>
      <c r="AA245" s="272"/>
      <c r="AB245" s="272"/>
      <c r="AC245" s="272"/>
      <c r="AD245" s="276"/>
    </row>
    <row r="246" spans="1:30">
      <c r="A246" s="439"/>
      <c r="B246" s="457"/>
      <c r="C246" s="444"/>
      <c r="D246" s="445"/>
      <c r="E246" s="445"/>
      <c r="F246" s="445"/>
      <c r="G246" s="445"/>
      <c r="H246" s="445"/>
      <c r="I246" s="444"/>
      <c r="J246" s="444"/>
      <c r="K246" s="445"/>
      <c r="L246" s="445"/>
      <c r="M246" s="445"/>
      <c r="N246" s="444"/>
      <c r="O246" s="444"/>
      <c r="P246" s="489"/>
      <c r="Q246" s="252"/>
      <c r="R246" s="252"/>
      <c r="S246" s="113"/>
      <c r="T246" s="113"/>
      <c r="Y246" s="275"/>
      <c r="AD246" s="275"/>
    </row>
    <row r="247" spans="1:30">
      <c r="A247" s="439"/>
      <c r="B247" s="457"/>
      <c r="C247" s="444"/>
      <c r="D247" s="445"/>
      <c r="E247" s="445"/>
      <c r="F247" s="445"/>
      <c r="G247" s="445"/>
      <c r="H247" s="445"/>
      <c r="I247" s="444"/>
      <c r="J247" s="444"/>
      <c r="K247" s="445"/>
      <c r="L247" s="445"/>
      <c r="M247" s="445"/>
      <c r="N247" s="444"/>
      <c r="O247" s="444"/>
      <c r="P247" s="489"/>
      <c r="Q247" s="252"/>
      <c r="R247" s="252"/>
      <c r="S247" s="272"/>
      <c r="T247" s="272"/>
      <c r="U247" s="272"/>
      <c r="V247" s="272"/>
      <c r="W247" s="272"/>
      <c r="X247" s="272"/>
      <c r="Y247" s="276"/>
      <c r="Z247" s="272"/>
      <c r="AA247" s="272"/>
      <c r="AB247" s="272"/>
      <c r="AC247" s="272"/>
      <c r="AD247" s="276"/>
    </row>
    <row r="248" spans="1:30">
      <c r="A248" s="439"/>
      <c r="B248" s="457"/>
      <c r="C248" s="444"/>
      <c r="D248" s="445"/>
      <c r="E248" s="445"/>
      <c r="F248" s="445"/>
      <c r="G248" s="445"/>
      <c r="H248" s="445"/>
      <c r="I248" s="444"/>
      <c r="J248" s="444"/>
      <c r="K248" s="445"/>
      <c r="L248" s="445"/>
      <c r="M248" s="445"/>
      <c r="N248" s="444"/>
      <c r="O248" s="444"/>
      <c r="P248" s="489"/>
      <c r="Q248" s="252"/>
      <c r="R248" s="252"/>
      <c r="S248" s="113"/>
      <c r="T248" s="113"/>
      <c r="Y248" s="275"/>
      <c r="AD248" s="275"/>
    </row>
    <row r="249" spans="1:30">
      <c r="A249" s="439"/>
      <c r="B249" s="457"/>
      <c r="C249" s="444"/>
      <c r="D249" s="445"/>
      <c r="E249" s="445"/>
      <c r="F249" s="445"/>
      <c r="G249" s="445"/>
      <c r="H249" s="445"/>
      <c r="I249" s="444"/>
      <c r="J249" s="444"/>
      <c r="K249" s="445"/>
      <c r="L249" s="445"/>
      <c r="M249" s="445"/>
      <c r="N249" s="444"/>
      <c r="O249" s="444"/>
      <c r="P249" s="489"/>
      <c r="Q249" s="252"/>
      <c r="R249" s="252"/>
      <c r="S249" s="272"/>
      <c r="T249" s="272"/>
      <c r="U249" s="272"/>
      <c r="V249" s="272"/>
      <c r="W249" s="272"/>
      <c r="X249" s="272"/>
      <c r="Y249" s="276"/>
      <c r="Z249" s="272"/>
      <c r="AA249" s="272"/>
      <c r="AB249" s="272"/>
      <c r="AC249" s="272"/>
      <c r="AD249" s="276"/>
    </row>
    <row r="250" spans="1:30">
      <c r="A250" s="439"/>
      <c r="B250" s="457"/>
      <c r="C250" s="444"/>
      <c r="D250" s="445"/>
      <c r="E250" s="445"/>
      <c r="F250" s="445"/>
      <c r="G250" s="445"/>
      <c r="H250" s="445"/>
      <c r="I250" s="444"/>
      <c r="J250" s="444"/>
      <c r="K250" s="445"/>
      <c r="L250" s="445"/>
      <c r="M250" s="445"/>
      <c r="N250" s="444"/>
      <c r="O250" s="444"/>
      <c r="P250" s="489"/>
      <c r="Q250" s="252"/>
      <c r="R250" s="252"/>
      <c r="S250" s="113"/>
      <c r="T250" s="113"/>
      <c r="Y250" s="275"/>
      <c r="AD250" s="275"/>
    </row>
    <row r="251" spans="1:30">
      <c r="A251" s="439"/>
      <c r="B251" s="457"/>
      <c r="C251" s="444"/>
      <c r="D251" s="445"/>
      <c r="E251" s="445"/>
      <c r="F251" s="445"/>
      <c r="G251" s="445"/>
      <c r="H251" s="445"/>
      <c r="I251" s="444"/>
      <c r="J251" s="444"/>
      <c r="K251" s="445"/>
      <c r="L251" s="445"/>
      <c r="M251" s="445"/>
      <c r="N251" s="444"/>
      <c r="O251" s="444"/>
      <c r="P251" s="489"/>
      <c r="Q251" s="252"/>
      <c r="R251" s="252"/>
      <c r="S251" s="272"/>
      <c r="T251" s="272"/>
      <c r="U251" s="272"/>
      <c r="V251" s="272"/>
      <c r="W251" s="272"/>
      <c r="X251" s="272"/>
      <c r="Y251" s="276"/>
      <c r="Z251" s="272"/>
      <c r="AA251" s="272"/>
      <c r="AB251" s="272"/>
      <c r="AC251" s="272"/>
      <c r="AD251" s="276"/>
    </row>
    <row r="252" spans="1:30">
      <c r="A252" s="439"/>
      <c r="B252" s="457"/>
      <c r="C252" s="444"/>
      <c r="D252" s="445"/>
      <c r="E252" s="445"/>
      <c r="F252" s="445"/>
      <c r="G252" s="445"/>
      <c r="H252" s="445"/>
      <c r="I252" s="444"/>
      <c r="J252" s="444"/>
      <c r="K252" s="445"/>
      <c r="L252" s="445"/>
      <c r="M252" s="445"/>
      <c r="N252" s="444"/>
      <c r="O252" s="444"/>
      <c r="P252" s="489"/>
      <c r="Q252" s="252"/>
      <c r="R252" s="252"/>
      <c r="S252" s="113"/>
      <c r="T252" s="113"/>
      <c r="Y252" s="275"/>
      <c r="AD252" s="275"/>
    </row>
    <row r="253" spans="1:30">
      <c r="A253" s="439"/>
      <c r="B253" s="457"/>
      <c r="C253" s="444"/>
      <c r="D253" s="445"/>
      <c r="E253" s="445"/>
      <c r="F253" s="445"/>
      <c r="G253" s="445"/>
      <c r="H253" s="445"/>
      <c r="I253" s="444"/>
      <c r="J253" s="444"/>
      <c r="K253" s="445"/>
      <c r="L253" s="445"/>
      <c r="M253" s="445"/>
      <c r="N253" s="444"/>
      <c r="O253" s="444"/>
      <c r="P253" s="489"/>
      <c r="Q253" s="252"/>
      <c r="R253" s="252"/>
      <c r="S253" s="272"/>
      <c r="T253" s="272"/>
      <c r="U253" s="272"/>
      <c r="V253" s="272"/>
      <c r="W253" s="272"/>
      <c r="X253" s="272"/>
      <c r="Y253" s="276"/>
      <c r="Z253" s="272"/>
      <c r="AA253" s="272"/>
      <c r="AB253" s="272"/>
      <c r="AC253" s="272"/>
      <c r="AD253" s="276"/>
    </row>
    <row r="254" spans="1:30">
      <c r="A254" s="439"/>
      <c r="B254" s="457"/>
      <c r="C254" s="444"/>
      <c r="D254" s="445"/>
      <c r="E254" s="445"/>
      <c r="F254" s="445"/>
      <c r="G254" s="445"/>
      <c r="H254" s="445"/>
      <c r="I254" s="444"/>
      <c r="J254" s="444"/>
      <c r="K254" s="445"/>
      <c r="L254" s="445"/>
      <c r="M254" s="445"/>
      <c r="N254" s="444"/>
      <c r="O254" s="444"/>
      <c r="P254" s="489"/>
      <c r="Q254" s="252"/>
      <c r="R254" s="252"/>
      <c r="S254" s="113"/>
      <c r="T254" s="113"/>
      <c r="Y254" s="275"/>
      <c r="AD254" s="275"/>
    </row>
    <row r="255" spans="1:30">
      <c r="A255" s="439"/>
      <c r="B255" s="457"/>
      <c r="C255" s="444"/>
      <c r="D255" s="445"/>
      <c r="E255" s="445"/>
      <c r="F255" s="445"/>
      <c r="G255" s="445"/>
      <c r="H255" s="445"/>
      <c r="I255" s="444"/>
      <c r="J255" s="444"/>
      <c r="K255" s="445"/>
      <c r="L255" s="445"/>
      <c r="M255" s="445"/>
      <c r="N255" s="444"/>
      <c r="O255" s="444"/>
      <c r="P255" s="489"/>
      <c r="Q255" s="252"/>
      <c r="R255" s="252"/>
      <c r="S255" s="272"/>
      <c r="T255" s="272"/>
      <c r="U255" s="272"/>
      <c r="V255" s="272"/>
      <c r="W255" s="272"/>
      <c r="X255" s="272"/>
      <c r="Y255" s="276"/>
      <c r="Z255" s="272"/>
      <c r="AA255" s="272"/>
      <c r="AB255" s="272"/>
      <c r="AC255" s="272"/>
      <c r="AD255" s="276"/>
    </row>
    <row r="256" spans="1:30">
      <c r="A256" s="439"/>
      <c r="B256" s="457"/>
      <c r="C256" s="444"/>
      <c r="D256" s="445"/>
      <c r="E256" s="445"/>
      <c r="F256" s="445"/>
      <c r="G256" s="445"/>
      <c r="H256" s="445"/>
      <c r="I256" s="444"/>
      <c r="J256" s="444"/>
      <c r="K256" s="445"/>
      <c r="L256" s="445"/>
      <c r="M256" s="445"/>
      <c r="N256" s="444"/>
      <c r="O256" s="444"/>
      <c r="P256" s="489"/>
      <c r="Q256" s="252"/>
      <c r="R256" s="252"/>
      <c r="S256" s="113"/>
      <c r="T256" s="113"/>
      <c r="Y256" s="275"/>
      <c r="AD256" s="275"/>
    </row>
    <row r="257" spans="1:30">
      <c r="A257" s="439"/>
      <c r="B257" s="457"/>
      <c r="C257" s="444"/>
      <c r="D257" s="445"/>
      <c r="E257" s="445"/>
      <c r="F257" s="445"/>
      <c r="G257" s="445"/>
      <c r="H257" s="445"/>
      <c r="I257" s="444"/>
      <c r="J257" s="444"/>
      <c r="K257" s="445"/>
      <c r="L257" s="445"/>
      <c r="M257" s="445"/>
      <c r="N257" s="444"/>
      <c r="O257" s="444"/>
      <c r="P257" s="489"/>
      <c r="Q257" s="252"/>
      <c r="R257" s="252"/>
      <c r="S257" s="272"/>
      <c r="T257" s="272"/>
      <c r="U257" s="272"/>
      <c r="V257" s="272"/>
      <c r="W257" s="272"/>
      <c r="X257" s="272"/>
      <c r="Y257" s="276"/>
      <c r="Z257" s="272"/>
      <c r="AA257" s="272"/>
      <c r="AB257" s="272"/>
      <c r="AC257" s="272"/>
      <c r="AD257" s="276"/>
    </row>
    <row r="258" spans="1:30">
      <c r="A258" s="439"/>
      <c r="B258" s="457"/>
      <c r="C258" s="444"/>
      <c r="D258" s="445"/>
      <c r="E258" s="445"/>
      <c r="F258" s="445"/>
      <c r="G258" s="445"/>
      <c r="H258" s="445"/>
      <c r="I258" s="444"/>
      <c r="J258" s="444"/>
      <c r="K258" s="445"/>
      <c r="L258" s="445"/>
      <c r="M258" s="445"/>
      <c r="N258" s="444"/>
      <c r="O258" s="444"/>
      <c r="P258" s="489"/>
      <c r="Q258" s="252"/>
      <c r="R258" s="252"/>
      <c r="S258" s="113"/>
      <c r="T258" s="113"/>
      <c r="Y258" s="275"/>
      <c r="AD258" s="275"/>
    </row>
    <row r="259" spans="1:30">
      <c r="A259" s="439"/>
      <c r="B259" s="457"/>
      <c r="C259" s="444"/>
      <c r="D259" s="445"/>
      <c r="E259" s="445"/>
      <c r="F259" s="445"/>
      <c r="G259" s="445"/>
      <c r="H259" s="445"/>
      <c r="I259" s="444"/>
      <c r="J259" s="444"/>
      <c r="K259" s="445"/>
      <c r="L259" s="445"/>
      <c r="M259" s="445"/>
      <c r="N259" s="444"/>
      <c r="O259" s="444"/>
      <c r="P259" s="489"/>
      <c r="Q259" s="252"/>
      <c r="R259" s="252"/>
      <c r="S259" s="272"/>
      <c r="T259" s="272"/>
      <c r="U259" s="272"/>
      <c r="V259" s="272"/>
      <c r="W259" s="272"/>
      <c r="X259" s="272"/>
      <c r="Y259" s="276"/>
      <c r="Z259" s="272"/>
      <c r="AA259" s="272"/>
      <c r="AB259" s="272"/>
      <c r="AC259" s="272"/>
      <c r="AD259" s="276"/>
    </row>
    <row r="260" spans="1:30">
      <c r="A260" s="439"/>
      <c r="B260" s="457"/>
      <c r="C260" s="444"/>
      <c r="D260" s="445"/>
      <c r="E260" s="445"/>
      <c r="F260" s="445"/>
      <c r="G260" s="445"/>
      <c r="H260" s="445"/>
      <c r="I260" s="444"/>
      <c r="J260" s="444"/>
      <c r="K260" s="445"/>
      <c r="L260" s="445"/>
      <c r="M260" s="445"/>
      <c r="N260" s="444"/>
      <c r="O260" s="444"/>
      <c r="P260" s="489"/>
      <c r="Q260" s="252"/>
      <c r="R260" s="252"/>
      <c r="S260" s="113"/>
      <c r="T260" s="113"/>
      <c r="Y260" s="275"/>
      <c r="AD260" s="275"/>
    </row>
    <row r="261" spans="1:30" ht="13.5" thickBot="1">
      <c r="A261" s="439"/>
      <c r="B261" s="457"/>
      <c r="C261" s="444"/>
      <c r="D261" s="445"/>
      <c r="E261" s="445"/>
      <c r="F261" s="445"/>
      <c r="G261" s="445"/>
      <c r="H261" s="445"/>
      <c r="I261" s="444"/>
      <c r="J261" s="444"/>
      <c r="K261" s="445"/>
      <c r="L261" s="445"/>
      <c r="M261" s="445"/>
      <c r="N261" s="444"/>
      <c r="O261" s="444"/>
      <c r="P261" s="489"/>
      <c r="Q261" s="252"/>
      <c r="R261" s="252"/>
      <c r="S261" s="273"/>
      <c r="T261" s="273"/>
      <c r="U261" s="273"/>
      <c r="V261" s="273"/>
      <c r="W261" s="273"/>
      <c r="X261" s="273"/>
      <c r="Y261" s="277"/>
      <c r="Z261" s="273"/>
      <c r="AA261" s="273"/>
      <c r="AB261" s="273"/>
      <c r="AC261" s="273"/>
      <c r="AD261" s="277"/>
    </row>
    <row r="262" spans="1:30">
      <c r="A262" s="432"/>
      <c r="B262" s="431"/>
      <c r="C262" s="428"/>
      <c r="D262" s="429"/>
      <c r="E262" s="429"/>
      <c r="F262" s="429"/>
      <c r="G262" s="429"/>
      <c r="H262" s="429"/>
      <c r="I262" s="428"/>
      <c r="J262" s="428"/>
      <c r="K262" s="429"/>
      <c r="L262" s="429"/>
      <c r="M262" s="429"/>
      <c r="N262" s="428"/>
      <c r="O262" s="428"/>
      <c r="P262" s="430"/>
      <c r="Q262" s="252"/>
      <c r="R262" s="252"/>
      <c r="S262" s="271"/>
      <c r="T262" s="113"/>
      <c r="Y262" s="275"/>
      <c r="AD262" s="275"/>
    </row>
    <row r="263" spans="1:30">
      <c r="A263" s="439"/>
      <c r="B263" s="457"/>
      <c r="C263" s="444"/>
      <c r="D263" s="445"/>
      <c r="E263" s="445"/>
      <c r="F263" s="445"/>
      <c r="G263" s="445"/>
      <c r="H263" s="445"/>
      <c r="I263" s="444"/>
      <c r="J263" s="444"/>
      <c r="K263" s="445"/>
      <c r="L263" s="445"/>
      <c r="M263" s="445"/>
      <c r="N263" s="444"/>
      <c r="O263" s="444"/>
      <c r="P263" s="489"/>
      <c r="Q263" s="252"/>
      <c r="R263" s="252"/>
      <c r="S263" s="272"/>
      <c r="T263" s="272"/>
      <c r="U263" s="272"/>
      <c r="V263" s="272"/>
      <c r="W263" s="272"/>
      <c r="X263" s="272"/>
      <c r="Y263" s="276"/>
      <c r="Z263" s="272"/>
      <c r="AA263" s="272"/>
      <c r="AB263" s="272"/>
      <c r="AC263" s="272"/>
      <c r="AD263" s="276"/>
    </row>
    <row r="264" spans="1:30">
      <c r="A264" s="439"/>
      <c r="B264" s="457"/>
      <c r="C264" s="444"/>
      <c r="D264" s="445"/>
      <c r="E264" s="445"/>
      <c r="F264" s="445"/>
      <c r="G264" s="445"/>
      <c r="H264" s="445"/>
      <c r="I264" s="444"/>
      <c r="J264" s="444"/>
      <c r="K264" s="445"/>
      <c r="L264" s="445"/>
      <c r="M264" s="445"/>
      <c r="N264" s="444"/>
      <c r="O264" s="444"/>
      <c r="P264" s="489"/>
      <c r="Q264" s="252"/>
      <c r="R264" s="252"/>
      <c r="S264" s="113"/>
      <c r="T264" s="113"/>
      <c r="Y264" s="275"/>
      <c r="AD264" s="275"/>
    </row>
    <row r="265" spans="1:30">
      <c r="A265" s="439"/>
      <c r="B265" s="457"/>
      <c r="C265" s="444"/>
      <c r="D265" s="445"/>
      <c r="E265" s="445"/>
      <c r="F265" s="445"/>
      <c r="G265" s="445"/>
      <c r="H265" s="445"/>
      <c r="I265" s="444"/>
      <c r="J265" s="444"/>
      <c r="K265" s="445"/>
      <c r="L265" s="445"/>
      <c r="M265" s="445"/>
      <c r="N265" s="444"/>
      <c r="O265" s="444"/>
      <c r="P265" s="489"/>
      <c r="Q265" s="252"/>
      <c r="R265" s="252"/>
      <c r="S265" s="272"/>
      <c r="T265" s="272"/>
      <c r="U265" s="272"/>
      <c r="V265" s="272"/>
      <c r="W265" s="272"/>
      <c r="X265" s="272"/>
      <c r="Y265" s="276"/>
      <c r="Z265" s="272"/>
      <c r="AA265" s="272"/>
      <c r="AB265" s="272"/>
      <c r="AC265" s="272"/>
      <c r="AD265" s="276"/>
    </row>
    <row r="266" spans="1:30">
      <c r="A266" s="439"/>
      <c r="B266" s="457"/>
      <c r="C266" s="444"/>
      <c r="D266" s="445"/>
      <c r="E266" s="445"/>
      <c r="F266" s="445"/>
      <c r="G266" s="445"/>
      <c r="H266" s="445"/>
      <c r="I266" s="444"/>
      <c r="J266" s="444"/>
      <c r="K266" s="445"/>
      <c r="L266" s="445"/>
      <c r="M266" s="445"/>
      <c r="N266" s="444"/>
      <c r="O266" s="444"/>
      <c r="P266" s="489"/>
      <c r="Q266" s="252"/>
      <c r="R266" s="252"/>
      <c r="S266" s="113"/>
      <c r="T266" s="113"/>
      <c r="Y266" s="275"/>
      <c r="AD266" s="275"/>
    </row>
    <row r="267" spans="1:30">
      <c r="A267" s="439"/>
      <c r="B267" s="457"/>
      <c r="C267" s="444"/>
      <c r="D267" s="445"/>
      <c r="E267" s="445"/>
      <c r="F267" s="445"/>
      <c r="G267" s="445"/>
      <c r="H267" s="445"/>
      <c r="I267" s="444"/>
      <c r="J267" s="444"/>
      <c r="K267" s="445"/>
      <c r="L267" s="445"/>
      <c r="M267" s="445"/>
      <c r="N267" s="444"/>
      <c r="O267" s="444"/>
      <c r="P267" s="489"/>
      <c r="Q267" s="252"/>
      <c r="R267" s="252"/>
      <c r="S267" s="272"/>
      <c r="T267" s="272"/>
      <c r="U267" s="272"/>
      <c r="V267" s="272"/>
      <c r="W267" s="272"/>
      <c r="X267" s="272"/>
      <c r="Y267" s="276"/>
      <c r="Z267" s="272"/>
      <c r="AA267" s="272"/>
      <c r="AB267" s="272"/>
      <c r="AC267" s="272"/>
      <c r="AD267" s="276"/>
    </row>
    <row r="268" spans="1:30">
      <c r="A268" s="439"/>
      <c r="B268" s="457"/>
      <c r="C268" s="444"/>
      <c r="D268" s="445"/>
      <c r="E268" s="445"/>
      <c r="F268" s="445"/>
      <c r="G268" s="445"/>
      <c r="H268" s="445"/>
      <c r="I268" s="444"/>
      <c r="J268" s="444"/>
      <c r="K268" s="445"/>
      <c r="L268" s="445"/>
      <c r="M268" s="445"/>
      <c r="N268" s="444"/>
      <c r="O268" s="444"/>
      <c r="P268" s="489"/>
      <c r="Q268" s="252"/>
      <c r="R268" s="252"/>
      <c r="S268" s="113"/>
      <c r="T268" s="113"/>
      <c r="Y268" s="275"/>
      <c r="AD268" s="275"/>
    </row>
    <row r="269" spans="1:30">
      <c r="A269" s="439"/>
      <c r="B269" s="457"/>
      <c r="C269" s="444"/>
      <c r="D269" s="445"/>
      <c r="E269" s="445"/>
      <c r="F269" s="445"/>
      <c r="G269" s="445"/>
      <c r="H269" s="445"/>
      <c r="I269" s="444"/>
      <c r="J269" s="444"/>
      <c r="K269" s="445"/>
      <c r="L269" s="445"/>
      <c r="M269" s="445"/>
      <c r="N269" s="444"/>
      <c r="O269" s="444"/>
      <c r="P269" s="489"/>
      <c r="Q269" s="252"/>
      <c r="R269" s="252"/>
      <c r="S269" s="272"/>
      <c r="T269" s="272"/>
      <c r="U269" s="272"/>
      <c r="V269" s="272"/>
      <c r="W269" s="272"/>
      <c r="X269" s="272"/>
      <c r="Y269" s="276"/>
      <c r="Z269" s="272"/>
      <c r="AA269" s="272"/>
      <c r="AB269" s="272"/>
      <c r="AC269" s="272"/>
      <c r="AD269" s="276"/>
    </row>
    <row r="270" spans="1:30">
      <c r="A270" s="439"/>
      <c r="B270" s="457"/>
      <c r="C270" s="444"/>
      <c r="D270" s="445"/>
      <c r="E270" s="445"/>
      <c r="F270" s="445"/>
      <c r="G270" s="445"/>
      <c r="H270" s="445"/>
      <c r="I270" s="444"/>
      <c r="J270" s="444"/>
      <c r="K270" s="445"/>
      <c r="L270" s="445"/>
      <c r="M270" s="445"/>
      <c r="N270" s="444"/>
      <c r="O270" s="444"/>
      <c r="P270" s="489"/>
      <c r="Q270" s="252"/>
      <c r="R270" s="252"/>
      <c r="S270" s="113"/>
      <c r="T270" s="113"/>
      <c r="Y270" s="275"/>
      <c r="AD270" s="275"/>
    </row>
    <row r="271" spans="1:30">
      <c r="A271" s="439"/>
      <c r="B271" s="457"/>
      <c r="C271" s="444"/>
      <c r="D271" s="445"/>
      <c r="E271" s="445"/>
      <c r="F271" s="445"/>
      <c r="G271" s="445"/>
      <c r="H271" s="445"/>
      <c r="I271" s="444"/>
      <c r="J271" s="444"/>
      <c r="K271" s="445"/>
      <c r="L271" s="445"/>
      <c r="M271" s="445"/>
      <c r="N271" s="444"/>
      <c r="O271" s="444"/>
      <c r="P271" s="489"/>
      <c r="Q271" s="252"/>
      <c r="R271" s="252"/>
      <c r="S271" s="272"/>
      <c r="T271" s="272"/>
      <c r="U271" s="272"/>
      <c r="V271" s="272"/>
      <c r="W271" s="272"/>
      <c r="X271" s="272"/>
      <c r="Y271" s="276"/>
      <c r="Z271" s="272"/>
      <c r="AA271" s="272"/>
      <c r="AB271" s="272"/>
      <c r="AC271" s="272"/>
      <c r="AD271" s="276"/>
    </row>
    <row r="272" spans="1:30">
      <c r="A272" s="439"/>
      <c r="B272" s="457"/>
      <c r="C272" s="444"/>
      <c r="D272" s="445"/>
      <c r="E272" s="445"/>
      <c r="F272" s="445"/>
      <c r="G272" s="445"/>
      <c r="H272" s="445"/>
      <c r="I272" s="444"/>
      <c r="J272" s="444"/>
      <c r="K272" s="445"/>
      <c r="L272" s="445"/>
      <c r="M272" s="445"/>
      <c r="N272" s="444"/>
      <c r="O272" s="444"/>
      <c r="P272" s="489"/>
      <c r="Q272" s="252"/>
      <c r="R272" s="252"/>
      <c r="S272" s="113"/>
      <c r="T272" s="113"/>
      <c r="Y272" s="275"/>
      <c r="AD272" s="275"/>
    </row>
    <row r="273" spans="1:30">
      <c r="A273" s="439"/>
      <c r="B273" s="457"/>
      <c r="C273" s="444"/>
      <c r="D273" s="445"/>
      <c r="E273" s="445"/>
      <c r="F273" s="445"/>
      <c r="G273" s="445"/>
      <c r="H273" s="445"/>
      <c r="I273" s="444"/>
      <c r="J273" s="444"/>
      <c r="K273" s="445"/>
      <c r="L273" s="445"/>
      <c r="M273" s="445"/>
      <c r="N273" s="444"/>
      <c r="O273" s="444"/>
      <c r="P273" s="489"/>
      <c r="Q273" s="252"/>
      <c r="R273" s="252"/>
      <c r="S273" s="272"/>
      <c r="T273" s="272"/>
      <c r="U273" s="272"/>
      <c r="V273" s="272"/>
      <c r="W273" s="272"/>
      <c r="X273" s="272"/>
      <c r="Y273" s="276"/>
      <c r="Z273" s="272"/>
      <c r="AA273" s="272"/>
      <c r="AB273" s="272"/>
      <c r="AC273" s="272"/>
      <c r="AD273" s="276"/>
    </row>
    <row r="274" spans="1:30">
      <c r="A274" s="439"/>
      <c r="B274" s="457"/>
      <c r="C274" s="444"/>
      <c r="D274" s="445"/>
      <c r="E274" s="445"/>
      <c r="F274" s="445"/>
      <c r="G274" s="445"/>
      <c r="H274" s="445"/>
      <c r="I274" s="444"/>
      <c r="J274" s="444"/>
      <c r="K274" s="445"/>
      <c r="L274" s="445"/>
      <c r="M274" s="445"/>
      <c r="N274" s="444"/>
      <c r="O274" s="444"/>
      <c r="P274" s="489"/>
      <c r="Q274" s="252"/>
      <c r="R274" s="252"/>
      <c r="S274" s="113"/>
      <c r="T274" s="113"/>
      <c r="Y274" s="275"/>
      <c r="AD274" s="275"/>
    </row>
    <row r="275" spans="1:30">
      <c r="A275" s="439"/>
      <c r="B275" s="457"/>
      <c r="C275" s="444"/>
      <c r="D275" s="445"/>
      <c r="E275" s="445"/>
      <c r="F275" s="445"/>
      <c r="G275" s="445"/>
      <c r="H275" s="445"/>
      <c r="I275" s="444"/>
      <c r="J275" s="444"/>
      <c r="K275" s="445"/>
      <c r="L275" s="445"/>
      <c r="M275" s="445"/>
      <c r="N275" s="444"/>
      <c r="O275" s="444"/>
      <c r="P275" s="489"/>
      <c r="Q275" s="252"/>
      <c r="R275" s="252"/>
      <c r="S275" s="272"/>
      <c r="T275" s="272"/>
      <c r="U275" s="272"/>
      <c r="V275" s="272"/>
      <c r="W275" s="272"/>
      <c r="X275" s="272"/>
      <c r="Y275" s="276"/>
      <c r="Z275" s="272"/>
      <c r="AA275" s="272"/>
      <c r="AB275" s="272"/>
      <c r="AC275" s="272"/>
      <c r="AD275" s="276"/>
    </row>
    <row r="276" spans="1:30">
      <c r="A276" s="439"/>
      <c r="B276" s="457"/>
      <c r="C276" s="444"/>
      <c r="D276" s="445"/>
      <c r="E276" s="445"/>
      <c r="F276" s="445"/>
      <c r="G276" s="445"/>
      <c r="H276" s="445"/>
      <c r="I276" s="444"/>
      <c r="J276" s="444"/>
      <c r="K276" s="445"/>
      <c r="L276" s="445"/>
      <c r="M276" s="445"/>
      <c r="N276" s="444"/>
      <c r="O276" s="444"/>
      <c r="P276" s="489"/>
      <c r="Q276" s="252"/>
      <c r="R276" s="252"/>
      <c r="S276" s="113"/>
      <c r="T276" s="113"/>
      <c r="Y276" s="275"/>
      <c r="AD276" s="275"/>
    </row>
    <row r="277" spans="1:30">
      <c r="A277" s="439"/>
      <c r="B277" s="457"/>
      <c r="C277" s="444"/>
      <c r="D277" s="445"/>
      <c r="E277" s="445"/>
      <c r="F277" s="445"/>
      <c r="G277" s="445"/>
      <c r="H277" s="445"/>
      <c r="I277" s="444"/>
      <c r="J277" s="444"/>
      <c r="K277" s="445"/>
      <c r="L277" s="445"/>
      <c r="M277" s="445"/>
      <c r="N277" s="444"/>
      <c r="O277" s="444"/>
      <c r="P277" s="489"/>
      <c r="Q277" s="252"/>
      <c r="R277" s="252"/>
      <c r="S277" s="272"/>
      <c r="T277" s="272"/>
      <c r="U277" s="272"/>
      <c r="V277" s="272"/>
      <c r="W277" s="272"/>
      <c r="X277" s="272"/>
      <c r="Y277" s="276"/>
      <c r="Z277" s="272"/>
      <c r="AA277" s="272"/>
      <c r="AB277" s="272"/>
      <c r="AC277" s="272"/>
      <c r="AD277" s="276"/>
    </row>
    <row r="278" spans="1:30">
      <c r="A278" s="439"/>
      <c r="B278" s="457"/>
      <c r="C278" s="444"/>
      <c r="D278" s="445"/>
      <c r="E278" s="445"/>
      <c r="F278" s="445"/>
      <c r="G278" s="445"/>
      <c r="H278" s="445"/>
      <c r="I278" s="444"/>
      <c r="J278" s="444"/>
      <c r="K278" s="445"/>
      <c r="L278" s="445"/>
      <c r="M278" s="445"/>
      <c r="N278" s="444"/>
      <c r="O278" s="444"/>
      <c r="P278" s="489"/>
      <c r="Q278" s="252"/>
      <c r="R278" s="252"/>
      <c r="S278" s="113"/>
      <c r="T278" s="113"/>
      <c r="Y278" s="275"/>
      <c r="AD278" s="275"/>
    </row>
    <row r="279" spans="1:30">
      <c r="A279" s="439"/>
      <c r="B279" s="457"/>
      <c r="C279" s="444"/>
      <c r="D279" s="445"/>
      <c r="E279" s="445"/>
      <c r="F279" s="445"/>
      <c r="G279" s="445"/>
      <c r="H279" s="445"/>
      <c r="I279" s="444"/>
      <c r="J279" s="444"/>
      <c r="K279" s="445"/>
      <c r="L279" s="445"/>
      <c r="M279" s="445"/>
      <c r="N279" s="444"/>
      <c r="O279" s="444"/>
      <c r="P279" s="489"/>
      <c r="Q279" s="252"/>
      <c r="R279" s="252"/>
      <c r="S279" s="272"/>
      <c r="T279" s="272"/>
      <c r="U279" s="272"/>
      <c r="V279" s="272"/>
      <c r="W279" s="272"/>
      <c r="X279" s="272"/>
      <c r="Y279" s="276"/>
      <c r="Z279" s="272"/>
      <c r="AA279" s="272"/>
      <c r="AB279" s="272"/>
      <c r="AC279" s="272"/>
      <c r="AD279" s="276"/>
    </row>
    <row r="280" spans="1:30">
      <c r="A280" s="439"/>
      <c r="B280" s="457"/>
      <c r="C280" s="444"/>
      <c r="D280" s="445"/>
      <c r="E280" s="445"/>
      <c r="F280" s="445"/>
      <c r="G280" s="445"/>
      <c r="H280" s="445"/>
      <c r="I280" s="444"/>
      <c r="J280" s="444"/>
      <c r="K280" s="445"/>
      <c r="L280" s="445"/>
      <c r="M280" s="445"/>
      <c r="N280" s="444"/>
      <c r="O280" s="444"/>
      <c r="P280" s="489"/>
      <c r="Q280" s="252"/>
      <c r="R280" s="252"/>
      <c r="S280" s="113"/>
      <c r="T280" s="113"/>
      <c r="Y280" s="275"/>
      <c r="AD280" s="275"/>
    </row>
    <row r="281" spans="1:30">
      <c r="A281" s="439"/>
      <c r="B281" s="457"/>
      <c r="C281" s="444"/>
      <c r="D281" s="445"/>
      <c r="E281" s="445"/>
      <c r="F281" s="445"/>
      <c r="G281" s="445"/>
      <c r="H281" s="445"/>
      <c r="I281" s="444"/>
      <c r="J281" s="444"/>
      <c r="K281" s="445"/>
      <c r="L281" s="445"/>
      <c r="M281" s="445"/>
      <c r="N281" s="444"/>
      <c r="O281" s="444"/>
      <c r="P281" s="489"/>
      <c r="Q281" s="252"/>
      <c r="R281" s="252"/>
      <c r="S281" s="272"/>
      <c r="T281" s="272"/>
      <c r="U281" s="272"/>
      <c r="V281" s="272"/>
      <c r="W281" s="272"/>
      <c r="X281" s="272"/>
      <c r="Y281" s="276"/>
      <c r="Z281" s="272"/>
      <c r="AA281" s="272"/>
      <c r="AB281" s="272"/>
      <c r="AC281" s="272"/>
      <c r="AD281" s="276"/>
    </row>
    <row r="282" spans="1:30">
      <c r="A282" s="439"/>
      <c r="B282" s="457"/>
      <c r="C282" s="444"/>
      <c r="D282" s="445"/>
      <c r="E282" s="445"/>
      <c r="F282" s="445"/>
      <c r="G282" s="445"/>
      <c r="H282" s="445"/>
      <c r="I282" s="444"/>
      <c r="J282" s="444"/>
      <c r="K282" s="445"/>
      <c r="L282" s="445"/>
      <c r="M282" s="445"/>
      <c r="N282" s="444"/>
      <c r="O282" s="444"/>
      <c r="P282" s="489"/>
      <c r="Q282" s="252"/>
      <c r="R282" s="252"/>
      <c r="S282" s="113"/>
      <c r="T282" s="113"/>
      <c r="Y282" s="275"/>
      <c r="AD282" s="275"/>
    </row>
    <row r="283" spans="1:30">
      <c r="A283" s="439"/>
      <c r="B283" s="457"/>
      <c r="C283" s="444"/>
      <c r="D283" s="445"/>
      <c r="E283" s="445"/>
      <c r="F283" s="445"/>
      <c r="G283" s="445"/>
      <c r="H283" s="445"/>
      <c r="I283" s="444"/>
      <c r="J283" s="444"/>
      <c r="K283" s="445"/>
      <c r="L283" s="445"/>
      <c r="M283" s="445"/>
      <c r="N283" s="444"/>
      <c r="O283" s="444"/>
      <c r="P283" s="489"/>
      <c r="Q283" s="252"/>
      <c r="R283" s="252"/>
      <c r="S283" s="272"/>
      <c r="T283" s="272"/>
      <c r="U283" s="272"/>
      <c r="V283" s="272"/>
      <c r="W283" s="272"/>
      <c r="X283" s="272"/>
      <c r="Y283" s="276"/>
      <c r="Z283" s="272"/>
      <c r="AA283" s="272"/>
      <c r="AB283" s="272"/>
      <c r="AC283" s="272"/>
      <c r="AD283" s="276"/>
    </row>
    <row r="284" spans="1:30">
      <c r="A284" s="439"/>
      <c r="B284" s="457"/>
      <c r="C284" s="444"/>
      <c r="D284" s="445"/>
      <c r="E284" s="445"/>
      <c r="F284" s="445"/>
      <c r="G284" s="445"/>
      <c r="H284" s="445"/>
      <c r="I284" s="444"/>
      <c r="J284" s="444"/>
      <c r="K284" s="445"/>
      <c r="L284" s="445"/>
      <c r="M284" s="445"/>
      <c r="N284" s="444"/>
      <c r="O284" s="444"/>
      <c r="P284" s="489"/>
      <c r="Q284" s="252"/>
      <c r="R284" s="252"/>
      <c r="S284" s="113"/>
      <c r="T284" s="113"/>
      <c r="Y284" s="275"/>
      <c r="AD284" s="275"/>
    </row>
    <row r="285" spans="1:30">
      <c r="A285" s="439"/>
      <c r="B285" s="457"/>
      <c r="C285" s="444"/>
      <c r="D285" s="445"/>
      <c r="E285" s="445"/>
      <c r="F285" s="445"/>
      <c r="G285" s="445"/>
      <c r="H285" s="445"/>
      <c r="I285" s="444"/>
      <c r="J285" s="444"/>
      <c r="K285" s="445"/>
      <c r="L285" s="445"/>
      <c r="M285" s="445"/>
      <c r="N285" s="444"/>
      <c r="O285" s="444"/>
      <c r="P285" s="489"/>
      <c r="Q285" s="252"/>
      <c r="R285" s="252"/>
      <c r="S285" s="272"/>
      <c r="T285" s="272"/>
      <c r="U285" s="272"/>
      <c r="V285" s="272"/>
      <c r="W285" s="272"/>
      <c r="X285" s="272"/>
      <c r="Y285" s="276"/>
      <c r="Z285" s="272"/>
      <c r="AA285" s="272"/>
      <c r="AB285" s="272"/>
      <c r="AC285" s="272"/>
      <c r="AD285" s="276"/>
    </row>
    <row r="286" spans="1:30">
      <c r="A286" s="439"/>
      <c r="B286" s="457"/>
      <c r="C286" s="444"/>
      <c r="D286" s="445"/>
      <c r="E286" s="445"/>
      <c r="F286" s="445"/>
      <c r="G286" s="445"/>
      <c r="H286" s="445"/>
      <c r="I286" s="444"/>
      <c r="J286" s="444"/>
      <c r="K286" s="445"/>
      <c r="L286" s="445"/>
      <c r="M286" s="445"/>
      <c r="N286" s="444"/>
      <c r="O286" s="444"/>
      <c r="P286" s="489"/>
      <c r="Q286" s="252"/>
      <c r="R286" s="252"/>
      <c r="S286" s="113"/>
      <c r="T286" s="113"/>
      <c r="Y286" s="275"/>
      <c r="AD286" s="275"/>
    </row>
    <row r="287" spans="1:30">
      <c r="A287" s="439"/>
      <c r="B287" s="457"/>
      <c r="C287" s="444"/>
      <c r="D287" s="445"/>
      <c r="E287" s="445"/>
      <c r="F287" s="445"/>
      <c r="G287" s="445"/>
      <c r="H287" s="445"/>
      <c r="I287" s="444"/>
      <c r="J287" s="444"/>
      <c r="K287" s="445"/>
      <c r="L287" s="445"/>
      <c r="M287" s="445"/>
      <c r="N287" s="444"/>
      <c r="O287" s="444"/>
      <c r="P287" s="489"/>
      <c r="Q287" s="252"/>
      <c r="R287" s="252"/>
      <c r="S287" s="272"/>
      <c r="T287" s="272"/>
      <c r="U287" s="272"/>
      <c r="V287" s="272"/>
      <c r="W287" s="272"/>
      <c r="X287" s="272"/>
      <c r="Y287" s="276"/>
      <c r="Z287" s="272"/>
      <c r="AA287" s="272"/>
      <c r="AB287" s="272"/>
      <c r="AC287" s="272"/>
      <c r="AD287" s="276"/>
    </row>
    <row r="288" spans="1:30">
      <c r="A288" s="439"/>
      <c r="B288" s="457"/>
      <c r="C288" s="444"/>
      <c r="D288" s="445"/>
      <c r="E288" s="445"/>
      <c r="F288" s="445"/>
      <c r="G288" s="445"/>
      <c r="H288" s="445"/>
      <c r="I288" s="444"/>
      <c r="J288" s="444"/>
      <c r="K288" s="445"/>
      <c r="L288" s="445"/>
      <c r="M288" s="445"/>
      <c r="N288" s="444"/>
      <c r="O288" s="444"/>
      <c r="P288" s="489"/>
      <c r="Q288" s="252"/>
      <c r="R288" s="252"/>
      <c r="S288" s="113"/>
      <c r="T288" s="113"/>
      <c r="Y288" s="275"/>
      <c r="AD288" s="275"/>
    </row>
    <row r="289" spans="1:30">
      <c r="A289" s="439"/>
      <c r="B289" s="457"/>
      <c r="C289" s="444"/>
      <c r="D289" s="445"/>
      <c r="E289" s="445"/>
      <c r="F289" s="445"/>
      <c r="G289" s="445"/>
      <c r="H289" s="445"/>
      <c r="I289" s="444"/>
      <c r="J289" s="444"/>
      <c r="K289" s="445"/>
      <c r="L289" s="445"/>
      <c r="M289" s="445"/>
      <c r="N289" s="444"/>
      <c r="O289" s="444"/>
      <c r="P289" s="489"/>
      <c r="Q289" s="252"/>
      <c r="R289" s="252"/>
      <c r="S289" s="272"/>
      <c r="T289" s="272"/>
      <c r="U289" s="272"/>
      <c r="V289" s="272"/>
      <c r="W289" s="272"/>
      <c r="X289" s="272"/>
      <c r="Y289" s="276"/>
      <c r="Z289" s="272"/>
      <c r="AA289" s="272"/>
      <c r="AB289" s="272"/>
      <c r="AC289" s="272"/>
      <c r="AD289" s="276"/>
    </row>
    <row r="290" spans="1:30">
      <c r="A290" s="439"/>
      <c r="B290" s="457"/>
      <c r="C290" s="444"/>
      <c r="D290" s="445"/>
      <c r="E290" s="445"/>
      <c r="F290" s="445"/>
      <c r="G290" s="445"/>
      <c r="H290" s="445"/>
      <c r="I290" s="444"/>
      <c r="J290" s="444"/>
      <c r="K290" s="445"/>
      <c r="L290" s="445"/>
      <c r="M290" s="445"/>
      <c r="N290" s="444"/>
      <c r="O290" s="444"/>
      <c r="P290" s="489"/>
      <c r="Q290" s="252"/>
      <c r="R290" s="252"/>
      <c r="S290" s="113"/>
      <c r="T290" s="113"/>
      <c r="Y290" s="275"/>
      <c r="AD290" s="275"/>
    </row>
    <row r="291" spans="1:30">
      <c r="A291" s="439"/>
      <c r="B291" s="457"/>
      <c r="C291" s="444"/>
      <c r="D291" s="445"/>
      <c r="E291" s="445"/>
      <c r="F291" s="445"/>
      <c r="G291" s="445"/>
      <c r="H291" s="445"/>
      <c r="I291" s="444"/>
      <c r="J291" s="444"/>
      <c r="K291" s="445"/>
      <c r="L291" s="445"/>
      <c r="M291" s="445"/>
      <c r="N291" s="444"/>
      <c r="O291" s="444"/>
      <c r="P291" s="489"/>
      <c r="Q291" s="252"/>
      <c r="R291" s="252"/>
      <c r="S291" s="272"/>
      <c r="T291" s="272"/>
      <c r="U291" s="272"/>
      <c r="V291" s="272"/>
      <c r="W291" s="272"/>
      <c r="X291" s="272"/>
      <c r="Y291" s="276"/>
      <c r="Z291" s="272"/>
      <c r="AA291" s="272"/>
      <c r="AB291" s="272"/>
      <c r="AC291" s="272"/>
      <c r="AD291" s="276"/>
    </row>
    <row r="292" spans="1:30">
      <c r="A292" s="439"/>
      <c r="B292" s="457"/>
      <c r="C292" s="444"/>
      <c r="D292" s="445"/>
      <c r="E292" s="445"/>
      <c r="F292" s="445"/>
      <c r="G292" s="445"/>
      <c r="H292" s="445"/>
      <c r="I292" s="444"/>
      <c r="J292" s="444"/>
      <c r="K292" s="445"/>
      <c r="L292" s="445"/>
      <c r="M292" s="445"/>
      <c r="N292" s="444"/>
      <c r="O292" s="444"/>
      <c r="P292" s="489"/>
      <c r="Q292" s="252"/>
      <c r="R292" s="252"/>
      <c r="S292" s="113"/>
      <c r="T292" s="113"/>
      <c r="Y292" s="275"/>
      <c r="AD292" s="275"/>
    </row>
    <row r="293" spans="1:30" ht="13.5" thickBot="1">
      <c r="A293" s="439"/>
      <c r="B293" s="457"/>
      <c r="C293" s="444"/>
      <c r="D293" s="445"/>
      <c r="E293" s="445"/>
      <c r="F293" s="445"/>
      <c r="G293" s="445"/>
      <c r="H293" s="445"/>
      <c r="I293" s="444"/>
      <c r="J293" s="444"/>
      <c r="K293" s="445"/>
      <c r="L293" s="445"/>
      <c r="M293" s="445"/>
      <c r="N293" s="444"/>
      <c r="O293" s="444"/>
      <c r="P293" s="489"/>
      <c r="Q293" s="252"/>
      <c r="R293" s="252"/>
      <c r="S293" s="273"/>
      <c r="T293" s="273"/>
      <c r="U293" s="273"/>
      <c r="V293" s="273"/>
      <c r="W293" s="273"/>
      <c r="X293" s="273"/>
      <c r="Y293" s="277"/>
      <c r="Z293" s="273"/>
      <c r="AA293" s="273"/>
      <c r="AB293" s="273"/>
      <c r="AC293" s="273"/>
      <c r="AD293" s="277"/>
    </row>
    <row r="294" spans="1:30">
      <c r="A294" s="432"/>
      <c r="B294" s="431"/>
      <c r="C294" s="428"/>
      <c r="D294" s="429"/>
      <c r="E294" s="429"/>
      <c r="F294" s="429"/>
      <c r="G294" s="429"/>
      <c r="H294" s="429"/>
      <c r="I294" s="428"/>
      <c r="J294" s="428"/>
      <c r="K294" s="429"/>
      <c r="L294" s="429"/>
      <c r="M294" s="429"/>
      <c r="N294" s="428"/>
      <c r="O294" s="428"/>
      <c r="P294" s="430"/>
      <c r="Q294" s="252"/>
      <c r="R294" s="252"/>
      <c r="S294" s="271"/>
      <c r="T294" s="113"/>
      <c r="Y294" s="275"/>
      <c r="AD294" s="275"/>
    </row>
    <row r="295" spans="1:30">
      <c r="A295" s="439"/>
      <c r="B295" s="457"/>
      <c r="C295" s="444"/>
      <c r="D295" s="445"/>
      <c r="E295" s="445"/>
      <c r="F295" s="445"/>
      <c r="G295" s="445"/>
      <c r="H295" s="445"/>
      <c r="I295" s="444"/>
      <c r="J295" s="444"/>
      <c r="K295" s="445"/>
      <c r="L295" s="445"/>
      <c r="M295" s="445"/>
      <c r="N295" s="444"/>
      <c r="O295" s="444"/>
      <c r="P295" s="489"/>
      <c r="Q295" s="252"/>
      <c r="R295" s="252"/>
      <c r="S295" s="272"/>
      <c r="T295" s="272"/>
      <c r="U295" s="272"/>
      <c r="V295" s="272"/>
      <c r="W295" s="805"/>
      <c r="X295" s="272"/>
      <c r="Y295" s="276"/>
      <c r="Z295" s="272"/>
      <c r="AA295" s="272"/>
      <c r="AB295" s="272"/>
      <c r="AC295" s="272"/>
      <c r="AD295" s="276"/>
    </row>
    <row r="296" spans="1:30">
      <c r="A296" s="439"/>
      <c r="B296" s="457"/>
      <c r="C296" s="444"/>
      <c r="D296" s="445"/>
      <c r="E296" s="445"/>
      <c r="F296" s="445"/>
      <c r="G296" s="445"/>
      <c r="H296" s="445"/>
      <c r="I296" s="444"/>
      <c r="J296" s="444"/>
      <c r="K296" s="445"/>
      <c r="L296" s="445"/>
      <c r="M296" s="445"/>
      <c r="N296" s="444"/>
      <c r="O296" s="444"/>
      <c r="P296" s="489"/>
      <c r="Q296" s="252"/>
      <c r="R296" s="252"/>
      <c r="S296" s="113"/>
      <c r="T296" s="113"/>
      <c r="Y296" s="275"/>
      <c r="AD296" s="275"/>
    </row>
    <row r="297" spans="1:30">
      <c r="A297" s="439"/>
      <c r="B297" s="457"/>
      <c r="C297" s="444"/>
      <c r="D297" s="445"/>
      <c r="E297" s="445"/>
      <c r="F297" s="445"/>
      <c r="G297" s="445"/>
      <c r="H297" s="445"/>
      <c r="I297" s="444"/>
      <c r="J297" s="444"/>
      <c r="K297" s="445"/>
      <c r="L297" s="445"/>
      <c r="M297" s="445"/>
      <c r="N297" s="444"/>
      <c r="O297" s="444"/>
      <c r="P297" s="489"/>
      <c r="Q297" s="252"/>
      <c r="R297" s="252"/>
      <c r="S297" s="805"/>
      <c r="T297" s="272"/>
      <c r="U297" s="805"/>
      <c r="V297" s="272"/>
      <c r="W297" s="272"/>
      <c r="X297" s="272"/>
      <c r="Y297" s="809"/>
      <c r="Z297" s="272"/>
      <c r="AA297" s="272"/>
      <c r="AB297" s="272"/>
      <c r="AC297" s="272"/>
      <c r="AD297" s="276"/>
    </row>
    <row r="298" spans="1:30">
      <c r="A298" s="439"/>
      <c r="B298" s="457"/>
      <c r="C298" s="444"/>
      <c r="D298" s="445"/>
      <c r="E298" s="445"/>
      <c r="F298" s="445"/>
      <c r="G298" s="445"/>
      <c r="H298" s="445"/>
      <c r="I298" s="444"/>
      <c r="J298" s="444"/>
      <c r="K298" s="445"/>
      <c r="L298" s="445"/>
      <c r="M298" s="445"/>
      <c r="N298" s="444"/>
      <c r="O298" s="444"/>
      <c r="P298" s="489"/>
      <c r="Q298" s="252"/>
      <c r="R298" s="252"/>
      <c r="S298" s="113"/>
      <c r="T298" s="113"/>
      <c r="Y298" s="275"/>
      <c r="AD298" s="275"/>
    </row>
    <row r="299" spans="1:30">
      <c r="A299" s="439"/>
      <c r="B299" s="457"/>
      <c r="C299" s="444"/>
      <c r="D299" s="445"/>
      <c r="E299" s="445"/>
      <c r="F299" s="445"/>
      <c r="G299" s="445"/>
      <c r="H299" s="445"/>
      <c r="I299" s="444"/>
      <c r="J299" s="444"/>
      <c r="K299" s="445"/>
      <c r="L299" s="445"/>
      <c r="M299" s="445"/>
      <c r="N299" s="444"/>
      <c r="O299" s="444"/>
      <c r="P299" s="489"/>
      <c r="Q299" s="252"/>
      <c r="R299" s="252"/>
      <c r="S299" s="805"/>
      <c r="T299" s="272"/>
      <c r="U299" s="272"/>
      <c r="V299" s="272"/>
      <c r="W299" s="272"/>
      <c r="X299" s="272"/>
      <c r="Y299" s="809"/>
      <c r="Z299" s="272"/>
      <c r="AA299" s="272"/>
      <c r="AB299" s="272"/>
      <c r="AC299" s="272"/>
      <c r="AD299" s="276"/>
    </row>
    <row r="300" spans="1:30">
      <c r="A300" s="439"/>
      <c r="B300" s="457"/>
      <c r="C300" s="444"/>
      <c r="D300" s="445"/>
      <c r="E300" s="445"/>
      <c r="F300" s="445"/>
      <c r="G300" s="445"/>
      <c r="H300" s="445"/>
      <c r="I300" s="444"/>
      <c r="J300" s="444"/>
      <c r="K300" s="445"/>
      <c r="L300" s="445"/>
      <c r="M300" s="445"/>
      <c r="N300" s="444"/>
      <c r="O300" s="444"/>
      <c r="P300" s="489"/>
      <c r="Q300" s="252"/>
      <c r="R300" s="252"/>
      <c r="S300" s="113"/>
      <c r="T300" s="113"/>
      <c r="Y300" s="275"/>
      <c r="AD300" s="275"/>
    </row>
    <row r="301" spans="1:30">
      <c r="A301" s="439"/>
      <c r="B301" s="457"/>
      <c r="C301" s="444"/>
      <c r="D301" s="445"/>
      <c r="E301" s="445"/>
      <c r="F301" s="445"/>
      <c r="G301" s="445"/>
      <c r="H301" s="445"/>
      <c r="I301" s="444"/>
      <c r="J301" s="444"/>
      <c r="K301" s="445"/>
      <c r="L301" s="445"/>
      <c r="M301" s="445"/>
      <c r="N301" s="444"/>
      <c r="O301" s="444"/>
      <c r="P301" s="489"/>
      <c r="Q301" s="252"/>
      <c r="R301" s="252"/>
      <c r="S301" s="272"/>
      <c r="T301" s="272"/>
      <c r="U301" s="272"/>
      <c r="V301" s="272"/>
      <c r="W301" s="805"/>
      <c r="X301" s="399"/>
      <c r="Y301" s="276"/>
      <c r="Z301" s="272"/>
      <c r="AA301" s="272"/>
      <c r="AB301" s="272"/>
      <c r="AC301" s="272"/>
      <c r="AD301" s="276"/>
    </row>
    <row r="302" spans="1:30">
      <c r="A302" s="439"/>
      <c r="B302" s="457"/>
      <c r="C302" s="444"/>
      <c r="D302" s="445"/>
      <c r="E302" s="445"/>
      <c r="F302" s="445"/>
      <c r="G302" s="445"/>
      <c r="H302" s="445"/>
      <c r="I302" s="444"/>
      <c r="J302" s="444"/>
      <c r="K302" s="445"/>
      <c r="L302" s="445"/>
      <c r="M302" s="445"/>
      <c r="N302" s="444"/>
      <c r="O302" s="444"/>
      <c r="P302" s="489"/>
      <c r="Q302" s="252"/>
      <c r="R302" s="252"/>
      <c r="S302" s="113"/>
      <c r="T302" s="113"/>
      <c r="Y302" s="275"/>
      <c r="AD302" s="275"/>
    </row>
    <row r="303" spans="1:30">
      <c r="A303" s="439"/>
      <c r="B303" s="457"/>
      <c r="C303" s="444"/>
      <c r="D303" s="445"/>
      <c r="E303" s="445"/>
      <c r="F303" s="445"/>
      <c r="G303" s="445"/>
      <c r="H303" s="445"/>
      <c r="I303" s="444"/>
      <c r="J303" s="444"/>
      <c r="K303" s="445"/>
      <c r="L303" s="445"/>
      <c r="M303" s="445"/>
      <c r="N303" s="444"/>
      <c r="O303" s="444"/>
      <c r="P303" s="489"/>
      <c r="Q303" s="252"/>
      <c r="R303" s="252"/>
      <c r="S303" s="272"/>
      <c r="T303" s="272"/>
      <c r="U303" s="272"/>
      <c r="V303" s="272"/>
      <c r="W303" s="272"/>
      <c r="X303" s="272"/>
      <c r="Y303" s="276"/>
      <c r="Z303" s="272"/>
      <c r="AA303" s="272"/>
      <c r="AB303" s="272"/>
      <c r="AC303" s="272"/>
      <c r="AD303" s="276"/>
    </row>
    <row r="304" spans="1:30">
      <c r="A304" s="439"/>
      <c r="B304" s="457"/>
      <c r="C304" s="444"/>
      <c r="D304" s="445"/>
      <c r="E304" s="445"/>
      <c r="F304" s="445"/>
      <c r="G304" s="445"/>
      <c r="H304" s="445"/>
      <c r="I304" s="444"/>
      <c r="J304" s="444"/>
      <c r="K304" s="445"/>
      <c r="L304" s="445"/>
      <c r="M304" s="445"/>
      <c r="N304" s="444"/>
      <c r="O304" s="444"/>
      <c r="P304" s="489"/>
      <c r="Q304" s="252"/>
      <c r="R304" s="252"/>
      <c r="S304" s="113"/>
      <c r="T304" s="113"/>
      <c r="Y304" s="275"/>
      <c r="AD304" s="275"/>
    </row>
    <row r="305" spans="1:30">
      <c r="A305" s="439"/>
      <c r="B305" s="457"/>
      <c r="C305" s="444"/>
      <c r="D305" s="445"/>
      <c r="E305" s="445"/>
      <c r="F305" s="445"/>
      <c r="G305" s="445"/>
      <c r="H305" s="445"/>
      <c r="I305" s="444"/>
      <c r="J305" s="444"/>
      <c r="K305" s="445"/>
      <c r="L305" s="445"/>
      <c r="M305" s="445"/>
      <c r="N305" s="444"/>
      <c r="O305" s="444"/>
      <c r="P305" s="489"/>
      <c r="Q305" s="252"/>
      <c r="R305" s="252"/>
      <c r="S305" s="272"/>
      <c r="T305" s="805"/>
      <c r="U305" s="272"/>
      <c r="V305" s="805"/>
      <c r="W305" s="805"/>
      <c r="X305" s="805"/>
      <c r="Y305" s="276"/>
      <c r="Z305" s="272"/>
      <c r="AA305" s="272"/>
      <c r="AB305" s="272"/>
      <c r="AC305" s="272"/>
      <c r="AD305" s="276"/>
    </row>
    <row r="306" spans="1:30">
      <c r="A306" s="439"/>
      <c r="B306" s="457"/>
      <c r="C306" s="444"/>
      <c r="D306" s="445"/>
      <c r="E306" s="445"/>
      <c r="F306" s="445"/>
      <c r="G306" s="445"/>
      <c r="H306" s="445"/>
      <c r="I306" s="444"/>
      <c r="J306" s="444"/>
      <c r="K306" s="445"/>
      <c r="L306" s="445"/>
      <c r="M306" s="445"/>
      <c r="N306" s="444"/>
      <c r="O306" s="444"/>
      <c r="P306" s="489"/>
      <c r="Q306" s="252"/>
      <c r="R306" s="252"/>
      <c r="S306" s="113"/>
      <c r="T306" s="113"/>
      <c r="Y306" s="275"/>
      <c r="AD306" s="275"/>
    </row>
    <row r="307" spans="1:30">
      <c r="A307" s="439"/>
      <c r="B307" s="457"/>
      <c r="C307" s="444"/>
      <c r="D307" s="445"/>
      <c r="E307" s="445"/>
      <c r="F307" s="445"/>
      <c r="G307" s="445"/>
      <c r="H307" s="445"/>
      <c r="I307" s="444"/>
      <c r="J307" s="444"/>
      <c r="K307" s="445"/>
      <c r="L307" s="445"/>
      <c r="M307" s="445"/>
      <c r="N307" s="444"/>
      <c r="O307" s="444"/>
      <c r="P307" s="489"/>
      <c r="Q307" s="252"/>
      <c r="R307" s="252"/>
      <c r="S307" s="272"/>
      <c r="T307" s="805"/>
      <c r="U307" s="805"/>
      <c r="V307" s="805"/>
      <c r="W307" s="805"/>
      <c r="X307" s="272"/>
      <c r="Y307" s="276"/>
      <c r="Z307" s="272"/>
      <c r="AA307" s="272"/>
      <c r="AB307" s="272"/>
      <c r="AC307" s="272"/>
      <c r="AD307" s="276"/>
    </row>
    <row r="308" spans="1:30">
      <c r="A308" s="439"/>
      <c r="B308" s="457"/>
      <c r="C308" s="444"/>
      <c r="D308" s="445"/>
      <c r="E308" s="445"/>
      <c r="F308" s="445"/>
      <c r="G308" s="445"/>
      <c r="H308" s="445"/>
      <c r="I308" s="444"/>
      <c r="J308" s="444"/>
      <c r="K308" s="445"/>
      <c r="L308" s="445"/>
      <c r="M308" s="445"/>
      <c r="N308" s="444"/>
      <c r="O308" s="444"/>
      <c r="P308" s="489"/>
      <c r="Q308" s="252"/>
      <c r="R308" s="252"/>
      <c r="S308" s="113"/>
      <c r="T308" s="113"/>
      <c r="Y308" s="275"/>
      <c r="AD308" s="275"/>
    </row>
    <row r="309" spans="1:30">
      <c r="A309" s="439"/>
      <c r="B309" s="457"/>
      <c r="C309" s="444"/>
      <c r="D309" s="445"/>
      <c r="E309" s="445"/>
      <c r="F309" s="445"/>
      <c r="G309" s="445"/>
      <c r="H309" s="445"/>
      <c r="I309" s="444"/>
      <c r="J309" s="444"/>
      <c r="K309" s="445"/>
      <c r="L309" s="445"/>
      <c r="M309" s="445"/>
      <c r="N309" s="444"/>
      <c r="O309" s="444"/>
      <c r="P309" s="489"/>
      <c r="Q309" s="252"/>
      <c r="R309" s="252"/>
      <c r="S309" s="272"/>
      <c r="T309" s="272"/>
      <c r="U309" s="272"/>
      <c r="V309" s="272"/>
      <c r="W309" s="272"/>
      <c r="X309" s="272"/>
      <c r="Y309" s="276"/>
      <c r="Z309" s="272"/>
      <c r="AA309" s="272"/>
      <c r="AB309" s="272"/>
      <c r="AC309" s="272"/>
      <c r="AD309" s="276"/>
    </row>
    <row r="310" spans="1:30">
      <c r="A310" s="439"/>
      <c r="B310" s="457"/>
      <c r="C310" s="444"/>
      <c r="D310" s="445"/>
      <c r="E310" s="445"/>
      <c r="F310" s="445"/>
      <c r="G310" s="445"/>
      <c r="H310" s="445"/>
      <c r="I310" s="444"/>
      <c r="J310" s="444"/>
      <c r="K310" s="445"/>
      <c r="L310" s="445"/>
      <c r="M310" s="445"/>
      <c r="N310" s="444"/>
      <c r="O310" s="444"/>
      <c r="P310" s="489"/>
      <c r="Q310" s="252"/>
      <c r="R310" s="252"/>
      <c r="S310" s="113"/>
      <c r="T310" s="113"/>
      <c r="Y310" s="275"/>
      <c r="AD310" s="275"/>
    </row>
    <row r="311" spans="1:30">
      <c r="A311" s="439"/>
      <c r="B311" s="457"/>
      <c r="C311" s="444"/>
      <c r="D311" s="445"/>
      <c r="E311" s="445"/>
      <c r="F311" s="445"/>
      <c r="G311" s="445"/>
      <c r="H311" s="445"/>
      <c r="I311" s="444"/>
      <c r="J311" s="444"/>
      <c r="K311" s="445"/>
      <c r="L311" s="445"/>
      <c r="M311" s="445"/>
      <c r="N311" s="444"/>
      <c r="O311" s="444"/>
      <c r="P311" s="489"/>
      <c r="Q311" s="252"/>
      <c r="R311" s="252"/>
      <c r="S311" s="272"/>
      <c r="T311" s="272"/>
      <c r="U311" s="272"/>
      <c r="V311" s="272"/>
      <c r="W311" s="272"/>
      <c r="X311" s="272"/>
      <c r="Y311" s="276"/>
      <c r="Z311" s="272"/>
      <c r="AA311" s="272"/>
      <c r="AB311" s="272"/>
      <c r="AC311" s="272"/>
      <c r="AD311" s="276"/>
    </row>
    <row r="312" spans="1:30">
      <c r="A312" s="439"/>
      <c r="B312" s="457"/>
      <c r="C312" s="444"/>
      <c r="D312" s="445"/>
      <c r="E312" s="445"/>
      <c r="F312" s="445"/>
      <c r="G312" s="445"/>
      <c r="H312" s="445"/>
      <c r="I312" s="444"/>
      <c r="J312" s="444"/>
      <c r="K312" s="445"/>
      <c r="L312" s="445"/>
      <c r="M312" s="445"/>
      <c r="N312" s="444"/>
      <c r="O312" s="444"/>
      <c r="P312" s="489"/>
      <c r="Q312" s="252"/>
      <c r="R312" s="252"/>
      <c r="S312" s="113"/>
      <c r="T312" s="113"/>
      <c r="Y312" s="275"/>
      <c r="AD312" s="275"/>
    </row>
    <row r="313" spans="1:30">
      <c r="A313" s="439"/>
      <c r="B313" s="457"/>
      <c r="C313" s="444"/>
      <c r="D313" s="445"/>
      <c r="E313" s="445"/>
      <c r="F313" s="445"/>
      <c r="G313" s="445"/>
      <c r="H313" s="445"/>
      <c r="I313" s="444"/>
      <c r="J313" s="444"/>
      <c r="K313" s="445"/>
      <c r="L313" s="445"/>
      <c r="M313" s="445"/>
      <c r="N313" s="444"/>
      <c r="O313" s="444"/>
      <c r="P313" s="489"/>
      <c r="Q313" s="252"/>
      <c r="R313" s="252"/>
      <c r="S313" s="272"/>
      <c r="T313" s="272"/>
      <c r="U313" s="272"/>
      <c r="V313" s="272"/>
      <c r="W313" s="272"/>
      <c r="X313" s="272"/>
      <c r="Y313" s="276"/>
      <c r="Z313" s="272"/>
      <c r="AA313" s="272"/>
      <c r="AB313" s="272"/>
      <c r="AC313" s="272"/>
      <c r="AD313" s="276"/>
    </row>
    <row r="314" spans="1:30">
      <c r="A314" s="439"/>
      <c r="B314" s="457"/>
      <c r="C314" s="444"/>
      <c r="D314" s="445"/>
      <c r="E314" s="445"/>
      <c r="F314" s="445"/>
      <c r="G314" s="445"/>
      <c r="H314" s="445"/>
      <c r="I314" s="444"/>
      <c r="J314" s="444"/>
      <c r="K314" s="445"/>
      <c r="L314" s="445"/>
      <c r="M314" s="445"/>
      <c r="N314" s="444"/>
      <c r="O314" s="444"/>
      <c r="P314" s="489"/>
      <c r="Q314" s="252"/>
      <c r="R314" s="252"/>
      <c r="S314" s="113"/>
      <c r="T314" s="113"/>
      <c r="Y314" s="275"/>
      <c r="AD314" s="275"/>
    </row>
    <row r="315" spans="1:30">
      <c r="A315" s="439"/>
      <c r="B315" s="457"/>
      <c r="C315" s="444"/>
      <c r="D315" s="445"/>
      <c r="E315" s="445"/>
      <c r="F315" s="445"/>
      <c r="G315" s="445"/>
      <c r="H315" s="445"/>
      <c r="I315" s="444"/>
      <c r="J315" s="444"/>
      <c r="K315" s="445"/>
      <c r="L315" s="445"/>
      <c r="M315" s="445"/>
      <c r="N315" s="444"/>
      <c r="O315" s="444"/>
      <c r="P315" s="489"/>
      <c r="Q315" s="252"/>
      <c r="R315" s="252"/>
      <c r="S315" s="272"/>
      <c r="T315" s="272"/>
      <c r="U315" s="805"/>
      <c r="V315" s="805"/>
      <c r="W315" s="272"/>
      <c r="X315" s="805"/>
      <c r="Y315" s="276"/>
      <c r="Z315" s="272"/>
      <c r="AA315" s="272"/>
      <c r="AB315" s="272"/>
      <c r="AC315" s="272"/>
      <c r="AD315" s="276"/>
    </row>
    <row r="316" spans="1:30">
      <c r="A316" s="439"/>
      <c r="B316" s="457"/>
      <c r="C316" s="444"/>
      <c r="D316" s="445"/>
      <c r="E316" s="445"/>
      <c r="F316" s="445"/>
      <c r="G316" s="445"/>
      <c r="H316" s="445"/>
      <c r="I316" s="444"/>
      <c r="J316" s="444"/>
      <c r="K316" s="445"/>
      <c r="L316" s="445"/>
      <c r="M316" s="445"/>
      <c r="N316" s="444"/>
      <c r="O316" s="444"/>
      <c r="P316" s="489"/>
      <c r="Q316" s="252"/>
      <c r="R316" s="252"/>
      <c r="S316" s="113"/>
      <c r="T316" s="113"/>
      <c r="Y316" s="275"/>
      <c r="AD316" s="275"/>
    </row>
    <row r="317" spans="1:30">
      <c r="A317" s="439"/>
      <c r="B317" s="457"/>
      <c r="C317" s="444"/>
      <c r="D317" s="445"/>
      <c r="E317" s="445"/>
      <c r="F317" s="445"/>
      <c r="G317" s="445"/>
      <c r="H317" s="445"/>
      <c r="I317" s="444"/>
      <c r="J317" s="444"/>
      <c r="K317" s="445"/>
      <c r="L317" s="445"/>
      <c r="M317" s="445"/>
      <c r="N317" s="444"/>
      <c r="O317" s="444"/>
      <c r="P317" s="489"/>
      <c r="Q317" s="252"/>
      <c r="R317" s="252"/>
      <c r="S317" s="272"/>
      <c r="T317" s="272"/>
      <c r="U317" s="272"/>
      <c r="V317" s="272"/>
      <c r="W317" s="272"/>
      <c r="X317" s="272"/>
      <c r="Y317" s="276"/>
      <c r="Z317" s="272"/>
      <c r="AA317" s="272"/>
      <c r="AB317" s="272"/>
      <c r="AC317" s="272"/>
      <c r="AD317" s="276"/>
    </row>
    <row r="318" spans="1:30">
      <c r="A318" s="439"/>
      <c r="B318" s="457"/>
      <c r="C318" s="444"/>
      <c r="D318" s="445"/>
      <c r="E318" s="445"/>
      <c r="F318" s="445"/>
      <c r="G318" s="445"/>
      <c r="H318" s="445"/>
      <c r="I318" s="444"/>
      <c r="J318" s="444"/>
      <c r="K318" s="445"/>
      <c r="L318" s="445"/>
      <c r="M318" s="445"/>
      <c r="N318" s="444"/>
      <c r="O318" s="444"/>
      <c r="P318" s="489"/>
      <c r="Q318" s="252"/>
      <c r="R318" s="252"/>
      <c r="S318" s="113"/>
      <c r="T318" s="113"/>
      <c r="Y318" s="275"/>
      <c r="AD318" s="275"/>
    </row>
    <row r="319" spans="1:30">
      <c r="A319" s="439"/>
      <c r="B319" s="457"/>
      <c r="C319" s="444"/>
      <c r="D319" s="445"/>
      <c r="E319" s="445"/>
      <c r="F319" s="445"/>
      <c r="G319" s="445"/>
      <c r="H319" s="445"/>
      <c r="I319" s="444"/>
      <c r="J319" s="444"/>
      <c r="K319" s="445"/>
      <c r="L319" s="445"/>
      <c r="M319" s="445"/>
      <c r="N319" s="444"/>
      <c r="O319" s="444"/>
      <c r="P319" s="489"/>
      <c r="Q319" s="252"/>
      <c r="R319" s="252"/>
      <c r="S319" s="272"/>
      <c r="T319" s="272"/>
      <c r="U319" s="272"/>
      <c r="V319" s="272"/>
      <c r="W319" s="272"/>
      <c r="X319" s="272"/>
      <c r="Y319" s="276"/>
      <c r="Z319" s="272"/>
      <c r="AA319" s="272"/>
      <c r="AB319" s="272"/>
      <c r="AC319" s="272"/>
      <c r="AD319" s="276"/>
    </row>
    <row r="320" spans="1:30">
      <c r="A320" s="439"/>
      <c r="B320" s="457"/>
      <c r="C320" s="444"/>
      <c r="D320" s="445"/>
      <c r="E320" s="445"/>
      <c r="F320" s="445"/>
      <c r="G320" s="445"/>
      <c r="H320" s="445"/>
      <c r="I320" s="444"/>
      <c r="J320" s="444"/>
      <c r="K320" s="445"/>
      <c r="L320" s="445"/>
      <c r="M320" s="445"/>
      <c r="N320" s="444"/>
      <c r="O320" s="444"/>
      <c r="P320" s="489"/>
      <c r="Q320" s="252"/>
      <c r="R320" s="252"/>
      <c r="S320" s="113"/>
      <c r="T320" s="113"/>
      <c r="Y320" s="275"/>
      <c r="AD320" s="275"/>
    </row>
    <row r="321" spans="1:30">
      <c r="A321" s="439"/>
      <c r="B321" s="457"/>
      <c r="C321" s="444"/>
      <c r="D321" s="445"/>
      <c r="E321" s="445"/>
      <c r="F321" s="445"/>
      <c r="G321" s="445"/>
      <c r="H321" s="445"/>
      <c r="I321" s="444"/>
      <c r="J321" s="444"/>
      <c r="K321" s="445"/>
      <c r="L321" s="445"/>
      <c r="M321" s="445"/>
      <c r="N321" s="444"/>
      <c r="O321" s="444"/>
      <c r="P321" s="489"/>
      <c r="Q321" s="252"/>
      <c r="R321" s="252"/>
      <c r="S321" s="272"/>
      <c r="T321" s="272"/>
      <c r="U321" s="272"/>
      <c r="V321" s="272"/>
      <c r="W321" s="272"/>
      <c r="X321" s="272"/>
      <c r="Y321" s="276"/>
      <c r="Z321" s="272"/>
      <c r="AA321" s="272"/>
      <c r="AB321" s="272"/>
      <c r="AC321" s="272"/>
      <c r="AD321" s="276"/>
    </row>
    <row r="322" spans="1:30">
      <c r="A322" s="439"/>
      <c r="B322" s="457"/>
      <c r="C322" s="444"/>
      <c r="D322" s="445"/>
      <c r="E322" s="445"/>
      <c r="F322" s="445"/>
      <c r="G322" s="445"/>
      <c r="H322" s="445"/>
      <c r="I322" s="444"/>
      <c r="J322" s="444"/>
      <c r="K322" s="445"/>
      <c r="L322" s="445"/>
      <c r="M322" s="445"/>
      <c r="N322" s="444"/>
      <c r="O322" s="444"/>
      <c r="P322" s="489"/>
      <c r="Q322" s="252"/>
      <c r="R322" s="252"/>
      <c r="S322" s="113"/>
      <c r="T322" s="113"/>
      <c r="Y322" s="275"/>
      <c r="AD322" s="275"/>
    </row>
    <row r="323" spans="1:30">
      <c r="A323" s="439"/>
      <c r="B323" s="457"/>
      <c r="C323" s="444"/>
      <c r="D323" s="445"/>
      <c r="E323" s="445"/>
      <c r="F323" s="445"/>
      <c r="G323" s="445"/>
      <c r="H323" s="445"/>
      <c r="I323" s="444"/>
      <c r="J323" s="444"/>
      <c r="K323" s="445"/>
      <c r="L323" s="445"/>
      <c r="M323" s="445"/>
      <c r="N323" s="444"/>
      <c r="O323" s="444"/>
      <c r="P323" s="489"/>
      <c r="Q323" s="252"/>
      <c r="R323" s="252"/>
      <c r="S323" s="272"/>
      <c r="T323" s="272"/>
      <c r="U323" s="272"/>
      <c r="V323" s="272"/>
      <c r="W323" s="272"/>
      <c r="X323" s="272"/>
      <c r="Y323" s="276"/>
      <c r="Z323" s="272"/>
      <c r="AA323" s="272"/>
      <c r="AB323" s="272"/>
      <c r="AC323" s="272"/>
      <c r="AD323" s="276"/>
    </row>
    <row r="324" spans="1:30">
      <c r="A324" s="439"/>
      <c r="B324" s="457"/>
      <c r="C324" s="444"/>
      <c r="D324" s="445"/>
      <c r="E324" s="445"/>
      <c r="F324" s="445"/>
      <c r="G324" s="445"/>
      <c r="H324" s="445"/>
      <c r="I324" s="444"/>
      <c r="J324" s="444"/>
      <c r="K324" s="445"/>
      <c r="L324" s="445"/>
      <c r="M324" s="445"/>
      <c r="N324" s="444"/>
      <c r="O324" s="444"/>
      <c r="P324" s="489"/>
      <c r="Q324" s="252"/>
      <c r="R324" s="252"/>
      <c r="S324" s="113"/>
      <c r="T324" s="113"/>
      <c r="Y324" s="275"/>
      <c r="AD324" s="275"/>
    </row>
    <row r="325" spans="1:30" ht="13.5" thickBot="1">
      <c r="A325" s="439"/>
      <c r="B325" s="457"/>
      <c r="C325" s="444"/>
      <c r="D325" s="445"/>
      <c r="E325" s="445"/>
      <c r="F325" s="445"/>
      <c r="G325" s="445"/>
      <c r="H325" s="445"/>
      <c r="I325" s="444"/>
      <c r="J325" s="444"/>
      <c r="K325" s="445"/>
      <c r="L325" s="445"/>
      <c r="M325" s="445"/>
      <c r="N325" s="444"/>
      <c r="O325" s="444"/>
      <c r="P325" s="489"/>
      <c r="Q325" s="252"/>
      <c r="R325" s="252"/>
      <c r="S325" s="273"/>
      <c r="T325" s="273"/>
      <c r="U325" s="273"/>
      <c r="V325" s="273"/>
      <c r="W325" s="273"/>
      <c r="X325" s="273"/>
      <c r="Y325" s="277"/>
      <c r="Z325" s="273"/>
      <c r="AA325" s="273"/>
      <c r="AB325" s="273"/>
      <c r="AC325" s="273"/>
      <c r="AD325" s="277"/>
    </row>
    <row r="326" spans="1:30">
      <c r="A326" s="432"/>
      <c r="B326" s="431"/>
      <c r="C326" s="428"/>
      <c r="D326" s="429"/>
      <c r="E326" s="429"/>
      <c r="F326" s="429"/>
      <c r="G326" s="429"/>
      <c r="H326" s="429"/>
      <c r="I326" s="428"/>
      <c r="J326" s="428"/>
      <c r="K326" s="429"/>
      <c r="L326" s="429"/>
      <c r="M326" s="429"/>
      <c r="N326" s="428"/>
      <c r="O326" s="428"/>
      <c r="P326" s="430"/>
      <c r="Q326" s="252"/>
      <c r="R326" s="252"/>
      <c r="S326" s="271"/>
      <c r="T326" s="113"/>
      <c r="Y326" s="275"/>
      <c r="AD326" s="275"/>
    </row>
    <row r="327" spans="1:30">
      <c r="A327" s="439"/>
      <c r="B327" s="457"/>
      <c r="C327" s="444"/>
      <c r="D327" s="445"/>
      <c r="E327" s="445"/>
      <c r="F327" s="445"/>
      <c r="G327" s="445"/>
      <c r="H327" s="445"/>
      <c r="I327" s="444"/>
      <c r="J327" s="444"/>
      <c r="K327" s="445"/>
      <c r="L327" s="445"/>
      <c r="M327" s="445"/>
      <c r="N327" s="444"/>
      <c r="O327" s="444"/>
      <c r="P327" s="489"/>
      <c r="Q327" s="252"/>
      <c r="R327" s="252"/>
      <c r="S327" s="272"/>
      <c r="T327" s="272"/>
      <c r="U327" s="272"/>
      <c r="V327" s="272"/>
      <c r="W327" s="272"/>
      <c r="X327" s="272"/>
      <c r="Y327" s="276"/>
      <c r="Z327" s="272"/>
      <c r="AA327" s="272"/>
      <c r="AB327" s="272"/>
      <c r="AC327" s="272"/>
      <c r="AD327" s="276"/>
    </row>
    <row r="328" spans="1:30">
      <c r="A328" s="439"/>
      <c r="B328" s="457"/>
      <c r="C328" s="444"/>
      <c r="D328" s="445"/>
      <c r="E328" s="445"/>
      <c r="F328" s="445"/>
      <c r="G328" s="445"/>
      <c r="H328" s="445"/>
      <c r="I328" s="444"/>
      <c r="J328" s="444"/>
      <c r="K328" s="445"/>
      <c r="L328" s="445"/>
      <c r="M328" s="445"/>
      <c r="N328" s="444"/>
      <c r="O328" s="444"/>
      <c r="P328" s="489"/>
      <c r="Q328" s="252"/>
      <c r="R328" s="252"/>
      <c r="S328" s="113"/>
      <c r="T328" s="113"/>
      <c r="Y328" s="275"/>
      <c r="AD328" s="275"/>
    </row>
    <row r="329" spans="1:30">
      <c r="A329" s="439"/>
      <c r="B329" s="457"/>
      <c r="C329" s="444"/>
      <c r="D329" s="445"/>
      <c r="E329" s="445"/>
      <c r="F329" s="445"/>
      <c r="G329" s="445"/>
      <c r="H329" s="445"/>
      <c r="I329" s="444"/>
      <c r="J329" s="444"/>
      <c r="K329" s="445"/>
      <c r="L329" s="445"/>
      <c r="M329" s="445"/>
      <c r="N329" s="444"/>
      <c r="O329" s="444"/>
      <c r="P329" s="489"/>
      <c r="Q329" s="252"/>
      <c r="R329" s="252"/>
      <c r="S329" s="272"/>
      <c r="T329" s="272"/>
      <c r="U329" s="272"/>
      <c r="V329" s="272"/>
      <c r="W329" s="272"/>
      <c r="X329" s="272"/>
      <c r="Y329" s="276"/>
      <c r="Z329" s="272"/>
      <c r="AA329" s="272"/>
      <c r="AB329" s="272"/>
      <c r="AC329" s="272"/>
      <c r="AD329" s="276"/>
    </row>
    <row r="330" spans="1:30">
      <c r="A330" s="439"/>
      <c r="B330" s="457"/>
      <c r="C330" s="444"/>
      <c r="D330" s="445"/>
      <c r="E330" s="445"/>
      <c r="F330" s="445"/>
      <c r="G330" s="445"/>
      <c r="H330" s="445"/>
      <c r="I330" s="444"/>
      <c r="J330" s="444"/>
      <c r="K330" s="445"/>
      <c r="L330" s="445"/>
      <c r="M330" s="445"/>
      <c r="N330" s="444"/>
      <c r="O330" s="444"/>
      <c r="P330" s="489"/>
      <c r="Q330" s="252"/>
      <c r="R330" s="252"/>
      <c r="S330" s="113"/>
      <c r="T330" s="113"/>
      <c r="Y330" s="275"/>
      <c r="AD330" s="275"/>
    </row>
    <row r="331" spans="1:30">
      <c r="A331" s="439"/>
      <c r="B331" s="457"/>
      <c r="C331" s="444"/>
      <c r="D331" s="445"/>
      <c r="E331" s="445"/>
      <c r="F331" s="445"/>
      <c r="G331" s="445"/>
      <c r="H331" s="445"/>
      <c r="I331" s="444"/>
      <c r="J331" s="444"/>
      <c r="K331" s="445"/>
      <c r="L331" s="445"/>
      <c r="M331" s="445"/>
      <c r="N331" s="444"/>
      <c r="O331" s="444"/>
      <c r="P331" s="489"/>
      <c r="Q331" s="252"/>
      <c r="R331" s="252"/>
      <c r="S331" s="272"/>
      <c r="T331" s="272"/>
      <c r="U331" s="272"/>
      <c r="V331" s="272"/>
      <c r="W331" s="272"/>
      <c r="X331" s="272"/>
      <c r="Y331" s="276"/>
      <c r="Z331" s="272"/>
      <c r="AA331" s="272"/>
      <c r="AB331" s="272"/>
      <c r="AC331" s="272"/>
      <c r="AD331" s="276"/>
    </row>
    <row r="332" spans="1:30">
      <c r="A332" s="439"/>
      <c r="B332" s="457"/>
      <c r="C332" s="444"/>
      <c r="D332" s="445"/>
      <c r="E332" s="445"/>
      <c r="F332" s="445"/>
      <c r="G332" s="445"/>
      <c r="H332" s="445"/>
      <c r="I332" s="444"/>
      <c r="J332" s="444"/>
      <c r="K332" s="445"/>
      <c r="L332" s="445"/>
      <c r="M332" s="445"/>
      <c r="N332" s="444"/>
      <c r="O332" s="444"/>
      <c r="P332" s="489"/>
      <c r="Q332" s="252"/>
      <c r="R332" s="252"/>
      <c r="S332" s="113"/>
      <c r="T332" s="113"/>
      <c r="Y332" s="275"/>
      <c r="AD332" s="275"/>
    </row>
    <row r="333" spans="1:30">
      <c r="A333" s="439"/>
      <c r="B333" s="457"/>
      <c r="C333" s="444"/>
      <c r="D333" s="445"/>
      <c r="E333" s="445"/>
      <c r="F333" s="445"/>
      <c r="G333" s="445"/>
      <c r="H333" s="445"/>
      <c r="I333" s="444"/>
      <c r="J333" s="444"/>
      <c r="K333" s="445"/>
      <c r="L333" s="445"/>
      <c r="M333" s="445"/>
      <c r="N333" s="444"/>
      <c r="O333" s="444"/>
      <c r="P333" s="489"/>
      <c r="Q333" s="252"/>
      <c r="R333" s="252"/>
      <c r="S333" s="272"/>
      <c r="T333" s="272"/>
      <c r="U333" s="272"/>
      <c r="V333" s="272"/>
      <c r="W333" s="272"/>
      <c r="X333" s="272"/>
      <c r="Y333" s="276"/>
      <c r="Z333" s="272"/>
      <c r="AA333" s="272"/>
      <c r="AB333" s="272"/>
      <c r="AC333" s="272"/>
      <c r="AD333" s="276"/>
    </row>
    <row r="334" spans="1:30">
      <c r="A334" s="439"/>
      <c r="B334" s="457"/>
      <c r="C334" s="444"/>
      <c r="D334" s="445"/>
      <c r="E334" s="445"/>
      <c r="F334" s="445"/>
      <c r="G334" s="445"/>
      <c r="H334" s="445"/>
      <c r="I334" s="444"/>
      <c r="J334" s="444"/>
      <c r="K334" s="445"/>
      <c r="L334" s="445"/>
      <c r="M334" s="445"/>
      <c r="N334" s="444"/>
      <c r="O334" s="444"/>
      <c r="P334" s="489"/>
      <c r="Q334" s="252"/>
      <c r="R334" s="252"/>
      <c r="S334" s="113"/>
      <c r="T334" s="113"/>
      <c r="Y334" s="275"/>
      <c r="AD334" s="275"/>
    </row>
    <row r="335" spans="1:30">
      <c r="A335" s="439"/>
      <c r="B335" s="457"/>
      <c r="C335" s="444"/>
      <c r="D335" s="445"/>
      <c r="E335" s="445"/>
      <c r="F335" s="445"/>
      <c r="G335" s="445"/>
      <c r="H335" s="445"/>
      <c r="I335" s="444"/>
      <c r="J335" s="444"/>
      <c r="K335" s="445"/>
      <c r="L335" s="445"/>
      <c r="M335" s="445"/>
      <c r="N335" s="444"/>
      <c r="O335" s="444"/>
      <c r="P335" s="489"/>
      <c r="Q335" s="252"/>
      <c r="R335" s="252"/>
      <c r="S335" s="272"/>
      <c r="T335" s="272"/>
      <c r="U335" s="272"/>
      <c r="V335" s="272"/>
      <c r="W335" s="272"/>
      <c r="X335" s="272"/>
      <c r="Y335" s="276"/>
      <c r="Z335" s="272"/>
      <c r="AA335" s="272"/>
      <c r="AB335" s="272"/>
      <c r="AC335" s="272"/>
      <c r="AD335" s="276"/>
    </row>
    <row r="336" spans="1:30">
      <c r="A336" s="439"/>
      <c r="B336" s="457"/>
      <c r="C336" s="444"/>
      <c r="D336" s="445"/>
      <c r="E336" s="445"/>
      <c r="F336" s="445"/>
      <c r="G336" s="445"/>
      <c r="H336" s="445"/>
      <c r="I336" s="444"/>
      <c r="J336" s="444"/>
      <c r="K336" s="445"/>
      <c r="L336" s="445"/>
      <c r="M336" s="445"/>
      <c r="N336" s="444"/>
      <c r="O336" s="444"/>
      <c r="P336" s="489"/>
      <c r="Q336" s="252"/>
      <c r="R336" s="252"/>
      <c r="S336" s="113"/>
      <c r="T336" s="113"/>
      <c r="Y336" s="275"/>
      <c r="AD336" s="275"/>
    </row>
    <row r="337" spans="1:30">
      <c r="A337" s="439"/>
      <c r="B337" s="457"/>
      <c r="C337" s="444"/>
      <c r="D337" s="445"/>
      <c r="E337" s="445"/>
      <c r="F337" s="445"/>
      <c r="G337" s="445"/>
      <c r="H337" s="445"/>
      <c r="I337" s="444"/>
      <c r="J337" s="444"/>
      <c r="K337" s="445"/>
      <c r="L337" s="445"/>
      <c r="M337" s="445"/>
      <c r="N337" s="444"/>
      <c r="O337" s="444"/>
      <c r="P337" s="489"/>
      <c r="Q337" s="252"/>
      <c r="R337" s="252"/>
      <c r="S337" s="272"/>
      <c r="T337" s="272"/>
      <c r="U337" s="272"/>
      <c r="V337" s="272"/>
      <c r="W337" s="272"/>
      <c r="X337" s="272"/>
      <c r="Y337" s="276"/>
      <c r="Z337" s="272"/>
      <c r="AA337" s="272"/>
      <c r="AB337" s="272"/>
      <c r="AC337" s="272"/>
      <c r="AD337" s="276"/>
    </row>
    <row r="338" spans="1:30">
      <c r="A338" s="439"/>
      <c r="B338" s="457"/>
      <c r="C338" s="444"/>
      <c r="D338" s="445"/>
      <c r="E338" s="445"/>
      <c r="F338" s="445"/>
      <c r="G338" s="445"/>
      <c r="H338" s="445"/>
      <c r="I338" s="444"/>
      <c r="J338" s="444"/>
      <c r="K338" s="445"/>
      <c r="L338" s="445"/>
      <c r="M338" s="445"/>
      <c r="N338" s="444"/>
      <c r="O338" s="444"/>
      <c r="P338" s="489"/>
      <c r="Q338" s="252"/>
      <c r="R338" s="252"/>
      <c r="S338" s="113"/>
      <c r="T338" s="113"/>
      <c r="Y338" s="275"/>
      <c r="AD338" s="275"/>
    </row>
    <row r="339" spans="1:30">
      <c r="A339" s="439"/>
      <c r="B339" s="457"/>
      <c r="C339" s="444"/>
      <c r="D339" s="445"/>
      <c r="E339" s="445"/>
      <c r="F339" s="445"/>
      <c r="G339" s="445"/>
      <c r="H339" s="445"/>
      <c r="I339" s="444"/>
      <c r="J339" s="444"/>
      <c r="K339" s="445"/>
      <c r="L339" s="445"/>
      <c r="M339" s="445"/>
      <c r="N339" s="444"/>
      <c r="O339" s="444"/>
      <c r="P339" s="489"/>
      <c r="Q339" s="252"/>
      <c r="R339" s="252"/>
      <c r="S339" s="272"/>
      <c r="T339" s="272"/>
      <c r="U339" s="272"/>
      <c r="V339" s="272"/>
      <c r="W339" s="272"/>
      <c r="X339" s="272"/>
      <c r="Y339" s="276"/>
      <c r="Z339" s="272"/>
      <c r="AA339" s="272"/>
      <c r="AB339" s="272"/>
      <c r="AC339" s="272"/>
      <c r="AD339" s="276"/>
    </row>
    <row r="340" spans="1:30">
      <c r="A340" s="439"/>
      <c r="B340" s="457"/>
      <c r="C340" s="444"/>
      <c r="D340" s="445"/>
      <c r="E340" s="445"/>
      <c r="F340" s="445"/>
      <c r="G340" s="445"/>
      <c r="H340" s="445"/>
      <c r="I340" s="444"/>
      <c r="J340" s="444"/>
      <c r="K340" s="445"/>
      <c r="L340" s="445"/>
      <c r="M340" s="445"/>
      <c r="N340" s="444"/>
      <c r="O340" s="444"/>
      <c r="P340" s="489"/>
      <c r="Q340" s="252"/>
      <c r="R340" s="252"/>
      <c r="S340" s="113"/>
      <c r="T340" s="113"/>
      <c r="Y340" s="275"/>
      <c r="AD340" s="275"/>
    </row>
    <row r="341" spans="1:30">
      <c r="A341" s="439"/>
      <c r="B341" s="457"/>
      <c r="C341" s="444"/>
      <c r="D341" s="445"/>
      <c r="E341" s="445"/>
      <c r="F341" s="445"/>
      <c r="G341" s="445"/>
      <c r="H341" s="445"/>
      <c r="I341" s="444"/>
      <c r="J341" s="444"/>
      <c r="K341" s="445"/>
      <c r="L341" s="445"/>
      <c r="M341" s="445"/>
      <c r="N341" s="444"/>
      <c r="O341" s="444"/>
      <c r="P341" s="489"/>
      <c r="Q341" s="252"/>
      <c r="R341" s="252"/>
      <c r="S341" s="272"/>
      <c r="T341" s="272"/>
      <c r="U341" s="272"/>
      <c r="V341" s="272"/>
      <c r="W341" s="272"/>
      <c r="X341" s="272"/>
      <c r="Y341" s="276"/>
      <c r="Z341" s="272"/>
      <c r="AA341" s="272"/>
      <c r="AB341" s="272"/>
      <c r="AC341" s="272"/>
      <c r="AD341" s="276"/>
    </row>
    <row r="342" spans="1:30">
      <c r="A342" s="439"/>
      <c r="B342" s="457"/>
      <c r="C342" s="444"/>
      <c r="D342" s="445"/>
      <c r="E342" s="445"/>
      <c r="F342" s="445"/>
      <c r="G342" s="445"/>
      <c r="H342" s="445"/>
      <c r="I342" s="444"/>
      <c r="J342" s="444"/>
      <c r="K342" s="445"/>
      <c r="L342" s="445"/>
      <c r="M342" s="445"/>
      <c r="N342" s="444"/>
      <c r="O342" s="444"/>
      <c r="P342" s="489"/>
      <c r="Q342" s="252"/>
      <c r="R342" s="252"/>
      <c r="S342" s="113"/>
      <c r="T342" s="113"/>
      <c r="Y342" s="275"/>
      <c r="AD342" s="275"/>
    </row>
    <row r="343" spans="1:30">
      <c r="A343" s="439"/>
      <c r="B343" s="457"/>
      <c r="C343" s="444"/>
      <c r="D343" s="445"/>
      <c r="E343" s="445"/>
      <c r="F343" s="445"/>
      <c r="G343" s="445"/>
      <c r="H343" s="445"/>
      <c r="I343" s="444"/>
      <c r="J343" s="444"/>
      <c r="K343" s="445"/>
      <c r="L343" s="445"/>
      <c r="M343" s="445"/>
      <c r="N343" s="444"/>
      <c r="O343" s="444"/>
      <c r="P343" s="489"/>
      <c r="Q343" s="252"/>
      <c r="R343" s="252"/>
      <c r="S343" s="272"/>
      <c r="T343" s="272"/>
      <c r="U343" s="272"/>
      <c r="V343" s="272"/>
      <c r="W343" s="272"/>
      <c r="X343" s="272"/>
      <c r="Y343" s="276"/>
      <c r="Z343" s="272"/>
      <c r="AA343" s="272"/>
      <c r="AB343" s="272"/>
      <c r="AC343" s="272"/>
      <c r="AD343" s="276"/>
    </row>
    <row r="344" spans="1:30">
      <c r="A344" s="439"/>
      <c r="B344" s="457"/>
      <c r="C344" s="444"/>
      <c r="D344" s="445"/>
      <c r="E344" s="445"/>
      <c r="F344" s="445"/>
      <c r="G344" s="445"/>
      <c r="H344" s="445"/>
      <c r="I344" s="444"/>
      <c r="J344" s="444"/>
      <c r="K344" s="445"/>
      <c r="L344" s="445"/>
      <c r="M344" s="445"/>
      <c r="N344" s="444"/>
      <c r="O344" s="444"/>
      <c r="P344" s="489"/>
      <c r="Q344" s="252"/>
      <c r="R344" s="252"/>
      <c r="S344" s="113"/>
      <c r="T344" s="113"/>
      <c r="Y344" s="275"/>
      <c r="AD344" s="275"/>
    </row>
    <row r="345" spans="1:30">
      <c r="A345" s="439"/>
      <c r="B345" s="457"/>
      <c r="C345" s="444"/>
      <c r="D345" s="445"/>
      <c r="E345" s="445"/>
      <c r="F345" s="445"/>
      <c r="G345" s="445"/>
      <c r="H345" s="445"/>
      <c r="I345" s="444"/>
      <c r="J345" s="444"/>
      <c r="K345" s="445"/>
      <c r="L345" s="445"/>
      <c r="M345" s="445"/>
      <c r="N345" s="444"/>
      <c r="O345" s="444"/>
      <c r="P345" s="489"/>
      <c r="Q345" s="252"/>
      <c r="R345" s="252"/>
      <c r="S345" s="272"/>
      <c r="T345" s="272"/>
      <c r="U345" s="272"/>
      <c r="V345" s="272"/>
      <c r="W345" s="272"/>
      <c r="X345" s="272"/>
      <c r="Y345" s="276"/>
      <c r="Z345" s="272"/>
      <c r="AA345" s="272"/>
      <c r="AB345" s="272"/>
      <c r="AC345" s="272"/>
      <c r="AD345" s="276"/>
    </row>
    <row r="346" spans="1:30">
      <c r="A346" s="439"/>
      <c r="B346" s="457"/>
      <c r="C346" s="444"/>
      <c r="D346" s="445"/>
      <c r="E346" s="445"/>
      <c r="F346" s="445"/>
      <c r="G346" s="445"/>
      <c r="H346" s="445"/>
      <c r="I346" s="444"/>
      <c r="J346" s="444"/>
      <c r="K346" s="445"/>
      <c r="L346" s="445"/>
      <c r="M346" s="445"/>
      <c r="N346" s="444"/>
      <c r="O346" s="444"/>
      <c r="P346" s="489"/>
      <c r="Q346" s="252"/>
      <c r="R346" s="252"/>
      <c r="S346" s="113"/>
      <c r="T346" s="113"/>
      <c r="Y346" s="275"/>
      <c r="AD346" s="275"/>
    </row>
    <row r="347" spans="1:30">
      <c r="A347" s="439"/>
      <c r="B347" s="457"/>
      <c r="C347" s="444"/>
      <c r="D347" s="445"/>
      <c r="E347" s="445"/>
      <c r="F347" s="445"/>
      <c r="G347" s="445"/>
      <c r="H347" s="445"/>
      <c r="I347" s="444"/>
      <c r="J347" s="444"/>
      <c r="K347" s="445"/>
      <c r="L347" s="445"/>
      <c r="M347" s="445"/>
      <c r="N347" s="444"/>
      <c r="O347" s="444"/>
      <c r="P347" s="489"/>
      <c r="Q347" s="252"/>
      <c r="R347" s="252"/>
      <c r="S347" s="272"/>
      <c r="T347" s="272"/>
      <c r="U347" s="272"/>
      <c r="V347" s="272"/>
      <c r="W347" s="272"/>
      <c r="X347" s="272"/>
      <c r="Y347" s="276"/>
      <c r="Z347" s="272"/>
      <c r="AA347" s="272"/>
      <c r="AB347" s="272"/>
      <c r="AC347" s="272"/>
      <c r="AD347" s="276"/>
    </row>
    <row r="348" spans="1:30">
      <c r="A348" s="439"/>
      <c r="B348" s="457"/>
      <c r="C348" s="444"/>
      <c r="D348" s="445"/>
      <c r="E348" s="445"/>
      <c r="F348" s="445"/>
      <c r="G348" s="445"/>
      <c r="H348" s="445"/>
      <c r="I348" s="444"/>
      <c r="J348" s="444"/>
      <c r="K348" s="445"/>
      <c r="L348" s="445"/>
      <c r="M348" s="445"/>
      <c r="N348" s="444"/>
      <c r="O348" s="444"/>
      <c r="P348" s="489"/>
      <c r="Q348" s="252"/>
      <c r="R348" s="252"/>
      <c r="S348" s="113"/>
      <c r="T348" s="113"/>
      <c r="Y348" s="275"/>
      <c r="AD348" s="275"/>
    </row>
    <row r="349" spans="1:30">
      <c r="A349" s="439"/>
      <c r="B349" s="457"/>
      <c r="C349" s="444"/>
      <c r="D349" s="445"/>
      <c r="E349" s="445"/>
      <c r="F349" s="445"/>
      <c r="G349" s="445"/>
      <c r="H349" s="445"/>
      <c r="I349" s="444"/>
      <c r="J349" s="444"/>
      <c r="K349" s="445"/>
      <c r="L349" s="445"/>
      <c r="M349" s="445"/>
      <c r="N349" s="444"/>
      <c r="O349" s="444"/>
      <c r="P349" s="489"/>
      <c r="Q349" s="252"/>
      <c r="R349" s="252"/>
      <c r="S349" s="272"/>
      <c r="T349" s="272"/>
      <c r="U349" s="272"/>
      <c r="V349" s="272"/>
      <c r="W349" s="272"/>
      <c r="X349" s="272"/>
      <c r="Y349" s="276"/>
      <c r="Z349" s="272"/>
      <c r="AA349" s="272"/>
      <c r="AB349" s="272"/>
      <c r="AC349" s="272"/>
      <c r="AD349" s="276"/>
    </row>
    <row r="350" spans="1:30">
      <c r="A350" s="439"/>
      <c r="B350" s="457"/>
      <c r="C350" s="444"/>
      <c r="D350" s="445"/>
      <c r="E350" s="445"/>
      <c r="F350" s="445"/>
      <c r="G350" s="445"/>
      <c r="H350" s="445"/>
      <c r="I350" s="444"/>
      <c r="J350" s="444"/>
      <c r="K350" s="445"/>
      <c r="L350" s="445"/>
      <c r="M350" s="445"/>
      <c r="N350" s="444"/>
      <c r="O350" s="444"/>
      <c r="P350" s="489"/>
      <c r="Q350" s="252"/>
      <c r="R350" s="252"/>
      <c r="S350" s="113"/>
      <c r="T350" s="113"/>
      <c r="Y350" s="275"/>
      <c r="AD350" s="275"/>
    </row>
    <row r="351" spans="1:30">
      <c r="A351" s="439"/>
      <c r="B351" s="457"/>
      <c r="C351" s="444"/>
      <c r="D351" s="445"/>
      <c r="E351" s="445"/>
      <c r="F351" s="445"/>
      <c r="G351" s="445"/>
      <c r="H351" s="445"/>
      <c r="I351" s="444"/>
      <c r="J351" s="444"/>
      <c r="K351" s="445"/>
      <c r="L351" s="445"/>
      <c r="M351" s="445"/>
      <c r="N351" s="444"/>
      <c r="O351" s="444"/>
      <c r="P351" s="489"/>
      <c r="Q351" s="252"/>
      <c r="R351" s="252"/>
      <c r="S351" s="272"/>
      <c r="T351" s="272"/>
      <c r="U351" s="272"/>
      <c r="V351" s="272"/>
      <c r="W351" s="272"/>
      <c r="X351" s="272"/>
      <c r="Y351" s="276"/>
      <c r="Z351" s="272"/>
      <c r="AA351" s="272"/>
      <c r="AB351" s="272"/>
      <c r="AC351" s="272"/>
      <c r="AD351" s="276"/>
    </row>
    <row r="352" spans="1:30">
      <c r="A352" s="439"/>
      <c r="B352" s="457"/>
      <c r="C352" s="444"/>
      <c r="D352" s="445"/>
      <c r="E352" s="445"/>
      <c r="F352" s="445"/>
      <c r="G352" s="445"/>
      <c r="H352" s="445"/>
      <c r="I352" s="444"/>
      <c r="J352" s="444"/>
      <c r="K352" s="445"/>
      <c r="L352" s="445"/>
      <c r="M352" s="445"/>
      <c r="N352" s="444"/>
      <c r="O352" s="444"/>
      <c r="P352" s="489"/>
      <c r="Q352" s="252"/>
      <c r="R352" s="252"/>
      <c r="S352" s="113"/>
      <c r="T352" s="113"/>
      <c r="Y352" s="275"/>
      <c r="AD352" s="275"/>
    </row>
    <row r="353" spans="1:30">
      <c r="A353" s="439"/>
      <c r="B353" s="457"/>
      <c r="C353" s="444"/>
      <c r="D353" s="445"/>
      <c r="E353" s="445"/>
      <c r="F353" s="445"/>
      <c r="G353" s="445"/>
      <c r="H353" s="445"/>
      <c r="I353" s="444"/>
      <c r="J353" s="444"/>
      <c r="K353" s="445"/>
      <c r="L353" s="445"/>
      <c r="M353" s="445"/>
      <c r="N353" s="444"/>
      <c r="O353" s="444"/>
      <c r="P353" s="489"/>
      <c r="Q353" s="252"/>
      <c r="R353" s="252"/>
      <c r="S353" s="272"/>
      <c r="T353" s="272"/>
      <c r="U353" s="272"/>
      <c r="V353" s="272"/>
      <c r="W353" s="272"/>
      <c r="X353" s="272"/>
      <c r="Y353" s="276"/>
      <c r="Z353" s="272"/>
      <c r="AA353" s="272"/>
      <c r="AB353" s="272"/>
      <c r="AC353" s="272"/>
      <c r="AD353" s="276"/>
    </row>
    <row r="354" spans="1:30">
      <c r="A354" s="439"/>
      <c r="B354" s="457"/>
      <c r="C354" s="444"/>
      <c r="D354" s="445"/>
      <c r="E354" s="445"/>
      <c r="F354" s="445"/>
      <c r="G354" s="445"/>
      <c r="H354" s="445"/>
      <c r="I354" s="444"/>
      <c r="J354" s="444"/>
      <c r="K354" s="445"/>
      <c r="L354" s="445"/>
      <c r="M354" s="445"/>
      <c r="N354" s="444"/>
      <c r="O354" s="444"/>
      <c r="P354" s="489"/>
      <c r="Q354" s="252"/>
      <c r="R354" s="252"/>
      <c r="S354" s="113"/>
      <c r="T354" s="113"/>
      <c r="Y354" s="275"/>
      <c r="AD354" s="275"/>
    </row>
    <row r="355" spans="1:30">
      <c r="A355" s="439"/>
      <c r="B355" s="457"/>
      <c r="C355" s="444"/>
      <c r="D355" s="445"/>
      <c r="E355" s="445"/>
      <c r="F355" s="445"/>
      <c r="G355" s="445"/>
      <c r="H355" s="445"/>
      <c r="I355" s="444"/>
      <c r="J355" s="444"/>
      <c r="K355" s="445"/>
      <c r="L355" s="445"/>
      <c r="M355" s="445"/>
      <c r="N355" s="444"/>
      <c r="O355" s="444"/>
      <c r="P355" s="489"/>
      <c r="Q355" s="252"/>
      <c r="R355" s="252"/>
      <c r="S355" s="272"/>
      <c r="T355" s="272"/>
      <c r="U355" s="272"/>
      <c r="V355" s="272"/>
      <c r="W355" s="272"/>
      <c r="X355" s="272"/>
      <c r="Y355" s="276"/>
      <c r="Z355" s="272"/>
      <c r="AA355" s="272"/>
      <c r="AB355" s="272"/>
      <c r="AC355" s="272"/>
      <c r="AD355" s="276"/>
    </row>
    <row r="356" spans="1:30">
      <c r="A356" s="439"/>
      <c r="B356" s="457"/>
      <c r="C356" s="444"/>
      <c r="D356" s="445"/>
      <c r="E356" s="445"/>
      <c r="F356" s="445"/>
      <c r="G356" s="445"/>
      <c r="H356" s="445"/>
      <c r="I356" s="444"/>
      <c r="J356" s="444"/>
      <c r="K356" s="445"/>
      <c r="L356" s="445"/>
      <c r="M356" s="445"/>
      <c r="N356" s="444"/>
      <c r="O356" s="444"/>
      <c r="P356" s="489"/>
      <c r="Q356" s="252"/>
      <c r="R356" s="252"/>
      <c r="S356" s="113"/>
      <c r="T356" s="113"/>
      <c r="Y356" s="275"/>
      <c r="AD356" s="275"/>
    </row>
    <row r="357" spans="1:30" ht="13.5" thickBot="1">
      <c r="A357" s="439"/>
      <c r="B357" s="457"/>
      <c r="C357" s="444"/>
      <c r="D357" s="445"/>
      <c r="E357" s="445"/>
      <c r="F357" s="445"/>
      <c r="G357" s="445"/>
      <c r="H357" s="445"/>
      <c r="I357" s="444"/>
      <c r="J357" s="444"/>
      <c r="K357" s="445"/>
      <c r="L357" s="445"/>
      <c r="M357" s="445"/>
      <c r="N357" s="444"/>
      <c r="O357" s="444"/>
      <c r="P357" s="489"/>
      <c r="Q357" s="252"/>
      <c r="R357" s="252"/>
      <c r="S357" s="273"/>
      <c r="T357" s="273"/>
      <c r="U357" s="273"/>
      <c r="V357" s="273"/>
      <c r="W357" s="273"/>
      <c r="X357" s="273"/>
      <c r="Y357" s="277"/>
      <c r="Z357" s="273"/>
      <c r="AA357" s="273"/>
      <c r="AB357" s="273"/>
      <c r="AC357" s="273"/>
      <c r="AD357" s="277"/>
    </row>
    <row r="358" spans="1:30">
      <c r="A358" s="432"/>
      <c r="B358" s="431"/>
      <c r="C358" s="428"/>
      <c r="D358" s="429"/>
      <c r="E358" s="429"/>
      <c r="F358" s="429"/>
      <c r="G358" s="429"/>
      <c r="H358" s="429"/>
      <c r="I358" s="428"/>
      <c r="J358" s="428"/>
      <c r="K358" s="429"/>
      <c r="L358" s="429"/>
      <c r="M358" s="429"/>
      <c r="N358" s="428"/>
      <c r="O358" s="428"/>
      <c r="P358" s="430"/>
      <c r="Q358" s="252"/>
      <c r="R358" s="252"/>
      <c r="S358" s="271"/>
      <c r="T358" s="113"/>
      <c r="Y358" s="275"/>
      <c r="AD358" s="275"/>
    </row>
    <row r="359" spans="1:30">
      <c r="A359" s="439"/>
      <c r="B359" s="457"/>
      <c r="C359" s="444"/>
      <c r="D359" s="445"/>
      <c r="E359" s="445"/>
      <c r="F359" s="445"/>
      <c r="G359" s="445"/>
      <c r="H359" s="445"/>
      <c r="I359" s="444"/>
      <c r="J359" s="444"/>
      <c r="K359" s="445"/>
      <c r="L359" s="445"/>
      <c r="M359" s="445"/>
      <c r="N359" s="444"/>
      <c r="O359" s="444"/>
      <c r="P359" s="489"/>
      <c r="Q359" s="252"/>
      <c r="R359" s="252"/>
      <c r="S359" s="272"/>
      <c r="T359" s="272"/>
      <c r="U359" s="272"/>
      <c r="V359" s="272"/>
      <c r="W359" s="272"/>
      <c r="X359" s="272"/>
      <c r="Y359" s="276"/>
      <c r="Z359" s="272"/>
      <c r="AA359" s="272"/>
      <c r="AB359" s="272"/>
      <c r="AC359" s="272"/>
      <c r="AD359" s="276"/>
    </row>
    <row r="360" spans="1:30">
      <c r="A360" s="439"/>
      <c r="B360" s="457"/>
      <c r="C360" s="444"/>
      <c r="D360" s="445"/>
      <c r="E360" s="445"/>
      <c r="F360" s="445"/>
      <c r="G360" s="445"/>
      <c r="H360" s="445"/>
      <c r="I360" s="444"/>
      <c r="J360" s="444"/>
      <c r="K360" s="445"/>
      <c r="L360" s="445"/>
      <c r="M360" s="445"/>
      <c r="N360" s="444"/>
      <c r="O360" s="444"/>
      <c r="P360" s="489"/>
      <c r="Q360" s="252"/>
      <c r="R360" s="252"/>
      <c r="S360" s="113"/>
      <c r="T360" s="113"/>
      <c r="Y360" s="275"/>
      <c r="AD360" s="275"/>
    </row>
    <row r="361" spans="1:30">
      <c r="A361" s="439"/>
      <c r="B361" s="457"/>
      <c r="C361" s="444"/>
      <c r="D361" s="445"/>
      <c r="E361" s="445"/>
      <c r="F361" s="445"/>
      <c r="G361" s="445"/>
      <c r="H361" s="445"/>
      <c r="I361" s="444"/>
      <c r="J361" s="444"/>
      <c r="K361" s="445"/>
      <c r="L361" s="445"/>
      <c r="M361" s="445"/>
      <c r="N361" s="444"/>
      <c r="O361" s="444"/>
      <c r="P361" s="489"/>
      <c r="Q361" s="252"/>
      <c r="R361" s="252"/>
      <c r="S361" s="272"/>
      <c r="T361" s="272"/>
      <c r="U361" s="272"/>
      <c r="V361" s="272"/>
      <c r="W361" s="272"/>
      <c r="X361" s="272"/>
      <c r="Y361" s="276"/>
      <c r="Z361" s="272"/>
      <c r="AA361" s="272"/>
      <c r="AB361" s="272"/>
      <c r="AC361" s="272"/>
      <c r="AD361" s="276"/>
    </row>
    <row r="362" spans="1:30">
      <c r="A362" s="439"/>
      <c r="B362" s="457"/>
      <c r="C362" s="444"/>
      <c r="D362" s="445"/>
      <c r="E362" s="445"/>
      <c r="F362" s="445"/>
      <c r="G362" s="445"/>
      <c r="H362" s="445"/>
      <c r="I362" s="444"/>
      <c r="J362" s="444"/>
      <c r="K362" s="445"/>
      <c r="L362" s="445"/>
      <c r="M362" s="445"/>
      <c r="N362" s="444"/>
      <c r="O362" s="444"/>
      <c r="P362" s="489"/>
      <c r="Q362" s="252"/>
      <c r="R362" s="252"/>
      <c r="S362" s="113"/>
      <c r="T362" s="113"/>
      <c r="Y362" s="275"/>
      <c r="AD362" s="275"/>
    </row>
    <row r="363" spans="1:30">
      <c r="A363" s="439"/>
      <c r="B363" s="457"/>
      <c r="C363" s="444"/>
      <c r="D363" s="445"/>
      <c r="E363" s="445"/>
      <c r="F363" s="445"/>
      <c r="G363" s="445"/>
      <c r="H363" s="445"/>
      <c r="I363" s="444"/>
      <c r="J363" s="444"/>
      <c r="K363" s="445"/>
      <c r="L363" s="445"/>
      <c r="M363" s="445"/>
      <c r="N363" s="444"/>
      <c r="O363" s="444"/>
      <c r="P363" s="489"/>
      <c r="Q363" s="252"/>
      <c r="R363" s="252"/>
      <c r="S363" s="272"/>
      <c r="T363" s="272"/>
      <c r="U363" s="272"/>
      <c r="V363" s="272"/>
      <c r="W363" s="272"/>
      <c r="X363" s="272"/>
      <c r="Y363" s="276"/>
      <c r="Z363" s="272"/>
      <c r="AA363" s="272"/>
      <c r="AB363" s="272"/>
      <c r="AC363" s="272"/>
      <c r="AD363" s="276"/>
    </row>
    <row r="364" spans="1:30">
      <c r="A364" s="439"/>
      <c r="B364" s="457"/>
      <c r="C364" s="444"/>
      <c r="D364" s="445"/>
      <c r="E364" s="445"/>
      <c r="F364" s="445"/>
      <c r="G364" s="445"/>
      <c r="H364" s="445"/>
      <c r="I364" s="444"/>
      <c r="J364" s="444"/>
      <c r="K364" s="445"/>
      <c r="L364" s="445"/>
      <c r="M364" s="445"/>
      <c r="N364" s="444"/>
      <c r="O364" s="444"/>
      <c r="P364" s="489"/>
      <c r="Q364" s="252"/>
      <c r="R364" s="252"/>
      <c r="S364" s="113"/>
      <c r="T364" s="113"/>
      <c r="Y364" s="275"/>
      <c r="AD364" s="275"/>
    </row>
    <row r="365" spans="1:30">
      <c r="A365" s="439"/>
      <c r="B365" s="457"/>
      <c r="C365" s="444"/>
      <c r="D365" s="445"/>
      <c r="E365" s="445"/>
      <c r="F365" s="445"/>
      <c r="G365" s="445"/>
      <c r="H365" s="445"/>
      <c r="I365" s="444"/>
      <c r="J365" s="444"/>
      <c r="K365" s="445"/>
      <c r="L365" s="445"/>
      <c r="M365" s="445"/>
      <c r="N365" s="444"/>
      <c r="O365" s="444"/>
      <c r="P365" s="489"/>
      <c r="Q365" s="252"/>
      <c r="R365" s="252"/>
      <c r="S365" s="272"/>
      <c r="T365" s="272"/>
      <c r="U365" s="272"/>
      <c r="V365" s="272"/>
      <c r="W365" s="272"/>
      <c r="X365" s="272"/>
      <c r="Y365" s="276"/>
      <c r="Z365" s="272"/>
      <c r="AA365" s="272"/>
      <c r="AB365" s="272"/>
      <c r="AC365" s="272"/>
      <c r="AD365" s="276"/>
    </row>
    <row r="366" spans="1:30">
      <c r="A366" s="439"/>
      <c r="B366" s="457"/>
      <c r="C366" s="444"/>
      <c r="D366" s="445"/>
      <c r="E366" s="445"/>
      <c r="F366" s="445"/>
      <c r="G366" s="445"/>
      <c r="H366" s="445"/>
      <c r="I366" s="444"/>
      <c r="J366" s="444"/>
      <c r="K366" s="445"/>
      <c r="L366" s="445"/>
      <c r="M366" s="445"/>
      <c r="N366" s="444"/>
      <c r="O366" s="444"/>
      <c r="P366" s="489"/>
      <c r="Q366" s="252"/>
      <c r="R366" s="252"/>
      <c r="S366" s="113"/>
      <c r="T366" s="113"/>
      <c r="Y366" s="275"/>
      <c r="AD366" s="275"/>
    </row>
    <row r="367" spans="1:30">
      <c r="A367" s="439"/>
      <c r="B367" s="457"/>
      <c r="C367" s="444"/>
      <c r="D367" s="445"/>
      <c r="E367" s="445"/>
      <c r="F367" s="445"/>
      <c r="G367" s="445"/>
      <c r="H367" s="445"/>
      <c r="I367" s="444"/>
      <c r="J367" s="444"/>
      <c r="K367" s="445"/>
      <c r="L367" s="445"/>
      <c r="M367" s="445"/>
      <c r="N367" s="444"/>
      <c r="O367" s="444"/>
      <c r="P367" s="489"/>
      <c r="Q367" s="252"/>
      <c r="R367" s="252"/>
      <c r="S367" s="272"/>
      <c r="T367" s="272"/>
      <c r="U367" s="272"/>
      <c r="V367" s="272"/>
      <c r="W367" s="272"/>
      <c r="X367" s="272"/>
      <c r="Y367" s="276"/>
      <c r="Z367" s="272"/>
      <c r="AA367" s="272"/>
      <c r="AB367" s="272"/>
      <c r="AC367" s="272"/>
      <c r="AD367" s="276"/>
    </row>
    <row r="368" spans="1:30">
      <c r="A368" s="439"/>
      <c r="B368" s="457"/>
      <c r="C368" s="444"/>
      <c r="D368" s="445"/>
      <c r="E368" s="445"/>
      <c r="F368" s="445"/>
      <c r="G368" s="445"/>
      <c r="H368" s="445"/>
      <c r="I368" s="444"/>
      <c r="J368" s="444"/>
      <c r="K368" s="445"/>
      <c r="L368" s="445"/>
      <c r="M368" s="445"/>
      <c r="N368" s="444"/>
      <c r="O368" s="444"/>
      <c r="P368" s="489"/>
      <c r="Q368" s="252"/>
      <c r="R368" s="252"/>
      <c r="S368" s="113"/>
      <c r="T368" s="113"/>
      <c r="Y368" s="275"/>
      <c r="AD368" s="275"/>
    </row>
    <row r="369" spans="1:30">
      <c r="A369" s="439"/>
      <c r="B369" s="457"/>
      <c r="C369" s="444"/>
      <c r="D369" s="445"/>
      <c r="E369" s="445"/>
      <c r="F369" s="445"/>
      <c r="G369" s="445"/>
      <c r="H369" s="445"/>
      <c r="I369" s="444"/>
      <c r="J369" s="444"/>
      <c r="K369" s="445"/>
      <c r="L369" s="445"/>
      <c r="M369" s="445"/>
      <c r="N369" s="444"/>
      <c r="O369" s="444"/>
      <c r="P369" s="489"/>
      <c r="Q369" s="252"/>
      <c r="R369" s="252"/>
      <c r="S369" s="272"/>
      <c r="T369" s="272"/>
      <c r="U369" s="272"/>
      <c r="V369" s="272"/>
      <c r="W369" s="272"/>
      <c r="X369" s="272"/>
      <c r="Y369" s="276"/>
      <c r="Z369" s="272"/>
      <c r="AA369" s="272"/>
      <c r="AB369" s="272"/>
      <c r="AC369" s="272"/>
      <c r="AD369" s="276"/>
    </row>
    <row r="370" spans="1:30">
      <c r="A370" s="439"/>
      <c r="B370" s="457"/>
      <c r="C370" s="444"/>
      <c r="D370" s="445"/>
      <c r="E370" s="445"/>
      <c r="F370" s="445"/>
      <c r="G370" s="445"/>
      <c r="H370" s="445"/>
      <c r="I370" s="444"/>
      <c r="J370" s="444"/>
      <c r="K370" s="445"/>
      <c r="L370" s="445"/>
      <c r="M370" s="445"/>
      <c r="N370" s="444"/>
      <c r="O370" s="444"/>
      <c r="P370" s="489"/>
      <c r="Q370" s="252"/>
      <c r="R370" s="252"/>
      <c r="S370" s="113"/>
      <c r="T370" s="113"/>
      <c r="Y370" s="275"/>
      <c r="AD370" s="275"/>
    </row>
    <row r="371" spans="1:30">
      <c r="A371" s="439"/>
      <c r="B371" s="457"/>
      <c r="C371" s="444"/>
      <c r="D371" s="445"/>
      <c r="E371" s="445"/>
      <c r="F371" s="445"/>
      <c r="G371" s="445"/>
      <c r="H371" s="445"/>
      <c r="I371" s="444"/>
      <c r="J371" s="444"/>
      <c r="K371" s="445"/>
      <c r="L371" s="445"/>
      <c r="M371" s="445"/>
      <c r="N371" s="444"/>
      <c r="O371" s="444"/>
      <c r="P371" s="489"/>
      <c r="Q371" s="252"/>
      <c r="R371" s="252"/>
      <c r="S371" s="272"/>
      <c r="T371" s="272"/>
      <c r="U371" s="272"/>
      <c r="V371" s="272"/>
      <c r="W371" s="272"/>
      <c r="X371" s="272"/>
      <c r="Y371" s="276"/>
      <c r="Z371" s="272"/>
      <c r="AA371" s="272"/>
      <c r="AB371" s="272"/>
      <c r="AC371" s="272"/>
      <c r="AD371" s="276"/>
    </row>
    <row r="372" spans="1:30">
      <c r="A372" s="439"/>
      <c r="B372" s="457"/>
      <c r="C372" s="444"/>
      <c r="D372" s="445"/>
      <c r="E372" s="445"/>
      <c r="F372" s="445"/>
      <c r="G372" s="445"/>
      <c r="H372" s="445"/>
      <c r="I372" s="444"/>
      <c r="J372" s="444"/>
      <c r="K372" s="445"/>
      <c r="L372" s="445"/>
      <c r="M372" s="445"/>
      <c r="N372" s="444"/>
      <c r="O372" s="444"/>
      <c r="P372" s="489"/>
      <c r="Q372" s="252"/>
      <c r="R372" s="252"/>
      <c r="S372" s="113"/>
      <c r="T372" s="113"/>
      <c r="Y372" s="275"/>
      <c r="AD372" s="275"/>
    </row>
    <row r="373" spans="1:30">
      <c r="A373" s="439"/>
      <c r="B373" s="457"/>
      <c r="C373" s="444"/>
      <c r="D373" s="445"/>
      <c r="E373" s="445"/>
      <c r="F373" s="445"/>
      <c r="G373" s="445"/>
      <c r="H373" s="445"/>
      <c r="I373" s="444"/>
      <c r="J373" s="444"/>
      <c r="K373" s="445"/>
      <c r="L373" s="445"/>
      <c r="M373" s="445"/>
      <c r="N373" s="444"/>
      <c r="O373" s="444"/>
      <c r="P373" s="489"/>
      <c r="Q373" s="252"/>
      <c r="R373" s="252"/>
      <c r="S373" s="272"/>
      <c r="T373" s="272"/>
      <c r="U373" s="272"/>
      <c r="V373" s="272"/>
      <c r="W373" s="272"/>
      <c r="X373" s="272"/>
      <c r="Y373" s="276"/>
      <c r="Z373" s="272"/>
      <c r="AA373" s="272"/>
      <c r="AB373" s="272"/>
      <c r="AC373" s="272"/>
      <c r="AD373" s="276"/>
    </row>
    <row r="374" spans="1:30">
      <c r="A374" s="439"/>
      <c r="B374" s="457"/>
      <c r="C374" s="444"/>
      <c r="D374" s="445"/>
      <c r="E374" s="445"/>
      <c r="F374" s="445"/>
      <c r="G374" s="445"/>
      <c r="H374" s="445"/>
      <c r="I374" s="444"/>
      <c r="J374" s="444"/>
      <c r="K374" s="445"/>
      <c r="L374" s="445"/>
      <c r="M374" s="445"/>
      <c r="N374" s="444"/>
      <c r="O374" s="444"/>
      <c r="P374" s="489"/>
      <c r="Q374" s="252"/>
      <c r="R374" s="252"/>
      <c r="S374" s="113"/>
      <c r="T374" s="113"/>
      <c r="Y374" s="275"/>
      <c r="AD374" s="275"/>
    </row>
    <row r="375" spans="1:30">
      <c r="A375" s="439"/>
      <c r="B375" s="457"/>
      <c r="C375" s="444"/>
      <c r="D375" s="445"/>
      <c r="E375" s="445"/>
      <c r="F375" s="445"/>
      <c r="G375" s="445"/>
      <c r="H375" s="445"/>
      <c r="I375" s="444"/>
      <c r="J375" s="444"/>
      <c r="K375" s="445"/>
      <c r="L375" s="445"/>
      <c r="M375" s="445"/>
      <c r="N375" s="444"/>
      <c r="O375" s="444"/>
      <c r="P375" s="489"/>
      <c r="Q375" s="252"/>
      <c r="R375" s="252"/>
      <c r="S375" s="272"/>
      <c r="T375" s="272"/>
      <c r="U375" s="272"/>
      <c r="V375" s="272"/>
      <c r="W375" s="272"/>
      <c r="X375" s="272"/>
      <c r="Y375" s="276"/>
      <c r="Z375" s="272"/>
      <c r="AA375" s="272"/>
      <c r="AB375" s="272"/>
      <c r="AC375" s="272"/>
      <c r="AD375" s="276"/>
    </row>
    <row r="376" spans="1:30">
      <c r="A376" s="439"/>
      <c r="B376" s="457"/>
      <c r="C376" s="444"/>
      <c r="D376" s="445"/>
      <c r="E376" s="445"/>
      <c r="F376" s="445"/>
      <c r="G376" s="445"/>
      <c r="H376" s="445"/>
      <c r="I376" s="444"/>
      <c r="J376" s="444"/>
      <c r="K376" s="445"/>
      <c r="L376" s="445"/>
      <c r="M376" s="445"/>
      <c r="N376" s="444"/>
      <c r="O376" s="444"/>
      <c r="P376" s="489"/>
      <c r="Q376" s="252"/>
      <c r="R376" s="252"/>
      <c r="S376" s="113"/>
      <c r="T376" s="113"/>
      <c r="Y376" s="275"/>
      <c r="AD376" s="275"/>
    </row>
    <row r="377" spans="1:30">
      <c r="A377" s="439"/>
      <c r="B377" s="457"/>
      <c r="C377" s="444"/>
      <c r="D377" s="445"/>
      <c r="E377" s="445"/>
      <c r="F377" s="445"/>
      <c r="G377" s="445"/>
      <c r="H377" s="445"/>
      <c r="I377" s="444"/>
      <c r="J377" s="444"/>
      <c r="K377" s="445"/>
      <c r="L377" s="445"/>
      <c r="M377" s="445"/>
      <c r="N377" s="444"/>
      <c r="O377" s="444"/>
      <c r="P377" s="489"/>
      <c r="Q377" s="252"/>
      <c r="R377" s="252"/>
      <c r="S377" s="272"/>
      <c r="T377" s="272"/>
      <c r="U377" s="272"/>
      <c r="V377" s="272"/>
      <c r="W377" s="272"/>
      <c r="X377" s="272"/>
      <c r="Y377" s="276"/>
      <c r="Z377" s="272"/>
      <c r="AA377" s="272"/>
      <c r="AB377" s="272"/>
      <c r="AC377" s="272"/>
      <c r="AD377" s="276"/>
    </row>
    <row r="378" spans="1:30">
      <c r="A378" s="439"/>
      <c r="B378" s="457"/>
      <c r="C378" s="444"/>
      <c r="D378" s="445"/>
      <c r="E378" s="445"/>
      <c r="F378" s="445"/>
      <c r="G378" s="445"/>
      <c r="H378" s="445"/>
      <c r="I378" s="444"/>
      <c r="J378" s="444"/>
      <c r="K378" s="445"/>
      <c r="L378" s="445"/>
      <c r="M378" s="445"/>
      <c r="N378" s="444"/>
      <c r="O378" s="444"/>
      <c r="P378" s="489"/>
      <c r="Q378" s="252"/>
      <c r="R378" s="252"/>
      <c r="S378" s="113"/>
      <c r="T378" s="113"/>
      <c r="Y378" s="275"/>
      <c r="AD378" s="275"/>
    </row>
    <row r="379" spans="1:30">
      <c r="A379" s="439"/>
      <c r="B379" s="457"/>
      <c r="C379" s="444"/>
      <c r="D379" s="445"/>
      <c r="E379" s="445"/>
      <c r="F379" s="445"/>
      <c r="G379" s="445"/>
      <c r="H379" s="445"/>
      <c r="I379" s="444"/>
      <c r="J379" s="444"/>
      <c r="K379" s="445"/>
      <c r="L379" s="445"/>
      <c r="M379" s="445"/>
      <c r="N379" s="444"/>
      <c r="O379" s="444"/>
      <c r="P379" s="489"/>
      <c r="Q379" s="252"/>
      <c r="R379" s="252"/>
      <c r="S379" s="272"/>
      <c r="T379" s="272"/>
      <c r="U379" s="272"/>
      <c r="V379" s="272"/>
      <c r="W379" s="272"/>
      <c r="X379" s="272"/>
      <c r="Y379" s="276"/>
      <c r="Z379" s="272"/>
      <c r="AA379" s="272"/>
      <c r="AB379" s="272"/>
      <c r="AC379" s="272"/>
      <c r="AD379" s="276"/>
    </row>
    <row r="380" spans="1:30">
      <c r="A380" s="439"/>
      <c r="B380" s="457"/>
      <c r="C380" s="444"/>
      <c r="D380" s="445"/>
      <c r="E380" s="445"/>
      <c r="F380" s="445"/>
      <c r="G380" s="445"/>
      <c r="H380" s="445"/>
      <c r="I380" s="444"/>
      <c r="J380" s="444"/>
      <c r="K380" s="445"/>
      <c r="L380" s="445"/>
      <c r="M380" s="445"/>
      <c r="N380" s="444"/>
      <c r="O380" s="444"/>
      <c r="P380" s="489"/>
      <c r="Q380" s="252"/>
      <c r="R380" s="252"/>
      <c r="S380" s="113"/>
      <c r="T380" s="113"/>
      <c r="Y380" s="275"/>
      <c r="AD380" s="275"/>
    </row>
    <row r="381" spans="1:30">
      <c r="A381" s="439"/>
      <c r="B381" s="457"/>
      <c r="C381" s="444"/>
      <c r="D381" s="445"/>
      <c r="E381" s="445"/>
      <c r="F381" s="445"/>
      <c r="G381" s="445"/>
      <c r="H381" s="445"/>
      <c r="I381" s="444"/>
      <c r="J381" s="444"/>
      <c r="K381" s="445"/>
      <c r="L381" s="445"/>
      <c r="M381" s="445"/>
      <c r="N381" s="444"/>
      <c r="O381" s="444"/>
      <c r="P381" s="489"/>
      <c r="Q381" s="252"/>
      <c r="R381" s="252"/>
      <c r="S381" s="272"/>
      <c r="T381" s="272"/>
      <c r="U381" s="272"/>
      <c r="V381" s="272"/>
      <c r="W381" s="272"/>
      <c r="X381" s="272"/>
      <c r="Y381" s="276"/>
      <c r="Z381" s="272"/>
      <c r="AA381" s="272"/>
      <c r="AB381" s="272"/>
      <c r="AC381" s="272"/>
      <c r="AD381" s="276"/>
    </row>
    <row r="382" spans="1:30">
      <c r="A382" s="439"/>
      <c r="B382" s="457"/>
      <c r="C382" s="444"/>
      <c r="D382" s="445"/>
      <c r="E382" s="445"/>
      <c r="F382" s="445"/>
      <c r="G382" s="445"/>
      <c r="H382" s="445"/>
      <c r="I382" s="444"/>
      <c r="J382" s="444"/>
      <c r="K382" s="445"/>
      <c r="L382" s="445"/>
      <c r="M382" s="445"/>
      <c r="N382" s="444"/>
      <c r="O382" s="444"/>
      <c r="P382" s="489"/>
      <c r="Q382" s="252"/>
      <c r="R382" s="252"/>
      <c r="S382" s="113"/>
      <c r="T382" s="113"/>
      <c r="Y382" s="275"/>
      <c r="AD382" s="275"/>
    </row>
    <row r="383" spans="1:30">
      <c r="A383" s="439"/>
      <c r="B383" s="457"/>
      <c r="C383" s="444"/>
      <c r="D383" s="445"/>
      <c r="E383" s="445"/>
      <c r="F383" s="445"/>
      <c r="G383" s="445"/>
      <c r="H383" s="445"/>
      <c r="I383" s="444"/>
      <c r="J383" s="444"/>
      <c r="K383" s="445"/>
      <c r="L383" s="445"/>
      <c r="M383" s="445"/>
      <c r="N383" s="444"/>
      <c r="O383" s="444"/>
      <c r="P383" s="489"/>
      <c r="Q383" s="252"/>
      <c r="R383" s="252"/>
      <c r="S383" s="272"/>
      <c r="T383" s="272"/>
      <c r="U383" s="272"/>
      <c r="V383" s="272"/>
      <c r="W383" s="272"/>
      <c r="X383" s="272"/>
      <c r="Y383" s="276"/>
      <c r="Z383" s="272"/>
      <c r="AA383" s="272"/>
      <c r="AB383" s="272"/>
      <c r="AC383" s="272"/>
      <c r="AD383" s="276"/>
    </row>
    <row r="384" spans="1:30">
      <c r="A384" s="439"/>
      <c r="B384" s="457"/>
      <c r="C384" s="444"/>
      <c r="D384" s="445"/>
      <c r="E384" s="445"/>
      <c r="F384" s="445"/>
      <c r="G384" s="445"/>
      <c r="H384" s="445"/>
      <c r="I384" s="444"/>
      <c r="J384" s="444"/>
      <c r="K384" s="445"/>
      <c r="L384" s="445"/>
      <c r="M384" s="445"/>
      <c r="N384" s="444"/>
      <c r="O384" s="444"/>
      <c r="P384" s="489"/>
      <c r="Q384" s="252"/>
      <c r="R384" s="252"/>
      <c r="S384" s="113"/>
      <c r="T384" s="113"/>
      <c r="Y384" s="275"/>
      <c r="AD384" s="275"/>
    </row>
    <row r="385" spans="1:30">
      <c r="A385" s="439"/>
      <c r="B385" s="457"/>
      <c r="C385" s="444"/>
      <c r="D385" s="445"/>
      <c r="E385" s="445"/>
      <c r="F385" s="445"/>
      <c r="G385" s="445"/>
      <c r="H385" s="445"/>
      <c r="I385" s="444"/>
      <c r="J385" s="444"/>
      <c r="K385" s="445"/>
      <c r="L385" s="445"/>
      <c r="M385" s="445"/>
      <c r="N385" s="444"/>
      <c r="O385" s="444"/>
      <c r="P385" s="489"/>
      <c r="Q385" s="252"/>
      <c r="R385" s="252"/>
      <c r="S385" s="272"/>
      <c r="T385" s="272"/>
      <c r="U385" s="272"/>
      <c r="V385" s="272"/>
      <c r="W385" s="272"/>
      <c r="X385" s="272"/>
      <c r="Y385" s="276"/>
      <c r="Z385" s="272"/>
      <c r="AA385" s="272"/>
      <c r="AB385" s="272"/>
      <c r="AC385" s="272"/>
      <c r="AD385" s="276"/>
    </row>
    <row r="386" spans="1:30">
      <c r="A386" s="439"/>
      <c r="B386" s="457"/>
      <c r="C386" s="444"/>
      <c r="D386" s="445"/>
      <c r="E386" s="445"/>
      <c r="F386" s="445"/>
      <c r="G386" s="445"/>
      <c r="H386" s="445"/>
      <c r="I386" s="444"/>
      <c r="J386" s="444"/>
      <c r="K386" s="445"/>
      <c r="L386" s="445"/>
      <c r="M386" s="445"/>
      <c r="N386" s="444"/>
      <c r="O386" s="444"/>
      <c r="P386" s="489"/>
      <c r="Q386" s="252"/>
      <c r="R386" s="252"/>
      <c r="S386" s="113"/>
      <c r="T386" s="113"/>
      <c r="Y386" s="275"/>
      <c r="AD386" s="275"/>
    </row>
    <row r="387" spans="1:30">
      <c r="A387" s="439"/>
      <c r="B387" s="457"/>
      <c r="C387" s="444"/>
      <c r="D387" s="445"/>
      <c r="E387" s="445"/>
      <c r="F387" s="445"/>
      <c r="G387" s="445"/>
      <c r="H387" s="445"/>
      <c r="I387" s="444"/>
      <c r="J387" s="444"/>
      <c r="K387" s="445"/>
      <c r="L387" s="445"/>
      <c r="M387" s="445"/>
      <c r="N387" s="444"/>
      <c r="O387" s="444"/>
      <c r="P387" s="489"/>
      <c r="Q387" s="252"/>
      <c r="R387" s="252"/>
      <c r="S387" s="272"/>
      <c r="T387" s="272"/>
      <c r="U387" s="272"/>
      <c r="V387" s="272"/>
      <c r="W387" s="272"/>
      <c r="X387" s="272"/>
      <c r="Y387" s="276"/>
      <c r="Z387" s="272"/>
      <c r="AA387" s="272"/>
      <c r="AB387" s="272"/>
      <c r="AC387" s="272"/>
      <c r="AD387" s="276"/>
    </row>
    <row r="388" spans="1:30">
      <c r="A388" s="439"/>
      <c r="B388" s="457"/>
      <c r="C388" s="444"/>
      <c r="D388" s="445"/>
      <c r="E388" s="445"/>
      <c r="F388" s="445"/>
      <c r="G388" s="445"/>
      <c r="H388" s="445"/>
      <c r="I388" s="444"/>
      <c r="J388" s="444"/>
      <c r="K388" s="445"/>
      <c r="L388" s="445"/>
      <c r="M388" s="445"/>
      <c r="N388" s="444"/>
      <c r="O388" s="444"/>
      <c r="P388" s="489"/>
      <c r="Q388" s="252"/>
      <c r="R388" s="252"/>
      <c r="S388" s="113"/>
      <c r="T388" s="113"/>
      <c r="Y388" s="275"/>
      <c r="AD388" s="275"/>
    </row>
    <row r="389" spans="1:30" ht="13.5" thickBot="1">
      <c r="A389" s="439"/>
      <c r="B389" s="457"/>
      <c r="C389" s="444"/>
      <c r="D389" s="445"/>
      <c r="E389" s="445"/>
      <c r="F389" s="445"/>
      <c r="G389" s="445"/>
      <c r="H389" s="445"/>
      <c r="I389" s="444"/>
      <c r="J389" s="444"/>
      <c r="K389" s="445"/>
      <c r="L389" s="445"/>
      <c r="M389" s="445"/>
      <c r="N389" s="444"/>
      <c r="O389" s="444"/>
      <c r="P389" s="489"/>
      <c r="Q389" s="252"/>
      <c r="R389" s="252"/>
      <c r="S389" s="273"/>
      <c r="T389" s="273"/>
      <c r="U389" s="273"/>
      <c r="V389" s="273"/>
      <c r="W389" s="273"/>
      <c r="X389" s="273"/>
      <c r="Y389" s="277"/>
      <c r="Z389" s="273"/>
      <c r="AA389" s="273"/>
      <c r="AB389" s="273"/>
      <c r="AC389" s="273"/>
      <c r="AD389" s="277"/>
    </row>
    <row r="390" spans="1:30">
      <c r="A390" s="432"/>
      <c r="B390" s="431"/>
      <c r="C390" s="428"/>
      <c r="D390" s="429"/>
      <c r="E390" s="429"/>
      <c r="F390" s="429"/>
      <c r="G390" s="429"/>
      <c r="H390" s="429"/>
      <c r="I390" s="428"/>
      <c r="J390" s="428"/>
      <c r="K390" s="429"/>
      <c r="L390" s="429"/>
      <c r="M390" s="429"/>
      <c r="N390" s="428"/>
      <c r="O390" s="428"/>
      <c r="P390" s="430"/>
      <c r="Q390" s="252"/>
      <c r="R390" s="252"/>
      <c r="S390" s="271"/>
      <c r="T390" s="113"/>
      <c r="Y390" s="275"/>
      <c r="AD390" s="275"/>
    </row>
    <row r="391" spans="1:30">
      <c r="A391" s="439"/>
      <c r="B391" s="457"/>
      <c r="C391" s="444"/>
      <c r="D391" s="445"/>
      <c r="E391" s="445"/>
      <c r="F391" s="445"/>
      <c r="G391" s="445"/>
      <c r="H391" s="445"/>
      <c r="I391" s="444"/>
      <c r="J391" s="444"/>
      <c r="K391" s="445"/>
      <c r="L391" s="445"/>
      <c r="M391" s="445"/>
      <c r="N391" s="444"/>
      <c r="O391" s="444"/>
      <c r="P391" s="489"/>
      <c r="Q391" s="252"/>
      <c r="R391" s="252"/>
      <c r="S391" s="272"/>
      <c r="T391" s="272"/>
      <c r="U391" s="272"/>
      <c r="V391" s="272"/>
      <c r="W391" s="272"/>
      <c r="X391" s="272"/>
      <c r="Y391" s="276"/>
      <c r="Z391" s="272"/>
      <c r="AA391" s="272"/>
      <c r="AB391" s="272"/>
      <c r="AC391" s="272"/>
      <c r="AD391" s="276"/>
    </row>
    <row r="392" spans="1:30">
      <c r="A392" s="439"/>
      <c r="B392" s="457"/>
      <c r="C392" s="444"/>
      <c r="D392" s="445"/>
      <c r="E392" s="445"/>
      <c r="F392" s="445"/>
      <c r="G392" s="445"/>
      <c r="H392" s="445"/>
      <c r="I392" s="444"/>
      <c r="J392" s="444"/>
      <c r="K392" s="445"/>
      <c r="L392" s="445"/>
      <c r="M392" s="445"/>
      <c r="N392" s="444"/>
      <c r="O392" s="444"/>
      <c r="P392" s="489"/>
      <c r="Q392" s="252"/>
      <c r="R392" s="252"/>
      <c r="S392" s="113"/>
      <c r="T392" s="113"/>
      <c r="Y392" s="275"/>
      <c r="AD392" s="275"/>
    </row>
    <row r="393" spans="1:30">
      <c r="A393" s="439"/>
      <c r="B393" s="457"/>
      <c r="C393" s="444"/>
      <c r="D393" s="445"/>
      <c r="E393" s="445"/>
      <c r="F393" s="445"/>
      <c r="G393" s="445"/>
      <c r="H393" s="445"/>
      <c r="I393" s="444"/>
      <c r="J393" s="444"/>
      <c r="K393" s="445"/>
      <c r="L393" s="445"/>
      <c r="M393" s="445"/>
      <c r="N393" s="444"/>
      <c r="O393" s="444"/>
      <c r="P393" s="489"/>
      <c r="Q393" s="252"/>
      <c r="R393" s="252"/>
      <c r="S393" s="272"/>
      <c r="T393" s="272"/>
      <c r="U393" s="272"/>
      <c r="V393" s="272"/>
      <c r="W393" s="272"/>
      <c r="X393" s="272"/>
      <c r="Y393" s="276"/>
      <c r="Z393" s="272"/>
      <c r="AA393" s="272"/>
      <c r="AB393" s="272"/>
      <c r="AC393" s="272"/>
      <c r="AD393" s="276"/>
    </row>
    <row r="394" spans="1:30">
      <c r="A394" s="439"/>
      <c r="B394" s="457"/>
      <c r="C394" s="444"/>
      <c r="D394" s="445"/>
      <c r="E394" s="445"/>
      <c r="F394" s="445"/>
      <c r="G394" s="445"/>
      <c r="H394" s="445"/>
      <c r="I394" s="444"/>
      <c r="J394" s="444"/>
      <c r="K394" s="445"/>
      <c r="L394" s="445"/>
      <c r="M394" s="445"/>
      <c r="N394" s="444"/>
      <c r="O394" s="444"/>
      <c r="P394" s="489"/>
      <c r="Q394" s="252"/>
      <c r="R394" s="252"/>
      <c r="S394" s="113"/>
      <c r="T394" s="113"/>
      <c r="Y394" s="275"/>
      <c r="AD394" s="275"/>
    </row>
    <row r="395" spans="1:30">
      <c r="A395" s="439"/>
      <c r="B395" s="457"/>
      <c r="C395" s="444"/>
      <c r="D395" s="445"/>
      <c r="E395" s="445"/>
      <c r="F395" s="445"/>
      <c r="G395" s="445"/>
      <c r="H395" s="445"/>
      <c r="I395" s="444"/>
      <c r="J395" s="444"/>
      <c r="K395" s="445"/>
      <c r="L395" s="445"/>
      <c r="M395" s="445"/>
      <c r="N395" s="444"/>
      <c r="O395" s="444"/>
      <c r="P395" s="489"/>
      <c r="Q395" s="252"/>
      <c r="R395" s="252"/>
      <c r="S395" s="272"/>
      <c r="T395" s="272"/>
      <c r="U395" s="272"/>
      <c r="V395" s="272"/>
      <c r="W395" s="272"/>
      <c r="X395" s="272"/>
      <c r="Y395" s="276"/>
      <c r="Z395" s="272"/>
      <c r="AA395" s="272"/>
      <c r="AB395" s="272"/>
      <c r="AC395" s="272"/>
      <c r="AD395" s="276"/>
    </row>
    <row r="396" spans="1:30">
      <c r="A396" s="439"/>
      <c r="B396" s="457"/>
      <c r="C396" s="444"/>
      <c r="D396" s="445"/>
      <c r="E396" s="445"/>
      <c r="F396" s="445"/>
      <c r="G396" s="445"/>
      <c r="H396" s="445"/>
      <c r="I396" s="444"/>
      <c r="J396" s="444"/>
      <c r="K396" s="445"/>
      <c r="L396" s="445"/>
      <c r="M396" s="445"/>
      <c r="N396" s="444"/>
      <c r="O396" s="444"/>
      <c r="P396" s="489"/>
      <c r="Q396" s="252"/>
      <c r="R396" s="252"/>
      <c r="S396" s="113"/>
      <c r="T396" s="113"/>
      <c r="Y396" s="275"/>
      <c r="AD396" s="275"/>
    </row>
    <row r="397" spans="1:30">
      <c r="A397" s="439"/>
      <c r="B397" s="457"/>
      <c r="C397" s="444"/>
      <c r="D397" s="445"/>
      <c r="E397" s="445"/>
      <c r="F397" s="445"/>
      <c r="G397" s="445"/>
      <c r="H397" s="445"/>
      <c r="I397" s="444"/>
      <c r="J397" s="444"/>
      <c r="K397" s="445"/>
      <c r="L397" s="445"/>
      <c r="M397" s="445"/>
      <c r="N397" s="444"/>
      <c r="O397" s="444"/>
      <c r="P397" s="489"/>
      <c r="Q397" s="252"/>
      <c r="R397" s="252"/>
      <c r="S397" s="272"/>
      <c r="T397" s="272"/>
      <c r="U397" s="272"/>
      <c r="V397" s="272"/>
      <c r="W397" s="272"/>
      <c r="X397" s="272"/>
      <c r="Y397" s="276"/>
      <c r="Z397" s="272"/>
      <c r="AA397" s="272"/>
      <c r="AB397" s="272"/>
      <c r="AC397" s="272"/>
      <c r="AD397" s="276"/>
    </row>
    <row r="398" spans="1:30">
      <c r="A398" s="439"/>
      <c r="B398" s="457"/>
      <c r="C398" s="444"/>
      <c r="D398" s="445"/>
      <c r="E398" s="445"/>
      <c r="F398" s="445"/>
      <c r="G398" s="445"/>
      <c r="H398" s="445"/>
      <c r="I398" s="444"/>
      <c r="J398" s="444"/>
      <c r="K398" s="445"/>
      <c r="L398" s="445"/>
      <c r="M398" s="445"/>
      <c r="N398" s="444"/>
      <c r="O398" s="444"/>
      <c r="P398" s="489"/>
      <c r="Q398" s="252"/>
      <c r="R398" s="252"/>
      <c r="S398" s="113"/>
      <c r="T398" s="113"/>
      <c r="Y398" s="275"/>
      <c r="AD398" s="275"/>
    </row>
    <row r="399" spans="1:30">
      <c r="A399" s="439"/>
      <c r="B399" s="457"/>
      <c r="C399" s="444"/>
      <c r="D399" s="445"/>
      <c r="E399" s="445"/>
      <c r="F399" s="445"/>
      <c r="G399" s="445"/>
      <c r="H399" s="445"/>
      <c r="I399" s="444"/>
      <c r="J399" s="444"/>
      <c r="K399" s="445"/>
      <c r="L399" s="445"/>
      <c r="M399" s="445"/>
      <c r="N399" s="444"/>
      <c r="O399" s="444"/>
      <c r="P399" s="489"/>
      <c r="Q399" s="252"/>
      <c r="R399" s="252"/>
      <c r="S399" s="272"/>
      <c r="T399" s="272"/>
      <c r="U399" s="272"/>
      <c r="V399" s="272"/>
      <c r="W399" s="272"/>
      <c r="X399" s="272"/>
      <c r="Y399" s="276"/>
      <c r="Z399" s="272"/>
      <c r="AA399" s="272"/>
      <c r="AB399" s="272"/>
      <c r="AC399" s="272"/>
      <c r="AD399" s="276"/>
    </row>
    <row r="400" spans="1:30">
      <c r="A400" s="439"/>
      <c r="B400" s="457"/>
      <c r="C400" s="444"/>
      <c r="D400" s="445"/>
      <c r="E400" s="445"/>
      <c r="F400" s="445"/>
      <c r="G400" s="445"/>
      <c r="H400" s="445"/>
      <c r="I400" s="444"/>
      <c r="J400" s="444"/>
      <c r="K400" s="445"/>
      <c r="L400" s="445"/>
      <c r="M400" s="445"/>
      <c r="N400" s="444"/>
      <c r="O400" s="444"/>
      <c r="P400" s="489"/>
      <c r="Q400" s="252"/>
      <c r="R400" s="252"/>
      <c r="S400" s="113"/>
      <c r="T400" s="113"/>
      <c r="Y400" s="275"/>
      <c r="AD400" s="275"/>
    </row>
    <row r="401" spans="1:30">
      <c r="A401" s="439"/>
      <c r="B401" s="457"/>
      <c r="C401" s="444"/>
      <c r="D401" s="445"/>
      <c r="E401" s="445"/>
      <c r="F401" s="445"/>
      <c r="G401" s="445"/>
      <c r="H401" s="445"/>
      <c r="I401" s="444"/>
      <c r="J401" s="444"/>
      <c r="K401" s="445"/>
      <c r="L401" s="445"/>
      <c r="M401" s="445"/>
      <c r="N401" s="444"/>
      <c r="O401" s="444"/>
      <c r="P401" s="489"/>
      <c r="Q401" s="252"/>
      <c r="R401" s="252"/>
      <c r="S401" s="272"/>
      <c r="T401" s="272"/>
      <c r="U401" s="272"/>
      <c r="V401" s="272"/>
      <c r="W401" s="272"/>
      <c r="X401" s="272"/>
      <c r="Y401" s="276"/>
      <c r="Z401" s="272"/>
      <c r="AA401" s="272"/>
      <c r="AB401" s="272"/>
      <c r="AC401" s="272"/>
      <c r="AD401" s="276"/>
    </row>
    <row r="402" spans="1:30">
      <c r="A402" s="439"/>
      <c r="B402" s="457"/>
      <c r="C402" s="444"/>
      <c r="D402" s="445"/>
      <c r="E402" s="445"/>
      <c r="F402" s="445"/>
      <c r="G402" s="445"/>
      <c r="H402" s="445"/>
      <c r="I402" s="444"/>
      <c r="J402" s="444"/>
      <c r="K402" s="445"/>
      <c r="L402" s="445"/>
      <c r="M402" s="445"/>
      <c r="N402" s="444"/>
      <c r="O402" s="444"/>
      <c r="P402" s="489"/>
      <c r="Q402" s="252"/>
      <c r="R402" s="252"/>
      <c r="S402" s="113"/>
      <c r="T402" s="113"/>
      <c r="Y402" s="275"/>
      <c r="AD402" s="275"/>
    </row>
    <row r="403" spans="1:30">
      <c r="A403" s="439"/>
      <c r="B403" s="457"/>
      <c r="C403" s="444"/>
      <c r="D403" s="445"/>
      <c r="E403" s="445"/>
      <c r="F403" s="445"/>
      <c r="G403" s="445"/>
      <c r="H403" s="445"/>
      <c r="I403" s="444"/>
      <c r="J403" s="444"/>
      <c r="K403" s="445"/>
      <c r="L403" s="445"/>
      <c r="M403" s="445"/>
      <c r="N403" s="444"/>
      <c r="O403" s="444"/>
      <c r="P403" s="489"/>
      <c r="Q403" s="252"/>
      <c r="R403" s="252"/>
      <c r="S403" s="272"/>
      <c r="T403" s="272"/>
      <c r="U403" s="272"/>
      <c r="V403" s="272"/>
      <c r="W403" s="272"/>
      <c r="X403" s="272"/>
      <c r="Y403" s="276"/>
      <c r="Z403" s="272"/>
      <c r="AA403" s="272"/>
      <c r="AB403" s="272"/>
      <c r="AC403" s="272"/>
      <c r="AD403" s="276"/>
    </row>
    <row r="404" spans="1:30">
      <c r="A404" s="439"/>
      <c r="B404" s="457"/>
      <c r="C404" s="444"/>
      <c r="D404" s="445"/>
      <c r="E404" s="445"/>
      <c r="F404" s="445"/>
      <c r="G404" s="445"/>
      <c r="H404" s="445"/>
      <c r="I404" s="444"/>
      <c r="J404" s="444"/>
      <c r="K404" s="445"/>
      <c r="L404" s="445"/>
      <c r="M404" s="445"/>
      <c r="N404" s="444"/>
      <c r="O404" s="444"/>
      <c r="P404" s="489"/>
      <c r="Q404" s="252"/>
      <c r="R404" s="252"/>
      <c r="S404" s="113"/>
      <c r="T404" s="113"/>
      <c r="Y404" s="275"/>
      <c r="AD404" s="275"/>
    </row>
    <row r="405" spans="1:30">
      <c r="A405" s="439"/>
      <c r="B405" s="457"/>
      <c r="C405" s="444"/>
      <c r="D405" s="445"/>
      <c r="E405" s="445"/>
      <c r="F405" s="445"/>
      <c r="G405" s="445"/>
      <c r="H405" s="445"/>
      <c r="I405" s="444"/>
      <c r="J405" s="444"/>
      <c r="K405" s="445"/>
      <c r="L405" s="445"/>
      <c r="M405" s="445"/>
      <c r="N405" s="444"/>
      <c r="O405" s="444"/>
      <c r="P405" s="489"/>
      <c r="Q405" s="252"/>
      <c r="R405" s="252"/>
      <c r="S405" s="272"/>
      <c r="T405" s="272"/>
      <c r="U405" s="272"/>
      <c r="V405" s="272"/>
      <c r="W405" s="272"/>
      <c r="X405" s="272"/>
      <c r="Y405" s="276"/>
      <c r="Z405" s="272"/>
      <c r="AA405" s="272"/>
      <c r="AB405" s="272"/>
      <c r="AC405" s="272"/>
      <c r="AD405" s="276"/>
    </row>
    <row r="406" spans="1:30">
      <c r="A406" s="439"/>
      <c r="B406" s="457"/>
      <c r="C406" s="444"/>
      <c r="D406" s="445"/>
      <c r="E406" s="445"/>
      <c r="F406" s="445"/>
      <c r="G406" s="445"/>
      <c r="H406" s="445"/>
      <c r="I406" s="444"/>
      <c r="J406" s="444"/>
      <c r="K406" s="445"/>
      <c r="L406" s="445"/>
      <c r="M406" s="445"/>
      <c r="N406" s="444"/>
      <c r="O406" s="444"/>
      <c r="P406" s="489"/>
      <c r="Q406" s="252"/>
      <c r="R406" s="252"/>
      <c r="S406" s="113"/>
      <c r="T406" s="113"/>
      <c r="Y406" s="275"/>
      <c r="AD406" s="275"/>
    </row>
    <row r="407" spans="1:30">
      <c r="A407" s="439"/>
      <c r="B407" s="457"/>
      <c r="C407" s="444"/>
      <c r="D407" s="445"/>
      <c r="E407" s="445"/>
      <c r="F407" s="445"/>
      <c r="G407" s="445"/>
      <c r="H407" s="445"/>
      <c r="I407" s="444"/>
      <c r="J407" s="444"/>
      <c r="K407" s="445"/>
      <c r="L407" s="445"/>
      <c r="M407" s="445"/>
      <c r="N407" s="444"/>
      <c r="O407" s="444"/>
      <c r="P407" s="489"/>
      <c r="Q407" s="252"/>
      <c r="R407" s="252"/>
      <c r="S407" s="272"/>
      <c r="T407" s="272"/>
      <c r="U407" s="272"/>
      <c r="V407" s="272"/>
      <c r="W407" s="272"/>
      <c r="X407" s="272"/>
      <c r="Y407" s="276"/>
      <c r="Z407" s="272"/>
      <c r="AA407" s="272"/>
      <c r="AB407" s="272"/>
      <c r="AC407" s="272"/>
      <c r="AD407" s="276"/>
    </row>
    <row r="408" spans="1:30">
      <c r="A408" s="439"/>
      <c r="B408" s="457"/>
      <c r="C408" s="444"/>
      <c r="D408" s="445"/>
      <c r="E408" s="445"/>
      <c r="F408" s="445"/>
      <c r="G408" s="445"/>
      <c r="H408" s="445"/>
      <c r="I408" s="444"/>
      <c r="J408" s="444"/>
      <c r="K408" s="445"/>
      <c r="L408" s="445"/>
      <c r="M408" s="445"/>
      <c r="N408" s="444"/>
      <c r="O408" s="444"/>
      <c r="P408" s="489"/>
      <c r="Q408" s="252"/>
      <c r="R408" s="252"/>
      <c r="S408" s="113"/>
      <c r="T408" s="113"/>
      <c r="Y408" s="275"/>
      <c r="AD408" s="275"/>
    </row>
    <row r="409" spans="1:30">
      <c r="A409" s="439"/>
      <c r="B409" s="457"/>
      <c r="C409" s="444"/>
      <c r="D409" s="445"/>
      <c r="E409" s="445"/>
      <c r="F409" s="445"/>
      <c r="G409" s="445"/>
      <c r="H409" s="445"/>
      <c r="I409" s="444"/>
      <c r="J409" s="444"/>
      <c r="K409" s="445"/>
      <c r="L409" s="445"/>
      <c r="M409" s="445"/>
      <c r="N409" s="444"/>
      <c r="O409" s="444"/>
      <c r="P409" s="489"/>
      <c r="Q409" s="252"/>
      <c r="R409" s="252"/>
      <c r="S409" s="272"/>
      <c r="T409" s="272"/>
      <c r="U409" s="272"/>
      <c r="V409" s="272"/>
      <c r="W409" s="272"/>
      <c r="X409" s="272"/>
      <c r="Y409" s="276"/>
      <c r="Z409" s="272"/>
      <c r="AA409" s="272"/>
      <c r="AB409" s="272"/>
      <c r="AC409" s="272"/>
      <c r="AD409" s="276"/>
    </row>
    <row r="410" spans="1:30">
      <c r="A410" s="439"/>
      <c r="B410" s="457"/>
      <c r="C410" s="444"/>
      <c r="D410" s="445"/>
      <c r="E410" s="445"/>
      <c r="F410" s="445"/>
      <c r="G410" s="445"/>
      <c r="H410" s="445"/>
      <c r="I410" s="444"/>
      <c r="J410" s="444"/>
      <c r="K410" s="445"/>
      <c r="L410" s="445"/>
      <c r="M410" s="445"/>
      <c r="N410" s="444"/>
      <c r="O410" s="444"/>
      <c r="P410" s="489"/>
      <c r="Q410" s="252"/>
      <c r="R410" s="252"/>
      <c r="S410" s="113"/>
      <c r="T410" s="113"/>
      <c r="Y410" s="275"/>
      <c r="AD410" s="275"/>
    </row>
    <row r="411" spans="1:30">
      <c r="A411" s="439"/>
      <c r="B411" s="457"/>
      <c r="C411" s="444"/>
      <c r="D411" s="445"/>
      <c r="E411" s="445"/>
      <c r="F411" s="445"/>
      <c r="G411" s="445"/>
      <c r="H411" s="445"/>
      <c r="I411" s="444"/>
      <c r="J411" s="444"/>
      <c r="K411" s="445"/>
      <c r="L411" s="445"/>
      <c r="M411" s="445"/>
      <c r="N411" s="444"/>
      <c r="O411" s="444"/>
      <c r="P411" s="489"/>
      <c r="Q411" s="252"/>
      <c r="R411" s="252"/>
      <c r="S411" s="272"/>
      <c r="T411" s="272"/>
      <c r="U411" s="272"/>
      <c r="V411" s="272"/>
      <c r="W411" s="272"/>
      <c r="X411" s="272"/>
      <c r="Y411" s="276"/>
      <c r="Z411" s="272"/>
      <c r="AA411" s="272"/>
      <c r="AB411" s="272"/>
      <c r="AC411" s="272"/>
      <c r="AD411" s="276"/>
    </row>
    <row r="412" spans="1:30">
      <c r="A412" s="439"/>
      <c r="B412" s="457"/>
      <c r="C412" s="444"/>
      <c r="D412" s="445"/>
      <c r="E412" s="445"/>
      <c r="F412" s="445"/>
      <c r="G412" s="445"/>
      <c r="H412" s="445"/>
      <c r="I412" s="444"/>
      <c r="J412" s="444"/>
      <c r="K412" s="445"/>
      <c r="L412" s="445"/>
      <c r="M412" s="445"/>
      <c r="N412" s="444"/>
      <c r="O412" s="444"/>
      <c r="P412" s="489"/>
      <c r="Q412" s="252"/>
      <c r="R412" s="252"/>
      <c r="S412" s="113"/>
      <c r="T412" s="113"/>
      <c r="Y412" s="275"/>
      <c r="AD412" s="275"/>
    </row>
    <row r="413" spans="1:30">
      <c r="A413" s="439"/>
      <c r="B413" s="457"/>
      <c r="C413" s="444"/>
      <c r="D413" s="445"/>
      <c r="E413" s="445"/>
      <c r="F413" s="445"/>
      <c r="G413" s="445"/>
      <c r="H413" s="445"/>
      <c r="I413" s="444"/>
      <c r="J413" s="444"/>
      <c r="K413" s="445"/>
      <c r="L413" s="445"/>
      <c r="M413" s="445"/>
      <c r="N413" s="444"/>
      <c r="O413" s="444"/>
      <c r="P413" s="489"/>
      <c r="Q413" s="252"/>
      <c r="R413" s="252"/>
      <c r="S413" s="272"/>
      <c r="T413" s="272"/>
      <c r="U413" s="272"/>
      <c r="V413" s="272"/>
      <c r="W413" s="272"/>
      <c r="X413" s="272"/>
      <c r="Y413" s="276"/>
      <c r="Z413" s="272"/>
      <c r="AA413" s="272"/>
      <c r="AB413" s="272"/>
      <c r="AC413" s="272"/>
      <c r="AD413" s="276"/>
    </row>
    <row r="414" spans="1:30">
      <c r="A414" s="439"/>
      <c r="B414" s="457"/>
      <c r="C414" s="444"/>
      <c r="D414" s="445"/>
      <c r="E414" s="445"/>
      <c r="F414" s="445"/>
      <c r="G414" s="445"/>
      <c r="H414" s="445"/>
      <c r="I414" s="444"/>
      <c r="J414" s="444"/>
      <c r="K414" s="445"/>
      <c r="L414" s="445"/>
      <c r="M414" s="445"/>
      <c r="N414" s="444"/>
      <c r="O414" s="444"/>
      <c r="P414" s="489"/>
      <c r="Q414" s="252"/>
      <c r="R414" s="252"/>
      <c r="S414" s="113"/>
      <c r="T414" s="113"/>
      <c r="Y414" s="275"/>
      <c r="AD414" s="275"/>
    </row>
    <row r="415" spans="1:30">
      <c r="A415" s="439"/>
      <c r="B415" s="457"/>
      <c r="C415" s="444"/>
      <c r="D415" s="445"/>
      <c r="E415" s="445"/>
      <c r="F415" s="445"/>
      <c r="G415" s="445"/>
      <c r="H415" s="445"/>
      <c r="I415" s="444"/>
      <c r="J415" s="444"/>
      <c r="K415" s="445"/>
      <c r="L415" s="445"/>
      <c r="M415" s="445"/>
      <c r="N415" s="444"/>
      <c r="O415" s="444"/>
      <c r="P415" s="489"/>
      <c r="Q415" s="252"/>
      <c r="R415" s="252"/>
      <c r="S415" s="272"/>
      <c r="T415" s="272"/>
      <c r="U415" s="272"/>
      <c r="V415" s="272"/>
      <c r="W415" s="272"/>
      <c r="X415" s="272"/>
      <c r="Y415" s="276"/>
      <c r="Z415" s="272"/>
      <c r="AA415" s="272"/>
      <c r="AB415" s="272"/>
      <c r="AC415" s="272"/>
      <c r="AD415" s="276"/>
    </row>
    <row r="416" spans="1:30">
      <c r="A416" s="439"/>
      <c r="B416" s="457"/>
      <c r="C416" s="444"/>
      <c r="D416" s="445"/>
      <c r="E416" s="445"/>
      <c r="F416" s="445"/>
      <c r="G416" s="445"/>
      <c r="H416" s="445"/>
      <c r="I416" s="444"/>
      <c r="J416" s="444"/>
      <c r="K416" s="445"/>
      <c r="L416" s="445"/>
      <c r="M416" s="445"/>
      <c r="N416" s="444"/>
      <c r="O416" s="444"/>
      <c r="P416" s="489"/>
      <c r="Q416" s="252"/>
      <c r="R416" s="252"/>
      <c r="S416" s="113"/>
      <c r="T416" s="113"/>
      <c r="Y416" s="275"/>
      <c r="AD416" s="275"/>
    </row>
    <row r="417" spans="1:31">
      <c r="A417" s="439"/>
      <c r="B417" s="457"/>
      <c r="C417" s="444"/>
      <c r="D417" s="445"/>
      <c r="E417" s="445"/>
      <c r="F417" s="445"/>
      <c r="G417" s="445"/>
      <c r="H417" s="445"/>
      <c r="I417" s="444"/>
      <c r="J417" s="444"/>
      <c r="K417" s="445"/>
      <c r="L417" s="445"/>
      <c r="M417" s="445"/>
      <c r="N417" s="444"/>
      <c r="O417" s="444"/>
      <c r="P417" s="489"/>
      <c r="Q417" s="252"/>
      <c r="R417" s="252"/>
      <c r="S417" s="272"/>
      <c r="T417" s="272"/>
      <c r="U417" s="272"/>
      <c r="V417" s="272"/>
      <c r="W417" s="272"/>
      <c r="X417" s="272"/>
      <c r="Y417" s="276"/>
      <c r="Z417" s="272"/>
      <c r="AA417" s="272"/>
      <c r="AB417" s="272"/>
      <c r="AC417" s="272"/>
      <c r="AD417" s="276"/>
    </row>
    <row r="418" spans="1:31">
      <c r="A418" s="439"/>
      <c r="B418" s="457"/>
      <c r="C418" s="444"/>
      <c r="D418" s="445"/>
      <c r="E418" s="445"/>
      <c r="F418" s="445"/>
      <c r="G418" s="445"/>
      <c r="H418" s="445"/>
      <c r="I418" s="444"/>
      <c r="J418" s="444"/>
      <c r="K418" s="445"/>
      <c r="L418" s="445"/>
      <c r="M418" s="445"/>
      <c r="N418" s="444"/>
      <c r="O418" s="444"/>
      <c r="P418" s="489"/>
      <c r="Q418" s="252"/>
      <c r="R418" s="252"/>
      <c r="S418" s="113"/>
      <c r="T418" s="113"/>
      <c r="Y418" s="275"/>
      <c r="AD418" s="275"/>
    </row>
    <row r="419" spans="1:31">
      <c r="A419" s="439"/>
      <c r="B419" s="457"/>
      <c r="C419" s="444"/>
      <c r="D419" s="445"/>
      <c r="E419" s="445"/>
      <c r="F419" s="445"/>
      <c r="G419" s="445"/>
      <c r="H419" s="445"/>
      <c r="I419" s="444"/>
      <c r="J419" s="444"/>
      <c r="K419" s="445"/>
      <c r="L419" s="445"/>
      <c r="M419" s="445"/>
      <c r="N419" s="444"/>
      <c r="O419" s="444"/>
      <c r="P419" s="489"/>
      <c r="Q419" s="252"/>
      <c r="R419" s="252"/>
      <c r="S419" s="272"/>
      <c r="T419" s="272"/>
      <c r="U419" s="272"/>
      <c r="V419" s="272"/>
      <c r="W419" s="272"/>
      <c r="X419" s="272"/>
      <c r="Y419" s="276"/>
      <c r="Z419" s="272"/>
      <c r="AA419" s="272"/>
      <c r="AB419" s="272"/>
      <c r="AC419" s="272"/>
      <c r="AD419" s="276"/>
    </row>
    <row r="420" spans="1:31">
      <c r="A420" s="439"/>
      <c r="B420" s="457"/>
      <c r="C420" s="444"/>
      <c r="D420" s="445"/>
      <c r="E420" s="445"/>
      <c r="F420" s="445"/>
      <c r="G420" s="445"/>
      <c r="H420" s="445"/>
      <c r="I420" s="444"/>
      <c r="J420" s="444"/>
      <c r="K420" s="445"/>
      <c r="L420" s="445"/>
      <c r="M420" s="445"/>
      <c r="N420" s="444"/>
      <c r="O420" s="444"/>
      <c r="P420" s="489"/>
      <c r="Q420" s="252"/>
      <c r="R420" s="252"/>
      <c r="S420" s="113"/>
      <c r="T420" s="113"/>
      <c r="Y420" s="275"/>
      <c r="AD420" s="275"/>
    </row>
    <row r="421" spans="1:31" ht="13.5" thickBot="1">
      <c r="A421" s="439"/>
      <c r="B421" s="457"/>
      <c r="C421" s="444"/>
      <c r="D421" s="445"/>
      <c r="E421" s="445"/>
      <c r="F421" s="445"/>
      <c r="G421" s="445"/>
      <c r="H421" s="445"/>
      <c r="I421" s="444"/>
      <c r="J421" s="444"/>
      <c r="K421" s="445"/>
      <c r="L421" s="445"/>
      <c r="M421" s="445"/>
      <c r="N421" s="444"/>
      <c r="O421" s="444"/>
      <c r="P421" s="489"/>
      <c r="Q421" s="252"/>
      <c r="R421" s="252"/>
      <c r="S421" s="273"/>
      <c r="T421" s="273"/>
      <c r="U421" s="273"/>
      <c r="V421" s="273"/>
      <c r="W421" s="273"/>
      <c r="X421" s="273"/>
      <c r="Y421" s="277"/>
      <c r="Z421" s="273"/>
      <c r="AA421" s="273"/>
      <c r="AB421" s="273"/>
      <c r="AC421" s="273"/>
      <c r="AD421" s="277"/>
    </row>
    <row r="422" spans="1:31">
      <c r="A422" s="432"/>
      <c r="B422" s="431"/>
      <c r="C422" s="428"/>
      <c r="D422" s="429"/>
      <c r="E422" s="429"/>
      <c r="F422" s="429"/>
      <c r="G422" s="429"/>
      <c r="H422" s="429"/>
      <c r="I422" s="428"/>
      <c r="J422" s="428"/>
      <c r="K422" s="429"/>
      <c r="L422" s="429"/>
      <c r="M422" s="429"/>
      <c r="N422" s="428"/>
      <c r="O422" s="428"/>
      <c r="P422" s="430"/>
      <c r="Q422" s="252"/>
      <c r="R422" s="252"/>
      <c r="S422" s="271"/>
      <c r="T422" s="113"/>
      <c r="Y422" s="275"/>
      <c r="AD422" s="275"/>
    </row>
    <row r="423" spans="1:31">
      <c r="A423" s="439"/>
      <c r="B423" s="457"/>
      <c r="C423" s="444"/>
      <c r="D423" s="445"/>
      <c r="E423" s="445"/>
      <c r="F423" s="445"/>
      <c r="G423" s="445"/>
      <c r="H423" s="445"/>
      <c r="I423" s="444"/>
      <c r="J423" s="444"/>
      <c r="K423" s="445"/>
      <c r="L423" s="445"/>
      <c r="M423" s="445"/>
      <c r="N423" s="444"/>
      <c r="O423" s="444"/>
      <c r="P423" s="489"/>
      <c r="Q423" s="252"/>
      <c r="R423" s="252"/>
      <c r="S423" s="272"/>
      <c r="T423" s="272"/>
      <c r="U423" s="272"/>
      <c r="V423" s="272"/>
      <c r="W423" s="272"/>
      <c r="X423" s="272"/>
      <c r="Y423" s="276"/>
      <c r="Z423" s="272"/>
      <c r="AA423" s="272"/>
      <c r="AB423" s="272"/>
      <c r="AC423" s="272"/>
      <c r="AD423" s="276"/>
      <c r="AE423" s="274"/>
    </row>
    <row r="424" spans="1:31">
      <c r="A424" s="439"/>
      <c r="B424" s="457"/>
      <c r="C424" s="444"/>
      <c r="D424" s="445"/>
      <c r="E424" s="445"/>
      <c r="F424" s="445"/>
      <c r="G424" s="445"/>
      <c r="H424" s="445"/>
      <c r="I424" s="444"/>
      <c r="J424" s="444"/>
      <c r="K424" s="445"/>
      <c r="L424" s="445"/>
      <c r="M424" s="445"/>
      <c r="N424" s="444"/>
      <c r="O424" s="444"/>
      <c r="P424" s="489"/>
      <c r="Q424" s="252"/>
      <c r="R424" s="252"/>
      <c r="S424" s="113"/>
      <c r="T424" s="113"/>
      <c r="Y424" s="275"/>
      <c r="AD424" s="275"/>
    </row>
    <row r="425" spans="1:31">
      <c r="A425" s="439"/>
      <c r="B425" s="457"/>
      <c r="C425" s="444"/>
      <c r="D425" s="445"/>
      <c r="E425" s="445"/>
      <c r="F425" s="445"/>
      <c r="G425" s="445"/>
      <c r="H425" s="445"/>
      <c r="I425" s="444"/>
      <c r="J425" s="444"/>
      <c r="K425" s="445"/>
      <c r="L425" s="445"/>
      <c r="M425" s="445"/>
      <c r="N425" s="444"/>
      <c r="O425" s="444"/>
      <c r="P425" s="489"/>
      <c r="Q425" s="252"/>
      <c r="R425" s="252"/>
      <c r="S425" s="272"/>
      <c r="T425" s="272"/>
      <c r="U425" s="272"/>
      <c r="V425" s="272"/>
      <c r="W425" s="272"/>
      <c r="X425" s="272"/>
      <c r="Y425" s="276"/>
      <c r="Z425" s="272"/>
      <c r="AA425" s="272"/>
      <c r="AB425" s="272"/>
      <c r="AC425" s="272"/>
      <c r="AD425" s="276"/>
    </row>
    <row r="426" spans="1:31">
      <c r="A426" s="439"/>
      <c r="B426" s="457"/>
      <c r="C426" s="444"/>
      <c r="D426" s="445"/>
      <c r="E426" s="445"/>
      <c r="F426" s="445"/>
      <c r="G426" s="445"/>
      <c r="H426" s="445"/>
      <c r="I426" s="444"/>
      <c r="J426" s="444"/>
      <c r="K426" s="445"/>
      <c r="L426" s="445"/>
      <c r="M426" s="445"/>
      <c r="N426" s="444"/>
      <c r="O426" s="444"/>
      <c r="P426" s="489"/>
      <c r="Q426" s="252"/>
      <c r="R426" s="252"/>
      <c r="S426" s="113"/>
      <c r="T426" s="113"/>
      <c r="Y426" s="275"/>
      <c r="AD426" s="275"/>
    </row>
    <row r="427" spans="1:31">
      <c r="A427" s="439"/>
      <c r="B427" s="457"/>
      <c r="C427" s="444"/>
      <c r="D427" s="445"/>
      <c r="E427" s="445"/>
      <c r="F427" s="445"/>
      <c r="G427" s="445"/>
      <c r="H427" s="445"/>
      <c r="I427" s="444"/>
      <c r="J427" s="444"/>
      <c r="K427" s="445"/>
      <c r="L427" s="445"/>
      <c r="M427" s="445"/>
      <c r="N427" s="444"/>
      <c r="O427" s="444"/>
      <c r="P427" s="489"/>
      <c r="Q427" s="252"/>
      <c r="R427" s="252"/>
      <c r="S427" s="272"/>
      <c r="T427" s="272"/>
      <c r="U427" s="272"/>
      <c r="V427" s="272"/>
      <c r="W427" s="272"/>
      <c r="X427" s="272"/>
      <c r="Y427" s="276"/>
      <c r="Z427" s="272"/>
      <c r="AA427" s="272"/>
      <c r="AB427" s="272"/>
      <c r="AC427" s="272"/>
      <c r="AD427" s="276"/>
    </row>
    <row r="428" spans="1:31">
      <c r="A428" s="439"/>
      <c r="B428" s="457"/>
      <c r="C428" s="444"/>
      <c r="D428" s="445"/>
      <c r="E428" s="445"/>
      <c r="F428" s="445"/>
      <c r="G428" s="445"/>
      <c r="H428" s="445"/>
      <c r="I428" s="444"/>
      <c r="J428" s="444"/>
      <c r="K428" s="445"/>
      <c r="L428" s="445"/>
      <c r="M428" s="445"/>
      <c r="N428" s="444"/>
      <c r="O428" s="444"/>
      <c r="P428" s="489"/>
      <c r="Q428" s="252"/>
      <c r="R428" s="252"/>
      <c r="S428" s="113"/>
      <c r="T428" s="113"/>
      <c r="Y428" s="275"/>
      <c r="AD428" s="275"/>
    </row>
    <row r="429" spans="1:31">
      <c r="A429" s="439"/>
      <c r="B429" s="457"/>
      <c r="C429" s="444"/>
      <c r="D429" s="445"/>
      <c r="E429" s="445"/>
      <c r="F429" s="445"/>
      <c r="G429" s="445"/>
      <c r="H429" s="445"/>
      <c r="I429" s="444"/>
      <c r="J429" s="444"/>
      <c r="K429" s="445"/>
      <c r="L429" s="445"/>
      <c r="M429" s="445"/>
      <c r="N429" s="444"/>
      <c r="O429" s="444"/>
      <c r="P429" s="489"/>
      <c r="Q429" s="252"/>
      <c r="R429" s="252"/>
      <c r="S429" s="272"/>
      <c r="T429" s="272"/>
      <c r="U429" s="272"/>
      <c r="V429" s="272"/>
      <c r="W429" s="272"/>
      <c r="X429" s="272"/>
      <c r="Y429" s="276"/>
      <c r="Z429" s="272"/>
      <c r="AA429" s="272"/>
      <c r="AB429" s="272"/>
      <c r="AC429" s="272"/>
      <c r="AD429" s="276"/>
    </row>
    <row r="430" spans="1:31">
      <c r="A430" s="439"/>
      <c r="B430" s="457"/>
      <c r="C430" s="444"/>
      <c r="D430" s="445"/>
      <c r="E430" s="445"/>
      <c r="F430" s="445"/>
      <c r="G430" s="445"/>
      <c r="H430" s="445"/>
      <c r="I430" s="444"/>
      <c r="J430" s="444"/>
      <c r="K430" s="445"/>
      <c r="L430" s="445"/>
      <c r="M430" s="445"/>
      <c r="N430" s="444"/>
      <c r="O430" s="444"/>
      <c r="P430" s="489"/>
      <c r="Q430" s="252"/>
      <c r="R430" s="252"/>
      <c r="S430" s="113"/>
      <c r="T430" s="113"/>
      <c r="Y430" s="275"/>
      <c r="AD430" s="275"/>
    </row>
    <row r="431" spans="1:31">
      <c r="A431" s="439"/>
      <c r="B431" s="457"/>
      <c r="C431" s="444"/>
      <c r="D431" s="445"/>
      <c r="E431" s="445"/>
      <c r="F431" s="445"/>
      <c r="G431" s="445"/>
      <c r="H431" s="445"/>
      <c r="I431" s="444"/>
      <c r="J431" s="444"/>
      <c r="K431" s="445"/>
      <c r="L431" s="445"/>
      <c r="M431" s="445"/>
      <c r="N431" s="444"/>
      <c r="O431" s="444"/>
      <c r="P431" s="489"/>
      <c r="Q431" s="252"/>
      <c r="R431" s="252"/>
      <c r="S431" s="272"/>
      <c r="T431" s="272"/>
      <c r="U431" s="272"/>
      <c r="V431" s="272"/>
      <c r="W431" s="272"/>
      <c r="X431" s="272"/>
      <c r="Y431" s="276"/>
      <c r="Z431" s="272"/>
      <c r="AA431" s="272"/>
      <c r="AB431" s="272"/>
      <c r="AC431" s="272"/>
      <c r="AD431" s="276"/>
    </row>
    <row r="432" spans="1:31">
      <c r="A432" s="439"/>
      <c r="B432" s="457"/>
      <c r="C432" s="444"/>
      <c r="D432" s="445"/>
      <c r="E432" s="445"/>
      <c r="F432" s="445"/>
      <c r="G432" s="445"/>
      <c r="H432" s="445"/>
      <c r="I432" s="444"/>
      <c r="J432" s="444"/>
      <c r="K432" s="445"/>
      <c r="L432" s="445"/>
      <c r="M432" s="445"/>
      <c r="N432" s="444"/>
      <c r="O432" s="444"/>
      <c r="P432" s="489"/>
      <c r="Q432" s="252"/>
      <c r="R432" s="252"/>
      <c r="S432" s="113"/>
      <c r="T432" s="113"/>
      <c r="Y432" s="275"/>
      <c r="AD432" s="275"/>
    </row>
    <row r="433" spans="1:30">
      <c r="A433" s="439"/>
      <c r="B433" s="457"/>
      <c r="C433" s="444"/>
      <c r="D433" s="445"/>
      <c r="E433" s="445"/>
      <c r="F433" s="445"/>
      <c r="G433" s="445"/>
      <c r="H433" s="445"/>
      <c r="I433" s="444"/>
      <c r="J433" s="444"/>
      <c r="K433" s="445"/>
      <c r="L433" s="445"/>
      <c r="M433" s="445"/>
      <c r="N433" s="444"/>
      <c r="O433" s="444"/>
      <c r="P433" s="489"/>
      <c r="Q433" s="252"/>
      <c r="R433" s="252"/>
      <c r="S433" s="272"/>
      <c r="T433" s="272"/>
      <c r="U433" s="272"/>
      <c r="V433" s="399"/>
      <c r="W433" s="272"/>
      <c r="X433" s="272"/>
      <c r="Y433" s="276"/>
      <c r="Z433" s="272"/>
      <c r="AA433" s="272"/>
      <c r="AB433" s="272"/>
      <c r="AC433" s="272"/>
      <c r="AD433" s="276"/>
    </row>
    <row r="434" spans="1:30">
      <c r="A434" s="439"/>
      <c r="B434" s="457"/>
      <c r="C434" s="444"/>
      <c r="D434" s="445"/>
      <c r="E434" s="445"/>
      <c r="F434" s="445"/>
      <c r="G434" s="445"/>
      <c r="H434" s="445"/>
      <c r="I434" s="444"/>
      <c r="J434" s="444"/>
      <c r="K434" s="445"/>
      <c r="L434" s="445"/>
      <c r="M434" s="445"/>
      <c r="N434" s="444"/>
      <c r="O434" s="444"/>
      <c r="P434" s="489"/>
      <c r="Q434" s="252"/>
      <c r="R434" s="252"/>
      <c r="S434" s="113"/>
      <c r="T434" s="113"/>
      <c r="Y434" s="275"/>
      <c r="AD434" s="275"/>
    </row>
    <row r="435" spans="1:30">
      <c r="A435" s="439"/>
      <c r="B435" s="457"/>
      <c r="C435" s="444"/>
      <c r="D435" s="445"/>
      <c r="E435" s="445"/>
      <c r="F435" s="445"/>
      <c r="G435" s="445"/>
      <c r="H435" s="445"/>
      <c r="I435" s="444"/>
      <c r="J435" s="444"/>
      <c r="K435" s="445"/>
      <c r="L435" s="445"/>
      <c r="M435" s="445"/>
      <c r="N435" s="444"/>
      <c r="O435" s="444"/>
      <c r="P435" s="489"/>
      <c r="Q435" s="252"/>
      <c r="R435" s="252"/>
      <c r="S435" s="272"/>
      <c r="T435" s="272"/>
      <c r="U435" s="272"/>
      <c r="V435" s="272"/>
      <c r="W435" s="272"/>
      <c r="X435" s="272"/>
      <c r="Y435" s="276"/>
      <c r="Z435" s="272"/>
      <c r="AA435" s="272"/>
      <c r="AB435" s="272"/>
      <c r="AC435" s="272"/>
      <c r="AD435" s="276"/>
    </row>
    <row r="436" spans="1:30">
      <c r="A436" s="439"/>
      <c r="B436" s="457"/>
      <c r="C436" s="444"/>
      <c r="D436" s="445"/>
      <c r="E436" s="445"/>
      <c r="F436" s="445"/>
      <c r="G436" s="445"/>
      <c r="H436" s="445"/>
      <c r="I436" s="444"/>
      <c r="J436" s="444"/>
      <c r="K436" s="445"/>
      <c r="L436" s="445"/>
      <c r="M436" s="445"/>
      <c r="N436" s="444"/>
      <c r="O436" s="444"/>
      <c r="P436" s="489"/>
      <c r="Q436" s="252"/>
      <c r="R436" s="252"/>
      <c r="S436" s="113"/>
      <c r="T436" s="113"/>
      <c r="Y436" s="275"/>
      <c r="AD436" s="275"/>
    </row>
    <row r="437" spans="1:30">
      <c r="A437" s="439"/>
      <c r="B437" s="457"/>
      <c r="C437" s="444"/>
      <c r="D437" s="445"/>
      <c r="E437" s="445"/>
      <c r="F437" s="445"/>
      <c r="G437" s="445"/>
      <c r="H437" s="445"/>
      <c r="I437" s="444"/>
      <c r="J437" s="444"/>
      <c r="K437" s="445"/>
      <c r="L437" s="445"/>
      <c r="M437" s="445"/>
      <c r="N437" s="444"/>
      <c r="O437" s="444"/>
      <c r="P437" s="489"/>
      <c r="Q437" s="252"/>
      <c r="R437" s="252"/>
      <c r="S437" s="272"/>
      <c r="T437" s="272"/>
      <c r="U437" s="272"/>
      <c r="V437" s="272"/>
      <c r="W437" s="272"/>
      <c r="X437" s="272"/>
      <c r="Y437" s="276"/>
      <c r="Z437" s="272"/>
      <c r="AA437" s="272"/>
      <c r="AB437" s="272"/>
      <c r="AC437" s="272"/>
      <c r="AD437" s="276"/>
    </row>
    <row r="438" spans="1:30">
      <c r="A438" s="439"/>
      <c r="B438" s="457"/>
      <c r="C438" s="444"/>
      <c r="D438" s="445"/>
      <c r="E438" s="445"/>
      <c r="F438" s="445"/>
      <c r="G438" s="445"/>
      <c r="H438" s="445"/>
      <c r="I438" s="444"/>
      <c r="J438" s="444"/>
      <c r="K438" s="445"/>
      <c r="L438" s="445"/>
      <c r="M438" s="445"/>
      <c r="N438" s="444"/>
      <c r="O438" s="444"/>
      <c r="P438" s="489"/>
      <c r="Q438" s="252"/>
      <c r="R438" s="252"/>
      <c r="S438" s="113"/>
      <c r="T438" s="113"/>
      <c r="Y438" s="275"/>
      <c r="AD438" s="275"/>
    </row>
    <row r="439" spans="1:30">
      <c r="A439" s="439"/>
      <c r="B439" s="457"/>
      <c r="C439" s="444"/>
      <c r="D439" s="445"/>
      <c r="E439" s="445"/>
      <c r="F439" s="445"/>
      <c r="G439" s="445"/>
      <c r="H439" s="445"/>
      <c r="I439" s="444"/>
      <c r="J439" s="444"/>
      <c r="K439" s="445"/>
      <c r="L439" s="445"/>
      <c r="M439" s="445"/>
      <c r="N439" s="444"/>
      <c r="O439" s="444"/>
      <c r="P439" s="489"/>
      <c r="Q439" s="252"/>
      <c r="R439" s="252"/>
      <c r="S439" s="272"/>
      <c r="T439" s="272"/>
      <c r="U439" s="272"/>
      <c r="V439" s="272"/>
      <c r="W439" s="272"/>
      <c r="X439" s="272"/>
      <c r="Y439" s="276"/>
      <c r="Z439" s="272"/>
      <c r="AA439" s="272"/>
      <c r="AB439" s="272"/>
      <c r="AC439" s="272"/>
      <c r="AD439" s="276"/>
    </row>
    <row r="440" spans="1:30">
      <c r="A440" s="439"/>
      <c r="B440" s="457"/>
      <c r="C440" s="444"/>
      <c r="D440" s="445"/>
      <c r="E440" s="445"/>
      <c r="F440" s="445"/>
      <c r="G440" s="445"/>
      <c r="H440" s="445"/>
      <c r="I440" s="444"/>
      <c r="J440" s="444"/>
      <c r="K440" s="445"/>
      <c r="L440" s="445"/>
      <c r="M440" s="445"/>
      <c r="N440" s="444"/>
      <c r="O440" s="444"/>
      <c r="P440" s="489"/>
      <c r="Q440" s="252"/>
      <c r="R440" s="252"/>
      <c r="S440" s="113"/>
      <c r="T440" s="113"/>
      <c r="Y440" s="275"/>
      <c r="AD440" s="275"/>
    </row>
    <row r="441" spans="1:30">
      <c r="A441" s="439"/>
      <c r="B441" s="457"/>
      <c r="C441" s="444"/>
      <c r="D441" s="445"/>
      <c r="E441" s="445"/>
      <c r="F441" s="445"/>
      <c r="G441" s="445"/>
      <c r="H441" s="445"/>
      <c r="I441" s="444"/>
      <c r="J441" s="444"/>
      <c r="K441" s="445"/>
      <c r="L441" s="445"/>
      <c r="M441" s="445"/>
      <c r="N441" s="444"/>
      <c r="O441" s="444"/>
      <c r="P441" s="489"/>
      <c r="Q441" s="252"/>
      <c r="R441" s="252"/>
      <c r="S441" s="272"/>
      <c r="T441" s="272"/>
      <c r="U441" s="272"/>
      <c r="V441" s="272"/>
      <c r="W441" s="272"/>
      <c r="X441" s="272"/>
      <c r="Y441" s="276"/>
      <c r="Z441" s="272"/>
      <c r="AA441" s="272"/>
      <c r="AB441" s="272"/>
      <c r="AC441" s="272"/>
      <c r="AD441" s="276"/>
    </row>
    <row r="442" spans="1:30">
      <c r="A442" s="439"/>
      <c r="B442" s="457"/>
      <c r="C442" s="444"/>
      <c r="D442" s="445"/>
      <c r="E442" s="445"/>
      <c r="F442" s="445"/>
      <c r="G442" s="445"/>
      <c r="H442" s="445"/>
      <c r="I442" s="444"/>
      <c r="J442" s="444"/>
      <c r="K442" s="445"/>
      <c r="L442" s="445"/>
      <c r="M442" s="445"/>
      <c r="N442" s="444"/>
      <c r="O442" s="444"/>
      <c r="P442" s="489"/>
      <c r="Q442" s="252"/>
      <c r="R442" s="252"/>
      <c r="S442" s="113"/>
      <c r="T442" s="113"/>
      <c r="Y442" s="275"/>
      <c r="AD442" s="275"/>
    </row>
    <row r="443" spans="1:30">
      <c r="A443" s="439"/>
      <c r="B443" s="457"/>
      <c r="C443" s="444"/>
      <c r="D443" s="445"/>
      <c r="E443" s="445"/>
      <c r="F443" s="445"/>
      <c r="G443" s="445"/>
      <c r="H443" s="445"/>
      <c r="I443" s="444"/>
      <c r="J443" s="444"/>
      <c r="K443" s="445"/>
      <c r="L443" s="445"/>
      <c r="M443" s="445"/>
      <c r="N443" s="444"/>
      <c r="O443" s="444"/>
      <c r="P443" s="489"/>
      <c r="Q443" s="252"/>
      <c r="R443" s="252"/>
      <c r="S443" s="272"/>
      <c r="T443" s="272"/>
      <c r="U443" s="272"/>
      <c r="V443" s="272"/>
      <c r="W443" s="272"/>
      <c r="X443" s="272"/>
      <c r="Y443" s="276"/>
      <c r="Z443" s="272"/>
      <c r="AA443" s="272"/>
      <c r="AB443" s="272"/>
      <c r="AC443" s="272"/>
      <c r="AD443" s="276"/>
    </row>
    <row r="444" spans="1:30">
      <c r="A444" s="439"/>
      <c r="B444" s="457"/>
      <c r="C444" s="444"/>
      <c r="D444" s="445"/>
      <c r="E444" s="445"/>
      <c r="F444" s="445"/>
      <c r="G444" s="445"/>
      <c r="H444" s="445"/>
      <c r="I444" s="444"/>
      <c r="J444" s="444"/>
      <c r="K444" s="445"/>
      <c r="L444" s="445"/>
      <c r="M444" s="445"/>
      <c r="N444" s="444"/>
      <c r="O444" s="444"/>
      <c r="P444" s="489"/>
      <c r="Q444" s="252"/>
      <c r="R444" s="252"/>
      <c r="S444" s="113"/>
      <c r="T444" s="113"/>
      <c r="Y444" s="275"/>
      <c r="AD444" s="275"/>
    </row>
    <row r="445" spans="1:30">
      <c r="A445" s="439"/>
      <c r="B445" s="457"/>
      <c r="C445" s="444"/>
      <c r="D445" s="445"/>
      <c r="E445" s="445"/>
      <c r="F445" s="445"/>
      <c r="G445" s="445"/>
      <c r="H445" s="445"/>
      <c r="I445" s="444"/>
      <c r="J445" s="444"/>
      <c r="K445" s="445"/>
      <c r="L445" s="445"/>
      <c r="M445" s="445"/>
      <c r="N445" s="444"/>
      <c r="O445" s="444"/>
      <c r="P445" s="489"/>
      <c r="Q445" s="252"/>
      <c r="R445" s="252"/>
      <c r="S445" s="272"/>
      <c r="T445" s="272"/>
      <c r="U445" s="272"/>
      <c r="V445" s="272"/>
      <c r="W445" s="272"/>
      <c r="X445" s="272"/>
      <c r="Y445" s="276"/>
      <c r="Z445" s="272"/>
      <c r="AA445" s="272"/>
      <c r="AB445" s="272"/>
      <c r="AC445" s="272"/>
      <c r="AD445" s="276"/>
    </row>
    <row r="446" spans="1:30">
      <c r="A446" s="439"/>
      <c r="B446" s="457"/>
      <c r="C446" s="444"/>
      <c r="D446" s="445"/>
      <c r="E446" s="445"/>
      <c r="F446" s="445"/>
      <c r="G446" s="445"/>
      <c r="H446" s="445"/>
      <c r="I446" s="444"/>
      <c r="J446" s="444"/>
      <c r="K446" s="445"/>
      <c r="L446" s="445"/>
      <c r="M446" s="445"/>
      <c r="N446" s="444"/>
      <c r="O446" s="444"/>
      <c r="P446" s="489"/>
      <c r="Q446" s="252"/>
      <c r="R446" s="252"/>
      <c r="S446" s="113"/>
      <c r="T446" s="113"/>
      <c r="Y446" s="275"/>
      <c r="AD446" s="275"/>
    </row>
    <row r="447" spans="1:30">
      <c r="A447" s="439"/>
      <c r="B447" s="457"/>
      <c r="C447" s="444"/>
      <c r="D447" s="445"/>
      <c r="E447" s="445"/>
      <c r="F447" s="445"/>
      <c r="G447" s="445"/>
      <c r="H447" s="445"/>
      <c r="I447" s="444"/>
      <c r="J447" s="444"/>
      <c r="K447" s="445"/>
      <c r="L447" s="445"/>
      <c r="M447" s="445"/>
      <c r="N447" s="444"/>
      <c r="O447" s="444"/>
      <c r="P447" s="489"/>
      <c r="Q447" s="252"/>
      <c r="R447" s="252"/>
      <c r="S447" s="272"/>
      <c r="T447" s="272"/>
      <c r="U447" s="272"/>
      <c r="V447" s="399"/>
      <c r="W447" s="272"/>
      <c r="X447" s="399"/>
      <c r="Y447" s="276"/>
      <c r="Z447" s="272"/>
      <c r="AA447" s="272"/>
      <c r="AB447" s="272"/>
      <c r="AC447" s="272"/>
      <c r="AD447" s="276"/>
    </row>
    <row r="448" spans="1:30">
      <c r="A448" s="439"/>
      <c r="B448" s="457"/>
      <c r="C448" s="444"/>
      <c r="D448" s="445"/>
      <c r="E448" s="445"/>
      <c r="F448" s="445"/>
      <c r="G448" s="445"/>
      <c r="H448" s="445"/>
      <c r="I448" s="444"/>
      <c r="J448" s="444"/>
      <c r="K448" s="445"/>
      <c r="L448" s="445"/>
      <c r="M448" s="445"/>
      <c r="N448" s="444"/>
      <c r="O448" s="444"/>
      <c r="P448" s="489"/>
      <c r="Q448" s="252"/>
      <c r="R448" s="252"/>
      <c r="S448" s="113"/>
      <c r="T448" s="113"/>
      <c r="Y448" s="275"/>
      <c r="AD448" s="275"/>
    </row>
    <row r="449" spans="1:30">
      <c r="A449" s="439"/>
      <c r="B449" s="457"/>
      <c r="C449" s="444"/>
      <c r="D449" s="445"/>
      <c r="E449" s="445"/>
      <c r="F449" s="445"/>
      <c r="G449" s="445"/>
      <c r="H449" s="445"/>
      <c r="I449" s="444"/>
      <c r="J449" s="444"/>
      <c r="K449" s="445"/>
      <c r="L449" s="445"/>
      <c r="M449" s="445"/>
      <c r="N449" s="444"/>
      <c r="O449" s="444"/>
      <c r="P449" s="489"/>
      <c r="Q449" s="252"/>
      <c r="R449" s="252"/>
      <c r="S449" s="272"/>
      <c r="T449" s="272"/>
      <c r="U449" s="272"/>
      <c r="V449" s="399"/>
      <c r="W449" s="272"/>
      <c r="X449" s="272"/>
      <c r="Y449" s="276"/>
      <c r="Z449" s="272"/>
      <c r="AA449" s="272"/>
      <c r="AB449" s="272"/>
      <c r="AC449" s="272"/>
      <c r="AD449" s="276"/>
    </row>
    <row r="450" spans="1:30">
      <c r="A450" s="439"/>
      <c r="B450" s="457"/>
      <c r="C450" s="444"/>
      <c r="D450" s="445"/>
      <c r="E450" s="445"/>
      <c r="F450" s="445"/>
      <c r="G450" s="445"/>
      <c r="H450" s="445"/>
      <c r="I450" s="444"/>
      <c r="J450" s="444"/>
      <c r="K450" s="445"/>
      <c r="L450" s="445"/>
      <c r="M450" s="445"/>
      <c r="N450" s="444"/>
      <c r="O450" s="444"/>
      <c r="P450" s="489"/>
      <c r="Q450" s="252"/>
      <c r="R450" s="252"/>
      <c r="S450" s="113"/>
      <c r="T450" s="113"/>
      <c r="Y450" s="275"/>
      <c r="AD450" s="275"/>
    </row>
    <row r="451" spans="1:30">
      <c r="A451" s="439"/>
      <c r="B451" s="457"/>
      <c r="C451" s="444"/>
      <c r="D451" s="445"/>
      <c r="E451" s="445"/>
      <c r="F451" s="445"/>
      <c r="G451" s="445"/>
      <c r="H451" s="445"/>
      <c r="I451" s="444"/>
      <c r="J451" s="444"/>
      <c r="K451" s="445"/>
      <c r="L451" s="445"/>
      <c r="M451" s="445"/>
      <c r="N451" s="444"/>
      <c r="O451" s="444"/>
      <c r="P451" s="489"/>
      <c r="Q451" s="252"/>
      <c r="R451" s="252"/>
      <c r="S451" s="272"/>
      <c r="T451" s="272"/>
      <c r="U451" s="272"/>
      <c r="V451" s="272"/>
      <c r="W451" s="272"/>
      <c r="X451" s="272"/>
      <c r="Y451" s="276"/>
      <c r="Z451" s="272"/>
      <c r="AA451" s="272"/>
      <c r="AB451" s="272"/>
      <c r="AC451" s="272"/>
      <c r="AD451" s="276"/>
    </row>
    <row r="452" spans="1:30">
      <c r="A452" s="439"/>
      <c r="B452" s="457"/>
      <c r="C452" s="444"/>
      <c r="D452" s="445"/>
      <c r="E452" s="445"/>
      <c r="F452" s="445"/>
      <c r="G452" s="445"/>
      <c r="H452" s="445"/>
      <c r="I452" s="444"/>
      <c r="J452" s="444"/>
      <c r="K452" s="445"/>
      <c r="L452" s="445"/>
      <c r="M452" s="445"/>
      <c r="N452" s="444"/>
      <c r="O452" s="444"/>
      <c r="P452" s="489"/>
      <c r="Q452" s="252"/>
      <c r="R452" s="252"/>
      <c r="S452" s="113"/>
      <c r="T452" s="113"/>
      <c r="Y452" s="275"/>
      <c r="AD452" s="275"/>
    </row>
    <row r="453" spans="1:30" ht="13.5" thickBot="1">
      <c r="A453" s="439"/>
      <c r="B453" s="457"/>
      <c r="C453" s="444"/>
      <c r="D453" s="445"/>
      <c r="E453" s="445"/>
      <c r="F453" s="445"/>
      <c r="G453" s="445"/>
      <c r="H453" s="445"/>
      <c r="I453" s="444"/>
      <c r="J453" s="444"/>
      <c r="K453" s="445"/>
      <c r="L453" s="445"/>
      <c r="M453" s="445"/>
      <c r="N453" s="444"/>
      <c r="O453" s="444"/>
      <c r="P453" s="489"/>
      <c r="Q453" s="252"/>
      <c r="R453" s="252"/>
      <c r="S453" s="273"/>
      <c r="T453" s="273"/>
      <c r="U453" s="273"/>
      <c r="V453" s="273"/>
      <c r="W453" s="273"/>
      <c r="X453" s="273"/>
      <c r="Y453" s="277"/>
      <c r="Z453" s="273"/>
      <c r="AA453" s="273"/>
      <c r="AB453" s="273"/>
      <c r="AC453" s="273"/>
      <c r="AD453" s="277"/>
    </row>
    <row r="454" spans="1:30">
      <c r="A454" s="432"/>
      <c r="B454" s="431"/>
      <c r="C454" s="428"/>
      <c r="D454" s="429"/>
      <c r="E454" s="429"/>
      <c r="F454" s="429"/>
      <c r="G454" s="429"/>
      <c r="H454" s="429"/>
      <c r="I454" s="428"/>
      <c r="J454" s="428"/>
      <c r="K454" s="429"/>
      <c r="L454" s="429"/>
      <c r="M454" s="429"/>
      <c r="N454" s="428"/>
      <c r="O454" s="428"/>
      <c r="P454" s="430"/>
      <c r="Q454" s="252"/>
      <c r="R454" s="252"/>
      <c r="S454" s="271"/>
      <c r="T454" s="113"/>
      <c r="Y454" s="275"/>
      <c r="AD454" s="275"/>
    </row>
    <row r="455" spans="1:30">
      <c r="A455" s="439"/>
      <c r="B455" s="457"/>
      <c r="C455" s="444"/>
      <c r="D455" s="445"/>
      <c r="E455" s="445"/>
      <c r="F455" s="445"/>
      <c r="G455" s="445"/>
      <c r="H455" s="445"/>
      <c r="I455" s="444"/>
      <c r="J455" s="444"/>
      <c r="K455" s="445"/>
      <c r="L455" s="445"/>
      <c r="M455" s="445"/>
      <c r="N455" s="444"/>
      <c r="O455" s="444"/>
      <c r="P455" s="489"/>
      <c r="Q455" s="252"/>
      <c r="R455" s="252"/>
      <c r="S455" s="272"/>
      <c r="T455" s="272"/>
      <c r="U455" s="272"/>
      <c r="V455" s="272"/>
      <c r="W455" s="399"/>
      <c r="X455" s="272"/>
      <c r="Y455" s="276"/>
      <c r="Z455" s="272"/>
      <c r="AA455" s="399"/>
      <c r="AB455" s="399"/>
      <c r="AC455" s="399"/>
      <c r="AD455" s="498"/>
    </row>
    <row r="456" spans="1:30">
      <c r="A456" s="439"/>
      <c r="B456" s="457"/>
      <c r="C456" s="444"/>
      <c r="D456" s="445"/>
      <c r="E456" s="445"/>
      <c r="F456" s="445"/>
      <c r="G456" s="445"/>
      <c r="H456" s="445"/>
      <c r="I456" s="444"/>
      <c r="J456" s="444"/>
      <c r="K456" s="445"/>
      <c r="L456" s="445"/>
      <c r="M456" s="445"/>
      <c r="N456" s="444"/>
      <c r="O456" s="444"/>
      <c r="P456" s="489"/>
      <c r="Q456" s="252"/>
      <c r="R456" s="252"/>
      <c r="S456" s="113"/>
      <c r="T456" s="113"/>
      <c r="Y456" s="275"/>
      <c r="AD456" s="275"/>
    </row>
    <row r="457" spans="1:30">
      <c r="A457" s="439"/>
      <c r="B457" s="457"/>
      <c r="C457" s="444"/>
      <c r="D457" s="445"/>
      <c r="E457" s="445"/>
      <c r="F457" s="445"/>
      <c r="G457" s="445"/>
      <c r="H457" s="445"/>
      <c r="I457" s="444"/>
      <c r="J457" s="444"/>
      <c r="K457" s="445"/>
      <c r="L457" s="445"/>
      <c r="M457" s="445"/>
      <c r="N457" s="444"/>
      <c r="O457" s="444"/>
      <c r="P457" s="489"/>
      <c r="Q457" s="252"/>
      <c r="R457" s="252"/>
      <c r="S457" s="399"/>
      <c r="T457" s="272"/>
      <c r="U457" s="272"/>
      <c r="V457" s="272"/>
      <c r="W457" s="272"/>
      <c r="X457" s="399"/>
      <c r="Y457" s="276"/>
      <c r="Z457" s="272"/>
      <c r="AA457" s="272"/>
      <c r="AB457" s="272"/>
      <c r="AC457" s="272"/>
      <c r="AD457" s="276"/>
    </row>
    <row r="458" spans="1:30">
      <c r="A458" s="439"/>
      <c r="B458" s="457"/>
      <c r="C458" s="444"/>
      <c r="D458" s="445"/>
      <c r="E458" s="445"/>
      <c r="F458" s="445"/>
      <c r="G458" s="445"/>
      <c r="H458" s="445"/>
      <c r="I458" s="444"/>
      <c r="J458" s="444"/>
      <c r="K458" s="445"/>
      <c r="L458" s="445"/>
      <c r="M458" s="445"/>
      <c r="N458" s="444"/>
      <c r="O458" s="444"/>
      <c r="P458" s="489"/>
      <c r="Q458" s="252"/>
      <c r="R458" s="252"/>
      <c r="S458" s="113"/>
      <c r="T458" s="113"/>
      <c r="Y458" s="275"/>
      <c r="AD458" s="275"/>
    </row>
    <row r="459" spans="1:30">
      <c r="A459" s="439"/>
      <c r="B459" s="457"/>
      <c r="C459" s="444"/>
      <c r="D459" s="445"/>
      <c r="E459" s="445"/>
      <c r="F459" s="445"/>
      <c r="G459" s="445"/>
      <c r="H459" s="445"/>
      <c r="I459" s="444"/>
      <c r="J459" s="444"/>
      <c r="K459" s="445"/>
      <c r="L459" s="445"/>
      <c r="M459" s="445"/>
      <c r="N459" s="444"/>
      <c r="O459" s="444"/>
      <c r="P459" s="489"/>
      <c r="Q459" s="252"/>
      <c r="R459" s="252"/>
      <c r="S459" s="272"/>
      <c r="T459" s="272"/>
      <c r="U459" s="272"/>
      <c r="V459" s="272"/>
      <c r="W459" s="272"/>
      <c r="X459" s="272"/>
      <c r="Y459" s="276"/>
      <c r="Z459" s="272"/>
      <c r="AA459" s="272"/>
      <c r="AB459" s="272"/>
      <c r="AC459" s="272"/>
      <c r="AD459" s="276"/>
    </row>
    <row r="460" spans="1:30">
      <c r="A460" s="439"/>
      <c r="B460" s="457"/>
      <c r="C460" s="444"/>
      <c r="D460" s="445"/>
      <c r="E460" s="445"/>
      <c r="F460" s="445"/>
      <c r="G460" s="445"/>
      <c r="H460" s="445"/>
      <c r="I460" s="444"/>
      <c r="J460" s="444"/>
      <c r="K460" s="445"/>
      <c r="L460" s="445"/>
      <c r="M460" s="445"/>
      <c r="N460" s="444"/>
      <c r="O460" s="444"/>
      <c r="P460" s="489"/>
      <c r="Q460" s="252"/>
      <c r="R460" s="252"/>
      <c r="S460" s="113"/>
      <c r="T460" s="113"/>
      <c r="Y460" s="275"/>
      <c r="AD460" s="275"/>
    </row>
    <row r="461" spans="1:30">
      <c r="A461" s="439"/>
      <c r="B461" s="457"/>
      <c r="C461" s="444"/>
      <c r="D461" s="445"/>
      <c r="E461" s="445"/>
      <c r="F461" s="445"/>
      <c r="G461" s="445"/>
      <c r="H461" s="445"/>
      <c r="I461" s="444"/>
      <c r="J461" s="444"/>
      <c r="K461" s="445"/>
      <c r="L461" s="445"/>
      <c r="M461" s="445"/>
      <c r="N461" s="444"/>
      <c r="O461" s="444"/>
      <c r="P461" s="489"/>
      <c r="Q461" s="252"/>
      <c r="R461" s="252"/>
      <c r="S461" s="272"/>
      <c r="T461" s="272"/>
      <c r="U461" s="272"/>
      <c r="V461" s="272"/>
      <c r="W461" s="399"/>
      <c r="X461" s="272"/>
      <c r="Y461" s="276"/>
      <c r="Z461" s="272"/>
      <c r="AA461" s="399"/>
      <c r="AB461" s="399"/>
      <c r="AC461" s="399"/>
      <c r="AD461" s="498"/>
    </row>
    <row r="462" spans="1:30">
      <c r="A462" s="439"/>
      <c r="B462" s="457"/>
      <c r="C462" s="444"/>
      <c r="D462" s="445"/>
      <c r="E462" s="445"/>
      <c r="F462" s="445"/>
      <c r="G462" s="445"/>
      <c r="H462" s="445"/>
      <c r="I462" s="444"/>
      <c r="J462" s="444"/>
      <c r="K462" s="445"/>
      <c r="L462" s="445"/>
      <c r="M462" s="445"/>
      <c r="N462" s="444"/>
      <c r="O462" s="444"/>
      <c r="P462" s="489"/>
      <c r="Q462" s="252"/>
      <c r="R462" s="252"/>
      <c r="S462" s="113"/>
      <c r="T462" s="113"/>
      <c r="Y462" s="275"/>
      <c r="AD462" s="275"/>
    </row>
    <row r="463" spans="1:30">
      <c r="A463" s="439"/>
      <c r="B463" s="457"/>
      <c r="C463" s="444"/>
      <c r="D463" s="445"/>
      <c r="E463" s="445"/>
      <c r="F463" s="445"/>
      <c r="G463" s="445"/>
      <c r="H463" s="445"/>
      <c r="I463" s="444"/>
      <c r="J463" s="444"/>
      <c r="K463" s="445"/>
      <c r="L463" s="445"/>
      <c r="M463" s="445"/>
      <c r="N463" s="444"/>
      <c r="O463" s="444"/>
      <c r="P463" s="489"/>
      <c r="Q463" s="252"/>
      <c r="R463" s="252"/>
      <c r="S463" s="272"/>
      <c r="T463" s="272"/>
      <c r="U463" s="272"/>
      <c r="V463" s="272"/>
      <c r="W463" s="272"/>
      <c r="X463" s="272"/>
      <c r="Y463" s="276"/>
      <c r="Z463" s="272"/>
      <c r="AA463" s="399"/>
      <c r="AB463" s="399"/>
      <c r="AC463" s="399"/>
      <c r="AD463" s="498"/>
    </row>
    <row r="464" spans="1:30">
      <c r="A464" s="439"/>
      <c r="B464" s="457"/>
      <c r="C464" s="444"/>
      <c r="D464" s="445"/>
      <c r="E464" s="445"/>
      <c r="F464" s="445"/>
      <c r="G464" s="445"/>
      <c r="H464" s="445"/>
      <c r="I464" s="444"/>
      <c r="J464" s="444"/>
      <c r="K464" s="445"/>
      <c r="L464" s="445"/>
      <c r="M464" s="445"/>
      <c r="N464" s="444"/>
      <c r="O464" s="444"/>
      <c r="P464" s="489"/>
      <c r="Q464" s="252"/>
      <c r="R464" s="252"/>
      <c r="S464" s="113"/>
      <c r="T464" s="113"/>
      <c r="Y464" s="275"/>
      <c r="AD464" s="275"/>
    </row>
    <row r="465" spans="1:31">
      <c r="A465" s="439"/>
      <c r="B465" s="457"/>
      <c r="C465" s="444"/>
      <c r="D465" s="445"/>
      <c r="E465" s="445"/>
      <c r="F465" s="445"/>
      <c r="G465" s="445"/>
      <c r="H465" s="445"/>
      <c r="I465" s="444"/>
      <c r="J465" s="444"/>
      <c r="K465" s="445"/>
      <c r="L465" s="445"/>
      <c r="M465" s="445"/>
      <c r="N465" s="444"/>
      <c r="O465" s="444"/>
      <c r="P465" s="489"/>
      <c r="Q465" s="252"/>
      <c r="R465" s="252"/>
      <c r="S465" s="272"/>
      <c r="T465" s="272"/>
      <c r="U465" s="272"/>
      <c r="V465" s="272"/>
      <c r="W465" s="272"/>
      <c r="X465" s="272"/>
      <c r="Y465" s="276"/>
      <c r="Z465" s="272"/>
      <c r="AA465" s="272"/>
      <c r="AB465" s="272"/>
      <c r="AC465" s="272"/>
      <c r="AD465" s="276"/>
    </row>
    <row r="466" spans="1:31">
      <c r="A466" s="439"/>
      <c r="B466" s="457"/>
      <c r="C466" s="444"/>
      <c r="D466" s="445"/>
      <c r="E466" s="445"/>
      <c r="F466" s="445"/>
      <c r="G466" s="445"/>
      <c r="H466" s="445"/>
      <c r="I466" s="444"/>
      <c r="J466" s="444"/>
      <c r="K466" s="445"/>
      <c r="L466" s="445"/>
      <c r="M466" s="445"/>
      <c r="N466" s="444"/>
      <c r="O466" s="444"/>
      <c r="P466" s="489"/>
      <c r="Q466" s="252"/>
      <c r="R466" s="252"/>
      <c r="S466" s="113"/>
      <c r="T466" s="113"/>
      <c r="Y466" s="275"/>
      <c r="AD466" s="275"/>
    </row>
    <row r="467" spans="1:31">
      <c r="A467" s="439"/>
      <c r="B467" s="457"/>
      <c r="C467" s="444"/>
      <c r="D467" s="445"/>
      <c r="E467" s="445"/>
      <c r="F467" s="445"/>
      <c r="G467" s="445"/>
      <c r="H467" s="445"/>
      <c r="I467" s="444"/>
      <c r="J467" s="444"/>
      <c r="K467" s="445"/>
      <c r="L467" s="445"/>
      <c r="M467" s="445"/>
      <c r="N467" s="444"/>
      <c r="O467" s="444"/>
      <c r="P467" s="489"/>
      <c r="Q467" s="252"/>
      <c r="R467" s="252"/>
      <c r="S467" s="272"/>
      <c r="T467" s="272"/>
      <c r="U467" s="272"/>
      <c r="V467" s="272"/>
      <c r="W467" s="272"/>
      <c r="X467" s="272"/>
      <c r="Y467" s="276"/>
      <c r="Z467" s="272"/>
      <c r="AA467" s="272"/>
      <c r="AB467" s="272"/>
      <c r="AC467" s="272"/>
      <c r="AD467" s="276"/>
    </row>
    <row r="468" spans="1:31">
      <c r="A468" s="439"/>
      <c r="B468" s="457"/>
      <c r="C468" s="444"/>
      <c r="D468" s="445"/>
      <c r="E468" s="445"/>
      <c r="F468" s="445"/>
      <c r="G468" s="445"/>
      <c r="H468" s="445"/>
      <c r="I468" s="444"/>
      <c r="J468" s="444"/>
      <c r="K468" s="445"/>
      <c r="L468" s="445"/>
      <c r="M468" s="445"/>
      <c r="N468" s="444"/>
      <c r="O468" s="444"/>
      <c r="P468" s="489"/>
      <c r="Q468" s="252"/>
      <c r="R468" s="252"/>
      <c r="S468" s="113"/>
      <c r="T468" s="113"/>
      <c r="Y468" s="275"/>
      <c r="AD468" s="275"/>
    </row>
    <row r="469" spans="1:31">
      <c r="A469" s="439"/>
      <c r="B469" s="457"/>
      <c r="C469" s="444"/>
      <c r="D469" s="445"/>
      <c r="E469" s="445"/>
      <c r="F469" s="445"/>
      <c r="G469" s="445"/>
      <c r="H469" s="445"/>
      <c r="I469" s="444"/>
      <c r="J469" s="444"/>
      <c r="K469" s="445"/>
      <c r="L469" s="445"/>
      <c r="M469" s="445"/>
      <c r="N469" s="444"/>
      <c r="O469" s="444"/>
      <c r="P469" s="489"/>
      <c r="Q469" s="252"/>
      <c r="R469" s="252"/>
      <c r="S469" s="272"/>
      <c r="T469" s="272"/>
      <c r="U469" s="272"/>
      <c r="V469" s="272"/>
      <c r="W469" s="272"/>
      <c r="X469" s="272"/>
      <c r="Y469" s="276"/>
      <c r="Z469" s="272"/>
      <c r="AA469" s="272"/>
      <c r="AB469" s="399"/>
      <c r="AC469" s="399"/>
      <c r="AD469" s="498"/>
    </row>
    <row r="470" spans="1:31">
      <c r="A470" s="439"/>
      <c r="B470" s="457"/>
      <c r="C470" s="444"/>
      <c r="D470" s="445"/>
      <c r="E470" s="445"/>
      <c r="F470" s="445"/>
      <c r="G470" s="445"/>
      <c r="H470" s="445"/>
      <c r="I470" s="444"/>
      <c r="J470" s="444"/>
      <c r="K470" s="445"/>
      <c r="L470" s="445"/>
      <c r="M470" s="445"/>
      <c r="N470" s="444"/>
      <c r="O470" s="444"/>
      <c r="P470" s="489"/>
      <c r="Q470" s="252"/>
      <c r="R470" s="252"/>
      <c r="S470" s="113"/>
      <c r="T470" s="113"/>
      <c r="Y470" s="275"/>
      <c r="AD470" s="275"/>
    </row>
    <row r="471" spans="1:31">
      <c r="A471" s="439"/>
      <c r="B471" s="457"/>
      <c r="C471" s="444"/>
      <c r="D471" s="445"/>
      <c r="E471" s="445"/>
      <c r="F471" s="445"/>
      <c r="G471" s="445"/>
      <c r="H471" s="445"/>
      <c r="I471" s="444"/>
      <c r="J471" s="444"/>
      <c r="K471" s="445"/>
      <c r="L471" s="445"/>
      <c r="M471" s="445"/>
      <c r="N471" s="444"/>
      <c r="O471" s="444"/>
      <c r="P471" s="489"/>
      <c r="Q471" s="252"/>
      <c r="R471" s="252"/>
      <c r="S471" s="272"/>
      <c r="T471" s="272"/>
      <c r="U471" s="272"/>
      <c r="V471" s="272"/>
      <c r="W471" s="272"/>
      <c r="X471" s="272"/>
      <c r="Y471" s="276"/>
      <c r="Z471" s="272"/>
      <c r="AA471" s="272"/>
      <c r="AB471" s="399"/>
      <c r="AC471" s="399"/>
      <c r="AD471" s="498"/>
    </row>
    <row r="472" spans="1:31">
      <c r="A472" s="439"/>
      <c r="B472" s="457"/>
      <c r="C472" s="444"/>
      <c r="D472" s="445"/>
      <c r="E472" s="445"/>
      <c r="F472" s="445"/>
      <c r="G472" s="445"/>
      <c r="H472" s="445"/>
      <c r="I472" s="444"/>
      <c r="J472" s="444"/>
      <c r="K472" s="445"/>
      <c r="L472" s="445"/>
      <c r="M472" s="445"/>
      <c r="N472" s="444"/>
      <c r="O472" s="444"/>
      <c r="P472" s="489"/>
      <c r="Q472" s="252"/>
      <c r="R472" s="252"/>
      <c r="S472" s="113"/>
      <c r="T472" s="113"/>
      <c r="Y472" s="275"/>
      <c r="AD472" s="275"/>
    </row>
    <row r="473" spans="1:31">
      <c r="A473" s="439"/>
      <c r="B473" s="457"/>
      <c r="C473" s="444"/>
      <c r="D473" s="445"/>
      <c r="E473" s="445"/>
      <c r="F473" s="445"/>
      <c r="G473" s="445"/>
      <c r="H473" s="445"/>
      <c r="I473" s="444"/>
      <c r="J473" s="444"/>
      <c r="K473" s="445"/>
      <c r="L473" s="445"/>
      <c r="M473" s="445"/>
      <c r="N473" s="444"/>
      <c r="O473" s="444"/>
      <c r="P473" s="489"/>
      <c r="Q473" s="252"/>
      <c r="R473" s="252"/>
      <c r="S473" s="272"/>
      <c r="T473" s="272"/>
      <c r="U473" s="272"/>
      <c r="V473" s="272"/>
      <c r="W473" s="272"/>
      <c r="X473" s="272"/>
      <c r="Y473" s="276"/>
      <c r="Z473" s="272"/>
      <c r="AA473" s="272"/>
      <c r="AB473" s="272"/>
      <c r="AC473" s="272"/>
      <c r="AD473" s="276"/>
    </row>
    <row r="474" spans="1:31">
      <c r="A474" s="439"/>
      <c r="B474" s="457"/>
      <c r="C474" s="444"/>
      <c r="D474" s="445"/>
      <c r="E474" s="445"/>
      <c r="F474" s="445"/>
      <c r="G474" s="445"/>
      <c r="H474" s="445"/>
      <c r="I474" s="444"/>
      <c r="J474" s="444"/>
      <c r="K474" s="445"/>
      <c r="L474" s="445"/>
      <c r="M474" s="445"/>
      <c r="N474" s="444"/>
      <c r="O474" s="444"/>
      <c r="P474" s="489"/>
      <c r="Q474" s="252"/>
      <c r="R474" s="252"/>
      <c r="S474" s="113"/>
      <c r="T474" s="113"/>
      <c r="Y474" s="275"/>
      <c r="AD474" s="275"/>
    </row>
    <row r="475" spans="1:31">
      <c r="A475" s="439"/>
      <c r="B475" s="457"/>
      <c r="C475" s="444"/>
      <c r="D475" s="445"/>
      <c r="E475" s="445"/>
      <c r="F475" s="445"/>
      <c r="G475" s="445"/>
      <c r="H475" s="445"/>
      <c r="I475" s="444"/>
      <c r="J475" s="444"/>
      <c r="K475" s="445"/>
      <c r="L475" s="445"/>
      <c r="M475" s="445"/>
      <c r="N475" s="444"/>
      <c r="O475" s="444"/>
      <c r="P475" s="489"/>
      <c r="Q475" s="252"/>
      <c r="R475" s="252"/>
      <c r="S475" s="272"/>
      <c r="T475" s="272"/>
      <c r="U475" s="272"/>
      <c r="V475" s="272"/>
      <c r="W475" s="272"/>
      <c r="X475" s="272"/>
      <c r="Y475" s="276"/>
      <c r="Z475" s="272"/>
      <c r="AA475" s="272"/>
      <c r="AB475" s="272"/>
      <c r="AC475" s="272"/>
      <c r="AD475" s="276"/>
      <c r="AE475" s="274"/>
    </row>
    <row r="476" spans="1:31">
      <c r="A476" s="439"/>
      <c r="B476" s="457"/>
      <c r="C476" s="444"/>
      <c r="D476" s="445"/>
      <c r="E476" s="445"/>
      <c r="F476" s="445"/>
      <c r="G476" s="445"/>
      <c r="H476" s="445"/>
      <c r="I476" s="444"/>
      <c r="J476" s="444"/>
      <c r="K476" s="445"/>
      <c r="L476" s="445"/>
      <c r="M476" s="445"/>
      <c r="N476" s="444"/>
      <c r="O476" s="444"/>
      <c r="P476" s="489"/>
      <c r="Q476" s="252"/>
      <c r="R476" s="252"/>
      <c r="S476" s="113"/>
      <c r="T476" s="113"/>
      <c r="Y476" s="275"/>
      <c r="AD476" s="275"/>
      <c r="AE476" s="274"/>
    </row>
    <row r="477" spans="1:31">
      <c r="A477" s="439"/>
      <c r="B477" s="457"/>
      <c r="C477" s="444"/>
      <c r="D477" s="445"/>
      <c r="E477" s="445"/>
      <c r="F477" s="445"/>
      <c r="G477" s="445"/>
      <c r="H477" s="445"/>
      <c r="I477" s="444"/>
      <c r="J477" s="444"/>
      <c r="K477" s="445"/>
      <c r="L477" s="445"/>
      <c r="M477" s="445"/>
      <c r="N477" s="444"/>
      <c r="O477" s="444"/>
      <c r="P477" s="489"/>
      <c r="Q477" s="252"/>
      <c r="R477" s="252"/>
      <c r="S477" s="272"/>
      <c r="T477" s="272"/>
      <c r="U477" s="272"/>
      <c r="V477" s="272"/>
      <c r="W477" s="272"/>
      <c r="X477" s="272"/>
      <c r="Y477" s="276"/>
      <c r="Z477" s="272"/>
      <c r="AA477" s="272"/>
      <c r="AB477" s="399"/>
      <c r="AC477" s="399"/>
      <c r="AD477" s="276"/>
    </row>
    <row r="478" spans="1:31">
      <c r="A478" s="439"/>
      <c r="B478" s="457"/>
      <c r="C478" s="444"/>
      <c r="D478" s="445"/>
      <c r="E478" s="445"/>
      <c r="F478" s="445"/>
      <c r="G478" s="445"/>
      <c r="H478" s="445"/>
      <c r="I478" s="444"/>
      <c r="J478" s="444"/>
      <c r="K478" s="445"/>
      <c r="L478" s="445"/>
      <c r="M478" s="445"/>
      <c r="N478" s="444"/>
      <c r="O478" s="444"/>
      <c r="P478" s="489"/>
      <c r="Q478" s="252"/>
      <c r="R478" s="252"/>
      <c r="S478" s="113"/>
      <c r="T478" s="113"/>
      <c r="Y478" s="275"/>
      <c r="AD478" s="275"/>
    </row>
    <row r="479" spans="1:31">
      <c r="A479" s="439"/>
      <c r="B479" s="457"/>
      <c r="C479" s="444"/>
      <c r="D479" s="445"/>
      <c r="E479" s="445"/>
      <c r="F479" s="445"/>
      <c r="G479" s="445"/>
      <c r="H479" s="445"/>
      <c r="I479" s="444"/>
      <c r="J479" s="444"/>
      <c r="K479" s="445"/>
      <c r="L479" s="445"/>
      <c r="M479" s="445"/>
      <c r="N479" s="444"/>
      <c r="O479" s="444"/>
      <c r="P479" s="489"/>
      <c r="Q479" s="252"/>
      <c r="R479" s="252"/>
      <c r="S479" s="272"/>
      <c r="T479" s="399"/>
      <c r="U479" s="272"/>
      <c r="V479" s="272"/>
      <c r="W479" s="272"/>
      <c r="X479" s="399"/>
      <c r="Y479" s="276"/>
      <c r="Z479" s="272"/>
      <c r="AA479" s="272"/>
      <c r="AB479" s="272"/>
      <c r="AC479" s="399"/>
      <c r="AD479" s="276"/>
    </row>
    <row r="480" spans="1:31">
      <c r="A480" s="439"/>
      <c r="B480" s="457"/>
      <c r="C480" s="444"/>
      <c r="D480" s="445"/>
      <c r="E480" s="445"/>
      <c r="F480" s="445"/>
      <c r="G480" s="445"/>
      <c r="H480" s="445"/>
      <c r="I480" s="444"/>
      <c r="J480" s="444"/>
      <c r="K480" s="445"/>
      <c r="L480" s="445"/>
      <c r="M480" s="445"/>
      <c r="N480" s="444"/>
      <c r="O480" s="444"/>
      <c r="P480" s="489"/>
      <c r="Q480" s="252"/>
      <c r="R480" s="252"/>
      <c r="S480" s="113"/>
      <c r="T480" s="113"/>
      <c r="Y480" s="275"/>
      <c r="AD480" s="275"/>
    </row>
    <row r="481" spans="1:30">
      <c r="A481" s="439"/>
      <c r="B481" s="457"/>
      <c r="C481" s="444"/>
      <c r="D481" s="445"/>
      <c r="E481" s="445"/>
      <c r="F481" s="445"/>
      <c r="G481" s="445"/>
      <c r="H481" s="445"/>
      <c r="I481" s="444"/>
      <c r="J481" s="444"/>
      <c r="K481" s="445"/>
      <c r="L481" s="445"/>
      <c r="M481" s="445"/>
      <c r="N481" s="444"/>
      <c r="O481" s="444"/>
      <c r="P481" s="489"/>
      <c r="Q481" s="252"/>
      <c r="R481" s="252"/>
      <c r="S481" s="272"/>
      <c r="T481" s="272"/>
      <c r="U481" s="272"/>
      <c r="V481" s="272"/>
      <c r="W481" s="272"/>
      <c r="X481" s="272"/>
      <c r="Y481" s="276"/>
      <c r="Z481" s="272"/>
      <c r="AA481" s="399"/>
      <c r="AB481" s="399"/>
      <c r="AC481" s="399"/>
      <c r="AD481" s="498"/>
    </row>
    <row r="482" spans="1:30">
      <c r="A482" s="439"/>
      <c r="B482" s="457"/>
      <c r="C482" s="444"/>
      <c r="D482" s="445"/>
      <c r="E482" s="445"/>
      <c r="F482" s="445"/>
      <c r="G482" s="445"/>
      <c r="H482" s="445"/>
      <c r="I482" s="444"/>
      <c r="J482" s="444"/>
      <c r="K482" s="445"/>
      <c r="L482" s="445"/>
      <c r="M482" s="445"/>
      <c r="N482" s="444"/>
      <c r="O482" s="444"/>
      <c r="P482" s="489"/>
      <c r="Q482" s="252"/>
      <c r="R482" s="252"/>
      <c r="S482" s="113"/>
      <c r="T482" s="113"/>
      <c r="Y482" s="275"/>
      <c r="AD482" s="275"/>
    </row>
    <row r="483" spans="1:30">
      <c r="A483" s="439"/>
      <c r="B483" s="457"/>
      <c r="C483" s="444"/>
      <c r="D483" s="445"/>
      <c r="E483" s="445"/>
      <c r="F483" s="445"/>
      <c r="G483" s="445"/>
      <c r="H483" s="445"/>
      <c r="I483" s="444"/>
      <c r="J483" s="444"/>
      <c r="K483" s="445"/>
      <c r="L483" s="445"/>
      <c r="M483" s="445"/>
      <c r="N483" s="444"/>
      <c r="O483" s="444"/>
      <c r="P483" s="489"/>
      <c r="Q483" s="252"/>
      <c r="R483" s="252"/>
      <c r="S483" s="272"/>
      <c r="T483" s="272"/>
      <c r="U483" s="272"/>
      <c r="V483" s="272"/>
      <c r="W483" s="272"/>
      <c r="X483" s="272"/>
      <c r="Y483" s="276"/>
      <c r="Z483" s="272"/>
      <c r="AA483" s="272"/>
      <c r="AB483" s="272"/>
      <c r="AC483" s="272"/>
      <c r="AD483" s="276"/>
    </row>
    <row r="484" spans="1:30">
      <c r="A484" s="439"/>
      <c r="B484" s="457"/>
      <c r="C484" s="444"/>
      <c r="D484" s="445"/>
      <c r="E484" s="445"/>
      <c r="F484" s="445"/>
      <c r="G484" s="445"/>
      <c r="H484" s="445"/>
      <c r="I484" s="444"/>
      <c r="J484" s="444"/>
      <c r="K484" s="445"/>
      <c r="L484" s="445"/>
      <c r="M484" s="445"/>
      <c r="N484" s="444"/>
      <c r="O484" s="444"/>
      <c r="P484" s="489"/>
      <c r="Q484" s="252"/>
      <c r="R484" s="252"/>
      <c r="S484" s="113"/>
      <c r="T484" s="113"/>
      <c r="Y484" s="275"/>
      <c r="AD484" s="275"/>
    </row>
    <row r="485" spans="1:30" ht="13.5" thickBot="1">
      <c r="A485" s="439"/>
      <c r="B485" s="457"/>
      <c r="C485" s="444"/>
      <c r="D485" s="445"/>
      <c r="E485" s="445"/>
      <c r="F485" s="445"/>
      <c r="G485" s="445"/>
      <c r="H485" s="445"/>
      <c r="I485" s="444"/>
      <c r="J485" s="444"/>
      <c r="K485" s="445"/>
      <c r="L485" s="445"/>
      <c r="M485" s="445"/>
      <c r="N485" s="444"/>
      <c r="O485" s="444"/>
      <c r="P485" s="489"/>
      <c r="Q485" s="252"/>
      <c r="R485" s="252"/>
      <c r="S485" s="273"/>
      <c r="T485" s="273"/>
      <c r="U485" s="273"/>
      <c r="V485" s="273"/>
      <c r="W485" s="273"/>
      <c r="X485" s="273"/>
      <c r="Y485" s="277"/>
      <c r="Z485" s="273"/>
      <c r="AA485" s="273"/>
      <c r="AB485" s="405"/>
      <c r="AC485" s="405"/>
      <c r="AD485" s="813"/>
    </row>
    <row r="486" spans="1:30">
      <c r="A486" s="432"/>
      <c r="B486" s="431"/>
      <c r="C486" s="428"/>
      <c r="D486" s="429"/>
      <c r="E486" s="429"/>
      <c r="F486" s="429"/>
      <c r="G486" s="429"/>
      <c r="H486" s="429"/>
      <c r="I486" s="428"/>
      <c r="J486" s="428"/>
      <c r="K486" s="429"/>
      <c r="L486" s="429"/>
      <c r="M486" s="429"/>
      <c r="N486" s="428"/>
      <c r="O486" s="428"/>
      <c r="P486" s="430"/>
      <c r="Q486" s="252"/>
      <c r="R486" s="252"/>
      <c r="S486" s="271"/>
      <c r="T486" s="113"/>
      <c r="Y486" s="275"/>
      <c r="AD486" s="275"/>
    </row>
    <row r="487" spans="1:30">
      <c r="A487" s="439"/>
      <c r="B487" s="457"/>
      <c r="C487" s="444"/>
      <c r="D487" s="445"/>
      <c r="E487" s="445"/>
      <c r="F487" s="445"/>
      <c r="G487" s="445"/>
      <c r="H487" s="445"/>
      <c r="I487" s="444"/>
      <c r="J487" s="444"/>
      <c r="K487" s="445"/>
      <c r="L487" s="445"/>
      <c r="M487" s="445"/>
      <c r="N487" s="444"/>
      <c r="O487" s="444"/>
      <c r="P487" s="489"/>
      <c r="Q487" s="252"/>
      <c r="R487" s="252"/>
      <c r="S487" s="272"/>
      <c r="T487" s="272"/>
      <c r="U487" s="272"/>
      <c r="V487" s="272"/>
      <c r="W487" s="272"/>
      <c r="X487" s="272"/>
      <c r="Y487" s="276"/>
      <c r="Z487" s="272"/>
      <c r="AA487" s="272"/>
      <c r="AB487" s="272"/>
      <c r="AC487" s="272"/>
      <c r="AD487" s="276"/>
    </row>
    <row r="488" spans="1:30">
      <c r="A488" s="439"/>
      <c r="B488" s="457"/>
      <c r="C488" s="444"/>
      <c r="D488" s="445"/>
      <c r="E488" s="445"/>
      <c r="F488" s="445"/>
      <c r="G488" s="445"/>
      <c r="H488" s="445"/>
      <c r="I488" s="444"/>
      <c r="J488" s="444"/>
      <c r="K488" s="445"/>
      <c r="L488" s="445"/>
      <c r="M488" s="445"/>
      <c r="N488" s="444"/>
      <c r="O488" s="444"/>
      <c r="P488" s="489"/>
      <c r="Q488" s="252"/>
      <c r="R488" s="252"/>
      <c r="S488" s="113"/>
      <c r="T488" s="113"/>
      <c r="Y488" s="275"/>
      <c r="AD488" s="275"/>
    </row>
    <row r="489" spans="1:30">
      <c r="A489" s="439"/>
      <c r="B489" s="457"/>
      <c r="C489" s="444"/>
      <c r="D489" s="445"/>
      <c r="E489" s="445"/>
      <c r="F489" s="445"/>
      <c r="G489" s="445"/>
      <c r="H489" s="445"/>
      <c r="I489" s="444"/>
      <c r="J489" s="444"/>
      <c r="K489" s="445"/>
      <c r="L489" s="445"/>
      <c r="M489" s="445"/>
      <c r="N489" s="444"/>
      <c r="O489" s="444"/>
      <c r="P489" s="489"/>
      <c r="Q489" s="252"/>
      <c r="R489" s="252"/>
      <c r="S489" s="272"/>
      <c r="T489" s="272"/>
      <c r="U489" s="272"/>
      <c r="V489" s="272"/>
      <c r="W489" s="272"/>
      <c r="X489" s="272"/>
      <c r="Y489" s="276"/>
      <c r="Z489" s="272"/>
      <c r="AA489" s="272"/>
      <c r="AB489" s="272"/>
      <c r="AC489" s="272"/>
      <c r="AD489" s="276"/>
    </row>
    <row r="490" spans="1:30">
      <c r="A490" s="439"/>
      <c r="B490" s="457"/>
      <c r="C490" s="444"/>
      <c r="D490" s="445"/>
      <c r="E490" s="445"/>
      <c r="F490" s="445"/>
      <c r="G490" s="445"/>
      <c r="H490" s="445"/>
      <c r="I490" s="444"/>
      <c r="J490" s="444"/>
      <c r="K490" s="445"/>
      <c r="L490" s="445"/>
      <c r="M490" s="445"/>
      <c r="N490" s="444"/>
      <c r="O490" s="444"/>
      <c r="P490" s="489"/>
      <c r="Q490" s="252"/>
      <c r="R490" s="252"/>
      <c r="S490" s="113"/>
      <c r="T490" s="113"/>
      <c r="Y490" s="275"/>
      <c r="AD490" s="275"/>
    </row>
    <row r="491" spans="1:30">
      <c r="A491" s="439"/>
      <c r="B491" s="457"/>
      <c r="C491" s="444"/>
      <c r="D491" s="445"/>
      <c r="E491" s="445"/>
      <c r="F491" s="445"/>
      <c r="G491" s="445"/>
      <c r="H491" s="445"/>
      <c r="I491" s="444"/>
      <c r="J491" s="444"/>
      <c r="K491" s="445"/>
      <c r="L491" s="445"/>
      <c r="M491" s="445"/>
      <c r="N491" s="444"/>
      <c r="O491" s="444"/>
      <c r="P491" s="489"/>
      <c r="Q491" s="252"/>
      <c r="R491" s="252"/>
      <c r="S491" s="272"/>
      <c r="T491" s="272"/>
      <c r="U491" s="272"/>
      <c r="V491" s="272"/>
      <c r="W491" s="272"/>
      <c r="X491" s="272"/>
      <c r="Y491" s="276"/>
      <c r="Z491" s="272"/>
      <c r="AA491" s="272"/>
      <c r="AB491" s="272"/>
      <c r="AC491" s="272"/>
      <c r="AD491" s="276"/>
    </row>
    <row r="492" spans="1:30">
      <c r="A492" s="439"/>
      <c r="B492" s="457"/>
      <c r="C492" s="444"/>
      <c r="D492" s="445"/>
      <c r="E492" s="445"/>
      <c r="F492" s="445"/>
      <c r="G492" s="445"/>
      <c r="H492" s="445"/>
      <c r="I492" s="444"/>
      <c r="J492" s="444"/>
      <c r="K492" s="445"/>
      <c r="L492" s="445"/>
      <c r="M492" s="445"/>
      <c r="N492" s="444"/>
      <c r="O492" s="444"/>
      <c r="P492" s="489"/>
      <c r="Q492" s="252"/>
      <c r="R492" s="252"/>
      <c r="S492" s="113"/>
      <c r="T492" s="113"/>
      <c r="Y492" s="275"/>
      <c r="AD492" s="275"/>
    </row>
    <row r="493" spans="1:30">
      <c r="A493" s="439"/>
      <c r="B493" s="457"/>
      <c r="C493" s="444"/>
      <c r="D493" s="445"/>
      <c r="E493" s="445"/>
      <c r="F493" s="445"/>
      <c r="G493" s="445"/>
      <c r="H493" s="445"/>
      <c r="I493" s="444"/>
      <c r="J493" s="444"/>
      <c r="K493" s="445"/>
      <c r="L493" s="445"/>
      <c r="M493" s="445"/>
      <c r="N493" s="444"/>
      <c r="O493" s="444"/>
      <c r="P493" s="489"/>
      <c r="Q493" s="252"/>
      <c r="R493" s="252"/>
      <c r="S493" s="272"/>
      <c r="T493" s="272"/>
      <c r="U493" s="272"/>
      <c r="V493" s="272"/>
      <c r="W493" s="272"/>
      <c r="X493" s="272"/>
      <c r="Y493" s="276"/>
      <c r="Z493" s="272"/>
      <c r="AA493" s="272"/>
      <c r="AB493" s="272"/>
      <c r="AC493" s="272"/>
      <c r="AD493" s="276"/>
    </row>
    <row r="494" spans="1:30">
      <c r="A494" s="439"/>
      <c r="B494" s="457"/>
      <c r="C494" s="444"/>
      <c r="D494" s="445"/>
      <c r="E494" s="445"/>
      <c r="F494" s="445"/>
      <c r="G494" s="445"/>
      <c r="H494" s="445"/>
      <c r="I494" s="444"/>
      <c r="J494" s="444"/>
      <c r="K494" s="445"/>
      <c r="L494" s="445"/>
      <c r="M494" s="445"/>
      <c r="N494" s="444"/>
      <c r="O494" s="444"/>
      <c r="P494" s="489"/>
      <c r="Q494" s="252"/>
      <c r="R494" s="252"/>
      <c r="S494" s="113"/>
      <c r="T494" s="113"/>
      <c r="Y494" s="275"/>
      <c r="AD494" s="275"/>
    </row>
    <row r="495" spans="1:30">
      <c r="A495" s="439"/>
      <c r="B495" s="457"/>
      <c r="C495" s="444"/>
      <c r="D495" s="445"/>
      <c r="E495" s="445"/>
      <c r="F495" s="445"/>
      <c r="G495" s="445"/>
      <c r="H495" s="445"/>
      <c r="I495" s="444"/>
      <c r="J495" s="444"/>
      <c r="K495" s="445"/>
      <c r="L495" s="445"/>
      <c r="M495" s="445"/>
      <c r="N495" s="444"/>
      <c r="O495" s="444"/>
      <c r="P495" s="489"/>
      <c r="Q495" s="252"/>
      <c r="R495" s="252"/>
      <c r="S495" s="272"/>
      <c r="T495" s="272"/>
      <c r="U495" s="272"/>
      <c r="V495" s="272"/>
      <c r="W495" s="272"/>
      <c r="X495" s="272"/>
      <c r="Y495" s="276"/>
      <c r="Z495" s="272"/>
      <c r="AA495" s="272"/>
      <c r="AB495" s="272"/>
      <c r="AC495" s="272"/>
      <c r="AD495" s="276"/>
    </row>
    <row r="496" spans="1:30">
      <c r="A496" s="439"/>
      <c r="B496" s="457"/>
      <c r="C496" s="444"/>
      <c r="D496" s="445"/>
      <c r="E496" s="445"/>
      <c r="F496" s="445"/>
      <c r="G496" s="445"/>
      <c r="H496" s="445"/>
      <c r="I496" s="444"/>
      <c r="J496" s="444"/>
      <c r="K496" s="445"/>
      <c r="L496" s="445"/>
      <c r="M496" s="445"/>
      <c r="N496" s="444"/>
      <c r="O496" s="444"/>
      <c r="P496" s="489"/>
      <c r="Q496" s="252"/>
      <c r="R496" s="252"/>
      <c r="S496" s="113"/>
      <c r="T496" s="113"/>
      <c r="Y496" s="275"/>
      <c r="AD496" s="275"/>
    </row>
    <row r="497" spans="1:31">
      <c r="A497" s="439"/>
      <c r="B497" s="457"/>
      <c r="C497" s="444"/>
      <c r="D497" s="445"/>
      <c r="E497" s="445"/>
      <c r="F497" s="445"/>
      <c r="G497" s="445"/>
      <c r="H497" s="445"/>
      <c r="I497" s="444"/>
      <c r="J497" s="444"/>
      <c r="K497" s="445"/>
      <c r="L497" s="445"/>
      <c r="M497" s="445"/>
      <c r="N497" s="444"/>
      <c r="O497" s="444"/>
      <c r="P497" s="489"/>
      <c r="Q497" s="252"/>
      <c r="R497" s="252"/>
      <c r="S497" s="272"/>
      <c r="T497" s="272"/>
      <c r="U497" s="272"/>
      <c r="V497" s="272"/>
      <c r="W497" s="272"/>
      <c r="X497" s="272"/>
      <c r="Y497" s="276"/>
      <c r="Z497" s="272"/>
      <c r="AA497" s="272"/>
      <c r="AB497" s="272"/>
      <c r="AC497" s="272"/>
      <c r="AD497" s="276"/>
    </row>
    <row r="498" spans="1:31">
      <c r="A498" s="439"/>
      <c r="B498" s="457"/>
      <c r="C498" s="444"/>
      <c r="D498" s="445"/>
      <c r="E498" s="445"/>
      <c r="F498" s="445"/>
      <c r="G498" s="445"/>
      <c r="H498" s="445"/>
      <c r="I498" s="444"/>
      <c r="J498" s="444"/>
      <c r="K498" s="445"/>
      <c r="L498" s="445"/>
      <c r="M498" s="445"/>
      <c r="N498" s="444"/>
      <c r="O498" s="444"/>
      <c r="P498" s="489"/>
      <c r="Q498" s="252"/>
      <c r="R498" s="252"/>
      <c r="S498" s="113"/>
      <c r="T498" s="113"/>
      <c r="Y498" s="275"/>
      <c r="AD498" s="275"/>
    </row>
    <row r="499" spans="1:31">
      <c r="A499" s="439"/>
      <c r="B499" s="457"/>
      <c r="C499" s="444"/>
      <c r="D499" s="445"/>
      <c r="E499" s="445"/>
      <c r="F499" s="445"/>
      <c r="G499" s="445"/>
      <c r="H499" s="445"/>
      <c r="I499" s="444"/>
      <c r="J499" s="444"/>
      <c r="K499" s="445"/>
      <c r="L499" s="445"/>
      <c r="M499" s="445"/>
      <c r="N499" s="444"/>
      <c r="O499" s="444"/>
      <c r="P499" s="489"/>
      <c r="Q499" s="252"/>
      <c r="R499" s="252"/>
      <c r="S499" s="272"/>
      <c r="T499" s="272"/>
      <c r="U499" s="272"/>
      <c r="V499" s="272"/>
      <c r="W499" s="272"/>
      <c r="X499" s="272"/>
      <c r="Y499" s="276"/>
      <c r="Z499" s="272"/>
      <c r="AA499" s="272"/>
      <c r="AB499" s="272"/>
      <c r="AC499" s="272"/>
      <c r="AD499" s="276"/>
    </row>
    <row r="500" spans="1:31">
      <c r="A500" s="439"/>
      <c r="B500" s="457"/>
      <c r="C500" s="444"/>
      <c r="D500" s="445"/>
      <c r="E500" s="445"/>
      <c r="F500" s="445"/>
      <c r="G500" s="445"/>
      <c r="H500" s="445"/>
      <c r="I500" s="444"/>
      <c r="J500" s="444"/>
      <c r="K500" s="445"/>
      <c r="L500" s="445"/>
      <c r="M500" s="445"/>
      <c r="N500" s="444"/>
      <c r="O500" s="444"/>
      <c r="P500" s="489"/>
      <c r="Q500" s="252"/>
      <c r="R500" s="252"/>
      <c r="S500" s="113"/>
      <c r="T500" s="113"/>
      <c r="Y500" s="275"/>
      <c r="AD500" s="275"/>
    </row>
    <row r="501" spans="1:31">
      <c r="A501" s="439"/>
      <c r="B501" s="457"/>
      <c r="C501" s="444"/>
      <c r="D501" s="445"/>
      <c r="E501" s="445"/>
      <c r="F501" s="445"/>
      <c r="G501" s="445"/>
      <c r="H501" s="445"/>
      <c r="I501" s="444"/>
      <c r="J501" s="444"/>
      <c r="K501" s="445"/>
      <c r="L501" s="445"/>
      <c r="M501" s="445"/>
      <c r="N501" s="444"/>
      <c r="O501" s="444"/>
      <c r="P501" s="489"/>
      <c r="Q501" s="252"/>
      <c r="R501" s="252"/>
      <c r="S501" s="272"/>
      <c r="T501" s="272"/>
      <c r="U501" s="272"/>
      <c r="V501" s="272"/>
      <c r="W501" s="272"/>
      <c r="X501" s="272"/>
      <c r="Y501" s="276"/>
      <c r="Z501" s="272"/>
      <c r="AA501" s="272"/>
      <c r="AB501" s="272"/>
      <c r="AC501" s="272"/>
      <c r="AD501" s="276"/>
    </row>
    <row r="502" spans="1:31">
      <c r="A502" s="439"/>
      <c r="B502" s="457"/>
      <c r="C502" s="444"/>
      <c r="D502" s="445"/>
      <c r="E502" s="445"/>
      <c r="F502" s="445"/>
      <c r="G502" s="445"/>
      <c r="H502" s="445"/>
      <c r="I502" s="444"/>
      <c r="J502" s="444"/>
      <c r="K502" s="445"/>
      <c r="L502" s="445"/>
      <c r="M502" s="445"/>
      <c r="N502" s="444"/>
      <c r="O502" s="444"/>
      <c r="P502" s="489"/>
      <c r="Q502" s="252"/>
      <c r="R502" s="252"/>
      <c r="S502" s="113"/>
      <c r="T502" s="113"/>
      <c r="Y502" s="275"/>
      <c r="AD502" s="275"/>
    </row>
    <row r="503" spans="1:31">
      <c r="A503" s="439"/>
      <c r="B503" s="457"/>
      <c r="C503" s="444"/>
      <c r="D503" s="445"/>
      <c r="E503" s="445"/>
      <c r="F503" s="445"/>
      <c r="G503" s="445"/>
      <c r="H503" s="445"/>
      <c r="I503" s="444"/>
      <c r="J503" s="444"/>
      <c r="K503" s="445"/>
      <c r="L503" s="445"/>
      <c r="M503" s="445"/>
      <c r="N503" s="444"/>
      <c r="O503" s="444"/>
      <c r="P503" s="489"/>
      <c r="Q503" s="252"/>
      <c r="R503" s="252"/>
      <c r="S503" s="272"/>
      <c r="T503" s="272"/>
      <c r="U503" s="272"/>
      <c r="V503" s="272"/>
      <c r="W503" s="272"/>
      <c r="X503" s="272"/>
      <c r="Y503" s="276"/>
      <c r="Z503" s="272"/>
      <c r="AA503" s="272"/>
      <c r="AB503" s="272"/>
      <c r="AC503" s="272"/>
      <c r="AD503" s="276"/>
    </row>
    <row r="504" spans="1:31">
      <c r="A504" s="439"/>
      <c r="B504" s="457"/>
      <c r="C504" s="444"/>
      <c r="D504" s="445"/>
      <c r="E504" s="445"/>
      <c r="F504" s="445"/>
      <c r="G504" s="445"/>
      <c r="H504" s="445"/>
      <c r="I504" s="444"/>
      <c r="J504" s="444"/>
      <c r="K504" s="445"/>
      <c r="L504" s="445"/>
      <c r="M504" s="445"/>
      <c r="N504" s="444"/>
      <c r="O504" s="444"/>
      <c r="P504" s="489"/>
      <c r="Q504" s="252"/>
      <c r="R504" s="252"/>
      <c r="S504" s="113"/>
      <c r="T504" s="113"/>
      <c r="Y504" s="275"/>
      <c r="AD504" s="275"/>
    </row>
    <row r="505" spans="1:31">
      <c r="A505" s="439"/>
      <c r="B505" s="457"/>
      <c r="C505" s="444"/>
      <c r="D505" s="445"/>
      <c r="E505" s="445"/>
      <c r="F505" s="445"/>
      <c r="G505" s="445"/>
      <c r="H505" s="445"/>
      <c r="I505" s="444"/>
      <c r="J505" s="444"/>
      <c r="K505" s="445"/>
      <c r="L505" s="445"/>
      <c r="M505" s="445"/>
      <c r="N505" s="444"/>
      <c r="O505" s="444"/>
      <c r="P505" s="489"/>
      <c r="Q505" s="252"/>
      <c r="R505" s="252"/>
      <c r="S505" s="272"/>
      <c r="T505" s="272"/>
      <c r="U505" s="272"/>
      <c r="V505" s="272"/>
      <c r="W505" s="272"/>
      <c r="X505" s="272"/>
      <c r="Y505" s="276"/>
      <c r="Z505" s="272"/>
      <c r="AA505" s="272"/>
      <c r="AB505" s="272"/>
      <c r="AC505" s="272"/>
      <c r="AD505" s="276"/>
    </row>
    <row r="506" spans="1:31">
      <c r="A506" s="439"/>
      <c r="B506" s="457"/>
      <c r="C506" s="444"/>
      <c r="D506" s="445"/>
      <c r="E506" s="445"/>
      <c r="F506" s="445"/>
      <c r="G506" s="445"/>
      <c r="H506" s="445"/>
      <c r="I506" s="444"/>
      <c r="J506" s="444"/>
      <c r="K506" s="445"/>
      <c r="L506" s="445"/>
      <c r="M506" s="445"/>
      <c r="N506" s="444"/>
      <c r="O506" s="444"/>
      <c r="P506" s="489"/>
      <c r="Q506" s="252"/>
      <c r="R506" s="252"/>
      <c r="S506" s="113"/>
      <c r="T506" s="113"/>
      <c r="Y506" s="275"/>
      <c r="AD506" s="275"/>
    </row>
    <row r="507" spans="1:31">
      <c r="A507" s="439"/>
      <c r="B507" s="457"/>
      <c r="C507" s="444"/>
      <c r="D507" s="445"/>
      <c r="E507" s="445"/>
      <c r="F507" s="445"/>
      <c r="G507" s="445"/>
      <c r="H507" s="445"/>
      <c r="I507" s="444"/>
      <c r="J507" s="444"/>
      <c r="K507" s="445"/>
      <c r="L507" s="445"/>
      <c r="M507" s="445"/>
      <c r="N507" s="444"/>
      <c r="O507" s="444"/>
      <c r="P507" s="489"/>
      <c r="Q507" s="252"/>
      <c r="R507" s="252"/>
      <c r="S507" s="272"/>
      <c r="T507" s="272"/>
      <c r="U507" s="272"/>
      <c r="V507" s="272"/>
      <c r="W507" s="272"/>
      <c r="X507" s="272"/>
      <c r="Y507" s="276"/>
      <c r="Z507" s="272"/>
      <c r="AA507" s="272"/>
      <c r="AB507" s="272"/>
      <c r="AC507" s="272"/>
      <c r="AD507" s="276"/>
      <c r="AE507" s="274"/>
    </row>
    <row r="508" spans="1:31">
      <c r="A508" s="439"/>
      <c r="B508" s="457"/>
      <c r="C508" s="444"/>
      <c r="D508" s="445"/>
      <c r="E508" s="445"/>
      <c r="F508" s="445"/>
      <c r="G508" s="445"/>
      <c r="H508" s="445"/>
      <c r="I508" s="444"/>
      <c r="J508" s="444"/>
      <c r="K508" s="445"/>
      <c r="L508" s="445"/>
      <c r="M508" s="445"/>
      <c r="N508" s="444"/>
      <c r="O508" s="444"/>
      <c r="P508" s="489"/>
      <c r="Q508" s="252"/>
      <c r="R508" s="252"/>
      <c r="S508" s="113"/>
      <c r="T508" s="113"/>
      <c r="Y508" s="275"/>
      <c r="AD508" s="275"/>
      <c r="AE508" s="274"/>
    </row>
    <row r="509" spans="1:31">
      <c r="A509" s="439"/>
      <c r="B509" s="457"/>
      <c r="C509" s="444"/>
      <c r="D509" s="445"/>
      <c r="E509" s="445"/>
      <c r="F509" s="445"/>
      <c r="G509" s="445"/>
      <c r="H509" s="445"/>
      <c r="I509" s="444"/>
      <c r="J509" s="444"/>
      <c r="K509" s="445"/>
      <c r="L509" s="445"/>
      <c r="M509" s="445"/>
      <c r="N509" s="444"/>
      <c r="O509" s="444"/>
      <c r="P509" s="489"/>
      <c r="Q509" s="252"/>
      <c r="R509" s="252"/>
      <c r="S509" s="272"/>
      <c r="T509" s="272"/>
      <c r="U509" s="272"/>
      <c r="V509" s="272"/>
      <c r="W509" s="272"/>
      <c r="X509" s="272"/>
      <c r="Y509" s="276"/>
      <c r="Z509" s="272"/>
      <c r="AA509" s="272"/>
      <c r="AB509" s="272"/>
      <c r="AC509" s="272"/>
      <c r="AD509" s="276"/>
    </row>
    <row r="510" spans="1:31">
      <c r="A510" s="439"/>
      <c r="B510" s="457"/>
      <c r="C510" s="444"/>
      <c r="D510" s="445"/>
      <c r="E510" s="445"/>
      <c r="F510" s="445"/>
      <c r="G510" s="445"/>
      <c r="H510" s="445"/>
      <c r="I510" s="444"/>
      <c r="J510" s="444"/>
      <c r="K510" s="445"/>
      <c r="L510" s="445"/>
      <c r="M510" s="445"/>
      <c r="N510" s="444"/>
      <c r="O510" s="444"/>
      <c r="P510" s="489"/>
      <c r="Q510" s="252"/>
      <c r="R510" s="252"/>
      <c r="S510" s="113"/>
      <c r="T510" s="113"/>
      <c r="Y510" s="275"/>
      <c r="AD510" s="275"/>
    </row>
    <row r="511" spans="1:31">
      <c r="A511" s="439"/>
      <c r="B511" s="457"/>
      <c r="C511" s="444"/>
      <c r="D511" s="445"/>
      <c r="E511" s="445"/>
      <c r="F511" s="445"/>
      <c r="G511" s="445"/>
      <c r="H511" s="445"/>
      <c r="I511" s="444"/>
      <c r="J511" s="444"/>
      <c r="K511" s="445"/>
      <c r="L511" s="445"/>
      <c r="M511" s="445"/>
      <c r="N511" s="444"/>
      <c r="O511" s="444"/>
      <c r="P511" s="489"/>
      <c r="Q511" s="252"/>
      <c r="R511" s="252"/>
      <c r="S511" s="272"/>
      <c r="T511" s="272"/>
      <c r="U511" s="272"/>
      <c r="V511" s="272"/>
      <c r="W511" s="272"/>
      <c r="X511" s="272"/>
      <c r="Y511" s="276"/>
      <c r="Z511" s="272"/>
      <c r="AA511" s="272"/>
      <c r="AB511" s="272"/>
      <c r="AC511" s="272"/>
      <c r="AD511" s="276"/>
    </row>
    <row r="512" spans="1:31">
      <c r="A512" s="439"/>
      <c r="B512" s="457"/>
      <c r="C512" s="444"/>
      <c r="D512" s="445"/>
      <c r="E512" s="445"/>
      <c r="F512" s="445"/>
      <c r="G512" s="445"/>
      <c r="H512" s="445"/>
      <c r="I512" s="444"/>
      <c r="J512" s="444"/>
      <c r="K512" s="445"/>
      <c r="L512" s="445"/>
      <c r="M512" s="445"/>
      <c r="N512" s="444"/>
      <c r="O512" s="444"/>
      <c r="P512" s="489"/>
      <c r="Q512" s="252"/>
      <c r="R512" s="252"/>
      <c r="S512" s="113"/>
      <c r="T512" s="113"/>
      <c r="Y512" s="275"/>
      <c r="AD512" s="275"/>
    </row>
    <row r="513" spans="1:30">
      <c r="A513" s="439"/>
      <c r="B513" s="457"/>
      <c r="C513" s="444"/>
      <c r="D513" s="445"/>
      <c r="E513" s="445"/>
      <c r="F513" s="445"/>
      <c r="G513" s="445"/>
      <c r="H513" s="445"/>
      <c r="I513" s="444"/>
      <c r="J513" s="444"/>
      <c r="K513" s="445"/>
      <c r="L513" s="445"/>
      <c r="M513" s="445"/>
      <c r="N513" s="444"/>
      <c r="O513" s="444"/>
      <c r="P513" s="489"/>
      <c r="Q513" s="252"/>
      <c r="R513" s="252"/>
      <c r="S513" s="272"/>
      <c r="T513" s="272"/>
      <c r="U513" s="272"/>
      <c r="V513" s="272"/>
      <c r="W513" s="272"/>
      <c r="X513" s="272"/>
      <c r="Y513" s="276"/>
      <c r="Z513" s="272"/>
      <c r="AA513" s="272"/>
      <c r="AB513" s="272"/>
      <c r="AC513" s="272"/>
      <c r="AD513" s="276"/>
    </row>
    <row r="514" spans="1:30">
      <c r="A514" s="439"/>
      <c r="B514" s="457"/>
      <c r="C514" s="444"/>
      <c r="D514" s="445"/>
      <c r="E514" s="445"/>
      <c r="F514" s="445"/>
      <c r="G514" s="445"/>
      <c r="H514" s="445"/>
      <c r="I514" s="444"/>
      <c r="J514" s="444"/>
      <c r="K514" s="445"/>
      <c r="L514" s="445"/>
      <c r="M514" s="445"/>
      <c r="N514" s="444"/>
      <c r="O514" s="444"/>
      <c r="P514" s="489"/>
      <c r="Q514" s="252"/>
      <c r="R514" s="252"/>
      <c r="S514" s="113"/>
      <c r="T514" s="113"/>
      <c r="Y514" s="275"/>
      <c r="AD514" s="275"/>
    </row>
    <row r="515" spans="1:30">
      <c r="A515" s="439"/>
      <c r="B515" s="457"/>
      <c r="C515" s="444"/>
      <c r="D515" s="445"/>
      <c r="E515" s="445"/>
      <c r="F515" s="445"/>
      <c r="G515" s="445"/>
      <c r="H515" s="445"/>
      <c r="I515" s="444"/>
      <c r="J515" s="444"/>
      <c r="K515" s="445"/>
      <c r="L515" s="445"/>
      <c r="M515" s="445"/>
      <c r="N515" s="444"/>
      <c r="O515" s="444"/>
      <c r="P515" s="489"/>
      <c r="Q515" s="252"/>
      <c r="R515" s="252"/>
      <c r="S515" s="272"/>
      <c r="T515" s="272"/>
      <c r="U515" s="272"/>
      <c r="V515" s="272"/>
      <c r="W515" s="272"/>
      <c r="X515" s="272"/>
      <c r="Y515" s="276"/>
      <c r="Z515" s="272"/>
      <c r="AA515" s="272"/>
      <c r="AB515" s="272"/>
      <c r="AC515" s="272"/>
      <c r="AD515" s="276"/>
    </row>
    <row r="516" spans="1:30">
      <c r="A516" s="439"/>
      <c r="B516" s="457"/>
      <c r="C516" s="444"/>
      <c r="D516" s="445"/>
      <c r="E516" s="445"/>
      <c r="F516" s="445"/>
      <c r="G516" s="445"/>
      <c r="H516" s="445"/>
      <c r="I516" s="444"/>
      <c r="J516" s="444"/>
      <c r="K516" s="445"/>
      <c r="L516" s="445"/>
      <c r="M516" s="445"/>
      <c r="N516" s="444"/>
      <c r="O516" s="444"/>
      <c r="P516" s="489"/>
      <c r="Q516" s="252"/>
      <c r="R516" s="252"/>
      <c r="S516" s="113"/>
      <c r="T516" s="113"/>
      <c r="Y516" s="275"/>
      <c r="AD516" s="275"/>
    </row>
    <row r="517" spans="1:30" ht="13.5" thickBot="1">
      <c r="A517" s="439"/>
      <c r="B517" s="457"/>
      <c r="C517" s="444"/>
      <c r="D517" s="445"/>
      <c r="E517" s="445"/>
      <c r="F517" s="445"/>
      <c r="G517" s="445"/>
      <c r="H517" s="445"/>
      <c r="I517" s="444"/>
      <c r="J517" s="444"/>
      <c r="K517" s="445"/>
      <c r="L517" s="445"/>
      <c r="M517" s="445"/>
      <c r="N517" s="444"/>
      <c r="O517" s="444"/>
      <c r="P517" s="489"/>
      <c r="Q517" s="252"/>
      <c r="R517" s="252"/>
      <c r="S517" s="273"/>
      <c r="T517" s="273"/>
      <c r="U517" s="273"/>
      <c r="V517" s="273"/>
      <c r="W517" s="273"/>
      <c r="X517" s="273"/>
      <c r="Y517" s="277"/>
      <c r="Z517" s="273"/>
      <c r="AA517" s="273"/>
      <c r="AB517" s="273"/>
      <c r="AC517" s="273"/>
      <c r="AD517" s="277"/>
    </row>
    <row r="518" spans="1:30" ht="13.5" thickBot="1">
      <c r="A518" s="493"/>
      <c r="B518" s="494"/>
      <c r="C518" s="428"/>
      <c r="D518" s="429"/>
      <c r="E518" s="429"/>
      <c r="F518" s="429"/>
      <c r="G518" s="429"/>
      <c r="H518" s="429"/>
      <c r="I518" s="428"/>
      <c r="J518" s="428"/>
      <c r="K518" s="429"/>
      <c r="L518" s="429"/>
      <c r="M518" s="429"/>
      <c r="N518" s="428"/>
      <c r="O518" s="428"/>
      <c r="P518" s="430"/>
      <c r="Q518" s="252"/>
      <c r="R518" s="252"/>
      <c r="S518" s="271"/>
      <c r="T518" s="113"/>
      <c r="Y518" s="275"/>
      <c r="AD518" s="275"/>
    </row>
    <row r="519" spans="1:30" ht="13.5" thickBot="1">
      <c r="A519" s="495"/>
      <c r="B519" s="496"/>
      <c r="C519" s="428"/>
      <c r="D519" s="429"/>
      <c r="E519" s="429"/>
      <c r="F519" s="429"/>
      <c r="G519" s="429"/>
      <c r="H519" s="429"/>
      <c r="I519" s="428"/>
      <c r="J519" s="428"/>
      <c r="K519" s="429"/>
      <c r="L519" s="429"/>
      <c r="M519" s="429"/>
      <c r="N519" s="428"/>
      <c r="O519" s="428"/>
      <c r="P519" s="430"/>
      <c r="Q519" s="252"/>
      <c r="R519" s="252"/>
      <c r="S519" s="272"/>
      <c r="T519" s="272"/>
      <c r="U519" s="272"/>
      <c r="V519" s="272"/>
      <c r="W519" s="272"/>
      <c r="X519" s="272"/>
      <c r="Y519" s="276"/>
      <c r="Z519" s="272"/>
      <c r="AA519" s="272"/>
      <c r="AB519" s="272"/>
      <c r="AC519" s="272"/>
      <c r="AD519" s="276"/>
    </row>
    <row r="520" spans="1:30" ht="13.5" thickBot="1">
      <c r="A520" s="493"/>
      <c r="B520" s="494"/>
      <c r="C520" s="428"/>
      <c r="D520" s="429"/>
      <c r="E520" s="429"/>
      <c r="F520" s="429"/>
      <c r="G520" s="429"/>
      <c r="H520" s="429"/>
      <c r="I520" s="428"/>
      <c r="J520" s="428"/>
      <c r="K520" s="429"/>
      <c r="L520" s="429"/>
      <c r="M520" s="429"/>
      <c r="N520" s="428"/>
      <c r="O520" s="428"/>
      <c r="P520" s="430"/>
      <c r="Q520" s="252"/>
      <c r="R520" s="252"/>
      <c r="S520" s="113"/>
      <c r="T520" s="113"/>
      <c r="Y520" s="275"/>
      <c r="AD520" s="275"/>
    </row>
    <row r="521" spans="1:30" ht="13.5" thickBot="1">
      <c r="A521" s="495"/>
      <c r="B521" s="496"/>
      <c r="C521" s="428"/>
      <c r="D521" s="429"/>
      <c r="E521" s="429"/>
      <c r="F521" s="429"/>
      <c r="G521" s="429"/>
      <c r="H521" s="429"/>
      <c r="I521" s="428"/>
      <c r="J521" s="428"/>
      <c r="K521" s="429"/>
      <c r="L521" s="429"/>
      <c r="M521" s="429"/>
      <c r="N521" s="428"/>
      <c r="O521" s="428"/>
      <c r="P521" s="430"/>
      <c r="Q521" s="252"/>
      <c r="R521" s="252"/>
      <c r="S521" s="272"/>
      <c r="T521" s="272"/>
      <c r="U521" s="272"/>
      <c r="V521" s="272"/>
      <c r="W521" s="272"/>
      <c r="X521" s="272"/>
      <c r="Y521" s="276"/>
      <c r="Z521" s="272"/>
      <c r="AA521" s="272"/>
      <c r="AB521" s="272"/>
      <c r="AC521" s="272"/>
      <c r="AD521" s="276"/>
    </row>
    <row r="522" spans="1:30" ht="13.5" thickBot="1">
      <c r="A522" s="493"/>
      <c r="B522" s="494"/>
      <c r="C522" s="428"/>
      <c r="D522" s="429"/>
      <c r="E522" s="429"/>
      <c r="F522" s="429"/>
      <c r="G522" s="429"/>
      <c r="H522" s="429"/>
      <c r="I522" s="428"/>
      <c r="J522" s="428"/>
      <c r="K522" s="429"/>
      <c r="L522" s="429"/>
      <c r="M522" s="429"/>
      <c r="N522" s="428"/>
      <c r="O522" s="428"/>
      <c r="P522" s="430"/>
      <c r="Q522" s="252"/>
      <c r="R522" s="252"/>
      <c r="S522" s="113"/>
      <c r="T522" s="113"/>
      <c r="Y522" s="275"/>
      <c r="AD522" s="275"/>
    </row>
    <row r="523" spans="1:30" ht="13.5" thickBot="1">
      <c r="A523" s="495"/>
      <c r="B523" s="496"/>
      <c r="C523" s="428"/>
      <c r="D523" s="429"/>
      <c r="E523" s="429"/>
      <c r="F523" s="429"/>
      <c r="G523" s="429"/>
      <c r="H523" s="429"/>
      <c r="I523" s="428"/>
      <c r="J523" s="428"/>
      <c r="K523" s="429"/>
      <c r="L523" s="429"/>
      <c r="M523" s="429"/>
      <c r="N523" s="428"/>
      <c r="O523" s="428"/>
      <c r="P523" s="430"/>
      <c r="Q523" s="252"/>
      <c r="R523" s="252"/>
      <c r="S523" s="272"/>
      <c r="T523" s="272"/>
      <c r="U523" s="272"/>
      <c r="V523" s="272"/>
      <c r="W523" s="272"/>
      <c r="X523" s="272"/>
      <c r="Y523" s="276"/>
      <c r="Z523" s="272"/>
      <c r="AA523" s="272"/>
      <c r="AB523" s="272"/>
      <c r="AC523" s="272"/>
      <c r="AD523" s="276"/>
    </row>
    <row r="524" spans="1:30" ht="13.5" thickBot="1">
      <c r="A524" s="493"/>
      <c r="B524" s="494"/>
      <c r="C524" s="428"/>
      <c r="D524" s="429"/>
      <c r="E524" s="429"/>
      <c r="F524" s="429"/>
      <c r="G524" s="429"/>
      <c r="H524" s="429"/>
      <c r="I524" s="428"/>
      <c r="J524" s="428"/>
      <c r="K524" s="429"/>
      <c r="L524" s="429"/>
      <c r="M524" s="429"/>
      <c r="N524" s="428"/>
      <c r="O524" s="428"/>
      <c r="P524" s="430"/>
      <c r="Q524" s="252"/>
      <c r="R524" s="252"/>
      <c r="S524" s="113"/>
      <c r="T524" s="113"/>
      <c r="Y524" s="275"/>
      <c r="AD524" s="275"/>
    </row>
    <row r="525" spans="1:30" ht="13.5" thickBot="1">
      <c r="A525" s="495"/>
      <c r="B525" s="496"/>
      <c r="C525" s="428"/>
      <c r="D525" s="429"/>
      <c r="E525" s="429"/>
      <c r="F525" s="429"/>
      <c r="G525" s="429"/>
      <c r="H525" s="429"/>
      <c r="I525" s="428"/>
      <c r="J525" s="428"/>
      <c r="K525" s="429"/>
      <c r="L525" s="429"/>
      <c r="M525" s="429"/>
      <c r="N525" s="428"/>
      <c r="O525" s="428"/>
      <c r="P525" s="430"/>
      <c r="Q525" s="252"/>
      <c r="R525" s="252"/>
      <c r="S525" s="272"/>
      <c r="T525" s="272"/>
      <c r="U525" s="272"/>
      <c r="V525" s="272"/>
      <c r="W525" s="272"/>
      <c r="X525" s="272"/>
      <c r="Y525" s="276"/>
      <c r="Z525" s="272"/>
      <c r="AA525" s="272"/>
      <c r="AB525" s="272"/>
      <c r="AC525" s="272"/>
      <c r="AD525" s="276"/>
    </row>
    <row r="526" spans="1:30" ht="13.5" thickBot="1">
      <c r="A526" s="497"/>
      <c r="B526" s="494"/>
      <c r="C526" s="428"/>
      <c r="D526" s="429"/>
      <c r="E526" s="429"/>
      <c r="F526" s="429"/>
      <c r="G526" s="429"/>
      <c r="H526" s="429"/>
      <c r="I526" s="428"/>
      <c r="J526" s="428"/>
      <c r="K526" s="429"/>
      <c r="L526" s="429"/>
      <c r="M526" s="429"/>
      <c r="N526" s="428"/>
      <c r="O526" s="428"/>
      <c r="P526" s="430"/>
      <c r="Q526" s="252"/>
      <c r="R526" s="252"/>
      <c r="S526" s="113"/>
      <c r="T526" s="113"/>
      <c r="Y526" s="275"/>
      <c r="AD526" s="275"/>
    </row>
    <row r="527" spans="1:30" ht="13.5" thickBot="1">
      <c r="A527" s="495"/>
      <c r="B527" s="496"/>
      <c r="C527" s="428"/>
      <c r="D527" s="429"/>
      <c r="E527" s="429"/>
      <c r="F527" s="429"/>
      <c r="G527" s="429"/>
      <c r="H527" s="429"/>
      <c r="I527" s="428"/>
      <c r="J527" s="428"/>
      <c r="K527" s="429"/>
      <c r="L527" s="429"/>
      <c r="M527" s="429"/>
      <c r="N527" s="428"/>
      <c r="O527" s="428"/>
      <c r="P527" s="430"/>
      <c r="Q527" s="252"/>
      <c r="R527" s="252"/>
      <c r="S527" s="272"/>
      <c r="T527" s="272"/>
      <c r="U527" s="272"/>
      <c r="V527" s="272"/>
      <c r="W527" s="272"/>
      <c r="X527" s="272"/>
      <c r="Y527" s="276"/>
      <c r="Z527" s="272"/>
      <c r="AA527" s="272"/>
      <c r="AB527" s="272"/>
      <c r="AC527" s="272"/>
      <c r="AD527" s="276"/>
    </row>
    <row r="528" spans="1:30" ht="13.5" thickBot="1">
      <c r="A528" s="497"/>
      <c r="B528" s="494"/>
      <c r="C528" s="428"/>
      <c r="D528" s="429"/>
      <c r="E528" s="429"/>
      <c r="F528" s="429"/>
      <c r="G528" s="429"/>
      <c r="H528" s="429"/>
      <c r="I528" s="428"/>
      <c r="J528" s="428"/>
      <c r="K528" s="429"/>
      <c r="L528" s="429"/>
      <c r="M528" s="429"/>
      <c r="N528" s="428"/>
      <c r="O528" s="428"/>
      <c r="P528" s="430"/>
      <c r="Q528" s="252"/>
      <c r="R528" s="252"/>
      <c r="S528" s="113"/>
      <c r="T528" s="113"/>
      <c r="Y528" s="275"/>
      <c r="AD528" s="275"/>
    </row>
    <row r="529" spans="1:30" ht="13.5" thickBot="1">
      <c r="A529" s="495"/>
      <c r="B529" s="496"/>
      <c r="C529" s="428"/>
      <c r="D529" s="429"/>
      <c r="E529" s="429"/>
      <c r="F529" s="429"/>
      <c r="G529" s="429"/>
      <c r="H529" s="429"/>
      <c r="I529" s="428"/>
      <c r="J529" s="428"/>
      <c r="K529" s="429"/>
      <c r="L529" s="429"/>
      <c r="M529" s="429"/>
      <c r="N529" s="428"/>
      <c r="O529" s="428"/>
      <c r="P529" s="430"/>
      <c r="Q529" s="252"/>
      <c r="R529" s="252"/>
      <c r="S529" s="272"/>
      <c r="T529" s="272"/>
      <c r="U529" s="272"/>
      <c r="V529" s="272"/>
      <c r="W529" s="272"/>
      <c r="X529" s="272"/>
      <c r="Y529" s="276"/>
      <c r="Z529" s="272"/>
      <c r="AA529" s="272"/>
      <c r="AB529" s="272"/>
      <c r="AC529" s="272"/>
      <c r="AD529" s="276"/>
    </row>
    <row r="530" spans="1:30" ht="13.5" thickBot="1">
      <c r="A530" s="497"/>
      <c r="B530" s="494"/>
      <c r="C530" s="428"/>
      <c r="D530" s="429"/>
      <c r="E530" s="429"/>
      <c r="F530" s="429"/>
      <c r="G530" s="429"/>
      <c r="H530" s="429"/>
      <c r="I530" s="428"/>
      <c r="J530" s="428"/>
      <c r="K530" s="429"/>
      <c r="L530" s="429"/>
      <c r="M530" s="429"/>
      <c r="N530" s="428"/>
      <c r="O530" s="428"/>
      <c r="P530" s="430"/>
      <c r="Q530" s="252"/>
      <c r="R530" s="252"/>
      <c r="S530" s="113"/>
      <c r="T530" s="113"/>
      <c r="Y530" s="275"/>
      <c r="AD530" s="275"/>
    </row>
    <row r="531" spans="1:30" ht="13.5" thickBot="1">
      <c r="A531" s="495"/>
      <c r="B531" s="496"/>
      <c r="C531" s="428"/>
      <c r="D531" s="429"/>
      <c r="E531" s="429"/>
      <c r="F531" s="429"/>
      <c r="G531" s="429"/>
      <c r="H531" s="429"/>
      <c r="I531" s="428"/>
      <c r="J531" s="428"/>
      <c r="K531" s="429"/>
      <c r="L531" s="429"/>
      <c r="M531" s="429"/>
      <c r="N531" s="428"/>
      <c r="O531" s="428"/>
      <c r="P531" s="430"/>
      <c r="Q531" s="252"/>
      <c r="R531" s="252"/>
      <c r="S531" s="272"/>
      <c r="T531" s="272"/>
      <c r="U531" s="272"/>
      <c r="V531" s="272"/>
      <c r="W531" s="272"/>
      <c r="X531" s="272"/>
      <c r="Y531" s="276"/>
      <c r="Z531" s="272"/>
      <c r="AA531" s="272"/>
      <c r="AB531" s="272"/>
      <c r="AC531" s="272"/>
      <c r="AD531" s="276"/>
    </row>
    <row r="532" spans="1:30" ht="13.5" thickBot="1">
      <c r="A532" s="497"/>
      <c r="B532" s="494"/>
      <c r="C532" s="428"/>
      <c r="D532" s="429"/>
      <c r="E532" s="429"/>
      <c r="F532" s="429"/>
      <c r="G532" s="429"/>
      <c r="H532" s="429"/>
      <c r="I532" s="428"/>
      <c r="J532" s="428"/>
      <c r="K532" s="429"/>
      <c r="L532" s="429"/>
      <c r="M532" s="429"/>
      <c r="N532" s="428"/>
      <c r="O532" s="428"/>
      <c r="P532" s="430"/>
      <c r="Q532" s="252"/>
      <c r="R532" s="252"/>
      <c r="S532" s="113"/>
      <c r="T532" s="113"/>
      <c r="Y532" s="275"/>
      <c r="AD532" s="275"/>
    </row>
    <row r="533" spans="1:30" ht="13.5" thickBot="1">
      <c r="A533" s="495"/>
      <c r="B533" s="496"/>
      <c r="C533" s="428"/>
      <c r="D533" s="429"/>
      <c r="E533" s="429"/>
      <c r="F533" s="429"/>
      <c r="G533" s="429"/>
      <c r="H533" s="429"/>
      <c r="I533" s="428"/>
      <c r="J533" s="428"/>
      <c r="K533" s="429"/>
      <c r="L533" s="429"/>
      <c r="M533" s="429"/>
      <c r="N533" s="428"/>
      <c r="O533" s="428"/>
      <c r="P533" s="430"/>
      <c r="Q533" s="252"/>
      <c r="R533" s="252"/>
      <c r="S533" s="272"/>
      <c r="T533" s="272"/>
      <c r="U533" s="272"/>
      <c r="V533" s="272"/>
      <c r="W533" s="272"/>
      <c r="X533" s="272"/>
      <c r="Y533" s="276"/>
      <c r="Z533" s="272"/>
      <c r="AA533" s="272"/>
      <c r="AB533" s="272"/>
      <c r="AC533" s="272"/>
      <c r="AD533" s="276"/>
    </row>
    <row r="534" spans="1:30" ht="13.5" thickBot="1">
      <c r="A534" s="497"/>
      <c r="B534" s="494"/>
      <c r="C534" s="428"/>
      <c r="D534" s="429"/>
      <c r="E534" s="429"/>
      <c r="F534" s="429"/>
      <c r="G534" s="429"/>
      <c r="H534" s="429"/>
      <c r="I534" s="428"/>
      <c r="J534" s="428"/>
      <c r="K534" s="429"/>
      <c r="L534" s="429"/>
      <c r="M534" s="429"/>
      <c r="N534" s="428"/>
      <c r="O534" s="428"/>
      <c r="P534" s="430"/>
      <c r="Q534" s="252"/>
      <c r="R534" s="252"/>
      <c r="S534" s="113"/>
      <c r="T534" s="113"/>
      <c r="Y534" s="275"/>
      <c r="AD534" s="275"/>
    </row>
    <row r="535" spans="1:30" ht="13.5" thickBot="1">
      <c r="A535" s="495"/>
      <c r="B535" s="496"/>
      <c r="C535" s="428"/>
      <c r="D535" s="429"/>
      <c r="E535" s="429"/>
      <c r="F535" s="429"/>
      <c r="G535" s="429"/>
      <c r="H535" s="429"/>
      <c r="I535" s="428"/>
      <c r="J535" s="428"/>
      <c r="K535" s="429"/>
      <c r="L535" s="429"/>
      <c r="M535" s="429"/>
      <c r="N535" s="428"/>
      <c r="O535" s="428"/>
      <c r="P535" s="430"/>
      <c r="Q535" s="252"/>
      <c r="R535" s="252"/>
      <c r="S535" s="272"/>
      <c r="T535" s="272"/>
      <c r="U535" s="272"/>
      <c r="V535" s="272"/>
      <c r="W535" s="272"/>
      <c r="X535" s="272"/>
      <c r="Y535" s="276"/>
      <c r="Z535" s="272"/>
      <c r="AA535" s="272"/>
      <c r="AB535" s="272"/>
      <c r="AC535" s="272"/>
      <c r="AD535" s="276"/>
    </row>
    <row r="536" spans="1:30" ht="13.5" thickBot="1">
      <c r="A536" s="497"/>
      <c r="B536" s="494"/>
      <c r="C536" s="428"/>
      <c r="D536" s="429"/>
      <c r="E536" s="429"/>
      <c r="F536" s="429"/>
      <c r="G536" s="429"/>
      <c r="H536" s="429"/>
      <c r="I536" s="428"/>
      <c r="J536" s="428"/>
      <c r="K536" s="429"/>
      <c r="L536" s="429"/>
      <c r="M536" s="429"/>
      <c r="N536" s="428"/>
      <c r="O536" s="428"/>
      <c r="P536" s="430"/>
      <c r="Q536" s="252"/>
      <c r="R536" s="252"/>
      <c r="S536" s="113"/>
      <c r="T536" s="113"/>
      <c r="Y536" s="275"/>
      <c r="AD536" s="275"/>
    </row>
    <row r="537" spans="1:30" ht="13.5" thickBot="1">
      <c r="A537" s="495"/>
      <c r="B537" s="496"/>
      <c r="C537" s="428"/>
      <c r="D537" s="429"/>
      <c r="E537" s="429"/>
      <c r="F537" s="429"/>
      <c r="G537" s="429"/>
      <c r="H537" s="429"/>
      <c r="I537" s="428"/>
      <c r="J537" s="428"/>
      <c r="K537" s="429"/>
      <c r="L537" s="429"/>
      <c r="M537" s="429"/>
      <c r="N537" s="428"/>
      <c r="O537" s="428"/>
      <c r="P537" s="430"/>
      <c r="Q537" s="252"/>
      <c r="R537" s="252"/>
      <c r="S537" s="272"/>
      <c r="T537" s="272"/>
      <c r="U537" s="272"/>
      <c r="V537" s="272"/>
      <c r="W537" s="272"/>
      <c r="X537" s="272"/>
      <c r="Y537" s="276"/>
      <c r="Z537" s="272"/>
      <c r="AA537" s="272"/>
      <c r="AB537" s="272"/>
      <c r="AC537" s="272"/>
      <c r="AD537" s="276"/>
    </row>
    <row r="538" spans="1:30" ht="13.5" thickBot="1">
      <c r="A538" s="497"/>
      <c r="B538" s="494"/>
      <c r="C538" s="428"/>
      <c r="D538" s="429"/>
      <c r="E538" s="429"/>
      <c r="F538" s="429"/>
      <c r="G538" s="429"/>
      <c r="H538" s="429"/>
      <c r="I538" s="428"/>
      <c r="J538" s="428"/>
      <c r="K538" s="429"/>
      <c r="L538" s="429"/>
      <c r="M538" s="429"/>
      <c r="N538" s="428"/>
      <c r="O538" s="428"/>
      <c r="P538" s="430"/>
      <c r="Q538" s="252"/>
      <c r="R538" s="252"/>
      <c r="S538" s="113"/>
      <c r="T538" s="113"/>
      <c r="Y538" s="275"/>
      <c r="AD538" s="275"/>
    </row>
    <row r="539" spans="1:30" ht="13.5" thickBot="1">
      <c r="A539" s="495"/>
      <c r="B539" s="496"/>
      <c r="C539" s="428"/>
      <c r="D539" s="429"/>
      <c r="E539" s="429"/>
      <c r="F539" s="429"/>
      <c r="G539" s="429"/>
      <c r="H539" s="429"/>
      <c r="I539" s="428"/>
      <c r="J539" s="428"/>
      <c r="K539" s="429"/>
      <c r="L539" s="429"/>
      <c r="M539" s="429"/>
      <c r="N539" s="428"/>
      <c r="O539" s="428"/>
      <c r="P539" s="430"/>
      <c r="Q539" s="252"/>
      <c r="R539" s="252"/>
      <c r="S539" s="272"/>
      <c r="T539" s="272"/>
      <c r="U539" s="272"/>
      <c r="V539" s="272"/>
      <c r="W539" s="272"/>
      <c r="X539" s="272"/>
      <c r="Y539" s="276"/>
      <c r="Z539" s="272"/>
      <c r="AA539" s="272"/>
      <c r="AB539" s="272"/>
      <c r="AC539" s="272"/>
      <c r="AD539" s="276"/>
    </row>
    <row r="540" spans="1:30" ht="13.5" thickBot="1">
      <c r="A540" s="497"/>
      <c r="B540" s="494"/>
      <c r="C540" s="428"/>
      <c r="D540" s="429"/>
      <c r="E540" s="429"/>
      <c r="F540" s="429"/>
      <c r="G540" s="429"/>
      <c r="H540" s="429"/>
      <c r="I540" s="428"/>
      <c r="J540" s="428"/>
      <c r="K540" s="429"/>
      <c r="L540" s="429"/>
      <c r="M540" s="429"/>
      <c r="N540" s="428"/>
      <c r="O540" s="428"/>
      <c r="P540" s="430"/>
      <c r="Q540" s="252"/>
      <c r="R540" s="252"/>
      <c r="S540" s="113"/>
      <c r="T540" s="113"/>
      <c r="Y540" s="275"/>
      <c r="AD540" s="275"/>
    </row>
    <row r="541" spans="1:30" ht="13.5" thickBot="1">
      <c r="A541" s="495"/>
      <c r="B541" s="496"/>
      <c r="C541" s="428"/>
      <c r="D541" s="429"/>
      <c r="E541" s="429"/>
      <c r="F541" s="429"/>
      <c r="G541" s="429"/>
      <c r="H541" s="429"/>
      <c r="I541" s="428"/>
      <c r="J541" s="428"/>
      <c r="K541" s="429"/>
      <c r="L541" s="429"/>
      <c r="M541" s="429"/>
      <c r="N541" s="428"/>
      <c r="O541" s="428"/>
      <c r="P541" s="430"/>
      <c r="Q541" s="252"/>
      <c r="R541" s="252"/>
      <c r="S541" s="272"/>
      <c r="T541" s="272"/>
      <c r="U541" s="272"/>
      <c r="V541" s="272"/>
      <c r="W541" s="272"/>
      <c r="X541" s="272"/>
      <c r="Y541" s="276"/>
      <c r="Z541" s="272"/>
      <c r="AA541" s="272"/>
      <c r="AB541" s="272"/>
      <c r="AC541" s="272"/>
      <c r="AD541" s="276"/>
    </row>
    <row r="542" spans="1:30" ht="13.5" thickBot="1">
      <c r="A542" s="497"/>
      <c r="B542" s="494"/>
      <c r="C542" s="428"/>
      <c r="D542" s="429"/>
      <c r="E542" s="429"/>
      <c r="F542" s="429"/>
      <c r="G542" s="429"/>
      <c r="H542" s="429"/>
      <c r="I542" s="428"/>
      <c r="J542" s="428"/>
      <c r="K542" s="429"/>
      <c r="L542" s="429"/>
      <c r="M542" s="429"/>
      <c r="N542" s="428"/>
      <c r="O542" s="428"/>
      <c r="P542" s="430"/>
      <c r="Q542" s="252"/>
      <c r="R542" s="252"/>
      <c r="S542" s="113"/>
      <c r="T542" s="113"/>
      <c r="Y542" s="275"/>
      <c r="AD542" s="275"/>
    </row>
    <row r="543" spans="1:30" ht="13.5" thickBot="1">
      <c r="A543" s="495"/>
      <c r="B543" s="496"/>
      <c r="C543" s="428"/>
      <c r="D543" s="429"/>
      <c r="E543" s="429"/>
      <c r="F543" s="429"/>
      <c r="G543" s="429"/>
      <c r="H543" s="429"/>
      <c r="I543" s="428"/>
      <c r="J543" s="428"/>
      <c r="K543" s="429"/>
      <c r="L543" s="429"/>
      <c r="M543" s="429"/>
      <c r="N543" s="428"/>
      <c r="O543" s="428"/>
      <c r="P543" s="430"/>
      <c r="Q543" s="252"/>
      <c r="R543" s="252"/>
      <c r="S543" s="272"/>
      <c r="T543" s="272"/>
      <c r="U543" s="272"/>
      <c r="V543" s="272"/>
      <c r="W543" s="272"/>
      <c r="X543" s="272"/>
      <c r="Y543" s="276"/>
      <c r="Z543" s="272"/>
      <c r="AA543" s="272"/>
      <c r="AB543" s="272"/>
      <c r="AC543" s="272"/>
      <c r="AD543" s="276"/>
    </row>
    <row r="544" spans="1:30" ht="13.5" thickBot="1">
      <c r="A544" s="497"/>
      <c r="B544" s="494"/>
      <c r="C544" s="428"/>
      <c r="D544" s="429"/>
      <c r="E544" s="429"/>
      <c r="F544" s="429"/>
      <c r="G544" s="429"/>
      <c r="H544" s="429"/>
      <c r="I544" s="428"/>
      <c r="J544" s="428"/>
      <c r="K544" s="429"/>
      <c r="L544" s="429"/>
      <c r="M544" s="429"/>
      <c r="N544" s="428"/>
      <c r="O544" s="428"/>
      <c r="P544" s="430"/>
      <c r="Q544" s="252"/>
      <c r="R544" s="252"/>
      <c r="S544" s="113"/>
      <c r="T544" s="113"/>
      <c r="Y544" s="275"/>
      <c r="AD544" s="275"/>
    </row>
    <row r="545" spans="1:30" ht="13.5" thickBot="1">
      <c r="A545" s="495"/>
      <c r="B545" s="496"/>
      <c r="C545" s="428"/>
      <c r="D545" s="429"/>
      <c r="E545" s="429"/>
      <c r="F545" s="429"/>
      <c r="G545" s="429"/>
      <c r="H545" s="429"/>
      <c r="I545" s="428"/>
      <c r="J545" s="428"/>
      <c r="K545" s="429"/>
      <c r="L545" s="429"/>
      <c r="M545" s="429"/>
      <c r="N545" s="428"/>
      <c r="O545" s="428"/>
      <c r="P545" s="430"/>
      <c r="Q545" s="252"/>
      <c r="R545" s="252"/>
      <c r="S545" s="272"/>
      <c r="T545" s="272"/>
      <c r="U545" s="272"/>
      <c r="V545" s="272"/>
      <c r="W545" s="272"/>
      <c r="X545" s="272"/>
      <c r="Y545" s="276"/>
      <c r="Z545" s="272"/>
      <c r="AA545" s="272"/>
      <c r="AB545" s="272"/>
      <c r="AC545" s="272"/>
      <c r="AD545" s="276"/>
    </row>
    <row r="546" spans="1:30" ht="13.5" thickBot="1">
      <c r="A546" s="497"/>
      <c r="B546" s="494"/>
      <c r="C546" s="428"/>
      <c r="D546" s="429"/>
      <c r="E546" s="429"/>
      <c r="F546" s="429"/>
      <c r="G546" s="429"/>
      <c r="H546" s="429"/>
      <c r="I546" s="428"/>
      <c r="J546" s="428"/>
      <c r="K546" s="429"/>
      <c r="L546" s="429"/>
      <c r="M546" s="429"/>
      <c r="N546" s="428"/>
      <c r="O546" s="428"/>
      <c r="P546" s="430"/>
      <c r="Q546" s="252"/>
      <c r="R546" s="252"/>
      <c r="S546" s="113"/>
      <c r="T546" s="113"/>
      <c r="Y546" s="275"/>
      <c r="AD546" s="275"/>
    </row>
    <row r="547" spans="1:30" ht="13.5" thickBot="1">
      <c r="A547" s="495"/>
      <c r="B547" s="496"/>
      <c r="C547" s="428"/>
      <c r="D547" s="429"/>
      <c r="E547" s="429"/>
      <c r="F547" s="429"/>
      <c r="G547" s="429"/>
      <c r="H547" s="429"/>
      <c r="I547" s="428"/>
      <c r="J547" s="428"/>
      <c r="K547" s="429"/>
      <c r="L547" s="429"/>
      <c r="M547" s="429"/>
      <c r="N547" s="428"/>
      <c r="O547" s="428"/>
      <c r="P547" s="430"/>
      <c r="Q547" s="252"/>
      <c r="R547" s="252"/>
      <c r="S547" s="272"/>
      <c r="T547" s="272"/>
      <c r="U547" s="272"/>
      <c r="V547" s="272"/>
      <c r="W547" s="272"/>
      <c r="X547" s="272"/>
      <c r="Y547" s="276"/>
      <c r="Z547" s="272"/>
      <c r="AA547" s="272"/>
      <c r="AB547" s="272"/>
      <c r="AC547" s="272"/>
      <c r="AD547" s="276"/>
    </row>
    <row r="548" spans="1:30" ht="13.5" thickBot="1">
      <c r="A548" s="497"/>
      <c r="B548" s="494"/>
      <c r="C548" s="428"/>
      <c r="D548" s="429"/>
      <c r="E548" s="429"/>
      <c r="F548" s="429"/>
      <c r="G548" s="429"/>
      <c r="H548" s="429"/>
      <c r="I548" s="428"/>
      <c r="J548" s="428"/>
      <c r="K548" s="429"/>
      <c r="L548" s="429"/>
      <c r="M548" s="429"/>
      <c r="N548" s="428"/>
      <c r="O548" s="428"/>
      <c r="P548" s="430"/>
      <c r="Q548" s="252"/>
      <c r="R548" s="252"/>
      <c r="S548" s="113"/>
      <c r="T548" s="113"/>
      <c r="Y548" s="275"/>
      <c r="AD548" s="275"/>
    </row>
    <row r="549" spans="1:30" ht="13.5" thickBot="1">
      <c r="A549" s="495"/>
      <c r="B549" s="496"/>
      <c r="C549" s="490"/>
      <c r="D549" s="491"/>
      <c r="E549" s="491"/>
      <c r="F549" s="491"/>
      <c r="G549" s="491"/>
      <c r="H549" s="491"/>
      <c r="I549" s="490"/>
      <c r="J549" s="490"/>
      <c r="K549" s="491"/>
      <c r="L549" s="491"/>
      <c r="M549" s="491"/>
      <c r="N549" s="490"/>
      <c r="O549" s="490"/>
      <c r="P549" s="492"/>
      <c r="Q549" s="252"/>
      <c r="R549" s="252"/>
      <c r="S549" s="273"/>
      <c r="T549" s="273"/>
      <c r="U549" s="273"/>
      <c r="V549" s="273"/>
      <c r="W549" s="273"/>
      <c r="X549" s="273"/>
      <c r="Y549" s="277"/>
      <c r="Z549" s="273"/>
      <c r="AA549" s="273"/>
      <c r="AB549" s="273"/>
      <c r="AC549" s="273"/>
      <c r="AD549" s="277"/>
    </row>
    <row r="550" spans="1:30">
      <c r="A550" s="51"/>
      <c r="Q550" s="51"/>
      <c r="R550" s="51"/>
    </row>
    <row r="551" spans="1:30">
      <c r="A551" s="51"/>
      <c r="Q551" s="51"/>
      <c r="R551" s="51"/>
    </row>
    <row r="561" s="51" customFormat="1"/>
    <row r="562" s="51" customFormat="1"/>
    <row r="563" s="51" customFormat="1"/>
    <row r="564" s="51" customFormat="1"/>
    <row r="565" s="51" customFormat="1"/>
    <row r="566" s="51" customFormat="1"/>
    <row r="567" s="51" customFormat="1"/>
    <row r="568" s="51" customFormat="1"/>
    <row r="569" s="51" customFormat="1"/>
    <row r="570" s="51" customFormat="1"/>
    <row r="571" s="51" customFormat="1"/>
    <row r="572" s="51" customFormat="1"/>
    <row r="573" s="51" customFormat="1"/>
    <row r="574" s="51" customFormat="1"/>
    <row r="575" s="51" customFormat="1"/>
    <row r="576" s="51" customFormat="1"/>
    <row r="577" s="51" customFormat="1"/>
    <row r="578" s="51" customFormat="1"/>
    <row r="579" s="51" customFormat="1"/>
    <row r="580" s="51" customFormat="1"/>
    <row r="581" s="51" customFormat="1"/>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AA421"/>
  <sheetViews>
    <sheetView showZeros="0" view="pageBreakPreview" topLeftCell="A377" zoomScaleNormal="100" zoomScaleSheetLayoutView="100" workbookViewId="0">
      <selection activeCell="N258" sqref="N258"/>
    </sheetView>
  </sheetViews>
  <sheetFormatPr defaultColWidth="9" defaultRowHeight="12.75"/>
  <cols>
    <col min="1" max="1" width="11.77734375" style="113" customWidth="1"/>
    <col min="2" max="2" width="7.21875" style="113" customWidth="1"/>
    <col min="3" max="3" width="5.77734375" style="113" customWidth="1"/>
    <col min="4" max="4" width="6" style="113" customWidth="1"/>
    <col min="5" max="5" width="5" style="113" customWidth="1"/>
    <col min="6" max="6" width="5.77734375" style="51" customWidth="1"/>
    <col min="7" max="7" width="5.88671875" style="51" customWidth="1"/>
    <col min="8" max="8" width="5.77734375" style="51" customWidth="1"/>
    <col min="9" max="10" width="5.44140625" style="51" customWidth="1"/>
    <col min="11" max="11" width="5.88671875" style="51" customWidth="1"/>
    <col min="12" max="12" width="5.77734375" style="51" customWidth="1"/>
    <col min="13" max="13" width="5.109375" style="51" customWidth="1"/>
    <col min="14" max="14" width="8.77734375" style="51" customWidth="1"/>
    <col min="15" max="15" width="7" style="51" customWidth="1"/>
    <col min="16" max="16" width="7.109375" style="51" customWidth="1"/>
    <col min="17" max="17" width="8" style="51" customWidth="1"/>
    <col min="18" max="18" width="9" style="33"/>
    <col min="19" max="19" width="9" style="9"/>
    <col min="20" max="20" width="7.33203125" style="9" customWidth="1"/>
    <col min="21" max="21" width="5.109375" style="9" customWidth="1"/>
    <col min="22" max="22" width="4.77734375" style="9" customWidth="1"/>
    <col min="23" max="23" width="6.77734375" style="9" customWidth="1"/>
    <col min="24" max="26" width="7.109375" style="9" customWidth="1"/>
    <col min="27" max="27" width="6.88671875" style="9" customWidth="1"/>
    <col min="28" max="16384" width="9" style="9"/>
  </cols>
  <sheetData>
    <row r="1" spans="1:27" ht="18">
      <c r="A1" s="198" t="s">
        <v>260</v>
      </c>
      <c r="B1" s="100"/>
      <c r="C1" s="100"/>
      <c r="D1" s="100"/>
      <c r="E1" s="100"/>
      <c r="F1" s="103"/>
      <c r="G1" s="103"/>
      <c r="H1" s="103"/>
      <c r="I1" s="104"/>
      <c r="J1" s="103"/>
      <c r="K1" s="103"/>
      <c r="L1" s="103"/>
      <c r="M1" s="104"/>
      <c r="N1" s="103"/>
      <c r="O1" s="103"/>
      <c r="P1" s="103"/>
      <c r="Q1" s="103"/>
      <c r="R1" s="19" t="s">
        <v>156</v>
      </c>
    </row>
    <row r="2" spans="1:27" ht="18">
      <c r="A2" s="198"/>
      <c r="B2" s="100"/>
      <c r="C2" s="100"/>
      <c r="D2" s="100"/>
      <c r="E2" s="100"/>
      <c r="F2" s="103"/>
      <c r="G2" s="103"/>
      <c r="H2" s="103"/>
      <c r="I2" s="104"/>
      <c r="J2" s="103"/>
      <c r="K2" s="103"/>
      <c r="L2" s="103"/>
      <c r="M2" s="104"/>
      <c r="N2" s="103"/>
      <c r="O2" s="103"/>
      <c r="P2" s="103"/>
      <c r="Q2" s="103"/>
      <c r="R2" s="19"/>
    </row>
    <row r="3" spans="1:27" ht="15.75">
      <c r="A3" s="118" t="s">
        <v>159</v>
      </c>
      <c r="B3" s="100"/>
      <c r="C3" s="100"/>
      <c r="D3" s="100"/>
      <c r="E3" s="100"/>
      <c r="F3" s="103"/>
      <c r="G3" s="103"/>
      <c r="H3" s="103"/>
      <c r="I3" s="104"/>
      <c r="J3" s="103"/>
      <c r="K3" s="103"/>
      <c r="L3" s="103"/>
      <c r="M3" s="104"/>
      <c r="N3" s="103"/>
      <c r="O3" s="103"/>
      <c r="P3" s="103"/>
      <c r="Q3" s="103"/>
      <c r="R3" s="19" t="s">
        <v>156</v>
      </c>
    </row>
    <row r="4" spans="1:27" ht="15.75">
      <c r="A4" s="118" t="s">
        <v>671</v>
      </c>
      <c r="B4" s="100"/>
      <c r="C4" s="100"/>
      <c r="D4" s="100"/>
      <c r="E4" s="100"/>
      <c r="F4" s="22"/>
      <c r="G4" s="22"/>
      <c r="H4" s="22"/>
      <c r="I4" s="100"/>
      <c r="J4" s="22"/>
      <c r="K4" s="22"/>
      <c r="L4" s="22"/>
      <c r="M4" s="100"/>
      <c r="N4" s="22"/>
      <c r="O4" s="22"/>
      <c r="P4" s="22"/>
      <c r="Q4" s="103"/>
      <c r="R4" s="19" t="s">
        <v>156</v>
      </c>
    </row>
    <row r="5" spans="1:27">
      <c r="A5" s="105"/>
      <c r="B5" s="105"/>
      <c r="C5" s="105"/>
      <c r="D5" s="105"/>
      <c r="E5" s="105"/>
      <c r="F5" s="105"/>
      <c r="G5" s="105"/>
      <c r="H5" s="105"/>
      <c r="I5" s="105"/>
      <c r="J5" s="105"/>
      <c r="K5" s="105"/>
      <c r="L5" s="105"/>
      <c r="M5" s="105"/>
      <c r="N5" s="105"/>
      <c r="O5" s="105"/>
      <c r="P5" s="105"/>
      <c r="Q5" s="105"/>
      <c r="R5" s="30"/>
    </row>
    <row r="6" spans="1:27" ht="16.5" customHeight="1">
      <c r="A6" s="21"/>
      <c r="B6" s="119" t="s">
        <v>257</v>
      </c>
      <c r="C6" s="120"/>
      <c r="D6" s="120"/>
      <c r="E6" s="120"/>
      <c r="F6" s="120"/>
      <c r="G6" s="120"/>
      <c r="H6" s="120"/>
      <c r="I6" s="121"/>
      <c r="J6" s="122" t="s">
        <v>156</v>
      </c>
      <c r="K6" s="324"/>
      <c r="L6" s="324"/>
      <c r="M6" s="325"/>
      <c r="N6" s="836" t="s">
        <v>256</v>
      </c>
      <c r="O6" s="839" t="s">
        <v>162</v>
      </c>
      <c r="P6" s="839" t="s">
        <v>163</v>
      </c>
      <c r="Q6" s="839" t="s">
        <v>161</v>
      </c>
      <c r="R6" s="31"/>
      <c r="S6" s="3"/>
    </row>
    <row r="7" spans="1:27" ht="36.75" customHeight="1">
      <c r="A7" s="22"/>
      <c r="B7" s="120" t="s">
        <v>296</v>
      </c>
      <c r="C7" s="120"/>
      <c r="D7" s="120"/>
      <c r="E7" s="123"/>
      <c r="F7" s="124" t="s">
        <v>298</v>
      </c>
      <c r="G7" s="120"/>
      <c r="H7" s="120"/>
      <c r="I7" s="121"/>
      <c r="J7" s="125" t="s">
        <v>258</v>
      </c>
      <c r="K7" s="120"/>
      <c r="L7" s="120"/>
      <c r="M7" s="121"/>
      <c r="N7" s="837"/>
      <c r="O7" s="840"/>
      <c r="P7" s="840"/>
      <c r="Q7" s="840"/>
      <c r="R7" s="31" t="s">
        <v>11</v>
      </c>
      <c r="S7" s="200" t="s">
        <v>11</v>
      </c>
      <c r="T7" s="205" t="s">
        <v>499</v>
      </c>
      <c r="U7" s="20"/>
      <c r="V7" s="20"/>
      <c r="W7" s="207"/>
    </row>
    <row r="8" spans="1:27" ht="27" customHeight="1">
      <c r="A8" s="23"/>
      <c r="B8" s="126" t="s">
        <v>157</v>
      </c>
      <c r="C8" s="126" t="s">
        <v>158</v>
      </c>
      <c r="D8" s="126" t="s">
        <v>297</v>
      </c>
      <c r="E8" s="127" t="s">
        <v>12</v>
      </c>
      <c r="F8" s="128" t="s">
        <v>157</v>
      </c>
      <c r="G8" s="126" t="s">
        <v>158</v>
      </c>
      <c r="H8" s="126" t="s">
        <v>297</v>
      </c>
      <c r="I8" s="127" t="s">
        <v>156</v>
      </c>
      <c r="J8" s="129" t="s">
        <v>157</v>
      </c>
      <c r="K8" s="130" t="s">
        <v>158</v>
      </c>
      <c r="L8" s="126" t="s">
        <v>297</v>
      </c>
      <c r="M8" s="129" t="s">
        <v>12</v>
      </c>
      <c r="N8" s="838"/>
      <c r="O8" s="841"/>
      <c r="P8" s="841"/>
      <c r="Q8" s="841"/>
      <c r="R8" s="2"/>
      <c r="S8" s="201"/>
      <c r="T8" s="301" t="s">
        <v>496</v>
      </c>
      <c r="U8" s="302" t="s">
        <v>497</v>
      </c>
      <c r="V8" s="302" t="s">
        <v>498</v>
      </c>
      <c r="W8" s="300"/>
    </row>
    <row r="9" spans="1:27" ht="15.75" hidden="1" customHeight="1">
      <c r="A9" s="47" t="s">
        <v>48</v>
      </c>
      <c r="B9" s="106"/>
      <c r="C9" s="106"/>
      <c r="D9" s="106"/>
      <c r="E9" s="46"/>
      <c r="F9" s="24"/>
      <c r="G9" s="44"/>
      <c r="H9" s="44"/>
      <c r="I9" s="46"/>
      <c r="J9" s="24"/>
      <c r="K9" s="44"/>
      <c r="L9" s="44"/>
      <c r="M9" s="48"/>
      <c r="N9" s="24"/>
      <c r="O9" s="49"/>
      <c r="P9" s="50"/>
      <c r="Q9" s="50"/>
      <c r="R9" s="32">
        <f>SUM(B9:D9,F9:H9,J9:L9)+N9</f>
        <v>0</v>
      </c>
      <c r="S9" s="202">
        <f>+Q9+P9+O9</f>
        <v>0</v>
      </c>
      <c r="T9" s="206"/>
      <c r="U9" s="17"/>
      <c r="V9" s="17"/>
      <c r="W9" s="208"/>
    </row>
    <row r="10" spans="1:27" hidden="1">
      <c r="A10" s="47"/>
      <c r="B10" s="47"/>
      <c r="C10" s="47"/>
      <c r="D10" s="47"/>
      <c r="E10" s="107"/>
      <c r="F10" s="24"/>
      <c r="G10" s="44"/>
      <c r="H10" s="45"/>
      <c r="I10" s="108"/>
      <c r="J10" s="24"/>
      <c r="K10" s="45"/>
      <c r="L10" s="45"/>
      <c r="M10" s="24"/>
      <c r="N10" s="24"/>
      <c r="O10" s="326"/>
      <c r="P10" s="297"/>
      <c r="Q10" s="297"/>
      <c r="R10" s="31"/>
      <c r="S10" s="200"/>
      <c r="T10" s="209" t="s">
        <v>496</v>
      </c>
      <c r="U10" s="210" t="s">
        <v>497</v>
      </c>
      <c r="V10" s="211" t="s">
        <v>498</v>
      </c>
      <c r="W10" s="212"/>
    </row>
    <row r="11" spans="1:27" s="51" customFormat="1">
      <c r="A11" s="47" t="s">
        <v>49</v>
      </c>
      <c r="B11" s="287">
        <f>+'Distribution Pivot Table'!Z$8*100</f>
        <v>0</v>
      </c>
      <c r="C11" s="288">
        <f>+'Distribution Pivot Table'!Z$10*100</f>
        <v>0</v>
      </c>
      <c r="D11" s="287">
        <f>+'Distribution Pivot Table'!Z$12*100</f>
        <v>0</v>
      </c>
      <c r="E11" s="289">
        <f>SUM(B11:D11)</f>
        <v>0</v>
      </c>
      <c r="F11" s="290">
        <f>+'Distribution Pivot Table'!Z$14*100</f>
        <v>0</v>
      </c>
      <c r="G11" s="288">
        <f>+'Distribution Pivot Table'!Z$16*100</f>
        <v>0</v>
      </c>
      <c r="H11" s="287">
        <f>+'Distribution Pivot Table'!Z$18*100</f>
        <v>0</v>
      </c>
      <c r="I11" s="289">
        <f>SUM(F11:H11)</f>
        <v>0</v>
      </c>
      <c r="J11" s="290">
        <f>+'Distribution Pivot Table'!Z$20*100</f>
        <v>0</v>
      </c>
      <c r="K11" s="287">
        <f>+'Distribution Pivot Table'!Z$22*100</f>
        <v>0</v>
      </c>
      <c r="L11" s="287">
        <f>+'Distribution Pivot Table'!Z$24*100</f>
        <v>0</v>
      </c>
      <c r="M11" s="291">
        <f>SUM(J11:L11)</f>
        <v>0</v>
      </c>
      <c r="N11" s="290">
        <f>+'Distribution Pivot Table'!Z$26*100</f>
        <v>0</v>
      </c>
      <c r="O11" s="292">
        <f t="shared" ref="O11:P14" si="0">+B11+F11+J11</f>
        <v>0</v>
      </c>
      <c r="P11" s="293">
        <f t="shared" si="0"/>
        <v>0</v>
      </c>
      <c r="Q11" s="293">
        <f>+D11+H11+L11+N11</f>
        <v>0</v>
      </c>
      <c r="R11" s="32">
        <f>SUM(B11:D11,F11:H11,J11:L11)+N11</f>
        <v>0</v>
      </c>
      <c r="S11" s="202">
        <f>+Q11+P11+O11</f>
        <v>0</v>
      </c>
      <c r="T11" s="203">
        <f>+E11+I11</f>
        <v>0</v>
      </c>
      <c r="U11" s="203">
        <f t="shared" ref="U11:V14" si="1">+M11</f>
        <v>0</v>
      </c>
      <c r="V11" s="204">
        <f t="shared" si="1"/>
        <v>0</v>
      </c>
      <c r="W11" s="298">
        <f>SUM(T11:V11)</f>
        <v>0</v>
      </c>
      <c r="X11" s="9"/>
      <c r="Y11" s="9"/>
      <c r="Z11" s="9"/>
      <c r="AA11" s="9"/>
    </row>
    <row r="12" spans="1:27">
      <c r="A12" s="47" t="s">
        <v>50</v>
      </c>
      <c r="B12" s="287">
        <f>+'Distribution Pivot Table'!Z$30*100</f>
        <v>18.651151356223881</v>
      </c>
      <c r="C12" s="288">
        <f>+'Distribution Pivot Table'!Z$32*100</f>
        <v>1.2865688765057772</v>
      </c>
      <c r="D12" s="287">
        <f>+'Distribution Pivot Table'!Z$34*100</f>
        <v>0</v>
      </c>
      <c r="E12" s="289">
        <f>SUM(B12:D12)</f>
        <v>19.93772023272966</v>
      </c>
      <c r="F12" s="290">
        <f>+'Distribution Pivot Table'!Z$36*100</f>
        <v>36.65492092108498</v>
      </c>
      <c r="G12" s="288">
        <f>+'Distribution Pivot Table'!Z$38*100</f>
        <v>4.7529296074735727</v>
      </c>
      <c r="H12" s="287">
        <f>+'Distribution Pivot Table'!Z$40*100</f>
        <v>0</v>
      </c>
      <c r="I12" s="289">
        <f>SUM(F12:H12)</f>
        <v>41.407850528558555</v>
      </c>
      <c r="J12" s="290">
        <f>+'Distribution Pivot Table'!Z$42*100</f>
        <v>26.329591084159631</v>
      </c>
      <c r="K12" s="287">
        <f>+'Distribution Pivot Table'!Z$44*100</f>
        <v>11.333278701958536</v>
      </c>
      <c r="L12" s="287">
        <f>+'Distribution Pivot Table'!Z$46*100</f>
        <v>0</v>
      </c>
      <c r="M12" s="291">
        <f>SUM(J12:L12)</f>
        <v>37.662869786118165</v>
      </c>
      <c r="N12" s="290">
        <f>+'Distribution Pivot Table'!Z$48*100</f>
        <v>0.99155945259362455</v>
      </c>
      <c r="O12" s="292">
        <f t="shared" si="0"/>
        <v>81.635663361468488</v>
      </c>
      <c r="P12" s="293">
        <f t="shared" si="0"/>
        <v>17.372777185937885</v>
      </c>
      <c r="Q12" s="293">
        <f>+D12+H12+L12+N12</f>
        <v>0.99155945259362455</v>
      </c>
      <c r="R12" s="32">
        <f>SUM(B12:D12,F12:H12,J12:L12)+N12</f>
        <v>100</v>
      </c>
      <c r="S12" s="32">
        <f>+Q12+P12+O12</f>
        <v>100</v>
      </c>
      <c r="T12" s="297">
        <f>+E12+I12</f>
        <v>61.345570761288215</v>
      </c>
      <c r="U12" s="203">
        <f t="shared" si="1"/>
        <v>37.662869786118165</v>
      </c>
      <c r="V12" s="204">
        <f t="shared" si="1"/>
        <v>0.99155945259362455</v>
      </c>
      <c r="W12" s="299">
        <f>SUM(T12:V12)</f>
        <v>100</v>
      </c>
    </row>
    <row r="13" spans="1:27" s="51" customFormat="1">
      <c r="A13" s="47" t="s">
        <v>51</v>
      </c>
      <c r="B13" s="287">
        <f>+'Distribution Pivot Table'!Z$52*100</f>
        <v>0</v>
      </c>
      <c r="C13" s="288">
        <f>+'Distribution Pivot Table'!Z$54*100</f>
        <v>0</v>
      </c>
      <c r="D13" s="287">
        <f>+'Distribution Pivot Table'!Z$56*100</f>
        <v>0</v>
      </c>
      <c r="E13" s="289">
        <f>SUM(B13:D13)</f>
        <v>0</v>
      </c>
      <c r="F13" s="290">
        <f>+'Distribution Pivot Table'!Z$58*100</f>
        <v>0</v>
      </c>
      <c r="G13" s="288">
        <f>+'Distribution Pivot Table'!Z$60*100</f>
        <v>0</v>
      </c>
      <c r="H13" s="287">
        <f>+'Distribution Pivot Table'!Z$62*100</f>
        <v>0</v>
      </c>
      <c r="I13" s="289">
        <f>SUM(F13:H13)</f>
        <v>0</v>
      </c>
      <c r="J13" s="290">
        <f>+'Distribution Pivot Table'!Z$64*100</f>
        <v>0</v>
      </c>
      <c r="K13" s="287">
        <f>+'Distribution Pivot Table'!Z$66*100</f>
        <v>0</v>
      </c>
      <c r="L13" s="287">
        <f>+'Distribution Pivot Table'!Z$68*100</f>
        <v>0</v>
      </c>
      <c r="M13" s="291">
        <f>SUM(J13:L13)</f>
        <v>0</v>
      </c>
      <c r="N13" s="290">
        <f>+'Distribution Pivot Table'!Z$70*100</f>
        <v>0</v>
      </c>
      <c r="O13" s="292">
        <f t="shared" si="0"/>
        <v>0</v>
      </c>
      <c r="P13" s="293">
        <f t="shared" si="0"/>
        <v>0</v>
      </c>
      <c r="Q13" s="293">
        <f>+D13+H13+L13+N13</f>
        <v>0</v>
      </c>
      <c r="R13" s="32">
        <f>SUM(B13:D13,F13:H13,J13:L13)+N13</f>
        <v>0</v>
      </c>
      <c r="S13" s="32">
        <f>+Q13+P13+O13</f>
        <v>0</v>
      </c>
      <c r="T13" s="297">
        <f>+E13+I13</f>
        <v>0</v>
      </c>
      <c r="U13" s="203">
        <f t="shared" si="1"/>
        <v>0</v>
      </c>
      <c r="V13" s="204">
        <f t="shared" si="1"/>
        <v>0</v>
      </c>
      <c r="W13" s="299">
        <f>SUM(T13:V13)</f>
        <v>0</v>
      </c>
      <c r="X13" s="9"/>
      <c r="Y13" s="9"/>
      <c r="Z13" s="9"/>
      <c r="AA13" s="9"/>
    </row>
    <row r="14" spans="1:27">
      <c r="A14" s="47" t="s">
        <v>52</v>
      </c>
      <c r="B14" s="287">
        <f>+'Distribution Pivot Table'!Z$74*100</f>
        <v>19.297767636691812</v>
      </c>
      <c r="C14" s="288">
        <f>+'Distribution Pivot Table'!Z$76*100</f>
        <v>0.76114904558380303</v>
      </c>
      <c r="D14" s="344">
        <f>+'Distribution Pivot Table'!Z$78*100</f>
        <v>1.7027942854223783E-2</v>
      </c>
      <c r="E14" s="289">
        <f>SUM(B14:D14)</f>
        <v>20.075944625129839</v>
      </c>
      <c r="F14" s="290">
        <f>+'Distribution Pivot Table'!Z$80*100</f>
        <v>26.020399475539357</v>
      </c>
      <c r="G14" s="288">
        <f>+'Distribution Pivot Table'!Z$82*100</f>
        <v>0.63173667989170224</v>
      </c>
      <c r="H14" s="287">
        <f>+'Distribution Pivot Table'!Z$84*100</f>
        <v>0.12770957140667835</v>
      </c>
      <c r="I14" s="289">
        <f>SUM(F14:H14)</f>
        <v>26.779845726837738</v>
      </c>
      <c r="J14" s="290">
        <f>+'Distribution Pivot Table'!Z$86*100</f>
        <v>34.459447954092667</v>
      </c>
      <c r="K14" s="287">
        <f>+'Distribution Pivot Table'!Z$88*100</f>
        <v>14.337527883256424</v>
      </c>
      <c r="L14" s="344">
        <f>+'Distribution Pivot Table'!Z$90*100</f>
        <v>1.0216765712534269E-2</v>
      </c>
      <c r="M14" s="291">
        <f>SUM(J14:L14)</f>
        <v>48.80719260306163</v>
      </c>
      <c r="N14" s="290">
        <f>+'Distribution Pivot Table'!Z$92*100</f>
        <v>4.3370170449707972</v>
      </c>
      <c r="O14" s="292">
        <f t="shared" si="0"/>
        <v>79.777615066323833</v>
      </c>
      <c r="P14" s="293">
        <f t="shared" si="0"/>
        <v>15.730413608731929</v>
      </c>
      <c r="Q14" s="293">
        <f>+D14+H14+L14+N14</f>
        <v>4.4919713249442337</v>
      </c>
      <c r="R14" s="32">
        <f>SUM(B14:D14,F14:H14,J14:L14)+N14</f>
        <v>100</v>
      </c>
      <c r="S14" s="32">
        <f>+Q14+P14+O14</f>
        <v>100</v>
      </c>
      <c r="T14" s="297">
        <f>+E14+I14</f>
        <v>46.855790351967578</v>
      </c>
      <c r="U14" s="203">
        <f t="shared" si="1"/>
        <v>48.80719260306163</v>
      </c>
      <c r="V14" s="204">
        <f t="shared" si="1"/>
        <v>4.3370170449707972</v>
      </c>
      <c r="W14" s="299">
        <f>SUM(T14:V14)</f>
        <v>100</v>
      </c>
    </row>
    <row r="15" spans="1:27">
      <c r="A15" s="47"/>
      <c r="B15" s="287"/>
      <c r="C15" s="288"/>
      <c r="D15" s="287"/>
      <c r="E15" s="289"/>
      <c r="F15" s="290"/>
      <c r="G15" s="288"/>
      <c r="H15" s="287"/>
      <c r="I15" s="289"/>
      <c r="J15" s="290"/>
      <c r="K15" s="287"/>
      <c r="L15" s="287"/>
      <c r="M15" s="291"/>
      <c r="N15" s="290"/>
      <c r="O15" s="292"/>
      <c r="P15" s="293"/>
      <c r="Q15" s="293"/>
      <c r="R15" s="32"/>
      <c r="S15" s="32"/>
      <c r="T15" s="297"/>
      <c r="U15" s="203"/>
      <c r="V15" s="204"/>
      <c r="W15" s="299"/>
    </row>
    <row r="16" spans="1:27">
      <c r="A16" s="47" t="s">
        <v>53</v>
      </c>
      <c r="B16" s="287">
        <f>+'Distribution Pivot Table'!Z$96*100</f>
        <v>1.0882528324388789</v>
      </c>
      <c r="C16" s="288">
        <f>+'Distribution Pivot Table'!Z$98*100</f>
        <v>0.22659511031604054</v>
      </c>
      <c r="D16" s="287">
        <f>+'Distribution Pivot Table'!Z$100*100</f>
        <v>0</v>
      </c>
      <c r="E16" s="289">
        <f>SUM(B16:D16)</f>
        <v>1.3148479427549196</v>
      </c>
      <c r="F16" s="290">
        <f>+'Distribution Pivot Table'!Z$102*100</f>
        <v>46.347644603458555</v>
      </c>
      <c r="G16" s="288">
        <f>+'Distribution Pivot Table'!Z$104*100</f>
        <v>5.3875968992248069</v>
      </c>
      <c r="H16" s="287">
        <f>+'Distribution Pivot Table'!Z$106*100</f>
        <v>0</v>
      </c>
      <c r="I16" s="289">
        <f>SUM(F16:H16)</f>
        <v>51.735241502683365</v>
      </c>
      <c r="J16" s="290">
        <f>+'Distribution Pivot Table'!Z$108*100</f>
        <v>34.385807990459156</v>
      </c>
      <c r="K16" s="287">
        <f>+'Distribution Pivot Table'!Z$110*100</f>
        <v>12.38521168753727</v>
      </c>
      <c r="L16" s="287">
        <f>+'Distribution Pivot Table'!Z$112*100</f>
        <v>0</v>
      </c>
      <c r="M16" s="291">
        <f>SUM(J16:L16)</f>
        <v>46.771019677996428</v>
      </c>
      <c r="N16" s="290">
        <f>+'Distribution Pivot Table'!Z$114*100</f>
        <v>0.17889087656529518</v>
      </c>
      <c r="O16" s="292">
        <f t="shared" ref="O16:P19" si="2">+B16+F16+J16</f>
        <v>81.821705426356587</v>
      </c>
      <c r="P16" s="293">
        <f t="shared" si="2"/>
        <v>17.999403697078115</v>
      </c>
      <c r="Q16" s="293">
        <f>+D16+H16+L16+N16</f>
        <v>0.17889087656529518</v>
      </c>
      <c r="R16" s="32">
        <f>SUM(B16:D16,F16:H16,J16:L16)+N16</f>
        <v>99.999999999999986</v>
      </c>
      <c r="S16" s="32">
        <f>+Q16+P16+O16</f>
        <v>100</v>
      </c>
      <c r="T16" s="297">
        <f>+E16+I16</f>
        <v>53.050089445438282</v>
      </c>
      <c r="U16" s="203">
        <f t="shared" ref="U16:V19" si="3">+M16</f>
        <v>46.771019677996428</v>
      </c>
      <c r="V16" s="204">
        <f t="shared" si="3"/>
        <v>0.17889087656529518</v>
      </c>
      <c r="W16" s="299">
        <f>SUM(T16:V16)</f>
        <v>100</v>
      </c>
    </row>
    <row r="17" spans="1:27">
      <c r="A17" s="47" t="s">
        <v>54</v>
      </c>
      <c r="B17" s="287">
        <f>+'Distribution Pivot Table'!Z$118*100</f>
        <v>16.395648104819841</v>
      </c>
      <c r="C17" s="288">
        <f>+'Distribution Pivot Table'!Z$120*100</f>
        <v>0.38020589611605055</v>
      </c>
      <c r="D17" s="287">
        <f>+'Distribution Pivot Table'!Z$122*100</f>
        <v>0</v>
      </c>
      <c r="E17" s="289">
        <f>SUM(B17:D17)</f>
        <v>16.77585400093589</v>
      </c>
      <c r="F17" s="290">
        <f>+'Distribution Pivot Table'!Z$124*100</f>
        <v>39.441974730931214</v>
      </c>
      <c r="G17" s="288">
        <f>+'Distribution Pivot Table'!Z$126*100</f>
        <v>2.2753860552175946</v>
      </c>
      <c r="H17" s="287">
        <f>+'Distribution Pivot Table'!Z$128*100</f>
        <v>0</v>
      </c>
      <c r="I17" s="289">
        <f>SUM(F17:H17)</f>
        <v>41.717360786148809</v>
      </c>
      <c r="J17" s="290">
        <f>+'Distribution Pivot Table'!Z$130*100</f>
        <v>27.585400093589147</v>
      </c>
      <c r="K17" s="287">
        <f>+'Distribution Pivot Table'!Z$132*100</f>
        <v>9.5051474029012635</v>
      </c>
      <c r="L17" s="287">
        <f>+'Distribution Pivot Table'!Z$134*100</f>
        <v>0</v>
      </c>
      <c r="M17" s="291">
        <f>SUM(J17:L17)</f>
        <v>37.090547496490409</v>
      </c>
      <c r="N17" s="290">
        <f>+'Distribution Pivot Table'!Z$136*100</f>
        <v>4.5273748245203551</v>
      </c>
      <c r="O17" s="292">
        <f t="shared" si="2"/>
        <v>83.423022929340206</v>
      </c>
      <c r="P17" s="293">
        <f t="shared" si="2"/>
        <v>12.160739354234909</v>
      </c>
      <c r="Q17" s="293">
        <f>+D17+H17+L17+N17</f>
        <v>4.5273748245203551</v>
      </c>
      <c r="R17" s="32">
        <f>SUM(B17:D17,F17:H17,J17:L17)+N17</f>
        <v>100.11113710809545</v>
      </c>
      <c r="S17" s="32">
        <f>+Q17+P17+O17</f>
        <v>100.11113710809548</v>
      </c>
      <c r="T17" s="297">
        <f>+E17+I17</f>
        <v>58.493214787084696</v>
      </c>
      <c r="U17" s="203">
        <f t="shared" si="3"/>
        <v>37.090547496490409</v>
      </c>
      <c r="V17" s="204">
        <f t="shared" si="3"/>
        <v>4.5273748245203551</v>
      </c>
      <c r="W17" s="299">
        <f>SUM(T17:V17)</f>
        <v>100.11113710809546</v>
      </c>
    </row>
    <row r="18" spans="1:27">
      <c r="A18" s="47" t="s">
        <v>55</v>
      </c>
      <c r="B18" s="287">
        <f>+'Distribution Pivot Table'!Z$140*100</f>
        <v>15.865411090919105</v>
      </c>
      <c r="C18" s="345">
        <f>+'Distribution Pivot Table'!Z$142*100</f>
        <v>8.8110578776364329E-2</v>
      </c>
      <c r="D18" s="287">
        <f>+'Distribution Pivot Table'!Z$144*100</f>
        <v>0</v>
      </c>
      <c r="E18" s="289">
        <f>SUM(B18:D18)</f>
        <v>15.953521669695469</v>
      </c>
      <c r="F18" s="290">
        <f>+'Distribution Pivot Table'!Z$146*100</f>
        <v>49.446555427060964</v>
      </c>
      <c r="G18" s="288">
        <f>+'Distribution Pivot Table'!Z$148*100</f>
        <v>1.3767277933806927</v>
      </c>
      <c r="H18" s="287">
        <f>+'Distribution Pivot Table'!Z$150*100</f>
        <v>0</v>
      </c>
      <c r="I18" s="289">
        <f>SUM(F18:H18)</f>
        <v>50.82328322044166</v>
      </c>
      <c r="J18" s="290">
        <f>+'Distribution Pivot Table'!Z$152*100</f>
        <v>27.749325403381242</v>
      </c>
      <c r="K18" s="287">
        <f>+'Distribution Pivot Table'!Z$154*100</f>
        <v>5.4243075059199297</v>
      </c>
      <c r="L18" s="287">
        <f>+'Distribution Pivot Table'!Z$156*100</f>
        <v>4.956220056170494E-2</v>
      </c>
      <c r="M18" s="291">
        <f>SUM(J18:L18)</f>
        <v>33.223195109862871</v>
      </c>
      <c r="N18" s="290">
        <f>+'Distribution Pivot Table'!Z$158*100</f>
        <v>0</v>
      </c>
      <c r="O18" s="292">
        <f t="shared" si="2"/>
        <v>93.061291921361317</v>
      </c>
      <c r="P18" s="293">
        <f t="shared" si="2"/>
        <v>6.8891458780769863</v>
      </c>
      <c r="Q18" s="293">
        <f>+D18+H18+L18+N18</f>
        <v>4.956220056170494E-2</v>
      </c>
      <c r="R18" s="32">
        <f>SUM(B18:D18,F18:H18,J18:L18)+N18</f>
        <v>100.00000000000001</v>
      </c>
      <c r="S18" s="32">
        <f>+Q18+P18+O18</f>
        <v>100.00000000000001</v>
      </c>
      <c r="T18" s="297">
        <f>+E18+I18</f>
        <v>66.776804890137129</v>
      </c>
      <c r="U18" s="203">
        <f t="shared" si="3"/>
        <v>33.223195109862871</v>
      </c>
      <c r="V18" s="204">
        <f t="shared" si="3"/>
        <v>0</v>
      </c>
      <c r="W18" s="299">
        <f>SUM(T18:V18)</f>
        <v>100</v>
      </c>
    </row>
    <row r="19" spans="1:27" s="51" customFormat="1">
      <c r="A19" s="47" t="s">
        <v>56</v>
      </c>
      <c r="B19" s="287">
        <f>+'Distribution Pivot Table'!Z$162*100</f>
        <v>0</v>
      </c>
      <c r="C19" s="288">
        <f>+'Distribution Pivot Table'!Z$164*100</f>
        <v>0</v>
      </c>
      <c r="D19" s="287">
        <f>+'Distribution Pivot Table'!Z$166*100</f>
        <v>0</v>
      </c>
      <c r="E19" s="289">
        <f>SUM(B19:D19)</f>
        <v>0</v>
      </c>
      <c r="F19" s="290">
        <f>+'Distribution Pivot Table'!Z$168*100</f>
        <v>0</v>
      </c>
      <c r="G19" s="288">
        <f>+'Distribution Pivot Table'!Z$170*100</f>
        <v>0</v>
      </c>
      <c r="H19" s="287">
        <f>+'Distribution Pivot Table'!Z$172*100</f>
        <v>0</v>
      </c>
      <c r="I19" s="289">
        <f>SUM(F19:H19)</f>
        <v>0</v>
      </c>
      <c r="J19" s="290">
        <f>+'Distribution Pivot Table'!Z$174*100</f>
        <v>0</v>
      </c>
      <c r="K19" s="287">
        <f>+'Distribution Pivot Table'!Z$176*100</f>
        <v>0</v>
      </c>
      <c r="L19" s="287">
        <f>+'Distribution Pivot Table'!Z$178*100</f>
        <v>0</v>
      </c>
      <c r="M19" s="291">
        <f>SUM(J19:L19)</f>
        <v>0</v>
      </c>
      <c r="N19" s="290">
        <f>+'Distribution Pivot Table'!Z$180*100</f>
        <v>0</v>
      </c>
      <c r="O19" s="292">
        <f t="shared" si="2"/>
        <v>0</v>
      </c>
      <c r="P19" s="293">
        <f t="shared" si="2"/>
        <v>0</v>
      </c>
      <c r="Q19" s="293">
        <f>+D19+H19+L19+N19</f>
        <v>0</v>
      </c>
      <c r="R19" s="32">
        <f>SUM(B19:D19,F19:H19,J19:L19)+N19</f>
        <v>0</v>
      </c>
      <c r="S19" s="32">
        <f>+Q19+P19+O19</f>
        <v>0</v>
      </c>
      <c r="T19" s="297">
        <f>+E19+I19</f>
        <v>0</v>
      </c>
      <c r="U19" s="203">
        <f t="shared" si="3"/>
        <v>0</v>
      </c>
      <c r="V19" s="204">
        <f t="shared" si="3"/>
        <v>0</v>
      </c>
      <c r="W19" s="299">
        <f>SUM(T19:V19)</f>
        <v>0</v>
      </c>
      <c r="X19" s="9"/>
      <c r="Y19" s="9"/>
      <c r="Z19" s="9"/>
      <c r="AA19" s="9"/>
    </row>
    <row r="20" spans="1:27" s="51" customFormat="1">
      <c r="A20" s="47"/>
      <c r="B20" s="287"/>
      <c r="C20" s="288"/>
      <c r="D20" s="287"/>
      <c r="E20" s="289"/>
      <c r="F20" s="290"/>
      <c r="G20" s="288"/>
      <c r="H20" s="287"/>
      <c r="I20" s="289"/>
      <c r="J20" s="290"/>
      <c r="K20" s="287"/>
      <c r="L20" s="287"/>
      <c r="M20" s="291"/>
      <c r="N20" s="290"/>
      <c r="O20" s="292"/>
      <c r="P20" s="293"/>
      <c r="Q20" s="293"/>
      <c r="R20" s="32"/>
      <c r="S20" s="32"/>
      <c r="T20" s="297"/>
      <c r="U20" s="203"/>
      <c r="V20" s="204"/>
      <c r="W20" s="299"/>
      <c r="X20" s="9"/>
      <c r="Y20" s="9"/>
      <c r="Z20" s="9"/>
      <c r="AA20" s="9"/>
    </row>
    <row r="21" spans="1:27">
      <c r="A21" s="47" t="s">
        <v>57</v>
      </c>
      <c r="B21" s="287">
        <f>+'Distribution Pivot Table'!Z$184*100</f>
        <v>9.3166133647534082</v>
      </c>
      <c r="C21" s="288">
        <f>+'Distribution Pivot Table'!Z$186*100</f>
        <v>0.74061605790271001</v>
      </c>
      <c r="D21" s="287">
        <f>+'Distribution Pivot Table'!Z$188*100</f>
        <v>0</v>
      </c>
      <c r="E21" s="289">
        <f>SUM(B21:D21)</f>
        <v>10.057229422656118</v>
      </c>
      <c r="F21" s="290">
        <f>+'Distribution Pivot Table'!Z$190*100</f>
        <v>32.948998485103523</v>
      </c>
      <c r="G21" s="288">
        <f>+'Distribution Pivot Table'!Z$192*100</f>
        <v>1.9020366941592326</v>
      </c>
      <c r="H21" s="287">
        <f>+'Distribution Pivot Table'!Z$194*100</f>
        <v>0</v>
      </c>
      <c r="I21" s="289">
        <f>SUM(F21:H21)</f>
        <v>34.851035179262759</v>
      </c>
      <c r="J21" s="290">
        <f>+'Distribution Pivot Table'!Z$196*100</f>
        <v>40.5739774448746</v>
      </c>
      <c r="K21" s="287">
        <f>+'Distribution Pivot Table'!Z$198*100</f>
        <v>8.3908432923750205</v>
      </c>
      <c r="L21" s="287">
        <f>+'Distribution Pivot Table'!Z$200*100</f>
        <v>1.6832183134152499E-2</v>
      </c>
      <c r="M21" s="291">
        <f>SUM(J21:L21)</f>
        <v>48.98165292038378</v>
      </c>
      <c r="N21" s="290">
        <f>+'Distribution Pivot Table'!Z$202*100</f>
        <v>6.1100824776973575</v>
      </c>
      <c r="O21" s="292">
        <f t="shared" ref="O21:P24" si="4">+B21+F21+J21</f>
        <v>82.839589294731525</v>
      </c>
      <c r="P21" s="293">
        <f t="shared" si="4"/>
        <v>11.033496044436962</v>
      </c>
      <c r="Q21" s="293">
        <f>+D21+H21+L21+N21</f>
        <v>6.1269146608315097</v>
      </c>
      <c r="R21" s="32">
        <f>SUM(B21:D21,F21:H21,J21:L21)+N21</f>
        <v>100.00000000000001</v>
      </c>
      <c r="S21" s="32">
        <f>+Q21+P21+O21</f>
        <v>100</v>
      </c>
      <c r="T21" s="297">
        <f>+E21+I21</f>
        <v>44.908264601918873</v>
      </c>
      <c r="U21" s="203">
        <f t="shared" ref="U21:V24" si="5">+M21</f>
        <v>48.98165292038378</v>
      </c>
      <c r="V21" s="204">
        <f t="shared" si="5"/>
        <v>6.1100824776973575</v>
      </c>
      <c r="W21" s="299">
        <f>SUM(T21:V21)</f>
        <v>100.00000000000001</v>
      </c>
    </row>
    <row r="22" spans="1:27">
      <c r="A22" s="47" t="s">
        <v>58</v>
      </c>
      <c r="B22" s="287">
        <f>+'Distribution Pivot Table'!Z$206*100</f>
        <v>0.68957846735624517</v>
      </c>
      <c r="C22" s="345">
        <f>+'Distribution Pivot Table'!Z$208*100</f>
        <v>0</v>
      </c>
      <c r="D22" s="344">
        <f>+'Distribution Pivot Table'!Z$210*108</f>
        <v>9.0090090090090089E-3</v>
      </c>
      <c r="E22" s="289">
        <f>SUM(B22:D22)</f>
        <v>0.6985874763652542</v>
      </c>
      <c r="F22" s="290">
        <f>+'Distribution Pivot Table'!Z$212*100</f>
        <v>61.252919586252915</v>
      </c>
      <c r="G22" s="288">
        <f>+'Distribution Pivot Table'!Z$214*100</f>
        <v>0.21688355021688357</v>
      </c>
      <c r="H22" s="287">
        <f>+'Distribution Pivot Table'!Z$216*100</f>
        <v>5.8391725058391721E-2</v>
      </c>
      <c r="I22" s="289">
        <f>SUM(F22:H22)</f>
        <v>61.528194861528192</v>
      </c>
      <c r="J22" s="290">
        <f>+'Distribution Pivot Table'!Z$218*100</f>
        <v>29.232009787565342</v>
      </c>
      <c r="K22" s="287">
        <f>+'Distribution Pivot Table'!Z$220*100</f>
        <v>6.5148481815148482</v>
      </c>
      <c r="L22" s="287">
        <f>+'Distribution Pivot Table'!Z$222*100</f>
        <v>0.52830608386163946</v>
      </c>
      <c r="M22" s="291">
        <f>SUM(J22:L22)</f>
        <v>36.275164052941825</v>
      </c>
      <c r="N22" s="290">
        <f>+'Distribution Pivot Table'!Z$224*100</f>
        <v>1.4987209431653876</v>
      </c>
      <c r="O22" s="292">
        <f t="shared" si="4"/>
        <v>91.174507841174503</v>
      </c>
      <c r="P22" s="293">
        <f t="shared" si="4"/>
        <v>6.731731731731732</v>
      </c>
      <c r="Q22" s="293">
        <f>+D22+H22+L22+N22</f>
        <v>2.094427761094428</v>
      </c>
      <c r="R22" s="32">
        <f>SUM(B22:D22,F22:H22,J22:L22)+N22</f>
        <v>100.00066733400065</v>
      </c>
      <c r="S22" s="32">
        <f>+Q22+P22+O22</f>
        <v>100.00066733400067</v>
      </c>
      <c r="T22" s="297">
        <f>+E22+I22</f>
        <v>62.226782337893447</v>
      </c>
      <c r="U22" s="203">
        <f t="shared" si="5"/>
        <v>36.275164052941825</v>
      </c>
      <c r="V22" s="204">
        <f t="shared" si="5"/>
        <v>1.4987209431653876</v>
      </c>
      <c r="W22" s="299">
        <f>SUM(T22:V22)</f>
        <v>100.00066733400065</v>
      </c>
    </row>
    <row r="23" spans="1:27">
      <c r="A23" s="47" t="s">
        <v>59</v>
      </c>
      <c r="B23" s="287">
        <f>+'Distribution Pivot Table'!Z$228*100</f>
        <v>15.306827460586646</v>
      </c>
      <c r="C23" s="288">
        <f>+'Distribution Pivot Table'!Z$230*100</f>
        <v>2.8955467621380566</v>
      </c>
      <c r="D23" s="287">
        <f>+'Distribution Pivot Table'!Z$232*100</f>
        <v>0</v>
      </c>
      <c r="E23" s="289">
        <f>SUM(B23:D23)</f>
        <v>18.202374222724703</v>
      </c>
      <c r="F23" s="290">
        <f>+'Distribution Pivot Table'!Z$234*100</f>
        <v>36.524087682934493</v>
      </c>
      <c r="G23" s="288">
        <f>+'Distribution Pivot Table'!Z$236*100</f>
        <v>2.7573644871553293</v>
      </c>
      <c r="H23" s="287">
        <f>+'Distribution Pivot Table'!Z$238*100</f>
        <v>0</v>
      </c>
      <c r="I23" s="289">
        <f>SUM(F23:H23)</f>
        <v>39.281452170089821</v>
      </c>
      <c r="J23" s="290">
        <f>+'Distribution Pivot Table'!Z$240*100</f>
        <v>26.54983983418127</v>
      </c>
      <c r="K23" s="287">
        <f>+'Distribution Pivot Table'!Z$242*100</f>
        <v>14.534262923183217</v>
      </c>
      <c r="L23" s="287">
        <f>+'Distribution Pivot Table'!Z$244*100</f>
        <v>0</v>
      </c>
      <c r="M23" s="291">
        <f>SUM(J23:L23)</f>
        <v>41.084102757364491</v>
      </c>
      <c r="N23" s="290">
        <f>+'Distribution Pivot Table'!Z$246*100</f>
        <v>1.4320708498209913</v>
      </c>
      <c r="O23" s="292">
        <f t="shared" si="4"/>
        <v>78.380754977702409</v>
      </c>
      <c r="P23" s="293">
        <f t="shared" si="4"/>
        <v>20.187174172476603</v>
      </c>
      <c r="Q23" s="293">
        <f>+D23+H23+L23+N23</f>
        <v>1.4320708498209913</v>
      </c>
      <c r="R23" s="32">
        <f>SUM(B23:D23,F23:H23,J23:L23)+N23</f>
        <v>100</v>
      </c>
      <c r="S23" s="32">
        <f>+Q23+P23+O23</f>
        <v>100</v>
      </c>
      <c r="T23" s="297">
        <f>+E23+I23</f>
        <v>57.483826392814521</v>
      </c>
      <c r="U23" s="203">
        <f t="shared" si="5"/>
        <v>41.084102757364491</v>
      </c>
      <c r="V23" s="204">
        <f t="shared" si="5"/>
        <v>1.4320708498209913</v>
      </c>
      <c r="W23" s="299">
        <f>SUM(T23:V23)</f>
        <v>100</v>
      </c>
      <c r="X23" s="340"/>
    </row>
    <row r="24" spans="1:27">
      <c r="A24" s="47" t="s">
        <v>60</v>
      </c>
      <c r="B24" s="287">
        <f>+'Distribution Pivot Table'!Z$250*100</f>
        <v>0</v>
      </c>
      <c r="C24" s="288">
        <f>+'Distribution Pivot Table'!Z$252*100</f>
        <v>0</v>
      </c>
      <c r="D24" s="403">
        <f>+'Distribution Pivot Table'!Z$254*100</f>
        <v>0</v>
      </c>
      <c r="E24" s="352">
        <f>SUM(B24:D24)</f>
        <v>0</v>
      </c>
      <c r="F24" s="401">
        <f>+'Distribution Pivot Table'!Z$256*100</f>
        <v>0</v>
      </c>
      <c r="G24" s="402">
        <f>+'Distribution Pivot Table'!Z$258*100</f>
        <v>0</v>
      </c>
      <c r="H24" s="403">
        <f>+'Distribution Pivot Table'!Z$260*100</f>
        <v>0</v>
      </c>
      <c r="I24" s="352">
        <f>SUM(F24:H24)</f>
        <v>0</v>
      </c>
      <c r="J24" s="401">
        <f>+'Distribution Pivot Table'!Z$262*100</f>
        <v>0</v>
      </c>
      <c r="K24" s="403">
        <f>+'Distribution Pivot Table'!Z$264*100</f>
        <v>0</v>
      </c>
      <c r="L24" s="403">
        <f>+'Distribution Pivot Table'!Z$266*100</f>
        <v>0</v>
      </c>
      <c r="M24" s="353">
        <f>SUM(J24:L24)</f>
        <v>0</v>
      </c>
      <c r="N24" s="401">
        <f>+'Distribution Pivot Table'!Z$268*100</f>
        <v>0</v>
      </c>
      <c r="O24" s="354">
        <f t="shared" si="4"/>
        <v>0</v>
      </c>
      <c r="P24" s="355">
        <f t="shared" si="4"/>
        <v>0</v>
      </c>
      <c r="Q24" s="355">
        <f>+D24+H24+L24+N24</f>
        <v>0</v>
      </c>
      <c r="R24" s="32">
        <f>SUM(B24:D24,F24:H24,J24:L24)+N24</f>
        <v>0</v>
      </c>
      <c r="S24" s="32">
        <f>+Q24+P24+O24</f>
        <v>0</v>
      </c>
      <c r="T24" s="297">
        <f>+E24+I24</f>
        <v>0</v>
      </c>
      <c r="U24" s="203">
        <f t="shared" si="5"/>
        <v>0</v>
      </c>
      <c r="V24" s="204">
        <f t="shared" si="5"/>
        <v>0</v>
      </c>
      <c r="W24" s="299">
        <f>SUM(T24:V24)</f>
        <v>0</v>
      </c>
    </row>
    <row r="25" spans="1:27">
      <c r="A25" s="47"/>
      <c r="B25" s="287"/>
      <c r="C25" s="288"/>
      <c r="D25" s="287"/>
      <c r="E25" s="289"/>
      <c r="F25" s="290"/>
      <c r="G25" s="288"/>
      <c r="H25" s="287"/>
      <c r="I25" s="289"/>
      <c r="J25" s="290"/>
      <c r="K25" s="287"/>
      <c r="L25" s="287"/>
      <c r="M25" s="291"/>
      <c r="N25" s="290"/>
      <c r="O25" s="292"/>
      <c r="P25" s="293"/>
      <c r="Q25" s="293"/>
      <c r="R25" s="32"/>
      <c r="S25" s="32"/>
      <c r="T25" s="297"/>
      <c r="U25" s="203"/>
      <c r="V25" s="204"/>
      <c r="W25" s="299"/>
    </row>
    <row r="26" spans="1:27">
      <c r="A26" s="47" t="s">
        <v>61</v>
      </c>
      <c r="B26" s="287">
        <f>+'Distribution Pivot Table'!Z$272*100</f>
        <v>12.238675958188153</v>
      </c>
      <c r="C26" s="288">
        <f>+'Distribution Pivot Table'!Z$274*100</f>
        <v>0.20325203252032523</v>
      </c>
      <c r="D26" s="287">
        <f>+'Distribution Pivot Table'!Z$276*100</f>
        <v>0</v>
      </c>
      <c r="E26" s="289">
        <f>SUM(B26:D26)</f>
        <v>12.441927990708479</v>
      </c>
      <c r="F26" s="290">
        <f>+'Distribution Pivot Table'!Z$278*100</f>
        <v>39.14537359659311</v>
      </c>
      <c r="G26" s="288">
        <f>+'Distribution Pivot Table'!Z$280*100</f>
        <v>1.6066589237320943</v>
      </c>
      <c r="H26" s="287">
        <f>+'Distribution Pivot Table'!Z$282*100</f>
        <v>0</v>
      </c>
      <c r="I26" s="289">
        <f>SUM(F26:H26)</f>
        <v>40.752032520325201</v>
      </c>
      <c r="J26" s="290">
        <f>+'Distribution Pivot Table'!Z$284*100</f>
        <v>22.594850948509485</v>
      </c>
      <c r="K26" s="287">
        <f>+'Distribution Pivot Table'!Z$286*100</f>
        <v>5.7781649245063873</v>
      </c>
      <c r="L26" s="287">
        <f>+'Distribution Pivot Table'!Z$288*100</f>
        <v>0</v>
      </c>
      <c r="M26" s="291">
        <f>SUM(J26:L26)</f>
        <v>28.373015873015873</v>
      </c>
      <c r="N26" s="290">
        <f>+'Distribution Pivot Table'!Z$290*100</f>
        <v>18.433023615950443</v>
      </c>
      <c r="O26" s="292">
        <f t="shared" ref="O26:P29" si="6">+B26+F26+J26</f>
        <v>73.978900503290745</v>
      </c>
      <c r="P26" s="293">
        <f t="shared" si="6"/>
        <v>7.5880758807588071</v>
      </c>
      <c r="Q26" s="293">
        <f>+D26+H26+L26+N26</f>
        <v>18.433023615950443</v>
      </c>
      <c r="R26" s="32">
        <f>SUM(B26:D26,F26:H26,J26:L26)+N26</f>
        <v>100</v>
      </c>
      <c r="S26" s="32">
        <f>+Q26+P26+O26</f>
        <v>100</v>
      </c>
      <c r="T26" s="297">
        <f>+E26+I26</f>
        <v>53.19396051103368</v>
      </c>
      <c r="U26" s="203">
        <f t="shared" ref="U26:V29" si="7">+M26</f>
        <v>28.373015873015873</v>
      </c>
      <c r="V26" s="204">
        <f t="shared" si="7"/>
        <v>18.433023615950443</v>
      </c>
      <c r="W26" s="299">
        <f>SUM(T26:V26)</f>
        <v>100</v>
      </c>
    </row>
    <row r="27" spans="1:27">
      <c r="A27" s="47" t="s">
        <v>62</v>
      </c>
      <c r="B27" s="287">
        <f>+'Distribution Pivot Table'!Z294*100</f>
        <v>15.966195351860883</v>
      </c>
      <c r="C27" s="288">
        <f>+'Distribution Pivot Table'!Z296*100</f>
        <v>1.0520613250988677</v>
      </c>
      <c r="D27" s="287">
        <f>+'Distribution Pivot Table'!Z298*100</f>
        <v>0</v>
      </c>
      <c r="E27" s="289">
        <f>SUM(B27:D27)</f>
        <v>17.018256676959751</v>
      </c>
      <c r="F27" s="290">
        <f>+'Distribution Pivot Table'!Z300*100</f>
        <v>21.147407768568176</v>
      </c>
      <c r="G27" s="288">
        <f>+'Distribution Pivot Table'!Z302*100</f>
        <v>1.3749390541199416</v>
      </c>
      <c r="H27" s="287">
        <f>+'Distribution Pivot Table'!Z304*100</f>
        <v>0</v>
      </c>
      <c r="I27" s="289">
        <f>SUM(F27:H27)</f>
        <v>22.522346822688117</v>
      </c>
      <c r="J27" s="290">
        <f>+'Distribution Pivot Table'!Z306*100</f>
        <v>37.097350885746785</v>
      </c>
      <c r="K27" s="287">
        <f>+'Distribution Pivot Table'!Z308*100</f>
        <v>17.21653394008343</v>
      </c>
      <c r="L27" s="287">
        <f>+'Distribution Pivot Table'!Z310*100</f>
        <v>0</v>
      </c>
      <c r="M27" s="291">
        <f>SUM(J27:L27)</f>
        <v>54.313884825830215</v>
      </c>
      <c r="N27" s="290">
        <f>+'Distribution Pivot Table'!Z312*100</f>
        <v>6.1455116745219129</v>
      </c>
      <c r="O27" s="292">
        <f t="shared" si="6"/>
        <v>74.210954006175854</v>
      </c>
      <c r="P27" s="293">
        <f t="shared" si="6"/>
        <v>19.64353431930224</v>
      </c>
      <c r="Q27" s="293">
        <f>+D27+H27+L27+N27</f>
        <v>6.1455116745219129</v>
      </c>
      <c r="R27" s="32">
        <f>SUM(B27:D27,F27:H27,J27:L27)+N27</f>
        <v>100</v>
      </c>
      <c r="S27" s="32">
        <f>+Q27+P27+O27</f>
        <v>100</v>
      </c>
      <c r="T27" s="297">
        <f>+E27+I27</f>
        <v>39.540603499647872</v>
      </c>
      <c r="U27" s="203">
        <f t="shared" si="7"/>
        <v>54.313884825830215</v>
      </c>
      <c r="V27" s="204">
        <f t="shared" si="7"/>
        <v>6.1455116745219129</v>
      </c>
      <c r="W27" s="299">
        <f>SUM(T27:V27)</f>
        <v>100</v>
      </c>
    </row>
    <row r="28" spans="1:27" s="117" customFormat="1">
      <c r="A28" s="116" t="s">
        <v>63</v>
      </c>
      <c r="B28" s="287">
        <f>+'Distribution Pivot Table'!Z316*100</f>
        <v>0.32035970212168047</v>
      </c>
      <c r="C28" s="344">
        <f>+'Distribution Pivot Table'!Z318*100</f>
        <v>1.1240691302515104E-2</v>
      </c>
      <c r="D28" s="287">
        <f>+'Distribution Pivot Table'!Z320*100</f>
        <v>0</v>
      </c>
      <c r="E28" s="289">
        <f>SUM(B28:D28)</f>
        <v>0.33160039342419556</v>
      </c>
      <c r="F28" s="290">
        <f>+'Distribution Pivot Table'!Z322*100</f>
        <v>64.206828719966282</v>
      </c>
      <c r="G28" s="288">
        <f>+'Distribution Pivot Table'!Z324*100</f>
        <v>1.9755514964170298</v>
      </c>
      <c r="H28" s="287">
        <f>+'Distribution Pivot Table'!Z326*100</f>
        <v>0</v>
      </c>
      <c r="I28" s="289">
        <f>SUM(F28:H28)</f>
        <v>66.182380216383308</v>
      </c>
      <c r="J28" s="290">
        <f>+'Distribution Pivot Table'!Z328*100</f>
        <v>26.072783476183787</v>
      </c>
      <c r="K28" s="287">
        <f>+'Distribution Pivot Table'!Z330*100</f>
        <v>6.0474919207531261</v>
      </c>
      <c r="L28" s="287">
        <f>+'Distribution Pivot Table'!Z332*100</f>
        <v>0</v>
      </c>
      <c r="M28" s="291">
        <f>SUM(J28:L28)</f>
        <v>32.120275396936911</v>
      </c>
      <c r="N28" s="290">
        <f>+'Distribution Pivot Table'!Z334*100</f>
        <v>1.382605030209358</v>
      </c>
      <c r="O28" s="292">
        <f t="shared" si="6"/>
        <v>90.599971898271747</v>
      </c>
      <c r="P28" s="293">
        <f t="shared" si="6"/>
        <v>8.0342841084726704</v>
      </c>
      <c r="Q28" s="293">
        <f>+D28+H28+L28+N28</f>
        <v>1.382605030209358</v>
      </c>
      <c r="R28" s="32">
        <f>SUM(B28:D28,F28:H28,J28:L28)+N28</f>
        <v>100.01686103695378</v>
      </c>
      <c r="S28" s="32">
        <f>+Q28+P28+O28</f>
        <v>100.01686103695377</v>
      </c>
      <c r="T28" s="297">
        <f>+E28+I28</f>
        <v>66.513980609807504</v>
      </c>
      <c r="U28" s="203">
        <f t="shared" si="7"/>
        <v>32.120275396936911</v>
      </c>
      <c r="V28" s="204">
        <f t="shared" si="7"/>
        <v>1.382605030209358</v>
      </c>
      <c r="W28" s="299">
        <f>SUM(T28:V28)</f>
        <v>100.01686103695377</v>
      </c>
      <c r="X28" s="9"/>
      <c r="Y28" s="9"/>
      <c r="Z28" s="9"/>
      <c r="AA28" s="9"/>
    </row>
    <row r="29" spans="1:27">
      <c r="A29" s="52" t="s">
        <v>64</v>
      </c>
      <c r="B29" s="294">
        <f>+'Distribution Pivot Table'!Z338*100</f>
        <v>17.185327772430757</v>
      </c>
      <c r="C29" s="400">
        <f>+'Distribution Pivot Table'!Z340*100</f>
        <v>7.4858303924713931E-2</v>
      </c>
      <c r="D29" s="400">
        <f>+'Distribution Pivot Table'!Z342*100</f>
        <v>0</v>
      </c>
      <c r="E29" s="295">
        <f>SUM(B29:D29)</f>
        <v>17.26018607635547</v>
      </c>
      <c r="F29" s="296">
        <f>+'Distribution Pivot Table'!Z344*100</f>
        <v>44.861512137739282</v>
      </c>
      <c r="G29" s="294">
        <f>+'Distribution Pivot Table'!Z346*100</f>
        <v>1.0266281681103626</v>
      </c>
      <c r="H29" s="294">
        <f>+'Distribution Pivot Table'!Z348*100</f>
        <v>0</v>
      </c>
      <c r="I29" s="295">
        <f>SUM(F29:H29)</f>
        <v>45.888140305849646</v>
      </c>
      <c r="J29" s="296">
        <f>+'Distribution Pivot Table'!Z350*100</f>
        <v>27.205646454924608</v>
      </c>
      <c r="K29" s="294">
        <f>+'Distribution Pivot Table'!Z352*100</f>
        <v>3.764303283071329</v>
      </c>
      <c r="L29" s="294">
        <f>+'Distribution Pivot Table'!Z354*100</f>
        <v>0</v>
      </c>
      <c r="M29" s="327">
        <f>SUM(J29:L29)</f>
        <v>30.969949737995936</v>
      </c>
      <c r="N29" s="296">
        <f>+'Distribution Pivot Table'!Z356*100</f>
        <v>5.871029836381136</v>
      </c>
      <c r="O29" s="328">
        <f t="shared" si="6"/>
        <v>89.25248636509464</v>
      </c>
      <c r="P29" s="329">
        <f t="shared" si="6"/>
        <v>4.8657897551064053</v>
      </c>
      <c r="Q29" s="329">
        <f>+D29+H29+L29+N29</f>
        <v>5.871029836381136</v>
      </c>
      <c r="R29" s="32">
        <f>SUM(B29:D29,F29:H29,J29:L29)+N29</f>
        <v>99.989305956582186</v>
      </c>
      <c r="S29" s="32">
        <f>+Q29+P29+O29</f>
        <v>99.989305956582186</v>
      </c>
      <c r="T29" s="297">
        <f>+E29+I29</f>
        <v>63.148326382205113</v>
      </c>
      <c r="U29" s="203">
        <f t="shared" si="7"/>
        <v>30.969949737995936</v>
      </c>
      <c r="V29" s="204">
        <f t="shared" si="7"/>
        <v>5.871029836381136</v>
      </c>
      <c r="W29" s="299">
        <f>SUM(T29:V29)</f>
        <v>99.989305956582186</v>
      </c>
    </row>
    <row r="30" spans="1:27" ht="17.25" customHeight="1">
      <c r="A30" s="133" t="s">
        <v>160</v>
      </c>
      <c r="B30" s="47"/>
      <c r="C30" s="47"/>
      <c r="D30" s="47"/>
      <c r="E30" s="47"/>
    </row>
    <row r="31" spans="1:27" ht="16.5" customHeight="1">
      <c r="A31" s="133"/>
      <c r="B31" s="45"/>
      <c r="C31" s="45"/>
      <c r="D31" s="45"/>
      <c r="E31" s="109"/>
      <c r="F31" s="45"/>
      <c r="G31" s="45"/>
      <c r="H31" s="45"/>
      <c r="I31" s="109"/>
      <c r="J31" s="45"/>
      <c r="K31" s="45"/>
      <c r="L31" s="45"/>
      <c r="M31" s="109"/>
      <c r="N31" s="45"/>
      <c r="O31" s="93"/>
      <c r="P31" s="93"/>
      <c r="R31" s="9"/>
    </row>
    <row r="32" spans="1:27">
      <c r="A32" s="47"/>
      <c r="B32" s="47"/>
      <c r="C32" s="47"/>
      <c r="D32" s="47"/>
      <c r="E32" s="47"/>
      <c r="Q32" s="323" t="s">
        <v>1192</v>
      </c>
    </row>
    <row r="33" spans="1:20" ht="18">
      <c r="A33" s="198" t="s">
        <v>261</v>
      </c>
      <c r="B33" s="100"/>
      <c r="C33" s="100"/>
      <c r="D33" s="100"/>
      <c r="E33" s="100"/>
      <c r="F33" s="103"/>
      <c r="G33" s="103"/>
      <c r="H33" s="103"/>
      <c r="I33" s="104"/>
      <c r="J33" s="103"/>
      <c r="K33" s="103"/>
      <c r="L33" s="103"/>
      <c r="M33" s="104"/>
      <c r="N33" s="103"/>
      <c r="O33" s="103"/>
      <c r="P33" s="103"/>
      <c r="Q33" s="103"/>
      <c r="R33" s="19" t="s">
        <v>156</v>
      </c>
    </row>
    <row r="34" spans="1:20" ht="18">
      <c r="A34" s="198"/>
      <c r="B34" s="100"/>
      <c r="C34" s="100"/>
      <c r="D34" s="100"/>
      <c r="E34" s="100"/>
      <c r="F34" s="103"/>
      <c r="G34" s="103"/>
      <c r="H34" s="103"/>
      <c r="I34" s="104"/>
      <c r="J34" s="103"/>
      <c r="K34" s="103"/>
      <c r="L34" s="103"/>
      <c r="M34" s="104"/>
      <c r="N34" s="103"/>
      <c r="O34" s="103"/>
      <c r="P34" s="103"/>
      <c r="Q34" s="103"/>
      <c r="R34" s="19"/>
    </row>
    <row r="35" spans="1:20" ht="15.75">
      <c r="A35" s="118" t="s">
        <v>10</v>
      </c>
      <c r="B35" s="100"/>
      <c r="C35" s="100"/>
      <c r="D35" s="100"/>
      <c r="E35" s="100"/>
      <c r="F35" s="103"/>
      <c r="G35" s="103"/>
      <c r="H35" s="103"/>
      <c r="I35" s="104"/>
      <c r="J35" s="103"/>
      <c r="K35" s="103"/>
      <c r="L35" s="103"/>
      <c r="M35" s="104"/>
      <c r="N35" s="103"/>
      <c r="O35" s="103"/>
      <c r="P35" s="103"/>
      <c r="Q35" s="103"/>
      <c r="R35" s="19" t="s">
        <v>156</v>
      </c>
    </row>
    <row r="36" spans="1:20" ht="15.75">
      <c r="A36" s="118" t="s">
        <v>672</v>
      </c>
      <c r="B36" s="100"/>
      <c r="C36" s="100"/>
      <c r="D36" s="100"/>
      <c r="E36" s="100"/>
      <c r="F36" s="22"/>
      <c r="G36" s="22"/>
      <c r="H36" s="22"/>
      <c r="I36" s="100"/>
      <c r="J36" s="22"/>
      <c r="K36" s="22"/>
      <c r="L36" s="22"/>
      <c r="M36" s="100"/>
      <c r="N36" s="22"/>
      <c r="O36" s="22"/>
      <c r="P36" s="22"/>
      <c r="Q36" s="103"/>
      <c r="R36" s="19" t="s">
        <v>156</v>
      </c>
    </row>
    <row r="37" spans="1:20">
      <c r="A37" s="105"/>
      <c r="B37" s="105"/>
      <c r="C37" s="105"/>
      <c r="D37" s="105"/>
      <c r="E37" s="105"/>
      <c r="F37" s="105"/>
      <c r="G37" s="105"/>
      <c r="H37" s="105"/>
      <c r="I37" s="105"/>
      <c r="R37" s="30"/>
    </row>
    <row r="38" spans="1:20" s="29" customFormat="1" ht="21" customHeight="1">
      <c r="A38" s="21"/>
      <c r="B38" s="119" t="s">
        <v>257</v>
      </c>
      <c r="C38" s="120"/>
      <c r="D38" s="120"/>
      <c r="E38" s="120"/>
      <c r="F38" s="120"/>
      <c r="G38" s="120"/>
      <c r="H38" s="120"/>
      <c r="I38" s="121"/>
      <c r="J38" s="122" t="s">
        <v>156</v>
      </c>
      <c r="K38" s="324"/>
      <c r="L38" s="324"/>
      <c r="M38" s="325"/>
      <c r="N38" s="836" t="s">
        <v>256</v>
      </c>
      <c r="O38" s="839" t="s">
        <v>162</v>
      </c>
      <c r="P38" s="839" t="s">
        <v>163</v>
      </c>
      <c r="Q38" s="839" t="s">
        <v>161</v>
      </c>
      <c r="R38" s="31"/>
      <c r="S38" s="3"/>
      <c r="T38" s="25"/>
    </row>
    <row r="39" spans="1:20" s="29" customFormat="1" ht="36.75" customHeight="1">
      <c r="A39" s="22"/>
      <c r="B39" s="120" t="s">
        <v>296</v>
      </c>
      <c r="C39" s="120"/>
      <c r="D39" s="120"/>
      <c r="E39" s="123"/>
      <c r="F39" s="124" t="s">
        <v>298</v>
      </c>
      <c r="G39" s="120"/>
      <c r="H39" s="120"/>
      <c r="I39" s="121"/>
      <c r="J39" s="125" t="s">
        <v>258</v>
      </c>
      <c r="K39" s="120"/>
      <c r="L39" s="120"/>
      <c r="M39" s="121"/>
      <c r="N39" s="837"/>
      <c r="O39" s="840"/>
      <c r="P39" s="840"/>
      <c r="Q39" s="840"/>
      <c r="R39" s="31" t="s">
        <v>11</v>
      </c>
      <c r="S39" s="305" t="s">
        <v>11</v>
      </c>
      <c r="T39" s="25"/>
    </row>
    <row r="40" spans="1:20" s="29" customFormat="1" ht="30" customHeight="1">
      <c r="A40" s="23"/>
      <c r="B40" s="126" t="s">
        <v>157</v>
      </c>
      <c r="C40" s="126" t="s">
        <v>158</v>
      </c>
      <c r="D40" s="126" t="s">
        <v>297</v>
      </c>
      <c r="E40" s="127" t="s">
        <v>12</v>
      </c>
      <c r="F40" s="128" t="s">
        <v>157</v>
      </c>
      <c r="G40" s="126" t="s">
        <v>158</v>
      </c>
      <c r="H40" s="126" t="s">
        <v>297</v>
      </c>
      <c r="I40" s="127" t="s">
        <v>12</v>
      </c>
      <c r="J40" s="129" t="s">
        <v>157</v>
      </c>
      <c r="K40" s="130" t="s">
        <v>158</v>
      </c>
      <c r="L40" s="126" t="s">
        <v>297</v>
      </c>
      <c r="M40" s="129" t="s">
        <v>12</v>
      </c>
      <c r="N40" s="838"/>
      <c r="O40" s="841"/>
      <c r="P40" s="841"/>
      <c r="Q40" s="841"/>
      <c r="R40" s="2"/>
      <c r="S40" s="4"/>
      <c r="T40" s="25"/>
    </row>
    <row r="41" spans="1:20" s="29" customFormat="1" hidden="1">
      <c r="A41" s="47" t="s">
        <v>48</v>
      </c>
      <c r="B41" s="47"/>
      <c r="C41" s="47"/>
      <c r="D41" s="47"/>
      <c r="E41" s="46"/>
      <c r="F41" s="24"/>
      <c r="G41" s="44"/>
      <c r="H41" s="45"/>
      <c r="I41" s="46"/>
      <c r="J41" s="24"/>
      <c r="K41" s="45"/>
      <c r="L41" s="45"/>
      <c r="M41" s="48"/>
      <c r="N41" s="24"/>
      <c r="O41" s="49"/>
      <c r="P41" s="50"/>
      <c r="Q41" s="50"/>
      <c r="R41" s="32">
        <f>SUM(F41:H41,J41:L41)+N41</f>
        <v>0</v>
      </c>
      <c r="S41" s="306">
        <f>+Q41+P41+O41</f>
        <v>0</v>
      </c>
      <c r="T41" s="25"/>
    </row>
    <row r="42" spans="1:20" s="29" customFormat="1" hidden="1">
      <c r="A42" s="47"/>
      <c r="B42" s="47"/>
      <c r="C42" s="47"/>
      <c r="D42" s="47"/>
      <c r="E42" s="107"/>
      <c r="F42" s="24"/>
      <c r="G42" s="44"/>
      <c r="H42" s="45"/>
      <c r="I42" s="108"/>
      <c r="J42" s="24"/>
      <c r="K42" s="45"/>
      <c r="L42" s="45"/>
      <c r="M42" s="24"/>
      <c r="N42" s="24"/>
      <c r="O42" s="326"/>
      <c r="P42" s="297"/>
      <c r="Q42" s="297"/>
      <c r="R42" s="31"/>
      <c r="S42" s="305"/>
      <c r="T42" s="25"/>
    </row>
    <row r="43" spans="1:20" s="29" customFormat="1">
      <c r="A43" s="47" t="s">
        <v>49</v>
      </c>
      <c r="B43" s="287">
        <f>+'Distribution Pivot Table'!T$8*100</f>
        <v>0</v>
      </c>
      <c r="C43" s="288">
        <f>+'Distribution Pivot Table'!T$10*100</f>
        <v>0</v>
      </c>
      <c r="D43" s="287">
        <f>+'Distribution Pivot Table'!T$12*100</f>
        <v>0</v>
      </c>
      <c r="E43" s="289">
        <f t="shared" ref="E43:E61" si="8">SUM(B43:D43)</f>
        <v>0</v>
      </c>
      <c r="F43" s="290">
        <f>+'Distribution Pivot Table'!T$14*100</f>
        <v>0</v>
      </c>
      <c r="G43" s="288">
        <f>+'Distribution Pivot Table'!T$16*100</f>
        <v>0</v>
      </c>
      <c r="H43" s="287">
        <f>+'Distribution Pivot Table'!T$18*100</f>
        <v>0</v>
      </c>
      <c r="I43" s="289">
        <f t="shared" ref="I43:I46" si="9">SUM(F43:H43)</f>
        <v>0</v>
      </c>
      <c r="J43" s="290">
        <f>+'Distribution Pivot Table'!T$20*100</f>
        <v>0</v>
      </c>
      <c r="K43" s="287">
        <f>+'Distribution Pivot Table'!T$22*100</f>
        <v>0</v>
      </c>
      <c r="L43" s="287">
        <f>+'Distribution Pivot Table'!T$24*100</f>
        <v>0</v>
      </c>
      <c r="M43" s="291">
        <f t="shared" ref="M43:M46" si="10">SUM(J43:L43)</f>
        <v>0</v>
      </c>
      <c r="N43" s="290">
        <f>+'Distribution Pivot Table'!T$26*100</f>
        <v>0</v>
      </c>
      <c r="O43" s="292">
        <f t="shared" ref="O43:O46" si="11">+B43+F43+J43</f>
        <v>0</v>
      </c>
      <c r="P43" s="293">
        <f t="shared" ref="P43:P46" si="12">+C43+G43+K43</f>
        <v>0</v>
      </c>
      <c r="Q43" s="293">
        <f t="shared" ref="Q43:Q46" si="13">+D43+H43+L43+N43</f>
        <v>0</v>
      </c>
      <c r="R43" s="32">
        <f t="shared" ref="R43:R61" si="14">SUM(B43:D43,F43:H43,J43:L43)+N43</f>
        <v>0</v>
      </c>
      <c r="S43" s="306">
        <f t="shared" ref="S43:S61" si="15">+Q43+P43+O43</f>
        <v>0</v>
      </c>
      <c r="T43" s="25"/>
    </row>
    <row r="44" spans="1:20" s="29" customFormat="1">
      <c r="A44" s="47" t="s">
        <v>50</v>
      </c>
      <c r="B44" s="287">
        <f>+'Distribution Pivot Table'!T$30*100</f>
        <v>17.374417400310723</v>
      </c>
      <c r="C44" s="288">
        <f>+'Distribution Pivot Table'!T$32*100</f>
        <v>0.90626618332470232</v>
      </c>
      <c r="D44" s="287">
        <f>+'Distribution Pivot Table'!T$34*100</f>
        <v>0</v>
      </c>
      <c r="E44" s="289">
        <f t="shared" si="8"/>
        <v>18.280683583635426</v>
      </c>
      <c r="F44" s="290">
        <f>+'Distribution Pivot Table'!T$36*100</f>
        <v>46.711548420507512</v>
      </c>
      <c r="G44" s="288">
        <f>+'Distribution Pivot Table'!T$38*100</f>
        <v>3.9098912480580013</v>
      </c>
      <c r="H44" s="287">
        <f>+'Distribution Pivot Table'!T$40*100</f>
        <v>0</v>
      </c>
      <c r="I44" s="289">
        <f t="shared" si="9"/>
        <v>50.621439668565515</v>
      </c>
      <c r="J44" s="290">
        <f>+'Distribution Pivot Table'!T$42*100</f>
        <v>21.931641636457794</v>
      </c>
      <c r="K44" s="287">
        <f>+'Distribution Pivot Table'!T$44*100</f>
        <v>9.1662351113412743</v>
      </c>
      <c r="L44" s="287">
        <f>+'Distribution Pivot Table'!T$46*100</f>
        <v>0</v>
      </c>
      <c r="M44" s="291">
        <f t="shared" si="10"/>
        <v>31.09787674779907</v>
      </c>
      <c r="N44" s="290">
        <f>+'Distribution Pivot Table'!T$48*100</f>
        <v>0</v>
      </c>
      <c r="O44" s="292">
        <f t="shared" si="11"/>
        <v>86.017607457276029</v>
      </c>
      <c r="P44" s="293">
        <f t="shared" si="12"/>
        <v>13.982392542723979</v>
      </c>
      <c r="Q44" s="293">
        <f t="shared" si="13"/>
        <v>0</v>
      </c>
      <c r="R44" s="32">
        <f t="shared" si="14"/>
        <v>100.00000000000001</v>
      </c>
      <c r="S44" s="32">
        <f t="shared" si="15"/>
        <v>100</v>
      </c>
      <c r="T44" s="25"/>
    </row>
    <row r="45" spans="1:20" s="29" customFormat="1">
      <c r="A45" s="47" t="s">
        <v>51</v>
      </c>
      <c r="B45" s="287">
        <f>+'Distribution Pivot Table'!T$52*100</f>
        <v>0</v>
      </c>
      <c r="C45" s="288">
        <f>+'Distribution Pivot Table'!T$54*100</f>
        <v>0</v>
      </c>
      <c r="D45" s="287">
        <f>+'Distribution Pivot Table'!T$56*100</f>
        <v>0</v>
      </c>
      <c r="E45" s="289">
        <f t="shared" si="8"/>
        <v>0</v>
      </c>
      <c r="F45" s="290">
        <f>+'Distribution Pivot Table'!T$58*100</f>
        <v>0</v>
      </c>
      <c r="G45" s="288">
        <f>+'Distribution Pivot Table'!T$60*100</f>
        <v>0</v>
      </c>
      <c r="H45" s="287">
        <f>+'Distribution Pivot Table'!T$62*100</f>
        <v>0</v>
      </c>
      <c r="I45" s="289">
        <f t="shared" si="9"/>
        <v>0</v>
      </c>
      <c r="J45" s="290">
        <f>+'Distribution Pivot Table'!T$64*100</f>
        <v>0</v>
      </c>
      <c r="K45" s="287">
        <f>+'Distribution Pivot Table'!T$66*100</f>
        <v>0</v>
      </c>
      <c r="L45" s="287">
        <f>+'Distribution Pivot Table'!T$68*100</f>
        <v>0</v>
      </c>
      <c r="M45" s="291">
        <f t="shared" si="10"/>
        <v>0</v>
      </c>
      <c r="N45" s="290">
        <f>+'Distribution Pivot Table'!T$70*100</f>
        <v>0</v>
      </c>
      <c r="O45" s="292">
        <f t="shared" si="11"/>
        <v>0</v>
      </c>
      <c r="P45" s="293">
        <f t="shared" si="12"/>
        <v>0</v>
      </c>
      <c r="Q45" s="293">
        <f t="shared" si="13"/>
        <v>0</v>
      </c>
      <c r="R45" s="32">
        <f t="shared" si="14"/>
        <v>0</v>
      </c>
      <c r="S45" s="32">
        <f t="shared" si="15"/>
        <v>0</v>
      </c>
    </row>
    <row r="46" spans="1:20" s="29" customFormat="1">
      <c r="A46" s="47" t="s">
        <v>52</v>
      </c>
      <c r="B46" s="287">
        <f>+'Distribution Pivot Table'!T$74*100</f>
        <v>19.808893055915739</v>
      </c>
      <c r="C46" s="288">
        <f>+'Distribution Pivot Table'!T$76*100</f>
        <v>0.76602365895988345</v>
      </c>
      <c r="D46" s="344">
        <f>+'Distribution Pivot Table'!T$78*100</f>
        <v>1.5958826228330905E-2</v>
      </c>
      <c r="E46" s="289">
        <f t="shared" si="8"/>
        <v>20.590875541103955</v>
      </c>
      <c r="F46" s="290">
        <f>+'Distribution Pivot Table'!T$80*100</f>
        <v>25.248857946498038</v>
      </c>
      <c r="G46" s="288">
        <f>+'Distribution Pivot Table'!T$82*100</f>
        <v>0.52464641225637854</v>
      </c>
      <c r="H46" s="287">
        <f>+'Distribution Pivot Table'!T$84*100</f>
        <v>9.5752957369985431E-2</v>
      </c>
      <c r="I46" s="289">
        <f t="shared" si="9"/>
        <v>25.869257316124401</v>
      </c>
      <c r="J46" s="290">
        <f>+'Distribution Pivot Table'!T$86*100</f>
        <v>34.016238105687322</v>
      </c>
      <c r="K46" s="287">
        <f>+'Distribution Pivot Table'!T$88*100</f>
        <v>14.751939994813382</v>
      </c>
      <c r="L46" s="344">
        <f>+'Distribution Pivot Table'!T$90*100</f>
        <v>1.1969119671248179E-2</v>
      </c>
      <c r="M46" s="291">
        <f t="shared" si="10"/>
        <v>48.780147220171955</v>
      </c>
      <c r="N46" s="290">
        <f>+'Distribution Pivot Table'!T$92*100</f>
        <v>4.7597199225996931</v>
      </c>
      <c r="O46" s="292">
        <f t="shared" si="11"/>
        <v>79.073989108101102</v>
      </c>
      <c r="P46" s="293">
        <f t="shared" si="12"/>
        <v>16.042610066029646</v>
      </c>
      <c r="Q46" s="293">
        <f t="shared" si="13"/>
        <v>4.8834008258692574</v>
      </c>
      <c r="R46" s="32">
        <f t="shared" si="14"/>
        <v>100</v>
      </c>
      <c r="S46" s="32">
        <f t="shared" si="15"/>
        <v>100</v>
      </c>
    </row>
    <row r="47" spans="1:20" s="29" customFormat="1">
      <c r="A47" s="47"/>
      <c r="B47" s="287"/>
      <c r="C47" s="288"/>
      <c r="D47" s="287"/>
      <c r="E47" s="289"/>
      <c r="F47" s="290"/>
      <c r="G47" s="288"/>
      <c r="H47" s="287"/>
      <c r="I47" s="289"/>
      <c r="J47" s="290"/>
      <c r="K47" s="287"/>
      <c r="L47" s="287"/>
      <c r="M47" s="291"/>
      <c r="N47" s="290"/>
      <c r="O47" s="292"/>
      <c r="P47" s="293"/>
      <c r="Q47" s="293"/>
      <c r="R47" s="32"/>
      <c r="S47" s="32"/>
    </row>
    <row r="48" spans="1:20" s="29" customFormat="1">
      <c r="A48" s="47" t="s">
        <v>53</v>
      </c>
      <c r="B48" s="287">
        <f>+'Distribution Pivot Table'!T$96*100</f>
        <v>0.78212290502793302</v>
      </c>
      <c r="C48" s="288">
        <f>+'Distribution Pivot Table'!T$98*100</f>
        <v>0.15828677839851024</v>
      </c>
      <c r="D48" s="287">
        <f>+'Distribution Pivot Table'!T$100*100</f>
        <v>0</v>
      </c>
      <c r="E48" s="289">
        <f t="shared" si="8"/>
        <v>0.94040968342644327</v>
      </c>
      <c r="F48" s="290">
        <f>+'Distribution Pivot Table'!T$102*100</f>
        <v>46.815642458100562</v>
      </c>
      <c r="G48" s="288">
        <f>+'Distribution Pivot Table'!T$104*100</f>
        <v>3.5754189944134076</v>
      </c>
      <c r="H48" s="287">
        <f>+'Distribution Pivot Table'!T$106*100</f>
        <v>0</v>
      </c>
      <c r="I48" s="289">
        <f t="shared" ref="I48:I51" si="16">SUM(F48:H48)</f>
        <v>50.391061452513966</v>
      </c>
      <c r="J48" s="290">
        <f>+'Distribution Pivot Table'!T$108*100</f>
        <v>37.225325884543764</v>
      </c>
      <c r="K48" s="287">
        <f>+'Distribution Pivot Table'!T$110*100</f>
        <v>11.294227188081937</v>
      </c>
      <c r="L48" s="287">
        <f>+'Distribution Pivot Table'!T$112*100</f>
        <v>0</v>
      </c>
      <c r="M48" s="291">
        <f t="shared" ref="M48:M51" si="17">SUM(J48:L48)</f>
        <v>48.519553072625698</v>
      </c>
      <c r="N48" s="290">
        <f>+'Distribution Pivot Table'!T$114*100</f>
        <v>0.14897579143389197</v>
      </c>
      <c r="O48" s="292">
        <f t="shared" ref="O48:O51" si="18">+B48+F48+J48</f>
        <v>84.823091247672266</v>
      </c>
      <c r="P48" s="293">
        <f t="shared" ref="P48:P51" si="19">+C48+G48+K48</f>
        <v>15.027932960893855</v>
      </c>
      <c r="Q48" s="347">
        <f t="shared" ref="Q48:Q51" si="20">+D48+H48+L48+N48</f>
        <v>0.14897579143389197</v>
      </c>
      <c r="R48" s="32">
        <f t="shared" si="14"/>
        <v>100.00000000000001</v>
      </c>
      <c r="S48" s="32">
        <f t="shared" si="15"/>
        <v>100.00000000000001</v>
      </c>
    </row>
    <row r="49" spans="1:25" s="29" customFormat="1">
      <c r="A49" s="47" t="s">
        <v>54</v>
      </c>
      <c r="B49" s="287">
        <f>+'Distribution Pivot Table'!T$118*100</f>
        <v>16.434131296813042</v>
      </c>
      <c r="C49" s="288">
        <f>+'Distribution Pivot Table'!T$120*100</f>
        <v>0.2349831105889264</v>
      </c>
      <c r="D49" s="287">
        <f>+'Distribution Pivot Table'!T$122*100</f>
        <v>0</v>
      </c>
      <c r="E49" s="289">
        <f t="shared" si="8"/>
        <v>16.66911440740197</v>
      </c>
      <c r="F49" s="290">
        <f>+'Distribution Pivot Table'!T$124*100</f>
        <v>45.102070788662061</v>
      </c>
      <c r="G49" s="288">
        <f>+'Distribution Pivot Table'!T$126*100</f>
        <v>2.1735937729475694</v>
      </c>
      <c r="H49" s="287">
        <f>+'Distribution Pivot Table'!T$128*100</f>
        <v>0</v>
      </c>
      <c r="I49" s="289">
        <f t="shared" si="16"/>
        <v>47.275664561609631</v>
      </c>
      <c r="J49" s="290">
        <f>+'Distribution Pivot Table'!T$130*100</f>
        <v>24.9082097224262</v>
      </c>
      <c r="K49" s="287">
        <f>+'Distribution Pivot Table'!T$132*100</f>
        <v>8.5915699809076216</v>
      </c>
      <c r="L49" s="287">
        <f>+'Distribution Pivot Table'!T$134*100</f>
        <v>0</v>
      </c>
      <c r="M49" s="291">
        <f t="shared" si="17"/>
        <v>33.499779703333822</v>
      </c>
      <c r="N49" s="290">
        <f>+'Distribution Pivot Table'!T$136*100</f>
        <v>2.6729328829490377</v>
      </c>
      <c r="O49" s="292">
        <f t="shared" si="18"/>
        <v>86.444411807901304</v>
      </c>
      <c r="P49" s="293">
        <f t="shared" si="19"/>
        <v>11.000146864444117</v>
      </c>
      <c r="Q49" s="293">
        <f t="shared" si="20"/>
        <v>2.6729328829490377</v>
      </c>
      <c r="R49" s="32">
        <f t="shared" si="14"/>
        <v>100.11749155529446</v>
      </c>
      <c r="S49" s="32">
        <f t="shared" si="15"/>
        <v>100.11749155529446</v>
      </c>
    </row>
    <row r="50" spans="1:25" s="29" customFormat="1">
      <c r="A50" s="47" t="s">
        <v>55</v>
      </c>
      <c r="B50" s="287">
        <f>+'Distribution Pivot Table'!T$140*100</f>
        <v>14.130198127585455</v>
      </c>
      <c r="C50" s="288">
        <f>+'Distribution Pivot Table'!T$142*100</f>
        <v>2.1772262138036142E-2</v>
      </c>
      <c r="D50" s="287">
        <f>+'Distribution Pivot Table'!T$144*100</f>
        <v>0</v>
      </c>
      <c r="E50" s="289">
        <f t="shared" si="8"/>
        <v>14.151970389723491</v>
      </c>
      <c r="F50" s="290">
        <f>+'Distribution Pivot Table'!T$146*100</f>
        <v>65.795776181145214</v>
      </c>
      <c r="G50" s="288">
        <f>+'Distribution Pivot Table'!T$148*100</f>
        <v>0.17417809710428914</v>
      </c>
      <c r="H50" s="287">
        <f>+'Distribution Pivot Table'!T$150*100</f>
        <v>0</v>
      </c>
      <c r="I50" s="289">
        <f t="shared" si="16"/>
        <v>65.969954278249503</v>
      </c>
      <c r="J50" s="290">
        <f>+'Distribution Pivot Table'!T$152*100</f>
        <v>18.092749836708034</v>
      </c>
      <c r="K50" s="287">
        <f>+'Distribution Pivot Table'!T$154*100</f>
        <v>1.7417809710428913</v>
      </c>
      <c r="L50" s="344">
        <f>+'Distribution Pivot Table'!T$156*100</f>
        <v>4.3544524276072284E-2</v>
      </c>
      <c r="M50" s="291">
        <f t="shared" si="17"/>
        <v>19.878075332026999</v>
      </c>
      <c r="N50" s="346">
        <f>+'Distribution Pivot Table'!T$158*100</f>
        <v>0</v>
      </c>
      <c r="O50" s="292">
        <f t="shared" si="18"/>
        <v>98.018724145438711</v>
      </c>
      <c r="P50" s="293">
        <f t="shared" si="19"/>
        <v>1.9377313302852166</v>
      </c>
      <c r="Q50" s="347">
        <f t="shared" si="20"/>
        <v>4.3544524276072284E-2</v>
      </c>
      <c r="R50" s="32">
        <f t="shared" si="14"/>
        <v>99.999999999999986</v>
      </c>
      <c r="S50" s="32">
        <f t="shared" si="15"/>
        <v>100</v>
      </c>
    </row>
    <row r="51" spans="1:25" s="29" customFormat="1">
      <c r="A51" s="47" t="s">
        <v>56</v>
      </c>
      <c r="B51" s="287">
        <f>+'Distribution Pivot Table'!T$162*100</f>
        <v>0</v>
      </c>
      <c r="C51" s="288">
        <f>+'Distribution Pivot Table'!T$164*100</f>
        <v>0</v>
      </c>
      <c r="D51" s="287">
        <f>+'Distribution Pivot Table'!T$166*100</f>
        <v>0</v>
      </c>
      <c r="E51" s="289">
        <f t="shared" si="8"/>
        <v>0</v>
      </c>
      <c r="F51" s="290">
        <f>+'Distribution Pivot Table'!T$168*100</f>
        <v>0</v>
      </c>
      <c r="G51" s="288">
        <f>+'Distribution Pivot Table'!T$170*100</f>
        <v>0</v>
      </c>
      <c r="H51" s="287">
        <f>+'Distribution Pivot Table'!T$172*100</f>
        <v>0</v>
      </c>
      <c r="I51" s="289">
        <f t="shared" si="16"/>
        <v>0</v>
      </c>
      <c r="J51" s="290">
        <f>+'Distribution Pivot Table'!T$174*100</f>
        <v>0</v>
      </c>
      <c r="K51" s="287">
        <f>+'Distribution Pivot Table'!T$176*100</f>
        <v>0</v>
      </c>
      <c r="L51" s="287">
        <f>+'Distribution Pivot Table'!T$178*100</f>
        <v>0</v>
      </c>
      <c r="M51" s="291">
        <f t="shared" si="17"/>
        <v>0</v>
      </c>
      <c r="N51" s="290">
        <f>+'Distribution Pivot Table'!T$180*100</f>
        <v>0</v>
      </c>
      <c r="O51" s="292">
        <f t="shared" si="18"/>
        <v>0</v>
      </c>
      <c r="P51" s="293">
        <f t="shared" si="19"/>
        <v>0</v>
      </c>
      <c r="Q51" s="293">
        <f t="shared" si="20"/>
        <v>0</v>
      </c>
      <c r="R51" s="32">
        <f t="shared" si="14"/>
        <v>0</v>
      </c>
      <c r="S51" s="32">
        <f t="shared" si="15"/>
        <v>0</v>
      </c>
    </row>
    <row r="52" spans="1:25" s="29" customFormat="1">
      <c r="A52" s="47"/>
      <c r="B52" s="287"/>
      <c r="C52" s="288"/>
      <c r="D52" s="287"/>
      <c r="E52" s="289"/>
      <c r="F52" s="290"/>
      <c r="G52" s="288"/>
      <c r="H52" s="287"/>
      <c r="I52" s="289"/>
      <c r="J52" s="290"/>
      <c r="K52" s="287"/>
      <c r="L52" s="287"/>
      <c r="M52" s="291"/>
      <c r="N52" s="290"/>
      <c r="O52" s="292"/>
      <c r="P52" s="293"/>
      <c r="Q52" s="293"/>
      <c r="R52" s="32"/>
      <c r="S52" s="32"/>
    </row>
    <row r="53" spans="1:25">
      <c r="A53" s="47" t="s">
        <v>57</v>
      </c>
      <c r="B53" s="287">
        <f>+'Distribution Pivot Table'!T$184*100</f>
        <v>10.568526109427911</v>
      </c>
      <c r="C53" s="288">
        <f>+'Distribution Pivot Table'!T$186*100</f>
        <v>0.24950989128497597</v>
      </c>
      <c r="D53" s="287">
        <f>+'Distribution Pivot Table'!T$188*100</f>
        <v>0</v>
      </c>
      <c r="E53" s="289">
        <f t="shared" si="8"/>
        <v>10.818036000712887</v>
      </c>
      <c r="F53" s="290">
        <f>+'Distribution Pivot Table'!T$190*100</f>
        <v>32.507574407414012</v>
      </c>
      <c r="G53" s="288">
        <f>+'Distribution Pivot Table'!T$192*100</f>
        <v>1.4257708073427195</v>
      </c>
      <c r="H53" s="287">
        <f>+'Distribution Pivot Table'!T$194*100</f>
        <v>0</v>
      </c>
      <c r="I53" s="289">
        <f t="shared" ref="I53:I56" si="21">SUM(F53:H53)</f>
        <v>33.933345214756734</v>
      </c>
      <c r="J53" s="290">
        <f>+'Distribution Pivot Table'!T$196*100</f>
        <v>45.339511673498485</v>
      </c>
      <c r="K53" s="287">
        <f>+'Distribution Pivot Table'!T$198*100</f>
        <v>6.3981464979504548</v>
      </c>
      <c r="L53" s="287">
        <f>+'Distribution Pivot Table'!T$200*100</f>
        <v>0</v>
      </c>
      <c r="M53" s="291">
        <f t="shared" ref="M53:M56" si="22">SUM(J53:L53)</f>
        <v>51.737658171448942</v>
      </c>
      <c r="N53" s="290">
        <f>+'Distribution Pivot Table'!T$202*100</f>
        <v>3.5109606130814472</v>
      </c>
      <c r="O53" s="292">
        <f t="shared" ref="O53:O56" si="23">+B53+F53+J53</f>
        <v>88.415612190340397</v>
      </c>
      <c r="P53" s="293">
        <f t="shared" ref="P53:P56" si="24">+C53+G53+K53</f>
        <v>8.0734271965781499</v>
      </c>
      <c r="Q53" s="293">
        <f t="shared" ref="Q53:Q56" si="25">+D53+H53+L53+N53</f>
        <v>3.5109606130814472</v>
      </c>
      <c r="R53" s="32">
        <f t="shared" si="14"/>
        <v>100.00000000000001</v>
      </c>
      <c r="S53" s="32">
        <f t="shared" si="15"/>
        <v>100</v>
      </c>
      <c r="T53" s="29"/>
      <c r="U53" s="29"/>
      <c r="V53" s="29"/>
      <c r="W53" s="29"/>
      <c r="X53" s="29"/>
      <c r="Y53" s="29"/>
    </row>
    <row r="54" spans="1:25" s="29" customFormat="1">
      <c r="A54" s="47" t="s">
        <v>58</v>
      </c>
      <c r="B54" s="287">
        <f>+'Distribution Pivot Table'!T$206*100</f>
        <v>0.62673682965765976</v>
      </c>
      <c r="C54" s="344">
        <f>+'Distribution Pivot Table'!T$208*100</f>
        <v>0</v>
      </c>
      <c r="D54" s="344">
        <f>+'Distribution Pivot Table'!T$210*108</f>
        <v>1.9156861585762432E-2</v>
      </c>
      <c r="E54" s="289">
        <f t="shared" si="8"/>
        <v>0.64589369124342222</v>
      </c>
      <c r="F54" s="290">
        <f>+'Distribution Pivot Table'!T$212*100</f>
        <v>65.559037426831438</v>
      </c>
      <c r="G54" s="288">
        <f>+'Distribution Pivot Table'!T$214*100</f>
        <v>0.24241707562230236</v>
      </c>
      <c r="H54" s="287">
        <f>+'Distribution Pivot Table'!T$216*100</f>
        <v>8.8689174008159399E-2</v>
      </c>
      <c r="I54" s="289">
        <f t="shared" si="21"/>
        <v>65.890143676461889</v>
      </c>
      <c r="J54" s="290">
        <f>+'Distribution Pivot Table'!T$218*100</f>
        <v>27.150712469697861</v>
      </c>
      <c r="K54" s="287">
        <f>+'Distribution Pivot Table'!T$220*100</f>
        <v>4.558623544019393</v>
      </c>
      <c r="L54" s="287">
        <f>+'Distribution Pivot Table'!T$222*100</f>
        <v>0.295630580027198</v>
      </c>
      <c r="M54" s="291">
        <f t="shared" si="22"/>
        <v>32.004966593744456</v>
      </c>
      <c r="N54" s="290">
        <f>+'Distribution Pivot Table'!T$224*100</f>
        <v>1.4604150653343582</v>
      </c>
      <c r="O54" s="292">
        <f t="shared" si="23"/>
        <v>93.336486726186962</v>
      </c>
      <c r="P54" s="293">
        <f t="shared" si="24"/>
        <v>4.8010406196416957</v>
      </c>
      <c r="Q54" s="293">
        <f t="shared" si="25"/>
        <v>1.863891680955478</v>
      </c>
      <c r="R54" s="32">
        <f t="shared" si="14"/>
        <v>100.00141902678412</v>
      </c>
      <c r="S54" s="32">
        <f t="shared" si="15"/>
        <v>100.00141902678413</v>
      </c>
    </row>
    <row r="55" spans="1:25" s="29" customFormat="1">
      <c r="A55" s="47" t="s">
        <v>59</v>
      </c>
      <c r="B55" s="287">
        <f>+'Distribution Pivot Table'!T$228*100</f>
        <v>17.199654278305964</v>
      </c>
      <c r="C55" s="288">
        <f>+'Distribution Pivot Table'!T$230*100</f>
        <v>2.3212742313865911</v>
      </c>
      <c r="D55" s="287">
        <f>+'Distribution Pivot Table'!T$232*100</f>
        <v>0</v>
      </c>
      <c r="E55" s="356">
        <f t="shared" si="8"/>
        <v>19.520928509692556</v>
      </c>
      <c r="F55" s="290">
        <f>+'Distribution Pivot Table'!T$234*100</f>
        <v>43.709099888875173</v>
      </c>
      <c r="G55" s="288">
        <f>+'Distribution Pivot Table'!T$236*100</f>
        <v>1.6298308433139892</v>
      </c>
      <c r="H55" s="287">
        <f>+'Distribution Pivot Table'!T$238*100</f>
        <v>0</v>
      </c>
      <c r="I55" s="356">
        <f t="shared" si="21"/>
        <v>45.338930732189162</v>
      </c>
      <c r="J55" s="290">
        <f>+'Distribution Pivot Table'!T$240*100</f>
        <v>22.669465366094581</v>
      </c>
      <c r="K55" s="287">
        <f>+'Distribution Pivot Table'!T$242*100</f>
        <v>11.013705395727866</v>
      </c>
      <c r="L55" s="287">
        <f>+'Distribution Pivot Table'!T$244*100</f>
        <v>0</v>
      </c>
      <c r="M55" s="293">
        <f t="shared" si="22"/>
        <v>33.683170761822446</v>
      </c>
      <c r="N55" s="290">
        <f>+'Distribution Pivot Table'!T$246*100</f>
        <v>1.4569699962958391</v>
      </c>
      <c r="O55" s="292">
        <f t="shared" si="23"/>
        <v>83.578219533275714</v>
      </c>
      <c r="P55" s="293">
        <f t="shared" si="24"/>
        <v>14.964810470428446</v>
      </c>
      <c r="Q55" s="293">
        <f t="shared" si="25"/>
        <v>1.4569699962958391</v>
      </c>
      <c r="R55" s="32">
        <f t="shared" si="14"/>
        <v>100</v>
      </c>
      <c r="S55" s="32">
        <f t="shared" si="15"/>
        <v>100</v>
      </c>
      <c r="T55" s="25"/>
      <c r="U55" s="25"/>
      <c r="V55" s="25"/>
      <c r="W55" s="25"/>
      <c r="X55" s="340"/>
    </row>
    <row r="56" spans="1:25" s="29" customFormat="1">
      <c r="A56" s="47" t="s">
        <v>60</v>
      </c>
      <c r="B56" s="287">
        <f>+'Distribution Pivot Table'!T$250*100</f>
        <v>0</v>
      </c>
      <c r="C56" s="288">
        <f>+'Distribution Pivot Table'!T$252*100</f>
        <v>0</v>
      </c>
      <c r="D56" s="287">
        <f>+'Distribution Pivot Table'!T$254*100</f>
        <v>0</v>
      </c>
      <c r="E56" s="356">
        <f t="shared" si="8"/>
        <v>0</v>
      </c>
      <c r="F56" s="290">
        <f>+'Distribution Pivot Table'!T$256*100</f>
        <v>0</v>
      </c>
      <c r="G56" s="288">
        <f>+'Distribution Pivot Table'!T$258*100</f>
        <v>0</v>
      </c>
      <c r="H56" s="287">
        <f>+'Distribution Pivot Table'!T$260*100</f>
        <v>0</v>
      </c>
      <c r="I56" s="356">
        <f t="shared" si="21"/>
        <v>0</v>
      </c>
      <c r="J56" s="290">
        <f>+'Distribution Pivot Table'!T$262*100</f>
        <v>0</v>
      </c>
      <c r="K56" s="287">
        <f>+'Distribution Pivot Table'!T$264*100</f>
        <v>0</v>
      </c>
      <c r="L56" s="287">
        <f>+'Distribution Pivot Table'!T$266*100</f>
        <v>0</v>
      </c>
      <c r="M56" s="293">
        <f t="shared" si="22"/>
        <v>0</v>
      </c>
      <c r="N56" s="290">
        <f>+'Distribution Pivot Table'!T$268*100</f>
        <v>0</v>
      </c>
      <c r="O56" s="292">
        <f t="shared" si="23"/>
        <v>0</v>
      </c>
      <c r="P56" s="293">
        <f t="shared" si="24"/>
        <v>0</v>
      </c>
      <c r="Q56" s="293">
        <f t="shared" si="25"/>
        <v>0</v>
      </c>
      <c r="R56" s="32">
        <f t="shared" si="14"/>
        <v>0</v>
      </c>
      <c r="S56" s="32">
        <f t="shared" si="15"/>
        <v>0</v>
      </c>
    </row>
    <row r="57" spans="1:25" s="29" customFormat="1">
      <c r="A57" s="47"/>
      <c r="B57" s="287"/>
      <c r="C57" s="288"/>
      <c r="D57" s="287"/>
      <c r="E57" s="356"/>
      <c r="F57" s="290"/>
      <c r="G57" s="288"/>
      <c r="H57" s="287"/>
      <c r="I57" s="356"/>
      <c r="J57" s="290"/>
      <c r="K57" s="287"/>
      <c r="L57" s="287"/>
      <c r="M57" s="293"/>
      <c r="N57" s="290"/>
      <c r="O57" s="292"/>
      <c r="P57" s="293"/>
      <c r="Q57" s="293"/>
      <c r="R57" s="32"/>
      <c r="S57" s="32"/>
    </row>
    <row r="58" spans="1:25" s="29" customFormat="1">
      <c r="A58" s="47" t="s">
        <v>61</v>
      </c>
      <c r="B58" s="287">
        <f>+'Distribution Pivot Table'!T$272*100</f>
        <v>13.712328767123289</v>
      </c>
      <c r="C58" s="288">
        <f>+'Distribution Pivot Table'!T$274*100</f>
        <v>0.32876712328767127</v>
      </c>
      <c r="D58" s="287">
        <f>+'Distribution Pivot Table'!T$276*100</f>
        <v>0</v>
      </c>
      <c r="E58" s="356">
        <f t="shared" si="8"/>
        <v>14.04109589041096</v>
      </c>
      <c r="F58" s="290">
        <f>+'Distribution Pivot Table'!T$278*100</f>
        <v>42.630136986301373</v>
      </c>
      <c r="G58" s="288">
        <f>+'Distribution Pivot Table'!T$280*100</f>
        <v>1.6027397260273972</v>
      </c>
      <c r="H58" s="287">
        <f>+'Distribution Pivot Table'!T$282*100</f>
        <v>0</v>
      </c>
      <c r="I58" s="356">
        <f t="shared" ref="I58:I61" si="26">SUM(F58:H58)</f>
        <v>44.232876712328768</v>
      </c>
      <c r="J58" s="290">
        <f>+'Distribution Pivot Table'!T$284*100</f>
        <v>19.767123287671232</v>
      </c>
      <c r="K58" s="287">
        <f>+'Distribution Pivot Table'!T$286*100</f>
        <v>5.6712328767123292</v>
      </c>
      <c r="L58" s="287">
        <f>+'Distribution Pivot Table'!T$288*100</f>
        <v>0</v>
      </c>
      <c r="M58" s="293">
        <f t="shared" ref="M58:M61" si="27">SUM(J58:L58)</f>
        <v>25.438356164383563</v>
      </c>
      <c r="N58" s="290">
        <f>+'Distribution Pivot Table'!T$290*100</f>
        <v>16.287671232876715</v>
      </c>
      <c r="O58" s="292">
        <f t="shared" ref="O58:O61" si="28">+B58+F58+J58</f>
        <v>76.109589041095887</v>
      </c>
      <c r="P58" s="293">
        <f t="shared" ref="P58:P61" si="29">+C58+G58+K58</f>
        <v>7.6027397260273979</v>
      </c>
      <c r="Q58" s="293">
        <f t="shared" ref="Q58:Q61" si="30">+D58+H58+L58+N58</f>
        <v>16.287671232876715</v>
      </c>
      <c r="R58" s="32">
        <f t="shared" si="14"/>
        <v>100</v>
      </c>
      <c r="S58" s="32">
        <f t="shared" si="15"/>
        <v>100</v>
      </c>
    </row>
    <row r="59" spans="1:25" s="29" customFormat="1">
      <c r="A59" s="47" t="s">
        <v>62</v>
      </c>
      <c r="B59" s="287">
        <f>+'Distribution Pivot Table'!T294*100</f>
        <v>18.951888142684133</v>
      </c>
      <c r="C59" s="288">
        <f>+'Distribution Pivot Table'!T296*100</f>
        <v>1.3453704723109103</v>
      </c>
      <c r="D59" s="287">
        <f>+'Distribution Pivot Table'!T298*100</f>
        <v>0</v>
      </c>
      <c r="E59" s="356">
        <f t="shared" si="8"/>
        <v>20.297258614995044</v>
      </c>
      <c r="F59" s="290">
        <f>+'Distribution Pivot Table'!T300*100</f>
        <v>24.289331718595179</v>
      </c>
      <c r="G59" s="288">
        <f>+'Distribution Pivot Table'!T302*100</f>
        <v>1.38940878564351</v>
      </c>
      <c r="H59" s="287">
        <f>+'Distribution Pivot Table'!T304*100</f>
        <v>0</v>
      </c>
      <c r="I59" s="356">
        <f t="shared" si="26"/>
        <v>25.678740504238689</v>
      </c>
      <c r="J59" s="290">
        <f>+'Distribution Pivot Table'!T306*100</f>
        <v>35.963888583067266</v>
      </c>
      <c r="K59" s="287">
        <f>+'Distribution Pivot Table'!T308*100</f>
        <v>12.945062204117583</v>
      </c>
      <c r="L59" s="287">
        <f>+'Distribution Pivot Table'!T310*100</f>
        <v>0</v>
      </c>
      <c r="M59" s="293">
        <f t="shared" si="27"/>
        <v>48.90895078718485</v>
      </c>
      <c r="N59" s="290">
        <f>+'Distribution Pivot Table'!T312*100</f>
        <v>5.1150500935814156</v>
      </c>
      <c r="O59" s="292">
        <f t="shared" si="28"/>
        <v>79.205108444346578</v>
      </c>
      <c r="P59" s="293">
        <f t="shared" si="29"/>
        <v>15.679841462072003</v>
      </c>
      <c r="Q59" s="293">
        <f t="shared" si="30"/>
        <v>5.1150500935814156</v>
      </c>
      <c r="R59" s="32">
        <f t="shared" si="14"/>
        <v>100.00000000000001</v>
      </c>
      <c r="S59" s="32">
        <f t="shared" si="15"/>
        <v>100</v>
      </c>
    </row>
    <row r="60" spans="1:25" s="29" customFormat="1">
      <c r="A60" s="47" t="s">
        <v>63</v>
      </c>
      <c r="B60" s="344">
        <f>+'Distribution Pivot Table'!T316*100</f>
        <v>0.20288353621686953</v>
      </c>
      <c r="C60" s="344">
        <f>+'Distribution Pivot Table'!T318*100</f>
        <v>8.6333419666752998E-3</v>
      </c>
      <c r="D60" s="287">
        <f>+'Distribution Pivot Table'!T320*100</f>
        <v>0</v>
      </c>
      <c r="E60" s="356">
        <f t="shared" si="8"/>
        <v>0.21151687818354484</v>
      </c>
      <c r="F60" s="290">
        <f>+'Distribution Pivot Table'!T322*100</f>
        <v>59.362859362859368</v>
      </c>
      <c r="G60" s="288">
        <f>+'Distribution Pivot Table'!T324*100</f>
        <v>2.577052577052577</v>
      </c>
      <c r="H60" s="287">
        <f>+'Distribution Pivot Table'!T326*100</f>
        <v>0</v>
      </c>
      <c r="I60" s="356">
        <f t="shared" si="26"/>
        <v>61.939911939911944</v>
      </c>
      <c r="J60" s="290">
        <f>+'Distribution Pivot Table'!T328*100</f>
        <v>28.641111974445309</v>
      </c>
      <c r="K60" s="287">
        <f>+'Distribution Pivot Table'!T330*100</f>
        <v>7.8390745057411726</v>
      </c>
      <c r="L60" s="287">
        <f>+'Distribution Pivot Table'!T332*100</f>
        <v>0</v>
      </c>
      <c r="M60" s="293">
        <f t="shared" si="27"/>
        <v>36.480186480186482</v>
      </c>
      <c r="N60" s="290">
        <f>+'Distribution Pivot Table'!T334*100</f>
        <v>1.3683847017180351</v>
      </c>
      <c r="O60" s="292">
        <f t="shared" si="28"/>
        <v>88.206854873521536</v>
      </c>
      <c r="P60" s="293">
        <f t="shared" si="29"/>
        <v>10.424760424760425</v>
      </c>
      <c r="Q60" s="293">
        <f t="shared" si="30"/>
        <v>1.3683847017180351</v>
      </c>
      <c r="R60" s="32">
        <f t="shared" si="14"/>
        <v>99.999999999999986</v>
      </c>
      <c r="S60" s="32">
        <f t="shared" si="15"/>
        <v>100</v>
      </c>
    </row>
    <row r="61" spans="1:25" s="29" customFormat="1">
      <c r="A61" s="52" t="s">
        <v>64</v>
      </c>
      <c r="B61" s="294">
        <f>+'Distribution Pivot Table'!T338*100</f>
        <v>18.377723970944309</v>
      </c>
      <c r="C61" s="400">
        <f>+'Distribution Pivot Table'!T340*100</f>
        <v>0</v>
      </c>
      <c r="D61" s="294">
        <f>+'Distribution Pivot Table'!T342*100</f>
        <v>0</v>
      </c>
      <c r="E61" s="295">
        <f t="shared" si="8"/>
        <v>18.377723970944309</v>
      </c>
      <c r="F61" s="296">
        <f>+'Distribution Pivot Table'!T344*100</f>
        <v>52.397094430992738</v>
      </c>
      <c r="G61" s="294">
        <f>+'Distribution Pivot Table'!T346*100</f>
        <v>7.2639225181598058E-2</v>
      </c>
      <c r="H61" s="294">
        <f>+'Distribution Pivot Table'!T348*100</f>
        <v>0</v>
      </c>
      <c r="I61" s="357">
        <f t="shared" si="26"/>
        <v>52.469733656174334</v>
      </c>
      <c r="J61" s="296">
        <f>+'Distribution Pivot Table'!T350*100</f>
        <v>21.138014527845037</v>
      </c>
      <c r="K61" s="294">
        <f>+'Distribution Pivot Table'!T352*100</f>
        <v>1.9854721549636805</v>
      </c>
      <c r="L61" s="294">
        <f>+'Distribution Pivot Table'!T354*100</f>
        <v>0</v>
      </c>
      <c r="M61" s="329">
        <f t="shared" si="27"/>
        <v>23.123486682808718</v>
      </c>
      <c r="N61" s="296">
        <f>+'Distribution Pivot Table'!T356*100</f>
        <v>6.0290556900726395</v>
      </c>
      <c r="O61" s="328">
        <f t="shared" si="28"/>
        <v>91.91283292978207</v>
      </c>
      <c r="P61" s="329">
        <f t="shared" si="29"/>
        <v>2.0581113801452786</v>
      </c>
      <c r="Q61" s="329">
        <f t="shared" si="30"/>
        <v>6.0290556900726395</v>
      </c>
      <c r="R61" s="32">
        <f t="shared" si="14"/>
        <v>99.999999999999986</v>
      </c>
      <c r="S61" s="32">
        <f t="shared" si="15"/>
        <v>99.999999999999986</v>
      </c>
    </row>
    <row r="62" spans="1:25" s="29" customFormat="1">
      <c r="A62" s="133" t="s">
        <v>160</v>
      </c>
      <c r="B62" s="47"/>
      <c r="C62" s="47"/>
      <c r="D62" s="47"/>
      <c r="E62" s="47"/>
      <c r="F62" s="110"/>
      <c r="G62" s="110"/>
      <c r="H62" s="110"/>
      <c r="I62" s="110"/>
      <c r="J62" s="110"/>
      <c r="K62" s="110"/>
      <c r="L62" s="110"/>
      <c r="M62" s="110"/>
      <c r="N62" s="110"/>
      <c r="O62" s="110"/>
      <c r="P62" s="110"/>
      <c r="Q62" s="110"/>
      <c r="R62" s="34"/>
    </row>
    <row r="63" spans="1:25">
      <c r="A63" s="133"/>
      <c r="B63" s="45"/>
      <c r="C63" s="45"/>
      <c r="D63" s="45"/>
      <c r="E63" s="109"/>
      <c r="F63" s="45"/>
      <c r="G63" s="45"/>
      <c r="H63" s="45"/>
      <c r="I63" s="109"/>
      <c r="J63" s="45"/>
      <c r="K63" s="45"/>
      <c r="L63" s="45"/>
      <c r="M63" s="109"/>
      <c r="N63" s="45"/>
      <c r="O63" s="93"/>
      <c r="P63" s="93"/>
      <c r="R63" s="9"/>
    </row>
    <row r="64" spans="1:25" s="29" customFormat="1">
      <c r="A64" s="47"/>
      <c r="B64" s="47"/>
      <c r="C64" s="47"/>
      <c r="D64" s="47"/>
      <c r="E64" s="47"/>
      <c r="F64" s="110"/>
      <c r="G64" s="110"/>
      <c r="H64" s="110"/>
      <c r="I64" s="110"/>
      <c r="J64" s="110"/>
      <c r="K64" s="110"/>
      <c r="L64" s="110"/>
      <c r="M64" s="110"/>
      <c r="N64" s="110"/>
      <c r="O64" s="110"/>
      <c r="P64" s="110"/>
      <c r="Q64" s="323" t="s">
        <v>1192</v>
      </c>
      <c r="R64" s="34"/>
    </row>
    <row r="65" spans="1:20" s="29" customFormat="1" ht="18">
      <c r="A65" s="198" t="s">
        <v>262</v>
      </c>
      <c r="B65" s="100"/>
      <c r="C65" s="100"/>
      <c r="D65" s="100"/>
      <c r="E65" s="100"/>
      <c r="F65" s="103"/>
      <c r="G65" s="103"/>
      <c r="H65" s="103"/>
      <c r="I65" s="104"/>
      <c r="J65" s="103"/>
      <c r="K65" s="103"/>
      <c r="L65" s="103"/>
      <c r="M65" s="104"/>
      <c r="N65" s="103"/>
      <c r="O65" s="103"/>
      <c r="P65" s="103"/>
      <c r="Q65" s="103"/>
      <c r="R65" s="19" t="s">
        <v>156</v>
      </c>
    </row>
    <row r="66" spans="1:20" s="29" customFormat="1" ht="18">
      <c r="A66" s="198"/>
      <c r="B66" s="100"/>
      <c r="C66" s="100"/>
      <c r="D66" s="100"/>
      <c r="E66" s="100"/>
      <c r="F66" s="103"/>
      <c r="G66" s="103"/>
      <c r="H66" s="103"/>
      <c r="I66" s="104"/>
      <c r="J66" s="103"/>
      <c r="K66" s="103"/>
      <c r="L66" s="103"/>
      <c r="M66" s="104"/>
      <c r="N66" s="103"/>
      <c r="O66" s="103"/>
      <c r="P66" s="103"/>
      <c r="Q66" s="103"/>
      <c r="R66" s="19"/>
    </row>
    <row r="67" spans="1:20" s="29" customFormat="1" ht="15.75">
      <c r="A67" s="118" t="s">
        <v>10</v>
      </c>
      <c r="B67" s="100"/>
      <c r="C67" s="100"/>
      <c r="D67" s="100"/>
      <c r="E67" s="100"/>
      <c r="F67" s="103"/>
      <c r="G67" s="103"/>
      <c r="H67" s="103"/>
      <c r="I67" s="104"/>
      <c r="J67" s="103"/>
      <c r="K67" s="103"/>
      <c r="L67" s="103"/>
      <c r="M67" s="104"/>
      <c r="N67" s="103"/>
      <c r="O67" s="103"/>
      <c r="P67" s="103"/>
      <c r="Q67" s="103"/>
      <c r="R67" s="19" t="s">
        <v>156</v>
      </c>
    </row>
    <row r="68" spans="1:20" s="29" customFormat="1" ht="15.75">
      <c r="A68" s="118" t="s">
        <v>673</v>
      </c>
      <c r="B68" s="100"/>
      <c r="C68" s="100"/>
      <c r="D68" s="100"/>
      <c r="E68" s="100"/>
      <c r="F68" s="22"/>
      <c r="G68" s="22"/>
      <c r="H68" s="22"/>
      <c r="I68" s="100"/>
      <c r="J68" s="22"/>
      <c r="K68" s="22"/>
      <c r="L68" s="22"/>
      <c r="M68" s="100"/>
      <c r="N68" s="22"/>
      <c r="O68" s="22"/>
      <c r="P68" s="22"/>
      <c r="Q68" s="103"/>
      <c r="R68" s="28"/>
    </row>
    <row r="69" spans="1:20" s="29" customFormat="1">
      <c r="A69" s="111"/>
      <c r="B69" s="36"/>
      <c r="C69" s="111"/>
      <c r="D69" s="111"/>
      <c r="E69" s="111"/>
      <c r="F69" s="111"/>
      <c r="G69" s="111"/>
      <c r="H69" s="111"/>
      <c r="I69" s="111"/>
      <c r="J69" s="110"/>
      <c r="K69" s="110"/>
      <c r="L69" s="110"/>
      <c r="M69" s="110"/>
      <c r="N69" s="110"/>
      <c r="O69" s="110"/>
      <c r="P69" s="110"/>
      <c r="Q69" s="110"/>
      <c r="R69" s="35"/>
    </row>
    <row r="70" spans="1:20" s="29" customFormat="1" ht="18.75" customHeight="1">
      <c r="A70" s="21"/>
      <c r="B70" s="119" t="s">
        <v>257</v>
      </c>
      <c r="C70" s="120"/>
      <c r="D70" s="120"/>
      <c r="E70" s="120"/>
      <c r="F70" s="120"/>
      <c r="G70" s="120"/>
      <c r="H70" s="120"/>
      <c r="I70" s="121"/>
      <c r="J70" s="122" t="s">
        <v>156</v>
      </c>
      <c r="K70" s="324"/>
      <c r="L70" s="324"/>
      <c r="M70" s="325"/>
      <c r="N70" s="836" t="s">
        <v>256</v>
      </c>
      <c r="O70" s="839" t="s">
        <v>162</v>
      </c>
      <c r="P70" s="839" t="s">
        <v>163</v>
      </c>
      <c r="Q70" s="839" t="s">
        <v>161</v>
      </c>
      <c r="R70" s="31"/>
      <c r="S70" s="3"/>
      <c r="T70" s="25"/>
    </row>
    <row r="71" spans="1:20" s="29" customFormat="1" ht="36.75" customHeight="1">
      <c r="A71" s="22"/>
      <c r="B71" s="120" t="s">
        <v>296</v>
      </c>
      <c r="C71" s="120"/>
      <c r="D71" s="120"/>
      <c r="E71" s="123"/>
      <c r="F71" s="124" t="s">
        <v>298</v>
      </c>
      <c r="G71" s="120"/>
      <c r="H71" s="120"/>
      <c r="I71" s="121"/>
      <c r="J71" s="125" t="s">
        <v>258</v>
      </c>
      <c r="K71" s="120"/>
      <c r="L71" s="120"/>
      <c r="M71" s="121"/>
      <c r="N71" s="837"/>
      <c r="O71" s="840"/>
      <c r="P71" s="840"/>
      <c r="Q71" s="840"/>
      <c r="R71" s="31" t="s">
        <v>11</v>
      </c>
      <c r="S71" s="305" t="s">
        <v>11</v>
      </c>
      <c r="T71" s="25"/>
    </row>
    <row r="72" spans="1:20" s="29" customFormat="1" ht="31.5" customHeight="1">
      <c r="A72" s="23"/>
      <c r="B72" s="126" t="s">
        <v>157</v>
      </c>
      <c r="C72" s="126" t="s">
        <v>158</v>
      </c>
      <c r="D72" s="126" t="s">
        <v>297</v>
      </c>
      <c r="E72" s="127" t="s">
        <v>12</v>
      </c>
      <c r="F72" s="128" t="s">
        <v>157</v>
      </c>
      <c r="G72" s="126" t="s">
        <v>158</v>
      </c>
      <c r="H72" s="126" t="s">
        <v>297</v>
      </c>
      <c r="I72" s="127" t="s">
        <v>12</v>
      </c>
      <c r="J72" s="129" t="s">
        <v>157</v>
      </c>
      <c r="K72" s="130" t="s">
        <v>158</v>
      </c>
      <c r="L72" s="126" t="s">
        <v>297</v>
      </c>
      <c r="M72" s="129" t="s">
        <v>12</v>
      </c>
      <c r="N72" s="838"/>
      <c r="O72" s="841"/>
      <c r="P72" s="841"/>
      <c r="Q72" s="841"/>
      <c r="R72" s="2"/>
      <c r="S72" s="4"/>
      <c r="T72" s="25"/>
    </row>
    <row r="73" spans="1:20" s="29" customFormat="1" hidden="1">
      <c r="A73" s="47" t="s">
        <v>48</v>
      </c>
      <c r="B73" s="47"/>
      <c r="C73" s="47"/>
      <c r="D73" s="47"/>
      <c r="E73" s="107"/>
      <c r="F73" s="24"/>
      <c r="G73" s="44"/>
      <c r="H73" s="45"/>
      <c r="I73" s="46"/>
      <c r="J73" s="24"/>
      <c r="K73" s="45"/>
      <c r="L73" s="45"/>
      <c r="M73" s="48"/>
      <c r="N73" s="24"/>
      <c r="O73" s="330"/>
      <c r="P73" s="50"/>
      <c r="Q73" s="50"/>
      <c r="R73" s="32">
        <f>SUM(F73:H73,J73:L73)+N73</f>
        <v>0</v>
      </c>
      <c r="S73" s="306">
        <f>+Q73+P73+O73</f>
        <v>0</v>
      </c>
      <c r="T73" s="25"/>
    </row>
    <row r="74" spans="1:20" s="29" customFormat="1" hidden="1">
      <c r="A74" s="47"/>
      <c r="B74" s="47"/>
      <c r="C74" s="47"/>
      <c r="D74" s="47"/>
      <c r="E74" s="107"/>
      <c r="F74" s="24"/>
      <c r="G74" s="44"/>
      <c r="H74" s="45"/>
      <c r="I74" s="108"/>
      <c r="J74" s="24"/>
      <c r="K74" s="45"/>
      <c r="L74" s="45"/>
      <c r="M74" s="24"/>
      <c r="N74" s="24"/>
      <c r="O74" s="326"/>
      <c r="P74" s="297"/>
      <c r="Q74" s="297"/>
      <c r="R74" s="31"/>
      <c r="S74" s="305"/>
      <c r="T74" s="25"/>
    </row>
    <row r="75" spans="1:20" s="29" customFormat="1">
      <c r="A75" s="47" t="s">
        <v>49</v>
      </c>
      <c r="B75" s="287">
        <f>+'Distribution Pivot Table'!U$8*100</f>
        <v>0</v>
      </c>
      <c r="C75" s="288">
        <f>+'Distribution Pivot Table'!U$10*100</f>
        <v>0</v>
      </c>
      <c r="D75" s="287">
        <f>+'Distribution Pivot Table'!U$12*100</f>
        <v>0</v>
      </c>
      <c r="E75" s="289">
        <f t="shared" ref="E75:E93" si="31">SUM(B75:D75)</f>
        <v>0</v>
      </c>
      <c r="F75" s="290">
        <f>+'Distribution Pivot Table'!U$14*100</f>
        <v>0</v>
      </c>
      <c r="G75" s="288">
        <f>+'Distribution Pivot Table'!U$16*100</f>
        <v>0</v>
      </c>
      <c r="H75" s="287">
        <f>+'Distribution Pivot Table'!U$18*100</f>
        <v>0</v>
      </c>
      <c r="I75" s="289">
        <f t="shared" ref="I75:I78" si="32">SUM(F75:H75)</f>
        <v>0</v>
      </c>
      <c r="J75" s="290">
        <f>+'Distribution Pivot Table'!U$20*100</f>
        <v>0</v>
      </c>
      <c r="K75" s="287">
        <f>+'Distribution Pivot Table'!U$22*100</f>
        <v>0</v>
      </c>
      <c r="L75" s="287">
        <f>+'Distribution Pivot Table'!U$24*100</f>
        <v>0</v>
      </c>
      <c r="M75" s="291">
        <f t="shared" ref="M75:M78" si="33">SUM(J75:L75)</f>
        <v>0</v>
      </c>
      <c r="N75" s="290">
        <f>+'Distribution Pivot Table'!U$26*100</f>
        <v>0</v>
      </c>
      <c r="O75" s="292">
        <f t="shared" ref="O75:O78" si="34">+B75+F75+J75</f>
        <v>0</v>
      </c>
      <c r="P75" s="293">
        <f t="shared" ref="P75:P78" si="35">+C75+G75+K75</f>
        <v>0</v>
      </c>
      <c r="Q75" s="293">
        <f t="shared" ref="Q75:Q78" si="36">+D75+H75+L75+N75</f>
        <v>0</v>
      </c>
      <c r="R75" s="32">
        <f t="shared" ref="R75:R93" si="37">SUM(B75:D75,F75:H75,J75:L75)+N75</f>
        <v>0</v>
      </c>
      <c r="S75" s="306">
        <f t="shared" ref="S75:S93" si="38">+Q75+P75+O75</f>
        <v>0</v>
      </c>
      <c r="T75" s="25"/>
    </row>
    <row r="76" spans="1:20" s="29" customFormat="1">
      <c r="A76" s="47" t="s">
        <v>50</v>
      </c>
      <c r="B76" s="287">
        <f>+'Distribution Pivot Table'!U$30*100</f>
        <v>5.1244509516837482</v>
      </c>
      <c r="C76" s="288">
        <f>+'Distribution Pivot Table'!U$32*100</f>
        <v>2.3426061493411421</v>
      </c>
      <c r="D76" s="287">
        <f>+'Distribution Pivot Table'!U$34*100</f>
        <v>0</v>
      </c>
      <c r="E76" s="289">
        <f t="shared" si="31"/>
        <v>7.4670571010248903</v>
      </c>
      <c r="F76" s="290">
        <f>+'Distribution Pivot Table'!U$36*100</f>
        <v>16.83748169838946</v>
      </c>
      <c r="G76" s="288">
        <f>+'Distribution Pivot Table'!U$38*100</f>
        <v>15.519765739385067</v>
      </c>
      <c r="H76" s="287">
        <f>+'Distribution Pivot Table'!U$40*100</f>
        <v>0</v>
      </c>
      <c r="I76" s="289">
        <f t="shared" si="32"/>
        <v>32.357247437774525</v>
      </c>
      <c r="J76" s="290">
        <f>+'Distribution Pivot Table'!U$42*100</f>
        <v>27.745241581259151</v>
      </c>
      <c r="K76" s="287">
        <f>+'Distribution Pivot Table'!U$44*100</f>
        <v>28.184480234260619</v>
      </c>
      <c r="L76" s="287">
        <f>+'Distribution Pivot Table'!U$46*100</f>
        <v>0</v>
      </c>
      <c r="M76" s="291">
        <f t="shared" si="33"/>
        <v>55.92972181551977</v>
      </c>
      <c r="N76" s="290">
        <f>+'Distribution Pivot Table'!U$48*100</f>
        <v>4.2459736456808201</v>
      </c>
      <c r="O76" s="292">
        <f t="shared" si="34"/>
        <v>49.70717423133236</v>
      </c>
      <c r="P76" s="293">
        <f t="shared" si="35"/>
        <v>46.046852122986827</v>
      </c>
      <c r="Q76" s="293">
        <f t="shared" si="36"/>
        <v>4.2459736456808201</v>
      </c>
      <c r="R76" s="32">
        <f t="shared" si="37"/>
        <v>100</v>
      </c>
      <c r="S76" s="32">
        <f t="shared" si="38"/>
        <v>100</v>
      </c>
      <c r="T76" s="25"/>
    </row>
    <row r="77" spans="1:20" s="29" customFormat="1">
      <c r="A77" s="47" t="s">
        <v>51</v>
      </c>
      <c r="B77" s="287">
        <f>+'Distribution Pivot Table'!U$52*100</f>
        <v>0</v>
      </c>
      <c r="C77" s="288">
        <f>+'Distribution Pivot Table'!U$54*100</f>
        <v>0</v>
      </c>
      <c r="D77" s="287">
        <f>+'Distribution Pivot Table'!U$56*100</f>
        <v>0</v>
      </c>
      <c r="E77" s="289">
        <f t="shared" si="31"/>
        <v>0</v>
      </c>
      <c r="F77" s="290">
        <f>+'Distribution Pivot Table'!U$58*100</f>
        <v>0</v>
      </c>
      <c r="G77" s="288">
        <f>+'Distribution Pivot Table'!U$60*100</f>
        <v>0</v>
      </c>
      <c r="H77" s="287">
        <f>+'Distribution Pivot Table'!U$62*100</f>
        <v>0</v>
      </c>
      <c r="I77" s="289">
        <f t="shared" si="32"/>
        <v>0</v>
      </c>
      <c r="J77" s="290">
        <f>+'Distribution Pivot Table'!U$64*100</f>
        <v>0</v>
      </c>
      <c r="K77" s="287">
        <f>+'Distribution Pivot Table'!U$66*100</f>
        <v>0</v>
      </c>
      <c r="L77" s="287">
        <f>+'Distribution Pivot Table'!U$68*100</f>
        <v>0</v>
      </c>
      <c r="M77" s="291">
        <f t="shared" si="33"/>
        <v>0</v>
      </c>
      <c r="N77" s="290">
        <f>+'Distribution Pivot Table'!U$70*100</f>
        <v>0</v>
      </c>
      <c r="O77" s="292">
        <f t="shared" si="34"/>
        <v>0</v>
      </c>
      <c r="P77" s="293">
        <f t="shared" si="35"/>
        <v>0</v>
      </c>
      <c r="Q77" s="293">
        <f t="shared" si="36"/>
        <v>0</v>
      </c>
      <c r="R77" s="32">
        <f t="shared" si="37"/>
        <v>0</v>
      </c>
      <c r="S77" s="32">
        <f t="shared" si="38"/>
        <v>0</v>
      </c>
    </row>
    <row r="78" spans="1:20" s="29" customFormat="1">
      <c r="A78" s="47" t="s">
        <v>52</v>
      </c>
      <c r="B78" s="287">
        <f>+'Distribution Pivot Table'!U$74*100</f>
        <v>0</v>
      </c>
      <c r="C78" s="288">
        <f>+'Distribution Pivot Table'!U$76*100</f>
        <v>0</v>
      </c>
      <c r="D78" s="287">
        <f>+'Distribution Pivot Table'!U$78*100</f>
        <v>0</v>
      </c>
      <c r="E78" s="289">
        <f t="shared" si="31"/>
        <v>0</v>
      </c>
      <c r="F78" s="290">
        <f>+'Distribution Pivot Table'!U$80*100</f>
        <v>0</v>
      </c>
      <c r="G78" s="288">
        <f>+'Distribution Pivot Table'!U$82*100</f>
        <v>0</v>
      </c>
      <c r="H78" s="287">
        <f>+'Distribution Pivot Table'!U$84*100</f>
        <v>0</v>
      </c>
      <c r="I78" s="289">
        <f t="shared" si="32"/>
        <v>0</v>
      </c>
      <c r="J78" s="290">
        <f>+'Distribution Pivot Table'!U$86*100</f>
        <v>0</v>
      </c>
      <c r="K78" s="287">
        <f>+'Distribution Pivot Table'!U$88*100</f>
        <v>0</v>
      </c>
      <c r="L78" s="344">
        <f>+'Distribution Pivot Table'!U$90*100</f>
        <v>0</v>
      </c>
      <c r="M78" s="291">
        <f t="shared" si="33"/>
        <v>0</v>
      </c>
      <c r="N78" s="290">
        <f>+'Distribution Pivot Table'!U$92*100</f>
        <v>0</v>
      </c>
      <c r="O78" s="292">
        <f t="shared" si="34"/>
        <v>0</v>
      </c>
      <c r="P78" s="293">
        <f t="shared" si="35"/>
        <v>0</v>
      </c>
      <c r="Q78" s="293">
        <f t="shared" si="36"/>
        <v>0</v>
      </c>
      <c r="R78" s="32">
        <f t="shared" si="37"/>
        <v>0</v>
      </c>
      <c r="S78" s="32">
        <f t="shared" si="38"/>
        <v>0</v>
      </c>
    </row>
    <row r="79" spans="1:20" s="29" customFormat="1">
      <c r="A79" s="47"/>
      <c r="B79" s="287"/>
      <c r="C79" s="288"/>
      <c r="D79" s="287"/>
      <c r="E79" s="289"/>
      <c r="F79" s="290"/>
      <c r="G79" s="288"/>
      <c r="H79" s="287"/>
      <c r="I79" s="289"/>
      <c r="J79" s="290"/>
      <c r="K79" s="287"/>
      <c r="L79" s="287"/>
      <c r="M79" s="291"/>
      <c r="N79" s="290"/>
      <c r="O79" s="292"/>
      <c r="P79" s="293"/>
      <c r="Q79" s="293"/>
      <c r="R79" s="32"/>
      <c r="S79" s="32"/>
    </row>
    <row r="80" spans="1:20" s="29" customFormat="1">
      <c r="A80" s="47" t="s">
        <v>53</v>
      </c>
      <c r="B80" s="287">
        <f>+'Distribution Pivot Table'!U$96*100</f>
        <v>3.0434782608695654</v>
      </c>
      <c r="C80" s="288">
        <f>+'Distribution Pivot Table'!U$98*100</f>
        <v>0.34161490683229812</v>
      </c>
      <c r="D80" s="287">
        <f>+'Distribution Pivot Table'!U$100*100</f>
        <v>0</v>
      </c>
      <c r="E80" s="289">
        <f t="shared" si="31"/>
        <v>3.3850931677018634</v>
      </c>
      <c r="F80" s="290">
        <f>+'Distribution Pivot Table'!U$102*100</f>
        <v>55.186335403726702</v>
      </c>
      <c r="G80" s="288">
        <f>+'Distribution Pivot Table'!U$104*100</f>
        <v>6.8012422360248443</v>
      </c>
      <c r="H80" s="287">
        <f>+'Distribution Pivot Table'!U$106*100</f>
        <v>0</v>
      </c>
      <c r="I80" s="289">
        <f t="shared" ref="I80:I83" si="39">SUM(F80:H80)</f>
        <v>61.987577639751549</v>
      </c>
      <c r="J80" s="290">
        <f>+'Distribution Pivot Table'!U$108*100</f>
        <v>30.341614906832298</v>
      </c>
      <c r="K80" s="287">
        <f>+'Distribution Pivot Table'!U$110*100</f>
        <v>4.0372670807453419</v>
      </c>
      <c r="L80" s="287">
        <f>+'Distribution Pivot Table'!U$112*100</f>
        <v>0</v>
      </c>
      <c r="M80" s="291">
        <f t="shared" ref="M80:M83" si="40">SUM(J80:L80)</f>
        <v>34.378881987577643</v>
      </c>
      <c r="N80" s="290">
        <f>+'Distribution Pivot Table'!U$114*100</f>
        <v>0.2484472049689441</v>
      </c>
      <c r="O80" s="292">
        <f t="shared" ref="O80:O83" si="41">+B80+F80+J80</f>
        <v>88.571428571428555</v>
      </c>
      <c r="P80" s="293">
        <f t="shared" ref="P80:P83" si="42">+C80+G80+K80</f>
        <v>11.180124223602483</v>
      </c>
      <c r="Q80" s="293">
        <f t="shared" ref="Q80:Q83" si="43">+D80+H80+L80+N80</f>
        <v>0.2484472049689441</v>
      </c>
      <c r="R80" s="32">
        <f t="shared" si="37"/>
        <v>99.999999999999972</v>
      </c>
      <c r="S80" s="32">
        <f t="shared" si="38"/>
        <v>99.999999999999986</v>
      </c>
    </row>
    <row r="81" spans="1:25" s="29" customFormat="1">
      <c r="A81" s="47" t="s">
        <v>54</v>
      </c>
      <c r="B81" s="287">
        <f>+'Distribution Pivot Table'!U$118*100</f>
        <v>0</v>
      </c>
      <c r="C81" s="288">
        <f>+'Distribution Pivot Table'!U$120*100</f>
        <v>0</v>
      </c>
      <c r="D81" s="287">
        <f>+'Distribution Pivot Table'!U$122*100</f>
        <v>0</v>
      </c>
      <c r="E81" s="289">
        <f t="shared" si="31"/>
        <v>0</v>
      </c>
      <c r="F81" s="290">
        <f>+'Distribution Pivot Table'!U$124*100</f>
        <v>0</v>
      </c>
      <c r="G81" s="288">
        <f>+'Distribution Pivot Table'!U$126*100</f>
        <v>0</v>
      </c>
      <c r="H81" s="287">
        <f>+'Distribution Pivot Table'!U$128*100</f>
        <v>0</v>
      </c>
      <c r="I81" s="289">
        <f t="shared" si="39"/>
        <v>0</v>
      </c>
      <c r="J81" s="290">
        <f>+'Distribution Pivot Table'!U$130*100</f>
        <v>0</v>
      </c>
      <c r="K81" s="287">
        <f>+'Distribution Pivot Table'!U$132*100</f>
        <v>0</v>
      </c>
      <c r="L81" s="287">
        <f>+'Distribution Pivot Table'!U$134*100</f>
        <v>0</v>
      </c>
      <c r="M81" s="291">
        <f t="shared" si="40"/>
        <v>0</v>
      </c>
      <c r="N81" s="290">
        <f>+'Distribution Pivot Table'!U$136*100</f>
        <v>0</v>
      </c>
      <c r="O81" s="292">
        <f t="shared" si="41"/>
        <v>0</v>
      </c>
      <c r="P81" s="293">
        <f t="shared" si="42"/>
        <v>0</v>
      </c>
      <c r="Q81" s="293">
        <f t="shared" si="43"/>
        <v>0</v>
      </c>
      <c r="R81" s="32">
        <f t="shared" si="37"/>
        <v>0</v>
      </c>
      <c r="S81" s="32">
        <f t="shared" si="38"/>
        <v>0</v>
      </c>
    </row>
    <row r="82" spans="1:25" s="29" customFormat="1">
      <c r="A82" s="47" t="s">
        <v>55</v>
      </c>
      <c r="B82" s="287">
        <f>+'Distribution Pivot Table'!U$140*100</f>
        <v>16.792270531400966</v>
      </c>
      <c r="C82" s="288">
        <f>+'Distribution Pivot Table'!U$142*100</f>
        <v>7.7294685990338161E-2</v>
      </c>
      <c r="D82" s="287">
        <f>+'Distribution Pivot Table'!U$144*100</f>
        <v>0</v>
      </c>
      <c r="E82" s="289">
        <f t="shared" si="31"/>
        <v>16.869565217391305</v>
      </c>
      <c r="F82" s="290">
        <f>+'Distribution Pivot Table'!U$146*100</f>
        <v>42.995169082125607</v>
      </c>
      <c r="G82" s="288">
        <f>+'Distribution Pivot Table'!U$148*100</f>
        <v>1.5458937198067633</v>
      </c>
      <c r="H82" s="287">
        <f>+'Distribution Pivot Table'!U$150*100</f>
        <v>0</v>
      </c>
      <c r="I82" s="289">
        <f t="shared" si="39"/>
        <v>44.54106280193237</v>
      </c>
      <c r="J82" s="290">
        <f>+'Distribution Pivot Table'!U$152*100</f>
        <v>31.845410628019323</v>
      </c>
      <c r="K82" s="287">
        <f>+'Distribution Pivot Table'!U$154*100</f>
        <v>6.7053140096618362</v>
      </c>
      <c r="L82" s="287">
        <f>+'Distribution Pivot Table'!U$156*100</f>
        <v>3.864734299516908E-2</v>
      </c>
      <c r="M82" s="291">
        <f t="shared" si="40"/>
        <v>38.589371980676326</v>
      </c>
      <c r="N82" s="290">
        <f>+'Distribution Pivot Table'!U$158*100</f>
        <v>0</v>
      </c>
      <c r="O82" s="292">
        <f t="shared" si="41"/>
        <v>91.632850241545896</v>
      </c>
      <c r="P82" s="293">
        <f t="shared" si="42"/>
        <v>8.3285024154589369</v>
      </c>
      <c r="Q82" s="347">
        <f t="shared" si="43"/>
        <v>3.864734299516908E-2</v>
      </c>
      <c r="R82" s="32">
        <f t="shared" si="37"/>
        <v>99.999999999999986</v>
      </c>
      <c r="S82" s="32">
        <f t="shared" si="38"/>
        <v>100</v>
      </c>
    </row>
    <row r="83" spans="1:25" s="29" customFormat="1">
      <c r="A83" s="47" t="s">
        <v>56</v>
      </c>
      <c r="B83" s="287">
        <f>+'Distribution Pivot Table'!U$162*100</f>
        <v>0</v>
      </c>
      <c r="C83" s="288">
        <f>+'Distribution Pivot Table'!U$164*100</f>
        <v>0</v>
      </c>
      <c r="D83" s="287">
        <f>+'Distribution Pivot Table'!U$166*100</f>
        <v>0</v>
      </c>
      <c r="E83" s="289">
        <f t="shared" si="31"/>
        <v>0</v>
      </c>
      <c r="F83" s="290">
        <f>+'Distribution Pivot Table'!U$168*100</f>
        <v>0</v>
      </c>
      <c r="G83" s="288">
        <f>+'Distribution Pivot Table'!U$170*100</f>
        <v>0</v>
      </c>
      <c r="H83" s="287">
        <f>+'Distribution Pivot Table'!U$172*100</f>
        <v>0</v>
      </c>
      <c r="I83" s="289">
        <f t="shared" si="39"/>
        <v>0</v>
      </c>
      <c r="J83" s="290">
        <f>+'Distribution Pivot Table'!U$174*100</f>
        <v>0</v>
      </c>
      <c r="K83" s="287">
        <f>+'Distribution Pivot Table'!U$176*100</f>
        <v>0</v>
      </c>
      <c r="L83" s="287">
        <f>+'Distribution Pivot Table'!U$178*100</f>
        <v>0</v>
      </c>
      <c r="M83" s="291">
        <f t="shared" si="40"/>
        <v>0</v>
      </c>
      <c r="N83" s="290">
        <f>+'Distribution Pivot Table'!U$180*100</f>
        <v>0</v>
      </c>
      <c r="O83" s="292">
        <f t="shared" si="41"/>
        <v>0</v>
      </c>
      <c r="P83" s="293">
        <f t="shared" si="42"/>
        <v>0</v>
      </c>
      <c r="Q83" s="293">
        <f t="shared" si="43"/>
        <v>0</v>
      </c>
      <c r="R83" s="32">
        <f t="shared" si="37"/>
        <v>0</v>
      </c>
      <c r="S83" s="32">
        <f t="shared" si="38"/>
        <v>0</v>
      </c>
    </row>
    <row r="84" spans="1:25" s="29" customFormat="1">
      <c r="A84" s="47"/>
      <c r="B84" s="287"/>
      <c r="C84" s="288"/>
      <c r="D84" s="287"/>
      <c r="E84" s="289"/>
      <c r="F84" s="290"/>
      <c r="G84" s="288"/>
      <c r="H84" s="287"/>
      <c r="I84" s="289"/>
      <c r="J84" s="290"/>
      <c r="K84" s="287"/>
      <c r="L84" s="287"/>
      <c r="M84" s="291"/>
      <c r="N84" s="290"/>
      <c r="O84" s="292"/>
      <c r="P84" s="293"/>
      <c r="Q84" s="293"/>
      <c r="R84" s="32"/>
      <c r="S84" s="32"/>
    </row>
    <row r="85" spans="1:25">
      <c r="A85" s="47" t="s">
        <v>57</v>
      </c>
      <c r="B85" s="287">
        <f>+'Distribution Pivot Table'!U$184*100</f>
        <v>8.1756756756756754</v>
      </c>
      <c r="C85" s="288">
        <f>+'Distribution Pivot Table'!U$186*100</f>
        <v>1.1486486486486487</v>
      </c>
      <c r="D85" s="287">
        <f>+'Distribution Pivot Table'!U$188*100</f>
        <v>0</v>
      </c>
      <c r="E85" s="289">
        <f t="shared" si="31"/>
        <v>9.3243243243243246</v>
      </c>
      <c r="F85" s="290">
        <f>+'Distribution Pivot Table'!U$190*100</f>
        <v>37.31981981981982</v>
      </c>
      <c r="G85" s="288">
        <f>+'Distribution Pivot Table'!U$192*100</f>
        <v>3.0180180180180183</v>
      </c>
      <c r="H85" s="287">
        <f>+'Distribution Pivot Table'!U$194*100</f>
        <v>0</v>
      </c>
      <c r="I85" s="289">
        <f t="shared" ref="I85:I88" si="44">SUM(F85:H85)</f>
        <v>40.337837837837839</v>
      </c>
      <c r="J85" s="290">
        <f>+'Distribution Pivot Table'!U$196*100</f>
        <v>31.666666666666664</v>
      </c>
      <c r="K85" s="287">
        <f>+'Distribution Pivot Table'!U$198*100</f>
        <v>10.765765765765765</v>
      </c>
      <c r="L85" s="287">
        <f>+'Distribution Pivot Table'!U$200*100</f>
        <v>4.5045045045045043E-2</v>
      </c>
      <c r="M85" s="291">
        <f t="shared" ref="M85:M88" si="45">SUM(J85:L85)</f>
        <v>42.477477477477471</v>
      </c>
      <c r="N85" s="290">
        <f>+'Distribution Pivot Table'!U$202*100</f>
        <v>7.8603603603603602</v>
      </c>
      <c r="O85" s="292">
        <f t="shared" ref="O85:O88" si="46">+B85+F85+J85</f>
        <v>77.162162162162161</v>
      </c>
      <c r="P85" s="293">
        <f t="shared" ref="P85:P88" si="47">+C85+G85+K85</f>
        <v>14.932432432432432</v>
      </c>
      <c r="Q85" s="293">
        <f t="shared" ref="Q85:Q88" si="48">+D85+H85+L85+N85</f>
        <v>7.9054054054054053</v>
      </c>
      <c r="R85" s="32">
        <f t="shared" si="37"/>
        <v>99.999999999999986</v>
      </c>
      <c r="S85" s="32">
        <f t="shared" si="38"/>
        <v>100</v>
      </c>
      <c r="T85" s="29"/>
      <c r="U85" s="29"/>
      <c r="V85" s="29"/>
      <c r="W85" s="29"/>
      <c r="X85" s="29"/>
      <c r="Y85" s="29"/>
    </row>
    <row r="86" spans="1:25" s="29" customFormat="1">
      <c r="A86" s="47" t="s">
        <v>58</v>
      </c>
      <c r="B86" s="344">
        <f>+'Distribution Pivot Table'!U$206*100</f>
        <v>0.1220703125</v>
      </c>
      <c r="C86" s="344">
        <f>+'Distribution Pivot Table'!U$208*100</f>
        <v>0</v>
      </c>
      <c r="D86" s="287">
        <f>+'Distribution Pivot Table'!U$210*108</f>
        <v>0</v>
      </c>
      <c r="E86" s="348">
        <f t="shared" si="31"/>
        <v>0.1220703125</v>
      </c>
      <c r="F86" s="290">
        <f>+'Distribution Pivot Table'!U$212*100</f>
        <v>65.4052734375</v>
      </c>
      <c r="G86" s="288">
        <f>+'Distribution Pivot Table'!U$214*100</f>
        <v>0.1220703125</v>
      </c>
      <c r="H86" s="344">
        <f>+'Distribution Pivot Table'!U$216*100</f>
        <v>0</v>
      </c>
      <c r="I86" s="289">
        <f t="shared" si="44"/>
        <v>65.52734375</v>
      </c>
      <c r="J86" s="290">
        <f>+'Distribution Pivot Table'!U$218*100</f>
        <v>25.537109375</v>
      </c>
      <c r="K86" s="287">
        <f>+'Distribution Pivot Table'!U$220*100</f>
        <v>7.6171875</v>
      </c>
      <c r="L86" s="287">
        <f>+'Distribution Pivot Table'!U$222*100</f>
        <v>0.146484375</v>
      </c>
      <c r="M86" s="291">
        <f t="shared" si="45"/>
        <v>33.30078125</v>
      </c>
      <c r="N86" s="290">
        <f>+'Distribution Pivot Table'!U$224*100</f>
        <v>1.0498046875</v>
      </c>
      <c r="O86" s="292">
        <f t="shared" si="46"/>
        <v>91.064453125</v>
      </c>
      <c r="P86" s="293">
        <f t="shared" si="47"/>
        <v>7.7392578125</v>
      </c>
      <c r="Q86" s="293">
        <f t="shared" si="48"/>
        <v>1.1962890625</v>
      </c>
      <c r="R86" s="32">
        <f t="shared" si="37"/>
        <v>100</v>
      </c>
      <c r="S86" s="32">
        <f t="shared" si="38"/>
        <v>100</v>
      </c>
    </row>
    <row r="87" spans="1:25" s="29" customFormat="1">
      <c r="A87" s="47" t="s">
        <v>59</v>
      </c>
      <c r="B87" s="287">
        <f>+'Distribution Pivot Table'!U$228*100</f>
        <v>0</v>
      </c>
      <c r="C87" s="288">
        <f>+'Distribution Pivot Table'!U$230*100</f>
        <v>0</v>
      </c>
      <c r="D87" s="287">
        <f>+'Distribution Pivot Table'!U$232*100</f>
        <v>0</v>
      </c>
      <c r="E87" s="289">
        <f t="shared" si="31"/>
        <v>0</v>
      </c>
      <c r="F87" s="290">
        <f>+'Distribution Pivot Table'!U$234*100</f>
        <v>0</v>
      </c>
      <c r="G87" s="288">
        <f>+'Distribution Pivot Table'!U$236*100</f>
        <v>0</v>
      </c>
      <c r="H87" s="287">
        <f>+'Distribution Pivot Table'!U$238*100</f>
        <v>0</v>
      </c>
      <c r="I87" s="289">
        <f t="shared" si="44"/>
        <v>0</v>
      </c>
      <c r="J87" s="290">
        <f>+'Distribution Pivot Table'!U$240*100</f>
        <v>0</v>
      </c>
      <c r="K87" s="287">
        <f>+'Distribution Pivot Table'!U$242*100</f>
        <v>0</v>
      </c>
      <c r="L87" s="287">
        <f>+'Distribution Pivot Table'!U$244*100</f>
        <v>0</v>
      </c>
      <c r="M87" s="291">
        <f t="shared" si="45"/>
        <v>0</v>
      </c>
      <c r="N87" s="290">
        <f>+'Distribution Pivot Table'!U$246*100</f>
        <v>0</v>
      </c>
      <c r="O87" s="292">
        <f t="shared" si="46"/>
        <v>0</v>
      </c>
      <c r="P87" s="293">
        <f t="shared" si="47"/>
        <v>0</v>
      </c>
      <c r="Q87" s="293">
        <f t="shared" si="48"/>
        <v>0</v>
      </c>
      <c r="R87" s="32">
        <f t="shared" si="37"/>
        <v>0</v>
      </c>
      <c r="S87" s="32">
        <f t="shared" si="38"/>
        <v>0</v>
      </c>
      <c r="X87" s="340"/>
    </row>
    <row r="88" spans="1:25" s="29" customFormat="1">
      <c r="A88" s="47" t="s">
        <v>60</v>
      </c>
      <c r="B88" s="287">
        <f>+'Distribution Pivot Table'!U$250*100</f>
        <v>0</v>
      </c>
      <c r="C88" s="288">
        <f>+'Distribution Pivot Table'!U$252*100</f>
        <v>0</v>
      </c>
      <c r="D88" s="287">
        <f>+'Distribution Pivot Table'!U$254*100</f>
        <v>0</v>
      </c>
      <c r="E88" s="289">
        <f t="shared" si="31"/>
        <v>0</v>
      </c>
      <c r="F88" s="290">
        <f>+'Distribution Pivot Table'!U$256*100</f>
        <v>0</v>
      </c>
      <c r="G88" s="288">
        <f>+'Distribution Pivot Table'!U$258*100</f>
        <v>0</v>
      </c>
      <c r="H88" s="287">
        <f>+'Distribution Pivot Table'!U$260*100</f>
        <v>0</v>
      </c>
      <c r="I88" s="289">
        <f t="shared" si="44"/>
        <v>0</v>
      </c>
      <c r="J88" s="290">
        <f>+'Distribution Pivot Table'!U$262*100</f>
        <v>0</v>
      </c>
      <c r="K88" s="287">
        <f>+'Distribution Pivot Table'!U$264*100</f>
        <v>0</v>
      </c>
      <c r="L88" s="287">
        <f>+'Distribution Pivot Table'!U$266*100</f>
        <v>0</v>
      </c>
      <c r="M88" s="291">
        <f t="shared" si="45"/>
        <v>0</v>
      </c>
      <c r="N88" s="290">
        <f>+'Distribution Pivot Table'!U$268*100</f>
        <v>0</v>
      </c>
      <c r="O88" s="292">
        <f t="shared" si="46"/>
        <v>0</v>
      </c>
      <c r="P88" s="293">
        <f t="shared" si="47"/>
        <v>0</v>
      </c>
      <c r="Q88" s="293">
        <f t="shared" si="48"/>
        <v>0</v>
      </c>
      <c r="R88" s="32">
        <f t="shared" si="37"/>
        <v>0</v>
      </c>
      <c r="S88" s="32">
        <f t="shared" si="38"/>
        <v>0</v>
      </c>
    </row>
    <row r="89" spans="1:25" s="29" customFormat="1">
      <c r="A89" s="47"/>
      <c r="B89" s="287"/>
      <c r="C89" s="288"/>
      <c r="D89" s="287"/>
      <c r="E89" s="289"/>
      <c r="F89" s="290"/>
      <c r="G89" s="288"/>
      <c r="H89" s="287"/>
      <c r="I89" s="289"/>
      <c r="J89" s="290"/>
      <c r="K89" s="287"/>
      <c r="L89" s="287"/>
      <c r="M89" s="291"/>
      <c r="N89" s="290"/>
      <c r="O89" s="292"/>
      <c r="P89" s="293"/>
      <c r="Q89" s="293"/>
      <c r="R89" s="32"/>
      <c r="S89" s="32"/>
    </row>
    <row r="90" spans="1:25" s="29" customFormat="1">
      <c r="A90" s="47" t="s">
        <v>61</v>
      </c>
      <c r="B90" s="287">
        <f>+'Distribution Pivot Table'!U$272*100</f>
        <v>8.7431693989071047</v>
      </c>
      <c r="C90" s="288">
        <f>+'Distribution Pivot Table'!U$274*100</f>
        <v>0.22500803600128574</v>
      </c>
      <c r="D90" s="287">
        <f>+'Distribution Pivot Table'!U$276*100</f>
        <v>0</v>
      </c>
      <c r="E90" s="289">
        <f t="shared" si="31"/>
        <v>8.9681774349083909</v>
      </c>
      <c r="F90" s="290">
        <f>+'Distribution Pivot Table'!U$278*100</f>
        <v>37.158469945355193</v>
      </c>
      <c r="G90" s="288">
        <f>+'Distribution Pivot Table'!U$280*100</f>
        <v>1.0607521697203472</v>
      </c>
      <c r="H90" s="287">
        <f>+'Distribution Pivot Table'!U$282*100</f>
        <v>0</v>
      </c>
      <c r="I90" s="289">
        <f t="shared" ref="I90:I93" si="49">SUM(F90:H90)</f>
        <v>38.219222115075539</v>
      </c>
      <c r="J90" s="290">
        <f>+'Distribution Pivot Table'!U$284*100</f>
        <v>24.011571841851495</v>
      </c>
      <c r="K90" s="287">
        <f>+'Distribution Pivot Table'!U$286*100</f>
        <v>8.5824493731918992</v>
      </c>
      <c r="L90" s="287">
        <f>+'Distribution Pivot Table'!U$288*100</f>
        <v>0</v>
      </c>
      <c r="M90" s="291">
        <f t="shared" ref="M90:M93" si="50">SUM(J90:L90)</f>
        <v>32.594021215043398</v>
      </c>
      <c r="N90" s="290">
        <f>+'Distribution Pivot Table'!U$290*100</f>
        <v>20.21857923497268</v>
      </c>
      <c r="O90" s="292">
        <f t="shared" ref="O90:O93" si="51">+B90+F90+J90</f>
        <v>69.913211186113799</v>
      </c>
      <c r="P90" s="293">
        <f t="shared" ref="P90:P93" si="52">+C90+G90+K90</f>
        <v>9.8682095789135325</v>
      </c>
      <c r="Q90" s="293">
        <f t="shared" ref="Q90:Q93" si="53">+D90+H90+L90+N90</f>
        <v>20.21857923497268</v>
      </c>
      <c r="R90" s="32">
        <f t="shared" si="37"/>
        <v>100</v>
      </c>
      <c r="S90" s="32">
        <f t="shared" si="38"/>
        <v>100.00000000000001</v>
      </c>
    </row>
    <row r="91" spans="1:25" s="29" customFormat="1">
      <c r="A91" s="47" t="s">
        <v>62</v>
      </c>
      <c r="B91" s="287">
        <f>+'Distribution Pivot Table'!U294*100</f>
        <v>11.762902401635156</v>
      </c>
      <c r="C91" s="288">
        <f>+'Distribution Pivot Table'!U296*100</f>
        <v>0.65406234031681143</v>
      </c>
      <c r="D91" s="287">
        <f>+'Distribution Pivot Table'!U298*100</f>
        <v>0</v>
      </c>
      <c r="E91" s="289">
        <f t="shared" si="31"/>
        <v>12.416964741951967</v>
      </c>
      <c r="F91" s="290">
        <f>+'Distribution Pivot Table'!U300*100</f>
        <v>21.798671435871231</v>
      </c>
      <c r="G91" s="288">
        <f>+'Distribution Pivot Table'!U302*100</f>
        <v>1.3796627491057742</v>
      </c>
      <c r="H91" s="287">
        <f>+'Distribution Pivot Table'!U304*100</f>
        <v>0</v>
      </c>
      <c r="I91" s="289">
        <f t="shared" si="49"/>
        <v>23.178334184977004</v>
      </c>
      <c r="J91" s="290">
        <f>+'Distribution Pivot Table'!U306*100</f>
        <v>36.423096576392439</v>
      </c>
      <c r="K91" s="287">
        <f>+'Distribution Pivot Table'!U308*100</f>
        <v>17.802759325498211</v>
      </c>
      <c r="L91" s="287">
        <f>+'Distribution Pivot Table'!U310*100</f>
        <v>0</v>
      </c>
      <c r="M91" s="291">
        <f t="shared" si="50"/>
        <v>54.225855901890654</v>
      </c>
      <c r="N91" s="290">
        <f>+'Distribution Pivot Table'!U312*100</f>
        <v>10.178845171180379</v>
      </c>
      <c r="O91" s="292">
        <f t="shared" si="51"/>
        <v>69.984670413898826</v>
      </c>
      <c r="P91" s="293">
        <f t="shared" si="52"/>
        <v>19.836484414920797</v>
      </c>
      <c r="Q91" s="293">
        <f t="shared" si="53"/>
        <v>10.178845171180379</v>
      </c>
      <c r="R91" s="32">
        <f t="shared" si="37"/>
        <v>100.00000000000001</v>
      </c>
      <c r="S91" s="32">
        <f t="shared" si="38"/>
        <v>100</v>
      </c>
    </row>
    <row r="92" spans="1:25" s="29" customFormat="1">
      <c r="A92" s="47" t="s">
        <v>63</v>
      </c>
      <c r="B92" s="287">
        <f>+'Distribution Pivot Table'!U316*100</f>
        <v>1.3350286077558804</v>
      </c>
      <c r="C92" s="344">
        <f>+'Distribution Pivot Table'!U318*100</f>
        <v>0</v>
      </c>
      <c r="D92" s="287">
        <f>+'Distribution Pivot Table'!U320*100</f>
        <v>0</v>
      </c>
      <c r="E92" s="289">
        <f t="shared" si="31"/>
        <v>1.3350286077558804</v>
      </c>
      <c r="F92" s="290">
        <f>+'Distribution Pivot Table'!U322*100</f>
        <v>80.991735537190081</v>
      </c>
      <c r="G92" s="288">
        <f>+'Distribution Pivot Table'!U324*100</f>
        <v>0.19071837253655435</v>
      </c>
      <c r="H92" s="287">
        <f>+'Distribution Pivot Table'!U326*100</f>
        <v>0</v>
      </c>
      <c r="I92" s="289">
        <f t="shared" si="49"/>
        <v>81.182453909726632</v>
      </c>
      <c r="J92" s="290">
        <f>+'Distribution Pivot Table'!U328*100</f>
        <v>16.656071201525748</v>
      </c>
      <c r="K92" s="287">
        <f>+'Distribution Pivot Table'!U330*100</f>
        <v>0.63572790845518123</v>
      </c>
      <c r="L92" s="287">
        <f>+'Distribution Pivot Table'!U332*100</f>
        <v>0</v>
      </c>
      <c r="M92" s="291">
        <f t="shared" si="50"/>
        <v>17.291799109980929</v>
      </c>
      <c r="N92" s="290">
        <f>+'Distribution Pivot Table'!U334*100</f>
        <v>0.19071837253655435</v>
      </c>
      <c r="O92" s="292">
        <f t="shared" si="51"/>
        <v>98.982835346471703</v>
      </c>
      <c r="P92" s="293">
        <f t="shared" si="52"/>
        <v>0.82644628099173556</v>
      </c>
      <c r="Q92" s="293">
        <f t="shared" si="53"/>
        <v>0.19071837253655435</v>
      </c>
      <c r="R92" s="32">
        <f t="shared" si="37"/>
        <v>99.999999999999986</v>
      </c>
      <c r="S92" s="32">
        <f t="shared" si="38"/>
        <v>99.999999999999986</v>
      </c>
    </row>
    <row r="93" spans="1:25" s="29" customFormat="1">
      <c r="A93" s="52" t="s">
        <v>64</v>
      </c>
      <c r="B93" s="294">
        <f>+'Distribution Pivot Table'!U338*100</f>
        <v>0</v>
      </c>
      <c r="C93" s="294">
        <f>+'Distribution Pivot Table'!U340*100</f>
        <v>0</v>
      </c>
      <c r="D93" s="294">
        <f>+'Distribution Pivot Table'!U342*100</f>
        <v>0</v>
      </c>
      <c r="E93" s="295">
        <f t="shared" si="31"/>
        <v>0</v>
      </c>
      <c r="F93" s="296">
        <f>+'Distribution Pivot Table'!U344*100</f>
        <v>0</v>
      </c>
      <c r="G93" s="294">
        <f>+'Distribution Pivot Table'!U346*100</f>
        <v>0</v>
      </c>
      <c r="H93" s="294">
        <f>+'Distribution Pivot Table'!U348*100</f>
        <v>0</v>
      </c>
      <c r="I93" s="295">
        <f t="shared" si="49"/>
        <v>0</v>
      </c>
      <c r="J93" s="296">
        <f>+'Distribution Pivot Table'!U350*100</f>
        <v>0</v>
      </c>
      <c r="K93" s="294">
        <f>+'Distribution Pivot Table'!U352*100</f>
        <v>0</v>
      </c>
      <c r="L93" s="294">
        <f>+'Distribution Pivot Table'!U354*100</f>
        <v>0</v>
      </c>
      <c r="M93" s="327">
        <f t="shared" si="50"/>
        <v>0</v>
      </c>
      <c r="N93" s="296">
        <f>+'Distribution Pivot Table'!U356*100</f>
        <v>0</v>
      </c>
      <c r="O93" s="328">
        <f t="shared" si="51"/>
        <v>0</v>
      </c>
      <c r="P93" s="329">
        <f t="shared" si="52"/>
        <v>0</v>
      </c>
      <c r="Q93" s="329">
        <f t="shared" si="53"/>
        <v>0</v>
      </c>
      <c r="R93" s="32">
        <f t="shared" si="37"/>
        <v>0</v>
      </c>
      <c r="S93" s="32">
        <f t="shared" si="38"/>
        <v>0</v>
      </c>
    </row>
    <row r="94" spans="1:25" s="29" customFormat="1">
      <c r="A94" s="133" t="s">
        <v>160</v>
      </c>
      <c r="B94" s="47"/>
      <c r="C94" s="47"/>
      <c r="D94" s="47"/>
      <c r="E94" s="47"/>
      <c r="F94" s="110"/>
      <c r="G94" s="110"/>
      <c r="H94" s="110"/>
      <c r="I94" s="110"/>
      <c r="J94" s="110"/>
      <c r="K94" s="110"/>
      <c r="L94" s="110"/>
      <c r="M94" s="110"/>
      <c r="N94" s="110"/>
      <c r="O94" s="110"/>
      <c r="P94" s="110"/>
      <c r="Q94" s="110"/>
      <c r="R94" s="34"/>
    </row>
    <row r="95" spans="1:25">
      <c r="A95" s="133"/>
      <c r="B95" s="45"/>
      <c r="C95" s="45"/>
      <c r="D95" s="45"/>
      <c r="E95" s="109"/>
      <c r="F95" s="45"/>
      <c r="G95" s="45"/>
      <c r="H95" s="45"/>
      <c r="I95" s="109"/>
      <c r="J95" s="45"/>
      <c r="K95" s="45"/>
      <c r="L95" s="45"/>
      <c r="M95" s="109"/>
      <c r="N95" s="45"/>
      <c r="O95" s="93"/>
      <c r="P95" s="93"/>
      <c r="R95" s="9"/>
    </row>
    <row r="96" spans="1:25" s="29" customFormat="1">
      <c r="A96" s="47"/>
      <c r="B96" s="47"/>
      <c r="C96" s="47"/>
      <c r="D96" s="47"/>
      <c r="E96" s="47"/>
      <c r="F96" s="110"/>
      <c r="G96" s="110"/>
      <c r="H96" s="110"/>
      <c r="I96" s="110"/>
      <c r="J96" s="110"/>
      <c r="K96" s="110"/>
      <c r="L96" s="110"/>
      <c r="M96" s="110"/>
      <c r="N96" s="110"/>
      <c r="O96" s="110"/>
      <c r="P96" s="110"/>
      <c r="Q96" s="110"/>
      <c r="R96" s="34"/>
    </row>
    <row r="97" spans="1:20" s="29" customFormat="1">
      <c r="A97" s="36"/>
      <c r="B97" s="36"/>
      <c r="C97" s="36"/>
      <c r="D97" s="36"/>
      <c r="E97" s="36"/>
      <c r="F97" s="110"/>
      <c r="G97" s="110"/>
      <c r="H97" s="110"/>
      <c r="I97" s="110"/>
      <c r="J97" s="110"/>
      <c r="K97" s="110"/>
      <c r="L97" s="110"/>
      <c r="M97" s="110"/>
      <c r="N97" s="110"/>
      <c r="O97" s="110"/>
      <c r="P97" s="110"/>
      <c r="Q97" s="323" t="s">
        <v>1192</v>
      </c>
      <c r="R97" s="34"/>
    </row>
    <row r="98" spans="1:20" s="29" customFormat="1" ht="18">
      <c r="A98" s="198" t="s">
        <v>263</v>
      </c>
      <c r="B98" s="100"/>
      <c r="C98" s="100"/>
      <c r="D98" s="100"/>
      <c r="E98" s="100"/>
      <c r="F98" s="103"/>
      <c r="G98" s="103"/>
      <c r="H98" s="103"/>
      <c r="I98" s="104"/>
      <c r="J98" s="103"/>
      <c r="K98" s="103"/>
      <c r="L98" s="103"/>
      <c r="M98" s="104"/>
      <c r="N98" s="103"/>
      <c r="O98" s="103"/>
      <c r="P98" s="103"/>
      <c r="Q98" s="103"/>
      <c r="R98" s="19" t="s">
        <v>156</v>
      </c>
    </row>
    <row r="99" spans="1:20" s="29" customFormat="1" ht="18">
      <c r="A99" s="198"/>
      <c r="B99" s="100"/>
      <c r="C99" s="100"/>
      <c r="D99" s="100"/>
      <c r="E99" s="100"/>
      <c r="F99" s="103"/>
      <c r="G99" s="103"/>
      <c r="H99" s="103"/>
      <c r="I99" s="104"/>
      <c r="J99" s="103"/>
      <c r="K99" s="103"/>
      <c r="L99" s="103"/>
      <c r="M99" s="104"/>
      <c r="N99" s="103"/>
      <c r="O99" s="103"/>
      <c r="P99" s="103"/>
      <c r="Q99" s="103"/>
      <c r="R99" s="19"/>
    </row>
    <row r="100" spans="1:20" s="29" customFormat="1" ht="15.75">
      <c r="A100" s="118" t="s">
        <v>10</v>
      </c>
      <c r="B100" s="100"/>
      <c r="C100" s="100"/>
      <c r="D100" s="100"/>
      <c r="E100" s="100"/>
      <c r="F100" s="103"/>
      <c r="G100" s="103"/>
      <c r="H100" s="103"/>
      <c r="I100" s="104"/>
      <c r="J100" s="103"/>
      <c r="K100" s="103"/>
      <c r="L100" s="103"/>
      <c r="M100" s="104"/>
      <c r="N100" s="103"/>
      <c r="O100" s="103"/>
      <c r="P100" s="103"/>
      <c r="Q100" s="103"/>
      <c r="R100" s="19" t="s">
        <v>156</v>
      </c>
    </row>
    <row r="101" spans="1:20" s="29" customFormat="1" ht="15.75">
      <c r="A101" s="118" t="s">
        <v>674</v>
      </c>
      <c r="B101" s="100"/>
      <c r="C101" s="100"/>
      <c r="D101" s="100"/>
      <c r="E101" s="100"/>
      <c r="F101" s="22"/>
      <c r="G101" s="22"/>
      <c r="H101" s="22"/>
      <c r="I101" s="100"/>
      <c r="J101" s="22"/>
      <c r="K101" s="22"/>
      <c r="L101" s="22"/>
      <c r="M101" s="100"/>
      <c r="N101" s="22"/>
      <c r="O101" s="22"/>
      <c r="P101" s="22"/>
      <c r="Q101" s="103"/>
      <c r="R101" s="28"/>
    </row>
    <row r="102" spans="1:20" s="29" customFormat="1" ht="18.75" customHeight="1">
      <c r="A102" s="105"/>
      <c r="B102" s="105"/>
      <c r="C102" s="105"/>
      <c r="D102" s="105"/>
      <c r="E102" s="105"/>
      <c r="F102" s="105"/>
      <c r="G102" s="105"/>
      <c r="H102" s="105"/>
      <c r="I102" s="105"/>
      <c r="J102" s="51"/>
      <c r="K102" s="51"/>
      <c r="L102" s="51"/>
      <c r="M102" s="51"/>
      <c r="N102" s="51"/>
      <c r="O102" s="51"/>
      <c r="P102" s="51"/>
      <c r="Q102" s="51"/>
      <c r="R102" s="30"/>
      <c r="S102" s="9"/>
    </row>
    <row r="103" spans="1:20" s="29" customFormat="1" ht="18.75" customHeight="1">
      <c r="A103" s="21"/>
      <c r="B103" s="119" t="s">
        <v>257</v>
      </c>
      <c r="C103" s="120"/>
      <c r="D103" s="120"/>
      <c r="E103" s="120"/>
      <c r="F103" s="120"/>
      <c r="G103" s="120"/>
      <c r="H103" s="120"/>
      <c r="I103" s="121"/>
      <c r="J103" s="122" t="s">
        <v>156</v>
      </c>
      <c r="K103" s="324"/>
      <c r="L103" s="324"/>
      <c r="M103" s="325"/>
      <c r="N103" s="836" t="s">
        <v>256</v>
      </c>
      <c r="O103" s="839" t="s">
        <v>162</v>
      </c>
      <c r="P103" s="839" t="s">
        <v>163</v>
      </c>
      <c r="Q103" s="839" t="s">
        <v>161</v>
      </c>
      <c r="R103" s="31"/>
      <c r="S103" s="3"/>
    </row>
    <row r="104" spans="1:20" s="29" customFormat="1" ht="36.75" customHeight="1">
      <c r="A104" s="22"/>
      <c r="B104" s="120" t="s">
        <v>296</v>
      </c>
      <c r="C104" s="120"/>
      <c r="D104" s="120"/>
      <c r="E104" s="123"/>
      <c r="F104" s="124" t="s">
        <v>298</v>
      </c>
      <c r="G104" s="120"/>
      <c r="H104" s="120"/>
      <c r="I104" s="121"/>
      <c r="J104" s="125" t="s">
        <v>258</v>
      </c>
      <c r="K104" s="120"/>
      <c r="L104" s="120"/>
      <c r="M104" s="121"/>
      <c r="N104" s="837"/>
      <c r="O104" s="840"/>
      <c r="P104" s="840"/>
      <c r="Q104" s="840"/>
      <c r="R104" s="31" t="s">
        <v>11</v>
      </c>
      <c r="S104" s="305" t="s">
        <v>11</v>
      </c>
      <c r="T104" s="25"/>
    </row>
    <row r="105" spans="1:20" s="29" customFormat="1" ht="33.75" customHeight="1">
      <c r="A105" s="23"/>
      <c r="B105" s="126" t="s">
        <v>157</v>
      </c>
      <c r="C105" s="126" t="s">
        <v>158</v>
      </c>
      <c r="D105" s="126" t="s">
        <v>297</v>
      </c>
      <c r="E105" s="127" t="s">
        <v>12</v>
      </c>
      <c r="F105" s="128" t="s">
        <v>157</v>
      </c>
      <c r="G105" s="126" t="s">
        <v>158</v>
      </c>
      <c r="H105" s="126" t="s">
        <v>297</v>
      </c>
      <c r="I105" s="127" t="s">
        <v>12</v>
      </c>
      <c r="J105" s="129" t="s">
        <v>157</v>
      </c>
      <c r="K105" s="130" t="s">
        <v>158</v>
      </c>
      <c r="L105" s="126" t="s">
        <v>297</v>
      </c>
      <c r="M105" s="129" t="s">
        <v>12</v>
      </c>
      <c r="N105" s="838"/>
      <c r="O105" s="841"/>
      <c r="P105" s="841"/>
      <c r="Q105" s="841"/>
      <c r="R105" s="2"/>
      <c r="S105" s="4"/>
      <c r="T105" s="25"/>
    </row>
    <row r="106" spans="1:20" s="29" customFormat="1" hidden="1">
      <c r="A106" s="47" t="s">
        <v>48</v>
      </c>
      <c r="B106" s="47"/>
      <c r="C106" s="47"/>
      <c r="D106" s="47"/>
      <c r="E106" s="107"/>
      <c r="F106" s="24"/>
      <c r="G106" s="44"/>
      <c r="H106" s="45"/>
      <c r="I106" s="46"/>
      <c r="J106" s="24"/>
      <c r="K106" s="45"/>
      <c r="L106" s="45"/>
      <c r="M106" s="48"/>
      <c r="N106" s="24"/>
      <c r="O106" s="330"/>
      <c r="P106" s="50"/>
      <c r="Q106" s="50"/>
      <c r="R106" s="32">
        <f>SUM(F106:H106,J106:L106)+N106</f>
        <v>0</v>
      </c>
      <c r="S106" s="306">
        <f>+Q106+P106+O106</f>
        <v>0</v>
      </c>
      <c r="T106" s="25"/>
    </row>
    <row r="107" spans="1:20" s="29" customFormat="1" hidden="1">
      <c r="A107" s="47"/>
      <c r="B107" s="47"/>
      <c r="C107" s="47"/>
      <c r="D107" s="47"/>
      <c r="E107" s="107"/>
      <c r="F107" s="24"/>
      <c r="G107" s="44"/>
      <c r="H107" s="45"/>
      <c r="I107" s="108"/>
      <c r="J107" s="24"/>
      <c r="K107" s="45"/>
      <c r="L107" s="45"/>
      <c r="M107" s="24"/>
      <c r="N107" s="24"/>
      <c r="O107" s="326"/>
      <c r="P107" s="297"/>
      <c r="Q107" s="297"/>
      <c r="R107" s="31"/>
      <c r="S107" s="305"/>
      <c r="T107" s="25"/>
    </row>
    <row r="108" spans="1:20" s="29" customFormat="1">
      <c r="A108" s="47" t="s">
        <v>49</v>
      </c>
      <c r="B108" s="287">
        <f>+'Distribution Pivot Table'!V$8*100</f>
        <v>0</v>
      </c>
      <c r="C108" s="288">
        <f>+'Distribution Pivot Table'!V$10*100</f>
        <v>0</v>
      </c>
      <c r="D108" s="287">
        <f>+'Distribution Pivot Table'!V$12*100</f>
        <v>0</v>
      </c>
      <c r="E108" s="289">
        <f t="shared" ref="E108:E126" si="54">SUM(B108:D108)</f>
        <v>0</v>
      </c>
      <c r="F108" s="290">
        <f>+'Distribution Pivot Table'!V$14*100</f>
        <v>0</v>
      </c>
      <c r="G108" s="288">
        <f>+'Distribution Pivot Table'!V$16*100</f>
        <v>0</v>
      </c>
      <c r="H108" s="287">
        <f>+'Distribution Pivot Table'!V$18*100</f>
        <v>0</v>
      </c>
      <c r="I108" s="289">
        <f t="shared" ref="I108:I111" si="55">SUM(F108:H108)</f>
        <v>0</v>
      </c>
      <c r="J108" s="290">
        <f>+'Distribution Pivot Table'!V$20*100</f>
        <v>0</v>
      </c>
      <c r="K108" s="287">
        <f>+'Distribution Pivot Table'!V$22*100</f>
        <v>0</v>
      </c>
      <c r="L108" s="287">
        <f>+'Distribution Pivot Table'!V$24*100</f>
        <v>0</v>
      </c>
      <c r="M108" s="291">
        <f t="shared" ref="M108:M111" si="56">SUM(J108:L108)</f>
        <v>0</v>
      </c>
      <c r="N108" s="290">
        <f>+'Distribution Pivot Table'!V$26*100</f>
        <v>0</v>
      </c>
      <c r="O108" s="292">
        <f t="shared" ref="O108:O111" si="57">+B108+F108+J108</f>
        <v>0</v>
      </c>
      <c r="P108" s="293">
        <f t="shared" ref="P108:P111" si="58">+C108+G108+K108</f>
        <v>0</v>
      </c>
      <c r="Q108" s="293">
        <f t="shared" ref="Q108:Q111" si="59">+D108+H108+L108+N108</f>
        <v>0</v>
      </c>
      <c r="R108" s="32">
        <f t="shared" ref="R108:R126" si="60">SUM(B108:D108,F108:H108,J108:L108)+N108</f>
        <v>0</v>
      </c>
      <c r="S108" s="306">
        <f t="shared" ref="S108:S126" si="61">+Q108+P108+O108</f>
        <v>0</v>
      </c>
      <c r="T108" s="25"/>
    </row>
    <row r="109" spans="1:20" s="29" customFormat="1">
      <c r="A109" s="47" t="s">
        <v>50</v>
      </c>
      <c r="B109" s="287">
        <f>+'Distribution Pivot Table'!V$30*100</f>
        <v>24.191096634093377</v>
      </c>
      <c r="C109" s="288">
        <f>+'Distribution Pivot Table'!V$32*100</f>
        <v>0.23887079261672098</v>
      </c>
      <c r="D109" s="287">
        <f>+'Distribution Pivot Table'!V$34*100</f>
        <v>0</v>
      </c>
      <c r="E109" s="289">
        <f t="shared" si="54"/>
        <v>24.429967426710096</v>
      </c>
      <c r="F109" s="290">
        <f>+'Distribution Pivot Table'!V$36*100</f>
        <v>33.094462540716613</v>
      </c>
      <c r="G109" s="288">
        <f>+'Distribution Pivot Table'!V$38*100</f>
        <v>1.5852334419109664</v>
      </c>
      <c r="H109" s="287">
        <f>+'Distribution Pivot Table'!V$40*100</f>
        <v>0</v>
      </c>
      <c r="I109" s="289">
        <f t="shared" si="55"/>
        <v>34.679695982627578</v>
      </c>
      <c r="J109" s="290">
        <f>+'Distribution Pivot Table'!V$42*100</f>
        <v>28.186753528773075</v>
      </c>
      <c r="K109" s="287">
        <f>+'Distribution Pivot Table'!V$44*100</f>
        <v>11.400651465798045</v>
      </c>
      <c r="L109" s="287">
        <f>+'Distribution Pivot Table'!V$46*100</f>
        <v>0</v>
      </c>
      <c r="M109" s="291">
        <f t="shared" si="56"/>
        <v>39.587404994571116</v>
      </c>
      <c r="N109" s="290">
        <f>+'Distribution Pivot Table'!V$48*100</f>
        <v>1.3029315960912053</v>
      </c>
      <c r="O109" s="292">
        <f t="shared" si="57"/>
        <v>85.472312703583071</v>
      </c>
      <c r="P109" s="293">
        <f t="shared" si="58"/>
        <v>13.224755700325733</v>
      </c>
      <c r="Q109" s="293">
        <f t="shared" si="59"/>
        <v>1.3029315960912053</v>
      </c>
      <c r="R109" s="32">
        <f t="shared" si="60"/>
        <v>100</v>
      </c>
      <c r="S109" s="32">
        <f t="shared" si="61"/>
        <v>100.00000000000001</v>
      </c>
      <c r="T109" s="25"/>
    </row>
    <row r="110" spans="1:20" s="29" customFormat="1">
      <c r="A110" s="47" t="s">
        <v>51</v>
      </c>
      <c r="B110" s="287">
        <f>+'Distribution Pivot Table'!V$52*100</f>
        <v>0</v>
      </c>
      <c r="C110" s="288">
        <f>+'Distribution Pivot Table'!V$54*100</f>
        <v>0</v>
      </c>
      <c r="D110" s="287">
        <f>+'Distribution Pivot Table'!V$56*100</f>
        <v>0</v>
      </c>
      <c r="E110" s="289">
        <f t="shared" si="54"/>
        <v>0</v>
      </c>
      <c r="F110" s="290">
        <f>+'Distribution Pivot Table'!V$58*100</f>
        <v>0</v>
      </c>
      <c r="G110" s="288">
        <f>+'Distribution Pivot Table'!V$60*100</f>
        <v>0</v>
      </c>
      <c r="H110" s="287">
        <f>+'Distribution Pivot Table'!V$62*100</f>
        <v>0</v>
      </c>
      <c r="I110" s="289">
        <f t="shared" si="55"/>
        <v>0</v>
      </c>
      <c r="J110" s="290">
        <f>+'Distribution Pivot Table'!V$64*100</f>
        <v>0</v>
      </c>
      <c r="K110" s="287">
        <f>+'Distribution Pivot Table'!V$66*100</f>
        <v>0</v>
      </c>
      <c r="L110" s="287">
        <f>+'Distribution Pivot Table'!V$68*100</f>
        <v>0</v>
      </c>
      <c r="M110" s="291">
        <f t="shared" si="56"/>
        <v>0</v>
      </c>
      <c r="N110" s="290">
        <f>+'Distribution Pivot Table'!V$70*100</f>
        <v>0</v>
      </c>
      <c r="O110" s="292">
        <f t="shared" si="57"/>
        <v>0</v>
      </c>
      <c r="P110" s="293">
        <f t="shared" si="58"/>
        <v>0</v>
      </c>
      <c r="Q110" s="293">
        <f t="shared" si="59"/>
        <v>0</v>
      </c>
      <c r="R110" s="32">
        <f t="shared" si="60"/>
        <v>0</v>
      </c>
      <c r="S110" s="32">
        <f t="shared" si="61"/>
        <v>0</v>
      </c>
    </row>
    <row r="111" spans="1:20" s="29" customFormat="1">
      <c r="A111" s="47" t="s">
        <v>52</v>
      </c>
      <c r="B111" s="287">
        <f>+'Distribution Pivot Table'!V$74*100</f>
        <v>14.586170373732788</v>
      </c>
      <c r="C111" s="288">
        <f>+'Distribution Pivot Table'!V$76*100</f>
        <v>0.69602057799969741</v>
      </c>
      <c r="D111" s="344">
        <f>+'Distribution Pivot Table'!V$78*100</f>
        <v>3.0261764260856409E-2</v>
      </c>
      <c r="E111" s="289">
        <f t="shared" si="54"/>
        <v>15.312452715993341</v>
      </c>
      <c r="F111" s="290">
        <f>+'Distribution Pivot Table'!V$80*100</f>
        <v>30.065062793160841</v>
      </c>
      <c r="G111" s="288">
        <f>+'Distribution Pivot Table'!V$82*100</f>
        <v>1.4223029202602511</v>
      </c>
      <c r="H111" s="287">
        <f>+'Distribution Pivot Table'!V$84*100</f>
        <v>0.3934029353911333</v>
      </c>
      <c r="I111" s="289">
        <f t="shared" si="55"/>
        <v>31.880768648812225</v>
      </c>
      <c r="J111" s="290">
        <f>+'Distribution Pivot Table'!V$86*100</f>
        <v>37.736420033287942</v>
      </c>
      <c r="K111" s="287">
        <f>+'Distribution Pivot Table'!V$88*100</f>
        <v>13.012558632168256</v>
      </c>
      <c r="L111" s="287">
        <f>+'Distribution Pivot Table'!V$90*100</f>
        <v>0</v>
      </c>
      <c r="M111" s="291">
        <f t="shared" si="56"/>
        <v>50.7489786654562</v>
      </c>
      <c r="N111" s="290">
        <f>+'Distribution Pivot Table'!V$92*100</f>
        <v>2.0577999697382356</v>
      </c>
      <c r="O111" s="292">
        <f t="shared" si="57"/>
        <v>82.387653200181575</v>
      </c>
      <c r="P111" s="293">
        <f t="shared" si="58"/>
        <v>15.130882130428205</v>
      </c>
      <c r="Q111" s="293">
        <f t="shared" si="59"/>
        <v>2.4814646693902254</v>
      </c>
      <c r="R111" s="32">
        <f t="shared" si="60"/>
        <v>100</v>
      </c>
      <c r="S111" s="32">
        <f t="shared" si="61"/>
        <v>100</v>
      </c>
    </row>
    <row r="112" spans="1:20" s="29" customFormat="1">
      <c r="A112" s="47"/>
      <c r="B112" s="287"/>
      <c r="C112" s="288"/>
      <c r="D112" s="287"/>
      <c r="E112" s="289"/>
      <c r="F112" s="290"/>
      <c r="G112" s="288"/>
      <c r="H112" s="287"/>
      <c r="I112" s="289"/>
      <c r="J112" s="290"/>
      <c r="K112" s="287"/>
      <c r="L112" s="287"/>
      <c r="M112" s="291"/>
      <c r="N112" s="290"/>
      <c r="O112" s="292"/>
      <c r="P112" s="293"/>
      <c r="Q112" s="293"/>
      <c r="R112" s="32"/>
      <c r="S112" s="32"/>
    </row>
    <row r="113" spans="1:24" s="29" customFormat="1">
      <c r="A113" s="47" t="s">
        <v>53</v>
      </c>
      <c r="B113" s="287">
        <f>+'Distribution Pivot Table'!V$96*100</f>
        <v>0.79067410035478969</v>
      </c>
      <c r="C113" s="288">
        <f>+'Distribution Pivot Table'!V$98*100</f>
        <v>0.2432843385707045</v>
      </c>
      <c r="D113" s="287">
        <f>+'Distribution Pivot Table'!V$100*100</f>
        <v>0</v>
      </c>
      <c r="E113" s="289">
        <f t="shared" si="54"/>
        <v>1.0339584389254941</v>
      </c>
      <c r="F113" s="290">
        <f>+'Distribution Pivot Table'!V$102*100</f>
        <v>47.055245818550432</v>
      </c>
      <c r="G113" s="288">
        <f>+'Distribution Pivot Table'!V$104*100</f>
        <v>5.4130765331981756</v>
      </c>
      <c r="H113" s="287">
        <f>+'Distribution Pivot Table'!V$106*100</f>
        <v>0</v>
      </c>
      <c r="I113" s="289">
        <f t="shared" ref="I113:I116" si="62">SUM(F113:H113)</f>
        <v>52.468322351748611</v>
      </c>
      <c r="J113" s="290">
        <f>+'Distribution Pivot Table'!V$108*100</f>
        <v>35.093765838824126</v>
      </c>
      <c r="K113" s="287">
        <f>+'Distribution Pivot Table'!V$110*100</f>
        <v>11.221490116573746</v>
      </c>
      <c r="L113" s="287">
        <f>+'Distribution Pivot Table'!V$112*100</f>
        <v>0</v>
      </c>
      <c r="M113" s="291">
        <f t="shared" ref="M113:M116" si="63">SUM(J113:L113)</f>
        <v>46.315255955397873</v>
      </c>
      <c r="N113" s="290">
        <f>+'Distribution Pivot Table'!V$114*100</f>
        <v>0.1824632539280284</v>
      </c>
      <c r="O113" s="292">
        <f t="shared" ref="O113:O116" si="64">+B113+F113+J113</f>
        <v>82.93968575772935</v>
      </c>
      <c r="P113" s="293">
        <f t="shared" ref="P113:P116" si="65">+C113+G113+K113</f>
        <v>16.877850988342626</v>
      </c>
      <c r="Q113" s="293">
        <f t="shared" ref="Q113:Q116" si="66">+D113+H113+L113+N113</f>
        <v>0.1824632539280284</v>
      </c>
      <c r="R113" s="32">
        <f t="shared" si="60"/>
        <v>100.00000000000001</v>
      </c>
      <c r="S113" s="32">
        <f t="shared" si="61"/>
        <v>100</v>
      </c>
    </row>
    <row r="114" spans="1:24" s="29" customFormat="1">
      <c r="A114" s="47" t="s">
        <v>54</v>
      </c>
      <c r="B114" s="287">
        <f>+'Distribution Pivot Table'!V$118*100</f>
        <v>16.73489765351972</v>
      </c>
      <c r="C114" s="288">
        <f>+'Distribution Pivot Table'!V$120*100</f>
        <v>0.4792810783824264</v>
      </c>
      <c r="D114" s="287">
        <f>+'Distribution Pivot Table'!V$122*100</f>
        <v>0</v>
      </c>
      <c r="E114" s="289">
        <f t="shared" si="54"/>
        <v>17.214178731902148</v>
      </c>
      <c r="F114" s="290">
        <f>+'Distribution Pivot Table'!V$124*100</f>
        <v>35.087368946580128</v>
      </c>
      <c r="G114" s="288">
        <f>+'Distribution Pivot Table'!V$126*100</f>
        <v>2.3664503245132305</v>
      </c>
      <c r="H114" s="287">
        <f>+'Distribution Pivot Table'!V$128*100</f>
        <v>0</v>
      </c>
      <c r="I114" s="289">
        <f t="shared" si="62"/>
        <v>37.453819271093359</v>
      </c>
      <c r="J114" s="290">
        <f>+'Distribution Pivot Table'!V$130*100</f>
        <v>29.575636545182228</v>
      </c>
      <c r="K114" s="287">
        <f>+'Distribution Pivot Table'!V$132*100</f>
        <v>10.174737893160261</v>
      </c>
      <c r="L114" s="287">
        <f>+'Distribution Pivot Table'!V$134*100</f>
        <v>0</v>
      </c>
      <c r="M114" s="291">
        <f t="shared" si="63"/>
        <v>39.75037443834249</v>
      </c>
      <c r="N114" s="290">
        <f>+'Distribution Pivot Table'!V$136*100</f>
        <v>5.7413879181228156</v>
      </c>
      <c r="O114" s="292">
        <f t="shared" si="64"/>
        <v>81.397903145282072</v>
      </c>
      <c r="P114" s="293">
        <f t="shared" si="65"/>
        <v>13.020469296055918</v>
      </c>
      <c r="Q114" s="293">
        <f t="shared" si="66"/>
        <v>5.7413879181228156</v>
      </c>
      <c r="R114" s="32">
        <f t="shared" si="60"/>
        <v>100.1597603594608</v>
      </c>
      <c r="S114" s="32">
        <f t="shared" si="61"/>
        <v>100.1597603594608</v>
      </c>
    </row>
    <row r="115" spans="1:24" s="29" customFormat="1">
      <c r="A115" s="47" t="s">
        <v>55</v>
      </c>
      <c r="B115" s="287">
        <f>+'Distribution Pivot Table'!V$140*100</f>
        <v>17.499317499317499</v>
      </c>
      <c r="C115" s="288">
        <f>+'Distribution Pivot Table'!V$142*100</f>
        <v>0.13650013650013651</v>
      </c>
      <c r="D115" s="287">
        <f>+'Distribution Pivot Table'!V$144*100</f>
        <v>0</v>
      </c>
      <c r="E115" s="289">
        <f t="shared" si="54"/>
        <v>17.635817635817634</v>
      </c>
      <c r="F115" s="290">
        <f>+'Distribution Pivot Table'!V$146*100</f>
        <v>46.437346437346442</v>
      </c>
      <c r="G115" s="288">
        <f>+'Distribution Pivot Table'!V$148*100</f>
        <v>2.0202020202020203</v>
      </c>
      <c r="H115" s="287">
        <f>+'Distribution Pivot Table'!V$150*100</f>
        <v>0</v>
      </c>
      <c r="I115" s="289">
        <f t="shared" si="62"/>
        <v>48.457548457548462</v>
      </c>
      <c r="J115" s="290">
        <f>+'Distribution Pivot Table'!V$152*100</f>
        <v>28.692328692328694</v>
      </c>
      <c r="K115" s="287">
        <f>+'Distribution Pivot Table'!V$154*100</f>
        <v>5.1597051597051591</v>
      </c>
      <c r="L115" s="287">
        <f>+'Distribution Pivot Table'!V$156*100</f>
        <v>5.4600054600054605E-2</v>
      </c>
      <c r="M115" s="291">
        <f t="shared" si="63"/>
        <v>33.906633906633907</v>
      </c>
      <c r="N115" s="290">
        <f>+'Distribution Pivot Table'!V$158*100</f>
        <v>0</v>
      </c>
      <c r="O115" s="292">
        <f t="shared" si="64"/>
        <v>92.628992628992634</v>
      </c>
      <c r="P115" s="293">
        <f t="shared" si="65"/>
        <v>7.3164073164073162</v>
      </c>
      <c r="Q115" s="347">
        <f t="shared" si="66"/>
        <v>5.4600054600054605E-2</v>
      </c>
      <c r="R115" s="32">
        <f t="shared" si="60"/>
        <v>100.00000000000001</v>
      </c>
      <c r="S115" s="32">
        <f t="shared" si="61"/>
        <v>100</v>
      </c>
    </row>
    <row r="116" spans="1:24" s="29" customFormat="1">
      <c r="A116" s="47" t="s">
        <v>56</v>
      </c>
      <c r="B116" s="287">
        <f>+'Distribution Pivot Table'!V$162*100</f>
        <v>0</v>
      </c>
      <c r="C116" s="288">
        <f>+'Distribution Pivot Table'!V$164*100</f>
        <v>0</v>
      </c>
      <c r="D116" s="287">
        <f>+'Distribution Pivot Table'!V$166*100</f>
        <v>0</v>
      </c>
      <c r="E116" s="289">
        <f t="shared" si="54"/>
        <v>0</v>
      </c>
      <c r="F116" s="290">
        <f>+'Distribution Pivot Table'!V$168*100</f>
        <v>0</v>
      </c>
      <c r="G116" s="288">
        <f>+'Distribution Pivot Table'!V$170*100</f>
        <v>0</v>
      </c>
      <c r="H116" s="287">
        <f>+'Distribution Pivot Table'!V$172*100</f>
        <v>0</v>
      </c>
      <c r="I116" s="289">
        <f t="shared" si="62"/>
        <v>0</v>
      </c>
      <c r="J116" s="290">
        <f>+'Distribution Pivot Table'!V$174*100</f>
        <v>0</v>
      </c>
      <c r="K116" s="287">
        <f>+'Distribution Pivot Table'!V$176*100</f>
        <v>0</v>
      </c>
      <c r="L116" s="287">
        <f>+'Distribution Pivot Table'!V$178*100</f>
        <v>0</v>
      </c>
      <c r="M116" s="291">
        <f t="shared" si="63"/>
        <v>0</v>
      </c>
      <c r="N116" s="290">
        <f>+'Distribution Pivot Table'!V$180*100</f>
        <v>0</v>
      </c>
      <c r="O116" s="292">
        <f t="shared" si="64"/>
        <v>0</v>
      </c>
      <c r="P116" s="293">
        <f t="shared" si="65"/>
        <v>0</v>
      </c>
      <c r="Q116" s="293">
        <f t="shared" si="66"/>
        <v>0</v>
      </c>
      <c r="R116" s="32">
        <f t="shared" si="60"/>
        <v>0</v>
      </c>
      <c r="S116" s="32">
        <f t="shared" si="61"/>
        <v>0</v>
      </c>
    </row>
    <row r="117" spans="1:24" s="29" customFormat="1">
      <c r="A117" s="47"/>
      <c r="B117" s="287"/>
      <c r="C117" s="288"/>
      <c r="D117" s="287"/>
      <c r="E117" s="289"/>
      <c r="F117" s="290"/>
      <c r="G117" s="288"/>
      <c r="H117" s="287"/>
      <c r="I117" s="289"/>
      <c r="J117" s="290"/>
      <c r="K117" s="287"/>
      <c r="L117" s="287"/>
      <c r="M117" s="291"/>
      <c r="N117" s="290"/>
      <c r="O117" s="292"/>
      <c r="P117" s="293"/>
      <c r="Q117" s="293"/>
      <c r="R117" s="32"/>
      <c r="S117" s="32"/>
    </row>
    <row r="118" spans="1:24" s="29" customFormat="1">
      <c r="A118" s="47" t="s">
        <v>57</v>
      </c>
      <c r="B118" s="287">
        <f>+'Distribution Pivot Table'!V$184*100</f>
        <v>0</v>
      </c>
      <c r="C118" s="288">
        <f>+'Distribution Pivot Table'!V$186*100</f>
        <v>0</v>
      </c>
      <c r="D118" s="287">
        <f>+'Distribution Pivot Table'!V$188*100</f>
        <v>0</v>
      </c>
      <c r="E118" s="289">
        <f t="shared" si="54"/>
        <v>0</v>
      </c>
      <c r="F118" s="290">
        <f>+'Distribution Pivot Table'!V$190*100</f>
        <v>0</v>
      </c>
      <c r="G118" s="288">
        <f>+'Distribution Pivot Table'!V$192*100</f>
        <v>0</v>
      </c>
      <c r="H118" s="287">
        <f>+'Distribution Pivot Table'!V$194*100</f>
        <v>0</v>
      </c>
      <c r="I118" s="289">
        <f t="shared" ref="I118:I121" si="67">SUM(F118:H118)</f>
        <v>0</v>
      </c>
      <c r="J118" s="290">
        <f>+'Distribution Pivot Table'!V$196*100</f>
        <v>0</v>
      </c>
      <c r="K118" s="287">
        <f>+'Distribution Pivot Table'!V$198*100</f>
        <v>0</v>
      </c>
      <c r="L118" s="287">
        <f>+'Distribution Pivot Table'!V$200*100</f>
        <v>0</v>
      </c>
      <c r="M118" s="291">
        <f t="shared" ref="M118:M121" si="68">SUM(J118:L118)</f>
        <v>0</v>
      </c>
      <c r="N118" s="290">
        <f>+'Distribution Pivot Table'!V$202*100</f>
        <v>0</v>
      </c>
      <c r="O118" s="292">
        <f t="shared" ref="O118:O121" si="69">+B118+F118+J118</f>
        <v>0</v>
      </c>
      <c r="P118" s="293">
        <f t="shared" ref="P118:P121" si="70">+C118+G118+K118</f>
        <v>0</v>
      </c>
      <c r="Q118" s="293">
        <f t="shared" ref="Q118:Q121" si="71">+D118+H118+L118+N118</f>
        <v>0</v>
      </c>
      <c r="R118" s="32">
        <f t="shared" si="60"/>
        <v>0</v>
      </c>
      <c r="S118" s="32">
        <f t="shared" si="61"/>
        <v>0</v>
      </c>
    </row>
    <row r="119" spans="1:24" s="29" customFormat="1">
      <c r="A119" s="47" t="s">
        <v>58</v>
      </c>
      <c r="B119" s="287">
        <f>+'Distribution Pivot Table'!V$206*100</f>
        <v>1.0201135598113753</v>
      </c>
      <c r="C119" s="344">
        <f>+'Distribution Pivot Table'!V$208*100</f>
        <v>0</v>
      </c>
      <c r="D119" s="344">
        <f>+'Distribution Pivot Table'!V$210*108</f>
        <v>0</v>
      </c>
      <c r="E119" s="289">
        <f t="shared" si="54"/>
        <v>1.0201135598113753</v>
      </c>
      <c r="F119" s="290">
        <f>+'Distribution Pivot Table'!V$212*100</f>
        <v>60.821865075546143</v>
      </c>
      <c r="G119" s="288">
        <f>+'Distribution Pivot Table'!V$214*100</f>
        <v>0.2117216822250024</v>
      </c>
      <c r="H119" s="287">
        <f>+'Distribution Pivot Table'!V$216*100</f>
        <v>4.8118564142046003E-2</v>
      </c>
      <c r="I119" s="289">
        <f t="shared" si="67"/>
        <v>61.081705321913191</v>
      </c>
      <c r="J119" s="290">
        <f>+'Distribution Pivot Table'!V$218*100</f>
        <v>30.815128476566262</v>
      </c>
      <c r="K119" s="287">
        <f>+'Distribution Pivot Table'!V$220*100</f>
        <v>5.8704648253296119</v>
      </c>
      <c r="L119" s="287">
        <f>+'Distribution Pivot Table'!V$222*100</f>
        <v>0.22134539505341161</v>
      </c>
      <c r="M119" s="291">
        <f t="shared" si="68"/>
        <v>36.906938696949283</v>
      </c>
      <c r="N119" s="290">
        <f>+'Distribution Pivot Table'!V$224*100</f>
        <v>0.99124242132614759</v>
      </c>
      <c r="O119" s="292">
        <f t="shared" si="69"/>
        <v>92.657107111923779</v>
      </c>
      <c r="P119" s="293">
        <f t="shared" si="70"/>
        <v>6.0821865075546144</v>
      </c>
      <c r="Q119" s="293">
        <f t="shared" si="71"/>
        <v>1.2607063805216052</v>
      </c>
      <c r="R119" s="32">
        <f t="shared" si="60"/>
        <v>99.999999999999986</v>
      </c>
      <c r="S119" s="32">
        <f t="shared" si="61"/>
        <v>100</v>
      </c>
    </row>
    <row r="120" spans="1:24" s="29" customFormat="1">
      <c r="A120" s="47" t="s">
        <v>59</v>
      </c>
      <c r="B120" s="287">
        <f>+'Distribution Pivot Table'!V$228*100</f>
        <v>11.561712846347607</v>
      </c>
      <c r="C120" s="288">
        <f>+'Distribution Pivot Table'!V$230*100</f>
        <v>3.929471032745592</v>
      </c>
      <c r="D120" s="287">
        <f>+'Distribution Pivot Table'!V$232*100</f>
        <v>0</v>
      </c>
      <c r="E120" s="289">
        <f t="shared" si="54"/>
        <v>15.491183879093199</v>
      </c>
      <c r="F120" s="290">
        <f>+'Distribution Pivot Table'!V$234*100</f>
        <v>24.33249370277078</v>
      </c>
      <c r="G120" s="288">
        <f>+'Distribution Pivot Table'!V$236*100</f>
        <v>4.5843828715365245</v>
      </c>
      <c r="H120" s="287">
        <f>+'Distribution Pivot Table'!V$238*100</f>
        <v>0</v>
      </c>
      <c r="I120" s="289">
        <f t="shared" si="67"/>
        <v>28.916876574307302</v>
      </c>
      <c r="J120" s="290">
        <f>+'Distribution Pivot Table'!V$240*100</f>
        <v>31.335012594458441</v>
      </c>
      <c r="K120" s="287">
        <f>+'Distribution Pivot Table'!V$242*100</f>
        <v>22.292191435768263</v>
      </c>
      <c r="L120" s="287">
        <f>+'Distribution Pivot Table'!V$244*100</f>
        <v>0</v>
      </c>
      <c r="M120" s="291">
        <f t="shared" si="68"/>
        <v>53.627204030226707</v>
      </c>
      <c r="N120" s="290">
        <f>+'Distribution Pivot Table'!V$246*100</f>
        <v>1.964735516372796</v>
      </c>
      <c r="O120" s="292">
        <f t="shared" si="69"/>
        <v>67.229219143576827</v>
      </c>
      <c r="P120" s="293">
        <f t="shared" si="70"/>
        <v>30.806045340050382</v>
      </c>
      <c r="Q120" s="293">
        <f t="shared" si="71"/>
        <v>1.964735516372796</v>
      </c>
      <c r="R120" s="32">
        <f t="shared" si="60"/>
        <v>100</v>
      </c>
      <c r="S120" s="32">
        <f t="shared" si="61"/>
        <v>100</v>
      </c>
      <c r="T120" s="25"/>
      <c r="U120" s="25"/>
      <c r="V120" s="25"/>
      <c r="W120" s="25"/>
      <c r="X120" s="340"/>
    </row>
    <row r="121" spans="1:24" s="29" customFormat="1">
      <c r="A121" s="47" t="s">
        <v>60</v>
      </c>
      <c r="B121" s="287">
        <f>+'Distribution Pivot Table'!V$250*100</f>
        <v>0</v>
      </c>
      <c r="C121" s="288">
        <f>+'Distribution Pivot Table'!V$252*100</f>
        <v>0</v>
      </c>
      <c r="D121" s="287">
        <f>+'Distribution Pivot Table'!V$254*100</f>
        <v>0</v>
      </c>
      <c r="E121" s="289">
        <f t="shared" si="54"/>
        <v>0</v>
      </c>
      <c r="F121" s="290">
        <f>+'Distribution Pivot Table'!V$256*100</f>
        <v>0</v>
      </c>
      <c r="G121" s="288">
        <f>+'Distribution Pivot Table'!V$258*100</f>
        <v>0</v>
      </c>
      <c r="H121" s="287">
        <f>+'Distribution Pivot Table'!V$260*100</f>
        <v>0</v>
      </c>
      <c r="I121" s="289">
        <f t="shared" si="67"/>
        <v>0</v>
      </c>
      <c r="J121" s="290">
        <f>+'Distribution Pivot Table'!V$262*100</f>
        <v>0</v>
      </c>
      <c r="K121" s="287">
        <f>+'Distribution Pivot Table'!V$264*100</f>
        <v>0</v>
      </c>
      <c r="L121" s="287">
        <f>+'Distribution Pivot Table'!V$266*100</f>
        <v>0</v>
      </c>
      <c r="M121" s="291">
        <f t="shared" si="68"/>
        <v>0</v>
      </c>
      <c r="N121" s="290">
        <f>+'Distribution Pivot Table'!V$268*100</f>
        <v>0</v>
      </c>
      <c r="O121" s="292">
        <f t="shared" si="69"/>
        <v>0</v>
      </c>
      <c r="P121" s="293">
        <f t="shared" si="70"/>
        <v>0</v>
      </c>
      <c r="Q121" s="293">
        <f t="shared" si="71"/>
        <v>0</v>
      </c>
      <c r="R121" s="32">
        <f t="shared" si="60"/>
        <v>0</v>
      </c>
      <c r="S121" s="32">
        <f t="shared" si="61"/>
        <v>0</v>
      </c>
    </row>
    <row r="122" spans="1:24" s="29" customFormat="1">
      <c r="A122" s="47"/>
      <c r="B122" s="287"/>
      <c r="C122" s="288"/>
      <c r="D122" s="287"/>
      <c r="E122" s="289"/>
      <c r="F122" s="290"/>
      <c r="G122" s="288"/>
      <c r="H122" s="287"/>
      <c r="I122" s="289"/>
      <c r="J122" s="290"/>
      <c r="K122" s="287"/>
      <c r="L122" s="287"/>
      <c r="M122" s="291"/>
      <c r="N122" s="290"/>
      <c r="O122" s="292"/>
      <c r="P122" s="293"/>
      <c r="Q122" s="293"/>
      <c r="R122" s="32"/>
      <c r="S122" s="32"/>
    </row>
    <row r="123" spans="1:24" s="29" customFormat="1">
      <c r="A123" s="47" t="s">
        <v>61</v>
      </c>
      <c r="B123" s="287">
        <f>+'Distribution Pivot Table'!V$272*100</f>
        <v>12.544169611307421</v>
      </c>
      <c r="C123" s="288">
        <f>+'Distribution Pivot Table'!V$274*100</f>
        <v>0.11042402826855124</v>
      </c>
      <c r="D123" s="287">
        <f>+'Distribution Pivot Table'!V$276*100</f>
        <v>0</v>
      </c>
      <c r="E123" s="289">
        <f t="shared" si="54"/>
        <v>12.654593639575973</v>
      </c>
      <c r="F123" s="290">
        <f>+'Distribution Pivot Table'!V$278*100</f>
        <v>37.444787985865723</v>
      </c>
      <c r="G123" s="288">
        <f>+'Distribution Pivot Table'!V$280*100</f>
        <v>1.7557420494699647</v>
      </c>
      <c r="H123" s="287">
        <f>+'Distribution Pivot Table'!V$282*100</f>
        <v>0</v>
      </c>
      <c r="I123" s="289">
        <f t="shared" ref="I123:I126" si="72">SUM(F123:H123)</f>
        <v>39.200530035335689</v>
      </c>
      <c r="J123" s="290">
        <f>+'Distribution Pivot Table'!V$284*100</f>
        <v>24.757067137809187</v>
      </c>
      <c r="K123" s="287">
        <f>+'Distribution Pivot Table'!V$286*100</f>
        <v>4.9138692579505303</v>
      </c>
      <c r="L123" s="287">
        <f>+'Distribution Pivot Table'!V$288*100</f>
        <v>0</v>
      </c>
      <c r="M123" s="291">
        <f t="shared" ref="M123:M126" si="73">SUM(J123:L123)</f>
        <v>29.670936395759718</v>
      </c>
      <c r="N123" s="290">
        <f>+'Distribution Pivot Table'!V$290*100</f>
        <v>18.473939929328623</v>
      </c>
      <c r="O123" s="292">
        <f t="shared" ref="O123:O126" si="74">+B123+F123+J123</f>
        <v>74.746024734982328</v>
      </c>
      <c r="P123" s="293">
        <f t="shared" ref="P123:P126" si="75">+C123+G123+K123</f>
        <v>6.7800353356890461</v>
      </c>
      <c r="Q123" s="293">
        <f t="shared" ref="Q123:Q126" si="76">+D123+H123+L123+N123</f>
        <v>18.473939929328623</v>
      </c>
      <c r="R123" s="32">
        <f t="shared" si="60"/>
        <v>100</v>
      </c>
      <c r="S123" s="32">
        <f t="shared" si="61"/>
        <v>100</v>
      </c>
    </row>
    <row r="124" spans="1:24" s="29" customFormat="1">
      <c r="A124" s="47" t="s">
        <v>62</v>
      </c>
      <c r="B124" s="287">
        <f>+'Distribution Pivot Table'!V294*100</f>
        <v>15.269442360590146</v>
      </c>
      <c r="C124" s="288">
        <f>+'Distribution Pivot Table'!V296*100</f>
        <v>0.89709927481870477</v>
      </c>
      <c r="D124" s="287">
        <f>+'Distribution Pivot Table'!V298*100</f>
        <v>0</v>
      </c>
      <c r="E124" s="289">
        <f t="shared" si="54"/>
        <v>16.166541635408851</v>
      </c>
      <c r="F124" s="290">
        <f>+'Distribution Pivot Table'!V300*100</f>
        <v>19.061015253813455</v>
      </c>
      <c r="G124" s="288">
        <f>+'Distribution Pivot Table'!V302*100</f>
        <v>1.4066016504126031</v>
      </c>
      <c r="H124" s="287">
        <f>+'Distribution Pivot Table'!V304*100</f>
        <v>0</v>
      </c>
      <c r="I124" s="289">
        <f t="shared" si="72"/>
        <v>20.467616904226059</v>
      </c>
      <c r="J124" s="290">
        <f>+'Distribution Pivot Table'!V306*100</f>
        <v>38.856589147286826</v>
      </c>
      <c r="K124" s="287">
        <f>+'Distribution Pivot Table'!V308*100</f>
        <v>18.370217554388596</v>
      </c>
      <c r="L124" s="287">
        <f>+'Distribution Pivot Table'!V310*100</f>
        <v>0</v>
      </c>
      <c r="M124" s="291">
        <f t="shared" si="73"/>
        <v>57.226806701675422</v>
      </c>
      <c r="N124" s="290">
        <f>+'Distribution Pivot Table'!V312*100</f>
        <v>6.1390347586896725</v>
      </c>
      <c r="O124" s="292">
        <f t="shared" si="74"/>
        <v>73.187046761690425</v>
      </c>
      <c r="P124" s="293">
        <f t="shared" si="75"/>
        <v>20.673918479619903</v>
      </c>
      <c r="Q124" s="293">
        <f t="shared" si="76"/>
        <v>6.1390347586896725</v>
      </c>
      <c r="R124" s="32">
        <f t="shared" si="60"/>
        <v>100.00000000000001</v>
      </c>
      <c r="S124" s="32">
        <f t="shared" si="61"/>
        <v>100</v>
      </c>
    </row>
    <row r="125" spans="1:24" s="29" customFormat="1">
      <c r="A125" s="47" t="s">
        <v>63</v>
      </c>
      <c r="B125" s="287">
        <f>+'Distribution Pivot Table'!V316*100</f>
        <v>0.42047724166929468</v>
      </c>
      <c r="C125" s="344">
        <f>+'Distribution Pivot Table'!V318*100</f>
        <v>1.0511931041732366E-2</v>
      </c>
      <c r="D125" s="287">
        <f>+'Distribution Pivot Table'!V320*100</f>
        <v>0</v>
      </c>
      <c r="E125" s="289">
        <f t="shared" si="54"/>
        <v>0.43098917271102705</v>
      </c>
      <c r="F125" s="290">
        <f>+'Distribution Pivot Table'!V322*100</f>
        <v>71.008094186902142</v>
      </c>
      <c r="G125" s="288">
        <f>+'Distribution Pivot Table'!V324*100</f>
        <v>0.9776095868811101</v>
      </c>
      <c r="H125" s="287">
        <f>+'Distribution Pivot Table'!V326*100</f>
        <v>0</v>
      </c>
      <c r="I125" s="289">
        <f t="shared" si="72"/>
        <v>71.985703773783257</v>
      </c>
      <c r="J125" s="290">
        <f>+'Distribution Pivot Table'!V328*100</f>
        <v>22.61116367076632</v>
      </c>
      <c r="K125" s="287">
        <f>+'Distribution Pivot Table'!V330*100</f>
        <v>3.2797224850204985</v>
      </c>
      <c r="L125" s="287">
        <f>+'Distribution Pivot Table'!V332*100</f>
        <v>0</v>
      </c>
      <c r="M125" s="291">
        <f t="shared" si="73"/>
        <v>25.89088615578682</v>
      </c>
      <c r="N125" s="290">
        <f>+'Distribution Pivot Table'!V334*100</f>
        <v>1.692420897718911</v>
      </c>
      <c r="O125" s="292">
        <f t="shared" si="74"/>
        <v>94.039735099337747</v>
      </c>
      <c r="P125" s="293">
        <f t="shared" si="75"/>
        <v>4.2678440029433409</v>
      </c>
      <c r="Q125" s="293">
        <f t="shared" si="76"/>
        <v>1.692420897718911</v>
      </c>
      <c r="R125" s="32">
        <f t="shared" si="60"/>
        <v>100</v>
      </c>
      <c r="S125" s="32">
        <f t="shared" si="61"/>
        <v>100</v>
      </c>
    </row>
    <row r="126" spans="1:24" s="29" customFormat="1">
      <c r="A126" s="52" t="s">
        <v>64</v>
      </c>
      <c r="B126" s="294">
        <f>+'Distribution Pivot Table'!V338*100</f>
        <v>20.463078848560702</v>
      </c>
      <c r="C126" s="294">
        <f>+'Distribution Pivot Table'!V340*100</f>
        <v>0.12515644555694619</v>
      </c>
      <c r="D126" s="294">
        <f>+'Distribution Pivot Table'!V342*100</f>
        <v>0</v>
      </c>
      <c r="E126" s="295">
        <f t="shared" si="54"/>
        <v>20.588235294117649</v>
      </c>
      <c r="F126" s="296">
        <f>+'Distribution Pivot Table'!V344*100</f>
        <v>44.430538172715892</v>
      </c>
      <c r="G126" s="294">
        <f>+'Distribution Pivot Table'!V346*100</f>
        <v>0.75093867334167708</v>
      </c>
      <c r="H126" s="294">
        <f>+'Distribution Pivot Table'!V348*100</f>
        <v>0</v>
      </c>
      <c r="I126" s="295">
        <f t="shared" si="72"/>
        <v>45.181476846057571</v>
      </c>
      <c r="J126" s="296">
        <f>+'Distribution Pivot Table'!V350*100</f>
        <v>26.220275344180227</v>
      </c>
      <c r="K126" s="294">
        <f>+'Distribution Pivot Table'!V352*100</f>
        <v>3.5669586983729662</v>
      </c>
      <c r="L126" s="294">
        <f>+'Distribution Pivot Table'!V354*100</f>
        <v>0</v>
      </c>
      <c r="M126" s="327">
        <f t="shared" si="73"/>
        <v>29.787234042553195</v>
      </c>
      <c r="N126" s="296">
        <f>+'Distribution Pivot Table'!V356*100</f>
        <v>4.4430538172715899</v>
      </c>
      <c r="O126" s="328">
        <f t="shared" si="74"/>
        <v>91.11389236545682</v>
      </c>
      <c r="P126" s="329">
        <f t="shared" si="75"/>
        <v>4.4430538172715899</v>
      </c>
      <c r="Q126" s="329">
        <f t="shared" si="76"/>
        <v>4.4430538172715899</v>
      </c>
      <c r="R126" s="32">
        <f t="shared" si="60"/>
        <v>100</v>
      </c>
      <c r="S126" s="32">
        <f t="shared" si="61"/>
        <v>100</v>
      </c>
    </row>
    <row r="127" spans="1:24" s="29" customFormat="1">
      <c r="A127" s="133" t="s">
        <v>160</v>
      </c>
      <c r="B127" s="47"/>
      <c r="C127" s="47"/>
      <c r="D127" s="47"/>
      <c r="E127" s="47"/>
      <c r="F127" s="110"/>
      <c r="G127" s="110"/>
      <c r="H127" s="110"/>
      <c r="I127" s="110"/>
      <c r="J127" s="110"/>
      <c r="K127" s="110"/>
      <c r="L127" s="110"/>
      <c r="M127" s="110"/>
      <c r="N127" s="110"/>
      <c r="O127" s="110"/>
      <c r="P127" s="110"/>
      <c r="Q127" s="110"/>
      <c r="R127" s="34"/>
    </row>
    <row r="128" spans="1:24">
      <c r="A128" s="133"/>
      <c r="B128" s="45"/>
      <c r="C128" s="45"/>
      <c r="D128" s="45"/>
      <c r="E128" s="109"/>
      <c r="F128" s="45"/>
      <c r="G128" s="45"/>
      <c r="H128" s="45"/>
      <c r="I128" s="109"/>
      <c r="J128" s="45"/>
      <c r="K128" s="45"/>
      <c r="L128" s="45"/>
      <c r="M128" s="109"/>
      <c r="N128" s="45"/>
      <c r="O128" s="93"/>
      <c r="P128" s="93"/>
      <c r="R128" s="9"/>
    </row>
    <row r="129" spans="1:20" s="29" customFormat="1">
      <c r="A129" s="47"/>
      <c r="B129" s="47"/>
      <c r="C129" s="47"/>
      <c r="D129" s="47"/>
      <c r="E129" s="47"/>
      <c r="F129" s="110"/>
      <c r="G129" s="110"/>
      <c r="H129" s="110"/>
      <c r="I129" s="110"/>
      <c r="J129" s="110"/>
      <c r="K129" s="110"/>
      <c r="L129" s="110"/>
      <c r="M129" s="110"/>
      <c r="N129" s="110"/>
      <c r="O129" s="110"/>
      <c r="P129" s="110"/>
      <c r="Q129" s="110"/>
      <c r="R129" s="34"/>
    </row>
    <row r="130" spans="1:20" s="29" customFormat="1">
      <c r="A130" s="36"/>
      <c r="B130" s="36"/>
      <c r="C130" s="36"/>
      <c r="D130" s="36"/>
      <c r="E130" s="36"/>
      <c r="F130" s="110"/>
      <c r="G130" s="110"/>
      <c r="H130" s="110"/>
      <c r="I130" s="110"/>
      <c r="J130" s="110"/>
      <c r="K130" s="110"/>
      <c r="L130" s="110"/>
      <c r="M130" s="110"/>
      <c r="N130" s="110"/>
      <c r="O130" s="110"/>
      <c r="P130" s="110"/>
      <c r="Q130" s="323" t="s">
        <v>1192</v>
      </c>
      <c r="R130" s="34"/>
    </row>
    <row r="131" spans="1:20" s="29" customFormat="1" ht="18">
      <c r="A131" s="198" t="s">
        <v>264</v>
      </c>
      <c r="B131" s="100"/>
      <c r="C131" s="100"/>
      <c r="D131" s="100"/>
      <c r="E131" s="100"/>
      <c r="F131" s="103"/>
      <c r="G131" s="103"/>
      <c r="H131" s="103"/>
      <c r="I131" s="104"/>
      <c r="J131" s="103"/>
      <c r="K131" s="103"/>
      <c r="L131" s="103"/>
      <c r="M131" s="104"/>
      <c r="N131" s="103"/>
      <c r="O131" s="103"/>
      <c r="P131" s="103"/>
      <c r="Q131" s="103"/>
      <c r="R131" s="19" t="s">
        <v>156</v>
      </c>
    </row>
    <row r="132" spans="1:20" s="29" customFormat="1" ht="18">
      <c r="A132" s="198"/>
      <c r="B132" s="100"/>
      <c r="C132" s="100"/>
      <c r="D132" s="100"/>
      <c r="E132" s="100"/>
      <c r="F132" s="103"/>
      <c r="G132" s="103"/>
      <c r="H132" s="103"/>
      <c r="I132" s="104"/>
      <c r="J132" s="103"/>
      <c r="K132" s="103"/>
      <c r="L132" s="103"/>
      <c r="M132" s="104"/>
      <c r="N132" s="103"/>
      <c r="O132" s="103"/>
      <c r="P132" s="103"/>
      <c r="Q132" s="103"/>
      <c r="R132" s="19"/>
    </row>
    <row r="133" spans="1:20" s="29" customFormat="1" ht="15.75">
      <c r="A133" s="118" t="s">
        <v>10</v>
      </c>
      <c r="B133" s="100"/>
      <c r="C133" s="100"/>
      <c r="D133" s="100"/>
      <c r="E133" s="100"/>
      <c r="F133" s="103"/>
      <c r="G133" s="103"/>
      <c r="H133" s="103"/>
      <c r="I133" s="104"/>
      <c r="J133" s="103"/>
      <c r="K133" s="103"/>
      <c r="L133" s="103"/>
      <c r="M133" s="104"/>
      <c r="N133" s="103"/>
      <c r="O133" s="103"/>
      <c r="P133" s="103"/>
      <c r="Q133" s="103"/>
      <c r="R133" s="19" t="s">
        <v>156</v>
      </c>
    </row>
    <row r="134" spans="1:20" s="29" customFormat="1" ht="15.75">
      <c r="A134" s="118" t="s">
        <v>675</v>
      </c>
      <c r="B134" s="100"/>
      <c r="C134" s="100"/>
      <c r="D134" s="100"/>
      <c r="E134" s="100"/>
      <c r="F134" s="22"/>
      <c r="G134" s="22"/>
      <c r="H134" s="22"/>
      <c r="I134" s="100"/>
      <c r="J134" s="22"/>
      <c r="K134" s="22"/>
      <c r="L134" s="22"/>
      <c r="M134" s="100"/>
      <c r="N134" s="22"/>
      <c r="O134" s="22"/>
      <c r="P134" s="22"/>
      <c r="Q134" s="103"/>
      <c r="R134" s="28"/>
    </row>
    <row r="135" spans="1:20" s="29" customFormat="1" ht="20.25" customHeight="1">
      <c r="A135" s="105"/>
      <c r="B135" s="105"/>
      <c r="C135" s="105"/>
      <c r="D135" s="105"/>
      <c r="E135" s="105"/>
      <c r="F135" s="105"/>
      <c r="G135" s="105"/>
      <c r="H135" s="105"/>
      <c r="I135" s="105"/>
      <c r="J135" s="51"/>
      <c r="K135" s="51"/>
      <c r="L135" s="51"/>
      <c r="M135" s="51"/>
      <c r="N135" s="51"/>
      <c r="O135" s="51"/>
      <c r="P135" s="51"/>
      <c r="Q135" s="51"/>
      <c r="R135" s="30"/>
      <c r="S135" s="9"/>
    </row>
    <row r="136" spans="1:20" s="29" customFormat="1" ht="20.25" customHeight="1">
      <c r="A136" s="21"/>
      <c r="B136" s="119" t="s">
        <v>257</v>
      </c>
      <c r="C136" s="120"/>
      <c r="D136" s="120"/>
      <c r="E136" s="120"/>
      <c r="F136" s="120"/>
      <c r="G136" s="120"/>
      <c r="H136" s="120"/>
      <c r="I136" s="121"/>
      <c r="J136" s="122" t="s">
        <v>156</v>
      </c>
      <c r="K136" s="324"/>
      <c r="L136" s="324"/>
      <c r="M136" s="325"/>
      <c r="N136" s="836" t="s">
        <v>256</v>
      </c>
      <c r="O136" s="839" t="s">
        <v>162</v>
      </c>
      <c r="P136" s="839" t="s">
        <v>163</v>
      </c>
      <c r="Q136" s="839" t="s">
        <v>161</v>
      </c>
      <c r="R136" s="31"/>
      <c r="S136" s="3"/>
      <c r="T136" s="25"/>
    </row>
    <row r="137" spans="1:20" s="29" customFormat="1" ht="36.75" customHeight="1">
      <c r="A137" s="22"/>
      <c r="B137" s="120" t="s">
        <v>296</v>
      </c>
      <c r="C137" s="120"/>
      <c r="D137" s="120"/>
      <c r="E137" s="123"/>
      <c r="F137" s="124" t="s">
        <v>298</v>
      </c>
      <c r="G137" s="120"/>
      <c r="H137" s="120"/>
      <c r="I137" s="121"/>
      <c r="J137" s="125" t="s">
        <v>258</v>
      </c>
      <c r="K137" s="120"/>
      <c r="L137" s="120"/>
      <c r="M137" s="121"/>
      <c r="N137" s="837"/>
      <c r="O137" s="840"/>
      <c r="P137" s="840"/>
      <c r="Q137" s="840"/>
      <c r="R137" s="31" t="s">
        <v>11</v>
      </c>
      <c r="S137" s="305" t="s">
        <v>11</v>
      </c>
      <c r="T137" s="25"/>
    </row>
    <row r="138" spans="1:20" s="29" customFormat="1" ht="32.25" customHeight="1">
      <c r="A138" s="23"/>
      <c r="B138" s="126" t="s">
        <v>157</v>
      </c>
      <c r="C138" s="126" t="s">
        <v>158</v>
      </c>
      <c r="D138" s="126" t="s">
        <v>297</v>
      </c>
      <c r="E138" s="127" t="s">
        <v>12</v>
      </c>
      <c r="F138" s="128" t="s">
        <v>157</v>
      </c>
      <c r="G138" s="126" t="s">
        <v>158</v>
      </c>
      <c r="H138" s="126" t="s">
        <v>297</v>
      </c>
      <c r="I138" s="127" t="s">
        <v>12</v>
      </c>
      <c r="J138" s="129" t="s">
        <v>157</v>
      </c>
      <c r="K138" s="130" t="s">
        <v>158</v>
      </c>
      <c r="L138" s="126" t="s">
        <v>297</v>
      </c>
      <c r="M138" s="129" t="s">
        <v>12</v>
      </c>
      <c r="N138" s="838"/>
      <c r="O138" s="841"/>
      <c r="P138" s="841"/>
      <c r="Q138" s="841"/>
      <c r="R138" s="2"/>
      <c r="S138" s="4"/>
      <c r="T138" s="25"/>
    </row>
    <row r="139" spans="1:20" s="29" customFormat="1" hidden="1">
      <c r="A139" s="47" t="s">
        <v>48</v>
      </c>
      <c r="B139" s="47"/>
      <c r="C139" s="47"/>
      <c r="D139" s="47"/>
      <c r="E139" s="107"/>
      <c r="F139" s="24"/>
      <c r="G139" s="44"/>
      <c r="H139" s="45"/>
      <c r="I139" s="46"/>
      <c r="J139" s="24"/>
      <c r="K139" s="45"/>
      <c r="L139" s="45"/>
      <c r="M139" s="48"/>
      <c r="N139" s="24"/>
      <c r="O139" s="330"/>
      <c r="P139" s="50"/>
      <c r="Q139" s="50"/>
      <c r="R139" s="32">
        <f>SUM(F139:H139,J139:L139)+N139</f>
        <v>0</v>
      </c>
      <c r="S139" s="306">
        <f>+Q139+P139+O139</f>
        <v>0</v>
      </c>
      <c r="T139" s="25"/>
    </row>
    <row r="140" spans="1:20" s="29" customFormat="1" hidden="1">
      <c r="A140" s="47"/>
      <c r="B140" s="47"/>
      <c r="C140" s="47"/>
      <c r="D140" s="47"/>
      <c r="E140" s="107"/>
      <c r="F140" s="24"/>
      <c r="G140" s="44"/>
      <c r="H140" s="45"/>
      <c r="I140" s="108"/>
      <c r="J140" s="24"/>
      <c r="K140" s="45"/>
      <c r="L140" s="45"/>
      <c r="M140" s="24"/>
      <c r="N140" s="24"/>
      <c r="O140" s="326"/>
      <c r="P140" s="297"/>
      <c r="Q140" s="297"/>
      <c r="R140" s="31"/>
      <c r="S140" s="305"/>
      <c r="T140" s="25"/>
    </row>
    <row r="141" spans="1:20" s="29" customFormat="1">
      <c r="A141" s="47" t="s">
        <v>49</v>
      </c>
      <c r="B141" s="287">
        <f>+'Distribution Pivot Table'!W$8*100</f>
        <v>0</v>
      </c>
      <c r="C141" s="288">
        <f>+'Distribution Pivot Table'!W$10*100</f>
        <v>0</v>
      </c>
      <c r="D141" s="287">
        <f>+'Distribution Pivot Table'!W$12*100</f>
        <v>0</v>
      </c>
      <c r="E141" s="289">
        <f t="shared" ref="E141:E159" si="77">SUM(B141:D141)</f>
        <v>0</v>
      </c>
      <c r="F141" s="290">
        <f>+'Distribution Pivot Table'!W$14*100</f>
        <v>0</v>
      </c>
      <c r="G141" s="288">
        <f>+'Distribution Pivot Table'!W$16*100</f>
        <v>0</v>
      </c>
      <c r="H141" s="287">
        <f>+'Distribution Pivot Table'!W$18*100</f>
        <v>0</v>
      </c>
      <c r="I141" s="289">
        <f t="shared" ref="I141:I144" si="78">SUM(F141:H141)</f>
        <v>0</v>
      </c>
      <c r="J141" s="290">
        <f>+'Distribution Pivot Table'!W$20*100</f>
        <v>0</v>
      </c>
      <c r="K141" s="287">
        <f>+'Distribution Pivot Table'!W$22*100</f>
        <v>0</v>
      </c>
      <c r="L141" s="287">
        <f>+'Distribution Pivot Table'!W$24*100</f>
        <v>0</v>
      </c>
      <c r="M141" s="291">
        <f t="shared" ref="M141:M144" si="79">SUM(J141:L141)</f>
        <v>0</v>
      </c>
      <c r="N141" s="290">
        <f>+'Distribution Pivot Table'!W$26*100</f>
        <v>0</v>
      </c>
      <c r="O141" s="292">
        <f t="shared" ref="O141:O144" si="80">+B141+F141+J141</f>
        <v>0</v>
      </c>
      <c r="P141" s="293">
        <f t="shared" ref="P141:P144" si="81">+C141+G141+K141</f>
        <v>0</v>
      </c>
      <c r="Q141" s="293">
        <f t="shared" ref="Q141:Q144" si="82">+D141+H141+L141+N141</f>
        <v>0</v>
      </c>
      <c r="R141" s="32">
        <f t="shared" ref="R141:R159" si="83">SUM(B141:D141,F141:H141,J141:L141)+N141</f>
        <v>0</v>
      </c>
      <c r="S141" s="306">
        <f t="shared" ref="S141:S159" si="84">+Q141+P141+O141</f>
        <v>0</v>
      </c>
      <c r="T141" s="25"/>
    </row>
    <row r="142" spans="1:20" s="29" customFormat="1">
      <c r="A142" s="47" t="s">
        <v>50</v>
      </c>
      <c r="B142" s="287">
        <f>+'Distribution Pivot Table'!W$30*100</f>
        <v>25.079702444208291</v>
      </c>
      <c r="C142" s="288">
        <f>+'Distribution Pivot Table'!W$32*100</f>
        <v>0.53134962805526043</v>
      </c>
      <c r="D142" s="287">
        <f>+'Distribution Pivot Table'!W$34*100</f>
        <v>0</v>
      </c>
      <c r="E142" s="289">
        <f t="shared" si="77"/>
        <v>25.611052072263551</v>
      </c>
      <c r="F142" s="290">
        <f>+'Distribution Pivot Table'!W$36*100</f>
        <v>31.668437832093517</v>
      </c>
      <c r="G142" s="288">
        <f>+'Distribution Pivot Table'!W$38*100</f>
        <v>1.487778958554729</v>
      </c>
      <c r="H142" s="287">
        <f>+'Distribution Pivot Table'!W$40*100</f>
        <v>0</v>
      </c>
      <c r="I142" s="289">
        <f t="shared" si="78"/>
        <v>33.156216790648244</v>
      </c>
      <c r="J142" s="290">
        <f>+'Distribution Pivot Table'!W$42*100</f>
        <v>37.93836344314559</v>
      </c>
      <c r="K142" s="287">
        <f>+'Distribution Pivot Table'!W$44*100</f>
        <v>3.1880977683315623</v>
      </c>
      <c r="L142" s="287">
        <f>+'Distribution Pivot Table'!W$46*100</f>
        <v>0</v>
      </c>
      <c r="M142" s="291">
        <f t="shared" si="79"/>
        <v>41.12646121147715</v>
      </c>
      <c r="N142" s="290">
        <f>+'Distribution Pivot Table'!W$48*100</f>
        <v>0.10626992561105207</v>
      </c>
      <c r="O142" s="292">
        <f t="shared" si="80"/>
        <v>94.686503719447401</v>
      </c>
      <c r="P142" s="293">
        <f t="shared" si="81"/>
        <v>5.2072263549415521</v>
      </c>
      <c r="Q142" s="293">
        <f t="shared" si="82"/>
        <v>0.10626992561105207</v>
      </c>
      <c r="R142" s="32">
        <f t="shared" si="83"/>
        <v>100</v>
      </c>
      <c r="S142" s="32">
        <f t="shared" si="84"/>
        <v>100</v>
      </c>
      <c r="T142" s="25"/>
    </row>
    <row r="143" spans="1:20" s="29" customFormat="1">
      <c r="A143" s="47" t="s">
        <v>51</v>
      </c>
      <c r="B143" s="287">
        <f>+'Distribution Pivot Table'!W$52*100</f>
        <v>0</v>
      </c>
      <c r="C143" s="288">
        <f>+'Distribution Pivot Table'!W$54*100</f>
        <v>0</v>
      </c>
      <c r="D143" s="287">
        <f>+'Distribution Pivot Table'!W$56*100</f>
        <v>0</v>
      </c>
      <c r="E143" s="289">
        <f t="shared" si="77"/>
        <v>0</v>
      </c>
      <c r="F143" s="290">
        <f>+'Distribution Pivot Table'!W$58*100</f>
        <v>0</v>
      </c>
      <c r="G143" s="288">
        <f>+'Distribution Pivot Table'!W$60*100</f>
        <v>0</v>
      </c>
      <c r="H143" s="287">
        <f>+'Distribution Pivot Table'!W$62*100</f>
        <v>0</v>
      </c>
      <c r="I143" s="289">
        <f t="shared" si="78"/>
        <v>0</v>
      </c>
      <c r="J143" s="290">
        <f>+'Distribution Pivot Table'!W$64*100</f>
        <v>0</v>
      </c>
      <c r="K143" s="287">
        <f>+'Distribution Pivot Table'!W$66*100</f>
        <v>0</v>
      </c>
      <c r="L143" s="287">
        <f>+'Distribution Pivot Table'!W$68*100</f>
        <v>0</v>
      </c>
      <c r="M143" s="291">
        <f t="shared" si="79"/>
        <v>0</v>
      </c>
      <c r="N143" s="290">
        <f>+'Distribution Pivot Table'!W$70*100</f>
        <v>0</v>
      </c>
      <c r="O143" s="292">
        <f t="shared" si="80"/>
        <v>0</v>
      </c>
      <c r="P143" s="293">
        <f t="shared" si="81"/>
        <v>0</v>
      </c>
      <c r="Q143" s="293">
        <f t="shared" si="82"/>
        <v>0</v>
      </c>
      <c r="R143" s="32">
        <f t="shared" si="83"/>
        <v>0</v>
      </c>
      <c r="S143" s="32">
        <f t="shared" si="84"/>
        <v>0</v>
      </c>
    </row>
    <row r="144" spans="1:20" s="29" customFormat="1">
      <c r="A144" s="47" t="s">
        <v>52</v>
      </c>
      <c r="B144" s="287">
        <f>+'Distribution Pivot Table'!W$74*100</f>
        <v>23.306233062330623</v>
      </c>
      <c r="C144" s="288">
        <f>+'Distribution Pivot Table'!W$76*100</f>
        <v>0.92140921409214105</v>
      </c>
      <c r="D144" s="287">
        <f>+'Distribution Pivot Table'!W$78*100</f>
        <v>0</v>
      </c>
      <c r="E144" s="289">
        <f t="shared" si="77"/>
        <v>24.227642276422763</v>
      </c>
      <c r="F144" s="290">
        <f>+'Distribution Pivot Table'!W$80*100</f>
        <v>28.509485094850952</v>
      </c>
      <c r="G144" s="288">
        <f>+'Distribution Pivot Table'!W$82*100</f>
        <v>0.75880758807588078</v>
      </c>
      <c r="H144" s="287">
        <f>+'Distribution Pivot Table'!W$84*100</f>
        <v>5.4200542005420058E-2</v>
      </c>
      <c r="I144" s="289">
        <f t="shared" si="78"/>
        <v>29.322493224932256</v>
      </c>
      <c r="J144" s="290">
        <f>+'Distribution Pivot Table'!W$86*100</f>
        <v>36.151761517615178</v>
      </c>
      <c r="K144" s="287">
        <f>+'Distribution Pivot Table'!W$88*100</f>
        <v>8.9430894308943092</v>
      </c>
      <c r="L144" s="287">
        <f>+'Distribution Pivot Table'!W$90*100</f>
        <v>0</v>
      </c>
      <c r="M144" s="291">
        <f t="shared" si="79"/>
        <v>45.094850948509489</v>
      </c>
      <c r="N144" s="290">
        <f>+'Distribution Pivot Table'!W$92*100</f>
        <v>1.3550135501355014</v>
      </c>
      <c r="O144" s="292">
        <f t="shared" si="80"/>
        <v>87.967479674796749</v>
      </c>
      <c r="P144" s="293">
        <f t="shared" si="81"/>
        <v>10.623306233062332</v>
      </c>
      <c r="Q144" s="293">
        <f t="shared" si="82"/>
        <v>1.4092140921409215</v>
      </c>
      <c r="R144" s="32">
        <f t="shared" si="83"/>
        <v>99.999999999999986</v>
      </c>
      <c r="S144" s="32">
        <f t="shared" si="84"/>
        <v>100</v>
      </c>
    </row>
    <row r="145" spans="1:25" s="29" customFormat="1">
      <c r="A145" s="47"/>
      <c r="B145" s="287"/>
      <c r="C145" s="288"/>
      <c r="D145" s="287"/>
      <c r="E145" s="289"/>
      <c r="F145" s="290"/>
      <c r="G145" s="288"/>
      <c r="H145" s="287"/>
      <c r="I145" s="289"/>
      <c r="J145" s="290"/>
      <c r="K145" s="287"/>
      <c r="L145" s="287"/>
      <c r="M145" s="291"/>
      <c r="N145" s="290"/>
      <c r="O145" s="292"/>
      <c r="P145" s="293"/>
      <c r="Q145" s="293"/>
      <c r="R145" s="32"/>
      <c r="S145" s="32"/>
    </row>
    <row r="146" spans="1:25" s="29" customFormat="1">
      <c r="A146" s="47" t="s">
        <v>53</v>
      </c>
      <c r="B146" s="287">
        <f>+'Distribution Pivot Table'!W$96*100</f>
        <v>1.000973168358126</v>
      </c>
      <c r="C146" s="288">
        <f>+'Distribution Pivot Table'!W$98*100</f>
        <v>0.20853607674127622</v>
      </c>
      <c r="D146" s="287">
        <f>+'Distribution Pivot Table'!W$100*100</f>
        <v>0</v>
      </c>
      <c r="E146" s="289">
        <f t="shared" si="77"/>
        <v>1.2095092450994023</v>
      </c>
      <c r="F146" s="290">
        <f>+'Distribution Pivot Table'!W$102*100</f>
        <v>44.251355484498816</v>
      </c>
      <c r="G146" s="288">
        <f>+'Distribution Pivot Table'!W$104*100</f>
        <v>6.6870568608369245</v>
      </c>
      <c r="H146" s="287">
        <f>+'Distribution Pivot Table'!W$106*100</f>
        <v>0</v>
      </c>
      <c r="I146" s="289">
        <f t="shared" ref="I146:I149" si="85">SUM(F146:H146)</f>
        <v>50.938412345335742</v>
      </c>
      <c r="J146" s="290">
        <f>+'Distribution Pivot Table'!W$108*100</f>
        <v>31.322118726539692</v>
      </c>
      <c r="K146" s="287">
        <f>+'Distribution Pivot Table'!W$110*100</f>
        <v>16.349228416516056</v>
      </c>
      <c r="L146" s="287">
        <f>+'Distribution Pivot Table'!W$112*100</f>
        <v>0</v>
      </c>
      <c r="M146" s="291">
        <f t="shared" ref="M146:M149" si="86">SUM(J146:L146)</f>
        <v>47.671347143055748</v>
      </c>
      <c r="N146" s="290">
        <f>+'Distribution Pivot Table'!W$114*100</f>
        <v>0.18073126650910606</v>
      </c>
      <c r="O146" s="292">
        <f t="shared" ref="O146:O149" si="87">+B146+F146+J146</f>
        <v>76.574447379396645</v>
      </c>
      <c r="P146" s="293">
        <f t="shared" ref="P146:P149" si="88">+C146+G146+K146</f>
        <v>23.244821354094256</v>
      </c>
      <c r="Q146" s="293">
        <f t="shared" ref="Q146:Q149" si="89">+D146+H146+L146+N146</f>
        <v>0.18073126650910606</v>
      </c>
      <c r="R146" s="32">
        <f t="shared" si="83"/>
        <v>99.999999999999986</v>
      </c>
      <c r="S146" s="32">
        <f t="shared" si="84"/>
        <v>100</v>
      </c>
    </row>
    <row r="147" spans="1:25" s="29" customFormat="1">
      <c r="A147" s="47" t="s">
        <v>54</v>
      </c>
      <c r="B147" s="287">
        <f>+'Distribution Pivot Table'!W$118*100</f>
        <v>2.9411764705882351</v>
      </c>
      <c r="C147" s="288">
        <f>+'Distribution Pivot Table'!W$120*100</f>
        <v>0.36764705882352938</v>
      </c>
      <c r="D147" s="287">
        <f>+'Distribution Pivot Table'!W$122*100</f>
        <v>0</v>
      </c>
      <c r="E147" s="289">
        <f t="shared" si="77"/>
        <v>3.3088235294117645</v>
      </c>
      <c r="F147" s="290">
        <f>+'Distribution Pivot Table'!W$124*100</f>
        <v>58.088235294117652</v>
      </c>
      <c r="G147" s="288">
        <f>+'Distribution Pivot Table'!W$126*100</f>
        <v>1.4705882352941175</v>
      </c>
      <c r="H147" s="287">
        <f>+'Distribution Pivot Table'!W$128*100</f>
        <v>0</v>
      </c>
      <c r="I147" s="289">
        <f t="shared" si="85"/>
        <v>59.558823529411768</v>
      </c>
      <c r="J147" s="290">
        <f>+'Distribution Pivot Table'!W$130*100</f>
        <v>21.323529411764707</v>
      </c>
      <c r="K147" s="287">
        <f>+'Distribution Pivot Table'!W$132*100</f>
        <v>7.7205882352941178</v>
      </c>
      <c r="L147" s="287">
        <f>+'Distribution Pivot Table'!W$134*100</f>
        <v>0</v>
      </c>
      <c r="M147" s="291">
        <f t="shared" si="86"/>
        <v>29.044117647058826</v>
      </c>
      <c r="N147" s="290">
        <f>+'Distribution Pivot Table'!W$136*100</f>
        <v>6.25</v>
      </c>
      <c r="O147" s="292">
        <f t="shared" si="87"/>
        <v>82.352941176470594</v>
      </c>
      <c r="P147" s="293">
        <f t="shared" si="88"/>
        <v>9.5588235294117645</v>
      </c>
      <c r="Q147" s="293">
        <f t="shared" si="89"/>
        <v>6.25</v>
      </c>
      <c r="R147" s="32">
        <f t="shared" si="83"/>
        <v>98.161764705882362</v>
      </c>
      <c r="S147" s="32">
        <f t="shared" si="84"/>
        <v>98.161764705882362</v>
      </c>
    </row>
    <row r="148" spans="1:25" s="29" customFormat="1">
      <c r="A148" s="47" t="s">
        <v>55</v>
      </c>
      <c r="B148" s="287">
        <f>+'Distribution Pivot Table'!W$140*100</f>
        <v>15.872641509433963</v>
      </c>
      <c r="C148" s="288">
        <f>+'Distribution Pivot Table'!W$142*100</f>
        <v>0.11792452830188679</v>
      </c>
      <c r="D148" s="287">
        <f>+'Distribution Pivot Table'!W$144*100</f>
        <v>0</v>
      </c>
      <c r="E148" s="289">
        <f t="shared" si="77"/>
        <v>15.990566037735849</v>
      </c>
      <c r="F148" s="290">
        <f>+'Distribution Pivot Table'!W$146*100</f>
        <v>45.141509433962263</v>
      </c>
      <c r="G148" s="288">
        <f>+'Distribution Pivot Table'!W$148*100</f>
        <v>1.5330188679245282</v>
      </c>
      <c r="H148" s="287">
        <f>+'Distribution Pivot Table'!W$150*100</f>
        <v>0</v>
      </c>
      <c r="I148" s="289">
        <f t="shared" si="85"/>
        <v>46.674528301886788</v>
      </c>
      <c r="J148" s="290">
        <f>+'Distribution Pivot Table'!W$152*100</f>
        <v>29.976415094339622</v>
      </c>
      <c r="K148" s="287">
        <f>+'Distribution Pivot Table'!W$154*100</f>
        <v>7.2877358490566033</v>
      </c>
      <c r="L148" s="287">
        <f>+'Distribution Pivot Table'!W$156*100</f>
        <v>7.0754716981132074E-2</v>
      </c>
      <c r="M148" s="291">
        <f t="shared" si="86"/>
        <v>37.334905660377359</v>
      </c>
      <c r="N148" s="290">
        <f>+'Distribution Pivot Table'!W$158*100</f>
        <v>0</v>
      </c>
      <c r="O148" s="292">
        <f t="shared" si="87"/>
        <v>90.990566037735846</v>
      </c>
      <c r="P148" s="293">
        <f t="shared" si="88"/>
        <v>8.9386792452830193</v>
      </c>
      <c r="Q148" s="293">
        <f t="shared" si="89"/>
        <v>7.0754716981132074E-2</v>
      </c>
      <c r="R148" s="32">
        <f t="shared" si="83"/>
        <v>99.999999999999986</v>
      </c>
      <c r="S148" s="32">
        <f t="shared" si="84"/>
        <v>100</v>
      </c>
    </row>
    <row r="149" spans="1:25" s="29" customFormat="1">
      <c r="A149" s="47" t="s">
        <v>56</v>
      </c>
      <c r="B149" s="287">
        <f>+'Distribution Pivot Table'!W$162*100</f>
        <v>0</v>
      </c>
      <c r="C149" s="288">
        <f>+'Distribution Pivot Table'!W$164*100</f>
        <v>0</v>
      </c>
      <c r="D149" s="287">
        <f>+'Distribution Pivot Table'!W$166*100</f>
        <v>0</v>
      </c>
      <c r="E149" s="289">
        <f t="shared" si="77"/>
        <v>0</v>
      </c>
      <c r="F149" s="290">
        <f>+'Distribution Pivot Table'!W$168*100</f>
        <v>0</v>
      </c>
      <c r="G149" s="288">
        <f>+'Distribution Pivot Table'!W$170*100</f>
        <v>0</v>
      </c>
      <c r="H149" s="287">
        <f>+'Distribution Pivot Table'!W$172*100</f>
        <v>0</v>
      </c>
      <c r="I149" s="289">
        <f t="shared" si="85"/>
        <v>0</v>
      </c>
      <c r="J149" s="290">
        <f>+'Distribution Pivot Table'!W$174*100</f>
        <v>0</v>
      </c>
      <c r="K149" s="287">
        <f>+'Distribution Pivot Table'!W$176*100</f>
        <v>0</v>
      </c>
      <c r="L149" s="287">
        <f>+'Distribution Pivot Table'!W$178*100</f>
        <v>0</v>
      </c>
      <c r="M149" s="291">
        <f t="shared" si="86"/>
        <v>0</v>
      </c>
      <c r="N149" s="290">
        <f>+'Distribution Pivot Table'!W$180*100</f>
        <v>0</v>
      </c>
      <c r="O149" s="292">
        <f t="shared" si="87"/>
        <v>0</v>
      </c>
      <c r="P149" s="293">
        <f t="shared" si="88"/>
        <v>0</v>
      </c>
      <c r="Q149" s="293">
        <f t="shared" si="89"/>
        <v>0</v>
      </c>
      <c r="R149" s="32">
        <f t="shared" si="83"/>
        <v>0</v>
      </c>
      <c r="S149" s="32">
        <f t="shared" si="84"/>
        <v>0</v>
      </c>
    </row>
    <row r="150" spans="1:25" s="29" customFormat="1">
      <c r="A150" s="47"/>
      <c r="B150" s="287"/>
      <c r="C150" s="288"/>
      <c r="D150" s="287"/>
      <c r="E150" s="289"/>
      <c r="F150" s="290"/>
      <c r="G150" s="288"/>
      <c r="H150" s="287"/>
      <c r="I150" s="289"/>
      <c r="J150" s="290"/>
      <c r="K150" s="287"/>
      <c r="L150" s="287"/>
      <c r="M150" s="291"/>
      <c r="N150" s="290"/>
      <c r="O150" s="292"/>
      <c r="P150" s="293"/>
      <c r="Q150" s="293"/>
      <c r="R150" s="32"/>
      <c r="S150" s="32"/>
    </row>
    <row r="151" spans="1:25">
      <c r="A151" s="47" t="s">
        <v>57</v>
      </c>
      <c r="B151" s="287">
        <f>+'Distribution Pivot Table'!W$184*100</f>
        <v>8.7242798353909468</v>
      </c>
      <c r="C151" s="288">
        <f>+'Distribution Pivot Table'!W$186*100</f>
        <v>1.4814814814814816</v>
      </c>
      <c r="D151" s="287">
        <f>+'Distribution Pivot Table'!W$188*100</f>
        <v>0</v>
      </c>
      <c r="E151" s="289">
        <f t="shared" si="77"/>
        <v>10.205761316872428</v>
      </c>
      <c r="F151" s="290">
        <f>+'Distribution Pivot Table'!W$190*100</f>
        <v>28.724279835390949</v>
      </c>
      <c r="G151" s="288">
        <f>+'Distribution Pivot Table'!W$192*100</f>
        <v>0.82304526748971196</v>
      </c>
      <c r="H151" s="287">
        <f>+'Distribution Pivot Table'!W$194*100</f>
        <v>0</v>
      </c>
      <c r="I151" s="289">
        <f t="shared" ref="I151:I154" si="90">SUM(F151:H151)</f>
        <v>29.547325102880659</v>
      </c>
      <c r="J151" s="290">
        <f>+'Distribution Pivot Table'!W$196*100</f>
        <v>40.905349794238681</v>
      </c>
      <c r="K151" s="287">
        <f>+'Distribution Pivot Table'!W$198*100</f>
        <v>6.5020576131687244</v>
      </c>
      <c r="L151" s="287">
        <f>+'Distribution Pivot Table'!W$200*100</f>
        <v>0</v>
      </c>
      <c r="M151" s="291">
        <f t="shared" ref="M151:M154" si="91">SUM(J151:L151)</f>
        <v>47.407407407407405</v>
      </c>
      <c r="N151" s="290">
        <f>+'Distribution Pivot Table'!W$202*100</f>
        <v>12.839506172839506</v>
      </c>
      <c r="O151" s="292">
        <f t="shared" ref="O151:O154" si="92">+B151+F151+J151</f>
        <v>78.353909465020578</v>
      </c>
      <c r="P151" s="293">
        <f t="shared" ref="P151:P154" si="93">+C151+G151+K151</f>
        <v>8.8065843621399189</v>
      </c>
      <c r="Q151" s="293">
        <f t="shared" ref="Q151:Q154" si="94">+D151+H151+L151+N151</f>
        <v>12.839506172839506</v>
      </c>
      <c r="R151" s="32">
        <f t="shared" si="83"/>
        <v>100</v>
      </c>
      <c r="S151" s="32">
        <f t="shared" si="84"/>
        <v>100</v>
      </c>
      <c r="T151" s="29"/>
      <c r="U151" s="29"/>
      <c r="V151" s="29"/>
      <c r="W151" s="29"/>
      <c r="X151" s="29"/>
      <c r="Y151" s="29"/>
    </row>
    <row r="152" spans="1:25" s="29" customFormat="1">
      <c r="A152" s="47" t="s">
        <v>58</v>
      </c>
      <c r="B152" s="287">
        <f>+'Distribution Pivot Table'!W$206*100</f>
        <v>1.3713080168776373</v>
      </c>
      <c r="C152" s="287">
        <f>+'Distribution Pivot Table'!W$208*100</f>
        <v>0</v>
      </c>
      <c r="D152" s="287">
        <f>+'Distribution Pivot Table'!W$210*108</f>
        <v>0</v>
      </c>
      <c r="E152" s="289">
        <f t="shared" si="77"/>
        <v>1.3713080168776373</v>
      </c>
      <c r="F152" s="290">
        <f>+'Distribution Pivot Table'!W$212*100</f>
        <v>28.164556962025316</v>
      </c>
      <c r="G152" s="288">
        <f>+'Distribution Pivot Table'!W$214*100</f>
        <v>0.10548523206751054</v>
      </c>
      <c r="H152" s="287">
        <f>+'Distribution Pivot Table'!W$216*100</f>
        <v>0</v>
      </c>
      <c r="I152" s="289">
        <f t="shared" si="90"/>
        <v>28.270042194092827</v>
      </c>
      <c r="J152" s="290">
        <f>+'Distribution Pivot Table'!W$218*100</f>
        <v>43.248945147679322</v>
      </c>
      <c r="K152" s="287">
        <f>+'Distribution Pivot Table'!W$220*100</f>
        <v>19.40928270042194</v>
      </c>
      <c r="L152" s="287">
        <f>+'Distribution Pivot Table'!W$222*100</f>
        <v>0.21097046413502107</v>
      </c>
      <c r="M152" s="291">
        <f t="shared" si="91"/>
        <v>62.869198312236286</v>
      </c>
      <c r="N152" s="290">
        <f>+'Distribution Pivot Table'!W$224*100</f>
        <v>7.4894514767932492</v>
      </c>
      <c r="O152" s="292">
        <f t="shared" si="92"/>
        <v>72.784810126582272</v>
      </c>
      <c r="P152" s="293">
        <f t="shared" si="93"/>
        <v>19.514767932489452</v>
      </c>
      <c r="Q152" s="293">
        <f t="shared" si="94"/>
        <v>7.7004219409282699</v>
      </c>
      <c r="R152" s="32">
        <f t="shared" si="83"/>
        <v>99.999999999999986</v>
      </c>
      <c r="S152" s="32">
        <f t="shared" si="84"/>
        <v>100</v>
      </c>
    </row>
    <row r="153" spans="1:25" s="29" customFormat="1">
      <c r="A153" s="47" t="s">
        <v>59</v>
      </c>
      <c r="B153" s="287">
        <f>+'Distribution Pivot Table'!W$228*100</f>
        <v>16.265060240963855</v>
      </c>
      <c r="C153" s="288">
        <f>+'Distribution Pivot Table'!W$230*100</f>
        <v>2.4096385542168677</v>
      </c>
      <c r="D153" s="287">
        <f>+'Distribution Pivot Table'!W$232*100</f>
        <v>0</v>
      </c>
      <c r="E153" s="289">
        <f t="shared" si="77"/>
        <v>18.674698795180724</v>
      </c>
      <c r="F153" s="290">
        <f>+'Distribution Pivot Table'!W$234*100</f>
        <v>28.012048192771083</v>
      </c>
      <c r="G153" s="288">
        <f>+'Distribution Pivot Table'!W$236*100</f>
        <v>1.5060240963855422</v>
      </c>
      <c r="H153" s="287">
        <f>+'Distribution Pivot Table'!W$238*100</f>
        <v>0</v>
      </c>
      <c r="I153" s="289">
        <f t="shared" si="90"/>
        <v>29.518072289156624</v>
      </c>
      <c r="J153" s="290">
        <f>+'Distribution Pivot Table'!W$240*100</f>
        <v>36.445783132530117</v>
      </c>
      <c r="K153" s="287">
        <f>+'Distribution Pivot Table'!W$242*100</f>
        <v>14.457831325301203</v>
      </c>
      <c r="L153" s="287">
        <f>+'Distribution Pivot Table'!W$244*100</f>
        <v>0</v>
      </c>
      <c r="M153" s="291">
        <f t="shared" si="91"/>
        <v>50.903614457831324</v>
      </c>
      <c r="N153" s="290">
        <f>+'Distribution Pivot Table'!W$246*100</f>
        <v>0.90361445783132521</v>
      </c>
      <c r="O153" s="292">
        <f t="shared" si="92"/>
        <v>80.722891566265048</v>
      </c>
      <c r="P153" s="293">
        <f t="shared" si="93"/>
        <v>18.373493975903614</v>
      </c>
      <c r="Q153" s="293">
        <f t="shared" si="94"/>
        <v>0.90361445783132521</v>
      </c>
      <c r="R153" s="32">
        <f t="shared" si="83"/>
        <v>100</v>
      </c>
      <c r="S153" s="32">
        <f t="shared" si="84"/>
        <v>99.999999999999986</v>
      </c>
      <c r="X153" s="340"/>
    </row>
    <row r="154" spans="1:25" s="29" customFormat="1">
      <c r="A154" s="47" t="s">
        <v>60</v>
      </c>
      <c r="B154" s="287">
        <f>+'Distribution Pivot Table'!W$250*100</f>
        <v>0</v>
      </c>
      <c r="C154" s="288">
        <f>+'Distribution Pivot Table'!W$252*100</f>
        <v>0</v>
      </c>
      <c r="D154" s="287">
        <f>+'Distribution Pivot Table'!W$254*100</f>
        <v>0</v>
      </c>
      <c r="E154" s="289">
        <f t="shared" si="77"/>
        <v>0</v>
      </c>
      <c r="F154" s="290">
        <f>+'Distribution Pivot Table'!W$256*100</f>
        <v>0</v>
      </c>
      <c r="G154" s="288">
        <f>+'Distribution Pivot Table'!W$258*100</f>
        <v>0</v>
      </c>
      <c r="H154" s="287">
        <f>+'Distribution Pivot Table'!W$260*100</f>
        <v>0</v>
      </c>
      <c r="I154" s="289">
        <f t="shared" si="90"/>
        <v>0</v>
      </c>
      <c r="J154" s="290">
        <f>+'Distribution Pivot Table'!W$262*100</f>
        <v>0</v>
      </c>
      <c r="K154" s="287">
        <f>+'Distribution Pivot Table'!W$264*100</f>
        <v>0</v>
      </c>
      <c r="L154" s="287">
        <f>+'Distribution Pivot Table'!W$266*100</f>
        <v>0</v>
      </c>
      <c r="M154" s="291">
        <f t="shared" si="91"/>
        <v>0</v>
      </c>
      <c r="N154" s="290">
        <f>+'Distribution Pivot Table'!W$268*100</f>
        <v>0</v>
      </c>
      <c r="O154" s="292">
        <f t="shared" si="92"/>
        <v>0</v>
      </c>
      <c r="P154" s="293">
        <f t="shared" si="93"/>
        <v>0</v>
      </c>
      <c r="Q154" s="293">
        <f t="shared" si="94"/>
        <v>0</v>
      </c>
      <c r="R154" s="32">
        <f t="shared" si="83"/>
        <v>0</v>
      </c>
      <c r="S154" s="32">
        <f t="shared" si="84"/>
        <v>0</v>
      </c>
    </row>
    <row r="155" spans="1:25" s="29" customFormat="1">
      <c r="A155" s="47"/>
      <c r="B155" s="287"/>
      <c r="C155" s="288"/>
      <c r="D155" s="287"/>
      <c r="E155" s="289"/>
      <c r="F155" s="290"/>
      <c r="G155" s="288"/>
      <c r="H155" s="287"/>
      <c r="I155" s="289"/>
      <c r="J155" s="290"/>
      <c r="K155" s="287"/>
      <c r="L155" s="287"/>
      <c r="M155" s="291"/>
      <c r="N155" s="290"/>
      <c r="O155" s="292"/>
      <c r="P155" s="293"/>
      <c r="Q155" s="293"/>
      <c r="R155" s="32"/>
      <c r="S155" s="32"/>
    </row>
    <row r="156" spans="1:25" s="29" customFormat="1">
      <c r="A156" s="47" t="s">
        <v>61</v>
      </c>
      <c r="B156" s="287">
        <f>+'Distribution Pivot Table'!W$272*100</f>
        <v>0</v>
      </c>
      <c r="C156" s="288">
        <f>+'Distribution Pivot Table'!W$274*100</f>
        <v>0</v>
      </c>
      <c r="D156" s="287">
        <f>+'Distribution Pivot Table'!W$276*100</f>
        <v>0</v>
      </c>
      <c r="E156" s="289">
        <f t="shared" si="77"/>
        <v>0</v>
      </c>
      <c r="F156" s="290">
        <f>+'Distribution Pivot Table'!W$278*100</f>
        <v>0</v>
      </c>
      <c r="G156" s="288">
        <f>+'Distribution Pivot Table'!W$280*100</f>
        <v>0</v>
      </c>
      <c r="H156" s="287">
        <f>+'Distribution Pivot Table'!W$282*100</f>
        <v>0</v>
      </c>
      <c r="I156" s="289">
        <f t="shared" ref="I156:I159" si="95">SUM(F156:H156)</f>
        <v>0</v>
      </c>
      <c r="J156" s="290">
        <f>+'Distribution Pivot Table'!W$284*100</f>
        <v>0</v>
      </c>
      <c r="K156" s="287">
        <f>+'Distribution Pivot Table'!W$286*100</f>
        <v>0</v>
      </c>
      <c r="L156" s="287">
        <f>+'Distribution Pivot Table'!W$288*100</f>
        <v>0</v>
      </c>
      <c r="M156" s="291">
        <f t="shared" ref="M156:M159" si="96">SUM(J156:L156)</f>
        <v>0</v>
      </c>
      <c r="N156" s="290">
        <f>+'Distribution Pivot Table'!W$290*100</f>
        <v>0</v>
      </c>
      <c r="O156" s="292">
        <f t="shared" ref="O156:O159" si="97">+B156+F156+J156</f>
        <v>0</v>
      </c>
      <c r="P156" s="293">
        <f t="shared" ref="P156:P159" si="98">+C156+G156+K156</f>
        <v>0</v>
      </c>
      <c r="Q156" s="293">
        <f t="shared" ref="Q156:Q159" si="99">+D156+H156+L156+N156</f>
        <v>0</v>
      </c>
      <c r="R156" s="32">
        <f t="shared" si="83"/>
        <v>0</v>
      </c>
      <c r="S156" s="32">
        <f t="shared" si="84"/>
        <v>0</v>
      </c>
    </row>
    <row r="157" spans="1:25" s="29" customFormat="1">
      <c r="A157" s="47" t="s">
        <v>62</v>
      </c>
      <c r="B157" s="287">
        <f>+'Distribution Pivot Table'!W294*100</f>
        <v>0.98879367172050103</v>
      </c>
      <c r="C157" s="288">
        <f>+'Distribution Pivot Table'!W296*100</f>
        <v>0</v>
      </c>
      <c r="D157" s="287">
        <f>+'Distribution Pivot Table'!W298*100</f>
        <v>0</v>
      </c>
      <c r="E157" s="289">
        <f t="shared" si="77"/>
        <v>0.98879367172050103</v>
      </c>
      <c r="F157" s="290">
        <f>+'Distribution Pivot Table'!W300*100</f>
        <v>0.52735662491760049</v>
      </c>
      <c r="G157" s="288">
        <f>+'Distribution Pivot Table'!W302*100</f>
        <v>0</v>
      </c>
      <c r="H157" s="287">
        <f>+'Distribution Pivot Table'!W304*100</f>
        <v>0</v>
      </c>
      <c r="I157" s="289">
        <f t="shared" si="95"/>
        <v>0.52735662491760049</v>
      </c>
      <c r="J157" s="290">
        <f>+'Distribution Pivot Table'!W306*100</f>
        <v>32.959789057350029</v>
      </c>
      <c r="K157" s="287">
        <f>+'Distribution Pivot Table'!W308*100</f>
        <v>55.240606460118656</v>
      </c>
      <c r="L157" s="287">
        <f>+'Distribution Pivot Table'!W310*100</f>
        <v>0</v>
      </c>
      <c r="M157" s="291">
        <f t="shared" si="96"/>
        <v>88.200395517468678</v>
      </c>
      <c r="N157" s="290">
        <f>+'Distribution Pivot Table'!W312*100</f>
        <v>10.283454185893211</v>
      </c>
      <c r="O157" s="292">
        <f t="shared" si="97"/>
        <v>34.475939353988132</v>
      </c>
      <c r="P157" s="293">
        <f t="shared" si="98"/>
        <v>55.240606460118656</v>
      </c>
      <c r="Q157" s="293">
        <f t="shared" si="99"/>
        <v>10.283454185893211</v>
      </c>
      <c r="R157" s="32">
        <f t="shared" si="83"/>
        <v>99.999999999999986</v>
      </c>
      <c r="S157" s="32">
        <f t="shared" si="84"/>
        <v>100</v>
      </c>
    </row>
    <row r="158" spans="1:25" s="29" customFormat="1">
      <c r="A158" s="47" t="s">
        <v>63</v>
      </c>
      <c r="B158" s="287">
        <f>+'Distribution Pivot Table'!W316*100</f>
        <v>0</v>
      </c>
      <c r="C158" s="287">
        <f>+'Distribution Pivot Table'!W318*100</f>
        <v>0</v>
      </c>
      <c r="D158" s="287">
        <f>+'Distribution Pivot Table'!W320*100</f>
        <v>0</v>
      </c>
      <c r="E158" s="348">
        <f t="shared" si="77"/>
        <v>0</v>
      </c>
      <c r="F158" s="290">
        <f>+'Distribution Pivot Table'!W322*100</f>
        <v>0</v>
      </c>
      <c r="G158" s="288">
        <f>+'Distribution Pivot Table'!W324*100</f>
        <v>0</v>
      </c>
      <c r="H158" s="287">
        <f>+'Distribution Pivot Table'!W326*100</f>
        <v>0</v>
      </c>
      <c r="I158" s="289">
        <f t="shared" si="95"/>
        <v>0</v>
      </c>
      <c r="J158" s="290">
        <f>+'Distribution Pivot Table'!W328*100</f>
        <v>0</v>
      </c>
      <c r="K158" s="287">
        <f>+'Distribution Pivot Table'!W330*100</f>
        <v>0</v>
      </c>
      <c r="L158" s="287">
        <f>+'Distribution Pivot Table'!W332*100</f>
        <v>0</v>
      </c>
      <c r="M158" s="291">
        <f t="shared" si="96"/>
        <v>0</v>
      </c>
      <c r="N158" s="290">
        <f>+'Distribution Pivot Table'!W334*100</f>
        <v>0</v>
      </c>
      <c r="O158" s="292">
        <f t="shared" si="97"/>
        <v>0</v>
      </c>
      <c r="P158" s="293">
        <f t="shared" si="98"/>
        <v>0</v>
      </c>
      <c r="Q158" s="293">
        <f t="shared" si="99"/>
        <v>0</v>
      </c>
      <c r="R158" s="32">
        <f t="shared" si="83"/>
        <v>0</v>
      </c>
      <c r="S158" s="32">
        <f t="shared" si="84"/>
        <v>0</v>
      </c>
    </row>
    <row r="159" spans="1:25" s="29" customFormat="1">
      <c r="A159" s="52" t="s">
        <v>64</v>
      </c>
      <c r="B159" s="294">
        <f>+'Distribution Pivot Table'!W338*100</f>
        <v>0</v>
      </c>
      <c r="C159" s="294">
        <f>+'Distribution Pivot Table'!W340*100</f>
        <v>0</v>
      </c>
      <c r="D159" s="294">
        <f>+'Distribution Pivot Table'!W342*100</f>
        <v>0</v>
      </c>
      <c r="E159" s="295">
        <f t="shared" si="77"/>
        <v>0</v>
      </c>
      <c r="F159" s="296">
        <f>+'Distribution Pivot Table'!W344*100</f>
        <v>0</v>
      </c>
      <c r="G159" s="294">
        <f>+'Distribution Pivot Table'!W346*100</f>
        <v>0</v>
      </c>
      <c r="H159" s="294">
        <f>+'Distribution Pivot Table'!W348*100</f>
        <v>0</v>
      </c>
      <c r="I159" s="295">
        <f t="shared" si="95"/>
        <v>0</v>
      </c>
      <c r="J159" s="296">
        <f>+'Distribution Pivot Table'!W350*100</f>
        <v>0</v>
      </c>
      <c r="K159" s="294">
        <f>+'Distribution Pivot Table'!W352*100</f>
        <v>0</v>
      </c>
      <c r="L159" s="294">
        <f>+'Distribution Pivot Table'!W354*100</f>
        <v>0</v>
      </c>
      <c r="M159" s="327">
        <f t="shared" si="96"/>
        <v>0</v>
      </c>
      <c r="N159" s="296">
        <f>+'Distribution Pivot Table'!W356*100</f>
        <v>0</v>
      </c>
      <c r="O159" s="328">
        <f t="shared" si="97"/>
        <v>0</v>
      </c>
      <c r="P159" s="329">
        <f t="shared" si="98"/>
        <v>0</v>
      </c>
      <c r="Q159" s="329">
        <f t="shared" si="99"/>
        <v>0</v>
      </c>
      <c r="R159" s="32">
        <f t="shared" si="83"/>
        <v>0</v>
      </c>
      <c r="S159" s="32">
        <f t="shared" si="84"/>
        <v>0</v>
      </c>
    </row>
    <row r="160" spans="1:25" s="29" customFormat="1">
      <c r="A160" s="133" t="s">
        <v>160</v>
      </c>
      <c r="B160" s="47"/>
      <c r="C160" s="47"/>
      <c r="D160" s="47"/>
      <c r="E160" s="47"/>
      <c r="F160" s="110"/>
      <c r="G160" s="110"/>
      <c r="H160" s="110"/>
      <c r="I160" s="110"/>
      <c r="J160" s="110"/>
      <c r="K160" s="110"/>
      <c r="L160" s="110"/>
      <c r="M160" s="110"/>
      <c r="N160" s="110"/>
      <c r="O160" s="110"/>
      <c r="P160" s="110"/>
      <c r="Q160" s="110"/>
      <c r="R160" s="34"/>
    </row>
    <row r="161" spans="1:20">
      <c r="A161" s="133"/>
      <c r="B161" s="45"/>
      <c r="C161" s="45"/>
      <c r="D161" s="45"/>
      <c r="E161" s="109"/>
      <c r="F161" s="45"/>
      <c r="G161" s="45"/>
      <c r="H161" s="45"/>
      <c r="I161" s="109"/>
      <c r="J161" s="45"/>
      <c r="K161" s="45"/>
      <c r="L161" s="45"/>
      <c r="M161" s="109"/>
      <c r="N161" s="45"/>
      <c r="O161" s="93"/>
      <c r="P161" s="93"/>
      <c r="R161" s="9"/>
    </row>
    <row r="162" spans="1:20" s="29" customFormat="1">
      <c r="A162" s="47"/>
      <c r="B162" s="47"/>
      <c r="C162" s="47"/>
      <c r="D162" s="47"/>
      <c r="E162" s="47"/>
      <c r="F162" s="110"/>
      <c r="G162" s="110"/>
      <c r="H162" s="110"/>
      <c r="I162" s="110"/>
      <c r="J162" s="110"/>
      <c r="K162" s="110"/>
      <c r="L162" s="110"/>
      <c r="M162" s="110"/>
      <c r="N162" s="110"/>
      <c r="O162" s="110"/>
      <c r="P162" s="110"/>
      <c r="Q162" s="110"/>
      <c r="R162" s="34"/>
    </row>
    <row r="163" spans="1:20" s="29" customFormat="1">
      <c r="A163" s="36"/>
      <c r="B163" s="36"/>
      <c r="C163" s="36"/>
      <c r="D163" s="36"/>
      <c r="E163" s="36"/>
      <c r="F163" s="110"/>
      <c r="G163" s="110"/>
      <c r="H163" s="110"/>
      <c r="I163" s="110"/>
      <c r="J163" s="110"/>
      <c r="K163" s="110"/>
      <c r="L163" s="110"/>
      <c r="M163" s="110"/>
      <c r="N163" s="110"/>
      <c r="O163" s="110"/>
      <c r="P163" s="110"/>
      <c r="Q163" s="323" t="s">
        <v>1192</v>
      </c>
      <c r="R163" s="34"/>
    </row>
    <row r="164" spans="1:20" s="29" customFormat="1" ht="18">
      <c r="A164" s="198" t="s">
        <v>265</v>
      </c>
      <c r="B164" s="100"/>
      <c r="C164" s="100"/>
      <c r="D164" s="100"/>
      <c r="E164" s="100"/>
      <c r="F164" s="103"/>
      <c r="G164" s="103"/>
      <c r="H164" s="103"/>
      <c r="I164" s="104"/>
      <c r="J164" s="103"/>
      <c r="K164" s="103"/>
      <c r="L164" s="103"/>
      <c r="M164" s="104"/>
      <c r="N164" s="103"/>
      <c r="O164" s="103"/>
      <c r="P164" s="103"/>
      <c r="Q164" s="103"/>
      <c r="R164" s="28"/>
    </row>
    <row r="165" spans="1:20" s="29" customFormat="1" ht="18">
      <c r="A165" s="198"/>
      <c r="B165" s="100"/>
      <c r="C165" s="100"/>
      <c r="D165" s="100"/>
      <c r="E165" s="100"/>
      <c r="F165" s="103"/>
      <c r="G165" s="103"/>
      <c r="H165" s="103"/>
      <c r="I165" s="104"/>
      <c r="J165" s="103"/>
      <c r="K165" s="103"/>
      <c r="L165" s="103"/>
      <c r="M165" s="104"/>
      <c r="N165" s="103"/>
      <c r="O165" s="103"/>
      <c r="P165" s="103"/>
      <c r="Q165" s="103"/>
      <c r="R165" s="28"/>
    </row>
    <row r="166" spans="1:20" s="29" customFormat="1" ht="15.75">
      <c r="A166" s="118" t="s">
        <v>10</v>
      </c>
      <c r="B166" s="100"/>
      <c r="C166" s="100"/>
      <c r="D166" s="100"/>
      <c r="E166" s="100"/>
      <c r="F166" s="103"/>
      <c r="G166" s="103"/>
      <c r="H166" s="103"/>
      <c r="I166" s="104"/>
      <c r="J166" s="103"/>
      <c r="K166" s="103"/>
      <c r="L166" s="103"/>
      <c r="M166" s="104"/>
      <c r="N166" s="103"/>
      <c r="O166" s="103"/>
      <c r="P166" s="103"/>
      <c r="Q166" s="103"/>
      <c r="R166" s="28"/>
    </row>
    <row r="167" spans="1:20" s="29" customFormat="1" ht="15.75">
      <c r="A167" s="118" t="s">
        <v>676</v>
      </c>
      <c r="B167" s="100"/>
      <c r="C167" s="100"/>
      <c r="D167" s="100"/>
      <c r="E167" s="100"/>
      <c r="F167" s="22"/>
      <c r="G167" s="22"/>
      <c r="H167" s="22"/>
      <c r="I167" s="100"/>
      <c r="J167" s="22"/>
      <c r="K167" s="22"/>
      <c r="L167" s="22"/>
      <c r="M167" s="100"/>
      <c r="N167" s="22"/>
      <c r="O167" s="22"/>
      <c r="P167" s="22"/>
      <c r="Q167" s="103"/>
      <c r="R167" s="28"/>
    </row>
    <row r="168" spans="1:20" s="29" customFormat="1" ht="19.5" customHeight="1">
      <c r="A168" s="105"/>
      <c r="B168" s="105"/>
      <c r="C168" s="105"/>
      <c r="D168" s="105"/>
      <c r="E168" s="105"/>
      <c r="F168" s="105"/>
      <c r="G168" s="105"/>
      <c r="H168" s="105"/>
      <c r="I168" s="105"/>
      <c r="J168" s="51"/>
      <c r="K168" s="51"/>
      <c r="L168" s="51"/>
      <c r="M168" s="51"/>
      <c r="N168" s="51"/>
      <c r="O168" s="51"/>
      <c r="P168" s="51"/>
      <c r="Q168" s="51"/>
      <c r="R168" s="30"/>
      <c r="S168" s="9"/>
    </row>
    <row r="169" spans="1:20" s="29" customFormat="1" ht="19.5" customHeight="1">
      <c r="A169" s="21"/>
      <c r="B169" s="119" t="s">
        <v>257</v>
      </c>
      <c r="C169" s="120"/>
      <c r="D169" s="120"/>
      <c r="E169" s="120"/>
      <c r="F169" s="120"/>
      <c r="G169" s="120"/>
      <c r="H169" s="120"/>
      <c r="I169" s="121"/>
      <c r="J169" s="122" t="s">
        <v>156</v>
      </c>
      <c r="K169" s="324"/>
      <c r="L169" s="324"/>
      <c r="M169" s="325"/>
      <c r="N169" s="836" t="s">
        <v>256</v>
      </c>
      <c r="O169" s="839" t="s">
        <v>162</v>
      </c>
      <c r="P169" s="839" t="s">
        <v>163</v>
      </c>
      <c r="Q169" s="839" t="s">
        <v>161</v>
      </c>
      <c r="R169" s="31"/>
      <c r="S169" s="3"/>
    </row>
    <row r="170" spans="1:20" s="29" customFormat="1" ht="36.75" customHeight="1">
      <c r="A170" s="22"/>
      <c r="B170" s="120" t="s">
        <v>296</v>
      </c>
      <c r="C170" s="120"/>
      <c r="D170" s="120"/>
      <c r="E170" s="123"/>
      <c r="F170" s="124" t="s">
        <v>298</v>
      </c>
      <c r="G170" s="120"/>
      <c r="H170" s="120"/>
      <c r="I170" s="121"/>
      <c r="J170" s="125" t="s">
        <v>258</v>
      </c>
      <c r="K170" s="120"/>
      <c r="L170" s="120"/>
      <c r="M170" s="121"/>
      <c r="N170" s="837"/>
      <c r="O170" s="840"/>
      <c r="P170" s="840"/>
      <c r="Q170" s="840"/>
      <c r="R170" s="31" t="s">
        <v>11</v>
      </c>
      <c r="S170" s="305" t="s">
        <v>11</v>
      </c>
      <c r="T170" s="25"/>
    </row>
    <row r="171" spans="1:20" s="29" customFormat="1" ht="26.25" customHeight="1">
      <c r="A171" s="23"/>
      <c r="B171" s="126" t="s">
        <v>157</v>
      </c>
      <c r="C171" s="126" t="s">
        <v>158</v>
      </c>
      <c r="D171" s="126" t="s">
        <v>297</v>
      </c>
      <c r="E171" s="127" t="s">
        <v>12</v>
      </c>
      <c r="F171" s="128" t="s">
        <v>157</v>
      </c>
      <c r="G171" s="126" t="s">
        <v>158</v>
      </c>
      <c r="H171" s="126" t="s">
        <v>297</v>
      </c>
      <c r="I171" s="127" t="s">
        <v>12</v>
      </c>
      <c r="J171" s="129" t="s">
        <v>157</v>
      </c>
      <c r="K171" s="130" t="s">
        <v>158</v>
      </c>
      <c r="L171" s="126" t="s">
        <v>297</v>
      </c>
      <c r="M171" s="129" t="s">
        <v>12</v>
      </c>
      <c r="N171" s="838"/>
      <c r="O171" s="841"/>
      <c r="P171" s="841"/>
      <c r="Q171" s="841"/>
      <c r="R171" s="2"/>
      <c r="S171" s="4"/>
      <c r="T171" s="25"/>
    </row>
    <row r="172" spans="1:20" s="29" customFormat="1" hidden="1">
      <c r="A172" s="47" t="s">
        <v>48</v>
      </c>
      <c r="B172" s="47"/>
      <c r="C172" s="47"/>
      <c r="D172" s="47"/>
      <c r="E172" s="107"/>
      <c r="F172" s="24"/>
      <c r="G172" s="44"/>
      <c r="H172" s="45"/>
      <c r="I172" s="46"/>
      <c r="J172" s="24"/>
      <c r="K172" s="45"/>
      <c r="L172" s="45"/>
      <c r="M172" s="48"/>
      <c r="N172" s="24"/>
      <c r="O172" s="330"/>
      <c r="P172" s="50"/>
      <c r="Q172" s="50"/>
      <c r="R172" s="32">
        <f>SUM(F172:H172,J172:L172)+N172</f>
        <v>0</v>
      </c>
      <c r="S172" s="306">
        <f>+Q172+P172+O172</f>
        <v>0</v>
      </c>
      <c r="T172" s="25"/>
    </row>
    <row r="173" spans="1:20" s="29" customFormat="1" hidden="1">
      <c r="A173" s="47"/>
      <c r="B173" s="47"/>
      <c r="C173" s="47"/>
      <c r="D173" s="47"/>
      <c r="E173" s="107"/>
      <c r="F173" s="24"/>
      <c r="G173" s="44"/>
      <c r="H173" s="45"/>
      <c r="I173" s="108"/>
      <c r="J173" s="24"/>
      <c r="K173" s="45"/>
      <c r="L173" s="45"/>
      <c r="M173" s="24"/>
      <c r="N173" s="24"/>
      <c r="O173" s="326"/>
      <c r="P173" s="297"/>
      <c r="Q173" s="297"/>
      <c r="R173" s="31"/>
      <c r="S173" s="305"/>
      <c r="T173" s="25"/>
    </row>
    <row r="174" spans="1:20" s="29" customFormat="1">
      <c r="A174" s="47" t="s">
        <v>49</v>
      </c>
      <c r="B174" s="287">
        <f>+'Distribution Pivot Table'!X$8*100</f>
        <v>0</v>
      </c>
      <c r="C174" s="288">
        <f>+'Distribution Pivot Table'!X$10*100</f>
        <v>0</v>
      </c>
      <c r="D174" s="287">
        <f>+'Distribution Pivot Table'!X$12*100</f>
        <v>0</v>
      </c>
      <c r="E174" s="289">
        <f t="shared" ref="E174:E192" si="100">SUM(B174:D174)</f>
        <v>0</v>
      </c>
      <c r="F174" s="290">
        <f>+'Distribution Pivot Table'!X$14*100</f>
        <v>0</v>
      </c>
      <c r="G174" s="288">
        <f>+'Distribution Pivot Table'!X$16*100</f>
        <v>0</v>
      </c>
      <c r="H174" s="287">
        <f>+'Distribution Pivot Table'!X$18*100</f>
        <v>0</v>
      </c>
      <c r="I174" s="289">
        <f t="shared" ref="I174:I177" si="101">SUM(F174:H174)</f>
        <v>0</v>
      </c>
      <c r="J174" s="290">
        <f>+'Distribution Pivot Table'!X$20*100</f>
        <v>0</v>
      </c>
      <c r="K174" s="287">
        <f>+'Distribution Pivot Table'!X$22*100</f>
        <v>0</v>
      </c>
      <c r="L174" s="287">
        <f>+'Distribution Pivot Table'!X$24*100</f>
        <v>0</v>
      </c>
      <c r="M174" s="291">
        <f t="shared" ref="M174:M177" si="102">SUM(J174:L174)</f>
        <v>0</v>
      </c>
      <c r="N174" s="290">
        <f>+'Distribution Pivot Table'!X$26*100</f>
        <v>0</v>
      </c>
      <c r="O174" s="292">
        <f t="shared" ref="O174:O177" si="103">+B174+F174+J174</f>
        <v>0</v>
      </c>
      <c r="P174" s="293">
        <f t="shared" ref="P174:P177" si="104">+C174+G174+K174</f>
        <v>0</v>
      </c>
      <c r="Q174" s="293">
        <f t="shared" ref="Q174:Q177" si="105">+D174+H174+L174+N174</f>
        <v>0</v>
      </c>
      <c r="R174" s="32">
        <f t="shared" ref="R174:R192" si="106">SUM(B174:D174,F174:H174,J174:L174)+N174</f>
        <v>0</v>
      </c>
      <c r="S174" s="306">
        <f t="shared" ref="S174:S192" si="107">+Q174+P174+O174</f>
        <v>0</v>
      </c>
      <c r="T174" s="25"/>
    </row>
    <row r="175" spans="1:20" s="29" customFormat="1">
      <c r="A175" s="47" t="s">
        <v>50</v>
      </c>
      <c r="B175" s="287">
        <f>+'Distribution Pivot Table'!X$30*100</f>
        <v>13.595166163141995</v>
      </c>
      <c r="C175" s="288">
        <f>+'Distribution Pivot Table'!X$32*100</f>
        <v>15.407854984894259</v>
      </c>
      <c r="D175" s="287">
        <f>+'Distribution Pivot Table'!X$34*100</f>
        <v>0</v>
      </c>
      <c r="E175" s="289">
        <f t="shared" si="100"/>
        <v>29.003021148036254</v>
      </c>
      <c r="F175" s="290">
        <f>+'Distribution Pivot Table'!X$36*100</f>
        <v>28.700906344410875</v>
      </c>
      <c r="G175" s="288">
        <f>+'Distribution Pivot Table'!X$38*100</f>
        <v>6.9486404833836861</v>
      </c>
      <c r="H175" s="287">
        <f>+'Distribution Pivot Table'!X$40*100</f>
        <v>0</v>
      </c>
      <c r="I175" s="289">
        <f t="shared" si="101"/>
        <v>35.649546827794559</v>
      </c>
      <c r="J175" s="290">
        <f>+'Distribution Pivot Table'!X$42*100</f>
        <v>26.283987915407852</v>
      </c>
      <c r="K175" s="287">
        <f>+'Distribution Pivot Table'!X$44*100</f>
        <v>8.4592145015105746</v>
      </c>
      <c r="L175" s="287">
        <f>+'Distribution Pivot Table'!X$46*100</f>
        <v>0</v>
      </c>
      <c r="M175" s="291">
        <f t="shared" si="102"/>
        <v>34.743202416918429</v>
      </c>
      <c r="N175" s="290">
        <f>+'Distribution Pivot Table'!X$48*100</f>
        <v>0.60422960725075525</v>
      </c>
      <c r="O175" s="292">
        <f t="shared" si="103"/>
        <v>68.580060422960727</v>
      </c>
      <c r="P175" s="293">
        <f t="shared" si="104"/>
        <v>30.815709969788522</v>
      </c>
      <c r="Q175" s="293">
        <f t="shared" si="105"/>
        <v>0.60422960725075525</v>
      </c>
      <c r="R175" s="32">
        <f t="shared" si="106"/>
        <v>100</v>
      </c>
      <c r="S175" s="32">
        <f t="shared" si="107"/>
        <v>100</v>
      </c>
      <c r="T175" s="25"/>
    </row>
    <row r="176" spans="1:20" s="29" customFormat="1">
      <c r="A176" s="47" t="s">
        <v>51</v>
      </c>
      <c r="B176" s="287">
        <f>+'Distribution Pivot Table'!X$52*100</f>
        <v>0</v>
      </c>
      <c r="C176" s="288">
        <f>+'Distribution Pivot Table'!X$54*100</f>
        <v>0</v>
      </c>
      <c r="D176" s="287">
        <f>+'Distribution Pivot Table'!X$56*100</f>
        <v>0</v>
      </c>
      <c r="E176" s="289">
        <f t="shared" si="100"/>
        <v>0</v>
      </c>
      <c r="F176" s="290">
        <f>+'Distribution Pivot Table'!X$58*100</f>
        <v>0</v>
      </c>
      <c r="G176" s="288">
        <f>+'Distribution Pivot Table'!X$60*100</f>
        <v>0</v>
      </c>
      <c r="H176" s="287">
        <f>+'Distribution Pivot Table'!X$62*100</f>
        <v>0</v>
      </c>
      <c r="I176" s="289">
        <f t="shared" si="101"/>
        <v>0</v>
      </c>
      <c r="J176" s="290">
        <f>+'Distribution Pivot Table'!X$64*100</f>
        <v>0</v>
      </c>
      <c r="K176" s="287">
        <f>+'Distribution Pivot Table'!X$66*100</f>
        <v>0</v>
      </c>
      <c r="L176" s="287">
        <f>+'Distribution Pivot Table'!X$68*100</f>
        <v>0</v>
      </c>
      <c r="M176" s="291">
        <f t="shared" si="102"/>
        <v>0</v>
      </c>
      <c r="N176" s="290">
        <f>+'Distribution Pivot Table'!X$70*100</f>
        <v>0</v>
      </c>
      <c r="O176" s="292">
        <f t="shared" si="103"/>
        <v>0</v>
      </c>
      <c r="P176" s="293">
        <f t="shared" si="104"/>
        <v>0</v>
      </c>
      <c r="Q176" s="293">
        <f t="shared" si="105"/>
        <v>0</v>
      </c>
      <c r="R176" s="32">
        <f t="shared" si="106"/>
        <v>0</v>
      </c>
      <c r="S176" s="32">
        <f t="shared" si="107"/>
        <v>0</v>
      </c>
    </row>
    <row r="177" spans="1:24" s="29" customFormat="1">
      <c r="A177" s="47" t="s">
        <v>52</v>
      </c>
      <c r="B177" s="287">
        <f>+'Distribution Pivot Table'!X$74*100</f>
        <v>0</v>
      </c>
      <c r="C177" s="288">
        <f>+'Distribution Pivot Table'!X$76*100</f>
        <v>0</v>
      </c>
      <c r="D177" s="287">
        <f>+'Distribution Pivot Table'!X$78*100</f>
        <v>0</v>
      </c>
      <c r="E177" s="289">
        <f t="shared" si="100"/>
        <v>0</v>
      </c>
      <c r="F177" s="290">
        <f>+'Distribution Pivot Table'!X$80*100</f>
        <v>0</v>
      </c>
      <c r="G177" s="288">
        <f>+'Distribution Pivot Table'!X$82*100</f>
        <v>0</v>
      </c>
      <c r="H177" s="287">
        <f>+'Distribution Pivot Table'!X$84*100</f>
        <v>0</v>
      </c>
      <c r="I177" s="289">
        <f t="shared" si="101"/>
        <v>0</v>
      </c>
      <c r="J177" s="290">
        <f>+'Distribution Pivot Table'!X$86*100</f>
        <v>0</v>
      </c>
      <c r="K177" s="287">
        <f>+'Distribution Pivot Table'!X$88*100</f>
        <v>0</v>
      </c>
      <c r="L177" s="287">
        <f>+'Distribution Pivot Table'!X$90*100</f>
        <v>0</v>
      </c>
      <c r="M177" s="291">
        <f t="shared" si="102"/>
        <v>0</v>
      </c>
      <c r="N177" s="290">
        <f>+'Distribution Pivot Table'!X$92*100</f>
        <v>0</v>
      </c>
      <c r="O177" s="292">
        <f t="shared" si="103"/>
        <v>0</v>
      </c>
      <c r="P177" s="293">
        <f t="shared" si="104"/>
        <v>0</v>
      </c>
      <c r="Q177" s="293">
        <f t="shared" si="105"/>
        <v>0</v>
      </c>
      <c r="R177" s="32">
        <f t="shared" si="106"/>
        <v>0</v>
      </c>
      <c r="S177" s="32">
        <f t="shared" si="107"/>
        <v>0</v>
      </c>
    </row>
    <row r="178" spans="1:24" s="29" customFormat="1">
      <c r="A178" s="47"/>
      <c r="B178" s="287"/>
      <c r="C178" s="288"/>
      <c r="D178" s="287"/>
      <c r="E178" s="289"/>
      <c r="F178" s="290"/>
      <c r="G178" s="288"/>
      <c r="H178" s="287"/>
      <c r="I178" s="289"/>
      <c r="J178" s="290"/>
      <c r="K178" s="287"/>
      <c r="L178" s="287"/>
      <c r="M178" s="291"/>
      <c r="N178" s="290"/>
      <c r="O178" s="292"/>
      <c r="P178" s="293"/>
      <c r="Q178" s="293"/>
      <c r="R178" s="32"/>
      <c r="S178" s="32"/>
    </row>
    <row r="179" spans="1:24" s="29" customFormat="1">
      <c r="A179" s="47" t="s">
        <v>53</v>
      </c>
      <c r="B179" s="287">
        <f>+'Distribution Pivot Table'!X$96*100</f>
        <v>1.1213047910295617</v>
      </c>
      <c r="C179" s="288">
        <f>+'Distribution Pivot Table'!X$98*100</f>
        <v>0.3058103975535168</v>
      </c>
      <c r="D179" s="287">
        <f>+'Distribution Pivot Table'!X$100*100</f>
        <v>0</v>
      </c>
      <c r="E179" s="289">
        <f t="shared" si="100"/>
        <v>1.4271151885830786</v>
      </c>
      <c r="F179" s="290">
        <f>+'Distribution Pivot Table'!X$102*100</f>
        <v>46.075433231396531</v>
      </c>
      <c r="G179" s="288">
        <f>+'Distribution Pivot Table'!X$104*100</f>
        <v>3.7716615698267071</v>
      </c>
      <c r="H179" s="287">
        <f>+'Distribution Pivot Table'!X$106*100</f>
        <v>0</v>
      </c>
      <c r="I179" s="289">
        <f t="shared" ref="I179:I182" si="108">SUM(F179:H179)</f>
        <v>49.847094801223236</v>
      </c>
      <c r="J179" s="290">
        <f>+'Distribution Pivot Table'!X$108*100</f>
        <v>33.129459734964321</v>
      </c>
      <c r="K179" s="287">
        <f>+'Distribution Pivot Table'!X$110*100</f>
        <v>15.290519877675839</v>
      </c>
      <c r="L179" s="287">
        <f>+'Distribution Pivot Table'!X$112*100</f>
        <v>0</v>
      </c>
      <c r="M179" s="291">
        <f t="shared" ref="M179:M182" si="109">SUM(J179:L179)</f>
        <v>48.419979612640162</v>
      </c>
      <c r="N179" s="290">
        <f>+'Distribution Pivot Table'!X$114*100</f>
        <v>0.3058103975535168</v>
      </c>
      <c r="O179" s="292">
        <f t="shared" ref="O179:O182" si="110">+B179+F179+J179</f>
        <v>80.326197757390418</v>
      </c>
      <c r="P179" s="293">
        <f t="shared" ref="P179:P182" si="111">+C179+G179+K179</f>
        <v>19.367991845056064</v>
      </c>
      <c r="Q179" s="347">
        <f t="shared" ref="Q179:Q182" si="112">+D179+H179+L179+N179</f>
        <v>0.3058103975535168</v>
      </c>
      <c r="R179" s="32">
        <f t="shared" si="106"/>
        <v>99.999999999999986</v>
      </c>
      <c r="S179" s="32">
        <f t="shared" si="107"/>
        <v>100</v>
      </c>
    </row>
    <row r="180" spans="1:24" s="29" customFormat="1">
      <c r="A180" s="47" t="s">
        <v>54</v>
      </c>
      <c r="B180" s="287">
        <f>+'Distribution Pivot Table'!X$118*100</f>
        <v>0</v>
      </c>
      <c r="C180" s="288">
        <f>+'Distribution Pivot Table'!X$120*100</f>
        <v>0</v>
      </c>
      <c r="D180" s="287">
        <f>+'Distribution Pivot Table'!X$122*100</f>
        <v>0</v>
      </c>
      <c r="E180" s="289">
        <f t="shared" si="100"/>
        <v>0</v>
      </c>
      <c r="F180" s="290">
        <f>+'Distribution Pivot Table'!X$124*100</f>
        <v>0</v>
      </c>
      <c r="G180" s="288">
        <f>+'Distribution Pivot Table'!X$126*100</f>
        <v>0</v>
      </c>
      <c r="H180" s="287">
        <f>+'Distribution Pivot Table'!X$128*100</f>
        <v>0</v>
      </c>
      <c r="I180" s="289">
        <f t="shared" si="108"/>
        <v>0</v>
      </c>
      <c r="J180" s="290">
        <f>+'Distribution Pivot Table'!X$130*100</f>
        <v>0</v>
      </c>
      <c r="K180" s="287">
        <f>+'Distribution Pivot Table'!X$132*100</f>
        <v>0</v>
      </c>
      <c r="L180" s="287">
        <f>+'Distribution Pivot Table'!X$134*100</f>
        <v>0</v>
      </c>
      <c r="M180" s="291">
        <f t="shared" si="109"/>
        <v>0</v>
      </c>
      <c r="N180" s="290">
        <f>+'Distribution Pivot Table'!X$136*100</f>
        <v>0</v>
      </c>
      <c r="O180" s="292">
        <f t="shared" si="110"/>
        <v>0</v>
      </c>
      <c r="P180" s="293">
        <f t="shared" si="111"/>
        <v>0</v>
      </c>
      <c r="Q180" s="293">
        <f t="shared" si="112"/>
        <v>0</v>
      </c>
      <c r="R180" s="32">
        <f t="shared" si="106"/>
        <v>0</v>
      </c>
      <c r="S180" s="32">
        <f t="shared" si="107"/>
        <v>0</v>
      </c>
    </row>
    <row r="181" spans="1:24" s="29" customFormat="1">
      <c r="A181" s="47" t="s">
        <v>55</v>
      </c>
      <c r="B181" s="287">
        <f>+'Distribution Pivot Table'!X$140*100</f>
        <v>3.3557046979865772</v>
      </c>
      <c r="C181" s="288">
        <f>+'Distribution Pivot Table'!X$142*100</f>
        <v>0.33557046979865773</v>
      </c>
      <c r="D181" s="287">
        <f>+'Distribution Pivot Table'!X$144*100</f>
        <v>0</v>
      </c>
      <c r="E181" s="289">
        <f t="shared" si="100"/>
        <v>3.6912751677852351</v>
      </c>
      <c r="F181" s="290">
        <f>+'Distribution Pivot Table'!X$146*100</f>
        <v>22.483221476510067</v>
      </c>
      <c r="G181" s="288">
        <f>+'Distribution Pivot Table'!X$148*100</f>
        <v>2.6845637583892619</v>
      </c>
      <c r="H181" s="287">
        <f>+'Distribution Pivot Table'!X$150*100</f>
        <v>0</v>
      </c>
      <c r="I181" s="289">
        <f t="shared" si="108"/>
        <v>25.167785234899331</v>
      </c>
      <c r="J181" s="290">
        <f>+'Distribution Pivot Table'!X$152*100</f>
        <v>58.724832214765101</v>
      </c>
      <c r="K181" s="287">
        <f>+'Distribution Pivot Table'!X$154*100</f>
        <v>12.416107382550337</v>
      </c>
      <c r="L181" s="287">
        <f>+'Distribution Pivot Table'!X$156*100</f>
        <v>0</v>
      </c>
      <c r="M181" s="291">
        <f t="shared" si="109"/>
        <v>71.140939597315437</v>
      </c>
      <c r="N181" s="290">
        <f>+'Distribution Pivot Table'!X$158*100</f>
        <v>0</v>
      </c>
      <c r="O181" s="292">
        <f t="shared" si="110"/>
        <v>84.56375838926175</v>
      </c>
      <c r="P181" s="293">
        <f t="shared" si="111"/>
        <v>15.436241610738257</v>
      </c>
      <c r="Q181" s="293">
        <f t="shared" si="112"/>
        <v>0</v>
      </c>
      <c r="R181" s="32">
        <f t="shared" si="106"/>
        <v>100</v>
      </c>
      <c r="S181" s="32">
        <f t="shared" si="107"/>
        <v>100</v>
      </c>
    </row>
    <row r="182" spans="1:24" s="29" customFormat="1">
      <c r="A182" s="47" t="s">
        <v>56</v>
      </c>
      <c r="B182" s="287">
        <f>+'Distribution Pivot Table'!X$162*100</f>
        <v>0</v>
      </c>
      <c r="C182" s="288">
        <f>+'Distribution Pivot Table'!X$164*100</f>
        <v>0</v>
      </c>
      <c r="D182" s="287">
        <f>+'Distribution Pivot Table'!X$166*100</f>
        <v>0</v>
      </c>
      <c r="E182" s="289">
        <f t="shared" si="100"/>
        <v>0</v>
      </c>
      <c r="F182" s="290">
        <f>+'Distribution Pivot Table'!X$168*100</f>
        <v>0</v>
      </c>
      <c r="G182" s="288">
        <f>+'Distribution Pivot Table'!X$170*100</f>
        <v>0</v>
      </c>
      <c r="H182" s="287">
        <f>+'Distribution Pivot Table'!X$172*100</f>
        <v>0</v>
      </c>
      <c r="I182" s="289">
        <f t="shared" si="108"/>
        <v>0</v>
      </c>
      <c r="J182" s="290">
        <f>+'Distribution Pivot Table'!X$174*100</f>
        <v>0</v>
      </c>
      <c r="K182" s="287">
        <f>+'Distribution Pivot Table'!X$176*100</f>
        <v>0</v>
      </c>
      <c r="L182" s="287">
        <f>+'Distribution Pivot Table'!X$178*100</f>
        <v>0</v>
      </c>
      <c r="M182" s="291">
        <f t="shared" si="109"/>
        <v>0</v>
      </c>
      <c r="N182" s="290">
        <f>+'Distribution Pivot Table'!X$180*100</f>
        <v>0</v>
      </c>
      <c r="O182" s="292">
        <f t="shared" si="110"/>
        <v>0</v>
      </c>
      <c r="P182" s="293">
        <f t="shared" si="111"/>
        <v>0</v>
      </c>
      <c r="Q182" s="293">
        <f t="shared" si="112"/>
        <v>0</v>
      </c>
      <c r="R182" s="32">
        <f t="shared" si="106"/>
        <v>0</v>
      </c>
      <c r="S182" s="32">
        <f t="shared" si="107"/>
        <v>0</v>
      </c>
    </row>
    <row r="183" spans="1:24" s="29" customFormat="1">
      <c r="A183" s="47"/>
      <c r="B183" s="287"/>
      <c r="C183" s="288"/>
      <c r="D183" s="287"/>
      <c r="E183" s="289"/>
      <c r="F183" s="290"/>
      <c r="G183" s="288"/>
      <c r="H183" s="287"/>
      <c r="I183" s="289"/>
      <c r="J183" s="290"/>
      <c r="K183" s="287"/>
      <c r="L183" s="287"/>
      <c r="M183" s="291"/>
      <c r="N183" s="290"/>
      <c r="O183" s="292"/>
      <c r="P183" s="293"/>
      <c r="Q183" s="293"/>
      <c r="R183" s="32"/>
      <c r="S183" s="32"/>
    </row>
    <row r="184" spans="1:24" s="29" customFormat="1">
      <c r="A184" s="47" t="s">
        <v>57</v>
      </c>
      <c r="B184" s="287">
        <f>+'Distribution Pivot Table'!X$184*100</f>
        <v>7.3051948051948052</v>
      </c>
      <c r="C184" s="288">
        <f>+'Distribution Pivot Table'!X$186*100</f>
        <v>0.81168831168831157</v>
      </c>
      <c r="D184" s="287">
        <f>+'Distribution Pivot Table'!X$188*100</f>
        <v>0</v>
      </c>
      <c r="E184" s="289">
        <f t="shared" si="100"/>
        <v>8.1168831168831161</v>
      </c>
      <c r="F184" s="290">
        <f>+'Distribution Pivot Table'!X$190*100</f>
        <v>13.7987012987013</v>
      </c>
      <c r="G184" s="288">
        <f>+'Distribution Pivot Table'!X$192*100</f>
        <v>0.32467532467532467</v>
      </c>
      <c r="H184" s="287">
        <f>+'Distribution Pivot Table'!X$194*100</f>
        <v>0</v>
      </c>
      <c r="I184" s="289">
        <f t="shared" ref="I184:I187" si="113">SUM(F184:H184)</f>
        <v>14.123376623376624</v>
      </c>
      <c r="J184" s="290">
        <f>+'Distribution Pivot Table'!X$196*100</f>
        <v>60.714285714285708</v>
      </c>
      <c r="K184" s="287">
        <f>+'Distribution Pivot Table'!X$198*100</f>
        <v>13.14935064935065</v>
      </c>
      <c r="L184" s="287">
        <f>+'Distribution Pivot Table'!X$200*100</f>
        <v>0</v>
      </c>
      <c r="M184" s="291">
        <f t="shared" ref="M184:M187" si="114">SUM(J184:L184)</f>
        <v>73.86363636363636</v>
      </c>
      <c r="N184" s="290">
        <f>+'Distribution Pivot Table'!X$202*100</f>
        <v>3.8961038961038961</v>
      </c>
      <c r="O184" s="292">
        <f t="shared" ref="O184:O187" si="115">+B184+F184+J184</f>
        <v>81.818181818181813</v>
      </c>
      <c r="P184" s="293">
        <f t="shared" ref="P184:P187" si="116">+C184+G184+K184</f>
        <v>14.285714285714286</v>
      </c>
      <c r="Q184" s="293">
        <f t="shared" ref="Q184:Q187" si="117">+D184+H184+L184+N184</f>
        <v>3.8961038961038961</v>
      </c>
      <c r="R184" s="32">
        <f t="shared" si="106"/>
        <v>100</v>
      </c>
      <c r="S184" s="32">
        <f t="shared" si="107"/>
        <v>100</v>
      </c>
    </row>
    <row r="185" spans="1:24" s="29" customFormat="1">
      <c r="A185" s="47" t="s">
        <v>58</v>
      </c>
      <c r="B185" s="287">
        <f>+'Distribution Pivot Table'!X$206*100</f>
        <v>4.2052144659377629E-2</v>
      </c>
      <c r="C185" s="344">
        <f>+'Distribution Pivot Table'!X$208*100</f>
        <v>0</v>
      </c>
      <c r="D185" s="287">
        <f>+'Distribution Pivot Table'!X$210*108</f>
        <v>0</v>
      </c>
      <c r="E185" s="348">
        <f t="shared" si="100"/>
        <v>4.2052144659377629E-2</v>
      </c>
      <c r="F185" s="290">
        <f>+'Distribution Pivot Table'!X$212*100</f>
        <v>41.63162321278385</v>
      </c>
      <c r="G185" s="288">
        <f>+'Distribution Pivot Table'!X$214*100</f>
        <v>0.25231286795626579</v>
      </c>
      <c r="H185" s="344">
        <f>+'Distribution Pivot Table'!X$216*100</f>
        <v>4.2052144659377629E-2</v>
      </c>
      <c r="I185" s="289">
        <f t="shared" si="113"/>
        <v>41.925988225399493</v>
      </c>
      <c r="J185" s="290">
        <f>+'Distribution Pivot Table'!X$218*100</f>
        <v>33.599663582842723</v>
      </c>
      <c r="K185" s="287">
        <f>+'Distribution Pivot Table'!X$220*100</f>
        <v>17.956265769554246</v>
      </c>
      <c r="L185" s="287">
        <f>+'Distribution Pivot Table'!X$222*100</f>
        <v>4.5416316232127834</v>
      </c>
      <c r="M185" s="291">
        <f t="shared" si="114"/>
        <v>56.097560975609753</v>
      </c>
      <c r="N185" s="290">
        <f>+'Distribution Pivot Table'!X$224*100</f>
        <v>1.9343986543313711</v>
      </c>
      <c r="O185" s="292">
        <f t="shared" si="115"/>
        <v>75.273338940285953</v>
      </c>
      <c r="P185" s="293">
        <f t="shared" si="116"/>
        <v>18.208578637510513</v>
      </c>
      <c r="Q185" s="293">
        <f t="shared" si="117"/>
        <v>6.5180824222035323</v>
      </c>
      <c r="R185" s="32">
        <f t="shared" si="106"/>
        <v>100</v>
      </c>
      <c r="S185" s="32">
        <f t="shared" si="107"/>
        <v>100</v>
      </c>
    </row>
    <row r="186" spans="1:24" s="29" customFormat="1">
      <c r="A186" s="47" t="s">
        <v>59</v>
      </c>
      <c r="B186" s="287">
        <f>+'Distribution Pivot Table'!X$228*100</f>
        <v>15.607171964140178</v>
      </c>
      <c r="C186" s="288">
        <f>+'Distribution Pivot Table'!X$230*100</f>
        <v>3.1784841075794623</v>
      </c>
      <c r="D186" s="287">
        <f>+'Distribution Pivot Table'!X$232*100</f>
        <v>0</v>
      </c>
      <c r="E186" s="289">
        <f t="shared" si="100"/>
        <v>18.785656071719639</v>
      </c>
      <c r="F186" s="290">
        <f>+'Distribution Pivot Table'!X$234*100</f>
        <v>35.411572942135287</v>
      </c>
      <c r="G186" s="288">
        <f>+'Distribution Pivot Table'!X$236*100</f>
        <v>3.5452322738386304</v>
      </c>
      <c r="H186" s="287">
        <f>+'Distribution Pivot Table'!X$238*100</f>
        <v>0</v>
      </c>
      <c r="I186" s="289">
        <f t="shared" si="113"/>
        <v>38.956805215973915</v>
      </c>
      <c r="J186" s="290">
        <f>+'Distribution Pivot Table'!X$240*100</f>
        <v>27.54686226568867</v>
      </c>
      <c r="K186" s="287">
        <f>+'Distribution Pivot Table'!X$242*100</f>
        <v>13.814180929095354</v>
      </c>
      <c r="L186" s="287">
        <f>+'Distribution Pivot Table'!X$244*100</f>
        <v>0</v>
      </c>
      <c r="M186" s="291">
        <f t="shared" si="114"/>
        <v>41.361043194784024</v>
      </c>
      <c r="N186" s="290">
        <f>+'Distribution Pivot Table'!X$246*100</f>
        <v>0.8964955175224123</v>
      </c>
      <c r="O186" s="292">
        <f t="shared" si="115"/>
        <v>78.565607171964132</v>
      </c>
      <c r="P186" s="293">
        <f t="shared" si="116"/>
        <v>20.537897310513447</v>
      </c>
      <c r="Q186" s="293">
        <f t="shared" si="117"/>
        <v>0.8964955175224123</v>
      </c>
      <c r="R186" s="32">
        <f t="shared" si="106"/>
        <v>99.999999999999986</v>
      </c>
      <c r="S186" s="32">
        <f t="shared" si="107"/>
        <v>100</v>
      </c>
      <c r="T186" s="25"/>
      <c r="U186" s="25"/>
      <c r="V186" s="25"/>
      <c r="W186" s="25"/>
      <c r="X186" s="340"/>
    </row>
    <row r="187" spans="1:24" s="29" customFormat="1">
      <c r="A187" s="47" t="s">
        <v>60</v>
      </c>
      <c r="B187" s="287">
        <f>+'Distribution Pivot Table'!X$250*100</f>
        <v>0</v>
      </c>
      <c r="C187" s="288">
        <f>+'Distribution Pivot Table'!X$252*100</f>
        <v>0</v>
      </c>
      <c r="D187" s="287">
        <f>+'Distribution Pivot Table'!X$254*100</f>
        <v>0</v>
      </c>
      <c r="E187" s="289">
        <f t="shared" si="100"/>
        <v>0</v>
      </c>
      <c r="F187" s="290">
        <f>+'Distribution Pivot Table'!X$256*100</f>
        <v>0</v>
      </c>
      <c r="G187" s="288">
        <f>+'Distribution Pivot Table'!X$258*100</f>
        <v>0</v>
      </c>
      <c r="H187" s="287">
        <f>+'Distribution Pivot Table'!X$260*100</f>
        <v>0</v>
      </c>
      <c r="I187" s="289">
        <f t="shared" si="113"/>
        <v>0</v>
      </c>
      <c r="J187" s="290">
        <f>+'Distribution Pivot Table'!X$262*100</f>
        <v>0</v>
      </c>
      <c r="K187" s="287">
        <f>+'Distribution Pivot Table'!X$264*100</f>
        <v>0</v>
      </c>
      <c r="L187" s="287">
        <f>+'Distribution Pivot Table'!X$266*100</f>
        <v>0</v>
      </c>
      <c r="M187" s="291">
        <f t="shared" si="114"/>
        <v>0</v>
      </c>
      <c r="N187" s="290">
        <f>+'Distribution Pivot Table'!X$268*100</f>
        <v>0</v>
      </c>
      <c r="O187" s="292">
        <f t="shared" si="115"/>
        <v>0</v>
      </c>
      <c r="P187" s="293">
        <f t="shared" si="116"/>
        <v>0</v>
      </c>
      <c r="Q187" s="293">
        <f t="shared" si="117"/>
        <v>0</v>
      </c>
      <c r="R187" s="32">
        <f t="shared" si="106"/>
        <v>0</v>
      </c>
      <c r="S187" s="32">
        <f t="shared" si="107"/>
        <v>0</v>
      </c>
    </row>
    <row r="188" spans="1:24" s="29" customFormat="1">
      <c r="A188" s="47"/>
      <c r="B188" s="287"/>
      <c r="C188" s="288"/>
      <c r="D188" s="287"/>
      <c r="E188" s="289"/>
      <c r="F188" s="290"/>
      <c r="G188" s="288"/>
      <c r="H188" s="287"/>
      <c r="I188" s="289"/>
      <c r="J188" s="290"/>
      <c r="K188" s="287"/>
      <c r="L188" s="287"/>
      <c r="M188" s="291"/>
      <c r="N188" s="290"/>
      <c r="O188" s="292"/>
      <c r="P188" s="293"/>
      <c r="Q188" s="293"/>
      <c r="R188" s="32"/>
      <c r="S188" s="32"/>
    </row>
    <row r="189" spans="1:24" s="29" customFormat="1">
      <c r="A189" s="47" t="s">
        <v>61</v>
      </c>
      <c r="B189" s="287">
        <f>+'Distribution Pivot Table'!X$272*100</f>
        <v>10.025062656641603</v>
      </c>
      <c r="C189" s="288">
        <f>+'Distribution Pivot Table'!X$274*100</f>
        <v>8.3542188805346695E-2</v>
      </c>
      <c r="D189" s="287">
        <f>+'Distribution Pivot Table'!X$276*100</f>
        <v>0</v>
      </c>
      <c r="E189" s="289">
        <f t="shared" si="100"/>
        <v>10.108604845446949</v>
      </c>
      <c r="F189" s="290">
        <f>+'Distribution Pivot Table'!X$278*100</f>
        <v>35.923141186299077</v>
      </c>
      <c r="G189" s="288">
        <f>+'Distribution Pivot Table'!X$280*100</f>
        <v>1.921470342522974</v>
      </c>
      <c r="H189" s="287">
        <f>+'Distribution Pivot Table'!X$282*100</f>
        <v>0</v>
      </c>
      <c r="I189" s="289">
        <f t="shared" ref="I189:I192" si="118">SUM(F189:H189)</f>
        <v>37.84461152882205</v>
      </c>
      <c r="J189" s="290">
        <f>+'Distribution Pivot Table'!X$284*100</f>
        <v>19.799498746867165</v>
      </c>
      <c r="K189" s="287">
        <f>+'Distribution Pivot Table'!X$286*100</f>
        <v>5.6808688387635753</v>
      </c>
      <c r="L189" s="287">
        <f>+'Distribution Pivot Table'!X$288*100</f>
        <v>0</v>
      </c>
      <c r="M189" s="291">
        <f t="shared" ref="M189:M192" si="119">SUM(J189:L189)</f>
        <v>25.480367585630741</v>
      </c>
      <c r="N189" s="290">
        <f>+'Distribution Pivot Table'!X$290*100</f>
        <v>26.56641604010025</v>
      </c>
      <c r="O189" s="292">
        <f t="shared" ref="O189:O192" si="120">+B189+F189+J189</f>
        <v>65.747702589807844</v>
      </c>
      <c r="P189" s="293">
        <f t="shared" ref="P189:P192" si="121">+C189+G189+K189</f>
        <v>7.685881370091896</v>
      </c>
      <c r="Q189" s="293">
        <f t="shared" ref="Q189:Q192" si="122">+D189+H189+L189+N189</f>
        <v>26.56641604010025</v>
      </c>
      <c r="R189" s="32">
        <f t="shared" si="106"/>
        <v>99.999999999999986</v>
      </c>
      <c r="S189" s="32">
        <f t="shared" si="107"/>
        <v>100</v>
      </c>
    </row>
    <row r="190" spans="1:24" s="29" customFormat="1">
      <c r="A190" s="47" t="s">
        <v>62</v>
      </c>
      <c r="B190" s="287">
        <f>+'Distribution Pivot Table'!X294*100</f>
        <v>0.73327222731439046</v>
      </c>
      <c r="C190" s="288">
        <f>+'Distribution Pivot Table'!X296*100</f>
        <v>9.1659028414298807E-2</v>
      </c>
      <c r="D190" s="287">
        <f>+'Distribution Pivot Table'!X298*100</f>
        <v>0</v>
      </c>
      <c r="E190" s="289">
        <f t="shared" si="100"/>
        <v>0.82493125572868931</v>
      </c>
      <c r="F190" s="290">
        <f>+'Distribution Pivot Table'!X300*100</f>
        <v>5.1023525817293001</v>
      </c>
      <c r="G190" s="288">
        <f>+'Distribution Pivot Table'!X302*100</f>
        <v>1.1304613504430188</v>
      </c>
      <c r="H190" s="287">
        <f>+'Distribution Pivot Table'!X304*100</f>
        <v>0</v>
      </c>
      <c r="I190" s="289">
        <f t="shared" si="118"/>
        <v>6.232813932172319</v>
      </c>
      <c r="J190" s="290">
        <f>+'Distribution Pivot Table'!X306*100</f>
        <v>39.260617170791321</v>
      </c>
      <c r="K190" s="287">
        <f>+'Distribution Pivot Table'!X308*100</f>
        <v>46.929422548120989</v>
      </c>
      <c r="L190" s="287">
        <f>+'Distribution Pivot Table'!X310*100</f>
        <v>0</v>
      </c>
      <c r="M190" s="291">
        <f t="shared" si="119"/>
        <v>86.190039718912317</v>
      </c>
      <c r="N190" s="290">
        <f>+'Distribution Pivot Table'!X312*100</f>
        <v>6.7522150931866793</v>
      </c>
      <c r="O190" s="292">
        <f t="shared" si="120"/>
        <v>45.096241979835014</v>
      </c>
      <c r="P190" s="293">
        <f t="shared" si="121"/>
        <v>48.151542926978308</v>
      </c>
      <c r="Q190" s="293">
        <f t="shared" si="122"/>
        <v>6.7522150931866793</v>
      </c>
      <c r="R190" s="32">
        <f t="shared" si="106"/>
        <v>99.999999999999986</v>
      </c>
      <c r="S190" s="32">
        <f t="shared" si="107"/>
        <v>100</v>
      </c>
    </row>
    <row r="191" spans="1:24" s="29" customFormat="1">
      <c r="A191" s="47" t="s">
        <v>63</v>
      </c>
      <c r="B191" s="287">
        <f>+'Distribution Pivot Table'!X316*100</f>
        <v>9.4339622641509441E-2</v>
      </c>
      <c r="C191" s="287">
        <f>+'Distribution Pivot Table'!X318*100</f>
        <v>0</v>
      </c>
      <c r="D191" s="287">
        <f>+'Distribution Pivot Table'!X320*100</f>
        <v>0</v>
      </c>
      <c r="E191" s="289">
        <f t="shared" si="100"/>
        <v>9.4339622641509441E-2</v>
      </c>
      <c r="F191" s="290">
        <f>+'Distribution Pivot Table'!X322*100</f>
        <v>84.245283018867923</v>
      </c>
      <c r="G191" s="288">
        <f>+'Distribution Pivot Table'!X324*100</f>
        <v>0</v>
      </c>
      <c r="H191" s="287">
        <f>+'Distribution Pivot Table'!X326*100</f>
        <v>0</v>
      </c>
      <c r="I191" s="289">
        <f t="shared" si="118"/>
        <v>84.245283018867923</v>
      </c>
      <c r="J191" s="290">
        <f>+'Distribution Pivot Table'!X328*100</f>
        <v>14.433962264150942</v>
      </c>
      <c r="K191" s="287">
        <f>+'Distribution Pivot Table'!X330*100</f>
        <v>0.56603773584905659</v>
      </c>
      <c r="L191" s="287">
        <f>+'Distribution Pivot Table'!X332*100</f>
        <v>0</v>
      </c>
      <c r="M191" s="291">
        <f t="shared" si="119"/>
        <v>14.999999999999998</v>
      </c>
      <c r="N191" s="290">
        <f>+'Distribution Pivot Table'!X334*100</f>
        <v>0.66037735849056611</v>
      </c>
      <c r="O191" s="292">
        <f t="shared" si="120"/>
        <v>98.773584905660385</v>
      </c>
      <c r="P191" s="293">
        <f t="shared" si="121"/>
        <v>0.56603773584905659</v>
      </c>
      <c r="Q191" s="293">
        <f t="shared" si="122"/>
        <v>0.66037735849056611</v>
      </c>
      <c r="R191" s="32">
        <f t="shared" si="106"/>
        <v>100</v>
      </c>
      <c r="S191" s="32">
        <f t="shared" si="107"/>
        <v>100.00000000000001</v>
      </c>
    </row>
    <row r="192" spans="1:24" s="29" customFormat="1">
      <c r="A192" s="52" t="s">
        <v>64</v>
      </c>
      <c r="B192" s="294">
        <f>+'Distribution Pivot Table'!X338*100</f>
        <v>13.447251114413076</v>
      </c>
      <c r="C192" s="294">
        <f>+'Distribution Pivot Table'!X340*100</f>
        <v>0</v>
      </c>
      <c r="D192" s="294">
        <f>+'Distribution Pivot Table'!X342*100</f>
        <v>0</v>
      </c>
      <c r="E192" s="295">
        <f t="shared" si="100"/>
        <v>13.447251114413076</v>
      </c>
      <c r="F192" s="296">
        <f>+'Distribution Pivot Table'!X344*100</f>
        <v>40.341753343239226</v>
      </c>
      <c r="G192" s="294">
        <f>+'Distribution Pivot Table'!X346*100</f>
        <v>0.59435364041604755</v>
      </c>
      <c r="H192" s="294">
        <f>+'Distribution Pivot Table'!X348*100</f>
        <v>0</v>
      </c>
      <c r="I192" s="295">
        <f t="shared" si="118"/>
        <v>40.936106983655272</v>
      </c>
      <c r="J192" s="296">
        <f>+'Distribution Pivot Table'!X350*100</f>
        <v>37.518573551263003</v>
      </c>
      <c r="K192" s="294">
        <f>+'Distribution Pivot Table'!X352*100</f>
        <v>5.5720653789004464</v>
      </c>
      <c r="L192" s="294">
        <f>+'Distribution Pivot Table'!X354*100</f>
        <v>0</v>
      </c>
      <c r="M192" s="327">
        <f t="shared" si="119"/>
        <v>43.09063893016345</v>
      </c>
      <c r="N192" s="296">
        <f>+'Distribution Pivot Table'!X356*100</f>
        <v>2.526002971768202</v>
      </c>
      <c r="O192" s="328">
        <f t="shared" si="120"/>
        <v>91.3075780089153</v>
      </c>
      <c r="P192" s="329">
        <f t="shared" si="121"/>
        <v>6.1664190193164936</v>
      </c>
      <c r="Q192" s="329">
        <f t="shared" si="122"/>
        <v>2.526002971768202</v>
      </c>
      <c r="R192" s="32">
        <f t="shared" si="106"/>
        <v>100</v>
      </c>
      <c r="S192" s="32">
        <f t="shared" si="107"/>
        <v>100</v>
      </c>
    </row>
    <row r="193" spans="1:20" s="29" customFormat="1">
      <c r="A193" s="133" t="s">
        <v>160</v>
      </c>
      <c r="B193" s="47"/>
      <c r="C193" s="47"/>
      <c r="D193" s="47"/>
      <c r="E193" s="47"/>
      <c r="F193" s="110"/>
      <c r="G193" s="110"/>
      <c r="H193" s="110"/>
      <c r="I193" s="110"/>
      <c r="J193" s="110"/>
      <c r="K193" s="110"/>
      <c r="L193" s="110"/>
      <c r="M193" s="110"/>
      <c r="N193" s="110"/>
      <c r="O193" s="110"/>
      <c r="P193" s="110"/>
      <c r="Q193" s="110"/>
      <c r="R193" s="34"/>
    </row>
    <row r="194" spans="1:20">
      <c r="A194" s="133"/>
      <c r="B194" s="45"/>
      <c r="C194" s="45"/>
      <c r="D194" s="45"/>
      <c r="E194" s="109"/>
      <c r="F194" s="45"/>
      <c r="G194" s="45"/>
      <c r="H194" s="45"/>
      <c r="I194" s="109"/>
      <c r="J194" s="45"/>
      <c r="K194" s="45"/>
      <c r="L194" s="45"/>
      <c r="M194" s="109"/>
      <c r="N194" s="45"/>
      <c r="O194" s="93"/>
      <c r="P194" s="93"/>
      <c r="R194" s="9"/>
    </row>
    <row r="195" spans="1:20" s="29" customFormat="1">
      <c r="A195" s="47"/>
      <c r="B195" s="47"/>
      <c r="C195" s="47"/>
      <c r="D195" s="47"/>
      <c r="E195" s="47"/>
      <c r="F195" s="110"/>
      <c r="G195" s="110"/>
      <c r="H195" s="110"/>
      <c r="I195" s="110"/>
      <c r="J195" s="110"/>
      <c r="K195" s="110"/>
      <c r="L195" s="110"/>
      <c r="M195" s="110"/>
      <c r="N195" s="110"/>
      <c r="O195" s="110"/>
      <c r="P195" s="110"/>
      <c r="Q195" s="110"/>
      <c r="R195" s="34"/>
    </row>
    <row r="196" spans="1:20" s="29" customFormat="1">
      <c r="A196" s="36"/>
      <c r="B196" s="36"/>
      <c r="C196" s="36"/>
      <c r="D196" s="36"/>
      <c r="E196" s="36"/>
      <c r="F196" s="110"/>
      <c r="G196" s="110"/>
      <c r="H196" s="110"/>
      <c r="I196" s="110"/>
      <c r="J196" s="110"/>
      <c r="K196" s="110"/>
      <c r="L196" s="110"/>
      <c r="M196" s="110"/>
      <c r="N196" s="110"/>
      <c r="O196" s="110"/>
      <c r="P196" s="110"/>
      <c r="Q196" s="323" t="s">
        <v>1192</v>
      </c>
      <c r="R196" s="34"/>
    </row>
    <row r="197" spans="1:20" s="29" customFormat="1" ht="18">
      <c r="A197" s="198" t="s">
        <v>266</v>
      </c>
      <c r="B197" s="100"/>
      <c r="C197" s="100"/>
      <c r="D197" s="100"/>
      <c r="E197" s="100"/>
      <c r="F197" s="103"/>
      <c r="G197" s="103"/>
      <c r="H197" s="103"/>
      <c r="I197" s="104"/>
      <c r="J197" s="103"/>
      <c r="K197" s="103"/>
      <c r="L197" s="103"/>
      <c r="M197" s="104"/>
      <c r="N197" s="103"/>
      <c r="O197" s="103"/>
      <c r="P197" s="103"/>
      <c r="Q197" s="103"/>
      <c r="R197" s="28"/>
    </row>
    <row r="198" spans="1:20" s="29" customFormat="1" ht="18">
      <c r="A198" s="198"/>
      <c r="B198" s="100"/>
      <c r="C198" s="100"/>
      <c r="D198" s="100"/>
      <c r="E198" s="100"/>
      <c r="F198" s="103"/>
      <c r="G198" s="103"/>
      <c r="H198" s="103"/>
      <c r="I198" s="104"/>
      <c r="J198" s="103"/>
      <c r="K198" s="103"/>
      <c r="L198" s="103"/>
      <c r="M198" s="104"/>
      <c r="N198" s="103"/>
      <c r="O198" s="103"/>
      <c r="P198" s="103"/>
      <c r="Q198" s="103"/>
      <c r="R198" s="28"/>
    </row>
    <row r="199" spans="1:20" s="29" customFormat="1" ht="15.75">
      <c r="A199" s="118" t="s">
        <v>10</v>
      </c>
      <c r="B199" s="100"/>
      <c r="C199" s="100"/>
      <c r="D199" s="100"/>
      <c r="E199" s="100"/>
      <c r="F199" s="103"/>
      <c r="G199" s="103"/>
      <c r="H199" s="103"/>
      <c r="I199" s="104"/>
      <c r="J199" s="103"/>
      <c r="K199" s="103"/>
      <c r="L199" s="103"/>
      <c r="M199" s="104"/>
      <c r="N199" s="103"/>
      <c r="O199" s="103"/>
      <c r="P199" s="103"/>
      <c r="Q199" s="103"/>
      <c r="R199" s="28"/>
    </row>
    <row r="200" spans="1:20" s="29" customFormat="1" ht="15.75">
      <c r="A200" s="118" t="s">
        <v>677</v>
      </c>
      <c r="B200" s="100"/>
      <c r="C200" s="100"/>
      <c r="D200" s="100"/>
      <c r="E200" s="100"/>
      <c r="F200" s="22"/>
      <c r="G200" s="22"/>
      <c r="H200" s="22"/>
      <c r="I200" s="100"/>
      <c r="J200" s="22"/>
      <c r="K200" s="22"/>
      <c r="L200" s="22"/>
      <c r="M200" s="100"/>
      <c r="N200" s="22"/>
      <c r="O200" s="22"/>
      <c r="P200" s="22"/>
      <c r="Q200" s="103"/>
      <c r="R200" s="28"/>
    </row>
    <row r="201" spans="1:20" s="29" customFormat="1" ht="18.75" customHeight="1">
      <c r="A201" s="105"/>
      <c r="B201" s="105"/>
      <c r="C201" s="105"/>
      <c r="D201" s="105"/>
      <c r="E201" s="105"/>
      <c r="F201" s="105"/>
      <c r="G201" s="105"/>
      <c r="H201" s="105"/>
      <c r="I201" s="105"/>
      <c r="J201" s="51"/>
      <c r="K201" s="51"/>
      <c r="L201" s="51"/>
      <c r="M201" s="51"/>
      <c r="N201" s="51"/>
      <c r="O201" s="51"/>
      <c r="P201" s="51"/>
      <c r="Q201" s="51"/>
      <c r="R201" s="30"/>
      <c r="S201" s="9"/>
    </row>
    <row r="202" spans="1:20" s="29" customFormat="1" ht="18.75" customHeight="1">
      <c r="A202" s="21"/>
      <c r="B202" s="119" t="s">
        <v>257</v>
      </c>
      <c r="C202" s="120"/>
      <c r="D202" s="120"/>
      <c r="E202" s="120"/>
      <c r="F202" s="120"/>
      <c r="G202" s="120"/>
      <c r="H202" s="120"/>
      <c r="I202" s="121"/>
      <c r="J202" s="122" t="s">
        <v>156</v>
      </c>
      <c r="K202" s="324"/>
      <c r="L202" s="324"/>
      <c r="M202" s="325"/>
      <c r="N202" s="836" t="s">
        <v>256</v>
      </c>
      <c r="O202" s="839" t="s">
        <v>162</v>
      </c>
      <c r="P202" s="839" t="s">
        <v>163</v>
      </c>
      <c r="Q202" s="839" t="s">
        <v>161</v>
      </c>
      <c r="R202" s="31"/>
      <c r="S202" s="3"/>
      <c r="T202" s="25"/>
    </row>
    <row r="203" spans="1:20" s="29" customFormat="1" ht="36.75" customHeight="1">
      <c r="A203" s="22"/>
      <c r="B203" s="120" t="s">
        <v>296</v>
      </c>
      <c r="C203" s="120"/>
      <c r="D203" s="120"/>
      <c r="E203" s="123"/>
      <c r="F203" s="124" t="s">
        <v>298</v>
      </c>
      <c r="G203" s="120"/>
      <c r="H203" s="120"/>
      <c r="I203" s="121"/>
      <c r="J203" s="125" t="s">
        <v>258</v>
      </c>
      <c r="K203" s="120"/>
      <c r="L203" s="120"/>
      <c r="M203" s="121"/>
      <c r="N203" s="837"/>
      <c r="O203" s="840"/>
      <c r="P203" s="840"/>
      <c r="Q203" s="840"/>
      <c r="R203" s="31" t="s">
        <v>11</v>
      </c>
      <c r="S203" s="305" t="s">
        <v>11</v>
      </c>
      <c r="T203" s="25"/>
    </row>
    <row r="204" spans="1:20" s="29" customFormat="1" ht="30" customHeight="1">
      <c r="A204" s="23"/>
      <c r="B204" s="126" t="s">
        <v>157</v>
      </c>
      <c r="C204" s="126" t="s">
        <v>158</v>
      </c>
      <c r="D204" s="126" t="s">
        <v>297</v>
      </c>
      <c r="E204" s="127" t="s">
        <v>12</v>
      </c>
      <c r="F204" s="128" t="s">
        <v>157</v>
      </c>
      <c r="G204" s="126" t="s">
        <v>158</v>
      </c>
      <c r="H204" s="126" t="s">
        <v>297</v>
      </c>
      <c r="I204" s="127" t="s">
        <v>12</v>
      </c>
      <c r="J204" s="129" t="s">
        <v>157</v>
      </c>
      <c r="K204" s="130" t="s">
        <v>158</v>
      </c>
      <c r="L204" s="126" t="s">
        <v>297</v>
      </c>
      <c r="M204" s="129" t="s">
        <v>12</v>
      </c>
      <c r="N204" s="838"/>
      <c r="O204" s="841"/>
      <c r="P204" s="841"/>
      <c r="Q204" s="841"/>
      <c r="R204" s="2"/>
      <c r="S204" s="4"/>
      <c r="T204" s="25"/>
    </row>
    <row r="205" spans="1:20" s="29" customFormat="1" hidden="1">
      <c r="A205" s="47" t="s">
        <v>48</v>
      </c>
      <c r="B205" s="47"/>
      <c r="C205" s="47"/>
      <c r="D205" s="47"/>
      <c r="E205" s="107"/>
      <c r="F205" s="24"/>
      <c r="G205" s="44"/>
      <c r="H205" s="45"/>
      <c r="I205" s="46"/>
      <c r="J205" s="24"/>
      <c r="K205" s="45"/>
      <c r="L205" s="45"/>
      <c r="M205" s="48"/>
      <c r="N205" s="24"/>
      <c r="O205" s="330"/>
      <c r="P205" s="50"/>
      <c r="Q205" s="50"/>
      <c r="R205" s="32">
        <f>SUM(F205:H205,J205:L205)+N205</f>
        <v>0</v>
      </c>
      <c r="S205" s="306">
        <f>+Q205+P205+O205</f>
        <v>0</v>
      </c>
      <c r="T205" s="25"/>
    </row>
    <row r="206" spans="1:20" s="29" customFormat="1" hidden="1">
      <c r="A206" s="47"/>
      <c r="B206" s="47"/>
      <c r="C206" s="47"/>
      <c r="D206" s="47"/>
      <c r="E206" s="107"/>
      <c r="F206" s="24"/>
      <c r="G206" s="44"/>
      <c r="H206" s="45"/>
      <c r="I206" s="108"/>
      <c r="J206" s="24"/>
      <c r="K206" s="45"/>
      <c r="L206" s="45"/>
      <c r="M206" s="24"/>
      <c r="N206" s="24"/>
      <c r="O206" s="326"/>
      <c r="P206" s="297"/>
      <c r="Q206" s="297"/>
      <c r="R206" s="31"/>
      <c r="S206" s="305"/>
      <c r="T206" s="25"/>
    </row>
    <row r="207" spans="1:20" s="29" customFormat="1">
      <c r="A207" s="47" t="s">
        <v>49</v>
      </c>
      <c r="B207" s="287">
        <f>+'Distribution Pivot Table'!Y$8*100</f>
        <v>0</v>
      </c>
      <c r="C207" s="288">
        <f>+'Distribution Pivot Table'!Y$10*100</f>
        <v>0</v>
      </c>
      <c r="D207" s="287">
        <f>+'Distribution Pivot Table'!Y$12*100</f>
        <v>0</v>
      </c>
      <c r="E207" s="289">
        <f t="shared" ref="E207:E225" si="123">SUM(B207:D207)</f>
        <v>0</v>
      </c>
      <c r="F207" s="290">
        <f>+'Distribution Pivot Table'!Y$14*100</f>
        <v>0</v>
      </c>
      <c r="G207" s="288">
        <f>+'Distribution Pivot Table'!Y$16*100</f>
        <v>0</v>
      </c>
      <c r="H207" s="287">
        <f>+'Distribution Pivot Table'!Y$18*100</f>
        <v>0</v>
      </c>
      <c r="I207" s="289">
        <f t="shared" ref="I207:I210" si="124">SUM(F207:H207)</f>
        <v>0</v>
      </c>
      <c r="J207" s="290">
        <f>+'Distribution Pivot Table'!Y$20*100</f>
        <v>0</v>
      </c>
      <c r="K207" s="287">
        <f>+'Distribution Pivot Table'!Y$22*100</f>
        <v>0</v>
      </c>
      <c r="L207" s="287">
        <f>+'Distribution Pivot Table'!Y$24*100</f>
        <v>0</v>
      </c>
      <c r="M207" s="291">
        <f t="shared" ref="M207:M210" si="125">SUM(J207:L207)</f>
        <v>0</v>
      </c>
      <c r="N207" s="290">
        <f>+'Distribution Pivot Table'!Y$26*100</f>
        <v>0</v>
      </c>
      <c r="O207" s="292">
        <f t="shared" ref="O207:O210" si="126">+B207+F207+J207</f>
        <v>0</v>
      </c>
      <c r="P207" s="293">
        <f t="shared" ref="P207:P210" si="127">+C207+G207+K207</f>
        <v>0</v>
      </c>
      <c r="Q207" s="293">
        <f t="shared" ref="Q207:Q210" si="128">+D207+H207+L207+N207</f>
        <v>0</v>
      </c>
      <c r="R207" s="32">
        <f t="shared" ref="R207:R225" si="129">SUM(B207:D207,F207:H207,J207:L207)+N207</f>
        <v>0</v>
      </c>
      <c r="S207" s="306">
        <f t="shared" ref="S207:S225" si="130">+Q207+P207+O207</f>
        <v>0</v>
      </c>
      <c r="T207" s="25"/>
    </row>
    <row r="208" spans="1:20" s="29" customFormat="1">
      <c r="A208" s="47" t="s">
        <v>50</v>
      </c>
      <c r="B208" s="287">
        <f>+'Distribution Pivot Table'!Y$30*100</f>
        <v>12.750455373406194</v>
      </c>
      <c r="C208" s="288">
        <f>+'Distribution Pivot Table'!Y$32*100</f>
        <v>2.0947176684881605</v>
      </c>
      <c r="D208" s="287">
        <f>+'Distribution Pivot Table'!Y$34*100</f>
        <v>0</v>
      </c>
      <c r="E208" s="289">
        <f t="shared" si="123"/>
        <v>14.845173041894354</v>
      </c>
      <c r="F208" s="290">
        <f>+'Distribution Pivot Table'!Y$36*100</f>
        <v>47.540983606557376</v>
      </c>
      <c r="G208" s="288">
        <f>+'Distribution Pivot Table'!Y$38*100</f>
        <v>9.7449908925318773</v>
      </c>
      <c r="H208" s="287">
        <f>+'Distribution Pivot Table'!Y$40*100</f>
        <v>0</v>
      </c>
      <c r="I208" s="289">
        <f t="shared" si="124"/>
        <v>57.285974499089249</v>
      </c>
      <c r="J208" s="290">
        <f>+'Distribution Pivot Table'!Y$42*100</f>
        <v>22.313296903460838</v>
      </c>
      <c r="K208" s="287">
        <f>+'Distribution Pivot Table'!Y$44*100</f>
        <v>5.5555555555555554</v>
      </c>
      <c r="L208" s="287">
        <f>+'Distribution Pivot Table'!Y$46*100</f>
        <v>0</v>
      </c>
      <c r="M208" s="291">
        <f t="shared" si="125"/>
        <v>27.868852459016395</v>
      </c>
      <c r="N208" s="290">
        <f>+'Distribution Pivot Table'!Y$48*100</f>
        <v>0</v>
      </c>
      <c r="O208" s="292">
        <f t="shared" si="126"/>
        <v>82.604735883424411</v>
      </c>
      <c r="P208" s="293">
        <f t="shared" si="127"/>
        <v>17.395264116575593</v>
      </c>
      <c r="Q208" s="293">
        <f t="shared" si="128"/>
        <v>0</v>
      </c>
      <c r="R208" s="32">
        <f t="shared" si="129"/>
        <v>100</v>
      </c>
      <c r="S208" s="32">
        <f t="shared" si="130"/>
        <v>100</v>
      </c>
      <c r="T208" s="25"/>
    </row>
    <row r="209" spans="1:24" s="29" customFormat="1">
      <c r="A209" s="47" t="s">
        <v>51</v>
      </c>
      <c r="B209" s="287">
        <f>+'Distribution Pivot Table'!Y$52*100</f>
        <v>0</v>
      </c>
      <c r="C209" s="288">
        <f>+'Distribution Pivot Table'!Y$54*100</f>
        <v>0</v>
      </c>
      <c r="D209" s="287">
        <f>+'Distribution Pivot Table'!Y$56*100</f>
        <v>0</v>
      </c>
      <c r="E209" s="289">
        <f t="shared" si="123"/>
        <v>0</v>
      </c>
      <c r="F209" s="290">
        <f>+'Distribution Pivot Table'!Y$58*100</f>
        <v>0</v>
      </c>
      <c r="G209" s="288">
        <f>+'Distribution Pivot Table'!Y$60*100</f>
        <v>0</v>
      </c>
      <c r="H209" s="287">
        <f>+'Distribution Pivot Table'!Y$62*100</f>
        <v>0</v>
      </c>
      <c r="I209" s="289">
        <f t="shared" si="124"/>
        <v>0</v>
      </c>
      <c r="J209" s="290">
        <f>+'Distribution Pivot Table'!Y$64*100</f>
        <v>0</v>
      </c>
      <c r="K209" s="287">
        <f>+'Distribution Pivot Table'!Y$66*100</f>
        <v>0</v>
      </c>
      <c r="L209" s="287">
        <f>+'Distribution Pivot Table'!Y$68*100</f>
        <v>0</v>
      </c>
      <c r="M209" s="291">
        <f t="shared" si="125"/>
        <v>0</v>
      </c>
      <c r="N209" s="290">
        <f>+'Distribution Pivot Table'!Y$70*100</f>
        <v>0</v>
      </c>
      <c r="O209" s="292">
        <f t="shared" si="126"/>
        <v>0</v>
      </c>
      <c r="P209" s="293">
        <f t="shared" si="127"/>
        <v>0</v>
      </c>
      <c r="Q209" s="293">
        <f t="shared" si="128"/>
        <v>0</v>
      </c>
      <c r="R209" s="32">
        <f t="shared" si="129"/>
        <v>0</v>
      </c>
      <c r="S209" s="32">
        <f t="shared" si="130"/>
        <v>0</v>
      </c>
    </row>
    <row r="210" spans="1:24" s="29" customFormat="1">
      <c r="A210" s="47" t="s">
        <v>52</v>
      </c>
      <c r="B210" s="287">
        <f>+'Distribution Pivot Table'!Y$74*100</f>
        <v>6.25</v>
      </c>
      <c r="C210" s="288">
        <f>+'Distribution Pivot Table'!Y$76*100</f>
        <v>0</v>
      </c>
      <c r="D210" s="287">
        <f>+'Distribution Pivot Table'!Y$78*100</f>
        <v>0</v>
      </c>
      <c r="E210" s="289">
        <f t="shared" si="123"/>
        <v>6.25</v>
      </c>
      <c r="F210" s="290">
        <f>+'Distribution Pivot Table'!Y$80*100</f>
        <v>77.083333333333343</v>
      </c>
      <c r="G210" s="288">
        <f>+'Distribution Pivot Table'!Y$82*100</f>
        <v>0</v>
      </c>
      <c r="H210" s="287">
        <f>+'Distribution Pivot Table'!Y$84*100</f>
        <v>0</v>
      </c>
      <c r="I210" s="289">
        <f t="shared" si="124"/>
        <v>77.083333333333343</v>
      </c>
      <c r="J210" s="290">
        <f>+'Distribution Pivot Table'!Y$86*100</f>
        <v>16.666666666666664</v>
      </c>
      <c r="K210" s="287">
        <f>+'Distribution Pivot Table'!Y$88*100</f>
        <v>0</v>
      </c>
      <c r="L210" s="287">
        <f>+'Distribution Pivot Table'!Y$90*100</f>
        <v>0</v>
      </c>
      <c r="M210" s="291">
        <f t="shared" si="125"/>
        <v>16.666666666666664</v>
      </c>
      <c r="N210" s="290">
        <f>+'Distribution Pivot Table'!Y$92*100</f>
        <v>0</v>
      </c>
      <c r="O210" s="292">
        <f t="shared" si="126"/>
        <v>100</v>
      </c>
      <c r="P210" s="293">
        <f t="shared" si="127"/>
        <v>0</v>
      </c>
      <c r="Q210" s="293">
        <f t="shared" si="128"/>
        <v>0</v>
      </c>
      <c r="R210" s="32">
        <f t="shared" si="129"/>
        <v>100</v>
      </c>
      <c r="S210" s="32">
        <f t="shared" si="130"/>
        <v>100</v>
      </c>
    </row>
    <row r="211" spans="1:24" s="29" customFormat="1">
      <c r="A211" s="47"/>
      <c r="B211" s="287"/>
      <c r="C211" s="288"/>
      <c r="D211" s="287"/>
      <c r="E211" s="289"/>
      <c r="F211" s="290"/>
      <c r="G211" s="288"/>
      <c r="H211" s="287"/>
      <c r="I211" s="289"/>
      <c r="J211" s="290"/>
      <c r="K211" s="287"/>
      <c r="L211" s="287"/>
      <c r="M211" s="291"/>
      <c r="N211" s="290"/>
      <c r="O211" s="292"/>
      <c r="P211" s="293"/>
      <c r="Q211" s="293"/>
      <c r="R211" s="32"/>
      <c r="S211" s="32"/>
    </row>
    <row r="212" spans="1:24" s="29" customFormat="1">
      <c r="A212" s="47" t="s">
        <v>53</v>
      </c>
      <c r="B212" s="287">
        <f>+'Distribution Pivot Table'!Y$96*100</f>
        <v>1.4276443867618429</v>
      </c>
      <c r="C212" s="288">
        <f>+'Distribution Pivot Table'!Y$98*100</f>
        <v>0.38935756002595717</v>
      </c>
      <c r="D212" s="287">
        <f>+'Distribution Pivot Table'!Y$100*100</f>
        <v>0</v>
      </c>
      <c r="E212" s="289">
        <f t="shared" si="123"/>
        <v>1.8170019467878</v>
      </c>
      <c r="F212" s="290">
        <f>+'Distribution Pivot Table'!Y$102*100</f>
        <v>30.045425048669692</v>
      </c>
      <c r="G212" s="288">
        <f>+'Distribution Pivot Table'!Y$104*100</f>
        <v>9.8637248539909148</v>
      </c>
      <c r="H212" s="287">
        <f>+'Distribution Pivot Table'!Y$106*100</f>
        <v>0</v>
      </c>
      <c r="I212" s="289">
        <f t="shared" ref="I212:I215" si="131">SUM(F212:H212)</f>
        <v>39.909149902660609</v>
      </c>
      <c r="J212" s="290">
        <f>+'Distribution Pivot Table'!Y$108*100</f>
        <v>33.614536015574302</v>
      </c>
      <c r="K212" s="287">
        <f>+'Distribution Pivot Table'!Y$110*100</f>
        <v>24.529526281635302</v>
      </c>
      <c r="L212" s="287">
        <f>+'Distribution Pivot Table'!Y$112*100</f>
        <v>0</v>
      </c>
      <c r="M212" s="291">
        <f t="shared" ref="M212:M215" si="132">SUM(J212:L212)</f>
        <v>58.144062297209601</v>
      </c>
      <c r="N212" s="290">
        <f>+'Distribution Pivot Table'!Y$114*100</f>
        <v>0.12978585334198572</v>
      </c>
      <c r="O212" s="292">
        <f t="shared" ref="O212:O215" si="133">+B212+F212+J212</f>
        <v>65.087605451005828</v>
      </c>
      <c r="P212" s="293">
        <f t="shared" ref="P212:P215" si="134">+C212+G212+K212</f>
        <v>34.782608695652172</v>
      </c>
      <c r="Q212" s="293">
        <f t="shared" ref="Q212:Q215" si="135">+D212+H212+L212+N212</f>
        <v>0.12978585334198572</v>
      </c>
      <c r="R212" s="32">
        <f t="shared" si="129"/>
        <v>100</v>
      </c>
      <c r="S212" s="32">
        <f t="shared" si="130"/>
        <v>99.999999999999986</v>
      </c>
    </row>
    <row r="213" spans="1:24" s="29" customFormat="1">
      <c r="A213" s="47" t="s">
        <v>54</v>
      </c>
      <c r="B213" s="287">
        <f>+'Distribution Pivot Table'!Y$118*100</f>
        <v>0</v>
      </c>
      <c r="C213" s="288">
        <f>+'Distribution Pivot Table'!Y$120*100</f>
        <v>0</v>
      </c>
      <c r="D213" s="287">
        <f>+'Distribution Pivot Table'!Y$122*100</f>
        <v>0</v>
      </c>
      <c r="E213" s="289">
        <f t="shared" si="123"/>
        <v>0</v>
      </c>
      <c r="F213" s="290">
        <f>+'Distribution Pivot Table'!Y$124*100</f>
        <v>0</v>
      </c>
      <c r="G213" s="288">
        <f>+'Distribution Pivot Table'!Y$126*100</f>
        <v>0</v>
      </c>
      <c r="H213" s="287">
        <f>+'Distribution Pivot Table'!Y$128*100</f>
        <v>0</v>
      </c>
      <c r="I213" s="289">
        <f t="shared" si="131"/>
        <v>0</v>
      </c>
      <c r="J213" s="290">
        <f>+'Distribution Pivot Table'!Y$130*100</f>
        <v>0</v>
      </c>
      <c r="K213" s="287">
        <f>+'Distribution Pivot Table'!Y$132*100</f>
        <v>0</v>
      </c>
      <c r="L213" s="287">
        <f>+'Distribution Pivot Table'!Y$134*100</f>
        <v>0</v>
      </c>
      <c r="M213" s="291">
        <f t="shared" si="132"/>
        <v>0</v>
      </c>
      <c r="N213" s="290">
        <f>+'Distribution Pivot Table'!Y$136*100</f>
        <v>0</v>
      </c>
      <c r="O213" s="292">
        <f t="shared" si="133"/>
        <v>0</v>
      </c>
      <c r="P213" s="293">
        <f t="shared" si="134"/>
        <v>0</v>
      </c>
      <c r="Q213" s="293">
        <f t="shared" si="135"/>
        <v>0</v>
      </c>
      <c r="R213" s="32">
        <f t="shared" si="129"/>
        <v>0</v>
      </c>
      <c r="S213" s="32">
        <f t="shared" si="130"/>
        <v>0</v>
      </c>
    </row>
    <row r="214" spans="1:24" s="29" customFormat="1">
      <c r="A214" s="47" t="s">
        <v>55</v>
      </c>
      <c r="B214" s="287">
        <f>+'Distribution Pivot Table'!Y$140*100</f>
        <v>20.526315789473685</v>
      </c>
      <c r="C214" s="288">
        <f>+'Distribution Pivot Table'!Y$142*100</f>
        <v>0</v>
      </c>
      <c r="D214" s="287">
        <f>+'Distribution Pivot Table'!Y$144*100</f>
        <v>0</v>
      </c>
      <c r="E214" s="289">
        <f t="shared" si="123"/>
        <v>20.526315789473685</v>
      </c>
      <c r="F214" s="290">
        <f>+'Distribution Pivot Table'!Y$146*100</f>
        <v>26.315789473684209</v>
      </c>
      <c r="G214" s="288">
        <f>+'Distribution Pivot Table'!Y$148*100</f>
        <v>7.8947368421052628</v>
      </c>
      <c r="H214" s="287">
        <f>+'Distribution Pivot Table'!Y$150*100</f>
        <v>0</v>
      </c>
      <c r="I214" s="289">
        <f t="shared" si="131"/>
        <v>34.210526315789473</v>
      </c>
      <c r="J214" s="290">
        <f>+'Distribution Pivot Table'!Y$152*100</f>
        <v>33.157894736842103</v>
      </c>
      <c r="K214" s="287">
        <f>+'Distribution Pivot Table'!Y$154*100</f>
        <v>12.105263157894736</v>
      </c>
      <c r="L214" s="287">
        <f>+'Distribution Pivot Table'!Y$156*100</f>
        <v>0</v>
      </c>
      <c r="M214" s="291">
        <f t="shared" si="132"/>
        <v>45.263157894736835</v>
      </c>
      <c r="N214" s="290">
        <f>+'Distribution Pivot Table'!Y$158*100</f>
        <v>0</v>
      </c>
      <c r="O214" s="292">
        <f t="shared" si="133"/>
        <v>80</v>
      </c>
      <c r="P214" s="293">
        <f t="shared" si="134"/>
        <v>20</v>
      </c>
      <c r="Q214" s="293">
        <f t="shared" si="135"/>
        <v>0</v>
      </c>
      <c r="R214" s="32">
        <f t="shared" si="129"/>
        <v>100</v>
      </c>
      <c r="S214" s="32">
        <f t="shared" si="130"/>
        <v>100</v>
      </c>
    </row>
    <row r="215" spans="1:24" s="29" customFormat="1">
      <c r="A215" s="47" t="s">
        <v>56</v>
      </c>
      <c r="B215" s="287">
        <f>+'Distribution Pivot Table'!Y$162*100</f>
        <v>0</v>
      </c>
      <c r="C215" s="288">
        <f>+'Distribution Pivot Table'!Y$164*100</f>
        <v>0</v>
      </c>
      <c r="D215" s="287">
        <f>+'Distribution Pivot Table'!Y$166*100</f>
        <v>0</v>
      </c>
      <c r="E215" s="289">
        <f t="shared" si="123"/>
        <v>0</v>
      </c>
      <c r="F215" s="290">
        <f>+'Distribution Pivot Table'!Y$168*100</f>
        <v>0</v>
      </c>
      <c r="G215" s="288">
        <f>+'Distribution Pivot Table'!Y$170*100</f>
        <v>0</v>
      </c>
      <c r="H215" s="287">
        <f>+'Distribution Pivot Table'!Y$172*100</f>
        <v>0</v>
      </c>
      <c r="I215" s="289">
        <f t="shared" si="131"/>
        <v>0</v>
      </c>
      <c r="J215" s="290">
        <f>+'Distribution Pivot Table'!Y$174*100</f>
        <v>0</v>
      </c>
      <c r="K215" s="287">
        <f>+'Distribution Pivot Table'!Y$176*100</f>
        <v>0</v>
      </c>
      <c r="L215" s="287">
        <f>+'Distribution Pivot Table'!Y$178*100</f>
        <v>0</v>
      </c>
      <c r="M215" s="291">
        <f t="shared" si="132"/>
        <v>0</v>
      </c>
      <c r="N215" s="290">
        <f>+'Distribution Pivot Table'!Y$180*100</f>
        <v>0</v>
      </c>
      <c r="O215" s="292">
        <f t="shared" si="133"/>
        <v>0</v>
      </c>
      <c r="P215" s="293">
        <f t="shared" si="134"/>
        <v>0</v>
      </c>
      <c r="Q215" s="293">
        <f t="shared" si="135"/>
        <v>0</v>
      </c>
      <c r="R215" s="32">
        <f t="shared" si="129"/>
        <v>0</v>
      </c>
      <c r="S215" s="32">
        <f t="shared" si="130"/>
        <v>0</v>
      </c>
    </row>
    <row r="216" spans="1:24" s="29" customFormat="1">
      <c r="A216" s="47"/>
      <c r="B216" s="287"/>
      <c r="C216" s="288"/>
      <c r="D216" s="287"/>
      <c r="E216" s="289"/>
      <c r="F216" s="290"/>
      <c r="G216" s="288"/>
      <c r="H216" s="287"/>
      <c r="I216" s="289"/>
      <c r="J216" s="290"/>
      <c r="K216" s="287"/>
      <c r="L216" s="287"/>
      <c r="M216" s="291"/>
      <c r="N216" s="290"/>
      <c r="O216" s="292"/>
      <c r="P216" s="293"/>
      <c r="Q216" s="293"/>
      <c r="R216" s="32"/>
      <c r="S216" s="32"/>
    </row>
    <row r="217" spans="1:24" s="29" customFormat="1">
      <c r="A217" s="47" t="s">
        <v>57</v>
      </c>
      <c r="B217" s="287">
        <f>+'Distribution Pivot Table'!Y$184*100</f>
        <v>0</v>
      </c>
      <c r="C217" s="288">
        <f>+'Distribution Pivot Table'!Y$186*100</f>
        <v>0</v>
      </c>
      <c r="D217" s="287">
        <f>+'Distribution Pivot Table'!Y$188*100</f>
        <v>0</v>
      </c>
      <c r="E217" s="289">
        <f t="shared" si="123"/>
        <v>0</v>
      </c>
      <c r="F217" s="290">
        <f>+'Distribution Pivot Table'!Y$190*100</f>
        <v>0</v>
      </c>
      <c r="G217" s="288">
        <f>+'Distribution Pivot Table'!Y$192*100</f>
        <v>0</v>
      </c>
      <c r="H217" s="287">
        <f>+'Distribution Pivot Table'!Y$194*100</f>
        <v>0</v>
      </c>
      <c r="I217" s="289">
        <f t="shared" ref="I217:I220" si="136">SUM(F217:H217)</f>
        <v>0</v>
      </c>
      <c r="J217" s="290">
        <f>+'Distribution Pivot Table'!Y$196*100</f>
        <v>0</v>
      </c>
      <c r="K217" s="287">
        <f>+'Distribution Pivot Table'!Y$198*100</f>
        <v>0</v>
      </c>
      <c r="L217" s="287">
        <f>+'Distribution Pivot Table'!Y$200*100</f>
        <v>0</v>
      </c>
      <c r="M217" s="291">
        <f t="shared" ref="M217:M220" si="137">SUM(J217:L217)</f>
        <v>0</v>
      </c>
      <c r="N217" s="290">
        <f>+'Distribution Pivot Table'!Y$202*100</f>
        <v>0</v>
      </c>
      <c r="O217" s="292">
        <f t="shared" ref="O217:O220" si="138">+B217+F217+J217</f>
        <v>0</v>
      </c>
      <c r="P217" s="293">
        <f t="shared" ref="P217:P220" si="139">+C217+G217+K217</f>
        <v>0</v>
      </c>
      <c r="Q217" s="293">
        <f t="shared" ref="Q217:Q220" si="140">+D217+H217+L217+N217</f>
        <v>0</v>
      </c>
      <c r="R217" s="32">
        <f t="shared" si="129"/>
        <v>0</v>
      </c>
      <c r="S217" s="32">
        <f t="shared" si="130"/>
        <v>0</v>
      </c>
    </row>
    <row r="218" spans="1:24" s="29" customFormat="1">
      <c r="A218" s="47" t="s">
        <v>58</v>
      </c>
      <c r="B218" s="287">
        <f>+'Distribution Pivot Table'!Y$206*100</f>
        <v>1.3731825525040386</v>
      </c>
      <c r="C218" s="287">
        <f>+'Distribution Pivot Table'!Y$208*100</f>
        <v>0</v>
      </c>
      <c r="D218" s="287">
        <f>+'Distribution Pivot Table'!Y$210*108</f>
        <v>0</v>
      </c>
      <c r="E218" s="289">
        <f t="shared" si="123"/>
        <v>1.3731825525040386</v>
      </c>
      <c r="F218" s="290">
        <f>+'Distribution Pivot Table'!Y$212*100</f>
        <v>55.331179321486267</v>
      </c>
      <c r="G218" s="288">
        <f>+'Distribution Pivot Table'!Y$214*100</f>
        <v>0.24232633279483037</v>
      </c>
      <c r="H218" s="287">
        <f>+'Distribution Pivot Table'!Y$216*100</f>
        <v>0</v>
      </c>
      <c r="I218" s="289">
        <f t="shared" si="136"/>
        <v>55.573505654281099</v>
      </c>
      <c r="J218" s="290">
        <f>+'Distribution Pivot Table'!Y$218*100</f>
        <v>37.47980613893376</v>
      </c>
      <c r="K218" s="287">
        <f>+'Distribution Pivot Table'!Y$220*100</f>
        <v>3.150242326332795</v>
      </c>
      <c r="L218" s="287">
        <f>+'Distribution Pivot Table'!Y$222*100</f>
        <v>8.0775444264943458E-2</v>
      </c>
      <c r="M218" s="291">
        <f t="shared" si="137"/>
        <v>40.710823909531499</v>
      </c>
      <c r="N218" s="290">
        <f>+'Distribution Pivot Table'!Y$224*100</f>
        <v>2.34248788368336</v>
      </c>
      <c r="O218" s="292">
        <f t="shared" si="138"/>
        <v>94.184168012924061</v>
      </c>
      <c r="P218" s="293">
        <f t="shared" si="139"/>
        <v>3.3925686591276252</v>
      </c>
      <c r="Q218" s="293">
        <f t="shared" si="140"/>
        <v>2.4232633279483036</v>
      </c>
      <c r="R218" s="32">
        <f t="shared" si="129"/>
        <v>100.00000000000001</v>
      </c>
      <c r="S218" s="32">
        <f t="shared" si="130"/>
        <v>99.999999999999986</v>
      </c>
    </row>
    <row r="219" spans="1:24" s="29" customFormat="1">
      <c r="A219" s="47" t="s">
        <v>59</v>
      </c>
      <c r="B219" s="287">
        <f>+'Distribution Pivot Table'!Y$228*100</f>
        <v>12.806539509536785</v>
      </c>
      <c r="C219" s="288">
        <f>+'Distribution Pivot Table'!Y$230*100</f>
        <v>3.1335149863760217</v>
      </c>
      <c r="D219" s="287">
        <f>+'Distribution Pivot Table'!Y$232*100</f>
        <v>0</v>
      </c>
      <c r="E219" s="289">
        <f t="shared" si="123"/>
        <v>15.940054495912808</v>
      </c>
      <c r="F219" s="290">
        <f>+'Distribution Pivot Table'!Y$234*100</f>
        <v>34.604904632152589</v>
      </c>
      <c r="G219" s="288">
        <f>+'Distribution Pivot Table'!Y$236*100</f>
        <v>3.8147138964577656</v>
      </c>
      <c r="H219" s="287">
        <f>+'Distribution Pivot Table'!Y$238*100</f>
        <v>0</v>
      </c>
      <c r="I219" s="289">
        <f t="shared" si="136"/>
        <v>38.419618528610357</v>
      </c>
      <c r="J219" s="290">
        <f>+'Distribution Pivot Table'!Y$240*100</f>
        <v>31.198910081743868</v>
      </c>
      <c r="K219" s="287">
        <f>+'Distribution Pivot Table'!Y$242*100</f>
        <v>13.896457765667575</v>
      </c>
      <c r="L219" s="287">
        <f>+'Distribution Pivot Table'!Y$244*100</f>
        <v>0</v>
      </c>
      <c r="M219" s="291">
        <f t="shared" si="137"/>
        <v>45.095367847411445</v>
      </c>
      <c r="N219" s="290">
        <f>+'Distribution Pivot Table'!Y$246*100</f>
        <v>0.54495912806539504</v>
      </c>
      <c r="O219" s="292">
        <f t="shared" si="138"/>
        <v>78.610354223433234</v>
      </c>
      <c r="P219" s="293">
        <f t="shared" si="139"/>
        <v>20.844686648501362</v>
      </c>
      <c r="Q219" s="293">
        <f t="shared" si="140"/>
        <v>0.54495912806539504</v>
      </c>
      <c r="R219" s="32">
        <f t="shared" si="129"/>
        <v>100.00000000000001</v>
      </c>
      <c r="S219" s="32">
        <f t="shared" si="130"/>
        <v>99.999999999999986</v>
      </c>
      <c r="T219" s="25"/>
      <c r="U219" s="25"/>
      <c r="V219" s="25"/>
      <c r="W219" s="25"/>
      <c r="X219" s="340"/>
    </row>
    <row r="220" spans="1:24" s="29" customFormat="1">
      <c r="A220" s="47" t="s">
        <v>60</v>
      </c>
      <c r="B220" s="287">
        <f>+'Distribution Pivot Table'!Y$250*100</f>
        <v>0</v>
      </c>
      <c r="C220" s="288">
        <f>+'Distribution Pivot Table'!Y$252*100</f>
        <v>0</v>
      </c>
      <c r="D220" s="287">
        <f>+'Distribution Pivot Table'!Y$254*100</f>
        <v>0</v>
      </c>
      <c r="E220" s="289">
        <f t="shared" si="123"/>
        <v>0</v>
      </c>
      <c r="F220" s="290">
        <f>+'Distribution Pivot Table'!Y$256*100</f>
        <v>0</v>
      </c>
      <c r="G220" s="288">
        <f>+'Distribution Pivot Table'!Y$258*100</f>
        <v>0</v>
      </c>
      <c r="H220" s="287">
        <f>+'Distribution Pivot Table'!Y$260*100</f>
        <v>0</v>
      </c>
      <c r="I220" s="289">
        <f t="shared" si="136"/>
        <v>0</v>
      </c>
      <c r="J220" s="290">
        <f>+'Distribution Pivot Table'!Y$262*100</f>
        <v>0</v>
      </c>
      <c r="K220" s="287">
        <f>+'Distribution Pivot Table'!Y$264*100</f>
        <v>0</v>
      </c>
      <c r="L220" s="287">
        <f>+'Distribution Pivot Table'!Y$266*100</f>
        <v>0</v>
      </c>
      <c r="M220" s="291">
        <f t="shared" si="137"/>
        <v>0</v>
      </c>
      <c r="N220" s="290">
        <f>+'Distribution Pivot Table'!Y$268*100</f>
        <v>0</v>
      </c>
      <c r="O220" s="292">
        <f t="shared" si="138"/>
        <v>0</v>
      </c>
      <c r="P220" s="293">
        <f t="shared" si="139"/>
        <v>0</v>
      </c>
      <c r="Q220" s="293">
        <f t="shared" si="140"/>
        <v>0</v>
      </c>
      <c r="R220" s="32">
        <f t="shared" si="129"/>
        <v>0</v>
      </c>
      <c r="S220" s="32">
        <f t="shared" si="130"/>
        <v>0</v>
      </c>
    </row>
    <row r="221" spans="1:24" s="29" customFormat="1">
      <c r="A221" s="47"/>
      <c r="B221" s="287"/>
      <c r="C221" s="288"/>
      <c r="D221" s="287"/>
      <c r="E221" s="289"/>
      <c r="F221" s="290"/>
      <c r="G221" s="288"/>
      <c r="H221" s="287"/>
      <c r="I221" s="289"/>
      <c r="J221" s="290"/>
      <c r="K221" s="287"/>
      <c r="L221" s="287"/>
      <c r="M221" s="291"/>
      <c r="N221" s="290"/>
      <c r="O221" s="292"/>
      <c r="P221" s="293"/>
      <c r="Q221" s="293"/>
      <c r="R221" s="32"/>
      <c r="S221" s="32"/>
    </row>
    <row r="222" spans="1:24" s="29" customFormat="1">
      <c r="A222" s="47" t="s">
        <v>61</v>
      </c>
      <c r="B222" s="287">
        <f>+'Distribution Pivot Table'!Y$272*100</f>
        <v>0</v>
      </c>
      <c r="C222" s="288">
        <f>+'Distribution Pivot Table'!Y$274*100</f>
        <v>0</v>
      </c>
      <c r="D222" s="287">
        <f>+'Distribution Pivot Table'!Y$276*100</f>
        <v>0</v>
      </c>
      <c r="E222" s="289">
        <f t="shared" si="123"/>
        <v>0</v>
      </c>
      <c r="F222" s="290">
        <f>+'Distribution Pivot Table'!Y$278*100</f>
        <v>0</v>
      </c>
      <c r="G222" s="288">
        <f>+'Distribution Pivot Table'!Y$280*100</f>
        <v>0</v>
      </c>
      <c r="H222" s="287">
        <f>+'Distribution Pivot Table'!Y$282*100</f>
        <v>0</v>
      </c>
      <c r="I222" s="289">
        <f t="shared" ref="I222:I225" si="141">SUM(F222:H222)</f>
        <v>0</v>
      </c>
      <c r="J222" s="290">
        <f>+'Distribution Pivot Table'!Y$284*100</f>
        <v>0</v>
      </c>
      <c r="K222" s="287">
        <f>+'Distribution Pivot Table'!Y$286*100</f>
        <v>0</v>
      </c>
      <c r="L222" s="287">
        <f>+'Distribution Pivot Table'!Y$288*100</f>
        <v>0</v>
      </c>
      <c r="M222" s="291">
        <f t="shared" ref="M222:M225" si="142">SUM(J222:L222)</f>
        <v>0</v>
      </c>
      <c r="N222" s="290">
        <f>+'Distribution Pivot Table'!Y$290*100</f>
        <v>0</v>
      </c>
      <c r="O222" s="292">
        <f t="shared" ref="O222:O225" si="143">+B222+F222+J222</f>
        <v>0</v>
      </c>
      <c r="P222" s="293">
        <f t="shared" ref="P222:P225" si="144">+C222+G222+K222</f>
        <v>0</v>
      </c>
      <c r="Q222" s="293">
        <f t="shared" ref="Q222:Q225" si="145">+D222+H222+L222+N222</f>
        <v>0</v>
      </c>
      <c r="R222" s="32">
        <f t="shared" si="129"/>
        <v>0</v>
      </c>
      <c r="S222" s="32">
        <f t="shared" si="130"/>
        <v>0</v>
      </c>
    </row>
    <row r="223" spans="1:24" s="29" customFormat="1">
      <c r="A223" s="47" t="s">
        <v>62</v>
      </c>
      <c r="B223" s="287">
        <f>+'Distribution Pivot Table'!Y294*100</f>
        <v>17.252396166134183</v>
      </c>
      <c r="C223" s="288">
        <f>+'Distribution Pivot Table'!Y296*100</f>
        <v>1.9169329073482428</v>
      </c>
      <c r="D223" s="287">
        <f>+'Distribution Pivot Table'!Y298*100</f>
        <v>0</v>
      </c>
      <c r="E223" s="289">
        <f t="shared" si="123"/>
        <v>19.169329073482427</v>
      </c>
      <c r="F223" s="290">
        <f>+'Distribution Pivot Table'!Y300*100</f>
        <v>25.878594249201274</v>
      </c>
      <c r="G223" s="288">
        <f>+'Distribution Pivot Table'!Y302*100</f>
        <v>5.1118210862619806</v>
      </c>
      <c r="H223" s="287">
        <f>+'Distribution Pivot Table'!Y304*100</f>
        <v>0</v>
      </c>
      <c r="I223" s="289">
        <f t="shared" si="141"/>
        <v>30.990415335463254</v>
      </c>
      <c r="J223" s="290">
        <f>+'Distribution Pivot Table'!Y306*100</f>
        <v>40.255591054313101</v>
      </c>
      <c r="K223" s="287">
        <f>+'Distribution Pivot Table'!Y308*100</f>
        <v>5.7507987220447285</v>
      </c>
      <c r="L223" s="287">
        <f>+'Distribution Pivot Table'!Y310*100</f>
        <v>0</v>
      </c>
      <c r="M223" s="291">
        <f t="shared" si="142"/>
        <v>46.006389776357828</v>
      </c>
      <c r="N223" s="290">
        <f>+'Distribution Pivot Table'!Y312*100</f>
        <v>3.8338658146964857</v>
      </c>
      <c r="O223" s="292">
        <f t="shared" si="143"/>
        <v>83.386581469648561</v>
      </c>
      <c r="P223" s="293">
        <f t="shared" si="144"/>
        <v>12.779552715654951</v>
      </c>
      <c r="Q223" s="293">
        <f t="shared" si="145"/>
        <v>3.8338658146964857</v>
      </c>
      <c r="R223" s="32">
        <f t="shared" si="129"/>
        <v>100</v>
      </c>
      <c r="S223" s="32">
        <f t="shared" si="130"/>
        <v>100</v>
      </c>
    </row>
    <row r="224" spans="1:24" s="29" customFormat="1">
      <c r="A224" s="47" t="s">
        <v>63</v>
      </c>
      <c r="B224" s="287">
        <f>+'Distribution Pivot Table'!Y316*100</f>
        <v>1.8315018315018317</v>
      </c>
      <c r="C224" s="287">
        <f>+'Distribution Pivot Table'!Y318*100</f>
        <v>0.36630036630036628</v>
      </c>
      <c r="D224" s="287">
        <f>+'Distribution Pivot Table'!Y320*100</f>
        <v>0</v>
      </c>
      <c r="E224" s="289">
        <f t="shared" si="123"/>
        <v>2.197802197802198</v>
      </c>
      <c r="F224" s="290">
        <f>+'Distribution Pivot Table'!Y322*100</f>
        <v>63.73626373626373</v>
      </c>
      <c r="G224" s="288">
        <f>+'Distribution Pivot Table'!Y324*100</f>
        <v>3.6630036630036633</v>
      </c>
      <c r="H224" s="287">
        <f>+'Distribution Pivot Table'!Y326*100</f>
        <v>0</v>
      </c>
      <c r="I224" s="289">
        <f t="shared" si="141"/>
        <v>67.399267399267387</v>
      </c>
      <c r="J224" s="290">
        <f>+'Distribution Pivot Table'!Y328*100</f>
        <v>28.205128205128204</v>
      </c>
      <c r="K224" s="287">
        <f>+'Distribution Pivot Table'!Y330*100</f>
        <v>2.9304029304029302</v>
      </c>
      <c r="L224" s="287">
        <f>+'Distribution Pivot Table'!Y332*100</f>
        <v>0</v>
      </c>
      <c r="M224" s="291">
        <f t="shared" si="142"/>
        <v>31.135531135531135</v>
      </c>
      <c r="N224" s="290">
        <f>+'Distribution Pivot Table'!Y334*100</f>
        <v>1.4652014652014651</v>
      </c>
      <c r="O224" s="292">
        <f t="shared" si="143"/>
        <v>93.772893772893767</v>
      </c>
      <c r="P224" s="293">
        <f t="shared" si="144"/>
        <v>6.9597069597069599</v>
      </c>
      <c r="Q224" s="293">
        <f t="shared" si="145"/>
        <v>1.4652014652014651</v>
      </c>
      <c r="R224" s="32">
        <f t="shared" si="129"/>
        <v>102.19780219780219</v>
      </c>
      <c r="S224" s="32">
        <f t="shared" si="130"/>
        <v>102.19780219780219</v>
      </c>
    </row>
    <row r="225" spans="1:23" s="29" customFormat="1">
      <c r="A225" s="52" t="s">
        <v>64</v>
      </c>
      <c r="B225" s="294">
        <f>+'Distribution Pivot Table'!Y338*100</f>
        <v>14.931927975406238</v>
      </c>
      <c r="C225" s="294">
        <f>+'Distribution Pivot Table'!Y340*100</f>
        <v>0.21958717610891526</v>
      </c>
      <c r="D225" s="294">
        <f>+'Distribution Pivot Table'!Y342*100</f>
        <v>0</v>
      </c>
      <c r="E225" s="295">
        <f t="shared" si="123"/>
        <v>15.151515151515152</v>
      </c>
      <c r="F225" s="296">
        <f>+'Distribution Pivot Table'!Y344*100</f>
        <v>34.167764602547216</v>
      </c>
      <c r="G225" s="294">
        <f>+'Distribution Pivot Table'!Y346*100</f>
        <v>3.2059727711901624</v>
      </c>
      <c r="H225" s="294">
        <f>+'Distribution Pivot Table'!Y348*100</f>
        <v>0</v>
      </c>
      <c r="I225" s="295">
        <f t="shared" si="141"/>
        <v>37.373737373737377</v>
      </c>
      <c r="J225" s="296">
        <f>+'Distribution Pivot Table'!Y350*100</f>
        <v>32.806324110671937</v>
      </c>
      <c r="K225" s="294">
        <f>+'Distribution Pivot Table'!Y352*100</f>
        <v>6.0606060606060606</v>
      </c>
      <c r="L225" s="294">
        <f>+'Distribution Pivot Table'!Y354*100</f>
        <v>0</v>
      </c>
      <c r="M225" s="327">
        <f t="shared" si="142"/>
        <v>38.866930171278</v>
      </c>
      <c r="N225" s="296">
        <f>+'Distribution Pivot Table'!Y356*100</f>
        <v>8.5638998682476952</v>
      </c>
      <c r="O225" s="328">
        <f t="shared" si="143"/>
        <v>81.906016688625385</v>
      </c>
      <c r="P225" s="329">
        <f t="shared" si="144"/>
        <v>9.4861660079051386</v>
      </c>
      <c r="Q225" s="329">
        <f t="shared" si="145"/>
        <v>8.5638998682476952</v>
      </c>
      <c r="R225" s="32">
        <f t="shared" si="129"/>
        <v>99.956082564778228</v>
      </c>
      <c r="S225" s="32">
        <f t="shared" si="130"/>
        <v>99.956082564778228</v>
      </c>
    </row>
    <row r="226" spans="1:23" s="29" customFormat="1">
      <c r="A226" s="133" t="s">
        <v>160</v>
      </c>
      <c r="B226" s="47"/>
      <c r="C226" s="47"/>
      <c r="D226" s="47"/>
      <c r="E226" s="47"/>
      <c r="F226" s="110"/>
      <c r="G226" s="110"/>
      <c r="H226" s="110"/>
      <c r="I226" s="110"/>
      <c r="J226" s="110"/>
      <c r="K226" s="110"/>
      <c r="L226" s="110"/>
      <c r="M226" s="110"/>
      <c r="N226" s="110"/>
      <c r="O226" s="110"/>
      <c r="P226" s="110"/>
      <c r="Q226" s="110"/>
      <c r="R226" s="34"/>
    </row>
    <row r="227" spans="1:23">
      <c r="A227" s="133"/>
      <c r="B227" s="45"/>
      <c r="C227" s="45"/>
      <c r="D227" s="45"/>
      <c r="E227" s="109"/>
      <c r="F227" s="45"/>
      <c r="G227" s="45"/>
      <c r="H227" s="45"/>
      <c r="I227" s="109"/>
      <c r="J227" s="45"/>
      <c r="K227" s="45"/>
      <c r="L227" s="45"/>
      <c r="M227" s="109"/>
      <c r="N227" s="45"/>
      <c r="O227" s="93"/>
      <c r="P227" s="93"/>
      <c r="R227" s="9"/>
    </row>
    <row r="228" spans="1:23" s="29" customFormat="1">
      <c r="A228" s="47"/>
      <c r="B228" s="47"/>
      <c r="C228" s="47"/>
      <c r="D228" s="47"/>
      <c r="E228" s="47"/>
      <c r="F228" s="110"/>
      <c r="G228" s="110"/>
      <c r="H228" s="110"/>
      <c r="I228" s="110"/>
      <c r="J228" s="110"/>
      <c r="K228" s="110"/>
      <c r="L228" s="110"/>
      <c r="M228" s="110"/>
      <c r="N228" s="110"/>
      <c r="O228" s="110"/>
      <c r="P228" s="110"/>
      <c r="Q228" s="110"/>
      <c r="R228" s="34"/>
    </row>
    <row r="229" spans="1:23" s="29" customFormat="1">
      <c r="A229" s="36"/>
      <c r="B229" s="36"/>
      <c r="C229" s="36"/>
      <c r="D229" s="36"/>
      <c r="E229" s="36"/>
      <c r="F229" s="110"/>
      <c r="G229" s="110"/>
      <c r="H229" s="110"/>
      <c r="I229" s="110"/>
      <c r="J229" s="110"/>
      <c r="K229" s="110"/>
      <c r="L229" s="110"/>
      <c r="M229" s="110"/>
      <c r="N229" s="110"/>
      <c r="O229" s="110"/>
      <c r="P229" s="110"/>
      <c r="Q229" s="323" t="s">
        <v>1192</v>
      </c>
      <c r="R229" s="34"/>
    </row>
    <row r="230" spans="1:23" s="29" customFormat="1" ht="18">
      <c r="A230" s="198" t="s">
        <v>267</v>
      </c>
      <c r="B230" s="100"/>
      <c r="C230" s="100"/>
      <c r="D230" s="100"/>
      <c r="E230" s="100"/>
      <c r="F230" s="103"/>
      <c r="G230" s="103"/>
      <c r="H230" s="103"/>
      <c r="I230" s="104"/>
      <c r="J230" s="103"/>
      <c r="K230" s="103"/>
      <c r="L230" s="103"/>
      <c r="M230" s="104"/>
      <c r="N230" s="103"/>
      <c r="O230" s="103"/>
      <c r="P230" s="103"/>
      <c r="Q230" s="103"/>
      <c r="R230" s="28"/>
    </row>
    <row r="231" spans="1:23" s="29" customFormat="1" ht="18">
      <c r="A231" s="198"/>
      <c r="B231" s="100"/>
      <c r="C231" s="100"/>
      <c r="D231" s="100"/>
      <c r="E231" s="100"/>
      <c r="F231" s="103"/>
      <c r="G231" s="103"/>
      <c r="H231" s="103"/>
      <c r="I231" s="104"/>
      <c r="J231" s="103"/>
      <c r="K231" s="103"/>
      <c r="L231" s="103"/>
      <c r="M231" s="104"/>
      <c r="N231" s="103"/>
      <c r="O231" s="103"/>
      <c r="P231" s="103"/>
      <c r="Q231" s="103"/>
      <c r="R231" s="28"/>
    </row>
    <row r="232" spans="1:23" s="29" customFormat="1" ht="15.75">
      <c r="A232" s="118" t="s">
        <v>259</v>
      </c>
      <c r="B232" s="100"/>
      <c r="C232" s="100"/>
      <c r="D232" s="100"/>
      <c r="E232" s="100"/>
      <c r="F232" s="103"/>
      <c r="G232" s="103"/>
      <c r="H232" s="103"/>
      <c r="I232" s="104"/>
      <c r="J232" s="103"/>
      <c r="K232" s="103"/>
      <c r="L232" s="103"/>
      <c r="M232" s="104"/>
      <c r="N232" s="103"/>
      <c r="O232" s="103"/>
      <c r="P232" s="103"/>
      <c r="Q232" s="103"/>
      <c r="R232" s="28"/>
    </row>
    <row r="233" spans="1:23" s="29" customFormat="1" ht="15.75">
      <c r="A233" s="118" t="s">
        <v>678</v>
      </c>
      <c r="B233" s="100"/>
      <c r="C233" s="100"/>
      <c r="D233" s="100"/>
      <c r="E233" s="100"/>
      <c r="F233" s="22"/>
      <c r="G233" s="22"/>
      <c r="H233" s="22"/>
      <c r="I233" s="100"/>
      <c r="J233" s="22"/>
      <c r="K233" s="22"/>
      <c r="L233" s="22"/>
      <c r="M233" s="100"/>
      <c r="N233" s="22"/>
      <c r="O233" s="22"/>
      <c r="P233" s="22"/>
      <c r="Q233" s="103"/>
      <c r="R233" s="28"/>
    </row>
    <row r="234" spans="1:23" s="29" customFormat="1" ht="18.75" customHeight="1">
      <c r="A234" s="111"/>
      <c r="B234" s="105"/>
      <c r="C234" s="105"/>
      <c r="D234" s="105"/>
      <c r="E234" s="105"/>
      <c r="F234" s="105"/>
      <c r="G234" s="105"/>
      <c r="H234" s="105"/>
      <c r="I234" s="105"/>
      <c r="J234" s="51"/>
      <c r="K234" s="51"/>
      <c r="L234" s="51"/>
      <c r="M234" s="51"/>
      <c r="N234" s="51"/>
      <c r="O234" s="51"/>
      <c r="P234" s="51"/>
      <c r="Q234" s="51"/>
      <c r="R234" s="30"/>
      <c r="S234" s="9"/>
    </row>
    <row r="235" spans="1:23" s="29" customFormat="1" ht="18.75" customHeight="1">
      <c r="A235" s="21"/>
      <c r="B235" s="119" t="s">
        <v>257</v>
      </c>
      <c r="C235" s="120"/>
      <c r="D235" s="120"/>
      <c r="E235" s="120"/>
      <c r="F235" s="120"/>
      <c r="G235" s="120"/>
      <c r="H235" s="120"/>
      <c r="I235" s="121"/>
      <c r="J235" s="122" t="s">
        <v>156</v>
      </c>
      <c r="K235" s="324"/>
      <c r="L235" s="324"/>
      <c r="M235" s="325"/>
      <c r="N235" s="836" t="s">
        <v>256</v>
      </c>
      <c r="O235" s="839" t="s">
        <v>162</v>
      </c>
      <c r="P235" s="839" t="s">
        <v>163</v>
      </c>
      <c r="Q235" s="839" t="s">
        <v>161</v>
      </c>
      <c r="R235" s="31"/>
      <c r="S235" s="3"/>
    </row>
    <row r="236" spans="1:23" s="29" customFormat="1" ht="36.75" customHeight="1">
      <c r="A236" s="26"/>
      <c r="B236" s="120" t="s">
        <v>296</v>
      </c>
      <c r="C236" s="120"/>
      <c r="D236" s="120"/>
      <c r="E236" s="123"/>
      <c r="F236" s="124" t="s">
        <v>298</v>
      </c>
      <c r="G236" s="120"/>
      <c r="H236" s="120"/>
      <c r="I236" s="121"/>
      <c r="J236" s="125" t="s">
        <v>258</v>
      </c>
      <c r="K236" s="120"/>
      <c r="L236" s="120"/>
      <c r="M236" s="121"/>
      <c r="N236" s="837"/>
      <c r="O236" s="840"/>
      <c r="P236" s="840"/>
      <c r="Q236" s="840"/>
      <c r="R236" s="31" t="s">
        <v>11</v>
      </c>
      <c r="S236" s="200" t="s">
        <v>11</v>
      </c>
      <c r="T236" s="205" t="s">
        <v>499</v>
      </c>
      <c r="U236" s="20"/>
      <c r="V236" s="20"/>
      <c r="W236" s="207"/>
    </row>
    <row r="237" spans="1:23" s="29" customFormat="1" ht="30" customHeight="1">
      <c r="A237" s="27"/>
      <c r="B237" s="126" t="s">
        <v>157</v>
      </c>
      <c r="C237" s="126" t="s">
        <v>158</v>
      </c>
      <c r="D237" s="126" t="s">
        <v>297</v>
      </c>
      <c r="E237" s="127" t="s">
        <v>12</v>
      </c>
      <c r="F237" s="128" t="s">
        <v>157</v>
      </c>
      <c r="G237" s="126" t="s">
        <v>158</v>
      </c>
      <c r="H237" s="126" t="s">
        <v>297</v>
      </c>
      <c r="I237" s="127" t="s">
        <v>12</v>
      </c>
      <c r="J237" s="129" t="s">
        <v>157</v>
      </c>
      <c r="K237" s="130" t="s">
        <v>158</v>
      </c>
      <c r="L237" s="126" t="s">
        <v>297</v>
      </c>
      <c r="M237" s="129" t="s">
        <v>12</v>
      </c>
      <c r="N237" s="838"/>
      <c r="O237" s="841"/>
      <c r="P237" s="841"/>
      <c r="Q237" s="841"/>
      <c r="R237" s="2"/>
      <c r="S237" s="201"/>
      <c r="T237" s="301" t="s">
        <v>496</v>
      </c>
      <c r="U237" s="302" t="s">
        <v>497</v>
      </c>
      <c r="V237" s="302" t="s">
        <v>498</v>
      </c>
      <c r="W237" s="300"/>
    </row>
    <row r="238" spans="1:23" s="29" customFormat="1" hidden="1">
      <c r="A238" s="47" t="s">
        <v>48</v>
      </c>
      <c r="B238" s="112"/>
      <c r="C238" s="112"/>
      <c r="D238" s="112"/>
      <c r="E238" s="46"/>
      <c r="F238" s="24"/>
      <c r="G238" s="44"/>
      <c r="H238" s="45"/>
      <c r="I238" s="46"/>
      <c r="J238" s="24"/>
      <c r="K238" s="44"/>
      <c r="L238" s="45"/>
      <c r="M238" s="48"/>
      <c r="N238" s="24"/>
      <c r="O238" s="49"/>
      <c r="P238" s="50"/>
      <c r="Q238" s="50"/>
      <c r="R238" s="32">
        <f>SUM(B238:D238,F238:H238,J238:L238)+N238</f>
        <v>0</v>
      </c>
      <c r="S238" s="202">
        <f>+Q238+P238+O238</f>
        <v>0</v>
      </c>
      <c r="T238" s="206"/>
      <c r="U238" s="17"/>
      <c r="V238" s="17"/>
      <c r="W238" s="208"/>
    </row>
    <row r="239" spans="1:23" s="29" customFormat="1" hidden="1">
      <c r="A239" s="47"/>
      <c r="B239" s="47"/>
      <c r="C239" s="47"/>
      <c r="D239" s="47"/>
      <c r="E239" s="107"/>
      <c r="F239" s="24"/>
      <c r="G239" s="44"/>
      <c r="H239" s="45"/>
      <c r="I239" s="108"/>
      <c r="J239" s="24"/>
      <c r="K239" s="45"/>
      <c r="L239" s="45"/>
      <c r="M239" s="24"/>
      <c r="N239" s="24"/>
      <c r="O239" s="326"/>
      <c r="P239" s="297"/>
      <c r="Q239" s="297"/>
      <c r="R239" s="31"/>
      <c r="S239" s="200"/>
      <c r="T239" s="209" t="s">
        <v>496</v>
      </c>
      <c r="U239" s="210" t="s">
        <v>497</v>
      </c>
      <c r="V239" s="211" t="s">
        <v>498</v>
      </c>
      <c r="W239" s="212"/>
    </row>
    <row r="240" spans="1:23" s="29" customFormat="1">
      <c r="A240" s="47" t="s">
        <v>49</v>
      </c>
      <c r="B240" s="287">
        <f>+'Distribution Pivot Table'!AE$8*100</f>
        <v>0</v>
      </c>
      <c r="C240" s="288">
        <f>+'Distribution Pivot Table'!AE$10*100</f>
        <v>0</v>
      </c>
      <c r="D240" s="287">
        <f>+'Distribution Pivot Table'!AE$12*100</f>
        <v>0</v>
      </c>
      <c r="E240" s="289">
        <f t="shared" ref="E240:E258" si="146">SUM(B240:D240)</f>
        <v>0</v>
      </c>
      <c r="F240" s="290">
        <f>+'Distribution Pivot Table'!AE$14*100</f>
        <v>0</v>
      </c>
      <c r="G240" s="288">
        <f>+'Distribution Pivot Table'!AE$16*100</f>
        <v>0</v>
      </c>
      <c r="H240" s="287">
        <f>+'Distribution Pivot Table'!AE$18*100</f>
        <v>0</v>
      </c>
      <c r="I240" s="289">
        <f t="shared" ref="I240:I243" si="147">SUM(F240:H240)</f>
        <v>0</v>
      </c>
      <c r="J240" s="290">
        <f>+'Distribution Pivot Table'!AE$20*100</f>
        <v>0</v>
      </c>
      <c r="K240" s="287">
        <f>+'Distribution Pivot Table'!AE$22*100</f>
        <v>0</v>
      </c>
      <c r="L240" s="287">
        <f>+'Distribution Pivot Table'!AE$24*100</f>
        <v>0</v>
      </c>
      <c r="M240" s="291">
        <f t="shared" ref="M240:M243" si="148">SUM(J240:L240)</f>
        <v>0</v>
      </c>
      <c r="N240" s="290">
        <f>+'Distribution Pivot Table'!AE$26*100</f>
        <v>0</v>
      </c>
      <c r="O240" s="292">
        <f t="shared" ref="O240:O243" si="149">+B240+F240+J240</f>
        <v>0</v>
      </c>
      <c r="P240" s="293">
        <f t="shared" ref="P240:P243" si="150">+C240+G240+K240</f>
        <v>0</v>
      </c>
      <c r="Q240" s="293">
        <f t="shared" ref="Q240:Q243" si="151">+D240+H240+L240+N240</f>
        <v>0</v>
      </c>
      <c r="R240" s="32">
        <f>SUM(B240:D240,F240:H240,J240:L240)+N240</f>
        <v>0</v>
      </c>
      <c r="S240" s="202">
        <f t="shared" ref="S240:S258" si="152">+Q240+P240+O240</f>
        <v>0</v>
      </c>
      <c r="T240" s="203">
        <f t="shared" ref="T240" si="153">+E240+I240</f>
        <v>0</v>
      </c>
      <c r="U240" s="203">
        <f>+M240</f>
        <v>0</v>
      </c>
      <c r="V240" s="204">
        <f>+N240</f>
        <v>0</v>
      </c>
      <c r="W240" s="298">
        <f t="shared" ref="W240" si="154">+H240+L240</f>
        <v>0</v>
      </c>
    </row>
    <row r="241" spans="1:24" s="29" customFormat="1">
      <c r="A241" s="47" t="s">
        <v>50</v>
      </c>
      <c r="B241" s="287">
        <f>+'Distribution Pivot Table'!AE$30*100</f>
        <v>8.5</v>
      </c>
      <c r="C241" s="288">
        <f>+'Distribution Pivot Table'!AE$32*100</f>
        <v>5.3333333333333339</v>
      </c>
      <c r="D241" s="287">
        <f>+'Distribution Pivot Table'!AE$34*100</f>
        <v>0</v>
      </c>
      <c r="E241" s="289">
        <f t="shared" si="146"/>
        <v>13.833333333333334</v>
      </c>
      <c r="F241" s="290">
        <f>+'Distribution Pivot Table'!AE$36*100</f>
        <v>36.533333333333331</v>
      </c>
      <c r="G241" s="288">
        <f>+'Distribution Pivot Table'!AE$38*100</f>
        <v>15.983333333333333</v>
      </c>
      <c r="H241" s="287">
        <f>+'Distribution Pivot Table'!AE$40*100</f>
        <v>0</v>
      </c>
      <c r="I241" s="289">
        <f t="shared" si="147"/>
        <v>52.516666666666666</v>
      </c>
      <c r="J241" s="290">
        <f>+'Distribution Pivot Table'!AE$42*100</f>
        <v>19.216666666666669</v>
      </c>
      <c r="K241" s="287">
        <f>+'Distribution Pivot Table'!AE$44*100</f>
        <v>13.950000000000001</v>
      </c>
      <c r="L241" s="287">
        <f>+'Distribution Pivot Table'!AE$46*100</f>
        <v>0</v>
      </c>
      <c r="M241" s="291">
        <f t="shared" si="148"/>
        <v>33.166666666666671</v>
      </c>
      <c r="N241" s="290">
        <f>+'Distribution Pivot Table'!AE$48*100</f>
        <v>0.48333333333333334</v>
      </c>
      <c r="O241" s="292">
        <f t="shared" si="149"/>
        <v>64.25</v>
      </c>
      <c r="P241" s="293">
        <f t="shared" si="150"/>
        <v>35.266666666666666</v>
      </c>
      <c r="Q241" s="293">
        <f t="shared" si="151"/>
        <v>0.48333333333333334</v>
      </c>
      <c r="R241" s="32">
        <f>SUM(B241:D241,F241:H241,J241:L241)+N241</f>
        <v>100</v>
      </c>
      <c r="S241" s="32">
        <f t="shared" si="152"/>
        <v>100</v>
      </c>
      <c r="T241" s="297">
        <f t="shared" ref="T241:T258" si="155">+E241+I241</f>
        <v>66.349999999999994</v>
      </c>
      <c r="U241" s="203">
        <f t="shared" ref="U241:U258" si="156">+M241</f>
        <v>33.166666666666671</v>
      </c>
      <c r="V241" s="204">
        <f t="shared" ref="V241:V258" si="157">+N241</f>
        <v>0.48333333333333334</v>
      </c>
      <c r="W241" s="299">
        <f>SUM(T241:V241)</f>
        <v>100</v>
      </c>
    </row>
    <row r="242" spans="1:24" s="29" customFormat="1">
      <c r="A242" s="47" t="s">
        <v>51</v>
      </c>
      <c r="B242" s="287">
        <f>+'Distribution Pivot Table'!AE$52*100</f>
        <v>0</v>
      </c>
      <c r="C242" s="288">
        <f>+'Distribution Pivot Table'!AE$54*100</f>
        <v>0</v>
      </c>
      <c r="D242" s="287">
        <f>+'Distribution Pivot Table'!AE$56*100</f>
        <v>0</v>
      </c>
      <c r="E242" s="289">
        <f t="shared" si="146"/>
        <v>0</v>
      </c>
      <c r="F242" s="290">
        <f>+'Distribution Pivot Table'!AE$58*100</f>
        <v>0</v>
      </c>
      <c r="G242" s="288">
        <f>+'Distribution Pivot Table'!AE$60*100</f>
        <v>0</v>
      </c>
      <c r="H242" s="287">
        <f>+'Distribution Pivot Table'!AE$62*100</f>
        <v>0</v>
      </c>
      <c r="I242" s="289">
        <f t="shared" si="147"/>
        <v>0</v>
      </c>
      <c r="J242" s="290">
        <f>+'Distribution Pivot Table'!AE$64*100</f>
        <v>0</v>
      </c>
      <c r="K242" s="287">
        <f>+'Distribution Pivot Table'!AE$66*100</f>
        <v>0</v>
      </c>
      <c r="L242" s="287">
        <f>+'Distribution Pivot Table'!AE$68*100</f>
        <v>0</v>
      </c>
      <c r="M242" s="291">
        <f t="shared" si="148"/>
        <v>0</v>
      </c>
      <c r="N242" s="290">
        <f>+'Distribution Pivot Table'!AE$70*100</f>
        <v>0</v>
      </c>
      <c r="O242" s="292">
        <f t="shared" si="149"/>
        <v>0</v>
      </c>
      <c r="P242" s="293">
        <f t="shared" si="150"/>
        <v>0</v>
      </c>
      <c r="Q242" s="293">
        <f t="shared" si="151"/>
        <v>0</v>
      </c>
      <c r="R242" s="32">
        <f>SUM(B242:D242,F242:H242,J242:L242)+N242</f>
        <v>0</v>
      </c>
      <c r="S242" s="32">
        <f t="shared" si="152"/>
        <v>0</v>
      </c>
      <c r="T242" s="297">
        <f t="shared" si="155"/>
        <v>0</v>
      </c>
      <c r="U242" s="203">
        <f t="shared" si="156"/>
        <v>0</v>
      </c>
      <c r="V242" s="204">
        <f t="shared" si="157"/>
        <v>0</v>
      </c>
      <c r="W242" s="299">
        <f t="shared" ref="W242:W258" si="158">SUM(T242:V242)</f>
        <v>0</v>
      </c>
    </row>
    <row r="243" spans="1:24" s="29" customFormat="1">
      <c r="A243" s="47" t="s">
        <v>179</v>
      </c>
      <c r="B243" s="287">
        <f>+'Distribution Pivot Table'!AE$74*100</f>
        <v>8.4958244131998697</v>
      </c>
      <c r="C243" s="288">
        <f>+'Distribution Pivot Table'!AE$76*100</f>
        <v>3.3925437327624453</v>
      </c>
      <c r="D243" s="287">
        <f>+'Distribution Pivot Table'!AE$78*100</f>
        <v>3.2305348222723675</v>
      </c>
      <c r="E243" s="289">
        <f t="shared" si="146"/>
        <v>15.118902968234682</v>
      </c>
      <c r="F243" s="290">
        <f>+'Distribution Pivot Table'!AE$80*100</f>
        <v>34.797199560261525</v>
      </c>
      <c r="G243" s="288">
        <f>+'Distribution Pivot Table'!AE$82*100</f>
        <v>16.565411097610369</v>
      </c>
      <c r="H243" s="344">
        <f>+'Distribution Pivot Table'!AE$84*100</f>
        <v>3.8573550116684993E-3</v>
      </c>
      <c r="I243" s="289">
        <f t="shared" si="147"/>
        <v>51.366468012883566</v>
      </c>
      <c r="J243" s="290">
        <f>+'Distribution Pivot Table'!AE$86*100</f>
        <v>12.249030839553319</v>
      </c>
      <c r="K243" s="287">
        <f>+'Distribution Pivot Table'!AE$88*100</f>
        <v>11.442843642114601</v>
      </c>
      <c r="L243" s="344">
        <f>+'Distribution Pivot Table'!AE$90*100</f>
        <v>5.7860325175027481E-3</v>
      </c>
      <c r="M243" s="291">
        <f t="shared" si="148"/>
        <v>23.697660514185422</v>
      </c>
      <c r="N243" s="290">
        <f>+'Distribution Pivot Table'!AE$92*100</f>
        <v>9.8169685046963302</v>
      </c>
      <c r="O243" s="292">
        <f t="shared" si="149"/>
        <v>55.542054813014715</v>
      </c>
      <c r="P243" s="293">
        <f t="shared" si="150"/>
        <v>31.400798472487416</v>
      </c>
      <c r="Q243" s="293">
        <f t="shared" si="151"/>
        <v>13.057146714497868</v>
      </c>
      <c r="R243" s="32">
        <f>SUM(B243:D243,F243:H243,J243:L243)+N243</f>
        <v>100</v>
      </c>
      <c r="S243" s="32">
        <f t="shared" si="152"/>
        <v>100</v>
      </c>
      <c r="T243" s="297">
        <f t="shared" si="155"/>
        <v>66.485370981118251</v>
      </c>
      <c r="U243" s="203">
        <f t="shared" si="156"/>
        <v>23.697660514185422</v>
      </c>
      <c r="V243" s="204">
        <f t="shared" si="157"/>
        <v>9.8169685046963302</v>
      </c>
      <c r="W243" s="299">
        <f t="shared" si="158"/>
        <v>100.00000000000001</v>
      </c>
    </row>
    <row r="244" spans="1:24" s="29" customFormat="1">
      <c r="A244" s="47"/>
      <c r="B244" s="287"/>
      <c r="C244" s="288"/>
      <c r="D244" s="287"/>
      <c r="E244" s="289"/>
      <c r="F244" s="290"/>
      <c r="G244" s="288"/>
      <c r="H244" s="287"/>
      <c r="I244" s="289"/>
      <c r="J244" s="290"/>
      <c r="K244" s="287"/>
      <c r="L244" s="287"/>
      <c r="M244" s="291"/>
      <c r="N244" s="290"/>
      <c r="O244" s="292"/>
      <c r="P244" s="293"/>
      <c r="Q244" s="293"/>
      <c r="R244" s="32"/>
      <c r="S244" s="32"/>
      <c r="T244" s="297"/>
      <c r="U244" s="203"/>
      <c r="V244" s="204"/>
      <c r="W244" s="299"/>
    </row>
    <row r="245" spans="1:24" s="29" customFormat="1">
      <c r="A245" s="47" t="s">
        <v>53</v>
      </c>
      <c r="B245" s="287">
        <f>+'Distribution Pivot Table'!AE$96*100</f>
        <v>1.3455428891795926</v>
      </c>
      <c r="C245" s="288">
        <f>+'Distribution Pivot Table'!AE$98*100</f>
        <v>0.57933096617454682</v>
      </c>
      <c r="D245" s="287">
        <f>+'Distribution Pivot Table'!AE$100*100</f>
        <v>0</v>
      </c>
      <c r="E245" s="289">
        <f t="shared" si="146"/>
        <v>1.9248738553541394</v>
      </c>
      <c r="F245" s="290">
        <f>+'Distribution Pivot Table'!AE$102*100</f>
        <v>40.029900953092877</v>
      </c>
      <c r="G245" s="288">
        <f>+'Distribution Pivot Table'!AE$104*100</f>
        <v>15.249486077368715</v>
      </c>
      <c r="H245" s="287">
        <f>+'Distribution Pivot Table'!AE$106*100</f>
        <v>0</v>
      </c>
      <c r="I245" s="289">
        <f t="shared" ref="I245:I248" si="159">SUM(F245:H245)</f>
        <v>55.279387030461592</v>
      </c>
      <c r="J245" s="290">
        <f>+'Distribution Pivot Table'!AE$108*100</f>
        <v>18.314333769388899</v>
      </c>
      <c r="K245" s="287">
        <f>+'Distribution Pivot Table'!AE$110*100</f>
        <v>23.864698187254717</v>
      </c>
      <c r="L245" s="287">
        <f>+'Distribution Pivot Table'!AE$112*100</f>
        <v>0</v>
      </c>
      <c r="M245" s="291">
        <f t="shared" ref="M245:M248" si="160">SUM(J245:L245)</f>
        <v>42.179031956643612</v>
      </c>
      <c r="N245" s="290">
        <f>+'Distribution Pivot Table'!AE$114*100</f>
        <v>0.61670715754064664</v>
      </c>
      <c r="O245" s="292">
        <f t="shared" ref="O245:O248" si="161">+B245+F245+J245</f>
        <v>59.68977761166137</v>
      </c>
      <c r="P245" s="293">
        <f t="shared" ref="P245:P248" si="162">+C245+G245+K245</f>
        <v>39.693515230797978</v>
      </c>
      <c r="Q245" s="293">
        <f t="shared" ref="Q245:Q248" si="163">+D245+H245+L245+N245</f>
        <v>0.61670715754064664</v>
      </c>
      <c r="R245" s="32">
        <f>SUM(B245:D245,F245:H245,J245:L245)+N245</f>
        <v>99.999999999999986</v>
      </c>
      <c r="S245" s="32">
        <f t="shared" si="152"/>
        <v>100</v>
      </c>
      <c r="T245" s="297">
        <f t="shared" si="155"/>
        <v>57.204260885815728</v>
      </c>
      <c r="U245" s="203">
        <f t="shared" si="156"/>
        <v>42.179031956643612</v>
      </c>
      <c r="V245" s="204">
        <f t="shared" si="157"/>
        <v>0.61670715754064664</v>
      </c>
      <c r="W245" s="299">
        <f t="shared" si="158"/>
        <v>99.999999999999986</v>
      </c>
    </row>
    <row r="246" spans="1:24" s="29" customFormat="1">
      <c r="A246" s="47" t="s">
        <v>54</v>
      </c>
      <c r="B246" s="287">
        <f>+'Distribution Pivot Table'!AE$118*100</f>
        <v>15.298804780876493</v>
      </c>
      <c r="C246" s="288">
        <f>+'Distribution Pivot Table'!AE$120*100</f>
        <v>2.7433124644280023</v>
      </c>
      <c r="D246" s="287">
        <f>+'Distribution Pivot Table'!AE$122*100</f>
        <v>0</v>
      </c>
      <c r="E246" s="289">
        <f t="shared" si="146"/>
        <v>18.042117245304496</v>
      </c>
      <c r="F246" s="290">
        <f>+'Distribution Pivot Table'!AE$124*100</f>
        <v>29.652817302219692</v>
      </c>
      <c r="G246" s="288">
        <f>+'Distribution Pivot Table'!AE$126*100</f>
        <v>14.422310756972113</v>
      </c>
      <c r="H246" s="287">
        <f>+'Distribution Pivot Table'!AE$128*100</f>
        <v>0</v>
      </c>
      <c r="I246" s="289">
        <f t="shared" si="159"/>
        <v>44.075128059191805</v>
      </c>
      <c r="J246" s="290">
        <f>+'Distribution Pivot Table'!AE$130*100</f>
        <v>22.367672168468982</v>
      </c>
      <c r="K246" s="287">
        <f>+'Distribution Pivot Table'!AE$132*100</f>
        <v>9.982925441092771</v>
      </c>
      <c r="L246" s="287">
        <f>+'Distribution Pivot Table'!AE$134*100</f>
        <v>0</v>
      </c>
      <c r="M246" s="291">
        <f t="shared" si="160"/>
        <v>32.350597609561753</v>
      </c>
      <c r="N246" s="290">
        <f>+'Distribution Pivot Table'!AE$136*100</f>
        <v>5.0540694365395558</v>
      </c>
      <c r="O246" s="292">
        <f t="shared" si="161"/>
        <v>67.319294251565168</v>
      </c>
      <c r="P246" s="293">
        <f t="shared" si="162"/>
        <v>27.148548662492885</v>
      </c>
      <c r="Q246" s="293">
        <f t="shared" si="163"/>
        <v>5.0540694365395558</v>
      </c>
      <c r="R246" s="32">
        <f>SUM(B246:D246,F246:H246,J246:L246)+N246</f>
        <v>99.521912350597603</v>
      </c>
      <c r="S246" s="32">
        <f t="shared" si="152"/>
        <v>99.521912350597603</v>
      </c>
      <c r="T246" s="297">
        <f t="shared" si="155"/>
        <v>62.117245304496301</v>
      </c>
      <c r="U246" s="203">
        <f t="shared" si="156"/>
        <v>32.350597609561753</v>
      </c>
      <c r="V246" s="204">
        <f t="shared" si="157"/>
        <v>5.0540694365395558</v>
      </c>
      <c r="W246" s="299">
        <f t="shared" si="158"/>
        <v>99.521912350597603</v>
      </c>
    </row>
    <row r="247" spans="1:24" s="29" customFormat="1">
      <c r="A247" s="47" t="s">
        <v>55</v>
      </c>
      <c r="B247" s="287">
        <f>+'Distribution Pivot Table'!AE$140*100</f>
        <v>5.8288243974422036</v>
      </c>
      <c r="C247" s="288">
        <f>+'Distribution Pivot Table'!AE$142*100</f>
        <v>0.49188391539596654</v>
      </c>
      <c r="D247" s="287">
        <f>+'Distribution Pivot Table'!AE$144*100</f>
        <v>0</v>
      </c>
      <c r="E247" s="289">
        <f t="shared" si="146"/>
        <v>6.3207083128381703</v>
      </c>
      <c r="F247" s="290">
        <f>+'Distribution Pivot Table'!AE$146*100</f>
        <v>30.890309886866703</v>
      </c>
      <c r="G247" s="288">
        <f>+'Distribution Pivot Table'!AE$148*100</f>
        <v>9.3703885882931637</v>
      </c>
      <c r="H247" s="287">
        <f>+'Distribution Pivot Table'!AE$150*100</f>
        <v>0</v>
      </c>
      <c r="I247" s="289">
        <f t="shared" si="159"/>
        <v>40.26069847515987</v>
      </c>
      <c r="J247" s="290">
        <f>+'Distribution Pivot Table'!AE$152*100</f>
        <v>30.545991146089523</v>
      </c>
      <c r="K247" s="287">
        <f>+'Distribution Pivot Table'!AE$154*100</f>
        <v>21.938022626660107</v>
      </c>
      <c r="L247" s="287">
        <f>+'Distribution Pivot Table'!AE$156*100</f>
        <v>0.93457943925233633</v>
      </c>
      <c r="M247" s="291">
        <f t="shared" si="160"/>
        <v>53.418593212001973</v>
      </c>
      <c r="N247" s="290">
        <f>+'Distribution Pivot Table'!AE$158*100</f>
        <v>0</v>
      </c>
      <c r="O247" s="292">
        <f t="shared" si="161"/>
        <v>67.265125430398427</v>
      </c>
      <c r="P247" s="293">
        <f t="shared" si="162"/>
        <v>31.800295130349237</v>
      </c>
      <c r="Q247" s="293">
        <f t="shared" si="163"/>
        <v>0.93457943925233633</v>
      </c>
      <c r="R247" s="32">
        <f>SUM(B247:D247,F247:H247,J247:L247)+N247</f>
        <v>100</v>
      </c>
      <c r="S247" s="32">
        <f t="shared" si="152"/>
        <v>100</v>
      </c>
      <c r="T247" s="297">
        <f t="shared" si="155"/>
        <v>46.581406787998041</v>
      </c>
      <c r="U247" s="203">
        <f t="shared" si="156"/>
        <v>53.418593212001973</v>
      </c>
      <c r="V247" s="204">
        <f t="shared" si="157"/>
        <v>0</v>
      </c>
      <c r="W247" s="299">
        <f t="shared" si="158"/>
        <v>100.00000000000001</v>
      </c>
    </row>
    <row r="248" spans="1:24" s="29" customFormat="1">
      <c r="A248" s="47" t="s">
        <v>56</v>
      </c>
      <c r="B248" s="287">
        <f>+'Distribution Pivot Table'!AE$162*100</f>
        <v>0</v>
      </c>
      <c r="C248" s="288">
        <f>+'Distribution Pivot Table'!AE$164*100</f>
        <v>0</v>
      </c>
      <c r="D248" s="287">
        <f>+'Distribution Pivot Table'!AE$166*100</f>
        <v>0</v>
      </c>
      <c r="E248" s="289">
        <f t="shared" si="146"/>
        <v>0</v>
      </c>
      <c r="F248" s="290">
        <f>+'Distribution Pivot Table'!AE$168*100</f>
        <v>0</v>
      </c>
      <c r="G248" s="288">
        <f>+'Distribution Pivot Table'!AE$170*100</f>
        <v>0</v>
      </c>
      <c r="H248" s="287">
        <f>+'Distribution Pivot Table'!AE$172*100</f>
        <v>0</v>
      </c>
      <c r="I248" s="289">
        <f t="shared" si="159"/>
        <v>0</v>
      </c>
      <c r="J248" s="290">
        <f>+'Distribution Pivot Table'!AE$174*100</f>
        <v>0</v>
      </c>
      <c r="K248" s="287">
        <f>+'Distribution Pivot Table'!AE$176*100</f>
        <v>0</v>
      </c>
      <c r="L248" s="287">
        <f>+'Distribution Pivot Table'!AE$178*100</f>
        <v>0</v>
      </c>
      <c r="M248" s="291">
        <f t="shared" si="160"/>
        <v>0</v>
      </c>
      <c r="N248" s="290">
        <f>+'Distribution Pivot Table'!AE$180*100</f>
        <v>0</v>
      </c>
      <c r="O248" s="292">
        <f t="shared" si="161"/>
        <v>0</v>
      </c>
      <c r="P248" s="293">
        <f t="shared" si="162"/>
        <v>0</v>
      </c>
      <c r="Q248" s="293">
        <f t="shared" si="163"/>
        <v>0</v>
      </c>
      <c r="R248" s="32">
        <f>SUM(B248:D248,F248:H248,J248:L248)+N248</f>
        <v>0</v>
      </c>
      <c r="S248" s="32">
        <f t="shared" si="152"/>
        <v>0</v>
      </c>
      <c r="T248" s="297">
        <f t="shared" si="155"/>
        <v>0</v>
      </c>
      <c r="U248" s="203">
        <f t="shared" si="156"/>
        <v>0</v>
      </c>
      <c r="V248" s="204">
        <f t="shared" si="157"/>
        <v>0</v>
      </c>
      <c r="W248" s="299">
        <f t="shared" si="158"/>
        <v>0</v>
      </c>
    </row>
    <row r="249" spans="1:24" s="29" customFormat="1">
      <c r="A249" s="47"/>
      <c r="B249" s="287"/>
      <c r="C249" s="288"/>
      <c r="D249" s="287"/>
      <c r="E249" s="289"/>
      <c r="F249" s="290"/>
      <c r="G249" s="288"/>
      <c r="H249" s="287"/>
      <c r="I249" s="289"/>
      <c r="J249" s="290"/>
      <c r="K249" s="287"/>
      <c r="L249" s="287"/>
      <c r="M249" s="291"/>
      <c r="N249" s="290"/>
      <c r="O249" s="292"/>
      <c r="P249" s="293"/>
      <c r="Q249" s="293"/>
      <c r="R249" s="32"/>
      <c r="S249" s="32"/>
      <c r="T249" s="297"/>
      <c r="U249" s="203"/>
      <c r="V249" s="204"/>
      <c r="W249" s="299"/>
    </row>
    <row r="250" spans="1:24" s="29" customFormat="1">
      <c r="A250" s="47" t="s">
        <v>57</v>
      </c>
      <c r="B250" s="287">
        <f>+'Distribution Pivot Table'!AE$184*100</f>
        <v>0.1027221366204417</v>
      </c>
      <c r="C250" s="288">
        <f>+'Distribution Pivot Table'!AE$186*100</f>
        <v>4.8193802431090571</v>
      </c>
      <c r="D250" s="287">
        <f>+'Distribution Pivot Table'!AE$188*100</f>
        <v>0</v>
      </c>
      <c r="E250" s="289">
        <f t="shared" si="146"/>
        <v>4.9221023797294992</v>
      </c>
      <c r="F250" s="290">
        <f>+'Distribution Pivot Table'!AE$190*100</f>
        <v>32.759801403869197</v>
      </c>
      <c r="G250" s="288">
        <f>+'Distribution Pivot Table'!AE$192*100</f>
        <v>3.9462420818353023</v>
      </c>
      <c r="H250" s="287">
        <f>+'Distribution Pivot Table'!AE$194*100</f>
        <v>0</v>
      </c>
      <c r="I250" s="289">
        <f t="shared" ref="I250:I253" si="164">SUM(F250:H250)</f>
        <v>36.706043485704498</v>
      </c>
      <c r="J250" s="290">
        <f>+'Distribution Pivot Table'!AE$196*100</f>
        <v>18.301660674542031</v>
      </c>
      <c r="K250" s="287">
        <f>+'Distribution Pivot Table'!AE$198*100</f>
        <v>7.3703133025166929</v>
      </c>
      <c r="L250" s="287">
        <f>+'Distribution Pivot Table'!AE$200*100</f>
        <v>0</v>
      </c>
      <c r="M250" s="291">
        <f t="shared" ref="M250:M253" si="165">SUM(J250:L250)</f>
        <v>25.671973977058723</v>
      </c>
      <c r="N250" s="290">
        <f>+'Distribution Pivot Table'!AE$202*100</f>
        <v>32.69988015750728</v>
      </c>
      <c r="O250" s="292">
        <f t="shared" ref="O250:O253" si="166">+B250+F250+J250</f>
        <v>51.164184215031668</v>
      </c>
      <c r="P250" s="293">
        <f t="shared" ref="P250:P253" si="167">+C250+G250+K250</f>
        <v>16.135935627461052</v>
      </c>
      <c r="Q250" s="293">
        <f t="shared" ref="Q250:Q253" si="168">+D250+H250+L250+N250</f>
        <v>32.69988015750728</v>
      </c>
      <c r="R250" s="32">
        <f>SUM(B250:D250,F250:H250,J250:L250)+N250</f>
        <v>100</v>
      </c>
      <c r="S250" s="32">
        <f t="shared" si="152"/>
        <v>100</v>
      </c>
      <c r="T250" s="297">
        <f t="shared" si="155"/>
        <v>41.628145865434</v>
      </c>
      <c r="U250" s="203">
        <f t="shared" si="156"/>
        <v>25.671973977058723</v>
      </c>
      <c r="V250" s="204">
        <f t="shared" si="157"/>
        <v>32.69988015750728</v>
      </c>
      <c r="W250" s="299">
        <f t="shared" si="158"/>
        <v>100</v>
      </c>
    </row>
    <row r="251" spans="1:24" s="29" customFormat="1">
      <c r="A251" s="47" t="s">
        <v>58</v>
      </c>
      <c r="B251" s="287">
        <f>+'Distribution Pivot Table'!AE$206*100</f>
        <v>2.7279566060894012</v>
      </c>
      <c r="C251" s="287">
        <f>+'Distribution Pivot Table'!AE$208*100</f>
        <v>13.437858811418616</v>
      </c>
      <c r="D251" s="287">
        <f>+'Distribution Pivot Table'!AE$210*108</f>
        <v>0</v>
      </c>
      <c r="E251" s="289">
        <f t="shared" si="146"/>
        <v>16.165815417508018</v>
      </c>
      <c r="F251" s="290">
        <f>+'Distribution Pivot Table'!AE$212*100</f>
        <v>39.790949043829436</v>
      </c>
      <c r="G251" s="288">
        <f>+'Distribution Pivot Table'!AE$214*100</f>
        <v>30.276754959021261</v>
      </c>
      <c r="H251" s="287">
        <f>+'Distribution Pivot Table'!AE$216*100</f>
        <v>0</v>
      </c>
      <c r="I251" s="289">
        <f t="shared" si="164"/>
        <v>70.067704002850689</v>
      </c>
      <c r="J251" s="290">
        <f>+'Distribution Pivot Table'!AE$218*100</f>
        <v>6.4180227263728868</v>
      </c>
      <c r="K251" s="287">
        <f>+'Distribution Pivot Table'!AE$220*100</f>
        <v>7.3484578532684006</v>
      </c>
      <c r="L251" s="287">
        <f>+'Distribution Pivot Table'!AE$222*100</f>
        <v>0</v>
      </c>
      <c r="M251" s="291">
        <f t="shared" si="165"/>
        <v>13.766480579641287</v>
      </c>
      <c r="N251" s="290">
        <f>+'Distribution Pivot Table'!AE$224*100</f>
        <v>0</v>
      </c>
      <c r="O251" s="292">
        <f t="shared" si="166"/>
        <v>48.936928376291725</v>
      </c>
      <c r="P251" s="293">
        <f t="shared" si="167"/>
        <v>51.063071623708275</v>
      </c>
      <c r="Q251" s="293">
        <f t="shared" si="168"/>
        <v>0</v>
      </c>
      <c r="R251" s="303">
        <f>SUM(B251:D251,F251:H251,J251:L251)+N251</f>
        <v>100</v>
      </c>
      <c r="S251" s="303">
        <f t="shared" si="152"/>
        <v>100</v>
      </c>
      <c r="T251" s="297">
        <f t="shared" si="155"/>
        <v>86.233519420358704</v>
      </c>
      <c r="U251" s="203">
        <f t="shared" si="156"/>
        <v>13.766480579641287</v>
      </c>
      <c r="V251" s="204">
        <f t="shared" si="157"/>
        <v>0</v>
      </c>
      <c r="W251" s="304">
        <f t="shared" si="158"/>
        <v>99.999999999999986</v>
      </c>
    </row>
    <row r="252" spans="1:24" s="29" customFormat="1">
      <c r="A252" s="47" t="s">
        <v>59</v>
      </c>
      <c r="B252" s="287">
        <f>+'Distribution Pivot Table'!AE$228*100</f>
        <v>10.145977844497359</v>
      </c>
      <c r="C252" s="287">
        <f>+'Distribution Pivot Table'!AE$230*100</f>
        <v>5.1558132311833527</v>
      </c>
      <c r="D252" s="287">
        <f>+'Distribution Pivot Table'!AE$232*100</f>
        <v>0</v>
      </c>
      <c r="E252" s="289">
        <f t="shared" si="146"/>
        <v>15.301791075680711</v>
      </c>
      <c r="F252" s="290">
        <f>+'Distribution Pivot Table'!AE$234*100</f>
        <v>34.185733512786001</v>
      </c>
      <c r="G252" s="288">
        <f>+'Distribution Pivot Table'!AE$236*100</f>
        <v>14.018014287193292</v>
      </c>
      <c r="H252" s="287">
        <f>+'Distribution Pivot Table'!AE$238*100</f>
        <v>0</v>
      </c>
      <c r="I252" s="289">
        <f t="shared" si="164"/>
        <v>48.203747799979297</v>
      </c>
      <c r="J252" s="290">
        <f>+'Distribution Pivot Table'!AE$240*100</f>
        <v>17.113572833626669</v>
      </c>
      <c r="K252" s="287">
        <f>+'Distribution Pivot Table'!AE$242*100</f>
        <v>18.573351278600271</v>
      </c>
      <c r="L252" s="287">
        <f>+'Distribution Pivot Table'!AE$244*100</f>
        <v>0</v>
      </c>
      <c r="M252" s="291">
        <f t="shared" si="165"/>
        <v>35.68692411222694</v>
      </c>
      <c r="N252" s="290">
        <f>+'Distribution Pivot Table'!AE$246*100</f>
        <v>0.80753701211305517</v>
      </c>
      <c r="O252" s="292">
        <f t="shared" si="166"/>
        <v>61.44528419091003</v>
      </c>
      <c r="P252" s="293">
        <f t="shared" si="167"/>
        <v>37.747178796976911</v>
      </c>
      <c r="Q252" s="293">
        <f t="shared" si="168"/>
        <v>0.80753701211305517</v>
      </c>
      <c r="R252" s="32">
        <f>SUM(B252:D252,F252:H252,J252:L252)+N252</f>
        <v>100</v>
      </c>
      <c r="S252" s="32">
        <f t="shared" si="152"/>
        <v>100</v>
      </c>
      <c r="T252" s="297">
        <f t="shared" si="155"/>
        <v>63.505538875660008</v>
      </c>
      <c r="U252" s="254">
        <f t="shared" si="156"/>
        <v>35.68692411222694</v>
      </c>
      <c r="V252" s="309">
        <f t="shared" si="157"/>
        <v>0.80753701211305517</v>
      </c>
      <c r="W252" s="299">
        <f t="shared" si="158"/>
        <v>100.00000000000001</v>
      </c>
      <c r="X252" s="340"/>
    </row>
    <row r="253" spans="1:24" s="29" customFormat="1">
      <c r="A253" s="47" t="s">
        <v>60</v>
      </c>
      <c r="B253" s="287">
        <f>+'Distribution Pivot Table'!AE$250*100</f>
        <v>0</v>
      </c>
      <c r="C253" s="288">
        <f>+'Distribution Pivot Table'!AE$252*100</f>
        <v>0</v>
      </c>
      <c r="D253" s="287">
        <f>+'Distribution Pivot Table'!AE$254*100</f>
        <v>0</v>
      </c>
      <c r="E253" s="289">
        <f t="shared" si="146"/>
        <v>0</v>
      </c>
      <c r="F253" s="290">
        <f>+'Distribution Pivot Table'!AE$256*100</f>
        <v>0</v>
      </c>
      <c r="G253" s="288">
        <f>+'Distribution Pivot Table'!AE$258*100</f>
        <v>0</v>
      </c>
      <c r="H253" s="287">
        <f>+'Distribution Pivot Table'!AE$260*100</f>
        <v>0</v>
      </c>
      <c r="I253" s="289">
        <f t="shared" si="164"/>
        <v>0</v>
      </c>
      <c r="J253" s="290">
        <f>+'Distribution Pivot Table'!AE$262*100</f>
        <v>0</v>
      </c>
      <c r="K253" s="287">
        <f>+'Distribution Pivot Table'!AE$264*100</f>
        <v>0</v>
      </c>
      <c r="L253" s="287">
        <f>+'Distribution Pivot Table'!AE$266*100</f>
        <v>0</v>
      </c>
      <c r="M253" s="291">
        <f t="shared" si="165"/>
        <v>0</v>
      </c>
      <c r="N253" s="290">
        <f>+'Distribution Pivot Table'!AE$268*100</f>
        <v>0</v>
      </c>
      <c r="O253" s="292">
        <f t="shared" si="166"/>
        <v>0</v>
      </c>
      <c r="P253" s="293">
        <f t="shared" si="167"/>
        <v>0</v>
      </c>
      <c r="Q253" s="293">
        <f t="shared" si="168"/>
        <v>0</v>
      </c>
      <c r="R253" s="32">
        <f>SUM(B253:D253,F253:H253,J253:L253)+N253</f>
        <v>0</v>
      </c>
      <c r="S253" s="32">
        <f t="shared" si="152"/>
        <v>0</v>
      </c>
      <c r="T253" s="297">
        <f t="shared" si="155"/>
        <v>0</v>
      </c>
      <c r="U253" s="203">
        <f t="shared" si="156"/>
        <v>0</v>
      </c>
      <c r="V253" s="204">
        <f t="shared" si="157"/>
        <v>0</v>
      </c>
      <c r="W253" s="299">
        <f t="shared" si="158"/>
        <v>0</v>
      </c>
    </row>
    <row r="254" spans="1:24" s="29" customFormat="1">
      <c r="A254" s="47"/>
      <c r="B254" s="287"/>
      <c r="C254" s="288"/>
      <c r="D254" s="287"/>
      <c r="E254" s="289"/>
      <c r="F254" s="290"/>
      <c r="G254" s="288"/>
      <c r="H254" s="287"/>
      <c r="I254" s="289"/>
      <c r="J254" s="290"/>
      <c r="K254" s="287"/>
      <c r="L254" s="287"/>
      <c r="M254" s="291"/>
      <c r="N254" s="290"/>
      <c r="O254" s="292"/>
      <c r="P254" s="293"/>
      <c r="Q254" s="293"/>
      <c r="R254" s="32"/>
      <c r="S254" s="32"/>
      <c r="T254" s="297"/>
      <c r="U254" s="203"/>
      <c r="V254" s="204"/>
      <c r="W254" s="299"/>
    </row>
    <row r="255" spans="1:24" s="29" customFormat="1">
      <c r="A255" s="47" t="s">
        <v>61</v>
      </c>
      <c r="B255" s="287">
        <f>+'Distribution Pivot Table'!AE$272*100</f>
        <v>1.1178537208559567</v>
      </c>
      <c r="C255" s="288">
        <f>+'Distribution Pivot Table'!AE$274*100</f>
        <v>3.1938677738741615E-2</v>
      </c>
      <c r="D255" s="287">
        <f>+'Distribution Pivot Table'!AE$276*100</f>
        <v>0</v>
      </c>
      <c r="E255" s="289">
        <f t="shared" si="146"/>
        <v>1.1497923985946983</v>
      </c>
      <c r="F255" s="290">
        <f>+'Distribution Pivot Table'!AE$278*100</f>
        <v>35.409347386351534</v>
      </c>
      <c r="G255" s="288">
        <f>+'Distribution Pivot Table'!AE$280*100</f>
        <v>10.592994783349303</v>
      </c>
      <c r="H255" s="287">
        <f>+'Distribution Pivot Table'!AE$282*100</f>
        <v>0</v>
      </c>
      <c r="I255" s="289">
        <f t="shared" ref="I255:I258" si="169">SUM(F255:H255)</f>
        <v>46.002342169700839</v>
      </c>
      <c r="J255" s="290">
        <f>+'Distribution Pivot Table'!AE$284*100</f>
        <v>8.2401788565953371</v>
      </c>
      <c r="K255" s="287">
        <f>+'Distribution Pivot Table'!AE$286*100</f>
        <v>6.8348770360907061</v>
      </c>
      <c r="L255" s="287">
        <f>+'Distribution Pivot Table'!AE$288*100</f>
        <v>0</v>
      </c>
      <c r="M255" s="291">
        <f>SUM(J255:L255)</f>
        <v>15.075055892686043</v>
      </c>
      <c r="N255" s="290">
        <f>+'Distribution Pivot Table'!AE$290*100</f>
        <v>37.772809539018418</v>
      </c>
      <c r="O255" s="292">
        <f t="shared" ref="O255:O258" si="170">+B255+F255+J255</f>
        <v>44.767379963802824</v>
      </c>
      <c r="P255" s="293">
        <f>+C255+G255+K255</f>
        <v>17.459810497178751</v>
      </c>
      <c r="Q255" s="293">
        <f t="shared" ref="Q255:Q258" si="171">+D255+H255+L255+N255</f>
        <v>37.772809539018418</v>
      </c>
      <c r="R255" s="32">
        <f>SUM(B255:D255,F255:H255,J255:L255)+N255</f>
        <v>100</v>
      </c>
      <c r="S255" s="32">
        <f t="shared" si="152"/>
        <v>100</v>
      </c>
      <c r="T255" s="297">
        <f t="shared" si="155"/>
        <v>47.152134568295537</v>
      </c>
      <c r="U255" s="203">
        <f t="shared" si="156"/>
        <v>15.075055892686043</v>
      </c>
      <c r="V255" s="204">
        <f t="shared" si="157"/>
        <v>37.772809539018418</v>
      </c>
      <c r="W255" s="299">
        <f t="shared" si="158"/>
        <v>100</v>
      </c>
    </row>
    <row r="256" spans="1:24" s="29" customFormat="1">
      <c r="A256" s="47" t="s">
        <v>62</v>
      </c>
      <c r="B256" s="287">
        <f>+'Distribution Pivot Table'!AE294*100</f>
        <v>6.1237845923709795</v>
      </c>
      <c r="C256" s="288">
        <f>+'Distribution Pivot Table'!AE296*100</f>
        <v>4.4736350037397159</v>
      </c>
      <c r="D256" s="287">
        <f>+'Distribution Pivot Table'!AE298*100</f>
        <v>0</v>
      </c>
      <c r="E256" s="289">
        <f t="shared" si="146"/>
        <v>10.597419596110695</v>
      </c>
      <c r="F256" s="290">
        <f>+'Distribution Pivot Table'!AE300*100</f>
        <v>19.779980054849165</v>
      </c>
      <c r="G256" s="288">
        <f>+'Distribution Pivot Table'!AE302*100</f>
        <v>17.74183495387684</v>
      </c>
      <c r="H256" s="287">
        <f>+'Distribution Pivot Table'!AE304*100</f>
        <v>0</v>
      </c>
      <c r="I256" s="289">
        <f t="shared" si="169"/>
        <v>37.521815008726009</v>
      </c>
      <c r="J256" s="290">
        <f>+'Distribution Pivot Table'!AE306*100</f>
        <v>10.253054101221641</v>
      </c>
      <c r="K256" s="287">
        <f>+'Distribution Pivot Table'!AE308*100</f>
        <v>19.349912739965099</v>
      </c>
      <c r="L256" s="287">
        <f>+'Distribution Pivot Table'!AE310*100</f>
        <v>0</v>
      </c>
      <c r="M256" s="291">
        <f>SUM(J256:L256)</f>
        <v>29.602966841186742</v>
      </c>
      <c r="N256" s="290">
        <f>+'Distribution Pivot Table'!AE312*100</f>
        <v>22.277798553976563</v>
      </c>
      <c r="O256" s="292">
        <f t="shared" si="170"/>
        <v>36.156818748441786</v>
      </c>
      <c r="P256" s="293">
        <f>+C256+G256+K256</f>
        <v>41.565382697581654</v>
      </c>
      <c r="Q256" s="293">
        <f t="shared" si="171"/>
        <v>22.277798553976563</v>
      </c>
      <c r="R256" s="32">
        <f>SUM(B256:D256,F256:H256,J256:L256)+N256</f>
        <v>100</v>
      </c>
      <c r="S256" s="32">
        <f t="shared" si="152"/>
        <v>100</v>
      </c>
      <c r="T256" s="297">
        <f t="shared" si="155"/>
        <v>48.119234604836706</v>
      </c>
      <c r="U256" s="203">
        <f t="shared" si="156"/>
        <v>29.602966841186742</v>
      </c>
      <c r="V256" s="204">
        <f t="shared" si="157"/>
        <v>22.277798553976563</v>
      </c>
      <c r="W256" s="299">
        <f t="shared" si="158"/>
        <v>100.00000000000001</v>
      </c>
    </row>
    <row r="257" spans="1:24" s="29" customFormat="1">
      <c r="A257" s="47" t="s">
        <v>63</v>
      </c>
      <c r="B257" s="287">
        <f>+'Distribution Pivot Table'!AE316*100</f>
        <v>6.5685788284564932</v>
      </c>
      <c r="C257" s="287">
        <f>+'Distribution Pivot Table'!AE318*100</f>
        <v>2.5183225877555517</v>
      </c>
      <c r="D257" s="287">
        <f>+'Distribution Pivot Table'!AE320*100</f>
        <v>0</v>
      </c>
      <c r="E257" s="289">
        <f t="shared" si="146"/>
        <v>9.0869014162120454</v>
      </c>
      <c r="F257" s="290">
        <f>+'Distribution Pivot Table'!AE322*100</f>
        <v>16.702485259271505</v>
      </c>
      <c r="G257" s="288">
        <f>+'Distribution Pivot Table'!AE324*100</f>
        <v>30.126191657023199</v>
      </c>
      <c r="H257" s="287">
        <f>+'Distribution Pivot Table'!AE326*100</f>
        <v>0</v>
      </c>
      <c r="I257" s="289">
        <f t="shared" si="169"/>
        <v>46.828676916294704</v>
      </c>
      <c r="J257" s="290">
        <f>+'Distribution Pivot Table'!AE328*100</f>
        <v>8.7121838320383524</v>
      </c>
      <c r="K257" s="287">
        <f>+'Distribution Pivot Table'!AE330*100</f>
        <v>17.066181738028323</v>
      </c>
      <c r="L257" s="287">
        <f>+'Distribution Pivot Table'!AE332*100</f>
        <v>0</v>
      </c>
      <c r="M257" s="291">
        <f>SUM(J257:L257)</f>
        <v>25.778365570066676</v>
      </c>
      <c r="N257" s="290">
        <f>+'Distribution Pivot Table'!AE334*100</f>
        <v>18.30605609742657</v>
      </c>
      <c r="O257" s="292">
        <f t="shared" si="170"/>
        <v>31.983247919766352</v>
      </c>
      <c r="P257" s="293">
        <f>+C257+G257+K257</f>
        <v>49.710695982807067</v>
      </c>
      <c r="Q257" s="293">
        <f t="shared" si="171"/>
        <v>18.30605609742657</v>
      </c>
      <c r="R257" s="32">
        <f>SUM(B257:D257,F257:H257,J257:L257)+N257</f>
        <v>100</v>
      </c>
      <c r="S257" s="32">
        <f t="shared" si="152"/>
        <v>99.999999999999986</v>
      </c>
      <c r="T257" s="297">
        <f t="shared" si="155"/>
        <v>55.915578332506747</v>
      </c>
      <c r="U257" s="203">
        <f t="shared" si="156"/>
        <v>25.778365570066676</v>
      </c>
      <c r="V257" s="204">
        <f t="shared" si="157"/>
        <v>18.30605609742657</v>
      </c>
      <c r="W257" s="299">
        <f t="shared" si="158"/>
        <v>100</v>
      </c>
    </row>
    <row r="258" spans="1:24" s="29" customFormat="1">
      <c r="A258" s="52" t="s">
        <v>64</v>
      </c>
      <c r="B258" s="294">
        <f>+'Distribution Pivot Table'!AE338*100</f>
        <v>8.4447841039358043</v>
      </c>
      <c r="C258" s="294">
        <f>+'Distribution Pivot Table'!AE340*100</f>
        <v>0.68781047000382123</v>
      </c>
      <c r="D258" s="294">
        <f>+'Distribution Pivot Table'!AE342*100</f>
        <v>0</v>
      </c>
      <c r="E258" s="295">
        <f t="shared" si="146"/>
        <v>9.1325945739396257</v>
      </c>
      <c r="F258" s="296">
        <f>+'Distribution Pivot Table'!AE344*100</f>
        <v>32.403515475735574</v>
      </c>
      <c r="G258" s="294">
        <f>+'Distribution Pivot Table'!AE346*100</f>
        <v>6.7634696217042416</v>
      </c>
      <c r="H258" s="294">
        <f>+'Distribution Pivot Table'!AE348*100</f>
        <v>0</v>
      </c>
      <c r="I258" s="295">
        <f t="shared" si="169"/>
        <v>39.166985097439813</v>
      </c>
      <c r="J258" s="296">
        <f>+'Distribution Pivot Table'!AE350*100</f>
        <v>30.722200993504011</v>
      </c>
      <c r="K258" s="835">
        <f>+'Distribution Pivot Table'!AE352*100</f>
        <v>11.99847153228888</v>
      </c>
      <c r="L258" s="294">
        <f>+'Distribution Pivot Table'!AE354*100</f>
        <v>0</v>
      </c>
      <c r="M258" s="327">
        <f>SUM(J258:L258)</f>
        <v>42.720672525792892</v>
      </c>
      <c r="N258" s="296">
        <f>+'Distribution Pivot Table'!AE356*100</f>
        <v>8.9797478028276654</v>
      </c>
      <c r="O258" s="328">
        <f t="shared" si="170"/>
        <v>71.570500573175394</v>
      </c>
      <c r="P258" s="329">
        <f>+C258+G258+K258</f>
        <v>19.449751623996942</v>
      </c>
      <c r="Q258" s="329">
        <f t="shared" si="171"/>
        <v>8.9797478028276654</v>
      </c>
      <c r="R258" s="32">
        <f>SUM(B258:D258,F258:H258,J258:L258)+N258</f>
        <v>99.999999999999986</v>
      </c>
      <c r="S258" s="32">
        <f t="shared" si="152"/>
        <v>100</v>
      </c>
      <c r="T258" s="297">
        <f t="shared" si="155"/>
        <v>48.299579671379441</v>
      </c>
      <c r="U258" s="203">
        <f t="shared" si="156"/>
        <v>42.720672525792892</v>
      </c>
      <c r="V258" s="204">
        <f t="shared" si="157"/>
        <v>8.9797478028276654</v>
      </c>
      <c r="W258" s="299">
        <f t="shared" si="158"/>
        <v>100</v>
      </c>
    </row>
    <row r="259" spans="1:24" s="29" customFormat="1">
      <c r="A259" s="133" t="s">
        <v>160</v>
      </c>
      <c r="B259" s="47"/>
      <c r="C259" s="47"/>
      <c r="D259" s="47"/>
      <c r="E259" s="47"/>
      <c r="F259" s="110"/>
      <c r="G259" s="110"/>
      <c r="H259" s="110"/>
      <c r="I259" s="110"/>
      <c r="J259" s="110"/>
      <c r="K259" s="110"/>
      <c r="L259" s="110"/>
      <c r="M259" s="110"/>
      <c r="N259" s="110"/>
      <c r="O259" s="110"/>
      <c r="P259" s="110"/>
      <c r="Q259" s="110"/>
      <c r="R259" s="34"/>
    </row>
    <row r="260" spans="1:24" s="29" customFormat="1">
      <c r="A260" s="133" t="s">
        <v>180</v>
      </c>
      <c r="B260" s="47"/>
      <c r="C260" s="47"/>
      <c r="D260" s="47"/>
      <c r="E260" s="47"/>
      <c r="F260" s="110"/>
      <c r="G260" s="110"/>
      <c r="H260" s="110"/>
      <c r="I260" s="110"/>
      <c r="J260" s="110"/>
      <c r="K260" s="110"/>
      <c r="L260" s="110"/>
      <c r="M260" s="110"/>
      <c r="N260" s="110"/>
      <c r="O260" s="110"/>
      <c r="P260" s="110"/>
      <c r="Q260" s="110"/>
      <c r="R260" s="34"/>
    </row>
    <row r="261" spans="1:24">
      <c r="A261" s="133"/>
      <c r="B261" s="45"/>
      <c r="C261" s="45"/>
      <c r="D261" s="45"/>
      <c r="E261" s="109"/>
      <c r="F261" s="45"/>
      <c r="G261" s="45"/>
      <c r="H261" s="45"/>
      <c r="I261" s="109"/>
      <c r="J261" s="45"/>
      <c r="K261" s="45"/>
      <c r="L261" s="45"/>
      <c r="M261" s="109"/>
      <c r="N261" s="45"/>
      <c r="O261" s="93"/>
      <c r="P261" s="93"/>
      <c r="R261" s="9"/>
    </row>
    <row r="262" spans="1:24" s="29" customFormat="1">
      <c r="A262" s="36"/>
      <c r="B262" s="36"/>
      <c r="C262" s="36"/>
      <c r="D262" s="36"/>
      <c r="E262" s="36"/>
      <c r="F262" s="110"/>
      <c r="G262" s="110"/>
      <c r="H262" s="110"/>
      <c r="I262" s="110"/>
      <c r="J262" s="110"/>
      <c r="K262" s="110"/>
      <c r="L262" s="110"/>
      <c r="M262" s="110"/>
      <c r="N262" s="110"/>
      <c r="O262" s="110"/>
      <c r="P262" s="110"/>
      <c r="Q262" s="323" t="s">
        <v>1192</v>
      </c>
      <c r="R262" s="34"/>
    </row>
    <row r="263" spans="1:24" s="29" customFormat="1" ht="18">
      <c r="A263" s="198" t="s">
        <v>268</v>
      </c>
      <c r="B263" s="100"/>
      <c r="C263" s="100"/>
      <c r="D263" s="100"/>
      <c r="E263" s="100"/>
      <c r="F263" s="103"/>
      <c r="G263" s="103"/>
      <c r="H263" s="103"/>
      <c r="I263" s="104"/>
      <c r="J263" s="103"/>
      <c r="K263" s="103"/>
      <c r="L263" s="103"/>
      <c r="M263" s="104"/>
      <c r="N263" s="103"/>
      <c r="O263" s="103"/>
      <c r="P263" s="103"/>
      <c r="Q263" s="103"/>
      <c r="R263" s="28"/>
    </row>
    <row r="264" spans="1:24" s="29" customFormat="1" ht="18">
      <c r="A264" s="198"/>
      <c r="B264" s="100"/>
      <c r="C264" s="100"/>
      <c r="D264" s="100"/>
      <c r="E264" s="100"/>
      <c r="F264" s="103"/>
      <c r="G264" s="103"/>
      <c r="H264" s="103"/>
      <c r="I264" s="104"/>
      <c r="J264" s="103"/>
      <c r="K264" s="103"/>
      <c r="L264" s="103"/>
      <c r="M264" s="104"/>
      <c r="N264" s="103"/>
      <c r="O264" s="103"/>
      <c r="P264" s="103"/>
      <c r="Q264" s="103"/>
      <c r="R264" s="28"/>
    </row>
    <row r="265" spans="1:24" s="29" customFormat="1" ht="15.75">
      <c r="A265" s="118" t="s">
        <v>14</v>
      </c>
      <c r="B265" s="100"/>
      <c r="C265" s="100"/>
      <c r="D265" s="100"/>
      <c r="E265" s="100"/>
      <c r="F265" s="103"/>
      <c r="G265" s="103"/>
      <c r="H265" s="103"/>
      <c r="I265" s="104"/>
      <c r="J265" s="103"/>
      <c r="K265" s="103"/>
      <c r="L265" s="103"/>
      <c r="M265" s="104"/>
      <c r="N265" s="103"/>
      <c r="O265" s="103"/>
      <c r="P265" s="103"/>
      <c r="Q265" s="103"/>
      <c r="R265" s="28"/>
    </row>
    <row r="266" spans="1:24" s="29" customFormat="1" ht="15.75">
      <c r="A266" s="118" t="s">
        <v>679</v>
      </c>
      <c r="B266" s="100"/>
      <c r="C266" s="100"/>
      <c r="D266" s="100"/>
      <c r="E266" s="100"/>
      <c r="F266" s="22"/>
      <c r="G266" s="22"/>
      <c r="H266" s="22"/>
      <c r="I266" s="100"/>
      <c r="J266" s="22"/>
      <c r="K266" s="22"/>
      <c r="L266" s="22"/>
      <c r="M266" s="100"/>
      <c r="N266" s="22"/>
      <c r="O266" s="22"/>
      <c r="P266" s="22"/>
      <c r="Q266" s="103"/>
      <c r="R266" s="28"/>
    </row>
    <row r="267" spans="1:24" s="29" customFormat="1" ht="19.5" customHeight="1">
      <c r="A267" s="105"/>
      <c r="B267" s="105"/>
      <c r="C267" s="105"/>
      <c r="D267" s="105"/>
      <c r="E267" s="105"/>
      <c r="F267" s="105"/>
      <c r="G267" s="105"/>
      <c r="H267" s="105"/>
      <c r="I267" s="105"/>
      <c r="J267" s="51"/>
      <c r="K267" s="51"/>
      <c r="L267" s="51"/>
      <c r="M267" s="51"/>
      <c r="N267" s="51"/>
      <c r="O267" s="51"/>
      <c r="P267" s="51"/>
      <c r="Q267" s="51"/>
      <c r="R267" s="30"/>
      <c r="S267" s="9"/>
    </row>
    <row r="268" spans="1:24" s="29" customFormat="1" ht="19.5" customHeight="1">
      <c r="A268" s="21"/>
      <c r="B268" s="119" t="s">
        <v>257</v>
      </c>
      <c r="C268" s="120"/>
      <c r="D268" s="120"/>
      <c r="E268" s="120"/>
      <c r="F268" s="120"/>
      <c r="G268" s="120"/>
      <c r="H268" s="120"/>
      <c r="I268" s="121"/>
      <c r="J268" s="122" t="s">
        <v>156</v>
      </c>
      <c r="K268" s="324"/>
      <c r="L268" s="324"/>
      <c r="M268" s="325"/>
      <c r="N268" s="836" t="s">
        <v>256</v>
      </c>
      <c r="O268" s="839" t="s">
        <v>162</v>
      </c>
      <c r="P268" s="839" t="s">
        <v>163</v>
      </c>
      <c r="Q268" s="839" t="s">
        <v>161</v>
      </c>
      <c r="R268" s="31"/>
      <c r="S268" s="3"/>
    </row>
    <row r="269" spans="1:24" s="29" customFormat="1" ht="36.75" customHeight="1">
      <c r="A269" s="26"/>
      <c r="B269" s="120" t="s">
        <v>296</v>
      </c>
      <c r="C269" s="120"/>
      <c r="D269" s="120"/>
      <c r="E269" s="123"/>
      <c r="F269" s="124" t="s">
        <v>298</v>
      </c>
      <c r="G269" s="120"/>
      <c r="H269" s="120"/>
      <c r="I269" s="121"/>
      <c r="J269" s="125" t="s">
        <v>258</v>
      </c>
      <c r="K269" s="120"/>
      <c r="L269" s="120"/>
      <c r="M269" s="121"/>
      <c r="N269" s="837"/>
      <c r="O269" s="840"/>
      <c r="P269" s="840"/>
      <c r="Q269" s="840"/>
      <c r="R269" s="31" t="s">
        <v>11</v>
      </c>
      <c r="S269" s="305" t="s">
        <v>11</v>
      </c>
      <c r="T269" s="25"/>
      <c r="U269" s="17"/>
      <c r="V269" s="17"/>
      <c r="W269" s="17"/>
      <c r="X269" s="25"/>
    </row>
    <row r="270" spans="1:24" s="29" customFormat="1" ht="31.5" customHeight="1">
      <c r="A270" s="27"/>
      <c r="B270" s="126" t="s">
        <v>157</v>
      </c>
      <c r="C270" s="126" t="s">
        <v>158</v>
      </c>
      <c r="D270" s="126" t="s">
        <v>297</v>
      </c>
      <c r="E270" s="127" t="s">
        <v>12</v>
      </c>
      <c r="F270" s="128" t="s">
        <v>157</v>
      </c>
      <c r="G270" s="126" t="s">
        <v>158</v>
      </c>
      <c r="H270" s="126" t="s">
        <v>297</v>
      </c>
      <c r="I270" s="127" t="s">
        <v>12</v>
      </c>
      <c r="J270" s="129" t="s">
        <v>157</v>
      </c>
      <c r="K270" s="130" t="s">
        <v>158</v>
      </c>
      <c r="L270" s="126" t="s">
        <v>297</v>
      </c>
      <c r="M270" s="129" t="s">
        <v>12</v>
      </c>
      <c r="N270" s="838"/>
      <c r="O270" s="841"/>
      <c r="P270" s="841"/>
      <c r="Q270" s="841"/>
      <c r="R270" s="2"/>
      <c r="S270" s="4"/>
      <c r="T270" s="25"/>
      <c r="U270" s="214"/>
      <c r="V270" s="214"/>
      <c r="W270" s="17"/>
      <c r="X270" s="25"/>
    </row>
    <row r="271" spans="1:24" s="29" customFormat="1" hidden="1">
      <c r="A271" s="47" t="s">
        <v>48</v>
      </c>
      <c r="B271" s="47"/>
      <c r="C271" s="47"/>
      <c r="D271" s="47"/>
      <c r="E271" s="107"/>
      <c r="F271" s="24"/>
      <c r="G271" s="44"/>
      <c r="H271" s="45"/>
      <c r="I271" s="46"/>
      <c r="J271" s="24"/>
      <c r="K271" s="45"/>
      <c r="L271" s="45"/>
      <c r="M271" s="48"/>
      <c r="N271" s="24"/>
      <c r="O271" s="330"/>
      <c r="P271" s="50"/>
      <c r="Q271" s="50"/>
      <c r="R271" s="32">
        <f>SUM(F271:H271,J271:L271)+N271</f>
        <v>0</v>
      </c>
      <c r="S271" s="306">
        <f>+Q271+P271+O271</f>
        <v>0</v>
      </c>
      <c r="T271" s="25"/>
      <c r="U271" s="17"/>
      <c r="V271" s="17"/>
      <c r="W271" s="17"/>
      <c r="X271" s="25"/>
    </row>
    <row r="272" spans="1:24" s="29" customFormat="1" hidden="1">
      <c r="A272" s="47"/>
      <c r="B272" s="47"/>
      <c r="C272" s="47"/>
      <c r="D272" s="47"/>
      <c r="E272" s="107"/>
      <c r="F272" s="24"/>
      <c r="G272" s="44"/>
      <c r="H272" s="45"/>
      <c r="I272" s="108"/>
      <c r="J272" s="24"/>
      <c r="K272" s="45"/>
      <c r="L272" s="45"/>
      <c r="M272" s="24"/>
      <c r="N272" s="24"/>
      <c r="O272" s="326"/>
      <c r="P272" s="297"/>
      <c r="Q272" s="297"/>
      <c r="R272" s="31"/>
      <c r="S272" s="305"/>
      <c r="T272" s="25"/>
      <c r="U272" s="253"/>
      <c r="V272" s="307"/>
      <c r="W272" s="308"/>
      <c r="X272" s="25"/>
    </row>
    <row r="273" spans="1:24" s="29" customFormat="1">
      <c r="A273" s="47" t="s">
        <v>49</v>
      </c>
      <c r="B273" s="287">
        <f>+'Distribution Pivot Table'!AA$8*100</f>
        <v>0</v>
      </c>
      <c r="C273" s="288">
        <f>+'Distribution Pivot Table'!AA$10*100</f>
        <v>0</v>
      </c>
      <c r="D273" s="287">
        <f>+'Distribution Pivot Table'!AA$12*100</f>
        <v>0</v>
      </c>
      <c r="E273" s="289">
        <f t="shared" ref="E273:E291" si="172">SUM(B273:D273)</f>
        <v>0</v>
      </c>
      <c r="F273" s="290">
        <f>+'Distribution Pivot Table'!AA$14*100</f>
        <v>0</v>
      </c>
      <c r="G273" s="288">
        <f>+'Distribution Pivot Table'!AA$16*100</f>
        <v>0</v>
      </c>
      <c r="H273" s="287">
        <f>+'Distribution Pivot Table'!AA$18*100</f>
        <v>0</v>
      </c>
      <c r="I273" s="289">
        <f t="shared" ref="I273:I276" si="173">SUM(F273:H273)</f>
        <v>0</v>
      </c>
      <c r="J273" s="290">
        <f>+'Distribution Pivot Table'!AA$20*100</f>
        <v>0</v>
      </c>
      <c r="K273" s="287">
        <f>+'Distribution Pivot Table'!AA$22*100</f>
        <v>0</v>
      </c>
      <c r="L273" s="287">
        <f>+'Distribution Pivot Table'!AA$24*100</f>
        <v>0</v>
      </c>
      <c r="M273" s="291">
        <f t="shared" ref="M273:M276" si="174">SUM(J273:L273)</f>
        <v>0</v>
      </c>
      <c r="N273" s="290">
        <f>+'Distribution Pivot Table'!AA$26*100</f>
        <v>0</v>
      </c>
      <c r="O273" s="292">
        <f t="shared" ref="O273:O276" si="175">+B273+F273+J273</f>
        <v>0</v>
      </c>
      <c r="P273" s="293">
        <f t="shared" ref="P273:P276" si="176">+C273+G273+K273</f>
        <v>0</v>
      </c>
      <c r="Q273" s="293">
        <f t="shared" ref="Q273:Q276" si="177">+D273+H273+L273+N273</f>
        <v>0</v>
      </c>
      <c r="R273" s="32">
        <f t="shared" ref="R273:R291" si="178">SUM(B273:D273,F273:H273,J273:L273)+N273</f>
        <v>0</v>
      </c>
      <c r="S273" s="306">
        <f t="shared" ref="S273:S291" si="179">+Q273+P273+O273</f>
        <v>0</v>
      </c>
      <c r="T273" s="25"/>
      <c r="U273" s="254"/>
      <c r="V273" s="309"/>
      <c r="W273" s="310"/>
      <c r="X273" s="25"/>
    </row>
    <row r="274" spans="1:24" s="29" customFormat="1">
      <c r="A274" s="47" t="s">
        <v>50</v>
      </c>
      <c r="B274" s="287">
        <f>+'Distribution Pivot Table'!AA$30*100</f>
        <v>0</v>
      </c>
      <c r="C274" s="288">
        <f>+'Distribution Pivot Table'!AA$32*100</f>
        <v>0</v>
      </c>
      <c r="D274" s="287">
        <f>+'Distribution Pivot Table'!AA$34*100</f>
        <v>0</v>
      </c>
      <c r="E274" s="289">
        <f t="shared" si="172"/>
        <v>0</v>
      </c>
      <c r="F274" s="290">
        <f>+'Distribution Pivot Table'!AA$36*100</f>
        <v>0</v>
      </c>
      <c r="G274" s="288">
        <f>+'Distribution Pivot Table'!AA$38*100</f>
        <v>0</v>
      </c>
      <c r="H274" s="287">
        <f>+'Distribution Pivot Table'!AA$40*100</f>
        <v>0</v>
      </c>
      <c r="I274" s="289">
        <f t="shared" si="173"/>
        <v>0</v>
      </c>
      <c r="J274" s="290">
        <f>+'Distribution Pivot Table'!AA$42*100</f>
        <v>0</v>
      </c>
      <c r="K274" s="287">
        <f>+'Distribution Pivot Table'!AA$44*100</f>
        <v>0</v>
      </c>
      <c r="L274" s="287">
        <f>+'Distribution Pivot Table'!AA$46*100</f>
        <v>0</v>
      </c>
      <c r="M274" s="291">
        <f t="shared" si="174"/>
        <v>0</v>
      </c>
      <c r="N274" s="290">
        <f>+'Distribution Pivot Table'!AA$48*100</f>
        <v>0</v>
      </c>
      <c r="O274" s="292">
        <f t="shared" si="175"/>
        <v>0</v>
      </c>
      <c r="P274" s="293">
        <f t="shared" si="176"/>
        <v>0</v>
      </c>
      <c r="Q274" s="293">
        <f t="shared" si="177"/>
        <v>0</v>
      </c>
      <c r="R274" s="32">
        <f t="shared" si="178"/>
        <v>0</v>
      </c>
      <c r="S274" s="32">
        <f t="shared" si="179"/>
        <v>0</v>
      </c>
      <c r="T274" s="254"/>
      <c r="U274" s="254"/>
      <c r="V274" s="309"/>
      <c r="W274" s="32"/>
      <c r="X274" s="25"/>
    </row>
    <row r="275" spans="1:24" s="29" customFormat="1">
      <c r="A275" s="47" t="s">
        <v>51</v>
      </c>
      <c r="B275" s="287">
        <f>+'Distribution Pivot Table'!AA$52*100</f>
        <v>0</v>
      </c>
      <c r="C275" s="288">
        <f>+'Distribution Pivot Table'!AA$54*100</f>
        <v>0</v>
      </c>
      <c r="D275" s="287">
        <f>+'Distribution Pivot Table'!AA$56*100</f>
        <v>0</v>
      </c>
      <c r="E275" s="289">
        <f t="shared" si="172"/>
        <v>0</v>
      </c>
      <c r="F275" s="290">
        <f>+'Distribution Pivot Table'!AA$58*100</f>
        <v>0</v>
      </c>
      <c r="G275" s="288">
        <f>+'Distribution Pivot Table'!AA$60*100</f>
        <v>0</v>
      </c>
      <c r="H275" s="287">
        <f>+'Distribution Pivot Table'!AA$62*100</f>
        <v>0</v>
      </c>
      <c r="I275" s="289">
        <f t="shared" si="173"/>
        <v>0</v>
      </c>
      <c r="J275" s="290">
        <f>+'Distribution Pivot Table'!AA$64*100</f>
        <v>0</v>
      </c>
      <c r="K275" s="287">
        <f>+'Distribution Pivot Table'!AA$66*100</f>
        <v>0</v>
      </c>
      <c r="L275" s="287">
        <f>+'Distribution Pivot Table'!AA$68*100</f>
        <v>0</v>
      </c>
      <c r="M275" s="291">
        <f t="shared" si="174"/>
        <v>0</v>
      </c>
      <c r="N275" s="290">
        <f>+'Distribution Pivot Table'!AA$70*100</f>
        <v>0</v>
      </c>
      <c r="O275" s="292">
        <f t="shared" si="175"/>
        <v>0</v>
      </c>
      <c r="P275" s="293">
        <f t="shared" si="176"/>
        <v>0</v>
      </c>
      <c r="Q275" s="293">
        <f t="shared" si="177"/>
        <v>0</v>
      </c>
      <c r="R275" s="32">
        <f t="shared" si="178"/>
        <v>0</v>
      </c>
      <c r="S275" s="32">
        <f t="shared" si="179"/>
        <v>0</v>
      </c>
      <c r="T275" s="254"/>
      <c r="U275" s="254"/>
      <c r="V275" s="309"/>
      <c r="W275" s="32"/>
      <c r="X275" s="25"/>
    </row>
    <row r="276" spans="1:24" s="29" customFormat="1">
      <c r="A276" s="47" t="s">
        <v>179</v>
      </c>
      <c r="B276" s="287">
        <f>+'Distribution Pivot Table'!AA$74*100</f>
        <v>7.5774349311035216</v>
      </c>
      <c r="C276" s="288">
        <f>+'Distribution Pivot Table'!AA$76*100</f>
        <v>3.1798374749735014</v>
      </c>
      <c r="D276" s="287">
        <f>+'Distribution Pivot Table'!AA$78*100</f>
        <v>3.0408668001413264</v>
      </c>
      <c r="E276" s="289">
        <f t="shared" si="172"/>
        <v>13.79813920621835</v>
      </c>
      <c r="F276" s="290">
        <f>+'Distribution Pivot Table'!AA$80*100</f>
        <v>35.157225297373692</v>
      </c>
      <c r="G276" s="288">
        <f>+'Distribution Pivot Table'!AA$82*100</f>
        <v>17.562124602520317</v>
      </c>
      <c r="H276" s="344">
        <f>+'Distribution Pivot Table'!AA$84*100</f>
        <v>4.7108703332940762E-3</v>
      </c>
      <c r="I276" s="289">
        <f t="shared" si="173"/>
        <v>52.724060770227304</v>
      </c>
      <c r="J276" s="290">
        <f>+'Distribution Pivot Table'!AA$86*100</f>
        <v>11.993875868566718</v>
      </c>
      <c r="K276" s="287">
        <f>+'Distribution Pivot Table'!AA$88*100</f>
        <v>11.899658461900836</v>
      </c>
      <c r="L276" s="344">
        <f>+'Distribution Pivot Table'!AA$90*100</f>
        <v>7.0663054999411138E-3</v>
      </c>
      <c r="M276" s="291">
        <f t="shared" si="174"/>
        <v>23.900600635967493</v>
      </c>
      <c r="N276" s="290">
        <f>+'Distribution Pivot Table'!AA$92*100</f>
        <v>9.5771993875868571</v>
      </c>
      <c r="O276" s="292">
        <f t="shared" si="175"/>
        <v>54.728536097043929</v>
      </c>
      <c r="P276" s="293">
        <f t="shared" si="176"/>
        <v>32.641620539394651</v>
      </c>
      <c r="Q276" s="293">
        <f t="shared" si="177"/>
        <v>12.629843363561418</v>
      </c>
      <c r="R276" s="32">
        <f t="shared" si="178"/>
        <v>100.00000000000003</v>
      </c>
      <c r="S276" s="32">
        <f t="shared" si="179"/>
        <v>100</v>
      </c>
      <c r="T276" s="254"/>
      <c r="U276" s="254"/>
      <c r="V276" s="309"/>
      <c r="W276" s="32"/>
      <c r="X276" s="25"/>
    </row>
    <row r="277" spans="1:24" s="29" customFormat="1">
      <c r="A277" s="47"/>
      <c r="B277" s="287"/>
      <c r="C277" s="288"/>
      <c r="D277" s="287"/>
      <c r="E277" s="289"/>
      <c r="F277" s="290"/>
      <c r="G277" s="288"/>
      <c r="H277" s="287"/>
      <c r="I277" s="289"/>
      <c r="J277" s="290"/>
      <c r="K277" s="287"/>
      <c r="L277" s="287"/>
      <c r="M277" s="291"/>
      <c r="N277" s="290"/>
      <c r="O277" s="292"/>
      <c r="P277" s="293"/>
      <c r="Q277" s="293"/>
      <c r="R277" s="32"/>
      <c r="S277" s="32"/>
      <c r="T277" s="254"/>
      <c r="U277" s="254"/>
      <c r="V277" s="309"/>
      <c r="W277" s="32"/>
      <c r="X277" s="25"/>
    </row>
    <row r="278" spans="1:24" s="29" customFormat="1">
      <c r="A278" s="47" t="s">
        <v>53</v>
      </c>
      <c r="B278" s="287">
        <f>+'Distribution Pivot Table'!AA$96*100</f>
        <v>1.809954751131222</v>
      </c>
      <c r="C278" s="288">
        <f>+'Distribution Pivot Table'!AA$98*100</f>
        <v>0.36199095022624433</v>
      </c>
      <c r="D278" s="287">
        <f>+'Distribution Pivot Table'!AA$100*100</f>
        <v>0</v>
      </c>
      <c r="E278" s="289">
        <f t="shared" si="172"/>
        <v>2.1719457013574663</v>
      </c>
      <c r="F278" s="290">
        <f>+'Distribution Pivot Table'!AA$102*100</f>
        <v>52.398190045248874</v>
      </c>
      <c r="G278" s="288">
        <f>+'Distribution Pivot Table'!AA$104*100</f>
        <v>11.493212669683258</v>
      </c>
      <c r="H278" s="287">
        <f>+'Distribution Pivot Table'!AA$106*100</f>
        <v>0</v>
      </c>
      <c r="I278" s="289">
        <f t="shared" ref="I278:I281" si="180">SUM(F278:H278)</f>
        <v>63.891402714932134</v>
      </c>
      <c r="J278" s="290">
        <f>+'Distribution Pivot Table'!AA$108*100</f>
        <v>15.565610859728507</v>
      </c>
      <c r="K278" s="287">
        <f>+'Distribution Pivot Table'!AA$110*100</f>
        <v>18.009049773755656</v>
      </c>
      <c r="L278" s="287">
        <f>+'Distribution Pivot Table'!AA$112*100</f>
        <v>0</v>
      </c>
      <c r="M278" s="291">
        <f t="shared" ref="M278:M281" si="181">SUM(J278:L278)</f>
        <v>33.574660633484164</v>
      </c>
      <c r="N278" s="290">
        <f>+'Distribution Pivot Table'!AA$114*100</f>
        <v>0.36199095022624433</v>
      </c>
      <c r="O278" s="292">
        <f t="shared" ref="O278:O281" si="182">+B278+F278+J278</f>
        <v>69.773755656108605</v>
      </c>
      <c r="P278" s="293">
        <f t="shared" ref="P278:P281" si="183">+C278+G278+K278</f>
        <v>29.864253393665159</v>
      </c>
      <c r="Q278" s="293">
        <f t="shared" ref="Q278:Q281" si="184">+D278+H278+L278+N278</f>
        <v>0.36199095022624433</v>
      </c>
      <c r="R278" s="32">
        <f t="shared" si="178"/>
        <v>100</v>
      </c>
      <c r="S278" s="32">
        <f t="shared" si="179"/>
        <v>100</v>
      </c>
      <c r="T278" s="254"/>
      <c r="U278" s="254"/>
      <c r="V278" s="309"/>
      <c r="W278" s="32"/>
      <c r="X278" s="25"/>
    </row>
    <row r="279" spans="1:24" s="29" customFormat="1">
      <c r="A279" s="47" t="s">
        <v>54</v>
      </c>
      <c r="B279" s="287">
        <f>+'Distribution Pivot Table'!AA$118*100</f>
        <v>0</v>
      </c>
      <c r="C279" s="288">
        <f>+'Distribution Pivot Table'!AA$120*100</f>
        <v>0</v>
      </c>
      <c r="D279" s="287">
        <f>+'Distribution Pivot Table'!AA$122*100</f>
        <v>0</v>
      </c>
      <c r="E279" s="289">
        <f t="shared" si="172"/>
        <v>0</v>
      </c>
      <c r="F279" s="290">
        <f>+'Distribution Pivot Table'!AA$124*100</f>
        <v>0</v>
      </c>
      <c r="G279" s="288">
        <f>+'Distribution Pivot Table'!AA$126*100</f>
        <v>0</v>
      </c>
      <c r="H279" s="287">
        <f>+'Distribution Pivot Table'!AA$128*100</f>
        <v>0</v>
      </c>
      <c r="I279" s="289">
        <f t="shared" si="180"/>
        <v>0</v>
      </c>
      <c r="J279" s="290">
        <f>+'Distribution Pivot Table'!AA$130*100</f>
        <v>0</v>
      </c>
      <c r="K279" s="287">
        <f>+'Distribution Pivot Table'!AA$132*100</f>
        <v>0</v>
      </c>
      <c r="L279" s="287">
        <f>+'Distribution Pivot Table'!AA$134*100</f>
        <v>0</v>
      </c>
      <c r="M279" s="291">
        <f t="shared" si="181"/>
        <v>0</v>
      </c>
      <c r="N279" s="290">
        <f>+'Distribution Pivot Table'!AA$136*100</f>
        <v>0</v>
      </c>
      <c r="O279" s="292">
        <f t="shared" si="182"/>
        <v>0</v>
      </c>
      <c r="P279" s="293">
        <f t="shared" si="183"/>
        <v>0</v>
      </c>
      <c r="Q279" s="293">
        <f t="shared" si="184"/>
        <v>0</v>
      </c>
      <c r="R279" s="32">
        <f t="shared" si="178"/>
        <v>0</v>
      </c>
      <c r="S279" s="32">
        <f t="shared" si="179"/>
        <v>0</v>
      </c>
      <c r="T279" s="254"/>
      <c r="U279" s="254"/>
      <c r="V279" s="309"/>
      <c r="W279" s="32"/>
      <c r="X279" s="25"/>
    </row>
    <row r="280" spans="1:24" s="29" customFormat="1">
      <c r="A280" s="47" t="s">
        <v>55</v>
      </c>
      <c r="B280" s="287">
        <f>+'Distribution Pivot Table'!AA$140*100</f>
        <v>0</v>
      </c>
      <c r="C280" s="288">
        <f>+'Distribution Pivot Table'!AA$142*100</f>
        <v>0</v>
      </c>
      <c r="D280" s="287">
        <f>+'Distribution Pivot Table'!AA$144*100</f>
        <v>0</v>
      </c>
      <c r="E280" s="289">
        <f t="shared" si="172"/>
        <v>0</v>
      </c>
      <c r="F280" s="290">
        <f>+'Distribution Pivot Table'!AA$146*100</f>
        <v>0</v>
      </c>
      <c r="G280" s="288">
        <f>+'Distribution Pivot Table'!AA$148*100</f>
        <v>0</v>
      </c>
      <c r="H280" s="287">
        <f>+'Distribution Pivot Table'!AA$150*100</f>
        <v>0</v>
      </c>
      <c r="I280" s="289">
        <f t="shared" si="180"/>
        <v>0</v>
      </c>
      <c r="J280" s="290">
        <f>+'Distribution Pivot Table'!AA$152*100</f>
        <v>0</v>
      </c>
      <c r="K280" s="287">
        <f>+'Distribution Pivot Table'!AA$154*100</f>
        <v>0</v>
      </c>
      <c r="L280" s="287">
        <f>+'Distribution Pivot Table'!AA$156*100</f>
        <v>0</v>
      </c>
      <c r="M280" s="291">
        <f t="shared" si="181"/>
        <v>0</v>
      </c>
      <c r="N280" s="290">
        <f>+'Distribution Pivot Table'!AA$158*100</f>
        <v>0</v>
      </c>
      <c r="O280" s="292">
        <f t="shared" si="182"/>
        <v>0</v>
      </c>
      <c r="P280" s="293">
        <f t="shared" si="183"/>
        <v>0</v>
      </c>
      <c r="Q280" s="293">
        <f t="shared" si="184"/>
        <v>0</v>
      </c>
      <c r="R280" s="32">
        <f t="shared" si="178"/>
        <v>0</v>
      </c>
      <c r="S280" s="32">
        <f t="shared" si="179"/>
        <v>0</v>
      </c>
      <c r="T280" s="254"/>
      <c r="U280" s="254"/>
      <c r="V280" s="309"/>
      <c r="W280" s="32"/>
      <c r="X280" s="25"/>
    </row>
    <row r="281" spans="1:24" s="29" customFormat="1">
      <c r="A281" s="47" t="s">
        <v>56</v>
      </c>
      <c r="B281" s="287">
        <f>+'Distribution Pivot Table'!AA$162*100</f>
        <v>0</v>
      </c>
      <c r="C281" s="288">
        <f>+'Distribution Pivot Table'!AA$164*100</f>
        <v>0</v>
      </c>
      <c r="D281" s="287">
        <f>+'Distribution Pivot Table'!AA$166*100</f>
        <v>0</v>
      </c>
      <c r="E281" s="289">
        <f t="shared" si="172"/>
        <v>0</v>
      </c>
      <c r="F281" s="290">
        <f>+'Distribution Pivot Table'!AA$168*100</f>
        <v>0</v>
      </c>
      <c r="G281" s="288">
        <f>+'Distribution Pivot Table'!AA$170*100</f>
        <v>0</v>
      </c>
      <c r="H281" s="287">
        <f>+'Distribution Pivot Table'!AA$172*100</f>
        <v>0</v>
      </c>
      <c r="I281" s="289">
        <f t="shared" si="180"/>
        <v>0</v>
      </c>
      <c r="J281" s="290">
        <f>+'Distribution Pivot Table'!AA$174*100</f>
        <v>0</v>
      </c>
      <c r="K281" s="287">
        <f>+'Distribution Pivot Table'!AA$176*100</f>
        <v>0</v>
      </c>
      <c r="L281" s="287">
        <f>+'Distribution Pivot Table'!AA$178*100</f>
        <v>0</v>
      </c>
      <c r="M281" s="291">
        <f t="shared" si="181"/>
        <v>0</v>
      </c>
      <c r="N281" s="290">
        <f>+'Distribution Pivot Table'!AA$180*100</f>
        <v>0</v>
      </c>
      <c r="O281" s="292">
        <f t="shared" si="182"/>
        <v>0</v>
      </c>
      <c r="P281" s="293">
        <f t="shared" si="183"/>
        <v>0</v>
      </c>
      <c r="Q281" s="293">
        <f t="shared" si="184"/>
        <v>0</v>
      </c>
      <c r="R281" s="32">
        <f t="shared" si="178"/>
        <v>0</v>
      </c>
      <c r="S281" s="32">
        <f t="shared" si="179"/>
        <v>0</v>
      </c>
      <c r="T281" s="254"/>
      <c r="U281" s="254"/>
      <c r="V281" s="309"/>
      <c r="W281" s="32"/>
      <c r="X281" s="25"/>
    </row>
    <row r="282" spans="1:24" s="29" customFormat="1">
      <c r="A282" s="47"/>
      <c r="B282" s="287"/>
      <c r="C282" s="288"/>
      <c r="D282" s="287"/>
      <c r="E282" s="289"/>
      <c r="F282" s="290"/>
      <c r="G282" s="288"/>
      <c r="H282" s="287"/>
      <c r="I282" s="289"/>
      <c r="J282" s="290"/>
      <c r="K282" s="287"/>
      <c r="L282" s="287"/>
      <c r="M282" s="291"/>
      <c r="N282" s="290"/>
      <c r="O282" s="292"/>
      <c r="P282" s="293"/>
      <c r="Q282" s="293"/>
      <c r="R282" s="32"/>
      <c r="S282" s="32"/>
      <c r="T282" s="254"/>
      <c r="U282" s="254"/>
      <c r="V282" s="309"/>
      <c r="W282" s="32"/>
      <c r="X282" s="25"/>
    </row>
    <row r="283" spans="1:24" s="29" customFormat="1">
      <c r="A283" s="47" t="s">
        <v>57</v>
      </c>
      <c r="B283" s="287">
        <f>+'Distribution Pivot Table'!AA$184*100</f>
        <v>0</v>
      </c>
      <c r="C283" s="288">
        <f>+'Distribution Pivot Table'!AA$186*100</f>
        <v>0</v>
      </c>
      <c r="D283" s="287">
        <f>+'Distribution Pivot Table'!AA$188*100</f>
        <v>0</v>
      </c>
      <c r="E283" s="289">
        <f t="shared" si="172"/>
        <v>0</v>
      </c>
      <c r="F283" s="290">
        <f>+'Distribution Pivot Table'!AA$190*100</f>
        <v>0</v>
      </c>
      <c r="G283" s="288">
        <f>+'Distribution Pivot Table'!AA$192*100</f>
        <v>0</v>
      </c>
      <c r="H283" s="287">
        <f>+'Distribution Pivot Table'!AA$194*100</f>
        <v>0</v>
      </c>
      <c r="I283" s="289">
        <f t="shared" ref="I283:I286" si="185">SUM(F283:H283)</f>
        <v>0</v>
      </c>
      <c r="J283" s="290">
        <f>+'Distribution Pivot Table'!AA$196*100</f>
        <v>0</v>
      </c>
      <c r="K283" s="287">
        <f>+'Distribution Pivot Table'!AA$198*100</f>
        <v>0</v>
      </c>
      <c r="L283" s="287">
        <f>+'Distribution Pivot Table'!AA$200*100</f>
        <v>0</v>
      </c>
      <c r="M283" s="291">
        <f t="shared" ref="M283:M286" si="186">SUM(J283:L283)</f>
        <v>0</v>
      </c>
      <c r="N283" s="290">
        <f>+'Distribution Pivot Table'!AA$202*100</f>
        <v>0</v>
      </c>
      <c r="O283" s="292">
        <f t="shared" ref="O283:O286" si="187">+B283+F283+J283</f>
        <v>0</v>
      </c>
      <c r="P283" s="293">
        <f t="shared" ref="P283:P286" si="188">+C283+G283+K283</f>
        <v>0</v>
      </c>
      <c r="Q283" s="293">
        <f t="shared" ref="Q283:Q286" si="189">+D283+H283+L283+N283</f>
        <v>0</v>
      </c>
      <c r="R283" s="32">
        <f t="shared" si="178"/>
        <v>0</v>
      </c>
      <c r="S283" s="32">
        <f t="shared" si="179"/>
        <v>0</v>
      </c>
      <c r="T283" s="254"/>
      <c r="U283" s="254"/>
      <c r="V283" s="309"/>
      <c r="W283" s="32"/>
      <c r="X283" s="25"/>
    </row>
    <row r="284" spans="1:24" s="29" customFormat="1">
      <c r="A284" s="47" t="s">
        <v>58</v>
      </c>
      <c r="B284" s="287">
        <f>+'Distribution Pivot Table'!AA$206*100</f>
        <v>0</v>
      </c>
      <c r="C284" s="287">
        <f>+'Distribution Pivot Table'!AA$208*100</f>
        <v>0</v>
      </c>
      <c r="D284" s="287">
        <f>+'Distribution Pivot Table'!AA$210*108</f>
        <v>0</v>
      </c>
      <c r="E284" s="289">
        <f t="shared" si="172"/>
        <v>0</v>
      </c>
      <c r="F284" s="290">
        <f>+'Distribution Pivot Table'!AA$212*100</f>
        <v>0</v>
      </c>
      <c r="G284" s="288">
        <f>+'Distribution Pivot Table'!AA$214*100</f>
        <v>0</v>
      </c>
      <c r="H284" s="287">
        <f>+'Distribution Pivot Table'!AA$216*100</f>
        <v>0</v>
      </c>
      <c r="I284" s="289">
        <f t="shared" si="185"/>
        <v>0</v>
      </c>
      <c r="J284" s="290">
        <f>+'Distribution Pivot Table'!AA$218*100</f>
        <v>0</v>
      </c>
      <c r="K284" s="287">
        <f>+'Distribution Pivot Table'!AA$220*100</f>
        <v>0</v>
      </c>
      <c r="L284" s="287">
        <f>+'Distribution Pivot Table'!AA$222*100</f>
        <v>0</v>
      </c>
      <c r="M284" s="291">
        <f t="shared" si="186"/>
        <v>0</v>
      </c>
      <c r="N284" s="290">
        <f>+'Distribution Pivot Table'!AA$224*100</f>
        <v>0</v>
      </c>
      <c r="O284" s="292">
        <f t="shared" si="187"/>
        <v>0</v>
      </c>
      <c r="P284" s="293">
        <f t="shared" si="188"/>
        <v>0</v>
      </c>
      <c r="Q284" s="293">
        <f t="shared" si="189"/>
        <v>0</v>
      </c>
      <c r="R284" s="32">
        <f t="shared" si="178"/>
        <v>0</v>
      </c>
      <c r="S284" s="32">
        <f t="shared" si="179"/>
        <v>0</v>
      </c>
      <c r="T284" s="254"/>
      <c r="U284" s="254"/>
      <c r="V284" s="309"/>
      <c r="W284" s="32"/>
      <c r="X284" s="25"/>
    </row>
    <row r="285" spans="1:24" s="29" customFormat="1">
      <c r="A285" s="47" t="s">
        <v>59</v>
      </c>
      <c r="B285" s="287">
        <f>+'Distribution Pivot Table'!AA$228*100</f>
        <v>8.0459770114942533</v>
      </c>
      <c r="C285" s="288">
        <f>+'Distribution Pivot Table'!AA$230*100</f>
        <v>4.1920216362407032</v>
      </c>
      <c r="D285" s="287">
        <f>+'Distribution Pivot Table'!AA$232*100</f>
        <v>0</v>
      </c>
      <c r="E285" s="289">
        <f t="shared" si="172"/>
        <v>12.237998647734956</v>
      </c>
      <c r="F285" s="290">
        <f>+'Distribution Pivot Table'!AA$234*100</f>
        <v>29.9526707234618</v>
      </c>
      <c r="G285" s="288">
        <f>+'Distribution Pivot Table'!AA$236*100</f>
        <v>12.237998647734956</v>
      </c>
      <c r="H285" s="287">
        <f>+'Distribution Pivot Table'!AA$238*100</f>
        <v>0</v>
      </c>
      <c r="I285" s="289">
        <f t="shared" si="185"/>
        <v>42.190669371196755</v>
      </c>
      <c r="J285" s="290">
        <f>+'Distribution Pivot Table'!AA$240*100</f>
        <v>24.20554428668019</v>
      </c>
      <c r="K285" s="287">
        <f>+'Distribution Pivot Table'!AA$242*100</f>
        <v>20.689655172413794</v>
      </c>
      <c r="L285" s="287">
        <f>+'Distribution Pivot Table'!AA$244*100</f>
        <v>0</v>
      </c>
      <c r="M285" s="291">
        <f t="shared" si="186"/>
        <v>44.895199459093988</v>
      </c>
      <c r="N285" s="290">
        <f>+'Distribution Pivot Table'!AA$246*100</f>
        <v>0.67613252197430695</v>
      </c>
      <c r="O285" s="292">
        <f t="shared" si="187"/>
        <v>62.204192021636246</v>
      </c>
      <c r="P285" s="293">
        <f t="shared" si="188"/>
        <v>37.119675456389452</v>
      </c>
      <c r="Q285" s="293">
        <f t="shared" si="189"/>
        <v>0.67613252197430695</v>
      </c>
      <c r="R285" s="32">
        <f t="shared" si="178"/>
        <v>100</v>
      </c>
      <c r="S285" s="32">
        <f t="shared" si="179"/>
        <v>100</v>
      </c>
      <c r="T285" s="254"/>
      <c r="U285" s="254"/>
      <c r="V285" s="309"/>
      <c r="W285" s="32"/>
      <c r="X285" s="340"/>
    </row>
    <row r="286" spans="1:24" s="29" customFormat="1">
      <c r="A286" s="47" t="s">
        <v>60</v>
      </c>
      <c r="B286" s="287">
        <f>+'Distribution Pivot Table'!AA$250*100</f>
        <v>0</v>
      </c>
      <c r="C286" s="288">
        <f>+'Distribution Pivot Table'!AA$252*100</f>
        <v>0</v>
      </c>
      <c r="D286" s="287">
        <f>+'Distribution Pivot Table'!AA$254*100</f>
        <v>0</v>
      </c>
      <c r="E286" s="289">
        <f t="shared" si="172"/>
        <v>0</v>
      </c>
      <c r="F286" s="290">
        <f>+'Distribution Pivot Table'!AA$256*100</f>
        <v>0</v>
      </c>
      <c r="G286" s="288">
        <f>+'Distribution Pivot Table'!AA$258*100</f>
        <v>0</v>
      </c>
      <c r="H286" s="287">
        <f>+'Distribution Pivot Table'!AA$260*100</f>
        <v>0</v>
      </c>
      <c r="I286" s="289">
        <f t="shared" si="185"/>
        <v>0</v>
      </c>
      <c r="J286" s="290">
        <f>+'Distribution Pivot Table'!AA$262*100</f>
        <v>0</v>
      </c>
      <c r="K286" s="287">
        <f>+'Distribution Pivot Table'!AA$264*100</f>
        <v>0</v>
      </c>
      <c r="L286" s="287">
        <f>+'Distribution Pivot Table'!AA$266*100</f>
        <v>0</v>
      </c>
      <c r="M286" s="291">
        <f t="shared" si="186"/>
        <v>0</v>
      </c>
      <c r="N286" s="290">
        <f>+'Distribution Pivot Table'!AA$268*100</f>
        <v>0</v>
      </c>
      <c r="O286" s="292">
        <f t="shared" si="187"/>
        <v>0</v>
      </c>
      <c r="P286" s="293">
        <f t="shared" si="188"/>
        <v>0</v>
      </c>
      <c r="Q286" s="293">
        <f t="shared" si="189"/>
        <v>0</v>
      </c>
      <c r="R286" s="32">
        <f t="shared" si="178"/>
        <v>0</v>
      </c>
      <c r="S286" s="32">
        <f t="shared" si="179"/>
        <v>0</v>
      </c>
      <c r="T286" s="254"/>
      <c r="U286" s="254"/>
      <c r="V286" s="309"/>
      <c r="W286" s="32"/>
      <c r="X286" s="25"/>
    </row>
    <row r="287" spans="1:24" s="29" customFormat="1">
      <c r="A287" s="47"/>
      <c r="B287" s="287"/>
      <c r="C287" s="288"/>
      <c r="D287" s="287"/>
      <c r="E287" s="289"/>
      <c r="F287" s="290"/>
      <c r="G287" s="288"/>
      <c r="H287" s="287"/>
      <c r="I287" s="289"/>
      <c r="J287" s="290"/>
      <c r="K287" s="287"/>
      <c r="L287" s="287"/>
      <c r="M287" s="291"/>
      <c r="N287" s="290"/>
      <c r="O287" s="292"/>
      <c r="P287" s="293"/>
      <c r="Q287" s="293"/>
      <c r="R287" s="32"/>
      <c r="S287" s="32"/>
      <c r="T287" s="254"/>
      <c r="U287" s="254"/>
      <c r="V287" s="309"/>
      <c r="W287" s="32"/>
      <c r="X287" s="25"/>
    </row>
    <row r="288" spans="1:24" s="29" customFormat="1">
      <c r="A288" s="47" t="s">
        <v>61</v>
      </c>
      <c r="B288" s="287">
        <f>+'Distribution Pivot Table'!AA$272*100</f>
        <v>0</v>
      </c>
      <c r="C288" s="288">
        <f>+'Distribution Pivot Table'!AA$274*100</f>
        <v>0</v>
      </c>
      <c r="D288" s="287">
        <f>+'Distribution Pivot Table'!AA$276*100</f>
        <v>0</v>
      </c>
      <c r="E288" s="289">
        <f t="shared" si="172"/>
        <v>0</v>
      </c>
      <c r="F288" s="290">
        <f>+'Distribution Pivot Table'!AA$278*100</f>
        <v>0</v>
      </c>
      <c r="G288" s="288">
        <f>+'Distribution Pivot Table'!AA$280*100</f>
        <v>0</v>
      </c>
      <c r="H288" s="287">
        <f>+'Distribution Pivot Table'!AA$282*100</f>
        <v>0</v>
      </c>
      <c r="I288" s="289">
        <f t="shared" ref="I288:I291" si="190">SUM(F288:H288)</f>
        <v>0</v>
      </c>
      <c r="J288" s="290">
        <f>+'Distribution Pivot Table'!AA$284*100</f>
        <v>0</v>
      </c>
      <c r="K288" s="287">
        <f>+'Distribution Pivot Table'!AA$286*100</f>
        <v>0</v>
      </c>
      <c r="L288" s="287">
        <f>+'Distribution Pivot Table'!AA$288*100</f>
        <v>0</v>
      </c>
      <c r="M288" s="291">
        <f t="shared" ref="M288:M291" si="191">SUM(J288:L288)</f>
        <v>0</v>
      </c>
      <c r="N288" s="290">
        <f>+'Distribution Pivot Table'!AA$290*100</f>
        <v>0</v>
      </c>
      <c r="O288" s="292">
        <f t="shared" ref="O288:O291" si="192">+B288+F288+J288</f>
        <v>0</v>
      </c>
      <c r="P288" s="293">
        <f t="shared" ref="P288:P291" si="193">+C288+G288+K288</f>
        <v>0</v>
      </c>
      <c r="Q288" s="293">
        <f t="shared" ref="Q288:Q291" si="194">+D288+H288+L288+N288</f>
        <v>0</v>
      </c>
      <c r="R288" s="32">
        <f t="shared" si="178"/>
        <v>0</v>
      </c>
      <c r="S288" s="32">
        <f t="shared" si="179"/>
        <v>0</v>
      </c>
      <c r="T288" s="254"/>
      <c r="U288" s="254"/>
      <c r="V288" s="309"/>
      <c r="W288" s="32"/>
      <c r="X288" s="25"/>
    </row>
    <row r="289" spans="1:24" s="29" customFormat="1">
      <c r="A289" s="47" t="s">
        <v>62</v>
      </c>
      <c r="B289" s="287">
        <f>+'Distribution Pivot Table'!AA294*100</f>
        <v>12.817648701480033</v>
      </c>
      <c r="C289" s="288">
        <f>+'Distribution Pivot Table'!AA296*100</f>
        <v>12.650097738061994</v>
      </c>
      <c r="D289" s="287">
        <f>+'Distribution Pivot Table'!AA298*100</f>
        <v>0</v>
      </c>
      <c r="E289" s="289">
        <f t="shared" si="172"/>
        <v>25.467746439542026</v>
      </c>
      <c r="F289" s="290">
        <f>+'Distribution Pivot Table'!AA300*100</f>
        <v>19.352136274783579</v>
      </c>
      <c r="G289" s="288">
        <f>+'Distribution Pivot Table'!AA302*100</f>
        <v>10.30438425020944</v>
      </c>
      <c r="H289" s="287">
        <f>+'Distribution Pivot Table'!AA304*100</f>
        <v>0</v>
      </c>
      <c r="I289" s="289">
        <f t="shared" si="190"/>
        <v>29.65652052499302</v>
      </c>
      <c r="J289" s="290">
        <f>+'Distribution Pivot Table'!AA306*100</f>
        <v>8.2379223680536153</v>
      </c>
      <c r="K289" s="287">
        <f>+'Distribution Pivot Table'!AA308*100</f>
        <v>11.030438425020945</v>
      </c>
      <c r="L289" s="287">
        <f>+'Distribution Pivot Table'!AA310*100</f>
        <v>0</v>
      </c>
      <c r="M289" s="291">
        <f t="shared" si="191"/>
        <v>19.26836079307456</v>
      </c>
      <c r="N289" s="290">
        <f>+'Distribution Pivot Table'!AA312*100</f>
        <v>25.60737224239039</v>
      </c>
      <c r="O289" s="292">
        <f t="shared" si="192"/>
        <v>40.407707344317231</v>
      </c>
      <c r="P289" s="293">
        <f t="shared" si="193"/>
        <v>33.984920413292379</v>
      </c>
      <c r="Q289" s="293">
        <f t="shared" si="194"/>
        <v>25.60737224239039</v>
      </c>
      <c r="R289" s="32">
        <f t="shared" si="178"/>
        <v>100</v>
      </c>
      <c r="S289" s="32">
        <f t="shared" si="179"/>
        <v>100</v>
      </c>
      <c r="T289" s="254"/>
      <c r="U289" s="254"/>
      <c r="V289" s="309"/>
      <c r="W289" s="32"/>
      <c r="X289" s="25"/>
    </row>
    <row r="290" spans="1:24" s="29" customFormat="1">
      <c r="A290" s="47" t="s">
        <v>63</v>
      </c>
      <c r="B290" s="287">
        <f>+'Distribution Pivot Table'!AA316*100</f>
        <v>0</v>
      </c>
      <c r="C290" s="287">
        <f>+'Distribution Pivot Table'!AA318*100</f>
        <v>0</v>
      </c>
      <c r="D290" s="287">
        <f>+'Distribution Pivot Table'!AA320*100</f>
        <v>0</v>
      </c>
      <c r="E290" s="289">
        <f t="shared" si="172"/>
        <v>0</v>
      </c>
      <c r="F290" s="290">
        <f>+'Distribution Pivot Table'!AA322*100</f>
        <v>0</v>
      </c>
      <c r="G290" s="288">
        <f>+'Distribution Pivot Table'!AA324*100</f>
        <v>0</v>
      </c>
      <c r="H290" s="287">
        <f>+'Distribution Pivot Table'!AA326*100</f>
        <v>0</v>
      </c>
      <c r="I290" s="289">
        <f t="shared" si="190"/>
        <v>0</v>
      </c>
      <c r="J290" s="290">
        <f>+'Distribution Pivot Table'!AA328*100</f>
        <v>0</v>
      </c>
      <c r="K290" s="287">
        <f>+'Distribution Pivot Table'!AA330*100</f>
        <v>0</v>
      </c>
      <c r="L290" s="287">
        <f>+'Distribution Pivot Table'!AA332*100</f>
        <v>0</v>
      </c>
      <c r="M290" s="291">
        <f t="shared" si="191"/>
        <v>0</v>
      </c>
      <c r="N290" s="290">
        <f>+'Distribution Pivot Table'!AA334*100</f>
        <v>0</v>
      </c>
      <c r="O290" s="292">
        <f t="shared" si="192"/>
        <v>0</v>
      </c>
      <c r="P290" s="293">
        <f t="shared" si="193"/>
        <v>0</v>
      </c>
      <c r="Q290" s="293">
        <f t="shared" si="194"/>
        <v>0</v>
      </c>
      <c r="R290" s="32">
        <f t="shared" si="178"/>
        <v>0</v>
      </c>
      <c r="S290" s="32">
        <f t="shared" si="179"/>
        <v>0</v>
      </c>
      <c r="T290" s="254"/>
      <c r="U290" s="254"/>
      <c r="V290" s="309"/>
      <c r="W290" s="32"/>
      <c r="X290" s="25"/>
    </row>
    <row r="291" spans="1:24" s="29" customFormat="1">
      <c r="A291" s="52" t="s">
        <v>64</v>
      </c>
      <c r="B291" s="294">
        <f>+'Distribution Pivot Table'!AA338*100</f>
        <v>37.878787878787875</v>
      </c>
      <c r="C291" s="294">
        <f>+'Distribution Pivot Table'!AA340*100</f>
        <v>0</v>
      </c>
      <c r="D291" s="294">
        <f>+'Distribution Pivot Table'!AA342*100</f>
        <v>0</v>
      </c>
      <c r="E291" s="295">
        <f t="shared" si="172"/>
        <v>37.878787878787875</v>
      </c>
      <c r="F291" s="296">
        <f>+'Distribution Pivot Table'!AA344*100</f>
        <v>48.863636363636367</v>
      </c>
      <c r="G291" s="294">
        <f>+'Distribution Pivot Table'!AA346*100</f>
        <v>0.37878787878787878</v>
      </c>
      <c r="H291" s="294">
        <f>+'Distribution Pivot Table'!AA348*100</f>
        <v>0</v>
      </c>
      <c r="I291" s="295">
        <f t="shared" si="190"/>
        <v>49.242424242424242</v>
      </c>
      <c r="J291" s="296">
        <f>+'Distribution Pivot Table'!AA350*100</f>
        <v>9.8484848484848477</v>
      </c>
      <c r="K291" s="294">
        <f>+'Distribution Pivot Table'!AA352*100</f>
        <v>0.37878787878787878</v>
      </c>
      <c r="L291" s="294">
        <f>+'Distribution Pivot Table'!AA354*100</f>
        <v>0</v>
      </c>
      <c r="M291" s="327">
        <f t="shared" si="191"/>
        <v>10.227272727272727</v>
      </c>
      <c r="N291" s="296">
        <f>+'Distribution Pivot Table'!AA356*100</f>
        <v>2.6515151515151514</v>
      </c>
      <c r="O291" s="328">
        <f t="shared" si="192"/>
        <v>96.590909090909093</v>
      </c>
      <c r="P291" s="329">
        <f t="shared" si="193"/>
        <v>0.75757575757575757</v>
      </c>
      <c r="Q291" s="329">
        <f t="shared" si="194"/>
        <v>2.6515151515151514</v>
      </c>
      <c r="R291" s="32">
        <f t="shared" si="178"/>
        <v>100</v>
      </c>
      <c r="S291" s="32">
        <f t="shared" si="179"/>
        <v>100</v>
      </c>
      <c r="T291" s="254"/>
      <c r="U291" s="254"/>
      <c r="V291" s="309"/>
      <c r="W291" s="32"/>
      <c r="X291" s="25"/>
    </row>
    <row r="292" spans="1:24" s="29" customFormat="1">
      <c r="A292" s="133" t="s">
        <v>160</v>
      </c>
      <c r="B292" s="47"/>
      <c r="C292" s="47"/>
      <c r="D292" s="47"/>
      <c r="E292" s="47"/>
      <c r="F292" s="110"/>
      <c r="G292" s="110"/>
      <c r="H292" s="110"/>
      <c r="I292" s="110"/>
      <c r="J292" s="110"/>
      <c r="K292" s="110"/>
      <c r="L292" s="110"/>
      <c r="M292" s="110"/>
      <c r="N292" s="110"/>
      <c r="O292" s="110"/>
      <c r="P292" s="110"/>
      <c r="Q292" s="110"/>
      <c r="R292" s="34"/>
      <c r="T292" s="25"/>
      <c r="U292" s="25"/>
      <c r="V292" s="25"/>
      <c r="W292" s="25"/>
      <c r="X292" s="25"/>
    </row>
    <row r="293" spans="1:24" s="29" customFormat="1">
      <c r="A293" s="133" t="s">
        <v>180</v>
      </c>
      <c r="B293" s="47"/>
      <c r="C293" s="47"/>
      <c r="D293" s="47"/>
      <c r="E293" s="47"/>
      <c r="F293" s="110"/>
      <c r="G293" s="110"/>
      <c r="H293" s="110"/>
      <c r="I293" s="110"/>
      <c r="J293" s="110"/>
      <c r="K293" s="110"/>
      <c r="L293" s="110"/>
      <c r="M293" s="110"/>
      <c r="N293" s="110"/>
      <c r="O293" s="110"/>
      <c r="P293" s="110"/>
      <c r="Q293" s="110"/>
      <c r="R293" s="34"/>
      <c r="T293" s="25"/>
      <c r="U293" s="25"/>
      <c r="V293" s="25"/>
      <c r="W293" s="25"/>
      <c r="X293" s="25"/>
    </row>
    <row r="294" spans="1:24">
      <c r="A294" s="133"/>
      <c r="B294" s="45"/>
      <c r="C294" s="45"/>
      <c r="D294" s="45"/>
      <c r="E294" s="109"/>
      <c r="F294" s="45"/>
      <c r="G294" s="45"/>
      <c r="H294" s="45"/>
      <c r="I294" s="109"/>
      <c r="J294" s="45"/>
      <c r="K294" s="45"/>
      <c r="L294" s="45"/>
      <c r="M294" s="109"/>
      <c r="N294" s="45"/>
      <c r="O294" s="93"/>
      <c r="P294" s="93"/>
      <c r="R294" s="9"/>
    </row>
    <row r="295" spans="1:24" s="29" customFormat="1">
      <c r="A295" s="36"/>
      <c r="B295" s="36"/>
      <c r="C295" s="36"/>
      <c r="D295" s="36"/>
      <c r="E295" s="36"/>
      <c r="F295" s="110"/>
      <c r="G295" s="110"/>
      <c r="H295" s="110"/>
      <c r="I295" s="110"/>
      <c r="J295" s="110"/>
      <c r="K295" s="110"/>
      <c r="L295" s="110"/>
      <c r="M295" s="110"/>
      <c r="N295" s="110"/>
      <c r="O295" s="110"/>
      <c r="P295" s="110"/>
      <c r="Q295" s="323" t="s">
        <v>1192</v>
      </c>
      <c r="R295" s="34"/>
    </row>
    <row r="296" spans="1:24" s="29" customFormat="1" ht="18">
      <c r="A296" s="198" t="s">
        <v>269</v>
      </c>
      <c r="B296" s="100"/>
      <c r="C296" s="100"/>
      <c r="D296" s="100"/>
      <c r="E296" s="100"/>
      <c r="F296" s="103"/>
      <c r="G296" s="103"/>
      <c r="H296" s="103"/>
      <c r="I296" s="104"/>
      <c r="J296" s="103"/>
      <c r="K296" s="103"/>
      <c r="L296" s="103"/>
      <c r="M296" s="104"/>
      <c r="N296" s="103"/>
      <c r="O296" s="103"/>
      <c r="P296" s="103"/>
      <c r="Q296" s="103"/>
      <c r="R296" s="28"/>
    </row>
    <row r="297" spans="1:24" s="29" customFormat="1" ht="18">
      <c r="A297" s="198"/>
      <c r="B297" s="100"/>
      <c r="C297" s="100"/>
      <c r="D297" s="100"/>
      <c r="E297" s="100"/>
      <c r="F297" s="103"/>
      <c r="G297" s="103"/>
      <c r="H297" s="103"/>
      <c r="I297" s="104"/>
      <c r="J297" s="103"/>
      <c r="K297" s="103"/>
      <c r="L297" s="103"/>
      <c r="M297" s="104"/>
      <c r="N297" s="103"/>
      <c r="O297" s="103"/>
      <c r="P297" s="103"/>
      <c r="Q297" s="103"/>
      <c r="R297" s="28"/>
    </row>
    <row r="298" spans="1:24" s="29" customFormat="1" ht="15.75">
      <c r="A298" s="118" t="s">
        <v>14</v>
      </c>
      <c r="B298" s="100"/>
      <c r="C298" s="100"/>
      <c r="D298" s="100"/>
      <c r="E298" s="100"/>
      <c r="F298" s="103"/>
      <c r="G298" s="103"/>
      <c r="H298" s="103"/>
      <c r="I298" s="104"/>
      <c r="J298" s="103"/>
      <c r="K298" s="103"/>
      <c r="L298" s="103"/>
      <c r="M298" s="104"/>
      <c r="N298" s="103"/>
      <c r="O298" s="103"/>
      <c r="P298" s="103"/>
      <c r="Q298" s="103"/>
      <c r="R298" s="28"/>
    </row>
    <row r="299" spans="1:24" s="29" customFormat="1" ht="15.75">
      <c r="A299" s="118" t="s">
        <v>680</v>
      </c>
      <c r="B299" s="100"/>
      <c r="C299" s="100"/>
      <c r="D299" s="100"/>
      <c r="E299" s="100"/>
      <c r="F299" s="22"/>
      <c r="G299" s="22"/>
      <c r="H299" s="22"/>
      <c r="I299" s="100"/>
      <c r="J299" s="22"/>
      <c r="K299" s="22"/>
      <c r="L299" s="22"/>
      <c r="M299" s="100"/>
      <c r="N299" s="22"/>
      <c r="O299" s="22"/>
      <c r="P299" s="22"/>
      <c r="Q299" s="103"/>
      <c r="R299" s="28"/>
    </row>
    <row r="300" spans="1:24" s="29" customFormat="1" ht="19.5" customHeight="1">
      <c r="A300" s="105"/>
      <c r="B300" s="105"/>
      <c r="C300" s="105"/>
      <c r="D300" s="105"/>
      <c r="E300" s="105"/>
      <c r="F300" s="105"/>
      <c r="G300" s="105"/>
      <c r="H300" s="105"/>
      <c r="I300" s="105"/>
      <c r="J300" s="51"/>
      <c r="K300" s="51"/>
      <c r="L300" s="51"/>
      <c r="M300" s="51"/>
      <c r="N300" s="51"/>
      <c r="O300" s="51"/>
      <c r="P300" s="51"/>
      <c r="Q300" s="51"/>
      <c r="R300" s="30"/>
      <c r="S300" s="9"/>
    </row>
    <row r="301" spans="1:24" s="29" customFormat="1" ht="19.5" customHeight="1">
      <c r="A301" s="21"/>
      <c r="B301" s="119" t="s">
        <v>257</v>
      </c>
      <c r="C301" s="120"/>
      <c r="D301" s="120"/>
      <c r="E301" s="120"/>
      <c r="F301" s="120"/>
      <c r="G301" s="120"/>
      <c r="H301" s="120"/>
      <c r="I301" s="121"/>
      <c r="J301" s="122" t="s">
        <v>156</v>
      </c>
      <c r="K301" s="324"/>
      <c r="L301" s="324"/>
      <c r="M301" s="325"/>
      <c r="N301" s="836" t="s">
        <v>256</v>
      </c>
      <c r="O301" s="839" t="s">
        <v>162</v>
      </c>
      <c r="P301" s="839" t="s">
        <v>163</v>
      </c>
      <c r="Q301" s="839" t="s">
        <v>161</v>
      </c>
      <c r="R301" s="31"/>
      <c r="S301" s="3"/>
    </row>
    <row r="302" spans="1:24" s="29" customFormat="1" ht="36.75" customHeight="1">
      <c r="A302" s="26"/>
      <c r="B302" s="120" t="s">
        <v>296</v>
      </c>
      <c r="C302" s="120"/>
      <c r="D302" s="120"/>
      <c r="E302" s="123"/>
      <c r="F302" s="124" t="s">
        <v>298</v>
      </c>
      <c r="G302" s="120"/>
      <c r="H302" s="120"/>
      <c r="I302" s="121"/>
      <c r="J302" s="125" t="s">
        <v>258</v>
      </c>
      <c r="K302" s="120"/>
      <c r="L302" s="120"/>
      <c r="M302" s="121"/>
      <c r="N302" s="837"/>
      <c r="O302" s="840"/>
      <c r="P302" s="840"/>
      <c r="Q302" s="840"/>
      <c r="R302" s="31" t="s">
        <v>11</v>
      </c>
      <c r="S302" s="305" t="s">
        <v>11</v>
      </c>
      <c r="T302" s="25"/>
      <c r="U302" s="17"/>
      <c r="V302" s="17"/>
      <c r="W302" s="17"/>
    </row>
    <row r="303" spans="1:24" s="29" customFormat="1" ht="30" customHeight="1">
      <c r="A303" s="27"/>
      <c r="B303" s="126" t="s">
        <v>157</v>
      </c>
      <c r="C303" s="126" t="s">
        <v>158</v>
      </c>
      <c r="D303" s="126" t="s">
        <v>297</v>
      </c>
      <c r="E303" s="127" t="s">
        <v>12</v>
      </c>
      <c r="F303" s="128" t="s">
        <v>157</v>
      </c>
      <c r="G303" s="126" t="s">
        <v>158</v>
      </c>
      <c r="H303" s="126" t="s">
        <v>297</v>
      </c>
      <c r="I303" s="127" t="s">
        <v>12</v>
      </c>
      <c r="J303" s="129" t="s">
        <v>157</v>
      </c>
      <c r="K303" s="130" t="s">
        <v>158</v>
      </c>
      <c r="L303" s="126" t="s">
        <v>297</v>
      </c>
      <c r="M303" s="129" t="s">
        <v>12</v>
      </c>
      <c r="N303" s="838"/>
      <c r="O303" s="841"/>
      <c r="P303" s="841"/>
      <c r="Q303" s="841"/>
      <c r="R303" s="2"/>
      <c r="S303" s="4"/>
      <c r="T303" s="25"/>
      <c r="U303" s="214"/>
      <c r="V303" s="214"/>
      <c r="W303" s="17"/>
    </row>
    <row r="304" spans="1:24" s="29" customFormat="1" hidden="1">
      <c r="A304" s="47" t="s">
        <v>48</v>
      </c>
      <c r="B304" s="47"/>
      <c r="C304" s="47"/>
      <c r="D304" s="47"/>
      <c r="E304" s="107"/>
      <c r="F304" s="24"/>
      <c r="G304" s="44"/>
      <c r="H304" s="45"/>
      <c r="I304" s="46"/>
      <c r="J304" s="24"/>
      <c r="K304" s="45"/>
      <c r="L304" s="45"/>
      <c r="M304" s="48"/>
      <c r="N304" s="24"/>
      <c r="O304" s="330"/>
      <c r="P304" s="50"/>
      <c r="Q304" s="50"/>
      <c r="R304" s="32">
        <f>SUM(F304:H304,J304:L304)+N304</f>
        <v>0</v>
      </c>
      <c r="S304" s="306">
        <f>+Q304+P304+O304</f>
        <v>0</v>
      </c>
      <c r="T304" s="25"/>
      <c r="U304" s="17"/>
      <c r="V304" s="17"/>
      <c r="W304" s="17"/>
    </row>
    <row r="305" spans="1:24" s="29" customFormat="1" hidden="1">
      <c r="A305" s="47"/>
      <c r="B305" s="47"/>
      <c r="C305" s="47"/>
      <c r="D305" s="47"/>
      <c r="E305" s="107"/>
      <c r="F305" s="24"/>
      <c r="G305" s="44"/>
      <c r="H305" s="45"/>
      <c r="I305" s="108"/>
      <c r="J305" s="24"/>
      <c r="K305" s="45"/>
      <c r="L305" s="45"/>
      <c r="M305" s="24"/>
      <c r="N305" s="24"/>
      <c r="O305" s="326"/>
      <c r="P305" s="297"/>
      <c r="Q305" s="297"/>
      <c r="R305" s="31"/>
      <c r="S305" s="305"/>
      <c r="T305" s="25"/>
      <c r="U305" s="253"/>
      <c r="V305" s="307"/>
      <c r="W305" s="308"/>
    </row>
    <row r="306" spans="1:24" s="29" customFormat="1">
      <c r="A306" s="47" t="s">
        <v>49</v>
      </c>
      <c r="B306" s="287">
        <f>+'Distribution Pivot Table'!AB$8*100</f>
        <v>0</v>
      </c>
      <c r="C306" s="288">
        <f>+'Distribution Pivot Table'!AB$10*100</f>
        <v>0</v>
      </c>
      <c r="D306" s="287">
        <f>+'Distribution Pivot Table'!AB$12*100</f>
        <v>0</v>
      </c>
      <c r="E306" s="289">
        <f t="shared" ref="E306:E324" si="195">SUM(B306:D306)</f>
        <v>0</v>
      </c>
      <c r="F306" s="290">
        <f>+'Distribution Pivot Table'!AB$14*100</f>
        <v>0</v>
      </c>
      <c r="G306" s="288">
        <f>+'Distribution Pivot Table'!AB$16*100</f>
        <v>0</v>
      </c>
      <c r="H306" s="287">
        <f>+'Distribution Pivot Table'!AB$18*100</f>
        <v>0</v>
      </c>
      <c r="I306" s="289">
        <f t="shared" ref="I306:I309" si="196">SUM(F306:H306)</f>
        <v>0</v>
      </c>
      <c r="J306" s="290">
        <f>+'Distribution Pivot Table'!AB$20*100</f>
        <v>0</v>
      </c>
      <c r="K306" s="287">
        <f>+'Distribution Pivot Table'!AB$22*100</f>
        <v>0</v>
      </c>
      <c r="L306" s="287">
        <f>+'Distribution Pivot Table'!AB$24*100</f>
        <v>0</v>
      </c>
      <c r="M306" s="291">
        <f t="shared" ref="M306:M309" si="197">SUM(J306:L306)</f>
        <v>0</v>
      </c>
      <c r="N306" s="290">
        <f>+'Distribution Pivot Table'!AB$26*100</f>
        <v>0</v>
      </c>
      <c r="O306" s="292">
        <f t="shared" ref="O306:O309" si="198">+B306+F306+J306</f>
        <v>0</v>
      </c>
      <c r="P306" s="293">
        <f t="shared" ref="P306:P309" si="199">+C306+G306+K306</f>
        <v>0</v>
      </c>
      <c r="Q306" s="293">
        <f t="shared" ref="Q306:Q309" si="200">+D306+H306+L306+N306</f>
        <v>0</v>
      </c>
      <c r="R306" s="32">
        <f t="shared" ref="R306:R324" si="201">SUM(B306:D306,F306:H306,J306:L306)+N306</f>
        <v>0</v>
      </c>
      <c r="S306" s="306">
        <f t="shared" ref="S306:S324" si="202">+Q306+P306+O306</f>
        <v>0</v>
      </c>
      <c r="T306" s="25"/>
      <c r="U306" s="254"/>
      <c r="V306" s="309"/>
      <c r="W306" s="310"/>
    </row>
    <row r="307" spans="1:24" s="29" customFormat="1">
      <c r="A307" s="47" t="s">
        <v>50</v>
      </c>
      <c r="B307" s="287">
        <f>+'Distribution Pivot Table'!AB$30*100</f>
        <v>4.7878787878787881</v>
      </c>
      <c r="C307" s="288">
        <f>+'Distribution Pivot Table'!AB$32*100</f>
        <v>1.5151515151515151</v>
      </c>
      <c r="D307" s="287">
        <f>+'Distribution Pivot Table'!AB$34*100</f>
        <v>0</v>
      </c>
      <c r="E307" s="289">
        <f t="shared" si="195"/>
        <v>6.3030303030303028</v>
      </c>
      <c r="F307" s="290">
        <f>+'Distribution Pivot Table'!AB$36*100</f>
        <v>36.424242424242422</v>
      </c>
      <c r="G307" s="288">
        <f>+'Distribution Pivot Table'!AB$38*100</f>
        <v>17.575757575757574</v>
      </c>
      <c r="H307" s="287">
        <f>+'Distribution Pivot Table'!AB$40*100</f>
        <v>0</v>
      </c>
      <c r="I307" s="289">
        <f t="shared" si="196"/>
        <v>54</v>
      </c>
      <c r="J307" s="290">
        <f>+'Distribution Pivot Table'!AB$42*100</f>
        <v>21.636363636363637</v>
      </c>
      <c r="K307" s="287">
        <f>+'Distribution Pivot Table'!AB$44*100</f>
        <v>17.333333333333336</v>
      </c>
      <c r="L307" s="287">
        <f>+'Distribution Pivot Table'!AB$46*100</f>
        <v>0</v>
      </c>
      <c r="M307" s="291">
        <f t="shared" si="197"/>
        <v>38.969696969696969</v>
      </c>
      <c r="N307" s="290">
        <f>+'Distribution Pivot Table'!AB$48*100</f>
        <v>0.72727272727272729</v>
      </c>
      <c r="O307" s="292">
        <f t="shared" si="198"/>
        <v>62.848484848484844</v>
      </c>
      <c r="P307" s="293">
        <f t="shared" si="199"/>
        <v>36.424242424242422</v>
      </c>
      <c r="Q307" s="293">
        <f t="shared" si="200"/>
        <v>0.72727272727272729</v>
      </c>
      <c r="R307" s="32">
        <f t="shared" si="201"/>
        <v>100.00000000000001</v>
      </c>
      <c r="S307" s="32">
        <f t="shared" si="202"/>
        <v>100</v>
      </c>
      <c r="T307" s="254"/>
      <c r="U307" s="254"/>
      <c r="V307" s="309"/>
      <c r="W307" s="32"/>
    </row>
    <row r="308" spans="1:24" s="29" customFormat="1">
      <c r="A308" s="47" t="s">
        <v>51</v>
      </c>
      <c r="B308" s="287">
        <f>+'Distribution Pivot Table'!AB$52*100</f>
        <v>0</v>
      </c>
      <c r="C308" s="288">
        <f>+'Distribution Pivot Table'!AB$54*100</f>
        <v>0</v>
      </c>
      <c r="D308" s="287">
        <f>+'Distribution Pivot Table'!AB$56*100</f>
        <v>0</v>
      </c>
      <c r="E308" s="289">
        <f t="shared" si="195"/>
        <v>0</v>
      </c>
      <c r="F308" s="290">
        <f>+'Distribution Pivot Table'!AB$58*100</f>
        <v>0</v>
      </c>
      <c r="G308" s="288">
        <f>+'Distribution Pivot Table'!AB$60*100</f>
        <v>0</v>
      </c>
      <c r="H308" s="287">
        <f>+'Distribution Pivot Table'!AB$62*100</f>
        <v>0</v>
      </c>
      <c r="I308" s="289">
        <f t="shared" si="196"/>
        <v>0</v>
      </c>
      <c r="J308" s="290">
        <f>+'Distribution Pivot Table'!AB$64*100</f>
        <v>0</v>
      </c>
      <c r="K308" s="287">
        <f>+'Distribution Pivot Table'!AB$66*100</f>
        <v>0</v>
      </c>
      <c r="L308" s="287">
        <f>+'Distribution Pivot Table'!AB$68*100</f>
        <v>0</v>
      </c>
      <c r="M308" s="291">
        <f t="shared" si="197"/>
        <v>0</v>
      </c>
      <c r="N308" s="290">
        <f>+'Distribution Pivot Table'!AB$70*100</f>
        <v>0</v>
      </c>
      <c r="O308" s="292">
        <f t="shared" si="198"/>
        <v>0</v>
      </c>
      <c r="P308" s="293">
        <f t="shared" si="199"/>
        <v>0</v>
      </c>
      <c r="Q308" s="293">
        <f t="shared" si="200"/>
        <v>0</v>
      </c>
      <c r="R308" s="32">
        <f t="shared" si="201"/>
        <v>0</v>
      </c>
      <c r="S308" s="32">
        <f t="shared" si="202"/>
        <v>0</v>
      </c>
      <c r="T308" s="254"/>
      <c r="U308" s="254"/>
      <c r="V308" s="309"/>
      <c r="W308" s="32"/>
    </row>
    <row r="309" spans="1:24" s="29" customFormat="1">
      <c r="A309" s="47" t="s">
        <v>179</v>
      </c>
      <c r="B309" s="287">
        <f>+'Distribution Pivot Table'!AB$74*100</f>
        <v>10.989551321450522</v>
      </c>
      <c r="C309" s="288">
        <f>+'Distribution Pivot Table'!AB$76*100</f>
        <v>3.896742470805163</v>
      </c>
      <c r="D309" s="287">
        <f>+'Distribution Pivot Table'!AB$78*100</f>
        <v>3.9827904118008606</v>
      </c>
      <c r="E309" s="289">
        <f t="shared" si="195"/>
        <v>18.869084204056545</v>
      </c>
      <c r="F309" s="290">
        <f>+'Distribution Pivot Table'!AB$80*100</f>
        <v>34.419176398279042</v>
      </c>
      <c r="G309" s="288">
        <f>+'Distribution Pivot Table'!AB$82*100</f>
        <v>12.08358942839582</v>
      </c>
      <c r="H309" s="344">
        <f>+'Distribution Pivot Table'!AB$84*100</f>
        <v>0</v>
      </c>
      <c r="I309" s="289">
        <f t="shared" si="196"/>
        <v>46.50276582667486</v>
      </c>
      <c r="J309" s="290">
        <f>+'Distribution Pivot Table'!AB$86*100</f>
        <v>13.890596189305471</v>
      </c>
      <c r="K309" s="287">
        <f>+'Distribution Pivot Table'!AB$88*100</f>
        <v>9.5390288875230489</v>
      </c>
      <c r="L309" s="344">
        <f>+'Distribution Pivot Table'!AB$90*100</f>
        <v>0</v>
      </c>
      <c r="M309" s="291">
        <f t="shared" si="197"/>
        <v>23.429625076828522</v>
      </c>
      <c r="N309" s="290">
        <f>+'Distribution Pivot Table'!AB$92*100</f>
        <v>11.198524892440073</v>
      </c>
      <c r="O309" s="292">
        <f t="shared" si="198"/>
        <v>59.299323909035031</v>
      </c>
      <c r="P309" s="293">
        <f t="shared" si="199"/>
        <v>25.519360786724032</v>
      </c>
      <c r="Q309" s="293">
        <f t="shared" si="200"/>
        <v>15.181315304240933</v>
      </c>
      <c r="R309" s="32">
        <f t="shared" si="201"/>
        <v>100</v>
      </c>
      <c r="S309" s="32">
        <f t="shared" si="202"/>
        <v>100</v>
      </c>
      <c r="T309" s="254"/>
      <c r="U309" s="254"/>
      <c r="V309" s="309"/>
      <c r="W309" s="32"/>
    </row>
    <row r="310" spans="1:24" s="29" customFormat="1">
      <c r="A310" s="47"/>
      <c r="B310" s="287"/>
      <c r="C310" s="288"/>
      <c r="D310" s="287"/>
      <c r="E310" s="289"/>
      <c r="F310" s="290"/>
      <c r="G310" s="288"/>
      <c r="H310" s="287"/>
      <c r="I310" s="289"/>
      <c r="J310" s="290"/>
      <c r="K310" s="287"/>
      <c r="L310" s="287"/>
      <c r="M310" s="291"/>
      <c r="N310" s="290"/>
      <c r="O310" s="292"/>
      <c r="P310" s="293"/>
      <c r="Q310" s="293"/>
      <c r="R310" s="32"/>
      <c r="S310" s="32"/>
      <c r="T310" s="254"/>
      <c r="U310" s="254"/>
      <c r="V310" s="309"/>
      <c r="W310" s="32"/>
    </row>
    <row r="311" spans="1:24" s="29" customFormat="1">
      <c r="A311" s="47" t="s">
        <v>53</v>
      </c>
      <c r="B311" s="287">
        <f>+'Distribution Pivot Table'!AB$96*100</f>
        <v>0.6918573709419904</v>
      </c>
      <c r="C311" s="288">
        <f>+'Distribution Pivot Table'!AB$98*100</f>
        <v>0.42575838211814793</v>
      </c>
      <c r="D311" s="287">
        <f>+'Distribution Pivot Table'!AB$100*100</f>
        <v>0</v>
      </c>
      <c r="E311" s="289">
        <f t="shared" si="195"/>
        <v>1.1176157530601383</v>
      </c>
      <c r="F311" s="290">
        <f>+'Distribution Pivot Table'!AB$102*100</f>
        <v>32.836615220862157</v>
      </c>
      <c r="G311" s="288">
        <f>+'Distribution Pivot Table'!AB$104*100</f>
        <v>19.265566790846194</v>
      </c>
      <c r="H311" s="287">
        <f>+'Distribution Pivot Table'!AB$106*100</f>
        <v>0</v>
      </c>
      <c r="I311" s="289">
        <f t="shared" ref="I311:I314" si="203">SUM(F311:H311)</f>
        <v>52.102182011708351</v>
      </c>
      <c r="J311" s="290">
        <f>+'Distribution Pivot Table'!AB$108*100</f>
        <v>19.638105375199576</v>
      </c>
      <c r="K311" s="287">
        <f>+'Distribution Pivot Table'!AB$110*100</f>
        <v>26.024481106971791</v>
      </c>
      <c r="L311" s="287">
        <f>+'Distribution Pivot Table'!AB$112*100</f>
        <v>0</v>
      </c>
      <c r="M311" s="291">
        <f t="shared" ref="M311:M314" si="204">SUM(J311:L311)</f>
        <v>45.662586482171363</v>
      </c>
      <c r="N311" s="290">
        <f>+'Distribution Pivot Table'!AB$114*100</f>
        <v>1.1176157530601383</v>
      </c>
      <c r="O311" s="292">
        <f t="shared" ref="O311:O314" si="205">+B311+F311+J311</f>
        <v>53.166577967003718</v>
      </c>
      <c r="P311" s="293">
        <f t="shared" ref="P311:P314" si="206">+C311+G311+K311</f>
        <v>45.715806279936132</v>
      </c>
      <c r="Q311" s="293">
        <f t="shared" ref="Q311:Q314" si="207">+D311+H311+L311+N311</f>
        <v>1.1176157530601383</v>
      </c>
      <c r="R311" s="32">
        <f t="shared" si="201"/>
        <v>99.999999999999986</v>
      </c>
      <c r="S311" s="32">
        <f t="shared" si="202"/>
        <v>99.999999999999986</v>
      </c>
      <c r="T311" s="254"/>
      <c r="U311" s="254"/>
      <c r="V311" s="309"/>
      <c r="W311" s="32"/>
    </row>
    <row r="312" spans="1:24" s="29" customFormat="1">
      <c r="A312" s="47" t="s">
        <v>54</v>
      </c>
      <c r="B312" s="287">
        <f>+'Distribution Pivot Table'!AB$118*100</f>
        <v>7.3079791200596569</v>
      </c>
      <c r="C312" s="288">
        <f>+'Distribution Pivot Table'!AB$120*100</f>
        <v>2.0134228187919461</v>
      </c>
      <c r="D312" s="287">
        <f>+'Distribution Pivot Table'!AB$122*100</f>
        <v>0</v>
      </c>
      <c r="E312" s="289">
        <f t="shared" si="195"/>
        <v>9.3214019388516025</v>
      </c>
      <c r="F312" s="290">
        <f>+'Distribution Pivot Table'!AB$124*100</f>
        <v>29.567486950037285</v>
      </c>
      <c r="G312" s="288">
        <f>+'Distribution Pivot Table'!AB$126*100</f>
        <v>17.971662938105894</v>
      </c>
      <c r="H312" s="287">
        <f>+'Distribution Pivot Table'!AB$128*100</f>
        <v>0</v>
      </c>
      <c r="I312" s="289">
        <f t="shared" si="203"/>
        <v>47.539149888143179</v>
      </c>
      <c r="J312" s="290">
        <f>+'Distribution Pivot Table'!AB$130*100</f>
        <v>27.554064131245337</v>
      </c>
      <c r="K312" s="287">
        <f>+'Distribution Pivot Table'!AB$132*100</f>
        <v>11.856823266219239</v>
      </c>
      <c r="L312" s="287">
        <f>+'Distribution Pivot Table'!AB$134*100</f>
        <v>0</v>
      </c>
      <c r="M312" s="291">
        <f t="shared" si="204"/>
        <v>39.410887397464577</v>
      </c>
      <c r="N312" s="290">
        <f>+'Distribution Pivot Table'!AB$136*100</f>
        <v>3.6539895600298284</v>
      </c>
      <c r="O312" s="292">
        <f t="shared" si="205"/>
        <v>64.429530201342274</v>
      </c>
      <c r="P312" s="293">
        <f t="shared" si="206"/>
        <v>31.841909023117076</v>
      </c>
      <c r="Q312" s="293">
        <f t="shared" si="207"/>
        <v>3.6539895600298284</v>
      </c>
      <c r="R312" s="32">
        <f t="shared" si="201"/>
        <v>99.925428784489185</v>
      </c>
      <c r="S312" s="32">
        <f t="shared" si="202"/>
        <v>99.925428784489185</v>
      </c>
      <c r="T312" s="254"/>
      <c r="U312" s="254"/>
      <c r="V312" s="309"/>
      <c r="W312" s="32"/>
    </row>
    <row r="313" spans="1:24" s="29" customFormat="1">
      <c r="A313" s="47" t="s">
        <v>55</v>
      </c>
      <c r="B313" s="287">
        <f>+'Distribution Pivot Table'!AB$140*100</f>
        <v>3.916027452563585</v>
      </c>
      <c r="C313" s="288">
        <f>+'Distribution Pivot Table'!AB$142*100</f>
        <v>0.24222850222042794</v>
      </c>
      <c r="D313" s="287">
        <f>+'Distribution Pivot Table'!AB$144*100</f>
        <v>0</v>
      </c>
      <c r="E313" s="289">
        <f t="shared" si="195"/>
        <v>4.1582559547840132</v>
      </c>
      <c r="F313" s="290">
        <f>+'Distribution Pivot Table'!AB$146*100</f>
        <v>29.592248687928947</v>
      </c>
      <c r="G313" s="288">
        <f>+'Distribution Pivot Table'!AB$148*100</f>
        <v>9.3661687525232136</v>
      </c>
      <c r="H313" s="287">
        <f>+'Distribution Pivot Table'!AB$150*100</f>
        <v>0</v>
      </c>
      <c r="I313" s="289">
        <f t="shared" si="203"/>
        <v>38.958417440452159</v>
      </c>
      <c r="J313" s="290">
        <f>+'Distribution Pivot Table'!AB$152*100</f>
        <v>30.964876867178038</v>
      </c>
      <c r="K313" s="287">
        <f>+'Distribution Pivot Table'!AB$154*100</f>
        <v>25.635849818328619</v>
      </c>
      <c r="L313" s="287">
        <f>+'Distribution Pivot Table'!AB$156*100</f>
        <v>0.28259991925716593</v>
      </c>
      <c r="M313" s="291">
        <f t="shared" si="204"/>
        <v>56.883326604763823</v>
      </c>
      <c r="N313" s="290">
        <f>+'Distribution Pivot Table'!AB$158*100</f>
        <v>0</v>
      </c>
      <c r="O313" s="292">
        <f t="shared" si="205"/>
        <v>64.473153007670575</v>
      </c>
      <c r="P313" s="293">
        <f t="shared" si="206"/>
        <v>35.244247073072259</v>
      </c>
      <c r="Q313" s="293">
        <f t="shared" si="207"/>
        <v>0.28259991925716593</v>
      </c>
      <c r="R313" s="32">
        <f t="shared" si="201"/>
        <v>100</v>
      </c>
      <c r="S313" s="32">
        <f t="shared" si="202"/>
        <v>100</v>
      </c>
      <c r="T313" s="254"/>
      <c r="U313" s="254"/>
      <c r="V313" s="309"/>
      <c r="W313" s="32"/>
    </row>
    <row r="314" spans="1:24" s="29" customFormat="1">
      <c r="A314" s="47" t="s">
        <v>56</v>
      </c>
      <c r="B314" s="287">
        <f>+'Distribution Pivot Table'!AB$162*100</f>
        <v>0</v>
      </c>
      <c r="C314" s="288">
        <f>+'Distribution Pivot Table'!AB$164*100</f>
        <v>0</v>
      </c>
      <c r="D314" s="287">
        <f>+'Distribution Pivot Table'!AB$166*100</f>
        <v>0</v>
      </c>
      <c r="E314" s="289">
        <f t="shared" si="195"/>
        <v>0</v>
      </c>
      <c r="F314" s="290">
        <f>+'Distribution Pivot Table'!AB$168*100</f>
        <v>0</v>
      </c>
      <c r="G314" s="288">
        <f>+'Distribution Pivot Table'!AB$170*100</f>
        <v>0</v>
      </c>
      <c r="H314" s="287">
        <f>+'Distribution Pivot Table'!AB$172*100</f>
        <v>0</v>
      </c>
      <c r="I314" s="289">
        <f t="shared" si="203"/>
        <v>0</v>
      </c>
      <c r="J314" s="290">
        <f>+'Distribution Pivot Table'!AB$174*100</f>
        <v>0</v>
      </c>
      <c r="K314" s="287">
        <f>+'Distribution Pivot Table'!AB$176*100</f>
        <v>0</v>
      </c>
      <c r="L314" s="287">
        <f>+'Distribution Pivot Table'!AB$178*100</f>
        <v>0</v>
      </c>
      <c r="M314" s="291">
        <f t="shared" si="204"/>
        <v>0</v>
      </c>
      <c r="N314" s="290">
        <f>+'Distribution Pivot Table'!AB$180*100</f>
        <v>0</v>
      </c>
      <c r="O314" s="292">
        <f t="shared" si="205"/>
        <v>0</v>
      </c>
      <c r="P314" s="293">
        <f t="shared" si="206"/>
        <v>0</v>
      </c>
      <c r="Q314" s="293">
        <f t="shared" si="207"/>
        <v>0</v>
      </c>
      <c r="R314" s="32">
        <f t="shared" si="201"/>
        <v>0</v>
      </c>
      <c r="S314" s="32">
        <f t="shared" si="202"/>
        <v>0</v>
      </c>
      <c r="T314" s="254"/>
      <c r="U314" s="254"/>
      <c r="V314" s="309"/>
      <c r="W314" s="32"/>
    </row>
    <row r="315" spans="1:24" s="29" customFormat="1">
      <c r="A315" s="47"/>
      <c r="B315" s="287"/>
      <c r="C315" s="288"/>
      <c r="D315" s="287"/>
      <c r="E315" s="289"/>
      <c r="F315" s="290"/>
      <c r="G315" s="288"/>
      <c r="H315" s="287"/>
      <c r="I315" s="289"/>
      <c r="J315" s="290"/>
      <c r="K315" s="287"/>
      <c r="L315" s="287"/>
      <c r="M315" s="291"/>
      <c r="N315" s="290"/>
      <c r="O315" s="292"/>
      <c r="P315" s="293"/>
      <c r="Q315" s="293"/>
      <c r="R315" s="32"/>
      <c r="S315" s="32"/>
      <c r="T315" s="254"/>
      <c r="U315" s="254"/>
      <c r="V315" s="309"/>
      <c r="W315" s="32"/>
    </row>
    <row r="316" spans="1:24" s="29" customFormat="1">
      <c r="A316" s="47" t="s">
        <v>57</v>
      </c>
      <c r="B316" s="287">
        <f>+'Distribution Pivot Table'!AB$184*100</f>
        <v>9.1491308325709064E-2</v>
      </c>
      <c r="C316" s="288">
        <f>+'Distribution Pivot Table'!AB$186*100</f>
        <v>2.8911253430924062</v>
      </c>
      <c r="D316" s="287">
        <f>+'Distribution Pivot Table'!AB$188*100</f>
        <v>0</v>
      </c>
      <c r="E316" s="289">
        <f t="shared" si="195"/>
        <v>2.9826166514181152</v>
      </c>
      <c r="F316" s="290">
        <f>+'Distribution Pivot Table'!AB$190*100</f>
        <v>25.85544373284538</v>
      </c>
      <c r="G316" s="288">
        <f>+'Distribution Pivot Table'!AB$192*100</f>
        <v>2.4885635864592861</v>
      </c>
      <c r="H316" s="287">
        <f>+'Distribution Pivot Table'!AB$194*100</f>
        <v>0</v>
      </c>
      <c r="I316" s="289">
        <f t="shared" ref="I316:I319" si="208">SUM(F316:H316)</f>
        <v>28.344007319304666</v>
      </c>
      <c r="J316" s="290">
        <f>+'Distribution Pivot Table'!AB$196*100</f>
        <v>19.304666056724614</v>
      </c>
      <c r="K316" s="287">
        <f>+'Distribution Pivot Table'!AB$198*100</f>
        <v>9.6065873741994512</v>
      </c>
      <c r="L316" s="287">
        <f>+'Distribution Pivot Table'!AB$200*100</f>
        <v>0</v>
      </c>
      <c r="M316" s="291">
        <f t="shared" ref="M316:M319" si="209">SUM(J316:L316)</f>
        <v>28.911253430924063</v>
      </c>
      <c r="N316" s="290">
        <f>+'Distribution Pivot Table'!AB$202*100</f>
        <v>39.762122598353159</v>
      </c>
      <c r="O316" s="292">
        <f t="shared" ref="O316:O319" si="210">+B316+F316+J316</f>
        <v>45.251601097895701</v>
      </c>
      <c r="P316" s="293">
        <f t="shared" ref="P316:P319" si="211">+C316+G316+K316</f>
        <v>14.986276303751144</v>
      </c>
      <c r="Q316" s="293">
        <f t="shared" ref="Q316:Q319" si="212">+D316+H316+L316+N316</f>
        <v>39.762122598353159</v>
      </c>
      <c r="R316" s="32">
        <f t="shared" si="201"/>
        <v>100</v>
      </c>
      <c r="S316" s="32">
        <f t="shared" si="202"/>
        <v>100</v>
      </c>
      <c r="T316" s="254"/>
      <c r="U316" s="254"/>
      <c r="V316" s="309"/>
      <c r="W316" s="32"/>
    </row>
    <row r="317" spans="1:24" s="29" customFormat="1">
      <c r="A317" s="47" t="s">
        <v>58</v>
      </c>
      <c r="B317" s="287">
        <f>+'Distribution Pivot Table'!AB$206*100</f>
        <v>2.729010950808274</v>
      </c>
      <c r="C317" s="287">
        <f>+'Distribution Pivot Table'!AB$208*100</f>
        <v>7.7698592038936214</v>
      </c>
      <c r="D317" s="287">
        <f>+'Distribution Pivot Table'!AB$210*108</f>
        <v>0</v>
      </c>
      <c r="E317" s="289">
        <f t="shared" si="195"/>
        <v>10.498870154701896</v>
      </c>
      <c r="F317" s="290">
        <f>+'Distribution Pivot Table'!AB$212*100</f>
        <v>40.613592908047977</v>
      </c>
      <c r="G317" s="288">
        <f>+'Distribution Pivot Table'!AB$214*100</f>
        <v>35.937771597427428</v>
      </c>
      <c r="H317" s="287">
        <f>+'Distribution Pivot Table'!AB$216*100</f>
        <v>0</v>
      </c>
      <c r="I317" s="289">
        <f t="shared" si="208"/>
        <v>76.551364505475405</v>
      </c>
      <c r="J317" s="290">
        <f>+'Distribution Pivot Table'!AB$218*100</f>
        <v>6.1446201981574831</v>
      </c>
      <c r="K317" s="287">
        <f>+'Distribution Pivot Table'!AB$220*100</f>
        <v>6.8051451416652187</v>
      </c>
      <c r="L317" s="287">
        <f>+'Distribution Pivot Table'!AB$222*100</f>
        <v>0</v>
      </c>
      <c r="M317" s="291">
        <f t="shared" si="209"/>
        <v>12.949765339822701</v>
      </c>
      <c r="N317" s="290">
        <f>+'Distribution Pivot Table'!AB$224*100</f>
        <v>0</v>
      </c>
      <c r="O317" s="292">
        <f t="shared" si="210"/>
        <v>49.487224057013734</v>
      </c>
      <c r="P317" s="293">
        <f t="shared" si="211"/>
        <v>50.512775942986273</v>
      </c>
      <c r="Q317" s="293">
        <f t="shared" si="212"/>
        <v>0</v>
      </c>
      <c r="R317" s="303">
        <f t="shared" si="201"/>
        <v>100</v>
      </c>
      <c r="S317" s="303">
        <f t="shared" si="202"/>
        <v>100</v>
      </c>
      <c r="T317" s="254"/>
      <c r="U317" s="254"/>
      <c r="V317" s="309"/>
      <c r="W317" s="32"/>
    </row>
    <row r="318" spans="1:24" s="29" customFormat="1">
      <c r="A318" s="47" t="s">
        <v>59</v>
      </c>
      <c r="B318" s="287">
        <f>+'Distribution Pivot Table'!AB$228*100</f>
        <v>5.9161873459326211</v>
      </c>
      <c r="C318" s="287">
        <f>+'Distribution Pivot Table'!AB$230*100</f>
        <v>6.0257463708572994</v>
      </c>
      <c r="D318" s="287">
        <f>+'Distribution Pivot Table'!AB$232*100</f>
        <v>0</v>
      </c>
      <c r="E318" s="289">
        <f t="shared" si="195"/>
        <v>11.94193371678992</v>
      </c>
      <c r="F318" s="290">
        <f>+'Distribution Pivot Table'!AB$234*100</f>
        <v>31.525609422076144</v>
      </c>
      <c r="G318" s="288">
        <f>+'Distribution Pivot Table'!AB$236*100</f>
        <v>20.131470829909613</v>
      </c>
      <c r="H318" s="287">
        <f>+'Distribution Pivot Table'!AB$238*100</f>
        <v>0</v>
      </c>
      <c r="I318" s="289">
        <f t="shared" si="208"/>
        <v>51.657080251985761</v>
      </c>
      <c r="J318" s="290">
        <f>+'Distribution Pivot Table'!AB$240*100</f>
        <v>13.831826896740617</v>
      </c>
      <c r="K318" s="287">
        <f>+'Distribution Pivot Table'!AB$242*100</f>
        <v>21.720076691317448</v>
      </c>
      <c r="L318" s="287">
        <f>+'Distribution Pivot Table'!AB$244*100</f>
        <v>0</v>
      </c>
      <c r="M318" s="291">
        <f t="shared" si="209"/>
        <v>35.551903588058067</v>
      </c>
      <c r="N318" s="290">
        <f>+'Distribution Pivot Table'!AB$246*100</f>
        <v>0.8490824431662557</v>
      </c>
      <c r="O318" s="292">
        <f t="shared" si="210"/>
        <v>51.27362366474938</v>
      </c>
      <c r="P318" s="293">
        <f t="shared" si="211"/>
        <v>47.87729389208436</v>
      </c>
      <c r="Q318" s="293">
        <f t="shared" si="212"/>
        <v>0.8490824431662557</v>
      </c>
      <c r="R318" s="32">
        <f t="shared" si="201"/>
        <v>100</v>
      </c>
      <c r="S318" s="32">
        <f t="shared" si="202"/>
        <v>100</v>
      </c>
      <c r="T318" s="254"/>
      <c r="U318" s="254"/>
      <c r="V318" s="309"/>
      <c r="W318" s="32"/>
      <c r="X318" s="340"/>
    </row>
    <row r="319" spans="1:24" s="29" customFormat="1">
      <c r="A319" s="47" t="s">
        <v>60</v>
      </c>
      <c r="B319" s="287">
        <f>+'Distribution Pivot Table'!AB$250*100</f>
        <v>0</v>
      </c>
      <c r="C319" s="288">
        <f>+'Distribution Pivot Table'!AB$252*100</f>
        <v>0</v>
      </c>
      <c r="D319" s="287">
        <f>+'Distribution Pivot Table'!AB$254*100</f>
        <v>0</v>
      </c>
      <c r="E319" s="289">
        <f t="shared" si="195"/>
        <v>0</v>
      </c>
      <c r="F319" s="290">
        <f>+'Distribution Pivot Table'!AB$256*100</f>
        <v>0</v>
      </c>
      <c r="G319" s="288">
        <f>+'Distribution Pivot Table'!AB$258*100</f>
        <v>0</v>
      </c>
      <c r="H319" s="287">
        <f>+'Distribution Pivot Table'!AB$260*100</f>
        <v>0</v>
      </c>
      <c r="I319" s="289">
        <f t="shared" si="208"/>
        <v>0</v>
      </c>
      <c r="J319" s="290">
        <f>+'Distribution Pivot Table'!AB$262*100</f>
        <v>0</v>
      </c>
      <c r="K319" s="287">
        <f>+'Distribution Pivot Table'!AB$264*100</f>
        <v>0</v>
      </c>
      <c r="L319" s="287">
        <f>+'Distribution Pivot Table'!AB$266*100</f>
        <v>0</v>
      </c>
      <c r="M319" s="291">
        <f t="shared" si="209"/>
        <v>0</v>
      </c>
      <c r="N319" s="290">
        <f>+'Distribution Pivot Table'!AB$268*100</f>
        <v>0</v>
      </c>
      <c r="O319" s="292">
        <f t="shared" si="210"/>
        <v>0</v>
      </c>
      <c r="P319" s="293">
        <f t="shared" si="211"/>
        <v>0</v>
      </c>
      <c r="Q319" s="293">
        <f t="shared" si="212"/>
        <v>0</v>
      </c>
      <c r="R319" s="32">
        <f t="shared" si="201"/>
        <v>0</v>
      </c>
      <c r="S319" s="32">
        <f t="shared" si="202"/>
        <v>0</v>
      </c>
      <c r="T319" s="254"/>
      <c r="U319" s="254"/>
      <c r="V319" s="309"/>
      <c r="W319" s="32"/>
    </row>
    <row r="320" spans="1:24" s="29" customFormat="1">
      <c r="A320" s="47"/>
      <c r="B320" s="287"/>
      <c r="C320" s="288"/>
      <c r="D320" s="287"/>
      <c r="E320" s="289"/>
      <c r="F320" s="290"/>
      <c r="G320" s="288"/>
      <c r="H320" s="287"/>
      <c r="I320" s="289"/>
      <c r="J320" s="290"/>
      <c r="K320" s="287"/>
      <c r="L320" s="287"/>
      <c r="M320" s="291"/>
      <c r="N320" s="290"/>
      <c r="O320" s="292"/>
      <c r="P320" s="293"/>
      <c r="Q320" s="293"/>
      <c r="R320" s="32"/>
      <c r="S320" s="32"/>
      <c r="T320" s="254"/>
      <c r="U320" s="254"/>
      <c r="V320" s="309"/>
      <c r="W320" s="32"/>
    </row>
    <row r="321" spans="1:23" s="29" customFormat="1">
      <c r="A321" s="47" t="s">
        <v>61</v>
      </c>
      <c r="B321" s="287">
        <f>+'Distribution Pivot Table'!AB$272*100</f>
        <v>0.74725274725274726</v>
      </c>
      <c r="C321" s="288">
        <f>+'Distribution Pivot Table'!AB$274*100</f>
        <v>4.3956043956043953E-2</v>
      </c>
      <c r="D321" s="287">
        <f>+'Distribution Pivot Table'!AB$276*100</f>
        <v>0</v>
      </c>
      <c r="E321" s="289">
        <f t="shared" si="195"/>
        <v>0.79120879120879117</v>
      </c>
      <c r="F321" s="290">
        <f>+'Distribution Pivot Table'!AB$278*100</f>
        <v>31.362637362637365</v>
      </c>
      <c r="G321" s="288">
        <f>+'Distribution Pivot Table'!AB$280*100</f>
        <v>11.692307692307692</v>
      </c>
      <c r="H321" s="287">
        <f>+'Distribution Pivot Table'!AB$282*100</f>
        <v>0</v>
      </c>
      <c r="I321" s="289">
        <f t="shared" ref="I321:I324" si="213">SUM(F321:H321)</f>
        <v>43.054945054945058</v>
      </c>
      <c r="J321" s="290">
        <f>+'Distribution Pivot Table'!AB$284*100</f>
        <v>8.8571428571428559</v>
      </c>
      <c r="K321" s="287">
        <f>+'Distribution Pivot Table'!AB$286*100</f>
        <v>7.5604395604395611</v>
      </c>
      <c r="L321" s="287">
        <f>+'Distribution Pivot Table'!AB$288*100</f>
        <v>0</v>
      </c>
      <c r="M321" s="291">
        <f t="shared" ref="M321:M324" si="214">SUM(J321:L321)</f>
        <v>16.417582417582416</v>
      </c>
      <c r="N321" s="290">
        <f>+'Distribution Pivot Table'!AB$290*100</f>
        <v>39.736263736263737</v>
      </c>
      <c r="O321" s="292">
        <f t="shared" ref="O321:O324" si="215">+B321+F321+J321</f>
        <v>40.967032967032964</v>
      </c>
      <c r="P321" s="293">
        <f t="shared" ref="P321:P324" si="216">+C321+G321+K321</f>
        <v>19.296703296703296</v>
      </c>
      <c r="Q321" s="293">
        <f t="shared" ref="Q321:Q324" si="217">+D321+H321+L321+N321</f>
        <v>39.736263736263737</v>
      </c>
      <c r="R321" s="32">
        <f t="shared" si="201"/>
        <v>100</v>
      </c>
      <c r="S321" s="32">
        <f t="shared" si="202"/>
        <v>100</v>
      </c>
      <c r="T321" s="254"/>
      <c r="U321" s="254"/>
      <c r="V321" s="309"/>
      <c r="W321" s="32"/>
    </row>
    <row r="322" spans="1:23" s="29" customFormat="1">
      <c r="A322" s="47" t="s">
        <v>62</v>
      </c>
      <c r="B322" s="287">
        <f>+'Distribution Pivot Table'!AB294*100</f>
        <v>5.0641429160606917</v>
      </c>
      <c r="C322" s="288">
        <f>+'Distribution Pivot Table'!AB296*100</f>
        <v>3.9788143871149795</v>
      </c>
      <c r="D322" s="287">
        <f>+'Distribution Pivot Table'!AB298*100</f>
        <v>0</v>
      </c>
      <c r="E322" s="289">
        <f t="shared" si="195"/>
        <v>9.0429573031756707</v>
      </c>
      <c r="F322" s="290">
        <f>+'Distribution Pivot Table'!AB300*100</f>
        <v>18.904252317176411</v>
      </c>
      <c r="G322" s="288">
        <f>+'Distribution Pivot Table'!AB302*100</f>
        <v>20.059041871974649</v>
      </c>
      <c r="H322" s="287">
        <f>+'Distribution Pivot Table'!AB304*100</f>
        <v>0</v>
      </c>
      <c r="I322" s="289">
        <f t="shared" si="213"/>
        <v>38.963294189151057</v>
      </c>
      <c r="J322" s="290">
        <f>+'Distribution Pivot Table'!AB306*100</f>
        <v>9.1341248996071123</v>
      </c>
      <c r="K322" s="287">
        <f>+'Distribution Pivot Table'!AB308*100</f>
        <v>19.818098938548697</v>
      </c>
      <c r="L322" s="287">
        <f>+'Distribution Pivot Table'!AB310*100</f>
        <v>0</v>
      </c>
      <c r="M322" s="291">
        <f t="shared" si="214"/>
        <v>28.95222383815581</v>
      </c>
      <c r="N322" s="290">
        <f>+'Distribution Pivot Table'!AB312*100</f>
        <v>23.041524669517464</v>
      </c>
      <c r="O322" s="292">
        <f t="shared" si="215"/>
        <v>33.102520132844219</v>
      </c>
      <c r="P322" s="293">
        <f t="shared" si="216"/>
        <v>43.855955197638323</v>
      </c>
      <c r="Q322" s="293">
        <f t="shared" si="217"/>
        <v>23.041524669517464</v>
      </c>
      <c r="R322" s="32">
        <f t="shared" si="201"/>
        <v>100</v>
      </c>
      <c r="S322" s="32">
        <f t="shared" si="202"/>
        <v>100.00000000000001</v>
      </c>
      <c r="T322" s="254"/>
      <c r="U322" s="254"/>
      <c r="V322" s="309"/>
      <c r="W322" s="32"/>
    </row>
    <row r="323" spans="1:23" s="29" customFormat="1">
      <c r="A323" s="47" t="s">
        <v>63</v>
      </c>
      <c r="B323" s="287">
        <f>+'Distribution Pivot Table'!AB316*100</f>
        <v>1.998175182481752</v>
      </c>
      <c r="C323" s="287">
        <f>+'Distribution Pivot Table'!AB318*100</f>
        <v>1.2408759124087592</v>
      </c>
      <c r="D323" s="287">
        <f>+'Distribution Pivot Table'!AB320*100</f>
        <v>0</v>
      </c>
      <c r="E323" s="289">
        <f t="shared" si="195"/>
        <v>3.2390510948905114</v>
      </c>
      <c r="F323" s="290">
        <f>+'Distribution Pivot Table'!AB322*100</f>
        <v>17.600364963503651</v>
      </c>
      <c r="G323" s="288">
        <f>+'Distribution Pivot Table'!AB324*100</f>
        <v>33.102189781021899</v>
      </c>
      <c r="H323" s="287">
        <f>+'Distribution Pivot Table'!AB326*100</f>
        <v>0</v>
      </c>
      <c r="I323" s="289">
        <f t="shared" si="213"/>
        <v>50.70255474452555</v>
      </c>
      <c r="J323" s="290">
        <f>+'Distribution Pivot Table'!AB328*100</f>
        <v>9.6350364963503647</v>
      </c>
      <c r="K323" s="287">
        <f>+'Distribution Pivot Table'!AB330*100</f>
        <v>19.543795620437958</v>
      </c>
      <c r="L323" s="287">
        <f>+'Distribution Pivot Table'!AB332*100</f>
        <v>0</v>
      </c>
      <c r="M323" s="291">
        <f t="shared" si="214"/>
        <v>29.178832116788321</v>
      </c>
      <c r="N323" s="290">
        <f>+'Distribution Pivot Table'!AB334*100</f>
        <v>16.87956204379562</v>
      </c>
      <c r="O323" s="292">
        <f t="shared" si="215"/>
        <v>29.23357664233577</v>
      </c>
      <c r="P323" s="293">
        <f t="shared" si="216"/>
        <v>53.886861313868621</v>
      </c>
      <c r="Q323" s="293">
        <f t="shared" si="217"/>
        <v>16.87956204379562</v>
      </c>
      <c r="R323" s="32">
        <f t="shared" si="201"/>
        <v>100</v>
      </c>
      <c r="S323" s="32">
        <f t="shared" si="202"/>
        <v>100</v>
      </c>
      <c r="T323" s="254"/>
      <c r="U323" s="254"/>
      <c r="V323" s="309"/>
      <c r="W323" s="32"/>
    </row>
    <row r="324" spans="1:23" s="29" customFormat="1">
      <c r="A324" s="52" t="s">
        <v>64</v>
      </c>
      <c r="B324" s="294">
        <f>+'Distribution Pivot Table'!AB338*100</f>
        <v>0</v>
      </c>
      <c r="C324" s="294">
        <f>+'Distribution Pivot Table'!AB340*100</f>
        <v>0</v>
      </c>
      <c r="D324" s="294">
        <f>+'Distribution Pivot Table'!AB342*100</f>
        <v>0</v>
      </c>
      <c r="E324" s="295">
        <f t="shared" si="195"/>
        <v>0</v>
      </c>
      <c r="F324" s="296">
        <f>+'Distribution Pivot Table'!AB344*100</f>
        <v>0</v>
      </c>
      <c r="G324" s="294">
        <f>+'Distribution Pivot Table'!AB346*100</f>
        <v>0</v>
      </c>
      <c r="H324" s="294">
        <f>+'Distribution Pivot Table'!AB348*100</f>
        <v>0</v>
      </c>
      <c r="I324" s="295">
        <f t="shared" si="213"/>
        <v>0</v>
      </c>
      <c r="J324" s="296">
        <f>+'Distribution Pivot Table'!AB350*100</f>
        <v>0</v>
      </c>
      <c r="K324" s="294">
        <f>+'Distribution Pivot Table'!AB352*100</f>
        <v>0</v>
      </c>
      <c r="L324" s="294">
        <f>+'Distribution Pivot Table'!AB354*100</f>
        <v>0</v>
      </c>
      <c r="M324" s="327">
        <f t="shared" si="214"/>
        <v>0</v>
      </c>
      <c r="N324" s="296">
        <f>+'Distribution Pivot Table'!AB356*100</f>
        <v>0</v>
      </c>
      <c r="O324" s="328">
        <f t="shared" si="215"/>
        <v>0</v>
      </c>
      <c r="P324" s="329">
        <f t="shared" si="216"/>
        <v>0</v>
      </c>
      <c r="Q324" s="329">
        <f t="shared" si="217"/>
        <v>0</v>
      </c>
      <c r="R324" s="32">
        <f t="shared" si="201"/>
        <v>0</v>
      </c>
      <c r="S324" s="32">
        <f t="shared" si="202"/>
        <v>0</v>
      </c>
      <c r="T324" s="254"/>
      <c r="U324" s="254"/>
      <c r="V324" s="309"/>
      <c r="W324" s="32"/>
    </row>
    <row r="325" spans="1:23" s="29" customFormat="1">
      <c r="A325" s="133" t="s">
        <v>160</v>
      </c>
      <c r="B325" s="47"/>
      <c r="C325" s="47"/>
      <c r="D325" s="47"/>
      <c r="E325" s="47"/>
      <c r="F325" s="110"/>
      <c r="G325" s="110"/>
      <c r="H325" s="110"/>
      <c r="I325" s="110"/>
      <c r="J325" s="110"/>
      <c r="K325" s="110"/>
      <c r="L325" s="110"/>
      <c r="M325" s="110"/>
      <c r="N325" s="110"/>
      <c r="O325" s="110"/>
      <c r="P325" s="110"/>
      <c r="Q325" s="110"/>
      <c r="R325" s="34"/>
    </row>
    <row r="326" spans="1:23" s="29" customFormat="1">
      <c r="A326" s="133" t="s">
        <v>180</v>
      </c>
      <c r="B326" s="47"/>
      <c r="C326" s="47"/>
      <c r="D326" s="47"/>
      <c r="E326" s="47"/>
      <c r="F326" s="110"/>
      <c r="G326" s="110"/>
      <c r="H326" s="110"/>
      <c r="I326" s="110"/>
      <c r="J326" s="110"/>
      <c r="K326" s="110"/>
      <c r="L326" s="110"/>
      <c r="M326" s="110"/>
      <c r="N326" s="110"/>
      <c r="O326" s="110"/>
      <c r="P326" s="110"/>
      <c r="Q326" s="110"/>
      <c r="R326" s="34"/>
    </row>
    <row r="327" spans="1:23">
      <c r="A327" s="133"/>
      <c r="B327" s="45"/>
      <c r="C327" s="45"/>
      <c r="D327" s="45"/>
      <c r="E327" s="109"/>
      <c r="F327" s="45"/>
      <c r="G327" s="45"/>
      <c r="H327" s="45"/>
      <c r="I327" s="109"/>
      <c r="J327" s="45"/>
      <c r="K327" s="45"/>
      <c r="L327" s="45"/>
      <c r="M327" s="109"/>
      <c r="N327" s="45"/>
      <c r="O327" s="93"/>
      <c r="P327" s="93"/>
      <c r="R327" s="9"/>
    </row>
    <row r="328" spans="1:23" s="29" customFormat="1">
      <c r="A328" s="36"/>
      <c r="B328" s="36"/>
      <c r="C328" s="36"/>
      <c r="D328" s="36"/>
      <c r="E328" s="36"/>
      <c r="F328" s="110"/>
      <c r="G328" s="110"/>
      <c r="H328" s="110"/>
      <c r="I328" s="110"/>
      <c r="J328" s="110"/>
      <c r="K328" s="110"/>
      <c r="L328" s="110"/>
      <c r="M328" s="110"/>
      <c r="N328" s="110"/>
      <c r="O328" s="110"/>
      <c r="P328" s="110"/>
      <c r="Q328" s="323" t="s">
        <v>1192</v>
      </c>
      <c r="R328" s="34"/>
    </row>
    <row r="329" spans="1:23" s="29" customFormat="1" ht="18">
      <c r="A329" s="198" t="s">
        <v>270</v>
      </c>
      <c r="B329" s="100"/>
      <c r="C329" s="100"/>
      <c r="D329" s="100"/>
      <c r="E329" s="100"/>
      <c r="F329" s="103"/>
      <c r="G329" s="103"/>
      <c r="H329" s="103"/>
      <c r="I329" s="104"/>
      <c r="J329" s="103"/>
      <c r="K329" s="103"/>
      <c r="L329" s="103"/>
      <c r="M329" s="104"/>
      <c r="N329" s="103"/>
      <c r="O329" s="103"/>
      <c r="P329" s="103"/>
      <c r="Q329" s="103"/>
      <c r="R329" s="28"/>
    </row>
    <row r="330" spans="1:23" s="29" customFormat="1" ht="18">
      <c r="A330" s="198"/>
      <c r="B330" s="100"/>
      <c r="C330" s="100"/>
      <c r="D330" s="100"/>
      <c r="E330" s="100"/>
      <c r="F330" s="103"/>
      <c r="G330" s="103"/>
      <c r="H330" s="103"/>
      <c r="I330" s="104"/>
      <c r="J330" s="103"/>
      <c r="K330" s="103"/>
      <c r="L330" s="103"/>
      <c r="M330" s="104"/>
      <c r="N330" s="103"/>
      <c r="O330" s="103"/>
      <c r="P330" s="103"/>
      <c r="Q330" s="103"/>
      <c r="R330" s="28"/>
    </row>
    <row r="331" spans="1:23" s="29" customFormat="1" ht="15.75">
      <c r="A331" s="118" t="s">
        <v>14</v>
      </c>
      <c r="B331" s="100"/>
      <c r="C331" s="100"/>
      <c r="D331" s="100"/>
      <c r="E331" s="100"/>
      <c r="F331" s="103"/>
      <c r="G331" s="103"/>
      <c r="H331" s="103"/>
      <c r="I331" s="104"/>
      <c r="J331" s="103"/>
      <c r="K331" s="103"/>
      <c r="L331" s="103"/>
      <c r="M331" s="104"/>
      <c r="N331" s="103"/>
      <c r="O331" s="103"/>
      <c r="P331" s="103"/>
      <c r="Q331" s="103"/>
      <c r="R331" s="28"/>
    </row>
    <row r="332" spans="1:23" s="29" customFormat="1" ht="15.75">
      <c r="A332" s="118" t="s">
        <v>681</v>
      </c>
      <c r="B332" s="100"/>
      <c r="C332" s="100"/>
      <c r="D332" s="100"/>
      <c r="E332" s="100"/>
      <c r="F332" s="22"/>
      <c r="G332" s="22"/>
      <c r="H332" s="22"/>
      <c r="I332" s="100"/>
      <c r="J332" s="22"/>
      <c r="K332" s="22"/>
      <c r="L332" s="22"/>
      <c r="M332" s="100"/>
      <c r="N332" s="22"/>
      <c r="O332" s="22"/>
      <c r="P332" s="22"/>
      <c r="Q332" s="103"/>
      <c r="R332" s="28"/>
    </row>
    <row r="333" spans="1:23" s="29" customFormat="1" ht="19.5" customHeight="1">
      <c r="A333" s="105"/>
      <c r="B333" s="105"/>
      <c r="C333" s="105"/>
      <c r="D333" s="105"/>
      <c r="E333" s="105"/>
      <c r="F333" s="105"/>
      <c r="G333" s="105"/>
      <c r="H333" s="105"/>
      <c r="I333" s="105"/>
      <c r="J333" s="51"/>
      <c r="K333" s="51"/>
      <c r="L333" s="51"/>
      <c r="M333" s="51"/>
      <c r="N333" s="51"/>
      <c r="O333" s="51"/>
      <c r="P333" s="51"/>
      <c r="Q333" s="51"/>
      <c r="R333" s="30"/>
      <c r="S333" s="9"/>
    </row>
    <row r="334" spans="1:23" s="29" customFormat="1" ht="19.5" customHeight="1">
      <c r="A334" s="21"/>
      <c r="B334" s="119" t="s">
        <v>257</v>
      </c>
      <c r="C334" s="120"/>
      <c r="D334" s="120"/>
      <c r="E334" s="120"/>
      <c r="F334" s="120"/>
      <c r="G334" s="120"/>
      <c r="H334" s="120"/>
      <c r="I334" s="121"/>
      <c r="J334" s="122" t="s">
        <v>156</v>
      </c>
      <c r="K334" s="324"/>
      <c r="L334" s="324"/>
      <c r="M334" s="325"/>
      <c r="N334" s="836" t="s">
        <v>256</v>
      </c>
      <c r="O334" s="839" t="s">
        <v>162</v>
      </c>
      <c r="P334" s="839" t="s">
        <v>163</v>
      </c>
      <c r="Q334" s="839" t="s">
        <v>161</v>
      </c>
      <c r="R334" s="31"/>
      <c r="S334" s="3"/>
    </row>
    <row r="335" spans="1:23" s="29" customFormat="1" ht="36.75" customHeight="1">
      <c r="A335" s="26"/>
      <c r="B335" s="120" t="s">
        <v>296</v>
      </c>
      <c r="C335" s="120"/>
      <c r="D335" s="120"/>
      <c r="E335" s="123"/>
      <c r="F335" s="124" t="s">
        <v>298</v>
      </c>
      <c r="G335" s="120"/>
      <c r="H335" s="120"/>
      <c r="I335" s="121"/>
      <c r="J335" s="125" t="s">
        <v>258</v>
      </c>
      <c r="K335" s="120"/>
      <c r="L335" s="120"/>
      <c r="M335" s="121"/>
      <c r="N335" s="837"/>
      <c r="O335" s="840"/>
      <c r="P335" s="840"/>
      <c r="Q335" s="840"/>
      <c r="R335" s="31" t="s">
        <v>11</v>
      </c>
      <c r="S335" s="305" t="s">
        <v>11</v>
      </c>
      <c r="T335" s="25"/>
      <c r="U335" s="17"/>
      <c r="V335" s="17"/>
      <c r="W335" s="17"/>
    </row>
    <row r="336" spans="1:23" s="29" customFormat="1" ht="30.75" customHeight="1">
      <c r="A336" s="27"/>
      <c r="B336" s="126" t="s">
        <v>157</v>
      </c>
      <c r="C336" s="126" t="s">
        <v>158</v>
      </c>
      <c r="D336" s="126" t="s">
        <v>297</v>
      </c>
      <c r="E336" s="127" t="s">
        <v>12</v>
      </c>
      <c r="F336" s="128" t="s">
        <v>157</v>
      </c>
      <c r="G336" s="126" t="s">
        <v>158</v>
      </c>
      <c r="H336" s="126" t="s">
        <v>297</v>
      </c>
      <c r="I336" s="127" t="s">
        <v>12</v>
      </c>
      <c r="J336" s="129" t="s">
        <v>157</v>
      </c>
      <c r="K336" s="130" t="s">
        <v>158</v>
      </c>
      <c r="L336" s="126" t="s">
        <v>297</v>
      </c>
      <c r="M336" s="129" t="s">
        <v>12</v>
      </c>
      <c r="N336" s="838"/>
      <c r="O336" s="841"/>
      <c r="P336" s="841"/>
      <c r="Q336" s="841"/>
      <c r="R336" s="2"/>
      <c r="S336" s="4"/>
      <c r="T336" s="25"/>
      <c r="U336" s="214"/>
      <c r="V336" s="214"/>
      <c r="W336" s="17"/>
    </row>
    <row r="337" spans="1:24" s="29" customFormat="1" hidden="1">
      <c r="A337" s="47" t="s">
        <v>48</v>
      </c>
      <c r="B337" s="47"/>
      <c r="C337" s="47"/>
      <c r="D337" s="47"/>
      <c r="E337" s="107"/>
      <c r="F337" s="24"/>
      <c r="G337" s="44"/>
      <c r="H337" s="45"/>
      <c r="I337" s="46"/>
      <c r="J337" s="24"/>
      <c r="K337" s="45"/>
      <c r="L337" s="45"/>
      <c r="M337" s="48"/>
      <c r="N337" s="24"/>
      <c r="O337" s="330"/>
      <c r="P337" s="50"/>
      <c r="Q337" s="50"/>
      <c r="R337" s="32">
        <f>SUM(F337:H337,J337:L337)+N337</f>
        <v>0</v>
      </c>
      <c r="S337" s="306">
        <f>+Q337+P337+O337</f>
        <v>0</v>
      </c>
      <c r="T337" s="25"/>
      <c r="U337" s="17"/>
      <c r="V337" s="17"/>
      <c r="W337" s="17"/>
    </row>
    <row r="338" spans="1:24" s="29" customFormat="1" hidden="1">
      <c r="A338" s="47"/>
      <c r="B338" s="47"/>
      <c r="C338" s="47"/>
      <c r="D338" s="47"/>
      <c r="E338" s="107"/>
      <c r="F338" s="24"/>
      <c r="G338" s="44"/>
      <c r="H338" s="45"/>
      <c r="I338" s="108"/>
      <c r="J338" s="24"/>
      <c r="K338" s="45"/>
      <c r="L338" s="45"/>
      <c r="M338" s="24"/>
      <c r="N338" s="24"/>
      <c r="O338" s="326"/>
      <c r="P338" s="297"/>
      <c r="Q338" s="297"/>
      <c r="R338" s="31"/>
      <c r="S338" s="305"/>
      <c r="T338" s="25"/>
      <c r="U338" s="253"/>
      <c r="V338" s="307"/>
      <c r="W338" s="308"/>
    </row>
    <row r="339" spans="1:24" s="29" customFormat="1">
      <c r="A339" s="47" t="s">
        <v>49</v>
      </c>
      <c r="B339" s="287">
        <f>+'Distribution Pivot Table'!AC$8*100</f>
        <v>0</v>
      </c>
      <c r="C339" s="288">
        <f>+'Distribution Pivot Table'!AC$10*100</f>
        <v>0</v>
      </c>
      <c r="D339" s="287">
        <f>+'Distribution Pivot Table'!AC$12*100</f>
        <v>0</v>
      </c>
      <c r="E339" s="289">
        <f t="shared" ref="E339:E357" si="218">SUM(B339:D339)</f>
        <v>0</v>
      </c>
      <c r="F339" s="290">
        <f>+'Distribution Pivot Table'!AC$14*100</f>
        <v>0</v>
      </c>
      <c r="G339" s="288">
        <f>+'Distribution Pivot Table'!AC$16*100</f>
        <v>0</v>
      </c>
      <c r="H339" s="287">
        <f>+'Distribution Pivot Table'!AC$18*100</f>
        <v>0</v>
      </c>
      <c r="I339" s="289">
        <f t="shared" ref="I339:I342" si="219">SUM(F339:H339)</f>
        <v>0</v>
      </c>
      <c r="J339" s="290">
        <f>+'Distribution Pivot Table'!AC$20*100</f>
        <v>0</v>
      </c>
      <c r="K339" s="287">
        <f>+'Distribution Pivot Table'!AC$22*100</f>
        <v>0</v>
      </c>
      <c r="L339" s="287">
        <f>+'Distribution Pivot Table'!AC$24*100</f>
        <v>0</v>
      </c>
      <c r="M339" s="291">
        <f t="shared" ref="M339:M342" si="220">SUM(J339:L339)</f>
        <v>0</v>
      </c>
      <c r="N339" s="290">
        <f>+'Distribution Pivot Table'!AC$26*100</f>
        <v>0</v>
      </c>
      <c r="O339" s="292">
        <f t="shared" ref="O339:O342" si="221">+B339+F339+J339</f>
        <v>0</v>
      </c>
      <c r="P339" s="293">
        <f t="shared" ref="P339:P342" si="222">+C339+G339+K339</f>
        <v>0</v>
      </c>
      <c r="Q339" s="293">
        <f t="shared" ref="Q339:Q342" si="223">+D339+H339+L339+N339</f>
        <v>0</v>
      </c>
      <c r="R339" s="32">
        <f t="shared" ref="R339:R357" si="224">SUM(B339:D339,F339:H339,J339:L339)+N339</f>
        <v>0</v>
      </c>
      <c r="S339" s="306">
        <f t="shared" ref="S339:S357" si="225">+Q339+P339+O339</f>
        <v>0</v>
      </c>
      <c r="T339" s="25"/>
      <c r="U339" s="254"/>
      <c r="V339" s="309"/>
      <c r="W339" s="310"/>
    </row>
    <row r="340" spans="1:24" s="29" customFormat="1">
      <c r="A340" s="47" t="s">
        <v>50</v>
      </c>
      <c r="B340" s="287">
        <f>+'Distribution Pivot Table'!AC$30*100</f>
        <v>14.136125654450263</v>
      </c>
      <c r="C340" s="288">
        <f>+'Distribution Pivot Table'!AC$32*100</f>
        <v>7.8534031413612562</v>
      </c>
      <c r="D340" s="287">
        <f>+'Distribution Pivot Table'!AC$34*100</f>
        <v>0</v>
      </c>
      <c r="E340" s="289">
        <f t="shared" si="218"/>
        <v>21.98952879581152</v>
      </c>
      <c r="F340" s="290">
        <f>+'Distribution Pivot Table'!AC$36*100</f>
        <v>39.267015706806284</v>
      </c>
      <c r="G340" s="288">
        <f>+'Distribution Pivot Table'!AC$38*100</f>
        <v>11.832460732984293</v>
      </c>
      <c r="H340" s="287">
        <f>+'Distribution Pivot Table'!AC$40*100</f>
        <v>0</v>
      </c>
      <c r="I340" s="289">
        <f t="shared" si="219"/>
        <v>51.099476439790578</v>
      </c>
      <c r="J340" s="290">
        <f>+'Distribution Pivot Table'!AC$42*100</f>
        <v>16.753926701570681</v>
      </c>
      <c r="K340" s="287">
        <f>+'Distribution Pivot Table'!AC$44*100</f>
        <v>10.157068062827225</v>
      </c>
      <c r="L340" s="287">
        <f>+'Distribution Pivot Table'!AC$46*100</f>
        <v>0</v>
      </c>
      <c r="M340" s="291">
        <f t="shared" si="220"/>
        <v>26.910994764397905</v>
      </c>
      <c r="N340" s="290">
        <f>+'Distribution Pivot Table'!AC$48*100</f>
        <v>0</v>
      </c>
      <c r="O340" s="292">
        <f t="shared" si="221"/>
        <v>70.157068062827221</v>
      </c>
      <c r="P340" s="293">
        <f t="shared" si="222"/>
        <v>29.842931937172775</v>
      </c>
      <c r="Q340" s="293">
        <f t="shared" si="223"/>
        <v>0</v>
      </c>
      <c r="R340" s="32">
        <f t="shared" si="224"/>
        <v>99.999999999999986</v>
      </c>
      <c r="S340" s="32">
        <f t="shared" si="225"/>
        <v>100</v>
      </c>
      <c r="T340" s="254"/>
      <c r="U340" s="254"/>
      <c r="V340" s="309"/>
      <c r="W340" s="32"/>
    </row>
    <row r="341" spans="1:24" s="29" customFormat="1">
      <c r="A341" s="47" t="s">
        <v>51</v>
      </c>
      <c r="B341" s="287">
        <f>+'Distribution Pivot Table'!AC$52*100</f>
        <v>0</v>
      </c>
      <c r="C341" s="288">
        <f>+'Distribution Pivot Table'!AC$54*100</f>
        <v>0</v>
      </c>
      <c r="D341" s="287">
        <f>+'Distribution Pivot Table'!AC$56*100</f>
        <v>0</v>
      </c>
      <c r="E341" s="289">
        <f t="shared" si="218"/>
        <v>0</v>
      </c>
      <c r="F341" s="290">
        <f>+'Distribution Pivot Table'!AC$58*100</f>
        <v>0</v>
      </c>
      <c r="G341" s="288">
        <f>+'Distribution Pivot Table'!AC$60*100</f>
        <v>0</v>
      </c>
      <c r="H341" s="287">
        <f>+'Distribution Pivot Table'!AC$62*100</f>
        <v>0</v>
      </c>
      <c r="I341" s="289">
        <f t="shared" si="219"/>
        <v>0</v>
      </c>
      <c r="J341" s="290">
        <f>+'Distribution Pivot Table'!AC$64*100</f>
        <v>0</v>
      </c>
      <c r="K341" s="287">
        <f>+'Distribution Pivot Table'!AC$66*100</f>
        <v>0</v>
      </c>
      <c r="L341" s="287">
        <f>+'Distribution Pivot Table'!AC$68*100</f>
        <v>0</v>
      </c>
      <c r="M341" s="291">
        <f t="shared" si="220"/>
        <v>0</v>
      </c>
      <c r="N341" s="290">
        <f>+'Distribution Pivot Table'!AC$70*100</f>
        <v>0</v>
      </c>
      <c r="O341" s="292">
        <f t="shared" si="221"/>
        <v>0</v>
      </c>
      <c r="P341" s="293">
        <f t="shared" si="222"/>
        <v>0</v>
      </c>
      <c r="Q341" s="293">
        <f t="shared" si="223"/>
        <v>0</v>
      </c>
      <c r="R341" s="32">
        <f t="shared" si="224"/>
        <v>0</v>
      </c>
      <c r="S341" s="32">
        <f t="shared" si="225"/>
        <v>0</v>
      </c>
      <c r="T341" s="254"/>
      <c r="U341" s="254"/>
      <c r="V341" s="309"/>
      <c r="W341" s="32"/>
    </row>
    <row r="342" spans="1:24" s="29" customFormat="1">
      <c r="A342" s="47" t="s">
        <v>179</v>
      </c>
      <c r="B342" s="287">
        <f>+'Distribution Pivot Table'!AC$74*100</f>
        <v>24.459724950884087</v>
      </c>
      <c r="C342" s="288">
        <f>+'Distribution Pivot Table'!AC$76*100</f>
        <v>7.3673870333988214</v>
      </c>
      <c r="D342" s="287">
        <f>+'Distribution Pivot Table'!AC$78*100</f>
        <v>5.3045186640471513</v>
      </c>
      <c r="E342" s="289">
        <f t="shared" si="218"/>
        <v>37.131630648330059</v>
      </c>
      <c r="F342" s="290">
        <f>+'Distribution Pivot Table'!AC$80*100</f>
        <v>24.656188605108053</v>
      </c>
      <c r="G342" s="288">
        <f>+'Distribution Pivot Table'!AC$82*100</f>
        <v>12.671905697445974</v>
      </c>
      <c r="H342" s="287">
        <f>+'Distribution Pivot Table'!AC$84*100</f>
        <v>0</v>
      </c>
      <c r="I342" s="289">
        <f t="shared" si="219"/>
        <v>37.328094302554028</v>
      </c>
      <c r="J342" s="290">
        <f>+'Distribution Pivot Table'!AC$86*100</f>
        <v>8.840864440078585</v>
      </c>
      <c r="K342" s="287">
        <f>+'Distribution Pivot Table'!AC$88*100</f>
        <v>7.269155206286837</v>
      </c>
      <c r="L342" s="287">
        <f>+'Distribution Pivot Table'!AC$90*100</f>
        <v>0</v>
      </c>
      <c r="M342" s="291">
        <f t="shared" si="220"/>
        <v>16.110019646365423</v>
      </c>
      <c r="N342" s="290">
        <f>+'Distribution Pivot Table'!AC$92*100</f>
        <v>9.4302554027504915</v>
      </c>
      <c r="O342" s="292">
        <f t="shared" si="221"/>
        <v>57.95677799607072</v>
      </c>
      <c r="P342" s="293">
        <f t="shared" si="222"/>
        <v>27.308447937131632</v>
      </c>
      <c r="Q342" s="293">
        <f t="shared" si="223"/>
        <v>14.734774066797643</v>
      </c>
      <c r="R342" s="32">
        <f t="shared" si="224"/>
        <v>100.00000000000001</v>
      </c>
      <c r="S342" s="32">
        <f t="shared" si="225"/>
        <v>100</v>
      </c>
      <c r="T342" s="254"/>
      <c r="U342" s="254"/>
      <c r="V342" s="309"/>
      <c r="W342" s="32"/>
    </row>
    <row r="343" spans="1:24" s="29" customFormat="1">
      <c r="A343" s="47"/>
      <c r="B343" s="287"/>
      <c r="C343" s="288"/>
      <c r="D343" s="287"/>
      <c r="E343" s="289"/>
      <c r="F343" s="290"/>
      <c r="G343" s="288"/>
      <c r="H343" s="287"/>
      <c r="I343" s="289"/>
      <c r="J343" s="290"/>
      <c r="K343" s="287"/>
      <c r="L343" s="287"/>
      <c r="M343" s="291"/>
      <c r="N343" s="290"/>
      <c r="O343" s="292"/>
      <c r="P343" s="293"/>
      <c r="Q343" s="293"/>
      <c r="R343" s="32"/>
      <c r="S343" s="32"/>
      <c r="T343" s="254"/>
      <c r="U343" s="254"/>
      <c r="V343" s="309"/>
      <c r="W343" s="32"/>
    </row>
    <row r="344" spans="1:24" s="29" customFormat="1">
      <c r="A344" s="47" t="s">
        <v>53</v>
      </c>
      <c r="B344" s="287">
        <f>+'Distribution Pivot Table'!AC$96*100</f>
        <v>1.6476552598225602</v>
      </c>
      <c r="C344" s="288">
        <f>+'Distribution Pivot Table'!AC$98*100</f>
        <v>0.80270384452893961</v>
      </c>
      <c r="D344" s="287">
        <f>+'Distribution Pivot Table'!AC$100*100</f>
        <v>0</v>
      </c>
      <c r="E344" s="289">
        <f t="shared" si="218"/>
        <v>2.4503591043514996</v>
      </c>
      <c r="F344" s="290">
        <f>+'Distribution Pivot Table'!AC$102*100</f>
        <v>39.966201943388256</v>
      </c>
      <c r="G344" s="288">
        <f>+'Distribution Pivot Table'!AC$104*100</f>
        <v>13.814955640050696</v>
      </c>
      <c r="H344" s="287">
        <f>+'Distribution Pivot Table'!AC$106*100</f>
        <v>0</v>
      </c>
      <c r="I344" s="289">
        <f t="shared" ref="I344:I347" si="226">SUM(F344:H344)</f>
        <v>53.781157583438954</v>
      </c>
      <c r="J344" s="290">
        <f>+'Distribution Pivot Table'!AC$108*100</f>
        <v>18.54668356569497</v>
      </c>
      <c r="K344" s="287">
        <f>+'Distribution Pivot Table'!AC$110*100</f>
        <v>24.883819180397126</v>
      </c>
      <c r="L344" s="287">
        <f>+'Distribution Pivot Table'!AC$112*100</f>
        <v>0</v>
      </c>
      <c r="M344" s="291">
        <f t="shared" ref="M344:M347" si="227">SUM(J344:L344)</f>
        <v>43.430502746092095</v>
      </c>
      <c r="N344" s="290">
        <f>+'Distribution Pivot Table'!AC$114*100</f>
        <v>0.33798056611744826</v>
      </c>
      <c r="O344" s="292">
        <f t="shared" ref="O344:O347" si="228">+B344+F344+J344</f>
        <v>60.160540768905783</v>
      </c>
      <c r="P344" s="293">
        <f t="shared" ref="P344:P347" si="229">+C344+G344+K344</f>
        <v>39.501478664976759</v>
      </c>
      <c r="Q344" s="293">
        <f t="shared" ref="Q344:Q347" si="230">+D344+H344+L344+N344</f>
        <v>0.33798056611744826</v>
      </c>
      <c r="R344" s="32">
        <f t="shared" si="224"/>
        <v>100</v>
      </c>
      <c r="S344" s="32">
        <f t="shared" si="225"/>
        <v>100</v>
      </c>
      <c r="T344" s="254"/>
      <c r="U344" s="254"/>
      <c r="V344" s="309"/>
      <c r="W344" s="32"/>
    </row>
    <row r="345" spans="1:24" s="29" customFormat="1">
      <c r="A345" s="47" t="s">
        <v>54</v>
      </c>
      <c r="B345" s="287">
        <f>+'Distribution Pivot Table'!AC$118*100</f>
        <v>19.041956854085274</v>
      </c>
      <c r="C345" s="288">
        <f>+'Distribution Pivot Table'!AC$120*100</f>
        <v>3.0745710888398166</v>
      </c>
      <c r="D345" s="287">
        <f>+'Distribution Pivot Table'!AC$122*100</f>
        <v>0</v>
      </c>
      <c r="E345" s="289">
        <f t="shared" si="218"/>
        <v>22.116527942925092</v>
      </c>
      <c r="F345" s="290">
        <f>+'Distribution Pivot Table'!AC$124*100</f>
        <v>29.811448955325293</v>
      </c>
      <c r="G345" s="288">
        <f>+'Distribution Pivot Table'!AC$126*100</f>
        <v>12.807881773399016</v>
      </c>
      <c r="H345" s="287">
        <f>+'Distribution Pivot Table'!AC$128*100</f>
        <v>0</v>
      </c>
      <c r="I345" s="289">
        <f t="shared" si="226"/>
        <v>42.619330728724307</v>
      </c>
      <c r="J345" s="290">
        <f>+'Distribution Pivot Table'!AC$130*100</f>
        <v>20.078138270766093</v>
      </c>
      <c r="K345" s="287">
        <f>+'Distribution Pivot Table'!AC$132*100</f>
        <v>8.7820621708850002</v>
      </c>
      <c r="L345" s="287">
        <f>+'Distribution Pivot Table'!AC$134*100</f>
        <v>0</v>
      </c>
      <c r="M345" s="291">
        <f t="shared" si="227"/>
        <v>28.860200441651095</v>
      </c>
      <c r="N345" s="290">
        <f>+'Distribution Pivot Table'!AC$136*100</f>
        <v>5.7244776626465095</v>
      </c>
      <c r="O345" s="292">
        <f t="shared" si="228"/>
        <v>68.931544080176664</v>
      </c>
      <c r="P345" s="293">
        <f t="shared" si="229"/>
        <v>24.664515033123834</v>
      </c>
      <c r="Q345" s="293">
        <f t="shared" si="230"/>
        <v>5.7244776626465095</v>
      </c>
      <c r="R345" s="32">
        <f t="shared" si="224"/>
        <v>99.320536775946991</v>
      </c>
      <c r="S345" s="32">
        <f t="shared" si="225"/>
        <v>99.320536775947005</v>
      </c>
      <c r="T345" s="254"/>
      <c r="U345" s="254"/>
      <c r="V345" s="309"/>
      <c r="W345" s="32"/>
    </row>
    <row r="346" spans="1:24" s="29" customFormat="1">
      <c r="A346" s="47" t="s">
        <v>55</v>
      </c>
      <c r="B346" s="287">
        <f>+'Distribution Pivot Table'!AC$140*100</f>
        <v>4.918032786885246</v>
      </c>
      <c r="C346" s="288">
        <f>+'Distribution Pivot Table'!AC$142*100</f>
        <v>1.0928961748633881</v>
      </c>
      <c r="D346" s="287">
        <f>+'Distribution Pivot Table'!AC$144*100</f>
        <v>0</v>
      </c>
      <c r="E346" s="289">
        <f t="shared" si="218"/>
        <v>6.0109289617486343</v>
      </c>
      <c r="F346" s="290">
        <f>+'Distribution Pivot Table'!AC$146*100</f>
        <v>34.535519125683059</v>
      </c>
      <c r="G346" s="288">
        <f>+'Distribution Pivot Table'!AC$148*100</f>
        <v>9.3989071038251364</v>
      </c>
      <c r="H346" s="287">
        <f>+'Distribution Pivot Table'!AC$150*100</f>
        <v>0</v>
      </c>
      <c r="I346" s="289">
        <f t="shared" si="226"/>
        <v>43.934426229508198</v>
      </c>
      <c r="J346" s="290">
        <f>+'Distribution Pivot Table'!AC$152*100</f>
        <v>30.928961748633881</v>
      </c>
      <c r="K346" s="287">
        <f>+'Distribution Pivot Table'!AC$154*100</f>
        <v>15.846994535519126</v>
      </c>
      <c r="L346" s="287">
        <f>+'Distribution Pivot Table'!AC$156*100</f>
        <v>3.278688524590164</v>
      </c>
      <c r="M346" s="291">
        <f t="shared" si="227"/>
        <v>50.054644808743177</v>
      </c>
      <c r="N346" s="290">
        <f>+'Distribution Pivot Table'!AC$158*100</f>
        <v>0</v>
      </c>
      <c r="O346" s="292">
        <f t="shared" si="228"/>
        <v>70.382513661202182</v>
      </c>
      <c r="P346" s="293">
        <f t="shared" si="229"/>
        <v>26.338797814207652</v>
      </c>
      <c r="Q346" s="293">
        <f t="shared" si="230"/>
        <v>3.278688524590164</v>
      </c>
      <c r="R346" s="32">
        <f t="shared" si="224"/>
        <v>100.00000000000001</v>
      </c>
      <c r="S346" s="32">
        <f t="shared" si="225"/>
        <v>100</v>
      </c>
      <c r="T346" s="254"/>
      <c r="U346" s="254"/>
      <c r="V346" s="309"/>
      <c r="W346" s="32"/>
    </row>
    <row r="347" spans="1:24" s="29" customFormat="1">
      <c r="A347" s="47" t="s">
        <v>56</v>
      </c>
      <c r="B347" s="287">
        <f>+'Distribution Pivot Table'!AC$162*100</f>
        <v>0</v>
      </c>
      <c r="C347" s="288">
        <f>+'Distribution Pivot Table'!AC$164*100</f>
        <v>0</v>
      </c>
      <c r="D347" s="287">
        <f>+'Distribution Pivot Table'!AC$166*100</f>
        <v>0</v>
      </c>
      <c r="E347" s="289">
        <f t="shared" si="218"/>
        <v>0</v>
      </c>
      <c r="F347" s="290">
        <f>+'Distribution Pivot Table'!AC$168*100</f>
        <v>0</v>
      </c>
      <c r="G347" s="288">
        <f>+'Distribution Pivot Table'!AC$170*100</f>
        <v>0</v>
      </c>
      <c r="H347" s="287">
        <f>+'Distribution Pivot Table'!AC$172*100</f>
        <v>0</v>
      </c>
      <c r="I347" s="289">
        <f t="shared" si="226"/>
        <v>0</v>
      </c>
      <c r="J347" s="290">
        <f>+'Distribution Pivot Table'!AC$174*100</f>
        <v>0</v>
      </c>
      <c r="K347" s="287">
        <f>+'Distribution Pivot Table'!AC$176*100</f>
        <v>0</v>
      </c>
      <c r="L347" s="287">
        <f>+'Distribution Pivot Table'!AC$178*100</f>
        <v>0</v>
      </c>
      <c r="M347" s="291">
        <f t="shared" si="227"/>
        <v>0</v>
      </c>
      <c r="N347" s="290">
        <f>+'Distribution Pivot Table'!AC$180*100</f>
        <v>0</v>
      </c>
      <c r="O347" s="292">
        <f t="shared" si="228"/>
        <v>0</v>
      </c>
      <c r="P347" s="293">
        <f t="shared" si="229"/>
        <v>0</v>
      </c>
      <c r="Q347" s="293">
        <f t="shared" si="230"/>
        <v>0</v>
      </c>
      <c r="R347" s="32">
        <f t="shared" si="224"/>
        <v>0</v>
      </c>
      <c r="S347" s="32">
        <f t="shared" si="225"/>
        <v>0</v>
      </c>
      <c r="T347" s="254"/>
      <c r="U347" s="254"/>
      <c r="V347" s="309"/>
      <c r="W347" s="32"/>
    </row>
    <row r="348" spans="1:24" s="29" customFormat="1">
      <c r="A348" s="47"/>
      <c r="B348" s="287"/>
      <c r="C348" s="288"/>
      <c r="D348" s="287"/>
      <c r="E348" s="289"/>
      <c r="F348" s="290"/>
      <c r="G348" s="288"/>
      <c r="H348" s="287"/>
      <c r="I348" s="289"/>
      <c r="J348" s="290"/>
      <c r="K348" s="287"/>
      <c r="L348" s="287"/>
      <c r="M348" s="291"/>
      <c r="N348" s="290"/>
      <c r="O348" s="292"/>
      <c r="P348" s="293"/>
      <c r="Q348" s="293"/>
      <c r="R348" s="32"/>
      <c r="S348" s="32"/>
      <c r="T348" s="254"/>
      <c r="U348" s="254"/>
      <c r="V348" s="309"/>
      <c r="W348" s="32"/>
    </row>
    <row r="349" spans="1:24" s="29" customFormat="1">
      <c r="A349" s="47" t="s">
        <v>57</v>
      </c>
      <c r="B349" s="287">
        <f>+'Distribution Pivot Table'!AC$184*100</f>
        <v>0.12440021325750845</v>
      </c>
      <c r="C349" s="288">
        <f>+'Distribution Pivot Table'!AC$186*100</f>
        <v>6.2555535809489955</v>
      </c>
      <c r="D349" s="287">
        <f>+'Distribution Pivot Table'!AC$188*100</f>
        <v>0</v>
      </c>
      <c r="E349" s="289">
        <f t="shared" si="218"/>
        <v>6.3799537942065037</v>
      </c>
      <c r="F349" s="290">
        <f>+'Distribution Pivot Table'!AC$190*100</f>
        <v>38.795095077305845</v>
      </c>
      <c r="G349" s="288">
        <f>+'Distribution Pivot Table'!AC$192*100</f>
        <v>5.4202950062200106</v>
      </c>
      <c r="H349" s="287">
        <f>+'Distribution Pivot Table'!AC$194*100</f>
        <v>0</v>
      </c>
      <c r="I349" s="289">
        <f t="shared" ref="I349:I352" si="231">SUM(F349:H349)</f>
        <v>44.215390083525854</v>
      </c>
      <c r="J349" s="290">
        <f>+'Distribution Pivot Table'!AC$196*100</f>
        <v>17.540430069308691</v>
      </c>
      <c r="K349" s="287">
        <f>+'Distribution Pivot Table'!AC$198*100</f>
        <v>5.5091523014039456</v>
      </c>
      <c r="L349" s="287">
        <f>+'Distribution Pivot Table'!AC$200*100</f>
        <v>0</v>
      </c>
      <c r="M349" s="291">
        <f t="shared" ref="M349:M357" si="232">SUM(J349:L349)</f>
        <v>23.049582370712635</v>
      </c>
      <c r="N349" s="290">
        <f>+'Distribution Pivot Table'!AC$202*100</f>
        <v>26.355073751555004</v>
      </c>
      <c r="O349" s="292">
        <f t="shared" ref="O349:O352" si="233">+B349+F349+J349</f>
        <v>56.459925359872045</v>
      </c>
      <c r="P349" s="293">
        <f t="shared" ref="P349:P352" si="234">+C349+G349+K349</f>
        <v>17.185000888572951</v>
      </c>
      <c r="Q349" s="293">
        <f t="shared" ref="Q349:Q352" si="235">+D349+H349+L349+N349</f>
        <v>26.355073751555004</v>
      </c>
      <c r="R349" s="32">
        <f t="shared" si="224"/>
        <v>100</v>
      </c>
      <c r="S349" s="32">
        <f t="shared" si="225"/>
        <v>100</v>
      </c>
      <c r="T349" s="254"/>
      <c r="U349" s="254"/>
      <c r="V349" s="309"/>
      <c r="W349" s="32"/>
    </row>
    <row r="350" spans="1:24" s="29" customFormat="1">
      <c r="A350" s="47" t="s">
        <v>58</v>
      </c>
      <c r="B350" s="287">
        <f>+'Distribution Pivot Table'!AC$206*100</f>
        <v>2.9049026602792782</v>
      </c>
      <c r="C350" s="287">
        <f>+'Distribution Pivot Table'!AC$208*100</f>
        <v>16.715931097747429</v>
      </c>
      <c r="D350" s="287">
        <f>+'Distribution Pivot Table'!AC$210*108</f>
        <v>0</v>
      </c>
      <c r="E350" s="289">
        <f t="shared" si="218"/>
        <v>19.620833758026706</v>
      </c>
      <c r="F350" s="290">
        <f>+'Distribution Pivot Table'!AC$212*100</f>
        <v>39.955152379981648</v>
      </c>
      <c r="G350" s="288">
        <f>+'Distribution Pivot Table'!AC$214*100</f>
        <v>25.797574151462644</v>
      </c>
      <c r="H350" s="287">
        <f>+'Distribution Pivot Table'!AC$216*100</f>
        <v>0</v>
      </c>
      <c r="I350" s="289">
        <f t="shared" si="231"/>
        <v>65.752726531444296</v>
      </c>
      <c r="J350" s="290">
        <f>+'Distribution Pivot Table'!AC$218*100</f>
        <v>6.7781062073183156</v>
      </c>
      <c r="K350" s="287">
        <f>+'Distribution Pivot Table'!AC$220*100</f>
        <v>7.8483335032106822</v>
      </c>
      <c r="L350" s="287">
        <f>+'Distribution Pivot Table'!AC$222*100</f>
        <v>0</v>
      </c>
      <c r="M350" s="291">
        <f t="shared" si="232"/>
        <v>14.626439710528999</v>
      </c>
      <c r="N350" s="290">
        <f>+'Distribution Pivot Table'!AC$224*100</f>
        <v>0</v>
      </c>
      <c r="O350" s="292">
        <f t="shared" si="233"/>
        <v>49.638161247579241</v>
      </c>
      <c r="P350" s="293">
        <f t="shared" si="234"/>
        <v>50.361838752420752</v>
      </c>
      <c r="Q350" s="293">
        <f t="shared" si="235"/>
        <v>0</v>
      </c>
      <c r="R350" s="303">
        <f t="shared" si="224"/>
        <v>100</v>
      </c>
      <c r="S350" s="303">
        <f t="shared" si="225"/>
        <v>100</v>
      </c>
      <c r="T350" s="254"/>
      <c r="U350" s="254"/>
      <c r="V350" s="309"/>
      <c r="W350" s="32"/>
    </row>
    <row r="351" spans="1:24" s="29" customFormat="1">
      <c r="A351" s="47" t="s">
        <v>59</v>
      </c>
      <c r="B351" s="287">
        <f>+'Distribution Pivot Table'!AC$228*100</f>
        <v>12.111292962356792</v>
      </c>
      <c r="C351" s="287">
        <f>+'Distribution Pivot Table'!AC$230*100</f>
        <v>4.2007637752318603</v>
      </c>
      <c r="D351" s="287">
        <f>+'Distribution Pivot Table'!AC$232*100</f>
        <v>0</v>
      </c>
      <c r="E351" s="289">
        <f t="shared" si="218"/>
        <v>16.312056737588652</v>
      </c>
      <c r="F351" s="290">
        <f>+'Distribution Pivot Table'!AC$234*100</f>
        <v>31.80578286961266</v>
      </c>
      <c r="G351" s="288">
        <f>+'Distribution Pivot Table'!AC$236*100</f>
        <v>10.911074740861974</v>
      </c>
      <c r="H351" s="287">
        <f>+'Distribution Pivot Table'!AC$238*100</f>
        <v>0</v>
      </c>
      <c r="I351" s="289">
        <f t="shared" si="231"/>
        <v>42.716857610474634</v>
      </c>
      <c r="J351" s="290">
        <f>+'Distribution Pivot Table'!AC$240*100</f>
        <v>20.349154391707582</v>
      </c>
      <c r="K351" s="287">
        <f>+'Distribution Pivot Table'!AC$242*100</f>
        <v>19.967266775777414</v>
      </c>
      <c r="L351" s="287">
        <f>+'Distribution Pivot Table'!AC$244*100</f>
        <v>0</v>
      </c>
      <c r="M351" s="291">
        <f t="shared" si="232"/>
        <v>40.316421167484997</v>
      </c>
      <c r="N351" s="290">
        <f>+'Distribution Pivot Table'!AC$246*100</f>
        <v>0.65466448445171854</v>
      </c>
      <c r="O351" s="292">
        <f t="shared" si="233"/>
        <v>64.266230223677042</v>
      </c>
      <c r="P351" s="293">
        <f t="shared" si="234"/>
        <v>35.079105291871244</v>
      </c>
      <c r="Q351" s="293">
        <f t="shared" si="235"/>
        <v>0.65466448445171854</v>
      </c>
      <c r="R351" s="32">
        <f t="shared" si="224"/>
        <v>100</v>
      </c>
      <c r="S351" s="32">
        <f t="shared" si="225"/>
        <v>100</v>
      </c>
      <c r="T351" s="254"/>
      <c r="U351" s="254"/>
      <c r="V351" s="309"/>
      <c r="W351" s="32"/>
      <c r="X351" s="340"/>
    </row>
    <row r="352" spans="1:24" s="29" customFormat="1">
      <c r="A352" s="47" t="s">
        <v>60</v>
      </c>
      <c r="B352" s="287">
        <f>+'Distribution Pivot Table'!AC$250*100</f>
        <v>0</v>
      </c>
      <c r="C352" s="288">
        <f>+'Distribution Pivot Table'!AC$252*100</f>
        <v>0</v>
      </c>
      <c r="D352" s="287">
        <f>+'Distribution Pivot Table'!AC$254*100</f>
        <v>0</v>
      </c>
      <c r="E352" s="289">
        <f t="shared" si="218"/>
        <v>0</v>
      </c>
      <c r="F352" s="290">
        <f>+'Distribution Pivot Table'!AC$256*100</f>
        <v>0</v>
      </c>
      <c r="G352" s="288">
        <f>+'Distribution Pivot Table'!AC$258*100</f>
        <v>0</v>
      </c>
      <c r="H352" s="287">
        <f>+'Distribution Pivot Table'!AC$260*100</f>
        <v>0</v>
      </c>
      <c r="I352" s="289">
        <f t="shared" si="231"/>
        <v>0</v>
      </c>
      <c r="J352" s="290">
        <f>+'Distribution Pivot Table'!AC$262*100</f>
        <v>0</v>
      </c>
      <c r="K352" s="287">
        <f>+'Distribution Pivot Table'!AC$264*100</f>
        <v>0</v>
      </c>
      <c r="L352" s="287">
        <f>+'Distribution Pivot Table'!AC$266*100</f>
        <v>0</v>
      </c>
      <c r="M352" s="291">
        <f t="shared" si="232"/>
        <v>0</v>
      </c>
      <c r="N352" s="290">
        <f>+'Distribution Pivot Table'!AC$268*100</f>
        <v>0</v>
      </c>
      <c r="O352" s="292">
        <f t="shared" si="233"/>
        <v>0</v>
      </c>
      <c r="P352" s="293">
        <f t="shared" si="234"/>
        <v>0</v>
      </c>
      <c r="Q352" s="293">
        <f t="shared" si="235"/>
        <v>0</v>
      </c>
      <c r="R352" s="32">
        <f t="shared" si="224"/>
        <v>0</v>
      </c>
      <c r="S352" s="32">
        <f t="shared" si="225"/>
        <v>0</v>
      </c>
      <c r="T352" s="254"/>
      <c r="U352" s="254"/>
      <c r="V352" s="309"/>
      <c r="W352" s="32"/>
    </row>
    <row r="353" spans="1:23" s="29" customFormat="1">
      <c r="A353" s="47"/>
      <c r="B353" s="287"/>
      <c r="C353" s="288"/>
      <c r="D353" s="287"/>
      <c r="E353" s="289"/>
      <c r="F353" s="290"/>
      <c r="G353" s="288"/>
      <c r="H353" s="287"/>
      <c r="I353" s="289"/>
      <c r="J353" s="290"/>
      <c r="K353" s="287"/>
      <c r="L353" s="287"/>
      <c r="M353" s="291"/>
      <c r="N353" s="290"/>
      <c r="O353" s="292"/>
      <c r="P353" s="293"/>
      <c r="Q353" s="293"/>
      <c r="R353" s="32"/>
      <c r="S353" s="32"/>
      <c r="T353" s="254"/>
      <c r="U353" s="254"/>
      <c r="V353" s="309"/>
      <c r="W353" s="32"/>
    </row>
    <row r="354" spans="1:23" s="29" customFormat="1">
      <c r="A354" s="47" t="s">
        <v>61</v>
      </c>
      <c r="B354" s="287">
        <f>+'Distribution Pivot Table'!AC$272*100</f>
        <v>1.466033450340698</v>
      </c>
      <c r="C354" s="288">
        <f>+'Distribution Pivot Table'!AC$274*100</f>
        <v>2.0648358455502787E-2</v>
      </c>
      <c r="D354" s="287">
        <f>+'Distribution Pivot Table'!AC$276*100</f>
        <v>0</v>
      </c>
      <c r="E354" s="289">
        <f t="shared" si="218"/>
        <v>1.4866818087962008</v>
      </c>
      <c r="F354" s="290">
        <f>+'Distribution Pivot Table'!AC$278*100</f>
        <v>39.211232706999795</v>
      </c>
      <c r="G354" s="288">
        <f>+'Distribution Pivot Table'!AC$280*100</f>
        <v>9.5601899648977895</v>
      </c>
      <c r="H354" s="287">
        <f>+'Distribution Pivot Table'!AC$282*100</f>
        <v>0</v>
      </c>
      <c r="I354" s="289">
        <f t="shared" ref="I354:I357" si="236">SUM(F354:H354)</f>
        <v>48.771422671897582</v>
      </c>
      <c r="J354" s="290">
        <f>+'Distribution Pivot Table'!AC$284*100</f>
        <v>7.6605409869915349</v>
      </c>
      <c r="K354" s="287">
        <f>+'Distribution Pivot Table'!AC$286*100</f>
        <v>6.1532108197398312</v>
      </c>
      <c r="L354" s="287">
        <f>+'Distribution Pivot Table'!AC$288*100</f>
        <v>0</v>
      </c>
      <c r="M354" s="291">
        <f t="shared" si="232"/>
        <v>13.813751806731366</v>
      </c>
      <c r="N354" s="290">
        <f>+'Distribution Pivot Table'!AC$290*100</f>
        <v>35.928143712574851</v>
      </c>
      <c r="O354" s="292">
        <f t="shared" ref="O354:O357" si="237">+B354+F354+J354</f>
        <v>48.337807144332025</v>
      </c>
      <c r="P354" s="293">
        <f t="shared" ref="P354:P357" si="238">+C354+G354+K354</f>
        <v>15.734049143093124</v>
      </c>
      <c r="Q354" s="293">
        <f t="shared" ref="Q354:Q357" si="239">+D354+H354+L354+N354</f>
        <v>35.928143712574851</v>
      </c>
      <c r="R354" s="32">
        <f t="shared" si="224"/>
        <v>100</v>
      </c>
      <c r="S354" s="32">
        <f t="shared" si="225"/>
        <v>100</v>
      </c>
      <c r="T354" s="254"/>
      <c r="U354" s="254"/>
      <c r="V354" s="309"/>
      <c r="W354" s="32"/>
    </row>
    <row r="355" spans="1:23" s="29" customFormat="1">
      <c r="A355" s="47" t="s">
        <v>62</v>
      </c>
      <c r="B355" s="287">
        <f>+'Distribution Pivot Table'!AC294*100</f>
        <v>7.8006000461573963</v>
      </c>
      <c r="C355" s="288">
        <f>+'Distribution Pivot Table'!AC296*100</f>
        <v>4.0156935148857604</v>
      </c>
      <c r="D355" s="287">
        <f>+'Distribution Pivot Table'!AC298*100</f>
        <v>0</v>
      </c>
      <c r="E355" s="289">
        <f t="shared" si="218"/>
        <v>11.816293561043157</v>
      </c>
      <c r="F355" s="290">
        <f>+'Distribution Pivot Table'!AC300*100</f>
        <v>22.401723209477652</v>
      </c>
      <c r="G355" s="288">
        <f>+'Distribution Pivot Table'!AC302*100</f>
        <v>12.347103623355643</v>
      </c>
      <c r="H355" s="287">
        <f>+'Distribution Pivot Table'!AC304*100</f>
        <v>0</v>
      </c>
      <c r="I355" s="289">
        <f t="shared" si="236"/>
        <v>34.748826832833295</v>
      </c>
      <c r="J355" s="290">
        <f>+'Distribution Pivot Table'!AC306*100</f>
        <v>13.647203631048544</v>
      </c>
      <c r="K355" s="287">
        <f>+'Distribution Pivot Table'!AC308*100</f>
        <v>19.986152780983151</v>
      </c>
      <c r="L355" s="287">
        <f>+'Distribution Pivot Table'!AC310*100</f>
        <v>0</v>
      </c>
      <c r="M355" s="291">
        <f t="shared" si="232"/>
        <v>33.633356412031695</v>
      </c>
      <c r="N355" s="290">
        <f>+'Distribution Pivot Table'!AC312*100</f>
        <v>19.801523194091853</v>
      </c>
      <c r="O355" s="292">
        <f t="shared" si="237"/>
        <v>43.849526886683591</v>
      </c>
      <c r="P355" s="293">
        <f t="shared" si="238"/>
        <v>36.348949919224552</v>
      </c>
      <c r="Q355" s="293">
        <f t="shared" si="239"/>
        <v>19.801523194091853</v>
      </c>
      <c r="R355" s="32">
        <f>SUM(B355:D355,F355:H355,J355:L355)+N355</f>
        <v>100</v>
      </c>
      <c r="S355" s="32">
        <f t="shared" si="225"/>
        <v>100</v>
      </c>
      <c r="T355" s="254"/>
      <c r="U355" s="254"/>
      <c r="V355" s="309"/>
      <c r="W355" s="32"/>
    </row>
    <row r="356" spans="1:23" s="29" customFormat="1">
      <c r="A356" s="47" t="s">
        <v>63</v>
      </c>
      <c r="B356" s="287">
        <f>+'Distribution Pivot Table'!AC316*100</f>
        <v>11.850125493008248</v>
      </c>
      <c r="C356" s="287">
        <f>+'Distribution Pivot Table'!AC318*100</f>
        <v>4.2129795625672282</v>
      </c>
      <c r="D356" s="287">
        <f>+'Distribution Pivot Table'!AC320*100</f>
        <v>0</v>
      </c>
      <c r="E356" s="289">
        <f t="shared" si="218"/>
        <v>16.063105055575477</v>
      </c>
      <c r="F356" s="290">
        <f>+'Distribution Pivot Table'!AC322*100</f>
        <v>15.256364288275368</v>
      </c>
      <c r="G356" s="288">
        <f>+'Distribution Pivot Table'!AC324*100</f>
        <v>25.33166009322338</v>
      </c>
      <c r="H356" s="287">
        <f>+'Distribution Pivot Table'!AC326*100</f>
        <v>0</v>
      </c>
      <c r="I356" s="289">
        <f t="shared" si="236"/>
        <v>40.588024381498748</v>
      </c>
      <c r="J356" s="290">
        <f>+'Distribution Pivot Table'!AC328*100</f>
        <v>7.6730010756543567</v>
      </c>
      <c r="K356" s="287">
        <f>+'Distribution Pivot Table'!AC330*100</f>
        <v>13.983506633201864</v>
      </c>
      <c r="L356" s="287">
        <f>+'Distribution Pivot Table'!AC332*100</f>
        <v>0</v>
      </c>
      <c r="M356" s="291">
        <f t="shared" si="232"/>
        <v>21.656507708856221</v>
      </c>
      <c r="N356" s="290">
        <f>+'Distribution Pivot Table'!AC334*100</f>
        <v>21.692362854069557</v>
      </c>
      <c r="O356" s="292">
        <f t="shared" si="237"/>
        <v>34.779490856937969</v>
      </c>
      <c r="P356" s="293">
        <f t="shared" si="238"/>
        <v>43.528146288992474</v>
      </c>
      <c r="Q356" s="293">
        <f t="shared" si="239"/>
        <v>21.692362854069557</v>
      </c>
      <c r="R356" s="32">
        <f t="shared" si="224"/>
        <v>100.00000000000001</v>
      </c>
      <c r="S356" s="32">
        <f t="shared" si="225"/>
        <v>100</v>
      </c>
      <c r="T356" s="254"/>
      <c r="U356" s="254"/>
      <c r="V356" s="309"/>
      <c r="W356" s="32"/>
    </row>
    <row r="357" spans="1:23" s="29" customFormat="1">
      <c r="A357" s="52" t="s">
        <v>64</v>
      </c>
      <c r="B357" s="294">
        <f>+'Distribution Pivot Table'!AC338*100</f>
        <v>6.9518716577540109</v>
      </c>
      <c r="C357" s="294">
        <f>+'Distribution Pivot Table'!AC340*100</f>
        <v>0.17825311942959002</v>
      </c>
      <c r="D357" s="294">
        <f>+'Distribution Pivot Table'!AC342*100</f>
        <v>0</v>
      </c>
      <c r="E357" s="295">
        <f t="shared" si="218"/>
        <v>7.1301247771836014</v>
      </c>
      <c r="F357" s="296">
        <f>+'Distribution Pivot Table'!AC344*100</f>
        <v>31.550802139037433</v>
      </c>
      <c r="G357" s="294">
        <f>+'Distribution Pivot Table'!AC346*100</f>
        <v>3.0303030303030303</v>
      </c>
      <c r="H357" s="294">
        <f>+'Distribution Pivot Table'!AC348*100</f>
        <v>0</v>
      </c>
      <c r="I357" s="295">
        <f t="shared" si="236"/>
        <v>34.581105169340461</v>
      </c>
      <c r="J357" s="296">
        <f>+'Distribution Pivot Table'!AC350*100</f>
        <v>39.572192513368989</v>
      </c>
      <c r="K357" s="294">
        <f>+'Distribution Pivot Table'!AC352*100</f>
        <v>11.586452762923351</v>
      </c>
      <c r="L357" s="294">
        <f>+'Distribution Pivot Table'!AC354*100</f>
        <v>0</v>
      </c>
      <c r="M357" s="327">
        <f t="shared" si="232"/>
        <v>51.15864527629234</v>
      </c>
      <c r="N357" s="296">
        <f>+'Distribution Pivot Table'!AC356*100</f>
        <v>7.1301247771836014</v>
      </c>
      <c r="O357" s="328">
        <f t="shared" si="237"/>
        <v>78.074866310160431</v>
      </c>
      <c r="P357" s="329">
        <f t="shared" si="238"/>
        <v>14.795008912655971</v>
      </c>
      <c r="Q357" s="329">
        <f t="shared" si="239"/>
        <v>7.1301247771836014</v>
      </c>
      <c r="R357" s="32">
        <f t="shared" si="224"/>
        <v>100</v>
      </c>
      <c r="S357" s="32">
        <f t="shared" si="225"/>
        <v>100</v>
      </c>
      <c r="T357" s="254"/>
      <c r="U357" s="254"/>
      <c r="V357" s="309"/>
      <c r="W357" s="32"/>
    </row>
    <row r="358" spans="1:23" s="29" customFormat="1">
      <c r="A358" s="133" t="s">
        <v>160</v>
      </c>
      <c r="B358" s="47"/>
      <c r="C358" s="47"/>
      <c r="D358" s="47"/>
      <c r="E358" s="47"/>
      <c r="F358" s="110"/>
      <c r="G358" s="110"/>
      <c r="H358" s="110"/>
      <c r="I358" s="110"/>
      <c r="J358" s="110"/>
      <c r="K358" s="110"/>
      <c r="L358" s="110"/>
      <c r="M358" s="110"/>
      <c r="N358" s="110"/>
      <c r="O358" s="110"/>
      <c r="P358" s="110"/>
      <c r="Q358" s="110"/>
      <c r="R358" s="34"/>
    </row>
    <row r="359" spans="1:23" s="29" customFormat="1">
      <c r="A359" s="133" t="s">
        <v>180</v>
      </c>
      <c r="B359" s="47"/>
      <c r="C359" s="47"/>
      <c r="D359" s="47"/>
      <c r="E359" s="47"/>
      <c r="F359" s="110"/>
      <c r="G359" s="110"/>
      <c r="H359" s="110"/>
      <c r="I359" s="110"/>
      <c r="J359" s="110"/>
      <c r="K359" s="110"/>
      <c r="L359" s="110"/>
      <c r="M359" s="110"/>
      <c r="N359" s="110"/>
      <c r="O359" s="110"/>
      <c r="P359" s="110"/>
      <c r="Q359" s="110"/>
      <c r="R359" s="34"/>
    </row>
    <row r="360" spans="1:23">
      <c r="A360" s="133"/>
      <c r="B360" s="45"/>
      <c r="C360" s="45"/>
      <c r="D360" s="45"/>
      <c r="E360" s="109"/>
      <c r="F360" s="45"/>
      <c r="G360" s="45"/>
      <c r="H360" s="45"/>
      <c r="I360" s="109"/>
      <c r="J360" s="45"/>
      <c r="K360" s="45"/>
      <c r="L360" s="45"/>
      <c r="M360" s="109"/>
      <c r="N360" s="45"/>
      <c r="O360" s="93"/>
      <c r="P360" s="93"/>
      <c r="R360" s="9"/>
    </row>
    <row r="361" spans="1:23" s="29" customFormat="1">
      <c r="A361" s="36"/>
      <c r="B361" s="36"/>
      <c r="C361" s="36"/>
      <c r="D361" s="36"/>
      <c r="E361" s="36"/>
      <c r="F361" s="110"/>
      <c r="G361" s="110"/>
      <c r="H361" s="110"/>
      <c r="I361" s="110"/>
      <c r="J361" s="110"/>
      <c r="K361" s="110"/>
      <c r="L361" s="110"/>
      <c r="M361" s="110"/>
      <c r="N361" s="110"/>
      <c r="O361" s="110"/>
      <c r="P361" s="110"/>
      <c r="Q361" s="323" t="s">
        <v>1192</v>
      </c>
      <c r="R361" s="34"/>
    </row>
    <row r="362" spans="1:23" s="29" customFormat="1" ht="18">
      <c r="A362" s="198" t="s">
        <v>271</v>
      </c>
      <c r="B362" s="100"/>
      <c r="C362" s="100"/>
      <c r="D362" s="100"/>
      <c r="E362" s="100"/>
      <c r="F362" s="103"/>
      <c r="G362" s="103"/>
      <c r="H362" s="103"/>
      <c r="I362" s="104"/>
      <c r="J362" s="103"/>
      <c r="K362" s="103"/>
      <c r="L362" s="103"/>
      <c r="M362" s="104"/>
      <c r="N362" s="103"/>
      <c r="O362" s="103"/>
      <c r="P362" s="103"/>
      <c r="Q362" s="103"/>
      <c r="R362" s="28"/>
    </row>
    <row r="363" spans="1:23" s="29" customFormat="1" ht="18">
      <c r="A363" s="198"/>
      <c r="B363" s="100"/>
      <c r="C363" s="100"/>
      <c r="D363" s="100"/>
      <c r="E363" s="100"/>
      <c r="F363" s="103"/>
      <c r="G363" s="103"/>
      <c r="H363" s="103"/>
      <c r="I363" s="104"/>
      <c r="J363" s="103"/>
      <c r="K363" s="103"/>
      <c r="L363" s="103"/>
      <c r="M363" s="104"/>
      <c r="N363" s="103"/>
      <c r="O363" s="103"/>
      <c r="P363" s="103"/>
      <c r="Q363" s="103"/>
      <c r="R363" s="28"/>
    </row>
    <row r="364" spans="1:23" s="29" customFormat="1" ht="15.75">
      <c r="A364" s="118" t="s">
        <v>14</v>
      </c>
      <c r="B364" s="100"/>
      <c r="C364" s="100"/>
      <c r="D364" s="100"/>
      <c r="E364" s="100"/>
      <c r="F364" s="103"/>
      <c r="G364" s="103"/>
      <c r="H364" s="103"/>
      <c r="I364" s="104"/>
      <c r="J364" s="103"/>
      <c r="K364" s="103"/>
      <c r="L364" s="103"/>
      <c r="M364" s="104"/>
      <c r="N364" s="103"/>
      <c r="O364" s="103"/>
      <c r="P364" s="103"/>
      <c r="Q364" s="103"/>
      <c r="R364" s="28"/>
    </row>
    <row r="365" spans="1:23" s="29" customFormat="1" ht="15.75">
      <c r="A365" s="118" t="s">
        <v>682</v>
      </c>
      <c r="B365" s="100"/>
      <c r="C365" s="100"/>
      <c r="D365" s="100"/>
      <c r="E365" s="100"/>
      <c r="F365" s="22"/>
      <c r="G365" s="22"/>
      <c r="H365" s="22"/>
      <c r="I365" s="100"/>
      <c r="J365" s="22"/>
      <c r="K365" s="22"/>
      <c r="L365" s="22"/>
      <c r="M365" s="100"/>
      <c r="N365" s="22"/>
      <c r="O365" s="22"/>
      <c r="P365" s="22"/>
      <c r="Q365" s="103"/>
      <c r="R365" s="28"/>
    </row>
    <row r="366" spans="1:23" s="29" customFormat="1" ht="19.5" customHeight="1">
      <c r="A366" s="105"/>
      <c r="B366" s="105"/>
      <c r="C366" s="105"/>
      <c r="D366" s="105"/>
      <c r="E366" s="105"/>
      <c r="F366" s="105"/>
      <c r="G366" s="105"/>
      <c r="H366" s="105"/>
      <c r="I366" s="105"/>
      <c r="J366" s="51"/>
      <c r="K366" s="51"/>
      <c r="L366" s="51"/>
      <c r="M366" s="51"/>
      <c r="N366" s="51"/>
      <c r="O366" s="51"/>
      <c r="P366" s="51"/>
      <c r="Q366" s="51"/>
      <c r="R366" s="30"/>
      <c r="S366" s="9"/>
    </row>
    <row r="367" spans="1:23" s="29" customFormat="1" ht="19.5" customHeight="1">
      <c r="A367" s="21"/>
      <c r="B367" s="119" t="s">
        <v>257</v>
      </c>
      <c r="C367" s="120"/>
      <c r="D367" s="120"/>
      <c r="E367" s="120"/>
      <c r="F367" s="120"/>
      <c r="G367" s="120"/>
      <c r="H367" s="120"/>
      <c r="I367" s="121"/>
      <c r="J367" s="122" t="s">
        <v>156</v>
      </c>
      <c r="K367" s="324"/>
      <c r="L367" s="324"/>
      <c r="M367" s="325"/>
      <c r="N367" s="836" t="s">
        <v>256</v>
      </c>
      <c r="O367" s="839" t="s">
        <v>162</v>
      </c>
      <c r="P367" s="839" t="s">
        <v>163</v>
      </c>
      <c r="Q367" s="839" t="s">
        <v>161</v>
      </c>
      <c r="R367" s="31"/>
      <c r="S367" s="3"/>
    </row>
    <row r="368" spans="1:23" s="29" customFormat="1" ht="36.75" customHeight="1">
      <c r="A368" s="26"/>
      <c r="B368" s="120" t="s">
        <v>296</v>
      </c>
      <c r="C368" s="120"/>
      <c r="D368" s="120"/>
      <c r="E368" s="123"/>
      <c r="F368" s="124" t="s">
        <v>298</v>
      </c>
      <c r="G368" s="120"/>
      <c r="H368" s="120"/>
      <c r="I368" s="121"/>
      <c r="J368" s="125" t="s">
        <v>258</v>
      </c>
      <c r="K368" s="120"/>
      <c r="L368" s="120"/>
      <c r="M368" s="121"/>
      <c r="N368" s="837"/>
      <c r="O368" s="840"/>
      <c r="P368" s="840"/>
      <c r="Q368" s="840"/>
      <c r="R368" s="31" t="s">
        <v>11</v>
      </c>
      <c r="S368" s="305" t="s">
        <v>11</v>
      </c>
      <c r="T368" s="25"/>
      <c r="U368" s="17"/>
      <c r="V368" s="17"/>
      <c r="W368" s="17"/>
    </row>
    <row r="369" spans="1:24" s="29" customFormat="1" ht="30.75" customHeight="1">
      <c r="A369" s="27"/>
      <c r="B369" s="126" t="s">
        <v>157</v>
      </c>
      <c r="C369" s="126" t="s">
        <v>158</v>
      </c>
      <c r="D369" s="126" t="s">
        <v>297</v>
      </c>
      <c r="E369" s="127" t="s">
        <v>12</v>
      </c>
      <c r="F369" s="128" t="s">
        <v>157</v>
      </c>
      <c r="G369" s="126" t="s">
        <v>158</v>
      </c>
      <c r="H369" s="126" t="s">
        <v>297</v>
      </c>
      <c r="I369" s="127" t="s">
        <v>12</v>
      </c>
      <c r="J369" s="129" t="s">
        <v>157</v>
      </c>
      <c r="K369" s="130" t="s">
        <v>158</v>
      </c>
      <c r="L369" s="126" t="s">
        <v>297</v>
      </c>
      <c r="M369" s="129" t="s">
        <v>12</v>
      </c>
      <c r="N369" s="838"/>
      <c r="O369" s="841"/>
      <c r="P369" s="841"/>
      <c r="Q369" s="841"/>
      <c r="R369" s="2"/>
      <c r="S369" s="4"/>
      <c r="T369" s="25"/>
      <c r="U369" s="214"/>
      <c r="V369" s="214"/>
      <c r="W369" s="17"/>
    </row>
    <row r="370" spans="1:24" s="29" customFormat="1" hidden="1">
      <c r="A370" s="47" t="s">
        <v>48</v>
      </c>
      <c r="B370" s="47"/>
      <c r="C370" s="47"/>
      <c r="D370" s="47"/>
      <c r="E370" s="107"/>
      <c r="F370" s="24"/>
      <c r="G370" s="44"/>
      <c r="H370" s="45"/>
      <c r="I370" s="46"/>
      <c r="J370" s="24"/>
      <c r="K370" s="45"/>
      <c r="L370" s="45"/>
      <c r="M370" s="48"/>
      <c r="N370" s="24"/>
      <c r="O370" s="330"/>
      <c r="P370" s="50"/>
      <c r="Q370" s="50"/>
      <c r="R370" s="32">
        <f>SUM(F370:H370,J370:L370)+N370</f>
        <v>0</v>
      </c>
      <c r="S370" s="306">
        <f>+Q370+P370+O370</f>
        <v>0</v>
      </c>
      <c r="T370" s="25"/>
      <c r="U370" s="17"/>
      <c r="V370" s="17"/>
      <c r="W370" s="17"/>
    </row>
    <row r="371" spans="1:24" s="29" customFormat="1" hidden="1">
      <c r="A371" s="47"/>
      <c r="B371" s="47"/>
      <c r="C371" s="47"/>
      <c r="D371" s="47"/>
      <c r="E371" s="107"/>
      <c r="F371" s="24"/>
      <c r="G371" s="44"/>
      <c r="H371" s="45"/>
      <c r="I371" s="108"/>
      <c r="J371" s="24"/>
      <c r="K371" s="45"/>
      <c r="L371" s="45"/>
      <c r="M371" s="24"/>
      <c r="N371" s="24"/>
      <c r="O371" s="326"/>
      <c r="P371" s="297"/>
      <c r="Q371" s="297"/>
      <c r="R371" s="31"/>
      <c r="S371" s="305"/>
      <c r="T371" s="25"/>
      <c r="U371" s="253"/>
      <c r="V371" s="307"/>
      <c r="W371" s="308"/>
    </row>
    <row r="372" spans="1:24" s="29" customFormat="1">
      <c r="A372" s="47" t="s">
        <v>49</v>
      </c>
      <c r="B372" s="287">
        <f>+'Distribution Pivot Table'!AD$8*100</f>
        <v>0</v>
      </c>
      <c r="C372" s="288">
        <f>+'Distribution Pivot Table'!AD$10*100</f>
        <v>0</v>
      </c>
      <c r="D372" s="287">
        <f>+'Distribution Pivot Table'!AD$12*100</f>
        <v>0</v>
      </c>
      <c r="E372" s="289">
        <f t="shared" ref="E372:E390" si="240">SUM(B372:D372)</f>
        <v>0</v>
      </c>
      <c r="F372" s="290">
        <f>+'Distribution Pivot Table'!AD$14*100</f>
        <v>0</v>
      </c>
      <c r="G372" s="288">
        <f>+'Distribution Pivot Table'!AD$16*100</f>
        <v>0</v>
      </c>
      <c r="H372" s="287">
        <f>+'Distribution Pivot Table'!AD$18*100</f>
        <v>0</v>
      </c>
      <c r="I372" s="289">
        <f t="shared" ref="I372:I375" si="241">SUM(F372:H372)</f>
        <v>0</v>
      </c>
      <c r="J372" s="290">
        <f>+'Distribution Pivot Table'!AD$20*100</f>
        <v>0</v>
      </c>
      <c r="K372" s="287">
        <f>+'Distribution Pivot Table'!AD$22*100</f>
        <v>0</v>
      </c>
      <c r="L372" s="287">
        <f>+'Distribution Pivot Table'!AD$24*100</f>
        <v>0</v>
      </c>
      <c r="M372" s="291">
        <f t="shared" ref="M372:M375" si="242">SUM(J372:L372)</f>
        <v>0</v>
      </c>
      <c r="N372" s="290">
        <f>+'Distribution Pivot Table'!AD$26*100</f>
        <v>0</v>
      </c>
      <c r="O372" s="292">
        <f t="shared" ref="O372:O375" si="243">+B372+F372+J372</f>
        <v>0</v>
      </c>
      <c r="P372" s="293">
        <f t="shared" ref="P372:P375" si="244">+C372+G372+K372</f>
        <v>0</v>
      </c>
      <c r="Q372" s="293">
        <f t="shared" ref="Q372:Q375" si="245">+D372+H372+L372+N372</f>
        <v>0</v>
      </c>
      <c r="R372" s="32">
        <f t="shared" ref="R372:R390" si="246">SUM(B372:D372,F372:H372,J372:L372)+N372</f>
        <v>0</v>
      </c>
      <c r="S372" s="306">
        <f t="shared" ref="S372:S390" si="247">+Q372+P372+O372</f>
        <v>0</v>
      </c>
      <c r="T372" s="25"/>
      <c r="U372" s="254"/>
      <c r="V372" s="309"/>
      <c r="W372" s="310"/>
    </row>
    <row r="373" spans="1:24" s="29" customFormat="1">
      <c r="A373" s="47" t="s">
        <v>50</v>
      </c>
      <c r="B373" s="287">
        <f>+'Distribution Pivot Table'!AD$30*100</f>
        <v>8.7187039764359344</v>
      </c>
      <c r="C373" s="288">
        <f>+'Distribution Pivot Table'!AD$32*100</f>
        <v>6.4801178203240068</v>
      </c>
      <c r="D373" s="287">
        <f>+'Distribution Pivot Table'!AD$34*100</f>
        <v>0</v>
      </c>
      <c r="E373" s="289">
        <f t="shared" si="240"/>
        <v>15.19882179675994</v>
      </c>
      <c r="F373" s="290">
        <f>+'Distribution Pivot Table'!AD$36*100</f>
        <v>35.81737849779087</v>
      </c>
      <c r="G373" s="288">
        <f>+'Distribution Pivot Table'!AD$38*100</f>
        <v>16.37702503681885</v>
      </c>
      <c r="H373" s="287">
        <f>+'Distribution Pivot Table'!AD$40*100</f>
        <v>0</v>
      </c>
      <c r="I373" s="289">
        <f t="shared" si="241"/>
        <v>52.194403534609719</v>
      </c>
      <c r="J373" s="290">
        <f>+'Distribution Pivot Table'!AD$42*100</f>
        <v>18.733431516936673</v>
      </c>
      <c r="K373" s="287">
        <f>+'Distribution Pivot Table'!AD$44*100</f>
        <v>13.372606774668631</v>
      </c>
      <c r="L373" s="287">
        <f>+'Distribution Pivot Table'!AD$46*100</f>
        <v>0</v>
      </c>
      <c r="M373" s="291">
        <f t="shared" si="242"/>
        <v>32.106038291605302</v>
      </c>
      <c r="N373" s="290">
        <f>+'Distribution Pivot Table'!AD$48*100</f>
        <v>0.50073637702503682</v>
      </c>
      <c r="O373" s="292">
        <f t="shared" si="243"/>
        <v>63.269513991163478</v>
      </c>
      <c r="P373" s="293">
        <f t="shared" si="244"/>
        <v>36.229749631811487</v>
      </c>
      <c r="Q373" s="293">
        <f t="shared" si="245"/>
        <v>0.50073637702503682</v>
      </c>
      <c r="R373" s="32">
        <f t="shared" si="246"/>
        <v>100</v>
      </c>
      <c r="S373" s="32">
        <f t="shared" si="247"/>
        <v>100</v>
      </c>
      <c r="T373" s="254"/>
      <c r="U373" s="254"/>
      <c r="V373" s="309"/>
      <c r="W373" s="32"/>
    </row>
    <row r="374" spans="1:24" s="29" customFormat="1">
      <c r="A374" s="47" t="s">
        <v>51</v>
      </c>
      <c r="B374" s="287">
        <f>+'Distribution Pivot Table'!AD$52*100</f>
        <v>0</v>
      </c>
      <c r="C374" s="288">
        <f>+'Distribution Pivot Table'!AD$54*100</f>
        <v>0</v>
      </c>
      <c r="D374" s="287">
        <f>+'Distribution Pivot Table'!AD$56*100</f>
        <v>0</v>
      </c>
      <c r="E374" s="289">
        <f t="shared" si="240"/>
        <v>0</v>
      </c>
      <c r="F374" s="290">
        <f>+'Distribution Pivot Table'!AD$58*100</f>
        <v>0</v>
      </c>
      <c r="G374" s="288">
        <f>+'Distribution Pivot Table'!AD$60*100</f>
        <v>0</v>
      </c>
      <c r="H374" s="287">
        <f>+'Distribution Pivot Table'!AD$62*100</f>
        <v>0</v>
      </c>
      <c r="I374" s="289">
        <f t="shared" si="241"/>
        <v>0</v>
      </c>
      <c r="J374" s="290">
        <f>+'Distribution Pivot Table'!AD$64*100</f>
        <v>0</v>
      </c>
      <c r="K374" s="287">
        <f>+'Distribution Pivot Table'!AD$66*100</f>
        <v>0</v>
      </c>
      <c r="L374" s="287">
        <f>+'Distribution Pivot Table'!AD$68*100</f>
        <v>0</v>
      </c>
      <c r="M374" s="291">
        <f t="shared" si="242"/>
        <v>0</v>
      </c>
      <c r="N374" s="290">
        <f>+'Distribution Pivot Table'!AD$70*100</f>
        <v>0</v>
      </c>
      <c r="O374" s="292">
        <f t="shared" si="243"/>
        <v>0</v>
      </c>
      <c r="P374" s="293">
        <f t="shared" si="244"/>
        <v>0</v>
      </c>
      <c r="Q374" s="293">
        <f t="shared" si="245"/>
        <v>0</v>
      </c>
      <c r="R374" s="32">
        <f t="shared" si="246"/>
        <v>0</v>
      </c>
      <c r="S374" s="32">
        <f t="shared" si="247"/>
        <v>0</v>
      </c>
      <c r="T374" s="254"/>
      <c r="U374" s="254"/>
      <c r="V374" s="309"/>
      <c r="W374" s="32"/>
    </row>
    <row r="375" spans="1:24" s="29" customFormat="1">
      <c r="A375" s="47" t="s">
        <v>179</v>
      </c>
      <c r="B375" s="287">
        <f>+'Distribution Pivot Table'!AD$74*100</f>
        <v>18.672199170124482</v>
      </c>
      <c r="C375" s="288">
        <f>+'Distribution Pivot Table'!AD$76*100</f>
        <v>7.0539419087136928</v>
      </c>
      <c r="D375" s="287">
        <f>+'Distribution Pivot Table'!AD$78*100</f>
        <v>2.4896265560165975</v>
      </c>
      <c r="E375" s="289">
        <f t="shared" si="240"/>
        <v>28.215767634854771</v>
      </c>
      <c r="F375" s="290">
        <f>+'Distribution Pivot Table'!AD$80*100</f>
        <v>26.970954356846473</v>
      </c>
      <c r="G375" s="288">
        <f>+'Distribution Pivot Table'!AD$82*100</f>
        <v>8.7136929460580905</v>
      </c>
      <c r="H375" s="287">
        <f>+'Distribution Pivot Table'!AD$84*100</f>
        <v>0</v>
      </c>
      <c r="I375" s="289">
        <f t="shared" si="241"/>
        <v>35.684647302904565</v>
      </c>
      <c r="J375" s="290">
        <f>+'Distribution Pivot Table'!AD$86*100</f>
        <v>16.182572614107883</v>
      </c>
      <c r="K375" s="287">
        <f>+'Distribution Pivot Table'!AD$88*100</f>
        <v>12.863070539419086</v>
      </c>
      <c r="L375" s="287">
        <f>+'Distribution Pivot Table'!AD$90*100</f>
        <v>0</v>
      </c>
      <c r="M375" s="291">
        <f t="shared" si="242"/>
        <v>29.045643153526967</v>
      </c>
      <c r="N375" s="290">
        <f>+'Distribution Pivot Table'!AD$92*100</f>
        <v>7.0539419087136928</v>
      </c>
      <c r="O375" s="292">
        <f t="shared" si="243"/>
        <v>61.825726141078839</v>
      </c>
      <c r="P375" s="293">
        <f t="shared" si="244"/>
        <v>28.630705394190869</v>
      </c>
      <c r="Q375" s="293">
        <f t="shared" si="245"/>
        <v>9.5435684647302903</v>
      </c>
      <c r="R375" s="32">
        <f t="shared" si="246"/>
        <v>100</v>
      </c>
      <c r="S375" s="32">
        <f t="shared" si="247"/>
        <v>100</v>
      </c>
      <c r="T375" s="254"/>
      <c r="U375" s="254"/>
      <c r="V375" s="309"/>
      <c r="W375" s="32"/>
    </row>
    <row r="376" spans="1:24" s="29" customFormat="1">
      <c r="A376" s="47"/>
      <c r="B376" s="287"/>
      <c r="C376" s="288"/>
      <c r="D376" s="287"/>
      <c r="E376" s="289"/>
      <c r="F376" s="290"/>
      <c r="G376" s="288"/>
      <c r="H376" s="287"/>
      <c r="I376" s="289"/>
      <c r="J376" s="290"/>
      <c r="K376" s="287"/>
      <c r="L376" s="287"/>
      <c r="M376" s="291"/>
      <c r="N376" s="290"/>
      <c r="O376" s="292"/>
      <c r="P376" s="293"/>
      <c r="Q376" s="293"/>
      <c r="R376" s="32"/>
      <c r="S376" s="32"/>
      <c r="T376" s="254"/>
      <c r="U376" s="254"/>
      <c r="V376" s="309"/>
      <c r="W376" s="32"/>
    </row>
    <row r="377" spans="1:24" s="29" customFormat="1">
      <c r="A377" s="47" t="s">
        <v>53</v>
      </c>
      <c r="B377" s="287">
        <f>+'Distribution Pivot Table'!AD$96*100</f>
        <v>0</v>
      </c>
      <c r="C377" s="288">
        <f>+'Distribution Pivot Table'!AD$98*100</f>
        <v>0</v>
      </c>
      <c r="D377" s="287">
        <f>+'Distribution Pivot Table'!AD$100*100</f>
        <v>0</v>
      </c>
      <c r="E377" s="289">
        <f t="shared" si="240"/>
        <v>0</v>
      </c>
      <c r="F377" s="290">
        <f>+'Distribution Pivot Table'!AD$102*100</f>
        <v>0</v>
      </c>
      <c r="G377" s="288">
        <f>+'Distribution Pivot Table'!AD$104*100</f>
        <v>0</v>
      </c>
      <c r="H377" s="287">
        <f>+'Distribution Pivot Table'!AD$106*100</f>
        <v>0</v>
      </c>
      <c r="I377" s="289">
        <f t="shared" ref="I377:I380" si="248">SUM(F377:H377)</f>
        <v>0</v>
      </c>
      <c r="J377" s="290">
        <f>+'Distribution Pivot Table'!AD$108*100</f>
        <v>0</v>
      </c>
      <c r="K377" s="287">
        <f>+'Distribution Pivot Table'!AD$110*100</f>
        <v>0</v>
      </c>
      <c r="L377" s="287">
        <f>+'Distribution Pivot Table'!AD$112*100</f>
        <v>0</v>
      </c>
      <c r="M377" s="291">
        <f t="shared" ref="M377:M380" si="249">SUM(J377:L377)</f>
        <v>0</v>
      </c>
      <c r="N377" s="290">
        <f>+'Distribution Pivot Table'!AD$114*100</f>
        <v>0</v>
      </c>
      <c r="O377" s="292">
        <f t="shared" ref="O377:O380" si="250">+B377+F377+J377</f>
        <v>0</v>
      </c>
      <c r="P377" s="293">
        <f t="shared" ref="P377:P380" si="251">+C377+G377+K377</f>
        <v>0</v>
      </c>
      <c r="Q377" s="293">
        <f t="shared" ref="Q377:Q380" si="252">+D377+H377+L377+N377</f>
        <v>0</v>
      </c>
      <c r="R377" s="32">
        <f t="shared" si="246"/>
        <v>0</v>
      </c>
      <c r="S377" s="32">
        <f t="shared" si="247"/>
        <v>0</v>
      </c>
      <c r="T377" s="254"/>
      <c r="U377" s="254"/>
      <c r="V377" s="309"/>
      <c r="W377" s="32"/>
    </row>
    <row r="378" spans="1:24" s="29" customFormat="1">
      <c r="A378" s="47" t="s">
        <v>54</v>
      </c>
      <c r="B378" s="287">
        <f>+'Distribution Pivot Table'!AD$118*100</f>
        <v>12.5</v>
      </c>
      <c r="C378" s="288">
        <f>+'Distribution Pivot Table'!AD$120*100</f>
        <v>2.7777777777777777</v>
      </c>
      <c r="D378" s="287">
        <f>+'Distribution Pivot Table'!AD$122*100</f>
        <v>0</v>
      </c>
      <c r="E378" s="289">
        <f t="shared" si="240"/>
        <v>15.277777777777779</v>
      </c>
      <c r="F378" s="290">
        <f>+'Distribution Pivot Table'!AD$124*100</f>
        <v>26.388888888888889</v>
      </c>
      <c r="G378" s="288">
        <f>+'Distribution Pivot Table'!AD$126*100</f>
        <v>14.351851851851851</v>
      </c>
      <c r="H378" s="287">
        <f>+'Distribution Pivot Table'!AD$128*100</f>
        <v>0</v>
      </c>
      <c r="I378" s="289">
        <f t="shared" si="248"/>
        <v>40.74074074074074</v>
      </c>
      <c r="J378" s="290">
        <f>+'Distribution Pivot Table'!AD$130*100</f>
        <v>20.37037037037037</v>
      </c>
      <c r="K378" s="287">
        <f>+'Distribution Pivot Table'!AD$132*100</f>
        <v>19.444444444444446</v>
      </c>
      <c r="L378" s="287">
        <f>+'Distribution Pivot Table'!AD$134*100</f>
        <v>0</v>
      </c>
      <c r="M378" s="291">
        <f t="shared" si="249"/>
        <v>39.814814814814817</v>
      </c>
      <c r="N378" s="290">
        <f>+'Distribution Pivot Table'!AD$136*100</f>
        <v>4.1666666666666661</v>
      </c>
      <c r="O378" s="292">
        <f t="shared" si="250"/>
        <v>59.259259259259252</v>
      </c>
      <c r="P378" s="293">
        <f t="shared" si="251"/>
        <v>36.574074074074076</v>
      </c>
      <c r="Q378" s="293">
        <f t="shared" si="252"/>
        <v>4.1666666666666661</v>
      </c>
      <c r="R378" s="32">
        <f t="shared" si="246"/>
        <v>100</v>
      </c>
      <c r="S378" s="32">
        <f t="shared" si="247"/>
        <v>100</v>
      </c>
      <c r="T378" s="254"/>
      <c r="U378" s="254"/>
      <c r="V378" s="309"/>
      <c r="W378" s="32"/>
    </row>
    <row r="379" spans="1:24" s="29" customFormat="1">
      <c r="A379" s="47" t="s">
        <v>55</v>
      </c>
      <c r="B379" s="287">
        <f>+'Distribution Pivot Table'!AD$140*100</f>
        <v>14.094955489614245</v>
      </c>
      <c r="C379" s="288">
        <f>+'Distribution Pivot Table'!AD$142*100</f>
        <v>0.59347181008902083</v>
      </c>
      <c r="D379" s="287">
        <f>+'Distribution Pivot Table'!AD$144*100</f>
        <v>0</v>
      </c>
      <c r="E379" s="289">
        <f t="shared" si="240"/>
        <v>14.688427299703266</v>
      </c>
      <c r="F379" s="290">
        <f>+'Distribution Pivot Table'!AD$146*100</f>
        <v>30.712166172106826</v>
      </c>
      <c r="G379" s="288">
        <f>+'Distribution Pivot Table'!AD$148*100</f>
        <v>9.3471810089020764</v>
      </c>
      <c r="H379" s="287">
        <f>+'Distribution Pivot Table'!AD$150*100</f>
        <v>0</v>
      </c>
      <c r="I379" s="289">
        <f t="shared" si="248"/>
        <v>40.059347181008903</v>
      </c>
      <c r="J379" s="290">
        <f>+'Distribution Pivot Table'!AD$152*100</f>
        <v>28.486646884272997</v>
      </c>
      <c r="K379" s="287">
        <f>+'Distribution Pivot Table'!AD$154*100</f>
        <v>16.61721068249258</v>
      </c>
      <c r="L379" s="287">
        <f>+'Distribution Pivot Table'!AD$156*100</f>
        <v>0.14836795252225521</v>
      </c>
      <c r="M379" s="291">
        <f t="shared" si="249"/>
        <v>45.252225519287833</v>
      </c>
      <c r="N379" s="290">
        <f>+'Distribution Pivot Table'!AD$158*100</f>
        <v>0</v>
      </c>
      <c r="O379" s="292">
        <f t="shared" si="250"/>
        <v>73.29376854599407</v>
      </c>
      <c r="P379" s="293">
        <f t="shared" si="251"/>
        <v>26.557863501483677</v>
      </c>
      <c r="Q379" s="293">
        <f t="shared" si="252"/>
        <v>0.14836795252225521</v>
      </c>
      <c r="R379" s="32">
        <f t="shared" si="246"/>
        <v>100</v>
      </c>
      <c r="S379" s="32">
        <f t="shared" si="247"/>
        <v>100</v>
      </c>
      <c r="T379" s="254"/>
      <c r="U379" s="254"/>
      <c r="V379" s="309"/>
      <c r="W379" s="32"/>
    </row>
    <row r="380" spans="1:24" s="29" customFormat="1">
      <c r="A380" s="47" t="s">
        <v>56</v>
      </c>
      <c r="B380" s="287">
        <f>+'Distribution Pivot Table'!AD$162*100</f>
        <v>0</v>
      </c>
      <c r="C380" s="288">
        <f>+'Distribution Pivot Table'!AD$164*100</f>
        <v>0</v>
      </c>
      <c r="D380" s="287">
        <f>+'Distribution Pivot Table'!AD$166*100</f>
        <v>0</v>
      </c>
      <c r="E380" s="289">
        <f t="shared" si="240"/>
        <v>0</v>
      </c>
      <c r="F380" s="290">
        <f>+'Distribution Pivot Table'!AD$168*100</f>
        <v>0</v>
      </c>
      <c r="G380" s="288">
        <f>+'Distribution Pivot Table'!AD$170*100</f>
        <v>0</v>
      </c>
      <c r="H380" s="287">
        <f>+'Distribution Pivot Table'!AD$172*100</f>
        <v>0</v>
      </c>
      <c r="I380" s="289">
        <f t="shared" si="248"/>
        <v>0</v>
      </c>
      <c r="J380" s="290">
        <f>+'Distribution Pivot Table'!AD$174*100</f>
        <v>0</v>
      </c>
      <c r="K380" s="287">
        <f>+'Distribution Pivot Table'!AD$176*100</f>
        <v>0</v>
      </c>
      <c r="L380" s="287">
        <f>+'Distribution Pivot Table'!AD$178*100</f>
        <v>0</v>
      </c>
      <c r="M380" s="291">
        <f t="shared" si="249"/>
        <v>0</v>
      </c>
      <c r="N380" s="290">
        <f>+'Distribution Pivot Table'!AD$180*100</f>
        <v>0</v>
      </c>
      <c r="O380" s="292">
        <f t="shared" si="250"/>
        <v>0</v>
      </c>
      <c r="P380" s="293">
        <f t="shared" si="251"/>
        <v>0</v>
      </c>
      <c r="Q380" s="293">
        <f t="shared" si="252"/>
        <v>0</v>
      </c>
      <c r="R380" s="32">
        <f t="shared" si="246"/>
        <v>0</v>
      </c>
      <c r="S380" s="32">
        <f t="shared" si="247"/>
        <v>0</v>
      </c>
      <c r="T380" s="254"/>
      <c r="U380" s="254"/>
      <c r="V380" s="309"/>
      <c r="W380" s="32"/>
    </row>
    <row r="381" spans="1:24" s="29" customFormat="1">
      <c r="A381" s="47"/>
      <c r="B381" s="287"/>
      <c r="C381" s="288"/>
      <c r="D381" s="287"/>
      <c r="E381" s="289"/>
      <c r="F381" s="290"/>
      <c r="G381" s="288"/>
      <c r="H381" s="287"/>
      <c r="I381" s="289"/>
      <c r="J381" s="290"/>
      <c r="K381" s="287"/>
      <c r="L381" s="287"/>
      <c r="M381" s="291"/>
      <c r="N381" s="290"/>
      <c r="O381" s="292"/>
      <c r="P381" s="293"/>
      <c r="Q381" s="293"/>
      <c r="R381" s="32"/>
      <c r="S381" s="32"/>
      <c r="T381" s="254"/>
      <c r="U381" s="254"/>
      <c r="V381" s="309"/>
      <c r="W381" s="32"/>
    </row>
    <row r="382" spans="1:24" s="29" customFormat="1">
      <c r="A382" s="47" t="s">
        <v>57</v>
      </c>
      <c r="B382" s="287">
        <f>+'Distribution Pivot Table'!AD$184*100</f>
        <v>0</v>
      </c>
      <c r="C382" s="288">
        <f>+'Distribution Pivot Table'!AD$186*100</f>
        <v>8.9830508474576263</v>
      </c>
      <c r="D382" s="287">
        <f>+'Distribution Pivot Table'!AD$188*100</f>
        <v>0</v>
      </c>
      <c r="E382" s="289">
        <f t="shared" si="240"/>
        <v>8.9830508474576263</v>
      </c>
      <c r="F382" s="290">
        <f>+'Distribution Pivot Table'!AD$190*100</f>
        <v>39.152542372881356</v>
      </c>
      <c r="G382" s="288">
        <f>+'Distribution Pivot Table'!AD$192*100</f>
        <v>3.3898305084745761</v>
      </c>
      <c r="H382" s="287">
        <f>+'Distribution Pivot Table'!AD$194*100</f>
        <v>0</v>
      </c>
      <c r="I382" s="289">
        <f t="shared" ref="I382:I385" si="253">SUM(F382:H382)</f>
        <v>42.542372881355931</v>
      </c>
      <c r="J382" s="290">
        <f>+'Distribution Pivot Table'!AD$196*100</f>
        <v>16.271186440677965</v>
      </c>
      <c r="K382" s="287">
        <f>+'Distribution Pivot Table'!AD$198*100</f>
        <v>4.406779661016949</v>
      </c>
      <c r="L382" s="287">
        <f>+'Distribution Pivot Table'!AD$200*100</f>
        <v>0</v>
      </c>
      <c r="M382" s="291">
        <f t="shared" ref="M382:M385" si="254">SUM(J382:L382)</f>
        <v>20.677966101694913</v>
      </c>
      <c r="N382" s="290">
        <f>+'Distribution Pivot Table'!AD$202*100</f>
        <v>27.796610169491526</v>
      </c>
      <c r="O382" s="292">
        <f t="shared" ref="O382:O385" si="255">+B382+F382+J382</f>
        <v>55.423728813559322</v>
      </c>
      <c r="P382" s="293">
        <f t="shared" ref="P382:P385" si="256">+C382+G382+K382</f>
        <v>16.779661016949152</v>
      </c>
      <c r="Q382" s="293">
        <f t="shared" ref="Q382:Q385" si="257">+D382+H382+L382+N382</f>
        <v>27.796610169491526</v>
      </c>
      <c r="R382" s="32">
        <f t="shared" si="246"/>
        <v>100</v>
      </c>
      <c r="S382" s="32">
        <f t="shared" si="247"/>
        <v>100</v>
      </c>
      <c r="T382" s="254"/>
      <c r="U382" s="254"/>
      <c r="V382" s="309"/>
      <c r="W382" s="32"/>
    </row>
    <row r="383" spans="1:24" s="29" customFormat="1">
      <c r="A383" s="47" t="s">
        <v>58</v>
      </c>
      <c r="B383" s="287">
        <f>+'Distribution Pivot Table'!AD$206*100</f>
        <v>2.2842639593908629</v>
      </c>
      <c r="C383" s="287">
        <f>+'Distribution Pivot Table'!AD$208*100</f>
        <v>21.82741116751269</v>
      </c>
      <c r="D383" s="287">
        <f>+'Distribution Pivot Table'!AD$210*108</f>
        <v>0</v>
      </c>
      <c r="E383" s="289">
        <f t="shared" si="240"/>
        <v>24.111675126903553</v>
      </c>
      <c r="F383" s="290">
        <f>+'Distribution Pivot Table'!AD$212*100</f>
        <v>36.979695431472081</v>
      </c>
      <c r="G383" s="288">
        <f>+'Distribution Pivot Table'!AD$214*100</f>
        <v>24.898477157360407</v>
      </c>
      <c r="H383" s="287">
        <f>+'Distribution Pivot Table'!AD$216*100</f>
        <v>0</v>
      </c>
      <c r="I383" s="289">
        <f t="shared" si="253"/>
        <v>61.878172588832484</v>
      </c>
      <c r="J383" s="290">
        <f>+'Distribution Pivot Table'!AD$218*100</f>
        <v>6.3197969543147217</v>
      </c>
      <c r="K383" s="287">
        <f>+'Distribution Pivot Table'!AD$220*100</f>
        <v>7.6903553299492389</v>
      </c>
      <c r="L383" s="287">
        <f>+'Distribution Pivot Table'!AD$222*100</f>
        <v>0</v>
      </c>
      <c r="M383" s="291">
        <f t="shared" si="254"/>
        <v>14.01015228426396</v>
      </c>
      <c r="N383" s="290">
        <f>+'Distribution Pivot Table'!AD$224*100</f>
        <v>0</v>
      </c>
      <c r="O383" s="292">
        <f t="shared" si="255"/>
        <v>45.583756345177662</v>
      </c>
      <c r="P383" s="293">
        <f t="shared" si="256"/>
        <v>54.416243654822338</v>
      </c>
      <c r="Q383" s="293">
        <f t="shared" si="257"/>
        <v>0</v>
      </c>
      <c r="R383" s="303">
        <f t="shared" si="246"/>
        <v>100</v>
      </c>
      <c r="S383" s="303">
        <f t="shared" si="247"/>
        <v>100</v>
      </c>
      <c r="T383" s="254"/>
      <c r="U383" s="254"/>
      <c r="V383" s="309"/>
      <c r="W383" s="32"/>
    </row>
    <row r="384" spans="1:24" s="29" customFormat="1">
      <c r="A384" s="47" t="s">
        <v>59</v>
      </c>
      <c r="B384" s="287">
        <f>+'Distribution Pivot Table'!AD$228*100</f>
        <v>15.689910979228486</v>
      </c>
      <c r="C384" s="288">
        <f>+'Distribution Pivot Table'!AD$230*100</f>
        <v>5.1557863501483681</v>
      </c>
      <c r="D384" s="287">
        <f>+'Distribution Pivot Table'!AD$232*100</f>
        <v>0</v>
      </c>
      <c r="E384" s="289">
        <f t="shared" si="240"/>
        <v>20.845697329376854</v>
      </c>
      <c r="F384" s="290">
        <f>+'Distribution Pivot Table'!AD$234*100</f>
        <v>41.728486646884271</v>
      </c>
      <c r="G384" s="288">
        <f>+'Distribution Pivot Table'!AD$236*100</f>
        <v>8.827893175074184</v>
      </c>
      <c r="H384" s="287">
        <f>+'Distribution Pivot Table'!AD$238*100</f>
        <v>0</v>
      </c>
      <c r="I384" s="289">
        <f t="shared" si="253"/>
        <v>50.556379821958458</v>
      </c>
      <c r="J384" s="290">
        <f>+'Distribution Pivot Table'!AD$240*100</f>
        <v>15.467359050445104</v>
      </c>
      <c r="K384" s="287">
        <f>+'Distribution Pivot Table'!AD$242*100</f>
        <v>12.20326409495549</v>
      </c>
      <c r="L384" s="287">
        <f>+'Distribution Pivot Table'!AD$244*100</f>
        <v>0</v>
      </c>
      <c r="M384" s="291">
        <f t="shared" si="254"/>
        <v>27.670623145400594</v>
      </c>
      <c r="N384" s="290">
        <f>+'Distribution Pivot Table'!AD$246*100</f>
        <v>0.92729970326409483</v>
      </c>
      <c r="O384" s="292">
        <f t="shared" si="255"/>
        <v>72.885756676557861</v>
      </c>
      <c r="P384" s="293">
        <f t="shared" si="256"/>
        <v>26.186943620178042</v>
      </c>
      <c r="Q384" s="293">
        <f t="shared" si="257"/>
        <v>0.92729970326409483</v>
      </c>
      <c r="R384" s="32">
        <f t="shared" si="246"/>
        <v>100</v>
      </c>
      <c r="S384" s="32">
        <f t="shared" si="247"/>
        <v>100</v>
      </c>
      <c r="T384" s="254"/>
      <c r="U384" s="254"/>
      <c r="V384" s="309"/>
      <c r="W384" s="32"/>
      <c r="X384" s="340"/>
    </row>
    <row r="385" spans="1:23" s="29" customFormat="1">
      <c r="A385" s="47" t="s">
        <v>60</v>
      </c>
      <c r="B385" s="287">
        <f>+'Distribution Pivot Table'!AD$250*100</f>
        <v>0</v>
      </c>
      <c r="C385" s="288">
        <f>+'Distribution Pivot Table'!AD$252*100</f>
        <v>0</v>
      </c>
      <c r="D385" s="287">
        <f>+'Distribution Pivot Table'!AD$254*100</f>
        <v>0</v>
      </c>
      <c r="E385" s="289">
        <f t="shared" si="240"/>
        <v>0</v>
      </c>
      <c r="F385" s="290">
        <f>+'Distribution Pivot Table'!AD$256*100</f>
        <v>0</v>
      </c>
      <c r="G385" s="288">
        <f>+'Distribution Pivot Table'!AD$258*100</f>
        <v>0</v>
      </c>
      <c r="H385" s="287">
        <f>+'Distribution Pivot Table'!AD$260*100</f>
        <v>0</v>
      </c>
      <c r="I385" s="289">
        <f t="shared" si="253"/>
        <v>0</v>
      </c>
      <c r="J385" s="290">
        <f>+'Distribution Pivot Table'!AD$262*100</f>
        <v>0</v>
      </c>
      <c r="K385" s="287">
        <f>+'Distribution Pivot Table'!AD$264*100</f>
        <v>0</v>
      </c>
      <c r="L385" s="287">
        <f>+'Distribution Pivot Table'!AD$266*100</f>
        <v>0</v>
      </c>
      <c r="M385" s="291">
        <f t="shared" si="254"/>
        <v>0</v>
      </c>
      <c r="N385" s="290">
        <f>+'Distribution Pivot Table'!AD$268*100</f>
        <v>0</v>
      </c>
      <c r="O385" s="292">
        <f t="shared" si="255"/>
        <v>0</v>
      </c>
      <c r="P385" s="293">
        <f t="shared" si="256"/>
        <v>0</v>
      </c>
      <c r="Q385" s="293">
        <f t="shared" si="257"/>
        <v>0</v>
      </c>
      <c r="R385" s="32">
        <f t="shared" si="246"/>
        <v>0</v>
      </c>
      <c r="S385" s="32">
        <f t="shared" si="247"/>
        <v>0</v>
      </c>
      <c r="T385" s="254"/>
      <c r="U385" s="254"/>
      <c r="V385" s="309"/>
      <c r="W385" s="32"/>
    </row>
    <row r="386" spans="1:23" s="29" customFormat="1">
      <c r="A386" s="47"/>
      <c r="B386" s="287"/>
      <c r="C386" s="288"/>
      <c r="D386" s="287"/>
      <c r="E386" s="289"/>
      <c r="F386" s="290"/>
      <c r="G386" s="288"/>
      <c r="H386" s="287"/>
      <c r="I386" s="289"/>
      <c r="J386" s="290"/>
      <c r="K386" s="287"/>
      <c r="L386" s="287"/>
      <c r="M386" s="291"/>
      <c r="N386" s="290"/>
      <c r="O386" s="292"/>
      <c r="P386" s="293"/>
      <c r="Q386" s="293"/>
      <c r="R386" s="32"/>
      <c r="S386" s="32"/>
      <c r="T386" s="254"/>
      <c r="U386" s="254"/>
      <c r="V386" s="309"/>
      <c r="W386" s="32"/>
    </row>
    <row r="387" spans="1:23" s="29" customFormat="1">
      <c r="A387" s="47" t="s">
        <v>61</v>
      </c>
      <c r="B387" s="287">
        <f>+'Distribution Pivot Table'!AD$272*100</f>
        <v>0</v>
      </c>
      <c r="C387" s="288">
        <f>+'Distribution Pivot Table'!AD$274*100</f>
        <v>0</v>
      </c>
      <c r="D387" s="287">
        <f>+'Distribution Pivot Table'!AD$276*100</f>
        <v>0</v>
      </c>
      <c r="E387" s="289">
        <f t="shared" si="240"/>
        <v>0</v>
      </c>
      <c r="F387" s="290">
        <f>+'Distribution Pivot Table'!AD$278*100</f>
        <v>0</v>
      </c>
      <c r="G387" s="288">
        <f>+'Distribution Pivot Table'!AD$280*100</f>
        <v>0</v>
      </c>
      <c r="H387" s="287">
        <f>+'Distribution Pivot Table'!AD$282*100</f>
        <v>0</v>
      </c>
      <c r="I387" s="289">
        <f t="shared" ref="I387:I390" si="258">SUM(F387:H387)</f>
        <v>0</v>
      </c>
      <c r="J387" s="290">
        <f>+'Distribution Pivot Table'!AD$284*100</f>
        <v>0</v>
      </c>
      <c r="K387" s="287">
        <f>+'Distribution Pivot Table'!AD$286*100</f>
        <v>0</v>
      </c>
      <c r="L387" s="287">
        <f>+'Distribution Pivot Table'!AD$288*100</f>
        <v>0</v>
      </c>
      <c r="M387" s="291">
        <f t="shared" ref="M387:M390" si="259">SUM(J387:L387)</f>
        <v>0</v>
      </c>
      <c r="N387" s="290">
        <f>+'Distribution Pivot Table'!AD$290*100</f>
        <v>0</v>
      </c>
      <c r="O387" s="292">
        <f t="shared" ref="O387:O390" si="260">+B387+F387+J387</f>
        <v>0</v>
      </c>
      <c r="P387" s="293">
        <f t="shared" ref="P387:P390" si="261">+C387+G387+K387</f>
        <v>0</v>
      </c>
      <c r="Q387" s="293">
        <f t="shared" ref="Q387:Q390" si="262">+D387+H387+L387+N387</f>
        <v>0</v>
      </c>
      <c r="R387" s="32">
        <f t="shared" si="246"/>
        <v>0</v>
      </c>
      <c r="S387" s="32">
        <f t="shared" si="247"/>
        <v>0</v>
      </c>
      <c r="T387" s="254"/>
      <c r="U387" s="254"/>
      <c r="V387" s="309"/>
      <c r="W387" s="32"/>
    </row>
    <row r="388" spans="1:23" s="29" customFormat="1">
      <c r="A388" s="47" t="s">
        <v>62</v>
      </c>
      <c r="B388" s="287">
        <f>+'Distribution Pivot Table'!AD294*100</f>
        <v>8.1204977079240326</v>
      </c>
      <c r="C388" s="288">
        <f>+'Distribution Pivot Table'!AD296*100</f>
        <v>4.1257367387033401</v>
      </c>
      <c r="D388" s="287">
        <f>+'Distribution Pivot Table'!AD298*100</f>
        <v>0</v>
      </c>
      <c r="E388" s="289">
        <f t="shared" si="240"/>
        <v>12.246234446627373</v>
      </c>
      <c r="F388" s="290">
        <f>+'Distribution Pivot Table'!AD300*100</f>
        <v>24.885396201702683</v>
      </c>
      <c r="G388" s="288">
        <f>+'Distribution Pivot Table'!AD302*100</f>
        <v>11.198428290766209</v>
      </c>
      <c r="H388" s="287">
        <f>+'Distribution Pivot Table'!AD304*100</f>
        <v>0</v>
      </c>
      <c r="I388" s="289">
        <f t="shared" si="258"/>
        <v>36.083824492468892</v>
      </c>
      <c r="J388" s="290">
        <f>+'Distribution Pivot Table'!AD306*100</f>
        <v>19.842829076620824</v>
      </c>
      <c r="K388" s="287">
        <f>+'Distribution Pivot Table'!AD308*100</f>
        <v>19.318925998690244</v>
      </c>
      <c r="L388" s="287">
        <f>+'Distribution Pivot Table'!AD310*100</f>
        <v>0</v>
      </c>
      <c r="M388" s="291">
        <f t="shared" si="259"/>
        <v>39.161755075311063</v>
      </c>
      <c r="N388" s="290">
        <f>+'Distribution Pivot Table'!AD312*100</f>
        <v>12.508185985592664</v>
      </c>
      <c r="O388" s="292">
        <f t="shared" si="260"/>
        <v>52.848722986247537</v>
      </c>
      <c r="P388" s="293">
        <f t="shared" si="261"/>
        <v>34.643091028159795</v>
      </c>
      <c r="Q388" s="293">
        <f t="shared" si="262"/>
        <v>12.508185985592664</v>
      </c>
      <c r="R388" s="32">
        <f t="shared" si="246"/>
        <v>100</v>
      </c>
      <c r="S388" s="32">
        <f t="shared" si="247"/>
        <v>100</v>
      </c>
      <c r="T388" s="254"/>
      <c r="U388" s="254"/>
      <c r="V388" s="309"/>
      <c r="W388" s="32"/>
    </row>
    <row r="389" spans="1:23" s="29" customFormat="1">
      <c r="A389" s="47" t="s">
        <v>63</v>
      </c>
      <c r="B389" s="287">
        <f>+'Distribution Pivot Table'!AD316*100</f>
        <v>19.390926041019267</v>
      </c>
      <c r="C389" s="287">
        <f>+'Distribution Pivot Table'!AD318*100</f>
        <v>5.3449347420758233</v>
      </c>
      <c r="D389" s="287">
        <f>+'Distribution Pivot Table'!AD320*100</f>
        <v>0</v>
      </c>
      <c r="E389" s="289">
        <f t="shared" si="240"/>
        <v>24.735860783095092</v>
      </c>
      <c r="F389" s="290">
        <f>+'Distribution Pivot Table'!AD322*100</f>
        <v>15.59975139838409</v>
      </c>
      <c r="G389" s="288">
        <f>+'Distribution Pivot Table'!AD324*100</f>
        <v>26.476072094468616</v>
      </c>
      <c r="H389" s="287">
        <f>+'Distribution Pivot Table'!AD326*100</f>
        <v>0</v>
      </c>
      <c r="I389" s="289">
        <f t="shared" si="258"/>
        <v>42.075823492852706</v>
      </c>
      <c r="J389" s="290">
        <f>+'Distribution Pivot Table'!AD328*100</f>
        <v>6.0285891858297083</v>
      </c>
      <c r="K389" s="287">
        <f>+'Distribution Pivot Table'!AD330*100</f>
        <v>10.876320696084525</v>
      </c>
      <c r="L389" s="287">
        <f>+'Distribution Pivot Table'!AD332*100</f>
        <v>0</v>
      </c>
      <c r="M389" s="291">
        <f t="shared" si="259"/>
        <v>16.904909881914232</v>
      </c>
      <c r="N389" s="290">
        <f>+'Distribution Pivot Table'!AD334*100</f>
        <v>16.283405842137974</v>
      </c>
      <c r="O389" s="292">
        <f t="shared" si="260"/>
        <v>41.019266625233065</v>
      </c>
      <c r="P389" s="293">
        <f t="shared" si="261"/>
        <v>42.697327532628968</v>
      </c>
      <c r="Q389" s="293">
        <f t="shared" si="262"/>
        <v>16.283405842137974</v>
      </c>
      <c r="R389" s="32">
        <f t="shared" si="246"/>
        <v>100</v>
      </c>
      <c r="S389" s="32">
        <f t="shared" si="247"/>
        <v>100</v>
      </c>
      <c r="T389" s="254"/>
      <c r="U389" s="254"/>
      <c r="V389" s="309"/>
      <c r="W389" s="32"/>
    </row>
    <row r="390" spans="1:23" s="29" customFormat="1">
      <c r="A390" s="52" t="s">
        <v>64</v>
      </c>
      <c r="B390" s="294">
        <f>+'Distribution Pivot Table'!AD338*100</f>
        <v>4.5758928571428568</v>
      </c>
      <c r="C390" s="294">
        <f>+'Distribution Pivot Table'!AD340*100</f>
        <v>0.94866071428571419</v>
      </c>
      <c r="D390" s="294">
        <f>+'Distribution Pivot Table'!AD342*100</f>
        <v>0</v>
      </c>
      <c r="E390" s="295">
        <f t="shared" si="240"/>
        <v>5.5245535714285712</v>
      </c>
      <c r="F390" s="296">
        <f>+'Distribution Pivot Table'!AD344*100</f>
        <v>30.245535714285715</v>
      </c>
      <c r="G390" s="294">
        <f>+'Distribution Pivot Table'!AD346*100</f>
        <v>8.8727678571428577</v>
      </c>
      <c r="H390" s="294">
        <f>+'Distribution Pivot Table'!AD348*100</f>
        <v>0</v>
      </c>
      <c r="I390" s="295">
        <f t="shared" si="258"/>
        <v>39.118303571428569</v>
      </c>
      <c r="J390" s="296">
        <f>+'Distribution Pivot Table'!AD350*100</f>
        <v>31.026785714285715</v>
      </c>
      <c r="K390" s="294">
        <f>+'Distribution Pivot Table'!AD352*100</f>
        <v>13.839285714285715</v>
      </c>
      <c r="L390" s="294">
        <f>+'Distribution Pivot Table'!AD354*100</f>
        <v>0</v>
      </c>
      <c r="M390" s="327">
        <f t="shared" si="259"/>
        <v>44.866071428571431</v>
      </c>
      <c r="N390" s="296">
        <f>+'Distribution Pivot Table'!AD356*100</f>
        <v>10.491071428571429</v>
      </c>
      <c r="O390" s="328">
        <f t="shared" si="260"/>
        <v>65.848214285714278</v>
      </c>
      <c r="P390" s="329">
        <f t="shared" si="261"/>
        <v>23.660714285714285</v>
      </c>
      <c r="Q390" s="329">
        <f t="shared" si="262"/>
        <v>10.491071428571429</v>
      </c>
      <c r="R390" s="32">
        <f t="shared" si="246"/>
        <v>100.00000000000001</v>
      </c>
      <c r="S390" s="32">
        <f t="shared" si="247"/>
        <v>100</v>
      </c>
      <c r="T390" s="254"/>
      <c r="U390" s="254"/>
      <c r="V390" s="309"/>
      <c r="W390" s="32"/>
    </row>
    <row r="391" spans="1:23" s="29" customFormat="1">
      <c r="A391" s="133" t="s">
        <v>160</v>
      </c>
      <c r="B391" s="47"/>
      <c r="C391" s="47"/>
      <c r="D391" s="47"/>
      <c r="E391" s="47"/>
      <c r="F391" s="110"/>
      <c r="G391" s="110"/>
      <c r="H391" s="110"/>
      <c r="I391" s="110"/>
      <c r="J391" s="110"/>
      <c r="K391" s="110"/>
      <c r="L391" s="110"/>
      <c r="M391" s="110"/>
      <c r="N391" s="110"/>
      <c r="O391" s="110"/>
      <c r="P391" s="110"/>
      <c r="Q391" s="110"/>
      <c r="R391" s="34"/>
    </row>
    <row r="392" spans="1:23" s="29" customFormat="1">
      <c r="A392" s="133" t="s">
        <v>180</v>
      </c>
      <c r="B392" s="47"/>
      <c r="C392" s="47"/>
      <c r="D392" s="47"/>
      <c r="E392" s="47"/>
      <c r="F392" s="110"/>
      <c r="G392" s="110"/>
      <c r="H392" s="110"/>
      <c r="I392" s="110"/>
      <c r="J392" s="110"/>
      <c r="K392" s="110"/>
      <c r="L392" s="110"/>
      <c r="M392" s="110"/>
      <c r="N392" s="110"/>
      <c r="O392" s="110"/>
      <c r="P392" s="110"/>
      <c r="Q392" s="110"/>
      <c r="R392" s="34"/>
    </row>
    <row r="393" spans="1:23">
      <c r="A393" s="133"/>
      <c r="B393" s="45"/>
      <c r="C393" s="45"/>
      <c r="D393" s="45"/>
      <c r="E393" s="109"/>
      <c r="F393" s="45"/>
      <c r="G393" s="45"/>
      <c r="H393" s="45"/>
      <c r="I393" s="109"/>
      <c r="J393" s="45"/>
      <c r="K393" s="45"/>
      <c r="L393" s="45"/>
      <c r="M393" s="109"/>
      <c r="N393" s="45"/>
      <c r="O393" s="93"/>
      <c r="P393" s="93"/>
      <c r="R393" s="9"/>
    </row>
    <row r="394" spans="1:23" s="29" customFormat="1">
      <c r="A394" s="36"/>
      <c r="B394" s="36"/>
      <c r="C394" s="36"/>
      <c r="D394" s="36"/>
      <c r="E394" s="36"/>
      <c r="F394" s="110"/>
      <c r="G394" s="110"/>
      <c r="H394" s="110"/>
      <c r="I394" s="110"/>
      <c r="J394" s="110"/>
      <c r="K394" s="110"/>
      <c r="L394" s="110"/>
      <c r="M394" s="110"/>
      <c r="N394" s="110"/>
      <c r="O394" s="110"/>
      <c r="P394" s="110"/>
      <c r="Q394" s="323" t="s">
        <v>1192</v>
      </c>
      <c r="R394" s="34"/>
    </row>
    <row r="395" spans="1:23" s="29" customFormat="1">
      <c r="A395" s="36"/>
      <c r="B395" s="36"/>
      <c r="C395" s="36"/>
      <c r="D395" s="36"/>
      <c r="E395" s="36"/>
      <c r="F395" s="110"/>
      <c r="G395" s="110"/>
      <c r="H395" s="110"/>
      <c r="I395" s="110"/>
      <c r="J395" s="110"/>
      <c r="K395" s="110"/>
      <c r="L395" s="110"/>
      <c r="M395" s="110"/>
      <c r="N395" s="110"/>
      <c r="O395" s="110"/>
      <c r="P395" s="110"/>
      <c r="Q395" s="110"/>
      <c r="R395" s="34"/>
    </row>
    <row r="396" spans="1:23" s="29" customFormat="1">
      <c r="A396" s="36"/>
      <c r="B396" s="36"/>
      <c r="C396" s="36"/>
      <c r="D396" s="36"/>
      <c r="E396" s="36"/>
      <c r="F396" s="110"/>
      <c r="G396" s="110"/>
      <c r="H396" s="110"/>
      <c r="I396" s="110"/>
      <c r="J396" s="110"/>
      <c r="K396" s="110"/>
      <c r="L396" s="110"/>
      <c r="M396" s="110"/>
      <c r="N396" s="110"/>
      <c r="O396" s="110"/>
      <c r="P396" s="110"/>
      <c r="Q396" s="110"/>
      <c r="R396" s="34"/>
    </row>
    <row r="397" spans="1:23" s="29" customFormat="1">
      <c r="A397" s="36"/>
      <c r="B397" s="36"/>
      <c r="C397" s="36"/>
      <c r="D397" s="36"/>
      <c r="E397" s="36"/>
      <c r="F397" s="110"/>
      <c r="G397" s="110"/>
      <c r="H397" s="110"/>
      <c r="I397" s="110"/>
      <c r="J397" s="110"/>
      <c r="K397" s="110"/>
      <c r="L397" s="110"/>
      <c r="M397" s="110"/>
      <c r="N397" s="110"/>
      <c r="O397" s="110"/>
      <c r="P397" s="110"/>
      <c r="Q397" s="110"/>
      <c r="R397" s="34"/>
    </row>
    <row r="398" spans="1:23" s="29" customFormat="1">
      <c r="A398" s="36"/>
      <c r="B398" s="36"/>
      <c r="C398" s="36"/>
      <c r="D398" s="36"/>
      <c r="E398" s="36"/>
      <c r="F398" s="110"/>
      <c r="G398" s="110"/>
      <c r="H398" s="110"/>
      <c r="I398" s="110"/>
      <c r="J398" s="110"/>
      <c r="K398" s="110"/>
      <c r="L398" s="110"/>
      <c r="M398" s="110"/>
      <c r="N398" s="110"/>
      <c r="O398" s="110"/>
      <c r="P398" s="110"/>
      <c r="Q398" s="110"/>
      <c r="R398" s="34"/>
    </row>
    <row r="399" spans="1:23" s="29" customFormat="1">
      <c r="A399" s="36"/>
      <c r="B399" s="36"/>
      <c r="C399" s="36"/>
      <c r="D399" s="36"/>
      <c r="E399" s="36"/>
      <c r="F399" s="110"/>
      <c r="G399" s="110"/>
      <c r="H399" s="110"/>
      <c r="I399" s="110"/>
      <c r="J399" s="110"/>
      <c r="K399" s="110"/>
      <c r="L399" s="110"/>
      <c r="M399" s="110"/>
      <c r="N399" s="110"/>
      <c r="O399" s="110"/>
      <c r="P399" s="110"/>
      <c r="Q399" s="110"/>
      <c r="R399" s="34"/>
    </row>
    <row r="400" spans="1:23" s="29" customFormat="1">
      <c r="A400" s="36"/>
      <c r="B400" s="36"/>
      <c r="C400" s="36"/>
      <c r="D400" s="36"/>
      <c r="E400" s="36"/>
      <c r="F400" s="110"/>
      <c r="G400" s="110"/>
      <c r="H400" s="110"/>
      <c r="I400" s="110"/>
      <c r="J400" s="110"/>
      <c r="K400" s="110"/>
      <c r="L400" s="110"/>
      <c r="M400" s="110"/>
      <c r="N400" s="110"/>
      <c r="O400" s="110"/>
      <c r="P400" s="110"/>
      <c r="Q400" s="110"/>
      <c r="R400" s="34"/>
    </row>
    <row r="401" spans="1:18" s="29" customFormat="1">
      <c r="A401" s="36"/>
      <c r="B401" s="36"/>
      <c r="C401" s="36"/>
      <c r="D401" s="36"/>
      <c r="E401" s="36"/>
      <c r="F401" s="110"/>
      <c r="G401" s="110"/>
      <c r="H401" s="110"/>
      <c r="I401" s="110"/>
      <c r="J401" s="110"/>
      <c r="K401" s="110"/>
      <c r="L401" s="110"/>
      <c r="M401" s="110"/>
      <c r="N401" s="110"/>
      <c r="O401" s="110"/>
      <c r="P401" s="110"/>
      <c r="Q401" s="110"/>
      <c r="R401" s="34"/>
    </row>
    <row r="402" spans="1:18" s="29" customFormat="1">
      <c r="A402" s="36"/>
      <c r="B402" s="36"/>
      <c r="C402" s="36"/>
      <c r="D402" s="36"/>
      <c r="E402" s="36"/>
      <c r="F402" s="110"/>
      <c r="G402" s="110"/>
      <c r="H402" s="110"/>
      <c r="I402" s="110"/>
      <c r="J402" s="110"/>
      <c r="K402" s="110"/>
      <c r="L402" s="110"/>
      <c r="M402" s="110"/>
      <c r="N402" s="110"/>
      <c r="O402" s="110"/>
      <c r="P402" s="110"/>
      <c r="Q402" s="110"/>
      <c r="R402" s="34"/>
    </row>
    <row r="403" spans="1:18" s="29" customFormat="1">
      <c r="A403" s="36"/>
      <c r="B403" s="36"/>
      <c r="C403" s="36"/>
      <c r="D403" s="36"/>
      <c r="E403" s="36"/>
      <c r="F403" s="110"/>
      <c r="G403" s="110"/>
      <c r="H403" s="110"/>
      <c r="I403" s="110"/>
      <c r="J403" s="110"/>
      <c r="K403" s="110"/>
      <c r="L403" s="110"/>
      <c r="M403" s="110"/>
      <c r="N403" s="110"/>
      <c r="O403" s="110"/>
      <c r="P403" s="110"/>
      <c r="Q403" s="110"/>
      <c r="R403" s="34"/>
    </row>
    <row r="404" spans="1:18" s="29" customFormat="1">
      <c r="A404" s="36"/>
      <c r="B404" s="36"/>
      <c r="C404" s="36"/>
      <c r="D404" s="36"/>
      <c r="E404" s="36"/>
      <c r="F404" s="110"/>
      <c r="G404" s="110"/>
      <c r="H404" s="110"/>
      <c r="I404" s="110"/>
      <c r="J404" s="110"/>
      <c r="K404" s="110"/>
      <c r="L404" s="110"/>
      <c r="M404" s="110"/>
      <c r="N404" s="110"/>
      <c r="O404" s="110"/>
      <c r="P404" s="110"/>
      <c r="Q404" s="110"/>
      <c r="R404" s="34"/>
    </row>
    <row r="405" spans="1:18" s="29" customFormat="1">
      <c r="A405" s="36"/>
      <c r="B405" s="36"/>
      <c r="C405" s="36"/>
      <c r="D405" s="36"/>
      <c r="E405" s="36"/>
      <c r="F405" s="110"/>
      <c r="G405" s="110"/>
      <c r="H405" s="110"/>
      <c r="I405" s="110"/>
      <c r="J405" s="110"/>
      <c r="K405" s="110"/>
      <c r="L405" s="110"/>
      <c r="M405" s="110"/>
      <c r="N405" s="110"/>
      <c r="O405" s="110"/>
      <c r="P405" s="110"/>
      <c r="Q405" s="110"/>
      <c r="R405" s="34"/>
    </row>
    <row r="406" spans="1:18" s="29" customFormat="1">
      <c r="A406" s="36"/>
      <c r="B406" s="36"/>
      <c r="C406" s="36"/>
      <c r="D406" s="36"/>
      <c r="E406" s="36"/>
      <c r="F406" s="110"/>
      <c r="G406" s="110"/>
      <c r="H406" s="110"/>
      <c r="I406" s="110"/>
      <c r="J406" s="110"/>
      <c r="K406" s="110"/>
      <c r="L406" s="110"/>
      <c r="M406" s="110"/>
      <c r="N406" s="110"/>
      <c r="O406" s="110"/>
      <c r="P406" s="110"/>
      <c r="Q406" s="110"/>
      <c r="R406" s="34"/>
    </row>
    <row r="407" spans="1:18" s="29" customFormat="1">
      <c r="A407" s="36"/>
      <c r="B407" s="36"/>
      <c r="C407" s="36"/>
      <c r="D407" s="36"/>
      <c r="E407" s="36"/>
      <c r="F407" s="110"/>
      <c r="G407" s="110"/>
      <c r="H407" s="110"/>
      <c r="I407" s="110"/>
      <c r="J407" s="110"/>
      <c r="K407" s="110"/>
      <c r="L407" s="110"/>
      <c r="M407" s="110"/>
      <c r="N407" s="110"/>
      <c r="O407" s="110"/>
      <c r="P407" s="110"/>
      <c r="Q407" s="110"/>
      <c r="R407" s="34"/>
    </row>
    <row r="408" spans="1:18" s="29" customFormat="1">
      <c r="A408" s="36"/>
      <c r="B408" s="36"/>
      <c r="C408" s="36"/>
      <c r="D408" s="36"/>
      <c r="E408" s="36"/>
      <c r="F408" s="110"/>
      <c r="G408" s="110"/>
      <c r="H408" s="110"/>
      <c r="I408" s="110"/>
      <c r="J408" s="110"/>
      <c r="K408" s="110"/>
      <c r="L408" s="110"/>
      <c r="M408" s="110"/>
      <c r="N408" s="110"/>
      <c r="O408" s="110"/>
      <c r="P408" s="110"/>
      <c r="Q408" s="110"/>
      <c r="R408" s="34"/>
    </row>
    <row r="409" spans="1:18" s="29" customFormat="1">
      <c r="A409" s="36"/>
      <c r="B409" s="36"/>
      <c r="C409" s="36"/>
      <c r="D409" s="36"/>
      <c r="E409" s="36"/>
      <c r="F409" s="110"/>
      <c r="G409" s="110"/>
      <c r="H409" s="110"/>
      <c r="I409" s="110"/>
      <c r="J409" s="110"/>
      <c r="K409" s="110"/>
      <c r="L409" s="110"/>
      <c r="M409" s="110"/>
      <c r="N409" s="110"/>
      <c r="O409" s="110"/>
      <c r="P409" s="110"/>
      <c r="Q409" s="110"/>
      <c r="R409" s="34"/>
    </row>
    <row r="410" spans="1:18" s="29" customFormat="1">
      <c r="A410" s="36"/>
      <c r="B410" s="36"/>
      <c r="C410" s="36"/>
      <c r="D410" s="36"/>
      <c r="E410" s="36"/>
      <c r="F410" s="110"/>
      <c r="G410" s="110"/>
      <c r="H410" s="110"/>
      <c r="I410" s="110"/>
      <c r="J410" s="110"/>
      <c r="K410" s="110"/>
      <c r="L410" s="110"/>
      <c r="M410" s="110"/>
      <c r="N410" s="110"/>
      <c r="O410" s="110"/>
      <c r="P410" s="110"/>
      <c r="Q410" s="110"/>
      <c r="R410" s="34"/>
    </row>
    <row r="411" spans="1:18" s="29" customFormat="1">
      <c r="A411" s="36"/>
      <c r="B411" s="36"/>
      <c r="C411" s="36"/>
      <c r="D411" s="36"/>
      <c r="E411" s="36"/>
      <c r="F411" s="110"/>
      <c r="G411" s="110"/>
      <c r="H411" s="110"/>
      <c r="I411" s="110"/>
      <c r="J411" s="110"/>
      <c r="K411" s="110"/>
      <c r="L411" s="110"/>
      <c r="M411" s="110"/>
      <c r="N411" s="110"/>
      <c r="O411" s="110"/>
      <c r="P411" s="110"/>
      <c r="Q411" s="110"/>
      <c r="R411" s="34"/>
    </row>
    <row r="412" spans="1:18" s="29" customFormat="1">
      <c r="A412" s="36"/>
      <c r="B412" s="36"/>
      <c r="C412" s="36"/>
      <c r="D412" s="36"/>
      <c r="E412" s="36"/>
      <c r="F412" s="110"/>
      <c r="G412" s="110"/>
      <c r="H412" s="110"/>
      <c r="I412" s="110"/>
      <c r="J412" s="110"/>
      <c r="K412" s="110"/>
      <c r="L412" s="110"/>
      <c r="M412" s="110"/>
      <c r="N412" s="110"/>
      <c r="O412" s="110"/>
      <c r="P412" s="110"/>
      <c r="Q412" s="110"/>
      <c r="R412" s="34"/>
    </row>
    <row r="413" spans="1:18" s="29" customFormat="1">
      <c r="A413" s="36"/>
      <c r="B413" s="36"/>
      <c r="C413" s="36"/>
      <c r="D413" s="36"/>
      <c r="E413" s="36"/>
      <c r="F413" s="110"/>
      <c r="G413" s="110"/>
      <c r="H413" s="110"/>
      <c r="I413" s="110"/>
      <c r="J413" s="110"/>
      <c r="K413" s="110"/>
      <c r="L413" s="110"/>
      <c r="M413" s="110"/>
      <c r="N413" s="110"/>
      <c r="O413" s="110"/>
      <c r="P413" s="110"/>
      <c r="Q413" s="110"/>
      <c r="R413" s="34"/>
    </row>
    <row r="414" spans="1:18" s="29" customFormat="1">
      <c r="A414" s="36"/>
      <c r="B414" s="36"/>
      <c r="C414" s="36"/>
      <c r="D414" s="36"/>
      <c r="E414" s="36"/>
      <c r="F414" s="110"/>
      <c r="G414" s="110"/>
      <c r="H414" s="110"/>
      <c r="I414" s="110"/>
      <c r="J414" s="110"/>
      <c r="K414" s="110"/>
      <c r="L414" s="110"/>
      <c r="M414" s="110"/>
      <c r="N414" s="110"/>
      <c r="O414" s="110"/>
      <c r="P414" s="110"/>
      <c r="Q414" s="110"/>
      <c r="R414" s="34"/>
    </row>
    <row r="415" spans="1:18" s="29" customFormat="1">
      <c r="A415" s="36"/>
      <c r="B415" s="36"/>
      <c r="C415" s="36"/>
      <c r="D415" s="36"/>
      <c r="E415" s="36"/>
      <c r="F415" s="110"/>
      <c r="G415" s="110"/>
      <c r="H415" s="110"/>
      <c r="I415" s="110"/>
      <c r="J415" s="110"/>
      <c r="K415" s="110"/>
      <c r="L415" s="110"/>
      <c r="M415" s="110"/>
      <c r="N415" s="110"/>
      <c r="O415" s="110"/>
      <c r="P415" s="110"/>
      <c r="Q415" s="110"/>
      <c r="R415" s="34"/>
    </row>
    <row r="416" spans="1:18" s="29" customFormat="1">
      <c r="A416" s="36"/>
      <c r="B416" s="36"/>
      <c r="C416" s="36"/>
      <c r="D416" s="36"/>
      <c r="E416" s="36"/>
      <c r="F416" s="110"/>
      <c r="G416" s="110"/>
      <c r="H416" s="110"/>
      <c r="I416" s="110"/>
      <c r="J416" s="110"/>
      <c r="K416" s="110"/>
      <c r="L416" s="110"/>
      <c r="M416" s="110"/>
      <c r="N416" s="110"/>
      <c r="O416" s="110"/>
      <c r="P416" s="110"/>
      <c r="Q416" s="110"/>
      <c r="R416" s="34"/>
    </row>
    <row r="417" spans="1:18" s="29" customFormat="1">
      <c r="A417" s="36"/>
      <c r="B417" s="36"/>
      <c r="C417" s="36"/>
      <c r="D417" s="36"/>
      <c r="E417" s="36"/>
      <c r="F417" s="110"/>
      <c r="G417" s="110"/>
      <c r="H417" s="110"/>
      <c r="I417" s="110"/>
      <c r="J417" s="110"/>
      <c r="K417" s="110"/>
      <c r="L417" s="110"/>
      <c r="M417" s="110"/>
      <c r="N417" s="110"/>
      <c r="O417" s="110"/>
      <c r="P417" s="110"/>
      <c r="Q417" s="110"/>
      <c r="R417" s="34"/>
    </row>
    <row r="418" spans="1:18" s="29" customFormat="1">
      <c r="A418" s="36"/>
      <c r="B418" s="36"/>
      <c r="C418" s="36"/>
      <c r="D418" s="36"/>
      <c r="E418" s="36"/>
      <c r="F418" s="110"/>
      <c r="G418" s="110"/>
      <c r="H418" s="110"/>
      <c r="I418" s="110"/>
      <c r="J418" s="110"/>
      <c r="K418" s="110"/>
      <c r="L418" s="110"/>
      <c r="M418" s="110"/>
      <c r="N418" s="110"/>
      <c r="O418" s="110"/>
      <c r="P418" s="110"/>
      <c r="Q418" s="110"/>
      <c r="R418" s="34"/>
    </row>
    <row r="419" spans="1:18" s="29" customFormat="1">
      <c r="A419" s="36"/>
      <c r="B419" s="36"/>
      <c r="C419" s="36"/>
      <c r="D419" s="36"/>
      <c r="E419" s="36"/>
      <c r="F419" s="110"/>
      <c r="G419" s="110"/>
      <c r="H419" s="110"/>
      <c r="I419" s="110"/>
      <c r="J419" s="110"/>
      <c r="K419" s="110"/>
      <c r="L419" s="110"/>
      <c r="M419" s="110"/>
      <c r="N419" s="110"/>
      <c r="O419" s="110"/>
      <c r="P419" s="110"/>
      <c r="Q419" s="110"/>
      <c r="R419" s="34"/>
    </row>
    <row r="420" spans="1:18" s="29" customFormat="1">
      <c r="A420" s="36"/>
      <c r="B420" s="36"/>
      <c r="C420" s="36"/>
      <c r="D420" s="36"/>
      <c r="E420" s="36"/>
      <c r="F420" s="110"/>
      <c r="G420" s="110"/>
      <c r="H420" s="110"/>
      <c r="I420" s="110"/>
      <c r="J420" s="110"/>
      <c r="K420" s="110"/>
      <c r="L420" s="110"/>
      <c r="M420" s="110"/>
      <c r="N420" s="110"/>
      <c r="O420" s="110"/>
      <c r="P420" s="110"/>
      <c r="Q420" s="110"/>
      <c r="R420" s="34"/>
    </row>
    <row r="421" spans="1:18" s="29" customFormat="1">
      <c r="A421" s="36"/>
      <c r="B421" s="36"/>
      <c r="C421" s="36"/>
      <c r="D421" s="36"/>
      <c r="E421" s="36"/>
      <c r="F421" s="110"/>
      <c r="G421" s="110"/>
      <c r="H421" s="110"/>
      <c r="I421" s="110"/>
      <c r="J421" s="110"/>
      <c r="K421" s="110"/>
      <c r="L421" s="110"/>
      <c r="M421" s="110"/>
      <c r="N421" s="110"/>
      <c r="O421" s="110"/>
      <c r="P421" s="110"/>
      <c r="Q421" s="110"/>
      <c r="R421" s="34"/>
    </row>
  </sheetData>
  <mergeCells count="48">
    <mergeCell ref="N6:N8"/>
    <mergeCell ref="O6:O8"/>
    <mergeCell ref="P6:P8"/>
    <mergeCell ref="Q6:Q8"/>
    <mergeCell ref="N38:N40"/>
    <mergeCell ref="O38:O40"/>
    <mergeCell ref="P38:P40"/>
    <mergeCell ref="Q38:Q40"/>
    <mergeCell ref="N70:N72"/>
    <mergeCell ref="N103:N105"/>
    <mergeCell ref="N136:N138"/>
    <mergeCell ref="N169:N171"/>
    <mergeCell ref="N202:N204"/>
    <mergeCell ref="N235:N237"/>
    <mergeCell ref="N268:N270"/>
    <mergeCell ref="N301:N303"/>
    <mergeCell ref="N334:N336"/>
    <mergeCell ref="N367:N369"/>
    <mergeCell ref="O70:O72"/>
    <mergeCell ref="P70:P72"/>
    <mergeCell ref="Q70:Q72"/>
    <mergeCell ref="O103:O105"/>
    <mergeCell ref="P103:P105"/>
    <mergeCell ref="Q103:Q105"/>
    <mergeCell ref="O136:O138"/>
    <mergeCell ref="P136:P138"/>
    <mergeCell ref="Q136:Q138"/>
    <mergeCell ref="O169:O171"/>
    <mergeCell ref="P169:P171"/>
    <mergeCell ref="Q169:Q171"/>
    <mergeCell ref="O202:O204"/>
    <mergeCell ref="P202:P204"/>
    <mergeCell ref="Q202:Q204"/>
    <mergeCell ref="O235:O237"/>
    <mergeCell ref="P235:P237"/>
    <mergeCell ref="Q235:Q237"/>
    <mergeCell ref="O268:O270"/>
    <mergeCell ref="P268:P270"/>
    <mergeCell ref="Q268:Q270"/>
    <mergeCell ref="O301:O303"/>
    <mergeCell ref="P301:P303"/>
    <mergeCell ref="Q301:Q303"/>
    <mergeCell ref="O334:O336"/>
    <mergeCell ref="P334:P336"/>
    <mergeCell ref="Q334:Q336"/>
    <mergeCell ref="O367:O369"/>
    <mergeCell ref="P367:P369"/>
    <mergeCell ref="Q367:Q369"/>
  </mergeCells>
  <phoneticPr fontId="38" type="noConversion"/>
  <conditionalFormatting sqref="R12:S22 R24:S29">
    <cfRule type="cellIs" dxfId="4872" priority="33" operator="notEqual">
      <formula>100</formula>
    </cfRule>
  </conditionalFormatting>
  <conditionalFormatting sqref="W12:W22 W24:W29">
    <cfRule type="cellIs" dxfId="4871" priority="32" operator="notEqual">
      <formula>100</formula>
    </cfRule>
  </conditionalFormatting>
  <conditionalFormatting sqref="R44:S61">
    <cfRule type="cellIs" dxfId="4870" priority="31" operator="notEqual">
      <formula>100</formula>
    </cfRule>
  </conditionalFormatting>
  <conditionalFormatting sqref="R76:S93">
    <cfRule type="cellIs" dxfId="4869" priority="29" operator="notEqual">
      <formula>100</formula>
    </cfRule>
  </conditionalFormatting>
  <conditionalFormatting sqref="R109:S126">
    <cfRule type="cellIs" dxfId="4868" priority="27" operator="notEqual">
      <formula>100</formula>
    </cfRule>
  </conditionalFormatting>
  <conditionalFormatting sqref="R142:S159">
    <cfRule type="cellIs" dxfId="4867" priority="25" operator="notEqual">
      <formula>100</formula>
    </cfRule>
  </conditionalFormatting>
  <conditionalFormatting sqref="R175:S192">
    <cfRule type="cellIs" dxfId="4866" priority="23" operator="notEqual">
      <formula>100</formula>
    </cfRule>
  </conditionalFormatting>
  <conditionalFormatting sqref="W274:W291">
    <cfRule type="cellIs" dxfId="4865" priority="16" operator="notEqual">
      <formula>100</formula>
    </cfRule>
  </conditionalFormatting>
  <conditionalFormatting sqref="R208:S225">
    <cfRule type="cellIs" dxfId="4864" priority="21" operator="notEqual">
      <formula>100</formula>
    </cfRule>
  </conditionalFormatting>
  <conditionalFormatting sqref="R241:S258">
    <cfRule type="cellIs" dxfId="4863" priority="19" operator="notEqual">
      <formula>100</formula>
    </cfRule>
  </conditionalFormatting>
  <conditionalFormatting sqref="R373:R390">
    <cfRule type="cellIs" dxfId="4862" priority="11" operator="notEqual">
      <formula>100</formula>
    </cfRule>
  </conditionalFormatting>
  <conditionalFormatting sqref="R274:S291">
    <cfRule type="cellIs" dxfId="4861" priority="17" operator="notEqual">
      <formula>100</formula>
    </cfRule>
  </conditionalFormatting>
  <conditionalFormatting sqref="R307:R324">
    <cfRule type="cellIs" dxfId="4860" priority="15" operator="notEqual">
      <formula>100</formula>
    </cfRule>
  </conditionalFormatting>
  <conditionalFormatting sqref="S307:S324">
    <cfRule type="cellIs" dxfId="4859" priority="8" operator="notEqual">
      <formula>100</formula>
    </cfRule>
  </conditionalFormatting>
  <conditionalFormatting sqref="R340:R357">
    <cfRule type="cellIs" dxfId="4858" priority="13" operator="notEqual">
      <formula>100</formula>
    </cfRule>
  </conditionalFormatting>
  <conditionalFormatting sqref="W241:W258">
    <cfRule type="cellIs" dxfId="4857" priority="9" operator="notEqual">
      <formula>100</formula>
    </cfRule>
  </conditionalFormatting>
  <conditionalFormatting sqref="W307:W324">
    <cfRule type="cellIs" dxfId="4856" priority="7" operator="notEqual">
      <formula>100</formula>
    </cfRule>
  </conditionalFormatting>
  <conditionalFormatting sqref="S340:S357">
    <cfRule type="cellIs" dxfId="4855" priority="6" operator="notEqual">
      <formula>100</formula>
    </cfRule>
  </conditionalFormatting>
  <conditionalFormatting sqref="W340:W357">
    <cfRule type="cellIs" dxfId="4854" priority="5" operator="notEqual">
      <formula>100</formula>
    </cfRule>
  </conditionalFormatting>
  <conditionalFormatting sqref="S373:S390">
    <cfRule type="cellIs" dxfId="4853" priority="4" operator="notEqual">
      <formula>100</formula>
    </cfRule>
  </conditionalFormatting>
  <conditionalFormatting sqref="W373:W390">
    <cfRule type="cellIs" dxfId="4852" priority="3" operator="notEqual">
      <formula>100</formula>
    </cfRule>
  </conditionalFormatting>
  <conditionalFormatting sqref="R23:S23">
    <cfRule type="cellIs" dxfId="4851" priority="2" operator="notEqual">
      <formula>100</formula>
    </cfRule>
  </conditionalFormatting>
  <conditionalFormatting sqref="W23">
    <cfRule type="cellIs" dxfId="4850" priority="1" operator="notEqual">
      <formula>100</formula>
    </cfRule>
  </conditionalFormatting>
  <printOptions horizontalCentered="1"/>
  <pageMargins left="0.5" right="0.5" top="1" bottom="0.75" header="0.5" footer="0.5"/>
  <pageSetup scale="94" firstPageNumber="44" orientation="landscape" useFirstPageNumber="1" r:id="rId1"/>
  <headerFooter alignWithMargins="0">
    <oddHeader>&amp;R&amp;"Arial,Regular"&amp;8SREB-State Data Exchange</oddHeader>
    <oddFooter>&amp;C&amp;"Arial,Regular"&amp;10C-&amp;P</oddFooter>
  </headerFooter>
  <rowBreaks count="11" manualBreakCount="11">
    <brk id="32" max="16383" man="1"/>
    <brk id="64" max="16383" man="1"/>
    <brk id="97" max="16383" man="1"/>
    <brk id="130" max="16383" man="1"/>
    <brk id="163" max="16383" man="1"/>
    <brk id="196" max="16383" man="1"/>
    <brk id="229" max="16383" man="1"/>
    <brk id="262" max="16383" man="1"/>
    <brk id="295" max="16383" man="1"/>
    <brk id="328" max="16383" man="1"/>
    <brk id="361" max="16383"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800000"/>
  </sheetPr>
  <dimension ref="A1:R384"/>
  <sheetViews>
    <sheetView showZeros="0" view="pageBreakPreview" topLeftCell="A331" zoomScaleNormal="100" zoomScaleSheetLayoutView="100" workbookViewId="0">
      <selection activeCell="N385" sqref="N385"/>
    </sheetView>
  </sheetViews>
  <sheetFormatPr defaultColWidth="9" defaultRowHeight="12.75"/>
  <cols>
    <col min="1" max="1" width="11.21875" style="36" customWidth="1"/>
    <col min="2" max="2" width="7.109375" style="36" customWidth="1"/>
    <col min="3" max="3" width="8" style="36" customWidth="1"/>
    <col min="4" max="4" width="7.88671875" style="36" customWidth="1"/>
    <col min="5" max="5" width="7.44140625" style="36" customWidth="1"/>
    <col min="6" max="6" width="7.109375" style="110" customWidth="1"/>
    <col min="7" max="7" width="6.88671875" style="110" customWidth="1"/>
    <col min="8" max="8" width="8.21875" style="110" customWidth="1"/>
    <col min="9" max="10" width="6.6640625" style="110" customWidth="1"/>
    <col min="11" max="11" width="7.21875" style="110" customWidth="1"/>
    <col min="12" max="12" width="8" style="110" customWidth="1"/>
    <col min="13" max="13" width="6.44140625" style="110" customWidth="1"/>
    <col min="14" max="14" width="9" style="110"/>
    <col min="15" max="15" width="4.109375" style="36" customWidth="1"/>
    <col min="16" max="16384" width="9" style="110"/>
  </cols>
  <sheetData>
    <row r="1" spans="1:16" ht="18">
      <c r="A1" s="198" t="s">
        <v>272</v>
      </c>
      <c r="B1" s="100"/>
      <c r="C1" s="100"/>
      <c r="D1" s="100"/>
      <c r="E1" s="100"/>
      <c r="F1" s="103"/>
      <c r="G1" s="103"/>
      <c r="H1" s="103"/>
      <c r="I1" s="104"/>
      <c r="J1" s="103"/>
      <c r="K1" s="103"/>
      <c r="L1" s="103"/>
      <c r="M1" s="104"/>
      <c r="N1" s="103"/>
    </row>
    <row r="2" spans="1:16" ht="18">
      <c r="A2" s="198"/>
      <c r="B2" s="100"/>
      <c r="C2" s="100"/>
      <c r="D2" s="100"/>
      <c r="E2" s="100"/>
      <c r="F2" s="103"/>
      <c r="G2" s="103"/>
      <c r="H2" s="103"/>
      <c r="I2" s="104"/>
      <c r="J2" s="103"/>
      <c r="K2" s="103"/>
      <c r="L2" s="103"/>
      <c r="M2" s="104"/>
      <c r="N2" s="103"/>
    </row>
    <row r="3" spans="1:16" ht="15.75">
      <c r="A3" s="118" t="s">
        <v>183</v>
      </c>
      <c r="B3" s="100"/>
      <c r="C3" s="100"/>
      <c r="D3" s="100"/>
      <c r="E3" s="100"/>
      <c r="F3" s="103"/>
      <c r="G3" s="103"/>
      <c r="H3" s="103"/>
      <c r="I3" s="104"/>
      <c r="J3" s="103"/>
      <c r="K3" s="103"/>
      <c r="L3" s="103"/>
      <c r="M3" s="104"/>
      <c r="N3" s="103"/>
    </row>
    <row r="4" spans="1:16" ht="15.75">
      <c r="A4" s="118" t="s">
        <v>1191</v>
      </c>
      <c r="B4" s="100"/>
      <c r="C4" s="100"/>
      <c r="D4" s="100"/>
      <c r="E4" s="100"/>
      <c r="F4" s="103"/>
      <c r="G4" s="103"/>
      <c r="H4" s="103"/>
      <c r="I4" s="104"/>
      <c r="J4" s="103"/>
      <c r="K4" s="103"/>
      <c r="L4" s="103"/>
      <c r="M4" s="104"/>
      <c r="N4" s="103"/>
    </row>
    <row r="5" spans="1:16" ht="18" customHeight="1">
      <c r="A5" s="26"/>
      <c r="B5" s="26"/>
      <c r="C5" s="26"/>
      <c r="D5" s="26"/>
      <c r="E5" s="26"/>
      <c r="F5" s="18"/>
      <c r="G5" s="114"/>
      <c r="H5" s="114"/>
      <c r="I5" s="111"/>
      <c r="J5" s="111"/>
      <c r="K5" s="111"/>
      <c r="L5" s="111"/>
      <c r="M5" s="111"/>
      <c r="N5" s="111"/>
      <c r="O5" s="7"/>
    </row>
    <row r="6" spans="1:16" ht="18" customHeight="1">
      <c r="A6" s="21"/>
      <c r="B6" s="119" t="s">
        <v>257</v>
      </c>
      <c r="C6" s="120"/>
      <c r="D6" s="120"/>
      <c r="E6" s="120"/>
      <c r="F6" s="120"/>
      <c r="G6" s="120"/>
      <c r="H6" s="120"/>
      <c r="I6" s="121"/>
      <c r="J6" s="131" t="s">
        <v>156</v>
      </c>
      <c r="K6" s="316"/>
      <c r="L6" s="316"/>
      <c r="M6" s="317"/>
      <c r="N6" s="839" t="s">
        <v>256</v>
      </c>
      <c r="O6" s="318"/>
    </row>
    <row r="7" spans="1:16" ht="43.5" customHeight="1">
      <c r="A7" s="37"/>
      <c r="B7" s="120" t="s">
        <v>296</v>
      </c>
      <c r="C7" s="120"/>
      <c r="D7" s="120"/>
      <c r="E7" s="123"/>
      <c r="F7" s="124" t="s">
        <v>298</v>
      </c>
      <c r="G7" s="120"/>
      <c r="H7" s="120"/>
      <c r="I7" s="121"/>
      <c r="J7" s="125" t="s">
        <v>258</v>
      </c>
      <c r="K7" s="120"/>
      <c r="L7" s="120"/>
      <c r="M7" s="121"/>
      <c r="N7" s="840"/>
      <c r="O7" s="318"/>
    </row>
    <row r="8" spans="1:16" ht="30" customHeight="1">
      <c r="A8" s="26"/>
      <c r="B8" s="126" t="s">
        <v>157</v>
      </c>
      <c r="C8" s="126" t="s">
        <v>158</v>
      </c>
      <c r="D8" s="126" t="s">
        <v>65</v>
      </c>
      <c r="E8" s="128" t="s">
        <v>12</v>
      </c>
      <c r="F8" s="128" t="s">
        <v>157</v>
      </c>
      <c r="G8" s="126" t="s">
        <v>158</v>
      </c>
      <c r="H8" s="126" t="s">
        <v>65</v>
      </c>
      <c r="I8" s="128" t="s">
        <v>12</v>
      </c>
      <c r="J8" s="129" t="s">
        <v>157</v>
      </c>
      <c r="K8" s="130" t="s">
        <v>158</v>
      </c>
      <c r="L8" s="132" t="s">
        <v>65</v>
      </c>
      <c r="M8" s="129" t="s">
        <v>12</v>
      </c>
      <c r="N8" s="841"/>
      <c r="O8" s="318"/>
      <c r="P8" s="319" t="s">
        <v>248</v>
      </c>
    </row>
    <row r="9" spans="1:16" ht="12.75" hidden="1" customHeight="1">
      <c r="A9" s="47" t="s">
        <v>48</v>
      </c>
      <c r="B9" s="106"/>
      <c r="C9" s="106"/>
      <c r="D9" s="106"/>
      <c r="E9" s="115"/>
      <c r="F9" s="53"/>
      <c r="G9" s="54"/>
      <c r="H9" s="54"/>
      <c r="I9" s="53"/>
      <c r="J9" s="53"/>
      <c r="K9" s="54"/>
      <c r="L9" s="54"/>
      <c r="M9" s="55"/>
      <c r="N9" s="53"/>
      <c r="O9" s="42"/>
      <c r="P9" s="320">
        <f>+M9-I9</f>
        <v>0</v>
      </c>
    </row>
    <row r="10" spans="1:16" ht="12.75" hidden="1" customHeight="1">
      <c r="A10" s="47"/>
      <c r="B10" s="47"/>
      <c r="C10" s="47"/>
      <c r="D10" s="47"/>
      <c r="E10" s="41"/>
      <c r="F10" s="41"/>
      <c r="G10" s="43"/>
      <c r="H10" s="43"/>
      <c r="I10" s="41"/>
      <c r="J10" s="41"/>
      <c r="K10" s="43"/>
      <c r="L10" s="43"/>
      <c r="M10" s="321"/>
      <c r="N10" s="41"/>
      <c r="O10" s="42"/>
      <c r="P10" s="318"/>
    </row>
    <row r="11" spans="1:16" ht="12.75" customHeight="1">
      <c r="A11" s="47" t="s">
        <v>49</v>
      </c>
      <c r="B11" s="146">
        <f>+'TTA Pivot Table'!I$7</f>
        <v>0</v>
      </c>
      <c r="C11" s="146">
        <f>+'TTA Pivot Table'!I$9</f>
        <v>0</v>
      </c>
      <c r="D11" s="146">
        <f>+'TTA Pivot Table'!I$11</f>
        <v>0</v>
      </c>
      <c r="E11" s="147">
        <f>+'TTA Pivot Table'!I$13</f>
        <v>0</v>
      </c>
      <c r="F11" s="147">
        <f>+'TTA Pivot Table'!I$15</f>
        <v>0</v>
      </c>
      <c r="G11" s="146">
        <f>+'TTA Pivot Table'!I$17</f>
        <v>0</v>
      </c>
      <c r="H11" s="146">
        <f>+'TTA Pivot Table'!I$19</f>
        <v>0</v>
      </c>
      <c r="I11" s="147">
        <f>+'TTA Pivot Table'!I$21</f>
        <v>0</v>
      </c>
      <c r="J11" s="147">
        <f>+'TTA Pivot Table'!I$23</f>
        <v>0</v>
      </c>
      <c r="K11" s="146">
        <f>+'TTA Pivot Table'!I$25</f>
        <v>0</v>
      </c>
      <c r="L11" s="146">
        <f>+'TTA Pivot Table'!I$27</f>
        <v>0</v>
      </c>
      <c r="M11" s="148">
        <f>+'TTA Pivot Table'!I$29</f>
        <v>0</v>
      </c>
      <c r="N11" s="147">
        <f>+'TTA Pivot Table'!I$31</f>
        <v>0</v>
      </c>
      <c r="O11" s="42"/>
      <c r="P11" s="320">
        <f>+M11-I11</f>
        <v>0</v>
      </c>
    </row>
    <row r="12" spans="1:16">
      <c r="A12" s="47" t="s">
        <v>50</v>
      </c>
      <c r="B12" s="146">
        <f>+'TTA Pivot Table'!I$39</f>
        <v>4.3661363636363637</v>
      </c>
      <c r="C12" s="146">
        <f>+'TTA Pivot Table'!I$41</f>
        <v>5.089999999999999</v>
      </c>
      <c r="D12" s="146">
        <f>+'TTA Pivot Table'!I$43</f>
        <v>0</v>
      </c>
      <c r="E12" s="147">
        <f>+'TTA Pivot Table'!I$45</f>
        <v>4.4128840754111511</v>
      </c>
      <c r="F12" s="147">
        <f>+'TTA Pivot Table'!I$47</f>
        <v>5.2928844114528104</v>
      </c>
      <c r="G12" s="146">
        <f>+'TTA Pivot Table'!I$49</f>
        <v>8.8504389312977096</v>
      </c>
      <c r="H12" s="146">
        <f>+'TTA Pivot Table'!I$51</f>
        <v>0</v>
      </c>
      <c r="I12" s="147">
        <f>+'TTA Pivot Table'!I$53</f>
        <v>5.6487077686581415</v>
      </c>
      <c r="J12" s="147">
        <f>+'TTA Pivot Table'!I$55</f>
        <v>3.4476519851116625</v>
      </c>
      <c r="K12" s="146">
        <f>+'TTA Pivot Table'!I$57</f>
        <v>4.1416713681241184</v>
      </c>
      <c r="L12" s="146">
        <f>+'TTA Pivot Table'!I$59</f>
        <v>0</v>
      </c>
      <c r="M12" s="148">
        <f>+'TTA Pivot Table'!I$61</f>
        <v>3.6596553209823357</v>
      </c>
      <c r="N12" s="147">
        <f>+'TTA Pivot Table'!I$63</f>
        <v>0</v>
      </c>
      <c r="O12" s="42"/>
      <c r="P12" s="320">
        <f>+M12-I12</f>
        <v>-1.9890524476758058</v>
      </c>
    </row>
    <row r="13" spans="1:16">
      <c r="A13" s="47" t="s">
        <v>51</v>
      </c>
      <c r="B13" s="146">
        <f>+'TTA Pivot Table'!I$71</f>
        <v>0</v>
      </c>
      <c r="C13" s="146">
        <f>+'TTA Pivot Table'!I$73</f>
        <v>0</v>
      </c>
      <c r="D13" s="146">
        <f>+'TTA Pivot Table'!I$75</f>
        <v>0</v>
      </c>
      <c r="E13" s="147">
        <f>+'TTA Pivot Table'!I$77</f>
        <v>0</v>
      </c>
      <c r="F13" s="147">
        <f>+'TTA Pivot Table'!I$79</f>
        <v>0</v>
      </c>
      <c r="G13" s="146">
        <f>+'TTA Pivot Table'!I$81</f>
        <v>0</v>
      </c>
      <c r="H13" s="146">
        <f>+'TTA Pivot Table'!I$83</f>
        <v>0</v>
      </c>
      <c r="I13" s="147">
        <f>+'TTA Pivot Table'!I$85</f>
        <v>0</v>
      </c>
      <c r="J13" s="147">
        <f>+'TTA Pivot Table'!I$87</f>
        <v>0</v>
      </c>
      <c r="K13" s="146">
        <f>+'TTA Pivot Table'!I$89</f>
        <v>0</v>
      </c>
      <c r="L13" s="146">
        <f>+'TTA Pivot Table'!I$91</f>
        <v>0</v>
      </c>
      <c r="M13" s="148">
        <f>+'TTA Pivot Table'!I$93</f>
        <v>0</v>
      </c>
      <c r="N13" s="147">
        <f>+'TTA Pivot Table'!I$95</f>
        <v>0</v>
      </c>
      <c r="O13" s="42"/>
      <c r="P13" s="320">
        <f>+M13-I13</f>
        <v>0</v>
      </c>
    </row>
    <row r="14" spans="1:16">
      <c r="A14" s="47" t="s">
        <v>52</v>
      </c>
      <c r="B14" s="146">
        <f>+'TTA Pivot Table'!I$103</f>
        <v>4.4780297303708396</v>
      </c>
      <c r="C14" s="146">
        <f>+'TTA Pivot Table'!I$105</f>
        <v>5.9352513661202195</v>
      </c>
      <c r="D14" s="146">
        <f>+'TTA Pivot Table'!I$107</f>
        <v>13.166666666666666</v>
      </c>
      <c r="E14" s="147">
        <f>+'TTA Pivot Table'!I$109</f>
        <v>4.5406163345708013</v>
      </c>
      <c r="F14" s="147">
        <f>+'TTA Pivot Table'!I$111</f>
        <v>5.1360765599343177</v>
      </c>
      <c r="G14" s="146">
        <f>+'TTA Pivot Table'!I$113</f>
        <v>6.2452260869565217</v>
      </c>
      <c r="H14" s="146">
        <f>+'TTA Pivot Table'!I$115</f>
        <v>15.175777777777776</v>
      </c>
      <c r="I14" s="147">
        <f>+'TTA Pivot Table'!I$117</f>
        <v>5.1796933546837485</v>
      </c>
      <c r="J14" s="147">
        <f>+'TTA Pivot Table'!I$119</f>
        <v>3.3112774448249613</v>
      </c>
      <c r="K14" s="146">
        <f>+'TTA Pivot Table'!I$121</f>
        <v>3.7668102992492334</v>
      </c>
      <c r="L14" s="146">
        <f>+'TTA Pivot Table'!I$123</f>
        <v>15.799799999999999</v>
      </c>
      <c r="M14" s="148">
        <f>+'TTA Pivot Table'!I$125</f>
        <v>3.4546356032277119</v>
      </c>
      <c r="N14" s="147">
        <f>+'TTA Pivot Table'!I$127</f>
        <v>6.3944403614457821</v>
      </c>
      <c r="O14" s="42"/>
      <c r="P14" s="320">
        <f>+M14-I14</f>
        <v>-1.7250577514560366</v>
      </c>
    </row>
    <row r="15" spans="1:16">
      <c r="A15" s="47"/>
      <c r="B15" s="146"/>
      <c r="C15" s="146"/>
      <c r="D15" s="146"/>
      <c r="E15" s="147"/>
      <c r="F15" s="147"/>
      <c r="G15" s="146"/>
      <c r="H15" s="146"/>
      <c r="I15" s="147"/>
      <c r="J15" s="147"/>
      <c r="K15" s="146"/>
      <c r="L15" s="146"/>
      <c r="M15" s="148"/>
      <c r="N15" s="147"/>
      <c r="O15" s="42"/>
      <c r="P15" s="320"/>
    </row>
    <row r="16" spans="1:16">
      <c r="A16" s="47" t="s">
        <v>53</v>
      </c>
      <c r="B16" s="146">
        <f>+'TTA Pivot Table'!I$135</f>
        <v>4.775234741784038</v>
      </c>
      <c r="C16" s="146">
        <f>+'TTA Pivot Table'!I$137</f>
        <v>4.7796202531645573</v>
      </c>
      <c r="D16" s="146">
        <f>+'TTA Pivot Table'!I$139</f>
        <v>0</v>
      </c>
      <c r="E16" s="147">
        <f>+'TTA Pivot Table'!I$141</f>
        <v>4.7759207920792086</v>
      </c>
      <c r="F16" s="147">
        <f>+'TTA Pivot Table'!I$143</f>
        <v>5.1369667318982382</v>
      </c>
      <c r="G16" s="146">
        <f>+'TTA Pivot Table'!I$145</f>
        <v>5.7980650406504068</v>
      </c>
      <c r="H16" s="146">
        <f>+'TTA Pivot Table'!I$147</f>
        <v>0</v>
      </c>
      <c r="I16" s="147">
        <f>+'TTA Pivot Table'!I$149</f>
        <v>5.2039957135791619</v>
      </c>
      <c r="J16" s="147">
        <f>+'TTA Pivot Table'!I$151</f>
        <v>3.7063456228682807</v>
      </c>
      <c r="K16" s="146">
        <f>+'TTA Pivot Table'!I$153</f>
        <v>4.0651795353203468</v>
      </c>
      <c r="L16" s="146">
        <f>+'TTA Pivot Table'!I$155</f>
        <v>0</v>
      </c>
      <c r="M16" s="148">
        <f>+'TTA Pivot Table'!I$157</f>
        <v>3.79859245852187</v>
      </c>
      <c r="N16" s="147">
        <f>+'TTA Pivot Table'!I$159</f>
        <v>0</v>
      </c>
      <c r="O16" s="42"/>
      <c r="P16" s="320">
        <f>+M16-I16</f>
        <v>-1.4054032550572919</v>
      </c>
    </row>
    <row r="17" spans="1:17">
      <c r="A17" s="47" t="s">
        <v>54</v>
      </c>
      <c r="B17" s="146">
        <f>+'TTA Pivot Table'!I$167</f>
        <v>4.7904795991410172</v>
      </c>
      <c r="C17" s="146">
        <f>+'TTA Pivot Table'!I$169</f>
        <v>4.9207792207792203</v>
      </c>
      <c r="D17" s="146">
        <f>+'TTA Pivot Table'!I$171</f>
        <v>0</v>
      </c>
      <c r="E17" s="147">
        <f>+'TTA Pivot Table'!I$173</f>
        <v>4.7939742250087081</v>
      </c>
      <c r="F17" s="147">
        <f>+'TTA Pivot Table'!I$175</f>
        <v>5.1094286560094737</v>
      </c>
      <c r="G17" s="146">
        <f>+'TTA Pivot Table'!I$177</f>
        <v>5.541015625</v>
      </c>
      <c r="H17" s="146">
        <f>+'TTA Pivot Table'!I$179</f>
        <v>0</v>
      </c>
      <c r="I17" s="147">
        <f>+'TTA Pivot Table'!I$181</f>
        <v>5.1251853964632064</v>
      </c>
      <c r="J17" s="147">
        <f>+'TTA Pivot Table'!I$183</f>
        <v>5.790599571734476</v>
      </c>
      <c r="K17" s="146">
        <f>+'TTA Pivot Table'!I$185</f>
        <v>6.2171499074645284</v>
      </c>
      <c r="L17" s="146">
        <f>+'TTA Pivot Table'!I$187</f>
        <v>0</v>
      </c>
      <c r="M17" s="148">
        <f>+'TTA Pivot Table'!I$189</f>
        <v>5.9005086631696075</v>
      </c>
      <c r="N17" s="147">
        <f>+'TTA Pivot Table'!I$191</f>
        <v>6.7638228941684666</v>
      </c>
      <c r="O17" s="42"/>
      <c r="P17" s="320">
        <f>+M17-I17</f>
        <v>0.77532326670640117</v>
      </c>
    </row>
    <row r="18" spans="1:17">
      <c r="A18" s="47" t="s">
        <v>55</v>
      </c>
      <c r="B18" s="199">
        <f>+'TTA Pivot Table'!I$199</f>
        <v>4.2282112590799024</v>
      </c>
      <c r="C18" s="146">
        <f>+'TTA Pivot Table'!I$201</f>
        <v>5.162258064516128</v>
      </c>
      <c r="D18" s="146">
        <f>+'TTA Pivot Table'!I$203</f>
        <v>0</v>
      </c>
      <c r="E18" s="147">
        <f>+'TTA Pivot Table'!I$205</f>
        <v>4.2368935532233882</v>
      </c>
      <c r="F18" s="147">
        <f>+'TTA Pivot Table'!I$207</f>
        <v>5.4993931560807479</v>
      </c>
      <c r="G18" s="146">
        <f>+'TTA Pivot Table'!I$209</f>
        <v>8.8706451612903212</v>
      </c>
      <c r="H18" s="146">
        <f>+'TTA Pivot Table'!I$211</f>
        <v>0</v>
      </c>
      <c r="I18" s="147">
        <f>+'TTA Pivot Table'!I$213</f>
        <v>5.5870998681213289</v>
      </c>
      <c r="J18" s="147">
        <f>+'TTA Pivot Table'!I$215</f>
        <v>3.8275127733496825</v>
      </c>
      <c r="K18" s="146">
        <f>+'TTA Pivot Table'!I$217</f>
        <v>4.108336267605635</v>
      </c>
      <c r="L18" s="146">
        <f>+'TTA Pivot Table'!I$219</f>
        <v>0</v>
      </c>
      <c r="M18" s="148">
        <f>+'TTA Pivot Table'!I$221</f>
        <v>3.8714363726625849</v>
      </c>
      <c r="N18" s="147">
        <f>+'TTA Pivot Table'!I$223</f>
        <v>0</v>
      </c>
      <c r="O18" s="42"/>
      <c r="P18" s="320">
        <f>+M18-I18</f>
        <v>-1.715663495458744</v>
      </c>
    </row>
    <row r="19" spans="1:17">
      <c r="A19" s="47" t="s">
        <v>56</v>
      </c>
      <c r="B19" s="146">
        <f>+'TTA Pivot Table'!I$231</f>
        <v>0</v>
      </c>
      <c r="C19" s="146">
        <f>+'TTA Pivot Table'!I$233</f>
        <v>0</v>
      </c>
      <c r="D19" s="146">
        <f>+'TTA Pivot Table'!I$235</f>
        <v>0</v>
      </c>
      <c r="E19" s="147">
        <f>+'TTA Pivot Table'!I$237</f>
        <v>0</v>
      </c>
      <c r="F19" s="147">
        <f>+'TTA Pivot Table'!I$239</f>
        <v>0</v>
      </c>
      <c r="G19" s="146">
        <f>+'TTA Pivot Table'!I$241</f>
        <v>0</v>
      </c>
      <c r="H19" s="146">
        <f>+'TTA Pivot Table'!I$243</f>
        <v>0</v>
      </c>
      <c r="I19" s="147">
        <f>+'TTA Pivot Table'!I$245</f>
        <v>0</v>
      </c>
      <c r="J19" s="147">
        <f>+'TTA Pivot Table'!I$247</f>
        <v>0</v>
      </c>
      <c r="K19" s="146">
        <f>+'TTA Pivot Table'!I$249</f>
        <v>0</v>
      </c>
      <c r="L19" s="146">
        <f>+'TTA Pivot Table'!I$251</f>
        <v>0</v>
      </c>
      <c r="M19" s="148">
        <f>+'TTA Pivot Table'!I$253</f>
        <v>0</v>
      </c>
      <c r="N19" s="147">
        <f>+'TTA Pivot Table'!I$255</f>
        <v>0</v>
      </c>
      <c r="O19" s="42"/>
      <c r="P19" s="320">
        <f>+M19-I19</f>
        <v>0</v>
      </c>
    </row>
    <row r="20" spans="1:17">
      <c r="A20" s="47"/>
      <c r="B20" s="146"/>
      <c r="C20" s="146"/>
      <c r="D20" s="146"/>
      <c r="E20" s="147"/>
      <c r="F20" s="147"/>
      <c r="G20" s="146"/>
      <c r="H20" s="146"/>
      <c r="I20" s="147"/>
      <c r="J20" s="147"/>
      <c r="K20" s="146"/>
      <c r="L20" s="146"/>
      <c r="M20" s="148"/>
      <c r="N20" s="147"/>
      <c r="O20" s="42"/>
      <c r="P20" s="320"/>
    </row>
    <row r="21" spans="1:17">
      <c r="A21" s="47" t="s">
        <v>57</v>
      </c>
      <c r="B21" s="146">
        <f>+'TTA Pivot Table'!I$263</f>
        <v>4.7372703862660952</v>
      </c>
      <c r="C21" s="146">
        <f>+'TTA Pivot Table'!I$265</f>
        <v>4.8867226890756301</v>
      </c>
      <c r="D21" s="146">
        <f>+'TTA Pivot Table'!I$267</f>
        <v>0</v>
      </c>
      <c r="E21" s="147">
        <f>+'TTA Pivot Table'!I$269</f>
        <v>4.7511214953271033</v>
      </c>
      <c r="F21" s="147">
        <f>+'TTA Pivot Table'!I$271</f>
        <v>5.052829256239189</v>
      </c>
      <c r="G21" s="146">
        <f>+'TTA Pivot Table'!I$273</f>
        <v>5.6101895734597154</v>
      </c>
      <c r="H21" s="146">
        <f>+'TTA Pivot Table'!I$275</f>
        <v>0</v>
      </c>
      <c r="I21" s="147">
        <f>+'TTA Pivot Table'!I$277</f>
        <v>5.080448567402537</v>
      </c>
      <c r="J21" s="147">
        <f>+'TTA Pivot Table'!I$279</f>
        <v>3.4603347280334731</v>
      </c>
      <c r="K21" s="146">
        <f>+'TTA Pivot Table'!I$281</f>
        <v>3.6070163934426231</v>
      </c>
      <c r="L21" s="146">
        <f>+'TTA Pivot Table'!I$283</f>
        <v>0</v>
      </c>
      <c r="M21" s="148">
        <f>+'TTA Pivot Table'!I$285</f>
        <v>3.4839016681299393</v>
      </c>
      <c r="N21" s="147">
        <f>+'TTA Pivot Table'!I$287</f>
        <v>4.5176955903271692</v>
      </c>
      <c r="O21" s="42"/>
      <c r="P21" s="320">
        <f>+M21-I21</f>
        <v>-1.5965468992725977</v>
      </c>
    </row>
    <row r="22" spans="1:17">
      <c r="A22" s="47" t="s">
        <v>58</v>
      </c>
      <c r="B22" s="146">
        <f>+'TTA Pivot Table'!I$295</f>
        <v>4.5637873754152825</v>
      </c>
      <c r="C22" s="146">
        <f>+'TTA Pivot Table'!I$297</f>
        <v>5</v>
      </c>
      <c r="D22" s="146">
        <f>+'TTA Pivot Table'!I$299</f>
        <v>0</v>
      </c>
      <c r="E22" s="147">
        <f>+'TTA Pivot Table'!I$301</f>
        <v>4.5709150326797383</v>
      </c>
      <c r="F22" s="147">
        <f>+'TTA Pivot Table'!I$303</f>
        <v>4.7461580455848233</v>
      </c>
      <c r="G22" s="146">
        <f>+'TTA Pivot Table'!I$305</f>
        <v>6.2855072463768114</v>
      </c>
      <c r="H22" s="146">
        <f>+'TTA Pivot Table'!I$307</f>
        <v>6.7888888888888888</v>
      </c>
      <c r="I22" s="147">
        <f>+'TTA Pivot Table'!I$309</f>
        <v>4.7526373028820004</v>
      </c>
      <c r="J22" s="147">
        <f>+'TTA Pivot Table'!I$311</f>
        <v>3.427849533327048</v>
      </c>
      <c r="K22" s="146">
        <f>+'TTA Pivot Table'!I$313</f>
        <v>3.4785631517960605</v>
      </c>
      <c r="L22" s="146">
        <f>+'TTA Pivot Table'!I$315</f>
        <v>2.5096618357487923</v>
      </c>
      <c r="M22" s="148">
        <f>+'TTA Pivot Table'!I$317</f>
        <v>3.4234648959188241</v>
      </c>
      <c r="N22" s="147">
        <f>+'TTA Pivot Table'!I$319</f>
        <v>3.9548262548262545</v>
      </c>
      <c r="O22" s="42"/>
      <c r="P22" s="320">
        <f>+M22-I22</f>
        <v>-1.3291724069631763</v>
      </c>
    </row>
    <row r="23" spans="1:17">
      <c r="A23" s="47" t="s">
        <v>59</v>
      </c>
      <c r="B23" s="146">
        <f>+'TTA Pivot Table'!I$327</f>
        <v>4.2995786061588328</v>
      </c>
      <c r="C23" s="146">
        <f>+'TTA Pivot Table'!I$329</f>
        <v>3.9344615384615387</v>
      </c>
      <c r="D23" s="146">
        <f>+'TTA Pivot Table'!I$331</f>
        <v>0</v>
      </c>
      <c r="E23" s="147">
        <f>+'TTA Pivot Table'!I$333</f>
        <v>4.2427437564146429</v>
      </c>
      <c r="F23" s="147">
        <f>+'TTA Pivot Table'!I$335</f>
        <v>5.1268944300518129</v>
      </c>
      <c r="G23" s="146">
        <f>+'TTA Pivot Table'!I$337</f>
        <v>6.0108728179551125</v>
      </c>
      <c r="H23" s="146">
        <f>+'TTA Pivot Table'!I$339</f>
        <v>0</v>
      </c>
      <c r="I23" s="147">
        <f>+'TTA Pivot Table'!I$341</f>
        <v>5.1807906340276704</v>
      </c>
      <c r="J23" s="147">
        <f>+'TTA Pivot Table'!I$343</f>
        <v>3.6065981353095866</v>
      </c>
      <c r="K23" s="146">
        <f>+'TTA Pivot Table'!I$345</f>
        <v>4.5817253521126764</v>
      </c>
      <c r="L23" s="146">
        <f>+'TTA Pivot Table'!I$347</f>
        <v>0</v>
      </c>
      <c r="M23" s="148">
        <f>+'TTA Pivot Table'!I$349</f>
        <v>3.9498187451587912</v>
      </c>
      <c r="N23" s="147">
        <f>+'TTA Pivot Table'!I$351</f>
        <v>0</v>
      </c>
      <c r="O23" s="42"/>
      <c r="P23" s="320">
        <f>+M23-I23</f>
        <v>-1.2309718888688792</v>
      </c>
      <c r="Q23" s="340"/>
    </row>
    <row r="24" spans="1:17">
      <c r="A24" s="47" t="s">
        <v>60</v>
      </c>
      <c r="B24" s="146">
        <f>+'TTA Pivot Table'!I$359</f>
        <v>0</v>
      </c>
      <c r="C24" s="146">
        <f>+'TTA Pivot Table'!I$361</f>
        <v>0</v>
      </c>
      <c r="D24" s="146">
        <f>+'TTA Pivot Table'!I$363</f>
        <v>0</v>
      </c>
      <c r="E24" s="147">
        <f>+'TTA Pivot Table'!I$365</f>
        <v>0</v>
      </c>
      <c r="F24" s="147">
        <f>+'TTA Pivot Table'!I$367</f>
        <v>0</v>
      </c>
      <c r="G24" s="146">
        <f>+'TTA Pivot Table'!I$369</f>
        <v>0</v>
      </c>
      <c r="H24" s="146">
        <f>+'TTA Pivot Table'!I$371</f>
        <v>0</v>
      </c>
      <c r="I24" s="147">
        <f>+'TTA Pivot Table'!I$373</f>
        <v>0</v>
      </c>
      <c r="J24" s="147">
        <f>+'TTA Pivot Table'!I$375</f>
        <v>0</v>
      </c>
      <c r="K24" s="146">
        <f>+'TTA Pivot Table'!I$377</f>
        <v>0</v>
      </c>
      <c r="L24" s="146">
        <f>+'TTA Pivot Table'!I$379</f>
        <v>0</v>
      </c>
      <c r="M24" s="148">
        <f>+'TTA Pivot Table'!I$381</f>
        <v>0</v>
      </c>
      <c r="N24" s="147">
        <f>+'TTA Pivot Table'!I$383</f>
        <v>0</v>
      </c>
      <c r="O24" s="42"/>
      <c r="P24" s="320">
        <f>+M24-I24</f>
        <v>0</v>
      </c>
    </row>
    <row r="25" spans="1:17">
      <c r="A25" s="47"/>
      <c r="B25" s="146"/>
      <c r="C25" s="146"/>
      <c r="D25" s="146"/>
      <c r="E25" s="147"/>
      <c r="F25" s="147"/>
      <c r="G25" s="146"/>
      <c r="H25" s="146"/>
      <c r="I25" s="147"/>
      <c r="J25" s="147"/>
      <c r="K25" s="146"/>
      <c r="L25" s="146"/>
      <c r="M25" s="148"/>
      <c r="N25" s="147"/>
      <c r="O25" s="42"/>
      <c r="P25" s="320"/>
    </row>
    <row r="26" spans="1:17">
      <c r="A26" s="47" t="s">
        <v>61</v>
      </c>
      <c r="B26" s="146">
        <f>+'TTA Pivot Table'!I$391</f>
        <v>3.8298946288060209</v>
      </c>
      <c r="C26" s="146">
        <f>+'TTA Pivot Table'!I$393</f>
        <v>3.7482641509433972</v>
      </c>
      <c r="D26" s="146">
        <f>+'TTA Pivot Table'!I$395</f>
        <v>0</v>
      </c>
      <c r="E26" s="147">
        <f>+'TTA Pivot Table'!I$397</f>
        <v>3.8284408602150535</v>
      </c>
      <c r="F26" s="147">
        <f>+'TTA Pivot Table'!I$399</f>
        <v>4.6175288765322877</v>
      </c>
      <c r="G26" s="146">
        <f>+'TTA Pivot Table'!I$401</f>
        <v>5.3332673267326722</v>
      </c>
      <c r="H26" s="146">
        <f>+'TTA Pivot Table'!I$403</f>
        <v>0</v>
      </c>
      <c r="I26" s="147">
        <f>+'TTA Pivot Table'!I$405</f>
        <v>4.6439247809152882</v>
      </c>
      <c r="J26" s="147">
        <f>+'TTA Pivot Table'!I$407</f>
        <v>6.2173956043956053</v>
      </c>
      <c r="K26" s="146">
        <f>+'TTA Pivot Table'!I$409</f>
        <v>8.7705480690221851</v>
      </c>
      <c r="L26" s="146">
        <f>+'TTA Pivot Table'!I$411</f>
        <v>0</v>
      </c>
      <c r="M26" s="148">
        <f>+'TTA Pivot Table'!I$413</f>
        <v>6.7478132468419263</v>
      </c>
      <c r="N26" s="147">
        <f>+'TTA Pivot Table'!I$415</f>
        <v>3.862704583103258</v>
      </c>
      <c r="O26" s="42"/>
      <c r="P26" s="320">
        <f>+M26-I26</f>
        <v>2.1038884659266381</v>
      </c>
    </row>
    <row r="27" spans="1:17">
      <c r="A27" s="47" t="s">
        <v>62</v>
      </c>
      <c r="B27" s="146">
        <f>+'TTA Pivot Table'!I$423</f>
        <v>4.464508956930505</v>
      </c>
      <c r="C27" s="146">
        <f>+'TTA Pivot Table'!I$425</f>
        <v>4.6469879518072288</v>
      </c>
      <c r="D27" s="146">
        <f>+'TTA Pivot Table'!I$427</f>
        <v>0</v>
      </c>
      <c r="E27" s="147">
        <f>+'TTA Pivot Table'!I$429</f>
        <v>4.4753674274106823</v>
      </c>
      <c r="F27" s="147">
        <f>+'TTA Pivot Table'!I$431</f>
        <v>4.8956536943597939</v>
      </c>
      <c r="G27" s="146">
        <f>+'TTA Pivot Table'!I$433</f>
        <v>5.3303442754203365</v>
      </c>
      <c r="H27" s="146">
        <f>+'TTA Pivot Table'!I$435</f>
        <v>0</v>
      </c>
      <c r="I27" s="147">
        <f>+'TTA Pivot Table'!I$437</f>
        <v>4.9211840496567278</v>
      </c>
      <c r="J27" s="147">
        <f>+'TTA Pivot Table'!I$439</f>
        <v>3.4129112977450529</v>
      </c>
      <c r="K27" s="146">
        <f>+'TTA Pivot Table'!I$441</f>
        <v>3.4664381067961165</v>
      </c>
      <c r="L27" s="146">
        <f>+'TTA Pivot Table'!I$443</f>
        <v>0</v>
      </c>
      <c r="M27" s="148">
        <f>+'TTA Pivot Table'!I$445</f>
        <v>3.4301241024039961</v>
      </c>
      <c r="N27" s="147">
        <f>+'TTA Pivot Table'!I$447</f>
        <v>3.8149708804385081</v>
      </c>
      <c r="O27" s="42"/>
      <c r="P27" s="320">
        <f>+M27-I27</f>
        <v>-1.4910599472527317</v>
      </c>
    </row>
    <row r="28" spans="1:17">
      <c r="A28" s="47" t="s">
        <v>63</v>
      </c>
      <c r="B28" s="146">
        <f>+'TTA Pivot Table'!I$455</f>
        <v>4.5271739130434785</v>
      </c>
      <c r="C28" s="146">
        <f>+'TTA Pivot Table'!I$457</f>
        <v>5.2142857142857144</v>
      </c>
      <c r="D28" s="146">
        <f>+'TTA Pivot Table'!I$459</f>
        <v>0</v>
      </c>
      <c r="E28" s="147">
        <f>+'TTA Pivot Table'!I$461</f>
        <v>4.5523560209424092</v>
      </c>
      <c r="F28" s="147">
        <f>+'TTA Pivot Table'!I$463</f>
        <v>4.5596048902237838</v>
      </c>
      <c r="G28" s="146">
        <f>+'TTA Pivot Table'!I$465</f>
        <v>6.4443641618497134</v>
      </c>
      <c r="H28" s="146">
        <f>+'TTA Pivot Table'!I$467</f>
        <v>0</v>
      </c>
      <c r="I28" s="147">
        <f>+'TTA Pivot Table'!I$469</f>
        <v>4.613209485841109</v>
      </c>
      <c r="J28" s="147">
        <f>+'TTA Pivot Table'!I$471</f>
        <v>3.4652300085984522</v>
      </c>
      <c r="K28" s="146">
        <f>+'TTA Pivot Table'!I$473</f>
        <v>4.1313298627543773</v>
      </c>
      <c r="L28" s="146">
        <f>+'TTA Pivot Table'!I$475</f>
        <v>0</v>
      </c>
      <c r="M28" s="148">
        <f>+'TTA Pivot Table'!I$477</f>
        <v>3.5885083647192784</v>
      </c>
      <c r="N28" s="147">
        <f>+'TTA Pivot Table'!I$479</f>
        <v>6.5927734375</v>
      </c>
      <c r="O28" s="42"/>
      <c r="P28" s="320">
        <f>+M28-I28</f>
        <v>-1.0247011211218306</v>
      </c>
    </row>
    <row r="29" spans="1:17">
      <c r="A29" s="52" t="s">
        <v>64</v>
      </c>
      <c r="B29" s="149">
        <f>+'TTA Pivot Table'!I$487</f>
        <v>4.6055489964580874</v>
      </c>
      <c r="C29" s="149">
        <f>+'TTA Pivot Table'!I$489</f>
        <v>3.6999999999999997</v>
      </c>
      <c r="D29" s="149">
        <f>+'TTA Pivot Table'!I$491</f>
        <v>0</v>
      </c>
      <c r="E29" s="150">
        <f>+'TTA Pivot Table'!I$493</f>
        <v>4.6039481437831462</v>
      </c>
      <c r="F29" s="150">
        <f>+'TTA Pivot Table'!I$495</f>
        <v>5.200663463738274</v>
      </c>
      <c r="G29" s="149">
        <f>+'TTA Pivot Table'!I$497</f>
        <v>9.0741176470588236</v>
      </c>
      <c r="H29" s="149">
        <f>+'TTA Pivot Table'!I$499</f>
        <v>0</v>
      </c>
      <c r="I29" s="150">
        <f>+'TTA Pivot Table'!I$501</f>
        <v>5.2745511669658871</v>
      </c>
      <c r="J29" s="150">
        <f>+'TTA Pivot Table'!I$503</f>
        <v>3.8961927906034828</v>
      </c>
      <c r="K29" s="149">
        <f>+'TTA Pivot Table'!I$505</f>
        <v>4.2290519877675843</v>
      </c>
      <c r="L29" s="149">
        <f>+'TTA Pivot Table'!I$507</f>
        <v>0</v>
      </c>
      <c r="M29" s="151">
        <f>+'TTA Pivot Table'!I$509</f>
        <v>3.9351216022889837</v>
      </c>
      <c r="N29" s="150">
        <f>+'TTA Pivot Table'!I$511</f>
        <v>6.0690909090909075</v>
      </c>
      <c r="O29" s="42"/>
      <c r="P29" s="322">
        <f>+M29-I29</f>
        <v>-1.3394295646769034</v>
      </c>
    </row>
    <row r="30" spans="1:17">
      <c r="A30" s="133" t="s">
        <v>665</v>
      </c>
      <c r="B30" s="47"/>
      <c r="C30" s="47"/>
      <c r="D30" s="47"/>
      <c r="E30" s="47"/>
    </row>
    <row r="31" spans="1:17" s="51" customFormat="1">
      <c r="A31" s="47"/>
      <c r="B31" s="45"/>
      <c r="C31" s="45"/>
      <c r="D31" s="45"/>
      <c r="E31" s="45"/>
      <c r="F31" s="45"/>
      <c r="G31" s="45"/>
      <c r="H31" s="45"/>
      <c r="I31" s="45"/>
      <c r="J31" s="45"/>
      <c r="K31" s="45"/>
      <c r="L31" s="45"/>
      <c r="M31" s="45"/>
      <c r="N31" s="45"/>
      <c r="O31" s="45"/>
    </row>
    <row r="32" spans="1:17">
      <c r="A32" s="47"/>
      <c r="B32" s="47"/>
      <c r="C32" s="47"/>
      <c r="D32" s="47"/>
      <c r="E32" s="47"/>
      <c r="N32" s="323" t="s">
        <v>1192</v>
      </c>
    </row>
    <row r="33" spans="1:16" ht="18">
      <c r="A33" s="198" t="s">
        <v>273</v>
      </c>
      <c r="B33" s="100"/>
      <c r="C33" s="100"/>
      <c r="D33" s="100"/>
      <c r="E33" s="100"/>
      <c r="F33" s="103"/>
      <c r="G33" s="103"/>
      <c r="H33" s="103"/>
      <c r="I33" s="104"/>
      <c r="J33" s="103"/>
      <c r="K33" s="103"/>
      <c r="L33" s="103"/>
      <c r="M33" s="104"/>
      <c r="N33" s="103"/>
      <c r="P33" s="319"/>
    </row>
    <row r="34" spans="1:16" ht="18">
      <c r="A34" s="198"/>
      <c r="B34" s="100"/>
      <c r="C34" s="100"/>
      <c r="D34" s="100"/>
      <c r="E34" s="100"/>
      <c r="F34" s="103"/>
      <c r="G34" s="103"/>
      <c r="H34" s="103"/>
      <c r="I34" s="104"/>
      <c r="J34" s="103"/>
      <c r="K34" s="103"/>
      <c r="L34" s="103"/>
      <c r="M34" s="104"/>
      <c r="N34" s="103"/>
      <c r="P34" s="319"/>
    </row>
    <row r="35" spans="1:16" ht="15.75">
      <c r="A35" s="118" t="s">
        <v>183</v>
      </c>
      <c r="B35" s="100"/>
      <c r="C35" s="100"/>
      <c r="D35" s="100"/>
      <c r="E35" s="100"/>
      <c r="F35" s="103"/>
      <c r="G35" s="103"/>
      <c r="H35" s="103"/>
      <c r="I35" s="104"/>
      <c r="J35" s="103"/>
      <c r="K35" s="103"/>
      <c r="L35" s="103"/>
      <c r="M35" s="104"/>
      <c r="N35" s="103"/>
      <c r="P35" s="319"/>
    </row>
    <row r="36" spans="1:16" ht="15.75">
      <c r="A36" s="118" t="s">
        <v>1193</v>
      </c>
      <c r="B36" s="100"/>
      <c r="C36" s="100"/>
      <c r="D36" s="100"/>
      <c r="E36" s="100"/>
      <c r="F36" s="103"/>
      <c r="G36" s="103"/>
      <c r="H36" s="103"/>
      <c r="I36" s="104"/>
      <c r="J36" s="103"/>
      <c r="K36" s="103"/>
      <c r="L36" s="103"/>
      <c r="M36" s="104"/>
      <c r="N36" s="103"/>
      <c r="P36" s="319"/>
    </row>
    <row r="37" spans="1:16" ht="15.75">
      <c r="A37" s="26"/>
      <c r="B37" s="26"/>
      <c r="C37" s="26"/>
      <c r="D37" s="26"/>
      <c r="E37" s="26"/>
      <c r="F37" s="18"/>
      <c r="G37" s="114"/>
      <c r="H37" s="114"/>
      <c r="I37" s="111"/>
      <c r="J37" s="111"/>
      <c r="K37" s="111"/>
      <c r="L37" s="111"/>
      <c r="M37" s="111"/>
      <c r="N37" s="111"/>
      <c r="P37" s="319"/>
    </row>
    <row r="38" spans="1:16" ht="18" customHeight="1">
      <c r="A38" s="21"/>
      <c r="B38" s="119" t="s">
        <v>257</v>
      </c>
      <c r="C38" s="120"/>
      <c r="D38" s="120"/>
      <c r="E38" s="120"/>
      <c r="F38" s="120"/>
      <c r="G38" s="120"/>
      <c r="H38" s="120"/>
      <c r="I38" s="121"/>
      <c r="J38" s="131" t="s">
        <v>156</v>
      </c>
      <c r="K38" s="316"/>
      <c r="L38" s="316"/>
      <c r="M38" s="317"/>
      <c r="N38" s="839" t="s">
        <v>256</v>
      </c>
      <c r="O38" s="318"/>
      <c r="P38" s="319"/>
    </row>
    <row r="39" spans="1:16" ht="42" customHeight="1">
      <c r="A39" s="37"/>
      <c r="B39" s="120" t="s">
        <v>296</v>
      </c>
      <c r="C39" s="120"/>
      <c r="D39" s="120"/>
      <c r="E39" s="123"/>
      <c r="F39" s="124" t="s">
        <v>298</v>
      </c>
      <c r="G39" s="120"/>
      <c r="H39" s="120"/>
      <c r="I39" s="121"/>
      <c r="J39" s="125" t="s">
        <v>258</v>
      </c>
      <c r="K39" s="120"/>
      <c r="L39" s="120"/>
      <c r="M39" s="121"/>
      <c r="N39" s="840"/>
      <c r="O39" s="318"/>
      <c r="P39" s="319"/>
    </row>
    <row r="40" spans="1:16" ht="27.75" customHeight="1">
      <c r="A40" s="26"/>
      <c r="B40" s="126" t="s">
        <v>157</v>
      </c>
      <c r="C40" s="126" t="s">
        <v>158</v>
      </c>
      <c r="D40" s="126" t="s">
        <v>65</v>
      </c>
      <c r="E40" s="128" t="s">
        <v>12</v>
      </c>
      <c r="F40" s="128" t="s">
        <v>157</v>
      </c>
      <c r="G40" s="126" t="s">
        <v>158</v>
      </c>
      <c r="H40" s="126" t="s">
        <v>65</v>
      </c>
      <c r="I40" s="128" t="s">
        <v>12</v>
      </c>
      <c r="J40" s="129" t="s">
        <v>157</v>
      </c>
      <c r="K40" s="130" t="s">
        <v>158</v>
      </c>
      <c r="L40" s="132" t="s">
        <v>65</v>
      </c>
      <c r="M40" s="129" t="s">
        <v>12</v>
      </c>
      <c r="N40" s="841"/>
      <c r="O40" s="318"/>
      <c r="P40" s="319" t="s">
        <v>248</v>
      </c>
    </row>
    <row r="41" spans="1:16" ht="12.75" hidden="1" customHeight="1">
      <c r="A41" s="47" t="s">
        <v>48</v>
      </c>
      <c r="B41" s="106"/>
      <c r="C41" s="106"/>
      <c r="D41" s="106"/>
      <c r="E41" s="115"/>
      <c r="F41" s="53">
        <f>'TTA Pivot Table'!C$230</f>
        <v>0</v>
      </c>
      <c r="G41" s="54">
        <f>'TTA Pivot Table'!C$231</f>
        <v>0</v>
      </c>
      <c r="H41" s="54">
        <f>'TTA Pivot Table'!C$232</f>
        <v>0</v>
      </c>
      <c r="I41" s="53">
        <f>'TTA Pivot Table'!C$233</f>
        <v>0</v>
      </c>
      <c r="J41" s="53">
        <f>'TTA Pivot Table'!C$234</f>
        <v>0</v>
      </c>
      <c r="K41" s="54">
        <f>'TTA Pivot Table'!C$235</f>
        <v>0</v>
      </c>
      <c r="L41" s="54">
        <f>'TTA Pivot Table'!C$236</f>
        <v>0</v>
      </c>
      <c r="M41" s="55">
        <f>'TTA Pivot Table'!C$237</f>
        <v>0</v>
      </c>
      <c r="N41" s="53">
        <f>'TTA Pivot Table'!C$238</f>
        <v>0</v>
      </c>
      <c r="O41" s="42"/>
      <c r="P41" s="320">
        <f>+M41-I41</f>
        <v>0</v>
      </c>
    </row>
    <row r="42" spans="1:16" ht="15.75" hidden="1" customHeight="1">
      <c r="A42" s="47"/>
      <c r="B42" s="47"/>
      <c r="C42" s="47"/>
      <c r="D42" s="47"/>
      <c r="E42" s="41"/>
      <c r="F42" s="41"/>
      <c r="G42" s="43"/>
      <c r="H42" s="43"/>
      <c r="I42" s="41"/>
      <c r="J42" s="41"/>
      <c r="K42" s="43"/>
      <c r="L42" s="43"/>
      <c r="M42" s="321"/>
      <c r="N42" s="41"/>
      <c r="O42" s="42"/>
      <c r="P42" s="318">
        <f t="shared" ref="P42" si="0">+I42-M42</f>
        <v>0</v>
      </c>
    </row>
    <row r="43" spans="1:16">
      <c r="A43" s="47" t="s">
        <v>49</v>
      </c>
      <c r="B43" s="146">
        <f>+'TTA Pivot Table'!C$7</f>
        <v>0</v>
      </c>
      <c r="C43" s="146">
        <f>+'TTA Pivot Table'!C$9</f>
        <v>0</v>
      </c>
      <c r="D43" s="146">
        <f>+'TTA Pivot Table'!C$11</f>
        <v>0</v>
      </c>
      <c r="E43" s="147">
        <f>+'TTA Pivot Table'!C$13</f>
        <v>0</v>
      </c>
      <c r="F43" s="147">
        <f>+'TTA Pivot Table'!C$15</f>
        <v>0</v>
      </c>
      <c r="G43" s="146">
        <f>+'TTA Pivot Table'!C$17</f>
        <v>0</v>
      </c>
      <c r="H43" s="146">
        <f>+'TTA Pivot Table'!C$19</f>
        <v>0</v>
      </c>
      <c r="I43" s="147">
        <f>+'TTA Pivot Table'!C$21</f>
        <v>0</v>
      </c>
      <c r="J43" s="147">
        <f>+'TTA Pivot Table'!C$23</f>
        <v>0</v>
      </c>
      <c r="K43" s="146">
        <f>+'TTA Pivot Table'!C$25</f>
        <v>0</v>
      </c>
      <c r="L43" s="146">
        <f>+'TTA Pivot Table'!C$27</f>
        <v>0</v>
      </c>
      <c r="M43" s="148">
        <f>+'TTA Pivot Table'!C$29</f>
        <v>0</v>
      </c>
      <c r="N43" s="147">
        <f>+'TTA Pivot Table'!C$31</f>
        <v>0</v>
      </c>
      <c r="O43" s="42"/>
      <c r="P43" s="320">
        <f t="shared" ref="P43:P61" si="1">+M43-I43</f>
        <v>0</v>
      </c>
    </row>
    <row r="44" spans="1:16">
      <c r="A44" s="47" t="s">
        <v>50</v>
      </c>
      <c r="B44" s="146">
        <f>+'TTA Pivot Table'!C$39</f>
        <v>4.32</v>
      </c>
      <c r="C44" s="146">
        <f>+'TTA Pivot Table'!C$41</f>
        <v>4.55</v>
      </c>
      <c r="D44" s="146">
        <f>+'TTA Pivot Table'!C$43</f>
        <v>0</v>
      </c>
      <c r="E44" s="147">
        <f>+'TTA Pivot Table'!C$45</f>
        <v>4.3345295698924735</v>
      </c>
      <c r="F44" s="147">
        <f>+'TTA Pivot Table'!C$47</f>
        <v>4.66</v>
      </c>
      <c r="G44" s="146">
        <f>+'TTA Pivot Table'!C$49</f>
        <v>6.44</v>
      </c>
      <c r="H44" s="146">
        <f>+'TTA Pivot Table'!C$51</f>
        <v>0</v>
      </c>
      <c r="I44" s="147">
        <f>+'TTA Pivot Table'!C$53</f>
        <v>4.7681723356009069</v>
      </c>
      <c r="J44" s="147">
        <f>+'TTA Pivot Table'!C$55</f>
        <v>3.21</v>
      </c>
      <c r="K44" s="146">
        <f>+'TTA Pivot Table'!C$57</f>
        <v>3.6599999999999997</v>
      </c>
      <c r="L44" s="146">
        <f>+'TTA Pivot Table'!C$59</f>
        <v>0</v>
      </c>
      <c r="M44" s="148">
        <f>+'TTA Pivot Table'!C$61</f>
        <v>3.3469077306733168</v>
      </c>
      <c r="N44" s="147">
        <f>+'TTA Pivot Table'!C$63</f>
        <v>0</v>
      </c>
      <c r="O44" s="42"/>
      <c r="P44" s="320">
        <f t="shared" si="1"/>
        <v>-1.4212646049275901</v>
      </c>
    </row>
    <row r="45" spans="1:16">
      <c r="A45" s="47" t="s">
        <v>51</v>
      </c>
      <c r="B45" s="146">
        <f>+'TTA Pivot Table'!C$71</f>
        <v>0</v>
      </c>
      <c r="C45" s="146">
        <f>+'TTA Pivot Table'!C$73</f>
        <v>0</v>
      </c>
      <c r="D45" s="146">
        <f>+'TTA Pivot Table'!C$75</f>
        <v>0</v>
      </c>
      <c r="E45" s="147">
        <f>+'TTA Pivot Table'!C$77</f>
        <v>0</v>
      </c>
      <c r="F45" s="147">
        <f>+'TTA Pivot Table'!C$79</f>
        <v>0</v>
      </c>
      <c r="G45" s="146">
        <f>+'TTA Pivot Table'!C$81</f>
        <v>0</v>
      </c>
      <c r="H45" s="146">
        <f>+'TTA Pivot Table'!C$83</f>
        <v>0</v>
      </c>
      <c r="I45" s="147">
        <f>+'TTA Pivot Table'!C$85</f>
        <v>0</v>
      </c>
      <c r="J45" s="147">
        <f>+'TTA Pivot Table'!C$87</f>
        <v>0</v>
      </c>
      <c r="K45" s="146">
        <f>+'TTA Pivot Table'!C$89</f>
        <v>0</v>
      </c>
      <c r="L45" s="146">
        <f>+'TTA Pivot Table'!C$91</f>
        <v>0</v>
      </c>
      <c r="M45" s="148">
        <f>+'TTA Pivot Table'!C$93</f>
        <v>0</v>
      </c>
      <c r="N45" s="147">
        <f>+'TTA Pivot Table'!C$95</f>
        <v>0</v>
      </c>
      <c r="O45" s="42"/>
      <c r="P45" s="320">
        <f t="shared" si="1"/>
        <v>0</v>
      </c>
    </row>
    <row r="46" spans="1:16">
      <c r="A46" s="47" t="s">
        <v>52</v>
      </c>
      <c r="B46" s="146">
        <f>+'TTA Pivot Table'!C$103</f>
        <v>4.455996674157304</v>
      </c>
      <c r="C46" s="146">
        <f>+'TTA Pivot Table'!C$105</f>
        <v>5.9455835010060367</v>
      </c>
      <c r="D46" s="146">
        <f>+'TTA Pivot Table'!C$107</f>
        <v>13.25</v>
      </c>
      <c r="E46" s="147">
        <f>+'TTA Pivot Table'!C$109</f>
        <v>4.5211990708878185</v>
      </c>
      <c r="F46" s="147">
        <f>+'TTA Pivot Table'!C$111</f>
        <v>5.034927105921601</v>
      </c>
      <c r="G46" s="146">
        <f>+'TTA Pivot Table'!C$113</f>
        <v>6.3821899224806202</v>
      </c>
      <c r="H46" s="146">
        <f>+'TTA Pivot Table'!C$115</f>
        <v>15.358521739130435</v>
      </c>
      <c r="I46" s="147">
        <f>+'TTA Pivot Table'!C$117</f>
        <v>5.0826034553011175</v>
      </c>
      <c r="J46" s="147">
        <f>+'TTA Pivot Table'!C$119</f>
        <v>3.2843416811724406</v>
      </c>
      <c r="K46" s="146">
        <f>+'TTA Pivot Table'!C$121</f>
        <v>3.7590342671636412</v>
      </c>
      <c r="L46" s="146">
        <f>+'TTA Pivot Table'!C$123</f>
        <v>16.332999999999998</v>
      </c>
      <c r="M46" s="148">
        <f>+'TTA Pivot Table'!C$125</f>
        <v>3.4369370431321529</v>
      </c>
      <c r="N46" s="147">
        <f>+'TTA Pivot Table'!C$127</f>
        <v>6.2834549098196382</v>
      </c>
      <c r="O46" s="42"/>
      <c r="P46" s="320">
        <f t="shared" si="1"/>
        <v>-1.6456664121689646</v>
      </c>
    </row>
    <row r="47" spans="1:16">
      <c r="A47" s="47"/>
      <c r="B47" s="146"/>
      <c r="C47" s="146"/>
      <c r="D47" s="146"/>
      <c r="E47" s="147"/>
      <c r="F47" s="147"/>
      <c r="G47" s="146"/>
      <c r="H47" s="146"/>
      <c r="I47" s="147"/>
      <c r="J47" s="147"/>
      <c r="K47" s="146"/>
      <c r="L47" s="146"/>
      <c r="M47" s="148"/>
      <c r="N47" s="147"/>
      <c r="O47" s="42"/>
      <c r="P47" s="320"/>
    </row>
    <row r="48" spans="1:16">
      <c r="A48" s="47" t="s">
        <v>53</v>
      </c>
      <c r="B48" s="146">
        <f>+'TTA Pivot Table'!C$135</f>
        <v>4.9121739130434792</v>
      </c>
      <c r="C48" s="146">
        <f>+'TTA Pivot Table'!C$137</f>
        <v>4.6673333333333336</v>
      </c>
      <c r="D48" s="146">
        <f>+'TTA Pivot Table'!C$139</f>
        <v>0</v>
      </c>
      <c r="E48" s="147">
        <f>+'TTA Pivot Table'!C$141</f>
        <v>4.8839230769230779</v>
      </c>
      <c r="F48" s="147">
        <f>+'TTA Pivot Table'!C$143</f>
        <v>4.7492373363688101</v>
      </c>
      <c r="G48" s="146">
        <f>+'TTA Pivot Table'!C$145</f>
        <v>5.1380219780219782</v>
      </c>
      <c r="H48" s="146">
        <f>+'TTA Pivot Table'!C$147</f>
        <v>0</v>
      </c>
      <c r="I48" s="147">
        <f>+'TTA Pivot Table'!C$149</f>
        <v>4.774351375332742</v>
      </c>
      <c r="J48" s="147">
        <f>+'TTA Pivot Table'!C$151</f>
        <v>3.5250037678975135</v>
      </c>
      <c r="K48" s="146">
        <f>+'TTA Pivot Table'!C$153</f>
        <v>3.85575</v>
      </c>
      <c r="L48" s="146">
        <f>+'TTA Pivot Table'!C$155</f>
        <v>0</v>
      </c>
      <c r="M48" s="148">
        <f>+'TTA Pivot Table'!C$157</f>
        <v>3.6035567898869951</v>
      </c>
      <c r="N48" s="147">
        <f>+'TTA Pivot Table'!C$159</f>
        <v>0</v>
      </c>
      <c r="O48" s="42"/>
      <c r="P48" s="320">
        <f t="shared" si="1"/>
        <v>-1.1707945854457469</v>
      </c>
    </row>
    <row r="49" spans="1:17">
      <c r="A49" s="47" t="s">
        <v>54</v>
      </c>
      <c r="B49" s="146">
        <f>+'TTA Pivot Table'!C$167</f>
        <v>4.6378682842287695</v>
      </c>
      <c r="C49" s="146">
        <f>+'TTA Pivot Table'!C$169</f>
        <v>4.7111111111111104</v>
      </c>
      <c r="D49" s="146">
        <f>+'TTA Pivot Table'!C$171</f>
        <v>0</v>
      </c>
      <c r="E49" s="147">
        <f>+'TTA Pivot Table'!C$173</f>
        <v>4.638993174061433</v>
      </c>
      <c r="F49" s="147">
        <f>+'TTA Pivot Table'!C$175</f>
        <v>4.9410224438902741</v>
      </c>
      <c r="G49" s="146">
        <f>+'TTA Pivot Table'!C$177</f>
        <v>5.0710000000000006</v>
      </c>
      <c r="H49" s="146">
        <f>+'TTA Pivot Table'!C$179</f>
        <v>0</v>
      </c>
      <c r="I49" s="147">
        <f>+'TTA Pivot Table'!C$181</f>
        <v>4.9449516324062879</v>
      </c>
      <c r="J49" s="147">
        <f>+'TTA Pivot Table'!C$183</f>
        <v>5.7285191956124315</v>
      </c>
      <c r="K49" s="146">
        <f>+'TTA Pivot Table'!C$185</f>
        <v>6</v>
      </c>
      <c r="L49" s="146">
        <f>+'TTA Pivot Table'!C$187</f>
        <v>0</v>
      </c>
      <c r="M49" s="148">
        <f>+'TTA Pivot Table'!C$189</f>
        <v>5.7949838932351589</v>
      </c>
      <c r="N49" s="147">
        <f>+'TTA Pivot Table'!C$191</f>
        <v>7.4556521739130446</v>
      </c>
      <c r="O49" s="42"/>
      <c r="P49" s="320">
        <f t="shared" si="1"/>
        <v>0.85003226082887107</v>
      </c>
    </row>
    <row r="50" spans="1:17">
      <c r="A50" s="47" t="s">
        <v>55</v>
      </c>
      <c r="B50" s="199">
        <f>+'TTA Pivot Table'!C$199</f>
        <v>4.0359778597785976</v>
      </c>
      <c r="C50" s="146">
        <f>+'TTA Pivot Table'!C$201</f>
        <v>4.3600000000000003</v>
      </c>
      <c r="D50" s="146">
        <f>+'TTA Pivot Table'!C$203</f>
        <v>0</v>
      </c>
      <c r="E50" s="147">
        <f>+'TTA Pivot Table'!C$205</f>
        <v>4.0367730061349691</v>
      </c>
      <c r="F50" s="147">
        <f>+'TTA Pivot Table'!C$207</f>
        <v>4.5410465116279068</v>
      </c>
      <c r="G50" s="146">
        <f>+'TTA Pivot Table'!C$209</f>
        <v>12.461666666666666</v>
      </c>
      <c r="H50" s="146">
        <f>+'TTA Pivot Table'!C$211</f>
        <v>0</v>
      </c>
      <c r="I50" s="147">
        <f>+'TTA Pivot Table'!C$213</f>
        <v>4.5577566807313641</v>
      </c>
      <c r="J50" s="147">
        <f>+'TTA Pivot Table'!C$215</f>
        <v>3.4698699763593379</v>
      </c>
      <c r="K50" s="146">
        <f>+'TTA Pivot Table'!C$217</f>
        <v>4.7561904761904756</v>
      </c>
      <c r="L50" s="146">
        <f>+'TTA Pivot Table'!C$219</f>
        <v>0</v>
      </c>
      <c r="M50" s="148">
        <f>+'TTA Pivot Table'!C$221</f>
        <v>3.5590209020902086</v>
      </c>
      <c r="N50" s="147">
        <f>+'TTA Pivot Table'!C$223</f>
        <v>0</v>
      </c>
      <c r="O50" s="42"/>
      <c r="P50" s="320">
        <f t="shared" si="1"/>
        <v>-0.99873577864115548</v>
      </c>
    </row>
    <row r="51" spans="1:17">
      <c r="A51" s="47" t="s">
        <v>56</v>
      </c>
      <c r="B51" s="146">
        <f>+'TTA Pivot Table'!C$231</f>
        <v>0</v>
      </c>
      <c r="C51" s="146">
        <f>+'TTA Pivot Table'!C$233</f>
        <v>0</v>
      </c>
      <c r="D51" s="146">
        <f>+'TTA Pivot Table'!C$235</f>
        <v>0</v>
      </c>
      <c r="E51" s="147">
        <f>+'TTA Pivot Table'!C$237</f>
        <v>0</v>
      </c>
      <c r="F51" s="147">
        <f>+'TTA Pivot Table'!C$239</f>
        <v>0</v>
      </c>
      <c r="G51" s="146">
        <f>+'TTA Pivot Table'!C$241</f>
        <v>0</v>
      </c>
      <c r="H51" s="146">
        <f>+'TTA Pivot Table'!C$243</f>
        <v>0</v>
      </c>
      <c r="I51" s="147">
        <f>+'TTA Pivot Table'!C$245</f>
        <v>0</v>
      </c>
      <c r="J51" s="147">
        <f>+'TTA Pivot Table'!C$247</f>
        <v>0</v>
      </c>
      <c r="K51" s="146">
        <f>+'TTA Pivot Table'!C$249</f>
        <v>0</v>
      </c>
      <c r="L51" s="146">
        <f>+'TTA Pivot Table'!C$251</f>
        <v>0</v>
      </c>
      <c r="M51" s="148">
        <f>+'TTA Pivot Table'!C$253</f>
        <v>0</v>
      </c>
      <c r="N51" s="147">
        <f>+'TTA Pivot Table'!C$255</f>
        <v>0</v>
      </c>
      <c r="O51" s="42"/>
      <c r="P51" s="320">
        <f t="shared" si="1"/>
        <v>0</v>
      </c>
    </row>
    <row r="52" spans="1:17">
      <c r="A52" s="47"/>
      <c r="B52" s="146"/>
      <c r="C52" s="146"/>
      <c r="D52" s="146"/>
      <c r="E52" s="147"/>
      <c r="F52" s="147"/>
      <c r="G52" s="146"/>
      <c r="H52" s="146"/>
      <c r="I52" s="147"/>
      <c r="J52" s="147"/>
      <c r="K52" s="146"/>
      <c r="L52" s="146"/>
      <c r="M52" s="148"/>
      <c r="N52" s="147"/>
      <c r="O52" s="42"/>
      <c r="P52" s="320"/>
    </row>
    <row r="53" spans="1:17">
      <c r="A53" s="47" t="s">
        <v>57</v>
      </c>
      <c r="B53" s="146">
        <f>+'TTA Pivot Table'!C$263</f>
        <v>4.7350086956521737</v>
      </c>
      <c r="C53" s="146">
        <f>+'TTA Pivot Table'!C$265</f>
        <v>5.1915384615384621</v>
      </c>
      <c r="D53" s="146">
        <f>+'TTA Pivot Table'!C$267</f>
        <v>0</v>
      </c>
      <c r="E53" s="147">
        <f>+'TTA Pivot Table'!C$269</f>
        <v>4.7451020408163265</v>
      </c>
      <c r="F53" s="147">
        <f>+'TTA Pivot Table'!C$271</f>
        <v>4.9848182762201452</v>
      </c>
      <c r="G53" s="146">
        <f>+'TTA Pivot Table'!C$273</f>
        <v>5.7711111111111109</v>
      </c>
      <c r="H53" s="146">
        <f>+'TTA Pivot Table'!C$275</f>
        <v>0</v>
      </c>
      <c r="I53" s="147">
        <f>+'TTA Pivot Table'!C$277</f>
        <v>5.0097234791352436</v>
      </c>
      <c r="J53" s="147">
        <f>+'TTA Pivot Table'!C$279</f>
        <v>3.553376299376299</v>
      </c>
      <c r="K53" s="146">
        <f>+'TTA Pivot Table'!C$281</f>
        <v>4.2170212765957444</v>
      </c>
      <c r="L53" s="146">
        <f>+'TTA Pivot Table'!C$283</f>
        <v>0</v>
      </c>
      <c r="M53" s="148">
        <f>+'TTA Pivot Table'!C$285</f>
        <v>3.633237015362107</v>
      </c>
      <c r="N53" s="147">
        <f>+'TTA Pivot Table'!C$287</f>
        <v>4.5860344827586204</v>
      </c>
      <c r="O53" s="42"/>
      <c r="P53" s="320">
        <f t="shared" si="1"/>
        <v>-1.3764864637731367</v>
      </c>
    </row>
    <row r="54" spans="1:17">
      <c r="A54" s="47" t="s">
        <v>58</v>
      </c>
      <c r="B54" s="146">
        <f>+'TTA Pivot Table'!C$295</f>
        <v>4.5692913385826772</v>
      </c>
      <c r="C54" s="146">
        <f>+'TTA Pivot Table'!C$297</f>
        <v>5</v>
      </c>
      <c r="D54" s="146">
        <f>+'TTA Pivot Table'!C$299</f>
        <v>0</v>
      </c>
      <c r="E54" s="147">
        <f>+'TTA Pivot Table'!C$301</f>
        <v>4.5824427480916023</v>
      </c>
      <c r="F54" s="147">
        <f>+'TTA Pivot Table'!C$303</f>
        <v>4.6564388062425843</v>
      </c>
      <c r="G54" s="146">
        <f>+'TTA Pivot Table'!C$305</f>
        <v>5.8827586206896552</v>
      </c>
      <c r="H54" s="146">
        <f>+'TTA Pivot Table'!C$307</f>
        <v>5.8</v>
      </c>
      <c r="I54" s="147">
        <f>+'TTA Pivot Table'!C$309</f>
        <v>4.6601947047584389</v>
      </c>
      <c r="J54" s="147">
        <f>+'TTA Pivot Table'!C$311</f>
        <v>3.448654754569727</v>
      </c>
      <c r="K54" s="146">
        <f>+'TTA Pivot Table'!C$313</f>
        <v>3.8167295597484281</v>
      </c>
      <c r="L54" s="146">
        <f>+'TTA Pivot Table'!C$315</f>
        <v>5.083333333333333</v>
      </c>
      <c r="M54" s="148">
        <f>+'TTA Pivot Table'!C$317</f>
        <v>3.5053326293558604</v>
      </c>
      <c r="N54" s="147">
        <f>+'TTA Pivot Table'!C$319</f>
        <v>4.8116883116883118</v>
      </c>
      <c r="O54" s="42"/>
      <c r="P54" s="320">
        <f t="shared" si="1"/>
        <v>-1.1548620754025785</v>
      </c>
    </row>
    <row r="55" spans="1:17">
      <c r="A55" s="47" t="s">
        <v>59</v>
      </c>
      <c r="B55" s="146">
        <f>+'TTA Pivot Table'!C$327</f>
        <v>4.428387096774193</v>
      </c>
      <c r="C55" s="146">
        <f>+'TTA Pivot Table'!C$329</f>
        <v>4.0561202185792347</v>
      </c>
      <c r="D55" s="146">
        <f>+'TTA Pivot Table'!C$331</f>
        <v>0</v>
      </c>
      <c r="E55" s="147">
        <f>+'TTA Pivot Table'!C$333</f>
        <v>4.3843503555268262</v>
      </c>
      <c r="F55" s="147">
        <f>+'TTA Pivot Table'!C$335</f>
        <v>4.7655708110856851</v>
      </c>
      <c r="G55" s="146">
        <f>+'TTA Pivot Table'!C$337</f>
        <v>5.0064761904761914</v>
      </c>
      <c r="H55" s="146">
        <f>+'TTA Pivot Table'!C$339</f>
        <v>0</v>
      </c>
      <c r="I55" s="147">
        <f>+'TTA Pivot Table'!C$341</f>
        <v>4.7718350668647842</v>
      </c>
      <c r="J55" s="147">
        <f>+'TTA Pivot Table'!C$343</f>
        <v>3.4478165236051503</v>
      </c>
      <c r="K55" s="146">
        <f>+'TTA Pivot Table'!C$345</f>
        <v>4.4238272921108743</v>
      </c>
      <c r="L55" s="146">
        <f>+'TTA Pivot Table'!C$347</f>
        <v>0</v>
      </c>
      <c r="M55" s="148">
        <f>+'TTA Pivot Table'!C$349</f>
        <v>3.7745467523197718</v>
      </c>
      <c r="N55" s="147">
        <f>+'TTA Pivot Table'!C$351</f>
        <v>0</v>
      </c>
      <c r="O55" s="42"/>
      <c r="P55" s="320">
        <f t="shared" si="1"/>
        <v>-0.99728831454501243</v>
      </c>
      <c r="Q55" s="340"/>
    </row>
    <row r="56" spans="1:17">
      <c r="A56" s="47" t="s">
        <v>60</v>
      </c>
      <c r="B56" s="146">
        <f>+'TTA Pivot Table'!C$359</f>
        <v>0</v>
      </c>
      <c r="C56" s="146">
        <f>+'TTA Pivot Table'!C$361</f>
        <v>0</v>
      </c>
      <c r="D56" s="146">
        <f>+'TTA Pivot Table'!C$363</f>
        <v>0</v>
      </c>
      <c r="E56" s="147">
        <f>+'TTA Pivot Table'!C$365</f>
        <v>0</v>
      </c>
      <c r="F56" s="147">
        <f>+'TTA Pivot Table'!C$367</f>
        <v>0</v>
      </c>
      <c r="G56" s="146">
        <f>+'TTA Pivot Table'!C$369</f>
        <v>0</v>
      </c>
      <c r="H56" s="146">
        <f>+'TTA Pivot Table'!C$371</f>
        <v>0</v>
      </c>
      <c r="I56" s="147">
        <f>+'TTA Pivot Table'!C$373</f>
        <v>0</v>
      </c>
      <c r="J56" s="147">
        <f>+'TTA Pivot Table'!C$375</f>
        <v>0</v>
      </c>
      <c r="K56" s="146">
        <f>+'TTA Pivot Table'!C$377</f>
        <v>0</v>
      </c>
      <c r="L56" s="146">
        <f>+'TTA Pivot Table'!C$379</f>
        <v>0</v>
      </c>
      <c r="M56" s="148">
        <f>+'TTA Pivot Table'!C$381</f>
        <v>0</v>
      </c>
      <c r="N56" s="147">
        <f>+'TTA Pivot Table'!C$383</f>
        <v>0</v>
      </c>
      <c r="O56" s="42"/>
      <c r="P56" s="320">
        <f t="shared" si="1"/>
        <v>0</v>
      </c>
    </row>
    <row r="57" spans="1:17">
      <c r="A57" s="47"/>
      <c r="B57" s="146"/>
      <c r="C57" s="146"/>
      <c r="D57" s="146"/>
      <c r="E57" s="147"/>
      <c r="F57" s="147"/>
      <c r="G57" s="146"/>
      <c r="H57" s="146"/>
      <c r="I57" s="147"/>
      <c r="J57" s="147"/>
      <c r="K57" s="146"/>
      <c r="L57" s="146"/>
      <c r="M57" s="148"/>
      <c r="N57" s="147"/>
      <c r="O57" s="42"/>
      <c r="P57" s="320"/>
    </row>
    <row r="58" spans="1:17">
      <c r="A58" s="47" t="s">
        <v>61</v>
      </c>
      <c r="B58" s="146">
        <f>+'TTA Pivot Table'!C$391</f>
        <v>3.7806343167701866</v>
      </c>
      <c r="C58" s="146">
        <f>+'TTA Pivot Table'!C$393</f>
        <v>4.2220000000000004</v>
      </c>
      <c r="D58" s="146">
        <f>+'TTA Pivot Table'!C$395</f>
        <v>0</v>
      </c>
      <c r="E58" s="147">
        <f>+'TTA Pivot Table'!C$397</f>
        <v>3.789696577946768</v>
      </c>
      <c r="F58" s="147">
        <f>+'TTA Pivot Table'!C$399</f>
        <v>4.4583705179282873</v>
      </c>
      <c r="G58" s="146">
        <f>+'TTA Pivot Table'!C$401</f>
        <v>5.0578073394495418</v>
      </c>
      <c r="H58" s="146">
        <f>+'TTA Pivot Table'!C$403</f>
        <v>0</v>
      </c>
      <c r="I58" s="147">
        <f>+'TTA Pivot Table'!C$405</f>
        <v>4.4793056712592119</v>
      </c>
      <c r="J58" s="147">
        <f>+'TTA Pivot Table'!C$407</f>
        <v>6.258101694915255</v>
      </c>
      <c r="K58" s="146">
        <f>+'TTA Pivot Table'!C$409</f>
        <v>8.4482061068702272</v>
      </c>
      <c r="L58" s="146">
        <f>+'TTA Pivot Table'!C$411</f>
        <v>0</v>
      </c>
      <c r="M58" s="148">
        <f>+'TTA Pivot Table'!C$413</f>
        <v>6.7338955223880612</v>
      </c>
      <c r="N58" s="147">
        <f>+'TTA Pivot Table'!C$415</f>
        <v>4.2219971401334604</v>
      </c>
      <c r="O58" s="42"/>
      <c r="P58" s="320">
        <f t="shared" si="1"/>
        <v>2.2545898511288494</v>
      </c>
    </row>
    <row r="59" spans="1:17">
      <c r="A59" s="47" t="s">
        <v>62</v>
      </c>
      <c r="B59" s="146">
        <f>+'TTA Pivot Table'!C$423</f>
        <v>4.3835027100271002</v>
      </c>
      <c r="C59" s="146">
        <f>+'TTA Pivot Table'!C$425</f>
        <v>4.6219469026548667</v>
      </c>
      <c r="D59" s="146">
        <f>+'TTA Pivot Table'!C$427</f>
        <v>0</v>
      </c>
      <c r="E59" s="147">
        <f>+'TTA Pivot Table'!C$429</f>
        <v>4.3978027810211229</v>
      </c>
      <c r="F59" s="147">
        <f>+'TTA Pivot Table'!C$431</f>
        <v>4.6241610147097676</v>
      </c>
      <c r="G59" s="146">
        <f>+'TTA Pivot Table'!C$433</f>
        <v>5.1001615508885303</v>
      </c>
      <c r="H59" s="146">
        <f>+'TTA Pivot Table'!C$435</f>
        <v>0</v>
      </c>
      <c r="I59" s="147">
        <f>+'TTA Pivot Table'!C$437</f>
        <v>4.6487721349816233</v>
      </c>
      <c r="J59" s="147">
        <f>+'TTA Pivot Table'!C$439</f>
        <v>3.4648456921118047</v>
      </c>
      <c r="K59" s="146">
        <f>+'TTA Pivot Table'!C$441</f>
        <v>3.4353978007761965</v>
      </c>
      <c r="L59" s="146">
        <f>+'TTA Pivot Table'!C$443</f>
        <v>0</v>
      </c>
      <c r="M59" s="148">
        <f>+'TTA Pivot Table'!C$445</f>
        <v>3.4568152753891606</v>
      </c>
      <c r="N59" s="147">
        <f>+'TTA Pivot Table'!C$447</f>
        <v>2.9459218351741718</v>
      </c>
      <c r="O59" s="42"/>
      <c r="P59" s="320">
        <f t="shared" si="1"/>
        <v>-1.1919568595924628</v>
      </c>
    </row>
    <row r="60" spans="1:17">
      <c r="A60" s="47" t="s">
        <v>63</v>
      </c>
      <c r="B60" s="146">
        <f>+'TTA Pivot Table'!C$455</f>
        <v>4.2666666666666657</v>
      </c>
      <c r="C60" s="146">
        <f>+'TTA Pivot Table'!C$457</f>
        <v>4</v>
      </c>
      <c r="D60" s="146">
        <f>+'TTA Pivot Table'!C$459</f>
        <v>0</v>
      </c>
      <c r="E60" s="147">
        <f>+'TTA Pivot Table'!C$461</f>
        <v>4.2616822429906529</v>
      </c>
      <c r="F60" s="147">
        <f>+'TTA Pivot Table'!C$463</f>
        <v>4.6167141962857352</v>
      </c>
      <c r="G60" s="146">
        <f>+'TTA Pivot Table'!C$465</f>
        <v>6.481216457960647</v>
      </c>
      <c r="H60" s="146">
        <f>+'TTA Pivot Table'!C$467</f>
        <v>0</v>
      </c>
      <c r="I60" s="147">
        <f>+'TTA Pivot Table'!C$469</f>
        <v>4.686495715050885</v>
      </c>
      <c r="J60" s="147">
        <f>+'TTA Pivot Table'!C$471</f>
        <v>3.5039116428900146</v>
      </c>
      <c r="K60" s="146">
        <f>+'TTA Pivot Table'!C$473</f>
        <v>4.197183098591549</v>
      </c>
      <c r="L60" s="146">
        <f>+'TTA Pivot Table'!C$475</f>
        <v>0</v>
      </c>
      <c r="M60" s="148">
        <f>+'TTA Pivot Table'!C$477</f>
        <v>3.6522787557270315</v>
      </c>
      <c r="N60" s="147">
        <f>+'TTA Pivot Table'!C$479</f>
        <v>6.1671874999999989</v>
      </c>
      <c r="O60" s="42"/>
      <c r="P60" s="320">
        <f t="shared" si="1"/>
        <v>-1.0342169593238535</v>
      </c>
    </row>
    <row r="61" spans="1:17">
      <c r="A61" s="52" t="s">
        <v>64</v>
      </c>
      <c r="B61" s="149">
        <f>+'TTA Pivot Table'!C$487</f>
        <v>4.5999999999999996</v>
      </c>
      <c r="C61" s="149">
        <f>+'TTA Pivot Table'!C$489</f>
        <v>0</v>
      </c>
      <c r="D61" s="149">
        <f>+'TTA Pivot Table'!C$491</f>
        <v>0</v>
      </c>
      <c r="E61" s="150">
        <f>+'TTA Pivot Table'!C$493</f>
        <v>4.5999999999999996</v>
      </c>
      <c r="F61" s="150">
        <f>+'TTA Pivot Table'!C$495</f>
        <v>4.8</v>
      </c>
      <c r="G61" s="149">
        <f>+'TTA Pivot Table'!C$497</f>
        <v>7.4000000000000012</v>
      </c>
      <c r="H61" s="149">
        <f>+'TTA Pivot Table'!C$499</f>
        <v>0</v>
      </c>
      <c r="I61" s="150">
        <f>+'TTA Pivot Table'!C$501</f>
        <v>4.8135947712418297</v>
      </c>
      <c r="J61" s="150">
        <f>+'TTA Pivot Table'!C$503</f>
        <v>3.9</v>
      </c>
      <c r="K61" s="149">
        <f>+'TTA Pivot Table'!C$505</f>
        <v>3.6</v>
      </c>
      <c r="L61" s="149">
        <f>+'TTA Pivot Table'!C$507</f>
        <v>0</v>
      </c>
      <c r="M61" s="151">
        <f>+'TTA Pivot Table'!C$509</f>
        <v>3.8806249999999998</v>
      </c>
      <c r="N61" s="150">
        <f>+'TTA Pivot Table'!C$511</f>
        <v>4.5999999999999996</v>
      </c>
      <c r="O61" s="42"/>
      <c r="P61" s="322">
        <f t="shared" si="1"/>
        <v>-0.93296977124182989</v>
      </c>
    </row>
    <row r="62" spans="1:17">
      <c r="A62" s="133" t="s">
        <v>665</v>
      </c>
      <c r="B62" s="133"/>
      <c r="C62" s="133"/>
      <c r="D62" s="133"/>
      <c r="E62" s="133"/>
      <c r="F62" s="134"/>
      <c r="G62" s="134"/>
      <c r="H62" s="134"/>
      <c r="I62" s="134"/>
      <c r="J62" s="134"/>
      <c r="K62" s="134"/>
      <c r="L62" s="134"/>
      <c r="M62" s="134"/>
      <c r="N62" s="134"/>
    </row>
    <row r="63" spans="1:17" s="51" customFormat="1">
      <c r="A63" s="133"/>
      <c r="B63" s="135"/>
      <c r="C63" s="135"/>
      <c r="D63" s="135"/>
      <c r="E63" s="135"/>
      <c r="F63" s="135"/>
      <c r="G63" s="135"/>
      <c r="H63" s="135"/>
      <c r="I63" s="135"/>
      <c r="J63" s="135"/>
      <c r="K63" s="135"/>
      <c r="L63" s="135"/>
      <c r="M63" s="135"/>
      <c r="N63" s="135"/>
      <c r="O63" s="45"/>
    </row>
    <row r="64" spans="1:17">
      <c r="A64" s="133"/>
      <c r="B64" s="133"/>
      <c r="C64" s="133"/>
      <c r="D64" s="133"/>
      <c r="E64" s="133"/>
      <c r="F64" s="134"/>
      <c r="G64" s="134"/>
      <c r="H64" s="134"/>
      <c r="I64" s="134"/>
      <c r="J64" s="134"/>
      <c r="K64" s="134"/>
      <c r="L64" s="134"/>
      <c r="M64" s="134"/>
      <c r="N64" s="323" t="s">
        <v>1192</v>
      </c>
    </row>
    <row r="65" spans="1:16" ht="18">
      <c r="A65" s="198" t="s">
        <v>274</v>
      </c>
      <c r="B65" s="100"/>
      <c r="C65" s="100"/>
      <c r="D65" s="100"/>
      <c r="E65" s="100"/>
      <c r="F65" s="103"/>
      <c r="G65" s="103"/>
      <c r="H65" s="103"/>
      <c r="I65" s="104"/>
      <c r="J65" s="103"/>
      <c r="K65" s="103"/>
      <c r="L65" s="103"/>
      <c r="M65" s="104"/>
      <c r="N65" s="103"/>
      <c r="P65" s="319"/>
    </row>
    <row r="66" spans="1:16" ht="18">
      <c r="A66" s="198"/>
      <c r="B66" s="100"/>
      <c r="C66" s="100"/>
      <c r="D66" s="100"/>
      <c r="E66" s="100"/>
      <c r="F66" s="103"/>
      <c r="G66" s="103"/>
      <c r="H66" s="103"/>
      <c r="I66" s="104"/>
      <c r="J66" s="103"/>
      <c r="K66" s="103"/>
      <c r="L66" s="103"/>
      <c r="M66" s="104"/>
      <c r="N66" s="103"/>
      <c r="P66" s="319"/>
    </row>
    <row r="67" spans="1:16" ht="15.75">
      <c r="A67" s="118" t="s">
        <v>183</v>
      </c>
      <c r="B67" s="100"/>
      <c r="C67" s="100"/>
      <c r="D67" s="100"/>
      <c r="E67" s="100"/>
      <c r="F67" s="103"/>
      <c r="G67" s="103"/>
      <c r="H67" s="103"/>
      <c r="I67" s="104"/>
      <c r="J67" s="103"/>
      <c r="K67" s="103"/>
      <c r="L67" s="103"/>
      <c r="M67" s="104"/>
      <c r="N67" s="103"/>
      <c r="P67" s="319"/>
    </row>
    <row r="68" spans="1:16" ht="15.75">
      <c r="A68" s="118" t="s">
        <v>1204</v>
      </c>
      <c r="B68" s="100"/>
      <c r="C68" s="100"/>
      <c r="D68" s="100"/>
      <c r="E68" s="100"/>
      <c r="F68" s="103"/>
      <c r="G68" s="103"/>
      <c r="H68" s="103"/>
      <c r="I68" s="104"/>
      <c r="J68" s="103"/>
      <c r="K68" s="103"/>
      <c r="L68" s="103"/>
      <c r="M68" s="104"/>
      <c r="N68" s="103"/>
      <c r="P68" s="319"/>
    </row>
    <row r="69" spans="1:16" ht="18" customHeight="1">
      <c r="A69" s="26"/>
      <c r="B69" s="26"/>
      <c r="C69" s="26"/>
      <c r="D69" s="26"/>
      <c r="E69" s="26"/>
      <c r="F69" s="18"/>
      <c r="G69" s="114"/>
      <c r="H69" s="114"/>
      <c r="I69" s="111"/>
      <c r="J69" s="111"/>
      <c r="K69" s="111"/>
      <c r="L69" s="111"/>
      <c r="M69" s="111"/>
      <c r="N69" s="111"/>
      <c r="O69" s="7"/>
      <c r="P69" s="319"/>
    </row>
    <row r="70" spans="1:16" ht="18" customHeight="1">
      <c r="A70" s="21"/>
      <c r="B70" s="119" t="s">
        <v>257</v>
      </c>
      <c r="C70" s="120"/>
      <c r="D70" s="120"/>
      <c r="E70" s="120"/>
      <c r="F70" s="120"/>
      <c r="G70" s="120"/>
      <c r="H70" s="120"/>
      <c r="I70" s="121"/>
      <c r="J70" s="131" t="s">
        <v>156</v>
      </c>
      <c r="K70" s="316"/>
      <c r="L70" s="316"/>
      <c r="M70" s="317"/>
      <c r="N70" s="839" t="s">
        <v>256</v>
      </c>
      <c r="O70" s="318"/>
      <c r="P70" s="319"/>
    </row>
    <row r="71" spans="1:16" ht="45" customHeight="1">
      <c r="A71" s="37"/>
      <c r="B71" s="120" t="s">
        <v>296</v>
      </c>
      <c r="C71" s="120"/>
      <c r="D71" s="120"/>
      <c r="E71" s="123"/>
      <c r="F71" s="124" t="s">
        <v>298</v>
      </c>
      <c r="G71" s="120"/>
      <c r="H71" s="120"/>
      <c r="I71" s="121"/>
      <c r="J71" s="125" t="s">
        <v>258</v>
      </c>
      <c r="K71" s="120"/>
      <c r="L71" s="120"/>
      <c r="M71" s="121"/>
      <c r="N71" s="840"/>
      <c r="O71" s="318"/>
      <c r="P71" s="319"/>
    </row>
    <row r="72" spans="1:16" ht="27" customHeight="1">
      <c r="A72" s="26"/>
      <c r="B72" s="126" t="s">
        <v>157</v>
      </c>
      <c r="C72" s="126" t="s">
        <v>158</v>
      </c>
      <c r="D72" s="126" t="s">
        <v>65</v>
      </c>
      <c r="E72" s="128" t="s">
        <v>12</v>
      </c>
      <c r="F72" s="128" t="s">
        <v>157</v>
      </c>
      <c r="G72" s="126" t="s">
        <v>158</v>
      </c>
      <c r="H72" s="126" t="s">
        <v>65</v>
      </c>
      <c r="I72" s="128" t="s">
        <v>12</v>
      </c>
      <c r="J72" s="129" t="s">
        <v>157</v>
      </c>
      <c r="K72" s="130" t="s">
        <v>158</v>
      </c>
      <c r="L72" s="132" t="s">
        <v>65</v>
      </c>
      <c r="M72" s="129" t="s">
        <v>12</v>
      </c>
      <c r="N72" s="841"/>
      <c r="O72" s="318"/>
      <c r="P72" s="319" t="s">
        <v>248</v>
      </c>
    </row>
    <row r="73" spans="1:16" ht="26.25" hidden="1" customHeight="1">
      <c r="A73" s="47" t="s">
        <v>48</v>
      </c>
      <c r="B73" s="47"/>
      <c r="C73" s="47"/>
      <c r="D73" s="47"/>
      <c r="E73" s="47"/>
      <c r="F73" s="39">
        <f>'TTA Pivot Table'!D$230</f>
        <v>0</v>
      </c>
      <c r="G73" s="39">
        <f>'TTA Pivot Table'!D$231</f>
        <v>0</v>
      </c>
      <c r="H73" s="39">
        <f>'TTA Pivot Table'!D$232</f>
        <v>0</v>
      </c>
      <c r="I73" s="38">
        <f>'TTA Pivot Table'!D$233</f>
        <v>0</v>
      </c>
      <c r="J73" s="38">
        <f>'TTA Pivot Table'!D$234</f>
        <v>0</v>
      </c>
      <c r="K73" s="39">
        <f>'TTA Pivot Table'!D$235</f>
        <v>0</v>
      </c>
      <c r="L73" s="39">
        <f>'TTA Pivot Table'!D$236</f>
        <v>0</v>
      </c>
      <c r="M73" s="40">
        <f>'TTA Pivot Table'!D$237</f>
        <v>0</v>
      </c>
      <c r="N73" s="38">
        <f>'TTA Pivot Table'!D$238</f>
        <v>0</v>
      </c>
      <c r="O73" s="42"/>
      <c r="P73" s="320">
        <f>+M73-I73</f>
        <v>0</v>
      </c>
    </row>
    <row r="74" spans="1:16" ht="15.75" hidden="1">
      <c r="A74" s="47"/>
      <c r="B74" s="47"/>
      <c r="C74" s="47"/>
      <c r="D74" s="47"/>
      <c r="E74" s="47"/>
      <c r="F74" s="43"/>
      <c r="G74" s="43"/>
      <c r="H74" s="43"/>
      <c r="I74" s="41"/>
      <c r="J74" s="41"/>
      <c r="K74" s="43"/>
      <c r="L74" s="43"/>
      <c r="M74" s="321"/>
      <c r="N74" s="41"/>
      <c r="O74" s="42"/>
      <c r="P74" s="318">
        <f t="shared" ref="P74" si="2">+I74-M74</f>
        <v>0</v>
      </c>
    </row>
    <row r="75" spans="1:16">
      <c r="A75" s="47" t="s">
        <v>49</v>
      </c>
      <c r="B75" s="146">
        <f>+'TTA Pivot Table'!D$7</f>
        <v>0</v>
      </c>
      <c r="C75" s="146">
        <f>+'TTA Pivot Table'!D$9</f>
        <v>0</v>
      </c>
      <c r="D75" s="146">
        <f>+'TTA Pivot Table'!D$11</f>
        <v>0</v>
      </c>
      <c r="E75" s="147">
        <f>+'TTA Pivot Table'!D$13</f>
        <v>0</v>
      </c>
      <c r="F75" s="147">
        <f>+'TTA Pivot Table'!D$15</f>
        <v>0</v>
      </c>
      <c r="G75" s="146">
        <f>+'TTA Pivot Table'!D$17</f>
        <v>0</v>
      </c>
      <c r="H75" s="146">
        <f>+'TTA Pivot Table'!D$19</f>
        <v>0</v>
      </c>
      <c r="I75" s="147">
        <f>+'TTA Pivot Table'!D$21</f>
        <v>0</v>
      </c>
      <c r="J75" s="147">
        <f>+'TTA Pivot Table'!D$23</f>
        <v>0</v>
      </c>
      <c r="K75" s="146">
        <f>+'TTA Pivot Table'!D$25</f>
        <v>0</v>
      </c>
      <c r="L75" s="146">
        <f>+'TTA Pivot Table'!D$27</f>
        <v>0</v>
      </c>
      <c r="M75" s="148">
        <f>+'TTA Pivot Table'!D$29</f>
        <v>0</v>
      </c>
      <c r="N75" s="147">
        <f>+'TTA Pivot Table'!D$31</f>
        <v>0</v>
      </c>
      <c r="O75" s="42"/>
      <c r="P75" s="320">
        <f t="shared" ref="P75:P93" si="3">+M75-I75</f>
        <v>0</v>
      </c>
    </row>
    <row r="76" spans="1:16">
      <c r="A76" s="47" t="s">
        <v>50</v>
      </c>
      <c r="B76" s="146">
        <f>+'TTA Pivot Table'!D$39</f>
        <v>4.2300000000000004</v>
      </c>
      <c r="C76" s="146">
        <f>+'TTA Pivot Table'!D$41</f>
        <v>5.29</v>
      </c>
      <c r="D76" s="146">
        <f>+'TTA Pivot Table'!D$43</f>
        <v>0</v>
      </c>
      <c r="E76" s="147">
        <f>+'TTA Pivot Table'!D$45</f>
        <v>4.570366972477065</v>
      </c>
      <c r="F76" s="147">
        <f>+'TTA Pivot Table'!D$47</f>
        <v>5.78</v>
      </c>
      <c r="G76" s="146">
        <f>+'TTA Pivot Table'!D$49</f>
        <v>10.5</v>
      </c>
      <c r="H76" s="146">
        <f>+'TTA Pivot Table'!D$51</f>
        <v>0</v>
      </c>
      <c r="I76" s="147">
        <f>+'TTA Pivot Table'!D$53</f>
        <v>7.6063869463869471</v>
      </c>
      <c r="J76" s="147">
        <f>+'TTA Pivot Table'!D$55</f>
        <v>3.97</v>
      </c>
      <c r="K76" s="146">
        <f>+'TTA Pivot Table'!D$57</f>
        <v>5.92</v>
      </c>
      <c r="L76" s="146">
        <f>+'TTA Pivot Table'!D$59</f>
        <v>0</v>
      </c>
      <c r="M76" s="148">
        <f>+'TTA Pivot Table'!D$61</f>
        <v>4.8876470588235295</v>
      </c>
      <c r="N76" s="147">
        <f>+'TTA Pivot Table'!D$63</f>
        <v>0</v>
      </c>
      <c r="O76" s="42"/>
      <c r="P76" s="320">
        <f t="shared" si="3"/>
        <v>-2.7187398875634177</v>
      </c>
    </row>
    <row r="77" spans="1:16">
      <c r="A77" s="47" t="s">
        <v>51</v>
      </c>
      <c r="B77" s="146">
        <f>+'TTA Pivot Table'!D$71</f>
        <v>0</v>
      </c>
      <c r="C77" s="146">
        <f>+'TTA Pivot Table'!D$73</f>
        <v>0</v>
      </c>
      <c r="D77" s="146">
        <f>+'TTA Pivot Table'!D$75</f>
        <v>0</v>
      </c>
      <c r="E77" s="147">
        <f>+'TTA Pivot Table'!D$77</f>
        <v>0</v>
      </c>
      <c r="F77" s="147">
        <f>+'TTA Pivot Table'!D$79</f>
        <v>0</v>
      </c>
      <c r="G77" s="146">
        <f>+'TTA Pivot Table'!D$81</f>
        <v>0</v>
      </c>
      <c r="H77" s="146">
        <f>+'TTA Pivot Table'!D$83</f>
        <v>0</v>
      </c>
      <c r="I77" s="147">
        <f>+'TTA Pivot Table'!D$85</f>
        <v>0</v>
      </c>
      <c r="J77" s="147">
        <f>+'TTA Pivot Table'!D$87</f>
        <v>0</v>
      </c>
      <c r="K77" s="146">
        <f>+'TTA Pivot Table'!D$89</f>
        <v>0</v>
      </c>
      <c r="L77" s="146">
        <f>+'TTA Pivot Table'!D$91</f>
        <v>0</v>
      </c>
      <c r="M77" s="148">
        <f>+'TTA Pivot Table'!D$93</f>
        <v>0</v>
      </c>
      <c r="N77" s="147">
        <f>+'TTA Pivot Table'!D$95</f>
        <v>0</v>
      </c>
      <c r="O77" s="42"/>
      <c r="P77" s="320">
        <f t="shared" si="3"/>
        <v>0</v>
      </c>
    </row>
    <row r="78" spans="1:16">
      <c r="A78" s="47" t="s">
        <v>52</v>
      </c>
      <c r="B78" s="146">
        <f>+'TTA Pivot Table'!D$103</f>
        <v>0</v>
      </c>
      <c r="C78" s="146">
        <f>+'TTA Pivot Table'!D$105</f>
        <v>0</v>
      </c>
      <c r="D78" s="146">
        <f>+'TTA Pivot Table'!D$107</f>
        <v>0</v>
      </c>
      <c r="E78" s="147">
        <f>+'TTA Pivot Table'!D$109</f>
        <v>0</v>
      </c>
      <c r="F78" s="147">
        <f>+'TTA Pivot Table'!D$111</f>
        <v>0</v>
      </c>
      <c r="G78" s="146">
        <f>+'TTA Pivot Table'!D$113</f>
        <v>0</v>
      </c>
      <c r="H78" s="146">
        <f>+'TTA Pivot Table'!D$115</f>
        <v>0</v>
      </c>
      <c r="I78" s="147">
        <f>+'TTA Pivot Table'!D$117</f>
        <v>0</v>
      </c>
      <c r="J78" s="147">
        <f>+'TTA Pivot Table'!D$119</f>
        <v>0</v>
      </c>
      <c r="K78" s="146">
        <f>+'TTA Pivot Table'!D$121</f>
        <v>0</v>
      </c>
      <c r="L78" s="146">
        <f>+'TTA Pivot Table'!D$123</f>
        <v>0</v>
      </c>
      <c r="M78" s="148">
        <f>+'TTA Pivot Table'!D$125</f>
        <v>0</v>
      </c>
      <c r="N78" s="147">
        <f>+'TTA Pivot Table'!D$127</f>
        <v>0</v>
      </c>
      <c r="O78" s="42"/>
      <c r="P78" s="320">
        <f t="shared" si="3"/>
        <v>0</v>
      </c>
    </row>
    <row r="79" spans="1:16">
      <c r="A79" s="47"/>
      <c r="B79" s="146"/>
      <c r="C79" s="146"/>
      <c r="D79" s="146"/>
      <c r="E79" s="147"/>
      <c r="F79" s="147"/>
      <c r="G79" s="146"/>
      <c r="H79" s="146"/>
      <c r="I79" s="147"/>
      <c r="J79" s="147"/>
      <c r="K79" s="146"/>
      <c r="L79" s="146"/>
      <c r="M79" s="148"/>
      <c r="N79" s="147"/>
      <c r="O79" s="42"/>
      <c r="P79" s="320"/>
    </row>
    <row r="80" spans="1:16">
      <c r="A80" s="47" t="s">
        <v>53</v>
      </c>
      <c r="B80" s="146">
        <f>+'TTA Pivot Table'!D$135</f>
        <v>4.46</v>
      </c>
      <c r="C80" s="146">
        <f>+'TTA Pivot Table'!D$137</f>
        <v>4.67</v>
      </c>
      <c r="D80" s="146">
        <f>+'TTA Pivot Table'!D$139</f>
        <v>0</v>
      </c>
      <c r="E80" s="147">
        <f>+'TTA Pivot Table'!D$141</f>
        <v>4.4786666666666664</v>
      </c>
      <c r="F80" s="147">
        <f>+'TTA Pivot Table'!D$143</f>
        <v>4.83</v>
      </c>
      <c r="G80" s="146">
        <f>+'TTA Pivot Table'!D$145</f>
        <v>4.8099999999999996</v>
      </c>
      <c r="H80" s="146">
        <f>+'TTA Pivot Table'!D$147</f>
        <v>0</v>
      </c>
      <c r="I80" s="147">
        <f>+'TTA Pivot Table'!D$149</f>
        <v>4.8277569118414183</v>
      </c>
      <c r="J80" s="147">
        <f>+'TTA Pivot Table'!D$151</f>
        <v>3.65</v>
      </c>
      <c r="K80" s="146">
        <f>+'TTA Pivot Table'!D$153</f>
        <v>3.59</v>
      </c>
      <c r="L80" s="146">
        <f>+'TTA Pivot Table'!D$155</f>
        <v>0</v>
      </c>
      <c r="M80" s="148">
        <f>+'TTA Pivot Table'!D$157</f>
        <v>3.6432075471698111</v>
      </c>
      <c r="N80" s="147">
        <f>+'TTA Pivot Table'!D$159</f>
        <v>0</v>
      </c>
      <c r="O80" s="42"/>
      <c r="P80" s="320">
        <f t="shared" si="3"/>
        <v>-1.1845493646716072</v>
      </c>
    </row>
    <row r="81" spans="1:17">
      <c r="A81" s="47" t="s">
        <v>54</v>
      </c>
      <c r="B81" s="146">
        <f>+'TTA Pivot Table'!D$167</f>
        <v>0</v>
      </c>
      <c r="C81" s="146">
        <f>+'TTA Pivot Table'!D$169</f>
        <v>0</v>
      </c>
      <c r="D81" s="146">
        <f>+'TTA Pivot Table'!D$171</f>
        <v>0</v>
      </c>
      <c r="E81" s="147">
        <f>+'TTA Pivot Table'!D$173</f>
        <v>0</v>
      </c>
      <c r="F81" s="147">
        <f>+'TTA Pivot Table'!D$175</f>
        <v>0</v>
      </c>
      <c r="G81" s="146">
        <f>+'TTA Pivot Table'!D$177</f>
        <v>0</v>
      </c>
      <c r="H81" s="146">
        <f>+'TTA Pivot Table'!D$179</f>
        <v>0</v>
      </c>
      <c r="I81" s="147">
        <f>+'TTA Pivot Table'!D$181</f>
        <v>0</v>
      </c>
      <c r="J81" s="147">
        <f>+'TTA Pivot Table'!D$183</f>
        <v>0</v>
      </c>
      <c r="K81" s="146">
        <f>+'TTA Pivot Table'!D$185</f>
        <v>0</v>
      </c>
      <c r="L81" s="146">
        <f>+'TTA Pivot Table'!D$187</f>
        <v>0</v>
      </c>
      <c r="M81" s="148">
        <f>+'TTA Pivot Table'!D$189</f>
        <v>0</v>
      </c>
      <c r="N81" s="147">
        <f>+'TTA Pivot Table'!D$191</f>
        <v>0</v>
      </c>
      <c r="O81" s="42"/>
      <c r="P81" s="320">
        <f t="shared" si="3"/>
        <v>0</v>
      </c>
    </row>
    <row r="82" spans="1:17">
      <c r="A82" s="47" t="s">
        <v>55</v>
      </c>
      <c r="B82" s="199">
        <f>+'TTA Pivot Table'!D$199</f>
        <v>4.2146561886051073</v>
      </c>
      <c r="C82" s="146">
        <f>+'TTA Pivot Table'!D$201</f>
        <v>5.7311111111111108</v>
      </c>
      <c r="D82" s="146">
        <f>+'TTA Pivot Table'!D$203</f>
        <v>0</v>
      </c>
      <c r="E82" s="147">
        <f>+'TTA Pivot Table'!D$205</f>
        <v>4.2279454722492691</v>
      </c>
      <c r="F82" s="147">
        <f>+'TTA Pivot Table'!D$207</f>
        <v>5.6841907824222933</v>
      </c>
      <c r="G82" s="146">
        <f>+'TTA Pivot Table'!D$209</f>
        <v>8.2884210526315787</v>
      </c>
      <c r="H82" s="146">
        <f>+'TTA Pivot Table'!D$211</f>
        <v>0</v>
      </c>
      <c r="I82" s="147">
        <f>+'TTA Pivot Table'!D$213</f>
        <v>5.7613832553302133</v>
      </c>
      <c r="J82" s="147">
        <f>+'TTA Pivot Table'!D$215</f>
        <v>3.6902834541858933</v>
      </c>
      <c r="K82" s="146">
        <f>+'TTA Pivot Table'!D$217</f>
        <v>3.2261167002012074</v>
      </c>
      <c r="L82" s="146">
        <f>+'TTA Pivot Table'!D$219</f>
        <v>0</v>
      </c>
      <c r="M82" s="148">
        <f>+'TTA Pivot Table'!D$221</f>
        <v>3.5739652605459056</v>
      </c>
      <c r="N82" s="147">
        <f>+'TTA Pivot Table'!D$223</f>
        <v>0</v>
      </c>
      <c r="O82" s="42"/>
      <c r="P82" s="320">
        <f t="shared" si="3"/>
        <v>-2.1874179947843078</v>
      </c>
    </row>
    <row r="83" spans="1:17">
      <c r="A83" s="47" t="s">
        <v>56</v>
      </c>
      <c r="B83" s="146">
        <f>+'TTA Pivot Table'!D$231</f>
        <v>0</v>
      </c>
      <c r="C83" s="146">
        <f>+'TTA Pivot Table'!D$233</f>
        <v>0</v>
      </c>
      <c r="D83" s="146">
        <f>+'TTA Pivot Table'!D$235</f>
        <v>0</v>
      </c>
      <c r="E83" s="147">
        <f>+'TTA Pivot Table'!D$237</f>
        <v>0</v>
      </c>
      <c r="F83" s="147">
        <f>+'TTA Pivot Table'!D$239</f>
        <v>0</v>
      </c>
      <c r="G83" s="146">
        <f>+'TTA Pivot Table'!D$241</f>
        <v>0</v>
      </c>
      <c r="H83" s="146">
        <f>+'TTA Pivot Table'!D$243</f>
        <v>0</v>
      </c>
      <c r="I83" s="147">
        <f>+'TTA Pivot Table'!D$245</f>
        <v>0</v>
      </c>
      <c r="J83" s="147">
        <f>+'TTA Pivot Table'!D$247</f>
        <v>0</v>
      </c>
      <c r="K83" s="146">
        <f>+'TTA Pivot Table'!D$249</f>
        <v>0</v>
      </c>
      <c r="L83" s="146">
        <f>+'TTA Pivot Table'!D$251</f>
        <v>0</v>
      </c>
      <c r="M83" s="148">
        <f>+'TTA Pivot Table'!D$253</f>
        <v>0</v>
      </c>
      <c r="N83" s="147">
        <f>+'TTA Pivot Table'!D$255</f>
        <v>0</v>
      </c>
      <c r="O83" s="42"/>
      <c r="P83" s="320">
        <f t="shared" si="3"/>
        <v>0</v>
      </c>
    </row>
    <row r="84" spans="1:17">
      <c r="A84" s="47"/>
      <c r="B84" s="146"/>
      <c r="C84" s="146"/>
      <c r="D84" s="146"/>
      <c r="E84" s="147"/>
      <c r="F84" s="147"/>
      <c r="G84" s="146"/>
      <c r="H84" s="146"/>
      <c r="I84" s="147"/>
      <c r="J84" s="147"/>
      <c r="K84" s="146"/>
      <c r="L84" s="146"/>
      <c r="M84" s="148"/>
      <c r="N84" s="147"/>
      <c r="O84" s="42"/>
      <c r="P84" s="320"/>
    </row>
    <row r="85" spans="1:17">
      <c r="A85" s="47" t="s">
        <v>57</v>
      </c>
      <c r="B85" s="146">
        <f>+'TTA Pivot Table'!D$263</f>
        <v>4.690363636363637</v>
      </c>
      <c r="C85" s="146">
        <f>+'TTA Pivot Table'!D$265</f>
        <v>4.7479310344827583</v>
      </c>
      <c r="D85" s="146">
        <f>+'TTA Pivot Table'!D$267</f>
        <v>0</v>
      </c>
      <c r="E85" s="147">
        <f>+'TTA Pivot Table'!D$269</f>
        <v>4.6998671726755221</v>
      </c>
      <c r="F85" s="147">
        <f>+'TTA Pivot Table'!D$271</f>
        <v>5.0416551724137939</v>
      </c>
      <c r="G85" s="146">
        <f>+'TTA Pivot Table'!D$273</f>
        <v>5.3797142857142859</v>
      </c>
      <c r="H85" s="146">
        <f>+'TTA Pivot Table'!D$275</f>
        <v>0</v>
      </c>
      <c r="I85" s="147">
        <f>+'TTA Pivot Table'!D$277</f>
        <v>5.0668297872340444</v>
      </c>
      <c r="J85" s="147">
        <f>+'TTA Pivot Table'!D$279</f>
        <v>3.519805615550756</v>
      </c>
      <c r="K85" s="146">
        <f>+'TTA Pivot Table'!D$281</f>
        <v>3.0637587006960558</v>
      </c>
      <c r="L85" s="146">
        <f>+'TTA Pivot Table'!D$283</f>
        <v>0</v>
      </c>
      <c r="M85" s="148">
        <f>+'TTA Pivot Table'!D$285</f>
        <v>3.4118076923076921</v>
      </c>
      <c r="N85" s="147">
        <f>+'TTA Pivot Table'!D$287</f>
        <v>4.2594750656167983</v>
      </c>
      <c r="O85" s="42"/>
      <c r="P85" s="320">
        <f t="shared" si="3"/>
        <v>-1.6550220949263523</v>
      </c>
    </row>
    <row r="86" spans="1:17">
      <c r="A86" s="47" t="s">
        <v>58</v>
      </c>
      <c r="B86" s="146">
        <f>+'TTA Pivot Table'!D$295</f>
        <v>4</v>
      </c>
      <c r="C86" s="146">
        <f>+'TTA Pivot Table'!D$297</f>
        <v>0</v>
      </c>
      <c r="D86" s="146">
        <f>+'TTA Pivot Table'!D$299</f>
        <v>0</v>
      </c>
      <c r="E86" s="147">
        <f>+'TTA Pivot Table'!D$301</f>
        <v>4</v>
      </c>
      <c r="F86" s="147">
        <f>+'TTA Pivot Table'!D$303</f>
        <v>4.9000000000000004</v>
      </c>
      <c r="G86" s="146">
        <f>+'TTA Pivot Table'!D$305</f>
        <v>5.4</v>
      </c>
      <c r="H86" s="146">
        <f>+'TTA Pivot Table'!D$307</f>
        <v>10</v>
      </c>
      <c r="I86" s="147">
        <f>+'TTA Pivot Table'!D$309</f>
        <v>4.9030399434429128</v>
      </c>
      <c r="J86" s="147">
        <f>+'TTA Pivot Table'!D$311</f>
        <v>3.6</v>
      </c>
      <c r="K86" s="146">
        <f>+'TTA Pivot Table'!D$313</f>
        <v>4</v>
      </c>
      <c r="L86" s="146">
        <f>+'TTA Pivot Table'!D$315</f>
        <v>5.7</v>
      </c>
      <c r="M86" s="148">
        <f>+'TTA Pivot Table'!D$317</f>
        <v>3.718564176939811</v>
      </c>
      <c r="N86" s="147">
        <f>+'TTA Pivot Table'!D$319</f>
        <v>5.2</v>
      </c>
      <c r="O86" s="42"/>
      <c r="P86" s="320">
        <f t="shared" si="3"/>
        <v>-1.1844757665031018</v>
      </c>
    </row>
    <row r="87" spans="1:17">
      <c r="A87" s="47" t="s">
        <v>59</v>
      </c>
      <c r="B87" s="146">
        <f>+'TTA Pivot Table'!D$327</f>
        <v>0</v>
      </c>
      <c r="C87" s="146">
        <f>+'TTA Pivot Table'!D$329</f>
        <v>0</v>
      </c>
      <c r="D87" s="146">
        <f>+'TTA Pivot Table'!D$331</f>
        <v>0</v>
      </c>
      <c r="E87" s="147">
        <f>+'TTA Pivot Table'!D$333</f>
        <v>0</v>
      </c>
      <c r="F87" s="147">
        <f>+'TTA Pivot Table'!D$335</f>
        <v>0</v>
      </c>
      <c r="G87" s="146">
        <f>+'TTA Pivot Table'!D$337</f>
        <v>0</v>
      </c>
      <c r="H87" s="146">
        <f>+'TTA Pivot Table'!D$339</f>
        <v>0</v>
      </c>
      <c r="I87" s="147">
        <f>+'TTA Pivot Table'!D$341</f>
        <v>0</v>
      </c>
      <c r="J87" s="147">
        <f>+'TTA Pivot Table'!D$343</f>
        <v>0</v>
      </c>
      <c r="K87" s="146">
        <f>+'TTA Pivot Table'!D$345</f>
        <v>0</v>
      </c>
      <c r="L87" s="146">
        <f>+'TTA Pivot Table'!D$347</f>
        <v>0</v>
      </c>
      <c r="M87" s="148">
        <f>+'TTA Pivot Table'!D$349</f>
        <v>0</v>
      </c>
      <c r="N87" s="147">
        <f>+'TTA Pivot Table'!D$351</f>
        <v>0</v>
      </c>
      <c r="O87" s="42"/>
      <c r="P87" s="320">
        <f t="shared" si="3"/>
        <v>0</v>
      </c>
      <c r="Q87" s="340"/>
    </row>
    <row r="88" spans="1:17">
      <c r="A88" s="47" t="s">
        <v>60</v>
      </c>
      <c r="B88" s="146">
        <f>+'TTA Pivot Table'!D$359</f>
        <v>0</v>
      </c>
      <c r="C88" s="146">
        <f>+'TTA Pivot Table'!D$361</f>
        <v>0</v>
      </c>
      <c r="D88" s="146">
        <f>+'TTA Pivot Table'!D$363</f>
        <v>0</v>
      </c>
      <c r="E88" s="147">
        <f>+'TTA Pivot Table'!D$365</f>
        <v>0</v>
      </c>
      <c r="F88" s="147">
        <f>+'TTA Pivot Table'!D$367</f>
        <v>0</v>
      </c>
      <c r="G88" s="146">
        <f>+'TTA Pivot Table'!D$369</f>
        <v>0</v>
      </c>
      <c r="H88" s="146">
        <f>+'TTA Pivot Table'!D$371</f>
        <v>0</v>
      </c>
      <c r="I88" s="147">
        <f>+'TTA Pivot Table'!D$373</f>
        <v>0</v>
      </c>
      <c r="J88" s="147">
        <f>+'TTA Pivot Table'!D$375</f>
        <v>0</v>
      </c>
      <c r="K88" s="146">
        <f>+'TTA Pivot Table'!D$377</f>
        <v>0</v>
      </c>
      <c r="L88" s="146">
        <f>+'TTA Pivot Table'!D$379</f>
        <v>0</v>
      </c>
      <c r="M88" s="148">
        <f>+'TTA Pivot Table'!D$381</f>
        <v>0</v>
      </c>
      <c r="N88" s="147">
        <f>+'TTA Pivot Table'!D$383</f>
        <v>0</v>
      </c>
      <c r="O88" s="42"/>
      <c r="P88" s="320">
        <f t="shared" si="3"/>
        <v>0</v>
      </c>
    </row>
    <row r="89" spans="1:17">
      <c r="A89" s="47"/>
      <c r="B89" s="146"/>
      <c r="C89" s="146"/>
      <c r="D89" s="146"/>
      <c r="E89" s="147"/>
      <c r="F89" s="147"/>
      <c r="G89" s="146"/>
      <c r="H89" s="146"/>
      <c r="I89" s="147"/>
      <c r="J89" s="147"/>
      <c r="K89" s="146"/>
      <c r="L89" s="146"/>
      <c r="M89" s="148"/>
      <c r="N89" s="147"/>
      <c r="O89" s="42"/>
      <c r="P89" s="320"/>
    </row>
    <row r="90" spans="1:17">
      <c r="A90" s="47" t="s">
        <v>61</v>
      </c>
      <c r="B90" s="146">
        <f>+'TTA Pivot Table'!D$391</f>
        <v>3.8471952054794514</v>
      </c>
      <c r="C90" s="146">
        <f>+'TTA Pivot Table'!D$393</f>
        <v>3.7776666666666667</v>
      </c>
      <c r="D90" s="146">
        <f>+'TTA Pivot Table'!D$395</f>
        <v>0</v>
      </c>
      <c r="E90" s="147">
        <f>+'TTA Pivot Table'!D$397</f>
        <v>3.8451162790697677</v>
      </c>
      <c r="F90" s="147">
        <f>+'TTA Pivot Table'!D$399</f>
        <v>4.9340794223826716</v>
      </c>
      <c r="G90" s="146">
        <f>+'TTA Pivot Table'!D$401</f>
        <v>5.170326530612245</v>
      </c>
      <c r="H90" s="146">
        <f>+'TTA Pivot Table'!D$403</f>
        <v>0</v>
      </c>
      <c r="I90" s="147">
        <f>+'TTA Pivot Table'!D$405</f>
        <v>4.9440847018150391</v>
      </c>
      <c r="J90" s="147">
        <f>+'TTA Pivot Table'!D$407</f>
        <v>6.3426541554959792</v>
      </c>
      <c r="K90" s="146">
        <f>+'TTA Pivot Table'!D$409</f>
        <v>8.8036279069767431</v>
      </c>
      <c r="L90" s="146">
        <f>+'TTA Pivot Table'!D$411</f>
        <v>0</v>
      </c>
      <c r="M90" s="148">
        <f>+'TTA Pivot Table'!D$413</f>
        <v>6.9750557768924306</v>
      </c>
      <c r="N90" s="147">
        <f>+'TTA Pivot Table'!D$415</f>
        <v>3.8409514563106799</v>
      </c>
      <c r="O90" s="42"/>
      <c r="P90" s="320">
        <f t="shared" si="3"/>
        <v>2.0309710750773915</v>
      </c>
    </row>
    <row r="91" spans="1:17">
      <c r="A91" s="47" t="s">
        <v>62</v>
      </c>
      <c r="B91" s="146">
        <f>+'TTA Pivot Table'!D$423</f>
        <v>4.7488820354664609</v>
      </c>
      <c r="C91" s="146">
        <f>+'TTA Pivot Table'!D$425</f>
        <v>4.5260273972602745</v>
      </c>
      <c r="D91" s="146">
        <f>+'TTA Pivot Table'!D$427</f>
        <v>0</v>
      </c>
      <c r="E91" s="147">
        <f>+'TTA Pivot Table'!D$429</f>
        <v>4.737007299270072</v>
      </c>
      <c r="F91" s="147">
        <f>+'TTA Pivot Table'!D$431</f>
        <v>5.4903372835004554</v>
      </c>
      <c r="G91" s="146">
        <f>+'TTA Pivot Table'!D$433</f>
        <v>5.8619402985074629</v>
      </c>
      <c r="H91" s="146">
        <f>+'TTA Pivot Table'!D$435</f>
        <v>0</v>
      </c>
      <c r="I91" s="147">
        <f>+'TTA Pivot Table'!D$437</f>
        <v>5.5117268041237111</v>
      </c>
      <c r="J91" s="147">
        <f>+'TTA Pivot Table'!D$439</f>
        <v>3.4955774647887323</v>
      </c>
      <c r="K91" s="146">
        <f>+'TTA Pivot Table'!D$441</f>
        <v>3.6123204419889499</v>
      </c>
      <c r="L91" s="146">
        <f>+'TTA Pivot Table'!D$443</f>
        <v>0</v>
      </c>
      <c r="M91" s="148">
        <f>+'TTA Pivot Table'!D$445</f>
        <v>3.5350000000000006</v>
      </c>
      <c r="N91" s="147">
        <f>+'TTA Pivot Table'!D$447</f>
        <v>4.7647751605995721</v>
      </c>
      <c r="O91" s="42"/>
      <c r="P91" s="320">
        <f t="shared" si="3"/>
        <v>-1.9767268041237105</v>
      </c>
    </row>
    <row r="92" spans="1:17">
      <c r="A92" s="47" t="s">
        <v>63</v>
      </c>
      <c r="B92" s="146">
        <f>+'TTA Pivot Table'!D$455</f>
        <v>4.4736842105263204</v>
      </c>
      <c r="C92" s="146">
        <f>+'TTA Pivot Table'!D$457</f>
        <v>0</v>
      </c>
      <c r="D92" s="146">
        <f>+'TTA Pivot Table'!D$459</f>
        <v>0</v>
      </c>
      <c r="E92" s="147">
        <f>+'TTA Pivot Table'!D$461</f>
        <v>4.4736842105263204</v>
      </c>
      <c r="F92" s="147">
        <f>+'TTA Pivot Table'!D$463</f>
        <v>4.1440740740740702</v>
      </c>
      <c r="G92" s="146">
        <f>+'TTA Pivot Table'!D$465</f>
        <v>4.625</v>
      </c>
      <c r="H92" s="146">
        <f>+'TTA Pivot Table'!D$467</f>
        <v>0</v>
      </c>
      <c r="I92" s="147">
        <f>+'TTA Pivot Table'!D$469</f>
        <v>4.1469072164948413</v>
      </c>
      <c r="J92" s="147">
        <f>+'TTA Pivot Table'!D$471</f>
        <v>2.9914163090128798</v>
      </c>
      <c r="K92" s="146">
        <f>+'TTA Pivot Table'!D$473</f>
        <v>3.35</v>
      </c>
      <c r="L92" s="146">
        <f>+'TTA Pivot Table'!D$475</f>
        <v>0</v>
      </c>
      <c r="M92" s="148">
        <f>+'TTA Pivot Table'!D$477</f>
        <v>3.0061728395061769</v>
      </c>
      <c r="N92" s="147">
        <f>+'TTA Pivot Table'!D$479</f>
        <v>2.3333333333333299</v>
      </c>
      <c r="O92" s="42"/>
      <c r="P92" s="320">
        <f t="shared" si="3"/>
        <v>-1.1407343769886644</v>
      </c>
    </row>
    <row r="93" spans="1:17">
      <c r="A93" s="52" t="s">
        <v>64</v>
      </c>
      <c r="B93" s="149">
        <f>+'TTA Pivot Table'!D$487</f>
        <v>0</v>
      </c>
      <c r="C93" s="149">
        <f>+'TTA Pivot Table'!D$489</f>
        <v>0</v>
      </c>
      <c r="D93" s="149">
        <f>+'TTA Pivot Table'!D$491</f>
        <v>0</v>
      </c>
      <c r="E93" s="150">
        <f>+'TTA Pivot Table'!D$493</f>
        <v>0</v>
      </c>
      <c r="F93" s="150">
        <f>+'TTA Pivot Table'!D$495</f>
        <v>0</v>
      </c>
      <c r="G93" s="149">
        <f>+'TTA Pivot Table'!D$497</f>
        <v>0</v>
      </c>
      <c r="H93" s="149">
        <f>+'TTA Pivot Table'!D$499</f>
        <v>0</v>
      </c>
      <c r="I93" s="150">
        <f>+'TTA Pivot Table'!D$501</f>
        <v>0</v>
      </c>
      <c r="J93" s="150">
        <f>+'TTA Pivot Table'!D$503</f>
        <v>0</v>
      </c>
      <c r="K93" s="149">
        <f>+'TTA Pivot Table'!D$505</f>
        <v>0</v>
      </c>
      <c r="L93" s="149">
        <f>+'TTA Pivot Table'!D$507</f>
        <v>0</v>
      </c>
      <c r="M93" s="151">
        <f>+'TTA Pivot Table'!D$509</f>
        <v>0</v>
      </c>
      <c r="N93" s="150">
        <f>+'TTA Pivot Table'!D$511</f>
        <v>0</v>
      </c>
      <c r="O93" s="42"/>
      <c r="P93" s="322">
        <f t="shared" si="3"/>
        <v>0</v>
      </c>
    </row>
    <row r="94" spans="1:17">
      <c r="A94" s="133" t="s">
        <v>665</v>
      </c>
      <c r="B94" s="133"/>
      <c r="C94" s="133"/>
      <c r="D94" s="133"/>
      <c r="E94" s="133"/>
      <c r="F94" s="134"/>
      <c r="G94" s="134"/>
      <c r="H94" s="134"/>
      <c r="I94" s="134"/>
      <c r="J94" s="134"/>
      <c r="K94" s="134"/>
      <c r="L94" s="134"/>
      <c r="M94" s="134"/>
      <c r="N94" s="134"/>
    </row>
    <row r="95" spans="1:17" s="51" customFormat="1">
      <c r="A95" s="133"/>
      <c r="B95" s="135"/>
      <c r="C95" s="135"/>
      <c r="D95" s="135"/>
      <c r="E95" s="135"/>
      <c r="F95" s="135"/>
      <c r="G95" s="135"/>
      <c r="H95" s="135"/>
      <c r="I95" s="135"/>
      <c r="J95" s="135"/>
      <c r="K95" s="135"/>
      <c r="L95" s="135"/>
      <c r="M95" s="135"/>
      <c r="N95" s="135"/>
      <c r="O95" s="45"/>
    </row>
    <row r="96" spans="1:17">
      <c r="A96" s="133"/>
      <c r="B96" s="133"/>
      <c r="C96" s="133"/>
      <c r="D96" s="133"/>
      <c r="E96" s="133"/>
      <c r="F96" s="134"/>
      <c r="G96" s="134"/>
      <c r="H96" s="134"/>
      <c r="I96" s="134"/>
      <c r="J96" s="134"/>
      <c r="K96" s="134"/>
      <c r="L96" s="134"/>
      <c r="M96" s="134"/>
      <c r="N96" s="323" t="s">
        <v>1192</v>
      </c>
    </row>
    <row r="97" spans="1:16" ht="18">
      <c r="A97" s="198" t="s">
        <v>275</v>
      </c>
      <c r="B97" s="100"/>
      <c r="C97" s="100"/>
      <c r="D97" s="100"/>
      <c r="E97" s="100"/>
      <c r="F97" s="103"/>
      <c r="G97" s="103"/>
      <c r="H97" s="103"/>
      <c r="I97" s="104"/>
      <c r="J97" s="103"/>
      <c r="K97" s="103"/>
      <c r="L97" s="103"/>
      <c r="M97" s="104"/>
      <c r="N97" s="103"/>
      <c r="P97" s="319"/>
    </row>
    <row r="98" spans="1:16" ht="18">
      <c r="A98" s="198"/>
      <c r="B98" s="100"/>
      <c r="C98" s="100"/>
      <c r="D98" s="100"/>
      <c r="E98" s="100"/>
      <c r="F98" s="103"/>
      <c r="G98" s="103"/>
      <c r="H98" s="103"/>
      <c r="I98" s="104"/>
      <c r="J98" s="103"/>
      <c r="K98" s="103"/>
      <c r="L98" s="103"/>
      <c r="M98" s="104"/>
      <c r="N98" s="103"/>
      <c r="P98" s="319"/>
    </row>
    <row r="99" spans="1:16" ht="15.75">
      <c r="A99" s="118" t="s">
        <v>183</v>
      </c>
      <c r="B99" s="100"/>
      <c r="C99" s="100"/>
      <c r="D99" s="100"/>
      <c r="E99" s="100"/>
      <c r="F99" s="103"/>
      <c r="G99" s="103"/>
      <c r="H99" s="103"/>
      <c r="I99" s="104"/>
      <c r="J99" s="103"/>
      <c r="K99" s="103"/>
      <c r="L99" s="103"/>
      <c r="M99" s="104"/>
      <c r="N99" s="103"/>
      <c r="P99" s="319"/>
    </row>
    <row r="100" spans="1:16" ht="15.75">
      <c r="A100" s="118" t="s">
        <v>1195</v>
      </c>
      <c r="B100" s="100"/>
      <c r="C100" s="100"/>
      <c r="D100" s="100"/>
      <c r="E100" s="100"/>
      <c r="F100" s="103"/>
      <c r="G100" s="103"/>
      <c r="H100" s="103"/>
      <c r="I100" s="104"/>
      <c r="J100" s="103"/>
      <c r="K100" s="103"/>
      <c r="L100" s="103"/>
      <c r="M100" s="104"/>
      <c r="N100" s="103"/>
      <c r="P100" s="319"/>
    </row>
    <row r="101" spans="1:16" ht="18" customHeight="1">
      <c r="A101" s="26"/>
      <c r="B101" s="26"/>
      <c r="C101" s="26"/>
      <c r="D101" s="26"/>
      <c r="E101" s="26"/>
      <c r="F101" s="18"/>
      <c r="G101" s="114"/>
      <c r="H101" s="114"/>
      <c r="I101" s="111"/>
      <c r="J101" s="111"/>
      <c r="K101" s="111"/>
      <c r="L101" s="111"/>
      <c r="M101" s="111"/>
      <c r="N101" s="111"/>
      <c r="O101" s="7"/>
      <c r="P101" s="319"/>
    </row>
    <row r="102" spans="1:16" ht="18" customHeight="1">
      <c r="A102" s="21"/>
      <c r="B102" s="119" t="s">
        <v>257</v>
      </c>
      <c r="C102" s="120"/>
      <c r="D102" s="120"/>
      <c r="E102" s="120"/>
      <c r="F102" s="120"/>
      <c r="G102" s="120"/>
      <c r="H102" s="120"/>
      <c r="I102" s="121"/>
      <c r="J102" s="131" t="s">
        <v>156</v>
      </c>
      <c r="K102" s="316"/>
      <c r="L102" s="316"/>
      <c r="M102" s="317"/>
      <c r="N102" s="839" t="s">
        <v>256</v>
      </c>
      <c r="O102" s="318"/>
      <c r="P102" s="319"/>
    </row>
    <row r="103" spans="1:16" ht="42.75" customHeight="1">
      <c r="A103" s="37"/>
      <c r="B103" s="120" t="s">
        <v>296</v>
      </c>
      <c r="C103" s="120"/>
      <c r="D103" s="120"/>
      <c r="E103" s="123"/>
      <c r="F103" s="124" t="s">
        <v>298</v>
      </c>
      <c r="G103" s="120"/>
      <c r="H103" s="120"/>
      <c r="I103" s="121"/>
      <c r="J103" s="125" t="s">
        <v>258</v>
      </c>
      <c r="K103" s="120"/>
      <c r="L103" s="120"/>
      <c r="M103" s="121"/>
      <c r="N103" s="840"/>
      <c r="O103" s="318"/>
      <c r="P103" s="319"/>
    </row>
    <row r="104" spans="1:16" ht="33" customHeight="1">
      <c r="A104" s="26"/>
      <c r="B104" s="126" t="s">
        <v>157</v>
      </c>
      <c r="C104" s="126" t="s">
        <v>158</v>
      </c>
      <c r="D104" s="126" t="s">
        <v>65</v>
      </c>
      <c r="E104" s="128" t="s">
        <v>12</v>
      </c>
      <c r="F104" s="128" t="s">
        <v>157</v>
      </c>
      <c r="G104" s="126" t="s">
        <v>158</v>
      </c>
      <c r="H104" s="126" t="s">
        <v>65</v>
      </c>
      <c r="I104" s="128" t="s">
        <v>12</v>
      </c>
      <c r="J104" s="129" t="s">
        <v>157</v>
      </c>
      <c r="K104" s="130" t="s">
        <v>158</v>
      </c>
      <c r="L104" s="132" t="s">
        <v>65</v>
      </c>
      <c r="M104" s="129" t="s">
        <v>12</v>
      </c>
      <c r="N104" s="841"/>
      <c r="O104" s="318"/>
      <c r="P104" s="319" t="s">
        <v>248</v>
      </c>
    </row>
    <row r="105" spans="1:16" hidden="1">
      <c r="A105" s="47" t="s">
        <v>48</v>
      </c>
      <c r="B105" s="47"/>
      <c r="C105" s="47"/>
      <c r="D105" s="47"/>
      <c r="E105" s="47"/>
      <c r="F105" s="39">
        <f>'TTA Pivot Table'!E$230</f>
        <v>0</v>
      </c>
      <c r="G105" s="39">
        <f>'TTA Pivot Table'!E$231</f>
        <v>0</v>
      </c>
      <c r="H105" s="39">
        <f>'TTA Pivot Table'!E$232</f>
        <v>0</v>
      </c>
      <c r="I105" s="38">
        <f>'TTA Pivot Table'!E$233</f>
        <v>0</v>
      </c>
      <c r="J105" s="38">
        <f>'TTA Pivot Table'!E$234</f>
        <v>0</v>
      </c>
      <c r="K105" s="39">
        <f>'TTA Pivot Table'!E$235</f>
        <v>0</v>
      </c>
      <c r="L105" s="39">
        <f>'TTA Pivot Table'!E$236</f>
        <v>0</v>
      </c>
      <c r="M105" s="40">
        <f>'TTA Pivot Table'!E$237</f>
        <v>0</v>
      </c>
      <c r="N105" s="38">
        <f>'TTA Pivot Table'!E$238</f>
        <v>0</v>
      </c>
      <c r="O105" s="42"/>
      <c r="P105" s="320">
        <f>+M105-I105</f>
        <v>0</v>
      </c>
    </row>
    <row r="106" spans="1:16" ht="15.75" hidden="1">
      <c r="A106" s="47"/>
      <c r="B106" s="47"/>
      <c r="C106" s="47"/>
      <c r="D106" s="47"/>
      <c r="E106" s="47"/>
      <c r="F106" s="43"/>
      <c r="G106" s="43"/>
      <c r="H106" s="43"/>
      <c r="I106" s="41"/>
      <c r="J106" s="41"/>
      <c r="K106" s="43"/>
      <c r="L106" s="43"/>
      <c r="M106" s="321"/>
      <c r="N106" s="41"/>
      <c r="O106" s="42"/>
      <c r="P106" s="318">
        <f t="shared" ref="P106" si="4">+I106-M106</f>
        <v>0</v>
      </c>
    </row>
    <row r="107" spans="1:16">
      <c r="A107" s="47" t="s">
        <v>49</v>
      </c>
      <c r="B107" s="146">
        <f>+'TTA Pivot Table'!E$7</f>
        <v>0</v>
      </c>
      <c r="C107" s="146">
        <f>+'TTA Pivot Table'!E$9</f>
        <v>0</v>
      </c>
      <c r="D107" s="146">
        <f>+'TTA Pivot Table'!E$11</f>
        <v>0</v>
      </c>
      <c r="E107" s="147">
        <f>+'TTA Pivot Table'!E$13</f>
        <v>0</v>
      </c>
      <c r="F107" s="147">
        <f>+'TTA Pivot Table'!E$15</f>
        <v>0</v>
      </c>
      <c r="G107" s="146">
        <f>+'TTA Pivot Table'!E$17</f>
        <v>0</v>
      </c>
      <c r="H107" s="146">
        <f>+'TTA Pivot Table'!E$19</f>
        <v>0</v>
      </c>
      <c r="I107" s="147">
        <f>+'TTA Pivot Table'!E$21</f>
        <v>0</v>
      </c>
      <c r="J107" s="147">
        <f>+'TTA Pivot Table'!E$23</f>
        <v>0</v>
      </c>
      <c r="K107" s="146">
        <f>+'TTA Pivot Table'!E$25</f>
        <v>0</v>
      </c>
      <c r="L107" s="146">
        <f>+'TTA Pivot Table'!E$27</f>
        <v>0</v>
      </c>
      <c r="M107" s="148">
        <f>+'TTA Pivot Table'!E$29</f>
        <v>0</v>
      </c>
      <c r="N107" s="147">
        <f>+'TTA Pivot Table'!E$31</f>
        <v>0</v>
      </c>
      <c r="O107" s="42"/>
      <c r="P107" s="320">
        <f t="shared" ref="P107:P125" si="5">+M107-I107</f>
        <v>0</v>
      </c>
    </row>
    <row r="108" spans="1:16">
      <c r="A108" s="47" t="s">
        <v>50</v>
      </c>
      <c r="B108" s="146">
        <f>+'TTA Pivot Table'!E$39</f>
        <v>4.3434241598546777</v>
      </c>
      <c r="C108" s="146">
        <f>+'TTA Pivot Table'!E$41</f>
        <v>5.4688235294117646</v>
      </c>
      <c r="D108" s="146">
        <f>+'TTA Pivot Table'!E$43</f>
        <v>0</v>
      </c>
      <c r="E108" s="147">
        <f>+'TTA Pivot Table'!E$45</f>
        <v>4.3605366726296957</v>
      </c>
      <c r="F108" s="147">
        <f>+'TTA Pivot Table'!E$47</f>
        <v>5.7147206703910616</v>
      </c>
      <c r="G108" s="146">
        <f>+'TTA Pivot Table'!E$49</f>
        <v>7.2622535211267607</v>
      </c>
      <c r="H108" s="146">
        <f>+'TTA Pivot Table'!E$51</f>
        <v>0</v>
      </c>
      <c r="I108" s="147">
        <f>+'TTA Pivot Table'!E$53</f>
        <v>5.7878243512974041</v>
      </c>
      <c r="J108" s="147">
        <f>+'TTA Pivot Table'!E$55</f>
        <v>3.2830966767371601</v>
      </c>
      <c r="K108" s="146">
        <f>+'TTA Pivot Table'!E$57</f>
        <v>3.2290211132437618</v>
      </c>
      <c r="L108" s="146">
        <f>+'TTA Pivot Table'!E$59</f>
        <v>0</v>
      </c>
      <c r="M108" s="148">
        <f>+'TTA Pivot Table'!E$61</f>
        <v>3.267826558265583</v>
      </c>
      <c r="N108" s="147">
        <f>+'TTA Pivot Table'!E$63</f>
        <v>0</v>
      </c>
      <c r="O108" s="42"/>
      <c r="P108" s="320">
        <f t="shared" si="5"/>
        <v>-2.5199977930318211</v>
      </c>
    </row>
    <row r="109" spans="1:16">
      <c r="A109" s="47" t="s">
        <v>51</v>
      </c>
      <c r="B109" s="146">
        <f>+'TTA Pivot Table'!E$71</f>
        <v>0</v>
      </c>
      <c r="C109" s="146">
        <f>+'TTA Pivot Table'!E$73</f>
        <v>0</v>
      </c>
      <c r="D109" s="146">
        <f>+'TTA Pivot Table'!E$75</f>
        <v>0</v>
      </c>
      <c r="E109" s="147">
        <f>+'TTA Pivot Table'!E$77</f>
        <v>0</v>
      </c>
      <c r="F109" s="147">
        <f>+'TTA Pivot Table'!E$79</f>
        <v>0</v>
      </c>
      <c r="G109" s="146">
        <f>+'TTA Pivot Table'!E$81</f>
        <v>0</v>
      </c>
      <c r="H109" s="146">
        <f>+'TTA Pivot Table'!E$83</f>
        <v>0</v>
      </c>
      <c r="I109" s="147">
        <f>+'TTA Pivot Table'!E$85</f>
        <v>0</v>
      </c>
      <c r="J109" s="147">
        <f>+'TTA Pivot Table'!E$87</f>
        <v>0</v>
      </c>
      <c r="K109" s="146">
        <f>+'TTA Pivot Table'!E$89</f>
        <v>0</v>
      </c>
      <c r="L109" s="146">
        <f>+'TTA Pivot Table'!E$91</f>
        <v>0</v>
      </c>
      <c r="M109" s="148">
        <f>+'TTA Pivot Table'!E$93</f>
        <v>0</v>
      </c>
      <c r="N109" s="147">
        <f>+'TTA Pivot Table'!E$95</f>
        <v>0</v>
      </c>
      <c r="O109" s="42"/>
      <c r="P109" s="320">
        <f t="shared" si="5"/>
        <v>0</v>
      </c>
    </row>
    <row r="110" spans="1:16">
      <c r="A110" s="47" t="s">
        <v>52</v>
      </c>
      <c r="B110" s="146">
        <f>+'TTA Pivot Table'!E$103</f>
        <v>4.6899732937685457</v>
      </c>
      <c r="C110" s="146">
        <f>+'TTA Pivot Table'!E$105</f>
        <v>5.7103157894736851</v>
      </c>
      <c r="D110" s="146">
        <f>+'TTA Pivot Table'!E$107</f>
        <v>13</v>
      </c>
      <c r="E110" s="147">
        <f>+'TTA Pivot Table'!E$109</f>
        <v>4.7348142857142861</v>
      </c>
      <c r="F110" s="147">
        <f>+'TTA Pivot Table'!E$111</f>
        <v>5.8105296316070474</v>
      </c>
      <c r="G110" s="146">
        <f>+'TTA Pivot Table'!E$113</f>
        <v>5.878024390243902</v>
      </c>
      <c r="H110" s="146">
        <f>+'TTA Pivot Table'!E$115</f>
        <v>14.5</v>
      </c>
      <c r="I110" s="147">
        <f>+'TTA Pivot Table'!E$117</f>
        <v>5.8266700715015318</v>
      </c>
      <c r="J110" s="147">
        <f>+'TTA Pivot Table'!E$119</f>
        <v>3.4481145426114153</v>
      </c>
      <c r="K110" s="146">
        <f>+'TTA Pivot Table'!E$121</f>
        <v>3.7439627118644068</v>
      </c>
      <c r="L110" s="146">
        <f>+'TTA Pivot Table'!E$123</f>
        <v>15</v>
      </c>
      <c r="M110" s="148">
        <f>+'TTA Pivot Table'!E$125</f>
        <v>3.5308226415094341</v>
      </c>
      <c r="N110" s="147">
        <f>+'TTA Pivot Table'!E$127</f>
        <v>7.7032097902097902</v>
      </c>
      <c r="O110" s="42"/>
      <c r="P110" s="320">
        <f t="shared" si="5"/>
        <v>-2.2958474299920977</v>
      </c>
    </row>
    <row r="111" spans="1:16">
      <c r="A111" s="47"/>
      <c r="B111" s="146"/>
      <c r="C111" s="146"/>
      <c r="D111" s="146"/>
      <c r="E111" s="147"/>
      <c r="F111" s="147"/>
      <c r="G111" s="146"/>
      <c r="H111" s="146"/>
      <c r="I111" s="147"/>
      <c r="J111" s="147"/>
      <c r="K111" s="146"/>
      <c r="L111" s="146"/>
      <c r="M111" s="148"/>
      <c r="N111" s="147"/>
      <c r="O111" s="42"/>
      <c r="P111" s="320"/>
    </row>
    <row r="112" spans="1:16">
      <c r="A112" s="47" t="s">
        <v>53</v>
      </c>
      <c r="B112" s="146">
        <f>+'TTA Pivot Table'!E$135</f>
        <v>5.136774193548387</v>
      </c>
      <c r="C112" s="146">
        <f>+'TTA Pivot Table'!E$137</f>
        <v>4.0468181818181819</v>
      </c>
      <c r="D112" s="146">
        <f>+'TTA Pivot Table'!E$139</f>
        <v>0</v>
      </c>
      <c r="E112" s="147">
        <f>+'TTA Pivot Table'!E$141</f>
        <v>4.928260869565217</v>
      </c>
      <c r="F112" s="147">
        <f>+'TTA Pivot Table'!E$143</f>
        <v>5.3600641689091288</v>
      </c>
      <c r="G112" s="146">
        <f>+'TTA Pivot Table'!E$145</f>
        <v>5.8888830715532281</v>
      </c>
      <c r="H112" s="146">
        <f>+'TTA Pivot Table'!E$147</f>
        <v>0</v>
      </c>
      <c r="I112" s="147">
        <f>+'TTA Pivot Table'!E$149</f>
        <v>5.4161361954108065</v>
      </c>
      <c r="J112" s="147">
        <f>+'TTA Pivot Table'!E$151</f>
        <v>3.8820085901970689</v>
      </c>
      <c r="K112" s="146">
        <f>+'TTA Pivot Table'!E$153</f>
        <v>4.1311523283346485</v>
      </c>
      <c r="L112" s="146">
        <f>+'TTA Pivot Table'!E$155</f>
        <v>0</v>
      </c>
      <c r="M112" s="148">
        <f>+'TTA Pivot Table'!E$157</f>
        <v>3.9424229665071771</v>
      </c>
      <c r="N112" s="147">
        <f>+'TTA Pivot Table'!E$159</f>
        <v>0</v>
      </c>
      <c r="O112" s="42"/>
      <c r="P112" s="320">
        <f t="shared" si="5"/>
        <v>-1.4737132289036294</v>
      </c>
    </row>
    <row r="113" spans="1:17">
      <c r="A113" s="47" t="s">
        <v>54</v>
      </c>
      <c r="B113" s="146">
        <f>+'TTA Pivot Table'!E$167</f>
        <v>4.8971761817065689</v>
      </c>
      <c r="C113" s="146">
        <f>+'TTA Pivot Table'!E$169</f>
        <v>4.9847457627118645</v>
      </c>
      <c r="D113" s="146">
        <f>+'TTA Pivot Table'!E$171</f>
        <v>0</v>
      </c>
      <c r="E113" s="147">
        <f>+'TTA Pivot Table'!E$173</f>
        <v>4.9002369668246448</v>
      </c>
      <c r="F113" s="147">
        <f>+'TTA Pivot Table'!E$175</f>
        <v>5.2540005819028224</v>
      </c>
      <c r="G113" s="146">
        <f>+'TTA Pivot Table'!E$177</f>
        <v>5.8423076923076929</v>
      </c>
      <c r="H113" s="146">
        <f>+'TTA Pivot Table'!E$179</f>
        <v>0</v>
      </c>
      <c r="I113" s="147">
        <f>+'TTA Pivot Table'!E$181</f>
        <v>5.2795435569162263</v>
      </c>
      <c r="J113" s="147">
        <f>+'TTA Pivot Table'!E$183</f>
        <v>5.8110097939885179</v>
      </c>
      <c r="K113" s="146">
        <f>+'TTA Pivot Table'!E$185</f>
        <v>6.3014218009478675</v>
      </c>
      <c r="L113" s="146">
        <f>+'TTA Pivot Table'!E$187</f>
        <v>0</v>
      </c>
      <c r="M113" s="148">
        <f>+'TTA Pivot Table'!E$189</f>
        <v>5.9398406374501986</v>
      </c>
      <c r="N113" s="147">
        <f>+'TTA Pivot Table'!E$191</f>
        <v>6.4998473282442744</v>
      </c>
      <c r="O113" s="42"/>
      <c r="P113" s="320">
        <f t="shared" si="5"/>
        <v>0.66029708053397229</v>
      </c>
    </row>
    <row r="114" spans="1:17">
      <c r="A114" s="47" t="s">
        <v>55</v>
      </c>
      <c r="B114" s="199">
        <f>+'TTA Pivot Table'!E$199</f>
        <v>4.4163181148748158</v>
      </c>
      <c r="C114" s="146">
        <f>+'TTA Pivot Table'!E$201</f>
        <v>5.1033333333333326</v>
      </c>
      <c r="D114" s="146">
        <f>+'TTA Pivot Table'!E$203</f>
        <v>0</v>
      </c>
      <c r="E114" s="147">
        <f>+'TTA Pivot Table'!E$205</f>
        <v>4.4223357664233571</v>
      </c>
      <c r="F114" s="147">
        <f>+'TTA Pivot Table'!E$207</f>
        <v>6.151790281329923</v>
      </c>
      <c r="G114" s="146">
        <f>+'TTA Pivot Table'!E$209</f>
        <v>9.1256249999999994</v>
      </c>
      <c r="H114" s="146">
        <f>+'TTA Pivot Table'!E$211</f>
        <v>0</v>
      </c>
      <c r="I114" s="147">
        <f>+'TTA Pivot Table'!E$213</f>
        <v>6.2403411910669977</v>
      </c>
      <c r="J114" s="147">
        <f>+'TTA Pivot Table'!E$215</f>
        <v>3.9766788655077754</v>
      </c>
      <c r="K114" s="146">
        <f>+'TTA Pivot Table'!E$217</f>
        <v>4.9169780219780224</v>
      </c>
      <c r="L114" s="146">
        <f>+'TTA Pivot Table'!E$219</f>
        <v>0</v>
      </c>
      <c r="M114" s="148">
        <f>+'TTA Pivot Table'!E$221</f>
        <v>4.1012519561815335</v>
      </c>
      <c r="N114" s="147">
        <f>+'TTA Pivot Table'!E$223</f>
        <v>0</v>
      </c>
      <c r="O114" s="42"/>
      <c r="P114" s="320">
        <f t="shared" si="5"/>
        <v>-2.1390892348854642</v>
      </c>
    </row>
    <row r="115" spans="1:17">
      <c r="A115" s="47" t="s">
        <v>56</v>
      </c>
      <c r="B115" s="146">
        <f>+'TTA Pivot Table'!E$231</f>
        <v>0</v>
      </c>
      <c r="C115" s="146">
        <f>+'TTA Pivot Table'!E$233</f>
        <v>0</v>
      </c>
      <c r="D115" s="146">
        <f>+'TTA Pivot Table'!E$235</f>
        <v>0</v>
      </c>
      <c r="E115" s="147">
        <f>+'TTA Pivot Table'!E$237</f>
        <v>0</v>
      </c>
      <c r="F115" s="147">
        <f>+'TTA Pivot Table'!E$239</f>
        <v>0</v>
      </c>
      <c r="G115" s="146">
        <f>+'TTA Pivot Table'!E$241</f>
        <v>0</v>
      </c>
      <c r="H115" s="146">
        <f>+'TTA Pivot Table'!E$243</f>
        <v>0</v>
      </c>
      <c r="I115" s="147">
        <f>+'TTA Pivot Table'!E$245</f>
        <v>0</v>
      </c>
      <c r="J115" s="147">
        <f>+'TTA Pivot Table'!E$247</f>
        <v>0</v>
      </c>
      <c r="K115" s="146">
        <f>+'TTA Pivot Table'!E$249</f>
        <v>0</v>
      </c>
      <c r="L115" s="146">
        <f>+'TTA Pivot Table'!E$251</f>
        <v>0</v>
      </c>
      <c r="M115" s="148">
        <f>+'TTA Pivot Table'!E$253</f>
        <v>0</v>
      </c>
      <c r="N115" s="147">
        <f>+'TTA Pivot Table'!E$255</f>
        <v>0</v>
      </c>
      <c r="O115" s="42"/>
      <c r="P115" s="320">
        <f t="shared" si="5"/>
        <v>0</v>
      </c>
    </row>
    <row r="116" spans="1:17">
      <c r="A116" s="47"/>
      <c r="B116" s="146"/>
      <c r="C116" s="146"/>
      <c r="D116" s="146"/>
      <c r="E116" s="147"/>
      <c r="F116" s="147"/>
      <c r="G116" s="146"/>
      <c r="H116" s="146"/>
      <c r="I116" s="147"/>
      <c r="J116" s="147"/>
      <c r="K116" s="146"/>
      <c r="L116" s="146"/>
      <c r="M116" s="148"/>
      <c r="N116" s="147"/>
      <c r="O116" s="42"/>
      <c r="P116" s="320"/>
    </row>
    <row r="117" spans="1:17">
      <c r="A117" s="47" t="s">
        <v>57</v>
      </c>
      <c r="B117" s="146">
        <f>+'TTA Pivot Table'!E$263</f>
        <v>0</v>
      </c>
      <c r="C117" s="146">
        <f>+'TTA Pivot Table'!E$265</f>
        <v>0</v>
      </c>
      <c r="D117" s="146">
        <f>+'TTA Pivot Table'!E$267</f>
        <v>0</v>
      </c>
      <c r="E117" s="147">
        <f>+'TTA Pivot Table'!E$269</f>
        <v>0</v>
      </c>
      <c r="F117" s="147">
        <f>+'TTA Pivot Table'!E$271</f>
        <v>0</v>
      </c>
      <c r="G117" s="146">
        <f>+'TTA Pivot Table'!E$273</f>
        <v>0</v>
      </c>
      <c r="H117" s="146">
        <f>+'TTA Pivot Table'!E$275</f>
        <v>0</v>
      </c>
      <c r="I117" s="147">
        <f>+'TTA Pivot Table'!E$277</f>
        <v>0</v>
      </c>
      <c r="J117" s="147">
        <f>+'TTA Pivot Table'!E$279</f>
        <v>0</v>
      </c>
      <c r="K117" s="146">
        <f>+'TTA Pivot Table'!E$281</f>
        <v>0</v>
      </c>
      <c r="L117" s="146">
        <f>+'TTA Pivot Table'!E$283</f>
        <v>0</v>
      </c>
      <c r="M117" s="148">
        <f>+'TTA Pivot Table'!E$285</f>
        <v>0</v>
      </c>
      <c r="N117" s="147">
        <f>+'TTA Pivot Table'!E$287</f>
        <v>0</v>
      </c>
      <c r="O117" s="42"/>
      <c r="P117" s="320">
        <f t="shared" si="5"/>
        <v>0</v>
      </c>
    </row>
    <row r="118" spans="1:17">
      <c r="A118" s="47" t="s">
        <v>58</v>
      </c>
      <c r="B118" s="146">
        <f>+'TTA Pivot Table'!E$295</f>
        <v>4.7007352941176475</v>
      </c>
      <c r="C118" s="146">
        <f>+'TTA Pivot Table'!E$297</f>
        <v>5</v>
      </c>
      <c r="D118" s="146">
        <f>+'TTA Pivot Table'!E$299</f>
        <v>0</v>
      </c>
      <c r="E118" s="147">
        <f>+'TTA Pivot Table'!E$301</f>
        <v>4.7029197080291967</v>
      </c>
      <c r="F118" s="147">
        <f>+'TTA Pivot Table'!E$303</f>
        <v>4.7536498054474716</v>
      </c>
      <c r="G118" s="146">
        <f>+'TTA Pivot Table'!E$305</f>
        <v>6.8874999999999993</v>
      </c>
      <c r="H118" s="146">
        <f>+'TTA Pivot Table'!E$307</f>
        <v>7.4</v>
      </c>
      <c r="I118" s="147">
        <f>+'TTA Pivot Table'!E$309</f>
        <v>4.7648598420319042</v>
      </c>
      <c r="J118" s="147">
        <f>+'TTA Pivot Table'!E$311</f>
        <v>3.3713299309516667</v>
      </c>
      <c r="K118" s="146">
        <f>+'TTA Pivot Table'!E$313</f>
        <v>3.4386605783866053</v>
      </c>
      <c r="L118" s="146">
        <f>+'TTA Pivot Table'!E$315</f>
        <v>3.53</v>
      </c>
      <c r="M118" s="148">
        <f>+'TTA Pivot Table'!E$317</f>
        <v>3.3842496285289752</v>
      </c>
      <c r="N118" s="147">
        <f>+'TTA Pivot Table'!E$319</f>
        <v>3.5607142857142864</v>
      </c>
      <c r="O118" s="42"/>
      <c r="P118" s="320">
        <f t="shared" si="5"/>
        <v>-1.380610213502929</v>
      </c>
    </row>
    <row r="119" spans="1:17">
      <c r="A119" s="47" t="s">
        <v>59</v>
      </c>
      <c r="B119" s="146">
        <f>+'TTA Pivot Table'!E$327</f>
        <v>4.3124340770791072</v>
      </c>
      <c r="C119" s="146">
        <f>+'TTA Pivot Table'!E$329</f>
        <v>4.1574683544303799</v>
      </c>
      <c r="D119" s="146">
        <f>+'TTA Pivot Table'!E$331</f>
        <v>0</v>
      </c>
      <c r="E119" s="147">
        <f>+'TTA Pivot Table'!E$333</f>
        <v>4.2748233486943166</v>
      </c>
      <c r="F119" s="147">
        <f>+'TTA Pivot Table'!E$335</f>
        <v>5.7651571709233798</v>
      </c>
      <c r="G119" s="146">
        <f>+'TTA Pivot Table'!E$337</f>
        <v>6.0997142857142856</v>
      </c>
      <c r="H119" s="146">
        <f>+'TTA Pivot Table'!E$339</f>
        <v>0</v>
      </c>
      <c r="I119" s="147">
        <f>+'TTA Pivot Table'!E$341</f>
        <v>5.8142330259849118</v>
      </c>
      <c r="J119" s="147">
        <f>+'TTA Pivot Table'!E$343</f>
        <v>3.8654742547425474</v>
      </c>
      <c r="K119" s="146">
        <f>+'TTA Pivot Table'!E$345</f>
        <v>4.7520262216924918</v>
      </c>
      <c r="L119" s="146">
        <f>+'TTA Pivot Table'!E$347</f>
        <v>0</v>
      </c>
      <c r="M119" s="148">
        <f>+'TTA Pivot Table'!E$349</f>
        <v>4.2477029804727637</v>
      </c>
      <c r="N119" s="147">
        <f>+'TTA Pivot Table'!E$351</f>
        <v>0</v>
      </c>
      <c r="O119" s="42"/>
      <c r="P119" s="320">
        <f t="shared" si="5"/>
        <v>-1.566530045512148</v>
      </c>
      <c r="Q119" s="340"/>
    </row>
    <row r="120" spans="1:17">
      <c r="A120" s="47" t="s">
        <v>60</v>
      </c>
      <c r="B120" s="146">
        <f>+'TTA Pivot Table'!E$359</f>
        <v>0</v>
      </c>
      <c r="C120" s="146">
        <f>+'TTA Pivot Table'!E$361</f>
        <v>0</v>
      </c>
      <c r="D120" s="146">
        <f>+'TTA Pivot Table'!E$363</f>
        <v>0</v>
      </c>
      <c r="E120" s="147">
        <f>+'TTA Pivot Table'!E$365</f>
        <v>0</v>
      </c>
      <c r="F120" s="147">
        <f>+'TTA Pivot Table'!E$367</f>
        <v>0</v>
      </c>
      <c r="G120" s="146">
        <f>+'TTA Pivot Table'!E$369</f>
        <v>0</v>
      </c>
      <c r="H120" s="146">
        <f>+'TTA Pivot Table'!E$371</f>
        <v>0</v>
      </c>
      <c r="I120" s="147">
        <f>+'TTA Pivot Table'!E$373</f>
        <v>0</v>
      </c>
      <c r="J120" s="147">
        <f>+'TTA Pivot Table'!E$375</f>
        <v>0</v>
      </c>
      <c r="K120" s="146">
        <f>+'TTA Pivot Table'!E$377</f>
        <v>0</v>
      </c>
      <c r="L120" s="146">
        <f>+'TTA Pivot Table'!E$379</f>
        <v>0</v>
      </c>
      <c r="M120" s="148">
        <f>+'TTA Pivot Table'!E$381</f>
        <v>0</v>
      </c>
      <c r="N120" s="147">
        <f>+'TTA Pivot Table'!E$383</f>
        <v>0</v>
      </c>
      <c r="O120" s="42"/>
      <c r="P120" s="320">
        <f t="shared" si="5"/>
        <v>0</v>
      </c>
    </row>
    <row r="121" spans="1:17">
      <c r="A121" s="47"/>
      <c r="B121" s="146"/>
      <c r="C121" s="146"/>
      <c r="D121" s="146"/>
      <c r="E121" s="147"/>
      <c r="F121" s="147"/>
      <c r="G121" s="146"/>
      <c r="H121" s="146"/>
      <c r="I121" s="147"/>
      <c r="J121" s="147"/>
      <c r="K121" s="146"/>
      <c r="L121" s="146"/>
      <c r="M121" s="148"/>
      <c r="N121" s="147"/>
      <c r="O121" s="42"/>
      <c r="P121" s="320"/>
    </row>
    <row r="122" spans="1:17">
      <c r="A122" s="47" t="s">
        <v>61</v>
      </c>
      <c r="B122" s="146">
        <f>+'TTA Pivot Table'!E$391</f>
        <v>3.8899849999999998</v>
      </c>
      <c r="C122" s="146">
        <f>+'TTA Pivot Table'!E$393</f>
        <v>3.8973076923076921</v>
      </c>
      <c r="D122" s="146">
        <f>+'TTA Pivot Table'!E$395</f>
        <v>0</v>
      </c>
      <c r="E122" s="147">
        <f>+'TTA Pivot Table'!E$397</f>
        <v>3.8900634789777411</v>
      </c>
      <c r="F122" s="147">
        <f>+'TTA Pivot Table'!E$399</f>
        <v>4.6487720436449429</v>
      </c>
      <c r="G122" s="146">
        <f>+'TTA Pivot Table'!E$401</f>
        <v>5.5481703703703706</v>
      </c>
      <c r="H122" s="146">
        <f>+'TTA Pivot Table'!E$403</f>
        <v>0</v>
      </c>
      <c r="I122" s="147">
        <f>+'TTA Pivot Table'!E$405</f>
        <v>4.6832073170731707</v>
      </c>
      <c r="J122" s="147">
        <f>+'TTA Pivot Table'!E$407</f>
        <v>6.1538278580814714</v>
      </c>
      <c r="K122" s="146">
        <f>+'TTA Pivot Table'!E$409</f>
        <v>8.7776984126984132</v>
      </c>
      <c r="L122" s="146">
        <f>+'TTA Pivot Table'!E$411</f>
        <v>0</v>
      </c>
      <c r="M122" s="148">
        <f>+'TTA Pivot Table'!E$413</f>
        <v>6.628327592393255</v>
      </c>
      <c r="N122" s="147">
        <f>+'TTA Pivot Table'!E$415</f>
        <v>3.7804984365228265</v>
      </c>
      <c r="O122" s="42"/>
      <c r="P122" s="320">
        <f t="shared" si="5"/>
        <v>1.9451202753200842</v>
      </c>
    </row>
    <row r="123" spans="1:17">
      <c r="A123" s="47" t="s">
        <v>62</v>
      </c>
      <c r="B123" s="146">
        <f>+'TTA Pivot Table'!E$423</f>
        <v>4.5288514379923059</v>
      </c>
      <c r="C123" s="146">
        <f>+'TTA Pivot Table'!E$425</f>
        <v>4.7276967930029148</v>
      </c>
      <c r="D123" s="146">
        <f>+'TTA Pivot Table'!E$427</f>
        <v>0</v>
      </c>
      <c r="E123" s="147">
        <f>+'TTA Pivot Table'!E$429</f>
        <v>4.5406066873491895</v>
      </c>
      <c r="F123" s="147">
        <f>+'TTA Pivot Table'!E$431</f>
        <v>5.1487591240875918</v>
      </c>
      <c r="G123" s="146">
        <f>+'TTA Pivot Table'!E$433</f>
        <v>5.4145413870246095</v>
      </c>
      <c r="H123" s="146">
        <f>+'TTA Pivot Table'!E$435</f>
        <v>0</v>
      </c>
      <c r="I123" s="147">
        <f>+'TTA Pivot Table'!E$437</f>
        <v>5.166727162734424</v>
      </c>
      <c r="J123" s="147">
        <f>+'TTA Pivot Table'!E$439</f>
        <v>3.3749390003935464</v>
      </c>
      <c r="K123" s="146">
        <f>+'TTA Pivot Table'!E$441</f>
        <v>3.4975236233300753</v>
      </c>
      <c r="L123" s="146">
        <f>+'TTA Pivot Table'!E$443</f>
        <v>0</v>
      </c>
      <c r="M123" s="148">
        <f>+'TTA Pivot Table'!E$445</f>
        <v>3.414870243591785</v>
      </c>
      <c r="N123" s="147">
        <f>+'TTA Pivot Table'!E$447</f>
        <v>4.4787109374999989</v>
      </c>
      <c r="O123" s="42"/>
      <c r="P123" s="320">
        <f t="shared" si="5"/>
        <v>-1.751856919142639</v>
      </c>
    </row>
    <row r="124" spans="1:17">
      <c r="A124" s="47" t="s">
        <v>63</v>
      </c>
      <c r="B124" s="146">
        <f>+'TTA Pivot Table'!E$455</f>
        <v>4.7884615384615401</v>
      </c>
      <c r="C124" s="146">
        <f>+'TTA Pivot Table'!E$457</f>
        <v>5.7</v>
      </c>
      <c r="D124" s="146">
        <f>+'TTA Pivot Table'!E$459</f>
        <v>0</v>
      </c>
      <c r="E124" s="147">
        <f>+'TTA Pivot Table'!E$461</f>
        <v>4.8684210526315805</v>
      </c>
      <c r="F124" s="147">
        <f>+'TTA Pivot Table'!E$463</f>
        <v>4.5561269468116388</v>
      </c>
      <c r="G124" s="146">
        <f>+'TTA Pivot Table'!E$465</f>
        <v>6.53125</v>
      </c>
      <c r="H124" s="146">
        <f>+'TTA Pivot Table'!E$467</f>
        <v>0</v>
      </c>
      <c r="I124" s="147">
        <f>+'TTA Pivot Table'!E$469</f>
        <v>4.5881034981208462</v>
      </c>
      <c r="J124" s="147">
        <f>+'TTA Pivot Table'!E$471</f>
        <v>3.4278782531980587</v>
      </c>
      <c r="K124" s="146">
        <f>+'TTA Pivot Table'!E$473</f>
        <v>3.8015625000000002</v>
      </c>
      <c r="L124" s="146">
        <f>+'TTA Pivot Table'!E$475</f>
        <v>0</v>
      </c>
      <c r="M124" s="148">
        <f>+'TTA Pivot Table'!E$477</f>
        <v>3.4741012756088128</v>
      </c>
      <c r="N124" s="147">
        <f>+'TTA Pivot Table'!E$479</f>
        <v>7.6988636363636367</v>
      </c>
      <c r="O124" s="42"/>
      <c r="P124" s="320">
        <f t="shared" si="5"/>
        <v>-1.1140022225120334</v>
      </c>
    </row>
    <row r="125" spans="1:17">
      <c r="A125" s="52" t="s">
        <v>64</v>
      </c>
      <c r="B125" s="149">
        <f>+'TTA Pivot Table'!E$487</f>
        <v>4.5999999999999996</v>
      </c>
      <c r="C125" s="149">
        <f>+'TTA Pivot Table'!E$489</f>
        <v>0</v>
      </c>
      <c r="D125" s="149">
        <f>+'TTA Pivot Table'!E$491</f>
        <v>0</v>
      </c>
      <c r="E125" s="150">
        <f>+'TTA Pivot Table'!E$493</f>
        <v>4.5999999999999996</v>
      </c>
      <c r="F125" s="150">
        <f>+'TTA Pivot Table'!E$495</f>
        <v>5.6</v>
      </c>
      <c r="G125" s="149">
        <f>+'TTA Pivot Table'!E$497</f>
        <v>10.5</v>
      </c>
      <c r="H125" s="149">
        <f>+'TTA Pivot Table'!E$499</f>
        <v>0</v>
      </c>
      <c r="I125" s="150">
        <f>+'TTA Pivot Table'!E$501</f>
        <v>5.7124156545209175</v>
      </c>
      <c r="J125" s="150">
        <f>+'TTA Pivot Table'!E$503</f>
        <v>3.9</v>
      </c>
      <c r="K125" s="149">
        <f>+'TTA Pivot Table'!E$505</f>
        <v>4</v>
      </c>
      <c r="L125" s="149">
        <f>+'TTA Pivot Table'!E$507</f>
        <v>0</v>
      </c>
      <c r="M125" s="151">
        <f>+'TTA Pivot Table'!E$509</f>
        <v>3.9114503816793893</v>
      </c>
      <c r="N125" s="150">
        <f>+'TTA Pivot Table'!E$511</f>
        <v>8.6999999999999993</v>
      </c>
      <c r="O125" s="42"/>
      <c r="P125" s="322">
        <f t="shared" si="5"/>
        <v>-1.8009652728415282</v>
      </c>
    </row>
    <row r="126" spans="1:17">
      <c r="A126" s="133" t="s">
        <v>665</v>
      </c>
      <c r="B126" s="133"/>
      <c r="C126" s="133"/>
      <c r="D126" s="133"/>
      <c r="E126" s="133"/>
      <c r="F126" s="134"/>
      <c r="G126" s="134"/>
      <c r="H126" s="134"/>
      <c r="I126" s="134"/>
      <c r="J126" s="134"/>
      <c r="K126" s="134"/>
      <c r="L126" s="134"/>
      <c r="M126" s="134"/>
      <c r="N126" s="134"/>
    </row>
    <row r="127" spans="1:17" s="51" customFormat="1">
      <c r="A127" s="133"/>
      <c r="B127" s="135"/>
      <c r="C127" s="135"/>
      <c r="D127" s="135"/>
      <c r="E127" s="135"/>
      <c r="F127" s="135"/>
      <c r="G127" s="135"/>
      <c r="H127" s="135"/>
      <c r="I127" s="135"/>
      <c r="J127" s="135"/>
      <c r="K127" s="135"/>
      <c r="L127" s="135"/>
      <c r="M127" s="135"/>
      <c r="N127" s="135"/>
      <c r="O127" s="45"/>
    </row>
    <row r="128" spans="1:17">
      <c r="A128" s="133"/>
      <c r="B128" s="133"/>
      <c r="C128" s="133"/>
      <c r="D128" s="133"/>
      <c r="E128" s="133"/>
      <c r="F128" s="134"/>
      <c r="G128" s="134"/>
      <c r="H128" s="134"/>
      <c r="I128" s="134"/>
      <c r="J128" s="134"/>
      <c r="K128" s="134"/>
      <c r="L128" s="134"/>
      <c r="M128" s="134"/>
      <c r="N128" s="323" t="s">
        <v>1192</v>
      </c>
    </row>
    <row r="129" spans="1:16" ht="18">
      <c r="A129" s="198" t="s">
        <v>276</v>
      </c>
      <c r="B129" s="100"/>
      <c r="C129" s="100"/>
      <c r="D129" s="100"/>
      <c r="E129" s="100"/>
      <c r="F129" s="103"/>
      <c r="G129" s="103"/>
      <c r="H129" s="103"/>
      <c r="I129" s="104"/>
      <c r="J129" s="103"/>
      <c r="K129" s="103"/>
      <c r="L129" s="103"/>
      <c r="M129" s="104"/>
      <c r="N129" s="103"/>
      <c r="P129" s="319"/>
    </row>
    <row r="130" spans="1:16" ht="18">
      <c r="A130" s="198"/>
      <c r="B130" s="100"/>
      <c r="C130" s="100"/>
      <c r="D130" s="100"/>
      <c r="E130" s="100"/>
      <c r="F130" s="103"/>
      <c r="G130" s="103"/>
      <c r="H130" s="103"/>
      <c r="I130" s="104"/>
      <c r="J130" s="103"/>
      <c r="K130" s="103"/>
      <c r="L130" s="103"/>
      <c r="M130" s="104"/>
      <c r="N130" s="103"/>
      <c r="P130" s="319"/>
    </row>
    <row r="131" spans="1:16" ht="15.75">
      <c r="A131" s="118" t="s">
        <v>183</v>
      </c>
      <c r="B131" s="100"/>
      <c r="C131" s="100"/>
      <c r="D131" s="100"/>
      <c r="E131" s="100"/>
      <c r="F131" s="103"/>
      <c r="G131" s="103"/>
      <c r="H131" s="103"/>
      <c r="I131" s="104"/>
      <c r="J131" s="103"/>
      <c r="K131" s="103"/>
      <c r="L131" s="103"/>
      <c r="M131" s="104"/>
      <c r="N131" s="103"/>
      <c r="P131" s="319"/>
    </row>
    <row r="132" spans="1:16" ht="15.75">
      <c r="A132" s="118" t="s">
        <v>1196</v>
      </c>
      <c r="B132" s="100"/>
      <c r="C132" s="100"/>
      <c r="D132" s="100"/>
      <c r="E132" s="100"/>
      <c r="F132" s="103"/>
      <c r="G132" s="103"/>
      <c r="H132" s="103"/>
      <c r="I132" s="104"/>
      <c r="J132" s="103"/>
      <c r="K132" s="103"/>
      <c r="L132" s="103"/>
      <c r="M132" s="104"/>
      <c r="N132" s="103"/>
      <c r="P132" s="319"/>
    </row>
    <row r="133" spans="1:16" ht="18" customHeight="1">
      <c r="A133" s="26"/>
      <c r="B133" s="26"/>
      <c r="C133" s="26"/>
      <c r="D133" s="26"/>
      <c r="E133" s="26"/>
      <c r="F133" s="18"/>
      <c r="G133" s="114"/>
      <c r="H133" s="114"/>
      <c r="I133" s="111"/>
      <c r="J133" s="111"/>
      <c r="K133" s="111"/>
      <c r="L133" s="111"/>
      <c r="M133" s="111"/>
      <c r="N133" s="111"/>
      <c r="O133" s="7"/>
      <c r="P133" s="319"/>
    </row>
    <row r="134" spans="1:16" ht="18" customHeight="1">
      <c r="A134" s="21"/>
      <c r="B134" s="119" t="s">
        <v>257</v>
      </c>
      <c r="C134" s="120"/>
      <c r="D134" s="120"/>
      <c r="E134" s="120"/>
      <c r="F134" s="120"/>
      <c r="G134" s="120"/>
      <c r="H134" s="120"/>
      <c r="I134" s="121"/>
      <c r="J134" s="131" t="s">
        <v>156</v>
      </c>
      <c r="K134" s="316"/>
      <c r="L134" s="316"/>
      <c r="M134" s="317"/>
      <c r="N134" s="839" t="s">
        <v>256</v>
      </c>
      <c r="O134" s="318"/>
      <c r="P134" s="319"/>
    </row>
    <row r="135" spans="1:16" ht="45" customHeight="1">
      <c r="A135" s="37"/>
      <c r="B135" s="120" t="s">
        <v>296</v>
      </c>
      <c r="C135" s="120"/>
      <c r="D135" s="120"/>
      <c r="E135" s="123"/>
      <c r="F135" s="124" t="s">
        <v>298</v>
      </c>
      <c r="G135" s="120"/>
      <c r="H135" s="120"/>
      <c r="I135" s="121"/>
      <c r="J135" s="125" t="s">
        <v>258</v>
      </c>
      <c r="K135" s="120"/>
      <c r="L135" s="120"/>
      <c r="M135" s="121"/>
      <c r="N135" s="840"/>
      <c r="O135" s="318"/>
      <c r="P135" s="319"/>
    </row>
    <row r="136" spans="1:16" ht="27" customHeight="1">
      <c r="A136" s="26"/>
      <c r="B136" s="126" t="s">
        <v>157</v>
      </c>
      <c r="C136" s="126" t="s">
        <v>158</v>
      </c>
      <c r="D136" s="126" t="s">
        <v>65</v>
      </c>
      <c r="E136" s="128" t="s">
        <v>12</v>
      </c>
      <c r="F136" s="128" t="s">
        <v>157</v>
      </c>
      <c r="G136" s="126" t="s">
        <v>158</v>
      </c>
      <c r="H136" s="126" t="s">
        <v>65</v>
      </c>
      <c r="I136" s="128" t="s">
        <v>12</v>
      </c>
      <c r="J136" s="129" t="s">
        <v>157</v>
      </c>
      <c r="K136" s="130" t="s">
        <v>158</v>
      </c>
      <c r="L136" s="132" t="s">
        <v>65</v>
      </c>
      <c r="M136" s="129" t="s">
        <v>12</v>
      </c>
      <c r="N136" s="841"/>
      <c r="O136" s="318"/>
      <c r="P136" s="319" t="s">
        <v>248</v>
      </c>
    </row>
    <row r="137" spans="1:16" hidden="1">
      <c r="A137" s="47" t="s">
        <v>48</v>
      </c>
      <c r="B137" s="47"/>
      <c r="C137" s="47"/>
      <c r="D137" s="47"/>
      <c r="E137" s="47"/>
      <c r="F137" s="39">
        <f>'TTA Pivot Table'!F$230</f>
        <v>0</v>
      </c>
      <c r="G137" s="39">
        <f>'TTA Pivot Table'!F$231</f>
        <v>0</v>
      </c>
      <c r="H137" s="39">
        <f>'TTA Pivot Table'!F$232</f>
        <v>0</v>
      </c>
      <c r="I137" s="38">
        <f>'TTA Pivot Table'!F$233</f>
        <v>0</v>
      </c>
      <c r="J137" s="38">
        <f>'TTA Pivot Table'!F$234</f>
        <v>0</v>
      </c>
      <c r="K137" s="39">
        <f>'TTA Pivot Table'!F$235</f>
        <v>0</v>
      </c>
      <c r="L137" s="39">
        <f>'TTA Pivot Table'!F$236</f>
        <v>0</v>
      </c>
      <c r="M137" s="40">
        <f>'TTA Pivot Table'!F$237</f>
        <v>0</v>
      </c>
      <c r="N137" s="38">
        <f>'TTA Pivot Table'!F$238</f>
        <v>0</v>
      </c>
      <c r="O137" s="42"/>
      <c r="P137" s="320">
        <f>+M137-I137</f>
        <v>0</v>
      </c>
    </row>
    <row r="138" spans="1:16" ht="15.75" hidden="1">
      <c r="A138" s="47"/>
      <c r="B138" s="47"/>
      <c r="C138" s="47"/>
      <c r="D138" s="47"/>
      <c r="E138" s="47"/>
      <c r="F138" s="43"/>
      <c r="G138" s="43"/>
      <c r="H138" s="43"/>
      <c r="I138" s="41"/>
      <c r="J138" s="41"/>
      <c r="K138" s="43"/>
      <c r="L138" s="43"/>
      <c r="M138" s="321"/>
      <c r="N138" s="41"/>
      <c r="O138" s="42"/>
      <c r="P138" s="318">
        <f t="shared" ref="P138" si="6">+I138-M138</f>
        <v>0</v>
      </c>
    </row>
    <row r="139" spans="1:16">
      <c r="A139" s="47" t="s">
        <v>49</v>
      </c>
      <c r="B139" s="146">
        <f>+'TTA Pivot Table'!F$7</f>
        <v>0</v>
      </c>
      <c r="C139" s="146">
        <f>+'TTA Pivot Table'!F$9</f>
        <v>0</v>
      </c>
      <c r="D139" s="146">
        <f>+'TTA Pivot Table'!F$11</f>
        <v>0</v>
      </c>
      <c r="E139" s="147">
        <f>+'TTA Pivot Table'!F$13</f>
        <v>0</v>
      </c>
      <c r="F139" s="147">
        <f>+'TTA Pivot Table'!F$15</f>
        <v>0</v>
      </c>
      <c r="G139" s="146">
        <f>+'TTA Pivot Table'!F$17</f>
        <v>0</v>
      </c>
      <c r="H139" s="146">
        <f>+'TTA Pivot Table'!F$19</f>
        <v>0</v>
      </c>
      <c r="I139" s="147">
        <f>+'TTA Pivot Table'!F$21</f>
        <v>0</v>
      </c>
      <c r="J139" s="147">
        <f>+'TTA Pivot Table'!F$23</f>
        <v>0</v>
      </c>
      <c r="K139" s="146">
        <f>+'TTA Pivot Table'!F$25</f>
        <v>0</v>
      </c>
      <c r="L139" s="146">
        <f>+'TTA Pivot Table'!F$27</f>
        <v>0</v>
      </c>
      <c r="M139" s="148">
        <f>+'TTA Pivot Table'!F$29</f>
        <v>0</v>
      </c>
      <c r="N139" s="147">
        <f>+'TTA Pivot Table'!F$31</f>
        <v>0</v>
      </c>
      <c r="O139" s="42"/>
      <c r="P139" s="320">
        <f t="shared" ref="P139:P157" si="7">+M139-I139</f>
        <v>0</v>
      </c>
    </row>
    <row r="140" spans="1:16">
      <c r="A140" s="47" t="s">
        <v>50</v>
      </c>
      <c r="B140" s="146">
        <f>+'TTA Pivot Table'!F$39</f>
        <v>4.3616245487364624</v>
      </c>
      <c r="C140" s="146">
        <f>+'TTA Pivot Table'!F$41</f>
        <v>15.33</v>
      </c>
      <c r="D140" s="146">
        <f>+'TTA Pivot Table'!F$43</f>
        <v>0</v>
      </c>
      <c r="E140" s="147">
        <f>+'TTA Pivot Table'!F$45</f>
        <v>4.4010791366906474</v>
      </c>
      <c r="F140" s="147">
        <f>+'TTA Pivot Table'!F$47</f>
        <v>4.9978313253012043</v>
      </c>
      <c r="G140" s="146">
        <f>+'TTA Pivot Table'!F$49</f>
        <v>12.332000000000003</v>
      </c>
      <c r="H140" s="146">
        <f>+'TTA Pivot Table'!F$51</f>
        <v>0</v>
      </c>
      <c r="I140" s="147">
        <f>+'TTA Pivot Table'!F$53</f>
        <v>5.1066468842729975</v>
      </c>
      <c r="J140" s="147">
        <f>+'TTA Pivot Table'!F$55</f>
        <v>3.5119230769230767</v>
      </c>
      <c r="K140" s="146">
        <f>+'TTA Pivot Table'!F$57</f>
        <v>3.2425000000000006</v>
      </c>
      <c r="L140" s="146">
        <f>+'TTA Pivot Table'!F$59</f>
        <v>0</v>
      </c>
      <c r="M140" s="148">
        <f>+'TTA Pivot Table'!F$61</f>
        <v>3.4886216216216215</v>
      </c>
      <c r="N140" s="147">
        <f>+'TTA Pivot Table'!F$63</f>
        <v>0</v>
      </c>
      <c r="O140" s="42"/>
      <c r="P140" s="320">
        <f t="shared" si="7"/>
        <v>-1.618025262651376</v>
      </c>
    </row>
    <row r="141" spans="1:16">
      <c r="A141" s="47" t="s">
        <v>51</v>
      </c>
      <c r="B141" s="146">
        <f>+'TTA Pivot Table'!F$71</f>
        <v>0</v>
      </c>
      <c r="C141" s="146">
        <f>+'TTA Pivot Table'!F$73</f>
        <v>0</v>
      </c>
      <c r="D141" s="146">
        <f>+'TTA Pivot Table'!F$75</f>
        <v>0</v>
      </c>
      <c r="E141" s="147">
        <f>+'TTA Pivot Table'!F$77</f>
        <v>0</v>
      </c>
      <c r="F141" s="147">
        <f>+'TTA Pivot Table'!F$79</f>
        <v>0</v>
      </c>
      <c r="G141" s="146">
        <f>+'TTA Pivot Table'!F$81</f>
        <v>0</v>
      </c>
      <c r="H141" s="146">
        <f>+'TTA Pivot Table'!F$83</f>
        <v>0</v>
      </c>
      <c r="I141" s="147">
        <f>+'TTA Pivot Table'!F$85</f>
        <v>0</v>
      </c>
      <c r="J141" s="147">
        <f>+'TTA Pivot Table'!F$87</f>
        <v>0</v>
      </c>
      <c r="K141" s="146">
        <f>+'TTA Pivot Table'!F$89</f>
        <v>0</v>
      </c>
      <c r="L141" s="146">
        <f>+'TTA Pivot Table'!F$91</f>
        <v>0</v>
      </c>
      <c r="M141" s="148">
        <f>+'TTA Pivot Table'!F$93</f>
        <v>0</v>
      </c>
      <c r="N141" s="147">
        <f>+'TTA Pivot Table'!F$95</f>
        <v>0</v>
      </c>
      <c r="O141" s="42"/>
      <c r="P141" s="320">
        <f t="shared" si="7"/>
        <v>0</v>
      </c>
    </row>
    <row r="142" spans="1:16">
      <c r="A142" s="47" t="s">
        <v>52</v>
      </c>
      <c r="B142" s="146">
        <f>+'TTA Pivot Table'!F$103</f>
        <v>4.556</v>
      </c>
      <c r="C142" s="146">
        <f>+'TTA Pivot Table'!F$105</f>
        <v>6.1790000000000003</v>
      </c>
      <c r="D142" s="146">
        <f>+'TTA Pivot Table'!F$107</f>
        <v>0</v>
      </c>
      <c r="E142" s="147">
        <f>+'TTA Pivot Table'!F$109</f>
        <v>4.6008165680473372</v>
      </c>
      <c r="F142" s="147">
        <f>+'TTA Pivot Table'!F$111</f>
        <v>5.2629999999999999</v>
      </c>
      <c r="G142" s="146">
        <f>+'TTA Pivot Table'!F$113</f>
        <v>5.2</v>
      </c>
      <c r="H142" s="146">
        <f>+'TTA Pivot Table'!F$115</f>
        <v>13</v>
      </c>
      <c r="I142" s="147">
        <f>+'TTA Pivot Table'!F$117</f>
        <v>5.2749324758842437</v>
      </c>
      <c r="J142" s="147">
        <f>+'TTA Pivot Table'!F$119</f>
        <v>3.5049999999999999</v>
      </c>
      <c r="K142" s="146">
        <f>+'TTA Pivot Table'!F$121</f>
        <v>4.0449999999999999</v>
      </c>
      <c r="L142" s="146">
        <f>+'TTA Pivot Table'!F$123</f>
        <v>0</v>
      </c>
      <c r="M142" s="148">
        <f>+'TTA Pivot Table'!F$125</f>
        <v>3.6591123595505612</v>
      </c>
      <c r="N142" s="147">
        <f>+'TTA Pivot Table'!F$127</f>
        <v>5.3440000000000003</v>
      </c>
      <c r="O142" s="42"/>
      <c r="P142" s="320">
        <f t="shared" si="7"/>
        <v>-1.6158201163336825</v>
      </c>
    </row>
    <row r="143" spans="1:16">
      <c r="A143" s="47"/>
      <c r="B143" s="146"/>
      <c r="C143" s="146"/>
      <c r="D143" s="146"/>
      <c r="E143" s="147"/>
      <c r="F143" s="147"/>
      <c r="G143" s="146"/>
      <c r="H143" s="146"/>
      <c r="I143" s="147"/>
      <c r="J143" s="147"/>
      <c r="K143" s="146"/>
      <c r="L143" s="146"/>
      <c r="M143" s="148"/>
      <c r="N143" s="147"/>
      <c r="O143" s="42"/>
      <c r="P143" s="320"/>
    </row>
    <row r="144" spans="1:16">
      <c r="A144" s="47" t="s">
        <v>53</v>
      </c>
      <c r="B144" s="146">
        <f>+'TTA Pivot Table'!F$135</f>
        <v>4.565652173913044</v>
      </c>
      <c r="C144" s="146">
        <f>+'TTA Pivot Table'!F$137</f>
        <v>4.9673333333333334</v>
      </c>
      <c r="D144" s="146">
        <f>+'TTA Pivot Table'!F$139</f>
        <v>0</v>
      </c>
      <c r="E144" s="147">
        <f>+'TTA Pivot Table'!F$141</f>
        <v>4.637380952380953</v>
      </c>
      <c r="F144" s="147">
        <f>+'TTA Pivot Table'!F$143</f>
        <v>5.4123140252866815</v>
      </c>
      <c r="G144" s="146">
        <f>+'TTA Pivot Table'!F$145</f>
        <v>6.2008506224066391</v>
      </c>
      <c r="H144" s="146">
        <f>+'TTA Pivot Table'!F$147</f>
        <v>0</v>
      </c>
      <c r="I144" s="147">
        <f>+'TTA Pivot Table'!F$149</f>
        <v>5.510195724954932</v>
      </c>
      <c r="J144" s="147">
        <f>+'TTA Pivot Table'!F$151</f>
        <v>3.7030268510984543</v>
      </c>
      <c r="K144" s="146">
        <f>+'TTA Pivot Table'!F$153</f>
        <v>4.2105887939221276</v>
      </c>
      <c r="L144" s="146">
        <f>+'TTA Pivot Table'!F$155</f>
        <v>0</v>
      </c>
      <c r="M144" s="148">
        <f>+'TTA Pivot Table'!F$157</f>
        <v>3.8552520649387629</v>
      </c>
      <c r="N144" s="147">
        <f>+'TTA Pivot Table'!F$159</f>
        <v>0</v>
      </c>
      <c r="O144" s="42"/>
      <c r="P144" s="320">
        <f t="shared" si="7"/>
        <v>-1.6549436600161691</v>
      </c>
    </row>
    <row r="145" spans="1:16">
      <c r="A145" s="47" t="s">
        <v>54</v>
      </c>
      <c r="B145" s="146">
        <f>+'TTA Pivot Table'!F$167</f>
        <v>5</v>
      </c>
      <c r="C145" s="146">
        <f>+'TTA Pivot Table'!F$169</f>
        <v>0</v>
      </c>
      <c r="D145" s="146">
        <f>+'TTA Pivot Table'!F$171</f>
        <v>0</v>
      </c>
      <c r="E145" s="147">
        <f>+'TTA Pivot Table'!F$173</f>
        <v>5</v>
      </c>
      <c r="F145" s="147">
        <f>+'TTA Pivot Table'!F$175</f>
        <v>5.5</v>
      </c>
      <c r="G145" s="146">
        <f>+'TTA Pivot Table'!F$177</f>
        <v>0</v>
      </c>
      <c r="H145" s="146">
        <f>+'TTA Pivot Table'!F$179</f>
        <v>0</v>
      </c>
      <c r="I145" s="147">
        <f>+'TTA Pivot Table'!F$181</f>
        <v>5.5</v>
      </c>
      <c r="J145" s="147">
        <f>+'TTA Pivot Table'!F$183</f>
        <v>6.4</v>
      </c>
      <c r="K145" s="146">
        <f>+'TTA Pivot Table'!F$185</f>
        <v>7</v>
      </c>
      <c r="L145" s="146">
        <f>+'TTA Pivot Table'!F$187</f>
        <v>0</v>
      </c>
      <c r="M145" s="148">
        <f>+'TTA Pivot Table'!F$189</f>
        <v>6.6000000000000005</v>
      </c>
      <c r="N145" s="147">
        <f>+'TTA Pivot Table'!F$191</f>
        <v>7.0999999999999988</v>
      </c>
      <c r="O145" s="42"/>
      <c r="P145" s="320">
        <f t="shared" si="7"/>
        <v>1.1000000000000005</v>
      </c>
    </row>
    <row r="146" spans="1:16">
      <c r="A146" s="47" t="s">
        <v>55</v>
      </c>
      <c r="B146" s="199">
        <f>+'TTA Pivot Table'!F$199</f>
        <v>4.2465379494007989</v>
      </c>
      <c r="C146" s="146">
        <f>+'TTA Pivot Table'!F$201</f>
        <v>5.1181818181818182</v>
      </c>
      <c r="D146" s="146">
        <f>+'TTA Pivot Table'!F$203</f>
        <v>0</v>
      </c>
      <c r="E146" s="147">
        <f>+'TTA Pivot Table'!F$205</f>
        <v>4.2591207349081364</v>
      </c>
      <c r="F146" s="147">
        <f>+'TTA Pivot Table'!F$207</f>
        <v>6.1058072009291529</v>
      </c>
      <c r="G146" s="146">
        <f>+'TTA Pivot Table'!F$209</f>
        <v>8.2099999999999991</v>
      </c>
      <c r="H146" s="146">
        <f>+'TTA Pivot Table'!F$211</f>
        <v>0</v>
      </c>
      <c r="I146" s="147">
        <f>+'TTA Pivot Table'!F$213</f>
        <v>6.1992230854605994</v>
      </c>
      <c r="J146" s="147">
        <f>+'TTA Pivot Table'!F$215</f>
        <v>4.0390274314214469</v>
      </c>
      <c r="K146" s="146">
        <f>+'TTA Pivot Table'!F$217</f>
        <v>4.5954746835443041</v>
      </c>
      <c r="L146" s="146">
        <f>+'TTA Pivot Table'!F$219</f>
        <v>0</v>
      </c>
      <c r="M146" s="148">
        <f>+'TTA Pivot Table'!F$221</f>
        <v>4.1303141361256541</v>
      </c>
      <c r="N146" s="147">
        <f>+'TTA Pivot Table'!F$223</f>
        <v>0</v>
      </c>
      <c r="O146" s="42"/>
      <c r="P146" s="320">
        <f t="shared" si="7"/>
        <v>-2.0689089493349453</v>
      </c>
    </row>
    <row r="147" spans="1:16">
      <c r="A147" s="47" t="s">
        <v>56</v>
      </c>
      <c r="B147" s="146">
        <f>+'TTA Pivot Table'!F$231</f>
        <v>0</v>
      </c>
      <c r="C147" s="146">
        <f>+'TTA Pivot Table'!F$233</f>
        <v>0</v>
      </c>
      <c r="D147" s="146">
        <f>+'TTA Pivot Table'!F$235</f>
        <v>0</v>
      </c>
      <c r="E147" s="147">
        <f>+'TTA Pivot Table'!F$237</f>
        <v>0</v>
      </c>
      <c r="F147" s="147">
        <f>+'TTA Pivot Table'!F$239</f>
        <v>0</v>
      </c>
      <c r="G147" s="146">
        <f>+'TTA Pivot Table'!F$241</f>
        <v>0</v>
      </c>
      <c r="H147" s="146">
        <f>+'TTA Pivot Table'!F$243</f>
        <v>0</v>
      </c>
      <c r="I147" s="147">
        <f>+'TTA Pivot Table'!F$245</f>
        <v>0</v>
      </c>
      <c r="J147" s="147">
        <f>+'TTA Pivot Table'!F$247</f>
        <v>0</v>
      </c>
      <c r="K147" s="146">
        <f>+'TTA Pivot Table'!F$249</f>
        <v>0</v>
      </c>
      <c r="L147" s="146">
        <f>+'TTA Pivot Table'!F$251</f>
        <v>0</v>
      </c>
      <c r="M147" s="148">
        <f>+'TTA Pivot Table'!F$253</f>
        <v>0</v>
      </c>
      <c r="N147" s="147">
        <f>+'TTA Pivot Table'!F$255</f>
        <v>0</v>
      </c>
      <c r="O147" s="42"/>
      <c r="P147" s="320">
        <f t="shared" si="7"/>
        <v>0</v>
      </c>
    </row>
    <row r="148" spans="1:16">
      <c r="A148" s="47"/>
      <c r="B148" s="146"/>
      <c r="C148" s="146"/>
      <c r="D148" s="146"/>
      <c r="E148" s="147"/>
      <c r="F148" s="147"/>
      <c r="G148" s="146"/>
      <c r="H148" s="146"/>
      <c r="I148" s="147"/>
      <c r="J148" s="147"/>
      <c r="K148" s="146"/>
      <c r="L148" s="146"/>
      <c r="M148" s="148"/>
      <c r="N148" s="147"/>
      <c r="O148" s="42"/>
      <c r="P148" s="320"/>
    </row>
    <row r="149" spans="1:16">
      <c r="A149" s="47" t="s">
        <v>57</v>
      </c>
      <c r="B149" s="146">
        <f>+'TTA Pivot Table'!F$263</f>
        <v>4.9968367346938773</v>
      </c>
      <c r="C149" s="146">
        <f>+'TTA Pivot Table'!F$265</f>
        <v>5.3306666666666676</v>
      </c>
      <c r="D149" s="146">
        <f>+'TTA Pivot Table'!F$267</f>
        <v>0</v>
      </c>
      <c r="E149" s="147">
        <f>+'TTA Pivot Table'!F$269</f>
        <v>5.0411504424778757</v>
      </c>
      <c r="F149" s="147">
        <f>+'TTA Pivot Table'!F$271</f>
        <v>5.30185975609756</v>
      </c>
      <c r="G149" s="146">
        <f>+'TTA Pivot Table'!F$273</f>
        <v>8.1999999999999993</v>
      </c>
      <c r="H149" s="146">
        <f>+'TTA Pivot Table'!F$275</f>
        <v>0</v>
      </c>
      <c r="I149" s="147">
        <f>+'TTA Pivot Table'!F$277</f>
        <v>5.345375375375375</v>
      </c>
      <c r="J149" s="147">
        <f>+'TTA Pivot Table'!F$279</f>
        <v>3.4805691056910568</v>
      </c>
      <c r="K149" s="146">
        <f>+'TTA Pivot Table'!F$281</f>
        <v>4.5014814814814814</v>
      </c>
      <c r="L149" s="146">
        <f>+'TTA Pivot Table'!F$283</f>
        <v>0</v>
      </c>
      <c r="M149" s="148">
        <f>+'TTA Pivot Table'!F$285</f>
        <v>3.5815384615384613</v>
      </c>
      <c r="N149" s="147">
        <f>+'TTA Pivot Table'!F$287</f>
        <v>5.2031451612903235</v>
      </c>
      <c r="O149" s="42"/>
      <c r="P149" s="320">
        <f t="shared" si="7"/>
        <v>-1.7638369138369137</v>
      </c>
    </row>
    <row r="150" spans="1:16">
      <c r="A150" s="47" t="s">
        <v>58</v>
      </c>
      <c r="B150" s="146">
        <f>+'TTA Pivot Table'!F$295</f>
        <v>3.4</v>
      </c>
      <c r="C150" s="146">
        <f>+'TTA Pivot Table'!F$297</f>
        <v>0</v>
      </c>
      <c r="D150" s="146">
        <f>+'TTA Pivot Table'!F$299</f>
        <v>0</v>
      </c>
      <c r="E150" s="147">
        <f>+'TTA Pivot Table'!F$301</f>
        <v>3.4</v>
      </c>
      <c r="F150" s="147">
        <f>+'TTA Pivot Table'!F$303</f>
        <v>5.5</v>
      </c>
      <c r="G150" s="146">
        <f>+'TTA Pivot Table'!F$305</f>
        <v>8</v>
      </c>
      <c r="H150" s="146">
        <f>+'TTA Pivot Table'!F$307</f>
        <v>10</v>
      </c>
      <c r="I150" s="147">
        <f>+'TTA Pivot Table'!F$309</f>
        <v>5.5381526104417667</v>
      </c>
      <c r="J150" s="147">
        <f>+'TTA Pivot Table'!F$311</f>
        <v>3.2</v>
      </c>
      <c r="K150" s="146">
        <f>+'TTA Pivot Table'!F$313</f>
        <v>3.5</v>
      </c>
      <c r="L150" s="146">
        <f>+'TTA Pivot Table'!F$315</f>
        <v>1.6</v>
      </c>
      <c r="M150" s="148">
        <f>+'TTA Pivot Table'!F$317</f>
        <v>3.2462093862815884</v>
      </c>
      <c r="N150" s="147">
        <f>+'TTA Pivot Table'!F$319</f>
        <v>3.2</v>
      </c>
      <c r="O150" s="42"/>
      <c r="P150" s="320">
        <f t="shared" si="7"/>
        <v>-2.2919432241601783</v>
      </c>
    </row>
    <row r="151" spans="1:16">
      <c r="A151" s="47" t="s">
        <v>59</v>
      </c>
      <c r="B151" s="146">
        <f>+'TTA Pivot Table'!F$327</f>
        <v>4.1100000000000003</v>
      </c>
      <c r="C151" s="146">
        <f>+'TTA Pivot Table'!F$329</f>
        <v>3.4</v>
      </c>
      <c r="D151" s="146">
        <f>+'TTA Pivot Table'!F$331</f>
        <v>0</v>
      </c>
      <c r="E151" s="147">
        <f>+'TTA Pivot Table'!F$333</f>
        <v>4.0131818181818186</v>
      </c>
      <c r="F151" s="147">
        <f>+'TTA Pivot Table'!F$335</f>
        <v>5.87</v>
      </c>
      <c r="G151" s="146">
        <f>+'TTA Pivot Table'!F$337</f>
        <v>7.65</v>
      </c>
      <c r="H151" s="146">
        <f>+'TTA Pivot Table'!F$339</f>
        <v>0</v>
      </c>
      <c r="I151" s="147">
        <f>+'TTA Pivot Table'!F$341</f>
        <v>5.9812500000000011</v>
      </c>
      <c r="J151" s="147">
        <f>+'TTA Pivot Table'!F$343</f>
        <v>3.62</v>
      </c>
      <c r="K151" s="146">
        <f>+'TTA Pivot Table'!F$345</f>
        <v>4.75</v>
      </c>
      <c r="L151" s="146">
        <f>+'TTA Pivot Table'!F$347</f>
        <v>0</v>
      </c>
      <c r="M151" s="148">
        <f>+'TTA Pivot Table'!F$349</f>
        <v>3.9120615384615385</v>
      </c>
      <c r="N151" s="147">
        <f>+'TTA Pivot Table'!F$351</f>
        <v>0</v>
      </c>
      <c r="O151" s="42"/>
      <c r="P151" s="320">
        <f t="shared" si="7"/>
        <v>-2.0691884615384626</v>
      </c>
    </row>
    <row r="152" spans="1:16">
      <c r="A152" s="47" t="s">
        <v>60</v>
      </c>
      <c r="B152" s="146">
        <f>+'TTA Pivot Table'!F$359</f>
        <v>0</v>
      </c>
      <c r="C152" s="146">
        <f>+'TTA Pivot Table'!F$361</f>
        <v>0</v>
      </c>
      <c r="D152" s="146">
        <f>+'TTA Pivot Table'!F$363</f>
        <v>0</v>
      </c>
      <c r="E152" s="147">
        <f>+'TTA Pivot Table'!F$365</f>
        <v>0</v>
      </c>
      <c r="F152" s="147">
        <f>+'TTA Pivot Table'!F$367</f>
        <v>0</v>
      </c>
      <c r="G152" s="146">
        <f>+'TTA Pivot Table'!F$369</f>
        <v>0</v>
      </c>
      <c r="H152" s="146">
        <f>+'TTA Pivot Table'!F$371</f>
        <v>0</v>
      </c>
      <c r="I152" s="147">
        <f>+'TTA Pivot Table'!F$373</f>
        <v>0</v>
      </c>
      <c r="J152" s="147">
        <f>+'TTA Pivot Table'!F$375</f>
        <v>0</v>
      </c>
      <c r="K152" s="146">
        <f>+'TTA Pivot Table'!F$377</f>
        <v>0</v>
      </c>
      <c r="L152" s="146">
        <f>+'TTA Pivot Table'!F$379</f>
        <v>0</v>
      </c>
      <c r="M152" s="148">
        <f>+'TTA Pivot Table'!F$381</f>
        <v>0</v>
      </c>
      <c r="N152" s="147">
        <f>+'TTA Pivot Table'!F$383</f>
        <v>0</v>
      </c>
      <c r="O152" s="42"/>
      <c r="P152" s="320">
        <f t="shared" si="7"/>
        <v>0</v>
      </c>
    </row>
    <row r="153" spans="1:16">
      <c r="A153" s="47"/>
      <c r="B153" s="146"/>
      <c r="C153" s="146"/>
      <c r="D153" s="146"/>
      <c r="E153" s="147"/>
      <c r="F153" s="147"/>
      <c r="G153" s="146"/>
      <c r="H153" s="146"/>
      <c r="I153" s="147"/>
      <c r="J153" s="147"/>
      <c r="K153" s="146"/>
      <c r="L153" s="146"/>
      <c r="M153" s="148"/>
      <c r="N153" s="147"/>
      <c r="O153" s="42"/>
      <c r="P153" s="320"/>
    </row>
    <row r="154" spans="1:16">
      <c r="A154" s="47" t="s">
        <v>61</v>
      </c>
      <c r="B154" s="146">
        <f>+'TTA Pivot Table'!F$391</f>
        <v>0</v>
      </c>
      <c r="C154" s="146">
        <f>+'TTA Pivot Table'!F$393</f>
        <v>0</v>
      </c>
      <c r="D154" s="146">
        <f>+'TTA Pivot Table'!F$395</f>
        <v>0</v>
      </c>
      <c r="E154" s="147">
        <f>+'TTA Pivot Table'!F$397</f>
        <v>0</v>
      </c>
      <c r="F154" s="147">
        <f>+'TTA Pivot Table'!F$399</f>
        <v>0</v>
      </c>
      <c r="G154" s="146">
        <f>+'TTA Pivot Table'!F$401</f>
        <v>0</v>
      </c>
      <c r="H154" s="146">
        <f>+'TTA Pivot Table'!F$403</f>
        <v>0</v>
      </c>
      <c r="I154" s="147">
        <f>+'TTA Pivot Table'!F$405</f>
        <v>0</v>
      </c>
      <c r="J154" s="147">
        <f>+'TTA Pivot Table'!F$407</f>
        <v>0</v>
      </c>
      <c r="K154" s="146">
        <f>+'TTA Pivot Table'!F$409</f>
        <v>0</v>
      </c>
      <c r="L154" s="146">
        <f>+'TTA Pivot Table'!F$411</f>
        <v>0</v>
      </c>
      <c r="M154" s="148">
        <f>+'TTA Pivot Table'!F$413</f>
        <v>0</v>
      </c>
      <c r="N154" s="147">
        <f>+'TTA Pivot Table'!F$415</f>
        <v>0</v>
      </c>
      <c r="O154" s="42"/>
      <c r="P154" s="320">
        <f t="shared" si="7"/>
        <v>0</v>
      </c>
    </row>
    <row r="155" spans="1:16">
      <c r="A155" s="47" t="s">
        <v>62</v>
      </c>
      <c r="B155" s="146">
        <f>+'TTA Pivot Table'!F$423</f>
        <v>4.1848484848484846</v>
      </c>
      <c r="C155" s="146">
        <f>+'TTA Pivot Table'!F$425</f>
        <v>0</v>
      </c>
      <c r="D155" s="146">
        <f>+'TTA Pivot Table'!F$427</f>
        <v>0</v>
      </c>
      <c r="E155" s="147">
        <f>+'TTA Pivot Table'!F$429</f>
        <v>4.1848484848484846</v>
      </c>
      <c r="F155" s="147">
        <f>+'TTA Pivot Table'!F$431</f>
        <v>4.3812499999999996</v>
      </c>
      <c r="G155" s="146">
        <f>+'TTA Pivot Table'!F$433</f>
        <v>4</v>
      </c>
      <c r="H155" s="146">
        <f>+'TTA Pivot Table'!F$435</f>
        <v>0</v>
      </c>
      <c r="I155" s="147">
        <f>+'TTA Pivot Table'!F$437</f>
        <v>4.3696969696969692</v>
      </c>
      <c r="J155" s="147">
        <f>+'TTA Pivot Table'!F$439</f>
        <v>3.0113801452784501</v>
      </c>
      <c r="K155" s="146">
        <f>+'TTA Pivot Table'!F$441</f>
        <v>3.1657608695652173</v>
      </c>
      <c r="L155" s="146">
        <f>+'TTA Pivot Table'!F$443</f>
        <v>0</v>
      </c>
      <c r="M155" s="148">
        <f>+'TTA Pivot Table'!F$445</f>
        <v>3.1102697998259354</v>
      </c>
      <c r="N155" s="147">
        <f>+'TTA Pivot Table'!F$447</f>
        <v>1.6253623188405797</v>
      </c>
      <c r="O155" s="42"/>
      <c r="P155" s="320">
        <f t="shared" si="7"/>
        <v>-1.2594271698710338</v>
      </c>
    </row>
    <row r="156" spans="1:16">
      <c r="A156" s="47" t="s">
        <v>63</v>
      </c>
      <c r="B156" s="146">
        <f>+'TTA Pivot Table'!F$455</f>
        <v>0</v>
      </c>
      <c r="C156" s="146">
        <f>+'TTA Pivot Table'!F$457</f>
        <v>0</v>
      </c>
      <c r="D156" s="146">
        <f>+'TTA Pivot Table'!F$459</f>
        <v>0</v>
      </c>
      <c r="E156" s="147">
        <f>+'TTA Pivot Table'!F$461</f>
        <v>0</v>
      </c>
      <c r="F156" s="147">
        <f>+'TTA Pivot Table'!F$463</f>
        <v>0</v>
      </c>
      <c r="G156" s="146">
        <f>+'TTA Pivot Table'!F$465</f>
        <v>0</v>
      </c>
      <c r="H156" s="146">
        <f>+'TTA Pivot Table'!F$467</f>
        <v>0</v>
      </c>
      <c r="I156" s="147">
        <f>+'TTA Pivot Table'!F$469</f>
        <v>0</v>
      </c>
      <c r="J156" s="147">
        <f>+'TTA Pivot Table'!F$471</f>
        <v>0</v>
      </c>
      <c r="K156" s="146">
        <f>+'TTA Pivot Table'!F$473</f>
        <v>0</v>
      </c>
      <c r="L156" s="146">
        <f>+'TTA Pivot Table'!F$475</f>
        <v>0</v>
      </c>
      <c r="M156" s="148">
        <f>+'TTA Pivot Table'!F$477</f>
        <v>0</v>
      </c>
      <c r="N156" s="147">
        <f>+'TTA Pivot Table'!F$479</f>
        <v>0</v>
      </c>
      <c r="O156" s="42"/>
      <c r="P156" s="320">
        <f t="shared" si="7"/>
        <v>0</v>
      </c>
    </row>
    <row r="157" spans="1:16">
      <c r="A157" s="52" t="s">
        <v>64</v>
      </c>
      <c r="B157" s="149">
        <f>+'TTA Pivot Table'!F$487</f>
        <v>0</v>
      </c>
      <c r="C157" s="149">
        <f>+'TTA Pivot Table'!F$489</f>
        <v>0</v>
      </c>
      <c r="D157" s="149">
        <f>+'TTA Pivot Table'!F$491</f>
        <v>0</v>
      </c>
      <c r="E157" s="150">
        <f>+'TTA Pivot Table'!F$493</f>
        <v>0</v>
      </c>
      <c r="F157" s="150">
        <f>+'TTA Pivot Table'!F$495</f>
        <v>0</v>
      </c>
      <c r="G157" s="149">
        <f>+'TTA Pivot Table'!F$497</f>
        <v>0</v>
      </c>
      <c r="H157" s="149">
        <f>+'TTA Pivot Table'!F$499</f>
        <v>0</v>
      </c>
      <c r="I157" s="150">
        <f>+'TTA Pivot Table'!F$501</f>
        <v>0</v>
      </c>
      <c r="J157" s="150">
        <f>+'TTA Pivot Table'!F$503</f>
        <v>0</v>
      </c>
      <c r="K157" s="149">
        <f>+'TTA Pivot Table'!F$505</f>
        <v>0</v>
      </c>
      <c r="L157" s="149">
        <f>+'TTA Pivot Table'!F$507</f>
        <v>0</v>
      </c>
      <c r="M157" s="151">
        <f>+'TTA Pivot Table'!F$509</f>
        <v>0</v>
      </c>
      <c r="N157" s="150">
        <f>+'TTA Pivot Table'!F$511</f>
        <v>0</v>
      </c>
      <c r="O157" s="42"/>
      <c r="P157" s="322">
        <f t="shared" si="7"/>
        <v>0</v>
      </c>
    </row>
    <row r="158" spans="1:16">
      <c r="A158" s="133" t="s">
        <v>160</v>
      </c>
      <c r="B158" s="133"/>
      <c r="C158" s="133"/>
      <c r="D158" s="133"/>
      <c r="E158" s="133"/>
      <c r="F158" s="134"/>
      <c r="G158" s="134"/>
      <c r="H158" s="134"/>
      <c r="I158" s="134"/>
      <c r="J158" s="134"/>
      <c r="K158" s="134"/>
      <c r="L158" s="134"/>
      <c r="M158" s="134"/>
      <c r="N158" s="134"/>
    </row>
    <row r="159" spans="1:16" s="51" customFormat="1">
      <c r="A159" s="133"/>
      <c r="B159" s="135"/>
      <c r="C159" s="135"/>
      <c r="D159" s="135"/>
      <c r="E159" s="135"/>
      <c r="F159" s="135"/>
      <c r="G159" s="135"/>
      <c r="H159" s="135"/>
      <c r="I159" s="135"/>
      <c r="J159" s="135"/>
      <c r="K159" s="135"/>
      <c r="L159" s="135"/>
      <c r="M159" s="135"/>
      <c r="N159" s="135"/>
      <c r="O159" s="45"/>
    </row>
    <row r="160" spans="1:16">
      <c r="A160" s="133"/>
      <c r="B160" s="133"/>
      <c r="C160" s="133"/>
      <c r="D160" s="133"/>
      <c r="E160" s="133"/>
      <c r="F160" s="134"/>
      <c r="G160" s="134"/>
      <c r="H160" s="134"/>
      <c r="I160" s="134"/>
      <c r="J160" s="134"/>
      <c r="K160" s="134"/>
      <c r="L160" s="134"/>
      <c r="M160" s="134"/>
      <c r="N160" s="323" t="s">
        <v>1205</v>
      </c>
    </row>
    <row r="161" spans="1:16" ht="18">
      <c r="A161" s="198" t="s">
        <v>277</v>
      </c>
      <c r="B161" s="100"/>
      <c r="C161" s="100"/>
      <c r="D161" s="100"/>
      <c r="E161" s="100"/>
      <c r="F161" s="103"/>
      <c r="G161" s="103"/>
      <c r="H161" s="103"/>
      <c r="I161" s="104"/>
      <c r="J161" s="103"/>
      <c r="K161" s="103"/>
      <c r="L161" s="103"/>
      <c r="M161" s="104"/>
      <c r="N161" s="103"/>
      <c r="P161" s="319"/>
    </row>
    <row r="162" spans="1:16" ht="18">
      <c r="A162" s="198"/>
      <c r="B162" s="100"/>
      <c r="C162" s="100"/>
      <c r="D162" s="100"/>
      <c r="E162" s="100"/>
      <c r="F162" s="103"/>
      <c r="G162" s="103"/>
      <c r="H162" s="103"/>
      <c r="I162" s="104"/>
      <c r="J162" s="103"/>
      <c r="K162" s="103"/>
      <c r="L162" s="103"/>
      <c r="M162" s="104"/>
      <c r="N162" s="103"/>
      <c r="P162" s="319"/>
    </row>
    <row r="163" spans="1:16" ht="15.75">
      <c r="A163" s="118" t="s">
        <v>183</v>
      </c>
      <c r="B163" s="100"/>
      <c r="C163" s="100"/>
      <c r="D163" s="100"/>
      <c r="E163" s="100"/>
      <c r="F163" s="103"/>
      <c r="G163" s="103"/>
      <c r="H163" s="103"/>
      <c r="I163" s="104"/>
      <c r="J163" s="103"/>
      <c r="K163" s="103"/>
      <c r="L163" s="103"/>
      <c r="M163" s="104"/>
      <c r="N163" s="103"/>
      <c r="P163" s="319"/>
    </row>
    <row r="164" spans="1:16" ht="15.75">
      <c r="A164" s="118" t="s">
        <v>1197</v>
      </c>
      <c r="B164" s="100"/>
      <c r="C164" s="100"/>
      <c r="D164" s="100"/>
      <c r="E164" s="100"/>
      <c r="F164" s="103"/>
      <c r="G164" s="103"/>
      <c r="H164" s="103"/>
      <c r="I164" s="104"/>
      <c r="J164" s="103"/>
      <c r="K164" s="103"/>
      <c r="L164" s="103"/>
      <c r="M164" s="104"/>
      <c r="N164" s="103"/>
      <c r="P164" s="319"/>
    </row>
    <row r="165" spans="1:16" ht="18" customHeight="1">
      <c r="A165" s="26"/>
      <c r="B165" s="26"/>
      <c r="C165" s="26"/>
      <c r="D165" s="26"/>
      <c r="E165" s="26"/>
      <c r="F165" s="18"/>
      <c r="G165" s="114"/>
      <c r="H165" s="114"/>
      <c r="I165" s="111"/>
      <c r="J165" s="111"/>
      <c r="K165" s="111"/>
      <c r="L165" s="111"/>
      <c r="M165" s="111"/>
      <c r="N165" s="111"/>
      <c r="O165" s="7"/>
      <c r="P165" s="319"/>
    </row>
    <row r="166" spans="1:16" ht="18" customHeight="1">
      <c r="A166" s="21"/>
      <c r="B166" s="119" t="s">
        <v>257</v>
      </c>
      <c r="C166" s="120"/>
      <c r="D166" s="120"/>
      <c r="E166" s="120"/>
      <c r="F166" s="120"/>
      <c r="G166" s="120"/>
      <c r="H166" s="120"/>
      <c r="I166" s="121"/>
      <c r="J166" s="131" t="s">
        <v>156</v>
      </c>
      <c r="K166" s="316"/>
      <c r="L166" s="316"/>
      <c r="M166" s="317"/>
      <c r="N166" s="839" t="s">
        <v>256</v>
      </c>
      <c r="O166" s="318"/>
      <c r="P166" s="319"/>
    </row>
    <row r="167" spans="1:16" ht="42" customHeight="1">
      <c r="A167" s="37"/>
      <c r="B167" s="120" t="s">
        <v>296</v>
      </c>
      <c r="C167" s="120"/>
      <c r="D167" s="120"/>
      <c r="E167" s="123"/>
      <c r="F167" s="124" t="s">
        <v>298</v>
      </c>
      <c r="G167" s="120"/>
      <c r="H167" s="120"/>
      <c r="I167" s="121"/>
      <c r="J167" s="125" t="s">
        <v>258</v>
      </c>
      <c r="K167" s="120"/>
      <c r="L167" s="120"/>
      <c r="M167" s="121"/>
      <c r="N167" s="840"/>
      <c r="O167" s="318"/>
      <c r="P167" s="319"/>
    </row>
    <row r="168" spans="1:16" ht="31.5" customHeight="1">
      <c r="A168" s="26"/>
      <c r="B168" s="126" t="s">
        <v>157</v>
      </c>
      <c r="C168" s="126" t="s">
        <v>158</v>
      </c>
      <c r="D168" s="126" t="s">
        <v>65</v>
      </c>
      <c r="E168" s="128" t="s">
        <v>12</v>
      </c>
      <c r="F168" s="128" t="s">
        <v>157</v>
      </c>
      <c r="G168" s="126" t="s">
        <v>158</v>
      </c>
      <c r="H168" s="126" t="s">
        <v>65</v>
      </c>
      <c r="I168" s="128" t="s">
        <v>12</v>
      </c>
      <c r="J168" s="129" t="s">
        <v>157</v>
      </c>
      <c r="K168" s="130" t="s">
        <v>158</v>
      </c>
      <c r="L168" s="132" t="s">
        <v>65</v>
      </c>
      <c r="M168" s="129" t="s">
        <v>12</v>
      </c>
      <c r="N168" s="841"/>
      <c r="O168" s="318"/>
      <c r="P168" s="319" t="s">
        <v>248</v>
      </c>
    </row>
    <row r="169" spans="1:16" hidden="1">
      <c r="A169" s="47" t="s">
        <v>48</v>
      </c>
      <c r="B169" s="47"/>
      <c r="C169" s="47"/>
      <c r="D169" s="47"/>
      <c r="E169" s="47"/>
      <c r="F169" s="39">
        <f>'TTA Pivot Table'!G$230</f>
        <v>0</v>
      </c>
      <c r="G169" s="39">
        <f>'TTA Pivot Table'!G$231</f>
        <v>0</v>
      </c>
      <c r="H169" s="39">
        <f>'TTA Pivot Table'!G$232</f>
        <v>0</v>
      </c>
      <c r="I169" s="38">
        <f>'TTA Pivot Table'!G$233</f>
        <v>0</v>
      </c>
      <c r="J169" s="38">
        <f>'TTA Pivot Table'!G$234</f>
        <v>0</v>
      </c>
      <c r="K169" s="39">
        <f>'TTA Pivot Table'!G$235</f>
        <v>0</v>
      </c>
      <c r="L169" s="39">
        <f>'TTA Pivot Table'!G$236</f>
        <v>0</v>
      </c>
      <c r="M169" s="40">
        <f>'TTA Pivot Table'!G$237</f>
        <v>0</v>
      </c>
      <c r="N169" s="38">
        <f>'TTA Pivot Table'!G$238</f>
        <v>0</v>
      </c>
      <c r="O169" s="42"/>
      <c r="P169" s="320">
        <f>+M169-I169</f>
        <v>0</v>
      </c>
    </row>
    <row r="170" spans="1:16" ht="15.75" hidden="1">
      <c r="A170" s="47"/>
      <c r="B170" s="47"/>
      <c r="C170" s="47"/>
      <c r="D170" s="47"/>
      <c r="E170" s="47"/>
      <c r="F170" s="43"/>
      <c r="G170" s="43"/>
      <c r="H170" s="43"/>
      <c r="I170" s="41"/>
      <c r="J170" s="41"/>
      <c r="K170" s="43"/>
      <c r="L170" s="43"/>
      <c r="M170" s="321"/>
      <c r="N170" s="41"/>
      <c r="O170" s="42"/>
      <c r="P170" s="318">
        <f t="shared" ref="P170" si="8">+I170-M170</f>
        <v>0</v>
      </c>
    </row>
    <row r="171" spans="1:16">
      <c r="A171" s="47" t="s">
        <v>49</v>
      </c>
      <c r="B171" s="146">
        <f>+'TTA Pivot Table'!G$7</f>
        <v>0</v>
      </c>
      <c r="C171" s="146">
        <f>+'TTA Pivot Table'!G$9</f>
        <v>0</v>
      </c>
      <c r="D171" s="146">
        <f>+'TTA Pivot Table'!G$11</f>
        <v>0</v>
      </c>
      <c r="E171" s="147">
        <f>+'TTA Pivot Table'!G$13</f>
        <v>0</v>
      </c>
      <c r="F171" s="147">
        <f>+'TTA Pivot Table'!G$15</f>
        <v>0</v>
      </c>
      <c r="G171" s="146">
        <f>+'TTA Pivot Table'!G$17</f>
        <v>0</v>
      </c>
      <c r="H171" s="146">
        <f>+'TTA Pivot Table'!G$19</f>
        <v>0</v>
      </c>
      <c r="I171" s="147">
        <f>+'TTA Pivot Table'!G$21</f>
        <v>0</v>
      </c>
      <c r="J171" s="147">
        <f>+'TTA Pivot Table'!G$23</f>
        <v>0</v>
      </c>
      <c r="K171" s="146">
        <f>+'TTA Pivot Table'!G$25</f>
        <v>0</v>
      </c>
      <c r="L171" s="146">
        <f>+'TTA Pivot Table'!G$27</f>
        <v>0</v>
      </c>
      <c r="M171" s="148">
        <f>+'TTA Pivot Table'!G$29</f>
        <v>0</v>
      </c>
      <c r="N171" s="147">
        <f>+'TTA Pivot Table'!G$31</f>
        <v>0</v>
      </c>
      <c r="O171" s="42"/>
      <c r="P171" s="320">
        <f t="shared" ref="P171:P189" si="9">+M171-I171</f>
        <v>0</v>
      </c>
    </row>
    <row r="172" spans="1:16">
      <c r="A172" s="47" t="s">
        <v>50</v>
      </c>
      <c r="B172" s="146">
        <f>+'TTA Pivot Table'!G$39</f>
        <v>4.83</v>
      </c>
      <c r="C172" s="146">
        <f>+'TTA Pivot Table'!G$41</f>
        <v>4.79</v>
      </c>
      <c r="D172" s="146">
        <f>+'TTA Pivot Table'!G$43</f>
        <v>0</v>
      </c>
      <c r="E172" s="147">
        <f>+'TTA Pivot Table'!G$45</f>
        <v>4.8031578947368416</v>
      </c>
      <c r="F172" s="147">
        <f>+'TTA Pivot Table'!G$47</f>
        <v>6.0499999999999989</v>
      </c>
      <c r="G172" s="146">
        <f>+'TTA Pivot Table'!G$49</f>
        <v>4.7</v>
      </c>
      <c r="H172" s="146">
        <f>+'TTA Pivot Table'!G$51</f>
        <v>0</v>
      </c>
      <c r="I172" s="147">
        <f>+'TTA Pivot Table'!G$53</f>
        <v>5.6546428571428571</v>
      </c>
      <c r="J172" s="147">
        <f>+'TTA Pivot Table'!G$55</f>
        <v>4.29</v>
      </c>
      <c r="K172" s="146">
        <f>+'TTA Pivot Table'!G$57</f>
        <v>3.91</v>
      </c>
      <c r="L172" s="146">
        <f>+'TTA Pivot Table'!G$59</f>
        <v>0</v>
      </c>
      <c r="M172" s="148">
        <f>+'TTA Pivot Table'!G$61</f>
        <v>4.1470642201834869</v>
      </c>
      <c r="N172" s="147">
        <f>+'TTA Pivot Table'!G$63</f>
        <v>0</v>
      </c>
      <c r="O172" s="42"/>
      <c r="P172" s="320">
        <f t="shared" si="9"/>
        <v>-1.5075786369593702</v>
      </c>
    </row>
    <row r="173" spans="1:16">
      <c r="A173" s="47" t="s">
        <v>51</v>
      </c>
      <c r="B173" s="146">
        <f>+'TTA Pivot Table'!G$71</f>
        <v>0</v>
      </c>
      <c r="C173" s="146">
        <f>+'TTA Pivot Table'!G$73</f>
        <v>0</v>
      </c>
      <c r="D173" s="146">
        <f>+'TTA Pivot Table'!G$75</f>
        <v>0</v>
      </c>
      <c r="E173" s="147">
        <f>+'TTA Pivot Table'!G$77</f>
        <v>0</v>
      </c>
      <c r="F173" s="147">
        <f>+'TTA Pivot Table'!G$79</f>
        <v>0</v>
      </c>
      <c r="G173" s="146">
        <f>+'TTA Pivot Table'!G$81</f>
        <v>0</v>
      </c>
      <c r="H173" s="146">
        <f>+'TTA Pivot Table'!G$83</f>
        <v>0</v>
      </c>
      <c r="I173" s="147">
        <f>+'TTA Pivot Table'!G$85</f>
        <v>0</v>
      </c>
      <c r="J173" s="147">
        <f>+'TTA Pivot Table'!G$87</f>
        <v>0</v>
      </c>
      <c r="K173" s="146">
        <f>+'TTA Pivot Table'!G$89</f>
        <v>0</v>
      </c>
      <c r="L173" s="146">
        <f>+'TTA Pivot Table'!G$91</f>
        <v>0</v>
      </c>
      <c r="M173" s="148">
        <f>+'TTA Pivot Table'!G$93</f>
        <v>0</v>
      </c>
      <c r="N173" s="147">
        <f>+'TTA Pivot Table'!G$95</f>
        <v>0</v>
      </c>
      <c r="O173" s="42"/>
      <c r="P173" s="320">
        <f t="shared" si="9"/>
        <v>0</v>
      </c>
    </row>
    <row r="174" spans="1:16">
      <c r="A174" s="47" t="s">
        <v>52</v>
      </c>
      <c r="B174" s="146">
        <f>+'TTA Pivot Table'!G$103</f>
        <v>0</v>
      </c>
      <c r="C174" s="146">
        <f>+'TTA Pivot Table'!G$105</f>
        <v>0</v>
      </c>
      <c r="D174" s="146">
        <f>+'TTA Pivot Table'!G$107</f>
        <v>0</v>
      </c>
      <c r="E174" s="147">
        <f>+'TTA Pivot Table'!G$109</f>
        <v>0</v>
      </c>
      <c r="F174" s="147">
        <f>+'TTA Pivot Table'!G$111</f>
        <v>0</v>
      </c>
      <c r="G174" s="146">
        <f>+'TTA Pivot Table'!G$113</f>
        <v>0</v>
      </c>
      <c r="H174" s="146">
        <f>+'TTA Pivot Table'!G$115</f>
        <v>0</v>
      </c>
      <c r="I174" s="147">
        <f>+'TTA Pivot Table'!G$117</f>
        <v>0</v>
      </c>
      <c r="J174" s="147">
        <f>+'TTA Pivot Table'!G$119</f>
        <v>0</v>
      </c>
      <c r="K174" s="146">
        <f>+'TTA Pivot Table'!G$121</f>
        <v>0</v>
      </c>
      <c r="L174" s="146">
        <f>+'TTA Pivot Table'!G$123</f>
        <v>0</v>
      </c>
      <c r="M174" s="148">
        <f>+'TTA Pivot Table'!G$125</f>
        <v>0</v>
      </c>
      <c r="N174" s="147">
        <f>+'TTA Pivot Table'!G$127</f>
        <v>0</v>
      </c>
      <c r="O174" s="42"/>
      <c r="P174" s="320">
        <f t="shared" si="9"/>
        <v>0</v>
      </c>
    </row>
    <row r="175" spans="1:16">
      <c r="A175" s="47"/>
      <c r="B175" s="146"/>
      <c r="C175" s="146"/>
      <c r="D175" s="146"/>
      <c r="E175" s="147"/>
      <c r="F175" s="147"/>
      <c r="G175" s="146"/>
      <c r="H175" s="146"/>
      <c r="I175" s="147"/>
      <c r="J175" s="147"/>
      <c r="K175" s="146"/>
      <c r="L175" s="146"/>
      <c r="M175" s="148"/>
      <c r="N175" s="147"/>
      <c r="O175" s="42"/>
      <c r="P175" s="320"/>
    </row>
    <row r="176" spans="1:16">
      <c r="A176" s="47" t="s">
        <v>53</v>
      </c>
      <c r="B176" s="146">
        <f>+'TTA Pivot Table'!G$135</f>
        <v>5.1428571428571432</v>
      </c>
      <c r="C176" s="146">
        <f>+'TTA Pivot Table'!G$137</f>
        <v>4.666666666666667</v>
      </c>
      <c r="D176" s="146">
        <f>+'TTA Pivot Table'!G$139</f>
        <v>0</v>
      </c>
      <c r="E176" s="147">
        <f>+'TTA Pivot Table'!G$141</f>
        <v>5</v>
      </c>
      <c r="F176" s="147">
        <f>+'TTA Pivot Table'!G$143</f>
        <v>5.3485773195876289</v>
      </c>
      <c r="G176" s="146">
        <f>+'TTA Pivot Table'!G$145</f>
        <v>5.8474418604651159</v>
      </c>
      <c r="H176" s="146">
        <f>+'TTA Pivot Table'!G$147</f>
        <v>0</v>
      </c>
      <c r="I176" s="147">
        <f>+'TTA Pivot Table'!G$149</f>
        <v>5.3892045454545459</v>
      </c>
      <c r="J176" s="147">
        <f>+'TTA Pivot Table'!G$151</f>
        <v>3.545555555555556</v>
      </c>
      <c r="K176" s="146">
        <f>+'TTA Pivot Table'!G$153</f>
        <v>3.5757746478873238</v>
      </c>
      <c r="L176" s="146">
        <f>+'TTA Pivot Table'!G$155</f>
        <v>0</v>
      </c>
      <c r="M176" s="148">
        <f>+'TTA Pivot Table'!G$157</f>
        <v>3.5547639484978544</v>
      </c>
      <c r="N176" s="147">
        <f>+'TTA Pivot Table'!G$159</f>
        <v>0</v>
      </c>
      <c r="O176" s="42"/>
      <c r="P176" s="320">
        <f t="shared" si="9"/>
        <v>-1.8344405969566915</v>
      </c>
    </row>
    <row r="177" spans="1:18">
      <c r="A177" s="47" t="s">
        <v>54</v>
      </c>
      <c r="B177" s="146">
        <f>+'TTA Pivot Table'!G$167</f>
        <v>0</v>
      </c>
      <c r="C177" s="146">
        <f>+'TTA Pivot Table'!G$169</f>
        <v>0</v>
      </c>
      <c r="D177" s="146">
        <f>+'TTA Pivot Table'!G$171</f>
        <v>0</v>
      </c>
      <c r="E177" s="147">
        <f>+'TTA Pivot Table'!G$173</f>
        <v>0</v>
      </c>
      <c r="F177" s="147">
        <f>+'TTA Pivot Table'!G$175</f>
        <v>0</v>
      </c>
      <c r="G177" s="146">
        <f>+'TTA Pivot Table'!G$177</f>
        <v>0</v>
      </c>
      <c r="H177" s="146">
        <f>+'TTA Pivot Table'!G$179</f>
        <v>0</v>
      </c>
      <c r="I177" s="147">
        <f>+'TTA Pivot Table'!G$181</f>
        <v>0</v>
      </c>
      <c r="J177" s="147">
        <f>+'TTA Pivot Table'!G$183</f>
        <v>0</v>
      </c>
      <c r="K177" s="146">
        <f>+'TTA Pivot Table'!G$185</f>
        <v>0</v>
      </c>
      <c r="L177" s="146">
        <f>+'TTA Pivot Table'!G$187</f>
        <v>0</v>
      </c>
      <c r="M177" s="148">
        <f>+'TTA Pivot Table'!G$189</f>
        <v>0</v>
      </c>
      <c r="N177" s="147">
        <f>+'TTA Pivot Table'!G$191</f>
        <v>0</v>
      </c>
      <c r="O177" s="42"/>
      <c r="P177" s="320">
        <f t="shared" si="9"/>
        <v>0</v>
      </c>
    </row>
    <row r="178" spans="1:18">
      <c r="A178" s="47" t="s">
        <v>55</v>
      </c>
      <c r="B178" s="199">
        <f>+'TTA Pivot Table'!G$199</f>
        <v>4.327272727272728</v>
      </c>
      <c r="C178" s="146">
        <f>+'TTA Pivot Table'!G$201</f>
        <v>3.33</v>
      </c>
      <c r="D178" s="146">
        <f>+'TTA Pivot Table'!G$203</f>
        <v>0</v>
      </c>
      <c r="E178" s="147">
        <f>+'TTA Pivot Table'!G$205</f>
        <v>4.297941176470589</v>
      </c>
      <c r="F178" s="147">
        <f>+'TTA Pivot Table'!G$207</f>
        <v>6.875</v>
      </c>
      <c r="G178" s="146">
        <f>+'TTA Pivot Table'!G$209</f>
        <v>11.471764705882352</v>
      </c>
      <c r="H178" s="146">
        <f>+'TTA Pivot Table'!G$211</f>
        <v>0</v>
      </c>
      <c r="I178" s="147">
        <f>+'TTA Pivot Table'!G$213</f>
        <v>7.9454794520547942</v>
      </c>
      <c r="J178" s="147">
        <f>+'TTA Pivot Table'!G$215</f>
        <v>4.2120987654320992</v>
      </c>
      <c r="K178" s="146">
        <f>+'TTA Pivot Table'!G$217</f>
        <v>4.8115384615384622</v>
      </c>
      <c r="L178" s="146">
        <f>+'TTA Pivot Table'!G$219</f>
        <v>0</v>
      </c>
      <c r="M178" s="148">
        <f>+'TTA Pivot Table'!G$221</f>
        <v>4.3577570093457947</v>
      </c>
      <c r="N178" s="147">
        <f>+'TTA Pivot Table'!G$223</f>
        <v>0</v>
      </c>
      <c r="O178" s="42"/>
      <c r="P178" s="320">
        <f t="shared" si="9"/>
        <v>-3.5877224427089995</v>
      </c>
    </row>
    <row r="179" spans="1:18">
      <c r="A179" s="47" t="s">
        <v>56</v>
      </c>
      <c r="B179" s="146">
        <f>+'TTA Pivot Table'!G$231</f>
        <v>0</v>
      </c>
      <c r="C179" s="146">
        <f>+'TTA Pivot Table'!G$233</f>
        <v>0</v>
      </c>
      <c r="D179" s="146">
        <f>+'TTA Pivot Table'!G$235</f>
        <v>0</v>
      </c>
      <c r="E179" s="147">
        <f>+'TTA Pivot Table'!G$237</f>
        <v>0</v>
      </c>
      <c r="F179" s="147">
        <f>+'TTA Pivot Table'!G$239</f>
        <v>0</v>
      </c>
      <c r="G179" s="146">
        <f>+'TTA Pivot Table'!G$241</f>
        <v>0</v>
      </c>
      <c r="H179" s="146">
        <f>+'TTA Pivot Table'!G$243</f>
        <v>0</v>
      </c>
      <c r="I179" s="147">
        <f>+'TTA Pivot Table'!G$245</f>
        <v>0</v>
      </c>
      <c r="J179" s="147">
        <f>+'TTA Pivot Table'!G$247</f>
        <v>0</v>
      </c>
      <c r="K179" s="146">
        <f>+'TTA Pivot Table'!G$249</f>
        <v>0</v>
      </c>
      <c r="L179" s="146">
        <f>+'TTA Pivot Table'!G$251</f>
        <v>0</v>
      </c>
      <c r="M179" s="148">
        <f>+'TTA Pivot Table'!G$253</f>
        <v>0</v>
      </c>
      <c r="N179" s="147">
        <f>+'TTA Pivot Table'!G$255</f>
        <v>0</v>
      </c>
      <c r="O179" s="42"/>
      <c r="P179" s="320">
        <f t="shared" si="9"/>
        <v>0</v>
      </c>
    </row>
    <row r="180" spans="1:18">
      <c r="A180" s="47"/>
      <c r="B180" s="146"/>
      <c r="C180" s="146"/>
      <c r="D180" s="146"/>
      <c r="E180" s="147"/>
      <c r="F180" s="147"/>
      <c r="G180" s="146"/>
      <c r="H180" s="146"/>
      <c r="I180" s="147"/>
      <c r="J180" s="147"/>
      <c r="K180" s="146"/>
      <c r="L180" s="146"/>
      <c r="M180" s="148"/>
      <c r="N180" s="147"/>
      <c r="O180" s="42"/>
      <c r="P180" s="320"/>
    </row>
    <row r="181" spans="1:18">
      <c r="A181" s="47" t="s">
        <v>57</v>
      </c>
      <c r="B181" s="146">
        <f>+'TTA Pivot Table'!G$263</f>
        <v>4.67</v>
      </c>
      <c r="C181" s="146">
        <f>+'TTA Pivot Table'!G$265</f>
        <v>5.25</v>
      </c>
      <c r="D181" s="146">
        <f>+'TTA Pivot Table'!G$267</f>
        <v>0</v>
      </c>
      <c r="E181" s="147">
        <f>+'TTA Pivot Table'!G$269</f>
        <v>4.7114285714285717</v>
      </c>
      <c r="F181" s="147">
        <f>+'TTA Pivot Table'!G$271</f>
        <v>6.3499999999999988</v>
      </c>
      <c r="G181" s="146">
        <f>+'TTA Pivot Table'!G$273</f>
        <v>8.67</v>
      </c>
      <c r="H181" s="146">
        <f>+'TTA Pivot Table'!G$275</f>
        <v>0</v>
      </c>
      <c r="I181" s="147">
        <f>+'TTA Pivot Table'!G$277</f>
        <v>6.4742857142857133</v>
      </c>
      <c r="J181" s="147">
        <f>+'TTA Pivot Table'!G$279</f>
        <v>2.82</v>
      </c>
      <c r="K181" s="146">
        <f>+'TTA Pivot Table'!G$281</f>
        <v>3.46</v>
      </c>
      <c r="L181" s="146">
        <f>+'TTA Pivot Table'!G$283</f>
        <v>0</v>
      </c>
      <c r="M181" s="148">
        <f>+'TTA Pivot Table'!G$285</f>
        <v>2.9286386554621848</v>
      </c>
      <c r="N181" s="147">
        <f>+'TTA Pivot Table'!G$287</f>
        <v>4.58</v>
      </c>
      <c r="O181" s="42"/>
      <c r="P181" s="320">
        <f t="shared" si="9"/>
        <v>-3.5456470588235285</v>
      </c>
    </row>
    <row r="182" spans="1:18">
      <c r="A182" s="47" t="s">
        <v>58</v>
      </c>
      <c r="B182" s="146">
        <f>+'TTA Pivot Table'!G$295</f>
        <v>0</v>
      </c>
      <c r="C182" s="146">
        <f>+'TTA Pivot Table'!G$297</f>
        <v>0</v>
      </c>
      <c r="D182" s="146">
        <f>+'TTA Pivot Table'!G$299</f>
        <v>0</v>
      </c>
      <c r="E182" s="147">
        <f>+'TTA Pivot Table'!G$301</f>
        <v>0</v>
      </c>
      <c r="F182" s="147">
        <f>+'TTA Pivot Table'!G$303</f>
        <v>5.0960451977401133</v>
      </c>
      <c r="G182" s="146">
        <f>+'TTA Pivot Table'!G$305</f>
        <v>6.2857142857142856</v>
      </c>
      <c r="H182" s="146">
        <f>+'TTA Pivot Table'!G$307</f>
        <v>4.666666666666667</v>
      </c>
      <c r="I182" s="147">
        <f>+'TTA Pivot Table'!G$309</f>
        <v>5.1039106145251401</v>
      </c>
      <c r="J182" s="147">
        <f>+'TTA Pivot Table'!G$311</f>
        <v>3.4502463054187191</v>
      </c>
      <c r="K182" s="146">
        <f>+'TTA Pivot Table'!G$313</f>
        <v>2.5736648250460403</v>
      </c>
      <c r="L182" s="146">
        <f>+'TTA Pivot Table'!G$315</f>
        <v>1.6</v>
      </c>
      <c r="M182" s="148">
        <f>+'TTA Pivot Table'!G$317</f>
        <v>2.9076619273301736</v>
      </c>
      <c r="N182" s="147">
        <f>+'TTA Pivot Table'!G$319</f>
        <v>3.6108108108108108</v>
      </c>
      <c r="O182" s="42"/>
      <c r="P182" s="320">
        <f t="shared" si="9"/>
        <v>-2.1962486871949665</v>
      </c>
    </row>
    <row r="183" spans="1:18">
      <c r="A183" s="47" t="s">
        <v>59</v>
      </c>
      <c r="B183" s="146">
        <f>+'TTA Pivot Table'!G$327</f>
        <v>3.944148681055156</v>
      </c>
      <c r="C183" s="146">
        <f>+'TTA Pivot Table'!G$329</f>
        <v>3.4820731707317076</v>
      </c>
      <c r="D183" s="146">
        <f>+'TTA Pivot Table'!G$331</f>
        <v>0</v>
      </c>
      <c r="E183" s="147">
        <f>+'TTA Pivot Table'!G$333</f>
        <v>3.8682164328657316</v>
      </c>
      <c r="F183" s="147">
        <f>+'TTA Pivot Table'!G$335</f>
        <v>5.7247153465346532</v>
      </c>
      <c r="G183" s="146">
        <f>+'TTA Pivot Table'!G$337</f>
        <v>6.5606410256410257</v>
      </c>
      <c r="H183" s="146">
        <f>+'TTA Pivot Table'!G$339</f>
        <v>0</v>
      </c>
      <c r="I183" s="147">
        <f>+'TTA Pivot Table'!G$341</f>
        <v>5.7983069977426647</v>
      </c>
      <c r="J183" s="147">
        <f>+'TTA Pivot Table'!G$343</f>
        <v>3.6179234972677592</v>
      </c>
      <c r="K183" s="146">
        <f>+'TTA Pivot Table'!G$345</f>
        <v>4.4969867549668878</v>
      </c>
      <c r="L183" s="146">
        <f>+'TTA Pivot Table'!G$347</f>
        <v>0</v>
      </c>
      <c r="M183" s="148">
        <f>+'TTA Pivot Table'!G$349</f>
        <v>3.8746711798839453</v>
      </c>
      <c r="N183" s="147">
        <f>+'TTA Pivot Table'!G$351</f>
        <v>0</v>
      </c>
      <c r="O183" s="42"/>
      <c r="P183" s="320">
        <f t="shared" si="9"/>
        <v>-1.9236358178587194</v>
      </c>
      <c r="Q183" s="340"/>
      <c r="R183" s="36"/>
    </row>
    <row r="184" spans="1:18">
      <c r="A184" s="47" t="s">
        <v>60</v>
      </c>
      <c r="B184" s="146">
        <f>+'TTA Pivot Table'!G$359</f>
        <v>0</v>
      </c>
      <c r="C184" s="146">
        <f>+'TTA Pivot Table'!G$361</f>
        <v>0</v>
      </c>
      <c r="D184" s="146">
        <f>+'TTA Pivot Table'!G$363</f>
        <v>0</v>
      </c>
      <c r="E184" s="147">
        <f>+'TTA Pivot Table'!G$365</f>
        <v>0</v>
      </c>
      <c r="F184" s="147">
        <f>+'TTA Pivot Table'!G$367</f>
        <v>0</v>
      </c>
      <c r="G184" s="146">
        <f>+'TTA Pivot Table'!G$369</f>
        <v>0</v>
      </c>
      <c r="H184" s="146">
        <f>+'TTA Pivot Table'!G$371</f>
        <v>0</v>
      </c>
      <c r="I184" s="147">
        <f>+'TTA Pivot Table'!G$373</f>
        <v>0</v>
      </c>
      <c r="J184" s="147">
        <f>+'TTA Pivot Table'!G$375</f>
        <v>0</v>
      </c>
      <c r="K184" s="146">
        <f>+'TTA Pivot Table'!G$377</f>
        <v>0</v>
      </c>
      <c r="L184" s="146">
        <f>+'TTA Pivot Table'!G$379</f>
        <v>0</v>
      </c>
      <c r="M184" s="148">
        <f>+'TTA Pivot Table'!G$381</f>
        <v>0</v>
      </c>
      <c r="N184" s="147">
        <f>+'TTA Pivot Table'!G$383</f>
        <v>0</v>
      </c>
      <c r="O184" s="42"/>
      <c r="P184" s="320">
        <f t="shared" si="9"/>
        <v>0</v>
      </c>
    </row>
    <row r="185" spans="1:18">
      <c r="A185" s="47"/>
      <c r="B185" s="146"/>
      <c r="C185" s="146"/>
      <c r="D185" s="146"/>
      <c r="E185" s="147"/>
      <c r="F185" s="147"/>
      <c r="G185" s="146"/>
      <c r="H185" s="146"/>
      <c r="I185" s="147"/>
      <c r="J185" s="147"/>
      <c r="K185" s="146"/>
      <c r="L185" s="146"/>
      <c r="M185" s="148"/>
      <c r="N185" s="147"/>
      <c r="O185" s="42"/>
      <c r="P185" s="320"/>
    </row>
    <row r="186" spans="1:18">
      <c r="A186" s="47" t="s">
        <v>61</v>
      </c>
      <c r="B186" s="146">
        <f>+'TTA Pivot Table'!G$391</f>
        <v>3.734</v>
      </c>
      <c r="C186" s="146">
        <f>+'TTA Pivot Table'!G$393</f>
        <v>0</v>
      </c>
      <c r="D186" s="146">
        <f>+'TTA Pivot Table'!G$395</f>
        <v>0</v>
      </c>
      <c r="E186" s="147">
        <f>+'TTA Pivot Table'!G$397</f>
        <v>3.6323945578231291</v>
      </c>
      <c r="F186" s="147">
        <f>+'TTA Pivot Table'!G$399</f>
        <v>4.6740000000000004</v>
      </c>
      <c r="G186" s="146">
        <f>+'TTA Pivot Table'!G$401</f>
        <v>6.2329999999999997</v>
      </c>
      <c r="H186" s="146">
        <f>+'TTA Pivot Table'!G$403</f>
        <v>0</v>
      </c>
      <c r="I186" s="147">
        <f>+'TTA Pivot Table'!G$405</f>
        <v>4.7118398058252424</v>
      </c>
      <c r="J186" s="147">
        <f>+'TTA Pivot Table'!G$407</f>
        <v>6.1870000000000003</v>
      </c>
      <c r="K186" s="146">
        <f>+'TTA Pivot Table'!G$409</f>
        <v>10.618</v>
      </c>
      <c r="L186" s="146">
        <f>+'TTA Pivot Table'!G$411</f>
        <v>0</v>
      </c>
      <c r="M186" s="148">
        <f>+'TTA Pivot Table'!G$413</f>
        <v>7.2518139534883721</v>
      </c>
      <c r="N186" s="147">
        <f>+'TTA Pivot Table'!G$415</f>
        <v>3.2109999999999999</v>
      </c>
      <c r="O186" s="42"/>
      <c r="P186" s="320">
        <f t="shared" si="9"/>
        <v>2.5399741476631297</v>
      </c>
    </row>
    <row r="187" spans="1:18">
      <c r="A187" s="47" t="s">
        <v>62</v>
      </c>
      <c r="B187" s="146">
        <f>+'TTA Pivot Table'!G$423</f>
        <v>4.8</v>
      </c>
      <c r="C187" s="146">
        <f>+'TTA Pivot Table'!G$425</f>
        <v>4.5999999999999996</v>
      </c>
      <c r="D187" s="146">
        <f>+'TTA Pivot Table'!G$427</f>
        <v>0</v>
      </c>
      <c r="E187" s="147">
        <f>+'TTA Pivot Table'!G$429</f>
        <v>4.7729729729729726</v>
      </c>
      <c r="F187" s="147">
        <f>+'TTA Pivot Table'!G$431</f>
        <v>6.4820359281437128</v>
      </c>
      <c r="G187" s="146">
        <f>+'TTA Pivot Table'!G$433</f>
        <v>6.6</v>
      </c>
      <c r="H187" s="146">
        <f>+'TTA Pivot Table'!G$435</f>
        <v>0</v>
      </c>
      <c r="I187" s="147">
        <f>+'TTA Pivot Table'!G$437</f>
        <v>6.4989743589743592</v>
      </c>
      <c r="J187" s="147">
        <f>+'TTA Pivot Table'!G$439</f>
        <v>3.0613807245386186</v>
      </c>
      <c r="K187" s="146">
        <f>+'TTA Pivot Table'!G$441</f>
        <v>3.4378683385579936</v>
      </c>
      <c r="L187" s="146">
        <f>+'TTA Pivot Table'!G$443</f>
        <v>0</v>
      </c>
      <c r="M187" s="148">
        <f>+'TTA Pivot Table'!G$445</f>
        <v>3.257750163505559</v>
      </c>
      <c r="N187" s="147">
        <f>+'TTA Pivot Table'!G$447</f>
        <v>5.6099099099099101</v>
      </c>
      <c r="O187" s="42"/>
      <c r="P187" s="320">
        <f t="shared" si="9"/>
        <v>-3.2412241954688001</v>
      </c>
    </row>
    <row r="188" spans="1:18">
      <c r="A188" s="47" t="s">
        <v>63</v>
      </c>
      <c r="B188" s="146">
        <f>+'TTA Pivot Table'!G$455</f>
        <v>0</v>
      </c>
      <c r="C188" s="146">
        <f>+'TTA Pivot Table'!G$457</f>
        <v>0</v>
      </c>
      <c r="D188" s="146">
        <f>+'TTA Pivot Table'!G$459</f>
        <v>0</v>
      </c>
      <c r="E188" s="147">
        <f>+'TTA Pivot Table'!G$461</f>
        <v>0</v>
      </c>
      <c r="F188" s="147">
        <f>+'TTA Pivot Table'!G$463</f>
        <v>4.2505330490405102</v>
      </c>
      <c r="G188" s="146">
        <f>+'TTA Pivot Table'!G$465</f>
        <v>0</v>
      </c>
      <c r="H188" s="146">
        <f>+'TTA Pivot Table'!G$467</f>
        <v>0</v>
      </c>
      <c r="I188" s="147">
        <f>+'TTA Pivot Table'!G$469</f>
        <v>4.2505330490405102</v>
      </c>
      <c r="J188" s="147">
        <f>+'TTA Pivot Table'!G$471</f>
        <v>3.1938775510204098</v>
      </c>
      <c r="K188" s="146">
        <f>+'TTA Pivot Table'!G$473</f>
        <v>3.5</v>
      </c>
      <c r="L188" s="146">
        <f>+'TTA Pivot Table'!G$475</f>
        <v>0</v>
      </c>
      <c r="M188" s="148">
        <f>+'TTA Pivot Table'!G$477</f>
        <v>3.19543147208122</v>
      </c>
      <c r="N188" s="147">
        <f>+'TTA Pivot Table'!G$479</f>
        <v>4</v>
      </c>
      <c r="O188" s="42"/>
      <c r="P188" s="320">
        <f t="shared" si="9"/>
        <v>-1.0551015769592902</v>
      </c>
    </row>
    <row r="189" spans="1:18">
      <c r="A189" s="52" t="s">
        <v>64</v>
      </c>
      <c r="B189" s="149">
        <f>+'TTA Pivot Table'!G$487</f>
        <v>4.4933333333333332</v>
      </c>
      <c r="C189" s="149">
        <f>+'TTA Pivot Table'!G$489</f>
        <v>0</v>
      </c>
      <c r="D189" s="149">
        <f>+'TTA Pivot Table'!G$491</f>
        <v>0</v>
      </c>
      <c r="E189" s="150">
        <f>+'TTA Pivot Table'!G$493</f>
        <v>4.4933333333333332</v>
      </c>
      <c r="F189" s="150">
        <f>+'TTA Pivot Table'!G$495</f>
        <v>5.5011278195488718</v>
      </c>
      <c r="G189" s="149">
        <f>+'TTA Pivot Table'!G$497</f>
        <v>8.569230769230769</v>
      </c>
      <c r="H189" s="149">
        <f>+'TTA Pivot Table'!G$499</f>
        <v>0</v>
      </c>
      <c r="I189" s="150">
        <f>+'TTA Pivot Table'!G$501</f>
        <v>5.574311926605505</v>
      </c>
      <c r="J189" s="150">
        <f>+'TTA Pivot Table'!G$503</f>
        <v>3.7283236994219653</v>
      </c>
      <c r="K189" s="149">
        <f>+'TTA Pivot Table'!G$505</f>
        <v>4.5666666666666673</v>
      </c>
      <c r="L189" s="149">
        <f>+'TTA Pivot Table'!G$507</f>
        <v>0</v>
      </c>
      <c r="M189" s="151">
        <f>+'TTA Pivot Table'!G$509</f>
        <v>3.8378559463986597</v>
      </c>
      <c r="N189" s="150">
        <f>+'TTA Pivot Table'!G$511</f>
        <v>7.2230769230769232</v>
      </c>
      <c r="O189" s="42"/>
      <c r="P189" s="322">
        <f t="shared" si="9"/>
        <v>-1.7364559802068453</v>
      </c>
    </row>
    <row r="190" spans="1:18">
      <c r="A190" s="133" t="s">
        <v>160</v>
      </c>
      <c r="B190" s="133"/>
      <c r="C190" s="133"/>
      <c r="D190" s="133"/>
      <c r="E190" s="133"/>
      <c r="F190" s="134"/>
      <c r="G190" s="134"/>
      <c r="H190" s="134"/>
      <c r="I190" s="134"/>
      <c r="J190" s="134"/>
      <c r="K190" s="134"/>
      <c r="L190" s="134"/>
      <c r="M190" s="134"/>
      <c r="N190" s="134"/>
    </row>
    <row r="191" spans="1:18" s="51" customFormat="1">
      <c r="A191" s="133"/>
      <c r="B191" s="135"/>
      <c r="C191" s="135"/>
      <c r="D191" s="135"/>
      <c r="E191" s="135"/>
      <c r="F191" s="135"/>
      <c r="G191" s="135"/>
      <c r="H191" s="135"/>
      <c r="I191" s="135"/>
      <c r="J191" s="135"/>
      <c r="K191" s="135"/>
      <c r="L191" s="135"/>
      <c r="M191" s="135"/>
      <c r="N191" s="135"/>
      <c r="O191" s="45"/>
    </row>
    <row r="192" spans="1:18">
      <c r="A192" s="133"/>
      <c r="B192" s="133"/>
      <c r="C192" s="133"/>
      <c r="D192" s="133"/>
      <c r="E192" s="133"/>
      <c r="F192" s="134"/>
      <c r="G192" s="134"/>
      <c r="H192" s="134"/>
      <c r="I192" s="134"/>
      <c r="J192" s="134"/>
      <c r="K192" s="134"/>
      <c r="L192" s="134"/>
      <c r="M192" s="134"/>
      <c r="N192" s="323" t="s">
        <v>1192</v>
      </c>
    </row>
    <row r="193" spans="1:16" ht="18">
      <c r="A193" s="198" t="s">
        <v>278</v>
      </c>
      <c r="B193" s="100"/>
      <c r="C193" s="100"/>
      <c r="D193" s="100"/>
      <c r="E193" s="100"/>
      <c r="F193" s="103"/>
      <c r="G193" s="103"/>
      <c r="H193" s="103"/>
      <c r="I193" s="104"/>
      <c r="J193" s="103"/>
      <c r="K193" s="103"/>
      <c r="L193" s="103"/>
      <c r="M193" s="104"/>
      <c r="N193" s="103"/>
      <c r="P193" s="319"/>
    </row>
    <row r="194" spans="1:16" ht="18">
      <c r="A194" s="198"/>
      <c r="B194" s="100"/>
      <c r="C194" s="100"/>
      <c r="D194" s="100"/>
      <c r="E194" s="100"/>
      <c r="F194" s="103"/>
      <c r="G194" s="103"/>
      <c r="H194" s="103"/>
      <c r="I194" s="104"/>
      <c r="J194" s="103"/>
      <c r="K194" s="103"/>
      <c r="L194" s="103"/>
      <c r="M194" s="104"/>
      <c r="N194" s="103"/>
      <c r="P194" s="319"/>
    </row>
    <row r="195" spans="1:16" ht="15.75">
      <c r="A195" s="118" t="s">
        <v>183</v>
      </c>
      <c r="B195" s="100"/>
      <c r="C195" s="100"/>
      <c r="D195" s="100"/>
      <c r="E195" s="100"/>
      <c r="F195" s="103"/>
      <c r="G195" s="103"/>
      <c r="H195" s="103"/>
      <c r="I195" s="104"/>
      <c r="J195" s="103"/>
      <c r="K195" s="103"/>
      <c r="L195" s="103"/>
      <c r="M195" s="104"/>
      <c r="N195" s="103"/>
      <c r="P195" s="319"/>
    </row>
    <row r="196" spans="1:16" ht="15.75">
      <c r="A196" s="118" t="s">
        <v>1198</v>
      </c>
      <c r="B196" s="100"/>
      <c r="C196" s="100"/>
      <c r="D196" s="100"/>
      <c r="E196" s="100"/>
      <c r="F196" s="103"/>
      <c r="G196" s="103"/>
      <c r="H196" s="103"/>
      <c r="I196" s="104"/>
      <c r="J196" s="103"/>
      <c r="K196" s="103"/>
      <c r="L196" s="103"/>
      <c r="M196" s="104"/>
      <c r="N196" s="103"/>
      <c r="P196" s="319"/>
    </row>
    <row r="197" spans="1:16" ht="18" customHeight="1">
      <c r="A197" s="26"/>
      <c r="B197" s="26"/>
      <c r="C197" s="26"/>
      <c r="D197" s="26"/>
      <c r="E197" s="26"/>
      <c r="F197" s="18"/>
      <c r="G197" s="114"/>
      <c r="H197" s="114"/>
      <c r="I197" s="111"/>
      <c r="J197" s="111"/>
      <c r="K197" s="111"/>
      <c r="L197" s="111"/>
      <c r="M197" s="111"/>
      <c r="N197" s="111"/>
      <c r="O197" s="7"/>
      <c r="P197" s="319"/>
    </row>
    <row r="198" spans="1:16" ht="18" customHeight="1">
      <c r="A198" s="21"/>
      <c r="B198" s="119" t="s">
        <v>257</v>
      </c>
      <c r="C198" s="120"/>
      <c r="D198" s="120"/>
      <c r="E198" s="120"/>
      <c r="F198" s="120"/>
      <c r="G198" s="120"/>
      <c r="H198" s="120"/>
      <c r="I198" s="121"/>
      <c r="J198" s="131" t="s">
        <v>156</v>
      </c>
      <c r="K198" s="316"/>
      <c r="L198" s="316"/>
      <c r="M198" s="317"/>
      <c r="N198" s="839" t="s">
        <v>256</v>
      </c>
      <c r="O198" s="318"/>
      <c r="P198" s="319"/>
    </row>
    <row r="199" spans="1:16" ht="39.75" customHeight="1">
      <c r="A199" s="37"/>
      <c r="B199" s="120" t="s">
        <v>296</v>
      </c>
      <c r="C199" s="120"/>
      <c r="D199" s="120"/>
      <c r="E199" s="123"/>
      <c r="F199" s="124" t="s">
        <v>298</v>
      </c>
      <c r="G199" s="120"/>
      <c r="H199" s="120"/>
      <c r="I199" s="121"/>
      <c r="J199" s="125" t="s">
        <v>258</v>
      </c>
      <c r="K199" s="120"/>
      <c r="L199" s="120"/>
      <c r="M199" s="121"/>
      <c r="N199" s="840"/>
      <c r="O199" s="318"/>
      <c r="P199" s="319"/>
    </row>
    <row r="200" spans="1:16" ht="26.25" customHeight="1">
      <c r="A200" s="26"/>
      <c r="B200" s="126" t="s">
        <v>157</v>
      </c>
      <c r="C200" s="126" t="s">
        <v>158</v>
      </c>
      <c r="D200" s="126" t="s">
        <v>65</v>
      </c>
      <c r="E200" s="128" t="s">
        <v>12</v>
      </c>
      <c r="F200" s="128" t="s">
        <v>157</v>
      </c>
      <c r="G200" s="126" t="s">
        <v>158</v>
      </c>
      <c r="H200" s="126" t="s">
        <v>65</v>
      </c>
      <c r="I200" s="128" t="s">
        <v>12</v>
      </c>
      <c r="J200" s="129" t="s">
        <v>157</v>
      </c>
      <c r="K200" s="130" t="s">
        <v>158</v>
      </c>
      <c r="L200" s="132" t="s">
        <v>65</v>
      </c>
      <c r="M200" s="129" t="s">
        <v>12</v>
      </c>
      <c r="N200" s="841"/>
      <c r="O200" s="318"/>
      <c r="P200" s="319" t="s">
        <v>248</v>
      </c>
    </row>
    <row r="201" spans="1:16" hidden="1">
      <c r="A201" s="47" t="s">
        <v>48</v>
      </c>
      <c r="B201" s="47"/>
      <c r="C201" s="47"/>
      <c r="D201" s="47"/>
      <c r="E201" s="47"/>
      <c r="F201" s="39">
        <f>'TTA Pivot Table'!H$230</f>
        <v>0</v>
      </c>
      <c r="G201" s="39">
        <f>'TTA Pivot Table'!H$231</f>
        <v>0</v>
      </c>
      <c r="H201" s="39">
        <f>'TTA Pivot Table'!H$232</f>
        <v>0</v>
      </c>
      <c r="I201" s="38">
        <f>'TTA Pivot Table'!H$233</f>
        <v>0</v>
      </c>
      <c r="J201" s="38">
        <f>'TTA Pivot Table'!H$234</f>
        <v>0</v>
      </c>
      <c r="K201" s="39">
        <f>'TTA Pivot Table'!H$235</f>
        <v>0</v>
      </c>
      <c r="L201" s="39">
        <f>'TTA Pivot Table'!H$236</f>
        <v>0</v>
      </c>
      <c r="M201" s="40">
        <f>'TTA Pivot Table'!H$237</f>
        <v>0</v>
      </c>
      <c r="N201" s="38">
        <f>'TTA Pivot Table'!H$238</f>
        <v>0</v>
      </c>
      <c r="O201" s="42"/>
      <c r="P201" s="320">
        <f>+M201-I201</f>
        <v>0</v>
      </c>
    </row>
    <row r="202" spans="1:16" ht="15.75" hidden="1">
      <c r="A202" s="47"/>
      <c r="B202" s="47"/>
      <c r="C202" s="47"/>
      <c r="D202" s="47"/>
      <c r="E202" s="47"/>
      <c r="F202" s="43"/>
      <c r="G202" s="43"/>
      <c r="H202" s="43"/>
      <c r="I202" s="41"/>
      <c r="J202" s="41"/>
      <c r="K202" s="43"/>
      <c r="L202" s="43"/>
      <c r="M202" s="321"/>
      <c r="N202" s="41"/>
      <c r="O202" s="42"/>
      <c r="P202" s="318">
        <f t="shared" ref="P202" si="10">+I202-M202</f>
        <v>0</v>
      </c>
    </row>
    <row r="203" spans="1:16">
      <c r="A203" s="47" t="s">
        <v>49</v>
      </c>
      <c r="B203" s="146">
        <f>+'TTA Pivot Table'!H$7</f>
        <v>0</v>
      </c>
      <c r="C203" s="146">
        <f>+'TTA Pivot Table'!H$9</f>
        <v>0</v>
      </c>
      <c r="D203" s="146">
        <f>+'TTA Pivot Table'!H$11</f>
        <v>0</v>
      </c>
      <c r="E203" s="147">
        <f>+'TTA Pivot Table'!H$13</f>
        <v>0</v>
      </c>
      <c r="F203" s="147">
        <f>+'TTA Pivot Table'!H$15</f>
        <v>0</v>
      </c>
      <c r="G203" s="146">
        <f>+'TTA Pivot Table'!H$17</f>
        <v>0</v>
      </c>
      <c r="H203" s="146">
        <f>+'TTA Pivot Table'!H$19</f>
        <v>0</v>
      </c>
      <c r="I203" s="147">
        <f>+'TTA Pivot Table'!H$21</f>
        <v>0</v>
      </c>
      <c r="J203" s="147">
        <f>+'TTA Pivot Table'!H$23</f>
        <v>0</v>
      </c>
      <c r="K203" s="146">
        <f>+'TTA Pivot Table'!H$25</f>
        <v>0</v>
      </c>
      <c r="L203" s="146">
        <f>+'TTA Pivot Table'!H$27</f>
        <v>0</v>
      </c>
      <c r="M203" s="148">
        <f>+'TTA Pivot Table'!H$29</f>
        <v>0</v>
      </c>
      <c r="N203" s="147">
        <f>+'TTA Pivot Table'!H$31</f>
        <v>0</v>
      </c>
      <c r="O203" s="42"/>
      <c r="P203" s="320">
        <f t="shared" ref="P203:P221" si="11">+M203-I203</f>
        <v>0</v>
      </c>
    </row>
    <row r="204" spans="1:16">
      <c r="A204" s="47" t="s">
        <v>50</v>
      </c>
      <c r="B204" s="146">
        <f>+'TTA Pivot Table'!H$39</f>
        <v>4.72620253164557</v>
      </c>
      <c r="C204" s="146">
        <f>+'TTA Pivot Table'!H$41</f>
        <v>6.7900000000000009</v>
      </c>
      <c r="D204" s="146">
        <f>+'TTA Pivot Table'!H$43</f>
        <v>0</v>
      </c>
      <c r="E204" s="147">
        <f>+'TTA Pivot Table'!H$45</f>
        <v>4.8490476190476182</v>
      </c>
      <c r="F204" s="147">
        <f>+'TTA Pivot Table'!H$47</f>
        <v>6.4541312741312735</v>
      </c>
      <c r="G204" s="146">
        <f>+'TTA Pivot Table'!H$49</f>
        <v>11.791495327102805</v>
      </c>
      <c r="H204" s="146">
        <f>+'TTA Pivot Table'!H$51</f>
        <v>0</v>
      </c>
      <c r="I204" s="147">
        <f>+'TTA Pivot Table'!H$53</f>
        <v>7.3678880000000007</v>
      </c>
      <c r="J204" s="147">
        <f>+'TTA Pivot Table'!H$55</f>
        <v>3.9485714285714284</v>
      </c>
      <c r="K204" s="146">
        <f>+'TTA Pivot Table'!H$57</f>
        <v>4.6504081632653058</v>
      </c>
      <c r="L204" s="146">
        <f>+'TTA Pivot Table'!H$59</f>
        <v>0</v>
      </c>
      <c r="M204" s="148">
        <f>+'TTA Pivot Table'!H$61</f>
        <v>4.1450857142857149</v>
      </c>
      <c r="N204" s="147">
        <f>+'TTA Pivot Table'!H$63</f>
        <v>0</v>
      </c>
      <c r="O204" s="42"/>
      <c r="P204" s="320">
        <f t="shared" si="11"/>
        <v>-3.2228022857142857</v>
      </c>
    </row>
    <row r="205" spans="1:16">
      <c r="A205" s="47" t="s">
        <v>51</v>
      </c>
      <c r="B205" s="146">
        <f>+'TTA Pivot Table'!H$71</f>
        <v>0</v>
      </c>
      <c r="C205" s="146">
        <f>+'TTA Pivot Table'!H$73</f>
        <v>0</v>
      </c>
      <c r="D205" s="146">
        <f>+'TTA Pivot Table'!H$75</f>
        <v>0</v>
      </c>
      <c r="E205" s="147">
        <f>+'TTA Pivot Table'!H$77</f>
        <v>0</v>
      </c>
      <c r="F205" s="147">
        <f>+'TTA Pivot Table'!H$79</f>
        <v>0</v>
      </c>
      <c r="G205" s="146">
        <f>+'TTA Pivot Table'!H$81</f>
        <v>0</v>
      </c>
      <c r="H205" s="146">
        <f>+'TTA Pivot Table'!H$83</f>
        <v>0</v>
      </c>
      <c r="I205" s="147">
        <f>+'TTA Pivot Table'!H$85</f>
        <v>0</v>
      </c>
      <c r="J205" s="147">
        <f>+'TTA Pivot Table'!H$87</f>
        <v>0</v>
      </c>
      <c r="K205" s="146">
        <f>+'TTA Pivot Table'!H$89</f>
        <v>0</v>
      </c>
      <c r="L205" s="146">
        <f>+'TTA Pivot Table'!H$91</f>
        <v>0</v>
      </c>
      <c r="M205" s="148">
        <f>+'TTA Pivot Table'!H$93</f>
        <v>0</v>
      </c>
      <c r="N205" s="147">
        <f>+'TTA Pivot Table'!H$95</f>
        <v>0</v>
      </c>
      <c r="O205" s="42"/>
      <c r="P205" s="320">
        <f t="shared" si="11"/>
        <v>0</v>
      </c>
    </row>
    <row r="206" spans="1:16">
      <c r="A206" s="47" t="s">
        <v>52</v>
      </c>
      <c r="B206" s="146">
        <f>+'TTA Pivot Table'!H$103</f>
        <v>4.056</v>
      </c>
      <c r="C206" s="146">
        <f>+'TTA Pivot Table'!H$105</f>
        <v>0</v>
      </c>
      <c r="D206" s="146">
        <f>+'TTA Pivot Table'!H$107</f>
        <v>0</v>
      </c>
      <c r="E206" s="147">
        <f>+'TTA Pivot Table'!H$109</f>
        <v>4.056</v>
      </c>
      <c r="F206" s="147">
        <f>+'TTA Pivot Table'!H$111</f>
        <v>4.1970000000000001</v>
      </c>
      <c r="G206" s="146">
        <f>+'TTA Pivot Table'!H$113</f>
        <v>0</v>
      </c>
      <c r="H206" s="146">
        <f>+'TTA Pivot Table'!H$115</f>
        <v>0</v>
      </c>
      <c r="I206" s="147">
        <f>+'TTA Pivot Table'!H$117</f>
        <v>4.1970000000000001</v>
      </c>
      <c r="J206" s="147">
        <f>+'TTA Pivot Table'!H$119</f>
        <v>3.6190000000000007</v>
      </c>
      <c r="K206" s="146">
        <f>+'TTA Pivot Table'!H$121</f>
        <v>18</v>
      </c>
      <c r="L206" s="146">
        <f>+'TTA Pivot Table'!H$123</f>
        <v>0</v>
      </c>
      <c r="M206" s="148">
        <f>+'TTA Pivot Table'!H$125</f>
        <v>4.2726818181818187</v>
      </c>
      <c r="N206" s="147">
        <f>+'TTA Pivot Table'!H$127</f>
        <v>0</v>
      </c>
      <c r="O206" s="42"/>
      <c r="P206" s="320">
        <f t="shared" si="11"/>
        <v>7.5681818181818628E-2</v>
      </c>
    </row>
    <row r="207" spans="1:16">
      <c r="A207" s="47"/>
      <c r="B207" s="146"/>
      <c r="C207" s="146"/>
      <c r="D207" s="146"/>
      <c r="E207" s="147"/>
      <c r="F207" s="147"/>
      <c r="G207" s="146"/>
      <c r="H207" s="146"/>
      <c r="I207" s="147"/>
      <c r="J207" s="147"/>
      <c r="K207" s="146"/>
      <c r="L207" s="146"/>
      <c r="M207" s="148"/>
      <c r="N207" s="147"/>
      <c r="O207" s="42"/>
      <c r="P207" s="320"/>
    </row>
    <row r="208" spans="1:16">
      <c r="A208" s="47" t="s">
        <v>53</v>
      </c>
      <c r="B208" s="146">
        <f>+'TTA Pivot Table'!H$135</f>
        <v>4.8431578947368417</v>
      </c>
      <c r="C208" s="146">
        <f>+'TTA Pivot Table'!H$137</f>
        <v>6.166666666666667</v>
      </c>
      <c r="D208" s="146">
        <f>+'TTA Pivot Table'!H$139</f>
        <v>0</v>
      </c>
      <c r="E208" s="147">
        <f>+'TTA Pivot Table'!H$141</f>
        <v>5.355483870967741</v>
      </c>
      <c r="F208" s="147">
        <f>+'TTA Pivot Table'!H$143</f>
        <v>5.8156797583081561</v>
      </c>
      <c r="G208" s="146">
        <f>+'TTA Pivot Table'!H$145</f>
        <v>7.0146428571428574</v>
      </c>
      <c r="H208" s="146">
        <f>+'TTA Pivot Table'!H$147</f>
        <v>0</v>
      </c>
      <c r="I208" s="147">
        <f>+'TTA Pivot Table'!H$149</f>
        <v>6.0583614457831327</v>
      </c>
      <c r="J208" s="147">
        <f>+'TTA Pivot Table'!H$151</f>
        <v>3.966028622540251</v>
      </c>
      <c r="K208" s="146">
        <f>+'TTA Pivot Table'!H$153</f>
        <v>4.4286651053864166</v>
      </c>
      <c r="L208" s="146">
        <f>+'TTA Pivot Table'!H$155</f>
        <v>0</v>
      </c>
      <c r="M208" s="148">
        <f>+'TTA Pivot Table'!H$157</f>
        <v>4.1663793103448281</v>
      </c>
      <c r="N208" s="147">
        <f>+'TTA Pivot Table'!H$159</f>
        <v>0</v>
      </c>
      <c r="O208" s="42"/>
      <c r="P208" s="320">
        <f t="shared" si="11"/>
        <v>-1.8919821354383046</v>
      </c>
    </row>
    <row r="209" spans="1:18">
      <c r="A209" s="47" t="s">
        <v>54</v>
      </c>
      <c r="B209" s="146">
        <f>+'TTA Pivot Table'!H$167</f>
        <v>0</v>
      </c>
      <c r="C209" s="146">
        <f>+'TTA Pivot Table'!H$169</f>
        <v>0</v>
      </c>
      <c r="D209" s="146">
        <f>+'TTA Pivot Table'!H$171</f>
        <v>0</v>
      </c>
      <c r="E209" s="147">
        <f>+'TTA Pivot Table'!H$173</f>
        <v>0</v>
      </c>
      <c r="F209" s="147">
        <f>+'TTA Pivot Table'!H$175</f>
        <v>0</v>
      </c>
      <c r="G209" s="146">
        <f>+'TTA Pivot Table'!H$177</f>
        <v>0</v>
      </c>
      <c r="H209" s="146">
        <f>+'TTA Pivot Table'!H$179</f>
        <v>0</v>
      </c>
      <c r="I209" s="147">
        <f>+'TTA Pivot Table'!H$181</f>
        <v>0</v>
      </c>
      <c r="J209" s="147">
        <f>+'TTA Pivot Table'!H$183</f>
        <v>0</v>
      </c>
      <c r="K209" s="146">
        <f>+'TTA Pivot Table'!H$185</f>
        <v>0</v>
      </c>
      <c r="L209" s="146">
        <f>+'TTA Pivot Table'!H$187</f>
        <v>0</v>
      </c>
      <c r="M209" s="148">
        <f>+'TTA Pivot Table'!H$189</f>
        <v>0</v>
      </c>
      <c r="N209" s="147">
        <f>+'TTA Pivot Table'!H$191</f>
        <v>0</v>
      </c>
      <c r="O209" s="42"/>
      <c r="P209" s="320">
        <f t="shared" si="11"/>
        <v>0</v>
      </c>
    </row>
    <row r="210" spans="1:18">
      <c r="A210" s="47" t="s">
        <v>55</v>
      </c>
      <c r="B210" s="199">
        <f>+'TTA Pivot Table'!H$199</f>
        <v>6.7610000000000001</v>
      </c>
      <c r="C210" s="146">
        <f>+'TTA Pivot Table'!H$201</f>
        <v>4.74</v>
      </c>
      <c r="D210" s="146">
        <f>+'TTA Pivot Table'!H$203</f>
        <v>0</v>
      </c>
      <c r="E210" s="147">
        <f>+'TTA Pivot Table'!H$205</f>
        <v>6.4241666666666672</v>
      </c>
      <c r="F210" s="147">
        <f>+'TTA Pivot Table'!H$207</f>
        <v>8.4907692307692297</v>
      </c>
      <c r="G210" s="146">
        <f>+'TTA Pivot Table'!H$209</f>
        <v>9.7633333333333336</v>
      </c>
      <c r="H210" s="146">
        <f>+'TTA Pivot Table'!H$211</f>
        <v>0</v>
      </c>
      <c r="I210" s="147">
        <f>+'TTA Pivot Table'!H$213</f>
        <v>8.6224137931034477</v>
      </c>
      <c r="J210" s="147">
        <f>+'TTA Pivot Table'!H$215</f>
        <v>4.2333986928104581</v>
      </c>
      <c r="K210" s="146">
        <f>+'TTA Pivot Table'!H$217</f>
        <v>5.6132692307692302</v>
      </c>
      <c r="L210" s="146">
        <f>+'TTA Pivot Table'!H$219</f>
        <v>0</v>
      </c>
      <c r="M210" s="148">
        <f>+'TTA Pivot Table'!H$221</f>
        <v>4.5611650485436899</v>
      </c>
      <c r="N210" s="147">
        <f>+'TTA Pivot Table'!H$223</f>
        <v>0</v>
      </c>
      <c r="O210" s="42"/>
      <c r="P210" s="320">
        <f t="shared" si="11"/>
        <v>-4.0612487445597578</v>
      </c>
    </row>
    <row r="211" spans="1:18">
      <c r="A211" s="47" t="s">
        <v>56</v>
      </c>
      <c r="B211" s="146">
        <f>+'TTA Pivot Table'!H$231</f>
        <v>0</v>
      </c>
      <c r="C211" s="146">
        <f>+'TTA Pivot Table'!H$233</f>
        <v>0</v>
      </c>
      <c r="D211" s="146">
        <f>+'TTA Pivot Table'!H$235</f>
        <v>0</v>
      </c>
      <c r="E211" s="147">
        <f>+'TTA Pivot Table'!H$237</f>
        <v>0</v>
      </c>
      <c r="F211" s="147">
        <f>+'TTA Pivot Table'!H$239</f>
        <v>0</v>
      </c>
      <c r="G211" s="146">
        <f>+'TTA Pivot Table'!H$241</f>
        <v>0</v>
      </c>
      <c r="H211" s="146">
        <f>+'TTA Pivot Table'!H$243</f>
        <v>0</v>
      </c>
      <c r="I211" s="147">
        <f>+'TTA Pivot Table'!H$245</f>
        <v>0</v>
      </c>
      <c r="J211" s="147">
        <f>+'TTA Pivot Table'!H$247</f>
        <v>0</v>
      </c>
      <c r="K211" s="146">
        <f>+'TTA Pivot Table'!H$249</f>
        <v>0</v>
      </c>
      <c r="L211" s="146">
        <f>+'TTA Pivot Table'!H$251</f>
        <v>0</v>
      </c>
      <c r="M211" s="148">
        <f>+'TTA Pivot Table'!H$253</f>
        <v>0</v>
      </c>
      <c r="N211" s="147">
        <f>+'TTA Pivot Table'!H$255</f>
        <v>0</v>
      </c>
      <c r="O211" s="42"/>
      <c r="P211" s="320">
        <f t="shared" si="11"/>
        <v>0</v>
      </c>
    </row>
    <row r="212" spans="1:18">
      <c r="A212" s="47"/>
      <c r="B212" s="146"/>
      <c r="C212" s="146"/>
      <c r="D212" s="146"/>
      <c r="E212" s="147"/>
      <c r="F212" s="147"/>
      <c r="G212" s="146"/>
      <c r="H212" s="146"/>
      <c r="I212" s="147"/>
      <c r="J212" s="147"/>
      <c r="K212" s="146"/>
      <c r="L212" s="146"/>
      <c r="M212" s="148"/>
      <c r="N212" s="147"/>
      <c r="O212" s="42"/>
      <c r="P212" s="320"/>
    </row>
    <row r="213" spans="1:18">
      <c r="A213" s="47" t="s">
        <v>57</v>
      </c>
      <c r="B213" s="146">
        <f>+'TTA Pivot Table'!H$263</f>
        <v>0</v>
      </c>
      <c r="C213" s="146">
        <f>+'TTA Pivot Table'!H$265</f>
        <v>0</v>
      </c>
      <c r="D213" s="146">
        <f>+'TTA Pivot Table'!H$267</f>
        <v>0</v>
      </c>
      <c r="E213" s="147">
        <f>+'TTA Pivot Table'!H$269</f>
        <v>0</v>
      </c>
      <c r="F213" s="147">
        <f>+'TTA Pivot Table'!H$271</f>
        <v>0</v>
      </c>
      <c r="G213" s="146">
        <f>+'TTA Pivot Table'!H$273</f>
        <v>0</v>
      </c>
      <c r="H213" s="146">
        <f>+'TTA Pivot Table'!H$275</f>
        <v>0</v>
      </c>
      <c r="I213" s="147">
        <f>+'TTA Pivot Table'!H$277</f>
        <v>0</v>
      </c>
      <c r="J213" s="147">
        <f>+'TTA Pivot Table'!H$279</f>
        <v>0</v>
      </c>
      <c r="K213" s="146">
        <f>+'TTA Pivot Table'!H$281</f>
        <v>0</v>
      </c>
      <c r="L213" s="146">
        <f>+'TTA Pivot Table'!H$283</f>
        <v>0</v>
      </c>
      <c r="M213" s="148">
        <f>+'TTA Pivot Table'!H$285</f>
        <v>0</v>
      </c>
      <c r="N213" s="147">
        <f>+'TTA Pivot Table'!H$287</f>
        <v>0</v>
      </c>
      <c r="O213" s="42"/>
      <c r="P213" s="320">
        <f t="shared" si="11"/>
        <v>0</v>
      </c>
    </row>
    <row r="214" spans="1:18">
      <c r="A214" s="47" t="s">
        <v>58</v>
      </c>
      <c r="B214" s="146">
        <f>+'TTA Pivot Table'!H$295</f>
        <v>4.9000000000000004</v>
      </c>
      <c r="C214" s="146">
        <f>+'TTA Pivot Table'!H$297</f>
        <v>0</v>
      </c>
      <c r="D214" s="146">
        <f>+'TTA Pivot Table'!H$299</f>
        <v>0</v>
      </c>
      <c r="E214" s="147">
        <f>+'TTA Pivot Table'!H$301</f>
        <v>4.9000000000000004</v>
      </c>
      <c r="F214" s="147">
        <f>+'TTA Pivot Table'!H$303</f>
        <v>4.7551777434312212</v>
      </c>
      <c r="G214" s="146">
        <f>+'TTA Pivot Table'!H$305</f>
        <v>0</v>
      </c>
      <c r="H214" s="146">
        <f>+'TTA Pivot Table'!H$307</f>
        <v>0</v>
      </c>
      <c r="I214" s="147">
        <f>+'TTA Pivot Table'!H$309</f>
        <v>4.7551777434312212</v>
      </c>
      <c r="J214" s="147">
        <f>+'TTA Pivot Table'!H$311</f>
        <v>3.3899313501144168</v>
      </c>
      <c r="K214" s="146">
        <f>+'TTA Pivot Table'!H$313</f>
        <v>4.5869565217391308</v>
      </c>
      <c r="L214" s="146">
        <f>+'TTA Pivot Table'!H$315</f>
        <v>2</v>
      </c>
      <c r="M214" s="148">
        <f>+'TTA Pivot Table'!H$317</f>
        <v>3.5008264462809917</v>
      </c>
      <c r="N214" s="147">
        <f>+'TTA Pivot Table'!H$319</f>
        <v>3.9874999999999994</v>
      </c>
      <c r="O214" s="42"/>
      <c r="P214" s="320">
        <f t="shared" si="11"/>
        <v>-1.2543512971502295</v>
      </c>
    </row>
    <row r="215" spans="1:18">
      <c r="A215" s="47" t="s">
        <v>59</v>
      </c>
      <c r="B215" s="146">
        <f>+'TTA Pivot Table'!H$327</f>
        <v>4.13989898989899</v>
      </c>
      <c r="C215" s="146">
        <f>+'TTA Pivot Table'!H$329</f>
        <v>3.2058823529411766</v>
      </c>
      <c r="D215" s="146">
        <f>+'TTA Pivot Table'!H$331</f>
        <v>0</v>
      </c>
      <c r="E215" s="147">
        <f>+'TTA Pivot Table'!H$333</f>
        <v>4.0030172413793101</v>
      </c>
      <c r="F215" s="147">
        <f>+'TTA Pivot Table'!H$335</f>
        <v>5.7727927927927922</v>
      </c>
      <c r="G215" s="146">
        <f>+'TTA Pivot Table'!H$337</f>
        <v>6.8683333333333341</v>
      </c>
      <c r="H215" s="146">
        <f>+'TTA Pivot Table'!H$339</f>
        <v>0</v>
      </c>
      <c r="I215" s="147">
        <f>+'TTA Pivot Table'!H$341</f>
        <v>5.9032142857142853</v>
      </c>
      <c r="J215" s="147">
        <f>+'TTA Pivot Table'!H$343</f>
        <v>3.5976987447698745</v>
      </c>
      <c r="K215" s="146">
        <f>+'TTA Pivot Table'!H$345</f>
        <v>4.734770642201835</v>
      </c>
      <c r="L215" s="146">
        <f>+'TTA Pivot Table'!H$347</f>
        <v>0</v>
      </c>
      <c r="M215" s="148">
        <f>+'TTA Pivot Table'!H$349</f>
        <v>3.9538505747126438</v>
      </c>
      <c r="N215" s="147">
        <f>+'TTA Pivot Table'!H$351</f>
        <v>0</v>
      </c>
      <c r="O215" s="42"/>
      <c r="P215" s="320">
        <f t="shared" si="11"/>
        <v>-1.9493637110016415</v>
      </c>
      <c r="Q215" s="340"/>
      <c r="R215" s="36"/>
    </row>
    <row r="216" spans="1:18">
      <c r="A216" s="47" t="s">
        <v>60</v>
      </c>
      <c r="B216" s="146">
        <f>+'TTA Pivot Table'!H$359</f>
        <v>0</v>
      </c>
      <c r="C216" s="146">
        <f>+'TTA Pivot Table'!H$361</f>
        <v>0</v>
      </c>
      <c r="D216" s="146">
        <f>+'TTA Pivot Table'!H$363</f>
        <v>0</v>
      </c>
      <c r="E216" s="147">
        <f>+'TTA Pivot Table'!H$365</f>
        <v>0</v>
      </c>
      <c r="F216" s="147">
        <f>+'TTA Pivot Table'!H$367</f>
        <v>0</v>
      </c>
      <c r="G216" s="146">
        <f>+'TTA Pivot Table'!H$369</f>
        <v>0</v>
      </c>
      <c r="H216" s="146">
        <f>+'TTA Pivot Table'!H$371</f>
        <v>0</v>
      </c>
      <c r="I216" s="147">
        <f>+'TTA Pivot Table'!H$373</f>
        <v>0</v>
      </c>
      <c r="J216" s="147">
        <f>+'TTA Pivot Table'!H$375</f>
        <v>0</v>
      </c>
      <c r="K216" s="146">
        <f>+'TTA Pivot Table'!H$377</f>
        <v>0</v>
      </c>
      <c r="L216" s="146">
        <f>+'TTA Pivot Table'!H$379</f>
        <v>0</v>
      </c>
      <c r="M216" s="148">
        <f>+'TTA Pivot Table'!H$381</f>
        <v>0</v>
      </c>
      <c r="N216" s="147">
        <f>+'TTA Pivot Table'!H$383</f>
        <v>0</v>
      </c>
      <c r="O216" s="350"/>
      <c r="P216" s="320">
        <f t="shared" si="11"/>
        <v>0</v>
      </c>
    </row>
    <row r="217" spans="1:18">
      <c r="A217" s="47"/>
      <c r="B217" s="146"/>
      <c r="C217" s="146"/>
      <c r="D217" s="146"/>
      <c r="E217" s="147"/>
      <c r="F217" s="147"/>
      <c r="G217" s="146"/>
      <c r="H217" s="146"/>
      <c r="I217" s="147"/>
      <c r="J217" s="147"/>
      <c r="K217" s="146"/>
      <c r="L217" s="146"/>
      <c r="M217" s="148"/>
      <c r="N217" s="147"/>
      <c r="O217" s="42"/>
      <c r="P217" s="320"/>
    </row>
    <row r="218" spans="1:18">
      <c r="A218" s="47" t="s">
        <v>61</v>
      </c>
      <c r="B218" s="146">
        <f>+'TTA Pivot Table'!H$391</f>
        <v>0</v>
      </c>
      <c r="C218" s="146">
        <f>+'TTA Pivot Table'!H$393</f>
        <v>0</v>
      </c>
      <c r="D218" s="146">
        <f>+'TTA Pivot Table'!H$395</f>
        <v>0</v>
      </c>
      <c r="E218" s="147">
        <f>+'TTA Pivot Table'!H$397</f>
        <v>0</v>
      </c>
      <c r="F218" s="147">
        <f>+'TTA Pivot Table'!H$399</f>
        <v>0</v>
      </c>
      <c r="G218" s="146">
        <f>+'TTA Pivot Table'!H$401</f>
        <v>0</v>
      </c>
      <c r="H218" s="146">
        <f>+'TTA Pivot Table'!H$403</f>
        <v>0</v>
      </c>
      <c r="I218" s="147">
        <f>+'TTA Pivot Table'!H$405</f>
        <v>0</v>
      </c>
      <c r="J218" s="147">
        <f>+'TTA Pivot Table'!H$407</f>
        <v>0</v>
      </c>
      <c r="K218" s="146">
        <f>+'TTA Pivot Table'!H$409</f>
        <v>0</v>
      </c>
      <c r="L218" s="146">
        <f>+'TTA Pivot Table'!H$411</f>
        <v>0</v>
      </c>
      <c r="M218" s="148">
        <f>+'TTA Pivot Table'!H$413</f>
        <v>0</v>
      </c>
      <c r="N218" s="147">
        <f>+'TTA Pivot Table'!H$415</f>
        <v>0</v>
      </c>
      <c r="O218" s="42"/>
      <c r="P218" s="320">
        <f t="shared" si="11"/>
        <v>0</v>
      </c>
    </row>
    <row r="219" spans="1:18">
      <c r="A219" s="47" t="s">
        <v>62</v>
      </c>
      <c r="B219" s="146">
        <f>+'TTA Pivot Table'!H$423</f>
        <v>4.4000000000000004</v>
      </c>
      <c r="C219" s="146">
        <f>+'TTA Pivot Table'!H$425</f>
        <v>4.2</v>
      </c>
      <c r="D219" s="146">
        <f>+'TTA Pivot Table'!H$427</f>
        <v>0</v>
      </c>
      <c r="E219" s="147">
        <f>+'TTA Pivot Table'!H$429</f>
        <v>4.3733333333333331</v>
      </c>
      <c r="F219" s="147">
        <f>+'TTA Pivot Table'!H$431</f>
        <v>4.5999999999999996</v>
      </c>
      <c r="G219" s="146">
        <f>+'TTA Pivot Table'!H$433</f>
        <v>5.3</v>
      </c>
      <c r="H219" s="146">
        <f>+'TTA Pivot Table'!H$435</f>
        <v>0</v>
      </c>
      <c r="I219" s="147">
        <f>+'TTA Pivot Table'!H$437</f>
        <v>4.7111111111111104</v>
      </c>
      <c r="J219" s="147">
        <f>+'TTA Pivot Table'!H$439</f>
        <v>3.5</v>
      </c>
      <c r="K219" s="146">
        <f>+'TTA Pivot Table'!H$441</f>
        <v>3.7</v>
      </c>
      <c r="L219" s="146">
        <f>+'TTA Pivot Table'!H$443</f>
        <v>0</v>
      </c>
      <c r="M219" s="148">
        <f>+'TTA Pivot Table'!H$445</f>
        <v>3.52111801242236</v>
      </c>
      <c r="N219" s="147">
        <f>+'TTA Pivot Table'!H$447</f>
        <v>5.0999999999999996</v>
      </c>
      <c r="O219" s="42"/>
      <c r="P219" s="320">
        <f t="shared" si="11"/>
        <v>-1.1899930986887504</v>
      </c>
    </row>
    <row r="220" spans="1:18">
      <c r="A220" s="47" t="s">
        <v>63</v>
      </c>
      <c r="B220" s="146">
        <f>+'TTA Pivot Table'!H$455</f>
        <v>6.375</v>
      </c>
      <c r="C220" s="146">
        <f>+'TTA Pivot Table'!H$457</f>
        <v>0</v>
      </c>
      <c r="D220" s="146">
        <f>+'TTA Pivot Table'!H$459</f>
        <v>0</v>
      </c>
      <c r="E220" s="147">
        <f>+'TTA Pivot Table'!H$461</f>
        <v>6.375</v>
      </c>
      <c r="F220" s="147">
        <f>+'TTA Pivot Table'!H$463</f>
        <v>4.8779761904761898</v>
      </c>
      <c r="G220" s="146">
        <f>+'TTA Pivot Table'!H$465</f>
        <v>5.2307692307692299</v>
      </c>
      <c r="H220" s="146">
        <f>+'TTA Pivot Table'!H$467</f>
        <v>0</v>
      </c>
      <c r="I220" s="147">
        <f>+'TTA Pivot Table'!H$469</f>
        <v>4.9033149171270711</v>
      </c>
      <c r="J220" s="147">
        <f>+'TTA Pivot Table'!H$471</f>
        <v>3.4213483146067398</v>
      </c>
      <c r="K220" s="146">
        <f>+'TTA Pivot Table'!H$473</f>
        <v>3.7142857142857104</v>
      </c>
      <c r="L220" s="146">
        <f>+'TTA Pivot Table'!H$475</f>
        <v>0</v>
      </c>
      <c r="M220" s="148">
        <f>+'TTA Pivot Table'!H$477</f>
        <v>3.4427083333333308</v>
      </c>
      <c r="N220" s="147">
        <f>+'TTA Pivot Table'!H$479</f>
        <v>3.6</v>
      </c>
      <c r="O220" s="42"/>
      <c r="P220" s="320">
        <f t="shared" si="11"/>
        <v>-1.4606065837937403</v>
      </c>
    </row>
    <row r="221" spans="1:18">
      <c r="A221" s="52" t="s">
        <v>64</v>
      </c>
      <c r="B221" s="149">
        <f>+'TTA Pivot Table'!H$487</f>
        <v>4.6937704918032788</v>
      </c>
      <c r="C221" s="149">
        <f>+'TTA Pivot Table'!H$489</f>
        <v>3.6999999999999997</v>
      </c>
      <c r="D221" s="149">
        <f>+'TTA Pivot Table'!H$491</f>
        <v>0</v>
      </c>
      <c r="E221" s="150">
        <f>+'TTA Pivot Table'!H$493</f>
        <v>4.6840909090909095</v>
      </c>
      <c r="F221" s="150">
        <f>+'TTA Pivot Table'!H$495</f>
        <v>5.7604567307692305</v>
      </c>
      <c r="G221" s="149">
        <f>+'TTA Pivot Table'!H$497</f>
        <v>9.1302325581395358</v>
      </c>
      <c r="H221" s="149">
        <f>+'TTA Pivot Table'!H$499</f>
        <v>0</v>
      </c>
      <c r="I221" s="150">
        <f>+'TTA Pivot Table'!H$501</f>
        <v>5.9260571428571422</v>
      </c>
      <c r="J221" s="150">
        <f>+'TTA Pivot Table'!H$503</f>
        <v>4.0132102272727277</v>
      </c>
      <c r="K221" s="149">
        <f>+'TTA Pivot Table'!H$505</f>
        <v>4.390845070422535</v>
      </c>
      <c r="L221" s="149">
        <f>+'TTA Pivot Table'!H$507</f>
        <v>0</v>
      </c>
      <c r="M221" s="151">
        <f>+'TTA Pivot Table'!H$509</f>
        <v>4.0765957446808514</v>
      </c>
      <c r="N221" s="150">
        <f>+'TTA Pivot Table'!H$511</f>
        <v>7.1255681818181813</v>
      </c>
      <c r="O221" s="42"/>
      <c r="P221" s="322">
        <f t="shared" si="11"/>
        <v>-1.8494613981762908</v>
      </c>
    </row>
    <row r="222" spans="1:18">
      <c r="A222" s="133" t="s">
        <v>160</v>
      </c>
      <c r="B222" s="133"/>
      <c r="C222" s="133"/>
      <c r="D222" s="133"/>
      <c r="E222" s="133"/>
      <c r="F222" s="134"/>
      <c r="G222" s="134"/>
      <c r="H222" s="134"/>
      <c r="I222" s="134"/>
      <c r="J222" s="134"/>
      <c r="K222" s="134"/>
      <c r="L222" s="134"/>
      <c r="M222" s="134"/>
      <c r="N222" s="134"/>
    </row>
    <row r="223" spans="1:18" s="51" customFormat="1">
      <c r="A223" s="133"/>
      <c r="B223" s="135"/>
      <c r="C223" s="135"/>
      <c r="D223" s="135"/>
      <c r="E223" s="135"/>
      <c r="F223" s="135"/>
      <c r="G223" s="135"/>
      <c r="H223" s="135"/>
      <c r="I223" s="135"/>
      <c r="J223" s="135"/>
      <c r="K223" s="135"/>
      <c r="L223" s="135"/>
      <c r="M223" s="135"/>
      <c r="N223" s="135"/>
      <c r="O223" s="45"/>
    </row>
    <row r="224" spans="1:18">
      <c r="A224" s="133"/>
      <c r="B224" s="133"/>
      <c r="C224" s="133"/>
      <c r="D224" s="133"/>
      <c r="E224" s="133"/>
      <c r="F224" s="134"/>
      <c r="G224" s="134"/>
      <c r="H224" s="134"/>
      <c r="I224" s="134"/>
      <c r="J224" s="134"/>
      <c r="K224" s="134"/>
      <c r="L224" s="134"/>
      <c r="M224" s="134"/>
      <c r="N224" s="323" t="s">
        <v>1192</v>
      </c>
    </row>
    <row r="225" spans="1:16" ht="18">
      <c r="A225" s="198" t="s">
        <v>279</v>
      </c>
      <c r="B225" s="100"/>
      <c r="C225" s="100"/>
      <c r="D225" s="100"/>
      <c r="E225" s="100"/>
      <c r="F225" s="103"/>
      <c r="G225" s="103"/>
      <c r="H225" s="103"/>
      <c r="I225" s="104"/>
      <c r="J225" s="103"/>
      <c r="K225" s="103"/>
      <c r="L225" s="103"/>
      <c r="M225" s="104"/>
      <c r="N225" s="103"/>
      <c r="P225" s="319"/>
    </row>
    <row r="226" spans="1:16" ht="18">
      <c r="A226" s="198"/>
      <c r="B226" s="100"/>
      <c r="C226" s="100"/>
      <c r="D226" s="100"/>
      <c r="E226" s="100"/>
      <c r="F226" s="103"/>
      <c r="G226" s="103"/>
      <c r="H226" s="103"/>
      <c r="I226" s="104"/>
      <c r="J226" s="103"/>
      <c r="K226" s="103"/>
      <c r="L226" s="103"/>
      <c r="M226" s="104"/>
      <c r="N226" s="103"/>
      <c r="P226" s="319"/>
    </row>
    <row r="227" spans="1:16" ht="15.75">
      <c r="A227" s="118" t="s">
        <v>184</v>
      </c>
      <c r="B227" s="100"/>
      <c r="C227" s="100"/>
      <c r="D227" s="100"/>
      <c r="E227" s="100"/>
      <c r="F227" s="103"/>
      <c r="G227" s="103"/>
      <c r="H227" s="103"/>
      <c r="I227" s="104"/>
      <c r="J227" s="103"/>
      <c r="K227" s="103"/>
      <c r="L227" s="103"/>
      <c r="M227" s="104"/>
      <c r="N227" s="103"/>
      <c r="P227" s="319"/>
    </row>
    <row r="228" spans="1:16" ht="15.75">
      <c r="A228" s="118" t="s">
        <v>1199</v>
      </c>
      <c r="B228" s="100"/>
      <c r="C228" s="100"/>
      <c r="D228" s="100"/>
      <c r="E228" s="100"/>
      <c r="F228" s="103"/>
      <c r="G228" s="103"/>
      <c r="H228" s="103"/>
      <c r="I228" s="104"/>
      <c r="J228" s="103"/>
      <c r="K228" s="103"/>
      <c r="L228" s="103"/>
      <c r="M228" s="104"/>
      <c r="N228" s="103"/>
      <c r="P228" s="319"/>
    </row>
    <row r="229" spans="1:16" ht="18" customHeight="1">
      <c r="A229" s="26"/>
      <c r="B229" s="26"/>
      <c r="C229" s="26"/>
      <c r="D229" s="26"/>
      <c r="E229" s="26"/>
      <c r="F229" s="18"/>
      <c r="G229" s="114"/>
      <c r="H229" s="114"/>
      <c r="I229" s="111"/>
      <c r="J229" s="111"/>
      <c r="K229" s="111"/>
      <c r="L229" s="111"/>
      <c r="M229" s="111"/>
      <c r="N229" s="111"/>
      <c r="O229" s="7"/>
      <c r="P229" s="319"/>
    </row>
    <row r="230" spans="1:16" ht="18" customHeight="1">
      <c r="A230" s="21"/>
      <c r="B230" s="119" t="s">
        <v>257</v>
      </c>
      <c r="C230" s="120"/>
      <c r="D230" s="120"/>
      <c r="E230" s="120"/>
      <c r="F230" s="120"/>
      <c r="G230" s="120"/>
      <c r="H230" s="120"/>
      <c r="I230" s="121"/>
      <c r="J230" s="131" t="s">
        <v>156</v>
      </c>
      <c r="K230" s="316"/>
      <c r="L230" s="316"/>
      <c r="M230" s="317"/>
      <c r="N230" s="839" t="s">
        <v>256</v>
      </c>
      <c r="O230" s="318"/>
      <c r="P230" s="319"/>
    </row>
    <row r="231" spans="1:16" ht="43.5" customHeight="1">
      <c r="A231" s="37"/>
      <c r="B231" s="120" t="s">
        <v>296</v>
      </c>
      <c r="C231" s="120"/>
      <c r="D231" s="120"/>
      <c r="E231" s="123"/>
      <c r="F231" s="124" t="s">
        <v>298</v>
      </c>
      <c r="G231" s="120"/>
      <c r="H231" s="120"/>
      <c r="I231" s="121"/>
      <c r="J231" s="125" t="s">
        <v>258</v>
      </c>
      <c r="K231" s="120"/>
      <c r="L231" s="120"/>
      <c r="M231" s="121"/>
      <c r="N231" s="840"/>
      <c r="O231" s="318"/>
      <c r="P231" s="319"/>
    </row>
    <row r="232" spans="1:16" ht="30.75" customHeight="1">
      <c r="A232" s="26"/>
      <c r="B232" s="126" t="s">
        <v>157</v>
      </c>
      <c r="C232" s="126" t="s">
        <v>158</v>
      </c>
      <c r="D232" s="126" t="s">
        <v>65</v>
      </c>
      <c r="E232" s="128" t="s">
        <v>12</v>
      </c>
      <c r="F232" s="128" t="s">
        <v>157</v>
      </c>
      <c r="G232" s="126" t="s">
        <v>158</v>
      </c>
      <c r="H232" s="126" t="s">
        <v>65</v>
      </c>
      <c r="I232" s="128" t="s">
        <v>12</v>
      </c>
      <c r="J232" s="129" t="s">
        <v>157</v>
      </c>
      <c r="K232" s="130" t="s">
        <v>158</v>
      </c>
      <c r="L232" s="132" t="s">
        <v>65</v>
      </c>
      <c r="M232" s="129" t="s">
        <v>12</v>
      </c>
      <c r="N232" s="841"/>
      <c r="O232" s="318"/>
      <c r="P232" s="319" t="s">
        <v>248</v>
      </c>
    </row>
    <row r="233" spans="1:16" hidden="1">
      <c r="A233" s="47" t="s">
        <v>48</v>
      </c>
      <c r="B233" s="106">
        <f>+GETPIVOTDATA(" AvHS1stT-FT-TTA",'TTA Pivot Table'!$A$3,"Type2","Two-Year")</f>
        <v>3.1187937723589112</v>
      </c>
      <c r="C233" s="106">
        <f>+GETPIVOTDATA(" AvHS1stT-PT-TTA",'TTA Pivot Table'!$A$3,"Type2","Two-Year")</f>
        <v>3.9392520026535629</v>
      </c>
      <c r="D233" s="106">
        <f>+GETPIVOTDATA(" AvHS1stT-UNK-TTA",'TTA Pivot Table'!$A$3,"Type2","Two-Year")</f>
        <v>0.75701653731343266</v>
      </c>
      <c r="E233" s="115">
        <f>+GETPIVOTDATA(" AvHS1stT-TTA",'TTA Pivot Table'!$A$3,"Type2","Two-Year")</f>
        <v>3.290719463224645</v>
      </c>
      <c r="F233" s="53">
        <f>+GETPIVOTDATA(" Av1stT-FT-TTA",'TTA Pivot Table'!$A$3,"Type2","Two-Year")</f>
        <v>4.2464911978046276</v>
      </c>
      <c r="G233" s="54">
        <f>+GETPIVOTDATA(" Av1stT-PT-TTA",'TTA Pivot Table'!$A$3,"Type2","Two-Year")</f>
        <v>3.9565265647484749</v>
      </c>
      <c r="H233" s="54">
        <f>+GETPIVOTDATA(" Av1stT-UNK-TTA",'TTA Pivot Table'!$A$3,"Type2","Two-Year")</f>
        <v>7.5</v>
      </c>
      <c r="I233" s="53">
        <f>+GETPIVOTDATA(" Av1stT-TTA",'TTA Pivot Table'!$A$3,"Type2","Two-Year")</f>
        <v>4.1351582727396501</v>
      </c>
      <c r="J233" s="53">
        <f>+GETPIVOTDATA(" AvTRF-FT-TTA",'TTA Pivot Table'!$A$3,"Type2","Two-Year")</f>
        <v>3.5712378500813982</v>
      </c>
      <c r="K233" s="54">
        <f>+GETPIVOTDATA(" AvTRF-PT-TTA",'TTA Pivot Table'!$A$3,"Type2","Two-Year")</f>
        <v>4.1423442720990682</v>
      </c>
      <c r="L233" s="54">
        <f>+GETPIVOTDATA(" AvTRF-UNK-TTA",'TTA Pivot Table'!$A$3,"Type2","Two-Year")</f>
        <v>0.24390000000000001</v>
      </c>
      <c r="M233" s="55">
        <f>+GETPIVOTDATA(" AvTRF-TTA",'TTA Pivot Table'!$A$3,"Type2","Two-Year")</f>
        <v>3.8738074090947108</v>
      </c>
      <c r="N233" s="53">
        <f>+GETPIVOTDATA(" AvUNK-TTA",'TTA Pivot Table'!$A$3,"Type2","Two-Year")</f>
        <v>4.8450146082988095</v>
      </c>
      <c r="O233" s="42"/>
      <c r="P233" s="320">
        <f>+M233-I233</f>
        <v>-0.26135086364493931</v>
      </c>
    </row>
    <row r="234" spans="1:16" ht="15.75" hidden="1">
      <c r="A234" s="47"/>
      <c r="B234" s="47"/>
      <c r="C234" s="47"/>
      <c r="D234" s="47"/>
      <c r="E234" s="47"/>
      <c r="F234" s="43"/>
      <c r="G234" s="43"/>
      <c r="H234" s="43"/>
      <c r="I234" s="41"/>
      <c r="J234" s="41"/>
      <c r="K234" s="43"/>
      <c r="L234" s="43"/>
      <c r="M234" s="321"/>
      <c r="N234" s="41"/>
      <c r="O234" s="42"/>
      <c r="P234" s="318">
        <f t="shared" ref="P234" si="12">+I234-M234</f>
        <v>0</v>
      </c>
    </row>
    <row r="235" spans="1:16">
      <c r="A235" s="47" t="s">
        <v>49</v>
      </c>
      <c r="B235" s="146">
        <f>+'TTA Pivot Table'!N$7</f>
        <v>0</v>
      </c>
      <c r="C235" s="146">
        <f>+'TTA Pivot Table'!N$9</f>
        <v>0</v>
      </c>
      <c r="D235" s="146">
        <f>+'TTA Pivot Table'!N$11</f>
        <v>0</v>
      </c>
      <c r="E235" s="147">
        <f>+'TTA Pivot Table'!N$13</f>
        <v>0</v>
      </c>
      <c r="F235" s="147">
        <f>+'TTA Pivot Table'!N$15</f>
        <v>0</v>
      </c>
      <c r="G235" s="146">
        <f>+'TTA Pivot Table'!N$17</f>
        <v>0</v>
      </c>
      <c r="H235" s="146">
        <f>+'TTA Pivot Table'!N$19</f>
        <v>0</v>
      </c>
      <c r="I235" s="147">
        <f>+'TTA Pivot Table'!N$21</f>
        <v>0</v>
      </c>
      <c r="J235" s="147">
        <f>+'TTA Pivot Table'!N$23</f>
        <v>0</v>
      </c>
      <c r="K235" s="146">
        <f>+'TTA Pivot Table'!N$25</f>
        <v>0</v>
      </c>
      <c r="L235" s="146">
        <f>+'TTA Pivot Table'!N$27</f>
        <v>0</v>
      </c>
      <c r="M235" s="148">
        <f>+'TTA Pivot Table'!N$29</f>
        <v>0</v>
      </c>
      <c r="N235" s="147">
        <f>+'TTA Pivot Table'!N$31</f>
        <v>0</v>
      </c>
      <c r="O235" s="42"/>
      <c r="P235" s="320">
        <f t="shared" ref="P235:P253" si="13">+M235-I235</f>
        <v>0</v>
      </c>
    </row>
    <row r="236" spans="1:16">
      <c r="A236" s="47" t="s">
        <v>50</v>
      </c>
      <c r="B236" s="146">
        <f>+'TTA Pivot Table'!N$39</f>
        <v>3.5535087719298248</v>
      </c>
      <c r="C236" s="146">
        <f>+'TTA Pivot Table'!N$41</f>
        <v>5.8712676056338031</v>
      </c>
      <c r="D236" s="146">
        <f>+'TTA Pivot Table'!N$43</f>
        <v>0</v>
      </c>
      <c r="E236" s="147">
        <f>+'TTA Pivot Table'!N$45</f>
        <v>4.3913951120162924</v>
      </c>
      <c r="F236" s="147">
        <f>+'TTA Pivot Table'!N$47</f>
        <v>4.6581160033869597</v>
      </c>
      <c r="G236" s="146">
        <f>+'TTA Pivot Table'!N$49</f>
        <v>7.1652283105022825</v>
      </c>
      <c r="H236" s="146">
        <f>+'TTA Pivot Table'!N$51</f>
        <v>0</v>
      </c>
      <c r="I236" s="147">
        <f>+'TTA Pivot Table'!N$53</f>
        <v>5.3363835701050037</v>
      </c>
      <c r="J236" s="147">
        <f>+'TTA Pivot Table'!N$55</f>
        <v>3.5295769576957703</v>
      </c>
      <c r="K236" s="146">
        <f>+'TTA Pivot Table'!N$57</f>
        <v>4.8455749128919861</v>
      </c>
      <c r="L236" s="146">
        <f>+'TTA Pivot Table'!N$59</f>
        <v>0</v>
      </c>
      <c r="M236" s="148">
        <f>+'TTA Pivot Table'!N$61</f>
        <v>4.1041582150101421</v>
      </c>
      <c r="N236" s="147">
        <f>+'TTA Pivot Table'!N$63</f>
        <v>0</v>
      </c>
      <c r="O236" s="42"/>
      <c r="P236" s="320">
        <f t="shared" si="13"/>
        <v>-1.2322253550948616</v>
      </c>
    </row>
    <row r="237" spans="1:16">
      <c r="A237" s="47" t="s">
        <v>51</v>
      </c>
      <c r="B237" s="146">
        <f>+'TTA Pivot Table'!N$71</f>
        <v>0</v>
      </c>
      <c r="C237" s="146">
        <f>+'TTA Pivot Table'!N$73</f>
        <v>0</v>
      </c>
      <c r="D237" s="146">
        <f>+'TTA Pivot Table'!N$75</f>
        <v>0</v>
      </c>
      <c r="E237" s="147">
        <f>+'TTA Pivot Table'!N$77</f>
        <v>0</v>
      </c>
      <c r="F237" s="147">
        <f>+'TTA Pivot Table'!N$79</f>
        <v>0</v>
      </c>
      <c r="G237" s="146">
        <f>+'TTA Pivot Table'!N$81</f>
        <v>0</v>
      </c>
      <c r="H237" s="146">
        <f>+'TTA Pivot Table'!N$83</f>
        <v>0</v>
      </c>
      <c r="I237" s="147">
        <f>+'TTA Pivot Table'!N$85</f>
        <v>0</v>
      </c>
      <c r="J237" s="147">
        <f>+'TTA Pivot Table'!N$87</f>
        <v>0</v>
      </c>
      <c r="K237" s="146">
        <f>+'TTA Pivot Table'!N$89</f>
        <v>0</v>
      </c>
      <c r="L237" s="146">
        <f>+'TTA Pivot Table'!N$91</f>
        <v>0</v>
      </c>
      <c r="M237" s="148">
        <f>+'TTA Pivot Table'!N$93</f>
        <v>0</v>
      </c>
      <c r="N237" s="147">
        <f>+'TTA Pivot Table'!N$95</f>
        <v>0</v>
      </c>
      <c r="O237" s="42"/>
      <c r="P237" s="320">
        <f t="shared" si="13"/>
        <v>0</v>
      </c>
    </row>
    <row r="238" spans="1:16">
      <c r="A238" s="47" t="s">
        <v>52</v>
      </c>
      <c r="B238" s="146">
        <f>+'TTA Pivot Table'!N$103</f>
        <v>2.8524536465324384</v>
      </c>
      <c r="C238" s="146">
        <f>+'TTA Pivot Table'!N$105</f>
        <v>3.1746383127350888</v>
      </c>
      <c r="D238" s="146">
        <f>+'TTA Pivot Table'!N$107</f>
        <v>0.70962121553179525</v>
      </c>
      <c r="E238" s="147">
        <f>+'TTA Pivot Table'!N$109</f>
        <v>2.4567669708929452</v>
      </c>
      <c r="F238" s="147">
        <f>+'TTA Pivot Table'!N$111</f>
        <v>4.2688285880721226</v>
      </c>
      <c r="G238" s="146">
        <f>+'TTA Pivot Table'!N$113</f>
        <v>5.6003778960340576</v>
      </c>
      <c r="H238" s="146">
        <f>+'TTA Pivot Table'!N$115</f>
        <v>9.5</v>
      </c>
      <c r="I238" s="147">
        <f>+'TTA Pivot Table'!N$117</f>
        <v>4.7100069902048087</v>
      </c>
      <c r="J238" s="147">
        <f>+'TTA Pivot Table'!N$119</f>
        <v>2.7763477415307403</v>
      </c>
      <c r="K238" s="146">
        <f>+'TTA Pivot Table'!N$121</f>
        <v>3.9388930120880943</v>
      </c>
      <c r="L238" s="146">
        <f>+'TTA Pivot Table'!N$123</f>
        <v>4</v>
      </c>
      <c r="M238" s="148">
        <f>+'TTA Pivot Table'!N$125</f>
        <v>3.3419479826044935</v>
      </c>
      <c r="N238" s="147">
        <f>+'TTA Pivot Table'!N$127</f>
        <v>4.3838211983389357</v>
      </c>
      <c r="O238" s="42"/>
      <c r="P238" s="320">
        <f t="shared" si="13"/>
        <v>-1.3680590076003152</v>
      </c>
    </row>
    <row r="239" spans="1:16">
      <c r="A239" s="47"/>
      <c r="B239" s="146"/>
      <c r="C239" s="146"/>
      <c r="D239" s="146"/>
      <c r="E239" s="147"/>
      <c r="F239" s="147"/>
      <c r="G239" s="146"/>
      <c r="H239" s="146"/>
      <c r="I239" s="147"/>
      <c r="J239" s="147"/>
      <c r="K239" s="146"/>
      <c r="L239" s="146"/>
      <c r="M239" s="148"/>
      <c r="N239" s="147"/>
      <c r="O239" s="42"/>
      <c r="P239" s="320"/>
    </row>
    <row r="240" spans="1:16">
      <c r="A240" s="47" t="s">
        <v>53</v>
      </c>
      <c r="B240" s="146">
        <f>+'TTA Pivot Table'!N$135</f>
        <v>3.2374736842105265</v>
      </c>
      <c r="C240" s="146">
        <f>+'TTA Pivot Table'!N$137</f>
        <v>3.1082926829268294</v>
      </c>
      <c r="D240" s="146">
        <f>+'TTA Pivot Table'!N$139</f>
        <v>0</v>
      </c>
      <c r="E240" s="147">
        <f>+'TTA Pivot Table'!N$141</f>
        <v>3.1985294117647061</v>
      </c>
      <c r="F240" s="147">
        <f>+'TTA Pivot Table'!N$143</f>
        <v>4.2871165919282515</v>
      </c>
      <c r="G240" s="146">
        <f>+'TTA Pivot Table'!N$145</f>
        <v>5.5425122549019603</v>
      </c>
      <c r="H240" s="146">
        <f>+'TTA Pivot Table'!N$147</f>
        <v>0</v>
      </c>
      <c r="I240" s="147">
        <f>+'TTA Pivot Table'!N$149</f>
        <v>4.6234274458305977</v>
      </c>
      <c r="J240" s="147">
        <f>+'TTA Pivot Table'!N$151</f>
        <v>3.4347676767676769</v>
      </c>
      <c r="K240" s="146">
        <f>+'TTA Pivot Table'!N$153</f>
        <v>3.7331098072087179</v>
      </c>
      <c r="L240" s="146">
        <f>+'TTA Pivot Table'!N$155</f>
        <v>0</v>
      </c>
      <c r="M240" s="148">
        <f>+'TTA Pivot Table'!N$157</f>
        <v>3.5978103527256073</v>
      </c>
      <c r="N240" s="147">
        <f>+'TTA Pivot Table'!N$159</f>
        <v>0</v>
      </c>
      <c r="O240" s="42"/>
      <c r="P240" s="320">
        <f t="shared" si="13"/>
        <v>-1.0256170931049904</v>
      </c>
    </row>
    <row r="241" spans="1:17">
      <c r="A241" s="47" t="s">
        <v>54</v>
      </c>
      <c r="B241" s="146">
        <f>+'TTA Pivot Table'!N$167</f>
        <v>3.7233624454148475</v>
      </c>
      <c r="C241" s="146">
        <f>+'TTA Pivot Table'!N$169</f>
        <v>4.0414285714285718</v>
      </c>
      <c r="D241" s="146">
        <f>+'TTA Pivot Table'!N$171</f>
        <v>0</v>
      </c>
      <c r="E241" s="147">
        <f>+'TTA Pivot Table'!N$173</f>
        <v>3.7826820603907638</v>
      </c>
      <c r="F241" s="147">
        <f>+'TTA Pivot Table'!N$175</f>
        <v>4.7258980301274622</v>
      </c>
      <c r="G241" s="146">
        <f>+'TTA Pivot Table'!N$177</f>
        <v>5.4273712737127369</v>
      </c>
      <c r="H241" s="146">
        <f>+'TTA Pivot Table'!N$179</f>
        <v>0</v>
      </c>
      <c r="I241" s="147">
        <f>+'TTA Pivot Table'!N$181</f>
        <v>4.9359983766233775</v>
      </c>
      <c r="J241" s="147">
        <f>+'TTA Pivot Table'!N$183</f>
        <v>5.921205230244456</v>
      </c>
      <c r="K241" s="146">
        <f>+'TTA Pivot Table'!N$185</f>
        <v>5.2736904761904757</v>
      </c>
      <c r="L241" s="146">
        <f>+'TTA Pivot Table'!N$187</f>
        <v>0</v>
      </c>
      <c r="M241" s="148">
        <f>+'TTA Pivot Table'!N$189</f>
        <v>5.7119276644863408</v>
      </c>
      <c r="N241" s="147">
        <f>+'TTA Pivot Table'!N$191</f>
        <v>5.9682842287694973</v>
      </c>
      <c r="O241" s="42"/>
      <c r="P241" s="320">
        <f t="shared" si="13"/>
        <v>0.77592928786296333</v>
      </c>
    </row>
    <row r="242" spans="1:17">
      <c r="A242" s="47" t="s">
        <v>55</v>
      </c>
      <c r="B242" s="199">
        <f>+'TTA Pivot Table'!N$199</f>
        <v>3.4097435897435893</v>
      </c>
      <c r="C242" s="146">
        <f>+'TTA Pivot Table'!N$201</f>
        <v>1.9580597014925374</v>
      </c>
      <c r="D242" s="146">
        <f>+'TTA Pivot Table'!N$203</f>
        <v>0</v>
      </c>
      <c r="E242" s="147">
        <f>+'TTA Pivot Table'!N$205</f>
        <v>3.1236764705882352</v>
      </c>
      <c r="F242" s="147">
        <f>+'TTA Pivot Table'!N$207</f>
        <v>5.2788109495295119</v>
      </c>
      <c r="G242" s="146">
        <f>+'TTA Pivot Table'!N$209</f>
        <v>6.8780386740331503</v>
      </c>
      <c r="H242" s="146">
        <f>+'TTA Pivot Table'!N$211</f>
        <v>0</v>
      </c>
      <c r="I242" s="147">
        <f>+'TTA Pivot Table'!N$213</f>
        <v>5.6569431743958205</v>
      </c>
      <c r="J242" s="147">
        <f>+'TTA Pivot Table'!N$215</f>
        <v>3.8272632423756021</v>
      </c>
      <c r="K242" s="146">
        <f>+'TTA Pivot Table'!N$217</f>
        <v>4.9703333333333335</v>
      </c>
      <c r="L242" s="146">
        <f>+'TTA Pivot Table'!N$219</f>
        <v>0</v>
      </c>
      <c r="M242" s="148">
        <f>+'TTA Pivot Table'!N$221</f>
        <v>4.292647468648398</v>
      </c>
      <c r="N242" s="147">
        <f>+'TTA Pivot Table'!N$223</f>
        <v>0</v>
      </c>
      <c r="O242" s="42"/>
      <c r="P242" s="320">
        <f t="shared" si="13"/>
        <v>-1.3642957057474225</v>
      </c>
    </row>
    <row r="243" spans="1:17">
      <c r="A243" s="47" t="s">
        <v>56</v>
      </c>
      <c r="B243" s="146">
        <f>+'TTA Pivot Table'!N$231</f>
        <v>0</v>
      </c>
      <c r="C243" s="146">
        <f>+'TTA Pivot Table'!N$233</f>
        <v>0</v>
      </c>
      <c r="D243" s="146">
        <f>+'TTA Pivot Table'!N$235</f>
        <v>0</v>
      </c>
      <c r="E243" s="147">
        <f>+'TTA Pivot Table'!N$237</f>
        <v>0</v>
      </c>
      <c r="F243" s="147">
        <f>+'TTA Pivot Table'!N$239</f>
        <v>0</v>
      </c>
      <c r="G243" s="146">
        <f>+'TTA Pivot Table'!N$241</f>
        <v>0</v>
      </c>
      <c r="H243" s="146">
        <f>+'TTA Pivot Table'!N$243</f>
        <v>0</v>
      </c>
      <c r="I243" s="147">
        <f>+'TTA Pivot Table'!N$245</f>
        <v>0</v>
      </c>
      <c r="J243" s="147">
        <f>+'TTA Pivot Table'!N$247</f>
        <v>0</v>
      </c>
      <c r="K243" s="146">
        <f>+'TTA Pivot Table'!N$249</f>
        <v>0</v>
      </c>
      <c r="L243" s="146">
        <f>+'TTA Pivot Table'!N$251</f>
        <v>0</v>
      </c>
      <c r="M243" s="148">
        <f>+'TTA Pivot Table'!N$253</f>
        <v>0</v>
      </c>
      <c r="N243" s="147">
        <f>+'TTA Pivot Table'!N$255</f>
        <v>0</v>
      </c>
      <c r="O243" s="42"/>
      <c r="P243" s="320">
        <f t="shared" si="13"/>
        <v>0</v>
      </c>
    </row>
    <row r="244" spans="1:17">
      <c r="A244" s="47"/>
      <c r="B244" s="146"/>
      <c r="C244" s="146"/>
      <c r="D244" s="146"/>
      <c r="E244" s="147"/>
      <c r="F244" s="147"/>
      <c r="G244" s="146"/>
      <c r="H244" s="146"/>
      <c r="I244" s="147"/>
      <c r="J244" s="147"/>
      <c r="K244" s="146"/>
      <c r="L244" s="146"/>
      <c r="M244" s="148"/>
      <c r="N244" s="147"/>
      <c r="O244" s="42"/>
      <c r="P244" s="320"/>
    </row>
    <row r="245" spans="1:17">
      <c r="A245" s="47" t="s">
        <v>57</v>
      </c>
      <c r="B245" s="146">
        <f>+'TTA Pivot Table'!N$263</f>
        <v>3.118823529411765</v>
      </c>
      <c r="C245" s="146">
        <f>+'TTA Pivot Table'!N$265</f>
        <v>3.7581942714819432</v>
      </c>
      <c r="D245" s="146">
        <f>+'TTA Pivot Table'!N$267</f>
        <v>0</v>
      </c>
      <c r="E245" s="147">
        <f>+'TTA Pivot Table'!N$269</f>
        <v>3.7322222222222226</v>
      </c>
      <c r="F245" s="147">
        <f>+'TTA Pivot Table'!N$271</f>
        <v>3.2345388933440256</v>
      </c>
      <c r="G245" s="146">
        <f>+'TTA Pivot Table'!N$273</f>
        <v>3.9296923076923074</v>
      </c>
      <c r="H245" s="146">
        <f>+'TTA Pivot Table'!N$275</f>
        <v>0</v>
      </c>
      <c r="I245" s="147">
        <f>+'TTA Pivot Table'!N$277</f>
        <v>3.2926492742972626</v>
      </c>
      <c r="J245" s="147">
        <f>+'TTA Pivot Table'!N$279</f>
        <v>3.5017815577439571</v>
      </c>
      <c r="K245" s="146">
        <f>+'TTA Pivot Table'!N$281</f>
        <v>5.4890333716915984</v>
      </c>
      <c r="L245" s="146">
        <f>+'TTA Pivot Table'!N$283</f>
        <v>0</v>
      </c>
      <c r="M245" s="148">
        <f>+'TTA Pivot Table'!N$285</f>
        <v>4.0583145343216236</v>
      </c>
      <c r="N245" s="147">
        <f>+'TTA Pivot Table'!N$287</f>
        <v>6.0389730971128621</v>
      </c>
      <c r="O245" s="42"/>
      <c r="P245" s="320">
        <f t="shared" si="13"/>
        <v>0.76566526002436097</v>
      </c>
    </row>
    <row r="246" spans="1:17">
      <c r="A246" s="47" t="s">
        <v>58</v>
      </c>
      <c r="B246" s="146">
        <f>+'TTA Pivot Table'!N$295</f>
        <v>2.9678238993710679</v>
      </c>
      <c r="C246" s="146">
        <f>+'TTA Pivot Table'!N$297</f>
        <v>4.726449569183985</v>
      </c>
      <c r="D246" s="146">
        <f>+'TTA Pivot Table'!N$299</f>
        <v>0</v>
      </c>
      <c r="E246" s="147">
        <f>+'TTA Pivot Table'!N$301</f>
        <v>4.4315524151023009</v>
      </c>
      <c r="F246" s="147">
        <f>+'TTA Pivot Table'!N$303</f>
        <v>3.6278879898172569</v>
      </c>
      <c r="G246" s="146">
        <f>+'TTA Pivot Table'!N$305</f>
        <v>4.8165085587351379</v>
      </c>
      <c r="H246" s="146">
        <f>+'TTA Pivot Table'!N$307</f>
        <v>0</v>
      </c>
      <c r="I246" s="147">
        <f>+'TTA Pivot Table'!N$309</f>
        <v>4.115584387733219</v>
      </c>
      <c r="J246" s="147">
        <f>+'TTA Pivot Table'!N$311</f>
        <v>2.6567203682393568</v>
      </c>
      <c r="K246" s="146">
        <f>+'TTA Pivot Table'!N$313</f>
        <v>3.1042027455121448</v>
      </c>
      <c r="L246" s="146">
        <f>+'TTA Pivot Table'!N$315</f>
        <v>0</v>
      </c>
      <c r="M246" s="148">
        <f>+'TTA Pivot Table'!N$317</f>
        <v>2.8900715859030846</v>
      </c>
      <c r="N246" s="147">
        <f>+'TTA Pivot Table'!N$319</f>
        <v>0</v>
      </c>
      <c r="O246" s="42"/>
      <c r="P246" s="320">
        <f t="shared" si="13"/>
        <v>-1.2255128018301344</v>
      </c>
    </row>
    <row r="247" spans="1:17">
      <c r="A247" s="47" t="s">
        <v>59</v>
      </c>
      <c r="B247" s="146">
        <f>+'TTA Pivot Table'!N$327</f>
        <v>2.5684587488667274</v>
      </c>
      <c r="C247" s="146">
        <f>+'TTA Pivot Table'!N$329</f>
        <v>2.6508034188034189</v>
      </c>
      <c r="D247" s="146">
        <f>+'TTA Pivot Table'!N$331</f>
        <v>0</v>
      </c>
      <c r="E247" s="147">
        <f>+'TTA Pivot Table'!N$333</f>
        <v>2.5969964454976302</v>
      </c>
      <c r="F247" s="147">
        <f>+'TTA Pivot Table'!N$335</f>
        <v>4.6235786568537263</v>
      </c>
      <c r="G247" s="146">
        <f>+'TTA Pivot Table'!N$337</f>
        <v>6.4084171042760705</v>
      </c>
      <c r="H247" s="146">
        <f>+'TTA Pivot Table'!N$339</f>
        <v>0</v>
      </c>
      <c r="I247" s="147">
        <f>+'TTA Pivot Table'!N$341</f>
        <v>5.1414693077927742</v>
      </c>
      <c r="J247" s="147">
        <f>+'TTA Pivot Table'!N$343</f>
        <v>3.6950128369704749</v>
      </c>
      <c r="K247" s="146">
        <f>+'TTA Pivot Table'!N$345</f>
        <v>4.5839553014553021</v>
      </c>
      <c r="L247" s="146">
        <f>+'TTA Pivot Table'!N$347</f>
        <v>0</v>
      </c>
      <c r="M247" s="148">
        <f>+'TTA Pivot Table'!N$349</f>
        <v>4.1862033314187252</v>
      </c>
      <c r="N247" s="147">
        <f>+'TTA Pivot Table'!N$351</f>
        <v>0</v>
      </c>
      <c r="O247" s="42"/>
      <c r="P247" s="320">
        <f t="shared" si="13"/>
        <v>-0.95526597637404898</v>
      </c>
      <c r="Q247" s="340"/>
    </row>
    <row r="248" spans="1:17">
      <c r="A248" s="47" t="s">
        <v>60</v>
      </c>
      <c r="B248" s="146">
        <f>+'TTA Pivot Table'!N$359</f>
        <v>0</v>
      </c>
      <c r="C248" s="146">
        <f>+'TTA Pivot Table'!N$361</f>
        <v>0</v>
      </c>
      <c r="D248" s="146">
        <f>+'TTA Pivot Table'!N$363</f>
        <v>0</v>
      </c>
      <c r="E248" s="147">
        <f>+'TTA Pivot Table'!N$365</f>
        <v>0</v>
      </c>
      <c r="F248" s="147">
        <f>+'TTA Pivot Table'!N$367</f>
        <v>0</v>
      </c>
      <c r="G248" s="146">
        <f>+'TTA Pivot Table'!N$369</f>
        <v>0</v>
      </c>
      <c r="H248" s="146">
        <f>+'TTA Pivot Table'!N$371</f>
        <v>0</v>
      </c>
      <c r="I248" s="147">
        <f>+'TTA Pivot Table'!N$373</f>
        <v>0</v>
      </c>
      <c r="J248" s="147">
        <f>+'TTA Pivot Table'!N$375</f>
        <v>0</v>
      </c>
      <c r="K248" s="146">
        <f>+'TTA Pivot Table'!N$377</f>
        <v>0</v>
      </c>
      <c r="L248" s="146">
        <f>+'TTA Pivot Table'!N$379</f>
        <v>0</v>
      </c>
      <c r="M248" s="148">
        <f>+'TTA Pivot Table'!N$381</f>
        <v>0</v>
      </c>
      <c r="N248" s="147">
        <f>+'TTA Pivot Table'!N$383</f>
        <v>0</v>
      </c>
      <c r="O248" s="42"/>
      <c r="P248" s="320">
        <f t="shared" si="13"/>
        <v>0</v>
      </c>
    </row>
    <row r="249" spans="1:17">
      <c r="A249" s="47"/>
      <c r="B249" s="146"/>
      <c r="C249" s="146"/>
      <c r="D249" s="146"/>
      <c r="E249" s="147"/>
      <c r="F249" s="147"/>
      <c r="G249" s="146"/>
      <c r="H249" s="146"/>
      <c r="I249" s="147"/>
      <c r="J249" s="147"/>
      <c r="K249" s="146"/>
      <c r="L249" s="146"/>
      <c r="M249" s="148"/>
      <c r="N249" s="147"/>
      <c r="O249" s="42"/>
      <c r="P249" s="320"/>
    </row>
    <row r="250" spans="1:17">
      <c r="A250" s="47" t="s">
        <v>61</v>
      </c>
      <c r="B250" s="146">
        <f>+'TTA Pivot Table'!N$391</f>
        <v>2.8831460674157308</v>
      </c>
      <c r="C250" s="146">
        <f>+'TTA Pivot Table'!N$393</f>
        <v>4.63</v>
      </c>
      <c r="D250" s="146">
        <f>+'TTA Pivot Table'!N$395</f>
        <v>0</v>
      </c>
      <c r="E250" s="147">
        <f>+'TTA Pivot Table'!N$397</f>
        <v>3.0595959595959594</v>
      </c>
      <c r="F250" s="147">
        <f>+'TTA Pivot Table'!N$399</f>
        <v>4.1260311136958423</v>
      </c>
      <c r="G250" s="146">
        <f>+'TTA Pivot Table'!N$401</f>
        <v>5.1440199600798397</v>
      </c>
      <c r="H250" s="146">
        <f>+'TTA Pivot Table'!N$403</f>
        <v>0</v>
      </c>
      <c r="I250" s="147">
        <f>+'TTA Pivot Table'!N$405</f>
        <v>4.3557147038955186</v>
      </c>
      <c r="J250" s="147">
        <f>+'TTA Pivot Table'!N$407</f>
        <v>6.3759647519582243</v>
      </c>
      <c r="K250" s="146">
        <f>+'TTA Pivot Table'!N$409</f>
        <v>8.7915053272450532</v>
      </c>
      <c r="L250" s="146">
        <f>+'TTA Pivot Table'!N$411</f>
        <v>0</v>
      </c>
      <c r="M250" s="148">
        <f>+'TTA Pivot Table'!N$413</f>
        <v>7.491221363316936</v>
      </c>
      <c r="N250" s="147">
        <f>+'TTA Pivot Table'!N$415</f>
        <v>4.1383192049108448</v>
      </c>
      <c r="O250" s="42"/>
      <c r="P250" s="320">
        <f t="shared" si="13"/>
        <v>3.1355066594214174</v>
      </c>
    </row>
    <row r="251" spans="1:17">
      <c r="A251" s="47" t="s">
        <v>62</v>
      </c>
      <c r="B251" s="146">
        <f>+'TTA Pivot Table'!N$423</f>
        <v>3.519121197489135</v>
      </c>
      <c r="C251" s="146">
        <f>+'TTA Pivot Table'!N$425</f>
        <v>3.5448892932969374</v>
      </c>
      <c r="D251" s="146">
        <f>+'TTA Pivot Table'!N$427</f>
        <v>0</v>
      </c>
      <c r="E251" s="147">
        <f>+'TTA Pivot Table'!N$429</f>
        <v>3.5305417394811145</v>
      </c>
      <c r="F251" s="147">
        <f>+'TTA Pivot Table'!N$431</f>
        <v>4.4441838164785725</v>
      </c>
      <c r="G251" s="146">
        <f>+'TTA Pivot Table'!N$433</f>
        <v>4.9632703897147437</v>
      </c>
      <c r="H251" s="146">
        <f>+'TTA Pivot Table'!N$435</f>
        <v>0</v>
      </c>
      <c r="I251" s="147">
        <f>+'TTA Pivot Table'!N$437</f>
        <v>4.6926274901930629</v>
      </c>
      <c r="J251" s="147">
        <f>+'TTA Pivot Table'!N$439</f>
        <v>3.3888605803255465</v>
      </c>
      <c r="K251" s="146">
        <f>+'TTA Pivot Table'!N$441</f>
        <v>3.7680766935243208</v>
      </c>
      <c r="L251" s="146">
        <f>+'TTA Pivot Table'!N$443</f>
        <v>0</v>
      </c>
      <c r="M251" s="148">
        <f>+'TTA Pivot Table'!N$445</f>
        <v>3.6371879427426821</v>
      </c>
      <c r="N251" s="147">
        <f>+'TTA Pivot Table'!N$447</f>
        <v>4.6289747772618899</v>
      </c>
      <c r="O251" s="42"/>
      <c r="P251" s="320">
        <f t="shared" si="13"/>
        <v>-1.0554395474503808</v>
      </c>
    </row>
    <row r="252" spans="1:17">
      <c r="A252" s="47" t="s">
        <v>63</v>
      </c>
      <c r="B252" s="146">
        <f>+'TTA Pivot Table'!N$455</f>
        <v>2.8880649717514135</v>
      </c>
      <c r="C252" s="146">
        <f>+'TTA Pivot Table'!N$457</f>
        <v>4.0404312668463609</v>
      </c>
      <c r="D252" s="146">
        <f>+'TTA Pivot Table'!N$459</f>
        <v>0</v>
      </c>
      <c r="E252" s="147">
        <f>+'TTA Pivot Table'!N$461</f>
        <v>3.1273083379966429</v>
      </c>
      <c r="F252" s="147">
        <f>+'TTA Pivot Table'!N$463</f>
        <v>4.3017025538307463</v>
      </c>
      <c r="G252" s="146">
        <f>+'TTA Pivot Table'!N$465</f>
        <v>6.3208743169398911</v>
      </c>
      <c r="H252" s="146">
        <f>+'TTA Pivot Table'!N$467</f>
        <v>0</v>
      </c>
      <c r="I252" s="147">
        <f>+'TTA Pivot Table'!N$469</f>
        <v>5.3797409265958693</v>
      </c>
      <c r="J252" s="147">
        <f>+'TTA Pivot Table'!N$471</f>
        <v>3.6998377501352073</v>
      </c>
      <c r="K252" s="146">
        <f>+'TTA Pivot Table'!N$473</f>
        <v>4.9010511054729964</v>
      </c>
      <c r="L252" s="146">
        <f>+'TTA Pivot Table'!N$475</f>
        <v>0</v>
      </c>
      <c r="M252" s="148">
        <f>+'TTA Pivot Table'!N$477</f>
        <v>4.4190538194444438</v>
      </c>
      <c r="N252" s="147">
        <f>+'TTA Pivot Table'!N$479</f>
        <v>6.3066436853650893</v>
      </c>
      <c r="O252" s="42"/>
      <c r="P252" s="320">
        <f t="shared" si="13"/>
        <v>-0.96068710715142558</v>
      </c>
    </row>
    <row r="253" spans="1:17">
      <c r="A253" s="52" t="s">
        <v>64</v>
      </c>
      <c r="B253" s="149">
        <f>+'TTA Pivot Table'!N$487</f>
        <v>3.6473933649289099</v>
      </c>
      <c r="C253" s="149">
        <f>+'TTA Pivot Table'!N$489</f>
        <v>4.8272727272727272</v>
      </c>
      <c r="D253" s="149">
        <f>+'TTA Pivot Table'!N$491</f>
        <v>0</v>
      </c>
      <c r="E253" s="150">
        <f>+'TTA Pivot Table'!N$493</f>
        <v>3.7058558558558561</v>
      </c>
      <c r="F253" s="150">
        <f>+'TTA Pivot Table'!N$495</f>
        <v>4.1216091954022991</v>
      </c>
      <c r="G253" s="149">
        <f>+'TTA Pivot Table'!N$497</f>
        <v>5.0091428571428569</v>
      </c>
      <c r="H253" s="149">
        <f>+'TTA Pivot Table'!N$499</f>
        <v>0</v>
      </c>
      <c r="I253" s="150">
        <f>+'TTA Pivot Table'!N$501</f>
        <v>4.2702392344497602</v>
      </c>
      <c r="J253" s="150">
        <f>+'TTA Pivot Table'!N$503</f>
        <v>3.5824817518248171</v>
      </c>
      <c r="K253" s="149">
        <f>+'TTA Pivot Table'!N$505</f>
        <v>3.2523809523809524</v>
      </c>
      <c r="L253" s="149">
        <f>+'TTA Pivot Table'!N$507</f>
        <v>0</v>
      </c>
      <c r="M253" s="151">
        <f>+'TTA Pivot Table'!N$509</f>
        <v>3.4867012089810014</v>
      </c>
      <c r="N253" s="150">
        <f>+'TTA Pivot Table'!N$511</f>
        <v>6.1846534653465346</v>
      </c>
      <c r="O253" s="42"/>
      <c r="P253" s="322">
        <f t="shared" si="13"/>
        <v>-0.78353802546875873</v>
      </c>
    </row>
    <row r="254" spans="1:17">
      <c r="A254" s="133" t="s">
        <v>160</v>
      </c>
      <c r="B254" s="133"/>
      <c r="C254" s="133"/>
      <c r="D254" s="133"/>
      <c r="E254" s="133"/>
      <c r="F254" s="134"/>
      <c r="G254" s="134"/>
      <c r="H254" s="134"/>
      <c r="I254" s="134"/>
      <c r="J254" s="134"/>
      <c r="K254" s="134"/>
      <c r="L254" s="134"/>
      <c r="M254" s="134"/>
      <c r="N254" s="134"/>
    </row>
    <row r="255" spans="1:17" s="51" customFormat="1">
      <c r="A255" s="133"/>
      <c r="B255" s="135"/>
      <c r="C255" s="135"/>
      <c r="D255" s="135"/>
      <c r="E255" s="135"/>
      <c r="F255" s="135"/>
      <c r="G255" s="135"/>
      <c r="H255" s="135"/>
      <c r="I255" s="135"/>
      <c r="J255" s="135"/>
      <c r="K255" s="135"/>
      <c r="L255" s="135"/>
      <c r="M255" s="135"/>
      <c r="N255" s="135"/>
      <c r="O255" s="45"/>
    </row>
    <row r="256" spans="1:17">
      <c r="A256" s="133"/>
      <c r="B256" s="133"/>
      <c r="C256" s="133"/>
      <c r="D256" s="133"/>
      <c r="E256" s="133"/>
      <c r="F256" s="134"/>
      <c r="G256" s="134"/>
      <c r="H256" s="134"/>
      <c r="I256" s="134"/>
      <c r="J256" s="134"/>
      <c r="K256" s="134"/>
      <c r="L256" s="134"/>
      <c r="M256" s="134"/>
      <c r="N256" s="323" t="s">
        <v>1192</v>
      </c>
    </row>
    <row r="257" spans="1:16" ht="18">
      <c r="A257" s="198" t="s">
        <v>280</v>
      </c>
      <c r="B257" s="100"/>
      <c r="C257" s="100"/>
      <c r="D257" s="100"/>
      <c r="E257" s="100"/>
      <c r="F257" s="103"/>
      <c r="G257" s="103"/>
      <c r="H257" s="103"/>
      <c r="I257" s="104"/>
      <c r="J257" s="103"/>
      <c r="K257" s="103"/>
      <c r="L257" s="103"/>
      <c r="M257" s="104"/>
      <c r="N257" s="103"/>
      <c r="P257" s="319"/>
    </row>
    <row r="258" spans="1:16" ht="18">
      <c r="A258" s="198"/>
      <c r="B258" s="100"/>
      <c r="C258" s="100"/>
      <c r="D258" s="100"/>
      <c r="E258" s="100"/>
      <c r="F258" s="103"/>
      <c r="G258" s="103"/>
      <c r="H258" s="103"/>
      <c r="I258" s="104"/>
      <c r="J258" s="103"/>
      <c r="K258" s="103"/>
      <c r="L258" s="103"/>
      <c r="M258" s="104"/>
      <c r="N258" s="103"/>
      <c r="P258" s="319"/>
    </row>
    <row r="259" spans="1:16" ht="15.75">
      <c r="A259" s="118" t="s">
        <v>184</v>
      </c>
      <c r="B259" s="100"/>
      <c r="C259" s="100"/>
      <c r="D259" s="100"/>
      <c r="E259" s="100"/>
      <c r="F259" s="103"/>
      <c r="G259" s="103"/>
      <c r="H259" s="103"/>
      <c r="I259" s="104"/>
      <c r="J259" s="103"/>
      <c r="K259" s="103"/>
      <c r="L259" s="103"/>
      <c r="M259" s="104"/>
      <c r="N259" s="103"/>
      <c r="P259" s="319"/>
    </row>
    <row r="260" spans="1:16" ht="15.75">
      <c r="A260" s="118" t="s">
        <v>1206</v>
      </c>
      <c r="B260" s="100"/>
      <c r="C260" s="100"/>
      <c r="D260" s="100"/>
      <c r="E260" s="100"/>
      <c r="F260" s="103"/>
      <c r="G260" s="103"/>
      <c r="H260" s="103"/>
      <c r="I260" s="104"/>
      <c r="J260" s="103"/>
      <c r="K260" s="103"/>
      <c r="L260" s="103"/>
      <c r="M260" s="104"/>
      <c r="N260" s="103"/>
      <c r="P260" s="319"/>
    </row>
    <row r="261" spans="1:16" ht="18" customHeight="1">
      <c r="A261" s="26"/>
      <c r="B261" s="26"/>
      <c r="C261" s="26"/>
      <c r="D261" s="26"/>
      <c r="E261" s="26"/>
      <c r="F261" s="18"/>
      <c r="G261" s="114"/>
      <c r="H261" s="114"/>
      <c r="I261" s="111"/>
      <c r="J261" s="111"/>
      <c r="K261" s="111"/>
      <c r="L261" s="111"/>
      <c r="M261" s="111"/>
      <c r="N261" s="111"/>
      <c r="O261" s="7"/>
      <c r="P261" s="319"/>
    </row>
    <row r="262" spans="1:16" ht="18" customHeight="1">
      <c r="A262" s="21"/>
      <c r="B262" s="119" t="s">
        <v>257</v>
      </c>
      <c r="C262" s="120"/>
      <c r="D262" s="120"/>
      <c r="E262" s="120"/>
      <c r="F262" s="120"/>
      <c r="G262" s="120"/>
      <c r="H262" s="120"/>
      <c r="I262" s="121"/>
      <c r="J262" s="131" t="s">
        <v>156</v>
      </c>
      <c r="K262" s="316"/>
      <c r="L262" s="316"/>
      <c r="M262" s="317"/>
      <c r="N262" s="839" t="s">
        <v>256</v>
      </c>
      <c r="O262" s="318"/>
      <c r="P262" s="319"/>
    </row>
    <row r="263" spans="1:16" ht="42.75" customHeight="1">
      <c r="A263" s="37"/>
      <c r="B263" s="120" t="s">
        <v>296</v>
      </c>
      <c r="C263" s="120"/>
      <c r="D263" s="120"/>
      <c r="E263" s="123"/>
      <c r="F263" s="124" t="s">
        <v>298</v>
      </c>
      <c r="G263" s="120"/>
      <c r="H263" s="120"/>
      <c r="I263" s="121"/>
      <c r="J263" s="125" t="s">
        <v>258</v>
      </c>
      <c r="K263" s="120"/>
      <c r="L263" s="120"/>
      <c r="M263" s="121"/>
      <c r="N263" s="840"/>
      <c r="O263" s="318"/>
      <c r="P263" s="319"/>
    </row>
    <row r="264" spans="1:16" ht="28.5" customHeight="1">
      <c r="A264" s="26"/>
      <c r="B264" s="126" t="s">
        <v>157</v>
      </c>
      <c r="C264" s="126" t="s">
        <v>158</v>
      </c>
      <c r="D264" s="126" t="s">
        <v>65</v>
      </c>
      <c r="E264" s="128" t="s">
        <v>12</v>
      </c>
      <c r="F264" s="128" t="s">
        <v>157</v>
      </c>
      <c r="G264" s="126" t="s">
        <v>158</v>
      </c>
      <c r="H264" s="126" t="s">
        <v>65</v>
      </c>
      <c r="I264" s="128" t="s">
        <v>12</v>
      </c>
      <c r="J264" s="129" t="s">
        <v>157</v>
      </c>
      <c r="K264" s="130" t="s">
        <v>158</v>
      </c>
      <c r="L264" s="132" t="s">
        <v>65</v>
      </c>
      <c r="M264" s="129" t="s">
        <v>12</v>
      </c>
      <c r="N264" s="841"/>
      <c r="O264" s="318"/>
      <c r="P264" s="319" t="s">
        <v>248</v>
      </c>
    </row>
    <row r="265" spans="1:16" ht="24.75" hidden="1" customHeight="1">
      <c r="A265" s="47" t="s">
        <v>48</v>
      </c>
      <c r="B265" s="47"/>
      <c r="C265" s="47"/>
      <c r="D265" s="47"/>
      <c r="E265" s="47"/>
      <c r="F265" s="39">
        <f>'TTA Pivot Table'!J$230</f>
        <v>0</v>
      </c>
      <c r="G265" s="39">
        <f>'TTA Pivot Table'!J$231</f>
        <v>0</v>
      </c>
      <c r="H265" s="39">
        <f>'TTA Pivot Table'!J$232</f>
        <v>0</v>
      </c>
      <c r="I265" s="38">
        <f>'TTA Pivot Table'!J$233</f>
        <v>0</v>
      </c>
      <c r="J265" s="38">
        <f>'TTA Pivot Table'!J$234</f>
        <v>0</v>
      </c>
      <c r="K265" s="39">
        <f>'TTA Pivot Table'!J$235</f>
        <v>0</v>
      </c>
      <c r="L265" s="39">
        <f>'TTA Pivot Table'!J$236</f>
        <v>0</v>
      </c>
      <c r="M265" s="40">
        <f>'TTA Pivot Table'!J$237</f>
        <v>0</v>
      </c>
      <c r="N265" s="38">
        <f>'TTA Pivot Table'!J$238</f>
        <v>0</v>
      </c>
      <c r="O265" s="42"/>
      <c r="P265" s="320">
        <f>+M265-I265</f>
        <v>0</v>
      </c>
    </row>
    <row r="266" spans="1:16" ht="15.75" hidden="1">
      <c r="A266" s="47"/>
      <c r="B266" s="47"/>
      <c r="C266" s="47"/>
      <c r="D266" s="47"/>
      <c r="E266" s="47"/>
      <c r="F266" s="43"/>
      <c r="G266" s="43"/>
      <c r="H266" s="43"/>
      <c r="I266" s="41"/>
      <c r="J266" s="41"/>
      <c r="K266" s="43"/>
      <c r="L266" s="43"/>
      <c r="M266" s="321"/>
      <c r="N266" s="41"/>
      <c r="O266" s="42"/>
      <c r="P266" s="318">
        <f t="shared" ref="P266" si="14">+I266-M266</f>
        <v>0</v>
      </c>
    </row>
    <row r="267" spans="1:16">
      <c r="A267" s="47" t="s">
        <v>49</v>
      </c>
      <c r="B267" s="146">
        <f>+'TTA Pivot Table'!J$7</f>
        <v>0</v>
      </c>
      <c r="C267" s="146">
        <f>+'TTA Pivot Table'!J$9</f>
        <v>0</v>
      </c>
      <c r="D267" s="146">
        <f>+'TTA Pivot Table'!J$11</f>
        <v>0</v>
      </c>
      <c r="E267" s="147">
        <f>+'TTA Pivot Table'!J$13</f>
        <v>0</v>
      </c>
      <c r="F267" s="147">
        <f>+'TTA Pivot Table'!J$15</f>
        <v>0</v>
      </c>
      <c r="G267" s="146">
        <f>+'TTA Pivot Table'!J$17</f>
        <v>0</v>
      </c>
      <c r="H267" s="146">
        <f>+'TTA Pivot Table'!J$19</f>
        <v>0</v>
      </c>
      <c r="I267" s="147">
        <f>+'TTA Pivot Table'!J$21</f>
        <v>0</v>
      </c>
      <c r="J267" s="147">
        <f>+'TTA Pivot Table'!J$23</f>
        <v>0</v>
      </c>
      <c r="K267" s="146">
        <f>+'TTA Pivot Table'!J$25</f>
        <v>0</v>
      </c>
      <c r="L267" s="146">
        <f>+'TTA Pivot Table'!J$27</f>
        <v>0</v>
      </c>
      <c r="M267" s="148">
        <f>+'TTA Pivot Table'!J$29</f>
        <v>0</v>
      </c>
      <c r="N267" s="147">
        <f>+'TTA Pivot Table'!J$31</f>
        <v>0</v>
      </c>
      <c r="O267" s="42"/>
      <c r="P267" s="320">
        <f t="shared" ref="P267:P285" si="15">+M267-I267</f>
        <v>0</v>
      </c>
    </row>
    <row r="268" spans="1:16">
      <c r="A268" s="47" t="s">
        <v>50</v>
      </c>
      <c r="B268" s="146">
        <f>+'TTA Pivot Table'!J$39</f>
        <v>0</v>
      </c>
      <c r="C268" s="146">
        <f>+'TTA Pivot Table'!J$41</f>
        <v>0</v>
      </c>
      <c r="D268" s="146">
        <f>+'TTA Pivot Table'!J$43</f>
        <v>0</v>
      </c>
      <c r="E268" s="147">
        <f>+'TTA Pivot Table'!J$45</f>
        <v>0</v>
      </c>
      <c r="F268" s="147">
        <f>+'TTA Pivot Table'!J$47</f>
        <v>0</v>
      </c>
      <c r="G268" s="146">
        <f>+'TTA Pivot Table'!J$49</f>
        <v>0</v>
      </c>
      <c r="H268" s="146">
        <f>+'TTA Pivot Table'!J$51</f>
        <v>0</v>
      </c>
      <c r="I268" s="147">
        <f>+'TTA Pivot Table'!J$53</f>
        <v>0</v>
      </c>
      <c r="J268" s="147">
        <f>+'TTA Pivot Table'!J$55</f>
        <v>0</v>
      </c>
      <c r="K268" s="146">
        <f>+'TTA Pivot Table'!J$57</f>
        <v>0</v>
      </c>
      <c r="L268" s="146">
        <f>+'TTA Pivot Table'!J$59</f>
        <v>0</v>
      </c>
      <c r="M268" s="148">
        <f>+'TTA Pivot Table'!J$61</f>
        <v>0</v>
      </c>
      <c r="N268" s="147">
        <f>+'TTA Pivot Table'!J$63</f>
        <v>0</v>
      </c>
      <c r="O268" s="42"/>
      <c r="P268" s="320">
        <f t="shared" si="15"/>
        <v>0</v>
      </c>
    </row>
    <row r="269" spans="1:16">
      <c r="A269" s="47" t="s">
        <v>51</v>
      </c>
      <c r="B269" s="146">
        <f>+'TTA Pivot Table'!J$71</f>
        <v>0</v>
      </c>
      <c r="C269" s="146">
        <f>+'TTA Pivot Table'!J$73</f>
        <v>0</v>
      </c>
      <c r="D269" s="146">
        <f>+'TTA Pivot Table'!J$75</f>
        <v>0</v>
      </c>
      <c r="E269" s="147">
        <f>+'TTA Pivot Table'!J$77</f>
        <v>0</v>
      </c>
      <c r="F269" s="147">
        <f>+'TTA Pivot Table'!J$79</f>
        <v>0</v>
      </c>
      <c r="G269" s="146">
        <f>+'TTA Pivot Table'!J$81</f>
        <v>0</v>
      </c>
      <c r="H269" s="146">
        <f>+'TTA Pivot Table'!J$83</f>
        <v>0</v>
      </c>
      <c r="I269" s="147">
        <f>+'TTA Pivot Table'!J$85</f>
        <v>0</v>
      </c>
      <c r="J269" s="147">
        <f>+'TTA Pivot Table'!J$87</f>
        <v>0</v>
      </c>
      <c r="K269" s="146">
        <f>+'TTA Pivot Table'!J$89</f>
        <v>0</v>
      </c>
      <c r="L269" s="146">
        <f>+'TTA Pivot Table'!J$91</f>
        <v>0</v>
      </c>
      <c r="M269" s="148">
        <f>+'TTA Pivot Table'!J$93</f>
        <v>0</v>
      </c>
      <c r="N269" s="147">
        <f>+'TTA Pivot Table'!J$95</f>
        <v>0</v>
      </c>
      <c r="O269" s="42"/>
      <c r="P269" s="320">
        <f t="shared" si="15"/>
        <v>0</v>
      </c>
    </row>
    <row r="270" spans="1:16">
      <c r="A270" s="47" t="s">
        <v>52</v>
      </c>
      <c r="B270" s="146">
        <f>+'TTA Pivot Table'!J$103</f>
        <v>2.846060885839051</v>
      </c>
      <c r="C270" s="146">
        <f>+'TTA Pivot Table'!J$105</f>
        <v>3.131796819787986</v>
      </c>
      <c r="D270" s="146">
        <f>+'TTA Pivot Table'!J$107</f>
        <v>0.75557589285714299</v>
      </c>
      <c r="E270" s="147">
        <f>+'TTA Pivot Table'!J$109</f>
        <v>2.4428261022632021</v>
      </c>
      <c r="F270" s="147">
        <f>+'TTA Pivot Table'!J$111</f>
        <v>4.2999715448795586</v>
      </c>
      <c r="G270" s="146">
        <f>+'TTA Pivot Table'!J$113</f>
        <v>5.5855702294056311</v>
      </c>
      <c r="H270" s="146">
        <f>+'TTA Pivot Table'!J$115</f>
        <v>9.5</v>
      </c>
      <c r="I270" s="147">
        <f>+'TTA Pivot Table'!J$117</f>
        <v>4.7378820457066793</v>
      </c>
      <c r="J270" s="147">
        <f>+'TTA Pivot Table'!J$119</f>
        <v>2.8389482171474358</v>
      </c>
      <c r="K270" s="146">
        <f>+'TTA Pivot Table'!J$121</f>
        <v>3.9706940412979348</v>
      </c>
      <c r="L270" s="146">
        <f>+'TTA Pivot Table'!J$123</f>
        <v>4</v>
      </c>
      <c r="M270" s="148">
        <f>+'TTA Pivot Table'!J$125</f>
        <v>3.4101606012501238</v>
      </c>
      <c r="N270" s="147">
        <f>+'TTA Pivot Table'!J$127</f>
        <v>4.3209956305858981</v>
      </c>
      <c r="O270" s="42"/>
      <c r="P270" s="320">
        <f t="shared" si="15"/>
        <v>-1.3277214444565555</v>
      </c>
    </row>
    <row r="271" spans="1:16">
      <c r="A271" s="47"/>
      <c r="B271" s="146"/>
      <c r="C271" s="146"/>
      <c r="D271" s="146"/>
      <c r="E271" s="147"/>
      <c r="F271" s="147"/>
      <c r="G271" s="146"/>
      <c r="H271" s="146"/>
      <c r="I271" s="147"/>
      <c r="J271" s="147"/>
      <c r="K271" s="146"/>
      <c r="L271" s="146"/>
      <c r="M271" s="148"/>
      <c r="N271" s="147"/>
      <c r="O271" s="42"/>
      <c r="P271" s="320"/>
    </row>
    <row r="272" spans="1:16">
      <c r="A272" s="47" t="s">
        <v>53</v>
      </c>
      <c r="B272" s="146">
        <f>+'TTA Pivot Table'!J$135</f>
        <v>2.735357142857143</v>
      </c>
      <c r="C272" s="146">
        <f>+'TTA Pivot Table'!J$137</f>
        <v>3.1862500000000002</v>
      </c>
      <c r="D272" s="146">
        <f>+'TTA Pivot Table'!J$139</f>
        <v>0</v>
      </c>
      <c r="E272" s="147">
        <f>+'TTA Pivot Table'!J$141</f>
        <v>2.8355555555555552</v>
      </c>
      <c r="F272" s="147">
        <f>+'TTA Pivot Table'!J$143</f>
        <v>4.0193220338983044</v>
      </c>
      <c r="G272" s="146">
        <f>+'TTA Pivot Table'!J$145</f>
        <v>6.0005405405405403</v>
      </c>
      <c r="H272" s="146">
        <f>+'TTA Pivot Table'!J$147</f>
        <v>0</v>
      </c>
      <c r="I272" s="147">
        <f>+'TTA Pivot Table'!J$149</f>
        <v>4.3330385164051357</v>
      </c>
      <c r="J272" s="147">
        <f>+'TTA Pivot Table'!J$151</f>
        <v>3.1155029585798815</v>
      </c>
      <c r="K272" s="146">
        <f>+'TTA Pivot Table'!J$153</f>
        <v>3.1426315789473684</v>
      </c>
      <c r="L272" s="146">
        <f>+'TTA Pivot Table'!J$155</f>
        <v>0</v>
      </c>
      <c r="M272" s="148">
        <f>+'TTA Pivot Table'!J$157</f>
        <v>3.1291470588235288</v>
      </c>
      <c r="N272" s="147">
        <f>+'TTA Pivot Table'!J$159</f>
        <v>0</v>
      </c>
      <c r="O272" s="42"/>
      <c r="P272" s="320">
        <f t="shared" si="15"/>
        <v>-1.2038914575816069</v>
      </c>
    </row>
    <row r="273" spans="1:18">
      <c r="A273" s="47" t="s">
        <v>54</v>
      </c>
      <c r="B273" s="146">
        <f>+'TTA Pivot Table'!J$167</f>
        <v>0</v>
      </c>
      <c r="C273" s="146">
        <f>+'TTA Pivot Table'!J$169</f>
        <v>0</v>
      </c>
      <c r="D273" s="146">
        <f>+'TTA Pivot Table'!J$171</f>
        <v>0</v>
      </c>
      <c r="E273" s="147">
        <f>+'TTA Pivot Table'!J$173</f>
        <v>0</v>
      </c>
      <c r="F273" s="147">
        <f>+'TTA Pivot Table'!J$175</f>
        <v>0</v>
      </c>
      <c r="G273" s="146">
        <f>+'TTA Pivot Table'!J$177</f>
        <v>0</v>
      </c>
      <c r="H273" s="146">
        <f>+'TTA Pivot Table'!J$179</f>
        <v>0</v>
      </c>
      <c r="I273" s="147">
        <f>+'TTA Pivot Table'!J$181</f>
        <v>0</v>
      </c>
      <c r="J273" s="147">
        <f>+'TTA Pivot Table'!J$183</f>
        <v>0</v>
      </c>
      <c r="K273" s="146">
        <f>+'TTA Pivot Table'!J$185</f>
        <v>0</v>
      </c>
      <c r="L273" s="146">
        <f>+'TTA Pivot Table'!J$187</f>
        <v>0</v>
      </c>
      <c r="M273" s="148">
        <f>+'TTA Pivot Table'!J$189</f>
        <v>0</v>
      </c>
      <c r="N273" s="147">
        <f>+'TTA Pivot Table'!J$191</f>
        <v>0</v>
      </c>
      <c r="O273" s="42"/>
      <c r="P273" s="320">
        <f t="shared" si="15"/>
        <v>0</v>
      </c>
    </row>
    <row r="274" spans="1:18">
      <c r="A274" s="47" t="s">
        <v>55</v>
      </c>
      <c r="B274" s="199">
        <f>+'TTA Pivot Table'!J$199</f>
        <v>0</v>
      </c>
      <c r="C274" s="146">
        <f>+'TTA Pivot Table'!J$201</f>
        <v>0</v>
      </c>
      <c r="D274" s="146">
        <f>+'TTA Pivot Table'!J$203</f>
        <v>0</v>
      </c>
      <c r="E274" s="147">
        <f>+'TTA Pivot Table'!J$205</f>
        <v>0</v>
      </c>
      <c r="F274" s="147">
        <f>+'TTA Pivot Table'!J$207</f>
        <v>0</v>
      </c>
      <c r="G274" s="146">
        <f>+'TTA Pivot Table'!J$209</f>
        <v>0</v>
      </c>
      <c r="H274" s="146">
        <f>+'TTA Pivot Table'!J$211</f>
        <v>0</v>
      </c>
      <c r="I274" s="147">
        <f>+'TTA Pivot Table'!J$213</f>
        <v>0</v>
      </c>
      <c r="J274" s="147">
        <f>+'TTA Pivot Table'!J$215</f>
        <v>0</v>
      </c>
      <c r="K274" s="146">
        <f>+'TTA Pivot Table'!J$217</f>
        <v>0</v>
      </c>
      <c r="L274" s="146">
        <f>+'TTA Pivot Table'!J$219</f>
        <v>0</v>
      </c>
      <c r="M274" s="148">
        <f>+'TTA Pivot Table'!J$221</f>
        <v>0</v>
      </c>
      <c r="N274" s="147">
        <f>+'TTA Pivot Table'!J$223</f>
        <v>0</v>
      </c>
      <c r="O274" s="42"/>
      <c r="P274" s="320">
        <f t="shared" si="15"/>
        <v>0</v>
      </c>
    </row>
    <row r="275" spans="1:18">
      <c r="A275" s="47" t="s">
        <v>56</v>
      </c>
      <c r="B275" s="146">
        <f>+'TTA Pivot Table'!J$231</f>
        <v>0</v>
      </c>
      <c r="C275" s="146">
        <f>+'TTA Pivot Table'!J$233</f>
        <v>0</v>
      </c>
      <c r="D275" s="146">
        <f>+'TTA Pivot Table'!J$235</f>
        <v>0</v>
      </c>
      <c r="E275" s="147">
        <f>+'TTA Pivot Table'!J$237</f>
        <v>0</v>
      </c>
      <c r="F275" s="147">
        <f>+'TTA Pivot Table'!J$239</f>
        <v>0</v>
      </c>
      <c r="G275" s="146">
        <f>+'TTA Pivot Table'!J$241</f>
        <v>0</v>
      </c>
      <c r="H275" s="146">
        <f>+'TTA Pivot Table'!J$243</f>
        <v>0</v>
      </c>
      <c r="I275" s="147">
        <f>+'TTA Pivot Table'!J$245</f>
        <v>0</v>
      </c>
      <c r="J275" s="147">
        <f>+'TTA Pivot Table'!J$247</f>
        <v>0</v>
      </c>
      <c r="K275" s="146">
        <f>+'TTA Pivot Table'!J$249</f>
        <v>0</v>
      </c>
      <c r="L275" s="146">
        <f>+'TTA Pivot Table'!J$251</f>
        <v>0</v>
      </c>
      <c r="M275" s="148">
        <f>+'TTA Pivot Table'!J$253</f>
        <v>0</v>
      </c>
      <c r="N275" s="147">
        <f>+'TTA Pivot Table'!J$255</f>
        <v>0</v>
      </c>
      <c r="O275" s="42"/>
      <c r="P275" s="320">
        <f t="shared" si="15"/>
        <v>0</v>
      </c>
    </row>
    <row r="276" spans="1:18">
      <c r="A276" s="47"/>
      <c r="B276" s="146"/>
      <c r="C276" s="146"/>
      <c r="D276" s="146"/>
      <c r="E276" s="147"/>
      <c r="F276" s="147"/>
      <c r="G276" s="146"/>
      <c r="H276" s="146"/>
      <c r="I276" s="147"/>
      <c r="J276" s="147"/>
      <c r="K276" s="146"/>
      <c r="L276" s="146"/>
      <c r="M276" s="148"/>
      <c r="N276" s="147"/>
      <c r="O276" s="42"/>
      <c r="P276" s="320"/>
    </row>
    <row r="277" spans="1:18">
      <c r="A277" s="47" t="s">
        <v>57</v>
      </c>
      <c r="B277" s="146">
        <f>+'TTA Pivot Table'!J$263</f>
        <v>0</v>
      </c>
      <c r="C277" s="146">
        <f>+'TTA Pivot Table'!J$265</f>
        <v>0</v>
      </c>
      <c r="D277" s="146">
        <f>+'TTA Pivot Table'!J$267</f>
        <v>0</v>
      </c>
      <c r="E277" s="147">
        <f>+'TTA Pivot Table'!J$269</f>
        <v>0</v>
      </c>
      <c r="F277" s="147">
        <f>+'TTA Pivot Table'!J$271</f>
        <v>0</v>
      </c>
      <c r="G277" s="146">
        <f>+'TTA Pivot Table'!J$273</f>
        <v>0</v>
      </c>
      <c r="H277" s="146">
        <f>+'TTA Pivot Table'!J$275</f>
        <v>0</v>
      </c>
      <c r="I277" s="147">
        <f>+'TTA Pivot Table'!J$277</f>
        <v>0</v>
      </c>
      <c r="J277" s="147">
        <f>+'TTA Pivot Table'!J$279</f>
        <v>0</v>
      </c>
      <c r="K277" s="146">
        <f>+'TTA Pivot Table'!J$281</f>
        <v>0</v>
      </c>
      <c r="L277" s="146">
        <f>+'TTA Pivot Table'!J$283</f>
        <v>0</v>
      </c>
      <c r="M277" s="148">
        <f>+'TTA Pivot Table'!J$285</f>
        <v>0</v>
      </c>
      <c r="N277" s="147">
        <f>+'TTA Pivot Table'!J$287</f>
        <v>0</v>
      </c>
      <c r="O277" s="42"/>
      <c r="P277" s="320">
        <f t="shared" si="15"/>
        <v>0</v>
      </c>
    </row>
    <row r="278" spans="1:18">
      <c r="A278" s="47" t="s">
        <v>58</v>
      </c>
      <c r="B278" s="146">
        <f>+'TTA Pivot Table'!J$295</f>
        <v>0</v>
      </c>
      <c r="C278" s="146">
        <f>+'TTA Pivot Table'!J$297</f>
        <v>0</v>
      </c>
      <c r="D278" s="146">
        <f>+'TTA Pivot Table'!J$299</f>
        <v>0</v>
      </c>
      <c r="E278" s="147">
        <f>+'TTA Pivot Table'!J$301</f>
        <v>0</v>
      </c>
      <c r="F278" s="147">
        <f>+'TTA Pivot Table'!J$303</f>
        <v>0</v>
      </c>
      <c r="G278" s="146">
        <f>+'TTA Pivot Table'!J$305</f>
        <v>0</v>
      </c>
      <c r="H278" s="146">
        <f>+'TTA Pivot Table'!J$307</f>
        <v>0</v>
      </c>
      <c r="I278" s="147">
        <f>+'TTA Pivot Table'!J$309</f>
        <v>0</v>
      </c>
      <c r="J278" s="147">
        <f>+'TTA Pivot Table'!J$311</f>
        <v>0</v>
      </c>
      <c r="K278" s="146">
        <f>+'TTA Pivot Table'!J$313</f>
        <v>0</v>
      </c>
      <c r="L278" s="146">
        <f>+'TTA Pivot Table'!J$315</f>
        <v>0</v>
      </c>
      <c r="M278" s="148">
        <f>+'TTA Pivot Table'!J$317</f>
        <v>0</v>
      </c>
      <c r="N278" s="147">
        <f>+'TTA Pivot Table'!J$319</f>
        <v>0</v>
      </c>
      <c r="O278" s="42"/>
      <c r="P278" s="320">
        <f t="shared" si="15"/>
        <v>0</v>
      </c>
    </row>
    <row r="279" spans="1:18">
      <c r="A279" s="47" t="s">
        <v>59</v>
      </c>
      <c r="B279" s="146">
        <f>+'TTA Pivot Table'!J$327</f>
        <v>2.7269565217391301</v>
      </c>
      <c r="C279" s="146">
        <f>+'TTA Pivot Table'!J$329</f>
        <v>3.190555555555556</v>
      </c>
      <c r="D279" s="146">
        <f>+'TTA Pivot Table'!J$331</f>
        <v>0</v>
      </c>
      <c r="E279" s="147">
        <f>+'TTA Pivot Table'!J$333</f>
        <v>2.870214592274678</v>
      </c>
      <c r="F279" s="147">
        <f>+'TTA Pivot Table'!J$335</f>
        <v>4.3051918735891643</v>
      </c>
      <c r="G279" s="146">
        <f>+'TTA Pivot Table'!J$337</f>
        <v>6.3260714285714288</v>
      </c>
      <c r="H279" s="146">
        <f>+'TTA Pivot Table'!J$339</f>
        <v>0</v>
      </c>
      <c r="I279" s="147">
        <f>+'TTA Pivot Table'!J$341</f>
        <v>4.860851063829787</v>
      </c>
      <c r="J279" s="147">
        <f>+'TTA Pivot Table'!J$343</f>
        <v>3.0978947368421053</v>
      </c>
      <c r="K279" s="146">
        <f>+'TTA Pivot Table'!J$345</f>
        <v>4.2526197183098597</v>
      </c>
      <c r="L279" s="146">
        <f>+'TTA Pivot Table'!J$347</f>
        <v>0</v>
      </c>
      <c r="M279" s="148">
        <f>+'TTA Pivot Table'!J$349</f>
        <v>3.686025824964132</v>
      </c>
      <c r="N279" s="147">
        <f>+'TTA Pivot Table'!J$351</f>
        <v>0</v>
      </c>
      <c r="O279" s="42"/>
      <c r="P279" s="320">
        <f t="shared" si="15"/>
        <v>-1.174825238865655</v>
      </c>
      <c r="Q279" s="340"/>
      <c r="R279" s="36"/>
    </row>
    <row r="280" spans="1:18">
      <c r="A280" s="47" t="s">
        <v>60</v>
      </c>
      <c r="B280" s="146">
        <f>+'TTA Pivot Table'!J$359</f>
        <v>0</v>
      </c>
      <c r="C280" s="146">
        <f>+'TTA Pivot Table'!J$361</f>
        <v>0</v>
      </c>
      <c r="D280" s="146">
        <f>+'TTA Pivot Table'!J$363</f>
        <v>0</v>
      </c>
      <c r="E280" s="147">
        <f>+'TTA Pivot Table'!J$365</f>
        <v>0</v>
      </c>
      <c r="F280" s="147">
        <f>+'TTA Pivot Table'!J$367</f>
        <v>0</v>
      </c>
      <c r="G280" s="146">
        <f>+'TTA Pivot Table'!J$369</f>
        <v>0</v>
      </c>
      <c r="H280" s="146">
        <f>+'TTA Pivot Table'!J$371</f>
        <v>0</v>
      </c>
      <c r="I280" s="147">
        <f>+'TTA Pivot Table'!J$373</f>
        <v>0</v>
      </c>
      <c r="J280" s="147">
        <f>+'TTA Pivot Table'!J$375</f>
        <v>0</v>
      </c>
      <c r="K280" s="146">
        <f>+'TTA Pivot Table'!J$377</f>
        <v>0</v>
      </c>
      <c r="L280" s="146">
        <f>+'TTA Pivot Table'!J$379</f>
        <v>0</v>
      </c>
      <c r="M280" s="148">
        <f>+'TTA Pivot Table'!J$381</f>
        <v>0</v>
      </c>
      <c r="N280" s="147">
        <f>+'TTA Pivot Table'!J$383</f>
        <v>0</v>
      </c>
      <c r="O280" s="42"/>
      <c r="P280" s="320">
        <f t="shared" si="15"/>
        <v>0</v>
      </c>
    </row>
    <row r="281" spans="1:18">
      <c r="A281" s="47"/>
      <c r="B281" s="146"/>
      <c r="C281" s="146"/>
      <c r="D281" s="146"/>
      <c r="E281" s="147"/>
      <c r="F281" s="147"/>
      <c r="G281" s="146"/>
      <c r="H281" s="146"/>
      <c r="I281" s="147"/>
      <c r="J281" s="147"/>
      <c r="K281" s="146"/>
      <c r="L281" s="146"/>
      <c r="M281" s="148"/>
      <c r="N281" s="147"/>
      <c r="O281" s="42"/>
      <c r="P281" s="320"/>
    </row>
    <row r="282" spans="1:18">
      <c r="A282" s="47" t="s">
        <v>61</v>
      </c>
      <c r="B282" s="146">
        <f>+'TTA Pivot Table'!J$391</f>
        <v>0</v>
      </c>
      <c r="C282" s="146">
        <f>+'TTA Pivot Table'!J$393</f>
        <v>0</v>
      </c>
      <c r="D282" s="146">
        <f>+'TTA Pivot Table'!J$395</f>
        <v>0</v>
      </c>
      <c r="E282" s="147">
        <f>+'TTA Pivot Table'!J$397</f>
        <v>0</v>
      </c>
      <c r="F282" s="147">
        <f>+'TTA Pivot Table'!J$399</f>
        <v>0</v>
      </c>
      <c r="G282" s="146">
        <f>+'TTA Pivot Table'!J$401</f>
        <v>0</v>
      </c>
      <c r="H282" s="146">
        <f>+'TTA Pivot Table'!J$403</f>
        <v>0</v>
      </c>
      <c r="I282" s="147">
        <f>+'TTA Pivot Table'!J$405</f>
        <v>0</v>
      </c>
      <c r="J282" s="147">
        <f>+'TTA Pivot Table'!J$407</f>
        <v>0</v>
      </c>
      <c r="K282" s="146">
        <f>+'TTA Pivot Table'!J$409</f>
        <v>0</v>
      </c>
      <c r="L282" s="146">
        <f>+'TTA Pivot Table'!J$411</f>
        <v>0</v>
      </c>
      <c r="M282" s="148">
        <f>+'TTA Pivot Table'!J$413</f>
        <v>0</v>
      </c>
      <c r="N282" s="147">
        <f>+'TTA Pivot Table'!J$415</f>
        <v>0</v>
      </c>
      <c r="O282" s="42"/>
      <c r="P282" s="320">
        <f t="shared" si="15"/>
        <v>0</v>
      </c>
    </row>
    <row r="283" spans="1:18">
      <c r="A283" s="47" t="s">
        <v>62</v>
      </c>
      <c r="B283" s="146">
        <f>+'TTA Pivot Table'!J$423</f>
        <v>3.829767441860465</v>
      </c>
      <c r="C283" s="146">
        <f>+'TTA Pivot Table'!J$425</f>
        <v>3.0562899786780386</v>
      </c>
      <c r="D283" s="146">
        <f>+'TTA Pivot Table'!J$427</f>
        <v>0</v>
      </c>
      <c r="E283" s="147">
        <f>+'TTA Pivot Table'!J$429</f>
        <v>3.4262513904338157</v>
      </c>
      <c r="F283" s="147">
        <f>+'TTA Pivot Table'!J$431</f>
        <v>4.5058741258741266</v>
      </c>
      <c r="G283" s="146">
        <f>+'TTA Pivot Table'!J$433</f>
        <v>5.040139211136891</v>
      </c>
      <c r="H283" s="146">
        <f>+'TTA Pivot Table'!J$435</f>
        <v>0</v>
      </c>
      <c r="I283" s="147">
        <f>+'TTA Pivot Table'!J$437</f>
        <v>4.7068062827225132</v>
      </c>
      <c r="J283" s="147">
        <f>+'TTA Pivot Table'!J$439</f>
        <v>3.6924999999999999</v>
      </c>
      <c r="K283" s="146">
        <f>+'TTA Pivot Table'!J$441</f>
        <v>3.8704595185995623</v>
      </c>
      <c r="L283" s="146">
        <f>+'TTA Pivot Table'!J$443</f>
        <v>0</v>
      </c>
      <c r="M283" s="148">
        <f>+'TTA Pivot Table'!J$445</f>
        <v>3.7971685971685973</v>
      </c>
      <c r="N283" s="147">
        <f>+'TTA Pivot Table'!J$447</f>
        <v>3.6734538534728829</v>
      </c>
      <c r="O283" s="42"/>
      <c r="P283" s="320">
        <f t="shared" si="15"/>
        <v>-0.90963768555391589</v>
      </c>
    </row>
    <row r="284" spans="1:18">
      <c r="A284" s="47" t="s">
        <v>63</v>
      </c>
      <c r="B284" s="146">
        <f>+'TTA Pivot Table'!J$455</f>
        <v>0</v>
      </c>
      <c r="C284" s="146">
        <f>+'TTA Pivot Table'!J$457</f>
        <v>0</v>
      </c>
      <c r="D284" s="146">
        <f>+'TTA Pivot Table'!J$459</f>
        <v>0</v>
      </c>
      <c r="E284" s="147">
        <f>+'TTA Pivot Table'!J$461</f>
        <v>0</v>
      </c>
      <c r="F284" s="147">
        <f>+'TTA Pivot Table'!J$463</f>
        <v>0</v>
      </c>
      <c r="G284" s="146">
        <f>+'TTA Pivot Table'!J$465</f>
        <v>0</v>
      </c>
      <c r="H284" s="146">
        <f>+'TTA Pivot Table'!J$467</f>
        <v>0</v>
      </c>
      <c r="I284" s="147">
        <f>+'TTA Pivot Table'!J$469</f>
        <v>0</v>
      </c>
      <c r="J284" s="147">
        <f>+'TTA Pivot Table'!J$471</f>
        <v>0</v>
      </c>
      <c r="K284" s="146">
        <f>+'TTA Pivot Table'!J$473</f>
        <v>0</v>
      </c>
      <c r="L284" s="146">
        <f>+'TTA Pivot Table'!J$475</f>
        <v>0</v>
      </c>
      <c r="M284" s="148">
        <f>+'TTA Pivot Table'!J$477</f>
        <v>0</v>
      </c>
      <c r="N284" s="147">
        <f>+'TTA Pivot Table'!J$479</f>
        <v>0</v>
      </c>
      <c r="O284" s="42"/>
      <c r="P284" s="320">
        <f t="shared" si="15"/>
        <v>0</v>
      </c>
    </row>
    <row r="285" spans="1:18">
      <c r="A285" s="52" t="s">
        <v>64</v>
      </c>
      <c r="B285" s="149">
        <f>+'TTA Pivot Table'!J$487</f>
        <v>3.6</v>
      </c>
      <c r="C285" s="149">
        <f>+'TTA Pivot Table'!J$489</f>
        <v>0</v>
      </c>
      <c r="D285" s="149">
        <f>+'TTA Pivot Table'!J$491</f>
        <v>0</v>
      </c>
      <c r="E285" s="150">
        <f>+'TTA Pivot Table'!J$493</f>
        <v>3.6</v>
      </c>
      <c r="F285" s="150">
        <f>+'TTA Pivot Table'!J$495</f>
        <v>4</v>
      </c>
      <c r="G285" s="149">
        <f>+'TTA Pivot Table'!J$497</f>
        <v>3.7999999999999994</v>
      </c>
      <c r="H285" s="149">
        <f>+'TTA Pivot Table'!J$499</f>
        <v>0</v>
      </c>
      <c r="I285" s="150">
        <f>+'TTA Pivot Table'!J$501</f>
        <v>3.995973154362416</v>
      </c>
      <c r="J285" s="150">
        <f>+'TTA Pivot Table'!J$503</f>
        <v>3.8</v>
      </c>
      <c r="K285" s="149">
        <f>+'TTA Pivot Table'!J$505</f>
        <v>5</v>
      </c>
      <c r="L285" s="149">
        <f>+'TTA Pivot Table'!J$507</f>
        <v>0</v>
      </c>
      <c r="M285" s="151">
        <f>+'TTA Pivot Table'!J$509</f>
        <v>3.8774193548387093</v>
      </c>
      <c r="N285" s="150">
        <f>+'TTA Pivot Table'!J$511</f>
        <v>5.8</v>
      </c>
      <c r="O285" s="42"/>
      <c r="P285" s="322">
        <f t="shared" si="15"/>
        <v>-0.1185537995237067</v>
      </c>
    </row>
    <row r="286" spans="1:18">
      <c r="A286" s="133" t="s">
        <v>160</v>
      </c>
      <c r="B286" s="133"/>
      <c r="C286" s="133"/>
      <c r="D286" s="133"/>
      <c r="E286" s="133"/>
      <c r="F286" s="134"/>
      <c r="G286" s="134"/>
      <c r="H286" s="134"/>
      <c r="I286" s="134"/>
      <c r="J286" s="134"/>
      <c r="K286" s="134"/>
      <c r="L286" s="134"/>
      <c r="M286" s="134"/>
      <c r="N286" s="134"/>
    </row>
    <row r="287" spans="1:18" s="51" customFormat="1">
      <c r="A287" s="133"/>
      <c r="B287" s="135"/>
      <c r="C287" s="135"/>
      <c r="D287" s="135"/>
      <c r="E287" s="135"/>
      <c r="F287" s="135"/>
      <c r="G287" s="135"/>
      <c r="H287" s="135"/>
      <c r="I287" s="135"/>
      <c r="J287" s="135"/>
      <c r="K287" s="135"/>
      <c r="L287" s="135"/>
      <c r="M287" s="135"/>
      <c r="N287" s="135"/>
      <c r="O287" s="45"/>
    </row>
    <row r="288" spans="1:18">
      <c r="A288" s="133"/>
      <c r="B288" s="133"/>
      <c r="C288" s="133"/>
      <c r="D288" s="133"/>
      <c r="E288" s="133"/>
      <c r="F288" s="134"/>
      <c r="G288" s="134"/>
      <c r="H288" s="134"/>
      <c r="I288" s="134"/>
      <c r="J288" s="134"/>
      <c r="K288" s="134"/>
      <c r="L288" s="134"/>
      <c r="M288" s="134"/>
      <c r="N288" s="323" t="s">
        <v>1192</v>
      </c>
    </row>
    <row r="289" spans="1:16" ht="18">
      <c r="A289" s="198" t="s">
        <v>281</v>
      </c>
      <c r="B289" s="100"/>
      <c r="C289" s="100"/>
      <c r="D289" s="100"/>
      <c r="E289" s="100"/>
      <c r="F289" s="103"/>
      <c r="G289" s="103"/>
      <c r="H289" s="103"/>
      <c r="I289" s="104"/>
      <c r="J289" s="103"/>
      <c r="K289" s="103"/>
      <c r="L289" s="103"/>
      <c r="M289" s="104"/>
      <c r="N289" s="103"/>
      <c r="P289" s="319"/>
    </row>
    <row r="290" spans="1:16" ht="18">
      <c r="A290" s="198"/>
      <c r="B290" s="100"/>
      <c r="C290" s="100"/>
      <c r="D290" s="100"/>
      <c r="E290" s="100"/>
      <c r="F290" s="103"/>
      <c r="G290" s="103"/>
      <c r="H290" s="103"/>
      <c r="I290" s="104"/>
      <c r="J290" s="103"/>
      <c r="K290" s="103"/>
      <c r="L290" s="103"/>
      <c r="M290" s="104"/>
      <c r="N290" s="103"/>
      <c r="P290" s="319"/>
    </row>
    <row r="291" spans="1:16" ht="15.75">
      <c r="A291" s="118" t="s">
        <v>184</v>
      </c>
      <c r="B291" s="100"/>
      <c r="C291" s="100"/>
      <c r="D291" s="100"/>
      <c r="E291" s="100"/>
      <c r="F291" s="103"/>
      <c r="G291" s="103"/>
      <c r="H291" s="103"/>
      <c r="I291" s="104"/>
      <c r="J291" s="103"/>
      <c r="K291" s="103"/>
      <c r="L291" s="103"/>
      <c r="M291" s="104"/>
      <c r="N291" s="103"/>
      <c r="P291" s="319"/>
    </row>
    <row r="292" spans="1:16" ht="15.75">
      <c r="A292" s="118" t="s">
        <v>1207</v>
      </c>
      <c r="B292" s="100"/>
      <c r="C292" s="100"/>
      <c r="D292" s="100"/>
      <c r="E292" s="100"/>
      <c r="F292" s="103"/>
      <c r="G292" s="103"/>
      <c r="H292" s="103"/>
      <c r="I292" s="104"/>
      <c r="J292" s="103"/>
      <c r="K292" s="103"/>
      <c r="L292" s="103"/>
      <c r="M292" s="104"/>
      <c r="N292" s="103"/>
      <c r="P292" s="319"/>
    </row>
    <row r="293" spans="1:16" ht="18" customHeight="1">
      <c r="A293" s="26"/>
      <c r="B293" s="26"/>
      <c r="C293" s="26"/>
      <c r="D293" s="26"/>
      <c r="E293" s="26"/>
      <c r="F293" s="18"/>
      <c r="G293" s="114"/>
      <c r="H293" s="114"/>
      <c r="I293" s="111"/>
      <c r="J293" s="111"/>
      <c r="K293" s="111"/>
      <c r="L293" s="111"/>
      <c r="M293" s="111"/>
      <c r="N293" s="111"/>
      <c r="O293" s="7"/>
      <c r="P293" s="319"/>
    </row>
    <row r="294" spans="1:16" ht="18" customHeight="1">
      <c r="A294" s="21"/>
      <c r="B294" s="119" t="s">
        <v>257</v>
      </c>
      <c r="C294" s="120"/>
      <c r="D294" s="120"/>
      <c r="E294" s="120"/>
      <c r="F294" s="120"/>
      <c r="G294" s="120"/>
      <c r="H294" s="120"/>
      <c r="I294" s="121"/>
      <c r="J294" s="131" t="s">
        <v>156</v>
      </c>
      <c r="K294" s="316"/>
      <c r="L294" s="316"/>
      <c r="M294" s="317"/>
      <c r="N294" s="839" t="s">
        <v>256</v>
      </c>
      <c r="O294" s="318"/>
      <c r="P294" s="319"/>
    </row>
    <row r="295" spans="1:16" ht="47.25" customHeight="1">
      <c r="A295" s="37"/>
      <c r="B295" s="120" t="s">
        <v>296</v>
      </c>
      <c r="C295" s="120"/>
      <c r="D295" s="120"/>
      <c r="E295" s="123"/>
      <c r="F295" s="124" t="s">
        <v>298</v>
      </c>
      <c r="G295" s="120"/>
      <c r="H295" s="120"/>
      <c r="I295" s="121"/>
      <c r="J295" s="125" t="s">
        <v>258</v>
      </c>
      <c r="K295" s="120"/>
      <c r="L295" s="120"/>
      <c r="M295" s="121"/>
      <c r="N295" s="840"/>
      <c r="O295" s="318"/>
      <c r="P295" s="319"/>
    </row>
    <row r="296" spans="1:16" ht="30.75" customHeight="1">
      <c r="A296" s="26"/>
      <c r="B296" s="126" t="s">
        <v>157</v>
      </c>
      <c r="C296" s="126" t="s">
        <v>158</v>
      </c>
      <c r="D296" s="126" t="s">
        <v>65</v>
      </c>
      <c r="E296" s="128" t="s">
        <v>12</v>
      </c>
      <c r="F296" s="128" t="s">
        <v>157</v>
      </c>
      <c r="G296" s="126" t="s">
        <v>158</v>
      </c>
      <c r="H296" s="126" t="s">
        <v>65</v>
      </c>
      <c r="I296" s="128" t="s">
        <v>12</v>
      </c>
      <c r="J296" s="129" t="s">
        <v>157</v>
      </c>
      <c r="K296" s="130" t="s">
        <v>158</v>
      </c>
      <c r="L296" s="132" t="s">
        <v>65</v>
      </c>
      <c r="M296" s="129" t="s">
        <v>12</v>
      </c>
      <c r="N296" s="841"/>
      <c r="O296" s="318"/>
      <c r="P296" s="319" t="s">
        <v>248</v>
      </c>
    </row>
    <row r="297" spans="1:16" hidden="1">
      <c r="A297" s="47" t="s">
        <v>48</v>
      </c>
      <c r="B297" s="47"/>
      <c r="C297" s="47"/>
      <c r="D297" s="47"/>
      <c r="E297" s="47"/>
      <c r="F297" s="39">
        <f>'TTA Pivot Table'!K$230</f>
        <v>0</v>
      </c>
      <c r="G297" s="39">
        <f>'TTA Pivot Table'!K$231</f>
        <v>0</v>
      </c>
      <c r="H297" s="39">
        <f>'TTA Pivot Table'!K$232</f>
        <v>0</v>
      </c>
      <c r="I297" s="38">
        <f>'TTA Pivot Table'!K$233</f>
        <v>0</v>
      </c>
      <c r="J297" s="38">
        <f>'TTA Pivot Table'!K$234</f>
        <v>0</v>
      </c>
      <c r="K297" s="39">
        <f>'TTA Pivot Table'!K$235</f>
        <v>0</v>
      </c>
      <c r="L297" s="39">
        <f>'TTA Pivot Table'!K$236</f>
        <v>0</v>
      </c>
      <c r="M297" s="40">
        <f>'TTA Pivot Table'!K$237</f>
        <v>0</v>
      </c>
      <c r="N297" s="38">
        <f>'TTA Pivot Table'!K$238</f>
        <v>0</v>
      </c>
      <c r="O297" s="42"/>
      <c r="P297" s="320">
        <f>+M297-I297</f>
        <v>0</v>
      </c>
    </row>
    <row r="298" spans="1:16" ht="15.75" hidden="1">
      <c r="A298" s="47"/>
      <c r="B298" s="47"/>
      <c r="C298" s="47"/>
      <c r="D298" s="47"/>
      <c r="E298" s="47"/>
      <c r="F298" s="43"/>
      <c r="G298" s="43"/>
      <c r="H298" s="43"/>
      <c r="I298" s="41"/>
      <c r="J298" s="41"/>
      <c r="K298" s="43"/>
      <c r="L298" s="43"/>
      <c r="M298" s="321"/>
      <c r="N298" s="41"/>
      <c r="O298" s="42"/>
      <c r="P298" s="318">
        <f t="shared" ref="P298" si="16">+I298-M298</f>
        <v>0</v>
      </c>
    </row>
    <row r="299" spans="1:16">
      <c r="A299" s="47" t="s">
        <v>49</v>
      </c>
      <c r="B299" s="146">
        <f>+'TTA Pivot Table'!K$7</f>
        <v>0</v>
      </c>
      <c r="C299" s="146">
        <f>+'TTA Pivot Table'!K$9</f>
        <v>0</v>
      </c>
      <c r="D299" s="146">
        <f>+'TTA Pivot Table'!K$11</f>
        <v>0</v>
      </c>
      <c r="E299" s="147">
        <f>+'TTA Pivot Table'!K$13</f>
        <v>0</v>
      </c>
      <c r="F299" s="147">
        <f>+'TTA Pivot Table'!K$15</f>
        <v>0</v>
      </c>
      <c r="G299" s="146">
        <f>+'TTA Pivot Table'!K$17</f>
        <v>0</v>
      </c>
      <c r="H299" s="146">
        <f>+'TTA Pivot Table'!K$19</f>
        <v>0</v>
      </c>
      <c r="I299" s="147">
        <f>+'TTA Pivot Table'!K$21</f>
        <v>0</v>
      </c>
      <c r="J299" s="147">
        <f>+'TTA Pivot Table'!K$23</f>
        <v>0</v>
      </c>
      <c r="K299" s="146">
        <f>+'TTA Pivot Table'!K$25</f>
        <v>0</v>
      </c>
      <c r="L299" s="146">
        <f>+'TTA Pivot Table'!K$27</f>
        <v>0</v>
      </c>
      <c r="M299" s="148">
        <f>+'TTA Pivot Table'!K$29</f>
        <v>0</v>
      </c>
      <c r="N299" s="147">
        <f>+'TTA Pivot Table'!K$31</f>
        <v>0</v>
      </c>
      <c r="O299" s="42"/>
      <c r="P299" s="320">
        <f t="shared" ref="P299:P317" si="17">+M299-I299</f>
        <v>0</v>
      </c>
    </row>
    <row r="300" spans="1:16">
      <c r="A300" s="47" t="s">
        <v>50</v>
      </c>
      <c r="B300" s="146">
        <f>+'TTA Pivot Table'!K$39</f>
        <v>3.7752083333333335</v>
      </c>
      <c r="C300" s="146">
        <f>+'TTA Pivot Table'!K$41</f>
        <v>6.3100000000000005</v>
      </c>
      <c r="D300" s="146">
        <f>+'TTA Pivot Table'!K$43</f>
        <v>0</v>
      </c>
      <c r="E300" s="147">
        <f>+'TTA Pivot Table'!K$45</f>
        <v>4.4381538461538463</v>
      </c>
      <c r="F300" s="147">
        <f>+'TTA Pivot Table'!K$47</f>
        <v>4.161816920943135</v>
      </c>
      <c r="G300" s="146">
        <f>+'TTA Pivot Table'!K$49</f>
        <v>6.4457575757575771</v>
      </c>
      <c r="H300" s="146">
        <f>+'TTA Pivot Table'!K$51</f>
        <v>0</v>
      </c>
      <c r="I300" s="147">
        <f>+'TTA Pivot Table'!K$53</f>
        <v>4.8789438629876312</v>
      </c>
      <c r="J300" s="147">
        <f>+'TTA Pivot Table'!K$55</f>
        <v>3.3869491525423729</v>
      </c>
      <c r="K300" s="146">
        <f>+'TTA Pivot Table'!K$57</f>
        <v>4.7721621621621626</v>
      </c>
      <c r="L300" s="146">
        <f>+'TTA Pivot Table'!K$59</f>
        <v>0</v>
      </c>
      <c r="M300" s="148">
        <f>+'TTA Pivot Table'!K$61</f>
        <v>3.9722185970636219</v>
      </c>
      <c r="N300" s="147">
        <f>+'TTA Pivot Table'!K$63</f>
        <v>0</v>
      </c>
      <c r="O300" s="42"/>
      <c r="P300" s="320">
        <f t="shared" si="17"/>
        <v>-0.90672526592400926</v>
      </c>
    </row>
    <row r="301" spans="1:16">
      <c r="A301" s="47" t="s">
        <v>51</v>
      </c>
      <c r="B301" s="146">
        <f>+'TTA Pivot Table'!K$71</f>
        <v>0</v>
      </c>
      <c r="C301" s="146">
        <f>+'TTA Pivot Table'!K$73</f>
        <v>0</v>
      </c>
      <c r="D301" s="146">
        <f>+'TTA Pivot Table'!K$75</f>
        <v>0</v>
      </c>
      <c r="E301" s="147">
        <f>+'TTA Pivot Table'!K$77</f>
        <v>0</v>
      </c>
      <c r="F301" s="147">
        <f>+'TTA Pivot Table'!K$79</f>
        <v>0</v>
      </c>
      <c r="G301" s="146">
        <f>+'TTA Pivot Table'!K$81</f>
        <v>0</v>
      </c>
      <c r="H301" s="146">
        <f>+'TTA Pivot Table'!K$83</f>
        <v>0</v>
      </c>
      <c r="I301" s="147">
        <f>+'TTA Pivot Table'!K$85</f>
        <v>0</v>
      </c>
      <c r="J301" s="147">
        <f>+'TTA Pivot Table'!K$87</f>
        <v>0</v>
      </c>
      <c r="K301" s="146">
        <f>+'TTA Pivot Table'!K$89</f>
        <v>0</v>
      </c>
      <c r="L301" s="146">
        <f>+'TTA Pivot Table'!K$91</f>
        <v>0</v>
      </c>
      <c r="M301" s="148">
        <f>+'TTA Pivot Table'!K$93</f>
        <v>0</v>
      </c>
      <c r="N301" s="147">
        <f>+'TTA Pivot Table'!K$95</f>
        <v>0</v>
      </c>
      <c r="O301" s="42"/>
      <c r="P301" s="320">
        <f t="shared" si="17"/>
        <v>0</v>
      </c>
    </row>
    <row r="302" spans="1:16">
      <c r="A302" s="47" t="s">
        <v>52</v>
      </c>
      <c r="B302" s="146">
        <f>+'TTA Pivot Table'!K$103</f>
        <v>2.9306917460317461</v>
      </c>
      <c r="C302" s="146">
        <f>+'TTA Pivot Table'!K$105</f>
        <v>3.4097943786982245</v>
      </c>
      <c r="D302" s="146">
        <f>+'TTA Pivot Table'!K$107</f>
        <v>0.56589922480620147</v>
      </c>
      <c r="E302" s="147">
        <f>+'TTA Pivot Table'!K$109</f>
        <v>2.4796510179640721</v>
      </c>
      <c r="F302" s="147">
        <f>+'TTA Pivot Table'!K$111</f>
        <v>4.1280166071428575</v>
      </c>
      <c r="G302" s="146">
        <f>+'TTA Pivot Table'!K$113</f>
        <v>5.6998874531835204</v>
      </c>
      <c r="H302" s="146">
        <f>+'TTA Pivot Table'!K$115</f>
        <v>0</v>
      </c>
      <c r="I302" s="147">
        <f>+'TTA Pivot Table'!K$117</f>
        <v>4.5620285160289553</v>
      </c>
      <c r="J302" s="147">
        <f>+'TTA Pivot Table'!K$119</f>
        <v>2.5244482517482516</v>
      </c>
      <c r="K302" s="146">
        <f>+'TTA Pivot Table'!K$121</f>
        <v>3.7553998798076926</v>
      </c>
      <c r="L302" s="146">
        <f>+'TTA Pivot Table'!K$123</f>
        <v>0</v>
      </c>
      <c r="M302" s="148">
        <f>+'TTA Pivot Table'!K$125</f>
        <v>3.007766682397357</v>
      </c>
      <c r="N302" s="147">
        <f>+'TTA Pivot Table'!K$127</f>
        <v>4.5208924175824174</v>
      </c>
      <c r="O302" s="42"/>
      <c r="P302" s="320">
        <f t="shared" si="17"/>
        <v>-1.5542618336315983</v>
      </c>
    </row>
    <row r="303" spans="1:16">
      <c r="A303" s="47"/>
      <c r="B303" s="146"/>
      <c r="C303" s="146"/>
      <c r="D303" s="146"/>
      <c r="E303" s="147"/>
      <c r="F303" s="147"/>
      <c r="G303" s="146"/>
      <c r="H303" s="146"/>
      <c r="I303" s="147"/>
      <c r="J303" s="147"/>
      <c r="K303" s="146"/>
      <c r="L303" s="146"/>
      <c r="M303" s="148"/>
      <c r="N303" s="147"/>
      <c r="O303" s="42"/>
      <c r="P303" s="320"/>
    </row>
    <row r="304" spans="1:16">
      <c r="A304" s="47" t="s">
        <v>53</v>
      </c>
      <c r="B304" s="146">
        <f>+'TTA Pivot Table'!K$135</f>
        <v>2.33</v>
      </c>
      <c r="C304" s="146">
        <f>+'TTA Pivot Table'!K$137</f>
        <v>1.95</v>
      </c>
      <c r="D304" s="146">
        <f>+'TTA Pivot Table'!K$139</f>
        <v>0</v>
      </c>
      <c r="E304" s="147">
        <f>+'TTA Pivot Table'!K$141</f>
        <v>2.1993749999999999</v>
      </c>
      <c r="F304" s="147">
        <f>+'TTA Pivot Table'!K$143</f>
        <v>4.58</v>
      </c>
      <c r="G304" s="146">
        <f>+'TTA Pivot Table'!K$145</f>
        <v>5.13</v>
      </c>
      <c r="H304" s="146">
        <f>+'TTA Pivot Table'!K$147</f>
        <v>0</v>
      </c>
      <c r="I304" s="147">
        <f>+'TTA Pivot Table'!K$149</f>
        <v>4.7996558915537015</v>
      </c>
      <c r="J304" s="147">
        <f>+'TTA Pivot Table'!K$151</f>
        <v>3.75</v>
      </c>
      <c r="K304" s="146">
        <f>+'TTA Pivot Table'!K$153</f>
        <v>4.4000000000000004</v>
      </c>
      <c r="L304" s="146">
        <f>+'TTA Pivot Table'!K$155</f>
        <v>0</v>
      </c>
      <c r="M304" s="148">
        <f>+'TTA Pivot Table'!K$157</f>
        <v>4.1141277641277645</v>
      </c>
      <c r="N304" s="147">
        <f>+'TTA Pivot Table'!K$159</f>
        <v>0</v>
      </c>
      <c r="O304" s="42"/>
      <c r="P304" s="320">
        <f t="shared" si="17"/>
        <v>-0.68552812742593705</v>
      </c>
    </row>
    <row r="305" spans="1:17">
      <c r="A305" s="47" t="s">
        <v>54</v>
      </c>
      <c r="B305" s="146">
        <f>+'TTA Pivot Table'!K$167</f>
        <v>4.3759124087591239</v>
      </c>
      <c r="C305" s="146">
        <f>+'TTA Pivot Table'!K$169</f>
        <v>4.9439024390243897</v>
      </c>
      <c r="D305" s="146">
        <f>+'TTA Pivot Table'!K$171</f>
        <v>0</v>
      </c>
      <c r="E305" s="147">
        <f>+'TTA Pivot Table'!K$173</f>
        <v>4.5067415730337084</v>
      </c>
      <c r="F305" s="147">
        <f>+'TTA Pivot Table'!K$175</f>
        <v>4.8034220532319383</v>
      </c>
      <c r="G305" s="146">
        <f>+'TTA Pivot Table'!K$177</f>
        <v>5.6</v>
      </c>
      <c r="H305" s="146">
        <f>+'TTA Pivot Table'!K$179</f>
        <v>0</v>
      </c>
      <c r="I305" s="147">
        <f>+'TTA Pivot Table'!K$181</f>
        <v>5.0648786717752232</v>
      </c>
      <c r="J305" s="147">
        <f>+'TTA Pivot Table'!K$183</f>
        <v>6.5448736998514123</v>
      </c>
      <c r="K305" s="146">
        <f>+'TTA Pivot Table'!K$185</f>
        <v>5.658385093167702</v>
      </c>
      <c r="L305" s="146">
        <f>+'TTA Pivot Table'!K$187</f>
        <v>0</v>
      </c>
      <c r="M305" s="148">
        <f>+'TTA Pivot Table'!K$189</f>
        <v>6.2579899497487439</v>
      </c>
      <c r="N305" s="147">
        <f>+'TTA Pivot Table'!K$191</f>
        <v>6.5239819004524886</v>
      </c>
      <c r="O305" s="42"/>
      <c r="P305" s="320">
        <f t="shared" si="17"/>
        <v>1.1931112779735207</v>
      </c>
    </row>
    <row r="306" spans="1:17">
      <c r="A306" s="47" t="s">
        <v>55</v>
      </c>
      <c r="B306" s="199">
        <f>+'TTA Pivot Table'!K$199</f>
        <v>3.7688095238095234</v>
      </c>
      <c r="C306" s="146">
        <f>+'TTA Pivot Table'!K$201</f>
        <v>5.0753846153846158</v>
      </c>
      <c r="D306" s="146">
        <f>+'TTA Pivot Table'!K$203</f>
        <v>0</v>
      </c>
      <c r="E306" s="147">
        <f>+'TTA Pivot Table'!K$205</f>
        <v>3.8910071942446036</v>
      </c>
      <c r="F306" s="147">
        <f>+'TTA Pivot Table'!K$207</f>
        <v>5.8302785515320323</v>
      </c>
      <c r="G306" s="146">
        <f>+'TTA Pivot Table'!K$209</f>
        <v>7.8449367088607609</v>
      </c>
      <c r="H306" s="146">
        <f>+'TTA Pivot Table'!K$211</f>
        <v>0</v>
      </c>
      <c r="I306" s="147">
        <f>+'TTA Pivot Table'!K$213</f>
        <v>6.3302513089005243</v>
      </c>
      <c r="J306" s="147">
        <f>+'TTA Pivot Table'!K$215</f>
        <v>4.1607066666666679</v>
      </c>
      <c r="K306" s="146">
        <f>+'TTA Pivot Table'!K$217</f>
        <v>5.3917370129870132</v>
      </c>
      <c r="L306" s="146">
        <f>+'TTA Pivot Table'!K$219</f>
        <v>0</v>
      </c>
      <c r="M306" s="148">
        <f>+'TTA Pivot Table'!K$221</f>
        <v>4.7055076698319942</v>
      </c>
      <c r="N306" s="147">
        <f>+'TTA Pivot Table'!K$223</f>
        <v>0</v>
      </c>
      <c r="O306" s="42"/>
      <c r="P306" s="320">
        <f t="shared" si="17"/>
        <v>-1.6247436390685301</v>
      </c>
    </row>
    <row r="307" spans="1:17">
      <c r="A307" s="47" t="s">
        <v>56</v>
      </c>
      <c r="B307" s="146">
        <f>+'TTA Pivot Table'!K$231</f>
        <v>0</v>
      </c>
      <c r="C307" s="146">
        <f>+'TTA Pivot Table'!K$233</f>
        <v>0</v>
      </c>
      <c r="D307" s="146">
        <f>+'TTA Pivot Table'!K$235</f>
        <v>0</v>
      </c>
      <c r="E307" s="147">
        <f>+'TTA Pivot Table'!K$237</f>
        <v>0</v>
      </c>
      <c r="F307" s="147">
        <f>+'TTA Pivot Table'!K$239</f>
        <v>0</v>
      </c>
      <c r="G307" s="146">
        <f>+'TTA Pivot Table'!K$241</f>
        <v>0</v>
      </c>
      <c r="H307" s="146">
        <f>+'TTA Pivot Table'!K$243</f>
        <v>0</v>
      </c>
      <c r="I307" s="147">
        <f>+'TTA Pivot Table'!K$245</f>
        <v>0</v>
      </c>
      <c r="J307" s="147">
        <f>+'TTA Pivot Table'!K$247</f>
        <v>0</v>
      </c>
      <c r="K307" s="146">
        <f>+'TTA Pivot Table'!K$249</f>
        <v>0</v>
      </c>
      <c r="L307" s="146">
        <f>+'TTA Pivot Table'!K$251</f>
        <v>0</v>
      </c>
      <c r="M307" s="148">
        <f>+'TTA Pivot Table'!K$253</f>
        <v>0</v>
      </c>
      <c r="N307" s="147">
        <f>+'TTA Pivot Table'!K$255</f>
        <v>0</v>
      </c>
      <c r="O307" s="42"/>
      <c r="P307" s="320">
        <f t="shared" si="17"/>
        <v>0</v>
      </c>
    </row>
    <row r="308" spans="1:17">
      <c r="A308" s="47"/>
      <c r="B308" s="146"/>
      <c r="C308" s="146"/>
      <c r="D308" s="146"/>
      <c r="E308" s="147"/>
      <c r="F308" s="147"/>
      <c r="G308" s="146"/>
      <c r="H308" s="146"/>
      <c r="I308" s="147"/>
      <c r="J308" s="147"/>
      <c r="K308" s="146"/>
      <c r="L308" s="146"/>
      <c r="M308" s="148"/>
      <c r="N308" s="147"/>
      <c r="O308" s="42"/>
      <c r="P308" s="320"/>
    </row>
    <row r="309" spans="1:17">
      <c r="A309" s="47" t="s">
        <v>57</v>
      </c>
      <c r="B309" s="146">
        <f>+'TTA Pivot Table'!K$263</f>
        <v>2.9572727272727275</v>
      </c>
      <c r="C309" s="146">
        <f>+'TTA Pivot Table'!K$265</f>
        <v>3.7842490842490846</v>
      </c>
      <c r="D309" s="146">
        <f>+'TTA Pivot Table'!K$267</f>
        <v>0</v>
      </c>
      <c r="E309" s="147">
        <f>+'TTA Pivot Table'!K$269</f>
        <v>3.7522183098591553</v>
      </c>
      <c r="F309" s="147">
        <f>+'TTA Pivot Table'!K$271</f>
        <v>3.2066450116009282</v>
      </c>
      <c r="G309" s="146">
        <f>+'TTA Pivot Table'!K$273</f>
        <v>4.0034868421052634</v>
      </c>
      <c r="H309" s="146">
        <f>+'TTA Pivot Table'!K$275</f>
        <v>0</v>
      </c>
      <c r="I309" s="147">
        <f>+'TTA Pivot Table'!K$277</f>
        <v>3.2591460771564806</v>
      </c>
      <c r="J309" s="147">
        <f>+'TTA Pivot Table'!K$279</f>
        <v>4.0257431749241661</v>
      </c>
      <c r="K309" s="146">
        <f>+'TTA Pivot Table'!K$281</f>
        <v>5.6768978102189775</v>
      </c>
      <c r="L309" s="146">
        <f>+'TTA Pivot Table'!K$283</f>
        <v>0</v>
      </c>
      <c r="M309" s="148">
        <f>+'TTA Pivot Table'!K$285</f>
        <v>4.6144437215354595</v>
      </c>
      <c r="N309" s="147">
        <f>+'TTA Pivot Table'!K$287</f>
        <v>5.8576293348493467</v>
      </c>
      <c r="O309" s="42"/>
      <c r="P309" s="320">
        <f t="shared" si="17"/>
        <v>1.3552976443789788</v>
      </c>
    </row>
    <row r="310" spans="1:17">
      <c r="A310" s="47" t="s">
        <v>58</v>
      </c>
      <c r="B310" s="146">
        <f>+'TTA Pivot Table'!K$295</f>
        <v>3.065678233438486</v>
      </c>
      <c r="C310" s="146">
        <f>+'TTA Pivot Table'!K$297</f>
        <v>4.8009467455621309</v>
      </c>
      <c r="D310" s="146">
        <f>+'TTA Pivot Table'!K$299</f>
        <v>0</v>
      </c>
      <c r="E310" s="147">
        <f>+'TTA Pivot Table'!K$301</f>
        <v>4.3876634109691963</v>
      </c>
      <c r="F310" s="147">
        <f>+'TTA Pivot Table'!K$303</f>
        <v>3.6812916246215948</v>
      </c>
      <c r="G310" s="146">
        <f>+'TTA Pivot Table'!K$305</f>
        <v>4.7807283321194465</v>
      </c>
      <c r="H310" s="146">
        <f>+'TTA Pivot Table'!K$307</f>
        <v>0</v>
      </c>
      <c r="I310" s="147">
        <f>+'TTA Pivot Table'!K$309</f>
        <v>4.1803636764381764</v>
      </c>
      <c r="J310" s="147">
        <f>+'TTA Pivot Table'!K$311</f>
        <v>2.6822407170294493</v>
      </c>
      <c r="K310" s="146">
        <f>+'TTA Pivot Table'!K$313</f>
        <v>3.2275062034739448</v>
      </c>
      <c r="L310" s="146">
        <f>+'TTA Pivot Table'!K$315</f>
        <v>0</v>
      </c>
      <c r="M310" s="148">
        <f>+'TTA Pivot Table'!K$317</f>
        <v>2.9591682419659735</v>
      </c>
      <c r="N310" s="147">
        <f>+'TTA Pivot Table'!K$319</f>
        <v>0</v>
      </c>
      <c r="O310" s="42"/>
      <c r="P310" s="320">
        <f t="shared" si="17"/>
        <v>-1.2211954344722029</v>
      </c>
    </row>
    <row r="311" spans="1:17">
      <c r="A311" s="47" t="s">
        <v>59</v>
      </c>
      <c r="B311" s="146">
        <f>+'TTA Pivot Table'!K$327</f>
        <v>2.5411111111111113</v>
      </c>
      <c r="C311" s="146">
        <f>+'TTA Pivot Table'!K$329</f>
        <v>2.3088530465949821</v>
      </c>
      <c r="D311" s="146">
        <f>+'TTA Pivot Table'!K$331</f>
        <v>0</v>
      </c>
      <c r="E311" s="147">
        <f>+'TTA Pivot Table'!K$333</f>
        <v>2.4211111111111108</v>
      </c>
      <c r="F311" s="147">
        <f>+'TTA Pivot Table'!K$335</f>
        <v>5.2977673224978616</v>
      </c>
      <c r="G311" s="146">
        <f>+'TTA Pivot Table'!K$337</f>
        <v>6.5326857887874832</v>
      </c>
      <c r="H311" s="146">
        <f>+'TTA Pivot Table'!K$339</f>
        <v>0</v>
      </c>
      <c r="I311" s="147">
        <f>+'TTA Pivot Table'!K$341</f>
        <v>5.7870144628099185</v>
      </c>
      <c r="J311" s="147">
        <f>+'TTA Pivot Table'!K$343</f>
        <v>4.2225562372188135</v>
      </c>
      <c r="K311" s="146">
        <f>+'TTA Pivot Table'!K$345</f>
        <v>4.955172413793103</v>
      </c>
      <c r="L311" s="146">
        <f>+'TTA Pivot Table'!K$347</f>
        <v>0</v>
      </c>
      <c r="M311" s="148">
        <f>+'TTA Pivot Table'!K$349</f>
        <v>4.6915599705665931</v>
      </c>
      <c r="N311" s="147">
        <f>+'TTA Pivot Table'!K$351</f>
        <v>0</v>
      </c>
      <c r="O311" s="42"/>
      <c r="P311" s="320"/>
      <c r="Q311" s="340"/>
    </row>
    <row r="312" spans="1:17">
      <c r="A312" s="47" t="s">
        <v>60</v>
      </c>
      <c r="B312" s="146">
        <f>+'TTA Pivot Table'!K$359</f>
        <v>0</v>
      </c>
      <c r="C312" s="146">
        <f>+'TTA Pivot Table'!K$361</f>
        <v>0</v>
      </c>
      <c r="D312" s="146">
        <f>+'TTA Pivot Table'!K$363</f>
        <v>0</v>
      </c>
      <c r="E312" s="147">
        <f>+'TTA Pivot Table'!K$365</f>
        <v>0</v>
      </c>
      <c r="F312" s="147">
        <f>+'TTA Pivot Table'!K$367</f>
        <v>0</v>
      </c>
      <c r="G312" s="146">
        <f>+'TTA Pivot Table'!K$369</f>
        <v>0</v>
      </c>
      <c r="H312" s="146">
        <f>+'TTA Pivot Table'!K$371</f>
        <v>0</v>
      </c>
      <c r="I312" s="147">
        <f>+'TTA Pivot Table'!K$373</f>
        <v>0</v>
      </c>
      <c r="J312" s="147">
        <f>+'TTA Pivot Table'!K$375</f>
        <v>0</v>
      </c>
      <c r="K312" s="146">
        <f>+'TTA Pivot Table'!K$377</f>
        <v>0</v>
      </c>
      <c r="L312" s="146">
        <f>+'TTA Pivot Table'!K$379</f>
        <v>0</v>
      </c>
      <c r="M312" s="148">
        <f>+'TTA Pivot Table'!K$381</f>
        <v>0</v>
      </c>
      <c r="N312" s="147">
        <f>+'TTA Pivot Table'!K$383</f>
        <v>0</v>
      </c>
      <c r="O312" s="42"/>
      <c r="P312" s="351">
        <f t="shared" si="17"/>
        <v>0</v>
      </c>
    </row>
    <row r="313" spans="1:17">
      <c r="A313" s="47"/>
      <c r="B313" s="146"/>
      <c r="C313" s="146"/>
      <c r="D313" s="146"/>
      <c r="E313" s="147"/>
      <c r="F313" s="147"/>
      <c r="G313" s="146"/>
      <c r="H313" s="146"/>
      <c r="I313" s="147"/>
      <c r="J313" s="147"/>
      <c r="K313" s="146"/>
      <c r="L313" s="146"/>
      <c r="M313" s="148"/>
      <c r="N313" s="147"/>
      <c r="O313" s="42"/>
      <c r="P313" s="320"/>
    </row>
    <row r="314" spans="1:17">
      <c r="A314" s="47" t="s">
        <v>61</v>
      </c>
      <c r="B314" s="146">
        <f>+'TTA Pivot Table'!K$391</f>
        <v>2.7634146341463413</v>
      </c>
      <c r="C314" s="146">
        <f>+'TTA Pivot Table'!K$393</f>
        <v>2.5333333333333332</v>
      </c>
      <c r="D314" s="146">
        <f>+'TTA Pivot Table'!K$395</f>
        <v>0</v>
      </c>
      <c r="E314" s="147">
        <f>+'TTA Pivot Table'!K$397</f>
        <v>2.7477272727272726</v>
      </c>
      <c r="F314" s="147">
        <f>+'TTA Pivot Table'!K$399</f>
        <v>4.3423804204993433</v>
      </c>
      <c r="G314" s="146">
        <f>+'TTA Pivot Table'!K$401</f>
        <v>5.1387686832740203</v>
      </c>
      <c r="H314" s="146">
        <f>+'TTA Pivot Table'!K$403</f>
        <v>0</v>
      </c>
      <c r="I314" s="147">
        <f>+'TTA Pivot Table'!K$405</f>
        <v>4.5571453934740882</v>
      </c>
      <c r="J314" s="147">
        <f>+'TTA Pivot Table'!K$407</f>
        <v>6.5300819277108433</v>
      </c>
      <c r="K314" s="146">
        <f>+'TTA Pivot Table'!K$409</f>
        <v>8.8387062499999995</v>
      </c>
      <c r="L314" s="146">
        <f>+'TTA Pivot Table'!K$411</f>
        <v>0</v>
      </c>
      <c r="M314" s="148">
        <f>+'TTA Pivot Table'!K$413</f>
        <v>7.5351972789115642</v>
      </c>
      <c r="N314" s="147">
        <f>+'TTA Pivot Table'!K$415</f>
        <v>4.0614542253521133</v>
      </c>
      <c r="O314" s="42"/>
      <c r="P314" s="320">
        <f t="shared" si="17"/>
        <v>2.978051885437476</v>
      </c>
    </row>
    <row r="315" spans="1:17">
      <c r="A315" s="47" t="s">
        <v>62</v>
      </c>
      <c r="B315" s="146">
        <f>+'TTA Pivot Table'!K$423</f>
        <v>3.5889342588811757</v>
      </c>
      <c r="C315" s="146">
        <f>+'TTA Pivot Table'!K$425</f>
        <v>3.6845659163987139</v>
      </c>
      <c r="D315" s="146">
        <f>+'TTA Pivot Table'!K$427</f>
        <v>0</v>
      </c>
      <c r="E315" s="147">
        <f>+'TTA Pivot Table'!K$429</f>
        <v>3.6339386078685685</v>
      </c>
      <c r="F315" s="147">
        <f>+'TTA Pivot Table'!K$431</f>
        <v>4.5871395250212048</v>
      </c>
      <c r="G315" s="146">
        <f>+'TTA Pivot Table'!K$433</f>
        <v>4.9939966864827987</v>
      </c>
      <c r="H315" s="146">
        <f>+'TTA Pivot Table'!K$435</f>
        <v>0</v>
      </c>
      <c r="I315" s="147">
        <f>+'TTA Pivot Table'!K$437</f>
        <v>4.7991316711521863</v>
      </c>
      <c r="J315" s="147">
        <f>+'TTA Pivot Table'!K$439</f>
        <v>3.5643010291595201</v>
      </c>
      <c r="K315" s="146">
        <f>+'TTA Pivot Table'!K$441</f>
        <v>3.8718704406186166</v>
      </c>
      <c r="L315" s="146">
        <f>+'TTA Pivot Table'!K$443</f>
        <v>0</v>
      </c>
      <c r="M315" s="148">
        <f>+'TTA Pivot Table'!K$445</f>
        <v>3.7758849113415858</v>
      </c>
      <c r="N315" s="147">
        <f>+'TTA Pivot Table'!K$447</f>
        <v>4.762528273435537</v>
      </c>
      <c r="O315" s="42"/>
      <c r="P315" s="320">
        <f t="shared" si="17"/>
        <v>-1.0232467598106005</v>
      </c>
    </row>
    <row r="316" spans="1:17">
      <c r="A316" s="47" t="s">
        <v>63</v>
      </c>
      <c r="B316" s="146">
        <f>+'TTA Pivot Table'!K$455</f>
        <v>3.1481481481481501</v>
      </c>
      <c r="C316" s="146">
        <f>+'TTA Pivot Table'!K$457</f>
        <v>4.3565891472868232</v>
      </c>
      <c r="D316" s="146">
        <f>+'TTA Pivot Table'!K$459</f>
        <v>0</v>
      </c>
      <c r="E316" s="147">
        <f>+'TTA Pivot Table'!K$461</f>
        <v>3.4922737306843281</v>
      </c>
      <c r="F316" s="147">
        <f>+'TTA Pivot Table'!K$463</f>
        <v>4.2313670785173372</v>
      </c>
      <c r="G316" s="146">
        <f>+'TTA Pivot Table'!K$465</f>
        <v>6.0420461445051616</v>
      </c>
      <c r="H316" s="146">
        <f>+'TTA Pivot Table'!K$467</f>
        <v>0</v>
      </c>
      <c r="I316" s="147">
        <f>+'TTA Pivot Table'!K$469</f>
        <v>5.2591762881268318</v>
      </c>
      <c r="J316" s="147">
        <f>+'TTA Pivot Table'!K$471</f>
        <v>3.8575268817204287</v>
      </c>
      <c r="K316" s="146">
        <f>+'TTA Pivot Table'!K$473</f>
        <v>5.0837628865979374</v>
      </c>
      <c r="L316" s="146">
        <f>+'TTA Pivot Table'!K$475</f>
        <v>0</v>
      </c>
      <c r="M316" s="148">
        <f>+'TTA Pivot Table'!K$477</f>
        <v>4.6359620418848158</v>
      </c>
      <c r="N316" s="147">
        <f>+'TTA Pivot Table'!K$479</f>
        <v>7.1439645625692139</v>
      </c>
      <c r="O316" s="42"/>
      <c r="P316" s="320">
        <f t="shared" si="17"/>
        <v>-0.62321424624201605</v>
      </c>
    </row>
    <row r="317" spans="1:17">
      <c r="A317" s="52" t="s">
        <v>64</v>
      </c>
      <c r="B317" s="149">
        <f>+'TTA Pivot Table'!K$487</f>
        <v>0</v>
      </c>
      <c r="C317" s="149">
        <f>+'TTA Pivot Table'!K$489</f>
        <v>0</v>
      </c>
      <c r="D317" s="149">
        <f>+'TTA Pivot Table'!K$491</f>
        <v>0</v>
      </c>
      <c r="E317" s="150">
        <f>+'TTA Pivot Table'!K$493</f>
        <v>0</v>
      </c>
      <c r="F317" s="150">
        <f>+'TTA Pivot Table'!K$495</f>
        <v>0</v>
      </c>
      <c r="G317" s="149">
        <f>+'TTA Pivot Table'!K$497</f>
        <v>0</v>
      </c>
      <c r="H317" s="149">
        <f>+'TTA Pivot Table'!K$499</f>
        <v>0</v>
      </c>
      <c r="I317" s="150">
        <f>+'TTA Pivot Table'!K$501</f>
        <v>0</v>
      </c>
      <c r="J317" s="150">
        <f>+'TTA Pivot Table'!K$503</f>
        <v>0</v>
      </c>
      <c r="K317" s="149">
        <f>+'TTA Pivot Table'!K$505</f>
        <v>0</v>
      </c>
      <c r="L317" s="149">
        <f>+'TTA Pivot Table'!K$507</f>
        <v>0</v>
      </c>
      <c r="M317" s="151">
        <f>+'TTA Pivot Table'!K$509</f>
        <v>0</v>
      </c>
      <c r="N317" s="150">
        <f>+'TTA Pivot Table'!K$511</f>
        <v>0</v>
      </c>
      <c r="O317" s="42"/>
      <c r="P317" s="322">
        <f t="shared" si="17"/>
        <v>0</v>
      </c>
    </row>
    <row r="318" spans="1:17">
      <c r="A318" s="133" t="s">
        <v>160</v>
      </c>
      <c r="B318" s="133"/>
      <c r="C318" s="133"/>
      <c r="D318" s="133"/>
      <c r="E318" s="133"/>
      <c r="F318" s="134"/>
      <c r="G318" s="134"/>
      <c r="H318" s="134"/>
      <c r="I318" s="134"/>
      <c r="J318" s="134"/>
      <c r="K318" s="134"/>
      <c r="L318" s="134"/>
      <c r="M318" s="134"/>
      <c r="N318" s="134"/>
    </row>
    <row r="319" spans="1:17" s="51" customFormat="1">
      <c r="A319" s="133"/>
      <c r="B319" s="135"/>
      <c r="C319" s="135"/>
      <c r="D319" s="135"/>
      <c r="E319" s="135"/>
      <c r="F319" s="135"/>
      <c r="G319" s="135"/>
      <c r="H319" s="135"/>
      <c r="I319" s="135"/>
      <c r="J319" s="135"/>
      <c r="K319" s="135"/>
      <c r="L319" s="135"/>
      <c r="M319" s="135"/>
      <c r="N319" s="135"/>
      <c r="O319" s="45"/>
    </row>
    <row r="320" spans="1:17">
      <c r="A320" s="133"/>
      <c r="B320" s="133"/>
      <c r="C320" s="133"/>
      <c r="D320" s="133"/>
      <c r="E320" s="133"/>
      <c r="F320" s="134"/>
      <c r="G320" s="134"/>
      <c r="H320" s="134"/>
      <c r="I320" s="134"/>
      <c r="J320" s="134"/>
      <c r="K320" s="134"/>
      <c r="L320" s="134"/>
      <c r="M320" s="134"/>
      <c r="N320" s="323" t="s">
        <v>1192</v>
      </c>
    </row>
    <row r="321" spans="1:16" ht="18">
      <c r="A321" s="198" t="s">
        <v>282</v>
      </c>
      <c r="B321" s="100"/>
      <c r="C321" s="100"/>
      <c r="D321" s="100"/>
      <c r="E321" s="100"/>
      <c r="F321" s="103"/>
      <c r="G321" s="103"/>
      <c r="H321" s="103"/>
      <c r="I321" s="104"/>
      <c r="J321" s="103"/>
      <c r="K321" s="103"/>
      <c r="L321" s="103"/>
      <c r="M321" s="104"/>
      <c r="N321" s="103"/>
      <c r="P321" s="319"/>
    </row>
    <row r="322" spans="1:16" ht="18">
      <c r="A322" s="198"/>
      <c r="B322" s="100"/>
      <c r="C322" s="100"/>
      <c r="D322" s="100"/>
      <c r="E322" s="100"/>
      <c r="F322" s="103"/>
      <c r="G322" s="103"/>
      <c r="H322" s="103"/>
      <c r="I322" s="104"/>
      <c r="J322" s="103"/>
      <c r="K322" s="103"/>
      <c r="L322" s="103"/>
      <c r="M322" s="104"/>
      <c r="N322" s="103"/>
      <c r="P322" s="319"/>
    </row>
    <row r="323" spans="1:16" ht="15.75">
      <c r="A323" s="118" t="s">
        <v>184</v>
      </c>
      <c r="B323" s="100"/>
      <c r="C323" s="100"/>
      <c r="D323" s="100"/>
      <c r="E323" s="100"/>
      <c r="F323" s="103"/>
      <c r="G323" s="103"/>
      <c r="H323" s="103"/>
      <c r="I323" s="104"/>
      <c r="J323" s="103"/>
      <c r="K323" s="103"/>
      <c r="L323" s="103"/>
      <c r="M323" s="104"/>
      <c r="N323" s="103"/>
      <c r="P323" s="319"/>
    </row>
    <row r="324" spans="1:16" ht="15.75">
      <c r="A324" s="118" t="s">
        <v>1208</v>
      </c>
      <c r="B324" s="100"/>
      <c r="C324" s="100"/>
      <c r="D324" s="100"/>
      <c r="E324" s="100"/>
      <c r="F324" s="103"/>
      <c r="G324" s="103"/>
      <c r="H324" s="103"/>
      <c r="I324" s="104"/>
      <c r="J324" s="103"/>
      <c r="K324" s="103"/>
      <c r="L324" s="103"/>
      <c r="M324" s="104"/>
      <c r="N324" s="103"/>
      <c r="P324" s="319"/>
    </row>
    <row r="325" spans="1:16" ht="18" customHeight="1">
      <c r="A325" s="26"/>
      <c r="B325" s="26"/>
      <c r="C325" s="26"/>
      <c r="D325" s="26"/>
      <c r="E325" s="26"/>
      <c r="F325" s="18"/>
      <c r="G325" s="114"/>
      <c r="H325" s="114"/>
      <c r="I325" s="111"/>
      <c r="J325" s="111"/>
      <c r="K325" s="111"/>
      <c r="L325" s="111"/>
      <c r="M325" s="111"/>
      <c r="N325" s="111"/>
      <c r="O325" s="7"/>
      <c r="P325" s="319"/>
    </row>
    <row r="326" spans="1:16" ht="18" customHeight="1">
      <c r="A326" s="21"/>
      <c r="B326" s="119" t="s">
        <v>257</v>
      </c>
      <c r="C326" s="120"/>
      <c r="D326" s="120"/>
      <c r="E326" s="120"/>
      <c r="F326" s="120"/>
      <c r="G326" s="120"/>
      <c r="H326" s="120"/>
      <c r="I326" s="121"/>
      <c r="J326" s="131" t="s">
        <v>156</v>
      </c>
      <c r="K326" s="316"/>
      <c r="L326" s="316"/>
      <c r="M326" s="317"/>
      <c r="N326" s="839" t="s">
        <v>256</v>
      </c>
      <c r="O326" s="318"/>
      <c r="P326" s="319"/>
    </row>
    <row r="327" spans="1:16" ht="48" customHeight="1">
      <c r="A327" s="37"/>
      <c r="B327" s="120" t="s">
        <v>296</v>
      </c>
      <c r="C327" s="120"/>
      <c r="D327" s="120"/>
      <c r="E327" s="123"/>
      <c r="F327" s="124" t="s">
        <v>298</v>
      </c>
      <c r="G327" s="120"/>
      <c r="H327" s="120"/>
      <c r="I327" s="121"/>
      <c r="J327" s="125" t="s">
        <v>258</v>
      </c>
      <c r="K327" s="120"/>
      <c r="L327" s="120"/>
      <c r="M327" s="121"/>
      <c r="N327" s="840"/>
      <c r="O327" s="318"/>
      <c r="P327" s="319"/>
    </row>
    <row r="328" spans="1:16" ht="25.5" customHeight="1">
      <c r="A328" s="26"/>
      <c r="B328" s="126" t="s">
        <v>157</v>
      </c>
      <c r="C328" s="126" t="s">
        <v>158</v>
      </c>
      <c r="D328" s="126" t="s">
        <v>65</v>
      </c>
      <c r="E328" s="128" t="s">
        <v>12</v>
      </c>
      <c r="F328" s="128" t="s">
        <v>157</v>
      </c>
      <c r="G328" s="126" t="s">
        <v>158</v>
      </c>
      <c r="H328" s="126" t="s">
        <v>65</v>
      </c>
      <c r="I328" s="128" t="s">
        <v>12</v>
      </c>
      <c r="J328" s="129" t="s">
        <v>157</v>
      </c>
      <c r="K328" s="130" t="s">
        <v>158</v>
      </c>
      <c r="L328" s="132" t="s">
        <v>65</v>
      </c>
      <c r="M328" s="129" t="s">
        <v>12</v>
      </c>
      <c r="N328" s="841"/>
      <c r="O328" s="318"/>
      <c r="P328" s="319" t="s">
        <v>248</v>
      </c>
    </row>
    <row r="329" spans="1:16" hidden="1">
      <c r="A329" s="47" t="s">
        <v>48</v>
      </c>
      <c r="B329" s="47"/>
      <c r="C329" s="47"/>
      <c r="D329" s="47"/>
      <c r="E329" s="47"/>
      <c r="F329" s="39">
        <f>'TTA Pivot Table'!L$230</f>
        <v>0</v>
      </c>
      <c r="G329" s="39">
        <f>'TTA Pivot Table'!L$231</f>
        <v>0</v>
      </c>
      <c r="H329" s="39">
        <f>'TTA Pivot Table'!L$232</f>
        <v>0</v>
      </c>
      <c r="I329" s="38">
        <f>'TTA Pivot Table'!L$233</f>
        <v>0</v>
      </c>
      <c r="J329" s="38">
        <f>'TTA Pivot Table'!L$234</f>
        <v>0</v>
      </c>
      <c r="K329" s="39">
        <f>'TTA Pivot Table'!L$235</f>
        <v>0</v>
      </c>
      <c r="L329" s="39">
        <f>'TTA Pivot Table'!L$236</f>
        <v>0</v>
      </c>
      <c r="M329" s="40">
        <f>'TTA Pivot Table'!L$237</f>
        <v>0</v>
      </c>
      <c r="N329" s="38">
        <f>'TTA Pivot Table'!L$238</f>
        <v>0</v>
      </c>
      <c r="O329" s="42"/>
      <c r="P329" s="320">
        <f>+M329-I329</f>
        <v>0</v>
      </c>
    </row>
    <row r="330" spans="1:16" ht="15.75" hidden="1">
      <c r="A330" s="47"/>
      <c r="B330" s="47"/>
      <c r="C330" s="47"/>
      <c r="D330" s="47"/>
      <c r="E330" s="47"/>
      <c r="F330" s="43"/>
      <c r="G330" s="43"/>
      <c r="H330" s="43"/>
      <c r="I330" s="41"/>
      <c r="J330" s="41"/>
      <c r="K330" s="43"/>
      <c r="L330" s="43"/>
      <c r="M330" s="321"/>
      <c r="N330" s="41"/>
      <c r="O330" s="42"/>
      <c r="P330" s="318">
        <f t="shared" ref="P330" si="18">+I330-M330</f>
        <v>0</v>
      </c>
    </row>
    <row r="331" spans="1:16">
      <c r="A331" s="47" t="s">
        <v>49</v>
      </c>
      <c r="B331" s="146">
        <f>+'TTA Pivot Table'!L$7</f>
        <v>0</v>
      </c>
      <c r="C331" s="146">
        <f>+'TTA Pivot Table'!L$9</f>
        <v>0</v>
      </c>
      <c r="D331" s="146">
        <f>+'TTA Pivot Table'!L$11</f>
        <v>0</v>
      </c>
      <c r="E331" s="147">
        <f>+'TTA Pivot Table'!L$13</f>
        <v>0</v>
      </c>
      <c r="F331" s="147">
        <f>+'TTA Pivot Table'!L$15</f>
        <v>0</v>
      </c>
      <c r="G331" s="146">
        <f>+'TTA Pivot Table'!L$17</f>
        <v>0</v>
      </c>
      <c r="H331" s="146">
        <f>+'TTA Pivot Table'!L$19</f>
        <v>0</v>
      </c>
      <c r="I331" s="147">
        <f>+'TTA Pivot Table'!L$21</f>
        <v>0</v>
      </c>
      <c r="J331" s="147">
        <f>+'TTA Pivot Table'!L$23</f>
        <v>0</v>
      </c>
      <c r="K331" s="146">
        <f>+'TTA Pivot Table'!L$25</f>
        <v>0</v>
      </c>
      <c r="L331" s="146">
        <f>+'TTA Pivot Table'!L$27</f>
        <v>0</v>
      </c>
      <c r="M331" s="148">
        <f>+'TTA Pivot Table'!L$29</f>
        <v>0</v>
      </c>
      <c r="N331" s="147">
        <f>+'TTA Pivot Table'!L$31</f>
        <v>0</v>
      </c>
      <c r="O331" s="42"/>
      <c r="P331" s="320">
        <f t="shared" ref="P331:P349" si="19">+M331-I331</f>
        <v>0</v>
      </c>
    </row>
    <row r="332" spans="1:16">
      <c r="A332" s="47" t="s">
        <v>50</v>
      </c>
      <c r="B332" s="146">
        <f>+'TTA Pivot Table'!L$39</f>
        <v>3.2373684210526319</v>
      </c>
      <c r="C332" s="146">
        <f>+'TTA Pivot Table'!L$41</f>
        <v>5.5143478260869569</v>
      </c>
      <c r="D332" s="146">
        <f>+'TTA Pivot Table'!L$43</f>
        <v>0</v>
      </c>
      <c r="E332" s="147">
        <f>+'TTA Pivot Table'!L$45</f>
        <v>3.4832394366197188</v>
      </c>
      <c r="F332" s="147">
        <f>+'TTA Pivot Table'!L$47</f>
        <v>4.2902481389578169</v>
      </c>
      <c r="G332" s="146">
        <f>+'TTA Pivot Table'!L$49</f>
        <v>6.9704807692307691</v>
      </c>
      <c r="H332" s="146">
        <f>+'TTA Pivot Table'!L$51</f>
        <v>0</v>
      </c>
      <c r="I332" s="147">
        <f>+'TTA Pivot Table'!L$53</f>
        <v>4.8400394477317557</v>
      </c>
      <c r="J332" s="147">
        <f>+'TTA Pivot Table'!L$55</f>
        <v>3.2406802721088437</v>
      </c>
      <c r="K332" s="146">
        <f>+'TTA Pivot Table'!L$57</f>
        <v>3.910816326530612</v>
      </c>
      <c r="L332" s="146">
        <f>+'TTA Pivot Table'!L$59</f>
        <v>0</v>
      </c>
      <c r="M332" s="148">
        <f>+'TTA Pivot Table'!L$61</f>
        <v>3.5087346938775514</v>
      </c>
      <c r="N332" s="147">
        <f>+'TTA Pivot Table'!L$63</f>
        <v>0</v>
      </c>
      <c r="O332" s="42"/>
      <c r="P332" s="320">
        <f t="shared" si="19"/>
        <v>-1.3313047538542042</v>
      </c>
    </row>
    <row r="333" spans="1:16">
      <c r="A333" s="47" t="s">
        <v>51</v>
      </c>
      <c r="B333" s="146">
        <f>+'TTA Pivot Table'!L$71</f>
        <v>0</v>
      </c>
      <c r="C333" s="146">
        <f>+'TTA Pivot Table'!L$73</f>
        <v>0</v>
      </c>
      <c r="D333" s="146">
        <f>+'TTA Pivot Table'!L$75</f>
        <v>0</v>
      </c>
      <c r="E333" s="147">
        <f>+'TTA Pivot Table'!L$77</f>
        <v>0</v>
      </c>
      <c r="F333" s="147">
        <f>+'TTA Pivot Table'!L$79</f>
        <v>0</v>
      </c>
      <c r="G333" s="146">
        <f>+'TTA Pivot Table'!L$81</f>
        <v>0</v>
      </c>
      <c r="H333" s="146">
        <f>+'TTA Pivot Table'!L$83</f>
        <v>0</v>
      </c>
      <c r="I333" s="147">
        <f>+'TTA Pivot Table'!L$85</f>
        <v>0</v>
      </c>
      <c r="J333" s="147">
        <f>+'TTA Pivot Table'!L$87</f>
        <v>0</v>
      </c>
      <c r="K333" s="146">
        <f>+'TTA Pivot Table'!L$89</f>
        <v>0</v>
      </c>
      <c r="L333" s="146">
        <f>+'TTA Pivot Table'!L$91</f>
        <v>0</v>
      </c>
      <c r="M333" s="148">
        <f>+'TTA Pivot Table'!L$93</f>
        <v>0</v>
      </c>
      <c r="N333" s="147">
        <f>+'TTA Pivot Table'!L$95</f>
        <v>0</v>
      </c>
      <c r="O333" s="42"/>
      <c r="P333" s="320">
        <f t="shared" si="19"/>
        <v>0</v>
      </c>
    </row>
    <row r="334" spans="1:16">
      <c r="A334" s="47" t="s">
        <v>52</v>
      </c>
      <c r="B334" s="146">
        <f>+'TTA Pivot Table'!L$103</f>
        <v>2.6039916058394161</v>
      </c>
      <c r="C334" s="146">
        <f>+'TTA Pivot Table'!L$105</f>
        <v>3.1043824175824177</v>
      </c>
      <c r="D334" s="146">
        <f>+'TTA Pivot Table'!L$107</f>
        <v>0.57316829268292679</v>
      </c>
      <c r="E334" s="147">
        <f>+'TTA Pivot Table'!L$109</f>
        <v>2.5110650246305419</v>
      </c>
      <c r="F334" s="147">
        <f>+'TTA Pivot Table'!L$111</f>
        <v>4.0274342465753419</v>
      </c>
      <c r="G334" s="146">
        <f>+'TTA Pivot Table'!L$113</f>
        <v>5.5696890909090904</v>
      </c>
      <c r="H334" s="146">
        <f>+'TTA Pivot Table'!L$115</f>
        <v>0</v>
      </c>
      <c r="I334" s="147">
        <f>+'TTA Pivot Table'!L$117</f>
        <v>4.584265864332604</v>
      </c>
      <c r="J334" s="147">
        <f>+'TTA Pivot Table'!L$119</f>
        <v>2.5447671641791043</v>
      </c>
      <c r="K334" s="146">
        <f>+'TTA Pivot Table'!L$121</f>
        <v>3.6389244444444442</v>
      </c>
      <c r="L334" s="146">
        <f>+'TTA Pivot Table'!L$123</f>
        <v>0</v>
      </c>
      <c r="M334" s="148">
        <f>+'TTA Pivot Table'!L$125</f>
        <v>3.1719910828025482</v>
      </c>
      <c r="N334" s="147">
        <f>+'TTA Pivot Table'!L$127</f>
        <v>5.4068705882352948</v>
      </c>
      <c r="O334" s="42"/>
      <c r="P334" s="320">
        <f t="shared" si="19"/>
        <v>-1.4122747815300558</v>
      </c>
    </row>
    <row r="335" spans="1:16">
      <c r="A335" s="47"/>
      <c r="B335" s="146"/>
      <c r="C335" s="146"/>
      <c r="D335" s="146"/>
      <c r="E335" s="147"/>
      <c r="F335" s="147"/>
      <c r="G335" s="146"/>
      <c r="H335" s="146"/>
      <c r="I335" s="147"/>
      <c r="J335" s="147"/>
      <c r="K335" s="146"/>
      <c r="L335" s="146"/>
      <c r="M335" s="148"/>
      <c r="N335" s="147"/>
      <c r="O335" s="42"/>
      <c r="P335" s="320"/>
    </row>
    <row r="336" spans="1:16">
      <c r="A336" s="47" t="s">
        <v>53</v>
      </c>
      <c r="B336" s="146">
        <f>+'TTA Pivot Table'!L$135</f>
        <v>3.9573913043478264</v>
      </c>
      <c r="C336" s="146">
        <f>+'TTA Pivot Table'!L$137</f>
        <v>3.6590909090909092</v>
      </c>
      <c r="D336" s="146">
        <f>+'TTA Pivot Table'!L$139</f>
        <v>0</v>
      </c>
      <c r="E336" s="147">
        <f>+'TTA Pivot Table'!L$141</f>
        <v>3.8608823529411769</v>
      </c>
      <c r="F336" s="147">
        <f>+'TTA Pivot Table'!L$143</f>
        <v>4.277058270676692</v>
      </c>
      <c r="G336" s="146">
        <f>+'TTA Pivot Table'!L$145</f>
        <v>5.8752795031055909</v>
      </c>
      <c r="H336" s="146">
        <f>+'TTA Pivot Table'!L$147</f>
        <v>0</v>
      </c>
      <c r="I336" s="147">
        <f>+'TTA Pivot Table'!L$149</f>
        <v>4.6483621933621935</v>
      </c>
      <c r="J336" s="147">
        <f>+'TTA Pivot Table'!L$151</f>
        <v>3.3075593952483802</v>
      </c>
      <c r="K336" s="146">
        <f>+'TTA Pivot Table'!L$153</f>
        <v>3.3742226148409893</v>
      </c>
      <c r="L336" s="146">
        <f>+'TTA Pivot Table'!L$155</f>
        <v>0</v>
      </c>
      <c r="M336" s="148">
        <f>+'TTA Pivot Table'!L$157</f>
        <v>3.3442274052478136</v>
      </c>
      <c r="N336" s="147">
        <f>+'TTA Pivot Table'!L$159</f>
        <v>0</v>
      </c>
      <c r="O336" s="42"/>
      <c r="P336" s="320">
        <f t="shared" si="19"/>
        <v>-1.3041347881143799</v>
      </c>
    </row>
    <row r="337" spans="1:17">
      <c r="A337" s="47" t="s">
        <v>54</v>
      </c>
      <c r="B337" s="146">
        <f>+'TTA Pivot Table'!L$167</f>
        <v>3.5954068241469819</v>
      </c>
      <c r="C337" s="146">
        <f>+'TTA Pivot Table'!L$169</f>
        <v>3.8066265060240969</v>
      </c>
      <c r="D337" s="146">
        <f>+'TTA Pivot Table'!L$171</f>
        <v>0</v>
      </c>
      <c r="E337" s="147">
        <f>+'TTA Pivot Table'!L$173</f>
        <v>3.6331896551724139</v>
      </c>
      <c r="F337" s="147">
        <f>+'TTA Pivot Table'!L$175</f>
        <v>4.6654373927958828</v>
      </c>
      <c r="G337" s="146">
        <f>+'TTA Pivot Table'!L$177</f>
        <v>5.291612903225805</v>
      </c>
      <c r="H337" s="146">
        <f>+'TTA Pivot Table'!L$179</f>
        <v>0</v>
      </c>
      <c r="I337" s="147">
        <f>+'TTA Pivot Table'!L$181</f>
        <v>4.8439607602697734</v>
      </c>
      <c r="J337" s="147">
        <f>+'TTA Pivot Table'!L$183</f>
        <v>5.5436902485659658</v>
      </c>
      <c r="K337" s="146">
        <f>+'TTA Pivot Table'!L$185</f>
        <v>5.0446058091286305</v>
      </c>
      <c r="L337" s="146">
        <f>+'TTA Pivot Table'!L$187</f>
        <v>0</v>
      </c>
      <c r="M337" s="148">
        <f>+'TTA Pivot Table'!L$189</f>
        <v>5.3862565445026185</v>
      </c>
      <c r="N337" s="147">
        <f>+'TTA Pivot Table'!L$191</f>
        <v>5.7416064257028108</v>
      </c>
      <c r="O337" s="42"/>
      <c r="P337" s="320">
        <f t="shared" si="19"/>
        <v>0.54229578423284508</v>
      </c>
    </row>
    <row r="338" spans="1:17">
      <c r="A338" s="47" t="s">
        <v>55</v>
      </c>
      <c r="B338" s="199">
        <f>+'TTA Pivot Table'!L$199</f>
        <v>3.5255384615384617</v>
      </c>
      <c r="C338" s="146">
        <f>+'TTA Pivot Table'!L$201</f>
        <v>0.63681818181818184</v>
      </c>
      <c r="D338" s="146">
        <f>+'TTA Pivot Table'!L$203</f>
        <v>0</v>
      </c>
      <c r="E338" s="147">
        <f>+'TTA Pivot Table'!L$205</f>
        <v>2.3594495412844037</v>
      </c>
      <c r="F338" s="147">
        <f>+'TTA Pivot Table'!L$207</f>
        <v>4.267583643122677</v>
      </c>
      <c r="G338" s="146">
        <f>+'TTA Pivot Table'!L$209</f>
        <v>4.7588679245283014</v>
      </c>
      <c r="H338" s="146">
        <f>+'TTA Pivot Table'!L$211</f>
        <v>0</v>
      </c>
      <c r="I338" s="147">
        <f>+'TTA Pivot Table'!L$213</f>
        <v>4.3484472049689433</v>
      </c>
      <c r="J338" s="147">
        <f>+'TTA Pivot Table'!L$215</f>
        <v>3.6452573529411763</v>
      </c>
      <c r="K338" s="146">
        <f>+'TTA Pivot Table'!L$217</f>
        <v>4.7686029411764705</v>
      </c>
      <c r="L338" s="146">
        <f>+'TTA Pivot Table'!L$219</f>
        <v>0</v>
      </c>
      <c r="M338" s="148">
        <f>+'TTA Pivot Table'!L$221</f>
        <v>3.9806796116504852</v>
      </c>
      <c r="N338" s="147">
        <f>+'TTA Pivot Table'!L$223</f>
        <v>0</v>
      </c>
      <c r="O338" s="42"/>
      <c r="P338" s="320">
        <f t="shared" si="19"/>
        <v>-0.3677675933184581</v>
      </c>
    </row>
    <row r="339" spans="1:17">
      <c r="A339" s="47" t="s">
        <v>56</v>
      </c>
      <c r="B339" s="146">
        <f>+'TTA Pivot Table'!L$231</f>
        <v>0</v>
      </c>
      <c r="C339" s="146">
        <f>+'TTA Pivot Table'!L$233</f>
        <v>0</v>
      </c>
      <c r="D339" s="146">
        <f>+'TTA Pivot Table'!L$235</f>
        <v>0</v>
      </c>
      <c r="E339" s="147">
        <f>+'TTA Pivot Table'!L$237</f>
        <v>0</v>
      </c>
      <c r="F339" s="147">
        <f>+'TTA Pivot Table'!L$239</f>
        <v>0</v>
      </c>
      <c r="G339" s="146">
        <f>+'TTA Pivot Table'!L$241</f>
        <v>0</v>
      </c>
      <c r="H339" s="146">
        <f>+'TTA Pivot Table'!L$243</f>
        <v>0</v>
      </c>
      <c r="I339" s="147">
        <f>+'TTA Pivot Table'!L$245</f>
        <v>0</v>
      </c>
      <c r="J339" s="147">
        <f>+'TTA Pivot Table'!L$247</f>
        <v>0</v>
      </c>
      <c r="K339" s="146">
        <f>+'TTA Pivot Table'!L$249</f>
        <v>0</v>
      </c>
      <c r="L339" s="146">
        <f>+'TTA Pivot Table'!L$251</f>
        <v>0</v>
      </c>
      <c r="M339" s="148">
        <f>+'TTA Pivot Table'!L$253</f>
        <v>0</v>
      </c>
      <c r="N339" s="147">
        <f>+'TTA Pivot Table'!L$255</f>
        <v>0</v>
      </c>
      <c r="O339" s="42"/>
      <c r="P339" s="320">
        <f t="shared" si="19"/>
        <v>0</v>
      </c>
    </row>
    <row r="340" spans="1:17">
      <c r="A340" s="47"/>
      <c r="B340" s="146"/>
      <c r="C340" s="146"/>
      <c r="D340" s="146"/>
      <c r="E340" s="147"/>
      <c r="F340" s="147"/>
      <c r="G340" s="146"/>
      <c r="H340" s="146"/>
      <c r="I340" s="147"/>
      <c r="J340" s="147"/>
      <c r="K340" s="146"/>
      <c r="L340" s="146"/>
      <c r="M340" s="148"/>
      <c r="N340" s="147"/>
      <c r="O340" s="42"/>
      <c r="P340" s="320"/>
    </row>
    <row r="341" spans="1:17">
      <c r="A341" s="47" t="s">
        <v>57</v>
      </c>
      <c r="B341" s="146">
        <f>+'TTA Pivot Table'!L$263</f>
        <v>3.2373684210526319</v>
      </c>
      <c r="C341" s="146">
        <f>+'TTA Pivot Table'!L$265</f>
        <v>3.675148936170213</v>
      </c>
      <c r="D341" s="146">
        <f>+'TTA Pivot Table'!L$267</f>
        <v>0</v>
      </c>
      <c r="E341" s="147">
        <f>+'TTA Pivot Table'!L$269</f>
        <v>3.6581390593047032</v>
      </c>
      <c r="F341" s="147">
        <f>+'TTA Pivot Table'!L$271</f>
        <v>3.2324891347293563</v>
      </c>
      <c r="G341" s="146">
        <f>+'TTA Pivot Table'!L$273</f>
        <v>3.9036231884057973</v>
      </c>
      <c r="H341" s="146">
        <f>+'TTA Pivot Table'!L$275</f>
        <v>0</v>
      </c>
      <c r="I341" s="147">
        <f>+'TTA Pivot Table'!L$277</f>
        <v>3.2984788029925185</v>
      </c>
      <c r="J341" s="147">
        <f>+'TTA Pivot Table'!L$279</f>
        <v>3.0606742556917688</v>
      </c>
      <c r="K341" s="146">
        <f>+'TTA Pivot Table'!L$281</f>
        <v>5.1589965397923887</v>
      </c>
      <c r="L341" s="146">
        <f>+'TTA Pivot Table'!L$283</f>
        <v>0</v>
      </c>
      <c r="M341" s="148">
        <f>+'TTA Pivot Table'!L$285</f>
        <v>3.4844444444444442</v>
      </c>
      <c r="N341" s="147">
        <f>+'TTA Pivot Table'!L$287</f>
        <v>6.2129818496110634</v>
      </c>
      <c r="O341" s="42"/>
      <c r="P341" s="320">
        <f t="shared" si="19"/>
        <v>0.18596564145192573</v>
      </c>
    </row>
    <row r="342" spans="1:17">
      <c r="A342" s="47" t="s">
        <v>58</v>
      </c>
      <c r="B342" s="146">
        <f>+'TTA Pivot Table'!L$295</f>
        <v>2.9518343195266268</v>
      </c>
      <c r="C342" s="146">
        <f>+'TTA Pivot Table'!L$297</f>
        <v>4.7168489583333324</v>
      </c>
      <c r="D342" s="146">
        <f>+'TTA Pivot Table'!L$299</f>
        <v>0</v>
      </c>
      <c r="E342" s="147">
        <f>+'TTA Pivot Table'!L$301</f>
        <v>4.4526439326837908</v>
      </c>
      <c r="F342" s="147">
        <f>+'TTA Pivot Table'!L$303</f>
        <v>3.5457447280799106</v>
      </c>
      <c r="G342" s="146">
        <f>+'TTA Pivot Table'!L$305</f>
        <v>4.8053901515151516</v>
      </c>
      <c r="H342" s="146">
        <f>+'TTA Pivot Table'!L$307</f>
        <v>0</v>
      </c>
      <c r="I342" s="147">
        <f>+'TTA Pivot Table'!L$309</f>
        <v>4.0111700489853037</v>
      </c>
      <c r="J342" s="147">
        <f>+'TTA Pivot Table'!L$311</f>
        <v>2.5761450924608815</v>
      </c>
      <c r="K342" s="146">
        <f>+'TTA Pivot Table'!L$313</f>
        <v>3.0795378690629005</v>
      </c>
      <c r="L342" s="146">
        <f>+'TTA Pivot Table'!L$315</f>
        <v>0</v>
      </c>
      <c r="M342" s="148">
        <f>+'TTA Pivot Table'!L$317</f>
        <v>2.8407489878542513</v>
      </c>
      <c r="N342" s="147">
        <f>+'TTA Pivot Table'!L$319</f>
        <v>0</v>
      </c>
      <c r="O342" s="42"/>
      <c r="P342" s="320">
        <f t="shared" si="19"/>
        <v>-1.1704210611310524</v>
      </c>
    </row>
    <row r="343" spans="1:17">
      <c r="A343" s="47" t="s">
        <v>59</v>
      </c>
      <c r="B343" s="146">
        <f>+'TTA Pivot Table'!L$327</f>
        <v>2.912469135802469</v>
      </c>
      <c r="C343" s="146">
        <f>+'TTA Pivot Table'!L$329</f>
        <v>3.5148148148148155</v>
      </c>
      <c r="D343" s="146">
        <f>+'TTA Pivot Table'!L$331</f>
        <v>0</v>
      </c>
      <c r="E343" s="147">
        <f>+'TTA Pivot Table'!L$333</f>
        <v>3.0630555555555552</v>
      </c>
      <c r="F343" s="147">
        <f>+'TTA Pivot Table'!L$335</f>
        <v>4.5048044692737426</v>
      </c>
      <c r="G343" s="146">
        <f>+'TTA Pivot Table'!L$337</f>
        <v>6.5104972375690613</v>
      </c>
      <c r="H343" s="146">
        <f>+'TTA Pivot Table'!L$339</f>
        <v>0</v>
      </c>
      <c r="I343" s="147">
        <f>+'TTA Pivot Table'!L$341</f>
        <v>5.01041782729805</v>
      </c>
      <c r="J343" s="147">
        <f>+'TTA Pivot Table'!L$343</f>
        <v>3.9680530973451331</v>
      </c>
      <c r="K343" s="146">
        <f>+'TTA Pivot Table'!L$345</f>
        <v>4.741432506887052</v>
      </c>
      <c r="L343" s="146">
        <f>+'TTA Pivot Table'!L$347</f>
        <v>0</v>
      </c>
      <c r="M343" s="148">
        <f>+'TTA Pivot Table'!L$349</f>
        <v>4.3679629629629622</v>
      </c>
      <c r="N343" s="147">
        <f>+'TTA Pivot Table'!L$351</f>
        <v>0</v>
      </c>
      <c r="O343" s="42"/>
      <c r="P343" s="320">
        <f t="shared" si="19"/>
        <v>-0.64245486433508781</v>
      </c>
      <c r="Q343" s="340"/>
    </row>
    <row r="344" spans="1:17">
      <c r="A344" s="47" t="s">
        <v>60</v>
      </c>
      <c r="B344" s="146">
        <f>+'TTA Pivot Table'!L$359</f>
        <v>0</v>
      </c>
      <c r="C344" s="146">
        <f>+'TTA Pivot Table'!L$361</f>
        <v>0</v>
      </c>
      <c r="D344" s="146">
        <f>+'TTA Pivot Table'!L$363</f>
        <v>0</v>
      </c>
      <c r="E344" s="147">
        <f>+'TTA Pivot Table'!L$365</f>
        <v>0</v>
      </c>
      <c r="F344" s="147">
        <f>+'TTA Pivot Table'!L$367</f>
        <v>0</v>
      </c>
      <c r="G344" s="146">
        <f>+'TTA Pivot Table'!L$369</f>
        <v>0</v>
      </c>
      <c r="H344" s="146">
        <f>+'TTA Pivot Table'!L$371</f>
        <v>0</v>
      </c>
      <c r="I344" s="147">
        <f>+'TTA Pivot Table'!L$373</f>
        <v>0</v>
      </c>
      <c r="J344" s="147">
        <f>+'TTA Pivot Table'!L$375</f>
        <v>0</v>
      </c>
      <c r="K344" s="146">
        <f>+'TTA Pivot Table'!L$377</f>
        <v>0</v>
      </c>
      <c r="L344" s="146">
        <f>+'TTA Pivot Table'!L$379</f>
        <v>0</v>
      </c>
      <c r="M344" s="148">
        <f>+'TTA Pivot Table'!L$381</f>
        <v>0</v>
      </c>
      <c r="N344" s="147">
        <f>+'TTA Pivot Table'!L$383</f>
        <v>0</v>
      </c>
      <c r="O344" s="42"/>
      <c r="P344" s="320">
        <f t="shared" si="19"/>
        <v>0</v>
      </c>
    </row>
    <row r="345" spans="1:17">
      <c r="A345" s="47"/>
      <c r="B345" s="146"/>
      <c r="C345" s="146"/>
      <c r="D345" s="146"/>
      <c r="E345" s="147"/>
      <c r="F345" s="147"/>
      <c r="G345" s="146"/>
      <c r="H345" s="146"/>
      <c r="I345" s="147"/>
      <c r="J345" s="147"/>
      <c r="K345" s="146"/>
      <c r="L345" s="146"/>
      <c r="M345" s="148"/>
      <c r="N345" s="147"/>
      <c r="O345" s="42"/>
      <c r="P345" s="320"/>
    </row>
    <row r="346" spans="1:17">
      <c r="A346" s="47" t="s">
        <v>61</v>
      </c>
      <c r="B346" s="146">
        <f>+'TTA Pivot Table'!L$391</f>
        <v>2.9854166666666671</v>
      </c>
      <c r="C346" s="146">
        <f>+'TTA Pivot Table'!L$393</f>
        <v>5.5285714285714294</v>
      </c>
      <c r="D346" s="146">
        <f>+'TTA Pivot Table'!L$395</f>
        <v>0</v>
      </c>
      <c r="E346" s="147">
        <f>+'TTA Pivot Table'!L$397</f>
        <v>3.3090909090909091</v>
      </c>
      <c r="F346" s="147">
        <f>+'TTA Pivot Table'!L$399</f>
        <v>3.9542608242044857</v>
      </c>
      <c r="G346" s="146">
        <f>+'TTA Pivot Table'!L$401</f>
        <v>5.1507272727272717</v>
      </c>
      <c r="H346" s="146">
        <f>+'TTA Pivot Table'!L$403</f>
        <v>0</v>
      </c>
      <c r="I346" s="147">
        <f>+'TTA Pivot Table'!L$405</f>
        <v>4.1776147645311834</v>
      </c>
      <c r="J346" s="147">
        <f>+'TTA Pivot Table'!L$407</f>
        <v>6.1937464387464392</v>
      </c>
      <c r="K346" s="146">
        <f>+'TTA Pivot Table'!L$409</f>
        <v>8.7466854599406521</v>
      </c>
      <c r="L346" s="146">
        <f>+'TTA Pivot Table'!L$411</f>
        <v>0</v>
      </c>
      <c r="M346" s="148">
        <f>+'TTA Pivot Table'!L$413</f>
        <v>7.4442412790697672</v>
      </c>
      <c r="N346" s="147">
        <f>+'TTA Pivot Table'!L$415</f>
        <v>4.2146022131624923</v>
      </c>
      <c r="O346" s="42"/>
      <c r="P346" s="320">
        <f t="shared" si="19"/>
        <v>3.2666265145385838</v>
      </c>
    </row>
    <row r="347" spans="1:17">
      <c r="A347" s="47" t="s">
        <v>62</v>
      </c>
      <c r="B347" s="146">
        <f>+'TTA Pivot Table'!L$423</f>
        <v>3.3593554162936434</v>
      </c>
      <c r="C347" s="146">
        <f>+'TTA Pivot Table'!L$425</f>
        <v>3.4827938671209542</v>
      </c>
      <c r="D347" s="146">
        <f>+'TTA Pivot Table'!L$427</f>
        <v>0</v>
      </c>
      <c r="E347" s="147">
        <f>+'TTA Pivot Table'!L$429</f>
        <v>3.4018779342723002</v>
      </c>
      <c r="F347" s="147">
        <f>+'TTA Pivot Table'!L$431</f>
        <v>4.158416169648774</v>
      </c>
      <c r="G347" s="146">
        <f>+'TTA Pivot Table'!L$433</f>
        <v>4.8255465334166141</v>
      </c>
      <c r="H347" s="146">
        <f>+'TTA Pivot Table'!L$435</f>
        <v>0</v>
      </c>
      <c r="I347" s="147">
        <f>+'TTA Pivot Table'!L$437</f>
        <v>4.389651439705565</v>
      </c>
      <c r="J347" s="147">
        <f>+'TTA Pivot Table'!L$439</f>
        <v>3.0050139275766021</v>
      </c>
      <c r="K347" s="146">
        <f>+'TTA Pivot Table'!L$441</f>
        <v>3.4113127902068383</v>
      </c>
      <c r="L347" s="146">
        <f>+'TTA Pivot Table'!L$443</f>
        <v>0</v>
      </c>
      <c r="M347" s="148">
        <f>+'TTA Pivot Table'!L$445</f>
        <v>3.2361671469740632</v>
      </c>
      <c r="N347" s="147">
        <f>+'TTA Pivot Table'!L$447</f>
        <v>4.4534261634298291</v>
      </c>
      <c r="O347" s="42"/>
      <c r="P347" s="320">
        <f t="shared" si="19"/>
        <v>-1.1534842927315019</v>
      </c>
    </row>
    <row r="348" spans="1:17">
      <c r="A348" s="47" t="s">
        <v>63</v>
      </c>
      <c r="B348" s="146">
        <f>+'TTA Pivot Table'!L$455</f>
        <v>2.8286479250334673</v>
      </c>
      <c r="C348" s="146">
        <f>+'TTA Pivot Table'!L$457</f>
        <v>3.9340101522842632</v>
      </c>
      <c r="D348" s="146">
        <f>+'TTA Pivot Table'!L$459</f>
        <v>0</v>
      </c>
      <c r="E348" s="147">
        <f>+'TTA Pivot Table'!L$461</f>
        <v>3.0593220338983054</v>
      </c>
      <c r="F348" s="147">
        <f>+'TTA Pivot Table'!L$463</f>
        <v>4.4288720538720527</v>
      </c>
      <c r="G348" s="146">
        <f>+'TTA Pivot Table'!L$465</f>
        <v>7.2843434343434366</v>
      </c>
      <c r="H348" s="146">
        <f>+'TTA Pivot Table'!L$467</f>
        <v>0</v>
      </c>
      <c r="I348" s="147">
        <f>+'TTA Pivot Table'!L$469</f>
        <v>5.7268135904499538</v>
      </c>
      <c r="J348" s="147">
        <f>+'TTA Pivot Table'!L$471</f>
        <v>3.3711340206185558</v>
      </c>
      <c r="K348" s="146">
        <f>+'TTA Pivot Table'!L$473</f>
        <v>4.4825581395348824</v>
      </c>
      <c r="L348" s="146">
        <f>+'TTA Pivot Table'!L$475</f>
        <v>0</v>
      </c>
      <c r="M348" s="148">
        <f>+'TTA Pivot Table'!L$477</f>
        <v>3.973228346456692</v>
      </c>
      <c r="N348" s="147">
        <f>+'TTA Pivot Table'!L$479</f>
        <v>4.7913005272407734</v>
      </c>
      <c r="O348" s="42"/>
      <c r="P348" s="320">
        <f t="shared" si="19"/>
        <v>-1.7535852439932618</v>
      </c>
    </row>
    <row r="349" spans="1:17">
      <c r="A349" s="52" t="s">
        <v>64</v>
      </c>
      <c r="B349" s="149">
        <f>+'TTA Pivot Table'!L$487</f>
        <v>3.15</v>
      </c>
      <c r="C349" s="149">
        <f>+'TTA Pivot Table'!L$489</f>
        <v>4</v>
      </c>
      <c r="D349" s="149">
        <f>+'TTA Pivot Table'!L$491</f>
        <v>0</v>
      </c>
      <c r="E349" s="150">
        <f>+'TTA Pivot Table'!L$493</f>
        <v>3.1904761904761907</v>
      </c>
      <c r="F349" s="150">
        <f>+'TTA Pivot Table'!L$495</f>
        <v>3.6979695431472082</v>
      </c>
      <c r="G349" s="149">
        <f>+'TTA Pivot Table'!L$497</f>
        <v>6.3307692307692305</v>
      </c>
      <c r="H349" s="149">
        <f>+'TTA Pivot Table'!L$499</f>
        <v>0</v>
      </c>
      <c r="I349" s="150">
        <f>+'TTA Pivot Table'!L$501</f>
        <v>4.0049327354260091</v>
      </c>
      <c r="J349" s="150">
        <f>+'TTA Pivot Table'!L$503</f>
        <v>3.3972222222222221</v>
      </c>
      <c r="K349" s="149">
        <f>+'TTA Pivot Table'!L$505</f>
        <v>3.3</v>
      </c>
      <c r="L349" s="149">
        <f>+'TTA Pivot Table'!L$507</f>
        <v>0</v>
      </c>
      <c r="M349" s="151">
        <f>+'TTA Pivot Table'!L$509</f>
        <v>3.377490774907749</v>
      </c>
      <c r="N349" s="150">
        <f>+'TTA Pivot Table'!L$511</f>
        <v>6.2629629629629626</v>
      </c>
      <c r="O349" s="42"/>
      <c r="P349" s="322">
        <f t="shared" si="19"/>
        <v>-0.62744196051826018</v>
      </c>
    </row>
    <row r="350" spans="1:17">
      <c r="A350" s="133" t="s">
        <v>160</v>
      </c>
      <c r="B350" s="133"/>
      <c r="C350" s="133"/>
      <c r="D350" s="133"/>
      <c r="E350" s="133"/>
      <c r="F350" s="134"/>
      <c r="G350" s="134"/>
      <c r="H350" s="134"/>
      <c r="I350" s="134"/>
      <c r="J350" s="134"/>
      <c r="K350" s="134"/>
      <c r="L350" s="134"/>
      <c r="M350" s="134"/>
      <c r="N350" s="134"/>
    </row>
    <row r="351" spans="1:17" s="51" customFormat="1">
      <c r="A351" s="133"/>
      <c r="B351" s="135"/>
      <c r="C351" s="135"/>
      <c r="D351" s="135"/>
      <c r="E351" s="135"/>
      <c r="F351" s="135"/>
      <c r="G351" s="135"/>
      <c r="H351" s="135"/>
      <c r="I351" s="135"/>
      <c r="J351" s="135"/>
      <c r="K351" s="135"/>
      <c r="L351" s="135"/>
      <c r="M351" s="135"/>
      <c r="N351" s="135"/>
      <c r="O351" s="45"/>
    </row>
    <row r="352" spans="1:17">
      <c r="A352" s="133"/>
      <c r="B352" s="133"/>
      <c r="C352" s="133"/>
      <c r="D352" s="133"/>
      <c r="E352" s="133"/>
      <c r="F352" s="134"/>
      <c r="G352" s="134"/>
      <c r="H352" s="134"/>
      <c r="I352" s="134"/>
      <c r="J352" s="134"/>
      <c r="K352" s="134"/>
      <c r="L352" s="134"/>
      <c r="M352" s="134"/>
      <c r="N352" s="323" t="s">
        <v>1192</v>
      </c>
    </row>
    <row r="353" spans="1:16" ht="18">
      <c r="A353" s="198" t="s">
        <v>283</v>
      </c>
      <c r="B353" s="100"/>
      <c r="C353" s="100"/>
      <c r="D353" s="100"/>
      <c r="E353" s="100"/>
      <c r="F353" s="103"/>
      <c r="G353" s="103"/>
      <c r="H353" s="103"/>
      <c r="I353" s="104"/>
      <c r="J353" s="103"/>
      <c r="K353" s="103"/>
      <c r="L353" s="103"/>
      <c r="M353" s="104"/>
      <c r="N353" s="103"/>
      <c r="P353" s="319"/>
    </row>
    <row r="354" spans="1:16" ht="18">
      <c r="A354" s="198"/>
      <c r="B354" s="100"/>
      <c r="C354" s="100"/>
      <c r="D354" s="100"/>
      <c r="E354" s="100"/>
      <c r="F354" s="103"/>
      <c r="G354" s="103"/>
      <c r="H354" s="103"/>
      <c r="I354" s="104"/>
      <c r="J354" s="103"/>
      <c r="K354" s="103"/>
      <c r="L354" s="103"/>
      <c r="M354" s="104"/>
      <c r="N354" s="103"/>
      <c r="P354" s="319"/>
    </row>
    <row r="355" spans="1:16" ht="15.75">
      <c r="A355" s="118" t="s">
        <v>184</v>
      </c>
      <c r="B355" s="100"/>
      <c r="C355" s="100"/>
      <c r="D355" s="100"/>
      <c r="E355" s="100"/>
      <c r="F355" s="103"/>
      <c r="G355" s="103"/>
      <c r="H355" s="103"/>
      <c r="I355" s="104"/>
      <c r="J355" s="103"/>
      <c r="K355" s="103"/>
      <c r="L355" s="103"/>
      <c r="M355" s="104"/>
      <c r="N355" s="103"/>
      <c r="P355" s="319"/>
    </row>
    <row r="356" spans="1:16" ht="15.75">
      <c r="A356" s="118" t="s">
        <v>1209</v>
      </c>
      <c r="B356" s="100"/>
      <c r="C356" s="100"/>
      <c r="D356" s="100"/>
      <c r="E356" s="100"/>
      <c r="F356" s="103"/>
      <c r="G356" s="103"/>
      <c r="H356" s="103"/>
      <c r="I356" s="104"/>
      <c r="J356" s="103"/>
      <c r="K356" s="103"/>
      <c r="L356" s="103"/>
      <c r="M356" s="104"/>
      <c r="N356" s="103"/>
      <c r="P356" s="319"/>
    </row>
    <row r="357" spans="1:16" ht="17.25" customHeight="1">
      <c r="A357" s="26"/>
      <c r="B357" s="26"/>
      <c r="C357" s="26"/>
      <c r="D357" s="26"/>
      <c r="E357" s="26"/>
      <c r="F357" s="18"/>
      <c r="G357" s="114"/>
      <c r="H357" s="114"/>
      <c r="I357" s="111"/>
      <c r="J357" s="111"/>
      <c r="K357" s="111"/>
      <c r="L357" s="111"/>
      <c r="M357" s="111"/>
      <c r="N357" s="111"/>
      <c r="O357" s="7"/>
      <c r="P357" s="319"/>
    </row>
    <row r="358" spans="1:16" ht="17.25" customHeight="1">
      <c r="A358" s="21"/>
      <c r="B358" s="119" t="s">
        <v>257</v>
      </c>
      <c r="C358" s="120"/>
      <c r="D358" s="120"/>
      <c r="E358" s="120"/>
      <c r="F358" s="120"/>
      <c r="G358" s="120"/>
      <c r="H358" s="120"/>
      <c r="I358" s="121"/>
      <c r="J358" s="131" t="s">
        <v>156</v>
      </c>
      <c r="K358" s="316"/>
      <c r="L358" s="316"/>
      <c r="M358" s="317"/>
      <c r="N358" s="839" t="s">
        <v>256</v>
      </c>
      <c r="O358" s="318"/>
      <c r="P358" s="319"/>
    </row>
    <row r="359" spans="1:16" ht="44.25" customHeight="1">
      <c r="A359" s="37"/>
      <c r="B359" s="120" t="s">
        <v>296</v>
      </c>
      <c r="C359" s="120"/>
      <c r="D359" s="120"/>
      <c r="E359" s="123"/>
      <c r="F359" s="124" t="s">
        <v>298</v>
      </c>
      <c r="G359" s="120"/>
      <c r="H359" s="120"/>
      <c r="I359" s="121"/>
      <c r="J359" s="125" t="s">
        <v>258</v>
      </c>
      <c r="K359" s="120"/>
      <c r="L359" s="120"/>
      <c r="M359" s="121"/>
      <c r="N359" s="840"/>
      <c r="O359" s="318"/>
      <c r="P359" s="319"/>
    </row>
    <row r="360" spans="1:16" ht="30.75" customHeight="1">
      <c r="A360" s="26"/>
      <c r="B360" s="126" t="s">
        <v>157</v>
      </c>
      <c r="C360" s="126" t="s">
        <v>158</v>
      </c>
      <c r="D360" s="126" t="s">
        <v>65</v>
      </c>
      <c r="E360" s="128" t="s">
        <v>12</v>
      </c>
      <c r="F360" s="128" t="s">
        <v>157</v>
      </c>
      <c r="G360" s="126" t="s">
        <v>158</v>
      </c>
      <c r="H360" s="126" t="s">
        <v>65</v>
      </c>
      <c r="I360" s="128" t="s">
        <v>12</v>
      </c>
      <c r="J360" s="129" t="s">
        <v>157</v>
      </c>
      <c r="K360" s="130" t="s">
        <v>158</v>
      </c>
      <c r="L360" s="132" t="s">
        <v>65</v>
      </c>
      <c r="M360" s="129" t="s">
        <v>12</v>
      </c>
      <c r="N360" s="841"/>
      <c r="O360" s="318"/>
      <c r="P360" s="319" t="s">
        <v>248</v>
      </c>
    </row>
    <row r="361" spans="1:16" hidden="1">
      <c r="A361" s="47" t="s">
        <v>48</v>
      </c>
      <c r="B361" s="47"/>
      <c r="C361" s="47"/>
      <c r="D361" s="47"/>
      <c r="E361" s="47"/>
      <c r="F361" s="39">
        <f>'TTA Pivot Table'!M$230</f>
        <v>0</v>
      </c>
      <c r="G361" s="39">
        <f>'TTA Pivot Table'!M$231</f>
        <v>0</v>
      </c>
      <c r="H361" s="39">
        <f>'TTA Pivot Table'!M$232</f>
        <v>0</v>
      </c>
      <c r="I361" s="38">
        <f>'TTA Pivot Table'!M$233</f>
        <v>0</v>
      </c>
      <c r="J361" s="38">
        <f>'TTA Pivot Table'!M$234</f>
        <v>0</v>
      </c>
      <c r="K361" s="39">
        <f>'TTA Pivot Table'!M$235</f>
        <v>0</v>
      </c>
      <c r="L361" s="39">
        <f>'TTA Pivot Table'!M$236</f>
        <v>0</v>
      </c>
      <c r="M361" s="40">
        <f>'TTA Pivot Table'!M$237</f>
        <v>0</v>
      </c>
      <c r="N361" s="38">
        <f>'TTA Pivot Table'!M$238</f>
        <v>0</v>
      </c>
      <c r="O361" s="42"/>
      <c r="P361" s="320">
        <f>+M361-I361</f>
        <v>0</v>
      </c>
    </row>
    <row r="362" spans="1:16" ht="15.75" hidden="1">
      <c r="A362" s="47"/>
      <c r="B362" s="47"/>
      <c r="C362" s="47"/>
      <c r="D362" s="47"/>
      <c r="E362" s="47"/>
      <c r="F362" s="43"/>
      <c r="G362" s="43"/>
      <c r="H362" s="43"/>
      <c r="I362" s="41"/>
      <c r="J362" s="41"/>
      <c r="K362" s="43"/>
      <c r="L362" s="43"/>
      <c r="M362" s="321"/>
      <c r="N362" s="41"/>
      <c r="O362" s="42"/>
      <c r="P362" s="318">
        <f t="shared" ref="P362" si="20">+I362-M362</f>
        <v>0</v>
      </c>
    </row>
    <row r="363" spans="1:16">
      <c r="A363" s="47" t="s">
        <v>49</v>
      </c>
      <c r="B363" s="146">
        <f>+'TTA Pivot Table'!M$7</f>
        <v>0</v>
      </c>
      <c r="C363" s="146">
        <f>+'TTA Pivot Table'!M$9</f>
        <v>0</v>
      </c>
      <c r="D363" s="146">
        <f>+'TTA Pivot Table'!M$11</f>
        <v>0</v>
      </c>
      <c r="E363" s="147">
        <f>+'TTA Pivot Table'!M$13</f>
        <v>0</v>
      </c>
      <c r="F363" s="147">
        <f>+'TTA Pivot Table'!M$15</f>
        <v>0</v>
      </c>
      <c r="G363" s="146">
        <f>+'TTA Pivot Table'!M$17</f>
        <v>0</v>
      </c>
      <c r="H363" s="146">
        <f>+'TTA Pivot Table'!M$19</f>
        <v>0</v>
      </c>
      <c r="I363" s="147">
        <f>+'TTA Pivot Table'!M$21</f>
        <v>0</v>
      </c>
      <c r="J363" s="147">
        <f>+'TTA Pivot Table'!M$23</f>
        <v>0</v>
      </c>
      <c r="K363" s="146">
        <f>+'TTA Pivot Table'!M$25</f>
        <v>0</v>
      </c>
      <c r="L363" s="146">
        <f>+'TTA Pivot Table'!M$27</f>
        <v>0</v>
      </c>
      <c r="M363" s="148">
        <f>+'TTA Pivot Table'!M$29</f>
        <v>0</v>
      </c>
      <c r="N363" s="147">
        <f>+'TTA Pivot Table'!M$31</f>
        <v>0</v>
      </c>
      <c r="O363" s="42"/>
      <c r="P363" s="320">
        <f t="shared" ref="P363:P381" si="21">+M363-I363</f>
        <v>0</v>
      </c>
    </row>
    <row r="364" spans="1:16">
      <c r="A364" s="47" t="s">
        <v>50</v>
      </c>
      <c r="B364" s="146">
        <f>+'TTA Pivot Table'!M$39</f>
        <v>3.6672434017595315</v>
      </c>
      <c r="C364" s="146">
        <f>+'TTA Pivot Table'!M$41</f>
        <v>5.8487583892617456</v>
      </c>
      <c r="D364" s="146">
        <f>+'TTA Pivot Table'!M$43</f>
        <v>0</v>
      </c>
      <c r="E364" s="147">
        <f>+'TTA Pivot Table'!M$45</f>
        <v>4.6846009389671366</v>
      </c>
      <c r="F364" s="147">
        <f>+'TTA Pivot Table'!M$47</f>
        <v>5.0669063004846535</v>
      </c>
      <c r="G364" s="146">
        <f>+'TTA Pivot Table'!M$49</f>
        <v>7.7482126696832569</v>
      </c>
      <c r="H364" s="146">
        <f>+'TTA Pivot Table'!M$51</f>
        <v>0</v>
      </c>
      <c r="I364" s="147">
        <f>+'TTA Pivot Table'!M$53</f>
        <v>5.7723452380952374</v>
      </c>
      <c r="J364" s="147">
        <f>+'TTA Pivot Table'!M$55</f>
        <v>3.6819672131147549</v>
      </c>
      <c r="K364" s="146">
        <f>+'TTA Pivot Table'!M$57</f>
        <v>5.0650595238095226</v>
      </c>
      <c r="L364" s="146">
        <f>+'TTA Pivot Table'!M$59</f>
        <v>0</v>
      </c>
      <c r="M364" s="148">
        <f>+'TTA Pivot Table'!M$61</f>
        <v>4.3077109515260332</v>
      </c>
      <c r="N364" s="147">
        <f>+'TTA Pivot Table'!M$63</f>
        <v>0</v>
      </c>
      <c r="O364" s="42"/>
      <c r="P364" s="320">
        <f t="shared" si="21"/>
        <v>-1.4646342865692041</v>
      </c>
    </row>
    <row r="365" spans="1:16">
      <c r="A365" s="47" t="s">
        <v>51</v>
      </c>
      <c r="B365" s="146">
        <f>+'TTA Pivot Table'!M$71</f>
        <v>0</v>
      </c>
      <c r="C365" s="146">
        <f>+'TTA Pivot Table'!M$73</f>
        <v>0</v>
      </c>
      <c r="D365" s="146">
        <f>+'TTA Pivot Table'!M$75</f>
        <v>0</v>
      </c>
      <c r="E365" s="147">
        <f>+'TTA Pivot Table'!M$77</f>
        <v>0</v>
      </c>
      <c r="F365" s="147">
        <f>+'TTA Pivot Table'!M$79</f>
        <v>0</v>
      </c>
      <c r="G365" s="146">
        <f>+'TTA Pivot Table'!M$81</f>
        <v>0</v>
      </c>
      <c r="H365" s="146">
        <f>+'TTA Pivot Table'!M$83</f>
        <v>0</v>
      </c>
      <c r="I365" s="147">
        <f>+'TTA Pivot Table'!M$85</f>
        <v>0</v>
      </c>
      <c r="J365" s="147">
        <f>+'TTA Pivot Table'!M$87</f>
        <v>0</v>
      </c>
      <c r="K365" s="146">
        <f>+'TTA Pivot Table'!M$89</f>
        <v>0</v>
      </c>
      <c r="L365" s="146">
        <f>+'TTA Pivot Table'!M$91</f>
        <v>0</v>
      </c>
      <c r="M365" s="148">
        <f>+'TTA Pivot Table'!M$93</f>
        <v>0</v>
      </c>
      <c r="N365" s="147">
        <f>+'TTA Pivot Table'!M$95</f>
        <v>0</v>
      </c>
      <c r="O365" s="42"/>
      <c r="P365" s="320">
        <f t="shared" si="21"/>
        <v>0</v>
      </c>
    </row>
    <row r="366" spans="1:16">
      <c r="A366" s="47" t="s">
        <v>52</v>
      </c>
      <c r="B366" s="146">
        <f>+'TTA Pivot Table'!M$103</f>
        <v>3.1777600000000001</v>
      </c>
      <c r="C366" s="146">
        <f>+'TTA Pivot Table'!M$105</f>
        <v>2.4411823529411767</v>
      </c>
      <c r="D366" s="146">
        <f>+'TTA Pivot Table'!M$107</f>
        <v>0.6</v>
      </c>
      <c r="E366" s="147">
        <f>+'TTA Pivot Table'!M$109</f>
        <v>2.7984970149253732</v>
      </c>
      <c r="F366" s="147">
        <f>+'TTA Pivot Table'!M$111</f>
        <v>4.2957873239436619</v>
      </c>
      <c r="G366" s="146">
        <f>+'TTA Pivot Table'!M$113</f>
        <v>6.1904666666666666</v>
      </c>
      <c r="H366" s="146">
        <f>+'TTA Pivot Table'!M$115</f>
        <v>0</v>
      </c>
      <c r="I366" s="147">
        <f>+'TTA Pivot Table'!M$117</f>
        <v>4.7282684782608699</v>
      </c>
      <c r="J366" s="147">
        <f>+'TTA Pivot Table'!M$119</f>
        <v>3.6833133333333334</v>
      </c>
      <c r="K366" s="146">
        <f>+'TTA Pivot Table'!M$121</f>
        <v>4.4999937499999998</v>
      </c>
      <c r="L366" s="146">
        <f>+'TTA Pivot Table'!M$123</f>
        <v>0</v>
      </c>
      <c r="M366" s="148">
        <f>+'TTA Pivot Table'!M$125</f>
        <v>4.104825806451613</v>
      </c>
      <c r="N366" s="147">
        <f>+'TTA Pivot Table'!M$127</f>
        <v>5.7941470588235289</v>
      </c>
      <c r="O366" s="42"/>
      <c r="P366" s="320">
        <f t="shared" si="21"/>
        <v>-0.62344267180925694</v>
      </c>
    </row>
    <row r="367" spans="1:16">
      <c r="A367" s="47"/>
      <c r="B367" s="146"/>
      <c r="C367" s="146"/>
      <c r="D367" s="146"/>
      <c r="E367" s="147"/>
      <c r="F367" s="147"/>
      <c r="G367" s="146"/>
      <c r="H367" s="146"/>
      <c r="I367" s="147"/>
      <c r="J367" s="147"/>
      <c r="K367" s="146"/>
      <c r="L367" s="146"/>
      <c r="M367" s="148"/>
      <c r="N367" s="147"/>
      <c r="O367" s="42"/>
      <c r="P367" s="320"/>
    </row>
    <row r="368" spans="1:16">
      <c r="A368" s="47" t="s">
        <v>53</v>
      </c>
      <c r="B368" s="146">
        <f>+'TTA Pivot Table'!M$135</f>
        <v>0</v>
      </c>
      <c r="C368" s="146">
        <f>+'TTA Pivot Table'!M$137</f>
        <v>0</v>
      </c>
      <c r="D368" s="146">
        <f>+'TTA Pivot Table'!M$139</f>
        <v>0</v>
      </c>
      <c r="E368" s="147">
        <f>+'TTA Pivot Table'!M$141</f>
        <v>0</v>
      </c>
      <c r="F368" s="147">
        <f>+'TTA Pivot Table'!M$143</f>
        <v>0</v>
      </c>
      <c r="G368" s="146">
        <f>+'TTA Pivot Table'!M$145</f>
        <v>0</v>
      </c>
      <c r="H368" s="146">
        <f>+'TTA Pivot Table'!M$147</f>
        <v>0</v>
      </c>
      <c r="I368" s="147">
        <f>+'TTA Pivot Table'!M$149</f>
        <v>0</v>
      </c>
      <c r="J368" s="147">
        <f>+'TTA Pivot Table'!M$151</f>
        <v>0</v>
      </c>
      <c r="K368" s="146">
        <f>+'TTA Pivot Table'!M$153</f>
        <v>0</v>
      </c>
      <c r="L368" s="146">
        <f>+'TTA Pivot Table'!M$155</f>
        <v>0</v>
      </c>
      <c r="M368" s="148">
        <f>+'TTA Pivot Table'!M$157</f>
        <v>0</v>
      </c>
      <c r="N368" s="147">
        <f>+'TTA Pivot Table'!M$159</f>
        <v>0</v>
      </c>
      <c r="O368" s="42"/>
      <c r="P368" s="320">
        <f t="shared" si="21"/>
        <v>0</v>
      </c>
    </row>
    <row r="369" spans="1:17">
      <c r="A369" s="47" t="s">
        <v>54</v>
      </c>
      <c r="B369" s="146">
        <f>+'TTA Pivot Table'!M$167</f>
        <v>4.2</v>
      </c>
      <c r="C369" s="146">
        <f>+'TTA Pivot Table'!M$169</f>
        <v>4.7</v>
      </c>
      <c r="D369" s="146">
        <f>+'TTA Pivot Table'!M$171</f>
        <v>0</v>
      </c>
      <c r="E369" s="147">
        <f>+'TTA Pivot Table'!M$173</f>
        <v>4.2750000000000004</v>
      </c>
      <c r="F369" s="147">
        <f>+'TTA Pivot Table'!M$175</f>
        <v>5.6</v>
      </c>
      <c r="G369" s="146">
        <f>+'TTA Pivot Table'!M$177</f>
        <v>6.6</v>
      </c>
      <c r="H369" s="146">
        <f>+'TTA Pivot Table'!M$179</f>
        <v>0</v>
      </c>
      <c r="I369" s="147">
        <f>+'TTA Pivot Table'!M$181</f>
        <v>5.92</v>
      </c>
      <c r="J369" s="147">
        <f>+'TTA Pivot Table'!M$183</f>
        <v>5.3</v>
      </c>
      <c r="K369" s="146">
        <f>+'TTA Pivot Table'!M$185</f>
        <v>4.9000000000000004</v>
      </c>
      <c r="L369" s="146">
        <f>+'TTA Pivot Table'!M$187</f>
        <v>0</v>
      </c>
      <c r="M369" s="148">
        <f>+'TTA Pivot Table'!M$189</f>
        <v>5.1105263157894738</v>
      </c>
      <c r="N369" s="147">
        <f>+'TTA Pivot Table'!M$191</f>
        <v>6.8</v>
      </c>
      <c r="O369" s="42"/>
      <c r="P369" s="320">
        <f t="shared" si="21"/>
        <v>-0.80947368421052612</v>
      </c>
    </row>
    <row r="370" spans="1:17">
      <c r="A370" s="47" t="s">
        <v>55</v>
      </c>
      <c r="B370" s="199">
        <f>+'TTA Pivot Table'!M$199</f>
        <v>2.7662195121951223</v>
      </c>
      <c r="C370" s="146">
        <f>+'TTA Pivot Table'!M$201</f>
        <v>3.7189999999999999</v>
      </c>
      <c r="D370" s="146">
        <f>+'TTA Pivot Table'!M$203</f>
        <v>0</v>
      </c>
      <c r="E370" s="147">
        <f>+'TTA Pivot Table'!M$205</f>
        <v>2.8697826086956519</v>
      </c>
      <c r="F370" s="147">
        <f>+'TTA Pivot Table'!M$207</f>
        <v>4.5978571428571433</v>
      </c>
      <c r="G370" s="146">
        <f>+'TTA Pivot Table'!M$209</f>
        <v>5.2552777777777777</v>
      </c>
      <c r="H370" s="146">
        <f>+'TTA Pivot Table'!M$211</f>
        <v>0</v>
      </c>
      <c r="I370" s="147">
        <f>+'TTA Pivot Table'!M$213</f>
        <v>4.7842125984251966</v>
      </c>
      <c r="J370" s="147">
        <f>+'TTA Pivot Table'!M$215</f>
        <v>2.9318303571428572</v>
      </c>
      <c r="K370" s="146">
        <f>+'TTA Pivot Table'!M$217</f>
        <v>3.401756756756757</v>
      </c>
      <c r="L370" s="146">
        <f>+'TTA Pivot Table'!M$219</f>
        <v>0</v>
      </c>
      <c r="M370" s="148">
        <f>+'TTA Pivot Table'!M$221</f>
        <v>3.1187903225806455</v>
      </c>
      <c r="N370" s="147">
        <f>+'TTA Pivot Table'!M$223</f>
        <v>0</v>
      </c>
      <c r="O370" s="42"/>
      <c r="P370" s="320">
        <f t="shared" si="21"/>
        <v>-1.6654222758445512</v>
      </c>
    </row>
    <row r="371" spans="1:17">
      <c r="A371" s="47" t="s">
        <v>56</v>
      </c>
      <c r="B371" s="146">
        <f>+'TTA Pivot Table'!M$231</f>
        <v>0</v>
      </c>
      <c r="C371" s="146">
        <f>+'TTA Pivot Table'!M$233</f>
        <v>0</v>
      </c>
      <c r="D371" s="146">
        <f>+'TTA Pivot Table'!M$235</f>
        <v>0</v>
      </c>
      <c r="E371" s="147">
        <f>+'TTA Pivot Table'!M$237</f>
        <v>0</v>
      </c>
      <c r="F371" s="147">
        <f>+'TTA Pivot Table'!M$239</f>
        <v>0</v>
      </c>
      <c r="G371" s="146">
        <f>+'TTA Pivot Table'!M$241</f>
        <v>0</v>
      </c>
      <c r="H371" s="146">
        <f>+'TTA Pivot Table'!M$243</f>
        <v>0</v>
      </c>
      <c r="I371" s="147">
        <f>+'TTA Pivot Table'!M$245</f>
        <v>0</v>
      </c>
      <c r="J371" s="147">
        <f>+'TTA Pivot Table'!M$247</f>
        <v>0</v>
      </c>
      <c r="K371" s="146">
        <f>+'TTA Pivot Table'!M$249</f>
        <v>0</v>
      </c>
      <c r="L371" s="146">
        <f>+'TTA Pivot Table'!M$251</f>
        <v>0</v>
      </c>
      <c r="M371" s="148">
        <f>+'TTA Pivot Table'!M$253</f>
        <v>0</v>
      </c>
      <c r="N371" s="147">
        <f>+'TTA Pivot Table'!M$255</f>
        <v>0</v>
      </c>
      <c r="O371" s="42"/>
      <c r="P371" s="320">
        <f t="shared" si="21"/>
        <v>0</v>
      </c>
    </row>
    <row r="372" spans="1:17">
      <c r="A372" s="47"/>
      <c r="B372" s="146"/>
      <c r="C372" s="146"/>
      <c r="D372" s="146"/>
      <c r="E372" s="147"/>
      <c r="F372" s="147"/>
      <c r="G372" s="146"/>
      <c r="H372" s="146"/>
      <c r="I372" s="147"/>
      <c r="J372" s="147"/>
      <c r="K372" s="146"/>
      <c r="L372" s="146"/>
      <c r="M372" s="148"/>
      <c r="N372" s="147"/>
      <c r="O372" s="42"/>
      <c r="P372" s="320"/>
    </row>
    <row r="373" spans="1:17">
      <c r="A373" s="47" t="s">
        <v>57</v>
      </c>
      <c r="B373" s="146">
        <f>+'TTA Pivot Table'!M$263</f>
        <v>3</v>
      </c>
      <c r="C373" s="146">
        <f>+'TTA Pivot Table'!M$265</f>
        <v>4.290166666666666</v>
      </c>
      <c r="D373" s="146">
        <f>+'TTA Pivot Table'!M$267</f>
        <v>0</v>
      </c>
      <c r="E373" s="147">
        <f>+'TTA Pivot Table'!M$269</f>
        <v>4.2095312499999995</v>
      </c>
      <c r="F373" s="147">
        <f>+'TTA Pivot Table'!M$271</f>
        <v>3.450761589403974</v>
      </c>
      <c r="G373" s="146">
        <f>+'TTA Pivot Table'!M$273</f>
        <v>3.7807407407407405</v>
      </c>
      <c r="H373" s="146">
        <f>+'TTA Pivot Table'!M$275</f>
        <v>0</v>
      </c>
      <c r="I373" s="147">
        <f>+'TTA Pivot Table'!M$277</f>
        <v>3.4778419452887541</v>
      </c>
      <c r="J373" s="147">
        <f>+'TTA Pivot Table'!M$279</f>
        <v>3.3614563106796118</v>
      </c>
      <c r="K373" s="146">
        <f>+'TTA Pivot Table'!M$281</f>
        <v>5.2524999999999995</v>
      </c>
      <c r="L373" s="146">
        <f>+'TTA Pivot Table'!M$283</f>
        <v>0</v>
      </c>
      <c r="M373" s="148">
        <f>+'TTA Pivot Table'!M$285</f>
        <v>3.8097037037037031</v>
      </c>
      <c r="N373" s="147">
        <f>+'TTA Pivot Table'!M$287</f>
        <v>6.9303030303030306</v>
      </c>
      <c r="O373" s="42"/>
      <c r="P373" s="320">
        <f t="shared" si="21"/>
        <v>0.33186175841494903</v>
      </c>
    </row>
    <row r="374" spans="1:17">
      <c r="A374" s="47" t="s">
        <v>58</v>
      </c>
      <c r="B374" s="146">
        <f>+'TTA Pivot Table'!M$295</f>
        <v>2.7848571428571427</v>
      </c>
      <c r="C374" s="146">
        <f>+'TTA Pivot Table'!M$297</f>
        <v>4.6700197628458504</v>
      </c>
      <c r="D374" s="146">
        <f>+'TTA Pivot Table'!M$299</f>
        <v>0</v>
      </c>
      <c r="E374" s="147">
        <f>+'TTA Pivot Table'!M$301</f>
        <v>4.4409201388888881</v>
      </c>
      <c r="F374" s="147">
        <f>+'TTA Pivot Table'!M$303</f>
        <v>3.6964002599090318</v>
      </c>
      <c r="G374" s="146">
        <f>+'TTA Pivot Table'!M$305</f>
        <v>5.014194630872483</v>
      </c>
      <c r="H374" s="146">
        <f>+'TTA Pivot Table'!M$307</f>
        <v>0</v>
      </c>
      <c r="I374" s="147">
        <f>+'TTA Pivot Table'!M$309</f>
        <v>4.1806206329634188</v>
      </c>
      <c r="J374" s="147">
        <f>+'TTA Pivot Table'!M$311</f>
        <v>2.8012598425196855</v>
      </c>
      <c r="K374" s="146">
        <f>+'TTA Pivot Table'!M$313</f>
        <v>2.8447572815533975</v>
      </c>
      <c r="L374" s="146">
        <f>+'TTA Pivot Table'!M$315</f>
        <v>0</v>
      </c>
      <c r="M374" s="148">
        <f>+'TTA Pivot Table'!M$317</f>
        <v>2.8251332149200707</v>
      </c>
      <c r="N374" s="147">
        <f>+'TTA Pivot Table'!M$319</f>
        <v>0</v>
      </c>
      <c r="O374" s="42"/>
      <c r="P374" s="320">
        <f t="shared" si="21"/>
        <v>-1.355487418043348</v>
      </c>
    </row>
    <row r="375" spans="1:17">
      <c r="A375" s="47" t="s">
        <v>59</v>
      </c>
      <c r="B375" s="146">
        <f>+'TTA Pivot Table'!M$327</f>
        <v>2.3356392694063923</v>
      </c>
      <c r="C375" s="146">
        <f>+'TTA Pivot Table'!M$329</f>
        <v>2.5629411764705878</v>
      </c>
      <c r="D375" s="146">
        <f>+'TTA Pivot Table'!M$331</f>
        <v>0</v>
      </c>
      <c r="E375" s="147">
        <f>+'TTA Pivot Table'!M$333</f>
        <v>2.3944839255499151</v>
      </c>
      <c r="F375" s="147">
        <f>+'TTA Pivot Table'!M$335</f>
        <v>4.0990287769784182</v>
      </c>
      <c r="G375" s="146">
        <f>+'TTA Pivot Table'!M$337</f>
        <v>5.9477880184331786</v>
      </c>
      <c r="H375" s="146">
        <f>+'TTA Pivot Table'!M$339</f>
        <v>0</v>
      </c>
      <c r="I375" s="147">
        <f>+'TTA Pivot Table'!M$341</f>
        <v>4.400895410082768</v>
      </c>
      <c r="J375" s="147">
        <f>+'TTA Pivot Table'!M$343</f>
        <v>3.317912371134021</v>
      </c>
      <c r="K375" s="146">
        <f>+'TTA Pivot Table'!M$345</f>
        <v>3.8027083333333334</v>
      </c>
      <c r="L375" s="146">
        <f>+'TTA Pivot Table'!M$347</f>
        <v>0</v>
      </c>
      <c r="M375" s="148">
        <f>+'TTA Pivot Table'!M$349</f>
        <v>3.5429005524861883</v>
      </c>
      <c r="N375" s="147">
        <f>+'TTA Pivot Table'!M$351</f>
        <v>0</v>
      </c>
      <c r="O375" s="42"/>
      <c r="P375" s="320">
        <f t="shared" si="21"/>
        <v>-0.85799485759657967</v>
      </c>
      <c r="Q375" s="340"/>
    </row>
    <row r="376" spans="1:17">
      <c r="A376" s="47" t="s">
        <v>60</v>
      </c>
      <c r="B376" s="146">
        <f>+'TTA Pivot Table'!M$359</f>
        <v>0</v>
      </c>
      <c r="C376" s="146">
        <f>+'TTA Pivot Table'!M$361</f>
        <v>0</v>
      </c>
      <c r="D376" s="146">
        <f>+'TTA Pivot Table'!M$363</f>
        <v>0</v>
      </c>
      <c r="E376" s="147">
        <f>+'TTA Pivot Table'!M$365</f>
        <v>0</v>
      </c>
      <c r="F376" s="147">
        <f>+'TTA Pivot Table'!M$367</f>
        <v>0</v>
      </c>
      <c r="G376" s="146">
        <f>+'TTA Pivot Table'!M$369</f>
        <v>0</v>
      </c>
      <c r="H376" s="146">
        <f>+'TTA Pivot Table'!M$371</f>
        <v>0</v>
      </c>
      <c r="I376" s="147">
        <f>+'TTA Pivot Table'!M$373</f>
        <v>0</v>
      </c>
      <c r="J376" s="147">
        <f>+'TTA Pivot Table'!M$375</f>
        <v>0</v>
      </c>
      <c r="K376" s="146">
        <f>+'TTA Pivot Table'!M$377</f>
        <v>0</v>
      </c>
      <c r="L376" s="146">
        <f>+'TTA Pivot Table'!M$379</f>
        <v>0</v>
      </c>
      <c r="M376" s="148">
        <f>+'TTA Pivot Table'!M$381</f>
        <v>0</v>
      </c>
      <c r="N376" s="147">
        <f>+'TTA Pivot Table'!M$383</f>
        <v>0</v>
      </c>
      <c r="O376" s="42"/>
      <c r="P376" s="320">
        <f t="shared" si="21"/>
        <v>0</v>
      </c>
    </row>
    <row r="377" spans="1:17">
      <c r="A377" s="47"/>
      <c r="B377" s="146"/>
      <c r="C377" s="146"/>
      <c r="D377" s="146"/>
      <c r="E377" s="147"/>
      <c r="F377" s="147"/>
      <c r="G377" s="146"/>
      <c r="H377" s="146"/>
      <c r="I377" s="147"/>
      <c r="J377" s="147"/>
      <c r="K377" s="146"/>
      <c r="L377" s="146"/>
      <c r="M377" s="148"/>
      <c r="N377" s="147"/>
      <c r="O377" s="42"/>
      <c r="P377" s="320"/>
    </row>
    <row r="378" spans="1:17">
      <c r="A378" s="47" t="s">
        <v>61</v>
      </c>
      <c r="B378" s="146">
        <f>+'TTA Pivot Table'!M$391</f>
        <v>0</v>
      </c>
      <c r="C378" s="146">
        <f>+'TTA Pivot Table'!M$393</f>
        <v>0</v>
      </c>
      <c r="D378" s="146">
        <f>+'TTA Pivot Table'!M$395</f>
        <v>0</v>
      </c>
      <c r="E378" s="147">
        <f>+'TTA Pivot Table'!M$397</f>
        <v>0</v>
      </c>
      <c r="F378" s="147">
        <f>+'TTA Pivot Table'!M$399</f>
        <v>0</v>
      </c>
      <c r="G378" s="146">
        <f>+'TTA Pivot Table'!M$401</f>
        <v>0</v>
      </c>
      <c r="H378" s="146">
        <f>+'TTA Pivot Table'!M$403</f>
        <v>0</v>
      </c>
      <c r="I378" s="147">
        <f>+'TTA Pivot Table'!M$405</f>
        <v>0</v>
      </c>
      <c r="J378" s="147">
        <f>+'TTA Pivot Table'!M$407</f>
        <v>0</v>
      </c>
      <c r="K378" s="146">
        <f>+'TTA Pivot Table'!M$409</f>
        <v>0</v>
      </c>
      <c r="L378" s="146">
        <f>+'TTA Pivot Table'!M$411</f>
        <v>0</v>
      </c>
      <c r="M378" s="148">
        <f>+'TTA Pivot Table'!M$413</f>
        <v>0</v>
      </c>
      <c r="N378" s="147">
        <f>+'TTA Pivot Table'!M$415</f>
        <v>0</v>
      </c>
      <c r="O378" s="42"/>
      <c r="P378" s="320">
        <f t="shared" si="21"/>
        <v>0</v>
      </c>
    </row>
    <row r="379" spans="1:17">
      <c r="A379" s="47" t="s">
        <v>62</v>
      </c>
      <c r="B379" s="146">
        <f>+'TTA Pivot Table'!M$423</f>
        <v>2.6554794520547946</v>
      </c>
      <c r="C379" s="146">
        <f>+'TTA Pivot Table'!M$425</f>
        <v>2.9437500000000001</v>
      </c>
      <c r="D379" s="146">
        <f>+'TTA Pivot Table'!M$427</f>
        <v>0</v>
      </c>
      <c r="E379" s="147">
        <f>+'TTA Pivot Table'!M$429</f>
        <v>2.7433333333333327</v>
      </c>
      <c r="F379" s="147">
        <f>+'TTA Pivot Table'!M$431</f>
        <v>3.0920918367346935</v>
      </c>
      <c r="G379" s="146">
        <f>+'TTA Pivot Table'!M$433</f>
        <v>4.1217105263157894</v>
      </c>
      <c r="H379" s="146">
        <f>+'TTA Pivot Table'!M$435</f>
        <v>0</v>
      </c>
      <c r="I379" s="147">
        <f>+'TTA Pivot Table'!M$437</f>
        <v>3.379779411764706</v>
      </c>
      <c r="J379" s="147">
        <f>+'TTA Pivot Table'!M$439</f>
        <v>2.5972027972027973</v>
      </c>
      <c r="K379" s="146">
        <f>+'TTA Pivot Table'!M$441</f>
        <v>2.8632996632996632</v>
      </c>
      <c r="L379" s="146">
        <f>+'TTA Pivot Table'!M$443</f>
        <v>0</v>
      </c>
      <c r="M379" s="148">
        <f>+'TTA Pivot Table'!M$445</f>
        <v>2.7327615780445971</v>
      </c>
      <c r="N379" s="147">
        <f>+'TTA Pivot Table'!M$447</f>
        <v>4.1271493212669688</v>
      </c>
      <c r="O379" s="42"/>
      <c r="P379" s="320">
        <f t="shared" si="21"/>
        <v>-0.6470178337201089</v>
      </c>
    </row>
    <row r="380" spans="1:17">
      <c r="A380" s="47" t="s">
        <v>63</v>
      </c>
      <c r="B380" s="146">
        <f>+'TTA Pivot Table'!M$455</f>
        <v>2.7724637681159434</v>
      </c>
      <c r="C380" s="146">
        <f>+'TTA Pivot Table'!M$457</f>
        <v>3.6000000000000014</v>
      </c>
      <c r="D380" s="146">
        <f>+'TTA Pivot Table'!M$459</f>
        <v>0</v>
      </c>
      <c r="E380" s="147">
        <f>+'TTA Pivot Table'!M$461</f>
        <v>2.8679487179487193</v>
      </c>
      <c r="F380" s="147">
        <f>+'TTA Pivot Table'!M$463</f>
        <v>4.3872053872053876</v>
      </c>
      <c r="G380" s="146">
        <f>+'TTA Pivot Table'!M$465</f>
        <v>6.1993127147766307</v>
      </c>
      <c r="H380" s="146">
        <f>+'TTA Pivot Table'!M$467</f>
        <v>0</v>
      </c>
      <c r="I380" s="147">
        <f>+'TTA Pivot Table'!M$469</f>
        <v>5.2840136054421771</v>
      </c>
      <c r="J380" s="147">
        <f>+'TTA Pivot Table'!M$471</f>
        <v>3.8013245033112582</v>
      </c>
      <c r="K380" s="146">
        <f>+'TTA Pivot Table'!M$473</f>
        <v>4.393129770992366</v>
      </c>
      <c r="L380" s="146">
        <f>+'TTA Pivot Table'!M$475</f>
        <v>0</v>
      </c>
      <c r="M380" s="148">
        <f>+'TTA Pivot Table'!M$477</f>
        <v>4.0762411347517729</v>
      </c>
      <c r="N380" s="147">
        <f>+'TTA Pivot Table'!M$479</f>
        <v>7.1659919028340084</v>
      </c>
      <c r="O380" s="42"/>
      <c r="P380" s="320">
        <f t="shared" si="21"/>
        <v>-1.2077724706904043</v>
      </c>
    </row>
    <row r="381" spans="1:17">
      <c r="A381" s="52" t="s">
        <v>64</v>
      </c>
      <c r="B381" s="149">
        <f>+'TTA Pivot Table'!M$487</f>
        <v>3.95</v>
      </c>
      <c r="C381" s="149">
        <f>+'TTA Pivot Table'!M$489</f>
        <v>5.0111111111111111</v>
      </c>
      <c r="D381" s="149">
        <f>+'TTA Pivot Table'!M$491</f>
        <v>0</v>
      </c>
      <c r="E381" s="150">
        <f>+'TTA Pivot Table'!M$493</f>
        <v>4.0573033707865171</v>
      </c>
      <c r="F381" s="150">
        <f>+'TTA Pivot Table'!M$495</f>
        <v>4.3136622390891848</v>
      </c>
      <c r="G381" s="149">
        <f>+'TTA Pivot Table'!M$497</f>
        <v>4.7986301369863016</v>
      </c>
      <c r="H381" s="149">
        <f>+'TTA Pivot Table'!M$499</f>
        <v>0</v>
      </c>
      <c r="I381" s="150">
        <f>+'TTA Pivot Table'!M$501</f>
        <v>4.4188707280832098</v>
      </c>
      <c r="J381" s="150">
        <f>+'TTA Pivot Table'!M$503</f>
        <v>3.6409012131715772</v>
      </c>
      <c r="K381" s="149">
        <f>+'TTA Pivot Table'!M$505</f>
        <v>3.2304659498207884</v>
      </c>
      <c r="L381" s="149">
        <f>+'TTA Pivot Table'!M$507</f>
        <v>0</v>
      </c>
      <c r="M381" s="151">
        <f>+'TTA Pivot Table'!M$509</f>
        <v>3.5071261682242989</v>
      </c>
      <c r="N381" s="150">
        <f>+'TTA Pivot Table'!M$511</f>
        <v>6.1951515151515153</v>
      </c>
      <c r="O381" s="42"/>
      <c r="P381" s="322">
        <f t="shared" si="21"/>
        <v>-0.9117445598589109</v>
      </c>
    </row>
    <row r="382" spans="1:17">
      <c r="A382" s="133" t="s">
        <v>160</v>
      </c>
      <c r="B382" s="133"/>
      <c r="C382" s="133"/>
      <c r="D382" s="133"/>
      <c r="E382" s="133"/>
      <c r="F382" s="134"/>
      <c r="G382" s="134"/>
      <c r="H382" s="134"/>
      <c r="I382" s="134"/>
      <c r="J382" s="134"/>
      <c r="K382" s="134"/>
      <c r="L382" s="134"/>
      <c r="M382" s="134"/>
      <c r="N382" s="134"/>
    </row>
    <row r="383" spans="1:17" s="51" customFormat="1">
      <c r="A383" s="133"/>
      <c r="B383" s="135"/>
      <c r="C383" s="135"/>
      <c r="D383" s="135"/>
      <c r="E383" s="135"/>
      <c r="F383" s="135"/>
      <c r="G383" s="135"/>
      <c r="H383" s="135"/>
      <c r="I383" s="135"/>
      <c r="J383" s="135"/>
      <c r="K383" s="135"/>
      <c r="L383" s="135"/>
      <c r="M383" s="135"/>
      <c r="N383" s="135"/>
      <c r="O383" s="45"/>
    </row>
    <row r="384" spans="1:17">
      <c r="A384" s="133"/>
      <c r="B384" s="133"/>
      <c r="C384" s="133"/>
      <c r="D384" s="133"/>
      <c r="E384" s="133"/>
      <c r="F384" s="134"/>
      <c r="G384" s="134"/>
      <c r="H384" s="134"/>
      <c r="I384" s="134"/>
      <c r="J384" s="134"/>
      <c r="K384" s="134"/>
      <c r="L384" s="134"/>
      <c r="M384" s="134"/>
      <c r="N384" s="323" t="s">
        <v>1192</v>
      </c>
    </row>
  </sheetData>
  <mergeCells count="12">
    <mergeCell ref="N358:N360"/>
    <mergeCell ref="N6:N8"/>
    <mergeCell ref="N38:N40"/>
    <mergeCell ref="N70:N72"/>
    <mergeCell ref="N102:N104"/>
    <mergeCell ref="N134:N136"/>
    <mergeCell ref="N166:N168"/>
    <mergeCell ref="N198:N200"/>
    <mergeCell ref="N230:N232"/>
    <mergeCell ref="N262:N264"/>
    <mergeCell ref="N294:N296"/>
    <mergeCell ref="N326:N328"/>
  </mergeCells>
  <pageMargins left="0.75" right="0.75" top="1" bottom="1" header="0.5" footer="0.5"/>
  <pageSetup scale="94" firstPageNumber="62" orientation="landscape" useFirstPageNumber="1" r:id="rId1"/>
  <headerFooter alignWithMargins="0">
    <oddHeader>&amp;R&amp;"Arial,Regular"&amp;8SREB-State Data Exchange</oddHeader>
    <oddFooter>&amp;C&amp;"Arial,Regular"&amp;10&amp;P</oddFooter>
  </headerFooter>
  <rowBreaks count="11" manualBreakCount="11">
    <brk id="32" max="16383" man="1"/>
    <brk id="64" max="14" man="1"/>
    <brk id="96" max="14" man="1"/>
    <brk id="128" max="14" man="1"/>
    <brk id="160" max="14" man="1"/>
    <brk id="192" max="14" man="1"/>
    <brk id="224" max="14" man="1"/>
    <brk id="256" max="14" man="1"/>
    <brk id="288" max="14" man="1"/>
    <brk id="320" max="14" man="1"/>
    <brk id="352" max="14"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6B8B7"/>
    <pageSetUpPr autoPageBreaks="0"/>
  </sheetPr>
  <dimension ref="A1:Q384"/>
  <sheetViews>
    <sheetView showZeros="0" view="pageBreakPreview" topLeftCell="A346" zoomScaleNormal="100" zoomScaleSheetLayoutView="100" workbookViewId="0">
      <selection activeCell="N385" sqref="N385"/>
    </sheetView>
  </sheetViews>
  <sheetFormatPr defaultColWidth="9" defaultRowHeight="12.75"/>
  <cols>
    <col min="1" max="1" width="11.21875" style="36" customWidth="1"/>
    <col min="2" max="2" width="7.109375" style="36" customWidth="1"/>
    <col min="3" max="3" width="8" style="36" customWidth="1"/>
    <col min="4" max="4" width="7.88671875" style="36" customWidth="1"/>
    <col min="5" max="5" width="7.44140625" style="36" customWidth="1"/>
    <col min="6" max="6" width="7.109375" style="110" customWidth="1"/>
    <col min="7" max="7" width="6.88671875" style="110" customWidth="1"/>
    <col min="8" max="8" width="8.21875" style="110" customWidth="1"/>
    <col min="9" max="10" width="6.6640625" style="110" customWidth="1"/>
    <col min="11" max="11" width="7.21875" style="110" customWidth="1"/>
    <col min="12" max="12" width="8" style="110" customWidth="1"/>
    <col min="13" max="13" width="6.44140625" style="110" customWidth="1"/>
    <col min="14" max="14" width="9" style="110"/>
    <col min="15" max="15" width="4.109375" style="36" customWidth="1"/>
    <col min="16" max="16384" width="9" style="110"/>
  </cols>
  <sheetData>
    <row r="1" spans="1:16" ht="18">
      <c r="A1" s="198" t="s">
        <v>272</v>
      </c>
      <c r="B1" s="100"/>
      <c r="C1" s="100"/>
      <c r="D1" s="100"/>
      <c r="E1" s="100"/>
      <c r="F1" s="103"/>
      <c r="G1" s="103"/>
      <c r="H1" s="103"/>
      <c r="I1" s="104"/>
      <c r="J1" s="103"/>
      <c r="K1" s="103"/>
      <c r="L1" s="103"/>
      <c r="M1" s="104"/>
      <c r="N1" s="103"/>
    </row>
    <row r="2" spans="1:16" ht="18">
      <c r="A2" s="198"/>
      <c r="B2" s="100"/>
      <c r="C2" s="100"/>
      <c r="D2" s="100"/>
      <c r="E2" s="100"/>
      <c r="F2" s="103"/>
      <c r="G2" s="103"/>
      <c r="H2" s="103"/>
      <c r="I2" s="104"/>
      <c r="J2" s="103"/>
      <c r="K2" s="103"/>
      <c r="L2" s="103"/>
      <c r="M2" s="104"/>
      <c r="N2" s="103"/>
    </row>
    <row r="3" spans="1:16" ht="15.75">
      <c r="A3" s="118" t="s">
        <v>183</v>
      </c>
      <c r="B3" s="100"/>
      <c r="C3" s="100"/>
      <c r="D3" s="100"/>
      <c r="E3" s="100"/>
      <c r="F3" s="103"/>
      <c r="G3" s="103"/>
      <c r="H3" s="103"/>
      <c r="I3" s="104"/>
      <c r="J3" s="103"/>
      <c r="K3" s="103"/>
      <c r="L3" s="103"/>
      <c r="M3" s="104"/>
      <c r="N3" s="103"/>
    </row>
    <row r="4" spans="1:16" ht="15.75">
      <c r="A4" s="118" t="s">
        <v>671</v>
      </c>
      <c r="B4" s="100"/>
      <c r="C4" s="100"/>
      <c r="D4" s="100"/>
      <c r="E4" s="100"/>
      <c r="F4" s="103"/>
      <c r="G4" s="103"/>
      <c r="H4" s="103"/>
      <c r="I4" s="104"/>
      <c r="J4" s="103"/>
      <c r="K4" s="103"/>
      <c r="L4" s="103"/>
      <c r="M4" s="104"/>
      <c r="N4" s="103"/>
    </row>
    <row r="5" spans="1:16" ht="18" customHeight="1">
      <c r="A5" s="26"/>
      <c r="B5" s="26"/>
      <c r="C5" s="26"/>
      <c r="D5" s="26"/>
      <c r="E5" s="26"/>
      <c r="F5" s="18"/>
      <c r="G5" s="114"/>
      <c r="H5" s="114"/>
      <c r="I5" s="111"/>
      <c r="J5" s="111"/>
      <c r="K5" s="111"/>
      <c r="L5" s="111"/>
      <c r="M5" s="111"/>
      <c r="N5" s="111"/>
      <c r="O5" s="7"/>
    </row>
    <row r="6" spans="1:16" ht="18" customHeight="1">
      <c r="A6" s="21"/>
      <c r="B6" s="119" t="s">
        <v>257</v>
      </c>
      <c r="C6" s="120"/>
      <c r="D6" s="120"/>
      <c r="E6" s="120"/>
      <c r="F6" s="120"/>
      <c r="G6" s="120"/>
      <c r="H6" s="120"/>
      <c r="I6" s="121"/>
      <c r="J6" s="131" t="s">
        <v>156</v>
      </c>
      <c r="K6" s="316"/>
      <c r="L6" s="316"/>
      <c r="M6" s="317"/>
      <c r="N6" s="839" t="s">
        <v>256</v>
      </c>
      <c r="O6" s="318"/>
    </row>
    <row r="7" spans="1:16" ht="43.5" customHeight="1">
      <c r="A7" s="37"/>
      <c r="B7" s="120" t="s">
        <v>296</v>
      </c>
      <c r="C7" s="120"/>
      <c r="D7" s="120"/>
      <c r="E7" s="123"/>
      <c r="F7" s="124" t="s">
        <v>298</v>
      </c>
      <c r="G7" s="120"/>
      <c r="H7" s="120"/>
      <c r="I7" s="121"/>
      <c r="J7" s="125" t="s">
        <v>258</v>
      </c>
      <c r="K7" s="120"/>
      <c r="L7" s="120"/>
      <c r="M7" s="121"/>
      <c r="N7" s="840"/>
      <c r="O7" s="318"/>
    </row>
    <row r="8" spans="1:16" ht="30" customHeight="1">
      <c r="A8" s="26"/>
      <c r="B8" s="126" t="s">
        <v>157</v>
      </c>
      <c r="C8" s="126" t="s">
        <v>158</v>
      </c>
      <c r="D8" s="126" t="s">
        <v>65</v>
      </c>
      <c r="E8" s="128" t="s">
        <v>12</v>
      </c>
      <c r="F8" s="128" t="s">
        <v>157</v>
      </c>
      <c r="G8" s="126" t="s">
        <v>158</v>
      </c>
      <c r="H8" s="126" t="s">
        <v>65</v>
      </c>
      <c r="I8" s="128" t="s">
        <v>12</v>
      </c>
      <c r="J8" s="129" t="s">
        <v>157</v>
      </c>
      <c r="K8" s="130" t="s">
        <v>158</v>
      </c>
      <c r="L8" s="132" t="s">
        <v>65</v>
      </c>
      <c r="M8" s="129" t="s">
        <v>12</v>
      </c>
      <c r="N8" s="841"/>
      <c r="O8" s="318"/>
      <c r="P8" s="319" t="s">
        <v>248</v>
      </c>
    </row>
    <row r="9" spans="1:16" ht="12.75" hidden="1" customHeight="1">
      <c r="A9" s="47" t="s">
        <v>48</v>
      </c>
      <c r="B9" s="106"/>
      <c r="C9" s="106"/>
      <c r="D9" s="106"/>
      <c r="E9" s="115"/>
      <c r="F9" s="53"/>
      <c r="G9" s="54"/>
      <c r="H9" s="54"/>
      <c r="I9" s="53"/>
      <c r="J9" s="53"/>
      <c r="K9" s="54"/>
      <c r="L9" s="54"/>
      <c r="M9" s="55"/>
      <c r="N9" s="53"/>
      <c r="O9" s="42"/>
      <c r="P9" s="320">
        <f>+M9-I9</f>
        <v>0</v>
      </c>
    </row>
    <row r="10" spans="1:16" ht="12.75" hidden="1" customHeight="1">
      <c r="A10" s="47"/>
      <c r="B10" s="47"/>
      <c r="C10" s="47"/>
      <c r="D10" s="47"/>
      <c r="E10" s="41"/>
      <c r="F10" s="41"/>
      <c r="G10" s="43"/>
      <c r="H10" s="43"/>
      <c r="I10" s="41"/>
      <c r="J10" s="41"/>
      <c r="K10" s="43"/>
      <c r="L10" s="43"/>
      <c r="M10" s="321"/>
      <c r="N10" s="41"/>
      <c r="O10" s="42"/>
      <c r="P10" s="318"/>
    </row>
    <row r="11" spans="1:16" ht="12.75" customHeight="1">
      <c r="A11" s="47" t="s">
        <v>49</v>
      </c>
      <c r="B11" s="146">
        <f>+'TTA Pivot Table'!I$6</f>
        <v>0</v>
      </c>
      <c r="C11" s="146">
        <f>+'TTA Pivot Table'!I$8</f>
        <v>0</v>
      </c>
      <c r="D11" s="146">
        <f>+'TTA Pivot Table'!I$10</f>
        <v>0</v>
      </c>
      <c r="E11" s="147">
        <f>+'TTA Pivot Table'!I$12</f>
        <v>0</v>
      </c>
      <c r="F11" s="147">
        <f>+'TTA Pivot Table'!I$14</f>
        <v>0</v>
      </c>
      <c r="G11" s="146">
        <f>+'TTA Pivot Table'!I$16</f>
        <v>0</v>
      </c>
      <c r="H11" s="146">
        <f>+'TTA Pivot Table'!I$18</f>
        <v>0</v>
      </c>
      <c r="I11" s="147">
        <f>+'TTA Pivot Table'!I$20</f>
        <v>0</v>
      </c>
      <c r="J11" s="147">
        <f>+'TTA Pivot Table'!I$22</f>
        <v>0</v>
      </c>
      <c r="K11" s="146">
        <f>+'TTA Pivot Table'!I$24</f>
        <v>0</v>
      </c>
      <c r="L11" s="146">
        <f>+'TTA Pivot Table'!I$26</f>
        <v>0</v>
      </c>
      <c r="M11" s="148">
        <f>+'TTA Pivot Table'!I$28</f>
        <v>0</v>
      </c>
      <c r="N11" s="147">
        <f>+'TTA Pivot Table'!I$30</f>
        <v>0</v>
      </c>
      <c r="O11" s="42"/>
      <c r="P11" s="320">
        <f>+M11-I11</f>
        <v>0</v>
      </c>
    </row>
    <row r="12" spans="1:16">
      <c r="A12" s="47" t="s">
        <v>50</v>
      </c>
      <c r="B12" s="146">
        <f>+'TTA Pivot Table'!I$38</f>
        <v>4.4110369068541306</v>
      </c>
      <c r="C12" s="146">
        <f>+'TTA Pivot Table'!I$40</f>
        <v>5.4060509554140124</v>
      </c>
      <c r="D12" s="146">
        <f>+'TTA Pivot Table'!I$42</f>
        <v>0</v>
      </c>
      <c r="E12" s="147">
        <f>+'TTA Pivot Table'!I$44</f>
        <v>4.4752445540485004</v>
      </c>
      <c r="F12" s="147">
        <f>+'TTA Pivot Table'!I$46</f>
        <v>5.4519561815336468</v>
      </c>
      <c r="G12" s="146">
        <f>+'TTA Pivot Table'!I$48</f>
        <v>9.4541206896551699</v>
      </c>
      <c r="H12" s="146">
        <f>+'TTA Pivot Table'!I$50</f>
        <v>0</v>
      </c>
      <c r="I12" s="147">
        <f>+'TTA Pivot Table'!I$52</f>
        <v>5.9113378191173558</v>
      </c>
      <c r="J12" s="147">
        <f>+'TTA Pivot Table'!I$54</f>
        <v>3.3497945845004669</v>
      </c>
      <c r="K12" s="146">
        <f>+'TTA Pivot Table'!I$56</f>
        <v>4.1739624005784535</v>
      </c>
      <c r="L12" s="146">
        <f>+'TTA Pivot Table'!I$58</f>
        <v>0</v>
      </c>
      <c r="M12" s="148">
        <f>+'TTA Pivot Table'!I$60</f>
        <v>3.5977980852915588</v>
      </c>
      <c r="N12" s="147">
        <f>+'TTA Pivot Table'!I$62</f>
        <v>0</v>
      </c>
      <c r="O12" s="42"/>
      <c r="P12" s="320">
        <f>+M12-I12</f>
        <v>-2.313539733825797</v>
      </c>
    </row>
    <row r="13" spans="1:16">
      <c r="A13" s="47" t="s">
        <v>51</v>
      </c>
      <c r="B13" s="146">
        <f>+'TTA Pivot Table'!I$70</f>
        <v>0</v>
      </c>
      <c r="C13" s="146">
        <f>+'TTA Pivot Table'!I$72</f>
        <v>0</v>
      </c>
      <c r="D13" s="146">
        <f>+'TTA Pivot Table'!I$74</f>
        <v>0</v>
      </c>
      <c r="E13" s="147">
        <f>+'TTA Pivot Table'!I$76</f>
        <v>0</v>
      </c>
      <c r="F13" s="147">
        <f>+'TTA Pivot Table'!I$78</f>
        <v>0</v>
      </c>
      <c r="G13" s="146">
        <f>+'TTA Pivot Table'!I$80</f>
        <v>0</v>
      </c>
      <c r="H13" s="146">
        <f>+'TTA Pivot Table'!I$82</f>
        <v>0</v>
      </c>
      <c r="I13" s="147">
        <f>+'TTA Pivot Table'!I$84</f>
        <v>0</v>
      </c>
      <c r="J13" s="147">
        <f>+'TTA Pivot Table'!I$86</f>
        <v>0</v>
      </c>
      <c r="K13" s="146">
        <f>+'TTA Pivot Table'!I$88</f>
        <v>0</v>
      </c>
      <c r="L13" s="146">
        <f>+'TTA Pivot Table'!I$90</f>
        <v>0</v>
      </c>
      <c r="M13" s="148">
        <f>+'TTA Pivot Table'!I$92</f>
        <v>0</v>
      </c>
      <c r="N13" s="147">
        <f>+'TTA Pivot Table'!I$94</f>
        <v>0</v>
      </c>
      <c r="O13" s="42"/>
      <c r="P13" s="320">
        <f>+M13-I13</f>
        <v>0</v>
      </c>
    </row>
    <row r="14" spans="1:16">
      <c r="A14" s="47" t="s">
        <v>52</v>
      </c>
      <c r="B14" s="146">
        <f>+'TTA Pivot Table'!I$102</f>
        <v>4.5608944493795995</v>
      </c>
      <c r="C14" s="146">
        <f>+'TTA Pivot Table'!I$104</f>
        <v>5.9799496062192379</v>
      </c>
      <c r="D14" s="146">
        <f>+'TTA Pivot Table'!I$106</f>
        <v>12.05</v>
      </c>
      <c r="E14" s="147">
        <f>+'TTA Pivot Table'!I$108</f>
        <v>4.6210478599490239</v>
      </c>
      <c r="F14" s="147">
        <f>+'TTA Pivot Table'!I$110</f>
        <v>5.1689882269484979</v>
      </c>
      <c r="G14" s="146">
        <f>+'TTA Pivot Table'!I$112</f>
        <v>6.2674076350242585</v>
      </c>
      <c r="H14" s="146">
        <f>+'TTA Pivot Table'!I$114</f>
        <v>12.177064</v>
      </c>
      <c r="I14" s="147">
        <f>+'TTA Pivot Table'!I$116</f>
        <v>5.2283205397465506</v>
      </c>
      <c r="J14" s="147">
        <f>+'TTA Pivot Table'!I$118</f>
        <v>3.2718073983517817</v>
      </c>
      <c r="K14" s="146">
        <f>+'TTA Pivot Table'!I$120</f>
        <v>3.7260688819344412</v>
      </c>
      <c r="L14" s="146">
        <f>+'TTA Pivot Table'!I$122</f>
        <v>17.166666666666668</v>
      </c>
      <c r="M14" s="148">
        <f>+'TTA Pivot Table'!I$124</f>
        <v>3.4081591705799461</v>
      </c>
      <c r="N14" s="147">
        <f>+'TTA Pivot Table'!I$126</f>
        <v>6.1052477424420886</v>
      </c>
      <c r="O14" s="42"/>
      <c r="P14" s="320">
        <f>+M14-I14</f>
        <v>-1.8201613691666045</v>
      </c>
    </row>
    <row r="15" spans="1:16">
      <c r="A15" s="47"/>
      <c r="B15" s="146"/>
      <c r="C15" s="146"/>
      <c r="D15" s="146"/>
      <c r="E15" s="147"/>
      <c r="F15" s="147"/>
      <c r="G15" s="146"/>
      <c r="H15" s="146"/>
      <c r="I15" s="147"/>
      <c r="J15" s="147"/>
      <c r="K15" s="146"/>
      <c r="L15" s="146"/>
      <c r="M15" s="148"/>
      <c r="N15" s="147"/>
      <c r="O15" s="42"/>
      <c r="P15" s="320"/>
    </row>
    <row r="16" spans="1:16">
      <c r="A16" s="47" t="s">
        <v>53</v>
      </c>
      <c r="B16" s="146">
        <f>+'TTA Pivot Table'!I$134</f>
        <v>4.5456438356164384</v>
      </c>
      <c r="C16" s="146">
        <f>+'TTA Pivot Table'!I$136</f>
        <v>4.8227631578947374</v>
      </c>
      <c r="D16" s="146">
        <f>+'TTA Pivot Table'!I$138</f>
        <v>0</v>
      </c>
      <c r="E16" s="147">
        <f>+'TTA Pivot Table'!I$140</f>
        <v>4.5934013605442177</v>
      </c>
      <c r="F16" s="147">
        <f>+'TTA Pivot Table'!I$142</f>
        <v>5.0924869733033145</v>
      </c>
      <c r="G16" s="146">
        <f>+'TTA Pivot Table'!I$144</f>
        <v>5.8135639180962926</v>
      </c>
      <c r="H16" s="146">
        <f>+'TTA Pivot Table'!I$146</f>
        <v>0</v>
      </c>
      <c r="I16" s="147">
        <f>+'TTA Pivot Table'!I$148</f>
        <v>5.1675783771323198</v>
      </c>
      <c r="J16" s="147">
        <f>+'TTA Pivot Table'!I$150</f>
        <v>3.7048703719760696</v>
      </c>
      <c r="K16" s="146">
        <f>+'TTA Pivot Table'!I$152</f>
        <v>4.0382017332691387</v>
      </c>
      <c r="L16" s="146">
        <f>+'TTA Pivot Table'!I$154</f>
        <v>0</v>
      </c>
      <c r="M16" s="148">
        <f>+'TTA Pivot Table'!I$156</f>
        <v>3.7931382673551348</v>
      </c>
      <c r="N16" s="147">
        <f>+'TTA Pivot Table'!I$158</f>
        <v>0</v>
      </c>
      <c r="O16" s="42"/>
      <c r="P16" s="320">
        <f>+M16-I16</f>
        <v>-1.374440109777185</v>
      </c>
    </row>
    <row r="17" spans="1:17">
      <c r="A17" s="47" t="s">
        <v>54</v>
      </c>
      <c r="B17" s="146">
        <f>+'TTA Pivot Table'!I$166</f>
        <v>4.7973599714591506</v>
      </c>
      <c r="C17" s="146">
        <f>+'TTA Pivot Table'!I$168</f>
        <v>5.3276923076923079</v>
      </c>
      <c r="D17" s="146">
        <f>+'TTA Pivot Table'!I$170</f>
        <v>0</v>
      </c>
      <c r="E17" s="147">
        <f>+'TTA Pivot Table'!I$172</f>
        <v>4.8093793584379343</v>
      </c>
      <c r="F17" s="147">
        <f>+'TTA Pivot Table'!I$174</f>
        <v>5.2252558208512534</v>
      </c>
      <c r="G17" s="146">
        <f>+'TTA Pivot Table'!I$176</f>
        <v>6.2074550128534698</v>
      </c>
      <c r="H17" s="146">
        <f>+'TTA Pivot Table'!I$178</f>
        <v>0</v>
      </c>
      <c r="I17" s="147">
        <f>+'TTA Pivot Table'!I$180</f>
        <v>5.2788278182837916</v>
      </c>
      <c r="J17" s="147">
        <f>+'TTA Pivot Table'!I$182</f>
        <v>5.8182145886344365</v>
      </c>
      <c r="K17" s="146">
        <f>+'TTA Pivot Table'!I$184</f>
        <v>6.2262769230769228</v>
      </c>
      <c r="L17" s="146">
        <f>+'TTA Pivot Table'!I$186</f>
        <v>0</v>
      </c>
      <c r="M17" s="148">
        <f>+'TTA Pivot Table'!I$188</f>
        <v>5.9227882037533499</v>
      </c>
      <c r="N17" s="147">
        <f>+'TTA Pivot Table'!I$190</f>
        <v>6.4452196382428948</v>
      </c>
      <c r="O17" s="42"/>
      <c r="P17" s="320">
        <f>+M17-I17</f>
        <v>0.64396038546955836</v>
      </c>
    </row>
    <row r="18" spans="1:17">
      <c r="A18" s="47" t="s">
        <v>55</v>
      </c>
      <c r="B18" s="199">
        <f>+'TTA Pivot Table'!I$198</f>
        <v>4.2077403679278031</v>
      </c>
      <c r="C18" s="146">
        <f>+'TTA Pivot Table'!I$200</f>
        <v>5.8875000000000002</v>
      </c>
      <c r="D18" s="146">
        <f>+'TTA Pivot Table'!I$202</f>
        <v>0</v>
      </c>
      <c r="E18" s="147">
        <f>+'TTA Pivot Table'!I$204</f>
        <v>4.2170176044183645</v>
      </c>
      <c r="F18" s="147">
        <f>+'TTA Pivot Table'!I$206</f>
        <v>5.4054415859227074</v>
      </c>
      <c r="G18" s="146">
        <f>+'TTA Pivot Table'!I$208</f>
        <v>8.6082400000000003</v>
      </c>
      <c r="H18" s="146">
        <f>+'TTA Pivot Table'!I$210</f>
        <v>0</v>
      </c>
      <c r="I18" s="147">
        <f>+'TTA Pivot Table'!I$212</f>
        <v>5.4922006717954286</v>
      </c>
      <c r="J18" s="147">
        <f>+'TTA Pivot Table'!I$214</f>
        <v>3.9915697559039485</v>
      </c>
      <c r="K18" s="146">
        <f>+'TTA Pivot Table'!I$216</f>
        <v>4.904121827411168</v>
      </c>
      <c r="L18" s="146">
        <f>+'TTA Pivot Table'!I$218</f>
        <v>0</v>
      </c>
      <c r="M18" s="148">
        <f>+'TTA Pivot Table'!I$220</f>
        <v>4.134606331841538</v>
      </c>
      <c r="N18" s="147">
        <f>+'TTA Pivot Table'!I$222</f>
        <v>0</v>
      </c>
      <c r="O18" s="42"/>
      <c r="P18" s="320">
        <f>+M18-I18</f>
        <v>-1.3575943399538906</v>
      </c>
    </row>
    <row r="19" spans="1:17">
      <c r="A19" s="47" t="s">
        <v>56</v>
      </c>
      <c r="B19" s="146">
        <f>+'TTA Pivot Table'!I$230</f>
        <v>0</v>
      </c>
      <c r="C19" s="146">
        <f>+'TTA Pivot Table'!I$232</f>
        <v>0</v>
      </c>
      <c r="D19" s="146">
        <f>+'TTA Pivot Table'!I$234</f>
        <v>0</v>
      </c>
      <c r="E19" s="147">
        <f>+'TTA Pivot Table'!I$236</f>
        <v>0</v>
      </c>
      <c r="F19" s="147">
        <f>+'TTA Pivot Table'!I$238</f>
        <v>0</v>
      </c>
      <c r="G19" s="146">
        <f>+'TTA Pivot Table'!I$240</f>
        <v>0</v>
      </c>
      <c r="H19" s="146">
        <f>+'TTA Pivot Table'!I$242</f>
        <v>0</v>
      </c>
      <c r="I19" s="147">
        <f>+'TTA Pivot Table'!I$244</f>
        <v>0</v>
      </c>
      <c r="J19" s="147">
        <f>+'TTA Pivot Table'!I$246</f>
        <v>0</v>
      </c>
      <c r="K19" s="146">
        <f>+'TTA Pivot Table'!I$248</f>
        <v>0</v>
      </c>
      <c r="L19" s="146">
        <f>+'TTA Pivot Table'!I$250</f>
        <v>0</v>
      </c>
      <c r="M19" s="148">
        <f>+'TTA Pivot Table'!I$252</f>
        <v>0</v>
      </c>
      <c r="N19" s="147">
        <f>+'TTA Pivot Table'!I$254</f>
        <v>0</v>
      </c>
      <c r="O19" s="42"/>
      <c r="P19" s="320">
        <f>+M19-I19</f>
        <v>0</v>
      </c>
    </row>
    <row r="20" spans="1:17">
      <c r="A20" s="47"/>
      <c r="B20" s="146"/>
      <c r="C20" s="146"/>
      <c r="D20" s="146"/>
      <c r="E20" s="147"/>
      <c r="F20" s="147"/>
      <c r="G20" s="146"/>
      <c r="H20" s="146"/>
      <c r="I20" s="147"/>
      <c r="J20" s="147"/>
      <c r="K20" s="146"/>
      <c r="L20" s="146"/>
      <c r="M20" s="148"/>
      <c r="N20" s="147"/>
      <c r="O20" s="42"/>
      <c r="P20" s="320"/>
    </row>
    <row r="21" spans="1:17">
      <c r="A21" s="47" t="s">
        <v>57</v>
      </c>
      <c r="B21" s="146">
        <f>+'TTA Pivot Table'!I$262</f>
        <v>4.7931436314363136</v>
      </c>
      <c r="C21" s="146">
        <f>+'TTA Pivot Table'!I$264</f>
        <v>5.0271590909090911</v>
      </c>
      <c r="D21" s="146">
        <f>+'TTA Pivot Table'!I$266</f>
        <v>0</v>
      </c>
      <c r="E21" s="147">
        <f>+'TTA Pivot Table'!I$268</f>
        <v>4.8103765690376576</v>
      </c>
      <c r="F21" s="147">
        <f>+'TTA Pivot Table'!I$270</f>
        <v>5.134674329501915</v>
      </c>
      <c r="G21" s="146">
        <f>+'TTA Pivot Table'!I$272</f>
        <v>5.6228318584070793</v>
      </c>
      <c r="H21" s="146">
        <f>+'TTA Pivot Table'!I$274</f>
        <v>0</v>
      </c>
      <c r="I21" s="147">
        <f>+'TTA Pivot Table'!I$276</f>
        <v>5.1613161072204781</v>
      </c>
      <c r="J21" s="147">
        <f>+'TTA Pivot Table'!I$278</f>
        <v>3.5666957062850027</v>
      </c>
      <c r="K21" s="146">
        <f>+'TTA Pivot Table'!I$280</f>
        <v>3.414513540621865</v>
      </c>
      <c r="L21" s="146">
        <f>+'TTA Pivot Table'!I$282</f>
        <v>6</v>
      </c>
      <c r="M21" s="148">
        <f>+'TTA Pivot Table'!I$284</f>
        <v>3.5414621993127144</v>
      </c>
      <c r="N21" s="147">
        <f>+'TTA Pivot Table'!I$286</f>
        <v>4.5961570247933885</v>
      </c>
      <c r="O21" s="42"/>
      <c r="P21" s="320">
        <f>+M21-I21</f>
        <v>-1.6198539079077636</v>
      </c>
    </row>
    <row r="22" spans="1:17">
      <c r="A22" s="47" t="s">
        <v>58</v>
      </c>
      <c r="B22" s="146">
        <f>+'TTA Pivot Table'!I$294</f>
        <v>4.4068548387096778</v>
      </c>
      <c r="C22" s="146">
        <f>+'TTA Pivot Table'!I$296</f>
        <v>0</v>
      </c>
      <c r="D22" s="146">
        <f>+'TTA Pivot Table'!I$298</f>
        <v>4</v>
      </c>
      <c r="E22" s="147">
        <f>+'TTA Pivot Table'!I$300</f>
        <v>4.4019920318725108</v>
      </c>
      <c r="F22" s="147">
        <f>+'TTA Pivot Table'!I$302</f>
        <v>4.7772254755095549</v>
      </c>
      <c r="G22" s="146">
        <f>+'TTA Pivot Table'!I$304</f>
        <v>6.3999999999999986</v>
      </c>
      <c r="H22" s="146">
        <f>+'TTA Pivot Table'!I$306</f>
        <v>5.3857142857142852</v>
      </c>
      <c r="I22" s="147">
        <f>+'TTA Pivot Table'!I$308</f>
        <v>4.7835231381055667</v>
      </c>
      <c r="J22" s="147">
        <f>+'TTA Pivot Table'!I$310</f>
        <v>3.4295158375344812</v>
      </c>
      <c r="K22" s="146">
        <f>+'TTA Pivot Table'!I$312</f>
        <v>3.7821596244131448</v>
      </c>
      <c r="L22" s="146">
        <f>+'TTA Pivot Table'!I$314</f>
        <v>2.7147368421052631</v>
      </c>
      <c r="M22" s="148">
        <f>+'TTA Pivot Table'!I$316</f>
        <v>3.4824390617813892</v>
      </c>
      <c r="N22" s="147">
        <f>+'TTA Pivot Table'!I$318</f>
        <v>4.0755102040816329</v>
      </c>
      <c r="O22" s="42"/>
      <c r="P22" s="320">
        <f>+M22-I22</f>
        <v>-1.3010840763241776</v>
      </c>
    </row>
    <row r="23" spans="1:17">
      <c r="A23" s="47" t="s">
        <v>59</v>
      </c>
      <c r="B23" s="146">
        <f>+'TTA Pivot Table'!I$326</f>
        <v>4.2129913828477639</v>
      </c>
      <c r="C23" s="146">
        <f>+'TTA Pivot Table'!I$328</f>
        <v>3.9228633405639908</v>
      </c>
      <c r="D23" s="146">
        <f>+'TTA Pivot Table'!I$330</f>
        <v>0</v>
      </c>
      <c r="E23" s="147">
        <f>+'TTA Pivot Table'!I$332</f>
        <v>4.1668391994478959</v>
      </c>
      <c r="F23" s="147">
        <f>+'TTA Pivot Table'!I$334</f>
        <v>5.1576904557179706</v>
      </c>
      <c r="G23" s="146">
        <f>+'TTA Pivot Table'!I$336</f>
        <v>6.0980182232346234</v>
      </c>
      <c r="H23" s="146">
        <f>+'TTA Pivot Table'!I$338</f>
        <v>0</v>
      </c>
      <c r="I23" s="147">
        <f>+'TTA Pivot Table'!I$340</f>
        <v>5.2236968340262235</v>
      </c>
      <c r="J23" s="147">
        <f>+'TTA Pivot Table'!I$342</f>
        <v>3.5851573219777619</v>
      </c>
      <c r="K23" s="146">
        <f>+'TTA Pivot Table'!I$344</f>
        <v>4.5689196197061364</v>
      </c>
      <c r="L23" s="146">
        <f>+'TTA Pivot Table'!I$346</f>
        <v>0</v>
      </c>
      <c r="M23" s="148">
        <f>+'TTA Pivot Table'!I$348</f>
        <v>3.9331814707231318</v>
      </c>
      <c r="N23" s="147">
        <f>+'TTA Pivot Table'!I$350</f>
        <v>0</v>
      </c>
      <c r="O23" s="42"/>
      <c r="P23" s="320">
        <f>+M23-I23</f>
        <v>-1.2905153633030917</v>
      </c>
      <c r="Q23" s="340"/>
    </row>
    <row r="24" spans="1:17">
      <c r="A24" s="47" t="s">
        <v>60</v>
      </c>
      <c r="B24" s="146">
        <f>+'TTA Pivot Table'!I$358</f>
        <v>0</v>
      </c>
      <c r="C24" s="146">
        <f>+'TTA Pivot Table'!I$360</f>
        <v>0</v>
      </c>
      <c r="D24" s="146">
        <f>+'TTA Pivot Table'!I$362</f>
        <v>0</v>
      </c>
      <c r="E24" s="147">
        <f>+'TTA Pivot Table'!I$364</f>
        <v>0</v>
      </c>
      <c r="F24" s="147">
        <f>+'TTA Pivot Table'!I$366</f>
        <v>0</v>
      </c>
      <c r="G24" s="146">
        <f>+'TTA Pivot Table'!I$368</f>
        <v>0</v>
      </c>
      <c r="H24" s="146">
        <f>+'TTA Pivot Table'!I$370</f>
        <v>0</v>
      </c>
      <c r="I24" s="147">
        <f>+'TTA Pivot Table'!I$372</f>
        <v>0</v>
      </c>
      <c r="J24" s="147">
        <f>+'TTA Pivot Table'!I$374</f>
        <v>0</v>
      </c>
      <c r="K24" s="146">
        <f>+'TTA Pivot Table'!I$376</f>
        <v>0</v>
      </c>
      <c r="L24" s="146">
        <f>+'TTA Pivot Table'!I$378</f>
        <v>0</v>
      </c>
      <c r="M24" s="148">
        <f>+'TTA Pivot Table'!I$380</f>
        <v>0</v>
      </c>
      <c r="N24" s="147">
        <f>+'TTA Pivot Table'!I$382</f>
        <v>0</v>
      </c>
      <c r="O24" s="42"/>
      <c r="P24" s="320">
        <f>+M24-I24</f>
        <v>0</v>
      </c>
    </row>
    <row r="25" spans="1:17">
      <c r="A25" s="47"/>
      <c r="B25" s="146"/>
      <c r="C25" s="146"/>
      <c r="D25" s="146"/>
      <c r="E25" s="147"/>
      <c r="F25" s="147"/>
      <c r="G25" s="146"/>
      <c r="H25" s="146"/>
      <c r="I25" s="147"/>
      <c r="J25" s="147"/>
      <c r="K25" s="146"/>
      <c r="L25" s="146"/>
      <c r="M25" s="148"/>
      <c r="N25" s="147"/>
      <c r="O25" s="42"/>
      <c r="P25" s="320"/>
    </row>
    <row r="26" spans="1:17">
      <c r="A26" s="47" t="s">
        <v>61</v>
      </c>
      <c r="B26" s="146">
        <f>+'TTA Pivot Table'!I$390</f>
        <v>3.8150980624752875</v>
      </c>
      <c r="C26" s="146">
        <f>+'TTA Pivot Table'!I$392</f>
        <v>4.1268333333333329</v>
      </c>
      <c r="D26" s="146">
        <f>+'TTA Pivot Table'!I$394</f>
        <v>0</v>
      </c>
      <c r="E26" s="147">
        <f>+'TTA Pivot Table'!I$396</f>
        <v>3.8201905873201087</v>
      </c>
      <c r="F26" s="147">
        <f>+'TTA Pivot Table'!I$398</f>
        <v>4.6361536654716273</v>
      </c>
      <c r="G26" s="146">
        <f>+'TTA Pivot Table'!I$400</f>
        <v>5.7351204819277113</v>
      </c>
      <c r="H26" s="146">
        <f>+'TTA Pivot Table'!I$402</f>
        <v>0</v>
      </c>
      <c r="I26" s="147">
        <f>+'TTA Pivot Table'!I$404</f>
        <v>4.6794807030043941</v>
      </c>
      <c r="J26" s="147">
        <f>+'TTA Pivot Table'!I$406</f>
        <v>6.1667192118226613</v>
      </c>
      <c r="K26" s="146">
        <f>+'TTA Pivot Table'!I$408</f>
        <v>8.4784924623115572</v>
      </c>
      <c r="L26" s="146">
        <f>+'TTA Pivot Table'!I$410</f>
        <v>0</v>
      </c>
      <c r="M26" s="148">
        <f>+'TTA Pivot Table'!I$412</f>
        <v>6.6375118539996585</v>
      </c>
      <c r="N26" s="147">
        <f>+'TTA Pivot Table'!I$414</f>
        <v>3.9180666841690739</v>
      </c>
      <c r="O26" s="42"/>
      <c r="P26" s="320">
        <f>+M26-I26</f>
        <v>1.9580311509952644</v>
      </c>
    </row>
    <row r="27" spans="1:17">
      <c r="A27" s="47" t="s">
        <v>62</v>
      </c>
      <c r="B27" s="146">
        <f>+'TTA Pivot Table'!I$422</f>
        <v>4.4630089576547229</v>
      </c>
      <c r="C27" s="146">
        <f>+'TTA Pivot Table'!I$424</f>
        <v>4.6230690010298661</v>
      </c>
      <c r="D27" s="146">
        <f>+'TTA Pivot Table'!I$426</f>
        <v>0</v>
      </c>
      <c r="E27" s="147">
        <f>+'TTA Pivot Table'!I$428</f>
        <v>4.4729038008531221</v>
      </c>
      <c r="F27" s="147">
        <f>+'TTA Pivot Table'!I$430</f>
        <v>4.9756173788297975</v>
      </c>
      <c r="G27" s="146">
        <f>+'TTA Pivot Table'!I$432</f>
        <v>0</v>
      </c>
      <c r="H27" s="146">
        <f>+'TTA Pivot Table'!I$434</f>
        <v>0</v>
      </c>
      <c r="I27" s="147">
        <f>+'TTA Pivot Table'!I$436</f>
        <v>4.6718670322797902</v>
      </c>
      <c r="J27" s="147">
        <f>+'TTA Pivot Table'!I$438</f>
        <v>3.4185928327346002</v>
      </c>
      <c r="K27" s="146">
        <f>+'TTA Pivot Table'!I$440</f>
        <v>3.4915670232850848</v>
      </c>
      <c r="L27" s="146">
        <f>+'TTA Pivot Table'!I$442</f>
        <v>0</v>
      </c>
      <c r="M27" s="148">
        <f>+'TTA Pivot Table'!I$444</f>
        <v>3.441724351173971</v>
      </c>
      <c r="N27" s="147">
        <f>+'TTA Pivot Table'!I$446</f>
        <v>4.1327397743300418</v>
      </c>
      <c r="O27" s="42"/>
      <c r="P27" s="320">
        <f>+M27-I27</f>
        <v>-1.2301426811058191</v>
      </c>
    </row>
    <row r="28" spans="1:17">
      <c r="A28" s="47" t="s">
        <v>63</v>
      </c>
      <c r="B28" s="146">
        <f>+'TTA Pivot Table'!I$454</f>
        <v>4.7543859385964913</v>
      </c>
      <c r="C28" s="146">
        <f>+'TTA Pivot Table'!I$456</f>
        <v>4.75</v>
      </c>
      <c r="D28" s="146">
        <f>+'TTA Pivot Table'!I$458</f>
        <v>0</v>
      </c>
      <c r="E28" s="147">
        <f>+'TTA Pivot Table'!I$460</f>
        <v>4.7542372627118645</v>
      </c>
      <c r="F28" s="147">
        <f>+'TTA Pivot Table'!I$462</f>
        <v>4.573222862482492</v>
      </c>
      <c r="G28" s="146">
        <f>+'TTA Pivot Table'!I$464</f>
        <v>6.2544517169274538</v>
      </c>
      <c r="H28" s="146">
        <f>+'TTA Pivot Table'!I$466</f>
        <v>0</v>
      </c>
      <c r="I28" s="147">
        <f>+'TTA Pivot Table'!I$468</f>
        <v>4.623407732962507</v>
      </c>
      <c r="J28" s="147">
        <f>+'TTA Pivot Table'!I$470</f>
        <v>3.4578573952360419</v>
      </c>
      <c r="K28" s="146">
        <f>+'TTA Pivot Table'!I$472</f>
        <v>4.1728624823420066</v>
      </c>
      <c r="L28" s="146">
        <f>+'TTA Pivot Table'!I$474</f>
        <v>0</v>
      </c>
      <c r="M28" s="148">
        <f>+'TTA Pivot Table'!I$476</f>
        <v>3.5924760258092747</v>
      </c>
      <c r="N28" s="147">
        <f>+'TTA Pivot Table'!I$478</f>
        <v>6.5335365040650402</v>
      </c>
      <c r="O28" s="42"/>
      <c r="P28" s="320">
        <f>+M28-I28</f>
        <v>-1.0309317071532322</v>
      </c>
    </row>
    <row r="29" spans="1:17">
      <c r="A29" s="52" t="s">
        <v>64</v>
      </c>
      <c r="B29" s="149">
        <f>+'TTA Pivot Table'!I$486</f>
        <v>4.6331673926571249</v>
      </c>
      <c r="C29" s="149">
        <f>+'TTA Pivot Table'!I$488</f>
        <v>5.1000000000000005</v>
      </c>
      <c r="D29" s="149">
        <f>+'TTA Pivot Table'!I$490</f>
        <v>0</v>
      </c>
      <c r="E29" s="150">
        <f>+'TTA Pivot Table'!I$492</f>
        <v>4.6351920693928124</v>
      </c>
      <c r="F29" s="150">
        <f>+'TTA Pivot Table'!I$494</f>
        <v>5.2701311084624551</v>
      </c>
      <c r="G29" s="149">
        <f>+'TTA Pivot Table'!I$496</f>
        <v>9.1406249999999982</v>
      </c>
      <c r="H29" s="149">
        <f>+'TTA Pivot Table'!I$498</f>
        <v>0</v>
      </c>
      <c r="I29" s="150">
        <f>+'TTA Pivot Table'!I$500</f>
        <v>5.3567233745047789</v>
      </c>
      <c r="J29" s="150">
        <f>+'TTA Pivot Table'!I$502</f>
        <v>3.7787342767295597</v>
      </c>
      <c r="K29" s="149">
        <f>+'TTA Pivot Table'!I$504</f>
        <v>4.3286931818181813</v>
      </c>
      <c r="L29" s="149">
        <f>+'TTA Pivot Table'!I$506</f>
        <v>0</v>
      </c>
      <c r="M29" s="151">
        <f>+'TTA Pivot Table'!I$508</f>
        <v>3.8455801104972371</v>
      </c>
      <c r="N29" s="150">
        <f>+'TTA Pivot Table'!I$510</f>
        <v>5.7404371584699456</v>
      </c>
      <c r="O29" s="42"/>
      <c r="P29" s="322">
        <f>+M29-I29</f>
        <v>-1.5111432640075417</v>
      </c>
    </row>
    <row r="30" spans="1:17">
      <c r="A30" s="133" t="s">
        <v>160</v>
      </c>
      <c r="B30" s="47"/>
      <c r="C30" s="47"/>
      <c r="D30" s="47"/>
      <c r="E30" s="47"/>
    </row>
    <row r="31" spans="1:17" s="51" customFormat="1">
      <c r="A31" s="47"/>
      <c r="B31" s="45"/>
      <c r="C31" s="45"/>
      <c r="D31" s="45"/>
      <c r="E31" s="45"/>
      <c r="F31" s="45"/>
      <c r="G31" s="45"/>
      <c r="H31" s="45"/>
      <c r="I31" s="45"/>
      <c r="J31" s="45"/>
      <c r="K31" s="45"/>
      <c r="L31" s="45"/>
      <c r="M31" s="45"/>
      <c r="N31" s="45"/>
      <c r="O31" s="45"/>
    </row>
    <row r="32" spans="1:17">
      <c r="A32" s="47"/>
      <c r="B32" s="47"/>
      <c r="C32" s="47"/>
      <c r="D32" s="47"/>
      <c r="E32" s="47"/>
      <c r="N32" s="323" t="s">
        <v>1192</v>
      </c>
    </row>
    <row r="33" spans="1:16" ht="18">
      <c r="A33" s="198" t="s">
        <v>273</v>
      </c>
      <c r="B33" s="100"/>
      <c r="C33" s="100"/>
      <c r="D33" s="100"/>
      <c r="E33" s="100"/>
      <c r="F33" s="103"/>
      <c r="G33" s="103"/>
      <c r="H33" s="103"/>
      <c r="I33" s="104"/>
      <c r="J33" s="103"/>
      <c r="K33" s="103"/>
      <c r="L33" s="103"/>
      <c r="M33" s="104"/>
      <c r="N33" s="103"/>
      <c r="P33" s="319"/>
    </row>
    <row r="34" spans="1:16" ht="18">
      <c r="A34" s="198"/>
      <c r="B34" s="100"/>
      <c r="C34" s="100"/>
      <c r="D34" s="100"/>
      <c r="E34" s="100"/>
      <c r="F34" s="103"/>
      <c r="G34" s="103"/>
      <c r="H34" s="103"/>
      <c r="I34" s="104"/>
      <c r="J34" s="103"/>
      <c r="K34" s="103"/>
      <c r="L34" s="103"/>
      <c r="M34" s="104"/>
      <c r="N34" s="103"/>
      <c r="P34" s="319"/>
    </row>
    <row r="35" spans="1:16" ht="15.75">
      <c r="A35" s="118" t="s">
        <v>183</v>
      </c>
      <c r="B35" s="100"/>
      <c r="C35" s="100"/>
      <c r="D35" s="100"/>
      <c r="E35" s="100"/>
      <c r="F35" s="103"/>
      <c r="G35" s="103"/>
      <c r="H35" s="103"/>
      <c r="I35" s="104"/>
      <c r="J35" s="103"/>
      <c r="K35" s="103"/>
      <c r="L35" s="103"/>
      <c r="M35" s="104"/>
      <c r="N35" s="103"/>
      <c r="P35" s="319"/>
    </row>
    <row r="36" spans="1:16" ht="15.75">
      <c r="A36" s="118" t="s">
        <v>672</v>
      </c>
      <c r="B36" s="100"/>
      <c r="C36" s="100"/>
      <c r="D36" s="100"/>
      <c r="E36" s="100"/>
      <c r="F36" s="103"/>
      <c r="G36" s="103"/>
      <c r="H36" s="103"/>
      <c r="I36" s="104"/>
      <c r="J36" s="103"/>
      <c r="K36" s="103"/>
      <c r="L36" s="103"/>
      <c r="M36" s="104"/>
      <c r="N36" s="103"/>
      <c r="P36" s="319"/>
    </row>
    <row r="37" spans="1:16" ht="15.75">
      <c r="A37" s="26"/>
      <c r="B37" s="26"/>
      <c r="C37" s="26"/>
      <c r="D37" s="26"/>
      <c r="E37" s="26"/>
      <c r="F37" s="18"/>
      <c r="G37" s="114"/>
      <c r="H37" s="114"/>
      <c r="I37" s="111"/>
      <c r="J37" s="111"/>
      <c r="K37" s="111"/>
      <c r="L37" s="111"/>
      <c r="M37" s="111"/>
      <c r="N37" s="111"/>
      <c r="P37" s="319"/>
    </row>
    <row r="38" spans="1:16" ht="18" customHeight="1">
      <c r="A38" s="21"/>
      <c r="B38" s="119" t="s">
        <v>257</v>
      </c>
      <c r="C38" s="120"/>
      <c r="D38" s="120"/>
      <c r="E38" s="120"/>
      <c r="F38" s="120"/>
      <c r="G38" s="120"/>
      <c r="H38" s="120"/>
      <c r="I38" s="121"/>
      <c r="J38" s="131" t="s">
        <v>156</v>
      </c>
      <c r="K38" s="316"/>
      <c r="L38" s="316"/>
      <c r="M38" s="317"/>
      <c r="N38" s="839" t="s">
        <v>256</v>
      </c>
      <c r="O38" s="318"/>
      <c r="P38" s="319"/>
    </row>
    <row r="39" spans="1:16" ht="42" customHeight="1">
      <c r="A39" s="37"/>
      <c r="B39" s="120" t="s">
        <v>296</v>
      </c>
      <c r="C39" s="120"/>
      <c r="D39" s="120"/>
      <c r="E39" s="123"/>
      <c r="F39" s="124" t="s">
        <v>298</v>
      </c>
      <c r="G39" s="120"/>
      <c r="H39" s="120"/>
      <c r="I39" s="121"/>
      <c r="J39" s="125" t="s">
        <v>258</v>
      </c>
      <c r="K39" s="120"/>
      <c r="L39" s="120"/>
      <c r="M39" s="121"/>
      <c r="N39" s="840"/>
      <c r="O39" s="318"/>
      <c r="P39" s="319"/>
    </row>
    <row r="40" spans="1:16" ht="27.75" customHeight="1">
      <c r="A40" s="26"/>
      <c r="B40" s="126" t="s">
        <v>157</v>
      </c>
      <c r="C40" s="126" t="s">
        <v>158</v>
      </c>
      <c r="D40" s="126" t="s">
        <v>65</v>
      </c>
      <c r="E40" s="128" t="s">
        <v>12</v>
      </c>
      <c r="F40" s="128" t="s">
        <v>157</v>
      </c>
      <c r="G40" s="126" t="s">
        <v>158</v>
      </c>
      <c r="H40" s="126" t="s">
        <v>65</v>
      </c>
      <c r="I40" s="128" t="s">
        <v>12</v>
      </c>
      <c r="J40" s="129" t="s">
        <v>157</v>
      </c>
      <c r="K40" s="130" t="s">
        <v>158</v>
      </c>
      <c r="L40" s="132" t="s">
        <v>65</v>
      </c>
      <c r="M40" s="129" t="s">
        <v>12</v>
      </c>
      <c r="N40" s="841"/>
      <c r="O40" s="318"/>
      <c r="P40" s="319" t="s">
        <v>248</v>
      </c>
    </row>
    <row r="41" spans="1:16" ht="12.75" hidden="1" customHeight="1">
      <c r="A41" s="47" t="s">
        <v>48</v>
      </c>
      <c r="B41" s="106"/>
      <c r="C41" s="106"/>
      <c r="D41" s="106"/>
      <c r="E41" s="115"/>
      <c r="F41" s="53">
        <f>'TTA Pivot Table'!C$230</f>
        <v>0</v>
      </c>
      <c r="G41" s="54">
        <f>'TTA Pivot Table'!C$231</f>
        <v>0</v>
      </c>
      <c r="H41" s="54">
        <f>'TTA Pivot Table'!C$232</f>
        <v>0</v>
      </c>
      <c r="I41" s="53">
        <f>'TTA Pivot Table'!C$233</f>
        <v>0</v>
      </c>
      <c r="J41" s="53">
        <f>'TTA Pivot Table'!C$234</f>
        <v>0</v>
      </c>
      <c r="K41" s="54">
        <f>'TTA Pivot Table'!C$235</f>
        <v>0</v>
      </c>
      <c r="L41" s="54">
        <f>'TTA Pivot Table'!C$236</f>
        <v>0</v>
      </c>
      <c r="M41" s="55">
        <f>'TTA Pivot Table'!C$237</f>
        <v>0</v>
      </c>
      <c r="N41" s="53">
        <f>'TTA Pivot Table'!C$238</f>
        <v>0</v>
      </c>
      <c r="O41" s="42"/>
      <c r="P41" s="320">
        <f>+M41-I41</f>
        <v>0</v>
      </c>
    </row>
    <row r="42" spans="1:16" ht="15.75" hidden="1" customHeight="1">
      <c r="A42" s="47"/>
      <c r="B42" s="47"/>
      <c r="C42" s="47"/>
      <c r="D42" s="47"/>
      <c r="E42" s="41"/>
      <c r="F42" s="41"/>
      <c r="G42" s="43"/>
      <c r="H42" s="43"/>
      <c r="I42" s="41"/>
      <c r="J42" s="41"/>
      <c r="K42" s="43"/>
      <c r="L42" s="43"/>
      <c r="M42" s="321"/>
      <c r="N42" s="41"/>
      <c r="O42" s="42"/>
      <c r="P42" s="318">
        <f t="shared" ref="P42" si="0">+I42-M42</f>
        <v>0</v>
      </c>
    </row>
    <row r="43" spans="1:16">
      <c r="A43" s="47" t="s">
        <v>49</v>
      </c>
      <c r="B43" s="146">
        <f>+'TTA Pivot Table'!C$6</f>
        <v>0</v>
      </c>
      <c r="C43" s="146">
        <f>+'TTA Pivot Table'!C$8</f>
        <v>0</v>
      </c>
      <c r="D43" s="146">
        <f>+'TTA Pivot Table'!C$10</f>
        <v>0</v>
      </c>
      <c r="E43" s="147">
        <f>+'TTA Pivot Table'!C$12</f>
        <v>0</v>
      </c>
      <c r="F43" s="147">
        <f>+'TTA Pivot Table'!C$14</f>
        <v>0</v>
      </c>
      <c r="G43" s="146">
        <f>+'TTA Pivot Table'!C$16</f>
        <v>0</v>
      </c>
      <c r="H43" s="146">
        <f>+'TTA Pivot Table'!C$18</f>
        <v>0</v>
      </c>
      <c r="I43" s="147">
        <f>+'TTA Pivot Table'!C$20</f>
        <v>0</v>
      </c>
      <c r="J43" s="147">
        <f>+'TTA Pivot Table'!C$22</f>
        <v>0</v>
      </c>
      <c r="K43" s="146">
        <f>+'TTA Pivot Table'!C$24</f>
        <v>0</v>
      </c>
      <c r="L43" s="146">
        <f>+'TTA Pivot Table'!C$26</f>
        <v>0</v>
      </c>
      <c r="M43" s="148">
        <f>+'TTA Pivot Table'!C$28</f>
        <v>0</v>
      </c>
      <c r="N43" s="147">
        <f>+'TTA Pivot Table'!C$30</f>
        <v>0</v>
      </c>
      <c r="O43" s="42"/>
      <c r="P43" s="320">
        <f t="shared" ref="P43:P61" si="1">+M43-I43</f>
        <v>0</v>
      </c>
    </row>
    <row r="44" spans="1:16">
      <c r="A44" s="47" t="s">
        <v>50</v>
      </c>
      <c r="B44" s="146">
        <f>+'TTA Pivot Table'!C$38</f>
        <v>4.32</v>
      </c>
      <c r="C44" s="146">
        <f>+'TTA Pivot Table'!C$40</f>
        <v>5.17</v>
      </c>
      <c r="D44" s="146">
        <f>+'TTA Pivot Table'!C$42</f>
        <v>0</v>
      </c>
      <c r="E44" s="147">
        <f>+'TTA Pivot Table'!C$44</f>
        <v>4.3621388101983003</v>
      </c>
      <c r="F44" s="147">
        <f>+'TTA Pivot Table'!C$46</f>
        <v>4.9400000000000004</v>
      </c>
      <c r="G44" s="146">
        <f>+'TTA Pivot Table'!C$48</f>
        <v>7.5799999999999992</v>
      </c>
      <c r="H44" s="146">
        <f>+'TTA Pivot Table'!C$50</f>
        <v>0</v>
      </c>
      <c r="I44" s="147">
        <f>+'TTA Pivot Table'!C$52</f>
        <v>5.1439079283887468</v>
      </c>
      <c r="J44" s="147">
        <f>+'TTA Pivot Table'!C$54</f>
        <v>3.21</v>
      </c>
      <c r="K44" s="146">
        <f>+'TTA Pivot Table'!C$56</f>
        <v>3.78</v>
      </c>
      <c r="L44" s="146">
        <f>+'TTA Pivot Table'!C$58</f>
        <v>0</v>
      </c>
      <c r="M44" s="148">
        <f>+'TTA Pivot Table'!C$60</f>
        <v>3.3780099916736051</v>
      </c>
      <c r="N44" s="147">
        <f>+'TTA Pivot Table'!C$62</f>
        <v>0</v>
      </c>
      <c r="O44" s="42"/>
      <c r="P44" s="320">
        <f t="shared" si="1"/>
        <v>-1.7658979367151417</v>
      </c>
    </row>
    <row r="45" spans="1:16">
      <c r="A45" s="47" t="s">
        <v>51</v>
      </c>
      <c r="B45" s="146">
        <f>+'TTA Pivot Table'!C$70</f>
        <v>0</v>
      </c>
      <c r="C45" s="146">
        <f>+'TTA Pivot Table'!C$72</f>
        <v>0</v>
      </c>
      <c r="D45" s="146">
        <f>+'TTA Pivot Table'!C$74</f>
        <v>0</v>
      </c>
      <c r="E45" s="147">
        <f>+'TTA Pivot Table'!C$76</f>
        <v>0</v>
      </c>
      <c r="F45" s="147">
        <f>+'TTA Pivot Table'!C$78</f>
        <v>0</v>
      </c>
      <c r="G45" s="146">
        <f>+'TTA Pivot Table'!C$80</f>
        <v>0</v>
      </c>
      <c r="H45" s="146">
        <f>+'TTA Pivot Table'!C$82</f>
        <v>0</v>
      </c>
      <c r="I45" s="147">
        <f>+'TTA Pivot Table'!C$84</f>
        <v>0</v>
      </c>
      <c r="J45" s="147">
        <f>+'TTA Pivot Table'!C$86</f>
        <v>0</v>
      </c>
      <c r="K45" s="146">
        <f>+'TTA Pivot Table'!C$88</f>
        <v>0</v>
      </c>
      <c r="L45" s="146">
        <f>+'TTA Pivot Table'!C$90</f>
        <v>0</v>
      </c>
      <c r="M45" s="148">
        <f>+'TTA Pivot Table'!C$92</f>
        <v>0</v>
      </c>
      <c r="N45" s="147">
        <f>+'TTA Pivot Table'!C$94</f>
        <v>0</v>
      </c>
      <c r="O45" s="42"/>
      <c r="P45" s="320">
        <f t="shared" si="1"/>
        <v>0</v>
      </c>
    </row>
    <row r="46" spans="1:16">
      <c r="A46" s="47" t="s">
        <v>52</v>
      </c>
      <c r="B46" s="146">
        <f>+'TTA Pivot Table'!C$102</f>
        <v>4.5416089420850954</v>
      </c>
      <c r="C46" s="146">
        <f>+'TTA Pivot Table'!C$104</f>
        <v>5.9676106093229153</v>
      </c>
      <c r="D46" s="146">
        <f>+'TTA Pivot Table'!C$106</f>
        <v>12.0625</v>
      </c>
      <c r="E46" s="147">
        <f>+'TTA Pivot Table'!C$108</f>
        <v>4.6004882066348571</v>
      </c>
      <c r="F46" s="147">
        <f>+'TTA Pivot Table'!C$110</f>
        <v>5.0793165122856916</v>
      </c>
      <c r="G46" s="146">
        <f>+'TTA Pivot Table'!C$112</f>
        <v>6.4703932038022813</v>
      </c>
      <c r="H46" s="146">
        <f>+'TTA Pivot Table'!C$114</f>
        <v>12.422499999999999</v>
      </c>
      <c r="I46" s="147">
        <f>+'TTA Pivot Table'!C$116</f>
        <v>5.1347087067088211</v>
      </c>
      <c r="J46" s="147">
        <f>+'TTA Pivot Table'!C$118</f>
        <v>3.2370142106515369</v>
      </c>
      <c r="K46" s="146">
        <f>+'TTA Pivot Table'!C$120</f>
        <v>3.7228532781648411</v>
      </c>
      <c r="L46" s="146">
        <f>+'TTA Pivot Table'!C$122</f>
        <v>17.166666666666668</v>
      </c>
      <c r="M46" s="148">
        <f>+'TTA Pivot Table'!C$124</f>
        <v>3.3873580465406699</v>
      </c>
      <c r="N46" s="147">
        <f>+'TTA Pivot Table'!C$126</f>
        <v>5.9640050293378035</v>
      </c>
      <c r="O46" s="42"/>
      <c r="P46" s="320">
        <f t="shared" si="1"/>
        <v>-1.7473506601681512</v>
      </c>
    </row>
    <row r="47" spans="1:16">
      <c r="A47" s="47"/>
      <c r="B47" s="146"/>
      <c r="C47" s="146"/>
      <c r="D47" s="146"/>
      <c r="E47" s="147"/>
      <c r="F47" s="147"/>
      <c r="G47" s="146"/>
      <c r="H47" s="146"/>
      <c r="I47" s="147"/>
      <c r="J47" s="147"/>
      <c r="K47" s="146"/>
      <c r="L47" s="146"/>
      <c r="M47" s="148"/>
      <c r="N47" s="147"/>
      <c r="O47" s="42"/>
      <c r="P47" s="320"/>
    </row>
    <row r="48" spans="1:16">
      <c r="A48" s="47" t="s">
        <v>53</v>
      </c>
      <c r="B48" s="146">
        <f>+'TTA Pivot Table'!C$134</f>
        <v>4.5571428571428569</v>
      </c>
      <c r="C48" s="146">
        <f>+'TTA Pivot Table'!C$136</f>
        <v>4.6488235294117644</v>
      </c>
      <c r="D48" s="146">
        <f>+'TTA Pivot Table'!C$138</f>
        <v>0</v>
      </c>
      <c r="E48" s="147">
        <f>+'TTA Pivot Table'!C$140</f>
        <v>4.5725742574257424</v>
      </c>
      <c r="F48" s="147">
        <f>+'TTA Pivot Table'!C$142</f>
        <v>4.8008054892601431</v>
      </c>
      <c r="G48" s="146">
        <f>+'TTA Pivot Table'!C$144</f>
        <v>5.1691666666666665</v>
      </c>
      <c r="H48" s="146">
        <f>+'TTA Pivot Table'!C$146</f>
        <v>0</v>
      </c>
      <c r="I48" s="147">
        <f>+'TTA Pivot Table'!C$148</f>
        <v>4.8269419807834453</v>
      </c>
      <c r="J48" s="147">
        <f>+'TTA Pivot Table'!C$150</f>
        <v>3.5814332166083043</v>
      </c>
      <c r="K48" s="146">
        <f>+'TTA Pivot Table'!C$152</f>
        <v>3.8828441879637259</v>
      </c>
      <c r="L48" s="146">
        <f>+'TTA Pivot Table'!C$154</f>
        <v>0</v>
      </c>
      <c r="M48" s="148">
        <f>+'TTA Pivot Table'!C$156</f>
        <v>3.6515947035118019</v>
      </c>
      <c r="N48" s="147">
        <f>+'TTA Pivot Table'!C$158</f>
        <v>0</v>
      </c>
      <c r="O48" s="42"/>
      <c r="P48" s="320">
        <f t="shared" si="1"/>
        <v>-1.1753472772716433</v>
      </c>
    </row>
    <row r="49" spans="1:17">
      <c r="A49" s="47" t="s">
        <v>54</v>
      </c>
      <c r="B49" s="146">
        <f>+'TTA Pivot Table'!C$166</f>
        <v>4.665951742627346</v>
      </c>
      <c r="C49" s="146">
        <f>+'TTA Pivot Table'!C$168</f>
        <v>5.1749999999999998</v>
      </c>
      <c r="D49" s="146">
        <f>+'TTA Pivot Table'!C$170</f>
        <v>0</v>
      </c>
      <c r="E49" s="147">
        <f>+'TTA Pivot Table'!C$172</f>
        <v>4.673127753303965</v>
      </c>
      <c r="F49" s="147">
        <f>+'TTA Pivot Table'!C$174</f>
        <v>4.981211331813741</v>
      </c>
      <c r="G49" s="146">
        <f>+'TTA Pivot Table'!C$176</f>
        <v>5.2054054054054051</v>
      </c>
      <c r="H49" s="146">
        <f>+'TTA Pivot Table'!C$178</f>
        <v>0</v>
      </c>
      <c r="I49" s="147">
        <f>+'TTA Pivot Table'!C$180</f>
        <v>4.991519105312209</v>
      </c>
      <c r="J49" s="147">
        <f>+'TTA Pivot Table'!C$182</f>
        <v>5.7954009433962268</v>
      </c>
      <c r="K49" s="146">
        <f>+'TTA Pivot Table'!C$184</f>
        <v>6.0333333333333332</v>
      </c>
      <c r="L49" s="146">
        <f>+'TTA Pivot Table'!C$186</f>
        <v>0</v>
      </c>
      <c r="M49" s="148">
        <f>+'TTA Pivot Table'!C$188</f>
        <v>5.8564226216571678</v>
      </c>
      <c r="N49" s="147">
        <f>+'TTA Pivot Table'!C$190</f>
        <v>7.2681318681318681</v>
      </c>
      <c r="O49" s="42"/>
      <c r="P49" s="320">
        <f t="shared" si="1"/>
        <v>0.86490351634495877</v>
      </c>
    </row>
    <row r="50" spans="1:17">
      <c r="A50" s="47" t="s">
        <v>55</v>
      </c>
      <c r="B50" s="199">
        <f>+'TTA Pivot Table'!C$198</f>
        <v>4.0560708782742676</v>
      </c>
      <c r="C50" s="146">
        <f>+'TTA Pivot Table'!C$200</f>
        <v>3.33</v>
      </c>
      <c r="D50" s="146">
        <f>+'TTA Pivot Table'!C$202</f>
        <v>0</v>
      </c>
      <c r="E50" s="147">
        <f>+'TTA Pivot Table'!C$204</f>
        <v>4.0549538461538459</v>
      </c>
      <c r="F50" s="147">
        <f>+'TTA Pivot Table'!C$206</f>
        <v>4.4693414956982132</v>
      </c>
      <c r="G50" s="146">
        <f>+'TTA Pivot Table'!C$208</f>
        <v>7.9512499999999999</v>
      </c>
      <c r="H50" s="146">
        <f>+'TTA Pivot Table'!C$210</f>
        <v>0</v>
      </c>
      <c r="I50" s="147">
        <f>+'TTA Pivot Table'!C$212</f>
        <v>4.4785346534653465</v>
      </c>
      <c r="J50" s="147">
        <f>+'TTA Pivot Table'!C$214</f>
        <v>3.3032731648616127</v>
      </c>
      <c r="K50" s="146">
        <f>+'TTA Pivot Table'!C$216</f>
        <v>5.630374999999999</v>
      </c>
      <c r="L50" s="146">
        <f>+'TTA Pivot Table'!C$218</f>
        <v>0</v>
      </c>
      <c r="M50" s="148">
        <f>+'TTA Pivot Table'!C$220</f>
        <v>3.4999452354874041</v>
      </c>
      <c r="N50" s="147">
        <f>+'TTA Pivot Table'!C$222</f>
        <v>0</v>
      </c>
      <c r="O50" s="42"/>
      <c r="P50" s="320">
        <f t="shared" si="1"/>
        <v>-0.97858941797794241</v>
      </c>
    </row>
    <row r="51" spans="1:17">
      <c r="A51" s="47" t="s">
        <v>56</v>
      </c>
      <c r="B51" s="146">
        <f>+'TTA Pivot Table'!C$230</f>
        <v>0</v>
      </c>
      <c r="C51" s="146">
        <f>+'TTA Pivot Table'!C$232</f>
        <v>0</v>
      </c>
      <c r="D51" s="146">
        <f>+'TTA Pivot Table'!C$234</f>
        <v>0</v>
      </c>
      <c r="E51" s="147">
        <f>+'TTA Pivot Table'!C$236</f>
        <v>0</v>
      </c>
      <c r="F51" s="147">
        <f>+'TTA Pivot Table'!C$238</f>
        <v>0</v>
      </c>
      <c r="G51" s="146">
        <f>+'TTA Pivot Table'!C$240</f>
        <v>0</v>
      </c>
      <c r="H51" s="146">
        <f>+'TTA Pivot Table'!C$242</f>
        <v>0</v>
      </c>
      <c r="I51" s="147">
        <f>+'TTA Pivot Table'!C$244</f>
        <v>0</v>
      </c>
      <c r="J51" s="147">
        <f>+'TTA Pivot Table'!C$246</f>
        <v>0</v>
      </c>
      <c r="K51" s="146">
        <f>+'TTA Pivot Table'!C$248</f>
        <v>0</v>
      </c>
      <c r="L51" s="146">
        <f>+'TTA Pivot Table'!C$250</f>
        <v>0</v>
      </c>
      <c r="M51" s="148">
        <f>+'TTA Pivot Table'!C$252</f>
        <v>0</v>
      </c>
      <c r="N51" s="147">
        <f>+'TTA Pivot Table'!C$254</f>
        <v>0</v>
      </c>
      <c r="O51" s="42"/>
      <c r="P51" s="320">
        <f t="shared" si="1"/>
        <v>0</v>
      </c>
    </row>
    <row r="52" spans="1:17">
      <c r="A52" s="47"/>
      <c r="B52" s="146"/>
      <c r="C52" s="146"/>
      <c r="D52" s="146"/>
      <c r="E52" s="147"/>
      <c r="F52" s="147"/>
      <c r="G52" s="146"/>
      <c r="H52" s="146"/>
      <c r="I52" s="147"/>
      <c r="J52" s="147"/>
      <c r="K52" s="146"/>
      <c r="L52" s="146"/>
      <c r="M52" s="148"/>
      <c r="N52" s="147"/>
      <c r="O52" s="42"/>
      <c r="P52" s="320"/>
    </row>
    <row r="53" spans="1:17">
      <c r="A53" s="47" t="s">
        <v>57</v>
      </c>
      <c r="B53" s="146">
        <f>+'TTA Pivot Table'!C$262</f>
        <v>4.7597301854974701</v>
      </c>
      <c r="C53" s="146">
        <f>+'TTA Pivot Table'!C$264</f>
        <v>5.0728571428571438</v>
      </c>
      <c r="D53" s="146">
        <f>+'TTA Pivot Table'!C$266</f>
        <v>0</v>
      </c>
      <c r="E53" s="147">
        <f>+'TTA Pivot Table'!C$268</f>
        <v>4.7669522240527185</v>
      </c>
      <c r="F53" s="147">
        <f>+'TTA Pivot Table'!C$270</f>
        <v>5.0799451754385965</v>
      </c>
      <c r="G53" s="146">
        <f>+'TTA Pivot Table'!C$272</f>
        <v>5.5474999999999994</v>
      </c>
      <c r="H53" s="146">
        <f>+'TTA Pivot Table'!C$274</f>
        <v>0</v>
      </c>
      <c r="I53" s="147">
        <f>+'TTA Pivot Table'!C$276</f>
        <v>5.0995903361344546</v>
      </c>
      <c r="J53" s="147">
        <f>+'TTA Pivot Table'!C$278</f>
        <v>3.6557625786163523</v>
      </c>
      <c r="K53" s="146">
        <f>+'TTA Pivot Table'!C$280</f>
        <v>3.9818105849582173</v>
      </c>
      <c r="L53" s="146">
        <f>+'TTA Pivot Table'!C$282</f>
        <v>0</v>
      </c>
      <c r="M53" s="148">
        <f>+'TTA Pivot Table'!C$284</f>
        <v>3.6960833620392695</v>
      </c>
      <c r="N53" s="147">
        <f>+'TTA Pivot Table'!C$286</f>
        <v>4.5173604060913712</v>
      </c>
      <c r="O53" s="42"/>
      <c r="P53" s="320">
        <f t="shared" si="1"/>
        <v>-1.4035069740951851</v>
      </c>
    </row>
    <row r="54" spans="1:17">
      <c r="A54" s="47" t="s">
        <v>58</v>
      </c>
      <c r="B54" s="146">
        <f>+'TTA Pivot Table'!C$294</f>
        <v>4.280188679245283</v>
      </c>
      <c r="C54" s="146">
        <f>+'TTA Pivot Table'!C$296</f>
        <v>0</v>
      </c>
      <c r="D54" s="146">
        <f>+'TTA Pivot Table'!C$298</f>
        <v>4</v>
      </c>
      <c r="E54" s="147">
        <f>+'TTA Pivot Table'!C$300</f>
        <v>4.2724770642201841</v>
      </c>
      <c r="F54" s="147">
        <f>+'TTA Pivot Table'!C$302</f>
        <v>4.6794913419913415</v>
      </c>
      <c r="G54" s="146">
        <f>+'TTA Pivot Table'!C$304</f>
        <v>6.168292682926829</v>
      </c>
      <c r="H54" s="146">
        <f>+'TTA Pivot Table'!C$306</f>
        <v>4.6066666666666665</v>
      </c>
      <c r="I54" s="147">
        <f>+'TTA Pivot Table'!C$308</f>
        <v>4.6848707824838476</v>
      </c>
      <c r="J54" s="147">
        <f>+'TTA Pivot Table'!C$310</f>
        <v>3.4730836236933795</v>
      </c>
      <c r="K54" s="146">
        <f>+'TTA Pivot Table'!C$312</f>
        <v>4.1369649805447475</v>
      </c>
      <c r="L54" s="146">
        <f>+'TTA Pivot Table'!C$314</f>
        <v>3.7480000000000002</v>
      </c>
      <c r="M54" s="148">
        <f>+'TTA Pivot Table'!C$316</f>
        <v>3.5701828930352857</v>
      </c>
      <c r="N54" s="147">
        <f>+'TTA Pivot Table'!C$318</f>
        <v>4.238866396761134</v>
      </c>
      <c r="O54" s="42"/>
      <c r="P54" s="320">
        <f t="shared" si="1"/>
        <v>-1.1146878894485619</v>
      </c>
    </row>
    <row r="55" spans="1:17">
      <c r="A55" s="47" t="s">
        <v>59</v>
      </c>
      <c r="B55" s="146">
        <f>+'TTA Pivot Table'!C$326</f>
        <v>4.3054989231873648</v>
      </c>
      <c r="C55" s="146">
        <f>+'TTA Pivot Table'!C$328</f>
        <v>4.1414893617021278</v>
      </c>
      <c r="D55" s="146">
        <f>+'TTA Pivot Table'!C$330</f>
        <v>0</v>
      </c>
      <c r="E55" s="147">
        <f>+'TTA Pivot Table'!C$332</f>
        <v>4.2859962049335865</v>
      </c>
      <c r="F55" s="147">
        <f>+'TTA Pivot Table'!C$334</f>
        <v>4.819307909604519</v>
      </c>
      <c r="G55" s="146">
        <f>+'TTA Pivot Table'!C$336</f>
        <v>5.3910606060606057</v>
      </c>
      <c r="H55" s="146">
        <f>+'TTA Pivot Table'!C$338</f>
        <v>0</v>
      </c>
      <c r="I55" s="147">
        <f>+'TTA Pivot Table'!C$340</f>
        <v>4.8398611111111114</v>
      </c>
      <c r="J55" s="147">
        <f>+'TTA Pivot Table'!C$342</f>
        <v>3.4564705882352942</v>
      </c>
      <c r="K55" s="146">
        <f>+'TTA Pivot Table'!C$344</f>
        <v>4.4580493273542601</v>
      </c>
      <c r="L55" s="146">
        <f>+'TTA Pivot Table'!C$346</f>
        <v>0</v>
      </c>
      <c r="M55" s="148">
        <f>+'TTA Pivot Table'!C$348</f>
        <v>3.7839662756598238</v>
      </c>
      <c r="N55" s="147">
        <f>+'TTA Pivot Table'!C$350</f>
        <v>0</v>
      </c>
      <c r="O55" s="42"/>
      <c r="P55" s="320">
        <f t="shared" si="1"/>
        <v>-1.0558948354512876</v>
      </c>
      <c r="Q55" s="340"/>
    </row>
    <row r="56" spans="1:17">
      <c r="A56" s="47" t="s">
        <v>60</v>
      </c>
      <c r="B56" s="146">
        <f>+'TTA Pivot Table'!C$358</f>
        <v>0</v>
      </c>
      <c r="C56" s="146">
        <f>+'TTA Pivot Table'!C$360</f>
        <v>0</v>
      </c>
      <c r="D56" s="146">
        <f>+'TTA Pivot Table'!C$362</f>
        <v>0</v>
      </c>
      <c r="E56" s="147">
        <f>+'TTA Pivot Table'!C$364</f>
        <v>0</v>
      </c>
      <c r="F56" s="147">
        <f>+'TTA Pivot Table'!C$366</f>
        <v>0</v>
      </c>
      <c r="G56" s="146">
        <f>+'TTA Pivot Table'!C$368</f>
        <v>0</v>
      </c>
      <c r="H56" s="146">
        <f>+'TTA Pivot Table'!C$370</f>
        <v>0</v>
      </c>
      <c r="I56" s="147">
        <f>+'TTA Pivot Table'!C$372</f>
        <v>0</v>
      </c>
      <c r="J56" s="147">
        <f>+'TTA Pivot Table'!C$374</f>
        <v>0</v>
      </c>
      <c r="K56" s="146">
        <f>+'TTA Pivot Table'!C$376</f>
        <v>0</v>
      </c>
      <c r="L56" s="146">
        <f>+'TTA Pivot Table'!C$378</f>
        <v>0</v>
      </c>
      <c r="M56" s="148">
        <f>+'TTA Pivot Table'!C$380</f>
        <v>0</v>
      </c>
      <c r="N56" s="147">
        <f>+'TTA Pivot Table'!C$382</f>
        <v>0</v>
      </c>
      <c r="O56" s="42"/>
      <c r="P56" s="320">
        <f t="shared" si="1"/>
        <v>0</v>
      </c>
    </row>
    <row r="57" spans="1:17">
      <c r="A57" s="47"/>
      <c r="B57" s="146"/>
      <c r="C57" s="146"/>
      <c r="D57" s="146"/>
      <c r="E57" s="147"/>
      <c r="F57" s="147"/>
      <c r="G57" s="146"/>
      <c r="H57" s="146"/>
      <c r="I57" s="147"/>
      <c r="J57" s="147"/>
      <c r="K57" s="146"/>
      <c r="L57" s="146"/>
      <c r="M57" s="148"/>
      <c r="N57" s="147"/>
      <c r="O57" s="42"/>
      <c r="P57" s="320"/>
    </row>
    <row r="58" spans="1:17">
      <c r="A58" s="47" t="s">
        <v>61</v>
      </c>
      <c r="B58" s="146">
        <f>+'TTA Pivot Table'!C$390</f>
        <v>3.7549630369630367</v>
      </c>
      <c r="C58" s="146">
        <f>+'TTA Pivot Table'!C$392</f>
        <v>3.8330000000000002</v>
      </c>
      <c r="D58" s="146">
        <f>+'TTA Pivot Table'!C$394</f>
        <v>0</v>
      </c>
      <c r="E58" s="147">
        <f>+'TTA Pivot Table'!C$396</f>
        <v>3.7567902439024392</v>
      </c>
      <c r="F58" s="147">
        <f>+'TTA Pivot Table'!C$398</f>
        <v>4.4923361182519281</v>
      </c>
      <c r="G58" s="146">
        <f>+'TTA Pivot Table'!C$400</f>
        <v>5.5330256410256409</v>
      </c>
      <c r="H58" s="146">
        <f>+'TTA Pivot Table'!C$402</f>
        <v>0</v>
      </c>
      <c r="I58" s="147">
        <f>+'TTA Pivot Table'!C$404</f>
        <v>4.530044595850109</v>
      </c>
      <c r="J58" s="147">
        <f>+'TTA Pivot Table'!C$406</f>
        <v>6.0480914760914768</v>
      </c>
      <c r="K58" s="146">
        <f>+'TTA Pivot Table'!C$408</f>
        <v>8.5195483091787434</v>
      </c>
      <c r="L58" s="146">
        <f>+'TTA Pivot Table'!C$410</f>
        <v>0</v>
      </c>
      <c r="M58" s="148">
        <f>+'TTA Pivot Table'!C$412</f>
        <v>6.599078621432418</v>
      </c>
      <c r="N58" s="147">
        <f>+'TTA Pivot Table'!C$414</f>
        <v>3.9861051303616488</v>
      </c>
      <c r="O58" s="42"/>
      <c r="P58" s="320">
        <f t="shared" si="1"/>
        <v>2.069034025582309</v>
      </c>
    </row>
    <row r="59" spans="1:17">
      <c r="A59" s="47" t="s">
        <v>62</v>
      </c>
      <c r="B59" s="146">
        <f>+'TTA Pivot Table'!C$422</f>
        <v>4.3851632392238873</v>
      </c>
      <c r="C59" s="146">
        <f>+'TTA Pivot Table'!C$424</f>
        <v>4.5418985270049097</v>
      </c>
      <c r="D59" s="146">
        <f>+'TTA Pivot Table'!C$426</f>
        <v>0</v>
      </c>
      <c r="E59" s="147">
        <f>+'TTA Pivot Table'!C$428</f>
        <v>4.3955521805163817</v>
      </c>
      <c r="F59" s="147">
        <f>+'TTA Pivot Table'!C$430</f>
        <v>4.7036170791406038</v>
      </c>
      <c r="G59" s="146">
        <f>+'TTA Pivot Table'!C$432</f>
        <v>0</v>
      </c>
      <c r="H59" s="146">
        <f>+'TTA Pivot Table'!C$434</f>
        <v>0</v>
      </c>
      <c r="I59" s="147">
        <f>+'TTA Pivot Table'!C$436</f>
        <v>4.4491167895729715</v>
      </c>
      <c r="J59" s="147">
        <f>+'TTA Pivot Table'!C$438</f>
        <v>3.4677952611277783</v>
      </c>
      <c r="K59" s="146">
        <f>+'TTA Pivot Table'!C$440</f>
        <v>3.5456370130974659</v>
      </c>
      <c r="L59" s="146">
        <f>+'TTA Pivot Table'!C$442</f>
        <v>0</v>
      </c>
      <c r="M59" s="148">
        <f>+'TTA Pivot Table'!C$444</f>
        <v>3.4883981631550514</v>
      </c>
      <c r="N59" s="147">
        <f>+'TTA Pivot Table'!C$446</f>
        <v>3.3114937580714594</v>
      </c>
      <c r="O59" s="42"/>
      <c r="P59" s="320">
        <f t="shared" si="1"/>
        <v>-0.96071862641792016</v>
      </c>
    </row>
    <row r="60" spans="1:17">
      <c r="A60" s="47" t="s">
        <v>63</v>
      </c>
      <c r="B60" s="146">
        <f>+'TTA Pivot Table'!C$454</f>
        <v>4.2127659361702126</v>
      </c>
      <c r="C60" s="146">
        <f>+'TTA Pivot Table'!C$456</f>
        <v>5.5</v>
      </c>
      <c r="D60" s="146">
        <f>+'TTA Pivot Table'!C$458</f>
        <v>0</v>
      </c>
      <c r="E60" s="147">
        <f>+'TTA Pivot Table'!C$460</f>
        <v>4.2653061020408165</v>
      </c>
      <c r="F60" s="147">
        <f>+'TTA Pivot Table'!C$462</f>
        <v>4.6386341732111687</v>
      </c>
      <c r="G60" s="146">
        <f>+'TTA Pivot Table'!C$464</f>
        <v>6.3733325896147406</v>
      </c>
      <c r="H60" s="146">
        <f>+'TTA Pivot Table'!C$466</f>
        <v>0</v>
      </c>
      <c r="I60" s="147">
        <f>+'TTA Pivot Table'!C$468</f>
        <v>4.7108074922294234</v>
      </c>
      <c r="J60" s="147">
        <f>+'TTA Pivot Table'!C$470</f>
        <v>3.5115299124340615</v>
      </c>
      <c r="K60" s="146">
        <f>+'TTA Pivot Table'!C$472</f>
        <v>4.1676762257709257</v>
      </c>
      <c r="L60" s="146">
        <f>+'TTA Pivot Table'!C$474</f>
        <v>0</v>
      </c>
      <c r="M60" s="148">
        <f>+'TTA Pivot Table'!C$476</f>
        <v>3.6525264459827231</v>
      </c>
      <c r="N60" s="147">
        <f>+'TTA Pivot Table'!C$478</f>
        <v>6.321766536277603</v>
      </c>
      <c r="O60" s="42"/>
      <c r="P60" s="320">
        <f t="shared" si="1"/>
        <v>-1.0582810462467003</v>
      </c>
    </row>
    <row r="61" spans="1:17">
      <c r="A61" s="52" t="s">
        <v>64</v>
      </c>
      <c r="B61" s="149">
        <f>+'TTA Pivot Table'!C$486</f>
        <v>4.5999999999999996</v>
      </c>
      <c r="C61" s="149">
        <f>+'TTA Pivot Table'!C$488</f>
        <v>0</v>
      </c>
      <c r="D61" s="149">
        <f>+'TTA Pivot Table'!C$490</f>
        <v>0</v>
      </c>
      <c r="E61" s="150">
        <f>+'TTA Pivot Table'!C$492</f>
        <v>4.5999999999999996</v>
      </c>
      <c r="F61" s="150">
        <f>+'TTA Pivot Table'!C$494</f>
        <v>4.9000000000000004</v>
      </c>
      <c r="G61" s="149">
        <f>+'TTA Pivot Table'!C$496</f>
        <v>7.5</v>
      </c>
      <c r="H61" s="149">
        <f>+'TTA Pivot Table'!C$498</f>
        <v>0</v>
      </c>
      <c r="I61" s="150">
        <f>+'TTA Pivot Table'!C$500</f>
        <v>4.9035994462390402</v>
      </c>
      <c r="J61" s="150">
        <f>+'TTA Pivot Table'!C$502</f>
        <v>3.7000000000000006</v>
      </c>
      <c r="K61" s="149">
        <f>+'TTA Pivot Table'!C$504</f>
        <v>3</v>
      </c>
      <c r="L61" s="149">
        <f>+'TTA Pivot Table'!C$506</f>
        <v>0</v>
      </c>
      <c r="M61" s="151">
        <f>+'TTA Pivot Table'!C$508</f>
        <v>3.6398952879581157</v>
      </c>
      <c r="N61" s="150">
        <f>+'TTA Pivot Table'!C$510</f>
        <v>4.3</v>
      </c>
      <c r="O61" s="42"/>
      <c r="P61" s="322">
        <f t="shared" si="1"/>
        <v>-1.2637041582809245</v>
      </c>
    </row>
    <row r="62" spans="1:17">
      <c r="A62" s="133" t="s">
        <v>160</v>
      </c>
      <c r="B62" s="133"/>
      <c r="C62" s="133"/>
      <c r="D62" s="133"/>
      <c r="E62" s="133"/>
      <c r="F62" s="134"/>
      <c r="G62" s="134"/>
      <c r="H62" s="134"/>
      <c r="I62" s="134"/>
      <c r="J62" s="134"/>
      <c r="K62" s="134"/>
      <c r="L62" s="134"/>
      <c r="M62" s="134"/>
      <c r="N62" s="134"/>
    </row>
    <row r="63" spans="1:17" s="51" customFormat="1">
      <c r="A63" s="133"/>
      <c r="B63" s="135"/>
      <c r="C63" s="135"/>
      <c r="D63" s="135"/>
      <c r="E63" s="135"/>
      <c r="F63" s="135"/>
      <c r="G63" s="135"/>
      <c r="H63" s="135"/>
      <c r="I63" s="135"/>
      <c r="J63" s="135"/>
      <c r="K63" s="135"/>
      <c r="L63" s="135"/>
      <c r="M63" s="135"/>
      <c r="N63" s="135"/>
      <c r="O63" s="45"/>
    </row>
    <row r="64" spans="1:17">
      <c r="A64" s="133"/>
      <c r="B64" s="133"/>
      <c r="C64" s="133"/>
      <c r="D64" s="133"/>
      <c r="E64" s="133"/>
      <c r="F64" s="134"/>
      <c r="G64" s="134"/>
      <c r="H64" s="134"/>
      <c r="I64" s="134"/>
      <c r="J64" s="134"/>
      <c r="K64" s="134"/>
      <c r="L64" s="134"/>
      <c r="M64" s="134"/>
      <c r="N64" s="323" t="s">
        <v>1192</v>
      </c>
    </row>
    <row r="65" spans="1:16" ht="18">
      <c r="A65" s="198" t="s">
        <v>274</v>
      </c>
      <c r="B65" s="100"/>
      <c r="C65" s="100"/>
      <c r="D65" s="100"/>
      <c r="E65" s="100"/>
      <c r="F65" s="103"/>
      <c r="G65" s="103"/>
      <c r="H65" s="103"/>
      <c r="I65" s="104"/>
      <c r="J65" s="103"/>
      <c r="K65" s="103"/>
      <c r="L65" s="103"/>
      <c r="M65" s="104"/>
      <c r="N65" s="103"/>
      <c r="P65" s="319"/>
    </row>
    <row r="66" spans="1:16" ht="18">
      <c r="A66" s="198"/>
      <c r="B66" s="100"/>
      <c r="C66" s="100"/>
      <c r="D66" s="100"/>
      <c r="E66" s="100"/>
      <c r="F66" s="103"/>
      <c r="G66" s="103"/>
      <c r="H66" s="103"/>
      <c r="I66" s="104"/>
      <c r="J66" s="103"/>
      <c r="K66" s="103"/>
      <c r="L66" s="103"/>
      <c r="M66" s="104"/>
      <c r="N66" s="103"/>
      <c r="P66" s="319"/>
    </row>
    <row r="67" spans="1:16" ht="15.75">
      <c r="A67" s="118" t="s">
        <v>183</v>
      </c>
      <c r="B67" s="100"/>
      <c r="C67" s="100"/>
      <c r="D67" s="100"/>
      <c r="E67" s="100"/>
      <c r="F67" s="103"/>
      <c r="G67" s="103"/>
      <c r="H67" s="103"/>
      <c r="I67" s="104"/>
      <c r="J67" s="103"/>
      <c r="K67" s="103"/>
      <c r="L67" s="103"/>
      <c r="M67" s="104"/>
      <c r="N67" s="103"/>
      <c r="P67" s="319"/>
    </row>
    <row r="68" spans="1:16" ht="15.75">
      <c r="A68" s="118" t="s">
        <v>673</v>
      </c>
      <c r="B68" s="100"/>
      <c r="C68" s="100"/>
      <c r="D68" s="100"/>
      <c r="E68" s="100"/>
      <c r="F68" s="103"/>
      <c r="G68" s="103"/>
      <c r="H68" s="103"/>
      <c r="I68" s="104"/>
      <c r="J68" s="103"/>
      <c r="K68" s="103"/>
      <c r="L68" s="103"/>
      <c r="M68" s="104"/>
      <c r="N68" s="103"/>
      <c r="P68" s="319"/>
    </row>
    <row r="69" spans="1:16" ht="18" customHeight="1">
      <c r="A69" s="26"/>
      <c r="B69" s="26"/>
      <c r="C69" s="26"/>
      <c r="D69" s="26"/>
      <c r="E69" s="26"/>
      <c r="F69" s="18"/>
      <c r="G69" s="114"/>
      <c r="H69" s="114"/>
      <c r="I69" s="111"/>
      <c r="J69" s="111"/>
      <c r="K69" s="111"/>
      <c r="L69" s="111"/>
      <c r="M69" s="111"/>
      <c r="N69" s="111"/>
      <c r="O69" s="7"/>
      <c r="P69" s="319"/>
    </row>
    <row r="70" spans="1:16" ht="18" customHeight="1">
      <c r="A70" s="21"/>
      <c r="B70" s="119" t="s">
        <v>257</v>
      </c>
      <c r="C70" s="120"/>
      <c r="D70" s="120"/>
      <c r="E70" s="120"/>
      <c r="F70" s="120"/>
      <c r="G70" s="120"/>
      <c r="H70" s="120"/>
      <c r="I70" s="121"/>
      <c r="J70" s="131" t="s">
        <v>156</v>
      </c>
      <c r="K70" s="316"/>
      <c r="L70" s="316"/>
      <c r="M70" s="317"/>
      <c r="N70" s="839" t="s">
        <v>256</v>
      </c>
      <c r="O70" s="318"/>
      <c r="P70" s="319"/>
    </row>
    <row r="71" spans="1:16" ht="45" customHeight="1">
      <c r="A71" s="37"/>
      <c r="B71" s="120" t="s">
        <v>296</v>
      </c>
      <c r="C71" s="120"/>
      <c r="D71" s="120"/>
      <c r="E71" s="123"/>
      <c r="F71" s="124" t="s">
        <v>298</v>
      </c>
      <c r="G71" s="120"/>
      <c r="H71" s="120"/>
      <c r="I71" s="121"/>
      <c r="J71" s="125" t="s">
        <v>258</v>
      </c>
      <c r="K71" s="120"/>
      <c r="L71" s="120"/>
      <c r="M71" s="121"/>
      <c r="N71" s="840"/>
      <c r="O71" s="318"/>
      <c r="P71" s="319"/>
    </row>
    <row r="72" spans="1:16" ht="27" customHeight="1">
      <c r="A72" s="26"/>
      <c r="B72" s="126" t="s">
        <v>157</v>
      </c>
      <c r="C72" s="126" t="s">
        <v>158</v>
      </c>
      <c r="D72" s="126" t="s">
        <v>65</v>
      </c>
      <c r="E72" s="128" t="s">
        <v>12</v>
      </c>
      <c r="F72" s="128" t="s">
        <v>157</v>
      </c>
      <c r="G72" s="126" t="s">
        <v>158</v>
      </c>
      <c r="H72" s="126" t="s">
        <v>65</v>
      </c>
      <c r="I72" s="128" t="s">
        <v>12</v>
      </c>
      <c r="J72" s="129" t="s">
        <v>157</v>
      </c>
      <c r="K72" s="130" t="s">
        <v>158</v>
      </c>
      <c r="L72" s="132" t="s">
        <v>65</v>
      </c>
      <c r="M72" s="129" t="s">
        <v>12</v>
      </c>
      <c r="N72" s="841"/>
      <c r="O72" s="318"/>
      <c r="P72" s="319" t="s">
        <v>248</v>
      </c>
    </row>
    <row r="73" spans="1:16" ht="26.25" hidden="1" customHeight="1">
      <c r="A73" s="47" t="s">
        <v>48</v>
      </c>
      <c r="B73" s="47"/>
      <c r="C73" s="47"/>
      <c r="D73" s="47"/>
      <c r="E73" s="47"/>
      <c r="F73" s="39">
        <f>'TTA Pivot Table'!D$230</f>
        <v>0</v>
      </c>
      <c r="G73" s="39">
        <f>'TTA Pivot Table'!D$231</f>
        <v>0</v>
      </c>
      <c r="H73" s="39">
        <f>'TTA Pivot Table'!D$232</f>
        <v>0</v>
      </c>
      <c r="I73" s="38">
        <f>'TTA Pivot Table'!D$233</f>
        <v>0</v>
      </c>
      <c r="J73" s="38">
        <f>'TTA Pivot Table'!D$234</f>
        <v>0</v>
      </c>
      <c r="K73" s="39">
        <f>'TTA Pivot Table'!D$235</f>
        <v>0</v>
      </c>
      <c r="L73" s="39">
        <f>'TTA Pivot Table'!D$236</f>
        <v>0</v>
      </c>
      <c r="M73" s="40">
        <f>'TTA Pivot Table'!D$237</f>
        <v>0</v>
      </c>
      <c r="N73" s="38">
        <f>'TTA Pivot Table'!D$238</f>
        <v>0</v>
      </c>
      <c r="O73" s="42"/>
      <c r="P73" s="320">
        <f>+M73-I73</f>
        <v>0</v>
      </c>
    </row>
    <row r="74" spans="1:16" ht="15.75" hidden="1">
      <c r="A74" s="47"/>
      <c r="B74" s="47"/>
      <c r="C74" s="47"/>
      <c r="D74" s="47"/>
      <c r="E74" s="47"/>
      <c r="F74" s="43"/>
      <c r="G74" s="43"/>
      <c r="H74" s="43"/>
      <c r="I74" s="41"/>
      <c r="J74" s="41"/>
      <c r="K74" s="43"/>
      <c r="L74" s="43"/>
      <c r="M74" s="321"/>
      <c r="N74" s="41"/>
      <c r="O74" s="42"/>
      <c r="P74" s="318">
        <f t="shared" ref="P74" si="2">+I74-M74</f>
        <v>0</v>
      </c>
    </row>
    <row r="75" spans="1:16">
      <c r="A75" s="47" t="s">
        <v>49</v>
      </c>
      <c r="B75" s="146">
        <f>+'TTA Pivot Table'!D$6</f>
        <v>0</v>
      </c>
      <c r="C75" s="146">
        <f>+'TTA Pivot Table'!D$8</f>
        <v>0</v>
      </c>
      <c r="D75" s="146">
        <f>+'TTA Pivot Table'!D$10</f>
        <v>0</v>
      </c>
      <c r="E75" s="147">
        <f>+'TTA Pivot Table'!D$12</f>
        <v>0</v>
      </c>
      <c r="F75" s="147">
        <f>+'TTA Pivot Table'!D$14</f>
        <v>0</v>
      </c>
      <c r="G75" s="146">
        <f>+'TTA Pivot Table'!D$16</f>
        <v>0</v>
      </c>
      <c r="H75" s="146">
        <f>+'TTA Pivot Table'!D$18</f>
        <v>0</v>
      </c>
      <c r="I75" s="147">
        <f>+'TTA Pivot Table'!D$20</f>
        <v>0</v>
      </c>
      <c r="J75" s="147">
        <f>+'TTA Pivot Table'!D$22</f>
        <v>0</v>
      </c>
      <c r="K75" s="146">
        <f>+'TTA Pivot Table'!D$24</f>
        <v>0</v>
      </c>
      <c r="L75" s="146">
        <f>+'TTA Pivot Table'!D$26</f>
        <v>0</v>
      </c>
      <c r="M75" s="148">
        <f>+'TTA Pivot Table'!D$28</f>
        <v>0</v>
      </c>
      <c r="N75" s="147">
        <f>+'TTA Pivot Table'!D$30</f>
        <v>0</v>
      </c>
      <c r="O75" s="42"/>
      <c r="P75" s="320">
        <f t="shared" ref="P75:P93" si="3">+M75-I75</f>
        <v>0</v>
      </c>
    </row>
    <row r="76" spans="1:16">
      <c r="A76" s="47" t="s">
        <v>50</v>
      </c>
      <c r="B76" s="146">
        <f>+'TTA Pivot Table'!D$38</f>
        <v>4.63</v>
      </c>
      <c r="C76" s="146">
        <f>+'TTA Pivot Table'!D$40</f>
        <v>4.91</v>
      </c>
      <c r="D76" s="146">
        <f>+'TTA Pivot Table'!D$42</f>
        <v>0</v>
      </c>
      <c r="E76" s="147">
        <f>+'TTA Pivot Table'!D$44</f>
        <v>4.7178431372549019</v>
      </c>
      <c r="F76" s="147">
        <f>+'TTA Pivot Table'!D$46</f>
        <v>6.51</v>
      </c>
      <c r="G76" s="146">
        <f>+'TTA Pivot Table'!D$48</f>
        <v>10.76</v>
      </c>
      <c r="H76" s="146">
        <f>+'TTA Pivot Table'!D$50</f>
        <v>0</v>
      </c>
      <c r="I76" s="147">
        <f>+'TTA Pivot Table'!D$52</f>
        <v>8.5484615384615381</v>
      </c>
      <c r="J76" s="147">
        <f>+'TTA Pivot Table'!D$54</f>
        <v>3.6100000000000003</v>
      </c>
      <c r="K76" s="146">
        <f>+'TTA Pivot Table'!D$56</f>
        <v>5.6099999999999994</v>
      </c>
      <c r="L76" s="146">
        <f>+'TTA Pivot Table'!D$58</f>
        <v>0</v>
      </c>
      <c r="M76" s="148">
        <f>+'TTA Pivot Table'!D$60</f>
        <v>4.6178534031413614</v>
      </c>
      <c r="N76" s="147">
        <f>+'TTA Pivot Table'!D$62</f>
        <v>0</v>
      </c>
      <c r="O76" s="42"/>
      <c r="P76" s="320">
        <f t="shared" si="3"/>
        <v>-3.9306081353201767</v>
      </c>
    </row>
    <row r="77" spans="1:16">
      <c r="A77" s="47" t="s">
        <v>51</v>
      </c>
      <c r="B77" s="146">
        <f>+'TTA Pivot Table'!D$70</f>
        <v>0</v>
      </c>
      <c r="C77" s="146">
        <f>+'TTA Pivot Table'!D$72</f>
        <v>0</v>
      </c>
      <c r="D77" s="146">
        <f>+'TTA Pivot Table'!D$74</f>
        <v>0</v>
      </c>
      <c r="E77" s="147">
        <f>+'TTA Pivot Table'!D$76</f>
        <v>0</v>
      </c>
      <c r="F77" s="147">
        <f>+'TTA Pivot Table'!D$78</f>
        <v>0</v>
      </c>
      <c r="G77" s="146">
        <f>+'TTA Pivot Table'!D$80</f>
        <v>0</v>
      </c>
      <c r="H77" s="146">
        <f>+'TTA Pivot Table'!D$82</f>
        <v>0</v>
      </c>
      <c r="I77" s="147">
        <f>+'TTA Pivot Table'!D$84</f>
        <v>0</v>
      </c>
      <c r="J77" s="147">
        <f>+'TTA Pivot Table'!D$86</f>
        <v>0</v>
      </c>
      <c r="K77" s="146">
        <f>+'TTA Pivot Table'!D$88</f>
        <v>0</v>
      </c>
      <c r="L77" s="146">
        <f>+'TTA Pivot Table'!D$90</f>
        <v>0</v>
      </c>
      <c r="M77" s="148">
        <f>+'TTA Pivot Table'!D$92</f>
        <v>0</v>
      </c>
      <c r="N77" s="147">
        <f>+'TTA Pivot Table'!D$94</f>
        <v>0</v>
      </c>
      <c r="O77" s="42"/>
      <c r="P77" s="320">
        <f t="shared" si="3"/>
        <v>0</v>
      </c>
    </row>
    <row r="78" spans="1:16">
      <c r="A78" s="47" t="s">
        <v>52</v>
      </c>
      <c r="B78" s="146">
        <f>+'TTA Pivot Table'!D$102</f>
        <v>0</v>
      </c>
      <c r="C78" s="146">
        <f>+'TTA Pivot Table'!D$104</f>
        <v>0</v>
      </c>
      <c r="D78" s="146">
        <f>+'TTA Pivot Table'!D$106</f>
        <v>0</v>
      </c>
      <c r="E78" s="147">
        <f>+'TTA Pivot Table'!D$108</f>
        <v>0</v>
      </c>
      <c r="F78" s="147">
        <f>+'TTA Pivot Table'!D$110</f>
        <v>0</v>
      </c>
      <c r="G78" s="146">
        <f>+'TTA Pivot Table'!D$112</f>
        <v>0</v>
      </c>
      <c r="H78" s="146">
        <f>+'TTA Pivot Table'!D$114</f>
        <v>0</v>
      </c>
      <c r="I78" s="147">
        <f>+'TTA Pivot Table'!D$116</f>
        <v>0</v>
      </c>
      <c r="J78" s="147">
        <f>+'TTA Pivot Table'!D$118</f>
        <v>0</v>
      </c>
      <c r="K78" s="146">
        <f>+'TTA Pivot Table'!D$120</f>
        <v>0</v>
      </c>
      <c r="L78" s="146">
        <f>+'TTA Pivot Table'!D$122</f>
        <v>0</v>
      </c>
      <c r="M78" s="148">
        <f>+'TTA Pivot Table'!D$124</f>
        <v>0</v>
      </c>
      <c r="N78" s="147">
        <f>+'TTA Pivot Table'!D$126</f>
        <v>0</v>
      </c>
      <c r="O78" s="42"/>
      <c r="P78" s="320">
        <f t="shared" si="3"/>
        <v>0</v>
      </c>
    </row>
    <row r="79" spans="1:16">
      <c r="A79" s="47"/>
      <c r="B79" s="146"/>
      <c r="C79" s="146"/>
      <c r="D79" s="146"/>
      <c r="E79" s="147"/>
      <c r="F79" s="147"/>
      <c r="G79" s="146"/>
      <c r="H79" s="146"/>
      <c r="I79" s="147"/>
      <c r="J79" s="147"/>
      <c r="K79" s="146"/>
      <c r="L79" s="146"/>
      <c r="M79" s="148"/>
      <c r="N79" s="147"/>
      <c r="O79" s="42"/>
      <c r="P79" s="320"/>
    </row>
    <row r="80" spans="1:16">
      <c r="A80" s="47" t="s">
        <v>53</v>
      </c>
      <c r="B80" s="146">
        <f>+'TTA Pivot Table'!D$134</f>
        <v>4.3</v>
      </c>
      <c r="C80" s="146">
        <f>+'TTA Pivot Table'!D$136</f>
        <v>5.45</v>
      </c>
      <c r="D80" s="146">
        <f>+'TTA Pivot Table'!D$138</f>
        <v>0</v>
      </c>
      <c r="E80" s="147">
        <f>+'TTA Pivot Table'!D$140</f>
        <v>4.4160550458715591</v>
      </c>
      <c r="F80" s="147">
        <f>+'TTA Pivot Table'!D$142</f>
        <v>4.8</v>
      </c>
      <c r="G80" s="146">
        <f>+'TTA Pivot Table'!D$144</f>
        <v>4.8</v>
      </c>
      <c r="H80" s="146">
        <f>+'TTA Pivot Table'!D$146</f>
        <v>0</v>
      </c>
      <c r="I80" s="147">
        <f>+'TTA Pivot Table'!D$148</f>
        <v>4.8000000000000007</v>
      </c>
      <c r="J80" s="147">
        <f>+'TTA Pivot Table'!D$150</f>
        <v>3.6</v>
      </c>
      <c r="K80" s="146">
        <f>+'TTA Pivot Table'!D$152</f>
        <v>3.5</v>
      </c>
      <c r="L80" s="146">
        <f>+'TTA Pivot Table'!D$154</f>
        <v>0</v>
      </c>
      <c r="M80" s="148">
        <f>+'TTA Pivot Table'!D$156</f>
        <v>3.5882565492321592</v>
      </c>
      <c r="N80" s="147">
        <f>+'TTA Pivot Table'!D$158</f>
        <v>0</v>
      </c>
      <c r="O80" s="42"/>
      <c r="P80" s="320">
        <f t="shared" si="3"/>
        <v>-1.2117434507678415</v>
      </c>
    </row>
    <row r="81" spans="1:16">
      <c r="A81" s="47" t="s">
        <v>54</v>
      </c>
      <c r="B81" s="146">
        <f>+'TTA Pivot Table'!D$166</f>
        <v>0</v>
      </c>
      <c r="C81" s="146">
        <f>+'TTA Pivot Table'!D$168</f>
        <v>0</v>
      </c>
      <c r="D81" s="146">
        <f>+'TTA Pivot Table'!D$170</f>
        <v>0</v>
      </c>
      <c r="E81" s="147">
        <f>+'TTA Pivot Table'!D$172</f>
        <v>0</v>
      </c>
      <c r="F81" s="147">
        <f>+'TTA Pivot Table'!D$174</f>
        <v>0</v>
      </c>
      <c r="G81" s="146">
        <f>+'TTA Pivot Table'!D$176</f>
        <v>0</v>
      </c>
      <c r="H81" s="146">
        <f>+'TTA Pivot Table'!D$178</f>
        <v>0</v>
      </c>
      <c r="I81" s="147">
        <f>+'TTA Pivot Table'!D$180</f>
        <v>0</v>
      </c>
      <c r="J81" s="147">
        <f>+'TTA Pivot Table'!D$182</f>
        <v>0</v>
      </c>
      <c r="K81" s="146">
        <f>+'TTA Pivot Table'!D$184</f>
        <v>0</v>
      </c>
      <c r="L81" s="146">
        <f>+'TTA Pivot Table'!D$186</f>
        <v>0</v>
      </c>
      <c r="M81" s="148">
        <f>+'TTA Pivot Table'!D$188</f>
        <v>0</v>
      </c>
      <c r="N81" s="147">
        <f>+'TTA Pivot Table'!D$190</f>
        <v>0</v>
      </c>
      <c r="O81" s="42"/>
      <c r="P81" s="320">
        <f t="shared" si="3"/>
        <v>0</v>
      </c>
    </row>
    <row r="82" spans="1:16">
      <c r="A82" s="47" t="s">
        <v>55</v>
      </c>
      <c r="B82" s="199">
        <f>+'TTA Pivot Table'!D$198</f>
        <v>4.1903682393555819</v>
      </c>
      <c r="C82" s="146">
        <f>+'TTA Pivot Table'!D$200</f>
        <v>7.0975000000000001</v>
      </c>
      <c r="D82" s="146">
        <f>+'TTA Pivot Table'!D$202</f>
        <v>0</v>
      </c>
      <c r="E82" s="147">
        <f>+'TTA Pivot Table'!D$204</f>
        <v>4.2036884306987403</v>
      </c>
      <c r="F82" s="147">
        <f>+'TTA Pivot Table'!D$206</f>
        <v>5.5824629213483146</v>
      </c>
      <c r="G82" s="146">
        <f>+'TTA Pivot Table'!D$208</f>
        <v>9.3177500000000002</v>
      </c>
      <c r="H82" s="146">
        <f>+'TTA Pivot Table'!D$210</f>
        <v>0</v>
      </c>
      <c r="I82" s="147">
        <f>+'TTA Pivot Table'!D$212</f>
        <v>5.712104121475055</v>
      </c>
      <c r="J82" s="147">
        <f>+'TTA Pivot Table'!D$214</f>
        <v>3.8150788834951457</v>
      </c>
      <c r="K82" s="146">
        <f>+'TTA Pivot Table'!D$216</f>
        <v>4.4340634005763686</v>
      </c>
      <c r="L82" s="146">
        <f>+'TTA Pivot Table'!D$218</f>
        <v>0</v>
      </c>
      <c r="M82" s="148">
        <f>+'TTA Pivot Table'!D$220</f>
        <v>3.9188132198297452</v>
      </c>
      <c r="N82" s="147">
        <f>+'TTA Pivot Table'!D$222</f>
        <v>0</v>
      </c>
      <c r="O82" s="42"/>
      <c r="P82" s="320">
        <f t="shared" si="3"/>
        <v>-1.7932909016453098</v>
      </c>
    </row>
    <row r="83" spans="1:16">
      <c r="A83" s="47" t="s">
        <v>56</v>
      </c>
      <c r="B83" s="146">
        <f>+'TTA Pivot Table'!D$230</f>
        <v>0</v>
      </c>
      <c r="C83" s="146">
        <f>+'TTA Pivot Table'!D$232</f>
        <v>0</v>
      </c>
      <c r="D83" s="146">
        <f>+'TTA Pivot Table'!D$234</f>
        <v>0</v>
      </c>
      <c r="E83" s="147">
        <f>+'TTA Pivot Table'!D$236</f>
        <v>0</v>
      </c>
      <c r="F83" s="147">
        <f>+'TTA Pivot Table'!D$238</f>
        <v>0</v>
      </c>
      <c r="G83" s="146">
        <f>+'TTA Pivot Table'!D$240</f>
        <v>0</v>
      </c>
      <c r="H83" s="146">
        <f>+'TTA Pivot Table'!D$242</f>
        <v>0</v>
      </c>
      <c r="I83" s="147">
        <f>+'TTA Pivot Table'!D$244</f>
        <v>0</v>
      </c>
      <c r="J83" s="147">
        <f>+'TTA Pivot Table'!D$246</f>
        <v>0</v>
      </c>
      <c r="K83" s="146">
        <f>+'TTA Pivot Table'!D$248</f>
        <v>0</v>
      </c>
      <c r="L83" s="146">
        <f>+'TTA Pivot Table'!D$250</f>
        <v>0</v>
      </c>
      <c r="M83" s="148">
        <f>+'TTA Pivot Table'!D$252</f>
        <v>0</v>
      </c>
      <c r="N83" s="147">
        <f>+'TTA Pivot Table'!D$254</f>
        <v>0</v>
      </c>
      <c r="O83" s="42"/>
      <c r="P83" s="320">
        <f t="shared" si="3"/>
        <v>0</v>
      </c>
    </row>
    <row r="84" spans="1:16">
      <c r="A84" s="47"/>
      <c r="B84" s="146"/>
      <c r="C84" s="146"/>
      <c r="D84" s="146"/>
      <c r="E84" s="147"/>
      <c r="F84" s="147"/>
      <c r="G84" s="146"/>
      <c r="H84" s="146"/>
      <c r="I84" s="147"/>
      <c r="J84" s="147"/>
      <c r="K84" s="146"/>
      <c r="L84" s="146"/>
      <c r="M84" s="148"/>
      <c r="N84" s="147"/>
      <c r="O84" s="42"/>
      <c r="P84" s="320"/>
    </row>
    <row r="85" spans="1:16">
      <c r="A85" s="47" t="s">
        <v>57</v>
      </c>
      <c r="B85" s="146">
        <f>+'TTA Pivot Table'!D$262</f>
        <v>4.6785950413223141</v>
      </c>
      <c r="C85" s="146">
        <f>+'TTA Pivot Table'!D$264</f>
        <v>4.6286274509803924</v>
      </c>
      <c r="D85" s="146">
        <f>+'TTA Pivot Table'!D$266</f>
        <v>0</v>
      </c>
      <c r="E85" s="147">
        <f>+'TTA Pivot Table'!D$268</f>
        <v>4.6724396135265707</v>
      </c>
      <c r="F85" s="147">
        <f>+'TTA Pivot Table'!D$270</f>
        <v>5.1304948702474347</v>
      </c>
      <c r="G85" s="146">
        <f>+'TTA Pivot Table'!D$272</f>
        <v>5.4325373134328361</v>
      </c>
      <c r="H85" s="146">
        <f>+'TTA Pivot Table'!D$274</f>
        <v>0</v>
      </c>
      <c r="I85" s="147">
        <f>+'TTA Pivot Table'!D$276</f>
        <v>5.153093243997767</v>
      </c>
      <c r="J85" s="147">
        <f>+'TTA Pivot Table'!D$278</f>
        <v>3.5828876244665717</v>
      </c>
      <c r="K85" s="146">
        <f>+'TTA Pivot Table'!D$280</f>
        <v>2.9280334728033472</v>
      </c>
      <c r="L85" s="146">
        <f>+'TTA Pivot Table'!D$282</f>
        <v>6</v>
      </c>
      <c r="M85" s="148">
        <f>+'TTA Pivot Table'!D$284</f>
        <v>3.419480381760339</v>
      </c>
      <c r="N85" s="147">
        <f>+'TTA Pivot Table'!D$286</f>
        <v>4.5149283667621773</v>
      </c>
      <c r="O85" s="42"/>
      <c r="P85" s="320">
        <f t="shared" si="3"/>
        <v>-1.7336128622374281</v>
      </c>
    </row>
    <row r="86" spans="1:16">
      <c r="A86" s="47" t="s">
        <v>58</v>
      </c>
      <c r="B86" s="146">
        <f>+'TTA Pivot Table'!D$294</f>
        <v>3.8</v>
      </c>
      <c r="C86" s="146">
        <f>+'TTA Pivot Table'!D$296</f>
        <v>0</v>
      </c>
      <c r="D86" s="146">
        <f>+'TTA Pivot Table'!D$298</f>
        <v>0</v>
      </c>
      <c r="E86" s="147">
        <f>+'TTA Pivot Table'!D$300</f>
        <v>3.8</v>
      </c>
      <c r="F86" s="147">
        <f>+'TTA Pivot Table'!D$302</f>
        <v>4.9000000000000004</v>
      </c>
      <c r="G86" s="146">
        <f>+'TTA Pivot Table'!D$304</f>
        <v>8.4</v>
      </c>
      <c r="H86" s="146">
        <f>+'TTA Pivot Table'!D$306</f>
        <v>0</v>
      </c>
      <c r="I86" s="147">
        <f>+'TTA Pivot Table'!D$308</f>
        <v>4.9065201192250374</v>
      </c>
      <c r="J86" s="147">
        <f>+'TTA Pivot Table'!D$310</f>
        <v>3.5</v>
      </c>
      <c r="K86" s="146">
        <f>+'TTA Pivot Table'!D$312</f>
        <v>4.2</v>
      </c>
      <c r="L86" s="146">
        <f>+'TTA Pivot Table'!D$314</f>
        <v>3.5</v>
      </c>
      <c r="M86" s="148">
        <f>+'TTA Pivot Table'!D$316</f>
        <v>3.6601173020527855</v>
      </c>
      <c r="N86" s="147">
        <f>+'TTA Pivot Table'!D$318</f>
        <v>3.8000000000000003</v>
      </c>
      <c r="O86" s="42"/>
      <c r="P86" s="320">
        <f t="shared" si="3"/>
        <v>-1.2464028171722519</v>
      </c>
    </row>
    <row r="87" spans="1:16">
      <c r="A87" s="47" t="s">
        <v>59</v>
      </c>
      <c r="B87" s="146">
        <f>+'TTA Pivot Table'!D$326</f>
        <v>0</v>
      </c>
      <c r="C87" s="146">
        <f>+'TTA Pivot Table'!D$328</f>
        <v>0</v>
      </c>
      <c r="D87" s="146">
        <f>+'TTA Pivot Table'!D$330</f>
        <v>0</v>
      </c>
      <c r="E87" s="147">
        <f>+'TTA Pivot Table'!D$332</f>
        <v>0</v>
      </c>
      <c r="F87" s="147">
        <f>+'TTA Pivot Table'!D$334</f>
        <v>0</v>
      </c>
      <c r="G87" s="146">
        <f>+'TTA Pivot Table'!D$336</f>
        <v>0</v>
      </c>
      <c r="H87" s="146">
        <f>+'TTA Pivot Table'!D$338</f>
        <v>0</v>
      </c>
      <c r="I87" s="147">
        <f>+'TTA Pivot Table'!D$340</f>
        <v>0</v>
      </c>
      <c r="J87" s="147">
        <f>+'TTA Pivot Table'!D$342</f>
        <v>0</v>
      </c>
      <c r="K87" s="146">
        <f>+'TTA Pivot Table'!D$344</f>
        <v>0</v>
      </c>
      <c r="L87" s="146">
        <f>+'TTA Pivot Table'!D$346</f>
        <v>0</v>
      </c>
      <c r="M87" s="148">
        <f>+'TTA Pivot Table'!D$348</f>
        <v>0</v>
      </c>
      <c r="N87" s="147">
        <f>+'TTA Pivot Table'!D$350</f>
        <v>0</v>
      </c>
      <c r="O87" s="42"/>
      <c r="P87" s="320">
        <f t="shared" si="3"/>
        <v>0</v>
      </c>
    </row>
    <row r="88" spans="1:16">
      <c r="A88" s="47" t="s">
        <v>60</v>
      </c>
      <c r="B88" s="146">
        <f>+'TTA Pivot Table'!D$358</f>
        <v>0</v>
      </c>
      <c r="C88" s="146">
        <f>+'TTA Pivot Table'!D$360</f>
        <v>0</v>
      </c>
      <c r="D88" s="146">
        <f>+'TTA Pivot Table'!D$362</f>
        <v>0</v>
      </c>
      <c r="E88" s="147">
        <f>+'TTA Pivot Table'!D$364</f>
        <v>0</v>
      </c>
      <c r="F88" s="147">
        <f>+'TTA Pivot Table'!D$366</f>
        <v>0</v>
      </c>
      <c r="G88" s="146">
        <f>+'TTA Pivot Table'!D$368</f>
        <v>0</v>
      </c>
      <c r="H88" s="146">
        <f>+'TTA Pivot Table'!D$370</f>
        <v>0</v>
      </c>
      <c r="I88" s="147">
        <f>+'TTA Pivot Table'!D$372</f>
        <v>0</v>
      </c>
      <c r="J88" s="147">
        <f>+'TTA Pivot Table'!D$374</f>
        <v>0</v>
      </c>
      <c r="K88" s="146">
        <f>+'TTA Pivot Table'!D$376</f>
        <v>0</v>
      </c>
      <c r="L88" s="146">
        <f>+'TTA Pivot Table'!D$378</f>
        <v>0</v>
      </c>
      <c r="M88" s="148">
        <f>+'TTA Pivot Table'!D$380</f>
        <v>0</v>
      </c>
      <c r="N88" s="147">
        <f>+'TTA Pivot Table'!D$382</f>
        <v>0</v>
      </c>
      <c r="O88" s="42"/>
      <c r="P88" s="320">
        <f t="shared" si="3"/>
        <v>0</v>
      </c>
    </row>
    <row r="89" spans="1:16">
      <c r="A89" s="47"/>
      <c r="B89" s="146"/>
      <c r="C89" s="146"/>
      <c r="D89" s="146"/>
      <c r="E89" s="147"/>
      <c r="F89" s="147"/>
      <c r="G89" s="146"/>
      <c r="H89" s="146"/>
      <c r="I89" s="147"/>
      <c r="J89" s="147"/>
      <c r="K89" s="146"/>
      <c r="L89" s="146"/>
      <c r="M89" s="148"/>
      <c r="N89" s="147"/>
      <c r="O89" s="42"/>
      <c r="P89" s="320"/>
    </row>
    <row r="90" spans="1:16">
      <c r="A90" s="47" t="s">
        <v>61</v>
      </c>
      <c r="B90" s="146">
        <f>+'TTA Pivot Table'!D$390</f>
        <v>3.9263382352941174</v>
      </c>
      <c r="C90" s="146">
        <f>+'TTA Pivot Table'!D$392</f>
        <v>5.7619999999999996</v>
      </c>
      <c r="D90" s="146">
        <f>+'TTA Pivot Table'!D$394</f>
        <v>0</v>
      </c>
      <c r="E90" s="147">
        <f>+'TTA Pivot Table'!D$396</f>
        <v>3.9723942652329751</v>
      </c>
      <c r="F90" s="147">
        <f>+'TTA Pivot Table'!D$398</f>
        <v>4.7870311418685123</v>
      </c>
      <c r="G90" s="146">
        <f>+'TTA Pivot Table'!D$400</f>
        <v>6.0705757575757575</v>
      </c>
      <c r="H90" s="146">
        <f>+'TTA Pivot Table'!D$402</f>
        <v>0</v>
      </c>
      <c r="I90" s="147">
        <f>+'TTA Pivot Table'!D$404</f>
        <v>4.8226551724137936</v>
      </c>
      <c r="J90" s="147">
        <f>+'TTA Pivot Table'!D$406</f>
        <v>6.2880040160642574</v>
      </c>
      <c r="K90" s="146">
        <f>+'TTA Pivot Table'!D$408</f>
        <v>8.3005955056179772</v>
      </c>
      <c r="L90" s="146">
        <f>+'TTA Pivot Table'!D$410</f>
        <v>0</v>
      </c>
      <c r="M90" s="148">
        <f>+'TTA Pivot Table'!D$412</f>
        <v>6.8179467455621294</v>
      </c>
      <c r="N90" s="147">
        <f>+'TTA Pivot Table'!D$414</f>
        <v>3.5016009538950708</v>
      </c>
      <c r="O90" s="42"/>
      <c r="P90" s="320">
        <f t="shared" si="3"/>
        <v>1.9952915731483358</v>
      </c>
    </row>
    <row r="91" spans="1:16">
      <c r="A91" s="47" t="s">
        <v>62</v>
      </c>
      <c r="B91" s="146">
        <f>+'TTA Pivot Table'!D$422</f>
        <v>4.7141615986099046</v>
      </c>
      <c r="C91" s="146">
        <f>+'TTA Pivot Table'!D$424</f>
        <v>4.8656249999999996</v>
      </c>
      <c r="D91" s="146">
        <f>+'TTA Pivot Table'!D$426</f>
        <v>0</v>
      </c>
      <c r="E91" s="147">
        <f>+'TTA Pivot Table'!D$428</f>
        <v>4.7221399176954728</v>
      </c>
      <c r="F91" s="147">
        <f>+'TTA Pivot Table'!D$430</f>
        <v>5.5142053445850907</v>
      </c>
      <c r="G91" s="146">
        <f>+'TTA Pivot Table'!D$432</f>
        <v>0</v>
      </c>
      <c r="H91" s="146">
        <f>+'TTA Pivot Table'!D$434</f>
        <v>0</v>
      </c>
      <c r="I91" s="147">
        <f>+'TTA Pivot Table'!D$436</f>
        <v>5.1859788359788359</v>
      </c>
      <c r="J91" s="147">
        <f>+'TTA Pivot Table'!D$438</f>
        <v>3.4248877665544328</v>
      </c>
      <c r="K91" s="146">
        <f>+'TTA Pivot Table'!D$440</f>
        <v>3.6598163030998849</v>
      </c>
      <c r="L91" s="146">
        <f>+'TTA Pivot Table'!D$442</f>
        <v>0</v>
      </c>
      <c r="M91" s="148">
        <f>+'TTA Pivot Table'!D$444</f>
        <v>3.5020165849981155</v>
      </c>
      <c r="N91" s="147">
        <f>+'TTA Pivot Table'!D$446</f>
        <v>4.5532128514056227</v>
      </c>
      <c r="O91" s="42"/>
      <c r="P91" s="320">
        <f t="shared" si="3"/>
        <v>-1.6839622509807204</v>
      </c>
    </row>
    <row r="92" spans="1:16">
      <c r="A92" s="47" t="s">
        <v>63</v>
      </c>
      <c r="B92" s="146">
        <f>+'TTA Pivot Table'!D$454</f>
        <v>3.9523809999999999</v>
      </c>
      <c r="C92" s="146">
        <f>+'TTA Pivot Table'!D$456</f>
        <v>0</v>
      </c>
      <c r="D92" s="146">
        <f>+'TTA Pivot Table'!D$458</f>
        <v>0</v>
      </c>
      <c r="E92" s="147">
        <f>+'TTA Pivot Table'!D$460</f>
        <v>3.9523809999999999</v>
      </c>
      <c r="F92" s="147">
        <f>+'TTA Pivot Table'!D$462</f>
        <v>4.1946620000000001</v>
      </c>
      <c r="G92" s="146">
        <f>+'TTA Pivot Table'!D$464</f>
        <v>4.6666670000000003</v>
      </c>
      <c r="H92" s="146">
        <f>+'TTA Pivot Table'!D$466</f>
        <v>0</v>
      </c>
      <c r="I92" s="147">
        <f>+'TTA Pivot Table'!D$468</f>
        <v>4.1957708606108071</v>
      </c>
      <c r="J92" s="147">
        <f>+'TTA Pivot Table'!D$470</f>
        <v>2.923664</v>
      </c>
      <c r="K92" s="146">
        <f>+'TTA Pivot Table'!D$472</f>
        <v>3.8</v>
      </c>
      <c r="L92" s="146">
        <f>+'TTA Pivot Table'!D$474</f>
        <v>0</v>
      </c>
      <c r="M92" s="148">
        <f>+'TTA Pivot Table'!D$476</f>
        <v>2.9558822352941174</v>
      </c>
      <c r="N92" s="147">
        <f>+'TTA Pivot Table'!D$478</f>
        <v>4</v>
      </c>
      <c r="O92" s="42"/>
      <c r="P92" s="320">
        <f t="shared" si="3"/>
        <v>-1.2398886253166896</v>
      </c>
    </row>
    <row r="93" spans="1:16">
      <c r="A93" s="52" t="s">
        <v>64</v>
      </c>
      <c r="B93" s="149">
        <f>+'TTA Pivot Table'!D$486</f>
        <v>0</v>
      </c>
      <c r="C93" s="149">
        <f>+'TTA Pivot Table'!D$488</f>
        <v>0</v>
      </c>
      <c r="D93" s="149">
        <f>+'TTA Pivot Table'!D$490</f>
        <v>0</v>
      </c>
      <c r="E93" s="150">
        <f>+'TTA Pivot Table'!D$492</f>
        <v>0</v>
      </c>
      <c r="F93" s="150">
        <f>+'TTA Pivot Table'!D$494</f>
        <v>0</v>
      </c>
      <c r="G93" s="149">
        <f>+'TTA Pivot Table'!D$496</f>
        <v>0</v>
      </c>
      <c r="H93" s="149">
        <f>+'TTA Pivot Table'!D$498</f>
        <v>0</v>
      </c>
      <c r="I93" s="150">
        <f>+'TTA Pivot Table'!D$500</f>
        <v>0</v>
      </c>
      <c r="J93" s="150">
        <f>+'TTA Pivot Table'!D$502</f>
        <v>0</v>
      </c>
      <c r="K93" s="149">
        <f>+'TTA Pivot Table'!D$504</f>
        <v>0</v>
      </c>
      <c r="L93" s="149">
        <f>+'TTA Pivot Table'!D$506</f>
        <v>0</v>
      </c>
      <c r="M93" s="151">
        <f>+'TTA Pivot Table'!D$508</f>
        <v>0</v>
      </c>
      <c r="N93" s="150">
        <f>+'TTA Pivot Table'!D$510</f>
        <v>0</v>
      </c>
      <c r="O93" s="42"/>
      <c r="P93" s="322">
        <f t="shared" si="3"/>
        <v>0</v>
      </c>
    </row>
    <row r="94" spans="1:16">
      <c r="A94" s="133" t="s">
        <v>160</v>
      </c>
      <c r="B94" s="133"/>
      <c r="C94" s="133"/>
      <c r="D94" s="133"/>
      <c r="E94" s="133"/>
      <c r="F94" s="134"/>
      <c r="G94" s="134"/>
      <c r="H94" s="134"/>
      <c r="I94" s="134"/>
      <c r="J94" s="134"/>
      <c r="K94" s="134"/>
      <c r="L94" s="134"/>
      <c r="M94" s="134"/>
      <c r="N94" s="134"/>
    </row>
    <row r="95" spans="1:16" s="51" customFormat="1">
      <c r="A95" s="133"/>
      <c r="B95" s="135"/>
      <c r="C95" s="135"/>
      <c r="D95" s="135"/>
      <c r="E95" s="135"/>
      <c r="F95" s="135"/>
      <c r="G95" s="135"/>
      <c r="H95" s="135"/>
      <c r="I95" s="135"/>
      <c r="J95" s="135"/>
      <c r="K95" s="135"/>
      <c r="L95" s="135"/>
      <c r="M95" s="135"/>
      <c r="N95" s="135"/>
      <c r="O95" s="45"/>
    </row>
    <row r="96" spans="1:16">
      <c r="A96" s="133"/>
      <c r="B96" s="133"/>
      <c r="C96" s="133"/>
      <c r="D96" s="133"/>
      <c r="E96" s="133"/>
      <c r="F96" s="134"/>
      <c r="G96" s="134"/>
      <c r="H96" s="134"/>
      <c r="I96" s="134"/>
      <c r="J96" s="134"/>
      <c r="K96" s="134"/>
      <c r="L96" s="134"/>
      <c r="M96" s="134"/>
      <c r="N96" s="323" t="s">
        <v>1192</v>
      </c>
    </row>
    <row r="97" spans="1:16" ht="18">
      <c r="A97" s="198" t="s">
        <v>275</v>
      </c>
      <c r="B97" s="100"/>
      <c r="C97" s="100"/>
      <c r="D97" s="100"/>
      <c r="E97" s="100"/>
      <c r="F97" s="103"/>
      <c r="G97" s="103"/>
      <c r="H97" s="103"/>
      <c r="I97" s="104"/>
      <c r="J97" s="103"/>
      <c r="K97" s="103"/>
      <c r="L97" s="103"/>
      <c r="M97" s="104"/>
      <c r="N97" s="103"/>
      <c r="P97" s="319"/>
    </row>
    <row r="98" spans="1:16" ht="18">
      <c r="A98" s="198"/>
      <c r="B98" s="100"/>
      <c r="C98" s="100"/>
      <c r="D98" s="100"/>
      <c r="E98" s="100"/>
      <c r="F98" s="103"/>
      <c r="G98" s="103"/>
      <c r="H98" s="103"/>
      <c r="I98" s="104"/>
      <c r="J98" s="103"/>
      <c r="K98" s="103"/>
      <c r="L98" s="103"/>
      <c r="M98" s="104"/>
      <c r="N98" s="103"/>
      <c r="P98" s="319"/>
    </row>
    <row r="99" spans="1:16" ht="15.75">
      <c r="A99" s="118" t="s">
        <v>183</v>
      </c>
      <c r="B99" s="100"/>
      <c r="C99" s="100"/>
      <c r="D99" s="100"/>
      <c r="E99" s="100"/>
      <c r="F99" s="103"/>
      <c r="G99" s="103"/>
      <c r="H99" s="103"/>
      <c r="I99" s="104"/>
      <c r="J99" s="103"/>
      <c r="K99" s="103"/>
      <c r="L99" s="103"/>
      <c r="M99" s="104"/>
      <c r="N99" s="103"/>
      <c r="P99" s="319"/>
    </row>
    <row r="100" spans="1:16" ht="15.75">
      <c r="A100" s="118" t="s">
        <v>674</v>
      </c>
      <c r="B100" s="100"/>
      <c r="C100" s="100"/>
      <c r="D100" s="100"/>
      <c r="E100" s="100"/>
      <c r="F100" s="103"/>
      <c r="G100" s="103"/>
      <c r="H100" s="103"/>
      <c r="I100" s="104"/>
      <c r="J100" s="103"/>
      <c r="K100" s="103"/>
      <c r="L100" s="103"/>
      <c r="M100" s="104"/>
      <c r="N100" s="103"/>
      <c r="P100" s="319"/>
    </row>
    <row r="101" spans="1:16" ht="18" customHeight="1">
      <c r="A101" s="26"/>
      <c r="B101" s="26"/>
      <c r="C101" s="26"/>
      <c r="D101" s="26"/>
      <c r="E101" s="26"/>
      <c r="F101" s="18"/>
      <c r="G101" s="114"/>
      <c r="H101" s="114"/>
      <c r="I101" s="111"/>
      <c r="J101" s="111"/>
      <c r="K101" s="111"/>
      <c r="L101" s="111"/>
      <c r="M101" s="111"/>
      <c r="N101" s="111"/>
      <c r="O101" s="7"/>
      <c r="P101" s="319"/>
    </row>
    <row r="102" spans="1:16" ht="18" customHeight="1">
      <c r="A102" s="21"/>
      <c r="B102" s="119" t="s">
        <v>257</v>
      </c>
      <c r="C102" s="120"/>
      <c r="D102" s="120"/>
      <c r="E102" s="120"/>
      <c r="F102" s="120"/>
      <c r="G102" s="120"/>
      <c r="H102" s="120"/>
      <c r="I102" s="121"/>
      <c r="J102" s="131" t="s">
        <v>156</v>
      </c>
      <c r="K102" s="316"/>
      <c r="L102" s="316"/>
      <c r="M102" s="317"/>
      <c r="N102" s="839" t="s">
        <v>256</v>
      </c>
      <c r="O102" s="318"/>
      <c r="P102" s="319"/>
    </row>
    <row r="103" spans="1:16" ht="42.75" customHeight="1">
      <c r="A103" s="37"/>
      <c r="B103" s="120" t="s">
        <v>296</v>
      </c>
      <c r="C103" s="120"/>
      <c r="D103" s="120"/>
      <c r="E103" s="123"/>
      <c r="F103" s="124" t="s">
        <v>298</v>
      </c>
      <c r="G103" s="120"/>
      <c r="H103" s="120"/>
      <c r="I103" s="121"/>
      <c r="J103" s="125" t="s">
        <v>258</v>
      </c>
      <c r="K103" s="120"/>
      <c r="L103" s="120"/>
      <c r="M103" s="121"/>
      <c r="N103" s="840"/>
      <c r="O103" s="318"/>
      <c r="P103" s="319"/>
    </row>
    <row r="104" spans="1:16" ht="33" customHeight="1">
      <c r="A104" s="26"/>
      <c r="B104" s="126" t="s">
        <v>157</v>
      </c>
      <c r="C104" s="126" t="s">
        <v>158</v>
      </c>
      <c r="D104" s="126" t="s">
        <v>65</v>
      </c>
      <c r="E104" s="128" t="s">
        <v>12</v>
      </c>
      <c r="F104" s="128" t="s">
        <v>157</v>
      </c>
      <c r="G104" s="126" t="s">
        <v>158</v>
      </c>
      <c r="H104" s="126" t="s">
        <v>65</v>
      </c>
      <c r="I104" s="128" t="s">
        <v>12</v>
      </c>
      <c r="J104" s="129" t="s">
        <v>157</v>
      </c>
      <c r="K104" s="130" t="s">
        <v>158</v>
      </c>
      <c r="L104" s="132" t="s">
        <v>65</v>
      </c>
      <c r="M104" s="129" t="s">
        <v>12</v>
      </c>
      <c r="N104" s="841"/>
      <c r="O104" s="318"/>
      <c r="P104" s="319" t="s">
        <v>248</v>
      </c>
    </row>
    <row r="105" spans="1:16" hidden="1">
      <c r="A105" s="47" t="s">
        <v>48</v>
      </c>
      <c r="B105" s="47"/>
      <c r="C105" s="47"/>
      <c r="D105" s="47"/>
      <c r="E105" s="47"/>
      <c r="F105" s="39">
        <f>'TTA Pivot Table'!E$230</f>
        <v>0</v>
      </c>
      <c r="G105" s="39">
        <f>'TTA Pivot Table'!E$231</f>
        <v>0</v>
      </c>
      <c r="H105" s="39">
        <f>'TTA Pivot Table'!E$232</f>
        <v>0</v>
      </c>
      <c r="I105" s="38">
        <f>'TTA Pivot Table'!E$233</f>
        <v>0</v>
      </c>
      <c r="J105" s="38">
        <f>'TTA Pivot Table'!E$234</f>
        <v>0</v>
      </c>
      <c r="K105" s="39">
        <f>'TTA Pivot Table'!E$235</f>
        <v>0</v>
      </c>
      <c r="L105" s="39">
        <f>'TTA Pivot Table'!E$236</f>
        <v>0</v>
      </c>
      <c r="M105" s="40">
        <f>'TTA Pivot Table'!E$237</f>
        <v>0</v>
      </c>
      <c r="N105" s="38">
        <f>'TTA Pivot Table'!E$238</f>
        <v>0</v>
      </c>
      <c r="O105" s="42"/>
      <c r="P105" s="320">
        <f>+M105-I105</f>
        <v>0</v>
      </c>
    </row>
    <row r="106" spans="1:16" ht="15.75" hidden="1">
      <c r="A106" s="47"/>
      <c r="B106" s="47"/>
      <c r="C106" s="47"/>
      <c r="D106" s="47"/>
      <c r="E106" s="47"/>
      <c r="F106" s="43"/>
      <c r="G106" s="43"/>
      <c r="H106" s="43"/>
      <c r="I106" s="41"/>
      <c r="J106" s="41"/>
      <c r="K106" s="43"/>
      <c r="L106" s="43"/>
      <c r="M106" s="321"/>
      <c r="N106" s="41"/>
      <c r="O106" s="42"/>
      <c r="P106" s="318">
        <f t="shared" ref="P106" si="4">+I106-M106</f>
        <v>0</v>
      </c>
    </row>
    <row r="107" spans="1:16">
      <c r="A107" s="47" t="s">
        <v>49</v>
      </c>
      <c r="B107" s="146">
        <f>+'TTA Pivot Table'!E$6</f>
        <v>0</v>
      </c>
      <c r="C107" s="146">
        <f>+'TTA Pivot Table'!E$8</f>
        <v>0</v>
      </c>
      <c r="D107" s="146">
        <f>+'TTA Pivot Table'!E$10</f>
        <v>0</v>
      </c>
      <c r="E107" s="147">
        <f>+'TTA Pivot Table'!E$12</f>
        <v>0</v>
      </c>
      <c r="F107" s="147">
        <f>+'TTA Pivot Table'!E$14</f>
        <v>0</v>
      </c>
      <c r="G107" s="146">
        <f>+'TTA Pivot Table'!E$16</f>
        <v>0</v>
      </c>
      <c r="H107" s="146">
        <f>+'TTA Pivot Table'!E$18</f>
        <v>0</v>
      </c>
      <c r="I107" s="147">
        <f>+'TTA Pivot Table'!E$20</f>
        <v>0</v>
      </c>
      <c r="J107" s="147">
        <f>+'TTA Pivot Table'!E$22</f>
        <v>0</v>
      </c>
      <c r="K107" s="146">
        <f>+'TTA Pivot Table'!E$24</f>
        <v>0</v>
      </c>
      <c r="L107" s="146">
        <f>+'TTA Pivot Table'!E$26</f>
        <v>0</v>
      </c>
      <c r="M107" s="148">
        <f>+'TTA Pivot Table'!E$28</f>
        <v>0</v>
      </c>
      <c r="N107" s="147">
        <f>+'TTA Pivot Table'!E$30</f>
        <v>0</v>
      </c>
      <c r="O107" s="42"/>
      <c r="P107" s="320">
        <f t="shared" ref="P107:P125" si="5">+M107-I107</f>
        <v>0</v>
      </c>
    </row>
    <row r="108" spans="1:16">
      <c r="A108" s="47" t="s">
        <v>50</v>
      </c>
      <c r="B108" s="146">
        <f>+'TTA Pivot Table'!E$38</f>
        <v>4.4245870736086177</v>
      </c>
      <c r="C108" s="146">
        <f>+'TTA Pivot Table'!E$40</f>
        <v>6.6009090909090906</v>
      </c>
      <c r="D108" s="146">
        <f>+'TTA Pivot Table'!E$42</f>
        <v>0</v>
      </c>
      <c r="E108" s="147">
        <f>+'TTA Pivot Table'!E$44</f>
        <v>4.4458666666666673</v>
      </c>
      <c r="F108" s="147">
        <f>+'TTA Pivot Table'!E$46</f>
        <v>5.5704921259842521</v>
      </c>
      <c r="G108" s="146">
        <f>+'TTA Pivot Table'!E$48</f>
        <v>6.9952054794520544</v>
      </c>
      <c r="H108" s="146">
        <f>+'TTA Pivot Table'!E$50</f>
        <v>0</v>
      </c>
      <c r="I108" s="147">
        <f>+'TTA Pivot Table'!E$52</f>
        <v>5.6356167814652469</v>
      </c>
      <c r="J108" s="147">
        <f>+'TTA Pivot Table'!E$54</f>
        <v>3.1453466872110938</v>
      </c>
      <c r="K108" s="146">
        <f>+'TTA Pivot Table'!E$56</f>
        <v>3.3011428571428572</v>
      </c>
      <c r="L108" s="146">
        <f>+'TTA Pivot Table'!E$58</f>
        <v>0</v>
      </c>
      <c r="M108" s="148">
        <f>+'TTA Pivot Table'!E$60</f>
        <v>3.1902139330773451</v>
      </c>
      <c r="N108" s="147">
        <f>+'TTA Pivot Table'!E$62</f>
        <v>0</v>
      </c>
      <c r="O108" s="42"/>
      <c r="P108" s="320">
        <f t="shared" si="5"/>
        <v>-2.4454028483879018</v>
      </c>
    </row>
    <row r="109" spans="1:16">
      <c r="A109" s="47" t="s">
        <v>51</v>
      </c>
      <c r="B109" s="146">
        <f>+'TTA Pivot Table'!E$70</f>
        <v>0</v>
      </c>
      <c r="C109" s="146">
        <f>+'TTA Pivot Table'!E$72</f>
        <v>0</v>
      </c>
      <c r="D109" s="146">
        <f>+'TTA Pivot Table'!E$74</f>
        <v>0</v>
      </c>
      <c r="E109" s="147">
        <f>+'TTA Pivot Table'!E$76</f>
        <v>0</v>
      </c>
      <c r="F109" s="147">
        <f>+'TTA Pivot Table'!E$78</f>
        <v>0</v>
      </c>
      <c r="G109" s="146">
        <f>+'TTA Pivot Table'!E$80</f>
        <v>0</v>
      </c>
      <c r="H109" s="146">
        <f>+'TTA Pivot Table'!E$82</f>
        <v>0</v>
      </c>
      <c r="I109" s="147">
        <f>+'TTA Pivot Table'!E$84</f>
        <v>0</v>
      </c>
      <c r="J109" s="147">
        <f>+'TTA Pivot Table'!E$86</f>
        <v>0</v>
      </c>
      <c r="K109" s="146">
        <f>+'TTA Pivot Table'!E$88</f>
        <v>0</v>
      </c>
      <c r="L109" s="146">
        <f>+'TTA Pivot Table'!E$90</f>
        <v>0</v>
      </c>
      <c r="M109" s="148">
        <f>+'TTA Pivot Table'!E$92</f>
        <v>0</v>
      </c>
      <c r="N109" s="147">
        <f>+'TTA Pivot Table'!E$94</f>
        <v>0</v>
      </c>
      <c r="O109" s="42"/>
      <c r="P109" s="320">
        <f t="shared" si="5"/>
        <v>0</v>
      </c>
    </row>
    <row r="110" spans="1:16">
      <c r="A110" s="47" t="s">
        <v>52</v>
      </c>
      <c r="B110" s="146">
        <f>+'TTA Pivot Table'!E$102</f>
        <v>4.7365145226597507</v>
      </c>
      <c r="C110" s="146">
        <f>+'TTA Pivot Table'!E$104</f>
        <v>6.0212173913043481</v>
      </c>
      <c r="D110" s="146">
        <f>+'TTA Pivot Table'!E$106</f>
        <v>12</v>
      </c>
      <c r="E110" s="147">
        <f>+'TTA Pivot Table'!E$108</f>
        <v>4.8092648219802374</v>
      </c>
      <c r="F110" s="147">
        <f>+'TTA Pivot Table'!E$110</f>
        <v>5.7805234021137393</v>
      </c>
      <c r="G110" s="146">
        <f>+'TTA Pivot Table'!E$112</f>
        <v>5.6542002127659572</v>
      </c>
      <c r="H110" s="146">
        <f>+'TTA Pivot Table'!E$114</f>
        <v>11.692299999999999</v>
      </c>
      <c r="I110" s="147">
        <f>+'TTA Pivot Table'!E$116</f>
        <v>5.8478379781680108</v>
      </c>
      <c r="J110" s="147">
        <f>+'TTA Pivot Table'!E$118</f>
        <v>3.4879711308516441</v>
      </c>
      <c r="K110" s="146">
        <f>+'TTA Pivot Table'!E$120</f>
        <v>3.693604651580233</v>
      </c>
      <c r="L110" s="146">
        <f>+'TTA Pivot Table'!E$122</f>
        <v>0</v>
      </c>
      <c r="M110" s="148">
        <f>+'TTA Pivot Table'!E$124</f>
        <v>3.5406976746282051</v>
      </c>
      <c r="N110" s="147">
        <f>+'TTA Pivot Table'!E$126</f>
        <v>8.8525735294117656</v>
      </c>
      <c r="O110" s="42"/>
      <c r="P110" s="320">
        <f t="shared" si="5"/>
        <v>-2.3071403035398057</v>
      </c>
    </row>
    <row r="111" spans="1:16">
      <c r="A111" s="47"/>
      <c r="B111" s="146"/>
      <c r="C111" s="146"/>
      <c r="D111" s="146"/>
      <c r="E111" s="147"/>
      <c r="F111" s="147"/>
      <c r="G111" s="146"/>
      <c r="H111" s="146"/>
      <c r="I111" s="147"/>
      <c r="J111" s="147"/>
      <c r="K111" s="146"/>
      <c r="L111" s="146"/>
      <c r="M111" s="148"/>
      <c r="N111" s="147"/>
      <c r="O111" s="42"/>
      <c r="P111" s="320"/>
    </row>
    <row r="112" spans="1:16">
      <c r="A112" s="47" t="s">
        <v>53</v>
      </c>
      <c r="B112" s="146">
        <f>+'TTA Pivot Table'!E$134</f>
        <v>4.5761538461538471</v>
      </c>
      <c r="C112" s="146">
        <f>+'TTA Pivot Table'!E$136</f>
        <v>4.1062500000000002</v>
      </c>
      <c r="D112" s="146">
        <f>+'TTA Pivot Table'!E$138</f>
        <v>0</v>
      </c>
      <c r="E112" s="147">
        <f>+'TTA Pivot Table'!E$140</f>
        <v>4.4655882352941179</v>
      </c>
      <c r="F112" s="147">
        <f>+'TTA Pivot Table'!E$142</f>
        <v>5.2674256785868163</v>
      </c>
      <c r="G112" s="146">
        <f>+'TTA Pivot Table'!E$144</f>
        <v>6.0233707865168551</v>
      </c>
      <c r="H112" s="146">
        <f>+'TTA Pivot Table'!E$146</f>
        <v>0</v>
      </c>
      <c r="I112" s="147">
        <f>+'TTA Pivot Table'!E$148</f>
        <v>5.3454153786707881</v>
      </c>
      <c r="J112" s="147">
        <f>+'TTA Pivot Table'!E$150</f>
        <v>3.8280762564991333</v>
      </c>
      <c r="K112" s="146">
        <f>+'TTA Pivot Table'!E$152</f>
        <v>4.1164408310749776</v>
      </c>
      <c r="L112" s="146">
        <f>+'TTA Pivot Table'!E$154</f>
        <v>0</v>
      </c>
      <c r="M112" s="148">
        <f>+'TTA Pivot Table'!E$156</f>
        <v>3.897942657036551</v>
      </c>
      <c r="N112" s="147">
        <f>+'TTA Pivot Table'!E$158</f>
        <v>0</v>
      </c>
      <c r="O112" s="42"/>
      <c r="P112" s="320">
        <f t="shared" si="5"/>
        <v>-1.4474727216342371</v>
      </c>
    </row>
    <row r="113" spans="1:17">
      <c r="A113" s="47" t="s">
        <v>54</v>
      </c>
      <c r="B113" s="146">
        <f>+'TTA Pivot Table'!E$166</f>
        <v>4.8836515513126493</v>
      </c>
      <c r="C113" s="146">
        <f>+'TTA Pivot Table'!E$168</f>
        <v>5.385416666666667</v>
      </c>
      <c r="D113" s="146">
        <f>+'TTA Pivot Table'!E$170</f>
        <v>0</v>
      </c>
      <c r="E113" s="147">
        <f>+'TTA Pivot Table'!E$172</f>
        <v>4.8976218097447797</v>
      </c>
      <c r="F113" s="147">
        <f>+'TTA Pivot Table'!E$174</f>
        <v>5.4216846898121798</v>
      </c>
      <c r="G113" s="146">
        <f>+'TTA Pivot Table'!E$176</f>
        <v>6.8232067510548529</v>
      </c>
      <c r="H113" s="146">
        <f>+'TTA Pivot Table'!E$178</f>
        <v>0</v>
      </c>
      <c r="I113" s="147">
        <f>+'TTA Pivot Table'!E$180</f>
        <v>5.5102372700613174</v>
      </c>
      <c r="J113" s="147">
        <f>+'TTA Pivot Table'!E$182</f>
        <v>5.8355503038487511</v>
      </c>
      <c r="K113" s="146">
        <f>+'TTA Pivot Table'!E$184</f>
        <v>6.3128557409224726</v>
      </c>
      <c r="L113" s="146">
        <f>+'TTA Pivot Table'!E$186</f>
        <v>0</v>
      </c>
      <c r="M113" s="148">
        <f>+'TTA Pivot Table'!E$188</f>
        <v>5.9577241899020352</v>
      </c>
      <c r="N113" s="147">
        <f>+'TTA Pivot Table'!E$190</f>
        <v>6.1446956521739127</v>
      </c>
      <c r="O113" s="42"/>
      <c r="P113" s="320">
        <f t="shared" si="5"/>
        <v>0.44748691984071787</v>
      </c>
    </row>
    <row r="114" spans="1:17">
      <c r="A114" s="47" t="s">
        <v>55</v>
      </c>
      <c r="B114" s="199">
        <f>+'TTA Pivot Table'!E$198</f>
        <v>4.3597191887675502</v>
      </c>
      <c r="C114" s="146">
        <f>+'TTA Pivot Table'!E$200</f>
        <v>4.93</v>
      </c>
      <c r="D114" s="146">
        <f>+'TTA Pivot Table'!E$202</f>
        <v>0</v>
      </c>
      <c r="E114" s="147">
        <f>+'TTA Pivot Table'!E$204</f>
        <v>4.3641331269349841</v>
      </c>
      <c r="F114" s="147">
        <f>+'TTA Pivot Table'!E$206</f>
        <v>6.1092827748383298</v>
      </c>
      <c r="G114" s="146">
        <f>+'TTA Pivot Table'!E$208</f>
        <v>7.8989189189189188</v>
      </c>
      <c r="H114" s="146">
        <f>+'TTA Pivot Table'!E$210</f>
        <v>0</v>
      </c>
      <c r="I114" s="147">
        <f>+'TTA Pivot Table'!E$212</f>
        <v>6.1838929577464787</v>
      </c>
      <c r="J114" s="147">
        <f>+'TTA Pivot Table'!E$214</f>
        <v>4.2472312083729786</v>
      </c>
      <c r="K114" s="146">
        <f>+'TTA Pivot Table'!E$216</f>
        <v>5.4157671957671951</v>
      </c>
      <c r="L114" s="146">
        <f>+'TTA Pivot Table'!E$218</f>
        <v>0</v>
      </c>
      <c r="M114" s="148">
        <f>+'TTA Pivot Table'!E$220</f>
        <v>4.4182125603864737</v>
      </c>
      <c r="N114" s="147">
        <f>+'TTA Pivot Table'!E$222</f>
        <v>0</v>
      </c>
      <c r="O114" s="42"/>
      <c r="P114" s="320">
        <f t="shared" si="5"/>
        <v>-1.765680397360005</v>
      </c>
    </row>
    <row r="115" spans="1:17">
      <c r="A115" s="47" t="s">
        <v>56</v>
      </c>
      <c r="B115" s="146">
        <f>+'TTA Pivot Table'!E$230</f>
        <v>0</v>
      </c>
      <c r="C115" s="146">
        <f>+'TTA Pivot Table'!E$232</f>
        <v>0</v>
      </c>
      <c r="D115" s="146">
        <f>+'TTA Pivot Table'!E$234</f>
        <v>0</v>
      </c>
      <c r="E115" s="147">
        <f>+'TTA Pivot Table'!E$236</f>
        <v>0</v>
      </c>
      <c r="F115" s="147">
        <f>+'TTA Pivot Table'!E$238</f>
        <v>0</v>
      </c>
      <c r="G115" s="146">
        <f>+'TTA Pivot Table'!E$240</f>
        <v>0</v>
      </c>
      <c r="H115" s="146">
        <f>+'TTA Pivot Table'!E$242</f>
        <v>0</v>
      </c>
      <c r="I115" s="147">
        <f>+'TTA Pivot Table'!E$244</f>
        <v>0</v>
      </c>
      <c r="J115" s="147">
        <f>+'TTA Pivot Table'!E$246</f>
        <v>0</v>
      </c>
      <c r="K115" s="146">
        <f>+'TTA Pivot Table'!E$248</f>
        <v>0</v>
      </c>
      <c r="L115" s="146">
        <f>+'TTA Pivot Table'!E$250</f>
        <v>0</v>
      </c>
      <c r="M115" s="148">
        <f>+'TTA Pivot Table'!E$252</f>
        <v>0</v>
      </c>
      <c r="N115" s="147">
        <f>+'TTA Pivot Table'!E$254</f>
        <v>0</v>
      </c>
      <c r="O115" s="42"/>
      <c r="P115" s="320">
        <f t="shared" si="5"/>
        <v>0</v>
      </c>
    </row>
    <row r="116" spans="1:17">
      <c r="A116" s="47"/>
      <c r="B116" s="146"/>
      <c r="C116" s="146"/>
      <c r="D116" s="146"/>
      <c r="E116" s="147"/>
      <c r="F116" s="147"/>
      <c r="G116" s="146"/>
      <c r="H116" s="146"/>
      <c r="I116" s="147"/>
      <c r="J116" s="147"/>
      <c r="K116" s="146"/>
      <c r="L116" s="146"/>
      <c r="M116" s="148"/>
      <c r="N116" s="147"/>
      <c r="O116" s="42"/>
      <c r="P116" s="320"/>
    </row>
    <row r="117" spans="1:17">
      <c r="A117" s="47" t="s">
        <v>57</v>
      </c>
      <c r="B117" s="146">
        <f>+'TTA Pivot Table'!E$262</f>
        <v>0</v>
      </c>
      <c r="C117" s="146">
        <f>+'TTA Pivot Table'!E$264</f>
        <v>0</v>
      </c>
      <c r="D117" s="146">
        <f>+'TTA Pivot Table'!E$266</f>
        <v>0</v>
      </c>
      <c r="E117" s="147">
        <f>+'TTA Pivot Table'!E$268</f>
        <v>0</v>
      </c>
      <c r="F117" s="147">
        <f>+'TTA Pivot Table'!E$270</f>
        <v>0</v>
      </c>
      <c r="G117" s="146">
        <f>+'TTA Pivot Table'!E$272</f>
        <v>0</v>
      </c>
      <c r="H117" s="146">
        <f>+'TTA Pivot Table'!E$274</f>
        <v>0</v>
      </c>
      <c r="I117" s="147">
        <f>+'TTA Pivot Table'!E$276</f>
        <v>0</v>
      </c>
      <c r="J117" s="147">
        <f>+'TTA Pivot Table'!E$278</f>
        <v>0</v>
      </c>
      <c r="K117" s="146">
        <f>+'TTA Pivot Table'!E$280</f>
        <v>0</v>
      </c>
      <c r="L117" s="146">
        <f>+'TTA Pivot Table'!E$282</f>
        <v>0</v>
      </c>
      <c r="M117" s="148">
        <f>+'TTA Pivot Table'!E$284</f>
        <v>0</v>
      </c>
      <c r="N117" s="147">
        <f>+'TTA Pivot Table'!E$286</f>
        <v>0</v>
      </c>
      <c r="O117" s="42"/>
      <c r="P117" s="320">
        <f t="shared" si="5"/>
        <v>0</v>
      </c>
    </row>
    <row r="118" spans="1:17">
      <c r="A118" s="47" t="s">
        <v>58</v>
      </c>
      <c r="B118" s="146">
        <f>+'TTA Pivot Table'!E$294</f>
        <v>4.6169811320754723</v>
      </c>
      <c r="C118" s="146">
        <f>+'TTA Pivot Table'!E$296</f>
        <v>0</v>
      </c>
      <c r="D118" s="146">
        <f>+'TTA Pivot Table'!E$298</f>
        <v>0</v>
      </c>
      <c r="E118" s="147">
        <f>+'TTA Pivot Table'!E$300</f>
        <v>4.6169811320754723</v>
      </c>
      <c r="F118" s="147">
        <f>+'TTA Pivot Table'!E$302</f>
        <v>4.7768037974683537</v>
      </c>
      <c r="G118" s="146">
        <f>+'TTA Pivot Table'!E$304</f>
        <v>6.2227272727272727</v>
      </c>
      <c r="H118" s="146">
        <f>+'TTA Pivot Table'!E$306</f>
        <v>7.4</v>
      </c>
      <c r="I118" s="147">
        <f>+'TTA Pivot Table'!E$308</f>
        <v>4.7838821490467938</v>
      </c>
      <c r="J118" s="147">
        <f>+'TTA Pivot Table'!E$310</f>
        <v>3.3874765771392874</v>
      </c>
      <c r="K118" s="146">
        <f>+'TTA Pivot Table'!E$312</f>
        <v>3.6672131147540985</v>
      </c>
      <c r="L118" s="146">
        <f>+'TTA Pivot Table'!E$314</f>
        <v>5.3913043478260869</v>
      </c>
      <c r="M118" s="148">
        <f>+'TTA Pivot Table'!E$316</f>
        <v>3.4439895697522815</v>
      </c>
      <c r="N118" s="147">
        <f>+'TTA Pivot Table'!E$318</f>
        <v>4.0281553398058252</v>
      </c>
      <c r="O118" s="42"/>
      <c r="P118" s="320">
        <f t="shared" si="5"/>
        <v>-1.3398925792945122</v>
      </c>
    </row>
    <row r="119" spans="1:17">
      <c r="A119" s="47" t="s">
        <v>59</v>
      </c>
      <c r="B119" s="146">
        <f>+'TTA Pivot Table'!E$326</f>
        <v>4.1899999999999995</v>
      </c>
      <c r="C119" s="146">
        <f>+'TTA Pivot Table'!E$328</f>
        <v>3.9955769230769227</v>
      </c>
      <c r="D119" s="146">
        <f>+'TTA Pivot Table'!E$330</f>
        <v>0</v>
      </c>
      <c r="E119" s="147">
        <f>+'TTA Pivot Table'!E$332</f>
        <v>4.1406829268292675</v>
      </c>
      <c r="F119" s="147">
        <f>+'TTA Pivot Table'!E$334</f>
        <v>5.7228467908902694</v>
      </c>
      <c r="G119" s="146">
        <f>+'TTA Pivot Table'!E$336</f>
        <v>6.0985164835164838</v>
      </c>
      <c r="H119" s="146">
        <f>+'TTA Pivot Table'!E$338</f>
        <v>0</v>
      </c>
      <c r="I119" s="147">
        <f>+'TTA Pivot Table'!E$340</f>
        <v>5.7824041811846687</v>
      </c>
      <c r="J119" s="147">
        <f>+'TTA Pivot Table'!E$342</f>
        <v>3.7202009646302252</v>
      </c>
      <c r="K119" s="146">
        <f>+'TTA Pivot Table'!E$344</f>
        <v>4.6781355932203388</v>
      </c>
      <c r="L119" s="146">
        <f>+'TTA Pivot Table'!E$346</f>
        <v>0</v>
      </c>
      <c r="M119" s="148">
        <f>+'TTA Pivot Table'!E$348</f>
        <v>4.1184030061061527</v>
      </c>
      <c r="N119" s="147">
        <f>+'TTA Pivot Table'!E$350</f>
        <v>0</v>
      </c>
      <c r="O119" s="42"/>
      <c r="P119" s="320">
        <f t="shared" si="5"/>
        <v>-1.664001175078516</v>
      </c>
      <c r="Q119" s="340"/>
    </row>
    <row r="120" spans="1:17">
      <c r="A120" s="47" t="s">
        <v>60</v>
      </c>
      <c r="B120" s="146">
        <f>+'TTA Pivot Table'!E$358</f>
        <v>0</v>
      </c>
      <c r="C120" s="146">
        <f>+'TTA Pivot Table'!E$360</f>
        <v>0</v>
      </c>
      <c r="D120" s="146">
        <f>+'TTA Pivot Table'!E$362</f>
        <v>0</v>
      </c>
      <c r="E120" s="147">
        <f>+'TTA Pivot Table'!E$364</f>
        <v>0</v>
      </c>
      <c r="F120" s="147">
        <f>+'TTA Pivot Table'!E$366</f>
        <v>0</v>
      </c>
      <c r="G120" s="146">
        <f>+'TTA Pivot Table'!E$368</f>
        <v>0</v>
      </c>
      <c r="H120" s="146">
        <f>+'TTA Pivot Table'!E$370</f>
        <v>0</v>
      </c>
      <c r="I120" s="147">
        <f>+'TTA Pivot Table'!E$372</f>
        <v>0</v>
      </c>
      <c r="J120" s="147">
        <f>+'TTA Pivot Table'!E$374</f>
        <v>0</v>
      </c>
      <c r="K120" s="146">
        <f>+'TTA Pivot Table'!E$376</f>
        <v>0</v>
      </c>
      <c r="L120" s="146">
        <f>+'TTA Pivot Table'!E$378</f>
        <v>0</v>
      </c>
      <c r="M120" s="148">
        <f>+'TTA Pivot Table'!E$380</f>
        <v>0</v>
      </c>
      <c r="N120" s="147">
        <f>+'TTA Pivot Table'!E$382</f>
        <v>0</v>
      </c>
      <c r="O120" s="42"/>
      <c r="P120" s="320">
        <f t="shared" si="5"/>
        <v>0</v>
      </c>
    </row>
    <row r="121" spans="1:17">
      <c r="A121" s="47"/>
      <c r="B121" s="146"/>
      <c r="C121" s="146"/>
      <c r="D121" s="146"/>
      <c r="E121" s="147"/>
      <c r="F121" s="147"/>
      <c r="G121" s="146"/>
      <c r="H121" s="146"/>
      <c r="I121" s="147"/>
      <c r="J121" s="147"/>
      <c r="K121" s="146"/>
      <c r="L121" s="146"/>
      <c r="M121" s="148"/>
      <c r="N121" s="147"/>
      <c r="O121" s="42"/>
      <c r="P121" s="320"/>
    </row>
    <row r="122" spans="1:17">
      <c r="A122" s="47" t="s">
        <v>61</v>
      </c>
      <c r="B122" s="146">
        <f>+'TTA Pivot Table'!E$390</f>
        <v>3.8263565140845071</v>
      </c>
      <c r="C122" s="146">
        <f>+'TTA Pivot Table'!E$392</f>
        <v>3.6333999999999995</v>
      </c>
      <c r="D122" s="146">
        <f>+'TTA Pivot Table'!E$394</f>
        <v>0</v>
      </c>
      <c r="E122" s="147">
        <f>+'TTA Pivot Table'!E$396</f>
        <v>3.8246727748691098</v>
      </c>
      <c r="F122" s="147">
        <f>+'TTA Pivot Table'!E$398</f>
        <v>4.7064520790327338</v>
      </c>
      <c r="G122" s="146">
        <f>+'TTA Pivot Table'!E$400</f>
        <v>5.8660125786163526</v>
      </c>
      <c r="H122" s="146">
        <f>+'TTA Pivot Table'!E$402</f>
        <v>0</v>
      </c>
      <c r="I122" s="147">
        <f>+'TTA Pivot Table'!E$404</f>
        <v>4.7583873239436612</v>
      </c>
      <c r="J122" s="147">
        <f>+'TTA Pivot Table'!E$406</f>
        <v>6.1519959857270301</v>
      </c>
      <c r="K122" s="146">
        <f>+'TTA Pivot Table'!E$408</f>
        <v>8.3496808988764037</v>
      </c>
      <c r="L122" s="146">
        <f>+'TTA Pivot Table'!E$410</f>
        <v>0</v>
      </c>
      <c r="M122" s="148">
        <f>+'TTA Pivot Table'!E$412</f>
        <v>6.5159594343133609</v>
      </c>
      <c r="N122" s="147">
        <f>+'TTA Pivot Table'!E$414</f>
        <v>4.0643191870890618</v>
      </c>
      <c r="O122" s="42"/>
      <c r="P122" s="320">
        <f t="shared" si="5"/>
        <v>1.7575721103696997</v>
      </c>
    </row>
    <row r="123" spans="1:17">
      <c r="A123" s="47" t="s">
        <v>62</v>
      </c>
      <c r="B123" s="146">
        <f>+'TTA Pivot Table'!E$422</f>
        <v>4.5424360286591616</v>
      </c>
      <c r="C123" s="146">
        <f>+'TTA Pivot Table'!E$424</f>
        <v>4.7310104529616721</v>
      </c>
      <c r="D123" s="146">
        <f>+'TTA Pivot Table'!E$426</f>
        <v>0</v>
      </c>
      <c r="E123" s="147">
        <f>+'TTA Pivot Table'!E$428</f>
        <v>4.5529002320185601</v>
      </c>
      <c r="F123" s="147">
        <f>+'TTA Pivot Table'!E$430</f>
        <v>5.2365365693670052</v>
      </c>
      <c r="G123" s="146">
        <f>+'TTA Pivot Table'!E$432</f>
        <v>0</v>
      </c>
      <c r="H123" s="146">
        <f>+'TTA Pivot Table'!E$434</f>
        <v>0</v>
      </c>
      <c r="I123" s="147">
        <f>+'TTA Pivot Table'!E$436</f>
        <v>4.8766646304215024</v>
      </c>
      <c r="J123" s="147">
        <f>+'TTA Pivot Table'!E$438</f>
        <v>3.4096371973292574</v>
      </c>
      <c r="K123" s="146">
        <f>+'TTA Pivot Table'!E$440</f>
        <v>3.4679768589416375</v>
      </c>
      <c r="L123" s="146">
        <f>+'TTA Pivot Table'!E$442</f>
        <v>0</v>
      </c>
      <c r="M123" s="148">
        <f>+'TTA Pivot Table'!E$444</f>
        <v>3.4283646493336248</v>
      </c>
      <c r="N123" s="147">
        <f>+'TTA Pivot Table'!E$446</f>
        <v>4.810132382892057</v>
      </c>
      <c r="O123" s="42"/>
      <c r="P123" s="320">
        <f t="shared" si="5"/>
        <v>-1.4482999810878776</v>
      </c>
    </row>
    <row r="124" spans="1:17">
      <c r="A124" s="47" t="s">
        <v>63</v>
      </c>
      <c r="B124" s="146">
        <f>+'TTA Pivot Table'!E$454</f>
        <v>5.8499999250000005</v>
      </c>
      <c r="C124" s="146">
        <f>+'TTA Pivot Table'!E$456</f>
        <v>3</v>
      </c>
      <c r="D124" s="146">
        <f>+'TTA Pivot Table'!E$458</f>
        <v>0</v>
      </c>
      <c r="E124" s="147">
        <f>+'TTA Pivot Table'!E$460</f>
        <v>5.7804877317073169</v>
      </c>
      <c r="F124" s="147">
        <f>+'TTA Pivot Table'!E$462</f>
        <v>4.5538859345669875</v>
      </c>
      <c r="G124" s="146">
        <f>+'TTA Pivot Table'!E$464</f>
        <v>5.67741935483871</v>
      </c>
      <c r="H124" s="146">
        <f>+'TTA Pivot Table'!E$466</f>
        <v>0</v>
      </c>
      <c r="I124" s="147">
        <f>+'TTA Pivot Table'!E$468</f>
        <v>4.5691442009345797</v>
      </c>
      <c r="J124" s="147">
        <f>+'TTA Pivot Table'!E$470</f>
        <v>3.3640166973500696</v>
      </c>
      <c r="K124" s="146">
        <f>+'TTA Pivot Table'!E$472</f>
        <v>4.1794873012820508</v>
      </c>
      <c r="L124" s="146">
        <f>+'TTA Pivot Table'!E$474</f>
        <v>0</v>
      </c>
      <c r="M124" s="148">
        <f>+'TTA Pivot Table'!E$476</f>
        <v>3.4673162622817699</v>
      </c>
      <c r="N124" s="147">
        <f>+'TTA Pivot Table'!E$478</f>
        <v>6.854037080745341</v>
      </c>
      <c r="O124" s="42"/>
      <c r="P124" s="320">
        <f t="shared" si="5"/>
        <v>-1.1018279386528098</v>
      </c>
    </row>
    <row r="125" spans="1:17">
      <c r="A125" s="52" t="s">
        <v>64</v>
      </c>
      <c r="B125" s="149">
        <f>+'TTA Pivot Table'!E$486</f>
        <v>4.7</v>
      </c>
      <c r="C125" s="149">
        <f>+'TTA Pivot Table'!E$488</f>
        <v>6</v>
      </c>
      <c r="D125" s="149">
        <f>+'TTA Pivot Table'!E$490</f>
        <v>0</v>
      </c>
      <c r="E125" s="150">
        <f>+'TTA Pivot Table'!E$492</f>
        <v>4.7079027355623104</v>
      </c>
      <c r="F125" s="150">
        <f>+'TTA Pivot Table'!E$494</f>
        <v>5.7</v>
      </c>
      <c r="G125" s="149">
        <f>+'TTA Pivot Table'!E$496</f>
        <v>12.199999999999998</v>
      </c>
      <c r="H125" s="149">
        <f>+'TTA Pivot Table'!E$498</f>
        <v>0</v>
      </c>
      <c r="I125" s="150">
        <f>+'TTA Pivot Table'!E$500</f>
        <v>5.8080332409972293</v>
      </c>
      <c r="J125" s="150">
        <f>+'TTA Pivot Table'!E$502</f>
        <v>3.9</v>
      </c>
      <c r="K125" s="149">
        <f>+'TTA Pivot Table'!E$504</f>
        <v>6.6</v>
      </c>
      <c r="L125" s="149">
        <f>+'TTA Pivot Table'!E$506</f>
        <v>0</v>
      </c>
      <c r="M125" s="151">
        <f>+'TTA Pivot Table'!E$508</f>
        <v>4.2233193277310921</v>
      </c>
      <c r="N125" s="150">
        <f>+'TTA Pivot Table'!E$510</f>
        <v>6.6</v>
      </c>
      <c r="O125" s="42"/>
      <c r="P125" s="322">
        <f t="shared" si="5"/>
        <v>-1.5847139132661372</v>
      </c>
    </row>
    <row r="126" spans="1:17">
      <c r="A126" s="133" t="s">
        <v>160</v>
      </c>
      <c r="B126" s="133"/>
      <c r="C126" s="133"/>
      <c r="D126" s="133"/>
      <c r="E126" s="133"/>
      <c r="F126" s="134"/>
      <c r="G126" s="134"/>
      <c r="H126" s="134"/>
      <c r="I126" s="134"/>
      <c r="J126" s="134"/>
      <c r="K126" s="134"/>
      <c r="L126" s="134"/>
      <c r="M126" s="134"/>
      <c r="N126" s="134"/>
    </row>
    <row r="127" spans="1:17" s="51" customFormat="1">
      <c r="A127" s="133" t="s">
        <v>299</v>
      </c>
      <c r="B127" s="135"/>
      <c r="C127" s="135"/>
      <c r="D127" s="135"/>
      <c r="E127" s="135"/>
      <c r="F127" s="135"/>
      <c r="G127" s="135"/>
      <c r="H127" s="135"/>
      <c r="I127" s="135"/>
      <c r="J127" s="135"/>
      <c r="K127" s="135"/>
      <c r="L127" s="135"/>
      <c r="M127" s="135"/>
      <c r="N127" s="135"/>
      <c r="O127" s="45"/>
    </row>
    <row r="128" spans="1:17">
      <c r="A128" s="133"/>
      <c r="B128" s="133"/>
      <c r="C128" s="133"/>
      <c r="D128" s="133"/>
      <c r="E128" s="133"/>
      <c r="F128" s="134"/>
      <c r="G128" s="134"/>
      <c r="H128" s="134"/>
      <c r="I128" s="134"/>
      <c r="J128" s="134"/>
      <c r="K128" s="134"/>
      <c r="L128" s="134"/>
      <c r="M128" s="134"/>
      <c r="N128" s="323" t="s">
        <v>1192</v>
      </c>
    </row>
    <row r="129" spans="1:16" ht="18">
      <c r="A129" s="198" t="s">
        <v>276</v>
      </c>
      <c r="B129" s="100"/>
      <c r="C129" s="100"/>
      <c r="D129" s="100"/>
      <c r="E129" s="100"/>
      <c r="F129" s="103"/>
      <c r="G129" s="103"/>
      <c r="H129" s="103"/>
      <c r="I129" s="104"/>
      <c r="J129" s="103"/>
      <c r="K129" s="103"/>
      <c r="L129" s="103"/>
      <c r="M129" s="104"/>
      <c r="N129" s="103"/>
      <c r="P129" s="319"/>
    </row>
    <row r="130" spans="1:16" ht="18">
      <c r="A130" s="198"/>
      <c r="B130" s="100"/>
      <c r="C130" s="100"/>
      <c r="D130" s="100"/>
      <c r="E130" s="100"/>
      <c r="F130" s="103"/>
      <c r="G130" s="103"/>
      <c r="H130" s="103"/>
      <c r="I130" s="104"/>
      <c r="J130" s="103"/>
      <c r="K130" s="103"/>
      <c r="L130" s="103"/>
      <c r="M130" s="104"/>
      <c r="N130" s="103"/>
      <c r="P130" s="319"/>
    </row>
    <row r="131" spans="1:16" ht="15.75">
      <c r="A131" s="118" t="s">
        <v>183</v>
      </c>
      <c r="B131" s="100"/>
      <c r="C131" s="100"/>
      <c r="D131" s="100"/>
      <c r="E131" s="100"/>
      <c r="F131" s="103"/>
      <c r="G131" s="103"/>
      <c r="H131" s="103"/>
      <c r="I131" s="104"/>
      <c r="J131" s="103"/>
      <c r="K131" s="103"/>
      <c r="L131" s="103"/>
      <c r="M131" s="104"/>
      <c r="N131" s="103"/>
      <c r="P131" s="319"/>
    </row>
    <row r="132" spans="1:16" ht="15.75">
      <c r="A132" s="118" t="s">
        <v>675</v>
      </c>
      <c r="B132" s="100"/>
      <c r="C132" s="100"/>
      <c r="D132" s="100"/>
      <c r="E132" s="100"/>
      <c r="F132" s="103"/>
      <c r="G132" s="103"/>
      <c r="H132" s="103"/>
      <c r="I132" s="104"/>
      <c r="J132" s="103"/>
      <c r="K132" s="103"/>
      <c r="L132" s="103"/>
      <c r="M132" s="104"/>
      <c r="N132" s="103"/>
      <c r="P132" s="319"/>
    </row>
    <row r="133" spans="1:16" ht="18" customHeight="1">
      <c r="A133" s="26"/>
      <c r="B133" s="26"/>
      <c r="C133" s="26"/>
      <c r="D133" s="26"/>
      <c r="E133" s="26"/>
      <c r="F133" s="18"/>
      <c r="G133" s="114"/>
      <c r="H133" s="114"/>
      <c r="I133" s="111"/>
      <c r="J133" s="111"/>
      <c r="K133" s="111"/>
      <c r="L133" s="111"/>
      <c r="M133" s="111"/>
      <c r="N133" s="111"/>
      <c r="O133" s="7"/>
      <c r="P133" s="319"/>
    </row>
    <row r="134" spans="1:16" ht="18" customHeight="1">
      <c r="A134" s="21"/>
      <c r="B134" s="119" t="s">
        <v>257</v>
      </c>
      <c r="C134" s="120"/>
      <c r="D134" s="120"/>
      <c r="E134" s="120"/>
      <c r="F134" s="120"/>
      <c r="G134" s="120"/>
      <c r="H134" s="120"/>
      <c r="I134" s="121"/>
      <c r="J134" s="131" t="s">
        <v>156</v>
      </c>
      <c r="K134" s="316"/>
      <c r="L134" s="316"/>
      <c r="M134" s="317"/>
      <c r="N134" s="839" t="s">
        <v>256</v>
      </c>
      <c r="O134" s="318"/>
      <c r="P134" s="319"/>
    </row>
    <row r="135" spans="1:16" ht="45" customHeight="1">
      <c r="A135" s="37"/>
      <c r="B135" s="120" t="s">
        <v>296</v>
      </c>
      <c r="C135" s="120"/>
      <c r="D135" s="120"/>
      <c r="E135" s="123"/>
      <c r="F135" s="124" t="s">
        <v>298</v>
      </c>
      <c r="G135" s="120"/>
      <c r="H135" s="120"/>
      <c r="I135" s="121"/>
      <c r="J135" s="125" t="s">
        <v>258</v>
      </c>
      <c r="K135" s="120"/>
      <c r="L135" s="120"/>
      <c r="M135" s="121"/>
      <c r="N135" s="840"/>
      <c r="O135" s="318"/>
      <c r="P135" s="319"/>
    </row>
    <row r="136" spans="1:16" ht="27" customHeight="1">
      <c r="A136" s="26"/>
      <c r="B136" s="126" t="s">
        <v>157</v>
      </c>
      <c r="C136" s="126" t="s">
        <v>158</v>
      </c>
      <c r="D136" s="126" t="s">
        <v>65</v>
      </c>
      <c r="E136" s="128" t="s">
        <v>12</v>
      </c>
      <c r="F136" s="128" t="s">
        <v>157</v>
      </c>
      <c r="G136" s="126" t="s">
        <v>158</v>
      </c>
      <c r="H136" s="126" t="s">
        <v>65</v>
      </c>
      <c r="I136" s="128" t="s">
        <v>12</v>
      </c>
      <c r="J136" s="129" t="s">
        <v>157</v>
      </c>
      <c r="K136" s="130" t="s">
        <v>158</v>
      </c>
      <c r="L136" s="132" t="s">
        <v>65</v>
      </c>
      <c r="M136" s="129" t="s">
        <v>12</v>
      </c>
      <c r="N136" s="841"/>
      <c r="O136" s="318"/>
      <c r="P136" s="319" t="s">
        <v>248</v>
      </c>
    </row>
    <row r="137" spans="1:16" hidden="1">
      <c r="A137" s="47" t="s">
        <v>48</v>
      </c>
      <c r="B137" s="47"/>
      <c r="C137" s="47"/>
      <c r="D137" s="47"/>
      <c r="E137" s="47"/>
      <c r="F137" s="39">
        <f>'TTA Pivot Table'!F$230</f>
        <v>0</v>
      </c>
      <c r="G137" s="39">
        <f>'TTA Pivot Table'!F$231</f>
        <v>0</v>
      </c>
      <c r="H137" s="39">
        <f>'TTA Pivot Table'!F$232</f>
        <v>0</v>
      </c>
      <c r="I137" s="38">
        <f>'TTA Pivot Table'!F$233</f>
        <v>0</v>
      </c>
      <c r="J137" s="38">
        <f>'TTA Pivot Table'!F$234</f>
        <v>0</v>
      </c>
      <c r="K137" s="39">
        <f>'TTA Pivot Table'!F$235</f>
        <v>0</v>
      </c>
      <c r="L137" s="39">
        <f>'TTA Pivot Table'!F$236</f>
        <v>0</v>
      </c>
      <c r="M137" s="40">
        <f>'TTA Pivot Table'!F$237</f>
        <v>0</v>
      </c>
      <c r="N137" s="38">
        <f>'TTA Pivot Table'!F$238</f>
        <v>0</v>
      </c>
      <c r="O137" s="42"/>
      <c r="P137" s="320">
        <f>+M137-I137</f>
        <v>0</v>
      </c>
    </row>
    <row r="138" spans="1:16" ht="15.75" hidden="1">
      <c r="A138" s="47"/>
      <c r="B138" s="47"/>
      <c r="C138" s="47"/>
      <c r="D138" s="47"/>
      <c r="E138" s="47"/>
      <c r="F138" s="43"/>
      <c r="G138" s="43"/>
      <c r="H138" s="43"/>
      <c r="I138" s="41"/>
      <c r="J138" s="41"/>
      <c r="K138" s="43"/>
      <c r="L138" s="43"/>
      <c r="M138" s="321"/>
      <c r="N138" s="41"/>
      <c r="O138" s="42"/>
      <c r="P138" s="318">
        <f t="shared" ref="P138" si="6">+I138-M138</f>
        <v>0</v>
      </c>
    </row>
    <row r="139" spans="1:16">
      <c r="A139" s="47" t="s">
        <v>49</v>
      </c>
      <c r="B139" s="146">
        <f>+'TTA Pivot Table'!F$6</f>
        <v>0</v>
      </c>
      <c r="C139" s="146">
        <f>+'TTA Pivot Table'!F$8</f>
        <v>0</v>
      </c>
      <c r="D139" s="146">
        <f>+'TTA Pivot Table'!F$10</f>
        <v>0</v>
      </c>
      <c r="E139" s="147">
        <f>+'TTA Pivot Table'!F$12</f>
        <v>0</v>
      </c>
      <c r="F139" s="147">
        <f>+'TTA Pivot Table'!F$14</f>
        <v>0</v>
      </c>
      <c r="G139" s="146">
        <f>+'TTA Pivot Table'!F$16</f>
        <v>0</v>
      </c>
      <c r="H139" s="146">
        <f>+'TTA Pivot Table'!F$18</f>
        <v>0</v>
      </c>
      <c r="I139" s="147">
        <f>+'TTA Pivot Table'!F$20</f>
        <v>0</v>
      </c>
      <c r="J139" s="147">
        <f>+'TTA Pivot Table'!F$22</f>
        <v>0</v>
      </c>
      <c r="K139" s="146">
        <f>+'TTA Pivot Table'!F$24</f>
        <v>0</v>
      </c>
      <c r="L139" s="146">
        <f>+'TTA Pivot Table'!F$26</f>
        <v>0</v>
      </c>
      <c r="M139" s="148">
        <f>+'TTA Pivot Table'!F$28</f>
        <v>0</v>
      </c>
      <c r="N139" s="147">
        <f>+'TTA Pivot Table'!F$30</f>
        <v>0</v>
      </c>
      <c r="O139" s="42"/>
      <c r="P139" s="320">
        <f t="shared" ref="P139:P157" si="7">+M139-I139</f>
        <v>0</v>
      </c>
    </row>
    <row r="140" spans="1:16">
      <c r="A140" s="47" t="s">
        <v>50</v>
      </c>
      <c r="B140" s="146">
        <f>+'TTA Pivot Table'!F$38</f>
        <v>4.3685169491525428</v>
      </c>
      <c r="C140" s="146">
        <f>+'TTA Pivot Table'!F$40</f>
        <v>7.0299999999999994</v>
      </c>
      <c r="D140" s="146">
        <f>+'TTA Pivot Table'!F$42</f>
        <v>0</v>
      </c>
      <c r="E140" s="147">
        <f>+'TTA Pivot Table'!F$44</f>
        <v>4.4237344398340248</v>
      </c>
      <c r="F140" s="147">
        <f>+'TTA Pivot Table'!F$46</f>
        <v>5.7901342281879193</v>
      </c>
      <c r="G140" s="146">
        <f>+'TTA Pivot Table'!F$48</f>
        <v>16.963571428571431</v>
      </c>
      <c r="H140" s="146">
        <f>+'TTA Pivot Table'!F$50</f>
        <v>0</v>
      </c>
      <c r="I140" s="147">
        <f>+'TTA Pivot Table'!F$52</f>
        <v>6.2915064102564093</v>
      </c>
      <c r="J140" s="147">
        <f>+'TTA Pivot Table'!F$54</f>
        <v>3.4602521008403362</v>
      </c>
      <c r="K140" s="146">
        <f>+'TTA Pivot Table'!F$56</f>
        <v>3.8220000000000001</v>
      </c>
      <c r="L140" s="146">
        <f>+'TTA Pivot Table'!F$58</f>
        <v>0</v>
      </c>
      <c r="M140" s="148">
        <f>+'TTA Pivot Table'!F$60</f>
        <v>3.4882945736434103</v>
      </c>
      <c r="N140" s="147">
        <f>+'TTA Pivot Table'!F$62</f>
        <v>0</v>
      </c>
      <c r="O140" s="42"/>
      <c r="P140" s="320">
        <f t="shared" si="7"/>
        <v>-2.803211836612999</v>
      </c>
    </row>
    <row r="141" spans="1:16">
      <c r="A141" s="47" t="s">
        <v>51</v>
      </c>
      <c r="B141" s="146">
        <f>+'TTA Pivot Table'!F$70</f>
        <v>0</v>
      </c>
      <c r="C141" s="146">
        <f>+'TTA Pivot Table'!F$72</f>
        <v>0</v>
      </c>
      <c r="D141" s="146">
        <f>+'TTA Pivot Table'!F$74</f>
        <v>0</v>
      </c>
      <c r="E141" s="147">
        <f>+'TTA Pivot Table'!F$76</f>
        <v>0</v>
      </c>
      <c r="F141" s="147">
        <f>+'TTA Pivot Table'!F$78</f>
        <v>0</v>
      </c>
      <c r="G141" s="146">
        <f>+'TTA Pivot Table'!F$80</f>
        <v>0</v>
      </c>
      <c r="H141" s="146">
        <f>+'TTA Pivot Table'!F$82</f>
        <v>0</v>
      </c>
      <c r="I141" s="147">
        <f>+'TTA Pivot Table'!F$84</f>
        <v>0</v>
      </c>
      <c r="J141" s="147">
        <f>+'TTA Pivot Table'!F$86</f>
        <v>0</v>
      </c>
      <c r="K141" s="146">
        <f>+'TTA Pivot Table'!F$88</f>
        <v>0</v>
      </c>
      <c r="L141" s="146">
        <f>+'TTA Pivot Table'!F$90</f>
        <v>0</v>
      </c>
      <c r="M141" s="148">
        <f>+'TTA Pivot Table'!F$92</f>
        <v>0</v>
      </c>
      <c r="N141" s="147">
        <f>+'TTA Pivot Table'!F$94</f>
        <v>0</v>
      </c>
      <c r="O141" s="42"/>
      <c r="P141" s="320">
        <f t="shared" si="7"/>
        <v>0</v>
      </c>
    </row>
    <row r="142" spans="1:16">
      <c r="A142" s="47" t="s">
        <v>52</v>
      </c>
      <c r="B142" s="146">
        <f>+'TTA Pivot Table'!F$102</f>
        <v>4.6313953489999999</v>
      </c>
      <c r="C142" s="146">
        <f>+'TTA Pivot Table'!F$104</f>
        <v>6.1470000000000002</v>
      </c>
      <c r="D142" s="146">
        <f>+'TTA Pivot Table'!F$106</f>
        <v>0</v>
      </c>
      <c r="E142" s="147">
        <f>+'TTA Pivot Table'!F$108</f>
        <v>4.6890357943400449</v>
      </c>
      <c r="F142" s="147">
        <f>+'TTA Pivot Table'!F$110</f>
        <v>5.2</v>
      </c>
      <c r="G142" s="146">
        <f>+'TTA Pivot Table'!F$112</f>
        <v>6.5714285710000002</v>
      </c>
      <c r="H142" s="146">
        <f>+'TTA Pivot Table'!F$114</f>
        <v>13</v>
      </c>
      <c r="I142" s="147">
        <f>+'TTA Pivot Table'!F$116</f>
        <v>5.2499075785471359</v>
      </c>
      <c r="J142" s="147">
        <f>+'TTA Pivot Table'!F$118</f>
        <v>3.3515742130000001</v>
      </c>
      <c r="K142" s="146">
        <f>+'TTA Pivot Table'!F$120</f>
        <v>4.0393939000000003</v>
      </c>
      <c r="L142" s="146">
        <f>+'TTA Pivot Table'!F$122</f>
        <v>0</v>
      </c>
      <c r="M142" s="148">
        <f>+'TTA Pivot Table'!F$124</f>
        <v>3.4879807615036063</v>
      </c>
      <c r="N142" s="147">
        <f>+'TTA Pivot Table'!F$126</f>
        <v>4.6399999999999997</v>
      </c>
      <c r="O142" s="42"/>
      <c r="P142" s="320">
        <f t="shared" si="7"/>
        <v>-1.7619268170435296</v>
      </c>
    </row>
    <row r="143" spans="1:16">
      <c r="A143" s="47"/>
      <c r="B143" s="146"/>
      <c r="C143" s="146"/>
      <c r="D143" s="146"/>
      <c r="E143" s="147"/>
      <c r="F143" s="147"/>
      <c r="G143" s="146"/>
      <c r="H143" s="146"/>
      <c r="I143" s="147"/>
      <c r="J143" s="147"/>
      <c r="K143" s="146"/>
      <c r="L143" s="146"/>
      <c r="M143" s="148"/>
      <c r="N143" s="147"/>
      <c r="O143" s="42"/>
      <c r="P143" s="320"/>
    </row>
    <row r="144" spans="1:16">
      <c r="A144" s="47" t="s">
        <v>53</v>
      </c>
      <c r="B144" s="146">
        <f>+'TTA Pivot Table'!F$134</f>
        <v>4.6245833333333328</v>
      </c>
      <c r="C144" s="146">
        <f>+'TTA Pivot Table'!F$136</f>
        <v>5.2666666666666666</v>
      </c>
      <c r="D144" s="146">
        <f>+'TTA Pivot Table'!F$138</f>
        <v>0</v>
      </c>
      <c r="E144" s="147">
        <f>+'TTA Pivot Table'!F$140</f>
        <v>4.7352873563218392</v>
      </c>
      <c r="F144" s="147">
        <f>+'TTA Pivot Table'!F$142</f>
        <v>5.3437731699654414</v>
      </c>
      <c r="G144" s="146">
        <f>+'TTA Pivot Table'!F$144</f>
        <v>6.1101663201663206</v>
      </c>
      <c r="H144" s="146">
        <f>+'TTA Pivot Table'!F$146</f>
        <v>0</v>
      </c>
      <c r="I144" s="147">
        <f>+'TTA Pivot Table'!F$148</f>
        <v>5.4443831877729263</v>
      </c>
      <c r="J144" s="147">
        <f>+'TTA Pivot Table'!F$150</f>
        <v>3.8342654238792724</v>
      </c>
      <c r="K144" s="146">
        <f>+'TTA Pivot Table'!F$152</f>
        <v>4.1522108843537415</v>
      </c>
      <c r="L144" s="146">
        <f>+'TTA Pivot Table'!F$154</f>
        <v>0</v>
      </c>
      <c r="M144" s="148">
        <f>+'TTA Pivot Table'!F$156</f>
        <v>3.9433070866141726</v>
      </c>
      <c r="N144" s="147">
        <f>+'TTA Pivot Table'!F$158</f>
        <v>0</v>
      </c>
      <c r="O144" s="42"/>
      <c r="P144" s="320">
        <f t="shared" si="7"/>
        <v>-1.5010761011587537</v>
      </c>
    </row>
    <row r="145" spans="1:16">
      <c r="A145" s="47" t="s">
        <v>54</v>
      </c>
      <c r="B145" s="146">
        <f>+'TTA Pivot Table'!F$166</f>
        <v>5.0999999999999996</v>
      </c>
      <c r="C145" s="146">
        <f>+'TTA Pivot Table'!F$168</f>
        <v>5</v>
      </c>
      <c r="D145" s="146">
        <f>+'TTA Pivot Table'!F$170</f>
        <v>0</v>
      </c>
      <c r="E145" s="147">
        <f>+'TTA Pivot Table'!F$172</f>
        <v>5.0888888888888886</v>
      </c>
      <c r="F145" s="147">
        <f>+'TTA Pivot Table'!F$174</f>
        <v>5.6</v>
      </c>
      <c r="G145" s="146">
        <f>+'TTA Pivot Table'!F$176</f>
        <v>6.8</v>
      </c>
      <c r="H145" s="146">
        <f>+'TTA Pivot Table'!F$178</f>
        <v>0</v>
      </c>
      <c r="I145" s="147">
        <f>+'TTA Pivot Table'!F$180</f>
        <v>5.6296296296296298</v>
      </c>
      <c r="J145" s="147">
        <f>+'TTA Pivot Table'!F$182</f>
        <v>5.6</v>
      </c>
      <c r="K145" s="146">
        <f>+'TTA Pivot Table'!F$184</f>
        <v>7.4</v>
      </c>
      <c r="L145" s="146">
        <f>+'TTA Pivot Table'!F$186</f>
        <v>0</v>
      </c>
      <c r="M145" s="148">
        <f>+'TTA Pivot Table'!F$188</f>
        <v>6.0784810126582274</v>
      </c>
      <c r="N145" s="147">
        <f>+'TTA Pivot Table'!F$190</f>
        <v>7.8</v>
      </c>
      <c r="O145" s="42"/>
      <c r="P145" s="320">
        <f t="shared" si="7"/>
        <v>0.44885138302859762</v>
      </c>
    </row>
    <row r="146" spans="1:16">
      <c r="A146" s="47" t="s">
        <v>55</v>
      </c>
      <c r="B146" s="199">
        <f>+'TTA Pivot Table'!F$198</f>
        <v>4.1927488855869237</v>
      </c>
      <c r="C146" s="146">
        <f>+'TTA Pivot Table'!F$200</f>
        <v>6.418000000000001</v>
      </c>
      <c r="D146" s="146">
        <f>+'TTA Pivot Table'!F$202</f>
        <v>0</v>
      </c>
      <c r="E146" s="147">
        <f>+'TTA Pivot Table'!F$204</f>
        <v>4.2091592920353982</v>
      </c>
      <c r="F146" s="147">
        <f>+'TTA Pivot Table'!F$206</f>
        <v>5.953187042842214</v>
      </c>
      <c r="G146" s="146">
        <f>+'TTA Pivot Table'!F$208</f>
        <v>8.0584615384615379</v>
      </c>
      <c r="H146" s="146">
        <f>+'TTA Pivot Table'!F$210</f>
        <v>0</v>
      </c>
      <c r="I146" s="147">
        <f>+'TTA Pivot Table'!F$212</f>
        <v>6.022334512379989</v>
      </c>
      <c r="J146" s="147">
        <f>+'TTA Pivot Table'!F$214</f>
        <v>4.0512352478363489</v>
      </c>
      <c r="K146" s="146">
        <f>+'TTA Pivot Table'!F$216</f>
        <v>4.644886731391586</v>
      </c>
      <c r="L146" s="146">
        <f>+'TTA Pivot Table'!F$218</f>
        <v>0</v>
      </c>
      <c r="M146" s="148">
        <f>+'TTA Pivot Table'!F$220</f>
        <v>4.1594377763739736</v>
      </c>
      <c r="N146" s="147">
        <f>+'TTA Pivot Table'!F$222</f>
        <v>0</v>
      </c>
      <c r="O146" s="42"/>
      <c r="P146" s="320">
        <f t="shared" si="7"/>
        <v>-1.8628967360060154</v>
      </c>
    </row>
    <row r="147" spans="1:16">
      <c r="A147" s="47" t="s">
        <v>56</v>
      </c>
      <c r="B147" s="146">
        <f>+'TTA Pivot Table'!F$230</f>
        <v>0</v>
      </c>
      <c r="C147" s="146">
        <f>+'TTA Pivot Table'!F$232</f>
        <v>0</v>
      </c>
      <c r="D147" s="146">
        <f>+'TTA Pivot Table'!F$234</f>
        <v>0</v>
      </c>
      <c r="E147" s="147">
        <f>+'TTA Pivot Table'!F$236</f>
        <v>0</v>
      </c>
      <c r="F147" s="147">
        <f>+'TTA Pivot Table'!F$238</f>
        <v>0</v>
      </c>
      <c r="G147" s="146">
        <f>+'TTA Pivot Table'!F$240</f>
        <v>0</v>
      </c>
      <c r="H147" s="146">
        <f>+'TTA Pivot Table'!F$242</f>
        <v>0</v>
      </c>
      <c r="I147" s="147">
        <f>+'TTA Pivot Table'!F$244</f>
        <v>0</v>
      </c>
      <c r="J147" s="147">
        <f>+'TTA Pivot Table'!F$246</f>
        <v>0</v>
      </c>
      <c r="K147" s="146">
        <f>+'TTA Pivot Table'!F$248</f>
        <v>0</v>
      </c>
      <c r="L147" s="146">
        <f>+'TTA Pivot Table'!F$250</f>
        <v>0</v>
      </c>
      <c r="M147" s="148">
        <f>+'TTA Pivot Table'!F$252</f>
        <v>0</v>
      </c>
      <c r="N147" s="147">
        <f>+'TTA Pivot Table'!F$254</f>
        <v>0</v>
      </c>
      <c r="O147" s="42"/>
      <c r="P147" s="320">
        <f t="shared" si="7"/>
        <v>0</v>
      </c>
    </row>
    <row r="148" spans="1:16">
      <c r="A148" s="47"/>
      <c r="B148" s="146"/>
      <c r="C148" s="146"/>
      <c r="D148" s="146"/>
      <c r="E148" s="147"/>
      <c r="F148" s="147"/>
      <c r="G148" s="146"/>
      <c r="H148" s="146"/>
      <c r="I148" s="147"/>
      <c r="J148" s="147"/>
      <c r="K148" s="146"/>
      <c r="L148" s="146"/>
      <c r="M148" s="148"/>
      <c r="N148" s="147"/>
      <c r="O148" s="42"/>
      <c r="P148" s="320"/>
    </row>
    <row r="149" spans="1:16">
      <c r="A149" s="47" t="s">
        <v>57</v>
      </c>
      <c r="B149" s="146">
        <f>+'TTA Pivot Table'!F$262</f>
        <v>5.1614150943396213</v>
      </c>
      <c r="C149" s="146">
        <f>+'TTA Pivot Table'!F$264</f>
        <v>5.4616666666666669</v>
      </c>
      <c r="D149" s="146">
        <f>+'TTA Pivot Table'!F$266</f>
        <v>0</v>
      </c>
      <c r="E149" s="147">
        <f>+'TTA Pivot Table'!F$268</f>
        <v>5.2050000000000001</v>
      </c>
      <c r="F149" s="147">
        <f>+'TTA Pivot Table'!F$270</f>
        <v>5.2955587392550143</v>
      </c>
      <c r="G149" s="146">
        <f>+'TTA Pivot Table'!F$272</f>
        <v>7.9</v>
      </c>
      <c r="H149" s="146">
        <f>+'TTA Pivot Table'!F$274</f>
        <v>0</v>
      </c>
      <c r="I149" s="147">
        <f>+'TTA Pivot Table'!F$276</f>
        <v>5.3681058495821725</v>
      </c>
      <c r="J149" s="147">
        <f>+'TTA Pivot Table'!F$278</f>
        <v>3.4989537223340035</v>
      </c>
      <c r="K149" s="146">
        <f>+'TTA Pivot Table'!F$280</f>
        <v>3.4873417721518987</v>
      </c>
      <c r="L149" s="146">
        <f>+'TTA Pivot Table'!F$282</f>
        <v>0</v>
      </c>
      <c r="M149" s="148">
        <f>+'TTA Pivot Table'!F$284</f>
        <v>3.4973611111111111</v>
      </c>
      <c r="N149" s="147">
        <f>+'TTA Pivot Table'!F$286</f>
        <v>4.8921794871794875</v>
      </c>
      <c r="O149" s="42"/>
      <c r="P149" s="320">
        <f t="shared" si="7"/>
        <v>-1.8707447384710614</v>
      </c>
    </row>
    <row r="150" spans="1:16">
      <c r="A150" s="47" t="s">
        <v>58</v>
      </c>
      <c r="B150" s="146">
        <f>+'TTA Pivot Table'!F$294</f>
        <v>3.6000000000000005</v>
      </c>
      <c r="C150" s="146">
        <f>+'TTA Pivot Table'!F$296</f>
        <v>0</v>
      </c>
      <c r="D150" s="146">
        <f>+'TTA Pivot Table'!F$298</f>
        <v>0</v>
      </c>
      <c r="E150" s="147">
        <f>+'TTA Pivot Table'!F$300</f>
        <v>3.6000000000000005</v>
      </c>
      <c r="F150" s="147">
        <f>+'TTA Pivot Table'!F$302</f>
        <v>5.7</v>
      </c>
      <c r="G150" s="146">
        <f>+'TTA Pivot Table'!F$304</f>
        <v>3.5</v>
      </c>
      <c r="H150" s="146">
        <f>+'TTA Pivot Table'!F$306</f>
        <v>0</v>
      </c>
      <c r="I150" s="147">
        <f>+'TTA Pivot Table'!F$308</f>
        <v>5.69179104477612</v>
      </c>
      <c r="J150" s="147">
        <f>+'TTA Pivot Table'!F$310</f>
        <v>3.4</v>
      </c>
      <c r="K150" s="146">
        <f>+'TTA Pivot Table'!F$312</f>
        <v>3.9</v>
      </c>
      <c r="L150" s="146">
        <f>+'TTA Pivot Table'!F$314</f>
        <v>9.5</v>
      </c>
      <c r="M150" s="148">
        <f>+'TTA Pivot Table'!F$316</f>
        <v>3.5748322147651006</v>
      </c>
      <c r="N150" s="147">
        <f>+'TTA Pivot Table'!F$318</f>
        <v>4</v>
      </c>
      <c r="O150" s="42"/>
      <c r="P150" s="320">
        <f t="shared" si="7"/>
        <v>-2.1169588300110194</v>
      </c>
    </row>
    <row r="151" spans="1:16">
      <c r="A151" s="47" t="s">
        <v>59</v>
      </c>
      <c r="B151" s="146">
        <f>+'TTA Pivot Table'!F$326</f>
        <v>4.6900000000000004</v>
      </c>
      <c r="C151" s="146">
        <f>+'TTA Pivot Table'!F$328</f>
        <v>4.25</v>
      </c>
      <c r="D151" s="146">
        <f>+'TTA Pivot Table'!F$330</f>
        <v>0</v>
      </c>
      <c r="E151" s="147">
        <f>+'TTA Pivot Table'!F$332</f>
        <v>4.6332258064516125</v>
      </c>
      <c r="F151" s="147">
        <f>+'TTA Pivot Table'!F$334</f>
        <v>5.59</v>
      </c>
      <c r="G151" s="146">
        <f>+'TTA Pivot Table'!F$336</f>
        <v>5.85</v>
      </c>
      <c r="H151" s="146">
        <f>+'TTA Pivot Table'!F$338</f>
        <v>0</v>
      </c>
      <c r="I151" s="147">
        <f>+'TTA Pivot Table'!F$340</f>
        <v>5.6032653061224487</v>
      </c>
      <c r="J151" s="147">
        <f>+'TTA Pivot Table'!F$342</f>
        <v>3.94</v>
      </c>
      <c r="K151" s="146">
        <f>+'TTA Pivot Table'!F$344</f>
        <v>4.46</v>
      </c>
      <c r="L151" s="146">
        <f>+'TTA Pivot Table'!F$346</f>
        <v>0</v>
      </c>
      <c r="M151" s="148">
        <f>+'TTA Pivot Table'!F$348</f>
        <v>4.0876923076923077</v>
      </c>
      <c r="N151" s="147">
        <f>+'TTA Pivot Table'!F$350</f>
        <v>0</v>
      </c>
      <c r="O151" s="42"/>
      <c r="P151" s="320">
        <f t="shared" si="7"/>
        <v>-1.5155729984301409</v>
      </c>
    </row>
    <row r="152" spans="1:16">
      <c r="A152" s="47" t="s">
        <v>60</v>
      </c>
      <c r="B152" s="146">
        <f>+'TTA Pivot Table'!F$358</f>
        <v>0</v>
      </c>
      <c r="C152" s="146">
        <f>+'TTA Pivot Table'!F$360</f>
        <v>0</v>
      </c>
      <c r="D152" s="146">
        <f>+'TTA Pivot Table'!F$362</f>
        <v>0</v>
      </c>
      <c r="E152" s="147">
        <f>+'TTA Pivot Table'!F$364</f>
        <v>0</v>
      </c>
      <c r="F152" s="147">
        <f>+'TTA Pivot Table'!F$366</f>
        <v>0</v>
      </c>
      <c r="G152" s="146">
        <f>+'TTA Pivot Table'!F$368</f>
        <v>0</v>
      </c>
      <c r="H152" s="146">
        <f>+'TTA Pivot Table'!F$370</f>
        <v>0</v>
      </c>
      <c r="I152" s="147">
        <f>+'TTA Pivot Table'!F$372</f>
        <v>0</v>
      </c>
      <c r="J152" s="147">
        <f>+'TTA Pivot Table'!F$374</f>
        <v>0</v>
      </c>
      <c r="K152" s="146">
        <f>+'TTA Pivot Table'!F$376</f>
        <v>0</v>
      </c>
      <c r="L152" s="146">
        <f>+'TTA Pivot Table'!F$378</f>
        <v>0</v>
      </c>
      <c r="M152" s="148">
        <f>+'TTA Pivot Table'!F$380</f>
        <v>0</v>
      </c>
      <c r="N152" s="147">
        <f>+'TTA Pivot Table'!F$382</f>
        <v>0</v>
      </c>
      <c r="O152" s="42"/>
      <c r="P152" s="320">
        <f t="shared" si="7"/>
        <v>0</v>
      </c>
    </row>
    <row r="153" spans="1:16">
      <c r="A153" s="47"/>
      <c r="B153" s="146"/>
      <c r="C153" s="146"/>
      <c r="D153" s="146"/>
      <c r="E153" s="147"/>
      <c r="F153" s="147"/>
      <c r="G153" s="146"/>
      <c r="H153" s="146"/>
      <c r="I153" s="147"/>
      <c r="J153" s="147"/>
      <c r="K153" s="146"/>
      <c r="L153" s="146"/>
      <c r="M153" s="148"/>
      <c r="N153" s="147"/>
      <c r="O153" s="42"/>
      <c r="P153" s="320"/>
    </row>
    <row r="154" spans="1:16">
      <c r="A154" s="47" t="s">
        <v>61</v>
      </c>
      <c r="B154" s="146">
        <f>+'TTA Pivot Table'!F$390</f>
        <v>0</v>
      </c>
      <c r="C154" s="146">
        <f>+'TTA Pivot Table'!F$392</f>
        <v>0</v>
      </c>
      <c r="D154" s="146">
        <f>+'TTA Pivot Table'!F$394</f>
        <v>0</v>
      </c>
      <c r="E154" s="147">
        <f>+'TTA Pivot Table'!F$396</f>
        <v>0</v>
      </c>
      <c r="F154" s="147">
        <f>+'TTA Pivot Table'!F$398</f>
        <v>0</v>
      </c>
      <c r="G154" s="146">
        <f>+'TTA Pivot Table'!F$400</f>
        <v>0</v>
      </c>
      <c r="H154" s="146">
        <f>+'TTA Pivot Table'!F$402</f>
        <v>0</v>
      </c>
      <c r="I154" s="147">
        <f>+'TTA Pivot Table'!F$404</f>
        <v>0</v>
      </c>
      <c r="J154" s="147">
        <f>+'TTA Pivot Table'!F$406</f>
        <v>0</v>
      </c>
      <c r="K154" s="146">
        <f>+'TTA Pivot Table'!F$408</f>
        <v>0</v>
      </c>
      <c r="L154" s="146">
        <f>+'TTA Pivot Table'!F$410</f>
        <v>0</v>
      </c>
      <c r="M154" s="148">
        <f>+'TTA Pivot Table'!F$412</f>
        <v>0</v>
      </c>
      <c r="N154" s="147">
        <f>+'TTA Pivot Table'!F$414</f>
        <v>0</v>
      </c>
      <c r="O154" s="42"/>
      <c r="P154" s="320">
        <f t="shared" si="7"/>
        <v>0</v>
      </c>
    </row>
    <row r="155" spans="1:16">
      <c r="A155" s="47" t="s">
        <v>62</v>
      </c>
      <c r="B155" s="146">
        <f>+'TTA Pivot Table'!F$422</f>
        <v>3.52</v>
      </c>
      <c r="C155" s="146">
        <f>+'TTA Pivot Table'!F$424</f>
        <v>0</v>
      </c>
      <c r="D155" s="146">
        <f>+'TTA Pivot Table'!F$426</f>
        <v>0</v>
      </c>
      <c r="E155" s="147">
        <f>+'TTA Pivot Table'!F$428</f>
        <v>3.52</v>
      </c>
      <c r="F155" s="147">
        <f>+'TTA Pivot Table'!F$430</f>
        <v>3.8499999999999996</v>
      </c>
      <c r="G155" s="146">
        <f>+'TTA Pivot Table'!F$432</f>
        <v>0</v>
      </c>
      <c r="H155" s="146">
        <f>+'TTA Pivot Table'!F$434</f>
        <v>0</v>
      </c>
      <c r="I155" s="147">
        <f>+'TTA Pivot Table'!F$436</f>
        <v>3.8499999999999996</v>
      </c>
      <c r="J155" s="147">
        <f>+'TTA Pivot Table'!F$438</f>
        <v>2.7571999999999997</v>
      </c>
      <c r="K155" s="146">
        <f>+'TTA Pivot Table'!F$440</f>
        <v>2.9273269689737473</v>
      </c>
      <c r="L155" s="146">
        <f>+'TTA Pivot Table'!F$442</f>
        <v>0</v>
      </c>
      <c r="M155" s="148">
        <f>+'TTA Pivot Table'!F$444</f>
        <v>2.8637518684603886</v>
      </c>
      <c r="N155" s="147">
        <f>+'TTA Pivot Table'!F$446</f>
        <v>3.2217948717948719</v>
      </c>
      <c r="O155" s="42"/>
      <c r="P155" s="320">
        <f t="shared" si="7"/>
        <v>-0.98624813153961099</v>
      </c>
    </row>
    <row r="156" spans="1:16">
      <c r="A156" s="47" t="s">
        <v>63</v>
      </c>
      <c r="B156" s="146">
        <f>+'TTA Pivot Table'!F$454</f>
        <v>0</v>
      </c>
      <c r="C156" s="146">
        <f>+'TTA Pivot Table'!F$456</f>
        <v>0</v>
      </c>
      <c r="D156" s="146">
        <f>+'TTA Pivot Table'!F$458</f>
        <v>0</v>
      </c>
      <c r="E156" s="147">
        <f>+'TTA Pivot Table'!F$460</f>
        <v>0</v>
      </c>
      <c r="F156" s="147">
        <f>+'TTA Pivot Table'!F$462</f>
        <v>0</v>
      </c>
      <c r="G156" s="146">
        <f>+'TTA Pivot Table'!F$464</f>
        <v>0</v>
      </c>
      <c r="H156" s="146">
        <f>+'TTA Pivot Table'!F$466</f>
        <v>0</v>
      </c>
      <c r="I156" s="147">
        <f>+'TTA Pivot Table'!F$468</f>
        <v>0</v>
      </c>
      <c r="J156" s="147">
        <f>+'TTA Pivot Table'!F$470</f>
        <v>0</v>
      </c>
      <c r="K156" s="146">
        <f>+'TTA Pivot Table'!F$472</f>
        <v>0</v>
      </c>
      <c r="L156" s="146">
        <f>+'TTA Pivot Table'!F$474</f>
        <v>0</v>
      </c>
      <c r="M156" s="148">
        <f>+'TTA Pivot Table'!F$476</f>
        <v>0</v>
      </c>
      <c r="N156" s="147">
        <f>+'TTA Pivot Table'!F$478</f>
        <v>0</v>
      </c>
      <c r="O156" s="42"/>
      <c r="P156" s="320">
        <f t="shared" si="7"/>
        <v>0</v>
      </c>
    </row>
    <row r="157" spans="1:16">
      <c r="A157" s="52" t="s">
        <v>64</v>
      </c>
      <c r="B157" s="149">
        <f>+'TTA Pivot Table'!F$486</f>
        <v>0</v>
      </c>
      <c r="C157" s="149">
        <f>+'TTA Pivot Table'!F$488</f>
        <v>0</v>
      </c>
      <c r="D157" s="149">
        <f>+'TTA Pivot Table'!F$490</f>
        <v>0</v>
      </c>
      <c r="E157" s="150">
        <f>+'TTA Pivot Table'!F$492</f>
        <v>0</v>
      </c>
      <c r="F157" s="150">
        <f>+'TTA Pivot Table'!F$494</f>
        <v>0</v>
      </c>
      <c r="G157" s="149">
        <f>+'TTA Pivot Table'!F$496</f>
        <v>0</v>
      </c>
      <c r="H157" s="149">
        <f>+'TTA Pivot Table'!F$498</f>
        <v>0</v>
      </c>
      <c r="I157" s="150">
        <f>+'TTA Pivot Table'!F$500</f>
        <v>0</v>
      </c>
      <c r="J157" s="150">
        <f>+'TTA Pivot Table'!F$502</f>
        <v>0</v>
      </c>
      <c r="K157" s="149">
        <f>+'TTA Pivot Table'!F$504</f>
        <v>0</v>
      </c>
      <c r="L157" s="149">
        <f>+'TTA Pivot Table'!F$506</f>
        <v>0</v>
      </c>
      <c r="M157" s="151">
        <f>+'TTA Pivot Table'!F$508</f>
        <v>0</v>
      </c>
      <c r="N157" s="150">
        <f>+'TTA Pivot Table'!F$510</f>
        <v>0</v>
      </c>
      <c r="O157" s="42"/>
      <c r="P157" s="322">
        <f t="shared" si="7"/>
        <v>0</v>
      </c>
    </row>
    <row r="158" spans="1:16">
      <c r="A158" s="133" t="s">
        <v>160</v>
      </c>
      <c r="B158" s="133"/>
      <c r="C158" s="133"/>
      <c r="D158" s="133"/>
      <c r="E158" s="133"/>
      <c r="F158" s="134"/>
      <c r="G158" s="134"/>
      <c r="H158" s="134"/>
      <c r="I158" s="134"/>
      <c r="J158" s="134"/>
      <c r="K158" s="134"/>
      <c r="L158" s="134"/>
      <c r="M158" s="134"/>
      <c r="N158" s="134"/>
    </row>
    <row r="159" spans="1:16" s="51" customFormat="1">
      <c r="A159" s="133"/>
      <c r="B159" s="135"/>
      <c r="C159" s="135"/>
      <c r="D159" s="135"/>
      <c r="E159" s="135"/>
      <c r="F159" s="135"/>
      <c r="G159" s="135"/>
      <c r="H159" s="135"/>
      <c r="I159" s="135"/>
      <c r="J159" s="135"/>
      <c r="K159" s="135"/>
      <c r="L159" s="135"/>
      <c r="M159" s="135"/>
      <c r="N159" s="135"/>
      <c r="O159" s="45"/>
    </row>
    <row r="160" spans="1:16">
      <c r="A160" s="133"/>
      <c r="B160" s="133"/>
      <c r="C160" s="133"/>
      <c r="D160" s="133"/>
      <c r="E160" s="133"/>
      <c r="F160" s="134"/>
      <c r="G160" s="134"/>
      <c r="H160" s="134"/>
      <c r="I160" s="134"/>
      <c r="J160" s="134"/>
      <c r="K160" s="134"/>
      <c r="L160" s="134"/>
      <c r="M160" s="134"/>
      <c r="N160" s="323" t="s">
        <v>1192</v>
      </c>
    </row>
    <row r="161" spans="1:16" ht="18">
      <c r="A161" s="198" t="s">
        <v>277</v>
      </c>
      <c r="B161" s="100"/>
      <c r="C161" s="100"/>
      <c r="D161" s="100"/>
      <c r="E161" s="100"/>
      <c r="F161" s="103"/>
      <c r="G161" s="103"/>
      <c r="H161" s="103"/>
      <c r="I161" s="104"/>
      <c r="J161" s="103"/>
      <c r="K161" s="103"/>
      <c r="L161" s="103"/>
      <c r="M161" s="104"/>
      <c r="N161" s="103"/>
      <c r="P161" s="319"/>
    </row>
    <row r="162" spans="1:16" ht="18">
      <c r="A162" s="198"/>
      <c r="B162" s="100"/>
      <c r="C162" s="100"/>
      <c r="D162" s="100"/>
      <c r="E162" s="100"/>
      <c r="F162" s="103"/>
      <c r="G162" s="103"/>
      <c r="H162" s="103"/>
      <c r="I162" s="104"/>
      <c r="J162" s="103"/>
      <c r="K162" s="103"/>
      <c r="L162" s="103"/>
      <c r="M162" s="104"/>
      <c r="N162" s="103"/>
      <c r="P162" s="319"/>
    </row>
    <row r="163" spans="1:16" ht="15.75">
      <c r="A163" s="118" t="s">
        <v>183</v>
      </c>
      <c r="B163" s="100"/>
      <c r="C163" s="100"/>
      <c r="D163" s="100"/>
      <c r="E163" s="100"/>
      <c r="F163" s="103"/>
      <c r="G163" s="103"/>
      <c r="H163" s="103"/>
      <c r="I163" s="104"/>
      <c r="J163" s="103"/>
      <c r="K163" s="103"/>
      <c r="L163" s="103"/>
      <c r="M163" s="104"/>
      <c r="N163" s="103"/>
      <c r="P163" s="319"/>
    </row>
    <row r="164" spans="1:16" ht="15.75">
      <c r="A164" s="118" t="s">
        <v>676</v>
      </c>
      <c r="B164" s="100"/>
      <c r="C164" s="100"/>
      <c r="D164" s="100"/>
      <c r="E164" s="100"/>
      <c r="F164" s="103"/>
      <c r="G164" s="103"/>
      <c r="H164" s="103"/>
      <c r="I164" s="104"/>
      <c r="J164" s="103"/>
      <c r="K164" s="103"/>
      <c r="L164" s="103"/>
      <c r="M164" s="104"/>
      <c r="N164" s="103"/>
      <c r="P164" s="319"/>
    </row>
    <row r="165" spans="1:16" ht="18" customHeight="1">
      <c r="A165" s="26"/>
      <c r="B165" s="26"/>
      <c r="C165" s="26"/>
      <c r="D165" s="26"/>
      <c r="E165" s="26"/>
      <c r="F165" s="18"/>
      <c r="G165" s="114"/>
      <c r="H165" s="114"/>
      <c r="I165" s="111"/>
      <c r="J165" s="111"/>
      <c r="K165" s="111"/>
      <c r="L165" s="111"/>
      <c r="M165" s="111"/>
      <c r="N165" s="111"/>
      <c r="O165" s="7"/>
      <c r="P165" s="319"/>
    </row>
    <row r="166" spans="1:16" ht="18" customHeight="1">
      <c r="A166" s="21"/>
      <c r="B166" s="119" t="s">
        <v>257</v>
      </c>
      <c r="C166" s="120"/>
      <c r="D166" s="120"/>
      <c r="E166" s="120"/>
      <c r="F166" s="120"/>
      <c r="G166" s="120"/>
      <c r="H166" s="120"/>
      <c r="I166" s="121"/>
      <c r="J166" s="131" t="s">
        <v>156</v>
      </c>
      <c r="K166" s="316"/>
      <c r="L166" s="316"/>
      <c r="M166" s="317"/>
      <c r="N166" s="839" t="s">
        <v>256</v>
      </c>
      <c r="O166" s="318"/>
      <c r="P166" s="319"/>
    </row>
    <row r="167" spans="1:16" ht="42" customHeight="1">
      <c r="A167" s="37"/>
      <c r="B167" s="120" t="s">
        <v>296</v>
      </c>
      <c r="C167" s="120"/>
      <c r="D167" s="120"/>
      <c r="E167" s="123"/>
      <c r="F167" s="124" t="s">
        <v>298</v>
      </c>
      <c r="G167" s="120"/>
      <c r="H167" s="120"/>
      <c r="I167" s="121"/>
      <c r="J167" s="125" t="s">
        <v>258</v>
      </c>
      <c r="K167" s="120"/>
      <c r="L167" s="120"/>
      <c r="M167" s="121"/>
      <c r="N167" s="840"/>
      <c r="O167" s="318"/>
      <c r="P167" s="319"/>
    </row>
    <row r="168" spans="1:16" ht="31.5" customHeight="1">
      <c r="A168" s="26"/>
      <c r="B168" s="126" t="s">
        <v>157</v>
      </c>
      <c r="C168" s="126" t="s">
        <v>158</v>
      </c>
      <c r="D168" s="126" t="s">
        <v>65</v>
      </c>
      <c r="E168" s="128" t="s">
        <v>12</v>
      </c>
      <c r="F168" s="128" t="s">
        <v>157</v>
      </c>
      <c r="G168" s="126" t="s">
        <v>158</v>
      </c>
      <c r="H168" s="126" t="s">
        <v>65</v>
      </c>
      <c r="I168" s="128" t="s">
        <v>12</v>
      </c>
      <c r="J168" s="129" t="s">
        <v>157</v>
      </c>
      <c r="K168" s="130" t="s">
        <v>158</v>
      </c>
      <c r="L168" s="132" t="s">
        <v>65</v>
      </c>
      <c r="M168" s="129" t="s">
        <v>12</v>
      </c>
      <c r="N168" s="841"/>
      <c r="O168" s="318"/>
      <c r="P168" s="319" t="s">
        <v>248</v>
      </c>
    </row>
    <row r="169" spans="1:16" hidden="1">
      <c r="A169" s="47" t="s">
        <v>48</v>
      </c>
      <c r="B169" s="47"/>
      <c r="C169" s="47"/>
      <c r="D169" s="47"/>
      <c r="E169" s="47"/>
      <c r="F169" s="39">
        <f>'TTA Pivot Table'!G$230</f>
        <v>0</v>
      </c>
      <c r="G169" s="39">
        <f>'TTA Pivot Table'!G$231</f>
        <v>0</v>
      </c>
      <c r="H169" s="39">
        <f>'TTA Pivot Table'!G$232</f>
        <v>0</v>
      </c>
      <c r="I169" s="38">
        <f>'TTA Pivot Table'!G$233</f>
        <v>0</v>
      </c>
      <c r="J169" s="38">
        <f>'TTA Pivot Table'!G$234</f>
        <v>0</v>
      </c>
      <c r="K169" s="39">
        <f>'TTA Pivot Table'!G$235</f>
        <v>0</v>
      </c>
      <c r="L169" s="39">
        <f>'TTA Pivot Table'!G$236</f>
        <v>0</v>
      </c>
      <c r="M169" s="40">
        <f>'TTA Pivot Table'!G$237</f>
        <v>0</v>
      </c>
      <c r="N169" s="38">
        <f>'TTA Pivot Table'!G$238</f>
        <v>0</v>
      </c>
      <c r="O169" s="42"/>
      <c r="P169" s="320">
        <f>+M169-I169</f>
        <v>0</v>
      </c>
    </row>
    <row r="170" spans="1:16" ht="15.75" hidden="1">
      <c r="A170" s="47"/>
      <c r="B170" s="47"/>
      <c r="C170" s="47"/>
      <c r="D170" s="47"/>
      <c r="E170" s="47"/>
      <c r="F170" s="43"/>
      <c r="G170" s="43"/>
      <c r="H170" s="43"/>
      <c r="I170" s="41"/>
      <c r="J170" s="41"/>
      <c r="K170" s="43"/>
      <c r="L170" s="43"/>
      <c r="M170" s="321"/>
      <c r="N170" s="41"/>
      <c r="O170" s="42"/>
      <c r="P170" s="318">
        <f t="shared" ref="P170" si="8">+I170-M170</f>
        <v>0</v>
      </c>
    </row>
    <row r="171" spans="1:16">
      <c r="A171" s="47" t="s">
        <v>49</v>
      </c>
      <c r="B171" s="146">
        <f>+'TTA Pivot Table'!G$6</f>
        <v>0</v>
      </c>
      <c r="C171" s="146">
        <f>+'TTA Pivot Table'!G$8</f>
        <v>0</v>
      </c>
      <c r="D171" s="146">
        <f>+'TTA Pivot Table'!G$10</f>
        <v>0</v>
      </c>
      <c r="E171" s="147">
        <f>+'TTA Pivot Table'!G$12</f>
        <v>0</v>
      </c>
      <c r="F171" s="147">
        <f>+'TTA Pivot Table'!G$14</f>
        <v>0</v>
      </c>
      <c r="G171" s="146">
        <f>+'TTA Pivot Table'!G$16</f>
        <v>0</v>
      </c>
      <c r="H171" s="146">
        <f>+'TTA Pivot Table'!G$18</f>
        <v>0</v>
      </c>
      <c r="I171" s="147">
        <f>+'TTA Pivot Table'!G$20</f>
        <v>0</v>
      </c>
      <c r="J171" s="147">
        <f>+'TTA Pivot Table'!G$22</f>
        <v>0</v>
      </c>
      <c r="K171" s="146">
        <f>+'TTA Pivot Table'!G$24</f>
        <v>0</v>
      </c>
      <c r="L171" s="146">
        <f>+'TTA Pivot Table'!G$26</f>
        <v>0</v>
      </c>
      <c r="M171" s="148">
        <f>+'TTA Pivot Table'!G$28</f>
        <v>0</v>
      </c>
      <c r="N171" s="147">
        <f>+'TTA Pivot Table'!G$30</f>
        <v>0</v>
      </c>
      <c r="O171" s="42"/>
      <c r="P171" s="320">
        <f t="shared" ref="P171:P189" si="9">+M171-I171</f>
        <v>0</v>
      </c>
    </row>
    <row r="172" spans="1:16">
      <c r="A172" s="47" t="s">
        <v>50</v>
      </c>
      <c r="B172" s="146">
        <f>+'TTA Pivot Table'!G$38</f>
        <v>4.47</v>
      </c>
      <c r="C172" s="146">
        <f>+'TTA Pivot Table'!G$40</f>
        <v>4.96</v>
      </c>
      <c r="D172" s="146">
        <f>+'TTA Pivot Table'!G$42</f>
        <v>0</v>
      </c>
      <c r="E172" s="147">
        <f>+'TTA Pivot Table'!G$44</f>
        <v>4.7303125000000001</v>
      </c>
      <c r="F172" s="147">
        <f>+'TTA Pivot Table'!G$46</f>
        <v>5.67</v>
      </c>
      <c r="G172" s="146">
        <f>+'TTA Pivot Table'!G$48</f>
        <v>7.84</v>
      </c>
      <c r="H172" s="146">
        <f>+'TTA Pivot Table'!G$50</f>
        <v>0</v>
      </c>
      <c r="I172" s="147">
        <f>+'TTA Pivot Table'!G$52</f>
        <v>6.0929661016949153</v>
      </c>
      <c r="J172" s="147">
        <f>+'TTA Pivot Table'!G$54</f>
        <v>3.32</v>
      </c>
      <c r="K172" s="146">
        <f>+'TTA Pivot Table'!G$56</f>
        <v>3.6699999999999995</v>
      </c>
      <c r="L172" s="146">
        <f>+'TTA Pivot Table'!G$58</f>
        <v>0</v>
      </c>
      <c r="M172" s="148">
        <f>+'TTA Pivot Table'!G$60</f>
        <v>3.4052173913043475</v>
      </c>
      <c r="N172" s="147">
        <f>+'TTA Pivot Table'!G$62</f>
        <v>0</v>
      </c>
      <c r="O172" s="42"/>
      <c r="P172" s="320">
        <f t="shared" si="9"/>
        <v>-2.6877487103905677</v>
      </c>
    </row>
    <row r="173" spans="1:16">
      <c r="A173" s="47" t="s">
        <v>51</v>
      </c>
      <c r="B173" s="146">
        <f>+'TTA Pivot Table'!G$70</f>
        <v>0</v>
      </c>
      <c r="C173" s="146">
        <f>+'TTA Pivot Table'!G$72</f>
        <v>0</v>
      </c>
      <c r="D173" s="146">
        <f>+'TTA Pivot Table'!G$74</f>
        <v>0</v>
      </c>
      <c r="E173" s="147">
        <f>+'TTA Pivot Table'!G$76</f>
        <v>0</v>
      </c>
      <c r="F173" s="147">
        <f>+'TTA Pivot Table'!G$78</f>
        <v>0</v>
      </c>
      <c r="G173" s="146">
        <f>+'TTA Pivot Table'!G$80</f>
        <v>0</v>
      </c>
      <c r="H173" s="146">
        <f>+'TTA Pivot Table'!G$82</f>
        <v>0</v>
      </c>
      <c r="I173" s="147">
        <f>+'TTA Pivot Table'!G$84</f>
        <v>0</v>
      </c>
      <c r="J173" s="147">
        <f>+'TTA Pivot Table'!G$86</f>
        <v>0</v>
      </c>
      <c r="K173" s="146">
        <f>+'TTA Pivot Table'!G$88</f>
        <v>0</v>
      </c>
      <c r="L173" s="146">
        <f>+'TTA Pivot Table'!G$90</f>
        <v>0</v>
      </c>
      <c r="M173" s="148">
        <f>+'TTA Pivot Table'!G$92</f>
        <v>0</v>
      </c>
      <c r="N173" s="147">
        <f>+'TTA Pivot Table'!G$94</f>
        <v>0</v>
      </c>
      <c r="O173" s="42"/>
      <c r="P173" s="320">
        <f t="shared" si="9"/>
        <v>0</v>
      </c>
    </row>
    <row r="174" spans="1:16">
      <c r="A174" s="47" t="s">
        <v>52</v>
      </c>
      <c r="B174" s="146">
        <f>+'TTA Pivot Table'!G$102</f>
        <v>0</v>
      </c>
      <c r="C174" s="146">
        <f>+'TTA Pivot Table'!G$104</f>
        <v>0</v>
      </c>
      <c r="D174" s="146">
        <f>+'TTA Pivot Table'!G$106</f>
        <v>0</v>
      </c>
      <c r="E174" s="147">
        <f>+'TTA Pivot Table'!G$108</f>
        <v>0</v>
      </c>
      <c r="F174" s="147">
        <f>+'TTA Pivot Table'!G$110</f>
        <v>0</v>
      </c>
      <c r="G174" s="146">
        <f>+'TTA Pivot Table'!G$112</f>
        <v>0</v>
      </c>
      <c r="H174" s="146">
        <f>+'TTA Pivot Table'!G$114</f>
        <v>0</v>
      </c>
      <c r="I174" s="147">
        <f>+'TTA Pivot Table'!G$116</f>
        <v>0</v>
      </c>
      <c r="J174" s="147">
        <f>+'TTA Pivot Table'!G$118</f>
        <v>0</v>
      </c>
      <c r="K174" s="146">
        <f>+'TTA Pivot Table'!G$120</f>
        <v>0</v>
      </c>
      <c r="L174" s="146">
        <f>+'TTA Pivot Table'!G$122</f>
        <v>0</v>
      </c>
      <c r="M174" s="148">
        <f>+'TTA Pivot Table'!G$124</f>
        <v>0</v>
      </c>
      <c r="N174" s="147">
        <f>+'TTA Pivot Table'!G$126</f>
        <v>0</v>
      </c>
      <c r="O174" s="42"/>
      <c r="P174" s="320">
        <f t="shared" si="9"/>
        <v>0</v>
      </c>
    </row>
    <row r="175" spans="1:16">
      <c r="A175" s="47"/>
      <c r="B175" s="146"/>
      <c r="C175" s="146"/>
      <c r="D175" s="146"/>
      <c r="E175" s="147"/>
      <c r="F175" s="147"/>
      <c r="G175" s="146"/>
      <c r="H175" s="146"/>
      <c r="I175" s="147"/>
      <c r="J175" s="147"/>
      <c r="K175" s="146"/>
      <c r="L175" s="146"/>
      <c r="M175" s="148"/>
      <c r="N175" s="147"/>
      <c r="O175" s="42"/>
      <c r="P175" s="320"/>
    </row>
    <row r="176" spans="1:16">
      <c r="A176" s="47" t="s">
        <v>53</v>
      </c>
      <c r="B176" s="146">
        <f>+'TTA Pivot Table'!G$134</f>
        <v>5</v>
      </c>
      <c r="C176" s="146">
        <f>+'TTA Pivot Table'!G$136</f>
        <v>4.333333333333333</v>
      </c>
      <c r="D176" s="146">
        <f>+'TTA Pivot Table'!G$138</f>
        <v>0</v>
      </c>
      <c r="E176" s="147">
        <f>+'TTA Pivot Table'!G$140</f>
        <v>4.8571428571428568</v>
      </c>
      <c r="F176" s="147">
        <f>+'TTA Pivot Table'!G$142</f>
        <v>5.2963495575221238</v>
      </c>
      <c r="G176" s="146">
        <f>+'TTA Pivot Table'!G$144</f>
        <v>6.0951351351351351</v>
      </c>
      <c r="H176" s="146">
        <f>+'TTA Pivot Table'!G$146</f>
        <v>0</v>
      </c>
      <c r="I176" s="147">
        <f>+'TTA Pivot Table'!G$148</f>
        <v>5.3567893660531691</v>
      </c>
      <c r="J176" s="147">
        <f>+'TTA Pivot Table'!G$150</f>
        <v>3.3304615384615386</v>
      </c>
      <c r="K176" s="146">
        <f>+'TTA Pivot Table'!G$152</f>
        <v>3.2346666666666666</v>
      </c>
      <c r="L176" s="146">
        <f>+'TTA Pivot Table'!G$154</f>
        <v>0</v>
      </c>
      <c r="M176" s="148">
        <f>+'TTA Pivot Table'!G$156</f>
        <v>3.3002105263157899</v>
      </c>
      <c r="N176" s="147">
        <f>+'TTA Pivot Table'!G$158</f>
        <v>0</v>
      </c>
      <c r="O176" s="42"/>
      <c r="P176" s="320">
        <f t="shared" si="9"/>
        <v>-2.0565788397373792</v>
      </c>
    </row>
    <row r="177" spans="1:17">
      <c r="A177" s="47" t="s">
        <v>54</v>
      </c>
      <c r="B177" s="146">
        <f>+'TTA Pivot Table'!G$166</f>
        <v>0</v>
      </c>
      <c r="C177" s="146">
        <f>+'TTA Pivot Table'!G$168</f>
        <v>0</v>
      </c>
      <c r="D177" s="146">
        <f>+'TTA Pivot Table'!G$170</f>
        <v>0</v>
      </c>
      <c r="E177" s="147">
        <f>+'TTA Pivot Table'!G$172</f>
        <v>0</v>
      </c>
      <c r="F177" s="147">
        <f>+'TTA Pivot Table'!G$174</f>
        <v>0</v>
      </c>
      <c r="G177" s="146">
        <f>+'TTA Pivot Table'!G$176</f>
        <v>0</v>
      </c>
      <c r="H177" s="146">
        <f>+'TTA Pivot Table'!G$178</f>
        <v>0</v>
      </c>
      <c r="I177" s="147">
        <f>+'TTA Pivot Table'!G$180</f>
        <v>0</v>
      </c>
      <c r="J177" s="147">
        <f>+'TTA Pivot Table'!G$182</f>
        <v>0</v>
      </c>
      <c r="K177" s="146">
        <f>+'TTA Pivot Table'!G$184</f>
        <v>0</v>
      </c>
      <c r="L177" s="146">
        <f>+'TTA Pivot Table'!G$186</f>
        <v>0</v>
      </c>
      <c r="M177" s="148">
        <f>+'TTA Pivot Table'!G$188</f>
        <v>0</v>
      </c>
      <c r="N177" s="147">
        <f>+'TTA Pivot Table'!G$190</f>
        <v>0</v>
      </c>
      <c r="O177" s="42"/>
      <c r="P177" s="320">
        <f t="shared" si="9"/>
        <v>0</v>
      </c>
    </row>
    <row r="178" spans="1:17">
      <c r="A178" s="47" t="s">
        <v>55</v>
      </c>
      <c r="B178" s="199">
        <f>+'TTA Pivot Table'!G$198</f>
        <v>6.7010000000000005</v>
      </c>
      <c r="C178" s="146">
        <f>+'TTA Pivot Table'!G$200</f>
        <v>5.74</v>
      </c>
      <c r="D178" s="146">
        <f>+'TTA Pivot Table'!G$202</f>
        <v>0</v>
      </c>
      <c r="E178" s="147">
        <f>+'TTA Pivot Table'!G$204</f>
        <v>6.6136363636363633</v>
      </c>
      <c r="F178" s="147">
        <f>+'TTA Pivot Table'!G$206</f>
        <v>7.1644776119402991</v>
      </c>
      <c r="G178" s="146">
        <f>+'TTA Pivot Table'!G$208</f>
        <v>4.8425000000000002</v>
      </c>
      <c r="H178" s="146">
        <f>+'TTA Pivot Table'!G$210</f>
        <v>0</v>
      </c>
      <c r="I178" s="147">
        <f>+'TTA Pivot Table'!G$212</f>
        <v>6.9168000000000003</v>
      </c>
      <c r="J178" s="147">
        <f>+'TTA Pivot Table'!G$214</f>
        <v>6.1872000000000016</v>
      </c>
      <c r="K178" s="146">
        <f>+'TTA Pivot Table'!G$216</f>
        <v>5.7024324324324338</v>
      </c>
      <c r="L178" s="146">
        <f>+'TTA Pivot Table'!G$218</f>
        <v>0</v>
      </c>
      <c r="M178" s="148">
        <f>+'TTA Pivot Table'!G$220</f>
        <v>6.1025943396226427</v>
      </c>
      <c r="N178" s="147">
        <f>+'TTA Pivot Table'!G$222</f>
        <v>0</v>
      </c>
      <c r="O178" s="42"/>
      <c r="P178" s="320">
        <f t="shared" si="9"/>
        <v>-0.81420566037735753</v>
      </c>
    </row>
    <row r="179" spans="1:17">
      <c r="A179" s="47" t="s">
        <v>56</v>
      </c>
      <c r="B179" s="146">
        <f>+'TTA Pivot Table'!G$230</f>
        <v>0</v>
      </c>
      <c r="C179" s="146">
        <f>+'TTA Pivot Table'!G$232</f>
        <v>0</v>
      </c>
      <c r="D179" s="146">
        <f>+'TTA Pivot Table'!G$234</f>
        <v>0</v>
      </c>
      <c r="E179" s="147">
        <f>+'TTA Pivot Table'!G$236</f>
        <v>0</v>
      </c>
      <c r="F179" s="147">
        <f>+'TTA Pivot Table'!G$238</f>
        <v>0</v>
      </c>
      <c r="G179" s="146">
        <f>+'TTA Pivot Table'!G$240</f>
        <v>0</v>
      </c>
      <c r="H179" s="146">
        <f>+'TTA Pivot Table'!G$242</f>
        <v>0</v>
      </c>
      <c r="I179" s="147">
        <f>+'TTA Pivot Table'!G$244</f>
        <v>0</v>
      </c>
      <c r="J179" s="147">
        <f>+'TTA Pivot Table'!G$246</f>
        <v>0</v>
      </c>
      <c r="K179" s="146">
        <f>+'TTA Pivot Table'!G$248</f>
        <v>0</v>
      </c>
      <c r="L179" s="146">
        <f>+'TTA Pivot Table'!G$250</f>
        <v>0</v>
      </c>
      <c r="M179" s="148">
        <f>+'TTA Pivot Table'!G$252</f>
        <v>0</v>
      </c>
      <c r="N179" s="147">
        <f>+'TTA Pivot Table'!G$254</f>
        <v>0</v>
      </c>
      <c r="O179" s="42"/>
      <c r="P179" s="320">
        <f t="shared" si="9"/>
        <v>0</v>
      </c>
    </row>
    <row r="180" spans="1:17">
      <c r="A180" s="47"/>
      <c r="B180" s="146"/>
      <c r="C180" s="146"/>
      <c r="D180" s="146"/>
      <c r="E180" s="147"/>
      <c r="F180" s="147"/>
      <c r="G180" s="146"/>
      <c r="H180" s="146"/>
      <c r="I180" s="147"/>
      <c r="J180" s="147"/>
      <c r="K180" s="146"/>
      <c r="L180" s="146"/>
      <c r="M180" s="148"/>
      <c r="N180" s="147"/>
      <c r="O180" s="42"/>
      <c r="P180" s="320"/>
    </row>
    <row r="181" spans="1:17">
      <c r="A181" s="47" t="s">
        <v>57</v>
      </c>
      <c r="B181" s="146">
        <f>+'TTA Pivot Table'!G$262</f>
        <v>5.29</v>
      </c>
      <c r="C181" s="146">
        <f>+'TTA Pivot Table'!G$264</f>
        <v>7.4</v>
      </c>
      <c r="D181" s="146">
        <f>+'TTA Pivot Table'!G$266</f>
        <v>0</v>
      </c>
      <c r="E181" s="147">
        <f>+'TTA Pivot Table'!G$268</f>
        <v>5.5010000000000003</v>
      </c>
      <c r="F181" s="147">
        <f>+'TTA Pivot Table'!G$270</f>
        <v>5.73</v>
      </c>
      <c r="G181" s="146">
        <f>+'TTA Pivot Table'!G$272</f>
        <v>10</v>
      </c>
      <c r="H181" s="146">
        <f>+'TTA Pivot Table'!G$274</f>
        <v>0</v>
      </c>
      <c r="I181" s="147">
        <f>+'TTA Pivot Table'!G$276</f>
        <v>5.8281609195402302</v>
      </c>
      <c r="J181" s="147">
        <f>+'TTA Pivot Table'!G$278</f>
        <v>2.9899999999999998</v>
      </c>
      <c r="K181" s="146">
        <f>+'TTA Pivot Table'!G$280</f>
        <v>3.6999999999999997</v>
      </c>
      <c r="L181" s="146">
        <f>+'TTA Pivot Table'!G$282</f>
        <v>0</v>
      </c>
      <c r="M181" s="148">
        <f>+'TTA Pivot Table'!G$284</f>
        <v>3.1163956043956045</v>
      </c>
      <c r="N181" s="147">
        <f>+'TTA Pivot Table'!G$286</f>
        <v>4.5</v>
      </c>
      <c r="O181" s="42"/>
      <c r="P181" s="320">
        <f t="shared" si="9"/>
        <v>-2.7117653151446257</v>
      </c>
    </row>
    <row r="182" spans="1:17">
      <c r="A182" s="47" t="s">
        <v>58</v>
      </c>
      <c r="B182" s="146">
        <f>+'TTA Pivot Table'!G$294</f>
        <v>8</v>
      </c>
      <c r="C182" s="146">
        <f>+'TTA Pivot Table'!G$296</f>
        <v>0</v>
      </c>
      <c r="D182" s="146">
        <f>+'TTA Pivot Table'!G$298</f>
        <v>0</v>
      </c>
      <c r="E182" s="147">
        <f>+'TTA Pivot Table'!G$300</f>
        <v>8</v>
      </c>
      <c r="F182" s="147">
        <f>+'TTA Pivot Table'!G$302</f>
        <v>5.2439393939393941</v>
      </c>
      <c r="G182" s="146">
        <f>+'TTA Pivot Table'!G$304</f>
        <v>7.5</v>
      </c>
      <c r="H182" s="146">
        <f>+'TTA Pivot Table'!G$306</f>
        <v>7</v>
      </c>
      <c r="I182" s="147">
        <f>+'TTA Pivot Table'!G$308</f>
        <v>5.2592778335005015</v>
      </c>
      <c r="J182" s="147">
        <f>+'TTA Pivot Table'!G$310</f>
        <v>3.1334167709637044</v>
      </c>
      <c r="K182" s="146">
        <f>+'TTA Pivot Table'!G$312</f>
        <v>2.8950819672131147</v>
      </c>
      <c r="L182" s="146">
        <f>+'TTA Pivot Table'!G$314</f>
        <v>1.4574074074074073</v>
      </c>
      <c r="M182" s="148">
        <f>+'TTA Pivot Table'!G$316</f>
        <v>2.9214392803598201</v>
      </c>
      <c r="N182" s="147">
        <f>+'TTA Pivot Table'!G$318</f>
        <v>3.7608695652173911</v>
      </c>
      <c r="O182" s="42"/>
      <c r="P182" s="320">
        <f t="shared" si="9"/>
        <v>-2.3378385531406813</v>
      </c>
    </row>
    <row r="183" spans="1:17">
      <c r="A183" s="47" t="s">
        <v>59</v>
      </c>
      <c r="B183" s="146">
        <f>+'TTA Pivot Table'!G$326</f>
        <v>3.735848563968668</v>
      </c>
      <c r="C183" s="146">
        <f>+'TTA Pivot Table'!G$328</f>
        <v>3.3656410256410254</v>
      </c>
      <c r="D183" s="146">
        <f>+'TTA Pivot Table'!G$330</f>
        <v>0</v>
      </c>
      <c r="E183" s="147">
        <f>+'TTA Pivot Table'!G$332</f>
        <v>3.6732104121475051</v>
      </c>
      <c r="F183" s="147">
        <f>+'TTA Pivot Table'!G$334</f>
        <v>5.6799884925201383</v>
      </c>
      <c r="G183" s="146">
        <f>+'TTA Pivot Table'!G$336</f>
        <v>6.6545977011494246</v>
      </c>
      <c r="H183" s="146">
        <f>+'TTA Pivot Table'!G$338</f>
        <v>0</v>
      </c>
      <c r="I183" s="147">
        <f>+'TTA Pivot Table'!G$340</f>
        <v>5.7686820083682004</v>
      </c>
      <c r="J183" s="147">
        <f>+'TTA Pivot Table'!G$342</f>
        <v>3.5789349112426039</v>
      </c>
      <c r="K183" s="146">
        <f>+'TTA Pivot Table'!G$344</f>
        <v>4.6125368731563414</v>
      </c>
      <c r="L183" s="146">
        <f>+'TTA Pivot Table'!G$346</f>
        <v>0</v>
      </c>
      <c r="M183" s="148">
        <f>+'TTA Pivot Table'!G$348</f>
        <v>3.9241477832512319</v>
      </c>
      <c r="N183" s="147">
        <f>+'TTA Pivot Table'!G$350</f>
        <v>0</v>
      </c>
      <c r="O183" s="42"/>
      <c r="P183" s="320">
        <f t="shared" si="9"/>
        <v>-1.8445342251169685</v>
      </c>
      <c r="Q183" s="340"/>
    </row>
    <row r="184" spans="1:17">
      <c r="A184" s="47" t="s">
        <v>60</v>
      </c>
      <c r="B184" s="146">
        <f>+'TTA Pivot Table'!G$358</f>
        <v>0</v>
      </c>
      <c r="C184" s="146">
        <f>+'TTA Pivot Table'!G$360</f>
        <v>0</v>
      </c>
      <c r="D184" s="146">
        <f>+'TTA Pivot Table'!G$362</f>
        <v>0</v>
      </c>
      <c r="E184" s="147">
        <f>+'TTA Pivot Table'!G$364</f>
        <v>0</v>
      </c>
      <c r="F184" s="147">
        <f>+'TTA Pivot Table'!G$366</f>
        <v>0</v>
      </c>
      <c r="G184" s="146">
        <f>+'TTA Pivot Table'!G$368</f>
        <v>0</v>
      </c>
      <c r="H184" s="146">
        <f>+'TTA Pivot Table'!G$370</f>
        <v>0</v>
      </c>
      <c r="I184" s="147">
        <f>+'TTA Pivot Table'!G$372</f>
        <v>0</v>
      </c>
      <c r="J184" s="147">
        <f>+'TTA Pivot Table'!G$374</f>
        <v>0</v>
      </c>
      <c r="K184" s="146">
        <f>+'TTA Pivot Table'!G$376</f>
        <v>0</v>
      </c>
      <c r="L184" s="146">
        <f>+'TTA Pivot Table'!G$378</f>
        <v>0</v>
      </c>
      <c r="M184" s="148">
        <f>+'TTA Pivot Table'!G$380</f>
        <v>0</v>
      </c>
      <c r="N184" s="147">
        <f>+'TTA Pivot Table'!G$382</f>
        <v>0</v>
      </c>
      <c r="O184" s="42"/>
      <c r="P184" s="320">
        <f t="shared" si="9"/>
        <v>0</v>
      </c>
    </row>
    <row r="185" spans="1:17">
      <c r="A185" s="47"/>
      <c r="B185" s="146"/>
      <c r="C185" s="146"/>
      <c r="D185" s="146"/>
      <c r="E185" s="147"/>
      <c r="F185" s="147"/>
      <c r="G185" s="146"/>
      <c r="H185" s="146"/>
      <c r="I185" s="147"/>
      <c r="J185" s="147"/>
      <c r="K185" s="146"/>
      <c r="L185" s="146"/>
      <c r="M185" s="148"/>
      <c r="N185" s="147"/>
      <c r="O185" s="42"/>
      <c r="P185" s="320"/>
    </row>
    <row r="186" spans="1:17">
      <c r="A186" s="47" t="s">
        <v>61</v>
      </c>
      <c r="B186" s="146">
        <f>+'TTA Pivot Table'!G$390</f>
        <v>3.9580000000000002</v>
      </c>
      <c r="C186" s="146">
        <f>+'TTA Pivot Table'!G$392</f>
        <v>4.6669999999999998</v>
      </c>
      <c r="D186" s="146">
        <f>+'TTA Pivot Table'!G$394</f>
        <v>0</v>
      </c>
      <c r="E186" s="147">
        <f>+'TTA Pivot Table'!G$396</f>
        <v>3.9638595041322313</v>
      </c>
      <c r="F186" s="147">
        <f>+'TTA Pivot Table'!G$398</f>
        <v>4.7169999999999996</v>
      </c>
      <c r="G186" s="146">
        <f>+'TTA Pivot Table'!G$400</f>
        <v>5.3769999999999998</v>
      </c>
      <c r="H186" s="146">
        <f>+'TTA Pivot Table'!G$402</f>
        <v>0</v>
      </c>
      <c r="I186" s="147">
        <f>+'TTA Pivot Table'!G$404</f>
        <v>4.7505099337748335</v>
      </c>
      <c r="J186" s="147">
        <f>+'TTA Pivot Table'!G$406</f>
        <v>6.6460000000000008</v>
      </c>
      <c r="K186" s="146">
        <f>+'TTA Pivot Table'!G$408</f>
        <v>9.77</v>
      </c>
      <c r="L186" s="146">
        <f>+'TTA Pivot Table'!G$410</f>
        <v>0</v>
      </c>
      <c r="M186" s="148">
        <f>+'TTA Pivot Table'!G$412</f>
        <v>7.3424983606557372</v>
      </c>
      <c r="N186" s="147">
        <f>+'TTA Pivot Table'!G$414</f>
        <v>3.7180000000000004</v>
      </c>
      <c r="O186" s="42"/>
      <c r="P186" s="320">
        <f t="shared" si="9"/>
        <v>2.5919884268809037</v>
      </c>
    </row>
    <row r="187" spans="1:17">
      <c r="A187" s="47" t="s">
        <v>62</v>
      </c>
      <c r="B187" s="146">
        <f>+'TTA Pivot Table'!G$422</f>
        <v>4.9000000000000004</v>
      </c>
      <c r="C187" s="146">
        <f>+'TTA Pivot Table'!G$424</f>
        <v>5.3</v>
      </c>
      <c r="D187" s="146">
        <f>+'TTA Pivot Table'!G$426</f>
        <v>0</v>
      </c>
      <c r="E187" s="147">
        <f>+'TTA Pivot Table'!G$428</f>
        <v>4.9444444444444446</v>
      </c>
      <c r="F187" s="147">
        <f>+'TTA Pivot Table'!G$430</f>
        <v>6.6748502994011982</v>
      </c>
      <c r="G187" s="146">
        <f>+'TTA Pivot Table'!G$432</f>
        <v>0</v>
      </c>
      <c r="H187" s="146">
        <f>+'TTA Pivot Table'!G$434</f>
        <v>0</v>
      </c>
      <c r="I187" s="147">
        <f>+'TTA Pivot Table'!G$436</f>
        <v>5.4642156862745104</v>
      </c>
      <c r="J187" s="147">
        <f>+'TTA Pivot Table'!G$438</f>
        <v>3.1019455252918289</v>
      </c>
      <c r="K187" s="146">
        <f>+'TTA Pivot Table'!G$440</f>
        <v>3.4906250000000001</v>
      </c>
      <c r="L187" s="146">
        <f>+'TTA Pivot Table'!G$442</f>
        <v>0</v>
      </c>
      <c r="M187" s="148">
        <f>+'TTA Pivot Table'!G$444</f>
        <v>3.3135767458348098</v>
      </c>
      <c r="N187" s="147">
        <f>+'TTA Pivot Table'!G$446</f>
        <v>5.4624434389140273</v>
      </c>
      <c r="O187" s="42"/>
      <c r="P187" s="320">
        <f t="shared" si="9"/>
        <v>-2.1506389404397006</v>
      </c>
    </row>
    <row r="188" spans="1:17">
      <c r="A188" s="47" t="s">
        <v>63</v>
      </c>
      <c r="B188" s="146">
        <f>+'TTA Pivot Table'!G$454</f>
        <v>5</v>
      </c>
      <c r="C188" s="146">
        <f>+'TTA Pivot Table'!G$456</f>
        <v>0</v>
      </c>
      <c r="D188" s="146">
        <f>+'TTA Pivot Table'!G$458</f>
        <v>0</v>
      </c>
      <c r="E188" s="147">
        <f>+'TTA Pivot Table'!G$460</f>
        <v>5</v>
      </c>
      <c r="F188" s="147">
        <f>+'TTA Pivot Table'!G$462</f>
        <v>4.2374020000000003</v>
      </c>
      <c r="G188" s="146">
        <f>+'TTA Pivot Table'!G$464</f>
        <v>0</v>
      </c>
      <c r="H188" s="146">
        <f>+'TTA Pivot Table'!G$466</f>
        <v>0</v>
      </c>
      <c r="I188" s="147">
        <f>+'TTA Pivot Table'!G$468</f>
        <v>4.2374020000000003</v>
      </c>
      <c r="J188" s="147">
        <f>+'TTA Pivot Table'!G$470</f>
        <v>3.303922</v>
      </c>
      <c r="K188" s="146">
        <f>+'TTA Pivot Table'!G$472</f>
        <v>6.0833329999999997</v>
      </c>
      <c r="L188" s="146">
        <f>+'TTA Pivot Table'!G$474</f>
        <v>0</v>
      </c>
      <c r="M188" s="148">
        <f>+'TTA Pivot Table'!G$476</f>
        <v>3.408805433962264</v>
      </c>
      <c r="N188" s="147">
        <f>+'TTA Pivot Table'!G$478</f>
        <v>6.2857139999999996</v>
      </c>
      <c r="O188" s="42"/>
      <c r="P188" s="320">
        <f t="shared" si="9"/>
        <v>-0.82859656603773635</v>
      </c>
    </row>
    <row r="189" spans="1:17">
      <c r="A189" s="52" t="s">
        <v>64</v>
      </c>
      <c r="B189" s="149">
        <f>+'TTA Pivot Table'!G$486</f>
        <v>4.7149171270718231</v>
      </c>
      <c r="C189" s="149">
        <f>+'TTA Pivot Table'!G$488</f>
        <v>0</v>
      </c>
      <c r="D189" s="149">
        <f>+'TTA Pivot Table'!G$490</f>
        <v>0</v>
      </c>
      <c r="E189" s="150">
        <f>+'TTA Pivot Table'!G$492</f>
        <v>4.7149171270718231</v>
      </c>
      <c r="F189" s="150">
        <f>+'TTA Pivot Table'!G$494</f>
        <v>5.4767955801104966</v>
      </c>
      <c r="G189" s="149">
        <f>+'TTA Pivot Table'!G$496</f>
        <v>11.25</v>
      </c>
      <c r="H189" s="149">
        <f>+'TTA Pivot Table'!G$498</f>
        <v>0</v>
      </c>
      <c r="I189" s="150">
        <f>+'TTA Pivot Table'!G$500</f>
        <v>5.560617059891106</v>
      </c>
      <c r="J189" s="150">
        <f>+'TTA Pivot Table'!G$502</f>
        <v>3.5493069306930694</v>
      </c>
      <c r="K189" s="149">
        <f>+'TTA Pivot Table'!G$504</f>
        <v>4.0413333333333332</v>
      </c>
      <c r="L189" s="149">
        <f>+'TTA Pivot Table'!G$506</f>
        <v>0</v>
      </c>
      <c r="M189" s="151">
        <f>+'TTA Pivot Table'!G$508</f>
        <v>3.6129310344827585</v>
      </c>
      <c r="N189" s="150">
        <f>+'TTA Pivot Table'!G$510</f>
        <v>8.235294117647058</v>
      </c>
      <c r="O189" s="42"/>
      <c r="P189" s="322">
        <f t="shared" si="9"/>
        <v>-1.9476860254083475</v>
      </c>
    </row>
    <row r="190" spans="1:17">
      <c r="A190" s="133" t="s">
        <v>160</v>
      </c>
      <c r="B190" s="133"/>
      <c r="C190" s="133"/>
      <c r="D190" s="133"/>
      <c r="E190" s="133"/>
      <c r="F190" s="134"/>
      <c r="G190" s="134"/>
      <c r="H190" s="134"/>
      <c r="I190" s="134"/>
      <c r="J190" s="134"/>
      <c r="K190" s="134"/>
      <c r="L190" s="134"/>
      <c r="M190" s="134"/>
      <c r="N190" s="134"/>
    </row>
    <row r="191" spans="1:17" s="51" customFormat="1">
      <c r="A191" s="133"/>
      <c r="B191" s="135"/>
      <c r="C191" s="135"/>
      <c r="D191" s="135"/>
      <c r="E191" s="135"/>
      <c r="F191" s="135"/>
      <c r="G191" s="135"/>
      <c r="H191" s="135"/>
      <c r="I191" s="135"/>
      <c r="J191" s="135"/>
      <c r="K191" s="135"/>
      <c r="L191" s="135"/>
      <c r="M191" s="135"/>
      <c r="N191" s="135"/>
      <c r="O191" s="45"/>
    </row>
    <row r="192" spans="1:17">
      <c r="A192" s="133"/>
      <c r="B192" s="133"/>
      <c r="C192" s="133"/>
      <c r="D192" s="133"/>
      <c r="E192" s="133"/>
      <c r="F192" s="134"/>
      <c r="G192" s="134"/>
      <c r="H192" s="134"/>
      <c r="I192" s="134"/>
      <c r="J192" s="134"/>
      <c r="K192" s="134"/>
      <c r="L192" s="134"/>
      <c r="M192" s="134"/>
      <c r="N192" s="323" t="s">
        <v>1192</v>
      </c>
    </row>
    <row r="193" spans="1:16" ht="18">
      <c r="A193" s="198" t="s">
        <v>278</v>
      </c>
      <c r="B193" s="100"/>
      <c r="C193" s="100"/>
      <c r="D193" s="100"/>
      <c r="E193" s="100"/>
      <c r="F193" s="103"/>
      <c r="G193" s="103"/>
      <c r="H193" s="103"/>
      <c r="I193" s="104"/>
      <c r="J193" s="103"/>
      <c r="K193" s="103"/>
      <c r="L193" s="103"/>
      <c r="M193" s="104"/>
      <c r="N193" s="103"/>
      <c r="P193" s="319"/>
    </row>
    <row r="194" spans="1:16" ht="18">
      <c r="A194" s="198"/>
      <c r="B194" s="100"/>
      <c r="C194" s="100"/>
      <c r="D194" s="100"/>
      <c r="E194" s="100"/>
      <c r="F194" s="103"/>
      <c r="G194" s="103"/>
      <c r="H194" s="103"/>
      <c r="I194" s="104"/>
      <c r="J194" s="103"/>
      <c r="K194" s="103"/>
      <c r="L194" s="103"/>
      <c r="M194" s="104"/>
      <c r="N194" s="103"/>
      <c r="P194" s="319"/>
    </row>
    <row r="195" spans="1:16" ht="15.75">
      <c r="A195" s="118" t="s">
        <v>183</v>
      </c>
      <c r="B195" s="100"/>
      <c r="C195" s="100"/>
      <c r="D195" s="100"/>
      <c r="E195" s="100"/>
      <c r="F195" s="103"/>
      <c r="G195" s="103"/>
      <c r="H195" s="103"/>
      <c r="I195" s="104"/>
      <c r="J195" s="103"/>
      <c r="K195" s="103"/>
      <c r="L195" s="103"/>
      <c r="M195" s="104"/>
      <c r="N195" s="103"/>
      <c r="P195" s="319"/>
    </row>
    <row r="196" spans="1:16" ht="15.75">
      <c r="A196" s="118" t="s">
        <v>677</v>
      </c>
      <c r="B196" s="100"/>
      <c r="C196" s="100"/>
      <c r="D196" s="100"/>
      <c r="E196" s="100"/>
      <c r="F196" s="103"/>
      <c r="G196" s="103"/>
      <c r="H196" s="103"/>
      <c r="I196" s="104"/>
      <c r="J196" s="103"/>
      <c r="K196" s="103"/>
      <c r="L196" s="103"/>
      <c r="M196" s="104"/>
      <c r="N196" s="103"/>
      <c r="P196" s="319"/>
    </row>
    <row r="197" spans="1:16" ht="18" customHeight="1">
      <c r="A197" s="26"/>
      <c r="B197" s="26"/>
      <c r="C197" s="26"/>
      <c r="D197" s="26"/>
      <c r="E197" s="26"/>
      <c r="F197" s="18"/>
      <c r="G197" s="114"/>
      <c r="H197" s="114"/>
      <c r="I197" s="111"/>
      <c r="J197" s="111"/>
      <c r="K197" s="111"/>
      <c r="L197" s="111"/>
      <c r="M197" s="111"/>
      <c r="N197" s="111"/>
      <c r="O197" s="7"/>
      <c r="P197" s="319"/>
    </row>
    <row r="198" spans="1:16" ht="18" customHeight="1">
      <c r="A198" s="21"/>
      <c r="B198" s="119" t="s">
        <v>257</v>
      </c>
      <c r="C198" s="120"/>
      <c r="D198" s="120"/>
      <c r="E198" s="120"/>
      <c r="F198" s="120"/>
      <c r="G198" s="120"/>
      <c r="H198" s="120"/>
      <c r="I198" s="121"/>
      <c r="J198" s="131" t="s">
        <v>156</v>
      </c>
      <c r="K198" s="316"/>
      <c r="L198" s="316"/>
      <c r="M198" s="317"/>
      <c r="N198" s="839" t="s">
        <v>256</v>
      </c>
      <c r="O198" s="318"/>
      <c r="P198" s="319"/>
    </row>
    <row r="199" spans="1:16" ht="39.75" customHeight="1">
      <c r="A199" s="37"/>
      <c r="B199" s="120" t="s">
        <v>296</v>
      </c>
      <c r="C199" s="120"/>
      <c r="D199" s="120"/>
      <c r="E199" s="123"/>
      <c r="F199" s="124" t="s">
        <v>298</v>
      </c>
      <c r="G199" s="120"/>
      <c r="H199" s="120"/>
      <c r="I199" s="121"/>
      <c r="J199" s="125" t="s">
        <v>258</v>
      </c>
      <c r="K199" s="120"/>
      <c r="L199" s="120"/>
      <c r="M199" s="121"/>
      <c r="N199" s="840"/>
      <c r="O199" s="318"/>
      <c r="P199" s="319"/>
    </row>
    <row r="200" spans="1:16" ht="26.25" customHeight="1">
      <c r="A200" s="26"/>
      <c r="B200" s="126" t="s">
        <v>157</v>
      </c>
      <c r="C200" s="126" t="s">
        <v>158</v>
      </c>
      <c r="D200" s="126" t="s">
        <v>65</v>
      </c>
      <c r="E200" s="128" t="s">
        <v>12</v>
      </c>
      <c r="F200" s="128" t="s">
        <v>157</v>
      </c>
      <c r="G200" s="126" t="s">
        <v>158</v>
      </c>
      <c r="H200" s="126" t="s">
        <v>65</v>
      </c>
      <c r="I200" s="128" t="s">
        <v>12</v>
      </c>
      <c r="J200" s="129" t="s">
        <v>157</v>
      </c>
      <c r="K200" s="130" t="s">
        <v>158</v>
      </c>
      <c r="L200" s="132" t="s">
        <v>65</v>
      </c>
      <c r="M200" s="129" t="s">
        <v>12</v>
      </c>
      <c r="N200" s="841"/>
      <c r="O200" s="318"/>
      <c r="P200" s="319" t="s">
        <v>248</v>
      </c>
    </row>
    <row r="201" spans="1:16" hidden="1">
      <c r="A201" s="47" t="s">
        <v>48</v>
      </c>
      <c r="B201" s="47"/>
      <c r="C201" s="47"/>
      <c r="D201" s="47"/>
      <c r="E201" s="47"/>
      <c r="F201" s="39">
        <f>'TTA Pivot Table'!H$230</f>
        <v>0</v>
      </c>
      <c r="G201" s="39">
        <f>'TTA Pivot Table'!H$231</f>
        <v>0</v>
      </c>
      <c r="H201" s="39">
        <f>'TTA Pivot Table'!H$232</f>
        <v>0</v>
      </c>
      <c r="I201" s="38">
        <f>'TTA Pivot Table'!H$233</f>
        <v>0</v>
      </c>
      <c r="J201" s="38">
        <f>'TTA Pivot Table'!H$234</f>
        <v>0</v>
      </c>
      <c r="K201" s="39">
        <f>'TTA Pivot Table'!H$235</f>
        <v>0</v>
      </c>
      <c r="L201" s="39">
        <f>'TTA Pivot Table'!H$236</f>
        <v>0</v>
      </c>
      <c r="M201" s="40">
        <f>'TTA Pivot Table'!H$237</f>
        <v>0</v>
      </c>
      <c r="N201" s="38">
        <f>'TTA Pivot Table'!H$238</f>
        <v>0</v>
      </c>
      <c r="O201" s="42"/>
      <c r="P201" s="320">
        <f>+M201-I201</f>
        <v>0</v>
      </c>
    </row>
    <row r="202" spans="1:16" ht="15.75" hidden="1">
      <c r="A202" s="47"/>
      <c r="B202" s="47"/>
      <c r="C202" s="47"/>
      <c r="D202" s="47"/>
      <c r="E202" s="47"/>
      <c r="F202" s="43"/>
      <c r="G202" s="43"/>
      <c r="H202" s="43"/>
      <c r="I202" s="41"/>
      <c r="J202" s="41"/>
      <c r="K202" s="43"/>
      <c r="L202" s="43"/>
      <c r="M202" s="321"/>
      <c r="N202" s="41"/>
      <c r="O202" s="42"/>
      <c r="P202" s="318">
        <f t="shared" ref="P202" si="10">+I202-M202</f>
        <v>0</v>
      </c>
    </row>
    <row r="203" spans="1:16">
      <c r="A203" s="47" t="s">
        <v>49</v>
      </c>
      <c r="B203" s="146">
        <f>+'TTA Pivot Table'!H$6</f>
        <v>0</v>
      </c>
      <c r="C203" s="146">
        <f>+'TTA Pivot Table'!H$8</f>
        <v>0</v>
      </c>
      <c r="D203" s="146">
        <f>+'TTA Pivot Table'!H$10</f>
        <v>0</v>
      </c>
      <c r="E203" s="147">
        <f>+'TTA Pivot Table'!H$12</f>
        <v>0</v>
      </c>
      <c r="F203" s="147">
        <f>+'TTA Pivot Table'!H$14</f>
        <v>0</v>
      </c>
      <c r="G203" s="146">
        <f>+'TTA Pivot Table'!H$16</f>
        <v>0</v>
      </c>
      <c r="H203" s="146">
        <f>+'TTA Pivot Table'!H$18</f>
        <v>0</v>
      </c>
      <c r="I203" s="147">
        <f>+'TTA Pivot Table'!H$20</f>
        <v>0</v>
      </c>
      <c r="J203" s="147">
        <f>+'TTA Pivot Table'!H$22</f>
        <v>0</v>
      </c>
      <c r="K203" s="146">
        <f>+'TTA Pivot Table'!H$24</f>
        <v>0</v>
      </c>
      <c r="L203" s="146">
        <f>+'TTA Pivot Table'!H$26</f>
        <v>0</v>
      </c>
      <c r="M203" s="148">
        <f>+'TTA Pivot Table'!H$28</f>
        <v>0</v>
      </c>
      <c r="N203" s="147">
        <f>+'TTA Pivot Table'!H$30</f>
        <v>0</v>
      </c>
      <c r="O203" s="42"/>
      <c r="P203" s="320">
        <f t="shared" ref="P203:P221" si="11">+M203-I203</f>
        <v>0</v>
      </c>
    </row>
    <row r="204" spans="1:16">
      <c r="A204" s="47" t="s">
        <v>50</v>
      </c>
      <c r="B204" s="146">
        <f>+'TTA Pivot Table'!H$38</f>
        <v>4.6827857142857141</v>
      </c>
      <c r="C204" s="146">
        <f>+'TTA Pivot Table'!H$40</f>
        <v>6.5199999999999987</v>
      </c>
      <c r="D204" s="146">
        <f>+'TTA Pivot Table'!H$42</f>
        <v>0</v>
      </c>
      <c r="E204" s="147">
        <f>+'TTA Pivot Table'!H$44</f>
        <v>4.9420245398773002</v>
      </c>
      <c r="F204" s="147">
        <f>+'TTA Pivot Table'!H$46</f>
        <v>6.1762452107279691</v>
      </c>
      <c r="G204" s="146">
        <f>+'TTA Pivot Table'!H$48</f>
        <v>10.553551401869159</v>
      </c>
      <c r="H204" s="146">
        <f>+'TTA Pivot Table'!H$50</f>
        <v>0</v>
      </c>
      <c r="I204" s="147">
        <f>+'TTA Pivot Table'!H$52</f>
        <v>6.9208744038155796</v>
      </c>
      <c r="J204" s="147">
        <f>+'TTA Pivot Table'!H$54</f>
        <v>4.3633469387755097</v>
      </c>
      <c r="K204" s="146">
        <f>+'TTA Pivot Table'!H$56</f>
        <v>5.3131147540983603</v>
      </c>
      <c r="L204" s="146">
        <f>+'TTA Pivot Table'!H$58</f>
        <v>0</v>
      </c>
      <c r="M204" s="148">
        <f>+'TTA Pivot Table'!H$60</f>
        <v>4.552679738562091</v>
      </c>
      <c r="N204" s="147">
        <f>+'TTA Pivot Table'!H$62</f>
        <v>0</v>
      </c>
      <c r="O204" s="42"/>
      <c r="P204" s="320">
        <f t="shared" si="11"/>
        <v>-2.3681946652534887</v>
      </c>
    </row>
    <row r="205" spans="1:16">
      <c r="A205" s="47" t="s">
        <v>51</v>
      </c>
      <c r="B205" s="146">
        <f>+'TTA Pivot Table'!H$70</f>
        <v>0</v>
      </c>
      <c r="C205" s="146">
        <f>+'TTA Pivot Table'!H$72</f>
        <v>0</v>
      </c>
      <c r="D205" s="146">
        <f>+'TTA Pivot Table'!H$74</f>
        <v>0</v>
      </c>
      <c r="E205" s="147">
        <f>+'TTA Pivot Table'!H$76</f>
        <v>0</v>
      </c>
      <c r="F205" s="147">
        <f>+'TTA Pivot Table'!H$78</f>
        <v>0</v>
      </c>
      <c r="G205" s="146">
        <f>+'TTA Pivot Table'!H$80</f>
        <v>0</v>
      </c>
      <c r="H205" s="146">
        <f>+'TTA Pivot Table'!H$82</f>
        <v>0</v>
      </c>
      <c r="I205" s="147">
        <f>+'TTA Pivot Table'!H$84</f>
        <v>0</v>
      </c>
      <c r="J205" s="147">
        <f>+'TTA Pivot Table'!H$86</f>
        <v>0</v>
      </c>
      <c r="K205" s="146">
        <f>+'TTA Pivot Table'!H$88</f>
        <v>0</v>
      </c>
      <c r="L205" s="146">
        <f>+'TTA Pivot Table'!H$90</f>
        <v>0</v>
      </c>
      <c r="M205" s="148">
        <f>+'TTA Pivot Table'!H$92</f>
        <v>0</v>
      </c>
      <c r="N205" s="147">
        <f>+'TTA Pivot Table'!H$94</f>
        <v>0</v>
      </c>
      <c r="O205" s="42"/>
      <c r="P205" s="320">
        <f t="shared" si="11"/>
        <v>0</v>
      </c>
    </row>
    <row r="206" spans="1:16">
      <c r="A206" s="47" t="s">
        <v>52</v>
      </c>
      <c r="B206" s="146">
        <f>+'TTA Pivot Table'!H$102</f>
        <v>3.6599999999999997</v>
      </c>
      <c r="C206" s="146">
        <f>+'TTA Pivot Table'!H$104</f>
        <v>0</v>
      </c>
      <c r="D206" s="146">
        <f>+'TTA Pivot Table'!H$106</f>
        <v>0</v>
      </c>
      <c r="E206" s="147">
        <f>+'TTA Pivot Table'!H$108</f>
        <v>3.6599999999999997</v>
      </c>
      <c r="F206" s="147">
        <f>+'TTA Pivot Table'!H$110</f>
        <v>4.3</v>
      </c>
      <c r="G206" s="146">
        <f>+'TTA Pivot Table'!H$112</f>
        <v>0</v>
      </c>
      <c r="H206" s="146">
        <f>+'TTA Pivot Table'!H$114</f>
        <v>0</v>
      </c>
      <c r="I206" s="147">
        <f>+'TTA Pivot Table'!H$116</f>
        <v>4.3</v>
      </c>
      <c r="J206" s="147">
        <f>+'TTA Pivot Table'!H$118</f>
        <v>3.3125</v>
      </c>
      <c r="K206" s="146">
        <f>+'TTA Pivot Table'!H$120</f>
        <v>0</v>
      </c>
      <c r="L206" s="146">
        <f>+'TTA Pivot Table'!H$122</f>
        <v>0</v>
      </c>
      <c r="M206" s="148">
        <f>+'TTA Pivot Table'!H$124</f>
        <v>3.3125</v>
      </c>
      <c r="N206" s="147">
        <f>+'TTA Pivot Table'!H$126</f>
        <v>0</v>
      </c>
      <c r="O206" s="42"/>
      <c r="P206" s="320">
        <f t="shared" si="11"/>
        <v>-0.98749999999999982</v>
      </c>
    </row>
    <row r="207" spans="1:16">
      <c r="A207" s="47"/>
      <c r="B207" s="146"/>
      <c r="C207" s="146"/>
      <c r="D207" s="146"/>
      <c r="E207" s="147"/>
      <c r="F207" s="147"/>
      <c r="G207" s="146"/>
      <c r="H207" s="146"/>
      <c r="I207" s="147"/>
      <c r="J207" s="147"/>
      <c r="K207" s="146"/>
      <c r="L207" s="146"/>
      <c r="M207" s="148"/>
      <c r="N207" s="147"/>
      <c r="O207" s="42"/>
      <c r="P207" s="320"/>
    </row>
    <row r="208" spans="1:16">
      <c r="A208" s="47" t="s">
        <v>53</v>
      </c>
      <c r="B208" s="146">
        <f>+'TTA Pivot Table'!H$134</f>
        <v>5.002272727272727</v>
      </c>
      <c r="C208" s="146">
        <f>+'TTA Pivot Table'!H$136</f>
        <v>6.166666666666667</v>
      </c>
      <c r="D208" s="146">
        <f>+'TTA Pivot Table'!H$138</f>
        <v>0</v>
      </c>
      <c r="E208" s="147">
        <f>+'TTA Pivot Table'!H$140</f>
        <v>5.2517857142857149</v>
      </c>
      <c r="F208" s="147">
        <f>+'TTA Pivot Table'!H$142</f>
        <v>5.7021382289416849</v>
      </c>
      <c r="G208" s="146">
        <f>+'TTA Pivot Table'!H$144</f>
        <v>7.1576315789473686</v>
      </c>
      <c r="H208" s="146">
        <f>+'TTA Pivot Table'!H$146</f>
        <v>0</v>
      </c>
      <c r="I208" s="147">
        <f>+'TTA Pivot Table'!H$148</f>
        <v>6.0618699186991876</v>
      </c>
      <c r="J208" s="147">
        <f>+'TTA Pivot Table'!H$150</f>
        <v>3.7040540540540539</v>
      </c>
      <c r="K208" s="146">
        <f>+'TTA Pivot Table'!H$152</f>
        <v>4.4568783068783064</v>
      </c>
      <c r="L208" s="146">
        <f>+'TTA Pivot Table'!H$154</f>
        <v>0</v>
      </c>
      <c r="M208" s="148">
        <f>+'TTA Pivot Table'!H$156</f>
        <v>4.0216517857142859</v>
      </c>
      <c r="N208" s="147">
        <f>+'TTA Pivot Table'!H$158</f>
        <v>0</v>
      </c>
      <c r="O208" s="42"/>
      <c r="P208" s="320">
        <f t="shared" si="11"/>
        <v>-2.0402181329849016</v>
      </c>
    </row>
    <row r="209" spans="1:17">
      <c r="A209" s="47" t="s">
        <v>54</v>
      </c>
      <c r="B209" s="146">
        <f>+'TTA Pivot Table'!H$166</f>
        <v>0</v>
      </c>
      <c r="C209" s="146">
        <f>+'TTA Pivot Table'!H$168</f>
        <v>0</v>
      </c>
      <c r="D209" s="146">
        <f>+'TTA Pivot Table'!H$170</f>
        <v>0</v>
      </c>
      <c r="E209" s="147">
        <f>+'TTA Pivot Table'!H$172</f>
        <v>0</v>
      </c>
      <c r="F209" s="147">
        <f>+'TTA Pivot Table'!H$174</f>
        <v>0</v>
      </c>
      <c r="G209" s="146">
        <f>+'TTA Pivot Table'!H$176</f>
        <v>0</v>
      </c>
      <c r="H209" s="146">
        <f>+'TTA Pivot Table'!H$178</f>
        <v>0</v>
      </c>
      <c r="I209" s="147">
        <f>+'TTA Pivot Table'!H$180</f>
        <v>0</v>
      </c>
      <c r="J209" s="147">
        <f>+'TTA Pivot Table'!H$182</f>
        <v>0</v>
      </c>
      <c r="K209" s="146">
        <f>+'TTA Pivot Table'!H$184</f>
        <v>0</v>
      </c>
      <c r="L209" s="146">
        <f>+'TTA Pivot Table'!H$186</f>
        <v>0</v>
      </c>
      <c r="M209" s="148">
        <f>+'TTA Pivot Table'!H$188</f>
        <v>0</v>
      </c>
      <c r="N209" s="147">
        <f>+'TTA Pivot Table'!H$190</f>
        <v>0</v>
      </c>
      <c r="O209" s="42"/>
      <c r="P209" s="320">
        <f t="shared" si="11"/>
        <v>0</v>
      </c>
    </row>
    <row r="210" spans="1:17">
      <c r="A210" s="47" t="s">
        <v>55</v>
      </c>
      <c r="B210" s="199">
        <f>+'TTA Pivot Table'!H$198</f>
        <v>4.2402564102564115</v>
      </c>
      <c r="C210" s="146">
        <f>+'TTA Pivot Table'!H$200</f>
        <v>0</v>
      </c>
      <c r="D210" s="146">
        <f>+'TTA Pivot Table'!H$202</f>
        <v>0</v>
      </c>
      <c r="E210" s="147">
        <f>+'TTA Pivot Table'!H$204</f>
        <v>4.2402564102564115</v>
      </c>
      <c r="F210" s="147">
        <f>+'TTA Pivot Table'!H$206</f>
        <v>6.8364000000000011</v>
      </c>
      <c r="G210" s="146">
        <f>+'TTA Pivot Table'!H$208</f>
        <v>13.064666666666666</v>
      </c>
      <c r="H210" s="146">
        <f>+'TTA Pivot Table'!H$210</f>
        <v>0</v>
      </c>
      <c r="I210" s="147">
        <f>+'TTA Pivot Table'!H$212</f>
        <v>8.2736923076923095</v>
      </c>
      <c r="J210" s="147">
        <f>+'TTA Pivot Table'!H$214</f>
        <v>6.1195238095238089</v>
      </c>
      <c r="K210" s="146">
        <f>+'TTA Pivot Table'!H$216</f>
        <v>7.4639130434782599</v>
      </c>
      <c r="L210" s="146">
        <f>+'TTA Pivot Table'!H$218</f>
        <v>0</v>
      </c>
      <c r="M210" s="148">
        <f>+'TTA Pivot Table'!H$220</f>
        <v>6.4790697674418594</v>
      </c>
      <c r="N210" s="147">
        <f>+'TTA Pivot Table'!H$222</f>
        <v>0</v>
      </c>
      <c r="O210" s="42"/>
      <c r="P210" s="320">
        <f t="shared" si="11"/>
        <v>-1.7946225402504501</v>
      </c>
    </row>
    <row r="211" spans="1:17">
      <c r="A211" s="47" t="s">
        <v>56</v>
      </c>
      <c r="B211" s="146">
        <f>+'TTA Pivot Table'!H$230</f>
        <v>0</v>
      </c>
      <c r="C211" s="146">
        <f>+'TTA Pivot Table'!H$232</f>
        <v>0</v>
      </c>
      <c r="D211" s="146">
        <f>+'TTA Pivot Table'!H$234</f>
        <v>0</v>
      </c>
      <c r="E211" s="147">
        <f>+'TTA Pivot Table'!H$236</f>
        <v>0</v>
      </c>
      <c r="F211" s="147">
        <f>+'TTA Pivot Table'!H$238</f>
        <v>0</v>
      </c>
      <c r="G211" s="146">
        <f>+'TTA Pivot Table'!H$240</f>
        <v>0</v>
      </c>
      <c r="H211" s="146">
        <f>+'TTA Pivot Table'!H$242</f>
        <v>0</v>
      </c>
      <c r="I211" s="147">
        <f>+'TTA Pivot Table'!H$244</f>
        <v>0</v>
      </c>
      <c r="J211" s="147">
        <f>+'TTA Pivot Table'!H$246</f>
        <v>0</v>
      </c>
      <c r="K211" s="146">
        <f>+'TTA Pivot Table'!H$248</f>
        <v>0</v>
      </c>
      <c r="L211" s="146">
        <f>+'TTA Pivot Table'!H$250</f>
        <v>0</v>
      </c>
      <c r="M211" s="148">
        <f>+'TTA Pivot Table'!H$252</f>
        <v>0</v>
      </c>
      <c r="N211" s="147">
        <f>+'TTA Pivot Table'!H$254</f>
        <v>0</v>
      </c>
      <c r="O211" s="42"/>
      <c r="P211" s="320">
        <f t="shared" si="11"/>
        <v>0</v>
      </c>
    </row>
    <row r="212" spans="1:17">
      <c r="A212" s="47"/>
      <c r="B212" s="146"/>
      <c r="C212" s="146"/>
      <c r="D212" s="146"/>
      <c r="E212" s="147"/>
      <c r="F212" s="147"/>
      <c r="G212" s="146"/>
      <c r="H212" s="146"/>
      <c r="I212" s="147"/>
      <c r="J212" s="147"/>
      <c r="K212" s="146"/>
      <c r="L212" s="146"/>
      <c r="M212" s="148"/>
      <c r="N212" s="147"/>
      <c r="O212" s="42"/>
      <c r="P212" s="320"/>
    </row>
    <row r="213" spans="1:17">
      <c r="A213" s="47" t="s">
        <v>57</v>
      </c>
      <c r="B213" s="146">
        <f>+'TTA Pivot Table'!H$262</f>
        <v>0</v>
      </c>
      <c r="C213" s="146">
        <f>+'TTA Pivot Table'!H$264</f>
        <v>0</v>
      </c>
      <c r="D213" s="146">
        <f>+'TTA Pivot Table'!H$266</f>
        <v>0</v>
      </c>
      <c r="E213" s="147">
        <f>+'TTA Pivot Table'!H$268</f>
        <v>0</v>
      </c>
      <c r="F213" s="147">
        <f>+'TTA Pivot Table'!H$270</f>
        <v>0</v>
      </c>
      <c r="G213" s="146">
        <f>+'TTA Pivot Table'!H$272</f>
        <v>0</v>
      </c>
      <c r="H213" s="146">
        <f>+'TTA Pivot Table'!H$274</f>
        <v>0</v>
      </c>
      <c r="I213" s="147">
        <f>+'TTA Pivot Table'!H$276</f>
        <v>0</v>
      </c>
      <c r="J213" s="147">
        <f>+'TTA Pivot Table'!H$278</f>
        <v>0</v>
      </c>
      <c r="K213" s="146">
        <f>+'TTA Pivot Table'!H$280</f>
        <v>0</v>
      </c>
      <c r="L213" s="146">
        <f>+'TTA Pivot Table'!H$282</f>
        <v>0</v>
      </c>
      <c r="M213" s="148">
        <f>+'TTA Pivot Table'!H$284</f>
        <v>0</v>
      </c>
      <c r="N213" s="147">
        <f>+'TTA Pivot Table'!H$286</f>
        <v>0</v>
      </c>
      <c r="O213" s="42"/>
      <c r="P213" s="320">
        <f t="shared" si="11"/>
        <v>0</v>
      </c>
    </row>
    <row r="214" spans="1:17">
      <c r="A214" s="47" t="s">
        <v>58</v>
      </c>
      <c r="B214" s="146">
        <f>+'TTA Pivot Table'!H$294</f>
        <v>4.4705882352941178</v>
      </c>
      <c r="C214" s="146">
        <f>+'TTA Pivot Table'!H$296</f>
        <v>0</v>
      </c>
      <c r="D214" s="146">
        <f>+'TTA Pivot Table'!H$298</f>
        <v>0</v>
      </c>
      <c r="E214" s="147">
        <f>+'TTA Pivot Table'!H$300</f>
        <v>4.4705882352941178</v>
      </c>
      <c r="F214" s="147">
        <f>+'TTA Pivot Table'!H$302</f>
        <v>4.8487591240875911</v>
      </c>
      <c r="G214" s="146">
        <f>+'TTA Pivot Table'!H$304</f>
        <v>6.3</v>
      </c>
      <c r="H214" s="146">
        <f>+'TTA Pivot Table'!H$306</f>
        <v>0</v>
      </c>
      <c r="I214" s="147">
        <f>+'TTA Pivot Table'!H$308</f>
        <v>4.8550872093023258</v>
      </c>
      <c r="J214" s="147">
        <f>+'TTA Pivot Table'!H$310</f>
        <v>3.6655172413793107</v>
      </c>
      <c r="K214" s="146">
        <f>+'TTA Pivot Table'!H$312</f>
        <v>4.3794871794871799</v>
      </c>
      <c r="L214" s="146">
        <f>+'TTA Pivot Table'!H$314</f>
        <v>7</v>
      </c>
      <c r="M214" s="148">
        <f>+'TTA Pivot Table'!H$316</f>
        <v>3.727380952380952</v>
      </c>
      <c r="N214" s="147">
        <f>+'TTA Pivot Table'!H$318</f>
        <v>3.9448275862068969</v>
      </c>
      <c r="O214" s="42"/>
      <c r="P214" s="320">
        <f t="shared" si="11"/>
        <v>-1.1277062569213738</v>
      </c>
    </row>
    <row r="215" spans="1:17">
      <c r="A215" s="47" t="s">
        <v>59</v>
      </c>
      <c r="B215" s="146">
        <f>+'TTA Pivot Table'!H$326</f>
        <v>4.350425531914893</v>
      </c>
      <c r="C215" s="146">
        <f>+'TTA Pivot Table'!H$328</f>
        <v>3.3047826086956524</v>
      </c>
      <c r="D215" s="146">
        <f>+'TTA Pivot Table'!H$330</f>
        <v>0</v>
      </c>
      <c r="E215" s="147">
        <f>+'TTA Pivot Table'!H$332</f>
        <v>4.1448717948717944</v>
      </c>
      <c r="F215" s="147">
        <f>+'TTA Pivot Table'!H$334</f>
        <v>5.620866141732284</v>
      </c>
      <c r="G215" s="146">
        <f>+'TTA Pivot Table'!H$336</f>
        <v>7.7867857142857133</v>
      </c>
      <c r="H215" s="146">
        <f>+'TTA Pivot Table'!H$338</f>
        <v>0</v>
      </c>
      <c r="I215" s="147">
        <f>+'TTA Pivot Table'!H$340</f>
        <v>5.8359219858156033</v>
      </c>
      <c r="J215" s="147">
        <f>+'TTA Pivot Table'!H$342</f>
        <v>3.5266812227074231</v>
      </c>
      <c r="K215" s="146">
        <f>+'TTA Pivot Table'!H$344</f>
        <v>4.54843137254902</v>
      </c>
      <c r="L215" s="146">
        <f>+'TTA Pivot Table'!H$346</f>
        <v>0</v>
      </c>
      <c r="M215" s="148">
        <f>+'TTA Pivot Table'!H$348</f>
        <v>3.84154078549849</v>
      </c>
      <c r="N215" s="147">
        <f>+'TTA Pivot Table'!H$350</f>
        <v>0</v>
      </c>
      <c r="O215" s="349"/>
      <c r="P215" s="322">
        <f t="shared" si="11"/>
        <v>-1.9943812003171133</v>
      </c>
      <c r="Q215" s="338"/>
    </row>
    <row r="216" spans="1:17">
      <c r="A216" s="47" t="s">
        <v>60</v>
      </c>
      <c r="B216" s="146">
        <f>+'TTA Pivot Table'!H$358</f>
        <v>0</v>
      </c>
      <c r="C216" s="146">
        <f>+'TTA Pivot Table'!H$360</f>
        <v>0</v>
      </c>
      <c r="D216" s="146">
        <f>+'TTA Pivot Table'!H$362</f>
        <v>0</v>
      </c>
      <c r="E216" s="147">
        <f>+'TTA Pivot Table'!H$364</f>
        <v>0</v>
      </c>
      <c r="F216" s="147">
        <f>+'TTA Pivot Table'!H$366</f>
        <v>0</v>
      </c>
      <c r="G216" s="146">
        <f>+'TTA Pivot Table'!H$368</f>
        <v>0</v>
      </c>
      <c r="H216" s="146">
        <f>+'TTA Pivot Table'!H$370</f>
        <v>0</v>
      </c>
      <c r="I216" s="147">
        <f>+'TTA Pivot Table'!H$372</f>
        <v>0</v>
      </c>
      <c r="J216" s="147">
        <f>+'TTA Pivot Table'!H$374</f>
        <v>0</v>
      </c>
      <c r="K216" s="146">
        <f>+'TTA Pivot Table'!H$376</f>
        <v>0</v>
      </c>
      <c r="L216" s="146">
        <f>+'TTA Pivot Table'!H$378</f>
        <v>0</v>
      </c>
      <c r="M216" s="148">
        <f>+'TTA Pivot Table'!H$380</f>
        <v>0</v>
      </c>
      <c r="N216" s="147">
        <f>+'TTA Pivot Table'!H$382</f>
        <v>0</v>
      </c>
      <c r="O216" s="42"/>
      <c r="P216" s="320">
        <f t="shared" si="11"/>
        <v>0</v>
      </c>
    </row>
    <row r="217" spans="1:17">
      <c r="A217" s="47"/>
      <c r="B217" s="146"/>
      <c r="C217" s="146"/>
      <c r="D217" s="146"/>
      <c r="E217" s="147"/>
      <c r="F217" s="147"/>
      <c r="G217" s="146"/>
      <c r="H217" s="146"/>
      <c r="I217" s="147"/>
      <c r="J217" s="147"/>
      <c r="K217" s="146"/>
      <c r="L217" s="146"/>
      <c r="M217" s="148"/>
      <c r="N217" s="147"/>
      <c r="O217" s="42"/>
      <c r="P217" s="320"/>
    </row>
    <row r="218" spans="1:17">
      <c r="A218" s="47" t="s">
        <v>61</v>
      </c>
      <c r="B218" s="146">
        <f>+'TTA Pivot Table'!H$390</f>
        <v>0</v>
      </c>
      <c r="C218" s="146">
        <f>+'TTA Pivot Table'!H$392</f>
        <v>0</v>
      </c>
      <c r="D218" s="146">
        <f>+'TTA Pivot Table'!H$394</f>
        <v>0</v>
      </c>
      <c r="E218" s="147">
        <f>+'TTA Pivot Table'!H$396</f>
        <v>0</v>
      </c>
      <c r="F218" s="147">
        <f>+'TTA Pivot Table'!H$398</f>
        <v>0</v>
      </c>
      <c r="G218" s="146">
        <f>+'TTA Pivot Table'!H$400</f>
        <v>0</v>
      </c>
      <c r="H218" s="146">
        <f>+'TTA Pivot Table'!H$402</f>
        <v>0</v>
      </c>
      <c r="I218" s="147">
        <f>+'TTA Pivot Table'!H$404</f>
        <v>0</v>
      </c>
      <c r="J218" s="147">
        <f>+'TTA Pivot Table'!H$406</f>
        <v>0</v>
      </c>
      <c r="K218" s="146">
        <f>+'TTA Pivot Table'!H$408</f>
        <v>0</v>
      </c>
      <c r="L218" s="146">
        <f>+'TTA Pivot Table'!H$410</f>
        <v>0</v>
      </c>
      <c r="M218" s="148">
        <f>+'TTA Pivot Table'!H$412</f>
        <v>0</v>
      </c>
      <c r="N218" s="147">
        <f>+'TTA Pivot Table'!H$414</f>
        <v>0</v>
      </c>
      <c r="O218" s="42"/>
      <c r="P218" s="320">
        <f t="shared" si="11"/>
        <v>0</v>
      </c>
    </row>
    <row r="219" spans="1:17">
      <c r="A219" s="47" t="s">
        <v>62</v>
      </c>
      <c r="B219" s="146">
        <f>+'TTA Pivot Table'!H$422</f>
        <v>4.4000000000000004</v>
      </c>
      <c r="C219" s="146">
        <f>+'TTA Pivot Table'!H$424</f>
        <v>4.8</v>
      </c>
      <c r="D219" s="146">
        <f>+'TTA Pivot Table'!H$426</f>
        <v>0</v>
      </c>
      <c r="E219" s="147">
        <f>+'TTA Pivot Table'!H$428</f>
        <v>4.4400000000000004</v>
      </c>
      <c r="F219" s="147">
        <f>+'TTA Pivot Table'!H$430</f>
        <v>4.8</v>
      </c>
      <c r="G219" s="146">
        <f>+'TTA Pivot Table'!H$432</f>
        <v>0</v>
      </c>
      <c r="H219" s="146">
        <f>+'TTA Pivot Table'!H$434</f>
        <v>0</v>
      </c>
      <c r="I219" s="147">
        <f>+'TTA Pivot Table'!H$436</f>
        <v>4.0082474226804123</v>
      </c>
      <c r="J219" s="147">
        <f>+'TTA Pivot Table'!H$438</f>
        <v>3.6</v>
      </c>
      <c r="K219" s="146">
        <f>+'TTA Pivot Table'!H$440</f>
        <v>3.5999999999999996</v>
      </c>
      <c r="L219" s="146">
        <f>+'TTA Pivot Table'!H$442</f>
        <v>0</v>
      </c>
      <c r="M219" s="148">
        <f>+'TTA Pivot Table'!H$444</f>
        <v>3.5999999999999996</v>
      </c>
      <c r="N219" s="147">
        <f>+'TTA Pivot Table'!H$446</f>
        <v>4.7</v>
      </c>
      <c r="O219" s="42"/>
      <c r="P219" s="320">
        <f t="shared" si="11"/>
        <v>-0.4082474226804127</v>
      </c>
    </row>
    <row r="220" spans="1:17">
      <c r="A220" s="47" t="s">
        <v>63</v>
      </c>
      <c r="B220" s="146">
        <f>+'TTA Pivot Table'!H$454</f>
        <v>4.4000000000000004</v>
      </c>
      <c r="C220" s="146">
        <f>+'TTA Pivot Table'!H$456</f>
        <v>5</v>
      </c>
      <c r="D220" s="146">
        <f>+'TTA Pivot Table'!H$458</f>
        <v>0</v>
      </c>
      <c r="E220" s="147">
        <f>+'TTA Pivot Table'!H$460</f>
        <v>4.5</v>
      </c>
      <c r="F220" s="147">
        <f>+'TTA Pivot Table'!H$462</f>
        <v>4.6494249999999999</v>
      </c>
      <c r="G220" s="146">
        <f>+'TTA Pivot Table'!H$464</f>
        <v>5</v>
      </c>
      <c r="H220" s="146">
        <f>+'TTA Pivot Table'!H$466</f>
        <v>0</v>
      </c>
      <c r="I220" s="147">
        <f>+'TTA Pivot Table'!H$468</f>
        <v>4.6684779891304347</v>
      </c>
      <c r="J220" s="147">
        <f>+'TTA Pivot Table'!H$470</f>
        <v>3.577922</v>
      </c>
      <c r="K220" s="146">
        <f>+'TTA Pivot Table'!H$472</f>
        <v>4.125</v>
      </c>
      <c r="L220" s="146">
        <f>+'TTA Pivot Table'!H$474</f>
        <v>0</v>
      </c>
      <c r="M220" s="148">
        <f>+'TTA Pivot Table'!H$476</f>
        <v>3.6294116941176471</v>
      </c>
      <c r="N220" s="147">
        <f>+'TTA Pivot Table'!H$478</f>
        <v>12.75</v>
      </c>
      <c r="O220" s="42"/>
      <c r="P220" s="320">
        <f t="shared" si="11"/>
        <v>-1.0390662950127876</v>
      </c>
    </row>
    <row r="221" spans="1:17">
      <c r="A221" s="52" t="s">
        <v>64</v>
      </c>
      <c r="B221" s="149">
        <f>+'TTA Pivot Table'!H$486</f>
        <v>4.5994117647058825</v>
      </c>
      <c r="C221" s="149">
        <f>+'TTA Pivot Table'!H$488</f>
        <v>4.74</v>
      </c>
      <c r="D221" s="149">
        <f>+'TTA Pivot Table'!H$490</f>
        <v>0</v>
      </c>
      <c r="E221" s="150">
        <f>+'TTA Pivot Table'!H$492</f>
        <v>4.6014492753623184</v>
      </c>
      <c r="F221" s="150">
        <f>+'TTA Pivot Table'!H$494</f>
        <v>5.7631105398457594</v>
      </c>
      <c r="G221" s="149">
        <f>+'TTA Pivot Table'!H$496</f>
        <v>8.4739726027397246</v>
      </c>
      <c r="H221" s="149">
        <f>+'TTA Pivot Table'!H$498</f>
        <v>0</v>
      </c>
      <c r="I221" s="150">
        <f>+'TTA Pivot Table'!H$500</f>
        <v>5.9956521739130437</v>
      </c>
      <c r="J221" s="150">
        <f>+'TTA Pivot Table'!H$502</f>
        <v>3.9578313253012047</v>
      </c>
      <c r="K221" s="149">
        <f>+'TTA Pivot Table'!H$504</f>
        <v>4.3362318840579714</v>
      </c>
      <c r="L221" s="149">
        <f>+'TTA Pivot Table'!H$506</f>
        <v>0</v>
      </c>
      <c r="M221" s="151">
        <f>+'TTA Pivot Table'!H$508</f>
        <v>4.0168361581920902</v>
      </c>
      <c r="N221" s="150">
        <f>+'TTA Pivot Table'!H$510</f>
        <v>6.8317948717948722</v>
      </c>
      <c r="O221" s="42"/>
      <c r="P221" s="322">
        <f t="shared" si="11"/>
        <v>-1.9788160157209536</v>
      </c>
    </row>
    <row r="222" spans="1:17">
      <c r="A222" s="133" t="s">
        <v>160</v>
      </c>
      <c r="B222" s="133"/>
      <c r="C222" s="133"/>
      <c r="D222" s="133"/>
      <c r="E222" s="133"/>
      <c r="F222" s="134"/>
      <c r="G222" s="134"/>
      <c r="H222" s="134"/>
      <c r="I222" s="134"/>
      <c r="J222" s="134"/>
      <c r="K222" s="134"/>
      <c r="L222" s="134"/>
      <c r="M222" s="134"/>
      <c r="N222" s="134"/>
    </row>
    <row r="223" spans="1:17" s="51" customFormat="1">
      <c r="A223" s="133"/>
      <c r="B223" s="135"/>
      <c r="C223" s="135"/>
      <c r="D223" s="135"/>
      <c r="E223" s="135"/>
      <c r="F223" s="135"/>
      <c r="G223" s="135"/>
      <c r="H223" s="135"/>
      <c r="I223" s="135"/>
      <c r="J223" s="135"/>
      <c r="K223" s="135"/>
      <c r="L223" s="135"/>
      <c r="M223" s="135"/>
      <c r="N223" s="135"/>
      <c r="O223" s="45"/>
    </row>
    <row r="224" spans="1:17">
      <c r="A224" s="133"/>
      <c r="B224" s="133"/>
      <c r="C224" s="133"/>
      <c r="D224" s="133"/>
      <c r="E224" s="133"/>
      <c r="F224" s="134"/>
      <c r="G224" s="134"/>
      <c r="H224" s="134"/>
      <c r="I224" s="134"/>
      <c r="J224" s="134"/>
      <c r="K224" s="134"/>
      <c r="L224" s="134"/>
      <c r="M224" s="134"/>
      <c r="N224" s="323" t="s">
        <v>1192</v>
      </c>
    </row>
    <row r="225" spans="1:16" ht="18">
      <c r="A225" s="198" t="s">
        <v>279</v>
      </c>
      <c r="B225" s="100"/>
      <c r="C225" s="100"/>
      <c r="D225" s="100"/>
      <c r="E225" s="100"/>
      <c r="F225" s="103"/>
      <c r="G225" s="103"/>
      <c r="H225" s="103"/>
      <c r="I225" s="104"/>
      <c r="J225" s="103"/>
      <c r="K225" s="103"/>
      <c r="L225" s="103"/>
      <c r="M225" s="104"/>
      <c r="N225" s="103"/>
      <c r="P225" s="319"/>
    </row>
    <row r="226" spans="1:16" ht="18">
      <c r="A226" s="198"/>
      <c r="B226" s="100"/>
      <c r="C226" s="100"/>
      <c r="D226" s="100"/>
      <c r="E226" s="100"/>
      <c r="F226" s="103"/>
      <c r="G226" s="103"/>
      <c r="H226" s="103"/>
      <c r="I226" s="104"/>
      <c r="J226" s="103"/>
      <c r="K226" s="103"/>
      <c r="L226" s="103"/>
      <c r="M226" s="104"/>
      <c r="N226" s="103"/>
      <c r="P226" s="319"/>
    </row>
    <row r="227" spans="1:16" ht="15.75">
      <c r="A227" s="118" t="s">
        <v>184</v>
      </c>
      <c r="B227" s="100"/>
      <c r="C227" s="100"/>
      <c r="D227" s="100"/>
      <c r="E227" s="100"/>
      <c r="F227" s="103"/>
      <c r="G227" s="103"/>
      <c r="H227" s="103"/>
      <c r="I227" s="104"/>
      <c r="J227" s="103"/>
      <c r="K227" s="103"/>
      <c r="L227" s="103"/>
      <c r="M227" s="104"/>
      <c r="N227" s="103"/>
      <c r="P227" s="319"/>
    </row>
    <row r="228" spans="1:16" ht="15.75">
      <c r="A228" s="118" t="s">
        <v>678</v>
      </c>
      <c r="B228" s="100"/>
      <c r="C228" s="100"/>
      <c r="D228" s="100"/>
      <c r="E228" s="100"/>
      <c r="F228" s="103"/>
      <c r="G228" s="103"/>
      <c r="H228" s="103"/>
      <c r="I228" s="104"/>
      <c r="J228" s="103"/>
      <c r="K228" s="103"/>
      <c r="L228" s="103"/>
      <c r="M228" s="104"/>
      <c r="N228" s="103"/>
      <c r="P228" s="319"/>
    </row>
    <row r="229" spans="1:16" ht="18" customHeight="1">
      <c r="A229" s="26"/>
      <c r="B229" s="26"/>
      <c r="C229" s="26"/>
      <c r="D229" s="26"/>
      <c r="E229" s="26"/>
      <c r="F229" s="18"/>
      <c r="G229" s="114"/>
      <c r="H229" s="114"/>
      <c r="I229" s="111"/>
      <c r="J229" s="111"/>
      <c r="K229" s="111"/>
      <c r="L229" s="111"/>
      <c r="M229" s="111"/>
      <c r="N229" s="111"/>
      <c r="O229" s="7"/>
      <c r="P229" s="319"/>
    </row>
    <row r="230" spans="1:16" ht="18" customHeight="1">
      <c r="A230" s="21"/>
      <c r="B230" s="119" t="s">
        <v>257</v>
      </c>
      <c r="C230" s="120"/>
      <c r="D230" s="120"/>
      <c r="E230" s="120"/>
      <c r="F230" s="120"/>
      <c r="G230" s="120"/>
      <c r="H230" s="120"/>
      <c r="I230" s="121"/>
      <c r="J230" s="131" t="s">
        <v>156</v>
      </c>
      <c r="K230" s="316"/>
      <c r="L230" s="316"/>
      <c r="M230" s="317"/>
      <c r="N230" s="839" t="s">
        <v>256</v>
      </c>
      <c r="O230" s="318"/>
      <c r="P230" s="319"/>
    </row>
    <row r="231" spans="1:16" ht="43.5" customHeight="1">
      <c r="A231" s="37"/>
      <c r="B231" s="120" t="s">
        <v>296</v>
      </c>
      <c r="C231" s="120"/>
      <c r="D231" s="120"/>
      <c r="E231" s="123"/>
      <c r="F231" s="124" t="s">
        <v>298</v>
      </c>
      <c r="G231" s="120"/>
      <c r="H231" s="120"/>
      <c r="I231" s="121"/>
      <c r="J231" s="125" t="s">
        <v>258</v>
      </c>
      <c r="K231" s="120"/>
      <c r="L231" s="120"/>
      <c r="M231" s="121"/>
      <c r="N231" s="840"/>
      <c r="O231" s="318"/>
      <c r="P231" s="319"/>
    </row>
    <row r="232" spans="1:16" ht="30.75" customHeight="1">
      <c r="A232" s="26"/>
      <c r="B232" s="126" t="s">
        <v>157</v>
      </c>
      <c r="C232" s="126" t="s">
        <v>158</v>
      </c>
      <c r="D232" s="126" t="s">
        <v>65</v>
      </c>
      <c r="E232" s="128" t="s">
        <v>12</v>
      </c>
      <c r="F232" s="128" t="s">
        <v>157</v>
      </c>
      <c r="G232" s="126" t="s">
        <v>158</v>
      </c>
      <c r="H232" s="126" t="s">
        <v>65</v>
      </c>
      <c r="I232" s="128" t="s">
        <v>12</v>
      </c>
      <c r="J232" s="129" t="s">
        <v>157</v>
      </c>
      <c r="K232" s="130" t="s">
        <v>158</v>
      </c>
      <c r="L232" s="132" t="s">
        <v>65</v>
      </c>
      <c r="M232" s="129" t="s">
        <v>12</v>
      </c>
      <c r="N232" s="841"/>
      <c r="O232" s="318"/>
      <c r="P232" s="319" t="s">
        <v>248</v>
      </c>
    </row>
    <row r="233" spans="1:16" hidden="1">
      <c r="A233" s="47" t="s">
        <v>48</v>
      </c>
      <c r="B233" s="106">
        <f>+GETPIVOTDATA(" AvHS1stT-FT-TTA",'TTA Pivot Table'!$A$3,"Type2","Two-Year")</f>
        <v>3.1187937723589112</v>
      </c>
      <c r="C233" s="106">
        <f>+GETPIVOTDATA(" AvHS1stT-PT-TTA",'TTA Pivot Table'!$A$3,"Type2","Two-Year")</f>
        <v>3.9392520026535629</v>
      </c>
      <c r="D233" s="106">
        <f>+GETPIVOTDATA(" AvHS1stT-UNK-TTA",'TTA Pivot Table'!$A$3,"Type2","Two-Year")</f>
        <v>0.75701653731343266</v>
      </c>
      <c r="E233" s="115">
        <f>+GETPIVOTDATA(" AvHS1stT-TTA",'TTA Pivot Table'!$A$3,"Type2","Two-Year")</f>
        <v>3.290719463224645</v>
      </c>
      <c r="F233" s="53">
        <f>+GETPIVOTDATA(" Av1stT-FT-TTA",'TTA Pivot Table'!$A$3,"Type2","Two-Year")</f>
        <v>4.2464911978046276</v>
      </c>
      <c r="G233" s="54">
        <f>+GETPIVOTDATA(" Av1stT-PT-TTA",'TTA Pivot Table'!$A$3,"Type2","Two-Year")</f>
        <v>3.9565265647484749</v>
      </c>
      <c r="H233" s="54">
        <f>+GETPIVOTDATA(" Av1stT-UNK-TTA",'TTA Pivot Table'!$A$3,"Type2","Two-Year")</f>
        <v>7.5</v>
      </c>
      <c r="I233" s="53">
        <f>+GETPIVOTDATA(" Av1stT-TTA",'TTA Pivot Table'!$A$3,"Type2","Two-Year")</f>
        <v>4.1351582727396501</v>
      </c>
      <c r="J233" s="53">
        <f>+GETPIVOTDATA(" AvTRF-FT-TTA",'TTA Pivot Table'!$A$3,"Type2","Two-Year")</f>
        <v>3.5712378500813982</v>
      </c>
      <c r="K233" s="54">
        <f>+GETPIVOTDATA(" AvTRF-PT-TTA",'TTA Pivot Table'!$A$3,"Type2","Two-Year")</f>
        <v>4.1423442720990682</v>
      </c>
      <c r="L233" s="54">
        <f>+GETPIVOTDATA(" AvTRF-UNK-TTA",'TTA Pivot Table'!$A$3,"Type2","Two-Year")</f>
        <v>0.24390000000000001</v>
      </c>
      <c r="M233" s="55">
        <f>+GETPIVOTDATA(" AvTRF-TTA",'TTA Pivot Table'!$A$3,"Type2","Two-Year")</f>
        <v>3.8738074090947108</v>
      </c>
      <c r="N233" s="53">
        <f>+GETPIVOTDATA(" AvUNK-TTA",'TTA Pivot Table'!$A$3,"Type2","Two-Year")</f>
        <v>4.8450146082988095</v>
      </c>
      <c r="O233" s="42"/>
      <c r="P233" s="320">
        <f>+M233-I233</f>
        <v>-0.26135086364493931</v>
      </c>
    </row>
    <row r="234" spans="1:16" ht="15.75" hidden="1">
      <c r="A234" s="47"/>
      <c r="B234" s="47"/>
      <c r="C234" s="47"/>
      <c r="D234" s="47"/>
      <c r="E234" s="47"/>
      <c r="F234" s="43"/>
      <c r="G234" s="43"/>
      <c r="H234" s="43"/>
      <c r="I234" s="41"/>
      <c r="J234" s="41"/>
      <c r="K234" s="43"/>
      <c r="L234" s="43"/>
      <c r="M234" s="321"/>
      <c r="N234" s="41"/>
      <c r="O234" s="42"/>
      <c r="P234" s="318">
        <f t="shared" ref="P234" si="12">+I234-M234</f>
        <v>0</v>
      </c>
    </row>
    <row r="235" spans="1:16">
      <c r="A235" s="47" t="s">
        <v>49</v>
      </c>
      <c r="B235" s="146">
        <f>+'TTA Pivot Table'!N$6</f>
        <v>0</v>
      </c>
      <c r="C235" s="146">
        <f>+'TTA Pivot Table'!N$8</f>
        <v>0</v>
      </c>
      <c r="D235" s="146">
        <f>+'TTA Pivot Table'!N$10</f>
        <v>0</v>
      </c>
      <c r="E235" s="147">
        <f>+'TTA Pivot Table'!N$12</f>
        <v>0</v>
      </c>
      <c r="F235" s="147">
        <f>+'TTA Pivot Table'!N$14</f>
        <v>0</v>
      </c>
      <c r="G235" s="146">
        <f>+'TTA Pivot Table'!N$16</f>
        <v>0</v>
      </c>
      <c r="H235" s="146">
        <f>+'TTA Pivot Table'!N$18</f>
        <v>0</v>
      </c>
      <c r="I235" s="147">
        <f>+'TTA Pivot Table'!N$20</f>
        <v>0</v>
      </c>
      <c r="J235" s="147">
        <f>+'TTA Pivot Table'!N$22</f>
        <v>0</v>
      </c>
      <c r="K235" s="146">
        <f>+'TTA Pivot Table'!N$24</f>
        <v>0</v>
      </c>
      <c r="L235" s="146">
        <f>+'TTA Pivot Table'!N$26</f>
        <v>0</v>
      </c>
      <c r="M235" s="148">
        <f>+'TTA Pivot Table'!N$28</f>
        <v>0</v>
      </c>
      <c r="N235" s="147">
        <f>+'TTA Pivot Table'!N$30</f>
        <v>0</v>
      </c>
      <c r="O235" s="42"/>
      <c r="P235" s="320">
        <f t="shared" ref="P235:P253" si="13">+M235-I235</f>
        <v>0</v>
      </c>
    </row>
    <row r="236" spans="1:16">
      <c r="A236" s="47" t="s">
        <v>50</v>
      </c>
      <c r="B236" s="146">
        <f>+'TTA Pivot Table'!N$38</f>
        <v>3.4654117647058826</v>
      </c>
      <c r="C236" s="146">
        <f>+'TTA Pivot Table'!N$40</f>
        <v>5.7050312499999993</v>
      </c>
      <c r="D236" s="146">
        <f>+'TTA Pivot Table'!N$42</f>
        <v>0</v>
      </c>
      <c r="E236" s="147">
        <f>+'TTA Pivot Table'!N$44</f>
        <v>4.3288795180722888</v>
      </c>
      <c r="F236" s="147">
        <f>+'TTA Pivot Table'!N$46</f>
        <v>5.1221624087591247</v>
      </c>
      <c r="G236" s="146">
        <f>+'TTA Pivot Table'!N$48</f>
        <v>7.230531803962462</v>
      </c>
      <c r="H236" s="146">
        <f>+'TTA Pivot Table'!N$50</f>
        <v>0</v>
      </c>
      <c r="I236" s="147">
        <f>+'TTA Pivot Table'!N$52</f>
        <v>5.7638400507775325</v>
      </c>
      <c r="J236" s="147">
        <f>+'TTA Pivot Table'!N$54</f>
        <v>3.5132437120555076</v>
      </c>
      <c r="K236" s="146">
        <f>+'TTA Pivot Table'!N$56</f>
        <v>4.6038112305854231</v>
      </c>
      <c r="L236" s="146">
        <f>+'TTA Pivot Table'!N$58</f>
        <v>0</v>
      </c>
      <c r="M236" s="148">
        <f>+'TTA Pivot Table'!N$60</f>
        <v>3.9719396984924615</v>
      </c>
      <c r="N236" s="147">
        <f>+'TTA Pivot Table'!N$62</f>
        <v>0</v>
      </c>
      <c r="O236" s="42"/>
      <c r="P236" s="320">
        <f t="shared" si="13"/>
        <v>-1.7919003522850709</v>
      </c>
    </row>
    <row r="237" spans="1:16">
      <c r="A237" s="47" t="s">
        <v>51</v>
      </c>
      <c r="B237" s="146">
        <f>+'TTA Pivot Table'!N$70</f>
        <v>0</v>
      </c>
      <c r="C237" s="146">
        <f>+'TTA Pivot Table'!N$72</f>
        <v>0</v>
      </c>
      <c r="D237" s="146">
        <f>+'TTA Pivot Table'!N$74</f>
        <v>0</v>
      </c>
      <c r="E237" s="147">
        <f>+'TTA Pivot Table'!N$76</f>
        <v>0</v>
      </c>
      <c r="F237" s="147">
        <f>+'TTA Pivot Table'!N$78</f>
        <v>0</v>
      </c>
      <c r="G237" s="146">
        <f>+'TTA Pivot Table'!N$80</f>
        <v>0</v>
      </c>
      <c r="H237" s="146">
        <f>+'TTA Pivot Table'!N$82</f>
        <v>0</v>
      </c>
      <c r="I237" s="147">
        <f>+'TTA Pivot Table'!N$84</f>
        <v>0</v>
      </c>
      <c r="J237" s="147">
        <f>+'TTA Pivot Table'!N$86</f>
        <v>0</v>
      </c>
      <c r="K237" s="146">
        <f>+'TTA Pivot Table'!N$88</f>
        <v>0</v>
      </c>
      <c r="L237" s="146">
        <f>+'TTA Pivot Table'!N$90</f>
        <v>0</v>
      </c>
      <c r="M237" s="148">
        <f>+'TTA Pivot Table'!N$92</f>
        <v>0</v>
      </c>
      <c r="N237" s="147">
        <f>+'TTA Pivot Table'!N$94</f>
        <v>0</v>
      </c>
      <c r="O237" s="42"/>
      <c r="P237" s="320">
        <f t="shared" si="13"/>
        <v>0</v>
      </c>
    </row>
    <row r="238" spans="1:16">
      <c r="A238" s="47" t="s">
        <v>52</v>
      </c>
      <c r="B238" s="146">
        <f>+'TTA Pivot Table'!N$102</f>
        <v>2.9113510329171399</v>
      </c>
      <c r="C238" s="146">
        <f>+'TTA Pivot Table'!N$104</f>
        <v>3.2140432632177376</v>
      </c>
      <c r="D238" s="146">
        <f>+'TTA Pivot Table'!N$106</f>
        <v>0.75701653731343266</v>
      </c>
      <c r="E238" s="147">
        <f>+'TTA Pivot Table'!N$108</f>
        <v>2.5189445209848196</v>
      </c>
      <c r="F238" s="147">
        <f>+'TTA Pivot Table'!N$110</f>
        <v>4.2475490189557696</v>
      </c>
      <c r="G238" s="146">
        <f>+'TTA Pivot Table'!N$112</f>
        <v>5.6351063686110141</v>
      </c>
      <c r="H238" s="146">
        <f>+'TTA Pivot Table'!N$114</f>
        <v>7.5</v>
      </c>
      <c r="I238" s="147">
        <f>+'TTA Pivot Table'!N$116</f>
        <v>4.6952730822663593</v>
      </c>
      <c r="J238" s="147">
        <f>+'TTA Pivot Table'!N$118</f>
        <v>2.8126182648401823</v>
      </c>
      <c r="K238" s="146">
        <f>+'TTA Pivot Table'!N$120</f>
        <v>4.0070659362885559</v>
      </c>
      <c r="L238" s="146">
        <f>+'TTA Pivot Table'!N$122</f>
        <v>3.3332999999999999</v>
      </c>
      <c r="M238" s="148">
        <f>+'TTA Pivot Table'!N$124</f>
        <v>3.3895060389029052</v>
      </c>
      <c r="N238" s="147">
        <f>+'TTA Pivot Table'!N$126</f>
        <v>4.5059059332023583</v>
      </c>
      <c r="O238" s="42"/>
      <c r="P238" s="320">
        <f t="shared" si="13"/>
        <v>-1.3057670433634541</v>
      </c>
    </row>
    <row r="239" spans="1:16">
      <c r="A239" s="47"/>
      <c r="B239" s="146"/>
      <c r="C239" s="146"/>
      <c r="D239" s="146"/>
      <c r="E239" s="147"/>
      <c r="F239" s="147"/>
      <c r="G239" s="146"/>
      <c r="H239" s="146"/>
      <c r="I239" s="147"/>
      <c r="J239" s="147"/>
      <c r="K239" s="146"/>
      <c r="L239" s="146"/>
      <c r="M239" s="148"/>
      <c r="N239" s="147"/>
      <c r="O239" s="42"/>
      <c r="P239" s="320"/>
    </row>
    <row r="240" spans="1:16">
      <c r="A240" s="47" t="s">
        <v>53</v>
      </c>
      <c r="B240" s="146">
        <f>+'TTA Pivot Table'!N$134</f>
        <v>2.8972222222222221</v>
      </c>
      <c r="C240" s="146">
        <f>+'TTA Pivot Table'!N$136</f>
        <v>3.4129032258064513</v>
      </c>
      <c r="D240" s="146">
        <f>+'TTA Pivot Table'!N$138</f>
        <v>0</v>
      </c>
      <c r="E240" s="147">
        <f>+'TTA Pivot Table'!N$140</f>
        <v>3.0524271844660196</v>
      </c>
      <c r="F240" s="147">
        <f>+'TTA Pivot Table'!N$142</f>
        <v>4.2721288515406171</v>
      </c>
      <c r="G240" s="146">
        <f>+'TTA Pivot Table'!N$144</f>
        <v>5.5868872549019599</v>
      </c>
      <c r="H240" s="146">
        <f>+'TTA Pivot Table'!N$146</f>
        <v>0</v>
      </c>
      <c r="I240" s="147">
        <f>+'TTA Pivot Table'!N$148</f>
        <v>4.6348208248816762</v>
      </c>
      <c r="J240" s="147">
        <f>+'TTA Pivot Table'!N$150</f>
        <v>3.3836734693877553</v>
      </c>
      <c r="K240" s="146">
        <f>+'TTA Pivot Table'!N$152</f>
        <v>3.5508222396241189</v>
      </c>
      <c r="L240" s="146">
        <f>+'TTA Pivot Table'!N$154</f>
        <v>0</v>
      </c>
      <c r="M240" s="148">
        <f>+'TTA Pivot Table'!N$156</f>
        <v>3.4782454585733271</v>
      </c>
      <c r="N240" s="147">
        <f>+'TTA Pivot Table'!N$158</f>
        <v>0</v>
      </c>
      <c r="O240" s="42"/>
      <c r="P240" s="320">
        <f t="shared" si="13"/>
        <v>-1.1565753663083491</v>
      </c>
    </row>
    <row r="241" spans="1:17">
      <c r="A241" s="47" t="s">
        <v>54</v>
      </c>
      <c r="B241" s="146">
        <f>+'TTA Pivot Table'!N$166</f>
        <v>3.8029761904761905</v>
      </c>
      <c r="C241" s="146">
        <f>+'TTA Pivot Table'!N$168</f>
        <v>4.1659751037344401</v>
      </c>
      <c r="D241" s="146">
        <f>+'TTA Pivot Table'!N$170</f>
        <v>0</v>
      </c>
      <c r="E241" s="147">
        <f>+'TTA Pivot Table'!N$172</f>
        <v>3.8581703470031545</v>
      </c>
      <c r="F241" s="147">
        <f>+'TTA Pivot Table'!N$174</f>
        <v>5.1299808061420347</v>
      </c>
      <c r="G241" s="146">
        <f>+'TTA Pivot Table'!N$176</f>
        <v>5.7543804262036309</v>
      </c>
      <c r="H241" s="146">
        <f>+'TTA Pivot Table'!N$178</f>
        <v>0</v>
      </c>
      <c r="I241" s="147">
        <f>+'TTA Pivot Table'!N$180</f>
        <v>5.3342975206611563</v>
      </c>
      <c r="J241" s="147">
        <f>+'TTA Pivot Table'!N$182</f>
        <v>5.9479898218829526</v>
      </c>
      <c r="K241" s="146">
        <f>+'TTA Pivot Table'!N$184</f>
        <v>5.5622576966932717</v>
      </c>
      <c r="L241" s="146">
        <f>+'TTA Pivot Table'!N$186</f>
        <v>0</v>
      </c>
      <c r="M241" s="148">
        <f>+'TTA Pivot Table'!N$188</f>
        <v>5.8289584799437009</v>
      </c>
      <c r="N241" s="147">
        <f>+'TTA Pivot Table'!N$190</f>
        <v>6.6319819819819816</v>
      </c>
      <c r="O241" s="42"/>
      <c r="P241" s="320">
        <f t="shared" si="13"/>
        <v>0.49466095928254461</v>
      </c>
    </row>
    <row r="242" spans="1:17">
      <c r="A242" s="47" t="s">
        <v>55</v>
      </c>
      <c r="B242" s="199">
        <f>+'TTA Pivot Table'!N$198</f>
        <v>3.1770042194092829</v>
      </c>
      <c r="C242" s="146">
        <f>+'TTA Pivot Table'!N$200</f>
        <v>4.2134999999999998</v>
      </c>
      <c r="D242" s="146">
        <f>+'TTA Pivot Table'!N$202</f>
        <v>0</v>
      </c>
      <c r="E242" s="147">
        <f>+'TTA Pivot Table'!N$204</f>
        <v>3.2576653696498057</v>
      </c>
      <c r="F242" s="147">
        <f>+'TTA Pivot Table'!N$206</f>
        <v>5.0243232484076437</v>
      </c>
      <c r="G242" s="146">
        <f>+'TTA Pivot Table'!N$208</f>
        <v>6.517296587926511</v>
      </c>
      <c r="H242" s="146">
        <f>+'TTA Pivot Table'!N$210</f>
        <v>0</v>
      </c>
      <c r="I242" s="147">
        <f>+'TTA Pivot Table'!N$212</f>
        <v>5.3718020769700665</v>
      </c>
      <c r="J242" s="147">
        <f>+'TTA Pivot Table'!N$214</f>
        <v>4.8531734862197062</v>
      </c>
      <c r="K242" s="146">
        <f>+'TTA Pivot Table'!N$216</f>
        <v>6.7092122613308387</v>
      </c>
      <c r="L242" s="146">
        <f>+'TTA Pivot Table'!N$218</f>
        <v>0</v>
      </c>
      <c r="M242" s="148">
        <f>+'TTA Pivot Table'!N$220</f>
        <v>5.5305058964051481</v>
      </c>
      <c r="N242" s="147">
        <f>+'TTA Pivot Table'!N$222</f>
        <v>0</v>
      </c>
      <c r="O242" s="42"/>
      <c r="P242" s="320">
        <f t="shared" si="13"/>
        <v>0.15870381943508161</v>
      </c>
    </row>
    <row r="243" spans="1:17">
      <c r="A243" s="47" t="s">
        <v>56</v>
      </c>
      <c r="B243" s="146">
        <f>+'TTA Pivot Table'!N$230</f>
        <v>0</v>
      </c>
      <c r="C243" s="146">
        <f>+'TTA Pivot Table'!N$232</f>
        <v>0</v>
      </c>
      <c r="D243" s="146">
        <f>+'TTA Pivot Table'!N$234</f>
        <v>0</v>
      </c>
      <c r="E243" s="147">
        <f>+'TTA Pivot Table'!N$236</f>
        <v>0</v>
      </c>
      <c r="F243" s="147">
        <f>+'TTA Pivot Table'!N$238</f>
        <v>0</v>
      </c>
      <c r="G243" s="146">
        <f>+'TTA Pivot Table'!N$240</f>
        <v>0</v>
      </c>
      <c r="H243" s="146">
        <f>+'TTA Pivot Table'!N$242</f>
        <v>0</v>
      </c>
      <c r="I243" s="147">
        <f>+'TTA Pivot Table'!N$244</f>
        <v>0</v>
      </c>
      <c r="J243" s="147">
        <f>+'TTA Pivot Table'!N$246</f>
        <v>0</v>
      </c>
      <c r="K243" s="146">
        <f>+'TTA Pivot Table'!N$248</f>
        <v>0</v>
      </c>
      <c r="L243" s="146">
        <f>+'TTA Pivot Table'!N$250</f>
        <v>0</v>
      </c>
      <c r="M243" s="148">
        <f>+'TTA Pivot Table'!N$252</f>
        <v>0</v>
      </c>
      <c r="N243" s="147">
        <f>+'TTA Pivot Table'!N$254</f>
        <v>0</v>
      </c>
      <c r="O243" s="42"/>
      <c r="P243" s="320">
        <f t="shared" si="13"/>
        <v>0</v>
      </c>
    </row>
    <row r="244" spans="1:17">
      <c r="A244" s="47"/>
      <c r="B244" s="146"/>
      <c r="C244" s="146"/>
      <c r="D244" s="146"/>
      <c r="E244" s="147"/>
      <c r="F244" s="147"/>
      <c r="G244" s="146"/>
      <c r="H244" s="146"/>
      <c r="I244" s="147"/>
      <c r="J244" s="147"/>
      <c r="K244" s="146"/>
      <c r="L244" s="146"/>
      <c r="M244" s="148"/>
      <c r="N244" s="147"/>
      <c r="O244" s="42"/>
      <c r="P244" s="320"/>
    </row>
    <row r="245" spans="1:17">
      <c r="A245" s="47" t="s">
        <v>57</v>
      </c>
      <c r="B245" s="146">
        <f>+'TTA Pivot Table'!N$262</f>
        <v>3.2916666666666665</v>
      </c>
      <c r="C245" s="146">
        <f>+'TTA Pivot Table'!N$264</f>
        <v>3.8418650088809945</v>
      </c>
      <c r="D245" s="146">
        <f>+'TTA Pivot Table'!N$266</f>
        <v>0</v>
      </c>
      <c r="E245" s="147">
        <f>+'TTA Pivot Table'!N$268</f>
        <v>3.8303826086956518</v>
      </c>
      <c r="F245" s="147">
        <f>+'TTA Pivot Table'!N$270</f>
        <v>3.3551842174026656</v>
      </c>
      <c r="G245" s="146">
        <f>+'TTA Pivot Table'!N$272</f>
        <v>3.9464642082429506</v>
      </c>
      <c r="H245" s="146">
        <f>+'TTA Pivot Table'!N$274</f>
        <v>0</v>
      </c>
      <c r="I245" s="147">
        <f>+'TTA Pivot Table'!N$276</f>
        <v>3.4187523320895523</v>
      </c>
      <c r="J245" s="147">
        <f>+'TTA Pivot Table'!N$278</f>
        <v>3.5302057998129102</v>
      </c>
      <c r="K245" s="146">
        <f>+'TTA Pivot Table'!N$280</f>
        <v>5.2282229965156795</v>
      </c>
      <c r="L245" s="146">
        <f>+'TTA Pivot Table'!N$282</f>
        <v>0</v>
      </c>
      <c r="M245" s="148">
        <f>+'TTA Pivot Table'!N$284</f>
        <v>4.0176992330776926</v>
      </c>
      <c r="N245" s="147">
        <f>+'TTA Pivot Table'!N$286</f>
        <v>5.3725471204188473</v>
      </c>
      <c r="O245" s="42"/>
      <c r="P245" s="320">
        <f t="shared" si="13"/>
        <v>0.5989469009881403</v>
      </c>
    </row>
    <row r="246" spans="1:17">
      <c r="A246" s="47" t="s">
        <v>58</v>
      </c>
      <c r="B246" s="146">
        <f>+'TTA Pivot Table'!N$294</f>
        <v>2.9418722786647313</v>
      </c>
      <c r="C246" s="146">
        <f>+'TTA Pivot Table'!N$296</f>
        <v>4.7777401296405406</v>
      </c>
      <c r="D246" s="146">
        <f>+'TTA Pivot Table'!N$298</f>
        <v>0</v>
      </c>
      <c r="E246" s="147">
        <f>+'TTA Pivot Table'!N$300</f>
        <v>4.4679402400195931</v>
      </c>
      <c r="F246" s="147">
        <f>+'TTA Pivot Table'!N$302</f>
        <v>3.6227074626865678</v>
      </c>
      <c r="G246" s="146">
        <f>+'TTA Pivot Table'!N$304</f>
        <v>4.7963946645743425</v>
      </c>
      <c r="H246" s="146">
        <f>+'TTA Pivot Table'!N$306</f>
        <v>0</v>
      </c>
      <c r="I246" s="147">
        <f>+'TTA Pivot Table'!N$308</f>
        <v>4.1298660789964412</v>
      </c>
      <c r="J246" s="147">
        <f>+'TTA Pivot Table'!N$310</f>
        <v>2.6836027143738432</v>
      </c>
      <c r="K246" s="146">
        <f>+'TTA Pivot Table'!N$312</f>
        <v>3.1109267241379306</v>
      </c>
      <c r="L246" s="146">
        <f>+'TTA Pivot Table'!N$314</f>
        <v>0</v>
      </c>
      <c r="M246" s="148">
        <f>+'TTA Pivot Table'!N$316</f>
        <v>2.9117054932412998</v>
      </c>
      <c r="N246" s="147">
        <f>+'TTA Pivot Table'!N$318</f>
        <v>0</v>
      </c>
      <c r="O246" s="42"/>
      <c r="P246" s="320">
        <f t="shared" si="13"/>
        <v>-1.2181605857551414</v>
      </c>
    </row>
    <row r="247" spans="1:17">
      <c r="A247" s="47" t="s">
        <v>59</v>
      </c>
      <c r="B247" s="146">
        <f>+'TTA Pivot Table'!N$326</f>
        <v>2.2693775510204079</v>
      </c>
      <c r="C247" s="146">
        <f>+'TTA Pivot Table'!N$328</f>
        <v>2.8520481927710843</v>
      </c>
      <c r="D247" s="146">
        <f>+'TTA Pivot Table'!N$330</f>
        <v>0</v>
      </c>
      <c r="E247" s="147">
        <f>+'TTA Pivot Table'!N$332</f>
        <v>2.4657036535859267</v>
      </c>
      <c r="F247" s="147">
        <f>+'TTA Pivot Table'!N$334</f>
        <v>4.605878255602665</v>
      </c>
      <c r="G247" s="146">
        <f>+'TTA Pivot Table'!N$336</f>
        <v>6.1810413589364837</v>
      </c>
      <c r="H247" s="146">
        <f>+'TTA Pivot Table'!N$338</f>
        <v>0</v>
      </c>
      <c r="I247" s="147">
        <f>+'TTA Pivot Table'!N$340</f>
        <v>5.0639475945017187</v>
      </c>
      <c r="J247" s="147">
        <f>+'TTA Pivot Table'!N$342</f>
        <v>3.4715063520871148</v>
      </c>
      <c r="K247" s="146">
        <f>+'TTA Pivot Table'!N$344</f>
        <v>4.550061315496098</v>
      </c>
      <c r="L247" s="146">
        <f>+'TTA Pivot Table'!N$346</f>
        <v>0</v>
      </c>
      <c r="M247" s="148">
        <f>+'TTA Pivot Table'!N$348</f>
        <v>4.0328430519292144</v>
      </c>
      <c r="N247" s="147">
        <f>+'TTA Pivot Table'!N$350</f>
        <v>0</v>
      </c>
      <c r="O247" s="42"/>
      <c r="P247" s="320">
        <f t="shared" si="13"/>
        <v>-1.0311045425725043</v>
      </c>
      <c r="Q247" s="340"/>
    </row>
    <row r="248" spans="1:17">
      <c r="A248" s="47" t="s">
        <v>60</v>
      </c>
      <c r="B248" s="146">
        <f>+'TTA Pivot Table'!N$358</f>
        <v>0</v>
      </c>
      <c r="C248" s="146">
        <f>+'TTA Pivot Table'!N$360</f>
        <v>0</v>
      </c>
      <c r="D248" s="146">
        <f>+'TTA Pivot Table'!N$362</f>
        <v>0</v>
      </c>
      <c r="E248" s="147">
        <f>+'TTA Pivot Table'!N$364</f>
        <v>0</v>
      </c>
      <c r="F248" s="147">
        <f>+'TTA Pivot Table'!N$366</f>
        <v>0</v>
      </c>
      <c r="G248" s="146">
        <f>+'TTA Pivot Table'!N$368</f>
        <v>0</v>
      </c>
      <c r="H248" s="146">
        <f>+'TTA Pivot Table'!N$370</f>
        <v>0</v>
      </c>
      <c r="I248" s="147">
        <f>+'TTA Pivot Table'!N$372</f>
        <v>0</v>
      </c>
      <c r="J248" s="147">
        <f>+'TTA Pivot Table'!N$374</f>
        <v>0</v>
      </c>
      <c r="K248" s="146">
        <f>+'TTA Pivot Table'!N$376</f>
        <v>0</v>
      </c>
      <c r="L248" s="146">
        <f>+'TTA Pivot Table'!N$378</f>
        <v>0</v>
      </c>
      <c r="M248" s="148">
        <f>+'TTA Pivot Table'!N$380</f>
        <v>0</v>
      </c>
      <c r="N248" s="147">
        <f>+'TTA Pivot Table'!N$382</f>
        <v>0</v>
      </c>
      <c r="O248" s="42"/>
      <c r="P248" s="320">
        <f t="shared" si="13"/>
        <v>0</v>
      </c>
    </row>
    <row r="249" spans="1:17">
      <c r="A249" s="47"/>
      <c r="B249" s="146"/>
      <c r="C249" s="146"/>
      <c r="D249" s="146"/>
      <c r="E249" s="147"/>
      <c r="F249" s="147"/>
      <c r="G249" s="146"/>
      <c r="H249" s="146"/>
      <c r="I249" s="147"/>
      <c r="J249" s="147"/>
      <c r="K249" s="146"/>
      <c r="L249" s="146"/>
      <c r="M249" s="148"/>
      <c r="N249" s="147"/>
      <c r="O249" s="42"/>
      <c r="P249" s="320"/>
    </row>
    <row r="250" spans="1:17">
      <c r="A250" s="47" t="s">
        <v>61</v>
      </c>
      <c r="B250" s="146">
        <f>+'TTA Pivot Table'!N$390</f>
        <v>2.4634952380952382</v>
      </c>
      <c r="C250" s="146">
        <f>+'TTA Pivot Table'!N$392</f>
        <v>1.889</v>
      </c>
      <c r="D250" s="146">
        <f>+'TTA Pivot Table'!N$394</f>
        <v>0</v>
      </c>
      <c r="E250" s="147">
        <f>+'TTA Pivot Table'!N$396</f>
        <v>2.4475370370370371</v>
      </c>
      <c r="F250" s="147">
        <f>+'TTA Pivot Table'!N$398</f>
        <v>4.1549822609741431</v>
      </c>
      <c r="G250" s="146">
        <f>+'TTA Pivot Table'!N$400</f>
        <v>5.0833316582914572</v>
      </c>
      <c r="H250" s="146">
        <f>+'TTA Pivot Table'!N$402</f>
        <v>0</v>
      </c>
      <c r="I250" s="147">
        <f>+'TTA Pivot Table'!N$404</f>
        <v>4.3687539921314507</v>
      </c>
      <c r="J250" s="147">
        <f>+'TTA Pivot Table'!N$406</f>
        <v>6.2464031007751943</v>
      </c>
      <c r="K250" s="146">
        <f>+'TTA Pivot Table'!N$408</f>
        <v>8.4118364485981303</v>
      </c>
      <c r="L250" s="146">
        <f>+'TTA Pivot Table'!N$410</f>
        <v>0</v>
      </c>
      <c r="M250" s="148">
        <f>+'TTA Pivot Table'!N$412</f>
        <v>7.2281885593220334</v>
      </c>
      <c r="N250" s="147">
        <f>+'TTA Pivot Table'!N$414</f>
        <v>4.3586471251409247</v>
      </c>
      <c r="O250" s="42"/>
      <c r="P250" s="320">
        <f t="shared" si="13"/>
        <v>2.8594345671905828</v>
      </c>
    </row>
    <row r="251" spans="1:17">
      <c r="A251" s="47" t="s">
        <v>62</v>
      </c>
      <c r="B251" s="146">
        <f>+'TTA Pivot Table'!N$422</f>
        <v>3.4153180661577616</v>
      </c>
      <c r="C251" s="146">
        <f>+'TTA Pivot Table'!N$424</f>
        <v>3.4599094392197847</v>
      </c>
      <c r="D251" s="146">
        <f>+'TTA Pivot Table'!N$426</f>
        <v>0</v>
      </c>
      <c r="E251" s="147">
        <f>+'TTA Pivot Table'!N$428</f>
        <v>3.4341420379355969</v>
      </c>
      <c r="F251" s="147">
        <f>+'TTA Pivot Table'!N$430</f>
        <v>4.4933827004884188</v>
      </c>
      <c r="G251" s="146">
        <f>+'TTA Pivot Table'!N$432</f>
        <v>0</v>
      </c>
      <c r="H251" s="146">
        <f>+'TTA Pivot Table'!N$434</f>
        <v>0</v>
      </c>
      <c r="I251" s="147">
        <f>+'TTA Pivot Table'!N$436</f>
        <v>2.3687292358803984</v>
      </c>
      <c r="J251" s="147">
        <f>+'TTA Pivot Table'!N$438</f>
        <v>3.3139817629179333</v>
      </c>
      <c r="K251" s="146">
        <f>+'TTA Pivot Table'!N$440</f>
        <v>3.6401111290062809</v>
      </c>
      <c r="L251" s="146">
        <f>+'TTA Pivot Table'!N$442</f>
        <v>0</v>
      </c>
      <c r="M251" s="148">
        <f>+'TTA Pivot Table'!N$444</f>
        <v>3.5271554900515847</v>
      </c>
      <c r="N251" s="147">
        <f>+'TTA Pivot Table'!N$446</f>
        <v>4.6030216129257893</v>
      </c>
      <c r="O251" s="42"/>
      <c r="P251" s="320">
        <f t="shared" si="13"/>
        <v>1.1584262541711863</v>
      </c>
    </row>
    <row r="252" spans="1:17">
      <c r="A252" s="47" t="s">
        <v>63</v>
      </c>
      <c r="B252" s="146">
        <f>+'TTA Pivot Table'!N$454</f>
        <v>2.7365771812080535</v>
      </c>
      <c r="C252" s="146">
        <f>+'TTA Pivot Table'!N$456</f>
        <v>3.4989059671772424</v>
      </c>
      <c r="D252" s="146">
        <f>+'TTA Pivot Table'!N$458</f>
        <v>0</v>
      </c>
      <c r="E252" s="147">
        <f>+'TTA Pivot Table'!N$460</f>
        <v>2.9478471964827158</v>
      </c>
      <c r="F252" s="147">
        <f>+'TTA Pivot Table'!N$462</f>
        <v>4.3927745922137911</v>
      </c>
      <c r="G252" s="146">
        <f>+'TTA Pivot Table'!N$464</f>
        <v>6.1736691386500819</v>
      </c>
      <c r="H252" s="146">
        <f>+'TTA Pivot Table'!N$466</f>
        <v>0</v>
      </c>
      <c r="I252" s="147">
        <f>+'TTA Pivot Table'!N$468</f>
        <v>5.5384736373264296</v>
      </c>
      <c r="J252" s="147">
        <f>+'TTA Pivot Table'!N$470</f>
        <v>3.5490197988614804</v>
      </c>
      <c r="K252" s="146">
        <f>+'TTA Pivot Table'!N$472</f>
        <v>4.6764612060058113</v>
      </c>
      <c r="L252" s="146">
        <f>+'TTA Pivot Table'!N$474</f>
        <v>0</v>
      </c>
      <c r="M252" s="148">
        <f>+'TTA Pivot Table'!N$476</f>
        <v>4.2954255359127824</v>
      </c>
      <c r="N252" s="147">
        <f>+'TTA Pivot Table'!N$478</f>
        <v>6.1500602462372065</v>
      </c>
      <c r="O252" s="42"/>
      <c r="P252" s="320">
        <f t="shared" si="13"/>
        <v>-1.2430481014136472</v>
      </c>
    </row>
    <row r="253" spans="1:17">
      <c r="A253" s="52" t="s">
        <v>64</v>
      </c>
      <c r="B253" s="149">
        <f>+'TTA Pivot Table'!N$486</f>
        <v>3.7113122171945703</v>
      </c>
      <c r="C253" s="149">
        <f>+'TTA Pivot Table'!N$488</f>
        <v>3.9833333333333325</v>
      </c>
      <c r="D253" s="149">
        <f>+'TTA Pivot Table'!N$490</f>
        <v>0</v>
      </c>
      <c r="E253" s="150">
        <f>+'TTA Pivot Table'!N$492</f>
        <v>3.7317991631799163</v>
      </c>
      <c r="F253" s="150">
        <f>+'TTA Pivot Table'!N$494</f>
        <v>4.1856132075471697</v>
      </c>
      <c r="G253" s="149">
        <f>+'TTA Pivot Table'!N$496</f>
        <v>5.289265536723164</v>
      </c>
      <c r="H253" s="149">
        <f>+'TTA Pivot Table'!N$498</f>
        <v>0</v>
      </c>
      <c r="I253" s="150">
        <f>+'TTA Pivot Table'!N$500</f>
        <v>4.376195121951219</v>
      </c>
      <c r="J253" s="150">
        <f>+'TTA Pivot Table'!N$502</f>
        <v>3.763930348258707</v>
      </c>
      <c r="K253" s="149">
        <f>+'TTA Pivot Table'!N$504</f>
        <v>3.2707006369426752</v>
      </c>
      <c r="L253" s="149">
        <f>+'TTA Pivot Table'!N$506</f>
        <v>0</v>
      </c>
      <c r="M253" s="151">
        <f>+'TTA Pivot Table'!N$508</f>
        <v>3.6254025044722717</v>
      </c>
      <c r="N253" s="150">
        <f>+'TTA Pivot Table'!N$510</f>
        <v>6.7421276595744688</v>
      </c>
      <c r="O253" s="42"/>
      <c r="P253" s="322">
        <f t="shared" si="13"/>
        <v>-0.75079261747894721</v>
      </c>
    </row>
    <row r="254" spans="1:17">
      <c r="A254" s="133" t="s">
        <v>160</v>
      </c>
      <c r="B254" s="133"/>
      <c r="C254" s="133"/>
      <c r="D254" s="133"/>
      <c r="E254" s="133"/>
      <c r="F254" s="134"/>
      <c r="G254" s="134"/>
      <c r="H254" s="134"/>
      <c r="I254" s="134"/>
      <c r="J254" s="134"/>
      <c r="K254" s="134"/>
      <c r="L254" s="134"/>
      <c r="M254" s="134"/>
      <c r="N254" s="134"/>
    </row>
    <row r="255" spans="1:17" s="51" customFormat="1">
      <c r="A255" s="133"/>
      <c r="B255" s="135"/>
      <c r="C255" s="135"/>
      <c r="D255" s="135"/>
      <c r="E255" s="135"/>
      <c r="F255" s="135"/>
      <c r="G255" s="135"/>
      <c r="H255" s="135"/>
      <c r="I255" s="135"/>
      <c r="J255" s="135"/>
      <c r="K255" s="135"/>
      <c r="L255" s="135"/>
      <c r="M255" s="135"/>
      <c r="N255" s="135"/>
      <c r="O255" s="45"/>
    </row>
    <row r="256" spans="1:17">
      <c r="A256" s="133"/>
      <c r="B256" s="133"/>
      <c r="C256" s="133"/>
      <c r="D256" s="133"/>
      <c r="E256" s="133"/>
      <c r="F256" s="134"/>
      <c r="G256" s="134"/>
      <c r="H256" s="134"/>
      <c r="I256" s="134"/>
      <c r="J256" s="134"/>
      <c r="K256" s="134"/>
      <c r="L256" s="134"/>
      <c r="M256" s="134"/>
      <c r="N256" s="323" t="s">
        <v>1192</v>
      </c>
    </row>
    <row r="257" spans="1:16" ht="18">
      <c r="A257" s="198" t="s">
        <v>280</v>
      </c>
      <c r="B257" s="100"/>
      <c r="C257" s="100"/>
      <c r="D257" s="100"/>
      <c r="E257" s="100"/>
      <c r="F257" s="103"/>
      <c r="G257" s="103"/>
      <c r="H257" s="103"/>
      <c r="I257" s="104"/>
      <c r="J257" s="103"/>
      <c r="K257" s="103"/>
      <c r="L257" s="103"/>
      <c r="M257" s="104"/>
      <c r="N257" s="103"/>
      <c r="P257" s="319"/>
    </row>
    <row r="258" spans="1:16" ht="18">
      <c r="A258" s="198"/>
      <c r="B258" s="100"/>
      <c r="C258" s="100"/>
      <c r="D258" s="100"/>
      <c r="E258" s="100"/>
      <c r="F258" s="103"/>
      <c r="G258" s="103"/>
      <c r="H258" s="103"/>
      <c r="I258" s="104"/>
      <c r="J258" s="103"/>
      <c r="K258" s="103"/>
      <c r="L258" s="103"/>
      <c r="M258" s="104"/>
      <c r="N258" s="103"/>
      <c r="P258" s="319"/>
    </row>
    <row r="259" spans="1:16" ht="15.75">
      <c r="A259" s="118" t="s">
        <v>184</v>
      </c>
      <c r="B259" s="100"/>
      <c r="C259" s="100"/>
      <c r="D259" s="100"/>
      <c r="E259" s="100"/>
      <c r="F259" s="103"/>
      <c r="G259" s="103"/>
      <c r="H259" s="103"/>
      <c r="I259" s="104"/>
      <c r="J259" s="103"/>
      <c r="K259" s="103"/>
      <c r="L259" s="103"/>
      <c r="M259" s="104"/>
      <c r="N259" s="103"/>
      <c r="P259" s="319"/>
    </row>
    <row r="260" spans="1:16" ht="15.75">
      <c r="A260" s="118" t="s">
        <v>683</v>
      </c>
      <c r="B260" s="100"/>
      <c r="C260" s="100"/>
      <c r="D260" s="100"/>
      <c r="E260" s="100"/>
      <c r="F260" s="103"/>
      <c r="G260" s="103"/>
      <c r="H260" s="103"/>
      <c r="I260" s="104"/>
      <c r="J260" s="103"/>
      <c r="K260" s="103"/>
      <c r="L260" s="103"/>
      <c r="M260" s="104"/>
      <c r="N260" s="103"/>
      <c r="P260" s="319"/>
    </row>
    <row r="261" spans="1:16" ht="18" customHeight="1">
      <c r="A261" s="26"/>
      <c r="B261" s="26"/>
      <c r="C261" s="26"/>
      <c r="D261" s="26"/>
      <c r="E261" s="26"/>
      <c r="F261" s="18"/>
      <c r="G261" s="114"/>
      <c r="H261" s="114"/>
      <c r="I261" s="111"/>
      <c r="J261" s="111"/>
      <c r="K261" s="111"/>
      <c r="L261" s="111"/>
      <c r="M261" s="111"/>
      <c r="N261" s="111"/>
      <c r="O261" s="7"/>
      <c r="P261" s="319"/>
    </row>
    <row r="262" spans="1:16" ht="18" customHeight="1">
      <c r="A262" s="21"/>
      <c r="B262" s="119" t="s">
        <v>257</v>
      </c>
      <c r="C262" s="120"/>
      <c r="D262" s="120"/>
      <c r="E262" s="120"/>
      <c r="F262" s="120"/>
      <c r="G262" s="120"/>
      <c r="H262" s="120"/>
      <c r="I262" s="121"/>
      <c r="J262" s="131" t="s">
        <v>156</v>
      </c>
      <c r="K262" s="316"/>
      <c r="L262" s="316"/>
      <c r="M262" s="317"/>
      <c r="N262" s="839" t="s">
        <v>256</v>
      </c>
      <c r="O262" s="318"/>
      <c r="P262" s="319"/>
    </row>
    <row r="263" spans="1:16" ht="42.75" customHeight="1">
      <c r="A263" s="37"/>
      <c r="B263" s="120" t="s">
        <v>296</v>
      </c>
      <c r="C263" s="120"/>
      <c r="D263" s="120"/>
      <c r="E263" s="123"/>
      <c r="F263" s="124" t="s">
        <v>298</v>
      </c>
      <c r="G263" s="120"/>
      <c r="H263" s="120"/>
      <c r="I263" s="121"/>
      <c r="J263" s="125" t="s">
        <v>258</v>
      </c>
      <c r="K263" s="120"/>
      <c r="L263" s="120"/>
      <c r="M263" s="121"/>
      <c r="N263" s="840"/>
      <c r="O263" s="318"/>
      <c r="P263" s="319"/>
    </row>
    <row r="264" spans="1:16" ht="28.5" customHeight="1">
      <c r="A264" s="26"/>
      <c r="B264" s="126" t="s">
        <v>157</v>
      </c>
      <c r="C264" s="126" t="s">
        <v>158</v>
      </c>
      <c r="D264" s="126" t="s">
        <v>65</v>
      </c>
      <c r="E264" s="128" t="s">
        <v>12</v>
      </c>
      <c r="F264" s="128" t="s">
        <v>157</v>
      </c>
      <c r="G264" s="126" t="s">
        <v>158</v>
      </c>
      <c r="H264" s="126" t="s">
        <v>65</v>
      </c>
      <c r="I264" s="128" t="s">
        <v>12</v>
      </c>
      <c r="J264" s="129" t="s">
        <v>157</v>
      </c>
      <c r="K264" s="130" t="s">
        <v>158</v>
      </c>
      <c r="L264" s="132" t="s">
        <v>65</v>
      </c>
      <c r="M264" s="129" t="s">
        <v>12</v>
      </c>
      <c r="N264" s="841"/>
      <c r="O264" s="318"/>
      <c r="P264" s="319" t="s">
        <v>248</v>
      </c>
    </row>
    <row r="265" spans="1:16" ht="24.75" hidden="1" customHeight="1">
      <c r="A265" s="47" t="s">
        <v>48</v>
      </c>
      <c r="B265" s="47"/>
      <c r="C265" s="47"/>
      <c r="D265" s="47"/>
      <c r="E265" s="47"/>
      <c r="F265" s="39">
        <f>'TTA Pivot Table'!J$230</f>
        <v>0</v>
      </c>
      <c r="G265" s="39">
        <f>'TTA Pivot Table'!J$231</f>
        <v>0</v>
      </c>
      <c r="H265" s="39">
        <f>'TTA Pivot Table'!J$232</f>
        <v>0</v>
      </c>
      <c r="I265" s="38">
        <f>'TTA Pivot Table'!J$233</f>
        <v>0</v>
      </c>
      <c r="J265" s="38">
        <f>'TTA Pivot Table'!J$234</f>
        <v>0</v>
      </c>
      <c r="K265" s="39">
        <f>'TTA Pivot Table'!J$235</f>
        <v>0</v>
      </c>
      <c r="L265" s="39">
        <f>'TTA Pivot Table'!J$236</f>
        <v>0</v>
      </c>
      <c r="M265" s="40">
        <f>'TTA Pivot Table'!J$237</f>
        <v>0</v>
      </c>
      <c r="N265" s="38">
        <f>'TTA Pivot Table'!J$238</f>
        <v>0</v>
      </c>
      <c r="O265" s="42"/>
      <c r="P265" s="320">
        <f>+M265-I265</f>
        <v>0</v>
      </c>
    </row>
    <row r="266" spans="1:16" ht="15.75" hidden="1">
      <c r="A266" s="47"/>
      <c r="B266" s="47"/>
      <c r="C266" s="47"/>
      <c r="D266" s="47"/>
      <c r="E266" s="47"/>
      <c r="F266" s="43"/>
      <c r="G266" s="43"/>
      <c r="H266" s="43"/>
      <c r="I266" s="41"/>
      <c r="J266" s="41"/>
      <c r="K266" s="43"/>
      <c r="L266" s="43"/>
      <c r="M266" s="321"/>
      <c r="N266" s="41"/>
      <c r="O266" s="42"/>
      <c r="P266" s="318">
        <f t="shared" ref="P266" si="14">+I266-M266</f>
        <v>0</v>
      </c>
    </row>
    <row r="267" spans="1:16">
      <c r="A267" s="47" t="s">
        <v>49</v>
      </c>
      <c r="B267" s="146">
        <f>+'TTA Pivot Table'!J$6</f>
        <v>0</v>
      </c>
      <c r="C267" s="146">
        <f>+'TTA Pivot Table'!J$8</f>
        <v>0</v>
      </c>
      <c r="D267" s="146">
        <f>+'TTA Pivot Table'!J$10</f>
        <v>0</v>
      </c>
      <c r="E267" s="147">
        <f>+'TTA Pivot Table'!J$12</f>
        <v>0</v>
      </c>
      <c r="F267" s="147">
        <f>+'TTA Pivot Table'!J$14</f>
        <v>0</v>
      </c>
      <c r="G267" s="146">
        <f>+'TTA Pivot Table'!J$16</f>
        <v>0</v>
      </c>
      <c r="H267" s="146">
        <f>+'TTA Pivot Table'!J$18</f>
        <v>0</v>
      </c>
      <c r="I267" s="147">
        <f>+'TTA Pivot Table'!J$20</f>
        <v>0</v>
      </c>
      <c r="J267" s="147">
        <f>+'TTA Pivot Table'!J$22</f>
        <v>0</v>
      </c>
      <c r="K267" s="146">
        <f>+'TTA Pivot Table'!J$24</f>
        <v>0</v>
      </c>
      <c r="L267" s="146">
        <f>+'TTA Pivot Table'!J$26</f>
        <v>0</v>
      </c>
      <c r="M267" s="148">
        <f>+'TTA Pivot Table'!J$28</f>
        <v>0</v>
      </c>
      <c r="N267" s="147">
        <f>+'TTA Pivot Table'!J$30</f>
        <v>0</v>
      </c>
      <c r="O267" s="42"/>
      <c r="P267" s="320">
        <f t="shared" ref="P267:P285" si="15">+M267-I267</f>
        <v>0</v>
      </c>
    </row>
    <row r="268" spans="1:16">
      <c r="A268" s="47" t="s">
        <v>50</v>
      </c>
      <c r="B268" s="146">
        <f>+'TTA Pivot Table'!J$38</f>
        <v>0</v>
      </c>
      <c r="C268" s="146">
        <f>+'TTA Pivot Table'!J$40</f>
        <v>0</v>
      </c>
      <c r="D268" s="146">
        <f>+'TTA Pivot Table'!J$42</f>
        <v>0</v>
      </c>
      <c r="E268" s="147">
        <f>+'TTA Pivot Table'!J$44</f>
        <v>0</v>
      </c>
      <c r="F268" s="147">
        <f>+'TTA Pivot Table'!J$46</f>
        <v>0</v>
      </c>
      <c r="G268" s="146">
        <f>+'TTA Pivot Table'!J$48</f>
        <v>0</v>
      </c>
      <c r="H268" s="146">
        <f>+'TTA Pivot Table'!J$50</f>
        <v>0</v>
      </c>
      <c r="I268" s="147">
        <f>+'TTA Pivot Table'!J$52</f>
        <v>0</v>
      </c>
      <c r="J268" s="147">
        <f>+'TTA Pivot Table'!J$54</f>
        <v>0</v>
      </c>
      <c r="K268" s="146">
        <f>+'TTA Pivot Table'!J$56</f>
        <v>0</v>
      </c>
      <c r="L268" s="146">
        <f>+'TTA Pivot Table'!J$58</f>
        <v>0</v>
      </c>
      <c r="M268" s="148">
        <f>+'TTA Pivot Table'!J$60</f>
        <v>0</v>
      </c>
      <c r="N268" s="147">
        <f>+'TTA Pivot Table'!J$62</f>
        <v>0</v>
      </c>
      <c r="O268" s="42"/>
      <c r="P268" s="320">
        <f t="shared" si="15"/>
        <v>0</v>
      </c>
    </row>
    <row r="269" spans="1:16">
      <c r="A269" s="47" t="s">
        <v>51</v>
      </c>
      <c r="B269" s="146">
        <f>+'TTA Pivot Table'!J$70</f>
        <v>0</v>
      </c>
      <c r="C269" s="146">
        <f>+'TTA Pivot Table'!J$72</f>
        <v>0</v>
      </c>
      <c r="D269" s="146">
        <f>+'TTA Pivot Table'!J$74</f>
        <v>0</v>
      </c>
      <c r="E269" s="147">
        <f>+'TTA Pivot Table'!J$76</f>
        <v>0</v>
      </c>
      <c r="F269" s="147">
        <f>+'TTA Pivot Table'!J$78</f>
        <v>0</v>
      </c>
      <c r="G269" s="146">
        <f>+'TTA Pivot Table'!J$80</f>
        <v>0</v>
      </c>
      <c r="H269" s="146">
        <f>+'TTA Pivot Table'!J$82</f>
        <v>0</v>
      </c>
      <c r="I269" s="147">
        <f>+'TTA Pivot Table'!J$84</f>
        <v>0</v>
      </c>
      <c r="J269" s="147">
        <f>+'TTA Pivot Table'!J$86</f>
        <v>0</v>
      </c>
      <c r="K269" s="146">
        <f>+'TTA Pivot Table'!J$88</f>
        <v>0</v>
      </c>
      <c r="L269" s="146">
        <f>+'TTA Pivot Table'!J$90</f>
        <v>0</v>
      </c>
      <c r="M269" s="148">
        <f>+'TTA Pivot Table'!J$92</f>
        <v>0</v>
      </c>
      <c r="N269" s="147">
        <f>+'TTA Pivot Table'!J$94</f>
        <v>0</v>
      </c>
      <c r="O269" s="42"/>
      <c r="P269" s="320">
        <f t="shared" si="15"/>
        <v>0</v>
      </c>
    </row>
    <row r="270" spans="1:16">
      <c r="A270" s="47" t="s">
        <v>52</v>
      </c>
      <c r="B270" s="146">
        <f>+'TTA Pivot Table'!J$102</f>
        <v>2.9424960833074296</v>
      </c>
      <c r="C270" s="146">
        <f>+'TTA Pivot Table'!J$104</f>
        <v>3.247402296296297</v>
      </c>
      <c r="D270" s="146">
        <f>+'TTA Pivot Table'!J$106</f>
        <v>0.80402385747482563</v>
      </c>
      <c r="E270" s="147">
        <f>+'TTA Pivot Table'!J$108</f>
        <v>2.5414813588255383</v>
      </c>
      <c r="F270" s="147">
        <f>+'TTA Pivot Table'!J$110</f>
        <v>4.2825781790164807</v>
      </c>
      <c r="G270" s="146">
        <f>+'TTA Pivot Table'!J$112</f>
        <v>5.6443021861587983</v>
      </c>
      <c r="H270" s="146">
        <f>+'TTA Pivot Table'!J$114</f>
        <v>7.5</v>
      </c>
      <c r="I270" s="147">
        <f>+'TTA Pivot Table'!J$116</f>
        <v>4.7364492047891344</v>
      </c>
      <c r="J270" s="147">
        <f>+'TTA Pivot Table'!J$118</f>
        <v>2.8520094854673999</v>
      </c>
      <c r="K270" s="146">
        <f>+'TTA Pivot Table'!J$120</f>
        <v>4.0498692596991299</v>
      </c>
      <c r="L270" s="146">
        <f>+'TTA Pivot Table'!J$122</f>
        <v>3.3332999999999999</v>
      </c>
      <c r="M270" s="148">
        <f>+'TTA Pivot Table'!J$124</f>
        <v>3.4485435793830685</v>
      </c>
      <c r="N270" s="147">
        <f>+'TTA Pivot Table'!J$126</f>
        <v>4.4926317757009349</v>
      </c>
      <c r="O270" s="42"/>
      <c r="P270" s="320">
        <f t="shared" si="15"/>
        <v>-1.2879056254060659</v>
      </c>
    </row>
    <row r="271" spans="1:16">
      <c r="A271" s="47"/>
      <c r="B271" s="146"/>
      <c r="C271" s="146"/>
      <c r="D271" s="146"/>
      <c r="E271" s="147"/>
      <c r="F271" s="147"/>
      <c r="G271" s="146"/>
      <c r="H271" s="146"/>
      <c r="I271" s="147"/>
      <c r="J271" s="147"/>
      <c r="K271" s="146"/>
      <c r="L271" s="146"/>
      <c r="M271" s="148"/>
      <c r="N271" s="147"/>
      <c r="O271" s="42"/>
      <c r="P271" s="320"/>
    </row>
    <row r="272" spans="1:16">
      <c r="A272" s="47" t="s">
        <v>53</v>
      </c>
      <c r="B272" s="146">
        <f>+'TTA Pivot Table'!J$134</f>
        <v>2.5799999999999996</v>
      </c>
      <c r="C272" s="146">
        <f>+'TTA Pivot Table'!J$136</f>
        <v>4.5</v>
      </c>
      <c r="D272" s="146">
        <f>+'TTA Pivot Table'!J$138</f>
        <v>0</v>
      </c>
      <c r="E272" s="147">
        <f>+'TTA Pivot Table'!J$140</f>
        <v>2.9</v>
      </c>
      <c r="F272" s="147">
        <f>+'TTA Pivot Table'!J$142</f>
        <v>4.0613126079447319</v>
      </c>
      <c r="G272" s="146">
        <f>+'TTA Pivot Table'!J$144</f>
        <v>5.3622047244094491</v>
      </c>
      <c r="H272" s="146">
        <f>+'TTA Pivot Table'!J$146</f>
        <v>0</v>
      </c>
      <c r="I272" s="147">
        <f>+'TTA Pivot Table'!J$148</f>
        <v>4.2953257790368271</v>
      </c>
      <c r="J272" s="147">
        <f>+'TTA Pivot Table'!J$150</f>
        <v>3.0959302325581395</v>
      </c>
      <c r="K272" s="146">
        <f>+'TTA Pivot Table'!J$152</f>
        <v>3.1482412060301508</v>
      </c>
      <c r="L272" s="146">
        <f>+'TTA Pivot Table'!J$154</f>
        <v>0</v>
      </c>
      <c r="M272" s="148">
        <f>+'TTA Pivot Table'!J$156</f>
        <v>3.1239892183288411</v>
      </c>
      <c r="N272" s="147">
        <f>+'TTA Pivot Table'!J$158</f>
        <v>0</v>
      </c>
      <c r="O272" s="42"/>
      <c r="P272" s="320">
        <f t="shared" si="15"/>
        <v>-1.171336560707986</v>
      </c>
    </row>
    <row r="273" spans="1:17">
      <c r="A273" s="47" t="s">
        <v>54</v>
      </c>
      <c r="B273" s="146">
        <f>+'TTA Pivot Table'!J$166</f>
        <v>0</v>
      </c>
      <c r="C273" s="146">
        <f>+'TTA Pivot Table'!J$168</f>
        <v>0</v>
      </c>
      <c r="D273" s="146">
        <f>+'TTA Pivot Table'!J$170</f>
        <v>0</v>
      </c>
      <c r="E273" s="147">
        <f>+'TTA Pivot Table'!J$172</f>
        <v>0</v>
      </c>
      <c r="F273" s="147">
        <f>+'TTA Pivot Table'!J$174</f>
        <v>0</v>
      </c>
      <c r="G273" s="146">
        <f>+'TTA Pivot Table'!J$176</f>
        <v>0</v>
      </c>
      <c r="H273" s="146">
        <f>+'TTA Pivot Table'!J$178</f>
        <v>0</v>
      </c>
      <c r="I273" s="147">
        <f>+'TTA Pivot Table'!J$180</f>
        <v>0</v>
      </c>
      <c r="J273" s="147">
        <f>+'TTA Pivot Table'!J$182</f>
        <v>0</v>
      </c>
      <c r="K273" s="146">
        <f>+'TTA Pivot Table'!J$184</f>
        <v>0</v>
      </c>
      <c r="L273" s="146">
        <f>+'TTA Pivot Table'!J$186</f>
        <v>0</v>
      </c>
      <c r="M273" s="148">
        <f>+'TTA Pivot Table'!J$188</f>
        <v>0</v>
      </c>
      <c r="N273" s="147">
        <f>+'TTA Pivot Table'!J$190</f>
        <v>0</v>
      </c>
      <c r="O273" s="42"/>
      <c r="P273" s="320">
        <f t="shared" si="15"/>
        <v>0</v>
      </c>
    </row>
    <row r="274" spans="1:17">
      <c r="A274" s="47" t="s">
        <v>55</v>
      </c>
      <c r="B274" s="199">
        <f>+'TTA Pivot Table'!J$198</f>
        <v>0</v>
      </c>
      <c r="C274" s="146">
        <f>+'TTA Pivot Table'!J$200</f>
        <v>0</v>
      </c>
      <c r="D274" s="146">
        <f>+'TTA Pivot Table'!J$202</f>
        <v>0</v>
      </c>
      <c r="E274" s="147">
        <f>+'TTA Pivot Table'!J$204</f>
        <v>0</v>
      </c>
      <c r="F274" s="147">
        <f>+'TTA Pivot Table'!J$206</f>
        <v>0</v>
      </c>
      <c r="G274" s="146">
        <f>+'TTA Pivot Table'!J$208</f>
        <v>0</v>
      </c>
      <c r="H274" s="146">
        <f>+'TTA Pivot Table'!J$210</f>
        <v>0</v>
      </c>
      <c r="I274" s="147">
        <f>+'TTA Pivot Table'!J$212</f>
        <v>0</v>
      </c>
      <c r="J274" s="147">
        <f>+'TTA Pivot Table'!J$214</f>
        <v>0</v>
      </c>
      <c r="K274" s="146">
        <f>+'TTA Pivot Table'!J$216</f>
        <v>0</v>
      </c>
      <c r="L274" s="146">
        <f>+'TTA Pivot Table'!J$218</f>
        <v>0</v>
      </c>
      <c r="M274" s="148">
        <f>+'TTA Pivot Table'!J$220</f>
        <v>0</v>
      </c>
      <c r="N274" s="147">
        <f>+'TTA Pivot Table'!J$222</f>
        <v>0</v>
      </c>
      <c r="O274" s="42"/>
      <c r="P274" s="320">
        <f t="shared" si="15"/>
        <v>0</v>
      </c>
    </row>
    <row r="275" spans="1:17">
      <c r="A275" s="47" t="s">
        <v>56</v>
      </c>
      <c r="B275" s="146">
        <f>+'TTA Pivot Table'!J$230</f>
        <v>0</v>
      </c>
      <c r="C275" s="146">
        <f>+'TTA Pivot Table'!J$232</f>
        <v>0</v>
      </c>
      <c r="D275" s="146">
        <f>+'TTA Pivot Table'!J$234</f>
        <v>0</v>
      </c>
      <c r="E275" s="147">
        <f>+'TTA Pivot Table'!J$236</f>
        <v>0</v>
      </c>
      <c r="F275" s="147">
        <f>+'TTA Pivot Table'!J$238</f>
        <v>0</v>
      </c>
      <c r="G275" s="146">
        <f>+'TTA Pivot Table'!J$240</f>
        <v>0</v>
      </c>
      <c r="H275" s="146">
        <f>+'TTA Pivot Table'!J$242</f>
        <v>0</v>
      </c>
      <c r="I275" s="147">
        <f>+'TTA Pivot Table'!J$244</f>
        <v>0</v>
      </c>
      <c r="J275" s="147">
        <f>+'TTA Pivot Table'!J$246</f>
        <v>0</v>
      </c>
      <c r="K275" s="146">
        <f>+'TTA Pivot Table'!J$248</f>
        <v>0</v>
      </c>
      <c r="L275" s="146">
        <f>+'TTA Pivot Table'!J$250</f>
        <v>0</v>
      </c>
      <c r="M275" s="148">
        <f>+'TTA Pivot Table'!J$252</f>
        <v>0</v>
      </c>
      <c r="N275" s="147">
        <f>+'TTA Pivot Table'!J$254</f>
        <v>0</v>
      </c>
      <c r="O275" s="42"/>
      <c r="P275" s="320">
        <f t="shared" si="15"/>
        <v>0</v>
      </c>
    </row>
    <row r="276" spans="1:17">
      <c r="A276" s="47"/>
      <c r="B276" s="146"/>
      <c r="C276" s="146"/>
      <c r="D276" s="146"/>
      <c r="E276" s="147"/>
      <c r="F276" s="147"/>
      <c r="G276" s="146"/>
      <c r="H276" s="146"/>
      <c r="I276" s="147"/>
      <c r="J276" s="147"/>
      <c r="K276" s="146"/>
      <c r="L276" s="146"/>
      <c r="M276" s="148"/>
      <c r="N276" s="147"/>
      <c r="O276" s="42"/>
      <c r="P276" s="320"/>
    </row>
    <row r="277" spans="1:17">
      <c r="A277" s="47" t="s">
        <v>57</v>
      </c>
      <c r="B277" s="146">
        <f>+'TTA Pivot Table'!J$262</f>
        <v>0</v>
      </c>
      <c r="C277" s="146">
        <f>+'TTA Pivot Table'!J$264</f>
        <v>0</v>
      </c>
      <c r="D277" s="146">
        <f>+'TTA Pivot Table'!J$266</f>
        <v>0</v>
      </c>
      <c r="E277" s="147">
        <f>+'TTA Pivot Table'!J$268</f>
        <v>0</v>
      </c>
      <c r="F277" s="147">
        <f>+'TTA Pivot Table'!J$270</f>
        <v>0</v>
      </c>
      <c r="G277" s="146">
        <f>+'TTA Pivot Table'!J$272</f>
        <v>0</v>
      </c>
      <c r="H277" s="146">
        <f>+'TTA Pivot Table'!J$274</f>
        <v>0</v>
      </c>
      <c r="I277" s="147">
        <f>+'TTA Pivot Table'!J$276</f>
        <v>0</v>
      </c>
      <c r="J277" s="147">
        <f>+'TTA Pivot Table'!J$278</f>
        <v>0</v>
      </c>
      <c r="K277" s="146">
        <f>+'TTA Pivot Table'!J$280</f>
        <v>0</v>
      </c>
      <c r="L277" s="146">
        <f>+'TTA Pivot Table'!J$282</f>
        <v>0</v>
      </c>
      <c r="M277" s="148">
        <f>+'TTA Pivot Table'!J$284</f>
        <v>0</v>
      </c>
      <c r="N277" s="147">
        <f>+'TTA Pivot Table'!J$286</f>
        <v>0</v>
      </c>
      <c r="O277" s="42"/>
      <c r="P277" s="320">
        <f t="shared" si="15"/>
        <v>0</v>
      </c>
    </row>
    <row r="278" spans="1:17">
      <c r="A278" s="47" t="s">
        <v>58</v>
      </c>
      <c r="B278" s="146">
        <f>+'TTA Pivot Table'!J$294</f>
        <v>0</v>
      </c>
      <c r="C278" s="146">
        <f>+'TTA Pivot Table'!J$296</f>
        <v>0</v>
      </c>
      <c r="D278" s="146">
        <f>+'TTA Pivot Table'!J$298</f>
        <v>0</v>
      </c>
      <c r="E278" s="147">
        <f>+'TTA Pivot Table'!J$300</f>
        <v>0</v>
      </c>
      <c r="F278" s="147">
        <f>+'TTA Pivot Table'!J$302</f>
        <v>0</v>
      </c>
      <c r="G278" s="146">
        <f>+'TTA Pivot Table'!J$304</f>
        <v>0</v>
      </c>
      <c r="H278" s="146">
        <f>+'TTA Pivot Table'!J$306</f>
        <v>0</v>
      </c>
      <c r="I278" s="147">
        <f>+'TTA Pivot Table'!J$308</f>
        <v>0</v>
      </c>
      <c r="J278" s="147">
        <f>+'TTA Pivot Table'!J$310</f>
        <v>0</v>
      </c>
      <c r="K278" s="146">
        <f>+'TTA Pivot Table'!J$312</f>
        <v>0</v>
      </c>
      <c r="L278" s="146">
        <f>+'TTA Pivot Table'!J$314</f>
        <v>0</v>
      </c>
      <c r="M278" s="148">
        <f>+'TTA Pivot Table'!J$316</f>
        <v>0</v>
      </c>
      <c r="N278" s="147">
        <f>+'TTA Pivot Table'!J$318</f>
        <v>0</v>
      </c>
      <c r="O278" s="42"/>
      <c r="P278" s="320">
        <f t="shared" si="15"/>
        <v>0</v>
      </c>
    </row>
    <row r="279" spans="1:17">
      <c r="A279" s="47" t="s">
        <v>59</v>
      </c>
      <c r="B279" s="146">
        <f>+'TTA Pivot Table'!J$326</f>
        <v>3.1386554621848739</v>
      </c>
      <c r="C279" s="146">
        <f>+'TTA Pivot Table'!J$328</f>
        <v>4.0254838709677419</v>
      </c>
      <c r="D279" s="146">
        <f>+'TTA Pivot Table'!J$330</f>
        <v>0</v>
      </c>
      <c r="E279" s="147">
        <f>+'TTA Pivot Table'!J$332</f>
        <v>3.4424309392265191</v>
      </c>
      <c r="F279" s="147">
        <f>+'TTA Pivot Table'!J$334</f>
        <v>4.4600451467268618</v>
      </c>
      <c r="G279" s="146">
        <f>+'TTA Pivot Table'!J$336</f>
        <v>6.1482872928176802</v>
      </c>
      <c r="H279" s="146">
        <f>+'TTA Pivot Table'!J$338</f>
        <v>0</v>
      </c>
      <c r="I279" s="147">
        <f>+'TTA Pivot Table'!J$340</f>
        <v>4.9497435897435906</v>
      </c>
      <c r="J279" s="147">
        <f>+'TTA Pivot Table'!J$342</f>
        <v>3.4230446927374305</v>
      </c>
      <c r="K279" s="146">
        <f>+'TTA Pivot Table'!J$344</f>
        <v>3.8783660130718953</v>
      </c>
      <c r="L279" s="146">
        <f>+'TTA Pivot Table'!J$346</f>
        <v>0</v>
      </c>
      <c r="M279" s="148">
        <f>+'TTA Pivot Table'!J$348</f>
        <v>3.6328765060240964</v>
      </c>
      <c r="N279" s="147">
        <f>+'TTA Pivot Table'!J$350</f>
        <v>0</v>
      </c>
      <c r="O279" s="42"/>
      <c r="P279" s="320">
        <f t="shared" si="15"/>
        <v>-1.3168670837194942</v>
      </c>
      <c r="Q279" s="340"/>
    </row>
    <row r="280" spans="1:17">
      <c r="A280" s="47" t="s">
        <v>60</v>
      </c>
      <c r="B280" s="146">
        <f>+'TTA Pivot Table'!J$358</f>
        <v>0</v>
      </c>
      <c r="C280" s="146">
        <f>+'TTA Pivot Table'!J$360</f>
        <v>0</v>
      </c>
      <c r="D280" s="146">
        <f>+'TTA Pivot Table'!J$362</f>
        <v>0</v>
      </c>
      <c r="E280" s="147">
        <f>+'TTA Pivot Table'!J$364</f>
        <v>0</v>
      </c>
      <c r="F280" s="147">
        <f>+'TTA Pivot Table'!J$366</f>
        <v>0</v>
      </c>
      <c r="G280" s="146">
        <f>+'TTA Pivot Table'!J$368</f>
        <v>0</v>
      </c>
      <c r="H280" s="146">
        <f>+'TTA Pivot Table'!J$370</f>
        <v>0</v>
      </c>
      <c r="I280" s="147">
        <f>+'TTA Pivot Table'!J$372</f>
        <v>0</v>
      </c>
      <c r="J280" s="147">
        <f>+'TTA Pivot Table'!J$374</f>
        <v>0</v>
      </c>
      <c r="K280" s="146">
        <f>+'TTA Pivot Table'!J$376</f>
        <v>0</v>
      </c>
      <c r="L280" s="146">
        <f>+'TTA Pivot Table'!J$378</f>
        <v>0</v>
      </c>
      <c r="M280" s="148">
        <f>+'TTA Pivot Table'!J$380</f>
        <v>0</v>
      </c>
      <c r="N280" s="147">
        <f>+'TTA Pivot Table'!J$382</f>
        <v>0</v>
      </c>
      <c r="O280" s="42"/>
      <c r="P280" s="320">
        <f t="shared" si="15"/>
        <v>0</v>
      </c>
    </row>
    <row r="281" spans="1:17">
      <c r="A281" s="47"/>
      <c r="B281" s="146"/>
      <c r="C281" s="146"/>
      <c r="D281" s="146"/>
      <c r="E281" s="147"/>
      <c r="F281" s="147"/>
      <c r="G281" s="146"/>
      <c r="H281" s="146"/>
      <c r="I281" s="147"/>
      <c r="J281" s="147"/>
      <c r="K281" s="146"/>
      <c r="L281" s="146"/>
      <c r="M281" s="148"/>
      <c r="N281" s="147"/>
      <c r="O281" s="42"/>
      <c r="P281" s="320"/>
    </row>
    <row r="282" spans="1:17">
      <c r="A282" s="47" t="s">
        <v>61</v>
      </c>
      <c r="B282" s="146">
        <f>+'TTA Pivot Table'!J$390</f>
        <v>0</v>
      </c>
      <c r="C282" s="146">
        <f>+'TTA Pivot Table'!J$392</f>
        <v>0</v>
      </c>
      <c r="D282" s="146">
        <f>+'TTA Pivot Table'!J$394</f>
        <v>0</v>
      </c>
      <c r="E282" s="147">
        <f>+'TTA Pivot Table'!J$396</f>
        <v>0</v>
      </c>
      <c r="F282" s="147">
        <f>+'TTA Pivot Table'!J$398</f>
        <v>0</v>
      </c>
      <c r="G282" s="146">
        <f>+'TTA Pivot Table'!J$400</f>
        <v>0</v>
      </c>
      <c r="H282" s="146">
        <f>+'TTA Pivot Table'!J$402</f>
        <v>0</v>
      </c>
      <c r="I282" s="147">
        <f>+'TTA Pivot Table'!J$404</f>
        <v>0</v>
      </c>
      <c r="J282" s="147">
        <f>+'TTA Pivot Table'!J$406</f>
        <v>0</v>
      </c>
      <c r="K282" s="146">
        <f>+'TTA Pivot Table'!J$408</f>
        <v>0</v>
      </c>
      <c r="L282" s="146">
        <f>+'TTA Pivot Table'!J$410</f>
        <v>0</v>
      </c>
      <c r="M282" s="148">
        <f>+'TTA Pivot Table'!J$412</f>
        <v>0</v>
      </c>
      <c r="N282" s="147">
        <f>+'TTA Pivot Table'!J$414</f>
        <v>0</v>
      </c>
      <c r="O282" s="42"/>
      <c r="P282" s="320">
        <f t="shared" si="15"/>
        <v>0</v>
      </c>
    </row>
    <row r="283" spans="1:17">
      <c r="A283" s="47" t="s">
        <v>62</v>
      </c>
      <c r="B283" s="146">
        <f>+'TTA Pivot Table'!J$422</f>
        <v>3.5845315904139436</v>
      </c>
      <c r="C283" s="146">
        <f>+'TTA Pivot Table'!J$424</f>
        <v>2.8364238410596028</v>
      </c>
      <c r="D283" s="146">
        <f>+'TTA Pivot Table'!J$426</f>
        <v>0</v>
      </c>
      <c r="E283" s="147">
        <f>+'TTA Pivot Table'!J$428</f>
        <v>3.2129385964912278</v>
      </c>
      <c r="F283" s="147">
        <f>+'TTA Pivot Table'!J$430</f>
        <v>4.7591630591630594</v>
      </c>
      <c r="G283" s="146">
        <f>+'TTA Pivot Table'!J$432</f>
        <v>0</v>
      </c>
      <c r="H283" s="146">
        <f>+'TTA Pivot Table'!J$434</f>
        <v>0</v>
      </c>
      <c r="I283" s="147">
        <f>+'TTA Pivot Table'!J$436</f>
        <v>3.1055555555555561</v>
      </c>
      <c r="J283" s="147">
        <f>+'TTA Pivot Table'!J$438</f>
        <v>3.8291525423728809</v>
      </c>
      <c r="K283" s="146">
        <f>+'TTA Pivot Table'!J$440</f>
        <v>4.0162025316455701</v>
      </c>
      <c r="L283" s="146">
        <f>+'TTA Pivot Table'!J$442</f>
        <v>0</v>
      </c>
      <c r="M283" s="148">
        <f>+'TTA Pivot Table'!J$444</f>
        <v>3.9362318840579711</v>
      </c>
      <c r="N283" s="147">
        <f>+'TTA Pivot Table'!J$446</f>
        <v>4.091384950926936</v>
      </c>
      <c r="O283" s="42"/>
      <c r="P283" s="320">
        <f t="shared" si="15"/>
        <v>0.83067632850241502</v>
      </c>
    </row>
    <row r="284" spans="1:17">
      <c r="A284" s="47" t="s">
        <v>63</v>
      </c>
      <c r="B284" s="146">
        <f>+'TTA Pivot Table'!J$454</f>
        <v>0</v>
      </c>
      <c r="C284" s="146">
        <f>+'TTA Pivot Table'!J$456</f>
        <v>0</v>
      </c>
      <c r="D284" s="146">
        <f>+'TTA Pivot Table'!J$458</f>
        <v>0</v>
      </c>
      <c r="E284" s="147">
        <f>+'TTA Pivot Table'!J$460</f>
        <v>0</v>
      </c>
      <c r="F284" s="147">
        <f>+'TTA Pivot Table'!J$462</f>
        <v>0</v>
      </c>
      <c r="G284" s="146">
        <f>+'TTA Pivot Table'!J$464</f>
        <v>0</v>
      </c>
      <c r="H284" s="146">
        <f>+'TTA Pivot Table'!J$466</f>
        <v>0</v>
      </c>
      <c r="I284" s="147">
        <f>+'TTA Pivot Table'!J$468</f>
        <v>0</v>
      </c>
      <c r="J284" s="147">
        <f>+'TTA Pivot Table'!J$470</f>
        <v>0</v>
      </c>
      <c r="K284" s="146">
        <f>+'TTA Pivot Table'!J$472</f>
        <v>0</v>
      </c>
      <c r="L284" s="146">
        <f>+'TTA Pivot Table'!J$474</f>
        <v>0</v>
      </c>
      <c r="M284" s="148">
        <f>+'TTA Pivot Table'!J$476</f>
        <v>0</v>
      </c>
      <c r="N284" s="147">
        <f>+'TTA Pivot Table'!J$478</f>
        <v>0</v>
      </c>
      <c r="O284" s="42"/>
      <c r="P284" s="320">
        <f t="shared" si="15"/>
        <v>0</v>
      </c>
    </row>
    <row r="285" spans="1:17">
      <c r="A285" s="52" t="s">
        <v>64</v>
      </c>
      <c r="B285" s="149">
        <f>+'TTA Pivot Table'!J$486</f>
        <v>3.6</v>
      </c>
      <c r="C285" s="149">
        <f>+'TTA Pivot Table'!J$488</f>
        <v>0</v>
      </c>
      <c r="D285" s="149">
        <f>+'TTA Pivot Table'!J$490</f>
        <v>0</v>
      </c>
      <c r="E285" s="150">
        <f>+'TTA Pivot Table'!J$492</f>
        <v>3.6</v>
      </c>
      <c r="F285" s="150">
        <f>+'TTA Pivot Table'!J$494</f>
        <v>3.9</v>
      </c>
      <c r="G285" s="149">
        <f>+'TTA Pivot Table'!J$496</f>
        <v>3</v>
      </c>
      <c r="H285" s="149">
        <f>+'TTA Pivot Table'!J$498</f>
        <v>0</v>
      </c>
      <c r="I285" s="150">
        <f>+'TTA Pivot Table'!J$500</f>
        <v>3.8930769230769227</v>
      </c>
      <c r="J285" s="150">
        <f>+'TTA Pivot Table'!J$502</f>
        <v>3.2</v>
      </c>
      <c r="K285" s="149">
        <f>+'TTA Pivot Table'!J$504</f>
        <v>2</v>
      </c>
      <c r="L285" s="149">
        <f>+'TTA Pivot Table'!J$506</f>
        <v>0</v>
      </c>
      <c r="M285" s="151">
        <f>+'TTA Pivot Table'!J$508</f>
        <v>3.1555555555555554</v>
      </c>
      <c r="N285" s="150">
        <f>+'TTA Pivot Table'!J$510</f>
        <v>4.8</v>
      </c>
      <c r="O285" s="42"/>
      <c r="P285" s="322">
        <f t="shared" si="15"/>
        <v>-0.73752136752136721</v>
      </c>
    </row>
    <row r="286" spans="1:17">
      <c r="A286" s="133" t="s">
        <v>160</v>
      </c>
      <c r="B286" s="133"/>
      <c r="C286" s="133"/>
      <c r="D286" s="133"/>
      <c r="E286" s="133"/>
      <c r="F286" s="134"/>
      <c r="G286" s="134"/>
      <c r="H286" s="134"/>
      <c r="I286" s="134"/>
      <c r="J286" s="134"/>
      <c r="K286" s="134"/>
      <c r="L286" s="134"/>
      <c r="M286" s="134"/>
      <c r="N286" s="134"/>
    </row>
    <row r="287" spans="1:17" s="51" customFormat="1">
      <c r="A287" s="133"/>
      <c r="B287" s="135"/>
      <c r="C287" s="135"/>
      <c r="D287" s="135"/>
      <c r="E287" s="135"/>
      <c r="F287" s="135"/>
      <c r="G287" s="135"/>
      <c r="H287" s="135"/>
      <c r="I287" s="135"/>
      <c r="J287" s="135"/>
      <c r="K287" s="135"/>
      <c r="L287" s="135"/>
      <c r="M287" s="135"/>
      <c r="N287" s="135"/>
      <c r="O287" s="45"/>
    </row>
    <row r="288" spans="1:17">
      <c r="A288" s="133"/>
      <c r="B288" s="133"/>
      <c r="C288" s="133"/>
      <c r="D288" s="133"/>
      <c r="E288" s="133"/>
      <c r="F288" s="134"/>
      <c r="G288" s="134"/>
      <c r="H288" s="134"/>
      <c r="I288" s="134"/>
      <c r="J288" s="134"/>
      <c r="K288" s="134"/>
      <c r="L288" s="134"/>
      <c r="M288" s="134"/>
      <c r="N288" s="323" t="s">
        <v>1192</v>
      </c>
    </row>
    <row r="289" spans="1:16" ht="18">
      <c r="A289" s="198" t="s">
        <v>281</v>
      </c>
      <c r="B289" s="100"/>
      <c r="C289" s="100"/>
      <c r="D289" s="100"/>
      <c r="E289" s="100"/>
      <c r="F289" s="103"/>
      <c r="G289" s="103"/>
      <c r="H289" s="103"/>
      <c r="I289" s="104"/>
      <c r="J289" s="103"/>
      <c r="K289" s="103"/>
      <c r="L289" s="103"/>
      <c r="M289" s="104"/>
      <c r="N289" s="103"/>
      <c r="P289" s="319"/>
    </row>
    <row r="290" spans="1:16" ht="18">
      <c r="A290" s="198"/>
      <c r="B290" s="100"/>
      <c r="C290" s="100"/>
      <c r="D290" s="100"/>
      <c r="E290" s="100"/>
      <c r="F290" s="103"/>
      <c r="G290" s="103"/>
      <c r="H290" s="103"/>
      <c r="I290" s="104"/>
      <c r="J290" s="103"/>
      <c r="K290" s="103"/>
      <c r="L290" s="103"/>
      <c r="M290" s="104"/>
      <c r="N290" s="103"/>
      <c r="P290" s="319"/>
    </row>
    <row r="291" spans="1:16" ht="15.75">
      <c r="A291" s="118" t="s">
        <v>184</v>
      </c>
      <c r="B291" s="100"/>
      <c r="C291" s="100"/>
      <c r="D291" s="100"/>
      <c r="E291" s="100"/>
      <c r="F291" s="103"/>
      <c r="G291" s="103"/>
      <c r="H291" s="103"/>
      <c r="I291" s="104"/>
      <c r="J291" s="103"/>
      <c r="K291" s="103"/>
      <c r="L291" s="103"/>
      <c r="M291" s="104"/>
      <c r="N291" s="103"/>
      <c r="P291" s="319"/>
    </row>
    <row r="292" spans="1:16" ht="15.75">
      <c r="A292" s="118" t="s">
        <v>684</v>
      </c>
      <c r="B292" s="100"/>
      <c r="C292" s="100"/>
      <c r="D292" s="100"/>
      <c r="E292" s="100"/>
      <c r="F292" s="103"/>
      <c r="G292" s="103"/>
      <c r="H292" s="103"/>
      <c r="I292" s="104"/>
      <c r="J292" s="103"/>
      <c r="K292" s="103"/>
      <c r="L292" s="103"/>
      <c r="M292" s="104"/>
      <c r="N292" s="103"/>
      <c r="P292" s="319"/>
    </row>
    <row r="293" spans="1:16" ht="18" customHeight="1">
      <c r="A293" s="26"/>
      <c r="B293" s="26"/>
      <c r="C293" s="26"/>
      <c r="D293" s="26"/>
      <c r="E293" s="26"/>
      <c r="F293" s="18"/>
      <c r="G293" s="114"/>
      <c r="H293" s="114"/>
      <c r="I293" s="111"/>
      <c r="J293" s="111"/>
      <c r="K293" s="111"/>
      <c r="L293" s="111"/>
      <c r="M293" s="111"/>
      <c r="N293" s="111"/>
      <c r="O293" s="7"/>
      <c r="P293" s="319"/>
    </row>
    <row r="294" spans="1:16" ht="18" customHeight="1">
      <c r="A294" s="21"/>
      <c r="B294" s="119" t="s">
        <v>257</v>
      </c>
      <c r="C294" s="120"/>
      <c r="D294" s="120"/>
      <c r="E294" s="120"/>
      <c r="F294" s="120"/>
      <c r="G294" s="120"/>
      <c r="H294" s="120"/>
      <c r="I294" s="121"/>
      <c r="J294" s="131" t="s">
        <v>156</v>
      </c>
      <c r="K294" s="316"/>
      <c r="L294" s="316"/>
      <c r="M294" s="317"/>
      <c r="N294" s="839" t="s">
        <v>256</v>
      </c>
      <c r="O294" s="318"/>
      <c r="P294" s="319"/>
    </row>
    <row r="295" spans="1:16" ht="47.25" customHeight="1">
      <c r="A295" s="37"/>
      <c r="B295" s="120" t="s">
        <v>296</v>
      </c>
      <c r="C295" s="120"/>
      <c r="D295" s="120"/>
      <c r="E295" s="123"/>
      <c r="F295" s="124" t="s">
        <v>298</v>
      </c>
      <c r="G295" s="120"/>
      <c r="H295" s="120"/>
      <c r="I295" s="121"/>
      <c r="J295" s="125" t="s">
        <v>258</v>
      </c>
      <c r="K295" s="120"/>
      <c r="L295" s="120"/>
      <c r="M295" s="121"/>
      <c r="N295" s="840"/>
      <c r="O295" s="318"/>
      <c r="P295" s="319"/>
    </row>
    <row r="296" spans="1:16" ht="30.75" customHeight="1">
      <c r="A296" s="26"/>
      <c r="B296" s="126" t="s">
        <v>157</v>
      </c>
      <c r="C296" s="126" t="s">
        <v>158</v>
      </c>
      <c r="D296" s="126" t="s">
        <v>65</v>
      </c>
      <c r="E296" s="128" t="s">
        <v>12</v>
      </c>
      <c r="F296" s="128" t="s">
        <v>157</v>
      </c>
      <c r="G296" s="126" t="s">
        <v>158</v>
      </c>
      <c r="H296" s="126" t="s">
        <v>65</v>
      </c>
      <c r="I296" s="128" t="s">
        <v>12</v>
      </c>
      <c r="J296" s="129" t="s">
        <v>157</v>
      </c>
      <c r="K296" s="130" t="s">
        <v>158</v>
      </c>
      <c r="L296" s="132" t="s">
        <v>65</v>
      </c>
      <c r="M296" s="129" t="s">
        <v>12</v>
      </c>
      <c r="N296" s="841"/>
      <c r="O296" s="318"/>
      <c r="P296" s="319" t="s">
        <v>248</v>
      </c>
    </row>
    <row r="297" spans="1:16" hidden="1">
      <c r="A297" s="47" t="s">
        <v>48</v>
      </c>
      <c r="B297" s="47"/>
      <c r="C297" s="47"/>
      <c r="D297" s="47"/>
      <c r="E297" s="47"/>
      <c r="F297" s="39">
        <f>'TTA Pivot Table'!K$230</f>
        <v>0</v>
      </c>
      <c r="G297" s="39">
        <f>'TTA Pivot Table'!K$231</f>
        <v>0</v>
      </c>
      <c r="H297" s="39">
        <f>'TTA Pivot Table'!K$232</f>
        <v>0</v>
      </c>
      <c r="I297" s="38">
        <f>'TTA Pivot Table'!K$233</f>
        <v>0</v>
      </c>
      <c r="J297" s="38">
        <f>'TTA Pivot Table'!K$234</f>
        <v>0</v>
      </c>
      <c r="K297" s="39">
        <f>'TTA Pivot Table'!K$235</f>
        <v>0</v>
      </c>
      <c r="L297" s="39">
        <f>'TTA Pivot Table'!K$236</f>
        <v>0</v>
      </c>
      <c r="M297" s="40">
        <f>'TTA Pivot Table'!K$237</f>
        <v>0</v>
      </c>
      <c r="N297" s="38">
        <f>'TTA Pivot Table'!K$238</f>
        <v>0</v>
      </c>
      <c r="O297" s="42"/>
      <c r="P297" s="320">
        <f>+M297-I297</f>
        <v>0</v>
      </c>
    </row>
    <row r="298" spans="1:16" ht="15.75" hidden="1">
      <c r="A298" s="47"/>
      <c r="B298" s="47"/>
      <c r="C298" s="47"/>
      <c r="D298" s="47"/>
      <c r="E298" s="47"/>
      <c r="F298" s="43"/>
      <c r="G298" s="43"/>
      <c r="H298" s="43"/>
      <c r="I298" s="41"/>
      <c r="J298" s="41"/>
      <c r="K298" s="43"/>
      <c r="L298" s="43"/>
      <c r="M298" s="321"/>
      <c r="N298" s="41"/>
      <c r="O298" s="42"/>
      <c r="P298" s="318">
        <f t="shared" ref="P298" si="16">+I298-M298</f>
        <v>0</v>
      </c>
    </row>
    <row r="299" spans="1:16">
      <c r="A299" s="47" t="s">
        <v>49</v>
      </c>
      <c r="B299" s="146">
        <f>+'TTA Pivot Table'!K$6</f>
        <v>0</v>
      </c>
      <c r="C299" s="146">
        <f>+'TTA Pivot Table'!K$8</f>
        <v>0</v>
      </c>
      <c r="D299" s="146">
        <f>+'TTA Pivot Table'!K$10</f>
        <v>0</v>
      </c>
      <c r="E299" s="147">
        <f>+'TTA Pivot Table'!K$12</f>
        <v>0</v>
      </c>
      <c r="F299" s="147">
        <f>+'TTA Pivot Table'!K$14</f>
        <v>0</v>
      </c>
      <c r="G299" s="146">
        <f>+'TTA Pivot Table'!K$16</f>
        <v>0</v>
      </c>
      <c r="H299" s="146">
        <f>+'TTA Pivot Table'!K$18</f>
        <v>0</v>
      </c>
      <c r="I299" s="147">
        <f>+'TTA Pivot Table'!K$20</f>
        <v>0</v>
      </c>
      <c r="J299" s="147">
        <f>+'TTA Pivot Table'!K$22</f>
        <v>0</v>
      </c>
      <c r="K299" s="146">
        <f>+'TTA Pivot Table'!K$24</f>
        <v>0</v>
      </c>
      <c r="L299" s="146">
        <f>+'TTA Pivot Table'!K$26</f>
        <v>0</v>
      </c>
      <c r="M299" s="148">
        <f>+'TTA Pivot Table'!K$28</f>
        <v>0</v>
      </c>
      <c r="N299" s="147">
        <f>+'TTA Pivot Table'!K$30</f>
        <v>0</v>
      </c>
      <c r="O299" s="42"/>
      <c r="P299" s="320">
        <f t="shared" ref="P299:P317" si="17">+M299-I299</f>
        <v>0</v>
      </c>
    </row>
    <row r="300" spans="1:16">
      <c r="A300" s="47" t="s">
        <v>50</v>
      </c>
      <c r="B300" s="146">
        <f>+'TTA Pivot Table'!K$38</f>
        <v>4.1813924050632911</v>
      </c>
      <c r="C300" s="146">
        <f>+'TTA Pivot Table'!K$40</f>
        <v>5.5448000000000004</v>
      </c>
      <c r="D300" s="146">
        <f>+'TTA Pivot Table'!K$42</f>
        <v>0</v>
      </c>
      <c r="E300" s="147">
        <f>+'TTA Pivot Table'!K$44</f>
        <v>4.5091346153846157</v>
      </c>
      <c r="F300" s="147">
        <f>+'TTA Pivot Table'!K$46</f>
        <v>3.849584026622296</v>
      </c>
      <c r="G300" s="146">
        <f>+'TTA Pivot Table'!K$48</f>
        <v>5.9801724137931034</v>
      </c>
      <c r="H300" s="146">
        <f>+'TTA Pivot Table'!K$50</f>
        <v>0</v>
      </c>
      <c r="I300" s="147">
        <f>+'TTA Pivot Table'!K$52</f>
        <v>4.5430415263748598</v>
      </c>
      <c r="J300" s="147">
        <f>+'TTA Pivot Table'!K$54</f>
        <v>3.2746218487394958</v>
      </c>
      <c r="K300" s="146">
        <f>+'TTA Pivot Table'!K$56</f>
        <v>4.0999999999999996</v>
      </c>
      <c r="L300" s="146">
        <f>+'TTA Pivot Table'!K$58</f>
        <v>0</v>
      </c>
      <c r="M300" s="148">
        <f>+'TTA Pivot Table'!K$60</f>
        <v>3.6417418351477449</v>
      </c>
      <c r="N300" s="147">
        <f>+'TTA Pivot Table'!K$62</f>
        <v>0</v>
      </c>
      <c r="O300" s="42"/>
      <c r="P300" s="320">
        <f t="shared" si="17"/>
        <v>-0.90129969122711495</v>
      </c>
    </row>
    <row r="301" spans="1:16">
      <c r="A301" s="47" t="s">
        <v>51</v>
      </c>
      <c r="B301" s="146">
        <f>+'TTA Pivot Table'!K$70</f>
        <v>0</v>
      </c>
      <c r="C301" s="146">
        <f>+'TTA Pivot Table'!K$72</f>
        <v>0</v>
      </c>
      <c r="D301" s="146">
        <f>+'TTA Pivot Table'!K$74</f>
        <v>0</v>
      </c>
      <c r="E301" s="147">
        <f>+'TTA Pivot Table'!K$76</f>
        <v>0</v>
      </c>
      <c r="F301" s="147">
        <f>+'TTA Pivot Table'!K$78</f>
        <v>0</v>
      </c>
      <c r="G301" s="146">
        <f>+'TTA Pivot Table'!K$80</f>
        <v>0</v>
      </c>
      <c r="H301" s="146">
        <f>+'TTA Pivot Table'!K$82</f>
        <v>0</v>
      </c>
      <c r="I301" s="147">
        <f>+'TTA Pivot Table'!K$84</f>
        <v>0</v>
      </c>
      <c r="J301" s="147">
        <f>+'TTA Pivot Table'!K$86</f>
        <v>0</v>
      </c>
      <c r="K301" s="146">
        <f>+'TTA Pivot Table'!K$88</f>
        <v>0</v>
      </c>
      <c r="L301" s="146">
        <f>+'TTA Pivot Table'!K$90</f>
        <v>0</v>
      </c>
      <c r="M301" s="148">
        <f>+'TTA Pivot Table'!K$92</f>
        <v>0</v>
      </c>
      <c r="N301" s="147">
        <f>+'TTA Pivot Table'!K$94</f>
        <v>0</v>
      </c>
      <c r="O301" s="42"/>
      <c r="P301" s="320">
        <f t="shared" si="17"/>
        <v>0</v>
      </c>
    </row>
    <row r="302" spans="1:16">
      <c r="A302" s="47" t="s">
        <v>52</v>
      </c>
      <c r="B302" s="146">
        <f>+'TTA Pivot Table'!K$102</f>
        <v>2.8842104026845639</v>
      </c>
      <c r="C302" s="146">
        <f>+'TTA Pivot Table'!K$104</f>
        <v>3.2224271293375395</v>
      </c>
      <c r="D302" s="146">
        <f>+'TTA Pivot Table'!K$106</f>
        <v>0.58181080246913586</v>
      </c>
      <c r="E302" s="147">
        <f>+'TTA Pivot Table'!K$108</f>
        <v>2.4680783061889255</v>
      </c>
      <c r="F302" s="147">
        <f>+'TTA Pivot Table'!K$110</f>
        <v>4.0917919642857141</v>
      </c>
      <c r="G302" s="146">
        <f>+'TTA Pivot Table'!K$112</f>
        <v>5.6236116988809766</v>
      </c>
      <c r="H302" s="146">
        <f>+'TTA Pivot Table'!K$114</f>
        <v>0</v>
      </c>
      <c r="I302" s="147">
        <f>+'TTA Pivot Table'!K$116</f>
        <v>4.4898302405498294</v>
      </c>
      <c r="J302" s="147">
        <f>+'TTA Pivot Table'!K$118</f>
        <v>2.6460226548672567</v>
      </c>
      <c r="K302" s="146">
        <f>+'TTA Pivot Table'!K$120</f>
        <v>3.7493360824742266</v>
      </c>
      <c r="L302" s="146">
        <f>+'TTA Pivot Table'!K$122</f>
        <v>0</v>
      </c>
      <c r="M302" s="148">
        <f>+'TTA Pivot Table'!K$124</f>
        <v>3.0952205666316894</v>
      </c>
      <c r="N302" s="147">
        <f>+'TTA Pivot Table'!K$126</f>
        <v>4.5620435784851807</v>
      </c>
      <c r="O302" s="42"/>
      <c r="P302" s="320">
        <f t="shared" si="17"/>
        <v>-1.3946096739181399</v>
      </c>
    </row>
    <row r="303" spans="1:16">
      <c r="A303" s="47"/>
      <c r="B303" s="146"/>
      <c r="C303" s="146"/>
      <c r="D303" s="146"/>
      <c r="E303" s="147"/>
      <c r="F303" s="147"/>
      <c r="G303" s="146"/>
      <c r="H303" s="146"/>
      <c r="I303" s="147"/>
      <c r="J303" s="147"/>
      <c r="K303" s="146"/>
      <c r="L303" s="146"/>
      <c r="M303" s="148"/>
      <c r="N303" s="147"/>
      <c r="O303" s="42"/>
      <c r="P303" s="320"/>
    </row>
    <row r="304" spans="1:16">
      <c r="A304" s="47" t="s">
        <v>53</v>
      </c>
      <c r="B304" s="146">
        <f>+'TTA Pivot Table'!K$134</f>
        <v>2.1</v>
      </c>
      <c r="C304" s="146">
        <f>+'TTA Pivot Table'!K$136</f>
        <v>1.8</v>
      </c>
      <c r="D304" s="146">
        <f>+'TTA Pivot Table'!K$138</f>
        <v>0</v>
      </c>
      <c r="E304" s="147">
        <f>+'TTA Pivot Table'!K$140</f>
        <v>1.9857142857142858</v>
      </c>
      <c r="F304" s="147">
        <f>+'TTA Pivot Table'!K$142</f>
        <v>4.5</v>
      </c>
      <c r="G304" s="146">
        <f>+'TTA Pivot Table'!K$144</f>
        <v>5.6</v>
      </c>
      <c r="H304" s="146">
        <f>+'TTA Pivot Table'!K$146</f>
        <v>0</v>
      </c>
      <c r="I304" s="147">
        <f>+'TTA Pivot Table'!K$148</f>
        <v>4.9067415730337078</v>
      </c>
      <c r="J304" s="147">
        <f>+'TTA Pivot Table'!K$150</f>
        <v>3.6</v>
      </c>
      <c r="K304" s="146">
        <f>+'TTA Pivot Table'!K$152</f>
        <v>4.0999999999999996</v>
      </c>
      <c r="L304" s="146">
        <f>+'TTA Pivot Table'!K$154</f>
        <v>0</v>
      </c>
      <c r="M304" s="148">
        <f>+'TTA Pivot Table'!K$156</f>
        <v>3.8849650349650351</v>
      </c>
      <c r="N304" s="147">
        <f>+'TTA Pivot Table'!K$158</f>
        <v>0</v>
      </c>
      <c r="O304" s="42"/>
      <c r="P304" s="320">
        <f t="shared" si="17"/>
        <v>-1.0217765380686727</v>
      </c>
    </row>
    <row r="305" spans="1:17">
      <c r="A305" s="47" t="s">
        <v>54</v>
      </c>
      <c r="B305" s="146">
        <f>+'TTA Pivot Table'!K$166</f>
        <v>4.0132653061224488</v>
      </c>
      <c r="C305" s="146">
        <f>+'TTA Pivot Table'!K$168</f>
        <v>5.4444444444444446</v>
      </c>
      <c r="D305" s="146">
        <f>+'TTA Pivot Table'!K$170</f>
        <v>0</v>
      </c>
      <c r="E305" s="147">
        <f>+'TTA Pivot Table'!K$172</f>
        <v>4.3224</v>
      </c>
      <c r="F305" s="147">
        <f>+'TTA Pivot Table'!K$174</f>
        <v>5.2822194199243366</v>
      </c>
      <c r="G305" s="146">
        <f>+'TTA Pivot Table'!K$176</f>
        <v>5.9087136929460584</v>
      </c>
      <c r="H305" s="146">
        <f>+'TTA Pivot Table'!K$178</f>
        <v>0</v>
      </c>
      <c r="I305" s="147">
        <f>+'TTA Pivot Table'!K$180</f>
        <v>5.5190588235294111</v>
      </c>
      <c r="J305" s="147">
        <f>+'TTA Pivot Table'!K$182</f>
        <v>6.2485791610284167</v>
      </c>
      <c r="K305" s="146">
        <f>+'TTA Pivot Table'!K$184</f>
        <v>5.8408805031446533</v>
      </c>
      <c r="L305" s="146">
        <f>+'TTA Pivot Table'!K$186</f>
        <v>0</v>
      </c>
      <c r="M305" s="148">
        <f>+'TTA Pivot Table'!K$188</f>
        <v>6.1259224219489123</v>
      </c>
      <c r="N305" s="147">
        <f>+'TTA Pivot Table'!K$190</f>
        <v>6.9295918367346943</v>
      </c>
      <c r="O305" s="42"/>
      <c r="P305" s="320">
        <f t="shared" si="17"/>
        <v>0.60686359841950122</v>
      </c>
    </row>
    <row r="306" spans="1:17">
      <c r="A306" s="47" t="s">
        <v>55</v>
      </c>
      <c r="B306" s="199">
        <f>+'TTA Pivot Table'!K$198</f>
        <v>3.513298969072165</v>
      </c>
      <c r="C306" s="146">
        <f>+'TTA Pivot Table'!K$200</f>
        <v>4.7416666666666663</v>
      </c>
      <c r="D306" s="146">
        <f>+'TTA Pivot Table'!K$202</f>
        <v>0</v>
      </c>
      <c r="E306" s="147">
        <f>+'TTA Pivot Table'!K$204</f>
        <v>3.5848543689320391</v>
      </c>
      <c r="F306" s="147">
        <f>+'TTA Pivot Table'!K$206</f>
        <v>5.4477626193724422</v>
      </c>
      <c r="G306" s="146">
        <f>+'TTA Pivot Table'!K$208</f>
        <v>7.1488362068965525</v>
      </c>
      <c r="H306" s="146">
        <f>+'TTA Pivot Table'!K$210</f>
        <v>0</v>
      </c>
      <c r="I306" s="147">
        <f>+'TTA Pivot Table'!K$212</f>
        <v>5.8567253886010358</v>
      </c>
      <c r="J306" s="147">
        <f>+'TTA Pivot Table'!K$214</f>
        <v>5.1945561180037556</v>
      </c>
      <c r="K306" s="146">
        <f>+'TTA Pivot Table'!K$216</f>
        <v>7.1811535845397456</v>
      </c>
      <c r="L306" s="146">
        <f>+'TTA Pivot Table'!K$218</f>
        <v>0</v>
      </c>
      <c r="M306" s="148">
        <f>+'TTA Pivot Table'!K$220</f>
        <v>6.0640575363318803</v>
      </c>
      <c r="N306" s="147">
        <f>+'TTA Pivot Table'!K$222</f>
        <v>0</v>
      </c>
      <c r="O306" s="42"/>
      <c r="P306" s="320">
        <f t="shared" si="17"/>
        <v>0.20733214773084452</v>
      </c>
    </row>
    <row r="307" spans="1:17">
      <c r="A307" s="47" t="s">
        <v>56</v>
      </c>
      <c r="B307" s="146">
        <f>+'TTA Pivot Table'!K$230</f>
        <v>0</v>
      </c>
      <c r="C307" s="146">
        <f>+'TTA Pivot Table'!K$232</f>
        <v>0</v>
      </c>
      <c r="D307" s="146">
        <f>+'TTA Pivot Table'!K$234</f>
        <v>0</v>
      </c>
      <c r="E307" s="147">
        <f>+'TTA Pivot Table'!K$236</f>
        <v>0</v>
      </c>
      <c r="F307" s="147">
        <f>+'TTA Pivot Table'!K$238</f>
        <v>0</v>
      </c>
      <c r="G307" s="146">
        <f>+'TTA Pivot Table'!K$240</f>
        <v>0</v>
      </c>
      <c r="H307" s="146">
        <f>+'TTA Pivot Table'!K$242</f>
        <v>0</v>
      </c>
      <c r="I307" s="147">
        <f>+'TTA Pivot Table'!K$244</f>
        <v>0</v>
      </c>
      <c r="J307" s="147">
        <f>+'TTA Pivot Table'!K$246</f>
        <v>0</v>
      </c>
      <c r="K307" s="146">
        <f>+'TTA Pivot Table'!K$248</f>
        <v>0</v>
      </c>
      <c r="L307" s="146">
        <f>+'TTA Pivot Table'!K$250</f>
        <v>0</v>
      </c>
      <c r="M307" s="148">
        <f>+'TTA Pivot Table'!K$252</f>
        <v>0</v>
      </c>
      <c r="N307" s="147">
        <f>+'TTA Pivot Table'!K$254</f>
        <v>0</v>
      </c>
      <c r="O307" s="42"/>
      <c r="P307" s="320">
        <f t="shared" si="17"/>
        <v>0</v>
      </c>
    </row>
    <row r="308" spans="1:17">
      <c r="A308" s="47"/>
      <c r="B308" s="146"/>
      <c r="C308" s="146"/>
      <c r="D308" s="146"/>
      <c r="E308" s="147"/>
      <c r="F308" s="147"/>
      <c r="G308" s="146"/>
      <c r="H308" s="146"/>
      <c r="I308" s="147"/>
      <c r="J308" s="147"/>
      <c r="K308" s="146"/>
      <c r="L308" s="146"/>
      <c r="M308" s="148"/>
      <c r="N308" s="147"/>
      <c r="O308" s="42"/>
      <c r="P308" s="320"/>
    </row>
    <row r="309" spans="1:17">
      <c r="A309" s="47" t="s">
        <v>57</v>
      </c>
      <c r="B309" s="146">
        <f>+'TTA Pivot Table'!K$262</f>
        <v>2.8</v>
      </c>
      <c r="C309" s="146">
        <f>+'TTA Pivot Table'!K$264</f>
        <v>3.8010126582278478</v>
      </c>
      <c r="D309" s="146">
        <f>+'TTA Pivot Table'!K$266</f>
        <v>0</v>
      </c>
      <c r="E309" s="147">
        <f>+'TTA Pivot Table'!K$268</f>
        <v>3.7703067484662571</v>
      </c>
      <c r="F309" s="147">
        <f>+'TTA Pivot Table'!K$270</f>
        <v>3.559589525831564</v>
      </c>
      <c r="G309" s="146">
        <f>+'TTA Pivot Table'!K$272</f>
        <v>4.0269117647058827</v>
      </c>
      <c r="H309" s="146">
        <f>+'TTA Pivot Table'!K$274</f>
        <v>0</v>
      </c>
      <c r="I309" s="147">
        <f>+'TTA Pivot Table'!K$276</f>
        <v>3.6006197546804395</v>
      </c>
      <c r="J309" s="147">
        <f>+'TTA Pivot Table'!K$278</f>
        <v>3.9381800947867305</v>
      </c>
      <c r="K309" s="146">
        <f>+'TTA Pivot Table'!K$280</f>
        <v>5.5827999999999998</v>
      </c>
      <c r="L309" s="146">
        <f>+'TTA Pivot Table'!K$282</f>
        <v>0</v>
      </c>
      <c r="M309" s="148">
        <f>+'TTA Pivot Table'!K$284</f>
        <v>4.4846518987341772</v>
      </c>
      <c r="N309" s="147">
        <f>+'TTA Pivot Table'!K$286</f>
        <v>4.9595628163828813</v>
      </c>
      <c r="O309" s="42"/>
      <c r="P309" s="320">
        <f t="shared" si="17"/>
        <v>0.88403214405373776</v>
      </c>
    </row>
    <row r="310" spans="1:17">
      <c r="A310" s="47" t="s">
        <v>58</v>
      </c>
      <c r="B310" s="146">
        <f>+'TTA Pivot Table'!K$294</f>
        <v>2.9340127388535033</v>
      </c>
      <c r="C310" s="146">
        <f>+'TTA Pivot Table'!K$296</f>
        <v>4.7475615212527975</v>
      </c>
      <c r="D310" s="146">
        <f>+'TTA Pivot Table'!K$298</f>
        <v>0</v>
      </c>
      <c r="E310" s="147">
        <f>+'TTA Pivot Table'!K$300</f>
        <v>4.2761589403973517</v>
      </c>
      <c r="F310" s="147">
        <f>+'TTA Pivot Table'!K$302</f>
        <v>3.5241771881018615</v>
      </c>
      <c r="G310" s="146">
        <f>+'TTA Pivot Table'!K$304</f>
        <v>4.6330519951632407</v>
      </c>
      <c r="H310" s="146">
        <f>+'TTA Pivot Table'!K$306</f>
        <v>0</v>
      </c>
      <c r="I310" s="147">
        <f>+'TTA Pivot Table'!K$308</f>
        <v>4.0447490917347864</v>
      </c>
      <c r="J310" s="147">
        <f>+'TTA Pivot Table'!K$310</f>
        <v>2.7425318246110328</v>
      </c>
      <c r="K310" s="146">
        <f>+'TTA Pivot Table'!K$312</f>
        <v>3.1165772669220946</v>
      </c>
      <c r="L310" s="146">
        <f>+'TTA Pivot Table'!K$314</f>
        <v>0</v>
      </c>
      <c r="M310" s="148">
        <f>+'TTA Pivot Table'!K$316</f>
        <v>2.9390939597315437</v>
      </c>
      <c r="N310" s="147">
        <f>+'TTA Pivot Table'!K$318</f>
        <v>0</v>
      </c>
      <c r="O310" s="42"/>
      <c r="P310" s="320">
        <f t="shared" si="17"/>
        <v>-1.1056551320032426</v>
      </c>
    </row>
    <row r="311" spans="1:17">
      <c r="A311" s="47" t="s">
        <v>59</v>
      </c>
      <c r="B311" s="146">
        <f>+'TTA Pivot Table'!K$326</f>
        <v>2.0266666666666668</v>
      </c>
      <c r="C311" s="146">
        <f>+'TTA Pivot Table'!K$328</f>
        <v>2.6309090909090909</v>
      </c>
      <c r="D311" s="146">
        <f>+'TTA Pivot Table'!K$330</f>
        <v>0</v>
      </c>
      <c r="E311" s="147">
        <f>+'TTA Pivot Table'!K$332</f>
        <v>2.3315596330275232</v>
      </c>
      <c r="F311" s="147">
        <f>+'TTA Pivot Table'!K$334</f>
        <v>5.1420069504778461</v>
      </c>
      <c r="G311" s="146">
        <f>+'TTA Pivot Table'!K$336</f>
        <v>6.3230204081632655</v>
      </c>
      <c r="H311" s="146">
        <f>+'TTA Pivot Table'!K$338</f>
        <v>0</v>
      </c>
      <c r="I311" s="147">
        <f>+'TTA Pivot Table'!K$340</f>
        <v>5.602264050901379</v>
      </c>
      <c r="J311" s="147">
        <f>+'TTA Pivot Table'!K$342</f>
        <v>3.8524158415841585</v>
      </c>
      <c r="K311" s="146">
        <f>+'TTA Pivot Table'!K$344</f>
        <v>4.9181462799495588</v>
      </c>
      <c r="L311" s="146">
        <f>+'TTA Pivot Table'!K$346</f>
        <v>0</v>
      </c>
      <c r="M311" s="148">
        <f>+'TTA Pivot Table'!K$348</f>
        <v>4.5035130970724193</v>
      </c>
      <c r="N311" s="147">
        <f>+'TTA Pivot Table'!K$350</f>
        <v>0</v>
      </c>
      <c r="O311" s="42"/>
      <c r="P311" s="320">
        <f t="shared" si="17"/>
        <v>-1.0987509538289597</v>
      </c>
      <c r="Q311" s="340"/>
    </row>
    <row r="312" spans="1:17">
      <c r="A312" s="47" t="s">
        <v>60</v>
      </c>
      <c r="B312" s="146">
        <f>+'TTA Pivot Table'!K$358</f>
        <v>0</v>
      </c>
      <c r="C312" s="146">
        <f>+'TTA Pivot Table'!K$360</f>
        <v>0</v>
      </c>
      <c r="D312" s="146">
        <f>+'TTA Pivot Table'!K$362</f>
        <v>0</v>
      </c>
      <c r="E312" s="147">
        <f>+'TTA Pivot Table'!K$364</f>
        <v>0</v>
      </c>
      <c r="F312" s="147">
        <f>+'TTA Pivot Table'!K$366</f>
        <v>0</v>
      </c>
      <c r="G312" s="146">
        <f>+'TTA Pivot Table'!K$368</f>
        <v>0</v>
      </c>
      <c r="H312" s="146">
        <f>+'TTA Pivot Table'!K$370</f>
        <v>0</v>
      </c>
      <c r="I312" s="147">
        <f>+'TTA Pivot Table'!K$372</f>
        <v>0</v>
      </c>
      <c r="J312" s="147">
        <f>+'TTA Pivot Table'!K$374</f>
        <v>0</v>
      </c>
      <c r="K312" s="146">
        <f>+'TTA Pivot Table'!K$376</f>
        <v>0</v>
      </c>
      <c r="L312" s="146">
        <f>+'TTA Pivot Table'!K$378</f>
        <v>0</v>
      </c>
      <c r="M312" s="148">
        <f>+'TTA Pivot Table'!K$380</f>
        <v>0</v>
      </c>
      <c r="N312" s="147">
        <f>+'TTA Pivot Table'!K$382</f>
        <v>0</v>
      </c>
      <c r="O312" s="42"/>
      <c r="P312" s="320">
        <f t="shared" si="17"/>
        <v>0</v>
      </c>
    </row>
    <row r="313" spans="1:17">
      <c r="A313" s="47"/>
      <c r="B313" s="146"/>
      <c r="C313" s="146"/>
      <c r="D313" s="146"/>
      <c r="E313" s="147"/>
      <c r="F313" s="147"/>
      <c r="G313" s="146"/>
      <c r="H313" s="146"/>
      <c r="I313" s="147"/>
      <c r="J313" s="147"/>
      <c r="K313" s="146"/>
      <c r="L313" s="146"/>
      <c r="M313" s="148"/>
      <c r="N313" s="147"/>
      <c r="O313" s="42"/>
      <c r="P313" s="320"/>
    </row>
    <row r="314" spans="1:17">
      <c r="A314" s="47" t="s">
        <v>61</v>
      </c>
      <c r="B314" s="146">
        <f>+'TTA Pivot Table'!K$390</f>
        <v>2.4413235294117648</v>
      </c>
      <c r="C314" s="146">
        <f>+'TTA Pivot Table'!K$392</f>
        <v>1.8334999999999999</v>
      </c>
      <c r="D314" s="146">
        <f>+'TTA Pivot Table'!K$394</f>
        <v>0</v>
      </c>
      <c r="E314" s="147">
        <f>+'TTA Pivot Table'!K$396</f>
        <v>2.4075555555555557</v>
      </c>
      <c r="F314" s="147">
        <f>+'TTA Pivot Table'!K$398</f>
        <v>4.3212880168185004</v>
      </c>
      <c r="G314" s="146">
        <f>+'TTA Pivot Table'!K$400</f>
        <v>5.2650093984962396</v>
      </c>
      <c r="H314" s="146">
        <f>+'TTA Pivot Table'!K$402</f>
        <v>0</v>
      </c>
      <c r="I314" s="147">
        <f>+'TTA Pivot Table'!K$404</f>
        <v>4.5775717202654418</v>
      </c>
      <c r="J314" s="147">
        <f>+'TTA Pivot Table'!K$406</f>
        <v>6.3474962779156332</v>
      </c>
      <c r="K314" s="146">
        <f>+'TTA Pivot Table'!K$408</f>
        <v>8.7401104651162793</v>
      </c>
      <c r="L314" s="146">
        <f>+'TTA Pivot Table'!K$410</f>
        <v>0</v>
      </c>
      <c r="M314" s="148">
        <f>+'TTA Pivot Table'!K$412</f>
        <v>7.4493159303882202</v>
      </c>
      <c r="N314" s="147">
        <f>+'TTA Pivot Table'!K$414</f>
        <v>4.2679480088495572</v>
      </c>
      <c r="O314" s="42"/>
      <c r="P314" s="320">
        <f t="shared" si="17"/>
        <v>2.8717442101227784</v>
      </c>
    </row>
    <row r="315" spans="1:17">
      <c r="A315" s="47" t="s">
        <v>62</v>
      </c>
      <c r="B315" s="146">
        <f>+'TTA Pivot Table'!K$422</f>
        <v>3.4473210458636947</v>
      </c>
      <c r="C315" s="146">
        <f>+'TTA Pivot Table'!K$424</f>
        <v>3.5834151663938902</v>
      </c>
      <c r="D315" s="146">
        <f>+'TTA Pivot Table'!K$426</f>
        <v>0</v>
      </c>
      <c r="E315" s="147">
        <f>+'TTA Pivot Table'!K$428</f>
        <v>3.5072011521843498</v>
      </c>
      <c r="F315" s="147">
        <f>+'TTA Pivot Table'!K$430</f>
        <v>4.5932942932598468</v>
      </c>
      <c r="G315" s="146">
        <f>+'TTA Pivot Table'!K$432</f>
        <v>0</v>
      </c>
      <c r="H315" s="146">
        <f>+'TTA Pivot Table'!K$434</f>
        <v>0</v>
      </c>
      <c r="I315" s="147">
        <f>+'TTA Pivot Table'!K$436</f>
        <v>2.2285793871866297</v>
      </c>
      <c r="J315" s="147">
        <f>+'TTA Pivot Table'!K$438</f>
        <v>3.4641159695817492</v>
      </c>
      <c r="K315" s="146">
        <f>+'TTA Pivot Table'!K$440</f>
        <v>3.7986418400876221</v>
      </c>
      <c r="L315" s="146">
        <f>+'TTA Pivot Table'!K$442</f>
        <v>0</v>
      </c>
      <c r="M315" s="148">
        <f>+'TTA Pivot Table'!K$444</f>
        <v>3.693102414155045</v>
      </c>
      <c r="N315" s="147">
        <f>+'TTA Pivot Table'!K$446</f>
        <v>4.6571832312764956</v>
      </c>
      <c r="O315" s="42"/>
      <c r="P315" s="320">
        <f t="shared" si="17"/>
        <v>1.4645230269684153</v>
      </c>
    </row>
    <row r="316" spans="1:17">
      <c r="A316" s="47" t="s">
        <v>63</v>
      </c>
      <c r="B316" s="146">
        <f>+'TTA Pivot Table'!K$454</f>
        <v>2.8721460319634704</v>
      </c>
      <c r="C316" s="146">
        <f>+'TTA Pivot Table'!K$456</f>
        <v>3.6617647426470588</v>
      </c>
      <c r="D316" s="146">
        <f>+'TTA Pivot Table'!K$458</f>
        <v>0</v>
      </c>
      <c r="E316" s="147">
        <f>+'TTA Pivot Table'!K$460</f>
        <v>3.1746478478873241</v>
      </c>
      <c r="F316" s="147">
        <f>+'TTA Pivot Table'!K$462</f>
        <v>4.3703990528771381</v>
      </c>
      <c r="G316" s="146">
        <f>+'TTA Pivot Table'!K$464</f>
        <v>5.8448930746968024</v>
      </c>
      <c r="H316" s="146">
        <f>+'TTA Pivot Table'!K$466</f>
        <v>0</v>
      </c>
      <c r="I316" s="147">
        <f>+'TTA Pivot Table'!K$468</f>
        <v>5.3330523390318509</v>
      </c>
      <c r="J316" s="147">
        <f>+'TTA Pivot Table'!K$470</f>
        <v>3.6425192613636361</v>
      </c>
      <c r="K316" s="146">
        <f>+'TTA Pivot Table'!K$472</f>
        <v>4.8146594253034545</v>
      </c>
      <c r="L316" s="146">
        <f>+'TTA Pivot Table'!K$474</f>
        <v>0</v>
      </c>
      <c r="M316" s="148">
        <f>+'TTA Pivot Table'!K$476</f>
        <v>4.4276112661038143</v>
      </c>
      <c r="N316" s="147">
        <f>+'TTA Pivot Table'!K$478</f>
        <v>6.7137837362162163</v>
      </c>
      <c r="O316" s="42"/>
      <c r="P316" s="320">
        <f t="shared" si="17"/>
        <v>-0.90544107292803666</v>
      </c>
    </row>
    <row r="317" spans="1:17">
      <c r="A317" s="52" t="s">
        <v>64</v>
      </c>
      <c r="B317" s="149">
        <f>+'TTA Pivot Table'!K$486</f>
        <v>0</v>
      </c>
      <c r="C317" s="149">
        <f>+'TTA Pivot Table'!K$488</f>
        <v>0</v>
      </c>
      <c r="D317" s="149">
        <f>+'TTA Pivot Table'!K$490</f>
        <v>0</v>
      </c>
      <c r="E317" s="150">
        <f>+'TTA Pivot Table'!K$492</f>
        <v>0</v>
      </c>
      <c r="F317" s="150">
        <f>+'TTA Pivot Table'!K$494</f>
        <v>0</v>
      </c>
      <c r="G317" s="149">
        <f>+'TTA Pivot Table'!K$496</f>
        <v>0</v>
      </c>
      <c r="H317" s="149">
        <f>+'TTA Pivot Table'!K$498</f>
        <v>0</v>
      </c>
      <c r="I317" s="150">
        <f>+'TTA Pivot Table'!K$500</f>
        <v>0</v>
      </c>
      <c r="J317" s="150">
        <f>+'TTA Pivot Table'!K$502</f>
        <v>0</v>
      </c>
      <c r="K317" s="149">
        <f>+'TTA Pivot Table'!K$504</f>
        <v>0</v>
      </c>
      <c r="L317" s="149">
        <f>+'TTA Pivot Table'!K$506</f>
        <v>0</v>
      </c>
      <c r="M317" s="151">
        <f>+'TTA Pivot Table'!K$508</f>
        <v>0</v>
      </c>
      <c r="N317" s="150">
        <f>+'TTA Pivot Table'!K$510</f>
        <v>0</v>
      </c>
      <c r="O317" s="42"/>
      <c r="P317" s="322">
        <f t="shared" si="17"/>
        <v>0</v>
      </c>
    </row>
    <row r="318" spans="1:17">
      <c r="A318" s="133" t="s">
        <v>160</v>
      </c>
      <c r="B318" s="133"/>
      <c r="C318" s="133"/>
      <c r="D318" s="133"/>
      <c r="E318" s="133"/>
      <c r="F318" s="134"/>
      <c r="G318" s="134"/>
      <c r="H318" s="134"/>
      <c r="I318" s="134"/>
      <c r="J318" s="134"/>
      <c r="K318" s="134"/>
      <c r="L318" s="134"/>
      <c r="M318" s="134"/>
      <c r="N318" s="134"/>
    </row>
    <row r="319" spans="1:17" s="51" customFormat="1">
      <c r="A319" s="133"/>
      <c r="B319" s="135"/>
      <c r="C319" s="135"/>
      <c r="D319" s="135"/>
      <c r="E319" s="135"/>
      <c r="F319" s="135"/>
      <c r="G319" s="135"/>
      <c r="H319" s="135"/>
      <c r="I319" s="135"/>
      <c r="J319" s="135"/>
      <c r="K319" s="135"/>
      <c r="L319" s="135"/>
      <c r="M319" s="135"/>
      <c r="N319" s="135"/>
      <c r="O319" s="45"/>
    </row>
    <row r="320" spans="1:17">
      <c r="A320" s="133"/>
      <c r="B320" s="133"/>
      <c r="C320" s="133"/>
      <c r="D320" s="133"/>
      <c r="E320" s="133"/>
      <c r="F320" s="134"/>
      <c r="G320" s="134"/>
      <c r="H320" s="134"/>
      <c r="I320" s="134"/>
      <c r="J320" s="134"/>
      <c r="K320" s="134"/>
      <c r="L320" s="134"/>
      <c r="M320" s="134"/>
      <c r="N320" s="323" t="s">
        <v>1192</v>
      </c>
    </row>
    <row r="321" spans="1:16" ht="18">
      <c r="A321" s="198" t="s">
        <v>282</v>
      </c>
      <c r="B321" s="100"/>
      <c r="C321" s="100"/>
      <c r="D321" s="100"/>
      <c r="E321" s="100"/>
      <c r="F321" s="103"/>
      <c r="G321" s="103"/>
      <c r="H321" s="103"/>
      <c r="I321" s="104"/>
      <c r="J321" s="103"/>
      <c r="K321" s="103"/>
      <c r="L321" s="103"/>
      <c r="M321" s="104"/>
      <c r="N321" s="103"/>
      <c r="P321" s="319"/>
    </row>
    <row r="322" spans="1:16" ht="18">
      <c r="A322" s="198"/>
      <c r="B322" s="100"/>
      <c r="C322" s="100"/>
      <c r="D322" s="100"/>
      <c r="E322" s="100"/>
      <c r="F322" s="103"/>
      <c r="G322" s="103"/>
      <c r="H322" s="103"/>
      <c r="I322" s="104"/>
      <c r="J322" s="103"/>
      <c r="K322" s="103"/>
      <c r="L322" s="103"/>
      <c r="M322" s="104"/>
      <c r="N322" s="103"/>
      <c r="P322" s="319"/>
    </row>
    <row r="323" spans="1:16" ht="15.75">
      <c r="A323" s="118" t="s">
        <v>184</v>
      </c>
      <c r="B323" s="100"/>
      <c r="C323" s="100"/>
      <c r="D323" s="100"/>
      <c r="E323" s="100"/>
      <c r="F323" s="103"/>
      <c r="G323" s="103"/>
      <c r="H323" s="103"/>
      <c r="I323" s="104"/>
      <c r="J323" s="103"/>
      <c r="K323" s="103"/>
      <c r="L323" s="103"/>
      <c r="M323" s="104"/>
      <c r="N323" s="103"/>
      <c r="P323" s="319"/>
    </row>
    <row r="324" spans="1:16" ht="15.75">
      <c r="A324" s="118" t="s">
        <v>685</v>
      </c>
      <c r="B324" s="100"/>
      <c r="C324" s="100"/>
      <c r="D324" s="100"/>
      <c r="E324" s="100"/>
      <c r="F324" s="103"/>
      <c r="G324" s="103"/>
      <c r="H324" s="103"/>
      <c r="I324" s="104"/>
      <c r="J324" s="103"/>
      <c r="K324" s="103"/>
      <c r="L324" s="103"/>
      <c r="M324" s="104"/>
      <c r="N324" s="103"/>
      <c r="P324" s="319"/>
    </row>
    <row r="325" spans="1:16" ht="18" customHeight="1">
      <c r="A325" s="26"/>
      <c r="B325" s="26"/>
      <c r="C325" s="26"/>
      <c r="D325" s="26"/>
      <c r="E325" s="26"/>
      <c r="F325" s="18"/>
      <c r="G325" s="114"/>
      <c r="H325" s="114"/>
      <c r="I325" s="111"/>
      <c r="J325" s="111"/>
      <c r="K325" s="111"/>
      <c r="L325" s="111"/>
      <c r="M325" s="111"/>
      <c r="N325" s="111"/>
      <c r="O325" s="7"/>
      <c r="P325" s="319"/>
    </row>
    <row r="326" spans="1:16" ht="18" customHeight="1">
      <c r="A326" s="21"/>
      <c r="B326" s="119" t="s">
        <v>257</v>
      </c>
      <c r="C326" s="120"/>
      <c r="D326" s="120"/>
      <c r="E326" s="120"/>
      <c r="F326" s="120"/>
      <c r="G326" s="120"/>
      <c r="H326" s="120"/>
      <c r="I326" s="121"/>
      <c r="J326" s="131" t="s">
        <v>156</v>
      </c>
      <c r="K326" s="316"/>
      <c r="L326" s="316"/>
      <c r="M326" s="317"/>
      <c r="N326" s="839" t="s">
        <v>256</v>
      </c>
      <c r="O326" s="318"/>
      <c r="P326" s="319"/>
    </row>
    <row r="327" spans="1:16" ht="48" customHeight="1">
      <c r="A327" s="37"/>
      <c r="B327" s="120" t="s">
        <v>296</v>
      </c>
      <c r="C327" s="120"/>
      <c r="D327" s="120"/>
      <c r="E327" s="123"/>
      <c r="F327" s="124" t="s">
        <v>298</v>
      </c>
      <c r="G327" s="120"/>
      <c r="H327" s="120"/>
      <c r="I327" s="121"/>
      <c r="J327" s="125" t="s">
        <v>258</v>
      </c>
      <c r="K327" s="120"/>
      <c r="L327" s="120"/>
      <c r="M327" s="121"/>
      <c r="N327" s="840"/>
      <c r="O327" s="318"/>
      <c r="P327" s="319"/>
    </row>
    <row r="328" spans="1:16" ht="25.5" customHeight="1">
      <c r="A328" s="26"/>
      <c r="B328" s="126" t="s">
        <v>157</v>
      </c>
      <c r="C328" s="126" t="s">
        <v>158</v>
      </c>
      <c r="D328" s="126" t="s">
        <v>65</v>
      </c>
      <c r="E328" s="128" t="s">
        <v>12</v>
      </c>
      <c r="F328" s="128" t="s">
        <v>157</v>
      </c>
      <c r="G328" s="126" t="s">
        <v>158</v>
      </c>
      <c r="H328" s="126" t="s">
        <v>65</v>
      </c>
      <c r="I328" s="128" t="s">
        <v>12</v>
      </c>
      <c r="J328" s="129" t="s">
        <v>157</v>
      </c>
      <c r="K328" s="130" t="s">
        <v>158</v>
      </c>
      <c r="L328" s="132" t="s">
        <v>65</v>
      </c>
      <c r="M328" s="129" t="s">
        <v>12</v>
      </c>
      <c r="N328" s="841"/>
      <c r="O328" s="318"/>
      <c r="P328" s="319" t="s">
        <v>248</v>
      </c>
    </row>
    <row r="329" spans="1:16" hidden="1">
      <c r="A329" s="47" t="s">
        <v>48</v>
      </c>
      <c r="B329" s="47"/>
      <c r="C329" s="47"/>
      <c r="D329" s="47"/>
      <c r="E329" s="47"/>
      <c r="F329" s="39">
        <f>'TTA Pivot Table'!L$230</f>
        <v>0</v>
      </c>
      <c r="G329" s="39">
        <f>'TTA Pivot Table'!L$231</f>
        <v>0</v>
      </c>
      <c r="H329" s="39">
        <f>'TTA Pivot Table'!L$232</f>
        <v>0</v>
      </c>
      <c r="I329" s="38">
        <f>'TTA Pivot Table'!L$233</f>
        <v>0</v>
      </c>
      <c r="J329" s="38">
        <f>'TTA Pivot Table'!L$234</f>
        <v>0</v>
      </c>
      <c r="K329" s="39">
        <f>'TTA Pivot Table'!L$235</f>
        <v>0</v>
      </c>
      <c r="L329" s="39">
        <f>'TTA Pivot Table'!L$236</f>
        <v>0</v>
      </c>
      <c r="M329" s="40">
        <f>'TTA Pivot Table'!L$237</f>
        <v>0</v>
      </c>
      <c r="N329" s="38">
        <f>'TTA Pivot Table'!L$238</f>
        <v>0</v>
      </c>
      <c r="O329" s="42"/>
      <c r="P329" s="320">
        <f>+M329-I329</f>
        <v>0</v>
      </c>
    </row>
    <row r="330" spans="1:16" ht="15.75" hidden="1">
      <c r="A330" s="47"/>
      <c r="B330" s="47"/>
      <c r="C330" s="47"/>
      <c r="D330" s="47"/>
      <c r="E330" s="47"/>
      <c r="F330" s="43"/>
      <c r="G330" s="43"/>
      <c r="H330" s="43"/>
      <c r="I330" s="41"/>
      <c r="J330" s="41"/>
      <c r="K330" s="43"/>
      <c r="L330" s="43"/>
      <c r="M330" s="321"/>
      <c r="N330" s="41"/>
      <c r="O330" s="42"/>
      <c r="P330" s="318">
        <f t="shared" ref="P330" si="18">+I330-M330</f>
        <v>0</v>
      </c>
    </row>
    <row r="331" spans="1:16">
      <c r="A331" s="47" t="s">
        <v>49</v>
      </c>
      <c r="B331" s="146">
        <f>+'TTA Pivot Table'!L$6</f>
        <v>0</v>
      </c>
      <c r="C331" s="146">
        <f>+'TTA Pivot Table'!L$8</f>
        <v>0</v>
      </c>
      <c r="D331" s="146">
        <f>+'TTA Pivot Table'!L$10</f>
        <v>0</v>
      </c>
      <c r="E331" s="147">
        <f>+'TTA Pivot Table'!L$12</f>
        <v>0</v>
      </c>
      <c r="F331" s="147">
        <f>+'TTA Pivot Table'!L$14</f>
        <v>0</v>
      </c>
      <c r="G331" s="146">
        <f>+'TTA Pivot Table'!L$16</f>
        <v>0</v>
      </c>
      <c r="H331" s="146">
        <f>+'TTA Pivot Table'!L$18</f>
        <v>0</v>
      </c>
      <c r="I331" s="147">
        <f>+'TTA Pivot Table'!L$20</f>
        <v>0</v>
      </c>
      <c r="J331" s="147">
        <f>+'TTA Pivot Table'!L$22</f>
        <v>0</v>
      </c>
      <c r="K331" s="146">
        <f>+'TTA Pivot Table'!L$24</f>
        <v>0</v>
      </c>
      <c r="L331" s="146">
        <f>+'TTA Pivot Table'!L$26</f>
        <v>0</v>
      </c>
      <c r="M331" s="148">
        <f>+'TTA Pivot Table'!L$28</f>
        <v>0</v>
      </c>
      <c r="N331" s="147">
        <f>+'TTA Pivot Table'!L$30</f>
        <v>0</v>
      </c>
      <c r="O331" s="42"/>
      <c r="P331" s="320">
        <f t="shared" ref="P331:P349" si="19">+M331-I331</f>
        <v>0</v>
      </c>
    </row>
    <row r="332" spans="1:16">
      <c r="A332" s="47" t="s">
        <v>50</v>
      </c>
      <c r="B332" s="146">
        <f>+'TTA Pivot Table'!L$38</f>
        <v>2.8851111111111112</v>
      </c>
      <c r="C332" s="146">
        <f>+'TTA Pivot Table'!L$40</f>
        <v>5.1993333333333336</v>
      </c>
      <c r="D332" s="146">
        <f>+'TTA Pivot Table'!L$42</f>
        <v>0</v>
      </c>
      <c r="E332" s="147">
        <f>+'TTA Pivot Table'!L$44</f>
        <v>3.711619047619048</v>
      </c>
      <c r="F332" s="147">
        <f>+'TTA Pivot Table'!L$46</f>
        <v>4.5267200000000001</v>
      </c>
      <c r="G332" s="146">
        <f>+'TTA Pivot Table'!L$48</f>
        <v>8.936991150442477</v>
      </c>
      <c r="H332" s="146">
        <f>+'TTA Pivot Table'!L$50</f>
        <v>0</v>
      </c>
      <c r="I332" s="147">
        <f>+'TTA Pivot Table'!L$52</f>
        <v>5.5479508196721312</v>
      </c>
      <c r="J332" s="147">
        <f>+'TTA Pivot Table'!L$54</f>
        <v>3.2024999999999997</v>
      </c>
      <c r="K332" s="146">
        <f>+'TTA Pivot Table'!L$56</f>
        <v>4.0986597938144333</v>
      </c>
      <c r="L332" s="146">
        <f>+'TTA Pivot Table'!L$58</f>
        <v>0</v>
      </c>
      <c r="M332" s="148">
        <f>+'TTA Pivot Table'!L$60</f>
        <v>3.5407392996108951</v>
      </c>
      <c r="N332" s="147">
        <f>+'TTA Pivot Table'!L$62</f>
        <v>0</v>
      </c>
      <c r="O332" s="42"/>
      <c r="P332" s="320">
        <f t="shared" si="19"/>
        <v>-2.0072115200612362</v>
      </c>
    </row>
    <row r="333" spans="1:16">
      <c r="A333" s="47" t="s">
        <v>51</v>
      </c>
      <c r="B333" s="146">
        <f>+'TTA Pivot Table'!L$70</f>
        <v>0</v>
      </c>
      <c r="C333" s="146">
        <f>+'TTA Pivot Table'!L$72</f>
        <v>0</v>
      </c>
      <c r="D333" s="146">
        <f>+'TTA Pivot Table'!L$74</f>
        <v>0</v>
      </c>
      <c r="E333" s="147">
        <f>+'TTA Pivot Table'!L$76</f>
        <v>0</v>
      </c>
      <c r="F333" s="147">
        <f>+'TTA Pivot Table'!L$78</f>
        <v>0</v>
      </c>
      <c r="G333" s="146">
        <f>+'TTA Pivot Table'!L$80</f>
        <v>0</v>
      </c>
      <c r="H333" s="146">
        <f>+'TTA Pivot Table'!L$82</f>
        <v>0</v>
      </c>
      <c r="I333" s="147">
        <f>+'TTA Pivot Table'!L$84</f>
        <v>0</v>
      </c>
      <c r="J333" s="147">
        <f>+'TTA Pivot Table'!L$86</f>
        <v>0</v>
      </c>
      <c r="K333" s="146">
        <f>+'TTA Pivot Table'!L$88</f>
        <v>0</v>
      </c>
      <c r="L333" s="146">
        <f>+'TTA Pivot Table'!L$90</f>
        <v>0</v>
      </c>
      <c r="M333" s="148">
        <f>+'TTA Pivot Table'!L$92</f>
        <v>0</v>
      </c>
      <c r="N333" s="147">
        <f>+'TTA Pivot Table'!L$94</f>
        <v>0</v>
      </c>
      <c r="O333" s="42"/>
      <c r="P333" s="320">
        <f t="shared" si="19"/>
        <v>0</v>
      </c>
    </row>
    <row r="334" spans="1:16">
      <c r="A334" s="47" t="s">
        <v>52</v>
      </c>
      <c r="B334" s="146">
        <f>+'TTA Pivot Table'!L$102</f>
        <v>2.6104710843373495</v>
      </c>
      <c r="C334" s="146">
        <f>+'TTA Pivot Table'!L$104</f>
        <v>2.6266666666666665</v>
      </c>
      <c r="D334" s="146">
        <f>+'TTA Pivot Table'!L$106</f>
        <v>0.70372592592592587</v>
      </c>
      <c r="E334" s="147">
        <f>+'TTA Pivot Table'!L$108</f>
        <v>2.3412923280423277</v>
      </c>
      <c r="F334" s="147">
        <f>+'TTA Pivot Table'!L$110</f>
        <v>4.0318760956175304</v>
      </c>
      <c r="G334" s="146">
        <f>+'TTA Pivot Table'!L$112</f>
        <v>5.0930317829457357</v>
      </c>
      <c r="H334" s="146">
        <f>+'TTA Pivot Table'!L$114</f>
        <v>0</v>
      </c>
      <c r="I334" s="147">
        <f>+'TTA Pivot Table'!L$116</f>
        <v>4.3921105263157898</v>
      </c>
      <c r="J334" s="147">
        <f>+'TTA Pivot Table'!L$118</f>
        <v>2.7777922222222222</v>
      </c>
      <c r="K334" s="146">
        <f>+'TTA Pivot Table'!L$120</f>
        <v>3.905385135135135</v>
      </c>
      <c r="L334" s="146">
        <f>+'TTA Pivot Table'!L$122</f>
        <v>0</v>
      </c>
      <c r="M334" s="148">
        <f>+'TTA Pivot Table'!L$124</f>
        <v>3.2865841463414638</v>
      </c>
      <c r="N334" s="147">
        <f>+'TTA Pivot Table'!L$126</f>
        <v>4.3541499999999997</v>
      </c>
      <c r="O334" s="42"/>
      <c r="P334" s="320">
        <f t="shared" si="19"/>
        <v>-1.105526379974326</v>
      </c>
    </row>
    <row r="335" spans="1:16">
      <c r="A335" s="47"/>
      <c r="B335" s="146"/>
      <c r="C335" s="146"/>
      <c r="D335" s="146"/>
      <c r="E335" s="147"/>
      <c r="F335" s="147"/>
      <c r="G335" s="146"/>
      <c r="H335" s="146"/>
      <c r="I335" s="147"/>
      <c r="J335" s="147"/>
      <c r="K335" s="146"/>
      <c r="L335" s="146"/>
      <c r="M335" s="148"/>
      <c r="N335" s="147"/>
      <c r="O335" s="42"/>
      <c r="P335" s="320"/>
    </row>
    <row r="336" spans="1:16">
      <c r="A336" s="47" t="s">
        <v>53</v>
      </c>
      <c r="B336" s="146">
        <f>+'TTA Pivot Table'!L$134</f>
        <v>3.3256410256410263</v>
      </c>
      <c r="C336" s="146">
        <f>+'TTA Pivot Table'!L$136</f>
        <v>3.8631578947368426</v>
      </c>
      <c r="D336" s="146">
        <f>+'TTA Pivot Table'!L$138</f>
        <v>0</v>
      </c>
      <c r="E336" s="147">
        <f>+'TTA Pivot Table'!L$140</f>
        <v>3.5017241379310344</v>
      </c>
      <c r="F336" s="147">
        <f>+'TTA Pivot Table'!L$142</f>
        <v>4.2525369978858345</v>
      </c>
      <c r="G336" s="146">
        <f>+'TTA Pivot Table'!L$144</f>
        <v>5.6596330275229354</v>
      </c>
      <c r="H336" s="146">
        <f>+'TTA Pivot Table'!L$146</f>
        <v>0</v>
      </c>
      <c r="I336" s="147">
        <f>+'TTA Pivot Table'!L$148</f>
        <v>4.6139827179890016</v>
      </c>
      <c r="J336" s="147">
        <f>+'TTA Pivot Table'!L$150</f>
        <v>3.3145785876993163</v>
      </c>
      <c r="K336" s="146">
        <f>+'TTA Pivot Table'!L$152</f>
        <v>3.230899830220713</v>
      </c>
      <c r="L336" s="146">
        <f>+'TTA Pivot Table'!L$154</f>
        <v>0</v>
      </c>
      <c r="M336" s="148">
        <f>+'TTA Pivot Table'!L$156</f>
        <v>3.2666342412451361</v>
      </c>
      <c r="N336" s="147">
        <f>+'TTA Pivot Table'!L$158</f>
        <v>0</v>
      </c>
      <c r="O336" s="42"/>
      <c r="P336" s="320">
        <f t="shared" si="19"/>
        <v>-1.3473484767438655</v>
      </c>
    </row>
    <row r="337" spans="1:17">
      <c r="A337" s="47" t="s">
        <v>54</v>
      </c>
      <c r="B337" s="146">
        <f>+'TTA Pivot Table'!L$166</f>
        <v>3.749420160570919</v>
      </c>
      <c r="C337" s="146">
        <f>+'TTA Pivot Table'!L$168</f>
        <v>3.7403314917127073</v>
      </c>
      <c r="D337" s="146">
        <f>+'TTA Pivot Table'!L$170</f>
        <v>0</v>
      </c>
      <c r="E337" s="147">
        <f>+'TTA Pivot Table'!L$172</f>
        <v>3.7481566820276493</v>
      </c>
      <c r="F337" s="147">
        <f>+'TTA Pivot Table'!L$174</f>
        <v>5.0556695156695159</v>
      </c>
      <c r="G337" s="146">
        <f>+'TTA Pivot Table'!L$176</f>
        <v>5.6538461538461542</v>
      </c>
      <c r="H337" s="146">
        <f>+'TTA Pivot Table'!L$178</f>
        <v>0</v>
      </c>
      <c r="I337" s="147">
        <f>+'TTA Pivot Table'!L$180</f>
        <v>5.2354324432044645</v>
      </c>
      <c r="J337" s="147">
        <f>+'TTA Pivot Table'!L$182</f>
        <v>5.7432318104906939</v>
      </c>
      <c r="K337" s="146">
        <f>+'TTA Pivot Table'!L$184</f>
        <v>5.4365570599613156</v>
      </c>
      <c r="L337" s="146">
        <f>+'TTA Pivot Table'!L$186</f>
        <v>0</v>
      </c>
      <c r="M337" s="148">
        <f>+'TTA Pivot Table'!L$188</f>
        <v>5.6499117127722176</v>
      </c>
      <c r="N337" s="147">
        <f>+'TTA Pivot Table'!L$190</f>
        <v>6.5008902077151332</v>
      </c>
      <c r="O337" s="42"/>
      <c r="P337" s="320">
        <f t="shared" si="19"/>
        <v>0.41447926956775305</v>
      </c>
    </row>
    <row r="338" spans="1:17">
      <c r="A338" s="47" t="s">
        <v>55</v>
      </c>
      <c r="B338" s="199">
        <f>+'TTA Pivot Table'!L$198</f>
        <v>2.9422222222222225</v>
      </c>
      <c r="C338" s="146">
        <f>+'TTA Pivot Table'!L$200</f>
        <v>3.6269999999999998</v>
      </c>
      <c r="D338" s="146">
        <f>+'TTA Pivot Table'!L$202</f>
        <v>0</v>
      </c>
      <c r="E338" s="147">
        <f>+'TTA Pivot Table'!L$204</f>
        <v>3.0667272727272725</v>
      </c>
      <c r="F338" s="147">
        <f>+'TTA Pivot Table'!L$206</f>
        <v>4.1669620253164554</v>
      </c>
      <c r="G338" s="146">
        <f>+'TTA Pivot Table'!L$208</f>
        <v>5.1320930232558144</v>
      </c>
      <c r="H338" s="146">
        <f>+'TTA Pivot Table'!L$210</f>
        <v>0</v>
      </c>
      <c r="I338" s="147">
        <f>+'TTA Pivot Table'!L$212</f>
        <v>4.3734328358208954</v>
      </c>
      <c r="J338" s="147">
        <f>+'TTA Pivot Table'!L$214</f>
        <v>4.2020396843093168</v>
      </c>
      <c r="K338" s="146">
        <f>+'TTA Pivot Table'!L$216</f>
        <v>4.7590085482468849</v>
      </c>
      <c r="L338" s="146">
        <f>+'TTA Pivot Table'!L$218</f>
        <v>0</v>
      </c>
      <c r="M338" s="148">
        <f>+'TTA Pivot Table'!L$220</f>
        <v>4.1031298475007318</v>
      </c>
      <c r="N338" s="147">
        <f>+'TTA Pivot Table'!L$222</f>
        <v>0</v>
      </c>
      <c r="O338" s="42"/>
      <c r="P338" s="320">
        <f t="shared" si="19"/>
        <v>-0.27030298832016353</v>
      </c>
    </row>
    <row r="339" spans="1:17">
      <c r="A339" s="47" t="s">
        <v>56</v>
      </c>
      <c r="B339" s="146">
        <f>+'TTA Pivot Table'!L$230</f>
        <v>0</v>
      </c>
      <c r="C339" s="146">
        <f>+'TTA Pivot Table'!L$232</f>
        <v>0</v>
      </c>
      <c r="D339" s="146">
        <f>+'TTA Pivot Table'!L$234</f>
        <v>0</v>
      </c>
      <c r="E339" s="147">
        <f>+'TTA Pivot Table'!L$236</f>
        <v>0</v>
      </c>
      <c r="F339" s="147">
        <f>+'TTA Pivot Table'!L$238</f>
        <v>0</v>
      </c>
      <c r="G339" s="146">
        <f>+'TTA Pivot Table'!L$240</f>
        <v>0</v>
      </c>
      <c r="H339" s="146">
        <f>+'TTA Pivot Table'!L$242</f>
        <v>0</v>
      </c>
      <c r="I339" s="147">
        <f>+'TTA Pivot Table'!L$244</f>
        <v>0</v>
      </c>
      <c r="J339" s="147">
        <f>+'TTA Pivot Table'!L$246</f>
        <v>0</v>
      </c>
      <c r="K339" s="146">
        <f>+'TTA Pivot Table'!L$248</f>
        <v>0</v>
      </c>
      <c r="L339" s="146">
        <f>+'TTA Pivot Table'!L$250</f>
        <v>0</v>
      </c>
      <c r="M339" s="148">
        <f>+'TTA Pivot Table'!L$252</f>
        <v>0</v>
      </c>
      <c r="N339" s="147">
        <f>+'TTA Pivot Table'!L$254</f>
        <v>0</v>
      </c>
      <c r="O339" s="42"/>
      <c r="P339" s="320">
        <f t="shared" si="19"/>
        <v>0</v>
      </c>
    </row>
    <row r="340" spans="1:17">
      <c r="A340" s="47"/>
      <c r="B340" s="146"/>
      <c r="C340" s="146"/>
      <c r="D340" s="146"/>
      <c r="E340" s="147"/>
      <c r="F340" s="147"/>
      <c r="G340" s="146"/>
      <c r="H340" s="146"/>
      <c r="I340" s="147"/>
      <c r="J340" s="147"/>
      <c r="K340" s="146"/>
      <c r="L340" s="146"/>
      <c r="M340" s="148"/>
      <c r="N340" s="147"/>
      <c r="O340" s="42"/>
      <c r="P340" s="320"/>
    </row>
    <row r="341" spans="1:17">
      <c r="A341" s="47" t="s">
        <v>57</v>
      </c>
      <c r="B341" s="146">
        <f>+'TTA Pivot Table'!L$262</f>
        <v>3.6428571428571428</v>
      </c>
      <c r="C341" s="146">
        <f>+'TTA Pivot Table'!L$264</f>
        <v>3.8399715909090912</v>
      </c>
      <c r="D341" s="146">
        <f>+'TTA Pivot Table'!L$266</f>
        <v>0</v>
      </c>
      <c r="E341" s="147">
        <f>+'TTA Pivot Table'!L$268</f>
        <v>3.8361281337047357</v>
      </c>
      <c r="F341" s="147">
        <f>+'TTA Pivot Table'!L$270</f>
        <v>3.2153366926248284</v>
      </c>
      <c r="G341" s="146">
        <f>+'TTA Pivot Table'!L$272</f>
        <v>3.8807540983606561</v>
      </c>
      <c r="H341" s="146">
        <f>+'TTA Pivot Table'!L$274</f>
        <v>0</v>
      </c>
      <c r="I341" s="147">
        <f>+'TTA Pivot Table'!L$276</f>
        <v>3.296909163987138</v>
      </c>
      <c r="J341" s="147">
        <f>+'TTA Pivot Table'!L$278</f>
        <v>3.1119959473150964</v>
      </c>
      <c r="K341" s="146">
        <f>+'TTA Pivot Table'!L$280</f>
        <v>4.7015161290322585</v>
      </c>
      <c r="L341" s="146">
        <f>+'TTA Pivot Table'!L$282</f>
        <v>0</v>
      </c>
      <c r="M341" s="148">
        <f>+'TTA Pivot Table'!L$284</f>
        <v>3.4919121048573634</v>
      </c>
      <c r="N341" s="147">
        <f>+'TTA Pivot Table'!L$286</f>
        <v>5.9078556979096426</v>
      </c>
      <c r="O341" s="42"/>
      <c r="P341" s="320">
        <f t="shared" si="19"/>
        <v>0.19500294087022541</v>
      </c>
    </row>
    <row r="342" spans="1:17">
      <c r="A342" s="47" t="s">
        <v>58</v>
      </c>
      <c r="B342" s="146">
        <f>+'TTA Pivot Table'!L$294</f>
        <v>2.9002807017543857</v>
      </c>
      <c r="C342" s="146">
        <f>+'TTA Pivot Table'!L$296</f>
        <v>4.7298292682926837</v>
      </c>
      <c r="D342" s="146">
        <f>+'TTA Pivot Table'!L$298</f>
        <v>0</v>
      </c>
      <c r="E342" s="147">
        <f>+'TTA Pivot Table'!L$300</f>
        <v>4.4589610389610392</v>
      </c>
      <c r="F342" s="147">
        <f>+'TTA Pivot Table'!L$302</f>
        <v>3.6419311224489794</v>
      </c>
      <c r="G342" s="146">
        <f>+'TTA Pivot Table'!L$304</f>
        <v>4.9108336625839586</v>
      </c>
      <c r="H342" s="146">
        <f>+'TTA Pivot Table'!L$306</f>
        <v>0</v>
      </c>
      <c r="I342" s="147">
        <f>+'TTA Pivot Table'!L$308</f>
        <v>4.1397752286467204</v>
      </c>
      <c r="J342" s="147">
        <f>+'TTA Pivot Table'!L$310</f>
        <v>2.5834436090225563</v>
      </c>
      <c r="K342" s="146">
        <f>+'TTA Pivot Table'!L$312</f>
        <v>3.2011558441558434</v>
      </c>
      <c r="L342" s="146">
        <f>+'TTA Pivot Table'!L$314</f>
        <v>0</v>
      </c>
      <c r="M342" s="148">
        <f>+'TTA Pivot Table'!L$316</f>
        <v>2.914898954703832</v>
      </c>
      <c r="N342" s="147">
        <f>+'TTA Pivot Table'!L$318</f>
        <v>0</v>
      </c>
      <c r="O342" s="42"/>
      <c r="P342" s="320">
        <f t="shared" si="19"/>
        <v>-1.2248762739428884</v>
      </c>
    </row>
    <row r="343" spans="1:17">
      <c r="A343" s="47" t="s">
        <v>59</v>
      </c>
      <c r="B343" s="146">
        <f>+'TTA Pivot Table'!L$326</f>
        <v>2.6240990990990989</v>
      </c>
      <c r="C343" s="146">
        <f>+'TTA Pivot Table'!L$328</f>
        <v>3.1627272727272731</v>
      </c>
      <c r="D343" s="146">
        <f>+'TTA Pivot Table'!L$330</f>
        <v>0</v>
      </c>
      <c r="E343" s="147">
        <f>+'TTA Pivot Table'!L$332</f>
        <v>2.7628093645484948</v>
      </c>
      <c r="F343" s="147">
        <f>+'TTA Pivot Table'!L$334</f>
        <v>4.7169296740994859</v>
      </c>
      <c r="G343" s="146">
        <f>+'TTA Pivot Table'!L$336</f>
        <v>6.2896000000000001</v>
      </c>
      <c r="H343" s="146">
        <f>+'TTA Pivot Table'!L$338</f>
        <v>0</v>
      </c>
      <c r="I343" s="147">
        <f>+'TTA Pivot Table'!L$340</f>
        <v>5.1186334610472537</v>
      </c>
      <c r="J343" s="147">
        <f>+'TTA Pivot Table'!L$342</f>
        <v>3.6340750670241286</v>
      </c>
      <c r="K343" s="146">
        <f>+'TTA Pivot Table'!L$344</f>
        <v>4.6467759562841531</v>
      </c>
      <c r="L343" s="146">
        <f>+'TTA Pivot Table'!L$346</f>
        <v>0</v>
      </c>
      <c r="M343" s="148">
        <f>+'TTA Pivot Table'!L$348</f>
        <v>4.1356292286874154</v>
      </c>
      <c r="N343" s="147">
        <f>+'TTA Pivot Table'!L$350</f>
        <v>0</v>
      </c>
      <c r="O343" s="42"/>
      <c r="P343" s="320">
        <f t="shared" si="19"/>
        <v>-0.98300423235983825</v>
      </c>
      <c r="Q343" s="340"/>
    </row>
    <row r="344" spans="1:17">
      <c r="A344" s="47" t="s">
        <v>60</v>
      </c>
      <c r="B344" s="146">
        <f>+'TTA Pivot Table'!L$358</f>
        <v>0</v>
      </c>
      <c r="C344" s="146">
        <f>+'TTA Pivot Table'!L$360</f>
        <v>0</v>
      </c>
      <c r="D344" s="146">
        <f>+'TTA Pivot Table'!L$362</f>
        <v>0</v>
      </c>
      <c r="E344" s="147">
        <f>+'TTA Pivot Table'!L$364</f>
        <v>0</v>
      </c>
      <c r="F344" s="147">
        <f>+'TTA Pivot Table'!L$366</f>
        <v>0</v>
      </c>
      <c r="G344" s="146">
        <f>+'TTA Pivot Table'!L$368</f>
        <v>0</v>
      </c>
      <c r="H344" s="146">
        <f>+'TTA Pivot Table'!L$370</f>
        <v>0</v>
      </c>
      <c r="I344" s="147">
        <f>+'TTA Pivot Table'!L$372</f>
        <v>0</v>
      </c>
      <c r="J344" s="147">
        <f>+'TTA Pivot Table'!L$374</f>
        <v>0</v>
      </c>
      <c r="K344" s="146">
        <f>+'TTA Pivot Table'!L$376</f>
        <v>0</v>
      </c>
      <c r="L344" s="146">
        <f>+'TTA Pivot Table'!L$378</f>
        <v>0</v>
      </c>
      <c r="M344" s="148">
        <f>+'TTA Pivot Table'!L$380</f>
        <v>0</v>
      </c>
      <c r="N344" s="147">
        <f>+'TTA Pivot Table'!L$382</f>
        <v>0</v>
      </c>
      <c r="O344" s="42"/>
      <c r="P344" s="320">
        <f t="shared" si="19"/>
        <v>0</v>
      </c>
    </row>
    <row r="345" spans="1:17">
      <c r="A345" s="47"/>
      <c r="B345" s="146"/>
      <c r="C345" s="146"/>
      <c r="D345" s="146"/>
      <c r="E345" s="147"/>
      <c r="F345" s="147"/>
      <c r="G345" s="146"/>
      <c r="H345" s="146"/>
      <c r="I345" s="147"/>
      <c r="J345" s="147"/>
      <c r="K345" s="146"/>
      <c r="L345" s="146"/>
      <c r="M345" s="148"/>
      <c r="N345" s="147"/>
      <c r="O345" s="42"/>
      <c r="P345" s="320"/>
    </row>
    <row r="346" spans="1:17">
      <c r="A346" s="47" t="s">
        <v>61</v>
      </c>
      <c r="B346" s="146">
        <f>+'TTA Pivot Table'!L$390</f>
        <v>2.4741126760563383</v>
      </c>
      <c r="C346" s="146">
        <f>+'TTA Pivot Table'!L$392</f>
        <v>2</v>
      </c>
      <c r="D346" s="146">
        <f>+'TTA Pivot Table'!L$394</f>
        <v>0</v>
      </c>
      <c r="E346" s="147">
        <f>+'TTA Pivot Table'!L$396</f>
        <v>2.4675277777777782</v>
      </c>
      <c r="F346" s="147">
        <f>+'TTA Pivot Table'!L$398</f>
        <v>4.0300121116377046</v>
      </c>
      <c r="G346" s="146">
        <f>+'TTA Pivot Table'!L$400</f>
        <v>4.8745788336933042</v>
      </c>
      <c r="H346" s="146">
        <f>+'TTA Pivot Table'!L$402</f>
        <v>0</v>
      </c>
      <c r="I346" s="147">
        <f>+'TTA Pivot Table'!L$404</f>
        <v>4.1955643522438608</v>
      </c>
      <c r="J346" s="147">
        <f>+'TTA Pivot Table'!L$406</f>
        <v>6.1365902964959558</v>
      </c>
      <c r="K346" s="146">
        <f>+'TTA Pivot Table'!L$408</f>
        <v>8.0328892617449661</v>
      </c>
      <c r="L346" s="146">
        <f>+'TTA Pivot Table'!L$410</f>
        <v>0</v>
      </c>
      <c r="M346" s="148">
        <f>+'TTA Pivot Table'!L$412</f>
        <v>6.981279521674141</v>
      </c>
      <c r="N346" s="147">
        <f>+'TTA Pivot Table'!L$414</f>
        <v>4.4528908045977014</v>
      </c>
      <c r="O346" s="42"/>
      <c r="P346" s="320">
        <f t="shared" si="19"/>
        <v>2.7857151694302802</v>
      </c>
    </row>
    <row r="347" spans="1:17">
      <c r="A347" s="47" t="s">
        <v>62</v>
      </c>
      <c r="B347" s="146">
        <f>+'TTA Pivot Table'!L$422</f>
        <v>3.3256410256410254</v>
      </c>
      <c r="C347" s="146">
        <f>+'TTA Pivot Table'!L$424</f>
        <v>3.6032567049808435</v>
      </c>
      <c r="D347" s="146">
        <f>+'TTA Pivot Table'!L$426</f>
        <v>0</v>
      </c>
      <c r="E347" s="147">
        <f>+'TTA Pivot Table'!L$428</f>
        <v>3.4199869791666671</v>
      </c>
      <c r="F347" s="147">
        <f>+'TTA Pivot Table'!L$430</f>
        <v>4.278743131868131</v>
      </c>
      <c r="G347" s="146">
        <f>+'TTA Pivot Table'!L$432</f>
        <v>0</v>
      </c>
      <c r="H347" s="146">
        <f>+'TTA Pivot Table'!L$434</f>
        <v>0</v>
      </c>
      <c r="I347" s="147">
        <f>+'TTA Pivot Table'!L$436</f>
        <v>2.7584015939783035</v>
      </c>
      <c r="J347" s="147">
        <f>+'TTA Pivot Table'!L$438</f>
        <v>2.9809470124013533</v>
      </c>
      <c r="K347" s="146">
        <f>+'TTA Pivot Table'!L$440</f>
        <v>3.1034257120862203</v>
      </c>
      <c r="L347" s="146">
        <f>+'TTA Pivot Table'!L$442</f>
        <v>0</v>
      </c>
      <c r="M347" s="148">
        <f>+'TTA Pivot Table'!L$444</f>
        <v>3.0537282708142728</v>
      </c>
      <c r="N347" s="147">
        <f>+'TTA Pivot Table'!L$446</f>
        <v>4.615268065268066</v>
      </c>
      <c r="O347" s="42"/>
      <c r="P347" s="320">
        <f t="shared" si="19"/>
        <v>0.29532667683596925</v>
      </c>
    </row>
    <row r="348" spans="1:17">
      <c r="A348" s="47" t="s">
        <v>63</v>
      </c>
      <c r="B348" s="146">
        <f>+'TTA Pivot Table'!L$454</f>
        <v>2.8169439727685321</v>
      </c>
      <c r="C348" s="146">
        <f>+'TTA Pivot Table'!L$456</f>
        <v>3.4765958297872337</v>
      </c>
      <c r="D348" s="146">
        <f>+'TTA Pivot Table'!L$458</f>
        <v>0</v>
      </c>
      <c r="E348" s="147">
        <f>+'TTA Pivot Table'!L$460</f>
        <v>2.9899553415178568</v>
      </c>
      <c r="F348" s="147">
        <f>+'TTA Pivot Table'!L$462</f>
        <v>4.3349001445358404</v>
      </c>
      <c r="G348" s="146">
        <f>+'TTA Pivot Table'!L$464</f>
        <v>6.9502580184005662</v>
      </c>
      <c r="H348" s="146">
        <f>+'TTA Pivot Table'!L$466</f>
        <v>0</v>
      </c>
      <c r="I348" s="147">
        <f>+'TTA Pivot Table'!L$468</f>
        <v>5.9671884288869261</v>
      </c>
      <c r="J348" s="147">
        <f>+'TTA Pivot Table'!L$470</f>
        <v>3.3539718481308411</v>
      </c>
      <c r="K348" s="146">
        <f>+'TTA Pivot Table'!L$472</f>
        <v>4.5224357499999996</v>
      </c>
      <c r="L348" s="146">
        <f>+'TTA Pivot Table'!L$474</f>
        <v>0</v>
      </c>
      <c r="M348" s="148">
        <f>+'TTA Pivot Table'!L$476</f>
        <v>4.1084435728476825</v>
      </c>
      <c r="N348" s="147">
        <f>+'TTA Pivot Table'!L$478</f>
        <v>4.9677687669421493</v>
      </c>
      <c r="O348" s="42"/>
      <c r="P348" s="320">
        <f t="shared" si="19"/>
        <v>-1.8587448560392437</v>
      </c>
    </row>
    <row r="349" spans="1:17">
      <c r="A349" s="52" t="s">
        <v>64</v>
      </c>
      <c r="B349" s="149">
        <f>+'TTA Pivot Table'!L$486</f>
        <v>3.2512820512820513</v>
      </c>
      <c r="C349" s="149">
        <f>+'TTA Pivot Table'!L$488</f>
        <v>3.5</v>
      </c>
      <c r="D349" s="149">
        <f>+'TTA Pivot Table'!L$490</f>
        <v>0</v>
      </c>
      <c r="E349" s="150">
        <f>+'TTA Pivot Table'!L$492</f>
        <v>3.2575000000000003</v>
      </c>
      <c r="F349" s="150">
        <f>+'TTA Pivot Table'!L$494</f>
        <v>3.8887005649717512</v>
      </c>
      <c r="G349" s="149">
        <f>+'TTA Pivot Table'!L$496</f>
        <v>5.0117647058823529</v>
      </c>
      <c r="H349" s="149">
        <f>+'TTA Pivot Table'!L$498</f>
        <v>0</v>
      </c>
      <c r="I349" s="150">
        <f>+'TTA Pivot Table'!L$500</f>
        <v>3.9871134020618557</v>
      </c>
      <c r="J349" s="150">
        <f>+'TTA Pivot Table'!L$502</f>
        <v>3.6198198198198197</v>
      </c>
      <c r="K349" s="149">
        <f>+'TTA Pivot Table'!L$504</f>
        <v>3.36</v>
      </c>
      <c r="L349" s="149">
        <f>+'TTA Pivot Table'!L$506</f>
        <v>0</v>
      </c>
      <c r="M349" s="151">
        <f>+'TTA Pivot Table'!L$508</f>
        <v>3.5609756097560976</v>
      </c>
      <c r="N349" s="150">
        <f>+'TTA Pivot Table'!L$510</f>
        <v>6.0600000000000005</v>
      </c>
      <c r="O349" s="42"/>
      <c r="P349" s="322">
        <f t="shared" si="19"/>
        <v>-0.4261377923057581</v>
      </c>
    </row>
    <row r="350" spans="1:17">
      <c r="A350" s="133" t="s">
        <v>160</v>
      </c>
      <c r="B350" s="133"/>
      <c r="C350" s="133"/>
      <c r="D350" s="133"/>
      <c r="E350" s="133"/>
      <c r="F350" s="134"/>
      <c r="G350" s="134"/>
      <c r="H350" s="134"/>
      <c r="I350" s="134"/>
      <c r="J350" s="134"/>
      <c r="K350" s="134"/>
      <c r="L350" s="134"/>
      <c r="M350" s="134"/>
      <c r="N350" s="134"/>
    </row>
    <row r="351" spans="1:17" s="51" customFormat="1">
      <c r="A351" s="133"/>
      <c r="B351" s="135"/>
      <c r="C351" s="135"/>
      <c r="D351" s="135"/>
      <c r="E351" s="135"/>
      <c r="F351" s="135"/>
      <c r="G351" s="135"/>
      <c r="H351" s="135"/>
      <c r="I351" s="135"/>
      <c r="J351" s="135"/>
      <c r="K351" s="135"/>
      <c r="L351" s="135"/>
      <c r="M351" s="135"/>
      <c r="N351" s="135"/>
      <c r="O351" s="45"/>
    </row>
    <row r="352" spans="1:17">
      <c r="A352" s="133"/>
      <c r="B352" s="133"/>
      <c r="C352" s="133"/>
      <c r="D352" s="133"/>
      <c r="E352" s="133"/>
      <c r="F352" s="134"/>
      <c r="G352" s="134"/>
      <c r="H352" s="134"/>
      <c r="I352" s="134"/>
      <c r="J352" s="134"/>
      <c r="K352" s="134"/>
      <c r="L352" s="134"/>
      <c r="M352" s="134"/>
      <c r="N352" s="323" t="s">
        <v>1192</v>
      </c>
    </row>
    <row r="353" spans="1:16" ht="18">
      <c r="A353" s="198" t="s">
        <v>283</v>
      </c>
      <c r="B353" s="100"/>
      <c r="C353" s="100"/>
      <c r="D353" s="100"/>
      <c r="E353" s="100"/>
      <c r="F353" s="103"/>
      <c r="G353" s="103"/>
      <c r="H353" s="103"/>
      <c r="I353" s="104"/>
      <c r="J353" s="103"/>
      <c r="K353" s="103"/>
      <c r="L353" s="103"/>
      <c r="M353" s="104"/>
      <c r="N353" s="103"/>
      <c r="P353" s="319"/>
    </row>
    <row r="354" spans="1:16" ht="18">
      <c r="A354" s="198"/>
      <c r="B354" s="100"/>
      <c r="C354" s="100"/>
      <c r="D354" s="100"/>
      <c r="E354" s="100"/>
      <c r="F354" s="103"/>
      <c r="G354" s="103"/>
      <c r="H354" s="103"/>
      <c r="I354" s="104"/>
      <c r="J354" s="103"/>
      <c r="K354" s="103"/>
      <c r="L354" s="103"/>
      <c r="M354" s="104"/>
      <c r="N354" s="103"/>
      <c r="P354" s="319"/>
    </row>
    <row r="355" spans="1:16" ht="15.75">
      <c r="A355" s="118" t="s">
        <v>184</v>
      </c>
      <c r="B355" s="100"/>
      <c r="C355" s="100"/>
      <c r="D355" s="100"/>
      <c r="E355" s="100"/>
      <c r="F355" s="103"/>
      <c r="G355" s="103"/>
      <c r="H355" s="103"/>
      <c r="I355" s="104"/>
      <c r="J355" s="103"/>
      <c r="K355" s="103"/>
      <c r="L355" s="103"/>
      <c r="M355" s="104"/>
      <c r="N355" s="103"/>
      <c r="P355" s="319"/>
    </row>
    <row r="356" spans="1:16" ht="15.75">
      <c r="A356" s="118" t="s">
        <v>686</v>
      </c>
      <c r="B356" s="100"/>
      <c r="C356" s="100"/>
      <c r="D356" s="100"/>
      <c r="E356" s="100"/>
      <c r="F356" s="103"/>
      <c r="G356" s="103"/>
      <c r="H356" s="103"/>
      <c r="I356" s="104"/>
      <c r="J356" s="103"/>
      <c r="K356" s="103"/>
      <c r="L356" s="103"/>
      <c r="M356" s="104"/>
      <c r="N356" s="103"/>
      <c r="P356" s="319"/>
    </row>
    <row r="357" spans="1:16" ht="17.25" customHeight="1">
      <c r="A357" s="26" t="s">
        <v>1210</v>
      </c>
      <c r="B357" s="26"/>
      <c r="C357" s="26"/>
      <c r="D357" s="26"/>
      <c r="E357" s="26"/>
      <c r="F357" s="18"/>
      <c r="G357" s="114"/>
      <c r="H357" s="114"/>
      <c r="I357" s="111"/>
      <c r="J357" s="111"/>
      <c r="K357" s="111"/>
      <c r="L357" s="111"/>
      <c r="M357" s="111"/>
      <c r="N357" s="111"/>
      <c r="O357" s="7"/>
      <c r="P357" s="319"/>
    </row>
    <row r="358" spans="1:16" ht="17.25" customHeight="1">
      <c r="A358" s="21"/>
      <c r="B358" s="119" t="s">
        <v>257</v>
      </c>
      <c r="C358" s="120"/>
      <c r="D358" s="120"/>
      <c r="E358" s="120"/>
      <c r="F358" s="120"/>
      <c r="G358" s="120"/>
      <c r="H358" s="120"/>
      <c r="I358" s="121"/>
      <c r="J358" s="131" t="s">
        <v>156</v>
      </c>
      <c r="K358" s="316"/>
      <c r="L358" s="316"/>
      <c r="M358" s="317"/>
      <c r="N358" s="839" t="s">
        <v>256</v>
      </c>
      <c r="O358" s="318"/>
      <c r="P358" s="319"/>
    </row>
    <row r="359" spans="1:16" ht="44.25" customHeight="1">
      <c r="A359" s="37"/>
      <c r="B359" s="120" t="s">
        <v>296</v>
      </c>
      <c r="C359" s="120"/>
      <c r="D359" s="120"/>
      <c r="E359" s="123"/>
      <c r="F359" s="124" t="s">
        <v>298</v>
      </c>
      <c r="G359" s="120"/>
      <c r="H359" s="120"/>
      <c r="I359" s="121"/>
      <c r="J359" s="125" t="s">
        <v>258</v>
      </c>
      <c r="K359" s="120"/>
      <c r="L359" s="120"/>
      <c r="M359" s="121"/>
      <c r="N359" s="840"/>
      <c r="O359" s="318"/>
      <c r="P359" s="319"/>
    </row>
    <row r="360" spans="1:16" ht="30.75" customHeight="1">
      <c r="A360" s="26"/>
      <c r="B360" s="126" t="s">
        <v>157</v>
      </c>
      <c r="C360" s="126" t="s">
        <v>158</v>
      </c>
      <c r="D360" s="126" t="s">
        <v>65</v>
      </c>
      <c r="E360" s="128" t="s">
        <v>12</v>
      </c>
      <c r="F360" s="128" t="s">
        <v>157</v>
      </c>
      <c r="G360" s="126" t="s">
        <v>158</v>
      </c>
      <c r="H360" s="126" t="s">
        <v>65</v>
      </c>
      <c r="I360" s="128" t="s">
        <v>12</v>
      </c>
      <c r="J360" s="129" t="s">
        <v>157</v>
      </c>
      <c r="K360" s="130" t="s">
        <v>158</v>
      </c>
      <c r="L360" s="132" t="s">
        <v>65</v>
      </c>
      <c r="M360" s="129" t="s">
        <v>12</v>
      </c>
      <c r="N360" s="841"/>
      <c r="O360" s="318"/>
      <c r="P360" s="319" t="s">
        <v>248</v>
      </c>
    </row>
    <row r="361" spans="1:16" hidden="1">
      <c r="A361" s="47" t="s">
        <v>48</v>
      </c>
      <c r="B361" s="47"/>
      <c r="C361" s="47"/>
      <c r="D361" s="47"/>
      <c r="E361" s="47"/>
      <c r="F361" s="39">
        <f>'TTA Pivot Table'!M$230</f>
        <v>0</v>
      </c>
      <c r="G361" s="39">
        <f>'TTA Pivot Table'!M$231</f>
        <v>0</v>
      </c>
      <c r="H361" s="39">
        <f>'TTA Pivot Table'!M$232</f>
        <v>0</v>
      </c>
      <c r="I361" s="38">
        <f>'TTA Pivot Table'!M$233</f>
        <v>0</v>
      </c>
      <c r="J361" s="38">
        <f>'TTA Pivot Table'!M$234</f>
        <v>0</v>
      </c>
      <c r="K361" s="39">
        <f>'TTA Pivot Table'!M$235</f>
        <v>0</v>
      </c>
      <c r="L361" s="39">
        <f>'TTA Pivot Table'!M$236</f>
        <v>0</v>
      </c>
      <c r="M361" s="40">
        <f>'TTA Pivot Table'!M$237</f>
        <v>0</v>
      </c>
      <c r="N361" s="38">
        <f>'TTA Pivot Table'!M$238</f>
        <v>0</v>
      </c>
      <c r="O361" s="42"/>
      <c r="P361" s="320">
        <f>+M361-I361</f>
        <v>0</v>
      </c>
    </row>
    <row r="362" spans="1:16" ht="15.75" hidden="1">
      <c r="A362" s="47"/>
      <c r="B362" s="47"/>
      <c r="C362" s="47"/>
      <c r="D362" s="47"/>
      <c r="E362" s="47"/>
      <c r="F362" s="43"/>
      <c r="G362" s="43"/>
      <c r="H362" s="43"/>
      <c r="I362" s="41"/>
      <c r="J362" s="41"/>
      <c r="K362" s="43"/>
      <c r="L362" s="43"/>
      <c r="M362" s="321"/>
      <c r="N362" s="41"/>
      <c r="O362" s="42"/>
      <c r="P362" s="318">
        <f t="shared" ref="P362" si="20">+I362-M362</f>
        <v>0</v>
      </c>
    </row>
    <row r="363" spans="1:16">
      <c r="A363" s="47" t="s">
        <v>49</v>
      </c>
      <c r="B363" s="146">
        <f>+'TTA Pivot Table'!M$6</f>
        <v>0</v>
      </c>
      <c r="C363" s="146">
        <f>+'TTA Pivot Table'!M$8</f>
        <v>0</v>
      </c>
      <c r="D363" s="146">
        <f>+'TTA Pivot Table'!M$10</f>
        <v>0</v>
      </c>
      <c r="E363" s="147">
        <f>+'TTA Pivot Table'!M$12</f>
        <v>0</v>
      </c>
      <c r="F363" s="147">
        <f>+'TTA Pivot Table'!M$14</f>
        <v>0</v>
      </c>
      <c r="G363" s="146">
        <f>+'TTA Pivot Table'!M$16</f>
        <v>0</v>
      </c>
      <c r="H363" s="146">
        <f>+'TTA Pivot Table'!M$18</f>
        <v>0</v>
      </c>
      <c r="I363" s="147">
        <f>+'TTA Pivot Table'!M$20</f>
        <v>0</v>
      </c>
      <c r="J363" s="147">
        <f>+'TTA Pivot Table'!M$22</f>
        <v>0</v>
      </c>
      <c r="K363" s="146">
        <f>+'TTA Pivot Table'!M$24</f>
        <v>0</v>
      </c>
      <c r="L363" s="146">
        <f>+'TTA Pivot Table'!M$26</f>
        <v>0</v>
      </c>
      <c r="M363" s="148">
        <f>+'TTA Pivot Table'!M$28</f>
        <v>0</v>
      </c>
      <c r="N363" s="147">
        <f>+'TTA Pivot Table'!M$30</f>
        <v>0</v>
      </c>
      <c r="O363" s="42"/>
      <c r="P363" s="320">
        <f t="shared" ref="P363:P381" si="21">+M363-I363</f>
        <v>0</v>
      </c>
    </row>
    <row r="364" spans="1:16">
      <c r="A364" s="47" t="s">
        <v>50</v>
      </c>
      <c r="B364" s="146">
        <f>+'TTA Pivot Table'!M$38</f>
        <v>3.5389864864864862</v>
      </c>
      <c r="C364" s="146">
        <f>+'TTA Pivot Table'!M$40</f>
        <v>5.8956363636363633</v>
      </c>
      <c r="D364" s="146">
        <f>+'TTA Pivot Table'!M$42</f>
        <v>0</v>
      </c>
      <c r="E364" s="147">
        <f>+'TTA Pivot Table'!M$44</f>
        <v>4.5437596899224797</v>
      </c>
      <c r="F364" s="147">
        <f>+'TTA Pivot Table'!M$46</f>
        <v>5.9347532894736839</v>
      </c>
      <c r="G364" s="146">
        <f>+'TTA Pivot Table'!M$48</f>
        <v>7.5358812949640281</v>
      </c>
      <c r="H364" s="146">
        <f>+'TTA Pivot Table'!M$50</f>
        <v>0</v>
      </c>
      <c r="I364" s="147">
        <f>+'TTA Pivot Table'!M$52</f>
        <v>6.4371388261851017</v>
      </c>
      <c r="J364" s="147">
        <f>+'TTA Pivot Table'!M$54</f>
        <v>3.7253616352201258</v>
      </c>
      <c r="K364" s="146">
        <f>+'TTA Pivot Table'!M$56</f>
        <v>5.0291189427312775</v>
      </c>
      <c r="L364" s="146">
        <f>+'TTA Pivot Table'!M$58</f>
        <v>0</v>
      </c>
      <c r="M364" s="148">
        <f>+'TTA Pivot Table'!M$60</f>
        <v>4.268394495412843</v>
      </c>
      <c r="N364" s="147">
        <f>+'TTA Pivot Table'!M$62</f>
        <v>0</v>
      </c>
      <c r="O364" s="42"/>
      <c r="P364" s="320">
        <f t="shared" si="21"/>
        <v>-2.1687443307722587</v>
      </c>
    </row>
    <row r="365" spans="1:16">
      <c r="A365" s="47" t="s">
        <v>51</v>
      </c>
      <c r="B365" s="146">
        <f>+'TTA Pivot Table'!M$70</f>
        <v>0</v>
      </c>
      <c r="C365" s="146">
        <f>+'TTA Pivot Table'!M$72</f>
        <v>0</v>
      </c>
      <c r="D365" s="146">
        <f>+'TTA Pivot Table'!M$74</f>
        <v>0</v>
      </c>
      <c r="E365" s="147">
        <f>+'TTA Pivot Table'!M$76</f>
        <v>0</v>
      </c>
      <c r="F365" s="147">
        <f>+'TTA Pivot Table'!M$78</f>
        <v>0</v>
      </c>
      <c r="G365" s="146">
        <f>+'TTA Pivot Table'!M$80</f>
        <v>0</v>
      </c>
      <c r="H365" s="146">
        <f>+'TTA Pivot Table'!M$82</f>
        <v>0</v>
      </c>
      <c r="I365" s="147">
        <f>+'TTA Pivot Table'!M$84</f>
        <v>0</v>
      </c>
      <c r="J365" s="147">
        <f>+'TTA Pivot Table'!M$86</f>
        <v>0</v>
      </c>
      <c r="K365" s="146">
        <f>+'TTA Pivot Table'!M$88</f>
        <v>0</v>
      </c>
      <c r="L365" s="146">
        <f>+'TTA Pivot Table'!M$90</f>
        <v>0</v>
      </c>
      <c r="M365" s="148">
        <f>+'TTA Pivot Table'!M$92</f>
        <v>0</v>
      </c>
      <c r="N365" s="147">
        <f>+'TTA Pivot Table'!M$94</f>
        <v>0</v>
      </c>
      <c r="O365" s="42"/>
      <c r="P365" s="320">
        <f t="shared" si="21"/>
        <v>0</v>
      </c>
    </row>
    <row r="366" spans="1:16">
      <c r="A366" s="47" t="s">
        <v>52</v>
      </c>
      <c r="B366" s="146">
        <f>+'TTA Pivot Table'!M$102</f>
        <v>2.8888888888888888</v>
      </c>
      <c r="C366" s="146">
        <f>+'TTA Pivot Table'!M$104</f>
        <v>2.9999764705882352</v>
      </c>
      <c r="D366" s="146">
        <f>+'TTA Pivot Table'!M$106</f>
        <v>0.58333333333333337</v>
      </c>
      <c r="E366" s="147">
        <f>+'TTA Pivot Table'!M$108</f>
        <v>2.7132294117647056</v>
      </c>
      <c r="F366" s="147">
        <f>+'TTA Pivot Table'!M$110</f>
        <v>3.74614</v>
      </c>
      <c r="G366" s="146">
        <f>+'TTA Pivot Table'!M$112</f>
        <v>6.2380999999999984</v>
      </c>
      <c r="H366" s="146">
        <f>+'TTA Pivot Table'!M$114</f>
        <v>0</v>
      </c>
      <c r="I366" s="147">
        <f>+'TTA Pivot Table'!M$116</f>
        <v>4.3546418604651169</v>
      </c>
      <c r="J366" s="147">
        <f>+'TTA Pivot Table'!M$118</f>
        <v>2.5769076923076923</v>
      </c>
      <c r="K366" s="146">
        <f>+'TTA Pivot Table'!M$120</f>
        <v>3.7257870967741935</v>
      </c>
      <c r="L366" s="146">
        <f>+'TTA Pivot Table'!M$122</f>
        <v>0</v>
      </c>
      <c r="M366" s="148">
        <f>+'TTA Pivot Table'!M$124</f>
        <v>3.0856971428571431</v>
      </c>
      <c r="N366" s="147">
        <f>+'TTA Pivot Table'!M$126</f>
        <v>5.5294294117647054</v>
      </c>
      <c r="O366" s="42"/>
      <c r="P366" s="320">
        <f t="shared" si="21"/>
        <v>-1.2689447176079738</v>
      </c>
    </row>
    <row r="367" spans="1:16">
      <c r="A367" s="47"/>
      <c r="B367" s="146"/>
      <c r="C367" s="146"/>
      <c r="D367" s="146"/>
      <c r="E367" s="147"/>
      <c r="F367" s="147"/>
      <c r="G367" s="146"/>
      <c r="H367" s="146"/>
      <c r="I367" s="147"/>
      <c r="J367" s="147"/>
      <c r="K367" s="146"/>
      <c r="L367" s="146"/>
      <c r="M367" s="148"/>
      <c r="N367" s="147"/>
      <c r="O367" s="42"/>
      <c r="P367" s="320"/>
    </row>
    <row r="368" spans="1:16">
      <c r="A368" s="47" t="s">
        <v>53</v>
      </c>
      <c r="B368" s="146">
        <f>+'TTA Pivot Table'!M$134</f>
        <v>0</v>
      </c>
      <c r="C368" s="146">
        <f>+'TTA Pivot Table'!M$136</f>
        <v>0</v>
      </c>
      <c r="D368" s="146">
        <f>+'TTA Pivot Table'!M$138</f>
        <v>0</v>
      </c>
      <c r="E368" s="147">
        <f>+'TTA Pivot Table'!M$140</f>
        <v>0</v>
      </c>
      <c r="F368" s="147">
        <f>+'TTA Pivot Table'!M$142</f>
        <v>0</v>
      </c>
      <c r="G368" s="146">
        <f>+'TTA Pivot Table'!M$144</f>
        <v>0</v>
      </c>
      <c r="H368" s="146">
        <f>+'TTA Pivot Table'!M$146</f>
        <v>0</v>
      </c>
      <c r="I368" s="147">
        <f>+'TTA Pivot Table'!M$148</f>
        <v>0</v>
      </c>
      <c r="J368" s="147">
        <f>+'TTA Pivot Table'!M$150</f>
        <v>0</v>
      </c>
      <c r="K368" s="146">
        <f>+'TTA Pivot Table'!M$152</f>
        <v>0</v>
      </c>
      <c r="L368" s="146">
        <f>+'TTA Pivot Table'!M$154</f>
        <v>0</v>
      </c>
      <c r="M368" s="148">
        <f>+'TTA Pivot Table'!M$156</f>
        <v>0</v>
      </c>
      <c r="N368" s="147">
        <f>+'TTA Pivot Table'!M$158</f>
        <v>0</v>
      </c>
      <c r="O368" s="42"/>
      <c r="P368" s="320">
        <f t="shared" si="21"/>
        <v>0</v>
      </c>
    </row>
    <row r="369" spans="1:17">
      <c r="A369" s="47" t="s">
        <v>54</v>
      </c>
      <c r="B369" s="146">
        <f>+'TTA Pivot Table'!M$166</f>
        <v>4.5</v>
      </c>
      <c r="C369" s="146">
        <f>+'TTA Pivot Table'!M$168</f>
        <v>5.5</v>
      </c>
      <c r="D369" s="146">
        <f>+'TTA Pivot Table'!M$170</f>
        <v>0</v>
      </c>
      <c r="E369" s="147">
        <f>+'TTA Pivot Table'!M$172</f>
        <v>4.6818181818181817</v>
      </c>
      <c r="F369" s="147">
        <f>+'TTA Pivot Table'!M$174</f>
        <v>5.3</v>
      </c>
      <c r="G369" s="146">
        <f>+'TTA Pivot Table'!M$176</f>
        <v>5.8</v>
      </c>
      <c r="H369" s="146">
        <f>+'TTA Pivot Table'!M$178</f>
        <v>0</v>
      </c>
      <c r="I369" s="147">
        <f>+'TTA Pivot Table'!M$180</f>
        <v>5.4761363636363631</v>
      </c>
      <c r="J369" s="147">
        <f>+'TTA Pivot Table'!M$182</f>
        <v>6.4</v>
      </c>
      <c r="K369" s="146">
        <f>+'TTA Pivot Table'!M$184</f>
        <v>5</v>
      </c>
      <c r="L369" s="146">
        <f>+'TTA Pivot Table'!M$186</f>
        <v>0</v>
      </c>
      <c r="M369" s="148">
        <f>+'TTA Pivot Table'!M$188</f>
        <v>5.7162790697674417</v>
      </c>
      <c r="N369" s="147">
        <f>+'TTA Pivot Table'!M$190</f>
        <v>8.3000000000000007</v>
      </c>
      <c r="O369" s="42"/>
      <c r="P369" s="320">
        <f t="shared" si="21"/>
        <v>0.24014270613107858</v>
      </c>
    </row>
    <row r="370" spans="1:17">
      <c r="A370" s="47" t="s">
        <v>55</v>
      </c>
      <c r="B370" s="199">
        <f>+'TTA Pivot Table'!M$198</f>
        <v>2.9448421052631586</v>
      </c>
      <c r="C370" s="146">
        <f>+'TTA Pivot Table'!M$200</f>
        <v>4.8875000000000002</v>
      </c>
      <c r="D370" s="146">
        <f>+'TTA Pivot Table'!M$202</f>
        <v>0</v>
      </c>
      <c r="E370" s="147">
        <f>+'TTA Pivot Table'!M$204</f>
        <v>3.0233333333333339</v>
      </c>
      <c r="F370" s="147">
        <f>+'TTA Pivot Table'!M$206</f>
        <v>4.8337198067632858</v>
      </c>
      <c r="G370" s="146">
        <f>+'TTA Pivot Table'!M$208</f>
        <v>6.0825396825396822</v>
      </c>
      <c r="H370" s="146">
        <f>+'TTA Pivot Table'!M$210</f>
        <v>0</v>
      </c>
      <c r="I370" s="147">
        <f>+'TTA Pivot Table'!M$212</f>
        <v>5.1251111111111118</v>
      </c>
      <c r="J370" s="147">
        <f>+'TTA Pivot Table'!M$214</f>
        <v>4.4491650870648813</v>
      </c>
      <c r="K370" s="146">
        <f>+'TTA Pivot Table'!M$216</f>
        <v>6.5582908163265303</v>
      </c>
      <c r="L370" s="146">
        <f>+'TTA Pivot Table'!M$218</f>
        <v>0</v>
      </c>
      <c r="M370" s="148">
        <f>+'TTA Pivot Table'!M$220</f>
        <v>5.2090762890000946</v>
      </c>
      <c r="N370" s="147">
        <f>+'TTA Pivot Table'!M$222</f>
        <v>0</v>
      </c>
      <c r="O370" s="42"/>
      <c r="P370" s="320">
        <f t="shared" si="21"/>
        <v>8.3965177888982723E-2</v>
      </c>
    </row>
    <row r="371" spans="1:17">
      <c r="A371" s="47" t="s">
        <v>56</v>
      </c>
      <c r="B371" s="146">
        <f>+'TTA Pivot Table'!M$230</f>
        <v>0</v>
      </c>
      <c r="C371" s="146">
        <f>+'TTA Pivot Table'!M$232</f>
        <v>0</v>
      </c>
      <c r="D371" s="146">
        <f>+'TTA Pivot Table'!M$234</f>
        <v>0</v>
      </c>
      <c r="E371" s="147">
        <f>+'TTA Pivot Table'!M$236</f>
        <v>0</v>
      </c>
      <c r="F371" s="147">
        <f>+'TTA Pivot Table'!M$238</f>
        <v>0</v>
      </c>
      <c r="G371" s="146">
        <f>+'TTA Pivot Table'!M$240</f>
        <v>0</v>
      </c>
      <c r="H371" s="146">
        <f>+'TTA Pivot Table'!M$242</f>
        <v>0</v>
      </c>
      <c r="I371" s="147">
        <f>+'TTA Pivot Table'!M$244</f>
        <v>0</v>
      </c>
      <c r="J371" s="147">
        <f>+'TTA Pivot Table'!M$246</f>
        <v>0</v>
      </c>
      <c r="K371" s="146">
        <f>+'TTA Pivot Table'!M$248</f>
        <v>0</v>
      </c>
      <c r="L371" s="146">
        <f>+'TTA Pivot Table'!M$250</f>
        <v>0</v>
      </c>
      <c r="M371" s="148">
        <f>+'TTA Pivot Table'!M$252</f>
        <v>0</v>
      </c>
      <c r="N371" s="147">
        <f>+'TTA Pivot Table'!M$254</f>
        <v>0</v>
      </c>
      <c r="O371" s="42"/>
      <c r="P371" s="320">
        <f t="shared" si="21"/>
        <v>0</v>
      </c>
    </row>
    <row r="372" spans="1:17">
      <c r="A372" s="47"/>
      <c r="B372" s="146"/>
      <c r="C372" s="146"/>
      <c r="D372" s="146"/>
      <c r="E372" s="147"/>
      <c r="F372" s="147"/>
      <c r="G372" s="146"/>
      <c r="H372" s="146"/>
      <c r="I372" s="147"/>
      <c r="J372" s="147"/>
      <c r="K372" s="146"/>
      <c r="L372" s="146"/>
      <c r="M372" s="148"/>
      <c r="N372" s="147"/>
      <c r="O372" s="42"/>
      <c r="P372" s="320"/>
    </row>
    <row r="373" spans="1:17">
      <c r="A373" s="47" t="s">
        <v>57</v>
      </c>
      <c r="B373" s="146">
        <f>+'TTA Pivot Table'!M$262</f>
        <v>0</v>
      </c>
      <c r="C373" s="146">
        <f>+'TTA Pivot Table'!M$264</f>
        <v>3.9762264150943398</v>
      </c>
      <c r="D373" s="146">
        <f>+'TTA Pivot Table'!M$266</f>
        <v>0</v>
      </c>
      <c r="E373" s="147">
        <f>+'TTA Pivot Table'!M$268</f>
        <v>3.9762264150943398</v>
      </c>
      <c r="F373" s="147">
        <f>+'TTA Pivot Table'!M$270</f>
        <v>3.4264502164502164</v>
      </c>
      <c r="G373" s="146">
        <f>+'TTA Pivot Table'!M$272</f>
        <v>4.4015000000000004</v>
      </c>
      <c r="H373" s="146">
        <f>+'TTA Pivot Table'!M$274</f>
        <v>0</v>
      </c>
      <c r="I373" s="147">
        <f>+'TTA Pivot Table'!M$276</f>
        <v>3.5041434262948208</v>
      </c>
      <c r="J373" s="147">
        <f>+'TTA Pivot Table'!M$278</f>
        <v>3.3464583333333331</v>
      </c>
      <c r="K373" s="146">
        <f>+'TTA Pivot Table'!M$280</f>
        <v>4.3484615384615388</v>
      </c>
      <c r="L373" s="146">
        <f>+'TTA Pivot Table'!M$282</f>
        <v>0</v>
      </c>
      <c r="M373" s="148">
        <f>+'TTA Pivot Table'!M$284</f>
        <v>3.56</v>
      </c>
      <c r="N373" s="147">
        <f>+'TTA Pivot Table'!M$286</f>
        <v>6.0039634146341472</v>
      </c>
      <c r="O373" s="42"/>
      <c r="P373" s="320">
        <f t="shared" si="21"/>
        <v>5.5856573705179269E-2</v>
      </c>
    </row>
    <row r="374" spans="1:17">
      <c r="A374" s="47" t="s">
        <v>58</v>
      </c>
      <c r="B374" s="146">
        <f>+'TTA Pivot Table'!M$294</f>
        <v>3.1009999999999991</v>
      </c>
      <c r="C374" s="146">
        <f>+'TTA Pivot Table'!M$296</f>
        <v>4.9004767441860473</v>
      </c>
      <c r="D374" s="146">
        <f>+'TTA Pivot Table'!M$298</f>
        <v>0</v>
      </c>
      <c r="E374" s="147">
        <f>+'TTA Pivot Table'!M$300</f>
        <v>4.7300000000000004</v>
      </c>
      <c r="F374" s="147">
        <f>+'TTA Pivot Table'!M$302</f>
        <v>3.8870006863417985</v>
      </c>
      <c r="G374" s="146">
        <f>+'TTA Pivot Table'!M$304</f>
        <v>5.1896432212028536</v>
      </c>
      <c r="H374" s="146">
        <f>+'TTA Pivot Table'!M$306</f>
        <v>0</v>
      </c>
      <c r="I374" s="147">
        <f>+'TTA Pivot Table'!M$308</f>
        <v>4.4111566858080389</v>
      </c>
      <c r="J374" s="147">
        <f>+'TTA Pivot Table'!M$310</f>
        <v>2.7837751004016069</v>
      </c>
      <c r="K374" s="146">
        <f>+'TTA Pivot Table'!M$312</f>
        <v>2.8670297029702967</v>
      </c>
      <c r="L374" s="146">
        <f>+'TTA Pivot Table'!M$314</f>
        <v>0</v>
      </c>
      <c r="M374" s="148">
        <f>+'TTA Pivot Table'!M$316</f>
        <v>2.8294746376811593</v>
      </c>
      <c r="N374" s="147">
        <f>+'TTA Pivot Table'!M$318</f>
        <v>0</v>
      </c>
      <c r="O374" s="42"/>
      <c r="P374" s="320">
        <f t="shared" si="21"/>
        <v>-1.5816820481268796</v>
      </c>
    </row>
    <row r="375" spans="1:17">
      <c r="A375" s="47" t="s">
        <v>59</v>
      </c>
      <c r="B375" s="146">
        <f>+'TTA Pivot Table'!M$326</f>
        <v>1.9626004728132389</v>
      </c>
      <c r="C375" s="146">
        <f>+'TTA Pivot Table'!M$328</f>
        <v>2.5065467625899278</v>
      </c>
      <c r="D375" s="146">
        <f>+'TTA Pivot Table'!M$330</f>
        <v>0</v>
      </c>
      <c r="E375" s="147">
        <f>+'TTA Pivot Table'!M$332</f>
        <v>2.097135231316726</v>
      </c>
      <c r="F375" s="147">
        <f>+'TTA Pivot Table'!M$334</f>
        <v>4.0572355555555557</v>
      </c>
      <c r="G375" s="146">
        <f>+'TTA Pivot Table'!M$336</f>
        <v>5.6762605042016805</v>
      </c>
      <c r="H375" s="146">
        <f>+'TTA Pivot Table'!M$338</f>
        <v>0</v>
      </c>
      <c r="I375" s="147">
        <f>+'TTA Pivot Table'!M$340</f>
        <v>4.3399413059427738</v>
      </c>
      <c r="J375" s="147">
        <f>+'TTA Pivot Table'!M$342</f>
        <v>2.9064028776978419</v>
      </c>
      <c r="K375" s="146">
        <f>+'TTA Pivot Table'!M$344</f>
        <v>4.18</v>
      </c>
      <c r="L375" s="146">
        <f>+'TTA Pivot Table'!M$346</f>
        <v>0</v>
      </c>
      <c r="M375" s="148">
        <f>+'TTA Pivot Table'!M$348</f>
        <v>3.4680831099195712</v>
      </c>
      <c r="N375" s="147">
        <f>+'TTA Pivot Table'!M$350</f>
        <v>0</v>
      </c>
      <c r="O375" s="42"/>
      <c r="P375" s="320">
        <f t="shared" si="21"/>
        <v>-0.87185819602320258</v>
      </c>
      <c r="Q375" s="340"/>
    </row>
    <row r="376" spans="1:17">
      <c r="A376" s="47" t="s">
        <v>60</v>
      </c>
      <c r="B376" s="146">
        <f>+'TTA Pivot Table'!M$358</f>
        <v>0</v>
      </c>
      <c r="C376" s="146">
        <f>+'TTA Pivot Table'!M$360</f>
        <v>0</v>
      </c>
      <c r="D376" s="146">
        <f>+'TTA Pivot Table'!M$362</f>
        <v>0</v>
      </c>
      <c r="E376" s="147">
        <f>+'TTA Pivot Table'!M$364</f>
        <v>0</v>
      </c>
      <c r="F376" s="147">
        <f>+'TTA Pivot Table'!M$366</f>
        <v>0</v>
      </c>
      <c r="G376" s="146">
        <f>+'TTA Pivot Table'!M$368</f>
        <v>0</v>
      </c>
      <c r="H376" s="146">
        <f>+'TTA Pivot Table'!M$370</f>
        <v>0</v>
      </c>
      <c r="I376" s="147">
        <f>+'TTA Pivot Table'!M$372</f>
        <v>0</v>
      </c>
      <c r="J376" s="147">
        <f>+'TTA Pivot Table'!M$374</f>
        <v>0</v>
      </c>
      <c r="K376" s="146">
        <f>+'TTA Pivot Table'!M$376</f>
        <v>0</v>
      </c>
      <c r="L376" s="146">
        <f>+'TTA Pivot Table'!M$378</f>
        <v>0</v>
      </c>
      <c r="M376" s="148">
        <f>+'TTA Pivot Table'!M$380</f>
        <v>0</v>
      </c>
      <c r="N376" s="147">
        <f>+'TTA Pivot Table'!M$382</f>
        <v>0</v>
      </c>
      <c r="O376" s="42"/>
      <c r="P376" s="320">
        <f t="shared" si="21"/>
        <v>0</v>
      </c>
    </row>
    <row r="377" spans="1:17">
      <c r="A377" s="47"/>
      <c r="B377" s="146"/>
      <c r="C377" s="146"/>
      <c r="D377" s="146"/>
      <c r="E377" s="147"/>
      <c r="F377" s="147"/>
      <c r="G377" s="146"/>
      <c r="H377" s="146"/>
      <c r="I377" s="147"/>
      <c r="J377" s="147"/>
      <c r="K377" s="146"/>
      <c r="L377" s="146"/>
      <c r="M377" s="148"/>
      <c r="N377" s="147"/>
      <c r="O377" s="42"/>
      <c r="P377" s="320"/>
    </row>
    <row r="378" spans="1:17">
      <c r="A378" s="47" t="s">
        <v>61</v>
      </c>
      <c r="B378" s="146">
        <f>+'TTA Pivot Table'!M$390</f>
        <v>0</v>
      </c>
      <c r="C378" s="146">
        <f>+'TTA Pivot Table'!M$392</f>
        <v>0</v>
      </c>
      <c r="D378" s="146">
        <f>+'TTA Pivot Table'!M$394</f>
        <v>0</v>
      </c>
      <c r="E378" s="147">
        <f>+'TTA Pivot Table'!M$396</f>
        <v>0</v>
      </c>
      <c r="F378" s="147">
        <f>+'TTA Pivot Table'!M$398</f>
        <v>0</v>
      </c>
      <c r="G378" s="146">
        <f>+'TTA Pivot Table'!M$400</f>
        <v>0</v>
      </c>
      <c r="H378" s="146">
        <f>+'TTA Pivot Table'!M$402</f>
        <v>0</v>
      </c>
      <c r="I378" s="147">
        <f>+'TTA Pivot Table'!M$404</f>
        <v>0</v>
      </c>
      <c r="J378" s="147">
        <f>+'TTA Pivot Table'!M$406</f>
        <v>0</v>
      </c>
      <c r="K378" s="146">
        <f>+'TTA Pivot Table'!M$408</f>
        <v>0</v>
      </c>
      <c r="L378" s="146">
        <f>+'TTA Pivot Table'!M$410</f>
        <v>0</v>
      </c>
      <c r="M378" s="148">
        <f>+'TTA Pivot Table'!M$412</f>
        <v>0</v>
      </c>
      <c r="N378" s="147">
        <f>+'TTA Pivot Table'!M$414</f>
        <v>0</v>
      </c>
      <c r="O378" s="42"/>
      <c r="P378" s="320">
        <f t="shared" si="21"/>
        <v>0</v>
      </c>
    </row>
    <row r="379" spans="1:17">
      <c r="A379" s="47" t="s">
        <v>62</v>
      </c>
      <c r="B379" s="146">
        <f>+'TTA Pivot Table'!M$422</f>
        <v>2.9201612903225809</v>
      </c>
      <c r="C379" s="146">
        <f>+'TTA Pivot Table'!M$424</f>
        <v>3.1619047619047618</v>
      </c>
      <c r="D379" s="146">
        <f>+'TTA Pivot Table'!M$426</f>
        <v>0</v>
      </c>
      <c r="E379" s="147">
        <f>+'TTA Pivot Table'!M$428</f>
        <v>3.0016042780748662</v>
      </c>
      <c r="F379" s="147">
        <f>+'TTA Pivot Table'!M$430</f>
        <v>3.3636842105263161</v>
      </c>
      <c r="G379" s="146">
        <f>+'TTA Pivot Table'!M$432</f>
        <v>0</v>
      </c>
      <c r="H379" s="146">
        <f>+'TTA Pivot Table'!M$434</f>
        <v>0</v>
      </c>
      <c r="I379" s="147">
        <f>+'TTA Pivot Table'!M$436</f>
        <v>2.31978221415608</v>
      </c>
      <c r="J379" s="147">
        <f>+'TTA Pivot Table'!M$438</f>
        <v>2.6772277227722769</v>
      </c>
      <c r="K379" s="146">
        <f>+'TTA Pivot Table'!M$440</f>
        <v>2.9566101694915252</v>
      </c>
      <c r="L379" s="146">
        <f>+'TTA Pivot Table'!M$442</f>
        <v>0</v>
      </c>
      <c r="M379" s="148">
        <f>+'TTA Pivot Table'!M$444</f>
        <v>2.8150501672240806</v>
      </c>
      <c r="N379" s="147">
        <f>+'TTA Pivot Table'!M$446</f>
        <v>3.8842931937172773</v>
      </c>
      <c r="O379" s="42"/>
      <c r="P379" s="320">
        <f t="shared" si="21"/>
        <v>0.49526795306800064</v>
      </c>
    </row>
    <row r="380" spans="1:17">
      <c r="A380" s="47" t="s">
        <v>63</v>
      </c>
      <c r="B380" s="146">
        <f>+'TTA Pivot Table'!M$454</f>
        <v>2.4711540160256411</v>
      </c>
      <c r="C380" s="146">
        <f>+'TTA Pivot Table'!M$456</f>
        <v>3.3023256046511626</v>
      </c>
      <c r="D380" s="146">
        <f>+'TTA Pivot Table'!M$458</f>
        <v>0</v>
      </c>
      <c r="E380" s="147">
        <f>+'TTA Pivot Table'!M$460</f>
        <v>2.6507539070351758</v>
      </c>
      <c r="F380" s="147">
        <f>+'TTA Pivot Table'!M$462</f>
        <v>4.7609561474103588</v>
      </c>
      <c r="G380" s="146">
        <f>+'TTA Pivot Table'!M$464</f>
        <v>6.3977993568075116</v>
      </c>
      <c r="H380" s="146">
        <f>+'TTA Pivot Table'!M$466</f>
        <v>0</v>
      </c>
      <c r="I380" s="147">
        <f>+'TTA Pivot Table'!M$468</f>
        <v>5.7909342968980804</v>
      </c>
      <c r="J380" s="147">
        <f>+'TTA Pivot Table'!M$470</f>
        <v>3.3917526907216491</v>
      </c>
      <c r="K380" s="146">
        <f>+'TTA Pivot Table'!M$472</f>
        <v>3.6714284628571425</v>
      </c>
      <c r="L380" s="146">
        <f>+'TTA Pivot Table'!M$474</f>
        <v>0</v>
      </c>
      <c r="M380" s="148">
        <f>+'TTA Pivot Table'!M$476</f>
        <v>3.5716911470588237</v>
      </c>
      <c r="N380" s="147">
        <f>+'TTA Pivot Table'!M$478</f>
        <v>7.629771061068702</v>
      </c>
      <c r="O380" s="42"/>
      <c r="P380" s="320">
        <f t="shared" si="21"/>
        <v>-2.2192431498392566</v>
      </c>
    </row>
    <row r="381" spans="1:17">
      <c r="A381" s="52" t="s">
        <v>64</v>
      </c>
      <c r="B381" s="149">
        <f>+'TTA Pivot Table'!M$486</f>
        <v>4.065853658536585</v>
      </c>
      <c r="C381" s="149">
        <f>+'TTA Pivot Table'!M$488</f>
        <v>4.011764705882352</v>
      </c>
      <c r="D381" s="149">
        <f>+'TTA Pivot Table'!M$490</f>
        <v>0</v>
      </c>
      <c r="E381" s="150">
        <f>+'TTA Pivot Table'!M$492</f>
        <v>4.056565656565656</v>
      </c>
      <c r="F381" s="150">
        <f>+'TTA Pivot Table'!M$494</f>
        <v>4.3505535055350553</v>
      </c>
      <c r="G381" s="149">
        <f>+'TTA Pivot Table'!M$496</f>
        <v>5.333333333333333</v>
      </c>
      <c r="H381" s="149">
        <f>+'TTA Pivot Table'!M$498</f>
        <v>0</v>
      </c>
      <c r="I381" s="150">
        <f>+'TTA Pivot Table'!M$500</f>
        <v>4.5734664764621966</v>
      </c>
      <c r="J381" s="150">
        <f>+'TTA Pivot Table'!M$502</f>
        <v>3.847841726618705</v>
      </c>
      <c r="K381" s="149">
        <f>+'TTA Pivot Table'!M$504</f>
        <v>3.2524193548387093</v>
      </c>
      <c r="L381" s="149">
        <f>+'TTA Pivot Table'!M$506</f>
        <v>0</v>
      </c>
      <c r="M381" s="151">
        <f>+'TTA Pivot Table'!M$508</f>
        <v>3.6641791044776117</v>
      </c>
      <c r="N381" s="150">
        <f>+'TTA Pivot Table'!M$510</f>
        <v>6.9595744680851066</v>
      </c>
      <c r="O381" s="42"/>
      <c r="P381" s="322">
        <f t="shared" si="21"/>
        <v>-0.90928737198458487</v>
      </c>
    </row>
    <row r="382" spans="1:17">
      <c r="A382" s="133" t="s">
        <v>160</v>
      </c>
      <c r="B382" s="133"/>
      <c r="C382" s="133"/>
      <c r="D382" s="133"/>
      <c r="E382" s="133"/>
      <c r="F382" s="134"/>
      <c r="G382" s="134"/>
      <c r="H382" s="134"/>
      <c r="I382" s="134"/>
      <c r="J382" s="134"/>
      <c r="K382" s="134"/>
      <c r="L382" s="134"/>
      <c r="M382" s="134"/>
      <c r="N382" s="134"/>
    </row>
    <row r="383" spans="1:17" s="51" customFormat="1">
      <c r="A383" s="133"/>
      <c r="B383" s="135"/>
      <c r="C383" s="135"/>
      <c r="D383" s="135"/>
      <c r="E383" s="135"/>
      <c r="F383" s="135"/>
      <c r="G383" s="135"/>
      <c r="H383" s="135"/>
      <c r="I383" s="135"/>
      <c r="J383" s="135"/>
      <c r="K383" s="135"/>
      <c r="L383" s="135"/>
      <c r="M383" s="135"/>
      <c r="N383" s="135"/>
      <c r="O383" s="45"/>
    </row>
    <row r="384" spans="1:17">
      <c r="A384" s="133"/>
      <c r="B384" s="133"/>
      <c r="C384" s="133"/>
      <c r="D384" s="133"/>
      <c r="E384" s="133"/>
      <c r="F384" s="134"/>
      <c r="G384" s="134"/>
      <c r="H384" s="134"/>
      <c r="I384" s="134"/>
      <c r="J384" s="134"/>
      <c r="K384" s="134"/>
      <c r="L384" s="134"/>
      <c r="M384" s="134"/>
      <c r="N384" s="323" t="s">
        <v>1192</v>
      </c>
    </row>
  </sheetData>
  <mergeCells count="12">
    <mergeCell ref="N6:N8"/>
    <mergeCell ref="N38:N40"/>
    <mergeCell ref="N70:N72"/>
    <mergeCell ref="N102:N104"/>
    <mergeCell ref="N134:N136"/>
    <mergeCell ref="N326:N328"/>
    <mergeCell ref="N358:N360"/>
    <mergeCell ref="N166:N168"/>
    <mergeCell ref="N198:N200"/>
    <mergeCell ref="N230:N232"/>
    <mergeCell ref="N262:N264"/>
    <mergeCell ref="N294:N296"/>
  </mergeCells>
  <phoneticPr fontId="38" type="noConversion"/>
  <pageMargins left="0.75" right="0.75" top="1" bottom="1" header="0.5" footer="0.5"/>
  <pageSetup scale="94" firstPageNumber="56" orientation="landscape" useFirstPageNumber="1" r:id="rId1"/>
  <headerFooter alignWithMargins="0">
    <oddHeader>&amp;R&amp;"Arial,Regular"&amp;8SREB-State Data Exchange</oddHeader>
    <oddFooter>&amp;C&amp;"Arial,Regular"&amp;10C-&amp;P</oddFooter>
  </headerFooter>
  <rowBreaks count="11" manualBreakCount="11">
    <brk id="32" max="16383" man="1"/>
    <brk id="64" max="14" man="1"/>
    <brk id="96" max="14" man="1"/>
    <brk id="128" max="14" man="1"/>
    <brk id="160" max="14" man="1"/>
    <brk id="192" max="14" man="1"/>
    <brk id="224" max="14" man="1"/>
    <brk id="256" max="14" man="1"/>
    <brk id="288" max="14" man="1"/>
    <brk id="320" max="14" man="1"/>
    <brk id="352" max="14"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00"/>
  </sheetPr>
  <dimension ref="A1:F28"/>
  <sheetViews>
    <sheetView showZeros="0" view="pageBreakPreview" zoomScaleNormal="100" zoomScaleSheetLayoutView="100" workbookViewId="0">
      <selection activeCell="A5" sqref="A5"/>
    </sheetView>
  </sheetViews>
  <sheetFormatPr defaultRowHeight="15"/>
  <cols>
    <col min="1" max="1" width="11.77734375" customWidth="1"/>
    <col min="2" max="2" width="24" customWidth="1"/>
    <col min="3" max="3" width="27.21875" customWidth="1"/>
  </cols>
  <sheetData>
    <row r="1" spans="1:3" ht="18">
      <c r="A1" s="198" t="s">
        <v>536</v>
      </c>
      <c r="B1" s="100"/>
      <c r="C1" s="100"/>
    </row>
    <row r="2" spans="1:3" ht="18">
      <c r="A2" s="198"/>
      <c r="B2" s="100"/>
      <c r="C2" s="100"/>
    </row>
    <row r="3" spans="1:3" ht="15.75">
      <c r="A3" s="118" t="s">
        <v>502</v>
      </c>
      <c r="B3" s="100"/>
      <c r="C3" s="100"/>
    </row>
    <row r="4" spans="1:3" ht="15.75">
      <c r="A4" s="118" t="s">
        <v>503</v>
      </c>
      <c r="B4" s="100"/>
      <c r="C4" s="100"/>
    </row>
    <row r="5" spans="1:3" ht="15.75">
      <c r="A5" s="118" t="s">
        <v>687</v>
      </c>
      <c r="B5" s="100"/>
      <c r="C5" s="100"/>
    </row>
    <row r="6" spans="1:3">
      <c r="A6" s="105"/>
      <c r="B6" s="105"/>
      <c r="C6" s="105"/>
    </row>
    <row r="7" spans="1:3" ht="24">
      <c r="A7" s="220"/>
      <c r="B7" s="120" t="s">
        <v>504</v>
      </c>
      <c r="C7" s="120" t="s">
        <v>505</v>
      </c>
    </row>
    <row r="8" spans="1:3">
      <c r="A8" s="47"/>
      <c r="B8" s="47"/>
      <c r="C8" s="47"/>
    </row>
    <row r="9" spans="1:3">
      <c r="A9" s="47" t="s">
        <v>49</v>
      </c>
      <c r="B9" s="218" t="s">
        <v>506</v>
      </c>
      <c r="C9" s="218" t="s">
        <v>506</v>
      </c>
    </row>
    <row r="10" spans="1:3">
      <c r="A10" s="47" t="s">
        <v>50</v>
      </c>
      <c r="B10" s="218">
        <v>120</v>
      </c>
      <c r="C10" s="218">
        <v>60</v>
      </c>
    </row>
    <row r="11" spans="1:3">
      <c r="A11" s="47" t="s">
        <v>51</v>
      </c>
      <c r="B11" s="218">
        <v>120</v>
      </c>
      <c r="C11" s="218">
        <v>60</v>
      </c>
    </row>
    <row r="12" spans="1:3">
      <c r="A12" s="47" t="s">
        <v>52</v>
      </c>
      <c r="B12" s="218">
        <v>120</v>
      </c>
      <c r="C12" s="218">
        <v>60</v>
      </c>
    </row>
    <row r="13" spans="1:3">
      <c r="A13" s="47"/>
      <c r="B13" s="218"/>
      <c r="C13" s="218"/>
    </row>
    <row r="14" spans="1:3">
      <c r="A14" s="47" t="s">
        <v>53</v>
      </c>
      <c r="B14" s="218">
        <v>120</v>
      </c>
      <c r="C14" s="218">
        <v>64</v>
      </c>
    </row>
    <row r="15" spans="1:3">
      <c r="A15" s="47" t="s">
        <v>54</v>
      </c>
      <c r="B15" s="218" t="s">
        <v>506</v>
      </c>
      <c r="C15" s="218" t="s">
        <v>506</v>
      </c>
    </row>
    <row r="16" spans="1:3">
      <c r="A16" s="47" t="s">
        <v>55</v>
      </c>
      <c r="B16" s="218" t="s">
        <v>506</v>
      </c>
      <c r="C16" s="218" t="s">
        <v>506</v>
      </c>
    </row>
    <row r="17" spans="1:6">
      <c r="A17" s="47" t="s">
        <v>56</v>
      </c>
      <c r="B17" s="218" t="s">
        <v>506</v>
      </c>
      <c r="C17" s="218" t="s">
        <v>506</v>
      </c>
    </row>
    <row r="18" spans="1:6">
      <c r="A18" s="47"/>
      <c r="B18" s="218"/>
      <c r="C18" s="218"/>
    </row>
    <row r="19" spans="1:6">
      <c r="A19" s="47" t="s">
        <v>57</v>
      </c>
      <c r="B19" s="218">
        <v>120</v>
      </c>
      <c r="C19" s="218" t="s">
        <v>514</v>
      </c>
    </row>
    <row r="20" spans="1:6">
      <c r="A20" s="47" t="s">
        <v>58</v>
      </c>
      <c r="B20" s="218" t="s">
        <v>507</v>
      </c>
      <c r="C20" s="218" t="s">
        <v>506</v>
      </c>
    </row>
    <row r="21" spans="1:6">
      <c r="A21" s="47" t="s">
        <v>59</v>
      </c>
      <c r="B21" s="218">
        <v>120</v>
      </c>
      <c r="C21" s="218">
        <v>60</v>
      </c>
      <c r="E21" s="361"/>
      <c r="F21" s="340"/>
    </row>
    <row r="22" spans="1:6">
      <c r="A22" s="47" t="s">
        <v>60</v>
      </c>
      <c r="B22" s="218" t="s">
        <v>506</v>
      </c>
      <c r="C22" s="218" t="s">
        <v>506</v>
      </c>
    </row>
    <row r="23" spans="1:6">
      <c r="A23" s="47"/>
      <c r="B23" s="218"/>
      <c r="C23" s="218"/>
    </row>
    <row r="24" spans="1:6">
      <c r="A24" s="47" t="s">
        <v>61</v>
      </c>
      <c r="B24" s="218" t="s">
        <v>506</v>
      </c>
      <c r="C24" s="218" t="s">
        <v>506</v>
      </c>
    </row>
    <row r="25" spans="1:6">
      <c r="A25" s="47" t="s">
        <v>62</v>
      </c>
      <c r="B25" s="218" t="s">
        <v>506</v>
      </c>
      <c r="C25" s="218" t="s">
        <v>506</v>
      </c>
    </row>
    <row r="26" spans="1:6">
      <c r="A26" s="116" t="s">
        <v>63</v>
      </c>
      <c r="B26" s="218" t="s">
        <v>666</v>
      </c>
      <c r="C26" s="218" t="s">
        <v>409</v>
      </c>
    </row>
    <row r="27" spans="1:6">
      <c r="A27" s="52" t="s">
        <v>64</v>
      </c>
      <c r="B27" s="219">
        <v>120</v>
      </c>
      <c r="C27" s="219">
        <v>60</v>
      </c>
    </row>
    <row r="28" spans="1:6">
      <c r="A28" s="133"/>
      <c r="B28" s="47"/>
      <c r="C28" s="240" t="s">
        <v>688</v>
      </c>
    </row>
  </sheetData>
  <pageMargins left="0.7" right="0.7" top="0.75" bottom="0.75" header="0.3" footer="0.3"/>
  <pageSetup firstPageNumber="74" orientation="portrait" useFirstPageNumber="1" horizontalDpi="1200" verticalDpi="1200" r:id="rId1"/>
  <headerFooter>
    <oddHeader>&amp;R&amp;"Arial,Regular"&amp;8SREB-State Data Exchange</oddHeader>
    <oddFooter>&amp;C&amp;"Arial,Regular"&amp;10&amp;P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6B8B7"/>
  </sheetPr>
  <dimension ref="A1:F28"/>
  <sheetViews>
    <sheetView showZeros="0" tabSelected="1" view="pageBreakPreview" zoomScaleNormal="100" zoomScaleSheetLayoutView="100" workbookViewId="0">
      <selection activeCell="B25" sqref="B25"/>
    </sheetView>
  </sheetViews>
  <sheetFormatPr defaultColWidth="9" defaultRowHeight="15"/>
  <cols>
    <col min="1" max="1" width="11.77734375" style="56" customWidth="1"/>
    <col min="2" max="3" width="23.88671875" style="56" customWidth="1"/>
    <col min="4" max="16384" width="9" style="56"/>
  </cols>
  <sheetData>
    <row r="1" spans="1:3" ht="18">
      <c r="A1" s="198" t="s">
        <v>536</v>
      </c>
      <c r="B1" s="100"/>
      <c r="C1" s="100"/>
    </row>
    <row r="2" spans="1:3" ht="18">
      <c r="A2" s="198"/>
      <c r="B2" s="100"/>
      <c r="C2" s="100"/>
    </row>
    <row r="3" spans="1:3" ht="15.75">
      <c r="A3" s="118" t="s">
        <v>502</v>
      </c>
      <c r="B3" s="100"/>
      <c r="C3" s="100"/>
    </row>
    <row r="4" spans="1:3" ht="15.75">
      <c r="A4" s="118" t="s">
        <v>503</v>
      </c>
      <c r="B4" s="100"/>
      <c r="C4" s="100"/>
    </row>
    <row r="5" spans="1:3" ht="15.75">
      <c r="A5" s="118" t="s">
        <v>667</v>
      </c>
      <c r="B5" s="100"/>
      <c r="C5" s="100"/>
    </row>
    <row r="6" spans="1:3">
      <c r="A6" s="105"/>
      <c r="B6" s="105"/>
      <c r="C6" s="105"/>
    </row>
    <row r="7" spans="1:3" ht="24">
      <c r="A7" s="220"/>
      <c r="B7" s="120" t="s">
        <v>504</v>
      </c>
      <c r="C7" s="120" t="s">
        <v>505</v>
      </c>
    </row>
    <row r="8" spans="1:3">
      <c r="A8" s="47"/>
      <c r="B8" s="47"/>
      <c r="C8" s="47"/>
    </row>
    <row r="9" spans="1:3">
      <c r="A9" s="47" t="s">
        <v>49</v>
      </c>
      <c r="B9" s="218" t="s">
        <v>506</v>
      </c>
      <c r="C9" s="218" t="s">
        <v>506</v>
      </c>
    </row>
    <row r="10" spans="1:3">
      <c r="A10" s="47" t="s">
        <v>50</v>
      </c>
      <c r="B10" s="218">
        <v>124</v>
      </c>
      <c r="C10" s="218">
        <v>60</v>
      </c>
    </row>
    <row r="11" spans="1:3">
      <c r="A11" s="47" t="s">
        <v>51</v>
      </c>
      <c r="B11" s="218">
        <v>120</v>
      </c>
      <c r="C11" s="218">
        <v>60</v>
      </c>
    </row>
    <row r="12" spans="1:3">
      <c r="A12" s="47" t="s">
        <v>52</v>
      </c>
      <c r="B12" s="218">
        <v>120</v>
      </c>
      <c r="C12" s="218">
        <v>60</v>
      </c>
    </row>
    <row r="13" spans="1:3">
      <c r="A13" s="47"/>
      <c r="B13" s="218"/>
      <c r="C13" s="218"/>
    </row>
    <row r="14" spans="1:3">
      <c r="A14" s="47" t="s">
        <v>53</v>
      </c>
      <c r="B14" s="218">
        <v>120</v>
      </c>
      <c r="C14" s="218">
        <v>64</v>
      </c>
    </row>
    <row r="15" spans="1:3">
      <c r="A15" s="47" t="s">
        <v>54</v>
      </c>
      <c r="B15" s="218" t="s">
        <v>506</v>
      </c>
      <c r="C15" s="218" t="s">
        <v>506</v>
      </c>
    </row>
    <row r="16" spans="1:3">
      <c r="A16" s="47" t="s">
        <v>55</v>
      </c>
      <c r="B16" s="218" t="s">
        <v>506</v>
      </c>
      <c r="C16" s="218" t="s">
        <v>506</v>
      </c>
    </row>
    <row r="17" spans="1:6">
      <c r="A17" s="47" t="s">
        <v>56</v>
      </c>
      <c r="B17" s="218" t="s">
        <v>506</v>
      </c>
      <c r="C17" s="218" t="s">
        <v>506</v>
      </c>
    </row>
    <row r="18" spans="1:6">
      <c r="A18" s="47"/>
      <c r="B18" s="218"/>
      <c r="C18" s="218"/>
    </row>
    <row r="19" spans="1:6">
      <c r="A19" s="47" t="s">
        <v>57</v>
      </c>
      <c r="B19" s="218">
        <v>120</v>
      </c>
      <c r="C19" s="218" t="s">
        <v>668</v>
      </c>
    </row>
    <row r="20" spans="1:6">
      <c r="A20" s="47" t="s">
        <v>58</v>
      </c>
      <c r="B20" s="218" t="s">
        <v>507</v>
      </c>
      <c r="C20" s="218" t="s">
        <v>506</v>
      </c>
    </row>
    <row r="21" spans="1:6">
      <c r="A21" s="47" t="s">
        <v>59</v>
      </c>
      <c r="B21" s="218">
        <v>120</v>
      </c>
      <c r="C21" s="218">
        <v>60</v>
      </c>
      <c r="E21" s="361"/>
      <c r="F21" s="340"/>
    </row>
    <row r="22" spans="1:6">
      <c r="A22" s="47" t="s">
        <v>60</v>
      </c>
      <c r="B22" s="218" t="s">
        <v>506</v>
      </c>
      <c r="C22" s="218" t="s">
        <v>506</v>
      </c>
    </row>
    <row r="23" spans="1:6">
      <c r="A23" s="47"/>
      <c r="B23" s="218"/>
      <c r="C23" s="218"/>
    </row>
    <row r="24" spans="1:6">
      <c r="A24" s="47" t="s">
        <v>61</v>
      </c>
      <c r="B24" s="218" t="s">
        <v>506</v>
      </c>
      <c r="C24" s="218" t="s">
        <v>506</v>
      </c>
    </row>
    <row r="25" spans="1:6">
      <c r="A25" s="47" t="s">
        <v>62</v>
      </c>
      <c r="B25" s="218" t="s">
        <v>506</v>
      </c>
      <c r="C25" s="218" t="s">
        <v>506</v>
      </c>
    </row>
    <row r="26" spans="1:6">
      <c r="A26" s="116" t="s">
        <v>63</v>
      </c>
      <c r="B26" s="218" t="s">
        <v>666</v>
      </c>
      <c r="C26" s="218" t="s">
        <v>409</v>
      </c>
    </row>
    <row r="27" spans="1:6">
      <c r="A27" s="52" t="s">
        <v>64</v>
      </c>
      <c r="B27" s="219">
        <v>120</v>
      </c>
      <c r="C27" s="219">
        <v>60</v>
      </c>
    </row>
    <row r="28" spans="1:6">
      <c r="A28" s="133"/>
      <c r="B28" s="47"/>
      <c r="C28" s="240" t="s">
        <v>688</v>
      </c>
    </row>
  </sheetData>
  <pageMargins left="0.7" right="0.7" top="0.75" bottom="0.75" header="0.3" footer="0.3"/>
  <pageSetup firstPageNumber="67" orientation="portrait" useFirstPageNumber="1" r:id="rId1"/>
  <headerFooter>
    <oddHeader>&amp;R&amp;"Arial,Regular"&amp;8SREB-State Data Exchange</oddHeader>
    <oddFooter>&amp;C&amp;"Arial,Regular"&amp;10C-&amp;Pb</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6"/>
  </sheetPr>
  <dimension ref="A1:P373"/>
  <sheetViews>
    <sheetView showZeros="0" view="pageBreakPreview" topLeftCell="A341" zoomScaleNormal="100" zoomScaleSheetLayoutView="100" workbookViewId="0">
      <selection activeCell="G356" sqref="G356"/>
    </sheetView>
  </sheetViews>
  <sheetFormatPr defaultColWidth="9" defaultRowHeight="15"/>
  <cols>
    <col min="1" max="1" width="11.21875" style="6" customWidth="1"/>
    <col min="2" max="2" width="7.21875" style="64" customWidth="1"/>
    <col min="3" max="3" width="7.109375" style="64" customWidth="1"/>
    <col min="4" max="4" width="9" style="64"/>
    <col min="5" max="5" width="7.109375" style="64" customWidth="1"/>
    <col min="6" max="6" width="6.77734375" style="64" customWidth="1"/>
    <col min="7" max="7" width="7.33203125" style="64" customWidth="1"/>
    <col min="8" max="8" width="9" style="64" customWidth="1"/>
    <col min="9" max="9" width="7.88671875" style="64" customWidth="1"/>
    <col min="10" max="10" width="6.109375" style="64" customWidth="1"/>
    <col min="11" max="11" width="6" style="64" customWidth="1"/>
    <col min="12" max="12" width="8.44140625" style="64" customWidth="1"/>
    <col min="13" max="13" width="5.109375" style="64" customWidth="1"/>
    <col min="14" max="14" width="9" style="64"/>
    <col min="15" max="15" width="4.21875" style="6" customWidth="1"/>
    <col min="16" max="16384" width="9" style="56"/>
  </cols>
  <sheetData>
    <row r="1" spans="1:16" ht="18">
      <c r="A1" s="198" t="s">
        <v>284</v>
      </c>
      <c r="B1" s="82"/>
      <c r="C1" s="82"/>
      <c r="D1" s="82"/>
      <c r="E1" s="101"/>
      <c r="F1" s="101"/>
      <c r="G1" s="101"/>
      <c r="H1" s="101"/>
      <c r="I1" s="101"/>
      <c r="J1" s="82"/>
      <c r="K1" s="82"/>
      <c r="L1" s="82"/>
      <c r="M1" s="101"/>
      <c r="N1" s="102"/>
    </row>
    <row r="2" spans="1:16" ht="18">
      <c r="A2" s="198"/>
      <c r="B2" s="82"/>
      <c r="C2" s="82"/>
      <c r="D2" s="82"/>
      <c r="E2" s="101"/>
      <c r="F2" s="101"/>
      <c r="G2" s="101"/>
      <c r="H2" s="101"/>
      <c r="I2" s="101"/>
      <c r="J2" s="82"/>
      <c r="K2" s="82"/>
      <c r="L2" s="82"/>
      <c r="M2" s="101"/>
      <c r="N2" s="102"/>
    </row>
    <row r="3" spans="1:16" ht="15.75">
      <c r="A3" s="118" t="s">
        <v>177</v>
      </c>
      <c r="B3" s="82"/>
      <c r="C3" s="82"/>
      <c r="D3" s="82"/>
      <c r="E3" s="101"/>
      <c r="F3" s="101"/>
      <c r="G3" s="101"/>
      <c r="H3" s="101"/>
      <c r="I3" s="101"/>
      <c r="J3" s="82"/>
      <c r="K3" s="82"/>
      <c r="L3" s="82"/>
      <c r="M3" s="101"/>
      <c r="N3" s="102"/>
    </row>
    <row r="4" spans="1:16" ht="15.75">
      <c r="A4" s="118" t="s">
        <v>1191</v>
      </c>
      <c r="B4" s="82"/>
      <c r="C4" s="82"/>
      <c r="D4" s="82"/>
      <c r="E4" s="101"/>
      <c r="F4" s="101"/>
      <c r="G4" s="101"/>
      <c r="H4" s="101"/>
      <c r="I4" s="101"/>
      <c r="J4" s="82"/>
      <c r="K4" s="82"/>
      <c r="L4" s="82"/>
      <c r="M4" s="101"/>
      <c r="N4" s="102"/>
    </row>
    <row r="5" spans="1:16" ht="15.75" customHeight="1">
      <c r="A5" s="26"/>
      <c r="B5" s="58"/>
      <c r="C5" s="58"/>
      <c r="D5" s="58"/>
      <c r="E5" s="58"/>
      <c r="F5" s="59"/>
      <c r="G5" s="84"/>
      <c r="H5" s="84"/>
      <c r="I5" s="85"/>
      <c r="J5" s="85"/>
      <c r="K5" s="85"/>
      <c r="L5" s="85"/>
      <c r="M5" s="85"/>
      <c r="N5" s="85"/>
      <c r="O5" s="7"/>
    </row>
    <row r="6" spans="1:16" ht="15.75" customHeight="1">
      <c r="A6" s="21"/>
      <c r="B6" s="119" t="s">
        <v>257</v>
      </c>
      <c r="C6" s="152"/>
      <c r="D6" s="152"/>
      <c r="E6" s="152"/>
      <c r="F6" s="152"/>
      <c r="G6" s="152"/>
      <c r="H6" s="152"/>
      <c r="I6" s="153"/>
      <c r="J6" s="154" t="s">
        <v>156</v>
      </c>
      <c r="K6" s="155"/>
      <c r="L6" s="155"/>
      <c r="M6" s="156"/>
      <c r="N6" s="839" t="s">
        <v>256</v>
      </c>
      <c r="O6" s="86"/>
    </row>
    <row r="7" spans="1:16" ht="42" customHeight="1">
      <c r="A7" s="37"/>
      <c r="B7" s="120" t="s">
        <v>296</v>
      </c>
      <c r="C7" s="120"/>
      <c r="D7" s="120"/>
      <c r="E7" s="123"/>
      <c r="F7" s="124" t="s">
        <v>298</v>
      </c>
      <c r="G7" s="120"/>
      <c r="H7" s="120"/>
      <c r="I7" s="121"/>
      <c r="J7" s="125" t="s">
        <v>258</v>
      </c>
      <c r="K7" s="152"/>
      <c r="L7" s="152"/>
      <c r="M7" s="153"/>
      <c r="N7" s="840"/>
      <c r="O7" s="86"/>
    </row>
    <row r="8" spans="1:16" ht="30" customHeight="1">
      <c r="A8" s="26"/>
      <c r="B8" s="157" t="s">
        <v>157</v>
      </c>
      <c r="C8" s="157" t="s">
        <v>158</v>
      </c>
      <c r="D8" s="157" t="s">
        <v>65</v>
      </c>
      <c r="E8" s="158" t="s">
        <v>12</v>
      </c>
      <c r="F8" s="158" t="s">
        <v>157</v>
      </c>
      <c r="G8" s="157" t="s">
        <v>158</v>
      </c>
      <c r="H8" s="157" t="s">
        <v>65</v>
      </c>
      <c r="I8" s="158" t="s">
        <v>12</v>
      </c>
      <c r="J8" s="159" t="s">
        <v>157</v>
      </c>
      <c r="K8" s="160" t="s">
        <v>158</v>
      </c>
      <c r="L8" s="161" t="s">
        <v>65</v>
      </c>
      <c r="M8" s="159" t="s">
        <v>12</v>
      </c>
      <c r="N8" s="841"/>
      <c r="O8" s="86"/>
    </row>
    <row r="9" spans="1:16" ht="15.75" hidden="1" customHeight="1">
      <c r="A9" s="87" t="s">
        <v>48</v>
      </c>
      <c r="B9" s="79"/>
      <c r="C9" s="79"/>
      <c r="D9" s="79"/>
      <c r="E9" s="80"/>
      <c r="F9" s="80"/>
      <c r="G9" s="79"/>
      <c r="H9" s="79"/>
      <c r="I9" s="80"/>
      <c r="J9" s="80"/>
      <c r="K9" s="79"/>
      <c r="L9" s="79"/>
      <c r="M9" s="81"/>
      <c r="N9" s="80"/>
      <c r="O9" s="8"/>
      <c r="P9" s="88"/>
    </row>
    <row r="10" spans="1:16" ht="15.75" hidden="1" customHeight="1">
      <c r="A10" s="87"/>
      <c r="B10" s="79"/>
      <c r="C10" s="79"/>
      <c r="D10" s="79"/>
      <c r="E10" s="80"/>
      <c r="F10" s="80"/>
      <c r="G10" s="89"/>
      <c r="H10" s="90"/>
      <c r="I10" s="80"/>
      <c r="J10" s="80"/>
      <c r="K10" s="79"/>
      <c r="L10" s="79"/>
      <c r="M10" s="81"/>
      <c r="N10" s="80"/>
      <c r="O10" s="8"/>
    </row>
    <row r="11" spans="1:16">
      <c r="A11" s="87" t="s">
        <v>49</v>
      </c>
      <c r="B11" s="162">
        <f>+'CTA Pivot Table'!I$7</f>
        <v>0</v>
      </c>
      <c r="C11" s="162">
        <f>+'CTA Pivot Table'!I$9</f>
        <v>0</v>
      </c>
      <c r="D11" s="162">
        <f>+'CTA Pivot Table'!I$11</f>
        <v>0</v>
      </c>
      <c r="E11" s="163">
        <f>+'CTA Pivot Table'!I$13</f>
        <v>0</v>
      </c>
      <c r="F11" s="163">
        <f>+'CTA Pivot Table'!I$15</f>
        <v>0</v>
      </c>
      <c r="G11" s="162">
        <f>+'CTA Pivot Table'!I$17</f>
        <v>0</v>
      </c>
      <c r="H11" s="162">
        <f>+'CTA Pivot Table'!I$19</f>
        <v>0</v>
      </c>
      <c r="I11" s="163">
        <f>+'CTA Pivot Table'!I$21</f>
        <v>0</v>
      </c>
      <c r="J11" s="163">
        <f>+'CTA Pivot Table'!I$23</f>
        <v>0</v>
      </c>
      <c r="K11" s="162">
        <f>+'CTA Pivot Table'!I$25</f>
        <v>0</v>
      </c>
      <c r="L11" s="162">
        <f>+'CTA Pivot Table'!I$27</f>
        <v>0</v>
      </c>
      <c r="M11" s="164">
        <f>+'CTA Pivot Table'!I$29</f>
        <v>0</v>
      </c>
      <c r="N11" s="163">
        <f>+'CTA Pivot Table'!I$31</f>
        <v>0</v>
      </c>
      <c r="O11" s="8"/>
    </row>
    <row r="12" spans="1:16">
      <c r="A12" s="87" t="s">
        <v>50</v>
      </c>
      <c r="B12" s="162">
        <f>+'CTA Pivot Table'!I$39</f>
        <v>136.48687821612353</v>
      </c>
      <c r="C12" s="162">
        <f>+'CTA Pivot Table'!I$41</f>
        <v>139.6024844720497</v>
      </c>
      <c r="D12" s="162">
        <f>+'CTA Pivot Table'!I$43</f>
        <v>0</v>
      </c>
      <c r="E12" s="163">
        <f>+'CTA Pivot Table'!I$45</f>
        <v>136.68808664259927</v>
      </c>
      <c r="F12" s="163">
        <f>+'CTA Pivot Table'!I$47</f>
        <v>134.71717921527042</v>
      </c>
      <c r="G12" s="162">
        <f>+'CTA Pivot Table'!I$49</f>
        <v>125.33148854961831</v>
      </c>
      <c r="H12" s="162">
        <f>+'CTA Pivot Table'!I$51</f>
        <v>0</v>
      </c>
      <c r="I12" s="163">
        <f>+'CTA Pivot Table'!I$53</f>
        <v>133.77843099828212</v>
      </c>
      <c r="J12" s="163">
        <f>+'CTA Pivot Table'!I$55</f>
        <v>90.640694789081877</v>
      </c>
      <c r="K12" s="162">
        <f>+'CTA Pivot Table'!I$57</f>
        <v>78.619040902679828</v>
      </c>
      <c r="L12" s="162">
        <f>+'CTA Pivot Table'!IR$59</f>
        <v>0</v>
      </c>
      <c r="M12" s="164">
        <f>+'CTA Pivot Table'!I$61</f>
        <v>86.968418785006463</v>
      </c>
      <c r="N12" s="163">
        <f>+'CTA Pivot Table'!I$63</f>
        <v>0</v>
      </c>
      <c r="O12" s="8"/>
    </row>
    <row r="13" spans="1:16">
      <c r="A13" s="87" t="s">
        <v>51</v>
      </c>
      <c r="B13" s="162">
        <f>+'CTA Pivot Table'!I$71</f>
        <v>0</v>
      </c>
      <c r="C13" s="162">
        <f>+'CTA Pivot Table'!I$73</f>
        <v>0</v>
      </c>
      <c r="D13" s="162">
        <f>+'CTA Pivot Table'!I$75</f>
        <v>0</v>
      </c>
      <c r="E13" s="163">
        <f>+'CTA Pivot Table'!I$77</f>
        <v>0</v>
      </c>
      <c r="F13" s="163">
        <f>+'CTA Pivot Table'!I$79</f>
        <v>0</v>
      </c>
      <c r="G13" s="162">
        <f>+'CTA Pivot Table'!I$81</f>
        <v>0</v>
      </c>
      <c r="H13" s="162">
        <f>+'CTA Pivot Table'!I$83</f>
        <v>0</v>
      </c>
      <c r="I13" s="163">
        <f>+'CTA Pivot Table'!I$85</f>
        <v>0</v>
      </c>
      <c r="J13" s="163">
        <f>+'CTA Pivot Table'!I$87</f>
        <v>0</v>
      </c>
      <c r="K13" s="162">
        <f>+'CTA Pivot Table'!I$89</f>
        <v>0</v>
      </c>
      <c r="L13" s="162">
        <f>+'CTA Pivot Table'!I$91</f>
        <v>0</v>
      </c>
      <c r="M13" s="164">
        <f>+'CTA Pivot Table'!I$93</f>
        <v>0</v>
      </c>
      <c r="N13" s="163">
        <f>+'CTA Pivot Table'!I$95</f>
        <v>0</v>
      </c>
      <c r="O13" s="8"/>
    </row>
    <row r="14" spans="1:16">
      <c r="A14" s="87" t="s">
        <v>52</v>
      </c>
      <c r="B14" s="162">
        <f>+'CTA Pivot Table'!I$103</f>
        <v>0</v>
      </c>
      <c r="C14" s="162">
        <f>+'CTA Pivot Table'!I$105</f>
        <v>0</v>
      </c>
      <c r="D14" s="162">
        <f>+'CTA Pivot Table'!I$107</f>
        <v>0</v>
      </c>
      <c r="E14" s="163">
        <f>+'CTA Pivot Table'!I$109</f>
        <v>0</v>
      </c>
      <c r="F14" s="163">
        <f>+'CTA Pivot Table'!I$111</f>
        <v>0</v>
      </c>
      <c r="G14" s="162">
        <f>+'CTA Pivot Table'!I$113</f>
        <v>0</v>
      </c>
      <c r="H14" s="162">
        <f>+'CTA Pivot Table'!I$115</f>
        <v>0</v>
      </c>
      <c r="I14" s="163">
        <f>+'CTA Pivot Table'!I$117</f>
        <v>0</v>
      </c>
      <c r="J14" s="163">
        <f>+'CTA Pivot Table'!I$119</f>
        <v>0</v>
      </c>
      <c r="K14" s="162">
        <f>+'CTA Pivot Table'!I$121</f>
        <v>0</v>
      </c>
      <c r="L14" s="162">
        <f>+'CTA Pivot Table'!I$123</f>
        <v>0</v>
      </c>
      <c r="M14" s="164">
        <f>+'CTA Pivot Table'!I$125</f>
        <v>0</v>
      </c>
      <c r="N14" s="163">
        <f>+'CTA Pivot Table'!I$127</f>
        <v>0</v>
      </c>
      <c r="O14" s="8"/>
    </row>
    <row r="15" spans="1:16">
      <c r="A15" s="87"/>
      <c r="B15" s="162"/>
      <c r="C15" s="162"/>
      <c r="D15" s="162"/>
      <c r="E15" s="163"/>
      <c r="F15" s="163"/>
      <c r="G15" s="162"/>
      <c r="H15" s="162"/>
      <c r="I15" s="163"/>
      <c r="J15" s="163"/>
      <c r="K15" s="162"/>
      <c r="L15" s="162"/>
      <c r="M15" s="164"/>
      <c r="N15" s="163"/>
      <c r="O15" s="8"/>
    </row>
    <row r="16" spans="1:16">
      <c r="A16" s="87" t="s">
        <v>53</v>
      </c>
      <c r="B16" s="162">
        <f>+'CTA Pivot Table'!I$135</f>
        <v>134.4093427230047</v>
      </c>
      <c r="C16" s="162">
        <f>+'CTA Pivot Table'!I$137</f>
        <v>135.68240506329113</v>
      </c>
      <c r="D16" s="162">
        <f>+'CTA Pivot Table'!I$139</f>
        <v>0</v>
      </c>
      <c r="E16" s="163">
        <f>+'CTA Pivot Table'!I$141</f>
        <v>134.60849504950494</v>
      </c>
      <c r="F16" s="163">
        <f>+'CTA Pivot Table'!I$143</f>
        <v>136.92071734344424</v>
      </c>
      <c r="G16" s="162">
        <f>+'CTA Pivot Table'!I$145</f>
        <v>142.32948509485095</v>
      </c>
      <c r="H16" s="162">
        <f>+'CTA Pivot Table'!I$147</f>
        <v>0</v>
      </c>
      <c r="I16" s="163">
        <f>+'CTA Pivot Table'!I$149</f>
        <v>137.4691141396934</v>
      </c>
      <c r="J16" s="163">
        <f>+'CTA Pivot Table'!I$151</f>
        <v>93.828154133506573</v>
      </c>
      <c r="K16" s="162">
        <f>+'CTA Pivot Table'!I$153</f>
        <v>85.103203473363038</v>
      </c>
      <c r="L16" s="162">
        <f>+'CTA Pivot Table'!I$155</f>
        <v>0</v>
      </c>
      <c r="M16" s="164">
        <f>+'CTA Pivot Table'!I$157</f>
        <v>91.585196983408736</v>
      </c>
      <c r="N16" s="163">
        <f>+'CTA Pivot Table'!I$159</f>
        <v>141.76976744186047</v>
      </c>
      <c r="O16" s="8"/>
    </row>
    <row r="17" spans="1:16">
      <c r="A17" s="87" t="s">
        <v>54</v>
      </c>
      <c r="B17" s="162">
        <f>+'CTA Pivot Table'!I$167</f>
        <v>133.61159627773802</v>
      </c>
      <c r="C17" s="162">
        <f>+'CTA Pivot Table'!I$169</f>
        <v>132.11948051948053</v>
      </c>
      <c r="D17" s="162">
        <f>+'CTA Pivot Table'!I$171</f>
        <v>0</v>
      </c>
      <c r="E17" s="163">
        <f>+'CTA Pivot Table'!I$173</f>
        <v>133.57157784743993</v>
      </c>
      <c r="F17" s="163">
        <f>+'CTA Pivot Table'!I$175</f>
        <v>138.78102427471876</v>
      </c>
      <c r="G17" s="162">
        <f>+'CTA Pivot Table'!I$177</f>
        <v>141.09882812500001</v>
      </c>
      <c r="H17" s="162">
        <f>+'CTA Pivot Table'!I$179</f>
        <v>0</v>
      </c>
      <c r="I17" s="163">
        <f>+'CTA Pivot Table'!I$181</f>
        <v>138.86564460924129</v>
      </c>
      <c r="J17" s="163">
        <f>+'CTA Pivot Table'!I$183</f>
        <v>88.409036402569598</v>
      </c>
      <c r="K17" s="162">
        <f>+'CTA Pivot Table'!I$185</f>
        <v>79.40709438618137</v>
      </c>
      <c r="L17" s="162">
        <f>+'CTA Pivot Table'!I$187</f>
        <v>0</v>
      </c>
      <c r="M17" s="164">
        <f>+'CTA Pivot Table'!I$189</f>
        <v>86.089508822126845</v>
      </c>
      <c r="N17" s="163">
        <f>+'CTA Pivot Table'!I$191</f>
        <v>96.100539956803459</v>
      </c>
      <c r="O17" s="8"/>
    </row>
    <row r="18" spans="1:16">
      <c r="A18" s="87" t="s">
        <v>55</v>
      </c>
      <c r="B18" s="162">
        <f>+'CTA Pivot Table'!I$199</f>
        <v>0</v>
      </c>
      <c r="C18" s="162">
        <f>+'CTA Pivot Table'!I$201</f>
        <v>0</v>
      </c>
      <c r="D18" s="162">
        <f>+'CTA Pivot Table'!I$203</f>
        <v>0</v>
      </c>
      <c r="E18" s="163">
        <f>+'CTA Pivot Table'!I$205</f>
        <v>0</v>
      </c>
      <c r="F18" s="163">
        <f>+'CTA Pivot Table'!I$207</f>
        <v>0</v>
      </c>
      <c r="G18" s="162">
        <f>+'CTA Pivot Table'!I$209</f>
        <v>0</v>
      </c>
      <c r="H18" s="162">
        <f>+'CTA Pivot Table'!I$211</f>
        <v>0</v>
      </c>
      <c r="I18" s="163">
        <f>+'CTA Pivot Table'!I$213</f>
        <v>0</v>
      </c>
      <c r="J18" s="163">
        <f>+'CTA Pivot Table'!I$215</f>
        <v>0</v>
      </c>
      <c r="K18" s="162">
        <f>+'CTA Pivot Table'!I$217</f>
        <v>0</v>
      </c>
      <c r="L18" s="162">
        <f>+'CTA Pivot Table'!I$219</f>
        <v>0</v>
      </c>
      <c r="M18" s="164">
        <f>+'CTA Pivot Table'!I$221</f>
        <v>0</v>
      </c>
      <c r="N18" s="163">
        <f>+'CTA Pivot Table'!I$223</f>
        <v>0</v>
      </c>
      <c r="O18" s="8"/>
    </row>
    <row r="19" spans="1:16">
      <c r="A19" s="87" t="s">
        <v>56</v>
      </c>
      <c r="B19" s="162">
        <f>+'CTA Pivot Table'!I$231</f>
        <v>0</v>
      </c>
      <c r="C19" s="162">
        <f>+'CTA Pivot Table'!I$233</f>
        <v>0</v>
      </c>
      <c r="D19" s="162">
        <f>+'CTA Pivot Table'!I$235</f>
        <v>0</v>
      </c>
      <c r="E19" s="163">
        <f>+'CTA Pivot Table'!I$237</f>
        <v>0</v>
      </c>
      <c r="F19" s="163">
        <f>+'CTA Pivot Table'!I$239</f>
        <v>0</v>
      </c>
      <c r="G19" s="162">
        <f>+'CTA Pivot Table'!I$241</f>
        <v>0</v>
      </c>
      <c r="H19" s="162">
        <f>+'CTA Pivot Table'!I$243</f>
        <v>0</v>
      </c>
      <c r="I19" s="163">
        <f>+'CTA Pivot Table'!I$245</f>
        <v>0</v>
      </c>
      <c r="J19" s="163">
        <f>+'CTA Pivot Table'!I$247</f>
        <v>0</v>
      </c>
      <c r="K19" s="162">
        <f>+'CTA Pivot Table'!I$249</f>
        <v>0</v>
      </c>
      <c r="L19" s="162">
        <f>+'CTA Pivot Table'!I$251</f>
        <v>0</v>
      </c>
      <c r="M19" s="164">
        <f>+'CTA Pivot Table'!I$253</f>
        <v>0</v>
      </c>
      <c r="N19" s="163">
        <f>+'CTA Pivot Table'!I$255</f>
        <v>0</v>
      </c>
      <c r="O19" s="8"/>
    </row>
    <row r="20" spans="1:16">
      <c r="A20" s="87"/>
      <c r="B20" s="162"/>
      <c r="C20" s="162"/>
      <c r="D20" s="162"/>
      <c r="E20" s="163"/>
      <c r="F20" s="163"/>
      <c r="G20" s="162"/>
      <c r="H20" s="162"/>
      <c r="I20" s="163"/>
      <c r="J20" s="163"/>
      <c r="K20" s="162"/>
      <c r="L20" s="162"/>
      <c r="M20" s="164"/>
      <c r="N20" s="163"/>
      <c r="O20" s="8"/>
    </row>
    <row r="21" spans="1:16">
      <c r="A21" s="87" t="s">
        <v>57</v>
      </c>
      <c r="B21" s="162">
        <f>+'CTA Pivot Table'!I$263</f>
        <v>0</v>
      </c>
      <c r="C21" s="162">
        <f>+'CTA Pivot Table'!I$265</f>
        <v>0</v>
      </c>
      <c r="D21" s="162">
        <f>+'CTA Pivot Table'!I$267</f>
        <v>0</v>
      </c>
      <c r="E21" s="163">
        <f>+'CTA Pivot Table'!I$269</f>
        <v>0</v>
      </c>
      <c r="F21" s="163">
        <f>+'CTA Pivot Table'!I$271</f>
        <v>0</v>
      </c>
      <c r="G21" s="162">
        <f>+'CTA Pivot Table'!I$273</f>
        <v>0</v>
      </c>
      <c r="H21" s="162">
        <f>+'CTA Pivot Table'!I$275</f>
        <v>0</v>
      </c>
      <c r="I21" s="163">
        <f>+'CTA Pivot Table'!I$277</f>
        <v>0</v>
      </c>
      <c r="J21" s="163">
        <f>+'CTA Pivot Table'!I$279</f>
        <v>0</v>
      </c>
      <c r="K21" s="162">
        <f>+'CTA Pivot Table'!I$281</f>
        <v>0</v>
      </c>
      <c r="L21" s="162">
        <f>+'CTA Pivot Table'!I$283</f>
        <v>0</v>
      </c>
      <c r="M21" s="164">
        <f>+'CTA Pivot Table'!I$285</f>
        <v>0</v>
      </c>
      <c r="N21" s="163">
        <f>+'CTA Pivot Table'!I$287</f>
        <v>0</v>
      </c>
      <c r="O21" s="8"/>
    </row>
    <row r="22" spans="1:16" ht="15.75">
      <c r="A22" s="87" t="s">
        <v>58</v>
      </c>
      <c r="B22" s="162">
        <f>+'CTA Pivot Table'!I$295</f>
        <v>142.82059800664453</v>
      </c>
      <c r="C22" s="162">
        <f>+'CTA Pivot Table'!I$297</f>
        <v>141.80000000000001</v>
      </c>
      <c r="D22" s="162">
        <f>+'CTA Pivot Table'!I$299</f>
        <v>0</v>
      </c>
      <c r="E22" s="163">
        <f>+'CTA Pivot Table'!I$301</f>
        <v>142.80392156862746</v>
      </c>
      <c r="F22" s="163">
        <f>+'CTA Pivot Table'!I$303</f>
        <v>133.47977799008234</v>
      </c>
      <c r="G22" s="162">
        <f>+'CTA Pivot Table'!I$305</f>
        <v>134.15942028985506</v>
      </c>
      <c r="H22" s="162">
        <f>+'CTA Pivot Table'!I$307</f>
        <v>148.11111111111111</v>
      </c>
      <c r="I22" s="163">
        <f>+'CTA Pivot Table'!I$309</f>
        <v>133.49383723037883</v>
      </c>
      <c r="J22" s="163">
        <f>+'CTA Pivot Table'!I$311</f>
        <v>93.149146789855749</v>
      </c>
      <c r="K22" s="162">
        <f>+'CTA Pivot Table'!I$313</f>
        <v>63.842796446504444</v>
      </c>
      <c r="L22" s="162">
        <f>+'CTA Pivot Table'!I$315</f>
        <v>60.10144927536232</v>
      </c>
      <c r="M22" s="164">
        <f>+'CTA Pivot Table'!I$317</f>
        <v>86.977766171752592</v>
      </c>
      <c r="N22" s="163">
        <f>+'CTA Pivot Table'!I$319</f>
        <v>100.07142857142857</v>
      </c>
      <c r="O22" s="8"/>
      <c r="P22" s="91"/>
    </row>
    <row r="23" spans="1:16">
      <c r="A23" s="87" t="s">
        <v>59</v>
      </c>
      <c r="B23" s="358">
        <f>+'CTA Pivot Table'!I$327</f>
        <v>0</v>
      </c>
      <c r="C23" s="358">
        <f>+'CTA Pivot Table'!I$329</f>
        <v>0</v>
      </c>
      <c r="D23" s="358">
        <f>+'CTA Pivot Table'!I$331</f>
        <v>0</v>
      </c>
      <c r="E23" s="359">
        <f>+'CTA Pivot Table'!I$333</f>
        <v>0</v>
      </c>
      <c r="F23" s="359">
        <f>+'CTA Pivot Table'!I$335</f>
        <v>0</v>
      </c>
      <c r="G23" s="358">
        <f>+'CTA Pivot Table'!I$337</f>
        <v>0</v>
      </c>
      <c r="H23" s="358">
        <f>+'CTA Pivot Table'!I$339</f>
        <v>0</v>
      </c>
      <c r="I23" s="359">
        <f>+'CTA Pivot Table'!I$341</f>
        <v>0</v>
      </c>
      <c r="J23" s="359">
        <f>+'CTA Pivot Table'!I$343</f>
        <v>0</v>
      </c>
      <c r="K23" s="358">
        <f>+'CTA Pivot Table'!I$345</f>
        <v>0</v>
      </c>
      <c r="L23" s="358">
        <f>+'CTA Pivot Table'!I$347</f>
        <v>0</v>
      </c>
      <c r="M23" s="360">
        <f>+'CTA Pivot Table'!I$349</f>
        <v>0</v>
      </c>
      <c r="N23" s="359">
        <f>+'CTA Pivot Table'!I$351</f>
        <v>0</v>
      </c>
      <c r="O23" s="8"/>
    </row>
    <row r="24" spans="1:16">
      <c r="A24" s="87" t="s">
        <v>60</v>
      </c>
      <c r="B24" s="162">
        <f>+'CTA Pivot Table'!I$359</f>
        <v>0</v>
      </c>
      <c r="C24" s="162">
        <f>+'CTA Pivot Table'!I$361</f>
        <v>0</v>
      </c>
      <c r="D24" s="162">
        <f>+'CTA Pivot Table'!I$363</f>
        <v>0</v>
      </c>
      <c r="E24" s="163">
        <f>+'CTA Pivot Table'!I$365</f>
        <v>0</v>
      </c>
      <c r="F24" s="163">
        <f>+'CTA Pivot Table'!I$367</f>
        <v>0</v>
      </c>
      <c r="G24" s="162">
        <f>+'CTA Pivot Table'!I$369</f>
        <v>0</v>
      </c>
      <c r="H24" s="162">
        <f>+'CTA Pivot Table'!I$371</f>
        <v>0</v>
      </c>
      <c r="I24" s="163">
        <f>+'CTA Pivot Table'!I$373</f>
        <v>0</v>
      </c>
      <c r="J24" s="163">
        <f>+'CTA Pivot Table'!I$375</f>
        <v>0</v>
      </c>
      <c r="K24" s="162">
        <f>+'CTA Pivot Table'!I$377</f>
        <v>0</v>
      </c>
      <c r="L24" s="162">
        <f>+'CTA Pivot Table'!I$379</f>
        <v>0</v>
      </c>
      <c r="M24" s="164">
        <f>+'CTA Pivot Table'!I$381</f>
        <v>0</v>
      </c>
      <c r="N24" s="163">
        <f>+'CTA Pivot Table'!I$383</f>
        <v>0</v>
      </c>
      <c r="O24" s="8"/>
    </row>
    <row r="25" spans="1:16">
      <c r="A25" s="87"/>
      <c r="B25" s="162"/>
      <c r="C25" s="162"/>
      <c r="D25" s="162"/>
      <c r="E25" s="163"/>
      <c r="F25" s="163"/>
      <c r="G25" s="162"/>
      <c r="H25" s="162"/>
      <c r="I25" s="163"/>
      <c r="J25" s="163"/>
      <c r="K25" s="162"/>
      <c r="L25" s="162"/>
      <c r="M25" s="164"/>
      <c r="N25" s="163"/>
      <c r="O25" s="8"/>
    </row>
    <row r="26" spans="1:16">
      <c r="A26" s="87" t="s">
        <v>61</v>
      </c>
      <c r="B26" s="162">
        <f>+'CTA Pivot Table'!I$391</f>
        <v>0</v>
      </c>
      <c r="C26" s="162">
        <f>+'CTA Pivot Table'!I$393</f>
        <v>0</v>
      </c>
      <c r="D26" s="162">
        <f>+'CTA Pivot Table'!I$395</f>
        <v>0</v>
      </c>
      <c r="E26" s="163">
        <f>+'CTA Pivot Table'!I$397</f>
        <v>0</v>
      </c>
      <c r="F26" s="163">
        <f>+'CTA Pivot Table'!I$399</f>
        <v>0</v>
      </c>
      <c r="G26" s="162">
        <f>+'CTA Pivot Table'!I$401</f>
        <v>0</v>
      </c>
      <c r="H26" s="162">
        <f>+'CTA Pivot Table'!I$403</f>
        <v>0</v>
      </c>
      <c r="I26" s="163">
        <f>+'CTA Pivot Table'!I$405</f>
        <v>0</v>
      </c>
      <c r="J26" s="163">
        <f>+'CTA Pivot Table'!I$407</f>
        <v>0</v>
      </c>
      <c r="K26" s="162">
        <f>+'CTA Pivot Table'!I$409</f>
        <v>0</v>
      </c>
      <c r="L26" s="162">
        <f>+'CTA Pivot Table'!I$411</f>
        <v>0</v>
      </c>
      <c r="M26" s="164">
        <f>+'CTA Pivot Table'!I$413</f>
        <v>0</v>
      </c>
      <c r="N26" s="163">
        <f>+'CTA Pivot Table'!I$415</f>
        <v>0</v>
      </c>
      <c r="O26" s="8"/>
    </row>
    <row r="27" spans="1:16">
      <c r="A27" s="87" t="s">
        <v>62</v>
      </c>
      <c r="B27" s="162">
        <f>+'CTA Pivot Table'!I$423</f>
        <v>120.77859865328418</v>
      </c>
      <c r="C27" s="162">
        <f>+'CTA Pivot Table'!I$425</f>
        <v>115.25863453815263</v>
      </c>
      <c r="D27" s="162">
        <f>+'CTA Pivot Table'!I$427</f>
        <v>0</v>
      </c>
      <c r="E27" s="163">
        <f>+'CTA Pivot Table'!I$429</f>
        <v>120.45013143744771</v>
      </c>
      <c r="F27" s="163">
        <f>+'CTA Pivot Table'!I$431</f>
        <v>130.63903681870411</v>
      </c>
      <c r="G27" s="162">
        <f>+'CTA Pivot Table'!I$433</f>
        <v>133.16341072858287</v>
      </c>
      <c r="H27" s="162">
        <f>+'CTA Pivot Table'!I$435</f>
        <v>0</v>
      </c>
      <c r="I27" s="163">
        <f>+'CTA Pivot Table'!I$437</f>
        <v>130.7872989748895</v>
      </c>
      <c r="J27" s="163">
        <f>+'CTA Pivot Table'!I$439</f>
        <v>85.242915899677854</v>
      </c>
      <c r="K27" s="162">
        <f>+'CTA Pivot Table'!I$441</f>
        <v>65.769763349514577</v>
      </c>
      <c r="L27" s="162">
        <f>+'CTA Pivot Table'!I$443</f>
        <v>0</v>
      </c>
      <c r="M27" s="164">
        <f>+'CTA Pivot Table'!I$445</f>
        <v>78.980865594754931</v>
      </c>
      <c r="N27" s="163">
        <f>+'CTA Pivot Table'!I$447</f>
        <v>54.194261733470356</v>
      </c>
      <c r="O27" s="8"/>
    </row>
    <row r="28" spans="1:16">
      <c r="A28" s="87" t="s">
        <v>63</v>
      </c>
      <c r="B28" s="162">
        <f>+'CTA Pivot Table'!I$455</f>
        <v>146.41847826086953</v>
      </c>
      <c r="C28" s="162">
        <f>+'CTA Pivot Table'!I$457</f>
        <v>101.71428571428571</v>
      </c>
      <c r="D28" s="162">
        <f>+'CTA Pivot Table'!I$459</f>
        <v>0</v>
      </c>
      <c r="E28" s="163">
        <f>+'CTA Pivot Table'!I$461</f>
        <v>144.78010471204186</v>
      </c>
      <c r="F28" s="163">
        <f>+'CTA Pivot Table'!I$463</f>
        <v>136.37353525952858</v>
      </c>
      <c r="G28" s="162">
        <f>+'CTA Pivot Table'!I$465</f>
        <v>122.3005780346821</v>
      </c>
      <c r="H28" s="162">
        <f>+'CTA Pivot Table'!I$467</f>
        <v>0</v>
      </c>
      <c r="I28" s="163">
        <f>+'CTA Pivot Table'!I$469</f>
        <v>135.97328510953088</v>
      </c>
      <c r="J28" s="163">
        <f>+'CTA Pivot Table'!I$471</f>
        <v>88.799064918314684</v>
      </c>
      <c r="K28" s="162">
        <f>+'CTA Pivot Table'!I$473</f>
        <v>67.874112636062435</v>
      </c>
      <c r="L28" s="162">
        <f>+'CTA Pivot Table'!I$475</f>
        <v>0</v>
      </c>
      <c r="M28" s="164">
        <f>+'CTA Pivot Table'!I$477</f>
        <v>84.926381711482847</v>
      </c>
      <c r="N28" s="163">
        <f>+'CTA Pivot Table'!I$479</f>
        <v>91.811523437499915</v>
      </c>
      <c r="O28" s="8"/>
    </row>
    <row r="29" spans="1:16">
      <c r="A29" s="92" t="s">
        <v>64</v>
      </c>
      <c r="B29" s="165">
        <f>+'CTA Pivot Table'!I$487</f>
        <v>0</v>
      </c>
      <c r="C29" s="165">
        <f>+'CTA Pivot Table'!I$489</f>
        <v>0</v>
      </c>
      <c r="D29" s="165">
        <f>+'CTA Pivot Table'!I$491</f>
        <v>0</v>
      </c>
      <c r="E29" s="166">
        <f>+'CTA Pivot Table'!I$493</f>
        <v>0</v>
      </c>
      <c r="F29" s="166">
        <f>+'CTA Pivot Table'!I$495</f>
        <v>0</v>
      </c>
      <c r="G29" s="165">
        <f>+'CTA Pivot Table'!I$497</f>
        <v>0</v>
      </c>
      <c r="H29" s="165">
        <f>+'CTA Pivot Table'!I$499</f>
        <v>0</v>
      </c>
      <c r="I29" s="166">
        <f>+'CTA Pivot Table'!I$501</f>
        <v>0</v>
      </c>
      <c r="J29" s="166">
        <f>+'CTA Pivot Table'!I$503</f>
        <v>0</v>
      </c>
      <c r="K29" s="165">
        <f>+'CTA Pivot Table'!I$505</f>
        <v>0</v>
      </c>
      <c r="L29" s="165">
        <f>+'CTA Pivot Table'!I$507</f>
        <v>0</v>
      </c>
      <c r="M29" s="167">
        <f>+'CTA Pivot Table'!I$509</f>
        <v>0</v>
      </c>
      <c r="N29" s="166">
        <f>+'CTA Pivot Table'!I$511</f>
        <v>0</v>
      </c>
      <c r="O29" s="8"/>
    </row>
    <row r="30" spans="1:16">
      <c r="A30" s="133" t="s">
        <v>665</v>
      </c>
      <c r="B30" s="168"/>
      <c r="C30" s="168"/>
      <c r="D30" s="168"/>
      <c r="E30" s="168"/>
      <c r="F30" s="168"/>
      <c r="G30" s="168"/>
      <c r="H30" s="168"/>
      <c r="I30" s="168"/>
      <c r="J30" s="168"/>
      <c r="K30" s="168"/>
      <c r="L30" s="168"/>
      <c r="M30" s="168"/>
      <c r="N30" s="169"/>
    </row>
    <row r="31" spans="1:16">
      <c r="A31" s="133"/>
      <c r="B31" s="168"/>
      <c r="C31" s="168"/>
      <c r="D31" s="168"/>
      <c r="E31" s="168"/>
      <c r="F31" s="168"/>
      <c r="G31" s="168"/>
      <c r="H31" s="168"/>
      <c r="I31" s="168"/>
      <c r="J31" s="168"/>
      <c r="K31" s="168"/>
      <c r="L31" s="168"/>
      <c r="M31" s="168"/>
      <c r="N31" s="323" t="s">
        <v>1192</v>
      </c>
    </row>
    <row r="32" spans="1:16" ht="18">
      <c r="A32" s="198" t="s">
        <v>285</v>
      </c>
      <c r="B32" s="82"/>
      <c r="C32" s="82"/>
      <c r="D32" s="82"/>
      <c r="E32" s="101"/>
      <c r="F32" s="101"/>
      <c r="G32" s="101"/>
      <c r="H32" s="101"/>
      <c r="I32" s="101"/>
      <c r="J32" s="82"/>
      <c r="K32" s="82"/>
      <c r="L32" s="82"/>
      <c r="M32" s="101"/>
      <c r="N32" s="102"/>
    </row>
    <row r="33" spans="1:15" ht="18">
      <c r="A33" s="198"/>
      <c r="B33" s="82"/>
      <c r="C33" s="82"/>
      <c r="D33" s="82"/>
      <c r="E33" s="101"/>
      <c r="F33" s="101"/>
      <c r="G33" s="101"/>
      <c r="H33" s="101"/>
      <c r="I33" s="101"/>
      <c r="J33" s="82"/>
      <c r="K33" s="82"/>
      <c r="L33" s="82"/>
      <c r="M33" s="101"/>
      <c r="N33" s="102"/>
    </row>
    <row r="34" spans="1:15" ht="15.75">
      <c r="A34" s="118" t="s">
        <v>177</v>
      </c>
      <c r="B34" s="82"/>
      <c r="C34" s="82"/>
      <c r="D34" s="82"/>
      <c r="E34" s="101"/>
      <c r="F34" s="101"/>
      <c r="G34" s="101"/>
      <c r="H34" s="101"/>
      <c r="I34" s="101"/>
      <c r="J34" s="82"/>
      <c r="K34" s="82"/>
      <c r="L34" s="82"/>
      <c r="M34" s="101"/>
      <c r="N34" s="102"/>
    </row>
    <row r="35" spans="1:15" ht="15.75">
      <c r="A35" s="118" t="s">
        <v>1193</v>
      </c>
      <c r="B35" s="82"/>
      <c r="C35" s="82"/>
      <c r="D35" s="82"/>
      <c r="E35" s="101"/>
      <c r="F35" s="101"/>
      <c r="G35" s="101"/>
      <c r="H35" s="101"/>
      <c r="I35" s="101"/>
      <c r="J35" s="82"/>
      <c r="K35" s="82"/>
      <c r="L35" s="82"/>
      <c r="M35" s="101"/>
      <c r="N35" s="102"/>
    </row>
    <row r="36" spans="1:15" ht="15.75" customHeight="1">
      <c r="A36" s="26"/>
      <c r="B36" s="58"/>
      <c r="C36" s="58"/>
      <c r="D36" s="58"/>
      <c r="E36" s="58"/>
      <c r="F36" s="59"/>
      <c r="G36" s="84"/>
      <c r="H36" s="84"/>
      <c r="I36" s="85"/>
      <c r="J36" s="85"/>
      <c r="K36" s="85"/>
      <c r="L36" s="85"/>
      <c r="M36" s="85"/>
      <c r="N36" s="85"/>
      <c r="O36" s="7"/>
    </row>
    <row r="37" spans="1:15" ht="15.75" customHeight="1">
      <c r="A37" s="21"/>
      <c r="B37" s="119" t="s">
        <v>257</v>
      </c>
      <c r="C37" s="152"/>
      <c r="D37" s="152"/>
      <c r="E37" s="152"/>
      <c r="F37" s="152"/>
      <c r="G37" s="152"/>
      <c r="H37" s="152"/>
      <c r="I37" s="153"/>
      <c r="J37" s="154" t="s">
        <v>156</v>
      </c>
      <c r="K37" s="155"/>
      <c r="L37" s="155"/>
      <c r="M37" s="156"/>
      <c r="N37" s="839" t="s">
        <v>256</v>
      </c>
      <c r="O37" s="86"/>
    </row>
    <row r="38" spans="1:15" ht="39.75" customHeight="1">
      <c r="A38" s="37"/>
      <c r="B38" s="120" t="s">
        <v>296</v>
      </c>
      <c r="C38" s="120"/>
      <c r="D38" s="120"/>
      <c r="E38" s="123"/>
      <c r="F38" s="124" t="s">
        <v>298</v>
      </c>
      <c r="G38" s="120"/>
      <c r="H38" s="120"/>
      <c r="I38" s="121"/>
      <c r="J38" s="125" t="s">
        <v>258</v>
      </c>
      <c r="K38" s="152"/>
      <c r="L38" s="152"/>
      <c r="M38" s="153"/>
      <c r="N38" s="840"/>
      <c r="O38" s="86"/>
    </row>
    <row r="39" spans="1:15" ht="27.75" customHeight="1">
      <c r="A39" s="26"/>
      <c r="B39" s="157" t="s">
        <v>157</v>
      </c>
      <c r="C39" s="157" t="s">
        <v>158</v>
      </c>
      <c r="D39" s="157" t="s">
        <v>65</v>
      </c>
      <c r="E39" s="158" t="s">
        <v>12</v>
      </c>
      <c r="F39" s="158" t="s">
        <v>157</v>
      </c>
      <c r="G39" s="157" t="s">
        <v>158</v>
      </c>
      <c r="H39" s="157" t="s">
        <v>65</v>
      </c>
      <c r="I39" s="158" t="s">
        <v>12</v>
      </c>
      <c r="J39" s="159" t="s">
        <v>157</v>
      </c>
      <c r="K39" s="160" t="s">
        <v>158</v>
      </c>
      <c r="L39" s="161" t="s">
        <v>65</v>
      </c>
      <c r="M39" s="159" t="s">
        <v>12</v>
      </c>
      <c r="N39" s="841"/>
      <c r="O39" s="86"/>
    </row>
    <row r="40" spans="1:15" ht="15.75" hidden="1" customHeight="1">
      <c r="A40" s="87" t="s">
        <v>48</v>
      </c>
      <c r="B40" s="79"/>
      <c r="C40" s="79"/>
      <c r="D40" s="79"/>
      <c r="E40" s="80"/>
      <c r="F40" s="80"/>
      <c r="G40" s="79"/>
      <c r="H40" s="79"/>
      <c r="I40" s="80"/>
      <c r="J40" s="80"/>
      <c r="K40" s="79"/>
      <c r="L40" s="79"/>
      <c r="M40" s="81"/>
      <c r="N40" s="80"/>
      <c r="O40" s="8"/>
    </row>
    <row r="41" spans="1:15" ht="15.75" hidden="1" customHeight="1">
      <c r="A41" s="87"/>
      <c r="B41" s="79"/>
      <c r="C41" s="79"/>
      <c r="D41" s="79"/>
      <c r="E41" s="80"/>
      <c r="F41" s="80"/>
      <c r="G41" s="89"/>
      <c r="H41" s="90"/>
      <c r="I41" s="80"/>
      <c r="J41" s="80"/>
      <c r="K41" s="79"/>
      <c r="L41" s="79"/>
      <c r="M41" s="81"/>
      <c r="N41" s="80"/>
      <c r="O41" s="8"/>
    </row>
    <row r="42" spans="1:15">
      <c r="A42" s="87" t="s">
        <v>49</v>
      </c>
      <c r="B42" s="162">
        <f>+'CTA Pivot Table'!C$7</f>
        <v>0</v>
      </c>
      <c r="C42" s="162">
        <f>+'CTA Pivot Table'!C$9</f>
        <v>0</v>
      </c>
      <c r="D42" s="162">
        <f>+'CTA Pivot Table'!C$11</f>
        <v>0</v>
      </c>
      <c r="E42" s="163">
        <f>+'CTA Pivot Table'!C$13</f>
        <v>0</v>
      </c>
      <c r="F42" s="163">
        <f>+'CTA Pivot Table'!C$15</f>
        <v>0</v>
      </c>
      <c r="G42" s="162">
        <f>+'CTA Pivot Table'!C$17</f>
        <v>0</v>
      </c>
      <c r="H42" s="162">
        <f>+'CTA Pivot Table'!C$19</f>
        <v>0</v>
      </c>
      <c r="I42" s="163">
        <f>+'CTA Pivot Table'!C$21</f>
        <v>0</v>
      </c>
      <c r="J42" s="163">
        <f>+'CTA Pivot Table'!C$23</f>
        <v>0</v>
      </c>
      <c r="K42" s="162">
        <f>+'CTA Pivot Table'!C$25</f>
        <v>0</v>
      </c>
      <c r="L42" s="162">
        <f>+'CTA Pivot Table'!C$27</f>
        <v>0</v>
      </c>
      <c r="M42" s="164">
        <f>+'CTA Pivot Table'!C$29</f>
        <v>0</v>
      </c>
      <c r="N42" s="163">
        <f>+'CTA Pivot Table'!C$31</f>
        <v>0</v>
      </c>
      <c r="O42" s="8"/>
    </row>
    <row r="43" spans="1:15">
      <c r="A43" s="87" t="s">
        <v>50</v>
      </c>
      <c r="B43" s="162">
        <f>+'CTA Pivot Table'!C$39</f>
        <v>131.4</v>
      </c>
      <c r="C43" s="162">
        <f>+'CTA Pivot Table'!C$41</f>
        <v>135.6</v>
      </c>
      <c r="D43" s="162">
        <f>+'CTA Pivot Table'!C$43</f>
        <v>0</v>
      </c>
      <c r="E43" s="163">
        <f>+'CTA Pivot Table'!C$45</f>
        <v>131.66532258064515</v>
      </c>
      <c r="F43" s="163">
        <f>+'CTA Pivot Table'!C$47</f>
        <v>130.9</v>
      </c>
      <c r="G43" s="162">
        <f>+'CTA Pivot Table'!C$49</f>
        <v>130.19999999999999</v>
      </c>
      <c r="H43" s="162">
        <f>+'CTA Pivot Table'!C$51</f>
        <v>0</v>
      </c>
      <c r="I43" s="163">
        <f>+'CTA Pivot Table'!C$53</f>
        <v>130.85746031746032</v>
      </c>
      <c r="J43" s="163">
        <f>+'CTA Pivot Table'!C$55</f>
        <v>91.1</v>
      </c>
      <c r="K43" s="162">
        <f>+'CTA Pivot Table'!C$57</f>
        <v>85.2</v>
      </c>
      <c r="L43" s="162">
        <f>+'CTA Pivot Table'!CR$59</f>
        <v>0</v>
      </c>
      <c r="M43" s="164">
        <f>+'CTA Pivot Table'!C$61</f>
        <v>89.30498753117206</v>
      </c>
      <c r="N43" s="163">
        <f>+'CTA Pivot Table'!C$63</f>
        <v>0</v>
      </c>
      <c r="O43" s="8"/>
    </row>
    <row r="44" spans="1:15">
      <c r="A44" s="87" t="s">
        <v>51</v>
      </c>
      <c r="B44" s="162">
        <f>+'CTA Pivot Table'!C$71</f>
        <v>0</v>
      </c>
      <c r="C44" s="162">
        <f>+'CTA Pivot Table'!C$73</f>
        <v>0</v>
      </c>
      <c r="D44" s="162">
        <f>+'CTA Pivot Table'!C$75</f>
        <v>0</v>
      </c>
      <c r="E44" s="163">
        <f>+'CTA Pivot Table'!C$77</f>
        <v>0</v>
      </c>
      <c r="F44" s="163">
        <f>+'CTA Pivot Table'!C$79</f>
        <v>0</v>
      </c>
      <c r="G44" s="162">
        <f>+'CTA Pivot Table'!C$81</f>
        <v>0</v>
      </c>
      <c r="H44" s="162">
        <f>+'CTA Pivot Table'!C$83</f>
        <v>0</v>
      </c>
      <c r="I44" s="163">
        <f>+'CTA Pivot Table'!C$85</f>
        <v>0</v>
      </c>
      <c r="J44" s="163">
        <f>+'CTA Pivot Table'!C$87</f>
        <v>0</v>
      </c>
      <c r="K44" s="162">
        <f>+'CTA Pivot Table'!C$89</f>
        <v>0</v>
      </c>
      <c r="L44" s="162">
        <f>+'CTA Pivot Table'!C$91</f>
        <v>0</v>
      </c>
      <c r="M44" s="164">
        <f>+'CTA Pivot Table'!C$93</f>
        <v>0</v>
      </c>
      <c r="N44" s="163">
        <f>+'CTA Pivot Table'!C$95</f>
        <v>0</v>
      </c>
      <c r="O44" s="8"/>
    </row>
    <row r="45" spans="1:15">
      <c r="A45" s="87" t="s">
        <v>52</v>
      </c>
      <c r="B45" s="162">
        <f>+'CTA Pivot Table'!C$103</f>
        <v>0</v>
      </c>
      <c r="C45" s="162">
        <f>+'CTA Pivot Table'!C$105</f>
        <v>0</v>
      </c>
      <c r="D45" s="162">
        <f>+'CTA Pivot Table'!C$107</f>
        <v>0</v>
      </c>
      <c r="E45" s="163">
        <f>+'CTA Pivot Table'!C$109</f>
        <v>0</v>
      </c>
      <c r="F45" s="163">
        <f>+'CTA Pivot Table'!C$111</f>
        <v>0</v>
      </c>
      <c r="G45" s="162">
        <f>+'CTA Pivot Table'!C$113</f>
        <v>0</v>
      </c>
      <c r="H45" s="162">
        <f>+'CTA Pivot Table'!C$115</f>
        <v>0</v>
      </c>
      <c r="I45" s="163">
        <f>+'CTA Pivot Table'!C$117</f>
        <v>0</v>
      </c>
      <c r="J45" s="163">
        <f>+'CTA Pivot Table'!C$119</f>
        <v>0</v>
      </c>
      <c r="K45" s="162">
        <f>+'CTA Pivot Table'!C$121</f>
        <v>0</v>
      </c>
      <c r="L45" s="162">
        <f>+'CTA Pivot Table'!C$123</f>
        <v>0</v>
      </c>
      <c r="M45" s="164">
        <f>+'CTA Pivot Table'!C$125</f>
        <v>0</v>
      </c>
      <c r="N45" s="163">
        <f>+'CTA Pivot Table'!C$127</f>
        <v>0</v>
      </c>
      <c r="O45" s="8"/>
    </row>
    <row r="46" spans="1:15">
      <c r="A46" s="87"/>
      <c r="B46" s="162"/>
      <c r="C46" s="162"/>
      <c r="D46" s="162"/>
      <c r="E46" s="163"/>
      <c r="F46" s="163"/>
      <c r="G46" s="162"/>
      <c r="H46" s="162"/>
      <c r="I46" s="163"/>
      <c r="J46" s="163"/>
      <c r="K46" s="162"/>
      <c r="L46" s="162"/>
      <c r="M46" s="164"/>
      <c r="N46" s="163"/>
      <c r="O46" s="8"/>
    </row>
    <row r="47" spans="1:15">
      <c r="A47" s="87" t="s">
        <v>53</v>
      </c>
      <c r="B47" s="162">
        <f>+'CTA Pivot Table'!C$135</f>
        <v>126.36782608695651</v>
      </c>
      <c r="C47" s="162">
        <f>+'CTA Pivot Table'!C$137</f>
        <v>128</v>
      </c>
      <c r="D47" s="162">
        <f>+'CTA Pivot Table'!C$139</f>
        <v>0</v>
      </c>
      <c r="E47" s="163">
        <f>+'CTA Pivot Table'!C$141</f>
        <v>126.55615384615385</v>
      </c>
      <c r="F47" s="163">
        <f>+'CTA Pivot Table'!C$143</f>
        <v>126.3188199582622</v>
      </c>
      <c r="G47" s="162">
        <f>+'CTA Pivot Table'!C$145</f>
        <v>131.40678571428572</v>
      </c>
      <c r="H47" s="162">
        <f>+'CTA Pivot Table'!C$147</f>
        <v>0</v>
      </c>
      <c r="I47" s="163">
        <f>+'CTA Pivot Table'!C$149</f>
        <v>126.64748358473824</v>
      </c>
      <c r="J47" s="163">
        <f>+'CTA Pivot Table'!C$151</f>
        <v>87.871178095955798</v>
      </c>
      <c r="K47" s="162">
        <f>+'CTA Pivot Table'!C$153</f>
        <v>82.990750000000006</v>
      </c>
      <c r="L47" s="162">
        <f>+'CTA Pivot Table'!C$155</f>
        <v>0</v>
      </c>
      <c r="M47" s="164">
        <f>+'CTA Pivot Table'!C$157</f>
        <v>86.712064738555839</v>
      </c>
      <c r="N47" s="163">
        <f>+'CTA Pivot Table'!C$159</f>
        <v>148.46437499999999</v>
      </c>
      <c r="O47" s="8"/>
    </row>
    <row r="48" spans="1:15">
      <c r="A48" s="87" t="s">
        <v>54</v>
      </c>
      <c r="B48" s="162">
        <f>+'CTA Pivot Table'!C$167</f>
        <v>134.33015597920277</v>
      </c>
      <c r="C48" s="162">
        <f>+'CTA Pivot Table'!C$169</f>
        <v>124.0611111111111</v>
      </c>
      <c r="D48" s="162">
        <f>+'CTA Pivot Table'!C$171</f>
        <v>0</v>
      </c>
      <c r="E48" s="163">
        <f>+'CTA Pivot Table'!C$173</f>
        <v>134.17244027303755</v>
      </c>
      <c r="F48" s="163">
        <f>+'CTA Pivot Table'!C$175</f>
        <v>138.36920199501247</v>
      </c>
      <c r="G48" s="162">
        <f>+'CTA Pivot Table'!C$177</f>
        <v>140.03899999999999</v>
      </c>
      <c r="H48" s="162">
        <f>+'CTA Pivot Table'!C$179</f>
        <v>0</v>
      </c>
      <c r="I48" s="163">
        <f>+'CTA Pivot Table'!C$181</f>
        <v>138.41967956469165</v>
      </c>
      <c r="J48" s="163">
        <f>+'CTA Pivot Table'!C$183</f>
        <v>93.42614259597805</v>
      </c>
      <c r="K48" s="162">
        <f>+'CTA Pivot Table'!C$185</f>
        <v>88.663157894736841</v>
      </c>
      <c r="L48" s="162">
        <f>+'CTA Pivot Table'!C$187</f>
        <v>0</v>
      </c>
      <c r="M48" s="164">
        <f>+'CTA Pivot Table'!C$189</f>
        <v>92.260055223193731</v>
      </c>
      <c r="N48" s="163">
        <f>+'CTA Pivot Table'!C$191</f>
        <v>96.708695652173915</v>
      </c>
      <c r="O48" s="8"/>
    </row>
    <row r="49" spans="1:16">
      <c r="A49" s="87" t="s">
        <v>55</v>
      </c>
      <c r="B49" s="162">
        <f>+'CTA Pivot Table'!C$199</f>
        <v>0</v>
      </c>
      <c r="C49" s="162">
        <f>+'CTA Pivot Table'!C$201</f>
        <v>0</v>
      </c>
      <c r="D49" s="162">
        <f>+'CTA Pivot Table'!C$203</f>
        <v>0</v>
      </c>
      <c r="E49" s="163">
        <f>+'CTA Pivot Table'!C$205</f>
        <v>0</v>
      </c>
      <c r="F49" s="163">
        <f>+'CTA Pivot Table'!C$207</f>
        <v>0</v>
      </c>
      <c r="G49" s="162">
        <f>+'CTA Pivot Table'!C$209</f>
        <v>0</v>
      </c>
      <c r="H49" s="162">
        <f>+'CTA Pivot Table'!C$211</f>
        <v>0</v>
      </c>
      <c r="I49" s="163">
        <f>+'CTA Pivot Table'!C$213</f>
        <v>0</v>
      </c>
      <c r="J49" s="163">
        <f>+'CTA Pivot Table'!C$215</f>
        <v>0</v>
      </c>
      <c r="K49" s="162">
        <f>+'CTA Pivot Table'!C$217</f>
        <v>0</v>
      </c>
      <c r="L49" s="162">
        <f>+'CTA Pivot Table'!C$219</f>
        <v>0</v>
      </c>
      <c r="M49" s="164">
        <f>+'CTA Pivot Table'!C$221</f>
        <v>0</v>
      </c>
      <c r="N49" s="163">
        <f>+'CTA Pivot Table'!C$223</f>
        <v>0</v>
      </c>
      <c r="O49" s="8"/>
    </row>
    <row r="50" spans="1:16">
      <c r="A50" s="87" t="s">
        <v>56</v>
      </c>
      <c r="B50" s="162">
        <f>+'CTA Pivot Table'!C$231</f>
        <v>0</v>
      </c>
      <c r="C50" s="162">
        <f>+'CTA Pivot Table'!C$233</f>
        <v>0</v>
      </c>
      <c r="D50" s="162">
        <f>+'CTA Pivot Table'!C$235</f>
        <v>0</v>
      </c>
      <c r="E50" s="163">
        <f>+'CTA Pivot Table'!C$237</f>
        <v>0</v>
      </c>
      <c r="F50" s="163">
        <f>+'CTA Pivot Table'!C$239</f>
        <v>0</v>
      </c>
      <c r="G50" s="162">
        <f>+'CTA Pivot Table'!C$241</f>
        <v>0</v>
      </c>
      <c r="H50" s="162">
        <f>+'CTA Pivot Table'!C$243</f>
        <v>0</v>
      </c>
      <c r="I50" s="163">
        <f>+'CTA Pivot Table'!C$245</f>
        <v>0</v>
      </c>
      <c r="J50" s="163">
        <f>+'CTA Pivot Table'!C$247</f>
        <v>0</v>
      </c>
      <c r="K50" s="162">
        <f>+'CTA Pivot Table'!C$249</f>
        <v>0</v>
      </c>
      <c r="L50" s="162">
        <f>+'CTA Pivot Table'!C$251</f>
        <v>0</v>
      </c>
      <c r="M50" s="164">
        <f>+'CTA Pivot Table'!C$253</f>
        <v>0</v>
      </c>
      <c r="N50" s="163">
        <f>+'CTA Pivot Table'!C$255</f>
        <v>0</v>
      </c>
      <c r="O50" s="8"/>
    </row>
    <row r="51" spans="1:16">
      <c r="A51" s="87"/>
      <c r="B51" s="162"/>
      <c r="C51" s="162"/>
      <c r="D51" s="162"/>
      <c r="E51" s="163"/>
      <c r="F51" s="163"/>
      <c r="G51" s="162"/>
      <c r="H51" s="162"/>
      <c r="I51" s="163"/>
      <c r="J51" s="163"/>
      <c r="K51" s="162"/>
      <c r="L51" s="162"/>
      <c r="M51" s="164"/>
      <c r="N51" s="163"/>
      <c r="O51" s="8"/>
    </row>
    <row r="52" spans="1:16">
      <c r="A52" s="87" t="s">
        <v>57</v>
      </c>
      <c r="B52" s="162">
        <f>+'CTA Pivot Table'!C$263</f>
        <v>0</v>
      </c>
      <c r="C52" s="162">
        <f>+'CTA Pivot Table'!C$265</f>
        <v>0</v>
      </c>
      <c r="D52" s="162">
        <f>+'CTA Pivot Table'!C$267</f>
        <v>0</v>
      </c>
      <c r="E52" s="163">
        <f>+'CTA Pivot Table'!C$269</f>
        <v>0</v>
      </c>
      <c r="F52" s="163">
        <f>+'CTA Pivot Table'!C$271</f>
        <v>0</v>
      </c>
      <c r="G52" s="162">
        <f>+'CTA Pivot Table'!C$273</f>
        <v>0</v>
      </c>
      <c r="H52" s="162">
        <f>+'CTA Pivot Table'!C$275</f>
        <v>0</v>
      </c>
      <c r="I52" s="163">
        <f>+'CTA Pivot Table'!C$277</f>
        <v>0</v>
      </c>
      <c r="J52" s="163">
        <f>+'CTA Pivot Table'!C$279</f>
        <v>0</v>
      </c>
      <c r="K52" s="162">
        <f>+'CTA Pivot Table'!C$281</f>
        <v>0</v>
      </c>
      <c r="L52" s="162">
        <f>+'CTA Pivot Table'!C$283</f>
        <v>0</v>
      </c>
      <c r="M52" s="164">
        <f>+'CTA Pivot Table'!C$285</f>
        <v>0</v>
      </c>
      <c r="N52" s="163">
        <f>+'CTA Pivot Table'!C$287</f>
        <v>0</v>
      </c>
      <c r="O52" s="8"/>
    </row>
    <row r="53" spans="1:16" ht="15.75">
      <c r="A53" s="87" t="s">
        <v>58</v>
      </c>
      <c r="B53" s="162">
        <f>+'CTA Pivot Table'!C$295</f>
        <v>132.38582677165354</v>
      </c>
      <c r="C53" s="162">
        <f>+'CTA Pivot Table'!C$297</f>
        <v>132</v>
      </c>
      <c r="D53" s="162">
        <f>+'CTA Pivot Table'!C$299</f>
        <v>0</v>
      </c>
      <c r="E53" s="163">
        <f>+'CTA Pivot Table'!C$301</f>
        <v>132.37404580152671</v>
      </c>
      <c r="F53" s="163">
        <f>+'CTA Pivot Table'!C$303</f>
        <v>129.22268869216026</v>
      </c>
      <c r="G53" s="162">
        <f>+'CTA Pivot Table'!C$305</f>
        <v>129.65517241379311</v>
      </c>
      <c r="H53" s="162">
        <f>+'CTA Pivot Table'!C$307</f>
        <v>116</v>
      </c>
      <c r="I53" s="163">
        <f>+'CTA Pivot Table'!C$309</f>
        <v>129.21781457556182</v>
      </c>
      <c r="J53" s="163">
        <f>+'CTA Pivot Table'!C$311</f>
        <v>97.079687820907779</v>
      </c>
      <c r="K53" s="162">
        <f>+'CTA Pivot Table'!C$313</f>
        <v>74.579874213836476</v>
      </c>
      <c r="L53" s="162">
        <f>+'CTA Pivot Table'!C$315</f>
        <v>83.833333333333329</v>
      </c>
      <c r="M53" s="164">
        <f>+'CTA Pivot Table'!C$317</f>
        <v>93.889651531151003</v>
      </c>
      <c r="N53" s="163">
        <f>+'CTA Pivot Table'!C$319</f>
        <v>116.48051948051948</v>
      </c>
      <c r="O53" s="8"/>
      <c r="P53" s="91"/>
    </row>
    <row r="54" spans="1:16">
      <c r="A54" s="87" t="s">
        <v>59</v>
      </c>
      <c r="B54" s="358">
        <f>+'CTA Pivot Table'!C$327</f>
        <v>0</v>
      </c>
      <c r="C54" s="358">
        <f>+'CTA Pivot Table'!C$329</f>
        <v>0</v>
      </c>
      <c r="D54" s="358">
        <f>+'CTA Pivot Table'!C$331</f>
        <v>0</v>
      </c>
      <c r="E54" s="359">
        <f>+'CTA Pivot Table'!C$333</f>
        <v>0</v>
      </c>
      <c r="F54" s="359">
        <f>+'CTA Pivot Table'!C$335</f>
        <v>0</v>
      </c>
      <c r="G54" s="358">
        <f>+'CTA Pivot Table'!C$337</f>
        <v>0</v>
      </c>
      <c r="H54" s="358">
        <f>+'CTA Pivot Table'!C$339</f>
        <v>0</v>
      </c>
      <c r="I54" s="359">
        <f>+'CTA Pivot Table'!C$341</f>
        <v>0</v>
      </c>
      <c r="J54" s="359">
        <f>+'CTA Pivot Table'!C$343</f>
        <v>0</v>
      </c>
      <c r="K54" s="358">
        <f>+'CTA Pivot Table'!C$345</f>
        <v>0</v>
      </c>
      <c r="L54" s="358">
        <f>+'CTA Pivot Table'!C$347</f>
        <v>0</v>
      </c>
      <c r="M54" s="360">
        <f>+'CTA Pivot Table'!C$349</f>
        <v>0</v>
      </c>
      <c r="N54" s="359">
        <f>+'CTA Pivot Table'!C$351</f>
        <v>0</v>
      </c>
      <c r="O54" s="271"/>
    </row>
    <row r="55" spans="1:16">
      <c r="A55" s="87" t="s">
        <v>60</v>
      </c>
      <c r="B55" s="162">
        <f>+'CTA Pivot Table'!C$359</f>
        <v>0</v>
      </c>
      <c r="C55" s="162">
        <f>+'CTA Pivot Table'!C$361</f>
        <v>0</v>
      </c>
      <c r="D55" s="162">
        <f>+'CTA Pivot Table'!C$363</f>
        <v>0</v>
      </c>
      <c r="E55" s="163">
        <f>+'CTA Pivot Table'!C$365</f>
        <v>0</v>
      </c>
      <c r="F55" s="163">
        <f>+'CTA Pivot Table'!C$367</f>
        <v>0</v>
      </c>
      <c r="G55" s="162">
        <f>+'CTA Pivot Table'!C$369</f>
        <v>0</v>
      </c>
      <c r="H55" s="162">
        <f>+'CTA Pivot Table'!C$371</f>
        <v>0</v>
      </c>
      <c r="I55" s="163">
        <f>+'CTA Pivot Table'!C$373</f>
        <v>0</v>
      </c>
      <c r="J55" s="163">
        <f>+'CTA Pivot Table'!C$375</f>
        <v>0</v>
      </c>
      <c r="K55" s="162">
        <f>+'CTA Pivot Table'!C$377</f>
        <v>0</v>
      </c>
      <c r="L55" s="162">
        <f>+'CTA Pivot Table'!C$379</f>
        <v>0</v>
      </c>
      <c r="M55" s="164">
        <f>+'CTA Pivot Table'!C$381</f>
        <v>0</v>
      </c>
      <c r="N55" s="163">
        <f>+'CTA Pivot Table'!C$383</f>
        <v>0</v>
      </c>
      <c r="O55" s="8"/>
    </row>
    <row r="56" spans="1:16">
      <c r="A56" s="87"/>
      <c r="B56" s="162"/>
      <c r="C56" s="162"/>
      <c r="D56" s="162"/>
      <c r="E56" s="163"/>
      <c r="F56" s="163"/>
      <c r="G56" s="162"/>
      <c r="H56" s="162"/>
      <c r="I56" s="163"/>
      <c r="J56" s="163"/>
      <c r="K56" s="162"/>
      <c r="L56" s="162"/>
      <c r="M56" s="164"/>
      <c r="N56" s="163"/>
      <c r="O56" s="8"/>
    </row>
    <row r="57" spans="1:16">
      <c r="A57" s="87" t="s">
        <v>61</v>
      </c>
      <c r="B57" s="162">
        <f>+'CTA Pivot Table'!C$391</f>
        <v>0</v>
      </c>
      <c r="C57" s="162">
        <f>+'CTA Pivot Table'!C$393</f>
        <v>0</v>
      </c>
      <c r="D57" s="162">
        <f>+'CTA Pivot Table'!C$395</f>
        <v>0</v>
      </c>
      <c r="E57" s="163">
        <f>+'CTA Pivot Table'!C$397</f>
        <v>0</v>
      </c>
      <c r="F57" s="163">
        <f>+'CTA Pivot Table'!C$399</f>
        <v>0</v>
      </c>
      <c r="G57" s="162">
        <f>+'CTA Pivot Table'!C$401</f>
        <v>0</v>
      </c>
      <c r="H57" s="162">
        <f>+'CTA Pivot Table'!C$403</f>
        <v>0</v>
      </c>
      <c r="I57" s="163">
        <f>+'CTA Pivot Table'!C$405</f>
        <v>0</v>
      </c>
      <c r="J57" s="163">
        <f>+'CTA Pivot Table'!C$407</f>
        <v>0</v>
      </c>
      <c r="K57" s="162">
        <f>+'CTA Pivot Table'!C$409</f>
        <v>0</v>
      </c>
      <c r="L57" s="162">
        <f>+'CTA Pivot Table'!C$411</f>
        <v>0</v>
      </c>
      <c r="M57" s="164">
        <f>+'CTA Pivot Table'!C$413</f>
        <v>0</v>
      </c>
      <c r="N57" s="163">
        <f>+'CTA Pivot Table'!C$415</f>
        <v>0</v>
      </c>
      <c r="O57" s="8"/>
    </row>
    <row r="58" spans="1:16">
      <c r="A58" s="87" t="s">
        <v>62</v>
      </c>
      <c r="B58" s="162">
        <f>+'CTA Pivot Table'!C$423</f>
        <v>118.5903229448961</v>
      </c>
      <c r="C58" s="162">
        <f>+'CTA Pivot Table'!C$425</f>
        <v>110.30017699115044</v>
      </c>
      <c r="D58" s="162">
        <f>+'CTA Pivot Table'!C$427</f>
        <v>0</v>
      </c>
      <c r="E58" s="163">
        <f>+'CTA Pivot Table'!C$429</f>
        <v>118.09314297845239</v>
      </c>
      <c r="F58" s="163">
        <f>+'CTA Pivot Table'!C$431</f>
        <v>125.68901611908748</v>
      </c>
      <c r="G58" s="162">
        <f>+'CTA Pivot Table'!C$433</f>
        <v>128.68966074313411</v>
      </c>
      <c r="H58" s="162">
        <f>+'CTA Pivot Table'!C$435</f>
        <v>0</v>
      </c>
      <c r="I58" s="163">
        <f>+'CTA Pivot Table'!C$437</f>
        <v>125.84416137654527</v>
      </c>
      <c r="J58" s="163">
        <f>+'CTA Pivot Table'!C$439</f>
        <v>87.055581155641789</v>
      </c>
      <c r="K58" s="162">
        <f>+'CTA Pivot Table'!C$441</f>
        <v>65.538567270375168</v>
      </c>
      <c r="L58" s="162">
        <f>+'CTA Pivot Table'!C$443</f>
        <v>0</v>
      </c>
      <c r="M58" s="164">
        <f>+'CTA Pivot Table'!C$445</f>
        <v>81.187908453499148</v>
      </c>
      <c r="N58" s="163">
        <f>+'CTA Pivot Table'!C$447</f>
        <v>39.396601529311809</v>
      </c>
      <c r="O58" s="8"/>
    </row>
    <row r="59" spans="1:16">
      <c r="A59" s="87" t="s">
        <v>63</v>
      </c>
      <c r="B59" s="162">
        <f>+'CTA Pivot Table'!C$455</f>
        <v>156.22380952380948</v>
      </c>
      <c r="C59" s="162">
        <f>+'CTA Pivot Table'!C$457</f>
        <v>103</v>
      </c>
      <c r="D59" s="162">
        <f>+'CTA Pivot Table'!C$459</f>
        <v>0</v>
      </c>
      <c r="E59" s="163">
        <f>+'CTA Pivot Table'!C$461</f>
        <v>155.22897196261678</v>
      </c>
      <c r="F59" s="163">
        <f>+'CTA Pivot Table'!C$463</f>
        <v>140.8848855811363</v>
      </c>
      <c r="G59" s="162">
        <f>+'CTA Pivot Table'!C$465</f>
        <v>120.7737030411449</v>
      </c>
      <c r="H59" s="162">
        <f>+'CTA Pivot Table'!C$467</f>
        <v>0</v>
      </c>
      <c r="I59" s="163">
        <f>+'CTA Pivot Table'!C$469</f>
        <v>140.13219737546845</v>
      </c>
      <c r="J59" s="163">
        <f>+'CTA Pivot Table'!C$471</f>
        <v>89.746740297591614</v>
      </c>
      <c r="K59" s="162">
        <f>+'CTA Pivot Table'!C$473</f>
        <v>68.06704225352108</v>
      </c>
      <c r="L59" s="162">
        <f>+'CTA Pivot Table'!C$475</f>
        <v>0</v>
      </c>
      <c r="M59" s="164">
        <f>+'CTA Pivot Table'!C$477</f>
        <v>85.107065348444621</v>
      </c>
      <c r="N59" s="163">
        <f>+'CTA Pivot Table'!C$479</f>
        <v>88.539062499999915</v>
      </c>
      <c r="O59" s="8"/>
    </row>
    <row r="60" spans="1:16">
      <c r="A60" s="92" t="s">
        <v>64</v>
      </c>
      <c r="B60" s="165">
        <f>+'CTA Pivot Table'!C$487</f>
        <v>0</v>
      </c>
      <c r="C60" s="165">
        <f>+'CTA Pivot Table'!C$489</f>
        <v>0</v>
      </c>
      <c r="D60" s="165">
        <f>+'CTA Pivot Table'!C$491</f>
        <v>0</v>
      </c>
      <c r="E60" s="166">
        <f>+'CTA Pivot Table'!C$493</f>
        <v>0</v>
      </c>
      <c r="F60" s="166">
        <f>+'CTA Pivot Table'!C$495</f>
        <v>0</v>
      </c>
      <c r="G60" s="165">
        <f>+'CTA Pivot Table'!C$497</f>
        <v>0</v>
      </c>
      <c r="H60" s="165">
        <f>+'CTA Pivot Table'!C$499</f>
        <v>0</v>
      </c>
      <c r="I60" s="166">
        <f>+'CTA Pivot Table'!C$501</f>
        <v>0</v>
      </c>
      <c r="J60" s="166">
        <f>+'CTA Pivot Table'!C$503</f>
        <v>0</v>
      </c>
      <c r="K60" s="165">
        <f>+'CTA Pivot Table'!C$505</f>
        <v>0</v>
      </c>
      <c r="L60" s="165">
        <f>+'CTA Pivot Table'!C$507</f>
        <v>0</v>
      </c>
      <c r="M60" s="167">
        <f>+'CTA Pivot Table'!C$509</f>
        <v>0</v>
      </c>
      <c r="N60" s="166">
        <f>+'CTA Pivot Table'!C$511</f>
        <v>0</v>
      </c>
      <c r="O60" s="8"/>
    </row>
    <row r="61" spans="1:16">
      <c r="A61" s="133" t="s">
        <v>665</v>
      </c>
      <c r="B61" s="168"/>
      <c r="C61" s="168"/>
      <c r="D61" s="168"/>
      <c r="E61" s="168"/>
      <c r="F61" s="168"/>
      <c r="G61" s="168"/>
      <c r="H61" s="168"/>
      <c r="I61" s="168"/>
      <c r="J61" s="168"/>
      <c r="K61" s="168"/>
      <c r="L61" s="168"/>
      <c r="M61" s="168"/>
      <c r="N61" s="169"/>
    </row>
    <row r="62" spans="1:16" s="51" customFormat="1" ht="12.75">
      <c r="A62" s="133"/>
      <c r="B62" s="168"/>
      <c r="C62" s="168"/>
      <c r="D62" s="168"/>
      <c r="E62" s="168"/>
      <c r="F62" s="168"/>
      <c r="G62" s="168"/>
      <c r="H62" s="168"/>
      <c r="I62" s="168"/>
      <c r="J62" s="168"/>
      <c r="K62" s="168"/>
      <c r="L62" s="168"/>
      <c r="M62" s="168"/>
      <c r="N62" s="169"/>
      <c r="O62" s="93"/>
    </row>
    <row r="63" spans="1:16">
      <c r="A63" s="47"/>
      <c r="N63" s="323" t="s">
        <v>1192</v>
      </c>
    </row>
    <row r="64" spans="1:16" ht="18">
      <c r="A64" s="198" t="s">
        <v>286</v>
      </c>
      <c r="B64" s="82"/>
      <c r="C64" s="82"/>
      <c r="D64" s="82"/>
      <c r="E64" s="101"/>
      <c r="F64" s="101"/>
      <c r="G64" s="101"/>
      <c r="H64" s="101"/>
      <c r="I64" s="101"/>
      <c r="J64" s="82"/>
      <c r="K64" s="82"/>
      <c r="L64" s="82"/>
      <c r="M64" s="101"/>
      <c r="N64" s="102"/>
    </row>
    <row r="65" spans="1:15" ht="18">
      <c r="A65" s="198"/>
      <c r="B65" s="82"/>
      <c r="C65" s="82"/>
      <c r="D65" s="82"/>
      <c r="E65" s="101"/>
      <c r="F65" s="101"/>
      <c r="G65" s="101"/>
      <c r="H65" s="101"/>
      <c r="I65" s="101"/>
      <c r="J65" s="82"/>
      <c r="K65" s="82"/>
      <c r="L65" s="82"/>
      <c r="M65" s="101"/>
      <c r="N65" s="102"/>
    </row>
    <row r="66" spans="1:15" ht="15.75">
      <c r="A66" s="118" t="s">
        <v>177</v>
      </c>
      <c r="B66" s="82"/>
      <c r="C66" s="82"/>
      <c r="D66" s="82"/>
      <c r="E66" s="101"/>
      <c r="F66" s="101"/>
      <c r="G66" s="101"/>
      <c r="H66" s="101"/>
      <c r="I66" s="101"/>
      <c r="J66" s="82"/>
      <c r="K66" s="82"/>
      <c r="L66" s="82"/>
      <c r="M66" s="101"/>
      <c r="N66" s="102"/>
    </row>
    <row r="67" spans="1:15" ht="15.75">
      <c r="A67" s="118" t="s">
        <v>1194</v>
      </c>
      <c r="B67" s="82"/>
      <c r="C67" s="82"/>
      <c r="D67" s="82"/>
      <c r="E67" s="101"/>
      <c r="F67" s="101"/>
      <c r="G67" s="101"/>
      <c r="H67" s="101"/>
      <c r="I67" s="101"/>
      <c r="J67" s="82"/>
      <c r="K67" s="82"/>
      <c r="L67" s="82"/>
      <c r="M67" s="101"/>
      <c r="N67" s="102"/>
    </row>
    <row r="68" spans="1:15" ht="15.75" customHeight="1">
      <c r="A68" s="26"/>
      <c r="B68" s="58"/>
      <c r="C68" s="58"/>
      <c r="D68" s="58"/>
      <c r="E68" s="58"/>
      <c r="F68" s="59"/>
      <c r="G68" s="84"/>
      <c r="H68" s="84"/>
      <c r="I68" s="85"/>
      <c r="J68" s="85"/>
      <c r="K68" s="85"/>
      <c r="L68" s="85"/>
      <c r="M68" s="85"/>
      <c r="N68" s="85"/>
      <c r="O68" s="7"/>
    </row>
    <row r="69" spans="1:15" ht="15.75" customHeight="1">
      <c r="A69" s="21"/>
      <c r="B69" s="119" t="s">
        <v>257</v>
      </c>
      <c r="C69" s="152"/>
      <c r="D69" s="152"/>
      <c r="E69" s="152"/>
      <c r="F69" s="152"/>
      <c r="G69" s="152"/>
      <c r="H69" s="152"/>
      <c r="I69" s="153"/>
      <c r="J69" s="154" t="s">
        <v>156</v>
      </c>
      <c r="K69" s="155"/>
      <c r="L69" s="155"/>
      <c r="M69" s="156"/>
      <c r="N69" s="839" t="s">
        <v>256</v>
      </c>
      <c r="O69" s="86"/>
    </row>
    <row r="70" spans="1:15" ht="42.75" customHeight="1">
      <c r="A70" s="37"/>
      <c r="B70" s="120" t="s">
        <v>296</v>
      </c>
      <c r="C70" s="120"/>
      <c r="D70" s="120"/>
      <c r="E70" s="123"/>
      <c r="F70" s="124" t="s">
        <v>298</v>
      </c>
      <c r="G70" s="120"/>
      <c r="H70" s="120"/>
      <c r="I70" s="121"/>
      <c r="J70" s="125" t="s">
        <v>258</v>
      </c>
      <c r="K70" s="152"/>
      <c r="L70" s="152"/>
      <c r="M70" s="153"/>
      <c r="N70" s="840"/>
      <c r="O70" s="86"/>
    </row>
    <row r="71" spans="1:15" ht="28.5" customHeight="1">
      <c r="A71" s="26"/>
      <c r="B71" s="157" t="s">
        <v>157</v>
      </c>
      <c r="C71" s="157" t="s">
        <v>158</v>
      </c>
      <c r="D71" s="157" t="s">
        <v>65</v>
      </c>
      <c r="E71" s="158" t="s">
        <v>12</v>
      </c>
      <c r="F71" s="158" t="s">
        <v>157</v>
      </c>
      <c r="G71" s="157" t="s">
        <v>158</v>
      </c>
      <c r="H71" s="157" t="s">
        <v>65</v>
      </c>
      <c r="I71" s="158" t="s">
        <v>12</v>
      </c>
      <c r="J71" s="159" t="s">
        <v>157</v>
      </c>
      <c r="K71" s="160" t="s">
        <v>158</v>
      </c>
      <c r="L71" s="161" t="s">
        <v>65</v>
      </c>
      <c r="M71" s="159" t="s">
        <v>12</v>
      </c>
      <c r="N71" s="841"/>
      <c r="O71" s="86"/>
    </row>
    <row r="72" spans="1:15" ht="15.75" hidden="1" customHeight="1">
      <c r="A72" s="87" t="s">
        <v>48</v>
      </c>
      <c r="B72" s="61">
        <f>+'CTA Pivot Table'!D$230</f>
        <v>0</v>
      </c>
      <c r="C72" s="61">
        <f>+'CTA Pivot Table'!D$231</f>
        <v>0</v>
      </c>
      <c r="D72" s="61">
        <f>+'CTA Pivot Table'!D$232</f>
        <v>0</v>
      </c>
      <c r="E72" s="60">
        <f>+'CTA Pivot Table'!D$233</f>
        <v>0</v>
      </c>
      <c r="F72" s="60"/>
      <c r="G72" s="60"/>
      <c r="H72" s="60"/>
      <c r="I72" s="60"/>
      <c r="J72" s="60">
        <f>+'CTA Pivot Table'!D$234</f>
        <v>0</v>
      </c>
      <c r="K72" s="61">
        <f>+'CTA Pivot Table'!D$235</f>
        <v>0</v>
      </c>
      <c r="L72" s="61">
        <f>+'CTA Pivot Table'!D$236</f>
        <v>0</v>
      </c>
      <c r="M72" s="62">
        <f>+'CTA Pivot Table'!D$237</f>
        <v>0</v>
      </c>
      <c r="N72" s="60">
        <f>+'CTA Pivot Table'!D$238</f>
        <v>0</v>
      </c>
      <c r="O72" s="8"/>
    </row>
    <row r="73" spans="1:15" ht="15.75" hidden="1" customHeight="1">
      <c r="A73" s="87"/>
      <c r="E73" s="63"/>
      <c r="I73" s="63"/>
      <c r="J73" s="63"/>
      <c r="M73" s="65"/>
      <c r="N73" s="63"/>
      <c r="O73" s="8"/>
    </row>
    <row r="74" spans="1:15">
      <c r="A74" s="87" t="s">
        <v>49</v>
      </c>
      <c r="B74" s="162">
        <f>+'CTA Pivot Table'!D$7</f>
        <v>0</v>
      </c>
      <c r="C74" s="162">
        <f>+'CTA Pivot Table'!D$9</f>
        <v>0</v>
      </c>
      <c r="D74" s="162">
        <f>+'CTA Pivot Table'!D$11</f>
        <v>0</v>
      </c>
      <c r="E74" s="163">
        <f>+'CTA Pivot Table'!D$13</f>
        <v>0</v>
      </c>
      <c r="F74" s="163">
        <f>+'CTA Pivot Table'!D$15</f>
        <v>0</v>
      </c>
      <c r="G74" s="162">
        <f>+'CTA Pivot Table'!D$17</f>
        <v>0</v>
      </c>
      <c r="H74" s="162">
        <f>+'CTA Pivot Table'!D$19</f>
        <v>0</v>
      </c>
      <c r="I74" s="163">
        <f>+'CTA Pivot Table'!D$21</f>
        <v>0</v>
      </c>
      <c r="J74" s="163">
        <f>+'CTA Pivot Table'!D$23</f>
        <v>0</v>
      </c>
      <c r="K74" s="162">
        <f>+'CTA Pivot Table'!D$25</f>
        <v>0</v>
      </c>
      <c r="L74" s="162">
        <f>+'CTA Pivot Table'!D$27</f>
        <v>0</v>
      </c>
      <c r="M74" s="164">
        <f>+'CTA Pivot Table'!D$29</f>
        <v>0</v>
      </c>
      <c r="N74" s="163">
        <f>+'CTA Pivot Table'!D$31</f>
        <v>0</v>
      </c>
      <c r="O74" s="8"/>
    </row>
    <row r="75" spans="1:15">
      <c r="A75" s="87" t="s">
        <v>50</v>
      </c>
      <c r="B75" s="162">
        <f>+'CTA Pivot Table'!D$39</f>
        <v>136.4</v>
      </c>
      <c r="C75" s="162">
        <f>+'CTA Pivot Table'!D$41</f>
        <v>136</v>
      </c>
      <c r="D75" s="162">
        <f>+'CTA Pivot Table'!D$43</f>
        <v>0</v>
      </c>
      <c r="E75" s="163">
        <f>+'CTA Pivot Table'!D$45</f>
        <v>136.27155963302752</v>
      </c>
      <c r="F75" s="163">
        <f>+'CTA Pivot Table'!D$47</f>
        <v>125.5</v>
      </c>
      <c r="G75" s="162">
        <f>+'CTA Pivot Table'!D$49</f>
        <v>112</v>
      </c>
      <c r="H75" s="162">
        <f>+'CTA Pivot Table'!D$51</f>
        <v>0</v>
      </c>
      <c r="I75" s="163">
        <f>+'CTA Pivot Table'!D$53</f>
        <v>120.27622377622377</v>
      </c>
      <c r="J75" s="163">
        <f>+'CTA Pivot Table'!D$55</f>
        <v>95.6</v>
      </c>
      <c r="K75" s="162">
        <f>+'CTA Pivot Table'!D$57</f>
        <v>88.9</v>
      </c>
      <c r="L75" s="162">
        <f>+'CTA Pivot Table'!DR$59</f>
        <v>0</v>
      </c>
      <c r="M75" s="164">
        <f>+'CTA Pivot Table'!D$61</f>
        <v>92.447058823529417</v>
      </c>
      <c r="N75" s="163">
        <f>+'CTA Pivot Table'!D$63</f>
        <v>0</v>
      </c>
      <c r="O75" s="8"/>
    </row>
    <row r="76" spans="1:15">
      <c r="A76" s="87" t="s">
        <v>51</v>
      </c>
      <c r="B76" s="162">
        <f>+'CTA Pivot Table'!D$71</f>
        <v>0</v>
      </c>
      <c r="C76" s="162">
        <f>+'CTA Pivot Table'!D$73</f>
        <v>0</v>
      </c>
      <c r="D76" s="162">
        <f>+'CTA Pivot Table'!D$75</f>
        <v>0</v>
      </c>
      <c r="E76" s="163">
        <f>+'CTA Pivot Table'!D$77</f>
        <v>0</v>
      </c>
      <c r="F76" s="163">
        <f>+'CTA Pivot Table'!D$79</f>
        <v>0</v>
      </c>
      <c r="G76" s="162">
        <f>+'CTA Pivot Table'!D$81</f>
        <v>0</v>
      </c>
      <c r="H76" s="162">
        <f>+'CTA Pivot Table'!D$83</f>
        <v>0</v>
      </c>
      <c r="I76" s="163">
        <f>+'CTA Pivot Table'!D$85</f>
        <v>0</v>
      </c>
      <c r="J76" s="163">
        <f>+'CTA Pivot Table'!D$87</f>
        <v>0</v>
      </c>
      <c r="K76" s="162">
        <f>+'CTA Pivot Table'!D$89</f>
        <v>0</v>
      </c>
      <c r="L76" s="162">
        <f>+'CTA Pivot Table'!D$91</f>
        <v>0</v>
      </c>
      <c r="M76" s="164">
        <f>+'CTA Pivot Table'!D$93</f>
        <v>0</v>
      </c>
      <c r="N76" s="163">
        <f>+'CTA Pivot Table'!D$95</f>
        <v>0</v>
      </c>
      <c r="O76" s="8"/>
    </row>
    <row r="77" spans="1:15">
      <c r="A77" s="87" t="s">
        <v>52</v>
      </c>
      <c r="B77" s="162">
        <f>+'CTA Pivot Table'!D$103</f>
        <v>0</v>
      </c>
      <c r="C77" s="162">
        <f>+'CTA Pivot Table'!D$105</f>
        <v>0</v>
      </c>
      <c r="D77" s="162">
        <f>+'CTA Pivot Table'!D$107</f>
        <v>0</v>
      </c>
      <c r="E77" s="163">
        <f>+'CTA Pivot Table'!D$109</f>
        <v>0</v>
      </c>
      <c r="F77" s="163">
        <f>+'CTA Pivot Table'!D$111</f>
        <v>0</v>
      </c>
      <c r="G77" s="162">
        <f>+'CTA Pivot Table'!D$113</f>
        <v>0</v>
      </c>
      <c r="H77" s="162">
        <f>+'CTA Pivot Table'!D$115</f>
        <v>0</v>
      </c>
      <c r="I77" s="163">
        <f>+'CTA Pivot Table'!D$117</f>
        <v>0</v>
      </c>
      <c r="J77" s="163">
        <f>+'CTA Pivot Table'!D$119</f>
        <v>0</v>
      </c>
      <c r="K77" s="162">
        <f>+'CTA Pivot Table'!D$121</f>
        <v>0</v>
      </c>
      <c r="L77" s="162">
        <f>+'CTA Pivot Table'!D$123</f>
        <v>0</v>
      </c>
      <c r="M77" s="164">
        <f>+'CTA Pivot Table'!D$125</f>
        <v>0</v>
      </c>
      <c r="N77" s="163">
        <f>+'CTA Pivot Table'!D$127</f>
        <v>0</v>
      </c>
      <c r="O77" s="8"/>
    </row>
    <row r="78" spans="1:15">
      <c r="A78" s="87"/>
      <c r="B78" s="162"/>
      <c r="C78" s="162"/>
      <c r="D78" s="162"/>
      <c r="E78" s="163"/>
      <c r="F78" s="163"/>
      <c r="G78" s="162"/>
      <c r="H78" s="162"/>
      <c r="I78" s="163"/>
      <c r="J78" s="163"/>
      <c r="K78" s="162"/>
      <c r="L78" s="162"/>
      <c r="M78" s="164"/>
      <c r="N78" s="163"/>
      <c r="O78" s="8"/>
    </row>
    <row r="79" spans="1:15">
      <c r="A79" s="87" t="s">
        <v>53</v>
      </c>
      <c r="B79" s="162">
        <f>+'CTA Pivot Table'!D$135</f>
        <v>134.44</v>
      </c>
      <c r="C79" s="162">
        <f>+'CTA Pivot Table'!D$137</f>
        <v>140.33000000000001</v>
      </c>
      <c r="D79" s="162">
        <f>+'CTA Pivot Table'!D$139</f>
        <v>0</v>
      </c>
      <c r="E79" s="163">
        <f>+'CTA Pivot Table'!D$141</f>
        <v>134.96355555555553</v>
      </c>
      <c r="F79" s="163">
        <f>+'CTA Pivot Table'!D$143</f>
        <v>145.6</v>
      </c>
      <c r="G79" s="162">
        <f>+'CTA Pivot Table'!D$145</f>
        <v>148.19999999999999</v>
      </c>
      <c r="H79" s="162">
        <f>+'CTA Pivot Table'!D$147</f>
        <v>0</v>
      </c>
      <c r="I79" s="163">
        <f>+'CTA Pivot Table'!D$149</f>
        <v>145.89160146061553</v>
      </c>
      <c r="J79" s="163">
        <f>+'CTA Pivot Table'!D$151</f>
        <v>105.86</v>
      </c>
      <c r="K79" s="162">
        <f>+'CTA Pivot Table'!D$153</f>
        <v>99.18</v>
      </c>
      <c r="L79" s="162">
        <f>+'CTA Pivot Table'!D$155</f>
        <v>0</v>
      </c>
      <c r="M79" s="164">
        <f>+'CTA Pivot Table'!D$157</f>
        <v>105.10377358490567</v>
      </c>
      <c r="N79" s="163">
        <f>+'CTA Pivot Table'!D$159</f>
        <v>135.91</v>
      </c>
      <c r="O79" s="8"/>
    </row>
    <row r="80" spans="1:15">
      <c r="A80" s="87" t="s">
        <v>54</v>
      </c>
      <c r="B80" s="162">
        <f>+'CTA Pivot Table'!D$167</f>
        <v>0</v>
      </c>
      <c r="C80" s="162">
        <f>+'CTA Pivot Table'!D$169</f>
        <v>0</v>
      </c>
      <c r="D80" s="162">
        <f>+'CTA Pivot Table'!D$171</f>
        <v>0</v>
      </c>
      <c r="E80" s="163">
        <f>+'CTA Pivot Table'!D$173</f>
        <v>0</v>
      </c>
      <c r="F80" s="163">
        <f>+'CTA Pivot Table'!D$175</f>
        <v>0</v>
      </c>
      <c r="G80" s="162">
        <f>+'CTA Pivot Table'!D$177</f>
        <v>0</v>
      </c>
      <c r="H80" s="162">
        <f>+'CTA Pivot Table'!D$179</f>
        <v>0</v>
      </c>
      <c r="I80" s="163">
        <f>+'CTA Pivot Table'!D$181</f>
        <v>0</v>
      </c>
      <c r="J80" s="163">
        <f>+'CTA Pivot Table'!D$183</f>
        <v>0</v>
      </c>
      <c r="K80" s="162">
        <f>+'CTA Pivot Table'!D$185</f>
        <v>0</v>
      </c>
      <c r="L80" s="162">
        <f>+'CTA Pivot Table'!D$187</f>
        <v>0</v>
      </c>
      <c r="M80" s="164">
        <f>+'CTA Pivot Table'!D$189</f>
        <v>0</v>
      </c>
      <c r="N80" s="163">
        <f>+'CTA Pivot Table'!D$191</f>
        <v>0</v>
      </c>
      <c r="O80" s="8"/>
    </row>
    <row r="81" spans="1:16">
      <c r="A81" s="87" t="s">
        <v>55</v>
      </c>
      <c r="B81" s="162">
        <f>+'CTA Pivot Table'!D$199</f>
        <v>0</v>
      </c>
      <c r="C81" s="162">
        <f>+'CTA Pivot Table'!D$201</f>
        <v>0</v>
      </c>
      <c r="D81" s="162">
        <f>+'CTA Pivot Table'!D$203</f>
        <v>0</v>
      </c>
      <c r="E81" s="163">
        <f>+'CTA Pivot Table'!D$205</f>
        <v>0</v>
      </c>
      <c r="F81" s="163">
        <f>+'CTA Pivot Table'!D$207</f>
        <v>0</v>
      </c>
      <c r="G81" s="162">
        <f>+'CTA Pivot Table'!D$209</f>
        <v>0</v>
      </c>
      <c r="H81" s="162">
        <f>+'CTA Pivot Table'!D$211</f>
        <v>0</v>
      </c>
      <c r="I81" s="163">
        <f>+'CTA Pivot Table'!D$213</f>
        <v>0</v>
      </c>
      <c r="J81" s="163">
        <f>+'CTA Pivot Table'!D$215</f>
        <v>0</v>
      </c>
      <c r="K81" s="162">
        <f>+'CTA Pivot Table'!D$217</f>
        <v>0</v>
      </c>
      <c r="L81" s="162">
        <f>+'CTA Pivot Table'!D$219</f>
        <v>0</v>
      </c>
      <c r="M81" s="164">
        <f>+'CTA Pivot Table'!D$221</f>
        <v>0</v>
      </c>
      <c r="N81" s="163">
        <f>+'CTA Pivot Table'!D$223</f>
        <v>0</v>
      </c>
      <c r="O81" s="8"/>
    </row>
    <row r="82" spans="1:16">
      <c r="A82" s="87" t="s">
        <v>56</v>
      </c>
      <c r="B82" s="162">
        <f>+'CTA Pivot Table'!D$231</f>
        <v>0</v>
      </c>
      <c r="C82" s="162">
        <f>+'CTA Pivot Table'!D$233</f>
        <v>0</v>
      </c>
      <c r="D82" s="162">
        <f>+'CTA Pivot Table'!D$235</f>
        <v>0</v>
      </c>
      <c r="E82" s="163">
        <f>+'CTA Pivot Table'!D$237</f>
        <v>0</v>
      </c>
      <c r="F82" s="163">
        <f>+'CTA Pivot Table'!D$239</f>
        <v>0</v>
      </c>
      <c r="G82" s="162">
        <f>+'CTA Pivot Table'!D$241</f>
        <v>0</v>
      </c>
      <c r="H82" s="162">
        <f>+'CTA Pivot Table'!D$243</f>
        <v>0</v>
      </c>
      <c r="I82" s="163">
        <f>+'CTA Pivot Table'!D$245</f>
        <v>0</v>
      </c>
      <c r="J82" s="163">
        <f>+'CTA Pivot Table'!D$247</f>
        <v>0</v>
      </c>
      <c r="K82" s="162">
        <f>+'CTA Pivot Table'!D$249</f>
        <v>0</v>
      </c>
      <c r="L82" s="162">
        <f>+'CTA Pivot Table'!D$251</f>
        <v>0</v>
      </c>
      <c r="M82" s="164">
        <f>+'CTA Pivot Table'!D$253</f>
        <v>0</v>
      </c>
      <c r="N82" s="163">
        <f>+'CTA Pivot Table'!D$255</f>
        <v>0</v>
      </c>
      <c r="O82" s="8"/>
    </row>
    <row r="83" spans="1:16">
      <c r="A83" s="87"/>
      <c r="B83" s="162"/>
      <c r="C83" s="162"/>
      <c r="D83" s="162"/>
      <c r="E83" s="163"/>
      <c r="F83" s="163"/>
      <c r="G83" s="162"/>
      <c r="H83" s="162"/>
      <c r="I83" s="163"/>
      <c r="J83" s="163"/>
      <c r="K83" s="162"/>
      <c r="L83" s="162"/>
      <c r="M83" s="164"/>
      <c r="N83" s="163"/>
      <c r="O83" s="8"/>
    </row>
    <row r="84" spans="1:16">
      <c r="A84" s="87" t="s">
        <v>57</v>
      </c>
      <c r="B84" s="162">
        <f>+'CTA Pivot Table'!D$263</f>
        <v>0</v>
      </c>
      <c r="C84" s="162">
        <f>+'CTA Pivot Table'!D$265</f>
        <v>0</v>
      </c>
      <c r="D84" s="162">
        <f>+'CTA Pivot Table'!D$267</f>
        <v>0</v>
      </c>
      <c r="E84" s="163">
        <f>+'CTA Pivot Table'!D$269</f>
        <v>0</v>
      </c>
      <c r="F84" s="163">
        <f>+'CTA Pivot Table'!D$271</f>
        <v>0</v>
      </c>
      <c r="G84" s="162">
        <f>+'CTA Pivot Table'!D$273</f>
        <v>0</v>
      </c>
      <c r="H84" s="162">
        <f>+'CTA Pivot Table'!D$275</f>
        <v>0</v>
      </c>
      <c r="I84" s="163">
        <f>+'CTA Pivot Table'!D$277</f>
        <v>0</v>
      </c>
      <c r="J84" s="163">
        <f>+'CTA Pivot Table'!D$279</f>
        <v>0</v>
      </c>
      <c r="K84" s="162">
        <f>+'CTA Pivot Table'!D$281</f>
        <v>0</v>
      </c>
      <c r="L84" s="162">
        <f>+'CTA Pivot Table'!D$283</f>
        <v>0</v>
      </c>
      <c r="M84" s="164">
        <f>+'CTA Pivot Table'!D$285</f>
        <v>0</v>
      </c>
      <c r="N84" s="163">
        <f>+'CTA Pivot Table'!D$287</f>
        <v>0</v>
      </c>
      <c r="O84" s="8"/>
    </row>
    <row r="85" spans="1:16" ht="15.75">
      <c r="A85" s="87" t="s">
        <v>58</v>
      </c>
      <c r="B85" s="162">
        <f>+'CTA Pivot Table'!D$295</f>
        <v>143</v>
      </c>
      <c r="C85" s="162">
        <f>+'CTA Pivot Table'!D$297</f>
        <v>0</v>
      </c>
      <c r="D85" s="162">
        <f>+'CTA Pivot Table'!D$299</f>
        <v>0</v>
      </c>
      <c r="E85" s="163">
        <f>+'CTA Pivot Table'!D$301</f>
        <v>143</v>
      </c>
      <c r="F85" s="163">
        <f>+'CTA Pivot Table'!D$303</f>
        <v>137</v>
      </c>
      <c r="G85" s="162">
        <f>+'CTA Pivot Table'!D$305</f>
        <v>119</v>
      </c>
      <c r="H85" s="162">
        <f>+'CTA Pivot Table'!D$307</f>
        <v>134</v>
      </c>
      <c r="I85" s="163">
        <f>+'CTA Pivot Table'!D$309</f>
        <v>136.9544008483563</v>
      </c>
      <c r="J85" s="163">
        <f>+'CTA Pivot Table'!D$311</f>
        <v>91</v>
      </c>
      <c r="K85" s="162">
        <f>+'CTA Pivot Table'!D$313</f>
        <v>64</v>
      </c>
      <c r="L85" s="162">
        <f>+'CTA Pivot Table'!D$315</f>
        <v>69</v>
      </c>
      <c r="M85" s="164">
        <f>+'CTA Pivot Table'!D$317</f>
        <v>83.604786076867299</v>
      </c>
      <c r="N85" s="163">
        <f>+'CTA Pivot Table'!D$319</f>
        <v>110</v>
      </c>
      <c r="O85" s="8"/>
      <c r="P85" s="91"/>
    </row>
    <row r="86" spans="1:16">
      <c r="A86" s="87" t="s">
        <v>59</v>
      </c>
      <c r="B86" s="162">
        <f>+'CTA Pivot Table'!D$327</f>
        <v>0</v>
      </c>
      <c r="C86" s="162">
        <f>+'CTA Pivot Table'!D$329</f>
        <v>0</v>
      </c>
      <c r="D86" s="162">
        <f>+'CTA Pivot Table'!D$331</f>
        <v>0</v>
      </c>
      <c r="E86" s="163">
        <f>+'CTA Pivot Table'!D$333</f>
        <v>0</v>
      </c>
      <c r="F86" s="163">
        <f>+'CTA Pivot Table'!D$335</f>
        <v>0</v>
      </c>
      <c r="G86" s="162">
        <f>+'CTA Pivot Table'!D$337</f>
        <v>0</v>
      </c>
      <c r="H86" s="162">
        <f>+'CTA Pivot Table'!D$339</f>
        <v>0</v>
      </c>
      <c r="I86" s="163">
        <f>+'CTA Pivot Table'!D$341</f>
        <v>0</v>
      </c>
      <c r="J86" s="163">
        <f>+'CTA Pivot Table'!D$343</f>
        <v>0</v>
      </c>
      <c r="K86" s="162">
        <f>+'CTA Pivot Table'!D$345</f>
        <v>0</v>
      </c>
      <c r="L86" s="162">
        <f>+'CTA Pivot Table'!D$347</f>
        <v>0</v>
      </c>
      <c r="M86" s="164">
        <f>+'CTA Pivot Table'!D$349</f>
        <v>0</v>
      </c>
      <c r="N86" s="163">
        <f>+'CTA Pivot Table'!D$351</f>
        <v>0</v>
      </c>
      <c r="O86" s="8"/>
    </row>
    <row r="87" spans="1:16">
      <c r="A87" s="87" t="s">
        <v>60</v>
      </c>
      <c r="B87" s="162">
        <f>+'CTA Pivot Table'!D$359</f>
        <v>0</v>
      </c>
      <c r="C87" s="162">
        <f>+'CTA Pivot Table'!D$361</f>
        <v>0</v>
      </c>
      <c r="D87" s="162">
        <f>+'CTA Pivot Table'!D$363</f>
        <v>0</v>
      </c>
      <c r="E87" s="163">
        <f>+'CTA Pivot Table'!D$365</f>
        <v>0</v>
      </c>
      <c r="F87" s="163">
        <f>+'CTA Pivot Table'!D$367</f>
        <v>0</v>
      </c>
      <c r="G87" s="162">
        <f>+'CTA Pivot Table'!D$369</f>
        <v>0</v>
      </c>
      <c r="H87" s="162">
        <f>+'CTA Pivot Table'!D$371</f>
        <v>0</v>
      </c>
      <c r="I87" s="163">
        <f>+'CTA Pivot Table'!D$373</f>
        <v>0</v>
      </c>
      <c r="J87" s="163">
        <f>+'CTA Pivot Table'!D$375</f>
        <v>0</v>
      </c>
      <c r="K87" s="162">
        <f>+'CTA Pivot Table'!D$377</f>
        <v>0</v>
      </c>
      <c r="L87" s="162">
        <f>+'CTA Pivot Table'!D$379</f>
        <v>0</v>
      </c>
      <c r="M87" s="164">
        <f>+'CTA Pivot Table'!D$381</f>
        <v>0</v>
      </c>
      <c r="N87" s="163">
        <f>+'CTA Pivot Table'!D$383</f>
        <v>0</v>
      </c>
      <c r="O87" s="8"/>
    </row>
    <row r="88" spans="1:16">
      <c r="A88" s="87"/>
      <c r="B88" s="162"/>
      <c r="C88" s="162"/>
      <c r="D88" s="162"/>
      <c r="E88" s="163"/>
      <c r="F88" s="163"/>
      <c r="G88" s="162"/>
      <c r="H88" s="162"/>
      <c r="I88" s="163"/>
      <c r="J88" s="163"/>
      <c r="K88" s="162"/>
      <c r="L88" s="162"/>
      <c r="M88" s="164"/>
      <c r="N88" s="163"/>
      <c r="O88" s="8"/>
    </row>
    <row r="89" spans="1:16">
      <c r="A89" s="87" t="s">
        <v>61</v>
      </c>
      <c r="B89" s="162">
        <f>+'CTA Pivot Table'!D$391</f>
        <v>0</v>
      </c>
      <c r="C89" s="162">
        <f>+'CTA Pivot Table'!D$393</f>
        <v>0</v>
      </c>
      <c r="D89" s="162">
        <f>+'CTA Pivot Table'!D$395</f>
        <v>0</v>
      </c>
      <c r="E89" s="163">
        <f>+'CTA Pivot Table'!D$397</f>
        <v>0</v>
      </c>
      <c r="F89" s="163">
        <f>+'CTA Pivot Table'!D$399</f>
        <v>0</v>
      </c>
      <c r="G89" s="162">
        <f>+'CTA Pivot Table'!D$401</f>
        <v>0</v>
      </c>
      <c r="H89" s="162">
        <f>+'CTA Pivot Table'!D$403</f>
        <v>0</v>
      </c>
      <c r="I89" s="163">
        <f>+'CTA Pivot Table'!D$405</f>
        <v>0</v>
      </c>
      <c r="J89" s="163">
        <f>+'CTA Pivot Table'!D$407</f>
        <v>0</v>
      </c>
      <c r="K89" s="162">
        <f>+'CTA Pivot Table'!D$409</f>
        <v>0</v>
      </c>
      <c r="L89" s="162">
        <f>+'CTA Pivot Table'!D$411</f>
        <v>0</v>
      </c>
      <c r="M89" s="164">
        <f>+'CTA Pivot Table'!D$413</f>
        <v>0</v>
      </c>
      <c r="N89" s="163">
        <f>+'CTA Pivot Table'!D$415</f>
        <v>0</v>
      </c>
      <c r="O89" s="8"/>
    </row>
    <row r="90" spans="1:16">
      <c r="A90" s="87" t="s">
        <v>62</v>
      </c>
      <c r="B90" s="162">
        <f>+'CTA Pivot Table'!D$423</f>
        <v>124.83330763299922</v>
      </c>
      <c r="C90" s="162">
        <f>+'CTA Pivot Table'!D$425</f>
        <v>109.35205479452054</v>
      </c>
      <c r="D90" s="162">
        <f>+'CTA Pivot Table'!D$427</f>
        <v>0</v>
      </c>
      <c r="E90" s="163">
        <f>+'CTA Pivot Table'!D$429</f>
        <v>124.00839416058395</v>
      </c>
      <c r="F90" s="163">
        <f>+'CTA Pivot Table'!D$431</f>
        <v>137.73509571558799</v>
      </c>
      <c r="G90" s="162">
        <f>+'CTA Pivot Table'!D$433</f>
        <v>135.75820895522386</v>
      </c>
      <c r="H90" s="162">
        <f>+'CTA Pivot Table'!D$435</f>
        <v>0</v>
      </c>
      <c r="I90" s="163">
        <f>+'CTA Pivot Table'!D$437</f>
        <v>137.6213058419244</v>
      </c>
      <c r="J90" s="163">
        <f>+'CTA Pivot Table'!D$439</f>
        <v>85.08394366197183</v>
      </c>
      <c r="K90" s="162">
        <f>+'CTA Pivot Table'!D$441</f>
        <v>69.702486187845309</v>
      </c>
      <c r="L90" s="162">
        <f>+'CTA Pivot Table'!D$443</f>
        <v>0</v>
      </c>
      <c r="M90" s="164">
        <f>+'CTA Pivot Table'!D$445</f>
        <v>79.889832089552229</v>
      </c>
      <c r="N90" s="163">
        <f>+'CTA Pivot Table'!D$447</f>
        <v>76.467130620985017</v>
      </c>
      <c r="O90" s="8"/>
    </row>
    <row r="91" spans="1:16">
      <c r="A91" s="87" t="s">
        <v>63</v>
      </c>
      <c r="B91" s="162">
        <f>+'CTA Pivot Table'!D$455</f>
        <v>119.578947368421</v>
      </c>
      <c r="C91" s="162">
        <f>+'CTA Pivot Table'!D$457</f>
        <v>0</v>
      </c>
      <c r="D91" s="162">
        <f>+'CTA Pivot Table'!D$459</f>
        <v>0</v>
      </c>
      <c r="E91" s="163">
        <f>+'CTA Pivot Table'!D$461</f>
        <v>119.578947368421</v>
      </c>
      <c r="F91" s="163">
        <f>+'CTA Pivot Table'!D$463</f>
        <v>116.479259259259</v>
      </c>
      <c r="G91" s="162">
        <f>+'CTA Pivot Table'!D$465</f>
        <v>109.8125</v>
      </c>
      <c r="H91" s="162">
        <f>+'CTA Pivot Table'!D$467</f>
        <v>0</v>
      </c>
      <c r="I91" s="163">
        <f>+'CTA Pivot Table'!D$469</f>
        <v>116.43998527245924</v>
      </c>
      <c r="J91" s="163">
        <f>+'CTA Pivot Table'!D$471</f>
        <v>78.390557939914217</v>
      </c>
      <c r="K91" s="162">
        <f>+'CTA Pivot Table'!D$473</f>
        <v>70.599999999999994</v>
      </c>
      <c r="L91" s="162">
        <f>+'CTA Pivot Table'!D$475</f>
        <v>0</v>
      </c>
      <c r="M91" s="164">
        <f>+'CTA Pivot Table'!D$477</f>
        <v>78.069958847736672</v>
      </c>
      <c r="N91" s="163">
        <f>+'CTA Pivot Table'!D$479</f>
        <v>16.8888888888889</v>
      </c>
      <c r="O91" s="8"/>
    </row>
    <row r="92" spans="1:16">
      <c r="A92" s="92" t="s">
        <v>64</v>
      </c>
      <c r="B92" s="165">
        <f>+'CTA Pivot Table'!D$487</f>
        <v>0</v>
      </c>
      <c r="C92" s="165">
        <f>+'CTA Pivot Table'!D$489</f>
        <v>0</v>
      </c>
      <c r="D92" s="165">
        <f>+'CTA Pivot Table'!D$491</f>
        <v>0</v>
      </c>
      <c r="E92" s="166">
        <f>+'CTA Pivot Table'!D$493</f>
        <v>0</v>
      </c>
      <c r="F92" s="166">
        <f>+'CTA Pivot Table'!D$495</f>
        <v>0</v>
      </c>
      <c r="G92" s="165">
        <f>+'CTA Pivot Table'!D$497</f>
        <v>0</v>
      </c>
      <c r="H92" s="165">
        <f>+'CTA Pivot Table'!D$499</f>
        <v>0</v>
      </c>
      <c r="I92" s="166">
        <f>+'CTA Pivot Table'!D$501</f>
        <v>0</v>
      </c>
      <c r="J92" s="166">
        <f>+'CTA Pivot Table'!D$503</f>
        <v>0</v>
      </c>
      <c r="K92" s="165">
        <f>+'CTA Pivot Table'!D$505</f>
        <v>0</v>
      </c>
      <c r="L92" s="165">
        <f>+'CTA Pivot Table'!D$507</f>
        <v>0</v>
      </c>
      <c r="M92" s="167">
        <f>+'CTA Pivot Table'!D$509</f>
        <v>0</v>
      </c>
      <c r="N92" s="166">
        <f>+'CTA Pivot Table'!D$511</f>
        <v>0</v>
      </c>
      <c r="O92" s="8"/>
    </row>
    <row r="93" spans="1:16">
      <c r="A93" s="133" t="s">
        <v>665</v>
      </c>
      <c r="B93" s="168"/>
      <c r="C93" s="168"/>
      <c r="D93" s="168"/>
      <c r="E93" s="168"/>
      <c r="F93" s="168"/>
      <c r="G93" s="168"/>
      <c r="H93" s="168"/>
      <c r="I93" s="168"/>
      <c r="J93" s="168"/>
      <c r="K93" s="168"/>
      <c r="L93" s="168"/>
      <c r="M93" s="168"/>
      <c r="N93" s="169"/>
    </row>
    <row r="94" spans="1:16">
      <c r="A94" s="170"/>
      <c r="B94" s="168"/>
      <c r="C94" s="168"/>
      <c r="D94" s="168"/>
      <c r="E94" s="168"/>
      <c r="F94" s="168"/>
      <c r="G94" s="168"/>
      <c r="H94" s="168"/>
      <c r="I94" s="168"/>
      <c r="J94" s="168"/>
      <c r="K94" s="168"/>
      <c r="L94" s="168"/>
      <c r="M94" s="168"/>
      <c r="N94" s="323" t="s">
        <v>1192</v>
      </c>
    </row>
    <row r="95" spans="1:16" ht="18">
      <c r="A95" s="198" t="s">
        <v>287</v>
      </c>
      <c r="B95" s="82"/>
      <c r="C95" s="82"/>
      <c r="D95" s="82"/>
      <c r="E95" s="101"/>
      <c r="F95" s="101"/>
      <c r="G95" s="101"/>
      <c r="H95" s="101"/>
      <c r="I95" s="101"/>
      <c r="J95" s="82"/>
      <c r="K95" s="82"/>
      <c r="L95" s="82"/>
      <c r="M95" s="101"/>
      <c r="N95" s="102"/>
    </row>
    <row r="96" spans="1:16" ht="18">
      <c r="A96" s="198"/>
      <c r="B96" s="82"/>
      <c r="C96" s="82"/>
      <c r="D96" s="82"/>
      <c r="E96" s="101"/>
      <c r="F96" s="101"/>
      <c r="G96" s="101"/>
      <c r="H96" s="101"/>
      <c r="I96" s="101"/>
      <c r="J96" s="82"/>
      <c r="K96" s="82"/>
      <c r="L96" s="82"/>
      <c r="M96" s="101"/>
      <c r="N96" s="102"/>
    </row>
    <row r="97" spans="1:15" ht="15.75">
      <c r="A97" s="118" t="s">
        <v>177</v>
      </c>
      <c r="B97" s="82"/>
      <c r="C97" s="82"/>
      <c r="D97" s="82"/>
      <c r="E97" s="101"/>
      <c r="F97" s="101"/>
      <c r="G97" s="101"/>
      <c r="H97" s="101"/>
      <c r="I97" s="101"/>
      <c r="J97" s="82"/>
      <c r="K97" s="82"/>
      <c r="L97" s="82"/>
      <c r="M97" s="101"/>
      <c r="N97" s="102"/>
    </row>
    <row r="98" spans="1:15" ht="15.75">
      <c r="A98" s="118" t="s">
        <v>1195</v>
      </c>
      <c r="B98" s="82"/>
      <c r="C98" s="82"/>
      <c r="D98" s="82"/>
      <c r="E98" s="101"/>
      <c r="F98" s="101"/>
      <c r="G98" s="101"/>
      <c r="H98" s="101"/>
      <c r="I98" s="101"/>
      <c r="J98" s="82"/>
      <c r="K98" s="82"/>
      <c r="L98" s="82"/>
      <c r="M98" s="101"/>
      <c r="N98" s="102"/>
    </row>
    <row r="99" spans="1:15" ht="15.75" customHeight="1">
      <c r="A99" s="26"/>
      <c r="B99" s="58"/>
      <c r="C99" s="58"/>
      <c r="D99" s="58"/>
      <c r="E99" s="58"/>
      <c r="F99" s="59"/>
      <c r="G99" s="84"/>
      <c r="H99" s="84"/>
      <c r="I99" s="85"/>
      <c r="J99" s="85"/>
      <c r="K99" s="85"/>
      <c r="L99" s="85"/>
      <c r="M99" s="85"/>
      <c r="N99" s="85"/>
      <c r="O99" s="7"/>
    </row>
    <row r="100" spans="1:15" ht="15.75" customHeight="1">
      <c r="A100" s="21"/>
      <c r="B100" s="119" t="s">
        <v>257</v>
      </c>
      <c r="C100" s="152"/>
      <c r="D100" s="152"/>
      <c r="E100" s="152"/>
      <c r="F100" s="152"/>
      <c r="G100" s="152"/>
      <c r="H100" s="152"/>
      <c r="I100" s="153"/>
      <c r="J100" s="154" t="s">
        <v>156</v>
      </c>
      <c r="K100" s="155"/>
      <c r="L100" s="155"/>
      <c r="M100" s="156"/>
      <c r="N100" s="839" t="s">
        <v>256</v>
      </c>
      <c r="O100" s="86"/>
    </row>
    <row r="101" spans="1:15" ht="40.5" customHeight="1">
      <c r="A101" s="37"/>
      <c r="B101" s="120" t="s">
        <v>296</v>
      </c>
      <c r="C101" s="120"/>
      <c r="D101" s="120"/>
      <c r="E101" s="123"/>
      <c r="F101" s="124" t="s">
        <v>298</v>
      </c>
      <c r="G101" s="120"/>
      <c r="H101" s="120"/>
      <c r="I101" s="121"/>
      <c r="J101" s="125" t="s">
        <v>258</v>
      </c>
      <c r="K101" s="152"/>
      <c r="L101" s="152"/>
      <c r="M101" s="153"/>
      <c r="N101" s="840"/>
      <c r="O101" s="86"/>
    </row>
    <row r="102" spans="1:15" ht="27" customHeight="1">
      <c r="A102" s="26"/>
      <c r="B102" s="157" t="s">
        <v>157</v>
      </c>
      <c r="C102" s="157" t="s">
        <v>158</v>
      </c>
      <c r="D102" s="157" t="s">
        <v>65</v>
      </c>
      <c r="E102" s="158" t="s">
        <v>12</v>
      </c>
      <c r="F102" s="158" t="s">
        <v>157</v>
      </c>
      <c r="G102" s="157" t="s">
        <v>158</v>
      </c>
      <c r="H102" s="157" t="s">
        <v>65</v>
      </c>
      <c r="I102" s="158" t="s">
        <v>12</v>
      </c>
      <c r="J102" s="159" t="s">
        <v>157</v>
      </c>
      <c r="K102" s="160" t="s">
        <v>158</v>
      </c>
      <c r="L102" s="161" t="s">
        <v>65</v>
      </c>
      <c r="M102" s="159" t="s">
        <v>12</v>
      </c>
      <c r="N102" s="841"/>
      <c r="O102" s="86"/>
    </row>
    <row r="103" spans="1:15" ht="15.75" hidden="1" customHeight="1">
      <c r="A103" s="87" t="s">
        <v>48</v>
      </c>
      <c r="B103" s="61">
        <f>+'CTA Pivot Table'!E$230</f>
        <v>0</v>
      </c>
      <c r="C103" s="61">
        <f>+'CTA Pivot Table'!E$231</f>
        <v>0</v>
      </c>
      <c r="D103" s="61">
        <f>+'CTA Pivot Table'!E$232</f>
        <v>0</v>
      </c>
      <c r="E103" s="60">
        <f>+'CTA Pivot Table'!E$233</f>
        <v>0</v>
      </c>
      <c r="F103" s="60"/>
      <c r="G103" s="60"/>
      <c r="H103" s="60"/>
      <c r="I103" s="60"/>
      <c r="J103" s="60">
        <f>+'CTA Pivot Table'!E$234</f>
        <v>0</v>
      </c>
      <c r="K103" s="61">
        <f>+'CTA Pivot Table'!E$235</f>
        <v>0</v>
      </c>
      <c r="L103" s="61">
        <f>+'CTA Pivot Table'!E$236</f>
        <v>0</v>
      </c>
      <c r="M103" s="62">
        <f>+'CTA Pivot Table'!E$237</f>
        <v>0</v>
      </c>
      <c r="N103" s="60">
        <f>+'CTA Pivot Table'!E$238</f>
        <v>0</v>
      </c>
      <c r="O103" s="8"/>
    </row>
    <row r="104" spans="1:15" ht="15.75" hidden="1" customHeight="1">
      <c r="A104" s="87"/>
      <c r="E104" s="63"/>
      <c r="I104" s="63"/>
      <c r="J104" s="63"/>
      <c r="M104" s="65"/>
      <c r="N104" s="63"/>
      <c r="O104" s="8"/>
    </row>
    <row r="105" spans="1:15">
      <c r="A105" s="87" t="s">
        <v>49</v>
      </c>
      <c r="B105" s="162">
        <f>+'CTA Pivot Table'!E$7</f>
        <v>0</v>
      </c>
      <c r="C105" s="162">
        <f>+'CTA Pivot Table'!E$9</f>
        <v>0</v>
      </c>
      <c r="D105" s="162">
        <f>+'CTA Pivot Table'!E$11</f>
        <v>0</v>
      </c>
      <c r="E105" s="163">
        <f>+'CTA Pivot Table'!E$13</f>
        <v>0</v>
      </c>
      <c r="F105" s="163">
        <f>+'CTA Pivot Table'!E$15</f>
        <v>0</v>
      </c>
      <c r="G105" s="162">
        <f>+'CTA Pivot Table'!E$17</f>
        <v>0</v>
      </c>
      <c r="H105" s="162">
        <f>+'CTA Pivot Table'!E$19</f>
        <v>0</v>
      </c>
      <c r="I105" s="163">
        <f>+'CTA Pivot Table'!E$21</f>
        <v>0</v>
      </c>
      <c r="J105" s="163">
        <f>+'CTA Pivot Table'!E$23</f>
        <v>0</v>
      </c>
      <c r="K105" s="162">
        <f>+'CTA Pivot Table'!E$25</f>
        <v>0</v>
      </c>
      <c r="L105" s="162">
        <f>+'CTA Pivot Table'!E$27</f>
        <v>0</v>
      </c>
      <c r="M105" s="164">
        <f>+'CTA Pivot Table'!E$29</f>
        <v>0</v>
      </c>
      <c r="N105" s="163">
        <f>+'CTA Pivot Table'!E$31</f>
        <v>0</v>
      </c>
      <c r="O105" s="8"/>
    </row>
    <row r="106" spans="1:15">
      <c r="A106" s="87" t="s">
        <v>50</v>
      </c>
      <c r="B106" s="162">
        <f>+'CTA Pivot Table'!E$39</f>
        <v>138.55740236148958</v>
      </c>
      <c r="C106" s="162">
        <f>+'CTA Pivot Table'!E$41</f>
        <v>141.58823529411765</v>
      </c>
      <c r="D106" s="162">
        <f>+'CTA Pivot Table'!E$43</f>
        <v>0</v>
      </c>
      <c r="E106" s="163">
        <f>+'CTA Pivot Table'!E$45</f>
        <v>138.60348837209304</v>
      </c>
      <c r="F106" s="163">
        <f>+'CTA Pivot Table'!E$47</f>
        <v>136.96752793296091</v>
      </c>
      <c r="G106" s="162">
        <f>+'CTA Pivot Table'!E$49</f>
        <v>132.50563380281687</v>
      </c>
      <c r="H106" s="162">
        <f>+'CTA Pivot Table'!E$51</f>
        <v>0</v>
      </c>
      <c r="I106" s="163">
        <f>+'CTA Pivot Table'!E$53</f>
        <v>136.75675316034599</v>
      </c>
      <c r="J106" s="163">
        <f>+'CTA Pivot Table'!E$55</f>
        <v>87.146525679758312</v>
      </c>
      <c r="K106" s="162">
        <f>+'CTA Pivot Table'!E$57</f>
        <v>65.232629558541262</v>
      </c>
      <c r="L106" s="162">
        <f>+'CTA Pivot Table'!ER$59</f>
        <v>0</v>
      </c>
      <c r="M106" s="164">
        <f>+'CTA Pivot Table'!E$61</f>
        <v>80.958373983739847</v>
      </c>
      <c r="N106" s="163">
        <f>+'CTA Pivot Table'!E$63</f>
        <v>0</v>
      </c>
      <c r="O106" s="8"/>
    </row>
    <row r="107" spans="1:15">
      <c r="A107" s="87" t="s">
        <v>51</v>
      </c>
      <c r="B107" s="162">
        <f>+'CTA Pivot Table'!E$71</f>
        <v>0</v>
      </c>
      <c r="C107" s="162">
        <f>+'CTA Pivot Table'!E$73</f>
        <v>0</v>
      </c>
      <c r="D107" s="162">
        <f>+'CTA Pivot Table'!E$75</f>
        <v>0</v>
      </c>
      <c r="E107" s="163">
        <f>+'CTA Pivot Table'!E$77</f>
        <v>0</v>
      </c>
      <c r="F107" s="163">
        <f>+'CTA Pivot Table'!E$79</f>
        <v>0</v>
      </c>
      <c r="G107" s="162">
        <f>+'CTA Pivot Table'!E$81</f>
        <v>0</v>
      </c>
      <c r="H107" s="162">
        <f>+'CTA Pivot Table'!E$83</f>
        <v>0</v>
      </c>
      <c r="I107" s="163">
        <f>+'CTA Pivot Table'!E$85</f>
        <v>0</v>
      </c>
      <c r="J107" s="163">
        <f>+'CTA Pivot Table'!E$87</f>
        <v>0</v>
      </c>
      <c r="K107" s="162">
        <f>+'CTA Pivot Table'!E$89</f>
        <v>0</v>
      </c>
      <c r="L107" s="162">
        <f>+'CTA Pivot Table'!E$91</f>
        <v>0</v>
      </c>
      <c r="M107" s="164">
        <f>+'CTA Pivot Table'!E$93</f>
        <v>0</v>
      </c>
      <c r="N107" s="163">
        <f>+'CTA Pivot Table'!E$95</f>
        <v>0</v>
      </c>
      <c r="O107" s="8"/>
    </row>
    <row r="108" spans="1:15">
      <c r="A108" s="87" t="s">
        <v>52</v>
      </c>
      <c r="B108" s="162">
        <f>+'CTA Pivot Table'!E$103</f>
        <v>0</v>
      </c>
      <c r="C108" s="162">
        <f>+'CTA Pivot Table'!E$105</f>
        <v>0</v>
      </c>
      <c r="D108" s="162">
        <f>+'CTA Pivot Table'!E$107</f>
        <v>0</v>
      </c>
      <c r="E108" s="163">
        <f>+'CTA Pivot Table'!E$109</f>
        <v>0</v>
      </c>
      <c r="F108" s="163">
        <f>+'CTA Pivot Table'!E$111</f>
        <v>0</v>
      </c>
      <c r="G108" s="162">
        <f>+'CTA Pivot Table'!E$113</f>
        <v>0</v>
      </c>
      <c r="H108" s="162">
        <f>+'CTA Pivot Table'!E$115</f>
        <v>0</v>
      </c>
      <c r="I108" s="163">
        <f>+'CTA Pivot Table'!E$117</f>
        <v>0</v>
      </c>
      <c r="J108" s="163">
        <f>+'CTA Pivot Table'!E$119</f>
        <v>0</v>
      </c>
      <c r="K108" s="162">
        <f>+'CTA Pivot Table'!E$121</f>
        <v>0</v>
      </c>
      <c r="L108" s="162">
        <f>+'CTA Pivot Table'!E$123</f>
        <v>0</v>
      </c>
      <c r="M108" s="164">
        <f>+'CTA Pivot Table'!E$125</f>
        <v>0</v>
      </c>
      <c r="N108" s="163">
        <f>+'CTA Pivot Table'!E$127</f>
        <v>0</v>
      </c>
      <c r="O108" s="8"/>
    </row>
    <row r="109" spans="1:15">
      <c r="A109" s="87"/>
      <c r="B109" s="162"/>
      <c r="C109" s="162"/>
      <c r="D109" s="162"/>
      <c r="E109" s="163"/>
      <c r="F109" s="163"/>
      <c r="G109" s="162"/>
      <c r="H109" s="162"/>
      <c r="I109" s="163"/>
      <c r="J109" s="163"/>
      <c r="K109" s="162"/>
      <c r="L109" s="162"/>
      <c r="M109" s="164"/>
      <c r="N109" s="163"/>
      <c r="O109" s="8"/>
    </row>
    <row r="110" spans="1:15">
      <c r="A110" s="87" t="s">
        <v>53</v>
      </c>
      <c r="B110" s="162">
        <f>+'CTA Pivot Table'!E$135</f>
        <v>141.13967741935483</v>
      </c>
      <c r="C110" s="162">
        <f>+'CTA Pivot Table'!E$137</f>
        <v>132.45272727272729</v>
      </c>
      <c r="D110" s="162">
        <f>+'CTA Pivot Table'!E$139</f>
        <v>0</v>
      </c>
      <c r="E110" s="163">
        <f>+'CTA Pivot Table'!E$141</f>
        <v>139.47782608695653</v>
      </c>
      <c r="F110" s="163">
        <f>+'CTA Pivot Table'!E$143</f>
        <v>140.52171393086317</v>
      </c>
      <c r="G110" s="162">
        <f>+'CTA Pivot Table'!E$145</f>
        <v>145.20546247818498</v>
      </c>
      <c r="H110" s="162">
        <f>+'CTA Pivot Table'!E$147</f>
        <v>0</v>
      </c>
      <c r="I110" s="163">
        <f>+'CTA Pivot Table'!E$149</f>
        <v>141.01834381939304</v>
      </c>
      <c r="J110" s="163">
        <f>+'CTA Pivot Table'!E$151</f>
        <v>96.007950985346142</v>
      </c>
      <c r="K110" s="162">
        <f>+'CTA Pivot Table'!E$153</f>
        <v>85.427182320441986</v>
      </c>
      <c r="L110" s="162">
        <f>+'CTA Pivot Table'!E$155</f>
        <v>0</v>
      </c>
      <c r="M110" s="164">
        <f>+'CTA Pivot Table'!E$157</f>
        <v>93.442241148325365</v>
      </c>
      <c r="N110" s="163">
        <f>+'CTA Pivot Table'!E$159</f>
        <v>144.80000000000001</v>
      </c>
      <c r="O110" s="8"/>
    </row>
    <row r="111" spans="1:15">
      <c r="A111" s="87" t="s">
        <v>54</v>
      </c>
      <c r="B111" s="162">
        <f>+'CTA Pivot Table'!E$167</f>
        <v>133.05199508901168</v>
      </c>
      <c r="C111" s="162">
        <f>+'CTA Pivot Table'!E$169</f>
        <v>134.5779661016949</v>
      </c>
      <c r="D111" s="162">
        <f>+'CTA Pivot Table'!E$171</f>
        <v>0</v>
      </c>
      <c r="E111" s="163">
        <f>+'CTA Pivot Table'!E$173</f>
        <v>133.10533175355451</v>
      </c>
      <c r="F111" s="163">
        <f>+'CTA Pivot Table'!E$175</f>
        <v>138.79662496363107</v>
      </c>
      <c r="G111" s="162">
        <f>+'CTA Pivot Table'!E$177</f>
        <v>141.77820512820514</v>
      </c>
      <c r="H111" s="162">
        <f>+'CTA Pivot Table'!E$179</f>
        <v>0</v>
      </c>
      <c r="I111" s="163">
        <f>+'CTA Pivot Table'!E$181</f>
        <v>138.92607848594491</v>
      </c>
      <c r="J111" s="163">
        <f>+'CTA Pivot Table'!E$183</f>
        <v>85.569030732860512</v>
      </c>
      <c r="K111" s="162">
        <f>+'CTA Pivot Table'!E$185</f>
        <v>74.852606635071083</v>
      </c>
      <c r="L111" s="162">
        <f>+'CTA Pivot Table'!E$187</f>
        <v>0</v>
      </c>
      <c r="M111" s="164">
        <f>+'CTA Pivot Table'!E$189</f>
        <v>82.753834661354588</v>
      </c>
      <c r="N111" s="163">
        <f>+'CTA Pivot Table'!E$191</f>
        <v>94.703969465648854</v>
      </c>
      <c r="O111" s="8"/>
    </row>
    <row r="112" spans="1:15">
      <c r="A112" s="87" t="s">
        <v>55</v>
      </c>
      <c r="B112" s="162">
        <f>+'CTA Pivot Table'!E$199</f>
        <v>0</v>
      </c>
      <c r="C112" s="162">
        <f>+'CTA Pivot Table'!E$201</f>
        <v>0</v>
      </c>
      <c r="D112" s="162">
        <f>+'CTA Pivot Table'!E$203</f>
        <v>0</v>
      </c>
      <c r="E112" s="163">
        <f>+'CTA Pivot Table'!E$205</f>
        <v>0</v>
      </c>
      <c r="F112" s="163">
        <f>+'CTA Pivot Table'!E$207</f>
        <v>0</v>
      </c>
      <c r="G112" s="162">
        <f>+'CTA Pivot Table'!E$209</f>
        <v>0</v>
      </c>
      <c r="H112" s="162">
        <f>+'CTA Pivot Table'!E$211</f>
        <v>0</v>
      </c>
      <c r="I112" s="163">
        <f>+'CTA Pivot Table'!E$213</f>
        <v>0</v>
      </c>
      <c r="J112" s="163">
        <f>+'CTA Pivot Table'!E$215</f>
        <v>0</v>
      </c>
      <c r="K112" s="162">
        <f>+'CTA Pivot Table'!E$217</f>
        <v>0</v>
      </c>
      <c r="L112" s="162">
        <f>+'CTA Pivot Table'!E$219</f>
        <v>0</v>
      </c>
      <c r="M112" s="164">
        <f>+'CTA Pivot Table'!E$221</f>
        <v>0</v>
      </c>
      <c r="N112" s="163">
        <f>+'CTA Pivot Table'!E$223</f>
        <v>0</v>
      </c>
      <c r="O112" s="8"/>
    </row>
    <row r="113" spans="1:16">
      <c r="A113" s="87" t="s">
        <v>56</v>
      </c>
      <c r="B113" s="162">
        <f>+'CTA Pivot Table'!E$231</f>
        <v>0</v>
      </c>
      <c r="C113" s="162">
        <f>+'CTA Pivot Table'!E$233</f>
        <v>0</v>
      </c>
      <c r="D113" s="162">
        <f>+'CTA Pivot Table'!E$235</f>
        <v>0</v>
      </c>
      <c r="E113" s="163">
        <f>+'CTA Pivot Table'!E$237</f>
        <v>0</v>
      </c>
      <c r="F113" s="163">
        <f>+'CTA Pivot Table'!E$239</f>
        <v>0</v>
      </c>
      <c r="G113" s="162">
        <f>+'CTA Pivot Table'!E$241</f>
        <v>0</v>
      </c>
      <c r="H113" s="162">
        <f>+'CTA Pivot Table'!E$243</f>
        <v>0</v>
      </c>
      <c r="I113" s="163">
        <f>+'CTA Pivot Table'!E$245</f>
        <v>0</v>
      </c>
      <c r="J113" s="163">
        <f>+'CTA Pivot Table'!E$247</f>
        <v>0</v>
      </c>
      <c r="K113" s="162">
        <f>+'CTA Pivot Table'!E$249</f>
        <v>0</v>
      </c>
      <c r="L113" s="162">
        <f>+'CTA Pivot Table'!E$251</f>
        <v>0</v>
      </c>
      <c r="M113" s="164">
        <f>+'CTA Pivot Table'!E$253</f>
        <v>0</v>
      </c>
      <c r="N113" s="163">
        <f>+'CTA Pivot Table'!E$255</f>
        <v>0</v>
      </c>
      <c r="O113" s="8"/>
    </row>
    <row r="114" spans="1:16">
      <c r="A114" s="87"/>
      <c r="B114" s="162"/>
      <c r="C114" s="162"/>
      <c r="D114" s="162"/>
      <c r="E114" s="163"/>
      <c r="F114" s="163"/>
      <c r="G114" s="162"/>
      <c r="H114" s="162"/>
      <c r="I114" s="163"/>
      <c r="J114" s="163"/>
      <c r="K114" s="162"/>
      <c r="L114" s="162"/>
      <c r="M114" s="164"/>
      <c r="N114" s="163"/>
      <c r="O114" s="8"/>
    </row>
    <row r="115" spans="1:16">
      <c r="A115" s="87" t="s">
        <v>57</v>
      </c>
      <c r="B115" s="162">
        <f>+'CTA Pivot Table'!E$263</f>
        <v>0</v>
      </c>
      <c r="C115" s="162">
        <f>+'CTA Pivot Table'!E$265</f>
        <v>0</v>
      </c>
      <c r="D115" s="162">
        <f>+'CTA Pivot Table'!E$267</f>
        <v>0</v>
      </c>
      <c r="E115" s="163">
        <f>+'CTA Pivot Table'!E$269</f>
        <v>0</v>
      </c>
      <c r="F115" s="163">
        <f>+'CTA Pivot Table'!E$271</f>
        <v>0</v>
      </c>
      <c r="G115" s="162">
        <f>+'CTA Pivot Table'!E$273</f>
        <v>0</v>
      </c>
      <c r="H115" s="162">
        <f>+'CTA Pivot Table'!E$275</f>
        <v>0</v>
      </c>
      <c r="I115" s="163">
        <f>+'CTA Pivot Table'!E$277</f>
        <v>0</v>
      </c>
      <c r="J115" s="163">
        <f>+'CTA Pivot Table'!E$279</f>
        <v>0</v>
      </c>
      <c r="K115" s="162">
        <f>+'CTA Pivot Table'!E$281</f>
        <v>0</v>
      </c>
      <c r="L115" s="162">
        <f>+'CTA Pivot Table'!E$283</f>
        <v>0</v>
      </c>
      <c r="M115" s="164">
        <f>+'CTA Pivot Table'!E$285</f>
        <v>0</v>
      </c>
      <c r="N115" s="163">
        <f>+'CTA Pivot Table'!E$287</f>
        <v>0</v>
      </c>
      <c r="O115" s="8"/>
    </row>
    <row r="116" spans="1:16" ht="15.75">
      <c r="A116" s="87" t="s">
        <v>58</v>
      </c>
      <c r="B116" s="162">
        <f>+'CTA Pivot Table'!E$295</f>
        <v>148.86029411764707</v>
      </c>
      <c r="C116" s="162">
        <f>+'CTA Pivot Table'!E$297</f>
        <v>181</v>
      </c>
      <c r="D116" s="162">
        <f>+'CTA Pivot Table'!E$299</f>
        <v>0</v>
      </c>
      <c r="E116" s="163">
        <f>+'CTA Pivot Table'!E$301</f>
        <v>149.09489051094891</v>
      </c>
      <c r="F116" s="163">
        <f>+'CTA Pivot Table'!E$303</f>
        <v>136.57634241245137</v>
      </c>
      <c r="G116" s="162">
        <f>+'CTA Pivot Table'!E$305</f>
        <v>147</v>
      </c>
      <c r="H116" s="162">
        <f>+'CTA Pivot Table'!E$307</f>
        <v>180</v>
      </c>
      <c r="I116" s="163">
        <f>+'CTA Pivot Table'!E$309</f>
        <v>136.66888647978936</v>
      </c>
      <c r="J116" s="163">
        <f>+'CTA Pivot Table'!E$311</f>
        <v>89.860102071450015</v>
      </c>
      <c r="K116" s="162">
        <f>+'CTA Pivot Table'!E$313</f>
        <v>58.593607305936075</v>
      </c>
      <c r="L116" s="162">
        <f>+'CTA Pivot Table'!E$315</f>
        <v>55.02</v>
      </c>
      <c r="M116" s="164">
        <f>+'CTA Pivot Table'!E$317</f>
        <v>84.341505695889055</v>
      </c>
      <c r="N116" s="163">
        <f>+'CTA Pivot Table'!E$319</f>
        <v>90.811224489795919</v>
      </c>
      <c r="O116" s="8"/>
      <c r="P116" s="91"/>
    </row>
    <row r="117" spans="1:16">
      <c r="A117" s="87" t="s">
        <v>59</v>
      </c>
      <c r="B117" s="162">
        <f>+'CTA Pivot Table'!E$327</f>
        <v>0</v>
      </c>
      <c r="C117" s="162">
        <f>+'CTA Pivot Table'!E$329</f>
        <v>0</v>
      </c>
      <c r="D117" s="162">
        <f>+'CTA Pivot Table'!E$331</f>
        <v>0</v>
      </c>
      <c r="E117" s="163">
        <f>+'CTA Pivot Table'!E$333</f>
        <v>0</v>
      </c>
      <c r="F117" s="163">
        <f>+'CTA Pivot Table'!E$335</f>
        <v>0</v>
      </c>
      <c r="G117" s="162">
        <f>+'CTA Pivot Table'!E$337</f>
        <v>0</v>
      </c>
      <c r="H117" s="162">
        <f>+'CTA Pivot Table'!E$339</f>
        <v>0</v>
      </c>
      <c r="I117" s="163">
        <f>+'CTA Pivot Table'!E$341</f>
        <v>0</v>
      </c>
      <c r="J117" s="163">
        <f>+'CTA Pivot Table'!E$343</f>
        <v>0</v>
      </c>
      <c r="K117" s="162">
        <f>+'CTA Pivot Table'!E$345</f>
        <v>0</v>
      </c>
      <c r="L117" s="162">
        <f>+'CTA Pivot Table'!E$347</f>
        <v>0</v>
      </c>
      <c r="M117" s="164">
        <f>+'CTA Pivot Table'!E$349</f>
        <v>0</v>
      </c>
      <c r="N117" s="163">
        <f>+'CTA Pivot Table'!E$351</f>
        <v>0</v>
      </c>
      <c r="O117" s="8"/>
    </row>
    <row r="118" spans="1:16">
      <c r="A118" s="87" t="s">
        <v>60</v>
      </c>
      <c r="B118" s="162">
        <f>+'CTA Pivot Table'!E$359</f>
        <v>0</v>
      </c>
      <c r="C118" s="162">
        <f>+'CTA Pivot Table'!E$361</f>
        <v>0</v>
      </c>
      <c r="D118" s="162">
        <f>+'CTA Pivot Table'!E$363</f>
        <v>0</v>
      </c>
      <c r="E118" s="163">
        <f>+'CTA Pivot Table'!E$365</f>
        <v>0</v>
      </c>
      <c r="F118" s="163">
        <f>+'CTA Pivot Table'!E$367</f>
        <v>0</v>
      </c>
      <c r="G118" s="162">
        <f>+'CTA Pivot Table'!E$369</f>
        <v>0</v>
      </c>
      <c r="H118" s="162">
        <f>+'CTA Pivot Table'!E$371</f>
        <v>0</v>
      </c>
      <c r="I118" s="163">
        <f>+'CTA Pivot Table'!E$373</f>
        <v>0</v>
      </c>
      <c r="J118" s="163">
        <f>+'CTA Pivot Table'!E$375</f>
        <v>0</v>
      </c>
      <c r="K118" s="162">
        <f>+'CTA Pivot Table'!E$377</f>
        <v>0</v>
      </c>
      <c r="L118" s="162">
        <f>+'CTA Pivot Table'!E$379</f>
        <v>0</v>
      </c>
      <c r="M118" s="164">
        <f>+'CTA Pivot Table'!E$381</f>
        <v>0</v>
      </c>
      <c r="N118" s="163">
        <f>+'CTA Pivot Table'!E$383</f>
        <v>0</v>
      </c>
      <c r="O118" s="8"/>
    </row>
    <row r="119" spans="1:16">
      <c r="A119" s="87"/>
      <c r="B119" s="162"/>
      <c r="C119" s="162"/>
      <c r="D119" s="162"/>
      <c r="E119" s="163"/>
      <c r="F119" s="163"/>
      <c r="G119" s="162"/>
      <c r="H119" s="162"/>
      <c r="I119" s="163"/>
      <c r="J119" s="163"/>
      <c r="K119" s="162"/>
      <c r="L119" s="162"/>
      <c r="M119" s="164"/>
      <c r="N119" s="163"/>
      <c r="O119" s="8"/>
    </row>
    <row r="120" spans="1:16">
      <c r="A120" s="87" t="s">
        <v>61</v>
      </c>
      <c r="B120" s="162">
        <f>+'CTA Pivot Table'!E$391</f>
        <v>0</v>
      </c>
      <c r="C120" s="162">
        <f>+'CTA Pivot Table'!E$393</f>
        <v>0</v>
      </c>
      <c r="D120" s="162">
        <f>+'CTA Pivot Table'!E$395</f>
        <v>0</v>
      </c>
      <c r="E120" s="163">
        <f>+'CTA Pivot Table'!E$397</f>
        <v>0</v>
      </c>
      <c r="F120" s="163">
        <f>+'CTA Pivot Table'!E$399</f>
        <v>0</v>
      </c>
      <c r="G120" s="162">
        <f>+'CTA Pivot Table'!E$401</f>
        <v>0</v>
      </c>
      <c r="H120" s="162">
        <f>+'CTA Pivot Table'!E$403</f>
        <v>0</v>
      </c>
      <c r="I120" s="163">
        <f>+'CTA Pivot Table'!E$405</f>
        <v>0</v>
      </c>
      <c r="J120" s="163">
        <f>+'CTA Pivot Table'!E$407</f>
        <v>0</v>
      </c>
      <c r="K120" s="162">
        <f>+'CTA Pivot Table'!E$409</f>
        <v>0</v>
      </c>
      <c r="L120" s="162">
        <f>+'CTA Pivot Table'!E$411</f>
        <v>0</v>
      </c>
      <c r="M120" s="164">
        <f>+'CTA Pivot Table'!E$413</f>
        <v>0</v>
      </c>
      <c r="N120" s="163">
        <f>+'CTA Pivot Table'!E$415</f>
        <v>0</v>
      </c>
      <c r="O120" s="8"/>
    </row>
    <row r="121" spans="1:16">
      <c r="A121" s="87" t="s">
        <v>62</v>
      </c>
      <c r="B121" s="162">
        <f>+'CTA Pivot Table'!E$423</f>
        <v>123.36264883678328</v>
      </c>
      <c r="C121" s="162">
        <f>+'CTA Pivot Table'!E$425</f>
        <v>124.44985422740525</v>
      </c>
      <c r="D121" s="162">
        <f>+'CTA Pivot Table'!E$427</f>
        <v>0</v>
      </c>
      <c r="E121" s="163">
        <f>+'CTA Pivot Table'!E$429</f>
        <v>123.4269217511203</v>
      </c>
      <c r="F121" s="163">
        <f>+'CTA Pivot Table'!E$431</f>
        <v>136.93223033252232</v>
      </c>
      <c r="G121" s="162">
        <f>+'CTA Pivot Table'!E$433</f>
        <v>138.03042505592842</v>
      </c>
      <c r="H121" s="162">
        <f>+'CTA Pivot Table'!E$435</f>
        <v>0</v>
      </c>
      <c r="I121" s="163">
        <f>+'CTA Pivot Table'!E$437</f>
        <v>137.00647307924987</v>
      </c>
      <c r="J121" s="163">
        <f>+'CTA Pivot Table'!E$439</f>
        <v>85.523597009051556</v>
      </c>
      <c r="K121" s="162">
        <f>+'CTA Pivot Table'!E$441</f>
        <v>68.492163571195817</v>
      </c>
      <c r="L121" s="162">
        <f>+'CTA Pivot Table'!E$443</f>
        <v>0</v>
      </c>
      <c r="M121" s="164">
        <f>+'CTA Pivot Table'!E$445</f>
        <v>79.975704505651976</v>
      </c>
      <c r="N121" s="163">
        <f>+'CTA Pivot Table'!E$447</f>
        <v>64.3935546875</v>
      </c>
      <c r="O121" s="8"/>
    </row>
    <row r="122" spans="1:16">
      <c r="A122" s="87" t="s">
        <v>63</v>
      </c>
      <c r="B122" s="162">
        <f>+'CTA Pivot Table'!E$455</f>
        <v>137</v>
      </c>
      <c r="C122" s="162">
        <f>+'CTA Pivot Table'!E$457</f>
        <v>101.2</v>
      </c>
      <c r="D122" s="162">
        <f>+'CTA Pivot Table'!E$459</f>
        <v>0</v>
      </c>
      <c r="E122" s="163">
        <f>+'CTA Pivot Table'!E$461</f>
        <v>133.85964912280701</v>
      </c>
      <c r="F122" s="163">
        <f>+'CTA Pivot Table'!E$463</f>
        <v>132.49500440787529</v>
      </c>
      <c r="G122" s="162">
        <f>+'CTA Pivot Table'!E$465</f>
        <v>128.56250000000009</v>
      </c>
      <c r="H122" s="162">
        <f>+'CTA Pivot Table'!E$467</f>
        <v>0</v>
      </c>
      <c r="I122" s="163">
        <f>+'CTA Pivot Table'!E$469</f>
        <v>132.43133853714934</v>
      </c>
      <c r="J122" s="163">
        <f>+'CTA Pivot Table'!E$471</f>
        <v>87.688134097926778</v>
      </c>
      <c r="K122" s="162">
        <f>+'CTA Pivot Table'!E$473</f>
        <v>66.03125</v>
      </c>
      <c r="L122" s="162">
        <f>+'CTA Pivot Table'!E$475</f>
        <v>0</v>
      </c>
      <c r="M122" s="164">
        <f>+'CTA Pivot Table'!E$477</f>
        <v>85.009277155005805</v>
      </c>
      <c r="N122" s="163">
        <f>+'CTA Pivot Table'!E$479</f>
        <v>101.3977272727272</v>
      </c>
      <c r="O122" s="8"/>
    </row>
    <row r="123" spans="1:16">
      <c r="A123" s="92" t="s">
        <v>64</v>
      </c>
      <c r="B123" s="165">
        <f>+'CTA Pivot Table'!E$487</f>
        <v>0</v>
      </c>
      <c r="C123" s="165">
        <f>+'CTA Pivot Table'!E$489</f>
        <v>0</v>
      </c>
      <c r="D123" s="165">
        <f>+'CTA Pivot Table'!E$491</f>
        <v>0</v>
      </c>
      <c r="E123" s="166">
        <f>+'CTA Pivot Table'!E$493</f>
        <v>0</v>
      </c>
      <c r="F123" s="166">
        <f>+'CTA Pivot Table'!E$495</f>
        <v>0</v>
      </c>
      <c r="G123" s="165">
        <f>+'CTA Pivot Table'!E$497</f>
        <v>0</v>
      </c>
      <c r="H123" s="165">
        <f>+'CTA Pivot Table'!E$499</f>
        <v>0</v>
      </c>
      <c r="I123" s="166">
        <f>+'CTA Pivot Table'!E$501</f>
        <v>0</v>
      </c>
      <c r="J123" s="166">
        <f>+'CTA Pivot Table'!E$503</f>
        <v>0</v>
      </c>
      <c r="K123" s="165">
        <f>+'CTA Pivot Table'!E$505</f>
        <v>0</v>
      </c>
      <c r="L123" s="165">
        <f>+'CTA Pivot Table'!E$507</f>
        <v>0</v>
      </c>
      <c r="M123" s="167">
        <f>+'CTA Pivot Table'!E$509</f>
        <v>0</v>
      </c>
      <c r="N123" s="166">
        <f>+'CTA Pivot Table'!E$511</f>
        <v>0</v>
      </c>
      <c r="O123" s="8"/>
    </row>
    <row r="124" spans="1:16">
      <c r="A124" s="133" t="s">
        <v>665</v>
      </c>
      <c r="B124" s="168"/>
      <c r="C124" s="168"/>
      <c r="D124" s="168"/>
      <c r="E124" s="168"/>
      <c r="F124" s="168"/>
      <c r="G124" s="168"/>
      <c r="H124" s="168"/>
      <c r="I124" s="168"/>
      <c r="J124" s="168"/>
      <c r="K124" s="168"/>
      <c r="L124" s="168"/>
      <c r="M124" s="168"/>
      <c r="N124" s="169"/>
    </row>
    <row r="125" spans="1:16">
      <c r="A125" s="170"/>
      <c r="B125" s="168"/>
      <c r="C125" s="168"/>
      <c r="D125" s="168"/>
      <c r="E125" s="168"/>
      <c r="F125" s="168"/>
      <c r="G125" s="168"/>
      <c r="H125" s="168"/>
      <c r="I125" s="168"/>
      <c r="J125" s="168"/>
      <c r="K125" s="168"/>
      <c r="L125" s="168"/>
      <c r="M125" s="168"/>
      <c r="N125" s="323" t="s">
        <v>1192</v>
      </c>
    </row>
    <row r="126" spans="1:16" ht="18">
      <c r="A126" s="198" t="s">
        <v>288</v>
      </c>
      <c r="B126" s="82"/>
      <c r="C126" s="82"/>
      <c r="D126" s="82"/>
      <c r="E126" s="101"/>
      <c r="F126" s="101"/>
      <c r="G126" s="101"/>
      <c r="H126" s="101"/>
      <c r="I126" s="101"/>
      <c r="J126" s="82"/>
      <c r="K126" s="82"/>
      <c r="L126" s="82"/>
      <c r="M126" s="101"/>
      <c r="N126" s="102"/>
    </row>
    <row r="127" spans="1:16" ht="18">
      <c r="A127" s="198"/>
      <c r="B127" s="82"/>
      <c r="C127" s="82"/>
      <c r="D127" s="82"/>
      <c r="E127" s="101"/>
      <c r="F127" s="101"/>
      <c r="G127" s="101"/>
      <c r="H127" s="101"/>
      <c r="I127" s="101"/>
      <c r="J127" s="82"/>
      <c r="K127" s="82"/>
      <c r="L127" s="82"/>
      <c r="M127" s="101"/>
      <c r="N127" s="102"/>
    </row>
    <row r="128" spans="1:16" ht="15.75">
      <c r="A128" s="118" t="s">
        <v>177</v>
      </c>
      <c r="B128" s="82"/>
      <c r="C128" s="82"/>
      <c r="D128" s="82"/>
      <c r="E128" s="101"/>
      <c r="F128" s="101"/>
      <c r="G128" s="101"/>
      <c r="H128" s="101"/>
      <c r="I128" s="101"/>
      <c r="J128" s="82"/>
      <c r="K128" s="82"/>
      <c r="L128" s="82"/>
      <c r="M128" s="101"/>
      <c r="N128" s="102"/>
    </row>
    <row r="129" spans="1:15" ht="15.75">
      <c r="A129" s="118" t="s">
        <v>1196</v>
      </c>
      <c r="B129" s="82"/>
      <c r="C129" s="82"/>
      <c r="D129" s="82"/>
      <c r="E129" s="101"/>
      <c r="F129" s="101"/>
      <c r="G129" s="101"/>
      <c r="H129" s="101"/>
      <c r="I129" s="101"/>
      <c r="J129" s="82"/>
      <c r="K129" s="82"/>
      <c r="L129" s="82"/>
      <c r="M129" s="101"/>
      <c r="N129" s="102"/>
    </row>
    <row r="130" spans="1:15" ht="15.75" customHeight="1">
      <c r="A130" s="26"/>
      <c r="B130" s="58"/>
      <c r="C130" s="58"/>
      <c r="D130" s="58"/>
      <c r="E130" s="58"/>
      <c r="F130" s="59"/>
      <c r="G130" s="84"/>
      <c r="H130" s="84"/>
      <c r="I130" s="85"/>
      <c r="J130" s="85"/>
      <c r="K130" s="85"/>
      <c r="L130" s="85"/>
      <c r="M130" s="85"/>
      <c r="N130" s="85"/>
      <c r="O130" s="7"/>
    </row>
    <row r="131" spans="1:15" ht="15.75" customHeight="1">
      <c r="A131" s="21"/>
      <c r="B131" s="119" t="s">
        <v>257</v>
      </c>
      <c r="C131" s="152"/>
      <c r="D131" s="152"/>
      <c r="E131" s="152"/>
      <c r="F131" s="152"/>
      <c r="G131" s="152"/>
      <c r="H131" s="152"/>
      <c r="I131" s="153"/>
      <c r="J131" s="154" t="s">
        <v>156</v>
      </c>
      <c r="K131" s="155"/>
      <c r="L131" s="155"/>
      <c r="M131" s="156"/>
      <c r="N131" s="839" t="s">
        <v>256</v>
      </c>
      <c r="O131" s="86"/>
    </row>
    <row r="132" spans="1:15" ht="42.75" customHeight="1">
      <c r="A132" s="37"/>
      <c r="B132" s="120" t="s">
        <v>296</v>
      </c>
      <c r="C132" s="120"/>
      <c r="D132" s="120"/>
      <c r="E132" s="123"/>
      <c r="F132" s="124" t="s">
        <v>298</v>
      </c>
      <c r="G132" s="120"/>
      <c r="H132" s="120"/>
      <c r="I132" s="121"/>
      <c r="J132" s="125" t="s">
        <v>258</v>
      </c>
      <c r="K132" s="152"/>
      <c r="L132" s="152"/>
      <c r="M132" s="153"/>
      <c r="N132" s="840"/>
      <c r="O132" s="86"/>
    </row>
    <row r="133" spans="1:15" ht="27.75" customHeight="1">
      <c r="A133" s="26"/>
      <c r="B133" s="157" t="s">
        <v>157</v>
      </c>
      <c r="C133" s="157" t="s">
        <v>158</v>
      </c>
      <c r="D133" s="157" t="s">
        <v>65</v>
      </c>
      <c r="E133" s="158" t="s">
        <v>12</v>
      </c>
      <c r="F133" s="158" t="s">
        <v>157</v>
      </c>
      <c r="G133" s="157" t="s">
        <v>158</v>
      </c>
      <c r="H133" s="157" t="s">
        <v>65</v>
      </c>
      <c r="I133" s="158" t="s">
        <v>12</v>
      </c>
      <c r="J133" s="159" t="s">
        <v>157</v>
      </c>
      <c r="K133" s="160" t="s">
        <v>158</v>
      </c>
      <c r="L133" s="161" t="s">
        <v>65</v>
      </c>
      <c r="M133" s="159" t="s">
        <v>12</v>
      </c>
      <c r="N133" s="841"/>
      <c r="O133" s="86"/>
    </row>
    <row r="134" spans="1:15" ht="15.75" hidden="1" customHeight="1">
      <c r="A134" s="87" t="s">
        <v>48</v>
      </c>
      <c r="B134" s="61">
        <f>+'CTA Pivot Table'!F$230</f>
        <v>0</v>
      </c>
      <c r="C134" s="61">
        <f>+'CTA Pivot Table'!F$231</f>
        <v>0</v>
      </c>
      <c r="D134" s="61">
        <f>+'CTA Pivot Table'!F$232</f>
        <v>0</v>
      </c>
      <c r="E134" s="60">
        <f>+'CTA Pivot Table'!F$233</f>
        <v>0</v>
      </c>
      <c r="F134" s="60"/>
      <c r="G134" s="60"/>
      <c r="H134" s="60"/>
      <c r="I134" s="60"/>
      <c r="J134" s="60">
        <f>+'CTA Pivot Table'!F$234</f>
        <v>0</v>
      </c>
      <c r="K134" s="61">
        <f>+'CTA Pivot Table'!F$235</f>
        <v>0</v>
      </c>
      <c r="L134" s="61">
        <f>+'CTA Pivot Table'!F$236</f>
        <v>0</v>
      </c>
      <c r="M134" s="62">
        <f>+'CTA Pivot Table'!F$237</f>
        <v>0</v>
      </c>
      <c r="N134" s="60">
        <f>+'CTA Pivot Table'!F$238</f>
        <v>0</v>
      </c>
      <c r="O134" s="8"/>
    </row>
    <row r="135" spans="1:15" ht="15.75" hidden="1" customHeight="1">
      <c r="A135" s="87"/>
      <c r="E135" s="63"/>
      <c r="I135" s="63"/>
      <c r="J135" s="63"/>
      <c r="M135" s="65"/>
      <c r="N135" s="63"/>
      <c r="O135" s="8"/>
    </row>
    <row r="136" spans="1:15">
      <c r="A136" s="87" t="s">
        <v>49</v>
      </c>
      <c r="B136" s="162">
        <f>+'CTA Pivot Table'!F$7</f>
        <v>0</v>
      </c>
      <c r="C136" s="162">
        <f>+'CTA Pivot Table'!F$9</f>
        <v>0</v>
      </c>
      <c r="D136" s="162">
        <f>+'CTA Pivot Table'!F$11</f>
        <v>0</v>
      </c>
      <c r="E136" s="163">
        <f>+'CTA Pivot Table'!F$13</f>
        <v>0</v>
      </c>
      <c r="F136" s="163">
        <f>+'CTA Pivot Table'!F$15</f>
        <v>0</v>
      </c>
      <c r="G136" s="162">
        <f>+'CTA Pivot Table'!F$17</f>
        <v>0</v>
      </c>
      <c r="H136" s="162">
        <f>+'CTA Pivot Table'!F$19</f>
        <v>0</v>
      </c>
      <c r="I136" s="163">
        <f>+'CTA Pivot Table'!F$21</f>
        <v>0</v>
      </c>
      <c r="J136" s="163">
        <f>+'CTA Pivot Table'!F$23</f>
        <v>0</v>
      </c>
      <c r="K136" s="162">
        <f>+'CTA Pivot Table'!F$25</f>
        <v>0</v>
      </c>
      <c r="L136" s="162">
        <f>+'CTA Pivot Table'!F$27</f>
        <v>0</v>
      </c>
      <c r="M136" s="164">
        <f>+'CTA Pivot Table'!F$29</f>
        <v>0</v>
      </c>
      <c r="N136" s="163">
        <f>+'CTA Pivot Table'!F$31</f>
        <v>0</v>
      </c>
      <c r="O136" s="8"/>
    </row>
    <row r="137" spans="1:15">
      <c r="A137" s="87" t="s">
        <v>50</v>
      </c>
      <c r="B137" s="162">
        <f>+'CTA Pivot Table'!F$39</f>
        <v>137.37328519855595</v>
      </c>
      <c r="C137" s="162">
        <f>+'CTA Pivot Table'!F$41</f>
        <v>106</v>
      </c>
      <c r="D137" s="162">
        <f>+'CTA Pivot Table'!F$43</f>
        <v>0</v>
      </c>
      <c r="E137" s="163">
        <f>+'CTA Pivot Table'!F$45</f>
        <v>137.26043165467624</v>
      </c>
      <c r="F137" s="163">
        <f>+'CTA Pivot Table'!F$47</f>
        <v>140.65572289156626</v>
      </c>
      <c r="G137" s="162">
        <f>+'CTA Pivot Table'!F$49</f>
        <v>126.82000000000001</v>
      </c>
      <c r="H137" s="162">
        <f>+'CTA Pivot Table'!F$51</f>
        <v>0</v>
      </c>
      <c r="I137" s="163">
        <f>+'CTA Pivot Table'!F$53</f>
        <v>140.45044510385759</v>
      </c>
      <c r="J137" s="163">
        <f>+'CTA Pivot Table'!F$55</f>
        <v>88.842307692307699</v>
      </c>
      <c r="K137" s="162">
        <f>+'CTA Pivot Table'!F$57</f>
        <v>74.840625000000003</v>
      </c>
      <c r="L137" s="162">
        <f>+'CTA Pivot Table'!FR$59</f>
        <v>0</v>
      </c>
      <c r="M137" s="164">
        <f>+'CTA Pivot Table'!F$61</f>
        <v>87.631351351351341</v>
      </c>
      <c r="N137" s="163">
        <f>+'CTA Pivot Table'!F$63</f>
        <v>0</v>
      </c>
      <c r="O137" s="8"/>
    </row>
    <row r="138" spans="1:15">
      <c r="A138" s="87" t="s">
        <v>51</v>
      </c>
      <c r="B138" s="162">
        <f>+'CTA Pivot Table'!F$71</f>
        <v>0</v>
      </c>
      <c r="C138" s="162">
        <f>+'CTA Pivot Table'!F$73</f>
        <v>0</v>
      </c>
      <c r="D138" s="162">
        <f>+'CTA Pivot Table'!F$75</f>
        <v>0</v>
      </c>
      <c r="E138" s="163">
        <f>+'CTA Pivot Table'!F$77</f>
        <v>0</v>
      </c>
      <c r="F138" s="163">
        <f>+'CTA Pivot Table'!F$79</f>
        <v>0</v>
      </c>
      <c r="G138" s="162">
        <f>+'CTA Pivot Table'!F$81</f>
        <v>0</v>
      </c>
      <c r="H138" s="162">
        <f>+'CTA Pivot Table'!F$83</f>
        <v>0</v>
      </c>
      <c r="I138" s="163">
        <f>+'CTA Pivot Table'!F$85</f>
        <v>0</v>
      </c>
      <c r="J138" s="163">
        <f>+'CTA Pivot Table'!F$87</f>
        <v>0</v>
      </c>
      <c r="K138" s="162">
        <f>+'CTA Pivot Table'!F$89</f>
        <v>0</v>
      </c>
      <c r="L138" s="162">
        <f>+'CTA Pivot Table'!F$91</f>
        <v>0</v>
      </c>
      <c r="M138" s="164">
        <f>+'CTA Pivot Table'!F$93</f>
        <v>0</v>
      </c>
      <c r="N138" s="163">
        <f>+'CTA Pivot Table'!F$95</f>
        <v>0</v>
      </c>
      <c r="O138" s="8"/>
    </row>
    <row r="139" spans="1:15">
      <c r="A139" s="87" t="s">
        <v>52</v>
      </c>
      <c r="B139" s="162">
        <f>+'CTA Pivot Table'!F$103</f>
        <v>0</v>
      </c>
      <c r="C139" s="162">
        <f>+'CTA Pivot Table'!F$105</f>
        <v>0</v>
      </c>
      <c r="D139" s="162">
        <f>+'CTA Pivot Table'!F$107</f>
        <v>0</v>
      </c>
      <c r="E139" s="163">
        <f>+'CTA Pivot Table'!F$109</f>
        <v>0</v>
      </c>
      <c r="F139" s="163">
        <f>+'CTA Pivot Table'!F$111</f>
        <v>0</v>
      </c>
      <c r="G139" s="162">
        <f>+'CTA Pivot Table'!F$113</f>
        <v>0</v>
      </c>
      <c r="H139" s="162">
        <f>+'CTA Pivot Table'!F$115</f>
        <v>0</v>
      </c>
      <c r="I139" s="163">
        <f>+'CTA Pivot Table'!F$117</f>
        <v>0</v>
      </c>
      <c r="J139" s="163">
        <f>+'CTA Pivot Table'!F$119</f>
        <v>0</v>
      </c>
      <c r="K139" s="162">
        <f>+'CTA Pivot Table'!F$121</f>
        <v>0</v>
      </c>
      <c r="L139" s="162">
        <f>+'CTA Pivot Table'!F$123</f>
        <v>0</v>
      </c>
      <c r="M139" s="164">
        <f>+'CTA Pivot Table'!F$125</f>
        <v>0</v>
      </c>
      <c r="N139" s="163">
        <f>+'CTA Pivot Table'!F$127</f>
        <v>0</v>
      </c>
      <c r="O139" s="8"/>
    </row>
    <row r="140" spans="1:15">
      <c r="A140" s="87"/>
      <c r="B140" s="162"/>
      <c r="C140" s="162"/>
      <c r="D140" s="162"/>
      <c r="E140" s="163"/>
      <c r="F140" s="163"/>
      <c r="G140" s="162"/>
      <c r="H140" s="162"/>
      <c r="I140" s="163"/>
      <c r="J140" s="163"/>
      <c r="K140" s="162"/>
      <c r="L140" s="162"/>
      <c r="M140" s="164"/>
      <c r="N140" s="163"/>
      <c r="O140" s="8"/>
    </row>
    <row r="141" spans="1:15">
      <c r="A141" s="87" t="s">
        <v>53</v>
      </c>
      <c r="B141" s="162">
        <f>+'CTA Pivot Table'!F$135</f>
        <v>135.37608695652176</v>
      </c>
      <c r="C141" s="162">
        <f>+'CTA Pivot Table'!F$137</f>
        <v>143.39933333333332</v>
      </c>
      <c r="D141" s="162">
        <f>+'CTA Pivot Table'!F$139</f>
        <v>0</v>
      </c>
      <c r="E141" s="163">
        <f>+'CTA Pivot Table'!F$141</f>
        <v>136.80880952380954</v>
      </c>
      <c r="F141" s="163">
        <f>+'CTA Pivot Table'!F$143</f>
        <v>140.56634813290211</v>
      </c>
      <c r="G141" s="162">
        <f>+'CTA Pivot Table'!F$145</f>
        <v>141.66601659751038</v>
      </c>
      <c r="H141" s="162">
        <f>+'CTA Pivot Table'!F$147</f>
        <v>0</v>
      </c>
      <c r="I141" s="163">
        <f>+'CTA Pivot Table'!F$149</f>
        <v>140.70285088848826</v>
      </c>
      <c r="J141" s="163">
        <f>+'CTA Pivot Table'!F$151</f>
        <v>93.944918633034987</v>
      </c>
      <c r="K141" s="162">
        <f>+'CTA Pivot Table'!F$153</f>
        <v>83.217188983855635</v>
      </c>
      <c r="L141" s="162">
        <f>+'CTA Pivot Table'!F$155</f>
        <v>0</v>
      </c>
      <c r="M141" s="164">
        <f>+'CTA Pivot Table'!F$157</f>
        <v>90.727516377100528</v>
      </c>
      <c r="N141" s="163">
        <f>+'CTA Pivot Table'!F$159</f>
        <v>129.60999999999999</v>
      </c>
      <c r="O141" s="8"/>
    </row>
    <row r="142" spans="1:15">
      <c r="A142" s="87" t="s">
        <v>54</v>
      </c>
      <c r="B142" s="162">
        <f>+'CTA Pivot Table'!F$167</f>
        <v>141.1</v>
      </c>
      <c r="C142" s="162">
        <f>+'CTA Pivot Table'!F$169</f>
        <v>0</v>
      </c>
      <c r="D142" s="162">
        <f>+'CTA Pivot Table'!F$171</f>
        <v>0</v>
      </c>
      <c r="E142" s="163">
        <f>+'CTA Pivot Table'!F$173</f>
        <v>141.1</v>
      </c>
      <c r="F142" s="163">
        <f>+'CTA Pivot Table'!F$175</f>
        <v>150.19999999999996</v>
      </c>
      <c r="G142" s="162">
        <f>+'CTA Pivot Table'!F$177</f>
        <v>0</v>
      </c>
      <c r="H142" s="162">
        <f>+'CTA Pivot Table'!F$179</f>
        <v>0</v>
      </c>
      <c r="I142" s="163">
        <f>+'CTA Pivot Table'!F$181</f>
        <v>150.19999999999996</v>
      </c>
      <c r="J142" s="163">
        <f>+'CTA Pivot Table'!F$183</f>
        <v>91</v>
      </c>
      <c r="K142" s="162">
        <f>+'CTA Pivot Table'!F$185</f>
        <v>75.900000000000006</v>
      </c>
      <c r="L142" s="162">
        <f>+'CTA Pivot Table'!F$187</f>
        <v>0</v>
      </c>
      <c r="M142" s="164">
        <f>+'CTA Pivot Table'!F$189</f>
        <v>85.966666666666669</v>
      </c>
      <c r="N142" s="163">
        <f>+'CTA Pivot Table'!F$191</f>
        <v>115</v>
      </c>
      <c r="O142" s="8"/>
    </row>
    <row r="143" spans="1:15">
      <c r="A143" s="87" t="s">
        <v>55</v>
      </c>
      <c r="B143" s="162">
        <f>+'CTA Pivot Table'!F$199</f>
        <v>0</v>
      </c>
      <c r="C143" s="162">
        <f>+'CTA Pivot Table'!F$201</f>
        <v>0</v>
      </c>
      <c r="D143" s="162">
        <f>+'CTA Pivot Table'!F$203</f>
        <v>0</v>
      </c>
      <c r="E143" s="163">
        <f>+'CTA Pivot Table'!F$205</f>
        <v>0</v>
      </c>
      <c r="F143" s="163">
        <f>+'CTA Pivot Table'!F$207</f>
        <v>0</v>
      </c>
      <c r="G143" s="162">
        <f>+'CTA Pivot Table'!F$209</f>
        <v>0</v>
      </c>
      <c r="H143" s="162">
        <f>+'CTA Pivot Table'!F$211</f>
        <v>0</v>
      </c>
      <c r="I143" s="163">
        <f>+'CTA Pivot Table'!F$213</f>
        <v>0</v>
      </c>
      <c r="J143" s="163">
        <f>+'CTA Pivot Table'!F$215</f>
        <v>0</v>
      </c>
      <c r="K143" s="162">
        <f>+'CTA Pivot Table'!F$217</f>
        <v>0</v>
      </c>
      <c r="L143" s="162">
        <f>+'CTA Pivot Table'!F$219</f>
        <v>0</v>
      </c>
      <c r="M143" s="164">
        <f>+'CTA Pivot Table'!F$221</f>
        <v>0</v>
      </c>
      <c r="N143" s="163">
        <f>+'CTA Pivot Table'!F$223</f>
        <v>0</v>
      </c>
      <c r="O143" s="8"/>
    </row>
    <row r="144" spans="1:15" ht="16.5" customHeight="1">
      <c r="A144" s="87" t="s">
        <v>56</v>
      </c>
      <c r="B144" s="162">
        <f>+'CTA Pivot Table'!F$231</f>
        <v>0</v>
      </c>
      <c r="C144" s="162">
        <f>+'CTA Pivot Table'!F$233</f>
        <v>0</v>
      </c>
      <c r="D144" s="162">
        <f>+'CTA Pivot Table'!F$235</f>
        <v>0</v>
      </c>
      <c r="E144" s="163">
        <f>+'CTA Pivot Table'!F$237</f>
        <v>0</v>
      </c>
      <c r="F144" s="163">
        <f>+'CTA Pivot Table'!F$239</f>
        <v>0</v>
      </c>
      <c r="G144" s="162">
        <f>+'CTA Pivot Table'!F$241</f>
        <v>0</v>
      </c>
      <c r="H144" s="162">
        <f>+'CTA Pivot Table'!F$243</f>
        <v>0</v>
      </c>
      <c r="I144" s="163">
        <f>+'CTA Pivot Table'!F$245</f>
        <v>0</v>
      </c>
      <c r="J144" s="163">
        <f>+'CTA Pivot Table'!F$247</f>
        <v>0</v>
      </c>
      <c r="K144" s="162">
        <f>+'CTA Pivot Table'!F$249</f>
        <v>0</v>
      </c>
      <c r="L144" s="162">
        <f>+'CTA Pivot Table'!F$251</f>
        <v>0</v>
      </c>
      <c r="M144" s="164">
        <f>+'CTA Pivot Table'!F$253</f>
        <v>0</v>
      </c>
      <c r="N144" s="163">
        <f>+'CTA Pivot Table'!F$255</f>
        <v>0</v>
      </c>
      <c r="O144" s="8"/>
    </row>
    <row r="145" spans="1:16" ht="16.5" customHeight="1">
      <c r="A145" s="87"/>
      <c r="B145" s="162"/>
      <c r="C145" s="162"/>
      <c r="D145" s="162"/>
      <c r="E145" s="163"/>
      <c r="F145" s="163"/>
      <c r="G145" s="162"/>
      <c r="H145" s="162"/>
      <c r="I145" s="163"/>
      <c r="J145" s="163"/>
      <c r="K145" s="162"/>
      <c r="L145" s="162"/>
      <c r="M145" s="164"/>
      <c r="N145" s="163"/>
      <c r="O145" s="8"/>
    </row>
    <row r="146" spans="1:16">
      <c r="A146" s="87" t="s">
        <v>57</v>
      </c>
      <c r="B146" s="162">
        <f>+'CTA Pivot Table'!F$263</f>
        <v>0</v>
      </c>
      <c r="C146" s="162">
        <f>+'CTA Pivot Table'!F$265</f>
        <v>0</v>
      </c>
      <c r="D146" s="162">
        <f>+'CTA Pivot Table'!F$267</f>
        <v>0</v>
      </c>
      <c r="E146" s="163">
        <f>+'CTA Pivot Table'!F$269</f>
        <v>0</v>
      </c>
      <c r="F146" s="163">
        <f>+'CTA Pivot Table'!F$271</f>
        <v>0</v>
      </c>
      <c r="G146" s="162">
        <f>+'CTA Pivot Table'!F$273</f>
        <v>0</v>
      </c>
      <c r="H146" s="162">
        <f>+'CTA Pivot Table'!F$275</f>
        <v>0</v>
      </c>
      <c r="I146" s="163">
        <f>+'CTA Pivot Table'!F$277</f>
        <v>0</v>
      </c>
      <c r="J146" s="163">
        <f>+'CTA Pivot Table'!F$279</f>
        <v>0</v>
      </c>
      <c r="K146" s="162">
        <f>+'CTA Pivot Table'!F$281</f>
        <v>0</v>
      </c>
      <c r="L146" s="162">
        <f>+'CTA Pivot Table'!F$283</f>
        <v>0</v>
      </c>
      <c r="M146" s="164">
        <f>+'CTA Pivot Table'!F$285</f>
        <v>0</v>
      </c>
      <c r="N146" s="163">
        <f>+'CTA Pivot Table'!F$287</f>
        <v>0</v>
      </c>
      <c r="O146" s="8"/>
    </row>
    <row r="147" spans="1:16" ht="15.75">
      <c r="A147" s="87" t="s">
        <v>58</v>
      </c>
      <c r="B147" s="162">
        <f>+'CTA Pivot Table'!F$295</f>
        <v>157</v>
      </c>
      <c r="C147" s="162">
        <f>+'CTA Pivot Table'!F$297</f>
        <v>0</v>
      </c>
      <c r="D147" s="162">
        <f>+'CTA Pivot Table'!F$299</f>
        <v>0</v>
      </c>
      <c r="E147" s="163">
        <f>+'CTA Pivot Table'!F$301</f>
        <v>157</v>
      </c>
      <c r="F147" s="163">
        <f>+'CTA Pivot Table'!F$303</f>
        <v>152</v>
      </c>
      <c r="G147" s="162">
        <f>+'CTA Pivot Table'!F$305</f>
        <v>144</v>
      </c>
      <c r="H147" s="162">
        <f>+'CTA Pivot Table'!F$307</f>
        <v>108</v>
      </c>
      <c r="I147" s="163">
        <f>+'CTA Pivot Table'!F$309</f>
        <v>151.75903614457832</v>
      </c>
      <c r="J147" s="163">
        <f>+'CTA Pivot Table'!F$311</f>
        <v>80</v>
      </c>
      <c r="K147" s="162">
        <f>+'CTA Pivot Table'!F$313</f>
        <v>62</v>
      </c>
      <c r="L147" s="162">
        <f>+'CTA Pivot Table'!F$315</f>
        <v>60</v>
      </c>
      <c r="M147" s="164">
        <f>+'CTA Pivot Table'!F$317</f>
        <v>73.667870036101078</v>
      </c>
      <c r="N147" s="163">
        <f>+'CTA Pivot Table'!F$319</f>
        <v>88</v>
      </c>
      <c r="O147" s="8"/>
      <c r="P147" s="91"/>
    </row>
    <row r="148" spans="1:16">
      <c r="A148" s="87" t="s">
        <v>59</v>
      </c>
      <c r="B148" s="162">
        <f>+'CTA Pivot Table'!F$327</f>
        <v>0</v>
      </c>
      <c r="C148" s="162">
        <f>+'CTA Pivot Table'!F$329</f>
        <v>0</v>
      </c>
      <c r="D148" s="162">
        <f>+'CTA Pivot Table'!F$331</f>
        <v>0</v>
      </c>
      <c r="E148" s="163">
        <f>+'CTA Pivot Table'!F$333</f>
        <v>0</v>
      </c>
      <c r="F148" s="163">
        <f>+'CTA Pivot Table'!F$335</f>
        <v>0</v>
      </c>
      <c r="G148" s="162">
        <f>+'CTA Pivot Table'!F$337</f>
        <v>0</v>
      </c>
      <c r="H148" s="162">
        <f>+'CTA Pivot Table'!F$339</f>
        <v>0</v>
      </c>
      <c r="I148" s="163">
        <f>+'CTA Pivot Table'!F$341</f>
        <v>0</v>
      </c>
      <c r="J148" s="163">
        <f>+'CTA Pivot Table'!F$343</f>
        <v>0</v>
      </c>
      <c r="K148" s="162">
        <f>+'CTA Pivot Table'!F$345</f>
        <v>0</v>
      </c>
      <c r="L148" s="162">
        <f>+'CTA Pivot Table'!F$347</f>
        <v>0</v>
      </c>
      <c r="M148" s="164">
        <f>+'CTA Pivot Table'!F$349</f>
        <v>0</v>
      </c>
      <c r="N148" s="163">
        <f>+'CTA Pivot Table'!F$351</f>
        <v>0</v>
      </c>
      <c r="O148" s="8"/>
    </row>
    <row r="149" spans="1:16">
      <c r="A149" s="87" t="s">
        <v>60</v>
      </c>
      <c r="B149" s="162">
        <f>+'CTA Pivot Table'!F$359</f>
        <v>0</v>
      </c>
      <c r="C149" s="162">
        <f>+'CTA Pivot Table'!F$361</f>
        <v>0</v>
      </c>
      <c r="D149" s="162">
        <f>+'CTA Pivot Table'!F$363</f>
        <v>0</v>
      </c>
      <c r="E149" s="163">
        <f>+'CTA Pivot Table'!F$365</f>
        <v>0</v>
      </c>
      <c r="F149" s="163">
        <f>+'CTA Pivot Table'!F$367</f>
        <v>0</v>
      </c>
      <c r="G149" s="162">
        <f>+'CTA Pivot Table'!F$369</f>
        <v>0</v>
      </c>
      <c r="H149" s="162">
        <f>+'CTA Pivot Table'!F$371</f>
        <v>0</v>
      </c>
      <c r="I149" s="163">
        <f>+'CTA Pivot Table'!F$373</f>
        <v>0</v>
      </c>
      <c r="J149" s="163">
        <f>+'CTA Pivot Table'!F$375</f>
        <v>0</v>
      </c>
      <c r="K149" s="162">
        <f>+'CTA Pivot Table'!F$377</f>
        <v>0</v>
      </c>
      <c r="L149" s="162">
        <f>+'CTA Pivot Table'!F$379</f>
        <v>0</v>
      </c>
      <c r="M149" s="164">
        <f>+'CTA Pivot Table'!F$381</f>
        <v>0</v>
      </c>
      <c r="N149" s="163">
        <f>+'CTA Pivot Table'!F$383</f>
        <v>0</v>
      </c>
      <c r="O149" s="8"/>
    </row>
    <row r="150" spans="1:16">
      <c r="A150" s="87"/>
      <c r="B150" s="162"/>
      <c r="C150" s="162"/>
      <c r="D150" s="162"/>
      <c r="E150" s="163"/>
      <c r="F150" s="163"/>
      <c r="G150" s="162"/>
      <c r="H150" s="162"/>
      <c r="I150" s="163"/>
      <c r="J150" s="163"/>
      <c r="K150" s="162"/>
      <c r="L150" s="162"/>
      <c r="M150" s="164"/>
      <c r="N150" s="163"/>
      <c r="O150" s="8"/>
    </row>
    <row r="151" spans="1:16">
      <c r="A151" s="87" t="s">
        <v>61</v>
      </c>
      <c r="B151" s="162">
        <f>+'CTA Pivot Table'!F$391</f>
        <v>0</v>
      </c>
      <c r="C151" s="162">
        <f>+'CTA Pivot Table'!F$393</f>
        <v>0</v>
      </c>
      <c r="D151" s="162">
        <f>+'CTA Pivot Table'!F$395</f>
        <v>0</v>
      </c>
      <c r="E151" s="163">
        <f>+'CTA Pivot Table'!F$397</f>
        <v>0</v>
      </c>
      <c r="F151" s="163">
        <f>+'CTA Pivot Table'!F$399</f>
        <v>0</v>
      </c>
      <c r="G151" s="162">
        <f>+'CTA Pivot Table'!F$401</f>
        <v>0</v>
      </c>
      <c r="H151" s="162">
        <f>+'CTA Pivot Table'!F$403</f>
        <v>0</v>
      </c>
      <c r="I151" s="163">
        <f>+'CTA Pivot Table'!F$405</f>
        <v>0</v>
      </c>
      <c r="J151" s="163">
        <f>+'CTA Pivot Table'!F$407</f>
        <v>0</v>
      </c>
      <c r="K151" s="162">
        <f>+'CTA Pivot Table'!F$409</f>
        <v>0</v>
      </c>
      <c r="L151" s="162">
        <f>+'CTA Pivot Table'!F$411</f>
        <v>0</v>
      </c>
      <c r="M151" s="164">
        <f>+'CTA Pivot Table'!F$413</f>
        <v>0</v>
      </c>
      <c r="N151" s="163">
        <f>+'CTA Pivot Table'!F$415</f>
        <v>0</v>
      </c>
      <c r="O151" s="8"/>
    </row>
    <row r="152" spans="1:16">
      <c r="A152" s="87" t="s">
        <v>62</v>
      </c>
      <c r="B152" s="162">
        <f>+'CTA Pivot Table'!F$423</f>
        <v>113.26969696969695</v>
      </c>
      <c r="C152" s="162">
        <f>+'CTA Pivot Table'!F$425</f>
        <v>0</v>
      </c>
      <c r="D152" s="162">
        <f>+'CTA Pivot Table'!F$427</f>
        <v>0</v>
      </c>
      <c r="E152" s="163">
        <f>+'CTA Pivot Table'!F$429</f>
        <v>113.26969696969695</v>
      </c>
      <c r="F152" s="163">
        <f>+'CTA Pivot Table'!F$431</f>
        <v>121.875</v>
      </c>
      <c r="G152" s="162">
        <f>+'CTA Pivot Table'!F$433</f>
        <v>125</v>
      </c>
      <c r="H152" s="162">
        <f>+'CTA Pivot Table'!F$435</f>
        <v>0</v>
      </c>
      <c r="I152" s="163">
        <f>+'CTA Pivot Table'!F$437</f>
        <v>121.96969696969697</v>
      </c>
      <c r="J152" s="163">
        <f>+'CTA Pivot Table'!F$439</f>
        <v>60.556174334140437</v>
      </c>
      <c r="K152" s="162">
        <f>+'CTA Pivot Table'!F$441</f>
        <v>42.002717391304351</v>
      </c>
      <c r="L152" s="162">
        <f>+'CTA Pivot Table'!F$443</f>
        <v>0</v>
      </c>
      <c r="M152" s="164">
        <f>+'CTA Pivot Table'!F$445</f>
        <v>48.671627502175802</v>
      </c>
      <c r="N152" s="163">
        <f>+'CTA Pivot Table'!F$447</f>
        <v>21.151449275362321</v>
      </c>
      <c r="O152" s="8"/>
    </row>
    <row r="153" spans="1:16">
      <c r="A153" s="87" t="s">
        <v>63</v>
      </c>
      <c r="B153" s="162">
        <f>+'CTA Pivot Table'!F$455</f>
        <v>0</v>
      </c>
      <c r="C153" s="162">
        <f>+'CTA Pivot Table'!F$457</f>
        <v>0</v>
      </c>
      <c r="D153" s="162">
        <f>+'CTA Pivot Table'!F$459</f>
        <v>0</v>
      </c>
      <c r="E153" s="163">
        <f>+'CTA Pivot Table'!F$461</f>
        <v>0</v>
      </c>
      <c r="F153" s="163">
        <f>+'CTA Pivot Table'!F$463</f>
        <v>0</v>
      </c>
      <c r="G153" s="162">
        <f>+'CTA Pivot Table'!F$465</f>
        <v>0</v>
      </c>
      <c r="H153" s="162">
        <f>+'CTA Pivot Table'!F$467</f>
        <v>0</v>
      </c>
      <c r="I153" s="163">
        <f>+'CTA Pivot Table'!F$469</f>
        <v>0</v>
      </c>
      <c r="J153" s="163">
        <f>+'CTA Pivot Table'!F$471</f>
        <v>0</v>
      </c>
      <c r="K153" s="162">
        <f>+'CTA Pivot Table'!F$473</f>
        <v>0</v>
      </c>
      <c r="L153" s="162">
        <f>+'CTA Pivot Table'!F$475</f>
        <v>0</v>
      </c>
      <c r="M153" s="164">
        <f>+'CTA Pivot Table'!F$477</f>
        <v>0</v>
      </c>
      <c r="N153" s="163">
        <f>+'CTA Pivot Table'!F$479</f>
        <v>0</v>
      </c>
      <c r="O153" s="8"/>
    </row>
    <row r="154" spans="1:16">
      <c r="A154" s="92" t="s">
        <v>64</v>
      </c>
      <c r="B154" s="165">
        <f>+'CTA Pivot Table'!F$487</f>
        <v>0</v>
      </c>
      <c r="C154" s="165">
        <f>+'CTA Pivot Table'!F$489</f>
        <v>0</v>
      </c>
      <c r="D154" s="165">
        <f>+'CTA Pivot Table'!F$491</f>
        <v>0</v>
      </c>
      <c r="E154" s="166">
        <f>+'CTA Pivot Table'!F$493</f>
        <v>0</v>
      </c>
      <c r="F154" s="166">
        <f>+'CTA Pivot Table'!F$495</f>
        <v>0</v>
      </c>
      <c r="G154" s="165">
        <f>+'CTA Pivot Table'!F$497</f>
        <v>0</v>
      </c>
      <c r="H154" s="165">
        <f>+'CTA Pivot Table'!F$499</f>
        <v>0</v>
      </c>
      <c r="I154" s="166">
        <f>+'CTA Pivot Table'!F$501</f>
        <v>0</v>
      </c>
      <c r="J154" s="166">
        <f>+'CTA Pivot Table'!F$503</f>
        <v>0</v>
      </c>
      <c r="K154" s="165">
        <f>+'CTA Pivot Table'!F$505</f>
        <v>0</v>
      </c>
      <c r="L154" s="165">
        <f>+'CTA Pivot Table'!F$507</f>
        <v>0</v>
      </c>
      <c r="M154" s="167">
        <f>+'CTA Pivot Table'!F$509</f>
        <v>0</v>
      </c>
      <c r="N154" s="166">
        <f>+'CTA Pivot Table'!F$511</f>
        <v>0</v>
      </c>
      <c r="O154" s="8"/>
    </row>
    <row r="155" spans="1:16">
      <c r="A155" s="133" t="s">
        <v>665</v>
      </c>
      <c r="B155" s="168"/>
      <c r="C155" s="168"/>
      <c r="D155" s="168"/>
      <c r="E155" s="168"/>
      <c r="F155" s="168"/>
      <c r="G155" s="168"/>
      <c r="H155" s="168"/>
      <c r="I155" s="168"/>
      <c r="J155" s="168"/>
      <c r="K155" s="168"/>
      <c r="L155" s="168"/>
      <c r="M155" s="168"/>
      <c r="N155" s="169"/>
    </row>
    <row r="156" spans="1:16">
      <c r="A156" s="170"/>
      <c r="B156" s="168"/>
      <c r="C156" s="168"/>
      <c r="D156" s="168"/>
      <c r="E156" s="168"/>
      <c r="F156" s="168"/>
      <c r="G156" s="168"/>
      <c r="H156" s="168"/>
      <c r="I156" s="168"/>
      <c r="J156" s="168"/>
      <c r="K156" s="168"/>
      <c r="L156" s="168"/>
      <c r="M156" s="168"/>
      <c r="N156" s="323" t="s">
        <v>1192</v>
      </c>
    </row>
    <row r="157" spans="1:16" ht="18">
      <c r="A157" s="198" t="s">
        <v>289</v>
      </c>
      <c r="B157" s="82"/>
      <c r="C157" s="82"/>
      <c r="D157" s="82"/>
      <c r="E157" s="101"/>
      <c r="F157" s="101"/>
      <c r="G157" s="101"/>
      <c r="H157" s="101"/>
      <c r="I157" s="101"/>
      <c r="J157" s="82"/>
      <c r="K157" s="82"/>
      <c r="L157" s="82"/>
      <c r="M157" s="101"/>
      <c r="N157" s="102"/>
    </row>
    <row r="158" spans="1:16" ht="18">
      <c r="A158" s="198"/>
      <c r="B158" s="82"/>
      <c r="C158" s="82"/>
      <c r="D158" s="82"/>
      <c r="E158" s="101"/>
      <c r="F158" s="101"/>
      <c r="G158" s="101"/>
      <c r="H158" s="101"/>
      <c r="I158" s="101"/>
      <c r="J158" s="82"/>
      <c r="K158" s="82"/>
      <c r="L158" s="82"/>
      <c r="M158" s="101"/>
      <c r="N158" s="102"/>
    </row>
    <row r="159" spans="1:16" ht="15.75">
      <c r="A159" s="118" t="s">
        <v>177</v>
      </c>
      <c r="B159" s="82"/>
      <c r="C159" s="82"/>
      <c r="D159" s="82"/>
      <c r="E159" s="101"/>
      <c r="F159" s="101"/>
      <c r="G159" s="101"/>
      <c r="H159" s="101"/>
      <c r="I159" s="101"/>
      <c r="J159" s="82"/>
      <c r="K159" s="82"/>
      <c r="L159" s="82"/>
      <c r="M159" s="101"/>
      <c r="N159" s="102"/>
    </row>
    <row r="160" spans="1:16" ht="15.75">
      <c r="A160" s="118" t="s">
        <v>1197</v>
      </c>
      <c r="B160" s="82"/>
      <c r="C160" s="82"/>
      <c r="D160" s="82"/>
      <c r="E160" s="101"/>
      <c r="F160" s="101"/>
      <c r="G160" s="101"/>
      <c r="H160" s="101"/>
      <c r="I160" s="101"/>
      <c r="J160" s="82"/>
      <c r="K160" s="82"/>
      <c r="L160" s="82"/>
      <c r="M160" s="101"/>
      <c r="N160" s="102"/>
    </row>
    <row r="161" spans="1:15" ht="15.75" customHeight="1">
      <c r="A161" s="26"/>
      <c r="B161" s="58"/>
      <c r="C161" s="58"/>
      <c r="D161" s="58"/>
      <c r="E161" s="58"/>
      <c r="F161" s="59"/>
      <c r="G161" s="84"/>
      <c r="H161" s="84"/>
      <c r="I161" s="85"/>
      <c r="J161" s="85"/>
      <c r="K161" s="85"/>
      <c r="L161" s="85"/>
      <c r="M161" s="85"/>
      <c r="N161" s="85"/>
      <c r="O161" s="7"/>
    </row>
    <row r="162" spans="1:15" ht="15.75" customHeight="1">
      <c r="A162" s="21"/>
      <c r="B162" s="119" t="s">
        <v>257</v>
      </c>
      <c r="C162" s="152"/>
      <c r="D162" s="152"/>
      <c r="E162" s="152"/>
      <c r="F162" s="152"/>
      <c r="G162" s="152"/>
      <c r="H162" s="152"/>
      <c r="I162" s="153"/>
      <c r="J162" s="154" t="s">
        <v>156</v>
      </c>
      <c r="K162" s="155"/>
      <c r="L162" s="155"/>
      <c r="M162" s="156"/>
      <c r="N162" s="839" t="s">
        <v>256</v>
      </c>
      <c r="O162" s="86"/>
    </row>
    <row r="163" spans="1:15" ht="46.5" customHeight="1">
      <c r="A163" s="37"/>
      <c r="B163" s="120" t="s">
        <v>296</v>
      </c>
      <c r="C163" s="120"/>
      <c r="D163" s="120"/>
      <c r="E163" s="123"/>
      <c r="F163" s="124" t="s">
        <v>298</v>
      </c>
      <c r="G163" s="120"/>
      <c r="H163" s="120"/>
      <c r="I163" s="121"/>
      <c r="J163" s="125" t="s">
        <v>258</v>
      </c>
      <c r="K163" s="152"/>
      <c r="L163" s="152"/>
      <c r="M163" s="153"/>
      <c r="N163" s="840"/>
      <c r="O163" s="86"/>
    </row>
    <row r="164" spans="1:15" ht="30.75" customHeight="1">
      <c r="A164" s="26"/>
      <c r="B164" s="157" t="s">
        <v>157</v>
      </c>
      <c r="C164" s="157" t="s">
        <v>158</v>
      </c>
      <c r="D164" s="157" t="s">
        <v>65</v>
      </c>
      <c r="E164" s="158" t="s">
        <v>12</v>
      </c>
      <c r="F164" s="158" t="s">
        <v>157</v>
      </c>
      <c r="G164" s="157" t="s">
        <v>158</v>
      </c>
      <c r="H164" s="157" t="s">
        <v>65</v>
      </c>
      <c r="I164" s="158" t="s">
        <v>12</v>
      </c>
      <c r="J164" s="159" t="s">
        <v>157</v>
      </c>
      <c r="K164" s="160" t="s">
        <v>158</v>
      </c>
      <c r="L164" s="161" t="s">
        <v>65</v>
      </c>
      <c r="M164" s="159" t="s">
        <v>12</v>
      </c>
      <c r="N164" s="841"/>
      <c r="O164" s="86"/>
    </row>
    <row r="165" spans="1:15" ht="15.75" hidden="1" customHeight="1">
      <c r="A165" s="87" t="s">
        <v>48</v>
      </c>
      <c r="B165" s="61">
        <f>+'CTA Pivot Table'!G$230</f>
        <v>0</v>
      </c>
      <c r="C165" s="61">
        <f>+'CTA Pivot Table'!G$231</f>
        <v>0</v>
      </c>
      <c r="D165" s="61">
        <f>+'CTA Pivot Table'!G$232</f>
        <v>0</v>
      </c>
      <c r="E165" s="60">
        <f>+'CTA Pivot Table'!G$233</f>
        <v>0</v>
      </c>
      <c r="F165" s="60"/>
      <c r="G165" s="60"/>
      <c r="H165" s="60"/>
      <c r="I165" s="60"/>
      <c r="J165" s="60">
        <f>+'CTA Pivot Table'!G$234</f>
        <v>0</v>
      </c>
      <c r="K165" s="61">
        <f>+'CTA Pivot Table'!G$235</f>
        <v>0</v>
      </c>
      <c r="L165" s="61">
        <f>+'CTA Pivot Table'!G$236</f>
        <v>0</v>
      </c>
      <c r="M165" s="62">
        <f>+'CTA Pivot Table'!G$237</f>
        <v>0</v>
      </c>
      <c r="N165" s="60">
        <f>+'CTA Pivot Table'!G$238</f>
        <v>0</v>
      </c>
      <c r="O165" s="8"/>
    </row>
    <row r="166" spans="1:15" ht="15.75" hidden="1" customHeight="1">
      <c r="A166" s="87"/>
      <c r="E166" s="63"/>
      <c r="I166" s="63"/>
      <c r="J166" s="63"/>
      <c r="M166" s="65"/>
      <c r="N166" s="63"/>
      <c r="O166" s="8"/>
    </row>
    <row r="167" spans="1:15">
      <c r="A167" s="87" t="s">
        <v>49</v>
      </c>
      <c r="B167" s="162">
        <f>+'CTA Pivot Table'!G$7</f>
        <v>0</v>
      </c>
      <c r="C167" s="162">
        <f>+'CTA Pivot Table'!G$9</f>
        <v>0</v>
      </c>
      <c r="D167" s="162">
        <f>+'CTA Pivot Table'!G$11</f>
        <v>0</v>
      </c>
      <c r="E167" s="163">
        <f>+'CTA Pivot Table'!G$13</f>
        <v>0</v>
      </c>
      <c r="F167" s="163">
        <f>+'CTA Pivot Table'!G$15</f>
        <v>0</v>
      </c>
      <c r="G167" s="162">
        <f>+'CTA Pivot Table'!G$17</f>
        <v>0</v>
      </c>
      <c r="H167" s="162">
        <f>+'CTA Pivot Table'!G$19</f>
        <v>0</v>
      </c>
      <c r="I167" s="163">
        <f>+'CTA Pivot Table'!G$21</f>
        <v>0</v>
      </c>
      <c r="J167" s="163">
        <f>+'CTA Pivot Table'!G$23</f>
        <v>0</v>
      </c>
      <c r="K167" s="162">
        <f>+'CTA Pivot Table'!G$25</f>
        <v>0</v>
      </c>
      <c r="L167" s="162">
        <f>+'CTA Pivot Table'!G$27</f>
        <v>0</v>
      </c>
      <c r="M167" s="164">
        <f>+'CTA Pivot Table'!G$29</f>
        <v>0</v>
      </c>
      <c r="N167" s="163">
        <f>+'CTA Pivot Table'!G$31</f>
        <v>0</v>
      </c>
      <c r="O167" s="8"/>
    </row>
    <row r="168" spans="1:15">
      <c r="A168" s="87" t="s">
        <v>50</v>
      </c>
      <c r="B168" s="162">
        <f>+'CTA Pivot Table'!G$39</f>
        <v>135.1</v>
      </c>
      <c r="C168" s="162">
        <f>+'CTA Pivot Table'!G$41</f>
        <v>140.80000000000001</v>
      </c>
      <c r="D168" s="162">
        <f>+'CTA Pivot Table'!G$43</f>
        <v>0</v>
      </c>
      <c r="E168" s="163">
        <f>+'CTA Pivot Table'!G$45</f>
        <v>138.92499999999998</v>
      </c>
      <c r="F168" s="163">
        <f>+'CTA Pivot Table'!G$47</f>
        <v>136.69999999999999</v>
      </c>
      <c r="G168" s="162">
        <f>+'CTA Pivot Table'!G$49</f>
        <v>121.19999999999999</v>
      </c>
      <c r="H168" s="162">
        <f>+'CTA Pivot Table'!G$51</f>
        <v>0</v>
      </c>
      <c r="I168" s="163">
        <f>+'CTA Pivot Table'!G$53</f>
        <v>132.16071428571428</v>
      </c>
      <c r="J168" s="163">
        <f>+'CTA Pivot Table'!G$55</f>
        <v>91.2</v>
      </c>
      <c r="K168" s="162">
        <f>+'CTA Pivot Table'!G$57</f>
        <v>90.7</v>
      </c>
      <c r="L168" s="162">
        <f>+'CTA Pivot Table'!GR$59</f>
        <v>0</v>
      </c>
      <c r="M168" s="164">
        <f>+'CTA Pivot Table'!G$61</f>
        <v>91.011926605504598</v>
      </c>
      <c r="N168" s="163">
        <f>+'CTA Pivot Table'!G$63</f>
        <v>0</v>
      </c>
      <c r="O168" s="8"/>
    </row>
    <row r="169" spans="1:15">
      <c r="A169" s="87" t="s">
        <v>51</v>
      </c>
      <c r="B169" s="162">
        <f>+'CTA Pivot Table'!G$71</f>
        <v>0</v>
      </c>
      <c r="C169" s="162">
        <f>+'CTA Pivot Table'!G$73</f>
        <v>0</v>
      </c>
      <c r="D169" s="162">
        <f>+'CTA Pivot Table'!G$75</f>
        <v>0</v>
      </c>
      <c r="E169" s="163">
        <f>+'CTA Pivot Table'!G$77</f>
        <v>0</v>
      </c>
      <c r="F169" s="163">
        <f>+'CTA Pivot Table'!G$79</f>
        <v>0</v>
      </c>
      <c r="G169" s="162">
        <f>+'CTA Pivot Table'!G$81</f>
        <v>0</v>
      </c>
      <c r="H169" s="162">
        <f>+'CTA Pivot Table'!G$83</f>
        <v>0</v>
      </c>
      <c r="I169" s="163">
        <f>+'CTA Pivot Table'!G$85</f>
        <v>0</v>
      </c>
      <c r="J169" s="163">
        <f>+'CTA Pivot Table'!G$87</f>
        <v>0</v>
      </c>
      <c r="K169" s="162">
        <f>+'CTA Pivot Table'!G$89</f>
        <v>0</v>
      </c>
      <c r="L169" s="162">
        <f>+'CTA Pivot Table'!G$91</f>
        <v>0</v>
      </c>
      <c r="M169" s="164">
        <f>+'CTA Pivot Table'!G$93</f>
        <v>0</v>
      </c>
      <c r="N169" s="163">
        <f>+'CTA Pivot Table'!G$95</f>
        <v>0</v>
      </c>
      <c r="O169" s="8"/>
    </row>
    <row r="170" spans="1:15">
      <c r="A170" s="87" t="s">
        <v>52</v>
      </c>
      <c r="B170" s="162">
        <f>+'CTA Pivot Table'!G$103</f>
        <v>0</v>
      </c>
      <c r="C170" s="162">
        <f>+'CTA Pivot Table'!G$105</f>
        <v>0</v>
      </c>
      <c r="D170" s="162">
        <f>+'CTA Pivot Table'!G$107</f>
        <v>0</v>
      </c>
      <c r="E170" s="163">
        <f>+'CTA Pivot Table'!G$109</f>
        <v>0</v>
      </c>
      <c r="F170" s="163">
        <f>+'CTA Pivot Table'!G$111</f>
        <v>0</v>
      </c>
      <c r="G170" s="162">
        <f>+'CTA Pivot Table'!G$113</f>
        <v>0</v>
      </c>
      <c r="H170" s="162">
        <f>+'CTA Pivot Table'!G$115</f>
        <v>0</v>
      </c>
      <c r="I170" s="163">
        <f>+'CTA Pivot Table'!G$117</f>
        <v>0</v>
      </c>
      <c r="J170" s="163">
        <f>+'CTA Pivot Table'!G$119</f>
        <v>0</v>
      </c>
      <c r="K170" s="162">
        <f>+'CTA Pivot Table'!G$121</f>
        <v>0</v>
      </c>
      <c r="L170" s="162">
        <f>+'CTA Pivot Table'!G$123</f>
        <v>0</v>
      </c>
      <c r="M170" s="164">
        <f>+'CTA Pivot Table'!G$125</f>
        <v>0</v>
      </c>
      <c r="N170" s="163">
        <f>+'CTA Pivot Table'!G$127</f>
        <v>0</v>
      </c>
      <c r="O170" s="8"/>
    </row>
    <row r="171" spans="1:15">
      <c r="A171" s="87"/>
      <c r="B171" s="162"/>
      <c r="C171" s="162"/>
      <c r="D171" s="162"/>
      <c r="E171" s="163"/>
      <c r="F171" s="163"/>
      <c r="G171" s="162"/>
      <c r="H171" s="162"/>
      <c r="I171" s="163"/>
      <c r="J171" s="163"/>
      <c r="K171" s="162"/>
      <c r="L171" s="162"/>
      <c r="M171" s="164"/>
      <c r="N171" s="163"/>
      <c r="O171" s="8"/>
    </row>
    <row r="172" spans="1:15">
      <c r="A172" s="87" t="s">
        <v>53</v>
      </c>
      <c r="B172" s="162">
        <f>+'CTA Pivot Table'!G$135</f>
        <v>144.14285714285714</v>
      </c>
      <c r="C172" s="162">
        <f>+'CTA Pivot Table'!G$137</f>
        <v>157.66666666666666</v>
      </c>
      <c r="D172" s="162">
        <f>+'CTA Pivot Table'!G$139</f>
        <v>0</v>
      </c>
      <c r="E172" s="163">
        <f>+'CTA Pivot Table'!G$141</f>
        <v>148.19999999999999</v>
      </c>
      <c r="F172" s="163">
        <f>+'CTA Pivot Table'!G$143</f>
        <v>152.25954639175259</v>
      </c>
      <c r="G172" s="162">
        <f>+'CTA Pivot Table'!G$145</f>
        <v>147.11558139534884</v>
      </c>
      <c r="H172" s="162">
        <f>+'CTA Pivot Table'!G$147</f>
        <v>0</v>
      </c>
      <c r="I172" s="163">
        <f>+'CTA Pivot Table'!G$149</f>
        <v>151.84062500000002</v>
      </c>
      <c r="J172" s="163">
        <f>+'CTA Pivot Table'!G$151</f>
        <v>90.264259259259248</v>
      </c>
      <c r="K172" s="162">
        <f>+'CTA Pivot Table'!G$153</f>
        <v>70.622887323943672</v>
      </c>
      <c r="L172" s="162">
        <f>+'CTA Pivot Table'!G$155</f>
        <v>0</v>
      </c>
      <c r="M172" s="164">
        <f>+'CTA Pivot Table'!G$157</f>
        <v>84.27912017167381</v>
      </c>
      <c r="N172" s="163">
        <f>+'CTA Pivot Table'!G$159</f>
        <v>0</v>
      </c>
      <c r="O172" s="8"/>
    </row>
    <row r="173" spans="1:15">
      <c r="A173" s="87" t="s">
        <v>54</v>
      </c>
      <c r="B173" s="162">
        <f>+'CTA Pivot Table'!G$167</f>
        <v>0</v>
      </c>
      <c r="C173" s="162">
        <f>+'CTA Pivot Table'!G$169</f>
        <v>0</v>
      </c>
      <c r="D173" s="162">
        <f>+'CTA Pivot Table'!G$171</f>
        <v>0</v>
      </c>
      <c r="E173" s="163">
        <f>+'CTA Pivot Table'!G$173</f>
        <v>0</v>
      </c>
      <c r="F173" s="163">
        <f>+'CTA Pivot Table'!G$175</f>
        <v>0</v>
      </c>
      <c r="G173" s="162">
        <f>+'CTA Pivot Table'!G$177</f>
        <v>0</v>
      </c>
      <c r="H173" s="162">
        <f>+'CTA Pivot Table'!G$179</f>
        <v>0</v>
      </c>
      <c r="I173" s="163">
        <f>+'CTA Pivot Table'!G$181</f>
        <v>0</v>
      </c>
      <c r="J173" s="163">
        <f>+'CTA Pivot Table'!G$183</f>
        <v>0</v>
      </c>
      <c r="K173" s="162">
        <f>+'CTA Pivot Table'!G$185</f>
        <v>0</v>
      </c>
      <c r="L173" s="162">
        <f>+'CTA Pivot Table'!G$187</f>
        <v>0</v>
      </c>
      <c r="M173" s="164">
        <f>+'CTA Pivot Table'!G$189</f>
        <v>0</v>
      </c>
      <c r="N173" s="163">
        <f>+'CTA Pivot Table'!G$191</f>
        <v>0</v>
      </c>
      <c r="O173" s="8"/>
    </row>
    <row r="174" spans="1:15">
      <c r="A174" s="87" t="s">
        <v>55</v>
      </c>
      <c r="B174" s="162">
        <f>+'CTA Pivot Table'!G$199</f>
        <v>0</v>
      </c>
      <c r="C174" s="162">
        <f>+'CTA Pivot Table'!G$201</f>
        <v>0</v>
      </c>
      <c r="D174" s="162">
        <f>+'CTA Pivot Table'!G$203</f>
        <v>0</v>
      </c>
      <c r="E174" s="163">
        <f>+'CTA Pivot Table'!G$205</f>
        <v>0</v>
      </c>
      <c r="F174" s="163">
        <f>+'CTA Pivot Table'!G$207</f>
        <v>0</v>
      </c>
      <c r="G174" s="162">
        <f>+'CTA Pivot Table'!G$209</f>
        <v>0</v>
      </c>
      <c r="H174" s="162">
        <f>+'CTA Pivot Table'!G$211</f>
        <v>0</v>
      </c>
      <c r="I174" s="163">
        <f>+'CTA Pivot Table'!G$213</f>
        <v>0</v>
      </c>
      <c r="J174" s="163">
        <f>+'CTA Pivot Table'!G$215</f>
        <v>0</v>
      </c>
      <c r="K174" s="162">
        <f>+'CTA Pivot Table'!G$217</f>
        <v>0</v>
      </c>
      <c r="L174" s="162">
        <f>+'CTA Pivot Table'!G$219</f>
        <v>0</v>
      </c>
      <c r="M174" s="164">
        <f>+'CTA Pivot Table'!G$221</f>
        <v>0</v>
      </c>
      <c r="N174" s="163">
        <f>+'CTA Pivot Table'!G$223</f>
        <v>0</v>
      </c>
      <c r="O174" s="8"/>
    </row>
    <row r="175" spans="1:15">
      <c r="A175" s="87" t="s">
        <v>56</v>
      </c>
      <c r="B175" s="162">
        <f>+'CTA Pivot Table'!G$231</f>
        <v>0</v>
      </c>
      <c r="C175" s="162">
        <f>+'CTA Pivot Table'!G$233</f>
        <v>0</v>
      </c>
      <c r="D175" s="162">
        <f>+'CTA Pivot Table'!G$235</f>
        <v>0</v>
      </c>
      <c r="E175" s="163">
        <f>+'CTA Pivot Table'!G$237</f>
        <v>0</v>
      </c>
      <c r="F175" s="163">
        <f>+'CTA Pivot Table'!G$239</f>
        <v>0</v>
      </c>
      <c r="G175" s="162">
        <f>+'CTA Pivot Table'!G$241</f>
        <v>0</v>
      </c>
      <c r="H175" s="162">
        <f>+'CTA Pivot Table'!G$243</f>
        <v>0</v>
      </c>
      <c r="I175" s="163">
        <f>+'CTA Pivot Table'!G$245</f>
        <v>0</v>
      </c>
      <c r="J175" s="163">
        <f>+'CTA Pivot Table'!G$247</f>
        <v>0</v>
      </c>
      <c r="K175" s="162">
        <f>+'CTA Pivot Table'!G$249</f>
        <v>0</v>
      </c>
      <c r="L175" s="162">
        <f>+'CTA Pivot Table'!G$251</f>
        <v>0</v>
      </c>
      <c r="M175" s="164">
        <f>+'CTA Pivot Table'!G$253</f>
        <v>0</v>
      </c>
      <c r="N175" s="163">
        <f>+'CTA Pivot Table'!G$255</f>
        <v>0</v>
      </c>
      <c r="O175" s="8"/>
    </row>
    <row r="176" spans="1:15">
      <c r="A176" s="87"/>
      <c r="B176" s="162"/>
      <c r="C176" s="162"/>
      <c r="D176" s="162"/>
      <c r="E176" s="163"/>
      <c r="F176" s="163"/>
      <c r="G176" s="162"/>
      <c r="H176" s="162"/>
      <c r="I176" s="163"/>
      <c r="J176" s="163"/>
      <c r="K176" s="162"/>
      <c r="L176" s="162"/>
      <c r="M176" s="164"/>
      <c r="N176" s="163"/>
      <c r="O176" s="8"/>
    </row>
    <row r="177" spans="1:16">
      <c r="A177" s="87" t="s">
        <v>57</v>
      </c>
      <c r="B177" s="162">
        <f>+'CTA Pivot Table'!G$263</f>
        <v>0</v>
      </c>
      <c r="C177" s="162">
        <f>+'CTA Pivot Table'!G$265</f>
        <v>0</v>
      </c>
      <c r="D177" s="162">
        <f>+'CTA Pivot Table'!G$267</f>
        <v>0</v>
      </c>
      <c r="E177" s="163">
        <f>+'CTA Pivot Table'!G$269</f>
        <v>0</v>
      </c>
      <c r="F177" s="163">
        <f>+'CTA Pivot Table'!G$271</f>
        <v>0</v>
      </c>
      <c r="G177" s="162">
        <f>+'CTA Pivot Table'!G$273</f>
        <v>0</v>
      </c>
      <c r="H177" s="162">
        <f>+'CTA Pivot Table'!G$275</f>
        <v>0</v>
      </c>
      <c r="I177" s="163">
        <f>+'CTA Pivot Table'!G$277</f>
        <v>0</v>
      </c>
      <c r="J177" s="163">
        <f>+'CTA Pivot Table'!G$279</f>
        <v>0</v>
      </c>
      <c r="K177" s="162">
        <f>+'CTA Pivot Table'!G$281</f>
        <v>0</v>
      </c>
      <c r="L177" s="162">
        <f>+'CTA Pivot Table'!G$283</f>
        <v>0</v>
      </c>
      <c r="M177" s="164">
        <f>+'CTA Pivot Table'!G$285</f>
        <v>0</v>
      </c>
      <c r="N177" s="163">
        <f>+'CTA Pivot Table'!G$287</f>
        <v>0</v>
      </c>
      <c r="O177" s="8"/>
    </row>
    <row r="178" spans="1:16" ht="15.75">
      <c r="A178" s="87" t="s">
        <v>58</v>
      </c>
      <c r="B178" s="162">
        <f>+'CTA Pivot Table'!G$295</f>
        <v>0</v>
      </c>
      <c r="C178" s="162">
        <f>+'CTA Pivot Table'!G$297</f>
        <v>0</v>
      </c>
      <c r="D178" s="162">
        <f>+'CTA Pivot Table'!G$299</f>
        <v>0</v>
      </c>
      <c r="E178" s="163">
        <f>+'CTA Pivot Table'!G$301</f>
        <v>0</v>
      </c>
      <c r="F178" s="163">
        <f>+'CTA Pivot Table'!G$303</f>
        <v>143.40112994350284</v>
      </c>
      <c r="G178" s="162">
        <f>+'CTA Pivot Table'!G$305</f>
        <v>121.14285714285714</v>
      </c>
      <c r="H178" s="162">
        <f>+'CTA Pivot Table'!G$307</f>
        <v>134.66666666666666</v>
      </c>
      <c r="I178" s="163">
        <f>+'CTA Pivot Table'!G$309</f>
        <v>143.1977653631285</v>
      </c>
      <c r="J178" s="163">
        <f>+'CTA Pivot Table'!G$311</f>
        <v>91.004926108374377</v>
      </c>
      <c r="K178" s="162">
        <f>+'CTA Pivot Table'!G$313</f>
        <v>53.257826887661139</v>
      </c>
      <c r="L178" s="162">
        <f>+'CTA Pivot Table'!G$315</f>
        <v>58</v>
      </c>
      <c r="M178" s="164">
        <f>+'CTA Pivot Table'!G$317</f>
        <v>71.842812006319122</v>
      </c>
      <c r="N178" s="163">
        <f>+'CTA Pivot Table'!G$319</f>
        <v>88.027027027027032</v>
      </c>
      <c r="O178" s="8"/>
      <c r="P178" s="91"/>
    </row>
    <row r="179" spans="1:16">
      <c r="A179" s="87" t="s">
        <v>59</v>
      </c>
      <c r="B179" s="162">
        <f>+'CTA Pivot Table'!G$327</f>
        <v>0</v>
      </c>
      <c r="C179" s="162">
        <f>+'CTA Pivot Table'!G$329</f>
        <v>0</v>
      </c>
      <c r="D179" s="162">
        <f>+'CTA Pivot Table'!G$331</f>
        <v>0</v>
      </c>
      <c r="E179" s="163">
        <f>+'CTA Pivot Table'!G$333</f>
        <v>0</v>
      </c>
      <c r="F179" s="163">
        <f>+'CTA Pivot Table'!G$335</f>
        <v>0</v>
      </c>
      <c r="G179" s="162">
        <f>+'CTA Pivot Table'!G$337</f>
        <v>0</v>
      </c>
      <c r="H179" s="162">
        <f>+'CTA Pivot Table'!G$339</f>
        <v>0</v>
      </c>
      <c r="I179" s="163">
        <f>+'CTA Pivot Table'!G$341</f>
        <v>0</v>
      </c>
      <c r="J179" s="163">
        <f>+'CTA Pivot Table'!G$343</f>
        <v>0</v>
      </c>
      <c r="K179" s="162">
        <f>+'CTA Pivot Table'!G$345</f>
        <v>0</v>
      </c>
      <c r="L179" s="162">
        <f>+'CTA Pivot Table'!G$347</f>
        <v>0</v>
      </c>
      <c r="M179" s="164">
        <f>+'CTA Pivot Table'!G$349</f>
        <v>0</v>
      </c>
      <c r="N179" s="163">
        <f>+'CTA Pivot Table'!G$351</f>
        <v>0</v>
      </c>
      <c r="O179" s="8"/>
    </row>
    <row r="180" spans="1:16">
      <c r="A180" s="87" t="s">
        <v>60</v>
      </c>
      <c r="B180" s="162">
        <f>+'CTA Pivot Table'!G$359</f>
        <v>0</v>
      </c>
      <c r="C180" s="162">
        <f>+'CTA Pivot Table'!G$361</f>
        <v>0</v>
      </c>
      <c r="D180" s="162">
        <f>+'CTA Pivot Table'!G$363</f>
        <v>0</v>
      </c>
      <c r="E180" s="163">
        <f>+'CTA Pivot Table'!G$365</f>
        <v>0</v>
      </c>
      <c r="F180" s="163">
        <f>+'CTA Pivot Table'!G$367</f>
        <v>0</v>
      </c>
      <c r="G180" s="162">
        <f>+'CTA Pivot Table'!G$369</f>
        <v>0</v>
      </c>
      <c r="H180" s="162">
        <f>+'CTA Pivot Table'!G$371</f>
        <v>0</v>
      </c>
      <c r="I180" s="163">
        <f>+'CTA Pivot Table'!G$373</f>
        <v>0</v>
      </c>
      <c r="J180" s="163">
        <f>+'CTA Pivot Table'!G$375</f>
        <v>0</v>
      </c>
      <c r="K180" s="162">
        <f>+'CTA Pivot Table'!G$377</f>
        <v>0</v>
      </c>
      <c r="L180" s="162">
        <f>+'CTA Pivot Table'!G$379</f>
        <v>0</v>
      </c>
      <c r="M180" s="164">
        <f>+'CTA Pivot Table'!G$381</f>
        <v>0</v>
      </c>
      <c r="N180" s="163">
        <f>+'CTA Pivot Table'!G$383</f>
        <v>0</v>
      </c>
      <c r="O180" s="8"/>
    </row>
    <row r="181" spans="1:16">
      <c r="A181" s="87"/>
      <c r="B181" s="162"/>
      <c r="C181" s="162"/>
      <c r="D181" s="162"/>
      <c r="E181" s="163"/>
      <c r="F181" s="163"/>
      <c r="G181" s="162"/>
      <c r="H181" s="162"/>
      <c r="I181" s="163"/>
      <c r="J181" s="163"/>
      <c r="K181" s="162"/>
      <c r="L181" s="162"/>
      <c r="M181" s="164"/>
      <c r="N181" s="163"/>
      <c r="O181" s="8"/>
    </row>
    <row r="182" spans="1:16">
      <c r="A182" s="87" t="s">
        <v>61</v>
      </c>
      <c r="B182" s="162">
        <f>+'CTA Pivot Table'!G$391</f>
        <v>0</v>
      </c>
      <c r="C182" s="162">
        <f>+'CTA Pivot Table'!G$393</f>
        <v>0</v>
      </c>
      <c r="D182" s="162">
        <f>+'CTA Pivot Table'!G$395</f>
        <v>0</v>
      </c>
      <c r="E182" s="163">
        <f>+'CTA Pivot Table'!G$397</f>
        <v>0</v>
      </c>
      <c r="F182" s="163">
        <f>+'CTA Pivot Table'!G$399</f>
        <v>0</v>
      </c>
      <c r="G182" s="162">
        <f>+'CTA Pivot Table'!G$401</f>
        <v>0</v>
      </c>
      <c r="H182" s="162">
        <f>+'CTA Pivot Table'!G$403</f>
        <v>0</v>
      </c>
      <c r="I182" s="163">
        <f>+'CTA Pivot Table'!G$405</f>
        <v>0</v>
      </c>
      <c r="J182" s="163">
        <f>+'CTA Pivot Table'!G$407</f>
        <v>0</v>
      </c>
      <c r="K182" s="162">
        <f>+'CTA Pivot Table'!G$409</f>
        <v>0</v>
      </c>
      <c r="L182" s="162">
        <f>+'CTA Pivot Table'!G$411</f>
        <v>0</v>
      </c>
      <c r="M182" s="164">
        <f>+'CTA Pivot Table'!G$413</f>
        <v>0</v>
      </c>
      <c r="N182" s="163">
        <f>+'CTA Pivot Table'!G$415</f>
        <v>0</v>
      </c>
      <c r="O182" s="8"/>
    </row>
    <row r="183" spans="1:16">
      <c r="A183" s="87" t="s">
        <v>62</v>
      </c>
      <c r="B183" s="162">
        <f>+'CTA Pivot Table'!G$423</f>
        <v>121.2</v>
      </c>
      <c r="C183" s="162">
        <f>+'CTA Pivot Table'!G$425</f>
        <v>106.6</v>
      </c>
      <c r="D183" s="162">
        <f>+'CTA Pivot Table'!G$427</f>
        <v>0</v>
      </c>
      <c r="E183" s="163">
        <f>+'CTA Pivot Table'!G$429</f>
        <v>119.22702702702702</v>
      </c>
      <c r="F183" s="163">
        <f>+'CTA Pivot Table'!G$431</f>
        <v>140.7700598802395</v>
      </c>
      <c r="G183" s="162">
        <f>+'CTA Pivot Table'!G$433</f>
        <v>136</v>
      </c>
      <c r="H183" s="162">
        <f>+'CTA Pivot Table'!G$435</f>
        <v>0</v>
      </c>
      <c r="I183" s="163">
        <f>+'CTA Pivot Table'!G$437</f>
        <v>140.0851282051282</v>
      </c>
      <c r="J183" s="163">
        <f>+'CTA Pivot Table'!G$439</f>
        <v>68.597539302802474</v>
      </c>
      <c r="K183" s="162">
        <f>+'CTA Pivot Table'!G$441</f>
        <v>62.489968652037618</v>
      </c>
      <c r="L183" s="162">
        <f>+'CTA Pivot Table'!G$443</f>
        <v>0</v>
      </c>
      <c r="M183" s="164">
        <f>+'CTA Pivot Table'!G$445</f>
        <v>65.411935905820798</v>
      </c>
      <c r="N183" s="163">
        <f>+'CTA Pivot Table'!G$447</f>
        <v>63.681081081081082</v>
      </c>
      <c r="O183" s="8"/>
    </row>
    <row r="184" spans="1:16">
      <c r="A184" s="87" t="s">
        <v>63</v>
      </c>
      <c r="B184" s="162">
        <f>+'CTA Pivot Table'!G$455</f>
        <v>0</v>
      </c>
      <c r="C184" s="162">
        <f>+'CTA Pivot Table'!G$457</f>
        <v>0</v>
      </c>
      <c r="D184" s="162">
        <f>+'CTA Pivot Table'!G$459</f>
        <v>0</v>
      </c>
      <c r="E184" s="163">
        <f>+'CTA Pivot Table'!G$461</f>
        <v>0</v>
      </c>
      <c r="F184" s="163">
        <f>+'CTA Pivot Table'!G$463</f>
        <v>123.636460554371</v>
      </c>
      <c r="G184" s="162">
        <f>+'CTA Pivot Table'!G$465</f>
        <v>0</v>
      </c>
      <c r="H184" s="162">
        <f>+'CTA Pivot Table'!G$467</f>
        <v>0</v>
      </c>
      <c r="I184" s="163">
        <f>+'CTA Pivot Table'!G$469</f>
        <v>123.636460554371</v>
      </c>
      <c r="J184" s="163">
        <f>+'CTA Pivot Table'!G$471</f>
        <v>83.576530612244895</v>
      </c>
      <c r="K184" s="162">
        <f>+'CTA Pivot Table'!G$473</f>
        <v>103</v>
      </c>
      <c r="L184" s="162">
        <f>+'CTA Pivot Table'!G$475</f>
        <v>0</v>
      </c>
      <c r="M184" s="164">
        <f>+'CTA Pivot Table'!G$477</f>
        <v>83.675126903553306</v>
      </c>
      <c r="N184" s="163">
        <f>+'CTA Pivot Table'!G$479</f>
        <v>90</v>
      </c>
      <c r="O184" s="8"/>
    </row>
    <row r="185" spans="1:16">
      <c r="A185" s="92" t="s">
        <v>64</v>
      </c>
      <c r="B185" s="165">
        <f>+'CTA Pivot Table'!G$487</f>
        <v>0</v>
      </c>
      <c r="C185" s="165">
        <f>+'CTA Pivot Table'!G$489</f>
        <v>0</v>
      </c>
      <c r="D185" s="165">
        <f>+'CTA Pivot Table'!G$491</f>
        <v>0</v>
      </c>
      <c r="E185" s="166">
        <f>+'CTA Pivot Table'!G$493</f>
        <v>0</v>
      </c>
      <c r="F185" s="166">
        <f>+'CTA Pivot Table'!G$495</f>
        <v>0</v>
      </c>
      <c r="G185" s="165">
        <f>+'CTA Pivot Table'!G$497</f>
        <v>0</v>
      </c>
      <c r="H185" s="165">
        <f>+'CTA Pivot Table'!G$499</f>
        <v>0</v>
      </c>
      <c r="I185" s="166">
        <f>+'CTA Pivot Table'!G$501</f>
        <v>0</v>
      </c>
      <c r="J185" s="166">
        <f>+'CTA Pivot Table'!G$503</f>
        <v>0</v>
      </c>
      <c r="K185" s="165">
        <f>+'CTA Pivot Table'!G$505</f>
        <v>0</v>
      </c>
      <c r="L185" s="165">
        <f>+'CTA Pivot Table'!G$507</f>
        <v>0</v>
      </c>
      <c r="M185" s="167">
        <f>+'CTA Pivot Table'!G$509</f>
        <v>0</v>
      </c>
      <c r="N185" s="166">
        <f>+'CTA Pivot Table'!G$511</f>
        <v>0</v>
      </c>
      <c r="O185" s="8"/>
    </row>
    <row r="186" spans="1:16">
      <c r="A186" s="133" t="s">
        <v>665</v>
      </c>
      <c r="B186" s="168"/>
      <c r="C186" s="168"/>
      <c r="D186" s="168"/>
      <c r="E186" s="168"/>
      <c r="F186" s="168"/>
      <c r="G186" s="168"/>
      <c r="H186" s="168"/>
      <c r="I186" s="168"/>
      <c r="J186" s="168"/>
      <c r="K186" s="168"/>
      <c r="L186" s="168"/>
      <c r="M186" s="168"/>
      <c r="N186" s="169"/>
    </row>
    <row r="187" spans="1:16">
      <c r="A187" s="170"/>
      <c r="B187" s="168"/>
      <c r="C187" s="168"/>
      <c r="D187" s="168"/>
      <c r="E187" s="168"/>
      <c r="F187" s="168"/>
      <c r="G187" s="168"/>
      <c r="H187" s="168"/>
      <c r="I187" s="168"/>
      <c r="J187" s="168"/>
      <c r="K187" s="168"/>
      <c r="L187" s="168"/>
      <c r="M187" s="168"/>
      <c r="N187" s="323" t="s">
        <v>1192</v>
      </c>
    </row>
    <row r="188" spans="1:16" ht="18">
      <c r="A188" s="198" t="s">
        <v>290</v>
      </c>
      <c r="B188" s="82"/>
      <c r="C188" s="82"/>
      <c r="D188" s="82"/>
      <c r="E188" s="101"/>
      <c r="F188" s="101"/>
      <c r="G188" s="101"/>
      <c r="H188" s="101"/>
      <c r="I188" s="101"/>
      <c r="J188" s="82"/>
      <c r="K188" s="82"/>
      <c r="L188" s="82"/>
      <c r="M188" s="101"/>
      <c r="N188" s="102"/>
    </row>
    <row r="189" spans="1:16" ht="18">
      <c r="A189" s="198"/>
      <c r="B189" s="82"/>
      <c r="C189" s="82"/>
      <c r="D189" s="82"/>
      <c r="E189" s="101"/>
      <c r="F189" s="101"/>
      <c r="G189" s="101"/>
      <c r="H189" s="101"/>
      <c r="I189" s="101"/>
      <c r="J189" s="82"/>
      <c r="K189" s="82"/>
      <c r="L189" s="82"/>
      <c r="M189" s="101"/>
      <c r="N189" s="102"/>
    </row>
    <row r="190" spans="1:16" ht="15.75">
      <c r="A190" s="118" t="s">
        <v>177</v>
      </c>
      <c r="B190" s="82"/>
      <c r="C190" s="82"/>
      <c r="D190" s="82"/>
      <c r="E190" s="101"/>
      <c r="F190" s="101"/>
      <c r="G190" s="101"/>
      <c r="H190" s="101"/>
      <c r="I190" s="101"/>
      <c r="J190" s="82"/>
      <c r="K190" s="82"/>
      <c r="L190" s="82"/>
      <c r="M190" s="101"/>
      <c r="N190" s="102"/>
    </row>
    <row r="191" spans="1:16" ht="15.75">
      <c r="A191" s="118" t="s">
        <v>1198</v>
      </c>
      <c r="B191" s="82"/>
      <c r="C191" s="82"/>
      <c r="D191" s="82"/>
      <c r="E191" s="101"/>
      <c r="F191" s="101"/>
      <c r="G191" s="101"/>
      <c r="H191" s="101"/>
      <c r="I191" s="101"/>
      <c r="J191" s="82"/>
      <c r="K191" s="82"/>
      <c r="L191" s="82"/>
      <c r="M191" s="101"/>
      <c r="N191" s="102"/>
    </row>
    <row r="192" spans="1:16" ht="15.75" customHeight="1">
      <c r="A192" s="26"/>
      <c r="B192" s="58"/>
      <c r="C192" s="58"/>
      <c r="D192" s="58"/>
      <c r="E192" s="58"/>
      <c r="F192" s="59"/>
      <c r="G192" s="84"/>
      <c r="H192" s="84"/>
      <c r="I192" s="85"/>
      <c r="J192" s="85"/>
      <c r="K192" s="85"/>
      <c r="L192" s="85"/>
      <c r="M192" s="85"/>
      <c r="N192" s="85"/>
      <c r="O192" s="7"/>
    </row>
    <row r="193" spans="1:15" ht="15.75" customHeight="1">
      <c r="A193" s="21"/>
      <c r="B193" s="119" t="s">
        <v>257</v>
      </c>
      <c r="C193" s="152"/>
      <c r="D193" s="152"/>
      <c r="E193" s="152"/>
      <c r="F193" s="152"/>
      <c r="G193" s="152"/>
      <c r="H193" s="152"/>
      <c r="I193" s="153"/>
      <c r="J193" s="154" t="s">
        <v>156</v>
      </c>
      <c r="K193" s="155"/>
      <c r="L193" s="155"/>
      <c r="M193" s="156"/>
      <c r="N193" s="839" t="s">
        <v>256</v>
      </c>
      <c r="O193" s="86"/>
    </row>
    <row r="194" spans="1:15" ht="43.5" customHeight="1">
      <c r="A194" s="37"/>
      <c r="B194" s="120" t="s">
        <v>296</v>
      </c>
      <c r="C194" s="120"/>
      <c r="D194" s="120"/>
      <c r="E194" s="123"/>
      <c r="F194" s="124" t="s">
        <v>298</v>
      </c>
      <c r="G194" s="120"/>
      <c r="H194" s="120"/>
      <c r="I194" s="121"/>
      <c r="J194" s="125" t="s">
        <v>258</v>
      </c>
      <c r="K194" s="152"/>
      <c r="L194" s="152"/>
      <c r="M194" s="153"/>
      <c r="N194" s="840"/>
      <c r="O194" s="86"/>
    </row>
    <row r="195" spans="1:15" ht="30" customHeight="1">
      <c r="A195" s="26"/>
      <c r="B195" s="157" t="s">
        <v>157</v>
      </c>
      <c r="C195" s="157" t="s">
        <v>158</v>
      </c>
      <c r="D195" s="157" t="s">
        <v>65</v>
      </c>
      <c r="E195" s="158" t="s">
        <v>12</v>
      </c>
      <c r="F195" s="158" t="s">
        <v>157</v>
      </c>
      <c r="G195" s="157" t="s">
        <v>158</v>
      </c>
      <c r="H195" s="157" t="s">
        <v>65</v>
      </c>
      <c r="I195" s="158" t="s">
        <v>12</v>
      </c>
      <c r="J195" s="159" t="s">
        <v>157</v>
      </c>
      <c r="K195" s="160" t="s">
        <v>158</v>
      </c>
      <c r="L195" s="161" t="s">
        <v>65</v>
      </c>
      <c r="M195" s="159" t="s">
        <v>12</v>
      </c>
      <c r="N195" s="841"/>
      <c r="O195" s="86"/>
    </row>
    <row r="196" spans="1:15" ht="15.75" hidden="1" customHeight="1">
      <c r="A196" s="87" t="s">
        <v>48</v>
      </c>
      <c r="B196" s="61">
        <f>+'CTA Pivot Table'!H$230</f>
        <v>0</v>
      </c>
      <c r="C196" s="61">
        <f>+'CTA Pivot Table'!H$231</f>
        <v>0</v>
      </c>
      <c r="D196" s="61">
        <f>+'CTA Pivot Table'!H$232</f>
        <v>0</v>
      </c>
      <c r="E196" s="60">
        <f>+'CTA Pivot Table'!H$233</f>
        <v>0</v>
      </c>
      <c r="F196" s="60"/>
      <c r="G196" s="60"/>
      <c r="H196" s="60"/>
      <c r="I196" s="60"/>
      <c r="J196" s="60">
        <f>+'CTA Pivot Table'!H$234</f>
        <v>0</v>
      </c>
      <c r="K196" s="61">
        <f>+'CTA Pivot Table'!H$235</f>
        <v>0</v>
      </c>
      <c r="L196" s="61">
        <f>+'CTA Pivot Table'!H$236</f>
        <v>0</v>
      </c>
      <c r="M196" s="62">
        <f>+'CTA Pivot Table'!H$237</f>
        <v>0</v>
      </c>
      <c r="N196" s="60">
        <f>+'CTA Pivot Table'!H$238</f>
        <v>0</v>
      </c>
      <c r="O196" s="8"/>
    </row>
    <row r="197" spans="1:15" ht="15.75" hidden="1" customHeight="1">
      <c r="A197" s="87"/>
      <c r="E197" s="63"/>
      <c r="I197" s="63"/>
      <c r="J197" s="63"/>
      <c r="M197" s="65"/>
      <c r="N197" s="63"/>
      <c r="O197" s="8"/>
    </row>
    <row r="198" spans="1:15">
      <c r="A198" s="87" t="s">
        <v>49</v>
      </c>
      <c r="B198" s="162">
        <f>+'CTA Pivot Table'!H$7</f>
        <v>0</v>
      </c>
      <c r="C198" s="162">
        <f>+'CTA Pivot Table'!H$9</f>
        <v>0</v>
      </c>
      <c r="D198" s="162">
        <f>+'CTA Pivot Table'!H$11</f>
        <v>0</v>
      </c>
      <c r="E198" s="163">
        <f>+'CTA Pivot Table'!H$13</f>
        <v>0</v>
      </c>
      <c r="F198" s="163">
        <f>+'CTA Pivot Table'!H$15</f>
        <v>0</v>
      </c>
      <c r="G198" s="162">
        <f>+'CTA Pivot Table'!H$17</f>
        <v>0</v>
      </c>
      <c r="H198" s="162">
        <f>+'CTA Pivot Table'!H$19</f>
        <v>0</v>
      </c>
      <c r="I198" s="163">
        <f>+'CTA Pivot Table'!H$21</f>
        <v>0</v>
      </c>
      <c r="J198" s="163">
        <f>+'CTA Pivot Table'!H$23</f>
        <v>0</v>
      </c>
      <c r="K198" s="162">
        <f>+'CTA Pivot Table'!H$25</f>
        <v>0</v>
      </c>
      <c r="L198" s="162">
        <f>+'CTA Pivot Table'!H$27</f>
        <v>0</v>
      </c>
      <c r="M198" s="164">
        <f>+'CTA Pivot Table'!H$29</f>
        <v>0</v>
      </c>
      <c r="N198" s="163">
        <f>+'CTA Pivot Table'!H$31</f>
        <v>0</v>
      </c>
      <c r="O198" s="8"/>
    </row>
    <row r="199" spans="1:15">
      <c r="A199" s="87" t="s">
        <v>50</v>
      </c>
      <c r="B199" s="162">
        <f>+'CTA Pivot Table'!H$39</f>
        <v>143.20506329113925</v>
      </c>
      <c r="C199" s="162">
        <f>+'CTA Pivot Table'!H$41</f>
        <v>164.9</v>
      </c>
      <c r="D199" s="162">
        <f>+'CTA Pivot Table'!H$43</f>
        <v>0</v>
      </c>
      <c r="E199" s="163">
        <f>+'CTA Pivot Table'!H$45</f>
        <v>144.49642857142857</v>
      </c>
      <c r="F199" s="163">
        <f>+'CTA Pivot Table'!H$47</f>
        <v>144.25212355212355</v>
      </c>
      <c r="G199" s="162">
        <f>+'CTA Pivot Table'!H$49</f>
        <v>136.67009345794392</v>
      </c>
      <c r="H199" s="162">
        <f>+'CTA Pivot Table'!H$51</f>
        <v>0</v>
      </c>
      <c r="I199" s="163">
        <f>+'CTA Pivot Table'!H$53</f>
        <v>142.95408000000003</v>
      </c>
      <c r="J199" s="163">
        <f>+'CTA Pivot Table'!H$55</f>
        <v>101.76428571428571</v>
      </c>
      <c r="K199" s="162">
        <f>+'CTA Pivot Table'!H$57</f>
        <v>83.620408163265296</v>
      </c>
      <c r="L199" s="162">
        <f>+'CTA Pivot Table'!HR$59</f>
        <v>0</v>
      </c>
      <c r="M199" s="164">
        <f>+'CTA Pivot Table'!H$61</f>
        <v>96.683999999999983</v>
      </c>
      <c r="N199" s="163">
        <f>+'CTA Pivot Table'!H$63</f>
        <v>0</v>
      </c>
      <c r="O199" s="8"/>
    </row>
    <row r="200" spans="1:15">
      <c r="A200" s="87" t="s">
        <v>51</v>
      </c>
      <c r="B200" s="162">
        <f>+'CTA Pivot Table'!H$71</f>
        <v>0</v>
      </c>
      <c r="C200" s="162">
        <f>+'CTA Pivot Table'!H$73</f>
        <v>0</v>
      </c>
      <c r="D200" s="162">
        <f>+'CTA Pivot Table'!H$75</f>
        <v>0</v>
      </c>
      <c r="E200" s="163">
        <f>+'CTA Pivot Table'!H$77</f>
        <v>0</v>
      </c>
      <c r="F200" s="163">
        <f>+'CTA Pivot Table'!H$79</f>
        <v>0</v>
      </c>
      <c r="G200" s="162">
        <f>+'CTA Pivot Table'!H$81</f>
        <v>0</v>
      </c>
      <c r="H200" s="162">
        <f>+'CTA Pivot Table'!H$83</f>
        <v>0</v>
      </c>
      <c r="I200" s="163">
        <f>+'CTA Pivot Table'!H$85</f>
        <v>0</v>
      </c>
      <c r="J200" s="163">
        <f>+'CTA Pivot Table'!H$87</f>
        <v>0</v>
      </c>
      <c r="K200" s="162">
        <f>+'CTA Pivot Table'!H$89</f>
        <v>0</v>
      </c>
      <c r="L200" s="162">
        <f>+'CTA Pivot Table'!H$91</f>
        <v>0</v>
      </c>
      <c r="M200" s="164">
        <f>+'CTA Pivot Table'!H$93</f>
        <v>0</v>
      </c>
      <c r="N200" s="163">
        <f>+'CTA Pivot Table'!H$95</f>
        <v>0</v>
      </c>
      <c r="O200" s="8"/>
    </row>
    <row r="201" spans="1:15">
      <c r="A201" s="87" t="s">
        <v>52</v>
      </c>
      <c r="B201" s="162">
        <f>+'CTA Pivot Table'!H$103</f>
        <v>0</v>
      </c>
      <c r="C201" s="162">
        <f>+'CTA Pivot Table'!H$105</f>
        <v>0</v>
      </c>
      <c r="D201" s="162">
        <f>+'CTA Pivot Table'!H$107</f>
        <v>0</v>
      </c>
      <c r="E201" s="163">
        <f>+'CTA Pivot Table'!H$109</f>
        <v>0</v>
      </c>
      <c r="F201" s="163">
        <f>+'CTA Pivot Table'!H$111</f>
        <v>0</v>
      </c>
      <c r="G201" s="162">
        <f>+'CTA Pivot Table'!H$113</f>
        <v>0</v>
      </c>
      <c r="H201" s="162">
        <f>+'CTA Pivot Table'!H$115</f>
        <v>0</v>
      </c>
      <c r="I201" s="163">
        <f>+'CTA Pivot Table'!H$117</f>
        <v>0</v>
      </c>
      <c r="J201" s="163">
        <f>+'CTA Pivot Table'!H$119</f>
        <v>0</v>
      </c>
      <c r="K201" s="162">
        <f>+'CTA Pivot Table'!H$121</f>
        <v>0</v>
      </c>
      <c r="L201" s="162">
        <f>+'CTA Pivot Table'!H$123</f>
        <v>0</v>
      </c>
      <c r="M201" s="164">
        <f>+'CTA Pivot Table'!H$125</f>
        <v>0</v>
      </c>
      <c r="N201" s="163">
        <f>+'CTA Pivot Table'!H$127</f>
        <v>0</v>
      </c>
      <c r="O201" s="8"/>
    </row>
    <row r="202" spans="1:15">
      <c r="A202" s="87"/>
      <c r="B202" s="162"/>
      <c r="C202" s="162"/>
      <c r="D202" s="162"/>
      <c r="E202" s="163"/>
      <c r="F202" s="163"/>
      <c r="G202" s="162"/>
      <c r="H202" s="162"/>
      <c r="I202" s="163"/>
      <c r="J202" s="163"/>
      <c r="K202" s="162"/>
      <c r="L202" s="162"/>
      <c r="M202" s="164"/>
      <c r="N202" s="163"/>
      <c r="O202" s="8"/>
    </row>
    <row r="203" spans="1:15">
      <c r="A203" s="87" t="s">
        <v>53</v>
      </c>
      <c r="B203" s="162">
        <f>+'CTA Pivot Table'!H$135</f>
        <v>142.84315789473683</v>
      </c>
      <c r="C203" s="162">
        <f>+'CTA Pivot Table'!H$137</f>
        <v>131.41666666666666</v>
      </c>
      <c r="D203" s="162">
        <f>+'CTA Pivot Table'!H$139</f>
        <v>0</v>
      </c>
      <c r="E203" s="163">
        <f>+'CTA Pivot Table'!H$141</f>
        <v>138.42000000000002</v>
      </c>
      <c r="F203" s="163">
        <f>+'CTA Pivot Table'!H$143</f>
        <v>142.77558912386706</v>
      </c>
      <c r="G203" s="162">
        <f>+'CTA Pivot Table'!H$145</f>
        <v>149.35184523809525</v>
      </c>
      <c r="H203" s="162">
        <f>+'CTA Pivot Table'!H$147</f>
        <v>0</v>
      </c>
      <c r="I203" s="163">
        <f>+'CTA Pivot Table'!H$149</f>
        <v>144.10668674698795</v>
      </c>
      <c r="J203" s="163">
        <f>+'CTA Pivot Table'!H$151</f>
        <v>100.11411449016099</v>
      </c>
      <c r="K203" s="162">
        <f>+'CTA Pivot Table'!H$153</f>
        <v>95.391264637002337</v>
      </c>
      <c r="L203" s="162">
        <f>+'CTA Pivot Table'!H$155</f>
        <v>0</v>
      </c>
      <c r="M203" s="164">
        <f>+'CTA Pivot Table'!H$157</f>
        <v>98.068823529411759</v>
      </c>
      <c r="N203" s="163">
        <f>+'CTA Pivot Table'!H$159</f>
        <v>0</v>
      </c>
      <c r="O203" s="8"/>
    </row>
    <row r="204" spans="1:15">
      <c r="A204" s="87" t="s">
        <v>54</v>
      </c>
      <c r="B204" s="162">
        <f>+'CTA Pivot Table'!H$167</f>
        <v>0</v>
      </c>
      <c r="C204" s="162">
        <f>+'CTA Pivot Table'!H$169</f>
        <v>0</v>
      </c>
      <c r="D204" s="162">
        <f>+'CTA Pivot Table'!H$171</f>
        <v>0</v>
      </c>
      <c r="E204" s="163">
        <f>+'CTA Pivot Table'!H$173</f>
        <v>0</v>
      </c>
      <c r="F204" s="163">
        <f>+'CTA Pivot Table'!H$175</f>
        <v>0</v>
      </c>
      <c r="G204" s="162">
        <f>+'CTA Pivot Table'!H$177</f>
        <v>0</v>
      </c>
      <c r="H204" s="162">
        <f>+'CTA Pivot Table'!H$179</f>
        <v>0</v>
      </c>
      <c r="I204" s="163">
        <f>+'CTA Pivot Table'!H$181</f>
        <v>0</v>
      </c>
      <c r="J204" s="163">
        <f>+'CTA Pivot Table'!H$183</f>
        <v>0</v>
      </c>
      <c r="K204" s="162">
        <f>+'CTA Pivot Table'!H$185</f>
        <v>0</v>
      </c>
      <c r="L204" s="162">
        <f>+'CTA Pivot Table'!H$187</f>
        <v>0</v>
      </c>
      <c r="M204" s="164">
        <f>+'CTA Pivot Table'!H$189</f>
        <v>0</v>
      </c>
      <c r="N204" s="163">
        <f>+'CTA Pivot Table'!H$191</f>
        <v>0</v>
      </c>
      <c r="O204" s="8"/>
    </row>
    <row r="205" spans="1:15">
      <c r="A205" s="87" t="s">
        <v>55</v>
      </c>
      <c r="B205" s="162">
        <f>+'CTA Pivot Table'!H$199</f>
        <v>0</v>
      </c>
      <c r="C205" s="162">
        <f>+'CTA Pivot Table'!H$201</f>
        <v>0</v>
      </c>
      <c r="D205" s="162">
        <f>+'CTA Pivot Table'!H$203</f>
        <v>0</v>
      </c>
      <c r="E205" s="163">
        <f>+'CTA Pivot Table'!H$205</f>
        <v>0</v>
      </c>
      <c r="F205" s="163">
        <f>+'CTA Pivot Table'!H$207</f>
        <v>0</v>
      </c>
      <c r="G205" s="162">
        <f>+'CTA Pivot Table'!H$209</f>
        <v>0</v>
      </c>
      <c r="H205" s="162">
        <f>+'CTA Pivot Table'!H$211</f>
        <v>0</v>
      </c>
      <c r="I205" s="163">
        <f>+'CTA Pivot Table'!H$213</f>
        <v>0</v>
      </c>
      <c r="J205" s="163">
        <f>+'CTA Pivot Table'!H$215</f>
        <v>0</v>
      </c>
      <c r="K205" s="162">
        <f>+'CTA Pivot Table'!H$217</f>
        <v>0</v>
      </c>
      <c r="L205" s="162">
        <f>+'CTA Pivot Table'!H$219</f>
        <v>0</v>
      </c>
      <c r="M205" s="164">
        <f>+'CTA Pivot Table'!H$221</f>
        <v>0</v>
      </c>
      <c r="N205" s="163">
        <f>+'CTA Pivot Table'!H$223</f>
        <v>0</v>
      </c>
      <c r="O205" s="8"/>
    </row>
    <row r="206" spans="1:15">
      <c r="A206" s="87" t="s">
        <v>56</v>
      </c>
      <c r="B206" s="162">
        <f>+'CTA Pivot Table'!H$231</f>
        <v>0</v>
      </c>
      <c r="C206" s="162">
        <f>+'CTA Pivot Table'!H$233</f>
        <v>0</v>
      </c>
      <c r="D206" s="162">
        <f>+'CTA Pivot Table'!H$235</f>
        <v>0</v>
      </c>
      <c r="E206" s="163">
        <f>+'CTA Pivot Table'!H$237</f>
        <v>0</v>
      </c>
      <c r="F206" s="163">
        <f>+'CTA Pivot Table'!H$239</f>
        <v>0</v>
      </c>
      <c r="G206" s="162">
        <f>+'CTA Pivot Table'!H$241</f>
        <v>0</v>
      </c>
      <c r="H206" s="162">
        <f>+'CTA Pivot Table'!H$243</f>
        <v>0</v>
      </c>
      <c r="I206" s="163">
        <f>+'CTA Pivot Table'!H$245</f>
        <v>0</v>
      </c>
      <c r="J206" s="163">
        <f>+'CTA Pivot Table'!H$247</f>
        <v>0</v>
      </c>
      <c r="K206" s="162">
        <f>+'CTA Pivot Table'!H$249</f>
        <v>0</v>
      </c>
      <c r="L206" s="162">
        <f>+'CTA Pivot Table'!H$251</f>
        <v>0</v>
      </c>
      <c r="M206" s="164">
        <f>+'CTA Pivot Table'!H$253</f>
        <v>0</v>
      </c>
      <c r="N206" s="163">
        <f>+'CTA Pivot Table'!H$255</f>
        <v>0</v>
      </c>
      <c r="O206" s="8"/>
    </row>
    <row r="207" spans="1:15">
      <c r="A207" s="87"/>
      <c r="B207" s="162"/>
      <c r="C207" s="162"/>
      <c r="D207" s="162"/>
      <c r="E207" s="163"/>
      <c r="F207" s="163"/>
      <c r="G207" s="162"/>
      <c r="H207" s="162"/>
      <c r="I207" s="163"/>
      <c r="J207" s="163"/>
      <c r="K207" s="162"/>
      <c r="L207" s="162"/>
      <c r="M207" s="164"/>
      <c r="N207" s="163"/>
      <c r="O207" s="8"/>
    </row>
    <row r="208" spans="1:15">
      <c r="A208" s="87" t="s">
        <v>57</v>
      </c>
      <c r="B208" s="162">
        <f>+'CTA Pivot Table'!H$263</f>
        <v>0</v>
      </c>
      <c r="C208" s="162">
        <f>+'CTA Pivot Table'!H$265</f>
        <v>0</v>
      </c>
      <c r="D208" s="162">
        <f>+'CTA Pivot Table'!H$267</f>
        <v>0</v>
      </c>
      <c r="E208" s="163">
        <f>+'CTA Pivot Table'!H$269</f>
        <v>0</v>
      </c>
      <c r="F208" s="163">
        <f>+'CTA Pivot Table'!H$271</f>
        <v>0</v>
      </c>
      <c r="G208" s="162">
        <f>+'CTA Pivot Table'!H$273</f>
        <v>0</v>
      </c>
      <c r="H208" s="162">
        <f>+'CTA Pivot Table'!H$275</f>
        <v>0</v>
      </c>
      <c r="I208" s="163">
        <f>+'CTA Pivot Table'!H$277</f>
        <v>0</v>
      </c>
      <c r="J208" s="163">
        <f>+'CTA Pivot Table'!H$279</f>
        <v>0</v>
      </c>
      <c r="K208" s="162">
        <f>+'CTA Pivot Table'!H$281</f>
        <v>0</v>
      </c>
      <c r="L208" s="162">
        <f>+'CTA Pivot Table'!H$283</f>
        <v>0</v>
      </c>
      <c r="M208" s="164">
        <f>+'CTA Pivot Table'!H$285</f>
        <v>0</v>
      </c>
      <c r="N208" s="163">
        <f>+'CTA Pivot Table'!H$287</f>
        <v>0</v>
      </c>
      <c r="O208" s="8"/>
    </row>
    <row r="209" spans="1:16" ht="15.75">
      <c r="A209" s="87" t="s">
        <v>58</v>
      </c>
      <c r="B209" s="162">
        <f>+'CTA Pivot Table'!H$295</f>
        <v>164</v>
      </c>
      <c r="C209" s="162">
        <f>+'CTA Pivot Table'!H$297</f>
        <v>0</v>
      </c>
      <c r="D209" s="162">
        <f>+'CTA Pivot Table'!H$299</f>
        <v>0</v>
      </c>
      <c r="E209" s="163">
        <f>+'CTA Pivot Table'!H$301</f>
        <v>164</v>
      </c>
      <c r="F209" s="163">
        <f>+'CTA Pivot Table'!H$303</f>
        <v>138.86244204018547</v>
      </c>
      <c r="G209" s="162">
        <f>+'CTA Pivot Table'!H$305</f>
        <v>0</v>
      </c>
      <c r="H209" s="162">
        <f>+'CTA Pivot Table'!H$307</f>
        <v>0</v>
      </c>
      <c r="I209" s="163">
        <f>+'CTA Pivot Table'!H$309</f>
        <v>138.86244204018547</v>
      </c>
      <c r="J209" s="163">
        <f>+'CTA Pivot Table'!H$311</f>
        <v>93.194508009153324</v>
      </c>
      <c r="K209" s="162">
        <f>+'CTA Pivot Table'!H$313</f>
        <v>83.978260869565219</v>
      </c>
      <c r="L209" s="162">
        <f>+'CTA Pivot Table'!H$315</f>
        <v>66</v>
      </c>
      <c r="M209" s="164">
        <f>+'CTA Pivot Table'!H$317</f>
        <v>92.262396694214871</v>
      </c>
      <c r="N209" s="163">
        <f>+'CTA Pivot Table'!H$319</f>
        <v>125.375</v>
      </c>
      <c r="O209" s="8"/>
      <c r="P209" s="91"/>
    </row>
    <row r="210" spans="1:16">
      <c r="A210" s="87" t="s">
        <v>59</v>
      </c>
      <c r="B210" s="162">
        <f>+'CTA Pivot Table'!H$327</f>
        <v>0</v>
      </c>
      <c r="C210" s="162">
        <f>+'CTA Pivot Table'!H$329</f>
        <v>0</v>
      </c>
      <c r="D210" s="162">
        <f>+'CTA Pivot Table'!H$331</f>
        <v>0</v>
      </c>
      <c r="E210" s="163">
        <f>+'CTA Pivot Table'!H$333</f>
        <v>0</v>
      </c>
      <c r="F210" s="163">
        <f>+'CTA Pivot Table'!H$335</f>
        <v>0</v>
      </c>
      <c r="G210" s="162">
        <f>+'CTA Pivot Table'!H$337</f>
        <v>0</v>
      </c>
      <c r="H210" s="162">
        <f>+'CTA Pivot Table'!H$339</f>
        <v>0</v>
      </c>
      <c r="I210" s="163">
        <f>+'CTA Pivot Table'!H$341</f>
        <v>0</v>
      </c>
      <c r="J210" s="163">
        <f>+'CTA Pivot Table'!H$343</f>
        <v>0</v>
      </c>
      <c r="K210" s="162">
        <f>+'CTA Pivot Table'!H$345</f>
        <v>0</v>
      </c>
      <c r="L210" s="162">
        <f>+'CTA Pivot Table'!H$347</f>
        <v>0</v>
      </c>
      <c r="M210" s="164">
        <f>+'CTA Pivot Table'!H$349</f>
        <v>0</v>
      </c>
      <c r="N210" s="163">
        <f>+'CTA Pivot Table'!H$351</f>
        <v>0</v>
      </c>
      <c r="O210" s="8"/>
    </row>
    <row r="211" spans="1:16">
      <c r="A211" s="87" t="s">
        <v>60</v>
      </c>
      <c r="B211" s="162">
        <f>+'CTA Pivot Table'!H$359</f>
        <v>0</v>
      </c>
      <c r="C211" s="162">
        <f>+'CTA Pivot Table'!H$361</f>
        <v>0</v>
      </c>
      <c r="D211" s="162">
        <f>+'CTA Pivot Table'!H$363</f>
        <v>0</v>
      </c>
      <c r="E211" s="163">
        <f>+'CTA Pivot Table'!H$365</f>
        <v>0</v>
      </c>
      <c r="F211" s="163">
        <f>+'CTA Pivot Table'!H$367</f>
        <v>0</v>
      </c>
      <c r="G211" s="162">
        <f>+'CTA Pivot Table'!H$369</f>
        <v>0</v>
      </c>
      <c r="H211" s="162">
        <f>+'CTA Pivot Table'!H$371</f>
        <v>0</v>
      </c>
      <c r="I211" s="163">
        <f>+'CTA Pivot Table'!H$373</f>
        <v>0</v>
      </c>
      <c r="J211" s="163">
        <f>+'CTA Pivot Table'!H$375</f>
        <v>0</v>
      </c>
      <c r="K211" s="162">
        <f>+'CTA Pivot Table'!H$377</f>
        <v>0</v>
      </c>
      <c r="L211" s="162">
        <f>+'CTA Pivot Table'!H$379</f>
        <v>0</v>
      </c>
      <c r="M211" s="164">
        <f>+'CTA Pivot Table'!H$381</f>
        <v>0</v>
      </c>
      <c r="N211" s="163">
        <f>+'CTA Pivot Table'!H$383</f>
        <v>0</v>
      </c>
      <c r="O211" s="8"/>
    </row>
    <row r="212" spans="1:16">
      <c r="A212" s="87"/>
      <c r="B212" s="162"/>
      <c r="C212" s="162"/>
      <c r="D212" s="162"/>
      <c r="E212" s="163"/>
      <c r="F212" s="163"/>
      <c r="G212" s="162"/>
      <c r="H212" s="162"/>
      <c r="I212" s="163"/>
      <c r="J212" s="163"/>
      <c r="K212" s="162"/>
      <c r="L212" s="162"/>
      <c r="M212" s="164"/>
      <c r="N212" s="163"/>
      <c r="O212" s="8"/>
    </row>
    <row r="213" spans="1:16">
      <c r="A213" s="87" t="s">
        <v>61</v>
      </c>
      <c r="B213" s="162">
        <f>+'CTA Pivot Table'!H$391</f>
        <v>0</v>
      </c>
      <c r="C213" s="162">
        <f>+'CTA Pivot Table'!H$393</f>
        <v>0</v>
      </c>
      <c r="D213" s="162">
        <f>+'CTA Pivot Table'!H$395</f>
        <v>0</v>
      </c>
      <c r="E213" s="163">
        <f>+'CTA Pivot Table'!H$397</f>
        <v>0</v>
      </c>
      <c r="F213" s="163">
        <f>+'CTA Pivot Table'!H$399</f>
        <v>0</v>
      </c>
      <c r="G213" s="162">
        <f>+'CTA Pivot Table'!H$401</f>
        <v>0</v>
      </c>
      <c r="H213" s="162">
        <f>+'CTA Pivot Table'!H$403</f>
        <v>0</v>
      </c>
      <c r="I213" s="163">
        <f>+'CTA Pivot Table'!H$405</f>
        <v>0</v>
      </c>
      <c r="J213" s="163">
        <f>+'CTA Pivot Table'!H$407</f>
        <v>0</v>
      </c>
      <c r="K213" s="162">
        <f>+'CTA Pivot Table'!H$409</f>
        <v>0</v>
      </c>
      <c r="L213" s="162">
        <f>+'CTA Pivot Table'!H$411</f>
        <v>0</v>
      </c>
      <c r="M213" s="164">
        <f>+'CTA Pivot Table'!H$413</f>
        <v>0</v>
      </c>
      <c r="N213" s="163">
        <f>+'CTA Pivot Table'!H$415</f>
        <v>0</v>
      </c>
      <c r="O213" s="8"/>
    </row>
    <row r="214" spans="1:16">
      <c r="A214" s="87" t="s">
        <v>62</v>
      </c>
      <c r="B214" s="162">
        <f>+'CTA Pivot Table'!H$423</f>
        <v>124.6</v>
      </c>
      <c r="C214" s="162">
        <f>+'CTA Pivot Table'!H$425</f>
        <v>127.6</v>
      </c>
      <c r="D214" s="162">
        <f>+'CTA Pivot Table'!H$427</f>
        <v>0</v>
      </c>
      <c r="E214" s="163">
        <f>+'CTA Pivot Table'!H$429</f>
        <v>125</v>
      </c>
      <c r="F214" s="163">
        <f>+'CTA Pivot Table'!H$431</f>
        <v>134.6</v>
      </c>
      <c r="G214" s="162">
        <f>+'CTA Pivot Table'!H$433</f>
        <v>141.9</v>
      </c>
      <c r="H214" s="162">
        <f>+'CTA Pivot Table'!H$435</f>
        <v>0</v>
      </c>
      <c r="I214" s="163">
        <f>+'CTA Pivot Table'!H$437</f>
        <v>135.75873015873015</v>
      </c>
      <c r="J214" s="163">
        <f>+'CTA Pivot Table'!H$439</f>
        <v>96.7</v>
      </c>
      <c r="K214" s="162">
        <f>+'CTA Pivot Table'!H$441</f>
        <v>84.9</v>
      </c>
      <c r="L214" s="162">
        <f>+'CTA Pivot Table'!H$443</f>
        <v>0</v>
      </c>
      <c r="M214" s="164">
        <f>+'CTA Pivot Table'!H$445</f>
        <v>95.454037267080764</v>
      </c>
      <c r="N214" s="163">
        <f>+'CTA Pivot Table'!H$447</f>
        <v>93.3</v>
      </c>
      <c r="O214" s="8"/>
    </row>
    <row r="215" spans="1:16">
      <c r="A215" s="87" t="s">
        <v>63</v>
      </c>
      <c r="B215" s="162">
        <f>+'CTA Pivot Table'!H$455</f>
        <v>142.6875</v>
      </c>
      <c r="C215" s="162">
        <f>+'CTA Pivot Table'!H$457</f>
        <v>0</v>
      </c>
      <c r="D215" s="162">
        <f>+'CTA Pivot Table'!H$459</f>
        <v>0</v>
      </c>
      <c r="E215" s="163">
        <f>+'CTA Pivot Table'!H$461</f>
        <v>142.6875</v>
      </c>
      <c r="F215" s="163">
        <f>+'CTA Pivot Table'!H$463</f>
        <v>138.41071428571399</v>
      </c>
      <c r="G215" s="162">
        <f>+'CTA Pivot Table'!H$465</f>
        <v>141.69230769230799</v>
      </c>
      <c r="H215" s="162">
        <f>+'CTA Pivot Table'!H$467</f>
        <v>0</v>
      </c>
      <c r="I215" s="163">
        <f>+'CTA Pivot Table'!H$469</f>
        <v>138.64640883977876</v>
      </c>
      <c r="J215" s="163">
        <f>+'CTA Pivot Table'!H$471</f>
        <v>86.432584269662897</v>
      </c>
      <c r="K215" s="162">
        <f>+'CTA Pivot Table'!H$473</f>
        <v>94.285714285714306</v>
      </c>
      <c r="L215" s="162">
        <f>+'CTA Pivot Table'!H$475</f>
        <v>0</v>
      </c>
      <c r="M215" s="164">
        <f>+'CTA Pivot Table'!H$477</f>
        <v>87.005208333333314</v>
      </c>
      <c r="N215" s="163">
        <f>+'CTA Pivot Table'!H$479</f>
        <v>99.4</v>
      </c>
      <c r="O215" s="8"/>
    </row>
    <row r="216" spans="1:16">
      <c r="A216" s="92" t="s">
        <v>64</v>
      </c>
      <c r="B216" s="165">
        <f>+'CTA Pivot Table'!H$487</f>
        <v>0</v>
      </c>
      <c r="C216" s="165">
        <f>+'CTA Pivot Table'!H$489</f>
        <v>0</v>
      </c>
      <c r="D216" s="165">
        <f>+'CTA Pivot Table'!H$491</f>
        <v>0</v>
      </c>
      <c r="E216" s="166">
        <f>+'CTA Pivot Table'!H$493</f>
        <v>0</v>
      </c>
      <c r="F216" s="166">
        <f>+'CTA Pivot Table'!H$495</f>
        <v>0</v>
      </c>
      <c r="G216" s="165">
        <f>+'CTA Pivot Table'!H$497</f>
        <v>0</v>
      </c>
      <c r="H216" s="165">
        <f>+'CTA Pivot Table'!H$499</f>
        <v>0</v>
      </c>
      <c r="I216" s="166">
        <f>+'CTA Pivot Table'!H$501</f>
        <v>0</v>
      </c>
      <c r="J216" s="166">
        <f>+'CTA Pivot Table'!H$503</f>
        <v>0</v>
      </c>
      <c r="K216" s="165">
        <f>+'CTA Pivot Table'!H$505</f>
        <v>0</v>
      </c>
      <c r="L216" s="165">
        <f>+'CTA Pivot Table'!H$507</f>
        <v>0</v>
      </c>
      <c r="M216" s="167">
        <f>+'CTA Pivot Table'!H$509</f>
        <v>0</v>
      </c>
      <c r="N216" s="166">
        <f>+'CTA Pivot Table'!H$511</f>
        <v>0</v>
      </c>
      <c r="O216" s="8"/>
    </row>
    <row r="217" spans="1:16">
      <c r="A217" s="133" t="s">
        <v>665</v>
      </c>
      <c r="B217" s="168"/>
      <c r="C217" s="168"/>
      <c r="D217" s="168"/>
      <c r="E217" s="168"/>
      <c r="F217" s="168"/>
      <c r="G217" s="168"/>
      <c r="H217" s="168"/>
      <c r="I217" s="168"/>
      <c r="J217" s="168"/>
      <c r="K217" s="168"/>
      <c r="L217" s="168"/>
      <c r="M217" s="168"/>
      <c r="N217" s="169"/>
    </row>
    <row r="218" spans="1:16">
      <c r="A218" s="170"/>
      <c r="B218" s="168"/>
      <c r="C218" s="168"/>
      <c r="D218" s="168"/>
      <c r="E218" s="168"/>
      <c r="F218" s="168"/>
      <c r="G218" s="168"/>
      <c r="H218" s="168"/>
      <c r="I218" s="168"/>
      <c r="J218" s="168"/>
      <c r="K218" s="168"/>
      <c r="L218" s="168"/>
      <c r="M218" s="168"/>
      <c r="N218" s="323" t="s">
        <v>1192</v>
      </c>
    </row>
    <row r="219" spans="1:16" ht="18">
      <c r="A219" s="198" t="s">
        <v>291</v>
      </c>
      <c r="B219" s="82"/>
      <c r="C219" s="82"/>
      <c r="D219" s="82"/>
      <c r="E219" s="101"/>
      <c r="F219" s="101"/>
      <c r="G219" s="101"/>
      <c r="H219" s="101"/>
      <c r="I219" s="101"/>
      <c r="J219" s="82"/>
      <c r="K219" s="82"/>
      <c r="L219" s="82"/>
      <c r="M219" s="101"/>
      <c r="N219" s="102"/>
    </row>
    <row r="220" spans="1:16" ht="18">
      <c r="A220" s="198"/>
      <c r="B220" s="82"/>
      <c r="C220" s="82"/>
      <c r="D220" s="82"/>
      <c r="E220" s="101"/>
      <c r="F220" s="101"/>
      <c r="G220" s="101"/>
      <c r="H220" s="101"/>
      <c r="I220" s="101"/>
      <c r="J220" s="82"/>
      <c r="K220" s="82"/>
      <c r="L220" s="82"/>
      <c r="M220" s="101"/>
      <c r="N220" s="102"/>
    </row>
    <row r="221" spans="1:16" ht="15.75">
      <c r="A221" s="118" t="s">
        <v>178</v>
      </c>
      <c r="B221" s="82"/>
      <c r="C221" s="82"/>
      <c r="D221" s="82"/>
      <c r="E221" s="101"/>
      <c r="F221" s="101"/>
      <c r="G221" s="101"/>
      <c r="H221" s="101"/>
      <c r="I221" s="101"/>
      <c r="J221" s="82"/>
      <c r="K221" s="82"/>
      <c r="L221" s="82"/>
      <c r="M221" s="101"/>
      <c r="N221" s="102"/>
    </row>
    <row r="222" spans="1:16" ht="15.75">
      <c r="A222" s="118" t="s">
        <v>1199</v>
      </c>
      <c r="B222" s="82"/>
      <c r="C222" s="82"/>
      <c r="D222" s="82"/>
      <c r="E222" s="101"/>
      <c r="F222" s="101"/>
      <c r="G222" s="101"/>
      <c r="H222" s="101"/>
      <c r="I222" s="101"/>
      <c r="J222" s="82"/>
      <c r="K222" s="82"/>
      <c r="L222" s="82"/>
      <c r="M222" s="101"/>
      <c r="N222" s="102"/>
    </row>
    <row r="223" spans="1:16" ht="15.75" customHeight="1">
      <c r="A223" s="26"/>
      <c r="B223" s="58"/>
      <c r="C223" s="58"/>
      <c r="D223" s="58"/>
      <c r="E223" s="58"/>
      <c r="F223" s="59"/>
      <c r="G223" s="84"/>
      <c r="H223" s="84"/>
      <c r="I223" s="85"/>
      <c r="J223" s="85"/>
      <c r="K223" s="85"/>
      <c r="L223" s="85"/>
      <c r="M223" s="85"/>
      <c r="N223" s="85"/>
      <c r="O223" s="7"/>
    </row>
    <row r="224" spans="1:16" ht="15.75" customHeight="1">
      <c r="A224" s="21"/>
      <c r="B224" s="119" t="s">
        <v>257</v>
      </c>
      <c r="C224" s="152"/>
      <c r="D224" s="152"/>
      <c r="E224" s="152"/>
      <c r="F224" s="152"/>
      <c r="G224" s="152"/>
      <c r="H224" s="152"/>
      <c r="I224" s="153"/>
      <c r="J224" s="154" t="s">
        <v>156</v>
      </c>
      <c r="K224" s="155"/>
      <c r="L224" s="155"/>
      <c r="M224" s="156"/>
      <c r="N224" s="839" t="s">
        <v>256</v>
      </c>
      <c r="O224" s="86"/>
    </row>
    <row r="225" spans="1:15" ht="50.25" customHeight="1">
      <c r="A225" s="37"/>
      <c r="B225" s="120" t="s">
        <v>296</v>
      </c>
      <c r="C225" s="120"/>
      <c r="D225" s="120"/>
      <c r="E225" s="123"/>
      <c r="F225" s="124" t="s">
        <v>298</v>
      </c>
      <c r="G225" s="120"/>
      <c r="H225" s="120"/>
      <c r="I225" s="121"/>
      <c r="J225" s="125" t="s">
        <v>258</v>
      </c>
      <c r="K225" s="152"/>
      <c r="L225" s="152"/>
      <c r="M225" s="153"/>
      <c r="N225" s="840"/>
      <c r="O225" s="86"/>
    </row>
    <row r="226" spans="1:15" ht="30.75" customHeight="1">
      <c r="A226" s="26"/>
      <c r="B226" s="157" t="s">
        <v>157</v>
      </c>
      <c r="C226" s="157" t="s">
        <v>158</v>
      </c>
      <c r="D226" s="157" t="s">
        <v>65</v>
      </c>
      <c r="E226" s="158" t="s">
        <v>12</v>
      </c>
      <c r="F226" s="158" t="s">
        <v>157</v>
      </c>
      <c r="G226" s="157" t="s">
        <v>158</v>
      </c>
      <c r="H226" s="157" t="s">
        <v>65</v>
      </c>
      <c r="I226" s="158" t="s">
        <v>12</v>
      </c>
      <c r="J226" s="159" t="s">
        <v>157</v>
      </c>
      <c r="K226" s="160" t="s">
        <v>158</v>
      </c>
      <c r="L226" s="161" t="s">
        <v>65</v>
      </c>
      <c r="M226" s="159" t="s">
        <v>12</v>
      </c>
      <c r="N226" s="841"/>
      <c r="O226" s="86"/>
    </row>
    <row r="227" spans="1:15" ht="15.75" hidden="1" customHeight="1">
      <c r="A227" s="87" t="s">
        <v>48</v>
      </c>
      <c r="B227" s="64">
        <f>+'CTA Pivot Table'!N$278</f>
        <v>0</v>
      </c>
      <c r="C227" s="64">
        <f>+'CTA Pivot Table'!N$279</f>
        <v>0</v>
      </c>
      <c r="D227" s="64">
        <f>+'CTA Pivot Table'!N$280</f>
        <v>0</v>
      </c>
      <c r="E227" s="63">
        <f>+'CTA Pivot Table'!N$281</f>
        <v>0</v>
      </c>
      <c r="F227" s="63">
        <f>+'CTA Pivot Table'!N$282</f>
        <v>0</v>
      </c>
      <c r="G227" s="64">
        <f>+'CTA Pivot Table'!N$283</f>
        <v>0</v>
      </c>
      <c r="H227" s="64">
        <f>+'CTA Pivot Table'!N$284</f>
        <v>0</v>
      </c>
      <c r="I227" s="63">
        <f>+'CTA Pivot Table'!N$285</f>
        <v>0</v>
      </c>
      <c r="J227" s="63">
        <f>+'CTA Pivot Table'!N$286</f>
        <v>0</v>
      </c>
      <c r="K227" s="64">
        <f>+'CTA Pivot Table'!N$287</f>
        <v>0</v>
      </c>
      <c r="L227" s="64">
        <f>+'CTA Pivot Table'!N$288</f>
        <v>0</v>
      </c>
      <c r="M227" s="65">
        <f>+'CTA Pivot Table'!N$289</f>
        <v>0</v>
      </c>
      <c r="N227" s="63">
        <f>+'CTA Pivot Table'!N$290</f>
        <v>0</v>
      </c>
      <c r="O227" s="8"/>
    </row>
    <row r="228" spans="1:15" ht="15.75" hidden="1" customHeight="1">
      <c r="A228" s="87"/>
      <c r="E228" s="63"/>
      <c r="F228" s="63"/>
      <c r="I228" s="63"/>
      <c r="J228" s="63"/>
      <c r="M228" s="65"/>
      <c r="N228" s="63"/>
      <c r="O228" s="8"/>
    </row>
    <row r="229" spans="1:15">
      <c r="A229" s="87" t="s">
        <v>49</v>
      </c>
      <c r="B229" s="162">
        <f>+'CTA Pivot Table'!N$7</f>
        <v>0</v>
      </c>
      <c r="C229" s="162">
        <f>+'CTA Pivot Table'!N$9</f>
        <v>0</v>
      </c>
      <c r="D229" s="162">
        <f>+'CTA Pivot Table'!N$11</f>
        <v>0</v>
      </c>
      <c r="E229" s="163">
        <f>+'CTA Pivot Table'!N$13</f>
        <v>0</v>
      </c>
      <c r="F229" s="163">
        <f>+'CTA Pivot Table'!N$15</f>
        <v>0</v>
      </c>
      <c r="G229" s="162">
        <f>+'CTA Pivot Table'!N$17</f>
        <v>0</v>
      </c>
      <c r="H229" s="162">
        <f>+'CTA Pivot Table'!N$19</f>
        <v>0</v>
      </c>
      <c r="I229" s="163">
        <f>+'CTA Pivot Table'!N$21</f>
        <v>0</v>
      </c>
      <c r="J229" s="163">
        <f>+'CTA Pivot Table'!N$23</f>
        <v>0</v>
      </c>
      <c r="K229" s="162">
        <f>+'CTA Pivot Table'!N$25</f>
        <v>0</v>
      </c>
      <c r="L229" s="162">
        <f>+'CTA Pivot Table'!N$27</f>
        <v>0</v>
      </c>
      <c r="M229" s="164">
        <f>+'CTA Pivot Table'!N$29</f>
        <v>0</v>
      </c>
      <c r="N229" s="163">
        <f>+'CTA Pivot Table'!N$31</f>
        <v>0</v>
      </c>
      <c r="O229" s="8"/>
    </row>
    <row r="230" spans="1:15">
      <c r="A230" s="87" t="s">
        <v>50</v>
      </c>
      <c r="B230" s="162">
        <f>+'CTA Pivot Table'!N$39</f>
        <v>79.459649122807022</v>
      </c>
      <c r="C230" s="162">
        <f>+'CTA Pivot Table'!N$41</f>
        <v>82.952394366197197</v>
      </c>
      <c r="D230" s="162">
        <f>+'CTA Pivot Table'!N$43</f>
        <v>0</v>
      </c>
      <c r="E230" s="163">
        <f>+'CTA Pivot Table'!N$45</f>
        <v>80.722301425661897</v>
      </c>
      <c r="F230" s="163">
        <f>+'CTA Pivot Table'!N$47</f>
        <v>83.206900931414069</v>
      </c>
      <c r="G230" s="162">
        <f>+'CTA Pivot Table'!N$49</f>
        <v>82.949315068493135</v>
      </c>
      <c r="H230" s="162">
        <f>+'CTA Pivot Table'!N$51</f>
        <v>0</v>
      </c>
      <c r="I230" s="163">
        <f>+'CTA Pivot Table'!N$53</f>
        <v>83.137214329833228</v>
      </c>
      <c r="J230" s="163">
        <f>+'CTA Pivot Table'!N$55</f>
        <v>67.268136813681352</v>
      </c>
      <c r="K230" s="162">
        <f>+'CTA Pivot Table'!N$57</f>
        <v>61.640766550522642</v>
      </c>
      <c r="L230" s="162">
        <f>+'CTA Pivot Table'!NR$59</f>
        <v>0</v>
      </c>
      <c r="M230" s="164">
        <f>+'CTA Pivot Table'!N$61</f>
        <v>64.811156186612578</v>
      </c>
      <c r="N230" s="163">
        <f>+'CTA Pivot Table'!N$63</f>
        <v>0</v>
      </c>
      <c r="O230" s="8"/>
    </row>
    <row r="231" spans="1:15">
      <c r="A231" s="87" t="s">
        <v>51</v>
      </c>
      <c r="B231" s="162">
        <f>+'CTA Pivot Table'!N$71</f>
        <v>0</v>
      </c>
      <c r="C231" s="162">
        <f>+'CTA Pivot Table'!N$73</f>
        <v>0</v>
      </c>
      <c r="D231" s="162">
        <f>+'CTA Pivot Table'!N$75</f>
        <v>0</v>
      </c>
      <c r="E231" s="163">
        <f>+'CTA Pivot Table'!N$77</f>
        <v>0</v>
      </c>
      <c r="F231" s="163">
        <f>+'CTA Pivot Table'!N$79</f>
        <v>0</v>
      </c>
      <c r="G231" s="162">
        <f>+'CTA Pivot Table'!N$81</f>
        <v>0</v>
      </c>
      <c r="H231" s="162">
        <f>+'CTA Pivot Table'!N$83</f>
        <v>0</v>
      </c>
      <c r="I231" s="163">
        <f>+'CTA Pivot Table'!N$85</f>
        <v>0</v>
      </c>
      <c r="J231" s="163">
        <f>+'CTA Pivot Table'!N$87</f>
        <v>0</v>
      </c>
      <c r="K231" s="162">
        <f>+'CTA Pivot Table'!N$89</f>
        <v>0</v>
      </c>
      <c r="L231" s="162">
        <f>+'CTA Pivot Table'!N$91</f>
        <v>0</v>
      </c>
      <c r="M231" s="164">
        <f>+'CTA Pivot Table'!N$93</f>
        <v>0</v>
      </c>
      <c r="N231" s="163">
        <f>+'CTA Pivot Table'!N$95</f>
        <v>0</v>
      </c>
      <c r="O231" s="8"/>
    </row>
    <row r="232" spans="1:15">
      <c r="A232" s="87" t="s">
        <v>52</v>
      </c>
      <c r="B232" s="162">
        <f>+'CTA Pivot Table'!N$103</f>
        <v>71.135214362416093</v>
      </c>
      <c r="C232" s="162">
        <f>+'CTA Pivot Table'!N$105</f>
        <v>69.160131380977973</v>
      </c>
      <c r="D232" s="162">
        <f>+'CTA Pivot Table'!N$107</f>
        <v>64.979750703432757</v>
      </c>
      <c r="E232" s="163">
        <f>+'CTA Pivot Table'!N$109</f>
        <v>69.33281076714357</v>
      </c>
      <c r="F232" s="163">
        <f>+'CTA Pivot Table'!N$111</f>
        <v>76.353631423023586</v>
      </c>
      <c r="G232" s="162">
        <f>+'CTA Pivot Table'!N$113</f>
        <v>76.64163613040553</v>
      </c>
      <c r="H232" s="162">
        <f>+'CTA Pivot Table'!N$115</f>
        <v>79</v>
      </c>
      <c r="I232" s="163">
        <f>+'CTA Pivot Table'!N$117</f>
        <v>76.449111401751267</v>
      </c>
      <c r="J232" s="163">
        <f>+'CTA Pivot Table'!N$119</f>
        <v>50.606182277289825</v>
      </c>
      <c r="K232" s="162">
        <f>+'CTA Pivot Table'!N$121</f>
        <v>48.273048965060454</v>
      </c>
      <c r="L232" s="162">
        <f>+'CTA Pivot Table'!N$123</f>
        <v>42</v>
      </c>
      <c r="M232" s="164">
        <f>+'CTA Pivot Table'!N$125</f>
        <v>49.470078191189501</v>
      </c>
      <c r="N232" s="163">
        <f>+'CTA Pivot Table'!N$127</f>
        <v>70.389914000395493</v>
      </c>
      <c r="O232" s="8"/>
    </row>
    <row r="233" spans="1:15">
      <c r="A233" s="87"/>
      <c r="B233" s="162"/>
      <c r="C233" s="162"/>
      <c r="D233" s="162"/>
      <c r="E233" s="163"/>
      <c r="F233" s="163"/>
      <c r="G233" s="162"/>
      <c r="H233" s="162"/>
      <c r="I233" s="163"/>
      <c r="J233" s="163"/>
      <c r="K233" s="162"/>
      <c r="L233" s="162"/>
      <c r="M233" s="164"/>
      <c r="N233" s="163"/>
      <c r="O233" s="8"/>
    </row>
    <row r="234" spans="1:15">
      <c r="A234" s="87" t="s">
        <v>53</v>
      </c>
      <c r="B234" s="162">
        <f>+'CTA Pivot Table'!N$135</f>
        <v>78.884526315789486</v>
      </c>
      <c r="C234" s="162">
        <f>+'CTA Pivot Table'!N$137</f>
        <v>75.756341463414643</v>
      </c>
      <c r="D234" s="162">
        <f>+'CTA Pivot Table'!N$139</f>
        <v>0</v>
      </c>
      <c r="E234" s="163">
        <f>+'CTA Pivot Table'!N$141</f>
        <v>77.941470588235291</v>
      </c>
      <c r="F234" s="163">
        <f>+'CTA Pivot Table'!N$143</f>
        <v>83.102739910313915</v>
      </c>
      <c r="G234" s="162">
        <f>+'CTA Pivot Table'!N$145</f>
        <v>86.024093137254894</v>
      </c>
      <c r="H234" s="162">
        <f>+'CTA Pivot Table'!N$147</f>
        <v>0</v>
      </c>
      <c r="I234" s="163">
        <f>+'CTA Pivot Table'!N$149</f>
        <v>83.885347997373614</v>
      </c>
      <c r="J234" s="163">
        <f>+'CTA Pivot Table'!N$151</f>
        <v>65.917282828282836</v>
      </c>
      <c r="K234" s="162">
        <f>+'CTA Pivot Table'!N$153</f>
        <v>57.678306789606026</v>
      </c>
      <c r="L234" s="162">
        <f>+'CTA Pivot Table'!N$155</f>
        <v>0</v>
      </c>
      <c r="M234" s="164">
        <f>+'CTA Pivot Table'!N$157</f>
        <v>61.414718277599626</v>
      </c>
      <c r="N234" s="163">
        <f>+'CTA Pivot Table'!N$159</f>
        <v>71.954594594594582</v>
      </c>
      <c r="O234" s="8"/>
    </row>
    <row r="235" spans="1:15">
      <c r="A235" s="87" t="s">
        <v>54</v>
      </c>
      <c r="B235" s="162">
        <f>+'CTA Pivot Table'!N$167</f>
        <v>76.610262008733628</v>
      </c>
      <c r="C235" s="162">
        <f>+'CTA Pivot Table'!N$169</f>
        <v>76.723333333333329</v>
      </c>
      <c r="D235" s="162">
        <f>+'CTA Pivot Table'!N$171</f>
        <v>0</v>
      </c>
      <c r="E235" s="163">
        <f>+'CTA Pivot Table'!N$173</f>
        <v>76.631349911190043</v>
      </c>
      <c r="F235" s="163">
        <f>+'CTA Pivot Table'!N$175</f>
        <v>87.00631517960602</v>
      </c>
      <c r="G235" s="162">
        <f>+'CTA Pivot Table'!N$177</f>
        <v>85.392818428184285</v>
      </c>
      <c r="H235" s="162">
        <f>+'CTA Pivot Table'!N$179</f>
        <v>0</v>
      </c>
      <c r="I235" s="163">
        <f>+'CTA Pivot Table'!N$181</f>
        <v>86.523051948051943</v>
      </c>
      <c r="J235" s="163">
        <f>+'CTA Pivot Table'!N$183</f>
        <v>60.014724275156325</v>
      </c>
      <c r="K235" s="162">
        <f>+'CTA Pivot Table'!N$185</f>
        <v>55.660476190476196</v>
      </c>
      <c r="L235" s="162">
        <f>+'CTA Pivot Table'!N$187</f>
        <v>0</v>
      </c>
      <c r="M235" s="164">
        <f>+'CTA Pivot Table'!N$189</f>
        <v>58.607425933051175</v>
      </c>
      <c r="N235" s="163">
        <f>+'CTA Pivot Table'!N$191</f>
        <v>79.314153668399769</v>
      </c>
      <c r="O235" s="8"/>
    </row>
    <row r="236" spans="1:15">
      <c r="A236" s="87" t="s">
        <v>55</v>
      </c>
      <c r="B236" s="162">
        <f>+'CTA Pivot Table'!N$199</f>
        <v>0</v>
      </c>
      <c r="C236" s="162">
        <f>+'CTA Pivot Table'!N$201</f>
        <v>0</v>
      </c>
      <c r="D236" s="162">
        <f>+'CTA Pivot Table'!N$203</f>
        <v>0</v>
      </c>
      <c r="E236" s="163">
        <f>+'CTA Pivot Table'!N$205</f>
        <v>0</v>
      </c>
      <c r="F236" s="163">
        <f>+'CTA Pivot Table'!N$207</f>
        <v>0</v>
      </c>
      <c r="G236" s="162">
        <f>+'CTA Pivot Table'!N$209</f>
        <v>0</v>
      </c>
      <c r="H236" s="162">
        <f>+'CTA Pivot Table'!N$211</f>
        <v>0</v>
      </c>
      <c r="I236" s="163">
        <f>+'CTA Pivot Table'!N$213</f>
        <v>0</v>
      </c>
      <c r="J236" s="163">
        <f>+'CTA Pivot Table'!N$215</f>
        <v>0</v>
      </c>
      <c r="K236" s="162">
        <f>+'CTA Pivot Table'!N$217</f>
        <v>0</v>
      </c>
      <c r="L236" s="162">
        <f>+'CTA Pivot Table'!N$219</f>
        <v>0</v>
      </c>
      <c r="M236" s="164">
        <f>+'CTA Pivot Table'!N$221</f>
        <v>0</v>
      </c>
      <c r="N236" s="163">
        <f>+'CTA Pivot Table'!N$223</f>
        <v>0</v>
      </c>
      <c r="O236" s="8"/>
    </row>
    <row r="237" spans="1:15">
      <c r="A237" s="87" t="s">
        <v>56</v>
      </c>
      <c r="B237" s="162">
        <f>+'CTA Pivot Table'!N$231</f>
        <v>0</v>
      </c>
      <c r="C237" s="162">
        <f>+'CTA Pivot Table'!N$233</f>
        <v>0</v>
      </c>
      <c r="D237" s="162">
        <f>+'CTA Pivot Table'!N$235</f>
        <v>0</v>
      </c>
      <c r="E237" s="163">
        <f>+'CTA Pivot Table'!N$237</f>
        <v>0</v>
      </c>
      <c r="F237" s="163">
        <f>+'CTA Pivot Table'!N$239</f>
        <v>0</v>
      </c>
      <c r="G237" s="162">
        <f>+'CTA Pivot Table'!N$241</f>
        <v>0</v>
      </c>
      <c r="H237" s="162">
        <f>+'CTA Pivot Table'!N$243</f>
        <v>0</v>
      </c>
      <c r="I237" s="163">
        <f>+'CTA Pivot Table'!N$245</f>
        <v>0</v>
      </c>
      <c r="J237" s="163">
        <f>+'CTA Pivot Table'!N$247</f>
        <v>0</v>
      </c>
      <c r="K237" s="162">
        <f>+'CTA Pivot Table'!N$249</f>
        <v>0</v>
      </c>
      <c r="L237" s="162">
        <f>+'CTA Pivot Table'!N$251</f>
        <v>0</v>
      </c>
      <c r="M237" s="164">
        <f>+'CTA Pivot Table'!N$253</f>
        <v>0</v>
      </c>
      <c r="N237" s="163">
        <f>+'CTA Pivot Table'!N$255</f>
        <v>0</v>
      </c>
      <c r="O237" s="8"/>
    </row>
    <row r="238" spans="1:15">
      <c r="A238" s="87"/>
      <c r="B238" s="162"/>
      <c r="C238" s="162"/>
      <c r="D238" s="162"/>
      <c r="E238" s="163"/>
      <c r="F238" s="163"/>
      <c r="G238" s="162"/>
      <c r="H238" s="162"/>
      <c r="I238" s="163"/>
      <c r="J238" s="163"/>
      <c r="K238" s="162"/>
      <c r="L238" s="162"/>
      <c r="M238" s="164"/>
      <c r="N238" s="163"/>
      <c r="O238" s="8"/>
    </row>
    <row r="239" spans="1:15">
      <c r="A239" s="87" t="s">
        <v>57</v>
      </c>
      <c r="B239" s="162">
        <f>+'CTA Pivot Table'!N$263</f>
        <v>0</v>
      </c>
      <c r="C239" s="162">
        <f>+'CTA Pivot Table'!N$265</f>
        <v>0</v>
      </c>
      <c r="D239" s="162">
        <f>+'CTA Pivot Table'!N$267</f>
        <v>0</v>
      </c>
      <c r="E239" s="163">
        <f>+'CTA Pivot Table'!N$269</f>
        <v>0</v>
      </c>
      <c r="F239" s="163">
        <f>+'CTA Pivot Table'!N$271</f>
        <v>0</v>
      </c>
      <c r="G239" s="162">
        <f>+'CTA Pivot Table'!N$273</f>
        <v>0</v>
      </c>
      <c r="H239" s="162">
        <f>+'CTA Pivot Table'!N$275</f>
        <v>0</v>
      </c>
      <c r="I239" s="163">
        <f>+'CTA Pivot Table'!N$277</f>
        <v>0</v>
      </c>
      <c r="J239" s="163">
        <f>+'CTA Pivot Table'!N$279</f>
        <v>0</v>
      </c>
      <c r="K239" s="162">
        <f>+'CTA Pivot Table'!N$281</f>
        <v>0</v>
      </c>
      <c r="L239" s="162">
        <f>+'CTA Pivot Table'!N$283</f>
        <v>0</v>
      </c>
      <c r="M239" s="164">
        <f>+'CTA Pivot Table'!N$285</f>
        <v>0</v>
      </c>
      <c r="N239" s="163">
        <f>+'CTA Pivot Table'!N$287</f>
        <v>0</v>
      </c>
      <c r="O239" s="8"/>
    </row>
    <row r="240" spans="1:15">
      <c r="A240" s="87" t="s">
        <v>58</v>
      </c>
      <c r="B240" s="162">
        <f>+'CTA Pivot Table'!N$295</f>
        <v>74.621383647798737</v>
      </c>
      <c r="C240" s="162">
        <f>+'CTA Pivot Table'!N$297</f>
        <v>82.942219969589459</v>
      </c>
      <c r="D240" s="162">
        <f>+'CTA Pivot Table'!N$299</f>
        <v>0</v>
      </c>
      <c r="E240" s="163">
        <f>+'CTA Pivot Table'!N$301</f>
        <v>81.546931027209453</v>
      </c>
      <c r="F240" s="163">
        <f>+'CTA Pivot Table'!N$303</f>
        <v>87.564142194744974</v>
      </c>
      <c r="G240" s="162">
        <f>+'CTA Pivot Table'!N$305</f>
        <v>79.41526198876258</v>
      </c>
      <c r="H240" s="162">
        <f>+'CTA Pivot Table'!N$307</f>
        <v>0</v>
      </c>
      <c r="I240" s="163">
        <f>+'CTA Pivot Table'!N$309</f>
        <v>84.220619772678532</v>
      </c>
      <c r="J240" s="163">
        <f>+'CTA Pivot Table'!N$311</f>
        <v>70.873993095512077</v>
      </c>
      <c r="K240" s="162">
        <f>+'CTA Pivot Table'!N$313</f>
        <v>61.522979397781299</v>
      </c>
      <c r="L240" s="162">
        <f>+'CTA Pivot Table'!N$315</f>
        <v>0</v>
      </c>
      <c r="M240" s="164">
        <f>+'CTA Pivot Table'!N$317</f>
        <v>65.980726872246692</v>
      </c>
      <c r="N240" s="163">
        <f>+'CTA Pivot Table'!N$319</f>
        <v>0</v>
      </c>
      <c r="O240" s="8"/>
    </row>
    <row r="241" spans="1:15">
      <c r="A241" s="87" t="s">
        <v>59</v>
      </c>
      <c r="B241" s="162">
        <f>+'CTA Pivot Table'!N$327</f>
        <v>0</v>
      </c>
      <c r="C241" s="162">
        <f>+'CTA Pivot Table'!N$329</f>
        <v>0</v>
      </c>
      <c r="D241" s="162">
        <f>+'CTA Pivot Table'!N$331</f>
        <v>0</v>
      </c>
      <c r="E241" s="163">
        <f>+'CTA Pivot Table'!N$333</f>
        <v>0</v>
      </c>
      <c r="F241" s="163">
        <f>+'CTA Pivot Table'!N$335</f>
        <v>0</v>
      </c>
      <c r="G241" s="162">
        <f>+'CTA Pivot Table'!N$337</f>
        <v>0</v>
      </c>
      <c r="H241" s="162">
        <f>+'CTA Pivot Table'!N$339</f>
        <v>0</v>
      </c>
      <c r="I241" s="163">
        <f>+'CTA Pivot Table'!N$341</f>
        <v>0</v>
      </c>
      <c r="J241" s="163">
        <f>+'CTA Pivot Table'!N$343</f>
        <v>0</v>
      </c>
      <c r="K241" s="162">
        <f>+'CTA Pivot Table'!N$345</f>
        <v>0</v>
      </c>
      <c r="L241" s="162">
        <f>+'CTA Pivot Table'!N$347</f>
        <v>0</v>
      </c>
      <c r="M241" s="164">
        <f>+'CTA Pivot Table'!N$349</f>
        <v>0</v>
      </c>
      <c r="N241" s="163">
        <f>+'CTA Pivot Table'!N$351</f>
        <v>0</v>
      </c>
      <c r="O241" s="8"/>
    </row>
    <row r="242" spans="1:15">
      <c r="A242" s="87" t="s">
        <v>60</v>
      </c>
      <c r="B242" s="162">
        <f>+'CTA Pivot Table'!N$359</f>
        <v>0</v>
      </c>
      <c r="C242" s="162">
        <f>+'CTA Pivot Table'!N$361</f>
        <v>0</v>
      </c>
      <c r="D242" s="162">
        <f>+'CTA Pivot Table'!N$363</f>
        <v>0</v>
      </c>
      <c r="E242" s="163">
        <f>+'CTA Pivot Table'!N$365</f>
        <v>0</v>
      </c>
      <c r="F242" s="163">
        <f>+'CTA Pivot Table'!N$367</f>
        <v>0</v>
      </c>
      <c r="G242" s="162">
        <f>+'CTA Pivot Table'!N$369</f>
        <v>0</v>
      </c>
      <c r="H242" s="162">
        <f>+'CTA Pivot Table'!N$371</f>
        <v>0</v>
      </c>
      <c r="I242" s="163">
        <f>+'CTA Pivot Table'!N$373</f>
        <v>0</v>
      </c>
      <c r="J242" s="163">
        <f>+'CTA Pivot Table'!N$375</f>
        <v>0</v>
      </c>
      <c r="K242" s="162">
        <f>+'CTA Pivot Table'!N$377</f>
        <v>0</v>
      </c>
      <c r="L242" s="162">
        <f>+'CTA Pivot Table'!N$379</f>
        <v>0</v>
      </c>
      <c r="M242" s="164">
        <f>+'CTA Pivot Table'!N$381</f>
        <v>0</v>
      </c>
      <c r="N242" s="163">
        <f>+'CTA Pivot Table'!N$383</f>
        <v>0</v>
      </c>
      <c r="O242" s="8"/>
    </row>
    <row r="243" spans="1:15">
      <c r="A243" s="87"/>
      <c r="B243" s="162"/>
      <c r="C243" s="162"/>
      <c r="D243" s="162"/>
      <c r="E243" s="163"/>
      <c r="F243" s="163"/>
      <c r="G243" s="162"/>
      <c r="H243" s="162"/>
      <c r="I243" s="163"/>
      <c r="J243" s="163"/>
      <c r="K243" s="162"/>
      <c r="L243" s="162"/>
      <c r="M243" s="164"/>
      <c r="N243" s="163"/>
      <c r="O243" s="8"/>
    </row>
    <row r="244" spans="1:15">
      <c r="A244" s="87" t="s">
        <v>61</v>
      </c>
      <c r="B244" s="162">
        <f>+'CTA Pivot Table'!N$391</f>
        <v>0</v>
      </c>
      <c r="C244" s="162">
        <f>+'CTA Pivot Table'!N$393</f>
        <v>0</v>
      </c>
      <c r="D244" s="162">
        <f>+'CTA Pivot Table'!N$395</f>
        <v>0</v>
      </c>
      <c r="E244" s="163">
        <f>+'CTA Pivot Table'!N$397</f>
        <v>0</v>
      </c>
      <c r="F244" s="163">
        <f>+'CTA Pivot Table'!N$399</f>
        <v>0</v>
      </c>
      <c r="G244" s="162">
        <f>+'CTA Pivot Table'!N$401</f>
        <v>0</v>
      </c>
      <c r="H244" s="162">
        <f>+'CTA Pivot Table'!N$403</f>
        <v>0</v>
      </c>
      <c r="I244" s="163">
        <f>+'CTA Pivot Table'!N$405</f>
        <v>0</v>
      </c>
      <c r="J244" s="163">
        <f>+'CTA Pivot Table'!N$407</f>
        <v>0</v>
      </c>
      <c r="K244" s="162">
        <f>+'CTA Pivot Table'!N$409</f>
        <v>0</v>
      </c>
      <c r="L244" s="162">
        <f>+'CTA Pivot Table'!N$411</f>
        <v>0</v>
      </c>
      <c r="M244" s="164">
        <f>+'CTA Pivot Table'!N$413</f>
        <v>0</v>
      </c>
      <c r="N244" s="163">
        <f>+'CTA Pivot Table'!N$415</f>
        <v>0</v>
      </c>
      <c r="O244" s="8"/>
    </row>
    <row r="245" spans="1:15">
      <c r="A245" s="87" t="s">
        <v>62</v>
      </c>
      <c r="B245" s="162">
        <f>+'CTA Pivot Table'!N$423</f>
        <v>69.697875422501198</v>
      </c>
      <c r="C245" s="162">
        <f>+'CTA Pivot Table'!N$425</f>
        <v>59.654352441613597</v>
      </c>
      <c r="D245" s="162">
        <f>+'CTA Pivot Table'!N$427</f>
        <v>0</v>
      </c>
      <c r="E245" s="163">
        <f>+'CTA Pivot Table'!N$429</f>
        <v>65.24653851324102</v>
      </c>
      <c r="F245" s="163">
        <f>+'CTA Pivot Table'!N$431</f>
        <v>85.928472375894373</v>
      </c>
      <c r="G245" s="162">
        <f>+'CTA Pivot Table'!N$433</f>
        <v>83.485889915628761</v>
      </c>
      <c r="H245" s="162">
        <f>+'CTA Pivot Table'!N$435</f>
        <v>0</v>
      </c>
      <c r="I245" s="163">
        <f>+'CTA Pivot Table'!N$437</f>
        <v>84.759410814552737</v>
      </c>
      <c r="J245" s="163">
        <f>+'CTA Pivot Table'!N$439</f>
        <v>64.708846426043877</v>
      </c>
      <c r="K245" s="162">
        <f>+'CTA Pivot Table'!N$441</f>
        <v>56.198134885108921</v>
      </c>
      <c r="L245" s="162">
        <f>+'CTA Pivot Table'!N$443</f>
        <v>0</v>
      </c>
      <c r="M245" s="164">
        <f>+'CTA Pivot Table'!N$445</f>
        <v>59.13565880111387</v>
      </c>
      <c r="N245" s="163">
        <f>+'CTA Pivot Table'!N$447</f>
        <v>51.768948425147464</v>
      </c>
      <c r="O245" s="8"/>
    </row>
    <row r="246" spans="1:15">
      <c r="A246" s="87" t="s">
        <v>63</v>
      </c>
      <c r="B246" s="162">
        <f>+'CTA Pivot Table'!N$455</f>
        <v>107.98446327683605</v>
      </c>
      <c r="C246" s="162">
        <f>+'CTA Pivot Table'!N$457</f>
        <v>86.285714285714292</v>
      </c>
      <c r="D246" s="162">
        <f>+'CTA Pivot Table'!N$459</f>
        <v>0</v>
      </c>
      <c r="E246" s="163">
        <f>+'CTA Pivot Table'!N$461</f>
        <v>103.47957470621145</v>
      </c>
      <c r="F246" s="163">
        <f>+'CTA Pivot Table'!N$463</f>
        <v>110.53930896344538</v>
      </c>
      <c r="G246" s="162">
        <f>+'CTA Pivot Table'!N$465</f>
        <v>90.046338797814201</v>
      </c>
      <c r="H246" s="162">
        <f>+'CTA Pivot Table'!N$467</f>
        <v>0</v>
      </c>
      <c r="I246" s="163">
        <f>+'CTA Pivot Table'!N$469</f>
        <v>99.598086124402002</v>
      </c>
      <c r="J246" s="163">
        <f>+'CTA Pivot Table'!N$471</f>
        <v>90.269334775554356</v>
      </c>
      <c r="K246" s="162">
        <f>+'CTA Pivot Table'!N$473</f>
        <v>69.226531351939087</v>
      </c>
      <c r="L246" s="162">
        <f>+'CTA Pivot Table'!N$475</f>
        <v>0</v>
      </c>
      <c r="M246" s="164">
        <f>+'CTA Pivot Table'!N$477</f>
        <v>77.670138888888872</v>
      </c>
      <c r="N246" s="163">
        <f>+'CTA Pivot Table'!N$479</f>
        <v>79.739893450329063</v>
      </c>
      <c r="O246" s="8"/>
    </row>
    <row r="247" spans="1:15">
      <c r="A247" s="92" t="s">
        <v>64</v>
      </c>
      <c r="B247" s="165">
        <f>+'CTA Pivot Table'!N$487</f>
        <v>0</v>
      </c>
      <c r="C247" s="165">
        <f>+'CTA Pivot Table'!N$489</f>
        <v>0</v>
      </c>
      <c r="D247" s="165">
        <f>+'CTA Pivot Table'!N$491</f>
        <v>0</v>
      </c>
      <c r="E247" s="166">
        <f>+'CTA Pivot Table'!N$493</f>
        <v>0</v>
      </c>
      <c r="F247" s="166">
        <f>+'CTA Pivot Table'!N$495</f>
        <v>0</v>
      </c>
      <c r="G247" s="165">
        <f>+'CTA Pivot Table'!N$497</f>
        <v>0</v>
      </c>
      <c r="H247" s="165">
        <f>+'CTA Pivot Table'!N$499</f>
        <v>0</v>
      </c>
      <c r="I247" s="166">
        <f>+'CTA Pivot Table'!N$501</f>
        <v>0</v>
      </c>
      <c r="J247" s="166">
        <f>+'CTA Pivot Table'!N$503</f>
        <v>0</v>
      </c>
      <c r="K247" s="165">
        <f>+'CTA Pivot Table'!N$505</f>
        <v>0</v>
      </c>
      <c r="L247" s="165">
        <f>+'CTA Pivot Table'!N$507</f>
        <v>0</v>
      </c>
      <c r="M247" s="167">
        <f>+'CTA Pivot Table'!N$509</f>
        <v>0</v>
      </c>
      <c r="N247" s="166">
        <f>+'CTA Pivot Table'!N$511</f>
        <v>0</v>
      </c>
      <c r="O247" s="8"/>
    </row>
    <row r="248" spans="1:15">
      <c r="A248" s="133" t="s">
        <v>665</v>
      </c>
      <c r="B248" s="168"/>
      <c r="C248" s="168"/>
      <c r="D248" s="168"/>
      <c r="E248" s="168"/>
      <c r="F248" s="168"/>
      <c r="G248" s="168"/>
      <c r="H248" s="168"/>
      <c r="I248" s="168"/>
      <c r="J248" s="168"/>
      <c r="K248" s="168"/>
      <c r="L248" s="168"/>
      <c r="M248" s="168"/>
      <c r="N248" s="169"/>
    </row>
    <row r="249" spans="1:15">
      <c r="A249" s="170"/>
      <c r="B249" s="168"/>
      <c r="C249" s="168"/>
      <c r="D249" s="168"/>
      <c r="E249" s="168"/>
      <c r="F249" s="168"/>
      <c r="G249" s="168"/>
      <c r="H249" s="168"/>
      <c r="I249" s="168"/>
      <c r="J249" s="168"/>
      <c r="K249" s="168"/>
      <c r="L249" s="168"/>
      <c r="M249" s="168"/>
      <c r="N249" s="323" t="s">
        <v>1192</v>
      </c>
    </row>
    <row r="250" spans="1:15" ht="18">
      <c r="A250" s="198" t="s">
        <v>292</v>
      </c>
      <c r="B250" s="82"/>
      <c r="C250" s="82"/>
      <c r="D250" s="82"/>
      <c r="E250" s="101"/>
      <c r="F250" s="101"/>
      <c r="G250" s="101"/>
      <c r="H250" s="101"/>
      <c r="I250" s="101"/>
      <c r="J250" s="82"/>
      <c r="K250" s="82"/>
      <c r="L250" s="82"/>
      <c r="M250" s="101"/>
      <c r="N250" s="102"/>
    </row>
    <row r="251" spans="1:15" ht="18">
      <c r="A251" s="198"/>
      <c r="B251" s="82"/>
      <c r="C251" s="82"/>
      <c r="D251" s="82"/>
      <c r="E251" s="101"/>
      <c r="F251" s="101"/>
      <c r="G251" s="101"/>
      <c r="H251" s="101"/>
      <c r="I251" s="101"/>
      <c r="J251" s="82"/>
      <c r="K251" s="82"/>
      <c r="L251" s="82"/>
      <c r="M251" s="101"/>
      <c r="N251" s="102"/>
    </row>
    <row r="252" spans="1:15" ht="15.75">
      <c r="A252" s="118" t="s">
        <v>178</v>
      </c>
      <c r="B252" s="82"/>
      <c r="C252" s="82"/>
      <c r="D252" s="82"/>
      <c r="E252" s="101"/>
      <c r="F252" s="101"/>
      <c r="G252" s="101"/>
      <c r="H252" s="101"/>
      <c r="I252" s="101"/>
      <c r="J252" s="82"/>
      <c r="K252" s="82"/>
      <c r="L252" s="82"/>
      <c r="M252" s="101"/>
      <c r="N252" s="102"/>
    </row>
    <row r="253" spans="1:15" ht="15.75">
      <c r="A253" s="118" t="s">
        <v>1206</v>
      </c>
      <c r="B253" s="82"/>
      <c r="C253" s="82"/>
      <c r="D253" s="82"/>
      <c r="E253" s="101"/>
      <c r="F253" s="101"/>
      <c r="G253" s="101"/>
      <c r="H253" s="101"/>
      <c r="I253" s="101"/>
      <c r="J253" s="82"/>
      <c r="K253" s="82"/>
      <c r="L253" s="82"/>
      <c r="M253" s="101"/>
      <c r="N253" s="102"/>
    </row>
    <row r="254" spans="1:15" ht="15.75" customHeight="1">
      <c r="A254" s="26"/>
      <c r="B254" s="58"/>
      <c r="C254" s="58"/>
      <c r="D254" s="58"/>
      <c r="E254" s="58"/>
      <c r="F254" s="59"/>
      <c r="G254" s="84"/>
      <c r="H254" s="84"/>
      <c r="I254" s="85"/>
      <c r="J254" s="85"/>
      <c r="K254" s="85"/>
      <c r="L254" s="85"/>
      <c r="M254" s="85"/>
      <c r="N254" s="85"/>
      <c r="O254" s="7"/>
    </row>
    <row r="255" spans="1:15" ht="15.75" customHeight="1">
      <c r="A255" s="21"/>
      <c r="B255" s="119" t="s">
        <v>257</v>
      </c>
      <c r="C255" s="152"/>
      <c r="D255" s="152"/>
      <c r="E255" s="152"/>
      <c r="F255" s="152"/>
      <c r="G255" s="152"/>
      <c r="H255" s="152"/>
      <c r="I255" s="153"/>
      <c r="J255" s="154" t="s">
        <v>156</v>
      </c>
      <c r="K255" s="155"/>
      <c r="L255" s="155"/>
      <c r="M255" s="156"/>
      <c r="N255" s="839" t="s">
        <v>256</v>
      </c>
      <c r="O255" s="86"/>
    </row>
    <row r="256" spans="1:15" ht="49.5" customHeight="1">
      <c r="A256" s="37"/>
      <c r="B256" s="120" t="s">
        <v>296</v>
      </c>
      <c r="C256" s="120"/>
      <c r="D256" s="120"/>
      <c r="E256" s="123"/>
      <c r="F256" s="124" t="s">
        <v>298</v>
      </c>
      <c r="G256" s="120"/>
      <c r="H256" s="120"/>
      <c r="I256" s="121"/>
      <c r="J256" s="125" t="s">
        <v>258</v>
      </c>
      <c r="K256" s="152"/>
      <c r="L256" s="152"/>
      <c r="M256" s="153"/>
      <c r="N256" s="840"/>
      <c r="O256" s="86"/>
    </row>
    <row r="257" spans="1:15" ht="29.25" customHeight="1">
      <c r="A257" s="26"/>
      <c r="B257" s="157" t="s">
        <v>157</v>
      </c>
      <c r="C257" s="157" t="s">
        <v>158</v>
      </c>
      <c r="D257" s="157" t="s">
        <v>65</v>
      </c>
      <c r="E257" s="158" t="s">
        <v>12</v>
      </c>
      <c r="F257" s="158" t="s">
        <v>157</v>
      </c>
      <c r="G257" s="157" t="s">
        <v>158</v>
      </c>
      <c r="H257" s="157" t="s">
        <v>65</v>
      </c>
      <c r="I257" s="158" t="s">
        <v>12</v>
      </c>
      <c r="J257" s="159" t="s">
        <v>157</v>
      </c>
      <c r="K257" s="160" t="s">
        <v>158</v>
      </c>
      <c r="L257" s="161" t="s">
        <v>65</v>
      </c>
      <c r="M257" s="159" t="s">
        <v>12</v>
      </c>
      <c r="N257" s="841"/>
      <c r="O257" s="86"/>
    </row>
    <row r="258" spans="1:15" ht="15.75" hidden="1" customHeight="1">
      <c r="A258" s="87" t="s">
        <v>48</v>
      </c>
      <c r="B258" s="61">
        <f>+'CTA Pivot Table'!J$230</f>
        <v>0</v>
      </c>
      <c r="C258" s="61">
        <f>+'CTA Pivot Table'!J$231</f>
        <v>0</v>
      </c>
      <c r="D258" s="61">
        <f>+'CTA Pivot Table'!J$232</f>
        <v>0</v>
      </c>
      <c r="E258" s="60">
        <f>+'CTA Pivot Table'!J$233</f>
        <v>0</v>
      </c>
      <c r="F258" s="60"/>
      <c r="G258" s="60"/>
      <c r="H258" s="60"/>
      <c r="I258" s="60"/>
      <c r="J258" s="60">
        <f>+'CTA Pivot Table'!J$234</f>
        <v>0</v>
      </c>
      <c r="K258" s="61">
        <f>+'CTA Pivot Table'!J$235</f>
        <v>0</v>
      </c>
      <c r="L258" s="61">
        <f>+'CTA Pivot Table'!J$236</f>
        <v>0</v>
      </c>
      <c r="M258" s="62">
        <f>+'CTA Pivot Table'!J$237</f>
        <v>0</v>
      </c>
      <c r="N258" s="60">
        <f>+'CTA Pivot Table'!J$238</f>
        <v>0</v>
      </c>
      <c r="O258" s="8"/>
    </row>
    <row r="259" spans="1:15" ht="15.75" hidden="1" customHeight="1">
      <c r="A259" s="87"/>
      <c r="E259" s="63"/>
      <c r="I259" s="63"/>
      <c r="J259" s="63"/>
      <c r="M259" s="65"/>
      <c r="N259" s="63"/>
      <c r="O259" s="8"/>
    </row>
    <row r="260" spans="1:15">
      <c r="A260" s="87" t="s">
        <v>49</v>
      </c>
      <c r="B260" s="162">
        <f>+'CTA Pivot Table'!J$7</f>
        <v>0</v>
      </c>
      <c r="C260" s="162">
        <f>+'CTA Pivot Table'!J$9</f>
        <v>0</v>
      </c>
      <c r="D260" s="162">
        <f>+'CTA Pivot Table'!J$11</f>
        <v>0</v>
      </c>
      <c r="E260" s="163">
        <f>+'CTA Pivot Table'!J$13</f>
        <v>0</v>
      </c>
      <c r="F260" s="163">
        <f>+'CTA Pivot Table'!J$15</f>
        <v>0</v>
      </c>
      <c r="G260" s="162">
        <f>+'CTA Pivot Table'!J$17</f>
        <v>0</v>
      </c>
      <c r="H260" s="162">
        <f>+'CTA Pivot Table'!J$19</f>
        <v>0</v>
      </c>
      <c r="I260" s="163">
        <f>+'CTA Pivot Table'!J$21</f>
        <v>0</v>
      </c>
      <c r="J260" s="163">
        <f>+'CTA Pivot Table'!J$23</f>
        <v>0</v>
      </c>
      <c r="K260" s="162">
        <f>+'CTA Pivot Table'!J$25</f>
        <v>0</v>
      </c>
      <c r="L260" s="162">
        <f>+'CTA Pivot Table'!J$27</f>
        <v>0</v>
      </c>
      <c r="M260" s="164">
        <f>+'CTA Pivot Table'!J$29</f>
        <v>0</v>
      </c>
      <c r="N260" s="163">
        <f>+'CTA Pivot Table'!J$31</f>
        <v>0</v>
      </c>
      <c r="O260" s="8"/>
    </row>
    <row r="261" spans="1:15">
      <c r="A261" s="87" t="s">
        <v>50</v>
      </c>
      <c r="B261" s="162">
        <f>+'CTA Pivot Table'!J$39</f>
        <v>0</v>
      </c>
      <c r="C261" s="162">
        <f>+'CTA Pivot Table'!J$41</f>
        <v>0</v>
      </c>
      <c r="D261" s="162">
        <f>+'CTA Pivot Table'!J$43</f>
        <v>0</v>
      </c>
      <c r="E261" s="163">
        <f>+'CTA Pivot Table'!J$45</f>
        <v>0</v>
      </c>
      <c r="F261" s="163">
        <f>+'CTA Pivot Table'!J$47</f>
        <v>0</v>
      </c>
      <c r="G261" s="162">
        <f>+'CTA Pivot Table'!J$49</f>
        <v>0</v>
      </c>
      <c r="H261" s="162">
        <f>+'CTA Pivot Table'!J$51</f>
        <v>0</v>
      </c>
      <c r="I261" s="163">
        <f>+'CTA Pivot Table'!J$53</f>
        <v>0</v>
      </c>
      <c r="J261" s="163">
        <f>+'CTA Pivot Table'!J$55</f>
        <v>0</v>
      </c>
      <c r="K261" s="162">
        <f>+'CTA Pivot Table'!J$57</f>
        <v>0</v>
      </c>
      <c r="L261" s="162">
        <f>+'CTA Pivot Table'!JR$59</f>
        <v>0</v>
      </c>
      <c r="M261" s="164">
        <f>+'CTA Pivot Table'!J$61</f>
        <v>0</v>
      </c>
      <c r="N261" s="163">
        <f>+'CTA Pivot Table'!J$63</f>
        <v>0</v>
      </c>
      <c r="O261" s="8"/>
    </row>
    <row r="262" spans="1:15">
      <c r="A262" s="87" t="s">
        <v>51</v>
      </c>
      <c r="B262" s="162">
        <f>+'CTA Pivot Table'!J$71</f>
        <v>0</v>
      </c>
      <c r="C262" s="162">
        <f>+'CTA Pivot Table'!J$73</f>
        <v>0</v>
      </c>
      <c r="D262" s="162">
        <f>+'CTA Pivot Table'!J$75</f>
        <v>0</v>
      </c>
      <c r="E262" s="163">
        <f>+'CTA Pivot Table'!J$77</f>
        <v>0</v>
      </c>
      <c r="F262" s="163">
        <f>+'CTA Pivot Table'!J$79</f>
        <v>0</v>
      </c>
      <c r="G262" s="162">
        <f>+'CTA Pivot Table'!J$81</f>
        <v>0</v>
      </c>
      <c r="H262" s="162">
        <f>+'CTA Pivot Table'!J$83</f>
        <v>0</v>
      </c>
      <c r="I262" s="163">
        <f>+'CTA Pivot Table'!J$85</f>
        <v>0</v>
      </c>
      <c r="J262" s="163">
        <f>+'CTA Pivot Table'!J$87</f>
        <v>0</v>
      </c>
      <c r="K262" s="162">
        <f>+'CTA Pivot Table'!J$89</f>
        <v>0</v>
      </c>
      <c r="L262" s="162">
        <f>+'CTA Pivot Table'!J$91</f>
        <v>0</v>
      </c>
      <c r="M262" s="164">
        <f>+'CTA Pivot Table'!J$93</f>
        <v>0</v>
      </c>
      <c r="N262" s="163">
        <f>+'CTA Pivot Table'!J$95</f>
        <v>0</v>
      </c>
      <c r="O262" s="8"/>
    </row>
    <row r="263" spans="1:15">
      <c r="A263" s="87" t="s">
        <v>52</v>
      </c>
      <c r="B263" s="162">
        <f>+'CTA Pivot Table'!J$103</f>
        <v>72.167006363069248</v>
      </c>
      <c r="C263" s="162">
        <f>+'CTA Pivot Table'!J$105</f>
        <v>69.631804734982339</v>
      </c>
      <c r="D263" s="162">
        <f>+'CTA Pivot Table'!J$107</f>
        <v>65.385418675595233</v>
      </c>
      <c r="E263" s="163">
        <f>+'CTA Pivot Table'!J$109</f>
        <v>70.037624274937144</v>
      </c>
      <c r="F263" s="163">
        <f>+'CTA Pivot Table'!J$111</f>
        <v>76.70328697348944</v>
      </c>
      <c r="G263" s="162">
        <f>+'CTA Pivot Table'!J$113</f>
        <v>76.797606047966624</v>
      </c>
      <c r="H263" s="162">
        <f>+'CTA Pivot Table'!J$115</f>
        <v>79</v>
      </c>
      <c r="I263" s="163">
        <f>+'CTA Pivot Table'!J$117</f>
        <v>76.735499649434217</v>
      </c>
      <c r="J263" s="163">
        <f>+'CTA Pivot Table'!J$119</f>
        <v>51.05870392628205</v>
      </c>
      <c r="K263" s="162">
        <f>+'CTA Pivot Table'!J$121</f>
        <v>48.578178072763031</v>
      </c>
      <c r="L263" s="162">
        <f>+'CTA Pivot Table'!J$123</f>
        <v>42</v>
      </c>
      <c r="M263" s="164">
        <f>+'CTA Pivot Table'!J$125</f>
        <v>49.80544553031055</v>
      </c>
      <c r="N263" s="163">
        <f>+'CTA Pivot Table'!J$127</f>
        <v>70.827813058589868</v>
      </c>
      <c r="O263" s="8"/>
    </row>
    <row r="264" spans="1:15">
      <c r="A264" s="87"/>
      <c r="B264" s="162"/>
      <c r="C264" s="162"/>
      <c r="D264" s="162"/>
      <c r="E264" s="163"/>
      <c r="F264" s="163"/>
      <c r="G264" s="162"/>
      <c r="H264" s="162"/>
      <c r="I264" s="163"/>
      <c r="J264" s="163"/>
      <c r="K264" s="162"/>
      <c r="L264" s="162"/>
      <c r="M264" s="164"/>
      <c r="N264" s="163"/>
      <c r="O264" s="8"/>
    </row>
    <row r="265" spans="1:15">
      <c r="A265" s="87" t="s">
        <v>53</v>
      </c>
      <c r="B265" s="162">
        <f>+'CTA Pivot Table'!J$135</f>
        <v>75.574642857142862</v>
      </c>
      <c r="C265" s="162">
        <f>+'CTA Pivot Table'!J$137</f>
        <v>72.498750000000001</v>
      </c>
      <c r="D265" s="162">
        <f>+'CTA Pivot Table'!J$139</f>
        <v>0</v>
      </c>
      <c r="E265" s="163">
        <f>+'CTA Pivot Table'!J$141</f>
        <v>74.891111111111115</v>
      </c>
      <c r="F265" s="163">
        <f>+'CTA Pivot Table'!J$143</f>
        <v>84.458101694915257</v>
      </c>
      <c r="G265" s="162">
        <f>+'CTA Pivot Table'!J$145</f>
        <v>86.334594594594591</v>
      </c>
      <c r="H265" s="162">
        <f>+'CTA Pivot Table'!J$147</f>
        <v>0</v>
      </c>
      <c r="I265" s="163">
        <f>+'CTA Pivot Table'!J$149</f>
        <v>84.755235378031387</v>
      </c>
      <c r="J265" s="163">
        <f>+'CTA Pivot Table'!J$151</f>
        <v>65.283431952662724</v>
      </c>
      <c r="K265" s="162">
        <f>+'CTA Pivot Table'!J$153</f>
        <v>53.748830409356721</v>
      </c>
      <c r="L265" s="162">
        <f>+'CTA Pivot Table'!J$155</f>
        <v>0</v>
      </c>
      <c r="M265" s="164">
        <f>+'CTA Pivot Table'!J$157</f>
        <v>59.482205882352936</v>
      </c>
      <c r="N265" s="163">
        <f>+'CTA Pivot Table'!J$159</f>
        <v>77.99666666666667</v>
      </c>
      <c r="O265" s="8"/>
    </row>
    <row r="266" spans="1:15">
      <c r="A266" s="87" t="s">
        <v>54</v>
      </c>
      <c r="B266" s="162">
        <f>+'CTA Pivot Table'!J$167</f>
        <v>0</v>
      </c>
      <c r="C266" s="162">
        <f>+'CTA Pivot Table'!J$169</f>
        <v>0</v>
      </c>
      <c r="D266" s="162">
        <f>+'CTA Pivot Table'!J$171</f>
        <v>0</v>
      </c>
      <c r="E266" s="163">
        <f>+'CTA Pivot Table'!J$173</f>
        <v>0</v>
      </c>
      <c r="F266" s="163">
        <f>+'CTA Pivot Table'!J$175</f>
        <v>0</v>
      </c>
      <c r="G266" s="162">
        <f>+'CTA Pivot Table'!J$177</f>
        <v>0</v>
      </c>
      <c r="H266" s="162">
        <f>+'CTA Pivot Table'!J$179</f>
        <v>0</v>
      </c>
      <c r="I266" s="163">
        <f>+'CTA Pivot Table'!J$181</f>
        <v>0</v>
      </c>
      <c r="J266" s="163">
        <f>+'CTA Pivot Table'!J$183</f>
        <v>0</v>
      </c>
      <c r="K266" s="162">
        <f>+'CTA Pivot Table'!J$185</f>
        <v>0</v>
      </c>
      <c r="L266" s="162">
        <f>+'CTA Pivot Table'!J$187</f>
        <v>0</v>
      </c>
      <c r="M266" s="164">
        <f>+'CTA Pivot Table'!J$189</f>
        <v>0</v>
      </c>
      <c r="N266" s="163">
        <f>+'CTA Pivot Table'!J$191</f>
        <v>0</v>
      </c>
      <c r="O266" s="8"/>
    </row>
    <row r="267" spans="1:15">
      <c r="A267" s="87" t="s">
        <v>55</v>
      </c>
      <c r="B267" s="162">
        <f>+'CTA Pivot Table'!J$199</f>
        <v>0</v>
      </c>
      <c r="C267" s="162">
        <f>+'CTA Pivot Table'!J$201</f>
        <v>0</v>
      </c>
      <c r="D267" s="162">
        <f>+'CTA Pivot Table'!J$203</f>
        <v>0</v>
      </c>
      <c r="E267" s="163">
        <f>+'CTA Pivot Table'!J$205</f>
        <v>0</v>
      </c>
      <c r="F267" s="163">
        <f>+'CTA Pivot Table'!J$207</f>
        <v>0</v>
      </c>
      <c r="G267" s="162">
        <f>+'CTA Pivot Table'!J$209</f>
        <v>0</v>
      </c>
      <c r="H267" s="162">
        <f>+'CTA Pivot Table'!J$211</f>
        <v>0</v>
      </c>
      <c r="I267" s="163">
        <f>+'CTA Pivot Table'!J$213</f>
        <v>0</v>
      </c>
      <c r="J267" s="163">
        <f>+'CTA Pivot Table'!J$215</f>
        <v>0</v>
      </c>
      <c r="K267" s="162">
        <f>+'CTA Pivot Table'!J$217</f>
        <v>0</v>
      </c>
      <c r="L267" s="162">
        <f>+'CTA Pivot Table'!J$219</f>
        <v>0</v>
      </c>
      <c r="M267" s="164">
        <f>+'CTA Pivot Table'!J$221</f>
        <v>0</v>
      </c>
      <c r="N267" s="163">
        <f>+'CTA Pivot Table'!J$223</f>
        <v>0</v>
      </c>
      <c r="O267" s="8"/>
    </row>
    <row r="268" spans="1:15">
      <c r="A268" s="87" t="s">
        <v>56</v>
      </c>
      <c r="B268" s="162">
        <f>+'CTA Pivot Table'!J$231</f>
        <v>0</v>
      </c>
      <c r="C268" s="162">
        <f>+'CTA Pivot Table'!J$233</f>
        <v>0</v>
      </c>
      <c r="D268" s="162">
        <f>+'CTA Pivot Table'!J$235</f>
        <v>0</v>
      </c>
      <c r="E268" s="163">
        <f>+'CTA Pivot Table'!J$237</f>
        <v>0</v>
      </c>
      <c r="F268" s="163">
        <f>+'CTA Pivot Table'!J$239</f>
        <v>0</v>
      </c>
      <c r="G268" s="162">
        <f>+'CTA Pivot Table'!J$241</f>
        <v>0</v>
      </c>
      <c r="H268" s="162">
        <f>+'CTA Pivot Table'!J$243</f>
        <v>0</v>
      </c>
      <c r="I268" s="163">
        <f>+'CTA Pivot Table'!J$245</f>
        <v>0</v>
      </c>
      <c r="J268" s="163">
        <f>+'CTA Pivot Table'!J$247</f>
        <v>0</v>
      </c>
      <c r="K268" s="162">
        <f>+'CTA Pivot Table'!J$249</f>
        <v>0</v>
      </c>
      <c r="L268" s="162">
        <f>+'CTA Pivot Table'!J$251</f>
        <v>0</v>
      </c>
      <c r="M268" s="164">
        <f>+'CTA Pivot Table'!J$253</f>
        <v>0</v>
      </c>
      <c r="N268" s="163">
        <f>+'CTA Pivot Table'!J$255</f>
        <v>0</v>
      </c>
      <c r="O268" s="8"/>
    </row>
    <row r="269" spans="1:15">
      <c r="A269" s="87"/>
      <c r="B269" s="162"/>
      <c r="C269" s="162"/>
      <c r="D269" s="162"/>
      <c r="E269" s="163"/>
      <c r="F269" s="163"/>
      <c r="G269" s="162"/>
      <c r="H269" s="162"/>
      <c r="I269" s="163"/>
      <c r="J269" s="163"/>
      <c r="K269" s="162"/>
      <c r="L269" s="162"/>
      <c r="M269" s="164"/>
      <c r="N269" s="163"/>
      <c r="O269" s="8"/>
    </row>
    <row r="270" spans="1:15">
      <c r="A270" s="87" t="s">
        <v>57</v>
      </c>
      <c r="B270" s="162">
        <f>+'CTA Pivot Table'!J$263</f>
        <v>0</v>
      </c>
      <c r="C270" s="162">
        <f>+'CTA Pivot Table'!J$265</f>
        <v>0</v>
      </c>
      <c r="D270" s="162">
        <f>+'CTA Pivot Table'!J$267</f>
        <v>0</v>
      </c>
      <c r="E270" s="163">
        <f>+'CTA Pivot Table'!J$269</f>
        <v>0</v>
      </c>
      <c r="F270" s="163">
        <f>+'CTA Pivot Table'!J$271</f>
        <v>0</v>
      </c>
      <c r="G270" s="162">
        <f>+'CTA Pivot Table'!J$273</f>
        <v>0</v>
      </c>
      <c r="H270" s="162">
        <f>+'CTA Pivot Table'!J$275</f>
        <v>0</v>
      </c>
      <c r="I270" s="163">
        <f>+'CTA Pivot Table'!J$277</f>
        <v>0</v>
      </c>
      <c r="J270" s="163">
        <f>+'CTA Pivot Table'!J$279</f>
        <v>0</v>
      </c>
      <c r="K270" s="162">
        <f>+'CTA Pivot Table'!J$281</f>
        <v>0</v>
      </c>
      <c r="L270" s="162">
        <f>+'CTA Pivot Table'!J$283</f>
        <v>0</v>
      </c>
      <c r="M270" s="164">
        <f>+'CTA Pivot Table'!J$285</f>
        <v>0</v>
      </c>
      <c r="N270" s="163">
        <f>+'CTA Pivot Table'!J$287</f>
        <v>0</v>
      </c>
      <c r="O270" s="8"/>
    </row>
    <row r="271" spans="1:15">
      <c r="A271" s="87" t="s">
        <v>58</v>
      </c>
      <c r="B271" s="162">
        <f>+'CTA Pivot Table'!J$295</f>
        <v>0</v>
      </c>
      <c r="C271" s="162">
        <f>+'CTA Pivot Table'!J$297</f>
        <v>0</v>
      </c>
      <c r="D271" s="162">
        <f>+'CTA Pivot Table'!J$299</f>
        <v>0</v>
      </c>
      <c r="E271" s="163">
        <f>+'CTA Pivot Table'!J$301</f>
        <v>0</v>
      </c>
      <c r="F271" s="163">
        <f>+'CTA Pivot Table'!J$303</f>
        <v>0</v>
      </c>
      <c r="G271" s="162">
        <f>+'CTA Pivot Table'!J$305</f>
        <v>0</v>
      </c>
      <c r="H271" s="162">
        <f>+'CTA Pivot Table'!J$307</f>
        <v>0</v>
      </c>
      <c r="I271" s="163">
        <f>+'CTA Pivot Table'!J$309</f>
        <v>0</v>
      </c>
      <c r="J271" s="163">
        <f>+'CTA Pivot Table'!J$311</f>
        <v>0</v>
      </c>
      <c r="K271" s="162">
        <f>+'CTA Pivot Table'!J$313</f>
        <v>0</v>
      </c>
      <c r="L271" s="162">
        <f>+'CTA Pivot Table'!J$315</f>
        <v>0</v>
      </c>
      <c r="M271" s="164">
        <f>+'CTA Pivot Table'!J$317</f>
        <v>0</v>
      </c>
      <c r="N271" s="163">
        <f>+'CTA Pivot Table'!J$319</f>
        <v>0</v>
      </c>
      <c r="O271" s="8"/>
    </row>
    <row r="272" spans="1:15">
      <c r="A272" s="87" t="s">
        <v>59</v>
      </c>
      <c r="B272" s="162">
        <f>+'CTA Pivot Table'!J$327</f>
        <v>0</v>
      </c>
      <c r="C272" s="162">
        <f>+'CTA Pivot Table'!J$329</f>
        <v>0</v>
      </c>
      <c r="D272" s="162">
        <f>+'CTA Pivot Table'!J$331</f>
        <v>0</v>
      </c>
      <c r="E272" s="163">
        <f>+'CTA Pivot Table'!J$333</f>
        <v>0</v>
      </c>
      <c r="F272" s="163">
        <f>+'CTA Pivot Table'!J$335</f>
        <v>0</v>
      </c>
      <c r="G272" s="162">
        <f>+'CTA Pivot Table'!J$337</f>
        <v>0</v>
      </c>
      <c r="H272" s="162">
        <f>+'CTA Pivot Table'!J$339</f>
        <v>0</v>
      </c>
      <c r="I272" s="163">
        <f>+'CTA Pivot Table'!J$341</f>
        <v>0</v>
      </c>
      <c r="J272" s="163">
        <f>+'CTA Pivot Table'!J$343</f>
        <v>0</v>
      </c>
      <c r="K272" s="162">
        <f>+'CTA Pivot Table'!J$345</f>
        <v>0</v>
      </c>
      <c r="L272" s="162">
        <f>+'CTA Pivot Table'!J$347</f>
        <v>0</v>
      </c>
      <c r="M272" s="164">
        <f>+'CTA Pivot Table'!J$349</f>
        <v>0</v>
      </c>
      <c r="N272" s="163">
        <f>+'CTA Pivot Table'!J$351</f>
        <v>0</v>
      </c>
      <c r="O272" s="8"/>
    </row>
    <row r="273" spans="1:15">
      <c r="A273" s="87" t="s">
        <v>60</v>
      </c>
      <c r="B273" s="162">
        <f>+'CTA Pivot Table'!J$359</f>
        <v>0</v>
      </c>
      <c r="C273" s="162">
        <f>+'CTA Pivot Table'!J$361</f>
        <v>0</v>
      </c>
      <c r="D273" s="162">
        <f>+'CTA Pivot Table'!J$363</f>
        <v>0</v>
      </c>
      <c r="E273" s="163">
        <f>+'CTA Pivot Table'!J$365</f>
        <v>0</v>
      </c>
      <c r="F273" s="163">
        <f>+'CTA Pivot Table'!J$367</f>
        <v>0</v>
      </c>
      <c r="G273" s="162">
        <f>+'CTA Pivot Table'!J$369</f>
        <v>0</v>
      </c>
      <c r="H273" s="162">
        <f>+'CTA Pivot Table'!J$371</f>
        <v>0</v>
      </c>
      <c r="I273" s="163">
        <f>+'CTA Pivot Table'!J$373</f>
        <v>0</v>
      </c>
      <c r="J273" s="163">
        <f>+'CTA Pivot Table'!J$375</f>
        <v>0</v>
      </c>
      <c r="K273" s="162">
        <f>+'CTA Pivot Table'!J$377</f>
        <v>0</v>
      </c>
      <c r="L273" s="162">
        <f>+'CTA Pivot Table'!J$379</f>
        <v>0</v>
      </c>
      <c r="M273" s="164">
        <f>+'CTA Pivot Table'!J$381</f>
        <v>0</v>
      </c>
      <c r="N273" s="163">
        <f>+'CTA Pivot Table'!J$383</f>
        <v>0</v>
      </c>
      <c r="O273" s="8"/>
    </row>
    <row r="274" spans="1:15">
      <c r="A274" s="87"/>
      <c r="B274" s="162"/>
      <c r="C274" s="162"/>
      <c r="D274" s="162"/>
      <c r="E274" s="163"/>
      <c r="F274" s="163"/>
      <c r="G274" s="162"/>
      <c r="H274" s="162"/>
      <c r="I274" s="163"/>
      <c r="J274" s="163"/>
      <c r="K274" s="162"/>
      <c r="L274" s="162"/>
      <c r="M274" s="164"/>
      <c r="N274" s="163"/>
      <c r="O274" s="8"/>
    </row>
    <row r="275" spans="1:15">
      <c r="A275" s="87" t="s">
        <v>61</v>
      </c>
      <c r="B275" s="162">
        <f>+'CTA Pivot Table'!J$391</f>
        <v>0</v>
      </c>
      <c r="C275" s="162">
        <f>+'CTA Pivot Table'!J$393</f>
        <v>0</v>
      </c>
      <c r="D275" s="162">
        <f>+'CTA Pivot Table'!J$395</f>
        <v>0</v>
      </c>
      <c r="E275" s="163">
        <f>+'CTA Pivot Table'!J$397</f>
        <v>0</v>
      </c>
      <c r="F275" s="163">
        <f>+'CTA Pivot Table'!J$399</f>
        <v>0</v>
      </c>
      <c r="G275" s="162">
        <f>+'CTA Pivot Table'!J$401</f>
        <v>0</v>
      </c>
      <c r="H275" s="162">
        <f>+'CTA Pivot Table'!J$403</f>
        <v>0</v>
      </c>
      <c r="I275" s="163">
        <f>+'CTA Pivot Table'!J$405</f>
        <v>0</v>
      </c>
      <c r="J275" s="163">
        <f>+'CTA Pivot Table'!J$407</f>
        <v>0</v>
      </c>
      <c r="K275" s="162">
        <f>+'CTA Pivot Table'!J$409</f>
        <v>0</v>
      </c>
      <c r="L275" s="162">
        <f>+'CTA Pivot Table'!J$411</f>
        <v>0</v>
      </c>
      <c r="M275" s="164">
        <f>+'CTA Pivot Table'!J$413</f>
        <v>0</v>
      </c>
      <c r="N275" s="163">
        <f>+'CTA Pivot Table'!J$415</f>
        <v>0</v>
      </c>
      <c r="O275" s="8"/>
    </row>
    <row r="276" spans="1:15">
      <c r="A276" s="87" t="s">
        <v>62</v>
      </c>
      <c r="B276" s="162">
        <f>+'CTA Pivot Table'!J$423</f>
        <v>75.487441860465111</v>
      </c>
      <c r="C276" s="162">
        <f>+'CTA Pivot Table'!J$425</f>
        <v>53.27398720682303</v>
      </c>
      <c r="D276" s="162">
        <f>+'CTA Pivot Table'!J$427</f>
        <v>0</v>
      </c>
      <c r="E276" s="163">
        <f>+'CTA Pivot Table'!J$429</f>
        <v>63.898887652947707</v>
      </c>
      <c r="F276" s="163">
        <f>+'CTA Pivot Table'!J$431</f>
        <v>88.339580419580415</v>
      </c>
      <c r="G276" s="162">
        <f>+'CTA Pivot Table'!J$433</f>
        <v>90.109744779582371</v>
      </c>
      <c r="H276" s="162">
        <f>+'CTA Pivot Table'!J$435</f>
        <v>0</v>
      </c>
      <c r="I276" s="163">
        <f>+'CTA Pivot Table'!J$437</f>
        <v>89.005322862129134</v>
      </c>
      <c r="J276" s="163">
        <f>+'CTA Pivot Table'!J$439</f>
        <v>68.095312500000006</v>
      </c>
      <c r="K276" s="162">
        <f>+'CTA Pivot Table'!J$441</f>
        <v>62.501969365426696</v>
      </c>
      <c r="L276" s="162">
        <f>+'CTA Pivot Table'!J$443</f>
        <v>0</v>
      </c>
      <c r="M276" s="164">
        <f>+'CTA Pivot Table'!J$445</f>
        <v>64.805534105534107</v>
      </c>
      <c r="N276" s="163">
        <f>+'CTA Pivot Table'!J$447</f>
        <v>43.390675547098006</v>
      </c>
      <c r="O276" s="8"/>
    </row>
    <row r="277" spans="1:15">
      <c r="A277" s="87" t="s">
        <v>63</v>
      </c>
      <c r="B277" s="162">
        <f>+'CTA Pivot Table'!J$455</f>
        <v>0</v>
      </c>
      <c r="C277" s="162">
        <f>+'CTA Pivot Table'!J$457</f>
        <v>0</v>
      </c>
      <c r="D277" s="162">
        <f>+'CTA Pivot Table'!J$459</f>
        <v>0</v>
      </c>
      <c r="E277" s="163">
        <f>+'CTA Pivot Table'!J$461</f>
        <v>0</v>
      </c>
      <c r="F277" s="163">
        <f>+'CTA Pivot Table'!J$463</f>
        <v>0</v>
      </c>
      <c r="G277" s="162">
        <f>+'CTA Pivot Table'!J$465</f>
        <v>0</v>
      </c>
      <c r="H277" s="162">
        <f>+'CTA Pivot Table'!J$467</f>
        <v>0</v>
      </c>
      <c r="I277" s="163">
        <f>+'CTA Pivot Table'!J$469</f>
        <v>0</v>
      </c>
      <c r="J277" s="163">
        <f>+'CTA Pivot Table'!J$471</f>
        <v>0</v>
      </c>
      <c r="K277" s="162">
        <f>+'CTA Pivot Table'!J$473</f>
        <v>0</v>
      </c>
      <c r="L277" s="162">
        <f>+'CTA Pivot Table'!J$475</f>
        <v>0</v>
      </c>
      <c r="M277" s="164">
        <f>+'CTA Pivot Table'!J$477</f>
        <v>0</v>
      </c>
      <c r="N277" s="163">
        <f>+'CTA Pivot Table'!J$479</f>
        <v>0</v>
      </c>
      <c r="O277" s="8"/>
    </row>
    <row r="278" spans="1:15">
      <c r="A278" s="92" t="s">
        <v>64</v>
      </c>
      <c r="B278" s="165">
        <f>+'CTA Pivot Table'!J$487</f>
        <v>0</v>
      </c>
      <c r="C278" s="165">
        <f>+'CTA Pivot Table'!J$489</f>
        <v>0</v>
      </c>
      <c r="D278" s="165">
        <f>+'CTA Pivot Table'!J$491</f>
        <v>0</v>
      </c>
      <c r="E278" s="166">
        <f>+'CTA Pivot Table'!J$493</f>
        <v>0</v>
      </c>
      <c r="F278" s="166">
        <f>+'CTA Pivot Table'!J$495</f>
        <v>0</v>
      </c>
      <c r="G278" s="165">
        <f>+'CTA Pivot Table'!J$497</f>
        <v>0</v>
      </c>
      <c r="H278" s="165">
        <f>+'CTA Pivot Table'!J$499</f>
        <v>0</v>
      </c>
      <c r="I278" s="166">
        <f>+'CTA Pivot Table'!J$501</f>
        <v>0</v>
      </c>
      <c r="J278" s="166">
        <f>+'CTA Pivot Table'!J$503</f>
        <v>0</v>
      </c>
      <c r="K278" s="165">
        <f>+'CTA Pivot Table'!J$505</f>
        <v>0</v>
      </c>
      <c r="L278" s="165">
        <f>+'CTA Pivot Table'!J$507</f>
        <v>0</v>
      </c>
      <c r="M278" s="167">
        <f>+'CTA Pivot Table'!J$509</f>
        <v>0</v>
      </c>
      <c r="N278" s="166">
        <f>+'CTA Pivot Table'!J$511</f>
        <v>0</v>
      </c>
      <c r="O278" s="8"/>
    </row>
    <row r="279" spans="1:15">
      <c r="A279" s="133" t="s">
        <v>665</v>
      </c>
      <c r="B279" s="168"/>
      <c r="C279" s="168"/>
      <c r="D279" s="168"/>
      <c r="E279" s="168"/>
      <c r="F279" s="168"/>
      <c r="G279" s="168"/>
      <c r="H279" s="168"/>
      <c r="I279" s="168"/>
      <c r="J279" s="168"/>
      <c r="K279" s="168"/>
      <c r="L279" s="168"/>
      <c r="M279" s="168"/>
      <c r="N279" s="169"/>
    </row>
    <row r="280" spans="1:15">
      <c r="A280" s="170"/>
      <c r="B280" s="168"/>
      <c r="C280" s="168"/>
      <c r="D280" s="168"/>
      <c r="E280" s="168"/>
      <c r="F280" s="168"/>
      <c r="G280" s="168"/>
      <c r="H280" s="168"/>
      <c r="I280" s="168"/>
      <c r="J280" s="168"/>
      <c r="K280" s="168"/>
      <c r="L280" s="168"/>
      <c r="M280" s="168"/>
      <c r="N280" s="323" t="s">
        <v>1192</v>
      </c>
    </row>
    <row r="281" spans="1:15" ht="18">
      <c r="A281" s="198" t="s">
        <v>293</v>
      </c>
      <c r="B281" s="82"/>
      <c r="C281" s="82"/>
      <c r="D281" s="82"/>
      <c r="E281" s="101"/>
      <c r="F281" s="101"/>
      <c r="G281" s="101"/>
      <c r="H281" s="101"/>
      <c r="I281" s="101"/>
      <c r="J281" s="82"/>
      <c r="K281" s="82"/>
      <c r="L281" s="82"/>
      <c r="M281" s="101"/>
      <c r="N281" s="102"/>
    </row>
    <row r="282" spans="1:15" ht="18">
      <c r="A282" s="198"/>
      <c r="B282" s="82"/>
      <c r="C282" s="82"/>
      <c r="D282" s="82"/>
      <c r="E282" s="101"/>
      <c r="F282" s="101"/>
      <c r="G282" s="101"/>
      <c r="H282" s="101"/>
      <c r="I282" s="101"/>
      <c r="J282" s="82"/>
      <c r="K282" s="82"/>
      <c r="L282" s="82"/>
      <c r="M282" s="101"/>
      <c r="N282" s="102"/>
    </row>
    <row r="283" spans="1:15" ht="15.75">
      <c r="A283" s="118" t="s">
        <v>178</v>
      </c>
      <c r="B283" s="82"/>
      <c r="C283" s="82"/>
      <c r="D283" s="82"/>
      <c r="E283" s="101"/>
      <c r="F283" s="101"/>
      <c r="G283" s="101"/>
      <c r="H283" s="101"/>
      <c r="I283" s="101"/>
      <c r="J283" s="82"/>
      <c r="K283" s="82"/>
      <c r="L283" s="82"/>
      <c r="M283" s="101"/>
      <c r="N283" s="102"/>
    </row>
    <row r="284" spans="1:15" ht="15.75">
      <c r="A284" s="118" t="s">
        <v>1207</v>
      </c>
      <c r="B284" s="82"/>
      <c r="C284" s="82"/>
      <c r="D284" s="82"/>
      <c r="E284" s="101"/>
      <c r="F284" s="101"/>
      <c r="G284" s="101"/>
      <c r="H284" s="101"/>
      <c r="I284" s="101"/>
      <c r="J284" s="82"/>
      <c r="K284" s="82"/>
      <c r="L284" s="82"/>
      <c r="M284" s="101"/>
      <c r="N284" s="102"/>
    </row>
    <row r="285" spans="1:15" ht="15.75" customHeight="1">
      <c r="A285" s="26"/>
      <c r="B285" s="58"/>
      <c r="C285" s="58"/>
      <c r="D285" s="58"/>
      <c r="E285" s="58"/>
      <c r="F285" s="59"/>
      <c r="G285" s="84"/>
      <c r="H285" s="84"/>
      <c r="I285" s="85"/>
      <c r="J285" s="85"/>
      <c r="K285" s="85"/>
      <c r="L285" s="85"/>
      <c r="M285" s="85"/>
      <c r="N285" s="85"/>
      <c r="O285" s="7"/>
    </row>
    <row r="286" spans="1:15" ht="15.75" customHeight="1">
      <c r="A286" s="21"/>
      <c r="B286" s="119" t="s">
        <v>257</v>
      </c>
      <c r="C286" s="152"/>
      <c r="D286" s="152"/>
      <c r="E286" s="152"/>
      <c r="F286" s="152"/>
      <c r="G286" s="152"/>
      <c r="H286" s="152"/>
      <c r="I286" s="153"/>
      <c r="J286" s="154" t="s">
        <v>156</v>
      </c>
      <c r="K286" s="155"/>
      <c r="L286" s="155"/>
      <c r="M286" s="156"/>
      <c r="N286" s="839" t="s">
        <v>256</v>
      </c>
      <c r="O286" s="86"/>
    </row>
    <row r="287" spans="1:15" ht="50.25" customHeight="1">
      <c r="A287" s="37"/>
      <c r="B287" s="120" t="s">
        <v>296</v>
      </c>
      <c r="C287" s="120"/>
      <c r="D287" s="120"/>
      <c r="E287" s="123"/>
      <c r="F287" s="124" t="s">
        <v>298</v>
      </c>
      <c r="G287" s="120"/>
      <c r="H287" s="120"/>
      <c r="I287" s="121"/>
      <c r="J287" s="125" t="s">
        <v>258</v>
      </c>
      <c r="K287" s="152"/>
      <c r="L287" s="152"/>
      <c r="M287" s="153"/>
      <c r="N287" s="840"/>
      <c r="O287" s="86"/>
    </row>
    <row r="288" spans="1:15" ht="27" customHeight="1">
      <c r="A288" s="26"/>
      <c r="B288" s="157" t="s">
        <v>157</v>
      </c>
      <c r="C288" s="157" t="s">
        <v>158</v>
      </c>
      <c r="D288" s="157" t="s">
        <v>65</v>
      </c>
      <c r="E288" s="158" t="s">
        <v>12</v>
      </c>
      <c r="F288" s="158" t="s">
        <v>157</v>
      </c>
      <c r="G288" s="157" t="s">
        <v>158</v>
      </c>
      <c r="H288" s="157" t="s">
        <v>65</v>
      </c>
      <c r="I288" s="158" t="s">
        <v>12</v>
      </c>
      <c r="J288" s="159" t="s">
        <v>157</v>
      </c>
      <c r="K288" s="160" t="s">
        <v>158</v>
      </c>
      <c r="L288" s="161" t="s">
        <v>65</v>
      </c>
      <c r="M288" s="159" t="s">
        <v>12</v>
      </c>
      <c r="N288" s="841"/>
      <c r="O288" s="86"/>
    </row>
    <row r="289" spans="1:15" ht="15.75" hidden="1" customHeight="1">
      <c r="A289" s="87" t="s">
        <v>48</v>
      </c>
      <c r="B289" s="61">
        <f>+'CTA Pivot Table'!K$230</f>
        <v>0</v>
      </c>
      <c r="C289" s="61">
        <f>+'CTA Pivot Table'!K$231</f>
        <v>0</v>
      </c>
      <c r="D289" s="61">
        <f>+'CTA Pivot Table'!K$232</f>
        <v>0</v>
      </c>
      <c r="E289" s="60">
        <f>+'CTA Pivot Table'!K$233</f>
        <v>0</v>
      </c>
      <c r="F289" s="60"/>
      <c r="G289" s="60"/>
      <c r="H289" s="60"/>
      <c r="I289" s="60"/>
      <c r="J289" s="60">
        <f>+'CTA Pivot Table'!K$234</f>
        <v>0</v>
      </c>
      <c r="K289" s="61">
        <f>+'CTA Pivot Table'!K$235</f>
        <v>0</v>
      </c>
      <c r="L289" s="61">
        <f>+'CTA Pivot Table'!K$236</f>
        <v>0</v>
      </c>
      <c r="M289" s="62">
        <f>+'CTA Pivot Table'!K$237</f>
        <v>0</v>
      </c>
      <c r="N289" s="60">
        <f>+'CTA Pivot Table'!K$238</f>
        <v>0</v>
      </c>
      <c r="O289" s="8"/>
    </row>
    <row r="290" spans="1:15" ht="15.75" hidden="1" customHeight="1">
      <c r="A290" s="87"/>
      <c r="E290" s="63"/>
      <c r="I290" s="63"/>
      <c r="J290" s="63"/>
      <c r="M290" s="65"/>
      <c r="N290" s="63"/>
      <c r="O290" s="8"/>
    </row>
    <row r="291" spans="1:15">
      <c r="A291" s="87" t="s">
        <v>49</v>
      </c>
      <c r="B291" s="162">
        <f>+'CTA Pivot Table'!K$7</f>
        <v>0</v>
      </c>
      <c r="C291" s="162">
        <f>+'CTA Pivot Table'!K$9</f>
        <v>0</v>
      </c>
      <c r="D291" s="162">
        <f>+'CTA Pivot Table'!K$11</f>
        <v>0</v>
      </c>
      <c r="E291" s="163">
        <f>+'CTA Pivot Table'!K$13</f>
        <v>0</v>
      </c>
      <c r="F291" s="163">
        <f>+'CTA Pivot Table'!K$15</f>
        <v>0</v>
      </c>
      <c r="G291" s="162">
        <f>+'CTA Pivot Table'!K$17</f>
        <v>0</v>
      </c>
      <c r="H291" s="162">
        <f>+'CTA Pivot Table'!K$19</f>
        <v>0</v>
      </c>
      <c r="I291" s="163">
        <f>+'CTA Pivot Table'!K$21</f>
        <v>0</v>
      </c>
      <c r="J291" s="163">
        <f>+'CTA Pivot Table'!K$23</f>
        <v>0</v>
      </c>
      <c r="K291" s="162">
        <f>+'CTA Pivot Table'!K$25</f>
        <v>0</v>
      </c>
      <c r="L291" s="162">
        <f>+'CTA Pivot Table'!K$27</f>
        <v>0</v>
      </c>
      <c r="M291" s="164">
        <f>+'CTA Pivot Table'!K$29</f>
        <v>0</v>
      </c>
      <c r="N291" s="163">
        <f>+'CTA Pivot Table'!K$31</f>
        <v>0</v>
      </c>
      <c r="O291" s="8"/>
    </row>
    <row r="292" spans="1:15">
      <c r="A292" s="87" t="s">
        <v>50</v>
      </c>
      <c r="B292" s="162">
        <f>+'CTA Pivot Table'!K$39</f>
        <v>78.239583333333329</v>
      </c>
      <c r="C292" s="162">
        <f>+'CTA Pivot Table'!K$41</f>
        <v>82.088235294117652</v>
      </c>
      <c r="D292" s="162">
        <f>+'CTA Pivot Table'!K$43</f>
        <v>0</v>
      </c>
      <c r="E292" s="163">
        <f>+'CTA Pivot Table'!K$45</f>
        <v>79.246153846153845</v>
      </c>
      <c r="F292" s="163">
        <f>+'CTA Pivot Table'!K$47</f>
        <v>86.507350901525669</v>
      </c>
      <c r="G292" s="162">
        <f>+'CTA Pivot Table'!K$49</f>
        <v>85.336969696969689</v>
      </c>
      <c r="H292" s="162">
        <f>+'CTA Pivot Table'!K$51</f>
        <v>0</v>
      </c>
      <c r="I292" s="163">
        <f>+'CTA Pivot Table'!K$53</f>
        <v>86.139866793529976</v>
      </c>
      <c r="J292" s="163">
        <f>+'CTA Pivot Table'!K$55</f>
        <v>71.174576271186439</v>
      </c>
      <c r="K292" s="162">
        <f>+'CTA Pivot Table'!K$57</f>
        <v>64.686100386100378</v>
      </c>
      <c r="L292" s="162">
        <f>+'CTA Pivot Table'!KR$59</f>
        <v>0</v>
      </c>
      <c r="M292" s="164">
        <f>+'CTA Pivot Table'!K$61</f>
        <v>68.433115823817289</v>
      </c>
      <c r="N292" s="163">
        <f>+'CTA Pivot Table'!K$63</f>
        <v>0</v>
      </c>
      <c r="O292" s="8"/>
    </row>
    <row r="293" spans="1:15">
      <c r="A293" s="87" t="s">
        <v>51</v>
      </c>
      <c r="B293" s="162">
        <f>+'CTA Pivot Table'!K$71</f>
        <v>0</v>
      </c>
      <c r="C293" s="162">
        <f>+'CTA Pivot Table'!K$73</f>
        <v>0</v>
      </c>
      <c r="D293" s="162">
        <f>+'CTA Pivot Table'!K$75</f>
        <v>0</v>
      </c>
      <c r="E293" s="163">
        <f>+'CTA Pivot Table'!K$77</f>
        <v>0</v>
      </c>
      <c r="F293" s="163">
        <f>+'CTA Pivot Table'!K$79</f>
        <v>0</v>
      </c>
      <c r="G293" s="162">
        <f>+'CTA Pivot Table'!K$81</f>
        <v>0</v>
      </c>
      <c r="H293" s="162">
        <f>+'CTA Pivot Table'!K$83</f>
        <v>0</v>
      </c>
      <c r="I293" s="163">
        <f>+'CTA Pivot Table'!K$85</f>
        <v>0</v>
      </c>
      <c r="J293" s="163">
        <f>+'CTA Pivot Table'!K$87</f>
        <v>0</v>
      </c>
      <c r="K293" s="162">
        <f>+'CTA Pivot Table'!K$89</f>
        <v>0</v>
      </c>
      <c r="L293" s="162">
        <f>+'CTA Pivot Table'!K$91</f>
        <v>0</v>
      </c>
      <c r="M293" s="164">
        <f>+'CTA Pivot Table'!K$93</f>
        <v>0</v>
      </c>
      <c r="N293" s="163">
        <f>+'CTA Pivot Table'!K$95</f>
        <v>0</v>
      </c>
      <c r="O293" s="8"/>
    </row>
    <row r="294" spans="1:15">
      <c r="A294" s="87" t="s">
        <v>52</v>
      </c>
      <c r="B294" s="162">
        <f>+'CTA Pivot Table'!K$103</f>
        <v>70.301572275132273</v>
      </c>
      <c r="C294" s="162">
        <f>+'CTA Pivot Table'!K$105</f>
        <v>69.165687278106503</v>
      </c>
      <c r="D294" s="162">
        <f>+'CTA Pivot Table'!K$107</f>
        <v>63.483244444444452</v>
      </c>
      <c r="E294" s="163">
        <f>+'CTA Pivot Table'!K$109</f>
        <v>68.491618982035916</v>
      </c>
      <c r="F294" s="163">
        <f>+'CTA Pivot Table'!K$111</f>
        <v>75.065520000000006</v>
      </c>
      <c r="G294" s="162">
        <f>+'CTA Pivot Table'!K$113</f>
        <v>75.861426779026218</v>
      </c>
      <c r="H294" s="162">
        <f>+'CTA Pivot Table'!K$115</f>
        <v>0</v>
      </c>
      <c r="I294" s="163">
        <f>+'CTA Pivot Table'!K$117</f>
        <v>75.28527916235781</v>
      </c>
      <c r="J294" s="163">
        <f>+'CTA Pivot Table'!K$119</f>
        <v>48.96345664335665</v>
      </c>
      <c r="K294" s="162">
        <f>+'CTA Pivot Table'!K$121</f>
        <v>46.633300721153844</v>
      </c>
      <c r="L294" s="162">
        <f>+'CTA Pivot Table'!K$123</f>
        <v>0</v>
      </c>
      <c r="M294" s="164">
        <f>+'CTA Pivot Table'!K$125</f>
        <v>48.048548796602176</v>
      </c>
      <c r="N294" s="163">
        <f>+'CTA Pivot Table'!K$127</f>
        <v>69.254245934065935</v>
      </c>
      <c r="O294" s="8"/>
    </row>
    <row r="295" spans="1:15">
      <c r="A295" s="87"/>
      <c r="B295" s="162"/>
      <c r="C295" s="162"/>
      <c r="D295" s="162"/>
      <c r="E295" s="163"/>
      <c r="F295" s="163"/>
      <c r="G295" s="162"/>
      <c r="H295" s="162"/>
      <c r="I295" s="163"/>
      <c r="J295" s="163"/>
      <c r="K295" s="162"/>
      <c r="L295" s="162"/>
      <c r="M295" s="164"/>
      <c r="N295" s="163"/>
      <c r="O295" s="8"/>
    </row>
    <row r="296" spans="1:15">
      <c r="A296" s="87" t="s">
        <v>53</v>
      </c>
      <c r="B296" s="162">
        <f>+'CTA Pivot Table'!K$135</f>
        <v>73.569999999999993</v>
      </c>
      <c r="C296" s="162">
        <f>+'CTA Pivot Table'!K$137</f>
        <v>86.82</v>
      </c>
      <c r="D296" s="162">
        <f>+'CTA Pivot Table'!K$139</f>
        <v>0</v>
      </c>
      <c r="E296" s="163">
        <f>+'CTA Pivot Table'!K$141</f>
        <v>78.124687499999993</v>
      </c>
      <c r="F296" s="163">
        <f>+'CTA Pivot Table'!K$143</f>
        <v>85.11</v>
      </c>
      <c r="G296" s="162">
        <f>+'CTA Pivot Table'!K$145</f>
        <v>83.81</v>
      </c>
      <c r="H296" s="162">
        <f>+'CTA Pivot Table'!K$147</f>
        <v>0</v>
      </c>
      <c r="I296" s="163">
        <f>+'CTA Pivot Table'!K$149</f>
        <v>84.590813347236704</v>
      </c>
      <c r="J296" s="163">
        <f>+'CTA Pivot Table'!K$151</f>
        <v>68.12</v>
      </c>
      <c r="K296" s="162">
        <f>+'CTA Pivot Table'!K$153</f>
        <v>61.179999999999993</v>
      </c>
      <c r="L296" s="162">
        <f>+'CTA Pivot Table'!K$155</f>
        <v>0</v>
      </c>
      <c r="M296" s="164">
        <f>+'CTA Pivot Table'!K$157</f>
        <v>64.232235872235876</v>
      </c>
      <c r="N296" s="163">
        <f>+'CTA Pivot Table'!K$159</f>
        <v>68</v>
      </c>
      <c r="O296" s="8"/>
    </row>
    <row r="297" spans="1:15">
      <c r="A297" s="87" t="s">
        <v>54</v>
      </c>
      <c r="B297" s="162">
        <f>+'CTA Pivot Table'!K$167</f>
        <v>77.059854014598528</v>
      </c>
      <c r="C297" s="162">
        <f>+'CTA Pivot Table'!K$169</f>
        <v>81.190243902439022</v>
      </c>
      <c r="D297" s="162">
        <f>+'CTA Pivot Table'!K$171</f>
        <v>0</v>
      </c>
      <c r="E297" s="163">
        <f>+'CTA Pivot Table'!K$173</f>
        <v>78.011235955056179</v>
      </c>
      <c r="F297" s="163">
        <f>+'CTA Pivot Table'!K$175</f>
        <v>83.806844106463899</v>
      </c>
      <c r="G297" s="162">
        <f>+'CTA Pivot Table'!K$177</f>
        <v>87.608171206225691</v>
      </c>
      <c r="H297" s="162">
        <f>+'CTA Pivot Table'!K$179</f>
        <v>0</v>
      </c>
      <c r="I297" s="163">
        <f>+'CTA Pivot Table'!K$181</f>
        <v>85.05453384418901</v>
      </c>
      <c r="J297" s="163">
        <f>+'CTA Pivot Table'!K$183</f>
        <v>58.541010401188714</v>
      </c>
      <c r="K297" s="162">
        <f>+'CTA Pivot Table'!K$185</f>
        <v>53.726086956521733</v>
      </c>
      <c r="L297" s="162">
        <f>+'CTA Pivot Table'!K$187</f>
        <v>0</v>
      </c>
      <c r="M297" s="164">
        <f>+'CTA Pivot Table'!K$189</f>
        <v>56.982814070351758</v>
      </c>
      <c r="N297" s="163">
        <f>+'CTA Pivot Table'!K$191</f>
        <v>79.118099547511306</v>
      </c>
      <c r="O297" s="8"/>
    </row>
    <row r="298" spans="1:15">
      <c r="A298" s="87" t="s">
        <v>55</v>
      </c>
      <c r="B298" s="162">
        <f>+'CTA Pivot Table'!K$199</f>
        <v>0</v>
      </c>
      <c r="C298" s="162">
        <f>+'CTA Pivot Table'!K$201</f>
        <v>0</v>
      </c>
      <c r="D298" s="162">
        <f>+'CTA Pivot Table'!K$203</f>
        <v>0</v>
      </c>
      <c r="E298" s="163">
        <f>+'CTA Pivot Table'!K$205</f>
        <v>0</v>
      </c>
      <c r="F298" s="163">
        <f>+'CTA Pivot Table'!K$207</f>
        <v>0</v>
      </c>
      <c r="G298" s="162">
        <f>+'CTA Pivot Table'!K$209</f>
        <v>0</v>
      </c>
      <c r="H298" s="162">
        <f>+'CTA Pivot Table'!K$211</f>
        <v>0</v>
      </c>
      <c r="I298" s="163">
        <f>+'CTA Pivot Table'!K$213</f>
        <v>0</v>
      </c>
      <c r="J298" s="163">
        <f>+'CTA Pivot Table'!K$215</f>
        <v>0</v>
      </c>
      <c r="K298" s="162">
        <f>+'CTA Pivot Table'!K$217</f>
        <v>0</v>
      </c>
      <c r="L298" s="162">
        <f>+'CTA Pivot Table'!K$219</f>
        <v>0</v>
      </c>
      <c r="M298" s="164">
        <f>+'CTA Pivot Table'!K$221</f>
        <v>0</v>
      </c>
      <c r="N298" s="163">
        <f>+'CTA Pivot Table'!K$223</f>
        <v>0</v>
      </c>
      <c r="O298" s="8"/>
    </row>
    <row r="299" spans="1:15">
      <c r="A299" s="87" t="s">
        <v>56</v>
      </c>
      <c r="B299" s="162">
        <f>+'CTA Pivot Table'!K$231</f>
        <v>0</v>
      </c>
      <c r="C299" s="162">
        <f>+'CTA Pivot Table'!K$233</f>
        <v>0</v>
      </c>
      <c r="D299" s="162">
        <f>+'CTA Pivot Table'!K$235</f>
        <v>0</v>
      </c>
      <c r="E299" s="163">
        <f>+'CTA Pivot Table'!K$237</f>
        <v>0</v>
      </c>
      <c r="F299" s="163">
        <f>+'CTA Pivot Table'!K$239</f>
        <v>0</v>
      </c>
      <c r="G299" s="162">
        <f>+'CTA Pivot Table'!K$241</f>
        <v>0</v>
      </c>
      <c r="H299" s="162">
        <f>+'CTA Pivot Table'!K$243</f>
        <v>0</v>
      </c>
      <c r="I299" s="163">
        <f>+'CTA Pivot Table'!K$245</f>
        <v>0</v>
      </c>
      <c r="J299" s="163">
        <f>+'CTA Pivot Table'!K$247</f>
        <v>0</v>
      </c>
      <c r="K299" s="162">
        <f>+'CTA Pivot Table'!K$249</f>
        <v>0</v>
      </c>
      <c r="L299" s="162">
        <f>+'CTA Pivot Table'!K$251</f>
        <v>0</v>
      </c>
      <c r="M299" s="164">
        <f>+'CTA Pivot Table'!K$253</f>
        <v>0</v>
      </c>
      <c r="N299" s="163">
        <f>+'CTA Pivot Table'!K$255</f>
        <v>0</v>
      </c>
      <c r="O299" s="8"/>
    </row>
    <row r="300" spans="1:15">
      <c r="A300" s="87"/>
      <c r="B300" s="162"/>
      <c r="C300" s="162"/>
      <c r="D300" s="162"/>
      <c r="E300" s="163"/>
      <c r="F300" s="163"/>
      <c r="G300" s="162"/>
      <c r="H300" s="162"/>
      <c r="I300" s="163"/>
      <c r="J300" s="163"/>
      <c r="K300" s="162"/>
      <c r="L300" s="162"/>
      <c r="M300" s="164"/>
      <c r="N300" s="163"/>
      <c r="O300" s="8"/>
    </row>
    <row r="301" spans="1:15">
      <c r="A301" s="87" t="s">
        <v>57</v>
      </c>
      <c r="B301" s="162">
        <f>+'CTA Pivot Table'!K$263</f>
        <v>0</v>
      </c>
      <c r="C301" s="162">
        <f>+'CTA Pivot Table'!K$265</f>
        <v>0</v>
      </c>
      <c r="D301" s="162">
        <f>+'CTA Pivot Table'!K$267</f>
        <v>0</v>
      </c>
      <c r="E301" s="163">
        <f>+'CTA Pivot Table'!K$269</f>
        <v>0</v>
      </c>
      <c r="F301" s="163">
        <f>+'CTA Pivot Table'!K$271</f>
        <v>0</v>
      </c>
      <c r="G301" s="162">
        <f>+'CTA Pivot Table'!K$273</f>
        <v>0</v>
      </c>
      <c r="H301" s="162">
        <f>+'CTA Pivot Table'!K$275</f>
        <v>0</v>
      </c>
      <c r="I301" s="163">
        <f>+'CTA Pivot Table'!K$277</f>
        <v>0</v>
      </c>
      <c r="J301" s="163">
        <f>+'CTA Pivot Table'!K$279</f>
        <v>0</v>
      </c>
      <c r="K301" s="162">
        <f>+'CTA Pivot Table'!K$281</f>
        <v>0</v>
      </c>
      <c r="L301" s="162">
        <f>+'CTA Pivot Table'!K$283</f>
        <v>0</v>
      </c>
      <c r="M301" s="164">
        <f>+'CTA Pivot Table'!K$285</f>
        <v>0</v>
      </c>
      <c r="N301" s="163">
        <f>+'CTA Pivot Table'!K$287</f>
        <v>0</v>
      </c>
      <c r="O301" s="8"/>
    </row>
    <row r="302" spans="1:15">
      <c r="A302" s="87" t="s">
        <v>58</v>
      </c>
      <c r="B302" s="162">
        <f>+'CTA Pivot Table'!K$295</f>
        <v>75.899053627760253</v>
      </c>
      <c r="C302" s="162">
        <f>+'CTA Pivot Table'!K$297</f>
        <v>83.421104536489153</v>
      </c>
      <c r="D302" s="162">
        <f>+'CTA Pivot Table'!K$299</f>
        <v>0</v>
      </c>
      <c r="E302" s="163">
        <f>+'CTA Pivot Table'!K$301</f>
        <v>81.629601803155523</v>
      </c>
      <c r="F302" s="163">
        <f>+'CTA Pivot Table'!K$303</f>
        <v>87.426841574167511</v>
      </c>
      <c r="G302" s="162">
        <f>+'CTA Pivot Table'!K$305</f>
        <v>77.177227482398635</v>
      </c>
      <c r="H302" s="162">
        <f>+'CTA Pivot Table'!K$307</f>
        <v>0</v>
      </c>
      <c r="I302" s="163">
        <f>+'CTA Pivot Table'!K$309</f>
        <v>82.774189993387708</v>
      </c>
      <c r="J302" s="163">
        <f>+'CTA Pivot Table'!K$311</f>
        <v>71.065300896286814</v>
      </c>
      <c r="K302" s="162">
        <f>+'CTA Pivot Table'!K$313</f>
        <v>63.528535980148881</v>
      </c>
      <c r="L302" s="162">
        <f>+'CTA Pivot Table'!K$315</f>
        <v>0</v>
      </c>
      <c r="M302" s="164">
        <f>+'CTA Pivot Table'!K$317</f>
        <v>67.237555135475745</v>
      </c>
      <c r="N302" s="163">
        <f>+'CTA Pivot Table'!K$319</f>
        <v>0</v>
      </c>
      <c r="O302" s="8"/>
    </row>
    <row r="303" spans="1:15">
      <c r="A303" s="87" t="s">
        <v>59</v>
      </c>
      <c r="B303" s="162">
        <f>+'CTA Pivot Table'!K$327</f>
        <v>0</v>
      </c>
      <c r="C303" s="162">
        <f>+'CTA Pivot Table'!K$329</f>
        <v>0</v>
      </c>
      <c r="D303" s="162">
        <f>+'CTA Pivot Table'!K$331</f>
        <v>0</v>
      </c>
      <c r="E303" s="163">
        <f>+'CTA Pivot Table'!K$333</f>
        <v>0</v>
      </c>
      <c r="F303" s="163">
        <f>+'CTA Pivot Table'!K$335</f>
        <v>0</v>
      </c>
      <c r="G303" s="162">
        <f>+'CTA Pivot Table'!K$337</f>
        <v>0</v>
      </c>
      <c r="H303" s="162">
        <f>+'CTA Pivot Table'!K$339</f>
        <v>0</v>
      </c>
      <c r="I303" s="163">
        <f>+'CTA Pivot Table'!K$341</f>
        <v>0</v>
      </c>
      <c r="J303" s="163">
        <f>+'CTA Pivot Table'!K$343</f>
        <v>0</v>
      </c>
      <c r="K303" s="162">
        <f>+'CTA Pivot Table'!K$345</f>
        <v>0</v>
      </c>
      <c r="L303" s="162">
        <f>+'CTA Pivot Table'!K$347</f>
        <v>0</v>
      </c>
      <c r="M303" s="164">
        <f>+'CTA Pivot Table'!K$349</f>
        <v>0</v>
      </c>
      <c r="N303" s="163">
        <f>+'CTA Pivot Table'!K$351</f>
        <v>0</v>
      </c>
      <c r="O303" s="8"/>
    </row>
    <row r="304" spans="1:15">
      <c r="A304" s="87" t="s">
        <v>60</v>
      </c>
      <c r="B304" s="162">
        <f>+'CTA Pivot Table'!K$359</f>
        <v>0</v>
      </c>
      <c r="C304" s="162">
        <f>+'CTA Pivot Table'!K$361</f>
        <v>0</v>
      </c>
      <c r="D304" s="162">
        <f>+'CTA Pivot Table'!K$363</f>
        <v>0</v>
      </c>
      <c r="E304" s="163">
        <f>+'CTA Pivot Table'!K$365</f>
        <v>0</v>
      </c>
      <c r="F304" s="163">
        <f>+'CTA Pivot Table'!K$367</f>
        <v>0</v>
      </c>
      <c r="G304" s="162">
        <f>+'CTA Pivot Table'!K$369</f>
        <v>0</v>
      </c>
      <c r="H304" s="162">
        <f>+'CTA Pivot Table'!K$371</f>
        <v>0</v>
      </c>
      <c r="I304" s="163">
        <f>+'CTA Pivot Table'!K$373</f>
        <v>0</v>
      </c>
      <c r="J304" s="163">
        <f>+'CTA Pivot Table'!K$375</f>
        <v>0</v>
      </c>
      <c r="K304" s="162">
        <f>+'CTA Pivot Table'!K$377</f>
        <v>0</v>
      </c>
      <c r="L304" s="162">
        <f>+'CTA Pivot Table'!K$379</f>
        <v>0</v>
      </c>
      <c r="M304" s="164">
        <f>+'CTA Pivot Table'!K$381</f>
        <v>0</v>
      </c>
      <c r="N304" s="163">
        <f>+'CTA Pivot Table'!K$383</f>
        <v>0</v>
      </c>
      <c r="O304" s="8"/>
    </row>
    <row r="305" spans="1:15">
      <c r="A305" s="87"/>
      <c r="B305" s="162"/>
      <c r="C305" s="162"/>
      <c r="D305" s="162"/>
      <c r="E305" s="163"/>
      <c r="F305" s="163"/>
      <c r="G305" s="162"/>
      <c r="H305" s="162"/>
      <c r="I305" s="163"/>
      <c r="J305" s="163"/>
      <c r="K305" s="162"/>
      <c r="L305" s="162"/>
      <c r="M305" s="164"/>
      <c r="N305" s="163"/>
      <c r="O305" s="8"/>
    </row>
    <row r="306" spans="1:15">
      <c r="A306" s="87" t="s">
        <v>61</v>
      </c>
      <c r="B306" s="162">
        <f>+'CTA Pivot Table'!K$391</f>
        <v>0</v>
      </c>
      <c r="C306" s="162">
        <f>+'CTA Pivot Table'!K$393</f>
        <v>0</v>
      </c>
      <c r="D306" s="162">
        <f>+'CTA Pivot Table'!K$395</f>
        <v>0</v>
      </c>
      <c r="E306" s="163">
        <f>+'CTA Pivot Table'!K$397</f>
        <v>0</v>
      </c>
      <c r="F306" s="163">
        <f>+'CTA Pivot Table'!K$399</f>
        <v>0</v>
      </c>
      <c r="G306" s="162">
        <f>+'CTA Pivot Table'!K$401</f>
        <v>0</v>
      </c>
      <c r="H306" s="162">
        <f>+'CTA Pivot Table'!K$403</f>
        <v>0</v>
      </c>
      <c r="I306" s="163">
        <f>+'CTA Pivot Table'!K$405</f>
        <v>0</v>
      </c>
      <c r="J306" s="163">
        <f>+'CTA Pivot Table'!K$407</f>
        <v>0</v>
      </c>
      <c r="K306" s="162">
        <f>+'CTA Pivot Table'!K$409</f>
        <v>0</v>
      </c>
      <c r="L306" s="162">
        <f>+'CTA Pivot Table'!K$411</f>
        <v>0</v>
      </c>
      <c r="M306" s="164">
        <f>+'CTA Pivot Table'!K$413</f>
        <v>0</v>
      </c>
      <c r="N306" s="163">
        <f>+'CTA Pivot Table'!K$415</f>
        <v>0</v>
      </c>
      <c r="O306" s="8"/>
    </row>
    <row r="307" spans="1:15">
      <c r="A307" s="87" t="s">
        <v>62</v>
      </c>
      <c r="B307" s="162">
        <f>+'CTA Pivot Table'!K$423</f>
        <v>69.316169865251112</v>
      </c>
      <c r="C307" s="162">
        <f>+'CTA Pivot Table'!K$425</f>
        <v>60.306522737712442</v>
      </c>
      <c r="D307" s="162">
        <f>+'CTA Pivot Table'!K$427</f>
        <v>0</v>
      </c>
      <c r="E307" s="163">
        <f>+'CTA Pivot Table'!K$429</f>
        <v>65.076221357544313</v>
      </c>
      <c r="F307" s="163">
        <f>+'CTA Pivot Table'!K$431</f>
        <v>86.242525445292628</v>
      </c>
      <c r="G307" s="162">
        <f>+'CTA Pivot Table'!K$433</f>
        <v>83.601598284767562</v>
      </c>
      <c r="H307" s="162">
        <f>+'CTA Pivot Table'!K$435</f>
        <v>0</v>
      </c>
      <c r="I307" s="163">
        <f>+'CTA Pivot Table'!K$437</f>
        <v>84.866475397349319</v>
      </c>
      <c r="J307" s="163">
        <f>+'CTA Pivot Table'!K$439</f>
        <v>64.94689108061749</v>
      </c>
      <c r="K307" s="162">
        <f>+'CTA Pivot Table'!K$441</f>
        <v>56.772920922089291</v>
      </c>
      <c r="L307" s="162">
        <f>+'CTA Pivot Table'!K$443</f>
        <v>0</v>
      </c>
      <c r="M307" s="164">
        <f>+'CTA Pivot Table'!K$445</f>
        <v>59.323834058213457</v>
      </c>
      <c r="N307" s="163">
        <f>+'CTA Pivot Table'!K$447</f>
        <v>51.91481109156404</v>
      </c>
      <c r="O307" s="8"/>
    </row>
    <row r="308" spans="1:15">
      <c r="A308" s="87" t="s">
        <v>63</v>
      </c>
      <c r="B308" s="162">
        <f>+'CTA Pivot Table'!K$455</f>
        <v>105.537037037037</v>
      </c>
      <c r="C308" s="162">
        <f>+'CTA Pivot Table'!K$457</f>
        <v>86.922480620155071</v>
      </c>
      <c r="D308" s="162">
        <f>+'CTA Pivot Table'!K$459</f>
        <v>0</v>
      </c>
      <c r="E308" s="163">
        <f>+'CTA Pivot Table'!K$461</f>
        <v>100.2362030905077</v>
      </c>
      <c r="F308" s="163">
        <f>+'CTA Pivot Table'!K$463</f>
        <v>106.34276604224819</v>
      </c>
      <c r="G308" s="162">
        <f>+'CTA Pivot Table'!K$465</f>
        <v>88.768670309653928</v>
      </c>
      <c r="H308" s="162">
        <f>+'CTA Pivot Table'!K$467</f>
        <v>0</v>
      </c>
      <c r="I308" s="163">
        <f>+'CTA Pivot Table'!K$469</f>
        <v>96.367051525073379</v>
      </c>
      <c r="J308" s="163">
        <f>+'CTA Pivot Table'!K$471</f>
        <v>87.870071684587813</v>
      </c>
      <c r="K308" s="162">
        <f>+'CTA Pivot Table'!K$473</f>
        <v>70.078350515463882</v>
      </c>
      <c r="L308" s="162">
        <f>+'CTA Pivot Table'!K$475</f>
        <v>0</v>
      </c>
      <c r="M308" s="164">
        <f>+'CTA Pivot Table'!K$477</f>
        <v>76.575589005235585</v>
      </c>
      <c r="N308" s="163">
        <f>+'CTA Pivot Table'!K$479</f>
        <v>90.509413067552615</v>
      </c>
      <c r="O308" s="8"/>
    </row>
    <row r="309" spans="1:15">
      <c r="A309" s="92" t="s">
        <v>64</v>
      </c>
      <c r="B309" s="165">
        <f>+'CTA Pivot Table'!K$487</f>
        <v>0</v>
      </c>
      <c r="C309" s="165">
        <f>+'CTA Pivot Table'!K$489</f>
        <v>0</v>
      </c>
      <c r="D309" s="165">
        <f>+'CTA Pivot Table'!K$491</f>
        <v>0</v>
      </c>
      <c r="E309" s="166">
        <f>+'CTA Pivot Table'!K$493</f>
        <v>0</v>
      </c>
      <c r="F309" s="166">
        <f>+'CTA Pivot Table'!K$495</f>
        <v>0</v>
      </c>
      <c r="G309" s="165">
        <f>+'CTA Pivot Table'!K$497</f>
        <v>0</v>
      </c>
      <c r="H309" s="165">
        <f>+'CTA Pivot Table'!K$499</f>
        <v>0</v>
      </c>
      <c r="I309" s="166">
        <f>+'CTA Pivot Table'!K$501</f>
        <v>0</v>
      </c>
      <c r="J309" s="166">
        <f>+'CTA Pivot Table'!K$503</f>
        <v>0</v>
      </c>
      <c r="K309" s="165">
        <f>+'CTA Pivot Table'!K$505</f>
        <v>0</v>
      </c>
      <c r="L309" s="165">
        <f>+'CTA Pivot Table'!K$507</f>
        <v>0</v>
      </c>
      <c r="M309" s="167">
        <f>+'CTA Pivot Table'!K$509</f>
        <v>0</v>
      </c>
      <c r="N309" s="166">
        <f>+'CTA Pivot Table'!K$511</f>
        <v>0</v>
      </c>
      <c r="O309" s="8"/>
    </row>
    <row r="310" spans="1:15">
      <c r="A310" s="133" t="s">
        <v>665</v>
      </c>
      <c r="B310" s="168"/>
      <c r="C310" s="168"/>
      <c r="D310" s="168"/>
      <c r="E310" s="168"/>
      <c r="F310" s="168"/>
      <c r="G310" s="168"/>
      <c r="H310" s="168"/>
      <c r="I310" s="168"/>
      <c r="J310" s="168"/>
      <c r="K310" s="168"/>
      <c r="L310" s="168"/>
      <c r="M310" s="168"/>
      <c r="N310" s="169"/>
    </row>
    <row r="311" spans="1:15">
      <c r="A311" s="170"/>
      <c r="B311" s="168"/>
      <c r="C311" s="168"/>
      <c r="D311" s="168"/>
      <c r="E311" s="168"/>
      <c r="F311" s="168"/>
      <c r="G311" s="168"/>
      <c r="H311" s="168"/>
      <c r="I311" s="168"/>
      <c r="J311" s="168"/>
      <c r="K311" s="168"/>
      <c r="L311" s="168"/>
      <c r="M311" s="168"/>
      <c r="N311" s="323" t="s">
        <v>1192</v>
      </c>
    </row>
    <row r="312" spans="1:15" ht="18">
      <c r="A312" s="198" t="s">
        <v>294</v>
      </c>
      <c r="B312" s="82"/>
      <c r="C312" s="82"/>
      <c r="D312" s="82"/>
      <c r="E312" s="101"/>
      <c r="F312" s="101"/>
      <c r="G312" s="101"/>
      <c r="H312" s="101"/>
      <c r="I312" s="101"/>
      <c r="J312" s="82"/>
      <c r="K312" s="82"/>
      <c r="L312" s="82"/>
      <c r="M312" s="101"/>
      <c r="N312" s="102"/>
    </row>
    <row r="313" spans="1:15" ht="18">
      <c r="A313" s="198"/>
      <c r="B313" s="82"/>
      <c r="C313" s="82"/>
      <c r="D313" s="82"/>
      <c r="E313" s="101"/>
      <c r="F313" s="101"/>
      <c r="G313" s="101"/>
      <c r="H313" s="101"/>
      <c r="I313" s="101"/>
      <c r="J313" s="82"/>
      <c r="K313" s="82"/>
      <c r="L313" s="82"/>
      <c r="M313" s="101"/>
      <c r="N313" s="102"/>
    </row>
    <row r="314" spans="1:15" ht="15.75">
      <c r="A314" s="118" t="s">
        <v>178</v>
      </c>
      <c r="B314" s="82"/>
      <c r="C314" s="82"/>
      <c r="D314" s="82"/>
      <c r="E314" s="101"/>
      <c r="F314" s="101"/>
      <c r="G314" s="101"/>
      <c r="H314" s="101"/>
      <c r="I314" s="101"/>
      <c r="J314" s="82"/>
      <c r="K314" s="82"/>
      <c r="L314" s="82"/>
      <c r="M314" s="101"/>
      <c r="N314" s="102"/>
    </row>
    <row r="315" spans="1:15" ht="15.75">
      <c r="A315" s="118" t="s">
        <v>1208</v>
      </c>
      <c r="B315" s="82"/>
      <c r="C315" s="82"/>
      <c r="D315" s="82"/>
      <c r="E315" s="101"/>
      <c r="F315" s="101"/>
      <c r="G315" s="101"/>
      <c r="H315" s="101"/>
      <c r="I315" s="101"/>
      <c r="J315" s="82"/>
      <c r="K315" s="82"/>
      <c r="L315" s="82"/>
      <c r="M315" s="101"/>
      <c r="N315" s="102"/>
    </row>
    <row r="316" spans="1:15" ht="15.75" customHeight="1">
      <c r="A316" s="26"/>
      <c r="B316" s="58"/>
      <c r="C316" s="58"/>
      <c r="D316" s="58"/>
      <c r="E316" s="58"/>
      <c r="F316" s="59"/>
      <c r="G316" s="84"/>
      <c r="H316" s="84"/>
      <c r="I316" s="85"/>
      <c r="J316" s="85"/>
      <c r="K316" s="85"/>
      <c r="L316" s="85"/>
      <c r="M316" s="85"/>
      <c r="N316" s="85"/>
      <c r="O316" s="7"/>
    </row>
    <row r="317" spans="1:15" ht="15.75" customHeight="1">
      <c r="A317" s="21"/>
      <c r="B317" s="119" t="s">
        <v>257</v>
      </c>
      <c r="C317" s="152"/>
      <c r="D317" s="152"/>
      <c r="E317" s="152"/>
      <c r="F317" s="152"/>
      <c r="G317" s="152"/>
      <c r="H317" s="152"/>
      <c r="I317" s="153"/>
      <c r="J317" s="154" t="s">
        <v>156</v>
      </c>
      <c r="K317" s="155"/>
      <c r="L317" s="155"/>
      <c r="M317" s="156"/>
      <c r="N317" s="839" t="s">
        <v>256</v>
      </c>
      <c r="O317" s="86"/>
    </row>
    <row r="318" spans="1:15" ht="45" customHeight="1">
      <c r="A318" s="37"/>
      <c r="B318" s="120" t="s">
        <v>296</v>
      </c>
      <c r="C318" s="120"/>
      <c r="D318" s="120"/>
      <c r="E318" s="123"/>
      <c r="F318" s="124" t="s">
        <v>298</v>
      </c>
      <c r="G318" s="120"/>
      <c r="H318" s="120"/>
      <c r="I318" s="121"/>
      <c r="J318" s="125" t="s">
        <v>258</v>
      </c>
      <c r="K318" s="152"/>
      <c r="L318" s="152"/>
      <c r="M318" s="153"/>
      <c r="N318" s="840"/>
      <c r="O318" s="86"/>
    </row>
    <row r="319" spans="1:15" ht="30" customHeight="1">
      <c r="A319" s="26"/>
      <c r="B319" s="157" t="s">
        <v>157</v>
      </c>
      <c r="C319" s="157" t="s">
        <v>158</v>
      </c>
      <c r="D319" s="157" t="s">
        <v>65</v>
      </c>
      <c r="E319" s="158" t="s">
        <v>12</v>
      </c>
      <c r="F319" s="158" t="s">
        <v>157</v>
      </c>
      <c r="G319" s="157" t="s">
        <v>158</v>
      </c>
      <c r="H319" s="157" t="s">
        <v>65</v>
      </c>
      <c r="I319" s="158" t="s">
        <v>12</v>
      </c>
      <c r="J319" s="159" t="s">
        <v>157</v>
      </c>
      <c r="K319" s="160" t="s">
        <v>158</v>
      </c>
      <c r="L319" s="161" t="s">
        <v>65</v>
      </c>
      <c r="M319" s="159" t="s">
        <v>12</v>
      </c>
      <c r="N319" s="841"/>
      <c r="O319" s="86"/>
    </row>
    <row r="320" spans="1:15" ht="15.75" hidden="1" customHeight="1">
      <c r="A320" s="87" t="s">
        <v>48</v>
      </c>
      <c r="B320" s="61">
        <f>+'CTA Pivot Table'!L$230</f>
        <v>0</v>
      </c>
      <c r="C320" s="61">
        <f>+'CTA Pivot Table'!L$231</f>
        <v>0</v>
      </c>
      <c r="D320" s="61">
        <f>+'CTA Pivot Table'!L$232</f>
        <v>0</v>
      </c>
      <c r="E320" s="60">
        <f>+'CTA Pivot Table'!L$233</f>
        <v>0</v>
      </c>
      <c r="F320" s="60"/>
      <c r="G320" s="60"/>
      <c r="H320" s="60"/>
      <c r="I320" s="60"/>
      <c r="J320" s="60">
        <f>+'CTA Pivot Table'!L$234</f>
        <v>0</v>
      </c>
      <c r="K320" s="61">
        <f>+'CTA Pivot Table'!L$235</f>
        <v>0</v>
      </c>
      <c r="L320" s="61">
        <f>+'CTA Pivot Table'!L$236</f>
        <v>0</v>
      </c>
      <c r="M320" s="62">
        <f>+'CTA Pivot Table'!L$237</f>
        <v>0</v>
      </c>
      <c r="N320" s="60">
        <f>+'CTA Pivot Table'!L$238</f>
        <v>0</v>
      </c>
      <c r="O320" s="8"/>
    </row>
    <row r="321" spans="1:15" ht="15.75" hidden="1" customHeight="1">
      <c r="A321" s="87"/>
      <c r="E321" s="63"/>
      <c r="I321" s="63"/>
      <c r="J321" s="63"/>
      <c r="M321" s="65"/>
      <c r="N321" s="63"/>
      <c r="O321" s="8"/>
    </row>
    <row r="322" spans="1:15">
      <c r="A322" s="87" t="s">
        <v>49</v>
      </c>
      <c r="B322" s="162">
        <f>+'CTA Pivot Table'!L$7</f>
        <v>0</v>
      </c>
      <c r="C322" s="162">
        <f>+'CTA Pivot Table'!L$9</f>
        <v>0</v>
      </c>
      <c r="D322" s="162">
        <f>+'CTA Pivot Table'!L$11</f>
        <v>0</v>
      </c>
      <c r="E322" s="163">
        <f>+'CTA Pivot Table'!L$13</f>
        <v>0</v>
      </c>
      <c r="F322" s="163">
        <f>+'CTA Pivot Table'!L$15</f>
        <v>0</v>
      </c>
      <c r="G322" s="162">
        <f>+'CTA Pivot Table'!L$17</f>
        <v>0</v>
      </c>
      <c r="H322" s="162">
        <f>+'CTA Pivot Table'!L$19</f>
        <v>0</v>
      </c>
      <c r="I322" s="163">
        <f>+'CTA Pivot Table'!L$21</f>
        <v>0</v>
      </c>
      <c r="J322" s="163">
        <f>+'CTA Pivot Table'!L$23</f>
        <v>0</v>
      </c>
      <c r="K322" s="162">
        <f>+'CTA Pivot Table'!L$25</f>
        <v>0</v>
      </c>
      <c r="L322" s="162">
        <f>+'CTA Pivot Table'!L$27</f>
        <v>0</v>
      </c>
      <c r="M322" s="164">
        <f>+'CTA Pivot Table'!L$29</f>
        <v>0</v>
      </c>
      <c r="N322" s="163">
        <f>+'CTA Pivot Table'!L$31</f>
        <v>0</v>
      </c>
      <c r="O322" s="8"/>
    </row>
    <row r="323" spans="1:15">
      <c r="A323" s="87" t="s">
        <v>50</v>
      </c>
      <c r="B323" s="162">
        <f>+'CTA Pivot Table'!L$39</f>
        <v>80.726315789473688</v>
      </c>
      <c r="C323" s="162">
        <f>+'CTA Pivot Table'!L$41</f>
        <v>84.491304347826102</v>
      </c>
      <c r="D323" s="162">
        <f>+'CTA Pivot Table'!L$43</f>
        <v>0</v>
      </c>
      <c r="E323" s="163">
        <f>+'CTA Pivot Table'!L$45</f>
        <v>81.132863849765258</v>
      </c>
      <c r="F323" s="163">
        <f>+'CTA Pivot Table'!L$47</f>
        <v>80.945161290322574</v>
      </c>
      <c r="G323" s="162">
        <f>+'CTA Pivot Table'!L$49</f>
        <v>69.516346153846158</v>
      </c>
      <c r="H323" s="162">
        <f>+'CTA Pivot Table'!L$51</f>
        <v>0</v>
      </c>
      <c r="I323" s="163">
        <f>+'CTA Pivot Table'!L$53</f>
        <v>78.600788954635107</v>
      </c>
      <c r="J323" s="163">
        <f>+'CTA Pivot Table'!L$55</f>
        <v>65.617006802721093</v>
      </c>
      <c r="K323" s="162">
        <f>+'CTA Pivot Table'!L$57</f>
        <v>56.422448979591834</v>
      </c>
      <c r="L323" s="162">
        <f>+'CTA Pivot Table'!LR$59</f>
        <v>0</v>
      </c>
      <c r="M323" s="164">
        <f>+'CTA Pivot Table'!L$61</f>
        <v>61.939183673469394</v>
      </c>
      <c r="N323" s="163">
        <f>+'CTA Pivot Table'!L$63</f>
        <v>0</v>
      </c>
      <c r="O323" s="8"/>
    </row>
    <row r="324" spans="1:15">
      <c r="A324" s="87" t="s">
        <v>51</v>
      </c>
      <c r="B324" s="162">
        <f>+'CTA Pivot Table'!L$71</f>
        <v>0</v>
      </c>
      <c r="C324" s="162">
        <f>+'CTA Pivot Table'!L$73</f>
        <v>0</v>
      </c>
      <c r="D324" s="162">
        <f>+'CTA Pivot Table'!L$75</f>
        <v>0</v>
      </c>
      <c r="E324" s="163">
        <f>+'CTA Pivot Table'!L$77</f>
        <v>0</v>
      </c>
      <c r="F324" s="163">
        <f>+'CTA Pivot Table'!L$79</f>
        <v>0</v>
      </c>
      <c r="G324" s="162">
        <f>+'CTA Pivot Table'!L$81</f>
        <v>0</v>
      </c>
      <c r="H324" s="162">
        <f>+'CTA Pivot Table'!L$83</f>
        <v>0</v>
      </c>
      <c r="I324" s="163">
        <f>+'CTA Pivot Table'!L$85</f>
        <v>0</v>
      </c>
      <c r="J324" s="163">
        <f>+'CTA Pivot Table'!L$87</f>
        <v>0</v>
      </c>
      <c r="K324" s="162">
        <f>+'CTA Pivot Table'!L$89</f>
        <v>0</v>
      </c>
      <c r="L324" s="162">
        <f>+'CTA Pivot Table'!L$91</f>
        <v>0</v>
      </c>
      <c r="M324" s="164">
        <f>+'CTA Pivot Table'!L$93</f>
        <v>0</v>
      </c>
      <c r="N324" s="163">
        <f>+'CTA Pivot Table'!L$95</f>
        <v>0</v>
      </c>
      <c r="O324" s="8"/>
    </row>
    <row r="325" spans="1:15">
      <c r="A325" s="87" t="s">
        <v>52</v>
      </c>
      <c r="B325" s="162">
        <f>+'CTA Pivot Table'!L$103</f>
        <v>62.145990875912403</v>
      </c>
      <c r="C325" s="162">
        <f>+'CTA Pivot Table'!L$105</f>
        <v>62.09889230769231</v>
      </c>
      <c r="D325" s="162">
        <f>+'CTA Pivot Table'!L$107</f>
        <v>66.195090243902428</v>
      </c>
      <c r="E325" s="163">
        <f>+'CTA Pivot Table'!L$109</f>
        <v>62.544333497536947</v>
      </c>
      <c r="F325" s="163">
        <f>+'CTA Pivot Table'!L$111</f>
        <v>72.2774</v>
      </c>
      <c r="G325" s="162">
        <f>+'CTA Pivot Table'!L$113</f>
        <v>75.242461818181823</v>
      </c>
      <c r="H325" s="162">
        <f>+'CTA Pivot Table'!L$115</f>
        <v>0</v>
      </c>
      <c r="I325" s="163">
        <f>+'CTA Pivot Table'!L$117</f>
        <v>73.347936542669586</v>
      </c>
      <c r="J325" s="163">
        <f>+'CTA Pivot Table'!L$119</f>
        <v>47.149255223880594</v>
      </c>
      <c r="K325" s="162">
        <f>+'CTA Pivot Table'!L$121</f>
        <v>46.755559999999996</v>
      </c>
      <c r="L325" s="162">
        <f>+'CTA Pivot Table'!L$123</f>
        <v>0</v>
      </c>
      <c r="M325" s="164">
        <f>+'CTA Pivot Table'!L$125</f>
        <v>46.923570063694271</v>
      </c>
      <c r="N325" s="163">
        <f>+'CTA Pivot Table'!L$127</f>
        <v>62.656858823529419</v>
      </c>
      <c r="O325" s="8"/>
    </row>
    <row r="326" spans="1:15">
      <c r="A326" s="87"/>
      <c r="B326" s="162"/>
      <c r="C326" s="162"/>
      <c r="D326" s="162"/>
      <c r="E326" s="163"/>
      <c r="F326" s="163"/>
      <c r="G326" s="162"/>
      <c r="H326" s="162"/>
      <c r="I326" s="163"/>
      <c r="J326" s="163"/>
      <c r="K326" s="162"/>
      <c r="L326" s="162"/>
      <c r="M326" s="164"/>
      <c r="N326" s="163"/>
      <c r="O326" s="8"/>
    </row>
    <row r="327" spans="1:15">
      <c r="A327" s="87" t="s">
        <v>53</v>
      </c>
      <c r="B327" s="162">
        <f>+'CTA Pivot Table'!L$135</f>
        <v>83.325434782608696</v>
      </c>
      <c r="C327" s="162">
        <f>+'CTA Pivot Table'!L$137</f>
        <v>71.409090909090907</v>
      </c>
      <c r="D327" s="162">
        <f>+'CTA Pivot Table'!L$139</f>
        <v>0</v>
      </c>
      <c r="E327" s="163">
        <f>+'CTA Pivot Table'!L$141</f>
        <v>79.470147058823528</v>
      </c>
      <c r="F327" s="163">
        <f>+'CTA Pivot Table'!L$143</f>
        <v>81.264539473684209</v>
      </c>
      <c r="G327" s="162">
        <f>+'CTA Pivot Table'!L$145</f>
        <v>88.550590062111795</v>
      </c>
      <c r="H327" s="162">
        <f>+'CTA Pivot Table'!L$147</f>
        <v>0</v>
      </c>
      <c r="I327" s="163">
        <f>+'CTA Pivot Table'!L$149</f>
        <v>82.957258297258292</v>
      </c>
      <c r="J327" s="163">
        <f>+'CTA Pivot Table'!L$151</f>
        <v>64.44546436285097</v>
      </c>
      <c r="K327" s="162">
        <f>+'CTA Pivot Table'!L$153</f>
        <v>56.044328621908129</v>
      </c>
      <c r="L327" s="162">
        <f>+'CTA Pivot Table'!L$155</f>
        <v>0</v>
      </c>
      <c r="M327" s="164">
        <f>+'CTA Pivot Table'!L$157</f>
        <v>59.824431486880464</v>
      </c>
      <c r="N327" s="163">
        <f>+'CTA Pivot Table'!L$159</f>
        <v>77.694166666666661</v>
      </c>
      <c r="O327" s="8"/>
    </row>
    <row r="328" spans="1:15">
      <c r="A328" s="87" t="s">
        <v>54</v>
      </c>
      <c r="B328" s="162">
        <f>+'CTA Pivot Table'!L$167</f>
        <v>76.585433070866145</v>
      </c>
      <c r="C328" s="162">
        <f>+'CTA Pivot Table'!L$169</f>
        <v>75.560843373493981</v>
      </c>
      <c r="D328" s="162">
        <f>+'CTA Pivot Table'!L$171</f>
        <v>0</v>
      </c>
      <c r="E328" s="163">
        <f>+'CTA Pivot Table'!L$173</f>
        <v>76.402155172413785</v>
      </c>
      <c r="F328" s="163">
        <f>+'CTA Pivot Table'!L$175</f>
        <v>88.254459691252137</v>
      </c>
      <c r="G328" s="162">
        <f>+'CTA Pivot Table'!L$177</f>
        <v>83.978924731182786</v>
      </c>
      <c r="H328" s="162">
        <f>+'CTA Pivot Table'!L$179</f>
        <v>0</v>
      </c>
      <c r="I328" s="163">
        <f>+'CTA Pivot Table'!L$181</f>
        <v>87.035499693439604</v>
      </c>
      <c r="J328" s="163">
        <f>+'CTA Pivot Table'!L$183</f>
        <v>61.19292543021033</v>
      </c>
      <c r="K328" s="162">
        <f>+'CTA Pivot Table'!L$185</f>
        <v>56.621161825726134</v>
      </c>
      <c r="L328" s="162">
        <f>+'CTA Pivot Table'!L$187</f>
        <v>0</v>
      </c>
      <c r="M328" s="164">
        <f>+'CTA Pivot Table'!L$189</f>
        <v>59.750785340314124</v>
      </c>
      <c r="N328" s="163">
        <f>+'CTA Pivot Table'!L$191</f>
        <v>79.295903614457828</v>
      </c>
      <c r="O328" s="8"/>
    </row>
    <row r="329" spans="1:15">
      <c r="A329" s="87" t="s">
        <v>55</v>
      </c>
      <c r="B329" s="162">
        <f>+'CTA Pivot Table'!L$199</f>
        <v>0</v>
      </c>
      <c r="C329" s="162">
        <f>+'CTA Pivot Table'!L$201</f>
        <v>0</v>
      </c>
      <c r="D329" s="162">
        <f>+'CTA Pivot Table'!L$203</f>
        <v>0</v>
      </c>
      <c r="E329" s="163">
        <f>+'CTA Pivot Table'!L$205</f>
        <v>0</v>
      </c>
      <c r="F329" s="163">
        <f>+'CTA Pivot Table'!L$207</f>
        <v>0</v>
      </c>
      <c r="G329" s="162">
        <f>+'CTA Pivot Table'!L$209</f>
        <v>0</v>
      </c>
      <c r="H329" s="162">
        <f>+'CTA Pivot Table'!L$211</f>
        <v>0</v>
      </c>
      <c r="I329" s="163">
        <f>+'CTA Pivot Table'!L$213</f>
        <v>0</v>
      </c>
      <c r="J329" s="163">
        <f>+'CTA Pivot Table'!L$215</f>
        <v>0</v>
      </c>
      <c r="K329" s="162">
        <f>+'CTA Pivot Table'!L$217</f>
        <v>0</v>
      </c>
      <c r="L329" s="162">
        <f>+'CTA Pivot Table'!L$219</f>
        <v>0</v>
      </c>
      <c r="M329" s="164">
        <f>+'CTA Pivot Table'!L$221</f>
        <v>0</v>
      </c>
      <c r="N329" s="163">
        <f>+'CTA Pivot Table'!L$223</f>
        <v>0</v>
      </c>
      <c r="O329" s="8"/>
    </row>
    <row r="330" spans="1:15">
      <c r="A330" s="87" t="s">
        <v>56</v>
      </c>
      <c r="B330" s="162">
        <f>+'CTA Pivot Table'!L$231</f>
        <v>0</v>
      </c>
      <c r="C330" s="162">
        <f>+'CTA Pivot Table'!L$233</f>
        <v>0</v>
      </c>
      <c r="D330" s="162">
        <f>+'CTA Pivot Table'!L$235</f>
        <v>0</v>
      </c>
      <c r="E330" s="163">
        <f>+'CTA Pivot Table'!L$237</f>
        <v>0</v>
      </c>
      <c r="F330" s="163">
        <f>+'CTA Pivot Table'!L$239</f>
        <v>0</v>
      </c>
      <c r="G330" s="162">
        <f>+'CTA Pivot Table'!L$241</f>
        <v>0</v>
      </c>
      <c r="H330" s="162">
        <f>+'CTA Pivot Table'!L$243</f>
        <v>0</v>
      </c>
      <c r="I330" s="163">
        <f>+'CTA Pivot Table'!L$245</f>
        <v>0</v>
      </c>
      <c r="J330" s="163">
        <f>+'CTA Pivot Table'!L$247</f>
        <v>0</v>
      </c>
      <c r="K330" s="162">
        <f>+'CTA Pivot Table'!L$249</f>
        <v>0</v>
      </c>
      <c r="L330" s="162">
        <f>+'CTA Pivot Table'!L$251</f>
        <v>0</v>
      </c>
      <c r="M330" s="164">
        <f>+'CTA Pivot Table'!L$253</f>
        <v>0</v>
      </c>
      <c r="N330" s="163">
        <f>+'CTA Pivot Table'!L$255</f>
        <v>0</v>
      </c>
      <c r="O330" s="8"/>
    </row>
    <row r="331" spans="1:15">
      <c r="A331" s="87"/>
      <c r="B331" s="162"/>
      <c r="C331" s="162"/>
      <c r="D331" s="162"/>
      <c r="E331" s="163"/>
      <c r="F331" s="163"/>
      <c r="G331" s="162"/>
      <c r="H331" s="162"/>
      <c r="I331" s="163"/>
      <c r="J331" s="163"/>
      <c r="K331" s="162"/>
      <c r="L331" s="162"/>
      <c r="M331" s="164"/>
      <c r="N331" s="163"/>
      <c r="O331" s="8"/>
    </row>
    <row r="332" spans="1:15">
      <c r="A332" s="87" t="s">
        <v>57</v>
      </c>
      <c r="B332" s="162">
        <f>+'CTA Pivot Table'!L$263</f>
        <v>0</v>
      </c>
      <c r="C332" s="162">
        <f>+'CTA Pivot Table'!L$265</f>
        <v>0</v>
      </c>
      <c r="D332" s="162">
        <f>+'CTA Pivot Table'!L$267</f>
        <v>0</v>
      </c>
      <c r="E332" s="163">
        <f>+'CTA Pivot Table'!L$269</f>
        <v>0</v>
      </c>
      <c r="F332" s="163">
        <f>+'CTA Pivot Table'!L$271</f>
        <v>0</v>
      </c>
      <c r="G332" s="162">
        <f>+'CTA Pivot Table'!L$273</f>
        <v>0</v>
      </c>
      <c r="H332" s="162">
        <f>+'CTA Pivot Table'!L$275</f>
        <v>0</v>
      </c>
      <c r="I332" s="163">
        <f>+'CTA Pivot Table'!L$277</f>
        <v>0</v>
      </c>
      <c r="J332" s="163">
        <f>+'CTA Pivot Table'!L$279</f>
        <v>0</v>
      </c>
      <c r="K332" s="162">
        <f>+'CTA Pivot Table'!L$281</f>
        <v>0</v>
      </c>
      <c r="L332" s="162">
        <f>+'CTA Pivot Table'!L$283</f>
        <v>0</v>
      </c>
      <c r="M332" s="164">
        <f>+'CTA Pivot Table'!L$285</f>
        <v>0</v>
      </c>
      <c r="N332" s="163">
        <f>+'CTA Pivot Table'!L$287</f>
        <v>0</v>
      </c>
      <c r="O332" s="8"/>
    </row>
    <row r="333" spans="1:15">
      <c r="A333" s="87" t="s">
        <v>58</v>
      </c>
      <c r="B333" s="162">
        <f>+'CTA Pivot Table'!L$295</f>
        <v>74.331360946745562</v>
      </c>
      <c r="C333" s="162">
        <f>+'CTA Pivot Table'!L$297</f>
        <v>83.627604166666671</v>
      </c>
      <c r="D333" s="162">
        <f>+'CTA Pivot Table'!L$299</f>
        <v>0</v>
      </c>
      <c r="E333" s="163">
        <f>+'CTA Pivot Table'!L$301</f>
        <v>82.236049601417179</v>
      </c>
      <c r="F333" s="163">
        <f>+'CTA Pivot Table'!L$303</f>
        <v>87.10566037735849</v>
      </c>
      <c r="G333" s="162">
        <f>+'CTA Pivot Table'!L$305</f>
        <v>81.914772727272734</v>
      </c>
      <c r="H333" s="162">
        <f>+'CTA Pivot Table'!L$307</f>
        <v>0</v>
      </c>
      <c r="I333" s="163">
        <f>+'CTA Pivot Table'!L$309</f>
        <v>85.187683694891533</v>
      </c>
      <c r="J333" s="163">
        <f>+'CTA Pivot Table'!L$311</f>
        <v>70.657183499288763</v>
      </c>
      <c r="K333" s="162">
        <f>+'CTA Pivot Table'!L$313</f>
        <v>60.845956354300384</v>
      </c>
      <c r="L333" s="162">
        <f>+'CTA Pivot Table'!L$315</f>
        <v>0</v>
      </c>
      <c r="M333" s="164">
        <f>+'CTA Pivot Table'!L$317</f>
        <v>65.5</v>
      </c>
      <c r="N333" s="163">
        <f>+'CTA Pivot Table'!L$319</f>
        <v>0</v>
      </c>
      <c r="O333" s="8"/>
    </row>
    <row r="334" spans="1:15">
      <c r="A334" s="87" t="s">
        <v>59</v>
      </c>
      <c r="B334" s="162">
        <f>+'CTA Pivot Table'!L$327</f>
        <v>0</v>
      </c>
      <c r="C334" s="162">
        <f>+'CTA Pivot Table'!L$329</f>
        <v>0</v>
      </c>
      <c r="D334" s="162">
        <f>+'CTA Pivot Table'!L$331</f>
        <v>0</v>
      </c>
      <c r="E334" s="163">
        <f>+'CTA Pivot Table'!L$333</f>
        <v>0</v>
      </c>
      <c r="F334" s="163">
        <f>+'CTA Pivot Table'!L$335</f>
        <v>0</v>
      </c>
      <c r="G334" s="162">
        <f>+'CTA Pivot Table'!L$337</f>
        <v>0</v>
      </c>
      <c r="H334" s="162">
        <f>+'CTA Pivot Table'!L$339</f>
        <v>0</v>
      </c>
      <c r="I334" s="163">
        <f>+'CTA Pivot Table'!L$341</f>
        <v>0</v>
      </c>
      <c r="J334" s="163">
        <f>+'CTA Pivot Table'!L$343</f>
        <v>0</v>
      </c>
      <c r="K334" s="162">
        <f>+'CTA Pivot Table'!L$345</f>
        <v>0</v>
      </c>
      <c r="L334" s="162">
        <f>+'CTA Pivot Table'!L$347</f>
        <v>0</v>
      </c>
      <c r="M334" s="164">
        <f>+'CTA Pivot Table'!L$349</f>
        <v>0</v>
      </c>
      <c r="N334" s="163">
        <f>+'CTA Pivot Table'!L$351</f>
        <v>0</v>
      </c>
      <c r="O334" s="8"/>
    </row>
    <row r="335" spans="1:15">
      <c r="A335" s="87" t="s">
        <v>60</v>
      </c>
      <c r="B335" s="162">
        <f>+'CTA Pivot Table'!L$359</f>
        <v>0</v>
      </c>
      <c r="C335" s="162">
        <f>+'CTA Pivot Table'!L$361</f>
        <v>0</v>
      </c>
      <c r="D335" s="162">
        <f>+'CTA Pivot Table'!L$363</f>
        <v>0</v>
      </c>
      <c r="E335" s="163">
        <f>+'CTA Pivot Table'!L$365</f>
        <v>0</v>
      </c>
      <c r="F335" s="163">
        <f>+'CTA Pivot Table'!L$367</f>
        <v>0</v>
      </c>
      <c r="G335" s="162">
        <f>+'CTA Pivot Table'!L$369</f>
        <v>0</v>
      </c>
      <c r="H335" s="162">
        <f>+'CTA Pivot Table'!L$371</f>
        <v>0</v>
      </c>
      <c r="I335" s="163">
        <f>+'CTA Pivot Table'!L$373</f>
        <v>0</v>
      </c>
      <c r="J335" s="163">
        <f>+'CTA Pivot Table'!L$375</f>
        <v>0</v>
      </c>
      <c r="K335" s="162">
        <f>+'CTA Pivot Table'!L$377</f>
        <v>0</v>
      </c>
      <c r="L335" s="162">
        <f>+'CTA Pivot Table'!L$379</f>
        <v>0</v>
      </c>
      <c r="M335" s="164">
        <f>+'CTA Pivot Table'!L$381</f>
        <v>0</v>
      </c>
      <c r="N335" s="163">
        <f>+'CTA Pivot Table'!L$383</f>
        <v>0</v>
      </c>
      <c r="O335" s="8"/>
    </row>
    <row r="336" spans="1:15">
      <c r="A336" s="87"/>
      <c r="B336" s="162"/>
      <c r="C336" s="162"/>
      <c r="D336" s="162"/>
      <c r="E336" s="163"/>
      <c r="F336" s="163"/>
      <c r="G336" s="162"/>
      <c r="H336" s="162"/>
      <c r="I336" s="163"/>
      <c r="J336" s="163"/>
      <c r="K336" s="162"/>
      <c r="L336" s="162"/>
      <c r="M336" s="164"/>
      <c r="N336" s="163"/>
      <c r="O336" s="8"/>
    </row>
    <row r="337" spans="1:15">
      <c r="A337" s="87" t="s">
        <v>61</v>
      </c>
      <c r="B337" s="162">
        <f>+'CTA Pivot Table'!L$391</f>
        <v>0</v>
      </c>
      <c r="C337" s="162">
        <f>+'CTA Pivot Table'!L$393</f>
        <v>0</v>
      </c>
      <c r="D337" s="162">
        <f>+'CTA Pivot Table'!L$395</f>
        <v>0</v>
      </c>
      <c r="E337" s="163">
        <f>+'CTA Pivot Table'!L$397</f>
        <v>0</v>
      </c>
      <c r="F337" s="163">
        <f>+'CTA Pivot Table'!L$399</f>
        <v>0</v>
      </c>
      <c r="G337" s="162">
        <f>+'CTA Pivot Table'!L$401</f>
        <v>0</v>
      </c>
      <c r="H337" s="162">
        <f>+'CTA Pivot Table'!L$403</f>
        <v>0</v>
      </c>
      <c r="I337" s="163">
        <f>+'CTA Pivot Table'!L$405</f>
        <v>0</v>
      </c>
      <c r="J337" s="163">
        <f>+'CTA Pivot Table'!L$407</f>
        <v>0</v>
      </c>
      <c r="K337" s="162">
        <f>+'CTA Pivot Table'!L$409</f>
        <v>0</v>
      </c>
      <c r="L337" s="162">
        <f>+'CTA Pivot Table'!L$411</f>
        <v>0</v>
      </c>
      <c r="M337" s="164">
        <f>+'CTA Pivot Table'!L$413</f>
        <v>0</v>
      </c>
      <c r="N337" s="163">
        <f>+'CTA Pivot Table'!L$415</f>
        <v>0</v>
      </c>
      <c r="O337" s="8"/>
    </row>
    <row r="338" spans="1:15">
      <c r="A338" s="87" t="s">
        <v>62</v>
      </c>
      <c r="B338" s="162">
        <f>+'CTA Pivot Table'!L$423</f>
        <v>69.086839749328561</v>
      </c>
      <c r="C338" s="162">
        <f>+'CTA Pivot Table'!L$425</f>
        <v>63.150085178875635</v>
      </c>
      <c r="D338" s="162">
        <f>+'CTA Pivot Table'!L$427</f>
        <v>0</v>
      </c>
      <c r="E338" s="163">
        <f>+'CTA Pivot Table'!L$429</f>
        <v>67.041725352112692</v>
      </c>
      <c r="F338" s="163">
        <f>+'CTA Pivot Table'!L$431</f>
        <v>85.575513585155733</v>
      </c>
      <c r="G338" s="162">
        <f>+'CTA Pivot Table'!L$433</f>
        <v>82.478575890068697</v>
      </c>
      <c r="H338" s="162">
        <f>+'CTA Pivot Table'!L$435</f>
        <v>0</v>
      </c>
      <c r="I338" s="163">
        <f>+'CTA Pivot Table'!L$437</f>
        <v>84.502078371941991</v>
      </c>
      <c r="J338" s="163">
        <f>+'CTA Pivot Table'!L$439</f>
        <v>64.421559888579381</v>
      </c>
      <c r="K338" s="162">
        <f>+'CTA Pivot Table'!L$441</f>
        <v>53.417180244829055</v>
      </c>
      <c r="L338" s="162">
        <f>+'CTA Pivot Table'!L$443</f>
        <v>0</v>
      </c>
      <c r="M338" s="164">
        <f>+'CTA Pivot Table'!L$445</f>
        <v>58.160902977905877</v>
      </c>
      <c r="N338" s="163">
        <f>+'CTA Pivot Table'!L$447</f>
        <v>54.313411506046165</v>
      </c>
      <c r="O338" s="8"/>
    </row>
    <row r="339" spans="1:15">
      <c r="A339" s="87" t="s">
        <v>63</v>
      </c>
      <c r="B339" s="162">
        <f>+'CTA Pivot Table'!L$455</f>
        <v>105.19946452476562</v>
      </c>
      <c r="C339" s="162">
        <f>+'CTA Pivot Table'!L$457</f>
        <v>86.340101522842644</v>
      </c>
      <c r="D339" s="162">
        <f>+'CTA Pivot Table'!L$459</f>
        <v>0</v>
      </c>
      <c r="E339" s="163">
        <f>+'CTA Pivot Table'!L$461</f>
        <v>101.26377118644058</v>
      </c>
      <c r="F339" s="163">
        <f>+'CTA Pivot Table'!L$463</f>
        <v>118.692760942761</v>
      </c>
      <c r="G339" s="162">
        <f>+'CTA Pivot Table'!L$465</f>
        <v>94.416161616161546</v>
      </c>
      <c r="H339" s="162">
        <f>+'CTA Pivot Table'!L$467</f>
        <v>0</v>
      </c>
      <c r="I339" s="163">
        <f>+'CTA Pivot Table'!L$469</f>
        <v>107.65794306703395</v>
      </c>
      <c r="J339" s="163">
        <f>+'CTA Pivot Table'!L$471</f>
        <v>93.541237113402033</v>
      </c>
      <c r="K339" s="162">
        <f>+'CTA Pivot Table'!L$473</f>
        <v>67.518895348837205</v>
      </c>
      <c r="L339" s="162">
        <f>+'CTA Pivot Table'!L$475</f>
        <v>0</v>
      </c>
      <c r="M339" s="164">
        <f>+'CTA Pivot Table'!L$477</f>
        <v>79.444094488188966</v>
      </c>
      <c r="N339" s="163">
        <f>+'CTA Pivot Table'!L$479</f>
        <v>59.61950790861156</v>
      </c>
      <c r="O339" s="8"/>
    </row>
    <row r="340" spans="1:15">
      <c r="A340" s="92" t="s">
        <v>64</v>
      </c>
      <c r="B340" s="165">
        <f>+'CTA Pivot Table'!L$487</f>
        <v>0</v>
      </c>
      <c r="C340" s="165">
        <f>+'CTA Pivot Table'!L$489</f>
        <v>0</v>
      </c>
      <c r="D340" s="165">
        <f>+'CTA Pivot Table'!L$491</f>
        <v>0</v>
      </c>
      <c r="E340" s="166">
        <f>+'CTA Pivot Table'!L$493</f>
        <v>0</v>
      </c>
      <c r="F340" s="166">
        <f>+'CTA Pivot Table'!L$495</f>
        <v>0</v>
      </c>
      <c r="G340" s="165">
        <f>+'CTA Pivot Table'!L$497</f>
        <v>0</v>
      </c>
      <c r="H340" s="165">
        <f>+'CTA Pivot Table'!L$499</f>
        <v>0</v>
      </c>
      <c r="I340" s="166">
        <f>+'CTA Pivot Table'!L$501</f>
        <v>0</v>
      </c>
      <c r="J340" s="166">
        <f>+'CTA Pivot Table'!L$503</f>
        <v>0</v>
      </c>
      <c r="K340" s="165">
        <f>+'CTA Pivot Table'!L$505</f>
        <v>0</v>
      </c>
      <c r="L340" s="165">
        <f>+'CTA Pivot Table'!L$507</f>
        <v>0</v>
      </c>
      <c r="M340" s="167">
        <f>+'CTA Pivot Table'!L$509</f>
        <v>0</v>
      </c>
      <c r="N340" s="166">
        <f>+'CTA Pivot Table'!L$511</f>
        <v>0</v>
      </c>
      <c r="O340" s="8"/>
    </row>
    <row r="341" spans="1:15">
      <c r="A341" s="133" t="s">
        <v>665</v>
      </c>
      <c r="B341" s="168"/>
      <c r="C341" s="168"/>
      <c r="D341" s="168"/>
      <c r="E341" s="168"/>
      <c r="F341" s="168"/>
      <c r="G341" s="168"/>
      <c r="H341" s="168"/>
      <c r="I341" s="168"/>
      <c r="J341" s="168"/>
      <c r="K341" s="168"/>
      <c r="L341" s="168"/>
      <c r="M341" s="168"/>
      <c r="N341" s="169"/>
    </row>
    <row r="342" spans="1:15">
      <c r="A342" s="170"/>
      <c r="B342" s="168"/>
      <c r="C342" s="168"/>
      <c r="D342" s="168"/>
      <c r="E342" s="168"/>
      <c r="F342" s="168"/>
      <c r="G342" s="168"/>
      <c r="H342" s="168"/>
      <c r="I342" s="168"/>
      <c r="J342" s="168"/>
      <c r="K342" s="168"/>
      <c r="L342" s="168"/>
      <c r="M342" s="168"/>
      <c r="N342" s="323" t="s">
        <v>1192</v>
      </c>
    </row>
    <row r="343" spans="1:15" ht="18">
      <c r="A343" s="198" t="s">
        <v>295</v>
      </c>
      <c r="B343" s="82"/>
      <c r="C343" s="82"/>
      <c r="D343" s="82"/>
      <c r="E343" s="101"/>
      <c r="F343" s="101"/>
      <c r="G343" s="101"/>
      <c r="H343" s="101"/>
      <c r="I343" s="101"/>
      <c r="J343" s="82"/>
      <c r="K343" s="82"/>
      <c r="L343" s="82"/>
      <c r="M343" s="101"/>
      <c r="N343" s="102"/>
    </row>
    <row r="344" spans="1:15" ht="18">
      <c r="A344" s="198"/>
      <c r="B344" s="82"/>
      <c r="C344" s="82"/>
      <c r="D344" s="82"/>
      <c r="E344" s="101"/>
      <c r="F344" s="101"/>
      <c r="G344" s="101"/>
      <c r="H344" s="101"/>
      <c r="I344" s="101"/>
      <c r="J344" s="82"/>
      <c r="K344" s="82"/>
      <c r="L344" s="82"/>
      <c r="M344" s="101"/>
      <c r="N344" s="102"/>
    </row>
    <row r="345" spans="1:15" ht="15.75">
      <c r="A345" s="118" t="s">
        <v>178</v>
      </c>
      <c r="B345" s="82"/>
      <c r="C345" s="82"/>
      <c r="D345" s="82"/>
      <c r="E345" s="101"/>
      <c r="F345" s="101"/>
      <c r="G345" s="101"/>
      <c r="H345" s="101"/>
      <c r="I345" s="101"/>
      <c r="J345" s="82"/>
      <c r="K345" s="82"/>
      <c r="L345" s="82"/>
      <c r="M345" s="101"/>
      <c r="N345" s="102"/>
    </row>
    <row r="346" spans="1:15" ht="15.75">
      <c r="A346" s="118" t="s">
        <v>1209</v>
      </c>
      <c r="B346" s="82"/>
      <c r="C346" s="82"/>
      <c r="D346" s="82"/>
      <c r="E346" s="101"/>
      <c r="F346" s="101"/>
      <c r="G346" s="101"/>
      <c r="H346" s="101"/>
      <c r="I346" s="101"/>
      <c r="J346" s="82"/>
      <c r="K346" s="82"/>
      <c r="L346" s="82"/>
      <c r="M346" s="101"/>
      <c r="N346" s="102"/>
    </row>
    <row r="347" spans="1:15" ht="15.75" customHeight="1">
      <c r="A347" s="26"/>
      <c r="B347" s="58"/>
      <c r="C347" s="58"/>
      <c r="D347" s="58"/>
      <c r="E347" s="58"/>
      <c r="F347" s="59"/>
      <c r="G347" s="84"/>
      <c r="H347" s="84"/>
      <c r="I347" s="85"/>
      <c r="J347" s="85"/>
      <c r="K347" s="85"/>
      <c r="L347" s="85"/>
      <c r="M347" s="85"/>
      <c r="N347" s="85"/>
      <c r="O347" s="7"/>
    </row>
    <row r="348" spans="1:15" ht="15.75" customHeight="1">
      <c r="A348" s="21"/>
      <c r="B348" s="119" t="s">
        <v>257</v>
      </c>
      <c r="C348" s="152"/>
      <c r="D348" s="152"/>
      <c r="E348" s="152"/>
      <c r="F348" s="152"/>
      <c r="G348" s="152"/>
      <c r="H348" s="152"/>
      <c r="I348" s="153"/>
      <c r="J348" s="154" t="s">
        <v>156</v>
      </c>
      <c r="K348" s="155"/>
      <c r="L348" s="155"/>
      <c r="M348" s="156"/>
      <c r="N348" s="839" t="s">
        <v>256</v>
      </c>
      <c r="O348" s="86"/>
    </row>
    <row r="349" spans="1:15" ht="45.75" customHeight="1">
      <c r="A349" s="37"/>
      <c r="B349" s="120" t="s">
        <v>296</v>
      </c>
      <c r="C349" s="120"/>
      <c r="D349" s="120"/>
      <c r="E349" s="123"/>
      <c r="F349" s="124" t="s">
        <v>298</v>
      </c>
      <c r="G349" s="120"/>
      <c r="H349" s="120"/>
      <c r="I349" s="121"/>
      <c r="J349" s="125" t="s">
        <v>258</v>
      </c>
      <c r="K349" s="152"/>
      <c r="L349" s="152"/>
      <c r="M349" s="153"/>
      <c r="N349" s="840"/>
      <c r="O349" s="86"/>
    </row>
    <row r="350" spans="1:15" ht="29.25" customHeight="1">
      <c r="A350" s="26"/>
      <c r="B350" s="157" t="s">
        <v>157</v>
      </c>
      <c r="C350" s="157" t="s">
        <v>158</v>
      </c>
      <c r="D350" s="157" t="s">
        <v>65</v>
      </c>
      <c r="E350" s="158" t="s">
        <v>12</v>
      </c>
      <c r="F350" s="158" t="s">
        <v>157</v>
      </c>
      <c r="G350" s="157" t="s">
        <v>158</v>
      </c>
      <c r="H350" s="157" t="s">
        <v>65</v>
      </c>
      <c r="I350" s="158" t="s">
        <v>12</v>
      </c>
      <c r="J350" s="159" t="s">
        <v>157</v>
      </c>
      <c r="K350" s="160" t="s">
        <v>158</v>
      </c>
      <c r="L350" s="161" t="s">
        <v>65</v>
      </c>
      <c r="M350" s="159" t="s">
        <v>12</v>
      </c>
      <c r="N350" s="841"/>
      <c r="O350" s="86"/>
    </row>
    <row r="351" spans="1:15" ht="15.75" hidden="1" customHeight="1">
      <c r="A351" s="87" t="s">
        <v>48</v>
      </c>
      <c r="B351" s="61">
        <f>+'CTA Pivot Table'!M$230</f>
        <v>0</v>
      </c>
      <c r="C351" s="61">
        <f>+'CTA Pivot Table'!M$231</f>
        <v>0</v>
      </c>
      <c r="D351" s="61">
        <f>+'CTA Pivot Table'!M$232</f>
        <v>0</v>
      </c>
      <c r="E351" s="60">
        <f>+'CTA Pivot Table'!M$233</f>
        <v>0</v>
      </c>
      <c r="F351" s="60"/>
      <c r="G351" s="60"/>
      <c r="H351" s="60"/>
      <c r="I351" s="60"/>
      <c r="J351" s="60">
        <f>+'CTA Pivot Table'!M$234</f>
        <v>0</v>
      </c>
      <c r="K351" s="61">
        <f>+'CTA Pivot Table'!M$235</f>
        <v>0</v>
      </c>
      <c r="L351" s="61">
        <f>+'CTA Pivot Table'!M$236</f>
        <v>0</v>
      </c>
      <c r="M351" s="62">
        <f>+'CTA Pivot Table'!M$237</f>
        <v>0</v>
      </c>
      <c r="N351" s="60">
        <f>+'CTA Pivot Table'!M$238</f>
        <v>0</v>
      </c>
      <c r="O351" s="8"/>
    </row>
    <row r="352" spans="1:15" ht="15.75" hidden="1" customHeight="1">
      <c r="A352" s="87"/>
      <c r="E352" s="63"/>
      <c r="I352" s="63"/>
      <c r="J352" s="63"/>
      <c r="M352" s="65"/>
      <c r="N352" s="63"/>
      <c r="O352" s="8"/>
    </row>
    <row r="353" spans="1:15">
      <c r="A353" s="87" t="s">
        <v>49</v>
      </c>
      <c r="B353" s="162">
        <f>+'CTA Pivot Table'!M$7</f>
        <v>0</v>
      </c>
      <c r="C353" s="162">
        <f>+'CTA Pivot Table'!M$9</f>
        <v>0</v>
      </c>
      <c r="D353" s="162">
        <f>+'CTA Pivot Table'!M$11</f>
        <v>0</v>
      </c>
      <c r="E353" s="163">
        <f>+'CTA Pivot Table'!M$13</f>
        <v>0</v>
      </c>
      <c r="F353" s="163">
        <f>+'CTA Pivot Table'!M$15</f>
        <v>0</v>
      </c>
      <c r="G353" s="162">
        <f>+'CTA Pivot Table'!M$17</f>
        <v>0</v>
      </c>
      <c r="H353" s="162">
        <f>+'CTA Pivot Table'!M$19</f>
        <v>0</v>
      </c>
      <c r="I353" s="163">
        <f>+'CTA Pivot Table'!M$21</f>
        <v>0</v>
      </c>
      <c r="J353" s="163">
        <f>+'CTA Pivot Table'!M$23</f>
        <v>0</v>
      </c>
      <c r="K353" s="162">
        <f>+'CTA Pivot Table'!M$25</f>
        <v>0</v>
      </c>
      <c r="L353" s="162">
        <f>+'CTA Pivot Table'!M$27</f>
        <v>0</v>
      </c>
      <c r="M353" s="164">
        <f>+'CTA Pivot Table'!M$29</f>
        <v>0</v>
      </c>
      <c r="N353" s="163">
        <f>+'CTA Pivot Table'!M$31</f>
        <v>0</v>
      </c>
      <c r="O353" s="8"/>
    </row>
    <row r="354" spans="1:15">
      <c r="A354" s="87" t="s">
        <v>50</v>
      </c>
      <c r="B354" s="162">
        <f>+'CTA Pivot Table'!M$39</f>
        <v>79.097360703812313</v>
      </c>
      <c r="C354" s="162">
        <f>+'CTA Pivot Table'!M$41</f>
        <v>82.932214765100667</v>
      </c>
      <c r="D354" s="162">
        <f>+'CTA Pivot Table'!M$43</f>
        <v>0</v>
      </c>
      <c r="E354" s="163">
        <f>+'CTA Pivot Table'!M$45</f>
        <v>80.885758998435051</v>
      </c>
      <c r="F354" s="163">
        <f>+'CTA Pivot Table'!M$47</f>
        <v>82.021001615508879</v>
      </c>
      <c r="G354" s="162">
        <f>+'CTA Pivot Table'!M$49</f>
        <v>84.327375565610851</v>
      </c>
      <c r="H354" s="162">
        <f>+'CTA Pivot Table'!M$51</f>
        <v>0</v>
      </c>
      <c r="I354" s="163">
        <f>+'CTA Pivot Table'!M$53</f>
        <v>82.627797619047612</v>
      </c>
      <c r="J354" s="163">
        <f>+'CTA Pivot Table'!M$55</f>
        <v>65.399016393442622</v>
      </c>
      <c r="K354" s="162">
        <f>+'CTA Pivot Table'!M$57</f>
        <v>61.090476190476188</v>
      </c>
      <c r="L354" s="162">
        <f>+'CTA Pivot Table'!MR$59</f>
        <v>0</v>
      </c>
      <c r="M354" s="164">
        <f>+'CTA Pivot Table'!M$61</f>
        <v>63.449730700179536</v>
      </c>
      <c r="N354" s="163">
        <f>+'CTA Pivot Table'!M$63</f>
        <v>0</v>
      </c>
      <c r="O354" s="8"/>
    </row>
    <row r="355" spans="1:15">
      <c r="A355" s="87" t="s">
        <v>51</v>
      </c>
      <c r="B355" s="162">
        <f>+'CTA Pivot Table'!M$71</f>
        <v>0</v>
      </c>
      <c r="C355" s="162">
        <f>+'CTA Pivot Table'!M$73</f>
        <v>0</v>
      </c>
      <c r="D355" s="162">
        <f>+'CTA Pivot Table'!M$75</f>
        <v>0</v>
      </c>
      <c r="E355" s="163">
        <f>+'CTA Pivot Table'!M$77</f>
        <v>0</v>
      </c>
      <c r="F355" s="163">
        <f>+'CTA Pivot Table'!M$79</f>
        <v>0</v>
      </c>
      <c r="G355" s="162">
        <f>+'CTA Pivot Table'!M$81</f>
        <v>0</v>
      </c>
      <c r="H355" s="162">
        <f>+'CTA Pivot Table'!M$83</f>
        <v>0</v>
      </c>
      <c r="I355" s="163">
        <f>+'CTA Pivot Table'!M$85</f>
        <v>0</v>
      </c>
      <c r="J355" s="163">
        <f>+'CTA Pivot Table'!M$87</f>
        <v>0</v>
      </c>
      <c r="K355" s="162">
        <f>+'CTA Pivot Table'!M$89</f>
        <v>0</v>
      </c>
      <c r="L355" s="162">
        <f>+'CTA Pivot Table'!M$91</f>
        <v>0</v>
      </c>
      <c r="M355" s="164">
        <f>+'CTA Pivot Table'!M$93</f>
        <v>0</v>
      </c>
      <c r="N355" s="163">
        <f>+'CTA Pivot Table'!M$95</f>
        <v>0</v>
      </c>
      <c r="O355" s="8"/>
    </row>
    <row r="356" spans="1:15">
      <c r="A356" s="87" t="s">
        <v>52</v>
      </c>
      <c r="B356" s="162">
        <f>+'CTA Pivot Table'!M$103</f>
        <v>69.866633333333326</v>
      </c>
      <c r="C356" s="162">
        <f>+'CTA Pivot Table'!M$105</f>
        <v>67.588194117647049</v>
      </c>
      <c r="D356" s="162">
        <f>+'CTA Pivot Table'!M$107</f>
        <v>61.8</v>
      </c>
      <c r="E356" s="163">
        <f>+'CTA Pivot Table'!M$109</f>
        <v>68.686534328358192</v>
      </c>
      <c r="F356" s="163">
        <f>+'CTA Pivot Table'!M$111</f>
        <v>70.725332394366191</v>
      </c>
      <c r="G356" s="162">
        <f>+'CTA Pivot Table'!M$113</f>
        <v>70.333357142857153</v>
      </c>
      <c r="H356" s="162">
        <f>+'CTA Pivot Table'!M$115</f>
        <v>0</v>
      </c>
      <c r="I356" s="163">
        <f>+'CTA Pivot Table'!M$117</f>
        <v>70.635859782608691</v>
      </c>
      <c r="J356" s="163">
        <f>+'CTA Pivot Table'!M$119</f>
        <v>53.499980000000008</v>
      </c>
      <c r="K356" s="162">
        <f>+'CTA Pivot Table'!M$121</f>
        <v>46.687518749999995</v>
      </c>
      <c r="L356" s="162">
        <f>+'CTA Pivot Table'!M$123</f>
        <v>0</v>
      </c>
      <c r="M356" s="164">
        <f>+'CTA Pivot Table'!M$125</f>
        <v>49.983870967741936</v>
      </c>
      <c r="N356" s="163">
        <f>+'CTA Pivot Table'!M$127</f>
        <v>73.823570588235299</v>
      </c>
      <c r="O356" s="8"/>
    </row>
    <row r="357" spans="1:15">
      <c r="A357" s="87"/>
      <c r="B357" s="162"/>
      <c r="C357" s="162"/>
      <c r="D357" s="162"/>
      <c r="E357" s="163"/>
      <c r="F357" s="163"/>
      <c r="G357" s="162"/>
      <c r="H357" s="162"/>
      <c r="I357" s="163"/>
      <c r="J357" s="163"/>
      <c r="K357" s="162"/>
      <c r="L357" s="162"/>
      <c r="M357" s="164"/>
      <c r="N357" s="163"/>
      <c r="O357" s="8"/>
    </row>
    <row r="358" spans="1:15">
      <c r="A358" s="87" t="s">
        <v>53</v>
      </c>
      <c r="B358" s="162">
        <f>+'CTA Pivot Table'!M$135</f>
        <v>0</v>
      </c>
      <c r="C358" s="162">
        <f>+'CTA Pivot Table'!M$137</f>
        <v>0</v>
      </c>
      <c r="D358" s="162">
        <f>+'CTA Pivot Table'!M$139</f>
        <v>0</v>
      </c>
      <c r="E358" s="163">
        <f>+'CTA Pivot Table'!M$141</f>
        <v>0</v>
      </c>
      <c r="F358" s="163">
        <f>+'CTA Pivot Table'!M$143</f>
        <v>0</v>
      </c>
      <c r="G358" s="162">
        <f>+'CTA Pivot Table'!M$145</f>
        <v>0</v>
      </c>
      <c r="H358" s="162">
        <f>+'CTA Pivot Table'!M$147</f>
        <v>0</v>
      </c>
      <c r="I358" s="163">
        <f>+'CTA Pivot Table'!M$149</f>
        <v>0</v>
      </c>
      <c r="J358" s="163">
        <f>+'CTA Pivot Table'!M$151</f>
        <v>0</v>
      </c>
      <c r="K358" s="162">
        <f>+'CTA Pivot Table'!M$153</f>
        <v>0</v>
      </c>
      <c r="L358" s="162">
        <f>+'CTA Pivot Table'!M$155</f>
        <v>0</v>
      </c>
      <c r="M358" s="164">
        <f>+'CTA Pivot Table'!M$157</f>
        <v>0</v>
      </c>
      <c r="N358" s="163">
        <f>+'CTA Pivot Table'!M$159</f>
        <v>0</v>
      </c>
      <c r="O358" s="8"/>
    </row>
    <row r="359" spans="1:15">
      <c r="A359" s="87" t="s">
        <v>54</v>
      </c>
      <c r="B359" s="162">
        <f>+'CTA Pivot Table'!M$167</f>
        <v>74.099999999999994</v>
      </c>
      <c r="C359" s="162">
        <f>+'CTA Pivot Table'!M$169</f>
        <v>80</v>
      </c>
      <c r="D359" s="162">
        <f>+'CTA Pivot Table'!M$171</f>
        <v>0</v>
      </c>
      <c r="E359" s="163">
        <f>+'CTA Pivot Table'!M$173</f>
        <v>74.984999999999985</v>
      </c>
      <c r="F359" s="163">
        <f>+'CTA Pivot Table'!M$175</f>
        <v>93.7</v>
      </c>
      <c r="G359" s="162">
        <f>+'CTA Pivot Table'!M$177</f>
        <v>90.9</v>
      </c>
      <c r="H359" s="162">
        <f>+'CTA Pivot Table'!M$179</f>
        <v>0</v>
      </c>
      <c r="I359" s="163">
        <f>+'CTA Pivot Table'!M$181</f>
        <v>92.804000000000016</v>
      </c>
      <c r="J359" s="163">
        <f>+'CTA Pivot Table'!M$183</f>
        <v>54</v>
      </c>
      <c r="K359" s="162">
        <f>+'CTA Pivot Table'!M$185</f>
        <v>60.099999999999994</v>
      </c>
      <c r="L359" s="162">
        <f>+'CTA Pivot Table'!M$187</f>
        <v>0</v>
      </c>
      <c r="M359" s="164">
        <f>+'CTA Pivot Table'!M$189</f>
        <v>56.889473684210529</v>
      </c>
      <c r="N359" s="163">
        <f>+'CTA Pivot Table'!M$191</f>
        <v>81.8</v>
      </c>
      <c r="O359" s="8"/>
    </row>
    <row r="360" spans="1:15">
      <c r="A360" s="87" t="s">
        <v>55</v>
      </c>
      <c r="B360" s="162">
        <f>+'CTA Pivot Table'!M$199</f>
        <v>0</v>
      </c>
      <c r="C360" s="162">
        <f>+'CTA Pivot Table'!M$201</f>
        <v>0</v>
      </c>
      <c r="D360" s="162">
        <f>+'CTA Pivot Table'!M$203</f>
        <v>0</v>
      </c>
      <c r="E360" s="163">
        <f>+'CTA Pivot Table'!M$205</f>
        <v>0</v>
      </c>
      <c r="F360" s="163">
        <f>+'CTA Pivot Table'!M$207</f>
        <v>0</v>
      </c>
      <c r="G360" s="162">
        <f>+'CTA Pivot Table'!M$209</f>
        <v>0</v>
      </c>
      <c r="H360" s="162">
        <f>+'CTA Pivot Table'!M$211</f>
        <v>0</v>
      </c>
      <c r="I360" s="163">
        <f>+'CTA Pivot Table'!M$213</f>
        <v>0</v>
      </c>
      <c r="J360" s="163">
        <f>+'CTA Pivot Table'!M$215</f>
        <v>0</v>
      </c>
      <c r="K360" s="162">
        <f>+'CTA Pivot Table'!M$217</f>
        <v>0</v>
      </c>
      <c r="L360" s="162">
        <f>+'CTA Pivot Table'!M$219</f>
        <v>0</v>
      </c>
      <c r="M360" s="164">
        <f>+'CTA Pivot Table'!M$221</f>
        <v>0</v>
      </c>
      <c r="N360" s="163">
        <f>+'CTA Pivot Table'!M$223</f>
        <v>0</v>
      </c>
      <c r="O360" s="8"/>
    </row>
    <row r="361" spans="1:15">
      <c r="A361" s="87" t="s">
        <v>56</v>
      </c>
      <c r="B361" s="162">
        <f>+'CTA Pivot Table'!M$231</f>
        <v>0</v>
      </c>
      <c r="C361" s="162">
        <f>+'CTA Pivot Table'!M$233</f>
        <v>0</v>
      </c>
      <c r="D361" s="162">
        <f>+'CTA Pivot Table'!M$235</f>
        <v>0</v>
      </c>
      <c r="E361" s="163">
        <f>+'CTA Pivot Table'!M$237</f>
        <v>0</v>
      </c>
      <c r="F361" s="163">
        <f>+'CTA Pivot Table'!M$239</f>
        <v>0</v>
      </c>
      <c r="G361" s="162">
        <f>+'CTA Pivot Table'!M$241</f>
        <v>0</v>
      </c>
      <c r="H361" s="162">
        <f>+'CTA Pivot Table'!M$243</f>
        <v>0</v>
      </c>
      <c r="I361" s="163">
        <f>+'CTA Pivot Table'!M$245</f>
        <v>0</v>
      </c>
      <c r="J361" s="163">
        <f>+'CTA Pivot Table'!M$247</f>
        <v>0</v>
      </c>
      <c r="K361" s="162">
        <f>+'CTA Pivot Table'!M$249</f>
        <v>0</v>
      </c>
      <c r="L361" s="162">
        <f>+'CTA Pivot Table'!M$251</f>
        <v>0</v>
      </c>
      <c r="M361" s="164">
        <f>+'CTA Pivot Table'!M$253</f>
        <v>0</v>
      </c>
      <c r="N361" s="163">
        <f>+'CTA Pivot Table'!M$255</f>
        <v>0</v>
      </c>
      <c r="O361" s="8"/>
    </row>
    <row r="362" spans="1:15">
      <c r="A362" s="87"/>
      <c r="B362" s="162"/>
      <c r="C362" s="162"/>
      <c r="D362" s="162"/>
      <c r="E362" s="163"/>
      <c r="F362" s="163"/>
      <c r="G362" s="162"/>
      <c r="H362" s="162"/>
      <c r="I362" s="163"/>
      <c r="J362" s="163"/>
      <c r="K362" s="162"/>
      <c r="L362" s="162"/>
      <c r="M362" s="164"/>
      <c r="N362" s="163"/>
      <c r="O362" s="8"/>
    </row>
    <row r="363" spans="1:15">
      <c r="A363" s="87" t="s">
        <v>57</v>
      </c>
      <c r="B363" s="162">
        <f>+'CTA Pivot Table'!M$263</f>
        <v>0</v>
      </c>
      <c r="C363" s="162">
        <f>+'CTA Pivot Table'!M$265</f>
        <v>0</v>
      </c>
      <c r="D363" s="162">
        <f>+'CTA Pivot Table'!M$267</f>
        <v>0</v>
      </c>
      <c r="E363" s="163">
        <f>+'CTA Pivot Table'!M$269</f>
        <v>0</v>
      </c>
      <c r="F363" s="163">
        <f>+'CTA Pivot Table'!M$271</f>
        <v>0</v>
      </c>
      <c r="G363" s="162">
        <f>+'CTA Pivot Table'!M$273</f>
        <v>0</v>
      </c>
      <c r="H363" s="162">
        <f>+'CTA Pivot Table'!M$275</f>
        <v>0</v>
      </c>
      <c r="I363" s="163">
        <f>+'CTA Pivot Table'!M$277</f>
        <v>0</v>
      </c>
      <c r="J363" s="163">
        <f>+'CTA Pivot Table'!M$279</f>
        <v>0</v>
      </c>
      <c r="K363" s="162">
        <f>+'CTA Pivot Table'!M$281</f>
        <v>0</v>
      </c>
      <c r="L363" s="162">
        <f>+'CTA Pivot Table'!M$283</f>
        <v>0</v>
      </c>
      <c r="M363" s="164">
        <f>+'CTA Pivot Table'!M$285</f>
        <v>0</v>
      </c>
      <c r="N363" s="163">
        <f>+'CTA Pivot Table'!M$287</f>
        <v>0</v>
      </c>
      <c r="O363" s="8"/>
    </row>
    <row r="364" spans="1:15">
      <c r="A364" s="87" t="s">
        <v>58</v>
      </c>
      <c r="B364" s="162">
        <f>+'CTA Pivot Table'!M$295</f>
        <v>72.428571428571431</v>
      </c>
      <c r="C364" s="162">
        <f>+'CTA Pivot Table'!M$297</f>
        <v>81.162055335968375</v>
      </c>
      <c r="D364" s="162">
        <f>+'CTA Pivot Table'!M$299</f>
        <v>0</v>
      </c>
      <c r="E364" s="163">
        <f>+'CTA Pivot Table'!M$301</f>
        <v>80.100694444444443</v>
      </c>
      <c r="F364" s="163">
        <f>+'CTA Pivot Table'!M$303</f>
        <v>89.348278102664068</v>
      </c>
      <c r="G364" s="162">
        <f>+'CTA Pivot Table'!M$305</f>
        <v>82.345637583892611</v>
      </c>
      <c r="H364" s="162">
        <f>+'CTA Pivot Table'!M$307</f>
        <v>0</v>
      </c>
      <c r="I364" s="163">
        <f>+'CTA Pivot Table'!M$309</f>
        <v>86.775174681463213</v>
      </c>
      <c r="J364" s="163">
        <f>+'CTA Pivot Table'!M$311</f>
        <v>70.885826771653541</v>
      </c>
      <c r="K364" s="162">
        <f>+'CTA Pivot Table'!M$313</f>
        <v>57.987012987012989</v>
      </c>
      <c r="L364" s="162">
        <f>+'CTA Pivot Table'!M$315</f>
        <v>0</v>
      </c>
      <c r="M364" s="164">
        <f>+'CTA Pivot Table'!M$317</f>
        <v>63.703374777975135</v>
      </c>
      <c r="N364" s="163">
        <f>+'CTA Pivot Table'!M$319</f>
        <v>0</v>
      </c>
      <c r="O364" s="8"/>
    </row>
    <row r="365" spans="1:15">
      <c r="A365" s="87" t="s">
        <v>59</v>
      </c>
      <c r="B365" s="162">
        <f>+'CTA Pivot Table'!M$327</f>
        <v>0</v>
      </c>
      <c r="C365" s="162">
        <f>+'CTA Pivot Table'!M$329</f>
        <v>0</v>
      </c>
      <c r="D365" s="162">
        <f>+'CTA Pivot Table'!M$331</f>
        <v>0</v>
      </c>
      <c r="E365" s="163">
        <f>+'CTA Pivot Table'!M$333</f>
        <v>0</v>
      </c>
      <c r="F365" s="163">
        <f>+'CTA Pivot Table'!M$335</f>
        <v>0</v>
      </c>
      <c r="G365" s="162">
        <f>+'CTA Pivot Table'!M$337</f>
        <v>0</v>
      </c>
      <c r="H365" s="162">
        <f>+'CTA Pivot Table'!M$339</f>
        <v>0</v>
      </c>
      <c r="I365" s="163">
        <f>+'CTA Pivot Table'!M$341</f>
        <v>0</v>
      </c>
      <c r="J365" s="163">
        <f>+'CTA Pivot Table'!M$343</f>
        <v>0</v>
      </c>
      <c r="K365" s="162">
        <f>+'CTA Pivot Table'!M$345</f>
        <v>0</v>
      </c>
      <c r="L365" s="162">
        <f>+'CTA Pivot Table'!M$347</f>
        <v>0</v>
      </c>
      <c r="M365" s="164">
        <f>+'CTA Pivot Table'!M$349</f>
        <v>0</v>
      </c>
      <c r="N365" s="163">
        <f>+'CTA Pivot Table'!M$351</f>
        <v>0</v>
      </c>
      <c r="O365" s="8"/>
    </row>
    <row r="366" spans="1:15">
      <c r="A366" s="87" t="s">
        <v>60</v>
      </c>
      <c r="B366" s="162">
        <f>+'CTA Pivot Table'!M$359</f>
        <v>0</v>
      </c>
      <c r="C366" s="162">
        <f>+'CTA Pivot Table'!M$361</f>
        <v>0</v>
      </c>
      <c r="D366" s="162">
        <f>+'CTA Pivot Table'!M$363</f>
        <v>0</v>
      </c>
      <c r="E366" s="163">
        <f>+'CTA Pivot Table'!M$365</f>
        <v>0</v>
      </c>
      <c r="F366" s="163">
        <f>+'CTA Pivot Table'!M$367</f>
        <v>0</v>
      </c>
      <c r="G366" s="162">
        <f>+'CTA Pivot Table'!M$369</f>
        <v>0</v>
      </c>
      <c r="H366" s="162">
        <f>+'CTA Pivot Table'!M$371</f>
        <v>0</v>
      </c>
      <c r="I366" s="163">
        <f>+'CTA Pivot Table'!M$373</f>
        <v>0</v>
      </c>
      <c r="J366" s="163">
        <f>+'CTA Pivot Table'!M$375</f>
        <v>0</v>
      </c>
      <c r="K366" s="162">
        <f>+'CTA Pivot Table'!M$377</f>
        <v>0</v>
      </c>
      <c r="L366" s="162">
        <f>+'CTA Pivot Table'!M$379</f>
        <v>0</v>
      </c>
      <c r="M366" s="164">
        <f>+'CTA Pivot Table'!M$381</f>
        <v>0</v>
      </c>
      <c r="N366" s="163">
        <f>+'CTA Pivot Table'!M$383</f>
        <v>0</v>
      </c>
      <c r="O366" s="8"/>
    </row>
    <row r="367" spans="1:15">
      <c r="A367" s="87"/>
      <c r="B367" s="162"/>
      <c r="C367" s="162"/>
      <c r="D367" s="162"/>
      <c r="E367" s="163"/>
      <c r="F367" s="163"/>
      <c r="G367" s="162"/>
      <c r="H367" s="162"/>
      <c r="I367" s="163"/>
      <c r="J367" s="163"/>
      <c r="K367" s="162"/>
      <c r="L367" s="162"/>
      <c r="M367" s="164"/>
      <c r="N367" s="163"/>
      <c r="O367" s="8"/>
    </row>
    <row r="368" spans="1:15">
      <c r="A368" s="87" t="s">
        <v>61</v>
      </c>
      <c r="B368" s="162">
        <f>+'CTA Pivot Table'!M$391</f>
        <v>0</v>
      </c>
      <c r="C368" s="162">
        <f>+'CTA Pivot Table'!M$393</f>
        <v>0</v>
      </c>
      <c r="D368" s="162">
        <f>+'CTA Pivot Table'!M$395</f>
        <v>0</v>
      </c>
      <c r="E368" s="163">
        <f>+'CTA Pivot Table'!M$397</f>
        <v>0</v>
      </c>
      <c r="F368" s="163">
        <f>+'CTA Pivot Table'!M$399</f>
        <v>0</v>
      </c>
      <c r="G368" s="162">
        <f>+'CTA Pivot Table'!M$401</f>
        <v>0</v>
      </c>
      <c r="H368" s="162">
        <f>+'CTA Pivot Table'!M$403</f>
        <v>0</v>
      </c>
      <c r="I368" s="163">
        <f>+'CTA Pivot Table'!M$405</f>
        <v>0</v>
      </c>
      <c r="J368" s="163">
        <f>+'CTA Pivot Table'!M$407</f>
        <v>0</v>
      </c>
      <c r="K368" s="162">
        <f>+'CTA Pivot Table'!M$409</f>
        <v>0</v>
      </c>
      <c r="L368" s="162">
        <f>+'CTA Pivot Table'!M$411</f>
        <v>0</v>
      </c>
      <c r="M368" s="164">
        <f>+'CTA Pivot Table'!M$413</f>
        <v>0</v>
      </c>
      <c r="N368" s="163">
        <f>+'CTA Pivot Table'!M$415</f>
        <v>0</v>
      </c>
      <c r="O368" s="8"/>
    </row>
    <row r="369" spans="1:15">
      <c r="A369" s="87" t="s">
        <v>62</v>
      </c>
      <c r="B369" s="162">
        <f>+'CTA Pivot Table'!M$423</f>
        <v>63.723972602739728</v>
      </c>
      <c r="C369" s="162">
        <f>+'CTA Pivot Table'!M$425</f>
        <v>52.1640625</v>
      </c>
      <c r="D369" s="162">
        <f>+'CTA Pivot Table'!M$427</f>
        <v>0</v>
      </c>
      <c r="E369" s="163">
        <f>+'CTA Pivot Table'!M$429</f>
        <v>60.200952380952387</v>
      </c>
      <c r="F369" s="163">
        <f>+'CTA Pivot Table'!M$431</f>
        <v>76.691581632653055</v>
      </c>
      <c r="G369" s="162">
        <f>+'CTA Pivot Table'!M$433</f>
        <v>67.502631578947373</v>
      </c>
      <c r="H369" s="162">
        <f>+'CTA Pivot Table'!M$435</f>
        <v>0</v>
      </c>
      <c r="I369" s="163">
        <f>+'CTA Pivot Table'!M$437</f>
        <v>74.124080882352928</v>
      </c>
      <c r="J369" s="163">
        <f>+'CTA Pivot Table'!M$439</f>
        <v>58.840909090909093</v>
      </c>
      <c r="K369" s="162">
        <f>+'CTA Pivot Table'!M$441</f>
        <v>48.783501683501683</v>
      </c>
      <c r="L369" s="162">
        <f>+'CTA Pivot Table'!M$443</f>
        <v>0</v>
      </c>
      <c r="M369" s="164">
        <f>+'CTA Pivot Table'!M$445</f>
        <v>53.717324185248721</v>
      </c>
      <c r="N369" s="163">
        <f>+'CTA Pivot Table'!M$447</f>
        <v>52.314479638009047</v>
      </c>
      <c r="O369" s="8"/>
    </row>
    <row r="370" spans="1:15">
      <c r="A370" s="87" t="s">
        <v>63</v>
      </c>
      <c r="B370" s="162">
        <f>+'CTA Pivot Table'!M$455</f>
        <v>116.31304347826078</v>
      </c>
      <c r="C370" s="162">
        <f>+'CTA Pivot Table'!M$457</f>
        <v>84.222222222222229</v>
      </c>
      <c r="D370" s="162">
        <f>+'CTA Pivot Table'!M$459</f>
        <v>0</v>
      </c>
      <c r="E370" s="163">
        <f>+'CTA Pivot Table'!M$461</f>
        <v>112.61025641025634</v>
      </c>
      <c r="F370" s="163">
        <f>+'CTA Pivot Table'!M$463</f>
        <v>113.3771043771043</v>
      </c>
      <c r="G370" s="162">
        <f>+'CTA Pivot Table'!M$465</f>
        <v>89.642611683848727</v>
      </c>
      <c r="H370" s="162">
        <f>+'CTA Pivot Table'!M$467</f>
        <v>0</v>
      </c>
      <c r="I370" s="163">
        <f>+'CTA Pivot Table'!M$469</f>
        <v>101.63095238095231</v>
      </c>
      <c r="J370" s="163">
        <f>+'CTA Pivot Table'!M$471</f>
        <v>95.39072847682111</v>
      </c>
      <c r="K370" s="162">
        <f>+'CTA Pivot Table'!M$473</f>
        <v>65.580152671755712</v>
      </c>
      <c r="L370" s="162">
        <f>+'CTA Pivot Table'!M$475</f>
        <v>0</v>
      </c>
      <c r="M370" s="164">
        <f>+'CTA Pivot Table'!M$477</f>
        <v>81.542553191489304</v>
      </c>
      <c r="N370" s="163">
        <f>+'CTA Pivot Table'!M$479</f>
        <v>93.696356275303714</v>
      </c>
      <c r="O370" s="8"/>
    </row>
    <row r="371" spans="1:15">
      <c r="A371" s="92" t="s">
        <v>64</v>
      </c>
      <c r="B371" s="165">
        <f>+'CTA Pivot Table'!M$487</f>
        <v>0</v>
      </c>
      <c r="C371" s="165">
        <f>+'CTA Pivot Table'!M$489</f>
        <v>0</v>
      </c>
      <c r="D371" s="165">
        <f>+'CTA Pivot Table'!M$491</f>
        <v>0</v>
      </c>
      <c r="E371" s="166">
        <f>+'CTA Pivot Table'!M$493</f>
        <v>0</v>
      </c>
      <c r="F371" s="166">
        <f>+'CTA Pivot Table'!M$495</f>
        <v>0</v>
      </c>
      <c r="G371" s="165">
        <f>+'CTA Pivot Table'!M$497</f>
        <v>0</v>
      </c>
      <c r="H371" s="165">
        <f>+'CTA Pivot Table'!M$499</f>
        <v>0</v>
      </c>
      <c r="I371" s="166">
        <f>+'CTA Pivot Table'!M$501</f>
        <v>0</v>
      </c>
      <c r="J371" s="166">
        <f>+'CTA Pivot Table'!M$503</f>
        <v>0</v>
      </c>
      <c r="K371" s="165">
        <f>+'CTA Pivot Table'!M$505</f>
        <v>0</v>
      </c>
      <c r="L371" s="165">
        <f>+'CTA Pivot Table'!M$507</f>
        <v>0</v>
      </c>
      <c r="M371" s="167">
        <f>+'CTA Pivot Table'!M$509</f>
        <v>0</v>
      </c>
      <c r="N371" s="166">
        <f>+'CTA Pivot Table'!M$511</f>
        <v>0</v>
      </c>
      <c r="O371" s="8"/>
    </row>
    <row r="372" spans="1:15">
      <c r="A372" s="133" t="s">
        <v>665</v>
      </c>
      <c r="B372" s="168"/>
      <c r="C372" s="168"/>
      <c r="D372" s="168"/>
      <c r="E372" s="168"/>
      <c r="F372" s="168"/>
      <c r="G372" s="168"/>
      <c r="H372" s="168"/>
      <c r="I372" s="168"/>
      <c r="J372" s="168"/>
      <c r="K372" s="168"/>
      <c r="L372" s="168"/>
      <c r="M372" s="168"/>
      <c r="N372" s="169"/>
    </row>
    <row r="373" spans="1:15">
      <c r="A373" s="170"/>
      <c r="B373" s="168"/>
      <c r="C373" s="168"/>
      <c r="D373" s="168"/>
      <c r="E373" s="168"/>
      <c r="F373" s="168"/>
      <c r="G373" s="168"/>
      <c r="H373" s="168"/>
      <c r="I373" s="168"/>
      <c r="J373" s="168"/>
      <c r="K373" s="168"/>
      <c r="L373" s="168"/>
      <c r="M373" s="168"/>
      <c r="N373" s="323" t="s">
        <v>1192</v>
      </c>
    </row>
  </sheetData>
  <mergeCells count="12">
    <mergeCell ref="N348:N350"/>
    <mergeCell ref="N6:N8"/>
    <mergeCell ref="N37:N39"/>
    <mergeCell ref="N69:N71"/>
    <mergeCell ref="N100:N102"/>
    <mergeCell ref="N131:N133"/>
    <mergeCell ref="N162:N164"/>
    <mergeCell ref="N193:N195"/>
    <mergeCell ref="N224:N226"/>
    <mergeCell ref="N255:N257"/>
    <mergeCell ref="N286:N288"/>
    <mergeCell ref="N317:N319"/>
  </mergeCells>
  <pageMargins left="0.75" right="0.75" top="1" bottom="1" header="0.5" footer="0.5"/>
  <pageSetup scale="89" firstPageNumber="75" orientation="landscape" useFirstPageNumber="1" r:id="rId1"/>
  <headerFooter alignWithMargins="0">
    <oddHeader>&amp;R&amp;"Arial,Regular"&amp;8SREB-State Data Exchange</oddHeader>
    <oddFooter>&amp;C&amp;"Arial,Regular"&amp;10 &amp;P</oddFooter>
  </headerFooter>
  <rowBreaks count="11" manualBreakCount="11">
    <brk id="31" max="16383" man="1"/>
    <brk id="63" max="16383" man="1"/>
    <brk id="94" max="14" man="1"/>
    <brk id="125" max="16383" man="1"/>
    <brk id="156" max="16383" man="1"/>
    <brk id="187" max="16383" man="1"/>
    <brk id="218" max="16383" man="1"/>
    <brk id="249" max="16383" man="1"/>
    <brk id="280" max="16383" man="1"/>
    <brk id="311" max="13" man="1"/>
    <brk id="342"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P373"/>
  <sheetViews>
    <sheetView showZeros="0" view="pageBreakPreview" topLeftCell="A338" zoomScaleNormal="100" zoomScaleSheetLayoutView="100" workbookViewId="0">
      <selection activeCell="A347" sqref="A347"/>
    </sheetView>
  </sheetViews>
  <sheetFormatPr defaultColWidth="9" defaultRowHeight="15"/>
  <cols>
    <col min="1" max="1" width="11.21875" style="6" customWidth="1"/>
    <col min="2" max="2" width="7.21875" style="64" customWidth="1"/>
    <col min="3" max="3" width="7.109375" style="64" customWidth="1"/>
    <col min="4" max="4" width="9" style="64"/>
    <col min="5" max="5" width="7.109375" style="64" customWidth="1"/>
    <col min="6" max="6" width="6.77734375" style="64" customWidth="1"/>
    <col min="7" max="7" width="7.33203125" style="64" customWidth="1"/>
    <col min="8" max="8" width="9" style="64" customWidth="1"/>
    <col min="9" max="9" width="7.88671875" style="64" customWidth="1"/>
    <col min="10" max="10" width="6.109375" style="64" customWidth="1"/>
    <col min="11" max="11" width="6" style="64" customWidth="1"/>
    <col min="12" max="12" width="8.44140625" style="64" customWidth="1"/>
    <col min="13" max="13" width="5.109375" style="64" customWidth="1"/>
    <col min="14" max="14" width="9" style="83"/>
    <col min="15" max="15" width="4.21875" style="6" customWidth="1"/>
    <col min="16" max="16384" width="9" style="56"/>
  </cols>
  <sheetData>
    <row r="1" spans="1:16" ht="18">
      <c r="A1" s="198" t="s">
        <v>284</v>
      </c>
      <c r="B1" s="82"/>
      <c r="C1" s="82"/>
      <c r="D1" s="82"/>
      <c r="E1" s="101"/>
      <c r="F1" s="101"/>
      <c r="G1" s="101"/>
      <c r="H1" s="101"/>
      <c r="I1" s="101"/>
      <c r="J1" s="82"/>
      <c r="K1" s="82"/>
      <c r="L1" s="82"/>
      <c r="M1" s="101"/>
      <c r="N1" s="102"/>
    </row>
    <row r="2" spans="1:16" ht="18">
      <c r="A2" s="198"/>
      <c r="B2" s="82"/>
      <c r="C2" s="82"/>
      <c r="D2" s="82"/>
      <c r="E2" s="101"/>
      <c r="F2" s="101"/>
      <c r="G2" s="101"/>
      <c r="H2" s="101"/>
      <c r="I2" s="101"/>
      <c r="J2" s="82"/>
      <c r="K2" s="82"/>
      <c r="L2" s="82"/>
      <c r="M2" s="101"/>
      <c r="N2" s="102"/>
    </row>
    <row r="3" spans="1:16" ht="15.75">
      <c r="A3" s="118" t="s">
        <v>177</v>
      </c>
      <c r="B3" s="82"/>
      <c r="C3" s="82"/>
      <c r="D3" s="82"/>
      <c r="E3" s="101"/>
      <c r="F3" s="101"/>
      <c r="G3" s="101"/>
      <c r="H3" s="101"/>
      <c r="I3" s="101"/>
      <c r="J3" s="82"/>
      <c r="K3" s="82"/>
      <c r="L3" s="82"/>
      <c r="M3" s="101"/>
      <c r="N3" s="102"/>
    </row>
    <row r="4" spans="1:16" ht="15.75">
      <c r="A4" s="118" t="s">
        <v>671</v>
      </c>
      <c r="B4" s="82"/>
      <c r="C4" s="82"/>
      <c r="D4" s="82"/>
      <c r="E4" s="101"/>
      <c r="F4" s="101"/>
      <c r="G4" s="101"/>
      <c r="H4" s="101"/>
      <c r="I4" s="101"/>
      <c r="J4" s="82"/>
      <c r="K4" s="82"/>
      <c r="L4" s="82"/>
      <c r="M4" s="101"/>
      <c r="N4" s="102"/>
    </row>
    <row r="5" spans="1:16" ht="15.75" customHeight="1">
      <c r="A5" s="26"/>
      <c r="B5" s="58"/>
      <c r="C5" s="58"/>
      <c r="D5" s="58"/>
      <c r="E5" s="58"/>
      <c r="F5" s="59"/>
      <c r="G5" s="84"/>
      <c r="H5" s="84"/>
      <c r="I5" s="85"/>
      <c r="J5" s="85"/>
      <c r="K5" s="85"/>
      <c r="L5" s="85"/>
      <c r="M5" s="85"/>
      <c r="N5" s="85"/>
      <c r="O5" s="7"/>
    </row>
    <row r="6" spans="1:16" ht="15.75" customHeight="1">
      <c r="A6" s="21"/>
      <c r="B6" s="119" t="s">
        <v>257</v>
      </c>
      <c r="C6" s="152"/>
      <c r="D6" s="152"/>
      <c r="E6" s="152"/>
      <c r="F6" s="152"/>
      <c r="G6" s="152"/>
      <c r="H6" s="152"/>
      <c r="I6" s="153"/>
      <c r="J6" s="154" t="s">
        <v>156</v>
      </c>
      <c r="K6" s="155"/>
      <c r="L6" s="155"/>
      <c r="M6" s="156"/>
      <c r="N6" s="839" t="s">
        <v>256</v>
      </c>
      <c r="O6" s="86"/>
    </row>
    <row r="7" spans="1:16" ht="42" customHeight="1">
      <c r="A7" s="37"/>
      <c r="B7" s="120" t="s">
        <v>296</v>
      </c>
      <c r="C7" s="120"/>
      <c r="D7" s="120"/>
      <c r="E7" s="123"/>
      <c r="F7" s="124" t="s">
        <v>298</v>
      </c>
      <c r="G7" s="120"/>
      <c r="H7" s="120"/>
      <c r="I7" s="121"/>
      <c r="J7" s="125" t="s">
        <v>258</v>
      </c>
      <c r="K7" s="152"/>
      <c r="L7" s="152"/>
      <c r="M7" s="153"/>
      <c r="N7" s="840"/>
      <c r="O7" s="86"/>
    </row>
    <row r="8" spans="1:16" ht="45.75" customHeight="1">
      <c r="A8" s="26"/>
      <c r="B8" s="157" t="s">
        <v>157</v>
      </c>
      <c r="C8" s="157" t="s">
        <v>158</v>
      </c>
      <c r="D8" s="157" t="s">
        <v>65</v>
      </c>
      <c r="E8" s="158" t="s">
        <v>12</v>
      </c>
      <c r="F8" s="158" t="s">
        <v>157</v>
      </c>
      <c r="G8" s="157" t="s">
        <v>158</v>
      </c>
      <c r="H8" s="157" t="s">
        <v>65</v>
      </c>
      <c r="I8" s="158" t="s">
        <v>12</v>
      </c>
      <c r="J8" s="159" t="s">
        <v>157</v>
      </c>
      <c r="K8" s="160" t="s">
        <v>158</v>
      </c>
      <c r="L8" s="161" t="s">
        <v>65</v>
      </c>
      <c r="M8" s="159" t="s">
        <v>12</v>
      </c>
      <c r="N8" s="841"/>
      <c r="O8" s="86"/>
    </row>
    <row r="9" spans="1:16" ht="14.25" hidden="1" customHeight="1">
      <c r="A9" s="87" t="s">
        <v>48</v>
      </c>
      <c r="B9" s="79"/>
      <c r="C9" s="79"/>
      <c r="D9" s="79"/>
      <c r="E9" s="80"/>
      <c r="F9" s="80"/>
      <c r="G9" s="79"/>
      <c r="H9" s="79"/>
      <c r="I9" s="80"/>
      <c r="J9" s="80"/>
      <c r="K9" s="79"/>
      <c r="L9" s="79"/>
      <c r="M9" s="81"/>
      <c r="N9" s="80"/>
      <c r="O9" s="8"/>
      <c r="P9" s="88"/>
    </row>
    <row r="10" spans="1:16" ht="18" hidden="1" customHeight="1">
      <c r="A10" s="87"/>
      <c r="B10" s="79"/>
      <c r="C10" s="79"/>
      <c r="D10" s="79"/>
      <c r="E10" s="80"/>
      <c r="F10" s="80"/>
      <c r="G10" s="89"/>
      <c r="H10" s="90"/>
      <c r="I10" s="80"/>
      <c r="J10" s="80"/>
      <c r="K10" s="79"/>
      <c r="L10" s="79"/>
      <c r="M10" s="81"/>
      <c r="N10" s="80"/>
      <c r="O10" s="8"/>
    </row>
    <row r="11" spans="1:16">
      <c r="A11" s="87" t="s">
        <v>49</v>
      </c>
      <c r="B11" s="162">
        <f>+'CTA Pivot Table'!I$6</f>
        <v>0</v>
      </c>
      <c r="C11" s="162">
        <f>+'CTA Pivot Table'!I$8</f>
        <v>0</v>
      </c>
      <c r="D11" s="162">
        <f>+'CTA Pivot Table'!I$10</f>
        <v>0</v>
      </c>
      <c r="E11" s="163">
        <f>+'CTA Pivot Table'!I$12</f>
        <v>0</v>
      </c>
      <c r="F11" s="163">
        <f>+'CTA Pivot Table'!I$14</f>
        <v>0</v>
      </c>
      <c r="G11" s="162">
        <f>+'CTA Pivot Table'!I$16</f>
        <v>0</v>
      </c>
      <c r="H11" s="162">
        <f>+'CTA Pivot Table'!I$18</f>
        <v>0</v>
      </c>
      <c r="I11" s="163">
        <f>+'CTA Pivot Table'!I$20</f>
        <v>0</v>
      </c>
      <c r="J11" s="163">
        <f>+'CTA Pivot Table'!I$22</f>
        <v>0</v>
      </c>
      <c r="K11" s="162">
        <f>+'CTA Pivot Table'!I$24</f>
        <v>0</v>
      </c>
      <c r="L11" s="162">
        <f>+'CTA Pivot Table'!I$26</f>
        <v>0</v>
      </c>
      <c r="M11" s="164">
        <f>+'CTA Pivot Table'!I$28</f>
        <v>0</v>
      </c>
      <c r="N11" s="163">
        <f>+'CTA Pivot Table'!I$30</f>
        <v>0</v>
      </c>
      <c r="O11" s="8"/>
    </row>
    <row r="12" spans="1:16">
      <c r="A12" s="87" t="s">
        <v>50</v>
      </c>
      <c r="B12" s="162">
        <f>+'CTA Pivot Table'!I$38</f>
        <v>136.8583040421793</v>
      </c>
      <c r="C12" s="162">
        <f>+'CTA Pivot Table'!I$40</f>
        <v>135.15732484076435</v>
      </c>
      <c r="D12" s="162">
        <f>+'CTA Pivot Table'!I$42</f>
        <v>0</v>
      </c>
      <c r="E12" s="163">
        <f>+'CTA Pivot Table'!I$44</f>
        <v>136.74854089601317</v>
      </c>
      <c r="F12" s="163">
        <f>+'CTA Pivot Table'!I$46</f>
        <v>135.39651240777999</v>
      </c>
      <c r="G12" s="162">
        <f>+'CTA Pivot Table'!I$48</f>
        <v>124.45500000000001</v>
      </c>
      <c r="H12" s="162">
        <f>+'CTA Pivot Table'!I$50</f>
        <v>0</v>
      </c>
      <c r="I12" s="163">
        <f>+'CTA Pivot Table'!I$52</f>
        <v>134.14060953888782</v>
      </c>
      <c r="J12" s="163">
        <f>+'CTA Pivot Table'!I$54</f>
        <v>89.973825085589795</v>
      </c>
      <c r="K12" s="162">
        <f>+'CTA Pivot Table'!I$56</f>
        <v>78.82841648590022</v>
      </c>
      <c r="L12" s="162">
        <f>+'CTA Pivot Table'!IR$58</f>
        <v>0</v>
      </c>
      <c r="M12" s="164">
        <f>+'CTA Pivot Table'!I$60</f>
        <v>86.620017406440383</v>
      </c>
      <c r="N12" s="163">
        <f>+'CTA Pivot Table'!I$62</f>
        <v>0</v>
      </c>
      <c r="O12" s="8"/>
    </row>
    <row r="13" spans="1:16">
      <c r="A13" s="87" t="s">
        <v>51</v>
      </c>
      <c r="B13" s="162">
        <f>+'CTA Pivot Table'!I$70</f>
        <v>0</v>
      </c>
      <c r="C13" s="162">
        <f>+'CTA Pivot Table'!I$72</f>
        <v>0</v>
      </c>
      <c r="D13" s="162">
        <f>+'CTA Pivot Table'!I$74</f>
        <v>0</v>
      </c>
      <c r="E13" s="163">
        <f>+'CTA Pivot Table'!I$76</f>
        <v>0</v>
      </c>
      <c r="F13" s="163">
        <f>+'CTA Pivot Table'!I$78</f>
        <v>0</v>
      </c>
      <c r="G13" s="162">
        <f>+'CTA Pivot Table'!I$80</f>
        <v>0</v>
      </c>
      <c r="H13" s="162">
        <f>+'CTA Pivot Table'!I$82</f>
        <v>0</v>
      </c>
      <c r="I13" s="163">
        <f>+'CTA Pivot Table'!I$84</f>
        <v>0</v>
      </c>
      <c r="J13" s="163">
        <f>+'CTA Pivot Table'!I$86</f>
        <v>0</v>
      </c>
      <c r="K13" s="162">
        <f>+'CTA Pivot Table'!I$88</f>
        <v>0</v>
      </c>
      <c r="L13" s="162">
        <f>+'CTA Pivot Table'!I$90</f>
        <v>0</v>
      </c>
      <c r="M13" s="164">
        <f>+'CTA Pivot Table'!I$92</f>
        <v>0</v>
      </c>
      <c r="N13" s="163">
        <f>+'CTA Pivot Table'!I$94</f>
        <v>0</v>
      </c>
      <c r="O13" s="8"/>
    </row>
    <row r="14" spans="1:16">
      <c r="A14" s="87" t="s">
        <v>52</v>
      </c>
      <c r="B14" s="162">
        <f>+'CTA Pivot Table'!I$102</f>
        <v>0</v>
      </c>
      <c r="C14" s="162">
        <f>+'CTA Pivot Table'!I$104</f>
        <v>0</v>
      </c>
      <c r="D14" s="162">
        <f>+'CTA Pivot Table'!I$106</f>
        <v>0</v>
      </c>
      <c r="E14" s="163">
        <f>+'CTA Pivot Table'!I$108</f>
        <v>0</v>
      </c>
      <c r="F14" s="163">
        <f>+'CTA Pivot Table'!I$110</f>
        <v>0</v>
      </c>
      <c r="G14" s="162">
        <f>+'CTA Pivot Table'!I$112</f>
        <v>0</v>
      </c>
      <c r="H14" s="162">
        <f>+'CTA Pivot Table'!I$114</f>
        <v>0</v>
      </c>
      <c r="I14" s="163">
        <f>+'CTA Pivot Table'!I$116</f>
        <v>0</v>
      </c>
      <c r="J14" s="163">
        <f>+'CTA Pivot Table'!I$118</f>
        <v>0</v>
      </c>
      <c r="K14" s="162">
        <f>+'CTA Pivot Table'!I$120</f>
        <v>0</v>
      </c>
      <c r="L14" s="162">
        <f>+'CTA Pivot Table'!I$122</f>
        <v>0</v>
      </c>
      <c r="M14" s="164">
        <f>+'CTA Pivot Table'!I$124</f>
        <v>0</v>
      </c>
      <c r="N14" s="163">
        <f>+'CTA Pivot Table'!I$126</f>
        <v>0</v>
      </c>
      <c r="O14" s="8"/>
    </row>
    <row r="15" spans="1:16">
      <c r="A15" s="87"/>
      <c r="B15" s="162"/>
      <c r="C15" s="162"/>
      <c r="D15" s="162"/>
      <c r="E15" s="163"/>
      <c r="F15" s="163"/>
      <c r="G15" s="162"/>
      <c r="H15" s="162"/>
      <c r="I15" s="163"/>
      <c r="J15" s="163"/>
      <c r="K15" s="162"/>
      <c r="L15" s="162"/>
      <c r="M15" s="164"/>
      <c r="N15" s="163"/>
      <c r="O15" s="8"/>
    </row>
    <row r="16" spans="1:16">
      <c r="A16" s="87" t="s">
        <v>53</v>
      </c>
      <c r="B16" s="162">
        <f>+'CTA Pivot Table'!I$134</f>
        <v>131.54657534246576</v>
      </c>
      <c r="C16" s="162">
        <f>+'CTA Pivot Table'!I$136</f>
        <v>134.65789473684211</v>
      </c>
      <c r="D16" s="162">
        <f>+'CTA Pivot Table'!I$138</f>
        <v>0</v>
      </c>
      <c r="E16" s="163">
        <f>+'CTA Pivot Table'!I$140</f>
        <v>132.08276643990931</v>
      </c>
      <c r="F16" s="163">
        <f>+'CTA Pivot Table'!I$142</f>
        <v>136.32366291412026</v>
      </c>
      <c r="G16" s="162">
        <f>+'CTA Pivot Table'!I$144</f>
        <v>142.15281128942996</v>
      </c>
      <c r="H16" s="162">
        <f>+'CTA Pivot Table'!I$146</f>
        <v>0</v>
      </c>
      <c r="I16" s="163">
        <f>+'CTA Pivot Table'!I$148</f>
        <v>136.93069790225908</v>
      </c>
      <c r="J16" s="163">
        <f>+'CTA Pivot Table'!I$150</f>
        <v>93.425746119830066</v>
      </c>
      <c r="K16" s="162">
        <f>+'CTA Pivot Table'!I$152</f>
        <v>84.437633606162706</v>
      </c>
      <c r="L16" s="162">
        <f>+'CTA Pivot Table'!I$154</f>
        <v>0</v>
      </c>
      <c r="M16" s="164">
        <f>+'CTA Pivot Table'!I$156</f>
        <v>91.045646713839503</v>
      </c>
      <c r="N16" s="163">
        <f>+'CTA Pivot Table'!I$158</f>
        <v>140.84216666666669</v>
      </c>
      <c r="O16" s="8"/>
    </row>
    <row r="17" spans="1:16">
      <c r="A17" s="87" t="s">
        <v>54</v>
      </c>
      <c r="B17" s="162">
        <f>+'CTA Pivot Table'!I$166</f>
        <v>139.12882625758115</v>
      </c>
      <c r="C17" s="162">
        <f>+'CTA Pivot Table'!I$168</f>
        <v>135.1</v>
      </c>
      <c r="D17" s="162">
        <f>+'CTA Pivot Table'!I$170</f>
        <v>0</v>
      </c>
      <c r="E17" s="163">
        <f>+'CTA Pivot Table'!I$172</f>
        <v>139.03751743375176</v>
      </c>
      <c r="F17" s="163">
        <f>+'CTA Pivot Table'!I$174</f>
        <v>146.58816550496809</v>
      </c>
      <c r="G17" s="162">
        <f>+'CTA Pivot Table'!I$176</f>
        <v>139.95321336760927</v>
      </c>
      <c r="H17" s="162">
        <f>+'CTA Pivot Table'!I$178</f>
        <v>0</v>
      </c>
      <c r="I17" s="163">
        <f>+'CTA Pivot Table'!I$180</f>
        <v>146.22627593942792</v>
      </c>
      <c r="J17" s="163">
        <f>+'CTA Pivot Table'!I$182</f>
        <v>91.211089906700593</v>
      </c>
      <c r="K17" s="162">
        <f>+'CTA Pivot Table'!I$184</f>
        <v>85.264984615384606</v>
      </c>
      <c r="L17" s="162">
        <f>+'CTA Pivot Table'!I$186</f>
        <v>0</v>
      </c>
      <c r="M17" s="164">
        <f>+'CTA Pivot Table'!I$188</f>
        <v>89.687289071124439</v>
      </c>
      <c r="N17" s="163">
        <f>+'CTA Pivot Table'!I$190</f>
        <v>90.484496124031011</v>
      </c>
      <c r="O17" s="8"/>
    </row>
    <row r="18" spans="1:16">
      <c r="A18" s="87" t="s">
        <v>55</v>
      </c>
      <c r="B18" s="162">
        <f>+'CTA Pivot Table'!I$198</f>
        <v>0</v>
      </c>
      <c r="C18" s="162">
        <f>+'CTA Pivot Table'!I$200</f>
        <v>0</v>
      </c>
      <c r="D18" s="162">
        <f>+'CTA Pivot Table'!I$202</f>
        <v>0</v>
      </c>
      <c r="E18" s="163">
        <f>+'CTA Pivot Table'!I$204</f>
        <v>0</v>
      </c>
      <c r="F18" s="163">
        <f>+'CTA Pivot Table'!I$206</f>
        <v>0</v>
      </c>
      <c r="G18" s="162">
        <f>+'CTA Pivot Table'!I$208</f>
        <v>0</v>
      </c>
      <c r="H18" s="162">
        <f>+'CTA Pivot Table'!I$210</f>
        <v>0</v>
      </c>
      <c r="I18" s="163">
        <f>+'CTA Pivot Table'!I$212</f>
        <v>0</v>
      </c>
      <c r="J18" s="163">
        <f>+'CTA Pivot Table'!I$214</f>
        <v>0</v>
      </c>
      <c r="K18" s="162">
        <f>+'CTA Pivot Table'!I$216</f>
        <v>0</v>
      </c>
      <c r="L18" s="162">
        <f>+'CTA Pivot Table'!I$218</f>
        <v>0</v>
      </c>
      <c r="M18" s="164">
        <f>+'CTA Pivot Table'!I$220</f>
        <v>0</v>
      </c>
      <c r="N18" s="163">
        <f>+'CTA Pivot Table'!I$222</f>
        <v>0</v>
      </c>
      <c r="O18" s="8"/>
    </row>
    <row r="19" spans="1:16">
      <c r="A19" s="87" t="s">
        <v>56</v>
      </c>
      <c r="B19" s="162">
        <f>+'CTA Pivot Table'!I$230</f>
        <v>0</v>
      </c>
      <c r="C19" s="162">
        <f>+'CTA Pivot Table'!I$232</f>
        <v>0</v>
      </c>
      <c r="D19" s="162">
        <f>+'CTA Pivot Table'!I$234</f>
        <v>0</v>
      </c>
      <c r="E19" s="163">
        <f>+'CTA Pivot Table'!I$236</f>
        <v>0</v>
      </c>
      <c r="F19" s="163">
        <f>+'CTA Pivot Table'!I$238</f>
        <v>0</v>
      </c>
      <c r="G19" s="162">
        <f>+'CTA Pivot Table'!I$240</f>
        <v>0</v>
      </c>
      <c r="H19" s="162">
        <f>+'CTA Pivot Table'!I$242</f>
        <v>0</v>
      </c>
      <c r="I19" s="163">
        <f>+'CTA Pivot Table'!I$244</f>
        <v>0</v>
      </c>
      <c r="J19" s="163">
        <f>+'CTA Pivot Table'!I$246</f>
        <v>0</v>
      </c>
      <c r="K19" s="162">
        <f>+'CTA Pivot Table'!I$248</f>
        <v>0</v>
      </c>
      <c r="L19" s="162">
        <f>+'CTA Pivot Table'!I$250</f>
        <v>0</v>
      </c>
      <c r="M19" s="164">
        <f>+'CTA Pivot Table'!I$252</f>
        <v>0</v>
      </c>
      <c r="N19" s="163">
        <f>+'CTA Pivot Table'!I$254</f>
        <v>0</v>
      </c>
      <c r="O19" s="8"/>
    </row>
    <row r="20" spans="1:16">
      <c r="A20" s="87"/>
      <c r="B20" s="162"/>
      <c r="C20" s="162"/>
      <c r="D20" s="162"/>
      <c r="E20" s="163"/>
      <c r="F20" s="163"/>
      <c r="G20" s="162"/>
      <c r="H20" s="162"/>
      <c r="I20" s="163"/>
      <c r="J20" s="163"/>
      <c r="K20" s="162"/>
      <c r="L20" s="162"/>
      <c r="M20" s="164"/>
      <c r="N20" s="163"/>
      <c r="O20" s="8"/>
    </row>
    <row r="21" spans="1:16">
      <c r="A21" s="87" t="s">
        <v>57</v>
      </c>
      <c r="B21" s="162">
        <f>+'CTA Pivot Table'!I$262</f>
        <v>0</v>
      </c>
      <c r="C21" s="162">
        <f>+'CTA Pivot Table'!I$264</f>
        <v>0</v>
      </c>
      <c r="D21" s="162">
        <f>+'CTA Pivot Table'!I$266</f>
        <v>0</v>
      </c>
      <c r="E21" s="163">
        <f>+'CTA Pivot Table'!I$268</f>
        <v>0</v>
      </c>
      <c r="F21" s="163">
        <f>+'CTA Pivot Table'!I$270</f>
        <v>0</v>
      </c>
      <c r="G21" s="162">
        <f>+'CTA Pivot Table'!I$272</f>
        <v>0</v>
      </c>
      <c r="H21" s="162">
        <f>+'CTA Pivot Table'!I$274</f>
        <v>0</v>
      </c>
      <c r="I21" s="163">
        <f>+'CTA Pivot Table'!I$276</f>
        <v>0</v>
      </c>
      <c r="J21" s="163">
        <f>+'CTA Pivot Table'!I$278</f>
        <v>0</v>
      </c>
      <c r="K21" s="162">
        <f>+'CTA Pivot Table'!I$280</f>
        <v>0</v>
      </c>
      <c r="L21" s="162">
        <f>+'CTA Pivot Table'!I$282</f>
        <v>0</v>
      </c>
      <c r="M21" s="164">
        <f>+'CTA Pivot Table'!I$284</f>
        <v>0</v>
      </c>
      <c r="N21" s="163">
        <f>+'CTA Pivot Table'!I$286</f>
        <v>0</v>
      </c>
      <c r="O21" s="8"/>
    </row>
    <row r="22" spans="1:16" ht="15.75">
      <c r="A22" s="87" t="s">
        <v>58</v>
      </c>
      <c r="B22" s="162">
        <f>+'CTA Pivot Table'!I$294</f>
        <v>141.09274193548387</v>
      </c>
      <c r="C22" s="162">
        <f>+'CTA Pivot Table'!I$296</f>
        <v>0</v>
      </c>
      <c r="D22" s="162">
        <f>+'CTA Pivot Table'!I$298</f>
        <v>135</v>
      </c>
      <c r="E22" s="163">
        <f>+'CTA Pivot Table'!I$300</f>
        <v>141.0199203187251</v>
      </c>
      <c r="F22" s="163">
        <f>+'CTA Pivot Table'!I$302</f>
        <v>134.78360343183985</v>
      </c>
      <c r="G22" s="162">
        <f>+'CTA Pivot Table'!I$304</f>
        <v>137.62820512820514</v>
      </c>
      <c r="H22" s="162">
        <f>+'CTA Pivot Table'!I$306</f>
        <v>138.28571428571428</v>
      </c>
      <c r="I22" s="163">
        <f>+'CTA Pivot Table'!I$308</f>
        <v>134.79695408532177</v>
      </c>
      <c r="J22" s="163">
        <f>+'CTA Pivot Table'!I$310</f>
        <v>93.20317701892894</v>
      </c>
      <c r="K22" s="162">
        <f>+'CTA Pivot Table'!I$312</f>
        <v>67.830559112249247</v>
      </c>
      <c r="L22" s="162">
        <f>+'CTA Pivot Table'!I$314</f>
        <v>76.221052631578942</v>
      </c>
      <c r="M22" s="164">
        <f>+'CTA Pivot Table'!I$316</f>
        <v>88.39904951709336</v>
      </c>
      <c r="N22" s="163">
        <f>+'CTA Pivot Table'!I$318</f>
        <v>110.32653061224489</v>
      </c>
      <c r="O22" s="8"/>
      <c r="P22" s="91"/>
    </row>
    <row r="23" spans="1:16">
      <c r="A23" s="87" t="s">
        <v>59</v>
      </c>
      <c r="B23" s="162">
        <f>+'CTA Pivot Table'!I$326</f>
        <v>0</v>
      </c>
      <c r="C23" s="162">
        <f>+'CTA Pivot Table'!I$328</f>
        <v>0</v>
      </c>
      <c r="D23" s="162">
        <f>+'CTA Pivot Table'!I$330</f>
        <v>0</v>
      </c>
      <c r="E23" s="163">
        <f>+'CTA Pivot Table'!I$332</f>
        <v>0</v>
      </c>
      <c r="F23" s="163">
        <f>+'CTA Pivot Table'!I$334</f>
        <v>0</v>
      </c>
      <c r="G23" s="162">
        <f>+'CTA Pivot Table'!I$336</f>
        <v>0</v>
      </c>
      <c r="H23" s="162">
        <f>+'CTA Pivot Table'!I$338</f>
        <v>0</v>
      </c>
      <c r="I23" s="163">
        <f>+'CTA Pivot Table'!I$340</f>
        <v>0</v>
      </c>
      <c r="J23" s="163">
        <f>+'CTA Pivot Table'!I$342</f>
        <v>0</v>
      </c>
      <c r="K23" s="162">
        <f>+'CTA Pivot Table'!I$344</f>
        <v>0</v>
      </c>
      <c r="L23" s="162">
        <f>+'CTA Pivot Table'!I$346</f>
        <v>0</v>
      </c>
      <c r="M23" s="164">
        <f>+'CTA Pivot Table'!I$348</f>
        <v>0</v>
      </c>
      <c r="N23" s="163">
        <f>+'CTA Pivot Table'!I$350</f>
        <v>0</v>
      </c>
      <c r="O23" s="8"/>
    </row>
    <row r="24" spans="1:16">
      <c r="A24" s="87" t="s">
        <v>60</v>
      </c>
      <c r="B24" s="162">
        <f>+'CTA Pivot Table'!I$358</f>
        <v>0</v>
      </c>
      <c r="C24" s="162">
        <f>+'CTA Pivot Table'!I$360</f>
        <v>0</v>
      </c>
      <c r="D24" s="162">
        <f>+'CTA Pivot Table'!I$362</f>
        <v>0</v>
      </c>
      <c r="E24" s="163">
        <f>+'CTA Pivot Table'!I$364</f>
        <v>0</v>
      </c>
      <c r="F24" s="163">
        <f>+'CTA Pivot Table'!I$366</f>
        <v>0</v>
      </c>
      <c r="G24" s="162">
        <f>+'CTA Pivot Table'!I$368</f>
        <v>0</v>
      </c>
      <c r="H24" s="162">
        <f>+'CTA Pivot Table'!I$370</f>
        <v>0</v>
      </c>
      <c r="I24" s="163">
        <f>+'CTA Pivot Table'!I$372</f>
        <v>0</v>
      </c>
      <c r="J24" s="163">
        <f>+'CTA Pivot Table'!I$374</f>
        <v>0</v>
      </c>
      <c r="K24" s="162">
        <f>+'CTA Pivot Table'!I$376</f>
        <v>0</v>
      </c>
      <c r="L24" s="162">
        <f>+'CTA Pivot Table'!I$378</f>
        <v>0</v>
      </c>
      <c r="M24" s="164">
        <f>+'CTA Pivot Table'!I$380</f>
        <v>0</v>
      </c>
      <c r="N24" s="163">
        <f>+'CTA Pivot Table'!I$382</f>
        <v>0</v>
      </c>
      <c r="O24" s="8"/>
    </row>
    <row r="25" spans="1:16">
      <c r="A25" s="87"/>
      <c r="B25" s="162"/>
      <c r="C25" s="162"/>
      <c r="D25" s="162"/>
      <c r="E25" s="163"/>
      <c r="F25" s="163"/>
      <c r="G25" s="162"/>
      <c r="H25" s="162"/>
      <c r="I25" s="163"/>
      <c r="J25" s="163"/>
      <c r="K25" s="162"/>
      <c r="L25" s="162"/>
      <c r="M25" s="164"/>
      <c r="N25" s="163"/>
      <c r="O25" s="8"/>
    </row>
    <row r="26" spans="1:16">
      <c r="A26" s="87" t="s">
        <v>61</v>
      </c>
      <c r="B26" s="162">
        <f>+'CTA Pivot Table'!I$390</f>
        <v>0</v>
      </c>
      <c r="C26" s="162">
        <f>+'CTA Pivot Table'!I$392</f>
        <v>0</v>
      </c>
      <c r="D26" s="162">
        <f>+'CTA Pivot Table'!I$394</f>
        <v>0</v>
      </c>
      <c r="E26" s="163">
        <f>+'CTA Pivot Table'!I$396</f>
        <v>0</v>
      </c>
      <c r="F26" s="163">
        <f>+'CTA Pivot Table'!I$398</f>
        <v>0</v>
      </c>
      <c r="G26" s="162">
        <f>+'CTA Pivot Table'!I$400</f>
        <v>0</v>
      </c>
      <c r="H26" s="162">
        <f>+'CTA Pivot Table'!I$402</f>
        <v>0</v>
      </c>
      <c r="I26" s="163">
        <f>+'CTA Pivot Table'!I$404</f>
        <v>0</v>
      </c>
      <c r="J26" s="163">
        <f>+'CTA Pivot Table'!I$406</f>
        <v>0</v>
      </c>
      <c r="K26" s="162">
        <f>+'CTA Pivot Table'!I$408</f>
        <v>0</v>
      </c>
      <c r="L26" s="162">
        <f>+'CTA Pivot Table'!I$410</f>
        <v>0</v>
      </c>
      <c r="M26" s="164">
        <f>+'CTA Pivot Table'!I$412</f>
        <v>0</v>
      </c>
      <c r="N26" s="163">
        <f>+'CTA Pivot Table'!I$414</f>
        <v>0</v>
      </c>
      <c r="O26" s="8"/>
    </row>
    <row r="27" spans="1:16">
      <c r="A27" s="87" t="s">
        <v>62</v>
      </c>
      <c r="B27" s="162">
        <f>+'CTA Pivot Table'!I$422</f>
        <v>121.4330890336591</v>
      </c>
      <c r="C27" s="162">
        <f>+'CTA Pivot Table'!I$424</f>
        <v>116.92131822863027</v>
      </c>
      <c r="D27" s="162">
        <f>+'CTA Pivot Table'!I$426</f>
        <v>0</v>
      </c>
      <c r="E27" s="163">
        <f>+'CTA Pivot Table'!I$428</f>
        <v>121.15417329852932</v>
      </c>
      <c r="F27" s="163">
        <f>+'CTA Pivot Table'!I$430</f>
        <v>132.1689056255764</v>
      </c>
      <c r="G27" s="162">
        <f>+'CTA Pivot Table'!I$432</f>
        <v>134.97360126083532</v>
      </c>
      <c r="H27" s="162">
        <f>+'CTA Pivot Table'!I$434</f>
        <v>0</v>
      </c>
      <c r="I27" s="163">
        <f>+'CTA Pivot Table'!I$436</f>
        <v>132.34012604031369</v>
      </c>
      <c r="J27" s="163">
        <f>+'CTA Pivot Table'!I$438</f>
        <v>85.564996057127814</v>
      </c>
      <c r="K27" s="162">
        <f>+'CTA Pivot Table'!I$440</f>
        <v>66.790761485210808</v>
      </c>
      <c r="L27" s="162">
        <f>+'CTA Pivot Table'!I$442</f>
        <v>0</v>
      </c>
      <c r="M27" s="164">
        <f>+'CTA Pivot Table'!I$444</f>
        <v>79.613898142791598</v>
      </c>
      <c r="N27" s="163">
        <f>+'CTA Pivot Table'!I$446</f>
        <v>58.621121297602258</v>
      </c>
      <c r="O27" s="8"/>
    </row>
    <row r="28" spans="1:16">
      <c r="A28" s="87" t="s">
        <v>63</v>
      </c>
      <c r="B28" s="162">
        <f>+'CTA Pivot Table'!I$454</f>
        <v>145.32897894736843</v>
      </c>
      <c r="C28" s="162">
        <f>+'CTA Pivot Table'!I$456</f>
        <v>121.875</v>
      </c>
      <c r="D28" s="162">
        <f>+'CTA Pivot Table'!I$458</f>
        <v>0</v>
      </c>
      <c r="E28" s="163">
        <f>+'CTA Pivot Table'!I$460</f>
        <v>144.53392881355933</v>
      </c>
      <c r="F28" s="163">
        <f>+'CTA Pivot Table'!I$462</f>
        <v>136.0709076987045</v>
      </c>
      <c r="G28" s="162">
        <f>+'CTA Pivot Table'!I$464</f>
        <v>120.05767012802279</v>
      </c>
      <c r="H28" s="162">
        <f>+'CTA Pivot Table'!I$466</f>
        <v>0</v>
      </c>
      <c r="I28" s="163">
        <f>+'CTA Pivot Table'!I$468</f>
        <v>135.59291075538192</v>
      </c>
      <c r="J28" s="163">
        <f>+'CTA Pivot Table'!I$470</f>
        <v>89.234534934253091</v>
      </c>
      <c r="K28" s="162">
        <f>+'CTA Pivot Table'!I$472</f>
        <v>67.915427304832733</v>
      </c>
      <c r="L28" s="162">
        <f>+'CTA Pivot Table'!I$474</f>
        <v>0</v>
      </c>
      <c r="M28" s="164">
        <f>+'CTA Pivot Table'!I$476</f>
        <v>85.220648703412081</v>
      </c>
      <c r="N28" s="163">
        <f>+'CTA Pivot Table'!I$478</f>
        <v>95.609779634146335</v>
      </c>
      <c r="O28" s="8"/>
    </row>
    <row r="29" spans="1:16">
      <c r="A29" s="92" t="s">
        <v>64</v>
      </c>
      <c r="B29" s="165">
        <f>+'CTA Pivot Table'!I$486</f>
        <v>0</v>
      </c>
      <c r="C29" s="165">
        <f>+'CTA Pivot Table'!I$488</f>
        <v>0</v>
      </c>
      <c r="D29" s="165">
        <f>+'CTA Pivot Table'!I$490</f>
        <v>0</v>
      </c>
      <c r="E29" s="166">
        <f>+'CTA Pivot Table'!I$492</f>
        <v>0</v>
      </c>
      <c r="F29" s="166">
        <f>+'CTA Pivot Table'!I$494</f>
        <v>0</v>
      </c>
      <c r="G29" s="165">
        <f>+'CTA Pivot Table'!I$496</f>
        <v>0</v>
      </c>
      <c r="H29" s="165">
        <f>+'CTA Pivot Table'!I$498</f>
        <v>0</v>
      </c>
      <c r="I29" s="166">
        <f>+'CTA Pivot Table'!I$500</f>
        <v>0</v>
      </c>
      <c r="J29" s="166">
        <f>+'CTA Pivot Table'!I$502</f>
        <v>0</v>
      </c>
      <c r="K29" s="165">
        <f>+'CTA Pivot Table'!I$504</f>
        <v>0</v>
      </c>
      <c r="L29" s="165">
        <f>+'CTA Pivot Table'!I$506</f>
        <v>0</v>
      </c>
      <c r="M29" s="167">
        <f>+'CTA Pivot Table'!I$508</f>
        <v>0</v>
      </c>
      <c r="N29" s="166">
        <f>+'CTA Pivot Table'!I$510</f>
        <v>0</v>
      </c>
      <c r="O29" s="8"/>
    </row>
    <row r="30" spans="1:16">
      <c r="A30" s="133" t="s">
        <v>160</v>
      </c>
      <c r="B30" s="168"/>
      <c r="C30" s="168"/>
      <c r="D30" s="168"/>
      <c r="E30" s="168"/>
      <c r="F30" s="168"/>
      <c r="G30" s="168"/>
      <c r="H30" s="168"/>
      <c r="I30" s="168"/>
      <c r="J30" s="168"/>
      <c r="K30" s="168"/>
      <c r="L30" s="168"/>
      <c r="M30" s="168"/>
      <c r="N30" s="169"/>
    </row>
    <row r="31" spans="1:16">
      <c r="A31" s="133"/>
      <c r="B31" s="168"/>
      <c r="C31" s="168"/>
      <c r="D31" s="168"/>
      <c r="E31" s="168"/>
      <c r="F31" s="168"/>
      <c r="G31" s="168"/>
      <c r="H31" s="168"/>
      <c r="I31" s="168"/>
      <c r="J31" s="168"/>
      <c r="K31" s="168"/>
      <c r="L31" s="168"/>
      <c r="M31" s="168"/>
      <c r="N31" s="323" t="s">
        <v>1192</v>
      </c>
    </row>
    <row r="32" spans="1:16" ht="18">
      <c r="A32" s="198" t="s">
        <v>285</v>
      </c>
      <c r="B32" s="82"/>
      <c r="C32" s="82"/>
      <c r="D32" s="82"/>
      <c r="E32" s="101"/>
      <c r="F32" s="101"/>
      <c r="G32" s="101"/>
      <c r="H32" s="101"/>
      <c r="I32" s="101"/>
      <c r="J32" s="82"/>
      <c r="K32" s="82"/>
      <c r="L32" s="82"/>
      <c r="M32" s="101"/>
      <c r="N32" s="102"/>
    </row>
    <row r="33" spans="1:15" ht="18">
      <c r="A33" s="198"/>
      <c r="B33" s="82"/>
      <c r="C33" s="82"/>
      <c r="D33" s="82"/>
      <c r="E33" s="101"/>
      <c r="F33" s="101"/>
      <c r="G33" s="101"/>
      <c r="H33" s="101"/>
      <c r="I33" s="101"/>
      <c r="J33" s="82"/>
      <c r="K33" s="82"/>
      <c r="L33" s="82"/>
      <c r="M33" s="101"/>
      <c r="N33" s="102"/>
    </row>
    <row r="34" spans="1:15" ht="15.75">
      <c r="A34" s="118" t="s">
        <v>177</v>
      </c>
      <c r="B34" s="82"/>
      <c r="C34" s="82"/>
      <c r="D34" s="82"/>
      <c r="E34" s="101"/>
      <c r="F34" s="101"/>
      <c r="G34" s="101"/>
      <c r="H34" s="101"/>
      <c r="I34" s="101"/>
      <c r="J34" s="82"/>
      <c r="K34" s="82"/>
      <c r="L34" s="82"/>
      <c r="M34" s="101"/>
      <c r="N34" s="102"/>
    </row>
    <row r="35" spans="1:15" ht="15.75">
      <c r="A35" s="118" t="s">
        <v>672</v>
      </c>
      <c r="B35" s="82"/>
      <c r="C35" s="82"/>
      <c r="D35" s="82"/>
      <c r="E35" s="101"/>
      <c r="F35" s="101"/>
      <c r="G35" s="101"/>
      <c r="H35" s="101"/>
      <c r="I35" s="101"/>
      <c r="J35" s="82"/>
      <c r="K35" s="82"/>
      <c r="L35" s="82"/>
      <c r="M35" s="101"/>
      <c r="N35" s="102"/>
    </row>
    <row r="36" spans="1:15" ht="15.75" customHeight="1">
      <c r="A36" s="26"/>
      <c r="B36" s="58"/>
      <c r="C36" s="58"/>
      <c r="D36" s="58"/>
      <c r="E36" s="58"/>
      <c r="F36" s="59"/>
      <c r="G36" s="84"/>
      <c r="H36" s="84"/>
      <c r="I36" s="85"/>
      <c r="J36" s="85"/>
      <c r="K36" s="85"/>
      <c r="L36" s="85"/>
      <c r="M36" s="85"/>
      <c r="N36" s="85"/>
      <c r="O36" s="7"/>
    </row>
    <row r="37" spans="1:15" ht="15.75" customHeight="1">
      <c r="A37" s="21"/>
      <c r="B37" s="119" t="s">
        <v>257</v>
      </c>
      <c r="C37" s="152"/>
      <c r="D37" s="152"/>
      <c r="E37" s="152"/>
      <c r="F37" s="152"/>
      <c r="G37" s="152"/>
      <c r="H37" s="152"/>
      <c r="I37" s="153"/>
      <c r="J37" s="154" t="s">
        <v>156</v>
      </c>
      <c r="K37" s="155"/>
      <c r="L37" s="155"/>
      <c r="M37" s="156"/>
      <c r="N37" s="839" t="s">
        <v>256</v>
      </c>
      <c r="O37" s="86"/>
    </row>
    <row r="38" spans="1:15" ht="39.75" customHeight="1">
      <c r="A38" s="37"/>
      <c r="B38" s="120" t="s">
        <v>296</v>
      </c>
      <c r="C38" s="120"/>
      <c r="D38" s="120"/>
      <c r="E38" s="123"/>
      <c r="F38" s="124" t="s">
        <v>298</v>
      </c>
      <c r="G38" s="120"/>
      <c r="H38" s="120"/>
      <c r="I38" s="121"/>
      <c r="J38" s="125" t="s">
        <v>258</v>
      </c>
      <c r="K38" s="152"/>
      <c r="L38" s="152"/>
      <c r="M38" s="153"/>
      <c r="N38" s="840"/>
      <c r="O38" s="86"/>
    </row>
    <row r="39" spans="1:15" ht="27.75" customHeight="1">
      <c r="A39" s="26"/>
      <c r="B39" s="157" t="s">
        <v>157</v>
      </c>
      <c r="C39" s="157" t="s">
        <v>158</v>
      </c>
      <c r="D39" s="157" t="s">
        <v>65</v>
      </c>
      <c r="E39" s="158" t="s">
        <v>12</v>
      </c>
      <c r="F39" s="158" t="s">
        <v>157</v>
      </c>
      <c r="G39" s="157" t="s">
        <v>158</v>
      </c>
      <c r="H39" s="157" t="s">
        <v>65</v>
      </c>
      <c r="I39" s="158" t="s">
        <v>12</v>
      </c>
      <c r="J39" s="159" t="s">
        <v>157</v>
      </c>
      <c r="K39" s="160" t="s">
        <v>158</v>
      </c>
      <c r="L39" s="161" t="s">
        <v>65</v>
      </c>
      <c r="M39" s="159" t="s">
        <v>12</v>
      </c>
      <c r="N39" s="841"/>
      <c r="O39" s="86"/>
    </row>
    <row r="40" spans="1:15" ht="17.25" hidden="1" customHeight="1">
      <c r="A40" s="87" t="s">
        <v>48</v>
      </c>
      <c r="B40" s="79"/>
      <c r="C40" s="79"/>
      <c r="D40" s="79"/>
      <c r="E40" s="80"/>
      <c r="F40" s="80"/>
      <c r="G40" s="79"/>
      <c r="H40" s="79"/>
      <c r="I40" s="80"/>
      <c r="J40" s="80"/>
      <c r="K40" s="79"/>
      <c r="L40" s="79"/>
      <c r="M40" s="81"/>
      <c r="N40" s="80"/>
      <c r="O40" s="8"/>
    </row>
    <row r="41" spans="1:15" ht="13.5" hidden="1" customHeight="1">
      <c r="A41" s="87"/>
      <c r="B41" s="79"/>
      <c r="C41" s="79"/>
      <c r="D41" s="79"/>
      <c r="E41" s="80"/>
      <c r="F41" s="80"/>
      <c r="G41" s="89"/>
      <c r="H41" s="90"/>
      <c r="I41" s="80"/>
      <c r="J41" s="80"/>
      <c r="K41" s="79"/>
      <c r="L41" s="79"/>
      <c r="M41" s="81"/>
      <c r="N41" s="80"/>
      <c r="O41" s="8"/>
    </row>
    <row r="42" spans="1:15">
      <c r="A42" s="87" t="s">
        <v>49</v>
      </c>
      <c r="B42" s="162">
        <f>+'CTA Pivot Table'!C$6</f>
        <v>0</v>
      </c>
      <c r="C42" s="162">
        <f>+'CTA Pivot Table'!C$8</f>
        <v>0</v>
      </c>
      <c r="D42" s="162">
        <f>+'CTA Pivot Table'!C$10</f>
        <v>0</v>
      </c>
      <c r="E42" s="163">
        <f>+'CTA Pivot Table'!C$12</f>
        <v>0</v>
      </c>
      <c r="F42" s="163">
        <f>+'CTA Pivot Table'!C$14</f>
        <v>0</v>
      </c>
      <c r="G42" s="162">
        <f>+'CTA Pivot Table'!C$16</f>
        <v>0</v>
      </c>
      <c r="H42" s="162">
        <f>+'CTA Pivot Table'!C$18</f>
        <v>0</v>
      </c>
      <c r="I42" s="163">
        <f>+'CTA Pivot Table'!C$20</f>
        <v>0</v>
      </c>
      <c r="J42" s="163">
        <f>+'CTA Pivot Table'!C$22</f>
        <v>0</v>
      </c>
      <c r="K42" s="162">
        <f>+'CTA Pivot Table'!C$24</f>
        <v>0</v>
      </c>
      <c r="L42" s="162">
        <f>+'CTA Pivot Table'!C$26</f>
        <v>0</v>
      </c>
      <c r="M42" s="164">
        <f>+'CTA Pivot Table'!C$28</f>
        <v>0</v>
      </c>
      <c r="N42" s="163">
        <f>+'CTA Pivot Table'!C$30</f>
        <v>0</v>
      </c>
      <c r="O42" s="8"/>
    </row>
    <row r="43" spans="1:15">
      <c r="A43" s="87" t="s">
        <v>50</v>
      </c>
      <c r="B43" s="162">
        <f>+'CTA Pivot Table'!C$38</f>
        <v>131.30000000000001</v>
      </c>
      <c r="C43" s="162">
        <f>+'CTA Pivot Table'!C$40</f>
        <v>133.80000000000001</v>
      </c>
      <c r="D43" s="162">
        <f>+'CTA Pivot Table'!C$42</f>
        <v>0</v>
      </c>
      <c r="E43" s="163">
        <f>+'CTA Pivot Table'!C$44</f>
        <v>131.42393767705383</v>
      </c>
      <c r="F43" s="163">
        <f>+'CTA Pivot Table'!C$46</f>
        <v>129.30000000000001</v>
      </c>
      <c r="G43" s="162">
        <f>+'CTA Pivot Table'!C$48</f>
        <v>123.7</v>
      </c>
      <c r="H43" s="162">
        <f>+'CTA Pivot Table'!C$50</f>
        <v>0</v>
      </c>
      <c r="I43" s="163">
        <f>+'CTA Pivot Table'!C$52</f>
        <v>128.86746803069056</v>
      </c>
      <c r="J43" s="163">
        <f>+'CTA Pivot Table'!C$54</f>
        <v>91</v>
      </c>
      <c r="K43" s="162">
        <f>+'CTA Pivot Table'!C$56</f>
        <v>83.6</v>
      </c>
      <c r="L43" s="162">
        <f>+'CTA Pivot Table'!CR$58</f>
        <v>0</v>
      </c>
      <c r="M43" s="164">
        <f>+'CTA Pivot Table'!C$60</f>
        <v>88.818817651956692</v>
      </c>
      <c r="N43" s="163">
        <f>+'CTA Pivot Table'!C$62</f>
        <v>0</v>
      </c>
      <c r="O43" s="8"/>
    </row>
    <row r="44" spans="1:15">
      <c r="A44" s="87" t="s">
        <v>51</v>
      </c>
      <c r="B44" s="162">
        <f>+'CTA Pivot Table'!C$70</f>
        <v>0</v>
      </c>
      <c r="C44" s="162">
        <f>+'CTA Pivot Table'!C$72</f>
        <v>0</v>
      </c>
      <c r="D44" s="162">
        <f>+'CTA Pivot Table'!C$74</f>
        <v>0</v>
      </c>
      <c r="E44" s="163">
        <f>+'CTA Pivot Table'!C$76</f>
        <v>0</v>
      </c>
      <c r="F44" s="163">
        <f>+'CTA Pivot Table'!C$78</f>
        <v>0</v>
      </c>
      <c r="G44" s="162">
        <f>+'CTA Pivot Table'!C$80</f>
        <v>0</v>
      </c>
      <c r="H44" s="162">
        <f>+'CTA Pivot Table'!C$82</f>
        <v>0</v>
      </c>
      <c r="I44" s="163">
        <f>+'CTA Pivot Table'!C$84</f>
        <v>0</v>
      </c>
      <c r="J44" s="163">
        <f>+'CTA Pivot Table'!C$86</f>
        <v>0</v>
      </c>
      <c r="K44" s="162">
        <f>+'CTA Pivot Table'!C$88</f>
        <v>0</v>
      </c>
      <c r="L44" s="162">
        <f>+'CTA Pivot Table'!C$90</f>
        <v>0</v>
      </c>
      <c r="M44" s="164">
        <f>+'CTA Pivot Table'!C$92</f>
        <v>0</v>
      </c>
      <c r="N44" s="163">
        <f>+'CTA Pivot Table'!C$94</f>
        <v>0</v>
      </c>
      <c r="O44" s="8"/>
    </row>
    <row r="45" spans="1:15">
      <c r="A45" s="87" t="s">
        <v>52</v>
      </c>
      <c r="B45" s="162">
        <f>+'CTA Pivot Table'!C$102</f>
        <v>0</v>
      </c>
      <c r="C45" s="162">
        <f>+'CTA Pivot Table'!C$104</f>
        <v>0</v>
      </c>
      <c r="D45" s="162">
        <f>+'CTA Pivot Table'!C$106</f>
        <v>0</v>
      </c>
      <c r="E45" s="163">
        <f>+'CTA Pivot Table'!C$108</f>
        <v>0</v>
      </c>
      <c r="F45" s="163">
        <f>+'CTA Pivot Table'!C$110</f>
        <v>0</v>
      </c>
      <c r="G45" s="162">
        <f>+'CTA Pivot Table'!C$112</f>
        <v>0</v>
      </c>
      <c r="H45" s="162">
        <f>+'CTA Pivot Table'!C$114</f>
        <v>0</v>
      </c>
      <c r="I45" s="163">
        <f>+'CTA Pivot Table'!C$116</f>
        <v>0</v>
      </c>
      <c r="J45" s="163">
        <f>+'CTA Pivot Table'!C$118</f>
        <v>0</v>
      </c>
      <c r="K45" s="162">
        <f>+'CTA Pivot Table'!C$120</f>
        <v>0</v>
      </c>
      <c r="L45" s="162">
        <f>+'CTA Pivot Table'!C$122</f>
        <v>0</v>
      </c>
      <c r="M45" s="164">
        <f>+'CTA Pivot Table'!C$124</f>
        <v>0</v>
      </c>
      <c r="N45" s="163">
        <f>+'CTA Pivot Table'!C$126</f>
        <v>0</v>
      </c>
      <c r="O45" s="8"/>
    </row>
    <row r="46" spans="1:15">
      <c r="A46" s="87"/>
      <c r="B46" s="162"/>
      <c r="C46" s="162"/>
      <c r="D46" s="162"/>
      <c r="E46" s="163"/>
      <c r="F46" s="163"/>
      <c r="G46" s="162"/>
      <c r="H46" s="162"/>
      <c r="I46" s="163"/>
      <c r="J46" s="163"/>
      <c r="K46" s="162"/>
      <c r="L46" s="162"/>
      <c r="M46" s="164"/>
      <c r="N46" s="163"/>
      <c r="O46" s="8"/>
    </row>
    <row r="47" spans="1:15">
      <c r="A47" s="87" t="s">
        <v>53</v>
      </c>
      <c r="B47" s="162">
        <f>+'CTA Pivot Table'!C$134</f>
        <v>114.92857142857143</v>
      </c>
      <c r="C47" s="162">
        <f>+'CTA Pivot Table'!C$136</f>
        <v>120.11764705882354</v>
      </c>
      <c r="D47" s="162">
        <f>+'CTA Pivot Table'!C$138</f>
        <v>0</v>
      </c>
      <c r="E47" s="163">
        <f>+'CTA Pivot Table'!C$140</f>
        <v>115.80198019801981</v>
      </c>
      <c r="F47" s="163">
        <f>+'CTA Pivot Table'!C$142</f>
        <v>123.52415075576769</v>
      </c>
      <c r="G47" s="162">
        <f>+'CTA Pivot Table'!C$144</f>
        <v>131.45520833333333</v>
      </c>
      <c r="H47" s="162">
        <f>+'CTA Pivot Table'!C$146</f>
        <v>0</v>
      </c>
      <c r="I47" s="163">
        <f>+'CTA Pivot Table'!C$148</f>
        <v>124.08688654841093</v>
      </c>
      <c r="J47" s="163">
        <f>+'CTA Pivot Table'!C$150</f>
        <v>85.995387693846922</v>
      </c>
      <c r="K47" s="162">
        <f>+'CTA Pivot Table'!C$152</f>
        <v>81.116389117889526</v>
      </c>
      <c r="L47" s="162">
        <f>+'CTA Pivot Table'!C$154</f>
        <v>0</v>
      </c>
      <c r="M47" s="164">
        <f>+'CTA Pivot Table'!C$156</f>
        <v>84.859669928996354</v>
      </c>
      <c r="N47" s="163">
        <f>+'CTA Pivot Table'!C$158</f>
        <v>137.435</v>
      </c>
      <c r="O47" s="8"/>
    </row>
    <row r="48" spans="1:15">
      <c r="A48" s="87" t="s">
        <v>54</v>
      </c>
      <c r="B48" s="162">
        <f>+'CTA Pivot Table'!C$166</f>
        <v>141.15308310991955</v>
      </c>
      <c r="C48" s="162">
        <f>+'CTA Pivot Table'!C$168</f>
        <v>129.57499999999999</v>
      </c>
      <c r="D48" s="162">
        <f>+'CTA Pivot Table'!C$170</f>
        <v>0</v>
      </c>
      <c r="E48" s="163">
        <f>+'CTA Pivot Table'!C$172</f>
        <v>140.9898678414097</v>
      </c>
      <c r="F48" s="163">
        <f>+'CTA Pivot Table'!C$174</f>
        <v>145.69332464995114</v>
      </c>
      <c r="G48" s="162">
        <f>+'CTA Pivot Table'!C$176</f>
        <v>141.52297297297298</v>
      </c>
      <c r="H48" s="162">
        <f>+'CTA Pivot Table'!C$178</f>
        <v>0</v>
      </c>
      <c r="I48" s="163">
        <f>+'CTA Pivot Table'!C$180</f>
        <v>145.50158434296364</v>
      </c>
      <c r="J48" s="163">
        <f>+'CTA Pivot Table'!C$182</f>
        <v>96.084492924528291</v>
      </c>
      <c r="K48" s="162">
        <f>+'CTA Pivot Table'!C$184</f>
        <v>100.08666666666666</v>
      </c>
      <c r="L48" s="162">
        <f>+'CTA Pivot Table'!C$186</f>
        <v>0</v>
      </c>
      <c r="M48" s="164">
        <f>+'CTA Pivot Table'!C$188</f>
        <v>97.110916264796145</v>
      </c>
      <c r="N48" s="163">
        <f>+'CTA Pivot Table'!C$190</f>
        <v>89.395604395604394</v>
      </c>
      <c r="O48" s="8"/>
    </row>
    <row r="49" spans="1:16">
      <c r="A49" s="87" t="s">
        <v>55</v>
      </c>
      <c r="B49" s="162">
        <f>+'CTA Pivot Table'!C$198</f>
        <v>0</v>
      </c>
      <c r="C49" s="162">
        <f>+'CTA Pivot Table'!C$200</f>
        <v>0</v>
      </c>
      <c r="D49" s="162">
        <f>+'CTA Pivot Table'!C$202</f>
        <v>0</v>
      </c>
      <c r="E49" s="163">
        <f>+'CTA Pivot Table'!C$204</f>
        <v>0</v>
      </c>
      <c r="F49" s="163">
        <f>+'CTA Pivot Table'!C$206</f>
        <v>0</v>
      </c>
      <c r="G49" s="162">
        <f>+'CTA Pivot Table'!C$208</f>
        <v>0</v>
      </c>
      <c r="H49" s="162">
        <f>+'CTA Pivot Table'!C$210</f>
        <v>0</v>
      </c>
      <c r="I49" s="163">
        <f>+'CTA Pivot Table'!C$212</f>
        <v>0</v>
      </c>
      <c r="J49" s="163">
        <f>+'CTA Pivot Table'!C$214</f>
        <v>0</v>
      </c>
      <c r="K49" s="162">
        <f>+'CTA Pivot Table'!C$216</f>
        <v>0</v>
      </c>
      <c r="L49" s="162">
        <f>+'CTA Pivot Table'!C$218</f>
        <v>0</v>
      </c>
      <c r="M49" s="164">
        <f>+'CTA Pivot Table'!C$220</f>
        <v>0</v>
      </c>
      <c r="N49" s="163">
        <f>+'CTA Pivot Table'!C$222</f>
        <v>0</v>
      </c>
      <c r="O49" s="8"/>
    </row>
    <row r="50" spans="1:16">
      <c r="A50" s="87" t="s">
        <v>56</v>
      </c>
      <c r="B50" s="162">
        <f>+'CTA Pivot Table'!C$230</f>
        <v>0</v>
      </c>
      <c r="C50" s="162">
        <f>+'CTA Pivot Table'!C$232</f>
        <v>0</v>
      </c>
      <c r="D50" s="162">
        <f>+'CTA Pivot Table'!C$234</f>
        <v>0</v>
      </c>
      <c r="E50" s="163">
        <f>+'CTA Pivot Table'!C$236</f>
        <v>0</v>
      </c>
      <c r="F50" s="163">
        <f>+'CTA Pivot Table'!C$238</f>
        <v>0</v>
      </c>
      <c r="G50" s="162">
        <f>+'CTA Pivot Table'!C$240</f>
        <v>0</v>
      </c>
      <c r="H50" s="162">
        <f>+'CTA Pivot Table'!C$242</f>
        <v>0</v>
      </c>
      <c r="I50" s="163">
        <f>+'CTA Pivot Table'!C$244</f>
        <v>0</v>
      </c>
      <c r="J50" s="163">
        <f>+'CTA Pivot Table'!C$246</f>
        <v>0</v>
      </c>
      <c r="K50" s="162">
        <f>+'CTA Pivot Table'!C$248</f>
        <v>0</v>
      </c>
      <c r="L50" s="162">
        <f>+'CTA Pivot Table'!C$250</f>
        <v>0</v>
      </c>
      <c r="M50" s="164">
        <f>+'CTA Pivot Table'!C$252</f>
        <v>0</v>
      </c>
      <c r="N50" s="163">
        <f>+'CTA Pivot Table'!C$254</f>
        <v>0</v>
      </c>
      <c r="O50" s="8"/>
    </row>
    <row r="51" spans="1:16">
      <c r="A51" s="87"/>
      <c r="B51" s="162"/>
      <c r="C51" s="162"/>
      <c r="D51" s="162"/>
      <c r="E51" s="163"/>
      <c r="F51" s="163"/>
      <c r="G51" s="162"/>
      <c r="H51" s="162"/>
      <c r="I51" s="163"/>
      <c r="J51" s="163"/>
      <c r="K51" s="162"/>
      <c r="L51" s="162"/>
      <c r="M51" s="164"/>
      <c r="N51" s="163"/>
      <c r="O51" s="8"/>
    </row>
    <row r="52" spans="1:16">
      <c r="A52" s="87" t="s">
        <v>57</v>
      </c>
      <c r="B52" s="162">
        <f>+'CTA Pivot Table'!C$262</f>
        <v>0</v>
      </c>
      <c r="C52" s="162">
        <f>+'CTA Pivot Table'!C$264</f>
        <v>0</v>
      </c>
      <c r="D52" s="162">
        <f>+'CTA Pivot Table'!C$266</f>
        <v>0</v>
      </c>
      <c r="E52" s="163">
        <f>+'CTA Pivot Table'!C$268</f>
        <v>0</v>
      </c>
      <c r="F52" s="163">
        <f>+'CTA Pivot Table'!C$270</f>
        <v>0</v>
      </c>
      <c r="G52" s="162">
        <f>+'CTA Pivot Table'!C$272</f>
        <v>0</v>
      </c>
      <c r="H52" s="162">
        <f>+'CTA Pivot Table'!C$274</f>
        <v>0</v>
      </c>
      <c r="I52" s="163">
        <f>+'CTA Pivot Table'!C$276</f>
        <v>0</v>
      </c>
      <c r="J52" s="163">
        <f>+'CTA Pivot Table'!C$278</f>
        <v>0</v>
      </c>
      <c r="K52" s="162">
        <f>+'CTA Pivot Table'!C$280</f>
        <v>0</v>
      </c>
      <c r="L52" s="162">
        <f>+'CTA Pivot Table'!C$282</f>
        <v>0</v>
      </c>
      <c r="M52" s="164">
        <f>+'CTA Pivot Table'!C$284</f>
        <v>0</v>
      </c>
      <c r="N52" s="163">
        <f>+'CTA Pivot Table'!C$286</f>
        <v>0</v>
      </c>
      <c r="O52" s="8"/>
    </row>
    <row r="53" spans="1:16" ht="15.75">
      <c r="A53" s="87" t="s">
        <v>58</v>
      </c>
      <c r="B53" s="162">
        <f>+'CTA Pivot Table'!C$294</f>
        <v>130.97169811320754</v>
      </c>
      <c r="C53" s="162">
        <f>+'CTA Pivot Table'!C$296</f>
        <v>0</v>
      </c>
      <c r="D53" s="162">
        <f>+'CTA Pivot Table'!C$298</f>
        <v>135</v>
      </c>
      <c r="E53" s="163">
        <f>+'CTA Pivot Table'!C$300</f>
        <v>131.08256880733944</v>
      </c>
      <c r="F53" s="163">
        <f>+'CTA Pivot Table'!C$302</f>
        <v>130.08198051948051</v>
      </c>
      <c r="G53" s="162">
        <f>+'CTA Pivot Table'!C$304</f>
        <v>128.1219512195122</v>
      </c>
      <c r="H53" s="162">
        <f>+'CTA Pivot Table'!C$306</f>
        <v>132.53333333333333</v>
      </c>
      <c r="I53" s="163">
        <f>+'CTA Pivot Table'!C$308</f>
        <v>130.07806891600862</v>
      </c>
      <c r="J53" s="163">
        <f>+'CTA Pivot Table'!C$310</f>
        <v>97.268728222996515</v>
      </c>
      <c r="K53" s="162">
        <f>+'CTA Pivot Table'!C$312</f>
        <v>76.037613488975353</v>
      </c>
      <c r="L53" s="162">
        <f>+'CTA Pivot Table'!C$314</f>
        <v>96.34</v>
      </c>
      <c r="M53" s="164">
        <f>+'CTA Pivot Table'!C$316</f>
        <v>94.236098281913911</v>
      </c>
      <c r="N53" s="163">
        <f>+'CTA Pivot Table'!C$318</f>
        <v>115.62753036437248</v>
      </c>
      <c r="O53" s="8"/>
      <c r="P53" s="91"/>
    </row>
    <row r="54" spans="1:16">
      <c r="A54" s="87" t="s">
        <v>59</v>
      </c>
      <c r="B54" s="162">
        <f>+'CTA Pivot Table'!C$326</f>
        <v>0</v>
      </c>
      <c r="C54" s="162">
        <f>+'CTA Pivot Table'!C$328</f>
        <v>0</v>
      </c>
      <c r="D54" s="162">
        <f>+'CTA Pivot Table'!C$330</f>
        <v>0</v>
      </c>
      <c r="E54" s="163">
        <f>+'CTA Pivot Table'!C$332</f>
        <v>0</v>
      </c>
      <c r="F54" s="163">
        <f>+'CTA Pivot Table'!C$334</f>
        <v>0</v>
      </c>
      <c r="G54" s="162">
        <f>+'CTA Pivot Table'!C$336</f>
        <v>0</v>
      </c>
      <c r="H54" s="162">
        <f>+'CTA Pivot Table'!C$338</f>
        <v>0</v>
      </c>
      <c r="I54" s="163">
        <f>+'CTA Pivot Table'!C$340</f>
        <v>0</v>
      </c>
      <c r="J54" s="163">
        <f>+'CTA Pivot Table'!C$342</f>
        <v>0</v>
      </c>
      <c r="K54" s="162">
        <f>+'CTA Pivot Table'!C$344</f>
        <v>0</v>
      </c>
      <c r="L54" s="162">
        <f>+'CTA Pivot Table'!C$346</f>
        <v>0</v>
      </c>
      <c r="M54" s="164">
        <f>+'CTA Pivot Table'!C$348</f>
        <v>0</v>
      </c>
      <c r="N54" s="163">
        <f>+'CTA Pivot Table'!C$350</f>
        <v>0</v>
      </c>
      <c r="O54" s="8"/>
    </row>
    <row r="55" spans="1:16">
      <c r="A55" s="87" t="s">
        <v>60</v>
      </c>
      <c r="B55" s="162">
        <f>+'CTA Pivot Table'!C$358</f>
        <v>0</v>
      </c>
      <c r="C55" s="162">
        <f>+'CTA Pivot Table'!C$360</f>
        <v>0</v>
      </c>
      <c r="D55" s="162">
        <f>+'CTA Pivot Table'!C$362</f>
        <v>0</v>
      </c>
      <c r="E55" s="163">
        <f>+'CTA Pivot Table'!C$364</f>
        <v>0</v>
      </c>
      <c r="F55" s="163">
        <f>+'CTA Pivot Table'!C$366</f>
        <v>0</v>
      </c>
      <c r="G55" s="162">
        <f>+'CTA Pivot Table'!C$368</f>
        <v>0</v>
      </c>
      <c r="H55" s="162">
        <f>+'CTA Pivot Table'!C$370</f>
        <v>0</v>
      </c>
      <c r="I55" s="163">
        <f>+'CTA Pivot Table'!C$372</f>
        <v>0</v>
      </c>
      <c r="J55" s="163">
        <f>+'CTA Pivot Table'!C$374</f>
        <v>0</v>
      </c>
      <c r="K55" s="162">
        <f>+'CTA Pivot Table'!C$376</f>
        <v>0</v>
      </c>
      <c r="L55" s="162">
        <f>+'CTA Pivot Table'!C$378</f>
        <v>0</v>
      </c>
      <c r="M55" s="164">
        <f>+'CTA Pivot Table'!C$380</f>
        <v>0</v>
      </c>
      <c r="N55" s="163">
        <f>+'CTA Pivot Table'!C$382</f>
        <v>0</v>
      </c>
      <c r="O55" s="8"/>
    </row>
    <row r="56" spans="1:16">
      <c r="A56" s="87"/>
      <c r="B56" s="162"/>
      <c r="C56" s="162"/>
      <c r="D56" s="162"/>
      <c r="E56" s="163"/>
      <c r="F56" s="163"/>
      <c r="G56" s="162"/>
      <c r="H56" s="162"/>
      <c r="I56" s="163"/>
      <c r="J56" s="163"/>
      <c r="K56" s="162"/>
      <c r="L56" s="162"/>
      <c r="M56" s="164"/>
      <c r="N56" s="163"/>
      <c r="O56" s="8"/>
    </row>
    <row r="57" spans="1:16">
      <c r="A57" s="87" t="s">
        <v>61</v>
      </c>
      <c r="B57" s="162">
        <f>+'CTA Pivot Table'!C$390</f>
        <v>0</v>
      </c>
      <c r="C57" s="162">
        <f>+'CTA Pivot Table'!C$392</f>
        <v>0</v>
      </c>
      <c r="D57" s="162">
        <f>+'CTA Pivot Table'!C$394</f>
        <v>0</v>
      </c>
      <c r="E57" s="163">
        <f>+'CTA Pivot Table'!C$396</f>
        <v>0</v>
      </c>
      <c r="F57" s="163">
        <f>+'CTA Pivot Table'!C$398</f>
        <v>0</v>
      </c>
      <c r="G57" s="162">
        <f>+'CTA Pivot Table'!C$400</f>
        <v>0</v>
      </c>
      <c r="H57" s="162">
        <f>+'CTA Pivot Table'!C$402</f>
        <v>0</v>
      </c>
      <c r="I57" s="163">
        <f>+'CTA Pivot Table'!C$404</f>
        <v>0</v>
      </c>
      <c r="J57" s="163">
        <f>+'CTA Pivot Table'!C$406</f>
        <v>0</v>
      </c>
      <c r="K57" s="162">
        <f>+'CTA Pivot Table'!C$408</f>
        <v>0</v>
      </c>
      <c r="L57" s="162">
        <f>+'CTA Pivot Table'!C$410</f>
        <v>0</v>
      </c>
      <c r="M57" s="164">
        <f>+'CTA Pivot Table'!C$412</f>
        <v>0</v>
      </c>
      <c r="N57" s="163">
        <f>+'CTA Pivot Table'!C$414</f>
        <v>0</v>
      </c>
      <c r="O57" s="8"/>
    </row>
    <row r="58" spans="1:16">
      <c r="A58" s="87" t="s">
        <v>62</v>
      </c>
      <c r="B58" s="162">
        <f>+'CTA Pivot Table'!C$422</f>
        <v>118.93003369350529</v>
      </c>
      <c r="C58" s="162">
        <f>+'CTA Pivot Table'!C$424</f>
        <v>112.02094926350246</v>
      </c>
      <c r="D58" s="162">
        <f>+'CTA Pivot Table'!C$426</f>
        <v>0</v>
      </c>
      <c r="E58" s="163">
        <f>+'CTA Pivot Table'!C$428</f>
        <v>118.47207637231504</v>
      </c>
      <c r="F58" s="163">
        <f>+'CTA Pivot Table'!C$430</f>
        <v>126.97905901550176</v>
      </c>
      <c r="G58" s="162">
        <f>+'CTA Pivot Table'!C$432</f>
        <v>129.39017432646591</v>
      </c>
      <c r="H58" s="162">
        <f>+'CTA Pivot Table'!C$434</f>
        <v>0</v>
      </c>
      <c r="I58" s="163">
        <f>+'CTA Pivot Table'!C$436</f>
        <v>127.10951809295148</v>
      </c>
      <c r="J58" s="163">
        <f>+'CTA Pivot Table'!C$438</f>
        <v>87.013855384803776</v>
      </c>
      <c r="K58" s="162">
        <f>+'CTA Pivot Table'!C$440</f>
        <v>67.757713896921246</v>
      </c>
      <c r="L58" s="162">
        <f>+'CTA Pivot Table'!C$442</f>
        <v>0</v>
      </c>
      <c r="M58" s="164">
        <f>+'CTA Pivot Table'!C$444</f>
        <v>81.917202413110033</v>
      </c>
      <c r="N58" s="163">
        <f>+'CTA Pivot Table'!C$446</f>
        <v>45.434050796383985</v>
      </c>
      <c r="O58" s="8"/>
    </row>
    <row r="59" spans="1:16">
      <c r="A59" s="87" t="s">
        <v>63</v>
      </c>
      <c r="B59" s="162">
        <f>+'CTA Pivot Table'!C$454</f>
        <v>164.08514468085107</v>
      </c>
      <c r="C59" s="162">
        <f>+'CTA Pivot Table'!C$456</f>
        <v>128</v>
      </c>
      <c r="D59" s="162">
        <f>+'CTA Pivot Table'!C$458</f>
        <v>0</v>
      </c>
      <c r="E59" s="163">
        <f>+'CTA Pivot Table'!C$460</f>
        <v>162.61228163265307</v>
      </c>
      <c r="F59" s="163">
        <f>+'CTA Pivot Table'!C$462</f>
        <v>140.40634067044792</v>
      </c>
      <c r="G59" s="162">
        <f>+'CTA Pivot Table'!C$464</f>
        <v>118.86104237855946</v>
      </c>
      <c r="H59" s="162">
        <f>+'CTA Pivot Table'!C$466</f>
        <v>0</v>
      </c>
      <c r="I59" s="163">
        <f>+'CTA Pivot Table'!C$468</f>
        <v>139.5099337375427</v>
      </c>
      <c r="J59" s="163">
        <f>+'CTA Pivot Table'!C$470</f>
        <v>90.239715639788997</v>
      </c>
      <c r="K59" s="162">
        <f>+'CTA Pivot Table'!C$472</f>
        <v>68.07984571035243</v>
      </c>
      <c r="L59" s="162">
        <f>+'CTA Pivot Table'!C$474</f>
        <v>0</v>
      </c>
      <c r="M59" s="164">
        <f>+'CTA Pivot Table'!C$476</f>
        <v>85.47787398887705</v>
      </c>
      <c r="N59" s="163">
        <f>+'CTA Pivot Table'!C$478</f>
        <v>95.236615835962141</v>
      </c>
      <c r="O59" s="8"/>
    </row>
    <row r="60" spans="1:16">
      <c r="A60" s="92" t="s">
        <v>64</v>
      </c>
      <c r="B60" s="165">
        <f>+'CTA Pivot Table'!C$486</f>
        <v>0</v>
      </c>
      <c r="C60" s="165">
        <f>+'CTA Pivot Table'!C$488</f>
        <v>0</v>
      </c>
      <c r="D60" s="165">
        <f>+'CTA Pivot Table'!C$490</f>
        <v>0</v>
      </c>
      <c r="E60" s="166">
        <f>+'CTA Pivot Table'!C$492</f>
        <v>0</v>
      </c>
      <c r="F60" s="166">
        <f>+'CTA Pivot Table'!C$494</f>
        <v>0</v>
      </c>
      <c r="G60" s="165">
        <f>+'CTA Pivot Table'!C$496</f>
        <v>0</v>
      </c>
      <c r="H60" s="165">
        <f>+'CTA Pivot Table'!C$498</f>
        <v>0</v>
      </c>
      <c r="I60" s="166">
        <f>+'CTA Pivot Table'!C$500</f>
        <v>0</v>
      </c>
      <c r="J60" s="166">
        <f>+'CTA Pivot Table'!C$502</f>
        <v>0</v>
      </c>
      <c r="K60" s="165">
        <f>+'CTA Pivot Table'!C$504</f>
        <v>0</v>
      </c>
      <c r="L60" s="165">
        <f>+'CTA Pivot Table'!C$506</f>
        <v>0</v>
      </c>
      <c r="M60" s="167">
        <f>+'CTA Pivot Table'!C$508</f>
        <v>0</v>
      </c>
      <c r="N60" s="166">
        <f>+'CTA Pivot Table'!C$510</f>
        <v>0</v>
      </c>
      <c r="O60" s="8"/>
    </row>
    <row r="61" spans="1:16">
      <c r="A61" s="133" t="s">
        <v>160</v>
      </c>
      <c r="B61" s="168"/>
      <c r="C61" s="168"/>
      <c r="D61" s="168"/>
      <c r="E61" s="168"/>
      <c r="F61" s="168"/>
      <c r="G61" s="168"/>
      <c r="H61" s="168"/>
      <c r="I61" s="168"/>
      <c r="J61" s="168"/>
      <c r="K61" s="168"/>
      <c r="L61" s="168"/>
      <c r="M61" s="168"/>
      <c r="N61" s="169"/>
    </row>
    <row r="62" spans="1:16" s="51" customFormat="1" ht="12.75">
      <c r="A62" s="133"/>
      <c r="B62" s="168"/>
      <c r="C62" s="168"/>
      <c r="D62" s="168"/>
      <c r="E62" s="168"/>
      <c r="F62" s="168"/>
      <c r="G62" s="168"/>
      <c r="H62" s="168"/>
      <c r="I62" s="168"/>
      <c r="J62" s="168"/>
      <c r="K62" s="168"/>
      <c r="L62" s="168"/>
      <c r="M62" s="168"/>
      <c r="N62" s="169"/>
      <c r="O62" s="93"/>
    </row>
    <row r="63" spans="1:16">
      <c r="A63" s="47"/>
      <c r="N63" s="323" t="s">
        <v>1192</v>
      </c>
    </row>
    <row r="64" spans="1:16" ht="18">
      <c r="A64" s="198" t="s">
        <v>286</v>
      </c>
      <c r="B64" s="82"/>
      <c r="C64" s="82"/>
      <c r="D64" s="82"/>
      <c r="E64" s="101"/>
      <c r="F64" s="101"/>
      <c r="G64" s="101"/>
      <c r="H64" s="101"/>
      <c r="I64" s="101"/>
      <c r="J64" s="82"/>
      <c r="K64" s="82"/>
      <c r="L64" s="82"/>
      <c r="M64" s="101"/>
      <c r="N64" s="102"/>
    </row>
    <row r="65" spans="1:15" ht="18">
      <c r="A65" s="198"/>
      <c r="B65" s="82"/>
      <c r="C65" s="82"/>
      <c r="D65" s="82"/>
      <c r="E65" s="101"/>
      <c r="F65" s="101"/>
      <c r="G65" s="101"/>
      <c r="H65" s="101"/>
      <c r="I65" s="101"/>
      <c r="J65" s="82"/>
      <c r="K65" s="82"/>
      <c r="L65" s="82"/>
      <c r="M65" s="101"/>
      <c r="N65" s="102"/>
    </row>
    <row r="66" spans="1:15" ht="15.75">
      <c r="A66" s="118" t="s">
        <v>177</v>
      </c>
      <c r="B66" s="82"/>
      <c r="C66" s="82"/>
      <c r="D66" s="82"/>
      <c r="E66" s="101"/>
      <c r="F66" s="101"/>
      <c r="G66" s="101"/>
      <c r="H66" s="101"/>
      <c r="I66" s="101"/>
      <c r="J66" s="82"/>
      <c r="K66" s="82"/>
      <c r="L66" s="82"/>
      <c r="M66" s="101"/>
      <c r="N66" s="102"/>
    </row>
    <row r="67" spans="1:15" ht="15.75">
      <c r="A67" s="118" t="s">
        <v>673</v>
      </c>
      <c r="B67" s="82"/>
      <c r="C67" s="82"/>
      <c r="D67" s="82"/>
      <c r="E67" s="101"/>
      <c r="F67" s="101"/>
      <c r="G67" s="101"/>
      <c r="H67" s="101"/>
      <c r="I67" s="101"/>
      <c r="J67" s="82"/>
      <c r="K67" s="82"/>
      <c r="L67" s="82"/>
      <c r="M67" s="101"/>
      <c r="N67" s="102"/>
    </row>
    <row r="68" spans="1:15" ht="15.75" customHeight="1">
      <c r="A68" s="26"/>
      <c r="B68" s="58"/>
      <c r="C68" s="58"/>
      <c r="D68" s="58"/>
      <c r="E68" s="58"/>
      <c r="F68" s="59"/>
      <c r="G68" s="84"/>
      <c r="H68" s="84"/>
      <c r="I68" s="85"/>
      <c r="J68" s="85"/>
      <c r="K68" s="85"/>
      <c r="L68" s="85"/>
      <c r="M68" s="85"/>
      <c r="N68" s="85"/>
      <c r="O68" s="7"/>
    </row>
    <row r="69" spans="1:15" ht="15.75" customHeight="1">
      <c r="A69" s="21"/>
      <c r="B69" s="119" t="s">
        <v>257</v>
      </c>
      <c r="C69" s="152"/>
      <c r="D69" s="152"/>
      <c r="E69" s="152"/>
      <c r="F69" s="152"/>
      <c r="G69" s="152"/>
      <c r="H69" s="152"/>
      <c r="I69" s="153"/>
      <c r="J69" s="154" t="s">
        <v>156</v>
      </c>
      <c r="K69" s="155"/>
      <c r="L69" s="155"/>
      <c r="M69" s="156"/>
      <c r="N69" s="839" t="s">
        <v>256</v>
      </c>
      <c r="O69" s="86"/>
    </row>
    <row r="70" spans="1:15" ht="42.75" customHeight="1">
      <c r="A70" s="37"/>
      <c r="B70" s="120" t="s">
        <v>296</v>
      </c>
      <c r="C70" s="120"/>
      <c r="D70" s="120"/>
      <c r="E70" s="123"/>
      <c r="F70" s="124" t="s">
        <v>298</v>
      </c>
      <c r="G70" s="120"/>
      <c r="H70" s="120"/>
      <c r="I70" s="121"/>
      <c r="J70" s="125" t="s">
        <v>258</v>
      </c>
      <c r="K70" s="152"/>
      <c r="L70" s="152"/>
      <c r="M70" s="153"/>
      <c r="N70" s="840"/>
      <c r="O70" s="86"/>
    </row>
    <row r="71" spans="1:15" ht="28.5" customHeight="1">
      <c r="A71" s="26"/>
      <c r="B71" s="157" t="s">
        <v>157</v>
      </c>
      <c r="C71" s="157" t="s">
        <v>158</v>
      </c>
      <c r="D71" s="157" t="s">
        <v>65</v>
      </c>
      <c r="E71" s="158" t="s">
        <v>12</v>
      </c>
      <c r="F71" s="158" t="s">
        <v>157</v>
      </c>
      <c r="G71" s="157" t="s">
        <v>158</v>
      </c>
      <c r="H71" s="157" t="s">
        <v>65</v>
      </c>
      <c r="I71" s="158" t="s">
        <v>12</v>
      </c>
      <c r="J71" s="159" t="s">
        <v>157</v>
      </c>
      <c r="K71" s="160" t="s">
        <v>158</v>
      </c>
      <c r="L71" s="161" t="s">
        <v>65</v>
      </c>
      <c r="M71" s="159" t="s">
        <v>12</v>
      </c>
      <c r="N71" s="841"/>
      <c r="O71" s="86"/>
    </row>
    <row r="72" spans="1:15" ht="15.75" hidden="1" customHeight="1">
      <c r="A72" s="87" t="s">
        <v>48</v>
      </c>
      <c r="B72" s="61">
        <f>+'CTA Pivot Table'!D$230</f>
        <v>0</v>
      </c>
      <c r="C72" s="61">
        <f>+'CTA Pivot Table'!D$231</f>
        <v>0</v>
      </c>
      <c r="D72" s="61">
        <f>+'CTA Pivot Table'!D$232</f>
        <v>0</v>
      </c>
      <c r="E72" s="60">
        <f>+'CTA Pivot Table'!D$233</f>
        <v>0</v>
      </c>
      <c r="F72" s="60"/>
      <c r="G72" s="60"/>
      <c r="H72" s="60"/>
      <c r="I72" s="60"/>
      <c r="J72" s="60">
        <f>+'CTA Pivot Table'!D$234</f>
        <v>0</v>
      </c>
      <c r="K72" s="61">
        <f>+'CTA Pivot Table'!D$235</f>
        <v>0</v>
      </c>
      <c r="L72" s="61">
        <f>+'CTA Pivot Table'!D$236</f>
        <v>0</v>
      </c>
      <c r="M72" s="62">
        <f>+'CTA Pivot Table'!D$237</f>
        <v>0</v>
      </c>
      <c r="N72" s="60">
        <f>+'CTA Pivot Table'!D$238</f>
        <v>0</v>
      </c>
      <c r="O72" s="8"/>
    </row>
    <row r="73" spans="1:15" ht="15.75" hidden="1" customHeight="1">
      <c r="A73" s="87"/>
      <c r="E73" s="63"/>
      <c r="I73" s="63"/>
      <c r="J73" s="63"/>
      <c r="M73" s="65"/>
      <c r="N73" s="63"/>
      <c r="O73" s="8"/>
    </row>
    <row r="74" spans="1:15">
      <c r="A74" s="87" t="s">
        <v>49</v>
      </c>
      <c r="B74" s="162">
        <f>+'CTA Pivot Table'!D$6</f>
        <v>0</v>
      </c>
      <c r="C74" s="162">
        <f>+'CTA Pivot Table'!D$8</f>
        <v>0</v>
      </c>
      <c r="D74" s="162">
        <f>+'CTA Pivot Table'!D$10</f>
        <v>0</v>
      </c>
      <c r="E74" s="163">
        <f>+'CTA Pivot Table'!D$12</f>
        <v>0</v>
      </c>
      <c r="F74" s="163">
        <f>+'CTA Pivot Table'!D$14</f>
        <v>0</v>
      </c>
      <c r="G74" s="162">
        <f>+'CTA Pivot Table'!D$16</f>
        <v>0</v>
      </c>
      <c r="H74" s="162">
        <f>+'CTA Pivot Table'!D$18</f>
        <v>0</v>
      </c>
      <c r="I74" s="163">
        <f>+'CTA Pivot Table'!D$20</f>
        <v>0</v>
      </c>
      <c r="J74" s="163">
        <f>+'CTA Pivot Table'!D$22</f>
        <v>0</v>
      </c>
      <c r="K74" s="162">
        <f>+'CTA Pivot Table'!D$24</f>
        <v>0</v>
      </c>
      <c r="L74" s="162">
        <f>+'CTA Pivot Table'!D$26</f>
        <v>0</v>
      </c>
      <c r="M74" s="164">
        <f>+'CTA Pivot Table'!D$28</f>
        <v>0</v>
      </c>
      <c r="N74" s="163">
        <f>+'CTA Pivot Table'!D$30</f>
        <v>0</v>
      </c>
      <c r="O74" s="8"/>
    </row>
    <row r="75" spans="1:15">
      <c r="A75" s="87" t="s">
        <v>50</v>
      </c>
      <c r="B75" s="162">
        <f>+'CTA Pivot Table'!D$38</f>
        <v>134.4</v>
      </c>
      <c r="C75" s="162">
        <f>+'CTA Pivot Table'!D$40</f>
        <v>124.6</v>
      </c>
      <c r="D75" s="162">
        <f>+'CTA Pivot Table'!D$42</f>
        <v>0</v>
      </c>
      <c r="E75" s="163">
        <f>+'CTA Pivot Table'!D$44</f>
        <v>131.32549019607845</v>
      </c>
      <c r="F75" s="163">
        <f>+'CTA Pivot Table'!D$46</f>
        <v>124.9</v>
      </c>
      <c r="G75" s="162">
        <f>+'CTA Pivot Table'!D$48</f>
        <v>119.3</v>
      </c>
      <c r="H75" s="162">
        <f>+'CTA Pivot Table'!D$50</f>
        <v>0</v>
      </c>
      <c r="I75" s="163">
        <f>+'CTA Pivot Table'!D$52</f>
        <v>122.21402714932127</v>
      </c>
      <c r="J75" s="163">
        <f>+'CTA Pivot Table'!D$54</f>
        <v>92.7</v>
      </c>
      <c r="K75" s="162">
        <f>+'CTA Pivot Table'!D$56</f>
        <v>88.2</v>
      </c>
      <c r="L75" s="162">
        <f>+'CTA Pivot Table'!DR$58</f>
        <v>0</v>
      </c>
      <c r="M75" s="164">
        <f>+'CTA Pivot Table'!D$60</f>
        <v>90.432329842931935</v>
      </c>
      <c r="N75" s="163">
        <f>+'CTA Pivot Table'!D$62</f>
        <v>0</v>
      </c>
      <c r="O75" s="8"/>
    </row>
    <row r="76" spans="1:15">
      <c r="A76" s="87" t="s">
        <v>51</v>
      </c>
      <c r="B76" s="162">
        <f>+'CTA Pivot Table'!D$70</f>
        <v>0</v>
      </c>
      <c r="C76" s="162">
        <f>+'CTA Pivot Table'!D$72</f>
        <v>0</v>
      </c>
      <c r="D76" s="162">
        <f>+'CTA Pivot Table'!D$74</f>
        <v>0</v>
      </c>
      <c r="E76" s="163">
        <f>+'CTA Pivot Table'!D$76</f>
        <v>0</v>
      </c>
      <c r="F76" s="163">
        <f>+'CTA Pivot Table'!D$78</f>
        <v>0</v>
      </c>
      <c r="G76" s="162">
        <f>+'CTA Pivot Table'!D$80</f>
        <v>0</v>
      </c>
      <c r="H76" s="162">
        <f>+'CTA Pivot Table'!D$82</f>
        <v>0</v>
      </c>
      <c r="I76" s="163">
        <f>+'CTA Pivot Table'!D$84</f>
        <v>0</v>
      </c>
      <c r="J76" s="163">
        <f>+'CTA Pivot Table'!D$86</f>
        <v>0</v>
      </c>
      <c r="K76" s="162">
        <f>+'CTA Pivot Table'!D$88</f>
        <v>0</v>
      </c>
      <c r="L76" s="162">
        <f>+'CTA Pivot Table'!D$90</f>
        <v>0</v>
      </c>
      <c r="M76" s="164">
        <f>+'CTA Pivot Table'!D$92</f>
        <v>0</v>
      </c>
      <c r="N76" s="163">
        <f>+'CTA Pivot Table'!D$94</f>
        <v>0</v>
      </c>
      <c r="O76" s="8"/>
    </row>
    <row r="77" spans="1:15">
      <c r="A77" s="87" t="s">
        <v>52</v>
      </c>
      <c r="B77" s="162">
        <f>+'CTA Pivot Table'!D$102</f>
        <v>0</v>
      </c>
      <c r="C77" s="162">
        <f>+'CTA Pivot Table'!D$104</f>
        <v>0</v>
      </c>
      <c r="D77" s="162">
        <f>+'CTA Pivot Table'!D$106</f>
        <v>0</v>
      </c>
      <c r="E77" s="163">
        <f>+'CTA Pivot Table'!D$108</f>
        <v>0</v>
      </c>
      <c r="F77" s="163">
        <f>+'CTA Pivot Table'!D$110</f>
        <v>0</v>
      </c>
      <c r="G77" s="162">
        <f>+'CTA Pivot Table'!D$112</f>
        <v>0</v>
      </c>
      <c r="H77" s="162">
        <f>+'CTA Pivot Table'!D$114</f>
        <v>0</v>
      </c>
      <c r="I77" s="163">
        <f>+'CTA Pivot Table'!D$116</f>
        <v>0</v>
      </c>
      <c r="J77" s="163">
        <f>+'CTA Pivot Table'!D$118</f>
        <v>0</v>
      </c>
      <c r="K77" s="162">
        <f>+'CTA Pivot Table'!D$120</f>
        <v>0</v>
      </c>
      <c r="L77" s="162">
        <f>+'CTA Pivot Table'!D$122</f>
        <v>0</v>
      </c>
      <c r="M77" s="164">
        <f>+'CTA Pivot Table'!D$124</f>
        <v>0</v>
      </c>
      <c r="N77" s="163">
        <f>+'CTA Pivot Table'!D$126</f>
        <v>0</v>
      </c>
      <c r="O77" s="8"/>
    </row>
    <row r="78" spans="1:15">
      <c r="A78" s="87"/>
      <c r="B78" s="162"/>
      <c r="C78" s="162"/>
      <c r="D78" s="162"/>
      <c r="E78" s="163"/>
      <c r="F78" s="163"/>
      <c r="G78" s="162"/>
      <c r="H78" s="162"/>
      <c r="I78" s="163"/>
      <c r="J78" s="163"/>
      <c r="K78" s="162"/>
      <c r="L78" s="162"/>
      <c r="M78" s="164"/>
      <c r="N78" s="163"/>
      <c r="O78" s="8"/>
    </row>
    <row r="79" spans="1:15">
      <c r="A79" s="87" t="s">
        <v>53</v>
      </c>
      <c r="B79" s="162">
        <f>+'CTA Pivot Table'!D$134</f>
        <v>136.24489795918367</v>
      </c>
      <c r="C79" s="162">
        <f>+'CTA Pivot Table'!D$136</f>
        <v>160.09090909090909</v>
      </c>
      <c r="D79" s="162">
        <f>+'CTA Pivot Table'!D$138</f>
        <v>0</v>
      </c>
      <c r="E79" s="163">
        <f>+'CTA Pivot Table'!D$140</f>
        <v>138.651376146789</v>
      </c>
      <c r="F79" s="163">
        <f>+'CTA Pivot Table'!D$142</f>
        <v>146.27161508159818</v>
      </c>
      <c r="G79" s="162">
        <f>+'CTA Pivot Table'!D$144</f>
        <v>148.01369863013699</v>
      </c>
      <c r="H79" s="162">
        <f>+'CTA Pivot Table'!D$146</f>
        <v>0</v>
      </c>
      <c r="I79" s="163">
        <f>+'CTA Pivot Table'!D$148</f>
        <v>146.46275551102204</v>
      </c>
      <c r="J79" s="163">
        <f>+'CTA Pivot Table'!D$150</f>
        <v>104.6775844421699</v>
      </c>
      <c r="K79" s="162">
        <f>+'CTA Pivot Table'!D$152</f>
        <v>92.469230769230762</v>
      </c>
      <c r="L79" s="162">
        <f>+'CTA Pivot Table'!D$154</f>
        <v>0</v>
      </c>
      <c r="M79" s="164">
        <f>+'CTA Pivot Table'!D$156</f>
        <v>103.2439024390244</v>
      </c>
      <c r="N79" s="163">
        <f>+'CTA Pivot Table'!D$158</f>
        <v>147.75</v>
      </c>
      <c r="O79" s="8"/>
    </row>
    <row r="80" spans="1:15">
      <c r="A80" s="87" t="s">
        <v>54</v>
      </c>
      <c r="B80" s="162">
        <f>+'CTA Pivot Table'!D$166</f>
        <v>0</v>
      </c>
      <c r="C80" s="162">
        <f>+'CTA Pivot Table'!D$168</f>
        <v>0</v>
      </c>
      <c r="D80" s="162">
        <f>+'CTA Pivot Table'!D$170</f>
        <v>0</v>
      </c>
      <c r="E80" s="163">
        <f>+'CTA Pivot Table'!D$172</f>
        <v>0</v>
      </c>
      <c r="F80" s="163">
        <f>+'CTA Pivot Table'!D$174</f>
        <v>0</v>
      </c>
      <c r="G80" s="162">
        <f>+'CTA Pivot Table'!D$176</f>
        <v>0</v>
      </c>
      <c r="H80" s="162">
        <f>+'CTA Pivot Table'!D$178</f>
        <v>0</v>
      </c>
      <c r="I80" s="163">
        <f>+'CTA Pivot Table'!D$180</f>
        <v>0</v>
      </c>
      <c r="J80" s="163">
        <f>+'CTA Pivot Table'!D$182</f>
        <v>0</v>
      </c>
      <c r="K80" s="162">
        <f>+'CTA Pivot Table'!D$184</f>
        <v>0</v>
      </c>
      <c r="L80" s="162">
        <f>+'CTA Pivot Table'!D$186</f>
        <v>0</v>
      </c>
      <c r="M80" s="164">
        <f>+'CTA Pivot Table'!D$188</f>
        <v>0</v>
      </c>
      <c r="N80" s="163">
        <f>+'CTA Pivot Table'!D$190</f>
        <v>0</v>
      </c>
      <c r="O80" s="8"/>
    </row>
    <row r="81" spans="1:16">
      <c r="A81" s="87" t="s">
        <v>55</v>
      </c>
      <c r="B81" s="162">
        <f>+'CTA Pivot Table'!D$198</f>
        <v>0</v>
      </c>
      <c r="C81" s="162">
        <f>+'CTA Pivot Table'!D$200</f>
        <v>0</v>
      </c>
      <c r="D81" s="162">
        <f>+'CTA Pivot Table'!D$202</f>
        <v>0</v>
      </c>
      <c r="E81" s="163">
        <f>+'CTA Pivot Table'!D$204</f>
        <v>0</v>
      </c>
      <c r="F81" s="163">
        <f>+'CTA Pivot Table'!D$206</f>
        <v>0</v>
      </c>
      <c r="G81" s="162">
        <f>+'CTA Pivot Table'!D$208</f>
        <v>0</v>
      </c>
      <c r="H81" s="162">
        <f>+'CTA Pivot Table'!D$210</f>
        <v>0</v>
      </c>
      <c r="I81" s="163">
        <f>+'CTA Pivot Table'!D$212</f>
        <v>0</v>
      </c>
      <c r="J81" s="163">
        <f>+'CTA Pivot Table'!D$214</f>
        <v>0</v>
      </c>
      <c r="K81" s="162">
        <f>+'CTA Pivot Table'!D$216</f>
        <v>0</v>
      </c>
      <c r="L81" s="162">
        <f>+'CTA Pivot Table'!D$218</f>
        <v>0</v>
      </c>
      <c r="M81" s="164">
        <f>+'CTA Pivot Table'!D$220</f>
        <v>0</v>
      </c>
      <c r="N81" s="163">
        <f>+'CTA Pivot Table'!D$222</f>
        <v>0</v>
      </c>
      <c r="O81" s="8"/>
    </row>
    <row r="82" spans="1:16">
      <c r="A82" s="87" t="s">
        <v>56</v>
      </c>
      <c r="B82" s="162">
        <f>+'CTA Pivot Table'!D$230</f>
        <v>0</v>
      </c>
      <c r="C82" s="162">
        <f>+'CTA Pivot Table'!D$232</f>
        <v>0</v>
      </c>
      <c r="D82" s="162">
        <f>+'CTA Pivot Table'!D$234</f>
        <v>0</v>
      </c>
      <c r="E82" s="163">
        <f>+'CTA Pivot Table'!D$236</f>
        <v>0</v>
      </c>
      <c r="F82" s="163">
        <f>+'CTA Pivot Table'!D$238</f>
        <v>0</v>
      </c>
      <c r="G82" s="162">
        <f>+'CTA Pivot Table'!D$240</f>
        <v>0</v>
      </c>
      <c r="H82" s="162">
        <f>+'CTA Pivot Table'!D$242</f>
        <v>0</v>
      </c>
      <c r="I82" s="163">
        <f>+'CTA Pivot Table'!D$244</f>
        <v>0</v>
      </c>
      <c r="J82" s="163">
        <f>+'CTA Pivot Table'!D$246</f>
        <v>0</v>
      </c>
      <c r="K82" s="162">
        <f>+'CTA Pivot Table'!D$248</f>
        <v>0</v>
      </c>
      <c r="L82" s="162">
        <f>+'CTA Pivot Table'!D$250</f>
        <v>0</v>
      </c>
      <c r="M82" s="164">
        <f>+'CTA Pivot Table'!D$252</f>
        <v>0</v>
      </c>
      <c r="N82" s="163">
        <f>+'CTA Pivot Table'!D$254</f>
        <v>0</v>
      </c>
      <c r="O82" s="8"/>
    </row>
    <row r="83" spans="1:16">
      <c r="A83" s="87"/>
      <c r="B83" s="162"/>
      <c r="C83" s="162"/>
      <c r="D83" s="162"/>
      <c r="E83" s="163"/>
      <c r="F83" s="163"/>
      <c r="G83" s="162"/>
      <c r="H83" s="162"/>
      <c r="I83" s="163"/>
      <c r="J83" s="163"/>
      <c r="K83" s="162"/>
      <c r="L83" s="162"/>
      <c r="M83" s="164"/>
      <c r="N83" s="163"/>
      <c r="O83" s="8"/>
    </row>
    <row r="84" spans="1:16">
      <c r="A84" s="87" t="s">
        <v>57</v>
      </c>
      <c r="B84" s="162">
        <f>+'CTA Pivot Table'!D$262</f>
        <v>0</v>
      </c>
      <c r="C84" s="162">
        <f>+'CTA Pivot Table'!D$264</f>
        <v>0</v>
      </c>
      <c r="D84" s="162">
        <f>+'CTA Pivot Table'!D$266</f>
        <v>0</v>
      </c>
      <c r="E84" s="163">
        <f>+'CTA Pivot Table'!D$268</f>
        <v>0</v>
      </c>
      <c r="F84" s="163">
        <f>+'CTA Pivot Table'!D$270</f>
        <v>0</v>
      </c>
      <c r="G84" s="162">
        <f>+'CTA Pivot Table'!D$272</f>
        <v>0</v>
      </c>
      <c r="H84" s="162">
        <f>+'CTA Pivot Table'!D$274</f>
        <v>0</v>
      </c>
      <c r="I84" s="163">
        <f>+'CTA Pivot Table'!D$276</f>
        <v>0</v>
      </c>
      <c r="J84" s="163">
        <f>+'CTA Pivot Table'!D$278</f>
        <v>0</v>
      </c>
      <c r="K84" s="162">
        <f>+'CTA Pivot Table'!D$280</f>
        <v>0</v>
      </c>
      <c r="L84" s="162">
        <f>+'CTA Pivot Table'!D$282</f>
        <v>0</v>
      </c>
      <c r="M84" s="164">
        <f>+'CTA Pivot Table'!D$284</f>
        <v>0</v>
      </c>
      <c r="N84" s="163">
        <f>+'CTA Pivot Table'!D$286</f>
        <v>0</v>
      </c>
      <c r="O84" s="8"/>
    </row>
    <row r="85" spans="1:16" ht="15.75">
      <c r="A85" s="87" t="s">
        <v>58</v>
      </c>
      <c r="B85" s="162">
        <f>+'CTA Pivot Table'!D$294</f>
        <v>134</v>
      </c>
      <c r="C85" s="162">
        <f>+'CTA Pivot Table'!D$296</f>
        <v>0</v>
      </c>
      <c r="D85" s="162">
        <f>+'CTA Pivot Table'!D$298</f>
        <v>0</v>
      </c>
      <c r="E85" s="163">
        <f>+'CTA Pivot Table'!D$300</f>
        <v>134</v>
      </c>
      <c r="F85" s="163">
        <f>+'CTA Pivot Table'!D$302</f>
        <v>137</v>
      </c>
      <c r="G85" s="162">
        <f>+'CTA Pivot Table'!D$304</f>
        <v>166</v>
      </c>
      <c r="H85" s="162">
        <f>+'CTA Pivot Table'!D$306</f>
        <v>0</v>
      </c>
      <c r="I85" s="163">
        <f>+'CTA Pivot Table'!D$308</f>
        <v>137.05402384500746</v>
      </c>
      <c r="J85" s="163">
        <f>+'CTA Pivot Table'!D$310</f>
        <v>90</v>
      </c>
      <c r="K85" s="162">
        <f>+'CTA Pivot Table'!D$312</f>
        <v>70</v>
      </c>
      <c r="L85" s="162">
        <f>+'CTA Pivot Table'!D$314</f>
        <v>79</v>
      </c>
      <c r="M85" s="164">
        <f>+'CTA Pivot Table'!D$316</f>
        <v>85.376832844574778</v>
      </c>
      <c r="N85" s="163">
        <f>+'CTA Pivot Table'!D$318</f>
        <v>123</v>
      </c>
      <c r="O85" s="8"/>
      <c r="P85" s="91"/>
    </row>
    <row r="86" spans="1:16">
      <c r="A86" s="87" t="s">
        <v>59</v>
      </c>
      <c r="B86" s="162">
        <f>+'CTA Pivot Table'!D$326</f>
        <v>0</v>
      </c>
      <c r="C86" s="162">
        <f>+'CTA Pivot Table'!D$328</f>
        <v>0</v>
      </c>
      <c r="D86" s="162">
        <f>+'CTA Pivot Table'!D$330</f>
        <v>0</v>
      </c>
      <c r="E86" s="163">
        <f>+'CTA Pivot Table'!D$332</f>
        <v>0</v>
      </c>
      <c r="F86" s="163">
        <f>+'CTA Pivot Table'!D$334</f>
        <v>0</v>
      </c>
      <c r="G86" s="162">
        <f>+'CTA Pivot Table'!D$336</f>
        <v>0</v>
      </c>
      <c r="H86" s="162">
        <f>+'CTA Pivot Table'!D$338</f>
        <v>0</v>
      </c>
      <c r="I86" s="163">
        <f>+'CTA Pivot Table'!D$340</f>
        <v>0</v>
      </c>
      <c r="J86" s="163">
        <f>+'CTA Pivot Table'!D$342</f>
        <v>0</v>
      </c>
      <c r="K86" s="162">
        <f>+'CTA Pivot Table'!D$344</f>
        <v>0</v>
      </c>
      <c r="L86" s="162">
        <f>+'CTA Pivot Table'!D$346</f>
        <v>0</v>
      </c>
      <c r="M86" s="164">
        <f>+'CTA Pivot Table'!D$348</f>
        <v>0</v>
      </c>
      <c r="N86" s="163">
        <f>+'CTA Pivot Table'!D$350</f>
        <v>0</v>
      </c>
      <c r="O86" s="8"/>
    </row>
    <row r="87" spans="1:16">
      <c r="A87" s="87" t="s">
        <v>60</v>
      </c>
      <c r="B87" s="162">
        <f>+'CTA Pivot Table'!D$358</f>
        <v>0</v>
      </c>
      <c r="C87" s="162">
        <f>+'CTA Pivot Table'!D$360</f>
        <v>0</v>
      </c>
      <c r="D87" s="162">
        <f>+'CTA Pivot Table'!D$362</f>
        <v>0</v>
      </c>
      <c r="E87" s="163">
        <f>+'CTA Pivot Table'!D$364</f>
        <v>0</v>
      </c>
      <c r="F87" s="163">
        <f>+'CTA Pivot Table'!D$366</f>
        <v>0</v>
      </c>
      <c r="G87" s="162">
        <f>+'CTA Pivot Table'!D$368</f>
        <v>0</v>
      </c>
      <c r="H87" s="162">
        <f>+'CTA Pivot Table'!D$370</f>
        <v>0</v>
      </c>
      <c r="I87" s="163">
        <f>+'CTA Pivot Table'!D$372</f>
        <v>0</v>
      </c>
      <c r="J87" s="163">
        <f>+'CTA Pivot Table'!D$374</f>
        <v>0</v>
      </c>
      <c r="K87" s="162">
        <f>+'CTA Pivot Table'!D$376</f>
        <v>0</v>
      </c>
      <c r="L87" s="162">
        <f>+'CTA Pivot Table'!D$378</f>
        <v>0</v>
      </c>
      <c r="M87" s="164">
        <f>+'CTA Pivot Table'!D$380</f>
        <v>0</v>
      </c>
      <c r="N87" s="163">
        <f>+'CTA Pivot Table'!D$382</f>
        <v>0</v>
      </c>
      <c r="O87" s="8"/>
    </row>
    <row r="88" spans="1:16">
      <c r="A88" s="87"/>
      <c r="B88" s="162"/>
      <c r="C88" s="162"/>
      <c r="D88" s="162"/>
      <c r="E88" s="163"/>
      <c r="F88" s="163"/>
      <c r="G88" s="162"/>
      <c r="H88" s="162"/>
      <c r="I88" s="163"/>
      <c r="J88" s="163"/>
      <c r="K88" s="162"/>
      <c r="L88" s="162"/>
      <c r="M88" s="164"/>
      <c r="N88" s="163"/>
      <c r="O88" s="8"/>
    </row>
    <row r="89" spans="1:16">
      <c r="A89" s="87" t="s">
        <v>61</v>
      </c>
      <c r="B89" s="162">
        <f>+'CTA Pivot Table'!D$390</f>
        <v>0</v>
      </c>
      <c r="C89" s="162">
        <f>+'CTA Pivot Table'!D$392</f>
        <v>0</v>
      </c>
      <c r="D89" s="162">
        <f>+'CTA Pivot Table'!D$394</f>
        <v>0</v>
      </c>
      <c r="E89" s="163">
        <f>+'CTA Pivot Table'!D$396</f>
        <v>0</v>
      </c>
      <c r="F89" s="163">
        <f>+'CTA Pivot Table'!D$398</f>
        <v>0</v>
      </c>
      <c r="G89" s="162">
        <f>+'CTA Pivot Table'!D$400</f>
        <v>0</v>
      </c>
      <c r="H89" s="162">
        <f>+'CTA Pivot Table'!D$402</f>
        <v>0</v>
      </c>
      <c r="I89" s="163">
        <f>+'CTA Pivot Table'!D$404</f>
        <v>0</v>
      </c>
      <c r="J89" s="163">
        <f>+'CTA Pivot Table'!D$406</f>
        <v>0</v>
      </c>
      <c r="K89" s="162">
        <f>+'CTA Pivot Table'!D$408</f>
        <v>0</v>
      </c>
      <c r="L89" s="162">
        <f>+'CTA Pivot Table'!D$410</f>
        <v>0</v>
      </c>
      <c r="M89" s="164">
        <f>+'CTA Pivot Table'!D$412</f>
        <v>0</v>
      </c>
      <c r="N89" s="163">
        <f>+'CTA Pivot Table'!D$414</f>
        <v>0</v>
      </c>
      <c r="O89" s="8"/>
    </row>
    <row r="90" spans="1:16">
      <c r="A90" s="87" t="s">
        <v>62</v>
      </c>
      <c r="B90" s="162">
        <f>+'CTA Pivot Table'!D$422</f>
        <v>126.33414422241528</v>
      </c>
      <c r="C90" s="162">
        <f>+'CTA Pivot Table'!D$424</f>
        <v>118.4109375</v>
      </c>
      <c r="D90" s="162">
        <f>+'CTA Pivot Table'!D$426</f>
        <v>0</v>
      </c>
      <c r="E90" s="163">
        <f>+'CTA Pivot Table'!D$428</f>
        <v>125.91679012345679</v>
      </c>
      <c r="F90" s="163">
        <f>+'CTA Pivot Table'!D$430</f>
        <v>139.10557899671824</v>
      </c>
      <c r="G90" s="162">
        <f>+'CTA Pivot Table'!D$432</f>
        <v>138.51555555555555</v>
      </c>
      <c r="H90" s="162">
        <f>+'CTA Pivot Table'!D$434</f>
        <v>0</v>
      </c>
      <c r="I90" s="163">
        <f>+'CTA Pivot Table'!D$436</f>
        <v>139.07045855379189</v>
      </c>
      <c r="J90" s="163">
        <f>+'CTA Pivot Table'!D$438</f>
        <v>85.394921436588106</v>
      </c>
      <c r="K90" s="162">
        <f>+'CTA Pivot Table'!D$440</f>
        <v>70.600287026406434</v>
      </c>
      <c r="L90" s="162">
        <f>+'CTA Pivot Table'!D$442</f>
        <v>0</v>
      </c>
      <c r="M90" s="164">
        <f>+'CTA Pivot Table'!D$444</f>
        <v>80.537730870712394</v>
      </c>
      <c r="N90" s="163">
        <f>+'CTA Pivot Table'!D$446</f>
        <v>71.676004016064255</v>
      </c>
      <c r="O90" s="8"/>
    </row>
    <row r="91" spans="1:16">
      <c r="A91" s="87" t="s">
        <v>63</v>
      </c>
      <c r="B91" s="162">
        <f>+'CTA Pivot Table'!D$454</f>
        <v>113.38100000000001</v>
      </c>
      <c r="C91" s="162">
        <f>+'CTA Pivot Table'!D$456</f>
        <v>0</v>
      </c>
      <c r="D91" s="162">
        <f>+'CTA Pivot Table'!D$458</f>
        <v>0</v>
      </c>
      <c r="E91" s="163">
        <f>+'CTA Pivot Table'!D$460</f>
        <v>113.38100000000001</v>
      </c>
      <c r="F91" s="163">
        <f>+'CTA Pivot Table'!D$462</f>
        <v>116.96469999999998</v>
      </c>
      <c r="G91" s="162">
        <f>+'CTA Pivot Table'!D$464</f>
        <v>110.66670000000001</v>
      </c>
      <c r="H91" s="162">
        <f>+'CTA Pivot Table'!D$466</f>
        <v>0</v>
      </c>
      <c r="I91" s="163">
        <f>+'CTA Pivot Table'!D$468</f>
        <v>116.94990438527799</v>
      </c>
      <c r="J91" s="163">
        <f>+'CTA Pivot Table'!D$470</f>
        <v>78.171760000000006</v>
      </c>
      <c r="K91" s="162">
        <f>+'CTA Pivot Table'!D$472</f>
        <v>70.3</v>
      </c>
      <c r="L91" s="162">
        <f>+'CTA Pivot Table'!D$474</f>
        <v>0</v>
      </c>
      <c r="M91" s="164">
        <f>+'CTA Pivot Table'!D$476</f>
        <v>77.88235705882353</v>
      </c>
      <c r="N91" s="163">
        <f>+'CTA Pivot Table'!D$478</f>
        <v>98.666669999999996</v>
      </c>
      <c r="O91" s="8"/>
    </row>
    <row r="92" spans="1:16">
      <c r="A92" s="92" t="s">
        <v>64</v>
      </c>
      <c r="B92" s="165">
        <f>+'CTA Pivot Table'!D$486</f>
        <v>0</v>
      </c>
      <c r="C92" s="165">
        <f>+'CTA Pivot Table'!D$488</f>
        <v>0</v>
      </c>
      <c r="D92" s="165">
        <f>+'CTA Pivot Table'!D$490</f>
        <v>0</v>
      </c>
      <c r="E92" s="166">
        <f>+'CTA Pivot Table'!D$492</f>
        <v>0</v>
      </c>
      <c r="F92" s="166">
        <f>+'CTA Pivot Table'!D$494</f>
        <v>0</v>
      </c>
      <c r="G92" s="165">
        <f>+'CTA Pivot Table'!D$496</f>
        <v>0</v>
      </c>
      <c r="H92" s="165">
        <f>+'CTA Pivot Table'!D$498</f>
        <v>0</v>
      </c>
      <c r="I92" s="166">
        <f>+'CTA Pivot Table'!D$500</f>
        <v>0</v>
      </c>
      <c r="J92" s="166">
        <f>+'CTA Pivot Table'!D$502</f>
        <v>0</v>
      </c>
      <c r="K92" s="165">
        <f>+'CTA Pivot Table'!D$504</f>
        <v>0</v>
      </c>
      <c r="L92" s="165">
        <f>+'CTA Pivot Table'!D$506</f>
        <v>0</v>
      </c>
      <c r="M92" s="167">
        <f>+'CTA Pivot Table'!D$508</f>
        <v>0</v>
      </c>
      <c r="N92" s="166">
        <f>+'CTA Pivot Table'!D$510</f>
        <v>0</v>
      </c>
      <c r="O92" s="8"/>
    </row>
    <row r="93" spans="1:16">
      <c r="A93" s="133" t="s">
        <v>160</v>
      </c>
      <c r="B93" s="168"/>
      <c r="C93" s="168"/>
      <c r="D93" s="168"/>
      <c r="E93" s="168"/>
      <c r="F93" s="168"/>
      <c r="G93" s="168"/>
      <c r="H93" s="168"/>
      <c r="I93" s="168"/>
      <c r="J93" s="168"/>
      <c r="K93" s="168"/>
      <c r="L93" s="168"/>
      <c r="M93" s="168"/>
      <c r="N93" s="169"/>
    </row>
    <row r="94" spans="1:16">
      <c r="A94" s="170"/>
      <c r="B94" s="168"/>
      <c r="C94" s="168"/>
      <c r="D94" s="168"/>
      <c r="E94" s="168"/>
      <c r="F94" s="168"/>
      <c r="G94" s="168"/>
      <c r="H94" s="168"/>
      <c r="I94" s="168"/>
      <c r="J94" s="168"/>
      <c r="K94" s="168"/>
      <c r="L94" s="168"/>
      <c r="M94" s="168"/>
      <c r="N94" s="323" t="s">
        <v>1192</v>
      </c>
    </row>
    <row r="95" spans="1:16" ht="18">
      <c r="A95" s="198" t="s">
        <v>287</v>
      </c>
      <c r="B95" s="82"/>
      <c r="C95" s="82"/>
      <c r="D95" s="82"/>
      <c r="E95" s="101"/>
      <c r="F95" s="101"/>
      <c r="G95" s="101"/>
      <c r="H95" s="101"/>
      <c r="I95" s="101"/>
      <c r="J95" s="82"/>
      <c r="K95" s="82"/>
      <c r="L95" s="82"/>
      <c r="M95" s="101"/>
      <c r="N95" s="102"/>
    </row>
    <row r="96" spans="1:16" ht="18">
      <c r="A96" s="198"/>
      <c r="B96" s="82"/>
      <c r="C96" s="82"/>
      <c r="D96" s="82"/>
      <c r="E96" s="101"/>
      <c r="F96" s="101"/>
      <c r="G96" s="101"/>
      <c r="H96" s="101"/>
      <c r="I96" s="101"/>
      <c r="J96" s="82"/>
      <c r="K96" s="82"/>
      <c r="L96" s="82"/>
      <c r="M96" s="101"/>
      <c r="N96" s="102"/>
    </row>
    <row r="97" spans="1:15" ht="15.75">
      <c r="A97" s="118" t="s">
        <v>177</v>
      </c>
      <c r="B97" s="82"/>
      <c r="C97" s="82"/>
      <c r="D97" s="82"/>
      <c r="E97" s="101"/>
      <c r="F97" s="101"/>
      <c r="G97" s="101"/>
      <c r="H97" s="101"/>
      <c r="I97" s="101"/>
      <c r="J97" s="82"/>
      <c r="K97" s="82"/>
      <c r="L97" s="82"/>
      <c r="M97" s="101"/>
      <c r="N97" s="102"/>
    </row>
    <row r="98" spans="1:15" ht="15.75">
      <c r="A98" s="118" t="s">
        <v>674</v>
      </c>
      <c r="B98" s="82"/>
      <c r="C98" s="82"/>
      <c r="D98" s="82"/>
      <c r="E98" s="101"/>
      <c r="F98" s="101"/>
      <c r="G98" s="101"/>
      <c r="H98" s="101"/>
      <c r="I98" s="101"/>
      <c r="J98" s="82"/>
      <c r="K98" s="82"/>
      <c r="L98" s="82"/>
      <c r="M98" s="101"/>
      <c r="N98" s="102"/>
    </row>
    <row r="99" spans="1:15" ht="15.75" customHeight="1">
      <c r="A99" s="26"/>
      <c r="B99" s="58"/>
      <c r="C99" s="58"/>
      <c r="D99" s="58"/>
      <c r="E99" s="58"/>
      <c r="F99" s="59"/>
      <c r="G99" s="84"/>
      <c r="H99" s="84"/>
      <c r="I99" s="85"/>
      <c r="J99" s="85"/>
      <c r="K99" s="85"/>
      <c r="L99" s="85"/>
      <c r="M99" s="85"/>
      <c r="N99" s="85"/>
      <c r="O99" s="7"/>
    </row>
    <row r="100" spans="1:15" ht="15.75" customHeight="1">
      <c r="A100" s="21"/>
      <c r="B100" s="119" t="s">
        <v>257</v>
      </c>
      <c r="C100" s="152"/>
      <c r="D100" s="152"/>
      <c r="E100" s="152"/>
      <c r="F100" s="152"/>
      <c r="G100" s="152"/>
      <c r="H100" s="152"/>
      <c r="I100" s="153"/>
      <c r="J100" s="154" t="s">
        <v>156</v>
      </c>
      <c r="K100" s="155"/>
      <c r="L100" s="155"/>
      <c r="M100" s="156"/>
      <c r="N100" s="839" t="s">
        <v>256</v>
      </c>
      <c r="O100" s="86"/>
    </row>
    <row r="101" spans="1:15" ht="40.5" customHeight="1">
      <c r="A101" s="37"/>
      <c r="B101" s="120" t="s">
        <v>296</v>
      </c>
      <c r="C101" s="120"/>
      <c r="D101" s="120"/>
      <c r="E101" s="123"/>
      <c r="F101" s="124" t="s">
        <v>298</v>
      </c>
      <c r="G101" s="120"/>
      <c r="H101" s="120"/>
      <c r="I101" s="121"/>
      <c r="J101" s="125" t="s">
        <v>258</v>
      </c>
      <c r="K101" s="152"/>
      <c r="L101" s="152"/>
      <c r="M101" s="153"/>
      <c r="N101" s="840"/>
      <c r="O101" s="86"/>
    </row>
    <row r="102" spans="1:15" ht="27" customHeight="1">
      <c r="A102" s="26"/>
      <c r="B102" s="157" t="s">
        <v>157</v>
      </c>
      <c r="C102" s="157" t="s">
        <v>158</v>
      </c>
      <c r="D102" s="157" t="s">
        <v>65</v>
      </c>
      <c r="E102" s="158" t="s">
        <v>12</v>
      </c>
      <c r="F102" s="158" t="s">
        <v>157</v>
      </c>
      <c r="G102" s="157" t="s">
        <v>158</v>
      </c>
      <c r="H102" s="157" t="s">
        <v>65</v>
      </c>
      <c r="I102" s="158" t="s">
        <v>12</v>
      </c>
      <c r="J102" s="159" t="s">
        <v>157</v>
      </c>
      <c r="K102" s="160" t="s">
        <v>158</v>
      </c>
      <c r="L102" s="161" t="s">
        <v>65</v>
      </c>
      <c r="M102" s="159" t="s">
        <v>12</v>
      </c>
      <c r="N102" s="841"/>
      <c r="O102" s="86"/>
    </row>
    <row r="103" spans="1:15" hidden="1">
      <c r="A103" s="87" t="s">
        <v>48</v>
      </c>
      <c r="B103" s="61">
        <f>+'CTA Pivot Table'!E$230</f>
        <v>0</v>
      </c>
      <c r="C103" s="61">
        <f>+'CTA Pivot Table'!E$231</f>
        <v>0</v>
      </c>
      <c r="D103" s="61">
        <f>+'CTA Pivot Table'!E$232</f>
        <v>0</v>
      </c>
      <c r="E103" s="60">
        <f>+'CTA Pivot Table'!E$233</f>
        <v>0</v>
      </c>
      <c r="F103" s="60"/>
      <c r="G103" s="60"/>
      <c r="H103" s="60"/>
      <c r="I103" s="60"/>
      <c r="J103" s="60">
        <f>+'CTA Pivot Table'!E$234</f>
        <v>0</v>
      </c>
      <c r="K103" s="61">
        <f>+'CTA Pivot Table'!E$235</f>
        <v>0</v>
      </c>
      <c r="L103" s="61">
        <f>+'CTA Pivot Table'!E$236</f>
        <v>0</v>
      </c>
      <c r="M103" s="62">
        <f>+'CTA Pivot Table'!E$237</f>
        <v>0</v>
      </c>
      <c r="N103" s="60">
        <f>+'CTA Pivot Table'!E$238</f>
        <v>0</v>
      </c>
      <c r="O103" s="8"/>
    </row>
    <row r="104" spans="1:15" hidden="1">
      <c r="A104" s="87"/>
      <c r="E104" s="63"/>
      <c r="I104" s="63"/>
      <c r="J104" s="63"/>
      <c r="M104" s="65"/>
      <c r="N104" s="63"/>
      <c r="O104" s="8"/>
    </row>
    <row r="105" spans="1:15">
      <c r="A105" s="87" t="s">
        <v>49</v>
      </c>
      <c r="B105" s="162">
        <f>+'CTA Pivot Table'!E$6</f>
        <v>0</v>
      </c>
      <c r="C105" s="162">
        <f>+'CTA Pivot Table'!E$8</f>
        <v>0</v>
      </c>
      <c r="D105" s="162">
        <f>+'CTA Pivot Table'!E$10</f>
        <v>0</v>
      </c>
      <c r="E105" s="163">
        <f>+'CTA Pivot Table'!E$12</f>
        <v>0</v>
      </c>
      <c r="F105" s="163">
        <f>+'CTA Pivot Table'!E$14</f>
        <v>0</v>
      </c>
      <c r="G105" s="162">
        <f>+'CTA Pivot Table'!E$16</f>
        <v>0</v>
      </c>
      <c r="H105" s="162">
        <f>+'CTA Pivot Table'!E$18</f>
        <v>0</v>
      </c>
      <c r="I105" s="163">
        <f>+'CTA Pivot Table'!E$20</f>
        <v>0</v>
      </c>
      <c r="J105" s="163">
        <f>+'CTA Pivot Table'!E$22</f>
        <v>0</v>
      </c>
      <c r="K105" s="162">
        <f>+'CTA Pivot Table'!E$24</f>
        <v>0</v>
      </c>
      <c r="L105" s="162">
        <f>+'CTA Pivot Table'!E$26</f>
        <v>0</v>
      </c>
      <c r="M105" s="164">
        <f>+'CTA Pivot Table'!E$28</f>
        <v>0</v>
      </c>
      <c r="N105" s="163">
        <f>+'CTA Pivot Table'!E$30</f>
        <v>0</v>
      </c>
      <c r="O105" s="8"/>
    </row>
    <row r="106" spans="1:15">
      <c r="A106" s="87" t="s">
        <v>50</v>
      </c>
      <c r="B106" s="162">
        <f>+'CTA Pivot Table'!E$38</f>
        <v>139.70475763016159</v>
      </c>
      <c r="C106" s="162">
        <f>+'CTA Pivot Table'!E$40</f>
        <v>141.71818181818182</v>
      </c>
      <c r="D106" s="162">
        <f>+'CTA Pivot Table'!E$42</f>
        <v>0</v>
      </c>
      <c r="E106" s="163">
        <f>+'CTA Pivot Table'!E$44</f>
        <v>139.72444444444446</v>
      </c>
      <c r="F106" s="163">
        <f>+'CTA Pivot Table'!E$46</f>
        <v>139.31141732283464</v>
      </c>
      <c r="G106" s="162">
        <f>+'CTA Pivot Table'!E$48</f>
        <v>119.91780821917808</v>
      </c>
      <c r="H106" s="162">
        <f>+'CTA Pivot Table'!E$50</f>
        <v>0</v>
      </c>
      <c r="I106" s="163">
        <f>+'CTA Pivot Table'!E$52</f>
        <v>138.42492172824043</v>
      </c>
      <c r="J106" s="163">
        <f>+'CTA Pivot Table'!E$54</f>
        <v>85.896302003081658</v>
      </c>
      <c r="K106" s="162">
        <f>+'CTA Pivot Table'!E$56</f>
        <v>65.237142857142857</v>
      </c>
      <c r="L106" s="162">
        <f>+'CTA Pivot Table'!ER$58</f>
        <v>0</v>
      </c>
      <c r="M106" s="164">
        <f>+'CTA Pivot Table'!E$60</f>
        <v>79.946736149204611</v>
      </c>
      <c r="N106" s="163">
        <f>+'CTA Pivot Table'!E$62</f>
        <v>0</v>
      </c>
      <c r="O106" s="8"/>
    </row>
    <row r="107" spans="1:15">
      <c r="A107" s="87" t="s">
        <v>51</v>
      </c>
      <c r="B107" s="162">
        <f>+'CTA Pivot Table'!E$70</f>
        <v>0</v>
      </c>
      <c r="C107" s="162">
        <f>+'CTA Pivot Table'!E$72</f>
        <v>0</v>
      </c>
      <c r="D107" s="162">
        <f>+'CTA Pivot Table'!E$74</f>
        <v>0</v>
      </c>
      <c r="E107" s="163">
        <f>+'CTA Pivot Table'!E$76</f>
        <v>0</v>
      </c>
      <c r="F107" s="163">
        <f>+'CTA Pivot Table'!E$78</f>
        <v>0</v>
      </c>
      <c r="G107" s="162">
        <f>+'CTA Pivot Table'!E$80</f>
        <v>0</v>
      </c>
      <c r="H107" s="162">
        <f>+'CTA Pivot Table'!E$82</f>
        <v>0</v>
      </c>
      <c r="I107" s="163">
        <f>+'CTA Pivot Table'!E$84</f>
        <v>0</v>
      </c>
      <c r="J107" s="163">
        <f>+'CTA Pivot Table'!E$86</f>
        <v>0</v>
      </c>
      <c r="K107" s="162">
        <f>+'CTA Pivot Table'!E$88</f>
        <v>0</v>
      </c>
      <c r="L107" s="162">
        <f>+'CTA Pivot Table'!E$90</f>
        <v>0</v>
      </c>
      <c r="M107" s="164">
        <f>+'CTA Pivot Table'!E$92</f>
        <v>0</v>
      </c>
      <c r="N107" s="163">
        <f>+'CTA Pivot Table'!E$94</f>
        <v>0</v>
      </c>
      <c r="O107" s="8"/>
    </row>
    <row r="108" spans="1:15">
      <c r="A108" s="87" t="s">
        <v>52</v>
      </c>
      <c r="B108" s="162">
        <f>+'CTA Pivot Table'!E$102</f>
        <v>0</v>
      </c>
      <c r="C108" s="162">
        <f>+'CTA Pivot Table'!E$104</f>
        <v>0</v>
      </c>
      <c r="D108" s="162">
        <f>+'CTA Pivot Table'!E$106</f>
        <v>0</v>
      </c>
      <c r="E108" s="163">
        <f>+'CTA Pivot Table'!E$108</f>
        <v>0</v>
      </c>
      <c r="F108" s="163">
        <f>+'CTA Pivot Table'!E$110</f>
        <v>0</v>
      </c>
      <c r="G108" s="162">
        <f>+'CTA Pivot Table'!E$112</f>
        <v>0</v>
      </c>
      <c r="H108" s="162">
        <f>+'CTA Pivot Table'!E$114</f>
        <v>0</v>
      </c>
      <c r="I108" s="163">
        <f>+'CTA Pivot Table'!E$116</f>
        <v>0</v>
      </c>
      <c r="J108" s="163">
        <f>+'CTA Pivot Table'!E$118</f>
        <v>0</v>
      </c>
      <c r="K108" s="162">
        <f>+'CTA Pivot Table'!E$120</f>
        <v>0</v>
      </c>
      <c r="L108" s="162">
        <f>+'CTA Pivot Table'!E$122</f>
        <v>0</v>
      </c>
      <c r="M108" s="164">
        <f>+'CTA Pivot Table'!E$124</f>
        <v>0</v>
      </c>
      <c r="N108" s="163">
        <f>+'CTA Pivot Table'!E$126</f>
        <v>0</v>
      </c>
      <c r="O108" s="8"/>
    </row>
    <row r="109" spans="1:15">
      <c r="A109" s="87"/>
      <c r="B109" s="162"/>
      <c r="C109" s="162"/>
      <c r="D109" s="162"/>
      <c r="E109" s="163"/>
      <c r="F109" s="163"/>
      <c r="G109" s="162"/>
      <c r="H109" s="162"/>
      <c r="I109" s="163"/>
      <c r="J109" s="163"/>
      <c r="K109" s="162"/>
      <c r="L109" s="162"/>
      <c r="M109" s="164"/>
      <c r="N109" s="163"/>
      <c r="O109" s="8"/>
    </row>
    <row r="110" spans="1:15">
      <c r="A110" s="87" t="s">
        <v>53</v>
      </c>
      <c r="B110" s="162">
        <f>+'CTA Pivot Table'!E$134</f>
        <v>134.52564102564102</v>
      </c>
      <c r="C110" s="162">
        <f>+'CTA Pivot Table'!E$136</f>
        <v>136.25</v>
      </c>
      <c r="D110" s="162">
        <f>+'CTA Pivot Table'!E$138</f>
        <v>0</v>
      </c>
      <c r="E110" s="163">
        <f>+'CTA Pivot Table'!E$140</f>
        <v>134.93137254901961</v>
      </c>
      <c r="F110" s="163">
        <f>+'CTA Pivot Table'!E$142</f>
        <v>142.06503231365789</v>
      </c>
      <c r="G110" s="162">
        <f>+'CTA Pivot Table'!E$144</f>
        <v>146.08499999999998</v>
      </c>
      <c r="H110" s="162">
        <f>+'CTA Pivot Table'!E$146</f>
        <v>0</v>
      </c>
      <c r="I110" s="163">
        <f>+'CTA Pivot Table'!E$148</f>
        <v>142.47976622874808</v>
      </c>
      <c r="J110" s="163">
        <f>+'CTA Pivot Table'!E$150</f>
        <v>97.398125361062966</v>
      </c>
      <c r="K110" s="162">
        <f>+'CTA Pivot Table'!E$152</f>
        <v>85.477777777777774</v>
      </c>
      <c r="L110" s="162">
        <f>+'CTA Pivot Table'!E$154</f>
        <v>0</v>
      </c>
      <c r="M110" s="164">
        <f>+'CTA Pivot Table'!E$156</f>
        <v>94.510004377325458</v>
      </c>
      <c r="N110" s="163">
        <f>+'CTA Pivot Table'!E$158</f>
        <v>141.20333333333332</v>
      </c>
      <c r="O110" s="8"/>
    </row>
    <row r="111" spans="1:15">
      <c r="A111" s="87" t="s">
        <v>54</v>
      </c>
      <c r="B111" s="162">
        <f>+'CTA Pivot Table'!E$166</f>
        <v>137.72016706443915</v>
      </c>
      <c r="C111" s="162">
        <f>+'CTA Pivot Table'!E$168</f>
        <v>137.50624999999999</v>
      </c>
      <c r="D111" s="162">
        <f>+'CTA Pivot Table'!E$170</f>
        <v>0</v>
      </c>
      <c r="E111" s="163">
        <f>+'CTA Pivot Table'!E$172</f>
        <v>137.71421113689098</v>
      </c>
      <c r="F111" s="163">
        <f>+'CTA Pivot Table'!E$174</f>
        <v>147.01895276038701</v>
      </c>
      <c r="G111" s="162">
        <f>+'CTA Pivot Table'!E$176</f>
        <v>139.35527426160337</v>
      </c>
      <c r="H111" s="162">
        <f>+'CTA Pivot Table'!E$178</f>
        <v>0</v>
      </c>
      <c r="I111" s="163">
        <f>+'CTA Pivot Table'!E$180</f>
        <v>146.53473740335912</v>
      </c>
      <c r="J111" s="163">
        <f>+'CTA Pivot Table'!E$182</f>
        <v>88.375827143821738</v>
      </c>
      <c r="K111" s="162">
        <f>+'CTA Pivot Table'!E$184</f>
        <v>76.961334641805692</v>
      </c>
      <c r="L111" s="162">
        <f>+'CTA Pivot Table'!E$186</f>
        <v>0</v>
      </c>
      <c r="M111" s="164">
        <f>+'CTA Pivot Table'!E$188</f>
        <v>85.454107008289384</v>
      </c>
      <c r="N111" s="163">
        <f>+'CTA Pivot Table'!E$190</f>
        <v>91.097739130434775</v>
      </c>
      <c r="O111" s="8"/>
    </row>
    <row r="112" spans="1:15">
      <c r="A112" s="87" t="s">
        <v>55</v>
      </c>
      <c r="B112" s="162">
        <f>+'CTA Pivot Table'!E$198</f>
        <v>0</v>
      </c>
      <c r="C112" s="162">
        <f>+'CTA Pivot Table'!E$200</f>
        <v>0</v>
      </c>
      <c r="D112" s="162">
        <f>+'CTA Pivot Table'!E$202</f>
        <v>0</v>
      </c>
      <c r="E112" s="163">
        <f>+'CTA Pivot Table'!E$204</f>
        <v>0</v>
      </c>
      <c r="F112" s="163">
        <f>+'CTA Pivot Table'!E$206</f>
        <v>0</v>
      </c>
      <c r="G112" s="162">
        <f>+'CTA Pivot Table'!E$208</f>
        <v>0</v>
      </c>
      <c r="H112" s="162">
        <f>+'CTA Pivot Table'!E$210</f>
        <v>0</v>
      </c>
      <c r="I112" s="163">
        <f>+'CTA Pivot Table'!E$212</f>
        <v>0</v>
      </c>
      <c r="J112" s="163">
        <f>+'CTA Pivot Table'!E$214</f>
        <v>0</v>
      </c>
      <c r="K112" s="162">
        <f>+'CTA Pivot Table'!E$216</f>
        <v>0</v>
      </c>
      <c r="L112" s="162">
        <f>+'CTA Pivot Table'!E$218</f>
        <v>0</v>
      </c>
      <c r="M112" s="164">
        <f>+'CTA Pivot Table'!E$220</f>
        <v>0</v>
      </c>
      <c r="N112" s="163">
        <f>+'CTA Pivot Table'!E$222</f>
        <v>0</v>
      </c>
      <c r="O112" s="8"/>
    </row>
    <row r="113" spans="1:16">
      <c r="A113" s="87" t="s">
        <v>56</v>
      </c>
      <c r="B113" s="162">
        <f>+'CTA Pivot Table'!E$230</f>
        <v>0</v>
      </c>
      <c r="C113" s="162">
        <f>+'CTA Pivot Table'!E$232</f>
        <v>0</v>
      </c>
      <c r="D113" s="162">
        <f>+'CTA Pivot Table'!E$234</f>
        <v>0</v>
      </c>
      <c r="E113" s="163">
        <f>+'CTA Pivot Table'!E$236</f>
        <v>0</v>
      </c>
      <c r="F113" s="163">
        <f>+'CTA Pivot Table'!E$238</f>
        <v>0</v>
      </c>
      <c r="G113" s="162">
        <f>+'CTA Pivot Table'!E$240</f>
        <v>0</v>
      </c>
      <c r="H113" s="162">
        <f>+'CTA Pivot Table'!E$242</f>
        <v>0</v>
      </c>
      <c r="I113" s="163">
        <f>+'CTA Pivot Table'!E$244</f>
        <v>0</v>
      </c>
      <c r="J113" s="163">
        <f>+'CTA Pivot Table'!E$246</f>
        <v>0</v>
      </c>
      <c r="K113" s="162">
        <f>+'CTA Pivot Table'!E$248</f>
        <v>0</v>
      </c>
      <c r="L113" s="162">
        <f>+'CTA Pivot Table'!E$250</f>
        <v>0</v>
      </c>
      <c r="M113" s="164">
        <f>+'CTA Pivot Table'!E$252</f>
        <v>0</v>
      </c>
      <c r="N113" s="163">
        <f>+'CTA Pivot Table'!E$254</f>
        <v>0</v>
      </c>
      <c r="O113" s="8"/>
    </row>
    <row r="114" spans="1:16">
      <c r="A114" s="87"/>
      <c r="B114" s="162"/>
      <c r="C114" s="162"/>
      <c r="D114" s="162"/>
      <c r="E114" s="163"/>
      <c r="F114" s="163"/>
      <c r="G114" s="162"/>
      <c r="H114" s="162"/>
      <c r="I114" s="163"/>
      <c r="J114" s="163"/>
      <c r="K114" s="162"/>
      <c r="L114" s="162"/>
      <c r="M114" s="164"/>
      <c r="N114" s="163"/>
      <c r="O114" s="8"/>
    </row>
    <row r="115" spans="1:16">
      <c r="A115" s="87" t="s">
        <v>57</v>
      </c>
      <c r="B115" s="162">
        <f>+'CTA Pivot Table'!E$262</f>
        <v>0</v>
      </c>
      <c r="C115" s="162">
        <f>+'CTA Pivot Table'!E$264</f>
        <v>0</v>
      </c>
      <c r="D115" s="162">
        <f>+'CTA Pivot Table'!E$266</f>
        <v>0</v>
      </c>
      <c r="E115" s="163">
        <f>+'CTA Pivot Table'!E$268</f>
        <v>0</v>
      </c>
      <c r="F115" s="163">
        <f>+'CTA Pivot Table'!E$270</f>
        <v>0</v>
      </c>
      <c r="G115" s="162">
        <f>+'CTA Pivot Table'!E$272</f>
        <v>0</v>
      </c>
      <c r="H115" s="162">
        <f>+'CTA Pivot Table'!E$274</f>
        <v>0</v>
      </c>
      <c r="I115" s="163">
        <f>+'CTA Pivot Table'!E$276</f>
        <v>0</v>
      </c>
      <c r="J115" s="163">
        <f>+'CTA Pivot Table'!E$278</f>
        <v>0</v>
      </c>
      <c r="K115" s="162">
        <f>+'CTA Pivot Table'!E$280</f>
        <v>0</v>
      </c>
      <c r="L115" s="162">
        <f>+'CTA Pivot Table'!E$282</f>
        <v>0</v>
      </c>
      <c r="M115" s="164">
        <f>+'CTA Pivot Table'!E$284</f>
        <v>0</v>
      </c>
      <c r="N115" s="163">
        <f>+'CTA Pivot Table'!E$286</f>
        <v>0</v>
      </c>
      <c r="O115" s="8"/>
    </row>
    <row r="116" spans="1:16" ht="15.75">
      <c r="A116" s="87" t="s">
        <v>58</v>
      </c>
      <c r="B116" s="162">
        <f>+'CTA Pivot Table'!E$294</f>
        <v>149.5566037735849</v>
      </c>
      <c r="C116" s="162">
        <f>+'CTA Pivot Table'!E$296</f>
        <v>0</v>
      </c>
      <c r="D116" s="162">
        <f>+'CTA Pivot Table'!E$298</f>
        <v>0</v>
      </c>
      <c r="E116" s="163">
        <f>+'CTA Pivot Table'!E$300</f>
        <v>149.5566037735849</v>
      </c>
      <c r="F116" s="163">
        <f>+'CTA Pivot Table'!E$302</f>
        <v>138.61439873417723</v>
      </c>
      <c r="G116" s="162">
        <f>+'CTA Pivot Table'!E$304</f>
        <v>145.90909090909091</v>
      </c>
      <c r="H116" s="162">
        <f>+'CTA Pivot Table'!E$306</f>
        <v>143.6</v>
      </c>
      <c r="I116" s="163">
        <f>+'CTA Pivot Table'!E$308</f>
        <v>138.64361115487631</v>
      </c>
      <c r="J116" s="163">
        <f>+'CTA Pivot Table'!E$310</f>
        <v>90.409431605246724</v>
      </c>
      <c r="K116" s="162">
        <f>+'CTA Pivot Table'!E$312</f>
        <v>61.398360655737704</v>
      </c>
      <c r="L116" s="162">
        <f>+'CTA Pivot Table'!E$314</f>
        <v>107.91304347826087</v>
      </c>
      <c r="M116" s="164">
        <f>+'CTA Pivot Table'!E$316</f>
        <v>85.89986962190352</v>
      </c>
      <c r="N116" s="163">
        <f>+'CTA Pivot Table'!E$318</f>
        <v>110.33980582524272</v>
      </c>
      <c r="O116" s="8"/>
      <c r="P116" s="91"/>
    </row>
    <row r="117" spans="1:16">
      <c r="A117" s="87" t="s">
        <v>59</v>
      </c>
      <c r="B117" s="162">
        <f>+'CTA Pivot Table'!E$326</f>
        <v>0</v>
      </c>
      <c r="C117" s="162">
        <f>+'CTA Pivot Table'!E$328</f>
        <v>0</v>
      </c>
      <c r="D117" s="162">
        <f>+'CTA Pivot Table'!E$330</f>
        <v>0</v>
      </c>
      <c r="E117" s="163">
        <f>+'CTA Pivot Table'!E$332</f>
        <v>0</v>
      </c>
      <c r="F117" s="163">
        <f>+'CTA Pivot Table'!E$334</f>
        <v>0</v>
      </c>
      <c r="G117" s="162">
        <f>+'CTA Pivot Table'!E$336</f>
        <v>0</v>
      </c>
      <c r="H117" s="162">
        <f>+'CTA Pivot Table'!E$338</f>
        <v>0</v>
      </c>
      <c r="I117" s="163">
        <f>+'CTA Pivot Table'!E$340</f>
        <v>0</v>
      </c>
      <c r="J117" s="163">
        <f>+'CTA Pivot Table'!E$342</f>
        <v>0</v>
      </c>
      <c r="K117" s="162">
        <f>+'CTA Pivot Table'!E$344</f>
        <v>0</v>
      </c>
      <c r="L117" s="162">
        <f>+'CTA Pivot Table'!E$346</f>
        <v>0</v>
      </c>
      <c r="M117" s="164">
        <f>+'CTA Pivot Table'!E$348</f>
        <v>0</v>
      </c>
      <c r="N117" s="163">
        <f>+'CTA Pivot Table'!E$350</f>
        <v>0</v>
      </c>
      <c r="O117" s="8"/>
    </row>
    <row r="118" spans="1:16">
      <c r="A118" s="87" t="s">
        <v>60</v>
      </c>
      <c r="B118" s="162">
        <f>+'CTA Pivot Table'!E$358</f>
        <v>0</v>
      </c>
      <c r="C118" s="162">
        <f>+'CTA Pivot Table'!E$360</f>
        <v>0</v>
      </c>
      <c r="D118" s="162">
        <f>+'CTA Pivot Table'!E$362</f>
        <v>0</v>
      </c>
      <c r="E118" s="163">
        <f>+'CTA Pivot Table'!E$364</f>
        <v>0</v>
      </c>
      <c r="F118" s="163">
        <f>+'CTA Pivot Table'!E$366</f>
        <v>0</v>
      </c>
      <c r="G118" s="162">
        <f>+'CTA Pivot Table'!E$368</f>
        <v>0</v>
      </c>
      <c r="H118" s="162">
        <f>+'CTA Pivot Table'!E$370</f>
        <v>0</v>
      </c>
      <c r="I118" s="163">
        <f>+'CTA Pivot Table'!E$372</f>
        <v>0</v>
      </c>
      <c r="J118" s="163">
        <f>+'CTA Pivot Table'!E$374</f>
        <v>0</v>
      </c>
      <c r="K118" s="162">
        <f>+'CTA Pivot Table'!E$376</f>
        <v>0</v>
      </c>
      <c r="L118" s="162">
        <f>+'CTA Pivot Table'!E$378</f>
        <v>0</v>
      </c>
      <c r="M118" s="164">
        <f>+'CTA Pivot Table'!E$380</f>
        <v>0</v>
      </c>
      <c r="N118" s="163">
        <f>+'CTA Pivot Table'!E$382</f>
        <v>0</v>
      </c>
      <c r="O118" s="8"/>
    </row>
    <row r="119" spans="1:16">
      <c r="A119" s="87"/>
      <c r="B119" s="162"/>
      <c r="C119" s="162"/>
      <c r="D119" s="162"/>
      <c r="E119" s="163"/>
      <c r="F119" s="163"/>
      <c r="G119" s="162"/>
      <c r="H119" s="162"/>
      <c r="I119" s="163"/>
      <c r="J119" s="163"/>
      <c r="K119" s="162"/>
      <c r="L119" s="162"/>
      <c r="M119" s="164"/>
      <c r="N119" s="163"/>
      <c r="O119" s="8"/>
    </row>
    <row r="120" spans="1:16">
      <c r="A120" s="87" t="s">
        <v>61</v>
      </c>
      <c r="B120" s="162">
        <f>+'CTA Pivot Table'!E$390</f>
        <v>0</v>
      </c>
      <c r="C120" s="162">
        <f>+'CTA Pivot Table'!E$392</f>
        <v>0</v>
      </c>
      <c r="D120" s="162">
        <f>+'CTA Pivot Table'!E$394</f>
        <v>0</v>
      </c>
      <c r="E120" s="163">
        <f>+'CTA Pivot Table'!E$396</f>
        <v>0</v>
      </c>
      <c r="F120" s="163">
        <f>+'CTA Pivot Table'!E$398</f>
        <v>0</v>
      </c>
      <c r="G120" s="162">
        <f>+'CTA Pivot Table'!E$400</f>
        <v>0</v>
      </c>
      <c r="H120" s="162">
        <f>+'CTA Pivot Table'!E$402</f>
        <v>0</v>
      </c>
      <c r="I120" s="163">
        <f>+'CTA Pivot Table'!E$404</f>
        <v>0</v>
      </c>
      <c r="J120" s="163">
        <f>+'CTA Pivot Table'!E$406</f>
        <v>0</v>
      </c>
      <c r="K120" s="162">
        <f>+'CTA Pivot Table'!E$408</f>
        <v>0</v>
      </c>
      <c r="L120" s="162">
        <f>+'CTA Pivot Table'!E$410</f>
        <v>0</v>
      </c>
      <c r="M120" s="164">
        <f>+'CTA Pivot Table'!E$412</f>
        <v>0</v>
      </c>
      <c r="N120" s="163">
        <f>+'CTA Pivot Table'!E$414</f>
        <v>0</v>
      </c>
      <c r="O120" s="8"/>
    </row>
    <row r="121" spans="1:16">
      <c r="A121" s="87" t="s">
        <v>62</v>
      </c>
      <c r="B121" s="162">
        <f>+'CTA Pivot Table'!E$422</f>
        <v>124.67353121801432</v>
      </c>
      <c r="C121" s="162">
        <f>+'CTA Pivot Table'!E$424</f>
        <v>126.80696864111498</v>
      </c>
      <c r="D121" s="162">
        <f>+'CTA Pivot Table'!E$426</f>
        <v>0</v>
      </c>
      <c r="E121" s="163">
        <f>+'CTA Pivot Table'!E$428</f>
        <v>124.79191802010828</v>
      </c>
      <c r="F121" s="163">
        <f>+'CTA Pivot Table'!E$430</f>
        <v>138.80688750409971</v>
      </c>
      <c r="G121" s="162">
        <f>+'CTA Pivot Table'!E$432</f>
        <v>140.95822222222222</v>
      </c>
      <c r="H121" s="162">
        <f>+'CTA Pivot Table'!E$434</f>
        <v>0</v>
      </c>
      <c r="I121" s="163">
        <f>+'CTA Pivot Table'!E$436</f>
        <v>138.9547342700061</v>
      </c>
      <c r="J121" s="163">
        <f>+'CTA Pivot Table'!E$438</f>
        <v>86.358804601399726</v>
      </c>
      <c r="K121" s="162">
        <f>+'CTA Pivot Table'!E$440</f>
        <v>68.052101412285197</v>
      </c>
      <c r="L121" s="162">
        <f>+'CTA Pivot Table'!E$442</f>
        <v>0</v>
      </c>
      <c r="M121" s="164">
        <f>+'CTA Pivot Table'!E$444</f>
        <v>80.482220887043908</v>
      </c>
      <c r="N121" s="163">
        <f>+'CTA Pivot Table'!E$446</f>
        <v>67.992006109979627</v>
      </c>
      <c r="O121" s="8"/>
    </row>
    <row r="122" spans="1:16">
      <c r="A122" s="87" t="s">
        <v>63</v>
      </c>
      <c r="B122" s="162">
        <f>+'CTA Pivot Table'!E$454</f>
        <v>140.95001999999999</v>
      </c>
      <c r="C122" s="162">
        <f>+'CTA Pivot Table'!E$456</f>
        <v>86</v>
      </c>
      <c r="D122" s="162">
        <f>+'CTA Pivot Table'!E$458</f>
        <v>0</v>
      </c>
      <c r="E122" s="163">
        <f>+'CTA Pivot Table'!E$460</f>
        <v>139.6097756097561</v>
      </c>
      <c r="F122" s="163">
        <f>+'CTA Pivot Table'!E$462</f>
        <v>132.31148941524796</v>
      </c>
      <c r="G122" s="162">
        <f>+'CTA Pivot Table'!E$464</f>
        <v>126.03225483870968</v>
      </c>
      <c r="H122" s="162">
        <f>+'CTA Pivot Table'!E$466</f>
        <v>0</v>
      </c>
      <c r="I122" s="163">
        <f>+'CTA Pivot Table'!E$468</f>
        <v>132.22621359521028</v>
      </c>
      <c r="J122" s="163">
        <f>+'CTA Pivot Table'!E$470</f>
        <v>87.361692584844263</v>
      </c>
      <c r="K122" s="162">
        <f>+'CTA Pivot Table'!E$472</f>
        <v>65.467947980769225</v>
      </c>
      <c r="L122" s="162">
        <f>+'CTA Pivot Table'!E$474</f>
        <v>0</v>
      </c>
      <c r="M122" s="164">
        <f>+'CTA Pivot Table'!E$476</f>
        <v>84.588307153877381</v>
      </c>
      <c r="N122" s="163">
        <f>+'CTA Pivot Table'!E$478</f>
        <v>97.329219627329181</v>
      </c>
      <c r="O122" s="8"/>
    </row>
    <row r="123" spans="1:16">
      <c r="A123" s="92" t="s">
        <v>64</v>
      </c>
      <c r="B123" s="165">
        <f>+'CTA Pivot Table'!E$486</f>
        <v>0</v>
      </c>
      <c r="C123" s="165">
        <f>+'CTA Pivot Table'!E$488</f>
        <v>0</v>
      </c>
      <c r="D123" s="165">
        <f>+'CTA Pivot Table'!E$490</f>
        <v>0</v>
      </c>
      <c r="E123" s="166">
        <f>+'CTA Pivot Table'!E$492</f>
        <v>0</v>
      </c>
      <c r="F123" s="166">
        <f>+'CTA Pivot Table'!E$494</f>
        <v>0</v>
      </c>
      <c r="G123" s="165">
        <f>+'CTA Pivot Table'!E$496</f>
        <v>0</v>
      </c>
      <c r="H123" s="165">
        <f>+'CTA Pivot Table'!E$498</f>
        <v>0</v>
      </c>
      <c r="I123" s="166">
        <f>+'CTA Pivot Table'!E$500</f>
        <v>0</v>
      </c>
      <c r="J123" s="166">
        <f>+'CTA Pivot Table'!E$502</f>
        <v>0</v>
      </c>
      <c r="K123" s="165">
        <f>+'CTA Pivot Table'!E$504</f>
        <v>0</v>
      </c>
      <c r="L123" s="165">
        <f>+'CTA Pivot Table'!E$506</f>
        <v>0</v>
      </c>
      <c r="M123" s="167">
        <f>+'CTA Pivot Table'!E$508</f>
        <v>0</v>
      </c>
      <c r="N123" s="166">
        <f>+'CTA Pivot Table'!E$510</f>
        <v>0</v>
      </c>
      <c r="O123" s="8"/>
    </row>
    <row r="124" spans="1:16">
      <c r="A124" s="133" t="s">
        <v>160</v>
      </c>
      <c r="B124" s="168"/>
      <c r="C124" s="168"/>
      <c r="D124" s="168"/>
      <c r="E124" s="168"/>
      <c r="F124" s="168"/>
      <c r="G124" s="168"/>
      <c r="H124" s="168"/>
      <c r="I124" s="168"/>
      <c r="J124" s="168"/>
      <c r="K124" s="168"/>
      <c r="L124" s="168"/>
      <c r="M124" s="168"/>
      <c r="N124" s="169"/>
    </row>
    <row r="125" spans="1:16">
      <c r="A125" s="170"/>
      <c r="B125" s="168"/>
      <c r="C125" s="168"/>
      <c r="D125" s="168"/>
      <c r="E125" s="168"/>
      <c r="F125" s="168"/>
      <c r="G125" s="168"/>
      <c r="H125" s="168"/>
      <c r="I125" s="168"/>
      <c r="J125" s="168"/>
      <c r="K125" s="168"/>
      <c r="L125" s="168"/>
      <c r="M125" s="168"/>
      <c r="N125" s="323" t="s">
        <v>1192</v>
      </c>
    </row>
    <row r="126" spans="1:16" ht="18">
      <c r="A126" s="198" t="s">
        <v>288</v>
      </c>
      <c r="B126" s="82"/>
      <c r="C126" s="82"/>
      <c r="D126" s="82"/>
      <c r="E126" s="101"/>
      <c r="F126" s="101"/>
      <c r="G126" s="101"/>
      <c r="H126" s="101"/>
      <c r="I126" s="101"/>
      <c r="J126" s="82"/>
      <c r="K126" s="82"/>
      <c r="L126" s="82"/>
      <c r="M126" s="101"/>
      <c r="N126" s="102"/>
    </row>
    <row r="127" spans="1:16" ht="18">
      <c r="A127" s="198"/>
      <c r="B127" s="82"/>
      <c r="C127" s="82"/>
      <c r="D127" s="82"/>
      <c r="E127" s="101"/>
      <c r="F127" s="101"/>
      <c r="G127" s="101"/>
      <c r="H127" s="101"/>
      <c r="I127" s="101"/>
      <c r="J127" s="82"/>
      <c r="K127" s="82"/>
      <c r="L127" s="82"/>
      <c r="M127" s="101"/>
      <c r="N127" s="102"/>
    </row>
    <row r="128" spans="1:16" ht="15.75">
      <c r="A128" s="118" t="s">
        <v>177</v>
      </c>
      <c r="B128" s="82"/>
      <c r="C128" s="82"/>
      <c r="D128" s="82"/>
      <c r="E128" s="101"/>
      <c r="F128" s="101"/>
      <c r="G128" s="101"/>
      <c r="H128" s="101"/>
      <c r="I128" s="101"/>
      <c r="J128" s="82"/>
      <c r="K128" s="82"/>
      <c r="L128" s="82"/>
      <c r="M128" s="101"/>
      <c r="N128" s="102"/>
    </row>
    <row r="129" spans="1:15" ht="15.75">
      <c r="A129" s="118" t="s">
        <v>675</v>
      </c>
      <c r="B129" s="82"/>
      <c r="C129" s="82"/>
      <c r="D129" s="82"/>
      <c r="E129" s="101"/>
      <c r="F129" s="101"/>
      <c r="G129" s="101"/>
      <c r="H129" s="101"/>
      <c r="I129" s="101"/>
      <c r="J129" s="82"/>
      <c r="K129" s="82"/>
      <c r="L129" s="82"/>
      <c r="M129" s="101"/>
      <c r="N129" s="102"/>
    </row>
    <row r="130" spans="1:15" ht="15.75" customHeight="1">
      <c r="A130" s="26"/>
      <c r="B130" s="58"/>
      <c r="C130" s="58"/>
      <c r="D130" s="58"/>
      <c r="E130" s="58"/>
      <c r="F130" s="59"/>
      <c r="G130" s="84"/>
      <c r="H130" s="84"/>
      <c r="I130" s="85"/>
      <c r="J130" s="85"/>
      <c r="K130" s="85"/>
      <c r="L130" s="85"/>
      <c r="M130" s="85"/>
      <c r="N130" s="85"/>
      <c r="O130" s="7"/>
    </row>
    <row r="131" spans="1:15" ht="15.75" customHeight="1">
      <c r="A131" s="21"/>
      <c r="B131" s="119" t="s">
        <v>257</v>
      </c>
      <c r="C131" s="152"/>
      <c r="D131" s="152"/>
      <c r="E131" s="152"/>
      <c r="F131" s="152"/>
      <c r="G131" s="152"/>
      <c r="H131" s="152"/>
      <c r="I131" s="153"/>
      <c r="J131" s="154" t="s">
        <v>156</v>
      </c>
      <c r="K131" s="155"/>
      <c r="L131" s="155"/>
      <c r="M131" s="156"/>
      <c r="N131" s="839" t="s">
        <v>256</v>
      </c>
      <c r="O131" s="86"/>
    </row>
    <row r="132" spans="1:15" ht="42.75" customHeight="1">
      <c r="A132" s="37"/>
      <c r="B132" s="120" t="s">
        <v>296</v>
      </c>
      <c r="C132" s="120"/>
      <c r="D132" s="120"/>
      <c r="E132" s="123"/>
      <c r="F132" s="124" t="s">
        <v>298</v>
      </c>
      <c r="G132" s="120"/>
      <c r="H132" s="120"/>
      <c r="I132" s="121"/>
      <c r="J132" s="125" t="s">
        <v>258</v>
      </c>
      <c r="K132" s="152"/>
      <c r="L132" s="152"/>
      <c r="M132" s="153"/>
      <c r="N132" s="840"/>
      <c r="O132" s="86"/>
    </row>
    <row r="133" spans="1:15" ht="27.75" customHeight="1">
      <c r="A133" s="26"/>
      <c r="B133" s="157" t="s">
        <v>157</v>
      </c>
      <c r="C133" s="157" t="s">
        <v>158</v>
      </c>
      <c r="D133" s="157" t="s">
        <v>65</v>
      </c>
      <c r="E133" s="158" t="s">
        <v>12</v>
      </c>
      <c r="F133" s="158" t="s">
        <v>157</v>
      </c>
      <c r="G133" s="157" t="s">
        <v>158</v>
      </c>
      <c r="H133" s="157" t="s">
        <v>65</v>
      </c>
      <c r="I133" s="158" t="s">
        <v>12</v>
      </c>
      <c r="J133" s="159" t="s">
        <v>157</v>
      </c>
      <c r="K133" s="160" t="s">
        <v>158</v>
      </c>
      <c r="L133" s="161" t="s">
        <v>65</v>
      </c>
      <c r="M133" s="159" t="s">
        <v>12</v>
      </c>
      <c r="N133" s="841"/>
      <c r="O133" s="86"/>
    </row>
    <row r="134" spans="1:15" hidden="1">
      <c r="A134" s="87" t="s">
        <v>48</v>
      </c>
      <c r="B134" s="61">
        <f>+'CTA Pivot Table'!F$230</f>
        <v>0</v>
      </c>
      <c r="C134" s="61">
        <f>+'CTA Pivot Table'!F$231</f>
        <v>0</v>
      </c>
      <c r="D134" s="61">
        <f>+'CTA Pivot Table'!F$232</f>
        <v>0</v>
      </c>
      <c r="E134" s="60">
        <f>+'CTA Pivot Table'!F$233</f>
        <v>0</v>
      </c>
      <c r="F134" s="60"/>
      <c r="G134" s="60"/>
      <c r="H134" s="60"/>
      <c r="I134" s="60"/>
      <c r="J134" s="60">
        <f>+'CTA Pivot Table'!F$234</f>
        <v>0</v>
      </c>
      <c r="K134" s="61">
        <f>+'CTA Pivot Table'!F$235</f>
        <v>0</v>
      </c>
      <c r="L134" s="61">
        <f>+'CTA Pivot Table'!F$236</f>
        <v>0</v>
      </c>
      <c r="M134" s="62">
        <f>+'CTA Pivot Table'!F$237</f>
        <v>0</v>
      </c>
      <c r="N134" s="60">
        <f>+'CTA Pivot Table'!F$238</f>
        <v>0</v>
      </c>
      <c r="O134" s="8"/>
    </row>
    <row r="135" spans="1:15" hidden="1">
      <c r="A135" s="87"/>
      <c r="E135" s="63"/>
      <c r="I135" s="63"/>
      <c r="J135" s="63"/>
      <c r="M135" s="65"/>
      <c r="N135" s="63"/>
      <c r="O135" s="8"/>
    </row>
    <row r="136" spans="1:15">
      <c r="A136" s="87" t="s">
        <v>49</v>
      </c>
      <c r="B136" s="162">
        <f>+'CTA Pivot Table'!F$6</f>
        <v>0</v>
      </c>
      <c r="C136" s="162">
        <f>+'CTA Pivot Table'!F$8</f>
        <v>0</v>
      </c>
      <c r="D136" s="162">
        <f>+'CTA Pivot Table'!F$10</f>
        <v>0</v>
      </c>
      <c r="E136" s="163">
        <f>+'CTA Pivot Table'!F$12</f>
        <v>0</v>
      </c>
      <c r="F136" s="163">
        <f>+'CTA Pivot Table'!F$14</f>
        <v>0</v>
      </c>
      <c r="G136" s="162">
        <f>+'CTA Pivot Table'!F$16</f>
        <v>0</v>
      </c>
      <c r="H136" s="162">
        <f>+'CTA Pivot Table'!F$18</f>
        <v>0</v>
      </c>
      <c r="I136" s="163">
        <f>+'CTA Pivot Table'!F$20</f>
        <v>0</v>
      </c>
      <c r="J136" s="163">
        <f>+'CTA Pivot Table'!F$22</f>
        <v>0</v>
      </c>
      <c r="K136" s="162">
        <f>+'CTA Pivot Table'!F$24</f>
        <v>0</v>
      </c>
      <c r="L136" s="162">
        <f>+'CTA Pivot Table'!F$26</f>
        <v>0</v>
      </c>
      <c r="M136" s="164">
        <f>+'CTA Pivot Table'!F$28</f>
        <v>0</v>
      </c>
      <c r="N136" s="163">
        <f>+'CTA Pivot Table'!F$30</f>
        <v>0</v>
      </c>
      <c r="O136" s="8"/>
    </row>
    <row r="137" spans="1:15">
      <c r="A137" s="87" t="s">
        <v>50</v>
      </c>
      <c r="B137" s="162">
        <f>+'CTA Pivot Table'!F$38</f>
        <v>135.41483050847458</v>
      </c>
      <c r="C137" s="162">
        <f>+'CTA Pivot Table'!F$40</f>
        <v>128.4</v>
      </c>
      <c r="D137" s="162">
        <f>+'CTA Pivot Table'!F$42</f>
        <v>0</v>
      </c>
      <c r="E137" s="163">
        <f>+'CTA Pivot Table'!F$44</f>
        <v>135.26929460580911</v>
      </c>
      <c r="F137" s="163">
        <f>+'CTA Pivot Table'!F$46</f>
        <v>139.3463087248322</v>
      </c>
      <c r="G137" s="162">
        <f>+'CTA Pivot Table'!F$48</f>
        <v>116.94285714285714</v>
      </c>
      <c r="H137" s="162">
        <f>+'CTA Pivot Table'!F$50</f>
        <v>0</v>
      </c>
      <c r="I137" s="163">
        <f>+'CTA Pivot Table'!F$52</f>
        <v>138.34102564102565</v>
      </c>
      <c r="J137" s="163">
        <f>+'CTA Pivot Table'!F$54</f>
        <v>88.789635854341739</v>
      </c>
      <c r="K137" s="162">
        <f>+'CTA Pivot Table'!F$56</f>
        <v>89.296666666666653</v>
      </c>
      <c r="L137" s="162">
        <f>+'CTA Pivot Table'!FR$58</f>
        <v>0</v>
      </c>
      <c r="M137" s="164">
        <f>+'CTA Pivot Table'!F$60</f>
        <v>88.82894056847546</v>
      </c>
      <c r="N137" s="163">
        <f>+'CTA Pivot Table'!F$62</f>
        <v>0</v>
      </c>
      <c r="O137" s="8"/>
    </row>
    <row r="138" spans="1:15">
      <c r="A138" s="87" t="s">
        <v>51</v>
      </c>
      <c r="B138" s="162">
        <f>+'CTA Pivot Table'!F$70</f>
        <v>0</v>
      </c>
      <c r="C138" s="162">
        <f>+'CTA Pivot Table'!F$72</f>
        <v>0</v>
      </c>
      <c r="D138" s="162">
        <f>+'CTA Pivot Table'!F$74</f>
        <v>0</v>
      </c>
      <c r="E138" s="163">
        <f>+'CTA Pivot Table'!F$76</f>
        <v>0</v>
      </c>
      <c r="F138" s="163">
        <f>+'CTA Pivot Table'!F$78</f>
        <v>0</v>
      </c>
      <c r="G138" s="162">
        <f>+'CTA Pivot Table'!F$80</f>
        <v>0</v>
      </c>
      <c r="H138" s="162">
        <f>+'CTA Pivot Table'!F$82</f>
        <v>0</v>
      </c>
      <c r="I138" s="163">
        <f>+'CTA Pivot Table'!F$84</f>
        <v>0</v>
      </c>
      <c r="J138" s="163">
        <f>+'CTA Pivot Table'!F$86</f>
        <v>0</v>
      </c>
      <c r="K138" s="162">
        <f>+'CTA Pivot Table'!F$88</f>
        <v>0</v>
      </c>
      <c r="L138" s="162">
        <f>+'CTA Pivot Table'!F$90</f>
        <v>0</v>
      </c>
      <c r="M138" s="164">
        <f>+'CTA Pivot Table'!F$92</f>
        <v>0</v>
      </c>
      <c r="N138" s="163">
        <f>+'CTA Pivot Table'!F$94</f>
        <v>0</v>
      </c>
      <c r="O138" s="8"/>
    </row>
    <row r="139" spans="1:15">
      <c r="A139" s="87" t="s">
        <v>52</v>
      </c>
      <c r="B139" s="162">
        <f>+'CTA Pivot Table'!F$102</f>
        <v>0</v>
      </c>
      <c r="C139" s="162">
        <f>+'CTA Pivot Table'!F$104</f>
        <v>0</v>
      </c>
      <c r="D139" s="162">
        <f>+'CTA Pivot Table'!F$106</f>
        <v>0</v>
      </c>
      <c r="E139" s="163">
        <f>+'CTA Pivot Table'!F$108</f>
        <v>0</v>
      </c>
      <c r="F139" s="163">
        <f>+'CTA Pivot Table'!F$110</f>
        <v>0</v>
      </c>
      <c r="G139" s="162">
        <f>+'CTA Pivot Table'!F$112</f>
        <v>0</v>
      </c>
      <c r="H139" s="162">
        <f>+'CTA Pivot Table'!F$114</f>
        <v>0</v>
      </c>
      <c r="I139" s="163">
        <f>+'CTA Pivot Table'!F$116</f>
        <v>0</v>
      </c>
      <c r="J139" s="163">
        <f>+'CTA Pivot Table'!F$118</f>
        <v>0</v>
      </c>
      <c r="K139" s="162">
        <f>+'CTA Pivot Table'!F$120</f>
        <v>0</v>
      </c>
      <c r="L139" s="162">
        <f>+'CTA Pivot Table'!F$122</f>
        <v>0</v>
      </c>
      <c r="M139" s="164">
        <f>+'CTA Pivot Table'!F$124</f>
        <v>0</v>
      </c>
      <c r="N139" s="163">
        <f>+'CTA Pivot Table'!F$126</f>
        <v>0</v>
      </c>
      <c r="O139" s="8"/>
    </row>
    <row r="140" spans="1:15">
      <c r="A140" s="87"/>
      <c r="B140" s="162"/>
      <c r="C140" s="162"/>
      <c r="D140" s="162"/>
      <c r="E140" s="163"/>
      <c r="F140" s="163"/>
      <c r="G140" s="162"/>
      <c r="H140" s="162"/>
      <c r="I140" s="163"/>
      <c r="J140" s="163"/>
      <c r="K140" s="162"/>
      <c r="L140" s="162"/>
      <c r="M140" s="164"/>
      <c r="N140" s="163"/>
      <c r="O140" s="8"/>
    </row>
    <row r="141" spans="1:15">
      <c r="A141" s="87" t="s">
        <v>53</v>
      </c>
      <c r="B141" s="162">
        <f>+'CTA Pivot Table'!F$134</f>
        <v>139.47916666666666</v>
      </c>
      <c r="C141" s="162">
        <f>+'CTA Pivot Table'!F$136</f>
        <v>130.93333333333334</v>
      </c>
      <c r="D141" s="162">
        <f>+'CTA Pivot Table'!F$138</f>
        <v>0</v>
      </c>
      <c r="E141" s="163">
        <f>+'CTA Pivot Table'!F$140</f>
        <v>138.00574712643677</v>
      </c>
      <c r="F141" s="163">
        <f>+'CTA Pivot Table'!F$142</f>
        <v>140.26885956644676</v>
      </c>
      <c r="G141" s="162">
        <f>+'CTA Pivot Table'!F$144</f>
        <v>140.88509355509359</v>
      </c>
      <c r="H141" s="162">
        <f>+'CTA Pivot Table'!F$146</f>
        <v>0</v>
      </c>
      <c r="I141" s="163">
        <f>+'CTA Pivot Table'!F$148</f>
        <v>140.34975709606988</v>
      </c>
      <c r="J141" s="163">
        <f>+'CTA Pivot Table'!F$150</f>
        <v>95.430066577896142</v>
      </c>
      <c r="K141" s="162">
        <f>+'CTA Pivot Table'!F$152</f>
        <v>84.929047619047623</v>
      </c>
      <c r="L141" s="162">
        <f>+'CTA Pivot Table'!F$154</f>
        <v>0</v>
      </c>
      <c r="M141" s="164">
        <f>+'CTA Pivot Table'!F$156</f>
        <v>91.828667249927094</v>
      </c>
      <c r="N141" s="163">
        <f>+'CTA Pivot Table'!F$158</f>
        <v>141.22461538461539</v>
      </c>
      <c r="O141" s="8"/>
    </row>
    <row r="142" spans="1:15">
      <c r="A142" s="87" t="s">
        <v>54</v>
      </c>
      <c r="B142" s="162">
        <f>+'CTA Pivot Table'!F$166</f>
        <v>151.1</v>
      </c>
      <c r="C142" s="162">
        <f>+'CTA Pivot Table'!F$168</f>
        <v>108</v>
      </c>
      <c r="D142" s="162">
        <f>+'CTA Pivot Table'!F$170</f>
        <v>0</v>
      </c>
      <c r="E142" s="163">
        <f>+'CTA Pivot Table'!F$172</f>
        <v>146.3111111111111</v>
      </c>
      <c r="F142" s="163">
        <f>+'CTA Pivot Table'!F$174</f>
        <v>154.4</v>
      </c>
      <c r="G142" s="162">
        <f>+'CTA Pivot Table'!F$176</f>
        <v>117.3</v>
      </c>
      <c r="H142" s="162">
        <f>+'CTA Pivot Table'!F$178</f>
        <v>0</v>
      </c>
      <c r="I142" s="163">
        <f>+'CTA Pivot Table'!F$180</f>
        <v>153.48395061728397</v>
      </c>
      <c r="J142" s="163">
        <f>+'CTA Pivot Table'!F$182</f>
        <v>93.5</v>
      </c>
      <c r="K142" s="162">
        <f>+'CTA Pivot Table'!F$184</f>
        <v>75.3</v>
      </c>
      <c r="L142" s="162">
        <f>+'CTA Pivot Table'!F$186</f>
        <v>0</v>
      </c>
      <c r="M142" s="164">
        <f>+'CTA Pivot Table'!F$188</f>
        <v>88.662025316455697</v>
      </c>
      <c r="N142" s="163">
        <f>+'CTA Pivot Table'!F$190</f>
        <v>81.400000000000006</v>
      </c>
      <c r="O142" s="8"/>
    </row>
    <row r="143" spans="1:15">
      <c r="A143" s="87" t="s">
        <v>55</v>
      </c>
      <c r="B143" s="162">
        <f>+'CTA Pivot Table'!F$198</f>
        <v>0</v>
      </c>
      <c r="C143" s="162">
        <f>+'CTA Pivot Table'!F$200</f>
        <v>0</v>
      </c>
      <c r="D143" s="162">
        <f>+'CTA Pivot Table'!F$202</f>
        <v>0</v>
      </c>
      <c r="E143" s="163">
        <f>+'CTA Pivot Table'!F$204</f>
        <v>0</v>
      </c>
      <c r="F143" s="163">
        <f>+'CTA Pivot Table'!F$206</f>
        <v>0</v>
      </c>
      <c r="G143" s="162">
        <f>+'CTA Pivot Table'!F$208</f>
        <v>0</v>
      </c>
      <c r="H143" s="162">
        <f>+'CTA Pivot Table'!F$210</f>
        <v>0</v>
      </c>
      <c r="I143" s="163">
        <f>+'CTA Pivot Table'!F$212</f>
        <v>0</v>
      </c>
      <c r="J143" s="163">
        <f>+'CTA Pivot Table'!F$214</f>
        <v>0</v>
      </c>
      <c r="K143" s="162">
        <f>+'CTA Pivot Table'!F$216</f>
        <v>0</v>
      </c>
      <c r="L143" s="162">
        <f>+'CTA Pivot Table'!F$218</f>
        <v>0</v>
      </c>
      <c r="M143" s="164">
        <f>+'CTA Pivot Table'!F$220</f>
        <v>0</v>
      </c>
      <c r="N143" s="163">
        <f>+'CTA Pivot Table'!F$222</f>
        <v>0</v>
      </c>
      <c r="O143" s="8"/>
    </row>
    <row r="144" spans="1:15" ht="16.5" customHeight="1">
      <c r="A144" s="87" t="s">
        <v>56</v>
      </c>
      <c r="B144" s="162">
        <f>+'CTA Pivot Table'!F$230</f>
        <v>0</v>
      </c>
      <c r="C144" s="162">
        <f>+'CTA Pivot Table'!F$232</f>
        <v>0</v>
      </c>
      <c r="D144" s="162">
        <f>+'CTA Pivot Table'!F$234</f>
        <v>0</v>
      </c>
      <c r="E144" s="163">
        <f>+'CTA Pivot Table'!F$236</f>
        <v>0</v>
      </c>
      <c r="F144" s="163">
        <f>+'CTA Pivot Table'!F$238</f>
        <v>0</v>
      </c>
      <c r="G144" s="162">
        <f>+'CTA Pivot Table'!F$240</f>
        <v>0</v>
      </c>
      <c r="H144" s="162">
        <f>+'CTA Pivot Table'!F$242</f>
        <v>0</v>
      </c>
      <c r="I144" s="163">
        <f>+'CTA Pivot Table'!F$244</f>
        <v>0</v>
      </c>
      <c r="J144" s="163">
        <f>+'CTA Pivot Table'!F$246</f>
        <v>0</v>
      </c>
      <c r="K144" s="162">
        <f>+'CTA Pivot Table'!F$248</f>
        <v>0</v>
      </c>
      <c r="L144" s="162">
        <f>+'CTA Pivot Table'!F$250</f>
        <v>0</v>
      </c>
      <c r="M144" s="164">
        <f>+'CTA Pivot Table'!F$252</f>
        <v>0</v>
      </c>
      <c r="N144" s="163">
        <f>+'CTA Pivot Table'!F$254</f>
        <v>0</v>
      </c>
      <c r="O144" s="8"/>
    </row>
    <row r="145" spans="1:16" ht="16.5" customHeight="1">
      <c r="A145" s="87"/>
      <c r="B145" s="162"/>
      <c r="C145" s="162"/>
      <c r="D145" s="162"/>
      <c r="E145" s="163"/>
      <c r="F145" s="163"/>
      <c r="G145" s="162"/>
      <c r="H145" s="162"/>
      <c r="I145" s="163"/>
      <c r="J145" s="163"/>
      <c r="K145" s="162"/>
      <c r="L145" s="162"/>
      <c r="M145" s="164"/>
      <c r="N145" s="163"/>
      <c r="O145" s="8"/>
    </row>
    <row r="146" spans="1:16">
      <c r="A146" s="87" t="s">
        <v>57</v>
      </c>
      <c r="B146" s="162">
        <f>+'CTA Pivot Table'!F$262</f>
        <v>0</v>
      </c>
      <c r="C146" s="162">
        <f>+'CTA Pivot Table'!F$264</f>
        <v>0</v>
      </c>
      <c r="D146" s="162">
        <f>+'CTA Pivot Table'!F$266</f>
        <v>0</v>
      </c>
      <c r="E146" s="163">
        <f>+'CTA Pivot Table'!F$268</f>
        <v>0</v>
      </c>
      <c r="F146" s="163">
        <f>+'CTA Pivot Table'!F$270</f>
        <v>0</v>
      </c>
      <c r="G146" s="162">
        <f>+'CTA Pivot Table'!F$272</f>
        <v>0</v>
      </c>
      <c r="H146" s="162">
        <f>+'CTA Pivot Table'!F$274</f>
        <v>0</v>
      </c>
      <c r="I146" s="163">
        <f>+'CTA Pivot Table'!F$276</f>
        <v>0</v>
      </c>
      <c r="J146" s="163">
        <f>+'CTA Pivot Table'!F$278</f>
        <v>0</v>
      </c>
      <c r="K146" s="162">
        <f>+'CTA Pivot Table'!F$280</f>
        <v>0</v>
      </c>
      <c r="L146" s="162">
        <f>+'CTA Pivot Table'!F$282</f>
        <v>0</v>
      </c>
      <c r="M146" s="164">
        <f>+'CTA Pivot Table'!F$284</f>
        <v>0</v>
      </c>
      <c r="N146" s="163">
        <f>+'CTA Pivot Table'!F$286</f>
        <v>0</v>
      </c>
      <c r="O146" s="8"/>
    </row>
    <row r="147" spans="1:16" ht="15.75">
      <c r="A147" s="87" t="s">
        <v>58</v>
      </c>
      <c r="B147" s="162">
        <f>+'CTA Pivot Table'!F$294</f>
        <v>152</v>
      </c>
      <c r="C147" s="162">
        <f>+'CTA Pivot Table'!F$296</f>
        <v>0</v>
      </c>
      <c r="D147" s="162">
        <f>+'CTA Pivot Table'!F$298</f>
        <v>0</v>
      </c>
      <c r="E147" s="163">
        <f>+'CTA Pivot Table'!F$300</f>
        <v>152</v>
      </c>
      <c r="F147" s="163">
        <f>+'CTA Pivot Table'!F$302</f>
        <v>155</v>
      </c>
      <c r="G147" s="162">
        <f>+'CTA Pivot Table'!F$304</f>
        <v>124</v>
      </c>
      <c r="H147" s="162">
        <f>+'CTA Pivot Table'!F$306</f>
        <v>0</v>
      </c>
      <c r="I147" s="163">
        <f>+'CTA Pivot Table'!F$308</f>
        <v>154.88432835820896</v>
      </c>
      <c r="J147" s="163">
        <f>+'CTA Pivot Table'!F$310</f>
        <v>87</v>
      </c>
      <c r="K147" s="162">
        <f>+'CTA Pivot Table'!F$312</f>
        <v>62</v>
      </c>
      <c r="L147" s="162">
        <f>+'CTA Pivot Table'!F$314</f>
        <v>140</v>
      </c>
      <c r="M147" s="164">
        <f>+'CTA Pivot Table'!F$316</f>
        <v>79.459731543624159</v>
      </c>
      <c r="N147" s="163">
        <f>+'CTA Pivot Table'!F$318</f>
        <v>84</v>
      </c>
      <c r="O147" s="8"/>
      <c r="P147" s="91"/>
    </row>
    <row r="148" spans="1:16">
      <c r="A148" s="87" t="s">
        <v>59</v>
      </c>
      <c r="B148" s="162">
        <f>+'CTA Pivot Table'!F$326</f>
        <v>0</v>
      </c>
      <c r="C148" s="162">
        <f>+'CTA Pivot Table'!F$328</f>
        <v>0</v>
      </c>
      <c r="D148" s="162">
        <f>+'CTA Pivot Table'!F$330</f>
        <v>0</v>
      </c>
      <c r="E148" s="163">
        <f>+'CTA Pivot Table'!F$332</f>
        <v>0</v>
      </c>
      <c r="F148" s="163">
        <f>+'CTA Pivot Table'!F$334</f>
        <v>0</v>
      </c>
      <c r="G148" s="162">
        <f>+'CTA Pivot Table'!F$336</f>
        <v>0</v>
      </c>
      <c r="H148" s="162">
        <f>+'CTA Pivot Table'!F$338</f>
        <v>0</v>
      </c>
      <c r="I148" s="163">
        <f>+'CTA Pivot Table'!F$340</f>
        <v>0</v>
      </c>
      <c r="J148" s="163">
        <f>+'CTA Pivot Table'!F$342</f>
        <v>0</v>
      </c>
      <c r="K148" s="162">
        <f>+'CTA Pivot Table'!F$344</f>
        <v>0</v>
      </c>
      <c r="L148" s="162">
        <f>+'CTA Pivot Table'!F$346</f>
        <v>0</v>
      </c>
      <c r="M148" s="164">
        <f>+'CTA Pivot Table'!F$348</f>
        <v>0</v>
      </c>
      <c r="N148" s="163">
        <f>+'CTA Pivot Table'!F$350</f>
        <v>0</v>
      </c>
      <c r="O148" s="8"/>
    </row>
    <row r="149" spans="1:16">
      <c r="A149" s="87" t="s">
        <v>60</v>
      </c>
      <c r="B149" s="162">
        <f>+'CTA Pivot Table'!F$358</f>
        <v>0</v>
      </c>
      <c r="C149" s="162">
        <f>+'CTA Pivot Table'!F$360</f>
        <v>0</v>
      </c>
      <c r="D149" s="162">
        <f>+'CTA Pivot Table'!F$362</f>
        <v>0</v>
      </c>
      <c r="E149" s="163">
        <f>+'CTA Pivot Table'!F$364</f>
        <v>0</v>
      </c>
      <c r="F149" s="163">
        <f>+'CTA Pivot Table'!F$366</f>
        <v>0</v>
      </c>
      <c r="G149" s="162">
        <f>+'CTA Pivot Table'!F$368</f>
        <v>0</v>
      </c>
      <c r="H149" s="162">
        <f>+'CTA Pivot Table'!F$370</f>
        <v>0</v>
      </c>
      <c r="I149" s="163">
        <f>+'CTA Pivot Table'!F$372</f>
        <v>0</v>
      </c>
      <c r="J149" s="163">
        <f>+'CTA Pivot Table'!F$374</f>
        <v>0</v>
      </c>
      <c r="K149" s="162">
        <f>+'CTA Pivot Table'!F$376</f>
        <v>0</v>
      </c>
      <c r="L149" s="162">
        <f>+'CTA Pivot Table'!F$378</f>
        <v>0</v>
      </c>
      <c r="M149" s="164">
        <f>+'CTA Pivot Table'!F$380</f>
        <v>0</v>
      </c>
      <c r="N149" s="163">
        <f>+'CTA Pivot Table'!F$382</f>
        <v>0</v>
      </c>
      <c r="O149" s="8"/>
    </row>
    <row r="150" spans="1:16">
      <c r="A150" s="87"/>
      <c r="B150" s="162"/>
      <c r="C150" s="162"/>
      <c r="D150" s="162"/>
      <c r="E150" s="163"/>
      <c r="F150" s="163"/>
      <c r="G150" s="162"/>
      <c r="H150" s="162"/>
      <c r="I150" s="163"/>
      <c r="J150" s="163"/>
      <c r="K150" s="162"/>
      <c r="L150" s="162"/>
      <c r="M150" s="164"/>
      <c r="N150" s="163"/>
      <c r="O150" s="8"/>
    </row>
    <row r="151" spans="1:16">
      <c r="A151" s="87" t="s">
        <v>61</v>
      </c>
      <c r="B151" s="162">
        <f>+'CTA Pivot Table'!F$390</f>
        <v>0</v>
      </c>
      <c r="C151" s="162">
        <f>+'CTA Pivot Table'!F$392</f>
        <v>0</v>
      </c>
      <c r="D151" s="162">
        <f>+'CTA Pivot Table'!F$394</f>
        <v>0</v>
      </c>
      <c r="E151" s="163">
        <f>+'CTA Pivot Table'!F$396</f>
        <v>0</v>
      </c>
      <c r="F151" s="163">
        <f>+'CTA Pivot Table'!F$398</f>
        <v>0</v>
      </c>
      <c r="G151" s="162">
        <f>+'CTA Pivot Table'!F$400</f>
        <v>0</v>
      </c>
      <c r="H151" s="162">
        <f>+'CTA Pivot Table'!F$402</f>
        <v>0</v>
      </c>
      <c r="I151" s="163">
        <f>+'CTA Pivot Table'!F$404</f>
        <v>0</v>
      </c>
      <c r="J151" s="163">
        <f>+'CTA Pivot Table'!F$406</f>
        <v>0</v>
      </c>
      <c r="K151" s="162">
        <f>+'CTA Pivot Table'!F$408</f>
        <v>0</v>
      </c>
      <c r="L151" s="162">
        <f>+'CTA Pivot Table'!F$410</f>
        <v>0</v>
      </c>
      <c r="M151" s="164">
        <f>+'CTA Pivot Table'!F$412</f>
        <v>0</v>
      </c>
      <c r="N151" s="163">
        <f>+'CTA Pivot Table'!F$414</f>
        <v>0</v>
      </c>
      <c r="O151" s="8"/>
    </row>
    <row r="152" spans="1:16">
      <c r="A152" s="87" t="s">
        <v>62</v>
      </c>
      <c r="B152" s="162">
        <f>+'CTA Pivot Table'!F$422</f>
        <v>108.64</v>
      </c>
      <c r="C152" s="162">
        <f>+'CTA Pivot Table'!F$424</f>
        <v>0</v>
      </c>
      <c r="D152" s="162">
        <f>+'CTA Pivot Table'!F$426</f>
        <v>0</v>
      </c>
      <c r="E152" s="163">
        <f>+'CTA Pivot Table'!F$428</f>
        <v>108.64</v>
      </c>
      <c r="F152" s="163">
        <f>+'CTA Pivot Table'!F$430</f>
        <v>116.22499999999999</v>
      </c>
      <c r="G152" s="162">
        <f>+'CTA Pivot Table'!F$432</f>
        <v>0</v>
      </c>
      <c r="H152" s="162">
        <f>+'CTA Pivot Table'!F$434</f>
        <v>0</v>
      </c>
      <c r="I152" s="163">
        <f>+'CTA Pivot Table'!F$436</f>
        <v>116.22499999999999</v>
      </c>
      <c r="J152" s="163">
        <f>+'CTA Pivot Table'!F$438</f>
        <v>55.719800000000006</v>
      </c>
      <c r="K152" s="162">
        <f>+'CTA Pivot Table'!F$440</f>
        <v>45.174940334128877</v>
      </c>
      <c r="L152" s="162">
        <f>+'CTA Pivot Table'!F$442</f>
        <v>0</v>
      </c>
      <c r="M152" s="164">
        <f>+'CTA Pivot Table'!F$444</f>
        <v>49.115470852017935</v>
      </c>
      <c r="N152" s="163">
        <f>+'CTA Pivot Table'!F$446</f>
        <v>38.737179487179489</v>
      </c>
      <c r="O152" s="8"/>
    </row>
    <row r="153" spans="1:16">
      <c r="A153" s="87" t="s">
        <v>63</v>
      </c>
      <c r="B153" s="162">
        <f>+'CTA Pivot Table'!F$454</f>
        <v>0</v>
      </c>
      <c r="C153" s="162">
        <f>+'CTA Pivot Table'!F$456</f>
        <v>0</v>
      </c>
      <c r="D153" s="162">
        <f>+'CTA Pivot Table'!F$458</f>
        <v>0</v>
      </c>
      <c r="E153" s="163">
        <f>+'CTA Pivot Table'!F$460</f>
        <v>0</v>
      </c>
      <c r="F153" s="163">
        <f>+'CTA Pivot Table'!F$462</f>
        <v>0</v>
      </c>
      <c r="G153" s="162">
        <f>+'CTA Pivot Table'!F$464</f>
        <v>0</v>
      </c>
      <c r="H153" s="162">
        <f>+'CTA Pivot Table'!F$466</f>
        <v>0</v>
      </c>
      <c r="I153" s="163">
        <f>+'CTA Pivot Table'!F$468</f>
        <v>0</v>
      </c>
      <c r="J153" s="163">
        <f>+'CTA Pivot Table'!F$470</f>
        <v>0</v>
      </c>
      <c r="K153" s="162">
        <f>+'CTA Pivot Table'!F$472</f>
        <v>0</v>
      </c>
      <c r="L153" s="162">
        <f>+'CTA Pivot Table'!F$474</f>
        <v>0</v>
      </c>
      <c r="M153" s="164">
        <f>+'CTA Pivot Table'!F$476</f>
        <v>0</v>
      </c>
      <c r="N153" s="163">
        <f>+'CTA Pivot Table'!F$478</f>
        <v>0</v>
      </c>
      <c r="O153" s="8"/>
    </row>
    <row r="154" spans="1:16">
      <c r="A154" s="92" t="s">
        <v>64</v>
      </c>
      <c r="B154" s="165">
        <f>+'CTA Pivot Table'!F$486</f>
        <v>0</v>
      </c>
      <c r="C154" s="165">
        <f>+'CTA Pivot Table'!F$488</f>
        <v>0</v>
      </c>
      <c r="D154" s="165">
        <f>+'CTA Pivot Table'!F$490</f>
        <v>0</v>
      </c>
      <c r="E154" s="166">
        <f>+'CTA Pivot Table'!F$492</f>
        <v>0</v>
      </c>
      <c r="F154" s="166">
        <f>+'CTA Pivot Table'!F$494</f>
        <v>0</v>
      </c>
      <c r="G154" s="165">
        <f>+'CTA Pivot Table'!F$496</f>
        <v>0</v>
      </c>
      <c r="H154" s="165">
        <f>+'CTA Pivot Table'!F$498</f>
        <v>0</v>
      </c>
      <c r="I154" s="166">
        <f>+'CTA Pivot Table'!F$500</f>
        <v>0</v>
      </c>
      <c r="J154" s="166">
        <f>+'CTA Pivot Table'!F$502</f>
        <v>0</v>
      </c>
      <c r="K154" s="165">
        <f>+'CTA Pivot Table'!F$504</f>
        <v>0</v>
      </c>
      <c r="L154" s="165">
        <f>+'CTA Pivot Table'!F$506</f>
        <v>0</v>
      </c>
      <c r="M154" s="167">
        <f>+'CTA Pivot Table'!F$508</f>
        <v>0</v>
      </c>
      <c r="N154" s="166">
        <f>+'CTA Pivot Table'!F$510</f>
        <v>0</v>
      </c>
      <c r="O154" s="8"/>
    </row>
    <row r="155" spans="1:16">
      <c r="A155" s="133" t="s">
        <v>160</v>
      </c>
      <c r="B155" s="168"/>
      <c r="C155" s="168"/>
      <c r="D155" s="168"/>
      <c r="E155" s="168"/>
      <c r="F155" s="168"/>
      <c r="G155" s="168"/>
      <c r="H155" s="168"/>
      <c r="I155" s="168"/>
      <c r="J155" s="168"/>
      <c r="K155" s="168"/>
      <c r="L155" s="168"/>
      <c r="M155" s="168"/>
      <c r="N155" s="169"/>
    </row>
    <row r="156" spans="1:16">
      <c r="A156" s="170"/>
      <c r="B156" s="168"/>
      <c r="C156" s="168"/>
      <c r="D156" s="168"/>
      <c r="E156" s="168"/>
      <c r="F156" s="168"/>
      <c r="G156" s="168"/>
      <c r="H156" s="168"/>
      <c r="I156" s="168"/>
      <c r="J156" s="168"/>
      <c r="K156" s="168"/>
      <c r="L156" s="168"/>
      <c r="M156" s="168"/>
      <c r="N156" s="323" t="s">
        <v>1192</v>
      </c>
    </row>
    <row r="157" spans="1:16" ht="18">
      <c r="A157" s="198" t="s">
        <v>289</v>
      </c>
      <c r="B157" s="82"/>
      <c r="C157" s="82"/>
      <c r="D157" s="82"/>
      <c r="E157" s="101"/>
      <c r="F157" s="101"/>
      <c r="G157" s="101"/>
      <c r="H157" s="101"/>
      <c r="I157" s="101"/>
      <c r="J157" s="82"/>
      <c r="K157" s="82"/>
      <c r="L157" s="82"/>
      <c r="M157" s="101"/>
      <c r="N157" s="102"/>
    </row>
    <row r="158" spans="1:16" ht="18">
      <c r="A158" s="198"/>
      <c r="B158" s="82"/>
      <c r="C158" s="82"/>
      <c r="D158" s="82"/>
      <c r="E158" s="101"/>
      <c r="F158" s="101"/>
      <c r="G158" s="101"/>
      <c r="H158" s="101"/>
      <c r="I158" s="101"/>
      <c r="J158" s="82"/>
      <c r="K158" s="82"/>
      <c r="L158" s="82"/>
      <c r="M158" s="101"/>
      <c r="N158" s="102"/>
    </row>
    <row r="159" spans="1:16" ht="15.75">
      <c r="A159" s="118" t="s">
        <v>177</v>
      </c>
      <c r="B159" s="82"/>
      <c r="C159" s="82"/>
      <c r="D159" s="82"/>
      <c r="E159" s="101"/>
      <c r="F159" s="101"/>
      <c r="G159" s="101"/>
      <c r="H159" s="101"/>
      <c r="I159" s="101"/>
      <c r="J159" s="82"/>
      <c r="K159" s="82"/>
      <c r="L159" s="82"/>
      <c r="M159" s="101"/>
      <c r="N159" s="102"/>
    </row>
    <row r="160" spans="1:16" ht="15.75">
      <c r="A160" s="118" t="s">
        <v>676</v>
      </c>
      <c r="B160" s="82"/>
      <c r="C160" s="82"/>
      <c r="D160" s="82"/>
      <c r="E160" s="101"/>
      <c r="F160" s="101"/>
      <c r="G160" s="101"/>
      <c r="H160" s="101"/>
      <c r="I160" s="101"/>
      <c r="J160" s="82"/>
      <c r="K160" s="82"/>
      <c r="L160" s="82"/>
      <c r="M160" s="101"/>
      <c r="N160" s="102"/>
    </row>
    <row r="161" spans="1:15" ht="15.75" customHeight="1">
      <c r="A161" s="26"/>
      <c r="B161" s="58"/>
      <c r="C161" s="58"/>
      <c r="D161" s="58"/>
      <c r="E161" s="58"/>
      <c r="F161" s="59"/>
      <c r="G161" s="84"/>
      <c r="H161" s="84"/>
      <c r="I161" s="85"/>
      <c r="J161" s="85"/>
      <c r="K161" s="85"/>
      <c r="L161" s="85"/>
      <c r="M161" s="85"/>
      <c r="N161" s="85"/>
      <c r="O161" s="7"/>
    </row>
    <row r="162" spans="1:15" ht="15.75" customHeight="1">
      <c r="A162" s="21"/>
      <c r="B162" s="119" t="s">
        <v>257</v>
      </c>
      <c r="C162" s="152"/>
      <c r="D162" s="152"/>
      <c r="E162" s="152"/>
      <c r="F162" s="152"/>
      <c r="G162" s="152"/>
      <c r="H162" s="152"/>
      <c r="I162" s="153"/>
      <c r="J162" s="154" t="s">
        <v>156</v>
      </c>
      <c r="K162" s="155"/>
      <c r="L162" s="155"/>
      <c r="M162" s="156"/>
      <c r="N162" s="839" t="s">
        <v>256</v>
      </c>
      <c r="O162" s="86"/>
    </row>
    <row r="163" spans="1:15" ht="46.5" customHeight="1">
      <c r="A163" s="37"/>
      <c r="B163" s="120" t="s">
        <v>296</v>
      </c>
      <c r="C163" s="120"/>
      <c r="D163" s="120"/>
      <c r="E163" s="123"/>
      <c r="F163" s="124" t="s">
        <v>298</v>
      </c>
      <c r="G163" s="120"/>
      <c r="H163" s="120"/>
      <c r="I163" s="121"/>
      <c r="J163" s="125" t="s">
        <v>258</v>
      </c>
      <c r="K163" s="152"/>
      <c r="L163" s="152"/>
      <c r="M163" s="153"/>
      <c r="N163" s="840"/>
      <c r="O163" s="86"/>
    </row>
    <row r="164" spans="1:15" ht="30.75" customHeight="1">
      <c r="A164" s="26"/>
      <c r="B164" s="157" t="s">
        <v>157</v>
      </c>
      <c r="C164" s="157" t="s">
        <v>158</v>
      </c>
      <c r="D164" s="157" t="s">
        <v>65</v>
      </c>
      <c r="E164" s="158" t="s">
        <v>12</v>
      </c>
      <c r="F164" s="158" t="s">
        <v>157</v>
      </c>
      <c r="G164" s="157" t="s">
        <v>158</v>
      </c>
      <c r="H164" s="157" t="s">
        <v>65</v>
      </c>
      <c r="I164" s="158" t="s">
        <v>12</v>
      </c>
      <c r="J164" s="159" t="s">
        <v>157</v>
      </c>
      <c r="K164" s="160" t="s">
        <v>158</v>
      </c>
      <c r="L164" s="161" t="s">
        <v>65</v>
      </c>
      <c r="M164" s="159" t="s">
        <v>12</v>
      </c>
      <c r="N164" s="841"/>
      <c r="O164" s="86"/>
    </row>
    <row r="165" spans="1:15" hidden="1">
      <c r="A165" s="87" t="s">
        <v>48</v>
      </c>
      <c r="B165" s="61">
        <f>+'CTA Pivot Table'!G$230</f>
        <v>0</v>
      </c>
      <c r="C165" s="61">
        <f>+'CTA Pivot Table'!G$231</f>
        <v>0</v>
      </c>
      <c r="D165" s="61">
        <f>+'CTA Pivot Table'!G$232</f>
        <v>0</v>
      </c>
      <c r="E165" s="60">
        <f>+'CTA Pivot Table'!G$233</f>
        <v>0</v>
      </c>
      <c r="F165" s="60"/>
      <c r="G165" s="60"/>
      <c r="H165" s="60"/>
      <c r="I165" s="60"/>
      <c r="J165" s="60">
        <f>+'CTA Pivot Table'!G$234</f>
        <v>0</v>
      </c>
      <c r="K165" s="61">
        <f>+'CTA Pivot Table'!G$235</f>
        <v>0</v>
      </c>
      <c r="L165" s="61">
        <f>+'CTA Pivot Table'!G$236</f>
        <v>0</v>
      </c>
      <c r="M165" s="62">
        <f>+'CTA Pivot Table'!G$237</f>
        <v>0</v>
      </c>
      <c r="N165" s="60">
        <f>+'CTA Pivot Table'!G$238</f>
        <v>0</v>
      </c>
      <c r="O165" s="8"/>
    </row>
    <row r="166" spans="1:15" hidden="1">
      <c r="A166" s="87"/>
      <c r="E166" s="63"/>
      <c r="I166" s="63"/>
      <c r="J166" s="63"/>
      <c r="M166" s="65"/>
      <c r="N166" s="63"/>
      <c r="O166" s="8"/>
    </row>
    <row r="167" spans="1:15">
      <c r="A167" s="87" t="s">
        <v>49</v>
      </c>
      <c r="B167" s="162">
        <f>+'CTA Pivot Table'!G$6</f>
        <v>0</v>
      </c>
      <c r="C167" s="162">
        <f>+'CTA Pivot Table'!G$8</f>
        <v>0</v>
      </c>
      <c r="D167" s="162">
        <f>+'CTA Pivot Table'!G$10</f>
        <v>0</v>
      </c>
      <c r="E167" s="163">
        <f>+'CTA Pivot Table'!G$12</f>
        <v>0</v>
      </c>
      <c r="F167" s="163">
        <f>+'CTA Pivot Table'!G$14</f>
        <v>0</v>
      </c>
      <c r="G167" s="162">
        <f>+'CTA Pivot Table'!G$16</f>
        <v>0</v>
      </c>
      <c r="H167" s="162">
        <f>+'CTA Pivot Table'!G$18</f>
        <v>0</v>
      </c>
      <c r="I167" s="163">
        <f>+'CTA Pivot Table'!G$20</f>
        <v>0</v>
      </c>
      <c r="J167" s="163">
        <f>+'CTA Pivot Table'!G$22</f>
        <v>0</v>
      </c>
      <c r="K167" s="162">
        <f>+'CTA Pivot Table'!G$24</f>
        <v>0</v>
      </c>
      <c r="L167" s="162">
        <f>+'CTA Pivot Table'!G$26</f>
        <v>0</v>
      </c>
      <c r="M167" s="164">
        <f>+'CTA Pivot Table'!G$28</f>
        <v>0</v>
      </c>
      <c r="N167" s="163">
        <f>+'CTA Pivot Table'!G$30</f>
        <v>0</v>
      </c>
      <c r="O167" s="8"/>
    </row>
    <row r="168" spans="1:15">
      <c r="A168" s="87" t="s">
        <v>50</v>
      </c>
      <c r="B168" s="162">
        <f>+'CTA Pivot Table'!G$38</f>
        <v>137.5</v>
      </c>
      <c r="C168" s="162">
        <f>+'CTA Pivot Table'!G$40</f>
        <v>132.19999999999999</v>
      </c>
      <c r="D168" s="162">
        <f>+'CTA Pivot Table'!G$42</f>
        <v>0</v>
      </c>
      <c r="E168" s="163">
        <f>+'CTA Pivot Table'!G$44</f>
        <v>134.68437500000002</v>
      </c>
      <c r="F168" s="163">
        <f>+'CTA Pivot Table'!G$46</f>
        <v>133.80000000000001</v>
      </c>
      <c r="G168" s="162">
        <f>+'CTA Pivot Table'!G$48</f>
        <v>135.6</v>
      </c>
      <c r="H168" s="162">
        <f>+'CTA Pivot Table'!G$50</f>
        <v>0</v>
      </c>
      <c r="I168" s="163">
        <f>+'CTA Pivot Table'!G$52</f>
        <v>134.15084745762712</v>
      </c>
      <c r="J168" s="163">
        <f>+'CTA Pivot Table'!G$54</f>
        <v>91.1</v>
      </c>
      <c r="K168" s="162">
        <f>+'CTA Pivot Table'!G$56</f>
        <v>91.2</v>
      </c>
      <c r="L168" s="162">
        <f>+'CTA Pivot Table'!GR$58</f>
        <v>0</v>
      </c>
      <c r="M168" s="164">
        <f>+'CTA Pivot Table'!G$60</f>
        <v>91.124347826086947</v>
      </c>
      <c r="N168" s="163">
        <f>+'CTA Pivot Table'!G$62</f>
        <v>0</v>
      </c>
      <c r="O168" s="8"/>
    </row>
    <row r="169" spans="1:15">
      <c r="A169" s="87" t="s">
        <v>51</v>
      </c>
      <c r="B169" s="162">
        <f>+'CTA Pivot Table'!G$70</f>
        <v>0</v>
      </c>
      <c r="C169" s="162">
        <f>+'CTA Pivot Table'!G$72</f>
        <v>0</v>
      </c>
      <c r="D169" s="162">
        <f>+'CTA Pivot Table'!G$74</f>
        <v>0</v>
      </c>
      <c r="E169" s="163">
        <f>+'CTA Pivot Table'!G$76</f>
        <v>0</v>
      </c>
      <c r="F169" s="163">
        <f>+'CTA Pivot Table'!G$78</f>
        <v>0</v>
      </c>
      <c r="G169" s="162">
        <f>+'CTA Pivot Table'!G$80</f>
        <v>0</v>
      </c>
      <c r="H169" s="162">
        <f>+'CTA Pivot Table'!G$82</f>
        <v>0</v>
      </c>
      <c r="I169" s="163">
        <f>+'CTA Pivot Table'!G$84</f>
        <v>0</v>
      </c>
      <c r="J169" s="163">
        <f>+'CTA Pivot Table'!G$86</f>
        <v>0</v>
      </c>
      <c r="K169" s="162">
        <f>+'CTA Pivot Table'!G$88</f>
        <v>0</v>
      </c>
      <c r="L169" s="162">
        <f>+'CTA Pivot Table'!G$90</f>
        <v>0</v>
      </c>
      <c r="M169" s="164">
        <f>+'CTA Pivot Table'!G$92</f>
        <v>0</v>
      </c>
      <c r="N169" s="163">
        <f>+'CTA Pivot Table'!G$94</f>
        <v>0</v>
      </c>
      <c r="O169" s="8"/>
    </row>
    <row r="170" spans="1:15">
      <c r="A170" s="87" t="s">
        <v>52</v>
      </c>
      <c r="B170" s="162">
        <f>+'CTA Pivot Table'!G$102</f>
        <v>0</v>
      </c>
      <c r="C170" s="162">
        <f>+'CTA Pivot Table'!G$104</f>
        <v>0</v>
      </c>
      <c r="D170" s="162">
        <f>+'CTA Pivot Table'!G$106</f>
        <v>0</v>
      </c>
      <c r="E170" s="163">
        <f>+'CTA Pivot Table'!G$108</f>
        <v>0</v>
      </c>
      <c r="F170" s="163">
        <f>+'CTA Pivot Table'!G$110</f>
        <v>0</v>
      </c>
      <c r="G170" s="162">
        <f>+'CTA Pivot Table'!G$112</f>
        <v>0</v>
      </c>
      <c r="H170" s="162">
        <f>+'CTA Pivot Table'!G$114</f>
        <v>0</v>
      </c>
      <c r="I170" s="163">
        <f>+'CTA Pivot Table'!G$116</f>
        <v>0</v>
      </c>
      <c r="J170" s="163">
        <f>+'CTA Pivot Table'!G$118</f>
        <v>0</v>
      </c>
      <c r="K170" s="162">
        <f>+'CTA Pivot Table'!G$120</f>
        <v>0</v>
      </c>
      <c r="L170" s="162">
        <f>+'CTA Pivot Table'!G$122</f>
        <v>0</v>
      </c>
      <c r="M170" s="164">
        <f>+'CTA Pivot Table'!G$124</f>
        <v>0</v>
      </c>
      <c r="N170" s="163">
        <f>+'CTA Pivot Table'!G$126</f>
        <v>0</v>
      </c>
      <c r="O170" s="8"/>
    </row>
    <row r="171" spans="1:15">
      <c r="A171" s="87"/>
      <c r="B171" s="162"/>
      <c r="C171" s="162"/>
      <c r="D171" s="162"/>
      <c r="E171" s="163"/>
      <c r="F171" s="163"/>
      <c r="G171" s="162"/>
      <c r="H171" s="162"/>
      <c r="I171" s="163"/>
      <c r="J171" s="163"/>
      <c r="K171" s="162"/>
      <c r="L171" s="162"/>
      <c r="M171" s="164"/>
      <c r="N171" s="163"/>
      <c r="O171" s="8"/>
    </row>
    <row r="172" spans="1:15">
      <c r="A172" s="87" t="s">
        <v>53</v>
      </c>
      <c r="B172" s="162">
        <f>+'CTA Pivot Table'!G$134</f>
        <v>142.09090909090909</v>
      </c>
      <c r="C172" s="162">
        <f>+'CTA Pivot Table'!G$136</f>
        <v>151.66666666666666</v>
      </c>
      <c r="D172" s="162">
        <f>+'CTA Pivot Table'!G$138</f>
        <v>0</v>
      </c>
      <c r="E172" s="163">
        <f>+'CTA Pivot Table'!G$140</f>
        <v>144.14285714285714</v>
      </c>
      <c r="F172" s="163">
        <f>+'CTA Pivot Table'!G$142</f>
        <v>148.14378318584073</v>
      </c>
      <c r="G172" s="162">
        <f>+'CTA Pivot Table'!G$144</f>
        <v>142.73810810810809</v>
      </c>
      <c r="H172" s="162">
        <f>+'CTA Pivot Table'!G$146</f>
        <v>0</v>
      </c>
      <c r="I172" s="163">
        <f>+'CTA Pivot Table'!G$148</f>
        <v>147.73476482617585</v>
      </c>
      <c r="J172" s="163">
        <f>+'CTA Pivot Table'!G$150</f>
        <v>87.472800000000007</v>
      </c>
      <c r="K172" s="162">
        <f>+'CTA Pivot Table'!G$152</f>
        <v>63.591066666666663</v>
      </c>
      <c r="L172" s="162">
        <f>+'CTA Pivot Table'!G$154</f>
        <v>0</v>
      </c>
      <c r="M172" s="164">
        <f>+'CTA Pivot Table'!G$156</f>
        <v>79.931200000000004</v>
      </c>
      <c r="N172" s="163">
        <f>+'CTA Pivot Table'!G$158</f>
        <v>146.33000000000001</v>
      </c>
      <c r="O172" s="8"/>
    </row>
    <row r="173" spans="1:15">
      <c r="A173" s="87" t="s">
        <v>54</v>
      </c>
      <c r="B173" s="162">
        <f>+'CTA Pivot Table'!G$166</f>
        <v>0</v>
      </c>
      <c r="C173" s="162">
        <f>+'CTA Pivot Table'!G$168</f>
        <v>0</v>
      </c>
      <c r="D173" s="162">
        <f>+'CTA Pivot Table'!G$170</f>
        <v>0</v>
      </c>
      <c r="E173" s="163">
        <f>+'CTA Pivot Table'!G$172</f>
        <v>0</v>
      </c>
      <c r="F173" s="163">
        <f>+'CTA Pivot Table'!G$174</f>
        <v>0</v>
      </c>
      <c r="G173" s="162">
        <f>+'CTA Pivot Table'!G$176</f>
        <v>0</v>
      </c>
      <c r="H173" s="162">
        <f>+'CTA Pivot Table'!G$178</f>
        <v>0</v>
      </c>
      <c r="I173" s="163">
        <f>+'CTA Pivot Table'!G$180</f>
        <v>0</v>
      </c>
      <c r="J173" s="163">
        <f>+'CTA Pivot Table'!G$182</f>
        <v>0</v>
      </c>
      <c r="K173" s="162">
        <f>+'CTA Pivot Table'!G$184</f>
        <v>0</v>
      </c>
      <c r="L173" s="162">
        <f>+'CTA Pivot Table'!G$186</f>
        <v>0</v>
      </c>
      <c r="M173" s="164">
        <f>+'CTA Pivot Table'!G$188</f>
        <v>0</v>
      </c>
      <c r="N173" s="163">
        <f>+'CTA Pivot Table'!G$190</f>
        <v>0</v>
      </c>
      <c r="O173" s="8"/>
    </row>
    <row r="174" spans="1:15">
      <c r="A174" s="87" t="s">
        <v>55</v>
      </c>
      <c r="B174" s="162">
        <f>+'CTA Pivot Table'!G$198</f>
        <v>0</v>
      </c>
      <c r="C174" s="162">
        <f>+'CTA Pivot Table'!G$200</f>
        <v>0</v>
      </c>
      <c r="D174" s="162">
        <f>+'CTA Pivot Table'!G$202</f>
        <v>0</v>
      </c>
      <c r="E174" s="163">
        <f>+'CTA Pivot Table'!G$204</f>
        <v>0</v>
      </c>
      <c r="F174" s="163">
        <f>+'CTA Pivot Table'!G$206</f>
        <v>0</v>
      </c>
      <c r="G174" s="162">
        <f>+'CTA Pivot Table'!G$208</f>
        <v>0</v>
      </c>
      <c r="H174" s="162">
        <f>+'CTA Pivot Table'!G$210</f>
        <v>0</v>
      </c>
      <c r="I174" s="163">
        <f>+'CTA Pivot Table'!G$212</f>
        <v>0</v>
      </c>
      <c r="J174" s="163">
        <f>+'CTA Pivot Table'!G$214</f>
        <v>0</v>
      </c>
      <c r="K174" s="162">
        <f>+'CTA Pivot Table'!G$216</f>
        <v>0</v>
      </c>
      <c r="L174" s="162">
        <f>+'CTA Pivot Table'!G$218</f>
        <v>0</v>
      </c>
      <c r="M174" s="164">
        <f>+'CTA Pivot Table'!G$220</f>
        <v>0</v>
      </c>
      <c r="N174" s="163">
        <f>+'CTA Pivot Table'!G$222</f>
        <v>0</v>
      </c>
      <c r="O174" s="8"/>
    </row>
    <row r="175" spans="1:15">
      <c r="A175" s="87" t="s">
        <v>56</v>
      </c>
      <c r="B175" s="162">
        <f>+'CTA Pivot Table'!G$230</f>
        <v>0</v>
      </c>
      <c r="C175" s="162">
        <f>+'CTA Pivot Table'!G$232</f>
        <v>0</v>
      </c>
      <c r="D175" s="162">
        <f>+'CTA Pivot Table'!G$234</f>
        <v>0</v>
      </c>
      <c r="E175" s="163">
        <f>+'CTA Pivot Table'!G$236</f>
        <v>0</v>
      </c>
      <c r="F175" s="163">
        <f>+'CTA Pivot Table'!G$238</f>
        <v>0</v>
      </c>
      <c r="G175" s="162">
        <f>+'CTA Pivot Table'!G$240</f>
        <v>0</v>
      </c>
      <c r="H175" s="162">
        <f>+'CTA Pivot Table'!G$242</f>
        <v>0</v>
      </c>
      <c r="I175" s="163">
        <f>+'CTA Pivot Table'!G$244</f>
        <v>0</v>
      </c>
      <c r="J175" s="163">
        <f>+'CTA Pivot Table'!G$246</f>
        <v>0</v>
      </c>
      <c r="K175" s="162">
        <f>+'CTA Pivot Table'!G$248</f>
        <v>0</v>
      </c>
      <c r="L175" s="162">
        <f>+'CTA Pivot Table'!G$250</f>
        <v>0</v>
      </c>
      <c r="M175" s="164">
        <f>+'CTA Pivot Table'!G$252</f>
        <v>0</v>
      </c>
      <c r="N175" s="163">
        <f>+'CTA Pivot Table'!G$254</f>
        <v>0</v>
      </c>
      <c r="O175" s="8"/>
    </row>
    <row r="176" spans="1:15">
      <c r="A176" s="87"/>
      <c r="B176" s="162"/>
      <c r="C176" s="162"/>
      <c r="D176" s="162"/>
      <c r="E176" s="163"/>
      <c r="F176" s="163"/>
      <c r="G176" s="162"/>
      <c r="H176" s="162"/>
      <c r="I176" s="163"/>
      <c r="J176" s="163"/>
      <c r="K176" s="162"/>
      <c r="L176" s="162"/>
      <c r="M176" s="164"/>
      <c r="N176" s="163"/>
      <c r="O176" s="8"/>
    </row>
    <row r="177" spans="1:16">
      <c r="A177" s="87" t="s">
        <v>57</v>
      </c>
      <c r="B177" s="162">
        <f>+'CTA Pivot Table'!G$262</f>
        <v>0</v>
      </c>
      <c r="C177" s="162">
        <f>+'CTA Pivot Table'!G$264</f>
        <v>0</v>
      </c>
      <c r="D177" s="162">
        <f>+'CTA Pivot Table'!G$266</f>
        <v>0</v>
      </c>
      <c r="E177" s="163">
        <f>+'CTA Pivot Table'!G$268</f>
        <v>0</v>
      </c>
      <c r="F177" s="163">
        <f>+'CTA Pivot Table'!G$270</f>
        <v>0</v>
      </c>
      <c r="G177" s="162">
        <f>+'CTA Pivot Table'!G$272</f>
        <v>0</v>
      </c>
      <c r="H177" s="162">
        <f>+'CTA Pivot Table'!G$274</f>
        <v>0</v>
      </c>
      <c r="I177" s="163">
        <f>+'CTA Pivot Table'!G$276</f>
        <v>0</v>
      </c>
      <c r="J177" s="163">
        <f>+'CTA Pivot Table'!G$278</f>
        <v>0</v>
      </c>
      <c r="K177" s="162">
        <f>+'CTA Pivot Table'!G$280</f>
        <v>0</v>
      </c>
      <c r="L177" s="162">
        <f>+'CTA Pivot Table'!G$282</f>
        <v>0</v>
      </c>
      <c r="M177" s="164">
        <f>+'CTA Pivot Table'!G$284</f>
        <v>0</v>
      </c>
      <c r="N177" s="163">
        <f>+'CTA Pivot Table'!G$286</f>
        <v>0</v>
      </c>
      <c r="O177" s="8"/>
    </row>
    <row r="178" spans="1:16" ht="15.75">
      <c r="A178" s="87" t="s">
        <v>58</v>
      </c>
      <c r="B178" s="162">
        <f>+'CTA Pivot Table'!G$294</f>
        <v>166</v>
      </c>
      <c r="C178" s="162">
        <f>+'CTA Pivot Table'!G$296</f>
        <v>0</v>
      </c>
      <c r="D178" s="162">
        <f>+'CTA Pivot Table'!G$298</f>
        <v>0</v>
      </c>
      <c r="E178" s="163">
        <f>+'CTA Pivot Table'!G$300</f>
        <v>166</v>
      </c>
      <c r="F178" s="163">
        <f>+'CTA Pivot Table'!G$302</f>
        <v>146.35858585858585</v>
      </c>
      <c r="G178" s="162">
        <f>+'CTA Pivot Table'!G$304</f>
        <v>146.16666666666666</v>
      </c>
      <c r="H178" s="162">
        <f>+'CTA Pivot Table'!G$306</f>
        <v>198</v>
      </c>
      <c r="I178" s="163">
        <f>+'CTA Pivot Table'!G$308</f>
        <v>146.40922768304915</v>
      </c>
      <c r="J178" s="163">
        <f>+'CTA Pivot Table'!G$310</f>
        <v>86.085106382978722</v>
      </c>
      <c r="K178" s="162">
        <f>+'CTA Pivot Table'!G$312</f>
        <v>61.217798594847778</v>
      </c>
      <c r="L178" s="162">
        <f>+'CTA Pivot Table'!G$314</f>
        <v>58.018518518518519</v>
      </c>
      <c r="M178" s="164">
        <f>+'CTA Pivot Table'!G$316</f>
        <v>75.853073463268359</v>
      </c>
      <c r="N178" s="163">
        <f>+'CTA Pivot Table'!G$318</f>
        <v>99.347826086956516</v>
      </c>
      <c r="O178" s="8"/>
      <c r="P178" s="91"/>
    </row>
    <row r="179" spans="1:16">
      <c r="A179" s="87" t="s">
        <v>59</v>
      </c>
      <c r="B179" s="162">
        <f>+'CTA Pivot Table'!G$326</f>
        <v>0</v>
      </c>
      <c r="C179" s="162">
        <f>+'CTA Pivot Table'!G$328</f>
        <v>0</v>
      </c>
      <c r="D179" s="162">
        <f>+'CTA Pivot Table'!G$330</f>
        <v>0</v>
      </c>
      <c r="E179" s="163">
        <f>+'CTA Pivot Table'!G$332</f>
        <v>0</v>
      </c>
      <c r="F179" s="163">
        <f>+'CTA Pivot Table'!G$334</f>
        <v>0</v>
      </c>
      <c r="G179" s="162">
        <f>+'CTA Pivot Table'!G$336</f>
        <v>0</v>
      </c>
      <c r="H179" s="162">
        <f>+'CTA Pivot Table'!G$338</f>
        <v>0</v>
      </c>
      <c r="I179" s="163">
        <f>+'CTA Pivot Table'!G$340</f>
        <v>0</v>
      </c>
      <c r="J179" s="163">
        <f>+'CTA Pivot Table'!G$342</f>
        <v>0</v>
      </c>
      <c r="K179" s="162">
        <f>+'CTA Pivot Table'!G$344</f>
        <v>0</v>
      </c>
      <c r="L179" s="162">
        <f>+'CTA Pivot Table'!G$346</f>
        <v>0</v>
      </c>
      <c r="M179" s="164">
        <f>+'CTA Pivot Table'!G$348</f>
        <v>0</v>
      </c>
      <c r="N179" s="163">
        <f>+'CTA Pivot Table'!G$350</f>
        <v>0</v>
      </c>
      <c r="O179" s="8"/>
    </row>
    <row r="180" spans="1:16">
      <c r="A180" s="87" t="s">
        <v>60</v>
      </c>
      <c r="B180" s="162">
        <f>+'CTA Pivot Table'!G$358</f>
        <v>0</v>
      </c>
      <c r="C180" s="162">
        <f>+'CTA Pivot Table'!G$360</f>
        <v>0</v>
      </c>
      <c r="D180" s="162">
        <f>+'CTA Pivot Table'!G$362</f>
        <v>0</v>
      </c>
      <c r="E180" s="163">
        <f>+'CTA Pivot Table'!G$364</f>
        <v>0</v>
      </c>
      <c r="F180" s="163">
        <f>+'CTA Pivot Table'!G$366</f>
        <v>0</v>
      </c>
      <c r="G180" s="162">
        <f>+'CTA Pivot Table'!G$368</f>
        <v>0</v>
      </c>
      <c r="H180" s="162">
        <f>+'CTA Pivot Table'!G$370</f>
        <v>0</v>
      </c>
      <c r="I180" s="163">
        <f>+'CTA Pivot Table'!G$372</f>
        <v>0</v>
      </c>
      <c r="J180" s="163">
        <f>+'CTA Pivot Table'!G$374</f>
        <v>0</v>
      </c>
      <c r="K180" s="162">
        <f>+'CTA Pivot Table'!G$376</f>
        <v>0</v>
      </c>
      <c r="L180" s="162">
        <f>+'CTA Pivot Table'!G$378</f>
        <v>0</v>
      </c>
      <c r="M180" s="164">
        <f>+'CTA Pivot Table'!G$380</f>
        <v>0</v>
      </c>
      <c r="N180" s="163">
        <f>+'CTA Pivot Table'!G$382</f>
        <v>0</v>
      </c>
      <c r="O180" s="8"/>
    </row>
    <row r="181" spans="1:16">
      <c r="A181" s="87"/>
      <c r="B181" s="162"/>
      <c r="C181" s="162"/>
      <c r="D181" s="162"/>
      <c r="E181" s="163"/>
      <c r="F181" s="163"/>
      <c r="G181" s="162"/>
      <c r="H181" s="162"/>
      <c r="I181" s="163"/>
      <c r="J181" s="163"/>
      <c r="K181" s="162"/>
      <c r="L181" s="162"/>
      <c r="M181" s="164"/>
      <c r="N181" s="163"/>
      <c r="O181" s="8"/>
    </row>
    <row r="182" spans="1:16">
      <c r="A182" s="87" t="s">
        <v>61</v>
      </c>
      <c r="B182" s="162">
        <f>+'CTA Pivot Table'!G$390</f>
        <v>0</v>
      </c>
      <c r="C182" s="162">
        <f>+'CTA Pivot Table'!G$392</f>
        <v>0</v>
      </c>
      <c r="D182" s="162">
        <f>+'CTA Pivot Table'!G$394</f>
        <v>0</v>
      </c>
      <c r="E182" s="163">
        <f>+'CTA Pivot Table'!G$396</f>
        <v>0</v>
      </c>
      <c r="F182" s="163">
        <f>+'CTA Pivot Table'!G$398</f>
        <v>0</v>
      </c>
      <c r="G182" s="162">
        <f>+'CTA Pivot Table'!G$400</f>
        <v>0</v>
      </c>
      <c r="H182" s="162">
        <f>+'CTA Pivot Table'!G$402</f>
        <v>0</v>
      </c>
      <c r="I182" s="163">
        <f>+'CTA Pivot Table'!G$404</f>
        <v>0</v>
      </c>
      <c r="J182" s="163">
        <f>+'CTA Pivot Table'!G$406</f>
        <v>0</v>
      </c>
      <c r="K182" s="162">
        <f>+'CTA Pivot Table'!G$408</f>
        <v>0</v>
      </c>
      <c r="L182" s="162">
        <f>+'CTA Pivot Table'!G$410</f>
        <v>0</v>
      </c>
      <c r="M182" s="164">
        <f>+'CTA Pivot Table'!G$412</f>
        <v>0</v>
      </c>
      <c r="N182" s="163">
        <f>+'CTA Pivot Table'!G$414</f>
        <v>0</v>
      </c>
      <c r="O182" s="8"/>
    </row>
    <row r="183" spans="1:16">
      <c r="A183" s="87" t="s">
        <v>62</v>
      </c>
      <c r="B183" s="162">
        <f>+'CTA Pivot Table'!G$422</f>
        <v>121.3</v>
      </c>
      <c r="C183" s="162">
        <f>+'CTA Pivot Table'!G$424</f>
        <v>114.7</v>
      </c>
      <c r="D183" s="162">
        <f>+'CTA Pivot Table'!G$426</f>
        <v>0</v>
      </c>
      <c r="E183" s="163">
        <f>+'CTA Pivot Table'!G$428</f>
        <v>120.56666666666666</v>
      </c>
      <c r="F183" s="163">
        <f>+'CTA Pivot Table'!G$430</f>
        <v>141.97844311377247</v>
      </c>
      <c r="G183" s="162">
        <f>+'CTA Pivot Table'!G$432</f>
        <v>142.69999999999999</v>
      </c>
      <c r="H183" s="162">
        <f>+'CTA Pivot Table'!G$434</f>
        <v>0</v>
      </c>
      <c r="I183" s="163">
        <f>+'CTA Pivot Table'!G$436</f>
        <v>142.10931372549018</v>
      </c>
      <c r="J183" s="163">
        <f>+'CTA Pivot Table'!G$438</f>
        <v>70.286303501945525</v>
      </c>
      <c r="K183" s="162">
        <f>+'CTA Pivot Table'!G$440</f>
        <v>65.478320312500003</v>
      </c>
      <c r="L183" s="162">
        <f>+'CTA Pivot Table'!G$442</f>
        <v>0</v>
      </c>
      <c r="M183" s="164">
        <f>+'CTA Pivot Table'!G$444</f>
        <v>67.668415455512232</v>
      </c>
      <c r="N183" s="163">
        <f>+'CTA Pivot Table'!G$446</f>
        <v>68.261990950226249</v>
      </c>
      <c r="O183" s="8"/>
    </row>
    <row r="184" spans="1:16">
      <c r="A184" s="87" t="s">
        <v>63</v>
      </c>
      <c r="B184" s="162">
        <f>+'CTA Pivot Table'!G$454</f>
        <v>121</v>
      </c>
      <c r="C184" s="162">
        <f>+'CTA Pivot Table'!G$456</f>
        <v>0</v>
      </c>
      <c r="D184" s="162">
        <f>+'CTA Pivot Table'!G$458</f>
        <v>0</v>
      </c>
      <c r="E184" s="163">
        <f>+'CTA Pivot Table'!G$460</f>
        <v>121</v>
      </c>
      <c r="F184" s="163">
        <f>+'CTA Pivot Table'!G$462</f>
        <v>124.29</v>
      </c>
      <c r="G184" s="162">
        <f>+'CTA Pivot Table'!G$464</f>
        <v>0</v>
      </c>
      <c r="H184" s="162">
        <f>+'CTA Pivot Table'!G$466</f>
        <v>0</v>
      </c>
      <c r="I184" s="163">
        <f>+'CTA Pivot Table'!G$468</f>
        <v>124.29</v>
      </c>
      <c r="J184" s="163">
        <f>+'CTA Pivot Table'!G$470</f>
        <v>85.901960000000003</v>
      </c>
      <c r="K184" s="162">
        <f>+'CTA Pivot Table'!G$472</f>
        <v>97.833330000000004</v>
      </c>
      <c r="L184" s="162">
        <f>+'CTA Pivot Table'!G$474</f>
        <v>0</v>
      </c>
      <c r="M184" s="164">
        <f>+'CTA Pivot Table'!G$476</f>
        <v>86.3522003773585</v>
      </c>
      <c r="N184" s="163">
        <f>+'CTA Pivot Table'!G$478</f>
        <v>85.428569999999993</v>
      </c>
      <c r="O184" s="8"/>
    </row>
    <row r="185" spans="1:16">
      <c r="A185" s="92" t="s">
        <v>64</v>
      </c>
      <c r="B185" s="165">
        <f>+'CTA Pivot Table'!G$486</f>
        <v>0</v>
      </c>
      <c r="C185" s="165">
        <f>+'CTA Pivot Table'!G$488</f>
        <v>0</v>
      </c>
      <c r="D185" s="165">
        <f>+'CTA Pivot Table'!G$490</f>
        <v>0</v>
      </c>
      <c r="E185" s="166">
        <f>+'CTA Pivot Table'!G$492</f>
        <v>0</v>
      </c>
      <c r="F185" s="166">
        <f>+'CTA Pivot Table'!G$494</f>
        <v>0</v>
      </c>
      <c r="G185" s="165">
        <f>+'CTA Pivot Table'!G$496</f>
        <v>0</v>
      </c>
      <c r="H185" s="165">
        <f>+'CTA Pivot Table'!G$498</f>
        <v>0</v>
      </c>
      <c r="I185" s="166">
        <f>+'CTA Pivot Table'!G$500</f>
        <v>0</v>
      </c>
      <c r="J185" s="166">
        <f>+'CTA Pivot Table'!G$502</f>
        <v>0</v>
      </c>
      <c r="K185" s="165">
        <f>+'CTA Pivot Table'!G$504</f>
        <v>0</v>
      </c>
      <c r="L185" s="165">
        <f>+'CTA Pivot Table'!G$506</f>
        <v>0</v>
      </c>
      <c r="M185" s="167">
        <f>+'CTA Pivot Table'!G$508</f>
        <v>0</v>
      </c>
      <c r="N185" s="166">
        <f>+'CTA Pivot Table'!G$510</f>
        <v>0</v>
      </c>
      <c r="O185" s="8"/>
    </row>
    <row r="186" spans="1:16">
      <c r="A186" s="133" t="s">
        <v>160</v>
      </c>
      <c r="B186" s="168"/>
      <c r="C186" s="168"/>
      <c r="D186" s="168"/>
      <c r="E186" s="168"/>
      <c r="F186" s="168"/>
      <c r="G186" s="168"/>
      <c r="H186" s="168"/>
      <c r="I186" s="168"/>
      <c r="J186" s="168"/>
      <c r="K186" s="168"/>
      <c r="L186" s="168"/>
      <c r="M186" s="168"/>
      <c r="N186" s="169"/>
    </row>
    <row r="187" spans="1:16">
      <c r="A187" s="170"/>
      <c r="B187" s="168"/>
      <c r="C187" s="168"/>
      <c r="D187" s="168"/>
      <c r="E187" s="168"/>
      <c r="F187" s="168"/>
      <c r="G187" s="168"/>
      <c r="H187" s="168"/>
      <c r="I187" s="168"/>
      <c r="J187" s="168"/>
      <c r="K187" s="168"/>
      <c r="L187" s="168"/>
      <c r="M187" s="168"/>
      <c r="N187" s="323" t="s">
        <v>1192</v>
      </c>
    </row>
    <row r="188" spans="1:16" ht="18">
      <c r="A188" s="198" t="s">
        <v>290</v>
      </c>
      <c r="B188" s="82"/>
      <c r="C188" s="82"/>
      <c r="D188" s="82"/>
      <c r="E188" s="101"/>
      <c r="F188" s="101"/>
      <c r="G188" s="101"/>
      <c r="H188" s="101"/>
      <c r="I188" s="101"/>
      <c r="J188" s="82"/>
      <c r="K188" s="82"/>
      <c r="L188" s="82"/>
      <c r="M188" s="101"/>
      <c r="N188" s="102"/>
    </row>
    <row r="189" spans="1:16" ht="18">
      <c r="A189" s="198"/>
      <c r="B189" s="82"/>
      <c r="C189" s="82"/>
      <c r="D189" s="82"/>
      <c r="E189" s="101"/>
      <c r="F189" s="101"/>
      <c r="G189" s="101"/>
      <c r="H189" s="101"/>
      <c r="I189" s="101"/>
      <c r="J189" s="82"/>
      <c r="K189" s="82"/>
      <c r="L189" s="82"/>
      <c r="M189" s="101"/>
      <c r="N189" s="102"/>
    </row>
    <row r="190" spans="1:16" ht="15.75">
      <c r="A190" s="118" t="s">
        <v>177</v>
      </c>
      <c r="B190" s="82"/>
      <c r="C190" s="82"/>
      <c r="D190" s="82"/>
      <c r="E190" s="101"/>
      <c r="F190" s="101"/>
      <c r="G190" s="101"/>
      <c r="H190" s="101"/>
      <c r="I190" s="101"/>
      <c r="J190" s="82"/>
      <c r="K190" s="82"/>
      <c r="L190" s="82"/>
      <c r="M190" s="101"/>
      <c r="N190" s="102"/>
    </row>
    <row r="191" spans="1:16" ht="15.75">
      <c r="A191" s="118" t="s">
        <v>677</v>
      </c>
      <c r="B191" s="82"/>
      <c r="C191" s="82"/>
      <c r="D191" s="82"/>
      <c r="E191" s="101"/>
      <c r="F191" s="101"/>
      <c r="G191" s="101"/>
      <c r="H191" s="101"/>
      <c r="I191" s="101"/>
      <c r="J191" s="82"/>
      <c r="K191" s="82"/>
      <c r="L191" s="82"/>
      <c r="M191" s="101"/>
      <c r="N191" s="102"/>
    </row>
    <row r="192" spans="1:16" ht="15.75" customHeight="1">
      <c r="A192" s="26"/>
      <c r="B192" s="58"/>
      <c r="C192" s="58"/>
      <c r="D192" s="58"/>
      <c r="E192" s="58"/>
      <c r="F192" s="59"/>
      <c r="G192" s="84"/>
      <c r="H192" s="84"/>
      <c r="I192" s="85"/>
      <c r="J192" s="85"/>
      <c r="K192" s="85"/>
      <c r="L192" s="85"/>
      <c r="M192" s="85"/>
      <c r="N192" s="85"/>
      <c r="O192" s="7"/>
    </row>
    <row r="193" spans="1:15" ht="15.75" customHeight="1">
      <c r="A193" s="21"/>
      <c r="B193" s="119" t="s">
        <v>257</v>
      </c>
      <c r="C193" s="152"/>
      <c r="D193" s="152"/>
      <c r="E193" s="152"/>
      <c r="F193" s="152"/>
      <c r="G193" s="152"/>
      <c r="H193" s="152"/>
      <c r="I193" s="153"/>
      <c r="J193" s="154" t="s">
        <v>156</v>
      </c>
      <c r="K193" s="155"/>
      <c r="L193" s="155"/>
      <c r="M193" s="156"/>
      <c r="N193" s="839" t="s">
        <v>256</v>
      </c>
      <c r="O193" s="86"/>
    </row>
    <row r="194" spans="1:15" ht="43.5" customHeight="1">
      <c r="A194" s="37"/>
      <c r="B194" s="120" t="s">
        <v>296</v>
      </c>
      <c r="C194" s="120"/>
      <c r="D194" s="120"/>
      <c r="E194" s="123"/>
      <c r="F194" s="124" t="s">
        <v>298</v>
      </c>
      <c r="G194" s="120"/>
      <c r="H194" s="120"/>
      <c r="I194" s="121"/>
      <c r="J194" s="125" t="s">
        <v>258</v>
      </c>
      <c r="K194" s="152"/>
      <c r="L194" s="152"/>
      <c r="M194" s="153"/>
      <c r="N194" s="840"/>
      <c r="O194" s="86"/>
    </row>
    <row r="195" spans="1:15" ht="30" customHeight="1">
      <c r="A195" s="26"/>
      <c r="B195" s="157" t="s">
        <v>157</v>
      </c>
      <c r="C195" s="157" t="s">
        <v>158</v>
      </c>
      <c r="D195" s="157" t="s">
        <v>65</v>
      </c>
      <c r="E195" s="158" t="s">
        <v>12</v>
      </c>
      <c r="F195" s="158" t="s">
        <v>157</v>
      </c>
      <c r="G195" s="157" t="s">
        <v>158</v>
      </c>
      <c r="H195" s="157" t="s">
        <v>65</v>
      </c>
      <c r="I195" s="158" t="s">
        <v>12</v>
      </c>
      <c r="J195" s="159" t="s">
        <v>157</v>
      </c>
      <c r="K195" s="160" t="s">
        <v>158</v>
      </c>
      <c r="L195" s="161" t="s">
        <v>65</v>
      </c>
      <c r="M195" s="159" t="s">
        <v>12</v>
      </c>
      <c r="N195" s="841"/>
      <c r="O195" s="86"/>
    </row>
    <row r="196" spans="1:15" hidden="1">
      <c r="A196" s="87" t="s">
        <v>48</v>
      </c>
      <c r="B196" s="61">
        <f>+'CTA Pivot Table'!H$230</f>
        <v>0</v>
      </c>
      <c r="C196" s="61">
        <f>+'CTA Pivot Table'!H$231</f>
        <v>0</v>
      </c>
      <c r="D196" s="61">
        <f>+'CTA Pivot Table'!H$232</f>
        <v>0</v>
      </c>
      <c r="E196" s="60">
        <f>+'CTA Pivot Table'!H$233</f>
        <v>0</v>
      </c>
      <c r="F196" s="60"/>
      <c r="G196" s="60"/>
      <c r="H196" s="60"/>
      <c r="I196" s="60"/>
      <c r="J196" s="60">
        <f>+'CTA Pivot Table'!H$234</f>
        <v>0</v>
      </c>
      <c r="K196" s="61">
        <f>+'CTA Pivot Table'!H$235</f>
        <v>0</v>
      </c>
      <c r="L196" s="61">
        <f>+'CTA Pivot Table'!H$236</f>
        <v>0</v>
      </c>
      <c r="M196" s="62">
        <f>+'CTA Pivot Table'!H$237</f>
        <v>0</v>
      </c>
      <c r="N196" s="60">
        <f>+'CTA Pivot Table'!H$238</f>
        <v>0</v>
      </c>
      <c r="O196" s="8"/>
    </row>
    <row r="197" spans="1:15" hidden="1">
      <c r="A197" s="87"/>
      <c r="E197" s="63"/>
      <c r="I197" s="63"/>
      <c r="J197" s="63"/>
      <c r="M197" s="65"/>
      <c r="N197" s="63"/>
      <c r="O197" s="8"/>
    </row>
    <row r="198" spans="1:15">
      <c r="A198" s="87" t="s">
        <v>49</v>
      </c>
      <c r="B198" s="162">
        <f>+'CTA Pivot Table'!H$6</f>
        <v>0</v>
      </c>
      <c r="C198" s="162">
        <f>+'CTA Pivot Table'!H$8</f>
        <v>0</v>
      </c>
      <c r="D198" s="162">
        <f>+'CTA Pivot Table'!H$10</f>
        <v>0</v>
      </c>
      <c r="E198" s="163">
        <f>+'CTA Pivot Table'!H$12</f>
        <v>0</v>
      </c>
      <c r="F198" s="163">
        <f>+'CTA Pivot Table'!H$14</f>
        <v>0</v>
      </c>
      <c r="G198" s="162">
        <f>+'CTA Pivot Table'!H$16</f>
        <v>0</v>
      </c>
      <c r="H198" s="162">
        <f>+'CTA Pivot Table'!H$18</f>
        <v>0</v>
      </c>
      <c r="I198" s="163">
        <f>+'CTA Pivot Table'!H$20</f>
        <v>0</v>
      </c>
      <c r="J198" s="163">
        <f>+'CTA Pivot Table'!H$22</f>
        <v>0</v>
      </c>
      <c r="K198" s="162">
        <f>+'CTA Pivot Table'!H$24</f>
        <v>0</v>
      </c>
      <c r="L198" s="162">
        <f>+'CTA Pivot Table'!H$26</f>
        <v>0</v>
      </c>
      <c r="M198" s="164">
        <f>+'CTA Pivot Table'!H$28</f>
        <v>0</v>
      </c>
      <c r="N198" s="163">
        <f>+'CTA Pivot Table'!H$30</f>
        <v>0</v>
      </c>
      <c r="O198" s="8"/>
    </row>
    <row r="199" spans="1:15">
      <c r="A199" s="87" t="s">
        <v>50</v>
      </c>
      <c r="B199" s="162">
        <f>+'CTA Pivot Table'!H$38</f>
        <v>144.30500000000001</v>
      </c>
      <c r="C199" s="162">
        <f>+'CTA Pivot Table'!H$40</f>
        <v>156.80000000000001</v>
      </c>
      <c r="D199" s="162">
        <f>+'CTA Pivot Table'!H$42</f>
        <v>0</v>
      </c>
      <c r="E199" s="163">
        <f>+'CTA Pivot Table'!H$44</f>
        <v>146.06809815950922</v>
      </c>
      <c r="F199" s="163">
        <f>+'CTA Pivot Table'!H$46</f>
        <v>147.69655172413795</v>
      </c>
      <c r="G199" s="162">
        <f>+'CTA Pivot Table'!H$48</f>
        <v>137.41682242990655</v>
      </c>
      <c r="H199" s="162">
        <f>+'CTA Pivot Table'!H$50</f>
        <v>0</v>
      </c>
      <c r="I199" s="163">
        <f>+'CTA Pivot Table'!H$52</f>
        <v>145.94785373608906</v>
      </c>
      <c r="J199" s="163">
        <f>+'CTA Pivot Table'!H$54</f>
        <v>105.13714285714285</v>
      </c>
      <c r="K199" s="162">
        <f>+'CTA Pivot Table'!H$56</f>
        <v>98.136065573770495</v>
      </c>
      <c r="L199" s="162">
        <f>+'CTA Pivot Table'!HR$58</f>
        <v>0</v>
      </c>
      <c r="M199" s="164">
        <f>+'CTA Pivot Table'!H$60</f>
        <v>103.74150326797385</v>
      </c>
      <c r="N199" s="163">
        <f>+'CTA Pivot Table'!H$62</f>
        <v>0</v>
      </c>
      <c r="O199" s="8"/>
    </row>
    <row r="200" spans="1:15">
      <c r="A200" s="87" t="s">
        <v>51</v>
      </c>
      <c r="B200" s="162">
        <f>+'CTA Pivot Table'!H$70</f>
        <v>0</v>
      </c>
      <c r="C200" s="162">
        <f>+'CTA Pivot Table'!H$72</f>
        <v>0</v>
      </c>
      <c r="D200" s="162">
        <f>+'CTA Pivot Table'!H$74</f>
        <v>0</v>
      </c>
      <c r="E200" s="163">
        <f>+'CTA Pivot Table'!H$76</f>
        <v>0</v>
      </c>
      <c r="F200" s="163">
        <f>+'CTA Pivot Table'!H$78</f>
        <v>0</v>
      </c>
      <c r="G200" s="162">
        <f>+'CTA Pivot Table'!H$80</f>
        <v>0</v>
      </c>
      <c r="H200" s="162">
        <f>+'CTA Pivot Table'!H$82</f>
        <v>0</v>
      </c>
      <c r="I200" s="163">
        <f>+'CTA Pivot Table'!H$84</f>
        <v>0</v>
      </c>
      <c r="J200" s="163">
        <f>+'CTA Pivot Table'!H$86</f>
        <v>0</v>
      </c>
      <c r="K200" s="162">
        <f>+'CTA Pivot Table'!H$88</f>
        <v>0</v>
      </c>
      <c r="L200" s="162">
        <f>+'CTA Pivot Table'!H$90</f>
        <v>0</v>
      </c>
      <c r="M200" s="164">
        <f>+'CTA Pivot Table'!H$92</f>
        <v>0</v>
      </c>
      <c r="N200" s="163">
        <f>+'CTA Pivot Table'!H$94</f>
        <v>0</v>
      </c>
      <c r="O200" s="8"/>
    </row>
    <row r="201" spans="1:15">
      <c r="A201" s="87" t="s">
        <v>52</v>
      </c>
      <c r="B201" s="162">
        <f>+'CTA Pivot Table'!H$102</f>
        <v>0</v>
      </c>
      <c r="C201" s="162">
        <f>+'CTA Pivot Table'!H$104</f>
        <v>0</v>
      </c>
      <c r="D201" s="162">
        <f>+'CTA Pivot Table'!H$106</f>
        <v>0</v>
      </c>
      <c r="E201" s="163">
        <f>+'CTA Pivot Table'!H$108</f>
        <v>0</v>
      </c>
      <c r="F201" s="163">
        <f>+'CTA Pivot Table'!H$110</f>
        <v>0</v>
      </c>
      <c r="G201" s="162">
        <f>+'CTA Pivot Table'!H$112</f>
        <v>0</v>
      </c>
      <c r="H201" s="162">
        <f>+'CTA Pivot Table'!H$114</f>
        <v>0</v>
      </c>
      <c r="I201" s="163">
        <f>+'CTA Pivot Table'!H$116</f>
        <v>0</v>
      </c>
      <c r="J201" s="163">
        <f>+'CTA Pivot Table'!H$118</f>
        <v>0</v>
      </c>
      <c r="K201" s="162">
        <f>+'CTA Pivot Table'!H$120</f>
        <v>0</v>
      </c>
      <c r="L201" s="162">
        <f>+'CTA Pivot Table'!H$122</f>
        <v>0</v>
      </c>
      <c r="M201" s="164">
        <f>+'CTA Pivot Table'!H$124</f>
        <v>0</v>
      </c>
      <c r="N201" s="163">
        <f>+'CTA Pivot Table'!H$126</f>
        <v>0</v>
      </c>
      <c r="O201" s="8"/>
    </row>
    <row r="202" spans="1:15">
      <c r="A202" s="87"/>
      <c r="B202" s="162"/>
      <c r="C202" s="162"/>
      <c r="D202" s="162"/>
      <c r="E202" s="163"/>
      <c r="F202" s="163"/>
      <c r="G202" s="162"/>
      <c r="H202" s="162"/>
      <c r="I202" s="163"/>
      <c r="J202" s="163"/>
      <c r="K202" s="162"/>
      <c r="L202" s="162"/>
      <c r="M202" s="164"/>
      <c r="N202" s="163"/>
      <c r="O202" s="8"/>
    </row>
    <row r="203" spans="1:15">
      <c r="A203" s="87" t="s">
        <v>53</v>
      </c>
      <c r="B203" s="162">
        <f>+'CTA Pivot Table'!H$134</f>
        <v>132.27272727272728</v>
      </c>
      <c r="C203" s="162">
        <f>+'CTA Pivot Table'!H$136</f>
        <v>123.66666666666667</v>
      </c>
      <c r="D203" s="162">
        <f>+'CTA Pivot Table'!H$138</f>
        <v>0</v>
      </c>
      <c r="E203" s="163">
        <f>+'CTA Pivot Table'!H$140</f>
        <v>130.42857142857142</v>
      </c>
      <c r="F203" s="163">
        <f>+'CTA Pivot Table'!H$142</f>
        <v>140.91706263498921</v>
      </c>
      <c r="G203" s="162">
        <f>+'CTA Pivot Table'!H$144</f>
        <v>150.78881578947369</v>
      </c>
      <c r="H203" s="162">
        <f>+'CTA Pivot Table'!H$146</f>
        <v>0</v>
      </c>
      <c r="I203" s="163">
        <f>+'CTA Pivot Table'!H$148</f>
        <v>143.35691056910568</v>
      </c>
      <c r="J203" s="163">
        <f>+'CTA Pivot Table'!H$150</f>
        <v>98.020579150579152</v>
      </c>
      <c r="K203" s="162">
        <f>+'CTA Pivot Table'!H$152</f>
        <v>96.030767195767183</v>
      </c>
      <c r="L203" s="162">
        <f>+'CTA Pivot Table'!H$154</f>
        <v>0</v>
      </c>
      <c r="M203" s="164">
        <f>+'CTA Pivot Table'!H$156</f>
        <v>97.18112723214287</v>
      </c>
      <c r="N203" s="163">
        <f>+'CTA Pivot Table'!H$158</f>
        <v>126.5</v>
      </c>
      <c r="O203" s="8"/>
    </row>
    <row r="204" spans="1:15">
      <c r="A204" s="87" t="s">
        <v>54</v>
      </c>
      <c r="B204" s="162">
        <f>+'CTA Pivot Table'!H$166</f>
        <v>0</v>
      </c>
      <c r="C204" s="162">
        <f>+'CTA Pivot Table'!H$168</f>
        <v>0</v>
      </c>
      <c r="D204" s="162">
        <f>+'CTA Pivot Table'!H$170</f>
        <v>0</v>
      </c>
      <c r="E204" s="163">
        <f>+'CTA Pivot Table'!H$172</f>
        <v>0</v>
      </c>
      <c r="F204" s="163">
        <f>+'CTA Pivot Table'!H$174</f>
        <v>0</v>
      </c>
      <c r="G204" s="162">
        <f>+'CTA Pivot Table'!H$176</f>
        <v>0</v>
      </c>
      <c r="H204" s="162">
        <f>+'CTA Pivot Table'!H$178</f>
        <v>0</v>
      </c>
      <c r="I204" s="163">
        <f>+'CTA Pivot Table'!H$180</f>
        <v>0</v>
      </c>
      <c r="J204" s="163">
        <f>+'CTA Pivot Table'!H$182</f>
        <v>0</v>
      </c>
      <c r="K204" s="162">
        <f>+'CTA Pivot Table'!H$184</f>
        <v>0</v>
      </c>
      <c r="L204" s="162">
        <f>+'CTA Pivot Table'!H$186</f>
        <v>0</v>
      </c>
      <c r="M204" s="164">
        <f>+'CTA Pivot Table'!H$188</f>
        <v>0</v>
      </c>
      <c r="N204" s="163">
        <f>+'CTA Pivot Table'!H$190</f>
        <v>0</v>
      </c>
      <c r="O204" s="8"/>
    </row>
    <row r="205" spans="1:15">
      <c r="A205" s="87" t="s">
        <v>55</v>
      </c>
      <c r="B205" s="162">
        <f>+'CTA Pivot Table'!H$198</f>
        <v>0</v>
      </c>
      <c r="C205" s="162">
        <f>+'CTA Pivot Table'!H$200</f>
        <v>0</v>
      </c>
      <c r="D205" s="162">
        <f>+'CTA Pivot Table'!H$202</f>
        <v>0</v>
      </c>
      <c r="E205" s="163">
        <f>+'CTA Pivot Table'!H$204</f>
        <v>0</v>
      </c>
      <c r="F205" s="163">
        <f>+'CTA Pivot Table'!H$206</f>
        <v>0</v>
      </c>
      <c r="G205" s="162">
        <f>+'CTA Pivot Table'!H$208</f>
        <v>0</v>
      </c>
      <c r="H205" s="162">
        <f>+'CTA Pivot Table'!H$210</f>
        <v>0</v>
      </c>
      <c r="I205" s="163">
        <f>+'CTA Pivot Table'!H$212</f>
        <v>0</v>
      </c>
      <c r="J205" s="163">
        <f>+'CTA Pivot Table'!H$214</f>
        <v>0</v>
      </c>
      <c r="K205" s="162">
        <f>+'CTA Pivot Table'!H$216</f>
        <v>0</v>
      </c>
      <c r="L205" s="162">
        <f>+'CTA Pivot Table'!H$218</f>
        <v>0</v>
      </c>
      <c r="M205" s="164">
        <f>+'CTA Pivot Table'!H$220</f>
        <v>0</v>
      </c>
      <c r="N205" s="163">
        <f>+'CTA Pivot Table'!H$222</f>
        <v>0</v>
      </c>
      <c r="O205" s="8"/>
    </row>
    <row r="206" spans="1:15">
      <c r="A206" s="87" t="s">
        <v>56</v>
      </c>
      <c r="B206" s="162">
        <f>+'CTA Pivot Table'!H$230</f>
        <v>0</v>
      </c>
      <c r="C206" s="162">
        <f>+'CTA Pivot Table'!H$232</f>
        <v>0</v>
      </c>
      <c r="D206" s="162">
        <f>+'CTA Pivot Table'!H$234</f>
        <v>0</v>
      </c>
      <c r="E206" s="163">
        <f>+'CTA Pivot Table'!H$236</f>
        <v>0</v>
      </c>
      <c r="F206" s="163">
        <f>+'CTA Pivot Table'!H$238</f>
        <v>0</v>
      </c>
      <c r="G206" s="162">
        <f>+'CTA Pivot Table'!H$240</f>
        <v>0</v>
      </c>
      <c r="H206" s="162">
        <f>+'CTA Pivot Table'!H$242</f>
        <v>0</v>
      </c>
      <c r="I206" s="163">
        <f>+'CTA Pivot Table'!H$244</f>
        <v>0</v>
      </c>
      <c r="J206" s="163">
        <f>+'CTA Pivot Table'!H$246</f>
        <v>0</v>
      </c>
      <c r="K206" s="162">
        <f>+'CTA Pivot Table'!H$248</f>
        <v>0</v>
      </c>
      <c r="L206" s="162">
        <f>+'CTA Pivot Table'!H$250</f>
        <v>0</v>
      </c>
      <c r="M206" s="164">
        <f>+'CTA Pivot Table'!H$252</f>
        <v>0</v>
      </c>
      <c r="N206" s="163">
        <f>+'CTA Pivot Table'!H$254</f>
        <v>0</v>
      </c>
      <c r="O206" s="8"/>
    </row>
    <row r="207" spans="1:15">
      <c r="A207" s="87"/>
      <c r="B207" s="162"/>
      <c r="C207" s="162"/>
      <c r="D207" s="162"/>
      <c r="E207" s="163"/>
      <c r="F207" s="163"/>
      <c r="G207" s="162"/>
      <c r="H207" s="162"/>
      <c r="I207" s="163"/>
      <c r="J207" s="163"/>
      <c r="K207" s="162"/>
      <c r="L207" s="162"/>
      <c r="M207" s="164"/>
      <c r="N207" s="163"/>
      <c r="O207" s="8"/>
    </row>
    <row r="208" spans="1:15">
      <c r="A208" s="87" t="s">
        <v>57</v>
      </c>
      <c r="B208" s="162">
        <f>+'CTA Pivot Table'!H$262</f>
        <v>0</v>
      </c>
      <c r="C208" s="162">
        <f>+'CTA Pivot Table'!H$264</f>
        <v>0</v>
      </c>
      <c r="D208" s="162">
        <f>+'CTA Pivot Table'!H$266</f>
        <v>0</v>
      </c>
      <c r="E208" s="163">
        <f>+'CTA Pivot Table'!H$268</f>
        <v>0</v>
      </c>
      <c r="F208" s="163">
        <f>+'CTA Pivot Table'!H$270</f>
        <v>0</v>
      </c>
      <c r="G208" s="162">
        <f>+'CTA Pivot Table'!H$272</f>
        <v>0</v>
      </c>
      <c r="H208" s="162">
        <f>+'CTA Pivot Table'!H$274</f>
        <v>0</v>
      </c>
      <c r="I208" s="163">
        <f>+'CTA Pivot Table'!H$276</f>
        <v>0</v>
      </c>
      <c r="J208" s="163">
        <f>+'CTA Pivot Table'!H$278</f>
        <v>0</v>
      </c>
      <c r="K208" s="162">
        <f>+'CTA Pivot Table'!H$280</f>
        <v>0</v>
      </c>
      <c r="L208" s="162">
        <f>+'CTA Pivot Table'!H$282</f>
        <v>0</v>
      </c>
      <c r="M208" s="164">
        <f>+'CTA Pivot Table'!H$284</f>
        <v>0</v>
      </c>
      <c r="N208" s="163">
        <f>+'CTA Pivot Table'!H$286</f>
        <v>0</v>
      </c>
      <c r="O208" s="8"/>
    </row>
    <row r="209" spans="1:16" ht="15.75">
      <c r="A209" s="87" t="s">
        <v>58</v>
      </c>
      <c r="B209" s="162">
        <f>+'CTA Pivot Table'!H$294</f>
        <v>143.70588235294119</v>
      </c>
      <c r="C209" s="162">
        <f>+'CTA Pivot Table'!H$296</f>
        <v>0</v>
      </c>
      <c r="D209" s="162">
        <f>+'CTA Pivot Table'!H$298</f>
        <v>0</v>
      </c>
      <c r="E209" s="163">
        <f>+'CTA Pivot Table'!H$300</f>
        <v>143.70588235294119</v>
      </c>
      <c r="F209" s="163">
        <f>+'CTA Pivot Table'!H$302</f>
        <v>142.26715328467154</v>
      </c>
      <c r="G209" s="162">
        <f>+'CTA Pivot Table'!H$304</f>
        <v>147</v>
      </c>
      <c r="H209" s="162">
        <f>+'CTA Pivot Table'!H$306</f>
        <v>0</v>
      </c>
      <c r="I209" s="163">
        <f>+'CTA Pivot Table'!H$308</f>
        <v>142.28779069767441</v>
      </c>
      <c r="J209" s="163">
        <f>+'CTA Pivot Table'!H$310</f>
        <v>97.206896551724142</v>
      </c>
      <c r="K209" s="162">
        <f>+'CTA Pivot Table'!H$312</f>
        <v>88.743589743589737</v>
      </c>
      <c r="L209" s="162">
        <f>+'CTA Pivot Table'!H$314</f>
        <v>163</v>
      </c>
      <c r="M209" s="164">
        <f>+'CTA Pivot Table'!H$316</f>
        <v>96.682539682539684</v>
      </c>
      <c r="N209" s="163">
        <f>+'CTA Pivot Table'!H$318</f>
        <v>128.20689655172413</v>
      </c>
      <c r="O209" s="8"/>
      <c r="P209" s="91"/>
    </row>
    <row r="210" spans="1:16">
      <c r="A210" s="87" t="s">
        <v>59</v>
      </c>
      <c r="B210" s="162">
        <f>+'CTA Pivot Table'!H$326</f>
        <v>0</v>
      </c>
      <c r="C210" s="162">
        <f>+'CTA Pivot Table'!H$328</f>
        <v>0</v>
      </c>
      <c r="D210" s="162">
        <f>+'CTA Pivot Table'!H$330</f>
        <v>0</v>
      </c>
      <c r="E210" s="163">
        <f>+'CTA Pivot Table'!H$332</f>
        <v>0</v>
      </c>
      <c r="F210" s="163">
        <f>+'CTA Pivot Table'!H$334</f>
        <v>0</v>
      </c>
      <c r="G210" s="162">
        <f>+'CTA Pivot Table'!H$336</f>
        <v>0</v>
      </c>
      <c r="H210" s="162">
        <f>+'CTA Pivot Table'!H$338</f>
        <v>0</v>
      </c>
      <c r="I210" s="163">
        <f>+'CTA Pivot Table'!H$340</f>
        <v>0</v>
      </c>
      <c r="J210" s="163">
        <f>+'CTA Pivot Table'!H$342</f>
        <v>0</v>
      </c>
      <c r="K210" s="162">
        <f>+'CTA Pivot Table'!H$344</f>
        <v>0</v>
      </c>
      <c r="L210" s="162">
        <f>+'CTA Pivot Table'!H$346</f>
        <v>0</v>
      </c>
      <c r="M210" s="164">
        <f>+'CTA Pivot Table'!H$348</f>
        <v>0</v>
      </c>
      <c r="N210" s="163">
        <f>+'CTA Pivot Table'!H$350</f>
        <v>0</v>
      </c>
      <c r="O210" s="8"/>
    </row>
    <row r="211" spans="1:16">
      <c r="A211" s="87" t="s">
        <v>60</v>
      </c>
      <c r="B211" s="162">
        <f>+'CTA Pivot Table'!H$358</f>
        <v>0</v>
      </c>
      <c r="C211" s="162">
        <f>+'CTA Pivot Table'!H$360</f>
        <v>0</v>
      </c>
      <c r="D211" s="162">
        <f>+'CTA Pivot Table'!H$362</f>
        <v>0</v>
      </c>
      <c r="E211" s="163">
        <f>+'CTA Pivot Table'!H$364</f>
        <v>0</v>
      </c>
      <c r="F211" s="163">
        <f>+'CTA Pivot Table'!H$366</f>
        <v>0</v>
      </c>
      <c r="G211" s="162">
        <f>+'CTA Pivot Table'!H$368</f>
        <v>0</v>
      </c>
      <c r="H211" s="162">
        <f>+'CTA Pivot Table'!H$370</f>
        <v>0</v>
      </c>
      <c r="I211" s="163">
        <f>+'CTA Pivot Table'!H$372</f>
        <v>0</v>
      </c>
      <c r="J211" s="163">
        <f>+'CTA Pivot Table'!H$374</f>
        <v>0</v>
      </c>
      <c r="K211" s="162">
        <f>+'CTA Pivot Table'!H$376</f>
        <v>0</v>
      </c>
      <c r="L211" s="162">
        <f>+'CTA Pivot Table'!H$378</f>
        <v>0</v>
      </c>
      <c r="M211" s="164">
        <f>+'CTA Pivot Table'!H$380</f>
        <v>0</v>
      </c>
      <c r="N211" s="163">
        <f>+'CTA Pivot Table'!H$382</f>
        <v>0</v>
      </c>
      <c r="O211" s="8"/>
    </row>
    <row r="212" spans="1:16">
      <c r="A212" s="87"/>
      <c r="B212" s="162"/>
      <c r="C212" s="162"/>
      <c r="D212" s="162"/>
      <c r="E212" s="163"/>
      <c r="F212" s="163"/>
      <c r="G212" s="162"/>
      <c r="H212" s="162"/>
      <c r="I212" s="163"/>
      <c r="J212" s="163"/>
      <c r="K212" s="162"/>
      <c r="L212" s="162"/>
      <c r="M212" s="164"/>
      <c r="N212" s="163"/>
      <c r="O212" s="8"/>
    </row>
    <row r="213" spans="1:16">
      <c r="A213" s="87" t="s">
        <v>61</v>
      </c>
      <c r="B213" s="162">
        <f>+'CTA Pivot Table'!H$390</f>
        <v>0</v>
      </c>
      <c r="C213" s="162">
        <f>+'CTA Pivot Table'!H$392</f>
        <v>0</v>
      </c>
      <c r="D213" s="162">
        <f>+'CTA Pivot Table'!H$394</f>
        <v>0</v>
      </c>
      <c r="E213" s="163">
        <f>+'CTA Pivot Table'!H$396</f>
        <v>0</v>
      </c>
      <c r="F213" s="163">
        <f>+'CTA Pivot Table'!H$398</f>
        <v>0</v>
      </c>
      <c r="G213" s="162">
        <f>+'CTA Pivot Table'!H$400</f>
        <v>0</v>
      </c>
      <c r="H213" s="162">
        <f>+'CTA Pivot Table'!H$402</f>
        <v>0</v>
      </c>
      <c r="I213" s="163">
        <f>+'CTA Pivot Table'!H$404</f>
        <v>0</v>
      </c>
      <c r="J213" s="163">
        <f>+'CTA Pivot Table'!H$406</f>
        <v>0</v>
      </c>
      <c r="K213" s="162">
        <f>+'CTA Pivot Table'!H$408</f>
        <v>0</v>
      </c>
      <c r="L213" s="162">
        <f>+'CTA Pivot Table'!H$410</f>
        <v>0</v>
      </c>
      <c r="M213" s="164">
        <f>+'CTA Pivot Table'!H$412</f>
        <v>0</v>
      </c>
      <c r="N213" s="163">
        <f>+'CTA Pivot Table'!H$414</f>
        <v>0</v>
      </c>
      <c r="O213" s="8"/>
    </row>
    <row r="214" spans="1:16">
      <c r="A214" s="87" t="s">
        <v>62</v>
      </c>
      <c r="B214" s="162">
        <f>+'CTA Pivot Table'!H$422</f>
        <v>126.4</v>
      </c>
      <c r="C214" s="162">
        <f>+'CTA Pivot Table'!H$424</f>
        <v>128.30000000000001</v>
      </c>
      <c r="D214" s="162">
        <f>+'CTA Pivot Table'!H$426</f>
        <v>0</v>
      </c>
      <c r="E214" s="163">
        <f>+'CTA Pivot Table'!H$428</f>
        <v>126.59</v>
      </c>
      <c r="F214" s="163">
        <f>+'CTA Pivot Table'!H$430</f>
        <v>137.9</v>
      </c>
      <c r="G214" s="162">
        <f>+'CTA Pivot Table'!H$432</f>
        <v>139.1</v>
      </c>
      <c r="H214" s="162">
        <f>+'CTA Pivot Table'!H$434</f>
        <v>0</v>
      </c>
      <c r="I214" s="163">
        <f>+'CTA Pivot Table'!H$436</f>
        <v>138.0979381443299</v>
      </c>
      <c r="J214" s="163">
        <f>+'CTA Pivot Table'!H$438</f>
        <v>98.5</v>
      </c>
      <c r="K214" s="162">
        <f>+'CTA Pivot Table'!H$440</f>
        <v>88.8</v>
      </c>
      <c r="L214" s="162">
        <f>+'CTA Pivot Table'!H$442</f>
        <v>0</v>
      </c>
      <c r="M214" s="164">
        <f>+'CTA Pivot Table'!H$444</f>
        <v>97.287499999999994</v>
      </c>
      <c r="N214" s="163">
        <f>+'CTA Pivot Table'!H$446</f>
        <v>75.099999999999994</v>
      </c>
      <c r="O214" s="8"/>
    </row>
    <row r="215" spans="1:16">
      <c r="A215" s="87" t="s">
        <v>63</v>
      </c>
      <c r="B215" s="162">
        <f>+'CTA Pivot Table'!H$454</f>
        <v>143.1</v>
      </c>
      <c r="C215" s="162">
        <f>+'CTA Pivot Table'!H$456</f>
        <v>145.5</v>
      </c>
      <c r="D215" s="162">
        <f>+'CTA Pivot Table'!H$458</f>
        <v>0</v>
      </c>
      <c r="E215" s="163">
        <f>+'CTA Pivot Table'!H$460</f>
        <v>143.5</v>
      </c>
      <c r="F215" s="163">
        <f>+'CTA Pivot Table'!H$462</f>
        <v>139.72409999999999</v>
      </c>
      <c r="G215" s="162">
        <f>+'CTA Pivot Table'!H$464</f>
        <v>138.75</v>
      </c>
      <c r="H215" s="162">
        <f>+'CTA Pivot Table'!H$466</f>
        <v>0</v>
      </c>
      <c r="I215" s="163">
        <f>+'CTA Pivot Table'!H$468</f>
        <v>139.6711597826087</v>
      </c>
      <c r="J215" s="163">
        <f>+'CTA Pivot Table'!H$470</f>
        <v>99.201300000000003</v>
      </c>
      <c r="K215" s="162">
        <f>+'CTA Pivot Table'!H$472</f>
        <v>100.625</v>
      </c>
      <c r="L215" s="162">
        <f>+'CTA Pivot Table'!H$474</f>
        <v>0</v>
      </c>
      <c r="M215" s="164">
        <f>+'CTA Pivot Table'!H$476</f>
        <v>99.335295294117657</v>
      </c>
      <c r="N215" s="163">
        <f>+'CTA Pivot Table'!H$478</f>
        <v>71.5</v>
      </c>
      <c r="O215" s="8"/>
    </row>
    <row r="216" spans="1:16">
      <c r="A216" s="92" t="s">
        <v>64</v>
      </c>
      <c r="B216" s="165">
        <f>+'CTA Pivot Table'!H$486</f>
        <v>0</v>
      </c>
      <c r="C216" s="165">
        <f>+'CTA Pivot Table'!H$488</f>
        <v>0</v>
      </c>
      <c r="D216" s="165">
        <f>+'CTA Pivot Table'!H$490</f>
        <v>0</v>
      </c>
      <c r="E216" s="166">
        <f>+'CTA Pivot Table'!H$492</f>
        <v>0</v>
      </c>
      <c r="F216" s="166">
        <f>+'CTA Pivot Table'!H$494</f>
        <v>0</v>
      </c>
      <c r="G216" s="165">
        <f>+'CTA Pivot Table'!H$496</f>
        <v>0</v>
      </c>
      <c r="H216" s="165">
        <f>+'CTA Pivot Table'!H$498</f>
        <v>0</v>
      </c>
      <c r="I216" s="166">
        <f>+'CTA Pivot Table'!H$500</f>
        <v>0</v>
      </c>
      <c r="J216" s="166">
        <f>+'CTA Pivot Table'!H$502</f>
        <v>0</v>
      </c>
      <c r="K216" s="165">
        <f>+'CTA Pivot Table'!H$504</f>
        <v>0</v>
      </c>
      <c r="L216" s="165">
        <f>+'CTA Pivot Table'!H$506</f>
        <v>0</v>
      </c>
      <c r="M216" s="167">
        <f>+'CTA Pivot Table'!H$508</f>
        <v>0</v>
      </c>
      <c r="N216" s="166">
        <f>+'CTA Pivot Table'!H$510</f>
        <v>0</v>
      </c>
      <c r="O216" s="8"/>
    </row>
    <row r="217" spans="1:16">
      <c r="A217" s="133" t="s">
        <v>160</v>
      </c>
      <c r="B217" s="168"/>
      <c r="C217" s="168"/>
      <c r="D217" s="168"/>
      <c r="E217" s="168"/>
      <c r="F217" s="168"/>
      <c r="G217" s="168"/>
      <c r="H217" s="168"/>
      <c r="I217" s="168"/>
      <c r="J217" s="168"/>
      <c r="K217" s="168"/>
      <c r="L217" s="168"/>
      <c r="M217" s="168"/>
      <c r="N217" s="169"/>
    </row>
    <row r="218" spans="1:16">
      <c r="A218" s="170"/>
      <c r="B218" s="168"/>
      <c r="C218" s="168"/>
      <c r="D218" s="168"/>
      <c r="E218" s="168"/>
      <c r="F218" s="168"/>
      <c r="G218" s="168"/>
      <c r="H218" s="168"/>
      <c r="I218" s="168"/>
      <c r="J218" s="168"/>
      <c r="K218" s="168"/>
      <c r="L218" s="168"/>
      <c r="M218" s="168"/>
      <c r="N218" s="323" t="s">
        <v>1192</v>
      </c>
    </row>
    <row r="219" spans="1:16" ht="18">
      <c r="A219" s="198" t="s">
        <v>291</v>
      </c>
      <c r="B219" s="82"/>
      <c r="C219" s="82"/>
      <c r="D219" s="82"/>
      <c r="E219" s="101"/>
      <c r="F219" s="101"/>
      <c r="G219" s="101"/>
      <c r="H219" s="101"/>
      <c r="I219" s="101"/>
      <c r="J219" s="82"/>
      <c r="K219" s="82"/>
      <c r="L219" s="82"/>
      <c r="M219" s="101"/>
      <c r="N219" s="102"/>
    </row>
    <row r="220" spans="1:16" ht="18">
      <c r="A220" s="198"/>
      <c r="B220" s="82"/>
      <c r="C220" s="82"/>
      <c r="D220" s="82"/>
      <c r="E220" s="101"/>
      <c r="F220" s="101"/>
      <c r="G220" s="101"/>
      <c r="H220" s="101"/>
      <c r="I220" s="101"/>
      <c r="J220" s="82"/>
      <c r="K220" s="82"/>
      <c r="L220" s="82"/>
      <c r="M220" s="101"/>
      <c r="N220" s="102"/>
    </row>
    <row r="221" spans="1:16" ht="15.75">
      <c r="A221" s="118" t="s">
        <v>178</v>
      </c>
      <c r="B221" s="82"/>
      <c r="C221" s="82"/>
      <c r="D221" s="82"/>
      <c r="E221" s="101"/>
      <c r="F221" s="101"/>
      <c r="G221" s="101"/>
      <c r="H221" s="101"/>
      <c r="I221" s="101"/>
      <c r="J221" s="82"/>
      <c r="K221" s="82"/>
      <c r="L221" s="82"/>
      <c r="M221" s="101"/>
      <c r="N221" s="102"/>
    </row>
    <row r="222" spans="1:16" ht="15.75">
      <c r="A222" s="118" t="s">
        <v>678</v>
      </c>
      <c r="B222" s="82"/>
      <c r="C222" s="82"/>
      <c r="D222" s="82"/>
      <c r="E222" s="101"/>
      <c r="F222" s="101"/>
      <c r="G222" s="101"/>
      <c r="H222" s="101"/>
      <c r="I222" s="101"/>
      <c r="J222" s="82"/>
      <c r="K222" s="82"/>
      <c r="L222" s="82"/>
      <c r="M222" s="101"/>
      <c r="N222" s="102"/>
    </row>
    <row r="223" spans="1:16" ht="15.75" customHeight="1">
      <c r="A223" s="26"/>
      <c r="B223" s="58"/>
      <c r="C223" s="58"/>
      <c r="D223" s="58"/>
      <c r="E223" s="58"/>
      <c r="F223" s="59"/>
      <c r="G223" s="84"/>
      <c r="H223" s="84"/>
      <c r="I223" s="85"/>
      <c r="J223" s="85"/>
      <c r="K223" s="85"/>
      <c r="L223" s="85"/>
      <c r="M223" s="85"/>
      <c r="N223" s="85"/>
      <c r="O223" s="7"/>
    </row>
    <row r="224" spans="1:16" ht="15.75" customHeight="1">
      <c r="A224" s="21"/>
      <c r="B224" s="119" t="s">
        <v>257</v>
      </c>
      <c r="C224" s="152"/>
      <c r="D224" s="152"/>
      <c r="E224" s="152"/>
      <c r="F224" s="152"/>
      <c r="G224" s="152"/>
      <c r="H224" s="152"/>
      <c r="I224" s="153"/>
      <c r="J224" s="154" t="s">
        <v>156</v>
      </c>
      <c r="K224" s="155"/>
      <c r="L224" s="155"/>
      <c r="M224" s="156"/>
      <c r="N224" s="839" t="s">
        <v>256</v>
      </c>
      <c r="O224" s="86"/>
    </row>
    <row r="225" spans="1:15" ht="50.25" customHeight="1">
      <c r="A225" s="37"/>
      <c r="B225" s="120" t="s">
        <v>296</v>
      </c>
      <c r="C225" s="120"/>
      <c r="D225" s="120"/>
      <c r="E225" s="123"/>
      <c r="F225" s="124" t="s">
        <v>298</v>
      </c>
      <c r="G225" s="120"/>
      <c r="H225" s="120"/>
      <c r="I225" s="121"/>
      <c r="J225" s="125" t="s">
        <v>258</v>
      </c>
      <c r="K225" s="152"/>
      <c r="L225" s="152"/>
      <c r="M225" s="153"/>
      <c r="N225" s="840"/>
      <c r="O225" s="86"/>
    </row>
    <row r="226" spans="1:15" ht="30.75" customHeight="1">
      <c r="A226" s="26"/>
      <c r="B226" s="157" t="s">
        <v>157</v>
      </c>
      <c r="C226" s="157" t="s">
        <v>158</v>
      </c>
      <c r="D226" s="157" t="s">
        <v>65</v>
      </c>
      <c r="E226" s="158" t="s">
        <v>12</v>
      </c>
      <c r="F226" s="158" t="s">
        <v>157</v>
      </c>
      <c r="G226" s="157" t="s">
        <v>158</v>
      </c>
      <c r="H226" s="157" t="s">
        <v>65</v>
      </c>
      <c r="I226" s="158" t="s">
        <v>12</v>
      </c>
      <c r="J226" s="159" t="s">
        <v>157</v>
      </c>
      <c r="K226" s="160" t="s">
        <v>158</v>
      </c>
      <c r="L226" s="161" t="s">
        <v>65</v>
      </c>
      <c r="M226" s="159" t="s">
        <v>12</v>
      </c>
      <c r="N226" s="841"/>
      <c r="O226" s="86"/>
    </row>
    <row r="227" spans="1:15" hidden="1">
      <c r="A227" s="87" t="s">
        <v>48</v>
      </c>
      <c r="B227" s="64">
        <f>+'CTA Pivot Table'!N$278</f>
        <v>0</v>
      </c>
      <c r="C227" s="64">
        <f>+'CTA Pivot Table'!N$279</f>
        <v>0</v>
      </c>
      <c r="D227" s="64">
        <f>+'CTA Pivot Table'!N$280</f>
        <v>0</v>
      </c>
      <c r="E227" s="63">
        <f>+'CTA Pivot Table'!N$281</f>
        <v>0</v>
      </c>
      <c r="F227" s="63">
        <f>+'CTA Pivot Table'!N$282</f>
        <v>0</v>
      </c>
      <c r="G227" s="64">
        <f>+'CTA Pivot Table'!N$283</f>
        <v>0</v>
      </c>
      <c r="H227" s="64">
        <f>+'CTA Pivot Table'!N$284</f>
        <v>0</v>
      </c>
      <c r="I227" s="63">
        <f>+'CTA Pivot Table'!N$285</f>
        <v>0</v>
      </c>
      <c r="J227" s="63">
        <f>+'CTA Pivot Table'!N$286</f>
        <v>0</v>
      </c>
      <c r="K227" s="64">
        <f>+'CTA Pivot Table'!N$287</f>
        <v>0</v>
      </c>
      <c r="L227" s="64">
        <f>+'CTA Pivot Table'!N$288</f>
        <v>0</v>
      </c>
      <c r="M227" s="65">
        <f>+'CTA Pivot Table'!N$289</f>
        <v>0</v>
      </c>
      <c r="N227" s="63">
        <f>+'CTA Pivot Table'!N$290</f>
        <v>0</v>
      </c>
      <c r="O227" s="8"/>
    </row>
    <row r="228" spans="1:15" hidden="1">
      <c r="A228" s="87"/>
      <c r="E228" s="63"/>
      <c r="F228" s="63"/>
      <c r="I228" s="63"/>
      <c r="J228" s="63"/>
      <c r="M228" s="65"/>
      <c r="N228" s="63"/>
      <c r="O228" s="8"/>
    </row>
    <row r="229" spans="1:15">
      <c r="A229" s="87" t="s">
        <v>49</v>
      </c>
      <c r="B229" s="162">
        <f>+'CTA Pivot Table'!N$6</f>
        <v>0</v>
      </c>
      <c r="C229" s="162">
        <f>+'CTA Pivot Table'!N$8</f>
        <v>0</v>
      </c>
      <c r="D229" s="162">
        <f>+'CTA Pivot Table'!N$10</f>
        <v>0</v>
      </c>
      <c r="E229" s="163">
        <f>+'CTA Pivot Table'!N$12</f>
        <v>0</v>
      </c>
      <c r="F229" s="163">
        <f>+'CTA Pivot Table'!N$14</f>
        <v>0</v>
      </c>
      <c r="G229" s="162">
        <f>+'CTA Pivot Table'!N$16</f>
        <v>0</v>
      </c>
      <c r="H229" s="162">
        <f>+'CTA Pivot Table'!N$18</f>
        <v>0</v>
      </c>
      <c r="I229" s="163">
        <f>+'CTA Pivot Table'!N$20</f>
        <v>0</v>
      </c>
      <c r="J229" s="163">
        <f>+'CTA Pivot Table'!N$22</f>
        <v>0</v>
      </c>
      <c r="K229" s="162">
        <f>+'CTA Pivot Table'!N$24</f>
        <v>0</v>
      </c>
      <c r="L229" s="162">
        <f>+'CTA Pivot Table'!N$26</f>
        <v>0</v>
      </c>
      <c r="M229" s="164">
        <f>+'CTA Pivot Table'!N$28</f>
        <v>0</v>
      </c>
      <c r="N229" s="163">
        <f>+'CTA Pivot Table'!N$30</f>
        <v>0</v>
      </c>
      <c r="O229" s="8"/>
    </row>
    <row r="230" spans="1:15">
      <c r="A230" s="87" t="s">
        <v>50</v>
      </c>
      <c r="B230" s="162">
        <f>+'CTA Pivot Table'!N$38</f>
        <v>79.660196078431369</v>
      </c>
      <c r="C230" s="162">
        <f>+'CTA Pivot Table'!N$40</f>
        <v>85.063437500000006</v>
      </c>
      <c r="D230" s="162">
        <f>+'CTA Pivot Table'!N$42</f>
        <v>0</v>
      </c>
      <c r="E230" s="163">
        <f>+'CTA Pivot Table'!N$44</f>
        <v>81.743373493975923</v>
      </c>
      <c r="F230" s="163">
        <f>+'CTA Pivot Table'!N$46</f>
        <v>84.358166058394147</v>
      </c>
      <c r="G230" s="162">
        <f>+'CTA Pivot Table'!N$48</f>
        <v>81.692179353493216</v>
      </c>
      <c r="H230" s="162">
        <f>+'CTA Pivot Table'!N$50</f>
        <v>0</v>
      </c>
      <c r="I230" s="163">
        <f>+'CTA Pivot Table'!N$52</f>
        <v>83.546778800380835</v>
      </c>
      <c r="J230" s="163">
        <f>+'CTA Pivot Table'!N$54</f>
        <v>68.34189071986124</v>
      </c>
      <c r="K230" s="162">
        <f>+'CTA Pivot Table'!N$56</f>
        <v>62.855555555555547</v>
      </c>
      <c r="L230" s="162">
        <f>+'CTA Pivot Table'!NR$58</f>
        <v>0</v>
      </c>
      <c r="M230" s="164">
        <f>+'CTA Pivot Table'!N$60</f>
        <v>66.034321608040202</v>
      </c>
      <c r="N230" s="163">
        <f>+'CTA Pivot Table'!N$62</f>
        <v>0</v>
      </c>
      <c r="O230" s="8"/>
    </row>
    <row r="231" spans="1:15">
      <c r="A231" s="87" t="s">
        <v>51</v>
      </c>
      <c r="B231" s="162">
        <f>+'CTA Pivot Table'!N$70</f>
        <v>0</v>
      </c>
      <c r="C231" s="162">
        <f>+'CTA Pivot Table'!N$72</f>
        <v>0</v>
      </c>
      <c r="D231" s="162">
        <f>+'CTA Pivot Table'!N$74</f>
        <v>0</v>
      </c>
      <c r="E231" s="163">
        <f>+'CTA Pivot Table'!N$76</f>
        <v>0</v>
      </c>
      <c r="F231" s="163">
        <f>+'CTA Pivot Table'!N$78</f>
        <v>0</v>
      </c>
      <c r="G231" s="162">
        <f>+'CTA Pivot Table'!N$80</f>
        <v>0</v>
      </c>
      <c r="H231" s="162">
        <f>+'CTA Pivot Table'!N$82</f>
        <v>0</v>
      </c>
      <c r="I231" s="163">
        <f>+'CTA Pivot Table'!N$84</f>
        <v>0</v>
      </c>
      <c r="J231" s="163">
        <f>+'CTA Pivot Table'!N$86</f>
        <v>0</v>
      </c>
      <c r="K231" s="162">
        <f>+'CTA Pivot Table'!N$88</f>
        <v>0</v>
      </c>
      <c r="L231" s="162">
        <f>+'CTA Pivot Table'!N$90</f>
        <v>0</v>
      </c>
      <c r="M231" s="164">
        <f>+'CTA Pivot Table'!N$92</f>
        <v>0</v>
      </c>
      <c r="N231" s="163">
        <f>+'CTA Pivot Table'!N$94</f>
        <v>0</v>
      </c>
      <c r="O231" s="8"/>
    </row>
    <row r="232" spans="1:15">
      <c r="A232" s="87" t="s">
        <v>52</v>
      </c>
      <c r="B232" s="162">
        <f>+'CTA Pivot Table'!N$102</f>
        <v>71.646216617480135</v>
      </c>
      <c r="C232" s="162">
        <f>+'CTA Pivot Table'!N$104</f>
        <v>69.534670551449679</v>
      </c>
      <c r="D232" s="162">
        <f>+'CTA Pivot Table'!N$106</f>
        <v>64.994923104477621</v>
      </c>
      <c r="E232" s="163">
        <f>+'CTA Pivot Table'!N$108</f>
        <v>69.751188404133202</v>
      </c>
      <c r="F232" s="163">
        <f>+'CTA Pivot Table'!N$110</f>
        <v>76.963388659793807</v>
      </c>
      <c r="G232" s="162">
        <f>+'CTA Pivot Table'!N$112</f>
        <v>77.089960926766793</v>
      </c>
      <c r="H232" s="162">
        <f>+'CTA Pivot Table'!N$114</f>
        <v>75</v>
      </c>
      <c r="I232" s="163">
        <f>+'CTA Pivot Table'!N$116</f>
        <v>77.004060098374183</v>
      </c>
      <c r="J232" s="163">
        <f>+'CTA Pivot Table'!N$118</f>
        <v>51.24710565265314</v>
      </c>
      <c r="K232" s="162">
        <f>+'CTA Pivot Table'!N$120</f>
        <v>49.082064284510366</v>
      </c>
      <c r="L232" s="162">
        <f>+'CTA Pivot Table'!N$122</f>
        <v>64</v>
      </c>
      <c r="M232" s="164">
        <f>+'CTA Pivot Table'!N$124</f>
        <v>50.20479005452917</v>
      </c>
      <c r="N232" s="163">
        <f>+'CTA Pivot Table'!N$126</f>
        <v>71.219936758349718</v>
      </c>
      <c r="O232" s="8"/>
    </row>
    <row r="233" spans="1:15">
      <c r="A233" s="87"/>
      <c r="B233" s="162"/>
      <c r="C233" s="162"/>
      <c r="D233" s="162"/>
      <c r="E233" s="163"/>
      <c r="F233" s="163"/>
      <c r="G233" s="162"/>
      <c r="H233" s="162"/>
      <c r="I233" s="163"/>
      <c r="J233" s="163"/>
      <c r="K233" s="162"/>
      <c r="L233" s="162"/>
      <c r="M233" s="164"/>
      <c r="N233" s="163"/>
      <c r="O233" s="8"/>
    </row>
    <row r="234" spans="1:15">
      <c r="A234" s="87" t="s">
        <v>53</v>
      </c>
      <c r="B234" s="162">
        <f>+'CTA Pivot Table'!N$134</f>
        <v>78.298611111111114</v>
      </c>
      <c r="C234" s="162">
        <f>+'CTA Pivot Table'!N$136</f>
        <v>81.516129032258064</v>
      </c>
      <c r="D234" s="162">
        <f>+'CTA Pivot Table'!N$138</f>
        <v>0</v>
      </c>
      <c r="E234" s="163">
        <f>+'CTA Pivot Table'!N$140</f>
        <v>79.266990291262132</v>
      </c>
      <c r="F234" s="163">
        <f>+'CTA Pivot Table'!N$142</f>
        <v>85.403795518207275</v>
      </c>
      <c r="G234" s="162">
        <f>+'CTA Pivot Table'!N$144</f>
        <v>86.423026960784341</v>
      </c>
      <c r="H234" s="162">
        <f>+'CTA Pivot Table'!N$146</f>
        <v>0</v>
      </c>
      <c r="I234" s="163">
        <f>+'CTA Pivot Table'!N$148</f>
        <v>85.684962812711305</v>
      </c>
      <c r="J234" s="163">
        <f>+'CTA Pivot Table'!N$150</f>
        <v>66.512071428571431</v>
      </c>
      <c r="K234" s="162">
        <f>+'CTA Pivot Table'!N$152</f>
        <v>56.816593578700086</v>
      </c>
      <c r="L234" s="162">
        <f>+'CTA Pivot Table'!N$154</f>
        <v>0</v>
      </c>
      <c r="M234" s="164">
        <f>+'CTA Pivot Table'!N$156</f>
        <v>61.026415595923801</v>
      </c>
      <c r="N234" s="163">
        <f>+'CTA Pivot Table'!N$158</f>
        <v>74.022121212121206</v>
      </c>
      <c r="O234" s="8"/>
    </row>
    <row r="235" spans="1:15">
      <c r="A235" s="87" t="s">
        <v>54</v>
      </c>
      <c r="B235" s="162">
        <f>+'CTA Pivot Table'!N$166</f>
        <v>80.607291666666669</v>
      </c>
      <c r="C235" s="162">
        <f>+'CTA Pivot Table'!N$168</f>
        <v>80.805809128630699</v>
      </c>
      <c r="D235" s="162">
        <f>+'CTA Pivot Table'!N$170</f>
        <v>0</v>
      </c>
      <c r="E235" s="163">
        <f>+'CTA Pivot Table'!N$172</f>
        <v>80.637476340694008</v>
      </c>
      <c r="F235" s="163">
        <f>+'CTA Pivot Table'!N$174</f>
        <v>90.284990403071021</v>
      </c>
      <c r="G235" s="162">
        <f>+'CTA Pivot Table'!N$176</f>
        <v>82.482872928176789</v>
      </c>
      <c r="H235" s="162">
        <f>+'CTA Pivot Table'!N$178</f>
        <v>0</v>
      </c>
      <c r="I235" s="163">
        <f>+'CTA Pivot Table'!N$180</f>
        <v>87.731973140495853</v>
      </c>
      <c r="J235" s="163">
        <f>+'CTA Pivot Table'!N$182</f>
        <v>61.43959287531807</v>
      </c>
      <c r="K235" s="162">
        <f>+'CTA Pivot Table'!N$184</f>
        <v>58.547776510832385</v>
      </c>
      <c r="L235" s="162">
        <f>+'CTA Pivot Table'!N$186</f>
        <v>0</v>
      </c>
      <c r="M235" s="164">
        <f>+'CTA Pivot Table'!N$188</f>
        <v>60.547220267417309</v>
      </c>
      <c r="N235" s="163">
        <f>+'CTA Pivot Table'!N$190</f>
        <v>68.601126126126118</v>
      </c>
      <c r="O235" s="8"/>
    </row>
    <row r="236" spans="1:15">
      <c r="A236" s="87" t="s">
        <v>55</v>
      </c>
      <c r="B236" s="162">
        <f>+'CTA Pivot Table'!N$198</f>
        <v>0</v>
      </c>
      <c r="C236" s="162">
        <f>+'CTA Pivot Table'!N$200</f>
        <v>0</v>
      </c>
      <c r="D236" s="162">
        <f>+'CTA Pivot Table'!N$202</f>
        <v>0</v>
      </c>
      <c r="E236" s="163">
        <f>+'CTA Pivot Table'!N$204</f>
        <v>0</v>
      </c>
      <c r="F236" s="163">
        <f>+'CTA Pivot Table'!N$206</f>
        <v>0</v>
      </c>
      <c r="G236" s="162">
        <f>+'CTA Pivot Table'!N$208</f>
        <v>0</v>
      </c>
      <c r="H236" s="162">
        <f>+'CTA Pivot Table'!N$210</f>
        <v>0</v>
      </c>
      <c r="I236" s="163">
        <f>+'CTA Pivot Table'!N$212</f>
        <v>0</v>
      </c>
      <c r="J236" s="163">
        <f>+'CTA Pivot Table'!N$214</f>
        <v>0</v>
      </c>
      <c r="K236" s="162">
        <f>+'CTA Pivot Table'!N$216</f>
        <v>0</v>
      </c>
      <c r="L236" s="162">
        <f>+'CTA Pivot Table'!N$218</f>
        <v>0</v>
      </c>
      <c r="M236" s="164">
        <f>+'CTA Pivot Table'!N$220</f>
        <v>0</v>
      </c>
      <c r="N236" s="163">
        <f>+'CTA Pivot Table'!N$222</f>
        <v>0</v>
      </c>
      <c r="O236" s="8"/>
    </row>
    <row r="237" spans="1:15">
      <c r="A237" s="87" t="s">
        <v>56</v>
      </c>
      <c r="B237" s="162">
        <f>+'CTA Pivot Table'!N$230</f>
        <v>0</v>
      </c>
      <c r="C237" s="162">
        <f>+'CTA Pivot Table'!N$232</f>
        <v>0</v>
      </c>
      <c r="D237" s="162">
        <f>+'CTA Pivot Table'!N$234</f>
        <v>0</v>
      </c>
      <c r="E237" s="163">
        <f>+'CTA Pivot Table'!N$236</f>
        <v>0</v>
      </c>
      <c r="F237" s="163">
        <f>+'CTA Pivot Table'!N$238</f>
        <v>0</v>
      </c>
      <c r="G237" s="162">
        <f>+'CTA Pivot Table'!N$240</f>
        <v>0</v>
      </c>
      <c r="H237" s="162">
        <f>+'CTA Pivot Table'!N$242</f>
        <v>0</v>
      </c>
      <c r="I237" s="163">
        <f>+'CTA Pivot Table'!N$244</f>
        <v>0</v>
      </c>
      <c r="J237" s="163">
        <f>+'CTA Pivot Table'!N$246</f>
        <v>0</v>
      </c>
      <c r="K237" s="162">
        <f>+'CTA Pivot Table'!N$248</f>
        <v>0</v>
      </c>
      <c r="L237" s="162">
        <f>+'CTA Pivot Table'!N$250</f>
        <v>0</v>
      </c>
      <c r="M237" s="164">
        <f>+'CTA Pivot Table'!N$252</f>
        <v>0</v>
      </c>
      <c r="N237" s="163">
        <f>+'CTA Pivot Table'!N$254</f>
        <v>0</v>
      </c>
      <c r="O237" s="8"/>
    </row>
    <row r="238" spans="1:15">
      <c r="A238" s="87"/>
      <c r="B238" s="162"/>
      <c r="C238" s="162"/>
      <c r="D238" s="162"/>
      <c r="E238" s="163"/>
      <c r="F238" s="163"/>
      <c r="G238" s="162"/>
      <c r="H238" s="162"/>
      <c r="I238" s="163"/>
      <c r="J238" s="163"/>
      <c r="K238" s="162"/>
      <c r="L238" s="162"/>
      <c r="M238" s="164"/>
      <c r="N238" s="163"/>
      <c r="O238" s="8"/>
    </row>
    <row r="239" spans="1:15">
      <c r="A239" s="87" t="s">
        <v>57</v>
      </c>
      <c r="B239" s="162">
        <f>+'CTA Pivot Table'!N$262</f>
        <v>0</v>
      </c>
      <c r="C239" s="162">
        <f>+'CTA Pivot Table'!N$264</f>
        <v>0</v>
      </c>
      <c r="D239" s="162">
        <f>+'CTA Pivot Table'!N$266</f>
        <v>0</v>
      </c>
      <c r="E239" s="163">
        <f>+'CTA Pivot Table'!N$268</f>
        <v>0</v>
      </c>
      <c r="F239" s="163">
        <f>+'CTA Pivot Table'!N$270</f>
        <v>0</v>
      </c>
      <c r="G239" s="162">
        <f>+'CTA Pivot Table'!N$272</f>
        <v>0</v>
      </c>
      <c r="H239" s="162">
        <f>+'CTA Pivot Table'!N$274</f>
        <v>0</v>
      </c>
      <c r="I239" s="163">
        <f>+'CTA Pivot Table'!N$276</f>
        <v>0</v>
      </c>
      <c r="J239" s="163">
        <f>+'CTA Pivot Table'!N$278</f>
        <v>0</v>
      </c>
      <c r="K239" s="162">
        <f>+'CTA Pivot Table'!N$280</f>
        <v>0</v>
      </c>
      <c r="L239" s="162">
        <f>+'CTA Pivot Table'!N$282</f>
        <v>0</v>
      </c>
      <c r="M239" s="164">
        <f>+'CTA Pivot Table'!N$284</f>
        <v>0</v>
      </c>
      <c r="N239" s="163">
        <f>+'CTA Pivot Table'!N$286</f>
        <v>0</v>
      </c>
      <c r="O239" s="8"/>
    </row>
    <row r="240" spans="1:15">
      <c r="A240" s="87" t="s">
        <v>58</v>
      </c>
      <c r="B240" s="162">
        <f>+'CTA Pivot Table'!N$294</f>
        <v>74.280116110304789</v>
      </c>
      <c r="C240" s="162">
        <f>+'CTA Pivot Table'!N$296</f>
        <v>85.186505598114323</v>
      </c>
      <c r="D240" s="162">
        <f>+'CTA Pivot Table'!N$298</f>
        <v>0</v>
      </c>
      <c r="E240" s="163">
        <f>+'CTA Pivot Table'!N$300</f>
        <v>83.346069066862597</v>
      </c>
      <c r="F240" s="163">
        <f>+'CTA Pivot Table'!N$302</f>
        <v>88.513631840796023</v>
      </c>
      <c r="G240" s="162">
        <f>+'CTA Pivot Table'!N$304</f>
        <v>79.494703805413891</v>
      </c>
      <c r="H240" s="162">
        <f>+'CTA Pivot Table'!N$306</f>
        <v>0</v>
      </c>
      <c r="I240" s="163">
        <f>+'CTA Pivot Table'!N$308</f>
        <v>84.616488670396109</v>
      </c>
      <c r="J240" s="163">
        <f>+'CTA Pivot Table'!N$310</f>
        <v>71.386181369524991</v>
      </c>
      <c r="K240" s="162">
        <f>+'CTA Pivot Table'!N$312</f>
        <v>60.810883620689658</v>
      </c>
      <c r="L240" s="162">
        <f>+'CTA Pivot Table'!N$314</f>
        <v>0</v>
      </c>
      <c r="M240" s="164">
        <f>+'CTA Pivot Table'!N$316</f>
        <v>65.741156169111306</v>
      </c>
      <c r="N240" s="163">
        <f>+'CTA Pivot Table'!N$318</f>
        <v>0</v>
      </c>
      <c r="O240" s="8"/>
    </row>
    <row r="241" spans="1:15">
      <c r="A241" s="87" t="s">
        <v>59</v>
      </c>
      <c r="B241" s="162">
        <f>+'CTA Pivot Table'!N$326</f>
        <v>0</v>
      </c>
      <c r="C241" s="162">
        <f>+'CTA Pivot Table'!N$328</f>
        <v>0</v>
      </c>
      <c r="D241" s="162">
        <f>+'CTA Pivot Table'!N$330</f>
        <v>0</v>
      </c>
      <c r="E241" s="163">
        <f>+'CTA Pivot Table'!N$332</f>
        <v>0</v>
      </c>
      <c r="F241" s="163">
        <f>+'CTA Pivot Table'!N$334</f>
        <v>0</v>
      </c>
      <c r="G241" s="162">
        <f>+'CTA Pivot Table'!N$336</f>
        <v>0</v>
      </c>
      <c r="H241" s="162">
        <f>+'CTA Pivot Table'!N$338</f>
        <v>0</v>
      </c>
      <c r="I241" s="163">
        <f>+'CTA Pivot Table'!N$340</f>
        <v>0</v>
      </c>
      <c r="J241" s="163">
        <f>+'CTA Pivot Table'!N$342</f>
        <v>0</v>
      </c>
      <c r="K241" s="162">
        <f>+'CTA Pivot Table'!N$344</f>
        <v>0</v>
      </c>
      <c r="L241" s="162">
        <f>+'CTA Pivot Table'!N$346</f>
        <v>0</v>
      </c>
      <c r="M241" s="164">
        <f>+'CTA Pivot Table'!N$348</f>
        <v>0</v>
      </c>
      <c r="N241" s="163">
        <f>+'CTA Pivot Table'!N$350</f>
        <v>0</v>
      </c>
      <c r="O241" s="8"/>
    </row>
    <row r="242" spans="1:15">
      <c r="A242" s="87" t="s">
        <v>60</v>
      </c>
      <c r="B242" s="162">
        <f>+'CTA Pivot Table'!N$358</f>
        <v>0</v>
      </c>
      <c r="C242" s="162">
        <f>+'CTA Pivot Table'!N$360</f>
        <v>0</v>
      </c>
      <c r="D242" s="162">
        <f>+'CTA Pivot Table'!N$362</f>
        <v>0</v>
      </c>
      <c r="E242" s="163">
        <f>+'CTA Pivot Table'!N$364</f>
        <v>0</v>
      </c>
      <c r="F242" s="163">
        <f>+'CTA Pivot Table'!N$366</f>
        <v>0</v>
      </c>
      <c r="G242" s="162">
        <f>+'CTA Pivot Table'!N$368</f>
        <v>0</v>
      </c>
      <c r="H242" s="162">
        <f>+'CTA Pivot Table'!N$370</f>
        <v>0</v>
      </c>
      <c r="I242" s="163">
        <f>+'CTA Pivot Table'!N$372</f>
        <v>0</v>
      </c>
      <c r="J242" s="163">
        <f>+'CTA Pivot Table'!N$374</f>
        <v>0</v>
      </c>
      <c r="K242" s="162">
        <f>+'CTA Pivot Table'!N$376</f>
        <v>0</v>
      </c>
      <c r="L242" s="162">
        <f>+'CTA Pivot Table'!N$378</f>
        <v>0</v>
      </c>
      <c r="M242" s="164">
        <f>+'CTA Pivot Table'!N$380</f>
        <v>0</v>
      </c>
      <c r="N242" s="163">
        <f>+'CTA Pivot Table'!N$382</f>
        <v>0</v>
      </c>
      <c r="O242" s="8"/>
    </row>
    <row r="243" spans="1:15">
      <c r="A243" s="87"/>
      <c r="B243" s="162"/>
      <c r="C243" s="162"/>
      <c r="D243" s="162"/>
      <c r="E243" s="163"/>
      <c r="F243" s="163"/>
      <c r="G243" s="162"/>
      <c r="H243" s="162"/>
      <c r="I243" s="163"/>
      <c r="J243" s="163"/>
      <c r="K243" s="162"/>
      <c r="L243" s="162"/>
      <c r="M243" s="164"/>
      <c r="N243" s="163"/>
      <c r="O243" s="8"/>
    </row>
    <row r="244" spans="1:15">
      <c r="A244" s="87" t="s">
        <v>61</v>
      </c>
      <c r="B244" s="162">
        <f>+'CTA Pivot Table'!N$390</f>
        <v>0</v>
      </c>
      <c r="C244" s="162">
        <f>+'CTA Pivot Table'!N$392</f>
        <v>0</v>
      </c>
      <c r="D244" s="162">
        <f>+'CTA Pivot Table'!N$394</f>
        <v>0</v>
      </c>
      <c r="E244" s="163">
        <f>+'CTA Pivot Table'!N$396</f>
        <v>0</v>
      </c>
      <c r="F244" s="163">
        <f>+'CTA Pivot Table'!N$398</f>
        <v>0</v>
      </c>
      <c r="G244" s="162">
        <f>+'CTA Pivot Table'!N$400</f>
        <v>0</v>
      </c>
      <c r="H244" s="162">
        <f>+'CTA Pivot Table'!N$402</f>
        <v>0</v>
      </c>
      <c r="I244" s="163">
        <f>+'CTA Pivot Table'!N$404</f>
        <v>0</v>
      </c>
      <c r="J244" s="163">
        <f>+'CTA Pivot Table'!N$406</f>
        <v>0</v>
      </c>
      <c r="K244" s="162">
        <f>+'CTA Pivot Table'!N$408</f>
        <v>0</v>
      </c>
      <c r="L244" s="162">
        <f>+'CTA Pivot Table'!N$410</f>
        <v>0</v>
      </c>
      <c r="M244" s="164">
        <f>+'CTA Pivot Table'!N$412</f>
        <v>0</v>
      </c>
      <c r="N244" s="163">
        <f>+'CTA Pivot Table'!N$414</f>
        <v>0</v>
      </c>
      <c r="O244" s="8"/>
    </row>
    <row r="245" spans="1:15">
      <c r="A245" s="87" t="s">
        <v>62</v>
      </c>
      <c r="B245" s="162">
        <f>+'CTA Pivot Table'!N$422</f>
        <v>70.249720101781165</v>
      </c>
      <c r="C245" s="162">
        <f>+'CTA Pivot Table'!N$424</f>
        <v>60.121873911529072</v>
      </c>
      <c r="D245" s="162">
        <f>+'CTA Pivot Table'!N$426</f>
        <v>0</v>
      </c>
      <c r="E245" s="163">
        <f>+'CTA Pivot Table'!N$428</f>
        <v>65.974312601088087</v>
      </c>
      <c r="F245" s="163">
        <f>+'CTA Pivot Table'!N$430</f>
        <v>87.609279974791221</v>
      </c>
      <c r="G245" s="162">
        <f>+'CTA Pivot Table'!N$432</f>
        <v>84.898331284033034</v>
      </c>
      <c r="H245" s="162">
        <f>+'CTA Pivot Table'!N$434</f>
        <v>0</v>
      </c>
      <c r="I245" s="163">
        <f>+'CTA Pivot Table'!N$436</f>
        <v>86.327433554817276</v>
      </c>
      <c r="J245" s="163">
        <f>+'CTA Pivot Table'!N$438</f>
        <v>65.674680851063798</v>
      </c>
      <c r="K245" s="162">
        <f>+'CTA Pivot Table'!N$440</f>
        <v>57.326646803027856</v>
      </c>
      <c r="L245" s="162">
        <f>+'CTA Pivot Table'!N$442</f>
        <v>0</v>
      </c>
      <c r="M245" s="164">
        <f>+'CTA Pivot Table'!N$444</f>
        <v>60.218007158648241</v>
      </c>
      <c r="N245" s="163">
        <f>+'CTA Pivot Table'!N$446</f>
        <v>53.805266839197039</v>
      </c>
      <c r="O245" s="8"/>
    </row>
    <row r="246" spans="1:15">
      <c r="A246" s="87" t="s">
        <v>63</v>
      </c>
      <c r="B246" s="162">
        <f>+'CTA Pivot Table'!N$454</f>
        <v>82.432048984899311</v>
      </c>
      <c r="C246" s="162">
        <f>+'CTA Pivot Table'!N$456</f>
        <v>78.700218490153162</v>
      </c>
      <c r="D246" s="162">
        <f>+'CTA Pivot Table'!N$458</f>
        <v>0</v>
      </c>
      <c r="E246" s="163">
        <f>+'CTA Pivot Table'!N$460</f>
        <v>81.397818217101289</v>
      </c>
      <c r="F246" s="163">
        <f>+'CTA Pivot Table'!N$462</f>
        <v>89.657537888485663</v>
      </c>
      <c r="G246" s="162">
        <f>+'CTA Pivot Table'!N$464</f>
        <v>84.169197867203238</v>
      </c>
      <c r="H246" s="162">
        <f>+'CTA Pivot Table'!N$466</f>
        <v>0</v>
      </c>
      <c r="I246" s="163">
        <f>+'CTA Pivot Table'!N$468</f>
        <v>86.126735947281702</v>
      </c>
      <c r="J246" s="163">
        <f>+'CTA Pivot Table'!N$470</f>
        <v>74.570525692599617</v>
      </c>
      <c r="K246" s="162">
        <f>+'CTA Pivot Table'!N$472</f>
        <v>65.856637265095245</v>
      </c>
      <c r="L246" s="162">
        <f>+'CTA Pivot Table'!N$474</f>
        <v>0</v>
      </c>
      <c r="M246" s="164">
        <f>+'CTA Pivot Table'!N$476</f>
        <v>68.801626064557496</v>
      </c>
      <c r="N246" s="163">
        <f>+'CTA Pivot Table'!N$478</f>
        <v>71.404273263094524</v>
      </c>
      <c r="O246" s="8"/>
    </row>
    <row r="247" spans="1:15">
      <c r="A247" s="92" t="s">
        <v>64</v>
      </c>
      <c r="B247" s="165">
        <f>+'CTA Pivot Table'!N$486</f>
        <v>0</v>
      </c>
      <c r="C247" s="165">
        <f>+'CTA Pivot Table'!N$488</f>
        <v>0</v>
      </c>
      <c r="D247" s="165">
        <f>+'CTA Pivot Table'!N$490</f>
        <v>0</v>
      </c>
      <c r="E247" s="166">
        <f>+'CTA Pivot Table'!N$492</f>
        <v>0</v>
      </c>
      <c r="F247" s="166">
        <f>+'CTA Pivot Table'!N$494</f>
        <v>0</v>
      </c>
      <c r="G247" s="165">
        <f>+'CTA Pivot Table'!N$496</f>
        <v>0</v>
      </c>
      <c r="H247" s="165">
        <f>+'CTA Pivot Table'!N$498</f>
        <v>0</v>
      </c>
      <c r="I247" s="166">
        <f>+'CTA Pivot Table'!N$500</f>
        <v>0</v>
      </c>
      <c r="J247" s="166">
        <f>+'CTA Pivot Table'!N$502</f>
        <v>0</v>
      </c>
      <c r="K247" s="165">
        <f>+'CTA Pivot Table'!N$504</f>
        <v>0</v>
      </c>
      <c r="L247" s="165">
        <f>+'CTA Pivot Table'!N$506</f>
        <v>0</v>
      </c>
      <c r="M247" s="167">
        <f>+'CTA Pivot Table'!N$508</f>
        <v>0</v>
      </c>
      <c r="N247" s="166">
        <f>+'CTA Pivot Table'!N$510</f>
        <v>0</v>
      </c>
      <c r="O247" s="8"/>
    </row>
    <row r="248" spans="1:15">
      <c r="A248" s="133" t="s">
        <v>160</v>
      </c>
      <c r="B248" s="168"/>
      <c r="C248" s="168"/>
      <c r="D248" s="168"/>
      <c r="E248" s="168"/>
      <c r="F248" s="168"/>
      <c r="G248" s="168"/>
      <c r="H248" s="168"/>
      <c r="I248" s="168"/>
      <c r="J248" s="168"/>
      <c r="K248" s="168"/>
      <c r="L248" s="168"/>
      <c r="M248" s="168"/>
      <c r="N248" s="169"/>
    </row>
    <row r="249" spans="1:15">
      <c r="A249" s="170"/>
      <c r="B249" s="168"/>
      <c r="C249" s="168"/>
      <c r="D249" s="168"/>
      <c r="E249" s="168"/>
      <c r="F249" s="168"/>
      <c r="G249" s="168"/>
      <c r="H249" s="168"/>
      <c r="I249" s="168"/>
      <c r="J249" s="168"/>
      <c r="K249" s="168"/>
      <c r="L249" s="168"/>
      <c r="M249" s="168"/>
      <c r="N249" s="323" t="s">
        <v>1192</v>
      </c>
    </row>
    <row r="250" spans="1:15" ht="18">
      <c r="A250" s="198" t="s">
        <v>292</v>
      </c>
      <c r="B250" s="82"/>
      <c r="C250" s="82"/>
      <c r="D250" s="82"/>
      <c r="E250" s="101"/>
      <c r="F250" s="101"/>
      <c r="G250" s="101"/>
      <c r="H250" s="101"/>
      <c r="I250" s="101"/>
      <c r="J250" s="82"/>
      <c r="K250" s="82"/>
      <c r="L250" s="82"/>
      <c r="M250" s="101"/>
      <c r="N250" s="102"/>
    </row>
    <row r="251" spans="1:15" ht="18">
      <c r="A251" s="198"/>
      <c r="B251" s="82"/>
      <c r="C251" s="82"/>
      <c r="D251" s="82"/>
      <c r="E251" s="101"/>
      <c r="F251" s="101"/>
      <c r="G251" s="101"/>
      <c r="H251" s="101"/>
      <c r="I251" s="101"/>
      <c r="J251" s="82"/>
      <c r="K251" s="82"/>
      <c r="L251" s="82"/>
      <c r="M251" s="101"/>
      <c r="N251" s="102"/>
    </row>
    <row r="252" spans="1:15" ht="15.75">
      <c r="A252" s="118" t="s">
        <v>178</v>
      </c>
      <c r="B252" s="82"/>
      <c r="C252" s="82"/>
      <c r="D252" s="82"/>
      <c r="E252" s="101"/>
      <c r="F252" s="101"/>
      <c r="G252" s="101"/>
      <c r="H252" s="101"/>
      <c r="I252" s="101"/>
      <c r="J252" s="82"/>
      <c r="K252" s="82"/>
      <c r="L252" s="82"/>
      <c r="M252" s="101"/>
      <c r="N252" s="102"/>
    </row>
    <row r="253" spans="1:15" ht="15.75">
      <c r="A253" s="118" t="s">
        <v>683</v>
      </c>
      <c r="B253" s="82"/>
      <c r="C253" s="82"/>
      <c r="D253" s="82"/>
      <c r="E253" s="101"/>
      <c r="F253" s="101"/>
      <c r="G253" s="101"/>
      <c r="H253" s="101"/>
      <c r="I253" s="101"/>
      <c r="J253" s="82"/>
      <c r="K253" s="82"/>
      <c r="L253" s="82"/>
      <c r="M253" s="101"/>
      <c r="N253" s="102"/>
    </row>
    <row r="254" spans="1:15" ht="15.75" customHeight="1">
      <c r="A254" s="26"/>
      <c r="B254" s="58"/>
      <c r="C254" s="58"/>
      <c r="D254" s="58"/>
      <c r="E254" s="58"/>
      <c r="F254" s="59"/>
      <c r="G254" s="84"/>
      <c r="H254" s="84"/>
      <c r="I254" s="85"/>
      <c r="J254" s="85"/>
      <c r="K254" s="85"/>
      <c r="L254" s="85"/>
      <c r="M254" s="85"/>
      <c r="N254" s="85"/>
      <c r="O254" s="7"/>
    </row>
    <row r="255" spans="1:15" ht="15.75" customHeight="1">
      <c r="A255" s="21"/>
      <c r="B255" s="119" t="s">
        <v>257</v>
      </c>
      <c r="C255" s="152"/>
      <c r="D255" s="152"/>
      <c r="E255" s="152"/>
      <c r="F255" s="152"/>
      <c r="G255" s="152"/>
      <c r="H255" s="152"/>
      <c r="I255" s="153"/>
      <c r="J255" s="154" t="s">
        <v>156</v>
      </c>
      <c r="K255" s="155"/>
      <c r="L255" s="155"/>
      <c r="M255" s="156"/>
      <c r="N255" s="839" t="s">
        <v>256</v>
      </c>
      <c r="O255" s="86"/>
    </row>
    <row r="256" spans="1:15" ht="49.5" customHeight="1">
      <c r="A256" s="37"/>
      <c r="B256" s="120" t="s">
        <v>296</v>
      </c>
      <c r="C256" s="120"/>
      <c r="D256" s="120"/>
      <c r="E256" s="123"/>
      <c r="F256" s="124" t="s">
        <v>298</v>
      </c>
      <c r="G256" s="120"/>
      <c r="H256" s="120"/>
      <c r="I256" s="121"/>
      <c r="J256" s="125" t="s">
        <v>258</v>
      </c>
      <c r="K256" s="152"/>
      <c r="L256" s="152"/>
      <c r="M256" s="153"/>
      <c r="N256" s="840"/>
      <c r="O256" s="86"/>
    </row>
    <row r="257" spans="1:15" ht="29.25" customHeight="1">
      <c r="A257" s="26"/>
      <c r="B257" s="157" t="s">
        <v>157</v>
      </c>
      <c r="C257" s="157" t="s">
        <v>158</v>
      </c>
      <c r="D257" s="157" t="s">
        <v>65</v>
      </c>
      <c r="E257" s="158" t="s">
        <v>12</v>
      </c>
      <c r="F257" s="158" t="s">
        <v>157</v>
      </c>
      <c r="G257" s="157" t="s">
        <v>158</v>
      </c>
      <c r="H257" s="157" t="s">
        <v>65</v>
      </c>
      <c r="I257" s="158" t="s">
        <v>12</v>
      </c>
      <c r="J257" s="159" t="s">
        <v>157</v>
      </c>
      <c r="K257" s="160" t="s">
        <v>158</v>
      </c>
      <c r="L257" s="161" t="s">
        <v>65</v>
      </c>
      <c r="M257" s="159" t="s">
        <v>12</v>
      </c>
      <c r="N257" s="841"/>
      <c r="O257" s="86"/>
    </row>
    <row r="258" spans="1:15" hidden="1">
      <c r="A258" s="87" t="s">
        <v>48</v>
      </c>
      <c r="B258" s="61">
        <f>+'CTA Pivot Table'!J$230</f>
        <v>0</v>
      </c>
      <c r="C258" s="61">
        <f>+'CTA Pivot Table'!J$231</f>
        <v>0</v>
      </c>
      <c r="D258" s="61">
        <f>+'CTA Pivot Table'!J$232</f>
        <v>0</v>
      </c>
      <c r="E258" s="60">
        <f>+'CTA Pivot Table'!J$233</f>
        <v>0</v>
      </c>
      <c r="F258" s="60"/>
      <c r="G258" s="60"/>
      <c r="H258" s="60"/>
      <c r="I258" s="60"/>
      <c r="J258" s="60">
        <f>+'CTA Pivot Table'!J$234</f>
        <v>0</v>
      </c>
      <c r="K258" s="61">
        <f>+'CTA Pivot Table'!J$235</f>
        <v>0</v>
      </c>
      <c r="L258" s="61">
        <f>+'CTA Pivot Table'!J$236</f>
        <v>0</v>
      </c>
      <c r="M258" s="62">
        <f>+'CTA Pivot Table'!J$237</f>
        <v>0</v>
      </c>
      <c r="N258" s="60">
        <f>+'CTA Pivot Table'!J$238</f>
        <v>0</v>
      </c>
      <c r="O258" s="8"/>
    </row>
    <row r="259" spans="1:15" hidden="1">
      <c r="A259" s="87"/>
      <c r="E259" s="63"/>
      <c r="I259" s="63"/>
      <c r="J259" s="63"/>
      <c r="M259" s="65"/>
      <c r="N259" s="63"/>
      <c r="O259" s="8"/>
    </row>
    <row r="260" spans="1:15">
      <c r="A260" s="87" t="s">
        <v>49</v>
      </c>
      <c r="B260" s="162">
        <f>+'CTA Pivot Table'!J$6</f>
        <v>0</v>
      </c>
      <c r="C260" s="162">
        <f>+'CTA Pivot Table'!J$8</f>
        <v>0</v>
      </c>
      <c r="D260" s="162">
        <f>+'CTA Pivot Table'!J$10</f>
        <v>0</v>
      </c>
      <c r="E260" s="163">
        <f>+'CTA Pivot Table'!J$12</f>
        <v>0</v>
      </c>
      <c r="F260" s="163">
        <f>+'CTA Pivot Table'!J$14</f>
        <v>0</v>
      </c>
      <c r="G260" s="162">
        <f>+'CTA Pivot Table'!J$16</f>
        <v>0</v>
      </c>
      <c r="H260" s="162">
        <f>+'CTA Pivot Table'!J$18</f>
        <v>0</v>
      </c>
      <c r="I260" s="163">
        <f>+'CTA Pivot Table'!J$20</f>
        <v>0</v>
      </c>
      <c r="J260" s="163">
        <f>+'CTA Pivot Table'!J$22</f>
        <v>0</v>
      </c>
      <c r="K260" s="162">
        <f>+'CTA Pivot Table'!J$24</f>
        <v>0</v>
      </c>
      <c r="L260" s="162">
        <f>+'CTA Pivot Table'!J$26</f>
        <v>0</v>
      </c>
      <c r="M260" s="164">
        <f>+'CTA Pivot Table'!J$28</f>
        <v>0</v>
      </c>
      <c r="N260" s="163">
        <f>+'CTA Pivot Table'!J$30</f>
        <v>0</v>
      </c>
      <c r="O260" s="8"/>
    </row>
    <row r="261" spans="1:15">
      <c r="A261" s="87" t="s">
        <v>50</v>
      </c>
      <c r="B261" s="162">
        <f>+'CTA Pivot Table'!J$38</f>
        <v>0</v>
      </c>
      <c r="C261" s="162">
        <f>+'CTA Pivot Table'!J$40</f>
        <v>0</v>
      </c>
      <c r="D261" s="162">
        <f>+'CTA Pivot Table'!J$42</f>
        <v>0</v>
      </c>
      <c r="E261" s="163">
        <f>+'CTA Pivot Table'!J$44</f>
        <v>0</v>
      </c>
      <c r="F261" s="163">
        <f>+'CTA Pivot Table'!J$46</f>
        <v>0</v>
      </c>
      <c r="G261" s="162">
        <f>+'CTA Pivot Table'!J$48</f>
        <v>0</v>
      </c>
      <c r="H261" s="162">
        <f>+'CTA Pivot Table'!J$50</f>
        <v>0</v>
      </c>
      <c r="I261" s="163">
        <f>+'CTA Pivot Table'!J$52</f>
        <v>0</v>
      </c>
      <c r="J261" s="163">
        <f>+'CTA Pivot Table'!J$54</f>
        <v>0</v>
      </c>
      <c r="K261" s="162">
        <f>+'CTA Pivot Table'!J$56</f>
        <v>0</v>
      </c>
      <c r="L261" s="162">
        <f>+'CTA Pivot Table'!JR$58</f>
        <v>0</v>
      </c>
      <c r="M261" s="164">
        <f>+'CTA Pivot Table'!J$60</f>
        <v>0</v>
      </c>
      <c r="N261" s="163">
        <f>+'CTA Pivot Table'!J$62</f>
        <v>0</v>
      </c>
      <c r="O261" s="8"/>
    </row>
    <row r="262" spans="1:15">
      <c r="A262" s="87" t="s">
        <v>51</v>
      </c>
      <c r="B262" s="162">
        <f>+'CTA Pivot Table'!J$70</f>
        <v>0</v>
      </c>
      <c r="C262" s="162">
        <f>+'CTA Pivot Table'!J$72</f>
        <v>0</v>
      </c>
      <c r="D262" s="162">
        <f>+'CTA Pivot Table'!J$74</f>
        <v>0</v>
      </c>
      <c r="E262" s="163">
        <f>+'CTA Pivot Table'!J$76</f>
        <v>0</v>
      </c>
      <c r="F262" s="163">
        <f>+'CTA Pivot Table'!J$78</f>
        <v>0</v>
      </c>
      <c r="G262" s="162">
        <f>+'CTA Pivot Table'!J$80</f>
        <v>0</v>
      </c>
      <c r="H262" s="162">
        <f>+'CTA Pivot Table'!J$82</f>
        <v>0</v>
      </c>
      <c r="I262" s="163">
        <f>+'CTA Pivot Table'!J$84</f>
        <v>0</v>
      </c>
      <c r="J262" s="163">
        <f>+'CTA Pivot Table'!J$86</f>
        <v>0</v>
      </c>
      <c r="K262" s="162">
        <f>+'CTA Pivot Table'!J$88</f>
        <v>0</v>
      </c>
      <c r="L262" s="162">
        <f>+'CTA Pivot Table'!J$90</f>
        <v>0</v>
      </c>
      <c r="M262" s="164">
        <f>+'CTA Pivot Table'!J$92</f>
        <v>0</v>
      </c>
      <c r="N262" s="163">
        <f>+'CTA Pivot Table'!J$94</f>
        <v>0</v>
      </c>
      <c r="O262" s="8"/>
    </row>
    <row r="263" spans="1:15">
      <c r="A263" s="87" t="s">
        <v>52</v>
      </c>
      <c r="B263" s="162">
        <f>+'CTA Pivot Table'!J$102</f>
        <v>72.736267609574142</v>
      </c>
      <c r="C263" s="162">
        <f>+'CTA Pivot Table'!J$104</f>
        <v>70.056289629629632</v>
      </c>
      <c r="D263" s="162">
        <f>+'CTA Pivot Table'!J$106</f>
        <v>65.201010224632071</v>
      </c>
      <c r="E263" s="163">
        <f>+'CTA Pivot Table'!J$108</f>
        <v>70.45801777057018</v>
      </c>
      <c r="F263" s="163">
        <f>+'CTA Pivot Table'!J$110</f>
        <v>77.333640828085223</v>
      </c>
      <c r="G263" s="162">
        <f>+'CTA Pivot Table'!J$112</f>
        <v>77.250159482296127</v>
      </c>
      <c r="H263" s="162">
        <f>+'CTA Pivot Table'!J$114</f>
        <v>75</v>
      </c>
      <c r="I263" s="163">
        <f>+'CTA Pivot Table'!J$116</f>
        <v>77.305625093817</v>
      </c>
      <c r="J263" s="163">
        <f>+'CTA Pivot Table'!J$118</f>
        <v>51.933787097407695</v>
      </c>
      <c r="K263" s="162">
        <f>+'CTA Pivot Table'!J$120</f>
        <v>49.455345348376881</v>
      </c>
      <c r="L263" s="162">
        <f>+'CTA Pivot Table'!J$122</f>
        <v>64</v>
      </c>
      <c r="M263" s="164">
        <f>+'CTA Pivot Table'!J$124</f>
        <v>50.703385099044048</v>
      </c>
      <c r="N263" s="163">
        <f>+'CTA Pivot Table'!J$126</f>
        <v>71.940576758484994</v>
      </c>
      <c r="O263" s="8"/>
    </row>
    <row r="264" spans="1:15">
      <c r="A264" s="87"/>
      <c r="B264" s="162"/>
      <c r="C264" s="162"/>
      <c r="D264" s="162"/>
      <c r="E264" s="163"/>
      <c r="F264" s="163"/>
      <c r="G264" s="162"/>
      <c r="H264" s="162"/>
      <c r="I264" s="163"/>
      <c r="J264" s="163"/>
      <c r="K264" s="162"/>
      <c r="L264" s="162"/>
      <c r="M264" s="164"/>
      <c r="N264" s="163"/>
      <c r="O264" s="8"/>
    </row>
    <row r="265" spans="1:15">
      <c r="A265" s="87" t="s">
        <v>53</v>
      </c>
      <c r="B265" s="162">
        <f>+'CTA Pivot Table'!J$134</f>
        <v>72.849999999999994</v>
      </c>
      <c r="C265" s="162">
        <f>+'CTA Pivot Table'!J$136</f>
        <v>69.5</v>
      </c>
      <c r="D265" s="162">
        <f>+'CTA Pivot Table'!J$138</f>
        <v>0</v>
      </c>
      <c r="E265" s="163">
        <f>+'CTA Pivot Table'!J$140</f>
        <v>72.291666666666671</v>
      </c>
      <c r="F265" s="163">
        <f>+'CTA Pivot Table'!J$142</f>
        <v>83.968324697754753</v>
      </c>
      <c r="G265" s="162">
        <f>+'CTA Pivot Table'!J$144</f>
        <v>90.26952755905512</v>
      </c>
      <c r="H265" s="162">
        <f>+'CTA Pivot Table'!J$146</f>
        <v>0</v>
      </c>
      <c r="I265" s="163">
        <f>+'CTA Pivot Table'!J$148</f>
        <v>85.101827195467422</v>
      </c>
      <c r="J265" s="163">
        <f>+'CTA Pivot Table'!J$150</f>
        <v>67.470930232558146</v>
      </c>
      <c r="K265" s="162">
        <f>+'CTA Pivot Table'!J$152</f>
        <v>51.769648241206028</v>
      </c>
      <c r="L265" s="162">
        <f>+'CTA Pivot Table'!J$154</f>
        <v>0</v>
      </c>
      <c r="M265" s="164">
        <f>+'CTA Pivot Table'!J$156</f>
        <v>59.048948787062002</v>
      </c>
      <c r="N265" s="163">
        <f>+'CTA Pivot Table'!J$158</f>
        <v>91.5</v>
      </c>
      <c r="O265" s="8"/>
    </row>
    <row r="266" spans="1:15">
      <c r="A266" s="87" t="s">
        <v>54</v>
      </c>
      <c r="B266" s="162">
        <f>+'CTA Pivot Table'!J$166</f>
        <v>0</v>
      </c>
      <c r="C266" s="162">
        <f>+'CTA Pivot Table'!J$168</f>
        <v>0</v>
      </c>
      <c r="D266" s="162">
        <f>+'CTA Pivot Table'!J$170</f>
        <v>0</v>
      </c>
      <c r="E266" s="163">
        <f>+'CTA Pivot Table'!J$172</f>
        <v>0</v>
      </c>
      <c r="F266" s="163">
        <f>+'CTA Pivot Table'!J$174</f>
        <v>0</v>
      </c>
      <c r="G266" s="162">
        <f>+'CTA Pivot Table'!J$176</f>
        <v>0</v>
      </c>
      <c r="H266" s="162">
        <f>+'CTA Pivot Table'!J$178</f>
        <v>0</v>
      </c>
      <c r="I266" s="163">
        <f>+'CTA Pivot Table'!J$180</f>
        <v>0</v>
      </c>
      <c r="J266" s="163">
        <f>+'CTA Pivot Table'!J$182</f>
        <v>0</v>
      </c>
      <c r="K266" s="162">
        <f>+'CTA Pivot Table'!J$184</f>
        <v>0</v>
      </c>
      <c r="L266" s="162">
        <f>+'CTA Pivot Table'!J$186</f>
        <v>0</v>
      </c>
      <c r="M266" s="164">
        <f>+'CTA Pivot Table'!J$188</f>
        <v>0</v>
      </c>
      <c r="N266" s="163">
        <f>+'CTA Pivot Table'!J$190</f>
        <v>0</v>
      </c>
      <c r="O266" s="8"/>
    </row>
    <row r="267" spans="1:15">
      <c r="A267" s="87" t="s">
        <v>55</v>
      </c>
      <c r="B267" s="162">
        <f>+'CTA Pivot Table'!J$198</f>
        <v>0</v>
      </c>
      <c r="C267" s="162">
        <f>+'CTA Pivot Table'!J$200</f>
        <v>0</v>
      </c>
      <c r="D267" s="162">
        <f>+'CTA Pivot Table'!J$202</f>
        <v>0</v>
      </c>
      <c r="E267" s="163">
        <f>+'CTA Pivot Table'!J$204</f>
        <v>0</v>
      </c>
      <c r="F267" s="163">
        <f>+'CTA Pivot Table'!J$206</f>
        <v>0</v>
      </c>
      <c r="G267" s="162">
        <f>+'CTA Pivot Table'!J$208</f>
        <v>0</v>
      </c>
      <c r="H267" s="162">
        <f>+'CTA Pivot Table'!J$210</f>
        <v>0</v>
      </c>
      <c r="I267" s="163">
        <f>+'CTA Pivot Table'!J$212</f>
        <v>0</v>
      </c>
      <c r="J267" s="163">
        <f>+'CTA Pivot Table'!J$214</f>
        <v>0</v>
      </c>
      <c r="K267" s="162">
        <f>+'CTA Pivot Table'!J$216</f>
        <v>0</v>
      </c>
      <c r="L267" s="162">
        <f>+'CTA Pivot Table'!J$218</f>
        <v>0</v>
      </c>
      <c r="M267" s="164">
        <f>+'CTA Pivot Table'!J$220</f>
        <v>0</v>
      </c>
      <c r="N267" s="163">
        <f>+'CTA Pivot Table'!J$222</f>
        <v>0</v>
      </c>
      <c r="O267" s="8"/>
    </row>
    <row r="268" spans="1:15">
      <c r="A268" s="87" t="s">
        <v>56</v>
      </c>
      <c r="B268" s="162">
        <f>+'CTA Pivot Table'!J$230</f>
        <v>0</v>
      </c>
      <c r="C268" s="162">
        <f>+'CTA Pivot Table'!J$232</f>
        <v>0</v>
      </c>
      <c r="D268" s="162">
        <f>+'CTA Pivot Table'!J$234</f>
        <v>0</v>
      </c>
      <c r="E268" s="163">
        <f>+'CTA Pivot Table'!J$236</f>
        <v>0</v>
      </c>
      <c r="F268" s="163">
        <f>+'CTA Pivot Table'!J$238</f>
        <v>0</v>
      </c>
      <c r="G268" s="162">
        <f>+'CTA Pivot Table'!J$240</f>
        <v>0</v>
      </c>
      <c r="H268" s="162">
        <f>+'CTA Pivot Table'!J$242</f>
        <v>0</v>
      </c>
      <c r="I268" s="163">
        <f>+'CTA Pivot Table'!J$244</f>
        <v>0</v>
      </c>
      <c r="J268" s="163">
        <f>+'CTA Pivot Table'!J$246</f>
        <v>0</v>
      </c>
      <c r="K268" s="162">
        <f>+'CTA Pivot Table'!J$248</f>
        <v>0</v>
      </c>
      <c r="L268" s="162">
        <f>+'CTA Pivot Table'!J$250</f>
        <v>0</v>
      </c>
      <c r="M268" s="164">
        <f>+'CTA Pivot Table'!J$252</f>
        <v>0</v>
      </c>
      <c r="N268" s="163">
        <f>+'CTA Pivot Table'!J$254</f>
        <v>0</v>
      </c>
      <c r="O268" s="8"/>
    </row>
    <row r="269" spans="1:15">
      <c r="A269" s="87"/>
      <c r="B269" s="162"/>
      <c r="C269" s="162"/>
      <c r="D269" s="162"/>
      <c r="E269" s="163"/>
      <c r="F269" s="163"/>
      <c r="G269" s="162"/>
      <c r="H269" s="162"/>
      <c r="I269" s="163"/>
      <c r="J269" s="163"/>
      <c r="K269" s="162"/>
      <c r="L269" s="162"/>
      <c r="M269" s="164"/>
      <c r="N269" s="163"/>
      <c r="O269" s="8"/>
    </row>
    <row r="270" spans="1:15">
      <c r="A270" s="87" t="s">
        <v>57</v>
      </c>
      <c r="B270" s="162">
        <f>+'CTA Pivot Table'!J$262</f>
        <v>0</v>
      </c>
      <c r="C270" s="162">
        <f>+'CTA Pivot Table'!J$264</f>
        <v>0</v>
      </c>
      <c r="D270" s="162">
        <f>+'CTA Pivot Table'!J$266</f>
        <v>0</v>
      </c>
      <c r="E270" s="163">
        <f>+'CTA Pivot Table'!J$268</f>
        <v>0</v>
      </c>
      <c r="F270" s="163">
        <f>+'CTA Pivot Table'!J$270</f>
        <v>0</v>
      </c>
      <c r="G270" s="162">
        <f>+'CTA Pivot Table'!J$272</f>
        <v>0</v>
      </c>
      <c r="H270" s="162">
        <f>+'CTA Pivot Table'!J$274</f>
        <v>0</v>
      </c>
      <c r="I270" s="163">
        <f>+'CTA Pivot Table'!J$276</f>
        <v>0</v>
      </c>
      <c r="J270" s="163">
        <f>+'CTA Pivot Table'!J$278</f>
        <v>0</v>
      </c>
      <c r="K270" s="162">
        <f>+'CTA Pivot Table'!J$280</f>
        <v>0</v>
      </c>
      <c r="L270" s="162">
        <f>+'CTA Pivot Table'!J$282</f>
        <v>0</v>
      </c>
      <c r="M270" s="164">
        <f>+'CTA Pivot Table'!J$284</f>
        <v>0</v>
      </c>
      <c r="N270" s="163">
        <f>+'CTA Pivot Table'!J$286</f>
        <v>0</v>
      </c>
      <c r="O270" s="8"/>
    </row>
    <row r="271" spans="1:15">
      <c r="A271" s="87" t="s">
        <v>58</v>
      </c>
      <c r="B271" s="162">
        <f>+'CTA Pivot Table'!J$294</f>
        <v>0</v>
      </c>
      <c r="C271" s="162">
        <f>+'CTA Pivot Table'!J$296</f>
        <v>0</v>
      </c>
      <c r="D271" s="162">
        <f>+'CTA Pivot Table'!J$298</f>
        <v>0</v>
      </c>
      <c r="E271" s="163">
        <f>+'CTA Pivot Table'!J$300</f>
        <v>0</v>
      </c>
      <c r="F271" s="163">
        <f>+'CTA Pivot Table'!J$302</f>
        <v>0</v>
      </c>
      <c r="G271" s="162">
        <f>+'CTA Pivot Table'!J$304</f>
        <v>0</v>
      </c>
      <c r="H271" s="162">
        <f>+'CTA Pivot Table'!J$306</f>
        <v>0</v>
      </c>
      <c r="I271" s="163">
        <f>+'CTA Pivot Table'!J$308</f>
        <v>0</v>
      </c>
      <c r="J271" s="163">
        <f>+'CTA Pivot Table'!J$310</f>
        <v>0</v>
      </c>
      <c r="K271" s="162">
        <f>+'CTA Pivot Table'!J$312</f>
        <v>0</v>
      </c>
      <c r="L271" s="162">
        <f>+'CTA Pivot Table'!J$314</f>
        <v>0</v>
      </c>
      <c r="M271" s="164">
        <f>+'CTA Pivot Table'!J$316</f>
        <v>0</v>
      </c>
      <c r="N271" s="163">
        <f>+'CTA Pivot Table'!J$318</f>
        <v>0</v>
      </c>
      <c r="O271" s="8"/>
    </row>
    <row r="272" spans="1:15">
      <c r="A272" s="87" t="s">
        <v>59</v>
      </c>
      <c r="B272" s="162">
        <f>+'CTA Pivot Table'!J$326</f>
        <v>0</v>
      </c>
      <c r="C272" s="162">
        <f>+'CTA Pivot Table'!J$328</f>
        <v>0</v>
      </c>
      <c r="D272" s="162">
        <f>+'CTA Pivot Table'!J$330</f>
        <v>0</v>
      </c>
      <c r="E272" s="163">
        <f>+'CTA Pivot Table'!J$332</f>
        <v>0</v>
      </c>
      <c r="F272" s="163">
        <f>+'CTA Pivot Table'!J$334</f>
        <v>0</v>
      </c>
      <c r="G272" s="162">
        <f>+'CTA Pivot Table'!J$336</f>
        <v>0</v>
      </c>
      <c r="H272" s="162">
        <f>+'CTA Pivot Table'!J$338</f>
        <v>0</v>
      </c>
      <c r="I272" s="163">
        <f>+'CTA Pivot Table'!J$340</f>
        <v>0</v>
      </c>
      <c r="J272" s="163">
        <f>+'CTA Pivot Table'!J$342</f>
        <v>0</v>
      </c>
      <c r="K272" s="162">
        <f>+'CTA Pivot Table'!J$344</f>
        <v>0</v>
      </c>
      <c r="L272" s="162">
        <f>+'CTA Pivot Table'!J$346</f>
        <v>0</v>
      </c>
      <c r="M272" s="164">
        <f>+'CTA Pivot Table'!J$348</f>
        <v>0</v>
      </c>
      <c r="N272" s="163">
        <f>+'CTA Pivot Table'!J$350</f>
        <v>0</v>
      </c>
      <c r="O272" s="8"/>
    </row>
    <row r="273" spans="1:15">
      <c r="A273" s="87" t="s">
        <v>60</v>
      </c>
      <c r="B273" s="162">
        <f>+'CTA Pivot Table'!J$358</f>
        <v>0</v>
      </c>
      <c r="C273" s="162">
        <f>+'CTA Pivot Table'!J$360</f>
        <v>0</v>
      </c>
      <c r="D273" s="162">
        <f>+'CTA Pivot Table'!J$362</f>
        <v>0</v>
      </c>
      <c r="E273" s="163">
        <f>+'CTA Pivot Table'!J$364</f>
        <v>0</v>
      </c>
      <c r="F273" s="163">
        <f>+'CTA Pivot Table'!J$366</f>
        <v>0</v>
      </c>
      <c r="G273" s="162">
        <f>+'CTA Pivot Table'!J$368</f>
        <v>0</v>
      </c>
      <c r="H273" s="162">
        <f>+'CTA Pivot Table'!J$370</f>
        <v>0</v>
      </c>
      <c r="I273" s="163">
        <f>+'CTA Pivot Table'!J$372</f>
        <v>0</v>
      </c>
      <c r="J273" s="163">
        <f>+'CTA Pivot Table'!J$374</f>
        <v>0</v>
      </c>
      <c r="K273" s="162">
        <f>+'CTA Pivot Table'!J$376</f>
        <v>0</v>
      </c>
      <c r="L273" s="162">
        <f>+'CTA Pivot Table'!J$378</f>
        <v>0</v>
      </c>
      <c r="M273" s="164">
        <f>+'CTA Pivot Table'!J$380</f>
        <v>0</v>
      </c>
      <c r="N273" s="163">
        <f>+'CTA Pivot Table'!J$382</f>
        <v>0</v>
      </c>
      <c r="O273" s="8"/>
    </row>
    <row r="274" spans="1:15">
      <c r="A274" s="87"/>
      <c r="B274" s="162"/>
      <c r="C274" s="162"/>
      <c r="D274" s="162"/>
      <c r="E274" s="163"/>
      <c r="F274" s="163"/>
      <c r="G274" s="162"/>
      <c r="H274" s="162"/>
      <c r="I274" s="163"/>
      <c r="J274" s="163"/>
      <c r="K274" s="162"/>
      <c r="L274" s="162"/>
      <c r="M274" s="164"/>
      <c r="N274" s="163"/>
      <c r="O274" s="8"/>
    </row>
    <row r="275" spans="1:15">
      <c r="A275" s="87" t="s">
        <v>61</v>
      </c>
      <c r="B275" s="162">
        <f>+'CTA Pivot Table'!J$390</f>
        <v>0</v>
      </c>
      <c r="C275" s="162">
        <f>+'CTA Pivot Table'!J$392</f>
        <v>0</v>
      </c>
      <c r="D275" s="162">
        <f>+'CTA Pivot Table'!J$394</f>
        <v>0</v>
      </c>
      <c r="E275" s="163">
        <f>+'CTA Pivot Table'!J$396</f>
        <v>0</v>
      </c>
      <c r="F275" s="163">
        <f>+'CTA Pivot Table'!J$398</f>
        <v>0</v>
      </c>
      <c r="G275" s="162">
        <f>+'CTA Pivot Table'!J$400</f>
        <v>0</v>
      </c>
      <c r="H275" s="162">
        <f>+'CTA Pivot Table'!J$402</f>
        <v>0</v>
      </c>
      <c r="I275" s="163">
        <f>+'CTA Pivot Table'!J$404</f>
        <v>0</v>
      </c>
      <c r="J275" s="163">
        <f>+'CTA Pivot Table'!J$406</f>
        <v>0</v>
      </c>
      <c r="K275" s="162">
        <f>+'CTA Pivot Table'!J$408</f>
        <v>0</v>
      </c>
      <c r="L275" s="162">
        <f>+'CTA Pivot Table'!J$410</f>
        <v>0</v>
      </c>
      <c r="M275" s="164">
        <f>+'CTA Pivot Table'!J$412</f>
        <v>0</v>
      </c>
      <c r="N275" s="163">
        <f>+'CTA Pivot Table'!J$414</f>
        <v>0</v>
      </c>
      <c r="O275" s="8"/>
    </row>
    <row r="276" spans="1:15">
      <c r="A276" s="87" t="s">
        <v>62</v>
      </c>
      <c r="B276" s="162">
        <f>+'CTA Pivot Table'!J$422</f>
        <v>73.2119825708061</v>
      </c>
      <c r="C276" s="162">
        <f>+'CTA Pivot Table'!J$424</f>
        <v>50.318763796909494</v>
      </c>
      <c r="D276" s="162">
        <f>+'CTA Pivot Table'!J$426</f>
        <v>0</v>
      </c>
      <c r="E276" s="163">
        <f>+'CTA Pivot Table'!J$428</f>
        <v>61.840679824561398</v>
      </c>
      <c r="F276" s="163">
        <f>+'CTA Pivot Table'!J$430</f>
        <v>92.690187590187577</v>
      </c>
      <c r="G276" s="162">
        <f>+'CTA Pivot Table'!J$432</f>
        <v>91.921409214092137</v>
      </c>
      <c r="H276" s="162">
        <f>+'CTA Pivot Table'!J$434</f>
        <v>0</v>
      </c>
      <c r="I276" s="163">
        <f>+'CTA Pivot Table'!J$436</f>
        <v>92.423069679849348</v>
      </c>
      <c r="J276" s="163">
        <f>+'CTA Pivot Table'!J$438</f>
        <v>74.048135593220323</v>
      </c>
      <c r="K276" s="162">
        <f>+'CTA Pivot Table'!J$440</f>
        <v>64.925316455696205</v>
      </c>
      <c r="L276" s="162">
        <f>+'CTA Pivot Table'!J$442</f>
        <v>0</v>
      </c>
      <c r="M276" s="164">
        <f>+'CTA Pivot Table'!J$444</f>
        <v>68.825652173913042</v>
      </c>
      <c r="N276" s="163">
        <f>+'CTA Pivot Table'!J$446</f>
        <v>50.655725190839696</v>
      </c>
      <c r="O276" s="8"/>
    </row>
    <row r="277" spans="1:15">
      <c r="A277" s="87" t="s">
        <v>63</v>
      </c>
      <c r="B277" s="162">
        <f>+'CTA Pivot Table'!J$454</f>
        <v>0</v>
      </c>
      <c r="C277" s="162">
        <f>+'CTA Pivot Table'!J$456</f>
        <v>0</v>
      </c>
      <c r="D277" s="162">
        <f>+'CTA Pivot Table'!J$458</f>
        <v>0</v>
      </c>
      <c r="E277" s="163">
        <f>+'CTA Pivot Table'!J$460</f>
        <v>0</v>
      </c>
      <c r="F277" s="163">
        <f>+'CTA Pivot Table'!J$462</f>
        <v>0</v>
      </c>
      <c r="G277" s="162">
        <f>+'CTA Pivot Table'!J$464</f>
        <v>0</v>
      </c>
      <c r="H277" s="162">
        <f>+'CTA Pivot Table'!J$466</f>
        <v>0</v>
      </c>
      <c r="I277" s="163">
        <f>+'CTA Pivot Table'!J$468</f>
        <v>0</v>
      </c>
      <c r="J277" s="163">
        <f>+'CTA Pivot Table'!J$470</f>
        <v>0</v>
      </c>
      <c r="K277" s="162">
        <f>+'CTA Pivot Table'!J$472</f>
        <v>0</v>
      </c>
      <c r="L277" s="162">
        <f>+'CTA Pivot Table'!J$474</f>
        <v>0</v>
      </c>
      <c r="M277" s="164">
        <f>+'CTA Pivot Table'!J$476</f>
        <v>0</v>
      </c>
      <c r="N277" s="163">
        <f>+'CTA Pivot Table'!J$478</f>
        <v>0</v>
      </c>
      <c r="O277" s="8"/>
    </row>
    <row r="278" spans="1:15">
      <c r="A278" s="92" t="s">
        <v>64</v>
      </c>
      <c r="B278" s="165">
        <f>+'CTA Pivot Table'!J$486</f>
        <v>0</v>
      </c>
      <c r="C278" s="165">
        <f>+'CTA Pivot Table'!J$488</f>
        <v>0</v>
      </c>
      <c r="D278" s="165">
        <f>+'CTA Pivot Table'!J$490</f>
        <v>0</v>
      </c>
      <c r="E278" s="166">
        <f>+'CTA Pivot Table'!J$492</f>
        <v>0</v>
      </c>
      <c r="F278" s="166">
        <f>+'CTA Pivot Table'!J$494</f>
        <v>0</v>
      </c>
      <c r="G278" s="165">
        <f>+'CTA Pivot Table'!J$496</f>
        <v>0</v>
      </c>
      <c r="H278" s="165">
        <f>+'CTA Pivot Table'!J$498</f>
        <v>0</v>
      </c>
      <c r="I278" s="166">
        <f>+'CTA Pivot Table'!J$500</f>
        <v>0</v>
      </c>
      <c r="J278" s="166">
        <f>+'CTA Pivot Table'!J$502</f>
        <v>0</v>
      </c>
      <c r="K278" s="165">
        <f>+'CTA Pivot Table'!J$504</f>
        <v>0</v>
      </c>
      <c r="L278" s="165">
        <f>+'CTA Pivot Table'!J$506</f>
        <v>0</v>
      </c>
      <c r="M278" s="167">
        <f>+'CTA Pivot Table'!J$508</f>
        <v>0</v>
      </c>
      <c r="N278" s="166">
        <f>+'CTA Pivot Table'!J$510</f>
        <v>0</v>
      </c>
      <c r="O278" s="8"/>
    </row>
    <row r="279" spans="1:15">
      <c r="A279" s="133" t="s">
        <v>160</v>
      </c>
      <c r="B279" s="168"/>
      <c r="C279" s="168"/>
      <c r="D279" s="168"/>
      <c r="E279" s="168"/>
      <c r="F279" s="168"/>
      <c r="G279" s="168"/>
      <c r="H279" s="168"/>
      <c r="I279" s="168"/>
      <c r="J279" s="168"/>
      <c r="K279" s="168"/>
      <c r="L279" s="168"/>
      <c r="M279" s="168"/>
      <c r="N279" s="169"/>
    </row>
    <row r="280" spans="1:15">
      <c r="A280" s="170"/>
      <c r="B280" s="168"/>
      <c r="C280" s="168"/>
      <c r="D280" s="168"/>
      <c r="E280" s="168"/>
      <c r="F280" s="168"/>
      <c r="G280" s="168"/>
      <c r="H280" s="168"/>
      <c r="I280" s="168"/>
      <c r="J280" s="168"/>
      <c r="K280" s="168"/>
      <c r="L280" s="168"/>
      <c r="M280" s="168"/>
      <c r="N280" s="323" t="s">
        <v>1192</v>
      </c>
    </row>
    <row r="281" spans="1:15" ht="18">
      <c r="A281" s="198" t="s">
        <v>293</v>
      </c>
      <c r="B281" s="82"/>
      <c r="C281" s="82"/>
      <c r="D281" s="82"/>
      <c r="E281" s="101"/>
      <c r="F281" s="101"/>
      <c r="G281" s="101"/>
      <c r="H281" s="101"/>
      <c r="I281" s="101"/>
      <c r="J281" s="82"/>
      <c r="K281" s="82"/>
      <c r="L281" s="82"/>
      <c r="M281" s="101"/>
      <c r="N281" s="102"/>
    </row>
    <row r="282" spans="1:15" ht="18">
      <c r="A282" s="198"/>
      <c r="B282" s="82"/>
      <c r="C282" s="82"/>
      <c r="D282" s="82"/>
      <c r="E282" s="101"/>
      <c r="F282" s="101"/>
      <c r="G282" s="101"/>
      <c r="H282" s="101"/>
      <c r="I282" s="101"/>
      <c r="J282" s="82"/>
      <c r="K282" s="82"/>
      <c r="L282" s="82"/>
      <c r="M282" s="101"/>
      <c r="N282" s="102"/>
    </row>
    <row r="283" spans="1:15" ht="15.75">
      <c r="A283" s="118" t="s">
        <v>178</v>
      </c>
      <c r="B283" s="82"/>
      <c r="C283" s="82"/>
      <c r="D283" s="82"/>
      <c r="E283" s="101"/>
      <c r="F283" s="101"/>
      <c r="G283" s="101"/>
      <c r="H283" s="101"/>
      <c r="I283" s="101"/>
      <c r="J283" s="82"/>
      <c r="K283" s="82"/>
      <c r="L283" s="82"/>
      <c r="M283" s="101"/>
      <c r="N283" s="102"/>
    </row>
    <row r="284" spans="1:15" ht="15.75">
      <c r="A284" s="118" t="s">
        <v>684</v>
      </c>
      <c r="B284" s="82"/>
      <c r="C284" s="82"/>
      <c r="D284" s="82"/>
      <c r="E284" s="101"/>
      <c r="F284" s="101"/>
      <c r="G284" s="101"/>
      <c r="H284" s="101"/>
      <c r="I284" s="101"/>
      <c r="J284" s="82"/>
      <c r="K284" s="82"/>
      <c r="L284" s="82"/>
      <c r="M284" s="101"/>
      <c r="N284" s="102"/>
    </row>
    <row r="285" spans="1:15" ht="15.75" customHeight="1">
      <c r="A285" s="26"/>
      <c r="B285" s="58"/>
      <c r="C285" s="58"/>
      <c r="D285" s="58"/>
      <c r="E285" s="58"/>
      <c r="F285" s="59"/>
      <c r="G285" s="84"/>
      <c r="H285" s="84"/>
      <c r="I285" s="85"/>
      <c r="J285" s="85"/>
      <c r="K285" s="85"/>
      <c r="L285" s="85"/>
      <c r="M285" s="85"/>
      <c r="N285" s="85"/>
      <c r="O285" s="7"/>
    </row>
    <row r="286" spans="1:15" ht="15.75" customHeight="1">
      <c r="A286" s="21"/>
      <c r="B286" s="119" t="s">
        <v>257</v>
      </c>
      <c r="C286" s="152"/>
      <c r="D286" s="152"/>
      <c r="E286" s="152"/>
      <c r="F286" s="152"/>
      <c r="G286" s="152"/>
      <c r="H286" s="152"/>
      <c r="I286" s="153"/>
      <c r="J286" s="154" t="s">
        <v>156</v>
      </c>
      <c r="K286" s="155"/>
      <c r="L286" s="155"/>
      <c r="M286" s="156"/>
      <c r="N286" s="839" t="s">
        <v>256</v>
      </c>
      <c r="O286" s="86"/>
    </row>
    <row r="287" spans="1:15" ht="50.25" customHeight="1">
      <c r="A287" s="37"/>
      <c r="B287" s="120" t="s">
        <v>296</v>
      </c>
      <c r="C287" s="120"/>
      <c r="D287" s="120"/>
      <c r="E287" s="123"/>
      <c r="F287" s="124" t="s">
        <v>298</v>
      </c>
      <c r="G287" s="120"/>
      <c r="H287" s="120"/>
      <c r="I287" s="121"/>
      <c r="J287" s="125" t="s">
        <v>258</v>
      </c>
      <c r="K287" s="152"/>
      <c r="L287" s="152"/>
      <c r="M287" s="153"/>
      <c r="N287" s="840"/>
      <c r="O287" s="86"/>
    </row>
    <row r="288" spans="1:15" ht="27" customHeight="1">
      <c r="A288" s="26"/>
      <c r="B288" s="157" t="s">
        <v>157</v>
      </c>
      <c r="C288" s="157" t="s">
        <v>158</v>
      </c>
      <c r="D288" s="157" t="s">
        <v>65</v>
      </c>
      <c r="E288" s="158" t="s">
        <v>12</v>
      </c>
      <c r="F288" s="158" t="s">
        <v>157</v>
      </c>
      <c r="G288" s="157" t="s">
        <v>158</v>
      </c>
      <c r="H288" s="157" t="s">
        <v>65</v>
      </c>
      <c r="I288" s="158" t="s">
        <v>12</v>
      </c>
      <c r="J288" s="159" t="s">
        <v>157</v>
      </c>
      <c r="K288" s="160" t="s">
        <v>158</v>
      </c>
      <c r="L288" s="161" t="s">
        <v>65</v>
      </c>
      <c r="M288" s="159" t="s">
        <v>12</v>
      </c>
      <c r="N288" s="841"/>
      <c r="O288" s="86"/>
    </row>
    <row r="289" spans="1:15" hidden="1">
      <c r="A289" s="87" t="s">
        <v>48</v>
      </c>
      <c r="B289" s="61">
        <f>+'CTA Pivot Table'!K$230</f>
        <v>0</v>
      </c>
      <c r="C289" s="61">
        <f>+'CTA Pivot Table'!K$231</f>
        <v>0</v>
      </c>
      <c r="D289" s="61">
        <f>+'CTA Pivot Table'!K$232</f>
        <v>0</v>
      </c>
      <c r="E289" s="60">
        <f>+'CTA Pivot Table'!K$233</f>
        <v>0</v>
      </c>
      <c r="F289" s="60"/>
      <c r="G289" s="60"/>
      <c r="H289" s="60"/>
      <c r="I289" s="60"/>
      <c r="J289" s="60">
        <f>+'CTA Pivot Table'!K$234</f>
        <v>0</v>
      </c>
      <c r="K289" s="61">
        <f>+'CTA Pivot Table'!K$235</f>
        <v>0</v>
      </c>
      <c r="L289" s="61">
        <f>+'CTA Pivot Table'!K$236</f>
        <v>0</v>
      </c>
      <c r="M289" s="62">
        <f>+'CTA Pivot Table'!K$237</f>
        <v>0</v>
      </c>
      <c r="N289" s="60">
        <f>+'CTA Pivot Table'!K$238</f>
        <v>0</v>
      </c>
      <c r="O289" s="8"/>
    </row>
    <row r="290" spans="1:15" hidden="1">
      <c r="A290" s="87"/>
      <c r="E290" s="63"/>
      <c r="I290" s="63"/>
      <c r="J290" s="63"/>
      <c r="M290" s="65"/>
      <c r="N290" s="63"/>
      <c r="O290" s="8"/>
    </row>
    <row r="291" spans="1:15">
      <c r="A291" s="87" t="s">
        <v>49</v>
      </c>
      <c r="B291" s="162">
        <f>+'CTA Pivot Table'!K$6</f>
        <v>0</v>
      </c>
      <c r="C291" s="162">
        <f>+'CTA Pivot Table'!K$8</f>
        <v>0</v>
      </c>
      <c r="D291" s="162">
        <f>+'CTA Pivot Table'!K$10</f>
        <v>0</v>
      </c>
      <c r="E291" s="163">
        <f>+'CTA Pivot Table'!K$12</f>
        <v>0</v>
      </c>
      <c r="F291" s="163">
        <f>+'CTA Pivot Table'!K$14</f>
        <v>0</v>
      </c>
      <c r="G291" s="162">
        <f>+'CTA Pivot Table'!K$16</f>
        <v>0</v>
      </c>
      <c r="H291" s="162">
        <f>+'CTA Pivot Table'!K$18</f>
        <v>0</v>
      </c>
      <c r="I291" s="163">
        <f>+'CTA Pivot Table'!K$20</f>
        <v>0</v>
      </c>
      <c r="J291" s="163">
        <f>+'CTA Pivot Table'!K$22</f>
        <v>0</v>
      </c>
      <c r="K291" s="162">
        <f>+'CTA Pivot Table'!K$24</f>
        <v>0</v>
      </c>
      <c r="L291" s="162">
        <f>+'CTA Pivot Table'!K$26</f>
        <v>0</v>
      </c>
      <c r="M291" s="164">
        <f>+'CTA Pivot Table'!K$28</f>
        <v>0</v>
      </c>
      <c r="N291" s="163">
        <f>+'CTA Pivot Table'!K$30</f>
        <v>0</v>
      </c>
      <c r="O291" s="8"/>
    </row>
    <row r="292" spans="1:15">
      <c r="A292" s="87" t="s">
        <v>50</v>
      </c>
      <c r="B292" s="162">
        <f>+'CTA Pivot Table'!K$38</f>
        <v>75.151898734177209</v>
      </c>
      <c r="C292" s="162">
        <f>+'CTA Pivot Table'!K$40</f>
        <v>75.471999999999994</v>
      </c>
      <c r="D292" s="162">
        <f>+'CTA Pivot Table'!K$42</f>
        <v>0</v>
      </c>
      <c r="E292" s="163">
        <f>+'CTA Pivot Table'!K$44</f>
        <v>75.228846153846149</v>
      </c>
      <c r="F292" s="163">
        <f>+'CTA Pivot Table'!K$46</f>
        <v>87.851747088186372</v>
      </c>
      <c r="G292" s="162">
        <f>+'CTA Pivot Table'!K$48</f>
        <v>81.465517241379317</v>
      </c>
      <c r="H292" s="162">
        <f>+'CTA Pivot Table'!K$50</f>
        <v>0</v>
      </c>
      <c r="I292" s="163">
        <f>+'CTA Pivot Table'!K$52</f>
        <v>85.773176206509547</v>
      </c>
      <c r="J292" s="163">
        <f>+'CTA Pivot Table'!K$54</f>
        <v>73.358543417366946</v>
      </c>
      <c r="K292" s="162">
        <f>+'CTA Pivot Table'!K$56</f>
        <v>63.3</v>
      </c>
      <c r="L292" s="162">
        <f>+'CTA Pivot Table'!KR$58</f>
        <v>0</v>
      </c>
      <c r="M292" s="164">
        <f>+'CTA Pivot Table'!K$60</f>
        <v>68.884603421461904</v>
      </c>
      <c r="N292" s="163">
        <f>+'CTA Pivot Table'!K$62</f>
        <v>0</v>
      </c>
      <c r="O292" s="8"/>
    </row>
    <row r="293" spans="1:15">
      <c r="A293" s="87" t="s">
        <v>51</v>
      </c>
      <c r="B293" s="162">
        <f>+'CTA Pivot Table'!K$70</f>
        <v>0</v>
      </c>
      <c r="C293" s="162">
        <f>+'CTA Pivot Table'!K$72</f>
        <v>0</v>
      </c>
      <c r="D293" s="162">
        <f>+'CTA Pivot Table'!K$74</f>
        <v>0</v>
      </c>
      <c r="E293" s="163">
        <f>+'CTA Pivot Table'!K$76</f>
        <v>0</v>
      </c>
      <c r="F293" s="163">
        <f>+'CTA Pivot Table'!K$78</f>
        <v>0</v>
      </c>
      <c r="G293" s="162">
        <f>+'CTA Pivot Table'!K$80</f>
        <v>0</v>
      </c>
      <c r="H293" s="162">
        <f>+'CTA Pivot Table'!K$82</f>
        <v>0</v>
      </c>
      <c r="I293" s="163">
        <f>+'CTA Pivot Table'!K$84</f>
        <v>0</v>
      </c>
      <c r="J293" s="163">
        <f>+'CTA Pivot Table'!K$86</f>
        <v>0</v>
      </c>
      <c r="K293" s="162">
        <f>+'CTA Pivot Table'!K$88</f>
        <v>0</v>
      </c>
      <c r="L293" s="162">
        <f>+'CTA Pivot Table'!K$90</f>
        <v>0</v>
      </c>
      <c r="M293" s="164">
        <f>+'CTA Pivot Table'!K$92</f>
        <v>0</v>
      </c>
      <c r="N293" s="163">
        <f>+'CTA Pivot Table'!K$94</f>
        <v>0</v>
      </c>
      <c r="O293" s="8"/>
    </row>
    <row r="294" spans="1:15">
      <c r="A294" s="87" t="s">
        <v>52</v>
      </c>
      <c r="B294" s="162">
        <f>+'CTA Pivot Table'!K$102</f>
        <v>70.512308501118568</v>
      </c>
      <c r="C294" s="162">
        <f>+'CTA Pivot Table'!K$104</f>
        <v>68.550448895899052</v>
      </c>
      <c r="D294" s="162">
        <f>+'CTA Pivot Table'!K$106</f>
        <v>63.746888271604924</v>
      </c>
      <c r="E294" s="163">
        <f>+'CTA Pivot Table'!K$108</f>
        <v>68.679145211726379</v>
      </c>
      <c r="F294" s="163">
        <f>+'CTA Pivot Table'!K$110</f>
        <v>75.496973392857143</v>
      </c>
      <c r="G294" s="162">
        <f>+'CTA Pivot Table'!K$112</f>
        <v>76.468447507629705</v>
      </c>
      <c r="H294" s="162">
        <f>+'CTA Pivot Table'!K$114</f>
        <v>0</v>
      </c>
      <c r="I294" s="163">
        <f>+'CTA Pivot Table'!K$116</f>
        <v>75.749407718741736</v>
      </c>
      <c r="J294" s="163">
        <f>+'CTA Pivot Table'!K$118</f>
        <v>48.038515309734514</v>
      </c>
      <c r="K294" s="162">
        <f>+'CTA Pivot Table'!K$120</f>
        <v>47.333096391752576</v>
      </c>
      <c r="L294" s="162">
        <f>+'CTA Pivot Table'!K$122</f>
        <v>0</v>
      </c>
      <c r="M294" s="164">
        <f>+'CTA Pivot Table'!K$124</f>
        <v>47.751314323189924</v>
      </c>
      <c r="N294" s="163">
        <f>+'CTA Pivot Table'!K$126</f>
        <v>69.170245883644341</v>
      </c>
      <c r="O294" s="8"/>
    </row>
    <row r="295" spans="1:15">
      <c r="A295" s="87"/>
      <c r="B295" s="162"/>
      <c r="C295" s="162"/>
      <c r="D295" s="162"/>
      <c r="E295" s="163"/>
      <c r="F295" s="163"/>
      <c r="G295" s="162"/>
      <c r="H295" s="162"/>
      <c r="I295" s="163"/>
      <c r="J295" s="163"/>
      <c r="K295" s="162"/>
      <c r="L295" s="162"/>
      <c r="M295" s="164"/>
      <c r="N295" s="163"/>
      <c r="O295" s="8"/>
    </row>
    <row r="296" spans="1:15">
      <c r="A296" s="87" t="s">
        <v>53</v>
      </c>
      <c r="B296" s="162">
        <f>+'CTA Pivot Table'!K$134</f>
        <v>76.92307692307692</v>
      </c>
      <c r="C296" s="162">
        <f>+'CTA Pivot Table'!K$136</f>
        <v>69.875</v>
      </c>
      <c r="D296" s="162">
        <f>+'CTA Pivot Table'!K$138</f>
        <v>0</v>
      </c>
      <c r="E296" s="163">
        <f>+'CTA Pivot Table'!K$140</f>
        <v>74.238095238095241</v>
      </c>
      <c r="F296" s="163">
        <f>+'CTA Pivot Table'!K$142</f>
        <v>85.301458670988652</v>
      </c>
      <c r="G296" s="162">
        <f>+'CTA Pivot Table'!K$144</f>
        <v>83.400883977900563</v>
      </c>
      <c r="H296" s="162">
        <f>+'CTA Pivot Table'!K$146</f>
        <v>0</v>
      </c>
      <c r="I296" s="163">
        <f>+'CTA Pivot Table'!K$148</f>
        <v>84.598692543411644</v>
      </c>
      <c r="J296" s="163">
        <f>+'CTA Pivot Table'!K$150</f>
        <v>67.458888888888893</v>
      </c>
      <c r="K296" s="162">
        <f>+'CTA Pivot Table'!K$152</f>
        <v>62.606666666666669</v>
      </c>
      <c r="L296" s="162">
        <f>+'CTA Pivot Table'!K$154</f>
        <v>0</v>
      </c>
      <c r="M296" s="164">
        <f>+'CTA Pivot Table'!K$156</f>
        <v>64.693461538461548</v>
      </c>
      <c r="N296" s="163">
        <f>+'CTA Pivot Table'!K$158</f>
        <v>71.13</v>
      </c>
      <c r="O296" s="8"/>
    </row>
    <row r="297" spans="1:15">
      <c r="A297" s="87" t="s">
        <v>54</v>
      </c>
      <c r="B297" s="162">
        <f>+'CTA Pivot Table'!K$166</f>
        <v>78.963775510204087</v>
      </c>
      <c r="C297" s="162">
        <f>+'CTA Pivot Table'!K$168</f>
        <v>85.722222222222229</v>
      </c>
      <c r="D297" s="162">
        <f>+'CTA Pivot Table'!K$170</f>
        <v>0</v>
      </c>
      <c r="E297" s="163">
        <f>+'CTA Pivot Table'!K$172</f>
        <v>80.423600000000008</v>
      </c>
      <c r="F297" s="163">
        <f>+'CTA Pivot Table'!K$174</f>
        <v>89.912610340479205</v>
      </c>
      <c r="G297" s="162">
        <f>+'CTA Pivot Table'!K$176</f>
        <v>84.221161825726142</v>
      </c>
      <c r="H297" s="162">
        <f>+'CTA Pivot Table'!K$178</f>
        <v>0</v>
      </c>
      <c r="I297" s="163">
        <f>+'CTA Pivot Table'!K$180</f>
        <v>87.761019607843139</v>
      </c>
      <c r="J297" s="163">
        <f>+'CTA Pivot Table'!K$182</f>
        <v>59.738836265223277</v>
      </c>
      <c r="K297" s="162">
        <f>+'CTA Pivot Table'!K$184</f>
        <v>58.943396226415096</v>
      </c>
      <c r="L297" s="162">
        <f>+'CTA Pivot Table'!K$186</f>
        <v>0</v>
      </c>
      <c r="M297" s="164">
        <f>+'CTA Pivot Table'!K$188</f>
        <v>59.499526963103122</v>
      </c>
      <c r="N297" s="163">
        <f>+'CTA Pivot Table'!K$190</f>
        <v>65.602040816326536</v>
      </c>
      <c r="O297" s="8"/>
    </row>
    <row r="298" spans="1:15">
      <c r="A298" s="87" t="s">
        <v>55</v>
      </c>
      <c r="B298" s="162">
        <f>+'CTA Pivot Table'!K$198</f>
        <v>0</v>
      </c>
      <c r="C298" s="162">
        <f>+'CTA Pivot Table'!K$200</f>
        <v>0</v>
      </c>
      <c r="D298" s="162">
        <f>+'CTA Pivot Table'!K$202</f>
        <v>0</v>
      </c>
      <c r="E298" s="163">
        <f>+'CTA Pivot Table'!K$204</f>
        <v>0</v>
      </c>
      <c r="F298" s="163">
        <f>+'CTA Pivot Table'!K$206</f>
        <v>0</v>
      </c>
      <c r="G298" s="162">
        <f>+'CTA Pivot Table'!K$208</f>
        <v>0</v>
      </c>
      <c r="H298" s="162">
        <f>+'CTA Pivot Table'!K$210</f>
        <v>0</v>
      </c>
      <c r="I298" s="163">
        <f>+'CTA Pivot Table'!K$212</f>
        <v>0</v>
      </c>
      <c r="J298" s="163">
        <f>+'CTA Pivot Table'!K$214</f>
        <v>0</v>
      </c>
      <c r="K298" s="162">
        <f>+'CTA Pivot Table'!K$216</f>
        <v>0</v>
      </c>
      <c r="L298" s="162">
        <f>+'CTA Pivot Table'!K$218</f>
        <v>0</v>
      </c>
      <c r="M298" s="164">
        <f>+'CTA Pivot Table'!K$220</f>
        <v>0</v>
      </c>
      <c r="N298" s="163">
        <f>+'CTA Pivot Table'!K$222</f>
        <v>0</v>
      </c>
      <c r="O298" s="8"/>
    </row>
    <row r="299" spans="1:15">
      <c r="A299" s="87" t="s">
        <v>56</v>
      </c>
      <c r="B299" s="162">
        <f>+'CTA Pivot Table'!K$230</f>
        <v>0</v>
      </c>
      <c r="C299" s="162">
        <f>+'CTA Pivot Table'!K$232</f>
        <v>0</v>
      </c>
      <c r="D299" s="162">
        <f>+'CTA Pivot Table'!K$234</f>
        <v>0</v>
      </c>
      <c r="E299" s="163">
        <f>+'CTA Pivot Table'!K$236</f>
        <v>0</v>
      </c>
      <c r="F299" s="163">
        <f>+'CTA Pivot Table'!K$238</f>
        <v>0</v>
      </c>
      <c r="G299" s="162">
        <f>+'CTA Pivot Table'!K$240</f>
        <v>0</v>
      </c>
      <c r="H299" s="162">
        <f>+'CTA Pivot Table'!K$242</f>
        <v>0</v>
      </c>
      <c r="I299" s="163">
        <f>+'CTA Pivot Table'!K$244</f>
        <v>0</v>
      </c>
      <c r="J299" s="163">
        <f>+'CTA Pivot Table'!K$246</f>
        <v>0</v>
      </c>
      <c r="K299" s="162">
        <f>+'CTA Pivot Table'!K$248</f>
        <v>0</v>
      </c>
      <c r="L299" s="162">
        <f>+'CTA Pivot Table'!K$250</f>
        <v>0</v>
      </c>
      <c r="M299" s="164">
        <f>+'CTA Pivot Table'!K$252</f>
        <v>0</v>
      </c>
      <c r="N299" s="163">
        <f>+'CTA Pivot Table'!K$254</f>
        <v>0</v>
      </c>
      <c r="O299" s="8"/>
    </row>
    <row r="300" spans="1:15">
      <c r="A300" s="87"/>
      <c r="B300" s="162"/>
      <c r="C300" s="162"/>
      <c r="D300" s="162"/>
      <c r="E300" s="163"/>
      <c r="F300" s="163"/>
      <c r="G300" s="162"/>
      <c r="H300" s="162"/>
      <c r="I300" s="163"/>
      <c r="J300" s="163"/>
      <c r="K300" s="162"/>
      <c r="L300" s="162"/>
      <c r="M300" s="164"/>
      <c r="N300" s="163"/>
      <c r="O300" s="8"/>
    </row>
    <row r="301" spans="1:15">
      <c r="A301" s="87" t="s">
        <v>57</v>
      </c>
      <c r="B301" s="162">
        <f>+'CTA Pivot Table'!K$262</f>
        <v>0</v>
      </c>
      <c r="C301" s="162">
        <f>+'CTA Pivot Table'!K$264</f>
        <v>0</v>
      </c>
      <c r="D301" s="162">
        <f>+'CTA Pivot Table'!K$266</f>
        <v>0</v>
      </c>
      <c r="E301" s="163">
        <f>+'CTA Pivot Table'!K$268</f>
        <v>0</v>
      </c>
      <c r="F301" s="163">
        <f>+'CTA Pivot Table'!K$270</f>
        <v>0</v>
      </c>
      <c r="G301" s="162">
        <f>+'CTA Pivot Table'!K$272</f>
        <v>0</v>
      </c>
      <c r="H301" s="162">
        <f>+'CTA Pivot Table'!K$274</f>
        <v>0</v>
      </c>
      <c r="I301" s="163">
        <f>+'CTA Pivot Table'!K$276</f>
        <v>0</v>
      </c>
      <c r="J301" s="163">
        <f>+'CTA Pivot Table'!K$278</f>
        <v>0</v>
      </c>
      <c r="K301" s="162">
        <f>+'CTA Pivot Table'!K$280</f>
        <v>0</v>
      </c>
      <c r="L301" s="162">
        <f>+'CTA Pivot Table'!K$282</f>
        <v>0</v>
      </c>
      <c r="M301" s="164">
        <f>+'CTA Pivot Table'!K$284</f>
        <v>0</v>
      </c>
      <c r="N301" s="163">
        <f>+'CTA Pivot Table'!K$286</f>
        <v>0</v>
      </c>
      <c r="O301" s="8"/>
    </row>
    <row r="302" spans="1:15">
      <c r="A302" s="87" t="s">
        <v>58</v>
      </c>
      <c r="B302" s="162">
        <f>+'CTA Pivot Table'!K$294</f>
        <v>73.589171974522287</v>
      </c>
      <c r="C302" s="162">
        <f>+'CTA Pivot Table'!K$296</f>
        <v>84.461968680089484</v>
      </c>
      <c r="D302" s="162">
        <f>+'CTA Pivot Table'!K$298</f>
        <v>0</v>
      </c>
      <c r="E302" s="163">
        <f>+'CTA Pivot Table'!K$300</f>
        <v>81.63576158940397</v>
      </c>
      <c r="F302" s="163">
        <f>+'CTA Pivot Table'!K$302</f>
        <v>87.235822811898132</v>
      </c>
      <c r="G302" s="162">
        <f>+'CTA Pivot Table'!K$304</f>
        <v>77.124546553808955</v>
      </c>
      <c r="H302" s="162">
        <f>+'CTA Pivot Table'!K$306</f>
        <v>0</v>
      </c>
      <c r="I302" s="163">
        <f>+'CTA Pivot Table'!K$308</f>
        <v>82.488987284287006</v>
      </c>
      <c r="J302" s="163">
        <f>+'CTA Pivot Table'!K$310</f>
        <v>72.12446958981613</v>
      </c>
      <c r="K302" s="162">
        <f>+'CTA Pivot Table'!K$312</f>
        <v>63.289910600255425</v>
      </c>
      <c r="L302" s="162">
        <f>+'CTA Pivot Table'!K$314</f>
        <v>0</v>
      </c>
      <c r="M302" s="164">
        <f>+'CTA Pivot Table'!K$316</f>
        <v>67.481879194630878</v>
      </c>
      <c r="N302" s="163">
        <f>+'CTA Pivot Table'!K$318</f>
        <v>0</v>
      </c>
      <c r="O302" s="8"/>
    </row>
    <row r="303" spans="1:15">
      <c r="A303" s="87" t="s">
        <v>59</v>
      </c>
      <c r="B303" s="162">
        <f>+'CTA Pivot Table'!K$326</f>
        <v>0</v>
      </c>
      <c r="C303" s="162">
        <f>+'CTA Pivot Table'!K$328</f>
        <v>0</v>
      </c>
      <c r="D303" s="162">
        <f>+'CTA Pivot Table'!K$330</f>
        <v>0</v>
      </c>
      <c r="E303" s="163">
        <f>+'CTA Pivot Table'!K$332</f>
        <v>0</v>
      </c>
      <c r="F303" s="163">
        <f>+'CTA Pivot Table'!K$334</f>
        <v>0</v>
      </c>
      <c r="G303" s="162">
        <f>+'CTA Pivot Table'!K$336</f>
        <v>0</v>
      </c>
      <c r="H303" s="162">
        <f>+'CTA Pivot Table'!K$338</f>
        <v>0</v>
      </c>
      <c r="I303" s="163">
        <f>+'CTA Pivot Table'!K$340</f>
        <v>0</v>
      </c>
      <c r="J303" s="163">
        <f>+'CTA Pivot Table'!K$342</f>
        <v>0</v>
      </c>
      <c r="K303" s="162">
        <f>+'CTA Pivot Table'!K$344</f>
        <v>0</v>
      </c>
      <c r="L303" s="162">
        <f>+'CTA Pivot Table'!K$346</f>
        <v>0</v>
      </c>
      <c r="M303" s="164">
        <f>+'CTA Pivot Table'!K$348</f>
        <v>0</v>
      </c>
      <c r="N303" s="163">
        <f>+'CTA Pivot Table'!K$350</f>
        <v>0</v>
      </c>
      <c r="O303" s="8"/>
    </row>
    <row r="304" spans="1:15">
      <c r="A304" s="87" t="s">
        <v>60</v>
      </c>
      <c r="B304" s="162">
        <f>+'CTA Pivot Table'!K$358</f>
        <v>0</v>
      </c>
      <c r="C304" s="162">
        <f>+'CTA Pivot Table'!K$360</f>
        <v>0</v>
      </c>
      <c r="D304" s="162">
        <f>+'CTA Pivot Table'!K$362</f>
        <v>0</v>
      </c>
      <c r="E304" s="163">
        <f>+'CTA Pivot Table'!K$364</f>
        <v>0</v>
      </c>
      <c r="F304" s="163">
        <f>+'CTA Pivot Table'!K$366</f>
        <v>0</v>
      </c>
      <c r="G304" s="162">
        <f>+'CTA Pivot Table'!K$368</f>
        <v>0</v>
      </c>
      <c r="H304" s="162">
        <f>+'CTA Pivot Table'!K$370</f>
        <v>0</v>
      </c>
      <c r="I304" s="163">
        <f>+'CTA Pivot Table'!K$372</f>
        <v>0</v>
      </c>
      <c r="J304" s="163">
        <f>+'CTA Pivot Table'!K$374</f>
        <v>0</v>
      </c>
      <c r="K304" s="162">
        <f>+'CTA Pivot Table'!K$376</f>
        <v>0</v>
      </c>
      <c r="L304" s="162">
        <f>+'CTA Pivot Table'!K$378</f>
        <v>0</v>
      </c>
      <c r="M304" s="164">
        <f>+'CTA Pivot Table'!K$380</f>
        <v>0</v>
      </c>
      <c r="N304" s="163">
        <f>+'CTA Pivot Table'!K$382</f>
        <v>0</v>
      </c>
      <c r="O304" s="8"/>
    </row>
    <row r="305" spans="1:15">
      <c r="A305" s="87"/>
      <c r="B305" s="162"/>
      <c r="C305" s="162"/>
      <c r="D305" s="162"/>
      <c r="E305" s="163"/>
      <c r="F305" s="163"/>
      <c r="G305" s="162"/>
      <c r="H305" s="162"/>
      <c r="I305" s="163"/>
      <c r="J305" s="163"/>
      <c r="K305" s="162"/>
      <c r="L305" s="162"/>
      <c r="M305" s="164"/>
      <c r="N305" s="163"/>
      <c r="O305" s="8"/>
    </row>
    <row r="306" spans="1:15">
      <c r="A306" s="87" t="s">
        <v>61</v>
      </c>
      <c r="B306" s="162">
        <f>+'CTA Pivot Table'!K$390</f>
        <v>0</v>
      </c>
      <c r="C306" s="162">
        <f>+'CTA Pivot Table'!K$392</f>
        <v>0</v>
      </c>
      <c r="D306" s="162">
        <f>+'CTA Pivot Table'!K$394</f>
        <v>0</v>
      </c>
      <c r="E306" s="163">
        <f>+'CTA Pivot Table'!K$396</f>
        <v>0</v>
      </c>
      <c r="F306" s="163">
        <f>+'CTA Pivot Table'!K$398</f>
        <v>0</v>
      </c>
      <c r="G306" s="162">
        <f>+'CTA Pivot Table'!K$400</f>
        <v>0</v>
      </c>
      <c r="H306" s="162">
        <f>+'CTA Pivot Table'!K$402</f>
        <v>0</v>
      </c>
      <c r="I306" s="163">
        <f>+'CTA Pivot Table'!K$404</f>
        <v>0</v>
      </c>
      <c r="J306" s="163">
        <f>+'CTA Pivot Table'!K$406</f>
        <v>0</v>
      </c>
      <c r="K306" s="162">
        <f>+'CTA Pivot Table'!K$408</f>
        <v>0</v>
      </c>
      <c r="L306" s="162">
        <f>+'CTA Pivot Table'!K$410</f>
        <v>0</v>
      </c>
      <c r="M306" s="164">
        <f>+'CTA Pivot Table'!K$412</f>
        <v>0</v>
      </c>
      <c r="N306" s="163">
        <f>+'CTA Pivot Table'!K$414</f>
        <v>0</v>
      </c>
      <c r="O306" s="8"/>
    </row>
    <row r="307" spans="1:15">
      <c r="A307" s="87" t="s">
        <v>62</v>
      </c>
      <c r="B307" s="162">
        <f>+'CTA Pivot Table'!K$422</f>
        <v>69.900985855122173</v>
      </c>
      <c r="C307" s="162">
        <f>+'CTA Pivot Table'!K$424</f>
        <v>60.58614293507911</v>
      </c>
      <c r="D307" s="162">
        <f>+'CTA Pivot Table'!K$426</f>
        <v>0</v>
      </c>
      <c r="E307" s="163">
        <f>+'CTA Pivot Table'!K$428</f>
        <v>65.802544407105145</v>
      </c>
      <c r="F307" s="163">
        <f>+'CTA Pivot Table'!K$430</f>
        <v>87.719749684234699</v>
      </c>
      <c r="G307" s="162">
        <f>+'CTA Pivot Table'!K$432</f>
        <v>85.010431771453312</v>
      </c>
      <c r="H307" s="162">
        <f>+'CTA Pivot Table'!K$434</f>
        <v>0</v>
      </c>
      <c r="I307" s="163">
        <f>+'CTA Pivot Table'!K$436</f>
        <v>86.32494150417827</v>
      </c>
      <c r="J307" s="163">
        <f>+'CTA Pivot Table'!K$438</f>
        <v>65.645175855513301</v>
      </c>
      <c r="K307" s="162">
        <f>+'CTA Pivot Table'!K$440</f>
        <v>58.599386637458927</v>
      </c>
      <c r="L307" s="162">
        <f>+'CTA Pivot Table'!K$442</f>
        <v>0</v>
      </c>
      <c r="M307" s="164">
        <f>+'CTA Pivot Table'!K$444</f>
        <v>60.8222597091018</v>
      </c>
      <c r="N307" s="163">
        <f>+'CTA Pivot Table'!K$446</f>
        <v>53.340857277437586</v>
      </c>
      <c r="O307" s="8"/>
    </row>
    <row r="308" spans="1:15">
      <c r="A308" s="87" t="s">
        <v>63</v>
      </c>
      <c r="B308" s="162">
        <f>+'CTA Pivot Table'!K$454</f>
        <v>84.374430045662095</v>
      </c>
      <c r="C308" s="162">
        <f>+'CTA Pivot Table'!K$456</f>
        <v>82.595587794117662</v>
      </c>
      <c r="D308" s="162">
        <f>+'CTA Pivot Table'!K$458</f>
        <v>0</v>
      </c>
      <c r="E308" s="163">
        <f>+'CTA Pivot Table'!K$460</f>
        <v>83.692958084507055</v>
      </c>
      <c r="F308" s="163">
        <f>+'CTA Pivot Table'!K$462</f>
        <v>93.962155811301187</v>
      </c>
      <c r="G308" s="162">
        <f>+'CTA Pivot Table'!K$464</f>
        <v>84.146441025358328</v>
      </c>
      <c r="H308" s="162">
        <f>+'CTA Pivot Table'!K$466</f>
        <v>0</v>
      </c>
      <c r="I308" s="163">
        <f>+'CTA Pivot Table'!K$468</f>
        <v>87.553767608421808</v>
      </c>
      <c r="J308" s="163">
        <f>+'CTA Pivot Table'!K$470</f>
        <v>78.562501562499989</v>
      </c>
      <c r="K308" s="162">
        <f>+'CTA Pivot Table'!K$472</f>
        <v>67.665735060690949</v>
      </c>
      <c r="L308" s="162">
        <f>+'CTA Pivot Table'!K$474</f>
        <v>0</v>
      </c>
      <c r="M308" s="164">
        <f>+'CTA Pivot Table'!K$476</f>
        <v>71.263916869918688</v>
      </c>
      <c r="N308" s="163">
        <f>+'CTA Pivot Table'!K$478</f>
        <v>83.401077843243243</v>
      </c>
      <c r="O308" s="8"/>
    </row>
    <row r="309" spans="1:15">
      <c r="A309" s="92" t="s">
        <v>64</v>
      </c>
      <c r="B309" s="165">
        <f>+'CTA Pivot Table'!K$486</f>
        <v>0</v>
      </c>
      <c r="C309" s="165">
        <f>+'CTA Pivot Table'!K$488</f>
        <v>0</v>
      </c>
      <c r="D309" s="165">
        <f>+'CTA Pivot Table'!K$490</f>
        <v>0</v>
      </c>
      <c r="E309" s="166">
        <f>+'CTA Pivot Table'!K$492</f>
        <v>0</v>
      </c>
      <c r="F309" s="166">
        <f>+'CTA Pivot Table'!K$494</f>
        <v>0</v>
      </c>
      <c r="G309" s="165">
        <f>+'CTA Pivot Table'!K$496</f>
        <v>0</v>
      </c>
      <c r="H309" s="165">
        <f>+'CTA Pivot Table'!K$498</f>
        <v>0</v>
      </c>
      <c r="I309" s="166">
        <f>+'CTA Pivot Table'!K$500</f>
        <v>0</v>
      </c>
      <c r="J309" s="166">
        <f>+'CTA Pivot Table'!K$502</f>
        <v>0</v>
      </c>
      <c r="K309" s="165">
        <f>+'CTA Pivot Table'!K$504</f>
        <v>0</v>
      </c>
      <c r="L309" s="165">
        <f>+'CTA Pivot Table'!K$506</f>
        <v>0</v>
      </c>
      <c r="M309" s="167">
        <f>+'CTA Pivot Table'!K$508</f>
        <v>0</v>
      </c>
      <c r="N309" s="166">
        <f>+'CTA Pivot Table'!K$510</f>
        <v>0</v>
      </c>
      <c r="O309" s="8"/>
    </row>
    <row r="310" spans="1:15">
      <c r="A310" s="133" t="s">
        <v>160</v>
      </c>
      <c r="B310" s="168"/>
      <c r="C310" s="168"/>
      <c r="D310" s="168"/>
      <c r="E310" s="168"/>
      <c r="F310" s="168"/>
      <c r="G310" s="168"/>
      <c r="H310" s="168"/>
      <c r="I310" s="168"/>
      <c r="J310" s="168"/>
      <c r="K310" s="168"/>
      <c r="L310" s="168"/>
      <c r="M310" s="168"/>
      <c r="N310" s="169"/>
    </row>
    <row r="311" spans="1:15">
      <c r="A311" s="170"/>
      <c r="B311" s="168"/>
      <c r="C311" s="168"/>
      <c r="D311" s="168"/>
      <c r="E311" s="168"/>
      <c r="F311" s="168"/>
      <c r="G311" s="168"/>
      <c r="H311" s="168"/>
      <c r="I311" s="168"/>
      <c r="J311" s="168"/>
      <c r="K311" s="168"/>
      <c r="L311" s="168"/>
      <c r="M311" s="168"/>
      <c r="N311" s="323" t="s">
        <v>1192</v>
      </c>
    </row>
    <row r="312" spans="1:15" ht="18">
      <c r="A312" s="198" t="s">
        <v>294</v>
      </c>
      <c r="B312" s="82"/>
      <c r="C312" s="82"/>
      <c r="D312" s="82"/>
      <c r="E312" s="101"/>
      <c r="F312" s="101"/>
      <c r="G312" s="101"/>
      <c r="H312" s="101"/>
      <c r="I312" s="101"/>
      <c r="J312" s="82"/>
      <c r="K312" s="82"/>
      <c r="L312" s="82"/>
      <c r="M312" s="101"/>
      <c r="N312" s="102"/>
    </row>
    <row r="313" spans="1:15" ht="18">
      <c r="A313" s="198"/>
      <c r="B313" s="82"/>
      <c r="C313" s="82"/>
      <c r="D313" s="82"/>
      <c r="E313" s="101"/>
      <c r="F313" s="101"/>
      <c r="G313" s="101"/>
      <c r="H313" s="101"/>
      <c r="I313" s="101"/>
      <c r="J313" s="82"/>
      <c r="K313" s="82"/>
      <c r="L313" s="82"/>
      <c r="M313" s="101"/>
      <c r="N313" s="102"/>
    </row>
    <row r="314" spans="1:15" ht="15.75">
      <c r="A314" s="118" t="s">
        <v>178</v>
      </c>
      <c r="B314" s="82"/>
      <c r="C314" s="82"/>
      <c r="D314" s="82"/>
      <c r="E314" s="101"/>
      <c r="F314" s="101"/>
      <c r="G314" s="101"/>
      <c r="H314" s="101"/>
      <c r="I314" s="101"/>
      <c r="J314" s="82"/>
      <c r="K314" s="82"/>
      <c r="L314" s="82"/>
      <c r="M314" s="101"/>
      <c r="N314" s="102"/>
    </row>
    <row r="315" spans="1:15" ht="15.75">
      <c r="A315" s="118" t="s">
        <v>685</v>
      </c>
      <c r="B315" s="82"/>
      <c r="C315" s="82"/>
      <c r="D315" s="82"/>
      <c r="E315" s="101"/>
      <c r="F315" s="101"/>
      <c r="G315" s="101"/>
      <c r="H315" s="101"/>
      <c r="I315" s="101"/>
      <c r="J315" s="82"/>
      <c r="K315" s="82"/>
      <c r="L315" s="82"/>
      <c r="M315" s="101"/>
      <c r="N315" s="102"/>
    </row>
    <row r="316" spans="1:15" ht="15.75" customHeight="1">
      <c r="A316" s="26"/>
      <c r="B316" s="58"/>
      <c r="C316" s="58"/>
      <c r="D316" s="58"/>
      <c r="E316" s="58"/>
      <c r="F316" s="59"/>
      <c r="G316" s="84"/>
      <c r="H316" s="84"/>
      <c r="I316" s="85"/>
      <c r="J316" s="85"/>
      <c r="K316" s="85"/>
      <c r="L316" s="85"/>
      <c r="M316" s="85"/>
      <c r="N316" s="85"/>
      <c r="O316" s="7"/>
    </row>
    <row r="317" spans="1:15" ht="15.75" customHeight="1">
      <c r="A317" s="21"/>
      <c r="B317" s="119" t="s">
        <v>257</v>
      </c>
      <c r="C317" s="152"/>
      <c r="D317" s="152"/>
      <c r="E317" s="152"/>
      <c r="F317" s="152"/>
      <c r="G317" s="152"/>
      <c r="H317" s="152"/>
      <c r="I317" s="153"/>
      <c r="J317" s="154" t="s">
        <v>156</v>
      </c>
      <c r="K317" s="155"/>
      <c r="L317" s="155"/>
      <c r="M317" s="156"/>
      <c r="N317" s="839" t="s">
        <v>256</v>
      </c>
      <c r="O317" s="86"/>
    </row>
    <row r="318" spans="1:15" ht="45" customHeight="1">
      <c r="A318" s="37"/>
      <c r="B318" s="120" t="s">
        <v>296</v>
      </c>
      <c r="C318" s="120"/>
      <c r="D318" s="120"/>
      <c r="E318" s="123"/>
      <c r="F318" s="124" t="s">
        <v>298</v>
      </c>
      <c r="G318" s="120"/>
      <c r="H318" s="120"/>
      <c r="I318" s="121"/>
      <c r="J318" s="125" t="s">
        <v>258</v>
      </c>
      <c r="K318" s="152"/>
      <c r="L318" s="152"/>
      <c r="M318" s="153"/>
      <c r="N318" s="840"/>
      <c r="O318" s="86"/>
    </row>
    <row r="319" spans="1:15" ht="30" customHeight="1">
      <c r="A319" s="26"/>
      <c r="B319" s="157" t="s">
        <v>157</v>
      </c>
      <c r="C319" s="157" t="s">
        <v>158</v>
      </c>
      <c r="D319" s="157" t="s">
        <v>65</v>
      </c>
      <c r="E319" s="158" t="s">
        <v>12</v>
      </c>
      <c r="F319" s="158" t="s">
        <v>157</v>
      </c>
      <c r="G319" s="157" t="s">
        <v>158</v>
      </c>
      <c r="H319" s="157" t="s">
        <v>65</v>
      </c>
      <c r="I319" s="158" t="s">
        <v>12</v>
      </c>
      <c r="J319" s="159" t="s">
        <v>157</v>
      </c>
      <c r="K319" s="160" t="s">
        <v>158</v>
      </c>
      <c r="L319" s="161" t="s">
        <v>65</v>
      </c>
      <c r="M319" s="159" t="s">
        <v>12</v>
      </c>
      <c r="N319" s="841"/>
      <c r="O319" s="86"/>
    </row>
    <row r="320" spans="1:15" hidden="1">
      <c r="A320" s="87" t="s">
        <v>48</v>
      </c>
      <c r="B320" s="61">
        <f>+'CTA Pivot Table'!L$230</f>
        <v>0</v>
      </c>
      <c r="C320" s="61">
        <f>+'CTA Pivot Table'!L$231</f>
        <v>0</v>
      </c>
      <c r="D320" s="61">
        <f>+'CTA Pivot Table'!L$232</f>
        <v>0</v>
      </c>
      <c r="E320" s="60">
        <f>+'CTA Pivot Table'!L$233</f>
        <v>0</v>
      </c>
      <c r="F320" s="60"/>
      <c r="G320" s="60"/>
      <c r="H320" s="60"/>
      <c r="I320" s="60"/>
      <c r="J320" s="60">
        <f>+'CTA Pivot Table'!L$234</f>
        <v>0</v>
      </c>
      <c r="K320" s="61">
        <f>+'CTA Pivot Table'!L$235</f>
        <v>0</v>
      </c>
      <c r="L320" s="61">
        <f>+'CTA Pivot Table'!L$236</f>
        <v>0</v>
      </c>
      <c r="M320" s="62">
        <f>+'CTA Pivot Table'!L$237</f>
        <v>0</v>
      </c>
      <c r="N320" s="60">
        <f>+'CTA Pivot Table'!L$238</f>
        <v>0</v>
      </c>
      <c r="O320" s="8"/>
    </row>
    <row r="321" spans="1:15" hidden="1">
      <c r="A321" s="87"/>
      <c r="E321" s="63"/>
      <c r="I321" s="63"/>
      <c r="J321" s="63"/>
      <c r="M321" s="65"/>
      <c r="N321" s="63"/>
      <c r="O321" s="8"/>
    </row>
    <row r="322" spans="1:15">
      <c r="A322" s="87" t="s">
        <v>49</v>
      </c>
      <c r="B322" s="162">
        <f>+'CTA Pivot Table'!L$6</f>
        <v>0</v>
      </c>
      <c r="C322" s="162">
        <f>+'CTA Pivot Table'!L$8</f>
        <v>0</v>
      </c>
      <c r="D322" s="162">
        <f>+'CTA Pivot Table'!L$10</f>
        <v>0</v>
      </c>
      <c r="E322" s="163">
        <f>+'CTA Pivot Table'!L$12</f>
        <v>0</v>
      </c>
      <c r="F322" s="163">
        <f>+'CTA Pivot Table'!L$14</f>
        <v>0</v>
      </c>
      <c r="G322" s="162">
        <f>+'CTA Pivot Table'!L$16</f>
        <v>0</v>
      </c>
      <c r="H322" s="162">
        <f>+'CTA Pivot Table'!L$18</f>
        <v>0</v>
      </c>
      <c r="I322" s="163">
        <f>+'CTA Pivot Table'!L$20</f>
        <v>0</v>
      </c>
      <c r="J322" s="163">
        <f>+'CTA Pivot Table'!L$22</f>
        <v>0</v>
      </c>
      <c r="K322" s="162">
        <f>+'CTA Pivot Table'!L$24</f>
        <v>0</v>
      </c>
      <c r="L322" s="162">
        <f>+'CTA Pivot Table'!L$26</f>
        <v>0</v>
      </c>
      <c r="M322" s="164">
        <f>+'CTA Pivot Table'!L$28</f>
        <v>0</v>
      </c>
      <c r="N322" s="163">
        <f>+'CTA Pivot Table'!L$30</f>
        <v>0</v>
      </c>
      <c r="O322" s="8"/>
    </row>
    <row r="323" spans="1:15">
      <c r="A323" s="87" t="s">
        <v>50</v>
      </c>
      <c r="B323" s="162">
        <f>+'CTA Pivot Table'!L$38</f>
        <v>76.846666666666678</v>
      </c>
      <c r="C323" s="162">
        <f>+'CTA Pivot Table'!L$40</f>
        <v>77.893333333333331</v>
      </c>
      <c r="D323" s="162">
        <f>+'CTA Pivot Table'!L$42</f>
        <v>0</v>
      </c>
      <c r="E323" s="163">
        <f>+'CTA Pivot Table'!L$44</f>
        <v>77.220476190476191</v>
      </c>
      <c r="F323" s="163">
        <f>+'CTA Pivot Table'!L$46</f>
        <v>81.738399999999999</v>
      </c>
      <c r="G323" s="162">
        <f>+'CTA Pivot Table'!L$48</f>
        <v>82.411504424778755</v>
      </c>
      <c r="H323" s="162">
        <f>+'CTA Pivot Table'!L$50</f>
        <v>0</v>
      </c>
      <c r="I323" s="163">
        <f>+'CTA Pivot Table'!L$52</f>
        <v>81.894262295081973</v>
      </c>
      <c r="J323" s="163">
        <f>+'CTA Pivot Table'!L$54</f>
        <v>62.984375</v>
      </c>
      <c r="K323" s="162">
        <f>+'CTA Pivot Table'!L$56</f>
        <v>56.350515463917525</v>
      </c>
      <c r="L323" s="162">
        <f>+'CTA Pivot Table'!LR$58</f>
        <v>0</v>
      </c>
      <c r="M323" s="164">
        <f>+'CTA Pivot Table'!L$60</f>
        <v>60.480544747081709</v>
      </c>
      <c r="N323" s="163">
        <f>+'CTA Pivot Table'!L$62</f>
        <v>0</v>
      </c>
      <c r="O323" s="8"/>
    </row>
    <row r="324" spans="1:15">
      <c r="A324" s="87" t="s">
        <v>51</v>
      </c>
      <c r="B324" s="162">
        <f>+'CTA Pivot Table'!L$70</f>
        <v>0</v>
      </c>
      <c r="C324" s="162">
        <f>+'CTA Pivot Table'!L$72</f>
        <v>0</v>
      </c>
      <c r="D324" s="162">
        <f>+'CTA Pivot Table'!L$74</f>
        <v>0</v>
      </c>
      <c r="E324" s="163">
        <f>+'CTA Pivot Table'!L$76</f>
        <v>0</v>
      </c>
      <c r="F324" s="163">
        <f>+'CTA Pivot Table'!L$78</f>
        <v>0</v>
      </c>
      <c r="G324" s="162">
        <f>+'CTA Pivot Table'!L$80</f>
        <v>0</v>
      </c>
      <c r="H324" s="162">
        <f>+'CTA Pivot Table'!L$82</f>
        <v>0</v>
      </c>
      <c r="I324" s="163">
        <f>+'CTA Pivot Table'!L$84</f>
        <v>0</v>
      </c>
      <c r="J324" s="163">
        <f>+'CTA Pivot Table'!L$86</f>
        <v>0</v>
      </c>
      <c r="K324" s="162">
        <f>+'CTA Pivot Table'!L$88</f>
        <v>0</v>
      </c>
      <c r="L324" s="162">
        <f>+'CTA Pivot Table'!L$90</f>
        <v>0</v>
      </c>
      <c r="M324" s="164">
        <f>+'CTA Pivot Table'!L$92</f>
        <v>0</v>
      </c>
      <c r="N324" s="163">
        <f>+'CTA Pivot Table'!L$94</f>
        <v>0</v>
      </c>
      <c r="O324" s="8"/>
    </row>
    <row r="325" spans="1:15">
      <c r="A325" s="87" t="s">
        <v>52</v>
      </c>
      <c r="B325" s="162">
        <f>+'CTA Pivot Table'!L$102</f>
        <v>61.963886345381532</v>
      </c>
      <c r="C325" s="162">
        <f>+'CTA Pivot Table'!L$104</f>
        <v>63.653368000000007</v>
      </c>
      <c r="D325" s="162">
        <f>+'CTA Pivot Table'!L$106</f>
        <v>67.314818518518521</v>
      </c>
      <c r="E325" s="163">
        <f>+'CTA Pivot Table'!L$108</f>
        <v>63.06351984126983</v>
      </c>
      <c r="F325" s="163">
        <f>+'CTA Pivot Table'!L$110</f>
        <v>72.880512350597613</v>
      </c>
      <c r="G325" s="162">
        <f>+'CTA Pivot Table'!L$112</f>
        <v>74.868226356589133</v>
      </c>
      <c r="H325" s="162">
        <f>+'CTA Pivot Table'!L$114</f>
        <v>0</v>
      </c>
      <c r="I325" s="163">
        <f>+'CTA Pivot Table'!L$116</f>
        <v>73.555288947368425</v>
      </c>
      <c r="J325" s="163">
        <f>+'CTA Pivot Table'!L$118</f>
        <v>50.700020000000002</v>
      </c>
      <c r="K325" s="162">
        <f>+'CTA Pivot Table'!L$120</f>
        <v>44.297289189189193</v>
      </c>
      <c r="L325" s="162">
        <f>+'CTA Pivot Table'!L$122</f>
        <v>0</v>
      </c>
      <c r="M325" s="164">
        <f>+'CTA Pivot Table'!L$124</f>
        <v>47.810982926829269</v>
      </c>
      <c r="N325" s="163">
        <f>+'CTA Pivot Table'!L$126</f>
        <v>61.13540625000001</v>
      </c>
      <c r="O325" s="8"/>
    </row>
    <row r="326" spans="1:15">
      <c r="A326" s="87"/>
      <c r="B326" s="162"/>
      <c r="C326" s="162"/>
      <c r="D326" s="162"/>
      <c r="E326" s="163"/>
      <c r="F326" s="163"/>
      <c r="G326" s="162"/>
      <c r="H326" s="162"/>
      <c r="I326" s="163"/>
      <c r="J326" s="163"/>
      <c r="K326" s="162"/>
      <c r="L326" s="162"/>
      <c r="M326" s="164"/>
      <c r="N326" s="163"/>
      <c r="O326" s="8"/>
    </row>
    <row r="327" spans="1:15">
      <c r="A327" s="87" t="s">
        <v>53</v>
      </c>
      <c r="B327" s="162">
        <f>+'CTA Pivot Table'!L$134</f>
        <v>81.551282051282058</v>
      </c>
      <c r="C327" s="162">
        <f>+'CTA Pivot Table'!L$136</f>
        <v>88.94736842105263</v>
      </c>
      <c r="D327" s="162">
        <f>+'CTA Pivot Table'!L$138</f>
        <v>0</v>
      </c>
      <c r="E327" s="163">
        <f>+'CTA Pivot Table'!L$140</f>
        <v>83.974137931034477</v>
      </c>
      <c r="F327" s="163">
        <f>+'CTA Pivot Table'!L$142</f>
        <v>86.34912262156449</v>
      </c>
      <c r="G327" s="162">
        <f>+'CTA Pivot Table'!L$144</f>
        <v>88.274740061162092</v>
      </c>
      <c r="H327" s="162">
        <f>+'CTA Pivot Table'!L$146</f>
        <v>0</v>
      </c>
      <c r="I327" s="163">
        <f>+'CTA Pivot Table'!L$148</f>
        <v>86.843762765121767</v>
      </c>
      <c r="J327" s="163">
        <f>+'CTA Pivot Table'!L$150</f>
        <v>65.340546697038718</v>
      </c>
      <c r="K327" s="162">
        <f>+'CTA Pivot Table'!L$152</f>
        <v>53.71471986417658</v>
      </c>
      <c r="L327" s="162">
        <f>+'CTA Pivot Table'!L$154</f>
        <v>0</v>
      </c>
      <c r="M327" s="164">
        <f>+'CTA Pivot Table'!L$156</f>
        <v>58.679445525291833</v>
      </c>
      <c r="N327" s="163">
        <f>+'CTA Pivot Table'!L$158</f>
        <v>72.875</v>
      </c>
      <c r="O327" s="8"/>
    </row>
    <row r="328" spans="1:15">
      <c r="A328" s="87" t="s">
        <v>54</v>
      </c>
      <c r="B328" s="162">
        <f>+'CTA Pivot Table'!L$166</f>
        <v>80.930954504906339</v>
      </c>
      <c r="C328" s="162">
        <f>+'CTA Pivot Table'!L$168</f>
        <v>79.577900552486184</v>
      </c>
      <c r="D328" s="162">
        <f>+'CTA Pivot Table'!L$170</f>
        <v>0</v>
      </c>
      <c r="E328" s="163">
        <f>+'CTA Pivot Table'!L$172</f>
        <v>80.742857142857147</v>
      </c>
      <c r="F328" s="163">
        <f>+'CTA Pivot Table'!L$174</f>
        <v>90.566438746438749</v>
      </c>
      <c r="G328" s="162">
        <f>+'CTA Pivot Table'!L$176</f>
        <v>81.416180371352795</v>
      </c>
      <c r="H328" s="162">
        <f>+'CTA Pivot Table'!L$178</f>
        <v>0</v>
      </c>
      <c r="I328" s="163">
        <f>+'CTA Pivot Table'!L$180</f>
        <v>87.81662016739736</v>
      </c>
      <c r="J328" s="163">
        <f>+'CTA Pivot Table'!L$182</f>
        <v>62.575126903553304</v>
      </c>
      <c r="K328" s="162">
        <f>+'CTA Pivot Table'!L$184</f>
        <v>58.470793036750486</v>
      </c>
      <c r="L328" s="162">
        <f>+'CTA Pivot Table'!L$186</f>
        <v>0</v>
      </c>
      <c r="M328" s="164">
        <f>+'CTA Pivot Table'!L$188</f>
        <v>61.326191877575049</v>
      </c>
      <c r="N328" s="163">
        <f>+'CTA Pivot Table'!L$190</f>
        <v>69.785756676557867</v>
      </c>
      <c r="O328" s="8"/>
    </row>
    <row r="329" spans="1:15">
      <c r="A329" s="87" t="s">
        <v>55</v>
      </c>
      <c r="B329" s="162">
        <f>+'CTA Pivot Table'!L$198</f>
        <v>0</v>
      </c>
      <c r="C329" s="162">
        <f>+'CTA Pivot Table'!L$200</f>
        <v>0</v>
      </c>
      <c r="D329" s="162">
        <f>+'CTA Pivot Table'!L$202</f>
        <v>0</v>
      </c>
      <c r="E329" s="163">
        <f>+'CTA Pivot Table'!L$204</f>
        <v>0</v>
      </c>
      <c r="F329" s="163">
        <f>+'CTA Pivot Table'!L$206</f>
        <v>0</v>
      </c>
      <c r="G329" s="162">
        <f>+'CTA Pivot Table'!L$208</f>
        <v>0</v>
      </c>
      <c r="H329" s="162">
        <f>+'CTA Pivot Table'!L$210</f>
        <v>0</v>
      </c>
      <c r="I329" s="163">
        <f>+'CTA Pivot Table'!L$212</f>
        <v>0</v>
      </c>
      <c r="J329" s="163">
        <f>+'CTA Pivot Table'!L$214</f>
        <v>0</v>
      </c>
      <c r="K329" s="162">
        <f>+'CTA Pivot Table'!L$216</f>
        <v>0</v>
      </c>
      <c r="L329" s="162">
        <f>+'CTA Pivot Table'!L$218</f>
        <v>0</v>
      </c>
      <c r="M329" s="164">
        <f>+'CTA Pivot Table'!L$220</f>
        <v>0</v>
      </c>
      <c r="N329" s="163">
        <f>+'CTA Pivot Table'!L$222</f>
        <v>0</v>
      </c>
      <c r="O329" s="8"/>
    </row>
    <row r="330" spans="1:15">
      <c r="A330" s="87" t="s">
        <v>56</v>
      </c>
      <c r="B330" s="162">
        <f>+'CTA Pivot Table'!L$230</f>
        <v>0</v>
      </c>
      <c r="C330" s="162">
        <f>+'CTA Pivot Table'!L$232</f>
        <v>0</v>
      </c>
      <c r="D330" s="162">
        <f>+'CTA Pivot Table'!L$234</f>
        <v>0</v>
      </c>
      <c r="E330" s="163">
        <f>+'CTA Pivot Table'!L$236</f>
        <v>0</v>
      </c>
      <c r="F330" s="163">
        <f>+'CTA Pivot Table'!L$238</f>
        <v>0</v>
      </c>
      <c r="G330" s="162">
        <f>+'CTA Pivot Table'!L$240</f>
        <v>0</v>
      </c>
      <c r="H330" s="162">
        <f>+'CTA Pivot Table'!L$242</f>
        <v>0</v>
      </c>
      <c r="I330" s="163">
        <f>+'CTA Pivot Table'!L$244</f>
        <v>0</v>
      </c>
      <c r="J330" s="163">
        <f>+'CTA Pivot Table'!L$246</f>
        <v>0</v>
      </c>
      <c r="K330" s="162">
        <f>+'CTA Pivot Table'!L$248</f>
        <v>0</v>
      </c>
      <c r="L330" s="162">
        <f>+'CTA Pivot Table'!L$250</f>
        <v>0</v>
      </c>
      <c r="M330" s="164">
        <f>+'CTA Pivot Table'!L$252</f>
        <v>0</v>
      </c>
      <c r="N330" s="163">
        <f>+'CTA Pivot Table'!L$254</f>
        <v>0</v>
      </c>
      <c r="O330" s="8"/>
    </row>
    <row r="331" spans="1:15">
      <c r="A331" s="87"/>
      <c r="B331" s="162"/>
      <c r="C331" s="162"/>
      <c r="D331" s="162"/>
      <c r="E331" s="163"/>
      <c r="F331" s="163"/>
      <c r="G331" s="162"/>
      <c r="H331" s="162"/>
      <c r="I331" s="163"/>
      <c r="J331" s="163"/>
      <c r="K331" s="162"/>
      <c r="L331" s="162"/>
      <c r="M331" s="164"/>
      <c r="N331" s="163"/>
      <c r="O331" s="8"/>
    </row>
    <row r="332" spans="1:15">
      <c r="A332" s="87" t="s">
        <v>57</v>
      </c>
      <c r="B332" s="162">
        <f>+'CTA Pivot Table'!L$262</f>
        <v>0</v>
      </c>
      <c r="C332" s="162">
        <f>+'CTA Pivot Table'!L$264</f>
        <v>0</v>
      </c>
      <c r="D332" s="162">
        <f>+'CTA Pivot Table'!L$266</f>
        <v>0</v>
      </c>
      <c r="E332" s="163">
        <f>+'CTA Pivot Table'!L$268</f>
        <v>0</v>
      </c>
      <c r="F332" s="163">
        <f>+'CTA Pivot Table'!L$270</f>
        <v>0</v>
      </c>
      <c r="G332" s="162">
        <f>+'CTA Pivot Table'!L$272</f>
        <v>0</v>
      </c>
      <c r="H332" s="162">
        <f>+'CTA Pivot Table'!L$274</f>
        <v>0</v>
      </c>
      <c r="I332" s="163">
        <f>+'CTA Pivot Table'!L$276</f>
        <v>0</v>
      </c>
      <c r="J332" s="163">
        <f>+'CTA Pivot Table'!L$278</f>
        <v>0</v>
      </c>
      <c r="K332" s="162">
        <f>+'CTA Pivot Table'!L$280</f>
        <v>0</v>
      </c>
      <c r="L332" s="162">
        <f>+'CTA Pivot Table'!L$282</f>
        <v>0</v>
      </c>
      <c r="M332" s="164">
        <f>+'CTA Pivot Table'!L$284</f>
        <v>0</v>
      </c>
      <c r="N332" s="163">
        <f>+'CTA Pivot Table'!L$286</f>
        <v>0</v>
      </c>
      <c r="O332" s="8"/>
    </row>
    <row r="333" spans="1:15">
      <c r="A333" s="87" t="s">
        <v>58</v>
      </c>
      <c r="B333" s="162">
        <f>+'CTA Pivot Table'!L$294</f>
        <v>75.385964912280699</v>
      </c>
      <c r="C333" s="162">
        <f>+'CTA Pivot Table'!L$296</f>
        <v>85.261585365853662</v>
      </c>
      <c r="D333" s="162">
        <f>+'CTA Pivot Table'!L$298</f>
        <v>0</v>
      </c>
      <c r="E333" s="163">
        <f>+'CTA Pivot Table'!L$300</f>
        <v>83.799480519480525</v>
      </c>
      <c r="F333" s="163">
        <f>+'CTA Pivot Table'!L$302</f>
        <v>88.793112244897955</v>
      </c>
      <c r="G333" s="162">
        <f>+'CTA Pivot Table'!L$304</f>
        <v>81.248518372184904</v>
      </c>
      <c r="H333" s="162">
        <f>+'CTA Pivot Table'!L$306</f>
        <v>0</v>
      </c>
      <c r="I333" s="163">
        <f>+'CTA Pivot Table'!L$308</f>
        <v>85.833049139668262</v>
      </c>
      <c r="J333" s="163">
        <f>+'CTA Pivot Table'!L$310</f>
        <v>69.562406015037595</v>
      </c>
      <c r="K333" s="162">
        <f>+'CTA Pivot Table'!L$312</f>
        <v>59.964935064935062</v>
      </c>
      <c r="L333" s="162">
        <f>+'CTA Pivot Table'!L$314</f>
        <v>0</v>
      </c>
      <c r="M333" s="164">
        <f>+'CTA Pivot Table'!L$316</f>
        <v>64.412543554006973</v>
      </c>
      <c r="N333" s="163">
        <f>+'CTA Pivot Table'!L$318</f>
        <v>0</v>
      </c>
      <c r="O333" s="8"/>
    </row>
    <row r="334" spans="1:15">
      <c r="A334" s="87" t="s">
        <v>59</v>
      </c>
      <c r="B334" s="162">
        <f>+'CTA Pivot Table'!L$326</f>
        <v>0</v>
      </c>
      <c r="C334" s="162">
        <f>+'CTA Pivot Table'!L$328</f>
        <v>0</v>
      </c>
      <c r="D334" s="162">
        <f>+'CTA Pivot Table'!L$330</f>
        <v>0</v>
      </c>
      <c r="E334" s="163">
        <f>+'CTA Pivot Table'!L$332</f>
        <v>0</v>
      </c>
      <c r="F334" s="163">
        <f>+'CTA Pivot Table'!L$334</f>
        <v>0</v>
      </c>
      <c r="G334" s="162">
        <f>+'CTA Pivot Table'!L$336</f>
        <v>0</v>
      </c>
      <c r="H334" s="162">
        <f>+'CTA Pivot Table'!L$338</f>
        <v>0</v>
      </c>
      <c r="I334" s="163">
        <f>+'CTA Pivot Table'!L$340</f>
        <v>0</v>
      </c>
      <c r="J334" s="163">
        <f>+'CTA Pivot Table'!L$342</f>
        <v>0</v>
      </c>
      <c r="K334" s="162">
        <f>+'CTA Pivot Table'!L$344</f>
        <v>0</v>
      </c>
      <c r="L334" s="162">
        <f>+'CTA Pivot Table'!L$346</f>
        <v>0</v>
      </c>
      <c r="M334" s="164">
        <f>+'CTA Pivot Table'!L$348</f>
        <v>0</v>
      </c>
      <c r="N334" s="163">
        <f>+'CTA Pivot Table'!L$350</f>
        <v>0</v>
      </c>
      <c r="O334" s="8"/>
    </row>
    <row r="335" spans="1:15">
      <c r="A335" s="87" t="s">
        <v>60</v>
      </c>
      <c r="B335" s="162">
        <f>+'CTA Pivot Table'!L$358</f>
        <v>0</v>
      </c>
      <c r="C335" s="162">
        <f>+'CTA Pivot Table'!L$360</f>
        <v>0</v>
      </c>
      <c r="D335" s="162">
        <f>+'CTA Pivot Table'!L$362</f>
        <v>0</v>
      </c>
      <c r="E335" s="163">
        <f>+'CTA Pivot Table'!L$364</f>
        <v>0</v>
      </c>
      <c r="F335" s="163">
        <f>+'CTA Pivot Table'!L$366</f>
        <v>0</v>
      </c>
      <c r="G335" s="162">
        <f>+'CTA Pivot Table'!L$368</f>
        <v>0</v>
      </c>
      <c r="H335" s="162">
        <f>+'CTA Pivot Table'!L$370</f>
        <v>0</v>
      </c>
      <c r="I335" s="163">
        <f>+'CTA Pivot Table'!L$372</f>
        <v>0</v>
      </c>
      <c r="J335" s="163">
        <f>+'CTA Pivot Table'!L$374</f>
        <v>0</v>
      </c>
      <c r="K335" s="162">
        <f>+'CTA Pivot Table'!L$376</f>
        <v>0</v>
      </c>
      <c r="L335" s="162">
        <f>+'CTA Pivot Table'!L$378</f>
        <v>0</v>
      </c>
      <c r="M335" s="164">
        <f>+'CTA Pivot Table'!L$380</f>
        <v>0</v>
      </c>
      <c r="N335" s="163">
        <f>+'CTA Pivot Table'!L$382</f>
        <v>0</v>
      </c>
      <c r="O335" s="8"/>
    </row>
    <row r="336" spans="1:15">
      <c r="A336" s="87"/>
      <c r="B336" s="162"/>
      <c r="C336" s="162"/>
      <c r="D336" s="162"/>
      <c r="E336" s="163"/>
      <c r="F336" s="163"/>
      <c r="G336" s="162"/>
      <c r="H336" s="162"/>
      <c r="I336" s="163"/>
      <c r="J336" s="163"/>
      <c r="K336" s="162"/>
      <c r="L336" s="162"/>
      <c r="M336" s="164"/>
      <c r="N336" s="163"/>
      <c r="O336" s="8"/>
    </row>
    <row r="337" spans="1:15">
      <c r="A337" s="87" t="s">
        <v>61</v>
      </c>
      <c r="B337" s="162">
        <f>+'CTA Pivot Table'!L$390</f>
        <v>0</v>
      </c>
      <c r="C337" s="162">
        <f>+'CTA Pivot Table'!L$392</f>
        <v>0</v>
      </c>
      <c r="D337" s="162">
        <f>+'CTA Pivot Table'!L$394</f>
        <v>0</v>
      </c>
      <c r="E337" s="163">
        <f>+'CTA Pivot Table'!L$396</f>
        <v>0</v>
      </c>
      <c r="F337" s="163">
        <f>+'CTA Pivot Table'!L$398</f>
        <v>0</v>
      </c>
      <c r="G337" s="162">
        <f>+'CTA Pivot Table'!L$400</f>
        <v>0</v>
      </c>
      <c r="H337" s="162">
        <f>+'CTA Pivot Table'!L$402</f>
        <v>0</v>
      </c>
      <c r="I337" s="163">
        <f>+'CTA Pivot Table'!L$404</f>
        <v>0</v>
      </c>
      <c r="J337" s="163">
        <f>+'CTA Pivot Table'!L$406</f>
        <v>0</v>
      </c>
      <c r="K337" s="162">
        <f>+'CTA Pivot Table'!L$408</f>
        <v>0</v>
      </c>
      <c r="L337" s="162">
        <f>+'CTA Pivot Table'!L$410</f>
        <v>0</v>
      </c>
      <c r="M337" s="164">
        <f>+'CTA Pivot Table'!L$412</f>
        <v>0</v>
      </c>
      <c r="N337" s="163">
        <f>+'CTA Pivot Table'!L$414</f>
        <v>0</v>
      </c>
      <c r="O337" s="8"/>
    </row>
    <row r="338" spans="1:15">
      <c r="A338" s="87" t="s">
        <v>62</v>
      </c>
      <c r="B338" s="162">
        <f>+'CTA Pivot Table'!L$422</f>
        <v>69.920019723865892</v>
      </c>
      <c r="C338" s="162">
        <f>+'CTA Pivot Table'!L$424</f>
        <v>67.600383141762435</v>
      </c>
      <c r="D338" s="162">
        <f>+'CTA Pivot Table'!L$426</f>
        <v>0</v>
      </c>
      <c r="E338" s="163">
        <f>+'CTA Pivot Table'!L$428</f>
        <v>69.131705729166654</v>
      </c>
      <c r="F338" s="163">
        <f>+'CTA Pivot Table'!L$430</f>
        <v>87.326991758241789</v>
      </c>
      <c r="G338" s="162">
        <f>+'CTA Pivot Table'!L$432</f>
        <v>84.097570093457946</v>
      </c>
      <c r="H338" s="162">
        <f>+'CTA Pivot Table'!L$434</f>
        <v>0</v>
      </c>
      <c r="I338" s="163">
        <f>+'CTA Pivot Table'!L$436</f>
        <v>86.179499667921178</v>
      </c>
      <c r="J338" s="163">
        <f>+'CTA Pivot Table'!L$438</f>
        <v>65.024126268320188</v>
      </c>
      <c r="K338" s="162">
        <f>+'CTA Pivot Table'!L$440</f>
        <v>52.339453425712087</v>
      </c>
      <c r="L338" s="162">
        <f>+'CTA Pivot Table'!L$442</f>
        <v>0</v>
      </c>
      <c r="M338" s="164">
        <f>+'CTA Pivot Table'!L$444</f>
        <v>57.486436413540709</v>
      </c>
      <c r="N338" s="163">
        <f>+'CTA Pivot Table'!L$446</f>
        <v>56.80602175602175</v>
      </c>
      <c r="O338" s="8"/>
    </row>
    <row r="339" spans="1:15">
      <c r="A339" s="87" t="s">
        <v>63</v>
      </c>
      <c r="B339" s="162">
        <f>+'CTA Pivot Table'!L$454</f>
        <v>81.809382768532515</v>
      </c>
      <c r="C339" s="162">
        <f>+'CTA Pivot Table'!L$456</f>
        <v>76.689361787234063</v>
      </c>
      <c r="D339" s="162">
        <f>+'CTA Pivot Table'!L$458</f>
        <v>0</v>
      </c>
      <c r="E339" s="163">
        <f>+'CTA Pivot Table'!L$460</f>
        <v>80.466520122767875</v>
      </c>
      <c r="F339" s="163">
        <f>+'CTA Pivot Table'!L$462</f>
        <v>81.459460282021155</v>
      </c>
      <c r="G339" s="162">
        <f>+'CTA Pivot Table'!L$464</f>
        <v>84.530179200283087</v>
      </c>
      <c r="H339" s="162">
        <f>+'CTA Pivot Table'!L$466</f>
        <v>0</v>
      </c>
      <c r="I339" s="163">
        <f>+'CTA Pivot Table'!L$468</f>
        <v>83.37594695671379</v>
      </c>
      <c r="J339" s="163">
        <f>+'CTA Pivot Table'!L$470</f>
        <v>67.285045630841111</v>
      </c>
      <c r="K339" s="162">
        <f>+'CTA Pivot Table'!L$472</f>
        <v>62.246155230769226</v>
      </c>
      <c r="L339" s="162">
        <f>+'CTA Pivot Table'!L$474</f>
        <v>0</v>
      </c>
      <c r="M339" s="164">
        <f>+'CTA Pivot Table'!L$476</f>
        <v>64.031457458609282</v>
      </c>
      <c r="N339" s="163">
        <f>+'CTA Pivot Table'!L$478</f>
        <v>52.118183049586776</v>
      </c>
      <c r="O339" s="8"/>
    </row>
    <row r="340" spans="1:15">
      <c r="A340" s="92" t="s">
        <v>64</v>
      </c>
      <c r="B340" s="165">
        <f>+'CTA Pivot Table'!L$486</f>
        <v>0</v>
      </c>
      <c r="C340" s="165">
        <f>+'CTA Pivot Table'!L$488</f>
        <v>0</v>
      </c>
      <c r="D340" s="165">
        <f>+'CTA Pivot Table'!L$490</f>
        <v>0</v>
      </c>
      <c r="E340" s="166">
        <f>+'CTA Pivot Table'!L$492</f>
        <v>0</v>
      </c>
      <c r="F340" s="166">
        <f>+'CTA Pivot Table'!L$494</f>
        <v>0</v>
      </c>
      <c r="G340" s="165">
        <f>+'CTA Pivot Table'!L$496</f>
        <v>0</v>
      </c>
      <c r="H340" s="165">
        <f>+'CTA Pivot Table'!L$498</f>
        <v>0</v>
      </c>
      <c r="I340" s="166">
        <f>+'CTA Pivot Table'!L$500</f>
        <v>0</v>
      </c>
      <c r="J340" s="166">
        <f>+'CTA Pivot Table'!L$502</f>
        <v>0</v>
      </c>
      <c r="K340" s="165">
        <f>+'CTA Pivot Table'!L$504</f>
        <v>0</v>
      </c>
      <c r="L340" s="165">
        <f>+'CTA Pivot Table'!L$506</f>
        <v>0</v>
      </c>
      <c r="M340" s="167">
        <f>+'CTA Pivot Table'!L$508</f>
        <v>0</v>
      </c>
      <c r="N340" s="166">
        <f>+'CTA Pivot Table'!L$510</f>
        <v>0</v>
      </c>
      <c r="O340" s="8"/>
    </row>
    <row r="341" spans="1:15">
      <c r="A341" s="133" t="s">
        <v>160</v>
      </c>
      <c r="B341" s="168"/>
      <c r="C341" s="168"/>
      <c r="D341" s="168"/>
      <c r="E341" s="168"/>
      <c r="F341" s="168"/>
      <c r="G341" s="168"/>
      <c r="H341" s="168"/>
      <c r="I341" s="168"/>
      <c r="J341" s="168"/>
      <c r="K341" s="168"/>
      <c r="L341" s="168"/>
      <c r="M341" s="168"/>
      <c r="N341" s="169"/>
    </row>
    <row r="342" spans="1:15">
      <c r="A342" s="170"/>
      <c r="B342" s="168"/>
      <c r="C342" s="168"/>
      <c r="D342" s="168"/>
      <c r="E342" s="168"/>
      <c r="F342" s="168"/>
      <c r="G342" s="168"/>
      <c r="H342" s="168"/>
      <c r="I342" s="168"/>
      <c r="J342" s="168"/>
      <c r="K342" s="168"/>
      <c r="L342" s="168"/>
      <c r="M342" s="168"/>
      <c r="N342" s="323" t="s">
        <v>1192</v>
      </c>
    </row>
    <row r="343" spans="1:15" ht="18">
      <c r="A343" s="198" t="s">
        <v>295</v>
      </c>
      <c r="B343" s="82"/>
      <c r="C343" s="82"/>
      <c r="D343" s="82"/>
      <c r="E343" s="101"/>
      <c r="F343" s="101"/>
      <c r="G343" s="101"/>
      <c r="H343" s="101"/>
      <c r="I343" s="101"/>
      <c r="J343" s="82"/>
      <c r="K343" s="82"/>
      <c r="L343" s="82"/>
      <c r="M343" s="101"/>
      <c r="N343" s="102"/>
    </row>
    <row r="344" spans="1:15" ht="18">
      <c r="A344" s="198"/>
      <c r="B344" s="82"/>
      <c r="C344" s="82"/>
      <c r="D344" s="82"/>
      <c r="E344" s="101"/>
      <c r="F344" s="101"/>
      <c r="G344" s="101"/>
      <c r="H344" s="101"/>
      <c r="I344" s="101"/>
      <c r="J344" s="82"/>
      <c r="K344" s="82"/>
      <c r="L344" s="82"/>
      <c r="M344" s="101"/>
      <c r="N344" s="102"/>
    </row>
    <row r="345" spans="1:15" ht="15.75">
      <c r="A345" s="118" t="s">
        <v>178</v>
      </c>
      <c r="B345" s="82"/>
      <c r="C345" s="82"/>
      <c r="D345" s="82"/>
      <c r="E345" s="101"/>
      <c r="F345" s="101"/>
      <c r="G345" s="101"/>
      <c r="H345" s="101"/>
      <c r="I345" s="101"/>
      <c r="J345" s="82"/>
      <c r="K345" s="82"/>
      <c r="L345" s="82"/>
      <c r="M345" s="101"/>
      <c r="N345" s="102"/>
    </row>
    <row r="346" spans="1:15" ht="15.75">
      <c r="A346" s="118" t="s">
        <v>686</v>
      </c>
      <c r="B346" s="82"/>
      <c r="C346" s="82"/>
      <c r="D346" s="82"/>
      <c r="E346" s="101"/>
      <c r="F346" s="101"/>
      <c r="G346" s="101"/>
      <c r="H346" s="101"/>
      <c r="I346" s="101"/>
      <c r="J346" s="82"/>
      <c r="K346" s="82"/>
      <c r="L346" s="82"/>
      <c r="M346" s="101"/>
      <c r="N346" s="102"/>
    </row>
    <row r="347" spans="1:15" ht="15.75" customHeight="1">
      <c r="A347" s="26"/>
      <c r="B347" s="58"/>
      <c r="C347" s="58"/>
      <c r="D347" s="58"/>
      <c r="E347" s="58"/>
      <c r="F347" s="59"/>
      <c r="G347" s="84"/>
      <c r="H347" s="84"/>
      <c r="I347" s="85"/>
      <c r="J347" s="85"/>
      <c r="K347" s="85"/>
      <c r="L347" s="85"/>
      <c r="M347" s="85"/>
      <c r="N347" s="85"/>
      <c r="O347" s="7"/>
    </row>
    <row r="348" spans="1:15" ht="15.75" customHeight="1">
      <c r="A348" s="21"/>
      <c r="B348" s="119" t="s">
        <v>257</v>
      </c>
      <c r="C348" s="152"/>
      <c r="D348" s="152"/>
      <c r="E348" s="152"/>
      <c r="F348" s="152"/>
      <c r="G348" s="152"/>
      <c r="H348" s="152"/>
      <c r="I348" s="153"/>
      <c r="J348" s="154" t="s">
        <v>156</v>
      </c>
      <c r="K348" s="155"/>
      <c r="L348" s="155"/>
      <c r="M348" s="156"/>
      <c r="N348" s="839" t="s">
        <v>256</v>
      </c>
      <c r="O348" s="86"/>
    </row>
    <row r="349" spans="1:15" ht="45.75" customHeight="1">
      <c r="A349" s="37"/>
      <c r="B349" s="120" t="s">
        <v>296</v>
      </c>
      <c r="C349" s="120"/>
      <c r="D349" s="120"/>
      <c r="E349" s="123"/>
      <c r="F349" s="124" t="s">
        <v>298</v>
      </c>
      <c r="G349" s="120"/>
      <c r="H349" s="120"/>
      <c r="I349" s="121"/>
      <c r="J349" s="125" t="s">
        <v>258</v>
      </c>
      <c r="K349" s="152"/>
      <c r="L349" s="152"/>
      <c r="M349" s="153"/>
      <c r="N349" s="840"/>
      <c r="O349" s="86"/>
    </row>
    <row r="350" spans="1:15" ht="29.25" customHeight="1">
      <c r="A350" s="26"/>
      <c r="B350" s="157" t="s">
        <v>157</v>
      </c>
      <c r="C350" s="157" t="s">
        <v>158</v>
      </c>
      <c r="D350" s="157" t="s">
        <v>65</v>
      </c>
      <c r="E350" s="158" t="s">
        <v>12</v>
      </c>
      <c r="F350" s="158" t="s">
        <v>157</v>
      </c>
      <c r="G350" s="157" t="s">
        <v>158</v>
      </c>
      <c r="H350" s="157" t="s">
        <v>65</v>
      </c>
      <c r="I350" s="158" t="s">
        <v>12</v>
      </c>
      <c r="J350" s="159" t="s">
        <v>157</v>
      </c>
      <c r="K350" s="160" t="s">
        <v>158</v>
      </c>
      <c r="L350" s="161" t="s">
        <v>65</v>
      </c>
      <c r="M350" s="159" t="s">
        <v>12</v>
      </c>
      <c r="N350" s="841"/>
      <c r="O350" s="86"/>
    </row>
    <row r="351" spans="1:15" hidden="1">
      <c r="A351" s="87" t="s">
        <v>48</v>
      </c>
      <c r="B351" s="61">
        <f>+'CTA Pivot Table'!M$230</f>
        <v>0</v>
      </c>
      <c r="C351" s="61">
        <f>+'CTA Pivot Table'!M$231</f>
        <v>0</v>
      </c>
      <c r="D351" s="61">
        <f>+'CTA Pivot Table'!M$232</f>
        <v>0</v>
      </c>
      <c r="E351" s="60">
        <f>+'CTA Pivot Table'!M$233</f>
        <v>0</v>
      </c>
      <c r="F351" s="60"/>
      <c r="G351" s="60"/>
      <c r="H351" s="60"/>
      <c r="I351" s="60"/>
      <c r="J351" s="60">
        <f>+'CTA Pivot Table'!M$234</f>
        <v>0</v>
      </c>
      <c r="K351" s="61">
        <f>+'CTA Pivot Table'!M$235</f>
        <v>0</v>
      </c>
      <c r="L351" s="61">
        <f>+'CTA Pivot Table'!M$236</f>
        <v>0</v>
      </c>
      <c r="M351" s="62">
        <f>+'CTA Pivot Table'!M$237</f>
        <v>0</v>
      </c>
      <c r="N351" s="60">
        <f>+'CTA Pivot Table'!M$238</f>
        <v>0</v>
      </c>
      <c r="O351" s="8"/>
    </row>
    <row r="352" spans="1:15" hidden="1">
      <c r="A352" s="87"/>
      <c r="E352" s="63"/>
      <c r="I352" s="63"/>
      <c r="J352" s="63"/>
      <c r="M352" s="65"/>
      <c r="N352" s="63"/>
      <c r="O352" s="8"/>
    </row>
    <row r="353" spans="1:15">
      <c r="A353" s="87" t="s">
        <v>49</v>
      </c>
      <c r="B353" s="162">
        <f>+'CTA Pivot Table'!M$6</f>
        <v>0</v>
      </c>
      <c r="C353" s="162">
        <f>+'CTA Pivot Table'!M$8</f>
        <v>0</v>
      </c>
      <c r="D353" s="162">
        <f>+'CTA Pivot Table'!M$10</f>
        <v>0</v>
      </c>
      <c r="E353" s="163">
        <f>+'CTA Pivot Table'!M$12</f>
        <v>0</v>
      </c>
      <c r="F353" s="163">
        <f>+'CTA Pivot Table'!M$14</f>
        <v>0</v>
      </c>
      <c r="G353" s="162">
        <f>+'CTA Pivot Table'!M$16</f>
        <v>0</v>
      </c>
      <c r="H353" s="162">
        <f>+'CTA Pivot Table'!M$18</f>
        <v>0</v>
      </c>
      <c r="I353" s="163">
        <f>+'CTA Pivot Table'!M$20</f>
        <v>0</v>
      </c>
      <c r="J353" s="163">
        <f>+'CTA Pivot Table'!M$22</f>
        <v>0</v>
      </c>
      <c r="K353" s="162">
        <f>+'CTA Pivot Table'!M$24</f>
        <v>0</v>
      </c>
      <c r="L353" s="162">
        <f>+'CTA Pivot Table'!M$26</f>
        <v>0</v>
      </c>
      <c r="M353" s="164">
        <f>+'CTA Pivot Table'!M$28</f>
        <v>0</v>
      </c>
      <c r="N353" s="163">
        <f>+'CTA Pivot Table'!M$30</f>
        <v>0</v>
      </c>
      <c r="O353" s="8"/>
    </row>
    <row r="354" spans="1:15">
      <c r="A354" s="87" t="s">
        <v>50</v>
      </c>
      <c r="B354" s="162">
        <f>+'CTA Pivot Table'!M$38</f>
        <v>82.14662162162162</v>
      </c>
      <c r="C354" s="162">
        <f>+'CTA Pivot Table'!M$40</f>
        <v>88.597727272727255</v>
      </c>
      <c r="D354" s="162">
        <f>+'CTA Pivot Table'!M$42</f>
        <v>0</v>
      </c>
      <c r="E354" s="163">
        <f>+'CTA Pivot Table'!M$44</f>
        <v>84.897093023255806</v>
      </c>
      <c r="F354" s="163">
        <f>+'CTA Pivot Table'!M$46</f>
        <v>83.439391447368408</v>
      </c>
      <c r="G354" s="162">
        <f>+'CTA Pivot Table'!M$48</f>
        <v>81.664208633093523</v>
      </c>
      <c r="H354" s="162">
        <f>+'CTA Pivot Table'!M$50</f>
        <v>0</v>
      </c>
      <c r="I354" s="163">
        <f>+'CTA Pivot Table'!M$52</f>
        <v>82.882392776523687</v>
      </c>
      <c r="J354" s="163">
        <f>+'CTA Pivot Table'!M$54</f>
        <v>66.87374213836479</v>
      </c>
      <c r="K354" s="162">
        <f>+'CTA Pivot Table'!M$56</f>
        <v>63.965418502202652</v>
      </c>
      <c r="L354" s="162">
        <f>+'CTA Pivot Table'!MR$58</f>
        <v>0</v>
      </c>
      <c r="M354" s="164">
        <f>+'CTA Pivot Table'!M$60</f>
        <v>65.662385321100928</v>
      </c>
      <c r="N354" s="163">
        <f>+'CTA Pivot Table'!M$62</f>
        <v>0</v>
      </c>
      <c r="O354" s="8"/>
    </row>
    <row r="355" spans="1:15">
      <c r="A355" s="87" t="s">
        <v>51</v>
      </c>
      <c r="B355" s="162">
        <f>+'CTA Pivot Table'!M$70</f>
        <v>0</v>
      </c>
      <c r="C355" s="162">
        <f>+'CTA Pivot Table'!M$72</f>
        <v>0</v>
      </c>
      <c r="D355" s="162">
        <f>+'CTA Pivot Table'!M$74</f>
        <v>0</v>
      </c>
      <c r="E355" s="163">
        <f>+'CTA Pivot Table'!M$76</f>
        <v>0</v>
      </c>
      <c r="F355" s="163">
        <f>+'CTA Pivot Table'!M$78</f>
        <v>0</v>
      </c>
      <c r="G355" s="162">
        <f>+'CTA Pivot Table'!M$80</f>
        <v>0</v>
      </c>
      <c r="H355" s="162">
        <f>+'CTA Pivot Table'!M$82</f>
        <v>0</v>
      </c>
      <c r="I355" s="163">
        <f>+'CTA Pivot Table'!M$84</f>
        <v>0</v>
      </c>
      <c r="J355" s="163">
        <f>+'CTA Pivot Table'!M$86</f>
        <v>0</v>
      </c>
      <c r="K355" s="162">
        <f>+'CTA Pivot Table'!M$88</f>
        <v>0</v>
      </c>
      <c r="L355" s="162">
        <f>+'CTA Pivot Table'!M$90</f>
        <v>0</v>
      </c>
      <c r="M355" s="164">
        <f>+'CTA Pivot Table'!M$92</f>
        <v>0</v>
      </c>
      <c r="N355" s="163">
        <f>+'CTA Pivot Table'!M$94</f>
        <v>0</v>
      </c>
      <c r="O355" s="8"/>
    </row>
    <row r="356" spans="1:15">
      <c r="A356" s="87" t="s">
        <v>52</v>
      </c>
      <c r="B356" s="162">
        <f>+'CTA Pivot Table'!M$102</f>
        <v>69.82221777777778</v>
      </c>
      <c r="C356" s="162">
        <f>+'CTA Pivot Table'!M$104</f>
        <v>72.411741176470585</v>
      </c>
      <c r="D356" s="162">
        <f>+'CTA Pivot Table'!M$106</f>
        <v>67.166666666666671</v>
      </c>
      <c r="E356" s="163">
        <f>+'CTA Pivot Table'!M$108</f>
        <v>70.235285294117631</v>
      </c>
      <c r="F356" s="163">
        <f>+'CTA Pivot Table'!M$110</f>
        <v>70.876939999999991</v>
      </c>
      <c r="G356" s="162">
        <f>+'CTA Pivot Table'!M$112</f>
        <v>62.952390476190473</v>
      </c>
      <c r="H356" s="162">
        <f>+'CTA Pivot Table'!M$114</f>
        <v>0</v>
      </c>
      <c r="I356" s="163">
        <f>+'CTA Pivot Table'!M$116</f>
        <v>68.941875581395351</v>
      </c>
      <c r="J356" s="163">
        <f>+'CTA Pivot Table'!M$118</f>
        <v>55.820512820512818</v>
      </c>
      <c r="K356" s="162">
        <f>+'CTA Pivot Table'!M$120</f>
        <v>43.451629032258062</v>
      </c>
      <c r="L356" s="162">
        <f>+'CTA Pivot Table'!M$122</f>
        <v>0</v>
      </c>
      <c r="M356" s="164">
        <f>+'CTA Pivot Table'!M$124</f>
        <v>50.342864285714285</v>
      </c>
      <c r="N356" s="163">
        <f>+'CTA Pivot Table'!M$126</f>
        <v>65.647058823529406</v>
      </c>
      <c r="O356" s="8"/>
    </row>
    <row r="357" spans="1:15">
      <c r="A357" s="87"/>
      <c r="B357" s="162"/>
      <c r="C357" s="162"/>
      <c r="D357" s="162"/>
      <c r="E357" s="163"/>
      <c r="F357" s="163"/>
      <c r="G357" s="162"/>
      <c r="H357" s="162"/>
      <c r="I357" s="163"/>
      <c r="J357" s="163"/>
      <c r="K357" s="162"/>
      <c r="L357" s="162"/>
      <c r="M357" s="164"/>
      <c r="N357" s="163"/>
      <c r="O357" s="8"/>
    </row>
    <row r="358" spans="1:15">
      <c r="A358" s="87" t="s">
        <v>53</v>
      </c>
      <c r="B358" s="162">
        <f>+'CTA Pivot Table'!M$134</f>
        <v>0</v>
      </c>
      <c r="C358" s="162">
        <f>+'CTA Pivot Table'!M$136</f>
        <v>0</v>
      </c>
      <c r="D358" s="162">
        <f>+'CTA Pivot Table'!M$138</f>
        <v>0</v>
      </c>
      <c r="E358" s="163">
        <f>+'CTA Pivot Table'!M$140</f>
        <v>0</v>
      </c>
      <c r="F358" s="163">
        <f>+'CTA Pivot Table'!M$142</f>
        <v>0</v>
      </c>
      <c r="G358" s="162">
        <f>+'CTA Pivot Table'!M$144</f>
        <v>0</v>
      </c>
      <c r="H358" s="162">
        <f>+'CTA Pivot Table'!M$146</f>
        <v>0</v>
      </c>
      <c r="I358" s="163">
        <f>+'CTA Pivot Table'!M$148</f>
        <v>0</v>
      </c>
      <c r="J358" s="163">
        <f>+'CTA Pivot Table'!M$150</f>
        <v>0</v>
      </c>
      <c r="K358" s="162">
        <f>+'CTA Pivot Table'!M$152</f>
        <v>0</v>
      </c>
      <c r="L358" s="162">
        <f>+'CTA Pivot Table'!M$154</f>
        <v>0</v>
      </c>
      <c r="M358" s="164">
        <f>+'CTA Pivot Table'!M$156</f>
        <v>0</v>
      </c>
      <c r="N358" s="163">
        <f>+'CTA Pivot Table'!M$158</f>
        <v>0</v>
      </c>
      <c r="O358" s="8"/>
    </row>
    <row r="359" spans="1:15">
      <c r="A359" s="87" t="s">
        <v>54</v>
      </c>
      <c r="B359" s="162">
        <f>+'CTA Pivot Table'!M$166</f>
        <v>79.099999999999994</v>
      </c>
      <c r="C359" s="162">
        <f>+'CTA Pivot Table'!M$168</f>
        <v>73.599999999999994</v>
      </c>
      <c r="D359" s="162">
        <f>+'CTA Pivot Table'!M$170</f>
        <v>0</v>
      </c>
      <c r="E359" s="163">
        <f>+'CTA Pivot Table'!M$172</f>
        <v>78.099999999999994</v>
      </c>
      <c r="F359" s="163">
        <f>+'CTA Pivot Table'!M$174</f>
        <v>86.8</v>
      </c>
      <c r="G359" s="162">
        <f>+'CTA Pivot Table'!M$176</f>
        <v>81.400000000000006</v>
      </c>
      <c r="H359" s="162">
        <f>+'CTA Pivot Table'!M$178</f>
        <v>0</v>
      </c>
      <c r="I359" s="163">
        <f>+'CTA Pivot Table'!M$180</f>
        <v>84.897727272727266</v>
      </c>
      <c r="J359" s="163">
        <f>+'CTA Pivot Table'!M$182</f>
        <v>59.5</v>
      </c>
      <c r="K359" s="162">
        <f>+'CTA Pivot Table'!M$184</f>
        <v>56.5</v>
      </c>
      <c r="L359" s="162">
        <f>+'CTA Pivot Table'!M$186</f>
        <v>0</v>
      </c>
      <c r="M359" s="164">
        <f>+'CTA Pivot Table'!M$188</f>
        <v>58.034883720930232</v>
      </c>
      <c r="N359" s="163">
        <f>+'CTA Pivot Table'!M$190</f>
        <v>56.900000000000006</v>
      </c>
      <c r="O359" s="8"/>
    </row>
    <row r="360" spans="1:15">
      <c r="A360" s="87" t="s">
        <v>55</v>
      </c>
      <c r="B360" s="162">
        <f>+'CTA Pivot Table'!M$198</f>
        <v>0</v>
      </c>
      <c r="C360" s="162">
        <f>+'CTA Pivot Table'!M$200</f>
        <v>0</v>
      </c>
      <c r="D360" s="162">
        <f>+'CTA Pivot Table'!M$202</f>
        <v>0</v>
      </c>
      <c r="E360" s="163">
        <f>+'CTA Pivot Table'!M$204</f>
        <v>0</v>
      </c>
      <c r="F360" s="163">
        <f>+'CTA Pivot Table'!M$206</f>
        <v>0</v>
      </c>
      <c r="G360" s="162">
        <f>+'CTA Pivot Table'!M$208</f>
        <v>0</v>
      </c>
      <c r="H360" s="162">
        <f>+'CTA Pivot Table'!M$210</f>
        <v>0</v>
      </c>
      <c r="I360" s="163">
        <f>+'CTA Pivot Table'!M$212</f>
        <v>0</v>
      </c>
      <c r="J360" s="163">
        <f>+'CTA Pivot Table'!M$214</f>
        <v>0</v>
      </c>
      <c r="K360" s="162">
        <f>+'CTA Pivot Table'!M$216</f>
        <v>0</v>
      </c>
      <c r="L360" s="162">
        <f>+'CTA Pivot Table'!M$218</f>
        <v>0</v>
      </c>
      <c r="M360" s="164">
        <f>+'CTA Pivot Table'!M$220</f>
        <v>0</v>
      </c>
      <c r="N360" s="163">
        <f>+'CTA Pivot Table'!M$222</f>
        <v>0</v>
      </c>
      <c r="O360" s="8"/>
    </row>
    <row r="361" spans="1:15">
      <c r="A361" s="87" t="s">
        <v>56</v>
      </c>
      <c r="B361" s="162">
        <f>+'CTA Pivot Table'!M$230</f>
        <v>0</v>
      </c>
      <c r="C361" s="162">
        <f>+'CTA Pivot Table'!M$232</f>
        <v>0</v>
      </c>
      <c r="D361" s="162">
        <f>+'CTA Pivot Table'!M$234</f>
        <v>0</v>
      </c>
      <c r="E361" s="163">
        <f>+'CTA Pivot Table'!M$236</f>
        <v>0</v>
      </c>
      <c r="F361" s="163">
        <f>+'CTA Pivot Table'!M$238</f>
        <v>0</v>
      </c>
      <c r="G361" s="162">
        <f>+'CTA Pivot Table'!M$240</f>
        <v>0</v>
      </c>
      <c r="H361" s="162">
        <f>+'CTA Pivot Table'!M$242</f>
        <v>0</v>
      </c>
      <c r="I361" s="163">
        <f>+'CTA Pivot Table'!M$244</f>
        <v>0</v>
      </c>
      <c r="J361" s="163">
        <f>+'CTA Pivot Table'!M$246</f>
        <v>0</v>
      </c>
      <c r="K361" s="162">
        <f>+'CTA Pivot Table'!M$248</f>
        <v>0</v>
      </c>
      <c r="L361" s="162">
        <f>+'CTA Pivot Table'!M$250</f>
        <v>0</v>
      </c>
      <c r="M361" s="164">
        <f>+'CTA Pivot Table'!M$252</f>
        <v>0</v>
      </c>
      <c r="N361" s="163">
        <f>+'CTA Pivot Table'!M$254</f>
        <v>0</v>
      </c>
      <c r="O361" s="8"/>
    </row>
    <row r="362" spans="1:15">
      <c r="A362" s="87"/>
      <c r="B362" s="162"/>
      <c r="C362" s="162"/>
      <c r="D362" s="162"/>
      <c r="E362" s="163"/>
      <c r="F362" s="163"/>
      <c r="G362" s="162"/>
      <c r="H362" s="162"/>
      <c r="I362" s="163"/>
      <c r="J362" s="163"/>
      <c r="K362" s="162"/>
      <c r="L362" s="162"/>
      <c r="M362" s="164"/>
      <c r="N362" s="163"/>
      <c r="O362" s="8"/>
    </row>
    <row r="363" spans="1:15">
      <c r="A363" s="87" t="s">
        <v>57</v>
      </c>
      <c r="B363" s="162">
        <f>+'CTA Pivot Table'!M$262</f>
        <v>0</v>
      </c>
      <c r="C363" s="162">
        <f>+'CTA Pivot Table'!M$264</f>
        <v>0</v>
      </c>
      <c r="D363" s="162">
        <f>+'CTA Pivot Table'!M$266</f>
        <v>0</v>
      </c>
      <c r="E363" s="163">
        <f>+'CTA Pivot Table'!M$268</f>
        <v>0</v>
      </c>
      <c r="F363" s="163">
        <f>+'CTA Pivot Table'!M$270</f>
        <v>0</v>
      </c>
      <c r="G363" s="162">
        <f>+'CTA Pivot Table'!M$272</f>
        <v>0</v>
      </c>
      <c r="H363" s="162">
        <f>+'CTA Pivot Table'!M$274</f>
        <v>0</v>
      </c>
      <c r="I363" s="163">
        <f>+'CTA Pivot Table'!M$276</f>
        <v>0</v>
      </c>
      <c r="J363" s="163">
        <f>+'CTA Pivot Table'!M$278</f>
        <v>0</v>
      </c>
      <c r="K363" s="162">
        <f>+'CTA Pivot Table'!M$280</f>
        <v>0</v>
      </c>
      <c r="L363" s="162">
        <f>+'CTA Pivot Table'!M$282</f>
        <v>0</v>
      </c>
      <c r="M363" s="164">
        <f>+'CTA Pivot Table'!M$284</f>
        <v>0</v>
      </c>
      <c r="N363" s="163">
        <f>+'CTA Pivot Table'!M$286</f>
        <v>0</v>
      </c>
      <c r="O363" s="8"/>
    </row>
    <row r="364" spans="1:15">
      <c r="A364" s="87" t="s">
        <v>58</v>
      </c>
      <c r="B364" s="162">
        <f>+'CTA Pivot Table'!M$294</f>
        <v>73.188888888888883</v>
      </c>
      <c r="C364" s="162">
        <f>+'CTA Pivot Table'!M$296</f>
        <v>85.79651162790698</v>
      </c>
      <c r="D364" s="162">
        <f>+'CTA Pivot Table'!M$298</f>
        <v>0</v>
      </c>
      <c r="E364" s="163">
        <f>+'CTA Pivot Table'!M$300</f>
        <v>84.602105263157895</v>
      </c>
      <c r="F364" s="163">
        <f>+'CTA Pivot Table'!M$302</f>
        <v>91.85998627316404</v>
      </c>
      <c r="G364" s="162">
        <f>+'CTA Pivot Table'!M$304</f>
        <v>84.960244648318039</v>
      </c>
      <c r="H364" s="162">
        <f>+'CTA Pivot Table'!M$306</f>
        <v>0</v>
      </c>
      <c r="I364" s="163">
        <f>+'CTA Pivot Table'!M$308</f>
        <v>89.083675143560299</v>
      </c>
      <c r="J364" s="163">
        <f>+'CTA Pivot Table'!M$310</f>
        <v>74.160642570281126</v>
      </c>
      <c r="K364" s="162">
        <f>+'CTA Pivot Table'!M$312</f>
        <v>56.554455445544555</v>
      </c>
      <c r="L364" s="162">
        <f>+'CTA Pivot Table'!M$314</f>
        <v>0</v>
      </c>
      <c r="M364" s="164">
        <f>+'CTA Pivot Table'!M$316</f>
        <v>64.496376811594203</v>
      </c>
      <c r="N364" s="163">
        <f>+'CTA Pivot Table'!M$318</f>
        <v>0</v>
      </c>
      <c r="O364" s="8"/>
    </row>
    <row r="365" spans="1:15">
      <c r="A365" s="87" t="s">
        <v>59</v>
      </c>
      <c r="B365" s="162">
        <f>+'CTA Pivot Table'!M$326</f>
        <v>0</v>
      </c>
      <c r="C365" s="162">
        <f>+'CTA Pivot Table'!M$328</f>
        <v>0</v>
      </c>
      <c r="D365" s="162">
        <f>+'CTA Pivot Table'!M$330</f>
        <v>0</v>
      </c>
      <c r="E365" s="163">
        <f>+'CTA Pivot Table'!M$332</f>
        <v>0</v>
      </c>
      <c r="F365" s="163">
        <f>+'CTA Pivot Table'!M$334</f>
        <v>0</v>
      </c>
      <c r="G365" s="162">
        <f>+'CTA Pivot Table'!M$336</f>
        <v>0</v>
      </c>
      <c r="H365" s="162">
        <f>+'CTA Pivot Table'!M$338</f>
        <v>0</v>
      </c>
      <c r="I365" s="163">
        <f>+'CTA Pivot Table'!M$340</f>
        <v>0</v>
      </c>
      <c r="J365" s="163">
        <f>+'CTA Pivot Table'!M$342</f>
        <v>0</v>
      </c>
      <c r="K365" s="162">
        <f>+'CTA Pivot Table'!M$344</f>
        <v>0</v>
      </c>
      <c r="L365" s="162">
        <f>+'CTA Pivot Table'!M$346</f>
        <v>0</v>
      </c>
      <c r="M365" s="164">
        <f>+'CTA Pivot Table'!M$348</f>
        <v>0</v>
      </c>
      <c r="N365" s="163">
        <f>+'CTA Pivot Table'!M$350</f>
        <v>0</v>
      </c>
      <c r="O365" s="8"/>
    </row>
    <row r="366" spans="1:15">
      <c r="A366" s="87" t="s">
        <v>60</v>
      </c>
      <c r="B366" s="162">
        <f>+'CTA Pivot Table'!M$358</f>
        <v>0</v>
      </c>
      <c r="C366" s="162">
        <f>+'CTA Pivot Table'!M$360</f>
        <v>0</v>
      </c>
      <c r="D366" s="162">
        <f>+'CTA Pivot Table'!M$362</f>
        <v>0</v>
      </c>
      <c r="E366" s="163">
        <f>+'CTA Pivot Table'!M$364</f>
        <v>0</v>
      </c>
      <c r="F366" s="163">
        <f>+'CTA Pivot Table'!M$366</f>
        <v>0</v>
      </c>
      <c r="G366" s="162">
        <f>+'CTA Pivot Table'!M$368</f>
        <v>0</v>
      </c>
      <c r="H366" s="162">
        <f>+'CTA Pivot Table'!M$370</f>
        <v>0</v>
      </c>
      <c r="I366" s="163">
        <f>+'CTA Pivot Table'!M$372</f>
        <v>0</v>
      </c>
      <c r="J366" s="163">
        <f>+'CTA Pivot Table'!M$374</f>
        <v>0</v>
      </c>
      <c r="K366" s="162">
        <f>+'CTA Pivot Table'!M$376</f>
        <v>0</v>
      </c>
      <c r="L366" s="162">
        <f>+'CTA Pivot Table'!M$378</f>
        <v>0</v>
      </c>
      <c r="M366" s="164">
        <f>+'CTA Pivot Table'!M$380</f>
        <v>0</v>
      </c>
      <c r="N366" s="163">
        <f>+'CTA Pivot Table'!M$382</f>
        <v>0</v>
      </c>
      <c r="O366" s="8"/>
    </row>
    <row r="367" spans="1:15">
      <c r="A367" s="87"/>
      <c r="B367" s="162"/>
      <c r="C367" s="162"/>
      <c r="D367" s="162"/>
      <c r="E367" s="163"/>
      <c r="F367" s="163"/>
      <c r="G367" s="162"/>
      <c r="H367" s="162"/>
      <c r="I367" s="163"/>
      <c r="J367" s="163"/>
      <c r="K367" s="162"/>
      <c r="L367" s="162"/>
      <c r="M367" s="164"/>
      <c r="N367" s="163"/>
      <c r="O367" s="8"/>
    </row>
    <row r="368" spans="1:15">
      <c r="A368" s="87" t="s">
        <v>61</v>
      </c>
      <c r="B368" s="162">
        <f>+'CTA Pivot Table'!M$390</f>
        <v>0</v>
      </c>
      <c r="C368" s="162">
        <f>+'CTA Pivot Table'!M$392</f>
        <v>0</v>
      </c>
      <c r="D368" s="162">
        <f>+'CTA Pivot Table'!M$394</f>
        <v>0</v>
      </c>
      <c r="E368" s="163">
        <f>+'CTA Pivot Table'!M$396</f>
        <v>0</v>
      </c>
      <c r="F368" s="163">
        <f>+'CTA Pivot Table'!M$398</f>
        <v>0</v>
      </c>
      <c r="G368" s="162">
        <f>+'CTA Pivot Table'!M$400</f>
        <v>0</v>
      </c>
      <c r="H368" s="162">
        <f>+'CTA Pivot Table'!M$402</f>
        <v>0</v>
      </c>
      <c r="I368" s="163">
        <f>+'CTA Pivot Table'!M$404</f>
        <v>0</v>
      </c>
      <c r="J368" s="163">
        <f>+'CTA Pivot Table'!M$406</f>
        <v>0</v>
      </c>
      <c r="K368" s="162">
        <f>+'CTA Pivot Table'!M$408</f>
        <v>0</v>
      </c>
      <c r="L368" s="162">
        <f>+'CTA Pivot Table'!M$410</f>
        <v>0</v>
      </c>
      <c r="M368" s="164">
        <f>+'CTA Pivot Table'!M$412</f>
        <v>0</v>
      </c>
      <c r="N368" s="163">
        <f>+'CTA Pivot Table'!M$414</f>
        <v>0</v>
      </c>
      <c r="O368" s="8"/>
    </row>
    <row r="369" spans="1:15">
      <c r="A369" s="87" t="s">
        <v>62</v>
      </c>
      <c r="B369" s="162">
        <f>+'CTA Pivot Table'!M$422</f>
        <v>68.541935483870972</v>
      </c>
      <c r="C369" s="162">
        <f>+'CTA Pivot Table'!M$424</f>
        <v>55.138095238095232</v>
      </c>
      <c r="D369" s="162">
        <f>+'CTA Pivot Table'!M$426</f>
        <v>0</v>
      </c>
      <c r="E369" s="163">
        <f>+'CTA Pivot Table'!M$428</f>
        <v>64.026203208556154</v>
      </c>
      <c r="F369" s="163">
        <f>+'CTA Pivot Table'!M$430</f>
        <v>77.974736842105273</v>
      </c>
      <c r="G369" s="162">
        <f>+'CTA Pivot Table'!M$432</f>
        <v>71.201169590643289</v>
      </c>
      <c r="H369" s="162">
        <f>+'CTA Pivot Table'!M$434</f>
        <v>0</v>
      </c>
      <c r="I369" s="163">
        <f>+'CTA Pivot Table'!M$436</f>
        <v>75.872595281306715</v>
      </c>
      <c r="J369" s="163">
        <f>+'CTA Pivot Table'!M$438</f>
        <v>61.740924092409244</v>
      </c>
      <c r="K369" s="162">
        <f>+'CTA Pivot Table'!M$440</f>
        <v>51.683050847457629</v>
      </c>
      <c r="L369" s="162">
        <f>+'CTA Pivot Table'!M$442</f>
        <v>0</v>
      </c>
      <c r="M369" s="164">
        <f>+'CTA Pivot Table'!M$444</f>
        <v>56.779264214046826</v>
      </c>
      <c r="N369" s="163">
        <f>+'CTA Pivot Table'!M$446</f>
        <v>54.296858638743451</v>
      </c>
      <c r="O369" s="8"/>
    </row>
    <row r="370" spans="1:15">
      <c r="A370" s="87" t="s">
        <v>63</v>
      </c>
      <c r="B370" s="162">
        <f>+'CTA Pivot Table'!M$454</f>
        <v>82.387821153846161</v>
      </c>
      <c r="C370" s="162">
        <f>+'CTA Pivot Table'!M$456</f>
        <v>78.034882441860475</v>
      </c>
      <c r="D370" s="162">
        <f>+'CTA Pivot Table'!M$458</f>
        <v>0</v>
      </c>
      <c r="E370" s="163">
        <f>+'CTA Pivot Table'!M$460</f>
        <v>81.447236407035163</v>
      </c>
      <c r="F370" s="163">
        <f>+'CTA Pivot Table'!M$462</f>
        <v>84.370510278884453</v>
      </c>
      <c r="G370" s="162">
        <f>+'CTA Pivot Table'!M$464</f>
        <v>83.165665469483557</v>
      </c>
      <c r="H370" s="162">
        <f>+'CTA Pivot Table'!M$466</f>
        <v>0</v>
      </c>
      <c r="I370" s="163">
        <f>+'CTA Pivot Table'!M$468</f>
        <v>83.612365686853764</v>
      </c>
      <c r="J370" s="163">
        <f>+'CTA Pivot Table'!M$470</f>
        <v>63.257731340206185</v>
      </c>
      <c r="K370" s="162">
        <f>+'CTA Pivot Table'!M$472</f>
        <v>59.805714457142862</v>
      </c>
      <c r="L370" s="162">
        <f>+'CTA Pivot Table'!M$474</f>
        <v>0</v>
      </c>
      <c r="M370" s="164">
        <f>+'CTA Pivot Table'!M$476</f>
        <v>61.036764595588224</v>
      </c>
      <c r="N370" s="163">
        <f>+'CTA Pivot Table'!M$478</f>
        <v>75.763359847328246</v>
      </c>
      <c r="O370" s="8"/>
    </row>
    <row r="371" spans="1:15">
      <c r="A371" s="92" t="s">
        <v>64</v>
      </c>
      <c r="B371" s="165">
        <f>+'CTA Pivot Table'!M$486</f>
        <v>0</v>
      </c>
      <c r="C371" s="165">
        <f>+'CTA Pivot Table'!M$488</f>
        <v>0</v>
      </c>
      <c r="D371" s="165">
        <f>+'CTA Pivot Table'!M$490</f>
        <v>0</v>
      </c>
      <c r="E371" s="166">
        <f>+'CTA Pivot Table'!M$492</f>
        <v>0</v>
      </c>
      <c r="F371" s="166">
        <f>+'CTA Pivot Table'!M$494</f>
        <v>0</v>
      </c>
      <c r="G371" s="165">
        <f>+'CTA Pivot Table'!M$496</f>
        <v>0</v>
      </c>
      <c r="H371" s="165">
        <f>+'CTA Pivot Table'!M$498</f>
        <v>0</v>
      </c>
      <c r="I371" s="166">
        <f>+'CTA Pivot Table'!M$500</f>
        <v>0</v>
      </c>
      <c r="J371" s="166">
        <f>+'CTA Pivot Table'!M$502</f>
        <v>0</v>
      </c>
      <c r="K371" s="165">
        <f>+'CTA Pivot Table'!M$504</f>
        <v>0</v>
      </c>
      <c r="L371" s="165">
        <f>+'CTA Pivot Table'!M$506</f>
        <v>0</v>
      </c>
      <c r="M371" s="167">
        <f>+'CTA Pivot Table'!M$508</f>
        <v>0</v>
      </c>
      <c r="N371" s="166">
        <f>+'CTA Pivot Table'!M$510</f>
        <v>0</v>
      </c>
      <c r="O371" s="8"/>
    </row>
    <row r="372" spans="1:15">
      <c r="A372" s="133" t="s">
        <v>160</v>
      </c>
      <c r="B372" s="168"/>
      <c r="C372" s="168"/>
      <c r="D372" s="168"/>
      <c r="E372" s="168"/>
      <c r="F372" s="168"/>
      <c r="G372" s="168"/>
      <c r="H372" s="168"/>
      <c r="I372" s="168"/>
      <c r="J372" s="168"/>
      <c r="K372" s="168"/>
      <c r="L372" s="168"/>
      <c r="M372" s="168"/>
      <c r="N372" s="169"/>
    </row>
    <row r="373" spans="1:15">
      <c r="A373" s="170"/>
      <c r="B373" s="168"/>
      <c r="C373" s="168"/>
      <c r="D373" s="168"/>
      <c r="E373" s="168"/>
      <c r="F373" s="168"/>
      <c r="G373" s="168"/>
      <c r="H373" s="168"/>
      <c r="I373" s="168"/>
      <c r="J373" s="168"/>
      <c r="K373" s="168"/>
      <c r="L373" s="168"/>
      <c r="M373" s="168"/>
      <c r="N373" s="323" t="s">
        <v>1192</v>
      </c>
    </row>
  </sheetData>
  <mergeCells count="12">
    <mergeCell ref="N6:N8"/>
    <mergeCell ref="N37:N39"/>
    <mergeCell ref="N69:N71"/>
    <mergeCell ref="N100:N102"/>
    <mergeCell ref="N131:N133"/>
    <mergeCell ref="N317:N319"/>
    <mergeCell ref="N348:N350"/>
    <mergeCell ref="N162:N164"/>
    <mergeCell ref="N193:N195"/>
    <mergeCell ref="N224:N226"/>
    <mergeCell ref="N255:N257"/>
    <mergeCell ref="N286:N288"/>
  </mergeCells>
  <phoneticPr fontId="38" type="noConversion"/>
  <pageMargins left="0.75" right="0.75" top="1" bottom="1" header="0.5" footer="0.5"/>
  <pageSetup scale="89" firstPageNumber="68" orientation="landscape" useFirstPageNumber="1" r:id="rId1"/>
  <headerFooter alignWithMargins="0">
    <oddHeader>&amp;R&amp;"Arial,Regular"&amp;8SREB-State Data Exchange</oddHeader>
    <oddFooter>&amp;C&amp;"Arial,Regular"&amp;10C-&amp;P</oddFooter>
  </headerFooter>
  <rowBreaks count="11" manualBreakCount="11">
    <brk id="31" max="16383" man="1"/>
    <brk id="63" max="16383" man="1"/>
    <brk id="94" max="13" man="1"/>
    <brk id="125" max="16383" man="1"/>
    <brk id="156" max="16383" man="1"/>
    <brk id="187" max="16383" man="1"/>
    <brk id="218" max="16383" man="1"/>
    <brk id="249" max="16383" man="1"/>
    <brk id="280" max="16383" man="1"/>
    <brk id="311" max="16383" man="1"/>
    <brk id="342" max="16383"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7"/>
  </sheetPr>
  <dimension ref="A1:AX423"/>
  <sheetViews>
    <sheetView zoomScale="90" zoomScaleNormal="90" workbookViewId="0">
      <pane xSplit="2" ySplit="5" topLeftCell="C9" activePane="bottomRight" state="frozen"/>
      <selection pane="topRight" activeCell="C1" sqref="C1"/>
      <selection pane="bottomLeft" activeCell="A6" sqref="A6"/>
      <selection pane="bottomRight" activeCell="Z344" sqref="Z344"/>
    </sheetView>
  </sheetViews>
  <sheetFormatPr defaultColWidth="5.109375" defaultRowHeight="12.75"/>
  <cols>
    <col min="1" max="1" width="4.109375" style="6" customWidth="1"/>
    <col min="2" max="2" width="18.77734375" style="1" customWidth="1"/>
    <col min="3" max="8" width="9.33203125" style="1" customWidth="1"/>
    <col min="9" max="9" width="11.21875" style="1" customWidth="1"/>
    <col min="10" max="13" width="9" style="1" customWidth="1"/>
    <col min="14" max="14" width="11" style="1" customWidth="1"/>
    <col min="15" max="15" width="7.33203125" style="1" customWidth="1"/>
    <col min="16" max="16" width="9.21875" style="1" customWidth="1"/>
    <col min="17" max="17" width="1.77734375" style="6" customWidth="1"/>
    <col min="18" max="18" width="23.77734375" style="254" customWidth="1"/>
    <col min="19" max="19" width="5.77734375" style="254" customWidth="1"/>
    <col min="20" max="26" width="6.6640625" style="1" customWidth="1"/>
    <col min="27" max="27" width="8.77734375" style="1" customWidth="1"/>
    <col min="28" max="31" width="6.6640625" style="1" customWidth="1"/>
    <col min="32" max="32" width="2" style="6" customWidth="1"/>
    <col min="33" max="33" width="8.21875" style="203" customWidth="1"/>
    <col min="34" max="34" width="6.44140625" style="203" customWidth="1"/>
    <col min="35" max="35" width="7.44140625" style="203" customWidth="1"/>
    <col min="36" max="36" width="7.77734375" style="203" customWidth="1"/>
    <col min="37" max="37" width="7.109375" style="203" customWidth="1"/>
    <col min="38" max="38" width="7.77734375" style="203" customWidth="1"/>
    <col min="39" max="39" width="8.44140625" style="203" customWidth="1"/>
    <col min="40" max="40" width="7.77734375" style="203" customWidth="1"/>
    <col min="41" max="41" width="7.109375" style="203" customWidth="1"/>
    <col min="42" max="42" width="6.77734375" style="203" customWidth="1"/>
    <col min="43" max="43" width="7.21875" style="203" customWidth="1"/>
    <col min="44" max="44" width="7.77734375" style="203" customWidth="1"/>
    <col min="45" max="45" width="5.109375" style="1" customWidth="1"/>
    <col min="46" max="46" width="10.88671875" style="1" customWidth="1"/>
    <col min="47" max="47" width="5.109375" style="1" customWidth="1"/>
    <col min="48" max="48" width="10.88671875" style="1" customWidth="1"/>
    <col min="49" max="49" width="5.109375" style="1" customWidth="1"/>
    <col min="50" max="50" width="10.88671875" style="1" customWidth="1"/>
    <col min="51" max="51" width="5.109375" style="1" customWidth="1"/>
    <col min="52" max="52" width="10.88671875" style="1" customWidth="1"/>
    <col min="53" max="53" width="5.109375" style="1" customWidth="1"/>
    <col min="54" max="54" width="10.88671875" style="1" customWidth="1"/>
    <col min="55" max="55" width="5.109375" style="1" customWidth="1"/>
    <col min="56" max="56" width="10.88671875" style="1" customWidth="1"/>
    <col min="57" max="57" width="5.109375" style="1" customWidth="1"/>
    <col min="58" max="58" width="10.88671875" style="1" customWidth="1"/>
    <col min="59" max="59" width="5.109375" style="1" customWidth="1"/>
    <col min="60" max="60" width="10.88671875" style="1" customWidth="1"/>
    <col min="61" max="62" width="5.109375" style="1" customWidth="1"/>
    <col min="63" max="63" width="10.88671875" style="1" customWidth="1"/>
    <col min="64" max="64" width="5.109375" style="1" customWidth="1"/>
    <col min="65" max="65" width="10.88671875" style="1" customWidth="1"/>
    <col min="66" max="66" width="5.109375" style="1" customWidth="1"/>
    <col min="67" max="67" width="10.88671875" style="1" customWidth="1"/>
    <col min="68" max="68" width="5.109375" style="1" customWidth="1"/>
    <col min="69" max="69" width="10.88671875" style="1" customWidth="1"/>
    <col min="70" max="70" width="5.109375" style="1" customWidth="1"/>
    <col min="71" max="71" width="10.88671875" style="1" customWidth="1"/>
    <col min="72" max="72" width="5.109375" style="1" customWidth="1"/>
    <col min="73" max="73" width="10.88671875" style="1" customWidth="1"/>
    <col min="74" max="74" width="5.109375" style="1" customWidth="1"/>
    <col min="75" max="75" width="10.88671875" style="1" customWidth="1"/>
    <col min="76" max="76" width="5.109375" style="1" customWidth="1"/>
    <col min="77" max="77" width="10.88671875" style="1" customWidth="1"/>
    <col min="78" max="78" width="5.109375" style="1" customWidth="1"/>
    <col min="79" max="79" width="10.88671875" style="1" customWidth="1"/>
    <col min="80" max="80" width="5.109375" style="1" customWidth="1"/>
    <col min="81" max="81" width="10.88671875" style="1" customWidth="1"/>
    <col min="82" max="82" width="5.109375" style="1" customWidth="1"/>
    <col min="83" max="83" width="10.88671875" style="1" customWidth="1"/>
    <col min="84" max="85" width="5.109375" style="1" customWidth="1"/>
    <col min="86" max="86" width="10.88671875" style="1" customWidth="1"/>
    <col min="87" max="87" width="5.109375" style="1" customWidth="1"/>
    <col min="88" max="88" width="10.88671875" style="1" customWidth="1"/>
    <col min="89" max="89" width="5.109375" style="1" customWidth="1"/>
    <col min="90" max="90" width="10.88671875" style="1" customWidth="1"/>
    <col min="91" max="91" width="5.109375" style="1" customWidth="1"/>
    <col min="92" max="92" width="10.88671875" style="1" customWidth="1"/>
    <col min="93" max="93" width="5.109375" style="1" customWidth="1"/>
    <col min="94" max="94" width="10.88671875" style="1" customWidth="1"/>
    <col min="95" max="95" width="5.109375" style="1" customWidth="1"/>
    <col min="96" max="96" width="10.88671875" style="1" customWidth="1"/>
    <col min="97" max="98" width="5.109375" style="1" customWidth="1"/>
    <col min="99" max="99" width="10.88671875" style="1" customWidth="1"/>
    <col min="100" max="100" width="5.109375" style="1" customWidth="1"/>
    <col min="101" max="101" width="10.88671875" style="1" customWidth="1"/>
    <col min="102" max="102" width="5.109375" style="1" customWidth="1"/>
    <col min="103" max="103" width="10.88671875" style="1" customWidth="1"/>
    <col min="104" max="104" width="5.109375" style="1" customWidth="1"/>
    <col min="105" max="105" width="10.88671875" style="1" customWidth="1"/>
    <col min="106" max="106" width="5.109375" style="1" customWidth="1"/>
    <col min="107" max="107" width="10.88671875" style="1" customWidth="1"/>
    <col min="108" max="108" width="5.109375" style="1" customWidth="1"/>
    <col min="109" max="109" width="10.88671875" style="1" customWidth="1"/>
    <col min="110" max="110" width="5.109375" style="1" customWidth="1"/>
    <col min="111" max="111" width="10.88671875" style="1" customWidth="1"/>
    <col min="112" max="112" width="5.109375" style="1" customWidth="1"/>
    <col min="113" max="113" width="10.88671875" style="1" customWidth="1"/>
    <col min="114" max="114" width="5.109375" style="1" customWidth="1"/>
    <col min="115" max="115" width="10.88671875" style="1" customWidth="1"/>
    <col min="116" max="116" width="5.109375" style="1" customWidth="1"/>
    <col min="117" max="117" width="10.88671875" style="1" customWidth="1"/>
    <col min="118" max="118" width="5.109375" style="1" customWidth="1"/>
    <col min="119" max="119" width="10.88671875" style="1" customWidth="1"/>
    <col min="120" max="120" width="5.109375" style="1" customWidth="1"/>
    <col min="121" max="121" width="10.88671875" style="1" customWidth="1"/>
    <col min="122" max="122" width="5.109375" style="1" customWidth="1"/>
    <col min="123" max="123" width="10.88671875" style="1" customWidth="1"/>
    <col min="124" max="124" width="5.109375" style="1" customWidth="1"/>
    <col min="125" max="125" width="10.88671875" style="1" customWidth="1"/>
    <col min="126" max="126" width="5.109375" style="1" customWidth="1"/>
    <col min="127" max="127" width="10.88671875" style="1" customWidth="1"/>
    <col min="128" max="128" width="5.109375" style="1" customWidth="1"/>
    <col min="129" max="129" width="10.88671875" style="1" customWidth="1"/>
    <col min="130" max="131" width="5.109375" style="1" customWidth="1"/>
    <col min="132" max="132" width="10.88671875" style="1" customWidth="1"/>
    <col min="133" max="133" width="5.109375" style="1" customWidth="1"/>
    <col min="134" max="134" width="10.88671875" style="1" customWidth="1"/>
    <col min="135" max="135" width="5.109375" style="1" customWidth="1"/>
    <col min="136" max="136" width="10.88671875" style="1" customWidth="1"/>
    <col min="137" max="137" width="5.109375" style="1" customWidth="1"/>
    <col min="138" max="138" width="10.88671875" style="1" customWidth="1"/>
    <col min="139" max="139" width="5.109375" style="1" customWidth="1"/>
    <col min="140" max="140" width="10.88671875" style="1" customWidth="1"/>
    <col min="141" max="141" width="5.109375" style="1" customWidth="1"/>
    <col min="142" max="142" width="10.88671875" style="1" customWidth="1"/>
    <col min="143" max="143" width="5.109375" style="1" customWidth="1"/>
    <col min="144" max="144" width="10.88671875" style="1" customWidth="1"/>
    <col min="145" max="145" width="5.109375" style="1" customWidth="1"/>
    <col min="146" max="146" width="10.88671875" style="1" customWidth="1"/>
    <col min="147" max="147" width="5.109375" style="1" customWidth="1"/>
    <col min="148" max="148" width="10.88671875" style="1" customWidth="1"/>
    <col min="149" max="149" width="5.109375" style="1" customWidth="1"/>
    <col min="150" max="150" width="10.88671875" style="1" customWidth="1"/>
    <col min="151" max="151" width="5.109375" style="1" customWidth="1"/>
    <col min="152" max="152" width="10.88671875" style="1" customWidth="1"/>
    <col min="153" max="153" width="5.109375" style="1" customWidth="1"/>
    <col min="154" max="154" width="10.88671875" style="1" customWidth="1"/>
    <col min="155" max="155" width="5.109375" style="1" customWidth="1"/>
    <col min="156" max="156" width="10.88671875" style="1" customWidth="1"/>
    <col min="157" max="157" width="5.109375" style="1" customWidth="1"/>
    <col min="158" max="158" width="10.88671875" style="1" customWidth="1"/>
    <col min="159" max="159" width="5.109375" style="1" customWidth="1"/>
    <col min="160" max="160" width="10.88671875" style="1" customWidth="1"/>
    <col min="161" max="161" width="5.109375" style="1" customWidth="1"/>
    <col min="162" max="162" width="10.88671875" style="1" customWidth="1"/>
    <col min="163" max="163" width="5.109375" style="1" customWidth="1"/>
    <col min="164" max="164" width="10.88671875" style="1" customWidth="1"/>
    <col min="165" max="165" width="5.109375" style="1" customWidth="1"/>
    <col min="166" max="166" width="10.88671875" style="1" customWidth="1"/>
    <col min="167" max="167" width="5.109375" style="1" customWidth="1"/>
    <col min="168" max="168" width="10.88671875" style="1" customWidth="1"/>
    <col min="169" max="169" width="5.109375" style="1" customWidth="1"/>
    <col min="170" max="170" width="10.88671875" style="1" customWidth="1"/>
    <col min="171" max="171" width="5.109375" style="1" customWidth="1"/>
    <col min="172" max="172" width="10.88671875" style="1" customWidth="1"/>
    <col min="173" max="173" width="5.109375" style="1" customWidth="1"/>
    <col min="174" max="174" width="10.88671875" style="1" customWidth="1"/>
    <col min="175" max="176" width="5.109375" style="1" customWidth="1"/>
    <col min="177" max="177" width="10.88671875" style="1" customWidth="1"/>
    <col min="178" max="178" width="5.109375" style="1" customWidth="1"/>
    <col min="179" max="179" width="10.88671875" style="1" customWidth="1"/>
    <col min="180" max="180" width="5.109375" style="1" customWidth="1"/>
    <col min="181" max="181" width="10.88671875" style="1" customWidth="1"/>
    <col min="182" max="182" width="5.109375" style="1" customWidth="1"/>
    <col min="183" max="183" width="10.88671875" style="1" customWidth="1"/>
    <col min="184" max="184" width="5.109375" style="1" customWidth="1"/>
    <col min="185" max="185" width="10.88671875" style="1" customWidth="1"/>
    <col min="186" max="186" width="5.109375" style="1" customWidth="1"/>
    <col min="187" max="187" width="10.88671875" style="1" customWidth="1"/>
    <col min="188" max="188" width="5.109375" style="1" customWidth="1"/>
    <col min="189" max="189" width="10.88671875" style="1" customWidth="1"/>
    <col min="190" max="190" width="5.109375" style="1" customWidth="1"/>
    <col min="191" max="191" width="10.88671875" style="1" customWidth="1"/>
    <col min="192" max="192" width="5.109375" style="1" customWidth="1"/>
    <col min="193" max="193" width="10.88671875" style="1" customWidth="1"/>
    <col min="194" max="194" width="5.109375" style="1" customWidth="1"/>
    <col min="195" max="195" width="10.88671875" style="1" customWidth="1"/>
    <col min="196" max="196" width="5.109375" style="1" customWidth="1"/>
    <col min="197" max="197" width="10.88671875" style="1" customWidth="1"/>
    <col min="198" max="199" width="5.109375" style="1" customWidth="1"/>
    <col min="200" max="200" width="10.88671875" style="1" customWidth="1"/>
    <col min="201" max="201" width="5.109375" style="1" customWidth="1"/>
    <col min="202" max="202" width="10.88671875" style="1" customWidth="1"/>
    <col min="203" max="203" width="5.109375" style="1" customWidth="1"/>
    <col min="204" max="204" width="10.88671875" style="1" customWidth="1"/>
    <col min="205" max="205" width="5.109375" style="1" customWidth="1"/>
    <col min="206" max="206" width="10.88671875" style="1" customWidth="1"/>
    <col min="207" max="207" width="5.109375" style="1" customWidth="1"/>
    <col min="208" max="208" width="10.88671875" style="1" customWidth="1"/>
    <col min="209" max="209" width="5.109375" style="1" customWidth="1"/>
    <col min="210" max="210" width="10.88671875" style="1" customWidth="1"/>
    <col min="211" max="211" width="5.109375" style="1" customWidth="1"/>
    <col min="212" max="212" width="10.88671875" style="1" customWidth="1"/>
    <col min="213" max="213" width="5.109375" style="1" customWidth="1"/>
    <col min="214" max="214" width="10.88671875" style="1" customWidth="1"/>
    <col min="215" max="215" width="5.109375" style="1" customWidth="1"/>
    <col min="216" max="216" width="10.88671875" style="1" customWidth="1"/>
    <col min="217" max="217" width="5.109375" style="1" customWidth="1"/>
    <col min="218" max="218" width="10.88671875" style="1" customWidth="1"/>
    <col min="219" max="219" width="5.109375" style="1" customWidth="1"/>
    <col min="220" max="220" width="10.88671875" style="1" customWidth="1"/>
    <col min="221" max="221" width="5.109375" style="1" customWidth="1"/>
    <col min="222" max="222" width="10.88671875" style="1" customWidth="1"/>
    <col min="223" max="223" width="5.109375" style="1" customWidth="1"/>
    <col min="224" max="224" width="10.88671875" style="1" customWidth="1"/>
    <col min="225" max="225" width="5.109375" style="1" customWidth="1"/>
    <col min="226" max="226" width="10.88671875" style="1" customWidth="1"/>
    <col min="227" max="227" width="5.109375" style="1" customWidth="1"/>
    <col min="228" max="228" width="10.88671875" style="1" customWidth="1"/>
    <col min="229" max="230" width="5.109375" style="1" customWidth="1"/>
    <col min="231" max="231" width="10.88671875" style="1" customWidth="1"/>
    <col min="232" max="232" width="5.109375" style="1" customWidth="1"/>
    <col min="233" max="233" width="10.88671875" style="1" customWidth="1"/>
    <col min="234" max="234" width="5.109375" style="1" customWidth="1"/>
    <col min="235" max="235" width="10.88671875" style="1" customWidth="1"/>
    <col min="236" max="236" width="5.109375" style="1" customWidth="1"/>
    <col min="237" max="237" width="10.88671875" style="1" customWidth="1"/>
    <col min="238" max="238" width="5.109375" style="1" customWidth="1"/>
    <col min="239" max="239" width="10.88671875" style="1" customWidth="1"/>
    <col min="240" max="240" width="5.109375" style="1" customWidth="1"/>
    <col min="241" max="241" width="10.88671875" style="1" customWidth="1"/>
    <col min="242" max="242" width="5.109375" style="1" customWidth="1"/>
    <col min="243" max="243" width="10.88671875" style="1" customWidth="1"/>
    <col min="244" max="16384" width="5.109375" style="1"/>
  </cols>
  <sheetData>
    <row r="1" spans="1:50">
      <c r="C1" s="51" t="s">
        <v>185</v>
      </c>
      <c r="Q1" s="1"/>
      <c r="R1" s="203"/>
      <c r="S1" s="203"/>
      <c r="T1" s="245"/>
      <c r="Z1" s="1">
        <f>+Z97+Z99+Z101+Z103+Z105+Z107+Z109+Z111+Z113+Z115</f>
        <v>0.99985845718329802</v>
      </c>
      <c r="AG1" s="269" t="s">
        <v>535</v>
      </c>
    </row>
    <row r="2" spans="1:50" s="6" customFormat="1">
      <c r="R2" s="203"/>
      <c r="S2" s="203"/>
      <c r="T2" s="246"/>
      <c r="AG2" s="270" t="s">
        <v>518</v>
      </c>
      <c r="AH2" s="257"/>
      <c r="AI2" s="257"/>
      <c r="AJ2" s="257"/>
      <c r="AK2" s="257"/>
      <c r="AL2" s="257"/>
      <c r="AM2" s="257"/>
      <c r="AN2" s="257"/>
      <c r="AO2" s="257"/>
      <c r="AP2" s="257"/>
      <c r="AQ2" s="257"/>
      <c r="AR2" s="257"/>
    </row>
    <row r="3" spans="1:50" s="6" customFormat="1" ht="15">
      <c r="A3" s="437"/>
      <c r="B3" s="438"/>
      <c r="C3" s="431" t="s">
        <v>47</v>
      </c>
      <c r="D3" s="435" t="s">
        <v>4</v>
      </c>
      <c r="E3" s="435"/>
      <c r="F3" s="435"/>
      <c r="G3" s="435"/>
      <c r="H3" s="435"/>
      <c r="I3" s="435"/>
      <c r="J3" s="435"/>
      <c r="K3" s="435"/>
      <c r="L3" s="435"/>
      <c r="M3" s="435"/>
      <c r="N3" s="435"/>
      <c r="O3" s="435"/>
      <c r="P3" s="452"/>
      <c r="Q3" s="56"/>
      <c r="R3" s="203"/>
      <c r="S3" s="203"/>
      <c r="T3" s="247" t="s">
        <v>532</v>
      </c>
      <c r="U3" s="70"/>
      <c r="V3" s="70"/>
      <c r="W3" s="70"/>
      <c r="X3" s="70"/>
      <c r="Y3" s="70"/>
      <c r="Z3" s="70"/>
      <c r="AA3" s="70"/>
      <c r="AB3" s="70"/>
      <c r="AC3" s="70"/>
      <c r="AD3" s="70"/>
      <c r="AE3" s="70"/>
      <c r="AG3" s="254" t="s">
        <v>46</v>
      </c>
      <c r="AH3" s="254"/>
      <c r="AI3" s="254"/>
      <c r="AJ3" s="254"/>
      <c r="AK3" s="254"/>
      <c r="AL3" s="254"/>
      <c r="AM3" s="254"/>
      <c r="AN3" s="254"/>
      <c r="AO3" s="254"/>
      <c r="AP3" s="254"/>
      <c r="AQ3" s="254"/>
      <c r="AR3" s="254"/>
    </row>
    <row r="4" spans="1:50" ht="25.5">
      <c r="A4" s="439"/>
      <c r="B4" s="440"/>
      <c r="C4" s="431" t="s">
        <v>186</v>
      </c>
      <c r="D4" s="435"/>
      <c r="E4" s="435"/>
      <c r="F4" s="435"/>
      <c r="G4" s="435"/>
      <c r="H4" s="435"/>
      <c r="I4" s="799" t="s">
        <v>187</v>
      </c>
      <c r="J4" s="431" t="s">
        <v>188</v>
      </c>
      <c r="K4" s="435"/>
      <c r="L4" s="435"/>
      <c r="M4" s="435"/>
      <c r="N4" s="800" t="s">
        <v>189</v>
      </c>
      <c r="O4" s="431" t="s">
        <v>553</v>
      </c>
      <c r="P4" s="453" t="s">
        <v>554</v>
      </c>
      <c r="Q4" s="56"/>
      <c r="R4" s="203"/>
      <c r="S4" s="203"/>
      <c r="T4" s="71" t="s">
        <v>186</v>
      </c>
      <c r="U4" s="72"/>
      <c r="V4" s="72"/>
      <c r="W4" s="72"/>
      <c r="X4" s="72"/>
      <c r="Y4" s="72"/>
      <c r="Z4" s="73"/>
      <c r="AA4" s="74" t="s">
        <v>188</v>
      </c>
      <c r="AB4" s="72"/>
      <c r="AC4" s="72"/>
      <c r="AD4" s="72"/>
      <c r="AE4" s="73"/>
      <c r="AF4" s="426"/>
      <c r="AG4" s="258" t="s">
        <v>186</v>
      </c>
      <c r="AH4" s="259"/>
      <c r="AI4" s="259"/>
      <c r="AJ4" s="259"/>
      <c r="AK4" s="259"/>
      <c r="AL4" s="259"/>
      <c r="AM4" s="260" t="s">
        <v>187</v>
      </c>
      <c r="AN4" s="261" t="s">
        <v>188</v>
      </c>
      <c r="AO4" s="259"/>
      <c r="AP4" s="259"/>
      <c r="AQ4" s="259"/>
      <c r="AR4" s="260" t="s">
        <v>189</v>
      </c>
    </row>
    <row r="5" spans="1:50" ht="15">
      <c r="A5" s="432" t="s">
        <v>0</v>
      </c>
      <c r="B5" s="431" t="s">
        <v>44</v>
      </c>
      <c r="C5" s="431">
        <v>1</v>
      </c>
      <c r="D5" s="432">
        <v>2</v>
      </c>
      <c r="E5" s="432">
        <v>3</v>
      </c>
      <c r="F5" s="432">
        <v>4</v>
      </c>
      <c r="G5" s="432">
        <v>5</v>
      </c>
      <c r="H5" s="432">
        <v>6</v>
      </c>
      <c r="I5" s="801"/>
      <c r="J5" s="431">
        <v>7</v>
      </c>
      <c r="K5" s="432">
        <v>8</v>
      </c>
      <c r="L5" s="432">
        <v>9</v>
      </c>
      <c r="M5" s="432">
        <v>10</v>
      </c>
      <c r="N5" s="801"/>
      <c r="O5" s="431" t="s">
        <v>553</v>
      </c>
      <c r="P5" s="454"/>
      <c r="Q5" s="56"/>
      <c r="R5" s="203"/>
      <c r="S5" s="203"/>
      <c r="T5" s="75">
        <v>1</v>
      </c>
      <c r="U5" s="76">
        <v>2</v>
      </c>
      <c r="V5" s="76">
        <v>3</v>
      </c>
      <c r="W5" s="76">
        <v>4</v>
      </c>
      <c r="X5" s="76">
        <v>5</v>
      </c>
      <c r="Y5" s="76">
        <v>6</v>
      </c>
      <c r="Z5" s="77" t="s">
        <v>13</v>
      </c>
      <c r="AA5" s="78">
        <v>7</v>
      </c>
      <c r="AB5" s="76">
        <v>8</v>
      </c>
      <c r="AC5" s="76">
        <v>9</v>
      </c>
      <c r="AD5" s="76">
        <v>10</v>
      </c>
      <c r="AE5" s="77" t="s">
        <v>13</v>
      </c>
      <c r="AG5" s="262">
        <v>1</v>
      </c>
      <c r="AH5" s="262">
        <v>2</v>
      </c>
      <c r="AI5" s="262">
        <v>3</v>
      </c>
      <c r="AJ5" s="262">
        <v>4</v>
      </c>
      <c r="AK5" s="262">
        <v>5</v>
      </c>
      <c r="AL5" s="262">
        <v>6</v>
      </c>
      <c r="AM5" s="263"/>
      <c r="AN5" s="264">
        <v>7</v>
      </c>
      <c r="AO5" s="262">
        <v>8</v>
      </c>
      <c r="AP5" s="262">
        <v>9</v>
      </c>
      <c r="AQ5" s="262">
        <v>10</v>
      </c>
      <c r="AR5" s="263"/>
    </row>
    <row r="6" spans="1:50" ht="15">
      <c r="A6" s="432" t="s">
        <v>549</v>
      </c>
      <c r="B6" s="431" t="s">
        <v>94</v>
      </c>
      <c r="C6" s="428"/>
      <c r="D6" s="429"/>
      <c r="E6" s="429"/>
      <c r="F6" s="429"/>
      <c r="G6" s="429"/>
      <c r="H6" s="429"/>
      <c r="I6" s="428"/>
      <c r="J6" s="428"/>
      <c r="K6" s="429"/>
      <c r="L6" s="429"/>
      <c r="M6" s="429"/>
      <c r="N6" s="428"/>
      <c r="O6" s="428">
        <v>0</v>
      </c>
      <c r="P6" s="430">
        <v>0</v>
      </c>
      <c r="Q6" s="56"/>
      <c r="R6" s="248" t="s">
        <v>521</v>
      </c>
      <c r="S6" s="249" t="s">
        <v>520</v>
      </c>
      <c r="T6" s="280">
        <f t="shared" ref="T6:AE7" si="0">IF(C6&gt;0,C6/C6,)</f>
        <v>0</v>
      </c>
      <c r="U6" s="281">
        <f t="shared" si="0"/>
        <v>0</v>
      </c>
      <c r="V6" s="281">
        <f t="shared" si="0"/>
        <v>0</v>
      </c>
      <c r="W6" s="281">
        <f t="shared" si="0"/>
        <v>0</v>
      </c>
      <c r="X6" s="281">
        <f t="shared" si="0"/>
        <v>0</v>
      </c>
      <c r="Y6" s="281">
        <f t="shared" si="0"/>
        <v>0</v>
      </c>
      <c r="Z6" s="280">
        <f t="shared" si="0"/>
        <v>0</v>
      </c>
      <c r="AA6" s="280">
        <f t="shared" si="0"/>
        <v>0</v>
      </c>
      <c r="AB6" s="281">
        <f t="shared" si="0"/>
        <v>0</v>
      </c>
      <c r="AC6" s="281">
        <f t="shared" si="0"/>
        <v>0</v>
      </c>
      <c r="AD6" s="281">
        <f t="shared" si="0"/>
        <v>0</v>
      </c>
      <c r="AE6" s="280">
        <f t="shared" si="0"/>
        <v>0</v>
      </c>
      <c r="AG6" s="265">
        <f>+T8+T10+T12+T14+T16+T18+T20+T22+T24+T26</f>
        <v>0</v>
      </c>
      <c r="AH6" s="266">
        <f t="shared" ref="AH6:AH7" si="1">+U8+U10+U12+U14+U16+U18+U20+U22+U24+U26</f>
        <v>0</v>
      </c>
      <c r="AI6" s="266">
        <f t="shared" ref="AI6:AI7" si="2">+V8+V10+V12+V14+V16+V18+V20+V22+V24+V26</f>
        <v>0</v>
      </c>
      <c r="AJ6" s="266">
        <f t="shared" ref="AJ6:AJ7" si="3">+W8+W10+W12+W14+W16+W18+W20+W22+W24+W26</f>
        <v>0</v>
      </c>
      <c r="AK6" s="266">
        <f t="shared" ref="AK6:AK7" si="4">+X8+X10+X12+X14+X16+X18+X20+X22+X24+X26</f>
        <v>0</v>
      </c>
      <c r="AL6" s="266">
        <f t="shared" ref="AL6:AL7" si="5">+Y8+Y10+Y12+Y14+Y16+Y18+Y20+Y22+Y24+Y26</f>
        <v>0</v>
      </c>
      <c r="AM6" s="266">
        <f t="shared" ref="AM6:AM7" si="6">+Z8+Z10+Z12+Z14+Z16+Z18+Z20+Z22+Z24+Z26</f>
        <v>0</v>
      </c>
      <c r="AN6" s="266">
        <f t="shared" ref="AN6:AN7" si="7">+AA8+AA10+AA12+AA14+AA16+AA18+AA20+AA22+AA24+AA26</f>
        <v>0</v>
      </c>
      <c r="AO6" s="266">
        <f t="shared" ref="AO6:AO7" si="8">+AB8+AB10+AB12+AB14+AB16+AB18+AB20+AB22+AB24+AB26</f>
        <v>0</v>
      </c>
      <c r="AP6" s="266">
        <f t="shared" ref="AP6:AP7" si="9">+AC8+AC10+AC12+AC14+AC16+AC18+AC20+AC22+AC24+AC26</f>
        <v>0</v>
      </c>
      <c r="AQ6" s="266">
        <f t="shared" ref="AQ6:AQ7" si="10">+AD8+AD10+AD12+AD14+AD16+AD18+AD20+AD22+AD24+AD26</f>
        <v>0</v>
      </c>
      <c r="AR6" s="266">
        <f t="shared" ref="AR6:AR7" si="11">+AE8+AE10+AE12+AE14+AE16+AE18+AE20+AE22+AE24+AE26</f>
        <v>0</v>
      </c>
    </row>
    <row r="7" spans="1:50" ht="15">
      <c r="A7" s="439"/>
      <c r="B7" s="457" t="s">
        <v>428</v>
      </c>
      <c r="C7" s="444"/>
      <c r="D7" s="445"/>
      <c r="E7" s="445"/>
      <c r="F7" s="445"/>
      <c r="G7" s="445"/>
      <c r="H7" s="445"/>
      <c r="I7" s="444"/>
      <c r="J7" s="444"/>
      <c r="K7" s="445"/>
      <c r="L7" s="445"/>
      <c r="M7" s="445"/>
      <c r="N7" s="444"/>
      <c r="O7" s="444">
        <v>0</v>
      </c>
      <c r="P7" s="489">
        <v>0</v>
      </c>
      <c r="Q7" s="56"/>
      <c r="R7" s="250"/>
      <c r="S7" s="251" t="s">
        <v>500</v>
      </c>
      <c r="T7" s="282">
        <f t="shared" si="0"/>
        <v>0</v>
      </c>
      <c r="U7" s="283">
        <f t="shared" si="0"/>
        <v>0</v>
      </c>
      <c r="V7" s="283">
        <f t="shared" si="0"/>
        <v>0</v>
      </c>
      <c r="W7" s="283">
        <f t="shared" si="0"/>
        <v>0</v>
      </c>
      <c r="X7" s="283">
        <f t="shared" si="0"/>
        <v>0</v>
      </c>
      <c r="Y7" s="283">
        <f t="shared" si="0"/>
        <v>0</v>
      </c>
      <c r="Z7" s="282">
        <f t="shared" si="0"/>
        <v>0</v>
      </c>
      <c r="AA7" s="282">
        <f t="shared" si="0"/>
        <v>0</v>
      </c>
      <c r="AB7" s="283">
        <f t="shared" si="0"/>
        <v>0</v>
      </c>
      <c r="AC7" s="283">
        <f t="shared" si="0"/>
        <v>0</v>
      </c>
      <c r="AD7" s="283">
        <f t="shared" si="0"/>
        <v>0</v>
      </c>
      <c r="AE7" s="282">
        <f t="shared" si="0"/>
        <v>0</v>
      </c>
      <c r="AG7" s="267">
        <f>+T9+T11+T13+T15+T17+T19+T21+T23+T25+T27</f>
        <v>0</v>
      </c>
      <c r="AH7" s="267">
        <f t="shared" si="1"/>
        <v>0</v>
      </c>
      <c r="AI7" s="267">
        <f t="shared" si="2"/>
        <v>0</v>
      </c>
      <c r="AJ7" s="267">
        <f t="shared" si="3"/>
        <v>0</v>
      </c>
      <c r="AK7" s="267">
        <f t="shared" si="4"/>
        <v>0</v>
      </c>
      <c r="AL7" s="267">
        <f t="shared" si="5"/>
        <v>0</v>
      </c>
      <c r="AM7" s="267">
        <f t="shared" si="6"/>
        <v>0</v>
      </c>
      <c r="AN7" s="267">
        <f t="shared" si="7"/>
        <v>0</v>
      </c>
      <c r="AO7" s="267">
        <f t="shared" si="8"/>
        <v>0</v>
      </c>
      <c r="AP7" s="267">
        <f t="shared" si="9"/>
        <v>0</v>
      </c>
      <c r="AQ7" s="267">
        <f t="shared" si="10"/>
        <v>0</v>
      </c>
      <c r="AR7" s="267">
        <f t="shared" si="11"/>
        <v>0</v>
      </c>
      <c r="AX7" s="51"/>
    </row>
    <row r="8" spans="1:50" ht="15">
      <c r="A8" s="439"/>
      <c r="B8" s="457" t="s">
        <v>226</v>
      </c>
      <c r="C8" s="444"/>
      <c r="D8" s="445"/>
      <c r="E8" s="445"/>
      <c r="F8" s="445"/>
      <c r="G8" s="445"/>
      <c r="H8" s="445"/>
      <c r="I8" s="444"/>
      <c r="J8" s="444"/>
      <c r="K8" s="445"/>
      <c r="L8" s="445"/>
      <c r="M8" s="445"/>
      <c r="N8" s="444"/>
      <c r="O8" s="444"/>
      <c r="P8" s="489"/>
      <c r="Q8" s="56"/>
      <c r="R8" s="248" t="s">
        <v>522</v>
      </c>
      <c r="S8" s="249" t="s">
        <v>520</v>
      </c>
      <c r="T8" s="280">
        <f t="shared" ref="T8:AE9" si="12">IF(C6&gt;0,C8/C6,)</f>
        <v>0</v>
      </c>
      <c r="U8" s="281">
        <f t="shared" si="12"/>
        <v>0</v>
      </c>
      <c r="V8" s="281">
        <f t="shared" si="12"/>
        <v>0</v>
      </c>
      <c r="W8" s="281">
        <f t="shared" si="12"/>
        <v>0</v>
      </c>
      <c r="X8" s="281">
        <f t="shared" si="12"/>
        <v>0</v>
      </c>
      <c r="Y8" s="281">
        <f t="shared" si="12"/>
        <v>0</v>
      </c>
      <c r="Z8" s="280">
        <f t="shared" si="12"/>
        <v>0</v>
      </c>
      <c r="AA8" s="280">
        <f t="shared" si="12"/>
        <v>0</v>
      </c>
      <c r="AB8" s="281">
        <f t="shared" si="12"/>
        <v>0</v>
      </c>
      <c r="AC8" s="281">
        <f t="shared" si="12"/>
        <v>0</v>
      </c>
      <c r="AD8" s="281">
        <f t="shared" si="12"/>
        <v>0</v>
      </c>
      <c r="AE8" s="280">
        <f t="shared" si="12"/>
        <v>0</v>
      </c>
      <c r="AG8" s="334" t="s">
        <v>519</v>
      </c>
      <c r="AH8" s="266"/>
      <c r="AI8" s="266"/>
      <c r="AJ8" s="266"/>
      <c r="AK8" s="266"/>
      <c r="AL8" s="266"/>
      <c r="AM8" s="266"/>
      <c r="AN8" s="266"/>
      <c r="AO8" s="266"/>
      <c r="AP8" s="266"/>
      <c r="AQ8" s="266"/>
      <c r="AR8" s="266"/>
    </row>
    <row r="9" spans="1:50" ht="15">
      <c r="A9" s="439"/>
      <c r="B9" s="457" t="s">
        <v>410</v>
      </c>
      <c r="C9" s="444"/>
      <c r="D9" s="445"/>
      <c r="E9" s="445"/>
      <c r="F9" s="445"/>
      <c r="G9" s="445"/>
      <c r="H9" s="445"/>
      <c r="I9" s="444"/>
      <c r="J9" s="444"/>
      <c r="K9" s="445"/>
      <c r="L9" s="445"/>
      <c r="M9" s="445"/>
      <c r="N9" s="444"/>
      <c r="O9" s="444"/>
      <c r="P9" s="489"/>
      <c r="Q9" s="56"/>
      <c r="R9" s="250"/>
      <c r="S9" s="251" t="s">
        <v>500</v>
      </c>
      <c r="T9" s="282">
        <f t="shared" si="12"/>
        <v>0</v>
      </c>
      <c r="U9" s="283">
        <f t="shared" si="12"/>
        <v>0</v>
      </c>
      <c r="V9" s="283">
        <f t="shared" si="12"/>
        <v>0</v>
      </c>
      <c r="W9" s="283">
        <f t="shared" si="12"/>
        <v>0</v>
      </c>
      <c r="X9" s="283">
        <f t="shared" si="12"/>
        <v>0</v>
      </c>
      <c r="Y9" s="283">
        <f t="shared" si="12"/>
        <v>0</v>
      </c>
      <c r="Z9" s="282">
        <f t="shared" si="12"/>
        <v>0</v>
      </c>
      <c r="AA9" s="282">
        <f t="shared" si="12"/>
        <v>0</v>
      </c>
      <c r="AB9" s="283">
        <f t="shared" si="12"/>
        <v>0</v>
      </c>
      <c r="AC9" s="283">
        <f t="shared" si="12"/>
        <v>0</v>
      </c>
      <c r="AD9" s="283">
        <f t="shared" si="12"/>
        <v>0</v>
      </c>
      <c r="AE9" s="282">
        <f t="shared" si="12"/>
        <v>0</v>
      </c>
      <c r="AG9" s="272">
        <f>(T9-T8)*100</f>
        <v>0</v>
      </c>
      <c r="AH9" s="272">
        <f t="shared" ref="AH9:AR9" si="13">(U9-U8)*100</f>
        <v>0</v>
      </c>
      <c r="AI9" s="272">
        <f t="shared" si="13"/>
        <v>0</v>
      </c>
      <c r="AJ9" s="272">
        <f t="shared" si="13"/>
        <v>0</v>
      </c>
      <c r="AK9" s="272">
        <f t="shared" si="13"/>
        <v>0</v>
      </c>
      <c r="AL9" s="272">
        <f t="shared" si="13"/>
        <v>0</v>
      </c>
      <c r="AM9" s="272">
        <f t="shared" si="13"/>
        <v>0</v>
      </c>
      <c r="AN9" s="272">
        <f t="shared" si="13"/>
        <v>0</v>
      </c>
      <c r="AO9" s="272">
        <f t="shared" si="13"/>
        <v>0</v>
      </c>
      <c r="AP9" s="272">
        <f t="shared" si="13"/>
        <v>0</v>
      </c>
      <c r="AQ9" s="272">
        <f t="shared" si="13"/>
        <v>0</v>
      </c>
      <c r="AR9" s="272">
        <f t="shared" si="13"/>
        <v>0</v>
      </c>
    </row>
    <row r="10" spans="1:50" ht="15">
      <c r="A10" s="439"/>
      <c r="B10" s="457" t="s">
        <v>228</v>
      </c>
      <c r="C10" s="444"/>
      <c r="D10" s="445"/>
      <c r="E10" s="445"/>
      <c r="F10" s="445"/>
      <c r="G10" s="445"/>
      <c r="H10" s="445"/>
      <c r="I10" s="444"/>
      <c r="J10" s="444"/>
      <c r="K10" s="445"/>
      <c r="L10" s="445"/>
      <c r="M10" s="445"/>
      <c r="N10" s="444"/>
      <c r="O10" s="444"/>
      <c r="P10" s="489"/>
      <c r="Q10" s="56"/>
      <c r="R10" s="248" t="s">
        <v>523</v>
      </c>
      <c r="S10" s="249" t="s">
        <v>520</v>
      </c>
      <c r="T10" s="280">
        <f t="shared" ref="T10:AE11" si="14">IF(C6&gt;0,C10/C6,)</f>
        <v>0</v>
      </c>
      <c r="U10" s="281">
        <f t="shared" si="14"/>
        <v>0</v>
      </c>
      <c r="V10" s="281">
        <f t="shared" si="14"/>
        <v>0</v>
      </c>
      <c r="W10" s="281">
        <f t="shared" si="14"/>
        <v>0</v>
      </c>
      <c r="X10" s="281">
        <f t="shared" si="14"/>
        <v>0</v>
      </c>
      <c r="Y10" s="281">
        <f t="shared" si="14"/>
        <v>0</v>
      </c>
      <c r="Z10" s="280">
        <f t="shared" si="14"/>
        <v>0</v>
      </c>
      <c r="AA10" s="280">
        <f t="shared" si="14"/>
        <v>0</v>
      </c>
      <c r="AB10" s="281">
        <f t="shared" si="14"/>
        <v>0</v>
      </c>
      <c r="AC10" s="281">
        <f t="shared" si="14"/>
        <v>0</v>
      </c>
      <c r="AD10" s="281">
        <f t="shared" si="14"/>
        <v>0</v>
      </c>
      <c r="AE10" s="280">
        <f t="shared" si="14"/>
        <v>0</v>
      </c>
      <c r="AG10" s="334" t="s">
        <v>519</v>
      </c>
      <c r="AH10" s="266"/>
      <c r="AI10" s="266"/>
      <c r="AJ10" s="266"/>
      <c r="AK10" s="266"/>
      <c r="AL10" s="266"/>
      <c r="AM10" s="266"/>
      <c r="AN10" s="266"/>
      <c r="AO10" s="266"/>
      <c r="AP10" s="266"/>
      <c r="AQ10" s="266"/>
      <c r="AR10" s="266"/>
    </row>
    <row r="11" spans="1:50" ht="15">
      <c r="A11" s="439"/>
      <c r="B11" s="457" t="s">
        <v>412</v>
      </c>
      <c r="C11" s="444"/>
      <c r="D11" s="445"/>
      <c r="E11" s="445"/>
      <c r="F11" s="445"/>
      <c r="G11" s="445"/>
      <c r="H11" s="445"/>
      <c r="I11" s="444"/>
      <c r="J11" s="444"/>
      <c r="K11" s="445"/>
      <c r="L11" s="445"/>
      <c r="M11" s="445"/>
      <c r="N11" s="444"/>
      <c r="O11" s="444"/>
      <c r="P11" s="489"/>
      <c r="Q11" s="56"/>
      <c r="R11" s="250"/>
      <c r="S11" s="251" t="s">
        <v>500</v>
      </c>
      <c r="T11" s="282">
        <f t="shared" si="14"/>
        <v>0</v>
      </c>
      <c r="U11" s="283">
        <f t="shared" si="14"/>
        <v>0</v>
      </c>
      <c r="V11" s="283">
        <f t="shared" si="14"/>
        <v>0</v>
      </c>
      <c r="W11" s="283">
        <f t="shared" si="14"/>
        <v>0</v>
      </c>
      <c r="X11" s="283">
        <f t="shared" si="14"/>
        <v>0</v>
      </c>
      <c r="Y11" s="283">
        <f t="shared" si="14"/>
        <v>0</v>
      </c>
      <c r="Z11" s="282">
        <f t="shared" si="14"/>
        <v>0</v>
      </c>
      <c r="AA11" s="282">
        <f t="shared" si="14"/>
        <v>0</v>
      </c>
      <c r="AB11" s="283">
        <f t="shared" si="14"/>
        <v>0</v>
      </c>
      <c r="AC11" s="283">
        <f t="shared" si="14"/>
        <v>0</v>
      </c>
      <c r="AD11" s="283">
        <f t="shared" si="14"/>
        <v>0</v>
      </c>
      <c r="AE11" s="282">
        <f t="shared" si="14"/>
        <v>0</v>
      </c>
      <c r="AG11" s="272">
        <f>(T11-T10)*100</f>
        <v>0</v>
      </c>
      <c r="AH11" s="272">
        <f t="shared" ref="AH11" si="15">(U11-U10)*100</f>
        <v>0</v>
      </c>
      <c r="AI11" s="272">
        <f t="shared" ref="AI11" si="16">(V11-V10)*100</f>
        <v>0</v>
      </c>
      <c r="AJ11" s="272">
        <f t="shared" ref="AJ11" si="17">(W11-W10)*100</f>
        <v>0</v>
      </c>
      <c r="AK11" s="272">
        <f t="shared" ref="AK11" si="18">(X11-X10)*100</f>
        <v>0</v>
      </c>
      <c r="AL11" s="272">
        <f t="shared" ref="AL11" si="19">(Y11-Y10)*100</f>
        <v>0</v>
      </c>
      <c r="AM11" s="272">
        <f t="shared" ref="AM11" si="20">(Z11-Z10)*100</f>
        <v>0</v>
      </c>
      <c r="AN11" s="272">
        <f t="shared" ref="AN11" si="21">(AA11-AA10)*100</f>
        <v>0</v>
      </c>
      <c r="AO11" s="272">
        <f t="shared" ref="AO11" si="22">(AB11-AB10)*100</f>
        <v>0</v>
      </c>
      <c r="AP11" s="272">
        <f t="shared" ref="AP11" si="23">(AC11-AC10)*100</f>
        <v>0</v>
      </c>
      <c r="AQ11" s="272">
        <f t="shared" ref="AQ11" si="24">(AD11-AD10)*100</f>
        <v>0</v>
      </c>
      <c r="AR11" s="272">
        <f t="shared" ref="AR11" si="25">(AE11-AE10)*100</f>
        <v>0</v>
      </c>
    </row>
    <row r="12" spans="1:50" ht="15">
      <c r="A12" s="439"/>
      <c r="B12" s="457" t="s">
        <v>230</v>
      </c>
      <c r="C12" s="444"/>
      <c r="D12" s="445"/>
      <c r="E12" s="445"/>
      <c r="F12" s="445"/>
      <c r="G12" s="445"/>
      <c r="H12" s="445"/>
      <c r="I12" s="444"/>
      <c r="J12" s="444"/>
      <c r="K12" s="445"/>
      <c r="L12" s="445"/>
      <c r="M12" s="445"/>
      <c r="N12" s="444"/>
      <c r="O12" s="444"/>
      <c r="P12" s="489"/>
      <c r="Q12" s="56"/>
      <c r="R12" s="248" t="s">
        <v>524</v>
      </c>
      <c r="S12" s="249" t="s">
        <v>520</v>
      </c>
      <c r="T12" s="280">
        <f t="shared" ref="T12:AE13" si="26">IF(C6&gt;0,C12/C6,)</f>
        <v>0</v>
      </c>
      <c r="U12" s="281">
        <f t="shared" si="26"/>
        <v>0</v>
      </c>
      <c r="V12" s="281">
        <f t="shared" si="26"/>
        <v>0</v>
      </c>
      <c r="W12" s="281">
        <f t="shared" si="26"/>
        <v>0</v>
      </c>
      <c r="X12" s="281">
        <f t="shared" si="26"/>
        <v>0</v>
      </c>
      <c r="Y12" s="281">
        <f t="shared" si="26"/>
        <v>0</v>
      </c>
      <c r="Z12" s="280">
        <f t="shared" si="26"/>
        <v>0</v>
      </c>
      <c r="AA12" s="280">
        <f t="shared" si="26"/>
        <v>0</v>
      </c>
      <c r="AB12" s="281">
        <f t="shared" si="26"/>
        <v>0</v>
      </c>
      <c r="AC12" s="281">
        <f t="shared" si="26"/>
        <v>0</v>
      </c>
      <c r="AD12" s="281">
        <f t="shared" si="26"/>
        <v>0</v>
      </c>
      <c r="AE12" s="280">
        <f t="shared" si="26"/>
        <v>0</v>
      </c>
      <c r="AG12" s="334" t="s">
        <v>519</v>
      </c>
      <c r="AH12" s="266"/>
      <c r="AI12" s="266"/>
      <c r="AJ12" s="266"/>
      <c r="AK12" s="266"/>
      <c r="AL12" s="266"/>
      <c r="AM12" s="266"/>
      <c r="AN12" s="266"/>
      <c r="AO12" s="266"/>
      <c r="AP12" s="266"/>
      <c r="AQ12" s="266"/>
      <c r="AR12" s="266"/>
    </row>
    <row r="13" spans="1:50" ht="15">
      <c r="A13" s="439"/>
      <c r="B13" s="457" t="s">
        <v>414</v>
      </c>
      <c r="C13" s="444"/>
      <c r="D13" s="445"/>
      <c r="E13" s="445"/>
      <c r="F13" s="445"/>
      <c r="G13" s="445"/>
      <c r="H13" s="445"/>
      <c r="I13" s="444"/>
      <c r="J13" s="444"/>
      <c r="K13" s="445"/>
      <c r="L13" s="445"/>
      <c r="M13" s="445"/>
      <c r="N13" s="444"/>
      <c r="O13" s="444"/>
      <c r="P13" s="489"/>
      <c r="Q13" s="56"/>
      <c r="R13" s="250"/>
      <c r="S13" s="251" t="s">
        <v>500</v>
      </c>
      <c r="T13" s="282">
        <f t="shared" si="26"/>
        <v>0</v>
      </c>
      <c r="U13" s="283">
        <f t="shared" si="26"/>
        <v>0</v>
      </c>
      <c r="V13" s="283">
        <f t="shared" si="26"/>
        <v>0</v>
      </c>
      <c r="W13" s="283">
        <f t="shared" si="26"/>
        <v>0</v>
      </c>
      <c r="X13" s="283">
        <f t="shared" si="26"/>
        <v>0</v>
      </c>
      <c r="Y13" s="283">
        <f t="shared" si="26"/>
        <v>0</v>
      </c>
      <c r="Z13" s="282">
        <f t="shared" si="26"/>
        <v>0</v>
      </c>
      <c r="AA13" s="282">
        <f t="shared" si="26"/>
        <v>0</v>
      </c>
      <c r="AB13" s="283">
        <f t="shared" si="26"/>
        <v>0</v>
      </c>
      <c r="AC13" s="283">
        <f t="shared" si="26"/>
        <v>0</v>
      </c>
      <c r="AD13" s="283">
        <f t="shared" si="26"/>
        <v>0</v>
      </c>
      <c r="AE13" s="282">
        <f t="shared" si="26"/>
        <v>0</v>
      </c>
      <c r="AG13" s="268">
        <f>(T13-T12)*100</f>
        <v>0</v>
      </c>
      <c r="AH13" s="268">
        <f t="shared" ref="AH13" si="27">(U13-U12)*100</f>
        <v>0</v>
      </c>
      <c r="AI13" s="268">
        <f t="shared" ref="AI13" si="28">(V13-V12)*100</f>
        <v>0</v>
      </c>
      <c r="AJ13" s="268">
        <f t="shared" ref="AJ13" si="29">(W13-W12)*100</f>
        <v>0</v>
      </c>
      <c r="AK13" s="268">
        <f t="shared" ref="AK13" si="30">(X13-X12)*100</f>
        <v>0</v>
      </c>
      <c r="AL13" s="268">
        <f t="shared" ref="AL13" si="31">(Y13-Y12)*100</f>
        <v>0</v>
      </c>
      <c r="AM13" s="268">
        <f t="shared" ref="AM13" si="32">(Z13-Z12)*100</f>
        <v>0</v>
      </c>
      <c r="AN13" s="268">
        <f t="shared" ref="AN13" si="33">(AA13-AA12)*100</f>
        <v>0</v>
      </c>
      <c r="AO13" s="268">
        <f t="shared" ref="AO13" si="34">(AB13-AB12)*100</f>
        <v>0</v>
      </c>
      <c r="AP13" s="268">
        <f t="shared" ref="AP13" si="35">(AC13-AC12)*100</f>
        <v>0</v>
      </c>
      <c r="AQ13" s="268">
        <f t="shared" ref="AQ13" si="36">(AD13-AD12)*100</f>
        <v>0</v>
      </c>
      <c r="AR13" s="268">
        <f t="shared" ref="AR13" si="37">(AE13-AE12)*100</f>
        <v>0</v>
      </c>
    </row>
    <row r="14" spans="1:50" ht="15">
      <c r="A14" s="439"/>
      <c r="B14" s="457" t="s">
        <v>96</v>
      </c>
      <c r="C14" s="444"/>
      <c r="D14" s="445"/>
      <c r="E14" s="445"/>
      <c r="F14" s="445"/>
      <c r="G14" s="445"/>
      <c r="H14" s="445"/>
      <c r="I14" s="444"/>
      <c r="J14" s="444"/>
      <c r="K14" s="445"/>
      <c r="L14" s="445"/>
      <c r="M14" s="445"/>
      <c r="N14" s="444"/>
      <c r="O14" s="444"/>
      <c r="P14" s="489"/>
      <c r="Q14" s="56"/>
      <c r="R14" s="248" t="s">
        <v>525</v>
      </c>
      <c r="S14" s="249" t="s">
        <v>520</v>
      </c>
      <c r="T14" s="280">
        <f t="shared" ref="T14:AE15" si="38">IF(C6&gt;0,C14/C6,)</f>
        <v>0</v>
      </c>
      <c r="U14" s="281">
        <f t="shared" si="38"/>
        <v>0</v>
      </c>
      <c r="V14" s="281">
        <f t="shared" si="38"/>
        <v>0</v>
      </c>
      <c r="W14" s="281">
        <f t="shared" si="38"/>
        <v>0</v>
      </c>
      <c r="X14" s="281">
        <f t="shared" si="38"/>
        <v>0</v>
      </c>
      <c r="Y14" s="281">
        <f t="shared" si="38"/>
        <v>0</v>
      </c>
      <c r="Z14" s="280">
        <f t="shared" si="38"/>
        <v>0</v>
      </c>
      <c r="AA14" s="280">
        <f t="shared" si="38"/>
        <v>0</v>
      </c>
      <c r="AB14" s="281">
        <f t="shared" si="38"/>
        <v>0</v>
      </c>
      <c r="AC14" s="281">
        <f t="shared" si="38"/>
        <v>0</v>
      </c>
      <c r="AD14" s="281">
        <f t="shared" si="38"/>
        <v>0</v>
      </c>
      <c r="AE14" s="280">
        <f t="shared" si="38"/>
        <v>0</v>
      </c>
      <c r="AG14" s="334" t="s">
        <v>519</v>
      </c>
      <c r="AH14" s="266"/>
      <c r="AI14" s="266"/>
      <c r="AJ14" s="266"/>
      <c r="AK14" s="266"/>
      <c r="AL14" s="266"/>
      <c r="AM14" s="266"/>
      <c r="AN14" s="266"/>
      <c r="AO14" s="266"/>
      <c r="AP14" s="266"/>
      <c r="AQ14" s="266"/>
      <c r="AR14" s="266"/>
    </row>
    <row r="15" spans="1:50" ht="15">
      <c r="A15" s="439"/>
      <c r="B15" s="457" t="s">
        <v>416</v>
      </c>
      <c r="C15" s="444"/>
      <c r="D15" s="445"/>
      <c r="E15" s="445"/>
      <c r="F15" s="445"/>
      <c r="G15" s="445"/>
      <c r="H15" s="445"/>
      <c r="I15" s="444"/>
      <c r="J15" s="444"/>
      <c r="K15" s="445"/>
      <c r="L15" s="445"/>
      <c r="M15" s="445"/>
      <c r="N15" s="444"/>
      <c r="O15" s="444"/>
      <c r="P15" s="489"/>
      <c r="Q15" s="56"/>
      <c r="R15" s="250"/>
      <c r="S15" s="251" t="s">
        <v>500</v>
      </c>
      <c r="T15" s="282">
        <f t="shared" si="38"/>
        <v>0</v>
      </c>
      <c r="U15" s="283">
        <f t="shared" si="38"/>
        <v>0</v>
      </c>
      <c r="V15" s="283">
        <f t="shared" si="38"/>
        <v>0</v>
      </c>
      <c r="W15" s="283">
        <f t="shared" si="38"/>
        <v>0</v>
      </c>
      <c r="X15" s="283">
        <f t="shared" si="38"/>
        <v>0</v>
      </c>
      <c r="Y15" s="283">
        <f t="shared" si="38"/>
        <v>0</v>
      </c>
      <c r="Z15" s="282">
        <f t="shared" si="38"/>
        <v>0</v>
      </c>
      <c r="AA15" s="282">
        <f t="shared" si="38"/>
        <v>0</v>
      </c>
      <c r="AB15" s="283">
        <f t="shared" si="38"/>
        <v>0</v>
      </c>
      <c r="AC15" s="283">
        <f t="shared" si="38"/>
        <v>0</v>
      </c>
      <c r="AD15" s="283">
        <f t="shared" si="38"/>
        <v>0</v>
      </c>
      <c r="AE15" s="282">
        <f t="shared" si="38"/>
        <v>0</v>
      </c>
      <c r="AG15" s="272">
        <f>(T15-T14)*100</f>
        <v>0</v>
      </c>
      <c r="AH15" s="272">
        <f t="shared" ref="AH15" si="39">(U15-U14)*100</f>
        <v>0</v>
      </c>
      <c r="AI15" s="272">
        <f t="shared" ref="AI15" si="40">(V15-V14)*100</f>
        <v>0</v>
      </c>
      <c r="AJ15" s="272">
        <f t="shared" ref="AJ15" si="41">(W15-W14)*100</f>
        <v>0</v>
      </c>
      <c r="AK15" s="272">
        <f t="shared" ref="AK15" si="42">(X15-X14)*100</f>
        <v>0</v>
      </c>
      <c r="AL15" s="272">
        <f t="shared" ref="AL15" si="43">(Y15-Y14)*100</f>
        <v>0</v>
      </c>
      <c r="AM15" s="272">
        <f t="shared" ref="AM15" si="44">(Z15-Z14)*100</f>
        <v>0</v>
      </c>
      <c r="AN15" s="272">
        <f t="shared" ref="AN15" si="45">(AA15-AA14)*100</f>
        <v>0</v>
      </c>
      <c r="AO15" s="272">
        <f t="shared" ref="AO15" si="46">(AB15-AB14)*100</f>
        <v>0</v>
      </c>
      <c r="AP15" s="272">
        <f t="shared" ref="AP15" si="47">(AC15-AC14)*100</f>
        <v>0</v>
      </c>
      <c r="AQ15" s="272">
        <f t="shared" ref="AQ15" si="48">(AD15-AD14)*100</f>
        <v>0</v>
      </c>
      <c r="AR15" s="272">
        <f t="shared" ref="AR15" si="49">(AE15-AE14)*100</f>
        <v>0</v>
      </c>
    </row>
    <row r="16" spans="1:50" ht="15">
      <c r="A16" s="439"/>
      <c r="B16" s="457" t="s">
        <v>98</v>
      </c>
      <c r="C16" s="444"/>
      <c r="D16" s="445"/>
      <c r="E16" s="445"/>
      <c r="F16" s="445"/>
      <c r="G16" s="445"/>
      <c r="H16" s="445"/>
      <c r="I16" s="444"/>
      <c r="J16" s="444"/>
      <c r="K16" s="445"/>
      <c r="L16" s="445"/>
      <c r="M16" s="445"/>
      <c r="N16" s="444"/>
      <c r="O16" s="444"/>
      <c r="P16" s="489"/>
      <c r="Q16" s="56"/>
      <c r="R16" s="248" t="s">
        <v>526</v>
      </c>
      <c r="S16" s="249" t="s">
        <v>520</v>
      </c>
      <c r="T16" s="280">
        <f t="shared" ref="T16:AE17" si="50">IF(C6&gt;0,C16/C6,)</f>
        <v>0</v>
      </c>
      <c r="U16" s="281">
        <f t="shared" si="50"/>
        <v>0</v>
      </c>
      <c r="V16" s="281">
        <f t="shared" si="50"/>
        <v>0</v>
      </c>
      <c r="W16" s="281">
        <f t="shared" si="50"/>
        <v>0</v>
      </c>
      <c r="X16" s="281">
        <f t="shared" si="50"/>
        <v>0</v>
      </c>
      <c r="Y16" s="281">
        <f t="shared" si="50"/>
        <v>0</v>
      </c>
      <c r="Z16" s="280">
        <f t="shared" si="50"/>
        <v>0</v>
      </c>
      <c r="AA16" s="280">
        <f t="shared" si="50"/>
        <v>0</v>
      </c>
      <c r="AB16" s="281">
        <f t="shared" si="50"/>
        <v>0</v>
      </c>
      <c r="AC16" s="281">
        <f t="shared" si="50"/>
        <v>0</v>
      </c>
      <c r="AD16" s="281">
        <f t="shared" si="50"/>
        <v>0</v>
      </c>
      <c r="AE16" s="280">
        <f t="shared" si="50"/>
        <v>0</v>
      </c>
      <c r="AG16" s="334" t="s">
        <v>519</v>
      </c>
      <c r="AH16" s="266"/>
      <c r="AI16" s="266"/>
      <c r="AJ16" s="266"/>
      <c r="AK16" s="266"/>
      <c r="AL16" s="266"/>
      <c r="AM16" s="266"/>
      <c r="AN16" s="266"/>
      <c r="AO16" s="266"/>
      <c r="AP16" s="266"/>
      <c r="AQ16" s="266"/>
      <c r="AR16" s="266"/>
    </row>
    <row r="17" spans="1:50" ht="15">
      <c r="A17" s="439"/>
      <c r="B17" s="457" t="s">
        <v>418</v>
      </c>
      <c r="C17" s="444"/>
      <c r="D17" s="445"/>
      <c r="E17" s="445"/>
      <c r="F17" s="445"/>
      <c r="G17" s="445"/>
      <c r="H17" s="445"/>
      <c r="I17" s="444"/>
      <c r="J17" s="444"/>
      <c r="K17" s="445"/>
      <c r="L17" s="445"/>
      <c r="M17" s="445"/>
      <c r="N17" s="444"/>
      <c r="O17" s="444"/>
      <c r="P17" s="489"/>
      <c r="Q17" s="56"/>
      <c r="R17" s="250"/>
      <c r="S17" s="251" t="s">
        <v>500</v>
      </c>
      <c r="T17" s="282">
        <f t="shared" si="50"/>
        <v>0</v>
      </c>
      <c r="U17" s="283">
        <f t="shared" si="50"/>
        <v>0</v>
      </c>
      <c r="V17" s="283">
        <f t="shared" si="50"/>
        <v>0</v>
      </c>
      <c r="W17" s="283">
        <f t="shared" si="50"/>
        <v>0</v>
      </c>
      <c r="X17" s="283">
        <f t="shared" si="50"/>
        <v>0</v>
      </c>
      <c r="Y17" s="283">
        <f t="shared" si="50"/>
        <v>0</v>
      </c>
      <c r="Z17" s="282">
        <f t="shared" si="50"/>
        <v>0</v>
      </c>
      <c r="AA17" s="282">
        <f t="shared" si="50"/>
        <v>0</v>
      </c>
      <c r="AB17" s="283">
        <f t="shared" si="50"/>
        <v>0</v>
      </c>
      <c r="AC17" s="283">
        <f t="shared" si="50"/>
        <v>0</v>
      </c>
      <c r="AD17" s="283">
        <f t="shared" si="50"/>
        <v>0</v>
      </c>
      <c r="AE17" s="282">
        <f t="shared" si="50"/>
        <v>0</v>
      </c>
      <c r="AG17" s="272">
        <f>(T17-T16)*100</f>
        <v>0</v>
      </c>
      <c r="AH17" s="272">
        <f t="shared" ref="AH17" si="51">(U17-U16)*100</f>
        <v>0</v>
      </c>
      <c r="AI17" s="272">
        <f t="shared" ref="AI17" si="52">(V17-V16)*100</f>
        <v>0</v>
      </c>
      <c r="AJ17" s="272">
        <f t="shared" ref="AJ17" si="53">(W17-W16)*100</f>
        <v>0</v>
      </c>
      <c r="AK17" s="272">
        <f t="shared" ref="AK17" si="54">(X17-X16)*100</f>
        <v>0</v>
      </c>
      <c r="AL17" s="272">
        <f t="shared" ref="AL17" si="55">(Y17-Y16)*100</f>
        <v>0</v>
      </c>
      <c r="AM17" s="272">
        <f t="shared" ref="AM17" si="56">(Z17-Z16)*100</f>
        <v>0</v>
      </c>
      <c r="AN17" s="272">
        <f t="shared" ref="AN17" si="57">(AA17-AA16)*100</f>
        <v>0</v>
      </c>
      <c r="AO17" s="272">
        <f t="shared" ref="AO17" si="58">(AB17-AB16)*100</f>
        <v>0</v>
      </c>
      <c r="AP17" s="272">
        <f t="shared" ref="AP17" si="59">(AC17-AC16)*100</f>
        <v>0</v>
      </c>
      <c r="AQ17" s="272">
        <f t="shared" ref="AQ17" si="60">(AD17-AD16)*100</f>
        <v>0</v>
      </c>
      <c r="AR17" s="272">
        <f t="shared" ref="AR17" si="61">(AE17-AE16)*100</f>
        <v>0</v>
      </c>
    </row>
    <row r="18" spans="1:50" ht="15">
      <c r="A18" s="439"/>
      <c r="B18" s="457" t="s">
        <v>100</v>
      </c>
      <c r="C18" s="444"/>
      <c r="D18" s="445"/>
      <c r="E18" s="445"/>
      <c r="F18" s="445"/>
      <c r="G18" s="445"/>
      <c r="H18" s="445"/>
      <c r="I18" s="444"/>
      <c r="J18" s="444"/>
      <c r="K18" s="445"/>
      <c r="L18" s="445"/>
      <c r="M18" s="445"/>
      <c r="N18" s="444"/>
      <c r="O18" s="444"/>
      <c r="P18" s="489"/>
      <c r="Q18" s="56"/>
      <c r="R18" s="248" t="s">
        <v>527</v>
      </c>
      <c r="S18" s="249" t="s">
        <v>520</v>
      </c>
      <c r="T18" s="280">
        <f t="shared" ref="T18:AE19" si="62">IF(C6&gt;0,C18/C6,)</f>
        <v>0</v>
      </c>
      <c r="U18" s="281">
        <f t="shared" si="62"/>
        <v>0</v>
      </c>
      <c r="V18" s="281">
        <f t="shared" si="62"/>
        <v>0</v>
      </c>
      <c r="W18" s="281">
        <f t="shared" si="62"/>
        <v>0</v>
      </c>
      <c r="X18" s="281">
        <f t="shared" si="62"/>
        <v>0</v>
      </c>
      <c r="Y18" s="281">
        <f t="shared" si="62"/>
        <v>0</v>
      </c>
      <c r="Z18" s="280">
        <f t="shared" si="62"/>
        <v>0</v>
      </c>
      <c r="AA18" s="280">
        <f t="shared" si="62"/>
        <v>0</v>
      </c>
      <c r="AB18" s="281">
        <f t="shared" si="62"/>
        <v>0</v>
      </c>
      <c r="AC18" s="281">
        <f t="shared" si="62"/>
        <v>0</v>
      </c>
      <c r="AD18" s="281">
        <f t="shared" si="62"/>
        <v>0</v>
      </c>
      <c r="AE18" s="280">
        <f t="shared" si="62"/>
        <v>0</v>
      </c>
      <c r="AG18" s="334" t="s">
        <v>519</v>
      </c>
      <c r="AH18" s="266"/>
      <c r="AI18" s="266"/>
      <c r="AJ18" s="266"/>
      <c r="AK18" s="266"/>
      <c r="AL18" s="266"/>
      <c r="AM18" s="266"/>
      <c r="AN18" s="266"/>
      <c r="AO18" s="266"/>
      <c r="AP18" s="266"/>
      <c r="AQ18" s="266"/>
      <c r="AR18" s="266"/>
    </row>
    <row r="19" spans="1:50" ht="15">
      <c r="A19" s="439"/>
      <c r="B19" s="457" t="s">
        <v>420</v>
      </c>
      <c r="C19" s="444"/>
      <c r="D19" s="445"/>
      <c r="E19" s="445"/>
      <c r="F19" s="445"/>
      <c r="G19" s="445"/>
      <c r="H19" s="445"/>
      <c r="I19" s="444"/>
      <c r="J19" s="444"/>
      <c r="K19" s="445"/>
      <c r="L19" s="445"/>
      <c r="M19" s="445"/>
      <c r="N19" s="444"/>
      <c r="O19" s="444"/>
      <c r="P19" s="489"/>
      <c r="Q19" s="56"/>
      <c r="R19" s="250"/>
      <c r="S19" s="251" t="s">
        <v>500</v>
      </c>
      <c r="T19" s="282">
        <f t="shared" si="62"/>
        <v>0</v>
      </c>
      <c r="U19" s="283">
        <f t="shared" si="62"/>
        <v>0</v>
      </c>
      <c r="V19" s="283">
        <f t="shared" si="62"/>
        <v>0</v>
      </c>
      <c r="W19" s="283">
        <f t="shared" si="62"/>
        <v>0</v>
      </c>
      <c r="X19" s="283">
        <f t="shared" si="62"/>
        <v>0</v>
      </c>
      <c r="Y19" s="283">
        <f t="shared" si="62"/>
        <v>0</v>
      </c>
      <c r="Z19" s="282">
        <f t="shared" si="62"/>
        <v>0</v>
      </c>
      <c r="AA19" s="282">
        <f t="shared" si="62"/>
        <v>0</v>
      </c>
      <c r="AB19" s="283">
        <f t="shared" si="62"/>
        <v>0</v>
      </c>
      <c r="AC19" s="283">
        <f t="shared" si="62"/>
        <v>0</v>
      </c>
      <c r="AD19" s="283">
        <f t="shared" si="62"/>
        <v>0</v>
      </c>
      <c r="AE19" s="282">
        <f t="shared" si="62"/>
        <v>0</v>
      </c>
      <c r="AG19" s="272">
        <f>(T19-T18)*100</f>
        <v>0</v>
      </c>
      <c r="AH19" s="272">
        <f t="shared" ref="AH19" si="63">(U19-U18)*100</f>
        <v>0</v>
      </c>
      <c r="AI19" s="272">
        <f t="shared" ref="AI19" si="64">(V19-V18)*100</f>
        <v>0</v>
      </c>
      <c r="AJ19" s="272">
        <f t="shared" ref="AJ19" si="65">(W19-W18)*100</f>
        <v>0</v>
      </c>
      <c r="AK19" s="272">
        <f t="shared" ref="AK19" si="66">(X19-X18)*100</f>
        <v>0</v>
      </c>
      <c r="AL19" s="272">
        <f t="shared" ref="AL19" si="67">(Y19-Y18)*100</f>
        <v>0</v>
      </c>
      <c r="AM19" s="272">
        <f t="shared" ref="AM19" si="68">(Z19-Z18)*100</f>
        <v>0</v>
      </c>
      <c r="AN19" s="272">
        <f t="shared" ref="AN19" si="69">(AA19-AA18)*100</f>
        <v>0</v>
      </c>
      <c r="AO19" s="272">
        <f t="shared" ref="AO19" si="70">(AB19-AB18)*100</f>
        <v>0</v>
      </c>
      <c r="AP19" s="272">
        <f t="shared" ref="AP19" si="71">(AC19-AC18)*100</f>
        <v>0</v>
      </c>
      <c r="AQ19" s="272">
        <f t="shared" ref="AQ19" si="72">(AD19-AD18)*100</f>
        <v>0</v>
      </c>
      <c r="AR19" s="272">
        <f t="shared" ref="AR19" si="73">(AE19-AE18)*100</f>
        <v>0</v>
      </c>
    </row>
    <row r="20" spans="1:50" ht="15">
      <c r="A20" s="439"/>
      <c r="B20" s="457" t="s">
        <v>102</v>
      </c>
      <c r="C20" s="444"/>
      <c r="D20" s="445"/>
      <c r="E20" s="445"/>
      <c r="F20" s="445"/>
      <c r="G20" s="445"/>
      <c r="H20" s="445"/>
      <c r="I20" s="444"/>
      <c r="J20" s="444"/>
      <c r="K20" s="445"/>
      <c r="L20" s="445"/>
      <c r="M20" s="445"/>
      <c r="N20" s="444"/>
      <c r="O20" s="444"/>
      <c r="P20" s="489"/>
      <c r="Q20" s="56"/>
      <c r="R20" s="248" t="s">
        <v>528</v>
      </c>
      <c r="S20" s="249" t="s">
        <v>520</v>
      </c>
      <c r="T20" s="280">
        <f t="shared" ref="T20:AE21" si="74">IF(C6&gt;0,C20/C6,)</f>
        <v>0</v>
      </c>
      <c r="U20" s="281">
        <f t="shared" si="74"/>
        <v>0</v>
      </c>
      <c r="V20" s="281">
        <f t="shared" si="74"/>
        <v>0</v>
      </c>
      <c r="W20" s="281">
        <f t="shared" si="74"/>
        <v>0</v>
      </c>
      <c r="X20" s="281">
        <f t="shared" si="74"/>
        <v>0</v>
      </c>
      <c r="Y20" s="281">
        <f t="shared" si="74"/>
        <v>0</v>
      </c>
      <c r="Z20" s="280">
        <f t="shared" si="74"/>
        <v>0</v>
      </c>
      <c r="AA20" s="280">
        <f t="shared" si="74"/>
        <v>0</v>
      </c>
      <c r="AB20" s="281">
        <f t="shared" si="74"/>
        <v>0</v>
      </c>
      <c r="AC20" s="281">
        <f t="shared" si="74"/>
        <v>0</v>
      </c>
      <c r="AD20" s="281">
        <f t="shared" si="74"/>
        <v>0</v>
      </c>
      <c r="AE20" s="280">
        <f t="shared" si="74"/>
        <v>0</v>
      </c>
      <c r="AG20" s="334" t="s">
        <v>519</v>
      </c>
      <c r="AH20" s="266"/>
      <c r="AI20" s="266"/>
      <c r="AJ20" s="266"/>
      <c r="AK20" s="266"/>
      <c r="AL20" s="266"/>
      <c r="AM20" s="266"/>
      <c r="AN20" s="266"/>
      <c r="AO20" s="266"/>
      <c r="AP20" s="266"/>
      <c r="AQ20" s="266"/>
      <c r="AR20" s="266"/>
    </row>
    <row r="21" spans="1:50" ht="15">
      <c r="A21" s="439"/>
      <c r="B21" s="457" t="s">
        <v>422</v>
      </c>
      <c r="C21" s="444"/>
      <c r="D21" s="445"/>
      <c r="E21" s="445"/>
      <c r="F21" s="445"/>
      <c r="G21" s="445"/>
      <c r="H21" s="445"/>
      <c r="I21" s="444"/>
      <c r="J21" s="444"/>
      <c r="K21" s="445"/>
      <c r="L21" s="445"/>
      <c r="M21" s="445"/>
      <c r="N21" s="444"/>
      <c r="O21" s="444"/>
      <c r="P21" s="489"/>
      <c r="Q21" s="56"/>
      <c r="R21" s="250"/>
      <c r="S21" s="251" t="s">
        <v>500</v>
      </c>
      <c r="T21" s="282">
        <f t="shared" si="74"/>
        <v>0</v>
      </c>
      <c r="U21" s="283">
        <f t="shared" si="74"/>
        <v>0</v>
      </c>
      <c r="V21" s="283">
        <f t="shared" si="74"/>
        <v>0</v>
      </c>
      <c r="W21" s="283">
        <f t="shared" si="74"/>
        <v>0</v>
      </c>
      <c r="X21" s="283">
        <f t="shared" si="74"/>
        <v>0</v>
      </c>
      <c r="Y21" s="283">
        <f t="shared" si="74"/>
        <v>0</v>
      </c>
      <c r="Z21" s="282">
        <f t="shared" si="74"/>
        <v>0</v>
      </c>
      <c r="AA21" s="282">
        <f t="shared" si="74"/>
        <v>0</v>
      </c>
      <c r="AB21" s="283">
        <f t="shared" si="74"/>
        <v>0</v>
      </c>
      <c r="AC21" s="283">
        <f t="shared" si="74"/>
        <v>0</v>
      </c>
      <c r="AD21" s="283">
        <f t="shared" si="74"/>
        <v>0</v>
      </c>
      <c r="AE21" s="282">
        <f t="shared" si="74"/>
        <v>0</v>
      </c>
      <c r="AG21" s="272">
        <f>(T21-T20)*100</f>
        <v>0</v>
      </c>
      <c r="AH21" s="272">
        <f t="shared" ref="AH21" si="75">(U21-U20)*100</f>
        <v>0</v>
      </c>
      <c r="AI21" s="272">
        <f t="shared" ref="AI21" si="76">(V21-V20)*100</f>
        <v>0</v>
      </c>
      <c r="AJ21" s="272">
        <f t="shared" ref="AJ21" si="77">(W21-W20)*100</f>
        <v>0</v>
      </c>
      <c r="AK21" s="272">
        <f t="shared" ref="AK21" si="78">(X21-X20)*100</f>
        <v>0</v>
      </c>
      <c r="AL21" s="272">
        <f t="shared" ref="AL21" si="79">(Y21-Y20)*100</f>
        <v>0</v>
      </c>
      <c r="AM21" s="272">
        <f t="shared" ref="AM21" si="80">(Z21-Z20)*100</f>
        <v>0</v>
      </c>
      <c r="AN21" s="272">
        <f t="shared" ref="AN21" si="81">(AA21-AA20)*100</f>
        <v>0</v>
      </c>
      <c r="AO21" s="272">
        <f t="shared" ref="AO21" si="82">(AB21-AB20)*100</f>
        <v>0</v>
      </c>
      <c r="AP21" s="272">
        <f t="shared" ref="AP21" si="83">(AC21-AC20)*100</f>
        <v>0</v>
      </c>
      <c r="AQ21" s="272">
        <f t="shared" ref="AQ21" si="84">(AD21-AD20)*100</f>
        <v>0</v>
      </c>
      <c r="AR21" s="272">
        <f t="shared" ref="AR21" si="85">(AE21-AE20)*100</f>
        <v>0</v>
      </c>
    </row>
    <row r="22" spans="1:50" ht="15">
      <c r="A22" s="439"/>
      <c r="B22" s="457" t="s">
        <v>104</v>
      </c>
      <c r="C22" s="444"/>
      <c r="D22" s="445"/>
      <c r="E22" s="445"/>
      <c r="F22" s="445"/>
      <c r="G22" s="445"/>
      <c r="H22" s="445"/>
      <c r="I22" s="444"/>
      <c r="J22" s="444"/>
      <c r="K22" s="445"/>
      <c r="L22" s="445"/>
      <c r="M22" s="445"/>
      <c r="N22" s="444"/>
      <c r="O22" s="444"/>
      <c r="P22" s="489"/>
      <c r="Q22" s="56"/>
      <c r="R22" s="248" t="s">
        <v>529</v>
      </c>
      <c r="S22" s="249" t="s">
        <v>520</v>
      </c>
      <c r="T22" s="280">
        <f t="shared" ref="T22:AE23" si="86">IF(C6&gt;0,C22/C6,)</f>
        <v>0</v>
      </c>
      <c r="U22" s="281">
        <f t="shared" si="86"/>
        <v>0</v>
      </c>
      <c r="V22" s="281">
        <f t="shared" si="86"/>
        <v>0</v>
      </c>
      <c r="W22" s="281">
        <f t="shared" si="86"/>
        <v>0</v>
      </c>
      <c r="X22" s="281">
        <f t="shared" si="86"/>
        <v>0</v>
      </c>
      <c r="Y22" s="281">
        <f t="shared" si="86"/>
        <v>0</v>
      </c>
      <c r="Z22" s="280">
        <f t="shared" si="86"/>
        <v>0</v>
      </c>
      <c r="AA22" s="280">
        <f t="shared" si="86"/>
        <v>0</v>
      </c>
      <c r="AB22" s="281">
        <f t="shared" si="86"/>
        <v>0</v>
      </c>
      <c r="AC22" s="281">
        <f t="shared" si="86"/>
        <v>0</v>
      </c>
      <c r="AD22" s="281">
        <f t="shared" si="86"/>
        <v>0</v>
      </c>
      <c r="AE22" s="280">
        <f t="shared" si="86"/>
        <v>0</v>
      </c>
      <c r="AG22" s="334" t="s">
        <v>519</v>
      </c>
      <c r="AH22" s="266"/>
      <c r="AI22" s="266"/>
      <c r="AJ22" s="266"/>
      <c r="AK22" s="266"/>
      <c r="AL22" s="266"/>
      <c r="AM22" s="266"/>
      <c r="AN22" s="266"/>
      <c r="AO22" s="266"/>
      <c r="AP22" s="266"/>
      <c r="AQ22" s="266"/>
      <c r="AR22" s="266"/>
    </row>
    <row r="23" spans="1:50" ht="15">
      <c r="A23" s="439"/>
      <c r="B23" s="457" t="s">
        <v>424</v>
      </c>
      <c r="C23" s="444"/>
      <c r="D23" s="445"/>
      <c r="E23" s="445"/>
      <c r="F23" s="445"/>
      <c r="G23" s="445"/>
      <c r="H23" s="445"/>
      <c r="I23" s="444"/>
      <c r="J23" s="444"/>
      <c r="K23" s="445"/>
      <c r="L23" s="445"/>
      <c r="M23" s="445"/>
      <c r="N23" s="444"/>
      <c r="O23" s="444"/>
      <c r="P23" s="489"/>
      <c r="Q23" s="56"/>
      <c r="R23" s="250"/>
      <c r="S23" s="251" t="s">
        <v>500</v>
      </c>
      <c r="T23" s="282">
        <f t="shared" si="86"/>
        <v>0</v>
      </c>
      <c r="U23" s="283">
        <f t="shared" si="86"/>
        <v>0</v>
      </c>
      <c r="V23" s="283">
        <f t="shared" si="86"/>
        <v>0</v>
      </c>
      <c r="W23" s="283">
        <f t="shared" si="86"/>
        <v>0</v>
      </c>
      <c r="X23" s="283">
        <f t="shared" si="86"/>
        <v>0</v>
      </c>
      <c r="Y23" s="283">
        <f t="shared" si="86"/>
        <v>0</v>
      </c>
      <c r="Z23" s="282">
        <f t="shared" si="86"/>
        <v>0</v>
      </c>
      <c r="AA23" s="282">
        <f t="shared" si="86"/>
        <v>0</v>
      </c>
      <c r="AB23" s="283">
        <f t="shared" si="86"/>
        <v>0</v>
      </c>
      <c r="AC23" s="283">
        <f t="shared" si="86"/>
        <v>0</v>
      </c>
      <c r="AD23" s="283">
        <f t="shared" si="86"/>
        <v>0</v>
      </c>
      <c r="AE23" s="282">
        <f t="shared" si="86"/>
        <v>0</v>
      </c>
      <c r="AG23" s="272">
        <f>(T23-T22)*100</f>
        <v>0</v>
      </c>
      <c r="AH23" s="272">
        <f t="shared" ref="AH23" si="87">(U23-U22)*100</f>
        <v>0</v>
      </c>
      <c r="AI23" s="272">
        <f t="shared" ref="AI23" si="88">(V23-V22)*100</f>
        <v>0</v>
      </c>
      <c r="AJ23" s="272">
        <f t="shared" ref="AJ23" si="89">(W23-W22)*100</f>
        <v>0</v>
      </c>
      <c r="AK23" s="272">
        <f t="shared" ref="AK23" si="90">(X23-X22)*100</f>
        <v>0</v>
      </c>
      <c r="AL23" s="272">
        <f t="shared" ref="AL23" si="91">(Y23-Y22)*100</f>
        <v>0</v>
      </c>
      <c r="AM23" s="272">
        <f t="shared" ref="AM23" si="92">(Z23-Z22)*100</f>
        <v>0</v>
      </c>
      <c r="AN23" s="272">
        <f t="shared" ref="AN23" si="93">(AA23-AA22)*100</f>
        <v>0</v>
      </c>
      <c r="AO23" s="272">
        <f t="shared" ref="AO23" si="94">(AB23-AB22)*100</f>
        <v>0</v>
      </c>
      <c r="AP23" s="272">
        <f t="shared" ref="AP23" si="95">(AC23-AC22)*100</f>
        <v>0</v>
      </c>
      <c r="AQ23" s="272">
        <f t="shared" ref="AQ23" si="96">(AD23-AD22)*100</f>
        <v>0</v>
      </c>
      <c r="AR23" s="272">
        <f t="shared" ref="AR23" si="97">(AE23-AE22)*100</f>
        <v>0</v>
      </c>
    </row>
    <row r="24" spans="1:50" ht="15">
      <c r="A24" s="439"/>
      <c r="B24" s="457" t="s">
        <v>106</v>
      </c>
      <c r="C24" s="444"/>
      <c r="D24" s="445"/>
      <c r="E24" s="445"/>
      <c r="F24" s="445"/>
      <c r="G24" s="445"/>
      <c r="H24" s="445"/>
      <c r="I24" s="444"/>
      <c r="J24" s="444"/>
      <c r="K24" s="445"/>
      <c r="L24" s="445"/>
      <c r="M24" s="445"/>
      <c r="N24" s="444"/>
      <c r="O24" s="444"/>
      <c r="P24" s="489"/>
      <c r="Q24" s="56"/>
      <c r="R24" s="248" t="s">
        <v>530</v>
      </c>
      <c r="S24" s="249" t="s">
        <v>520</v>
      </c>
      <c r="T24" s="280">
        <f t="shared" ref="T24:AE25" si="98">IF(C6&gt;0,C24/C6,)</f>
        <v>0</v>
      </c>
      <c r="U24" s="281">
        <f t="shared" si="98"/>
        <v>0</v>
      </c>
      <c r="V24" s="281">
        <f t="shared" si="98"/>
        <v>0</v>
      </c>
      <c r="W24" s="281">
        <f t="shared" si="98"/>
        <v>0</v>
      </c>
      <c r="X24" s="281">
        <f t="shared" si="98"/>
        <v>0</v>
      </c>
      <c r="Y24" s="281">
        <f t="shared" si="98"/>
        <v>0</v>
      </c>
      <c r="Z24" s="280">
        <f t="shared" si="98"/>
        <v>0</v>
      </c>
      <c r="AA24" s="280">
        <f t="shared" si="98"/>
        <v>0</v>
      </c>
      <c r="AB24" s="281">
        <f t="shared" si="98"/>
        <v>0</v>
      </c>
      <c r="AC24" s="281">
        <f t="shared" si="98"/>
        <v>0</v>
      </c>
      <c r="AD24" s="281">
        <f t="shared" si="98"/>
        <v>0</v>
      </c>
      <c r="AE24" s="280">
        <f t="shared" si="98"/>
        <v>0</v>
      </c>
      <c r="AG24" s="334" t="s">
        <v>519</v>
      </c>
      <c r="AH24" s="266"/>
      <c r="AI24" s="266"/>
      <c r="AJ24" s="266"/>
      <c r="AK24" s="266"/>
      <c r="AL24" s="266"/>
      <c r="AM24" s="266"/>
      <c r="AN24" s="266"/>
      <c r="AO24" s="266"/>
      <c r="AP24" s="266"/>
      <c r="AQ24" s="266"/>
      <c r="AR24" s="266"/>
    </row>
    <row r="25" spans="1:50" ht="15">
      <c r="A25" s="439"/>
      <c r="B25" s="457" t="s">
        <v>426</v>
      </c>
      <c r="C25" s="444"/>
      <c r="D25" s="445"/>
      <c r="E25" s="445"/>
      <c r="F25" s="445"/>
      <c r="G25" s="445"/>
      <c r="H25" s="445"/>
      <c r="I25" s="444"/>
      <c r="J25" s="444"/>
      <c r="K25" s="445"/>
      <c r="L25" s="445"/>
      <c r="M25" s="445"/>
      <c r="N25" s="444"/>
      <c r="O25" s="444"/>
      <c r="P25" s="489"/>
      <c r="Q25" s="56"/>
      <c r="R25" s="250"/>
      <c r="S25" s="251" t="s">
        <v>500</v>
      </c>
      <c r="T25" s="282">
        <f t="shared" si="98"/>
        <v>0</v>
      </c>
      <c r="U25" s="283">
        <f t="shared" si="98"/>
        <v>0</v>
      </c>
      <c r="V25" s="283">
        <f t="shared" si="98"/>
        <v>0</v>
      </c>
      <c r="W25" s="283">
        <f t="shared" si="98"/>
        <v>0</v>
      </c>
      <c r="X25" s="283">
        <f t="shared" si="98"/>
        <v>0</v>
      </c>
      <c r="Y25" s="283">
        <f t="shared" si="98"/>
        <v>0</v>
      </c>
      <c r="Z25" s="282">
        <f t="shared" si="98"/>
        <v>0</v>
      </c>
      <c r="AA25" s="282">
        <f t="shared" si="98"/>
        <v>0</v>
      </c>
      <c r="AB25" s="283">
        <f t="shared" si="98"/>
        <v>0</v>
      </c>
      <c r="AC25" s="283">
        <f t="shared" si="98"/>
        <v>0</v>
      </c>
      <c r="AD25" s="283">
        <f t="shared" si="98"/>
        <v>0</v>
      </c>
      <c r="AE25" s="282">
        <f t="shared" si="98"/>
        <v>0</v>
      </c>
      <c r="AG25" s="272">
        <f>(T25-T24)*100</f>
        <v>0</v>
      </c>
      <c r="AH25" s="272">
        <f t="shared" ref="AH25" si="99">(U25-U24)*100</f>
        <v>0</v>
      </c>
      <c r="AI25" s="272">
        <f t="shared" ref="AI25" si="100">(V25-V24)*100</f>
        <v>0</v>
      </c>
      <c r="AJ25" s="272">
        <f t="shared" ref="AJ25" si="101">(W25-W24)*100</f>
        <v>0</v>
      </c>
      <c r="AK25" s="272">
        <f t="shared" ref="AK25" si="102">(X25-X24)*100</f>
        <v>0</v>
      </c>
      <c r="AL25" s="272">
        <f t="shared" ref="AL25" si="103">(Y25-Y24)*100</f>
        <v>0</v>
      </c>
      <c r="AM25" s="272">
        <f t="shared" ref="AM25" si="104">(Z25-Z24)*100</f>
        <v>0</v>
      </c>
      <c r="AN25" s="272">
        <f t="shared" ref="AN25" si="105">(AA25-AA24)*100</f>
        <v>0</v>
      </c>
      <c r="AO25" s="272">
        <f t="shared" ref="AO25" si="106">(AB25-AB24)*100</f>
        <v>0</v>
      </c>
      <c r="AP25" s="272">
        <f t="shared" ref="AP25" si="107">(AC25-AC24)*100</f>
        <v>0</v>
      </c>
      <c r="AQ25" s="272">
        <f t="shared" ref="AQ25" si="108">(AD25-AD24)*100</f>
        <v>0</v>
      </c>
      <c r="AR25" s="272">
        <f t="shared" ref="AR25" si="109">(AE25-AE24)*100</f>
        <v>0</v>
      </c>
    </row>
    <row r="26" spans="1:50" ht="15">
      <c r="A26" s="439"/>
      <c r="B26" s="457" t="s">
        <v>108</v>
      </c>
      <c r="C26" s="444"/>
      <c r="D26" s="445"/>
      <c r="E26" s="445"/>
      <c r="F26" s="445"/>
      <c r="G26" s="445"/>
      <c r="H26" s="445"/>
      <c r="I26" s="444"/>
      <c r="J26" s="444"/>
      <c r="K26" s="445"/>
      <c r="L26" s="445"/>
      <c r="M26" s="445"/>
      <c r="N26" s="444"/>
      <c r="O26" s="444"/>
      <c r="P26" s="489"/>
      <c r="Q26" s="56"/>
      <c r="R26" s="248" t="s">
        <v>531</v>
      </c>
      <c r="S26" s="249" t="s">
        <v>520</v>
      </c>
      <c r="T26" s="280">
        <f t="shared" ref="T26:AE27" si="110">IF(C6&gt;0,C26/C6,)</f>
        <v>0</v>
      </c>
      <c r="U26" s="281">
        <f t="shared" si="110"/>
        <v>0</v>
      </c>
      <c r="V26" s="281">
        <f t="shared" si="110"/>
        <v>0</v>
      </c>
      <c r="W26" s="281">
        <f t="shared" si="110"/>
        <v>0</v>
      </c>
      <c r="X26" s="281">
        <f t="shared" si="110"/>
        <v>0</v>
      </c>
      <c r="Y26" s="281">
        <f t="shared" si="110"/>
        <v>0</v>
      </c>
      <c r="Z26" s="280">
        <f t="shared" si="110"/>
        <v>0</v>
      </c>
      <c r="AA26" s="280">
        <f t="shared" si="110"/>
        <v>0</v>
      </c>
      <c r="AB26" s="281">
        <f t="shared" si="110"/>
        <v>0</v>
      </c>
      <c r="AC26" s="281">
        <f t="shared" si="110"/>
        <v>0</v>
      </c>
      <c r="AD26" s="281">
        <f t="shared" si="110"/>
        <v>0</v>
      </c>
      <c r="AE26" s="280">
        <f t="shared" si="110"/>
        <v>0</v>
      </c>
      <c r="AG26" s="334" t="s">
        <v>519</v>
      </c>
      <c r="AH26" s="195"/>
      <c r="AI26" s="195"/>
      <c r="AJ26" s="195"/>
      <c r="AK26" s="195"/>
      <c r="AL26" s="195"/>
      <c r="AM26" s="195"/>
      <c r="AN26" s="195"/>
      <c r="AO26" s="195"/>
      <c r="AP26" s="195"/>
      <c r="AQ26" s="195"/>
      <c r="AR26" s="195"/>
    </row>
    <row r="27" spans="1:50" ht="15.75" thickBot="1">
      <c r="A27" s="439"/>
      <c r="B27" s="457" t="s">
        <v>430</v>
      </c>
      <c r="C27" s="444"/>
      <c r="D27" s="445"/>
      <c r="E27" s="445"/>
      <c r="F27" s="445"/>
      <c r="G27" s="445"/>
      <c r="H27" s="445"/>
      <c r="I27" s="444"/>
      <c r="J27" s="444"/>
      <c r="K27" s="445"/>
      <c r="L27" s="445"/>
      <c r="M27" s="445"/>
      <c r="N27" s="444"/>
      <c r="O27" s="444"/>
      <c r="P27" s="489"/>
      <c r="Q27" s="56"/>
      <c r="R27" s="255"/>
      <c r="S27" s="256" t="s">
        <v>500</v>
      </c>
      <c r="T27" s="284">
        <f t="shared" si="110"/>
        <v>0</v>
      </c>
      <c r="U27" s="285">
        <f t="shared" si="110"/>
        <v>0</v>
      </c>
      <c r="V27" s="285">
        <f t="shared" si="110"/>
        <v>0</v>
      </c>
      <c r="W27" s="285">
        <f t="shared" si="110"/>
        <v>0</v>
      </c>
      <c r="X27" s="285">
        <f t="shared" si="110"/>
        <v>0</v>
      </c>
      <c r="Y27" s="285">
        <f t="shared" si="110"/>
        <v>0</v>
      </c>
      <c r="Z27" s="284">
        <f t="shared" si="110"/>
        <v>0</v>
      </c>
      <c r="AA27" s="284">
        <f t="shared" si="110"/>
        <v>0</v>
      </c>
      <c r="AB27" s="285">
        <f t="shared" si="110"/>
        <v>0</v>
      </c>
      <c r="AC27" s="285">
        <f t="shared" si="110"/>
        <v>0</v>
      </c>
      <c r="AD27" s="285">
        <f t="shared" si="110"/>
        <v>0</v>
      </c>
      <c r="AE27" s="284">
        <f t="shared" si="110"/>
        <v>0</v>
      </c>
      <c r="AF27" s="427"/>
      <c r="AG27" s="273">
        <f>(T27-T26)*100</f>
        <v>0</v>
      </c>
      <c r="AH27" s="273">
        <f t="shared" ref="AH27" si="111">(U27-U26)*100</f>
        <v>0</v>
      </c>
      <c r="AI27" s="273">
        <f t="shared" ref="AI27" si="112">(V27-V26)*100</f>
        <v>0</v>
      </c>
      <c r="AJ27" s="273">
        <f t="shared" ref="AJ27" si="113">(W27-W26)*100</f>
        <v>0</v>
      </c>
      <c r="AK27" s="273">
        <f t="shared" ref="AK27" si="114">(X27-X26)*100</f>
        <v>0</v>
      </c>
      <c r="AL27" s="273">
        <f t="shared" ref="AL27" si="115">(Y27-Y26)*100</f>
        <v>0</v>
      </c>
      <c r="AM27" s="273">
        <f t="shared" ref="AM27" si="116">(Z27-Z26)*100</f>
        <v>0</v>
      </c>
      <c r="AN27" s="273">
        <f t="shared" ref="AN27" si="117">(AA27-AA26)*100</f>
        <v>0</v>
      </c>
      <c r="AO27" s="273">
        <f t="shared" ref="AO27" si="118">(AB27-AB26)*100</f>
        <v>0</v>
      </c>
      <c r="AP27" s="273">
        <f t="shared" ref="AP27" si="119">(AC27-AC26)*100</f>
        <v>0</v>
      </c>
      <c r="AQ27" s="273">
        <f t="shared" ref="AQ27" si="120">(AD27-AD26)*100</f>
        <v>0</v>
      </c>
      <c r="AR27" s="273">
        <f t="shared" ref="AR27" si="121">(AE27-AE26)*100</f>
        <v>0</v>
      </c>
    </row>
    <row r="28" spans="1:50" ht="15">
      <c r="A28" s="432" t="s">
        <v>542</v>
      </c>
      <c r="B28" s="431" t="s">
        <v>94</v>
      </c>
      <c r="C28" s="428">
        <v>3862</v>
      </c>
      <c r="D28" s="429">
        <v>1366</v>
      </c>
      <c r="E28" s="429">
        <v>4605</v>
      </c>
      <c r="F28" s="429">
        <v>941</v>
      </c>
      <c r="G28" s="429">
        <v>331</v>
      </c>
      <c r="H28" s="429">
        <v>1098</v>
      </c>
      <c r="I28" s="428">
        <v>12203</v>
      </c>
      <c r="J28" s="428"/>
      <c r="K28" s="429">
        <v>1650</v>
      </c>
      <c r="L28" s="429">
        <v>955</v>
      </c>
      <c r="M28" s="429">
        <v>3395</v>
      </c>
      <c r="N28" s="428">
        <v>6000</v>
      </c>
      <c r="O28" s="428"/>
      <c r="P28" s="430"/>
      <c r="Q28" s="56">
        <f>+P30+P32+P34+P36+P38+P40+P42+P44+P46+P48</f>
        <v>0</v>
      </c>
      <c r="R28" s="248" t="s">
        <v>521</v>
      </c>
      <c r="S28" s="249" t="s">
        <v>520</v>
      </c>
      <c r="T28" s="280">
        <f t="shared" ref="T28:T29" si="122">IF(C28&gt;0,C28/C28,)</f>
        <v>1</v>
      </c>
      <c r="U28" s="281">
        <f t="shared" ref="U28:U29" si="123">IF(D28&gt;0,D28/D28,)</f>
        <v>1</v>
      </c>
      <c r="V28" s="281">
        <f t="shared" ref="V28:V29" si="124">IF(E28&gt;0,E28/E28,)</f>
        <v>1</v>
      </c>
      <c r="W28" s="281">
        <f t="shared" ref="W28:W29" si="125">IF(F28&gt;0,F28/F28,)</f>
        <v>1</v>
      </c>
      <c r="X28" s="281">
        <f t="shared" ref="X28:X29" si="126">IF(G28&gt;0,G28/G28,)</f>
        <v>1</v>
      </c>
      <c r="Y28" s="281">
        <f t="shared" ref="Y28:Y29" si="127">IF(H28&gt;0,H28/H28,)</f>
        <v>1</v>
      </c>
      <c r="Z28" s="280">
        <f t="shared" ref="Z28:Z29" si="128">IF(I28&gt;0,I28/I28,)</f>
        <v>1</v>
      </c>
      <c r="AA28" s="280">
        <f t="shared" ref="AA28:AA29" si="129">IF(J28&gt;0,J28/J28,)</f>
        <v>0</v>
      </c>
      <c r="AB28" s="281">
        <f t="shared" ref="AB28:AB29" si="130">IF(K28&gt;0,K28/K28,)</f>
        <v>1</v>
      </c>
      <c r="AC28" s="281">
        <f t="shared" ref="AC28:AC29" si="131">IF(L28&gt;0,L28/L28,)</f>
        <v>1</v>
      </c>
      <c r="AD28" s="281">
        <f t="shared" ref="AD28:AD29" si="132">IF(M28&gt;0,M28/M28,)</f>
        <v>1</v>
      </c>
      <c r="AE28" s="280">
        <f t="shared" ref="AE28:AE29" si="133">IF(N28&gt;0,N28/N28,)</f>
        <v>1</v>
      </c>
      <c r="AG28" s="265">
        <f>+T30+T32+T34+T36+T38+T40+T42+T44+T46+T48</f>
        <v>1</v>
      </c>
      <c r="AH28" s="266">
        <f t="shared" ref="AH28:AR28" si="134">+U30+U32+U34+U36+U38+U40+U42+U44+U46+U48</f>
        <v>1</v>
      </c>
      <c r="AI28" s="266">
        <f t="shared" si="134"/>
        <v>1</v>
      </c>
      <c r="AJ28" s="266">
        <f t="shared" si="134"/>
        <v>1.0000000000000002</v>
      </c>
      <c r="AK28" s="266">
        <f t="shared" si="134"/>
        <v>0.99999999999999978</v>
      </c>
      <c r="AL28" s="266">
        <f t="shared" si="134"/>
        <v>1</v>
      </c>
      <c r="AM28" s="266">
        <f t="shared" si="134"/>
        <v>1</v>
      </c>
      <c r="AN28" s="266">
        <f t="shared" si="134"/>
        <v>0</v>
      </c>
      <c r="AO28" s="266">
        <f t="shared" si="134"/>
        <v>1</v>
      </c>
      <c r="AP28" s="266">
        <f t="shared" si="134"/>
        <v>1.0000000000000002</v>
      </c>
      <c r="AQ28" s="266">
        <f t="shared" si="134"/>
        <v>0.99999999999999989</v>
      </c>
      <c r="AR28" s="266">
        <f t="shared" si="134"/>
        <v>1</v>
      </c>
    </row>
    <row r="29" spans="1:50" ht="15">
      <c r="A29" s="439"/>
      <c r="B29" s="457" t="s">
        <v>428</v>
      </c>
      <c r="C29" s="444">
        <v>4152</v>
      </c>
      <c r="D29" s="445">
        <v>1365</v>
      </c>
      <c r="E29" s="445">
        <v>4526</v>
      </c>
      <c r="F29" s="445">
        <v>986</v>
      </c>
      <c r="G29" s="445">
        <v>325</v>
      </c>
      <c r="H29" s="445">
        <v>1143</v>
      </c>
      <c r="I29" s="444">
        <v>12497</v>
      </c>
      <c r="J29" s="444"/>
      <c r="K29" s="445">
        <v>1810</v>
      </c>
      <c r="L29" s="445">
        <v>965</v>
      </c>
      <c r="M29" s="445">
        <v>3450</v>
      </c>
      <c r="N29" s="444">
        <v>6225</v>
      </c>
      <c r="O29" s="444"/>
      <c r="P29" s="489"/>
      <c r="Q29" s="56"/>
      <c r="R29" s="250"/>
      <c r="S29" s="251" t="s">
        <v>500</v>
      </c>
      <c r="T29" s="282">
        <f t="shared" si="122"/>
        <v>1</v>
      </c>
      <c r="U29" s="283">
        <f t="shared" si="123"/>
        <v>1</v>
      </c>
      <c r="V29" s="283">
        <f t="shared" si="124"/>
        <v>1</v>
      </c>
      <c r="W29" s="283">
        <f t="shared" si="125"/>
        <v>1</v>
      </c>
      <c r="X29" s="283">
        <f t="shared" si="126"/>
        <v>1</v>
      </c>
      <c r="Y29" s="283">
        <f t="shared" si="127"/>
        <v>1</v>
      </c>
      <c r="Z29" s="282">
        <f t="shared" si="128"/>
        <v>1</v>
      </c>
      <c r="AA29" s="282">
        <f t="shared" si="129"/>
        <v>0</v>
      </c>
      <c r="AB29" s="283">
        <f t="shared" si="130"/>
        <v>1</v>
      </c>
      <c r="AC29" s="283">
        <f t="shared" si="131"/>
        <v>1</v>
      </c>
      <c r="AD29" s="283">
        <f t="shared" si="132"/>
        <v>1</v>
      </c>
      <c r="AE29" s="282">
        <f t="shared" si="133"/>
        <v>1</v>
      </c>
      <c r="AG29" s="267">
        <f>+T31+T33+T35+T37+T39+T41+T43+T45+T47+T49</f>
        <v>1</v>
      </c>
      <c r="AH29" s="267">
        <f t="shared" ref="AH29" si="135">+U31+U33+U35+U37+U39+U41+U43+U45+U47+U49</f>
        <v>0.99999999999999989</v>
      </c>
      <c r="AI29" s="267">
        <f t="shared" ref="AI29" si="136">+V31+V33+V35+V37+V39+V41+V43+V45+V47+V49</f>
        <v>0.99999999999999989</v>
      </c>
      <c r="AJ29" s="267">
        <f t="shared" ref="AJ29" si="137">+W31+W33+W35+W37+W39+W41+W43+W45+W47+W49</f>
        <v>1</v>
      </c>
      <c r="AK29" s="267">
        <f t="shared" ref="AK29" si="138">+X31+X33+X35+X37+X39+X41+X43+X45+X47+X49</f>
        <v>1</v>
      </c>
      <c r="AL29" s="267">
        <f t="shared" ref="AL29" si="139">+Y31+Y33+Y35+Y37+Y39+Y41+Y43+Y45+Y47+Y49</f>
        <v>1</v>
      </c>
      <c r="AM29" s="267">
        <f t="shared" ref="AM29" si="140">+Z31+Z33+Z35+Z37+Z39+Z41+Z43+Z45+Z47+Z49</f>
        <v>1</v>
      </c>
      <c r="AN29" s="267">
        <f t="shared" ref="AN29" si="141">+AA31+AA33+AA35+AA37+AA39+AA41+AA43+AA45+AA47+AA49</f>
        <v>0</v>
      </c>
      <c r="AO29" s="267">
        <f t="shared" ref="AO29" si="142">+AB31+AB33+AB35+AB37+AB39+AB41+AB43+AB45+AB47+AB49</f>
        <v>1</v>
      </c>
      <c r="AP29" s="267">
        <f t="shared" ref="AP29" si="143">+AC31+AC33+AC35+AC37+AC39+AC41+AC43+AC45+AC47+AC49</f>
        <v>1</v>
      </c>
      <c r="AQ29" s="279">
        <f t="shared" ref="AQ29" si="144">+AD31+AD33+AD35+AD37+AD39+AD41+AD43+AD45+AD47+AD49</f>
        <v>1.0002898550724637</v>
      </c>
      <c r="AR29" s="279">
        <f t="shared" ref="AR29" si="145">+AE31+AE33+AE35+AE37+AE39+AE41+AE43+AE45+AE47+AE49</f>
        <v>1.0001606425702811</v>
      </c>
      <c r="AT29" s="274"/>
      <c r="AU29" s="274"/>
      <c r="AV29" s="274"/>
      <c r="AW29" s="274"/>
      <c r="AX29" s="274"/>
    </row>
    <row r="30" spans="1:50" ht="15">
      <c r="A30" s="439"/>
      <c r="B30" s="457" t="s">
        <v>226</v>
      </c>
      <c r="C30" s="444">
        <v>671</v>
      </c>
      <c r="D30" s="445">
        <v>70</v>
      </c>
      <c r="E30" s="445">
        <v>1114</v>
      </c>
      <c r="F30" s="445">
        <v>236</v>
      </c>
      <c r="G30" s="445">
        <v>45</v>
      </c>
      <c r="H30" s="445">
        <v>140</v>
      </c>
      <c r="I30" s="444">
        <v>2276</v>
      </c>
      <c r="J30" s="444"/>
      <c r="K30" s="445">
        <v>79</v>
      </c>
      <c r="L30" s="445">
        <v>135</v>
      </c>
      <c r="M30" s="445">
        <v>296</v>
      </c>
      <c r="N30" s="444">
        <v>510</v>
      </c>
      <c r="O30" s="444"/>
      <c r="P30" s="489"/>
      <c r="Q30" s="56"/>
      <c r="R30" s="248" t="s">
        <v>522</v>
      </c>
      <c r="S30" s="249" t="s">
        <v>520</v>
      </c>
      <c r="T30" s="280">
        <f t="shared" ref="T30:T31" si="146">IF(C28&gt;0,C30/C28,)</f>
        <v>0.17374417400310721</v>
      </c>
      <c r="U30" s="281">
        <f t="shared" ref="U30:U31" si="147">IF(D28&gt;0,D30/D28,)</f>
        <v>5.1244509516837483E-2</v>
      </c>
      <c r="V30" s="281">
        <f t="shared" ref="V30:V31" si="148">IF(E28&gt;0,E30/E28,)</f>
        <v>0.24191096634093376</v>
      </c>
      <c r="W30" s="281">
        <f t="shared" ref="W30:W31" si="149">IF(F28&gt;0,F30/F28,)</f>
        <v>0.25079702444208291</v>
      </c>
      <c r="X30" s="281">
        <f t="shared" ref="X30:X31" si="150">IF(G28&gt;0,G30/G28,)</f>
        <v>0.13595166163141995</v>
      </c>
      <c r="Y30" s="281">
        <f t="shared" ref="Y30:Y31" si="151">IF(H28&gt;0,H30/H28,)</f>
        <v>0.12750455373406194</v>
      </c>
      <c r="Z30" s="280">
        <f t="shared" ref="Z30:Z31" si="152">IF(I28&gt;0,I30/I28,)</f>
        <v>0.1865115135622388</v>
      </c>
      <c r="AA30" s="280">
        <f t="shared" ref="AA30:AA31" si="153">IF(J28&gt;0,J30/J28,)</f>
        <v>0</v>
      </c>
      <c r="AB30" s="281">
        <f t="shared" ref="AB30:AB31" si="154">IF(K28&gt;0,K30/K28,)</f>
        <v>4.7878787878787882E-2</v>
      </c>
      <c r="AC30" s="281">
        <f t="shared" ref="AC30:AC31" si="155">IF(L28&gt;0,L30/L28,)</f>
        <v>0.14136125654450263</v>
      </c>
      <c r="AD30" s="281">
        <f t="shared" ref="AD30:AD31" si="156">IF(M28&gt;0,M30/M28,)</f>
        <v>8.7187039764359348E-2</v>
      </c>
      <c r="AE30" s="280">
        <f t="shared" ref="AE30:AE31" si="157">IF(N28&gt;0,N30/N28,)</f>
        <v>8.5000000000000006E-2</v>
      </c>
      <c r="AG30" s="334" t="s">
        <v>519</v>
      </c>
      <c r="AH30" s="266"/>
      <c r="AI30" s="266"/>
      <c r="AJ30" s="266"/>
      <c r="AK30" s="266"/>
      <c r="AL30" s="266"/>
      <c r="AM30" s="266"/>
      <c r="AN30" s="266"/>
      <c r="AO30" s="266"/>
      <c r="AP30" s="266"/>
      <c r="AQ30" s="266"/>
      <c r="AR30" s="266"/>
    </row>
    <row r="31" spans="1:50" ht="15">
      <c r="A31" s="439"/>
      <c r="B31" s="457" t="s">
        <v>410</v>
      </c>
      <c r="C31" s="444">
        <v>697</v>
      </c>
      <c r="D31" s="445">
        <v>74</v>
      </c>
      <c r="E31" s="445">
        <v>1101</v>
      </c>
      <c r="F31" s="445">
        <v>277</v>
      </c>
      <c r="G31" s="445">
        <v>25</v>
      </c>
      <c r="H31" s="445">
        <v>158</v>
      </c>
      <c r="I31" s="444">
        <v>2332</v>
      </c>
      <c r="J31" s="444"/>
      <c r="K31" s="445">
        <v>96</v>
      </c>
      <c r="L31" s="445">
        <v>190</v>
      </c>
      <c r="M31" s="445">
        <v>341</v>
      </c>
      <c r="N31" s="444">
        <v>627</v>
      </c>
      <c r="O31" s="444"/>
      <c r="P31" s="489"/>
      <c r="Q31" s="56"/>
      <c r="R31" s="250"/>
      <c r="S31" s="251" t="s">
        <v>500</v>
      </c>
      <c r="T31" s="282">
        <f t="shared" si="146"/>
        <v>0.1678709055876686</v>
      </c>
      <c r="U31" s="283">
        <f t="shared" si="147"/>
        <v>5.4212454212454214E-2</v>
      </c>
      <c r="V31" s="283">
        <f t="shared" si="148"/>
        <v>0.24326115775519222</v>
      </c>
      <c r="W31" s="283">
        <f t="shared" si="149"/>
        <v>0.28093306288032455</v>
      </c>
      <c r="X31" s="283">
        <f t="shared" si="150"/>
        <v>7.6923076923076927E-2</v>
      </c>
      <c r="Y31" s="283">
        <f t="shared" si="151"/>
        <v>0.13823272090988625</v>
      </c>
      <c r="Z31" s="282">
        <f t="shared" si="152"/>
        <v>0.18660478514843562</v>
      </c>
      <c r="AA31" s="282">
        <f t="shared" si="153"/>
        <v>0</v>
      </c>
      <c r="AB31" s="283">
        <f t="shared" si="154"/>
        <v>5.3038674033149172E-2</v>
      </c>
      <c r="AC31" s="283">
        <f t="shared" si="155"/>
        <v>0.19689119170984457</v>
      </c>
      <c r="AD31" s="283">
        <f t="shared" si="156"/>
        <v>9.8840579710144927E-2</v>
      </c>
      <c r="AE31" s="282">
        <f t="shared" si="157"/>
        <v>0.10072289156626506</v>
      </c>
      <c r="AG31" s="272">
        <f>(T31-T30)*100</f>
        <v>-0.5873268415438615</v>
      </c>
      <c r="AH31" s="272">
        <f t="shared" ref="AH31" si="158">(U31-U30)*100</f>
        <v>0.2967944695616731</v>
      </c>
      <c r="AI31" s="272">
        <f t="shared" ref="AI31" si="159">(V31-V30)*100</f>
        <v>0.13501914142584615</v>
      </c>
      <c r="AJ31" s="272">
        <f t="shared" ref="AJ31" si="160">(W31-W30)*100</f>
        <v>3.0136038438241641</v>
      </c>
      <c r="AK31" s="272">
        <f t="shared" ref="AK31" si="161">(X31-X30)*100</f>
        <v>-5.9028584708343015</v>
      </c>
      <c r="AL31" s="272">
        <f t="shared" ref="AL31" si="162">(Y31-Y30)*100</f>
        <v>1.072816717582431</v>
      </c>
      <c r="AM31" s="272">
        <f t="shared" ref="AM31" si="163">(Z31-Z30)*100</f>
        <v>9.3271586196819189E-3</v>
      </c>
      <c r="AN31" s="272">
        <f t="shared" ref="AN31" si="164">(AA31-AA30)*100</f>
        <v>0</v>
      </c>
      <c r="AO31" s="272">
        <f t="shared" ref="AO31" si="165">(AB31-AB30)*100</f>
        <v>0.51598861543612906</v>
      </c>
      <c r="AP31" s="272">
        <f t="shared" ref="AP31" si="166">(AC31-AC30)*100</f>
        <v>5.5529935165341939</v>
      </c>
      <c r="AQ31" s="272">
        <f t="shared" ref="AQ31" si="167">(AD31-AD30)*100</f>
        <v>1.1653539945785578</v>
      </c>
      <c r="AR31" s="272">
        <f t="shared" ref="AR31" si="168">(AE31-AE30)*100</f>
        <v>1.5722891566265051</v>
      </c>
    </row>
    <row r="32" spans="1:50" ht="15">
      <c r="A32" s="439"/>
      <c r="B32" s="457" t="s">
        <v>228</v>
      </c>
      <c r="C32" s="444">
        <v>35</v>
      </c>
      <c r="D32" s="445">
        <v>32</v>
      </c>
      <c r="E32" s="445">
        <v>11</v>
      </c>
      <c r="F32" s="445">
        <v>5</v>
      </c>
      <c r="G32" s="445">
        <v>51</v>
      </c>
      <c r="H32" s="445">
        <v>23</v>
      </c>
      <c r="I32" s="444">
        <v>157</v>
      </c>
      <c r="J32" s="444"/>
      <c r="K32" s="445">
        <v>25</v>
      </c>
      <c r="L32" s="445">
        <v>75</v>
      </c>
      <c r="M32" s="445">
        <v>220</v>
      </c>
      <c r="N32" s="444">
        <v>320</v>
      </c>
      <c r="O32" s="444"/>
      <c r="P32" s="489"/>
      <c r="Q32" s="56"/>
      <c r="R32" s="248" t="s">
        <v>523</v>
      </c>
      <c r="S32" s="249" t="s">
        <v>520</v>
      </c>
      <c r="T32" s="280">
        <f t="shared" ref="T32:T33" si="169">IF(C28&gt;0,C32/C28,)</f>
        <v>9.0626618332470231E-3</v>
      </c>
      <c r="U32" s="281">
        <f t="shared" ref="U32:U33" si="170">IF(D28&gt;0,D32/D28,)</f>
        <v>2.3426061493411421E-2</v>
      </c>
      <c r="V32" s="281">
        <f t="shared" ref="V32:V33" si="171">IF(E28&gt;0,E32/E28,)</f>
        <v>2.3887079261672097E-3</v>
      </c>
      <c r="W32" s="281">
        <f t="shared" ref="W32:W33" si="172">IF(F28&gt;0,F32/F28,)</f>
        <v>5.3134962805526037E-3</v>
      </c>
      <c r="X32" s="281">
        <f t="shared" ref="X32:X33" si="173">IF(G28&gt;0,G32/G28,)</f>
        <v>0.15407854984894259</v>
      </c>
      <c r="Y32" s="281">
        <f t="shared" ref="Y32:Y33" si="174">IF(H28&gt;0,H32/H28,)</f>
        <v>2.0947176684881604E-2</v>
      </c>
      <c r="Z32" s="280">
        <f t="shared" ref="Z32:Z33" si="175">IF(I28&gt;0,I32/I28,)</f>
        <v>1.2865688765057772E-2</v>
      </c>
      <c r="AA32" s="280">
        <f t="shared" ref="AA32:AA33" si="176">IF(J28&gt;0,J32/J28,)</f>
        <v>0</v>
      </c>
      <c r="AB32" s="281">
        <f t="shared" ref="AB32:AB33" si="177">IF(K28&gt;0,K32/K28,)</f>
        <v>1.5151515151515152E-2</v>
      </c>
      <c r="AC32" s="281">
        <f t="shared" ref="AC32:AC33" si="178">IF(L28&gt;0,L32/L28,)</f>
        <v>7.8534031413612565E-2</v>
      </c>
      <c r="AD32" s="281">
        <f t="shared" ref="AD32:AD33" si="179">IF(M28&gt;0,M32/M28,)</f>
        <v>6.4801178203240065E-2</v>
      </c>
      <c r="AE32" s="280">
        <f t="shared" ref="AE32:AE33" si="180">IF(N28&gt;0,N32/N28,)</f>
        <v>5.3333333333333337E-2</v>
      </c>
      <c r="AG32" s="334" t="s">
        <v>519</v>
      </c>
      <c r="AH32" s="266"/>
      <c r="AI32" s="266"/>
      <c r="AJ32" s="266"/>
      <c r="AK32" s="266"/>
      <c r="AL32" s="266"/>
      <c r="AM32" s="266"/>
      <c r="AN32" s="266"/>
      <c r="AO32" s="266"/>
      <c r="AP32" s="266"/>
      <c r="AQ32" s="266"/>
      <c r="AR32" s="266"/>
    </row>
    <row r="33" spans="1:44" ht="15">
      <c r="A33" s="439"/>
      <c r="B33" s="457" t="s">
        <v>412</v>
      </c>
      <c r="C33" s="444">
        <v>47</v>
      </c>
      <c r="D33" s="445">
        <v>35</v>
      </c>
      <c r="E33" s="445">
        <v>17</v>
      </c>
      <c r="F33" s="445">
        <v>1</v>
      </c>
      <c r="G33" s="445">
        <v>51</v>
      </c>
      <c r="H33" s="445">
        <v>10</v>
      </c>
      <c r="I33" s="444">
        <v>161</v>
      </c>
      <c r="J33" s="444"/>
      <c r="K33" s="445">
        <v>34</v>
      </c>
      <c r="L33" s="445">
        <v>23</v>
      </c>
      <c r="M33" s="445">
        <v>298</v>
      </c>
      <c r="N33" s="444">
        <v>355</v>
      </c>
      <c r="O33" s="444"/>
      <c r="P33" s="489"/>
      <c r="Q33" s="56"/>
      <c r="R33" s="250"/>
      <c r="S33" s="251" t="s">
        <v>500</v>
      </c>
      <c r="T33" s="282">
        <f t="shared" si="169"/>
        <v>1.1319845857418112E-2</v>
      </c>
      <c r="U33" s="283">
        <f t="shared" si="170"/>
        <v>2.564102564102564E-2</v>
      </c>
      <c r="V33" s="283">
        <f t="shared" si="171"/>
        <v>3.7560760053026955E-3</v>
      </c>
      <c r="W33" s="283">
        <f t="shared" si="172"/>
        <v>1.0141987829614604E-3</v>
      </c>
      <c r="X33" s="283">
        <f t="shared" si="173"/>
        <v>0.15692307692307692</v>
      </c>
      <c r="Y33" s="283">
        <f t="shared" si="174"/>
        <v>8.7489063867016627E-3</v>
      </c>
      <c r="Z33" s="282">
        <f t="shared" si="175"/>
        <v>1.2883091942066096E-2</v>
      </c>
      <c r="AA33" s="282">
        <f t="shared" si="176"/>
        <v>0</v>
      </c>
      <c r="AB33" s="283">
        <f t="shared" si="177"/>
        <v>1.8784530386740331E-2</v>
      </c>
      <c r="AC33" s="283">
        <f t="shared" si="178"/>
        <v>2.3834196891191709E-2</v>
      </c>
      <c r="AD33" s="283">
        <f t="shared" si="179"/>
        <v>8.6376811594202893E-2</v>
      </c>
      <c r="AE33" s="282">
        <f t="shared" si="180"/>
        <v>5.7028112449799197E-2</v>
      </c>
      <c r="AG33" s="272">
        <f>(T33-T32)*100</f>
        <v>0.22571840241710894</v>
      </c>
      <c r="AH33" s="272">
        <f t="shared" ref="AH33" si="181">(U33-U32)*100</f>
        <v>0.22149641476142193</v>
      </c>
      <c r="AI33" s="272">
        <f t="shared" ref="AI33" si="182">(V33-V32)*100</f>
        <v>0.13673680791354859</v>
      </c>
      <c r="AJ33" s="272">
        <f t="shared" ref="AJ33" si="183">(W33-W32)*100</f>
        <v>-0.42992974975911435</v>
      </c>
      <c r="AK33" s="272">
        <f t="shared" ref="AK33" si="184">(X33-X32)*100</f>
        <v>0.28445270741343232</v>
      </c>
      <c r="AL33" s="272">
        <f t="shared" ref="AL33" si="185">(Y33-Y32)*100</f>
        <v>-1.2198270298179941</v>
      </c>
      <c r="AM33" s="272">
        <f t="shared" ref="AM33" si="186">(Z33-Z32)*100</f>
        <v>1.7403177008323834E-3</v>
      </c>
      <c r="AN33" s="272">
        <f t="shared" ref="AN33" si="187">(AA33-AA32)*100</f>
        <v>0</v>
      </c>
      <c r="AO33" s="272">
        <f t="shared" ref="AO33" si="188">(AB33-AB32)*100</f>
        <v>0.36330152352251793</v>
      </c>
      <c r="AP33" s="272">
        <f t="shared" ref="AP33" si="189">(AC33-AC32)*100</f>
        <v>-5.4699834522420856</v>
      </c>
      <c r="AQ33" s="272">
        <f t="shared" ref="AQ33" si="190">(AD33-AD32)*100</f>
        <v>2.1575633390962827</v>
      </c>
      <c r="AR33" s="272">
        <f t="shared" ref="AR33" si="191">(AE33-AE32)*100</f>
        <v>0.369477911646586</v>
      </c>
    </row>
    <row r="34" spans="1:44" ht="15">
      <c r="A34" s="439"/>
      <c r="B34" s="457" t="s">
        <v>230</v>
      </c>
      <c r="C34" s="444"/>
      <c r="D34" s="445"/>
      <c r="E34" s="445"/>
      <c r="F34" s="445"/>
      <c r="G34" s="445"/>
      <c r="H34" s="445"/>
      <c r="I34" s="444"/>
      <c r="J34" s="444"/>
      <c r="K34" s="445"/>
      <c r="L34" s="445"/>
      <c r="M34" s="445"/>
      <c r="N34" s="444"/>
      <c r="O34" s="444"/>
      <c r="P34" s="489"/>
      <c r="Q34" s="56"/>
      <c r="R34" s="248" t="s">
        <v>524</v>
      </c>
      <c r="S34" s="249" t="s">
        <v>520</v>
      </c>
      <c r="T34" s="280">
        <f t="shared" ref="T34:T35" si="192">IF(C28&gt;0,C34/C28,)</f>
        <v>0</v>
      </c>
      <c r="U34" s="281">
        <f t="shared" ref="U34:U35" si="193">IF(D28&gt;0,D34/D28,)</f>
        <v>0</v>
      </c>
      <c r="V34" s="281">
        <f t="shared" ref="V34:V35" si="194">IF(E28&gt;0,E34/E28,)</f>
        <v>0</v>
      </c>
      <c r="W34" s="281">
        <f t="shared" ref="W34:W35" si="195">IF(F28&gt;0,F34/F28,)</f>
        <v>0</v>
      </c>
      <c r="X34" s="281">
        <f t="shared" ref="X34:X35" si="196">IF(G28&gt;0,G34/G28,)</f>
        <v>0</v>
      </c>
      <c r="Y34" s="281">
        <f t="shared" ref="Y34:Y35" si="197">IF(H28&gt;0,H34/H28,)</f>
        <v>0</v>
      </c>
      <c r="Z34" s="280">
        <f t="shared" ref="Z34:Z35" si="198">IF(I28&gt;0,I34/I28,)</f>
        <v>0</v>
      </c>
      <c r="AA34" s="280">
        <f t="shared" ref="AA34:AA35" si="199">IF(J28&gt;0,J34/J28,)</f>
        <v>0</v>
      </c>
      <c r="AB34" s="281">
        <f t="shared" ref="AB34:AB35" si="200">IF(K28&gt;0,K34/K28,)</f>
        <v>0</v>
      </c>
      <c r="AC34" s="281">
        <f t="shared" ref="AC34:AC35" si="201">IF(L28&gt;0,L34/L28,)</f>
        <v>0</v>
      </c>
      <c r="AD34" s="281">
        <f t="shared" ref="AD34:AD35" si="202">IF(M28&gt;0,M34/M28,)</f>
        <v>0</v>
      </c>
      <c r="AE34" s="280">
        <f t="shared" ref="AE34:AE35" si="203">IF(N28&gt;0,N34/N28,)</f>
        <v>0</v>
      </c>
      <c r="AG34" s="334" t="s">
        <v>519</v>
      </c>
      <c r="AH34" s="266"/>
      <c r="AI34" s="266"/>
      <c r="AJ34" s="266"/>
      <c r="AK34" s="266"/>
      <c r="AL34" s="266"/>
      <c r="AM34" s="266"/>
      <c r="AN34" s="266"/>
      <c r="AO34" s="266"/>
      <c r="AP34" s="266"/>
      <c r="AQ34" s="266"/>
      <c r="AR34" s="266"/>
    </row>
    <row r="35" spans="1:44" ht="15">
      <c r="A35" s="439"/>
      <c r="B35" s="457" t="s">
        <v>414</v>
      </c>
      <c r="C35" s="444"/>
      <c r="D35" s="445"/>
      <c r="E35" s="445"/>
      <c r="F35" s="445"/>
      <c r="G35" s="445"/>
      <c r="H35" s="445"/>
      <c r="I35" s="444"/>
      <c r="J35" s="444"/>
      <c r="K35" s="445"/>
      <c r="L35" s="445"/>
      <c r="M35" s="445"/>
      <c r="N35" s="444"/>
      <c r="O35" s="444"/>
      <c r="P35" s="489"/>
      <c r="Q35" s="56"/>
      <c r="R35" s="250"/>
      <c r="S35" s="251" t="s">
        <v>500</v>
      </c>
      <c r="T35" s="282">
        <f t="shared" si="192"/>
        <v>0</v>
      </c>
      <c r="U35" s="283">
        <f t="shared" si="193"/>
        <v>0</v>
      </c>
      <c r="V35" s="283">
        <f t="shared" si="194"/>
        <v>0</v>
      </c>
      <c r="W35" s="283">
        <f t="shared" si="195"/>
        <v>0</v>
      </c>
      <c r="X35" s="283">
        <f t="shared" si="196"/>
        <v>0</v>
      </c>
      <c r="Y35" s="283">
        <f t="shared" si="197"/>
        <v>0</v>
      </c>
      <c r="Z35" s="282">
        <f t="shared" si="198"/>
        <v>0</v>
      </c>
      <c r="AA35" s="282">
        <f t="shared" si="199"/>
        <v>0</v>
      </c>
      <c r="AB35" s="283">
        <f t="shared" si="200"/>
        <v>0</v>
      </c>
      <c r="AC35" s="283">
        <f t="shared" si="201"/>
        <v>0</v>
      </c>
      <c r="AD35" s="283">
        <f t="shared" si="202"/>
        <v>0</v>
      </c>
      <c r="AE35" s="282">
        <f t="shared" si="203"/>
        <v>0</v>
      </c>
      <c r="AG35" s="268">
        <f>(T35-T34)*100</f>
        <v>0</v>
      </c>
      <c r="AH35" s="268">
        <f t="shared" ref="AH35" si="204">(U35-U34)*100</f>
        <v>0</v>
      </c>
      <c r="AI35" s="268">
        <f t="shared" ref="AI35" si="205">(V35-V34)*100</f>
        <v>0</v>
      </c>
      <c r="AJ35" s="268">
        <f t="shared" ref="AJ35" si="206">(W35-W34)*100</f>
        <v>0</v>
      </c>
      <c r="AK35" s="268">
        <f t="shared" ref="AK35" si="207">(X35-X34)*100</f>
        <v>0</v>
      </c>
      <c r="AL35" s="268">
        <f t="shared" ref="AL35" si="208">(Y35-Y34)*100</f>
        <v>0</v>
      </c>
      <c r="AM35" s="268">
        <f t="shared" ref="AM35" si="209">(Z35-Z34)*100</f>
        <v>0</v>
      </c>
      <c r="AN35" s="268">
        <f t="shared" ref="AN35" si="210">(AA35-AA34)*100</f>
        <v>0</v>
      </c>
      <c r="AO35" s="268">
        <f t="shared" ref="AO35" si="211">(AB35-AB34)*100</f>
        <v>0</v>
      </c>
      <c r="AP35" s="268">
        <f t="shared" ref="AP35" si="212">(AC35-AC34)*100</f>
        <v>0</v>
      </c>
      <c r="AQ35" s="268">
        <f t="shared" ref="AQ35" si="213">(AD35-AD34)*100</f>
        <v>0</v>
      </c>
      <c r="AR35" s="268">
        <f t="shared" ref="AR35" si="214">(AE35-AE34)*100</f>
        <v>0</v>
      </c>
    </row>
    <row r="36" spans="1:44" ht="15">
      <c r="A36" s="439"/>
      <c r="B36" s="457" t="s">
        <v>96</v>
      </c>
      <c r="C36" s="444">
        <v>1804</v>
      </c>
      <c r="D36" s="445">
        <v>230</v>
      </c>
      <c r="E36" s="445">
        <v>1524</v>
      </c>
      <c r="F36" s="445">
        <v>298</v>
      </c>
      <c r="G36" s="445">
        <v>95</v>
      </c>
      <c r="H36" s="445">
        <v>522</v>
      </c>
      <c r="I36" s="444">
        <v>4473</v>
      </c>
      <c r="J36" s="444"/>
      <c r="K36" s="445">
        <v>601</v>
      </c>
      <c r="L36" s="445">
        <v>375</v>
      </c>
      <c r="M36" s="445">
        <v>1216</v>
      </c>
      <c r="N36" s="444">
        <v>2192</v>
      </c>
      <c r="O36" s="444"/>
      <c r="P36" s="489"/>
      <c r="Q36" s="56"/>
      <c r="R36" s="248" t="s">
        <v>525</v>
      </c>
      <c r="S36" s="249" t="s">
        <v>520</v>
      </c>
      <c r="T36" s="280">
        <f t="shared" ref="T36:T37" si="215">IF(C28&gt;0,C36/C28,)</f>
        <v>0.46711548420507509</v>
      </c>
      <c r="U36" s="281">
        <f t="shared" ref="U36:U37" si="216">IF(D28&gt;0,D36/D28,)</f>
        <v>0.16837481698389459</v>
      </c>
      <c r="V36" s="281">
        <f t="shared" ref="V36:V37" si="217">IF(E28&gt;0,E36/E28,)</f>
        <v>0.33094462540716613</v>
      </c>
      <c r="W36" s="281">
        <f t="shared" ref="W36:W37" si="218">IF(F28&gt;0,F36/F28,)</f>
        <v>0.31668437832093516</v>
      </c>
      <c r="X36" s="281">
        <f t="shared" ref="X36:X37" si="219">IF(G28&gt;0,G36/G28,)</f>
        <v>0.28700906344410876</v>
      </c>
      <c r="Y36" s="281">
        <f t="shared" ref="Y36:Y37" si="220">IF(H28&gt;0,H36/H28,)</f>
        <v>0.47540983606557374</v>
      </c>
      <c r="Z36" s="280">
        <f t="shared" ref="Z36:Z37" si="221">IF(I28&gt;0,I36/I28,)</f>
        <v>0.36654920921084977</v>
      </c>
      <c r="AA36" s="280">
        <f t="shared" ref="AA36:AA37" si="222">IF(J28&gt;0,J36/J28,)</f>
        <v>0</v>
      </c>
      <c r="AB36" s="281">
        <f t="shared" ref="AB36:AB37" si="223">IF(K28&gt;0,K36/K28,)</f>
        <v>0.36424242424242426</v>
      </c>
      <c r="AC36" s="281">
        <f t="shared" ref="AC36:AC37" si="224">IF(L28&gt;0,L36/L28,)</f>
        <v>0.39267015706806285</v>
      </c>
      <c r="AD36" s="281">
        <f t="shared" ref="AD36:AD37" si="225">IF(M28&gt;0,M36/M28,)</f>
        <v>0.35817378497790869</v>
      </c>
      <c r="AE36" s="280">
        <f t="shared" ref="AE36:AE37" si="226">IF(N28&gt;0,N36/N28,)</f>
        <v>0.36533333333333334</v>
      </c>
      <c r="AG36" s="334" t="s">
        <v>519</v>
      </c>
      <c r="AH36" s="266"/>
      <c r="AI36" s="266"/>
      <c r="AJ36" s="266"/>
      <c r="AK36" s="266"/>
      <c r="AL36" s="266"/>
      <c r="AM36" s="266"/>
      <c r="AN36" s="266"/>
      <c r="AO36" s="266"/>
      <c r="AP36" s="266"/>
      <c r="AQ36" s="266"/>
      <c r="AR36" s="266"/>
    </row>
    <row r="37" spans="1:44" ht="15">
      <c r="A37" s="439"/>
      <c r="B37" s="457" t="s">
        <v>416</v>
      </c>
      <c r="C37" s="444">
        <v>2071</v>
      </c>
      <c r="D37" s="445">
        <v>263</v>
      </c>
      <c r="E37" s="445">
        <v>1432</v>
      </c>
      <c r="F37" s="445">
        <v>332</v>
      </c>
      <c r="G37" s="445">
        <v>99</v>
      </c>
      <c r="H37" s="445">
        <v>518</v>
      </c>
      <c r="I37" s="444">
        <v>4715</v>
      </c>
      <c r="J37" s="444"/>
      <c r="K37" s="445">
        <v>721</v>
      </c>
      <c r="L37" s="445">
        <v>403</v>
      </c>
      <c r="M37" s="445">
        <v>1238</v>
      </c>
      <c r="N37" s="444">
        <v>2362</v>
      </c>
      <c r="O37" s="444"/>
      <c r="P37" s="489"/>
      <c r="Q37" s="56"/>
      <c r="R37" s="250"/>
      <c r="S37" s="251" t="s">
        <v>500</v>
      </c>
      <c r="T37" s="282">
        <f t="shared" si="215"/>
        <v>0.49879576107899809</v>
      </c>
      <c r="U37" s="283">
        <f t="shared" si="216"/>
        <v>0.19267399267399268</v>
      </c>
      <c r="V37" s="283">
        <f t="shared" si="217"/>
        <v>0.31639416703490941</v>
      </c>
      <c r="W37" s="283">
        <f t="shared" si="218"/>
        <v>0.33671399594320489</v>
      </c>
      <c r="X37" s="283">
        <f t="shared" si="219"/>
        <v>0.30461538461538462</v>
      </c>
      <c r="Y37" s="283">
        <f t="shared" si="220"/>
        <v>0.45319335083114609</v>
      </c>
      <c r="Z37" s="282">
        <f t="shared" si="221"/>
        <v>0.37729054973193565</v>
      </c>
      <c r="AA37" s="282">
        <f t="shared" si="222"/>
        <v>0</v>
      </c>
      <c r="AB37" s="283">
        <f t="shared" si="223"/>
        <v>0.39834254143646408</v>
      </c>
      <c r="AC37" s="283">
        <f t="shared" si="224"/>
        <v>0.41761658031088084</v>
      </c>
      <c r="AD37" s="283">
        <f t="shared" si="225"/>
        <v>0.35884057971014494</v>
      </c>
      <c r="AE37" s="282">
        <f t="shared" si="226"/>
        <v>0.37943775100401606</v>
      </c>
      <c r="AG37" s="272">
        <f>(T37-T36)*100</f>
        <v>3.1680276873922999</v>
      </c>
      <c r="AH37" s="272">
        <f t="shared" ref="AH37" si="227">(U37-U36)*100</f>
        <v>2.4299175690098096</v>
      </c>
      <c r="AI37" s="272">
        <f t="shared" ref="AI37" si="228">(V37-V36)*100</f>
        <v>-1.4550458372256714</v>
      </c>
      <c r="AJ37" s="272">
        <f t="shared" ref="AJ37" si="229">(W37-W36)*100</f>
        <v>2.0029617622269735</v>
      </c>
      <c r="AK37" s="272">
        <f t="shared" ref="AK37" si="230">(X37-X36)*100</f>
        <v>1.7606321171275863</v>
      </c>
      <c r="AL37" s="272">
        <f t="shared" ref="AL37" si="231">(Y37-Y36)*100</f>
        <v>-2.2216485234427652</v>
      </c>
      <c r="AM37" s="272">
        <f t="shared" ref="AM37" si="232">(Z37-Z36)*100</f>
        <v>1.0741340521085885</v>
      </c>
      <c r="AN37" s="272">
        <f t="shared" ref="AN37" si="233">(AA37-AA36)*100</f>
        <v>0</v>
      </c>
      <c r="AO37" s="272">
        <f t="shared" ref="AO37" si="234">(AB37-AB36)*100</f>
        <v>3.4100117194039825</v>
      </c>
      <c r="AP37" s="272">
        <f t="shared" ref="AP37" si="235">(AC37-AC36)*100</f>
        <v>2.4946423242817986</v>
      </c>
      <c r="AQ37" s="272">
        <f t="shared" ref="AQ37" si="236">(AD37-AD36)*100</f>
        <v>6.6679473223624219E-2</v>
      </c>
      <c r="AR37" s="272">
        <f t="shared" ref="AR37" si="237">(AE37-AE36)*100</f>
        <v>1.4104417670682712</v>
      </c>
    </row>
    <row r="38" spans="1:44" ht="15">
      <c r="A38" s="439"/>
      <c r="B38" s="457" t="s">
        <v>98</v>
      </c>
      <c r="C38" s="444">
        <v>151</v>
      </c>
      <c r="D38" s="445">
        <v>212</v>
      </c>
      <c r="E38" s="445">
        <v>73</v>
      </c>
      <c r="F38" s="445">
        <v>14</v>
      </c>
      <c r="G38" s="445">
        <v>23</v>
      </c>
      <c r="H38" s="445">
        <v>107</v>
      </c>
      <c r="I38" s="444">
        <v>580</v>
      </c>
      <c r="J38" s="444"/>
      <c r="K38" s="445">
        <v>290</v>
      </c>
      <c r="L38" s="445">
        <v>113</v>
      </c>
      <c r="M38" s="445">
        <v>556</v>
      </c>
      <c r="N38" s="444">
        <v>959</v>
      </c>
      <c r="O38" s="444"/>
      <c r="P38" s="489"/>
      <c r="Q38" s="56"/>
      <c r="R38" s="248" t="s">
        <v>526</v>
      </c>
      <c r="S38" s="249" t="s">
        <v>520</v>
      </c>
      <c r="T38" s="280">
        <f t="shared" ref="T38:T39" si="238">IF(C28&gt;0,C38/C28,)</f>
        <v>3.9098912480580013E-2</v>
      </c>
      <c r="U38" s="281">
        <f t="shared" ref="U38:U39" si="239">IF(D28&gt;0,D38/D28,)</f>
        <v>0.15519765739385066</v>
      </c>
      <c r="V38" s="281">
        <f t="shared" ref="V38:V39" si="240">IF(E28&gt;0,E38/E28,)</f>
        <v>1.5852334419109663E-2</v>
      </c>
      <c r="W38" s="281">
        <f t="shared" ref="W38:W39" si="241">IF(F28&gt;0,F38/F28,)</f>
        <v>1.487778958554729E-2</v>
      </c>
      <c r="X38" s="281">
        <f t="shared" ref="X38:X39" si="242">IF(G28&gt;0,G38/G28,)</f>
        <v>6.9486404833836862E-2</v>
      </c>
      <c r="Y38" s="281">
        <f t="shared" ref="Y38:Y39" si="243">IF(H28&gt;0,H38/H28,)</f>
        <v>9.7449908925318768E-2</v>
      </c>
      <c r="Z38" s="280">
        <f t="shared" ref="Z38:Z39" si="244">IF(I28&gt;0,I38/I28,)</f>
        <v>4.7529296074735723E-2</v>
      </c>
      <c r="AA38" s="280">
        <f t="shared" ref="AA38:AA39" si="245">IF(J28&gt;0,J38/J28,)</f>
        <v>0</v>
      </c>
      <c r="AB38" s="281">
        <f t="shared" ref="AB38:AB39" si="246">IF(K28&gt;0,K38/K28,)</f>
        <v>0.17575757575757575</v>
      </c>
      <c r="AC38" s="281">
        <f t="shared" ref="AC38:AC39" si="247">IF(L28&gt;0,L38/L28,)</f>
        <v>0.11832460732984293</v>
      </c>
      <c r="AD38" s="281">
        <f t="shared" ref="AD38:AD39" si="248">IF(M28&gt;0,M38/M28,)</f>
        <v>0.16377025036818851</v>
      </c>
      <c r="AE38" s="280">
        <f t="shared" ref="AE38:AE39" si="249">IF(N28&gt;0,N38/N28,)</f>
        <v>0.15983333333333333</v>
      </c>
      <c r="AG38" s="334" t="s">
        <v>519</v>
      </c>
      <c r="AH38" s="266"/>
      <c r="AI38" s="266"/>
      <c r="AJ38" s="266"/>
      <c r="AK38" s="266"/>
      <c r="AL38" s="266"/>
      <c r="AM38" s="266"/>
      <c r="AN38" s="266"/>
      <c r="AO38" s="266"/>
      <c r="AP38" s="266"/>
      <c r="AQ38" s="266"/>
      <c r="AR38" s="266"/>
    </row>
    <row r="39" spans="1:44" ht="15">
      <c r="A39" s="439"/>
      <c r="B39" s="457" t="s">
        <v>418</v>
      </c>
      <c r="C39" s="444">
        <v>134</v>
      </c>
      <c r="D39" s="445">
        <v>166</v>
      </c>
      <c r="E39" s="445">
        <v>71</v>
      </c>
      <c r="F39" s="445">
        <v>5</v>
      </c>
      <c r="G39" s="445">
        <v>41</v>
      </c>
      <c r="H39" s="445">
        <v>107</v>
      </c>
      <c r="I39" s="444">
        <v>524</v>
      </c>
      <c r="J39" s="444"/>
      <c r="K39" s="445">
        <v>330</v>
      </c>
      <c r="L39" s="445">
        <v>104</v>
      </c>
      <c r="M39" s="445">
        <v>442</v>
      </c>
      <c r="N39" s="444">
        <v>876</v>
      </c>
      <c r="O39" s="444"/>
      <c r="P39" s="489"/>
      <c r="Q39" s="56"/>
      <c r="R39" s="250"/>
      <c r="S39" s="251" t="s">
        <v>500</v>
      </c>
      <c r="T39" s="282">
        <f t="shared" si="238"/>
        <v>3.227360308285164E-2</v>
      </c>
      <c r="U39" s="283">
        <f t="shared" si="239"/>
        <v>0.12161172161172161</v>
      </c>
      <c r="V39" s="283">
        <f t="shared" si="240"/>
        <v>1.5687140963323024E-2</v>
      </c>
      <c r="W39" s="283">
        <f t="shared" si="241"/>
        <v>5.0709939148073022E-3</v>
      </c>
      <c r="X39" s="283">
        <f t="shared" si="242"/>
        <v>0.12615384615384614</v>
      </c>
      <c r="Y39" s="283">
        <f t="shared" si="243"/>
        <v>9.361329833770779E-2</v>
      </c>
      <c r="Z39" s="282">
        <f t="shared" si="244"/>
        <v>4.1930063215171641E-2</v>
      </c>
      <c r="AA39" s="282">
        <f t="shared" si="245"/>
        <v>0</v>
      </c>
      <c r="AB39" s="283">
        <f t="shared" si="246"/>
        <v>0.18232044198895028</v>
      </c>
      <c r="AC39" s="283">
        <f t="shared" si="247"/>
        <v>0.10777202072538861</v>
      </c>
      <c r="AD39" s="283">
        <f t="shared" si="248"/>
        <v>0.12811594202898552</v>
      </c>
      <c r="AE39" s="282">
        <f t="shared" si="249"/>
        <v>0.14072289156626505</v>
      </c>
      <c r="AG39" s="272">
        <f>(T39-T38)*100</f>
        <v>-0.6825309397728373</v>
      </c>
      <c r="AH39" s="272">
        <f t="shared" ref="AH39" si="250">(U39-U38)*100</f>
        <v>-3.3585935782129055</v>
      </c>
      <c r="AI39" s="272">
        <f t="shared" ref="AI39" si="251">(V39-V38)*100</f>
        <v>-1.6519345578663858E-2</v>
      </c>
      <c r="AJ39" s="272">
        <f t="shared" ref="AJ39" si="252">(W39-W38)*100</f>
        <v>-0.98067956707399884</v>
      </c>
      <c r="AK39" s="272">
        <f t="shared" ref="AK39" si="253">(X39-X38)*100</f>
        <v>5.666744132000928</v>
      </c>
      <c r="AL39" s="272">
        <f t="shared" ref="AL39" si="254">(Y39-Y38)*100</f>
        <v>-0.3836610587610978</v>
      </c>
      <c r="AM39" s="272">
        <f t="shared" ref="AM39" si="255">(Z39-Z38)*100</f>
        <v>-0.55992328595640828</v>
      </c>
      <c r="AN39" s="272">
        <f t="shared" ref="AN39" si="256">(AA39-AA38)*100</f>
        <v>0</v>
      </c>
      <c r="AO39" s="272">
        <f t="shared" ref="AO39" si="257">(AB39-AB38)*100</f>
        <v>0.65628662313745312</v>
      </c>
      <c r="AP39" s="272">
        <f t="shared" ref="AP39" si="258">(AC39-AC38)*100</f>
        <v>-1.0552586604454324</v>
      </c>
      <c r="AQ39" s="272">
        <f t="shared" ref="AQ39" si="259">(AD39-AD38)*100</f>
        <v>-3.5654308339202996</v>
      </c>
      <c r="AR39" s="272">
        <f t="shared" ref="AR39" si="260">(AE39-AE38)*100</f>
        <v>-1.9110441767068276</v>
      </c>
    </row>
    <row r="40" spans="1:44" ht="15">
      <c r="A40" s="439"/>
      <c r="B40" s="457" t="s">
        <v>100</v>
      </c>
      <c r="C40" s="444"/>
      <c r="D40" s="445"/>
      <c r="E40" s="445"/>
      <c r="F40" s="445"/>
      <c r="G40" s="445"/>
      <c r="H40" s="445"/>
      <c r="I40" s="444"/>
      <c r="J40" s="444"/>
      <c r="K40" s="445"/>
      <c r="L40" s="445"/>
      <c r="M40" s="445"/>
      <c r="N40" s="444"/>
      <c r="O40" s="444"/>
      <c r="P40" s="489"/>
      <c r="Q40" s="56"/>
      <c r="R40" s="248" t="s">
        <v>527</v>
      </c>
      <c r="S40" s="249" t="s">
        <v>520</v>
      </c>
      <c r="T40" s="280">
        <f t="shared" ref="T40:T41" si="261">IF(C28&gt;0,C40/C28,)</f>
        <v>0</v>
      </c>
      <c r="U40" s="281">
        <f t="shared" ref="U40:U41" si="262">IF(D28&gt;0,D40/D28,)</f>
        <v>0</v>
      </c>
      <c r="V40" s="281">
        <f t="shared" ref="V40:V41" si="263">IF(E28&gt;0,E40/E28,)</f>
        <v>0</v>
      </c>
      <c r="W40" s="281">
        <f t="shared" ref="W40:W41" si="264">IF(F28&gt;0,F40/F28,)</f>
        <v>0</v>
      </c>
      <c r="X40" s="281">
        <f t="shared" ref="X40:X41" si="265">IF(G28&gt;0,G40/G28,)</f>
        <v>0</v>
      </c>
      <c r="Y40" s="281">
        <f t="shared" ref="Y40:Y41" si="266">IF(H28&gt;0,H40/H28,)</f>
        <v>0</v>
      </c>
      <c r="Z40" s="280">
        <f t="shared" ref="Z40:Z41" si="267">IF(I28&gt;0,I40/I28,)</f>
        <v>0</v>
      </c>
      <c r="AA40" s="280">
        <f t="shared" ref="AA40:AA41" si="268">IF(J28&gt;0,J40/J28,)</f>
        <v>0</v>
      </c>
      <c r="AB40" s="281">
        <f t="shared" ref="AB40:AB41" si="269">IF(K28&gt;0,K40/K28,)</f>
        <v>0</v>
      </c>
      <c r="AC40" s="281">
        <f t="shared" ref="AC40:AC41" si="270">IF(L28&gt;0,L40/L28,)</f>
        <v>0</v>
      </c>
      <c r="AD40" s="281">
        <f t="shared" ref="AD40:AD41" si="271">IF(M28&gt;0,M40/M28,)</f>
        <v>0</v>
      </c>
      <c r="AE40" s="280">
        <f t="shared" ref="AE40:AE41" si="272">IF(N28&gt;0,N40/N28,)</f>
        <v>0</v>
      </c>
      <c r="AG40" s="334" t="s">
        <v>519</v>
      </c>
      <c r="AH40" s="266"/>
      <c r="AI40" s="266"/>
      <c r="AJ40" s="266"/>
      <c r="AK40" s="266"/>
      <c r="AL40" s="266"/>
      <c r="AM40" s="266"/>
      <c r="AN40" s="266"/>
      <c r="AO40" s="266"/>
      <c r="AP40" s="266"/>
      <c r="AQ40" s="266"/>
      <c r="AR40" s="266"/>
    </row>
    <row r="41" spans="1:44" ht="15">
      <c r="A41" s="439"/>
      <c r="B41" s="457" t="s">
        <v>420</v>
      </c>
      <c r="C41" s="444"/>
      <c r="D41" s="445"/>
      <c r="E41" s="445"/>
      <c r="F41" s="445"/>
      <c r="G41" s="445"/>
      <c r="H41" s="445"/>
      <c r="I41" s="444"/>
      <c r="J41" s="444"/>
      <c r="K41" s="445"/>
      <c r="L41" s="445"/>
      <c r="M41" s="445"/>
      <c r="N41" s="444"/>
      <c r="O41" s="444"/>
      <c r="P41" s="489"/>
      <c r="Q41" s="56"/>
      <c r="R41" s="250"/>
      <c r="S41" s="251" t="s">
        <v>500</v>
      </c>
      <c r="T41" s="282">
        <f t="shared" si="261"/>
        <v>0</v>
      </c>
      <c r="U41" s="283">
        <f t="shared" si="262"/>
        <v>0</v>
      </c>
      <c r="V41" s="283">
        <f t="shared" si="263"/>
        <v>0</v>
      </c>
      <c r="W41" s="283">
        <f t="shared" si="264"/>
        <v>0</v>
      </c>
      <c r="X41" s="283">
        <f t="shared" si="265"/>
        <v>0</v>
      </c>
      <c r="Y41" s="283">
        <f t="shared" si="266"/>
        <v>0</v>
      </c>
      <c r="Z41" s="282">
        <f t="shared" si="267"/>
        <v>0</v>
      </c>
      <c r="AA41" s="282">
        <f t="shared" si="268"/>
        <v>0</v>
      </c>
      <c r="AB41" s="283">
        <f t="shared" si="269"/>
        <v>0</v>
      </c>
      <c r="AC41" s="283">
        <f t="shared" si="270"/>
        <v>0</v>
      </c>
      <c r="AD41" s="283">
        <f t="shared" si="271"/>
        <v>0</v>
      </c>
      <c r="AE41" s="282">
        <f t="shared" si="272"/>
        <v>0</v>
      </c>
      <c r="AG41" s="272">
        <f>(T41-T40)*100</f>
        <v>0</v>
      </c>
      <c r="AH41" s="272">
        <f t="shared" ref="AH41" si="273">(U41-U40)*100</f>
        <v>0</v>
      </c>
      <c r="AI41" s="272">
        <f t="shared" ref="AI41" si="274">(V41-V40)*100</f>
        <v>0</v>
      </c>
      <c r="AJ41" s="272">
        <f t="shared" ref="AJ41" si="275">(W41-W40)*100</f>
        <v>0</v>
      </c>
      <c r="AK41" s="272">
        <f t="shared" ref="AK41" si="276">(X41-X40)*100</f>
        <v>0</v>
      </c>
      <c r="AL41" s="272">
        <f t="shared" ref="AL41" si="277">(Y41-Y40)*100</f>
        <v>0</v>
      </c>
      <c r="AM41" s="272">
        <f t="shared" ref="AM41" si="278">(Z41-Z40)*100</f>
        <v>0</v>
      </c>
      <c r="AN41" s="272">
        <f t="shared" ref="AN41" si="279">(AA41-AA40)*100</f>
        <v>0</v>
      </c>
      <c r="AO41" s="272">
        <f t="shared" ref="AO41" si="280">(AB41-AB40)*100</f>
        <v>0</v>
      </c>
      <c r="AP41" s="272">
        <f t="shared" ref="AP41" si="281">(AC41-AC40)*100</f>
        <v>0</v>
      </c>
      <c r="AQ41" s="272">
        <f t="shared" ref="AQ41" si="282">(AD41-AD40)*100</f>
        <v>0</v>
      </c>
      <c r="AR41" s="272">
        <f t="shared" ref="AR41" si="283">(AE41-AE40)*100</f>
        <v>0</v>
      </c>
    </row>
    <row r="42" spans="1:44" ht="15">
      <c r="A42" s="439"/>
      <c r="B42" s="457" t="s">
        <v>102</v>
      </c>
      <c r="C42" s="444">
        <v>847</v>
      </c>
      <c r="D42" s="445">
        <v>379</v>
      </c>
      <c r="E42" s="445">
        <v>1298</v>
      </c>
      <c r="F42" s="445">
        <v>357</v>
      </c>
      <c r="G42" s="445">
        <v>87</v>
      </c>
      <c r="H42" s="445">
        <v>245</v>
      </c>
      <c r="I42" s="444">
        <v>3213</v>
      </c>
      <c r="J42" s="444"/>
      <c r="K42" s="445">
        <v>357</v>
      </c>
      <c r="L42" s="445">
        <v>160</v>
      </c>
      <c r="M42" s="445">
        <v>636</v>
      </c>
      <c r="N42" s="444">
        <v>1153</v>
      </c>
      <c r="O42" s="444"/>
      <c r="P42" s="489"/>
      <c r="Q42" s="56"/>
      <c r="R42" s="248" t="s">
        <v>528</v>
      </c>
      <c r="S42" s="249" t="s">
        <v>520</v>
      </c>
      <c r="T42" s="280">
        <f t="shared" ref="T42:T43" si="284">IF(C28&gt;0,C42/C28,)</f>
        <v>0.21931641636457794</v>
      </c>
      <c r="U42" s="281">
        <f t="shared" ref="U42:U43" si="285">IF(D28&gt;0,D42/D28,)</f>
        <v>0.2774524158125915</v>
      </c>
      <c r="V42" s="281">
        <f t="shared" ref="V42:V43" si="286">IF(E28&gt;0,E42/E28,)</f>
        <v>0.28186753528773073</v>
      </c>
      <c r="W42" s="281">
        <f t="shared" ref="W42:W43" si="287">IF(F28&gt;0,F42/F28,)</f>
        <v>0.3793836344314559</v>
      </c>
      <c r="X42" s="281">
        <f t="shared" ref="X42:X43" si="288">IF(G28&gt;0,G42/G28,)</f>
        <v>0.26283987915407853</v>
      </c>
      <c r="Y42" s="281">
        <f t="shared" ref="Y42:Y43" si="289">IF(H28&gt;0,H42/H28,)</f>
        <v>0.22313296903460839</v>
      </c>
      <c r="Z42" s="280">
        <f t="shared" ref="Z42:Z43" si="290">IF(I28&gt;0,I42/I28,)</f>
        <v>0.26329591084159631</v>
      </c>
      <c r="AA42" s="280">
        <f t="shared" ref="AA42:AA43" si="291">IF(J28&gt;0,J42/J28,)</f>
        <v>0</v>
      </c>
      <c r="AB42" s="281">
        <f t="shared" ref="AB42:AB43" si="292">IF(K28&gt;0,K42/K28,)</f>
        <v>0.21636363636363637</v>
      </c>
      <c r="AC42" s="281">
        <f t="shared" ref="AC42:AC43" si="293">IF(L28&gt;0,L42/L28,)</f>
        <v>0.16753926701570682</v>
      </c>
      <c r="AD42" s="281">
        <f t="shared" ref="AD42:AD43" si="294">IF(M28&gt;0,M42/M28,)</f>
        <v>0.18733431516936672</v>
      </c>
      <c r="AE42" s="280">
        <f t="shared" ref="AE42:AE43" si="295">IF(N28&gt;0,N42/N28,)</f>
        <v>0.19216666666666668</v>
      </c>
      <c r="AG42" s="334" t="s">
        <v>519</v>
      </c>
      <c r="AH42" s="266"/>
      <c r="AI42" s="266"/>
      <c r="AJ42" s="266"/>
      <c r="AK42" s="266"/>
      <c r="AL42" s="266"/>
      <c r="AM42" s="266"/>
      <c r="AN42" s="266"/>
      <c r="AO42" s="266"/>
      <c r="AP42" s="266"/>
      <c r="AQ42" s="266"/>
      <c r="AR42" s="266"/>
    </row>
    <row r="43" spans="1:44" ht="15">
      <c r="A43" s="439"/>
      <c r="B43" s="457" t="s">
        <v>422</v>
      </c>
      <c r="C43" s="444">
        <v>837</v>
      </c>
      <c r="D43" s="445">
        <v>405</v>
      </c>
      <c r="E43" s="445">
        <v>1324</v>
      </c>
      <c r="F43" s="445">
        <v>338</v>
      </c>
      <c r="G43" s="445">
        <v>68</v>
      </c>
      <c r="H43" s="445">
        <v>252</v>
      </c>
      <c r="I43" s="444">
        <v>3224</v>
      </c>
      <c r="J43" s="444"/>
      <c r="K43" s="445">
        <v>354</v>
      </c>
      <c r="L43" s="445">
        <v>147</v>
      </c>
      <c r="M43" s="445">
        <v>610</v>
      </c>
      <c r="N43" s="444">
        <v>1111</v>
      </c>
      <c r="O43" s="444"/>
      <c r="P43" s="489"/>
      <c r="Q43" s="56"/>
      <c r="R43" s="250"/>
      <c r="S43" s="251" t="s">
        <v>500</v>
      </c>
      <c r="T43" s="282">
        <f t="shared" si="284"/>
        <v>0.20158959537572255</v>
      </c>
      <c r="U43" s="283">
        <f t="shared" si="285"/>
        <v>0.2967032967032967</v>
      </c>
      <c r="V43" s="283">
        <f t="shared" si="286"/>
        <v>0.29253203711886877</v>
      </c>
      <c r="W43" s="283">
        <f t="shared" si="287"/>
        <v>0.34279918864097364</v>
      </c>
      <c r="X43" s="283">
        <f t="shared" si="288"/>
        <v>0.20923076923076922</v>
      </c>
      <c r="Y43" s="283">
        <f t="shared" si="289"/>
        <v>0.22047244094488189</v>
      </c>
      <c r="Z43" s="282">
        <f t="shared" si="290"/>
        <v>0.25798191565975837</v>
      </c>
      <c r="AA43" s="282">
        <f t="shared" si="291"/>
        <v>0</v>
      </c>
      <c r="AB43" s="283">
        <f t="shared" si="292"/>
        <v>0.19558011049723756</v>
      </c>
      <c r="AC43" s="283">
        <f t="shared" si="293"/>
        <v>0.15233160621761657</v>
      </c>
      <c r="AD43" s="283">
        <f t="shared" si="294"/>
        <v>0.17681159420289855</v>
      </c>
      <c r="AE43" s="282">
        <f t="shared" si="295"/>
        <v>0.17847389558232932</v>
      </c>
      <c r="AG43" s="272">
        <f>(T43-T42)*100</f>
        <v>-1.772682098885539</v>
      </c>
      <c r="AH43" s="272">
        <f t="shared" ref="AH43" si="296">(U43-U42)*100</f>
        <v>1.9250880890705202</v>
      </c>
      <c r="AI43" s="272">
        <f t="shared" ref="AI43" si="297">(V43-V42)*100</f>
        <v>1.066450183113804</v>
      </c>
      <c r="AJ43" s="272">
        <f t="shared" ref="AJ43" si="298">(W43-W42)*100</f>
        <v>-3.6584445790482256</v>
      </c>
      <c r="AK43" s="272">
        <f t="shared" ref="AK43" si="299">(X43-X42)*100</f>
        <v>-5.3609109923309308</v>
      </c>
      <c r="AL43" s="272">
        <f t="shared" ref="AL43" si="300">(Y43-Y42)*100</f>
        <v>-0.26605280897264993</v>
      </c>
      <c r="AM43" s="272">
        <f t="shared" ref="AM43" si="301">(Z43-Z42)*100</f>
        <v>-0.53139951818379494</v>
      </c>
      <c r="AN43" s="272">
        <f t="shared" ref="AN43" si="302">(AA43-AA42)*100</f>
        <v>0</v>
      </c>
      <c r="AO43" s="272">
        <f t="shared" ref="AO43" si="303">(AB43-AB42)*100</f>
        <v>-2.0783525866398813</v>
      </c>
      <c r="AP43" s="272">
        <f t="shared" ref="AP43" si="304">(AC43-AC42)*100</f>
        <v>-1.5207660798090243</v>
      </c>
      <c r="AQ43" s="272">
        <f t="shared" ref="AQ43" si="305">(AD43-AD42)*100</f>
        <v>-1.0522720966468169</v>
      </c>
      <c r="AR43" s="272">
        <f t="shared" ref="AR43" si="306">(AE43-AE42)*100</f>
        <v>-1.3692771084337363</v>
      </c>
    </row>
    <row r="44" spans="1:44" ht="15">
      <c r="A44" s="439"/>
      <c r="B44" s="457" t="s">
        <v>104</v>
      </c>
      <c r="C44" s="444">
        <v>354</v>
      </c>
      <c r="D44" s="445">
        <v>385</v>
      </c>
      <c r="E44" s="445">
        <v>525</v>
      </c>
      <c r="F44" s="445">
        <v>30</v>
      </c>
      <c r="G44" s="445">
        <v>28</v>
      </c>
      <c r="H44" s="445">
        <v>61</v>
      </c>
      <c r="I44" s="444">
        <v>1383</v>
      </c>
      <c r="J44" s="444"/>
      <c r="K44" s="445">
        <v>286</v>
      </c>
      <c r="L44" s="445">
        <v>97</v>
      </c>
      <c r="M44" s="445">
        <v>454</v>
      </c>
      <c r="N44" s="444">
        <v>837</v>
      </c>
      <c r="O44" s="444"/>
      <c r="P44" s="489"/>
      <c r="Q44" s="56"/>
      <c r="R44" s="248" t="s">
        <v>529</v>
      </c>
      <c r="S44" s="249" t="s">
        <v>520</v>
      </c>
      <c r="T44" s="280">
        <f t="shared" ref="T44:T45" si="307">IF(C28&gt;0,C44/C28,)</f>
        <v>9.1662351113412741E-2</v>
      </c>
      <c r="U44" s="281">
        <f t="shared" ref="U44:U45" si="308">IF(D28&gt;0,D44/D28,)</f>
        <v>0.28184480234260617</v>
      </c>
      <c r="V44" s="281">
        <f t="shared" ref="V44:V45" si="309">IF(E28&gt;0,E44/E28,)</f>
        <v>0.11400651465798045</v>
      </c>
      <c r="W44" s="281">
        <f t="shared" ref="W44:W45" si="310">IF(F28&gt;0,F44/F28,)</f>
        <v>3.1880977683315624E-2</v>
      </c>
      <c r="X44" s="281">
        <f t="shared" ref="X44:X45" si="311">IF(G28&gt;0,G44/G28,)</f>
        <v>8.4592145015105744E-2</v>
      </c>
      <c r="Y44" s="281">
        <f t="shared" ref="Y44:Y45" si="312">IF(H28&gt;0,H44/H28,)</f>
        <v>5.5555555555555552E-2</v>
      </c>
      <c r="Z44" s="280">
        <f t="shared" ref="Z44:Z45" si="313">IF(I28&gt;0,I44/I28,)</f>
        <v>0.11333278701958535</v>
      </c>
      <c r="AA44" s="280">
        <f t="shared" ref="AA44:AA45" si="314">IF(J28&gt;0,J44/J28,)</f>
        <v>0</v>
      </c>
      <c r="AB44" s="281">
        <f t="shared" ref="AB44:AB45" si="315">IF(K28&gt;0,K44/K28,)</f>
        <v>0.17333333333333334</v>
      </c>
      <c r="AC44" s="281">
        <f t="shared" ref="AC44:AC45" si="316">IF(L28&gt;0,L44/L28,)</f>
        <v>0.10157068062827225</v>
      </c>
      <c r="AD44" s="281">
        <f t="shared" ref="AD44:AD45" si="317">IF(M28&gt;0,M44/M28,)</f>
        <v>0.1337260677466863</v>
      </c>
      <c r="AE44" s="280">
        <f t="shared" ref="AE44:AE45" si="318">IF(N28&gt;0,N44/N28,)</f>
        <v>0.13950000000000001</v>
      </c>
      <c r="AG44" s="334" t="s">
        <v>519</v>
      </c>
      <c r="AH44" s="266"/>
      <c r="AI44" s="266"/>
      <c r="AJ44" s="266"/>
      <c r="AK44" s="266"/>
      <c r="AL44" s="266"/>
      <c r="AM44" s="266"/>
      <c r="AN44" s="266"/>
      <c r="AO44" s="266"/>
      <c r="AP44" s="266"/>
      <c r="AQ44" s="266"/>
      <c r="AR44" s="266"/>
    </row>
    <row r="45" spans="1:44" ht="15">
      <c r="A45" s="439"/>
      <c r="B45" s="457" t="s">
        <v>424</v>
      </c>
      <c r="C45" s="444">
        <v>366</v>
      </c>
      <c r="D45" s="445">
        <v>360</v>
      </c>
      <c r="E45" s="445">
        <v>521</v>
      </c>
      <c r="F45" s="445">
        <v>32</v>
      </c>
      <c r="G45" s="445">
        <v>41</v>
      </c>
      <c r="H45" s="445">
        <v>98</v>
      </c>
      <c r="I45" s="444">
        <v>1418</v>
      </c>
      <c r="J45" s="444"/>
      <c r="K45" s="445">
        <v>259</v>
      </c>
      <c r="L45" s="445">
        <v>98</v>
      </c>
      <c r="M45" s="445">
        <v>504</v>
      </c>
      <c r="N45" s="444">
        <v>861</v>
      </c>
      <c r="O45" s="444"/>
      <c r="P45" s="489"/>
      <c r="Q45" s="56"/>
      <c r="R45" s="250"/>
      <c r="S45" s="251" t="s">
        <v>500</v>
      </c>
      <c r="T45" s="282">
        <f t="shared" si="307"/>
        <v>8.8150289017341038E-2</v>
      </c>
      <c r="U45" s="283">
        <f t="shared" si="308"/>
        <v>0.26373626373626374</v>
      </c>
      <c r="V45" s="283">
        <f t="shared" si="309"/>
        <v>0.11511268228015908</v>
      </c>
      <c r="W45" s="283">
        <f t="shared" si="310"/>
        <v>3.2454361054766734E-2</v>
      </c>
      <c r="X45" s="283">
        <f t="shared" si="311"/>
        <v>0.12615384615384614</v>
      </c>
      <c r="Y45" s="283">
        <f t="shared" si="312"/>
        <v>8.5739282589676294E-2</v>
      </c>
      <c r="Z45" s="282">
        <f t="shared" si="313"/>
        <v>0.11346723213571257</v>
      </c>
      <c r="AA45" s="282">
        <f t="shared" si="314"/>
        <v>0</v>
      </c>
      <c r="AB45" s="283">
        <f t="shared" si="315"/>
        <v>0.14309392265193371</v>
      </c>
      <c r="AC45" s="283">
        <f t="shared" si="316"/>
        <v>0.10155440414507771</v>
      </c>
      <c r="AD45" s="283">
        <f t="shared" si="317"/>
        <v>0.14608695652173914</v>
      </c>
      <c r="AE45" s="282">
        <f t="shared" si="318"/>
        <v>0.13831325301204819</v>
      </c>
      <c r="AG45" s="272">
        <f>(T45-T44)*100</f>
        <v>-0.35120620960717025</v>
      </c>
      <c r="AH45" s="272">
        <f t="shared" ref="AH45" si="319">(U45-U44)*100</f>
        <v>-1.8108538606342428</v>
      </c>
      <c r="AI45" s="272">
        <f t="shared" ref="AI45" si="320">(V45-V44)*100</f>
        <v>0.11061676221786332</v>
      </c>
      <c r="AJ45" s="272">
        <f t="shared" ref="AJ45" si="321">(W45-W44)*100</f>
        <v>5.7338337145110968E-2</v>
      </c>
      <c r="AK45" s="272">
        <f t="shared" ref="AK45" si="322">(X45-X44)*100</f>
        <v>4.1561701138740403</v>
      </c>
      <c r="AL45" s="272">
        <f t="shared" ref="AL45" si="323">(Y45-Y44)*100</f>
        <v>3.0183727034120742</v>
      </c>
      <c r="AM45" s="272">
        <f t="shared" ref="AM45" si="324">(Z45-Z44)*100</f>
        <v>1.3444511612721588E-2</v>
      </c>
      <c r="AN45" s="272">
        <f t="shared" ref="AN45" si="325">(AA45-AA44)*100</f>
        <v>0</v>
      </c>
      <c r="AO45" s="272">
        <f t="shared" ref="AO45" si="326">(AB45-AB44)*100</f>
        <v>-3.0239410681399628</v>
      </c>
      <c r="AP45" s="272">
        <f t="shared" ref="AP45" si="327">(AC45-AC44)*100</f>
        <v>-1.6276483194535563E-3</v>
      </c>
      <c r="AQ45" s="272">
        <f t="shared" ref="AQ45" si="328">(AD45-AD44)*100</f>
        <v>1.2360888775052841</v>
      </c>
      <c r="AR45" s="272">
        <f t="shared" ref="AR45" si="329">(AE45-AE44)*100</f>
        <v>-0.118674698795182</v>
      </c>
    </row>
    <row r="46" spans="1:44" ht="15">
      <c r="A46" s="439"/>
      <c r="B46" s="457" t="s">
        <v>106</v>
      </c>
      <c r="C46" s="444"/>
      <c r="D46" s="445"/>
      <c r="E46" s="445"/>
      <c r="F46" s="445"/>
      <c r="G46" s="445"/>
      <c r="H46" s="445"/>
      <c r="I46" s="444"/>
      <c r="J46" s="444"/>
      <c r="K46" s="445"/>
      <c r="L46" s="445"/>
      <c r="M46" s="445"/>
      <c r="N46" s="444"/>
      <c r="O46" s="444"/>
      <c r="P46" s="489"/>
      <c r="Q46" s="56"/>
      <c r="R46" s="248" t="s">
        <v>530</v>
      </c>
      <c r="S46" s="249" t="s">
        <v>520</v>
      </c>
      <c r="T46" s="280">
        <f t="shared" ref="T46:T47" si="330">IF(C28&gt;0,C46/C28,)</f>
        <v>0</v>
      </c>
      <c r="U46" s="281">
        <f t="shared" ref="U46:U47" si="331">IF(D28&gt;0,D46/D28,)</f>
        <v>0</v>
      </c>
      <c r="V46" s="281">
        <f t="shared" ref="V46:V47" si="332">IF(E28&gt;0,E46/E28,)</f>
        <v>0</v>
      </c>
      <c r="W46" s="281">
        <f t="shared" ref="W46:W47" si="333">IF(F28&gt;0,F46/F28,)</f>
        <v>0</v>
      </c>
      <c r="X46" s="281">
        <f t="shared" ref="X46:X47" si="334">IF(G28&gt;0,G46/G28,)</f>
        <v>0</v>
      </c>
      <c r="Y46" s="281">
        <f t="shared" ref="Y46:Y47" si="335">IF(H28&gt;0,H46/H28,)</f>
        <v>0</v>
      </c>
      <c r="Z46" s="280">
        <f t="shared" ref="Z46:Z47" si="336">IF(I28&gt;0,I46/I28,)</f>
        <v>0</v>
      </c>
      <c r="AA46" s="280">
        <f t="shared" ref="AA46:AA47" si="337">IF(J28&gt;0,J46/J28,)</f>
        <v>0</v>
      </c>
      <c r="AB46" s="281">
        <f t="shared" ref="AB46:AB47" si="338">IF(K28&gt;0,K46/K28,)</f>
        <v>0</v>
      </c>
      <c r="AC46" s="281">
        <f t="shared" ref="AC46:AC47" si="339">IF(L28&gt;0,L46/L28,)</f>
        <v>0</v>
      </c>
      <c r="AD46" s="281">
        <f t="shared" ref="AD46:AD47" si="340">IF(M28&gt;0,M46/M28,)</f>
        <v>0</v>
      </c>
      <c r="AE46" s="280">
        <f t="shared" ref="AE46:AE47" si="341">IF(N28&gt;0,N46/N28,)</f>
        <v>0</v>
      </c>
      <c r="AG46" s="334" t="s">
        <v>519</v>
      </c>
      <c r="AH46" s="266"/>
      <c r="AI46" s="266"/>
      <c r="AJ46" s="266"/>
      <c r="AK46" s="266"/>
      <c r="AL46" s="266"/>
      <c r="AM46" s="266"/>
      <c r="AN46" s="266"/>
      <c r="AO46" s="266"/>
      <c r="AP46" s="266"/>
      <c r="AQ46" s="266"/>
      <c r="AR46" s="266"/>
    </row>
    <row r="47" spans="1:44" ht="15">
      <c r="A47" s="439"/>
      <c r="B47" s="457" t="s">
        <v>426</v>
      </c>
      <c r="C47" s="444"/>
      <c r="D47" s="445"/>
      <c r="E47" s="445"/>
      <c r="F47" s="445"/>
      <c r="G47" s="445"/>
      <c r="H47" s="445"/>
      <c r="I47" s="444"/>
      <c r="J47" s="444"/>
      <c r="K47" s="445"/>
      <c r="L47" s="445"/>
      <c r="M47" s="445"/>
      <c r="N47" s="444"/>
      <c r="O47" s="444"/>
      <c r="P47" s="489"/>
      <c r="Q47" s="56"/>
      <c r="R47" s="250"/>
      <c r="S47" s="251" t="s">
        <v>500</v>
      </c>
      <c r="T47" s="282">
        <f t="shared" si="330"/>
        <v>0</v>
      </c>
      <c r="U47" s="283">
        <f t="shared" si="331"/>
        <v>0</v>
      </c>
      <c r="V47" s="283">
        <f t="shared" si="332"/>
        <v>0</v>
      </c>
      <c r="W47" s="283">
        <f t="shared" si="333"/>
        <v>0</v>
      </c>
      <c r="X47" s="283">
        <f t="shared" si="334"/>
        <v>0</v>
      </c>
      <c r="Y47" s="283">
        <f t="shared" si="335"/>
        <v>0</v>
      </c>
      <c r="Z47" s="282">
        <f t="shared" si="336"/>
        <v>0</v>
      </c>
      <c r="AA47" s="282">
        <f t="shared" si="337"/>
        <v>0</v>
      </c>
      <c r="AB47" s="283">
        <f t="shared" si="338"/>
        <v>0</v>
      </c>
      <c r="AC47" s="283">
        <f t="shared" si="339"/>
        <v>0</v>
      </c>
      <c r="AD47" s="283">
        <f t="shared" si="340"/>
        <v>0</v>
      </c>
      <c r="AE47" s="282">
        <f t="shared" si="341"/>
        <v>0</v>
      </c>
      <c r="AG47" s="272">
        <f>(T47-T46)*100</f>
        <v>0</v>
      </c>
      <c r="AH47" s="272">
        <f t="shared" ref="AH47" si="342">(U47-U46)*100</f>
        <v>0</v>
      </c>
      <c r="AI47" s="272">
        <f t="shared" ref="AI47" si="343">(V47-V46)*100</f>
        <v>0</v>
      </c>
      <c r="AJ47" s="272">
        <f t="shared" ref="AJ47" si="344">(W47-W46)*100</f>
        <v>0</v>
      </c>
      <c r="AK47" s="272">
        <f t="shared" ref="AK47" si="345">(X47-X46)*100</f>
        <v>0</v>
      </c>
      <c r="AL47" s="272">
        <f t="shared" ref="AL47" si="346">(Y47-Y46)*100</f>
        <v>0</v>
      </c>
      <c r="AM47" s="272">
        <f t="shared" ref="AM47" si="347">(Z47-Z46)*100</f>
        <v>0</v>
      </c>
      <c r="AN47" s="272">
        <f t="shared" ref="AN47" si="348">(AA47-AA46)*100</f>
        <v>0</v>
      </c>
      <c r="AO47" s="272">
        <f t="shared" ref="AO47" si="349">(AB47-AB46)*100</f>
        <v>0</v>
      </c>
      <c r="AP47" s="272">
        <f t="shared" ref="AP47" si="350">(AC47-AC46)*100</f>
        <v>0</v>
      </c>
      <c r="AQ47" s="272">
        <f t="shared" ref="AQ47" si="351">(AD47-AD46)*100</f>
        <v>0</v>
      </c>
      <c r="AR47" s="272">
        <f t="shared" ref="AR47" si="352">(AE47-AE46)*100</f>
        <v>0</v>
      </c>
    </row>
    <row r="48" spans="1:44" ht="15">
      <c r="A48" s="439"/>
      <c r="B48" s="457" t="s">
        <v>108</v>
      </c>
      <c r="C48" s="444">
        <v>0</v>
      </c>
      <c r="D48" s="445">
        <v>58</v>
      </c>
      <c r="E48" s="445">
        <v>60</v>
      </c>
      <c r="F48" s="445">
        <v>1</v>
      </c>
      <c r="G48" s="445">
        <v>2</v>
      </c>
      <c r="H48" s="445">
        <v>0</v>
      </c>
      <c r="I48" s="444">
        <v>121</v>
      </c>
      <c r="J48" s="444"/>
      <c r="K48" s="445">
        <v>12</v>
      </c>
      <c r="L48" s="445">
        <v>0</v>
      </c>
      <c r="M48" s="445">
        <v>17</v>
      </c>
      <c r="N48" s="444">
        <v>29</v>
      </c>
      <c r="O48" s="444"/>
      <c r="P48" s="489"/>
      <c r="Q48" s="56"/>
      <c r="R48" s="248" t="s">
        <v>531</v>
      </c>
      <c r="S48" s="249" t="s">
        <v>520</v>
      </c>
      <c r="T48" s="280">
        <f t="shared" ref="T48:T49" si="353">IF(C28&gt;0,C48/C28,)</f>
        <v>0</v>
      </c>
      <c r="U48" s="281">
        <f t="shared" ref="U48:U49" si="354">IF(D28&gt;0,D48/D28,)</f>
        <v>4.24597364568082E-2</v>
      </c>
      <c r="V48" s="281">
        <f t="shared" ref="V48:V49" si="355">IF(E28&gt;0,E48/E28,)</f>
        <v>1.3029315960912053E-2</v>
      </c>
      <c r="W48" s="281">
        <f t="shared" ref="W48:W49" si="356">IF(F28&gt;0,F48/F28,)</f>
        <v>1.0626992561105207E-3</v>
      </c>
      <c r="X48" s="281">
        <f t="shared" ref="X48:X49" si="357">IF(G28&gt;0,G48/G28,)</f>
        <v>6.0422960725075529E-3</v>
      </c>
      <c r="Y48" s="281">
        <f t="shared" ref="Y48:Y49" si="358">IF(H28&gt;0,H48/H28,)</f>
        <v>0</v>
      </c>
      <c r="Z48" s="280">
        <f t="shared" ref="Z48:Z49" si="359">IF(I28&gt;0,I48/I28,)</f>
        <v>9.9155945259362457E-3</v>
      </c>
      <c r="AA48" s="280">
        <f t="shared" ref="AA48:AA49" si="360">IF(J28&gt;0,J48/J28,)</f>
        <v>0</v>
      </c>
      <c r="AB48" s="281">
        <f t="shared" ref="AB48:AB49" si="361">IF(K28&gt;0,K48/K28,)</f>
        <v>7.2727272727272727E-3</v>
      </c>
      <c r="AC48" s="281">
        <f t="shared" ref="AC48:AC49" si="362">IF(L28&gt;0,L48/L28,)</f>
        <v>0</v>
      </c>
      <c r="AD48" s="281">
        <f t="shared" ref="AD48:AD49" si="363">IF(M28&gt;0,M48/M28,)</f>
        <v>5.0073637702503686E-3</v>
      </c>
      <c r="AE48" s="280">
        <f t="shared" ref="AE48:AE49" si="364">IF(N28&gt;0,N48/N28,)</f>
        <v>4.8333333333333336E-3</v>
      </c>
      <c r="AG48" s="334" t="s">
        <v>519</v>
      </c>
      <c r="AH48" s="195"/>
      <c r="AI48" s="195"/>
      <c r="AJ48" s="195"/>
      <c r="AK48" s="195"/>
      <c r="AL48" s="195"/>
      <c r="AM48" s="195"/>
      <c r="AN48" s="195"/>
      <c r="AO48" s="195"/>
      <c r="AP48" s="195"/>
      <c r="AQ48" s="195"/>
      <c r="AR48" s="195"/>
    </row>
    <row r="49" spans="1:50" ht="15.75" thickBot="1">
      <c r="A49" s="439"/>
      <c r="B49" s="457" t="s">
        <v>430</v>
      </c>
      <c r="C49" s="444">
        <v>0</v>
      </c>
      <c r="D49" s="445">
        <v>62</v>
      </c>
      <c r="E49" s="445">
        <v>60</v>
      </c>
      <c r="F49" s="445">
        <v>1</v>
      </c>
      <c r="G49" s="445">
        <v>0</v>
      </c>
      <c r="H49" s="445">
        <v>0</v>
      </c>
      <c r="I49" s="444">
        <v>123</v>
      </c>
      <c r="J49" s="444"/>
      <c r="K49" s="445">
        <v>16</v>
      </c>
      <c r="L49" s="445">
        <v>0</v>
      </c>
      <c r="M49" s="445">
        <v>18</v>
      </c>
      <c r="N49" s="444">
        <v>34</v>
      </c>
      <c r="O49" s="444"/>
      <c r="P49" s="489"/>
      <c r="Q49" s="56"/>
      <c r="R49" s="255"/>
      <c r="S49" s="256" t="s">
        <v>500</v>
      </c>
      <c r="T49" s="284">
        <f t="shared" si="353"/>
        <v>0</v>
      </c>
      <c r="U49" s="285">
        <f t="shared" si="354"/>
        <v>4.5421245421245419E-2</v>
      </c>
      <c r="V49" s="285">
        <f t="shared" si="355"/>
        <v>1.3256738842244807E-2</v>
      </c>
      <c r="W49" s="285">
        <f t="shared" si="356"/>
        <v>1.0141987829614604E-3</v>
      </c>
      <c r="X49" s="285">
        <f t="shared" si="357"/>
        <v>0</v>
      </c>
      <c r="Y49" s="285">
        <f t="shared" si="358"/>
        <v>0</v>
      </c>
      <c r="Z49" s="284">
        <f t="shared" si="359"/>
        <v>9.8423621669200614E-3</v>
      </c>
      <c r="AA49" s="284">
        <f t="shared" si="360"/>
        <v>0</v>
      </c>
      <c r="AB49" s="285">
        <f t="shared" si="361"/>
        <v>8.8397790055248626E-3</v>
      </c>
      <c r="AC49" s="285">
        <f t="shared" si="362"/>
        <v>0</v>
      </c>
      <c r="AD49" s="285">
        <f t="shared" si="363"/>
        <v>5.2173913043478265E-3</v>
      </c>
      <c r="AE49" s="284">
        <f t="shared" si="364"/>
        <v>5.4618473895582326E-3</v>
      </c>
      <c r="AF49" s="427"/>
      <c r="AG49" s="273">
        <f>(T49-T48)*100</f>
        <v>0</v>
      </c>
      <c r="AH49" s="273">
        <f t="shared" ref="AH49" si="365">(U49-U48)*100</f>
        <v>0.29615089644372194</v>
      </c>
      <c r="AI49" s="273">
        <f t="shared" ref="AI49" si="366">(V49-V48)*100</f>
        <v>2.2742288133275473E-2</v>
      </c>
      <c r="AJ49" s="273">
        <f t="shared" ref="AJ49" si="367">(W49-W48)*100</f>
        <v>-4.8500473149060228E-3</v>
      </c>
      <c r="AK49" s="273">
        <f t="shared" ref="AK49" si="368">(X49-X48)*100</f>
        <v>-0.60422960725075525</v>
      </c>
      <c r="AL49" s="273">
        <f t="shared" ref="AL49" si="369">(Y49-Y48)*100</f>
        <v>0</v>
      </c>
      <c r="AM49" s="273">
        <f t="shared" ref="AM49" si="370">(Z49-Z48)*100</f>
        <v>-7.3232359016184301E-3</v>
      </c>
      <c r="AN49" s="273">
        <f t="shared" ref="AN49" si="371">(AA49-AA48)*100</f>
        <v>0</v>
      </c>
      <c r="AO49" s="273">
        <f t="shared" ref="AO49" si="372">(AB49-AB48)*100</f>
        <v>0.15670517327975897</v>
      </c>
      <c r="AP49" s="273">
        <f t="shared" ref="AP49" si="373">(AC49-AC48)*100</f>
        <v>0</v>
      </c>
      <c r="AQ49" s="273">
        <f t="shared" ref="AQ49" si="374">(AD49-AD48)*100</f>
        <v>2.1002753409745788E-2</v>
      </c>
      <c r="AR49" s="273">
        <f t="shared" ref="AR49" si="375">(AE49-AE48)*100</f>
        <v>6.2851405622489906E-2</v>
      </c>
    </row>
    <row r="50" spans="1:50" ht="15">
      <c r="A50" s="432" t="s">
        <v>550</v>
      </c>
      <c r="B50" s="431" t="s">
        <v>94</v>
      </c>
      <c r="C50" s="428"/>
      <c r="D50" s="429"/>
      <c r="E50" s="429"/>
      <c r="F50" s="429"/>
      <c r="G50" s="429"/>
      <c r="H50" s="429"/>
      <c r="I50" s="428"/>
      <c r="J50" s="428"/>
      <c r="K50" s="429"/>
      <c r="L50" s="429"/>
      <c r="M50" s="429"/>
      <c r="N50" s="428"/>
      <c r="O50" s="428">
        <v>0</v>
      </c>
      <c r="P50" s="430">
        <v>0</v>
      </c>
      <c r="Q50" s="56"/>
      <c r="R50" s="248" t="s">
        <v>521</v>
      </c>
      <c r="S50" s="249" t="s">
        <v>520</v>
      </c>
      <c r="T50" s="280">
        <f t="shared" ref="T50:T51" si="376">IF(C50&gt;0,C50/C50,)</f>
        <v>0</v>
      </c>
      <c r="U50" s="281">
        <f t="shared" ref="U50:U51" si="377">IF(D50&gt;0,D50/D50,)</f>
        <v>0</v>
      </c>
      <c r="V50" s="281">
        <f t="shared" ref="V50:V51" si="378">IF(E50&gt;0,E50/E50,)</f>
        <v>0</v>
      </c>
      <c r="W50" s="281">
        <f t="shared" ref="W50:W51" si="379">IF(F50&gt;0,F50/F50,)</f>
        <v>0</v>
      </c>
      <c r="X50" s="281">
        <f t="shared" ref="X50:X51" si="380">IF(G50&gt;0,G50/G50,)</f>
        <v>0</v>
      </c>
      <c r="Y50" s="281">
        <f t="shared" ref="Y50:Y51" si="381">IF(H50&gt;0,H50/H50,)</f>
        <v>0</v>
      </c>
      <c r="Z50" s="280">
        <f t="shared" ref="Z50:Z51" si="382">IF(I50&gt;0,I50/I50,)</f>
        <v>0</v>
      </c>
      <c r="AA50" s="280">
        <f t="shared" ref="AA50:AA51" si="383">IF(J50&gt;0,J50/J50,)</f>
        <v>0</v>
      </c>
      <c r="AB50" s="281">
        <f t="shared" ref="AB50:AB51" si="384">IF(K50&gt;0,K50/K50,)</f>
        <v>0</v>
      </c>
      <c r="AC50" s="281">
        <f t="shared" ref="AC50:AC51" si="385">IF(L50&gt;0,L50/L50,)</f>
        <v>0</v>
      </c>
      <c r="AD50" s="281">
        <f t="shared" ref="AD50:AD51" si="386">IF(M50&gt;0,M50/M50,)</f>
        <v>0</v>
      </c>
      <c r="AE50" s="280">
        <f t="shared" ref="AE50:AE51" si="387">IF(N50&gt;0,N50/N50,)</f>
        <v>0</v>
      </c>
      <c r="AG50" s="265">
        <f>+T52+T54+T56+T58+T60+T62+T64+T66+T68+T70</f>
        <v>0</v>
      </c>
      <c r="AH50" s="266">
        <f t="shared" ref="AH50:AH51" si="388">+U52+U54+U56+U58+U60+U62+U64+U66+U68+U70</f>
        <v>0</v>
      </c>
      <c r="AI50" s="266">
        <f t="shared" ref="AI50:AI51" si="389">+V52+V54+V56+V58+V60+V62+V64+V66+V68+V70</f>
        <v>0</v>
      </c>
      <c r="AJ50" s="266">
        <f t="shared" ref="AJ50:AJ51" si="390">+W52+W54+W56+W58+W60+W62+W64+W66+W68+W70</f>
        <v>0</v>
      </c>
      <c r="AK50" s="266">
        <f t="shared" ref="AK50:AK51" si="391">+X52+X54+X56+X58+X60+X62+X64+X66+X68+X70</f>
        <v>0</v>
      </c>
      <c r="AL50" s="266">
        <f t="shared" ref="AL50:AL51" si="392">+Y52+Y54+Y56+Y58+Y60+Y62+Y64+Y66+Y68+Y70</f>
        <v>0</v>
      </c>
      <c r="AM50" s="266">
        <f t="shared" ref="AM50:AM51" si="393">+Z52+Z54+Z56+Z58+Z60+Z62+Z64+Z66+Z68+Z70</f>
        <v>0</v>
      </c>
      <c r="AN50" s="266">
        <f t="shared" ref="AN50:AN51" si="394">+AA52+AA54+AA56+AA58+AA60+AA62+AA64+AA66+AA68+AA70</f>
        <v>0</v>
      </c>
      <c r="AO50" s="266">
        <f t="shared" ref="AO50:AO51" si="395">+AB52+AB54+AB56+AB58+AB60+AB62+AB64+AB66+AB68+AB70</f>
        <v>0</v>
      </c>
      <c r="AP50" s="266">
        <f t="shared" ref="AP50:AP51" si="396">+AC52+AC54+AC56+AC58+AC60+AC62+AC64+AC66+AC68+AC70</f>
        <v>0</v>
      </c>
      <c r="AQ50" s="266">
        <f t="shared" ref="AQ50:AQ51" si="397">+AD52+AD54+AD56+AD58+AD60+AD62+AD64+AD66+AD68+AD70</f>
        <v>0</v>
      </c>
      <c r="AR50" s="266">
        <f t="shared" ref="AR50:AR51" si="398">+AE52+AE54+AE56+AE58+AE60+AE62+AE64+AE66+AE68+AE70</f>
        <v>0</v>
      </c>
    </row>
    <row r="51" spans="1:50" ht="15">
      <c r="A51" s="439"/>
      <c r="B51" s="457" t="s">
        <v>428</v>
      </c>
      <c r="C51" s="444"/>
      <c r="D51" s="445"/>
      <c r="E51" s="445"/>
      <c r="F51" s="445"/>
      <c r="G51" s="445"/>
      <c r="H51" s="445"/>
      <c r="I51" s="444"/>
      <c r="J51" s="444"/>
      <c r="K51" s="445"/>
      <c r="L51" s="445"/>
      <c r="M51" s="445"/>
      <c r="N51" s="444"/>
      <c r="O51" s="444">
        <v>0</v>
      </c>
      <c r="P51" s="489">
        <v>0</v>
      </c>
      <c r="Q51" s="56"/>
      <c r="R51" s="250"/>
      <c r="S51" s="251" t="s">
        <v>500</v>
      </c>
      <c r="T51" s="282">
        <f t="shared" si="376"/>
        <v>0</v>
      </c>
      <c r="U51" s="283">
        <f t="shared" si="377"/>
        <v>0</v>
      </c>
      <c r="V51" s="283">
        <f t="shared" si="378"/>
        <v>0</v>
      </c>
      <c r="W51" s="283">
        <f t="shared" si="379"/>
        <v>0</v>
      </c>
      <c r="X51" s="283">
        <f t="shared" si="380"/>
        <v>0</v>
      </c>
      <c r="Y51" s="283">
        <f t="shared" si="381"/>
        <v>0</v>
      </c>
      <c r="Z51" s="282">
        <f t="shared" si="382"/>
        <v>0</v>
      </c>
      <c r="AA51" s="282">
        <f t="shared" si="383"/>
        <v>0</v>
      </c>
      <c r="AB51" s="283">
        <f t="shared" si="384"/>
        <v>0</v>
      </c>
      <c r="AC51" s="283">
        <f t="shared" si="385"/>
        <v>0</v>
      </c>
      <c r="AD51" s="283">
        <f t="shared" si="386"/>
        <v>0</v>
      </c>
      <c r="AE51" s="282">
        <f t="shared" si="387"/>
        <v>0</v>
      </c>
      <c r="AG51" s="267">
        <f>+T53+T55+T57+T59+T61+T63+T65+T67+T69+T71</f>
        <v>0</v>
      </c>
      <c r="AH51" s="267">
        <f t="shared" si="388"/>
        <v>0</v>
      </c>
      <c r="AI51" s="267">
        <f t="shared" si="389"/>
        <v>0</v>
      </c>
      <c r="AJ51" s="267">
        <f t="shared" si="390"/>
        <v>0</v>
      </c>
      <c r="AK51" s="267">
        <f t="shared" si="391"/>
        <v>0</v>
      </c>
      <c r="AL51" s="267">
        <f t="shared" si="392"/>
        <v>0</v>
      </c>
      <c r="AM51" s="267">
        <f t="shared" si="393"/>
        <v>0</v>
      </c>
      <c r="AN51" s="267">
        <f t="shared" si="394"/>
        <v>0</v>
      </c>
      <c r="AO51" s="267">
        <f t="shared" si="395"/>
        <v>0</v>
      </c>
      <c r="AP51" s="267">
        <f t="shared" si="396"/>
        <v>0</v>
      </c>
      <c r="AQ51" s="267">
        <f t="shared" si="397"/>
        <v>0</v>
      </c>
      <c r="AR51" s="267">
        <f t="shared" si="398"/>
        <v>0</v>
      </c>
      <c r="AX51" s="51"/>
    </row>
    <row r="52" spans="1:50" ht="15">
      <c r="A52" s="439"/>
      <c r="B52" s="457" t="s">
        <v>226</v>
      </c>
      <c r="C52" s="444"/>
      <c r="D52" s="445"/>
      <c r="E52" s="445"/>
      <c r="F52" s="445"/>
      <c r="G52" s="445"/>
      <c r="H52" s="445"/>
      <c r="I52" s="444"/>
      <c r="J52" s="444"/>
      <c r="K52" s="445"/>
      <c r="L52" s="445"/>
      <c r="M52" s="445"/>
      <c r="N52" s="444"/>
      <c r="O52" s="444"/>
      <c r="P52" s="489"/>
      <c r="Q52" s="56"/>
      <c r="R52" s="248" t="s">
        <v>522</v>
      </c>
      <c r="S52" s="249" t="s">
        <v>520</v>
      </c>
      <c r="T52" s="280">
        <f t="shared" ref="T52:T53" si="399">IF(C50&gt;0,C52/C50,)</f>
        <v>0</v>
      </c>
      <c r="U52" s="281">
        <f t="shared" ref="U52:U53" si="400">IF(D50&gt;0,D52/D50,)</f>
        <v>0</v>
      </c>
      <c r="V52" s="281">
        <f t="shared" ref="V52:V53" si="401">IF(E50&gt;0,E52/E50,)</f>
        <v>0</v>
      </c>
      <c r="W52" s="281">
        <f t="shared" ref="W52:W53" si="402">IF(F50&gt;0,F52/F50,)</f>
        <v>0</v>
      </c>
      <c r="X52" s="281">
        <f t="shared" ref="X52:X53" si="403">IF(G50&gt;0,G52/G50,)</f>
        <v>0</v>
      </c>
      <c r="Y52" s="281">
        <f t="shared" ref="Y52:Y53" si="404">IF(H50&gt;0,H52/H50,)</f>
        <v>0</v>
      </c>
      <c r="Z52" s="280">
        <f t="shared" ref="Z52:Z53" si="405">IF(I50&gt;0,I52/I50,)</f>
        <v>0</v>
      </c>
      <c r="AA52" s="280">
        <f t="shared" ref="AA52:AA53" si="406">IF(J50&gt;0,J52/J50,)</f>
        <v>0</v>
      </c>
      <c r="AB52" s="281">
        <f t="shared" ref="AB52:AB53" si="407">IF(K50&gt;0,K52/K50,)</f>
        <v>0</v>
      </c>
      <c r="AC52" s="281">
        <f t="shared" ref="AC52:AC53" si="408">IF(L50&gt;0,L52/L50,)</f>
        <v>0</v>
      </c>
      <c r="AD52" s="281">
        <f t="shared" ref="AD52:AD53" si="409">IF(M50&gt;0,M52/M50,)</f>
        <v>0</v>
      </c>
      <c r="AE52" s="280">
        <f t="shared" ref="AE52:AE53" si="410">IF(N50&gt;0,N52/N50,)</f>
        <v>0</v>
      </c>
      <c r="AG52" s="334" t="s">
        <v>519</v>
      </c>
      <c r="AH52" s="266"/>
      <c r="AI52" s="266"/>
      <c r="AJ52" s="266"/>
      <c r="AK52" s="266"/>
      <c r="AL52" s="266"/>
      <c r="AM52" s="266"/>
      <c r="AN52" s="266"/>
      <c r="AO52" s="266"/>
      <c r="AP52" s="266"/>
      <c r="AQ52" s="266"/>
      <c r="AR52" s="266"/>
    </row>
    <row r="53" spans="1:50" ht="15">
      <c r="A53" s="439"/>
      <c r="B53" s="457" t="s">
        <v>410</v>
      </c>
      <c r="C53" s="444"/>
      <c r="D53" s="445"/>
      <c r="E53" s="445"/>
      <c r="F53" s="445"/>
      <c r="G53" s="445"/>
      <c r="H53" s="445"/>
      <c r="I53" s="444"/>
      <c r="J53" s="444"/>
      <c r="K53" s="445"/>
      <c r="L53" s="445"/>
      <c r="M53" s="445"/>
      <c r="N53" s="444"/>
      <c r="O53" s="444"/>
      <c r="P53" s="489"/>
      <c r="Q53" s="56"/>
      <c r="R53" s="250"/>
      <c r="S53" s="251" t="s">
        <v>500</v>
      </c>
      <c r="T53" s="282">
        <f t="shared" si="399"/>
        <v>0</v>
      </c>
      <c r="U53" s="283">
        <f t="shared" si="400"/>
        <v>0</v>
      </c>
      <c r="V53" s="283">
        <f t="shared" si="401"/>
        <v>0</v>
      </c>
      <c r="W53" s="283">
        <f t="shared" si="402"/>
        <v>0</v>
      </c>
      <c r="X53" s="283">
        <f t="shared" si="403"/>
        <v>0</v>
      </c>
      <c r="Y53" s="283">
        <f t="shared" si="404"/>
        <v>0</v>
      </c>
      <c r="Z53" s="282">
        <f t="shared" si="405"/>
        <v>0</v>
      </c>
      <c r="AA53" s="282">
        <f t="shared" si="406"/>
        <v>0</v>
      </c>
      <c r="AB53" s="283">
        <f t="shared" si="407"/>
        <v>0</v>
      </c>
      <c r="AC53" s="283">
        <f t="shared" si="408"/>
        <v>0</v>
      </c>
      <c r="AD53" s="283">
        <f t="shared" si="409"/>
        <v>0</v>
      </c>
      <c r="AE53" s="282">
        <f t="shared" si="410"/>
        <v>0</v>
      </c>
      <c r="AG53" s="272">
        <f>(T53-T52)*100</f>
        <v>0</v>
      </c>
      <c r="AH53" s="272">
        <f t="shared" ref="AH53" si="411">(U53-U52)*100</f>
        <v>0</v>
      </c>
      <c r="AI53" s="272">
        <f t="shared" ref="AI53" si="412">(V53-V52)*100</f>
        <v>0</v>
      </c>
      <c r="AJ53" s="272">
        <f t="shared" ref="AJ53" si="413">(W53-W52)*100</f>
        <v>0</v>
      </c>
      <c r="AK53" s="272">
        <f t="shared" ref="AK53" si="414">(X53-X52)*100</f>
        <v>0</v>
      </c>
      <c r="AL53" s="272">
        <f t="shared" ref="AL53" si="415">(Y53-Y52)*100</f>
        <v>0</v>
      </c>
      <c r="AM53" s="272">
        <f t="shared" ref="AM53" si="416">(Z53-Z52)*100</f>
        <v>0</v>
      </c>
      <c r="AN53" s="272">
        <f t="shared" ref="AN53" si="417">(AA53-AA52)*100</f>
        <v>0</v>
      </c>
      <c r="AO53" s="272">
        <f t="shared" ref="AO53" si="418">(AB53-AB52)*100</f>
        <v>0</v>
      </c>
      <c r="AP53" s="272">
        <f t="shared" ref="AP53" si="419">(AC53-AC52)*100</f>
        <v>0</v>
      </c>
      <c r="AQ53" s="272">
        <f t="shared" ref="AQ53" si="420">(AD53-AD52)*100</f>
        <v>0</v>
      </c>
      <c r="AR53" s="272">
        <f t="shared" ref="AR53" si="421">(AE53-AE52)*100</f>
        <v>0</v>
      </c>
    </row>
    <row r="54" spans="1:50" ht="15">
      <c r="A54" s="439"/>
      <c r="B54" s="457" t="s">
        <v>228</v>
      </c>
      <c r="C54" s="444"/>
      <c r="D54" s="445"/>
      <c r="E54" s="445"/>
      <c r="F54" s="445"/>
      <c r="G54" s="445"/>
      <c r="H54" s="445"/>
      <c r="I54" s="444"/>
      <c r="J54" s="444"/>
      <c r="K54" s="445"/>
      <c r="L54" s="445"/>
      <c r="M54" s="445"/>
      <c r="N54" s="444"/>
      <c r="O54" s="444"/>
      <c r="P54" s="489"/>
      <c r="Q54" s="56"/>
      <c r="R54" s="248" t="s">
        <v>523</v>
      </c>
      <c r="S54" s="249" t="s">
        <v>520</v>
      </c>
      <c r="T54" s="280">
        <f t="shared" ref="T54:T55" si="422">IF(C50&gt;0,C54/C50,)</f>
        <v>0</v>
      </c>
      <c r="U54" s="281">
        <f t="shared" ref="U54:U55" si="423">IF(D50&gt;0,D54/D50,)</f>
        <v>0</v>
      </c>
      <c r="V54" s="281">
        <f t="shared" ref="V54:V55" si="424">IF(E50&gt;0,E54/E50,)</f>
        <v>0</v>
      </c>
      <c r="W54" s="281">
        <f t="shared" ref="W54:W55" si="425">IF(F50&gt;0,F54/F50,)</f>
        <v>0</v>
      </c>
      <c r="X54" s="281">
        <f t="shared" ref="X54:X55" si="426">IF(G50&gt;0,G54/G50,)</f>
        <v>0</v>
      </c>
      <c r="Y54" s="281">
        <f t="shared" ref="Y54:Y55" si="427">IF(H50&gt;0,H54/H50,)</f>
        <v>0</v>
      </c>
      <c r="Z54" s="280">
        <f t="shared" ref="Z54:Z55" si="428">IF(I50&gt;0,I54/I50,)</f>
        <v>0</v>
      </c>
      <c r="AA54" s="280">
        <f t="shared" ref="AA54:AA55" si="429">IF(J50&gt;0,J54/J50,)</f>
        <v>0</v>
      </c>
      <c r="AB54" s="281">
        <f t="shared" ref="AB54:AB55" si="430">IF(K50&gt;0,K54/K50,)</f>
        <v>0</v>
      </c>
      <c r="AC54" s="281">
        <f t="shared" ref="AC54:AC55" si="431">IF(L50&gt;0,L54/L50,)</f>
        <v>0</v>
      </c>
      <c r="AD54" s="281">
        <f t="shared" ref="AD54:AD55" si="432">IF(M50&gt;0,M54/M50,)</f>
        <v>0</v>
      </c>
      <c r="AE54" s="280">
        <f t="shared" ref="AE54:AE55" si="433">IF(N50&gt;0,N54/N50,)</f>
        <v>0</v>
      </c>
      <c r="AG54" s="334" t="s">
        <v>519</v>
      </c>
      <c r="AH54" s="266"/>
      <c r="AI54" s="266"/>
      <c r="AJ54" s="266"/>
      <c r="AK54" s="266"/>
      <c r="AL54" s="266"/>
      <c r="AM54" s="266"/>
      <c r="AN54" s="266"/>
      <c r="AO54" s="266"/>
      <c r="AP54" s="266"/>
      <c r="AQ54" s="266"/>
      <c r="AR54" s="266"/>
    </row>
    <row r="55" spans="1:50" ht="15">
      <c r="A55" s="439"/>
      <c r="B55" s="457" t="s">
        <v>412</v>
      </c>
      <c r="C55" s="444"/>
      <c r="D55" s="445"/>
      <c r="E55" s="445"/>
      <c r="F55" s="445"/>
      <c r="G55" s="445"/>
      <c r="H55" s="445"/>
      <c r="I55" s="444"/>
      <c r="J55" s="444"/>
      <c r="K55" s="445"/>
      <c r="L55" s="445"/>
      <c r="M55" s="445"/>
      <c r="N55" s="444"/>
      <c r="O55" s="444"/>
      <c r="P55" s="489"/>
      <c r="Q55" s="56"/>
      <c r="R55" s="250"/>
      <c r="S55" s="251" t="s">
        <v>500</v>
      </c>
      <c r="T55" s="282">
        <f t="shared" si="422"/>
        <v>0</v>
      </c>
      <c r="U55" s="283">
        <f t="shared" si="423"/>
        <v>0</v>
      </c>
      <c r="V55" s="283">
        <f t="shared" si="424"/>
        <v>0</v>
      </c>
      <c r="W55" s="283">
        <f t="shared" si="425"/>
        <v>0</v>
      </c>
      <c r="X55" s="283">
        <f t="shared" si="426"/>
        <v>0</v>
      </c>
      <c r="Y55" s="283">
        <f t="shared" si="427"/>
        <v>0</v>
      </c>
      <c r="Z55" s="282">
        <f t="shared" si="428"/>
        <v>0</v>
      </c>
      <c r="AA55" s="282">
        <f t="shared" si="429"/>
        <v>0</v>
      </c>
      <c r="AB55" s="283">
        <f t="shared" si="430"/>
        <v>0</v>
      </c>
      <c r="AC55" s="283">
        <f t="shared" si="431"/>
        <v>0</v>
      </c>
      <c r="AD55" s="283">
        <f t="shared" si="432"/>
        <v>0</v>
      </c>
      <c r="AE55" s="282">
        <f t="shared" si="433"/>
        <v>0</v>
      </c>
      <c r="AG55" s="272">
        <f>(T55-T54)*100</f>
        <v>0</v>
      </c>
      <c r="AH55" s="272">
        <f t="shared" ref="AH55" si="434">(U55-U54)*100</f>
        <v>0</v>
      </c>
      <c r="AI55" s="272">
        <f t="shared" ref="AI55" si="435">(V55-V54)*100</f>
        <v>0</v>
      </c>
      <c r="AJ55" s="272">
        <f t="shared" ref="AJ55" si="436">(W55-W54)*100</f>
        <v>0</v>
      </c>
      <c r="AK55" s="272">
        <f t="shared" ref="AK55" si="437">(X55-X54)*100</f>
        <v>0</v>
      </c>
      <c r="AL55" s="272">
        <f t="shared" ref="AL55" si="438">(Y55-Y54)*100</f>
        <v>0</v>
      </c>
      <c r="AM55" s="272">
        <f t="shared" ref="AM55" si="439">(Z55-Z54)*100</f>
        <v>0</v>
      </c>
      <c r="AN55" s="272">
        <f t="shared" ref="AN55" si="440">(AA55-AA54)*100</f>
        <v>0</v>
      </c>
      <c r="AO55" s="272">
        <f t="shared" ref="AO55" si="441">(AB55-AB54)*100</f>
        <v>0</v>
      </c>
      <c r="AP55" s="272">
        <f t="shared" ref="AP55" si="442">(AC55-AC54)*100</f>
        <v>0</v>
      </c>
      <c r="AQ55" s="272">
        <f t="shared" ref="AQ55" si="443">(AD55-AD54)*100</f>
        <v>0</v>
      </c>
      <c r="AR55" s="272">
        <f t="shared" ref="AR55" si="444">(AE55-AE54)*100</f>
        <v>0</v>
      </c>
    </row>
    <row r="56" spans="1:50" ht="15">
      <c r="A56" s="439"/>
      <c r="B56" s="457" t="s">
        <v>230</v>
      </c>
      <c r="C56" s="444"/>
      <c r="D56" s="445"/>
      <c r="E56" s="445"/>
      <c r="F56" s="445"/>
      <c r="G56" s="445"/>
      <c r="H56" s="445"/>
      <c r="I56" s="444"/>
      <c r="J56" s="444"/>
      <c r="K56" s="445"/>
      <c r="L56" s="445"/>
      <c r="M56" s="445"/>
      <c r="N56" s="444"/>
      <c r="O56" s="444"/>
      <c r="P56" s="489"/>
      <c r="Q56" s="56"/>
      <c r="R56" s="248" t="s">
        <v>524</v>
      </c>
      <c r="S56" s="249" t="s">
        <v>520</v>
      </c>
      <c r="T56" s="280">
        <f t="shared" ref="T56:T57" si="445">IF(C50&gt;0,C56/C50,)</f>
        <v>0</v>
      </c>
      <c r="U56" s="281">
        <f t="shared" ref="U56:U57" si="446">IF(D50&gt;0,D56/D50,)</f>
        <v>0</v>
      </c>
      <c r="V56" s="281">
        <f t="shared" ref="V56:V57" si="447">IF(E50&gt;0,E56/E50,)</f>
        <v>0</v>
      </c>
      <c r="W56" s="281">
        <f t="shared" ref="W56:W57" si="448">IF(F50&gt;0,F56/F50,)</f>
        <v>0</v>
      </c>
      <c r="X56" s="281">
        <f t="shared" ref="X56:X57" si="449">IF(G50&gt;0,G56/G50,)</f>
        <v>0</v>
      </c>
      <c r="Y56" s="281">
        <f t="shared" ref="Y56:Y57" si="450">IF(H50&gt;0,H56/H50,)</f>
        <v>0</v>
      </c>
      <c r="Z56" s="280">
        <f t="shared" ref="Z56:Z57" si="451">IF(I50&gt;0,I56/I50,)</f>
        <v>0</v>
      </c>
      <c r="AA56" s="280">
        <f t="shared" ref="AA56:AA57" si="452">IF(J50&gt;0,J56/J50,)</f>
        <v>0</v>
      </c>
      <c r="AB56" s="281">
        <f t="shared" ref="AB56:AB57" si="453">IF(K50&gt;0,K56/K50,)</f>
        <v>0</v>
      </c>
      <c r="AC56" s="281">
        <f t="shared" ref="AC56:AC57" si="454">IF(L50&gt;0,L56/L50,)</f>
        <v>0</v>
      </c>
      <c r="AD56" s="281">
        <f t="shared" ref="AD56:AD57" si="455">IF(M50&gt;0,M56/M50,)</f>
        <v>0</v>
      </c>
      <c r="AE56" s="280">
        <f t="shared" ref="AE56:AE57" si="456">IF(N50&gt;0,N56/N50,)</f>
        <v>0</v>
      </c>
      <c r="AG56" s="334" t="s">
        <v>519</v>
      </c>
      <c r="AH56" s="266"/>
      <c r="AI56" s="266"/>
      <c r="AJ56" s="266"/>
      <c r="AK56" s="266"/>
      <c r="AL56" s="266"/>
      <c r="AM56" s="266"/>
      <c r="AN56" s="266"/>
      <c r="AO56" s="266"/>
      <c r="AP56" s="266"/>
      <c r="AQ56" s="266"/>
      <c r="AR56" s="266"/>
    </row>
    <row r="57" spans="1:50" ht="15">
      <c r="A57" s="439"/>
      <c r="B57" s="457" t="s">
        <v>414</v>
      </c>
      <c r="C57" s="444"/>
      <c r="D57" s="445"/>
      <c r="E57" s="445"/>
      <c r="F57" s="445"/>
      <c r="G57" s="445"/>
      <c r="H57" s="445"/>
      <c r="I57" s="444"/>
      <c r="J57" s="444"/>
      <c r="K57" s="445"/>
      <c r="L57" s="445"/>
      <c r="M57" s="445"/>
      <c r="N57" s="444"/>
      <c r="O57" s="444"/>
      <c r="P57" s="489"/>
      <c r="Q57" s="56"/>
      <c r="R57" s="250"/>
      <c r="S57" s="251" t="s">
        <v>500</v>
      </c>
      <c r="T57" s="282">
        <f t="shared" si="445"/>
        <v>0</v>
      </c>
      <c r="U57" s="283">
        <f t="shared" si="446"/>
        <v>0</v>
      </c>
      <c r="V57" s="283">
        <f t="shared" si="447"/>
        <v>0</v>
      </c>
      <c r="W57" s="283">
        <f t="shared" si="448"/>
        <v>0</v>
      </c>
      <c r="X57" s="283">
        <f t="shared" si="449"/>
        <v>0</v>
      </c>
      <c r="Y57" s="283">
        <f t="shared" si="450"/>
        <v>0</v>
      </c>
      <c r="Z57" s="282">
        <f t="shared" si="451"/>
        <v>0</v>
      </c>
      <c r="AA57" s="282">
        <f t="shared" si="452"/>
        <v>0</v>
      </c>
      <c r="AB57" s="283">
        <f t="shared" si="453"/>
        <v>0</v>
      </c>
      <c r="AC57" s="283">
        <f t="shared" si="454"/>
        <v>0</v>
      </c>
      <c r="AD57" s="283">
        <f t="shared" si="455"/>
        <v>0</v>
      </c>
      <c r="AE57" s="282">
        <f t="shared" si="456"/>
        <v>0</v>
      </c>
      <c r="AG57" s="268">
        <f>(T57-T56)*100</f>
        <v>0</v>
      </c>
      <c r="AH57" s="268">
        <f t="shared" ref="AH57" si="457">(U57-U56)*100</f>
        <v>0</v>
      </c>
      <c r="AI57" s="268">
        <f t="shared" ref="AI57" si="458">(V57-V56)*100</f>
        <v>0</v>
      </c>
      <c r="AJ57" s="268">
        <f t="shared" ref="AJ57" si="459">(W57-W56)*100</f>
        <v>0</v>
      </c>
      <c r="AK57" s="268">
        <f t="shared" ref="AK57" si="460">(X57-X56)*100</f>
        <v>0</v>
      </c>
      <c r="AL57" s="268">
        <f t="shared" ref="AL57" si="461">(Y57-Y56)*100</f>
        <v>0</v>
      </c>
      <c r="AM57" s="268">
        <f t="shared" ref="AM57" si="462">(Z57-Z56)*100</f>
        <v>0</v>
      </c>
      <c r="AN57" s="268">
        <f t="shared" ref="AN57" si="463">(AA57-AA56)*100</f>
        <v>0</v>
      </c>
      <c r="AO57" s="268">
        <f t="shared" ref="AO57" si="464">(AB57-AB56)*100</f>
        <v>0</v>
      </c>
      <c r="AP57" s="268">
        <f t="shared" ref="AP57" si="465">(AC57-AC56)*100</f>
        <v>0</v>
      </c>
      <c r="AQ57" s="268">
        <f t="shared" ref="AQ57" si="466">(AD57-AD56)*100</f>
        <v>0</v>
      </c>
      <c r="AR57" s="268">
        <f t="shared" ref="AR57" si="467">(AE57-AE56)*100</f>
        <v>0</v>
      </c>
    </row>
    <row r="58" spans="1:50" ht="15">
      <c r="A58" s="439"/>
      <c r="B58" s="457" t="s">
        <v>96</v>
      </c>
      <c r="C58" s="444"/>
      <c r="D58" s="445"/>
      <c r="E58" s="445"/>
      <c r="F58" s="445"/>
      <c r="G58" s="445"/>
      <c r="H58" s="445"/>
      <c r="I58" s="444"/>
      <c r="J58" s="444"/>
      <c r="K58" s="445"/>
      <c r="L58" s="445"/>
      <c r="M58" s="445"/>
      <c r="N58" s="444"/>
      <c r="O58" s="444"/>
      <c r="P58" s="489"/>
      <c r="Q58" s="56"/>
      <c r="R58" s="248" t="s">
        <v>525</v>
      </c>
      <c r="S58" s="249" t="s">
        <v>520</v>
      </c>
      <c r="T58" s="280">
        <f t="shared" ref="T58:T59" si="468">IF(C50&gt;0,C58/C50,)</f>
        <v>0</v>
      </c>
      <c r="U58" s="281">
        <f t="shared" ref="U58:U59" si="469">IF(D50&gt;0,D58/D50,)</f>
        <v>0</v>
      </c>
      <c r="V58" s="281">
        <f t="shared" ref="V58:V59" si="470">IF(E50&gt;0,E58/E50,)</f>
        <v>0</v>
      </c>
      <c r="W58" s="281">
        <f t="shared" ref="W58:W59" si="471">IF(F50&gt;0,F58/F50,)</f>
        <v>0</v>
      </c>
      <c r="X58" s="281">
        <f t="shared" ref="X58:X59" si="472">IF(G50&gt;0,G58/G50,)</f>
        <v>0</v>
      </c>
      <c r="Y58" s="281">
        <f t="shared" ref="Y58:Y59" si="473">IF(H50&gt;0,H58/H50,)</f>
        <v>0</v>
      </c>
      <c r="Z58" s="280">
        <f t="shared" ref="Z58:Z59" si="474">IF(I50&gt;0,I58/I50,)</f>
        <v>0</v>
      </c>
      <c r="AA58" s="280">
        <f t="shared" ref="AA58:AA59" si="475">IF(J50&gt;0,J58/J50,)</f>
        <v>0</v>
      </c>
      <c r="AB58" s="281">
        <f t="shared" ref="AB58:AB59" si="476">IF(K50&gt;0,K58/K50,)</f>
        <v>0</v>
      </c>
      <c r="AC58" s="281">
        <f t="shared" ref="AC58:AC59" si="477">IF(L50&gt;0,L58/L50,)</f>
        <v>0</v>
      </c>
      <c r="AD58" s="281">
        <f t="shared" ref="AD58:AD59" si="478">IF(M50&gt;0,M58/M50,)</f>
        <v>0</v>
      </c>
      <c r="AE58" s="280">
        <f t="shared" ref="AE58:AE59" si="479">IF(N50&gt;0,N58/N50,)</f>
        <v>0</v>
      </c>
      <c r="AG58" s="334" t="s">
        <v>519</v>
      </c>
      <c r="AH58" s="266"/>
      <c r="AI58" s="266"/>
      <c r="AJ58" s="266"/>
      <c r="AK58" s="266"/>
      <c r="AL58" s="266"/>
      <c r="AM58" s="266"/>
      <c r="AN58" s="266"/>
      <c r="AO58" s="266"/>
      <c r="AP58" s="266"/>
      <c r="AQ58" s="266"/>
      <c r="AR58" s="266"/>
    </row>
    <row r="59" spans="1:50" ht="15">
      <c r="A59" s="439"/>
      <c r="B59" s="457" t="s">
        <v>416</v>
      </c>
      <c r="C59" s="444"/>
      <c r="D59" s="445"/>
      <c r="E59" s="445"/>
      <c r="F59" s="445"/>
      <c r="G59" s="445"/>
      <c r="H59" s="445"/>
      <c r="I59" s="444"/>
      <c r="J59" s="444"/>
      <c r="K59" s="445"/>
      <c r="L59" s="445"/>
      <c r="M59" s="445"/>
      <c r="N59" s="444"/>
      <c r="O59" s="444"/>
      <c r="P59" s="489"/>
      <c r="Q59" s="56"/>
      <c r="R59" s="250"/>
      <c r="S59" s="251" t="s">
        <v>500</v>
      </c>
      <c r="T59" s="282">
        <f t="shared" si="468"/>
        <v>0</v>
      </c>
      <c r="U59" s="283">
        <f t="shared" si="469"/>
        <v>0</v>
      </c>
      <c r="V59" s="283">
        <f t="shared" si="470"/>
        <v>0</v>
      </c>
      <c r="W59" s="283">
        <f t="shared" si="471"/>
        <v>0</v>
      </c>
      <c r="X59" s="283">
        <f t="shared" si="472"/>
        <v>0</v>
      </c>
      <c r="Y59" s="283">
        <f t="shared" si="473"/>
        <v>0</v>
      </c>
      <c r="Z59" s="282">
        <f t="shared" si="474"/>
        <v>0</v>
      </c>
      <c r="AA59" s="282">
        <f t="shared" si="475"/>
        <v>0</v>
      </c>
      <c r="AB59" s="283">
        <f t="shared" si="476"/>
        <v>0</v>
      </c>
      <c r="AC59" s="283">
        <f t="shared" si="477"/>
        <v>0</v>
      </c>
      <c r="AD59" s="283">
        <f t="shared" si="478"/>
        <v>0</v>
      </c>
      <c r="AE59" s="282">
        <f t="shared" si="479"/>
        <v>0</v>
      </c>
      <c r="AG59" s="272">
        <f>(T59-T58)*100</f>
        <v>0</v>
      </c>
      <c r="AH59" s="272">
        <f t="shared" ref="AH59" si="480">(U59-U58)*100</f>
        <v>0</v>
      </c>
      <c r="AI59" s="272">
        <f t="shared" ref="AI59" si="481">(V59-V58)*100</f>
        <v>0</v>
      </c>
      <c r="AJ59" s="272">
        <f t="shared" ref="AJ59" si="482">(W59-W58)*100</f>
        <v>0</v>
      </c>
      <c r="AK59" s="272">
        <f t="shared" ref="AK59" si="483">(X59-X58)*100</f>
        <v>0</v>
      </c>
      <c r="AL59" s="272">
        <f t="shared" ref="AL59" si="484">(Y59-Y58)*100</f>
        <v>0</v>
      </c>
      <c r="AM59" s="272">
        <f t="shared" ref="AM59" si="485">(Z59-Z58)*100</f>
        <v>0</v>
      </c>
      <c r="AN59" s="272">
        <f t="shared" ref="AN59" si="486">(AA59-AA58)*100</f>
        <v>0</v>
      </c>
      <c r="AO59" s="272">
        <f t="shared" ref="AO59" si="487">(AB59-AB58)*100</f>
        <v>0</v>
      </c>
      <c r="AP59" s="272">
        <f t="shared" ref="AP59" si="488">(AC59-AC58)*100</f>
        <v>0</v>
      </c>
      <c r="AQ59" s="272">
        <f t="shared" ref="AQ59" si="489">(AD59-AD58)*100</f>
        <v>0</v>
      </c>
      <c r="AR59" s="272">
        <f t="shared" ref="AR59" si="490">(AE59-AE58)*100</f>
        <v>0</v>
      </c>
    </row>
    <row r="60" spans="1:50" ht="15">
      <c r="A60" s="439"/>
      <c r="B60" s="457" t="s">
        <v>98</v>
      </c>
      <c r="C60" s="444"/>
      <c r="D60" s="445"/>
      <c r="E60" s="445"/>
      <c r="F60" s="445"/>
      <c r="G60" s="445"/>
      <c r="H60" s="445"/>
      <c r="I60" s="444"/>
      <c r="J60" s="444"/>
      <c r="K60" s="445"/>
      <c r="L60" s="445"/>
      <c r="M60" s="445"/>
      <c r="N60" s="444"/>
      <c r="O60" s="444"/>
      <c r="P60" s="489"/>
      <c r="Q60" s="56"/>
      <c r="R60" s="248" t="s">
        <v>526</v>
      </c>
      <c r="S60" s="249" t="s">
        <v>520</v>
      </c>
      <c r="T60" s="280">
        <f t="shared" ref="T60:T61" si="491">IF(C50&gt;0,C60/C50,)</f>
        <v>0</v>
      </c>
      <c r="U60" s="281">
        <f t="shared" ref="U60:U61" si="492">IF(D50&gt;0,D60/D50,)</f>
        <v>0</v>
      </c>
      <c r="V60" s="281">
        <f t="shared" ref="V60:V61" si="493">IF(E50&gt;0,E60/E50,)</f>
        <v>0</v>
      </c>
      <c r="W60" s="281">
        <f t="shared" ref="W60:W61" si="494">IF(F50&gt;0,F60/F50,)</f>
        <v>0</v>
      </c>
      <c r="X60" s="281">
        <f t="shared" ref="X60:X61" si="495">IF(G50&gt;0,G60/G50,)</f>
        <v>0</v>
      </c>
      <c r="Y60" s="281">
        <f t="shared" ref="Y60:Y61" si="496">IF(H50&gt;0,H60/H50,)</f>
        <v>0</v>
      </c>
      <c r="Z60" s="280">
        <f t="shared" ref="Z60:Z61" si="497">IF(I50&gt;0,I60/I50,)</f>
        <v>0</v>
      </c>
      <c r="AA60" s="280">
        <f t="shared" ref="AA60:AA61" si="498">IF(J50&gt;0,J60/J50,)</f>
        <v>0</v>
      </c>
      <c r="AB60" s="281">
        <f t="shared" ref="AB60:AB61" si="499">IF(K50&gt;0,K60/K50,)</f>
        <v>0</v>
      </c>
      <c r="AC60" s="281">
        <f t="shared" ref="AC60:AC61" si="500">IF(L50&gt;0,L60/L50,)</f>
        <v>0</v>
      </c>
      <c r="AD60" s="281">
        <f t="shared" ref="AD60:AD61" si="501">IF(M50&gt;0,M60/M50,)</f>
        <v>0</v>
      </c>
      <c r="AE60" s="280">
        <f t="shared" ref="AE60:AE61" si="502">IF(N50&gt;0,N60/N50,)</f>
        <v>0</v>
      </c>
      <c r="AG60" s="334" t="s">
        <v>519</v>
      </c>
      <c r="AH60" s="266"/>
      <c r="AI60" s="266"/>
      <c r="AJ60" s="266"/>
      <c r="AK60" s="266"/>
      <c r="AL60" s="266"/>
      <c r="AM60" s="266"/>
      <c r="AN60" s="266"/>
      <c r="AO60" s="266"/>
      <c r="AP60" s="266"/>
      <c r="AQ60" s="266"/>
      <c r="AR60" s="266"/>
    </row>
    <row r="61" spans="1:50" ht="15">
      <c r="A61" s="439"/>
      <c r="B61" s="457" t="s">
        <v>418</v>
      </c>
      <c r="C61" s="444"/>
      <c r="D61" s="445"/>
      <c r="E61" s="445"/>
      <c r="F61" s="445"/>
      <c r="G61" s="445"/>
      <c r="H61" s="445"/>
      <c r="I61" s="444"/>
      <c r="J61" s="444"/>
      <c r="K61" s="445"/>
      <c r="L61" s="445"/>
      <c r="M61" s="445"/>
      <c r="N61" s="444"/>
      <c r="O61" s="444"/>
      <c r="P61" s="489"/>
      <c r="Q61" s="56"/>
      <c r="R61" s="250"/>
      <c r="S61" s="251" t="s">
        <v>500</v>
      </c>
      <c r="T61" s="282">
        <f t="shared" si="491"/>
        <v>0</v>
      </c>
      <c r="U61" s="283">
        <f t="shared" si="492"/>
        <v>0</v>
      </c>
      <c r="V61" s="283">
        <f t="shared" si="493"/>
        <v>0</v>
      </c>
      <c r="W61" s="283">
        <f t="shared" si="494"/>
        <v>0</v>
      </c>
      <c r="X61" s="283">
        <f t="shared" si="495"/>
        <v>0</v>
      </c>
      <c r="Y61" s="283">
        <f t="shared" si="496"/>
        <v>0</v>
      </c>
      <c r="Z61" s="282">
        <f t="shared" si="497"/>
        <v>0</v>
      </c>
      <c r="AA61" s="282">
        <f t="shared" si="498"/>
        <v>0</v>
      </c>
      <c r="AB61" s="283">
        <f t="shared" si="499"/>
        <v>0</v>
      </c>
      <c r="AC61" s="283">
        <f t="shared" si="500"/>
        <v>0</v>
      </c>
      <c r="AD61" s="283">
        <f t="shared" si="501"/>
        <v>0</v>
      </c>
      <c r="AE61" s="282">
        <f t="shared" si="502"/>
        <v>0</v>
      </c>
      <c r="AG61" s="272">
        <f>(T61-T60)*100</f>
        <v>0</v>
      </c>
      <c r="AH61" s="272">
        <f t="shared" ref="AH61" si="503">(U61-U60)*100</f>
        <v>0</v>
      </c>
      <c r="AI61" s="272">
        <f t="shared" ref="AI61" si="504">(V61-V60)*100</f>
        <v>0</v>
      </c>
      <c r="AJ61" s="272">
        <f t="shared" ref="AJ61" si="505">(W61-W60)*100</f>
        <v>0</v>
      </c>
      <c r="AK61" s="272">
        <f t="shared" ref="AK61" si="506">(X61-X60)*100</f>
        <v>0</v>
      </c>
      <c r="AL61" s="272">
        <f t="shared" ref="AL61" si="507">(Y61-Y60)*100</f>
        <v>0</v>
      </c>
      <c r="AM61" s="272">
        <f t="shared" ref="AM61" si="508">(Z61-Z60)*100</f>
        <v>0</v>
      </c>
      <c r="AN61" s="272">
        <f t="shared" ref="AN61" si="509">(AA61-AA60)*100</f>
        <v>0</v>
      </c>
      <c r="AO61" s="272">
        <f t="shared" ref="AO61" si="510">(AB61-AB60)*100</f>
        <v>0</v>
      </c>
      <c r="AP61" s="272">
        <f t="shared" ref="AP61" si="511">(AC61-AC60)*100</f>
        <v>0</v>
      </c>
      <c r="AQ61" s="272">
        <f t="shared" ref="AQ61" si="512">(AD61-AD60)*100</f>
        <v>0</v>
      </c>
      <c r="AR61" s="272">
        <f t="shared" ref="AR61" si="513">(AE61-AE60)*100</f>
        <v>0</v>
      </c>
    </row>
    <row r="62" spans="1:50" ht="15">
      <c r="A62" s="439"/>
      <c r="B62" s="457" t="s">
        <v>100</v>
      </c>
      <c r="C62" s="444"/>
      <c r="D62" s="445"/>
      <c r="E62" s="445"/>
      <c r="F62" s="445"/>
      <c r="G62" s="445"/>
      <c r="H62" s="445"/>
      <c r="I62" s="444"/>
      <c r="J62" s="444"/>
      <c r="K62" s="445"/>
      <c r="L62" s="445"/>
      <c r="M62" s="445"/>
      <c r="N62" s="444"/>
      <c r="O62" s="444"/>
      <c r="P62" s="489"/>
      <c r="Q62" s="56"/>
      <c r="R62" s="248" t="s">
        <v>527</v>
      </c>
      <c r="S62" s="249" t="s">
        <v>520</v>
      </c>
      <c r="T62" s="280">
        <f t="shared" ref="T62:T63" si="514">IF(C50&gt;0,C62/C50,)</f>
        <v>0</v>
      </c>
      <c r="U62" s="281">
        <f t="shared" ref="U62:U63" si="515">IF(D50&gt;0,D62/D50,)</f>
        <v>0</v>
      </c>
      <c r="V62" s="281">
        <f t="shared" ref="V62:V63" si="516">IF(E50&gt;0,E62/E50,)</f>
        <v>0</v>
      </c>
      <c r="W62" s="281">
        <f t="shared" ref="W62:W63" si="517">IF(F50&gt;0,F62/F50,)</f>
        <v>0</v>
      </c>
      <c r="X62" s="281">
        <f t="shared" ref="X62:X63" si="518">IF(G50&gt;0,G62/G50,)</f>
        <v>0</v>
      </c>
      <c r="Y62" s="281">
        <f t="shared" ref="Y62:Y63" si="519">IF(H50&gt;0,H62/H50,)</f>
        <v>0</v>
      </c>
      <c r="Z62" s="280">
        <f t="shared" ref="Z62:Z63" si="520">IF(I50&gt;0,I62/I50,)</f>
        <v>0</v>
      </c>
      <c r="AA62" s="280">
        <f t="shared" ref="AA62:AA63" si="521">IF(J50&gt;0,J62/J50,)</f>
        <v>0</v>
      </c>
      <c r="AB62" s="281">
        <f t="shared" ref="AB62:AB63" si="522">IF(K50&gt;0,K62/K50,)</f>
        <v>0</v>
      </c>
      <c r="AC62" s="281">
        <f t="shared" ref="AC62:AC63" si="523">IF(L50&gt;0,L62/L50,)</f>
        <v>0</v>
      </c>
      <c r="AD62" s="281">
        <f t="shared" ref="AD62:AD63" si="524">IF(M50&gt;0,M62/M50,)</f>
        <v>0</v>
      </c>
      <c r="AE62" s="280">
        <f t="shared" ref="AE62:AE63" si="525">IF(N50&gt;0,N62/N50,)</f>
        <v>0</v>
      </c>
      <c r="AG62" s="334" t="s">
        <v>519</v>
      </c>
      <c r="AH62" s="266"/>
      <c r="AI62" s="266"/>
      <c r="AJ62" s="266"/>
      <c r="AK62" s="266"/>
      <c r="AL62" s="266"/>
      <c r="AM62" s="266"/>
      <c r="AN62" s="266"/>
      <c r="AO62" s="266"/>
      <c r="AP62" s="266"/>
      <c r="AQ62" s="266"/>
      <c r="AR62" s="266"/>
    </row>
    <row r="63" spans="1:50" ht="15">
      <c r="A63" s="439"/>
      <c r="B63" s="457" t="s">
        <v>420</v>
      </c>
      <c r="C63" s="444"/>
      <c r="D63" s="445"/>
      <c r="E63" s="445"/>
      <c r="F63" s="445"/>
      <c r="G63" s="445"/>
      <c r="H63" s="445"/>
      <c r="I63" s="444"/>
      <c r="J63" s="444"/>
      <c r="K63" s="445"/>
      <c r="L63" s="445"/>
      <c r="M63" s="445"/>
      <c r="N63" s="444"/>
      <c r="O63" s="444"/>
      <c r="P63" s="489"/>
      <c r="Q63" s="56"/>
      <c r="R63" s="250"/>
      <c r="S63" s="251" t="s">
        <v>500</v>
      </c>
      <c r="T63" s="282">
        <f t="shared" si="514"/>
        <v>0</v>
      </c>
      <c r="U63" s="283">
        <f t="shared" si="515"/>
        <v>0</v>
      </c>
      <c r="V63" s="283">
        <f t="shared" si="516"/>
        <v>0</v>
      </c>
      <c r="W63" s="283">
        <f t="shared" si="517"/>
        <v>0</v>
      </c>
      <c r="X63" s="283">
        <f t="shared" si="518"/>
        <v>0</v>
      </c>
      <c r="Y63" s="283">
        <f t="shared" si="519"/>
        <v>0</v>
      </c>
      <c r="Z63" s="282">
        <f t="shared" si="520"/>
        <v>0</v>
      </c>
      <c r="AA63" s="282">
        <f t="shared" si="521"/>
        <v>0</v>
      </c>
      <c r="AB63" s="283">
        <f t="shared" si="522"/>
        <v>0</v>
      </c>
      <c r="AC63" s="283">
        <f t="shared" si="523"/>
        <v>0</v>
      </c>
      <c r="AD63" s="283">
        <f t="shared" si="524"/>
        <v>0</v>
      </c>
      <c r="AE63" s="282">
        <f t="shared" si="525"/>
        <v>0</v>
      </c>
      <c r="AG63" s="272">
        <f>(T63-T62)*100</f>
        <v>0</v>
      </c>
      <c r="AH63" s="272">
        <f t="shared" ref="AH63" si="526">(U63-U62)*100</f>
        <v>0</v>
      </c>
      <c r="AI63" s="272">
        <f t="shared" ref="AI63" si="527">(V63-V62)*100</f>
        <v>0</v>
      </c>
      <c r="AJ63" s="272">
        <f t="shared" ref="AJ63" si="528">(W63-W62)*100</f>
        <v>0</v>
      </c>
      <c r="AK63" s="272">
        <f t="shared" ref="AK63" si="529">(X63-X62)*100</f>
        <v>0</v>
      </c>
      <c r="AL63" s="272">
        <f t="shared" ref="AL63" si="530">(Y63-Y62)*100</f>
        <v>0</v>
      </c>
      <c r="AM63" s="272">
        <f t="shared" ref="AM63" si="531">(Z63-Z62)*100</f>
        <v>0</v>
      </c>
      <c r="AN63" s="272">
        <f t="shared" ref="AN63" si="532">(AA63-AA62)*100</f>
        <v>0</v>
      </c>
      <c r="AO63" s="272">
        <f t="shared" ref="AO63" si="533">(AB63-AB62)*100</f>
        <v>0</v>
      </c>
      <c r="AP63" s="272">
        <f t="shared" ref="AP63" si="534">(AC63-AC62)*100</f>
        <v>0</v>
      </c>
      <c r="AQ63" s="272">
        <f t="shared" ref="AQ63" si="535">(AD63-AD62)*100</f>
        <v>0</v>
      </c>
      <c r="AR63" s="272">
        <f t="shared" ref="AR63" si="536">(AE63-AE62)*100</f>
        <v>0</v>
      </c>
    </row>
    <row r="64" spans="1:50" ht="15">
      <c r="A64" s="439"/>
      <c r="B64" s="457" t="s">
        <v>102</v>
      </c>
      <c r="C64" s="444"/>
      <c r="D64" s="445"/>
      <c r="E64" s="445"/>
      <c r="F64" s="445"/>
      <c r="G64" s="445"/>
      <c r="H64" s="445"/>
      <c r="I64" s="444"/>
      <c r="J64" s="444"/>
      <c r="K64" s="445"/>
      <c r="L64" s="445"/>
      <c r="M64" s="445"/>
      <c r="N64" s="444"/>
      <c r="O64" s="444"/>
      <c r="P64" s="489"/>
      <c r="Q64" s="56"/>
      <c r="R64" s="248" t="s">
        <v>528</v>
      </c>
      <c r="S64" s="249" t="s">
        <v>520</v>
      </c>
      <c r="T64" s="280">
        <f t="shared" ref="T64:T65" si="537">IF(C50&gt;0,C64/C50,)</f>
        <v>0</v>
      </c>
      <c r="U64" s="281">
        <f t="shared" ref="U64:U65" si="538">IF(D50&gt;0,D64/D50,)</f>
        <v>0</v>
      </c>
      <c r="V64" s="281">
        <f t="shared" ref="V64:V65" si="539">IF(E50&gt;0,E64/E50,)</f>
        <v>0</v>
      </c>
      <c r="W64" s="281">
        <f t="shared" ref="W64:W65" si="540">IF(F50&gt;0,F64/F50,)</f>
        <v>0</v>
      </c>
      <c r="X64" s="281">
        <f t="shared" ref="X64:X65" si="541">IF(G50&gt;0,G64/G50,)</f>
        <v>0</v>
      </c>
      <c r="Y64" s="281">
        <f t="shared" ref="Y64:Y65" si="542">IF(H50&gt;0,H64/H50,)</f>
        <v>0</v>
      </c>
      <c r="Z64" s="280">
        <f t="shared" ref="Z64:Z65" si="543">IF(I50&gt;0,I64/I50,)</f>
        <v>0</v>
      </c>
      <c r="AA64" s="280">
        <f t="shared" ref="AA64:AA65" si="544">IF(J50&gt;0,J64/J50,)</f>
        <v>0</v>
      </c>
      <c r="AB64" s="281">
        <f t="shared" ref="AB64:AB65" si="545">IF(K50&gt;0,K64/K50,)</f>
        <v>0</v>
      </c>
      <c r="AC64" s="281">
        <f t="shared" ref="AC64:AC65" si="546">IF(L50&gt;0,L64/L50,)</f>
        <v>0</v>
      </c>
      <c r="AD64" s="281">
        <f t="shared" ref="AD64:AD65" si="547">IF(M50&gt;0,M64/M50,)</f>
        <v>0</v>
      </c>
      <c r="AE64" s="280">
        <f t="shared" ref="AE64:AE65" si="548">IF(N50&gt;0,N64/N50,)</f>
        <v>0</v>
      </c>
      <c r="AG64" s="334" t="s">
        <v>519</v>
      </c>
      <c r="AH64" s="266"/>
      <c r="AI64" s="266"/>
      <c r="AJ64" s="266"/>
      <c r="AK64" s="266"/>
      <c r="AL64" s="266"/>
      <c r="AM64" s="266"/>
      <c r="AN64" s="266"/>
      <c r="AO64" s="266"/>
      <c r="AP64" s="266"/>
      <c r="AQ64" s="266"/>
      <c r="AR64" s="266"/>
    </row>
    <row r="65" spans="1:50" ht="15">
      <c r="A65" s="439"/>
      <c r="B65" s="457" t="s">
        <v>422</v>
      </c>
      <c r="C65" s="444"/>
      <c r="D65" s="445"/>
      <c r="E65" s="445"/>
      <c r="F65" s="445"/>
      <c r="G65" s="445"/>
      <c r="H65" s="445"/>
      <c r="I65" s="444"/>
      <c r="J65" s="444"/>
      <c r="K65" s="445"/>
      <c r="L65" s="445"/>
      <c r="M65" s="445"/>
      <c r="N65" s="444"/>
      <c r="O65" s="444"/>
      <c r="P65" s="489"/>
      <c r="Q65" s="56"/>
      <c r="R65" s="250"/>
      <c r="S65" s="251" t="s">
        <v>500</v>
      </c>
      <c r="T65" s="282">
        <f t="shared" si="537"/>
        <v>0</v>
      </c>
      <c r="U65" s="283">
        <f t="shared" si="538"/>
        <v>0</v>
      </c>
      <c r="V65" s="283">
        <f t="shared" si="539"/>
        <v>0</v>
      </c>
      <c r="W65" s="283">
        <f t="shared" si="540"/>
        <v>0</v>
      </c>
      <c r="X65" s="283">
        <f t="shared" si="541"/>
        <v>0</v>
      </c>
      <c r="Y65" s="283">
        <f t="shared" si="542"/>
        <v>0</v>
      </c>
      <c r="Z65" s="282">
        <f t="shared" si="543"/>
        <v>0</v>
      </c>
      <c r="AA65" s="282">
        <f t="shared" si="544"/>
        <v>0</v>
      </c>
      <c r="AB65" s="283">
        <f t="shared" si="545"/>
        <v>0</v>
      </c>
      <c r="AC65" s="283">
        <f t="shared" si="546"/>
        <v>0</v>
      </c>
      <c r="AD65" s="283">
        <f t="shared" si="547"/>
        <v>0</v>
      </c>
      <c r="AE65" s="282">
        <f t="shared" si="548"/>
        <v>0</v>
      </c>
      <c r="AG65" s="272">
        <f>(T65-T64)*100</f>
        <v>0</v>
      </c>
      <c r="AH65" s="272">
        <f t="shared" ref="AH65" si="549">(U65-U64)*100</f>
        <v>0</v>
      </c>
      <c r="AI65" s="272">
        <f t="shared" ref="AI65" si="550">(V65-V64)*100</f>
        <v>0</v>
      </c>
      <c r="AJ65" s="272">
        <f t="shared" ref="AJ65" si="551">(W65-W64)*100</f>
        <v>0</v>
      </c>
      <c r="AK65" s="272">
        <f t="shared" ref="AK65" si="552">(X65-X64)*100</f>
        <v>0</v>
      </c>
      <c r="AL65" s="272">
        <f t="shared" ref="AL65" si="553">(Y65-Y64)*100</f>
        <v>0</v>
      </c>
      <c r="AM65" s="272">
        <f t="shared" ref="AM65" si="554">(Z65-Z64)*100</f>
        <v>0</v>
      </c>
      <c r="AN65" s="272">
        <f t="shared" ref="AN65" si="555">(AA65-AA64)*100</f>
        <v>0</v>
      </c>
      <c r="AO65" s="272">
        <f t="shared" ref="AO65" si="556">(AB65-AB64)*100</f>
        <v>0</v>
      </c>
      <c r="AP65" s="272">
        <f t="shared" ref="AP65" si="557">(AC65-AC64)*100</f>
        <v>0</v>
      </c>
      <c r="AQ65" s="272">
        <f t="shared" ref="AQ65" si="558">(AD65-AD64)*100</f>
        <v>0</v>
      </c>
      <c r="AR65" s="272">
        <f t="shared" ref="AR65" si="559">(AE65-AE64)*100</f>
        <v>0</v>
      </c>
    </row>
    <row r="66" spans="1:50" ht="15">
      <c r="A66" s="439"/>
      <c r="B66" s="457" t="s">
        <v>104</v>
      </c>
      <c r="C66" s="444"/>
      <c r="D66" s="445"/>
      <c r="E66" s="445"/>
      <c r="F66" s="445"/>
      <c r="G66" s="445"/>
      <c r="H66" s="445"/>
      <c r="I66" s="444"/>
      <c r="J66" s="444"/>
      <c r="K66" s="445"/>
      <c r="L66" s="445"/>
      <c r="M66" s="445"/>
      <c r="N66" s="444"/>
      <c r="O66" s="444"/>
      <c r="P66" s="489"/>
      <c r="Q66" s="56"/>
      <c r="R66" s="248" t="s">
        <v>529</v>
      </c>
      <c r="S66" s="249" t="s">
        <v>520</v>
      </c>
      <c r="T66" s="280">
        <f t="shared" ref="T66:T67" si="560">IF(C50&gt;0,C66/C50,)</f>
        <v>0</v>
      </c>
      <c r="U66" s="281">
        <f t="shared" ref="U66:U67" si="561">IF(D50&gt;0,D66/D50,)</f>
        <v>0</v>
      </c>
      <c r="V66" s="281">
        <f t="shared" ref="V66:V67" si="562">IF(E50&gt;0,E66/E50,)</f>
        <v>0</v>
      </c>
      <c r="W66" s="281">
        <f t="shared" ref="W66:W67" si="563">IF(F50&gt;0,F66/F50,)</f>
        <v>0</v>
      </c>
      <c r="X66" s="281">
        <f t="shared" ref="X66:X67" si="564">IF(G50&gt;0,G66/G50,)</f>
        <v>0</v>
      </c>
      <c r="Y66" s="281">
        <f t="shared" ref="Y66:Y67" si="565">IF(H50&gt;0,H66/H50,)</f>
        <v>0</v>
      </c>
      <c r="Z66" s="280">
        <f t="shared" ref="Z66:Z67" si="566">IF(I50&gt;0,I66/I50,)</f>
        <v>0</v>
      </c>
      <c r="AA66" s="280">
        <f t="shared" ref="AA66:AA67" si="567">IF(J50&gt;0,J66/J50,)</f>
        <v>0</v>
      </c>
      <c r="AB66" s="281">
        <f t="shared" ref="AB66:AB67" si="568">IF(K50&gt;0,K66/K50,)</f>
        <v>0</v>
      </c>
      <c r="AC66" s="281">
        <f t="shared" ref="AC66:AC67" si="569">IF(L50&gt;0,L66/L50,)</f>
        <v>0</v>
      </c>
      <c r="AD66" s="281">
        <f t="shared" ref="AD66:AD67" si="570">IF(M50&gt;0,M66/M50,)</f>
        <v>0</v>
      </c>
      <c r="AE66" s="280">
        <f t="shared" ref="AE66:AE67" si="571">IF(N50&gt;0,N66/N50,)</f>
        <v>0</v>
      </c>
      <c r="AG66" s="334" t="s">
        <v>519</v>
      </c>
      <c r="AH66" s="266"/>
      <c r="AI66" s="266"/>
      <c r="AJ66" s="266"/>
      <c r="AK66" s="266"/>
      <c r="AL66" s="266"/>
      <c r="AM66" s="266"/>
      <c r="AN66" s="266"/>
      <c r="AO66" s="266"/>
      <c r="AP66" s="266"/>
      <c r="AQ66" s="266"/>
      <c r="AR66" s="266"/>
    </row>
    <row r="67" spans="1:50" ht="15">
      <c r="A67" s="439"/>
      <c r="B67" s="457" t="s">
        <v>424</v>
      </c>
      <c r="C67" s="444"/>
      <c r="D67" s="445"/>
      <c r="E67" s="445"/>
      <c r="F67" s="445"/>
      <c r="G67" s="445"/>
      <c r="H67" s="445"/>
      <c r="I67" s="444"/>
      <c r="J67" s="444"/>
      <c r="K67" s="445"/>
      <c r="L67" s="445"/>
      <c r="M67" s="445"/>
      <c r="N67" s="444"/>
      <c r="O67" s="444"/>
      <c r="P67" s="489"/>
      <c r="Q67" s="56"/>
      <c r="R67" s="250"/>
      <c r="S67" s="251" t="s">
        <v>500</v>
      </c>
      <c r="T67" s="282">
        <f t="shared" si="560"/>
        <v>0</v>
      </c>
      <c r="U67" s="283">
        <f t="shared" si="561"/>
        <v>0</v>
      </c>
      <c r="V67" s="283">
        <f t="shared" si="562"/>
        <v>0</v>
      </c>
      <c r="W67" s="283">
        <f t="shared" si="563"/>
        <v>0</v>
      </c>
      <c r="X67" s="283">
        <f t="shared" si="564"/>
        <v>0</v>
      </c>
      <c r="Y67" s="283">
        <f t="shared" si="565"/>
        <v>0</v>
      </c>
      <c r="Z67" s="282">
        <f t="shared" si="566"/>
        <v>0</v>
      </c>
      <c r="AA67" s="282">
        <f t="shared" si="567"/>
        <v>0</v>
      </c>
      <c r="AB67" s="283">
        <f t="shared" si="568"/>
        <v>0</v>
      </c>
      <c r="AC67" s="283">
        <f t="shared" si="569"/>
        <v>0</v>
      </c>
      <c r="AD67" s="283">
        <f t="shared" si="570"/>
        <v>0</v>
      </c>
      <c r="AE67" s="282">
        <f t="shared" si="571"/>
        <v>0</v>
      </c>
      <c r="AG67" s="272">
        <f>(T67-T66)*100</f>
        <v>0</v>
      </c>
      <c r="AH67" s="272">
        <f t="shared" ref="AH67" si="572">(U67-U66)*100</f>
        <v>0</v>
      </c>
      <c r="AI67" s="272">
        <f t="shared" ref="AI67" si="573">(V67-V66)*100</f>
        <v>0</v>
      </c>
      <c r="AJ67" s="272">
        <f t="shared" ref="AJ67" si="574">(W67-W66)*100</f>
        <v>0</v>
      </c>
      <c r="AK67" s="272">
        <f t="shared" ref="AK67" si="575">(X67-X66)*100</f>
        <v>0</v>
      </c>
      <c r="AL67" s="272">
        <f t="shared" ref="AL67" si="576">(Y67-Y66)*100</f>
        <v>0</v>
      </c>
      <c r="AM67" s="272">
        <f t="shared" ref="AM67" si="577">(Z67-Z66)*100</f>
        <v>0</v>
      </c>
      <c r="AN67" s="272">
        <f t="shared" ref="AN67" si="578">(AA67-AA66)*100</f>
        <v>0</v>
      </c>
      <c r="AO67" s="272">
        <f t="shared" ref="AO67" si="579">(AB67-AB66)*100</f>
        <v>0</v>
      </c>
      <c r="AP67" s="272">
        <f t="shared" ref="AP67" si="580">(AC67-AC66)*100</f>
        <v>0</v>
      </c>
      <c r="AQ67" s="272">
        <f t="shared" ref="AQ67" si="581">(AD67-AD66)*100</f>
        <v>0</v>
      </c>
      <c r="AR67" s="272">
        <f t="shared" ref="AR67" si="582">(AE67-AE66)*100</f>
        <v>0</v>
      </c>
    </row>
    <row r="68" spans="1:50" ht="15">
      <c r="A68" s="439"/>
      <c r="B68" s="457" t="s">
        <v>106</v>
      </c>
      <c r="C68" s="444"/>
      <c r="D68" s="445"/>
      <c r="E68" s="445"/>
      <c r="F68" s="445"/>
      <c r="G68" s="445"/>
      <c r="H68" s="445"/>
      <c r="I68" s="444"/>
      <c r="J68" s="444"/>
      <c r="K68" s="445"/>
      <c r="L68" s="445"/>
      <c r="M68" s="445"/>
      <c r="N68" s="444"/>
      <c r="O68" s="444"/>
      <c r="P68" s="489"/>
      <c r="Q68" s="56"/>
      <c r="R68" s="248" t="s">
        <v>530</v>
      </c>
      <c r="S68" s="249" t="s">
        <v>520</v>
      </c>
      <c r="T68" s="280">
        <f t="shared" ref="T68:T69" si="583">IF(C50&gt;0,C68/C50,)</f>
        <v>0</v>
      </c>
      <c r="U68" s="281">
        <f t="shared" ref="U68:U69" si="584">IF(D50&gt;0,D68/D50,)</f>
        <v>0</v>
      </c>
      <c r="V68" s="281">
        <f t="shared" ref="V68:V69" si="585">IF(E50&gt;0,E68/E50,)</f>
        <v>0</v>
      </c>
      <c r="W68" s="281">
        <f t="shared" ref="W68:W69" si="586">IF(F50&gt;0,F68/F50,)</f>
        <v>0</v>
      </c>
      <c r="X68" s="281">
        <f t="shared" ref="X68:X69" si="587">IF(G50&gt;0,G68/G50,)</f>
        <v>0</v>
      </c>
      <c r="Y68" s="281">
        <f t="shared" ref="Y68:Y69" si="588">IF(H50&gt;0,H68/H50,)</f>
        <v>0</v>
      </c>
      <c r="Z68" s="280">
        <f t="shared" ref="Z68:Z69" si="589">IF(I50&gt;0,I68/I50,)</f>
        <v>0</v>
      </c>
      <c r="AA68" s="280">
        <f t="shared" ref="AA68:AA69" si="590">IF(J50&gt;0,J68/J50,)</f>
        <v>0</v>
      </c>
      <c r="AB68" s="281">
        <f t="shared" ref="AB68:AB69" si="591">IF(K50&gt;0,K68/K50,)</f>
        <v>0</v>
      </c>
      <c r="AC68" s="281">
        <f t="shared" ref="AC68:AC69" si="592">IF(L50&gt;0,L68/L50,)</f>
        <v>0</v>
      </c>
      <c r="AD68" s="281">
        <f t="shared" ref="AD68:AD69" si="593">IF(M50&gt;0,M68/M50,)</f>
        <v>0</v>
      </c>
      <c r="AE68" s="280">
        <f t="shared" ref="AE68:AE69" si="594">IF(N50&gt;0,N68/N50,)</f>
        <v>0</v>
      </c>
      <c r="AG68" s="334" t="s">
        <v>519</v>
      </c>
      <c r="AH68" s="266"/>
      <c r="AI68" s="266"/>
      <c r="AJ68" s="266"/>
      <c r="AK68" s="266"/>
      <c r="AL68" s="266"/>
      <c r="AM68" s="266"/>
      <c r="AN68" s="266"/>
      <c r="AO68" s="266"/>
      <c r="AP68" s="266"/>
      <c r="AQ68" s="266"/>
      <c r="AR68" s="266"/>
    </row>
    <row r="69" spans="1:50" ht="15">
      <c r="A69" s="439"/>
      <c r="B69" s="457" t="s">
        <v>426</v>
      </c>
      <c r="C69" s="444"/>
      <c r="D69" s="445"/>
      <c r="E69" s="445"/>
      <c r="F69" s="445"/>
      <c r="G69" s="445"/>
      <c r="H69" s="445"/>
      <c r="I69" s="444"/>
      <c r="J69" s="444"/>
      <c r="K69" s="445"/>
      <c r="L69" s="445"/>
      <c r="M69" s="445"/>
      <c r="N69" s="444"/>
      <c r="O69" s="444"/>
      <c r="P69" s="489"/>
      <c r="Q69" s="56"/>
      <c r="R69" s="250"/>
      <c r="S69" s="251" t="s">
        <v>500</v>
      </c>
      <c r="T69" s="282">
        <f t="shared" si="583"/>
        <v>0</v>
      </c>
      <c r="U69" s="283">
        <f t="shared" si="584"/>
        <v>0</v>
      </c>
      <c r="V69" s="283">
        <f t="shared" si="585"/>
        <v>0</v>
      </c>
      <c r="W69" s="283">
        <f t="shared" si="586"/>
        <v>0</v>
      </c>
      <c r="X69" s="283">
        <f t="shared" si="587"/>
        <v>0</v>
      </c>
      <c r="Y69" s="283">
        <f t="shared" si="588"/>
        <v>0</v>
      </c>
      <c r="Z69" s="282">
        <f t="shared" si="589"/>
        <v>0</v>
      </c>
      <c r="AA69" s="282">
        <f t="shared" si="590"/>
        <v>0</v>
      </c>
      <c r="AB69" s="283">
        <f t="shared" si="591"/>
        <v>0</v>
      </c>
      <c r="AC69" s="283">
        <f t="shared" si="592"/>
        <v>0</v>
      </c>
      <c r="AD69" s="283">
        <f t="shared" si="593"/>
        <v>0</v>
      </c>
      <c r="AE69" s="282">
        <f t="shared" si="594"/>
        <v>0</v>
      </c>
      <c r="AG69" s="272">
        <f>(T69-T68)*100</f>
        <v>0</v>
      </c>
      <c r="AH69" s="272">
        <f t="shared" ref="AH69" si="595">(U69-U68)*100</f>
        <v>0</v>
      </c>
      <c r="AI69" s="272">
        <f t="shared" ref="AI69" si="596">(V69-V68)*100</f>
        <v>0</v>
      </c>
      <c r="AJ69" s="272">
        <f t="shared" ref="AJ69" si="597">(W69-W68)*100</f>
        <v>0</v>
      </c>
      <c r="AK69" s="272">
        <f t="shared" ref="AK69" si="598">(X69-X68)*100</f>
        <v>0</v>
      </c>
      <c r="AL69" s="272">
        <f t="shared" ref="AL69" si="599">(Y69-Y68)*100</f>
        <v>0</v>
      </c>
      <c r="AM69" s="272">
        <f t="shared" ref="AM69" si="600">(Z69-Z68)*100</f>
        <v>0</v>
      </c>
      <c r="AN69" s="272">
        <f t="shared" ref="AN69" si="601">(AA69-AA68)*100</f>
        <v>0</v>
      </c>
      <c r="AO69" s="272">
        <f t="shared" ref="AO69" si="602">(AB69-AB68)*100</f>
        <v>0</v>
      </c>
      <c r="AP69" s="272">
        <f t="shared" ref="AP69" si="603">(AC69-AC68)*100</f>
        <v>0</v>
      </c>
      <c r="AQ69" s="272">
        <f t="shared" ref="AQ69" si="604">(AD69-AD68)*100</f>
        <v>0</v>
      </c>
      <c r="AR69" s="272">
        <f t="shared" ref="AR69" si="605">(AE69-AE68)*100</f>
        <v>0</v>
      </c>
    </row>
    <row r="70" spans="1:50" ht="15">
      <c r="A70" s="439"/>
      <c r="B70" s="457" t="s">
        <v>108</v>
      </c>
      <c r="C70" s="444"/>
      <c r="D70" s="445"/>
      <c r="E70" s="445"/>
      <c r="F70" s="445"/>
      <c r="G70" s="445"/>
      <c r="H70" s="445"/>
      <c r="I70" s="444"/>
      <c r="J70" s="444"/>
      <c r="K70" s="445"/>
      <c r="L70" s="445"/>
      <c r="M70" s="445"/>
      <c r="N70" s="444"/>
      <c r="O70" s="444"/>
      <c r="P70" s="489"/>
      <c r="Q70" s="56"/>
      <c r="R70" s="248" t="s">
        <v>531</v>
      </c>
      <c r="S70" s="249" t="s">
        <v>520</v>
      </c>
      <c r="T70" s="280">
        <f t="shared" ref="T70:T71" si="606">IF(C50&gt;0,C70/C50,)</f>
        <v>0</v>
      </c>
      <c r="U70" s="281">
        <f t="shared" ref="U70:U71" si="607">IF(D50&gt;0,D70/D50,)</f>
        <v>0</v>
      </c>
      <c r="V70" s="281">
        <f t="shared" ref="V70:V71" si="608">IF(E50&gt;0,E70/E50,)</f>
        <v>0</v>
      </c>
      <c r="W70" s="281">
        <f t="shared" ref="W70:W71" si="609">IF(F50&gt;0,F70/F50,)</f>
        <v>0</v>
      </c>
      <c r="X70" s="281">
        <f t="shared" ref="X70:X71" si="610">IF(G50&gt;0,G70/G50,)</f>
        <v>0</v>
      </c>
      <c r="Y70" s="281">
        <f t="shared" ref="Y70:Y71" si="611">IF(H50&gt;0,H70/H50,)</f>
        <v>0</v>
      </c>
      <c r="Z70" s="280">
        <f t="shared" ref="Z70:Z71" si="612">IF(I50&gt;0,I70/I50,)</f>
        <v>0</v>
      </c>
      <c r="AA70" s="280">
        <f t="shared" ref="AA70:AA71" si="613">IF(J50&gt;0,J70/J50,)</f>
        <v>0</v>
      </c>
      <c r="AB70" s="281">
        <f t="shared" ref="AB70:AB71" si="614">IF(K50&gt;0,K70/K50,)</f>
        <v>0</v>
      </c>
      <c r="AC70" s="281">
        <f t="shared" ref="AC70:AC71" si="615">IF(L50&gt;0,L70/L50,)</f>
        <v>0</v>
      </c>
      <c r="AD70" s="281">
        <f t="shared" ref="AD70:AD71" si="616">IF(M50&gt;0,M70/M50,)</f>
        <v>0</v>
      </c>
      <c r="AE70" s="280">
        <f t="shared" ref="AE70:AE71" si="617">IF(N50&gt;0,N70/N50,)</f>
        <v>0</v>
      </c>
      <c r="AG70" s="334" t="s">
        <v>519</v>
      </c>
      <c r="AH70" s="195"/>
      <c r="AI70" s="195"/>
      <c r="AJ70" s="195"/>
      <c r="AK70" s="195"/>
      <c r="AL70" s="195"/>
      <c r="AM70" s="195"/>
      <c r="AN70" s="195"/>
      <c r="AO70" s="195"/>
      <c r="AP70" s="195"/>
      <c r="AQ70" s="195"/>
      <c r="AR70" s="195"/>
    </row>
    <row r="71" spans="1:50" ht="15.75" thickBot="1">
      <c r="A71" s="439"/>
      <c r="B71" s="457" t="s">
        <v>430</v>
      </c>
      <c r="C71" s="444"/>
      <c r="D71" s="445"/>
      <c r="E71" s="445"/>
      <c r="F71" s="445"/>
      <c r="G71" s="445"/>
      <c r="H71" s="445"/>
      <c r="I71" s="444"/>
      <c r="J71" s="444"/>
      <c r="K71" s="445"/>
      <c r="L71" s="445"/>
      <c r="M71" s="445"/>
      <c r="N71" s="444"/>
      <c r="O71" s="444"/>
      <c r="P71" s="489"/>
      <c r="Q71" s="56"/>
      <c r="R71" s="255"/>
      <c r="S71" s="256" t="s">
        <v>500</v>
      </c>
      <c r="T71" s="284">
        <f t="shared" si="606"/>
        <v>0</v>
      </c>
      <c r="U71" s="285">
        <f t="shared" si="607"/>
        <v>0</v>
      </c>
      <c r="V71" s="285">
        <f t="shared" si="608"/>
        <v>0</v>
      </c>
      <c r="W71" s="285">
        <f t="shared" si="609"/>
        <v>0</v>
      </c>
      <c r="X71" s="285">
        <f t="shared" si="610"/>
        <v>0</v>
      </c>
      <c r="Y71" s="285">
        <f t="shared" si="611"/>
        <v>0</v>
      </c>
      <c r="Z71" s="284">
        <f t="shared" si="612"/>
        <v>0</v>
      </c>
      <c r="AA71" s="284">
        <f t="shared" si="613"/>
        <v>0</v>
      </c>
      <c r="AB71" s="285">
        <f t="shared" si="614"/>
        <v>0</v>
      </c>
      <c r="AC71" s="285">
        <f t="shared" si="615"/>
        <v>0</v>
      </c>
      <c r="AD71" s="285">
        <f t="shared" si="616"/>
        <v>0</v>
      </c>
      <c r="AE71" s="284">
        <f t="shared" si="617"/>
        <v>0</v>
      </c>
      <c r="AF71" s="427"/>
      <c r="AG71" s="273">
        <f>(T71-T70)*100</f>
        <v>0</v>
      </c>
      <c r="AH71" s="273">
        <f t="shared" ref="AH71" si="618">(U71-U70)*100</f>
        <v>0</v>
      </c>
      <c r="AI71" s="273">
        <f t="shared" ref="AI71" si="619">(V71-V70)*100</f>
        <v>0</v>
      </c>
      <c r="AJ71" s="273">
        <f t="shared" ref="AJ71" si="620">(W71-W70)*100</f>
        <v>0</v>
      </c>
      <c r="AK71" s="273">
        <f t="shared" ref="AK71" si="621">(X71-X70)*100</f>
        <v>0</v>
      </c>
      <c r="AL71" s="273">
        <f t="shared" ref="AL71" si="622">(Y71-Y70)*100</f>
        <v>0</v>
      </c>
      <c r="AM71" s="273">
        <f t="shared" ref="AM71" si="623">(Z71-Z70)*100</f>
        <v>0</v>
      </c>
      <c r="AN71" s="273">
        <f t="shared" ref="AN71" si="624">(AA71-AA70)*100</f>
        <v>0</v>
      </c>
      <c r="AO71" s="273">
        <f t="shared" ref="AO71" si="625">(AB71-AB70)*100</f>
        <v>0</v>
      </c>
      <c r="AP71" s="273">
        <f t="shared" ref="AP71" si="626">(AC71-AC70)*100</f>
        <v>0</v>
      </c>
      <c r="AQ71" s="273">
        <f t="shared" ref="AQ71" si="627">(AD71-AD70)*100</f>
        <v>0</v>
      </c>
      <c r="AR71" s="273">
        <f t="shared" ref="AR71" si="628">(AE71-AE70)*100</f>
        <v>0</v>
      </c>
    </row>
    <row r="72" spans="1:50" ht="15">
      <c r="A72" s="432" t="s">
        <v>543</v>
      </c>
      <c r="B72" s="431" t="s">
        <v>94</v>
      </c>
      <c r="C72" s="428">
        <v>50129</v>
      </c>
      <c r="D72" s="429"/>
      <c r="E72" s="429">
        <v>6609</v>
      </c>
      <c r="F72" s="429">
        <v>1845</v>
      </c>
      <c r="G72" s="429"/>
      <c r="H72" s="429">
        <v>144</v>
      </c>
      <c r="I72" s="428">
        <v>58727</v>
      </c>
      <c r="J72" s="428">
        <v>42455</v>
      </c>
      <c r="K72" s="429">
        <v>8135</v>
      </c>
      <c r="L72" s="429">
        <v>1018</v>
      </c>
      <c r="M72" s="429">
        <v>241</v>
      </c>
      <c r="N72" s="428">
        <v>51849</v>
      </c>
      <c r="O72" s="428"/>
      <c r="P72" s="430"/>
      <c r="Q72" s="56">
        <f>+P74+P76+P78+P80+P82+P84+P86+P88+P90+P92</f>
        <v>0</v>
      </c>
      <c r="R72" s="248" t="s">
        <v>521</v>
      </c>
      <c r="S72" s="249" t="s">
        <v>520</v>
      </c>
      <c r="T72" s="280">
        <f t="shared" ref="T72:T73" si="629">IF(C72&gt;0,C72/C72,)</f>
        <v>1</v>
      </c>
      <c r="U72" s="281">
        <f t="shared" ref="U72:U73" si="630">IF(D72&gt;0,D72/D72,)</f>
        <v>0</v>
      </c>
      <c r="V72" s="281">
        <f t="shared" ref="V72:V73" si="631">IF(E72&gt;0,E72/E72,)</f>
        <v>1</v>
      </c>
      <c r="W72" s="281">
        <f t="shared" ref="W72:W73" si="632">IF(F72&gt;0,F72/F72,)</f>
        <v>1</v>
      </c>
      <c r="X72" s="281">
        <f t="shared" ref="X72:X73" si="633">IF(G72&gt;0,G72/G72,)</f>
        <v>0</v>
      </c>
      <c r="Y72" s="281">
        <f t="shared" ref="Y72:Y73" si="634">IF(H72&gt;0,H72/H72,)</f>
        <v>1</v>
      </c>
      <c r="Z72" s="280">
        <f t="shared" ref="Z72:Z73" si="635">IF(I72&gt;0,I72/I72,)</f>
        <v>1</v>
      </c>
      <c r="AA72" s="280">
        <f t="shared" ref="AA72:AA73" si="636">IF(J72&gt;0,J72/J72,)</f>
        <v>1</v>
      </c>
      <c r="AB72" s="281">
        <f t="shared" ref="AB72:AB73" si="637">IF(K72&gt;0,K72/K72,)</f>
        <v>1</v>
      </c>
      <c r="AC72" s="281">
        <f t="shared" ref="AC72:AC73" si="638">IF(L72&gt;0,L72/L72,)</f>
        <v>1</v>
      </c>
      <c r="AD72" s="281">
        <f t="shared" ref="AD72:AD73" si="639">IF(M72&gt;0,M72/M72,)</f>
        <v>1</v>
      </c>
      <c r="AE72" s="280">
        <f t="shared" ref="AE72:AE73" si="640">IF(N72&gt;0,N72/N72,)</f>
        <v>1</v>
      </c>
      <c r="AG72" s="265">
        <f>+T74+T76+T78+T80+T82+T84+T86+T88+T90+T92</f>
        <v>1.0000000000000002</v>
      </c>
      <c r="AH72" s="266">
        <f t="shared" ref="AH72:AH73" si="641">+U74+U76+U78+U80+U82+U84+U86+U88+U90+U92</f>
        <v>0</v>
      </c>
      <c r="AI72" s="266">
        <f t="shared" ref="AI72:AI73" si="642">+V74+V76+V78+V80+V82+V84+V86+V88+V90+V92</f>
        <v>1</v>
      </c>
      <c r="AJ72" s="266">
        <f t="shared" ref="AJ72:AJ73" si="643">+W74+W76+W78+W80+W82+W84+W86+W88+W90+W92</f>
        <v>1.0000000000000002</v>
      </c>
      <c r="AK72" s="266">
        <f t="shared" ref="AK72:AK73" si="644">+X74+X76+X78+X80+X82+X84+X86+X88+X90+X92</f>
        <v>0</v>
      </c>
      <c r="AL72" s="266">
        <f t="shared" ref="AL72:AL73" si="645">+Y74+Y76+Y78+Y80+Y82+Y84+Y86+Y88+Y90+Y92</f>
        <v>1</v>
      </c>
      <c r="AM72" s="266">
        <f t="shared" ref="AM72:AM73" si="646">+Z74+Z76+Z78+Z80+Z82+Z84+Z86+Z88+Z90+Z92</f>
        <v>0.99999999999999989</v>
      </c>
      <c r="AN72" s="266">
        <f t="shared" ref="AN72:AN73" si="647">+AA74+AA76+AA78+AA80+AA82+AA84+AA86+AA88+AA90+AA92</f>
        <v>0.99999999999999978</v>
      </c>
      <c r="AO72" s="266">
        <f t="shared" ref="AO72:AO73" si="648">+AB74+AB76+AB78+AB80+AB82+AB84+AB86+AB88+AB90+AB92</f>
        <v>1</v>
      </c>
      <c r="AP72" s="266">
        <f t="shared" ref="AP72:AP73" si="649">+AC74+AC76+AC78+AC80+AC82+AC84+AC86+AC88+AC90+AC92</f>
        <v>1</v>
      </c>
      <c r="AQ72" s="266">
        <f t="shared" ref="AQ72:AQ73" si="650">+AD74+AD76+AD78+AD80+AD82+AD84+AD86+AD88+AD90+AD92</f>
        <v>1</v>
      </c>
      <c r="AR72" s="266">
        <f t="shared" ref="AR72:AR73" si="651">+AE74+AE76+AE78+AE80+AE82+AE84+AE86+AE88+AE90+AE92</f>
        <v>1</v>
      </c>
    </row>
    <row r="73" spans="1:50" ht="15">
      <c r="A73" s="439"/>
      <c r="B73" s="457" t="s">
        <v>428</v>
      </c>
      <c r="C73" s="444">
        <v>51521</v>
      </c>
      <c r="D73" s="445"/>
      <c r="E73" s="445">
        <v>6596</v>
      </c>
      <c r="F73" s="445">
        <v>2039</v>
      </c>
      <c r="G73" s="445"/>
      <c r="H73" s="445">
        <v>177</v>
      </c>
      <c r="I73" s="444">
        <v>60333</v>
      </c>
      <c r="J73" s="444">
        <v>42607</v>
      </c>
      <c r="K73" s="445">
        <v>8567</v>
      </c>
      <c r="L73" s="445">
        <v>1122</v>
      </c>
      <c r="M73" s="445">
        <v>238</v>
      </c>
      <c r="N73" s="444">
        <v>52534</v>
      </c>
      <c r="O73" s="444"/>
      <c r="P73" s="489"/>
      <c r="Q73" s="56"/>
      <c r="R73" s="250"/>
      <c r="S73" s="251" t="s">
        <v>500</v>
      </c>
      <c r="T73" s="282">
        <f t="shared" si="629"/>
        <v>1</v>
      </c>
      <c r="U73" s="283">
        <f t="shared" si="630"/>
        <v>0</v>
      </c>
      <c r="V73" s="283">
        <f t="shared" si="631"/>
        <v>1</v>
      </c>
      <c r="W73" s="283">
        <f t="shared" si="632"/>
        <v>1</v>
      </c>
      <c r="X73" s="283">
        <f t="shared" si="633"/>
        <v>0</v>
      </c>
      <c r="Y73" s="283">
        <f t="shared" si="634"/>
        <v>1</v>
      </c>
      <c r="Z73" s="282">
        <f t="shared" si="635"/>
        <v>1</v>
      </c>
      <c r="AA73" s="282">
        <f t="shared" si="636"/>
        <v>1</v>
      </c>
      <c r="AB73" s="283">
        <f t="shared" si="637"/>
        <v>1</v>
      </c>
      <c r="AC73" s="283">
        <f t="shared" si="638"/>
        <v>1</v>
      </c>
      <c r="AD73" s="283">
        <f t="shared" si="639"/>
        <v>1</v>
      </c>
      <c r="AE73" s="282">
        <f t="shared" si="640"/>
        <v>1</v>
      </c>
      <c r="AG73" s="267">
        <f>+T75+T77+T79+T81+T83+T85+T87+T89+T91+T93</f>
        <v>1.0000000000000002</v>
      </c>
      <c r="AH73" s="267">
        <f t="shared" si="641"/>
        <v>0</v>
      </c>
      <c r="AI73" s="267">
        <f t="shared" si="642"/>
        <v>1</v>
      </c>
      <c r="AJ73" s="315">
        <f t="shared" si="643"/>
        <v>0.99999999999999978</v>
      </c>
      <c r="AK73" s="267">
        <f t="shared" si="644"/>
        <v>0</v>
      </c>
      <c r="AL73" s="267">
        <f t="shared" si="645"/>
        <v>1</v>
      </c>
      <c r="AM73" s="267">
        <f t="shared" si="646"/>
        <v>1</v>
      </c>
      <c r="AN73" s="267">
        <f t="shared" si="647"/>
        <v>1</v>
      </c>
      <c r="AO73" s="267">
        <f t="shared" si="648"/>
        <v>1</v>
      </c>
      <c r="AP73" s="267">
        <f t="shared" si="649"/>
        <v>1</v>
      </c>
      <c r="AQ73" s="267">
        <f t="shared" si="650"/>
        <v>0.99999999999999989</v>
      </c>
      <c r="AR73" s="267">
        <f t="shared" si="651"/>
        <v>1</v>
      </c>
      <c r="AT73" s="274"/>
      <c r="AU73" s="274"/>
      <c r="AV73" s="274"/>
      <c r="AW73" s="274"/>
      <c r="AX73" s="274"/>
    </row>
    <row r="74" spans="1:50" ht="15">
      <c r="A74" s="439"/>
      <c r="B74" s="457" t="s">
        <v>226</v>
      </c>
      <c r="C74" s="444">
        <v>9930</v>
      </c>
      <c r="D74" s="445"/>
      <c r="E74" s="445">
        <v>964</v>
      </c>
      <c r="F74" s="445">
        <v>430</v>
      </c>
      <c r="G74" s="445"/>
      <c r="H74" s="445">
        <v>9</v>
      </c>
      <c r="I74" s="444">
        <v>11333</v>
      </c>
      <c r="J74" s="444">
        <v>3217</v>
      </c>
      <c r="K74" s="445">
        <v>894</v>
      </c>
      <c r="L74" s="445">
        <v>249</v>
      </c>
      <c r="M74" s="445">
        <v>45</v>
      </c>
      <c r="N74" s="444">
        <v>4405</v>
      </c>
      <c r="O74" s="444"/>
      <c r="P74" s="489"/>
      <c r="Q74" s="56"/>
      <c r="R74" s="248" t="s">
        <v>522</v>
      </c>
      <c r="S74" s="249" t="s">
        <v>520</v>
      </c>
      <c r="T74" s="280">
        <f t="shared" ref="T74:T75" si="652">IF(C72&gt;0,C74/C72,)</f>
        <v>0.19808893055915738</v>
      </c>
      <c r="U74" s="281">
        <f t="shared" ref="U74:U75" si="653">IF(D72&gt;0,D74/D72,)</f>
        <v>0</v>
      </c>
      <c r="V74" s="281">
        <f t="shared" ref="V74:V75" si="654">IF(E72&gt;0,E74/E72,)</f>
        <v>0.14586170373732787</v>
      </c>
      <c r="W74" s="281">
        <f t="shared" ref="W74:W75" si="655">IF(F72&gt;0,F74/F72,)</f>
        <v>0.23306233062330622</v>
      </c>
      <c r="X74" s="281">
        <f t="shared" ref="X74:X75" si="656">IF(G72&gt;0,G74/G72,)</f>
        <v>0</v>
      </c>
      <c r="Y74" s="281">
        <f t="shared" ref="Y74:Y75" si="657">IF(H72&gt;0,H74/H72,)</f>
        <v>6.25E-2</v>
      </c>
      <c r="Z74" s="280">
        <f t="shared" ref="Z74:Z75" si="658">IF(I72&gt;0,I74/I72,)</f>
        <v>0.19297767636691812</v>
      </c>
      <c r="AA74" s="280">
        <f t="shared" ref="AA74:AA75" si="659">IF(J72&gt;0,J74/J72,)</f>
        <v>7.5774349311035216E-2</v>
      </c>
      <c r="AB74" s="281">
        <f t="shared" ref="AB74:AB75" si="660">IF(K72&gt;0,K74/K72,)</f>
        <v>0.10989551321450522</v>
      </c>
      <c r="AC74" s="281">
        <f t="shared" ref="AC74:AC75" si="661">IF(L72&gt;0,L74/L72,)</f>
        <v>0.24459724950884087</v>
      </c>
      <c r="AD74" s="281">
        <f t="shared" ref="AD74:AD75" si="662">IF(M72&gt;0,M74/M72,)</f>
        <v>0.18672199170124482</v>
      </c>
      <c r="AE74" s="280">
        <f t="shared" ref="AE74:AE75" si="663">IF(N72&gt;0,N74/N72,)</f>
        <v>8.4958244131998692E-2</v>
      </c>
      <c r="AG74" s="334" t="s">
        <v>519</v>
      </c>
      <c r="AH74" s="266"/>
      <c r="AI74" s="266"/>
      <c r="AJ74" s="266"/>
      <c r="AK74" s="266"/>
      <c r="AL74" s="266"/>
      <c r="AM74" s="266"/>
      <c r="AN74" s="266"/>
      <c r="AO74" s="266"/>
      <c r="AP74" s="266"/>
      <c r="AQ74" s="266"/>
      <c r="AR74" s="266"/>
    </row>
    <row r="75" spans="1:50" ht="15">
      <c r="A75" s="439"/>
      <c r="B75" s="457" t="s">
        <v>410</v>
      </c>
      <c r="C75" s="444">
        <v>11125</v>
      </c>
      <c r="D75" s="445"/>
      <c r="E75" s="445">
        <v>1011</v>
      </c>
      <c r="F75" s="445">
        <v>493</v>
      </c>
      <c r="G75" s="445"/>
      <c r="H75" s="445">
        <v>18</v>
      </c>
      <c r="I75" s="444">
        <v>12647</v>
      </c>
      <c r="J75" s="444">
        <v>3206</v>
      </c>
      <c r="K75" s="445">
        <v>945</v>
      </c>
      <c r="L75" s="445">
        <v>274</v>
      </c>
      <c r="M75" s="445">
        <v>45</v>
      </c>
      <c r="N75" s="444">
        <v>4470</v>
      </c>
      <c r="O75" s="444"/>
      <c r="P75" s="489"/>
      <c r="Q75" s="56"/>
      <c r="R75" s="250"/>
      <c r="S75" s="251" t="s">
        <v>500</v>
      </c>
      <c r="T75" s="282">
        <f t="shared" si="652"/>
        <v>0.21593136779177421</v>
      </c>
      <c r="U75" s="283">
        <f t="shared" si="653"/>
        <v>0</v>
      </c>
      <c r="V75" s="283">
        <f t="shared" si="654"/>
        <v>0.15327471194663433</v>
      </c>
      <c r="W75" s="283">
        <f t="shared" si="655"/>
        <v>0.24178518881804806</v>
      </c>
      <c r="X75" s="283">
        <f t="shared" si="656"/>
        <v>0</v>
      </c>
      <c r="Y75" s="283">
        <f t="shared" si="657"/>
        <v>0.10169491525423729</v>
      </c>
      <c r="Z75" s="282">
        <f t="shared" si="658"/>
        <v>0.20961994265161685</v>
      </c>
      <c r="AA75" s="282">
        <f t="shared" si="659"/>
        <v>7.524585162062572E-2</v>
      </c>
      <c r="AB75" s="283">
        <f t="shared" si="660"/>
        <v>0.11030699194583868</v>
      </c>
      <c r="AC75" s="283">
        <f t="shared" si="661"/>
        <v>0.24420677361853832</v>
      </c>
      <c r="AD75" s="283">
        <f t="shared" si="662"/>
        <v>0.18907563025210083</v>
      </c>
      <c r="AE75" s="282">
        <f t="shared" si="663"/>
        <v>8.5087752693493737E-2</v>
      </c>
      <c r="AG75" s="272">
        <f>(T75-T74)*100</f>
        <v>1.784243723261683</v>
      </c>
      <c r="AH75" s="272">
        <f t="shared" ref="AH75" si="664">(U75-U74)*100</f>
        <v>0</v>
      </c>
      <c r="AI75" s="272">
        <f t="shared" ref="AI75" si="665">(V75-V74)*100</f>
        <v>0.74130082093064598</v>
      </c>
      <c r="AJ75" s="272">
        <f t="shared" ref="AJ75" si="666">(W75-W74)*100</f>
        <v>0.87228581947418338</v>
      </c>
      <c r="AK75" s="272">
        <f t="shared" ref="AK75" si="667">(X75-X74)*100</f>
        <v>0</v>
      </c>
      <c r="AL75" s="272">
        <f t="shared" ref="AL75" si="668">(Y75-Y74)*100</f>
        <v>3.9194915254237293</v>
      </c>
      <c r="AM75" s="272">
        <f t="shared" ref="AM75" si="669">(Z75-Z74)*100</f>
        <v>1.6642266284698726</v>
      </c>
      <c r="AN75" s="272">
        <f t="shared" ref="AN75" si="670">(AA75-AA74)*100</f>
        <v>-5.2849769040949623E-2</v>
      </c>
      <c r="AO75" s="272">
        <f t="shared" ref="AO75" si="671">(AB75-AB74)*100</f>
        <v>4.1147873133345891E-2</v>
      </c>
      <c r="AP75" s="272">
        <f t="shared" ref="AP75" si="672">(AC75-AC74)*100</f>
        <v>-3.9047589030255514E-2</v>
      </c>
      <c r="AQ75" s="272">
        <f t="shared" ref="AQ75" si="673">(AD75-AD74)*100</f>
        <v>0.23536385508560187</v>
      </c>
      <c r="AR75" s="272">
        <f t="shared" ref="AR75" si="674">(AE75-AE74)*100</f>
        <v>1.295085614950453E-2</v>
      </c>
      <c r="AS75" s="274"/>
    </row>
    <row r="76" spans="1:50" ht="15">
      <c r="A76" s="439"/>
      <c r="B76" s="457" t="s">
        <v>228</v>
      </c>
      <c r="C76" s="444">
        <v>384</v>
      </c>
      <c r="D76" s="445"/>
      <c r="E76" s="445">
        <v>46</v>
      </c>
      <c r="F76" s="445">
        <v>17</v>
      </c>
      <c r="G76" s="445"/>
      <c r="H76" s="445"/>
      <c r="I76" s="444">
        <v>447</v>
      </c>
      <c r="J76" s="444">
        <v>1350</v>
      </c>
      <c r="K76" s="445">
        <v>317</v>
      </c>
      <c r="L76" s="445">
        <v>75</v>
      </c>
      <c r="M76" s="445">
        <v>17</v>
      </c>
      <c r="N76" s="444">
        <v>1759</v>
      </c>
      <c r="O76" s="444"/>
      <c r="P76" s="489"/>
      <c r="Q76" s="56"/>
      <c r="R76" s="248" t="s">
        <v>523</v>
      </c>
      <c r="S76" s="249" t="s">
        <v>520</v>
      </c>
      <c r="T76" s="280">
        <f t="shared" ref="T76:T77" si="675">IF(C72&gt;0,C76/C72,)</f>
        <v>7.660236589598835E-3</v>
      </c>
      <c r="U76" s="281">
        <f t="shared" ref="U76:U77" si="676">IF(D72&gt;0,D76/D72,)</f>
        <v>0</v>
      </c>
      <c r="V76" s="281">
        <f t="shared" ref="V76:V77" si="677">IF(E72&gt;0,E76/E72,)</f>
        <v>6.9602057799969738E-3</v>
      </c>
      <c r="W76" s="281">
        <f t="shared" ref="W76:W77" si="678">IF(F72&gt;0,F76/F72,)</f>
        <v>9.2140921409214101E-3</v>
      </c>
      <c r="X76" s="281">
        <f t="shared" ref="X76:X77" si="679">IF(G72&gt;0,G76/G72,)</f>
        <v>0</v>
      </c>
      <c r="Y76" s="281">
        <f t="shared" ref="Y76:Y77" si="680">IF(H72&gt;0,H76/H72,)</f>
        <v>0</v>
      </c>
      <c r="Z76" s="280">
        <f t="shared" ref="Z76:Z77" si="681">IF(I72&gt;0,I76/I72,)</f>
        <v>7.6114904558380299E-3</v>
      </c>
      <c r="AA76" s="280">
        <f t="shared" ref="AA76:AA77" si="682">IF(J72&gt;0,J76/J72,)</f>
        <v>3.1798374749735014E-2</v>
      </c>
      <c r="AB76" s="281">
        <f t="shared" ref="AB76:AB77" si="683">IF(K72&gt;0,K76/K72,)</f>
        <v>3.8967424708051632E-2</v>
      </c>
      <c r="AC76" s="281">
        <f t="shared" ref="AC76:AC77" si="684">IF(L72&gt;0,L76/L72,)</f>
        <v>7.3673870333988214E-2</v>
      </c>
      <c r="AD76" s="281">
        <f t="shared" ref="AD76:AD77" si="685">IF(M72&gt;0,M76/M72,)</f>
        <v>7.0539419087136929E-2</v>
      </c>
      <c r="AE76" s="280">
        <f t="shared" ref="AE76:AE77" si="686">IF(N72&gt;0,N76/N72,)</f>
        <v>3.3925437327624451E-2</v>
      </c>
      <c r="AG76" s="334" t="s">
        <v>519</v>
      </c>
      <c r="AH76" s="266"/>
      <c r="AI76" s="266"/>
      <c r="AJ76" s="266"/>
      <c r="AK76" s="266"/>
      <c r="AL76" s="266"/>
      <c r="AM76" s="266"/>
      <c r="AN76" s="266"/>
      <c r="AO76" s="266"/>
      <c r="AP76" s="266"/>
      <c r="AQ76" s="266"/>
      <c r="AR76" s="266"/>
      <c r="AS76" s="274"/>
    </row>
    <row r="77" spans="1:50" ht="15">
      <c r="A77" s="439"/>
      <c r="B77" s="457" t="s">
        <v>412</v>
      </c>
      <c r="C77" s="444">
        <v>497</v>
      </c>
      <c r="D77" s="445"/>
      <c r="E77" s="445">
        <v>38</v>
      </c>
      <c r="F77" s="445">
        <v>14</v>
      </c>
      <c r="G77" s="445"/>
      <c r="H77" s="445"/>
      <c r="I77" s="444">
        <v>549</v>
      </c>
      <c r="J77" s="444">
        <v>1415</v>
      </c>
      <c r="K77" s="445">
        <v>338</v>
      </c>
      <c r="L77" s="445">
        <v>91</v>
      </c>
      <c r="M77" s="445">
        <v>17</v>
      </c>
      <c r="N77" s="444">
        <v>1861</v>
      </c>
      <c r="O77" s="444"/>
      <c r="P77" s="489"/>
      <c r="Q77" s="56"/>
      <c r="R77" s="250"/>
      <c r="S77" s="251" t="s">
        <v>500</v>
      </c>
      <c r="T77" s="282">
        <f t="shared" si="675"/>
        <v>9.646551891461734E-3</v>
      </c>
      <c r="U77" s="283">
        <f t="shared" si="676"/>
        <v>0</v>
      </c>
      <c r="V77" s="283">
        <f t="shared" si="677"/>
        <v>5.7610673135233478E-3</v>
      </c>
      <c r="W77" s="283">
        <f t="shared" si="678"/>
        <v>6.8661108386463953E-3</v>
      </c>
      <c r="X77" s="283">
        <f t="shared" si="679"/>
        <v>0</v>
      </c>
      <c r="Y77" s="283">
        <f t="shared" si="680"/>
        <v>0</v>
      </c>
      <c r="Z77" s="282">
        <f t="shared" si="681"/>
        <v>9.0994977872805929E-3</v>
      </c>
      <c r="AA77" s="282">
        <f t="shared" si="682"/>
        <v>3.3210505316027886E-2</v>
      </c>
      <c r="AB77" s="283">
        <f t="shared" si="683"/>
        <v>3.9453717754172987E-2</v>
      </c>
      <c r="AC77" s="283">
        <f t="shared" si="684"/>
        <v>8.1105169340463454E-2</v>
      </c>
      <c r="AD77" s="283">
        <f t="shared" si="685"/>
        <v>7.1428571428571425E-2</v>
      </c>
      <c r="AE77" s="282">
        <f t="shared" si="686"/>
        <v>3.5424677351810256E-2</v>
      </c>
      <c r="AG77" s="272">
        <f>(T77-T76)*100</f>
        <v>0.1986315301862899</v>
      </c>
      <c r="AH77" s="272">
        <f t="shared" ref="AH77" si="687">(U77-U76)*100</f>
        <v>0</v>
      </c>
      <c r="AI77" s="272">
        <f t="shared" ref="AI77" si="688">(V77-V76)*100</f>
        <v>-0.1199138466473626</v>
      </c>
      <c r="AJ77" s="272">
        <f t="shared" ref="AJ77" si="689">(W77-W76)*100</f>
        <v>-0.23479813022750148</v>
      </c>
      <c r="AK77" s="272">
        <f t="shared" ref="AK77" si="690">(X77-X76)*100</f>
        <v>0</v>
      </c>
      <c r="AL77" s="272">
        <f t="shared" ref="AL77" si="691">(Y77-Y76)*100</f>
        <v>0</v>
      </c>
      <c r="AM77" s="272">
        <f t="shared" ref="AM77" si="692">(Z77-Z76)*100</f>
        <v>0.14880073314425629</v>
      </c>
      <c r="AN77" s="272">
        <f t="shared" ref="AN77" si="693">(AA77-AA76)*100</f>
        <v>0.14121305662928713</v>
      </c>
      <c r="AO77" s="272">
        <f t="shared" ref="AO77" si="694">(AB77-AB76)*100</f>
        <v>4.8629304612135549E-2</v>
      </c>
      <c r="AP77" s="272">
        <f t="shared" ref="AP77" si="695">(AC77-AC76)*100</f>
        <v>0.74312990064752393</v>
      </c>
      <c r="AQ77" s="272">
        <f t="shared" ref="AQ77" si="696">(AD77-AD76)*100</f>
        <v>8.8915234143449595E-2</v>
      </c>
      <c r="AR77" s="272">
        <f t="shared" ref="AR77" si="697">(AE77-AE76)*100</f>
        <v>0.1499240024185805</v>
      </c>
      <c r="AS77" s="274"/>
    </row>
    <row r="78" spans="1:50" ht="15">
      <c r="A78" s="439"/>
      <c r="B78" s="457" t="s">
        <v>230</v>
      </c>
      <c r="C78" s="444">
        <v>8</v>
      </c>
      <c r="D78" s="445"/>
      <c r="E78" s="445">
        <v>2</v>
      </c>
      <c r="F78" s="445"/>
      <c r="G78" s="445"/>
      <c r="H78" s="445"/>
      <c r="I78" s="444">
        <v>10</v>
      </c>
      <c r="J78" s="444">
        <v>1291</v>
      </c>
      <c r="K78" s="445">
        <v>324</v>
      </c>
      <c r="L78" s="445">
        <v>54</v>
      </c>
      <c r="M78" s="445">
        <v>6</v>
      </c>
      <c r="N78" s="444">
        <v>1675</v>
      </c>
      <c r="O78" s="444"/>
      <c r="P78" s="489"/>
      <c r="Q78" s="56"/>
      <c r="R78" s="248" t="s">
        <v>524</v>
      </c>
      <c r="S78" s="249" t="s">
        <v>520</v>
      </c>
      <c r="T78" s="280">
        <f t="shared" ref="T78:T79" si="698">IF(C72&gt;0,C78/C72,)</f>
        <v>1.5958826228330906E-4</v>
      </c>
      <c r="U78" s="281">
        <f t="shared" ref="U78:U79" si="699">IF(D72&gt;0,D78/D72,)</f>
        <v>0</v>
      </c>
      <c r="V78" s="281">
        <f t="shared" ref="V78:V79" si="700">IF(E72&gt;0,E78/E72,)</f>
        <v>3.026176426085641E-4</v>
      </c>
      <c r="W78" s="281">
        <f t="shared" ref="W78:W79" si="701">IF(F72&gt;0,F78/F72,)</f>
        <v>0</v>
      </c>
      <c r="X78" s="281">
        <f t="shared" ref="X78:X79" si="702">IF(G72&gt;0,G78/G72,)</f>
        <v>0</v>
      </c>
      <c r="Y78" s="281">
        <f t="shared" ref="Y78:Y79" si="703">IF(H72&gt;0,H78/H72,)</f>
        <v>0</v>
      </c>
      <c r="Z78" s="280">
        <f t="shared" ref="Z78:Z79" si="704">IF(I72&gt;0,I78/I72,)</f>
        <v>1.7027942854223782E-4</v>
      </c>
      <c r="AA78" s="280">
        <f t="shared" ref="AA78:AA79" si="705">IF(J72&gt;0,J78/J72,)</f>
        <v>3.0408668001413262E-2</v>
      </c>
      <c r="AB78" s="281">
        <f t="shared" ref="AB78:AB79" si="706">IF(K72&gt;0,K78/K72,)</f>
        <v>3.9827904118008607E-2</v>
      </c>
      <c r="AC78" s="281">
        <f t="shared" ref="AC78:AC79" si="707">IF(L72&gt;0,L78/L72,)</f>
        <v>5.304518664047151E-2</v>
      </c>
      <c r="AD78" s="281">
        <f t="shared" ref="AD78:AD79" si="708">IF(M72&gt;0,M78/M72,)</f>
        <v>2.4896265560165973E-2</v>
      </c>
      <c r="AE78" s="280">
        <f t="shared" ref="AE78:AE79" si="709">IF(N72&gt;0,N78/N72,)</f>
        <v>3.2305348222723677E-2</v>
      </c>
      <c r="AG78" s="334" t="s">
        <v>519</v>
      </c>
      <c r="AH78" s="266"/>
      <c r="AI78" s="266"/>
      <c r="AJ78" s="266"/>
      <c r="AK78" s="266"/>
      <c r="AL78" s="266"/>
      <c r="AM78" s="266"/>
      <c r="AN78" s="266"/>
      <c r="AO78" s="266"/>
      <c r="AP78" s="266"/>
      <c r="AQ78" s="266"/>
      <c r="AR78" s="266"/>
    </row>
    <row r="79" spans="1:50" ht="15">
      <c r="A79" s="439"/>
      <c r="B79" s="457" t="s">
        <v>414</v>
      </c>
      <c r="C79" s="444">
        <v>2</v>
      </c>
      <c r="D79" s="445"/>
      <c r="E79" s="445">
        <v>1</v>
      </c>
      <c r="F79" s="445"/>
      <c r="G79" s="445"/>
      <c r="H79" s="445"/>
      <c r="I79" s="444">
        <v>3</v>
      </c>
      <c r="J79" s="444">
        <v>1344</v>
      </c>
      <c r="K79" s="445">
        <v>387</v>
      </c>
      <c r="L79" s="445">
        <v>41</v>
      </c>
      <c r="M79" s="445">
        <v>5</v>
      </c>
      <c r="N79" s="444">
        <v>1777</v>
      </c>
      <c r="O79" s="444"/>
      <c r="P79" s="489"/>
      <c r="Q79" s="56"/>
      <c r="R79" s="250"/>
      <c r="S79" s="251" t="s">
        <v>500</v>
      </c>
      <c r="T79" s="282">
        <f t="shared" si="698"/>
        <v>3.8819122299644806E-5</v>
      </c>
      <c r="U79" s="283">
        <f t="shared" si="699"/>
        <v>0</v>
      </c>
      <c r="V79" s="283">
        <f t="shared" si="700"/>
        <v>1.5160703456640388E-4</v>
      </c>
      <c r="W79" s="283">
        <f t="shared" si="701"/>
        <v>0</v>
      </c>
      <c r="X79" s="283">
        <f t="shared" si="702"/>
        <v>0</v>
      </c>
      <c r="Y79" s="283">
        <f t="shared" si="703"/>
        <v>0</v>
      </c>
      <c r="Z79" s="282">
        <f t="shared" si="704"/>
        <v>4.9724031624484112E-5</v>
      </c>
      <c r="AA79" s="282">
        <f t="shared" si="705"/>
        <v>3.1544112469781962E-2</v>
      </c>
      <c r="AB79" s="283">
        <f t="shared" si="706"/>
        <v>4.5173339558772035E-2</v>
      </c>
      <c r="AC79" s="283">
        <f t="shared" si="707"/>
        <v>3.6541889483065956E-2</v>
      </c>
      <c r="AD79" s="283">
        <f t="shared" si="708"/>
        <v>2.100840336134454E-2</v>
      </c>
      <c r="AE79" s="282">
        <f t="shared" si="709"/>
        <v>3.3825712871664068E-2</v>
      </c>
      <c r="AG79" s="272">
        <f>(T79-T78)*100</f>
        <v>-1.2076913998366426E-2</v>
      </c>
      <c r="AH79" s="272">
        <f t="shared" ref="AH79" si="710">(U79-U78)*100</f>
        <v>0</v>
      </c>
      <c r="AI79" s="272">
        <f t="shared" ref="AI79" si="711">(V79-V78)*100</f>
        <v>-1.5101060804216021E-2</v>
      </c>
      <c r="AJ79" s="272">
        <f t="shared" ref="AJ79" si="712">(W79-W78)*100</f>
        <v>0</v>
      </c>
      <c r="AK79" s="272">
        <f t="shared" ref="AK79" si="713">(X79-X78)*100</f>
        <v>0</v>
      </c>
      <c r="AL79" s="272">
        <f t="shared" ref="AL79" si="714">(Y79-Y78)*100</f>
        <v>0</v>
      </c>
      <c r="AM79" s="272">
        <f t="shared" ref="AM79" si="715">(Z79-Z78)*100</f>
        <v>-1.205553969177537E-2</v>
      </c>
      <c r="AN79" s="272">
        <f t="shared" ref="AN79" si="716">(AA79-AA78)*100</f>
        <v>0.11354444683687008</v>
      </c>
      <c r="AO79" s="272">
        <f t="shared" ref="AO79" si="717">(AB79-AB78)*100</f>
        <v>0.53454354407634286</v>
      </c>
      <c r="AP79" s="272">
        <f t="shared" ref="AP79" si="718">(AC79-AC78)*100</f>
        <v>-1.6503297157405554</v>
      </c>
      <c r="AQ79" s="272">
        <f t="shared" ref="AQ79" si="719">(AD79-AD78)*100</f>
        <v>-0.3887862198821434</v>
      </c>
      <c r="AR79" s="272">
        <f t="shared" ref="AR79" si="720">(AE79-AE78)*100</f>
        <v>0.15203646489403908</v>
      </c>
    </row>
    <row r="80" spans="1:50" ht="15">
      <c r="A80" s="439"/>
      <c r="B80" s="457" t="s">
        <v>96</v>
      </c>
      <c r="C80" s="444">
        <v>12657</v>
      </c>
      <c r="D80" s="445"/>
      <c r="E80" s="445">
        <v>1987</v>
      </c>
      <c r="F80" s="445">
        <v>526</v>
      </c>
      <c r="G80" s="445"/>
      <c r="H80" s="445">
        <v>111</v>
      </c>
      <c r="I80" s="444">
        <v>15281</v>
      </c>
      <c r="J80" s="444">
        <v>14926</v>
      </c>
      <c r="K80" s="445">
        <v>2800</v>
      </c>
      <c r="L80" s="445">
        <v>251</v>
      </c>
      <c r="M80" s="445">
        <v>65</v>
      </c>
      <c r="N80" s="444">
        <v>18042</v>
      </c>
      <c r="O80" s="444"/>
      <c r="P80" s="489"/>
      <c r="Q80" s="56"/>
      <c r="R80" s="248" t="s">
        <v>525</v>
      </c>
      <c r="S80" s="249" t="s">
        <v>520</v>
      </c>
      <c r="T80" s="280">
        <f t="shared" ref="T80:T81" si="721">IF(C72&gt;0,C80/C72,)</f>
        <v>0.25248857946498038</v>
      </c>
      <c r="U80" s="281">
        <f t="shared" ref="U80:U81" si="722">IF(D72&gt;0,D80/D72,)</f>
        <v>0</v>
      </c>
      <c r="V80" s="281">
        <f t="shared" ref="V80:V81" si="723">IF(E72&gt;0,E80/E72,)</f>
        <v>0.30065062793160841</v>
      </c>
      <c r="W80" s="281">
        <f t="shared" ref="W80:W81" si="724">IF(F72&gt;0,F80/F72,)</f>
        <v>0.2850948509485095</v>
      </c>
      <c r="X80" s="281">
        <f t="shared" ref="X80:X81" si="725">IF(G72&gt;0,G80/G72,)</f>
        <v>0</v>
      </c>
      <c r="Y80" s="281">
        <f t="shared" ref="Y80:Y81" si="726">IF(H72&gt;0,H80/H72,)</f>
        <v>0.77083333333333337</v>
      </c>
      <c r="Z80" s="280">
        <f t="shared" ref="Z80:Z81" si="727">IF(I72&gt;0,I80/I72,)</f>
        <v>0.26020399475539358</v>
      </c>
      <c r="AA80" s="280">
        <f t="shared" ref="AA80:AA81" si="728">IF(J72&gt;0,J80/J72,)</f>
        <v>0.3515722529737369</v>
      </c>
      <c r="AB80" s="281">
        <f t="shared" ref="AB80:AB81" si="729">IF(K72&gt;0,K80/K72,)</f>
        <v>0.34419176398279039</v>
      </c>
      <c r="AC80" s="281">
        <f t="shared" ref="AC80:AC81" si="730">IF(L72&gt;0,L80/L72,)</f>
        <v>0.24656188605108054</v>
      </c>
      <c r="AD80" s="281">
        <f t="shared" ref="AD80:AD81" si="731">IF(M72&gt;0,M80/M72,)</f>
        <v>0.26970954356846472</v>
      </c>
      <c r="AE80" s="280">
        <f t="shared" ref="AE80:AE81" si="732">IF(N72&gt;0,N80/N72,)</f>
        <v>0.34797199560261527</v>
      </c>
      <c r="AG80" s="334" t="s">
        <v>519</v>
      </c>
      <c r="AH80" s="266"/>
      <c r="AI80" s="266"/>
      <c r="AJ80" s="266"/>
      <c r="AK80" s="266"/>
      <c r="AL80" s="266"/>
      <c r="AM80" s="266"/>
      <c r="AN80" s="266"/>
      <c r="AO80" s="266"/>
      <c r="AP80" s="266"/>
      <c r="AQ80" s="266"/>
      <c r="AR80" s="266"/>
    </row>
    <row r="81" spans="1:50" ht="15">
      <c r="A81" s="439"/>
      <c r="B81" s="457" t="s">
        <v>416</v>
      </c>
      <c r="C81" s="444">
        <v>11990</v>
      </c>
      <c r="D81" s="445"/>
      <c r="E81" s="445">
        <v>1873</v>
      </c>
      <c r="F81" s="445">
        <v>616</v>
      </c>
      <c r="G81" s="445"/>
      <c r="H81" s="445">
        <v>137</v>
      </c>
      <c r="I81" s="444">
        <v>14616</v>
      </c>
      <c r="J81" s="444">
        <v>14862</v>
      </c>
      <c r="K81" s="445">
        <v>2800</v>
      </c>
      <c r="L81" s="445">
        <v>292</v>
      </c>
      <c r="M81" s="445">
        <v>71</v>
      </c>
      <c r="N81" s="444">
        <v>18025</v>
      </c>
      <c r="O81" s="444"/>
      <c r="P81" s="489"/>
      <c r="Q81" s="56"/>
      <c r="R81" s="250"/>
      <c r="S81" s="251" t="s">
        <v>500</v>
      </c>
      <c r="T81" s="282">
        <f t="shared" si="721"/>
        <v>0.23272063818637059</v>
      </c>
      <c r="U81" s="283">
        <f t="shared" si="722"/>
        <v>0</v>
      </c>
      <c r="V81" s="283">
        <f t="shared" si="723"/>
        <v>0.28395997574287446</v>
      </c>
      <c r="W81" s="283">
        <f t="shared" si="724"/>
        <v>0.30210887690044141</v>
      </c>
      <c r="X81" s="283">
        <f t="shared" si="725"/>
        <v>0</v>
      </c>
      <c r="Y81" s="283">
        <f t="shared" si="726"/>
        <v>0.77401129943502822</v>
      </c>
      <c r="Z81" s="282">
        <f t="shared" si="727"/>
        <v>0.24225548207448661</v>
      </c>
      <c r="AA81" s="282">
        <f t="shared" si="728"/>
        <v>0.34881592226629426</v>
      </c>
      <c r="AB81" s="283">
        <f t="shared" si="729"/>
        <v>0.32683553169137386</v>
      </c>
      <c r="AC81" s="283">
        <f t="shared" si="730"/>
        <v>0.26024955436720143</v>
      </c>
      <c r="AD81" s="283">
        <f t="shared" si="731"/>
        <v>0.29831932773109243</v>
      </c>
      <c r="AE81" s="282">
        <f t="shared" si="732"/>
        <v>0.34311112803137017</v>
      </c>
      <c r="AG81" s="272">
        <f>(T81-T80)*100</f>
        <v>-1.9767941278609786</v>
      </c>
      <c r="AH81" s="272">
        <f t="shared" ref="AH81" si="733">(U81-U80)*100</f>
        <v>0</v>
      </c>
      <c r="AI81" s="272">
        <f t="shared" ref="AI81" si="734">(V81-V80)*100</f>
        <v>-1.6690652188733945</v>
      </c>
      <c r="AJ81" s="272">
        <f t="shared" ref="AJ81" si="735">(W81-W80)*100</f>
        <v>1.701402595193191</v>
      </c>
      <c r="AK81" s="272">
        <f t="shared" ref="AK81" si="736">(X81-X80)*100</f>
        <v>0</v>
      </c>
      <c r="AL81" s="272">
        <f t="shared" ref="AL81" si="737">(Y81-Y80)*100</f>
        <v>0.31779661016948513</v>
      </c>
      <c r="AM81" s="272">
        <f t="shared" ref="AM81" si="738">(Z81-Z80)*100</f>
        <v>-1.7948512680906969</v>
      </c>
      <c r="AN81" s="272">
        <f t="shared" ref="AN81" si="739">(AA81-AA80)*100</f>
        <v>-0.27563307074426335</v>
      </c>
      <c r="AO81" s="272">
        <f t="shared" ref="AO81" si="740">(AB81-AB80)*100</f>
        <v>-1.7356232291416529</v>
      </c>
      <c r="AP81" s="272">
        <f t="shared" ref="AP81" si="741">(AC81-AC80)*100</f>
        <v>1.3687668316120893</v>
      </c>
      <c r="AQ81" s="272">
        <f t="shared" ref="AQ81" si="742">(AD81-AD80)*100</f>
        <v>2.8609784162627716</v>
      </c>
      <c r="AR81" s="272">
        <f t="shared" ref="AR81" si="743">(AE81-AE80)*100</f>
        <v>-0.48608675712450977</v>
      </c>
    </row>
    <row r="82" spans="1:50" ht="15">
      <c r="A82" s="439"/>
      <c r="B82" s="457" t="s">
        <v>98</v>
      </c>
      <c r="C82" s="444">
        <v>263</v>
      </c>
      <c r="D82" s="445"/>
      <c r="E82" s="445">
        <v>94</v>
      </c>
      <c r="F82" s="445">
        <v>14</v>
      </c>
      <c r="G82" s="445"/>
      <c r="H82" s="445"/>
      <c r="I82" s="444">
        <v>371</v>
      </c>
      <c r="J82" s="444">
        <v>7456</v>
      </c>
      <c r="K82" s="445">
        <v>983</v>
      </c>
      <c r="L82" s="445">
        <v>129</v>
      </c>
      <c r="M82" s="445">
        <v>21</v>
      </c>
      <c r="N82" s="444">
        <v>8589</v>
      </c>
      <c r="O82" s="444"/>
      <c r="P82" s="489"/>
      <c r="Q82" s="56"/>
      <c r="R82" s="248" t="s">
        <v>526</v>
      </c>
      <c r="S82" s="249" t="s">
        <v>520</v>
      </c>
      <c r="T82" s="280">
        <f t="shared" ref="T82:T83" si="744">IF(C72&gt;0,C82/C72,)</f>
        <v>5.2464641225637857E-3</v>
      </c>
      <c r="U82" s="281">
        <f t="shared" ref="U82:U83" si="745">IF(D72&gt;0,D82/D72,)</f>
        <v>0</v>
      </c>
      <c r="V82" s="281">
        <f t="shared" ref="V82:V83" si="746">IF(E72&gt;0,E82/E72,)</f>
        <v>1.4223029202602511E-2</v>
      </c>
      <c r="W82" s="281">
        <f t="shared" ref="W82:W83" si="747">IF(F72&gt;0,F82/F72,)</f>
        <v>7.5880758807588076E-3</v>
      </c>
      <c r="X82" s="281">
        <f t="shared" ref="X82:X83" si="748">IF(G72&gt;0,G82/G72,)</f>
        <v>0</v>
      </c>
      <c r="Y82" s="281">
        <f t="shared" ref="Y82:Y83" si="749">IF(H72&gt;0,H82/H72,)</f>
        <v>0</v>
      </c>
      <c r="Z82" s="280">
        <f t="shared" ref="Z82:Z83" si="750">IF(I72&gt;0,I82/I72,)</f>
        <v>6.3173667989170224E-3</v>
      </c>
      <c r="AA82" s="280">
        <f t="shared" ref="AA82:AA83" si="751">IF(J72&gt;0,J82/J72,)</f>
        <v>0.17562124602520315</v>
      </c>
      <c r="AB82" s="281">
        <f t="shared" ref="AB82:AB83" si="752">IF(K72&gt;0,K82/K72,)</f>
        <v>0.1208358942839582</v>
      </c>
      <c r="AC82" s="281">
        <f t="shared" ref="AC82:AC83" si="753">IF(L72&gt;0,L82/L72,)</f>
        <v>0.12671905697445973</v>
      </c>
      <c r="AD82" s="281">
        <f t="shared" ref="AD82:AD83" si="754">IF(M72&gt;0,M82/M72,)</f>
        <v>8.7136929460580909E-2</v>
      </c>
      <c r="AE82" s="280">
        <f t="shared" ref="AE82:AE83" si="755">IF(N72&gt;0,N82/N72,)</f>
        <v>0.16565411097610369</v>
      </c>
      <c r="AG82" s="334" t="s">
        <v>519</v>
      </c>
      <c r="AH82" s="266"/>
      <c r="AI82" s="266"/>
      <c r="AJ82" s="266"/>
      <c r="AK82" s="266"/>
      <c r="AL82" s="266"/>
      <c r="AM82" s="266"/>
      <c r="AN82" s="266"/>
      <c r="AO82" s="266"/>
      <c r="AP82" s="266"/>
      <c r="AQ82" s="266"/>
      <c r="AR82" s="266"/>
    </row>
    <row r="83" spans="1:50" ht="15">
      <c r="A83" s="439"/>
      <c r="B83" s="457" t="s">
        <v>418</v>
      </c>
      <c r="C83" s="444">
        <v>258</v>
      </c>
      <c r="D83" s="445"/>
      <c r="E83" s="445">
        <v>82</v>
      </c>
      <c r="F83" s="445">
        <v>5</v>
      </c>
      <c r="G83" s="445"/>
      <c r="H83" s="445"/>
      <c r="I83" s="444">
        <v>345</v>
      </c>
      <c r="J83" s="444">
        <v>7672</v>
      </c>
      <c r="K83" s="445">
        <v>1068</v>
      </c>
      <c r="L83" s="445">
        <v>165</v>
      </c>
      <c r="M83" s="445">
        <v>21</v>
      </c>
      <c r="N83" s="444">
        <v>8926</v>
      </c>
      <c r="O83" s="444"/>
      <c r="P83" s="489"/>
      <c r="Q83" s="56"/>
      <c r="R83" s="250"/>
      <c r="S83" s="251" t="s">
        <v>500</v>
      </c>
      <c r="T83" s="282">
        <f t="shared" si="744"/>
        <v>5.0076667766541802E-3</v>
      </c>
      <c r="U83" s="283">
        <f t="shared" si="745"/>
        <v>0</v>
      </c>
      <c r="V83" s="283">
        <f t="shared" si="746"/>
        <v>1.2431776834445117E-2</v>
      </c>
      <c r="W83" s="283">
        <f t="shared" si="747"/>
        <v>2.4521824423737125E-3</v>
      </c>
      <c r="X83" s="283">
        <f t="shared" si="748"/>
        <v>0</v>
      </c>
      <c r="Y83" s="283">
        <f t="shared" si="749"/>
        <v>0</v>
      </c>
      <c r="Z83" s="282">
        <f t="shared" si="750"/>
        <v>5.7182636368156726E-3</v>
      </c>
      <c r="AA83" s="282">
        <f t="shared" si="751"/>
        <v>0.18006430868167203</v>
      </c>
      <c r="AB83" s="283">
        <f t="shared" si="752"/>
        <v>0.12466440994513832</v>
      </c>
      <c r="AC83" s="283">
        <f t="shared" si="753"/>
        <v>0.14705882352941177</v>
      </c>
      <c r="AD83" s="283">
        <f t="shared" si="754"/>
        <v>8.8235294117647065E-2</v>
      </c>
      <c r="AE83" s="282">
        <f t="shared" si="755"/>
        <v>0.16990901130696312</v>
      </c>
      <c r="AG83" s="272">
        <f>(T83-T82)*100</f>
        <v>-2.3879734590960544E-2</v>
      </c>
      <c r="AH83" s="272">
        <f t="shared" ref="AH83" si="756">(U83-U82)*100</f>
        <v>0</v>
      </c>
      <c r="AI83" s="272">
        <f t="shared" ref="AI83" si="757">(V83-V82)*100</f>
        <v>-0.17912523681573936</v>
      </c>
      <c r="AJ83" s="272">
        <f t="shared" ref="AJ83" si="758">(W83-W82)*100</f>
        <v>-0.51358934383850952</v>
      </c>
      <c r="AK83" s="272">
        <f t="shared" ref="AK83" si="759">(X83-X82)*100</f>
        <v>0</v>
      </c>
      <c r="AL83" s="272">
        <f t="shared" ref="AL83" si="760">(Y83-Y82)*100</f>
        <v>0</v>
      </c>
      <c r="AM83" s="272">
        <f t="shared" ref="AM83" si="761">(Z83-Z82)*100</f>
        <v>-5.9910316210134984E-2</v>
      </c>
      <c r="AN83" s="272">
        <f t="shared" ref="AN83" si="762">(AA83-AA82)*100</f>
        <v>0.44430626564688769</v>
      </c>
      <c r="AO83" s="272">
        <f t="shared" ref="AO83" si="763">(AB83-AB82)*100</f>
        <v>0.38285156611801152</v>
      </c>
      <c r="AP83" s="272">
        <f t="shared" ref="AP83" si="764">(AC83-AC82)*100</f>
        <v>2.0339766554952039</v>
      </c>
      <c r="AQ83" s="272">
        <f t="shared" ref="AQ83" si="765">(AD83-AD82)*100</f>
        <v>0.10983646570661559</v>
      </c>
      <c r="AR83" s="272">
        <f t="shared" ref="AR83" si="766">(AE83-AE82)*100</f>
        <v>0.42549003308594291</v>
      </c>
    </row>
    <row r="84" spans="1:50" ht="15">
      <c r="A84" s="439"/>
      <c r="B84" s="457" t="s">
        <v>100</v>
      </c>
      <c r="C84" s="444">
        <v>48</v>
      </c>
      <c r="D84" s="445"/>
      <c r="E84" s="445">
        <v>26</v>
      </c>
      <c r="F84" s="445">
        <v>1</v>
      </c>
      <c r="G84" s="445"/>
      <c r="H84" s="445"/>
      <c r="I84" s="444">
        <v>75</v>
      </c>
      <c r="J84" s="444">
        <v>2</v>
      </c>
      <c r="K84" s="445">
        <v>0</v>
      </c>
      <c r="L84" s="445">
        <v>0</v>
      </c>
      <c r="M84" s="445">
        <v>0</v>
      </c>
      <c r="N84" s="444">
        <v>2</v>
      </c>
      <c r="O84" s="444"/>
      <c r="P84" s="489"/>
      <c r="Q84" s="56"/>
      <c r="R84" s="248" t="s">
        <v>527</v>
      </c>
      <c r="S84" s="249" t="s">
        <v>520</v>
      </c>
      <c r="T84" s="280">
        <f t="shared" ref="T84:T85" si="767">IF(C72&gt;0,C84/C72,)</f>
        <v>9.5752957369985437E-4</v>
      </c>
      <c r="U84" s="281">
        <f t="shared" ref="U84:U85" si="768">IF(D72&gt;0,D84/D72,)</f>
        <v>0</v>
      </c>
      <c r="V84" s="281">
        <f t="shared" ref="V84:V85" si="769">IF(E72&gt;0,E84/E72,)</f>
        <v>3.9340293539113329E-3</v>
      </c>
      <c r="W84" s="281">
        <f t="shared" ref="W84:W85" si="770">IF(F72&gt;0,F84/F72,)</f>
        <v>5.4200542005420054E-4</v>
      </c>
      <c r="X84" s="281">
        <f t="shared" ref="X84:X85" si="771">IF(G72&gt;0,G84/G72,)</f>
        <v>0</v>
      </c>
      <c r="Y84" s="281">
        <f t="shared" ref="Y84:Y85" si="772">IF(H72&gt;0,H84/H72,)</f>
        <v>0</v>
      </c>
      <c r="Z84" s="280">
        <f t="shared" ref="Z84:Z85" si="773">IF(I72&gt;0,I84/I72,)</f>
        <v>1.2770957140667836E-3</v>
      </c>
      <c r="AA84" s="280">
        <f t="shared" ref="AA84:AA85" si="774">IF(J72&gt;0,J84/J72,)</f>
        <v>4.710870333294076E-5</v>
      </c>
      <c r="AB84" s="281">
        <f t="shared" ref="AB84:AB85" si="775">IF(K72&gt;0,K84/K72,)</f>
        <v>0</v>
      </c>
      <c r="AC84" s="281">
        <f t="shared" ref="AC84:AC85" si="776">IF(L72&gt;0,L84/L72,)</f>
        <v>0</v>
      </c>
      <c r="AD84" s="281">
        <f t="shared" ref="AD84:AD85" si="777">IF(M72&gt;0,M84/M72,)</f>
        <v>0</v>
      </c>
      <c r="AE84" s="280">
        <f t="shared" ref="AE84:AE85" si="778">IF(N72&gt;0,N84/N72,)</f>
        <v>3.8573550116684991E-5</v>
      </c>
      <c r="AG84" s="334" t="s">
        <v>519</v>
      </c>
      <c r="AH84" s="266"/>
      <c r="AI84" s="266"/>
      <c r="AJ84" s="266"/>
      <c r="AK84" s="266"/>
      <c r="AL84" s="266"/>
      <c r="AM84" s="266"/>
      <c r="AN84" s="266"/>
      <c r="AO84" s="266"/>
      <c r="AP84" s="266"/>
      <c r="AQ84" s="266"/>
      <c r="AR84" s="266"/>
    </row>
    <row r="85" spans="1:50" ht="15">
      <c r="A85" s="439"/>
      <c r="B85" s="457" t="s">
        <v>420</v>
      </c>
      <c r="C85" s="444">
        <v>23</v>
      </c>
      <c r="D85" s="445"/>
      <c r="E85" s="445">
        <v>3</v>
      </c>
      <c r="F85" s="445">
        <v>1</v>
      </c>
      <c r="G85" s="445"/>
      <c r="H85" s="445"/>
      <c r="I85" s="444">
        <v>27</v>
      </c>
      <c r="J85" s="444">
        <v>1</v>
      </c>
      <c r="K85" s="445">
        <v>0</v>
      </c>
      <c r="L85" s="445">
        <v>0</v>
      </c>
      <c r="M85" s="445">
        <v>0</v>
      </c>
      <c r="N85" s="444">
        <v>1</v>
      </c>
      <c r="O85" s="444"/>
      <c r="P85" s="489"/>
      <c r="Q85" s="56"/>
      <c r="R85" s="250"/>
      <c r="S85" s="251" t="s">
        <v>500</v>
      </c>
      <c r="T85" s="282">
        <f t="shared" si="767"/>
        <v>4.4641990644591527E-4</v>
      </c>
      <c r="U85" s="283">
        <f t="shared" si="768"/>
        <v>0</v>
      </c>
      <c r="V85" s="283">
        <f t="shared" si="769"/>
        <v>4.5482110369921165E-4</v>
      </c>
      <c r="W85" s="283">
        <f t="shared" si="770"/>
        <v>4.9043648847474255E-4</v>
      </c>
      <c r="X85" s="283">
        <f t="shared" si="771"/>
        <v>0</v>
      </c>
      <c r="Y85" s="283">
        <f t="shared" si="772"/>
        <v>0</v>
      </c>
      <c r="Z85" s="282">
        <f t="shared" si="773"/>
        <v>4.4751628462035703E-4</v>
      </c>
      <c r="AA85" s="282">
        <f t="shared" si="774"/>
        <v>2.3470321778111579E-5</v>
      </c>
      <c r="AB85" s="283">
        <f t="shared" si="775"/>
        <v>0</v>
      </c>
      <c r="AC85" s="283">
        <f t="shared" si="776"/>
        <v>0</v>
      </c>
      <c r="AD85" s="283">
        <f t="shared" si="777"/>
        <v>0</v>
      </c>
      <c r="AE85" s="282">
        <f t="shared" si="778"/>
        <v>1.9035291430311798E-5</v>
      </c>
      <c r="AG85" s="272">
        <f>(T85-T84)*100</f>
        <v>-5.1110966725393912E-2</v>
      </c>
      <c r="AH85" s="272">
        <f t="shared" ref="AH85" si="779">(U85-U84)*100</f>
        <v>0</v>
      </c>
      <c r="AI85" s="272">
        <f t="shared" ref="AI85" si="780">(V85-V84)*100</f>
        <v>-0.34792082502121213</v>
      </c>
      <c r="AJ85" s="272">
        <f t="shared" ref="AJ85" si="781">(W85-W84)*100</f>
        <v>-5.1568931579457989E-3</v>
      </c>
      <c r="AK85" s="272">
        <f t="shared" ref="AK85" si="782">(X85-X84)*100</f>
        <v>0</v>
      </c>
      <c r="AL85" s="272">
        <f t="shared" ref="AL85" si="783">(Y85-Y84)*100</f>
        <v>0</v>
      </c>
      <c r="AM85" s="272">
        <f t="shared" ref="AM85" si="784">(Z85-Z84)*100</f>
        <v>-8.2957942944642649E-2</v>
      </c>
      <c r="AN85" s="272">
        <f t="shared" ref="AN85" si="785">(AA85-AA84)*100</f>
        <v>-2.3638381554829183E-3</v>
      </c>
      <c r="AO85" s="272">
        <f t="shared" ref="AO85" si="786">(AB85-AB84)*100</f>
        <v>0</v>
      </c>
      <c r="AP85" s="272">
        <f t="shared" ref="AP85" si="787">(AC85-AC84)*100</f>
        <v>0</v>
      </c>
      <c r="AQ85" s="272">
        <f t="shared" ref="AQ85" si="788">(AD85-AD84)*100</f>
        <v>0</v>
      </c>
      <c r="AR85" s="272">
        <f t="shared" ref="AR85" si="789">(AE85-AE84)*100</f>
        <v>-1.9538258686373194E-3</v>
      </c>
    </row>
    <row r="86" spans="1:50" ht="15">
      <c r="A86" s="439"/>
      <c r="B86" s="457" t="s">
        <v>102</v>
      </c>
      <c r="C86" s="444">
        <v>17052</v>
      </c>
      <c r="D86" s="445"/>
      <c r="E86" s="445">
        <v>2494</v>
      </c>
      <c r="F86" s="445">
        <v>667</v>
      </c>
      <c r="G86" s="445"/>
      <c r="H86" s="445">
        <v>24</v>
      </c>
      <c r="I86" s="444">
        <v>20237</v>
      </c>
      <c r="J86" s="444">
        <v>5092</v>
      </c>
      <c r="K86" s="445">
        <v>1130</v>
      </c>
      <c r="L86" s="445">
        <v>90</v>
      </c>
      <c r="M86" s="445">
        <v>39</v>
      </c>
      <c r="N86" s="444">
        <v>6351</v>
      </c>
      <c r="O86" s="444"/>
      <c r="P86" s="489"/>
      <c r="Q86" s="56"/>
      <c r="R86" s="248" t="s">
        <v>528</v>
      </c>
      <c r="S86" s="249" t="s">
        <v>520</v>
      </c>
      <c r="T86" s="280">
        <f t="shared" ref="T86:T87" si="790">IF(C72&gt;0,C86/C72,)</f>
        <v>0.34016238105687324</v>
      </c>
      <c r="U86" s="281">
        <f t="shared" ref="U86:U87" si="791">IF(D72&gt;0,D86/D72,)</f>
        <v>0</v>
      </c>
      <c r="V86" s="281">
        <f t="shared" ref="V86:V87" si="792">IF(E72&gt;0,E86/E72,)</f>
        <v>0.37736420033287943</v>
      </c>
      <c r="W86" s="281">
        <f t="shared" ref="W86:W87" si="793">IF(F72&gt;0,F86/F72,)</f>
        <v>0.36151761517615177</v>
      </c>
      <c r="X86" s="281">
        <f t="shared" ref="X86:X87" si="794">IF(G72&gt;0,G86/G72,)</f>
        <v>0</v>
      </c>
      <c r="Y86" s="281">
        <f t="shared" ref="Y86:Y87" si="795">IF(H72&gt;0,H86/H72,)</f>
        <v>0.16666666666666666</v>
      </c>
      <c r="Z86" s="280">
        <f t="shared" ref="Z86:Z87" si="796">IF(I72&gt;0,I86/I72,)</f>
        <v>0.34459447954092665</v>
      </c>
      <c r="AA86" s="280">
        <f t="shared" ref="AA86:AA87" si="797">IF(J72&gt;0,J86/J72,)</f>
        <v>0.11993875868566718</v>
      </c>
      <c r="AB86" s="281">
        <f t="shared" ref="AB86:AB87" si="798">IF(K72&gt;0,K86/K72,)</f>
        <v>0.13890596189305471</v>
      </c>
      <c r="AC86" s="281">
        <f t="shared" ref="AC86:AC87" si="799">IF(L72&gt;0,L86/L72,)</f>
        <v>8.8408644400785857E-2</v>
      </c>
      <c r="AD86" s="281">
        <f t="shared" ref="AD86:AD87" si="800">IF(M72&gt;0,M86/M72,)</f>
        <v>0.16182572614107885</v>
      </c>
      <c r="AE86" s="280">
        <f t="shared" ref="AE86:AE87" si="801">IF(N72&gt;0,N86/N72,)</f>
        <v>0.12249030839553318</v>
      </c>
      <c r="AG86" s="334" t="s">
        <v>519</v>
      </c>
      <c r="AH86" s="266"/>
      <c r="AI86" s="266"/>
      <c r="AJ86" s="266"/>
      <c r="AK86" s="266"/>
      <c r="AL86" s="266"/>
      <c r="AM86" s="266"/>
      <c r="AN86" s="266"/>
      <c r="AO86" s="266"/>
      <c r="AP86" s="266"/>
      <c r="AQ86" s="266"/>
      <c r="AR86" s="266"/>
    </row>
    <row r="87" spans="1:50" ht="15">
      <c r="A87" s="439"/>
      <c r="B87" s="457" t="s">
        <v>422</v>
      </c>
      <c r="C87" s="444">
        <v>17809</v>
      </c>
      <c r="D87" s="445"/>
      <c r="E87" s="445">
        <v>2558</v>
      </c>
      <c r="F87" s="445">
        <v>636</v>
      </c>
      <c r="G87" s="445"/>
      <c r="H87" s="445">
        <v>21</v>
      </c>
      <c r="I87" s="444">
        <v>21024</v>
      </c>
      <c r="J87" s="444">
        <v>4992</v>
      </c>
      <c r="K87" s="445">
        <v>1287</v>
      </c>
      <c r="L87" s="445">
        <v>67</v>
      </c>
      <c r="M87" s="445">
        <v>30</v>
      </c>
      <c r="N87" s="444">
        <v>6376</v>
      </c>
      <c r="O87" s="444"/>
      <c r="P87" s="489"/>
      <c r="Q87" s="56"/>
      <c r="R87" s="250"/>
      <c r="S87" s="251" t="s">
        <v>500</v>
      </c>
      <c r="T87" s="282">
        <f t="shared" si="790"/>
        <v>0.34566487451718719</v>
      </c>
      <c r="U87" s="283">
        <f t="shared" si="791"/>
        <v>0</v>
      </c>
      <c r="V87" s="283">
        <f t="shared" si="792"/>
        <v>0.38781079442086114</v>
      </c>
      <c r="W87" s="283">
        <f t="shared" si="793"/>
        <v>0.31191760666993623</v>
      </c>
      <c r="X87" s="283">
        <f t="shared" si="794"/>
        <v>0</v>
      </c>
      <c r="Y87" s="283">
        <f t="shared" si="795"/>
        <v>0.11864406779661017</v>
      </c>
      <c r="Z87" s="282">
        <f t="shared" si="796"/>
        <v>0.34846601362438467</v>
      </c>
      <c r="AA87" s="282">
        <f t="shared" si="797"/>
        <v>0.117163846316333</v>
      </c>
      <c r="AB87" s="283">
        <f t="shared" si="798"/>
        <v>0.15022761760242792</v>
      </c>
      <c r="AC87" s="283">
        <f t="shared" si="799"/>
        <v>5.9714795008912656E-2</v>
      </c>
      <c r="AD87" s="283">
        <f t="shared" si="800"/>
        <v>0.12605042016806722</v>
      </c>
      <c r="AE87" s="282">
        <f t="shared" si="801"/>
        <v>0.12136901815966802</v>
      </c>
      <c r="AG87" s="272">
        <f>(T87-T86)*100</f>
        <v>0.55024934603139508</v>
      </c>
      <c r="AH87" s="272">
        <f t="shared" ref="AH87" si="802">(U87-U86)*100</f>
        <v>0</v>
      </c>
      <c r="AI87" s="272">
        <f t="shared" ref="AI87" si="803">(V87-V86)*100</f>
        <v>1.0446594087981709</v>
      </c>
      <c r="AJ87" s="272">
        <f t="shared" ref="AJ87" si="804">(W87-W86)*100</f>
        <v>-4.9600008506215545</v>
      </c>
      <c r="AK87" s="272">
        <f t="shared" ref="AK87" si="805">(X87-X86)*100</f>
        <v>0</v>
      </c>
      <c r="AL87" s="272">
        <f t="shared" ref="AL87" si="806">(Y87-Y86)*100</f>
        <v>-4.8022598870056488</v>
      </c>
      <c r="AM87" s="272">
        <f t="shared" ref="AM87" si="807">(Z87-Z86)*100</f>
        <v>0.38715340834580281</v>
      </c>
      <c r="AN87" s="272">
        <f t="shared" ref="AN87" si="808">(AA87-AA86)*100</f>
        <v>-0.27749123693341787</v>
      </c>
      <c r="AO87" s="272">
        <f t="shared" ref="AO87" si="809">(AB87-AB86)*100</f>
        <v>1.1321655709373213</v>
      </c>
      <c r="AP87" s="272">
        <f t="shared" ref="AP87" si="810">(AC87-AC86)*100</f>
        <v>-2.8693849391873201</v>
      </c>
      <c r="AQ87" s="272">
        <f t="shared" ref="AQ87" si="811">(AD87-AD86)*100</f>
        <v>-3.5775305973011622</v>
      </c>
      <c r="AR87" s="272">
        <f t="shared" ref="AR87" si="812">(AE87-AE86)*100</f>
        <v>-0.11212902358651577</v>
      </c>
      <c r="AS87" s="274"/>
    </row>
    <row r="88" spans="1:50" ht="15">
      <c r="A88" s="439"/>
      <c r="B88" s="457" t="s">
        <v>104</v>
      </c>
      <c r="C88" s="444">
        <v>7395</v>
      </c>
      <c r="D88" s="445"/>
      <c r="E88" s="445">
        <v>860</v>
      </c>
      <c r="F88" s="445">
        <v>165</v>
      </c>
      <c r="G88" s="445"/>
      <c r="H88" s="445"/>
      <c r="I88" s="444">
        <v>8420</v>
      </c>
      <c r="J88" s="444">
        <v>5052</v>
      </c>
      <c r="K88" s="445">
        <v>776</v>
      </c>
      <c r="L88" s="445">
        <v>74</v>
      </c>
      <c r="M88" s="445">
        <v>31</v>
      </c>
      <c r="N88" s="444">
        <v>5933</v>
      </c>
      <c r="O88" s="444"/>
      <c r="P88" s="489"/>
      <c r="Q88" s="56"/>
      <c r="R88" s="248" t="s">
        <v>529</v>
      </c>
      <c r="S88" s="249" t="s">
        <v>520</v>
      </c>
      <c r="T88" s="280">
        <f t="shared" ref="T88:T89" si="813">IF(C72&gt;0,C88/C72,)</f>
        <v>0.14751939994813382</v>
      </c>
      <c r="U88" s="281">
        <f t="shared" ref="U88:U89" si="814">IF(D72&gt;0,D88/D72,)</f>
        <v>0</v>
      </c>
      <c r="V88" s="281">
        <f t="shared" ref="V88:V89" si="815">IF(E72&gt;0,E88/E72,)</f>
        <v>0.13012558632168256</v>
      </c>
      <c r="W88" s="281">
        <f t="shared" ref="W88:W89" si="816">IF(F72&gt;0,F88/F72,)</f>
        <v>8.943089430894309E-2</v>
      </c>
      <c r="X88" s="281">
        <f t="shared" ref="X88:X89" si="817">IF(G72&gt;0,G88/G72,)</f>
        <v>0</v>
      </c>
      <c r="Y88" s="281">
        <f t="shared" ref="Y88:Y89" si="818">IF(H72&gt;0,H88/H72,)</f>
        <v>0</v>
      </c>
      <c r="Z88" s="280">
        <f t="shared" ref="Z88:Z89" si="819">IF(I72&gt;0,I88/I72,)</f>
        <v>0.14337527883256423</v>
      </c>
      <c r="AA88" s="280">
        <f t="shared" ref="AA88:AA89" si="820">IF(J72&gt;0,J88/J72,)</f>
        <v>0.11899658461900836</v>
      </c>
      <c r="AB88" s="281">
        <f t="shared" ref="AB88:AB89" si="821">IF(K72&gt;0,K88/K72,)</f>
        <v>9.5390288875230489E-2</v>
      </c>
      <c r="AC88" s="281">
        <f t="shared" ref="AC88:AC89" si="822">IF(L72&gt;0,L88/L72,)</f>
        <v>7.269155206286837E-2</v>
      </c>
      <c r="AD88" s="281">
        <f t="shared" ref="AD88:AD89" si="823">IF(M72&gt;0,M88/M72,)</f>
        <v>0.12863070539419086</v>
      </c>
      <c r="AE88" s="280">
        <f t="shared" ref="AE88:AE89" si="824">IF(N72&gt;0,N88/N72,)</f>
        <v>0.11442843642114602</v>
      </c>
      <c r="AG88" s="334" t="s">
        <v>519</v>
      </c>
      <c r="AH88" s="266"/>
      <c r="AI88" s="266"/>
      <c r="AJ88" s="266"/>
      <c r="AK88" s="266"/>
      <c r="AL88" s="266"/>
      <c r="AM88" s="266"/>
      <c r="AN88" s="266"/>
      <c r="AO88" s="266"/>
      <c r="AP88" s="266"/>
      <c r="AQ88" s="266"/>
      <c r="AR88" s="266"/>
    </row>
    <row r="89" spans="1:50" ht="15">
      <c r="A89" s="439"/>
      <c r="B89" s="457" t="s">
        <v>424</v>
      </c>
      <c r="C89" s="444">
        <v>8317</v>
      </c>
      <c r="D89" s="445"/>
      <c r="E89" s="445">
        <v>885</v>
      </c>
      <c r="F89" s="445">
        <v>254</v>
      </c>
      <c r="G89" s="445"/>
      <c r="H89" s="445">
        <v>1</v>
      </c>
      <c r="I89" s="444">
        <v>9457</v>
      </c>
      <c r="J89" s="444">
        <v>5085</v>
      </c>
      <c r="K89" s="445">
        <v>832</v>
      </c>
      <c r="L89" s="445">
        <v>90</v>
      </c>
      <c r="M89" s="445">
        <v>32</v>
      </c>
      <c r="N89" s="444">
        <v>6039</v>
      </c>
      <c r="O89" s="444"/>
      <c r="P89" s="489"/>
      <c r="Q89" s="56"/>
      <c r="R89" s="250"/>
      <c r="S89" s="251" t="s">
        <v>500</v>
      </c>
      <c r="T89" s="282">
        <f t="shared" si="813"/>
        <v>0.16142932008307292</v>
      </c>
      <c r="U89" s="283">
        <f t="shared" si="814"/>
        <v>0</v>
      </c>
      <c r="V89" s="283">
        <f t="shared" si="815"/>
        <v>0.13417222559126743</v>
      </c>
      <c r="W89" s="283">
        <f t="shared" si="816"/>
        <v>0.12457086807258461</v>
      </c>
      <c r="X89" s="283">
        <f t="shared" si="817"/>
        <v>0</v>
      </c>
      <c r="Y89" s="283">
        <f t="shared" si="818"/>
        <v>5.6497175141242938E-3</v>
      </c>
      <c r="Z89" s="282">
        <f t="shared" si="819"/>
        <v>0.15674672235758208</v>
      </c>
      <c r="AA89" s="282">
        <f t="shared" si="820"/>
        <v>0.11934658624169737</v>
      </c>
      <c r="AB89" s="283">
        <f t="shared" si="821"/>
        <v>9.7116843702579669E-2</v>
      </c>
      <c r="AC89" s="283">
        <f t="shared" si="822"/>
        <v>8.0213903743315509E-2</v>
      </c>
      <c r="AD89" s="283">
        <f t="shared" si="823"/>
        <v>0.13445378151260504</v>
      </c>
      <c r="AE89" s="282">
        <f t="shared" si="824"/>
        <v>0.11495412494765295</v>
      </c>
      <c r="AG89" s="272">
        <f>(T89-T88)*100</f>
        <v>1.3909920134939107</v>
      </c>
      <c r="AH89" s="272">
        <f t="shared" ref="AH89" si="825">(U89-U88)*100</f>
        <v>0</v>
      </c>
      <c r="AI89" s="272">
        <f t="shared" ref="AI89" si="826">(V89-V88)*100</f>
        <v>0.4046639269584873</v>
      </c>
      <c r="AJ89" s="272">
        <f t="shared" ref="AJ89" si="827">(W89-W88)*100</f>
        <v>3.5139973763641517</v>
      </c>
      <c r="AK89" s="272">
        <f t="shared" ref="AK89" si="828">(X89-X88)*100</f>
        <v>0</v>
      </c>
      <c r="AL89" s="272">
        <f t="shared" ref="AL89" si="829">(Y89-Y88)*100</f>
        <v>0.56497175141242939</v>
      </c>
      <c r="AM89" s="272">
        <f t="shared" ref="AM89" si="830">(Z89-Z88)*100</f>
        <v>1.3371443525017845</v>
      </c>
      <c r="AN89" s="272">
        <f t="shared" ref="AN89" si="831">(AA89-AA88)*100</f>
        <v>3.5000162268901402E-2</v>
      </c>
      <c r="AO89" s="272">
        <f t="shared" ref="AO89" si="832">(AB89-AB88)*100</f>
        <v>0.17265548273491804</v>
      </c>
      <c r="AP89" s="272">
        <f t="shared" ref="AP89" si="833">(AC89-AC88)*100</f>
        <v>0.75223516804471391</v>
      </c>
      <c r="AQ89" s="272">
        <f t="shared" ref="AQ89" si="834">(AD89-AD88)*100</f>
        <v>0.58230761184141777</v>
      </c>
      <c r="AR89" s="272">
        <f t="shared" ref="AR89" si="835">(AE89-AE88)*100</f>
        <v>5.2568852650693165E-2</v>
      </c>
    </row>
    <row r="90" spans="1:50" ht="15">
      <c r="A90" s="439"/>
      <c r="B90" s="457" t="s">
        <v>106</v>
      </c>
      <c r="C90" s="444">
        <v>6</v>
      </c>
      <c r="D90" s="445"/>
      <c r="E90" s="445"/>
      <c r="F90" s="445"/>
      <c r="G90" s="445"/>
      <c r="H90" s="445"/>
      <c r="I90" s="444">
        <v>6</v>
      </c>
      <c r="J90" s="444">
        <v>3</v>
      </c>
      <c r="K90" s="445">
        <v>0</v>
      </c>
      <c r="L90" s="445">
        <v>0</v>
      </c>
      <c r="M90" s="445">
        <v>0</v>
      </c>
      <c r="N90" s="444">
        <v>3</v>
      </c>
      <c r="O90" s="444"/>
      <c r="P90" s="489"/>
      <c r="Q90" s="56"/>
      <c r="R90" s="248" t="s">
        <v>530</v>
      </c>
      <c r="S90" s="249" t="s">
        <v>520</v>
      </c>
      <c r="T90" s="280">
        <f t="shared" ref="T90:T91" si="836">IF(C72&gt;0,C90/C72,)</f>
        <v>1.196911967124818E-4</v>
      </c>
      <c r="U90" s="281">
        <f t="shared" ref="U90:U91" si="837">IF(D72&gt;0,D90/D72,)</f>
        <v>0</v>
      </c>
      <c r="V90" s="281">
        <f t="shared" ref="V90:V91" si="838">IF(E72&gt;0,E90/E72,)</f>
        <v>0</v>
      </c>
      <c r="W90" s="281">
        <f t="shared" ref="W90:W91" si="839">IF(F72&gt;0,F90/F72,)</f>
        <v>0</v>
      </c>
      <c r="X90" s="281">
        <f t="shared" ref="X90:X91" si="840">IF(G72&gt;0,G90/G72,)</f>
        <v>0</v>
      </c>
      <c r="Y90" s="281">
        <f t="shared" ref="Y90:Y91" si="841">IF(H72&gt;0,H90/H72,)</f>
        <v>0</v>
      </c>
      <c r="Z90" s="280">
        <f t="shared" ref="Z90:Z91" si="842">IF(I72&gt;0,I90/I72,)</f>
        <v>1.0216765712534269E-4</v>
      </c>
      <c r="AA90" s="280">
        <f t="shared" ref="AA90:AA91" si="843">IF(J72&gt;0,J90/J72,)</f>
        <v>7.0663054999411137E-5</v>
      </c>
      <c r="AB90" s="281">
        <f t="shared" ref="AB90:AB91" si="844">IF(K72&gt;0,K90/K72,)</f>
        <v>0</v>
      </c>
      <c r="AC90" s="281">
        <f t="shared" ref="AC90:AC91" si="845">IF(L72&gt;0,L90/L72,)</f>
        <v>0</v>
      </c>
      <c r="AD90" s="281">
        <f t="shared" ref="AD90:AD91" si="846">IF(M72&gt;0,M90/M72,)</f>
        <v>0</v>
      </c>
      <c r="AE90" s="280">
        <f t="shared" ref="AE90:AE91" si="847">IF(N72&gt;0,N90/N72,)</f>
        <v>5.786032517502748E-5</v>
      </c>
      <c r="AG90" s="334" t="s">
        <v>519</v>
      </c>
      <c r="AH90" s="266"/>
      <c r="AI90" s="266"/>
      <c r="AJ90" s="266"/>
      <c r="AK90" s="266"/>
      <c r="AL90" s="266"/>
      <c r="AM90" s="266"/>
      <c r="AN90" s="266"/>
      <c r="AO90" s="266"/>
      <c r="AP90" s="266"/>
      <c r="AQ90" s="266"/>
      <c r="AR90" s="266"/>
    </row>
    <row r="91" spans="1:50" ht="15">
      <c r="A91" s="439"/>
      <c r="B91" s="457" t="s">
        <v>426</v>
      </c>
      <c r="C91" s="444">
        <v>3</v>
      </c>
      <c r="D91" s="445"/>
      <c r="E91" s="445">
        <v>2</v>
      </c>
      <c r="F91" s="445"/>
      <c r="G91" s="445"/>
      <c r="H91" s="445"/>
      <c r="I91" s="444">
        <v>5</v>
      </c>
      <c r="J91" s="444">
        <v>2</v>
      </c>
      <c r="K91" s="445">
        <v>0</v>
      </c>
      <c r="L91" s="445">
        <v>0</v>
      </c>
      <c r="M91" s="445">
        <v>0</v>
      </c>
      <c r="N91" s="444">
        <v>2</v>
      </c>
      <c r="O91" s="444"/>
      <c r="P91" s="489"/>
      <c r="Q91" s="56"/>
      <c r="R91" s="250"/>
      <c r="S91" s="251" t="s">
        <v>500</v>
      </c>
      <c r="T91" s="282">
        <f t="shared" si="836"/>
        <v>5.8228683449467206E-5</v>
      </c>
      <c r="U91" s="283">
        <f t="shared" si="837"/>
        <v>0</v>
      </c>
      <c r="V91" s="283">
        <f t="shared" si="838"/>
        <v>3.0321406913280777E-4</v>
      </c>
      <c r="W91" s="283">
        <f t="shared" si="839"/>
        <v>0</v>
      </c>
      <c r="X91" s="283">
        <f t="shared" si="840"/>
        <v>0</v>
      </c>
      <c r="Y91" s="283">
        <f t="shared" si="841"/>
        <v>0</v>
      </c>
      <c r="Z91" s="282">
        <f t="shared" si="842"/>
        <v>8.2873386040806856E-5</v>
      </c>
      <c r="AA91" s="282">
        <f t="shared" si="843"/>
        <v>4.6940643556223158E-5</v>
      </c>
      <c r="AB91" s="283">
        <f t="shared" si="844"/>
        <v>0</v>
      </c>
      <c r="AC91" s="283">
        <f t="shared" si="845"/>
        <v>0</v>
      </c>
      <c r="AD91" s="283">
        <f t="shared" si="846"/>
        <v>0</v>
      </c>
      <c r="AE91" s="282">
        <f t="shared" si="847"/>
        <v>3.8070582860623596E-5</v>
      </c>
      <c r="AG91" s="272">
        <f>(T91-T90)*100</f>
        <v>-6.1462513263014582E-3</v>
      </c>
      <c r="AH91" s="272">
        <f t="shared" ref="AH91" si="848">(U91-U90)*100</f>
        <v>0</v>
      </c>
      <c r="AI91" s="272">
        <f t="shared" ref="AI91" si="849">(V91-V90)*100</f>
        <v>3.0321406913280776E-2</v>
      </c>
      <c r="AJ91" s="272">
        <f t="shared" ref="AJ91" si="850">(W91-W90)*100</f>
        <v>0</v>
      </c>
      <c r="AK91" s="272">
        <f t="shared" ref="AK91" si="851">(X91-X90)*100</f>
        <v>0</v>
      </c>
      <c r="AL91" s="272">
        <f t="shared" ref="AL91" si="852">(Y91-Y90)*100</f>
        <v>0</v>
      </c>
      <c r="AM91" s="272">
        <f t="shared" ref="AM91" si="853">(Z91-Z90)*100</f>
        <v>-1.9294271084535836E-3</v>
      </c>
      <c r="AN91" s="272">
        <f t="shared" ref="AN91" si="854">(AA91-AA90)*100</f>
        <v>-2.372241144318798E-3</v>
      </c>
      <c r="AO91" s="272">
        <f t="shared" ref="AO91" si="855">(AB91-AB90)*100</f>
        <v>0</v>
      </c>
      <c r="AP91" s="272">
        <f t="shared" ref="AP91" si="856">(AC91-AC90)*100</f>
        <v>0</v>
      </c>
      <c r="AQ91" s="272">
        <f t="shared" ref="AQ91" si="857">(AD91-AD90)*100</f>
        <v>0</v>
      </c>
      <c r="AR91" s="272">
        <f t="shared" ref="AR91" si="858">(AE91-AE90)*100</f>
        <v>-1.9789742314403882E-3</v>
      </c>
    </row>
    <row r="92" spans="1:50" ht="15">
      <c r="A92" s="439"/>
      <c r="B92" s="457" t="s">
        <v>108</v>
      </c>
      <c r="C92" s="444">
        <v>2386</v>
      </c>
      <c r="D92" s="445"/>
      <c r="E92" s="445">
        <v>136</v>
      </c>
      <c r="F92" s="445">
        <v>25</v>
      </c>
      <c r="G92" s="445"/>
      <c r="H92" s="445"/>
      <c r="I92" s="444">
        <v>2547</v>
      </c>
      <c r="J92" s="444">
        <v>4066</v>
      </c>
      <c r="K92" s="445">
        <v>911</v>
      </c>
      <c r="L92" s="445">
        <v>96</v>
      </c>
      <c r="M92" s="445">
        <v>17</v>
      </c>
      <c r="N92" s="444">
        <v>5090</v>
      </c>
      <c r="O92" s="444"/>
      <c r="P92" s="489"/>
      <c r="Q92" s="56"/>
      <c r="R92" s="248" t="s">
        <v>531</v>
      </c>
      <c r="S92" s="249" t="s">
        <v>520</v>
      </c>
      <c r="T92" s="280">
        <f t="shared" ref="T92:T93" si="859">IF(C72&gt;0,C92/C72,)</f>
        <v>4.7597199225996929E-2</v>
      </c>
      <c r="U92" s="281">
        <f t="shared" ref="U92:U93" si="860">IF(D72&gt;0,D92/D72,)</f>
        <v>0</v>
      </c>
      <c r="V92" s="281">
        <f t="shared" ref="V92:V93" si="861">IF(E72&gt;0,E92/E72,)</f>
        <v>2.0577999697382356E-2</v>
      </c>
      <c r="W92" s="281">
        <f t="shared" ref="W92:W93" si="862">IF(F72&gt;0,F92/F72,)</f>
        <v>1.3550135501355014E-2</v>
      </c>
      <c r="X92" s="281">
        <f t="shared" ref="X92:X93" si="863">IF(G72&gt;0,G92/G72,)</f>
        <v>0</v>
      </c>
      <c r="Y92" s="281">
        <f t="shared" ref="Y92:Y93" si="864">IF(H72&gt;0,H92/H72,)</f>
        <v>0</v>
      </c>
      <c r="Z92" s="280">
        <f t="shared" ref="Z92:Z93" si="865">IF(I72&gt;0,I92/I72,)</f>
        <v>4.3370170449707972E-2</v>
      </c>
      <c r="AA92" s="280">
        <f t="shared" ref="AA92:AA93" si="866">IF(J72&gt;0,J92/J72,)</f>
        <v>9.5771993875868572E-2</v>
      </c>
      <c r="AB92" s="281">
        <f t="shared" ref="AB92:AB93" si="867">IF(K72&gt;0,K92/K72,)</f>
        <v>0.11198524892440073</v>
      </c>
      <c r="AC92" s="281">
        <f t="shared" ref="AC92:AC93" si="868">IF(L72&gt;0,L92/L72,)</f>
        <v>9.4302554027504912E-2</v>
      </c>
      <c r="AD92" s="281">
        <f t="shared" ref="AD92:AD93" si="869">IF(M72&gt;0,M92/M72,)</f>
        <v>7.0539419087136929E-2</v>
      </c>
      <c r="AE92" s="280">
        <f t="shared" ref="AE92:AE93" si="870">IF(N72&gt;0,N92/N72,)</f>
        <v>9.8169685046963301E-2</v>
      </c>
      <c r="AG92" s="334" t="s">
        <v>519</v>
      </c>
      <c r="AH92" s="195"/>
      <c r="AI92" s="195"/>
      <c r="AJ92" s="195"/>
      <c r="AK92" s="195"/>
      <c r="AL92" s="195"/>
      <c r="AM92" s="195"/>
      <c r="AN92" s="195"/>
      <c r="AO92" s="195"/>
      <c r="AP92" s="195"/>
      <c r="AQ92" s="195"/>
      <c r="AR92" s="195"/>
    </row>
    <row r="93" spans="1:50" ht="15.75" thickBot="1">
      <c r="A93" s="439"/>
      <c r="B93" s="457" t="s">
        <v>430</v>
      </c>
      <c r="C93" s="444">
        <v>1497</v>
      </c>
      <c r="D93" s="445"/>
      <c r="E93" s="445">
        <v>143</v>
      </c>
      <c r="F93" s="445">
        <v>20</v>
      </c>
      <c r="G93" s="445"/>
      <c r="H93" s="445"/>
      <c r="I93" s="444">
        <v>1660</v>
      </c>
      <c r="J93" s="444">
        <v>4028</v>
      </c>
      <c r="K93" s="445">
        <v>910</v>
      </c>
      <c r="L93" s="445">
        <v>102</v>
      </c>
      <c r="M93" s="445">
        <v>17</v>
      </c>
      <c r="N93" s="444">
        <v>5057</v>
      </c>
      <c r="O93" s="444"/>
      <c r="P93" s="489"/>
      <c r="Q93" s="56"/>
      <c r="R93" s="255"/>
      <c r="S93" s="256" t="s">
        <v>500</v>
      </c>
      <c r="T93" s="284">
        <f t="shared" si="859"/>
        <v>2.9056113041284137E-2</v>
      </c>
      <c r="U93" s="285">
        <f t="shared" si="860"/>
        <v>0</v>
      </c>
      <c r="V93" s="285">
        <f t="shared" si="861"/>
        <v>2.1679805942995754E-2</v>
      </c>
      <c r="W93" s="285">
        <f t="shared" si="862"/>
        <v>9.8087297694948502E-3</v>
      </c>
      <c r="X93" s="285">
        <f t="shared" si="863"/>
        <v>0</v>
      </c>
      <c r="Y93" s="285">
        <f t="shared" si="864"/>
        <v>0</v>
      </c>
      <c r="Z93" s="284">
        <f t="shared" si="865"/>
        <v>2.7513964165547876E-2</v>
      </c>
      <c r="AA93" s="284">
        <f t="shared" si="866"/>
        <v>9.4538456122233439E-2</v>
      </c>
      <c r="AB93" s="285">
        <f t="shared" si="867"/>
        <v>0.1062215477996965</v>
      </c>
      <c r="AC93" s="285">
        <f t="shared" si="868"/>
        <v>9.0909090909090912E-2</v>
      </c>
      <c r="AD93" s="285">
        <f t="shared" si="869"/>
        <v>7.1428571428571425E-2</v>
      </c>
      <c r="AE93" s="284">
        <f t="shared" si="870"/>
        <v>9.6261468763086763E-2</v>
      </c>
      <c r="AF93" s="427"/>
      <c r="AG93" s="273">
        <f>(T93-T92)*100</f>
        <v>-1.8541086184712792</v>
      </c>
      <c r="AH93" s="273">
        <f t="shared" ref="AH93" si="871">(U93-U92)*100</f>
        <v>0</v>
      </c>
      <c r="AI93" s="273">
        <f t="shared" ref="AI93" si="872">(V93-V92)*100</f>
        <v>0.1101806245613398</v>
      </c>
      <c r="AJ93" s="273">
        <f t="shared" ref="AJ93" si="873">(W93-W92)*100</f>
        <v>-0.3741405731860164</v>
      </c>
      <c r="AK93" s="273">
        <f t="shared" ref="AK93" si="874">(X93-X92)*100</f>
        <v>0</v>
      </c>
      <c r="AL93" s="273">
        <f t="shared" ref="AL93" si="875">(Y93-Y92)*100</f>
        <v>0</v>
      </c>
      <c r="AM93" s="273">
        <f t="shared" ref="AM93" si="876">(Z93-Z92)*100</f>
        <v>-1.5856206284160095</v>
      </c>
      <c r="AN93" s="273">
        <f t="shared" ref="AN93" si="877">(AA93-AA92)*100</f>
        <v>-0.12335377536351333</v>
      </c>
      <c r="AO93" s="273">
        <f t="shared" ref="AO93" si="878">(AB93-AB92)*100</f>
        <v>-0.57637011247042291</v>
      </c>
      <c r="AP93" s="273">
        <f t="shared" ref="AP93" si="879">(AC93-AC92)*100</f>
        <v>-0.33934631184140002</v>
      </c>
      <c r="AQ93" s="273">
        <f t="shared" ref="AQ93" si="880">(AD93-AD92)*100</f>
        <v>8.8915234143449595E-2</v>
      </c>
      <c r="AR93" s="273">
        <f t="shared" ref="AR93" si="881">(AE93-AE92)*100</f>
        <v>-0.19082162838765376</v>
      </c>
    </row>
    <row r="94" spans="1:50" ht="15">
      <c r="A94" s="432" t="s">
        <v>540</v>
      </c>
      <c r="B94" s="431" t="s">
        <v>94</v>
      </c>
      <c r="C94" s="428">
        <v>10740</v>
      </c>
      <c r="D94" s="429">
        <v>3220</v>
      </c>
      <c r="E94" s="429">
        <v>9865</v>
      </c>
      <c r="F94" s="429">
        <v>7193</v>
      </c>
      <c r="G94" s="429">
        <v>981</v>
      </c>
      <c r="H94" s="429">
        <v>1541</v>
      </c>
      <c r="I94" s="428">
        <v>33540</v>
      </c>
      <c r="J94" s="428">
        <v>1105</v>
      </c>
      <c r="K94" s="429">
        <v>1879</v>
      </c>
      <c r="L94" s="429">
        <v>2367</v>
      </c>
      <c r="M94" s="429"/>
      <c r="N94" s="428">
        <v>5351</v>
      </c>
      <c r="O94" s="428"/>
      <c r="P94" s="430"/>
      <c r="Q94" s="56">
        <f>+P96+P98+P100+P102+P104+P106+P108+P110+P112+P114</f>
        <v>0</v>
      </c>
      <c r="R94" s="248" t="s">
        <v>521</v>
      </c>
      <c r="S94" s="249" t="s">
        <v>520</v>
      </c>
      <c r="T94" s="280">
        <f t="shared" ref="T94:T95" si="882">IF(C94&gt;0,C94/C94,)</f>
        <v>1</v>
      </c>
      <c r="U94" s="281">
        <f t="shared" ref="U94:U95" si="883">IF(D94&gt;0,D94/D94,)</f>
        <v>1</v>
      </c>
      <c r="V94" s="281">
        <f t="shared" ref="V94:V95" si="884">IF(E94&gt;0,E94/E94,)</f>
        <v>1</v>
      </c>
      <c r="W94" s="281">
        <f t="shared" ref="W94:W95" si="885">IF(F94&gt;0,F94/F94,)</f>
        <v>1</v>
      </c>
      <c r="X94" s="281">
        <f t="shared" ref="X94:X95" si="886">IF(G94&gt;0,G94/G94,)</f>
        <v>1</v>
      </c>
      <c r="Y94" s="281">
        <f t="shared" ref="Y94:Y95" si="887">IF(H94&gt;0,H94/H94,)</f>
        <v>1</v>
      </c>
      <c r="Z94" s="280">
        <f t="shared" ref="Z94:Z95" si="888">IF(I94&gt;0,I94/I94,)</f>
        <v>1</v>
      </c>
      <c r="AA94" s="280">
        <f t="shared" ref="AA94:AA95" si="889">IF(J94&gt;0,J94/J94,)</f>
        <v>1</v>
      </c>
      <c r="AB94" s="281">
        <f t="shared" ref="AB94:AB95" si="890">IF(K94&gt;0,K94/K94,)</f>
        <v>1</v>
      </c>
      <c r="AC94" s="281">
        <f t="shared" ref="AC94:AC95" si="891">IF(L94&gt;0,L94/L94,)</f>
        <v>1</v>
      </c>
      <c r="AD94" s="281">
        <f t="shared" ref="AD94:AD95" si="892">IF(M94&gt;0,M94/M94,)</f>
        <v>0</v>
      </c>
      <c r="AE94" s="280">
        <f t="shared" ref="AE94:AE95" si="893">IF(N94&gt;0,N94/N94,)</f>
        <v>1</v>
      </c>
      <c r="AG94" s="265">
        <f>+T96+T98+T100+T102+T104+T106+T108+T110+T112+T114</f>
        <v>1.0000000000000002</v>
      </c>
      <c r="AH94" s="266">
        <f t="shared" ref="AH94:AH95" si="894">+U96+U98+U100+U102+U104+U106+U108+U110+U112+U114</f>
        <v>1</v>
      </c>
      <c r="AI94" s="266">
        <f t="shared" ref="AI94:AI95" si="895">+V96+V98+V100+V102+V104+V106+V108+V110+V112+V114</f>
        <v>1</v>
      </c>
      <c r="AJ94" s="266">
        <f t="shared" ref="AJ94:AJ95" si="896">+W96+W98+W100+W102+W104+W106+W108+W110+W112+W114</f>
        <v>1</v>
      </c>
      <c r="AK94" s="266">
        <f t="shared" ref="AK94:AK95" si="897">+X96+X98+X100+X102+X104+X106+X108+X110+X112+X114</f>
        <v>1</v>
      </c>
      <c r="AL94" s="266">
        <f t="shared" ref="AL94:AL95" si="898">+Y96+Y98+Y100+Y102+Y104+Y106+Y108+Y110+Y112+Y114</f>
        <v>1</v>
      </c>
      <c r="AM94" s="266">
        <f t="shared" ref="AM94:AM95" si="899">+Z96+Z98+Z100+Z102+Z104+Z106+Z108+Z110+Z112+Z114</f>
        <v>1</v>
      </c>
      <c r="AN94" s="266">
        <f t="shared" ref="AN94:AN95" si="900">+AA96+AA98+AA100+AA102+AA104+AA106+AA108+AA110+AA112+AA114</f>
        <v>1.0000000000000002</v>
      </c>
      <c r="AO94" s="266">
        <f t="shared" ref="AO94:AO95" si="901">+AB96+AB98+AB100+AB102+AB104+AB106+AB108+AB110+AB112+AB114</f>
        <v>0.99999999999999989</v>
      </c>
      <c r="AP94" s="266">
        <f t="shared" ref="AP94:AP95" si="902">+AC96+AC98+AC100+AC102+AC104+AC106+AC108+AC110+AC112+AC114</f>
        <v>1</v>
      </c>
      <c r="AQ94" s="266">
        <f t="shared" ref="AQ94:AQ95" si="903">+AD96+AD98+AD100+AD102+AD104+AD106+AD108+AD110+AD112+AD114</f>
        <v>0</v>
      </c>
      <c r="AR94" s="266">
        <f t="shared" ref="AR94" si="904">+AE96+AE98+AE100+AE102+AE104+AE106+AE108+AE110+AE112+AE114</f>
        <v>0.99999999999999989</v>
      </c>
    </row>
    <row r="95" spans="1:50" ht="15">
      <c r="A95" s="439"/>
      <c r="B95" s="457" t="s">
        <v>428</v>
      </c>
      <c r="C95" s="444">
        <v>11002</v>
      </c>
      <c r="D95" s="445">
        <v>3229</v>
      </c>
      <c r="E95" s="445">
        <v>10758</v>
      </c>
      <c r="F95" s="445">
        <v>7485</v>
      </c>
      <c r="G95" s="445">
        <v>1004</v>
      </c>
      <c r="H95" s="445">
        <v>1847</v>
      </c>
      <c r="I95" s="444">
        <v>35325</v>
      </c>
      <c r="J95" s="444">
        <v>1080</v>
      </c>
      <c r="K95" s="445">
        <v>1827</v>
      </c>
      <c r="L95" s="445">
        <v>2505</v>
      </c>
      <c r="M95" s="445"/>
      <c r="N95" s="444">
        <v>5412</v>
      </c>
      <c r="O95" s="444"/>
      <c r="P95" s="489"/>
      <c r="Q95" s="56"/>
      <c r="R95" s="250"/>
      <c r="S95" s="251" t="s">
        <v>500</v>
      </c>
      <c r="T95" s="282">
        <f t="shared" si="882"/>
        <v>1</v>
      </c>
      <c r="U95" s="283">
        <f t="shared" si="883"/>
        <v>1</v>
      </c>
      <c r="V95" s="283">
        <f t="shared" si="884"/>
        <v>1</v>
      </c>
      <c r="W95" s="283">
        <f t="shared" si="885"/>
        <v>1</v>
      </c>
      <c r="X95" s="283">
        <f t="shared" si="886"/>
        <v>1</v>
      </c>
      <c r="Y95" s="283">
        <f t="shared" si="887"/>
        <v>1</v>
      </c>
      <c r="Z95" s="282">
        <f t="shared" si="888"/>
        <v>1</v>
      </c>
      <c r="AA95" s="282">
        <f t="shared" si="889"/>
        <v>1</v>
      </c>
      <c r="AB95" s="283">
        <f t="shared" si="890"/>
        <v>1</v>
      </c>
      <c r="AC95" s="283">
        <f t="shared" si="891"/>
        <v>1</v>
      </c>
      <c r="AD95" s="283">
        <f t="shared" si="892"/>
        <v>0</v>
      </c>
      <c r="AE95" s="282">
        <f t="shared" si="893"/>
        <v>1</v>
      </c>
      <c r="AG95" s="267">
        <f>+T97+T99+T101+T103+T105+T107+T109+T111+T113+T115</f>
        <v>1</v>
      </c>
      <c r="AH95" s="267">
        <f t="shared" si="894"/>
        <v>1</v>
      </c>
      <c r="AI95" s="279">
        <f t="shared" si="895"/>
        <v>0.99962818367726347</v>
      </c>
      <c r="AJ95" s="279">
        <f t="shared" si="896"/>
        <v>0.99986639946559785</v>
      </c>
      <c r="AK95" s="267">
        <f t="shared" si="897"/>
        <v>0.99999999999999989</v>
      </c>
      <c r="AL95" s="267">
        <f t="shared" si="898"/>
        <v>1</v>
      </c>
      <c r="AM95" s="279">
        <f t="shared" si="899"/>
        <v>0.99985845718329802</v>
      </c>
      <c r="AN95" s="267">
        <f t="shared" si="900"/>
        <v>0.99999999999999989</v>
      </c>
      <c r="AO95" s="267">
        <f t="shared" si="901"/>
        <v>1</v>
      </c>
      <c r="AP95" s="278">
        <f t="shared" si="902"/>
        <v>0.99600798403193613</v>
      </c>
      <c r="AQ95" s="315">
        <f t="shared" si="903"/>
        <v>0</v>
      </c>
      <c r="AR95" s="279">
        <f>+AE97+AE99+AE101+AE103+AE105+AE107+AE109+AE111+AE113+AE115</f>
        <v>0.99815225424981535</v>
      </c>
      <c r="AX95" s="51"/>
    </row>
    <row r="96" spans="1:50" ht="15">
      <c r="A96" s="439"/>
      <c r="B96" s="457" t="s">
        <v>226</v>
      </c>
      <c r="C96" s="444">
        <v>84</v>
      </c>
      <c r="D96" s="445">
        <v>98</v>
      </c>
      <c r="E96" s="445">
        <v>78</v>
      </c>
      <c r="F96" s="445">
        <v>72</v>
      </c>
      <c r="G96" s="445">
        <v>11</v>
      </c>
      <c r="H96" s="445">
        <v>22</v>
      </c>
      <c r="I96" s="444">
        <v>365</v>
      </c>
      <c r="J96" s="444">
        <v>20</v>
      </c>
      <c r="K96" s="445">
        <v>13</v>
      </c>
      <c r="L96" s="445">
        <v>39</v>
      </c>
      <c r="M96" s="445"/>
      <c r="N96" s="444">
        <v>72</v>
      </c>
      <c r="O96" s="444"/>
      <c r="P96" s="489"/>
      <c r="Q96" s="56"/>
      <c r="R96" s="248" t="s">
        <v>522</v>
      </c>
      <c r="S96" s="249" t="s">
        <v>520</v>
      </c>
      <c r="T96" s="280">
        <f t="shared" ref="T96:T97" si="905">IF(C94&gt;0,C96/C94,)</f>
        <v>7.82122905027933E-3</v>
      </c>
      <c r="U96" s="281">
        <f t="shared" ref="U96:U97" si="906">IF(D94&gt;0,D96/D94,)</f>
        <v>3.0434782608695653E-2</v>
      </c>
      <c r="V96" s="281">
        <f t="shared" ref="V96:V97" si="907">IF(E94&gt;0,E96/E94,)</f>
        <v>7.9067410035478965E-3</v>
      </c>
      <c r="W96" s="281">
        <f t="shared" ref="W96:W97" si="908">IF(F94&gt;0,F96/F94,)</f>
        <v>1.000973168358126E-2</v>
      </c>
      <c r="X96" s="281">
        <f t="shared" ref="X96:X97" si="909">IF(G94&gt;0,G96/G94,)</f>
        <v>1.1213047910295617E-2</v>
      </c>
      <c r="Y96" s="281">
        <f t="shared" ref="Y96:Y97" si="910">IF(H94&gt;0,H96/H94,)</f>
        <v>1.427644386761843E-2</v>
      </c>
      <c r="Z96" s="280">
        <f t="shared" ref="Z96:Z97" si="911">IF(I94&gt;0,I96/I94,)</f>
        <v>1.0882528324388789E-2</v>
      </c>
      <c r="AA96" s="280">
        <f t="shared" ref="AA96:AA97" si="912">IF(J94&gt;0,J96/J94,)</f>
        <v>1.8099547511312219E-2</v>
      </c>
      <c r="AB96" s="281">
        <f t="shared" ref="AB96:AB97" si="913">IF(K94&gt;0,K96/K94,)</f>
        <v>6.9185737094199038E-3</v>
      </c>
      <c r="AC96" s="281">
        <f t="shared" ref="AC96:AC97" si="914">IF(L94&gt;0,L96/L94,)</f>
        <v>1.6476552598225603E-2</v>
      </c>
      <c r="AD96" s="281">
        <f t="shared" ref="AD96:AD97" si="915">IF(M94&gt;0,M96/M94,)</f>
        <v>0</v>
      </c>
      <c r="AE96" s="280">
        <f t="shared" ref="AE96:AE97" si="916">IF(N94&gt;0,N96/N94,)</f>
        <v>1.3455428891795925E-2</v>
      </c>
      <c r="AG96" s="334" t="s">
        <v>519</v>
      </c>
      <c r="AH96" s="266"/>
      <c r="AI96" s="266"/>
      <c r="AJ96" s="266"/>
      <c r="AK96" s="266"/>
      <c r="AL96" s="266"/>
      <c r="AM96" s="266"/>
      <c r="AN96" s="266"/>
      <c r="AO96" s="266"/>
      <c r="AP96" s="266"/>
      <c r="AQ96" s="266"/>
      <c r="AR96" s="266"/>
    </row>
    <row r="97" spans="1:44" ht="15">
      <c r="A97" s="439"/>
      <c r="B97" s="457" t="s">
        <v>410</v>
      </c>
      <c r="C97" s="444">
        <v>115</v>
      </c>
      <c r="D97" s="445">
        <v>123</v>
      </c>
      <c r="E97" s="445">
        <v>93</v>
      </c>
      <c r="F97" s="445">
        <v>69</v>
      </c>
      <c r="G97" s="445">
        <v>7</v>
      </c>
      <c r="H97" s="445">
        <v>19</v>
      </c>
      <c r="I97" s="444">
        <v>426</v>
      </c>
      <c r="J97" s="444">
        <v>28</v>
      </c>
      <c r="K97" s="445">
        <v>21</v>
      </c>
      <c r="L97" s="445">
        <v>46</v>
      </c>
      <c r="M97" s="445"/>
      <c r="N97" s="444">
        <v>95</v>
      </c>
      <c r="O97" s="444"/>
      <c r="P97" s="489"/>
      <c r="Q97" s="56"/>
      <c r="R97" s="250"/>
      <c r="S97" s="251" t="s">
        <v>500</v>
      </c>
      <c r="T97" s="282">
        <f t="shared" si="905"/>
        <v>1.0452644973641156E-2</v>
      </c>
      <c r="U97" s="283">
        <f t="shared" si="906"/>
        <v>3.809228863425209E-2</v>
      </c>
      <c r="V97" s="283">
        <f t="shared" si="907"/>
        <v>8.6447295036252095E-3</v>
      </c>
      <c r="W97" s="283">
        <f t="shared" si="908"/>
        <v>9.2184368737474945E-3</v>
      </c>
      <c r="X97" s="283">
        <f t="shared" si="909"/>
        <v>6.9721115537848604E-3</v>
      </c>
      <c r="Y97" s="283">
        <f t="shared" si="910"/>
        <v>1.028695181375203E-2</v>
      </c>
      <c r="Z97" s="282">
        <f t="shared" si="911"/>
        <v>1.2059447983014861E-2</v>
      </c>
      <c r="AA97" s="282">
        <f t="shared" si="912"/>
        <v>2.5925925925925925E-2</v>
      </c>
      <c r="AB97" s="283">
        <f t="shared" si="913"/>
        <v>1.1494252873563218E-2</v>
      </c>
      <c r="AC97" s="283">
        <f t="shared" si="914"/>
        <v>1.8363273453093812E-2</v>
      </c>
      <c r="AD97" s="283">
        <f t="shared" si="915"/>
        <v>0</v>
      </c>
      <c r="AE97" s="282">
        <f t="shared" si="916"/>
        <v>1.755358462675536E-2</v>
      </c>
      <c r="AG97" s="272">
        <f>(T97-T96)*100</f>
        <v>0.26314159233618262</v>
      </c>
      <c r="AH97" s="272">
        <f t="shared" ref="AH97" si="917">(U97-U96)*100</f>
        <v>0.76575060255564364</v>
      </c>
      <c r="AI97" s="272">
        <f t="shared" ref="AI97" si="918">(V97-V96)*100</f>
        <v>7.3798850007731315E-2</v>
      </c>
      <c r="AJ97" s="272">
        <f t="shared" ref="AJ97" si="919">(W97-W96)*100</f>
        <v>-7.9129480983376577E-2</v>
      </c>
      <c r="AK97" s="272">
        <f t="shared" ref="AK97" si="920">(X97-X96)*100</f>
        <v>-0.42409363565107566</v>
      </c>
      <c r="AL97" s="272">
        <f t="shared" ref="AL97" si="921">(Y97-Y96)*100</f>
        <v>-0.39894920538663997</v>
      </c>
      <c r="AM97" s="272">
        <f t="shared" ref="AM97" si="922">(Z97-Z96)*100</f>
        <v>0.11769196586260723</v>
      </c>
      <c r="AN97" s="272">
        <f t="shared" ref="AN97" si="923">(AA97-AA96)*100</f>
        <v>0.78263784146137061</v>
      </c>
      <c r="AO97" s="272">
        <f t="shared" ref="AO97" si="924">(AB97-AB96)*100</f>
        <v>0.45756791641433142</v>
      </c>
      <c r="AP97" s="272">
        <f t="shared" ref="AP97" si="925">(AC97-AC96)*100</f>
        <v>0.18867208548682091</v>
      </c>
      <c r="AQ97" s="272">
        <f t="shared" ref="AQ97" si="926">(AD97-AD96)*100</f>
        <v>0</v>
      </c>
      <c r="AR97" s="272">
        <f t="shared" ref="AR97" si="927">(AE97-AE96)*100</f>
        <v>0.40981557349594344</v>
      </c>
    </row>
    <row r="98" spans="1:44" ht="15">
      <c r="A98" s="439"/>
      <c r="B98" s="457" t="s">
        <v>228</v>
      </c>
      <c r="C98" s="444">
        <v>17</v>
      </c>
      <c r="D98" s="445">
        <v>11</v>
      </c>
      <c r="E98" s="445">
        <v>24</v>
      </c>
      <c r="F98" s="445">
        <v>15</v>
      </c>
      <c r="G98" s="445">
        <v>3</v>
      </c>
      <c r="H98" s="445">
        <v>6</v>
      </c>
      <c r="I98" s="444">
        <v>76</v>
      </c>
      <c r="J98" s="444">
        <v>4</v>
      </c>
      <c r="K98" s="445">
        <v>8</v>
      </c>
      <c r="L98" s="445">
        <v>19</v>
      </c>
      <c r="M98" s="445"/>
      <c r="N98" s="444">
        <v>31</v>
      </c>
      <c r="O98" s="444"/>
      <c r="P98" s="489"/>
      <c r="Q98" s="56"/>
      <c r="R98" s="248" t="s">
        <v>523</v>
      </c>
      <c r="S98" s="249" t="s">
        <v>520</v>
      </c>
      <c r="T98" s="280">
        <f t="shared" ref="T98:T99" si="928">IF(C94&gt;0,C98/C94,)</f>
        <v>1.5828677839851025E-3</v>
      </c>
      <c r="U98" s="281">
        <f t="shared" ref="U98:U99" si="929">IF(D94&gt;0,D98/D94,)</f>
        <v>3.4161490683229812E-3</v>
      </c>
      <c r="V98" s="281">
        <f t="shared" ref="V98:V99" si="930">IF(E94&gt;0,E98/E94,)</f>
        <v>2.4328433857070449E-3</v>
      </c>
      <c r="W98" s="281">
        <f t="shared" ref="W98:W99" si="931">IF(F94&gt;0,F98/F94,)</f>
        <v>2.0853607674127623E-3</v>
      </c>
      <c r="X98" s="281">
        <f t="shared" ref="X98:X99" si="932">IF(G94&gt;0,G98/G94,)</f>
        <v>3.0581039755351682E-3</v>
      </c>
      <c r="Y98" s="281">
        <f t="shared" ref="Y98:Y99" si="933">IF(H94&gt;0,H98/H94,)</f>
        <v>3.8935756002595719E-3</v>
      </c>
      <c r="Z98" s="280">
        <f t="shared" ref="Z98:Z99" si="934">IF(I94&gt;0,I98/I94,)</f>
        <v>2.2659511031604056E-3</v>
      </c>
      <c r="AA98" s="280">
        <f t="shared" ref="AA98:AA99" si="935">IF(J94&gt;0,J98/J94,)</f>
        <v>3.6199095022624436E-3</v>
      </c>
      <c r="AB98" s="281">
        <f t="shared" ref="AB98:AB99" si="936">IF(K94&gt;0,K98/K94,)</f>
        <v>4.2575838211814793E-3</v>
      </c>
      <c r="AC98" s="281">
        <f t="shared" ref="AC98:AC99" si="937">IF(L94&gt;0,L98/L94,)</f>
        <v>8.0270384452893959E-3</v>
      </c>
      <c r="AD98" s="281">
        <f t="shared" ref="AD98:AD99" si="938">IF(M94&gt;0,M98/M94,)</f>
        <v>0</v>
      </c>
      <c r="AE98" s="280">
        <f t="shared" ref="AE98:AE99" si="939">IF(N94&gt;0,N98/N94,)</f>
        <v>5.7933096617454683E-3</v>
      </c>
      <c r="AG98" s="334" t="s">
        <v>519</v>
      </c>
      <c r="AH98" s="266"/>
      <c r="AI98" s="266"/>
      <c r="AJ98" s="266"/>
      <c r="AK98" s="266"/>
      <c r="AL98" s="266"/>
      <c r="AM98" s="266"/>
      <c r="AN98" s="266"/>
      <c r="AO98" s="266"/>
      <c r="AP98" s="265"/>
      <c r="AQ98" s="266"/>
      <c r="AR98" s="266"/>
    </row>
    <row r="99" spans="1:44" ht="15">
      <c r="A99" s="439"/>
      <c r="B99" s="457" t="s">
        <v>412</v>
      </c>
      <c r="C99" s="444">
        <v>15</v>
      </c>
      <c r="D99" s="445">
        <v>12</v>
      </c>
      <c r="E99" s="445">
        <v>22</v>
      </c>
      <c r="F99" s="445">
        <v>15</v>
      </c>
      <c r="G99" s="445">
        <v>3</v>
      </c>
      <c r="H99" s="445">
        <v>12</v>
      </c>
      <c r="I99" s="444">
        <v>79</v>
      </c>
      <c r="J99" s="444">
        <v>8</v>
      </c>
      <c r="K99" s="445">
        <v>11</v>
      </c>
      <c r="L99" s="445">
        <v>22</v>
      </c>
      <c r="M99" s="445"/>
      <c r="N99" s="444">
        <v>41</v>
      </c>
      <c r="O99" s="444"/>
      <c r="P99" s="489"/>
      <c r="Q99" s="56"/>
      <c r="R99" s="250"/>
      <c r="S99" s="251" t="s">
        <v>500</v>
      </c>
      <c r="T99" s="282">
        <f t="shared" si="928"/>
        <v>1.3633884748227596E-3</v>
      </c>
      <c r="U99" s="283">
        <f t="shared" si="929"/>
        <v>3.7163208423660575E-3</v>
      </c>
      <c r="V99" s="283">
        <f t="shared" si="930"/>
        <v>2.0449897750511249E-3</v>
      </c>
      <c r="W99" s="283">
        <f t="shared" si="931"/>
        <v>2.004008016032064E-3</v>
      </c>
      <c r="X99" s="283">
        <f t="shared" si="932"/>
        <v>2.9880478087649402E-3</v>
      </c>
      <c r="Y99" s="283">
        <f t="shared" si="933"/>
        <v>6.4970221981591773E-3</v>
      </c>
      <c r="Z99" s="282">
        <f t="shared" si="934"/>
        <v>2.2363765038924273E-3</v>
      </c>
      <c r="AA99" s="282">
        <f t="shared" si="935"/>
        <v>7.4074074074074077E-3</v>
      </c>
      <c r="AB99" s="283">
        <f t="shared" si="936"/>
        <v>6.0207991242474E-3</v>
      </c>
      <c r="AC99" s="283">
        <f t="shared" si="937"/>
        <v>8.7824351297405186E-3</v>
      </c>
      <c r="AD99" s="283">
        <f t="shared" si="938"/>
        <v>0</v>
      </c>
      <c r="AE99" s="282">
        <f t="shared" si="939"/>
        <v>7.575757575757576E-3</v>
      </c>
      <c r="AG99" s="272">
        <f>(T99-T98)*100</f>
        <v>-2.1947930916234294E-2</v>
      </c>
      <c r="AH99" s="272">
        <f t="shared" ref="AH99" si="940">(U99-U98)*100</f>
        <v>3.0017177404307628E-2</v>
      </c>
      <c r="AI99" s="272">
        <f t="shared" ref="AI99" si="941">(V99-V98)*100</f>
        <v>-3.8785361065592001E-2</v>
      </c>
      <c r="AJ99" s="272">
        <f t="shared" ref="AJ99" si="942">(W99-W98)*100</f>
        <v>-8.1352751380698359E-3</v>
      </c>
      <c r="AK99" s="272">
        <f t="shared" ref="AK99" si="943">(X99-X98)*100</f>
        <v>-7.0056166770228034E-3</v>
      </c>
      <c r="AL99" s="272">
        <f t="shared" ref="AL99" si="944">(Y99-Y98)*100</f>
        <v>0.26034465978996052</v>
      </c>
      <c r="AM99" s="272">
        <f t="shared" ref="AM99" si="945">(Z99-Z98)*100</f>
        <v>-2.9574599267978216E-3</v>
      </c>
      <c r="AN99" s="272">
        <f t="shared" ref="AN99" si="946">(AA99-AA98)*100</f>
        <v>0.37874979051449642</v>
      </c>
      <c r="AO99" s="272">
        <f t="shared" ref="AO99" si="947">(AB99-AB98)*100</f>
        <v>0.17632153030659206</v>
      </c>
      <c r="AP99" s="272">
        <f t="shared" ref="AP99" si="948">(AC99-AC98)*100</f>
        <v>7.5539668445112271E-2</v>
      </c>
      <c r="AQ99" s="272">
        <f t="shared" ref="AQ99" si="949">(AD99-AD98)*100</f>
        <v>0</v>
      </c>
      <c r="AR99" s="272">
        <f t="shared" ref="AR99" si="950">(AE99-AE98)*100</f>
        <v>0.17824479140121077</v>
      </c>
    </row>
    <row r="100" spans="1:44" ht="15">
      <c r="A100" s="439"/>
      <c r="B100" s="457" t="s">
        <v>230</v>
      </c>
      <c r="C100" s="444"/>
      <c r="D100" s="445"/>
      <c r="E100" s="445"/>
      <c r="F100" s="445"/>
      <c r="G100" s="445"/>
      <c r="H100" s="445"/>
      <c r="I100" s="444"/>
      <c r="J100" s="444"/>
      <c r="K100" s="445"/>
      <c r="L100" s="445"/>
      <c r="M100" s="445"/>
      <c r="N100" s="444"/>
      <c r="O100" s="444"/>
      <c r="P100" s="489"/>
      <c r="Q100" s="56"/>
      <c r="R100" s="248" t="s">
        <v>524</v>
      </c>
      <c r="S100" s="249" t="s">
        <v>520</v>
      </c>
      <c r="T100" s="280">
        <f t="shared" ref="T100:T101" si="951">IF(C94&gt;0,C100/C94,)</f>
        <v>0</v>
      </c>
      <c r="U100" s="281">
        <f t="shared" ref="U100:U101" si="952">IF(D94&gt;0,D100/D94,)</f>
        <v>0</v>
      </c>
      <c r="V100" s="281">
        <f t="shared" ref="V100:V101" si="953">IF(E94&gt;0,E100/E94,)</f>
        <v>0</v>
      </c>
      <c r="W100" s="281">
        <f t="shared" ref="W100:W101" si="954">IF(F94&gt;0,F100/F94,)</f>
        <v>0</v>
      </c>
      <c r="X100" s="281">
        <f t="shared" ref="X100:X101" si="955">IF(G94&gt;0,G100/G94,)</f>
        <v>0</v>
      </c>
      <c r="Y100" s="281">
        <f t="shared" ref="Y100:Y101" si="956">IF(H94&gt;0,H100/H94,)</f>
        <v>0</v>
      </c>
      <c r="Z100" s="280">
        <f t="shared" ref="Z100:Z101" si="957">IF(I94&gt;0,I100/I94,)</f>
        <v>0</v>
      </c>
      <c r="AA100" s="280">
        <f t="shared" ref="AA100:AA101" si="958">IF(J94&gt;0,J100/J94,)</f>
        <v>0</v>
      </c>
      <c r="AB100" s="281">
        <f t="shared" ref="AB100:AB101" si="959">IF(K94&gt;0,K100/K94,)</f>
        <v>0</v>
      </c>
      <c r="AC100" s="281">
        <f t="shared" ref="AC100:AC101" si="960">IF(L94&gt;0,L100/L94,)</f>
        <v>0</v>
      </c>
      <c r="AD100" s="281">
        <f t="shared" ref="AD100:AD101" si="961">IF(M94&gt;0,M100/M94,)</f>
        <v>0</v>
      </c>
      <c r="AE100" s="280">
        <f t="shared" ref="AE100:AE101" si="962">IF(N94&gt;0,N100/N94,)</f>
        <v>0</v>
      </c>
      <c r="AG100" s="334" t="s">
        <v>519</v>
      </c>
      <c r="AH100" s="266"/>
      <c r="AI100" s="266"/>
      <c r="AJ100" s="266"/>
      <c r="AK100" s="266"/>
      <c r="AL100" s="266"/>
      <c r="AM100" s="266"/>
      <c r="AN100" s="266"/>
      <c r="AO100" s="266"/>
      <c r="AP100" s="266"/>
      <c r="AQ100" s="266"/>
      <c r="AR100" s="266"/>
    </row>
    <row r="101" spans="1:44" ht="15">
      <c r="A101" s="439"/>
      <c r="B101" s="457" t="s">
        <v>414</v>
      </c>
      <c r="C101" s="444"/>
      <c r="D101" s="445"/>
      <c r="E101" s="445"/>
      <c r="F101" s="445"/>
      <c r="G101" s="445"/>
      <c r="H101" s="445"/>
      <c r="I101" s="444"/>
      <c r="J101" s="444"/>
      <c r="K101" s="445"/>
      <c r="L101" s="445"/>
      <c r="M101" s="445"/>
      <c r="N101" s="444"/>
      <c r="O101" s="444"/>
      <c r="P101" s="489"/>
      <c r="Q101" s="56"/>
      <c r="R101" s="250"/>
      <c r="S101" s="251" t="s">
        <v>500</v>
      </c>
      <c r="T101" s="282">
        <f t="shared" si="951"/>
        <v>0</v>
      </c>
      <c r="U101" s="283">
        <f t="shared" si="952"/>
        <v>0</v>
      </c>
      <c r="V101" s="283">
        <f t="shared" si="953"/>
        <v>0</v>
      </c>
      <c r="W101" s="283">
        <f t="shared" si="954"/>
        <v>0</v>
      </c>
      <c r="X101" s="283">
        <f t="shared" si="955"/>
        <v>0</v>
      </c>
      <c r="Y101" s="283">
        <f t="shared" si="956"/>
        <v>0</v>
      </c>
      <c r="Z101" s="282">
        <f t="shared" si="957"/>
        <v>0</v>
      </c>
      <c r="AA101" s="282">
        <f t="shared" si="958"/>
        <v>0</v>
      </c>
      <c r="AB101" s="283">
        <f t="shared" si="959"/>
        <v>0</v>
      </c>
      <c r="AC101" s="283">
        <f t="shared" si="960"/>
        <v>0</v>
      </c>
      <c r="AD101" s="283">
        <f t="shared" si="961"/>
        <v>0</v>
      </c>
      <c r="AE101" s="282">
        <f t="shared" si="962"/>
        <v>0</v>
      </c>
      <c r="AG101" s="268">
        <f>(T101-T100)*100</f>
        <v>0</v>
      </c>
      <c r="AH101" s="268">
        <f t="shared" ref="AH101" si="963">(U101-U100)*100</f>
        <v>0</v>
      </c>
      <c r="AI101" s="268">
        <f t="shared" ref="AI101" si="964">(V101-V100)*100</f>
        <v>0</v>
      </c>
      <c r="AJ101" s="268">
        <f t="shared" ref="AJ101" si="965">(W101-W100)*100</f>
        <v>0</v>
      </c>
      <c r="AK101" s="268">
        <f t="shared" ref="AK101" si="966">(X101-X100)*100</f>
        <v>0</v>
      </c>
      <c r="AL101" s="268">
        <f t="shared" ref="AL101" si="967">(Y101-Y100)*100</f>
        <v>0</v>
      </c>
      <c r="AM101" s="268">
        <f t="shared" ref="AM101" si="968">(Z101-Z100)*100</f>
        <v>0</v>
      </c>
      <c r="AN101" s="268">
        <f t="shared" ref="AN101" si="969">(AA101-AA100)*100</f>
        <v>0</v>
      </c>
      <c r="AO101" s="268">
        <f t="shared" ref="AO101" si="970">(AB101-AB100)*100</f>
        <v>0</v>
      </c>
      <c r="AP101" s="268">
        <f t="shared" ref="AP101" si="971">(AC101-AC100)*100</f>
        <v>0</v>
      </c>
      <c r="AQ101" s="268">
        <f t="shared" ref="AQ101" si="972">(AD101-AD100)*100</f>
        <v>0</v>
      </c>
      <c r="AR101" s="268">
        <f t="shared" ref="AR101" si="973">(AE101-AE100)*100</f>
        <v>0</v>
      </c>
    </row>
    <row r="102" spans="1:44" ht="15">
      <c r="A102" s="439"/>
      <c r="B102" s="457" t="s">
        <v>96</v>
      </c>
      <c r="C102" s="444">
        <v>5028</v>
      </c>
      <c r="D102" s="445">
        <v>1777</v>
      </c>
      <c r="E102" s="445">
        <v>4642</v>
      </c>
      <c r="F102" s="445">
        <v>3183</v>
      </c>
      <c r="G102" s="445">
        <v>452</v>
      </c>
      <c r="H102" s="445">
        <v>463</v>
      </c>
      <c r="I102" s="444">
        <v>15545</v>
      </c>
      <c r="J102" s="444">
        <v>579</v>
      </c>
      <c r="K102" s="445">
        <v>617</v>
      </c>
      <c r="L102" s="445">
        <v>946</v>
      </c>
      <c r="M102" s="445"/>
      <c r="N102" s="444">
        <v>2142</v>
      </c>
      <c r="O102" s="444"/>
      <c r="P102" s="489"/>
      <c r="Q102" s="56"/>
      <c r="R102" s="248" t="s">
        <v>525</v>
      </c>
      <c r="S102" s="249" t="s">
        <v>520</v>
      </c>
      <c r="T102" s="280">
        <f t="shared" ref="T102:T103" si="974">IF(C94&gt;0,C102/C94,)</f>
        <v>0.46815642458100559</v>
      </c>
      <c r="U102" s="281">
        <f t="shared" ref="U102:U103" si="975">IF(D94&gt;0,D102/D94,)</f>
        <v>0.55186335403726705</v>
      </c>
      <c r="V102" s="281">
        <f t="shared" ref="V102:V103" si="976">IF(E94&gt;0,E102/E94,)</f>
        <v>0.47055245818550429</v>
      </c>
      <c r="W102" s="281">
        <f t="shared" ref="W102:W103" si="977">IF(F94&gt;0,F102/F94,)</f>
        <v>0.44251355484498817</v>
      </c>
      <c r="X102" s="281">
        <f t="shared" ref="X102:X103" si="978">IF(G94&gt;0,G102/G94,)</f>
        <v>0.46075433231396534</v>
      </c>
      <c r="Y102" s="281">
        <f t="shared" ref="Y102:Y103" si="979">IF(H94&gt;0,H102/H94,)</f>
        <v>0.30045425048669694</v>
      </c>
      <c r="Z102" s="280">
        <f t="shared" ref="Z102:Z103" si="980">IF(I94&gt;0,I102/I94,)</f>
        <v>0.46347644603458554</v>
      </c>
      <c r="AA102" s="280">
        <f t="shared" ref="AA102:AA103" si="981">IF(J94&gt;0,J102/J94,)</f>
        <v>0.52398190045248871</v>
      </c>
      <c r="AB102" s="281">
        <f t="shared" ref="AB102:AB103" si="982">IF(K94&gt;0,K102/K94,)</f>
        <v>0.32836615220862159</v>
      </c>
      <c r="AC102" s="281">
        <f t="shared" ref="AC102:AC103" si="983">IF(L94&gt;0,L102/L94,)</f>
        <v>0.39966201943388258</v>
      </c>
      <c r="AD102" s="281">
        <f t="shared" ref="AD102:AD103" si="984">IF(M94&gt;0,M102/M94,)</f>
        <v>0</v>
      </c>
      <c r="AE102" s="280">
        <f t="shared" ref="AE102:AE103" si="985">IF(N94&gt;0,N102/N94,)</f>
        <v>0.40029900953092878</v>
      </c>
      <c r="AG102" s="334" t="s">
        <v>519</v>
      </c>
      <c r="AH102" s="266"/>
      <c r="AI102" s="266"/>
      <c r="AJ102" s="266"/>
      <c r="AK102" s="266"/>
      <c r="AL102" s="266"/>
      <c r="AM102" s="266"/>
      <c r="AN102" s="266"/>
      <c r="AO102" s="266"/>
      <c r="AP102" s="266"/>
      <c r="AQ102" s="266"/>
      <c r="AR102" s="266"/>
    </row>
    <row r="103" spans="1:44" ht="15">
      <c r="A103" s="439"/>
      <c r="B103" s="457" t="s">
        <v>416</v>
      </c>
      <c r="C103" s="444">
        <v>5271</v>
      </c>
      <c r="D103" s="445">
        <v>1702</v>
      </c>
      <c r="E103" s="445">
        <v>4831</v>
      </c>
      <c r="F103" s="445">
        <v>3401</v>
      </c>
      <c r="G103" s="445">
        <v>485</v>
      </c>
      <c r="H103" s="445">
        <v>662</v>
      </c>
      <c r="I103" s="444">
        <v>16352</v>
      </c>
      <c r="J103" s="444">
        <v>590</v>
      </c>
      <c r="K103" s="445">
        <v>576</v>
      </c>
      <c r="L103" s="445">
        <v>1064</v>
      </c>
      <c r="M103" s="445"/>
      <c r="N103" s="444">
        <v>2230</v>
      </c>
      <c r="O103" s="444"/>
      <c r="P103" s="489"/>
      <c r="Q103" s="56"/>
      <c r="R103" s="250"/>
      <c r="S103" s="251" t="s">
        <v>500</v>
      </c>
      <c r="T103" s="282">
        <f t="shared" si="974"/>
        <v>0.4790947100527177</v>
      </c>
      <c r="U103" s="283">
        <f t="shared" si="975"/>
        <v>0.52709817280891913</v>
      </c>
      <c r="V103" s="283">
        <f t="shared" si="976"/>
        <v>0.44906116378509014</v>
      </c>
      <c r="W103" s="283">
        <f t="shared" si="977"/>
        <v>0.45437541750166999</v>
      </c>
      <c r="X103" s="283">
        <f t="shared" si="978"/>
        <v>0.48306772908366535</v>
      </c>
      <c r="Y103" s="283">
        <f t="shared" si="979"/>
        <v>0.35841905793178125</v>
      </c>
      <c r="Z103" s="282">
        <f t="shared" si="980"/>
        <v>0.46290162774239207</v>
      </c>
      <c r="AA103" s="282">
        <f t="shared" si="981"/>
        <v>0.54629629629629628</v>
      </c>
      <c r="AB103" s="283">
        <f t="shared" si="982"/>
        <v>0.31527093596059114</v>
      </c>
      <c r="AC103" s="283">
        <f t="shared" si="983"/>
        <v>0.42475049900199602</v>
      </c>
      <c r="AD103" s="283">
        <f t="shared" si="984"/>
        <v>0</v>
      </c>
      <c r="AE103" s="282">
        <f t="shared" si="985"/>
        <v>0.41204730229120473</v>
      </c>
      <c r="AG103" s="272">
        <f>(T103-T102)*100</f>
        <v>1.0938285471712106</v>
      </c>
      <c r="AH103" s="272">
        <f t="shared" ref="AH103" si="986">(U103-U102)*100</f>
        <v>-2.4765181228347921</v>
      </c>
      <c r="AI103" s="272">
        <f t="shared" ref="AI103" si="987">(V103-V102)*100</f>
        <v>-2.1491294400414143</v>
      </c>
      <c r="AJ103" s="272">
        <f t="shared" ref="AJ103" si="988">(W103-W102)*100</f>
        <v>1.1861862656681821</v>
      </c>
      <c r="AK103" s="272">
        <f t="shared" ref="AK103" si="989">(X103-X102)*100</f>
        <v>2.2313396769700011</v>
      </c>
      <c r="AL103" s="272">
        <f t="shared" ref="AL103" si="990">(Y103-Y102)*100</f>
        <v>5.7964807445084308</v>
      </c>
      <c r="AM103" s="272">
        <f t="shared" ref="AM103" si="991">(Z103-Z102)*100</f>
        <v>-5.7481829219346858E-2</v>
      </c>
      <c r="AN103" s="272">
        <f t="shared" ref="AN103" si="992">(AA103-AA102)*100</f>
        <v>2.2314395843807566</v>
      </c>
      <c r="AO103" s="272">
        <f t="shared" ref="AO103" si="993">(AB103-AB102)*100</f>
        <v>-1.309521624803045</v>
      </c>
      <c r="AP103" s="272">
        <f t="shared" ref="AP103" si="994">(AC103-AC102)*100</f>
        <v>2.5088479568113442</v>
      </c>
      <c r="AQ103" s="272">
        <f t="shared" ref="AQ103" si="995">(AD103-AD102)*100</f>
        <v>0</v>
      </c>
      <c r="AR103" s="272">
        <f t="shared" ref="AR103" si="996">(AE103-AE102)*100</f>
        <v>1.1748292760275947</v>
      </c>
    </row>
    <row r="104" spans="1:44" ht="15">
      <c r="A104" s="439"/>
      <c r="B104" s="457" t="s">
        <v>98</v>
      </c>
      <c r="C104" s="444">
        <v>384</v>
      </c>
      <c r="D104" s="445">
        <v>219</v>
      </c>
      <c r="E104" s="445">
        <v>534</v>
      </c>
      <c r="F104" s="445">
        <v>481</v>
      </c>
      <c r="G104" s="445">
        <v>37</v>
      </c>
      <c r="H104" s="445">
        <v>152</v>
      </c>
      <c r="I104" s="444">
        <v>1807</v>
      </c>
      <c r="J104" s="444">
        <v>127</v>
      </c>
      <c r="K104" s="445">
        <v>362</v>
      </c>
      <c r="L104" s="445">
        <v>327</v>
      </c>
      <c r="M104" s="445"/>
      <c r="N104" s="444">
        <v>816</v>
      </c>
      <c r="O104" s="444"/>
      <c r="P104" s="489"/>
      <c r="Q104" s="56"/>
      <c r="R104" s="248" t="s">
        <v>526</v>
      </c>
      <c r="S104" s="249" t="s">
        <v>520</v>
      </c>
      <c r="T104" s="280">
        <f t="shared" ref="T104:T105" si="997">IF(C94&gt;0,C104/C94,)</f>
        <v>3.5754189944134075E-2</v>
      </c>
      <c r="U104" s="281">
        <f t="shared" ref="U104:U105" si="998">IF(D94&gt;0,D104/D94,)</f>
        <v>6.8012422360248445E-2</v>
      </c>
      <c r="V104" s="281">
        <f t="shared" ref="V104:V105" si="999">IF(E94&gt;0,E104/E94,)</f>
        <v>5.4130765331981752E-2</v>
      </c>
      <c r="W104" s="281">
        <f t="shared" ref="W104:W105" si="1000">IF(F94&gt;0,F104/F94,)</f>
        <v>6.6870568608369249E-2</v>
      </c>
      <c r="X104" s="281">
        <f t="shared" ref="X104:X105" si="1001">IF(G94&gt;0,G104/G94,)</f>
        <v>3.7716615698267071E-2</v>
      </c>
      <c r="Y104" s="281">
        <f t="shared" ref="Y104:Y105" si="1002">IF(H94&gt;0,H104/H94,)</f>
        <v>9.8637248539909156E-2</v>
      </c>
      <c r="Z104" s="280">
        <f t="shared" ref="Z104:Z105" si="1003">IF(I94&gt;0,I104/I94,)</f>
        <v>5.3875968992248065E-2</v>
      </c>
      <c r="AA104" s="280">
        <f t="shared" ref="AA104:AA105" si="1004">IF(J94&gt;0,J104/J94,)</f>
        <v>0.11493212669683257</v>
      </c>
      <c r="AB104" s="281">
        <f t="shared" ref="AB104:AB105" si="1005">IF(K94&gt;0,K104/K94,)</f>
        <v>0.19265566790846195</v>
      </c>
      <c r="AC104" s="281">
        <f t="shared" ref="AC104:AC105" si="1006">IF(L94&gt;0,L104/L94,)</f>
        <v>0.13814955640050697</v>
      </c>
      <c r="AD104" s="281">
        <f t="shared" ref="AD104:AD105" si="1007">IF(M94&gt;0,M104/M94,)</f>
        <v>0</v>
      </c>
      <c r="AE104" s="280">
        <f t="shared" ref="AE104:AE105" si="1008">IF(N94&gt;0,N104/N94,)</f>
        <v>0.15249486077368715</v>
      </c>
      <c r="AG104" s="334" t="s">
        <v>519</v>
      </c>
      <c r="AH104" s="266"/>
      <c r="AI104" s="266"/>
      <c r="AJ104" s="266"/>
      <c r="AK104" s="266"/>
      <c r="AL104" s="266"/>
      <c r="AM104" s="266"/>
      <c r="AN104" s="266"/>
      <c r="AO104" s="266"/>
      <c r="AP104" s="266"/>
      <c r="AQ104" s="266"/>
      <c r="AR104" s="266"/>
    </row>
    <row r="105" spans="1:44" ht="15">
      <c r="A105" s="439"/>
      <c r="B105" s="457" t="s">
        <v>418</v>
      </c>
      <c r="C105" s="444">
        <v>364</v>
      </c>
      <c r="D105" s="445">
        <v>215</v>
      </c>
      <c r="E105" s="445">
        <v>573</v>
      </c>
      <c r="F105" s="445">
        <v>482</v>
      </c>
      <c r="G105" s="445">
        <v>43</v>
      </c>
      <c r="H105" s="445">
        <v>168</v>
      </c>
      <c r="I105" s="444">
        <v>1845</v>
      </c>
      <c r="J105" s="444">
        <v>111</v>
      </c>
      <c r="K105" s="445">
        <v>383</v>
      </c>
      <c r="L105" s="445">
        <v>322</v>
      </c>
      <c r="M105" s="445"/>
      <c r="N105" s="444">
        <v>816</v>
      </c>
      <c r="O105" s="444"/>
      <c r="P105" s="489"/>
      <c r="Q105" s="56"/>
      <c r="R105" s="250"/>
      <c r="S105" s="251" t="s">
        <v>500</v>
      </c>
      <c r="T105" s="282">
        <f t="shared" si="997"/>
        <v>3.3084893655698965E-2</v>
      </c>
      <c r="U105" s="283">
        <f t="shared" si="998"/>
        <v>6.6584081759058528E-2</v>
      </c>
      <c r="V105" s="283">
        <f t="shared" si="999"/>
        <v>5.3262688232013383E-2</v>
      </c>
      <c r="W105" s="283">
        <f t="shared" si="1000"/>
        <v>6.4395457581830323E-2</v>
      </c>
      <c r="X105" s="283">
        <f t="shared" si="1001"/>
        <v>4.282868525896414E-2</v>
      </c>
      <c r="Y105" s="283">
        <f t="shared" si="1002"/>
        <v>9.0958310774228474E-2</v>
      </c>
      <c r="Z105" s="282">
        <f t="shared" si="1003"/>
        <v>5.2229299363057327E-2</v>
      </c>
      <c r="AA105" s="282">
        <f t="shared" si="1004"/>
        <v>0.10277777777777777</v>
      </c>
      <c r="AB105" s="283">
        <f t="shared" si="1005"/>
        <v>0.20963327859879585</v>
      </c>
      <c r="AC105" s="283">
        <f t="shared" si="1006"/>
        <v>0.1285429141716567</v>
      </c>
      <c r="AD105" s="283">
        <f t="shared" si="1007"/>
        <v>0</v>
      </c>
      <c r="AE105" s="282">
        <f t="shared" si="1008"/>
        <v>0.15077605321507762</v>
      </c>
      <c r="AG105" s="272">
        <f>(T105-T104)*100</f>
        <v>-0.26692962884351107</v>
      </c>
      <c r="AH105" s="272">
        <f t="shared" ref="AH105" si="1009">(U105-U104)*100</f>
        <v>-0.14283406011899175</v>
      </c>
      <c r="AI105" s="272">
        <f t="shared" ref="AI105" si="1010">(V105-V104)*100</f>
        <v>-8.6807709996836874E-2</v>
      </c>
      <c r="AJ105" s="272">
        <f t="shared" ref="AJ105" si="1011">(W105-W104)*100</f>
        <v>-0.24751110265389259</v>
      </c>
      <c r="AK105" s="272">
        <f t="shared" ref="AK105" si="1012">(X105-X104)*100</f>
        <v>0.5112069560697069</v>
      </c>
      <c r="AL105" s="272">
        <f t="shared" ref="AL105" si="1013">(Y105-Y104)*100</f>
        <v>-0.76789377656806823</v>
      </c>
      <c r="AM105" s="272">
        <f t="shared" ref="AM105" si="1014">(Z105-Z104)*100</f>
        <v>-0.16466696291907376</v>
      </c>
      <c r="AN105" s="272">
        <f t="shared" ref="AN105" si="1015">(AA105-AA104)*100</f>
        <v>-1.21543489190548</v>
      </c>
      <c r="AO105" s="272">
        <f t="shared" ref="AO105" si="1016">(AB105-AB104)*100</f>
        <v>1.6977610690333904</v>
      </c>
      <c r="AP105" s="272">
        <f t="shared" ref="AP105" si="1017">(AC105-AC104)*100</f>
        <v>-0.96066422288502706</v>
      </c>
      <c r="AQ105" s="272">
        <f t="shared" ref="AQ105" si="1018">(AD105-AD104)*100</f>
        <v>0</v>
      </c>
      <c r="AR105" s="272">
        <f t="shared" ref="AR105" si="1019">(AE105-AE104)*100</f>
        <v>-0.17188075586095364</v>
      </c>
    </row>
    <row r="106" spans="1:44" ht="15">
      <c r="A106" s="439"/>
      <c r="B106" s="457" t="s">
        <v>100</v>
      </c>
      <c r="C106" s="444"/>
      <c r="D106" s="445"/>
      <c r="E106" s="445"/>
      <c r="F106" s="445"/>
      <c r="G106" s="445"/>
      <c r="H106" s="445"/>
      <c r="I106" s="444"/>
      <c r="J106" s="444"/>
      <c r="K106" s="445"/>
      <c r="L106" s="445"/>
      <c r="M106" s="445"/>
      <c r="N106" s="444"/>
      <c r="O106" s="444"/>
      <c r="P106" s="489"/>
      <c r="Q106" s="56"/>
      <c r="R106" s="248" t="s">
        <v>527</v>
      </c>
      <c r="S106" s="249" t="s">
        <v>520</v>
      </c>
      <c r="T106" s="280">
        <f t="shared" ref="T106:T107" si="1020">IF(C94&gt;0,C106/C94,)</f>
        <v>0</v>
      </c>
      <c r="U106" s="281">
        <f t="shared" ref="U106:U107" si="1021">IF(D94&gt;0,D106/D94,)</f>
        <v>0</v>
      </c>
      <c r="V106" s="281">
        <f t="shared" ref="V106:V107" si="1022">IF(E94&gt;0,E106/E94,)</f>
        <v>0</v>
      </c>
      <c r="W106" s="281">
        <f t="shared" ref="W106:W107" si="1023">IF(F94&gt;0,F106/F94,)</f>
        <v>0</v>
      </c>
      <c r="X106" s="281">
        <f t="shared" ref="X106:X107" si="1024">IF(G94&gt;0,G106/G94,)</f>
        <v>0</v>
      </c>
      <c r="Y106" s="281">
        <f t="shared" ref="Y106:Y107" si="1025">IF(H94&gt;0,H106/H94,)</f>
        <v>0</v>
      </c>
      <c r="Z106" s="280">
        <f t="shared" ref="Z106:Z107" si="1026">IF(I94&gt;0,I106/I94,)</f>
        <v>0</v>
      </c>
      <c r="AA106" s="280">
        <f t="shared" ref="AA106:AA107" si="1027">IF(J94&gt;0,J106/J94,)</f>
        <v>0</v>
      </c>
      <c r="AB106" s="281">
        <f t="shared" ref="AB106:AB107" si="1028">IF(K94&gt;0,K106/K94,)</f>
        <v>0</v>
      </c>
      <c r="AC106" s="281">
        <f t="shared" ref="AC106:AC107" si="1029">IF(L94&gt;0,L106/L94,)</f>
        <v>0</v>
      </c>
      <c r="AD106" s="281">
        <f t="shared" ref="AD106:AD107" si="1030">IF(M94&gt;0,M106/M94,)</f>
        <v>0</v>
      </c>
      <c r="AE106" s="280">
        <f t="shared" ref="AE106:AE107" si="1031">IF(N94&gt;0,N106/N94,)</f>
        <v>0</v>
      </c>
      <c r="AG106" s="334" t="s">
        <v>519</v>
      </c>
      <c r="AH106" s="266"/>
      <c r="AI106" s="266"/>
      <c r="AJ106" s="266"/>
      <c r="AK106" s="266"/>
      <c r="AL106" s="266"/>
      <c r="AM106" s="266"/>
      <c r="AN106" s="266"/>
      <c r="AO106" s="266"/>
      <c r="AP106" s="266"/>
      <c r="AQ106" s="266"/>
      <c r="AR106" s="266"/>
    </row>
    <row r="107" spans="1:44" ht="15">
      <c r="A107" s="439"/>
      <c r="B107" s="457" t="s">
        <v>420</v>
      </c>
      <c r="C107" s="444"/>
      <c r="D107" s="445"/>
      <c r="E107" s="445"/>
      <c r="F107" s="445"/>
      <c r="G107" s="445"/>
      <c r="H107" s="445"/>
      <c r="I107" s="444"/>
      <c r="J107" s="444"/>
      <c r="K107" s="445"/>
      <c r="L107" s="445"/>
      <c r="M107" s="445"/>
      <c r="N107" s="444"/>
      <c r="O107" s="444"/>
      <c r="P107" s="489"/>
      <c r="Q107" s="56"/>
      <c r="R107" s="250"/>
      <c r="S107" s="251" t="s">
        <v>500</v>
      </c>
      <c r="T107" s="282">
        <f t="shared" si="1020"/>
        <v>0</v>
      </c>
      <c r="U107" s="283">
        <f t="shared" si="1021"/>
        <v>0</v>
      </c>
      <c r="V107" s="283">
        <f t="shared" si="1022"/>
        <v>0</v>
      </c>
      <c r="W107" s="283">
        <f t="shared" si="1023"/>
        <v>0</v>
      </c>
      <c r="X107" s="283">
        <f t="shared" si="1024"/>
        <v>0</v>
      </c>
      <c r="Y107" s="283">
        <f t="shared" si="1025"/>
        <v>0</v>
      </c>
      <c r="Z107" s="282">
        <f t="shared" si="1026"/>
        <v>0</v>
      </c>
      <c r="AA107" s="282">
        <f t="shared" si="1027"/>
        <v>0</v>
      </c>
      <c r="AB107" s="283">
        <f t="shared" si="1028"/>
        <v>0</v>
      </c>
      <c r="AC107" s="283">
        <f t="shared" si="1029"/>
        <v>0</v>
      </c>
      <c r="AD107" s="283">
        <f t="shared" si="1030"/>
        <v>0</v>
      </c>
      <c r="AE107" s="282">
        <f t="shared" si="1031"/>
        <v>0</v>
      </c>
      <c r="AG107" s="272">
        <f>(T107-T106)*100</f>
        <v>0</v>
      </c>
      <c r="AH107" s="272">
        <f t="shared" ref="AH107" si="1032">(U107-U106)*100</f>
        <v>0</v>
      </c>
      <c r="AI107" s="272">
        <f t="shared" ref="AI107" si="1033">(V107-V106)*100</f>
        <v>0</v>
      </c>
      <c r="AJ107" s="272">
        <f t="shared" ref="AJ107" si="1034">(W107-W106)*100</f>
        <v>0</v>
      </c>
      <c r="AK107" s="272">
        <f t="shared" ref="AK107" si="1035">(X107-X106)*100</f>
        <v>0</v>
      </c>
      <c r="AL107" s="272">
        <f t="shared" ref="AL107" si="1036">(Y107-Y106)*100</f>
        <v>0</v>
      </c>
      <c r="AM107" s="272">
        <f t="shared" ref="AM107" si="1037">(Z107-Z106)*100</f>
        <v>0</v>
      </c>
      <c r="AN107" s="272">
        <f t="shared" ref="AN107" si="1038">(AA107-AA106)*100</f>
        <v>0</v>
      </c>
      <c r="AO107" s="272">
        <f t="shared" ref="AO107" si="1039">(AB107-AB106)*100</f>
        <v>0</v>
      </c>
      <c r="AP107" s="272">
        <f t="shared" ref="AP107" si="1040">(AC107-AC106)*100</f>
        <v>0</v>
      </c>
      <c r="AQ107" s="272">
        <f t="shared" ref="AQ107" si="1041">(AD107-AD106)*100</f>
        <v>0</v>
      </c>
      <c r="AR107" s="272">
        <f t="shared" ref="AR107" si="1042">(AE107-AE106)*100</f>
        <v>0</v>
      </c>
    </row>
    <row r="108" spans="1:44" ht="15">
      <c r="A108" s="439"/>
      <c r="B108" s="457" t="s">
        <v>102</v>
      </c>
      <c r="C108" s="444">
        <v>3998</v>
      </c>
      <c r="D108" s="445">
        <v>977</v>
      </c>
      <c r="E108" s="445">
        <v>3462</v>
      </c>
      <c r="F108" s="445">
        <v>2253</v>
      </c>
      <c r="G108" s="445">
        <v>325</v>
      </c>
      <c r="H108" s="445">
        <v>518</v>
      </c>
      <c r="I108" s="444">
        <v>11533</v>
      </c>
      <c r="J108" s="444">
        <v>172</v>
      </c>
      <c r="K108" s="445">
        <v>369</v>
      </c>
      <c r="L108" s="445">
        <v>439</v>
      </c>
      <c r="M108" s="445"/>
      <c r="N108" s="444">
        <v>980</v>
      </c>
      <c r="O108" s="444"/>
      <c r="P108" s="489"/>
      <c r="Q108" s="56"/>
      <c r="R108" s="248" t="s">
        <v>528</v>
      </c>
      <c r="S108" s="249" t="s">
        <v>520</v>
      </c>
      <c r="T108" s="280">
        <f t="shared" ref="T108:T109" si="1043">IF(C94&gt;0,C108/C94,)</f>
        <v>0.37225325884543764</v>
      </c>
      <c r="U108" s="281">
        <f t="shared" ref="U108:U109" si="1044">IF(D94&gt;0,D108/D94,)</f>
        <v>0.30341614906832298</v>
      </c>
      <c r="V108" s="281">
        <f t="shared" ref="V108:V109" si="1045">IF(E94&gt;0,E108/E94,)</f>
        <v>0.35093765838824126</v>
      </c>
      <c r="W108" s="281">
        <f t="shared" ref="W108:W109" si="1046">IF(F94&gt;0,F108/F94,)</f>
        <v>0.31322118726539694</v>
      </c>
      <c r="X108" s="281">
        <f t="shared" ref="X108:X109" si="1047">IF(G94&gt;0,G108/G94,)</f>
        <v>0.33129459734964323</v>
      </c>
      <c r="Y108" s="281">
        <f t="shared" ref="Y108:Y109" si="1048">IF(H94&gt;0,H108/H94,)</f>
        <v>0.33614536015574303</v>
      </c>
      <c r="Z108" s="280">
        <f t="shared" ref="Z108:Z109" si="1049">IF(I94&gt;0,I108/I94,)</f>
        <v>0.34385807990459155</v>
      </c>
      <c r="AA108" s="280">
        <f t="shared" ref="AA108:AA109" si="1050">IF(J94&gt;0,J108/J94,)</f>
        <v>0.15565610859728507</v>
      </c>
      <c r="AB108" s="281">
        <f t="shared" ref="AB108:AB109" si="1051">IF(K94&gt;0,K108/K94,)</f>
        <v>0.19638105375199574</v>
      </c>
      <c r="AC108" s="281">
        <f t="shared" ref="AC108:AC109" si="1052">IF(L94&gt;0,L108/L94,)</f>
        <v>0.18546683565694971</v>
      </c>
      <c r="AD108" s="281">
        <f t="shared" ref="AD108:AD109" si="1053">IF(M94&gt;0,M108/M94,)</f>
        <v>0</v>
      </c>
      <c r="AE108" s="280">
        <f t="shared" ref="AE108:AE109" si="1054">IF(N94&gt;0,N108/N94,)</f>
        <v>0.18314333769388899</v>
      </c>
      <c r="AG108" s="334" t="s">
        <v>519</v>
      </c>
      <c r="AH108" s="266"/>
      <c r="AI108" s="266"/>
      <c r="AJ108" s="266"/>
      <c r="AK108" s="266"/>
      <c r="AL108" s="266"/>
      <c r="AM108" s="266"/>
      <c r="AN108" s="266"/>
      <c r="AO108" s="266"/>
      <c r="AP108" s="266"/>
      <c r="AQ108" s="266"/>
      <c r="AR108" s="266"/>
    </row>
    <row r="109" spans="1:44" ht="15">
      <c r="A109" s="439"/>
      <c r="B109" s="457" t="s">
        <v>422</v>
      </c>
      <c r="C109" s="444">
        <v>3981</v>
      </c>
      <c r="D109" s="445">
        <v>1034</v>
      </c>
      <c r="E109" s="445">
        <v>3958</v>
      </c>
      <c r="F109" s="445">
        <v>2458</v>
      </c>
      <c r="G109" s="445">
        <v>324</v>
      </c>
      <c r="H109" s="445">
        <v>559</v>
      </c>
      <c r="I109" s="444">
        <v>12314</v>
      </c>
      <c r="J109" s="444">
        <v>169</v>
      </c>
      <c r="K109" s="445">
        <v>358</v>
      </c>
      <c r="L109" s="445">
        <v>463</v>
      </c>
      <c r="M109" s="445"/>
      <c r="N109" s="444">
        <v>990</v>
      </c>
      <c r="O109" s="444"/>
      <c r="P109" s="489"/>
      <c r="Q109" s="56"/>
      <c r="R109" s="250"/>
      <c r="S109" s="251" t="s">
        <v>500</v>
      </c>
      <c r="T109" s="282">
        <f t="shared" si="1043"/>
        <v>0.36184330121796038</v>
      </c>
      <c r="U109" s="283">
        <f t="shared" si="1044"/>
        <v>0.32022297925054194</v>
      </c>
      <c r="V109" s="283">
        <f t="shared" si="1045"/>
        <v>0.36791225134783417</v>
      </c>
      <c r="W109" s="283">
        <f t="shared" si="1046"/>
        <v>0.32839011356045422</v>
      </c>
      <c r="X109" s="283">
        <f t="shared" si="1047"/>
        <v>0.32270916334661354</v>
      </c>
      <c r="Y109" s="283">
        <f t="shared" si="1048"/>
        <v>0.30265295073091497</v>
      </c>
      <c r="Z109" s="282">
        <f t="shared" si="1049"/>
        <v>0.34859164897381456</v>
      </c>
      <c r="AA109" s="282">
        <f t="shared" si="1050"/>
        <v>0.15648148148148147</v>
      </c>
      <c r="AB109" s="283">
        <f t="shared" si="1051"/>
        <v>0.19594964422550629</v>
      </c>
      <c r="AC109" s="283">
        <f t="shared" si="1052"/>
        <v>0.18483033932135728</v>
      </c>
      <c r="AD109" s="283">
        <f t="shared" si="1053"/>
        <v>0</v>
      </c>
      <c r="AE109" s="282">
        <f t="shared" si="1054"/>
        <v>0.18292682926829268</v>
      </c>
      <c r="AG109" s="272">
        <f>(T109-T108)*100</f>
        <v>-1.0409957627477262</v>
      </c>
      <c r="AH109" s="272">
        <f t="shared" ref="AH109" si="1055">(U109-U108)*100</f>
        <v>1.6806830182218957</v>
      </c>
      <c r="AI109" s="272">
        <f t="shared" ref="AI109" si="1056">(V109-V108)*100</f>
        <v>1.6974592959592916</v>
      </c>
      <c r="AJ109" s="272">
        <f t="shared" ref="AJ109" si="1057">(W109-W108)*100</f>
        <v>1.5168926295057283</v>
      </c>
      <c r="AK109" s="272">
        <f t="shared" ref="AK109" si="1058">(X109-X108)*100</f>
        <v>-0.85854340030296905</v>
      </c>
      <c r="AL109" s="272">
        <f t="shared" ref="AL109" si="1059">(Y109-Y108)*100</f>
        <v>-3.3492409424828065</v>
      </c>
      <c r="AM109" s="272">
        <f t="shared" ref="AM109" si="1060">(Z109-Z108)*100</f>
        <v>0.47335690692230092</v>
      </c>
      <c r="AN109" s="272">
        <f t="shared" ref="AN109" si="1061">(AA109-AA108)*100</f>
        <v>8.2537288419640142E-2</v>
      </c>
      <c r="AO109" s="272">
        <f t="shared" ref="AO109" si="1062">(AB109-AB108)*100</f>
        <v>-4.3140952648945685E-2</v>
      </c>
      <c r="AP109" s="272">
        <f t="shared" ref="AP109" si="1063">(AC109-AC108)*100</f>
        <v>-6.3649633559242913E-2</v>
      </c>
      <c r="AQ109" s="272">
        <f t="shared" ref="AQ109" si="1064">(AD109-AD108)*100</f>
        <v>0</v>
      </c>
      <c r="AR109" s="272">
        <f t="shared" ref="AR109" si="1065">(AE109-AE108)*100</f>
        <v>-2.1650842559631234E-2</v>
      </c>
    </row>
    <row r="110" spans="1:44" ht="15">
      <c r="A110" s="439"/>
      <c r="B110" s="457" t="s">
        <v>104</v>
      </c>
      <c r="C110" s="444">
        <v>1213</v>
      </c>
      <c r="D110" s="445">
        <v>130</v>
      </c>
      <c r="E110" s="445">
        <v>1107</v>
      </c>
      <c r="F110" s="445">
        <v>1176</v>
      </c>
      <c r="G110" s="445">
        <v>150</v>
      </c>
      <c r="H110" s="445">
        <v>378</v>
      </c>
      <c r="I110" s="444">
        <v>4154</v>
      </c>
      <c r="J110" s="444">
        <v>199</v>
      </c>
      <c r="K110" s="445">
        <v>489</v>
      </c>
      <c r="L110" s="445">
        <v>589</v>
      </c>
      <c r="M110" s="445"/>
      <c r="N110" s="444">
        <v>1277</v>
      </c>
      <c r="O110" s="444"/>
      <c r="P110" s="489"/>
      <c r="Q110" s="56"/>
      <c r="R110" s="248" t="s">
        <v>529</v>
      </c>
      <c r="S110" s="249" t="s">
        <v>520</v>
      </c>
      <c r="T110" s="280">
        <f t="shared" ref="T110:T111" si="1066">IF(C94&gt;0,C110/C94,)</f>
        <v>0.11294227188081937</v>
      </c>
      <c r="U110" s="281">
        <f t="shared" ref="U110:U111" si="1067">IF(D94&gt;0,D110/D94,)</f>
        <v>4.0372670807453416E-2</v>
      </c>
      <c r="V110" s="281">
        <f t="shared" ref="V110:V111" si="1068">IF(E94&gt;0,E110/E94,)</f>
        <v>0.11221490116573746</v>
      </c>
      <c r="W110" s="281">
        <f t="shared" ref="W110:W111" si="1069">IF(F94&gt;0,F110/F94,)</f>
        <v>0.16349228416516057</v>
      </c>
      <c r="X110" s="281">
        <f t="shared" ref="X110:X111" si="1070">IF(G94&gt;0,G110/G94,)</f>
        <v>0.1529051987767584</v>
      </c>
      <c r="Y110" s="281">
        <f t="shared" ref="Y110:Y111" si="1071">IF(H94&gt;0,H110/H94,)</f>
        <v>0.24529526281635303</v>
      </c>
      <c r="Z110" s="280">
        <f t="shared" ref="Z110:Z111" si="1072">IF(I94&gt;0,I110/I94,)</f>
        <v>0.12385211687537269</v>
      </c>
      <c r="AA110" s="280">
        <f t="shared" ref="AA110:AA111" si="1073">IF(J94&gt;0,J110/J94,)</f>
        <v>0.18009049773755656</v>
      </c>
      <c r="AB110" s="281">
        <f t="shared" ref="AB110:AB111" si="1074">IF(K94&gt;0,K110/K94,)</f>
        <v>0.26024481106971792</v>
      </c>
      <c r="AC110" s="281">
        <f t="shared" ref="AC110:AC111" si="1075">IF(L94&gt;0,L110/L94,)</f>
        <v>0.24883819180397126</v>
      </c>
      <c r="AD110" s="281">
        <f t="shared" ref="AD110:AD111" si="1076">IF(M94&gt;0,M110/M94,)</f>
        <v>0</v>
      </c>
      <c r="AE110" s="280">
        <f t="shared" ref="AE110:AE111" si="1077">IF(N94&gt;0,N110/N94,)</f>
        <v>0.23864698187254718</v>
      </c>
      <c r="AG110" s="334" t="s">
        <v>519</v>
      </c>
      <c r="AH110" s="266"/>
      <c r="AI110" s="266"/>
      <c r="AJ110" s="266"/>
      <c r="AK110" s="266"/>
      <c r="AL110" s="266"/>
      <c r="AM110" s="266"/>
      <c r="AN110" s="266"/>
      <c r="AO110" s="266"/>
      <c r="AP110" s="266"/>
      <c r="AQ110" s="266"/>
      <c r="AR110" s="266"/>
    </row>
    <row r="111" spans="1:44" ht="15">
      <c r="A111" s="439"/>
      <c r="B111" s="457" t="s">
        <v>424</v>
      </c>
      <c r="C111" s="444">
        <v>1240</v>
      </c>
      <c r="D111" s="445">
        <v>132</v>
      </c>
      <c r="E111" s="445">
        <v>1267</v>
      </c>
      <c r="F111" s="445">
        <v>1053</v>
      </c>
      <c r="G111" s="445">
        <v>142</v>
      </c>
      <c r="H111" s="445">
        <v>427</v>
      </c>
      <c r="I111" s="444">
        <v>4261</v>
      </c>
      <c r="J111" s="444">
        <v>171</v>
      </c>
      <c r="K111" s="445">
        <v>456</v>
      </c>
      <c r="L111" s="445">
        <v>566</v>
      </c>
      <c r="M111" s="445"/>
      <c r="N111" s="444">
        <v>1193</v>
      </c>
      <c r="O111" s="444"/>
      <c r="P111" s="489"/>
      <c r="Q111" s="56"/>
      <c r="R111" s="250"/>
      <c r="S111" s="251" t="s">
        <v>500</v>
      </c>
      <c r="T111" s="282">
        <f t="shared" si="1066"/>
        <v>0.11270678058534812</v>
      </c>
      <c r="U111" s="283">
        <f t="shared" si="1067"/>
        <v>4.0879529266026636E-2</v>
      </c>
      <c r="V111" s="283">
        <f t="shared" si="1068"/>
        <v>0.11777282022680796</v>
      </c>
      <c r="W111" s="283">
        <f t="shared" si="1069"/>
        <v>0.1406813627254509</v>
      </c>
      <c r="X111" s="283">
        <f t="shared" si="1070"/>
        <v>0.14143426294820718</v>
      </c>
      <c r="Y111" s="283">
        <f t="shared" si="1071"/>
        <v>0.23118570655116405</v>
      </c>
      <c r="Z111" s="282">
        <f t="shared" si="1072"/>
        <v>0.12062278839348903</v>
      </c>
      <c r="AA111" s="282">
        <f t="shared" si="1073"/>
        <v>0.15833333333333333</v>
      </c>
      <c r="AB111" s="283">
        <f t="shared" si="1074"/>
        <v>0.24958949096880131</v>
      </c>
      <c r="AC111" s="283">
        <f t="shared" si="1075"/>
        <v>0.22594810379241517</v>
      </c>
      <c r="AD111" s="283">
        <f t="shared" si="1076"/>
        <v>0</v>
      </c>
      <c r="AE111" s="282">
        <f t="shared" si="1077"/>
        <v>0.2204360679970436</v>
      </c>
      <c r="AG111" s="272">
        <f>(T111-T110)*100</f>
        <v>-2.3549129547124903E-2</v>
      </c>
      <c r="AH111" s="272">
        <f t="shared" ref="AH111" si="1078">(U111-U110)*100</f>
        <v>5.0685845857321998E-2</v>
      </c>
      <c r="AI111" s="272">
        <f t="shared" ref="AI111" si="1079">(V111-V110)*100</f>
        <v>0.55579190610705043</v>
      </c>
      <c r="AJ111" s="272">
        <f t="shared" ref="AJ111" si="1080">(W111-W110)*100</f>
        <v>-2.2810921439709668</v>
      </c>
      <c r="AK111" s="272">
        <f t="shared" ref="AK111" si="1081">(X111-X110)*100</f>
        <v>-1.1470935828551214</v>
      </c>
      <c r="AL111" s="272">
        <f t="shared" ref="AL111" si="1082">(Y111-Y110)*100</f>
        <v>-1.4109556265188976</v>
      </c>
      <c r="AM111" s="272">
        <f t="shared" ref="AM111" si="1083">(Z111-Z110)*100</f>
        <v>-0.32293284818836615</v>
      </c>
      <c r="AN111" s="272">
        <f t="shared" ref="AN111" si="1084">(AA111-AA110)*100</f>
        <v>-2.1757164404223235</v>
      </c>
      <c r="AO111" s="272">
        <f t="shared" ref="AO111" si="1085">(AB111-AB110)*100</f>
        <v>-1.0655320100916605</v>
      </c>
      <c r="AP111" s="272">
        <f t="shared" ref="AP111" si="1086">(AC111-AC110)*100</f>
        <v>-2.2890088011556093</v>
      </c>
      <c r="AQ111" s="272">
        <f t="shared" ref="AQ111" si="1087">(AD111-AD110)*100</f>
        <v>0</v>
      </c>
      <c r="AR111" s="272">
        <f t="shared" ref="AR111" si="1088">(AE111-AE110)*100</f>
        <v>-1.821091387550358</v>
      </c>
    </row>
    <row r="112" spans="1:44" ht="15">
      <c r="A112" s="439"/>
      <c r="B112" s="457" t="s">
        <v>106</v>
      </c>
      <c r="C112" s="444"/>
      <c r="D112" s="445"/>
      <c r="E112" s="445"/>
      <c r="F112" s="445"/>
      <c r="G112" s="445"/>
      <c r="H112" s="445"/>
      <c r="I112" s="444"/>
      <c r="J112" s="444"/>
      <c r="K112" s="445"/>
      <c r="L112" s="445"/>
      <c r="M112" s="445"/>
      <c r="N112" s="444"/>
      <c r="O112" s="444"/>
      <c r="P112" s="489"/>
      <c r="Q112" s="56"/>
      <c r="R112" s="248" t="s">
        <v>530</v>
      </c>
      <c r="S112" s="249" t="s">
        <v>520</v>
      </c>
      <c r="T112" s="280">
        <f t="shared" ref="T112:T113" si="1089">IF(C94&gt;0,C112/C94,)</f>
        <v>0</v>
      </c>
      <c r="U112" s="281">
        <f t="shared" ref="U112:U113" si="1090">IF(D94&gt;0,D112/D94,)</f>
        <v>0</v>
      </c>
      <c r="V112" s="281">
        <f t="shared" ref="V112:V113" si="1091">IF(E94&gt;0,E112/E94,)</f>
        <v>0</v>
      </c>
      <c r="W112" s="281">
        <f t="shared" ref="W112:W113" si="1092">IF(F94&gt;0,F112/F94,)</f>
        <v>0</v>
      </c>
      <c r="X112" s="281">
        <f t="shared" ref="X112:X113" si="1093">IF(G94&gt;0,G112/G94,)</f>
        <v>0</v>
      </c>
      <c r="Y112" s="281">
        <f t="shared" ref="Y112:Y113" si="1094">IF(H94&gt;0,H112/H94,)</f>
        <v>0</v>
      </c>
      <c r="Z112" s="280">
        <f t="shared" ref="Z112:Z113" si="1095">IF(I94&gt;0,I112/I94,)</f>
        <v>0</v>
      </c>
      <c r="AA112" s="280">
        <f t="shared" ref="AA112:AA113" si="1096">IF(J94&gt;0,J112/J94,)</f>
        <v>0</v>
      </c>
      <c r="AB112" s="281">
        <f t="shared" ref="AB112:AB113" si="1097">IF(K94&gt;0,K112/K94,)</f>
        <v>0</v>
      </c>
      <c r="AC112" s="281">
        <f t="shared" ref="AC112:AC113" si="1098">IF(L94&gt;0,L112/L94,)</f>
        <v>0</v>
      </c>
      <c r="AD112" s="281">
        <f t="shared" ref="AD112:AD113" si="1099">IF(M94&gt;0,M112/M94,)</f>
        <v>0</v>
      </c>
      <c r="AE112" s="280">
        <f t="shared" ref="AE112:AE113" si="1100">IF(N94&gt;0,N112/N94,)</f>
        <v>0</v>
      </c>
      <c r="AG112" s="334" t="s">
        <v>519</v>
      </c>
      <c r="AH112" s="266"/>
      <c r="AI112" s="266"/>
      <c r="AJ112" s="266"/>
      <c r="AK112" s="266"/>
      <c r="AL112" s="266"/>
      <c r="AM112" s="266"/>
      <c r="AN112" s="266"/>
      <c r="AO112" s="266"/>
      <c r="AP112" s="266"/>
      <c r="AQ112" s="266"/>
      <c r="AR112" s="266"/>
    </row>
    <row r="113" spans="1:50" ht="15">
      <c r="A113" s="439"/>
      <c r="B113" s="457" t="s">
        <v>426</v>
      </c>
      <c r="C113" s="444"/>
      <c r="D113" s="445"/>
      <c r="E113" s="445"/>
      <c r="F113" s="445"/>
      <c r="G113" s="445"/>
      <c r="H113" s="445"/>
      <c r="I113" s="444"/>
      <c r="J113" s="444"/>
      <c r="K113" s="445"/>
      <c r="L113" s="445"/>
      <c r="M113" s="445"/>
      <c r="N113" s="444"/>
      <c r="O113" s="444"/>
      <c r="P113" s="489"/>
      <c r="Q113" s="56"/>
      <c r="R113" s="250"/>
      <c r="S113" s="251" t="s">
        <v>500</v>
      </c>
      <c r="T113" s="282">
        <f t="shared" si="1089"/>
        <v>0</v>
      </c>
      <c r="U113" s="283">
        <f t="shared" si="1090"/>
        <v>0</v>
      </c>
      <c r="V113" s="283">
        <f t="shared" si="1091"/>
        <v>0</v>
      </c>
      <c r="W113" s="283">
        <f t="shared" si="1092"/>
        <v>0</v>
      </c>
      <c r="X113" s="283">
        <f t="shared" si="1093"/>
        <v>0</v>
      </c>
      <c r="Y113" s="283">
        <f t="shared" si="1094"/>
        <v>0</v>
      </c>
      <c r="Z113" s="282">
        <f t="shared" si="1095"/>
        <v>0</v>
      </c>
      <c r="AA113" s="282">
        <f t="shared" si="1096"/>
        <v>0</v>
      </c>
      <c r="AB113" s="283">
        <f t="shared" si="1097"/>
        <v>0</v>
      </c>
      <c r="AC113" s="283">
        <f t="shared" si="1098"/>
        <v>0</v>
      </c>
      <c r="AD113" s="283">
        <f t="shared" si="1099"/>
        <v>0</v>
      </c>
      <c r="AE113" s="282">
        <f t="shared" si="1100"/>
        <v>0</v>
      </c>
      <c r="AG113" s="272">
        <f>(T113-T112)*100</f>
        <v>0</v>
      </c>
      <c r="AH113" s="272">
        <f t="shared" ref="AH113" si="1101">(U113-U112)*100</f>
        <v>0</v>
      </c>
      <c r="AI113" s="272">
        <f t="shared" ref="AI113" si="1102">(V113-V112)*100</f>
        <v>0</v>
      </c>
      <c r="AJ113" s="272">
        <f t="shared" ref="AJ113" si="1103">(W113-W112)*100</f>
        <v>0</v>
      </c>
      <c r="AK113" s="272">
        <f t="shared" ref="AK113" si="1104">(X113-X112)*100</f>
        <v>0</v>
      </c>
      <c r="AL113" s="272">
        <f t="shared" ref="AL113" si="1105">(Y113-Y112)*100</f>
        <v>0</v>
      </c>
      <c r="AM113" s="272">
        <f t="shared" ref="AM113" si="1106">(Z113-Z112)*100</f>
        <v>0</v>
      </c>
      <c r="AN113" s="272">
        <f t="shared" ref="AN113" si="1107">(AA113-AA112)*100</f>
        <v>0</v>
      </c>
      <c r="AO113" s="272">
        <f t="shared" ref="AO113" si="1108">(AB113-AB112)*100</f>
        <v>0</v>
      </c>
      <c r="AP113" s="272">
        <f t="shared" ref="AP113" si="1109">(AC113-AC112)*100</f>
        <v>0</v>
      </c>
      <c r="AQ113" s="272">
        <f t="shared" ref="AQ113" si="1110">(AD113-AD112)*100</f>
        <v>0</v>
      </c>
      <c r="AR113" s="272">
        <f t="shared" ref="AR113" si="1111">(AE113-AE112)*100</f>
        <v>0</v>
      </c>
    </row>
    <row r="114" spans="1:50" ht="15">
      <c r="A114" s="439"/>
      <c r="B114" s="457" t="s">
        <v>108</v>
      </c>
      <c r="C114" s="444">
        <v>16</v>
      </c>
      <c r="D114" s="445">
        <v>8</v>
      </c>
      <c r="E114" s="445">
        <v>18</v>
      </c>
      <c r="F114" s="445">
        <v>13</v>
      </c>
      <c r="G114" s="445">
        <v>3</v>
      </c>
      <c r="H114" s="445">
        <v>2</v>
      </c>
      <c r="I114" s="444">
        <v>60</v>
      </c>
      <c r="J114" s="444">
        <v>4</v>
      </c>
      <c r="K114" s="445">
        <v>21</v>
      </c>
      <c r="L114" s="445">
        <v>8</v>
      </c>
      <c r="M114" s="445"/>
      <c r="N114" s="444">
        <v>33</v>
      </c>
      <c r="O114" s="444"/>
      <c r="P114" s="489"/>
      <c r="Q114" s="56"/>
      <c r="R114" s="248" t="s">
        <v>531</v>
      </c>
      <c r="S114" s="249" t="s">
        <v>520</v>
      </c>
      <c r="T114" s="280">
        <f t="shared" ref="T114:T115" si="1112">IF(C94&gt;0,C114/C94,)</f>
        <v>1.4897579143389199E-3</v>
      </c>
      <c r="U114" s="281">
        <f t="shared" ref="U114:U115" si="1113">IF(D94&gt;0,D114/D94,)</f>
        <v>2.4844720496894411E-3</v>
      </c>
      <c r="V114" s="281">
        <f t="shared" ref="V114:V115" si="1114">IF(E94&gt;0,E114/E94,)</f>
        <v>1.8246325392802839E-3</v>
      </c>
      <c r="W114" s="281">
        <f t="shared" ref="W114:W115" si="1115">IF(F94&gt;0,F114/F94,)</f>
        <v>1.8073126650910607E-3</v>
      </c>
      <c r="X114" s="281">
        <f t="shared" ref="X114:X115" si="1116">IF(G94&gt;0,G114/G94,)</f>
        <v>3.0581039755351682E-3</v>
      </c>
      <c r="Y114" s="281">
        <f t="shared" ref="Y114:Y115" si="1117">IF(H94&gt;0,H114/H94,)</f>
        <v>1.2978585334198572E-3</v>
      </c>
      <c r="Z114" s="280">
        <f t="shared" ref="Z114:Z115" si="1118">IF(I94&gt;0,I114/I94,)</f>
        <v>1.7889087656529517E-3</v>
      </c>
      <c r="AA114" s="280">
        <f t="shared" ref="AA114:AA115" si="1119">IF(J94&gt;0,J114/J94,)</f>
        <v>3.6199095022624436E-3</v>
      </c>
      <c r="AB114" s="281">
        <f t="shared" ref="AB114:AB115" si="1120">IF(K94&gt;0,K114/K94,)</f>
        <v>1.1176157530601383E-2</v>
      </c>
      <c r="AC114" s="281">
        <f t="shared" ref="AC114:AC115" si="1121">IF(L94&gt;0,L114/L94,)</f>
        <v>3.3798056611744824E-3</v>
      </c>
      <c r="AD114" s="281">
        <f t="shared" ref="AD114:AD115" si="1122">IF(M94&gt;0,M114/M94,)</f>
        <v>0</v>
      </c>
      <c r="AE114" s="280">
        <f t="shared" ref="AE114:AE115" si="1123">IF(N94&gt;0,N114/N94,)</f>
        <v>6.1670715754064661E-3</v>
      </c>
      <c r="AG114" s="334" t="s">
        <v>519</v>
      </c>
      <c r="AH114" s="195"/>
      <c r="AI114" s="195"/>
      <c r="AJ114" s="195"/>
      <c r="AK114" s="195"/>
      <c r="AL114" s="195"/>
      <c r="AM114" s="195"/>
      <c r="AN114" s="195"/>
      <c r="AO114" s="195"/>
      <c r="AP114" s="195"/>
      <c r="AQ114" s="195"/>
      <c r="AR114" s="195"/>
    </row>
    <row r="115" spans="1:50" ht="15.75" thickBot="1">
      <c r="A115" s="439"/>
      <c r="B115" s="457" t="s">
        <v>430</v>
      </c>
      <c r="C115" s="444">
        <v>16</v>
      </c>
      <c r="D115" s="445">
        <v>11</v>
      </c>
      <c r="E115" s="445">
        <v>10</v>
      </c>
      <c r="F115" s="445">
        <v>6</v>
      </c>
      <c r="G115" s="445">
        <v>0</v>
      </c>
      <c r="H115" s="445">
        <v>0</v>
      </c>
      <c r="I115" s="444">
        <v>43</v>
      </c>
      <c r="J115" s="444">
        <v>3</v>
      </c>
      <c r="K115" s="445">
        <v>22</v>
      </c>
      <c r="L115" s="445">
        <v>12</v>
      </c>
      <c r="M115" s="445"/>
      <c r="N115" s="444">
        <v>37</v>
      </c>
      <c r="O115" s="444"/>
      <c r="P115" s="489"/>
      <c r="Q115" s="56"/>
      <c r="R115" s="255"/>
      <c r="S115" s="256" t="s">
        <v>500</v>
      </c>
      <c r="T115" s="284">
        <f t="shared" si="1112"/>
        <v>1.4542810398109434E-3</v>
      </c>
      <c r="U115" s="285">
        <f t="shared" si="1113"/>
        <v>3.4066274388355527E-3</v>
      </c>
      <c r="V115" s="285">
        <f t="shared" si="1114"/>
        <v>9.2954080684142036E-4</v>
      </c>
      <c r="W115" s="285">
        <f t="shared" si="1115"/>
        <v>8.0160320641282565E-4</v>
      </c>
      <c r="X115" s="285">
        <f t="shared" si="1116"/>
        <v>0</v>
      </c>
      <c r="Y115" s="285">
        <f t="shared" si="1117"/>
        <v>0</v>
      </c>
      <c r="Z115" s="284">
        <f t="shared" si="1118"/>
        <v>1.2172682236376504E-3</v>
      </c>
      <c r="AA115" s="284">
        <f t="shared" si="1119"/>
        <v>2.7777777777777779E-3</v>
      </c>
      <c r="AB115" s="285">
        <f t="shared" si="1120"/>
        <v>1.20415982484948E-2</v>
      </c>
      <c r="AC115" s="285">
        <f t="shared" si="1121"/>
        <v>4.7904191616766467E-3</v>
      </c>
      <c r="AD115" s="285">
        <f t="shared" si="1122"/>
        <v>0</v>
      </c>
      <c r="AE115" s="284">
        <f t="shared" si="1123"/>
        <v>6.8366592756836661E-3</v>
      </c>
      <c r="AF115" s="427"/>
      <c r="AG115" s="273">
        <f>(T115-T114)*100</f>
        <v>-3.5476874527976508E-3</v>
      </c>
      <c r="AH115" s="273">
        <f t="shared" ref="AH115" si="1124">(U115-U114)*100</f>
        <v>9.2215538914611164E-2</v>
      </c>
      <c r="AI115" s="273">
        <f t="shared" ref="AI115" si="1125">(V115-V114)*100</f>
        <v>-8.9509173243886353E-2</v>
      </c>
      <c r="AJ115" s="273">
        <f t="shared" ref="AJ115" si="1126">(W115-W114)*100</f>
        <v>-0.10057094586782352</v>
      </c>
      <c r="AK115" s="273">
        <f t="shared" ref="AK115" si="1127">(X115-X114)*100</f>
        <v>-0.3058103975535168</v>
      </c>
      <c r="AL115" s="273">
        <f t="shared" ref="AL115" si="1128">(Y115-Y114)*100</f>
        <v>-0.12978585334198572</v>
      </c>
      <c r="AM115" s="273">
        <f t="shared" ref="AM115" si="1129">(Z115-Z114)*100</f>
        <v>-5.7164054201530132E-2</v>
      </c>
      <c r="AN115" s="273">
        <f t="shared" ref="AN115" si="1130">(AA115-AA114)*100</f>
        <v>-8.4213172448466572E-2</v>
      </c>
      <c r="AO115" s="273">
        <f t="shared" ref="AO115" si="1131">(AB115-AB114)*100</f>
        <v>8.6544071789341689E-2</v>
      </c>
      <c r="AP115" s="273">
        <f t="shared" ref="AP115" si="1132">(AC115-AC114)*100</f>
        <v>0.14106135005021642</v>
      </c>
      <c r="AQ115" s="273">
        <f t="shared" ref="AQ115" si="1133">(AD115-AD114)*100</f>
        <v>0</v>
      </c>
      <c r="AR115" s="273">
        <f t="shared" ref="AR115" si="1134">(AE115-AE114)*100</f>
        <v>6.6958770027720008E-2</v>
      </c>
    </row>
    <row r="116" spans="1:50" ht="15">
      <c r="A116" s="432" t="s">
        <v>546</v>
      </c>
      <c r="B116" s="431" t="s">
        <v>94</v>
      </c>
      <c r="C116" s="428">
        <v>6809</v>
      </c>
      <c r="D116" s="429"/>
      <c r="E116" s="429">
        <v>10015</v>
      </c>
      <c r="F116" s="429">
        <v>272</v>
      </c>
      <c r="G116" s="429"/>
      <c r="H116" s="429"/>
      <c r="I116" s="428">
        <v>17096</v>
      </c>
      <c r="J116" s="428"/>
      <c r="K116" s="429">
        <v>2682</v>
      </c>
      <c r="L116" s="429">
        <v>5887</v>
      </c>
      <c r="M116" s="429">
        <v>216</v>
      </c>
      <c r="N116" s="428">
        <v>8785</v>
      </c>
      <c r="O116" s="428"/>
      <c r="P116" s="430"/>
      <c r="Q116" s="56">
        <f>+P118+P120+P122+P124+P126+P128+P130+P132+P134+P136</f>
        <v>0</v>
      </c>
      <c r="R116" s="248" t="s">
        <v>521</v>
      </c>
      <c r="S116" s="249" t="s">
        <v>520</v>
      </c>
      <c r="T116" s="280">
        <f t="shared" ref="T116:T117" si="1135">IF(C116&gt;0,C116/C116,)</f>
        <v>1</v>
      </c>
      <c r="U116" s="281">
        <f t="shared" ref="U116:U117" si="1136">IF(D116&gt;0,D116/D116,)</f>
        <v>0</v>
      </c>
      <c r="V116" s="281">
        <f t="shared" ref="V116:V117" si="1137">IF(E116&gt;0,E116/E116,)</f>
        <v>1</v>
      </c>
      <c r="W116" s="281">
        <f t="shared" ref="W116:W117" si="1138">IF(F116&gt;0,F116/F116,)</f>
        <v>1</v>
      </c>
      <c r="X116" s="281">
        <f t="shared" ref="X116:X117" si="1139">IF(G116&gt;0,G116/G116,)</f>
        <v>0</v>
      </c>
      <c r="Y116" s="281">
        <f t="shared" ref="Y116:Y117" si="1140">IF(H116&gt;0,H116/H116,)</f>
        <v>0</v>
      </c>
      <c r="Z116" s="280">
        <f t="shared" ref="Z116:Z117" si="1141">IF(I116&gt;0,I116/I116,)</f>
        <v>1</v>
      </c>
      <c r="AA116" s="280">
        <f t="shared" ref="AA116:AA117" si="1142">IF(J116&gt;0,J116/J116,)</f>
        <v>0</v>
      </c>
      <c r="AB116" s="281">
        <f t="shared" ref="AB116:AB117" si="1143">IF(K116&gt;0,K116/K116,)</f>
        <v>1</v>
      </c>
      <c r="AC116" s="281">
        <f t="shared" ref="AC116:AC117" si="1144">IF(L116&gt;0,L116/L116,)</f>
        <v>1</v>
      </c>
      <c r="AD116" s="281">
        <f t="shared" ref="AD116:AD117" si="1145">IF(M116&gt;0,M116/M116,)</f>
        <v>1</v>
      </c>
      <c r="AE116" s="280">
        <f t="shared" ref="AE116:AE117" si="1146">IF(N116&gt;0,N116/N116,)</f>
        <v>1</v>
      </c>
      <c r="AG116" s="286">
        <f>+T118+T120+T122+T124+T126+T128+T130+T132+T134+T136</f>
        <v>1.0011749155529446</v>
      </c>
      <c r="AH116" s="266">
        <f t="shared" ref="AH116:AH117" si="1147">+U118+U120+U122+U124+U126+U128+U130+U132+U134+U136</f>
        <v>0</v>
      </c>
      <c r="AI116" s="286">
        <f t="shared" ref="AI116:AI117" si="1148">+V118+V120+V122+V124+V126+V128+V130+V132+V134+V136</f>
        <v>1.0015976035946079</v>
      </c>
      <c r="AJ116" s="266">
        <f t="shared" ref="AJ116:AJ117" si="1149">+W118+W120+W122+W124+W126+W128+W130+W132+W134+W136</f>
        <v>0.98161764705882359</v>
      </c>
      <c r="AK116" s="266">
        <f t="shared" ref="AK116:AK117" si="1150">+X118+X120+X122+X124+X126+X128+X130+X132+X134+X136</f>
        <v>0</v>
      </c>
      <c r="AL116" s="266">
        <f t="shared" ref="AL116:AL117" si="1151">+Y118+Y120+Y122+Y124+Y126+Y128+Y130+Y132+Y134+Y136</f>
        <v>0</v>
      </c>
      <c r="AM116" s="286">
        <f t="shared" ref="AM116:AM117" si="1152">+Z118+Z120+Z122+Z124+Z126+Z128+Z130+Z132+Z134+Z136</f>
        <v>1.0011113710809547</v>
      </c>
      <c r="AN116" s="266">
        <f t="shared" ref="AN116:AN117" si="1153">+AA118+AA120+AA122+AA124+AA126+AA128+AA130+AA132+AA134+AA136</f>
        <v>0</v>
      </c>
      <c r="AO116" s="286">
        <f t="shared" ref="AO116:AO117" si="1154">+AB118+AB120+AB122+AB124+AB126+AB128+AB130+AB132+AB134+AB136</f>
        <v>0.9992542878448919</v>
      </c>
      <c r="AP116" s="266">
        <f t="shared" ref="AP116:AP117" si="1155">+AC118+AC120+AC122+AC124+AC126+AC128+AC130+AC132+AC134+AC136</f>
        <v>0.99320536775946999</v>
      </c>
      <c r="AQ116" s="266">
        <f t="shared" ref="AQ116:AQ117" si="1156">+AD118+AD120+AD122+AD124+AD126+AD128+AD130+AD132+AD134+AD136</f>
        <v>1</v>
      </c>
      <c r="AR116" s="286">
        <f t="shared" ref="AR116:AR117" si="1157">+AE118+AE120+AE122+AE124+AE126+AE128+AE130+AE132+AE134+AE136</f>
        <v>0.99521912350597597</v>
      </c>
    </row>
    <row r="117" spans="1:50" ht="15">
      <c r="A117" s="439"/>
      <c r="B117" s="457" t="s">
        <v>428</v>
      </c>
      <c r="C117" s="444">
        <v>7070</v>
      </c>
      <c r="D117" s="445"/>
      <c r="E117" s="445">
        <v>10128</v>
      </c>
      <c r="F117" s="445">
        <v>270</v>
      </c>
      <c r="G117" s="445"/>
      <c r="H117" s="445"/>
      <c r="I117" s="444">
        <v>17468</v>
      </c>
      <c r="J117" s="444"/>
      <c r="K117" s="445">
        <v>2685</v>
      </c>
      <c r="L117" s="445">
        <v>5844</v>
      </c>
      <c r="M117" s="445">
        <v>199</v>
      </c>
      <c r="N117" s="444">
        <v>8728</v>
      </c>
      <c r="O117" s="444"/>
      <c r="P117" s="489"/>
      <c r="Q117" s="56"/>
      <c r="R117" s="250"/>
      <c r="S117" s="251" t="s">
        <v>500</v>
      </c>
      <c r="T117" s="282">
        <f t="shared" si="1135"/>
        <v>1</v>
      </c>
      <c r="U117" s="283">
        <f t="shared" si="1136"/>
        <v>0</v>
      </c>
      <c r="V117" s="283">
        <f t="shared" si="1137"/>
        <v>1</v>
      </c>
      <c r="W117" s="283">
        <f t="shared" si="1138"/>
        <v>1</v>
      </c>
      <c r="X117" s="283">
        <f t="shared" si="1139"/>
        <v>0</v>
      </c>
      <c r="Y117" s="283">
        <f t="shared" si="1140"/>
        <v>0</v>
      </c>
      <c r="Z117" s="282">
        <f t="shared" si="1141"/>
        <v>1</v>
      </c>
      <c r="AA117" s="282">
        <f t="shared" si="1142"/>
        <v>0</v>
      </c>
      <c r="AB117" s="283">
        <f t="shared" si="1143"/>
        <v>1</v>
      </c>
      <c r="AC117" s="283">
        <f t="shared" si="1144"/>
        <v>1</v>
      </c>
      <c r="AD117" s="283">
        <f t="shared" si="1145"/>
        <v>1</v>
      </c>
      <c r="AE117" s="282">
        <f t="shared" si="1146"/>
        <v>1</v>
      </c>
      <c r="AG117" s="315">
        <f>+T119+T121+T123+T125+T127+T129+T131+T133+T135+T137</f>
        <v>0.97355021216407356</v>
      </c>
      <c r="AH117" s="267">
        <f t="shared" si="1147"/>
        <v>0</v>
      </c>
      <c r="AI117" s="315">
        <f t="shared" si="1148"/>
        <v>0.98262243285939954</v>
      </c>
      <c r="AJ117" s="267">
        <f t="shared" si="1149"/>
        <v>0.9814814814814814</v>
      </c>
      <c r="AK117" s="267">
        <f t="shared" si="1150"/>
        <v>0</v>
      </c>
      <c r="AL117" s="267">
        <f t="shared" si="1151"/>
        <v>0</v>
      </c>
      <c r="AM117" s="315">
        <f t="shared" si="1152"/>
        <v>0.97893290588504689</v>
      </c>
      <c r="AN117" s="267">
        <f t="shared" si="1153"/>
        <v>0</v>
      </c>
      <c r="AO117" s="267">
        <f t="shared" si="1154"/>
        <v>0.89310986964618255</v>
      </c>
      <c r="AP117" s="267">
        <f t="shared" si="1155"/>
        <v>0.91238877481177283</v>
      </c>
      <c r="AQ117" s="267">
        <f t="shared" si="1156"/>
        <v>0.95477386934673358</v>
      </c>
      <c r="AR117" s="267">
        <f t="shared" si="1157"/>
        <v>0.90742438130155811</v>
      </c>
      <c r="AS117" s="274"/>
      <c r="AX117" s="51"/>
    </row>
    <row r="118" spans="1:50" ht="15">
      <c r="A118" s="439"/>
      <c r="B118" s="457" t="s">
        <v>226</v>
      </c>
      <c r="C118" s="444">
        <v>1119</v>
      </c>
      <c r="D118" s="445"/>
      <c r="E118" s="445">
        <v>1676</v>
      </c>
      <c r="F118" s="445">
        <v>8</v>
      </c>
      <c r="G118" s="445"/>
      <c r="H118" s="445"/>
      <c r="I118" s="444">
        <v>2803</v>
      </c>
      <c r="J118" s="444"/>
      <c r="K118" s="445">
        <v>196</v>
      </c>
      <c r="L118" s="445">
        <v>1121</v>
      </c>
      <c r="M118" s="445">
        <v>27</v>
      </c>
      <c r="N118" s="444">
        <v>1344</v>
      </c>
      <c r="O118" s="444"/>
      <c r="P118" s="489"/>
      <c r="Q118" s="56"/>
      <c r="R118" s="248" t="s">
        <v>522</v>
      </c>
      <c r="S118" s="249" t="s">
        <v>520</v>
      </c>
      <c r="T118" s="280">
        <f t="shared" ref="T118:T119" si="1158">IF(C116&gt;0,C118/C116,)</f>
        <v>0.16434131296813043</v>
      </c>
      <c r="U118" s="281">
        <f t="shared" ref="U118:U119" si="1159">IF(D116&gt;0,D118/D116,)</f>
        <v>0</v>
      </c>
      <c r="V118" s="281">
        <f t="shared" ref="V118:V119" si="1160">IF(E116&gt;0,E118/E116,)</f>
        <v>0.1673489765351972</v>
      </c>
      <c r="W118" s="281">
        <f t="shared" ref="W118:W119" si="1161">IF(F116&gt;0,F118/F116,)</f>
        <v>2.9411764705882353E-2</v>
      </c>
      <c r="X118" s="281">
        <f t="shared" ref="X118:X119" si="1162">IF(G116&gt;0,G118/G116,)</f>
        <v>0</v>
      </c>
      <c r="Y118" s="281">
        <f t="shared" ref="Y118:Y119" si="1163">IF(H116&gt;0,H118/H116,)</f>
        <v>0</v>
      </c>
      <c r="Z118" s="280">
        <f t="shared" ref="Z118:Z119" si="1164">IF(I116&gt;0,I118/I116,)</f>
        <v>0.1639564810481984</v>
      </c>
      <c r="AA118" s="280">
        <f t="shared" ref="AA118:AA119" si="1165">IF(J116&gt;0,J118/J116,)</f>
        <v>0</v>
      </c>
      <c r="AB118" s="281">
        <f t="shared" ref="AB118:AB119" si="1166">IF(K116&gt;0,K118/K116,)</f>
        <v>7.3079791200596572E-2</v>
      </c>
      <c r="AC118" s="281">
        <f t="shared" ref="AC118:AC119" si="1167">IF(L116&gt;0,L118/L116,)</f>
        <v>0.19041956854085273</v>
      </c>
      <c r="AD118" s="281">
        <f t="shared" ref="AD118:AD119" si="1168">IF(M116&gt;0,M118/M116,)</f>
        <v>0.125</v>
      </c>
      <c r="AE118" s="280">
        <f t="shared" ref="AE118:AE119" si="1169">IF(N116&gt;0,N118/N116,)</f>
        <v>0.15298804780876493</v>
      </c>
      <c r="AG118" s="334" t="s">
        <v>519</v>
      </c>
      <c r="AH118" s="266"/>
      <c r="AI118" s="266"/>
      <c r="AJ118" s="266"/>
      <c r="AK118" s="266"/>
      <c r="AL118" s="266"/>
      <c r="AM118" s="266"/>
      <c r="AN118" s="266"/>
      <c r="AO118" s="266"/>
      <c r="AP118" s="266"/>
      <c r="AQ118" s="266"/>
      <c r="AR118" s="266"/>
      <c r="AS118" s="274"/>
    </row>
    <row r="119" spans="1:50" ht="15">
      <c r="A119" s="439"/>
      <c r="B119" s="457" t="s">
        <v>410</v>
      </c>
      <c r="C119" s="444">
        <v>1154</v>
      </c>
      <c r="D119" s="445"/>
      <c r="E119" s="445">
        <v>1629</v>
      </c>
      <c r="F119" s="445">
        <v>11</v>
      </c>
      <c r="G119" s="445"/>
      <c r="H119" s="445"/>
      <c r="I119" s="444">
        <v>2794</v>
      </c>
      <c r="J119" s="444"/>
      <c r="K119" s="445">
        <v>137</v>
      </c>
      <c r="L119" s="445">
        <v>762</v>
      </c>
      <c r="M119" s="445">
        <v>17</v>
      </c>
      <c r="N119" s="444">
        <v>916</v>
      </c>
      <c r="O119" s="444"/>
      <c r="P119" s="489"/>
      <c r="Q119" s="56"/>
      <c r="R119" s="250"/>
      <c r="S119" s="251" t="s">
        <v>500</v>
      </c>
      <c r="T119" s="282">
        <f t="shared" si="1158"/>
        <v>0.16322489391796322</v>
      </c>
      <c r="U119" s="283">
        <f t="shared" si="1159"/>
        <v>0</v>
      </c>
      <c r="V119" s="283">
        <f t="shared" si="1160"/>
        <v>0.16084123222748814</v>
      </c>
      <c r="W119" s="283">
        <f t="shared" si="1161"/>
        <v>4.0740740740740744E-2</v>
      </c>
      <c r="X119" s="283">
        <f t="shared" si="1162"/>
        <v>0</v>
      </c>
      <c r="Y119" s="283">
        <f t="shared" si="1163"/>
        <v>0</v>
      </c>
      <c r="Z119" s="282">
        <f t="shared" si="1164"/>
        <v>0.15994962216624686</v>
      </c>
      <c r="AA119" s="282">
        <f t="shared" si="1165"/>
        <v>0</v>
      </c>
      <c r="AB119" s="283">
        <f t="shared" si="1166"/>
        <v>5.1024208566108009E-2</v>
      </c>
      <c r="AC119" s="283">
        <f t="shared" si="1167"/>
        <v>0.13039014373716631</v>
      </c>
      <c r="AD119" s="283">
        <f t="shared" si="1168"/>
        <v>8.5427135678391955E-2</v>
      </c>
      <c r="AE119" s="282">
        <f t="shared" si="1169"/>
        <v>0.10494958753437214</v>
      </c>
      <c r="AG119" s="272">
        <f>(T119-T118)*100</f>
        <v>-0.11164190501672111</v>
      </c>
      <c r="AH119" s="272">
        <f t="shared" ref="AH119" si="1170">(U119-U118)*100</f>
        <v>0</v>
      </c>
      <c r="AI119" s="272">
        <f t="shared" ref="AI119" si="1171">(V119-V118)*100</f>
        <v>-0.65077443077090624</v>
      </c>
      <c r="AJ119" s="272">
        <f t="shared" ref="AJ119" si="1172">(W119-W118)*100</f>
        <v>1.1328976034858391</v>
      </c>
      <c r="AK119" s="272">
        <f t="shared" ref="AK119" si="1173">(X119-X118)*100</f>
        <v>0</v>
      </c>
      <c r="AL119" s="272">
        <f t="shared" ref="AL119" si="1174">(Y119-Y118)*100</f>
        <v>0</v>
      </c>
      <c r="AM119" s="272">
        <f t="shared" ref="AM119" si="1175">(Z119-Z118)*100</f>
        <v>-0.40068588819515416</v>
      </c>
      <c r="AN119" s="272">
        <f t="shared" ref="AN119" si="1176">(AA119-AA118)*100</f>
        <v>0</v>
      </c>
      <c r="AO119" s="272">
        <f t="shared" ref="AO119" si="1177">(AB119-AB118)*100</f>
        <v>-2.2055582634488564</v>
      </c>
      <c r="AP119" s="272">
        <f t="shared" ref="AP119" si="1178">(AC119-AC118)*100</f>
        <v>-6.0029424803686418</v>
      </c>
      <c r="AQ119" s="272">
        <f t="shared" ref="AQ119" si="1179">(AD119-AD118)*100</f>
        <v>-3.9572864321608043</v>
      </c>
      <c r="AR119" s="272">
        <f t="shared" ref="AR119" si="1180">(AE119-AE118)*100</f>
        <v>-4.8038460274392794</v>
      </c>
    </row>
    <row r="120" spans="1:50" ht="15">
      <c r="A120" s="439"/>
      <c r="B120" s="457" t="s">
        <v>228</v>
      </c>
      <c r="C120" s="444">
        <v>16</v>
      </c>
      <c r="D120" s="445"/>
      <c r="E120" s="445">
        <v>48</v>
      </c>
      <c r="F120" s="445">
        <v>1</v>
      </c>
      <c r="G120" s="445"/>
      <c r="H120" s="445"/>
      <c r="I120" s="444">
        <v>65</v>
      </c>
      <c r="J120" s="444"/>
      <c r="K120" s="445">
        <v>54</v>
      </c>
      <c r="L120" s="445">
        <v>181</v>
      </c>
      <c r="M120" s="445">
        <v>6</v>
      </c>
      <c r="N120" s="444">
        <v>241</v>
      </c>
      <c r="O120" s="444"/>
      <c r="P120" s="489"/>
      <c r="Q120" s="56"/>
      <c r="R120" s="248" t="s">
        <v>523</v>
      </c>
      <c r="S120" s="249" t="s">
        <v>520</v>
      </c>
      <c r="T120" s="280">
        <f t="shared" ref="T120:T121" si="1181">IF(C116&gt;0,C120/C116,)</f>
        <v>2.3498311058892641E-3</v>
      </c>
      <c r="U120" s="281">
        <f t="shared" ref="U120:U121" si="1182">IF(D116&gt;0,D120/D116,)</f>
        <v>0</v>
      </c>
      <c r="V120" s="281">
        <f t="shared" ref="V120:V121" si="1183">IF(E116&gt;0,E120/E116,)</f>
        <v>4.792810783824264E-3</v>
      </c>
      <c r="W120" s="281">
        <f t="shared" ref="W120:W121" si="1184">IF(F116&gt;0,F120/F116,)</f>
        <v>3.6764705882352941E-3</v>
      </c>
      <c r="X120" s="281">
        <f t="shared" ref="X120:X121" si="1185">IF(G116&gt;0,G120/G116,)</f>
        <v>0</v>
      </c>
      <c r="Y120" s="281">
        <f t="shared" ref="Y120:Y121" si="1186">IF(H116&gt;0,H120/H116,)</f>
        <v>0</v>
      </c>
      <c r="Z120" s="280">
        <f t="shared" ref="Z120:Z121" si="1187">IF(I116&gt;0,I120/I116,)</f>
        <v>3.8020589611605054E-3</v>
      </c>
      <c r="AA120" s="280">
        <f t="shared" ref="AA120:AA121" si="1188">IF(J116&gt;0,J120/J116,)</f>
        <v>0</v>
      </c>
      <c r="AB120" s="281">
        <f t="shared" ref="AB120:AB121" si="1189">IF(K116&gt;0,K120/K116,)</f>
        <v>2.0134228187919462E-2</v>
      </c>
      <c r="AC120" s="281">
        <f t="shared" ref="AC120:AC121" si="1190">IF(L116&gt;0,L120/L116,)</f>
        <v>3.0745710888398167E-2</v>
      </c>
      <c r="AD120" s="281">
        <f t="shared" ref="AD120:AD121" si="1191">IF(M116&gt;0,M120/M116,)</f>
        <v>2.7777777777777776E-2</v>
      </c>
      <c r="AE120" s="280">
        <f t="shared" ref="AE120:AE121" si="1192">IF(N116&gt;0,N120/N116,)</f>
        <v>2.7433124644280021E-2</v>
      </c>
      <c r="AG120" s="334" t="s">
        <v>519</v>
      </c>
      <c r="AH120" s="266"/>
      <c r="AI120" s="266"/>
      <c r="AJ120" s="266"/>
      <c r="AK120" s="266"/>
      <c r="AL120" s="266"/>
      <c r="AM120" s="266"/>
      <c r="AN120" s="266"/>
      <c r="AO120" s="266"/>
      <c r="AP120" s="266"/>
      <c r="AQ120" s="266"/>
      <c r="AR120" s="266"/>
    </row>
    <row r="121" spans="1:50" ht="15">
      <c r="A121" s="439"/>
      <c r="B121" s="457" t="s">
        <v>412</v>
      </c>
      <c r="C121" s="444">
        <v>18</v>
      </c>
      <c r="D121" s="445"/>
      <c r="E121" s="445">
        <v>59</v>
      </c>
      <c r="F121" s="445"/>
      <c r="G121" s="445"/>
      <c r="H121" s="445"/>
      <c r="I121" s="444">
        <v>77</v>
      </c>
      <c r="J121" s="444"/>
      <c r="K121" s="445">
        <v>41</v>
      </c>
      <c r="L121" s="445">
        <v>166</v>
      </c>
      <c r="M121" s="445">
        <v>3</v>
      </c>
      <c r="N121" s="444">
        <v>210</v>
      </c>
      <c r="O121" s="444"/>
      <c r="P121" s="489"/>
      <c r="Q121" s="56"/>
      <c r="R121" s="250"/>
      <c r="S121" s="251" t="s">
        <v>500</v>
      </c>
      <c r="T121" s="282">
        <f t="shared" si="1181"/>
        <v>2.5459688826025458E-3</v>
      </c>
      <c r="U121" s="283">
        <f t="shared" si="1182"/>
        <v>0</v>
      </c>
      <c r="V121" s="283">
        <f t="shared" si="1183"/>
        <v>5.8254344391785147E-3</v>
      </c>
      <c r="W121" s="283">
        <f t="shared" si="1184"/>
        <v>0</v>
      </c>
      <c r="X121" s="283">
        <f t="shared" si="1185"/>
        <v>0</v>
      </c>
      <c r="Y121" s="283">
        <f t="shared" si="1186"/>
        <v>0</v>
      </c>
      <c r="Z121" s="282">
        <f t="shared" si="1187"/>
        <v>4.4080604534005039E-3</v>
      </c>
      <c r="AA121" s="282">
        <f t="shared" si="1188"/>
        <v>0</v>
      </c>
      <c r="AB121" s="283">
        <f t="shared" si="1189"/>
        <v>1.5270018621973929E-2</v>
      </c>
      <c r="AC121" s="283">
        <f t="shared" si="1190"/>
        <v>2.8405201916495551E-2</v>
      </c>
      <c r="AD121" s="283">
        <f t="shared" si="1191"/>
        <v>1.507537688442211E-2</v>
      </c>
      <c r="AE121" s="282">
        <f t="shared" si="1192"/>
        <v>2.4060494958753436E-2</v>
      </c>
      <c r="AG121" s="272">
        <f>(T121-T120)*100</f>
        <v>1.9613777671328166E-2</v>
      </c>
      <c r="AH121" s="272">
        <f t="shared" ref="AH121" si="1193">(U121-U120)*100</f>
        <v>0</v>
      </c>
      <c r="AI121" s="272">
        <f t="shared" ref="AI121" si="1194">(V121-V120)*100</f>
        <v>0.10326236553542507</v>
      </c>
      <c r="AJ121" s="272">
        <f t="shared" ref="AJ121" si="1195">(W121-W120)*100</f>
        <v>-0.36764705882352938</v>
      </c>
      <c r="AK121" s="272">
        <f t="shared" ref="AK121" si="1196">(X121-X120)*100</f>
        <v>0</v>
      </c>
      <c r="AL121" s="272">
        <f t="shared" ref="AL121" si="1197">(Y121-Y120)*100</f>
        <v>0</v>
      </c>
      <c r="AM121" s="272">
        <f t="shared" ref="AM121" si="1198">(Z121-Z120)*100</f>
        <v>6.0600149223999845E-2</v>
      </c>
      <c r="AN121" s="272">
        <f t="shared" ref="AN121" si="1199">(AA121-AA120)*100</f>
        <v>0</v>
      </c>
      <c r="AO121" s="272">
        <f t="shared" ref="AO121" si="1200">(AB121-AB120)*100</f>
        <v>-0.48642095659455331</v>
      </c>
      <c r="AP121" s="272">
        <f t="shared" ref="AP121" si="1201">(AC121-AC120)*100</f>
        <v>-0.23405089719026156</v>
      </c>
      <c r="AQ121" s="272">
        <f t="shared" ref="AQ121" si="1202">(AD121-AD120)*100</f>
        <v>-1.2702400893355665</v>
      </c>
      <c r="AR121" s="272">
        <f t="shared" ref="AR121" si="1203">(AE121-AE120)*100</f>
        <v>-0.33726296855265853</v>
      </c>
    </row>
    <row r="122" spans="1:50" ht="15">
      <c r="A122" s="439"/>
      <c r="B122" s="457" t="s">
        <v>230</v>
      </c>
      <c r="C122" s="444"/>
      <c r="D122" s="445"/>
      <c r="E122" s="445"/>
      <c r="F122" s="445"/>
      <c r="G122" s="445"/>
      <c r="H122" s="445"/>
      <c r="I122" s="444"/>
      <c r="J122" s="444"/>
      <c r="K122" s="445"/>
      <c r="L122" s="445"/>
      <c r="M122" s="445"/>
      <c r="N122" s="444"/>
      <c r="O122" s="444"/>
      <c r="P122" s="489"/>
      <c r="Q122" s="56"/>
      <c r="R122" s="248" t="s">
        <v>524</v>
      </c>
      <c r="S122" s="249" t="s">
        <v>520</v>
      </c>
      <c r="T122" s="280">
        <f t="shared" ref="T122:T123" si="1204">IF(C116&gt;0,C122/C116,)</f>
        <v>0</v>
      </c>
      <c r="U122" s="281">
        <f t="shared" ref="U122:U123" si="1205">IF(D116&gt;0,D122/D116,)</f>
        <v>0</v>
      </c>
      <c r="V122" s="281">
        <f t="shared" ref="V122:V123" si="1206">IF(E116&gt;0,E122/E116,)</f>
        <v>0</v>
      </c>
      <c r="W122" s="281">
        <f t="shared" ref="W122:W123" si="1207">IF(F116&gt;0,F122/F116,)</f>
        <v>0</v>
      </c>
      <c r="X122" s="281">
        <f t="shared" ref="X122:X123" si="1208">IF(G116&gt;0,G122/G116,)</f>
        <v>0</v>
      </c>
      <c r="Y122" s="281">
        <f t="shared" ref="Y122:Y123" si="1209">IF(H116&gt;0,H122/H116,)</f>
        <v>0</v>
      </c>
      <c r="Z122" s="280">
        <f t="shared" ref="Z122:Z123" si="1210">IF(I116&gt;0,I122/I116,)</f>
        <v>0</v>
      </c>
      <c r="AA122" s="280">
        <f t="shared" ref="AA122:AA123" si="1211">IF(J116&gt;0,J122/J116,)</f>
        <v>0</v>
      </c>
      <c r="AB122" s="281">
        <f t="shared" ref="AB122:AB123" si="1212">IF(K116&gt;0,K122/K116,)</f>
        <v>0</v>
      </c>
      <c r="AC122" s="281">
        <f t="shared" ref="AC122:AC123" si="1213">IF(L116&gt;0,L122/L116,)</f>
        <v>0</v>
      </c>
      <c r="AD122" s="281">
        <f t="shared" ref="AD122:AD123" si="1214">IF(M116&gt;0,M122/M116,)</f>
        <v>0</v>
      </c>
      <c r="AE122" s="280">
        <f t="shared" ref="AE122:AE123" si="1215">IF(N116&gt;0,N122/N116,)</f>
        <v>0</v>
      </c>
      <c r="AG122" s="334" t="s">
        <v>519</v>
      </c>
      <c r="AH122" s="266"/>
      <c r="AI122" s="266"/>
      <c r="AJ122" s="266"/>
      <c r="AK122" s="266"/>
      <c r="AL122" s="266"/>
      <c r="AM122" s="266"/>
      <c r="AN122" s="266"/>
      <c r="AO122" s="266"/>
      <c r="AP122" s="266"/>
      <c r="AQ122" s="266"/>
      <c r="AR122" s="266"/>
    </row>
    <row r="123" spans="1:50" ht="15">
      <c r="A123" s="439"/>
      <c r="B123" s="457" t="s">
        <v>414</v>
      </c>
      <c r="C123" s="444"/>
      <c r="D123" s="445"/>
      <c r="E123" s="445"/>
      <c r="F123" s="445"/>
      <c r="G123" s="445"/>
      <c r="H123" s="445"/>
      <c r="I123" s="444"/>
      <c r="J123" s="444"/>
      <c r="K123" s="445"/>
      <c r="L123" s="445"/>
      <c r="M123" s="445"/>
      <c r="N123" s="444"/>
      <c r="O123" s="444"/>
      <c r="P123" s="489"/>
      <c r="Q123" s="56"/>
      <c r="R123" s="250"/>
      <c r="S123" s="251" t="s">
        <v>500</v>
      </c>
      <c r="T123" s="282">
        <f t="shared" si="1204"/>
        <v>0</v>
      </c>
      <c r="U123" s="283">
        <f t="shared" si="1205"/>
        <v>0</v>
      </c>
      <c r="V123" s="283">
        <f t="shared" si="1206"/>
        <v>0</v>
      </c>
      <c r="W123" s="283">
        <f t="shared" si="1207"/>
        <v>0</v>
      </c>
      <c r="X123" s="283">
        <f t="shared" si="1208"/>
        <v>0</v>
      </c>
      <c r="Y123" s="283">
        <f t="shared" si="1209"/>
        <v>0</v>
      </c>
      <c r="Z123" s="282">
        <f t="shared" si="1210"/>
        <v>0</v>
      </c>
      <c r="AA123" s="282">
        <f t="shared" si="1211"/>
        <v>0</v>
      </c>
      <c r="AB123" s="283">
        <f t="shared" si="1212"/>
        <v>0</v>
      </c>
      <c r="AC123" s="283">
        <f t="shared" si="1213"/>
        <v>0</v>
      </c>
      <c r="AD123" s="283">
        <f t="shared" si="1214"/>
        <v>0</v>
      </c>
      <c r="AE123" s="282">
        <f t="shared" si="1215"/>
        <v>0</v>
      </c>
      <c r="AG123" s="268">
        <f>(T123-T122)*100</f>
        <v>0</v>
      </c>
      <c r="AH123" s="268">
        <f t="shared" ref="AH123" si="1216">(U123-U122)*100</f>
        <v>0</v>
      </c>
      <c r="AI123" s="268">
        <f t="shared" ref="AI123" si="1217">(V123-V122)*100</f>
        <v>0</v>
      </c>
      <c r="AJ123" s="268">
        <f t="shared" ref="AJ123" si="1218">(W123-W122)*100</f>
        <v>0</v>
      </c>
      <c r="AK123" s="268">
        <f t="shared" ref="AK123" si="1219">(X123-X122)*100</f>
        <v>0</v>
      </c>
      <c r="AL123" s="268">
        <f t="shared" ref="AL123" si="1220">(Y123-Y122)*100</f>
        <v>0</v>
      </c>
      <c r="AM123" s="268">
        <f t="shared" ref="AM123" si="1221">(Z123-Z122)*100</f>
        <v>0</v>
      </c>
      <c r="AN123" s="268">
        <f t="shared" ref="AN123" si="1222">(AA123-AA122)*100</f>
        <v>0</v>
      </c>
      <c r="AO123" s="268">
        <f t="shared" ref="AO123" si="1223">(AB123-AB122)*100</f>
        <v>0</v>
      </c>
      <c r="AP123" s="268">
        <f t="shared" ref="AP123" si="1224">(AC123-AC122)*100</f>
        <v>0</v>
      </c>
      <c r="AQ123" s="268">
        <f t="shared" ref="AQ123" si="1225">(AD123-AD122)*100</f>
        <v>0</v>
      </c>
      <c r="AR123" s="268">
        <f t="shared" ref="AR123" si="1226">(AE123-AE122)*100</f>
        <v>0</v>
      </c>
    </row>
    <row r="124" spans="1:50" ht="15">
      <c r="A124" s="439"/>
      <c r="B124" s="457" t="s">
        <v>96</v>
      </c>
      <c r="C124" s="444">
        <v>3071</v>
      </c>
      <c r="D124" s="445"/>
      <c r="E124" s="445">
        <v>3514</v>
      </c>
      <c r="F124" s="445">
        <v>158</v>
      </c>
      <c r="G124" s="445"/>
      <c r="H124" s="445"/>
      <c r="I124" s="444">
        <v>6743</v>
      </c>
      <c r="J124" s="444"/>
      <c r="K124" s="445">
        <v>793</v>
      </c>
      <c r="L124" s="445">
        <v>1755</v>
      </c>
      <c r="M124" s="445">
        <v>57</v>
      </c>
      <c r="N124" s="444">
        <v>2605</v>
      </c>
      <c r="O124" s="444"/>
      <c r="P124" s="489"/>
      <c r="Q124" s="56"/>
      <c r="R124" s="248" t="s">
        <v>525</v>
      </c>
      <c r="S124" s="249" t="s">
        <v>520</v>
      </c>
      <c r="T124" s="280">
        <f t="shared" ref="T124:T125" si="1227">IF(C116&gt;0,C124/C116,)</f>
        <v>0.45102070788662063</v>
      </c>
      <c r="U124" s="281">
        <f t="shared" ref="U124:U125" si="1228">IF(D116&gt;0,D124/D116,)</f>
        <v>0</v>
      </c>
      <c r="V124" s="281">
        <f t="shared" ref="V124:V125" si="1229">IF(E116&gt;0,E124/E116,)</f>
        <v>0.35087368946580128</v>
      </c>
      <c r="W124" s="281">
        <f t="shared" ref="W124:W125" si="1230">IF(F116&gt;0,F124/F116,)</f>
        <v>0.58088235294117652</v>
      </c>
      <c r="X124" s="281">
        <f t="shared" ref="X124:X125" si="1231">IF(G116&gt;0,G124/G116,)</f>
        <v>0</v>
      </c>
      <c r="Y124" s="281">
        <f t="shared" ref="Y124:Y125" si="1232">IF(H116&gt;0,H124/H116,)</f>
        <v>0</v>
      </c>
      <c r="Z124" s="280">
        <f t="shared" ref="Z124:Z125" si="1233">IF(I116&gt;0,I124/I116,)</f>
        <v>0.39441974730931212</v>
      </c>
      <c r="AA124" s="280">
        <f t="shared" ref="AA124:AA125" si="1234">IF(J116&gt;0,J124/J116,)</f>
        <v>0</v>
      </c>
      <c r="AB124" s="281">
        <f t="shared" ref="AB124:AB125" si="1235">IF(K116&gt;0,K124/K116,)</f>
        <v>0.29567486950037286</v>
      </c>
      <c r="AC124" s="281">
        <f t="shared" ref="AC124:AC125" si="1236">IF(L116&gt;0,L124/L116,)</f>
        <v>0.29811448955325293</v>
      </c>
      <c r="AD124" s="281">
        <f t="shared" ref="AD124:AD125" si="1237">IF(M116&gt;0,M124/M116,)</f>
        <v>0.2638888888888889</v>
      </c>
      <c r="AE124" s="280">
        <f t="shared" ref="AE124:AE125" si="1238">IF(N116&gt;0,N124/N116,)</f>
        <v>0.29652817302219692</v>
      </c>
      <c r="AG124" s="334" t="s">
        <v>519</v>
      </c>
      <c r="AH124" s="266"/>
      <c r="AI124" s="266"/>
      <c r="AJ124" s="266"/>
      <c r="AK124" s="266"/>
      <c r="AL124" s="266"/>
      <c r="AM124" s="266"/>
      <c r="AN124" s="266"/>
      <c r="AO124" s="266"/>
      <c r="AP124" s="266"/>
      <c r="AQ124" s="266"/>
      <c r="AR124" s="266"/>
    </row>
    <row r="125" spans="1:50" ht="15">
      <c r="A125" s="439"/>
      <c r="B125" s="457" t="s">
        <v>416</v>
      </c>
      <c r="C125" s="444">
        <v>3208</v>
      </c>
      <c r="D125" s="445"/>
      <c r="E125" s="445">
        <v>3437</v>
      </c>
      <c r="F125" s="445">
        <v>111</v>
      </c>
      <c r="G125" s="445"/>
      <c r="H125" s="445"/>
      <c r="I125" s="444">
        <v>6756</v>
      </c>
      <c r="J125" s="444"/>
      <c r="K125" s="445">
        <v>526</v>
      </c>
      <c r="L125" s="445">
        <v>1166</v>
      </c>
      <c r="M125" s="445">
        <v>34</v>
      </c>
      <c r="N125" s="444">
        <v>1726</v>
      </c>
      <c r="O125" s="444"/>
      <c r="P125" s="489"/>
      <c r="Q125" s="56"/>
      <c r="R125" s="250"/>
      <c r="S125" s="251" t="s">
        <v>500</v>
      </c>
      <c r="T125" s="282">
        <f t="shared" si="1227"/>
        <v>0.45374823196605374</v>
      </c>
      <c r="U125" s="283">
        <f t="shared" si="1228"/>
        <v>0</v>
      </c>
      <c r="V125" s="283">
        <f t="shared" si="1229"/>
        <v>0.33935624012638232</v>
      </c>
      <c r="W125" s="283">
        <f t="shared" si="1230"/>
        <v>0.41111111111111109</v>
      </c>
      <c r="X125" s="283">
        <f t="shared" si="1231"/>
        <v>0</v>
      </c>
      <c r="Y125" s="283">
        <f t="shared" si="1232"/>
        <v>0</v>
      </c>
      <c r="Z125" s="282">
        <f t="shared" si="1233"/>
        <v>0.38676436913212731</v>
      </c>
      <c r="AA125" s="282">
        <f t="shared" si="1234"/>
        <v>0</v>
      </c>
      <c r="AB125" s="283">
        <f t="shared" si="1235"/>
        <v>0.19590316573556796</v>
      </c>
      <c r="AC125" s="283">
        <f t="shared" si="1236"/>
        <v>0.19952087611225189</v>
      </c>
      <c r="AD125" s="283">
        <f t="shared" si="1237"/>
        <v>0.17085427135678391</v>
      </c>
      <c r="AE125" s="282">
        <f t="shared" si="1238"/>
        <v>0.19775435380384968</v>
      </c>
      <c r="AG125" s="272">
        <f>(T125-T124)*100</f>
        <v>0.27275240794331079</v>
      </c>
      <c r="AH125" s="272">
        <f t="shared" ref="AH125" si="1239">(U125-U124)*100</f>
        <v>0</v>
      </c>
      <c r="AI125" s="272">
        <f t="shared" ref="AI125" si="1240">(V125-V124)*100</f>
        <v>-1.151744933941895</v>
      </c>
      <c r="AJ125" s="805">
        <f t="shared" ref="AJ125" si="1241">(W125-W124)*100</f>
        <v>-16.977124183006541</v>
      </c>
      <c r="AK125" s="272">
        <f t="shared" ref="AK125" si="1242">(X125-X124)*100</f>
        <v>0</v>
      </c>
      <c r="AL125" s="272">
        <f t="shared" ref="AL125" si="1243">(Y125-Y124)*100</f>
        <v>0</v>
      </c>
      <c r="AM125" s="272">
        <f t="shared" ref="AM125" si="1244">(Z125-Z124)*100</f>
        <v>-0.76553781771848128</v>
      </c>
      <c r="AN125" s="272">
        <f t="shared" ref="AN125" si="1245">(AA125-AA124)*100</f>
        <v>0</v>
      </c>
      <c r="AO125" s="805">
        <f t="shared" ref="AO125" si="1246">(AB125-AB124)*100</f>
        <v>-9.9771703764804904</v>
      </c>
      <c r="AP125" s="805">
        <f t="shared" ref="AP125" si="1247">(AC125-AC124)*100</f>
        <v>-9.8593613441001047</v>
      </c>
      <c r="AQ125" s="805">
        <f t="shared" ref="AQ125" si="1248">(AD125-AD124)*100</f>
        <v>-9.3034617532104988</v>
      </c>
      <c r="AR125" s="805">
        <f t="shared" ref="AR125" si="1249">(AE125-AE124)*100</f>
        <v>-9.8773819218347239</v>
      </c>
    </row>
    <row r="126" spans="1:50" ht="15">
      <c r="A126" s="439"/>
      <c r="B126" s="457" t="s">
        <v>98</v>
      </c>
      <c r="C126" s="444">
        <v>148</v>
      </c>
      <c r="D126" s="445"/>
      <c r="E126" s="445">
        <v>237</v>
      </c>
      <c r="F126" s="445">
        <v>4</v>
      </c>
      <c r="G126" s="445"/>
      <c r="H126" s="445"/>
      <c r="I126" s="444">
        <v>389</v>
      </c>
      <c r="J126" s="444"/>
      <c r="K126" s="445">
        <v>482</v>
      </c>
      <c r="L126" s="445">
        <v>754</v>
      </c>
      <c r="M126" s="445">
        <v>31</v>
      </c>
      <c r="N126" s="444">
        <v>1267</v>
      </c>
      <c r="O126" s="444"/>
      <c r="P126" s="489"/>
      <c r="Q126" s="56"/>
      <c r="R126" s="248" t="s">
        <v>526</v>
      </c>
      <c r="S126" s="249" t="s">
        <v>520</v>
      </c>
      <c r="T126" s="280">
        <f t="shared" ref="T126:T127" si="1250">IF(C116&gt;0,C126/C116,)</f>
        <v>2.1735937729475695E-2</v>
      </c>
      <c r="U126" s="281">
        <f t="shared" ref="U126:U127" si="1251">IF(D116&gt;0,D126/D116,)</f>
        <v>0</v>
      </c>
      <c r="V126" s="281">
        <f t="shared" ref="V126:V127" si="1252">IF(E116&gt;0,E126/E116,)</f>
        <v>2.3664503245132303E-2</v>
      </c>
      <c r="W126" s="281">
        <f t="shared" ref="W126:W127" si="1253">IF(F116&gt;0,F126/F116,)</f>
        <v>1.4705882352941176E-2</v>
      </c>
      <c r="X126" s="281">
        <f t="shared" ref="X126:X127" si="1254">IF(G116&gt;0,G126/G116,)</f>
        <v>0</v>
      </c>
      <c r="Y126" s="281">
        <f t="shared" ref="Y126:Y127" si="1255">IF(H116&gt;0,H126/H116,)</f>
        <v>0</v>
      </c>
      <c r="Z126" s="280">
        <f t="shared" ref="Z126:Z127" si="1256">IF(I116&gt;0,I126/I116,)</f>
        <v>2.2753860552175948E-2</v>
      </c>
      <c r="AA126" s="280">
        <f t="shared" ref="AA126:AA127" si="1257">IF(J116&gt;0,J126/J116,)</f>
        <v>0</v>
      </c>
      <c r="AB126" s="281">
        <f t="shared" ref="AB126:AB127" si="1258">IF(K116&gt;0,K126/K116,)</f>
        <v>0.17971662938105892</v>
      </c>
      <c r="AC126" s="281">
        <f t="shared" ref="AC126:AC127" si="1259">IF(L116&gt;0,L126/L116,)</f>
        <v>0.12807881773399016</v>
      </c>
      <c r="AD126" s="281">
        <f t="shared" ref="AD126:AD127" si="1260">IF(M116&gt;0,M126/M116,)</f>
        <v>0.14351851851851852</v>
      </c>
      <c r="AE126" s="280">
        <f t="shared" ref="AE126:AE127" si="1261">IF(N116&gt;0,N126/N116,)</f>
        <v>0.14422310756972112</v>
      </c>
      <c r="AG126" s="334" t="s">
        <v>519</v>
      </c>
      <c r="AH126" s="266"/>
      <c r="AI126" s="266"/>
      <c r="AJ126" s="266"/>
      <c r="AK126" s="266"/>
      <c r="AL126" s="266"/>
      <c r="AM126" s="266"/>
      <c r="AN126" s="266"/>
      <c r="AO126" s="266"/>
      <c r="AP126" s="266"/>
      <c r="AQ126" s="266"/>
      <c r="AR126" s="266"/>
    </row>
    <row r="127" spans="1:50" ht="15">
      <c r="A127" s="439"/>
      <c r="B127" s="457" t="s">
        <v>418</v>
      </c>
      <c r="C127" s="444">
        <v>100</v>
      </c>
      <c r="D127" s="445"/>
      <c r="E127" s="445">
        <v>156</v>
      </c>
      <c r="F127" s="445"/>
      <c r="G127" s="445"/>
      <c r="H127" s="445"/>
      <c r="I127" s="444">
        <v>256</v>
      </c>
      <c r="J127" s="444"/>
      <c r="K127" s="445">
        <v>257</v>
      </c>
      <c r="L127" s="445">
        <v>465</v>
      </c>
      <c r="M127" s="445">
        <v>16</v>
      </c>
      <c r="N127" s="444">
        <v>738</v>
      </c>
      <c r="O127" s="444"/>
      <c r="P127" s="489"/>
      <c r="Q127" s="56"/>
      <c r="R127" s="250"/>
      <c r="S127" s="251" t="s">
        <v>500</v>
      </c>
      <c r="T127" s="282">
        <f t="shared" si="1250"/>
        <v>1.4144271570014143E-2</v>
      </c>
      <c r="U127" s="283">
        <f t="shared" si="1251"/>
        <v>0</v>
      </c>
      <c r="V127" s="283">
        <f t="shared" si="1252"/>
        <v>1.5402843601895734E-2</v>
      </c>
      <c r="W127" s="283">
        <f t="shared" si="1253"/>
        <v>0</v>
      </c>
      <c r="X127" s="283">
        <f t="shared" si="1254"/>
        <v>0</v>
      </c>
      <c r="Y127" s="283">
        <f t="shared" si="1255"/>
        <v>0</v>
      </c>
      <c r="Z127" s="282">
        <f t="shared" si="1256"/>
        <v>1.4655369819097779E-2</v>
      </c>
      <c r="AA127" s="282">
        <f t="shared" si="1257"/>
        <v>0</v>
      </c>
      <c r="AB127" s="283">
        <f t="shared" si="1258"/>
        <v>9.5716945996275601E-2</v>
      </c>
      <c r="AC127" s="283">
        <f t="shared" si="1259"/>
        <v>7.9568788501026694E-2</v>
      </c>
      <c r="AD127" s="283">
        <f t="shared" si="1260"/>
        <v>8.0402010050251257E-2</v>
      </c>
      <c r="AE127" s="282">
        <f t="shared" si="1261"/>
        <v>8.4555453712190656E-2</v>
      </c>
      <c r="AG127" s="272">
        <f>(T127-T126)*100</f>
        <v>-0.7591666159461552</v>
      </c>
      <c r="AH127" s="272">
        <f t="shared" ref="AH127" si="1262">(U127-U126)*100</f>
        <v>0</v>
      </c>
      <c r="AI127" s="272">
        <f t="shared" ref="AI127" si="1263">(V127-V126)*100</f>
        <v>-0.82616596432365697</v>
      </c>
      <c r="AJ127" s="272">
        <f t="shared" ref="AJ127" si="1264">(W127-W126)*100</f>
        <v>-1.4705882352941175</v>
      </c>
      <c r="AK127" s="272">
        <f t="shared" ref="AK127" si="1265">(X127-X126)*100</f>
        <v>0</v>
      </c>
      <c r="AL127" s="272">
        <f t="shared" ref="AL127" si="1266">(Y127-Y126)*100</f>
        <v>0</v>
      </c>
      <c r="AM127" s="272">
        <f t="shared" ref="AM127" si="1267">(Z127-Z126)*100</f>
        <v>-0.80984907330781697</v>
      </c>
      <c r="AN127" s="272">
        <f t="shared" ref="AN127" si="1268">(AA127-AA126)*100</f>
        <v>0</v>
      </c>
      <c r="AO127" s="805">
        <f t="shared" ref="AO127" si="1269">(AB127-AB126)*100</f>
        <v>-8.3999683384783328</v>
      </c>
      <c r="AP127" s="272">
        <f t="shared" ref="AP127" si="1270">(AC127-AC126)*100</f>
        <v>-4.8510029232963463</v>
      </c>
      <c r="AQ127" s="272">
        <f t="shared" ref="AQ127" si="1271">(AD127-AD126)*100</f>
        <v>-6.3116508468267263</v>
      </c>
      <c r="AR127" s="272">
        <f t="shared" ref="AR127" si="1272">(AE127-AE126)*100</f>
        <v>-5.966765385753046</v>
      </c>
    </row>
    <row r="128" spans="1:50" ht="15">
      <c r="A128" s="439"/>
      <c r="B128" s="457" t="s">
        <v>100</v>
      </c>
      <c r="C128" s="444"/>
      <c r="D128" s="445"/>
      <c r="E128" s="445"/>
      <c r="F128" s="445"/>
      <c r="G128" s="445"/>
      <c r="H128" s="445"/>
      <c r="I128" s="444"/>
      <c r="J128" s="444"/>
      <c r="K128" s="445"/>
      <c r="L128" s="445"/>
      <c r="M128" s="445"/>
      <c r="N128" s="444"/>
      <c r="O128" s="444"/>
      <c r="P128" s="489"/>
      <c r="Q128" s="56"/>
      <c r="R128" s="248" t="s">
        <v>527</v>
      </c>
      <c r="S128" s="249" t="s">
        <v>520</v>
      </c>
      <c r="T128" s="280">
        <f t="shared" ref="T128:T129" si="1273">IF(C116&gt;0,C128/C116,)</f>
        <v>0</v>
      </c>
      <c r="U128" s="281">
        <f t="shared" ref="U128:U129" si="1274">IF(D116&gt;0,D128/D116,)</f>
        <v>0</v>
      </c>
      <c r="V128" s="281">
        <f t="shared" ref="V128:V129" si="1275">IF(E116&gt;0,E128/E116,)</f>
        <v>0</v>
      </c>
      <c r="W128" s="281">
        <f t="shared" ref="W128:W129" si="1276">IF(F116&gt;0,F128/F116,)</f>
        <v>0</v>
      </c>
      <c r="X128" s="281">
        <f t="shared" ref="X128:X129" si="1277">IF(G116&gt;0,G128/G116,)</f>
        <v>0</v>
      </c>
      <c r="Y128" s="281">
        <f t="shared" ref="Y128:Y129" si="1278">IF(H116&gt;0,H128/H116,)</f>
        <v>0</v>
      </c>
      <c r="Z128" s="280">
        <f t="shared" ref="Z128:Z129" si="1279">IF(I116&gt;0,I128/I116,)</f>
        <v>0</v>
      </c>
      <c r="AA128" s="280">
        <f t="shared" ref="AA128:AA129" si="1280">IF(J116&gt;0,J128/J116,)</f>
        <v>0</v>
      </c>
      <c r="AB128" s="281">
        <f t="shared" ref="AB128:AB129" si="1281">IF(K116&gt;0,K128/K116,)</f>
        <v>0</v>
      </c>
      <c r="AC128" s="281">
        <f t="shared" ref="AC128:AC129" si="1282">IF(L116&gt;0,L128/L116,)</f>
        <v>0</v>
      </c>
      <c r="AD128" s="281">
        <f t="shared" ref="AD128:AD129" si="1283">IF(M116&gt;0,M128/M116,)</f>
        <v>0</v>
      </c>
      <c r="AE128" s="280">
        <f t="shared" ref="AE128:AE129" si="1284">IF(N116&gt;0,N128/N116,)</f>
        <v>0</v>
      </c>
      <c r="AG128" s="334" t="s">
        <v>519</v>
      </c>
      <c r="AH128" s="266"/>
      <c r="AI128" s="266"/>
      <c r="AJ128" s="266"/>
      <c r="AK128" s="266"/>
      <c r="AL128" s="266"/>
      <c r="AM128" s="266"/>
      <c r="AN128" s="266"/>
      <c r="AO128" s="266"/>
      <c r="AP128" s="266"/>
      <c r="AQ128" s="266"/>
      <c r="AR128" s="266"/>
    </row>
    <row r="129" spans="1:46" ht="15">
      <c r="A129" s="439"/>
      <c r="B129" s="457" t="s">
        <v>420</v>
      </c>
      <c r="C129" s="444"/>
      <c r="D129" s="445"/>
      <c r="E129" s="445"/>
      <c r="F129" s="445"/>
      <c r="G129" s="445"/>
      <c r="H129" s="445"/>
      <c r="I129" s="444"/>
      <c r="J129" s="444"/>
      <c r="K129" s="445"/>
      <c r="L129" s="445"/>
      <c r="M129" s="445"/>
      <c r="N129" s="444"/>
      <c r="O129" s="444"/>
      <c r="P129" s="489"/>
      <c r="Q129" s="56"/>
      <c r="R129" s="250"/>
      <c r="S129" s="251" t="s">
        <v>500</v>
      </c>
      <c r="T129" s="282">
        <f t="shared" si="1273"/>
        <v>0</v>
      </c>
      <c r="U129" s="283">
        <f t="shared" si="1274"/>
        <v>0</v>
      </c>
      <c r="V129" s="283">
        <f t="shared" si="1275"/>
        <v>0</v>
      </c>
      <c r="W129" s="283">
        <f t="shared" si="1276"/>
        <v>0</v>
      </c>
      <c r="X129" s="283">
        <f t="shared" si="1277"/>
        <v>0</v>
      </c>
      <c r="Y129" s="283">
        <f t="shared" si="1278"/>
        <v>0</v>
      </c>
      <c r="Z129" s="282">
        <f t="shared" si="1279"/>
        <v>0</v>
      </c>
      <c r="AA129" s="282">
        <f t="shared" si="1280"/>
        <v>0</v>
      </c>
      <c r="AB129" s="283">
        <f t="shared" si="1281"/>
        <v>0</v>
      </c>
      <c r="AC129" s="283">
        <f t="shared" si="1282"/>
        <v>0</v>
      </c>
      <c r="AD129" s="283">
        <f t="shared" si="1283"/>
        <v>0</v>
      </c>
      <c r="AE129" s="282">
        <f t="shared" si="1284"/>
        <v>0</v>
      </c>
      <c r="AG129" s="272">
        <f>(T129-T128)*100</f>
        <v>0</v>
      </c>
      <c r="AH129" s="272">
        <f t="shared" ref="AH129" si="1285">(U129-U128)*100</f>
        <v>0</v>
      </c>
      <c r="AI129" s="272">
        <f t="shared" ref="AI129" si="1286">(V129-V128)*100</f>
        <v>0</v>
      </c>
      <c r="AJ129" s="272">
        <f t="shared" ref="AJ129" si="1287">(W129-W128)*100</f>
        <v>0</v>
      </c>
      <c r="AK129" s="272">
        <f t="shared" ref="AK129" si="1288">(X129-X128)*100</f>
        <v>0</v>
      </c>
      <c r="AL129" s="272">
        <f t="shared" ref="AL129" si="1289">(Y129-Y128)*100</f>
        <v>0</v>
      </c>
      <c r="AM129" s="272">
        <f t="shared" ref="AM129" si="1290">(Z129-Z128)*100</f>
        <v>0</v>
      </c>
      <c r="AN129" s="272">
        <f t="shared" ref="AN129" si="1291">(AA129-AA128)*100</f>
        <v>0</v>
      </c>
      <c r="AO129" s="272">
        <f t="shared" ref="AO129" si="1292">(AB129-AB128)*100</f>
        <v>0</v>
      </c>
      <c r="AP129" s="272">
        <f t="shared" ref="AP129" si="1293">(AC129-AC128)*100</f>
        <v>0</v>
      </c>
      <c r="AQ129" s="272">
        <f t="shared" ref="AQ129" si="1294">(AD129-AD128)*100</f>
        <v>0</v>
      </c>
      <c r="AR129" s="272">
        <f t="shared" ref="AR129" si="1295">(AE129-AE128)*100</f>
        <v>0</v>
      </c>
    </row>
    <row r="130" spans="1:46" ht="15">
      <c r="A130" s="439"/>
      <c r="B130" s="457" t="s">
        <v>102</v>
      </c>
      <c r="C130" s="444">
        <v>1696</v>
      </c>
      <c r="D130" s="445"/>
      <c r="E130" s="445">
        <v>2962</v>
      </c>
      <c r="F130" s="445">
        <v>58</v>
      </c>
      <c r="G130" s="445"/>
      <c r="H130" s="445"/>
      <c r="I130" s="444">
        <v>4716</v>
      </c>
      <c r="J130" s="444"/>
      <c r="K130" s="445">
        <v>739</v>
      </c>
      <c r="L130" s="445">
        <v>1182</v>
      </c>
      <c r="M130" s="445">
        <v>44</v>
      </c>
      <c r="N130" s="444">
        <v>1965</v>
      </c>
      <c r="O130" s="444"/>
      <c r="P130" s="489"/>
      <c r="Q130" s="56"/>
      <c r="R130" s="248" t="s">
        <v>528</v>
      </c>
      <c r="S130" s="249" t="s">
        <v>520</v>
      </c>
      <c r="T130" s="280">
        <f t="shared" ref="T130:T131" si="1296">IF(C116&gt;0,C130/C116,)</f>
        <v>0.249082097224262</v>
      </c>
      <c r="U130" s="281">
        <f t="shared" ref="U130:U131" si="1297">IF(D116&gt;0,D130/D116,)</f>
        <v>0</v>
      </c>
      <c r="V130" s="281">
        <f t="shared" ref="V130:V131" si="1298">IF(E116&gt;0,E130/E116,)</f>
        <v>0.29575636545182227</v>
      </c>
      <c r="W130" s="281">
        <f t="shared" ref="W130:W131" si="1299">IF(F116&gt;0,F130/F116,)</f>
        <v>0.21323529411764705</v>
      </c>
      <c r="X130" s="281">
        <f t="shared" ref="X130:X131" si="1300">IF(G116&gt;0,G130/G116,)</f>
        <v>0</v>
      </c>
      <c r="Y130" s="281">
        <f t="shared" ref="Y130:Y131" si="1301">IF(H116&gt;0,H130/H116,)</f>
        <v>0</v>
      </c>
      <c r="Z130" s="280">
        <f t="shared" ref="Z130:Z131" si="1302">IF(I116&gt;0,I130/I116,)</f>
        <v>0.27585400093589146</v>
      </c>
      <c r="AA130" s="280">
        <f t="shared" ref="AA130:AA131" si="1303">IF(J116&gt;0,J130/J116,)</f>
        <v>0</v>
      </c>
      <c r="AB130" s="281">
        <f t="shared" ref="AB130:AB131" si="1304">IF(K116&gt;0,K130/K116,)</f>
        <v>0.27554064131245337</v>
      </c>
      <c r="AC130" s="281">
        <f t="shared" ref="AC130:AC131" si="1305">IF(L116&gt;0,L130/L116,)</f>
        <v>0.20078138270766094</v>
      </c>
      <c r="AD130" s="281">
        <f t="shared" ref="AD130:AD131" si="1306">IF(M116&gt;0,M130/M116,)</f>
        <v>0.20370370370370369</v>
      </c>
      <c r="AE130" s="280">
        <f t="shared" ref="AE130:AE131" si="1307">IF(N116&gt;0,N130/N116,)</f>
        <v>0.2236767216846898</v>
      </c>
      <c r="AG130" s="334" t="s">
        <v>519</v>
      </c>
      <c r="AH130" s="266"/>
      <c r="AI130" s="266"/>
      <c r="AJ130" s="266"/>
      <c r="AK130" s="266"/>
      <c r="AL130" s="266"/>
      <c r="AM130" s="266"/>
      <c r="AN130" s="266"/>
      <c r="AO130" s="266"/>
      <c r="AP130" s="266"/>
      <c r="AQ130" s="266"/>
      <c r="AR130" s="266"/>
    </row>
    <row r="131" spans="1:46" ht="15">
      <c r="A131" s="439"/>
      <c r="B131" s="457" t="s">
        <v>422</v>
      </c>
      <c r="C131" s="444">
        <v>1641</v>
      </c>
      <c r="D131" s="445"/>
      <c r="E131" s="445">
        <v>2961</v>
      </c>
      <c r="F131" s="445">
        <v>68</v>
      </c>
      <c r="G131" s="445"/>
      <c r="H131" s="445"/>
      <c r="I131" s="444">
        <v>4670</v>
      </c>
      <c r="J131" s="444"/>
      <c r="K131" s="445">
        <v>673</v>
      </c>
      <c r="L131" s="445">
        <v>1046</v>
      </c>
      <c r="M131" s="445">
        <v>40</v>
      </c>
      <c r="N131" s="444">
        <v>1759</v>
      </c>
      <c r="O131" s="444"/>
      <c r="P131" s="489"/>
      <c r="Q131" s="56"/>
      <c r="R131" s="250"/>
      <c r="S131" s="251" t="s">
        <v>500</v>
      </c>
      <c r="T131" s="282">
        <f t="shared" si="1296"/>
        <v>0.23210749646393211</v>
      </c>
      <c r="U131" s="283">
        <f t="shared" si="1297"/>
        <v>0</v>
      </c>
      <c r="V131" s="283">
        <f t="shared" si="1298"/>
        <v>0.29235781990521326</v>
      </c>
      <c r="W131" s="283">
        <f t="shared" si="1299"/>
        <v>0.25185185185185183</v>
      </c>
      <c r="X131" s="283">
        <f t="shared" si="1300"/>
        <v>0</v>
      </c>
      <c r="Y131" s="283">
        <f t="shared" si="1301"/>
        <v>0</v>
      </c>
      <c r="Z131" s="282">
        <f t="shared" si="1302"/>
        <v>0.26734600412182274</v>
      </c>
      <c r="AA131" s="282">
        <f t="shared" si="1303"/>
        <v>0</v>
      </c>
      <c r="AB131" s="283">
        <f t="shared" si="1304"/>
        <v>0.25065176908752329</v>
      </c>
      <c r="AC131" s="283">
        <f t="shared" si="1305"/>
        <v>0.17898699520876113</v>
      </c>
      <c r="AD131" s="283">
        <f t="shared" si="1306"/>
        <v>0.20100502512562815</v>
      </c>
      <c r="AE131" s="282">
        <f t="shared" si="1307"/>
        <v>0.20153528872593951</v>
      </c>
      <c r="AG131" s="272">
        <f>(T131-T130)*100</f>
        <v>-1.6974600760329888</v>
      </c>
      <c r="AH131" s="272">
        <f t="shared" ref="AH131" si="1308">(U131-U130)*100</f>
        <v>0</v>
      </c>
      <c r="AI131" s="272">
        <f t="shared" ref="AI131" si="1309">(V131-V130)*100</f>
        <v>-0.33985455466090109</v>
      </c>
      <c r="AJ131" s="272">
        <f t="shared" ref="AJ131" si="1310">(W131-W130)*100</f>
        <v>3.8616557734204777</v>
      </c>
      <c r="AK131" s="272">
        <f t="shared" ref="AK131" si="1311">(X131-X130)*100</f>
        <v>0</v>
      </c>
      <c r="AL131" s="272">
        <f t="shared" ref="AL131" si="1312">(Y131-Y130)*100</f>
        <v>0</v>
      </c>
      <c r="AM131" s="272">
        <f t="shared" ref="AM131" si="1313">(Z131-Z130)*100</f>
        <v>-0.8507996814068719</v>
      </c>
      <c r="AN131" s="272">
        <f t="shared" ref="AN131" si="1314">(AA131-AA130)*100</f>
        <v>0</v>
      </c>
      <c r="AO131" s="272">
        <f t="shared" ref="AO131" si="1315">(AB131-AB130)*100</f>
        <v>-2.4888872224930081</v>
      </c>
      <c r="AP131" s="272">
        <f t="shared" ref="AP131" si="1316">(AC131-AC130)*100</f>
        <v>-2.179438749889981</v>
      </c>
      <c r="AQ131" s="272">
        <f t="shared" ref="AQ131" si="1317">(AD131-AD130)*100</f>
        <v>-0.26986785780755418</v>
      </c>
      <c r="AR131" s="272">
        <f t="shared" ref="AR131" si="1318">(AE131-AE130)*100</f>
        <v>-2.2141432958750289</v>
      </c>
    </row>
    <row r="132" spans="1:46" ht="15">
      <c r="A132" s="439"/>
      <c r="B132" s="457" t="s">
        <v>104</v>
      </c>
      <c r="C132" s="444">
        <v>585</v>
      </c>
      <c r="D132" s="445"/>
      <c r="E132" s="445">
        <v>1019</v>
      </c>
      <c r="F132" s="445">
        <v>21</v>
      </c>
      <c r="G132" s="445"/>
      <c r="H132" s="445"/>
      <c r="I132" s="444">
        <v>1625</v>
      </c>
      <c r="J132" s="444"/>
      <c r="K132" s="445">
        <v>318</v>
      </c>
      <c r="L132" s="445">
        <v>517</v>
      </c>
      <c r="M132" s="445">
        <v>42</v>
      </c>
      <c r="N132" s="444">
        <v>877</v>
      </c>
      <c r="O132" s="444"/>
      <c r="P132" s="489"/>
      <c r="Q132" s="56"/>
      <c r="R132" s="248" t="s">
        <v>529</v>
      </c>
      <c r="S132" s="249" t="s">
        <v>520</v>
      </c>
      <c r="T132" s="280">
        <f t="shared" ref="T132:T133" si="1319">IF(C116&gt;0,C132/C116,)</f>
        <v>8.5915699809076221E-2</v>
      </c>
      <c r="U132" s="281">
        <f t="shared" ref="U132:U133" si="1320">IF(D116&gt;0,D132/D116,)</f>
        <v>0</v>
      </c>
      <c r="V132" s="281">
        <f t="shared" ref="V132:V133" si="1321">IF(E116&gt;0,E132/E116,)</f>
        <v>0.1017473789316026</v>
      </c>
      <c r="W132" s="281">
        <f t="shared" ref="W132:W133" si="1322">IF(F116&gt;0,F132/F116,)</f>
        <v>7.720588235294118E-2</v>
      </c>
      <c r="X132" s="281">
        <f t="shared" ref="X132:X133" si="1323">IF(G116&gt;0,G132/G116,)</f>
        <v>0</v>
      </c>
      <c r="Y132" s="281">
        <f t="shared" ref="Y132:Y133" si="1324">IF(H116&gt;0,H132/H116,)</f>
        <v>0</v>
      </c>
      <c r="Z132" s="280">
        <f t="shared" ref="Z132:Z133" si="1325">IF(I116&gt;0,I132/I116,)</f>
        <v>9.5051474029012636E-2</v>
      </c>
      <c r="AA132" s="280">
        <f t="shared" ref="AA132:AA133" si="1326">IF(J116&gt;0,J132/J116,)</f>
        <v>0</v>
      </c>
      <c r="AB132" s="281">
        <f t="shared" ref="AB132:AB133" si="1327">IF(K116&gt;0,K132/K116,)</f>
        <v>0.11856823266219239</v>
      </c>
      <c r="AC132" s="281">
        <f t="shared" ref="AC132:AC133" si="1328">IF(L116&gt;0,L132/L116,)</f>
        <v>8.7820621708850008E-2</v>
      </c>
      <c r="AD132" s="281">
        <f t="shared" ref="AD132:AD133" si="1329">IF(M116&gt;0,M132/M116,)</f>
        <v>0.19444444444444445</v>
      </c>
      <c r="AE132" s="280">
        <f t="shared" ref="AE132:AE133" si="1330">IF(N116&gt;0,N132/N116,)</f>
        <v>9.9829254410927715E-2</v>
      </c>
      <c r="AG132" s="334" t="s">
        <v>519</v>
      </c>
      <c r="AH132" s="266"/>
      <c r="AI132" s="266"/>
      <c r="AJ132" s="266"/>
      <c r="AK132" s="266"/>
      <c r="AL132" s="266"/>
      <c r="AM132" s="266"/>
      <c r="AN132" s="266"/>
      <c r="AO132" s="266"/>
      <c r="AP132" s="266"/>
      <c r="AQ132" s="266"/>
      <c r="AR132" s="266"/>
    </row>
    <row r="133" spans="1:46" ht="15">
      <c r="A133" s="439"/>
      <c r="B133" s="457" t="s">
        <v>424</v>
      </c>
      <c r="C133" s="444">
        <v>532</v>
      </c>
      <c r="D133" s="445"/>
      <c r="E133" s="445">
        <v>1055</v>
      </c>
      <c r="F133" s="445">
        <v>34</v>
      </c>
      <c r="G133" s="445"/>
      <c r="H133" s="445"/>
      <c r="I133" s="444">
        <v>1621</v>
      </c>
      <c r="J133" s="444"/>
      <c r="K133" s="445">
        <v>322</v>
      </c>
      <c r="L133" s="445">
        <v>482</v>
      </c>
      <c r="M133" s="445">
        <v>36</v>
      </c>
      <c r="N133" s="444">
        <v>840</v>
      </c>
      <c r="O133" s="444"/>
      <c r="P133" s="489"/>
      <c r="Q133" s="56"/>
      <c r="R133" s="250"/>
      <c r="S133" s="251" t="s">
        <v>500</v>
      </c>
      <c r="T133" s="282">
        <f t="shared" si="1319"/>
        <v>7.5247524752475245E-2</v>
      </c>
      <c r="U133" s="283">
        <f t="shared" si="1320"/>
        <v>0</v>
      </c>
      <c r="V133" s="283">
        <f t="shared" si="1321"/>
        <v>0.10416666666666667</v>
      </c>
      <c r="W133" s="283">
        <f t="shared" si="1322"/>
        <v>0.12592592592592591</v>
      </c>
      <c r="X133" s="283">
        <f t="shared" si="1323"/>
        <v>0</v>
      </c>
      <c r="Y133" s="283">
        <f t="shared" si="1324"/>
        <v>0</v>
      </c>
      <c r="Z133" s="282">
        <f t="shared" si="1325"/>
        <v>9.2798259674833988E-2</v>
      </c>
      <c r="AA133" s="282">
        <f t="shared" si="1326"/>
        <v>0</v>
      </c>
      <c r="AB133" s="283">
        <f t="shared" si="1327"/>
        <v>0.11992551210428305</v>
      </c>
      <c r="AC133" s="283">
        <f t="shared" si="1328"/>
        <v>8.2477754962354557E-2</v>
      </c>
      <c r="AD133" s="283">
        <f t="shared" si="1329"/>
        <v>0.18090452261306533</v>
      </c>
      <c r="AE133" s="282">
        <f t="shared" si="1330"/>
        <v>9.6241979835013744E-2</v>
      </c>
      <c r="AG133" s="272">
        <f>(T133-T132)*100</f>
        <v>-1.0668175056600977</v>
      </c>
      <c r="AH133" s="272">
        <f t="shared" ref="AH133" si="1331">(U133-U132)*100</f>
        <v>0</v>
      </c>
      <c r="AI133" s="272">
        <f t="shared" ref="AI133" si="1332">(V133-V132)*100</f>
        <v>0.24192877350640712</v>
      </c>
      <c r="AJ133" s="272">
        <f t="shared" ref="AJ133" si="1333">(W133-W132)*100</f>
        <v>4.872004357298473</v>
      </c>
      <c r="AK133" s="272">
        <f t="shared" ref="AK133" si="1334">(X133-X132)*100</f>
        <v>0</v>
      </c>
      <c r="AL133" s="272">
        <f t="shared" ref="AL133" si="1335">(Y133-Y132)*100</f>
        <v>0</v>
      </c>
      <c r="AM133" s="272">
        <f t="shared" ref="AM133" si="1336">(Z133-Z132)*100</f>
        <v>-0.22532143541786481</v>
      </c>
      <c r="AN133" s="272">
        <f t="shared" ref="AN133" si="1337">(AA133-AA132)*100</f>
        <v>0</v>
      </c>
      <c r="AO133" s="272">
        <f t="shared" ref="AO133" si="1338">(AB133-AB132)*100</f>
        <v>0.13572794420906586</v>
      </c>
      <c r="AP133" s="272">
        <f t="shared" ref="AP133" si="1339">(AC133-AC132)*100</f>
        <v>-0.53428667464954505</v>
      </c>
      <c r="AQ133" s="272">
        <f t="shared" ref="AQ133" si="1340">(AD133-AD132)*100</f>
        <v>-1.3539921831379114</v>
      </c>
      <c r="AR133" s="272">
        <f t="shared" ref="AR133" si="1341">(AE133-AE132)*100</f>
        <v>-0.35872745759139707</v>
      </c>
    </row>
    <row r="134" spans="1:46" ht="15">
      <c r="A134" s="439"/>
      <c r="B134" s="457" t="s">
        <v>106</v>
      </c>
      <c r="C134" s="444"/>
      <c r="D134" s="445"/>
      <c r="E134" s="445"/>
      <c r="F134" s="445"/>
      <c r="G134" s="445"/>
      <c r="H134" s="445"/>
      <c r="I134" s="444"/>
      <c r="J134" s="444"/>
      <c r="K134" s="445"/>
      <c r="L134" s="445"/>
      <c r="M134" s="445"/>
      <c r="N134" s="444"/>
      <c r="O134" s="444"/>
      <c r="P134" s="489"/>
      <c r="Q134" s="56"/>
      <c r="R134" s="248" t="s">
        <v>530</v>
      </c>
      <c r="S134" s="249" t="s">
        <v>520</v>
      </c>
      <c r="T134" s="280">
        <f t="shared" ref="T134:T135" si="1342">IF(C116&gt;0,C134/C116,)</f>
        <v>0</v>
      </c>
      <c r="U134" s="281">
        <f t="shared" ref="U134:U135" si="1343">IF(D116&gt;0,D134/D116,)</f>
        <v>0</v>
      </c>
      <c r="V134" s="281">
        <f t="shared" ref="V134:V135" si="1344">IF(E116&gt;0,E134/E116,)</f>
        <v>0</v>
      </c>
      <c r="W134" s="281">
        <f t="shared" ref="W134:W135" si="1345">IF(F116&gt;0,F134/F116,)</f>
        <v>0</v>
      </c>
      <c r="X134" s="281">
        <f t="shared" ref="X134:X135" si="1346">IF(G116&gt;0,G134/G116,)</f>
        <v>0</v>
      </c>
      <c r="Y134" s="281">
        <f t="shared" ref="Y134:Y135" si="1347">IF(H116&gt;0,H134/H116,)</f>
        <v>0</v>
      </c>
      <c r="Z134" s="280">
        <f t="shared" ref="Z134:Z135" si="1348">IF(I116&gt;0,I134/I116,)</f>
        <v>0</v>
      </c>
      <c r="AA134" s="280">
        <f t="shared" ref="AA134:AA135" si="1349">IF(J116&gt;0,J134/J116,)</f>
        <v>0</v>
      </c>
      <c r="AB134" s="281">
        <f t="shared" ref="AB134:AB135" si="1350">IF(K116&gt;0,K134/K116,)</f>
        <v>0</v>
      </c>
      <c r="AC134" s="281">
        <f t="shared" ref="AC134:AC135" si="1351">IF(L116&gt;0,L134/L116,)</f>
        <v>0</v>
      </c>
      <c r="AD134" s="281">
        <f t="shared" ref="AD134:AD135" si="1352">IF(M116&gt;0,M134/M116,)</f>
        <v>0</v>
      </c>
      <c r="AE134" s="280">
        <f t="shared" ref="AE134:AE135" si="1353">IF(N116&gt;0,N134/N116,)</f>
        <v>0</v>
      </c>
      <c r="AG134" s="334" t="s">
        <v>519</v>
      </c>
      <c r="AH134" s="266"/>
      <c r="AI134" s="266"/>
      <c r="AJ134" s="266"/>
      <c r="AK134" s="266"/>
      <c r="AL134" s="266"/>
      <c r="AM134" s="266"/>
      <c r="AN134" s="266"/>
      <c r="AO134" s="266"/>
      <c r="AP134" s="266"/>
      <c r="AQ134" s="266"/>
      <c r="AR134" s="266"/>
    </row>
    <row r="135" spans="1:46" ht="15">
      <c r="A135" s="439"/>
      <c r="B135" s="457" t="s">
        <v>426</v>
      </c>
      <c r="C135" s="444"/>
      <c r="D135" s="445"/>
      <c r="E135" s="445"/>
      <c r="F135" s="445"/>
      <c r="G135" s="445"/>
      <c r="H135" s="445"/>
      <c r="I135" s="444"/>
      <c r="J135" s="444"/>
      <c r="K135" s="445"/>
      <c r="L135" s="445"/>
      <c r="M135" s="445"/>
      <c r="N135" s="444"/>
      <c r="O135" s="444"/>
      <c r="P135" s="489"/>
      <c r="Q135" s="56"/>
      <c r="R135" s="250"/>
      <c r="S135" s="251" t="s">
        <v>500</v>
      </c>
      <c r="T135" s="282">
        <f t="shared" si="1342"/>
        <v>0</v>
      </c>
      <c r="U135" s="283">
        <f t="shared" si="1343"/>
        <v>0</v>
      </c>
      <c r="V135" s="283">
        <f t="shared" si="1344"/>
        <v>0</v>
      </c>
      <c r="W135" s="283">
        <f t="shared" si="1345"/>
        <v>0</v>
      </c>
      <c r="X135" s="283">
        <f t="shared" si="1346"/>
        <v>0</v>
      </c>
      <c r="Y135" s="283">
        <f t="shared" si="1347"/>
        <v>0</v>
      </c>
      <c r="Z135" s="282">
        <f t="shared" si="1348"/>
        <v>0</v>
      </c>
      <c r="AA135" s="282">
        <f t="shared" si="1349"/>
        <v>0</v>
      </c>
      <c r="AB135" s="283">
        <f t="shared" si="1350"/>
        <v>0</v>
      </c>
      <c r="AC135" s="283">
        <f t="shared" si="1351"/>
        <v>0</v>
      </c>
      <c r="AD135" s="283">
        <f t="shared" si="1352"/>
        <v>0</v>
      </c>
      <c r="AE135" s="282">
        <f t="shared" si="1353"/>
        <v>0</v>
      </c>
      <c r="AG135" s="272">
        <f>(T135-T134)*100</f>
        <v>0</v>
      </c>
      <c r="AH135" s="272">
        <f t="shared" ref="AH135" si="1354">(U135-U134)*100</f>
        <v>0</v>
      </c>
      <c r="AI135" s="272">
        <f t="shared" ref="AI135" si="1355">(V135-V134)*100</f>
        <v>0</v>
      </c>
      <c r="AJ135" s="272">
        <f t="shared" ref="AJ135" si="1356">(W135-W134)*100</f>
        <v>0</v>
      </c>
      <c r="AK135" s="272">
        <f t="shared" ref="AK135" si="1357">(X135-X134)*100</f>
        <v>0</v>
      </c>
      <c r="AL135" s="272">
        <f t="shared" ref="AL135" si="1358">(Y135-Y134)*100</f>
        <v>0</v>
      </c>
      <c r="AM135" s="272">
        <f t="shared" ref="AM135" si="1359">(Z135-Z134)*100</f>
        <v>0</v>
      </c>
      <c r="AN135" s="272">
        <f t="shared" ref="AN135" si="1360">(AA135-AA134)*100</f>
        <v>0</v>
      </c>
      <c r="AO135" s="272">
        <f t="shared" ref="AO135" si="1361">(AB135-AB134)*100</f>
        <v>0</v>
      </c>
      <c r="AP135" s="272">
        <f t="shared" ref="AP135" si="1362">(AC135-AC134)*100</f>
        <v>0</v>
      </c>
      <c r="AQ135" s="272">
        <f t="shared" ref="AQ135" si="1363">(AD135-AD134)*100</f>
        <v>0</v>
      </c>
      <c r="AR135" s="272">
        <f t="shared" ref="AR135" si="1364">(AE135-AE134)*100</f>
        <v>0</v>
      </c>
    </row>
    <row r="136" spans="1:46" ht="15">
      <c r="A136" s="439"/>
      <c r="B136" s="457" t="s">
        <v>108</v>
      </c>
      <c r="C136" s="444">
        <v>182</v>
      </c>
      <c r="D136" s="445"/>
      <c r="E136" s="445">
        <v>575</v>
      </c>
      <c r="F136" s="445">
        <v>17</v>
      </c>
      <c r="G136" s="445"/>
      <c r="H136" s="445"/>
      <c r="I136" s="444">
        <v>774</v>
      </c>
      <c r="J136" s="444"/>
      <c r="K136" s="445">
        <v>98</v>
      </c>
      <c r="L136" s="445">
        <v>337</v>
      </c>
      <c r="M136" s="445">
        <v>9</v>
      </c>
      <c r="N136" s="444">
        <v>444</v>
      </c>
      <c r="O136" s="444"/>
      <c r="P136" s="489"/>
      <c r="Q136" s="56"/>
      <c r="R136" s="248" t="s">
        <v>531</v>
      </c>
      <c r="S136" s="249" t="s">
        <v>520</v>
      </c>
      <c r="T136" s="280">
        <f t="shared" ref="T136:T137" si="1365">IF(C116&gt;0,C136/C116,)</f>
        <v>2.6729328829490379E-2</v>
      </c>
      <c r="U136" s="281">
        <f t="shared" ref="U136:U137" si="1366">IF(D116&gt;0,D136/D116,)</f>
        <v>0</v>
      </c>
      <c r="V136" s="281">
        <f t="shared" ref="V136:V137" si="1367">IF(E116&gt;0,E136/E116,)</f>
        <v>5.7413879181228158E-2</v>
      </c>
      <c r="W136" s="281">
        <f t="shared" ref="W136:W137" si="1368">IF(F116&gt;0,F136/F116,)</f>
        <v>6.25E-2</v>
      </c>
      <c r="X136" s="281">
        <f t="shared" ref="X136:X137" si="1369">IF(G116&gt;0,G136/G116,)</f>
        <v>0</v>
      </c>
      <c r="Y136" s="281">
        <f t="shared" ref="Y136:Y137" si="1370">IF(H116&gt;0,H136/H116,)</f>
        <v>0</v>
      </c>
      <c r="Z136" s="280">
        <f t="shared" ref="Z136:Z137" si="1371">IF(I116&gt;0,I136/I116,)</f>
        <v>4.5273748245203554E-2</v>
      </c>
      <c r="AA136" s="280">
        <f t="shared" ref="AA136:AA137" si="1372">IF(J116&gt;0,J136/J116,)</f>
        <v>0</v>
      </c>
      <c r="AB136" s="281">
        <f t="shared" ref="AB136:AB137" si="1373">IF(K116&gt;0,K136/K116,)</f>
        <v>3.6539895600298286E-2</v>
      </c>
      <c r="AC136" s="281">
        <f t="shared" ref="AC136:AC137" si="1374">IF(L116&gt;0,L136/L116,)</f>
        <v>5.7244776626465092E-2</v>
      </c>
      <c r="AD136" s="281">
        <f t="shared" ref="AD136:AD137" si="1375">IF(M116&gt;0,M136/M116,)</f>
        <v>4.1666666666666664E-2</v>
      </c>
      <c r="AE136" s="280">
        <f t="shared" ref="AE136:AE137" si="1376">IF(N116&gt;0,N136/N116,)</f>
        <v>5.0540694365395558E-2</v>
      </c>
      <c r="AG136" s="334" t="s">
        <v>519</v>
      </c>
      <c r="AH136" s="195"/>
      <c r="AI136" s="195"/>
      <c r="AJ136" s="195"/>
      <c r="AK136" s="195"/>
      <c r="AL136" s="195"/>
      <c r="AM136" s="195"/>
      <c r="AN136" s="195"/>
      <c r="AO136" s="195"/>
      <c r="AP136" s="195"/>
      <c r="AQ136" s="195"/>
      <c r="AR136" s="195"/>
    </row>
    <row r="137" spans="1:46" ht="15.75" thickBot="1">
      <c r="A137" s="439"/>
      <c r="B137" s="457" t="s">
        <v>430</v>
      </c>
      <c r="C137" s="444">
        <v>230</v>
      </c>
      <c r="D137" s="445"/>
      <c r="E137" s="445">
        <v>655</v>
      </c>
      <c r="F137" s="445">
        <v>41</v>
      </c>
      <c r="G137" s="445"/>
      <c r="H137" s="445"/>
      <c r="I137" s="444">
        <v>926</v>
      </c>
      <c r="J137" s="444"/>
      <c r="K137" s="445">
        <v>442</v>
      </c>
      <c r="L137" s="445">
        <v>1245</v>
      </c>
      <c r="M137" s="445">
        <v>44</v>
      </c>
      <c r="N137" s="444">
        <v>1731</v>
      </c>
      <c r="O137" s="444"/>
      <c r="P137" s="489"/>
      <c r="Q137" s="56"/>
      <c r="R137" s="255"/>
      <c r="S137" s="256" t="s">
        <v>500</v>
      </c>
      <c r="T137" s="284">
        <f t="shared" si="1365"/>
        <v>3.2531824611032531E-2</v>
      </c>
      <c r="U137" s="285">
        <f t="shared" si="1366"/>
        <v>0</v>
      </c>
      <c r="V137" s="285">
        <f t="shared" si="1367"/>
        <v>6.4672195892575043E-2</v>
      </c>
      <c r="W137" s="285">
        <f t="shared" si="1368"/>
        <v>0.15185185185185185</v>
      </c>
      <c r="X137" s="285">
        <f t="shared" si="1369"/>
        <v>0</v>
      </c>
      <c r="Y137" s="285">
        <f t="shared" si="1370"/>
        <v>0</v>
      </c>
      <c r="Z137" s="284">
        <f t="shared" si="1371"/>
        <v>5.3011220517517749E-2</v>
      </c>
      <c r="AA137" s="284">
        <f t="shared" si="1372"/>
        <v>0</v>
      </c>
      <c r="AB137" s="285">
        <f t="shared" si="1373"/>
        <v>0.16461824953445064</v>
      </c>
      <c r="AC137" s="285">
        <f t="shared" si="1374"/>
        <v>0.21303901437371664</v>
      </c>
      <c r="AD137" s="285">
        <f t="shared" si="1375"/>
        <v>0.22110552763819097</v>
      </c>
      <c r="AE137" s="284">
        <f t="shared" si="1376"/>
        <v>0.19832722273143905</v>
      </c>
      <c r="AF137" s="427"/>
      <c r="AG137" s="273">
        <f>(T137-T136)*100</f>
        <v>0.58024957815421518</v>
      </c>
      <c r="AH137" s="273">
        <f t="shared" ref="AH137" si="1377">(U137-U136)*100</f>
        <v>0</v>
      </c>
      <c r="AI137" s="273">
        <f t="shared" ref="AI137" si="1378">(V137-V136)*100</f>
        <v>0.72583167113468849</v>
      </c>
      <c r="AJ137" s="806">
        <f t="shared" ref="AJ137" si="1379">(W137-W136)*100</f>
        <v>8.9351851851851851</v>
      </c>
      <c r="AK137" s="273">
        <f t="shared" ref="AK137" si="1380">(X137-X136)*100</f>
        <v>0</v>
      </c>
      <c r="AL137" s="273">
        <f t="shared" ref="AL137" si="1381">(Y137-Y136)*100</f>
        <v>0</v>
      </c>
      <c r="AM137" s="273">
        <f t="shared" ref="AM137" si="1382">(Z137-Z136)*100</f>
        <v>0.77374722723141942</v>
      </c>
      <c r="AN137" s="273">
        <f t="shared" ref="AN137" si="1383">(AA137-AA136)*100</f>
        <v>0</v>
      </c>
      <c r="AO137" s="806">
        <f t="shared" ref="AO137" si="1384">(AB137-AB136)*100</f>
        <v>12.807835393415235</v>
      </c>
      <c r="AP137" s="806">
        <f t="shared" ref="AP137" si="1385">(AC137-AC136)*100</f>
        <v>15.579423774725154</v>
      </c>
      <c r="AQ137" s="806">
        <f t="shared" ref="AQ137" si="1386">(AD137-AD136)*100</f>
        <v>17.943886097152433</v>
      </c>
      <c r="AR137" s="806">
        <f t="shared" ref="AR137" si="1387">(AE137-AE136)*100</f>
        <v>14.778652836604349</v>
      </c>
    </row>
    <row r="138" spans="1:46" ht="15">
      <c r="A138" s="433" t="s">
        <v>45</v>
      </c>
      <c r="B138" s="431" t="s">
        <v>94</v>
      </c>
      <c r="C138" s="428">
        <v>4593</v>
      </c>
      <c r="D138" s="429">
        <v>5175</v>
      </c>
      <c r="E138" s="429">
        <v>3663</v>
      </c>
      <c r="F138" s="429">
        <v>4240</v>
      </c>
      <c r="G138" s="429">
        <v>298</v>
      </c>
      <c r="H138" s="429">
        <v>190</v>
      </c>
      <c r="I138" s="428">
        <v>18159</v>
      </c>
      <c r="J138" s="428"/>
      <c r="K138" s="429">
        <v>2477</v>
      </c>
      <c r="L138" s="429">
        <v>915</v>
      </c>
      <c r="M138" s="429">
        <v>674</v>
      </c>
      <c r="N138" s="428">
        <v>4066</v>
      </c>
      <c r="O138" s="428"/>
      <c r="P138" s="430"/>
      <c r="Q138" s="56">
        <f>+P140+P142+P144+P146+P148+P150+P152+P154+P156+P158</f>
        <v>0</v>
      </c>
      <c r="R138" s="248" t="s">
        <v>521</v>
      </c>
      <c r="S138" s="249" t="s">
        <v>520</v>
      </c>
      <c r="T138" s="280">
        <f t="shared" ref="T138:T139" si="1388">IF(C138&gt;0,C138/C138,)</f>
        <v>1</v>
      </c>
      <c r="U138" s="281">
        <f t="shared" ref="U138:U139" si="1389">IF(D138&gt;0,D138/D138,)</f>
        <v>1</v>
      </c>
      <c r="V138" s="281">
        <f t="shared" ref="V138:V139" si="1390">IF(E138&gt;0,E138/E138,)</f>
        <v>1</v>
      </c>
      <c r="W138" s="281">
        <f t="shared" ref="W138:W139" si="1391">IF(F138&gt;0,F138/F138,)</f>
        <v>1</v>
      </c>
      <c r="X138" s="281">
        <f t="shared" ref="X138:X139" si="1392">IF(G138&gt;0,G138/G138,)</f>
        <v>1</v>
      </c>
      <c r="Y138" s="281">
        <f t="shared" ref="Y138:Y139" si="1393">IF(H138&gt;0,H138/H138,)</f>
        <v>1</v>
      </c>
      <c r="Z138" s="280">
        <f t="shared" ref="Z138:Z139" si="1394">IF(I138&gt;0,I138/I138,)</f>
        <v>1</v>
      </c>
      <c r="AA138" s="280">
        <f t="shared" ref="AA138:AA139" si="1395">IF(J138&gt;0,J138/J138,)</f>
        <v>0</v>
      </c>
      <c r="AB138" s="281">
        <f t="shared" ref="AB138:AB139" si="1396">IF(K138&gt;0,K138/K138,)</f>
        <v>1</v>
      </c>
      <c r="AC138" s="281">
        <f t="shared" ref="AC138:AC139" si="1397">IF(L138&gt;0,L138/L138,)</f>
        <v>1</v>
      </c>
      <c r="AD138" s="281">
        <f t="shared" ref="AD138:AD139" si="1398">IF(M138&gt;0,M138/M138,)</f>
        <v>1</v>
      </c>
      <c r="AE138" s="280">
        <f t="shared" ref="AE138:AE139" si="1399">IF(N138&gt;0,N138/N138,)</f>
        <v>1</v>
      </c>
      <c r="AG138" s="265">
        <f>+T140+T142+T144+T146+T148+T150+T152+T154+T156+T158</f>
        <v>1</v>
      </c>
      <c r="AH138" s="266">
        <f t="shared" ref="AH138:AH139" si="1400">+U140+U142+U144+U146+U148+U150+U152+U154+U156+U158</f>
        <v>1</v>
      </c>
      <c r="AI138" s="266">
        <f t="shared" ref="AI138:AI139" si="1401">+V140+V142+V144+V146+V148+V150+V152+V154+V156+V158</f>
        <v>1.0000000000000002</v>
      </c>
      <c r="AJ138" s="266">
        <f t="shared" ref="AJ138:AJ139" si="1402">+W140+W142+W144+W146+W148+W150+W152+W154+W156+W158</f>
        <v>0.99999999999999989</v>
      </c>
      <c r="AK138" s="266">
        <f t="shared" ref="AK138:AK139" si="1403">+X140+X142+X144+X146+X148+X150+X152+X154+X156+X158</f>
        <v>1</v>
      </c>
      <c r="AL138" s="266">
        <f t="shared" ref="AL138:AL139" si="1404">+Y140+Y142+Y144+Y146+Y148+Y150+Y152+Y154+Y156+Y158</f>
        <v>1</v>
      </c>
      <c r="AM138" s="266">
        <f t="shared" ref="AM138:AM139" si="1405">+Z140+Z142+Z144+Z146+Z148+Z150+Z152+Z154+Z156+Z158</f>
        <v>1.0000000000000002</v>
      </c>
      <c r="AN138" s="266">
        <f t="shared" ref="AN138:AN139" si="1406">+AA140+AA142+AA144+AA146+AA148+AA150+AA152+AA154+AA156+AA158</f>
        <v>0</v>
      </c>
      <c r="AO138" s="265">
        <f t="shared" ref="AO138:AO139" si="1407">+AB140+AB142+AB144+AB146+AB148+AB150+AB152+AB154+AB156+AB158</f>
        <v>1</v>
      </c>
      <c r="AP138" s="265">
        <f t="shared" ref="AP138:AP139" si="1408">+AC140+AC142+AC144+AC146+AC148+AC150+AC152+AC154+AC156+AC158</f>
        <v>1</v>
      </c>
      <c r="AQ138" s="266">
        <f t="shared" ref="AQ138:AQ139" si="1409">+AD140+AD142+AD144+AD146+AD148+AD150+AD152+AD154+AD156+AD158</f>
        <v>0.99999999999999989</v>
      </c>
      <c r="AR138" s="265">
        <f t="shared" ref="AR138:AR139" si="1410">+AE140+AE142+AE144+AE146+AE148+AE150+AE152+AE154+AE156+AE158</f>
        <v>1</v>
      </c>
    </row>
    <row r="139" spans="1:46" ht="15">
      <c r="A139" s="441"/>
      <c r="B139" s="457" t="s">
        <v>428</v>
      </c>
      <c r="C139" s="444">
        <v>4567</v>
      </c>
      <c r="D139" s="445">
        <v>4964</v>
      </c>
      <c r="E139" s="445">
        <v>3575</v>
      </c>
      <c r="F139" s="445">
        <v>4092</v>
      </c>
      <c r="G139" s="445">
        <v>305</v>
      </c>
      <c r="H139" s="445">
        <v>214</v>
      </c>
      <c r="I139" s="444">
        <v>17717</v>
      </c>
      <c r="J139" s="444"/>
      <c r="K139" s="445">
        <v>2462</v>
      </c>
      <c r="L139" s="445">
        <v>843</v>
      </c>
      <c r="M139" s="445">
        <v>718</v>
      </c>
      <c r="N139" s="444">
        <v>4023</v>
      </c>
      <c r="O139" s="444"/>
      <c r="P139" s="489"/>
      <c r="Q139" s="56"/>
      <c r="R139" s="250"/>
      <c r="S139" s="251" t="s">
        <v>500</v>
      </c>
      <c r="T139" s="282">
        <f t="shared" si="1388"/>
        <v>1</v>
      </c>
      <c r="U139" s="283">
        <f t="shared" si="1389"/>
        <v>1</v>
      </c>
      <c r="V139" s="283">
        <f t="shared" si="1390"/>
        <v>1</v>
      </c>
      <c r="W139" s="283">
        <f t="shared" si="1391"/>
        <v>1</v>
      </c>
      <c r="X139" s="283">
        <f t="shared" si="1392"/>
        <v>1</v>
      </c>
      <c r="Y139" s="283">
        <f t="shared" si="1393"/>
        <v>1</v>
      </c>
      <c r="Z139" s="282">
        <f t="shared" si="1394"/>
        <v>1</v>
      </c>
      <c r="AA139" s="282">
        <f t="shared" si="1395"/>
        <v>0</v>
      </c>
      <c r="AB139" s="283">
        <f t="shared" si="1396"/>
        <v>1</v>
      </c>
      <c r="AC139" s="283">
        <f t="shared" si="1397"/>
        <v>1</v>
      </c>
      <c r="AD139" s="283">
        <f t="shared" si="1398"/>
        <v>1</v>
      </c>
      <c r="AE139" s="282">
        <f t="shared" si="1399"/>
        <v>1</v>
      </c>
      <c r="AG139" s="279">
        <f>+T141+T143+T145+T147+T149+T151+T153+T155+T157+T159</f>
        <v>1.0002189621195534</v>
      </c>
      <c r="AH139" s="279">
        <f t="shared" si="1400"/>
        <v>1.0002014504431909</v>
      </c>
      <c r="AI139" s="315">
        <f t="shared" si="1401"/>
        <v>1</v>
      </c>
      <c r="AJ139" s="315">
        <f t="shared" si="1402"/>
        <v>1.0000000000000002</v>
      </c>
      <c r="AK139" s="315">
        <f t="shared" si="1403"/>
        <v>0.70163934426229502</v>
      </c>
      <c r="AL139" s="267">
        <f t="shared" si="1404"/>
        <v>1.4252336448598131</v>
      </c>
      <c r="AM139" s="279">
        <f t="shared" si="1405"/>
        <v>1.0001128859287689</v>
      </c>
      <c r="AN139" s="267">
        <f t="shared" si="1406"/>
        <v>0</v>
      </c>
      <c r="AO139" s="279">
        <f t="shared" si="1407"/>
        <v>1.0004061738424046</v>
      </c>
      <c r="AP139" s="315">
        <f t="shared" si="1408"/>
        <v>1.0000000000000002</v>
      </c>
      <c r="AQ139" s="315">
        <f t="shared" si="1409"/>
        <v>1</v>
      </c>
      <c r="AR139" s="279">
        <f t="shared" si="1410"/>
        <v>1.0002485707183695</v>
      </c>
      <c r="AS139" s="274"/>
    </row>
    <row r="140" spans="1:46" ht="15">
      <c r="A140" s="441"/>
      <c r="B140" s="457" t="s">
        <v>226</v>
      </c>
      <c r="C140" s="444">
        <v>649</v>
      </c>
      <c r="D140" s="445">
        <v>869</v>
      </c>
      <c r="E140" s="445">
        <v>641</v>
      </c>
      <c r="F140" s="445">
        <v>673</v>
      </c>
      <c r="G140" s="445">
        <v>10</v>
      </c>
      <c r="H140" s="445">
        <v>39</v>
      </c>
      <c r="I140" s="444">
        <v>2881</v>
      </c>
      <c r="J140" s="444"/>
      <c r="K140" s="445">
        <v>97</v>
      </c>
      <c r="L140" s="445">
        <v>45</v>
      </c>
      <c r="M140" s="445">
        <v>95</v>
      </c>
      <c r="N140" s="444">
        <v>237</v>
      </c>
      <c r="O140" s="444"/>
      <c r="P140" s="489"/>
      <c r="Q140" s="56"/>
      <c r="R140" s="248" t="s">
        <v>522</v>
      </c>
      <c r="S140" s="249" t="s">
        <v>520</v>
      </c>
      <c r="T140" s="280">
        <f t="shared" ref="T140:T141" si="1411">IF(C138&gt;0,C140/C138,)</f>
        <v>0.14130198127585455</v>
      </c>
      <c r="U140" s="281">
        <f t="shared" ref="U140:U141" si="1412">IF(D138&gt;0,D140/D138,)</f>
        <v>0.16792270531400966</v>
      </c>
      <c r="V140" s="281">
        <f t="shared" ref="V140:V141" si="1413">IF(E138&gt;0,E140/E138,)</f>
        <v>0.17499317499317499</v>
      </c>
      <c r="W140" s="281">
        <f t="shared" ref="W140:W141" si="1414">IF(F138&gt;0,F140/F138,)</f>
        <v>0.15872641509433963</v>
      </c>
      <c r="X140" s="281">
        <f t="shared" ref="X140:X141" si="1415">IF(G138&gt;0,G140/G138,)</f>
        <v>3.3557046979865772E-2</v>
      </c>
      <c r="Y140" s="281">
        <f t="shared" ref="Y140:Y141" si="1416">IF(H138&gt;0,H140/H138,)</f>
        <v>0.20526315789473684</v>
      </c>
      <c r="Z140" s="280">
        <f t="shared" ref="Z140:Z141" si="1417">IF(I138&gt;0,I140/I138,)</f>
        <v>0.15865411090919104</v>
      </c>
      <c r="AA140" s="280">
        <f t="shared" ref="AA140:AA141" si="1418">IF(J138&gt;0,J140/J138,)</f>
        <v>0</v>
      </c>
      <c r="AB140" s="281">
        <f t="shared" ref="AB140:AB141" si="1419">IF(K138&gt;0,K140/K138,)</f>
        <v>3.9160274525635849E-2</v>
      </c>
      <c r="AC140" s="281">
        <f t="shared" ref="AC140:AC141" si="1420">IF(L138&gt;0,L140/L138,)</f>
        <v>4.9180327868852458E-2</v>
      </c>
      <c r="AD140" s="281">
        <f t="shared" ref="AD140:AD141" si="1421">IF(M138&gt;0,M140/M138,)</f>
        <v>0.14094955489614244</v>
      </c>
      <c r="AE140" s="280">
        <f t="shared" ref="AE140:AE141" si="1422">IF(N138&gt;0,N140/N138,)</f>
        <v>5.828824397442204E-2</v>
      </c>
      <c r="AG140" s="334" t="s">
        <v>519</v>
      </c>
      <c r="AH140" s="266"/>
      <c r="AI140" s="266"/>
      <c r="AJ140" s="266"/>
      <c r="AK140" s="266"/>
      <c r="AL140" s="266"/>
      <c r="AM140" s="266"/>
      <c r="AN140" s="266"/>
      <c r="AO140" s="266"/>
      <c r="AP140" s="266"/>
      <c r="AQ140" s="266"/>
      <c r="AR140" s="266"/>
    </row>
    <row r="141" spans="1:46" ht="15">
      <c r="A141" s="441"/>
      <c r="B141" s="457" t="s">
        <v>410</v>
      </c>
      <c r="C141" s="444">
        <v>813</v>
      </c>
      <c r="D141" s="445">
        <v>1018</v>
      </c>
      <c r="E141" s="445">
        <v>679</v>
      </c>
      <c r="F141" s="445">
        <v>751</v>
      </c>
      <c r="G141" s="445">
        <v>33</v>
      </c>
      <c r="H141" s="445">
        <v>10</v>
      </c>
      <c r="I141" s="444">
        <v>3304</v>
      </c>
      <c r="J141" s="444"/>
      <c r="K141" s="445">
        <v>126</v>
      </c>
      <c r="L141" s="445">
        <v>65</v>
      </c>
      <c r="M141" s="445">
        <v>82</v>
      </c>
      <c r="N141" s="444">
        <v>273</v>
      </c>
      <c r="O141" s="444"/>
      <c r="P141" s="489"/>
      <c r="Q141" s="56"/>
      <c r="R141" s="250"/>
      <c r="S141" s="251" t="s">
        <v>500</v>
      </c>
      <c r="T141" s="282">
        <f t="shared" si="1411"/>
        <v>0.17801620319684694</v>
      </c>
      <c r="U141" s="283">
        <f t="shared" si="1412"/>
        <v>0.20507655116841256</v>
      </c>
      <c r="V141" s="283">
        <f t="shared" si="1413"/>
        <v>0.18993006993006992</v>
      </c>
      <c r="W141" s="283">
        <f t="shared" si="1414"/>
        <v>0.18352883675464321</v>
      </c>
      <c r="X141" s="283">
        <f t="shared" si="1415"/>
        <v>0.10819672131147541</v>
      </c>
      <c r="Y141" s="283">
        <f t="shared" si="1416"/>
        <v>4.6728971962616821E-2</v>
      </c>
      <c r="Z141" s="282">
        <f t="shared" si="1417"/>
        <v>0.18648755432635322</v>
      </c>
      <c r="AA141" s="282">
        <f t="shared" si="1418"/>
        <v>0</v>
      </c>
      <c r="AB141" s="283">
        <f t="shared" si="1419"/>
        <v>5.1177904142973192E-2</v>
      </c>
      <c r="AC141" s="283">
        <f t="shared" si="1420"/>
        <v>7.7105575326215897E-2</v>
      </c>
      <c r="AD141" s="283">
        <f t="shared" si="1421"/>
        <v>0.11420612813370473</v>
      </c>
      <c r="AE141" s="282">
        <f t="shared" si="1422"/>
        <v>6.7859806114839674E-2</v>
      </c>
      <c r="AG141" s="272">
        <f>(T141-T140)*100</f>
        <v>3.6714221920992385</v>
      </c>
      <c r="AH141" s="272">
        <f t="shared" ref="AH141" si="1423">(U141-U140)*100</f>
        <v>3.7153845854402903</v>
      </c>
      <c r="AI141" s="272">
        <f t="shared" ref="AI141" si="1424">(V141-V140)*100</f>
        <v>1.4936894936894929</v>
      </c>
      <c r="AJ141" s="272">
        <f t="shared" ref="AJ141" si="1425">(W141-W140)*100</f>
        <v>2.480242166030358</v>
      </c>
      <c r="AK141" s="805">
        <f t="shared" ref="AK141" si="1426">(X141-X140)*100</f>
        <v>7.4639674331609642</v>
      </c>
      <c r="AL141" s="805">
        <f t="shared" ref="AL141" si="1427">(Y141-Y140)*100</f>
        <v>-15.853418593212002</v>
      </c>
      <c r="AM141" s="272">
        <f t="shared" ref="AM141" si="1428">(Z141-Z140)*100</f>
        <v>2.783344341716218</v>
      </c>
      <c r="AN141" s="272">
        <f t="shared" ref="AN141" si="1429">(AA141-AA140)*100</f>
        <v>0</v>
      </c>
      <c r="AO141" s="272">
        <f t="shared" ref="AO141" si="1430">(AB141-AB140)*100</f>
        <v>1.2017629617337342</v>
      </c>
      <c r="AP141" s="272">
        <f t="shared" ref="AP141" si="1431">(AC141-AC140)*100</f>
        <v>2.792524745736344</v>
      </c>
      <c r="AQ141" s="272">
        <f t="shared" ref="AQ141" si="1432">(AD141-AD140)*100</f>
        <v>-2.674342676243771</v>
      </c>
      <c r="AR141" s="272">
        <f t="shared" ref="AR141" si="1433">(AE141-AE140)*100</f>
        <v>0.95715621404176343</v>
      </c>
      <c r="AT141" s="51"/>
    </row>
    <row r="142" spans="1:46" ht="15">
      <c r="A142" s="441"/>
      <c r="B142" s="457" t="s">
        <v>228</v>
      </c>
      <c r="C142" s="444">
        <v>1</v>
      </c>
      <c r="D142" s="445">
        <v>4</v>
      </c>
      <c r="E142" s="445">
        <v>5</v>
      </c>
      <c r="F142" s="445">
        <v>5</v>
      </c>
      <c r="G142" s="445">
        <v>1</v>
      </c>
      <c r="H142" s="445">
        <v>0</v>
      </c>
      <c r="I142" s="444">
        <v>16</v>
      </c>
      <c r="J142" s="444"/>
      <c r="K142" s="445">
        <v>6</v>
      </c>
      <c r="L142" s="445">
        <v>10</v>
      </c>
      <c r="M142" s="445">
        <v>4</v>
      </c>
      <c r="N142" s="444">
        <v>20</v>
      </c>
      <c r="O142" s="444"/>
      <c r="P142" s="489"/>
      <c r="Q142" s="56"/>
      <c r="R142" s="248" t="s">
        <v>523</v>
      </c>
      <c r="S142" s="249" t="s">
        <v>520</v>
      </c>
      <c r="T142" s="280">
        <f t="shared" ref="T142:T143" si="1434">IF(C138&gt;0,C142/C138,)</f>
        <v>2.1772262138036142E-4</v>
      </c>
      <c r="U142" s="281">
        <f t="shared" ref="U142:U143" si="1435">IF(D138&gt;0,D142/D138,)</f>
        <v>7.7294685990338162E-4</v>
      </c>
      <c r="V142" s="281">
        <f t="shared" ref="V142:V143" si="1436">IF(E138&gt;0,E142/E138,)</f>
        <v>1.3650013650013651E-3</v>
      </c>
      <c r="W142" s="281">
        <f t="shared" ref="W142:W143" si="1437">IF(F138&gt;0,F142/F138,)</f>
        <v>1.1792452830188679E-3</v>
      </c>
      <c r="X142" s="281">
        <f t="shared" ref="X142:X143" si="1438">IF(G138&gt;0,G142/G138,)</f>
        <v>3.3557046979865771E-3</v>
      </c>
      <c r="Y142" s="281">
        <f t="shared" ref="Y142:Y143" si="1439">IF(H138&gt;0,H142/H138,)</f>
        <v>0</v>
      </c>
      <c r="Z142" s="280">
        <f t="shared" ref="Z142:Z143" si="1440">IF(I138&gt;0,I142/I138,)</f>
        <v>8.8110578776364335E-4</v>
      </c>
      <c r="AA142" s="280">
        <f t="shared" ref="AA142:AA143" si="1441">IF(J138&gt;0,J142/J138,)</f>
        <v>0</v>
      </c>
      <c r="AB142" s="281">
        <f t="shared" ref="AB142:AB143" si="1442">IF(K138&gt;0,K142/K138,)</f>
        <v>2.4222850222042794E-3</v>
      </c>
      <c r="AC142" s="281">
        <f t="shared" ref="AC142:AC143" si="1443">IF(L138&gt;0,L142/L138,)</f>
        <v>1.092896174863388E-2</v>
      </c>
      <c r="AD142" s="281">
        <f t="shared" ref="AD142:AD143" si="1444">IF(M138&gt;0,M142/M138,)</f>
        <v>5.9347181008902079E-3</v>
      </c>
      <c r="AE142" s="280">
        <f t="shared" ref="AE142:AE143" si="1445">IF(N138&gt;0,N142/N138,)</f>
        <v>4.9188391539596657E-3</v>
      </c>
      <c r="AG142" s="334" t="s">
        <v>519</v>
      </c>
      <c r="AH142" s="266"/>
      <c r="AI142" s="266"/>
      <c r="AJ142" s="266"/>
      <c r="AK142" s="266"/>
      <c r="AL142" s="266"/>
      <c r="AM142" s="266"/>
      <c r="AN142" s="266"/>
      <c r="AO142" s="266"/>
      <c r="AP142" s="266"/>
      <c r="AQ142" s="266"/>
      <c r="AR142" s="266"/>
    </row>
    <row r="143" spans="1:46" ht="15">
      <c r="A143" s="441"/>
      <c r="B143" s="457" t="s">
        <v>412</v>
      </c>
      <c r="C143" s="444">
        <v>2</v>
      </c>
      <c r="D143" s="445">
        <v>9</v>
      </c>
      <c r="E143" s="445">
        <v>6</v>
      </c>
      <c r="F143" s="445">
        <v>11</v>
      </c>
      <c r="G143" s="445">
        <v>1</v>
      </c>
      <c r="H143" s="445">
        <v>2</v>
      </c>
      <c r="I143" s="444">
        <v>31</v>
      </c>
      <c r="J143" s="444"/>
      <c r="K143" s="445">
        <v>13</v>
      </c>
      <c r="L143" s="445">
        <v>44</v>
      </c>
      <c r="M143" s="445">
        <v>10</v>
      </c>
      <c r="N143" s="444">
        <v>67</v>
      </c>
      <c r="O143" s="444"/>
      <c r="P143" s="489"/>
      <c r="Q143" s="56"/>
      <c r="R143" s="250"/>
      <c r="S143" s="251" t="s">
        <v>500</v>
      </c>
      <c r="T143" s="282">
        <f t="shared" si="1434"/>
        <v>4.3792423910663457E-4</v>
      </c>
      <c r="U143" s="283">
        <f t="shared" si="1435"/>
        <v>1.8130539887187753E-3</v>
      </c>
      <c r="V143" s="283">
        <f t="shared" si="1436"/>
        <v>1.6783216783216783E-3</v>
      </c>
      <c r="W143" s="283">
        <f t="shared" si="1437"/>
        <v>2.6881720430107529E-3</v>
      </c>
      <c r="X143" s="283">
        <f t="shared" si="1438"/>
        <v>3.2786885245901639E-3</v>
      </c>
      <c r="Y143" s="283">
        <f t="shared" si="1439"/>
        <v>9.3457943925233638E-3</v>
      </c>
      <c r="Z143" s="282">
        <f t="shared" si="1440"/>
        <v>1.7497318959191737E-3</v>
      </c>
      <c r="AA143" s="282">
        <f t="shared" si="1441"/>
        <v>0</v>
      </c>
      <c r="AB143" s="283">
        <f t="shared" si="1442"/>
        <v>5.280259951259139E-3</v>
      </c>
      <c r="AC143" s="283">
        <f t="shared" si="1443"/>
        <v>5.2194543297746143E-2</v>
      </c>
      <c r="AD143" s="283">
        <f t="shared" si="1444"/>
        <v>1.3927576601671309E-2</v>
      </c>
      <c r="AE143" s="282">
        <f t="shared" si="1445"/>
        <v>1.6654238130748199E-2</v>
      </c>
      <c r="AG143" s="272">
        <f>(T143-T142)*100</f>
        <v>2.2020161772627316E-2</v>
      </c>
      <c r="AH143" s="272">
        <f t="shared" ref="AH143" si="1446">(U143-U142)*100</f>
        <v>0.10401071288153936</v>
      </c>
      <c r="AI143" s="272">
        <f t="shared" ref="AI143" si="1447">(V143-V142)*100</f>
        <v>3.1332031332031322E-2</v>
      </c>
      <c r="AJ143" s="272">
        <f t="shared" ref="AJ143" si="1448">(W143-W142)*100</f>
        <v>0.15089267599918851</v>
      </c>
      <c r="AK143" s="272">
        <f t="shared" ref="AK143" si="1449">(X143-X142)*100</f>
        <v>-7.7016173396413177E-3</v>
      </c>
      <c r="AL143" s="272">
        <f t="shared" ref="AL143" si="1450">(Y143-Y142)*100</f>
        <v>0.93457943925233633</v>
      </c>
      <c r="AM143" s="272">
        <f t="shared" ref="AM143" si="1451">(Z143-Z142)*100</f>
        <v>8.6862610815553035E-2</v>
      </c>
      <c r="AN143" s="272">
        <f t="shared" ref="AN143" si="1452">(AA143-AA142)*100</f>
        <v>0</v>
      </c>
      <c r="AO143" s="272">
        <f t="shared" ref="AO143" si="1453">(AB143-AB142)*100</f>
        <v>0.28579749290548595</v>
      </c>
      <c r="AP143" s="272">
        <f t="shared" ref="AP143" si="1454">(AC143-AC142)*100</f>
        <v>4.1265581549112262</v>
      </c>
      <c r="AQ143" s="272">
        <f t="shared" ref="AQ143" si="1455">(AD143-AD142)*100</f>
        <v>0.79928585007811004</v>
      </c>
      <c r="AR143" s="272">
        <f t="shared" ref="AR143" si="1456">(AE143-AE142)*100</f>
        <v>1.1735398976788534</v>
      </c>
    </row>
    <row r="144" spans="1:46" ht="15">
      <c r="A144" s="441"/>
      <c r="B144" s="457" t="s">
        <v>230</v>
      </c>
      <c r="C144" s="444"/>
      <c r="D144" s="445"/>
      <c r="E144" s="445"/>
      <c r="F144" s="445"/>
      <c r="G144" s="445"/>
      <c r="H144" s="445"/>
      <c r="I144" s="444"/>
      <c r="J144" s="444"/>
      <c r="K144" s="445"/>
      <c r="L144" s="445"/>
      <c r="M144" s="445"/>
      <c r="N144" s="444"/>
      <c r="O144" s="444"/>
      <c r="P144" s="489"/>
      <c r="Q144" s="56"/>
      <c r="R144" s="248" t="s">
        <v>524</v>
      </c>
      <c r="S144" s="249" t="s">
        <v>520</v>
      </c>
      <c r="T144" s="280">
        <f t="shared" ref="T144:T145" si="1457">IF(C138&gt;0,C144/C138,)</f>
        <v>0</v>
      </c>
      <c r="U144" s="281">
        <f t="shared" ref="U144:U145" si="1458">IF(D138&gt;0,D144/D138,)</f>
        <v>0</v>
      </c>
      <c r="V144" s="281">
        <f t="shared" ref="V144:V145" si="1459">IF(E138&gt;0,E144/E138,)</f>
        <v>0</v>
      </c>
      <c r="W144" s="281">
        <f t="shared" ref="W144:W145" si="1460">IF(F138&gt;0,F144/F138,)</f>
        <v>0</v>
      </c>
      <c r="X144" s="281">
        <f t="shared" ref="X144:X145" si="1461">IF(G138&gt;0,G144/G138,)</f>
        <v>0</v>
      </c>
      <c r="Y144" s="281">
        <f t="shared" ref="Y144:Y145" si="1462">IF(H138&gt;0,H144/H138,)</f>
        <v>0</v>
      </c>
      <c r="Z144" s="280">
        <f t="shared" ref="Z144:Z145" si="1463">IF(I138&gt;0,I144/I138,)</f>
        <v>0</v>
      </c>
      <c r="AA144" s="280">
        <f t="shared" ref="AA144:AA145" si="1464">IF(J138&gt;0,J144/J138,)</f>
        <v>0</v>
      </c>
      <c r="AB144" s="281">
        <f t="shared" ref="AB144:AB145" si="1465">IF(K138&gt;0,K144/K138,)</f>
        <v>0</v>
      </c>
      <c r="AC144" s="281">
        <f t="shared" ref="AC144:AC145" si="1466">IF(L138&gt;0,L144/L138,)</f>
        <v>0</v>
      </c>
      <c r="AD144" s="281">
        <f t="shared" ref="AD144:AD145" si="1467">IF(M138&gt;0,M144/M138,)</f>
        <v>0</v>
      </c>
      <c r="AE144" s="280">
        <f t="shared" ref="AE144:AE145" si="1468">IF(N138&gt;0,N144/N138,)</f>
        <v>0</v>
      </c>
      <c r="AG144" s="334" t="s">
        <v>519</v>
      </c>
      <c r="AH144" s="266"/>
      <c r="AI144" s="266"/>
      <c r="AJ144" s="266"/>
      <c r="AK144" s="266"/>
      <c r="AL144" s="266"/>
      <c r="AM144" s="266"/>
      <c r="AN144" s="266"/>
      <c r="AO144" s="266"/>
      <c r="AP144" s="266"/>
      <c r="AQ144" s="266"/>
      <c r="AR144" s="266"/>
    </row>
    <row r="145" spans="1:46" ht="15">
      <c r="A145" s="441"/>
      <c r="B145" s="457" t="s">
        <v>414</v>
      </c>
      <c r="C145" s="444"/>
      <c r="D145" s="445"/>
      <c r="E145" s="445"/>
      <c r="F145" s="445"/>
      <c r="G145" s="445"/>
      <c r="H145" s="445"/>
      <c r="I145" s="444"/>
      <c r="J145" s="444"/>
      <c r="K145" s="445"/>
      <c r="L145" s="445"/>
      <c r="M145" s="445"/>
      <c r="N145" s="444"/>
      <c r="O145" s="444"/>
      <c r="P145" s="489"/>
      <c r="Q145" s="56"/>
      <c r="R145" s="250"/>
      <c r="S145" s="251" t="s">
        <v>500</v>
      </c>
      <c r="T145" s="282">
        <f t="shared" si="1457"/>
        <v>0</v>
      </c>
      <c r="U145" s="283">
        <f t="shared" si="1458"/>
        <v>0</v>
      </c>
      <c r="V145" s="283">
        <f t="shared" si="1459"/>
        <v>0</v>
      </c>
      <c r="W145" s="283">
        <f t="shared" si="1460"/>
        <v>0</v>
      </c>
      <c r="X145" s="283">
        <f t="shared" si="1461"/>
        <v>0</v>
      </c>
      <c r="Y145" s="283">
        <f t="shared" si="1462"/>
        <v>0</v>
      </c>
      <c r="Z145" s="282">
        <f t="shared" si="1463"/>
        <v>0</v>
      </c>
      <c r="AA145" s="282">
        <f t="shared" si="1464"/>
        <v>0</v>
      </c>
      <c r="AB145" s="283">
        <f t="shared" si="1465"/>
        <v>0</v>
      </c>
      <c r="AC145" s="283">
        <f t="shared" si="1466"/>
        <v>0</v>
      </c>
      <c r="AD145" s="283">
        <f t="shared" si="1467"/>
        <v>0</v>
      </c>
      <c r="AE145" s="282">
        <f t="shared" si="1468"/>
        <v>0</v>
      </c>
      <c r="AG145" s="268">
        <f>(T145-T144)*100</f>
        <v>0</v>
      </c>
      <c r="AH145" s="268">
        <f t="shared" ref="AH145" si="1469">(U145-U144)*100</f>
        <v>0</v>
      </c>
      <c r="AI145" s="268">
        <f t="shared" ref="AI145" si="1470">(V145-V144)*100</f>
        <v>0</v>
      </c>
      <c r="AJ145" s="268">
        <f t="shared" ref="AJ145" si="1471">(W145-W144)*100</f>
        <v>0</v>
      </c>
      <c r="AK145" s="268">
        <f t="shared" ref="AK145" si="1472">(X145-X144)*100</f>
        <v>0</v>
      </c>
      <c r="AL145" s="268">
        <f t="shared" ref="AL145" si="1473">(Y145-Y144)*100</f>
        <v>0</v>
      </c>
      <c r="AM145" s="268">
        <f t="shared" ref="AM145" si="1474">(Z145-Z144)*100</f>
        <v>0</v>
      </c>
      <c r="AN145" s="268">
        <f t="shared" ref="AN145" si="1475">(AA145-AA144)*100</f>
        <v>0</v>
      </c>
      <c r="AO145" s="268">
        <f t="shared" ref="AO145" si="1476">(AB145-AB144)*100</f>
        <v>0</v>
      </c>
      <c r="AP145" s="268">
        <f t="shared" ref="AP145" si="1477">(AC145-AC144)*100</f>
        <v>0</v>
      </c>
      <c r="AQ145" s="268">
        <f t="shared" ref="AQ145" si="1478">(AD145-AD144)*100</f>
        <v>0</v>
      </c>
      <c r="AR145" s="268">
        <f t="shared" ref="AR145" si="1479">(AE145-AE144)*100</f>
        <v>0</v>
      </c>
    </row>
    <row r="146" spans="1:46" ht="15">
      <c r="A146" s="441"/>
      <c r="B146" s="457" t="s">
        <v>96</v>
      </c>
      <c r="C146" s="444">
        <v>3022</v>
      </c>
      <c r="D146" s="445">
        <v>2225</v>
      </c>
      <c r="E146" s="445">
        <v>1701</v>
      </c>
      <c r="F146" s="445">
        <v>1914</v>
      </c>
      <c r="G146" s="445">
        <v>67</v>
      </c>
      <c r="H146" s="445">
        <v>50</v>
      </c>
      <c r="I146" s="444">
        <v>8979</v>
      </c>
      <c r="J146" s="444"/>
      <c r="K146" s="445">
        <v>733</v>
      </c>
      <c r="L146" s="445">
        <v>316</v>
      </c>
      <c r="M146" s="445">
        <v>207</v>
      </c>
      <c r="N146" s="444">
        <v>1256</v>
      </c>
      <c r="O146" s="444"/>
      <c r="P146" s="489"/>
      <c r="Q146" s="56"/>
      <c r="R146" s="248" t="s">
        <v>525</v>
      </c>
      <c r="S146" s="249" t="s">
        <v>520</v>
      </c>
      <c r="T146" s="280">
        <f t="shared" ref="T146:T147" si="1480">IF(C138&gt;0,C146/C138,)</f>
        <v>0.65795776181145216</v>
      </c>
      <c r="U146" s="281">
        <f t="shared" ref="U146:U147" si="1481">IF(D138&gt;0,D146/D138,)</f>
        <v>0.42995169082125606</v>
      </c>
      <c r="V146" s="281">
        <f t="shared" ref="V146:V147" si="1482">IF(E138&gt;0,E146/E138,)</f>
        <v>0.46437346437346438</v>
      </c>
      <c r="W146" s="281">
        <f t="shared" ref="W146:W147" si="1483">IF(F138&gt;0,F146/F138,)</f>
        <v>0.45141509433962262</v>
      </c>
      <c r="X146" s="281">
        <f t="shared" ref="X146:X147" si="1484">IF(G138&gt;0,G146/G138,)</f>
        <v>0.22483221476510068</v>
      </c>
      <c r="Y146" s="281">
        <f t="shared" ref="Y146:Y147" si="1485">IF(H138&gt;0,H146/H138,)</f>
        <v>0.26315789473684209</v>
      </c>
      <c r="Z146" s="280">
        <f t="shared" ref="Z146:Z147" si="1486">IF(I138&gt;0,I146/I138,)</f>
        <v>0.49446555427060962</v>
      </c>
      <c r="AA146" s="280">
        <f t="shared" ref="AA146:AA147" si="1487">IF(J138&gt;0,J146/J138,)</f>
        <v>0</v>
      </c>
      <c r="AB146" s="281">
        <f t="shared" ref="AB146:AB147" si="1488">IF(K138&gt;0,K146/K138,)</f>
        <v>0.29592248687928946</v>
      </c>
      <c r="AC146" s="281">
        <f t="shared" ref="AC146:AC147" si="1489">IF(L138&gt;0,L146/L138,)</f>
        <v>0.34535519125683062</v>
      </c>
      <c r="AD146" s="281">
        <f t="shared" ref="AD146:AD147" si="1490">IF(M138&gt;0,M146/M138,)</f>
        <v>0.30712166172106825</v>
      </c>
      <c r="AE146" s="280">
        <f t="shared" ref="AE146:AE147" si="1491">IF(N138&gt;0,N146/N138,)</f>
        <v>0.30890309886866701</v>
      </c>
      <c r="AG146" s="334" t="s">
        <v>519</v>
      </c>
      <c r="AH146" s="266"/>
      <c r="AI146" s="266"/>
      <c r="AJ146" s="266"/>
      <c r="AK146" s="266"/>
      <c r="AL146" s="266"/>
      <c r="AM146" s="266"/>
      <c r="AN146" s="266"/>
      <c r="AO146" s="266"/>
      <c r="AP146" s="266"/>
      <c r="AQ146" s="266"/>
      <c r="AR146" s="266"/>
    </row>
    <row r="147" spans="1:46" ht="15">
      <c r="A147" s="441"/>
      <c r="B147" s="457" t="s">
        <v>416</v>
      </c>
      <c r="C147" s="444">
        <v>2838</v>
      </c>
      <c r="D147" s="445">
        <v>1866</v>
      </c>
      <c r="E147" s="445">
        <v>1564</v>
      </c>
      <c r="F147" s="445">
        <v>1722</v>
      </c>
      <c r="G147" s="445">
        <v>56</v>
      </c>
      <c r="H147" s="445">
        <v>78</v>
      </c>
      <c r="I147" s="444">
        <v>8124</v>
      </c>
      <c r="J147" s="444"/>
      <c r="K147" s="445">
        <v>718</v>
      </c>
      <c r="L147" s="445">
        <v>269</v>
      </c>
      <c r="M147" s="445">
        <v>182</v>
      </c>
      <c r="N147" s="444">
        <v>1169</v>
      </c>
      <c r="O147" s="444"/>
      <c r="P147" s="489"/>
      <c r="Q147" s="56"/>
      <c r="R147" s="250"/>
      <c r="S147" s="251" t="s">
        <v>500</v>
      </c>
      <c r="T147" s="282">
        <f t="shared" si="1480"/>
        <v>0.62141449529231441</v>
      </c>
      <c r="U147" s="283">
        <f t="shared" si="1481"/>
        <v>0.37590652699435939</v>
      </c>
      <c r="V147" s="283">
        <f t="shared" si="1482"/>
        <v>0.43748251748251749</v>
      </c>
      <c r="W147" s="283">
        <f t="shared" si="1483"/>
        <v>0.42082111436950148</v>
      </c>
      <c r="X147" s="283">
        <f t="shared" si="1484"/>
        <v>0.18360655737704917</v>
      </c>
      <c r="Y147" s="283">
        <f t="shared" si="1485"/>
        <v>0.3644859813084112</v>
      </c>
      <c r="Z147" s="282">
        <f t="shared" si="1486"/>
        <v>0.45854264265959249</v>
      </c>
      <c r="AA147" s="282">
        <f t="shared" si="1487"/>
        <v>0</v>
      </c>
      <c r="AB147" s="283">
        <f t="shared" si="1488"/>
        <v>0.2916328188464663</v>
      </c>
      <c r="AC147" s="283">
        <f t="shared" si="1489"/>
        <v>0.3190984578884935</v>
      </c>
      <c r="AD147" s="283">
        <f t="shared" si="1490"/>
        <v>0.25348189415041783</v>
      </c>
      <c r="AE147" s="282">
        <f t="shared" si="1491"/>
        <v>0.29057916977380066</v>
      </c>
      <c r="AG147" s="272">
        <f>(T147-T146)*100</f>
        <v>-3.6543266519137751</v>
      </c>
      <c r="AH147" s="272">
        <f t="shared" ref="AH147" si="1492">(U147-U146)*100</f>
        <v>-5.4045163826896667</v>
      </c>
      <c r="AI147" s="272">
        <f t="shared" ref="AI147" si="1493">(V147-V146)*100</f>
        <v>-2.6890946890946896</v>
      </c>
      <c r="AJ147" s="272">
        <f t="shared" ref="AJ147" si="1494">(W147-W146)*100</f>
        <v>-3.0593979970121143</v>
      </c>
      <c r="AK147" s="272">
        <f t="shared" ref="AK147" si="1495">(X147-X146)*100</f>
        <v>-4.1225657388051502</v>
      </c>
      <c r="AL147" s="805">
        <f t="shared" ref="AL147" si="1496">(Y147-Y146)*100</f>
        <v>10.132808657156911</v>
      </c>
      <c r="AM147" s="272">
        <f t="shared" ref="AM147" si="1497">(Z147-Z146)*100</f>
        <v>-3.5922911611017128</v>
      </c>
      <c r="AN147" s="272">
        <f t="shared" ref="AN147" si="1498">(AA147-AA146)*100</f>
        <v>0</v>
      </c>
      <c r="AO147" s="272">
        <f t="shared" ref="AO147" si="1499">(AB147-AB146)*100</f>
        <v>-0.42896680328231573</v>
      </c>
      <c r="AP147" s="272">
        <f t="shared" ref="AP147" si="1500">(AC147-AC146)*100</f>
        <v>-2.6256733368337115</v>
      </c>
      <c r="AQ147" s="272">
        <f t="shared" ref="AQ147" si="1501">(AD147-AD146)*100</f>
        <v>-5.3639767570650418</v>
      </c>
      <c r="AR147" s="272">
        <f t="shared" ref="AR147" si="1502">(AE147-AE146)*100</f>
        <v>-1.8323929094866354</v>
      </c>
    </row>
    <row r="148" spans="1:46" ht="15">
      <c r="A148" s="441"/>
      <c r="B148" s="457" t="s">
        <v>98</v>
      </c>
      <c r="C148" s="444">
        <v>8</v>
      </c>
      <c r="D148" s="445">
        <v>80</v>
      </c>
      <c r="E148" s="445">
        <v>74</v>
      </c>
      <c r="F148" s="445">
        <v>65</v>
      </c>
      <c r="G148" s="445">
        <v>8</v>
      </c>
      <c r="H148" s="445">
        <v>15</v>
      </c>
      <c r="I148" s="444">
        <v>250</v>
      </c>
      <c r="J148" s="444"/>
      <c r="K148" s="445">
        <v>232</v>
      </c>
      <c r="L148" s="445">
        <v>86</v>
      </c>
      <c r="M148" s="445">
        <v>63</v>
      </c>
      <c r="N148" s="444">
        <v>381</v>
      </c>
      <c r="O148" s="444"/>
      <c r="P148" s="489"/>
      <c r="Q148" s="56"/>
      <c r="R148" s="248" t="s">
        <v>526</v>
      </c>
      <c r="S148" s="249" t="s">
        <v>520</v>
      </c>
      <c r="T148" s="280">
        <f t="shared" ref="T148:T149" si="1503">IF(C138&gt;0,C148/C138,)</f>
        <v>1.7417809710428913E-3</v>
      </c>
      <c r="U148" s="281">
        <f t="shared" ref="U148:U149" si="1504">IF(D138&gt;0,D148/D138,)</f>
        <v>1.5458937198067632E-2</v>
      </c>
      <c r="V148" s="281">
        <f t="shared" ref="V148:V149" si="1505">IF(E138&gt;0,E148/E138,)</f>
        <v>2.0202020202020204E-2</v>
      </c>
      <c r="W148" s="281">
        <f t="shared" ref="W148:W149" si="1506">IF(F138&gt;0,F148/F138,)</f>
        <v>1.5330188679245283E-2</v>
      </c>
      <c r="X148" s="281">
        <f t="shared" ref="X148:X149" si="1507">IF(G138&gt;0,G148/G138,)</f>
        <v>2.6845637583892617E-2</v>
      </c>
      <c r="Y148" s="281">
        <f t="shared" ref="Y148:Y149" si="1508">IF(H138&gt;0,H148/H138,)</f>
        <v>7.8947368421052627E-2</v>
      </c>
      <c r="Z148" s="280">
        <f t="shared" ref="Z148:Z149" si="1509">IF(I138&gt;0,I148/I138,)</f>
        <v>1.3767277933806927E-2</v>
      </c>
      <c r="AA148" s="280">
        <f t="shared" ref="AA148:AA149" si="1510">IF(J138&gt;0,J148/J138,)</f>
        <v>0</v>
      </c>
      <c r="AB148" s="281">
        <f t="shared" ref="AB148:AB149" si="1511">IF(K138&gt;0,K148/K138,)</f>
        <v>9.3661687525232129E-2</v>
      </c>
      <c r="AC148" s="281">
        <f t="shared" ref="AC148:AC149" si="1512">IF(L138&gt;0,L148/L138,)</f>
        <v>9.3989071038251368E-2</v>
      </c>
      <c r="AD148" s="281">
        <f t="shared" ref="AD148:AD149" si="1513">IF(M138&gt;0,M148/M138,)</f>
        <v>9.3471810089020765E-2</v>
      </c>
      <c r="AE148" s="280">
        <f t="shared" ref="AE148:AE149" si="1514">IF(N138&gt;0,N148/N138,)</f>
        <v>9.3703885882931631E-2</v>
      </c>
      <c r="AG148" s="334" t="s">
        <v>519</v>
      </c>
      <c r="AH148" s="266"/>
      <c r="AI148" s="266"/>
      <c r="AJ148" s="266"/>
      <c r="AK148" s="266"/>
      <c r="AL148" s="266"/>
      <c r="AM148" s="266"/>
      <c r="AN148" s="266"/>
      <c r="AO148" s="266"/>
      <c r="AP148" s="266"/>
      <c r="AQ148" s="266"/>
      <c r="AR148" s="266"/>
    </row>
    <row r="149" spans="1:46" ht="15">
      <c r="A149" s="441"/>
      <c r="B149" s="457" t="s">
        <v>418</v>
      </c>
      <c r="C149" s="444">
        <v>6</v>
      </c>
      <c r="D149" s="445">
        <v>57</v>
      </c>
      <c r="E149" s="445">
        <v>48</v>
      </c>
      <c r="F149" s="445">
        <v>80</v>
      </c>
      <c r="G149" s="445">
        <v>17</v>
      </c>
      <c r="H149" s="445">
        <v>9</v>
      </c>
      <c r="I149" s="444">
        <v>217</v>
      </c>
      <c r="J149" s="444"/>
      <c r="K149" s="445">
        <v>237</v>
      </c>
      <c r="L149" s="445">
        <v>53</v>
      </c>
      <c r="M149" s="445">
        <v>72</v>
      </c>
      <c r="N149" s="444">
        <v>362</v>
      </c>
      <c r="O149" s="444"/>
      <c r="P149" s="489"/>
      <c r="Q149" s="56"/>
      <c r="R149" s="250"/>
      <c r="S149" s="251" t="s">
        <v>500</v>
      </c>
      <c r="T149" s="282">
        <f t="shared" si="1503"/>
        <v>1.3137727173199037E-3</v>
      </c>
      <c r="U149" s="283">
        <f t="shared" si="1504"/>
        <v>1.1482675261885577E-2</v>
      </c>
      <c r="V149" s="283">
        <f t="shared" si="1505"/>
        <v>1.3426573426573427E-2</v>
      </c>
      <c r="W149" s="283">
        <f t="shared" si="1506"/>
        <v>1.9550342130987292E-2</v>
      </c>
      <c r="X149" s="283">
        <f t="shared" si="1507"/>
        <v>5.5737704918032788E-2</v>
      </c>
      <c r="Y149" s="283">
        <f t="shared" si="1508"/>
        <v>4.2056074766355138E-2</v>
      </c>
      <c r="Z149" s="282">
        <f t="shared" si="1509"/>
        <v>1.2248123271434215E-2</v>
      </c>
      <c r="AA149" s="282">
        <f t="shared" si="1510"/>
        <v>0</v>
      </c>
      <c r="AB149" s="283">
        <f t="shared" si="1511"/>
        <v>9.6263200649878145E-2</v>
      </c>
      <c r="AC149" s="283">
        <f t="shared" si="1512"/>
        <v>6.2870699881376044E-2</v>
      </c>
      <c r="AD149" s="283">
        <f t="shared" si="1513"/>
        <v>0.10027855153203342</v>
      </c>
      <c r="AE149" s="282">
        <f t="shared" si="1514"/>
        <v>8.9982600049714145E-2</v>
      </c>
      <c r="AG149" s="272">
        <f>(T149-T148)*100</f>
        <v>-4.2800825372298762E-2</v>
      </c>
      <c r="AH149" s="272">
        <f t="shared" ref="AH149" si="1515">(U149-U148)*100</f>
        <v>-0.39762619361820556</v>
      </c>
      <c r="AI149" s="272">
        <f t="shared" ref="AI149" si="1516">(V149-V148)*100</f>
        <v>-0.67754467754467773</v>
      </c>
      <c r="AJ149" s="272">
        <f t="shared" ref="AJ149" si="1517">(W149-W148)*100</f>
        <v>0.42201534517420092</v>
      </c>
      <c r="AK149" s="272">
        <f t="shared" ref="AK149" si="1518">(X149-X148)*100</f>
        <v>2.8892067334140172</v>
      </c>
      <c r="AL149" s="272">
        <f t="shared" ref="AL149" si="1519">(Y149-Y148)*100</f>
        <v>-3.689129365469749</v>
      </c>
      <c r="AM149" s="272">
        <f t="shared" ref="AM149" si="1520">(Z149-Z148)*100</f>
        <v>-0.15191546623727123</v>
      </c>
      <c r="AN149" s="272">
        <f t="shared" ref="AN149" si="1521">(AA149-AA148)*100</f>
        <v>0</v>
      </c>
      <c r="AO149" s="272">
        <f t="shared" ref="AO149" si="1522">(AB149-AB148)*100</f>
        <v>0.26015131246460155</v>
      </c>
      <c r="AP149" s="272">
        <f t="shared" ref="AP149" si="1523">(AC149-AC148)*100</f>
        <v>-3.1118371156875324</v>
      </c>
      <c r="AQ149" s="272">
        <f t="shared" ref="AQ149" si="1524">(AD149-AD148)*100</f>
        <v>0.68067414430126594</v>
      </c>
      <c r="AR149" s="272">
        <f t="shared" ref="AR149" si="1525">(AE149-AE148)*100</f>
        <v>-0.37212858332174858</v>
      </c>
    </row>
    <row r="150" spans="1:46" ht="15">
      <c r="A150" s="441"/>
      <c r="B150" s="457" t="s">
        <v>100</v>
      </c>
      <c r="C150" s="444"/>
      <c r="D150" s="445"/>
      <c r="E150" s="445"/>
      <c r="F150" s="445"/>
      <c r="G150" s="445"/>
      <c r="H150" s="445"/>
      <c r="I150" s="444"/>
      <c r="J150" s="444"/>
      <c r="K150" s="445"/>
      <c r="L150" s="445"/>
      <c r="M150" s="445"/>
      <c r="N150" s="444"/>
      <c r="O150" s="444"/>
      <c r="P150" s="489"/>
      <c r="Q150" s="56"/>
      <c r="R150" s="248" t="s">
        <v>527</v>
      </c>
      <c r="S150" s="249" t="s">
        <v>520</v>
      </c>
      <c r="T150" s="280">
        <f t="shared" ref="T150:T151" si="1526">IF(C138&gt;0,C150/C138,)</f>
        <v>0</v>
      </c>
      <c r="U150" s="281">
        <f t="shared" ref="U150:U151" si="1527">IF(D138&gt;0,D150/D138,)</f>
        <v>0</v>
      </c>
      <c r="V150" s="281">
        <f t="shared" ref="V150:V151" si="1528">IF(E138&gt;0,E150/E138,)</f>
        <v>0</v>
      </c>
      <c r="W150" s="281">
        <f t="shared" ref="W150:W151" si="1529">IF(F138&gt;0,F150/F138,)</f>
        <v>0</v>
      </c>
      <c r="X150" s="281">
        <f t="shared" ref="X150:X151" si="1530">IF(G138&gt;0,G150/G138,)</f>
        <v>0</v>
      </c>
      <c r="Y150" s="281">
        <f t="shared" ref="Y150:Y151" si="1531">IF(H138&gt;0,H150/H138,)</f>
        <v>0</v>
      </c>
      <c r="Z150" s="280">
        <f t="shared" ref="Z150:Z151" si="1532">IF(I138&gt;0,I150/I138,)</f>
        <v>0</v>
      </c>
      <c r="AA150" s="280">
        <f t="shared" ref="AA150:AA151" si="1533">IF(J138&gt;0,J150/J138,)</f>
        <v>0</v>
      </c>
      <c r="AB150" s="281">
        <f t="shared" ref="AB150:AB151" si="1534">IF(K138&gt;0,K150/K138,)</f>
        <v>0</v>
      </c>
      <c r="AC150" s="281">
        <f t="shared" ref="AC150:AC151" si="1535">IF(L138&gt;0,L150/L138,)</f>
        <v>0</v>
      </c>
      <c r="AD150" s="281">
        <f t="shared" ref="AD150:AD151" si="1536">IF(M138&gt;0,M150/M138,)</f>
        <v>0</v>
      </c>
      <c r="AE150" s="280">
        <f t="shared" ref="AE150:AE151" si="1537">IF(N138&gt;0,N150/N138,)</f>
        <v>0</v>
      </c>
      <c r="AG150" s="334" t="s">
        <v>519</v>
      </c>
      <c r="AH150" s="266"/>
      <c r="AI150" s="266"/>
      <c r="AJ150" s="266"/>
      <c r="AK150" s="266"/>
      <c r="AL150" s="266"/>
      <c r="AM150" s="266"/>
      <c r="AN150" s="266"/>
      <c r="AO150" s="266"/>
      <c r="AP150" s="266"/>
      <c r="AQ150" s="266"/>
      <c r="AR150" s="266"/>
    </row>
    <row r="151" spans="1:46" ht="15">
      <c r="A151" s="441"/>
      <c r="B151" s="457" t="s">
        <v>420</v>
      </c>
      <c r="C151" s="444"/>
      <c r="D151" s="445"/>
      <c r="E151" s="445"/>
      <c r="F151" s="445"/>
      <c r="G151" s="445"/>
      <c r="H151" s="445"/>
      <c r="I151" s="444"/>
      <c r="J151" s="444"/>
      <c r="K151" s="445"/>
      <c r="L151" s="445"/>
      <c r="M151" s="445"/>
      <c r="N151" s="444"/>
      <c r="O151" s="444"/>
      <c r="P151" s="489"/>
      <c r="Q151" s="56"/>
      <c r="R151" s="250"/>
      <c r="S151" s="251" t="s">
        <v>500</v>
      </c>
      <c r="T151" s="282">
        <f t="shared" si="1526"/>
        <v>0</v>
      </c>
      <c r="U151" s="283">
        <f t="shared" si="1527"/>
        <v>0</v>
      </c>
      <c r="V151" s="283">
        <f t="shared" si="1528"/>
        <v>0</v>
      </c>
      <c r="W151" s="283">
        <f t="shared" si="1529"/>
        <v>0</v>
      </c>
      <c r="X151" s="283">
        <f t="shared" si="1530"/>
        <v>0</v>
      </c>
      <c r="Y151" s="283">
        <f t="shared" si="1531"/>
        <v>0</v>
      </c>
      <c r="Z151" s="282">
        <f t="shared" si="1532"/>
        <v>0</v>
      </c>
      <c r="AA151" s="282">
        <f t="shared" si="1533"/>
        <v>0</v>
      </c>
      <c r="AB151" s="283">
        <f t="shared" si="1534"/>
        <v>0</v>
      </c>
      <c r="AC151" s="283">
        <f t="shared" si="1535"/>
        <v>0</v>
      </c>
      <c r="AD151" s="283">
        <f t="shared" si="1536"/>
        <v>0</v>
      </c>
      <c r="AE151" s="282">
        <f t="shared" si="1537"/>
        <v>0</v>
      </c>
      <c r="AG151" s="272">
        <f>(T151-T150)*100</f>
        <v>0</v>
      </c>
      <c r="AH151" s="272">
        <f t="shared" ref="AH151" si="1538">(U151-U150)*100</f>
        <v>0</v>
      </c>
      <c r="AI151" s="272">
        <f t="shared" ref="AI151" si="1539">(V151-V150)*100</f>
        <v>0</v>
      </c>
      <c r="AJ151" s="272">
        <f t="shared" ref="AJ151" si="1540">(W151-W150)*100</f>
        <v>0</v>
      </c>
      <c r="AK151" s="272">
        <f t="shared" ref="AK151" si="1541">(X151-X150)*100</f>
        <v>0</v>
      </c>
      <c r="AL151" s="272">
        <f t="shared" ref="AL151" si="1542">(Y151-Y150)*100</f>
        <v>0</v>
      </c>
      <c r="AM151" s="272">
        <f t="shared" ref="AM151" si="1543">(Z151-Z150)*100</f>
        <v>0</v>
      </c>
      <c r="AN151" s="272">
        <f t="shared" ref="AN151" si="1544">(AA151-AA150)*100</f>
        <v>0</v>
      </c>
      <c r="AO151" s="272">
        <f t="shared" ref="AO151" si="1545">(AB151-AB150)*100</f>
        <v>0</v>
      </c>
      <c r="AP151" s="272">
        <f t="shared" ref="AP151" si="1546">(AC151-AC150)*100</f>
        <v>0</v>
      </c>
      <c r="AQ151" s="272">
        <f t="shared" ref="AQ151" si="1547">(AD151-AD150)*100</f>
        <v>0</v>
      </c>
      <c r="AR151" s="272">
        <f t="shared" ref="AR151" si="1548">(AE151-AE150)*100</f>
        <v>0</v>
      </c>
    </row>
    <row r="152" spans="1:46" ht="15">
      <c r="A152" s="441"/>
      <c r="B152" s="457" t="s">
        <v>102</v>
      </c>
      <c r="C152" s="444">
        <v>831</v>
      </c>
      <c r="D152" s="445">
        <v>1648</v>
      </c>
      <c r="E152" s="445">
        <v>1051</v>
      </c>
      <c r="F152" s="445">
        <v>1271</v>
      </c>
      <c r="G152" s="445">
        <v>175</v>
      </c>
      <c r="H152" s="445">
        <v>63</v>
      </c>
      <c r="I152" s="444">
        <v>5039</v>
      </c>
      <c r="J152" s="444"/>
      <c r="K152" s="445">
        <v>767</v>
      </c>
      <c r="L152" s="445">
        <v>283</v>
      </c>
      <c r="M152" s="445">
        <v>192</v>
      </c>
      <c r="N152" s="444">
        <v>1242</v>
      </c>
      <c r="O152" s="444"/>
      <c r="P152" s="489"/>
      <c r="Q152" s="56"/>
      <c r="R152" s="248" t="s">
        <v>528</v>
      </c>
      <c r="S152" s="249" t="s">
        <v>520</v>
      </c>
      <c r="T152" s="280">
        <f t="shared" ref="T152:T153" si="1549">IF(C138&gt;0,C152/C138,)</f>
        <v>0.18092749836708033</v>
      </c>
      <c r="U152" s="281">
        <f t="shared" ref="U152:U153" si="1550">IF(D138&gt;0,D152/D138,)</f>
        <v>0.31845410628019322</v>
      </c>
      <c r="V152" s="281">
        <f t="shared" ref="V152:V153" si="1551">IF(E138&gt;0,E152/E138,)</f>
        <v>0.28692328692328695</v>
      </c>
      <c r="W152" s="281">
        <f t="shared" ref="W152:W153" si="1552">IF(F138&gt;0,F152/F138,)</f>
        <v>0.2997641509433962</v>
      </c>
      <c r="X152" s="281">
        <f t="shared" ref="X152:X153" si="1553">IF(G138&gt;0,G152/G138,)</f>
        <v>0.58724832214765099</v>
      </c>
      <c r="Y152" s="281">
        <f t="shared" ref="Y152:Y153" si="1554">IF(H138&gt;0,H152/H138,)</f>
        <v>0.33157894736842103</v>
      </c>
      <c r="Z152" s="280">
        <f t="shared" ref="Z152:Z153" si="1555">IF(I138&gt;0,I152/I138,)</f>
        <v>0.27749325403381242</v>
      </c>
      <c r="AA152" s="280">
        <f t="shared" ref="AA152:AA153" si="1556">IF(J138&gt;0,J152/J138,)</f>
        <v>0</v>
      </c>
      <c r="AB152" s="281">
        <f t="shared" ref="AB152:AB153" si="1557">IF(K138&gt;0,K152/K138,)</f>
        <v>0.30964876867178037</v>
      </c>
      <c r="AC152" s="281">
        <f t="shared" ref="AC152:AC153" si="1558">IF(L138&gt;0,L152/L138,)</f>
        <v>0.30928961748633882</v>
      </c>
      <c r="AD152" s="281">
        <f t="shared" ref="AD152:AD153" si="1559">IF(M138&gt;0,M152/M138,)</f>
        <v>0.28486646884272998</v>
      </c>
      <c r="AE152" s="280">
        <f t="shared" ref="AE152:AE153" si="1560">IF(N138&gt;0,N152/N138,)</f>
        <v>0.30545991146089524</v>
      </c>
      <c r="AG152" s="334" t="s">
        <v>519</v>
      </c>
      <c r="AH152" s="266"/>
      <c r="AI152" s="266"/>
      <c r="AJ152" s="266"/>
      <c r="AK152" s="266"/>
      <c r="AL152" s="266"/>
      <c r="AM152" s="266"/>
      <c r="AN152" s="266"/>
      <c r="AO152" s="266"/>
      <c r="AP152" s="266"/>
      <c r="AQ152" s="266"/>
      <c r="AR152" s="266"/>
    </row>
    <row r="153" spans="1:46" ht="15">
      <c r="A153" s="441"/>
      <c r="B153" s="457" t="s">
        <v>422</v>
      </c>
      <c r="C153" s="444">
        <v>846</v>
      </c>
      <c r="D153" s="445">
        <v>1517</v>
      </c>
      <c r="E153" s="445">
        <v>1093</v>
      </c>
      <c r="F153" s="445">
        <v>1203</v>
      </c>
      <c r="G153" s="445">
        <v>81</v>
      </c>
      <c r="H153" s="445">
        <v>153</v>
      </c>
      <c r="I153" s="444">
        <v>4893</v>
      </c>
      <c r="J153" s="444"/>
      <c r="K153" s="445">
        <v>750</v>
      </c>
      <c r="L153" s="445">
        <v>272</v>
      </c>
      <c r="M153" s="445">
        <v>224</v>
      </c>
      <c r="N153" s="444">
        <v>1246</v>
      </c>
      <c r="O153" s="444"/>
      <c r="P153" s="489"/>
      <c r="Q153" s="56"/>
      <c r="R153" s="250"/>
      <c r="S153" s="251" t="s">
        <v>500</v>
      </c>
      <c r="T153" s="282">
        <f t="shared" si="1549"/>
        <v>0.18524195314210642</v>
      </c>
      <c r="U153" s="283">
        <f t="shared" si="1550"/>
        <v>0.30560032232070911</v>
      </c>
      <c r="V153" s="283">
        <f t="shared" si="1551"/>
        <v>0.30573426573426571</v>
      </c>
      <c r="W153" s="283">
        <f t="shared" si="1552"/>
        <v>0.29398826979472142</v>
      </c>
      <c r="X153" s="283">
        <f t="shared" si="1553"/>
        <v>0.26557377049180325</v>
      </c>
      <c r="Y153" s="283">
        <f t="shared" si="1554"/>
        <v>0.71495327102803741</v>
      </c>
      <c r="Z153" s="282">
        <f t="shared" si="1555"/>
        <v>0.27617542473330697</v>
      </c>
      <c r="AA153" s="282">
        <f t="shared" si="1556"/>
        <v>0</v>
      </c>
      <c r="AB153" s="283">
        <f t="shared" si="1557"/>
        <v>0.30463038180341184</v>
      </c>
      <c r="AC153" s="283">
        <f t="shared" si="1558"/>
        <v>0.32265717674970346</v>
      </c>
      <c r="AD153" s="283">
        <f t="shared" si="1559"/>
        <v>0.31197771587743733</v>
      </c>
      <c r="AE153" s="282">
        <f t="shared" si="1560"/>
        <v>0.30971911508824262</v>
      </c>
      <c r="AG153" s="272">
        <f>(T153-T152)*100</f>
        <v>0.43144547750260942</v>
      </c>
      <c r="AH153" s="272">
        <f t="shared" ref="AH153" si="1561">(U153-U152)*100</f>
        <v>-1.2853783959484111</v>
      </c>
      <c r="AI153" s="272">
        <f t="shared" ref="AI153" si="1562">(V153-V152)*100</f>
        <v>1.8810978810978762</v>
      </c>
      <c r="AJ153" s="272">
        <f t="shared" ref="AJ153" si="1563">(W153-W152)*100</f>
        <v>-0.57758811486747774</v>
      </c>
      <c r="AK153" s="805">
        <f t="shared" ref="AK153" si="1564">(X153-X152)*100</f>
        <v>-32.167455165584776</v>
      </c>
      <c r="AL153" s="805">
        <f t="shared" ref="AL153" si="1565">(Y153-Y152)*100</f>
        <v>38.337432365961639</v>
      </c>
      <c r="AM153" s="272">
        <f t="shared" ref="AM153" si="1566">(Z153-Z152)*100</f>
        <v>-0.13178293005054464</v>
      </c>
      <c r="AN153" s="272">
        <f t="shared" ref="AN153" si="1567">(AA153-AA152)*100</f>
        <v>0</v>
      </c>
      <c r="AO153" s="272">
        <f t="shared" ref="AO153" si="1568">(AB153-AB152)*100</f>
        <v>-0.50183868683685295</v>
      </c>
      <c r="AP153" s="272">
        <f t="shared" ref="AP153" si="1569">(AC153-AC152)*100</f>
        <v>1.3367559263364637</v>
      </c>
      <c r="AQ153" s="272">
        <f t="shared" ref="AQ153" si="1570">(AD153-AD152)*100</f>
        <v>2.7111247034707353</v>
      </c>
      <c r="AR153" s="272">
        <f t="shared" ref="AR153" si="1571">(AE153-AE152)*100</f>
        <v>0.42592036273473854</v>
      </c>
      <c r="AT153" s="51"/>
    </row>
    <row r="154" spans="1:46" ht="15">
      <c r="A154" s="441"/>
      <c r="B154" s="457" t="s">
        <v>104</v>
      </c>
      <c r="C154" s="444">
        <v>80</v>
      </c>
      <c r="D154" s="445">
        <v>347</v>
      </c>
      <c r="E154" s="445">
        <v>189</v>
      </c>
      <c r="F154" s="445">
        <v>309</v>
      </c>
      <c r="G154" s="445">
        <v>37</v>
      </c>
      <c r="H154" s="445">
        <v>23</v>
      </c>
      <c r="I154" s="444">
        <v>985</v>
      </c>
      <c r="J154" s="444"/>
      <c r="K154" s="445">
        <v>635</v>
      </c>
      <c r="L154" s="445">
        <v>145</v>
      </c>
      <c r="M154" s="445">
        <v>112</v>
      </c>
      <c r="N154" s="444">
        <v>892</v>
      </c>
      <c r="O154" s="444"/>
      <c r="P154" s="489"/>
      <c r="Q154" s="56"/>
      <c r="R154" s="248" t="s">
        <v>529</v>
      </c>
      <c r="S154" s="249" t="s">
        <v>520</v>
      </c>
      <c r="T154" s="280">
        <f t="shared" ref="T154:T155" si="1572">IF(C138&gt;0,C154/C138,)</f>
        <v>1.7417809710428913E-2</v>
      </c>
      <c r="U154" s="281">
        <f t="shared" ref="U154:U155" si="1573">IF(D138&gt;0,D154/D138,)</f>
        <v>6.7053140096618363E-2</v>
      </c>
      <c r="V154" s="281">
        <f t="shared" ref="V154:V155" si="1574">IF(E138&gt;0,E154/E138,)</f>
        <v>5.1597051597051594E-2</v>
      </c>
      <c r="W154" s="281">
        <f t="shared" ref="W154:W155" si="1575">IF(F138&gt;0,F154/F138,)</f>
        <v>7.2877358490566035E-2</v>
      </c>
      <c r="X154" s="281">
        <f t="shared" ref="X154:X155" si="1576">IF(G138&gt;0,G154/G138,)</f>
        <v>0.12416107382550336</v>
      </c>
      <c r="Y154" s="281">
        <f t="shared" ref="Y154:Y155" si="1577">IF(H138&gt;0,H154/H138,)</f>
        <v>0.12105263157894737</v>
      </c>
      <c r="Z154" s="280">
        <f t="shared" ref="Z154:Z155" si="1578">IF(I138&gt;0,I154/I138,)</f>
        <v>5.4243075059199293E-2</v>
      </c>
      <c r="AA154" s="280">
        <f t="shared" ref="AA154:AA155" si="1579">IF(J138&gt;0,J154/J138,)</f>
        <v>0</v>
      </c>
      <c r="AB154" s="281">
        <f t="shared" ref="AB154:AB155" si="1580">IF(K138&gt;0,K154/K138,)</f>
        <v>0.25635849818328621</v>
      </c>
      <c r="AC154" s="281">
        <f t="shared" ref="AC154:AC155" si="1581">IF(L138&gt;0,L154/L138,)</f>
        <v>0.15846994535519127</v>
      </c>
      <c r="AD154" s="281">
        <f t="shared" ref="AD154:AD155" si="1582">IF(M138&gt;0,M154/M138,)</f>
        <v>0.16617210682492581</v>
      </c>
      <c r="AE154" s="280">
        <f t="shared" ref="AE154:AE155" si="1583">IF(N138&gt;0,N154/N138,)</f>
        <v>0.21938022626660109</v>
      </c>
      <c r="AG154" s="334" t="s">
        <v>519</v>
      </c>
      <c r="AH154" s="266"/>
      <c r="AI154" s="266"/>
      <c r="AJ154" s="266"/>
      <c r="AK154" s="266"/>
      <c r="AL154" s="266"/>
      <c r="AM154" s="266"/>
      <c r="AN154" s="266"/>
      <c r="AO154" s="266"/>
      <c r="AP154" s="266"/>
      <c r="AQ154" s="266"/>
      <c r="AR154" s="266"/>
    </row>
    <row r="155" spans="1:46" ht="15">
      <c r="A155" s="441"/>
      <c r="B155" s="457" t="s">
        <v>424</v>
      </c>
      <c r="C155" s="444">
        <v>63</v>
      </c>
      <c r="D155" s="445">
        <v>497</v>
      </c>
      <c r="E155" s="445">
        <v>182</v>
      </c>
      <c r="F155" s="445">
        <v>316</v>
      </c>
      <c r="G155" s="445">
        <v>26</v>
      </c>
      <c r="H155" s="445">
        <v>52</v>
      </c>
      <c r="I155" s="444">
        <v>1136</v>
      </c>
      <c r="J155" s="444"/>
      <c r="K155" s="445">
        <v>616</v>
      </c>
      <c r="L155" s="445">
        <v>136</v>
      </c>
      <c r="M155" s="445">
        <v>148</v>
      </c>
      <c r="N155" s="444">
        <v>900</v>
      </c>
      <c r="O155" s="444"/>
      <c r="P155" s="489"/>
      <c r="Q155" s="56"/>
      <c r="R155" s="250"/>
      <c r="S155" s="251" t="s">
        <v>500</v>
      </c>
      <c r="T155" s="282">
        <f t="shared" si="1572"/>
        <v>1.3794613531858988E-2</v>
      </c>
      <c r="U155" s="283">
        <f t="shared" si="1573"/>
        <v>0.10012087026591458</v>
      </c>
      <c r="V155" s="283">
        <f t="shared" si="1574"/>
        <v>5.0909090909090911E-2</v>
      </c>
      <c r="W155" s="283">
        <f t="shared" si="1575"/>
        <v>7.7223851417399805E-2</v>
      </c>
      <c r="X155" s="283">
        <f t="shared" si="1576"/>
        <v>8.5245901639344257E-2</v>
      </c>
      <c r="Y155" s="283">
        <f t="shared" si="1577"/>
        <v>0.24299065420560748</v>
      </c>
      <c r="Z155" s="282">
        <f t="shared" si="1578"/>
        <v>6.4119207540780043E-2</v>
      </c>
      <c r="AA155" s="282">
        <f t="shared" si="1579"/>
        <v>0</v>
      </c>
      <c r="AB155" s="283">
        <f t="shared" si="1580"/>
        <v>0.2502030869212023</v>
      </c>
      <c r="AC155" s="283">
        <f t="shared" si="1581"/>
        <v>0.16132858837485173</v>
      </c>
      <c r="AD155" s="283">
        <f t="shared" si="1582"/>
        <v>0.20612813370473537</v>
      </c>
      <c r="AE155" s="282">
        <f t="shared" si="1583"/>
        <v>0.22371364653243847</v>
      </c>
      <c r="AG155" s="272">
        <f>(T155-T154)*100</f>
        <v>-0.36231961785699252</v>
      </c>
      <c r="AH155" s="272">
        <f t="shared" ref="AH155" si="1584">(U155-U154)*100</f>
        <v>3.3067730169296219</v>
      </c>
      <c r="AI155" s="272">
        <f t="shared" ref="AI155" si="1585">(V155-V154)*100</f>
        <v>-6.8796068796068283E-2</v>
      </c>
      <c r="AJ155" s="272">
        <f t="shared" ref="AJ155" si="1586">(W155-W154)*100</f>
        <v>0.43464929268337699</v>
      </c>
      <c r="AK155" s="272">
        <f t="shared" ref="AK155" si="1587">(X155-X154)*100</f>
        <v>-3.8915172186159102</v>
      </c>
      <c r="AL155" s="805">
        <f t="shared" ref="AL155" si="1588">(Y155-Y154)*100</f>
        <v>12.193802262666011</v>
      </c>
      <c r="AM155" s="272">
        <f t="shared" ref="AM155" si="1589">(Z155-Z154)*100</f>
        <v>0.98761324815807505</v>
      </c>
      <c r="AN155" s="272">
        <f t="shared" ref="AN155" si="1590">(AA155-AA154)*100</f>
        <v>0</v>
      </c>
      <c r="AO155" s="272">
        <f t="shared" ref="AO155" si="1591">(AB155-AB154)*100</f>
        <v>-0.61554112620839097</v>
      </c>
      <c r="AP155" s="272">
        <f t="shared" ref="AP155" si="1592">(AC155-AC154)*100</f>
        <v>0.28586430196604617</v>
      </c>
      <c r="AQ155" s="272">
        <f t="shared" ref="AQ155" si="1593">(AD155-AD154)*100</f>
        <v>3.9956026879809565</v>
      </c>
      <c r="AR155" s="272">
        <f t="shared" ref="AR155" si="1594">(AE155-AE154)*100</f>
        <v>0.43334202658373844</v>
      </c>
    </row>
    <row r="156" spans="1:46" ht="15">
      <c r="A156" s="441"/>
      <c r="B156" s="457" t="s">
        <v>106</v>
      </c>
      <c r="C156" s="444">
        <v>2</v>
      </c>
      <c r="D156" s="445">
        <v>2</v>
      </c>
      <c r="E156" s="445">
        <v>2</v>
      </c>
      <c r="F156" s="445">
        <v>3</v>
      </c>
      <c r="G156" s="445">
        <v>0</v>
      </c>
      <c r="H156" s="445">
        <v>0</v>
      </c>
      <c r="I156" s="444">
        <v>9</v>
      </c>
      <c r="J156" s="444"/>
      <c r="K156" s="445">
        <v>7</v>
      </c>
      <c r="L156" s="445">
        <v>30</v>
      </c>
      <c r="M156" s="445">
        <v>1</v>
      </c>
      <c r="N156" s="444">
        <v>38</v>
      </c>
      <c r="O156" s="444"/>
      <c r="P156" s="489"/>
      <c r="Q156" s="56"/>
      <c r="R156" s="248" t="s">
        <v>530</v>
      </c>
      <c r="S156" s="249" t="s">
        <v>520</v>
      </c>
      <c r="T156" s="280">
        <f t="shared" ref="T156:T157" si="1595">IF(C138&gt;0,C156/C138,)</f>
        <v>4.3544524276072284E-4</v>
      </c>
      <c r="U156" s="281">
        <f t="shared" ref="U156:U157" si="1596">IF(D138&gt;0,D156/D138,)</f>
        <v>3.8647342995169081E-4</v>
      </c>
      <c r="V156" s="281">
        <f t="shared" ref="V156:V157" si="1597">IF(E138&gt;0,E156/E138,)</f>
        <v>5.4600054600054604E-4</v>
      </c>
      <c r="W156" s="281">
        <f t="shared" ref="W156:W157" si="1598">IF(F138&gt;0,F156/F138,)</f>
        <v>7.0754716981132071E-4</v>
      </c>
      <c r="X156" s="281">
        <f t="shared" ref="X156:X157" si="1599">IF(G138&gt;0,G156/G138,)</f>
        <v>0</v>
      </c>
      <c r="Y156" s="281">
        <f t="shared" ref="Y156:Y157" si="1600">IF(H138&gt;0,H156/H138,)</f>
        <v>0</v>
      </c>
      <c r="Z156" s="280">
        <f t="shared" ref="Z156:Z157" si="1601">IF(I138&gt;0,I156/I138,)</f>
        <v>4.9562200561704939E-4</v>
      </c>
      <c r="AA156" s="280">
        <f t="shared" ref="AA156:AA157" si="1602">IF(J138&gt;0,J156/J138,)</f>
        <v>0</v>
      </c>
      <c r="AB156" s="281">
        <f t="shared" ref="AB156:AB157" si="1603">IF(K138&gt;0,K156/K138,)</f>
        <v>2.8259991925716592E-3</v>
      </c>
      <c r="AC156" s="281">
        <f t="shared" ref="AC156:AC157" si="1604">IF(L138&gt;0,L156/L138,)</f>
        <v>3.2786885245901641E-2</v>
      </c>
      <c r="AD156" s="281">
        <f t="shared" ref="AD156:AD157" si="1605">IF(M138&gt;0,M156/M138,)</f>
        <v>1.483679525222552E-3</v>
      </c>
      <c r="AE156" s="280">
        <f t="shared" ref="AE156:AE157" si="1606">IF(N138&gt;0,N156/N138,)</f>
        <v>9.3457943925233638E-3</v>
      </c>
      <c r="AG156" s="334" t="s">
        <v>519</v>
      </c>
      <c r="AH156" s="266"/>
      <c r="AI156" s="266"/>
      <c r="AJ156" s="266"/>
      <c r="AK156" s="266"/>
      <c r="AL156" s="266"/>
      <c r="AM156" s="266"/>
      <c r="AN156" s="266"/>
      <c r="AO156" s="266"/>
      <c r="AP156" s="266"/>
      <c r="AQ156" s="266"/>
      <c r="AR156" s="266"/>
    </row>
    <row r="157" spans="1:46" ht="15">
      <c r="A157" s="441"/>
      <c r="B157" s="457" t="s">
        <v>426</v>
      </c>
      <c r="C157" s="444">
        <v>0</v>
      </c>
      <c r="D157" s="445">
        <v>1</v>
      </c>
      <c r="E157" s="445">
        <v>3</v>
      </c>
      <c r="F157" s="445">
        <v>9</v>
      </c>
      <c r="G157" s="445">
        <v>0</v>
      </c>
      <c r="H157" s="445">
        <v>1</v>
      </c>
      <c r="I157" s="444">
        <v>14</v>
      </c>
      <c r="J157" s="444"/>
      <c r="K157" s="445">
        <v>3</v>
      </c>
      <c r="L157" s="445">
        <v>4</v>
      </c>
      <c r="M157" s="445">
        <v>0</v>
      </c>
      <c r="N157" s="444">
        <v>7</v>
      </c>
      <c r="O157" s="444"/>
      <c r="P157" s="489"/>
      <c r="Q157" s="56"/>
      <c r="R157" s="250"/>
      <c r="S157" s="251" t="s">
        <v>500</v>
      </c>
      <c r="T157" s="282">
        <f t="shared" si="1595"/>
        <v>0</v>
      </c>
      <c r="U157" s="283">
        <f t="shared" si="1596"/>
        <v>2.0145044319097501E-4</v>
      </c>
      <c r="V157" s="283">
        <f t="shared" si="1597"/>
        <v>8.3916083916083916E-4</v>
      </c>
      <c r="W157" s="283">
        <f t="shared" si="1598"/>
        <v>2.1994134897360706E-3</v>
      </c>
      <c r="X157" s="283">
        <f t="shared" si="1599"/>
        <v>0</v>
      </c>
      <c r="Y157" s="283">
        <f t="shared" si="1600"/>
        <v>4.6728971962616819E-3</v>
      </c>
      <c r="Z157" s="282">
        <f t="shared" si="1601"/>
        <v>7.9020150138285259E-4</v>
      </c>
      <c r="AA157" s="282">
        <f t="shared" si="1602"/>
        <v>0</v>
      </c>
      <c r="AB157" s="283">
        <f t="shared" si="1603"/>
        <v>1.2185215272136475E-3</v>
      </c>
      <c r="AC157" s="283">
        <f t="shared" si="1604"/>
        <v>4.7449584816132862E-3</v>
      </c>
      <c r="AD157" s="283">
        <f t="shared" si="1605"/>
        <v>0</v>
      </c>
      <c r="AE157" s="282">
        <f t="shared" si="1606"/>
        <v>1.7399950285856326E-3</v>
      </c>
      <c r="AG157" s="272">
        <f>(T157-T156)*100</f>
        <v>-4.3544524276072284E-2</v>
      </c>
      <c r="AH157" s="272">
        <f t="shared" ref="AH157" si="1607">(U157-U156)*100</f>
        <v>-1.8502298676071581E-2</v>
      </c>
      <c r="AI157" s="272">
        <f t="shared" ref="AI157" si="1608">(V157-V156)*100</f>
        <v>2.9316029316029314E-2</v>
      </c>
      <c r="AJ157" s="272">
        <f t="shared" ref="AJ157" si="1609">(W157-W156)*100</f>
        <v>0.14918663199247501</v>
      </c>
      <c r="AK157" s="272">
        <f t="shared" ref="AK157" si="1610">(X157-X156)*100</f>
        <v>0</v>
      </c>
      <c r="AL157" s="272">
        <f t="shared" ref="AL157" si="1611">(Y157-Y156)*100</f>
        <v>0.46728971962616817</v>
      </c>
      <c r="AM157" s="272">
        <f t="shared" ref="AM157" si="1612">(Z157-Z156)*100</f>
        <v>2.9457949576580319E-2</v>
      </c>
      <c r="AN157" s="272">
        <f t="shared" ref="AN157" si="1613">(AA157-AA156)*100</f>
        <v>0</v>
      </c>
      <c r="AO157" s="272">
        <f t="shared" ref="AO157" si="1614">(AB157-AB156)*100</f>
        <v>-0.16074776653580117</v>
      </c>
      <c r="AP157" s="272">
        <f t="shared" ref="AP157" si="1615">(AC157-AC156)*100</f>
        <v>-2.8041926764288356</v>
      </c>
      <c r="AQ157" s="272">
        <f t="shared" ref="AQ157" si="1616">(AD157-AD156)*100</f>
        <v>-0.14836795252225521</v>
      </c>
      <c r="AR157" s="272">
        <f t="shared" ref="AR157" si="1617">(AE157-AE156)*100</f>
        <v>-0.76057993639377319</v>
      </c>
    </row>
    <row r="158" spans="1:46" ht="15">
      <c r="A158" s="441"/>
      <c r="B158" s="457" t="s">
        <v>108</v>
      </c>
      <c r="C158" s="444"/>
      <c r="D158" s="445"/>
      <c r="E158" s="445"/>
      <c r="F158" s="445"/>
      <c r="G158" s="445"/>
      <c r="H158" s="445"/>
      <c r="I158" s="444"/>
      <c r="J158" s="444"/>
      <c r="K158" s="445"/>
      <c r="L158" s="445"/>
      <c r="M158" s="445"/>
      <c r="N158" s="444"/>
      <c r="O158" s="444"/>
      <c r="P158" s="489"/>
      <c r="Q158" s="56"/>
      <c r="R158" s="248" t="s">
        <v>531</v>
      </c>
      <c r="S158" s="249" t="s">
        <v>520</v>
      </c>
      <c r="T158" s="280">
        <f t="shared" ref="T158:T159" si="1618">IF(C138&gt;0,C158/C138,)</f>
        <v>0</v>
      </c>
      <c r="U158" s="281">
        <f t="shared" ref="U158:U159" si="1619">IF(D138&gt;0,D158/D138,)</f>
        <v>0</v>
      </c>
      <c r="V158" s="281">
        <f t="shared" ref="V158:V159" si="1620">IF(E138&gt;0,E158/E138,)</f>
        <v>0</v>
      </c>
      <c r="W158" s="281">
        <f t="shared" ref="W158:W159" si="1621">IF(F138&gt;0,F158/F138,)</f>
        <v>0</v>
      </c>
      <c r="X158" s="281">
        <f t="shared" ref="X158:X159" si="1622">IF(G138&gt;0,G158/G138,)</f>
        <v>0</v>
      </c>
      <c r="Y158" s="281">
        <f t="shared" ref="Y158:Y159" si="1623">IF(H138&gt;0,H158/H138,)</f>
        <v>0</v>
      </c>
      <c r="Z158" s="280">
        <f t="shared" ref="Z158:Z159" si="1624">IF(I138&gt;0,I158/I138,)</f>
        <v>0</v>
      </c>
      <c r="AA158" s="280">
        <f t="shared" ref="AA158:AA159" si="1625">IF(J138&gt;0,J158/J138,)</f>
        <v>0</v>
      </c>
      <c r="AB158" s="281">
        <f t="shared" ref="AB158:AB159" si="1626">IF(K138&gt;0,K158/K138,)</f>
        <v>0</v>
      </c>
      <c r="AC158" s="281">
        <f t="shared" ref="AC158:AC159" si="1627">IF(L138&gt;0,L158/L138,)</f>
        <v>0</v>
      </c>
      <c r="AD158" s="281">
        <f t="shared" ref="AD158:AD159" si="1628">IF(M138&gt;0,M158/M138,)</f>
        <v>0</v>
      </c>
      <c r="AE158" s="280">
        <f t="shared" ref="AE158:AE159" si="1629">IF(N138&gt;0,N158/N138,)</f>
        <v>0</v>
      </c>
      <c r="AG158" s="334" t="s">
        <v>519</v>
      </c>
      <c r="AH158" s="195"/>
      <c r="AI158" s="195"/>
      <c r="AJ158" s="195"/>
      <c r="AK158" s="195"/>
      <c r="AL158" s="195"/>
      <c r="AM158" s="195"/>
      <c r="AN158" s="195"/>
      <c r="AO158" s="195"/>
      <c r="AP158" s="195"/>
      <c r="AQ158" s="195"/>
      <c r="AR158" s="195"/>
    </row>
    <row r="159" spans="1:46" ht="15.75" thickBot="1">
      <c r="A159" s="441"/>
      <c r="B159" s="457" t="s">
        <v>430</v>
      </c>
      <c r="C159" s="444"/>
      <c r="D159" s="445"/>
      <c r="E159" s="445"/>
      <c r="F159" s="445"/>
      <c r="G159" s="445"/>
      <c r="H159" s="445"/>
      <c r="I159" s="444"/>
      <c r="J159" s="444"/>
      <c r="K159" s="445"/>
      <c r="L159" s="445"/>
      <c r="M159" s="445"/>
      <c r="N159" s="444"/>
      <c r="O159" s="444"/>
      <c r="P159" s="489"/>
      <c r="Q159" s="56"/>
      <c r="R159" s="255"/>
      <c r="S159" s="256" t="s">
        <v>500</v>
      </c>
      <c r="T159" s="284">
        <f t="shared" si="1618"/>
        <v>0</v>
      </c>
      <c r="U159" s="285">
        <f t="shared" si="1619"/>
        <v>0</v>
      </c>
      <c r="V159" s="285">
        <f t="shared" si="1620"/>
        <v>0</v>
      </c>
      <c r="W159" s="285">
        <f t="shared" si="1621"/>
        <v>0</v>
      </c>
      <c r="X159" s="285">
        <f t="shared" si="1622"/>
        <v>0</v>
      </c>
      <c r="Y159" s="285">
        <f t="shared" si="1623"/>
        <v>0</v>
      </c>
      <c r="Z159" s="284">
        <f t="shared" si="1624"/>
        <v>0</v>
      </c>
      <c r="AA159" s="284">
        <f t="shared" si="1625"/>
        <v>0</v>
      </c>
      <c r="AB159" s="285">
        <f t="shared" si="1626"/>
        <v>0</v>
      </c>
      <c r="AC159" s="285">
        <f t="shared" si="1627"/>
        <v>0</v>
      </c>
      <c r="AD159" s="285">
        <f t="shared" si="1628"/>
        <v>0</v>
      </c>
      <c r="AE159" s="284">
        <f t="shared" si="1629"/>
        <v>0</v>
      </c>
      <c r="AF159" s="427"/>
      <c r="AG159" s="273">
        <f>(T159-T158)*100</f>
        <v>0</v>
      </c>
      <c r="AH159" s="273">
        <f t="shared" ref="AH159" si="1630">(U159-U158)*100</f>
        <v>0</v>
      </c>
      <c r="AI159" s="273">
        <f t="shared" ref="AI159" si="1631">(V159-V158)*100</f>
        <v>0</v>
      </c>
      <c r="AJ159" s="273">
        <f t="shared" ref="AJ159" si="1632">(W159-W158)*100</f>
        <v>0</v>
      </c>
      <c r="AK159" s="273">
        <f t="shared" ref="AK159" si="1633">(X159-X158)*100</f>
        <v>0</v>
      </c>
      <c r="AL159" s="273">
        <f t="shared" ref="AL159" si="1634">(Y159-Y158)*100</f>
        <v>0</v>
      </c>
      <c r="AM159" s="273">
        <f t="shared" ref="AM159" si="1635">(Z159-Z158)*100</f>
        <v>0</v>
      </c>
      <c r="AN159" s="273">
        <f t="shared" ref="AN159" si="1636">(AA159-AA158)*100</f>
        <v>0</v>
      </c>
      <c r="AO159" s="273">
        <f t="shared" ref="AO159" si="1637">(AB159-AB158)*100</f>
        <v>0</v>
      </c>
      <c r="AP159" s="273">
        <f t="shared" ref="AP159" si="1638">(AC159-AC158)*100</f>
        <v>0</v>
      </c>
      <c r="AQ159" s="273">
        <f t="shared" ref="AQ159" si="1639">(AD159-AD158)*100</f>
        <v>0</v>
      </c>
      <c r="AR159" s="273">
        <f t="shared" ref="AR159" si="1640">(AE159-AE158)*100</f>
        <v>0</v>
      </c>
    </row>
    <row r="160" spans="1:46" ht="15">
      <c r="A160" s="432" t="s">
        <v>551</v>
      </c>
      <c r="B160" s="431" t="s">
        <v>94</v>
      </c>
      <c r="C160" s="428"/>
      <c r="D160" s="429"/>
      <c r="E160" s="429"/>
      <c r="F160" s="429"/>
      <c r="G160" s="429"/>
      <c r="H160" s="429"/>
      <c r="I160" s="428"/>
      <c r="J160" s="428"/>
      <c r="K160" s="429"/>
      <c r="L160" s="429"/>
      <c r="M160" s="429"/>
      <c r="N160" s="428"/>
      <c r="O160" s="428">
        <v>0</v>
      </c>
      <c r="P160" s="430">
        <v>0</v>
      </c>
      <c r="Q160" s="56"/>
      <c r="R160" s="248" t="s">
        <v>521</v>
      </c>
      <c r="S160" s="249" t="s">
        <v>520</v>
      </c>
      <c r="T160" s="280">
        <f t="shared" ref="T160:T161" si="1641">IF(C160&gt;0,C160/C160,)</f>
        <v>0</v>
      </c>
      <c r="U160" s="281">
        <f t="shared" ref="U160:U161" si="1642">IF(D160&gt;0,D160/D160,)</f>
        <v>0</v>
      </c>
      <c r="V160" s="281">
        <f t="shared" ref="V160:V161" si="1643">IF(E160&gt;0,E160/E160,)</f>
        <v>0</v>
      </c>
      <c r="W160" s="281">
        <f t="shared" ref="W160:W161" si="1644">IF(F160&gt;0,F160/F160,)</f>
        <v>0</v>
      </c>
      <c r="X160" s="281">
        <f t="shared" ref="X160:X161" si="1645">IF(G160&gt;0,G160/G160,)</f>
        <v>0</v>
      </c>
      <c r="Y160" s="281">
        <f t="shared" ref="Y160:Y161" si="1646">IF(H160&gt;0,H160/H160,)</f>
        <v>0</v>
      </c>
      <c r="Z160" s="280">
        <f t="shared" ref="Z160:Z161" si="1647">IF(I160&gt;0,I160/I160,)</f>
        <v>0</v>
      </c>
      <c r="AA160" s="280">
        <f t="shared" ref="AA160:AA161" si="1648">IF(J160&gt;0,J160/J160,)</f>
        <v>0</v>
      </c>
      <c r="AB160" s="281">
        <f t="shared" ref="AB160:AB161" si="1649">IF(K160&gt;0,K160/K160,)</f>
        <v>0</v>
      </c>
      <c r="AC160" s="281">
        <f t="shared" ref="AC160:AC161" si="1650">IF(L160&gt;0,L160/L160,)</f>
        <v>0</v>
      </c>
      <c r="AD160" s="281">
        <f t="shared" ref="AD160:AD161" si="1651">IF(M160&gt;0,M160/M160,)</f>
        <v>0</v>
      </c>
      <c r="AE160" s="280">
        <f t="shared" ref="AE160:AE161" si="1652">IF(N160&gt;0,N160/N160,)</f>
        <v>0</v>
      </c>
      <c r="AG160" s="265">
        <f>+T162+T164+T166+T168+T170+T172+T174+T176+T178+T180</f>
        <v>0</v>
      </c>
      <c r="AH160" s="266">
        <f t="shared" ref="AH160:AH161" si="1653">+U162+U164+U166+U168+U170+U172+U174+U176+U178+U180</f>
        <v>0</v>
      </c>
      <c r="AI160" s="266">
        <f t="shared" ref="AI160:AI161" si="1654">+V162+V164+V166+V168+V170+V172+V174+V176+V178+V180</f>
        <v>0</v>
      </c>
      <c r="AJ160" s="266">
        <f t="shared" ref="AJ160:AJ161" si="1655">+W162+W164+W166+W168+W170+W172+W174+W176+W178+W180</f>
        <v>0</v>
      </c>
      <c r="AK160" s="266">
        <f t="shared" ref="AK160:AK161" si="1656">+X162+X164+X166+X168+X170+X172+X174+X176+X178+X180</f>
        <v>0</v>
      </c>
      <c r="AL160" s="266">
        <f t="shared" ref="AL160:AL161" si="1657">+Y162+Y164+Y166+Y168+Y170+Y172+Y174+Y176+Y178+Y180</f>
        <v>0</v>
      </c>
      <c r="AM160" s="266">
        <f t="shared" ref="AM160:AM161" si="1658">+Z162+Z164+Z166+Z168+Z170+Z172+Z174+Z176+Z178+Z180</f>
        <v>0</v>
      </c>
      <c r="AN160" s="266">
        <f t="shared" ref="AN160:AN161" si="1659">+AA162+AA164+AA166+AA168+AA170+AA172+AA174+AA176+AA178+AA180</f>
        <v>0</v>
      </c>
      <c r="AO160" s="266">
        <f t="shared" ref="AO160:AO161" si="1660">+AB162+AB164+AB166+AB168+AB170+AB172+AB174+AB176+AB178+AB180</f>
        <v>0</v>
      </c>
      <c r="AP160" s="266">
        <f t="shared" ref="AP160:AP161" si="1661">+AC162+AC164+AC166+AC168+AC170+AC172+AC174+AC176+AC178+AC180</f>
        <v>0</v>
      </c>
      <c r="AQ160" s="266">
        <f t="shared" ref="AQ160:AQ161" si="1662">+AD162+AD164+AD166+AD168+AD170+AD172+AD174+AD176+AD178+AD180</f>
        <v>0</v>
      </c>
      <c r="AR160" s="266">
        <f t="shared" ref="AR160:AR161" si="1663">+AE162+AE164+AE166+AE168+AE170+AE172+AE174+AE176+AE178+AE180</f>
        <v>0</v>
      </c>
    </row>
    <row r="161" spans="1:50" ht="15">
      <c r="A161" s="439"/>
      <c r="B161" s="457" t="s">
        <v>428</v>
      </c>
      <c r="C161" s="444"/>
      <c r="D161" s="445"/>
      <c r="E161" s="445"/>
      <c r="F161" s="445"/>
      <c r="G161" s="445"/>
      <c r="H161" s="445"/>
      <c r="I161" s="444"/>
      <c r="J161" s="444"/>
      <c r="K161" s="445"/>
      <c r="L161" s="445"/>
      <c r="M161" s="445"/>
      <c r="N161" s="444"/>
      <c r="O161" s="444">
        <v>0</v>
      </c>
      <c r="P161" s="489">
        <v>0</v>
      </c>
      <c r="Q161" s="56"/>
      <c r="R161" s="250"/>
      <c r="S161" s="251" t="s">
        <v>500</v>
      </c>
      <c r="T161" s="282">
        <f t="shared" si="1641"/>
        <v>0</v>
      </c>
      <c r="U161" s="283">
        <f t="shared" si="1642"/>
        <v>0</v>
      </c>
      <c r="V161" s="283">
        <f t="shared" si="1643"/>
        <v>0</v>
      </c>
      <c r="W161" s="283">
        <f t="shared" si="1644"/>
        <v>0</v>
      </c>
      <c r="X161" s="283">
        <f t="shared" si="1645"/>
        <v>0</v>
      </c>
      <c r="Y161" s="283">
        <f t="shared" si="1646"/>
        <v>0</v>
      </c>
      <c r="Z161" s="282">
        <f t="shared" si="1647"/>
        <v>0</v>
      </c>
      <c r="AA161" s="282">
        <f t="shared" si="1648"/>
        <v>0</v>
      </c>
      <c r="AB161" s="283">
        <f t="shared" si="1649"/>
        <v>0</v>
      </c>
      <c r="AC161" s="283">
        <f t="shared" si="1650"/>
        <v>0</v>
      </c>
      <c r="AD161" s="283">
        <f t="shared" si="1651"/>
        <v>0</v>
      </c>
      <c r="AE161" s="282">
        <f t="shared" si="1652"/>
        <v>0</v>
      </c>
      <c r="AG161" s="267">
        <f>+T163+T165+T167+T169+T171+T173+T175+T177+T179+T181</f>
        <v>0</v>
      </c>
      <c r="AH161" s="267">
        <f t="shared" si="1653"/>
        <v>0</v>
      </c>
      <c r="AI161" s="267">
        <f t="shared" si="1654"/>
        <v>0</v>
      </c>
      <c r="AJ161" s="267">
        <f t="shared" si="1655"/>
        <v>0</v>
      </c>
      <c r="AK161" s="267">
        <f t="shared" si="1656"/>
        <v>0</v>
      </c>
      <c r="AL161" s="267">
        <f t="shared" si="1657"/>
        <v>0</v>
      </c>
      <c r="AM161" s="267">
        <f t="shared" si="1658"/>
        <v>0</v>
      </c>
      <c r="AN161" s="267">
        <f t="shared" si="1659"/>
        <v>0</v>
      </c>
      <c r="AO161" s="267">
        <f t="shared" si="1660"/>
        <v>0</v>
      </c>
      <c r="AP161" s="267">
        <f t="shared" si="1661"/>
        <v>0</v>
      </c>
      <c r="AQ161" s="267">
        <f t="shared" si="1662"/>
        <v>0</v>
      </c>
      <c r="AR161" s="267">
        <f t="shared" si="1663"/>
        <v>0</v>
      </c>
      <c r="AT161" s="51"/>
      <c r="AX161" s="51"/>
    </row>
    <row r="162" spans="1:50" ht="15">
      <c r="A162" s="439"/>
      <c r="B162" s="457" t="s">
        <v>226</v>
      </c>
      <c r="C162" s="444"/>
      <c r="D162" s="445"/>
      <c r="E162" s="445"/>
      <c r="F162" s="445"/>
      <c r="G162" s="445"/>
      <c r="H162" s="445"/>
      <c r="I162" s="444"/>
      <c r="J162" s="444"/>
      <c r="K162" s="445"/>
      <c r="L162" s="445"/>
      <c r="M162" s="445"/>
      <c r="N162" s="444"/>
      <c r="O162" s="444"/>
      <c r="P162" s="489"/>
      <c r="Q162" s="56"/>
      <c r="R162" s="248" t="s">
        <v>522</v>
      </c>
      <c r="S162" s="249" t="s">
        <v>520</v>
      </c>
      <c r="T162" s="280">
        <f t="shared" ref="T162:T163" si="1664">IF(C160&gt;0,C162/C160,)</f>
        <v>0</v>
      </c>
      <c r="U162" s="281">
        <f t="shared" ref="U162:U163" si="1665">IF(D160&gt;0,D162/D160,)</f>
        <v>0</v>
      </c>
      <c r="V162" s="281">
        <f t="shared" ref="V162:V163" si="1666">IF(E160&gt;0,E162/E160,)</f>
        <v>0</v>
      </c>
      <c r="W162" s="281">
        <f t="shared" ref="W162:W163" si="1667">IF(F160&gt;0,F162/F160,)</f>
        <v>0</v>
      </c>
      <c r="X162" s="281">
        <f t="shared" ref="X162:X163" si="1668">IF(G160&gt;0,G162/G160,)</f>
        <v>0</v>
      </c>
      <c r="Y162" s="281">
        <f t="shared" ref="Y162:Y163" si="1669">IF(H160&gt;0,H162/H160,)</f>
        <v>0</v>
      </c>
      <c r="Z162" s="280">
        <f t="shared" ref="Z162:Z163" si="1670">IF(I160&gt;0,I162/I160,)</f>
        <v>0</v>
      </c>
      <c r="AA162" s="280">
        <f t="shared" ref="AA162:AA163" si="1671">IF(J160&gt;0,J162/J160,)</f>
        <v>0</v>
      </c>
      <c r="AB162" s="281">
        <f t="shared" ref="AB162:AB163" si="1672">IF(K160&gt;0,K162/K160,)</f>
        <v>0</v>
      </c>
      <c r="AC162" s="281">
        <f t="shared" ref="AC162:AC163" si="1673">IF(L160&gt;0,L162/L160,)</f>
        <v>0</v>
      </c>
      <c r="AD162" s="281">
        <f t="shared" ref="AD162:AD163" si="1674">IF(M160&gt;0,M162/M160,)</f>
        <v>0</v>
      </c>
      <c r="AE162" s="280">
        <f t="shared" ref="AE162:AE163" si="1675">IF(N160&gt;0,N162/N160,)</f>
        <v>0</v>
      </c>
      <c r="AG162" s="334" t="s">
        <v>519</v>
      </c>
      <c r="AH162" s="266"/>
      <c r="AI162" s="266"/>
      <c r="AJ162" s="266"/>
      <c r="AK162" s="266"/>
      <c r="AL162" s="266"/>
      <c r="AM162" s="266"/>
      <c r="AN162" s="266"/>
      <c r="AO162" s="266"/>
      <c r="AP162" s="266"/>
      <c r="AQ162" s="266"/>
      <c r="AR162" s="266"/>
    </row>
    <row r="163" spans="1:50" ht="15">
      <c r="A163" s="439"/>
      <c r="B163" s="457" t="s">
        <v>410</v>
      </c>
      <c r="C163" s="444"/>
      <c r="D163" s="445"/>
      <c r="E163" s="445"/>
      <c r="F163" s="445"/>
      <c r="G163" s="445"/>
      <c r="H163" s="445"/>
      <c r="I163" s="444"/>
      <c r="J163" s="444"/>
      <c r="K163" s="445"/>
      <c r="L163" s="445"/>
      <c r="M163" s="445"/>
      <c r="N163" s="444"/>
      <c r="O163" s="444"/>
      <c r="P163" s="489"/>
      <c r="Q163" s="56"/>
      <c r="R163" s="250"/>
      <c r="S163" s="251" t="s">
        <v>500</v>
      </c>
      <c r="T163" s="282">
        <f t="shared" si="1664"/>
        <v>0</v>
      </c>
      <c r="U163" s="283">
        <f t="shared" si="1665"/>
        <v>0</v>
      </c>
      <c r="V163" s="283">
        <f t="shared" si="1666"/>
        <v>0</v>
      </c>
      <c r="W163" s="283">
        <f t="shared" si="1667"/>
        <v>0</v>
      </c>
      <c r="X163" s="283">
        <f t="shared" si="1668"/>
        <v>0</v>
      </c>
      <c r="Y163" s="283">
        <f t="shared" si="1669"/>
        <v>0</v>
      </c>
      <c r="Z163" s="282">
        <f t="shared" si="1670"/>
        <v>0</v>
      </c>
      <c r="AA163" s="282">
        <f t="shared" si="1671"/>
        <v>0</v>
      </c>
      <c r="AB163" s="283">
        <f t="shared" si="1672"/>
        <v>0</v>
      </c>
      <c r="AC163" s="283">
        <f t="shared" si="1673"/>
        <v>0</v>
      </c>
      <c r="AD163" s="283">
        <f t="shared" si="1674"/>
        <v>0</v>
      </c>
      <c r="AE163" s="282">
        <f t="shared" si="1675"/>
        <v>0</v>
      </c>
      <c r="AG163" s="272">
        <f>(T163-T162)*100</f>
        <v>0</v>
      </c>
      <c r="AH163" s="272">
        <f t="shared" ref="AH163" si="1676">(U163-U162)*100</f>
        <v>0</v>
      </c>
      <c r="AI163" s="272">
        <f t="shared" ref="AI163" si="1677">(V163-V162)*100</f>
        <v>0</v>
      </c>
      <c r="AJ163" s="272">
        <f t="shared" ref="AJ163" si="1678">(W163-W162)*100</f>
        <v>0</v>
      </c>
      <c r="AK163" s="272">
        <f t="shared" ref="AK163" si="1679">(X163-X162)*100</f>
        <v>0</v>
      </c>
      <c r="AL163" s="272">
        <f t="shared" ref="AL163" si="1680">(Y163-Y162)*100</f>
        <v>0</v>
      </c>
      <c r="AM163" s="272">
        <f t="shared" ref="AM163" si="1681">(Z163-Z162)*100</f>
        <v>0</v>
      </c>
      <c r="AN163" s="272">
        <f t="shared" ref="AN163" si="1682">(AA163-AA162)*100</f>
        <v>0</v>
      </c>
      <c r="AO163" s="272">
        <f t="shared" ref="AO163" si="1683">(AB163-AB162)*100</f>
        <v>0</v>
      </c>
      <c r="AP163" s="272">
        <f t="shared" ref="AP163" si="1684">(AC163-AC162)*100</f>
        <v>0</v>
      </c>
      <c r="AQ163" s="272">
        <f t="shared" ref="AQ163" si="1685">(AD163-AD162)*100</f>
        <v>0</v>
      </c>
      <c r="AR163" s="272">
        <f t="shared" ref="AR163" si="1686">(AE163-AE162)*100</f>
        <v>0</v>
      </c>
    </row>
    <row r="164" spans="1:50" ht="15">
      <c r="A164" s="439"/>
      <c r="B164" s="457" t="s">
        <v>228</v>
      </c>
      <c r="C164" s="444"/>
      <c r="D164" s="445"/>
      <c r="E164" s="445"/>
      <c r="F164" s="445"/>
      <c r="G164" s="445"/>
      <c r="H164" s="445"/>
      <c r="I164" s="444"/>
      <c r="J164" s="444"/>
      <c r="K164" s="445"/>
      <c r="L164" s="445"/>
      <c r="M164" s="445"/>
      <c r="N164" s="444"/>
      <c r="O164" s="444"/>
      <c r="P164" s="489"/>
      <c r="Q164" s="56"/>
      <c r="R164" s="248" t="s">
        <v>523</v>
      </c>
      <c r="S164" s="249" t="s">
        <v>520</v>
      </c>
      <c r="T164" s="280">
        <f t="shared" ref="T164:T165" si="1687">IF(C160&gt;0,C164/C160,)</f>
        <v>0</v>
      </c>
      <c r="U164" s="281">
        <f t="shared" ref="U164:U165" si="1688">IF(D160&gt;0,D164/D160,)</f>
        <v>0</v>
      </c>
      <c r="V164" s="281">
        <f t="shared" ref="V164:V165" si="1689">IF(E160&gt;0,E164/E160,)</f>
        <v>0</v>
      </c>
      <c r="W164" s="281">
        <f t="shared" ref="W164:W165" si="1690">IF(F160&gt;0,F164/F160,)</f>
        <v>0</v>
      </c>
      <c r="X164" s="281">
        <f t="shared" ref="X164:X165" si="1691">IF(G160&gt;0,G164/G160,)</f>
        <v>0</v>
      </c>
      <c r="Y164" s="281">
        <f t="shared" ref="Y164:Y165" si="1692">IF(H160&gt;0,H164/H160,)</f>
        <v>0</v>
      </c>
      <c r="Z164" s="280">
        <f t="shared" ref="Z164:Z165" si="1693">IF(I160&gt;0,I164/I160,)</f>
        <v>0</v>
      </c>
      <c r="AA164" s="280">
        <f t="shared" ref="AA164:AA165" si="1694">IF(J160&gt;0,J164/J160,)</f>
        <v>0</v>
      </c>
      <c r="AB164" s="281">
        <f t="shared" ref="AB164:AB165" si="1695">IF(K160&gt;0,K164/K160,)</f>
        <v>0</v>
      </c>
      <c r="AC164" s="281">
        <f t="shared" ref="AC164:AC165" si="1696">IF(L160&gt;0,L164/L160,)</f>
        <v>0</v>
      </c>
      <c r="AD164" s="281">
        <f t="shared" ref="AD164:AD165" si="1697">IF(M160&gt;0,M164/M160,)</f>
        <v>0</v>
      </c>
      <c r="AE164" s="280">
        <f t="shared" ref="AE164:AE165" si="1698">IF(N160&gt;0,N164/N160,)</f>
        <v>0</v>
      </c>
      <c r="AG164" s="334" t="s">
        <v>519</v>
      </c>
      <c r="AH164" s="266"/>
      <c r="AI164" s="266"/>
      <c r="AJ164" s="266"/>
      <c r="AK164" s="266"/>
      <c r="AL164" s="266"/>
      <c r="AM164" s="266"/>
      <c r="AN164" s="266"/>
      <c r="AO164" s="266"/>
      <c r="AP164" s="266"/>
      <c r="AQ164" s="266"/>
      <c r="AR164" s="266"/>
    </row>
    <row r="165" spans="1:50" ht="15">
      <c r="A165" s="439"/>
      <c r="B165" s="457" t="s">
        <v>412</v>
      </c>
      <c r="C165" s="444"/>
      <c r="D165" s="445"/>
      <c r="E165" s="445"/>
      <c r="F165" s="445"/>
      <c r="G165" s="445"/>
      <c r="H165" s="445"/>
      <c r="I165" s="444"/>
      <c r="J165" s="444"/>
      <c r="K165" s="445"/>
      <c r="L165" s="445"/>
      <c r="M165" s="445"/>
      <c r="N165" s="444"/>
      <c r="O165" s="444"/>
      <c r="P165" s="489"/>
      <c r="Q165" s="56"/>
      <c r="R165" s="250"/>
      <c r="S165" s="251" t="s">
        <v>500</v>
      </c>
      <c r="T165" s="282">
        <f t="shared" si="1687"/>
        <v>0</v>
      </c>
      <c r="U165" s="283">
        <f t="shared" si="1688"/>
        <v>0</v>
      </c>
      <c r="V165" s="283">
        <f t="shared" si="1689"/>
        <v>0</v>
      </c>
      <c r="W165" s="283">
        <f t="shared" si="1690"/>
        <v>0</v>
      </c>
      <c r="X165" s="283">
        <f t="shared" si="1691"/>
        <v>0</v>
      </c>
      <c r="Y165" s="283">
        <f t="shared" si="1692"/>
        <v>0</v>
      </c>
      <c r="Z165" s="282">
        <f t="shared" si="1693"/>
        <v>0</v>
      </c>
      <c r="AA165" s="282">
        <f t="shared" si="1694"/>
        <v>0</v>
      </c>
      <c r="AB165" s="283">
        <f t="shared" si="1695"/>
        <v>0</v>
      </c>
      <c r="AC165" s="283">
        <f t="shared" si="1696"/>
        <v>0</v>
      </c>
      <c r="AD165" s="283">
        <f t="shared" si="1697"/>
        <v>0</v>
      </c>
      <c r="AE165" s="282">
        <f t="shared" si="1698"/>
        <v>0</v>
      </c>
      <c r="AG165" s="272">
        <f>(T165-T164)*100</f>
        <v>0</v>
      </c>
      <c r="AH165" s="272">
        <f t="shared" ref="AH165" si="1699">(U165-U164)*100</f>
        <v>0</v>
      </c>
      <c r="AI165" s="272">
        <f t="shared" ref="AI165" si="1700">(V165-V164)*100</f>
        <v>0</v>
      </c>
      <c r="AJ165" s="272">
        <f t="shared" ref="AJ165" si="1701">(W165-W164)*100</f>
        <v>0</v>
      </c>
      <c r="AK165" s="272">
        <f t="shared" ref="AK165" si="1702">(X165-X164)*100</f>
        <v>0</v>
      </c>
      <c r="AL165" s="272">
        <f t="shared" ref="AL165" si="1703">(Y165-Y164)*100</f>
        <v>0</v>
      </c>
      <c r="AM165" s="272">
        <f t="shared" ref="AM165" si="1704">(Z165-Z164)*100</f>
        <v>0</v>
      </c>
      <c r="AN165" s="272">
        <f t="shared" ref="AN165" si="1705">(AA165-AA164)*100</f>
        <v>0</v>
      </c>
      <c r="AO165" s="272">
        <f t="shared" ref="AO165" si="1706">(AB165-AB164)*100</f>
        <v>0</v>
      </c>
      <c r="AP165" s="272">
        <f t="shared" ref="AP165" si="1707">(AC165-AC164)*100</f>
        <v>0</v>
      </c>
      <c r="AQ165" s="272">
        <f t="shared" ref="AQ165" si="1708">(AD165-AD164)*100</f>
        <v>0</v>
      </c>
      <c r="AR165" s="272">
        <f t="shared" ref="AR165" si="1709">(AE165-AE164)*100</f>
        <v>0</v>
      </c>
    </row>
    <row r="166" spans="1:50" ht="15">
      <c r="A166" s="439"/>
      <c r="B166" s="457" t="s">
        <v>230</v>
      </c>
      <c r="C166" s="444"/>
      <c r="D166" s="445"/>
      <c r="E166" s="445"/>
      <c r="F166" s="445"/>
      <c r="G166" s="445"/>
      <c r="H166" s="445"/>
      <c r="I166" s="444"/>
      <c r="J166" s="444"/>
      <c r="K166" s="445"/>
      <c r="L166" s="445"/>
      <c r="M166" s="445"/>
      <c r="N166" s="444"/>
      <c r="O166" s="444"/>
      <c r="P166" s="489"/>
      <c r="Q166" s="56"/>
      <c r="R166" s="248" t="s">
        <v>524</v>
      </c>
      <c r="S166" s="249" t="s">
        <v>520</v>
      </c>
      <c r="T166" s="280">
        <f t="shared" ref="T166:T167" si="1710">IF(C160&gt;0,C166/C160,)</f>
        <v>0</v>
      </c>
      <c r="U166" s="281">
        <f t="shared" ref="U166:U167" si="1711">IF(D160&gt;0,D166/D160,)</f>
        <v>0</v>
      </c>
      <c r="V166" s="281">
        <f t="shared" ref="V166:V167" si="1712">IF(E160&gt;0,E166/E160,)</f>
        <v>0</v>
      </c>
      <c r="W166" s="281">
        <f t="shared" ref="W166:W167" si="1713">IF(F160&gt;0,F166/F160,)</f>
        <v>0</v>
      </c>
      <c r="X166" s="281">
        <f t="shared" ref="X166:X167" si="1714">IF(G160&gt;0,G166/G160,)</f>
        <v>0</v>
      </c>
      <c r="Y166" s="281">
        <f t="shared" ref="Y166:Y167" si="1715">IF(H160&gt;0,H166/H160,)</f>
        <v>0</v>
      </c>
      <c r="Z166" s="280">
        <f t="shared" ref="Z166:Z167" si="1716">IF(I160&gt;0,I166/I160,)</f>
        <v>0</v>
      </c>
      <c r="AA166" s="280">
        <f t="shared" ref="AA166:AA167" si="1717">IF(J160&gt;0,J166/J160,)</f>
        <v>0</v>
      </c>
      <c r="AB166" s="281">
        <f t="shared" ref="AB166:AB167" si="1718">IF(K160&gt;0,K166/K160,)</f>
        <v>0</v>
      </c>
      <c r="AC166" s="281">
        <f t="shared" ref="AC166:AC167" si="1719">IF(L160&gt;0,L166/L160,)</f>
        <v>0</v>
      </c>
      <c r="AD166" s="281">
        <f t="shared" ref="AD166:AD167" si="1720">IF(M160&gt;0,M166/M160,)</f>
        <v>0</v>
      </c>
      <c r="AE166" s="280">
        <f t="shared" ref="AE166:AE167" si="1721">IF(N160&gt;0,N166/N160,)</f>
        <v>0</v>
      </c>
      <c r="AG166" s="334" t="s">
        <v>519</v>
      </c>
      <c r="AH166" s="266"/>
      <c r="AI166" s="266"/>
      <c r="AJ166" s="266"/>
      <c r="AK166" s="266"/>
      <c r="AL166" s="266"/>
      <c r="AM166" s="266"/>
      <c r="AN166" s="266"/>
      <c r="AO166" s="266"/>
      <c r="AP166" s="266"/>
      <c r="AQ166" s="266"/>
      <c r="AR166" s="266"/>
    </row>
    <row r="167" spans="1:50" ht="15">
      <c r="A167" s="439"/>
      <c r="B167" s="457" t="s">
        <v>414</v>
      </c>
      <c r="C167" s="444"/>
      <c r="D167" s="445"/>
      <c r="E167" s="445"/>
      <c r="F167" s="445"/>
      <c r="G167" s="445"/>
      <c r="H167" s="445"/>
      <c r="I167" s="444"/>
      <c r="J167" s="444"/>
      <c r="K167" s="445"/>
      <c r="L167" s="445"/>
      <c r="M167" s="445"/>
      <c r="N167" s="444"/>
      <c r="O167" s="444"/>
      <c r="P167" s="489"/>
      <c r="Q167" s="56"/>
      <c r="R167" s="250"/>
      <c r="S167" s="251" t="s">
        <v>500</v>
      </c>
      <c r="T167" s="282">
        <f t="shared" si="1710"/>
        <v>0</v>
      </c>
      <c r="U167" s="283">
        <f t="shared" si="1711"/>
        <v>0</v>
      </c>
      <c r="V167" s="283">
        <f t="shared" si="1712"/>
        <v>0</v>
      </c>
      <c r="W167" s="283">
        <f t="shared" si="1713"/>
        <v>0</v>
      </c>
      <c r="X167" s="283">
        <f t="shared" si="1714"/>
        <v>0</v>
      </c>
      <c r="Y167" s="283">
        <f t="shared" si="1715"/>
        <v>0</v>
      </c>
      <c r="Z167" s="282">
        <f t="shared" si="1716"/>
        <v>0</v>
      </c>
      <c r="AA167" s="282">
        <f t="shared" si="1717"/>
        <v>0</v>
      </c>
      <c r="AB167" s="283">
        <f t="shared" si="1718"/>
        <v>0</v>
      </c>
      <c r="AC167" s="283">
        <f t="shared" si="1719"/>
        <v>0</v>
      </c>
      <c r="AD167" s="283">
        <f t="shared" si="1720"/>
        <v>0</v>
      </c>
      <c r="AE167" s="282">
        <f t="shared" si="1721"/>
        <v>0</v>
      </c>
      <c r="AG167" s="268">
        <f>(T167-T166)*100</f>
        <v>0</v>
      </c>
      <c r="AH167" s="268">
        <f t="shared" ref="AH167" si="1722">(U167-U166)*100</f>
        <v>0</v>
      </c>
      <c r="AI167" s="268">
        <f t="shared" ref="AI167" si="1723">(V167-V166)*100</f>
        <v>0</v>
      </c>
      <c r="AJ167" s="268">
        <f t="shared" ref="AJ167" si="1724">(W167-W166)*100</f>
        <v>0</v>
      </c>
      <c r="AK167" s="268">
        <f t="shared" ref="AK167" si="1725">(X167-X166)*100</f>
        <v>0</v>
      </c>
      <c r="AL167" s="268">
        <f t="shared" ref="AL167" si="1726">(Y167-Y166)*100</f>
        <v>0</v>
      </c>
      <c r="AM167" s="268">
        <f t="shared" ref="AM167" si="1727">(Z167-Z166)*100</f>
        <v>0</v>
      </c>
      <c r="AN167" s="268">
        <f t="shared" ref="AN167" si="1728">(AA167-AA166)*100</f>
        <v>0</v>
      </c>
      <c r="AO167" s="268">
        <f t="shared" ref="AO167" si="1729">(AB167-AB166)*100</f>
        <v>0</v>
      </c>
      <c r="AP167" s="268">
        <f t="shared" ref="AP167" si="1730">(AC167-AC166)*100</f>
        <v>0</v>
      </c>
      <c r="AQ167" s="268">
        <f t="shared" ref="AQ167" si="1731">(AD167-AD166)*100</f>
        <v>0</v>
      </c>
      <c r="AR167" s="268">
        <f t="shared" ref="AR167" si="1732">(AE167-AE166)*100</f>
        <v>0</v>
      </c>
    </row>
    <row r="168" spans="1:50" ht="15">
      <c r="A168" s="439"/>
      <c r="B168" s="457" t="s">
        <v>96</v>
      </c>
      <c r="C168" s="444"/>
      <c r="D168" s="445"/>
      <c r="E168" s="445"/>
      <c r="F168" s="445"/>
      <c r="G168" s="445"/>
      <c r="H168" s="445"/>
      <c r="I168" s="444"/>
      <c r="J168" s="444"/>
      <c r="K168" s="445"/>
      <c r="L168" s="445"/>
      <c r="M168" s="445"/>
      <c r="N168" s="444"/>
      <c r="O168" s="444"/>
      <c r="P168" s="489"/>
      <c r="Q168" s="56"/>
      <c r="R168" s="248" t="s">
        <v>525</v>
      </c>
      <c r="S168" s="249" t="s">
        <v>520</v>
      </c>
      <c r="T168" s="280">
        <f t="shared" ref="T168:T169" si="1733">IF(C160&gt;0,C168/C160,)</f>
        <v>0</v>
      </c>
      <c r="U168" s="281">
        <f t="shared" ref="U168:U169" si="1734">IF(D160&gt;0,D168/D160,)</f>
        <v>0</v>
      </c>
      <c r="V168" s="281">
        <f t="shared" ref="V168:V169" si="1735">IF(E160&gt;0,E168/E160,)</f>
        <v>0</v>
      </c>
      <c r="W168" s="281">
        <f t="shared" ref="W168:W169" si="1736">IF(F160&gt;0,F168/F160,)</f>
        <v>0</v>
      </c>
      <c r="X168" s="281">
        <f t="shared" ref="X168:X169" si="1737">IF(G160&gt;0,G168/G160,)</f>
        <v>0</v>
      </c>
      <c r="Y168" s="281">
        <f t="shared" ref="Y168:Y169" si="1738">IF(H160&gt;0,H168/H160,)</f>
        <v>0</v>
      </c>
      <c r="Z168" s="280">
        <f t="shared" ref="Z168:Z169" si="1739">IF(I160&gt;0,I168/I160,)</f>
        <v>0</v>
      </c>
      <c r="AA168" s="280">
        <f t="shared" ref="AA168:AA169" si="1740">IF(J160&gt;0,J168/J160,)</f>
        <v>0</v>
      </c>
      <c r="AB168" s="281">
        <f t="shared" ref="AB168:AB169" si="1741">IF(K160&gt;0,K168/K160,)</f>
        <v>0</v>
      </c>
      <c r="AC168" s="281">
        <f t="shared" ref="AC168:AC169" si="1742">IF(L160&gt;0,L168/L160,)</f>
        <v>0</v>
      </c>
      <c r="AD168" s="281">
        <f t="shared" ref="AD168:AD169" si="1743">IF(M160&gt;0,M168/M160,)</f>
        <v>0</v>
      </c>
      <c r="AE168" s="280">
        <f t="shared" ref="AE168:AE169" si="1744">IF(N160&gt;0,N168/N160,)</f>
        <v>0</v>
      </c>
      <c r="AG168" s="334" t="s">
        <v>519</v>
      </c>
      <c r="AH168" s="266"/>
      <c r="AI168" s="266"/>
      <c r="AJ168" s="266"/>
      <c r="AK168" s="266"/>
      <c r="AL168" s="266"/>
      <c r="AM168" s="266"/>
      <c r="AN168" s="266"/>
      <c r="AO168" s="266"/>
      <c r="AP168" s="266"/>
      <c r="AQ168" s="266"/>
      <c r="AR168" s="266"/>
    </row>
    <row r="169" spans="1:50" ht="15">
      <c r="A169" s="439"/>
      <c r="B169" s="457" t="s">
        <v>416</v>
      </c>
      <c r="C169" s="444"/>
      <c r="D169" s="445"/>
      <c r="E169" s="445"/>
      <c r="F169" s="445"/>
      <c r="G169" s="445"/>
      <c r="H169" s="445"/>
      <c r="I169" s="444"/>
      <c r="J169" s="444"/>
      <c r="K169" s="445"/>
      <c r="L169" s="445"/>
      <c r="M169" s="445"/>
      <c r="N169" s="444"/>
      <c r="O169" s="444"/>
      <c r="P169" s="489"/>
      <c r="Q169" s="56"/>
      <c r="R169" s="250"/>
      <c r="S169" s="251" t="s">
        <v>500</v>
      </c>
      <c r="T169" s="282">
        <f t="shared" si="1733"/>
        <v>0</v>
      </c>
      <c r="U169" s="283">
        <f t="shared" si="1734"/>
        <v>0</v>
      </c>
      <c r="V169" s="283">
        <f t="shared" si="1735"/>
        <v>0</v>
      </c>
      <c r="W169" s="283">
        <f t="shared" si="1736"/>
        <v>0</v>
      </c>
      <c r="X169" s="283">
        <f t="shared" si="1737"/>
        <v>0</v>
      </c>
      <c r="Y169" s="283">
        <f t="shared" si="1738"/>
        <v>0</v>
      </c>
      <c r="Z169" s="282">
        <f t="shared" si="1739"/>
        <v>0</v>
      </c>
      <c r="AA169" s="282">
        <f t="shared" si="1740"/>
        <v>0</v>
      </c>
      <c r="AB169" s="283">
        <f t="shared" si="1741"/>
        <v>0</v>
      </c>
      <c r="AC169" s="283">
        <f t="shared" si="1742"/>
        <v>0</v>
      </c>
      <c r="AD169" s="283">
        <f t="shared" si="1743"/>
        <v>0</v>
      </c>
      <c r="AE169" s="282">
        <f t="shared" si="1744"/>
        <v>0</v>
      </c>
      <c r="AG169" s="272">
        <f>(T169-T168)*100</f>
        <v>0</v>
      </c>
      <c r="AH169" s="272">
        <f t="shared" ref="AH169" si="1745">(U169-U168)*100</f>
        <v>0</v>
      </c>
      <c r="AI169" s="272">
        <f t="shared" ref="AI169" si="1746">(V169-V168)*100</f>
        <v>0</v>
      </c>
      <c r="AJ169" s="272">
        <f t="shared" ref="AJ169" si="1747">(W169-W168)*100</f>
        <v>0</v>
      </c>
      <c r="AK169" s="272">
        <f t="shared" ref="AK169" si="1748">(X169-X168)*100</f>
        <v>0</v>
      </c>
      <c r="AL169" s="272">
        <f t="shared" ref="AL169" si="1749">(Y169-Y168)*100</f>
        <v>0</v>
      </c>
      <c r="AM169" s="272">
        <f t="shared" ref="AM169" si="1750">(Z169-Z168)*100</f>
        <v>0</v>
      </c>
      <c r="AN169" s="272">
        <f t="shared" ref="AN169" si="1751">(AA169-AA168)*100</f>
        <v>0</v>
      </c>
      <c r="AO169" s="272">
        <f t="shared" ref="AO169" si="1752">(AB169-AB168)*100</f>
        <v>0</v>
      </c>
      <c r="AP169" s="272">
        <f t="shared" ref="AP169" si="1753">(AC169-AC168)*100</f>
        <v>0</v>
      </c>
      <c r="AQ169" s="272">
        <f t="shared" ref="AQ169" si="1754">(AD169-AD168)*100</f>
        <v>0</v>
      </c>
      <c r="AR169" s="272">
        <f t="shared" ref="AR169" si="1755">(AE169-AE168)*100</f>
        <v>0</v>
      </c>
    </row>
    <row r="170" spans="1:50" ht="15">
      <c r="A170" s="439"/>
      <c r="B170" s="457" t="s">
        <v>98</v>
      </c>
      <c r="C170" s="444"/>
      <c r="D170" s="445"/>
      <c r="E170" s="445"/>
      <c r="F170" s="445"/>
      <c r="G170" s="445"/>
      <c r="H170" s="445"/>
      <c r="I170" s="444"/>
      <c r="J170" s="444"/>
      <c r="K170" s="445"/>
      <c r="L170" s="445"/>
      <c r="M170" s="445"/>
      <c r="N170" s="444"/>
      <c r="O170" s="444"/>
      <c r="P170" s="489"/>
      <c r="Q170" s="56"/>
      <c r="R170" s="248" t="s">
        <v>526</v>
      </c>
      <c r="S170" s="249" t="s">
        <v>520</v>
      </c>
      <c r="T170" s="280">
        <f t="shared" ref="T170:T171" si="1756">IF(C160&gt;0,C170/C160,)</f>
        <v>0</v>
      </c>
      <c r="U170" s="281">
        <f t="shared" ref="U170:U171" si="1757">IF(D160&gt;0,D170/D160,)</f>
        <v>0</v>
      </c>
      <c r="V170" s="281">
        <f t="shared" ref="V170:V171" si="1758">IF(E160&gt;0,E170/E160,)</f>
        <v>0</v>
      </c>
      <c r="W170" s="281">
        <f t="shared" ref="W170:W171" si="1759">IF(F160&gt;0,F170/F160,)</f>
        <v>0</v>
      </c>
      <c r="X170" s="281">
        <f t="shared" ref="X170:X171" si="1760">IF(G160&gt;0,G170/G160,)</f>
        <v>0</v>
      </c>
      <c r="Y170" s="281">
        <f t="shared" ref="Y170:Y171" si="1761">IF(H160&gt;0,H170/H160,)</f>
        <v>0</v>
      </c>
      <c r="Z170" s="280">
        <f t="shared" ref="Z170:Z171" si="1762">IF(I160&gt;0,I170/I160,)</f>
        <v>0</v>
      </c>
      <c r="AA170" s="280">
        <f t="shared" ref="AA170:AA171" si="1763">IF(J160&gt;0,J170/J160,)</f>
        <v>0</v>
      </c>
      <c r="AB170" s="281">
        <f t="shared" ref="AB170:AB171" si="1764">IF(K160&gt;0,K170/K160,)</f>
        <v>0</v>
      </c>
      <c r="AC170" s="281">
        <f t="shared" ref="AC170:AC171" si="1765">IF(L160&gt;0,L170/L160,)</f>
        <v>0</v>
      </c>
      <c r="AD170" s="281">
        <f t="shared" ref="AD170:AD171" si="1766">IF(M160&gt;0,M170/M160,)</f>
        <v>0</v>
      </c>
      <c r="AE170" s="280">
        <f t="shared" ref="AE170:AE171" si="1767">IF(N160&gt;0,N170/N160,)</f>
        <v>0</v>
      </c>
      <c r="AG170" s="334" t="s">
        <v>519</v>
      </c>
      <c r="AH170" s="266"/>
      <c r="AI170" s="266"/>
      <c r="AJ170" s="266"/>
      <c r="AK170" s="266"/>
      <c r="AL170" s="266"/>
      <c r="AM170" s="266"/>
      <c r="AN170" s="266"/>
      <c r="AO170" s="266"/>
      <c r="AP170" s="266"/>
      <c r="AQ170" s="266"/>
      <c r="AR170" s="266"/>
    </row>
    <row r="171" spans="1:50" ht="15">
      <c r="A171" s="439"/>
      <c r="B171" s="457" t="s">
        <v>418</v>
      </c>
      <c r="C171" s="444"/>
      <c r="D171" s="445"/>
      <c r="E171" s="445"/>
      <c r="F171" s="445"/>
      <c r="G171" s="445"/>
      <c r="H171" s="445"/>
      <c r="I171" s="444"/>
      <c r="J171" s="444"/>
      <c r="K171" s="445"/>
      <c r="L171" s="445"/>
      <c r="M171" s="445"/>
      <c r="N171" s="444"/>
      <c r="O171" s="444"/>
      <c r="P171" s="489"/>
      <c r="Q171" s="56"/>
      <c r="R171" s="250"/>
      <c r="S171" s="251" t="s">
        <v>500</v>
      </c>
      <c r="T171" s="282">
        <f t="shared" si="1756"/>
        <v>0</v>
      </c>
      <c r="U171" s="283">
        <f t="shared" si="1757"/>
        <v>0</v>
      </c>
      <c r="V171" s="283">
        <f t="shared" si="1758"/>
        <v>0</v>
      </c>
      <c r="W171" s="283">
        <f t="shared" si="1759"/>
        <v>0</v>
      </c>
      <c r="X171" s="283">
        <f t="shared" si="1760"/>
        <v>0</v>
      </c>
      <c r="Y171" s="283">
        <f t="shared" si="1761"/>
        <v>0</v>
      </c>
      <c r="Z171" s="282">
        <f t="shared" si="1762"/>
        <v>0</v>
      </c>
      <c r="AA171" s="282">
        <f t="shared" si="1763"/>
        <v>0</v>
      </c>
      <c r="AB171" s="283">
        <f t="shared" si="1764"/>
        <v>0</v>
      </c>
      <c r="AC171" s="283">
        <f t="shared" si="1765"/>
        <v>0</v>
      </c>
      <c r="AD171" s="283">
        <f t="shared" si="1766"/>
        <v>0</v>
      </c>
      <c r="AE171" s="282">
        <f t="shared" si="1767"/>
        <v>0</v>
      </c>
      <c r="AG171" s="272">
        <f>(T171-T170)*100</f>
        <v>0</v>
      </c>
      <c r="AH171" s="272">
        <f t="shared" ref="AH171" si="1768">(U171-U170)*100</f>
        <v>0</v>
      </c>
      <c r="AI171" s="272">
        <f t="shared" ref="AI171" si="1769">(V171-V170)*100</f>
        <v>0</v>
      </c>
      <c r="AJ171" s="272">
        <f t="shared" ref="AJ171" si="1770">(W171-W170)*100</f>
        <v>0</v>
      </c>
      <c r="AK171" s="272">
        <f t="shared" ref="AK171" si="1771">(X171-X170)*100</f>
        <v>0</v>
      </c>
      <c r="AL171" s="272">
        <f t="shared" ref="AL171" si="1772">(Y171-Y170)*100</f>
        <v>0</v>
      </c>
      <c r="AM171" s="272">
        <f t="shared" ref="AM171" si="1773">(Z171-Z170)*100</f>
        <v>0</v>
      </c>
      <c r="AN171" s="272">
        <f t="shared" ref="AN171" si="1774">(AA171-AA170)*100</f>
        <v>0</v>
      </c>
      <c r="AO171" s="272">
        <f t="shared" ref="AO171" si="1775">(AB171-AB170)*100</f>
        <v>0</v>
      </c>
      <c r="AP171" s="272">
        <f t="shared" ref="AP171" si="1776">(AC171-AC170)*100</f>
        <v>0</v>
      </c>
      <c r="AQ171" s="272">
        <f t="shared" ref="AQ171" si="1777">(AD171-AD170)*100</f>
        <v>0</v>
      </c>
      <c r="AR171" s="272">
        <f t="shared" ref="AR171" si="1778">(AE171-AE170)*100</f>
        <v>0</v>
      </c>
    </row>
    <row r="172" spans="1:50" ht="15">
      <c r="A172" s="439"/>
      <c r="B172" s="457" t="s">
        <v>100</v>
      </c>
      <c r="C172" s="444"/>
      <c r="D172" s="445"/>
      <c r="E172" s="445"/>
      <c r="F172" s="445"/>
      <c r="G172" s="445"/>
      <c r="H172" s="445"/>
      <c r="I172" s="444"/>
      <c r="J172" s="444"/>
      <c r="K172" s="445"/>
      <c r="L172" s="445"/>
      <c r="M172" s="445"/>
      <c r="N172" s="444"/>
      <c r="O172" s="444"/>
      <c r="P172" s="489"/>
      <c r="Q172" s="56"/>
      <c r="R172" s="248" t="s">
        <v>527</v>
      </c>
      <c r="S172" s="249" t="s">
        <v>520</v>
      </c>
      <c r="T172" s="280">
        <f t="shared" ref="T172:T173" si="1779">IF(C160&gt;0,C172/C160,)</f>
        <v>0</v>
      </c>
      <c r="U172" s="281">
        <f t="shared" ref="U172:U173" si="1780">IF(D160&gt;0,D172/D160,)</f>
        <v>0</v>
      </c>
      <c r="V172" s="281">
        <f t="shared" ref="V172:V173" si="1781">IF(E160&gt;0,E172/E160,)</f>
        <v>0</v>
      </c>
      <c r="W172" s="281">
        <f t="shared" ref="W172:W173" si="1782">IF(F160&gt;0,F172/F160,)</f>
        <v>0</v>
      </c>
      <c r="X172" s="281">
        <f t="shared" ref="X172:X173" si="1783">IF(G160&gt;0,G172/G160,)</f>
        <v>0</v>
      </c>
      <c r="Y172" s="281">
        <f t="shared" ref="Y172:Y173" si="1784">IF(H160&gt;0,H172/H160,)</f>
        <v>0</v>
      </c>
      <c r="Z172" s="280">
        <f t="shared" ref="Z172:Z173" si="1785">IF(I160&gt;0,I172/I160,)</f>
        <v>0</v>
      </c>
      <c r="AA172" s="280">
        <f t="shared" ref="AA172:AA173" si="1786">IF(J160&gt;0,J172/J160,)</f>
        <v>0</v>
      </c>
      <c r="AB172" s="281">
        <f t="shared" ref="AB172:AB173" si="1787">IF(K160&gt;0,K172/K160,)</f>
        <v>0</v>
      </c>
      <c r="AC172" s="281">
        <f t="shared" ref="AC172:AC173" si="1788">IF(L160&gt;0,L172/L160,)</f>
        <v>0</v>
      </c>
      <c r="AD172" s="281">
        <f t="shared" ref="AD172:AD173" si="1789">IF(M160&gt;0,M172/M160,)</f>
        <v>0</v>
      </c>
      <c r="AE172" s="280">
        <f t="shared" ref="AE172:AE173" si="1790">IF(N160&gt;0,N172/N160,)</f>
        <v>0</v>
      </c>
      <c r="AG172" s="334" t="s">
        <v>519</v>
      </c>
      <c r="AH172" s="266"/>
      <c r="AI172" s="266"/>
      <c r="AJ172" s="266"/>
      <c r="AK172" s="266"/>
      <c r="AL172" s="266"/>
      <c r="AM172" s="266"/>
      <c r="AN172" s="266"/>
      <c r="AO172" s="266"/>
      <c r="AP172" s="266"/>
      <c r="AQ172" s="266"/>
      <c r="AR172" s="266"/>
    </row>
    <row r="173" spans="1:50" ht="15">
      <c r="A173" s="439"/>
      <c r="B173" s="457" t="s">
        <v>420</v>
      </c>
      <c r="C173" s="444"/>
      <c r="D173" s="445"/>
      <c r="E173" s="445"/>
      <c r="F173" s="445"/>
      <c r="G173" s="445"/>
      <c r="H173" s="445"/>
      <c r="I173" s="444"/>
      <c r="J173" s="444"/>
      <c r="K173" s="445"/>
      <c r="L173" s="445"/>
      <c r="M173" s="445"/>
      <c r="N173" s="444"/>
      <c r="O173" s="444"/>
      <c r="P173" s="489"/>
      <c r="Q173" s="56"/>
      <c r="R173" s="250"/>
      <c r="S173" s="251" t="s">
        <v>500</v>
      </c>
      <c r="T173" s="282">
        <f t="shared" si="1779"/>
        <v>0</v>
      </c>
      <c r="U173" s="283">
        <f t="shared" si="1780"/>
        <v>0</v>
      </c>
      <c r="V173" s="283">
        <f t="shared" si="1781"/>
        <v>0</v>
      </c>
      <c r="W173" s="283">
        <f t="shared" si="1782"/>
        <v>0</v>
      </c>
      <c r="X173" s="283">
        <f t="shared" si="1783"/>
        <v>0</v>
      </c>
      <c r="Y173" s="283">
        <f t="shared" si="1784"/>
        <v>0</v>
      </c>
      <c r="Z173" s="282">
        <f t="shared" si="1785"/>
        <v>0</v>
      </c>
      <c r="AA173" s="282">
        <f t="shared" si="1786"/>
        <v>0</v>
      </c>
      <c r="AB173" s="283">
        <f t="shared" si="1787"/>
        <v>0</v>
      </c>
      <c r="AC173" s="283">
        <f t="shared" si="1788"/>
        <v>0</v>
      </c>
      <c r="AD173" s="283">
        <f t="shared" si="1789"/>
        <v>0</v>
      </c>
      <c r="AE173" s="282">
        <f t="shared" si="1790"/>
        <v>0</v>
      </c>
      <c r="AG173" s="272">
        <f>(T173-T172)*100</f>
        <v>0</v>
      </c>
      <c r="AH173" s="272">
        <f t="shared" ref="AH173" si="1791">(U173-U172)*100</f>
        <v>0</v>
      </c>
      <c r="AI173" s="272">
        <f t="shared" ref="AI173" si="1792">(V173-V172)*100</f>
        <v>0</v>
      </c>
      <c r="AJ173" s="272">
        <f t="shared" ref="AJ173" si="1793">(W173-W172)*100</f>
        <v>0</v>
      </c>
      <c r="AK173" s="272">
        <f t="shared" ref="AK173" si="1794">(X173-X172)*100</f>
        <v>0</v>
      </c>
      <c r="AL173" s="272">
        <f t="shared" ref="AL173" si="1795">(Y173-Y172)*100</f>
        <v>0</v>
      </c>
      <c r="AM173" s="272">
        <f t="shared" ref="AM173" si="1796">(Z173-Z172)*100</f>
        <v>0</v>
      </c>
      <c r="AN173" s="272">
        <f t="shared" ref="AN173" si="1797">(AA173-AA172)*100</f>
        <v>0</v>
      </c>
      <c r="AO173" s="272">
        <f t="shared" ref="AO173" si="1798">(AB173-AB172)*100</f>
        <v>0</v>
      </c>
      <c r="AP173" s="272">
        <f t="shared" ref="AP173" si="1799">(AC173-AC172)*100</f>
        <v>0</v>
      </c>
      <c r="AQ173" s="272">
        <f t="shared" ref="AQ173" si="1800">(AD173-AD172)*100</f>
        <v>0</v>
      </c>
      <c r="AR173" s="272">
        <f t="shared" ref="AR173" si="1801">(AE173-AE172)*100</f>
        <v>0</v>
      </c>
    </row>
    <row r="174" spans="1:50" ht="15">
      <c r="A174" s="439"/>
      <c r="B174" s="457" t="s">
        <v>102</v>
      </c>
      <c r="C174" s="444"/>
      <c r="D174" s="445"/>
      <c r="E174" s="445"/>
      <c r="F174" s="445"/>
      <c r="G174" s="445"/>
      <c r="H174" s="445"/>
      <c r="I174" s="444"/>
      <c r="J174" s="444"/>
      <c r="K174" s="445"/>
      <c r="L174" s="445"/>
      <c r="M174" s="445"/>
      <c r="N174" s="444"/>
      <c r="O174" s="444"/>
      <c r="P174" s="489"/>
      <c r="Q174" s="56"/>
      <c r="R174" s="248" t="s">
        <v>528</v>
      </c>
      <c r="S174" s="249" t="s">
        <v>520</v>
      </c>
      <c r="T174" s="280">
        <f t="shared" ref="T174:T175" si="1802">IF(C160&gt;0,C174/C160,)</f>
        <v>0</v>
      </c>
      <c r="U174" s="281">
        <f t="shared" ref="U174:U175" si="1803">IF(D160&gt;0,D174/D160,)</f>
        <v>0</v>
      </c>
      <c r="V174" s="281">
        <f t="shared" ref="V174:V175" si="1804">IF(E160&gt;0,E174/E160,)</f>
        <v>0</v>
      </c>
      <c r="W174" s="281">
        <f t="shared" ref="W174:W175" si="1805">IF(F160&gt;0,F174/F160,)</f>
        <v>0</v>
      </c>
      <c r="X174" s="281">
        <f t="shared" ref="X174:X175" si="1806">IF(G160&gt;0,G174/G160,)</f>
        <v>0</v>
      </c>
      <c r="Y174" s="281">
        <f t="shared" ref="Y174:Y175" si="1807">IF(H160&gt;0,H174/H160,)</f>
        <v>0</v>
      </c>
      <c r="Z174" s="280">
        <f t="shared" ref="Z174:Z175" si="1808">IF(I160&gt;0,I174/I160,)</f>
        <v>0</v>
      </c>
      <c r="AA174" s="280">
        <f t="shared" ref="AA174:AA175" si="1809">IF(J160&gt;0,J174/J160,)</f>
        <v>0</v>
      </c>
      <c r="AB174" s="281">
        <f t="shared" ref="AB174:AB175" si="1810">IF(K160&gt;0,K174/K160,)</f>
        <v>0</v>
      </c>
      <c r="AC174" s="281">
        <f t="shared" ref="AC174:AC175" si="1811">IF(L160&gt;0,L174/L160,)</f>
        <v>0</v>
      </c>
      <c r="AD174" s="281">
        <f t="shared" ref="AD174:AD175" si="1812">IF(M160&gt;0,M174/M160,)</f>
        <v>0</v>
      </c>
      <c r="AE174" s="280">
        <f t="shared" ref="AE174:AE175" si="1813">IF(N160&gt;0,N174/N160,)</f>
        <v>0</v>
      </c>
      <c r="AG174" s="334" t="s">
        <v>519</v>
      </c>
      <c r="AH174" s="266"/>
      <c r="AI174" s="266"/>
      <c r="AJ174" s="266"/>
      <c r="AK174" s="266"/>
      <c r="AL174" s="266"/>
      <c r="AM174" s="266"/>
      <c r="AN174" s="266"/>
      <c r="AO174" s="266"/>
      <c r="AP174" s="266"/>
      <c r="AQ174" s="266"/>
      <c r="AR174" s="266"/>
    </row>
    <row r="175" spans="1:50" ht="15">
      <c r="A175" s="439"/>
      <c r="B175" s="457" t="s">
        <v>422</v>
      </c>
      <c r="C175" s="444"/>
      <c r="D175" s="445"/>
      <c r="E175" s="445"/>
      <c r="F175" s="445"/>
      <c r="G175" s="445"/>
      <c r="H175" s="445"/>
      <c r="I175" s="444"/>
      <c r="J175" s="444"/>
      <c r="K175" s="445"/>
      <c r="L175" s="445"/>
      <c r="M175" s="445"/>
      <c r="N175" s="444"/>
      <c r="O175" s="444"/>
      <c r="P175" s="489"/>
      <c r="Q175" s="56"/>
      <c r="R175" s="250"/>
      <c r="S175" s="251" t="s">
        <v>500</v>
      </c>
      <c r="T175" s="282">
        <f t="shared" si="1802"/>
        <v>0</v>
      </c>
      <c r="U175" s="283">
        <f t="shared" si="1803"/>
        <v>0</v>
      </c>
      <c r="V175" s="283">
        <f t="shared" si="1804"/>
        <v>0</v>
      </c>
      <c r="W175" s="283">
        <f t="shared" si="1805"/>
        <v>0</v>
      </c>
      <c r="X175" s="283">
        <f t="shared" si="1806"/>
        <v>0</v>
      </c>
      <c r="Y175" s="283">
        <f t="shared" si="1807"/>
        <v>0</v>
      </c>
      <c r="Z175" s="282">
        <f t="shared" si="1808"/>
        <v>0</v>
      </c>
      <c r="AA175" s="282">
        <f t="shared" si="1809"/>
        <v>0</v>
      </c>
      <c r="AB175" s="283">
        <f t="shared" si="1810"/>
        <v>0</v>
      </c>
      <c r="AC175" s="283">
        <f t="shared" si="1811"/>
        <v>0</v>
      </c>
      <c r="AD175" s="283">
        <f t="shared" si="1812"/>
        <v>0</v>
      </c>
      <c r="AE175" s="282">
        <f t="shared" si="1813"/>
        <v>0</v>
      </c>
      <c r="AG175" s="272">
        <f>(T175-T174)*100</f>
        <v>0</v>
      </c>
      <c r="AH175" s="272">
        <f t="shared" ref="AH175" si="1814">(U175-U174)*100</f>
        <v>0</v>
      </c>
      <c r="AI175" s="272">
        <f t="shared" ref="AI175" si="1815">(V175-V174)*100</f>
        <v>0</v>
      </c>
      <c r="AJ175" s="272">
        <f t="shared" ref="AJ175" si="1816">(W175-W174)*100</f>
        <v>0</v>
      </c>
      <c r="AK175" s="272">
        <f t="shared" ref="AK175" si="1817">(X175-X174)*100</f>
        <v>0</v>
      </c>
      <c r="AL175" s="272">
        <f t="shared" ref="AL175" si="1818">(Y175-Y174)*100</f>
        <v>0</v>
      </c>
      <c r="AM175" s="272">
        <f t="shared" ref="AM175" si="1819">(Z175-Z174)*100</f>
        <v>0</v>
      </c>
      <c r="AN175" s="272">
        <f t="shared" ref="AN175" si="1820">(AA175-AA174)*100</f>
        <v>0</v>
      </c>
      <c r="AO175" s="272">
        <f t="shared" ref="AO175" si="1821">(AB175-AB174)*100</f>
        <v>0</v>
      </c>
      <c r="AP175" s="272">
        <f t="shared" ref="AP175" si="1822">(AC175-AC174)*100</f>
        <v>0</v>
      </c>
      <c r="AQ175" s="272">
        <f t="shared" ref="AQ175" si="1823">(AD175-AD174)*100</f>
        <v>0</v>
      </c>
      <c r="AR175" s="272">
        <f t="shared" ref="AR175" si="1824">(AE175-AE174)*100</f>
        <v>0</v>
      </c>
    </row>
    <row r="176" spans="1:50" ht="15">
      <c r="A176" s="439"/>
      <c r="B176" s="457" t="s">
        <v>104</v>
      </c>
      <c r="C176" s="444"/>
      <c r="D176" s="445"/>
      <c r="E176" s="445"/>
      <c r="F176" s="445"/>
      <c r="G176" s="445"/>
      <c r="H176" s="445"/>
      <c r="I176" s="444"/>
      <c r="J176" s="444"/>
      <c r="K176" s="445"/>
      <c r="L176" s="445"/>
      <c r="M176" s="445"/>
      <c r="N176" s="444"/>
      <c r="O176" s="444"/>
      <c r="P176" s="489"/>
      <c r="Q176" s="56"/>
      <c r="R176" s="248" t="s">
        <v>529</v>
      </c>
      <c r="S176" s="249" t="s">
        <v>520</v>
      </c>
      <c r="T176" s="280">
        <f t="shared" ref="T176:T177" si="1825">IF(C160&gt;0,C176/C160,)</f>
        <v>0</v>
      </c>
      <c r="U176" s="281">
        <f t="shared" ref="U176:U177" si="1826">IF(D160&gt;0,D176/D160,)</f>
        <v>0</v>
      </c>
      <c r="V176" s="281">
        <f t="shared" ref="V176:V177" si="1827">IF(E160&gt;0,E176/E160,)</f>
        <v>0</v>
      </c>
      <c r="W176" s="281">
        <f t="shared" ref="W176:W177" si="1828">IF(F160&gt;0,F176/F160,)</f>
        <v>0</v>
      </c>
      <c r="X176" s="281">
        <f t="shared" ref="X176:X177" si="1829">IF(G160&gt;0,G176/G160,)</f>
        <v>0</v>
      </c>
      <c r="Y176" s="281">
        <f t="shared" ref="Y176:Y177" si="1830">IF(H160&gt;0,H176/H160,)</f>
        <v>0</v>
      </c>
      <c r="Z176" s="280">
        <f t="shared" ref="Z176:Z177" si="1831">IF(I160&gt;0,I176/I160,)</f>
        <v>0</v>
      </c>
      <c r="AA176" s="280">
        <f t="shared" ref="AA176:AA177" si="1832">IF(J160&gt;0,J176/J160,)</f>
        <v>0</v>
      </c>
      <c r="AB176" s="281">
        <f t="shared" ref="AB176:AB177" si="1833">IF(K160&gt;0,K176/K160,)</f>
        <v>0</v>
      </c>
      <c r="AC176" s="281">
        <f t="shared" ref="AC176:AC177" si="1834">IF(L160&gt;0,L176/L160,)</f>
        <v>0</v>
      </c>
      <c r="AD176" s="281">
        <f t="shared" ref="AD176:AD177" si="1835">IF(M160&gt;0,M176/M160,)</f>
        <v>0</v>
      </c>
      <c r="AE176" s="280">
        <f t="shared" ref="AE176:AE177" si="1836">IF(N160&gt;0,N176/N160,)</f>
        <v>0</v>
      </c>
      <c r="AG176" s="334" t="s">
        <v>519</v>
      </c>
      <c r="AH176" s="266"/>
      <c r="AI176" s="266"/>
      <c r="AJ176" s="266"/>
      <c r="AK176" s="266"/>
      <c r="AL176" s="266"/>
      <c r="AM176" s="266"/>
      <c r="AN176" s="266"/>
      <c r="AO176" s="266"/>
      <c r="AP176" s="266"/>
      <c r="AQ176" s="266"/>
      <c r="AR176" s="266"/>
    </row>
    <row r="177" spans="1:50" ht="15">
      <c r="A177" s="439"/>
      <c r="B177" s="457" t="s">
        <v>424</v>
      </c>
      <c r="C177" s="444"/>
      <c r="D177" s="445"/>
      <c r="E177" s="445"/>
      <c r="F177" s="445"/>
      <c r="G177" s="445"/>
      <c r="H177" s="445"/>
      <c r="I177" s="444"/>
      <c r="J177" s="444"/>
      <c r="K177" s="445"/>
      <c r="L177" s="445"/>
      <c r="M177" s="445"/>
      <c r="N177" s="444"/>
      <c r="O177" s="444"/>
      <c r="P177" s="489"/>
      <c r="Q177" s="56"/>
      <c r="R177" s="250"/>
      <c r="S177" s="251" t="s">
        <v>500</v>
      </c>
      <c r="T177" s="282">
        <f t="shared" si="1825"/>
        <v>0</v>
      </c>
      <c r="U177" s="283">
        <f t="shared" si="1826"/>
        <v>0</v>
      </c>
      <c r="V177" s="283">
        <f t="shared" si="1827"/>
        <v>0</v>
      </c>
      <c r="W177" s="283">
        <f t="shared" si="1828"/>
        <v>0</v>
      </c>
      <c r="X177" s="283">
        <f t="shared" si="1829"/>
        <v>0</v>
      </c>
      <c r="Y177" s="283">
        <f t="shared" si="1830"/>
        <v>0</v>
      </c>
      <c r="Z177" s="282">
        <f t="shared" si="1831"/>
        <v>0</v>
      </c>
      <c r="AA177" s="282">
        <f t="shared" si="1832"/>
        <v>0</v>
      </c>
      <c r="AB177" s="283">
        <f t="shared" si="1833"/>
        <v>0</v>
      </c>
      <c r="AC177" s="283">
        <f t="shared" si="1834"/>
        <v>0</v>
      </c>
      <c r="AD177" s="283">
        <f t="shared" si="1835"/>
        <v>0</v>
      </c>
      <c r="AE177" s="282">
        <f t="shared" si="1836"/>
        <v>0</v>
      </c>
      <c r="AG177" s="272">
        <f>(T177-T176)*100</f>
        <v>0</v>
      </c>
      <c r="AH177" s="272">
        <f t="shared" ref="AH177" si="1837">(U177-U176)*100</f>
        <v>0</v>
      </c>
      <c r="AI177" s="272">
        <f t="shared" ref="AI177" si="1838">(V177-V176)*100</f>
        <v>0</v>
      </c>
      <c r="AJ177" s="272">
        <f t="shared" ref="AJ177" si="1839">(W177-W176)*100</f>
        <v>0</v>
      </c>
      <c r="AK177" s="272">
        <f t="shared" ref="AK177" si="1840">(X177-X176)*100</f>
        <v>0</v>
      </c>
      <c r="AL177" s="272">
        <f t="shared" ref="AL177" si="1841">(Y177-Y176)*100</f>
        <v>0</v>
      </c>
      <c r="AM177" s="272">
        <f t="shared" ref="AM177" si="1842">(Z177-Z176)*100</f>
        <v>0</v>
      </c>
      <c r="AN177" s="272">
        <f t="shared" ref="AN177" si="1843">(AA177-AA176)*100</f>
        <v>0</v>
      </c>
      <c r="AO177" s="272">
        <f t="shared" ref="AO177" si="1844">(AB177-AB176)*100</f>
        <v>0</v>
      </c>
      <c r="AP177" s="272">
        <f t="shared" ref="AP177" si="1845">(AC177-AC176)*100</f>
        <v>0</v>
      </c>
      <c r="AQ177" s="272">
        <f t="shared" ref="AQ177" si="1846">(AD177-AD176)*100</f>
        <v>0</v>
      </c>
      <c r="AR177" s="272">
        <f t="shared" ref="AR177" si="1847">(AE177-AE176)*100</f>
        <v>0</v>
      </c>
    </row>
    <row r="178" spans="1:50" ht="15">
      <c r="A178" s="439"/>
      <c r="B178" s="457" t="s">
        <v>106</v>
      </c>
      <c r="C178" s="444"/>
      <c r="D178" s="445"/>
      <c r="E178" s="445"/>
      <c r="F178" s="445"/>
      <c r="G178" s="445"/>
      <c r="H178" s="445"/>
      <c r="I178" s="444"/>
      <c r="J178" s="444"/>
      <c r="K178" s="445"/>
      <c r="L178" s="445"/>
      <c r="M178" s="445"/>
      <c r="N178" s="444"/>
      <c r="O178" s="444"/>
      <c r="P178" s="489"/>
      <c r="Q178" s="56"/>
      <c r="R178" s="248" t="s">
        <v>530</v>
      </c>
      <c r="S178" s="249" t="s">
        <v>520</v>
      </c>
      <c r="T178" s="280">
        <f t="shared" ref="T178:T179" si="1848">IF(C160&gt;0,C178/C160,)</f>
        <v>0</v>
      </c>
      <c r="U178" s="281">
        <f t="shared" ref="U178:U179" si="1849">IF(D160&gt;0,D178/D160,)</f>
        <v>0</v>
      </c>
      <c r="V178" s="281">
        <f t="shared" ref="V178:V179" si="1850">IF(E160&gt;0,E178/E160,)</f>
        <v>0</v>
      </c>
      <c r="W178" s="281">
        <f t="shared" ref="W178:W179" si="1851">IF(F160&gt;0,F178/F160,)</f>
        <v>0</v>
      </c>
      <c r="X178" s="281">
        <f t="shared" ref="X178:X179" si="1852">IF(G160&gt;0,G178/G160,)</f>
        <v>0</v>
      </c>
      <c r="Y178" s="281">
        <f t="shared" ref="Y178:Y179" si="1853">IF(H160&gt;0,H178/H160,)</f>
        <v>0</v>
      </c>
      <c r="Z178" s="280">
        <f t="shared" ref="Z178:Z179" si="1854">IF(I160&gt;0,I178/I160,)</f>
        <v>0</v>
      </c>
      <c r="AA178" s="280">
        <f t="shared" ref="AA178:AA179" si="1855">IF(J160&gt;0,J178/J160,)</f>
        <v>0</v>
      </c>
      <c r="AB178" s="281">
        <f t="shared" ref="AB178:AB179" si="1856">IF(K160&gt;0,K178/K160,)</f>
        <v>0</v>
      </c>
      <c r="AC178" s="281">
        <f t="shared" ref="AC178:AC179" si="1857">IF(L160&gt;0,L178/L160,)</f>
        <v>0</v>
      </c>
      <c r="AD178" s="281">
        <f t="shared" ref="AD178:AD179" si="1858">IF(M160&gt;0,M178/M160,)</f>
        <v>0</v>
      </c>
      <c r="AE178" s="280">
        <f t="shared" ref="AE178:AE179" si="1859">IF(N160&gt;0,N178/N160,)</f>
        <v>0</v>
      </c>
      <c r="AG178" s="334" t="s">
        <v>519</v>
      </c>
      <c r="AH178" s="266"/>
      <c r="AI178" s="266"/>
      <c r="AJ178" s="266"/>
      <c r="AK178" s="266"/>
      <c r="AL178" s="266"/>
      <c r="AM178" s="266"/>
      <c r="AN178" s="266"/>
      <c r="AO178" s="266"/>
      <c r="AP178" s="266"/>
      <c r="AQ178" s="266"/>
      <c r="AR178" s="266"/>
    </row>
    <row r="179" spans="1:50" ht="15">
      <c r="A179" s="439"/>
      <c r="B179" s="457" t="s">
        <v>426</v>
      </c>
      <c r="C179" s="444"/>
      <c r="D179" s="445"/>
      <c r="E179" s="445"/>
      <c r="F179" s="445"/>
      <c r="G179" s="445"/>
      <c r="H179" s="445"/>
      <c r="I179" s="444"/>
      <c r="J179" s="444"/>
      <c r="K179" s="445"/>
      <c r="L179" s="445"/>
      <c r="M179" s="445"/>
      <c r="N179" s="444"/>
      <c r="O179" s="444"/>
      <c r="P179" s="489"/>
      <c r="Q179" s="56"/>
      <c r="R179" s="250"/>
      <c r="S179" s="251" t="s">
        <v>500</v>
      </c>
      <c r="T179" s="282">
        <f t="shared" si="1848"/>
        <v>0</v>
      </c>
      <c r="U179" s="283">
        <f t="shared" si="1849"/>
        <v>0</v>
      </c>
      <c r="V179" s="283">
        <f t="shared" si="1850"/>
        <v>0</v>
      </c>
      <c r="W179" s="283">
        <f t="shared" si="1851"/>
        <v>0</v>
      </c>
      <c r="X179" s="283">
        <f t="shared" si="1852"/>
        <v>0</v>
      </c>
      <c r="Y179" s="283">
        <f t="shared" si="1853"/>
        <v>0</v>
      </c>
      <c r="Z179" s="282">
        <f t="shared" si="1854"/>
        <v>0</v>
      </c>
      <c r="AA179" s="282">
        <f t="shared" si="1855"/>
        <v>0</v>
      </c>
      <c r="AB179" s="283">
        <f t="shared" si="1856"/>
        <v>0</v>
      </c>
      <c r="AC179" s="283">
        <f t="shared" si="1857"/>
        <v>0</v>
      </c>
      <c r="AD179" s="283">
        <f t="shared" si="1858"/>
        <v>0</v>
      </c>
      <c r="AE179" s="282">
        <f t="shared" si="1859"/>
        <v>0</v>
      </c>
      <c r="AG179" s="272">
        <f>(T179-T178)*100</f>
        <v>0</v>
      </c>
      <c r="AH179" s="272">
        <f t="shared" ref="AH179" si="1860">(U179-U178)*100</f>
        <v>0</v>
      </c>
      <c r="AI179" s="272">
        <f t="shared" ref="AI179" si="1861">(V179-V178)*100</f>
        <v>0</v>
      </c>
      <c r="AJ179" s="272">
        <f t="shared" ref="AJ179" si="1862">(W179-W178)*100</f>
        <v>0</v>
      </c>
      <c r="AK179" s="272">
        <f t="shared" ref="AK179" si="1863">(X179-X178)*100</f>
        <v>0</v>
      </c>
      <c r="AL179" s="272">
        <f t="shared" ref="AL179" si="1864">(Y179-Y178)*100</f>
        <v>0</v>
      </c>
      <c r="AM179" s="272">
        <f t="shared" ref="AM179" si="1865">(Z179-Z178)*100</f>
        <v>0</v>
      </c>
      <c r="AN179" s="272">
        <f t="shared" ref="AN179" si="1866">(AA179-AA178)*100</f>
        <v>0</v>
      </c>
      <c r="AO179" s="272">
        <f t="shared" ref="AO179" si="1867">(AB179-AB178)*100</f>
        <v>0</v>
      </c>
      <c r="AP179" s="272">
        <f t="shared" ref="AP179" si="1868">(AC179-AC178)*100</f>
        <v>0</v>
      </c>
      <c r="AQ179" s="272">
        <f t="shared" ref="AQ179" si="1869">(AD179-AD178)*100</f>
        <v>0</v>
      </c>
      <c r="AR179" s="272">
        <f t="shared" ref="AR179" si="1870">(AE179-AE178)*100</f>
        <v>0</v>
      </c>
    </row>
    <row r="180" spans="1:50" ht="15">
      <c r="A180" s="439"/>
      <c r="B180" s="457" t="s">
        <v>108</v>
      </c>
      <c r="C180" s="444"/>
      <c r="D180" s="445"/>
      <c r="E180" s="445"/>
      <c r="F180" s="445"/>
      <c r="G180" s="445"/>
      <c r="H180" s="445"/>
      <c r="I180" s="444"/>
      <c r="J180" s="444"/>
      <c r="K180" s="445"/>
      <c r="L180" s="445"/>
      <c r="M180" s="445"/>
      <c r="N180" s="444"/>
      <c r="O180" s="444"/>
      <c r="P180" s="489"/>
      <c r="Q180" s="56"/>
      <c r="R180" s="248" t="s">
        <v>531</v>
      </c>
      <c r="S180" s="249" t="s">
        <v>520</v>
      </c>
      <c r="T180" s="280">
        <f t="shared" ref="T180:T181" si="1871">IF(C160&gt;0,C180/C160,)</f>
        <v>0</v>
      </c>
      <c r="U180" s="281">
        <f t="shared" ref="U180:U181" si="1872">IF(D160&gt;0,D180/D160,)</f>
        <v>0</v>
      </c>
      <c r="V180" s="281">
        <f t="shared" ref="V180:V181" si="1873">IF(E160&gt;0,E180/E160,)</f>
        <v>0</v>
      </c>
      <c r="W180" s="281">
        <f t="shared" ref="W180:W181" si="1874">IF(F160&gt;0,F180/F160,)</f>
        <v>0</v>
      </c>
      <c r="X180" s="281">
        <f t="shared" ref="X180:X181" si="1875">IF(G160&gt;0,G180/G160,)</f>
        <v>0</v>
      </c>
      <c r="Y180" s="281">
        <f t="shared" ref="Y180:Y181" si="1876">IF(H160&gt;0,H180/H160,)</f>
        <v>0</v>
      </c>
      <c r="Z180" s="280">
        <f t="shared" ref="Z180:Z181" si="1877">IF(I160&gt;0,I180/I160,)</f>
        <v>0</v>
      </c>
      <c r="AA180" s="280">
        <f t="shared" ref="AA180:AA181" si="1878">IF(J160&gt;0,J180/J160,)</f>
        <v>0</v>
      </c>
      <c r="AB180" s="281">
        <f t="shared" ref="AB180:AB181" si="1879">IF(K160&gt;0,K180/K160,)</f>
        <v>0</v>
      </c>
      <c r="AC180" s="281">
        <f t="shared" ref="AC180:AC181" si="1880">IF(L160&gt;0,L180/L160,)</f>
        <v>0</v>
      </c>
      <c r="AD180" s="281">
        <f t="shared" ref="AD180:AD181" si="1881">IF(M160&gt;0,M180/M160,)</f>
        <v>0</v>
      </c>
      <c r="AE180" s="280">
        <f t="shared" ref="AE180:AE181" si="1882">IF(N160&gt;0,N180/N160,)</f>
        <v>0</v>
      </c>
      <c r="AG180" s="334" t="s">
        <v>519</v>
      </c>
      <c r="AH180" s="195"/>
      <c r="AI180" s="195"/>
      <c r="AJ180" s="195"/>
      <c r="AK180" s="195"/>
      <c r="AL180" s="195"/>
      <c r="AM180" s="195"/>
      <c r="AN180" s="195"/>
      <c r="AO180" s="195"/>
      <c r="AP180" s="195"/>
      <c r="AQ180" s="195"/>
      <c r="AR180" s="195"/>
    </row>
    <row r="181" spans="1:50" ht="15.75" thickBot="1">
      <c r="A181" s="439"/>
      <c r="B181" s="457" t="s">
        <v>430</v>
      </c>
      <c r="C181" s="444"/>
      <c r="D181" s="445"/>
      <c r="E181" s="445"/>
      <c r="F181" s="445"/>
      <c r="G181" s="445"/>
      <c r="H181" s="445"/>
      <c r="I181" s="444"/>
      <c r="J181" s="444"/>
      <c r="K181" s="445"/>
      <c r="L181" s="445"/>
      <c r="M181" s="445"/>
      <c r="N181" s="444"/>
      <c r="O181" s="444"/>
      <c r="P181" s="489"/>
      <c r="Q181" s="56"/>
      <c r="R181" s="255"/>
      <c r="S181" s="256" t="s">
        <v>500</v>
      </c>
      <c r="T181" s="284">
        <f t="shared" si="1871"/>
        <v>0</v>
      </c>
      <c r="U181" s="285">
        <f t="shared" si="1872"/>
        <v>0</v>
      </c>
      <c r="V181" s="285">
        <f t="shared" si="1873"/>
        <v>0</v>
      </c>
      <c r="W181" s="285">
        <f t="shared" si="1874"/>
        <v>0</v>
      </c>
      <c r="X181" s="285">
        <f t="shared" si="1875"/>
        <v>0</v>
      </c>
      <c r="Y181" s="285">
        <f t="shared" si="1876"/>
        <v>0</v>
      </c>
      <c r="Z181" s="284">
        <f t="shared" si="1877"/>
        <v>0</v>
      </c>
      <c r="AA181" s="284">
        <f t="shared" si="1878"/>
        <v>0</v>
      </c>
      <c r="AB181" s="285">
        <f t="shared" si="1879"/>
        <v>0</v>
      </c>
      <c r="AC181" s="285">
        <f t="shared" si="1880"/>
        <v>0</v>
      </c>
      <c r="AD181" s="285">
        <f t="shared" si="1881"/>
        <v>0</v>
      </c>
      <c r="AE181" s="284">
        <f t="shared" si="1882"/>
        <v>0</v>
      </c>
      <c r="AF181" s="427"/>
      <c r="AG181" s="273">
        <f>(T181-T180)*100</f>
        <v>0</v>
      </c>
      <c r="AH181" s="273">
        <f t="shared" ref="AH181" si="1883">(U181-U180)*100</f>
        <v>0</v>
      </c>
      <c r="AI181" s="273">
        <f t="shared" ref="AI181" si="1884">(V181-V180)*100</f>
        <v>0</v>
      </c>
      <c r="AJ181" s="273">
        <f t="shared" ref="AJ181" si="1885">(W181-W180)*100</f>
        <v>0</v>
      </c>
      <c r="AK181" s="273">
        <f t="shared" ref="AK181" si="1886">(X181-X180)*100</f>
        <v>0</v>
      </c>
      <c r="AL181" s="273">
        <f t="shared" ref="AL181" si="1887">(Y181-Y180)*100</f>
        <v>0</v>
      </c>
      <c r="AM181" s="273">
        <f t="shared" ref="AM181" si="1888">(Z181-Z180)*100</f>
        <v>0</v>
      </c>
      <c r="AN181" s="273">
        <f t="shared" ref="AN181" si="1889">(AA181-AA180)*100</f>
        <v>0</v>
      </c>
      <c r="AO181" s="273">
        <f t="shared" ref="AO181" si="1890">(AB181-AB180)*100</f>
        <v>0</v>
      </c>
      <c r="AP181" s="273">
        <f t="shared" ref="AP181" si="1891">(AC181-AC180)*100</f>
        <v>0</v>
      </c>
      <c r="AQ181" s="273">
        <f t="shared" ref="AQ181" si="1892">(AD181-AD180)*100</f>
        <v>0</v>
      </c>
      <c r="AR181" s="273">
        <f t="shared" ref="AR181" si="1893">(AE181-AE180)*100</f>
        <v>0</v>
      </c>
    </row>
    <row r="182" spans="1:50" ht="15">
      <c r="A182" s="432" t="s">
        <v>539</v>
      </c>
      <c r="B182" s="431" t="s">
        <v>94</v>
      </c>
      <c r="C182" s="428">
        <v>5611</v>
      </c>
      <c r="D182" s="429">
        <v>4440</v>
      </c>
      <c r="E182" s="429"/>
      <c r="F182" s="429">
        <v>1215</v>
      </c>
      <c r="G182" s="429">
        <v>616</v>
      </c>
      <c r="H182" s="429"/>
      <c r="I182" s="428">
        <v>11882</v>
      </c>
      <c r="J182" s="428"/>
      <c r="K182" s="429">
        <v>5465</v>
      </c>
      <c r="L182" s="429">
        <v>5627</v>
      </c>
      <c r="M182" s="429">
        <v>590</v>
      </c>
      <c r="N182" s="428">
        <v>11682</v>
      </c>
      <c r="O182" s="428"/>
      <c r="P182" s="430"/>
      <c r="Q182" s="56">
        <f>+P184+P186+P188+P190+P192+P194+P196+P198+P200+P202</f>
        <v>0</v>
      </c>
      <c r="R182" s="248" t="s">
        <v>521</v>
      </c>
      <c r="S182" s="249" t="s">
        <v>520</v>
      </c>
      <c r="T182" s="280">
        <f t="shared" ref="T182:T183" si="1894">IF(C182&gt;0,C182/C182,)</f>
        <v>1</v>
      </c>
      <c r="U182" s="281">
        <f t="shared" ref="U182:U183" si="1895">IF(D182&gt;0,D182/D182,)</f>
        <v>1</v>
      </c>
      <c r="V182" s="281">
        <f t="shared" ref="V182:V183" si="1896">IF(E182&gt;0,E182/E182,)</f>
        <v>0</v>
      </c>
      <c r="W182" s="281">
        <f t="shared" ref="W182:W183" si="1897">IF(F182&gt;0,F182/F182,)</f>
        <v>1</v>
      </c>
      <c r="X182" s="281">
        <f t="shared" ref="X182:X183" si="1898">IF(G182&gt;0,G182/G182,)</f>
        <v>1</v>
      </c>
      <c r="Y182" s="281">
        <f t="shared" ref="Y182:Y183" si="1899">IF(H182&gt;0,H182/H182,)</f>
        <v>0</v>
      </c>
      <c r="Z182" s="280">
        <f t="shared" ref="Z182:Z183" si="1900">IF(I182&gt;0,I182/I182,)</f>
        <v>1</v>
      </c>
      <c r="AA182" s="280">
        <f t="shared" ref="AA182:AA183" si="1901">IF(J182&gt;0,J182/J182,)</f>
        <v>0</v>
      </c>
      <c r="AB182" s="281">
        <f t="shared" ref="AB182:AB183" si="1902">IF(K182&gt;0,K182/K182,)</f>
        <v>1</v>
      </c>
      <c r="AC182" s="281">
        <f t="shared" ref="AC182:AC183" si="1903">IF(L182&gt;0,L182/L182,)</f>
        <v>1</v>
      </c>
      <c r="AD182" s="281">
        <f t="shared" ref="AD182:AD183" si="1904">IF(M182&gt;0,M182/M182,)</f>
        <v>1</v>
      </c>
      <c r="AE182" s="280">
        <f t="shared" ref="AE182:AE183" si="1905">IF(N182&gt;0,N182/N182,)</f>
        <v>1</v>
      </c>
      <c r="AG182" s="265">
        <f>+T184+T186+T188+T190+T192+T194+T196+T198+T200+T202</f>
        <v>1</v>
      </c>
      <c r="AH182" s="266">
        <f t="shared" ref="AH182:AH183" si="1906">+U184+U186+U188+U190+U192+U194+U196+U198+U200+U202</f>
        <v>1</v>
      </c>
      <c r="AI182" s="266">
        <f t="shared" ref="AI182:AI183" si="1907">+V184+V186+V188+V190+V192+V194+V196+V198+V200+V202</f>
        <v>0</v>
      </c>
      <c r="AJ182" s="266">
        <f t="shared" ref="AJ182:AJ183" si="1908">+W184+W186+W188+W190+W192+W194+W196+W198+W200+W202</f>
        <v>1</v>
      </c>
      <c r="AK182" s="266">
        <f t="shared" ref="AK182:AK183" si="1909">+X184+X186+X188+X190+X192+X194+X196+X198+X200+X202</f>
        <v>0.99999999999999989</v>
      </c>
      <c r="AL182" s="266">
        <f t="shared" ref="AL182:AL183" si="1910">+Y184+Y186+Y188+Y190+Y192+Y194+Y196+Y198+Y200+Y202</f>
        <v>0</v>
      </c>
      <c r="AM182" s="266">
        <f t="shared" ref="AM182:AM183" si="1911">+Z184+Z186+Z188+Z190+Z192+Z194+Z196+Z198+Z200+Z202</f>
        <v>0.99999999999999989</v>
      </c>
      <c r="AN182" s="266">
        <f t="shared" ref="AN182:AN183" si="1912">+AA184+AA186+AA188+AA190+AA192+AA194+AA196+AA198+AA200+AA202</f>
        <v>0</v>
      </c>
      <c r="AO182" s="265">
        <f t="shared" ref="AO182:AO183" si="1913">+AB184+AB186+AB188+AB190+AB192+AB194+AB196+AB198+AB200+AB202</f>
        <v>1</v>
      </c>
      <c r="AP182" s="265">
        <f t="shared" ref="AP182:AP183" si="1914">+AC184+AC186+AC188+AC190+AC192+AC194+AC196+AC198+AC200+AC202</f>
        <v>1</v>
      </c>
      <c r="AQ182" s="265">
        <f t="shared" ref="AQ182:AQ183" si="1915">+AD184+AD186+AD188+AD190+AD192+AD194+AD196+AD198+AD200+AD202</f>
        <v>1</v>
      </c>
      <c r="AR182" s="265">
        <f t="shared" ref="AR182:AR183" si="1916">+AE184+AE186+AE188+AE190+AE192+AE194+AE196+AE198+AE200+AE202</f>
        <v>1</v>
      </c>
      <c r="AT182" s="274"/>
      <c r="AU182" s="274"/>
      <c r="AV182" s="274"/>
      <c r="AW182" s="274"/>
      <c r="AX182" s="274"/>
    </row>
    <row r="183" spans="1:50" ht="15">
      <c r="A183" s="439"/>
      <c r="B183" s="457" t="s">
        <v>428</v>
      </c>
      <c r="C183" s="444">
        <v>5484</v>
      </c>
      <c r="D183" s="445">
        <v>4608</v>
      </c>
      <c r="E183" s="445"/>
      <c r="F183" s="445">
        <v>1116</v>
      </c>
      <c r="G183" s="445">
        <v>731</v>
      </c>
      <c r="H183" s="445"/>
      <c r="I183" s="444">
        <v>11939</v>
      </c>
      <c r="J183" s="444"/>
      <c r="K183" s="445">
        <v>5887</v>
      </c>
      <c r="L183" s="445">
        <v>5884</v>
      </c>
      <c r="M183" s="445">
        <v>660</v>
      </c>
      <c r="N183" s="444">
        <v>12431</v>
      </c>
      <c r="O183" s="444"/>
      <c r="P183" s="489"/>
      <c r="Q183" s="56"/>
      <c r="R183" s="250"/>
      <c r="S183" s="251" t="s">
        <v>500</v>
      </c>
      <c r="T183" s="282">
        <f t="shared" si="1894"/>
        <v>1</v>
      </c>
      <c r="U183" s="283">
        <f t="shared" si="1895"/>
        <v>1</v>
      </c>
      <c r="V183" s="283">
        <f t="shared" si="1896"/>
        <v>0</v>
      </c>
      <c r="W183" s="283">
        <f t="shared" si="1897"/>
        <v>1</v>
      </c>
      <c r="X183" s="283">
        <f t="shared" si="1898"/>
        <v>1</v>
      </c>
      <c r="Y183" s="283">
        <f t="shared" si="1899"/>
        <v>0</v>
      </c>
      <c r="Z183" s="282">
        <f t="shared" si="1900"/>
        <v>1</v>
      </c>
      <c r="AA183" s="282">
        <f t="shared" si="1901"/>
        <v>0</v>
      </c>
      <c r="AB183" s="283">
        <f t="shared" si="1902"/>
        <v>1</v>
      </c>
      <c r="AC183" s="283">
        <f t="shared" si="1903"/>
        <v>1</v>
      </c>
      <c r="AD183" s="283">
        <f t="shared" si="1904"/>
        <v>1</v>
      </c>
      <c r="AE183" s="282">
        <f t="shared" si="1905"/>
        <v>1</v>
      </c>
      <c r="AG183" s="279">
        <f>+T185+T187+T189+T191+T193+T195+T197+T199+T201+T203</f>
        <v>1.0001823486506201</v>
      </c>
      <c r="AH183" s="267">
        <f t="shared" si="1906"/>
        <v>1.0000000000000002</v>
      </c>
      <c r="AI183" s="267">
        <f t="shared" si="1907"/>
        <v>0</v>
      </c>
      <c r="AJ183" s="267">
        <f t="shared" si="1908"/>
        <v>1</v>
      </c>
      <c r="AK183" s="267">
        <f t="shared" si="1909"/>
        <v>1</v>
      </c>
      <c r="AL183" s="267">
        <f t="shared" si="1910"/>
        <v>0</v>
      </c>
      <c r="AM183" s="279">
        <f t="shared" si="1911"/>
        <v>1.000083759108803</v>
      </c>
      <c r="AN183" s="267">
        <f t="shared" si="1912"/>
        <v>0</v>
      </c>
      <c r="AO183" s="267">
        <f t="shared" si="1913"/>
        <v>0.99999999999999989</v>
      </c>
      <c r="AP183" s="267">
        <f t="shared" si="1914"/>
        <v>1</v>
      </c>
      <c r="AQ183" s="267">
        <f t="shared" si="1915"/>
        <v>1</v>
      </c>
      <c r="AR183" s="267">
        <f t="shared" si="1916"/>
        <v>1</v>
      </c>
      <c r="AS183" s="274"/>
      <c r="AT183" s="274"/>
      <c r="AU183" s="274"/>
      <c r="AV183" s="274"/>
      <c r="AW183" s="274"/>
      <c r="AX183" s="51"/>
    </row>
    <row r="184" spans="1:50" ht="15">
      <c r="A184" s="439"/>
      <c r="B184" s="457" t="s">
        <v>226</v>
      </c>
      <c r="C184" s="444">
        <v>593</v>
      </c>
      <c r="D184" s="445">
        <v>363</v>
      </c>
      <c r="E184" s="445"/>
      <c r="F184" s="445">
        <v>106</v>
      </c>
      <c r="G184" s="445">
        <v>45</v>
      </c>
      <c r="H184" s="445"/>
      <c r="I184" s="444">
        <v>1107</v>
      </c>
      <c r="J184" s="444"/>
      <c r="K184" s="445">
        <v>5</v>
      </c>
      <c r="L184" s="445">
        <v>7</v>
      </c>
      <c r="M184" s="445">
        <v>0</v>
      </c>
      <c r="N184" s="444">
        <v>12</v>
      </c>
      <c r="O184" s="444"/>
      <c r="P184" s="489"/>
      <c r="Q184" s="56"/>
      <c r="R184" s="248" t="s">
        <v>522</v>
      </c>
      <c r="S184" s="249" t="s">
        <v>520</v>
      </c>
      <c r="T184" s="280">
        <f t="shared" ref="T184:T185" si="1917">IF(C182&gt;0,C184/C182,)</f>
        <v>0.1056852610942791</v>
      </c>
      <c r="U184" s="281">
        <f t="shared" ref="U184:U185" si="1918">IF(D182&gt;0,D184/D182,)</f>
        <v>8.1756756756756754E-2</v>
      </c>
      <c r="V184" s="281">
        <f t="shared" ref="V184:V185" si="1919">IF(E182&gt;0,E184/E182,)</f>
        <v>0</v>
      </c>
      <c r="W184" s="281">
        <f t="shared" ref="W184:W185" si="1920">IF(F182&gt;0,F184/F182,)</f>
        <v>8.7242798353909468E-2</v>
      </c>
      <c r="X184" s="281">
        <f t="shared" ref="X184:X185" si="1921">IF(G182&gt;0,G184/G182,)</f>
        <v>7.3051948051948049E-2</v>
      </c>
      <c r="Y184" s="281">
        <f t="shared" ref="Y184:Y185" si="1922">IF(H182&gt;0,H184/H182,)</f>
        <v>0</v>
      </c>
      <c r="Z184" s="280">
        <f t="shared" ref="Z184:Z185" si="1923">IF(I182&gt;0,I184/I182,)</f>
        <v>9.316613364753408E-2</v>
      </c>
      <c r="AA184" s="280">
        <f t="shared" ref="AA184:AA185" si="1924">IF(J182&gt;0,J184/J182,)</f>
        <v>0</v>
      </c>
      <c r="AB184" s="281">
        <f t="shared" ref="AB184:AB185" si="1925">IF(K182&gt;0,K184/K182,)</f>
        <v>9.1491308325709062E-4</v>
      </c>
      <c r="AC184" s="281">
        <f t="shared" ref="AC184:AC185" si="1926">IF(L182&gt;0,L184/L182,)</f>
        <v>1.2440021325750845E-3</v>
      </c>
      <c r="AD184" s="281">
        <f t="shared" ref="AD184:AD185" si="1927">IF(M182&gt;0,M184/M182,)</f>
        <v>0</v>
      </c>
      <c r="AE184" s="280">
        <f t="shared" ref="AE184:AE185" si="1928">IF(N182&gt;0,N184/N182,)</f>
        <v>1.0272213662044171E-3</v>
      </c>
      <c r="AG184" s="334" t="s">
        <v>519</v>
      </c>
      <c r="AH184" s="266"/>
      <c r="AI184" s="266"/>
      <c r="AJ184" s="266"/>
      <c r="AK184" s="266"/>
      <c r="AL184" s="266"/>
      <c r="AM184" s="266"/>
      <c r="AN184" s="266"/>
      <c r="AO184" s="266"/>
      <c r="AP184" s="266"/>
      <c r="AQ184" s="266"/>
      <c r="AR184" s="266"/>
    </row>
    <row r="185" spans="1:50" ht="15">
      <c r="A185" s="439"/>
      <c r="B185" s="457" t="s">
        <v>410</v>
      </c>
      <c r="C185" s="444">
        <v>575</v>
      </c>
      <c r="D185" s="445">
        <v>440</v>
      </c>
      <c r="E185" s="445"/>
      <c r="F185" s="445">
        <v>98</v>
      </c>
      <c r="G185" s="445">
        <v>52</v>
      </c>
      <c r="H185" s="445"/>
      <c r="I185" s="444">
        <v>1165</v>
      </c>
      <c r="J185" s="444"/>
      <c r="K185" s="445">
        <v>11</v>
      </c>
      <c r="L185" s="445">
        <v>19</v>
      </c>
      <c r="M185" s="445">
        <v>4</v>
      </c>
      <c r="N185" s="444">
        <v>34</v>
      </c>
      <c r="O185" s="444"/>
      <c r="P185" s="489"/>
      <c r="Q185" s="56"/>
      <c r="R185" s="250"/>
      <c r="S185" s="251" t="s">
        <v>500</v>
      </c>
      <c r="T185" s="282">
        <f t="shared" si="1917"/>
        <v>0.10485047410649161</v>
      </c>
      <c r="U185" s="283">
        <f t="shared" si="1918"/>
        <v>9.5486111111111105E-2</v>
      </c>
      <c r="V185" s="283">
        <f t="shared" si="1919"/>
        <v>0</v>
      </c>
      <c r="W185" s="283">
        <f t="shared" si="1920"/>
        <v>8.7813620071684584E-2</v>
      </c>
      <c r="X185" s="283">
        <f t="shared" si="1921"/>
        <v>7.1135430916552667E-2</v>
      </c>
      <c r="Y185" s="283">
        <f t="shared" si="1922"/>
        <v>0</v>
      </c>
      <c r="Z185" s="282">
        <f t="shared" si="1923"/>
        <v>9.7579361755590927E-2</v>
      </c>
      <c r="AA185" s="282">
        <f t="shared" si="1924"/>
        <v>0</v>
      </c>
      <c r="AB185" s="283">
        <f t="shared" si="1925"/>
        <v>1.8685238661457449E-3</v>
      </c>
      <c r="AC185" s="283">
        <f t="shared" si="1926"/>
        <v>3.2290958531611151E-3</v>
      </c>
      <c r="AD185" s="283">
        <f t="shared" si="1927"/>
        <v>6.0606060606060606E-3</v>
      </c>
      <c r="AE185" s="282">
        <f t="shared" si="1928"/>
        <v>2.7350977395221624E-3</v>
      </c>
      <c r="AG185" s="272">
        <f>(T185-T184)*100</f>
        <v>-8.3478698778749472E-2</v>
      </c>
      <c r="AH185" s="272">
        <f t="shared" ref="AH185" si="1929">(U185-U184)*100</f>
        <v>1.3729354354354351</v>
      </c>
      <c r="AI185" s="272">
        <f t="shared" ref="AI185" si="1930">(V185-V184)*100</f>
        <v>0</v>
      </c>
      <c r="AJ185" s="272">
        <f t="shared" ref="AJ185" si="1931">(W185-W184)*100</f>
        <v>5.7082171777511626E-2</v>
      </c>
      <c r="AK185" s="272">
        <f t="shared" ref="AK185" si="1932">(X185-X184)*100</f>
        <v>-0.19165171353953819</v>
      </c>
      <c r="AL185" s="272">
        <f t="shared" ref="AL185" si="1933">(Y185-Y184)*100</f>
        <v>0</v>
      </c>
      <c r="AM185" s="272">
        <f t="shared" ref="AM185" si="1934">(Z185-Z184)*100</f>
        <v>0.44132281080568464</v>
      </c>
      <c r="AN185" s="272">
        <f t="shared" ref="AN185" si="1935">(AA185-AA184)*100</f>
        <v>0</v>
      </c>
      <c r="AO185" s="272">
        <f t="shared" ref="AO185" si="1936">(AB185-AB184)*100</f>
        <v>9.5361078288865433E-2</v>
      </c>
      <c r="AP185" s="272">
        <f t="shared" ref="AP185" si="1937">(AC185-AC184)*100</f>
        <v>0.19850937205860303</v>
      </c>
      <c r="AQ185" s="272">
        <f t="shared" ref="AQ185" si="1938">(AD185-AD184)*100</f>
        <v>0.60606060606060608</v>
      </c>
      <c r="AR185" s="272">
        <f t="shared" ref="AR185" si="1939">(AE185-AE184)*100</f>
        <v>0.17078763733177454</v>
      </c>
    </row>
    <row r="186" spans="1:50" ht="15">
      <c r="A186" s="439"/>
      <c r="B186" s="457" t="s">
        <v>228</v>
      </c>
      <c r="C186" s="444">
        <v>14</v>
      </c>
      <c r="D186" s="445">
        <v>51</v>
      </c>
      <c r="E186" s="445"/>
      <c r="F186" s="445">
        <v>18</v>
      </c>
      <c r="G186" s="445">
        <v>5</v>
      </c>
      <c r="H186" s="445"/>
      <c r="I186" s="444">
        <v>88</v>
      </c>
      <c r="J186" s="444"/>
      <c r="K186" s="445">
        <v>158</v>
      </c>
      <c r="L186" s="445">
        <v>352</v>
      </c>
      <c r="M186" s="445">
        <v>53</v>
      </c>
      <c r="N186" s="444">
        <v>563</v>
      </c>
      <c r="O186" s="444"/>
      <c r="P186" s="489"/>
      <c r="Q186" s="56"/>
      <c r="R186" s="248" t="s">
        <v>523</v>
      </c>
      <c r="S186" s="249" t="s">
        <v>520</v>
      </c>
      <c r="T186" s="280">
        <f t="shared" ref="T186:T187" si="1940">IF(C182&gt;0,C186/C182,)</f>
        <v>2.4950989128497596E-3</v>
      </c>
      <c r="U186" s="281">
        <f t="shared" ref="U186:U187" si="1941">IF(D182&gt;0,D186/D182,)</f>
        <v>1.1486486486486487E-2</v>
      </c>
      <c r="V186" s="281">
        <f t="shared" ref="V186:V187" si="1942">IF(E182&gt;0,E186/E182,)</f>
        <v>0</v>
      </c>
      <c r="W186" s="281">
        <f t="shared" ref="W186:W187" si="1943">IF(F182&gt;0,F186/F182,)</f>
        <v>1.4814814814814815E-2</v>
      </c>
      <c r="X186" s="281">
        <f t="shared" ref="X186:X187" si="1944">IF(G182&gt;0,G186/G182,)</f>
        <v>8.1168831168831161E-3</v>
      </c>
      <c r="Y186" s="281">
        <f t="shared" ref="Y186:Y187" si="1945">IF(H182&gt;0,H186/H182,)</f>
        <v>0</v>
      </c>
      <c r="Z186" s="280">
        <f t="shared" ref="Z186:Z187" si="1946">IF(I182&gt;0,I186/I182,)</f>
        <v>7.4061605790270999E-3</v>
      </c>
      <c r="AA186" s="280">
        <f t="shared" ref="AA186:AA187" si="1947">IF(J182&gt;0,J186/J182,)</f>
        <v>0</v>
      </c>
      <c r="AB186" s="281">
        <f t="shared" ref="AB186:AB187" si="1948">IF(K182&gt;0,K186/K182,)</f>
        <v>2.8911253430924062E-2</v>
      </c>
      <c r="AC186" s="281">
        <f t="shared" ref="AC186:AC187" si="1949">IF(L182&gt;0,L186/L182,)</f>
        <v>6.2555535809489957E-2</v>
      </c>
      <c r="AD186" s="281">
        <f t="shared" ref="AD186:AD187" si="1950">IF(M182&gt;0,M186/M182,)</f>
        <v>8.9830508474576271E-2</v>
      </c>
      <c r="AE186" s="280">
        <f t="shared" ref="AE186:AE187" si="1951">IF(N182&gt;0,N186/N182,)</f>
        <v>4.8193802431090567E-2</v>
      </c>
      <c r="AG186" s="334" t="s">
        <v>519</v>
      </c>
      <c r="AH186" s="266"/>
      <c r="AI186" s="266"/>
      <c r="AJ186" s="266"/>
      <c r="AK186" s="266"/>
      <c r="AL186" s="266"/>
      <c r="AM186" s="266"/>
      <c r="AN186" s="266"/>
      <c r="AO186" s="266"/>
      <c r="AP186" s="266"/>
      <c r="AQ186" s="266"/>
      <c r="AR186" s="266"/>
    </row>
    <row r="187" spans="1:50" ht="15">
      <c r="A187" s="439"/>
      <c r="B187" s="457" t="s">
        <v>412</v>
      </c>
      <c r="C187" s="444">
        <v>13</v>
      </c>
      <c r="D187" s="445">
        <v>87</v>
      </c>
      <c r="E187" s="445"/>
      <c r="F187" s="445">
        <v>15</v>
      </c>
      <c r="G187" s="445">
        <v>4</v>
      </c>
      <c r="H187" s="445"/>
      <c r="I187" s="444">
        <v>119</v>
      </c>
      <c r="J187" s="444"/>
      <c r="K187" s="445">
        <v>273</v>
      </c>
      <c r="L187" s="445">
        <v>470</v>
      </c>
      <c r="M187" s="445">
        <v>60</v>
      </c>
      <c r="N187" s="444">
        <v>803</v>
      </c>
      <c r="O187" s="444"/>
      <c r="P187" s="489"/>
      <c r="Q187" s="56"/>
      <c r="R187" s="250"/>
      <c r="S187" s="251" t="s">
        <v>500</v>
      </c>
      <c r="T187" s="282">
        <f t="shared" si="1940"/>
        <v>2.3705324580598104E-3</v>
      </c>
      <c r="U187" s="283">
        <f t="shared" si="1941"/>
        <v>1.8880208333333332E-2</v>
      </c>
      <c r="V187" s="283">
        <f t="shared" si="1942"/>
        <v>0</v>
      </c>
      <c r="W187" s="283">
        <f t="shared" si="1943"/>
        <v>1.3440860215053764E-2</v>
      </c>
      <c r="X187" s="283">
        <f t="shared" si="1944"/>
        <v>5.4719562243502051E-3</v>
      </c>
      <c r="Y187" s="283">
        <f t="shared" si="1945"/>
        <v>0</v>
      </c>
      <c r="Z187" s="282">
        <f t="shared" si="1946"/>
        <v>9.9673339475667977E-3</v>
      </c>
      <c r="AA187" s="282">
        <f t="shared" si="1947"/>
        <v>0</v>
      </c>
      <c r="AB187" s="283">
        <f t="shared" si="1948"/>
        <v>4.6373365041617119E-2</v>
      </c>
      <c r="AC187" s="283">
        <f t="shared" si="1949"/>
        <v>7.987763426240653E-2</v>
      </c>
      <c r="AD187" s="283">
        <f t="shared" si="1950"/>
        <v>9.0909090909090912E-2</v>
      </c>
      <c r="AE187" s="282">
        <f t="shared" si="1951"/>
        <v>6.4596573083420483E-2</v>
      </c>
      <c r="AG187" s="272">
        <f>(T187-T186)*100</f>
        <v>-1.2456645478994919E-2</v>
      </c>
      <c r="AH187" s="272">
        <f t="shared" ref="AH187" si="1952">(U187-U186)*100</f>
        <v>0.73937218468468446</v>
      </c>
      <c r="AI187" s="272">
        <f t="shared" ref="AI187" si="1953">(V187-V186)*100</f>
        <v>0</v>
      </c>
      <c r="AJ187" s="272">
        <f t="shared" ref="AJ187" si="1954">(W187-W186)*100</f>
        <v>-0.13739545997610517</v>
      </c>
      <c r="AK187" s="272">
        <f t="shared" ref="AK187" si="1955">(X187-X186)*100</f>
        <v>-0.26449268925329111</v>
      </c>
      <c r="AL187" s="272">
        <f t="shared" ref="AL187" si="1956">(Y187-Y186)*100</f>
        <v>0</v>
      </c>
      <c r="AM187" s="272">
        <f t="shared" ref="AM187" si="1957">(Z187-Z186)*100</f>
        <v>0.25611733685396976</v>
      </c>
      <c r="AN187" s="272">
        <f t="shared" ref="AN187" si="1958">(AA187-AA186)*100</f>
        <v>0</v>
      </c>
      <c r="AO187" s="272">
        <f t="shared" ref="AO187" si="1959">(AB187-AB186)*100</f>
        <v>1.7462111610693059</v>
      </c>
      <c r="AP187" s="272">
        <f t="shared" ref="AP187" si="1960">(AC187-AC186)*100</f>
        <v>1.7322098452916572</v>
      </c>
      <c r="AQ187" s="272">
        <f t="shared" ref="AQ187" si="1961">(AD187-AD186)*100</f>
        <v>0.10785824345146411</v>
      </c>
      <c r="AR187" s="272">
        <f t="shared" ref="AR187" si="1962">(AE187-AE186)*100</f>
        <v>1.6402770652329917</v>
      </c>
    </row>
    <row r="188" spans="1:50" ht="15">
      <c r="A188" s="439"/>
      <c r="B188" s="457" t="s">
        <v>230</v>
      </c>
      <c r="C188" s="444"/>
      <c r="D188" s="445"/>
      <c r="E188" s="445"/>
      <c r="F188" s="445"/>
      <c r="G188" s="445"/>
      <c r="H188" s="445"/>
      <c r="I188" s="444"/>
      <c r="J188" s="444"/>
      <c r="K188" s="445"/>
      <c r="L188" s="445"/>
      <c r="M188" s="445"/>
      <c r="N188" s="444"/>
      <c r="O188" s="444"/>
      <c r="P188" s="489"/>
      <c r="Q188" s="56"/>
      <c r="R188" s="248" t="s">
        <v>524</v>
      </c>
      <c r="S188" s="249" t="s">
        <v>520</v>
      </c>
      <c r="T188" s="280">
        <f t="shared" ref="T188:T189" si="1963">IF(C182&gt;0,C188/C182,)</f>
        <v>0</v>
      </c>
      <c r="U188" s="281">
        <f t="shared" ref="U188:U189" si="1964">IF(D182&gt;0,D188/D182,)</f>
        <v>0</v>
      </c>
      <c r="V188" s="281">
        <f t="shared" ref="V188:V189" si="1965">IF(E182&gt;0,E188/E182,)</f>
        <v>0</v>
      </c>
      <c r="W188" s="281">
        <f t="shared" ref="W188:W189" si="1966">IF(F182&gt;0,F188/F182,)</f>
        <v>0</v>
      </c>
      <c r="X188" s="281">
        <f t="shared" ref="X188:X189" si="1967">IF(G182&gt;0,G188/G182,)</f>
        <v>0</v>
      </c>
      <c r="Y188" s="281">
        <f t="shared" ref="Y188:Y189" si="1968">IF(H182&gt;0,H188/H182,)</f>
        <v>0</v>
      </c>
      <c r="Z188" s="280">
        <f t="shared" ref="Z188:Z189" si="1969">IF(I182&gt;0,I188/I182,)</f>
        <v>0</v>
      </c>
      <c r="AA188" s="280">
        <f t="shared" ref="AA188:AA189" si="1970">IF(J182&gt;0,J188/J182,)</f>
        <v>0</v>
      </c>
      <c r="AB188" s="281">
        <f t="shared" ref="AB188:AB189" si="1971">IF(K182&gt;0,K188/K182,)</f>
        <v>0</v>
      </c>
      <c r="AC188" s="281">
        <f t="shared" ref="AC188:AC189" si="1972">IF(L182&gt;0,L188/L182,)</f>
        <v>0</v>
      </c>
      <c r="AD188" s="281">
        <f t="shared" ref="AD188:AD189" si="1973">IF(M182&gt;0,M188/M182,)</f>
        <v>0</v>
      </c>
      <c r="AE188" s="280">
        <f t="shared" ref="AE188:AE189" si="1974">IF(N182&gt;0,N188/N182,)</f>
        <v>0</v>
      </c>
      <c r="AG188" s="334" t="s">
        <v>519</v>
      </c>
      <c r="AH188" s="266"/>
      <c r="AI188" s="266"/>
      <c r="AJ188" s="266"/>
      <c r="AK188" s="266"/>
      <c r="AL188" s="266"/>
      <c r="AM188" s="266"/>
      <c r="AN188" s="266"/>
      <c r="AO188" s="266"/>
      <c r="AP188" s="266"/>
      <c r="AQ188" s="266"/>
      <c r="AR188" s="266"/>
    </row>
    <row r="189" spans="1:50" ht="15">
      <c r="A189" s="439"/>
      <c r="B189" s="457" t="s">
        <v>414</v>
      </c>
      <c r="C189" s="444"/>
      <c r="D189" s="445"/>
      <c r="E189" s="445"/>
      <c r="F189" s="445"/>
      <c r="G189" s="445"/>
      <c r="H189" s="445"/>
      <c r="I189" s="444"/>
      <c r="J189" s="444"/>
      <c r="K189" s="445"/>
      <c r="L189" s="445"/>
      <c r="M189" s="445"/>
      <c r="N189" s="444"/>
      <c r="O189" s="444"/>
      <c r="P189" s="489"/>
      <c r="Q189" s="56"/>
      <c r="R189" s="250"/>
      <c r="S189" s="251" t="s">
        <v>500</v>
      </c>
      <c r="T189" s="282">
        <f t="shared" si="1963"/>
        <v>0</v>
      </c>
      <c r="U189" s="283">
        <f t="shared" si="1964"/>
        <v>0</v>
      </c>
      <c r="V189" s="283">
        <f t="shared" si="1965"/>
        <v>0</v>
      </c>
      <c r="W189" s="283">
        <f t="shared" si="1966"/>
        <v>0</v>
      </c>
      <c r="X189" s="283">
        <f t="shared" si="1967"/>
        <v>0</v>
      </c>
      <c r="Y189" s="283">
        <f t="shared" si="1968"/>
        <v>0</v>
      </c>
      <c r="Z189" s="282">
        <f t="shared" si="1969"/>
        <v>0</v>
      </c>
      <c r="AA189" s="282">
        <f t="shared" si="1970"/>
        <v>0</v>
      </c>
      <c r="AB189" s="283">
        <f t="shared" si="1971"/>
        <v>0</v>
      </c>
      <c r="AC189" s="283">
        <f t="shared" si="1972"/>
        <v>0</v>
      </c>
      <c r="AD189" s="283">
        <f t="shared" si="1973"/>
        <v>0</v>
      </c>
      <c r="AE189" s="282">
        <f t="shared" si="1974"/>
        <v>0</v>
      </c>
      <c r="AG189" s="268">
        <f>(T189-T188)*100</f>
        <v>0</v>
      </c>
      <c r="AH189" s="268">
        <f t="shared" ref="AH189" si="1975">(U189-U188)*100</f>
        <v>0</v>
      </c>
      <c r="AI189" s="268">
        <f t="shared" ref="AI189" si="1976">(V189-V188)*100</f>
        <v>0</v>
      </c>
      <c r="AJ189" s="268">
        <f t="shared" ref="AJ189" si="1977">(W189-W188)*100</f>
        <v>0</v>
      </c>
      <c r="AK189" s="268">
        <f t="shared" ref="AK189" si="1978">(X189-X188)*100</f>
        <v>0</v>
      </c>
      <c r="AL189" s="268">
        <f t="shared" ref="AL189" si="1979">(Y189-Y188)*100</f>
        <v>0</v>
      </c>
      <c r="AM189" s="268">
        <f t="shared" ref="AM189" si="1980">(Z189-Z188)*100</f>
        <v>0</v>
      </c>
      <c r="AN189" s="268">
        <f t="shared" ref="AN189" si="1981">(AA189-AA188)*100</f>
        <v>0</v>
      </c>
      <c r="AO189" s="268">
        <f t="shared" ref="AO189" si="1982">(AB189-AB188)*100</f>
        <v>0</v>
      </c>
      <c r="AP189" s="268">
        <f t="shared" ref="AP189" si="1983">(AC189-AC188)*100</f>
        <v>0</v>
      </c>
      <c r="AQ189" s="268">
        <f t="shared" ref="AQ189" si="1984">(AD189-AD188)*100</f>
        <v>0</v>
      </c>
      <c r="AR189" s="268">
        <f t="shared" ref="AR189" si="1985">(AE189-AE188)*100</f>
        <v>0</v>
      </c>
    </row>
    <row r="190" spans="1:50" ht="15">
      <c r="A190" s="439"/>
      <c r="B190" s="457" t="s">
        <v>96</v>
      </c>
      <c r="C190" s="444">
        <v>1824</v>
      </c>
      <c r="D190" s="445">
        <v>1657</v>
      </c>
      <c r="E190" s="445"/>
      <c r="F190" s="445">
        <v>349</v>
      </c>
      <c r="G190" s="445">
        <v>85</v>
      </c>
      <c r="H190" s="445"/>
      <c r="I190" s="444">
        <v>3915</v>
      </c>
      <c r="J190" s="444"/>
      <c r="K190" s="445">
        <v>1413</v>
      </c>
      <c r="L190" s="445">
        <v>2183</v>
      </c>
      <c r="M190" s="445">
        <v>231</v>
      </c>
      <c r="N190" s="444">
        <v>3827</v>
      </c>
      <c r="O190" s="444"/>
      <c r="P190" s="489"/>
      <c r="Q190" s="56"/>
      <c r="R190" s="248" t="s">
        <v>525</v>
      </c>
      <c r="S190" s="249" t="s">
        <v>520</v>
      </c>
      <c r="T190" s="280">
        <f t="shared" ref="T190:T191" si="1986">IF(C182&gt;0,C190/C182,)</f>
        <v>0.32507574407414008</v>
      </c>
      <c r="U190" s="281">
        <f t="shared" ref="U190:U191" si="1987">IF(D182&gt;0,D190/D182,)</f>
        <v>0.37319819819819822</v>
      </c>
      <c r="V190" s="281">
        <f t="shared" ref="V190:V191" si="1988">IF(E182&gt;0,E190/E182,)</f>
        <v>0</v>
      </c>
      <c r="W190" s="281">
        <f t="shared" ref="W190:W191" si="1989">IF(F182&gt;0,F190/F182,)</f>
        <v>0.28724279835390948</v>
      </c>
      <c r="X190" s="281">
        <f t="shared" ref="X190:X191" si="1990">IF(G182&gt;0,G190/G182,)</f>
        <v>0.13798701298701299</v>
      </c>
      <c r="Y190" s="281">
        <f t="shared" ref="Y190:Y191" si="1991">IF(H182&gt;0,H190/H182,)</f>
        <v>0</v>
      </c>
      <c r="Z190" s="280">
        <f t="shared" ref="Z190:Z191" si="1992">IF(I182&gt;0,I190/I182,)</f>
        <v>0.3294899848510352</v>
      </c>
      <c r="AA190" s="280">
        <f t="shared" ref="AA190:AA191" si="1993">IF(J182&gt;0,J190/J182,)</f>
        <v>0</v>
      </c>
      <c r="AB190" s="281">
        <f t="shared" ref="AB190:AB191" si="1994">IF(K182&gt;0,K190/K182,)</f>
        <v>0.25855443732845379</v>
      </c>
      <c r="AC190" s="281">
        <f t="shared" ref="AC190:AC191" si="1995">IF(L182&gt;0,L190/L182,)</f>
        <v>0.38795095077305847</v>
      </c>
      <c r="AD190" s="281">
        <f t="shared" ref="AD190:AD191" si="1996">IF(M182&gt;0,M190/M182,)</f>
        <v>0.39152542372881355</v>
      </c>
      <c r="AE190" s="280">
        <f t="shared" ref="AE190:AE191" si="1997">IF(N182&gt;0,N190/N182,)</f>
        <v>0.32759801403869199</v>
      </c>
      <c r="AG190" s="334" t="s">
        <v>519</v>
      </c>
      <c r="AH190" s="266"/>
      <c r="AI190" s="266"/>
      <c r="AJ190" s="266"/>
      <c r="AK190" s="266"/>
      <c r="AL190" s="266"/>
      <c r="AM190" s="266"/>
      <c r="AN190" s="266"/>
      <c r="AO190" s="266"/>
      <c r="AP190" s="266"/>
      <c r="AQ190" s="266"/>
      <c r="AR190" s="266"/>
    </row>
    <row r="191" spans="1:50" ht="15">
      <c r="A191" s="439"/>
      <c r="B191" s="457" t="s">
        <v>416</v>
      </c>
      <c r="C191" s="444">
        <v>1926</v>
      </c>
      <c r="D191" s="445">
        <v>1740</v>
      </c>
      <c r="E191" s="445"/>
      <c r="F191" s="445">
        <v>328</v>
      </c>
      <c r="G191" s="445">
        <v>53</v>
      </c>
      <c r="H191" s="445"/>
      <c r="I191" s="444">
        <v>4047</v>
      </c>
      <c r="J191" s="444"/>
      <c r="K191" s="445">
        <v>2155</v>
      </c>
      <c r="L191" s="445">
        <v>2531</v>
      </c>
      <c r="M191" s="445">
        <v>302</v>
      </c>
      <c r="N191" s="444">
        <v>4988</v>
      </c>
      <c r="O191" s="444"/>
      <c r="P191" s="489"/>
      <c r="Q191" s="56"/>
      <c r="R191" s="250"/>
      <c r="S191" s="251" t="s">
        <v>500</v>
      </c>
      <c r="T191" s="282">
        <f t="shared" si="1986"/>
        <v>0.35120350109409193</v>
      </c>
      <c r="U191" s="283">
        <f t="shared" si="1987"/>
        <v>0.37760416666666669</v>
      </c>
      <c r="V191" s="283">
        <f t="shared" si="1988"/>
        <v>0</v>
      </c>
      <c r="W191" s="283">
        <f t="shared" si="1989"/>
        <v>0.29390681003584229</v>
      </c>
      <c r="X191" s="283">
        <f t="shared" si="1990"/>
        <v>7.2503419972640218E-2</v>
      </c>
      <c r="Y191" s="283">
        <f t="shared" si="1991"/>
        <v>0</v>
      </c>
      <c r="Z191" s="282">
        <f t="shared" si="1992"/>
        <v>0.33897311332607422</v>
      </c>
      <c r="AA191" s="282">
        <f t="shared" si="1993"/>
        <v>0</v>
      </c>
      <c r="AB191" s="283">
        <f t="shared" si="1994"/>
        <v>0.36606081195855272</v>
      </c>
      <c r="AC191" s="283">
        <f t="shared" si="1995"/>
        <v>0.43014955812372535</v>
      </c>
      <c r="AD191" s="283">
        <f t="shared" si="1996"/>
        <v>0.45757575757575758</v>
      </c>
      <c r="AE191" s="282">
        <f t="shared" si="1997"/>
        <v>0.40125492719813372</v>
      </c>
      <c r="AG191" s="272">
        <f>(T191-T190)*100</f>
        <v>2.6127757019951847</v>
      </c>
      <c r="AH191" s="272">
        <f t="shared" ref="AH191" si="1998">(U191-U190)*100</f>
        <v>0.44059684684684686</v>
      </c>
      <c r="AI191" s="272">
        <f t="shared" ref="AI191" si="1999">(V191-V190)*100</f>
        <v>0</v>
      </c>
      <c r="AJ191" s="272">
        <f t="shared" ref="AJ191" si="2000">(W191-W190)*100</f>
        <v>0.66640116819328132</v>
      </c>
      <c r="AK191" s="805">
        <f t="shared" ref="AK191" si="2001">(X191-X190)*100</f>
        <v>-6.5483593014372774</v>
      </c>
      <c r="AL191" s="272">
        <f t="shared" ref="AL191" si="2002">(Y191-Y190)*100</f>
        <v>0</v>
      </c>
      <c r="AM191" s="272">
        <f t="shared" ref="AM191" si="2003">(Z191-Z190)*100</f>
        <v>0.94831284750390155</v>
      </c>
      <c r="AN191" s="272">
        <f t="shared" ref="AN191" si="2004">(AA191-AA190)*100</f>
        <v>0</v>
      </c>
      <c r="AO191" s="805">
        <f t="shared" ref="AO191" si="2005">(AB191-AB190)*100</f>
        <v>10.750637463009893</v>
      </c>
      <c r="AP191" s="272">
        <f t="shared" ref="AP191" si="2006">(AC191-AC190)*100</f>
        <v>4.2198607350666881</v>
      </c>
      <c r="AQ191" s="272">
        <f t="shared" ref="AQ191" si="2007">(AD191-AD190)*100</f>
        <v>6.6050333846944032</v>
      </c>
      <c r="AR191" s="272">
        <f t="shared" ref="AR191" si="2008">(AE191-AE190)*100</f>
        <v>7.365691315944173</v>
      </c>
      <c r="AS191" s="274"/>
    </row>
    <row r="192" spans="1:50" ht="15">
      <c r="A192" s="439"/>
      <c r="B192" s="457" t="s">
        <v>98</v>
      </c>
      <c r="C192" s="444">
        <v>80</v>
      </c>
      <c r="D192" s="445">
        <v>134</v>
      </c>
      <c r="E192" s="445"/>
      <c r="F192" s="445">
        <v>10</v>
      </c>
      <c r="G192" s="445">
        <v>2</v>
      </c>
      <c r="H192" s="445"/>
      <c r="I192" s="444">
        <v>226</v>
      </c>
      <c r="J192" s="444"/>
      <c r="K192" s="445">
        <v>136</v>
      </c>
      <c r="L192" s="445">
        <v>305</v>
      </c>
      <c r="M192" s="445">
        <v>20</v>
      </c>
      <c r="N192" s="444">
        <v>461</v>
      </c>
      <c r="O192" s="444"/>
      <c r="P192" s="489"/>
      <c r="Q192" s="56"/>
      <c r="R192" s="248" t="s">
        <v>526</v>
      </c>
      <c r="S192" s="249" t="s">
        <v>520</v>
      </c>
      <c r="T192" s="280">
        <f t="shared" ref="T192:T193" si="2009">IF(C182&gt;0,C192/C182,)</f>
        <v>1.4257708073427196E-2</v>
      </c>
      <c r="U192" s="281">
        <f t="shared" ref="U192:U193" si="2010">IF(D182&gt;0,D192/D182,)</f>
        <v>3.0180180180180181E-2</v>
      </c>
      <c r="V192" s="281">
        <f t="shared" ref="V192:V193" si="2011">IF(E182&gt;0,E192/E182,)</f>
        <v>0</v>
      </c>
      <c r="W192" s="281">
        <f t="shared" ref="W192:W193" si="2012">IF(F182&gt;0,F192/F182,)</f>
        <v>8.23045267489712E-3</v>
      </c>
      <c r="X192" s="281">
        <f t="shared" ref="X192:X193" si="2013">IF(G182&gt;0,G192/G182,)</f>
        <v>3.246753246753247E-3</v>
      </c>
      <c r="Y192" s="281">
        <f t="shared" ref="Y192:Y193" si="2014">IF(H182&gt;0,H192/H182,)</f>
        <v>0</v>
      </c>
      <c r="Z192" s="280">
        <f t="shared" ref="Z192:Z193" si="2015">IF(I182&gt;0,I192/I182,)</f>
        <v>1.9020366941592325E-2</v>
      </c>
      <c r="AA192" s="280">
        <f t="shared" ref="AA192:AA193" si="2016">IF(J182&gt;0,J192/J182,)</f>
        <v>0</v>
      </c>
      <c r="AB192" s="281">
        <f t="shared" ref="AB192:AB193" si="2017">IF(K182&gt;0,K192/K182,)</f>
        <v>2.4885635864592862E-2</v>
      </c>
      <c r="AC192" s="281">
        <f t="shared" ref="AC192:AC193" si="2018">IF(L182&gt;0,L192/L182,)</f>
        <v>5.4202950062200106E-2</v>
      </c>
      <c r="AD192" s="281">
        <f t="shared" ref="AD192:AD193" si="2019">IF(M182&gt;0,M192/M182,)</f>
        <v>3.3898305084745763E-2</v>
      </c>
      <c r="AE192" s="280">
        <f t="shared" ref="AE192:AE193" si="2020">IF(N182&gt;0,N192/N182,)</f>
        <v>3.9462420818353022E-2</v>
      </c>
      <c r="AG192" s="334" t="s">
        <v>519</v>
      </c>
      <c r="AH192" s="266"/>
      <c r="AI192" s="266"/>
      <c r="AJ192" s="266"/>
      <c r="AK192" s="266"/>
      <c r="AL192" s="266"/>
      <c r="AM192" s="266"/>
      <c r="AN192" s="266"/>
      <c r="AO192" s="266"/>
      <c r="AP192" s="266"/>
      <c r="AQ192" s="266"/>
      <c r="AR192" s="266"/>
    </row>
    <row r="193" spans="1:44" ht="15">
      <c r="A193" s="439"/>
      <c r="B193" s="457" t="s">
        <v>418</v>
      </c>
      <c r="C193" s="444">
        <v>63</v>
      </c>
      <c r="D193" s="445">
        <v>140</v>
      </c>
      <c r="E193" s="445"/>
      <c r="F193" s="445">
        <v>5</v>
      </c>
      <c r="G193" s="445">
        <v>3</v>
      </c>
      <c r="H193" s="445"/>
      <c r="I193" s="444">
        <v>211</v>
      </c>
      <c r="J193" s="444"/>
      <c r="K193" s="445">
        <v>152</v>
      </c>
      <c r="L193" s="445">
        <v>276</v>
      </c>
      <c r="M193" s="445">
        <v>27</v>
      </c>
      <c r="N193" s="444">
        <v>455</v>
      </c>
      <c r="O193" s="444"/>
      <c r="P193" s="489"/>
      <c r="Q193" s="56"/>
      <c r="R193" s="250"/>
      <c r="S193" s="251" t="s">
        <v>500</v>
      </c>
      <c r="T193" s="282">
        <f t="shared" si="2009"/>
        <v>1.1487964989059081E-2</v>
      </c>
      <c r="U193" s="283">
        <f t="shared" si="2010"/>
        <v>3.0381944444444444E-2</v>
      </c>
      <c r="V193" s="283">
        <f t="shared" si="2011"/>
        <v>0</v>
      </c>
      <c r="W193" s="283">
        <f t="shared" si="2012"/>
        <v>4.4802867383512543E-3</v>
      </c>
      <c r="X193" s="283">
        <f t="shared" si="2013"/>
        <v>4.1039671682626538E-3</v>
      </c>
      <c r="Y193" s="283">
        <f t="shared" si="2014"/>
        <v>0</v>
      </c>
      <c r="Z193" s="282">
        <f t="shared" si="2015"/>
        <v>1.7673171957450374E-2</v>
      </c>
      <c r="AA193" s="282">
        <f t="shared" si="2016"/>
        <v>0</v>
      </c>
      <c r="AB193" s="283">
        <f t="shared" si="2017"/>
        <v>2.5819602514013929E-2</v>
      </c>
      <c r="AC193" s="283">
        <f t="shared" si="2018"/>
        <v>4.6906866077498298E-2</v>
      </c>
      <c r="AD193" s="283">
        <f t="shared" si="2019"/>
        <v>4.0909090909090909E-2</v>
      </c>
      <c r="AE193" s="282">
        <f t="shared" si="2020"/>
        <v>3.6602043278899522E-2</v>
      </c>
      <c r="AG193" s="272">
        <f>(T193-T192)*100</f>
        <v>-0.27697430843681148</v>
      </c>
      <c r="AH193" s="272">
        <f t="shared" ref="AH193" si="2021">(U193-U192)*100</f>
        <v>2.0176426426426336E-2</v>
      </c>
      <c r="AI193" s="272">
        <f t="shared" ref="AI193" si="2022">(V193-V192)*100</f>
        <v>0</v>
      </c>
      <c r="AJ193" s="272">
        <f t="shared" ref="AJ193" si="2023">(W193-W192)*100</f>
        <v>-0.37501659365458656</v>
      </c>
      <c r="AK193" s="272">
        <f t="shared" ref="AK193" si="2024">(X193-X192)*100</f>
        <v>8.5721392150940684E-2</v>
      </c>
      <c r="AL193" s="272">
        <f t="shared" ref="AL193" si="2025">(Y193-Y192)*100</f>
        <v>0</v>
      </c>
      <c r="AM193" s="272">
        <f t="shared" ref="AM193" si="2026">(Z193-Z192)*100</f>
        <v>-0.13471949841419514</v>
      </c>
      <c r="AN193" s="272">
        <f t="shared" ref="AN193" si="2027">(AA193-AA192)*100</f>
        <v>0</v>
      </c>
      <c r="AO193" s="272">
        <f t="shared" ref="AO193" si="2028">(AB193-AB192)*100</f>
        <v>9.3396664942106689E-2</v>
      </c>
      <c r="AP193" s="272">
        <f t="shared" ref="AP193" si="2029">(AC193-AC192)*100</f>
        <v>-0.72960839847018077</v>
      </c>
      <c r="AQ193" s="272">
        <f t="shared" ref="AQ193" si="2030">(AD193-AD192)*100</f>
        <v>0.7010785824345146</v>
      </c>
      <c r="AR193" s="272">
        <f t="shared" ref="AR193" si="2031">(AE193-AE192)*100</f>
        <v>-0.28603775394535003</v>
      </c>
    </row>
    <row r="194" spans="1:44" ht="15">
      <c r="A194" s="439"/>
      <c r="B194" s="457" t="s">
        <v>100</v>
      </c>
      <c r="C194" s="444"/>
      <c r="D194" s="445"/>
      <c r="E194" s="445"/>
      <c r="F194" s="445"/>
      <c r="G194" s="445"/>
      <c r="H194" s="445"/>
      <c r="I194" s="444"/>
      <c r="J194" s="444"/>
      <c r="K194" s="445"/>
      <c r="L194" s="445"/>
      <c r="M194" s="445"/>
      <c r="N194" s="444"/>
      <c r="O194" s="444"/>
      <c r="P194" s="489"/>
      <c r="Q194" s="56"/>
      <c r="R194" s="248" t="s">
        <v>527</v>
      </c>
      <c r="S194" s="249" t="s">
        <v>520</v>
      </c>
      <c r="T194" s="280">
        <f t="shared" ref="T194:T195" si="2032">IF(C182&gt;0,C194/C182,)</f>
        <v>0</v>
      </c>
      <c r="U194" s="281">
        <f t="shared" ref="U194:U195" si="2033">IF(D182&gt;0,D194/D182,)</f>
        <v>0</v>
      </c>
      <c r="V194" s="281">
        <f t="shared" ref="V194:V195" si="2034">IF(E182&gt;0,E194/E182,)</f>
        <v>0</v>
      </c>
      <c r="W194" s="281">
        <f t="shared" ref="W194:W195" si="2035">IF(F182&gt;0,F194/F182,)</f>
        <v>0</v>
      </c>
      <c r="X194" s="281">
        <f t="shared" ref="X194:X195" si="2036">IF(G182&gt;0,G194/G182,)</f>
        <v>0</v>
      </c>
      <c r="Y194" s="281">
        <f t="shared" ref="Y194:Y195" si="2037">IF(H182&gt;0,H194/H182,)</f>
        <v>0</v>
      </c>
      <c r="Z194" s="280">
        <f t="shared" ref="Z194:Z195" si="2038">IF(I182&gt;0,I194/I182,)</f>
        <v>0</v>
      </c>
      <c r="AA194" s="280">
        <f t="shared" ref="AA194:AA195" si="2039">IF(J182&gt;0,J194/J182,)</f>
        <v>0</v>
      </c>
      <c r="AB194" s="281">
        <f t="shared" ref="AB194:AB195" si="2040">IF(K182&gt;0,K194/K182,)</f>
        <v>0</v>
      </c>
      <c r="AC194" s="281">
        <f t="shared" ref="AC194:AC195" si="2041">IF(L182&gt;0,L194/L182,)</f>
        <v>0</v>
      </c>
      <c r="AD194" s="281">
        <f t="shared" ref="AD194:AD195" si="2042">IF(M182&gt;0,M194/M182,)</f>
        <v>0</v>
      </c>
      <c r="AE194" s="280">
        <f t="shared" ref="AE194:AE195" si="2043">IF(N182&gt;0,N194/N182,)</f>
        <v>0</v>
      </c>
      <c r="AG194" s="334" t="s">
        <v>519</v>
      </c>
      <c r="AH194" s="266"/>
      <c r="AI194" s="266"/>
      <c r="AJ194" s="266"/>
      <c r="AK194" s="266"/>
      <c r="AL194" s="266"/>
      <c r="AM194" s="266"/>
      <c r="AN194" s="266"/>
      <c r="AO194" s="266"/>
      <c r="AP194" s="266"/>
      <c r="AQ194" s="266"/>
      <c r="AR194" s="266"/>
    </row>
    <row r="195" spans="1:44" ht="15">
      <c r="A195" s="439"/>
      <c r="B195" s="457" t="s">
        <v>420</v>
      </c>
      <c r="C195" s="444"/>
      <c r="D195" s="445"/>
      <c r="E195" s="445"/>
      <c r="F195" s="445"/>
      <c r="G195" s="445"/>
      <c r="H195" s="445"/>
      <c r="I195" s="444"/>
      <c r="J195" s="444"/>
      <c r="K195" s="445"/>
      <c r="L195" s="445"/>
      <c r="M195" s="445"/>
      <c r="N195" s="444"/>
      <c r="O195" s="444"/>
      <c r="P195" s="489"/>
      <c r="Q195" s="56"/>
      <c r="R195" s="250"/>
      <c r="S195" s="251" t="s">
        <v>500</v>
      </c>
      <c r="T195" s="282">
        <f t="shared" si="2032"/>
        <v>0</v>
      </c>
      <c r="U195" s="283">
        <f t="shared" si="2033"/>
        <v>0</v>
      </c>
      <c r="V195" s="283">
        <f t="shared" si="2034"/>
        <v>0</v>
      </c>
      <c r="W195" s="283">
        <f t="shared" si="2035"/>
        <v>0</v>
      </c>
      <c r="X195" s="283">
        <f t="shared" si="2036"/>
        <v>0</v>
      </c>
      <c r="Y195" s="283">
        <f t="shared" si="2037"/>
        <v>0</v>
      </c>
      <c r="Z195" s="282">
        <f t="shared" si="2038"/>
        <v>0</v>
      </c>
      <c r="AA195" s="282">
        <f t="shared" si="2039"/>
        <v>0</v>
      </c>
      <c r="AB195" s="283">
        <f t="shared" si="2040"/>
        <v>0</v>
      </c>
      <c r="AC195" s="283">
        <f t="shared" si="2041"/>
        <v>0</v>
      </c>
      <c r="AD195" s="283">
        <f t="shared" si="2042"/>
        <v>0</v>
      </c>
      <c r="AE195" s="282">
        <f t="shared" si="2043"/>
        <v>0</v>
      </c>
      <c r="AG195" s="272">
        <f>(T195-T194)*100</f>
        <v>0</v>
      </c>
      <c r="AH195" s="272">
        <f t="shared" ref="AH195" si="2044">(U195-U194)*100</f>
        <v>0</v>
      </c>
      <c r="AI195" s="272">
        <f t="shared" ref="AI195" si="2045">(V195-V194)*100</f>
        <v>0</v>
      </c>
      <c r="AJ195" s="272">
        <f t="shared" ref="AJ195" si="2046">(W195-W194)*100</f>
        <v>0</v>
      </c>
      <c r="AK195" s="272">
        <f t="shared" ref="AK195" si="2047">(X195-X194)*100</f>
        <v>0</v>
      </c>
      <c r="AL195" s="272">
        <f t="shared" ref="AL195" si="2048">(Y195-Y194)*100</f>
        <v>0</v>
      </c>
      <c r="AM195" s="272">
        <f t="shared" ref="AM195" si="2049">(Z195-Z194)*100</f>
        <v>0</v>
      </c>
      <c r="AN195" s="272">
        <f t="shared" ref="AN195" si="2050">(AA195-AA194)*100</f>
        <v>0</v>
      </c>
      <c r="AO195" s="272">
        <f t="shared" ref="AO195" si="2051">(AB195-AB194)*100</f>
        <v>0</v>
      </c>
      <c r="AP195" s="272">
        <f t="shared" ref="AP195" si="2052">(AC195-AC194)*100</f>
        <v>0</v>
      </c>
      <c r="AQ195" s="272">
        <f t="shared" ref="AQ195" si="2053">(AD195-AD194)*100</f>
        <v>0</v>
      </c>
      <c r="AR195" s="272">
        <f t="shared" ref="AR195" si="2054">(AE195-AE194)*100</f>
        <v>0</v>
      </c>
    </row>
    <row r="196" spans="1:44" ht="15">
      <c r="A196" s="439"/>
      <c r="B196" s="457" t="s">
        <v>102</v>
      </c>
      <c r="C196" s="444">
        <v>2544</v>
      </c>
      <c r="D196" s="445">
        <v>1406</v>
      </c>
      <c r="E196" s="445"/>
      <c r="F196" s="445">
        <v>497</v>
      </c>
      <c r="G196" s="445">
        <v>374</v>
      </c>
      <c r="H196" s="445"/>
      <c r="I196" s="444">
        <v>4821</v>
      </c>
      <c r="J196" s="444"/>
      <c r="K196" s="445">
        <v>1055</v>
      </c>
      <c r="L196" s="445">
        <v>987</v>
      </c>
      <c r="M196" s="445">
        <v>96</v>
      </c>
      <c r="N196" s="444">
        <v>2138</v>
      </c>
      <c r="O196" s="444"/>
      <c r="P196" s="489"/>
      <c r="Q196" s="56"/>
      <c r="R196" s="248" t="s">
        <v>528</v>
      </c>
      <c r="S196" s="249" t="s">
        <v>520</v>
      </c>
      <c r="T196" s="280">
        <f t="shared" ref="T196:T197" si="2055">IF(C182&gt;0,C196/C182,)</f>
        <v>0.45339511673498484</v>
      </c>
      <c r="U196" s="281">
        <f t="shared" ref="U196:U197" si="2056">IF(D182&gt;0,D196/D182,)</f>
        <v>0.31666666666666665</v>
      </c>
      <c r="V196" s="281">
        <f t="shared" ref="V196:V197" si="2057">IF(E182&gt;0,E196/E182,)</f>
        <v>0</v>
      </c>
      <c r="W196" s="281">
        <f t="shared" ref="W196:W197" si="2058">IF(F182&gt;0,F196/F182,)</f>
        <v>0.40905349794238682</v>
      </c>
      <c r="X196" s="281">
        <f t="shared" ref="X196:X197" si="2059">IF(G182&gt;0,G196/G182,)</f>
        <v>0.6071428571428571</v>
      </c>
      <c r="Y196" s="281">
        <f t="shared" ref="Y196:Y197" si="2060">IF(H182&gt;0,H196/H182,)</f>
        <v>0</v>
      </c>
      <c r="Z196" s="280">
        <f t="shared" ref="Z196:Z197" si="2061">IF(I182&gt;0,I196/I182,)</f>
        <v>0.40573977444874598</v>
      </c>
      <c r="AA196" s="280">
        <f t="shared" ref="AA196:AA197" si="2062">IF(J182&gt;0,J196/J182,)</f>
        <v>0</v>
      </c>
      <c r="AB196" s="281">
        <f t="shared" ref="AB196:AB197" si="2063">IF(K182&gt;0,K196/K182,)</f>
        <v>0.19304666056724612</v>
      </c>
      <c r="AC196" s="281">
        <f t="shared" ref="AC196:AC197" si="2064">IF(L182&gt;0,L196/L182,)</f>
        <v>0.17540430069308691</v>
      </c>
      <c r="AD196" s="281">
        <f t="shared" ref="AD196:AD197" si="2065">IF(M182&gt;0,M196/M182,)</f>
        <v>0.16271186440677965</v>
      </c>
      <c r="AE196" s="280">
        <f t="shared" ref="AE196:AE197" si="2066">IF(N182&gt;0,N196/N182,)</f>
        <v>0.18301660674542031</v>
      </c>
      <c r="AG196" s="334" t="s">
        <v>519</v>
      </c>
      <c r="AH196" s="266"/>
      <c r="AI196" s="266"/>
      <c r="AJ196" s="266"/>
      <c r="AK196" s="266"/>
      <c r="AL196" s="266"/>
      <c r="AM196" s="266"/>
      <c r="AN196" s="266"/>
      <c r="AO196" s="266"/>
      <c r="AP196" s="266"/>
      <c r="AQ196" s="266"/>
      <c r="AR196" s="266"/>
    </row>
    <row r="197" spans="1:44" ht="15">
      <c r="A197" s="439"/>
      <c r="B197" s="457" t="s">
        <v>422</v>
      </c>
      <c r="C197" s="444">
        <v>2405</v>
      </c>
      <c r="D197" s="445">
        <v>1389</v>
      </c>
      <c r="E197" s="445"/>
      <c r="F197" s="445">
        <v>492</v>
      </c>
      <c r="G197" s="445">
        <v>494</v>
      </c>
      <c r="H197" s="445"/>
      <c r="I197" s="444">
        <v>4780</v>
      </c>
      <c r="J197" s="444"/>
      <c r="K197" s="445">
        <v>989</v>
      </c>
      <c r="L197" s="445">
        <v>1142</v>
      </c>
      <c r="M197" s="445">
        <v>103</v>
      </c>
      <c r="N197" s="444">
        <v>2234</v>
      </c>
      <c r="O197" s="444"/>
      <c r="P197" s="489"/>
      <c r="Q197" s="56"/>
      <c r="R197" s="250"/>
      <c r="S197" s="251" t="s">
        <v>500</v>
      </c>
      <c r="T197" s="282">
        <f t="shared" si="2055"/>
        <v>0.43854850474106494</v>
      </c>
      <c r="U197" s="283">
        <f t="shared" si="2056"/>
        <v>0.30143229166666669</v>
      </c>
      <c r="V197" s="283">
        <f t="shared" si="2057"/>
        <v>0</v>
      </c>
      <c r="W197" s="283">
        <f t="shared" si="2058"/>
        <v>0.44086021505376344</v>
      </c>
      <c r="X197" s="283">
        <f t="shared" si="2059"/>
        <v>0.67578659370725036</v>
      </c>
      <c r="Y197" s="283">
        <f t="shared" si="2060"/>
        <v>0</v>
      </c>
      <c r="Z197" s="282">
        <f t="shared" si="2061"/>
        <v>0.40036854007873357</v>
      </c>
      <c r="AA197" s="282">
        <f t="shared" si="2062"/>
        <v>0</v>
      </c>
      <c r="AB197" s="283">
        <f t="shared" si="2063"/>
        <v>0.1679972821471038</v>
      </c>
      <c r="AC197" s="283">
        <f t="shared" si="2064"/>
        <v>0.19408565601631544</v>
      </c>
      <c r="AD197" s="283">
        <f t="shared" si="2065"/>
        <v>0.15606060606060607</v>
      </c>
      <c r="AE197" s="282">
        <f t="shared" si="2066"/>
        <v>0.17971201029683856</v>
      </c>
      <c r="AG197" s="272">
        <f>(T197-T196)*100</f>
        <v>-1.48466119939199</v>
      </c>
      <c r="AH197" s="272">
        <f t="shared" ref="AH197" si="2067">(U197-U196)*100</f>
        <v>-1.5234374999999967</v>
      </c>
      <c r="AI197" s="272">
        <f t="shared" ref="AI197" si="2068">(V197-V196)*100</f>
        <v>0</v>
      </c>
      <c r="AJ197" s="272">
        <f t="shared" ref="AJ197" si="2069">(W197-W196)*100</f>
        <v>3.1806717111376615</v>
      </c>
      <c r="AK197" s="399">
        <f t="shared" ref="AK197" si="2070">(X197-X196)*100</f>
        <v>6.8643736564393265</v>
      </c>
      <c r="AL197" s="272">
        <f t="shared" ref="AL197" si="2071">(Y197-Y196)*100</f>
        <v>0</v>
      </c>
      <c r="AM197" s="272">
        <f t="shared" ref="AM197" si="2072">(Z197-Z196)*100</f>
        <v>-0.53712343700124121</v>
      </c>
      <c r="AN197" s="272">
        <f t="shared" ref="AN197" si="2073">(AA197-AA196)*100</f>
        <v>0</v>
      </c>
      <c r="AO197" s="272">
        <f t="shared" ref="AO197" si="2074">(AB197-AB196)*100</f>
        <v>-2.5049378420142321</v>
      </c>
      <c r="AP197" s="272">
        <f t="shared" ref="AP197" si="2075">(AC197-AC196)*100</f>
        <v>1.8681355323228539</v>
      </c>
      <c r="AQ197" s="272">
        <f t="shared" ref="AQ197" si="2076">(AD197-AD196)*100</f>
        <v>-0.6651258346173583</v>
      </c>
      <c r="AR197" s="272">
        <f t="shared" ref="AR197" si="2077">(AE197-AE196)*100</f>
        <v>-0.33045964485817481</v>
      </c>
    </row>
    <row r="198" spans="1:44" ht="15">
      <c r="A198" s="439"/>
      <c r="B198" s="457" t="s">
        <v>104</v>
      </c>
      <c r="C198" s="444">
        <v>359</v>
      </c>
      <c r="D198" s="445">
        <v>478</v>
      </c>
      <c r="E198" s="445"/>
      <c r="F198" s="445">
        <v>79</v>
      </c>
      <c r="G198" s="445">
        <v>81</v>
      </c>
      <c r="H198" s="445"/>
      <c r="I198" s="444">
        <v>997</v>
      </c>
      <c r="J198" s="444"/>
      <c r="K198" s="445">
        <v>525</v>
      </c>
      <c r="L198" s="445">
        <v>310</v>
      </c>
      <c r="M198" s="445">
        <v>26</v>
      </c>
      <c r="N198" s="444">
        <v>861</v>
      </c>
      <c r="O198" s="444"/>
      <c r="P198" s="489"/>
      <c r="Q198" s="56"/>
      <c r="R198" s="248" t="s">
        <v>529</v>
      </c>
      <c r="S198" s="249" t="s">
        <v>520</v>
      </c>
      <c r="T198" s="280">
        <f t="shared" ref="T198:T199" si="2078">IF(C182&gt;0,C198/C182,)</f>
        <v>6.3981464979504549E-2</v>
      </c>
      <c r="U198" s="281">
        <f t="shared" ref="U198:U199" si="2079">IF(D182&gt;0,D198/D182,)</f>
        <v>0.10765765765765765</v>
      </c>
      <c r="V198" s="281">
        <f t="shared" ref="V198:V199" si="2080">IF(E182&gt;0,E198/E182,)</f>
        <v>0</v>
      </c>
      <c r="W198" s="281">
        <f t="shared" ref="W198:W199" si="2081">IF(F182&gt;0,F198/F182,)</f>
        <v>6.5020576131687241E-2</v>
      </c>
      <c r="X198" s="281">
        <f t="shared" ref="X198:X199" si="2082">IF(G182&gt;0,G198/G182,)</f>
        <v>0.1314935064935065</v>
      </c>
      <c r="Y198" s="281">
        <f t="shared" ref="Y198:Y199" si="2083">IF(H182&gt;0,H198/H182,)</f>
        <v>0</v>
      </c>
      <c r="Z198" s="280">
        <f t="shared" ref="Z198:Z199" si="2084">IF(I182&gt;0,I198/I182,)</f>
        <v>8.3908432923750206E-2</v>
      </c>
      <c r="AA198" s="280">
        <f t="shared" ref="AA198:AA199" si="2085">IF(J182&gt;0,J198/J182,)</f>
        <v>0</v>
      </c>
      <c r="AB198" s="281">
        <f t="shared" ref="AB198:AB199" si="2086">IF(K182&gt;0,K198/K182,)</f>
        <v>9.6065873741994517E-2</v>
      </c>
      <c r="AC198" s="281">
        <f t="shared" ref="AC198:AC199" si="2087">IF(L182&gt;0,L198/L182,)</f>
        <v>5.5091523014039454E-2</v>
      </c>
      <c r="AD198" s="281">
        <f t="shared" ref="AD198:AD199" si="2088">IF(M182&gt;0,M198/M182,)</f>
        <v>4.4067796610169491E-2</v>
      </c>
      <c r="AE198" s="280">
        <f t="shared" ref="AE198:AE199" si="2089">IF(N182&gt;0,N198/N182,)</f>
        <v>7.3703133025166928E-2</v>
      </c>
      <c r="AG198" s="334" t="s">
        <v>519</v>
      </c>
      <c r="AH198" s="266"/>
      <c r="AI198" s="266"/>
      <c r="AJ198" s="266"/>
      <c r="AK198" s="266"/>
      <c r="AL198" s="266"/>
      <c r="AM198" s="266"/>
      <c r="AN198" s="266"/>
      <c r="AO198" s="266"/>
      <c r="AP198" s="266"/>
      <c r="AQ198" s="266"/>
      <c r="AR198" s="266"/>
    </row>
    <row r="199" spans="1:44" ht="15">
      <c r="A199" s="439"/>
      <c r="B199" s="457" t="s">
        <v>424</v>
      </c>
      <c r="C199" s="444">
        <v>329</v>
      </c>
      <c r="D199" s="445">
        <v>431</v>
      </c>
      <c r="E199" s="445"/>
      <c r="F199" s="445">
        <v>54</v>
      </c>
      <c r="G199" s="445">
        <v>101</v>
      </c>
      <c r="H199" s="445"/>
      <c r="I199" s="444">
        <v>915</v>
      </c>
      <c r="J199" s="444"/>
      <c r="K199" s="445">
        <v>548</v>
      </c>
      <c r="L199" s="445">
        <v>289</v>
      </c>
      <c r="M199" s="445">
        <v>32</v>
      </c>
      <c r="N199" s="444">
        <v>869</v>
      </c>
      <c r="O199" s="444"/>
      <c r="P199" s="489"/>
      <c r="Q199" s="56"/>
      <c r="R199" s="250"/>
      <c r="S199" s="251" t="s">
        <v>500</v>
      </c>
      <c r="T199" s="282">
        <f t="shared" si="2078"/>
        <v>5.9992706053975199E-2</v>
      </c>
      <c r="U199" s="283">
        <f t="shared" si="2079"/>
        <v>9.3532986111111105E-2</v>
      </c>
      <c r="V199" s="283">
        <f t="shared" si="2080"/>
        <v>0</v>
      </c>
      <c r="W199" s="283">
        <f t="shared" si="2081"/>
        <v>4.8387096774193547E-2</v>
      </c>
      <c r="X199" s="283">
        <f t="shared" si="2082"/>
        <v>0.13816689466484269</v>
      </c>
      <c r="Y199" s="283">
        <f t="shared" si="2083"/>
        <v>0</v>
      </c>
      <c r="Z199" s="282">
        <f t="shared" si="2084"/>
        <v>7.6639584554820339E-2</v>
      </c>
      <c r="AA199" s="282">
        <f t="shared" si="2085"/>
        <v>0</v>
      </c>
      <c r="AB199" s="283">
        <f t="shared" si="2086"/>
        <v>9.3086461695260747E-2</v>
      </c>
      <c r="AC199" s="283">
        <f t="shared" si="2087"/>
        <v>4.9116247450713801E-2</v>
      </c>
      <c r="AD199" s="283">
        <f t="shared" si="2088"/>
        <v>4.8484848484848485E-2</v>
      </c>
      <c r="AE199" s="282">
        <f t="shared" si="2089"/>
        <v>6.9905880460139971E-2</v>
      </c>
      <c r="AG199" s="272">
        <f>(T199-T198)*100</f>
        <v>-0.39887589255293499</v>
      </c>
      <c r="AH199" s="272">
        <f t="shared" ref="AH199" si="2090">(U199-U198)*100</f>
        <v>-1.412467154654655</v>
      </c>
      <c r="AI199" s="272">
        <f t="shared" ref="AI199" si="2091">(V199-V198)*100</f>
        <v>0</v>
      </c>
      <c r="AJ199" s="272">
        <f t="shared" ref="AJ199" si="2092">(W199-W198)*100</f>
        <v>-1.6633479357493695</v>
      </c>
      <c r="AK199" s="272">
        <f t="shared" ref="AK199" si="2093">(X199-X198)*100</f>
        <v>0.66733881713361975</v>
      </c>
      <c r="AL199" s="272">
        <f t="shared" ref="AL199" si="2094">(Y199-Y198)*100</f>
        <v>0</v>
      </c>
      <c r="AM199" s="272">
        <f t="shared" ref="AM199" si="2095">(Z199-Z198)*100</f>
        <v>-0.72688483689298677</v>
      </c>
      <c r="AN199" s="272">
        <f t="shared" ref="AN199" si="2096">(AA199-AA198)*100</f>
        <v>0</v>
      </c>
      <c r="AO199" s="272">
        <f t="shared" ref="AO199" si="2097">(AB199-AB198)*100</f>
        <v>-0.29794120467337704</v>
      </c>
      <c r="AP199" s="272">
        <f t="shared" ref="AP199" si="2098">(AC199-AC198)*100</f>
        <v>-0.59752755633256527</v>
      </c>
      <c r="AQ199" s="272">
        <f t="shared" ref="AQ199" si="2099">(AD199-AD198)*100</f>
        <v>0.44170518746789944</v>
      </c>
      <c r="AR199" s="272">
        <f t="shared" ref="AR199" si="2100">(AE199-AE198)*100</f>
        <v>-0.37972525650269567</v>
      </c>
    </row>
    <row r="200" spans="1:44" ht="15">
      <c r="A200" s="439"/>
      <c r="B200" s="457" t="s">
        <v>106</v>
      </c>
      <c r="C200" s="444"/>
      <c r="D200" s="445">
        <v>2</v>
      </c>
      <c r="E200" s="445"/>
      <c r="F200" s="445"/>
      <c r="G200" s="445"/>
      <c r="H200" s="445"/>
      <c r="I200" s="444">
        <v>2</v>
      </c>
      <c r="J200" s="444"/>
      <c r="K200" s="445"/>
      <c r="L200" s="445"/>
      <c r="M200" s="445"/>
      <c r="N200" s="444"/>
      <c r="O200" s="444"/>
      <c r="P200" s="489"/>
      <c r="Q200" s="56"/>
      <c r="R200" s="248" t="s">
        <v>530</v>
      </c>
      <c r="S200" s="249" t="s">
        <v>520</v>
      </c>
      <c r="T200" s="280">
        <f t="shared" ref="T200:T201" si="2101">IF(C182&gt;0,C200/C182,)</f>
        <v>0</v>
      </c>
      <c r="U200" s="281">
        <f t="shared" ref="U200:U201" si="2102">IF(D182&gt;0,D200/D182,)</f>
        <v>4.5045045045045046E-4</v>
      </c>
      <c r="V200" s="281">
        <f t="shared" ref="V200:V201" si="2103">IF(E182&gt;0,E200/E182,)</f>
        <v>0</v>
      </c>
      <c r="W200" s="281">
        <f t="shared" ref="W200:W201" si="2104">IF(F182&gt;0,F200/F182,)</f>
        <v>0</v>
      </c>
      <c r="X200" s="281">
        <f t="shared" ref="X200:X201" si="2105">IF(G182&gt;0,G200/G182,)</f>
        <v>0</v>
      </c>
      <c r="Y200" s="281">
        <f t="shared" ref="Y200:Y201" si="2106">IF(H182&gt;0,H200/H182,)</f>
        <v>0</v>
      </c>
      <c r="Z200" s="280">
        <f t="shared" ref="Z200:Z201" si="2107">IF(I182&gt;0,I200/I182,)</f>
        <v>1.68321831341525E-4</v>
      </c>
      <c r="AA200" s="280">
        <f t="shared" ref="AA200:AA201" si="2108">IF(J182&gt;0,J200/J182,)</f>
        <v>0</v>
      </c>
      <c r="AB200" s="281">
        <f t="shared" ref="AB200:AB201" si="2109">IF(K182&gt;0,K200/K182,)</f>
        <v>0</v>
      </c>
      <c r="AC200" s="281">
        <f t="shared" ref="AC200:AC201" si="2110">IF(L182&gt;0,L200/L182,)</f>
        <v>0</v>
      </c>
      <c r="AD200" s="281">
        <f t="shared" ref="AD200:AD201" si="2111">IF(M182&gt;0,M200/M182,)</f>
        <v>0</v>
      </c>
      <c r="AE200" s="280">
        <f t="shared" ref="AE200:AE201" si="2112">IF(N182&gt;0,N200/N182,)</f>
        <v>0</v>
      </c>
      <c r="AG200" s="334" t="s">
        <v>519</v>
      </c>
      <c r="AH200" s="266"/>
      <c r="AI200" s="266"/>
      <c r="AJ200" s="266"/>
      <c r="AK200" s="266"/>
      <c r="AL200" s="266"/>
      <c r="AM200" s="266"/>
      <c r="AN200" s="266"/>
      <c r="AO200" s="266"/>
      <c r="AP200" s="266"/>
      <c r="AQ200" s="266"/>
      <c r="AR200" s="266"/>
    </row>
    <row r="201" spans="1:44" ht="15">
      <c r="A201" s="439"/>
      <c r="B201" s="457" t="s">
        <v>426</v>
      </c>
      <c r="C201" s="444"/>
      <c r="D201" s="445"/>
      <c r="E201" s="445"/>
      <c r="F201" s="445"/>
      <c r="G201" s="445"/>
      <c r="H201" s="445"/>
      <c r="I201" s="444"/>
      <c r="J201" s="444"/>
      <c r="K201" s="445"/>
      <c r="L201" s="445"/>
      <c r="M201" s="445"/>
      <c r="N201" s="444"/>
      <c r="O201" s="444"/>
      <c r="P201" s="489"/>
      <c r="Q201" s="56"/>
      <c r="R201" s="250"/>
      <c r="S201" s="251" t="s">
        <v>500</v>
      </c>
      <c r="T201" s="282">
        <f t="shared" si="2101"/>
        <v>0</v>
      </c>
      <c r="U201" s="283">
        <f t="shared" si="2102"/>
        <v>0</v>
      </c>
      <c r="V201" s="283">
        <f t="shared" si="2103"/>
        <v>0</v>
      </c>
      <c r="W201" s="283">
        <f t="shared" si="2104"/>
        <v>0</v>
      </c>
      <c r="X201" s="283">
        <f t="shared" si="2105"/>
        <v>0</v>
      </c>
      <c r="Y201" s="283">
        <f t="shared" si="2106"/>
        <v>0</v>
      </c>
      <c r="Z201" s="282">
        <f t="shared" si="2107"/>
        <v>0</v>
      </c>
      <c r="AA201" s="282">
        <f t="shared" si="2108"/>
        <v>0</v>
      </c>
      <c r="AB201" s="283">
        <f t="shared" si="2109"/>
        <v>0</v>
      </c>
      <c r="AC201" s="283">
        <f t="shared" si="2110"/>
        <v>0</v>
      </c>
      <c r="AD201" s="283">
        <f t="shared" si="2111"/>
        <v>0</v>
      </c>
      <c r="AE201" s="282">
        <f t="shared" si="2112"/>
        <v>0</v>
      </c>
      <c r="AG201" s="272">
        <f>(T201-T200)*100</f>
        <v>0</v>
      </c>
      <c r="AH201" s="272">
        <f t="shared" ref="AH201" si="2113">(U201-U200)*100</f>
        <v>-4.5045045045045043E-2</v>
      </c>
      <c r="AI201" s="272">
        <f t="shared" ref="AI201" si="2114">(V201-V200)*100</f>
        <v>0</v>
      </c>
      <c r="AJ201" s="272">
        <f t="shared" ref="AJ201" si="2115">(W201-W200)*100</f>
        <v>0</v>
      </c>
      <c r="AK201" s="272">
        <f t="shared" ref="AK201" si="2116">(X201-X200)*100</f>
        <v>0</v>
      </c>
      <c r="AL201" s="272">
        <f t="shared" ref="AL201" si="2117">(Y201-Y200)*100</f>
        <v>0</v>
      </c>
      <c r="AM201" s="272">
        <f t="shared" ref="AM201" si="2118">(Z201-Z200)*100</f>
        <v>-1.6832183134152499E-2</v>
      </c>
      <c r="AN201" s="272">
        <f t="shared" ref="AN201" si="2119">(AA201-AA200)*100</f>
        <v>0</v>
      </c>
      <c r="AO201" s="272">
        <f t="shared" ref="AO201" si="2120">(AB201-AB200)*100</f>
        <v>0</v>
      </c>
      <c r="AP201" s="272">
        <f t="shared" ref="AP201" si="2121">(AC201-AC200)*100</f>
        <v>0</v>
      </c>
      <c r="AQ201" s="272">
        <f t="shared" ref="AQ201" si="2122">(AD201-AD200)*100</f>
        <v>0</v>
      </c>
      <c r="AR201" s="272">
        <f t="shared" ref="AR201" si="2123">(AE201-AE200)*100</f>
        <v>0</v>
      </c>
    </row>
    <row r="202" spans="1:44" ht="15">
      <c r="A202" s="439"/>
      <c r="B202" s="457" t="s">
        <v>108</v>
      </c>
      <c r="C202" s="444">
        <v>197</v>
      </c>
      <c r="D202" s="445">
        <v>349</v>
      </c>
      <c r="E202" s="445"/>
      <c r="F202" s="445">
        <v>156</v>
      </c>
      <c r="G202" s="445">
        <v>24</v>
      </c>
      <c r="H202" s="445"/>
      <c r="I202" s="444">
        <v>726</v>
      </c>
      <c r="J202" s="444"/>
      <c r="K202" s="445">
        <v>2173</v>
      </c>
      <c r="L202" s="445">
        <v>1483</v>
      </c>
      <c r="M202" s="445">
        <v>164</v>
      </c>
      <c r="N202" s="444">
        <v>3820</v>
      </c>
      <c r="O202" s="444"/>
      <c r="P202" s="489"/>
      <c r="Q202" s="56"/>
      <c r="R202" s="248" t="s">
        <v>531</v>
      </c>
      <c r="S202" s="249" t="s">
        <v>520</v>
      </c>
      <c r="T202" s="280">
        <f t="shared" ref="T202:T203" si="2124">IF(C182&gt;0,C202/C182,)</f>
        <v>3.5109606130814472E-2</v>
      </c>
      <c r="U202" s="281">
        <f t="shared" ref="U202:U203" si="2125">IF(D182&gt;0,D202/D182,)</f>
        <v>7.8603603603603606E-2</v>
      </c>
      <c r="V202" s="281">
        <f t="shared" ref="V202:V203" si="2126">IF(E182&gt;0,E202/E182,)</f>
        <v>0</v>
      </c>
      <c r="W202" s="281">
        <f t="shared" ref="W202:W203" si="2127">IF(F182&gt;0,F202/F182,)</f>
        <v>0.12839506172839507</v>
      </c>
      <c r="X202" s="281">
        <f t="shared" ref="X202:X203" si="2128">IF(G182&gt;0,G202/G182,)</f>
        <v>3.896103896103896E-2</v>
      </c>
      <c r="Y202" s="281">
        <f t="shared" ref="Y202:Y203" si="2129">IF(H182&gt;0,H202/H182,)</f>
        <v>0</v>
      </c>
      <c r="Z202" s="280">
        <f t="shared" ref="Z202:Z203" si="2130">IF(I182&gt;0,I202/I182,)</f>
        <v>6.1100824776973574E-2</v>
      </c>
      <c r="AA202" s="280">
        <f t="shared" ref="AA202:AA203" si="2131">IF(J182&gt;0,J202/J182,)</f>
        <v>0</v>
      </c>
      <c r="AB202" s="281">
        <f t="shared" ref="AB202:AB203" si="2132">IF(K182&gt;0,K202/K182,)</f>
        <v>0.39762122598353156</v>
      </c>
      <c r="AC202" s="281">
        <f t="shared" ref="AC202:AC203" si="2133">IF(L182&gt;0,L202/L182,)</f>
        <v>0.26355073751555003</v>
      </c>
      <c r="AD202" s="281">
        <f t="shared" ref="AD202:AD203" si="2134">IF(M182&gt;0,M202/M182,)</f>
        <v>0.27796610169491526</v>
      </c>
      <c r="AE202" s="280">
        <f t="shared" ref="AE202:AE203" si="2135">IF(N182&gt;0,N202/N182,)</f>
        <v>0.32699880157507277</v>
      </c>
      <c r="AG202" s="334" t="s">
        <v>519</v>
      </c>
      <c r="AH202" s="195"/>
      <c r="AI202" s="195"/>
      <c r="AJ202" s="195"/>
      <c r="AK202" s="195"/>
      <c r="AL202" s="195"/>
      <c r="AM202" s="195"/>
      <c r="AN202" s="195"/>
      <c r="AO202" s="195"/>
      <c r="AP202" s="195"/>
      <c r="AQ202" s="195"/>
      <c r="AR202" s="195"/>
    </row>
    <row r="203" spans="1:44" ht="15.75" thickBot="1">
      <c r="A203" s="439"/>
      <c r="B203" s="457" t="s">
        <v>430</v>
      </c>
      <c r="C203" s="444">
        <v>174</v>
      </c>
      <c r="D203" s="445">
        <v>381</v>
      </c>
      <c r="E203" s="445"/>
      <c r="F203" s="445">
        <v>124</v>
      </c>
      <c r="G203" s="445">
        <v>24</v>
      </c>
      <c r="H203" s="445"/>
      <c r="I203" s="444">
        <v>703</v>
      </c>
      <c r="J203" s="444"/>
      <c r="K203" s="445">
        <v>1759</v>
      </c>
      <c r="L203" s="445">
        <v>1157</v>
      </c>
      <c r="M203" s="445">
        <v>132</v>
      </c>
      <c r="N203" s="444">
        <v>3048</v>
      </c>
      <c r="O203" s="444"/>
      <c r="P203" s="489"/>
      <c r="Q203" s="56"/>
      <c r="R203" s="255"/>
      <c r="S203" s="256" t="s">
        <v>500</v>
      </c>
      <c r="T203" s="284">
        <f t="shared" si="2124"/>
        <v>3.1728665207877461E-2</v>
      </c>
      <c r="U203" s="285">
        <f t="shared" si="2125"/>
        <v>8.2682291666666671E-2</v>
      </c>
      <c r="V203" s="285">
        <f t="shared" si="2126"/>
        <v>0</v>
      </c>
      <c r="W203" s="285">
        <f t="shared" si="2127"/>
        <v>0.1111111111111111</v>
      </c>
      <c r="X203" s="285">
        <f t="shared" si="2128"/>
        <v>3.2831737346101231E-2</v>
      </c>
      <c r="Y203" s="285">
        <f t="shared" si="2129"/>
        <v>0</v>
      </c>
      <c r="Z203" s="284">
        <f t="shared" si="2130"/>
        <v>5.8882653488566881E-2</v>
      </c>
      <c r="AA203" s="284">
        <f t="shared" si="2131"/>
        <v>0</v>
      </c>
      <c r="AB203" s="285">
        <f t="shared" si="2132"/>
        <v>0.29879395277730592</v>
      </c>
      <c r="AC203" s="285">
        <f t="shared" si="2133"/>
        <v>0.19663494221617947</v>
      </c>
      <c r="AD203" s="285">
        <f t="shared" si="2134"/>
        <v>0.2</v>
      </c>
      <c r="AE203" s="284">
        <f t="shared" si="2135"/>
        <v>0.24519346794304561</v>
      </c>
      <c r="AF203" s="427"/>
      <c r="AG203" s="273">
        <f>(T203-T202)*100</f>
        <v>-0.33809409229370102</v>
      </c>
      <c r="AH203" s="273">
        <f t="shared" ref="AH203" si="2136">(U203-U202)*100</f>
        <v>0.40786880630630656</v>
      </c>
      <c r="AI203" s="273">
        <f t="shared" ref="AI203" si="2137">(V203-V202)*100</f>
        <v>0</v>
      </c>
      <c r="AJ203" s="273">
        <f t="shared" ref="AJ203" si="2138">(W203-W202)*100</f>
        <v>-1.7283950617283965</v>
      </c>
      <c r="AK203" s="273">
        <f t="shared" ref="AK203" si="2139">(X203-X202)*100</f>
        <v>-0.612930161493773</v>
      </c>
      <c r="AL203" s="273">
        <f t="shared" ref="AL203" si="2140">(Y203-Y202)*100</f>
        <v>0</v>
      </c>
      <c r="AM203" s="273">
        <f t="shared" ref="AM203" si="2141">(Z203-Z202)*100</f>
        <v>-0.22181712884066923</v>
      </c>
      <c r="AN203" s="273">
        <f t="shared" ref="AN203" si="2142">(AA203-AA202)*100</f>
        <v>0</v>
      </c>
      <c r="AO203" s="806">
        <f t="shared" ref="AO203" si="2143">(AB203-AB202)*100</f>
        <v>-9.8827273206225641</v>
      </c>
      <c r="AP203" s="273">
        <f t="shared" ref="AP203" si="2144">(AC203-AC202)*100</f>
        <v>-6.691579529937056</v>
      </c>
      <c r="AQ203" s="273">
        <f t="shared" ref="AQ203" si="2145">(AD203-AD202)*100</f>
        <v>-7.7966101694915242</v>
      </c>
      <c r="AR203" s="273">
        <f t="shared" ref="AR203" si="2146">(AE203-AE202)*100</f>
        <v>-8.1805333632027164</v>
      </c>
    </row>
    <row r="204" spans="1:44" ht="15">
      <c r="A204" s="432" t="s">
        <v>538</v>
      </c>
      <c r="B204" s="431" t="s">
        <v>94</v>
      </c>
      <c r="C204" s="428">
        <v>16913</v>
      </c>
      <c r="D204" s="429">
        <v>4096</v>
      </c>
      <c r="E204" s="429">
        <v>10391</v>
      </c>
      <c r="F204" s="429">
        <v>948</v>
      </c>
      <c r="G204" s="429">
        <v>2378</v>
      </c>
      <c r="H204" s="429">
        <v>1238</v>
      </c>
      <c r="I204" s="428">
        <v>35964</v>
      </c>
      <c r="J204" s="428"/>
      <c r="K204" s="429">
        <v>11506</v>
      </c>
      <c r="L204" s="429">
        <v>9811</v>
      </c>
      <c r="M204" s="429">
        <v>3940</v>
      </c>
      <c r="N204" s="428">
        <v>25257</v>
      </c>
      <c r="O204" s="428"/>
      <c r="P204" s="430"/>
      <c r="Q204" s="56"/>
      <c r="R204" s="248" t="s">
        <v>521</v>
      </c>
      <c r="S204" s="249" t="s">
        <v>520</v>
      </c>
      <c r="T204" s="280">
        <f t="shared" ref="T204:T205" si="2147">IF(C204&gt;0,C204/C204,)</f>
        <v>1</v>
      </c>
      <c r="U204" s="281">
        <f t="shared" ref="U204:U205" si="2148">IF(D204&gt;0,D204/D204,)</f>
        <v>1</v>
      </c>
      <c r="V204" s="281">
        <f t="shared" ref="V204:V205" si="2149">IF(E204&gt;0,E204/E204,)</f>
        <v>1</v>
      </c>
      <c r="W204" s="281">
        <f t="shared" ref="W204:W205" si="2150">IF(F204&gt;0,F204/F204,)</f>
        <v>1</v>
      </c>
      <c r="X204" s="281">
        <f t="shared" ref="X204:X205" si="2151">IF(G204&gt;0,G204/G204,)</f>
        <v>1</v>
      </c>
      <c r="Y204" s="281">
        <f t="shared" ref="Y204:Y205" si="2152">IF(H204&gt;0,H204/H204,)</f>
        <v>1</v>
      </c>
      <c r="Z204" s="280">
        <f t="shared" ref="Z204:Z205" si="2153">IF(I204&gt;0,I204/I204,)</f>
        <v>1</v>
      </c>
      <c r="AA204" s="280">
        <f t="shared" ref="AA204:AA205" si="2154">IF(J204&gt;0,J204/J204,)</f>
        <v>0</v>
      </c>
      <c r="AB204" s="281">
        <f t="shared" ref="AB204:AB205" si="2155">IF(K204&gt;0,K204/K204,)</f>
        <v>1</v>
      </c>
      <c r="AC204" s="281">
        <f t="shared" ref="AC204:AC205" si="2156">IF(L204&gt;0,L204/L204,)</f>
        <v>1</v>
      </c>
      <c r="AD204" s="281">
        <f t="shared" ref="AD204:AD205" si="2157">IF(M204&gt;0,M204/M204,)</f>
        <v>1</v>
      </c>
      <c r="AE204" s="280">
        <f t="shared" ref="AE204:AE205" si="2158">IF(N204&gt;0,N204/N204,)</f>
        <v>1</v>
      </c>
      <c r="AG204" s="265">
        <f>+T206+T208+T210+T212+T214+T216+T218+T220+T222+T224</f>
        <v>0.99999999999999989</v>
      </c>
      <c r="AH204" s="266">
        <f t="shared" ref="AH204:AH205" si="2159">+U206+U208+U210+U212+U214+U216+U218+U220+U222+U224</f>
        <v>1</v>
      </c>
      <c r="AI204" s="266">
        <f t="shared" ref="AI204:AI205" si="2160">+V206+V208+V210+V212+V214+V216+V218+V220+V222+V224</f>
        <v>1</v>
      </c>
      <c r="AJ204" s="266">
        <f t="shared" ref="AJ204:AJ205" si="2161">+W206+W208+W210+W212+W214+W216+W218+W220+W222+W224</f>
        <v>1</v>
      </c>
      <c r="AK204" s="266">
        <f t="shared" ref="AK204:AK205" si="2162">+X206+X208+X210+X212+X214+X216+X218+X220+X222+X224</f>
        <v>1</v>
      </c>
      <c r="AL204" s="266">
        <f t="shared" ref="AL204:AL205" si="2163">+Y206+Y208+Y210+Y212+Y214+Y216+Y218+Y220+Y222+Y224</f>
        <v>1</v>
      </c>
      <c r="AM204" s="266">
        <f t="shared" ref="AM204:AM205" si="2164">+Z206+Z208+Z210+Z212+Z214+Z216+Z218+Z220+Z222+Z224</f>
        <v>0.99999999999999989</v>
      </c>
      <c r="AN204" s="266">
        <f t="shared" ref="AN204:AN205" si="2165">+AA206+AA208+AA210+AA212+AA214+AA216+AA218+AA220+AA222+AA224</f>
        <v>0</v>
      </c>
      <c r="AO204" s="266">
        <f t="shared" ref="AO204:AO205" si="2166">+AB206+AB208+AB210+AB212+AB214+AB216+AB218+AB220+AB222+AB224</f>
        <v>0.99999999999999989</v>
      </c>
      <c r="AP204" s="266">
        <f t="shared" ref="AP204:AP205" si="2167">+AC206+AC208+AC210+AC212+AC214+AC216+AC218+AC220+AC222+AC224</f>
        <v>1</v>
      </c>
      <c r="AQ204" s="266">
        <f t="shared" ref="AQ204:AQ205" si="2168">+AD206+AD208+AD210+AD212+AD214+AD216+AD218+AD220+AD222+AD224</f>
        <v>1</v>
      </c>
      <c r="AR204" s="266">
        <f t="shared" ref="AR204:AR205" si="2169">+AE206+AE208+AE210+AE212+AE214+AE216+AE218+AE220+AE222+AE224</f>
        <v>0.99999999999999989</v>
      </c>
    </row>
    <row r="205" spans="1:44" ht="15">
      <c r="A205" s="439"/>
      <c r="B205" s="457" t="s">
        <v>428</v>
      </c>
      <c r="C205" s="444">
        <v>16958</v>
      </c>
      <c r="D205" s="445">
        <v>4236</v>
      </c>
      <c r="E205" s="445">
        <v>10828</v>
      </c>
      <c r="F205" s="445">
        <v>907</v>
      </c>
      <c r="G205" s="445">
        <v>2198</v>
      </c>
      <c r="H205" s="445">
        <v>1168</v>
      </c>
      <c r="I205" s="444">
        <v>36295</v>
      </c>
      <c r="J205" s="444"/>
      <c r="K205" s="445">
        <v>11557</v>
      </c>
      <c r="L205" s="445">
        <v>10360</v>
      </c>
      <c r="M205" s="445">
        <v>3936</v>
      </c>
      <c r="N205" s="444">
        <v>25853</v>
      </c>
      <c r="O205" s="444"/>
      <c r="P205" s="489"/>
      <c r="Q205" s="56"/>
      <c r="R205" s="250"/>
      <c r="S205" s="251" t="s">
        <v>500</v>
      </c>
      <c r="T205" s="282">
        <f t="shared" si="2147"/>
        <v>1</v>
      </c>
      <c r="U205" s="283">
        <f t="shared" si="2148"/>
        <v>1</v>
      </c>
      <c r="V205" s="283">
        <f t="shared" si="2149"/>
        <v>1</v>
      </c>
      <c r="W205" s="283">
        <f t="shared" si="2150"/>
        <v>1</v>
      </c>
      <c r="X205" s="283">
        <f t="shared" si="2151"/>
        <v>1</v>
      </c>
      <c r="Y205" s="283">
        <f t="shared" si="2152"/>
        <v>1</v>
      </c>
      <c r="Z205" s="282">
        <f t="shared" si="2153"/>
        <v>1</v>
      </c>
      <c r="AA205" s="282">
        <f t="shared" si="2154"/>
        <v>0</v>
      </c>
      <c r="AB205" s="283">
        <f t="shared" si="2155"/>
        <v>1</v>
      </c>
      <c r="AC205" s="283">
        <f t="shared" si="2156"/>
        <v>1</v>
      </c>
      <c r="AD205" s="283">
        <f t="shared" si="2157"/>
        <v>1</v>
      </c>
      <c r="AE205" s="282">
        <f t="shared" si="2158"/>
        <v>1</v>
      </c>
      <c r="AG205" s="267">
        <f>+T207+T209+T211+T213+T215+T217+T219+T221+T223+T225</f>
        <v>1</v>
      </c>
      <c r="AH205" s="267">
        <f t="shared" si="2159"/>
        <v>1.0000000000000002</v>
      </c>
      <c r="AI205" s="267">
        <f t="shared" si="2160"/>
        <v>1</v>
      </c>
      <c r="AJ205" s="267">
        <f t="shared" si="2161"/>
        <v>0.99999999999999978</v>
      </c>
      <c r="AK205" s="267">
        <f t="shared" si="2162"/>
        <v>1</v>
      </c>
      <c r="AL205" s="267">
        <f t="shared" si="2163"/>
        <v>1</v>
      </c>
      <c r="AM205" s="267">
        <f t="shared" si="2164"/>
        <v>1</v>
      </c>
      <c r="AN205" s="267">
        <f t="shared" si="2165"/>
        <v>0</v>
      </c>
      <c r="AO205" s="267">
        <f t="shared" si="2166"/>
        <v>1.0376395258285023</v>
      </c>
      <c r="AP205" s="267">
        <f t="shared" si="2167"/>
        <v>1.0506756756756757</v>
      </c>
      <c r="AQ205" s="267">
        <f t="shared" si="2168"/>
        <v>1.0538617886178863</v>
      </c>
      <c r="AR205" s="267">
        <f t="shared" si="2169"/>
        <v>1.0453332301860518</v>
      </c>
    </row>
    <row r="206" spans="1:44" ht="15">
      <c r="A206" s="439"/>
      <c r="B206" s="457" t="s">
        <v>226</v>
      </c>
      <c r="C206" s="444">
        <v>106</v>
      </c>
      <c r="D206" s="445">
        <v>5</v>
      </c>
      <c r="E206" s="445">
        <v>106</v>
      </c>
      <c r="F206" s="445">
        <v>13</v>
      </c>
      <c r="G206" s="445">
        <v>1</v>
      </c>
      <c r="H206" s="445">
        <v>17</v>
      </c>
      <c r="I206" s="444">
        <v>248</v>
      </c>
      <c r="J206" s="444"/>
      <c r="K206" s="445">
        <v>314</v>
      </c>
      <c r="L206" s="445">
        <v>285</v>
      </c>
      <c r="M206" s="445">
        <v>90</v>
      </c>
      <c r="N206" s="444">
        <v>689</v>
      </c>
      <c r="O206" s="444"/>
      <c r="P206" s="489"/>
      <c r="Q206" s="56"/>
      <c r="R206" s="248" t="s">
        <v>522</v>
      </c>
      <c r="S206" s="249" t="s">
        <v>520</v>
      </c>
      <c r="T206" s="280">
        <f t="shared" ref="T206:T207" si="2170">IF(C204&gt;0,C206/C204,)</f>
        <v>6.2673682965765981E-3</v>
      </c>
      <c r="U206" s="281">
        <f t="shared" ref="U206:U207" si="2171">IF(D204&gt;0,D206/D204,)</f>
        <v>1.220703125E-3</v>
      </c>
      <c r="V206" s="281">
        <f t="shared" ref="V206:V207" si="2172">IF(E204&gt;0,E206/E204,)</f>
        <v>1.0201135598113753E-2</v>
      </c>
      <c r="W206" s="281">
        <f t="shared" ref="W206:W207" si="2173">IF(F204&gt;0,F206/F204,)</f>
        <v>1.3713080168776372E-2</v>
      </c>
      <c r="X206" s="281">
        <f t="shared" ref="X206:X207" si="2174">IF(G204&gt;0,G206/G204,)</f>
        <v>4.2052144659377626E-4</v>
      </c>
      <c r="Y206" s="281">
        <f t="shared" ref="Y206:Y207" si="2175">IF(H204&gt;0,H206/H204,)</f>
        <v>1.3731825525040387E-2</v>
      </c>
      <c r="Z206" s="280">
        <f t="shared" ref="Z206:Z207" si="2176">IF(I204&gt;0,I206/I204,)</f>
        <v>6.8957846735624518E-3</v>
      </c>
      <c r="AA206" s="280">
        <f t="shared" ref="AA206:AA207" si="2177">IF(J204&gt;0,J206/J204,)</f>
        <v>0</v>
      </c>
      <c r="AB206" s="281">
        <f t="shared" ref="AB206:AB207" si="2178">IF(K204&gt;0,K206/K204,)</f>
        <v>2.7290109508082739E-2</v>
      </c>
      <c r="AC206" s="281">
        <f t="shared" ref="AC206:AC207" si="2179">IF(L204&gt;0,L206/L204,)</f>
        <v>2.9049026602792783E-2</v>
      </c>
      <c r="AD206" s="281">
        <f t="shared" ref="AD206:AD207" si="2180">IF(M204&gt;0,M206/M204,)</f>
        <v>2.2842639593908629E-2</v>
      </c>
      <c r="AE206" s="280">
        <f t="shared" ref="AE206:AE207" si="2181">IF(N204&gt;0,N206/N204,)</f>
        <v>2.727956606089401E-2</v>
      </c>
      <c r="AG206" s="334" t="s">
        <v>519</v>
      </c>
      <c r="AH206" s="266"/>
      <c r="AI206" s="266"/>
      <c r="AJ206" s="266"/>
      <c r="AK206" s="266"/>
      <c r="AL206" s="266"/>
      <c r="AM206" s="266"/>
      <c r="AN206" s="266"/>
      <c r="AO206" s="266"/>
      <c r="AP206" s="266"/>
      <c r="AQ206" s="266"/>
      <c r="AR206" s="266"/>
    </row>
    <row r="207" spans="1:44" ht="15">
      <c r="A207" s="439"/>
      <c r="B207" s="457" t="s">
        <v>410</v>
      </c>
      <c r="C207" s="444">
        <v>127</v>
      </c>
      <c r="D207" s="445">
        <v>9</v>
      </c>
      <c r="E207" s="445">
        <v>136</v>
      </c>
      <c r="F207" s="445">
        <v>16</v>
      </c>
      <c r="G207" s="445">
        <v>0</v>
      </c>
      <c r="H207" s="445">
        <v>13</v>
      </c>
      <c r="I207" s="444">
        <v>301</v>
      </c>
      <c r="J207" s="444"/>
      <c r="K207" s="445">
        <v>317</v>
      </c>
      <c r="L207" s="445">
        <v>338</v>
      </c>
      <c r="M207" s="445">
        <v>140</v>
      </c>
      <c r="N207" s="444">
        <v>795</v>
      </c>
      <c r="O207" s="444"/>
      <c r="P207" s="489"/>
      <c r="Q207" s="56"/>
      <c r="R207" s="250"/>
      <c r="S207" s="251" t="s">
        <v>500</v>
      </c>
      <c r="T207" s="282">
        <f t="shared" si="2170"/>
        <v>7.4890906946573892E-3</v>
      </c>
      <c r="U207" s="283">
        <f t="shared" si="2171"/>
        <v>2.124645892351275E-3</v>
      </c>
      <c r="V207" s="283">
        <f t="shared" si="2172"/>
        <v>1.2560029553010712E-2</v>
      </c>
      <c r="W207" s="283">
        <f t="shared" si="2173"/>
        <v>1.7640573318632856E-2</v>
      </c>
      <c r="X207" s="283">
        <f t="shared" si="2174"/>
        <v>0</v>
      </c>
      <c r="Y207" s="283">
        <f t="shared" si="2175"/>
        <v>1.1130136986301369E-2</v>
      </c>
      <c r="Z207" s="282">
        <f t="shared" si="2176"/>
        <v>8.2931533269045322E-3</v>
      </c>
      <c r="AA207" s="282">
        <f t="shared" si="2177"/>
        <v>0</v>
      </c>
      <c r="AB207" s="283">
        <f t="shared" si="2178"/>
        <v>2.742926364973609E-2</v>
      </c>
      <c r="AC207" s="283">
        <f t="shared" si="2179"/>
        <v>3.2625482625482628E-2</v>
      </c>
      <c r="AD207" s="283">
        <f t="shared" si="2180"/>
        <v>3.556910569105691E-2</v>
      </c>
      <c r="AE207" s="282">
        <f t="shared" si="2181"/>
        <v>3.0750783274668316E-2</v>
      </c>
      <c r="AG207" s="272">
        <f>(T207-T206)*100</f>
        <v>0.12217223980807912</v>
      </c>
      <c r="AH207" s="272">
        <f t="shared" ref="AH207" si="2182">(U207-U206)*100</f>
        <v>9.0394276735127496E-2</v>
      </c>
      <c r="AI207" s="272">
        <f t="shared" ref="AI207" si="2183">(V207-V206)*100</f>
        <v>0.23588939548969592</v>
      </c>
      <c r="AJ207" s="272">
        <f t="shared" ref="AJ207" si="2184">(W207-W206)*100</f>
        <v>0.39274931498564836</v>
      </c>
      <c r="AK207" s="272">
        <f t="shared" ref="AK207" si="2185">(X207-X206)*100</f>
        <v>-4.2052144659377629E-2</v>
      </c>
      <c r="AL207" s="272">
        <f t="shared" ref="AL207" si="2186">(Y207-Y206)*100</f>
        <v>-0.26016885387390182</v>
      </c>
      <c r="AM207" s="272">
        <f t="shared" ref="AM207" si="2187">(Z207-Z206)*100</f>
        <v>0.13973686533420804</v>
      </c>
      <c r="AN207" s="272">
        <f t="shared" ref="AN207" si="2188">(AA207-AA206)*100</f>
        <v>0</v>
      </c>
      <c r="AO207" s="272">
        <f t="shared" ref="AO207" si="2189">(AB207-AB206)*100</f>
        <v>1.3915414165335122E-2</v>
      </c>
      <c r="AP207" s="272">
        <f t="shared" ref="AP207" si="2190">(AC207-AC206)*100</f>
        <v>0.35764560226898451</v>
      </c>
      <c r="AQ207" s="272">
        <f t="shared" ref="AQ207" si="2191">(AD207-AD206)*100</f>
        <v>1.2726466097148281</v>
      </c>
      <c r="AR207" s="272">
        <f t="shared" ref="AR207" si="2192">(AE207-AE206)*100</f>
        <v>0.34712172137743058</v>
      </c>
    </row>
    <row r="208" spans="1:44" ht="15">
      <c r="A208" s="439"/>
      <c r="B208" s="457" t="s">
        <v>228</v>
      </c>
      <c r="C208" s="444">
        <v>0</v>
      </c>
      <c r="D208" s="445">
        <v>0</v>
      </c>
      <c r="E208" s="445">
        <v>0</v>
      </c>
      <c r="F208" s="445">
        <v>0</v>
      </c>
      <c r="G208" s="445">
        <v>0</v>
      </c>
      <c r="H208" s="445">
        <v>0</v>
      </c>
      <c r="I208" s="444">
        <v>0</v>
      </c>
      <c r="J208" s="444"/>
      <c r="K208" s="445">
        <v>894</v>
      </c>
      <c r="L208" s="445">
        <v>1640</v>
      </c>
      <c r="M208" s="445">
        <v>860</v>
      </c>
      <c r="N208" s="444">
        <v>3394</v>
      </c>
      <c r="O208" s="444"/>
      <c r="P208" s="489"/>
      <c r="Q208" s="56"/>
      <c r="R208" s="248" t="s">
        <v>523</v>
      </c>
      <c r="S208" s="249" t="s">
        <v>520</v>
      </c>
      <c r="T208" s="280">
        <f t="shared" ref="T208:T209" si="2193">IF(C204&gt;0,C208/C204,)</f>
        <v>0</v>
      </c>
      <c r="U208" s="281">
        <f t="shared" ref="U208:U209" si="2194">IF(D204&gt;0,D208/D204,)</f>
        <v>0</v>
      </c>
      <c r="V208" s="281">
        <f t="shared" ref="V208:V209" si="2195">IF(E204&gt;0,E208/E204,)</f>
        <v>0</v>
      </c>
      <c r="W208" s="281">
        <f t="shared" ref="W208:W209" si="2196">IF(F204&gt;0,F208/F204,)</f>
        <v>0</v>
      </c>
      <c r="X208" s="281">
        <f t="shared" ref="X208:X209" si="2197">IF(G204&gt;0,G208/G204,)</f>
        <v>0</v>
      </c>
      <c r="Y208" s="281">
        <f t="shared" ref="Y208:Y209" si="2198">IF(H204&gt;0,H208/H204,)</f>
        <v>0</v>
      </c>
      <c r="Z208" s="280">
        <f t="shared" ref="Z208:Z209" si="2199">IF(I204&gt;0,I208/I204,)</f>
        <v>0</v>
      </c>
      <c r="AA208" s="280">
        <f t="shared" ref="AA208:AA209" si="2200">IF(J204&gt;0,J208/J204,)</f>
        <v>0</v>
      </c>
      <c r="AB208" s="281">
        <f t="shared" ref="AB208:AB209" si="2201">IF(K204&gt;0,K208/K204,)</f>
        <v>7.7698592038936212E-2</v>
      </c>
      <c r="AC208" s="281">
        <f t="shared" ref="AC208:AC209" si="2202">IF(L204&gt;0,L208/L204,)</f>
        <v>0.16715931097747427</v>
      </c>
      <c r="AD208" s="281">
        <f t="shared" ref="AD208:AD209" si="2203">IF(M204&gt;0,M208/M204,)</f>
        <v>0.21827411167512689</v>
      </c>
      <c r="AE208" s="280">
        <f t="shared" ref="AE208:AE209" si="2204">IF(N204&gt;0,N208/N204,)</f>
        <v>0.13437858811418615</v>
      </c>
      <c r="AG208" s="334" t="s">
        <v>519</v>
      </c>
      <c r="AH208" s="266"/>
      <c r="AI208" s="266"/>
      <c r="AJ208" s="266"/>
      <c r="AK208" s="266"/>
      <c r="AL208" s="266"/>
      <c r="AM208" s="266"/>
      <c r="AN208" s="266"/>
      <c r="AO208" s="266"/>
      <c r="AP208" s="266"/>
      <c r="AQ208" s="266"/>
      <c r="AR208" s="266"/>
    </row>
    <row r="209" spans="1:44" ht="15">
      <c r="A209" s="439"/>
      <c r="B209" s="457" t="s">
        <v>412</v>
      </c>
      <c r="C209" s="444">
        <v>4</v>
      </c>
      <c r="D209" s="445">
        <v>0</v>
      </c>
      <c r="E209" s="445">
        <v>1</v>
      </c>
      <c r="F209" s="445">
        <v>0</v>
      </c>
      <c r="G209" s="445">
        <v>0</v>
      </c>
      <c r="H209" s="445">
        <v>0</v>
      </c>
      <c r="I209" s="444">
        <v>5</v>
      </c>
      <c r="J209" s="444"/>
      <c r="K209" s="445">
        <v>1014</v>
      </c>
      <c r="L209" s="445">
        <v>1920</v>
      </c>
      <c r="M209" s="445">
        <v>1012</v>
      </c>
      <c r="N209" s="444">
        <v>3946</v>
      </c>
      <c r="O209" s="444"/>
      <c r="P209" s="489"/>
      <c r="Q209" s="56"/>
      <c r="R209" s="250"/>
      <c r="S209" s="251" t="s">
        <v>500</v>
      </c>
      <c r="T209" s="282">
        <f t="shared" si="2193"/>
        <v>2.3587687227267368E-4</v>
      </c>
      <c r="U209" s="283">
        <f t="shared" si="2194"/>
        <v>0</v>
      </c>
      <c r="V209" s="283">
        <f t="shared" si="2195"/>
        <v>9.2353158478019947E-5</v>
      </c>
      <c r="W209" s="283">
        <f t="shared" si="2196"/>
        <v>0</v>
      </c>
      <c r="X209" s="283">
        <f t="shared" si="2197"/>
        <v>0</v>
      </c>
      <c r="Y209" s="283">
        <f t="shared" si="2198"/>
        <v>0</v>
      </c>
      <c r="Z209" s="282">
        <f t="shared" si="2199"/>
        <v>1.3776002204160352E-4</v>
      </c>
      <c r="AA209" s="282">
        <f t="shared" si="2200"/>
        <v>0</v>
      </c>
      <c r="AB209" s="283">
        <f t="shared" si="2201"/>
        <v>8.7739032620922391E-2</v>
      </c>
      <c r="AC209" s="283">
        <f t="shared" si="2202"/>
        <v>0.18532818532818532</v>
      </c>
      <c r="AD209" s="283">
        <f t="shared" si="2203"/>
        <v>0.25711382113821141</v>
      </c>
      <c r="AE209" s="282">
        <f t="shared" si="2204"/>
        <v>0.15263218968785053</v>
      </c>
      <c r="AG209" s="272">
        <f>(T209-T208)*100</f>
        <v>2.3587687227267368E-2</v>
      </c>
      <c r="AH209" s="272">
        <f t="shared" ref="AH209" si="2205">(U209-U208)*100</f>
        <v>0</v>
      </c>
      <c r="AI209" s="272">
        <f t="shared" ref="AI209" si="2206">(V209-V208)*100</f>
        <v>9.2353158478019944E-3</v>
      </c>
      <c r="AJ209" s="272">
        <f t="shared" ref="AJ209" si="2207">(W209-W208)*100</f>
        <v>0</v>
      </c>
      <c r="AK209" s="272">
        <f t="shared" ref="AK209" si="2208">(X209-X208)*100</f>
        <v>0</v>
      </c>
      <c r="AL209" s="272">
        <f t="shared" ref="AL209" si="2209">(Y209-Y208)*100</f>
        <v>0</v>
      </c>
      <c r="AM209" s="272">
        <f t="shared" ref="AM209" si="2210">(Z209-Z208)*100</f>
        <v>1.3776002204160353E-2</v>
      </c>
      <c r="AN209" s="272">
        <f t="shared" ref="AN209" si="2211">(AA209-AA208)*100</f>
        <v>0</v>
      </c>
      <c r="AO209" s="272">
        <f t="shared" ref="AO209" si="2212">(AB209-AB208)*100</f>
        <v>1.0040440581986179</v>
      </c>
      <c r="AP209" s="272">
        <f t="shared" ref="AP209" si="2213">(AC209-AC208)*100</f>
        <v>1.8168874350711044</v>
      </c>
      <c r="AQ209" s="272">
        <f t="shared" ref="AQ209" si="2214">(AD209-AD208)*100</f>
        <v>3.8839709463084517</v>
      </c>
      <c r="AR209" s="272">
        <f t="shared" ref="AR209" si="2215">(AE209-AE208)*100</f>
        <v>1.8253601573664375</v>
      </c>
    </row>
    <row r="210" spans="1:44" ht="15">
      <c r="A210" s="439"/>
      <c r="B210" s="457" t="s">
        <v>230</v>
      </c>
      <c r="C210" s="444">
        <v>3</v>
      </c>
      <c r="D210" s="445">
        <v>0</v>
      </c>
      <c r="E210" s="445">
        <v>0</v>
      </c>
      <c r="F210" s="445">
        <v>0</v>
      </c>
      <c r="G210" s="445">
        <v>0</v>
      </c>
      <c r="H210" s="445">
        <v>0</v>
      </c>
      <c r="I210" s="444">
        <v>3</v>
      </c>
      <c r="J210" s="444"/>
      <c r="K210" s="445"/>
      <c r="L210" s="445"/>
      <c r="M210" s="445"/>
      <c r="N210" s="444"/>
      <c r="O210" s="444"/>
      <c r="P210" s="489"/>
      <c r="Q210" s="56"/>
      <c r="R210" s="248" t="s">
        <v>524</v>
      </c>
      <c r="S210" s="249" t="s">
        <v>520</v>
      </c>
      <c r="T210" s="280">
        <f t="shared" ref="T210:T211" si="2216">IF(C204&gt;0,C210/C204,)</f>
        <v>1.7737834801631881E-4</v>
      </c>
      <c r="U210" s="281">
        <f t="shared" ref="U210:U211" si="2217">IF(D204&gt;0,D210/D204,)</f>
        <v>0</v>
      </c>
      <c r="V210" s="281">
        <f t="shared" ref="V210:V211" si="2218">IF(E204&gt;0,E210/E204,)</f>
        <v>0</v>
      </c>
      <c r="W210" s="281">
        <f t="shared" ref="W210:W211" si="2219">IF(F204&gt;0,F210/F204,)</f>
        <v>0</v>
      </c>
      <c r="X210" s="281">
        <f t="shared" ref="X210:X211" si="2220">IF(G204&gt;0,G210/G204,)</f>
        <v>0</v>
      </c>
      <c r="Y210" s="281">
        <f t="shared" ref="Y210:Y211" si="2221">IF(H204&gt;0,H210/H204,)</f>
        <v>0</v>
      </c>
      <c r="Z210" s="280">
        <f t="shared" ref="Z210:Z211" si="2222">IF(I204&gt;0,I210/I204,)</f>
        <v>8.3416750083416754E-5</v>
      </c>
      <c r="AA210" s="280">
        <f t="shared" ref="AA210:AA211" si="2223">IF(J204&gt;0,J210/J204,)</f>
        <v>0</v>
      </c>
      <c r="AB210" s="281">
        <f t="shared" ref="AB210:AB211" si="2224">IF(K204&gt;0,K210/K204,)</f>
        <v>0</v>
      </c>
      <c r="AC210" s="281">
        <f t="shared" ref="AC210:AC211" si="2225">IF(L204&gt;0,L210/L204,)</f>
        <v>0</v>
      </c>
      <c r="AD210" s="281">
        <f t="shared" ref="AD210:AD211" si="2226">IF(M204&gt;0,M210/M204,)</f>
        <v>0</v>
      </c>
      <c r="AE210" s="280">
        <f t="shared" ref="AE210:AE211" si="2227">IF(N204&gt;0,N210/N204,)</f>
        <v>0</v>
      </c>
      <c r="AG210" s="334" t="s">
        <v>519</v>
      </c>
      <c r="AH210" s="266"/>
      <c r="AI210" s="266"/>
      <c r="AJ210" s="266"/>
      <c r="AK210" s="266"/>
      <c r="AL210" s="266"/>
      <c r="AM210" s="266"/>
      <c r="AN210" s="266"/>
      <c r="AO210" s="266"/>
      <c r="AP210" s="266"/>
      <c r="AQ210" s="266"/>
      <c r="AR210" s="266"/>
    </row>
    <row r="211" spans="1:44" ht="15">
      <c r="A211" s="439"/>
      <c r="B211" s="457" t="s">
        <v>414</v>
      </c>
      <c r="C211" s="444">
        <v>0</v>
      </c>
      <c r="D211" s="445">
        <v>0</v>
      </c>
      <c r="E211" s="445">
        <v>0</v>
      </c>
      <c r="F211" s="445">
        <v>0</v>
      </c>
      <c r="G211" s="445">
        <v>0</v>
      </c>
      <c r="H211" s="445">
        <v>0</v>
      </c>
      <c r="I211" s="444">
        <v>0</v>
      </c>
      <c r="J211" s="444"/>
      <c r="K211" s="445"/>
      <c r="L211" s="445"/>
      <c r="M211" s="445"/>
      <c r="N211" s="444"/>
      <c r="O211" s="444"/>
      <c r="P211" s="489"/>
      <c r="Q211" s="56"/>
      <c r="R211" s="250"/>
      <c r="S211" s="251" t="s">
        <v>500</v>
      </c>
      <c r="T211" s="282">
        <f t="shared" si="2216"/>
        <v>0</v>
      </c>
      <c r="U211" s="283">
        <f t="shared" si="2217"/>
        <v>0</v>
      </c>
      <c r="V211" s="283">
        <f t="shared" si="2218"/>
        <v>0</v>
      </c>
      <c r="W211" s="283">
        <f t="shared" si="2219"/>
        <v>0</v>
      </c>
      <c r="X211" s="283">
        <f t="shared" si="2220"/>
        <v>0</v>
      </c>
      <c r="Y211" s="283">
        <f t="shared" si="2221"/>
        <v>0</v>
      </c>
      <c r="Z211" s="282">
        <f t="shared" si="2222"/>
        <v>0</v>
      </c>
      <c r="AA211" s="282">
        <f t="shared" si="2223"/>
        <v>0</v>
      </c>
      <c r="AB211" s="283">
        <f t="shared" si="2224"/>
        <v>0</v>
      </c>
      <c r="AC211" s="283">
        <f t="shared" si="2225"/>
        <v>0</v>
      </c>
      <c r="AD211" s="283">
        <f t="shared" si="2226"/>
        <v>0</v>
      </c>
      <c r="AE211" s="282">
        <f t="shared" si="2227"/>
        <v>0</v>
      </c>
      <c r="AG211" s="272">
        <f>(T211-T210)*100</f>
        <v>-1.773783480163188E-2</v>
      </c>
      <c r="AH211" s="272">
        <f t="shared" ref="AH211" si="2228">(U211-U210)*100</f>
        <v>0</v>
      </c>
      <c r="AI211" s="272">
        <f t="shared" ref="AI211" si="2229">(V211-V210)*100</f>
        <v>0</v>
      </c>
      <c r="AJ211" s="272">
        <f t="shared" ref="AJ211" si="2230">(W211-W210)*100</f>
        <v>0</v>
      </c>
      <c r="AK211" s="272">
        <f t="shared" ref="AK211" si="2231">(X211-X210)*100</f>
        <v>0</v>
      </c>
      <c r="AL211" s="272">
        <f t="shared" ref="AL211" si="2232">(Y211-Y210)*100</f>
        <v>0</v>
      </c>
      <c r="AM211" s="272">
        <f t="shared" ref="AM211" si="2233">(Z211-Z210)*100</f>
        <v>-8.3416750083416761E-3</v>
      </c>
      <c r="AN211" s="272">
        <f t="shared" ref="AN211" si="2234">(AA211-AA210)*100</f>
        <v>0</v>
      </c>
      <c r="AO211" s="272">
        <f t="shared" ref="AO211" si="2235">(AB211-AB210)*100</f>
        <v>0</v>
      </c>
      <c r="AP211" s="272">
        <f t="shared" ref="AP211" si="2236">(AC211-AC210)*100</f>
        <v>0</v>
      </c>
      <c r="AQ211" s="272">
        <f t="shared" ref="AQ211" si="2237">(AD211-AD210)*100</f>
        <v>0</v>
      </c>
      <c r="AR211" s="272">
        <f t="shared" ref="AR211" si="2238">(AE211-AE210)*100</f>
        <v>0</v>
      </c>
    </row>
    <row r="212" spans="1:44" ht="15">
      <c r="A212" s="439"/>
      <c r="B212" s="457" t="s">
        <v>96</v>
      </c>
      <c r="C212" s="444">
        <v>11088</v>
      </c>
      <c r="D212" s="445">
        <v>2679</v>
      </c>
      <c r="E212" s="445">
        <v>6320</v>
      </c>
      <c r="F212" s="445">
        <v>267</v>
      </c>
      <c r="G212" s="445">
        <v>990</v>
      </c>
      <c r="H212" s="445">
        <v>685</v>
      </c>
      <c r="I212" s="444">
        <v>22029</v>
      </c>
      <c r="J212" s="444"/>
      <c r="K212" s="445">
        <v>4673</v>
      </c>
      <c r="L212" s="445">
        <v>3920</v>
      </c>
      <c r="M212" s="445">
        <v>1457</v>
      </c>
      <c r="N212" s="444">
        <v>10050</v>
      </c>
      <c r="O212" s="444"/>
      <c r="P212" s="489"/>
      <c r="Q212" s="56"/>
      <c r="R212" s="248" t="s">
        <v>525</v>
      </c>
      <c r="S212" s="249" t="s">
        <v>520</v>
      </c>
      <c r="T212" s="280">
        <f t="shared" ref="T212:T213" si="2239">IF(C204&gt;0,C212/C204,)</f>
        <v>0.65559037426831435</v>
      </c>
      <c r="U212" s="281">
        <f t="shared" ref="U212:U213" si="2240">IF(D204&gt;0,D212/D204,)</f>
        <v>0.654052734375</v>
      </c>
      <c r="V212" s="281">
        <f t="shared" ref="V212:V213" si="2241">IF(E204&gt;0,E212/E204,)</f>
        <v>0.60821865075546144</v>
      </c>
      <c r="W212" s="281">
        <f t="shared" ref="W212:W213" si="2242">IF(F204&gt;0,F212/F204,)</f>
        <v>0.28164556962025317</v>
      </c>
      <c r="X212" s="281">
        <f t="shared" ref="X212:X213" si="2243">IF(G204&gt;0,G212/G204,)</f>
        <v>0.41631623212783853</v>
      </c>
      <c r="Y212" s="281">
        <f t="shared" ref="Y212:Y213" si="2244">IF(H204&gt;0,H212/H204,)</f>
        <v>0.55331179321486268</v>
      </c>
      <c r="Z212" s="280">
        <f t="shared" ref="Z212:Z213" si="2245">IF(I204&gt;0,I212/I204,)</f>
        <v>0.61252919586252919</v>
      </c>
      <c r="AA212" s="280">
        <f t="shared" ref="AA212:AA213" si="2246">IF(J204&gt;0,J212/J204,)</f>
        <v>0</v>
      </c>
      <c r="AB212" s="281">
        <f t="shared" ref="AB212:AB213" si="2247">IF(K204&gt;0,K212/K204,)</f>
        <v>0.40613592908047974</v>
      </c>
      <c r="AC212" s="281">
        <f t="shared" ref="AC212:AC213" si="2248">IF(L204&gt;0,L212/L204,)</f>
        <v>0.39955152379981651</v>
      </c>
      <c r="AD212" s="281">
        <f t="shared" ref="AD212:AD213" si="2249">IF(M204&gt;0,M212/M204,)</f>
        <v>0.36979695431472082</v>
      </c>
      <c r="AE212" s="280">
        <f t="shared" ref="AE212:AE213" si="2250">IF(N204&gt;0,N212/N204,)</f>
        <v>0.39790949043829432</v>
      </c>
      <c r="AG212" s="334" t="s">
        <v>519</v>
      </c>
      <c r="AH212" s="266"/>
      <c r="AI212" s="266"/>
      <c r="AJ212" s="266"/>
      <c r="AK212" s="266"/>
      <c r="AL212" s="266"/>
      <c r="AM212" s="266"/>
      <c r="AN212" s="266"/>
      <c r="AO212" s="266"/>
      <c r="AP212" s="266"/>
      <c r="AQ212" s="266"/>
      <c r="AR212" s="266"/>
    </row>
    <row r="213" spans="1:44" ht="15">
      <c r="A213" s="439"/>
      <c r="B213" s="457" t="s">
        <v>416</v>
      </c>
      <c r="C213" s="444">
        <v>10957</v>
      </c>
      <c r="D213" s="445">
        <v>2821</v>
      </c>
      <c r="E213" s="445">
        <v>6425</v>
      </c>
      <c r="F213" s="445">
        <v>246</v>
      </c>
      <c r="G213" s="445">
        <v>885</v>
      </c>
      <c r="H213" s="445">
        <v>647</v>
      </c>
      <c r="I213" s="444">
        <v>21981</v>
      </c>
      <c r="J213" s="444"/>
      <c r="K213" s="445">
        <v>4955</v>
      </c>
      <c r="L213" s="445">
        <v>4505</v>
      </c>
      <c r="M213" s="445">
        <v>1539</v>
      </c>
      <c r="N213" s="444">
        <v>10999</v>
      </c>
      <c r="O213" s="444"/>
      <c r="P213" s="489"/>
      <c r="Q213" s="56"/>
      <c r="R213" s="250"/>
      <c r="S213" s="251" t="s">
        <v>500</v>
      </c>
      <c r="T213" s="282">
        <f t="shared" si="2239"/>
        <v>0.64612572237292132</v>
      </c>
      <c r="U213" s="283">
        <f t="shared" si="2240"/>
        <v>0.66595845136921628</v>
      </c>
      <c r="V213" s="283">
        <f t="shared" si="2241"/>
        <v>0.59336904322127815</v>
      </c>
      <c r="W213" s="283">
        <f t="shared" si="2242"/>
        <v>0.27122381477398017</v>
      </c>
      <c r="X213" s="283">
        <f t="shared" si="2243"/>
        <v>0.40263876251137398</v>
      </c>
      <c r="Y213" s="283">
        <f t="shared" si="2244"/>
        <v>0.55393835616438358</v>
      </c>
      <c r="Z213" s="282">
        <f t="shared" si="2245"/>
        <v>0.60562060889929747</v>
      </c>
      <c r="AA213" s="282">
        <f t="shared" si="2246"/>
        <v>0</v>
      </c>
      <c r="AB213" s="283">
        <f t="shared" si="2247"/>
        <v>0.42874448386259412</v>
      </c>
      <c r="AC213" s="283">
        <f t="shared" si="2248"/>
        <v>0.43484555984555984</v>
      </c>
      <c r="AD213" s="283">
        <f t="shared" si="2249"/>
        <v>0.3910060975609756</v>
      </c>
      <c r="AE213" s="282">
        <f t="shared" si="2250"/>
        <v>0.42544385564537962</v>
      </c>
      <c r="AG213" s="272">
        <f>(T213-T212)*100</f>
        <v>-0.94646518953930281</v>
      </c>
      <c r="AH213" s="272">
        <f t="shared" ref="AH213" si="2251">(U213-U212)*100</f>
        <v>1.1905716994216275</v>
      </c>
      <c r="AI213" s="272">
        <f t="shared" ref="AI213" si="2252">(V213-V212)*100</f>
        <v>-1.4849607534183296</v>
      </c>
      <c r="AJ213" s="272">
        <f t="shared" ref="AJ213" si="2253">(W213-W212)*100</f>
        <v>-1.0421754846273001</v>
      </c>
      <c r="AK213" s="272">
        <f t="shared" ref="AK213" si="2254">(X213-X212)*100</f>
        <v>-1.3677469616464544</v>
      </c>
      <c r="AL213" s="272">
        <f t="shared" ref="AL213" si="2255">(Y213-Y212)*100</f>
        <v>6.2656294952090352E-2</v>
      </c>
      <c r="AM213" s="272">
        <f t="shared" ref="AM213" si="2256">(Z213-Z212)*100</f>
        <v>-0.6908586963231711</v>
      </c>
      <c r="AN213" s="272">
        <f t="shared" ref="AN213" si="2257">(AA213-AA212)*100</f>
        <v>0</v>
      </c>
      <c r="AO213" s="272">
        <f t="shared" ref="AO213" si="2258">(AB213-AB212)*100</f>
        <v>2.2608554782114378</v>
      </c>
      <c r="AP213" s="272">
        <f t="shared" ref="AP213" si="2259">(AC213-AC212)*100</f>
        <v>3.5294036045743327</v>
      </c>
      <c r="AQ213" s="272">
        <f t="shared" ref="AQ213" si="2260">(AD213-AD212)*100</f>
        <v>2.120914324625478</v>
      </c>
      <c r="AR213" s="272">
        <f t="shared" ref="AR213" si="2261">(AE213-AE212)*100</f>
        <v>2.7534365207085298</v>
      </c>
    </row>
    <row r="214" spans="1:44" ht="15">
      <c r="A214" s="439"/>
      <c r="B214" s="457" t="s">
        <v>98</v>
      </c>
      <c r="C214" s="444">
        <v>41</v>
      </c>
      <c r="D214" s="445">
        <v>5</v>
      </c>
      <c r="E214" s="445">
        <v>22</v>
      </c>
      <c r="F214" s="445">
        <v>1</v>
      </c>
      <c r="G214" s="445">
        <v>6</v>
      </c>
      <c r="H214" s="445">
        <v>3</v>
      </c>
      <c r="I214" s="444">
        <v>78</v>
      </c>
      <c r="J214" s="444"/>
      <c r="K214" s="445">
        <v>4135</v>
      </c>
      <c r="L214" s="445">
        <v>2531</v>
      </c>
      <c r="M214" s="445">
        <v>981</v>
      </c>
      <c r="N214" s="444">
        <v>7647</v>
      </c>
      <c r="O214" s="444"/>
      <c r="P214" s="489"/>
      <c r="Q214" s="56"/>
      <c r="R214" s="248" t="s">
        <v>526</v>
      </c>
      <c r="S214" s="249" t="s">
        <v>520</v>
      </c>
      <c r="T214" s="280">
        <f t="shared" ref="T214:T215" si="2262">IF(C204&gt;0,C214/C204,)</f>
        <v>2.4241707562230237E-3</v>
      </c>
      <c r="U214" s="281">
        <f t="shared" ref="U214:U215" si="2263">IF(D204&gt;0,D214/D204,)</f>
        <v>1.220703125E-3</v>
      </c>
      <c r="V214" s="281">
        <f t="shared" ref="V214:V215" si="2264">IF(E204&gt;0,E214/E204,)</f>
        <v>2.117216822250024E-3</v>
      </c>
      <c r="W214" s="281">
        <f t="shared" ref="W214:W215" si="2265">IF(F204&gt;0,F214/F204,)</f>
        <v>1.0548523206751054E-3</v>
      </c>
      <c r="X214" s="281">
        <f t="shared" ref="X214:X215" si="2266">IF(G204&gt;0,G214/G204,)</f>
        <v>2.5231286795626578E-3</v>
      </c>
      <c r="Y214" s="281">
        <f t="shared" ref="Y214:Y215" si="2267">IF(H204&gt;0,H214/H204,)</f>
        <v>2.4232633279483036E-3</v>
      </c>
      <c r="Z214" s="280">
        <f t="shared" ref="Z214:Z215" si="2268">IF(I204&gt;0,I214/I204,)</f>
        <v>2.1688355021688356E-3</v>
      </c>
      <c r="AA214" s="280">
        <f t="shared" ref="AA214:AA215" si="2269">IF(J204&gt;0,J214/J204,)</f>
        <v>0</v>
      </c>
      <c r="AB214" s="281">
        <f t="shared" ref="AB214:AB215" si="2270">IF(K204&gt;0,K214/K204,)</f>
        <v>0.35937771597427431</v>
      </c>
      <c r="AC214" s="281">
        <f t="shared" ref="AC214:AC215" si="2271">IF(L204&gt;0,L214/L204,)</f>
        <v>0.25797574151462643</v>
      </c>
      <c r="AD214" s="281">
        <f t="shared" ref="AD214:AD215" si="2272">IF(M204&gt;0,M214/M204,)</f>
        <v>0.24898477157360407</v>
      </c>
      <c r="AE214" s="280">
        <f t="shared" ref="AE214:AE215" si="2273">IF(N204&gt;0,N214/N204,)</f>
        <v>0.30276754959021263</v>
      </c>
      <c r="AG214" s="334" t="s">
        <v>519</v>
      </c>
      <c r="AH214" s="266"/>
      <c r="AI214" s="266"/>
      <c r="AJ214" s="266"/>
      <c r="AK214" s="266"/>
      <c r="AL214" s="266"/>
      <c r="AM214" s="266"/>
      <c r="AN214" s="266"/>
      <c r="AO214" s="266"/>
      <c r="AP214" s="266"/>
      <c r="AQ214" s="266"/>
      <c r="AR214" s="266"/>
    </row>
    <row r="215" spans="1:44" ht="15">
      <c r="A215" s="439"/>
      <c r="B215" s="457" t="s">
        <v>418</v>
      </c>
      <c r="C215" s="444">
        <v>29</v>
      </c>
      <c r="D215" s="445">
        <v>7</v>
      </c>
      <c r="E215" s="445">
        <v>24</v>
      </c>
      <c r="F215" s="445">
        <v>2</v>
      </c>
      <c r="G215" s="445">
        <v>7</v>
      </c>
      <c r="H215" s="445">
        <v>0</v>
      </c>
      <c r="I215" s="444">
        <v>69</v>
      </c>
      <c r="J215" s="444"/>
      <c r="K215" s="445">
        <v>4119</v>
      </c>
      <c r="L215" s="445">
        <v>2640</v>
      </c>
      <c r="M215" s="445">
        <v>894</v>
      </c>
      <c r="N215" s="444">
        <v>7653</v>
      </c>
      <c r="O215" s="444"/>
      <c r="P215" s="489"/>
      <c r="Q215" s="56"/>
      <c r="R215" s="250"/>
      <c r="S215" s="251" t="s">
        <v>500</v>
      </c>
      <c r="T215" s="282">
        <f t="shared" si="2262"/>
        <v>1.7101073239768842E-3</v>
      </c>
      <c r="U215" s="283">
        <f t="shared" si="2263"/>
        <v>1.6525023607176581E-3</v>
      </c>
      <c r="V215" s="283">
        <f t="shared" si="2264"/>
        <v>2.216475803472479E-3</v>
      </c>
      <c r="W215" s="283">
        <f t="shared" si="2265"/>
        <v>2.205071664829107E-3</v>
      </c>
      <c r="X215" s="283">
        <f t="shared" si="2266"/>
        <v>3.1847133757961785E-3</v>
      </c>
      <c r="Y215" s="283">
        <f t="shared" si="2267"/>
        <v>0</v>
      </c>
      <c r="Z215" s="282">
        <f t="shared" si="2268"/>
        <v>1.9010883041741286E-3</v>
      </c>
      <c r="AA215" s="282">
        <f t="shared" si="2269"/>
        <v>0</v>
      </c>
      <c r="AB215" s="283">
        <f t="shared" si="2270"/>
        <v>0.35640737215540363</v>
      </c>
      <c r="AC215" s="283">
        <f t="shared" si="2271"/>
        <v>0.25482625482625482</v>
      </c>
      <c r="AD215" s="283">
        <f t="shared" si="2272"/>
        <v>0.22713414634146342</v>
      </c>
      <c r="AE215" s="282">
        <f t="shared" si="2273"/>
        <v>0.29601980427803348</v>
      </c>
      <c r="AG215" s="272">
        <f>(T215-T214)*100</f>
        <v>-7.140634322461395E-2</v>
      </c>
      <c r="AH215" s="272">
        <f t="shared" ref="AH215" si="2274">(U215-U214)*100</f>
        <v>4.317992357176581E-2</v>
      </c>
      <c r="AI215" s="272">
        <f t="shared" ref="AI215" si="2275">(V215-V214)*100</f>
        <v>9.9258981222454922E-3</v>
      </c>
      <c r="AJ215" s="272">
        <f t="shared" ref="AJ215" si="2276">(W215-W214)*100</f>
        <v>0.11502193441540016</v>
      </c>
      <c r="AK215" s="272">
        <f t="shared" ref="AK215" si="2277">(X215-X214)*100</f>
        <v>6.6158469623352076E-2</v>
      </c>
      <c r="AL215" s="272">
        <f t="shared" ref="AL215" si="2278">(Y215-Y214)*100</f>
        <v>-0.24232633279483037</v>
      </c>
      <c r="AM215" s="272">
        <f t="shared" ref="AM215" si="2279">(Z215-Z214)*100</f>
        <v>-2.6774719799470704E-2</v>
      </c>
      <c r="AN215" s="272">
        <f t="shared" ref="AN215" si="2280">(AA215-AA214)*100</f>
        <v>0</v>
      </c>
      <c r="AO215" s="272">
        <f t="shared" ref="AO215" si="2281">(AB215-AB214)*100</f>
        <v>-0.29703438188706799</v>
      </c>
      <c r="AP215" s="272">
        <f t="shared" ref="AP215" si="2282">(AC215-AC214)*100</f>
        <v>-0.31494866883716166</v>
      </c>
      <c r="AQ215" s="272">
        <f t="shared" ref="AQ215" si="2283">(AD215-AD214)*100</f>
        <v>-2.1850625232140652</v>
      </c>
      <c r="AR215" s="272">
        <f t="shared" ref="AR215" si="2284">(AE215-AE214)*100</f>
        <v>-0.67477453121791431</v>
      </c>
    </row>
    <row r="216" spans="1:44" ht="15">
      <c r="A216" s="439"/>
      <c r="B216" s="457" t="s">
        <v>100</v>
      </c>
      <c r="C216" s="444">
        <v>15</v>
      </c>
      <c r="D216" s="445">
        <v>0</v>
      </c>
      <c r="E216" s="445">
        <v>5</v>
      </c>
      <c r="F216" s="445">
        <v>0</v>
      </c>
      <c r="G216" s="445">
        <v>1</v>
      </c>
      <c r="H216" s="445">
        <v>0</v>
      </c>
      <c r="I216" s="444">
        <v>21</v>
      </c>
      <c r="J216" s="444"/>
      <c r="K216" s="445"/>
      <c r="L216" s="445"/>
      <c r="M216" s="445"/>
      <c r="N216" s="444"/>
      <c r="O216" s="444"/>
      <c r="P216" s="489"/>
      <c r="Q216" s="56"/>
      <c r="R216" s="248" t="s">
        <v>527</v>
      </c>
      <c r="S216" s="249" t="s">
        <v>520</v>
      </c>
      <c r="T216" s="280">
        <f t="shared" ref="T216:T217" si="2285">IF(C204&gt;0,C216/C204,)</f>
        <v>8.8689174008159399E-4</v>
      </c>
      <c r="U216" s="281">
        <f t="shared" ref="U216:U217" si="2286">IF(D204&gt;0,D216/D204,)</f>
        <v>0</v>
      </c>
      <c r="V216" s="281">
        <f t="shared" ref="V216:V217" si="2287">IF(E204&gt;0,E216/E204,)</f>
        <v>4.8118564142046001E-4</v>
      </c>
      <c r="W216" s="281">
        <f t="shared" ref="W216:W217" si="2288">IF(F204&gt;0,F216/F204,)</f>
        <v>0</v>
      </c>
      <c r="X216" s="281">
        <f t="shared" ref="X216:X217" si="2289">IF(G204&gt;0,G216/G204,)</f>
        <v>4.2052144659377626E-4</v>
      </c>
      <c r="Y216" s="281">
        <f t="shared" ref="Y216:Y217" si="2290">IF(H204&gt;0,H216/H204,)</f>
        <v>0</v>
      </c>
      <c r="Z216" s="280">
        <f t="shared" ref="Z216:Z217" si="2291">IF(I204&gt;0,I216/I204,)</f>
        <v>5.8391725058391721E-4</v>
      </c>
      <c r="AA216" s="280">
        <f t="shared" ref="AA216:AA217" si="2292">IF(J204&gt;0,J216/J204,)</f>
        <v>0</v>
      </c>
      <c r="AB216" s="281">
        <f t="shared" ref="AB216:AB217" si="2293">IF(K204&gt;0,K216/K204,)</f>
        <v>0</v>
      </c>
      <c r="AC216" s="281">
        <f t="shared" ref="AC216:AC217" si="2294">IF(L204&gt;0,L216/L204,)</f>
        <v>0</v>
      </c>
      <c r="AD216" s="281">
        <f t="shared" ref="AD216:AD217" si="2295">IF(M204&gt;0,M216/M204,)</f>
        <v>0</v>
      </c>
      <c r="AE216" s="280">
        <f t="shared" ref="AE216:AE217" si="2296">IF(N204&gt;0,N216/N204,)</f>
        <v>0</v>
      </c>
      <c r="AG216" s="334" t="s">
        <v>519</v>
      </c>
      <c r="AH216" s="266"/>
      <c r="AI216" s="266"/>
      <c r="AJ216" s="266"/>
      <c r="AK216" s="266"/>
      <c r="AL216" s="266"/>
      <c r="AM216" s="266"/>
      <c r="AN216" s="266"/>
      <c r="AO216" s="266"/>
      <c r="AP216" s="266"/>
      <c r="AQ216" s="266"/>
      <c r="AR216" s="266"/>
    </row>
    <row r="217" spans="1:44" ht="15">
      <c r="A217" s="439"/>
      <c r="B217" s="457" t="s">
        <v>420</v>
      </c>
      <c r="C217" s="444">
        <v>5</v>
      </c>
      <c r="D217" s="445">
        <v>1</v>
      </c>
      <c r="E217" s="445">
        <v>8</v>
      </c>
      <c r="F217" s="445">
        <v>1</v>
      </c>
      <c r="G217" s="445">
        <v>3</v>
      </c>
      <c r="H217" s="445">
        <v>0</v>
      </c>
      <c r="I217" s="444">
        <v>18</v>
      </c>
      <c r="J217" s="444"/>
      <c r="K217" s="445"/>
      <c r="L217" s="445"/>
      <c r="M217" s="445"/>
      <c r="N217" s="444"/>
      <c r="O217" s="444"/>
      <c r="P217" s="489"/>
      <c r="Q217" s="56"/>
      <c r="R217" s="250"/>
      <c r="S217" s="251" t="s">
        <v>500</v>
      </c>
      <c r="T217" s="282">
        <f t="shared" si="2285"/>
        <v>2.948460903408421E-4</v>
      </c>
      <c r="U217" s="283">
        <f t="shared" si="2286"/>
        <v>2.3607176581680832E-4</v>
      </c>
      <c r="V217" s="283">
        <f t="shared" si="2287"/>
        <v>7.3882526782415958E-4</v>
      </c>
      <c r="W217" s="283">
        <f t="shared" si="2288"/>
        <v>1.1025358324145535E-3</v>
      </c>
      <c r="X217" s="283">
        <f t="shared" si="2289"/>
        <v>1.3648771610555051E-3</v>
      </c>
      <c r="Y217" s="283">
        <f t="shared" si="2290"/>
        <v>0</v>
      </c>
      <c r="Z217" s="282">
        <f t="shared" si="2291"/>
        <v>4.9593607934977273E-4</v>
      </c>
      <c r="AA217" s="282">
        <f t="shared" si="2292"/>
        <v>0</v>
      </c>
      <c r="AB217" s="283">
        <f t="shared" si="2293"/>
        <v>0</v>
      </c>
      <c r="AC217" s="283">
        <f t="shared" si="2294"/>
        <v>0</v>
      </c>
      <c r="AD217" s="283">
        <f t="shared" si="2295"/>
        <v>0</v>
      </c>
      <c r="AE217" s="282">
        <f t="shared" si="2296"/>
        <v>0</v>
      </c>
      <c r="AG217" s="272">
        <f>(T217-T216)*100</f>
        <v>-5.920456497407519E-2</v>
      </c>
      <c r="AH217" s="272">
        <f t="shared" ref="AH217" si="2297">(U217-U216)*100</f>
        <v>2.3607176581680833E-2</v>
      </c>
      <c r="AI217" s="272">
        <f t="shared" ref="AI217" si="2298">(V217-V216)*100</f>
        <v>2.5763962640369956E-2</v>
      </c>
      <c r="AJ217" s="272">
        <f t="shared" ref="AJ217" si="2299">(W217-W216)*100</f>
        <v>0.11025358324145534</v>
      </c>
      <c r="AK217" s="272">
        <f t="shared" ref="AK217" si="2300">(X217-X216)*100</f>
        <v>9.4435571446172886E-2</v>
      </c>
      <c r="AL217" s="272">
        <f t="shared" ref="AL217" si="2301">(Y217-Y216)*100</f>
        <v>0</v>
      </c>
      <c r="AM217" s="272">
        <f t="shared" ref="AM217" si="2302">(Z217-Z216)*100</f>
        <v>-8.7981171234144482E-3</v>
      </c>
      <c r="AN217" s="272">
        <f t="shared" ref="AN217" si="2303">(AA217-AA216)*100</f>
        <v>0</v>
      </c>
      <c r="AO217" s="272">
        <f t="shared" ref="AO217" si="2304">(AB217-AB216)*100</f>
        <v>0</v>
      </c>
      <c r="AP217" s="272">
        <f t="shared" ref="AP217" si="2305">(AC217-AC216)*100</f>
        <v>0</v>
      </c>
      <c r="AQ217" s="272">
        <f t="shared" ref="AQ217" si="2306">(AD217-AD216)*100</f>
        <v>0</v>
      </c>
      <c r="AR217" s="272">
        <f t="shared" ref="AR217" si="2307">(AE217-AE216)*100</f>
        <v>0</v>
      </c>
    </row>
    <row r="218" spans="1:44" ht="15">
      <c r="A218" s="439"/>
      <c r="B218" s="457" t="s">
        <v>102</v>
      </c>
      <c r="C218" s="444">
        <v>4592</v>
      </c>
      <c r="D218" s="445">
        <v>1046</v>
      </c>
      <c r="E218" s="445">
        <v>3202</v>
      </c>
      <c r="F218" s="445">
        <v>410</v>
      </c>
      <c r="G218" s="445">
        <v>799</v>
      </c>
      <c r="H218" s="445">
        <v>464</v>
      </c>
      <c r="I218" s="444">
        <v>10513</v>
      </c>
      <c r="J218" s="444"/>
      <c r="K218" s="445">
        <v>707</v>
      </c>
      <c r="L218" s="445">
        <v>665</v>
      </c>
      <c r="M218" s="445">
        <v>249</v>
      </c>
      <c r="N218" s="444">
        <v>1621</v>
      </c>
      <c r="O218" s="444"/>
      <c r="P218" s="489"/>
      <c r="Q218" s="56"/>
      <c r="R218" s="248" t="s">
        <v>528</v>
      </c>
      <c r="S218" s="249" t="s">
        <v>520</v>
      </c>
      <c r="T218" s="280">
        <f t="shared" ref="T218:T219" si="2308">IF(C204&gt;0,C218/C204,)</f>
        <v>0.27150712469697863</v>
      </c>
      <c r="U218" s="281">
        <f t="shared" ref="U218:U219" si="2309">IF(D204&gt;0,D218/D204,)</f>
        <v>0.25537109375</v>
      </c>
      <c r="V218" s="281">
        <f t="shared" ref="V218:V219" si="2310">IF(E204&gt;0,E218/E204,)</f>
        <v>0.30815128476566261</v>
      </c>
      <c r="W218" s="281">
        <f t="shared" ref="W218:W219" si="2311">IF(F204&gt;0,F218/F204,)</f>
        <v>0.43248945147679324</v>
      </c>
      <c r="X218" s="281">
        <f t="shared" ref="X218:X219" si="2312">IF(G204&gt;0,G218/G204,)</f>
        <v>0.33599663582842726</v>
      </c>
      <c r="Y218" s="281">
        <f t="shared" ref="Y218:Y219" si="2313">IF(H204&gt;0,H218/H204,)</f>
        <v>0.37479806138933763</v>
      </c>
      <c r="Z218" s="280">
        <f t="shared" ref="Z218:Z219" si="2314">IF(I204&gt;0,I218/I204,)</f>
        <v>0.29232009787565344</v>
      </c>
      <c r="AA218" s="280">
        <f t="shared" ref="AA218:AA219" si="2315">IF(J204&gt;0,J218/J204,)</f>
        <v>0</v>
      </c>
      <c r="AB218" s="281">
        <f t="shared" ref="AB218:AB219" si="2316">IF(K204&gt;0,K218/K204,)</f>
        <v>6.1446201981574827E-2</v>
      </c>
      <c r="AC218" s="281">
        <f t="shared" ref="AC218:AC219" si="2317">IF(L204&gt;0,L218/L204,)</f>
        <v>6.7781062073183157E-2</v>
      </c>
      <c r="AD218" s="281">
        <f t="shared" ref="AD218:AD219" si="2318">IF(M204&gt;0,M218/M204,)</f>
        <v>6.3197969543147214E-2</v>
      </c>
      <c r="AE218" s="280">
        <f t="shared" ref="AE218:AE219" si="2319">IF(N204&gt;0,N218/N204,)</f>
        <v>6.4180227263728865E-2</v>
      </c>
      <c r="AG218" s="334" t="s">
        <v>519</v>
      </c>
      <c r="AH218" s="266"/>
      <c r="AI218" s="266"/>
      <c r="AJ218" s="266"/>
      <c r="AK218" s="266"/>
      <c r="AL218" s="266"/>
      <c r="AM218" s="266"/>
      <c r="AN218" s="266"/>
      <c r="AO218" s="266"/>
      <c r="AP218" s="266"/>
      <c r="AQ218" s="266"/>
      <c r="AR218" s="266"/>
    </row>
    <row r="219" spans="1:44" ht="15">
      <c r="A219" s="439"/>
      <c r="B219" s="457" t="s">
        <v>422</v>
      </c>
      <c r="C219" s="444">
        <v>4869</v>
      </c>
      <c r="D219" s="445">
        <v>1000</v>
      </c>
      <c r="E219" s="445">
        <v>3331</v>
      </c>
      <c r="F219" s="445">
        <v>361</v>
      </c>
      <c r="G219" s="445">
        <v>609</v>
      </c>
      <c r="H219" s="445">
        <v>437</v>
      </c>
      <c r="I219" s="444">
        <v>10607</v>
      </c>
      <c r="J219" s="444"/>
      <c r="K219" s="445">
        <v>781</v>
      </c>
      <c r="L219" s="445">
        <v>703</v>
      </c>
      <c r="M219" s="445">
        <v>254</v>
      </c>
      <c r="N219" s="444">
        <v>1738</v>
      </c>
      <c r="O219" s="444"/>
      <c r="P219" s="489"/>
      <c r="Q219" s="56"/>
      <c r="R219" s="250"/>
      <c r="S219" s="251" t="s">
        <v>500</v>
      </c>
      <c r="T219" s="282">
        <f t="shared" si="2308"/>
        <v>0.287121122773912</v>
      </c>
      <c r="U219" s="283">
        <f t="shared" si="2309"/>
        <v>0.2360717658168083</v>
      </c>
      <c r="V219" s="283">
        <f t="shared" si="2310"/>
        <v>0.30762837089028444</v>
      </c>
      <c r="W219" s="283">
        <f t="shared" si="2311"/>
        <v>0.3980154355016538</v>
      </c>
      <c r="X219" s="283">
        <f t="shared" si="2312"/>
        <v>0.27707006369426751</v>
      </c>
      <c r="Y219" s="283">
        <f t="shared" si="2313"/>
        <v>0.37414383561643838</v>
      </c>
      <c r="Z219" s="282">
        <f t="shared" si="2314"/>
        <v>0.29224411075905771</v>
      </c>
      <c r="AA219" s="282">
        <f t="shared" si="2315"/>
        <v>0</v>
      </c>
      <c r="AB219" s="283">
        <f t="shared" si="2316"/>
        <v>6.757809120013844E-2</v>
      </c>
      <c r="AC219" s="283">
        <f t="shared" si="2317"/>
        <v>6.7857142857142852E-2</v>
      </c>
      <c r="AD219" s="283">
        <f t="shared" si="2318"/>
        <v>6.4532520325203249E-2</v>
      </c>
      <c r="AE219" s="282">
        <f t="shared" si="2319"/>
        <v>6.7226240668394388E-2</v>
      </c>
      <c r="AG219" s="272">
        <f>(T219-T218)*100</f>
        <v>1.5613998076933366</v>
      </c>
      <c r="AH219" s="272">
        <f t="shared" ref="AH219" si="2320">(U219-U218)*100</f>
        <v>-1.9299327933191694</v>
      </c>
      <c r="AI219" s="272">
        <f t="shared" ref="AI219" si="2321">(V219-V218)*100</f>
        <v>-5.2291387537817258E-2</v>
      </c>
      <c r="AJ219" s="272">
        <f t="shared" ref="AJ219" si="2322">(W219-W218)*100</f>
        <v>-3.4474015975139438</v>
      </c>
      <c r="AK219" s="272">
        <f t="shared" ref="AK219" si="2323">(X219-X218)*100</f>
        <v>-5.8926572134159745</v>
      </c>
      <c r="AL219" s="272">
        <f t="shared" ref="AL219" si="2324">(Y219-Y218)*100</f>
        <v>-6.5422577289925288E-2</v>
      </c>
      <c r="AM219" s="272">
        <f t="shared" ref="AM219" si="2325">(Z219-Z218)*100</f>
        <v>-7.5987116595732651E-3</v>
      </c>
      <c r="AN219" s="272">
        <f t="shared" ref="AN219" si="2326">(AA219-AA218)*100</f>
        <v>0</v>
      </c>
      <c r="AO219" s="272">
        <f t="shared" ref="AO219" si="2327">(AB219-AB218)*100</f>
        <v>0.61318892185636131</v>
      </c>
      <c r="AP219" s="272">
        <f t="shared" ref="AP219" si="2328">(AC219-AC218)*100</f>
        <v>7.6080783959694975E-3</v>
      </c>
      <c r="AQ219" s="272">
        <f t="shared" ref="AQ219" si="2329">(AD219-AD218)*100</f>
        <v>0.13345507820560348</v>
      </c>
      <c r="AR219" s="272">
        <f t="shared" ref="AR219" si="2330">(AE219-AE218)*100</f>
        <v>0.30460134046655235</v>
      </c>
    </row>
    <row r="220" spans="1:44" ht="15">
      <c r="A220" s="439"/>
      <c r="B220" s="457" t="s">
        <v>104</v>
      </c>
      <c r="C220" s="444">
        <v>771</v>
      </c>
      <c r="D220" s="445">
        <v>312</v>
      </c>
      <c r="E220" s="445">
        <v>610</v>
      </c>
      <c r="F220" s="445">
        <v>184</v>
      </c>
      <c r="G220" s="445">
        <v>427</v>
      </c>
      <c r="H220" s="445">
        <v>39</v>
      </c>
      <c r="I220" s="444">
        <v>2343</v>
      </c>
      <c r="J220" s="444"/>
      <c r="K220" s="445">
        <v>783</v>
      </c>
      <c r="L220" s="445">
        <v>770</v>
      </c>
      <c r="M220" s="445">
        <v>303</v>
      </c>
      <c r="N220" s="444">
        <v>1856</v>
      </c>
      <c r="O220" s="444"/>
      <c r="P220" s="489"/>
      <c r="Q220" s="56"/>
      <c r="R220" s="248" t="s">
        <v>529</v>
      </c>
      <c r="S220" s="249" t="s">
        <v>520</v>
      </c>
      <c r="T220" s="280">
        <f t="shared" ref="T220:T221" si="2331">IF(C204&gt;0,C220/C204,)</f>
        <v>4.5586235440193933E-2</v>
      </c>
      <c r="U220" s="281">
        <f t="shared" ref="U220:U221" si="2332">IF(D204&gt;0,D220/D204,)</f>
        <v>7.6171875E-2</v>
      </c>
      <c r="V220" s="281">
        <f t="shared" ref="V220:V221" si="2333">IF(E204&gt;0,E220/E204,)</f>
        <v>5.8704648253296118E-2</v>
      </c>
      <c r="W220" s="281">
        <f t="shared" ref="W220:W221" si="2334">IF(F204&gt;0,F220/F204,)</f>
        <v>0.1940928270042194</v>
      </c>
      <c r="X220" s="281">
        <f t="shared" ref="X220:X221" si="2335">IF(G204&gt;0,G220/G204,)</f>
        <v>0.17956265769554247</v>
      </c>
      <c r="Y220" s="281">
        <f t="shared" ref="Y220:Y221" si="2336">IF(H204&gt;0,H220/H204,)</f>
        <v>3.1502423263327951E-2</v>
      </c>
      <c r="Z220" s="280">
        <f t="shared" ref="Z220:Z221" si="2337">IF(I204&gt;0,I220/I204,)</f>
        <v>6.5148481815148485E-2</v>
      </c>
      <c r="AA220" s="280">
        <f t="shared" ref="AA220:AA221" si="2338">IF(J204&gt;0,J220/J204,)</f>
        <v>0</v>
      </c>
      <c r="AB220" s="281">
        <f t="shared" ref="AB220:AB221" si="2339">IF(K204&gt;0,K220/K204,)</f>
        <v>6.8051451416652184E-2</v>
      </c>
      <c r="AC220" s="281">
        <f t="shared" ref="AC220:AC221" si="2340">IF(L204&gt;0,L220/L204,)</f>
        <v>7.8483335032106818E-2</v>
      </c>
      <c r="AD220" s="281">
        <f t="shared" ref="AD220:AD221" si="2341">IF(M204&gt;0,M220/M204,)</f>
        <v>7.6903553299492389E-2</v>
      </c>
      <c r="AE220" s="280">
        <f t="shared" ref="AE220:AE221" si="2342">IF(N204&gt;0,N220/N204,)</f>
        <v>7.3484578532684003E-2</v>
      </c>
      <c r="AG220" s="334" t="s">
        <v>519</v>
      </c>
      <c r="AH220" s="266"/>
      <c r="AI220" s="266"/>
      <c r="AJ220" s="266"/>
      <c r="AK220" s="266"/>
      <c r="AL220" s="266"/>
      <c r="AM220" s="266"/>
      <c r="AN220" s="266"/>
      <c r="AO220" s="266"/>
      <c r="AP220" s="266"/>
      <c r="AQ220" s="266"/>
      <c r="AR220" s="266"/>
    </row>
    <row r="221" spans="1:44" ht="15">
      <c r="A221" s="439"/>
      <c r="B221" s="457" t="s">
        <v>424</v>
      </c>
      <c r="C221" s="444">
        <v>795</v>
      </c>
      <c r="D221" s="445">
        <v>372</v>
      </c>
      <c r="E221" s="445">
        <v>657</v>
      </c>
      <c r="F221" s="445">
        <v>176</v>
      </c>
      <c r="G221" s="445">
        <v>543</v>
      </c>
      <c r="H221" s="445">
        <v>46</v>
      </c>
      <c r="I221" s="444">
        <v>2589</v>
      </c>
      <c r="J221" s="444"/>
      <c r="K221" s="445">
        <v>806</v>
      </c>
      <c r="L221" s="445">
        <v>779</v>
      </c>
      <c r="M221" s="445">
        <v>309</v>
      </c>
      <c r="N221" s="444">
        <v>1894</v>
      </c>
      <c r="O221" s="444"/>
      <c r="P221" s="489"/>
      <c r="Q221" s="56"/>
      <c r="R221" s="250"/>
      <c r="S221" s="251" t="s">
        <v>500</v>
      </c>
      <c r="T221" s="282">
        <f t="shared" si="2331"/>
        <v>4.6880528364193888E-2</v>
      </c>
      <c r="U221" s="283">
        <f t="shared" si="2332"/>
        <v>8.7818696883852687E-2</v>
      </c>
      <c r="V221" s="283">
        <f t="shared" si="2333"/>
        <v>6.0676025120059103E-2</v>
      </c>
      <c r="W221" s="283">
        <f t="shared" si="2334"/>
        <v>0.19404630650496141</v>
      </c>
      <c r="X221" s="283">
        <f t="shared" si="2335"/>
        <v>0.24704276615104639</v>
      </c>
      <c r="Y221" s="283">
        <f t="shared" si="2336"/>
        <v>3.9383561643835614E-2</v>
      </c>
      <c r="Z221" s="282">
        <f t="shared" si="2337"/>
        <v>7.1332139413142301E-2</v>
      </c>
      <c r="AA221" s="282">
        <f t="shared" si="2338"/>
        <v>0</v>
      </c>
      <c r="AB221" s="283">
        <f t="shared" si="2339"/>
        <v>6.9741282339707542E-2</v>
      </c>
      <c r="AC221" s="283">
        <f t="shared" si="2340"/>
        <v>7.5193050193050198E-2</v>
      </c>
      <c r="AD221" s="283">
        <f t="shared" si="2341"/>
        <v>7.850609756097561E-2</v>
      </c>
      <c r="AE221" s="282">
        <f t="shared" si="2342"/>
        <v>7.3260356631725532E-2</v>
      </c>
      <c r="AG221" s="272">
        <f>(T221-T220)*100</f>
        <v>0.12942929239999554</v>
      </c>
      <c r="AH221" s="272">
        <f t="shared" ref="AH221" si="2343">(U221-U220)*100</f>
        <v>1.1646821883852687</v>
      </c>
      <c r="AI221" s="272">
        <f t="shared" ref="AI221" si="2344">(V221-V220)*100</f>
        <v>0.19713768667629847</v>
      </c>
      <c r="AJ221" s="272">
        <f t="shared" ref="AJ221" si="2345">(W221-W220)*100</f>
        <v>-4.65204992579904E-3</v>
      </c>
      <c r="AK221" s="272">
        <f t="shared" ref="AK221" si="2346">(X221-X220)*100</f>
        <v>6.7480108455503922</v>
      </c>
      <c r="AL221" s="272">
        <f t="shared" ref="AL221" si="2347">(Y221-Y220)*100</f>
        <v>0.78811383805076629</v>
      </c>
      <c r="AM221" s="272">
        <f t="shared" ref="AM221" si="2348">(Z221-Z220)*100</f>
        <v>0.61836575979938169</v>
      </c>
      <c r="AN221" s="272">
        <f t="shared" ref="AN221" si="2349">(AA221-AA220)*100</f>
        <v>0</v>
      </c>
      <c r="AO221" s="272">
        <f t="shared" ref="AO221" si="2350">(AB221-AB220)*100</f>
        <v>0.16898309230553576</v>
      </c>
      <c r="AP221" s="272">
        <f t="shared" ref="AP221" si="2351">(AC221-AC220)*100</f>
        <v>-0.32902848390566203</v>
      </c>
      <c r="AQ221" s="272">
        <f t="shared" ref="AQ221" si="2352">(AD221-AD220)*100</f>
        <v>0.16025442614832214</v>
      </c>
      <c r="AR221" s="272">
        <f t="shared" ref="AR221" si="2353">(AE221-AE220)*100</f>
        <v>-2.2422190095847117E-2</v>
      </c>
    </row>
    <row r="222" spans="1:44" ht="15">
      <c r="A222" s="439"/>
      <c r="B222" s="457" t="s">
        <v>106</v>
      </c>
      <c r="C222" s="444">
        <v>50</v>
      </c>
      <c r="D222" s="445">
        <v>6</v>
      </c>
      <c r="E222" s="445">
        <v>23</v>
      </c>
      <c r="F222" s="445">
        <v>2</v>
      </c>
      <c r="G222" s="445">
        <v>108</v>
      </c>
      <c r="H222" s="445">
        <v>1</v>
      </c>
      <c r="I222" s="444">
        <v>190</v>
      </c>
      <c r="J222" s="444"/>
      <c r="K222" s="445"/>
      <c r="L222" s="445"/>
      <c r="M222" s="445"/>
      <c r="N222" s="444"/>
      <c r="O222" s="444"/>
      <c r="P222" s="489"/>
      <c r="Q222" s="56"/>
      <c r="R222" s="248" t="s">
        <v>530</v>
      </c>
      <c r="S222" s="249" t="s">
        <v>520</v>
      </c>
      <c r="T222" s="280">
        <f t="shared" ref="T222:T223" si="2354">IF(C204&gt;0,C222/C204,)</f>
        <v>2.95630580027198E-3</v>
      </c>
      <c r="U222" s="281">
        <f t="shared" ref="U222:U223" si="2355">IF(D204&gt;0,D222/D204,)</f>
        <v>1.46484375E-3</v>
      </c>
      <c r="V222" s="281">
        <f t="shared" ref="V222:V223" si="2356">IF(E204&gt;0,E222/E204,)</f>
        <v>2.213453950534116E-3</v>
      </c>
      <c r="W222" s="281">
        <f t="shared" ref="W222:W223" si="2357">IF(F204&gt;0,F222/F204,)</f>
        <v>2.1097046413502108E-3</v>
      </c>
      <c r="X222" s="281">
        <f t="shared" ref="X222:X223" si="2358">IF(G204&gt;0,G222/G204,)</f>
        <v>4.5416316232127836E-2</v>
      </c>
      <c r="Y222" s="281">
        <f t="shared" ref="Y222:Y223" si="2359">IF(H204&gt;0,H222/H204,)</f>
        <v>8.0775444264943462E-4</v>
      </c>
      <c r="Z222" s="280">
        <f t="shared" ref="Z222:Z223" si="2360">IF(I204&gt;0,I222/I204,)</f>
        <v>5.2830608386163942E-3</v>
      </c>
      <c r="AA222" s="280">
        <f t="shared" ref="AA222:AA223" si="2361">IF(J204&gt;0,J222/J204,)</f>
        <v>0</v>
      </c>
      <c r="AB222" s="281">
        <f t="shared" ref="AB222:AB223" si="2362">IF(K204&gt;0,K222/K204,)</f>
        <v>0</v>
      </c>
      <c r="AC222" s="281">
        <f t="shared" ref="AC222:AC223" si="2363">IF(L204&gt;0,L222/L204,)</f>
        <v>0</v>
      </c>
      <c r="AD222" s="281">
        <f t="shared" ref="AD222:AD223" si="2364">IF(M204&gt;0,M222/M204,)</f>
        <v>0</v>
      </c>
      <c r="AE222" s="280">
        <f t="shared" ref="AE222:AE223" si="2365">IF(N204&gt;0,N222/N204,)</f>
        <v>0</v>
      </c>
      <c r="AG222" s="334" t="s">
        <v>519</v>
      </c>
      <c r="AH222" s="266"/>
      <c r="AI222" s="266"/>
      <c r="AJ222" s="266"/>
      <c r="AK222" s="266"/>
      <c r="AL222" s="266"/>
      <c r="AM222" s="266"/>
      <c r="AN222" s="266"/>
      <c r="AO222" s="266"/>
      <c r="AP222" s="266"/>
      <c r="AQ222" s="266"/>
      <c r="AR222" s="266"/>
    </row>
    <row r="223" spans="1:44" ht="15">
      <c r="A223" s="439"/>
      <c r="B223" s="457" t="s">
        <v>426</v>
      </c>
      <c r="C223" s="444">
        <v>18</v>
      </c>
      <c r="D223" s="445">
        <v>7</v>
      </c>
      <c r="E223" s="445">
        <v>50</v>
      </c>
      <c r="F223" s="445">
        <v>17</v>
      </c>
      <c r="G223" s="445">
        <v>114</v>
      </c>
      <c r="H223" s="445">
        <v>1</v>
      </c>
      <c r="I223" s="444">
        <v>207</v>
      </c>
      <c r="J223" s="444"/>
      <c r="K223" s="445"/>
      <c r="L223" s="445"/>
      <c r="M223" s="445"/>
      <c r="N223" s="444"/>
      <c r="O223" s="444"/>
      <c r="P223" s="489"/>
      <c r="Q223" s="56"/>
      <c r="R223" s="250"/>
      <c r="S223" s="251" t="s">
        <v>500</v>
      </c>
      <c r="T223" s="282">
        <f t="shared" si="2354"/>
        <v>1.0614459252270315E-3</v>
      </c>
      <c r="U223" s="283">
        <f t="shared" si="2355"/>
        <v>1.6525023607176581E-3</v>
      </c>
      <c r="V223" s="283">
        <f t="shared" si="2356"/>
        <v>4.6176579239009972E-3</v>
      </c>
      <c r="W223" s="283">
        <f t="shared" si="2357"/>
        <v>1.8743109151047408E-2</v>
      </c>
      <c r="X223" s="283">
        <f t="shared" si="2358"/>
        <v>5.1865332120109194E-2</v>
      </c>
      <c r="Y223" s="283">
        <f t="shared" si="2359"/>
        <v>8.5616438356164379E-4</v>
      </c>
      <c r="Z223" s="282">
        <f t="shared" si="2360"/>
        <v>5.7032649125223862E-3</v>
      </c>
      <c r="AA223" s="282">
        <f t="shared" si="2361"/>
        <v>0</v>
      </c>
      <c r="AB223" s="283">
        <f t="shared" si="2362"/>
        <v>0</v>
      </c>
      <c r="AC223" s="283">
        <f t="shared" si="2363"/>
        <v>0</v>
      </c>
      <c r="AD223" s="283">
        <f t="shared" si="2364"/>
        <v>0</v>
      </c>
      <c r="AE223" s="282">
        <f t="shared" si="2365"/>
        <v>0</v>
      </c>
      <c r="AG223" s="272">
        <f>(T223-T222)*100</f>
        <v>-0.18948598750449486</v>
      </c>
      <c r="AH223" s="272">
        <f t="shared" ref="AH223" si="2366">(U223-U222)*100</f>
        <v>1.8765861071765814E-2</v>
      </c>
      <c r="AI223" s="272">
        <f t="shared" ref="AI223" si="2367">(V223-V222)*100</f>
        <v>0.24042039733668813</v>
      </c>
      <c r="AJ223" s="272">
        <f t="shared" ref="AJ223" si="2368">(W223-W222)*100</f>
        <v>1.6633404509697198</v>
      </c>
      <c r="AK223" s="272">
        <f t="shared" ref="AK223" si="2369">(X223-X222)*100</f>
        <v>0.64490158879813575</v>
      </c>
      <c r="AL223" s="272">
        <f t="shared" ref="AL223" si="2370">(Y223-Y222)*100</f>
        <v>4.8409940912209166E-3</v>
      </c>
      <c r="AM223" s="272">
        <f t="shared" ref="AM223" si="2371">(Z223-Z222)*100</f>
        <v>4.2020407390599201E-2</v>
      </c>
      <c r="AN223" s="272">
        <f t="shared" ref="AN223" si="2372">(AA223-AA222)*100</f>
        <v>0</v>
      </c>
      <c r="AO223" s="272">
        <f t="shared" ref="AO223" si="2373">(AB223-AB222)*100</f>
        <v>0</v>
      </c>
      <c r="AP223" s="272">
        <f t="shared" ref="AP223" si="2374">(AC223-AC222)*100</f>
        <v>0</v>
      </c>
      <c r="AQ223" s="272">
        <f t="shared" ref="AQ223" si="2375">(AD223-AD222)*100</f>
        <v>0</v>
      </c>
      <c r="AR223" s="272">
        <f t="shared" ref="AR223" si="2376">(AE223-AE222)*100</f>
        <v>0</v>
      </c>
    </row>
    <row r="224" spans="1:44" ht="15">
      <c r="A224" s="439"/>
      <c r="B224" s="457" t="s">
        <v>108</v>
      </c>
      <c r="C224" s="444">
        <v>247</v>
      </c>
      <c r="D224" s="445">
        <v>43</v>
      </c>
      <c r="E224" s="445">
        <v>103</v>
      </c>
      <c r="F224" s="445">
        <v>71</v>
      </c>
      <c r="G224" s="445">
        <v>46</v>
      </c>
      <c r="H224" s="445">
        <v>29</v>
      </c>
      <c r="I224" s="444">
        <v>539</v>
      </c>
      <c r="J224" s="444"/>
      <c r="K224" s="445"/>
      <c r="L224" s="445"/>
      <c r="M224" s="445"/>
      <c r="N224" s="444"/>
      <c r="O224" s="444"/>
      <c r="P224" s="489"/>
      <c r="Q224" s="56"/>
      <c r="R224" s="248" t="s">
        <v>531</v>
      </c>
      <c r="S224" s="249" t="s">
        <v>520</v>
      </c>
      <c r="T224" s="280">
        <f t="shared" ref="T224:T225" si="2377">IF(C204&gt;0,C224/C204,)</f>
        <v>1.4604150653343582E-2</v>
      </c>
      <c r="U224" s="281">
        <f t="shared" ref="U224:U225" si="2378">IF(D204&gt;0,D224/D204,)</f>
        <v>1.0498046875E-2</v>
      </c>
      <c r="V224" s="281">
        <f t="shared" ref="V224:V225" si="2379">IF(E204&gt;0,E224/E204,)</f>
        <v>9.9124242132614757E-3</v>
      </c>
      <c r="W224" s="281">
        <f t="shared" ref="W224:W225" si="2380">IF(F204&gt;0,F224/F204,)</f>
        <v>7.4894514767932491E-2</v>
      </c>
      <c r="X224" s="281">
        <f t="shared" ref="X224:X225" si="2381">IF(G204&gt;0,G224/G204,)</f>
        <v>1.9343986543313711E-2</v>
      </c>
      <c r="Y224" s="281">
        <f t="shared" ref="Y224:Y225" si="2382">IF(H204&gt;0,H224/H204,)</f>
        <v>2.3424878836833602E-2</v>
      </c>
      <c r="Z224" s="280">
        <f t="shared" ref="Z224:Z225" si="2383">IF(I204&gt;0,I224/I204,)</f>
        <v>1.4987209431653875E-2</v>
      </c>
      <c r="AA224" s="280">
        <f t="shared" ref="AA224:AA225" si="2384">IF(J204&gt;0,J224/J204,)</f>
        <v>0</v>
      </c>
      <c r="AB224" s="281">
        <f t="shared" ref="AB224:AB225" si="2385">IF(K204&gt;0,K224/K204,)</f>
        <v>0</v>
      </c>
      <c r="AC224" s="281">
        <f t="shared" ref="AC224:AC225" si="2386">IF(L204&gt;0,L224/L204,)</f>
        <v>0</v>
      </c>
      <c r="AD224" s="281">
        <f t="shared" ref="AD224:AD225" si="2387">IF(M204&gt;0,M224/M204,)</f>
        <v>0</v>
      </c>
      <c r="AE224" s="280">
        <f t="shared" ref="AE224:AE225" si="2388">IF(N204&gt;0,N224/N204,)</f>
        <v>0</v>
      </c>
      <c r="AG224" s="334" t="s">
        <v>519</v>
      </c>
      <c r="AH224" s="195"/>
      <c r="AI224" s="195"/>
      <c r="AJ224" s="195"/>
      <c r="AK224" s="195"/>
      <c r="AL224" s="195"/>
      <c r="AM224" s="195"/>
      <c r="AN224" s="195"/>
      <c r="AO224" s="195"/>
      <c r="AP224" s="195"/>
      <c r="AQ224" s="195"/>
      <c r="AR224" s="195"/>
    </row>
    <row r="225" spans="1:50" ht="15.75" thickBot="1">
      <c r="A225" s="439"/>
      <c r="B225" s="457" t="s">
        <v>430</v>
      </c>
      <c r="C225" s="444">
        <v>154</v>
      </c>
      <c r="D225" s="445">
        <v>19</v>
      </c>
      <c r="E225" s="445">
        <v>196</v>
      </c>
      <c r="F225" s="445">
        <v>88</v>
      </c>
      <c r="G225" s="445">
        <v>37</v>
      </c>
      <c r="H225" s="445">
        <v>24</v>
      </c>
      <c r="I225" s="444">
        <v>518</v>
      </c>
      <c r="J225" s="444"/>
      <c r="K225" s="445"/>
      <c r="L225" s="445"/>
      <c r="M225" s="445"/>
      <c r="N225" s="444"/>
      <c r="O225" s="444"/>
      <c r="P225" s="489"/>
      <c r="Q225" s="56"/>
      <c r="R225" s="255"/>
      <c r="S225" s="256" t="s">
        <v>500</v>
      </c>
      <c r="T225" s="284">
        <f t="shared" si="2377"/>
        <v>9.0812595824979365E-3</v>
      </c>
      <c r="U225" s="285">
        <f t="shared" si="2378"/>
        <v>4.4853635505193576E-3</v>
      </c>
      <c r="V225" s="285">
        <f t="shared" si="2379"/>
        <v>1.810121906169191E-2</v>
      </c>
      <c r="W225" s="285">
        <f t="shared" si="2380"/>
        <v>9.7023153252480704E-2</v>
      </c>
      <c r="X225" s="285">
        <f t="shared" si="2381"/>
        <v>1.6833484986351229E-2</v>
      </c>
      <c r="Y225" s="285">
        <f t="shared" si="2382"/>
        <v>2.0547945205479451E-2</v>
      </c>
      <c r="Z225" s="284">
        <f t="shared" si="2383"/>
        <v>1.4271938283510125E-2</v>
      </c>
      <c r="AA225" s="284">
        <f t="shared" si="2384"/>
        <v>0</v>
      </c>
      <c r="AB225" s="285">
        <f t="shared" si="2385"/>
        <v>0</v>
      </c>
      <c r="AC225" s="285">
        <f t="shared" si="2386"/>
        <v>0</v>
      </c>
      <c r="AD225" s="285">
        <f t="shared" si="2387"/>
        <v>0</v>
      </c>
      <c r="AE225" s="284">
        <f t="shared" si="2388"/>
        <v>0</v>
      </c>
      <c r="AF225" s="427"/>
      <c r="AG225" s="273">
        <f>(T225-T224)*100</f>
        <v>-0.55228910708456458</v>
      </c>
      <c r="AH225" s="273">
        <f t="shared" ref="AH225" si="2389">(U225-U224)*100</f>
        <v>-0.60126833244806421</v>
      </c>
      <c r="AI225" s="273">
        <f t="shared" ref="AI225" si="2390">(V225-V224)*100</f>
        <v>0.8188794848430434</v>
      </c>
      <c r="AJ225" s="273">
        <f t="shared" ref="AJ225" si="2391">(W225-W224)*100</f>
        <v>2.2128638484548215</v>
      </c>
      <c r="AK225" s="273">
        <f t="shared" ref="AK225" si="2392">(X225-X224)*100</f>
        <v>-0.25105015569624811</v>
      </c>
      <c r="AL225" s="273">
        <f t="shared" ref="AL225" si="2393">(Y225-Y224)*100</f>
        <v>-0.2876933631354151</v>
      </c>
      <c r="AM225" s="273">
        <f t="shared" ref="AM225" si="2394">(Z225-Z224)*100</f>
        <v>-7.152711481437507E-2</v>
      </c>
      <c r="AN225" s="273">
        <f t="shared" ref="AN225" si="2395">(AA225-AA224)*100</f>
        <v>0</v>
      </c>
      <c r="AO225" s="273">
        <f t="shared" ref="AO225" si="2396">(AB225-AB224)*100</f>
        <v>0</v>
      </c>
      <c r="AP225" s="273">
        <f t="shared" ref="AP225" si="2397">(AC225-AC224)*100</f>
        <v>0</v>
      </c>
      <c r="AQ225" s="273">
        <f t="shared" ref="AQ225" si="2398">(AD225-AD224)*100</f>
        <v>0</v>
      </c>
      <c r="AR225" s="273">
        <f t="shared" ref="AR225" si="2399">(AE225-AE224)*100</f>
        <v>0</v>
      </c>
    </row>
    <row r="226" spans="1:50" ht="15">
      <c r="A226" s="432" t="s">
        <v>545</v>
      </c>
      <c r="B226" s="431" t="s">
        <v>94</v>
      </c>
      <c r="C226" s="428">
        <v>8099</v>
      </c>
      <c r="D226" s="429"/>
      <c r="E226" s="429">
        <v>3970</v>
      </c>
      <c r="F226" s="429">
        <v>664</v>
      </c>
      <c r="G226" s="429">
        <v>2454</v>
      </c>
      <c r="H226" s="429">
        <v>734</v>
      </c>
      <c r="I226" s="428">
        <v>15921</v>
      </c>
      <c r="J226" s="428">
        <v>1479</v>
      </c>
      <c r="K226" s="429">
        <v>3651</v>
      </c>
      <c r="L226" s="429">
        <v>1833</v>
      </c>
      <c r="M226" s="429">
        <v>2696</v>
      </c>
      <c r="N226" s="428">
        <v>9659</v>
      </c>
      <c r="O226" s="428"/>
      <c r="P226" s="430"/>
      <c r="Q226" s="56"/>
      <c r="R226" s="248" t="s">
        <v>521</v>
      </c>
      <c r="S226" s="249" t="s">
        <v>520</v>
      </c>
      <c r="T226" s="280">
        <f t="shared" ref="T226:T227" si="2400">IF(C226&gt;0,C226/C226,)</f>
        <v>1</v>
      </c>
      <c r="U226" s="281">
        <f t="shared" ref="U226:U227" si="2401">IF(D226&gt;0,D226/D226,)</f>
        <v>0</v>
      </c>
      <c r="V226" s="281">
        <f t="shared" ref="V226:V227" si="2402">IF(E226&gt;0,E226/E226,)</f>
        <v>1</v>
      </c>
      <c r="W226" s="281">
        <f t="shared" ref="W226:W227" si="2403">IF(F226&gt;0,F226/F226,)</f>
        <v>1</v>
      </c>
      <c r="X226" s="281">
        <f t="shared" ref="X226:X227" si="2404">IF(G226&gt;0,G226/G226,)</f>
        <v>1</v>
      </c>
      <c r="Y226" s="281">
        <f t="shared" ref="Y226:Y227" si="2405">IF(H226&gt;0,H226/H226,)</f>
        <v>1</v>
      </c>
      <c r="Z226" s="280">
        <f t="shared" ref="Z226:Z227" si="2406">IF(I226&gt;0,I226/I226,)</f>
        <v>1</v>
      </c>
      <c r="AA226" s="280">
        <f t="shared" ref="AA226:AA227" si="2407">IF(J226&gt;0,J226/J226,)</f>
        <v>1</v>
      </c>
      <c r="AB226" s="281">
        <f t="shared" ref="AB226:AB227" si="2408">IF(K226&gt;0,K226/K226,)</f>
        <v>1</v>
      </c>
      <c r="AC226" s="281">
        <f t="shared" ref="AC226:AC227" si="2409">IF(L226&gt;0,L226/L226,)</f>
        <v>1</v>
      </c>
      <c r="AD226" s="281">
        <f t="shared" ref="AD226:AD227" si="2410">IF(M226&gt;0,M226/M226,)</f>
        <v>1</v>
      </c>
      <c r="AE226" s="280">
        <f t="shared" ref="AE226:AE227" si="2411">IF(N226&gt;0,N226/N226,)</f>
        <v>1</v>
      </c>
      <c r="AG226" s="265">
        <f>+T228+T230+T232+T234+T236+T238+T240+T242+T244+T246</f>
        <v>1</v>
      </c>
      <c r="AH226" s="266">
        <f t="shared" ref="AH226:AH227" si="2412">+U228+U230+U232+U234+U236+U238+U240+U242+U244+U246</f>
        <v>0</v>
      </c>
      <c r="AI226" s="266">
        <f t="shared" ref="AI226:AI227" si="2413">+V228+V230+V232+V234+V236+V238+V240+V242+V244+V246</f>
        <v>1</v>
      </c>
      <c r="AJ226" s="266">
        <f t="shared" ref="AJ226:AJ227" si="2414">+W228+W230+W232+W234+W236+W238+W240+W242+W244+W246</f>
        <v>1</v>
      </c>
      <c r="AK226" s="266">
        <f t="shared" ref="AK226:AK227" si="2415">+X228+X230+X232+X234+X236+X238+X240+X242+X244+X246</f>
        <v>1</v>
      </c>
      <c r="AL226" s="266">
        <f t="shared" ref="AL226:AL227" si="2416">+Y228+Y230+Y232+Y234+Y236+Y238+Y240+Y242+Y244+Y246</f>
        <v>0.99999999999999989</v>
      </c>
      <c r="AM226" s="266">
        <f t="shared" ref="AM226:AM227" si="2417">+Z228+Z230+Z232+Z234+Z236+Z238+Z240+Z242+Z244+Z246</f>
        <v>1</v>
      </c>
      <c r="AN226" s="266">
        <f t="shared" ref="AN226:AN227" si="2418">+AA228+AA230+AA232+AA234+AA236+AA238+AA240+AA242+AA244+AA246</f>
        <v>1</v>
      </c>
      <c r="AO226" s="266">
        <f t="shared" ref="AO226:AO227" si="2419">+AB228+AB230+AB232+AB234+AB236+AB238+AB240+AB242+AB244+AB246</f>
        <v>1</v>
      </c>
      <c r="AP226" s="266">
        <f t="shared" ref="AP226:AP227" si="2420">+AC228+AC230+AC232+AC234+AC236+AC238+AC240+AC242+AC244+AC246</f>
        <v>1</v>
      </c>
      <c r="AQ226" s="266">
        <f t="shared" ref="AQ226:AQ227" si="2421">+AD228+AD230+AD232+AD234+AD236+AD238+AD240+AD242+AD244+AD246</f>
        <v>1</v>
      </c>
      <c r="AR226" s="266">
        <f t="shared" ref="AR226:AR227" si="2422">+AE228+AE230+AE232+AE234+AE236+AE238+AE240+AE242+AE244+AE246</f>
        <v>1</v>
      </c>
    </row>
    <row r="227" spans="1:50" ht="15">
      <c r="A227" s="439"/>
      <c r="B227" s="457" t="s">
        <v>428</v>
      </c>
      <c r="C227" s="444">
        <v>8526</v>
      </c>
      <c r="D227" s="445"/>
      <c r="E227" s="445">
        <v>3868</v>
      </c>
      <c r="F227" s="445">
        <v>650</v>
      </c>
      <c r="G227" s="445">
        <v>2434</v>
      </c>
      <c r="H227" s="445">
        <v>720</v>
      </c>
      <c r="I227" s="444">
        <v>16198</v>
      </c>
      <c r="J227" s="444">
        <v>1549</v>
      </c>
      <c r="K227" s="445">
        <v>3862</v>
      </c>
      <c r="L227" s="445">
        <v>1758</v>
      </c>
      <c r="M227" s="445">
        <v>2658</v>
      </c>
      <c r="N227" s="444">
        <v>9827</v>
      </c>
      <c r="O227" s="444"/>
      <c r="P227" s="489"/>
      <c r="Q227" s="56"/>
      <c r="R227" s="250"/>
      <c r="S227" s="251" t="s">
        <v>500</v>
      </c>
      <c r="T227" s="282">
        <f t="shared" si="2400"/>
        <v>1</v>
      </c>
      <c r="U227" s="283">
        <f t="shared" si="2401"/>
        <v>0</v>
      </c>
      <c r="V227" s="283">
        <f t="shared" si="2402"/>
        <v>1</v>
      </c>
      <c r="W227" s="283">
        <f t="shared" si="2403"/>
        <v>1</v>
      </c>
      <c r="X227" s="283">
        <f t="shared" si="2404"/>
        <v>1</v>
      </c>
      <c r="Y227" s="283">
        <f t="shared" si="2405"/>
        <v>1</v>
      </c>
      <c r="Z227" s="282">
        <f t="shared" si="2406"/>
        <v>1</v>
      </c>
      <c r="AA227" s="282">
        <f t="shared" si="2407"/>
        <v>1</v>
      </c>
      <c r="AB227" s="283">
        <f t="shared" si="2408"/>
        <v>1</v>
      </c>
      <c r="AC227" s="283">
        <f t="shared" si="2409"/>
        <v>1</v>
      </c>
      <c r="AD227" s="283">
        <f t="shared" si="2410"/>
        <v>1</v>
      </c>
      <c r="AE227" s="282">
        <f t="shared" si="2411"/>
        <v>1</v>
      </c>
      <c r="AG227" s="267">
        <f>+T229+T231+T233+T235+T237+T239+T241+T243+T245+T247</f>
        <v>1</v>
      </c>
      <c r="AH227" s="267">
        <f t="shared" si="2412"/>
        <v>0</v>
      </c>
      <c r="AI227" s="315">
        <f t="shared" si="2413"/>
        <v>1</v>
      </c>
      <c r="AJ227" s="267">
        <f t="shared" si="2414"/>
        <v>1.0000000000000002</v>
      </c>
      <c r="AK227" s="267">
        <f t="shared" si="2415"/>
        <v>1</v>
      </c>
      <c r="AL227" s="267">
        <f t="shared" si="2416"/>
        <v>0.99999999999999989</v>
      </c>
      <c r="AM227" s="267">
        <f t="shared" si="2417"/>
        <v>1</v>
      </c>
      <c r="AN227" s="315">
        <f t="shared" si="2418"/>
        <v>0.99999999999999989</v>
      </c>
      <c r="AO227" s="315">
        <f t="shared" si="2419"/>
        <v>1</v>
      </c>
      <c r="AP227" s="315">
        <f t="shared" si="2420"/>
        <v>1</v>
      </c>
      <c r="AQ227" s="315">
        <f t="shared" si="2421"/>
        <v>1</v>
      </c>
      <c r="AR227" s="315">
        <f t="shared" si="2422"/>
        <v>1.0000000000000002</v>
      </c>
      <c r="AS227" s="274"/>
      <c r="AT227" s="274"/>
      <c r="AU227" s="274"/>
      <c r="AV227" s="274"/>
      <c r="AW227" s="274"/>
      <c r="AX227" s="51"/>
    </row>
    <row r="228" spans="1:50" ht="15">
      <c r="A228" s="439"/>
      <c r="B228" s="457" t="s">
        <v>226</v>
      </c>
      <c r="C228" s="444">
        <v>1393</v>
      </c>
      <c r="D228" s="445"/>
      <c r="E228" s="445">
        <v>459</v>
      </c>
      <c r="F228" s="445">
        <v>108</v>
      </c>
      <c r="G228" s="445">
        <v>383</v>
      </c>
      <c r="H228" s="445">
        <v>94</v>
      </c>
      <c r="I228" s="444">
        <v>2437</v>
      </c>
      <c r="J228" s="444">
        <v>119</v>
      </c>
      <c r="K228" s="445">
        <v>216</v>
      </c>
      <c r="L228" s="445">
        <v>222</v>
      </c>
      <c r="M228" s="445">
        <v>423</v>
      </c>
      <c r="N228" s="444">
        <v>980</v>
      </c>
      <c r="O228" s="444"/>
      <c r="P228" s="489"/>
      <c r="Q228" s="56"/>
      <c r="R228" s="248" t="s">
        <v>522</v>
      </c>
      <c r="S228" s="249" t="s">
        <v>520</v>
      </c>
      <c r="T228" s="280">
        <f t="shared" ref="T228:T229" si="2423">IF(C226&gt;0,C228/C226,)</f>
        <v>0.17199654278305965</v>
      </c>
      <c r="U228" s="281">
        <f t="shared" ref="U228:U229" si="2424">IF(D226&gt;0,D228/D226,)</f>
        <v>0</v>
      </c>
      <c r="V228" s="281">
        <f t="shared" ref="V228:V229" si="2425">IF(E226&gt;0,E228/E226,)</f>
        <v>0.11561712846347608</v>
      </c>
      <c r="W228" s="281">
        <f t="shared" ref="W228:W229" si="2426">IF(F226&gt;0,F228/F226,)</f>
        <v>0.16265060240963855</v>
      </c>
      <c r="X228" s="281">
        <f t="shared" ref="X228:X229" si="2427">IF(G226&gt;0,G228/G226,)</f>
        <v>0.15607171964140179</v>
      </c>
      <c r="Y228" s="281">
        <f t="shared" ref="Y228:Y229" si="2428">IF(H226&gt;0,H228/H226,)</f>
        <v>0.12806539509536785</v>
      </c>
      <c r="Z228" s="280">
        <f t="shared" ref="Z228:Z229" si="2429">IF(I226&gt;0,I228/I226,)</f>
        <v>0.15306827460586647</v>
      </c>
      <c r="AA228" s="280">
        <f t="shared" ref="AA228:AA229" si="2430">IF(J226&gt;0,J228/J226,)</f>
        <v>8.0459770114942528E-2</v>
      </c>
      <c r="AB228" s="281">
        <f t="shared" ref="AB228:AB229" si="2431">IF(K226&gt;0,K228/K226,)</f>
        <v>5.9161873459326213E-2</v>
      </c>
      <c r="AC228" s="281">
        <f t="shared" ref="AC228:AC229" si="2432">IF(L226&gt;0,L228/L226,)</f>
        <v>0.12111292962356793</v>
      </c>
      <c r="AD228" s="281">
        <f t="shared" ref="AD228:AD229" si="2433">IF(M226&gt;0,M228/M226,)</f>
        <v>0.15689910979228486</v>
      </c>
      <c r="AE228" s="280">
        <f t="shared" ref="AE228:AE229" si="2434">IF(N226&gt;0,N228/N226,)</f>
        <v>0.1014597784449736</v>
      </c>
      <c r="AG228" s="334" t="s">
        <v>519</v>
      </c>
      <c r="AH228" s="266"/>
      <c r="AI228" s="266"/>
      <c r="AJ228" s="266"/>
      <c r="AK228" s="266"/>
      <c r="AL228" s="266"/>
      <c r="AM228" s="266"/>
      <c r="AN228" s="266"/>
      <c r="AO228" s="266"/>
      <c r="AP228" s="266"/>
      <c r="AQ228" s="266"/>
      <c r="AR228" s="266"/>
    </row>
    <row r="229" spans="1:50" ht="15">
      <c r="A229" s="439"/>
      <c r="B229" s="457" t="s">
        <v>410</v>
      </c>
      <c r="C229" s="444">
        <v>1364</v>
      </c>
      <c r="D229" s="445"/>
      <c r="E229" s="445">
        <v>493</v>
      </c>
      <c r="F229" s="445">
        <v>95</v>
      </c>
      <c r="G229" s="445">
        <v>417</v>
      </c>
      <c r="H229" s="445">
        <v>99</v>
      </c>
      <c r="I229" s="444">
        <v>2468</v>
      </c>
      <c r="J229" s="444">
        <v>161</v>
      </c>
      <c r="K229" s="445">
        <v>261</v>
      </c>
      <c r="L229" s="445">
        <v>243</v>
      </c>
      <c r="M229" s="445">
        <v>438</v>
      </c>
      <c r="N229" s="444">
        <v>1103</v>
      </c>
      <c r="O229" s="444"/>
      <c r="P229" s="489"/>
      <c r="Q229" s="56"/>
      <c r="R229" s="250"/>
      <c r="S229" s="251" t="s">
        <v>500</v>
      </c>
      <c r="T229" s="282">
        <f t="shared" si="2423"/>
        <v>0.15998123387285948</v>
      </c>
      <c r="U229" s="283">
        <f t="shared" si="2424"/>
        <v>0</v>
      </c>
      <c r="V229" s="283">
        <f t="shared" si="2425"/>
        <v>0.12745604963805585</v>
      </c>
      <c r="W229" s="283">
        <f t="shared" si="2426"/>
        <v>0.14615384615384616</v>
      </c>
      <c r="X229" s="283">
        <f t="shared" si="2427"/>
        <v>0.17132292522596548</v>
      </c>
      <c r="Y229" s="283">
        <f t="shared" si="2428"/>
        <v>0.13750000000000001</v>
      </c>
      <c r="Z229" s="282">
        <f t="shared" si="2429"/>
        <v>0.15236448944314113</v>
      </c>
      <c r="AA229" s="282">
        <f t="shared" si="2430"/>
        <v>0.10393802453195609</v>
      </c>
      <c r="AB229" s="283">
        <f t="shared" si="2431"/>
        <v>6.7581563956499224E-2</v>
      </c>
      <c r="AC229" s="283">
        <f t="shared" si="2432"/>
        <v>0.13822525597269625</v>
      </c>
      <c r="AD229" s="283">
        <f t="shared" si="2433"/>
        <v>0.16478555304740405</v>
      </c>
      <c r="AE229" s="282">
        <f t="shared" si="2434"/>
        <v>0.11224178284318714</v>
      </c>
      <c r="AG229" s="272">
        <f>(T229-T228)*100</f>
        <v>-1.2015308910200169</v>
      </c>
      <c r="AH229" s="272">
        <f t="shared" ref="AH229" si="2435">(U229-U228)*100</f>
        <v>0</v>
      </c>
      <c r="AI229" s="272">
        <f t="shared" ref="AI229" si="2436">(V229-V228)*100</f>
        <v>1.1838921174579768</v>
      </c>
      <c r="AJ229" s="272">
        <f t="shared" ref="AJ229" si="2437">(W229-W228)*100</f>
        <v>-1.6496756255792389</v>
      </c>
      <c r="AK229" s="272">
        <f t="shared" ref="AK229" si="2438">(X229-X228)*100</f>
        <v>1.5251205584563694</v>
      </c>
      <c r="AL229" s="272">
        <f t="shared" ref="AL229" si="2439">(Y229-Y228)*100</f>
        <v>0.94346049046321601</v>
      </c>
      <c r="AM229" s="272">
        <f t="shared" ref="AM229" si="2440">(Z229-Z228)*100</f>
        <v>-7.0378516272534553E-2</v>
      </c>
      <c r="AN229" s="272">
        <f t="shared" ref="AN229" si="2441">(AA229-AA228)*100</f>
        <v>2.3478254417013567</v>
      </c>
      <c r="AO229" s="272">
        <f t="shared" ref="AO229" si="2442">(AB229-AB228)*100</f>
        <v>0.84196904971730113</v>
      </c>
      <c r="AP229" s="272">
        <f t="shared" ref="AP229" si="2443">(AC229-AC228)*100</f>
        <v>1.711232634912832</v>
      </c>
      <c r="AQ229" s="272">
        <f t="shared" ref="AQ229" si="2444">(AD229-AD228)*100</f>
        <v>0.78864432551191965</v>
      </c>
      <c r="AR229" s="272">
        <f t="shared" ref="AR229" si="2445">(AE229-AE228)*100</f>
        <v>1.0782004398213543</v>
      </c>
    </row>
    <row r="230" spans="1:50" ht="15">
      <c r="A230" s="439"/>
      <c r="B230" s="457" t="s">
        <v>228</v>
      </c>
      <c r="C230" s="444">
        <v>188</v>
      </c>
      <c r="D230" s="445"/>
      <c r="E230" s="445">
        <v>156</v>
      </c>
      <c r="F230" s="445">
        <v>16</v>
      </c>
      <c r="G230" s="445">
        <v>78</v>
      </c>
      <c r="H230" s="445">
        <v>23</v>
      </c>
      <c r="I230" s="444">
        <v>461</v>
      </c>
      <c r="J230" s="444">
        <v>62</v>
      </c>
      <c r="K230" s="445">
        <v>220</v>
      </c>
      <c r="L230" s="445">
        <v>77</v>
      </c>
      <c r="M230" s="445">
        <v>139</v>
      </c>
      <c r="N230" s="444">
        <v>498</v>
      </c>
      <c r="O230" s="444"/>
      <c r="P230" s="489"/>
      <c r="Q230" s="56"/>
      <c r="R230" s="248" t="s">
        <v>523</v>
      </c>
      <c r="S230" s="249" t="s">
        <v>520</v>
      </c>
      <c r="T230" s="280">
        <f t="shared" ref="T230:T231" si="2446">IF(C226&gt;0,C230/C226,)</f>
        <v>2.321274231386591E-2</v>
      </c>
      <c r="U230" s="281">
        <f t="shared" ref="U230:U231" si="2447">IF(D226&gt;0,D230/D226,)</f>
        <v>0</v>
      </c>
      <c r="V230" s="281">
        <f t="shared" ref="V230:V231" si="2448">IF(E226&gt;0,E230/E226,)</f>
        <v>3.929471032745592E-2</v>
      </c>
      <c r="W230" s="281">
        <f t="shared" ref="W230:W231" si="2449">IF(F226&gt;0,F230/F226,)</f>
        <v>2.4096385542168676E-2</v>
      </c>
      <c r="X230" s="281">
        <f t="shared" ref="X230:X231" si="2450">IF(G226&gt;0,G230/G226,)</f>
        <v>3.1784841075794622E-2</v>
      </c>
      <c r="Y230" s="281">
        <f t="shared" ref="Y230:Y231" si="2451">IF(H226&gt;0,H230/H226,)</f>
        <v>3.1335149863760216E-2</v>
      </c>
      <c r="Z230" s="280">
        <f t="shared" ref="Z230:Z231" si="2452">IF(I226&gt;0,I230/I226,)</f>
        <v>2.8955467621380567E-2</v>
      </c>
      <c r="AA230" s="280">
        <f t="shared" ref="AA230:AA231" si="2453">IF(J226&gt;0,J230/J226,)</f>
        <v>4.1920216362407031E-2</v>
      </c>
      <c r="AB230" s="281">
        <f t="shared" ref="AB230:AB231" si="2454">IF(K226&gt;0,K230/K226,)</f>
        <v>6.0257463708572996E-2</v>
      </c>
      <c r="AC230" s="281">
        <f t="shared" ref="AC230:AC231" si="2455">IF(L226&gt;0,L230/L226,)</f>
        <v>4.2007637752318604E-2</v>
      </c>
      <c r="AD230" s="281">
        <f t="shared" ref="AD230:AD231" si="2456">IF(M226&gt;0,M230/M226,)</f>
        <v>5.1557863501483676E-2</v>
      </c>
      <c r="AE230" s="280">
        <f t="shared" ref="AE230:AE231" si="2457">IF(N226&gt;0,N230/N226,)</f>
        <v>5.1558132311833524E-2</v>
      </c>
      <c r="AG230" s="334" t="s">
        <v>519</v>
      </c>
      <c r="AH230" s="266"/>
      <c r="AI230" s="266"/>
      <c r="AJ230" s="266"/>
      <c r="AK230" s="266"/>
      <c r="AL230" s="266"/>
      <c r="AM230" s="266"/>
      <c r="AN230" s="266"/>
      <c r="AO230" s="266"/>
      <c r="AP230" s="266"/>
      <c r="AQ230" s="266"/>
      <c r="AR230" s="266"/>
    </row>
    <row r="231" spans="1:50" ht="15">
      <c r="A231" s="439"/>
      <c r="B231" s="457" t="s">
        <v>412</v>
      </c>
      <c r="C231" s="444">
        <v>183</v>
      </c>
      <c r="D231" s="445"/>
      <c r="E231" s="445">
        <v>158</v>
      </c>
      <c r="F231" s="445">
        <v>15</v>
      </c>
      <c r="G231" s="445">
        <v>82</v>
      </c>
      <c r="H231" s="445">
        <v>17</v>
      </c>
      <c r="I231" s="444">
        <v>455</v>
      </c>
      <c r="J231" s="444">
        <v>72</v>
      </c>
      <c r="K231" s="445">
        <v>279</v>
      </c>
      <c r="L231" s="445">
        <v>81</v>
      </c>
      <c r="M231" s="445">
        <v>153</v>
      </c>
      <c r="N231" s="444">
        <v>585</v>
      </c>
      <c r="O231" s="444"/>
      <c r="P231" s="489"/>
      <c r="Q231" s="56"/>
      <c r="R231" s="250"/>
      <c r="S231" s="251" t="s">
        <v>500</v>
      </c>
      <c r="T231" s="282">
        <f t="shared" si="2446"/>
        <v>2.1463757916959886E-2</v>
      </c>
      <c r="U231" s="283">
        <f t="shared" si="2447"/>
        <v>0</v>
      </c>
      <c r="V231" s="283">
        <f t="shared" si="2448"/>
        <v>4.0847983453981385E-2</v>
      </c>
      <c r="W231" s="283">
        <f t="shared" si="2449"/>
        <v>2.3076923076923078E-2</v>
      </c>
      <c r="X231" s="283">
        <f t="shared" si="2450"/>
        <v>3.3689400164338537E-2</v>
      </c>
      <c r="Y231" s="283">
        <f t="shared" si="2451"/>
        <v>2.361111111111111E-2</v>
      </c>
      <c r="Z231" s="282">
        <f t="shared" si="2452"/>
        <v>2.8089887640449437E-2</v>
      </c>
      <c r="AA231" s="282">
        <f t="shared" si="2453"/>
        <v>4.6481601032924466E-2</v>
      </c>
      <c r="AB231" s="283">
        <f t="shared" si="2454"/>
        <v>7.2242361470740549E-2</v>
      </c>
      <c r="AC231" s="283">
        <f t="shared" si="2455"/>
        <v>4.607508532423208E-2</v>
      </c>
      <c r="AD231" s="283">
        <f t="shared" si="2456"/>
        <v>5.7562076749435663E-2</v>
      </c>
      <c r="AE231" s="282">
        <f t="shared" si="2457"/>
        <v>5.9529866693802787E-2</v>
      </c>
      <c r="AG231" s="272">
        <f>(T231-T230)*100</f>
        <v>-0.1748984396906024</v>
      </c>
      <c r="AH231" s="272">
        <f t="shared" ref="AH231" si="2458">(U231-U230)*100</f>
        <v>0</v>
      </c>
      <c r="AI231" s="272">
        <f t="shared" ref="AI231" si="2459">(V231-V230)*100</f>
        <v>0.15532731265254646</v>
      </c>
      <c r="AJ231" s="272">
        <f t="shared" ref="AJ231" si="2460">(W231-W230)*100</f>
        <v>-0.10194624652455977</v>
      </c>
      <c r="AK231" s="272">
        <f t="shared" ref="AK231" si="2461">(X231-X230)*100</f>
        <v>0.19045590885439154</v>
      </c>
      <c r="AL231" s="272">
        <f t="shared" ref="AL231" si="2462">(Y231-Y230)*100</f>
        <v>-0.7724038752649105</v>
      </c>
      <c r="AM231" s="272">
        <f t="shared" ref="AM231" si="2463">(Z231-Z230)*100</f>
        <v>-8.6557998093112973E-2</v>
      </c>
      <c r="AN231" s="272">
        <f t="shared" ref="AN231" si="2464">(AA231-AA230)*100</f>
        <v>0.45613846705174349</v>
      </c>
      <c r="AO231" s="272">
        <f t="shared" ref="AO231" si="2465">(AB231-AB230)*100</f>
        <v>1.1984897762167552</v>
      </c>
      <c r="AP231" s="272">
        <f t="shared" ref="AP231" si="2466">(AC231-AC230)*100</f>
        <v>0.40674475719134767</v>
      </c>
      <c r="AQ231" s="272">
        <f t="shared" ref="AQ231" si="2467">(AD231-AD230)*100</f>
        <v>0.60042132479519861</v>
      </c>
      <c r="AR231" s="272">
        <f t="shared" ref="AR231" si="2468">(AE231-AE230)*100</f>
        <v>0.79717343819692632</v>
      </c>
    </row>
    <row r="232" spans="1:50" ht="15">
      <c r="A232" s="439"/>
      <c r="B232" s="457" t="s">
        <v>230</v>
      </c>
      <c r="C232" s="444"/>
      <c r="D232" s="445"/>
      <c r="E232" s="445"/>
      <c r="F232" s="445"/>
      <c r="G232" s="445"/>
      <c r="H232" s="445"/>
      <c r="I232" s="444"/>
      <c r="J232" s="444"/>
      <c r="K232" s="445"/>
      <c r="L232" s="445"/>
      <c r="M232" s="445"/>
      <c r="N232" s="444"/>
      <c r="O232" s="444"/>
      <c r="P232" s="489"/>
      <c r="Q232" s="56"/>
      <c r="R232" s="248" t="s">
        <v>524</v>
      </c>
      <c r="S232" s="249" t="s">
        <v>520</v>
      </c>
      <c r="T232" s="280">
        <f t="shared" ref="T232:T233" si="2469">IF(C226&gt;0,C232/C226,)</f>
        <v>0</v>
      </c>
      <c r="U232" s="281">
        <f t="shared" ref="U232:U233" si="2470">IF(D226&gt;0,D232/D226,)</f>
        <v>0</v>
      </c>
      <c r="V232" s="281">
        <f t="shared" ref="V232:V233" si="2471">IF(E226&gt;0,E232/E226,)</f>
        <v>0</v>
      </c>
      <c r="W232" s="281">
        <f t="shared" ref="W232:W233" si="2472">IF(F226&gt;0,F232/F226,)</f>
        <v>0</v>
      </c>
      <c r="X232" s="281">
        <f t="shared" ref="X232:X233" si="2473">IF(G226&gt;0,G232/G226,)</f>
        <v>0</v>
      </c>
      <c r="Y232" s="281">
        <f t="shared" ref="Y232:Y233" si="2474">IF(H226&gt;0,H232/H226,)</f>
        <v>0</v>
      </c>
      <c r="Z232" s="280">
        <f t="shared" ref="Z232:Z233" si="2475">IF(I226&gt;0,I232/I226,)</f>
        <v>0</v>
      </c>
      <c r="AA232" s="280">
        <f t="shared" ref="AA232:AA233" si="2476">IF(J226&gt;0,J232/J226,)</f>
        <v>0</v>
      </c>
      <c r="AB232" s="281">
        <f t="shared" ref="AB232:AB233" si="2477">IF(K226&gt;0,K232/K226,)</f>
        <v>0</v>
      </c>
      <c r="AC232" s="281">
        <f t="shared" ref="AC232:AC233" si="2478">IF(L226&gt;0,L232/L226,)</f>
        <v>0</v>
      </c>
      <c r="AD232" s="281">
        <f t="shared" ref="AD232:AD233" si="2479">IF(M226&gt;0,M232/M226,)</f>
        <v>0</v>
      </c>
      <c r="AE232" s="280">
        <f t="shared" ref="AE232:AE233" si="2480">IF(N226&gt;0,N232/N226,)</f>
        <v>0</v>
      </c>
      <c r="AG232" s="334" t="s">
        <v>519</v>
      </c>
      <c r="AH232" s="266"/>
      <c r="AI232" s="266"/>
      <c r="AJ232" s="266"/>
      <c r="AK232" s="266"/>
      <c r="AL232" s="266"/>
      <c r="AM232" s="266"/>
      <c r="AN232" s="266"/>
      <c r="AO232" s="266"/>
      <c r="AP232" s="266"/>
      <c r="AQ232" s="266"/>
      <c r="AR232" s="266"/>
    </row>
    <row r="233" spans="1:50" ht="15">
      <c r="A233" s="439"/>
      <c r="B233" s="457" t="s">
        <v>414</v>
      </c>
      <c r="C233" s="444"/>
      <c r="D233" s="445"/>
      <c r="E233" s="445"/>
      <c r="F233" s="445"/>
      <c r="G233" s="445"/>
      <c r="H233" s="445"/>
      <c r="I233" s="444"/>
      <c r="J233" s="444"/>
      <c r="K233" s="445"/>
      <c r="L233" s="445"/>
      <c r="M233" s="445"/>
      <c r="N233" s="444"/>
      <c r="O233" s="444"/>
      <c r="P233" s="489"/>
      <c r="Q233" s="56"/>
      <c r="R233" s="250"/>
      <c r="S233" s="251" t="s">
        <v>500</v>
      </c>
      <c r="T233" s="282">
        <f t="shared" si="2469"/>
        <v>0</v>
      </c>
      <c r="U233" s="283">
        <f t="shared" si="2470"/>
        <v>0</v>
      </c>
      <c r="V233" s="283">
        <f t="shared" si="2471"/>
        <v>0</v>
      </c>
      <c r="W233" s="283">
        <f t="shared" si="2472"/>
        <v>0</v>
      </c>
      <c r="X233" s="283">
        <f t="shared" si="2473"/>
        <v>0</v>
      </c>
      <c r="Y233" s="283">
        <f t="shared" si="2474"/>
        <v>0</v>
      </c>
      <c r="Z233" s="282">
        <f t="shared" si="2475"/>
        <v>0</v>
      </c>
      <c r="AA233" s="282">
        <f t="shared" si="2476"/>
        <v>0</v>
      </c>
      <c r="AB233" s="283">
        <f t="shared" si="2477"/>
        <v>0</v>
      </c>
      <c r="AC233" s="283">
        <f t="shared" si="2478"/>
        <v>0</v>
      </c>
      <c r="AD233" s="283">
        <f t="shared" si="2479"/>
        <v>0</v>
      </c>
      <c r="AE233" s="282">
        <f t="shared" si="2480"/>
        <v>0</v>
      </c>
      <c r="AG233" s="272">
        <f>(T233-T232)*100</f>
        <v>0</v>
      </c>
      <c r="AH233" s="272">
        <f t="shared" ref="AH233" si="2481">(U233-U232)*100</f>
        <v>0</v>
      </c>
      <c r="AI233" s="272">
        <f t="shared" ref="AI233" si="2482">(V233-V232)*100</f>
        <v>0</v>
      </c>
      <c r="AJ233" s="272">
        <f t="shared" ref="AJ233" si="2483">(W233-W232)*100</f>
        <v>0</v>
      </c>
      <c r="AK233" s="272">
        <f t="shared" ref="AK233" si="2484">(X233-X232)*100</f>
        <v>0</v>
      </c>
      <c r="AL233" s="272">
        <f t="shared" ref="AL233" si="2485">(Y233-Y232)*100</f>
        <v>0</v>
      </c>
      <c r="AM233" s="272">
        <f t="shared" ref="AM233" si="2486">(Z233-Z232)*100</f>
        <v>0</v>
      </c>
      <c r="AN233" s="272">
        <f t="shared" ref="AN233" si="2487">(AA233-AA232)*100</f>
        <v>0</v>
      </c>
      <c r="AO233" s="272">
        <f t="shared" ref="AO233" si="2488">(AB233-AB232)*100</f>
        <v>0</v>
      </c>
      <c r="AP233" s="272">
        <f t="shared" ref="AP233" si="2489">(AC233-AC232)*100</f>
        <v>0</v>
      </c>
      <c r="AQ233" s="272">
        <f t="shared" ref="AQ233" si="2490">(AD233-AD232)*100</f>
        <v>0</v>
      </c>
      <c r="AR233" s="272">
        <f t="shared" ref="AR233" si="2491">(AE233-AE232)*100</f>
        <v>0</v>
      </c>
    </row>
    <row r="234" spans="1:50" ht="15">
      <c r="A234" s="439"/>
      <c r="B234" s="457" t="s">
        <v>96</v>
      </c>
      <c r="C234" s="444">
        <v>3540</v>
      </c>
      <c r="D234" s="445"/>
      <c r="E234" s="445">
        <v>966</v>
      </c>
      <c r="F234" s="445">
        <v>186</v>
      </c>
      <c r="G234" s="445">
        <v>869</v>
      </c>
      <c r="H234" s="445">
        <v>254</v>
      </c>
      <c r="I234" s="444">
        <v>5815</v>
      </c>
      <c r="J234" s="444">
        <v>443</v>
      </c>
      <c r="K234" s="445">
        <v>1151</v>
      </c>
      <c r="L234" s="445">
        <v>583</v>
      </c>
      <c r="M234" s="445">
        <v>1125</v>
      </c>
      <c r="N234" s="444">
        <v>3302</v>
      </c>
      <c r="O234" s="444"/>
      <c r="P234" s="489"/>
      <c r="Q234" s="56"/>
      <c r="R234" s="248" t="s">
        <v>525</v>
      </c>
      <c r="S234" s="249" t="s">
        <v>520</v>
      </c>
      <c r="T234" s="280">
        <f t="shared" ref="T234:T235" si="2492">IF(C226&gt;0,C234/C226,)</f>
        <v>0.43709099888875169</v>
      </c>
      <c r="U234" s="281">
        <f t="shared" ref="U234:U235" si="2493">IF(D226&gt;0,D234/D226,)</f>
        <v>0</v>
      </c>
      <c r="V234" s="281">
        <f t="shared" ref="V234:V235" si="2494">IF(E226&gt;0,E234/E226,)</f>
        <v>0.2433249370277078</v>
      </c>
      <c r="W234" s="281">
        <f t="shared" ref="W234:W235" si="2495">IF(F226&gt;0,F234/F226,)</f>
        <v>0.28012048192771083</v>
      </c>
      <c r="X234" s="281">
        <f t="shared" ref="X234:X235" si="2496">IF(G226&gt;0,G234/G226,)</f>
        <v>0.35411572942135289</v>
      </c>
      <c r="Y234" s="281">
        <f t="shared" ref="Y234:Y235" si="2497">IF(H226&gt;0,H234/H226,)</f>
        <v>0.34604904632152589</v>
      </c>
      <c r="Z234" s="280">
        <f t="shared" ref="Z234:Z235" si="2498">IF(I226&gt;0,I234/I226,)</f>
        <v>0.36524087682934492</v>
      </c>
      <c r="AA234" s="280">
        <f t="shared" ref="AA234:AA235" si="2499">IF(J226&gt;0,J234/J226,)</f>
        <v>0.29952670723461799</v>
      </c>
      <c r="AB234" s="281">
        <f t="shared" ref="AB234:AB235" si="2500">IF(K226&gt;0,K234/K226,)</f>
        <v>0.31525609422076145</v>
      </c>
      <c r="AC234" s="281">
        <f t="shared" ref="AC234:AC235" si="2501">IF(L226&gt;0,L234/L226,)</f>
        <v>0.31805782869612659</v>
      </c>
      <c r="AD234" s="281">
        <f t="shared" ref="AD234:AD235" si="2502">IF(M226&gt;0,M234/M226,)</f>
        <v>0.41728486646884272</v>
      </c>
      <c r="AE234" s="280">
        <f t="shared" ref="AE234:AE235" si="2503">IF(N226&gt;0,N234/N226,)</f>
        <v>0.34185733512786004</v>
      </c>
      <c r="AG234" s="334" t="s">
        <v>519</v>
      </c>
      <c r="AH234" s="266"/>
      <c r="AI234" s="266"/>
      <c r="AJ234" s="266"/>
      <c r="AK234" s="266"/>
      <c r="AL234" s="266"/>
      <c r="AM234" s="266"/>
      <c r="AN234" s="266"/>
      <c r="AO234" s="266"/>
      <c r="AP234" s="266"/>
      <c r="AQ234" s="266"/>
      <c r="AR234" s="266"/>
    </row>
    <row r="235" spans="1:50" ht="15">
      <c r="A235" s="439"/>
      <c r="B235" s="457" t="s">
        <v>416</v>
      </c>
      <c r="C235" s="444">
        <v>3933</v>
      </c>
      <c r="D235" s="445"/>
      <c r="E235" s="445">
        <v>1018</v>
      </c>
      <c r="F235" s="445">
        <v>195</v>
      </c>
      <c r="G235" s="445">
        <v>808</v>
      </c>
      <c r="H235" s="445">
        <v>222</v>
      </c>
      <c r="I235" s="444">
        <v>6176</v>
      </c>
      <c r="J235" s="444">
        <v>443</v>
      </c>
      <c r="K235" s="445">
        <v>1169</v>
      </c>
      <c r="L235" s="445">
        <v>537</v>
      </c>
      <c r="M235" s="445">
        <v>1112</v>
      </c>
      <c r="N235" s="444">
        <v>3261</v>
      </c>
      <c r="O235" s="444"/>
      <c r="P235" s="489"/>
      <c r="Q235" s="56"/>
      <c r="R235" s="250"/>
      <c r="S235" s="251" t="s">
        <v>500</v>
      </c>
      <c r="T235" s="282">
        <f t="shared" si="2492"/>
        <v>0.46129486277269527</v>
      </c>
      <c r="U235" s="283">
        <f t="shared" si="2493"/>
        <v>0</v>
      </c>
      <c r="V235" s="283">
        <f t="shared" si="2494"/>
        <v>0.26318510858324717</v>
      </c>
      <c r="W235" s="283">
        <f t="shared" si="2495"/>
        <v>0.3</v>
      </c>
      <c r="X235" s="283">
        <f t="shared" si="2496"/>
        <v>0.33196384552177488</v>
      </c>
      <c r="Y235" s="283">
        <f t="shared" si="2497"/>
        <v>0.30833333333333335</v>
      </c>
      <c r="Z235" s="282">
        <f t="shared" si="2498"/>
        <v>0.38128163970860601</v>
      </c>
      <c r="AA235" s="282">
        <f t="shared" si="2499"/>
        <v>0.28599096191091028</v>
      </c>
      <c r="AB235" s="283">
        <f t="shared" si="2500"/>
        <v>0.30269290523045056</v>
      </c>
      <c r="AC235" s="283">
        <f t="shared" si="2501"/>
        <v>0.30546075085324231</v>
      </c>
      <c r="AD235" s="283">
        <f t="shared" si="2502"/>
        <v>0.418359668924003</v>
      </c>
      <c r="AE235" s="282">
        <f t="shared" si="2503"/>
        <v>0.33184084664699298</v>
      </c>
      <c r="AG235" s="272">
        <f>(T235-T234)*100</f>
        <v>2.4203863883943577</v>
      </c>
      <c r="AH235" s="272">
        <f t="shared" ref="AH235" si="2504">(U235-U234)*100</f>
        <v>0</v>
      </c>
      <c r="AI235" s="272">
        <f t="shared" ref="AI235" si="2505">(V235-V234)*100</f>
        <v>1.9860171555539374</v>
      </c>
      <c r="AJ235" s="272">
        <f t="shared" ref="AJ235" si="2506">(W235-W234)*100</f>
        <v>1.987951807228916</v>
      </c>
      <c r="AK235" s="272">
        <f t="shared" ref="AK235" si="2507">(X235-X234)*100</f>
        <v>-2.2151883899578007</v>
      </c>
      <c r="AL235" s="272">
        <f t="shared" ref="AL235" si="2508">(Y235-Y234)*100</f>
        <v>-3.771571298819254</v>
      </c>
      <c r="AM235" s="272">
        <f t="shared" ref="AM235" si="2509">(Z235-Z234)*100</f>
        <v>1.6040762879261095</v>
      </c>
      <c r="AN235" s="272">
        <f t="shared" ref="AN235" si="2510">(AA235-AA234)*100</f>
        <v>-1.3535745323707715</v>
      </c>
      <c r="AO235" s="272">
        <f t="shared" ref="AO235" si="2511">(AB235-AB234)*100</f>
        <v>-1.2563188990310892</v>
      </c>
      <c r="AP235" s="272">
        <f t="shared" ref="AP235" si="2512">(AC235-AC234)*100</f>
        <v>-1.2597077842884274</v>
      </c>
      <c r="AQ235" s="272">
        <f t="shared" ref="AQ235" si="2513">(AD235-AD234)*100</f>
        <v>0.10748024551602842</v>
      </c>
      <c r="AR235" s="272">
        <f t="shared" ref="AR235" si="2514">(AE235-AE234)*100</f>
        <v>-1.0016488480867058</v>
      </c>
    </row>
    <row r="236" spans="1:50" ht="15">
      <c r="A236" s="439"/>
      <c r="B236" s="457" t="s">
        <v>98</v>
      </c>
      <c r="C236" s="444">
        <v>132</v>
      </c>
      <c r="D236" s="445"/>
      <c r="E236" s="445">
        <v>182</v>
      </c>
      <c r="F236" s="445">
        <v>10</v>
      </c>
      <c r="G236" s="445">
        <v>87</v>
      </c>
      <c r="H236" s="445">
        <v>28</v>
      </c>
      <c r="I236" s="444">
        <v>439</v>
      </c>
      <c r="J236" s="444">
        <v>181</v>
      </c>
      <c r="K236" s="445">
        <v>735</v>
      </c>
      <c r="L236" s="445">
        <v>200</v>
      </c>
      <c r="M236" s="445">
        <v>238</v>
      </c>
      <c r="N236" s="444">
        <v>1354</v>
      </c>
      <c r="O236" s="444"/>
      <c r="P236" s="489"/>
      <c r="Q236" s="56"/>
      <c r="R236" s="248" t="s">
        <v>526</v>
      </c>
      <c r="S236" s="249" t="s">
        <v>520</v>
      </c>
      <c r="T236" s="280">
        <f t="shared" ref="T236:T237" si="2515">IF(C226&gt;0,C236/C226,)</f>
        <v>1.6298308433139893E-2</v>
      </c>
      <c r="U236" s="281">
        <f t="shared" ref="U236:U237" si="2516">IF(D226&gt;0,D236/D226,)</f>
        <v>0</v>
      </c>
      <c r="V236" s="281">
        <f t="shared" ref="V236:V237" si="2517">IF(E226&gt;0,E236/E226,)</f>
        <v>4.5843828715365242E-2</v>
      </c>
      <c r="W236" s="281">
        <f t="shared" ref="W236:W237" si="2518">IF(F226&gt;0,F236/F226,)</f>
        <v>1.5060240963855422E-2</v>
      </c>
      <c r="X236" s="281">
        <f t="shared" ref="X236:X237" si="2519">IF(G226&gt;0,G236/G226,)</f>
        <v>3.5452322738386305E-2</v>
      </c>
      <c r="Y236" s="281">
        <f t="shared" ref="Y236:Y237" si="2520">IF(H226&gt;0,H236/H226,)</f>
        <v>3.8147138964577658E-2</v>
      </c>
      <c r="Z236" s="280">
        <f t="shared" ref="Z236:Z237" si="2521">IF(I226&gt;0,I236/I226,)</f>
        <v>2.7573644871553293E-2</v>
      </c>
      <c r="AA236" s="280">
        <f t="shared" ref="AA236:AA237" si="2522">IF(J226&gt;0,J236/J226,)</f>
        <v>0.12237998647734956</v>
      </c>
      <c r="AB236" s="281">
        <f t="shared" ref="AB236:AB237" si="2523">IF(K226&gt;0,K236/K226,)</f>
        <v>0.20131470829909615</v>
      </c>
      <c r="AC236" s="281">
        <f t="shared" ref="AC236:AC237" si="2524">IF(L226&gt;0,L236/L226,)</f>
        <v>0.10911074740861974</v>
      </c>
      <c r="AD236" s="281">
        <f t="shared" ref="AD236:AD237" si="2525">IF(M226&gt;0,M236/M226,)</f>
        <v>8.8278931750741835E-2</v>
      </c>
      <c r="AE236" s="280">
        <f t="shared" ref="AE236:AE237" si="2526">IF(N226&gt;0,N236/N226,)</f>
        <v>0.14018014287193292</v>
      </c>
      <c r="AG236" s="334" t="s">
        <v>519</v>
      </c>
      <c r="AH236" s="266"/>
      <c r="AI236" s="266"/>
      <c r="AJ236" s="266"/>
      <c r="AK236" s="266"/>
      <c r="AL236" s="266"/>
      <c r="AM236" s="266"/>
      <c r="AN236" s="266"/>
      <c r="AO236" s="266"/>
      <c r="AP236" s="266"/>
      <c r="AQ236" s="266"/>
      <c r="AR236" s="266"/>
    </row>
    <row r="237" spans="1:50" ht="15">
      <c r="A237" s="439"/>
      <c r="B237" s="457" t="s">
        <v>418</v>
      </c>
      <c r="C237" s="444">
        <v>105</v>
      </c>
      <c r="D237" s="445"/>
      <c r="E237" s="445">
        <v>175</v>
      </c>
      <c r="F237" s="445">
        <v>13</v>
      </c>
      <c r="G237" s="445">
        <v>78</v>
      </c>
      <c r="H237" s="445">
        <v>30</v>
      </c>
      <c r="I237" s="444">
        <v>401</v>
      </c>
      <c r="J237" s="444">
        <v>168</v>
      </c>
      <c r="K237" s="445">
        <v>767</v>
      </c>
      <c r="L237" s="445">
        <v>181</v>
      </c>
      <c r="M237" s="445">
        <v>217</v>
      </c>
      <c r="N237" s="444">
        <v>1333</v>
      </c>
      <c r="O237" s="444"/>
      <c r="P237" s="489"/>
      <c r="Q237" s="56"/>
      <c r="R237" s="250"/>
      <c r="S237" s="251" t="s">
        <v>500</v>
      </c>
      <c r="T237" s="282">
        <f t="shared" si="2515"/>
        <v>1.2315270935960592E-2</v>
      </c>
      <c r="U237" s="283">
        <f t="shared" si="2516"/>
        <v>0</v>
      </c>
      <c r="V237" s="283">
        <f t="shared" si="2517"/>
        <v>4.5243019648397102E-2</v>
      </c>
      <c r="W237" s="283">
        <f t="shared" si="2518"/>
        <v>0.02</v>
      </c>
      <c r="X237" s="283">
        <f t="shared" si="2519"/>
        <v>3.2046014790468362E-2</v>
      </c>
      <c r="Y237" s="283">
        <f t="shared" si="2520"/>
        <v>4.1666666666666664E-2</v>
      </c>
      <c r="Z237" s="282">
        <f t="shared" si="2521"/>
        <v>2.4756142733670824E-2</v>
      </c>
      <c r="AA237" s="282">
        <f t="shared" si="2522"/>
        <v>0.10845706907682376</v>
      </c>
      <c r="AB237" s="283">
        <f t="shared" si="2523"/>
        <v>0.19860176074572761</v>
      </c>
      <c r="AC237" s="283">
        <f t="shared" si="2524"/>
        <v>0.10295790671217292</v>
      </c>
      <c r="AD237" s="283">
        <f t="shared" si="2525"/>
        <v>8.1640331075996997E-2</v>
      </c>
      <c r="AE237" s="282">
        <f t="shared" si="2526"/>
        <v>0.13564668769716087</v>
      </c>
      <c r="AG237" s="272">
        <f>(T237-T236)*100</f>
        <v>-0.39830374971793014</v>
      </c>
      <c r="AH237" s="272">
        <f t="shared" ref="AH237" si="2527">(U237-U236)*100</f>
        <v>0</v>
      </c>
      <c r="AI237" s="272">
        <f t="shared" ref="AI237" si="2528">(V237-V236)*100</f>
        <v>-6.0080906696814013E-2</v>
      </c>
      <c r="AJ237" s="272">
        <f t="shared" ref="AJ237" si="2529">(W237-W236)*100</f>
        <v>0.49397590361445787</v>
      </c>
      <c r="AK237" s="272">
        <f t="shared" ref="AK237" si="2530">(X237-X236)*100</f>
        <v>-0.34063079479179426</v>
      </c>
      <c r="AL237" s="272">
        <f t="shared" ref="AL237" si="2531">(Y237-Y236)*100</f>
        <v>0.35195277020890064</v>
      </c>
      <c r="AM237" s="272">
        <f t="shared" ref="AM237" si="2532">(Z237-Z236)*100</f>
        <v>-0.28175021378824688</v>
      </c>
      <c r="AN237" s="272">
        <f t="shared" ref="AN237" si="2533">(AA237-AA236)*100</f>
        <v>-1.3922917400525801</v>
      </c>
      <c r="AO237" s="272">
        <f t="shared" ref="AO237" si="2534">(AB237-AB236)*100</f>
        <v>-0.27129475533685388</v>
      </c>
      <c r="AP237" s="272">
        <f t="shared" ref="AP237" si="2535">(AC237-AC236)*100</f>
        <v>-0.61528406964468241</v>
      </c>
      <c r="AQ237" s="272">
        <f t="shared" ref="AQ237" si="2536">(AD237-AD236)*100</f>
        <v>-0.66386006747448378</v>
      </c>
      <c r="AR237" s="272">
        <f t="shared" ref="AR237" si="2537">(AE237-AE236)*100</f>
        <v>-0.45334551747720497</v>
      </c>
    </row>
    <row r="238" spans="1:50" ht="15">
      <c r="A238" s="439"/>
      <c r="B238" s="457" t="s">
        <v>100</v>
      </c>
      <c r="C238" s="444"/>
      <c r="D238" s="445"/>
      <c r="E238" s="445"/>
      <c r="F238" s="445"/>
      <c r="G238" s="445"/>
      <c r="H238" s="445"/>
      <c r="I238" s="444"/>
      <c r="J238" s="444"/>
      <c r="K238" s="445"/>
      <c r="L238" s="445"/>
      <c r="M238" s="445"/>
      <c r="N238" s="444"/>
      <c r="O238" s="444"/>
      <c r="P238" s="489"/>
      <c r="Q238" s="56"/>
      <c r="R238" s="248" t="s">
        <v>527</v>
      </c>
      <c r="S238" s="249" t="s">
        <v>520</v>
      </c>
      <c r="T238" s="280">
        <f t="shared" ref="T238:T239" si="2538">IF(C226&gt;0,C238/C226,)</f>
        <v>0</v>
      </c>
      <c r="U238" s="281">
        <f t="shared" ref="U238:U239" si="2539">IF(D226&gt;0,D238/D226,)</f>
        <v>0</v>
      </c>
      <c r="V238" s="281">
        <f t="shared" ref="V238:V239" si="2540">IF(E226&gt;0,E238/E226,)</f>
        <v>0</v>
      </c>
      <c r="W238" s="281">
        <f t="shared" ref="W238:W239" si="2541">IF(F226&gt;0,F238/F226,)</f>
        <v>0</v>
      </c>
      <c r="X238" s="281">
        <f t="shared" ref="X238:X239" si="2542">IF(G226&gt;0,G238/G226,)</f>
        <v>0</v>
      </c>
      <c r="Y238" s="281">
        <f t="shared" ref="Y238:Y239" si="2543">IF(H226&gt;0,H238/H226,)</f>
        <v>0</v>
      </c>
      <c r="Z238" s="280">
        <f t="shared" ref="Z238:Z239" si="2544">IF(I226&gt;0,I238/I226,)</f>
        <v>0</v>
      </c>
      <c r="AA238" s="280">
        <f t="shared" ref="AA238:AA239" si="2545">IF(J226&gt;0,J238/J226,)</f>
        <v>0</v>
      </c>
      <c r="AB238" s="281">
        <f t="shared" ref="AB238:AB239" si="2546">IF(K226&gt;0,K238/K226,)</f>
        <v>0</v>
      </c>
      <c r="AC238" s="281">
        <f t="shared" ref="AC238:AC239" si="2547">IF(L226&gt;0,L238/L226,)</f>
        <v>0</v>
      </c>
      <c r="AD238" s="281">
        <f t="shared" ref="AD238:AD239" si="2548">IF(M226&gt;0,M238/M226,)</f>
        <v>0</v>
      </c>
      <c r="AE238" s="280">
        <f t="shared" ref="AE238:AE239" si="2549">IF(N226&gt;0,N238/N226,)</f>
        <v>0</v>
      </c>
      <c r="AG238" s="334" t="s">
        <v>519</v>
      </c>
      <c r="AH238" s="266"/>
      <c r="AI238" s="266"/>
      <c r="AJ238" s="266"/>
      <c r="AK238" s="266"/>
      <c r="AL238" s="266"/>
      <c r="AM238" s="266"/>
      <c r="AN238" s="266"/>
      <c r="AO238" s="266"/>
      <c r="AP238" s="266"/>
      <c r="AQ238" s="266"/>
      <c r="AR238" s="266"/>
    </row>
    <row r="239" spans="1:50" ht="15">
      <c r="A239" s="439"/>
      <c r="B239" s="457" t="s">
        <v>420</v>
      </c>
      <c r="C239" s="444"/>
      <c r="D239" s="445"/>
      <c r="E239" s="445"/>
      <c r="F239" s="445"/>
      <c r="G239" s="445"/>
      <c r="H239" s="445"/>
      <c r="I239" s="444"/>
      <c r="J239" s="444"/>
      <c r="K239" s="445"/>
      <c r="L239" s="445"/>
      <c r="M239" s="445"/>
      <c r="N239" s="444"/>
      <c r="O239" s="444"/>
      <c r="P239" s="489"/>
      <c r="Q239" s="56"/>
      <c r="R239" s="250"/>
      <c r="S239" s="251" t="s">
        <v>500</v>
      </c>
      <c r="T239" s="282">
        <f t="shared" si="2538"/>
        <v>0</v>
      </c>
      <c r="U239" s="283">
        <f t="shared" si="2539"/>
        <v>0</v>
      </c>
      <c r="V239" s="283">
        <f t="shared" si="2540"/>
        <v>0</v>
      </c>
      <c r="W239" s="283">
        <f t="shared" si="2541"/>
        <v>0</v>
      </c>
      <c r="X239" s="283">
        <f t="shared" si="2542"/>
        <v>0</v>
      </c>
      <c r="Y239" s="283">
        <f t="shared" si="2543"/>
        <v>0</v>
      </c>
      <c r="Z239" s="282">
        <f t="shared" si="2544"/>
        <v>0</v>
      </c>
      <c r="AA239" s="282">
        <f t="shared" si="2545"/>
        <v>0</v>
      </c>
      <c r="AB239" s="283">
        <f t="shared" si="2546"/>
        <v>0</v>
      </c>
      <c r="AC239" s="283">
        <f t="shared" si="2547"/>
        <v>0</v>
      </c>
      <c r="AD239" s="283">
        <f t="shared" si="2548"/>
        <v>0</v>
      </c>
      <c r="AE239" s="282">
        <f t="shared" si="2549"/>
        <v>0</v>
      </c>
      <c r="AG239" s="272">
        <f>(T239-T238)*100</f>
        <v>0</v>
      </c>
      <c r="AH239" s="272">
        <f t="shared" ref="AH239" si="2550">(U239-U238)*100</f>
        <v>0</v>
      </c>
      <c r="AI239" s="272">
        <f t="shared" ref="AI239" si="2551">(V239-V238)*100</f>
        <v>0</v>
      </c>
      <c r="AJ239" s="272">
        <f t="shared" ref="AJ239" si="2552">(W239-W238)*100</f>
        <v>0</v>
      </c>
      <c r="AK239" s="272">
        <f t="shared" ref="AK239" si="2553">(X239-X238)*100</f>
        <v>0</v>
      </c>
      <c r="AL239" s="272">
        <f t="shared" ref="AL239" si="2554">(Y239-Y238)*100</f>
        <v>0</v>
      </c>
      <c r="AM239" s="272">
        <f t="shared" ref="AM239" si="2555">(Z239-Z238)*100</f>
        <v>0</v>
      </c>
      <c r="AN239" s="272">
        <f t="shared" ref="AN239" si="2556">(AA239-AA238)*100</f>
        <v>0</v>
      </c>
      <c r="AO239" s="272">
        <f t="shared" ref="AO239" si="2557">(AB239-AB238)*100</f>
        <v>0</v>
      </c>
      <c r="AP239" s="272">
        <f t="shared" ref="AP239" si="2558">(AC239-AC238)*100</f>
        <v>0</v>
      </c>
      <c r="AQ239" s="272">
        <f t="shared" ref="AQ239" si="2559">(AD239-AD238)*100</f>
        <v>0</v>
      </c>
      <c r="AR239" s="272">
        <f t="shared" ref="AR239" si="2560">(AE239-AE238)*100</f>
        <v>0</v>
      </c>
    </row>
    <row r="240" spans="1:50" ht="15">
      <c r="A240" s="439"/>
      <c r="B240" s="457" t="s">
        <v>102</v>
      </c>
      <c r="C240" s="444">
        <v>1836</v>
      </c>
      <c r="D240" s="445"/>
      <c r="E240" s="445">
        <v>1244</v>
      </c>
      <c r="F240" s="445">
        <v>242</v>
      </c>
      <c r="G240" s="445">
        <v>676</v>
      </c>
      <c r="H240" s="445">
        <v>229</v>
      </c>
      <c r="I240" s="444">
        <v>4227</v>
      </c>
      <c r="J240" s="444">
        <v>358</v>
      </c>
      <c r="K240" s="445">
        <v>505</v>
      </c>
      <c r="L240" s="445">
        <v>373</v>
      </c>
      <c r="M240" s="445">
        <v>417</v>
      </c>
      <c r="N240" s="444">
        <v>1653</v>
      </c>
      <c r="O240" s="444"/>
      <c r="P240" s="489"/>
      <c r="Q240" s="56"/>
      <c r="R240" s="248" t="s">
        <v>528</v>
      </c>
      <c r="S240" s="249" t="s">
        <v>520</v>
      </c>
      <c r="T240" s="280">
        <f t="shared" ref="T240:T241" si="2561">IF(C226&gt;0,C240/C226,)</f>
        <v>0.22669465366094579</v>
      </c>
      <c r="U240" s="281">
        <f t="shared" ref="U240:U241" si="2562">IF(D226&gt;0,D240/D226,)</f>
        <v>0</v>
      </c>
      <c r="V240" s="281">
        <f t="shared" ref="V240:V241" si="2563">IF(E226&gt;0,E240/E226,)</f>
        <v>0.31335012594458439</v>
      </c>
      <c r="W240" s="281">
        <f t="shared" ref="W240:W241" si="2564">IF(F226&gt;0,F240/F226,)</f>
        <v>0.36445783132530118</v>
      </c>
      <c r="X240" s="281">
        <f t="shared" ref="X240:X241" si="2565">IF(G226&gt;0,G240/G226,)</f>
        <v>0.27546862265688671</v>
      </c>
      <c r="Y240" s="281">
        <f t="shared" ref="Y240:Y241" si="2566">IF(H226&gt;0,H240/H226,)</f>
        <v>0.31198910081743869</v>
      </c>
      <c r="Z240" s="280">
        <f t="shared" ref="Z240:Z241" si="2567">IF(I226&gt;0,I240/I226,)</f>
        <v>0.26549839834181271</v>
      </c>
      <c r="AA240" s="280">
        <f t="shared" ref="AA240:AA241" si="2568">IF(J226&gt;0,J240/J226,)</f>
        <v>0.24205544286680189</v>
      </c>
      <c r="AB240" s="281">
        <f t="shared" ref="AB240:AB241" si="2569">IF(K226&gt;0,K240/K226,)</f>
        <v>0.13831826896740618</v>
      </c>
      <c r="AC240" s="281">
        <f t="shared" ref="AC240:AC241" si="2570">IF(L226&gt;0,L240/L226,)</f>
        <v>0.20349154391707583</v>
      </c>
      <c r="AD240" s="281">
        <f t="shared" ref="AD240:AD241" si="2571">IF(M226&gt;0,M240/M226,)</f>
        <v>0.15467359050445104</v>
      </c>
      <c r="AE240" s="280">
        <f t="shared" ref="AE240:AE241" si="2572">IF(N226&gt;0,N240/N226,)</f>
        <v>0.1711357283362667</v>
      </c>
      <c r="AG240" s="334" t="s">
        <v>519</v>
      </c>
      <c r="AH240" s="266"/>
      <c r="AI240" s="266"/>
      <c r="AJ240" s="266"/>
      <c r="AK240" s="266"/>
      <c r="AL240" s="266"/>
      <c r="AM240" s="266"/>
      <c r="AN240" s="266"/>
      <c r="AO240" s="266"/>
      <c r="AP240" s="266"/>
      <c r="AQ240" s="266"/>
      <c r="AR240" s="266"/>
    </row>
    <row r="241" spans="1:44" ht="15">
      <c r="A241" s="439"/>
      <c r="B241" s="457" t="s">
        <v>422</v>
      </c>
      <c r="C241" s="444">
        <v>1864</v>
      </c>
      <c r="D241" s="445"/>
      <c r="E241" s="445">
        <v>1107</v>
      </c>
      <c r="F241" s="445">
        <v>241</v>
      </c>
      <c r="G241" s="445">
        <v>732</v>
      </c>
      <c r="H241" s="445">
        <v>239</v>
      </c>
      <c r="I241" s="444">
        <v>4183</v>
      </c>
      <c r="J241" s="444">
        <v>342</v>
      </c>
      <c r="K241" s="445">
        <v>489</v>
      </c>
      <c r="L241" s="445">
        <v>339</v>
      </c>
      <c r="M241" s="445">
        <v>388</v>
      </c>
      <c r="N241" s="444">
        <v>1558</v>
      </c>
      <c r="O241" s="444"/>
      <c r="P241" s="489"/>
      <c r="Q241" s="56"/>
      <c r="R241" s="250"/>
      <c r="S241" s="251" t="s">
        <v>500</v>
      </c>
      <c r="T241" s="282">
        <f t="shared" si="2561"/>
        <v>0.21862538118695754</v>
      </c>
      <c r="U241" s="283">
        <f t="shared" si="2562"/>
        <v>0</v>
      </c>
      <c r="V241" s="283">
        <f t="shared" si="2563"/>
        <v>0.28619441571871768</v>
      </c>
      <c r="W241" s="283">
        <f t="shared" si="2564"/>
        <v>0.3707692307692308</v>
      </c>
      <c r="X241" s="283">
        <f t="shared" si="2565"/>
        <v>0.30073952341824156</v>
      </c>
      <c r="Y241" s="283">
        <f t="shared" si="2566"/>
        <v>0.33194444444444443</v>
      </c>
      <c r="Z241" s="282">
        <f t="shared" si="2567"/>
        <v>0.25824175824175827</v>
      </c>
      <c r="AA241" s="282">
        <f t="shared" si="2568"/>
        <v>0.22078760490639121</v>
      </c>
      <c r="AB241" s="283">
        <f t="shared" si="2569"/>
        <v>0.12661833247022269</v>
      </c>
      <c r="AC241" s="283">
        <f t="shared" si="2570"/>
        <v>0.19283276450511946</v>
      </c>
      <c r="AD241" s="283">
        <f t="shared" si="2571"/>
        <v>0.14597441685477802</v>
      </c>
      <c r="AE241" s="282">
        <f t="shared" si="2572"/>
        <v>0.15854279027170043</v>
      </c>
      <c r="AG241" s="272">
        <f>(T241-T240)*100</f>
        <v>-0.80692724739882538</v>
      </c>
      <c r="AH241" s="272">
        <f t="shared" ref="AH241" si="2573">(U241-U240)*100</f>
        <v>0</v>
      </c>
      <c r="AI241" s="272">
        <f t="shared" ref="AI241" si="2574">(V241-V240)*100</f>
        <v>-2.7155710225866714</v>
      </c>
      <c r="AJ241" s="272">
        <f t="shared" ref="AJ241" si="2575">(W241-W240)*100</f>
        <v>0.63113994439296106</v>
      </c>
      <c r="AK241" s="272">
        <f t="shared" ref="AK241" si="2576">(X241-X240)*100</f>
        <v>2.5270900761354853</v>
      </c>
      <c r="AL241" s="272">
        <f t="shared" ref="AL241" si="2577">(Y241-Y240)*100</f>
        <v>1.9955343627005739</v>
      </c>
      <c r="AM241" s="272">
        <f t="shared" ref="AM241" si="2578">(Z241-Z240)*100</f>
        <v>-0.72566401000544456</v>
      </c>
      <c r="AN241" s="272">
        <f t="shared" ref="AN241" si="2579">(AA241-AA240)*100</f>
        <v>-2.1267837960410678</v>
      </c>
      <c r="AO241" s="272">
        <f t="shared" ref="AO241" si="2580">(AB241-AB240)*100</f>
        <v>-1.1699936497183483</v>
      </c>
      <c r="AP241" s="272">
        <f t="shared" ref="AP241" si="2581">(AC241-AC240)*100</f>
        <v>-1.0658779411956365</v>
      </c>
      <c r="AQ241" s="272">
        <f t="shared" ref="AQ241" si="2582">(AD241-AD240)*100</f>
        <v>-0.86991736496730143</v>
      </c>
      <c r="AR241" s="272">
        <f t="shared" ref="AR241" si="2583">(AE241-AE240)*100</f>
        <v>-1.2592938064566268</v>
      </c>
    </row>
    <row r="242" spans="1:44" ht="15">
      <c r="A242" s="439"/>
      <c r="B242" s="457" t="s">
        <v>104</v>
      </c>
      <c r="C242" s="444">
        <v>892</v>
      </c>
      <c r="D242" s="445"/>
      <c r="E242" s="445">
        <v>885</v>
      </c>
      <c r="F242" s="445">
        <v>96</v>
      </c>
      <c r="G242" s="445">
        <v>339</v>
      </c>
      <c r="H242" s="445">
        <v>102</v>
      </c>
      <c r="I242" s="444">
        <v>2314</v>
      </c>
      <c r="J242" s="444">
        <v>306</v>
      </c>
      <c r="K242" s="445">
        <v>793</v>
      </c>
      <c r="L242" s="445">
        <v>366</v>
      </c>
      <c r="M242" s="445">
        <v>329</v>
      </c>
      <c r="N242" s="444">
        <v>1794</v>
      </c>
      <c r="O242" s="444"/>
      <c r="P242" s="489"/>
      <c r="Q242" s="56"/>
      <c r="R242" s="248" t="s">
        <v>529</v>
      </c>
      <c r="S242" s="249" t="s">
        <v>520</v>
      </c>
      <c r="T242" s="280">
        <f t="shared" ref="T242:T243" si="2584">IF(C226&gt;0,C242/C226,)</f>
        <v>0.11013705395727867</v>
      </c>
      <c r="U242" s="281">
        <f t="shared" ref="U242:U243" si="2585">IF(D226&gt;0,D242/D226,)</f>
        <v>0</v>
      </c>
      <c r="V242" s="281">
        <f t="shared" ref="V242:V243" si="2586">IF(E226&gt;0,E242/E226,)</f>
        <v>0.22292191435768263</v>
      </c>
      <c r="W242" s="281">
        <f t="shared" ref="W242:W243" si="2587">IF(F226&gt;0,F242/F226,)</f>
        <v>0.14457831325301204</v>
      </c>
      <c r="X242" s="281">
        <f t="shared" ref="X242:X243" si="2588">IF(G226&gt;0,G242/G226,)</f>
        <v>0.13814180929095354</v>
      </c>
      <c r="Y242" s="281">
        <f t="shared" ref="Y242:Y243" si="2589">IF(H226&gt;0,H242/H226,)</f>
        <v>0.13896457765667575</v>
      </c>
      <c r="Z242" s="280">
        <f t="shared" ref="Z242:Z243" si="2590">IF(I226&gt;0,I242/I226,)</f>
        <v>0.14534262923183217</v>
      </c>
      <c r="AA242" s="280">
        <f t="shared" ref="AA242:AA243" si="2591">IF(J226&gt;0,J242/J226,)</f>
        <v>0.20689655172413793</v>
      </c>
      <c r="AB242" s="281">
        <f t="shared" ref="AB242:AB243" si="2592">IF(K226&gt;0,K242/K226,)</f>
        <v>0.21720076691317447</v>
      </c>
      <c r="AC242" s="281">
        <f t="shared" ref="AC242:AC243" si="2593">IF(L226&gt;0,L242/L226,)</f>
        <v>0.19967266775777415</v>
      </c>
      <c r="AD242" s="281">
        <f t="shared" ref="AD242:AD243" si="2594">IF(M226&gt;0,M242/M226,)</f>
        <v>0.12203264094955489</v>
      </c>
      <c r="AE242" s="280">
        <f t="shared" ref="AE242:AE243" si="2595">IF(N226&gt;0,N242/N226,)</f>
        <v>0.1857335127860027</v>
      </c>
      <c r="AG242" s="334" t="s">
        <v>519</v>
      </c>
      <c r="AH242" s="266"/>
      <c r="AI242" s="266"/>
      <c r="AJ242" s="266"/>
      <c r="AK242" s="266"/>
      <c r="AL242" s="266"/>
      <c r="AM242" s="266"/>
      <c r="AN242" s="266"/>
      <c r="AO242" s="266"/>
      <c r="AP242" s="266"/>
      <c r="AQ242" s="266"/>
      <c r="AR242" s="266"/>
    </row>
    <row r="243" spans="1:44" ht="15">
      <c r="A243" s="439"/>
      <c r="B243" s="457" t="s">
        <v>424</v>
      </c>
      <c r="C243" s="444">
        <v>938</v>
      </c>
      <c r="D243" s="445"/>
      <c r="E243" s="445">
        <v>839</v>
      </c>
      <c r="F243" s="445">
        <v>84</v>
      </c>
      <c r="G243" s="445">
        <v>302</v>
      </c>
      <c r="H243" s="445">
        <v>109</v>
      </c>
      <c r="I243" s="444">
        <v>2272</v>
      </c>
      <c r="J243" s="444">
        <v>355</v>
      </c>
      <c r="K243" s="445">
        <v>870</v>
      </c>
      <c r="L243" s="445">
        <v>363</v>
      </c>
      <c r="M243" s="445">
        <v>336</v>
      </c>
      <c r="N243" s="444">
        <v>1924</v>
      </c>
      <c r="O243" s="444"/>
      <c r="P243" s="489"/>
      <c r="Q243" s="56"/>
      <c r="R243" s="250"/>
      <c r="S243" s="251" t="s">
        <v>500</v>
      </c>
      <c r="T243" s="282">
        <f t="shared" si="2584"/>
        <v>0.11001642036124795</v>
      </c>
      <c r="U243" s="283">
        <f t="shared" si="2585"/>
        <v>0</v>
      </c>
      <c r="V243" s="283">
        <f t="shared" si="2586"/>
        <v>0.21690796277145813</v>
      </c>
      <c r="W243" s="283">
        <f t="shared" si="2587"/>
        <v>0.12923076923076923</v>
      </c>
      <c r="X243" s="283">
        <f t="shared" si="2588"/>
        <v>0.12407559572719803</v>
      </c>
      <c r="Y243" s="283">
        <f t="shared" si="2589"/>
        <v>0.15138888888888888</v>
      </c>
      <c r="Z243" s="282">
        <f t="shared" si="2590"/>
        <v>0.14026423015187059</v>
      </c>
      <c r="AA243" s="282">
        <f t="shared" si="2591"/>
        <v>0.22918011620400258</v>
      </c>
      <c r="AB243" s="283">
        <f t="shared" si="2592"/>
        <v>0.22527187985499741</v>
      </c>
      <c r="AC243" s="283">
        <f t="shared" si="2593"/>
        <v>0.20648464163822525</v>
      </c>
      <c r="AD243" s="283">
        <f t="shared" si="2594"/>
        <v>0.12641083521444696</v>
      </c>
      <c r="AE243" s="282">
        <f t="shared" si="2595"/>
        <v>0.19578711712628472</v>
      </c>
      <c r="AG243" s="272">
        <f>(T243-T242)*100</f>
        <v>-1.2063359603071977E-2</v>
      </c>
      <c r="AH243" s="272">
        <f t="shared" ref="AH243" si="2596">(U243-U242)*100</f>
        <v>0</v>
      </c>
      <c r="AI243" s="272">
        <f t="shared" ref="AI243" si="2597">(V243-V242)*100</f>
        <v>-0.6013951586224503</v>
      </c>
      <c r="AJ243" s="272">
        <f t="shared" ref="AJ243" si="2598">(W243-W242)*100</f>
        <v>-1.5347544022242809</v>
      </c>
      <c r="AK243" s="272">
        <f t="shared" ref="AK243" si="2599">(X243-X242)*100</f>
        <v>-1.4066213563755507</v>
      </c>
      <c r="AL243" s="272">
        <f t="shared" ref="AL243" si="2600">(Y243-Y242)*100</f>
        <v>1.242431123221313</v>
      </c>
      <c r="AM243" s="272">
        <f t="shared" ref="AM243" si="2601">(Z243-Z242)*100</f>
        <v>-0.50783990799615764</v>
      </c>
      <c r="AN243" s="272">
        <f t="shared" ref="AN243" si="2602">(AA243-AA242)*100</f>
        <v>2.2283564479864655</v>
      </c>
      <c r="AO243" s="272">
        <f t="shared" ref="AO243" si="2603">(AB243-AB242)*100</f>
        <v>0.80711129418229444</v>
      </c>
      <c r="AP243" s="272">
        <f t="shared" ref="AP243" si="2604">(AC243-AC242)*100</f>
        <v>0.68119738804510999</v>
      </c>
      <c r="AQ243" s="272">
        <f t="shared" ref="AQ243" si="2605">(AD243-AD242)*100</f>
        <v>0.43781942648920685</v>
      </c>
      <c r="AR243" s="272">
        <f t="shared" ref="AR243" si="2606">(AE243-AE242)*100</f>
        <v>1.0053604340282019</v>
      </c>
    </row>
    <row r="244" spans="1:44" ht="15">
      <c r="A244" s="439"/>
      <c r="B244" s="457" t="s">
        <v>106</v>
      </c>
      <c r="C244" s="444"/>
      <c r="D244" s="445"/>
      <c r="E244" s="445"/>
      <c r="F244" s="445"/>
      <c r="G244" s="445"/>
      <c r="H244" s="445"/>
      <c r="I244" s="444"/>
      <c r="J244" s="444"/>
      <c r="K244" s="445"/>
      <c r="L244" s="445"/>
      <c r="M244" s="445"/>
      <c r="N244" s="444"/>
      <c r="O244" s="444"/>
      <c r="P244" s="489"/>
      <c r="Q244" s="56"/>
      <c r="R244" s="248" t="s">
        <v>530</v>
      </c>
      <c r="S244" s="249" t="s">
        <v>520</v>
      </c>
      <c r="T244" s="280">
        <f t="shared" ref="T244:T245" si="2607">IF(C226&gt;0,C244/C226,)</f>
        <v>0</v>
      </c>
      <c r="U244" s="281">
        <f t="shared" ref="U244:U245" si="2608">IF(D226&gt;0,D244/D226,)</f>
        <v>0</v>
      </c>
      <c r="V244" s="281">
        <f t="shared" ref="V244:V245" si="2609">IF(E226&gt;0,E244/E226,)</f>
        <v>0</v>
      </c>
      <c r="W244" s="281">
        <f t="shared" ref="W244:W245" si="2610">IF(F226&gt;0,F244/F226,)</f>
        <v>0</v>
      </c>
      <c r="X244" s="281">
        <f t="shared" ref="X244:X245" si="2611">IF(G226&gt;0,G244/G226,)</f>
        <v>0</v>
      </c>
      <c r="Y244" s="281">
        <f t="shared" ref="Y244:Y245" si="2612">IF(H226&gt;0,H244/H226,)</f>
        <v>0</v>
      </c>
      <c r="Z244" s="280">
        <f t="shared" ref="Z244:Z245" si="2613">IF(I226&gt;0,I244/I226,)</f>
        <v>0</v>
      </c>
      <c r="AA244" s="280">
        <f t="shared" ref="AA244:AA245" si="2614">IF(J226&gt;0,J244/J226,)</f>
        <v>0</v>
      </c>
      <c r="AB244" s="281">
        <f t="shared" ref="AB244:AB245" si="2615">IF(K226&gt;0,K244/K226,)</f>
        <v>0</v>
      </c>
      <c r="AC244" s="281">
        <f t="shared" ref="AC244:AC245" si="2616">IF(L226&gt;0,L244/L226,)</f>
        <v>0</v>
      </c>
      <c r="AD244" s="281">
        <f t="shared" ref="AD244:AD245" si="2617">IF(M226&gt;0,M244/M226,)</f>
        <v>0</v>
      </c>
      <c r="AE244" s="280">
        <f t="shared" ref="AE244:AE245" si="2618">IF(N226&gt;0,N244/N226,)</f>
        <v>0</v>
      </c>
      <c r="AG244" s="334" t="s">
        <v>519</v>
      </c>
      <c r="AH244" s="266"/>
      <c r="AI244" s="266"/>
      <c r="AJ244" s="266"/>
      <c r="AK244" s="266"/>
      <c r="AL244" s="266"/>
      <c r="AM244" s="266"/>
      <c r="AN244" s="266"/>
      <c r="AO244" s="266"/>
      <c r="AP244" s="266"/>
      <c r="AQ244" s="266"/>
      <c r="AR244" s="266"/>
    </row>
    <row r="245" spans="1:44" ht="15">
      <c r="A245" s="439"/>
      <c r="B245" s="457" t="s">
        <v>426</v>
      </c>
      <c r="C245" s="444"/>
      <c r="D245" s="445"/>
      <c r="E245" s="445"/>
      <c r="F245" s="445"/>
      <c r="G245" s="445"/>
      <c r="H245" s="445"/>
      <c r="I245" s="444"/>
      <c r="J245" s="444"/>
      <c r="K245" s="445"/>
      <c r="L245" s="445"/>
      <c r="M245" s="445"/>
      <c r="N245" s="444"/>
      <c r="O245" s="444"/>
      <c r="P245" s="489"/>
      <c r="Q245" s="56"/>
      <c r="R245" s="250"/>
      <c r="S245" s="251" t="s">
        <v>500</v>
      </c>
      <c r="T245" s="282">
        <f t="shared" si="2607"/>
        <v>0</v>
      </c>
      <c r="U245" s="283">
        <f t="shared" si="2608"/>
        <v>0</v>
      </c>
      <c r="V245" s="283">
        <f t="shared" si="2609"/>
        <v>0</v>
      </c>
      <c r="W245" s="283">
        <f t="shared" si="2610"/>
        <v>0</v>
      </c>
      <c r="X245" s="283">
        <f t="shared" si="2611"/>
        <v>0</v>
      </c>
      <c r="Y245" s="283">
        <f t="shared" si="2612"/>
        <v>0</v>
      </c>
      <c r="Z245" s="282">
        <f t="shared" si="2613"/>
        <v>0</v>
      </c>
      <c r="AA245" s="282">
        <f t="shared" si="2614"/>
        <v>0</v>
      </c>
      <c r="AB245" s="283">
        <f t="shared" si="2615"/>
        <v>0</v>
      </c>
      <c r="AC245" s="283">
        <f t="shared" si="2616"/>
        <v>0</v>
      </c>
      <c r="AD245" s="283">
        <f t="shared" si="2617"/>
        <v>0</v>
      </c>
      <c r="AE245" s="282">
        <f t="shared" si="2618"/>
        <v>0</v>
      </c>
      <c r="AG245" s="272">
        <f>(T245-T244)*100</f>
        <v>0</v>
      </c>
      <c r="AH245" s="272">
        <f t="shared" ref="AH245" si="2619">(U245-U244)*100</f>
        <v>0</v>
      </c>
      <c r="AI245" s="272">
        <f t="shared" ref="AI245" si="2620">(V245-V244)*100</f>
        <v>0</v>
      </c>
      <c r="AJ245" s="272">
        <f t="shared" ref="AJ245" si="2621">(W245-W244)*100</f>
        <v>0</v>
      </c>
      <c r="AK245" s="272">
        <f t="shared" ref="AK245" si="2622">(X245-X244)*100</f>
        <v>0</v>
      </c>
      <c r="AL245" s="272">
        <f t="shared" ref="AL245" si="2623">(Y245-Y244)*100</f>
        <v>0</v>
      </c>
      <c r="AM245" s="272">
        <f t="shared" ref="AM245" si="2624">(Z245-Z244)*100</f>
        <v>0</v>
      </c>
      <c r="AN245" s="272">
        <f t="shared" ref="AN245" si="2625">(AA245-AA244)*100</f>
        <v>0</v>
      </c>
      <c r="AO245" s="272">
        <f t="shared" ref="AO245" si="2626">(AB245-AB244)*100</f>
        <v>0</v>
      </c>
      <c r="AP245" s="272">
        <f t="shared" ref="AP245" si="2627">(AC245-AC244)*100</f>
        <v>0</v>
      </c>
      <c r="AQ245" s="272">
        <f t="shared" ref="AQ245" si="2628">(AD245-AD244)*100</f>
        <v>0</v>
      </c>
      <c r="AR245" s="272">
        <f t="shared" ref="AR245" si="2629">(AE245-AE244)*100</f>
        <v>0</v>
      </c>
    </row>
    <row r="246" spans="1:44" ht="15">
      <c r="A246" s="439"/>
      <c r="B246" s="457" t="s">
        <v>108</v>
      </c>
      <c r="C246" s="444">
        <v>118</v>
      </c>
      <c r="D246" s="445"/>
      <c r="E246" s="445">
        <v>78</v>
      </c>
      <c r="F246" s="445">
        <v>6</v>
      </c>
      <c r="G246" s="445">
        <v>22</v>
      </c>
      <c r="H246" s="445">
        <v>4</v>
      </c>
      <c r="I246" s="444">
        <v>228</v>
      </c>
      <c r="J246" s="444">
        <v>10</v>
      </c>
      <c r="K246" s="445">
        <v>31</v>
      </c>
      <c r="L246" s="445">
        <v>12</v>
      </c>
      <c r="M246" s="445">
        <v>25</v>
      </c>
      <c r="N246" s="444">
        <v>78</v>
      </c>
      <c r="O246" s="444"/>
      <c r="P246" s="489"/>
      <c r="Q246" s="56"/>
      <c r="R246" s="248" t="s">
        <v>531</v>
      </c>
      <c r="S246" s="249" t="s">
        <v>520</v>
      </c>
      <c r="T246" s="280">
        <f t="shared" ref="T246:T247" si="2630">IF(C226&gt;0,C246/C226,)</f>
        <v>1.456969996295839E-2</v>
      </c>
      <c r="U246" s="281">
        <f t="shared" ref="U246:U247" si="2631">IF(D226&gt;0,D246/D226,)</f>
        <v>0</v>
      </c>
      <c r="V246" s="281">
        <f t="shared" ref="V246:V247" si="2632">IF(E226&gt;0,E246/E226,)</f>
        <v>1.964735516372796E-2</v>
      </c>
      <c r="W246" s="281">
        <f t="shared" ref="W246:W247" si="2633">IF(F226&gt;0,F246/F226,)</f>
        <v>9.0361445783132526E-3</v>
      </c>
      <c r="X246" s="281">
        <f t="shared" ref="X246:X247" si="2634">IF(G226&gt;0,G246/G226,)</f>
        <v>8.9649551752241236E-3</v>
      </c>
      <c r="Y246" s="281">
        <f t="shared" ref="Y246:Y247" si="2635">IF(H226&gt;0,H246/H226,)</f>
        <v>5.4495912806539508E-3</v>
      </c>
      <c r="Z246" s="280">
        <f t="shared" ref="Z246:Z247" si="2636">IF(I226&gt;0,I246/I226,)</f>
        <v>1.4320708498209912E-2</v>
      </c>
      <c r="AA246" s="280">
        <f t="shared" ref="AA246:AA247" si="2637">IF(J226&gt;0,J246/J226,)</f>
        <v>6.7613252197430695E-3</v>
      </c>
      <c r="AB246" s="281">
        <f t="shared" ref="AB246:AB247" si="2638">IF(K226&gt;0,K246/K226,)</f>
        <v>8.4908244316625574E-3</v>
      </c>
      <c r="AC246" s="281">
        <f t="shared" ref="AC246:AC247" si="2639">IF(L226&gt;0,L246/L226,)</f>
        <v>6.5466448445171853E-3</v>
      </c>
      <c r="AD246" s="281">
        <f t="shared" ref="AD246:AD247" si="2640">IF(M226&gt;0,M246/M226,)</f>
        <v>9.2729970326409488E-3</v>
      </c>
      <c r="AE246" s="280">
        <f t="shared" ref="AE246:AE247" si="2641">IF(N226&gt;0,N246/N226,)</f>
        <v>8.0753701211305519E-3</v>
      </c>
      <c r="AG246" s="334" t="s">
        <v>519</v>
      </c>
      <c r="AH246" s="195"/>
      <c r="AI246" s="195"/>
      <c r="AJ246" s="195"/>
      <c r="AK246" s="195"/>
      <c r="AL246" s="195"/>
      <c r="AM246" s="195"/>
      <c r="AN246" s="195"/>
      <c r="AO246" s="195"/>
      <c r="AP246" s="195"/>
      <c r="AQ246" s="195"/>
      <c r="AR246" s="195"/>
    </row>
    <row r="247" spans="1:44" ht="15.75" thickBot="1">
      <c r="A247" s="439"/>
      <c r="B247" s="457" t="s">
        <v>430</v>
      </c>
      <c r="C247" s="444">
        <v>139</v>
      </c>
      <c r="D247" s="445"/>
      <c r="E247" s="445">
        <v>78</v>
      </c>
      <c r="F247" s="445">
        <v>7</v>
      </c>
      <c r="G247" s="445">
        <v>15</v>
      </c>
      <c r="H247" s="445">
        <v>4</v>
      </c>
      <c r="I247" s="444">
        <v>243</v>
      </c>
      <c r="J247" s="444">
        <v>8</v>
      </c>
      <c r="K247" s="445">
        <v>27</v>
      </c>
      <c r="L247" s="445">
        <v>14</v>
      </c>
      <c r="M247" s="445">
        <v>14</v>
      </c>
      <c r="N247" s="444">
        <v>63</v>
      </c>
      <c r="O247" s="444"/>
      <c r="P247" s="489"/>
      <c r="Q247" s="56"/>
      <c r="R247" s="255"/>
      <c r="S247" s="256" t="s">
        <v>500</v>
      </c>
      <c r="T247" s="284">
        <f t="shared" si="2630"/>
        <v>1.6303072953319259E-2</v>
      </c>
      <c r="U247" s="285">
        <f t="shared" si="2631"/>
        <v>0</v>
      </c>
      <c r="V247" s="285">
        <f t="shared" si="2632"/>
        <v>2.0165460186142709E-2</v>
      </c>
      <c r="W247" s="285">
        <f t="shared" si="2633"/>
        <v>1.0769230769230769E-2</v>
      </c>
      <c r="X247" s="285">
        <f t="shared" si="2634"/>
        <v>6.162695152013147E-3</v>
      </c>
      <c r="Y247" s="285">
        <f t="shared" si="2635"/>
        <v>5.5555555555555558E-3</v>
      </c>
      <c r="Z247" s="284">
        <f t="shared" si="2636"/>
        <v>1.5001852080503766E-2</v>
      </c>
      <c r="AA247" s="284">
        <f t="shared" si="2637"/>
        <v>5.1646223369916072E-3</v>
      </c>
      <c r="AB247" s="285">
        <f t="shared" si="2638"/>
        <v>6.9911962713619883E-3</v>
      </c>
      <c r="AC247" s="285">
        <f t="shared" si="2639"/>
        <v>7.9635949943117172E-3</v>
      </c>
      <c r="AD247" s="285">
        <f t="shared" si="2640"/>
        <v>5.2671181339352894E-3</v>
      </c>
      <c r="AE247" s="284">
        <f t="shared" si="2641"/>
        <v>6.4109087208710693E-3</v>
      </c>
      <c r="AF247" s="427"/>
      <c r="AG247" s="273">
        <f>(T247-T246)*100</f>
        <v>0.17333729903608683</v>
      </c>
      <c r="AH247" s="273">
        <f t="shared" ref="AH247" si="2642">(U247-U246)*100</f>
        <v>0</v>
      </c>
      <c r="AI247" s="273">
        <f t="shared" ref="AI247" si="2643">(V247-V246)*100</f>
        <v>5.1810502241474848E-2</v>
      </c>
      <c r="AJ247" s="273">
        <f t="shared" ref="AJ247" si="2644">(W247-W246)*100</f>
        <v>0.1733086190917516</v>
      </c>
      <c r="AK247" s="273">
        <f t="shared" ref="AK247" si="2645">(X247-X246)*100</f>
        <v>-0.28022600232109768</v>
      </c>
      <c r="AL247" s="273">
        <f t="shared" ref="AL247" si="2646">(Y247-Y246)*100</f>
        <v>1.0596427490160501E-2</v>
      </c>
      <c r="AM247" s="273">
        <f t="shared" ref="AM247" si="2647">(Z247-Z246)*100</f>
        <v>6.8114358229385413E-2</v>
      </c>
      <c r="AN247" s="273">
        <f t="shared" ref="AN247" si="2648">(AA247-AA246)*100</f>
        <v>-0.15967028827514623</v>
      </c>
      <c r="AO247" s="273">
        <f t="shared" ref="AO247" si="2649">(AB247-AB246)*100</f>
        <v>-0.1499628160300569</v>
      </c>
      <c r="AP247" s="273">
        <f t="shared" ref="AP247" si="2650">(AC247-AC246)*100</f>
        <v>0.14169501497945319</v>
      </c>
      <c r="AQ247" s="273">
        <f t="shared" ref="AQ247" si="2651">(AD247-AD246)*100</f>
        <v>-0.40058788987056593</v>
      </c>
      <c r="AR247" s="273">
        <f t="shared" ref="AR247" si="2652">(AE247-AE246)*100</f>
        <v>-0.16644614002594826</v>
      </c>
    </row>
    <row r="248" spans="1:44" ht="15">
      <c r="A248" s="432" t="s">
        <v>552</v>
      </c>
      <c r="B248" s="431" t="s">
        <v>94</v>
      </c>
      <c r="C248" s="428"/>
      <c r="D248" s="429"/>
      <c r="E248" s="429"/>
      <c r="F248" s="429"/>
      <c r="G248" s="429"/>
      <c r="H248" s="429"/>
      <c r="I248" s="428"/>
      <c r="J248" s="428"/>
      <c r="K248" s="429"/>
      <c r="L248" s="429"/>
      <c r="M248" s="429"/>
      <c r="N248" s="428"/>
      <c r="O248" s="428">
        <v>0</v>
      </c>
      <c r="P248" s="430">
        <v>0</v>
      </c>
      <c r="Q248" s="56"/>
      <c r="R248" s="248" t="s">
        <v>521</v>
      </c>
      <c r="S248" s="249" t="s">
        <v>520</v>
      </c>
      <c r="T248" s="280">
        <f t="shared" ref="T248:T249" si="2653">IF(C248&gt;0,C248/C248,)</f>
        <v>0</v>
      </c>
      <c r="U248" s="281">
        <f t="shared" ref="U248:U249" si="2654">IF(D248&gt;0,D248/D248,)</f>
        <v>0</v>
      </c>
      <c r="V248" s="281">
        <f t="shared" ref="V248:V249" si="2655">IF(E248&gt;0,E248/E248,)</f>
        <v>0</v>
      </c>
      <c r="W248" s="281">
        <f t="shared" ref="W248:W249" si="2656">IF(F248&gt;0,F248/F248,)</f>
        <v>0</v>
      </c>
      <c r="X248" s="281">
        <f t="shared" ref="X248:X249" si="2657">IF(G248&gt;0,G248/G248,)</f>
        <v>0</v>
      </c>
      <c r="Y248" s="281">
        <f t="shared" ref="Y248:Y249" si="2658">IF(H248&gt;0,H248/H248,)</f>
        <v>0</v>
      </c>
      <c r="Z248" s="280">
        <f t="shared" ref="Z248:Z249" si="2659">IF(I248&gt;0,I248/I248,)</f>
        <v>0</v>
      </c>
      <c r="AA248" s="280">
        <f t="shared" ref="AA248:AA249" si="2660">IF(J248&gt;0,J248/J248,)</f>
        <v>0</v>
      </c>
      <c r="AB248" s="281">
        <f t="shared" ref="AB248:AB249" si="2661">IF(K248&gt;0,K248/K248,)</f>
        <v>0</v>
      </c>
      <c r="AC248" s="281">
        <f t="shared" ref="AC248:AC249" si="2662">IF(L248&gt;0,L248/L248,)</f>
        <v>0</v>
      </c>
      <c r="AD248" s="281">
        <f t="shared" ref="AD248:AD249" si="2663">IF(M248&gt;0,M248/M248,)</f>
        <v>0</v>
      </c>
      <c r="AE248" s="280">
        <f t="shared" ref="AE248:AE249" si="2664">IF(N248&gt;0,N248/N248,)</f>
        <v>0</v>
      </c>
      <c r="AG248" s="265">
        <f>+T250+T252+T254+T256+T258+T260+T262+T264+T266+T268</f>
        <v>0</v>
      </c>
      <c r="AH248" s="266">
        <f t="shared" ref="AH248:AH249" si="2665">+U250+U252+U254+U256+U258+U260+U262+U264+U266+U268</f>
        <v>0</v>
      </c>
      <c r="AI248" s="266">
        <f t="shared" ref="AI248:AI249" si="2666">+V250+V252+V254+V256+V258+V260+V262+V264+V266+V268</f>
        <v>0</v>
      </c>
      <c r="AJ248" s="266">
        <f t="shared" ref="AJ248:AJ249" si="2667">+W250+W252+W254+W256+W258+W260+W262+W264+W266+W268</f>
        <v>0</v>
      </c>
      <c r="AK248" s="266">
        <f t="shared" ref="AK248:AK249" si="2668">+X250+X252+X254+X256+X258+X260+X262+X264+X266+X268</f>
        <v>0</v>
      </c>
      <c r="AL248" s="266">
        <f t="shared" ref="AL248:AL249" si="2669">+Y250+Y252+Y254+Y256+Y258+Y260+Y262+Y264+Y266+Y268</f>
        <v>0</v>
      </c>
      <c r="AM248" s="266">
        <f t="shared" ref="AM248:AM249" si="2670">+Z250+Z252+Z254+Z256+Z258+Z260+Z262+Z264+Z266+Z268</f>
        <v>0</v>
      </c>
      <c r="AN248" s="266">
        <f t="shared" ref="AN248:AN249" si="2671">+AA250+AA252+AA254+AA256+AA258+AA260+AA262+AA264+AA266+AA268</f>
        <v>0</v>
      </c>
      <c r="AO248" s="266">
        <f t="shared" ref="AO248:AO249" si="2672">+AB250+AB252+AB254+AB256+AB258+AB260+AB262+AB264+AB266+AB268</f>
        <v>0</v>
      </c>
      <c r="AP248" s="266">
        <f t="shared" ref="AP248:AP249" si="2673">+AC250+AC252+AC254+AC256+AC258+AC260+AC262+AC264+AC266+AC268</f>
        <v>0</v>
      </c>
      <c r="AQ248" s="266">
        <f t="shared" ref="AQ248:AQ249" si="2674">+AD250+AD252+AD254+AD256+AD258+AD260+AD262+AD264+AD266+AD268</f>
        <v>0</v>
      </c>
      <c r="AR248" s="266">
        <f t="shared" ref="AR248:AR249" si="2675">+AE250+AE252+AE254+AE256+AE258+AE260+AE262+AE264+AE266+AE268</f>
        <v>0</v>
      </c>
    </row>
    <row r="249" spans="1:44" ht="15">
      <c r="A249" s="439"/>
      <c r="B249" s="457" t="s">
        <v>428</v>
      </c>
      <c r="C249" s="444"/>
      <c r="D249" s="445"/>
      <c r="E249" s="445"/>
      <c r="F249" s="445"/>
      <c r="G249" s="445"/>
      <c r="H249" s="445"/>
      <c r="I249" s="444"/>
      <c r="J249" s="444"/>
      <c r="K249" s="445"/>
      <c r="L249" s="445"/>
      <c r="M249" s="445"/>
      <c r="N249" s="444"/>
      <c r="O249" s="444">
        <v>0</v>
      </c>
      <c r="P249" s="489">
        <v>0</v>
      </c>
      <c r="Q249" s="56"/>
      <c r="R249" s="250"/>
      <c r="S249" s="251" t="s">
        <v>500</v>
      </c>
      <c r="T249" s="282">
        <f t="shared" si="2653"/>
        <v>0</v>
      </c>
      <c r="U249" s="283">
        <f t="shared" si="2654"/>
        <v>0</v>
      </c>
      <c r="V249" s="283">
        <f t="shared" si="2655"/>
        <v>0</v>
      </c>
      <c r="W249" s="283">
        <f t="shared" si="2656"/>
        <v>0</v>
      </c>
      <c r="X249" s="283">
        <f t="shared" si="2657"/>
        <v>0</v>
      </c>
      <c r="Y249" s="283">
        <f t="shared" si="2658"/>
        <v>0</v>
      </c>
      <c r="Z249" s="282">
        <f t="shared" si="2659"/>
        <v>0</v>
      </c>
      <c r="AA249" s="282">
        <f t="shared" si="2660"/>
        <v>0</v>
      </c>
      <c r="AB249" s="283">
        <f t="shared" si="2661"/>
        <v>0</v>
      </c>
      <c r="AC249" s="283">
        <f t="shared" si="2662"/>
        <v>0</v>
      </c>
      <c r="AD249" s="283">
        <f t="shared" si="2663"/>
        <v>0</v>
      </c>
      <c r="AE249" s="282">
        <f t="shared" si="2664"/>
        <v>0</v>
      </c>
      <c r="AG249" s="267">
        <f>+T251+T253+T255+T257+T259+T261+T263+T265+T267+T269</f>
        <v>0</v>
      </c>
      <c r="AH249" s="267">
        <f t="shared" si="2665"/>
        <v>0</v>
      </c>
      <c r="AI249" s="267">
        <f t="shared" si="2666"/>
        <v>0</v>
      </c>
      <c r="AJ249" s="267">
        <f t="shared" si="2667"/>
        <v>0</v>
      </c>
      <c r="AK249" s="267">
        <f t="shared" si="2668"/>
        <v>0</v>
      </c>
      <c r="AL249" s="267">
        <f t="shared" si="2669"/>
        <v>0</v>
      </c>
      <c r="AM249" s="267">
        <f t="shared" si="2670"/>
        <v>0</v>
      </c>
      <c r="AN249" s="267">
        <f t="shared" si="2671"/>
        <v>0</v>
      </c>
      <c r="AO249" s="267">
        <f t="shared" si="2672"/>
        <v>0</v>
      </c>
      <c r="AP249" s="267">
        <f t="shared" si="2673"/>
        <v>0</v>
      </c>
      <c r="AQ249" s="267">
        <f t="shared" si="2674"/>
        <v>0</v>
      </c>
      <c r="AR249" s="267">
        <f t="shared" si="2675"/>
        <v>0</v>
      </c>
    </row>
    <row r="250" spans="1:44" ht="15">
      <c r="A250" s="439"/>
      <c r="B250" s="457" t="s">
        <v>226</v>
      </c>
      <c r="C250" s="444"/>
      <c r="D250" s="445"/>
      <c r="E250" s="445"/>
      <c r="F250" s="445"/>
      <c r="G250" s="445"/>
      <c r="H250" s="445"/>
      <c r="I250" s="444"/>
      <c r="J250" s="444"/>
      <c r="K250" s="445"/>
      <c r="L250" s="445"/>
      <c r="M250" s="445"/>
      <c r="N250" s="444"/>
      <c r="O250" s="444"/>
      <c r="P250" s="489"/>
      <c r="Q250" s="56"/>
      <c r="R250" s="248" t="s">
        <v>522</v>
      </c>
      <c r="S250" s="249" t="s">
        <v>520</v>
      </c>
      <c r="T250" s="280">
        <f t="shared" ref="T250:T251" si="2676">IF(C248&gt;0,C250/C248,)</f>
        <v>0</v>
      </c>
      <c r="U250" s="281">
        <f t="shared" ref="U250:U251" si="2677">IF(D248&gt;0,D250/D248,)</f>
        <v>0</v>
      </c>
      <c r="V250" s="281">
        <f t="shared" ref="V250:V251" si="2678">IF(E248&gt;0,E250/E248,)</f>
        <v>0</v>
      </c>
      <c r="W250" s="281">
        <f t="shared" ref="W250:W251" si="2679">IF(F248&gt;0,F250/F248,)</f>
        <v>0</v>
      </c>
      <c r="X250" s="281">
        <f t="shared" ref="X250:X251" si="2680">IF(G248&gt;0,G250/G248,)</f>
        <v>0</v>
      </c>
      <c r="Y250" s="281">
        <f t="shared" ref="Y250:Y251" si="2681">IF(H248&gt;0,H250/H248,)</f>
        <v>0</v>
      </c>
      <c r="Z250" s="280">
        <f t="shared" ref="Z250:Z251" si="2682">IF(I248&gt;0,I250/I248,)</f>
        <v>0</v>
      </c>
      <c r="AA250" s="280">
        <f t="shared" ref="AA250:AA251" si="2683">IF(J248&gt;0,J250/J248,)</f>
        <v>0</v>
      </c>
      <c r="AB250" s="281">
        <f t="shared" ref="AB250:AB251" si="2684">IF(K248&gt;0,K250/K248,)</f>
        <v>0</v>
      </c>
      <c r="AC250" s="281">
        <f t="shared" ref="AC250:AC251" si="2685">IF(L248&gt;0,L250/L248,)</f>
        <v>0</v>
      </c>
      <c r="AD250" s="281">
        <f t="shared" ref="AD250:AD251" si="2686">IF(M248&gt;0,M250/M248,)</f>
        <v>0</v>
      </c>
      <c r="AE250" s="280">
        <f t="shared" ref="AE250:AE251" si="2687">IF(N248&gt;0,N250/N248,)</f>
        <v>0</v>
      </c>
      <c r="AG250" s="334" t="s">
        <v>519</v>
      </c>
      <c r="AH250" s="266"/>
      <c r="AI250" s="266"/>
      <c r="AJ250" s="266"/>
      <c r="AK250" s="266"/>
      <c r="AL250" s="266"/>
      <c r="AM250" s="266"/>
      <c r="AN250" s="266"/>
      <c r="AO250" s="266"/>
      <c r="AP250" s="266"/>
      <c r="AQ250" s="266"/>
      <c r="AR250" s="266"/>
    </row>
    <row r="251" spans="1:44" ht="15">
      <c r="A251" s="439"/>
      <c r="B251" s="457" t="s">
        <v>410</v>
      </c>
      <c r="C251" s="444"/>
      <c r="D251" s="445"/>
      <c r="E251" s="445"/>
      <c r="F251" s="445"/>
      <c r="G251" s="445"/>
      <c r="H251" s="445"/>
      <c r="I251" s="444"/>
      <c r="J251" s="444"/>
      <c r="K251" s="445"/>
      <c r="L251" s="445"/>
      <c r="M251" s="445"/>
      <c r="N251" s="444"/>
      <c r="O251" s="444"/>
      <c r="P251" s="489"/>
      <c r="Q251" s="56"/>
      <c r="R251" s="250"/>
      <c r="S251" s="251" t="s">
        <v>500</v>
      </c>
      <c r="T251" s="282">
        <f t="shared" si="2676"/>
        <v>0</v>
      </c>
      <c r="U251" s="283">
        <f t="shared" si="2677"/>
        <v>0</v>
      </c>
      <c r="V251" s="283">
        <f t="shared" si="2678"/>
        <v>0</v>
      </c>
      <c r="W251" s="283">
        <f t="shared" si="2679"/>
        <v>0</v>
      </c>
      <c r="X251" s="283">
        <f t="shared" si="2680"/>
        <v>0</v>
      </c>
      <c r="Y251" s="283">
        <f t="shared" si="2681"/>
        <v>0</v>
      </c>
      <c r="Z251" s="282">
        <f t="shared" si="2682"/>
        <v>0</v>
      </c>
      <c r="AA251" s="282">
        <f t="shared" si="2683"/>
        <v>0</v>
      </c>
      <c r="AB251" s="283">
        <f t="shared" si="2684"/>
        <v>0</v>
      </c>
      <c r="AC251" s="283">
        <f t="shared" si="2685"/>
        <v>0</v>
      </c>
      <c r="AD251" s="283">
        <f t="shared" si="2686"/>
        <v>0</v>
      </c>
      <c r="AE251" s="282">
        <f t="shared" si="2687"/>
        <v>0</v>
      </c>
      <c r="AG251" s="272">
        <f>(T251-T250)*100</f>
        <v>0</v>
      </c>
      <c r="AH251" s="272">
        <f t="shared" ref="AH251" si="2688">(U251-U250)*100</f>
        <v>0</v>
      </c>
      <c r="AI251" s="272">
        <f t="shared" ref="AI251" si="2689">(V251-V250)*100</f>
        <v>0</v>
      </c>
      <c r="AJ251" s="272">
        <f t="shared" ref="AJ251" si="2690">(W251-W250)*100</f>
        <v>0</v>
      </c>
      <c r="AK251" s="272">
        <f t="shared" ref="AK251" si="2691">(X251-X250)*100</f>
        <v>0</v>
      </c>
      <c r="AL251" s="272">
        <f t="shared" ref="AL251" si="2692">(Y251-Y250)*100</f>
        <v>0</v>
      </c>
      <c r="AM251" s="272">
        <f t="shared" ref="AM251" si="2693">(Z251-Z250)*100</f>
        <v>0</v>
      </c>
      <c r="AN251" s="272">
        <f t="shared" ref="AN251" si="2694">(AA251-AA250)*100</f>
        <v>0</v>
      </c>
      <c r="AO251" s="272">
        <f t="shared" ref="AO251" si="2695">(AB251-AB250)*100</f>
        <v>0</v>
      </c>
      <c r="AP251" s="272">
        <f t="shared" ref="AP251" si="2696">(AC251-AC250)*100</f>
        <v>0</v>
      </c>
      <c r="AQ251" s="272">
        <f t="shared" ref="AQ251" si="2697">(AD251-AD250)*100</f>
        <v>0</v>
      </c>
      <c r="AR251" s="272">
        <f t="shared" ref="AR251" si="2698">(AE251-AE250)*100</f>
        <v>0</v>
      </c>
    </row>
    <row r="252" spans="1:44" ht="15">
      <c r="A252" s="439"/>
      <c r="B252" s="457" t="s">
        <v>228</v>
      </c>
      <c r="C252" s="444"/>
      <c r="D252" s="445"/>
      <c r="E252" s="445"/>
      <c r="F252" s="445"/>
      <c r="G252" s="445"/>
      <c r="H252" s="445"/>
      <c r="I252" s="444"/>
      <c r="J252" s="444"/>
      <c r="K252" s="445"/>
      <c r="L252" s="445"/>
      <c r="M252" s="445"/>
      <c r="N252" s="444"/>
      <c r="O252" s="444"/>
      <c r="P252" s="489"/>
      <c r="Q252" s="56"/>
      <c r="R252" s="248" t="s">
        <v>523</v>
      </c>
      <c r="S252" s="249" t="s">
        <v>520</v>
      </c>
      <c r="T252" s="280">
        <f t="shared" ref="T252:T253" si="2699">IF(C248&gt;0,C252/C248,)</f>
        <v>0</v>
      </c>
      <c r="U252" s="281">
        <f t="shared" ref="U252:U253" si="2700">IF(D248&gt;0,D252/D248,)</f>
        <v>0</v>
      </c>
      <c r="V252" s="281">
        <f t="shared" ref="V252:V253" si="2701">IF(E248&gt;0,E252/E248,)</f>
        <v>0</v>
      </c>
      <c r="W252" s="281">
        <f t="shared" ref="W252:W253" si="2702">IF(F248&gt;0,F252/F248,)</f>
        <v>0</v>
      </c>
      <c r="X252" s="281">
        <f t="shared" ref="X252:X253" si="2703">IF(G248&gt;0,G252/G248,)</f>
        <v>0</v>
      </c>
      <c r="Y252" s="281">
        <f t="shared" ref="Y252:Y253" si="2704">IF(H248&gt;0,H252/H248,)</f>
        <v>0</v>
      </c>
      <c r="Z252" s="280">
        <f t="shared" ref="Z252:Z253" si="2705">IF(I248&gt;0,I252/I248,)</f>
        <v>0</v>
      </c>
      <c r="AA252" s="280">
        <f t="shared" ref="AA252:AA253" si="2706">IF(J248&gt;0,J252/J248,)</f>
        <v>0</v>
      </c>
      <c r="AB252" s="281">
        <f t="shared" ref="AB252:AB253" si="2707">IF(K248&gt;0,K252/K248,)</f>
        <v>0</v>
      </c>
      <c r="AC252" s="281">
        <f t="shared" ref="AC252:AC253" si="2708">IF(L248&gt;0,L252/L248,)</f>
        <v>0</v>
      </c>
      <c r="AD252" s="281">
        <f t="shared" ref="AD252:AD253" si="2709">IF(M248&gt;0,M252/M248,)</f>
        <v>0</v>
      </c>
      <c r="AE252" s="280">
        <f t="shared" ref="AE252:AE253" si="2710">IF(N248&gt;0,N252/N248,)</f>
        <v>0</v>
      </c>
      <c r="AG252" s="334" t="s">
        <v>519</v>
      </c>
      <c r="AH252" s="266"/>
      <c r="AI252" s="266"/>
      <c r="AJ252" s="266"/>
      <c r="AK252" s="266"/>
      <c r="AL252" s="266"/>
      <c r="AM252" s="266"/>
      <c r="AN252" s="266"/>
      <c r="AO252" s="266"/>
      <c r="AP252" s="266"/>
      <c r="AQ252" s="266"/>
      <c r="AR252" s="266"/>
    </row>
    <row r="253" spans="1:44" ht="15">
      <c r="A253" s="439"/>
      <c r="B253" s="457" t="s">
        <v>412</v>
      </c>
      <c r="C253" s="444"/>
      <c r="D253" s="445"/>
      <c r="E253" s="445"/>
      <c r="F253" s="445"/>
      <c r="G253" s="445"/>
      <c r="H253" s="445"/>
      <c r="I253" s="444"/>
      <c r="J253" s="444"/>
      <c r="K253" s="445"/>
      <c r="L253" s="445"/>
      <c r="M253" s="445"/>
      <c r="N253" s="444"/>
      <c r="O253" s="444"/>
      <c r="P253" s="489"/>
      <c r="Q253" s="56"/>
      <c r="R253" s="250"/>
      <c r="S253" s="251" t="s">
        <v>500</v>
      </c>
      <c r="T253" s="282">
        <f t="shared" si="2699"/>
        <v>0</v>
      </c>
      <c r="U253" s="283">
        <f t="shared" si="2700"/>
        <v>0</v>
      </c>
      <c r="V253" s="283">
        <f t="shared" si="2701"/>
        <v>0</v>
      </c>
      <c r="W253" s="283">
        <f t="shared" si="2702"/>
        <v>0</v>
      </c>
      <c r="X253" s="283">
        <f t="shared" si="2703"/>
        <v>0</v>
      </c>
      <c r="Y253" s="283">
        <f t="shared" si="2704"/>
        <v>0</v>
      </c>
      <c r="Z253" s="282">
        <f t="shared" si="2705"/>
        <v>0</v>
      </c>
      <c r="AA253" s="282">
        <f t="shared" si="2706"/>
        <v>0</v>
      </c>
      <c r="AB253" s="283">
        <f t="shared" si="2707"/>
        <v>0</v>
      </c>
      <c r="AC253" s="283">
        <f t="shared" si="2708"/>
        <v>0</v>
      </c>
      <c r="AD253" s="283">
        <f t="shared" si="2709"/>
        <v>0</v>
      </c>
      <c r="AE253" s="282">
        <f t="shared" si="2710"/>
        <v>0</v>
      </c>
      <c r="AG253" s="272">
        <f>(T253-T252)*100</f>
        <v>0</v>
      </c>
      <c r="AH253" s="272">
        <f t="shared" ref="AH253" si="2711">(U253-U252)*100</f>
        <v>0</v>
      </c>
      <c r="AI253" s="272">
        <f t="shared" ref="AI253" si="2712">(V253-V252)*100</f>
        <v>0</v>
      </c>
      <c r="AJ253" s="272">
        <f t="shared" ref="AJ253" si="2713">(W253-W252)*100</f>
        <v>0</v>
      </c>
      <c r="AK253" s="272">
        <f t="shared" ref="AK253" si="2714">(X253-X252)*100</f>
        <v>0</v>
      </c>
      <c r="AL253" s="272">
        <f t="shared" ref="AL253" si="2715">(Y253-Y252)*100</f>
        <v>0</v>
      </c>
      <c r="AM253" s="272">
        <f t="shared" ref="AM253" si="2716">(Z253-Z252)*100</f>
        <v>0</v>
      </c>
      <c r="AN253" s="272">
        <f t="shared" ref="AN253" si="2717">(AA253-AA252)*100</f>
        <v>0</v>
      </c>
      <c r="AO253" s="272">
        <f t="shared" ref="AO253" si="2718">(AB253-AB252)*100</f>
        <v>0</v>
      </c>
      <c r="AP253" s="272">
        <f t="shared" ref="AP253" si="2719">(AC253-AC252)*100</f>
        <v>0</v>
      </c>
      <c r="AQ253" s="272">
        <f t="shared" ref="AQ253" si="2720">(AD253-AD252)*100</f>
        <v>0</v>
      </c>
      <c r="AR253" s="272">
        <f t="shared" ref="AR253" si="2721">(AE253-AE252)*100</f>
        <v>0</v>
      </c>
    </row>
    <row r="254" spans="1:44" ht="15">
      <c r="A254" s="439"/>
      <c r="B254" s="457" t="s">
        <v>230</v>
      </c>
      <c r="C254" s="444"/>
      <c r="D254" s="445"/>
      <c r="E254" s="445"/>
      <c r="F254" s="445"/>
      <c r="G254" s="445"/>
      <c r="H254" s="445"/>
      <c r="I254" s="444"/>
      <c r="J254" s="444"/>
      <c r="K254" s="445"/>
      <c r="L254" s="445"/>
      <c r="M254" s="445"/>
      <c r="N254" s="444"/>
      <c r="O254" s="444"/>
      <c r="P254" s="489"/>
      <c r="Q254" s="56"/>
      <c r="R254" s="248" t="s">
        <v>524</v>
      </c>
      <c r="S254" s="249" t="s">
        <v>520</v>
      </c>
      <c r="T254" s="280">
        <f t="shared" ref="T254:T255" si="2722">IF(C248&gt;0,C254/C248,)</f>
        <v>0</v>
      </c>
      <c r="U254" s="281">
        <f t="shared" ref="U254:U255" si="2723">IF(D248&gt;0,D254/D248,)</f>
        <v>0</v>
      </c>
      <c r="V254" s="281">
        <f t="shared" ref="V254:V255" si="2724">IF(E248&gt;0,E254/E248,)</f>
        <v>0</v>
      </c>
      <c r="W254" s="281">
        <f t="shared" ref="W254:W255" si="2725">IF(F248&gt;0,F254/F248,)</f>
        <v>0</v>
      </c>
      <c r="X254" s="281">
        <f t="shared" ref="X254:X255" si="2726">IF(G248&gt;0,G254/G248,)</f>
        <v>0</v>
      </c>
      <c r="Y254" s="281">
        <f t="shared" ref="Y254:Y255" si="2727">IF(H248&gt;0,H254/H248,)</f>
        <v>0</v>
      </c>
      <c r="Z254" s="280">
        <f t="shared" ref="Z254:Z255" si="2728">IF(I248&gt;0,I254/I248,)</f>
        <v>0</v>
      </c>
      <c r="AA254" s="280">
        <f t="shared" ref="AA254:AA255" si="2729">IF(J248&gt;0,J254/J248,)</f>
        <v>0</v>
      </c>
      <c r="AB254" s="281">
        <f t="shared" ref="AB254:AB255" si="2730">IF(K248&gt;0,K254/K248,)</f>
        <v>0</v>
      </c>
      <c r="AC254" s="281">
        <f t="shared" ref="AC254:AC255" si="2731">IF(L248&gt;0,L254/L248,)</f>
        <v>0</v>
      </c>
      <c r="AD254" s="281">
        <f t="shared" ref="AD254:AD255" si="2732">IF(M248&gt;0,M254/M248,)</f>
        <v>0</v>
      </c>
      <c r="AE254" s="280">
        <f t="shared" ref="AE254:AE255" si="2733">IF(N248&gt;0,N254/N248,)</f>
        <v>0</v>
      </c>
      <c r="AG254" s="334" t="s">
        <v>519</v>
      </c>
      <c r="AH254" s="266"/>
      <c r="AI254" s="266"/>
      <c r="AJ254" s="266"/>
      <c r="AK254" s="266"/>
      <c r="AL254" s="266"/>
      <c r="AM254" s="266"/>
      <c r="AN254" s="266"/>
      <c r="AO254" s="266"/>
      <c r="AP254" s="266"/>
      <c r="AQ254" s="266"/>
      <c r="AR254" s="266"/>
    </row>
    <row r="255" spans="1:44" ht="15">
      <c r="A255" s="439"/>
      <c r="B255" s="457" t="s">
        <v>414</v>
      </c>
      <c r="C255" s="444"/>
      <c r="D255" s="445"/>
      <c r="E255" s="445"/>
      <c r="F255" s="445"/>
      <c r="G255" s="445"/>
      <c r="H255" s="445"/>
      <c r="I255" s="444"/>
      <c r="J255" s="444"/>
      <c r="K255" s="445"/>
      <c r="L255" s="445"/>
      <c r="M255" s="445"/>
      <c r="N255" s="444"/>
      <c r="O255" s="444"/>
      <c r="P255" s="489"/>
      <c r="Q255" s="56"/>
      <c r="R255" s="250"/>
      <c r="S255" s="251" t="s">
        <v>500</v>
      </c>
      <c r="T255" s="282">
        <f t="shared" si="2722"/>
        <v>0</v>
      </c>
      <c r="U255" s="283">
        <f t="shared" si="2723"/>
        <v>0</v>
      </c>
      <c r="V255" s="283">
        <f t="shared" si="2724"/>
        <v>0</v>
      </c>
      <c r="W255" s="283">
        <f t="shared" si="2725"/>
        <v>0</v>
      </c>
      <c r="X255" s="283">
        <f t="shared" si="2726"/>
        <v>0</v>
      </c>
      <c r="Y255" s="283">
        <f t="shared" si="2727"/>
        <v>0</v>
      </c>
      <c r="Z255" s="282">
        <f t="shared" si="2728"/>
        <v>0</v>
      </c>
      <c r="AA255" s="282">
        <f t="shared" si="2729"/>
        <v>0</v>
      </c>
      <c r="AB255" s="283">
        <f t="shared" si="2730"/>
        <v>0</v>
      </c>
      <c r="AC255" s="283">
        <f t="shared" si="2731"/>
        <v>0</v>
      </c>
      <c r="AD255" s="283">
        <f t="shared" si="2732"/>
        <v>0</v>
      </c>
      <c r="AE255" s="282">
        <f t="shared" si="2733"/>
        <v>0</v>
      </c>
      <c r="AG255" s="272">
        <f>(T255-T254)*100</f>
        <v>0</v>
      </c>
      <c r="AH255" s="272">
        <f t="shared" ref="AH255" si="2734">(U255-U254)*100</f>
        <v>0</v>
      </c>
      <c r="AI255" s="272">
        <f t="shared" ref="AI255" si="2735">(V255-V254)*100</f>
        <v>0</v>
      </c>
      <c r="AJ255" s="272">
        <f t="shared" ref="AJ255" si="2736">(W255-W254)*100</f>
        <v>0</v>
      </c>
      <c r="AK255" s="272">
        <f t="shared" ref="AK255" si="2737">(X255-X254)*100</f>
        <v>0</v>
      </c>
      <c r="AL255" s="272">
        <f t="shared" ref="AL255" si="2738">(Y255-Y254)*100</f>
        <v>0</v>
      </c>
      <c r="AM255" s="272">
        <f t="shared" ref="AM255" si="2739">(Z255-Z254)*100</f>
        <v>0</v>
      </c>
      <c r="AN255" s="272">
        <f t="shared" ref="AN255" si="2740">(AA255-AA254)*100</f>
        <v>0</v>
      </c>
      <c r="AO255" s="272">
        <f t="shared" ref="AO255" si="2741">(AB255-AB254)*100</f>
        <v>0</v>
      </c>
      <c r="AP255" s="272">
        <f t="shared" ref="AP255" si="2742">(AC255-AC254)*100</f>
        <v>0</v>
      </c>
      <c r="AQ255" s="272">
        <f t="shared" ref="AQ255" si="2743">(AD255-AD254)*100</f>
        <v>0</v>
      </c>
      <c r="AR255" s="272">
        <f t="shared" ref="AR255" si="2744">(AE255-AE254)*100</f>
        <v>0</v>
      </c>
    </row>
    <row r="256" spans="1:44" ht="15">
      <c r="A256" s="439"/>
      <c r="B256" s="457" t="s">
        <v>96</v>
      </c>
      <c r="C256" s="444"/>
      <c r="D256" s="445"/>
      <c r="E256" s="445"/>
      <c r="F256" s="445"/>
      <c r="G256" s="445"/>
      <c r="H256" s="445"/>
      <c r="I256" s="444"/>
      <c r="J256" s="444"/>
      <c r="K256" s="445"/>
      <c r="L256" s="445"/>
      <c r="M256" s="445"/>
      <c r="N256" s="444"/>
      <c r="O256" s="444"/>
      <c r="P256" s="489"/>
      <c r="Q256" s="56"/>
      <c r="R256" s="248" t="s">
        <v>525</v>
      </c>
      <c r="S256" s="249" t="s">
        <v>520</v>
      </c>
      <c r="T256" s="280">
        <f t="shared" ref="T256:T257" si="2745">IF(C248&gt;0,C256/C248,)</f>
        <v>0</v>
      </c>
      <c r="U256" s="281">
        <f t="shared" ref="U256:U257" si="2746">IF(D248&gt;0,D256/D248,)</f>
        <v>0</v>
      </c>
      <c r="V256" s="281">
        <f t="shared" ref="V256:V257" si="2747">IF(E248&gt;0,E256/E248,)</f>
        <v>0</v>
      </c>
      <c r="W256" s="281">
        <f t="shared" ref="W256:W257" si="2748">IF(F248&gt;0,F256/F248,)</f>
        <v>0</v>
      </c>
      <c r="X256" s="281">
        <f t="shared" ref="X256:X257" si="2749">IF(G248&gt;0,G256/G248,)</f>
        <v>0</v>
      </c>
      <c r="Y256" s="281">
        <f t="shared" ref="Y256:Y257" si="2750">IF(H248&gt;0,H256/H248,)</f>
        <v>0</v>
      </c>
      <c r="Z256" s="280">
        <f t="shared" ref="Z256:Z257" si="2751">IF(I248&gt;0,I256/I248,)</f>
        <v>0</v>
      </c>
      <c r="AA256" s="280">
        <f t="shared" ref="AA256:AA257" si="2752">IF(J248&gt;0,J256/J248,)</f>
        <v>0</v>
      </c>
      <c r="AB256" s="281">
        <f t="shared" ref="AB256:AB257" si="2753">IF(K248&gt;0,K256/K248,)</f>
        <v>0</v>
      </c>
      <c r="AC256" s="281">
        <f t="shared" ref="AC256:AC257" si="2754">IF(L248&gt;0,L256/L248,)</f>
        <v>0</v>
      </c>
      <c r="AD256" s="281">
        <f t="shared" ref="AD256:AD257" si="2755">IF(M248&gt;0,M256/M248,)</f>
        <v>0</v>
      </c>
      <c r="AE256" s="280">
        <f t="shared" ref="AE256:AE257" si="2756">IF(N248&gt;0,N256/N248,)</f>
        <v>0</v>
      </c>
      <c r="AG256" s="334" t="s">
        <v>519</v>
      </c>
      <c r="AH256" s="266"/>
      <c r="AI256" s="266"/>
      <c r="AJ256" s="266"/>
      <c r="AK256" s="266"/>
      <c r="AL256" s="266"/>
      <c r="AM256" s="266"/>
      <c r="AN256" s="266"/>
      <c r="AO256" s="266"/>
      <c r="AP256" s="266"/>
      <c r="AQ256" s="266"/>
      <c r="AR256" s="266"/>
    </row>
    <row r="257" spans="1:45" ht="15">
      <c r="A257" s="439"/>
      <c r="B257" s="457" t="s">
        <v>416</v>
      </c>
      <c r="C257" s="444"/>
      <c r="D257" s="445"/>
      <c r="E257" s="445"/>
      <c r="F257" s="445"/>
      <c r="G257" s="445"/>
      <c r="H257" s="445"/>
      <c r="I257" s="444"/>
      <c r="J257" s="444"/>
      <c r="K257" s="445"/>
      <c r="L257" s="445"/>
      <c r="M257" s="445"/>
      <c r="N257" s="444"/>
      <c r="O257" s="444"/>
      <c r="P257" s="489"/>
      <c r="Q257" s="56"/>
      <c r="R257" s="250"/>
      <c r="S257" s="251" t="s">
        <v>500</v>
      </c>
      <c r="T257" s="282">
        <f t="shared" si="2745"/>
        <v>0</v>
      </c>
      <c r="U257" s="283">
        <f t="shared" si="2746"/>
        <v>0</v>
      </c>
      <c r="V257" s="283">
        <f t="shared" si="2747"/>
        <v>0</v>
      </c>
      <c r="W257" s="283">
        <f t="shared" si="2748"/>
        <v>0</v>
      </c>
      <c r="X257" s="283">
        <f t="shared" si="2749"/>
        <v>0</v>
      </c>
      <c r="Y257" s="283">
        <f t="shared" si="2750"/>
        <v>0</v>
      </c>
      <c r="Z257" s="282">
        <f t="shared" si="2751"/>
        <v>0</v>
      </c>
      <c r="AA257" s="282">
        <f t="shared" si="2752"/>
        <v>0</v>
      </c>
      <c r="AB257" s="283">
        <f t="shared" si="2753"/>
        <v>0</v>
      </c>
      <c r="AC257" s="283">
        <f t="shared" si="2754"/>
        <v>0</v>
      </c>
      <c r="AD257" s="283">
        <f t="shared" si="2755"/>
        <v>0</v>
      </c>
      <c r="AE257" s="282">
        <f t="shared" si="2756"/>
        <v>0</v>
      </c>
      <c r="AG257" s="272">
        <f>(T257-T256)*100</f>
        <v>0</v>
      </c>
      <c r="AH257" s="272">
        <f t="shared" ref="AH257" si="2757">(U257-U256)*100</f>
        <v>0</v>
      </c>
      <c r="AI257" s="272">
        <f t="shared" ref="AI257" si="2758">(V257-V256)*100</f>
        <v>0</v>
      </c>
      <c r="AJ257" s="272">
        <f t="shared" ref="AJ257" si="2759">(W257-W256)*100</f>
        <v>0</v>
      </c>
      <c r="AK257" s="272">
        <f t="shared" ref="AK257" si="2760">(X257-X256)*100</f>
        <v>0</v>
      </c>
      <c r="AL257" s="272">
        <f t="shared" ref="AL257" si="2761">(Y257-Y256)*100</f>
        <v>0</v>
      </c>
      <c r="AM257" s="272">
        <f t="shared" ref="AM257" si="2762">(Z257-Z256)*100</f>
        <v>0</v>
      </c>
      <c r="AN257" s="272">
        <f t="shared" ref="AN257" si="2763">(AA257-AA256)*100</f>
        <v>0</v>
      </c>
      <c r="AO257" s="272">
        <f t="shared" ref="AO257" si="2764">(AB257-AB256)*100</f>
        <v>0</v>
      </c>
      <c r="AP257" s="272">
        <f t="shared" ref="AP257" si="2765">(AC257-AC256)*100</f>
        <v>0</v>
      </c>
      <c r="AQ257" s="272">
        <f t="shared" ref="AQ257" si="2766">(AD257-AD256)*100</f>
        <v>0</v>
      </c>
      <c r="AR257" s="272">
        <f t="shared" ref="AR257" si="2767">(AE257-AE256)*100</f>
        <v>0</v>
      </c>
    </row>
    <row r="258" spans="1:45" ht="15">
      <c r="A258" s="439"/>
      <c r="B258" s="457" t="s">
        <v>98</v>
      </c>
      <c r="C258" s="444"/>
      <c r="D258" s="445"/>
      <c r="E258" s="445"/>
      <c r="F258" s="445"/>
      <c r="G258" s="445"/>
      <c r="H258" s="445"/>
      <c r="I258" s="444"/>
      <c r="J258" s="444"/>
      <c r="K258" s="445"/>
      <c r="L258" s="445"/>
      <c r="M258" s="445"/>
      <c r="N258" s="444"/>
      <c r="O258" s="444"/>
      <c r="P258" s="489"/>
      <c r="Q258" s="56"/>
      <c r="R258" s="248" t="s">
        <v>526</v>
      </c>
      <c r="S258" s="249" t="s">
        <v>520</v>
      </c>
      <c r="T258" s="280">
        <f t="shared" ref="T258:T259" si="2768">IF(C248&gt;0,C258/C248,)</f>
        <v>0</v>
      </c>
      <c r="U258" s="281">
        <f t="shared" ref="U258:U259" si="2769">IF(D248&gt;0,D258/D248,)</f>
        <v>0</v>
      </c>
      <c r="V258" s="281">
        <f t="shared" ref="V258:V259" si="2770">IF(E248&gt;0,E258/E248,)</f>
        <v>0</v>
      </c>
      <c r="W258" s="281">
        <f t="shared" ref="W258:W259" si="2771">IF(F248&gt;0,F258/F248,)</f>
        <v>0</v>
      </c>
      <c r="X258" s="281">
        <f t="shared" ref="X258:X259" si="2772">IF(G248&gt;0,G258/G248,)</f>
        <v>0</v>
      </c>
      <c r="Y258" s="281">
        <f t="shared" ref="Y258:Y259" si="2773">IF(H248&gt;0,H258/H248,)</f>
        <v>0</v>
      </c>
      <c r="Z258" s="280">
        <f t="shared" ref="Z258:Z259" si="2774">IF(I248&gt;0,I258/I248,)</f>
        <v>0</v>
      </c>
      <c r="AA258" s="280">
        <f t="shared" ref="AA258:AA259" si="2775">IF(J248&gt;0,J258/J248,)</f>
        <v>0</v>
      </c>
      <c r="AB258" s="281">
        <f t="shared" ref="AB258:AB259" si="2776">IF(K248&gt;0,K258/K248,)</f>
        <v>0</v>
      </c>
      <c r="AC258" s="281">
        <f t="shared" ref="AC258:AC259" si="2777">IF(L248&gt;0,L258/L248,)</f>
        <v>0</v>
      </c>
      <c r="AD258" s="281">
        <f t="shared" ref="AD258:AD259" si="2778">IF(M248&gt;0,M258/M248,)</f>
        <v>0</v>
      </c>
      <c r="AE258" s="280">
        <f t="shared" ref="AE258:AE259" si="2779">IF(N248&gt;0,N258/N248,)</f>
        <v>0</v>
      </c>
      <c r="AG258" s="334" t="s">
        <v>519</v>
      </c>
      <c r="AH258" s="266"/>
      <c r="AI258" s="266"/>
      <c r="AJ258" s="266"/>
      <c r="AK258" s="266"/>
      <c r="AL258" s="266"/>
      <c r="AM258" s="266"/>
      <c r="AN258" s="266"/>
      <c r="AO258" s="266"/>
      <c r="AP258" s="266"/>
      <c r="AQ258" s="266"/>
      <c r="AR258" s="266"/>
    </row>
    <row r="259" spans="1:45" ht="15">
      <c r="A259" s="439"/>
      <c r="B259" s="457" t="s">
        <v>418</v>
      </c>
      <c r="C259" s="444"/>
      <c r="D259" s="445"/>
      <c r="E259" s="445"/>
      <c r="F259" s="445"/>
      <c r="G259" s="445"/>
      <c r="H259" s="445"/>
      <c r="I259" s="444"/>
      <c r="J259" s="444"/>
      <c r="K259" s="445"/>
      <c r="L259" s="445"/>
      <c r="M259" s="445"/>
      <c r="N259" s="444"/>
      <c r="O259" s="444"/>
      <c r="P259" s="489"/>
      <c r="Q259" s="56"/>
      <c r="R259" s="250"/>
      <c r="S259" s="251" t="s">
        <v>500</v>
      </c>
      <c r="T259" s="282">
        <f t="shared" si="2768"/>
        <v>0</v>
      </c>
      <c r="U259" s="283">
        <f t="shared" si="2769"/>
        <v>0</v>
      </c>
      <c r="V259" s="283">
        <f t="shared" si="2770"/>
        <v>0</v>
      </c>
      <c r="W259" s="283">
        <f t="shared" si="2771"/>
        <v>0</v>
      </c>
      <c r="X259" s="283">
        <f t="shared" si="2772"/>
        <v>0</v>
      </c>
      <c r="Y259" s="283">
        <f t="shared" si="2773"/>
        <v>0</v>
      </c>
      <c r="Z259" s="282">
        <f t="shared" si="2774"/>
        <v>0</v>
      </c>
      <c r="AA259" s="282">
        <f t="shared" si="2775"/>
        <v>0</v>
      </c>
      <c r="AB259" s="283">
        <f t="shared" si="2776"/>
        <v>0</v>
      </c>
      <c r="AC259" s="283">
        <f t="shared" si="2777"/>
        <v>0</v>
      </c>
      <c r="AD259" s="283">
        <f t="shared" si="2778"/>
        <v>0</v>
      </c>
      <c r="AE259" s="282">
        <f t="shared" si="2779"/>
        <v>0</v>
      </c>
      <c r="AG259" s="272">
        <f>(T259-T258)*100</f>
        <v>0</v>
      </c>
      <c r="AH259" s="272">
        <f t="shared" ref="AH259" si="2780">(U259-U258)*100</f>
        <v>0</v>
      </c>
      <c r="AI259" s="272">
        <f t="shared" ref="AI259" si="2781">(V259-V258)*100</f>
        <v>0</v>
      </c>
      <c r="AJ259" s="272">
        <f t="shared" ref="AJ259" si="2782">(W259-W258)*100</f>
        <v>0</v>
      </c>
      <c r="AK259" s="272">
        <f t="shared" ref="AK259" si="2783">(X259-X258)*100</f>
        <v>0</v>
      </c>
      <c r="AL259" s="272">
        <f t="shared" ref="AL259" si="2784">(Y259-Y258)*100</f>
        <v>0</v>
      </c>
      <c r="AM259" s="272">
        <f t="shared" ref="AM259" si="2785">(Z259-Z258)*100</f>
        <v>0</v>
      </c>
      <c r="AN259" s="272">
        <f t="shared" ref="AN259" si="2786">(AA259-AA258)*100</f>
        <v>0</v>
      </c>
      <c r="AO259" s="272">
        <f t="shared" ref="AO259" si="2787">(AB259-AB258)*100</f>
        <v>0</v>
      </c>
      <c r="AP259" s="272">
        <f t="shared" ref="AP259" si="2788">(AC259-AC258)*100</f>
        <v>0</v>
      </c>
      <c r="AQ259" s="272">
        <f t="shared" ref="AQ259" si="2789">(AD259-AD258)*100</f>
        <v>0</v>
      </c>
      <c r="AR259" s="272">
        <f t="shared" ref="AR259" si="2790">(AE259-AE258)*100</f>
        <v>0</v>
      </c>
    </row>
    <row r="260" spans="1:45" ht="15">
      <c r="A260" s="439"/>
      <c r="B260" s="457" t="s">
        <v>100</v>
      </c>
      <c r="C260" s="444"/>
      <c r="D260" s="445"/>
      <c r="E260" s="445"/>
      <c r="F260" s="445"/>
      <c r="G260" s="445"/>
      <c r="H260" s="445"/>
      <c r="I260" s="444"/>
      <c r="J260" s="444"/>
      <c r="K260" s="445"/>
      <c r="L260" s="445"/>
      <c r="M260" s="445"/>
      <c r="N260" s="444"/>
      <c r="O260" s="444"/>
      <c r="P260" s="489"/>
      <c r="Q260" s="56"/>
      <c r="R260" s="248" t="s">
        <v>527</v>
      </c>
      <c r="S260" s="249" t="s">
        <v>520</v>
      </c>
      <c r="T260" s="280">
        <f t="shared" ref="T260:T261" si="2791">IF(C248&gt;0,C260/C248,)</f>
        <v>0</v>
      </c>
      <c r="U260" s="281">
        <f t="shared" ref="U260:U261" si="2792">IF(D248&gt;0,D260/D248,)</f>
        <v>0</v>
      </c>
      <c r="V260" s="281">
        <f t="shared" ref="V260:V261" si="2793">IF(E248&gt;0,E260/E248,)</f>
        <v>0</v>
      </c>
      <c r="W260" s="281">
        <f t="shared" ref="W260:W261" si="2794">IF(F248&gt;0,F260/F248,)</f>
        <v>0</v>
      </c>
      <c r="X260" s="281">
        <f t="shared" ref="X260:X261" si="2795">IF(G248&gt;0,G260/G248,)</f>
        <v>0</v>
      </c>
      <c r="Y260" s="281">
        <f t="shared" ref="Y260:Y261" si="2796">IF(H248&gt;0,H260/H248,)</f>
        <v>0</v>
      </c>
      <c r="Z260" s="280">
        <f t="shared" ref="Z260:Z261" si="2797">IF(I248&gt;0,I260/I248,)</f>
        <v>0</v>
      </c>
      <c r="AA260" s="280">
        <f t="shared" ref="AA260:AA261" si="2798">IF(J248&gt;0,J260/J248,)</f>
        <v>0</v>
      </c>
      <c r="AB260" s="281">
        <f t="shared" ref="AB260:AB261" si="2799">IF(K248&gt;0,K260/K248,)</f>
        <v>0</v>
      </c>
      <c r="AC260" s="281">
        <f t="shared" ref="AC260:AC261" si="2800">IF(L248&gt;0,L260/L248,)</f>
        <v>0</v>
      </c>
      <c r="AD260" s="281">
        <f t="shared" ref="AD260:AD261" si="2801">IF(M248&gt;0,M260/M248,)</f>
        <v>0</v>
      </c>
      <c r="AE260" s="280">
        <f t="shared" ref="AE260:AE261" si="2802">IF(N248&gt;0,N260/N248,)</f>
        <v>0</v>
      </c>
      <c r="AG260" s="334" t="s">
        <v>519</v>
      </c>
      <c r="AH260" s="266"/>
      <c r="AI260" s="266"/>
      <c r="AJ260" s="266"/>
      <c r="AK260" s="266"/>
      <c r="AL260" s="266"/>
      <c r="AM260" s="266"/>
      <c r="AN260" s="266"/>
      <c r="AO260" s="266"/>
      <c r="AP260" s="266"/>
      <c r="AQ260" s="266"/>
      <c r="AR260" s="266"/>
    </row>
    <row r="261" spans="1:45" ht="15">
      <c r="A261" s="439"/>
      <c r="B261" s="457" t="s">
        <v>420</v>
      </c>
      <c r="C261" s="444"/>
      <c r="D261" s="445"/>
      <c r="E261" s="445"/>
      <c r="F261" s="445"/>
      <c r="G261" s="445"/>
      <c r="H261" s="445"/>
      <c r="I261" s="444"/>
      <c r="J261" s="444"/>
      <c r="K261" s="445"/>
      <c r="L261" s="445"/>
      <c r="M261" s="445"/>
      <c r="N261" s="444"/>
      <c r="O261" s="444"/>
      <c r="P261" s="489"/>
      <c r="Q261" s="56"/>
      <c r="R261" s="250"/>
      <c r="S261" s="251" t="s">
        <v>500</v>
      </c>
      <c r="T261" s="282">
        <f t="shared" si="2791"/>
        <v>0</v>
      </c>
      <c r="U261" s="283">
        <f t="shared" si="2792"/>
        <v>0</v>
      </c>
      <c r="V261" s="283">
        <f t="shared" si="2793"/>
        <v>0</v>
      </c>
      <c r="W261" s="283">
        <f t="shared" si="2794"/>
        <v>0</v>
      </c>
      <c r="X261" s="283">
        <f t="shared" si="2795"/>
        <v>0</v>
      </c>
      <c r="Y261" s="283">
        <f t="shared" si="2796"/>
        <v>0</v>
      </c>
      <c r="Z261" s="282">
        <f t="shared" si="2797"/>
        <v>0</v>
      </c>
      <c r="AA261" s="282">
        <f t="shared" si="2798"/>
        <v>0</v>
      </c>
      <c r="AB261" s="283">
        <f t="shared" si="2799"/>
        <v>0</v>
      </c>
      <c r="AC261" s="283">
        <f t="shared" si="2800"/>
        <v>0</v>
      </c>
      <c r="AD261" s="283">
        <f t="shared" si="2801"/>
        <v>0</v>
      </c>
      <c r="AE261" s="282">
        <f t="shared" si="2802"/>
        <v>0</v>
      </c>
      <c r="AG261" s="272">
        <f>(T261-T260)*100</f>
        <v>0</v>
      </c>
      <c r="AH261" s="272">
        <f t="shared" ref="AH261" si="2803">(U261-U260)*100</f>
        <v>0</v>
      </c>
      <c r="AI261" s="272">
        <f t="shared" ref="AI261" si="2804">(V261-V260)*100</f>
        <v>0</v>
      </c>
      <c r="AJ261" s="272">
        <f t="shared" ref="AJ261" si="2805">(W261-W260)*100</f>
        <v>0</v>
      </c>
      <c r="AK261" s="272">
        <f t="shared" ref="AK261" si="2806">(X261-X260)*100</f>
        <v>0</v>
      </c>
      <c r="AL261" s="272">
        <f t="shared" ref="AL261" si="2807">(Y261-Y260)*100</f>
        <v>0</v>
      </c>
      <c r="AM261" s="272">
        <f t="shared" ref="AM261" si="2808">(Z261-Z260)*100</f>
        <v>0</v>
      </c>
      <c r="AN261" s="272">
        <f t="shared" ref="AN261" si="2809">(AA261-AA260)*100</f>
        <v>0</v>
      </c>
      <c r="AO261" s="272">
        <f t="shared" ref="AO261" si="2810">(AB261-AB260)*100</f>
        <v>0</v>
      </c>
      <c r="AP261" s="272">
        <f t="shared" ref="AP261" si="2811">(AC261-AC260)*100</f>
        <v>0</v>
      </c>
      <c r="AQ261" s="272">
        <f t="shared" ref="AQ261" si="2812">(AD261-AD260)*100</f>
        <v>0</v>
      </c>
      <c r="AR261" s="272">
        <f t="shared" ref="AR261" si="2813">(AE261-AE260)*100</f>
        <v>0</v>
      </c>
    </row>
    <row r="262" spans="1:45" ht="15">
      <c r="A262" s="439"/>
      <c r="B262" s="457" t="s">
        <v>102</v>
      </c>
      <c r="C262" s="444"/>
      <c r="D262" s="445"/>
      <c r="E262" s="445"/>
      <c r="F262" s="445"/>
      <c r="G262" s="445"/>
      <c r="H262" s="445"/>
      <c r="I262" s="444"/>
      <c r="J262" s="444"/>
      <c r="K262" s="445"/>
      <c r="L262" s="445"/>
      <c r="M262" s="445"/>
      <c r="N262" s="444"/>
      <c r="O262" s="444"/>
      <c r="P262" s="489"/>
      <c r="Q262" s="56"/>
      <c r="R262" s="248" t="s">
        <v>528</v>
      </c>
      <c r="S262" s="249" t="s">
        <v>520</v>
      </c>
      <c r="T262" s="280">
        <f t="shared" ref="T262:T263" si="2814">IF(C248&gt;0,C262/C248,)</f>
        <v>0</v>
      </c>
      <c r="U262" s="281">
        <f t="shared" ref="U262:U263" si="2815">IF(D248&gt;0,D262/D248,)</f>
        <v>0</v>
      </c>
      <c r="V262" s="281">
        <f t="shared" ref="V262:V263" si="2816">IF(E248&gt;0,E262/E248,)</f>
        <v>0</v>
      </c>
      <c r="W262" s="281">
        <f t="shared" ref="W262:W263" si="2817">IF(F248&gt;0,F262/F248,)</f>
        <v>0</v>
      </c>
      <c r="X262" s="281">
        <f t="shared" ref="X262:X263" si="2818">IF(G248&gt;0,G262/G248,)</f>
        <v>0</v>
      </c>
      <c r="Y262" s="281">
        <f t="shared" ref="Y262:Y263" si="2819">IF(H248&gt;0,H262/H248,)</f>
        <v>0</v>
      </c>
      <c r="Z262" s="280">
        <f t="shared" ref="Z262:Z263" si="2820">IF(I248&gt;0,I262/I248,)</f>
        <v>0</v>
      </c>
      <c r="AA262" s="280">
        <f t="shared" ref="AA262:AA263" si="2821">IF(J248&gt;0,J262/J248,)</f>
        <v>0</v>
      </c>
      <c r="AB262" s="281">
        <f t="shared" ref="AB262:AB263" si="2822">IF(K248&gt;0,K262/K248,)</f>
        <v>0</v>
      </c>
      <c r="AC262" s="281">
        <f t="shared" ref="AC262:AC263" si="2823">IF(L248&gt;0,L262/L248,)</f>
        <v>0</v>
      </c>
      <c r="AD262" s="281">
        <f t="shared" ref="AD262:AD263" si="2824">IF(M248&gt;0,M262/M248,)</f>
        <v>0</v>
      </c>
      <c r="AE262" s="280">
        <f t="shared" ref="AE262:AE263" si="2825">IF(N248&gt;0,N262/N248,)</f>
        <v>0</v>
      </c>
      <c r="AG262" s="334" t="s">
        <v>519</v>
      </c>
      <c r="AH262" s="266"/>
      <c r="AI262" s="266"/>
      <c r="AJ262" s="266"/>
      <c r="AK262" s="266"/>
      <c r="AL262" s="266"/>
      <c r="AM262" s="266"/>
      <c r="AN262" s="266"/>
      <c r="AO262" s="266"/>
      <c r="AP262" s="266"/>
      <c r="AQ262" s="266"/>
      <c r="AR262" s="266"/>
    </row>
    <row r="263" spans="1:45" ht="15">
      <c r="A263" s="439"/>
      <c r="B263" s="457" t="s">
        <v>422</v>
      </c>
      <c r="C263" s="444"/>
      <c r="D263" s="445"/>
      <c r="E263" s="445"/>
      <c r="F263" s="445"/>
      <c r="G263" s="445"/>
      <c r="H263" s="445"/>
      <c r="I263" s="444"/>
      <c r="J263" s="444"/>
      <c r="K263" s="445"/>
      <c r="L263" s="445"/>
      <c r="M263" s="445"/>
      <c r="N263" s="444"/>
      <c r="O263" s="444"/>
      <c r="P263" s="489"/>
      <c r="Q263" s="56"/>
      <c r="R263" s="250"/>
      <c r="S263" s="251" t="s">
        <v>500</v>
      </c>
      <c r="T263" s="282">
        <f t="shared" si="2814"/>
        <v>0</v>
      </c>
      <c r="U263" s="283">
        <f t="shared" si="2815"/>
        <v>0</v>
      </c>
      <c r="V263" s="283">
        <f t="shared" si="2816"/>
        <v>0</v>
      </c>
      <c r="W263" s="283">
        <f t="shared" si="2817"/>
        <v>0</v>
      </c>
      <c r="X263" s="283">
        <f t="shared" si="2818"/>
        <v>0</v>
      </c>
      <c r="Y263" s="283">
        <f t="shared" si="2819"/>
        <v>0</v>
      </c>
      <c r="Z263" s="282">
        <f t="shared" si="2820"/>
        <v>0</v>
      </c>
      <c r="AA263" s="282">
        <f t="shared" si="2821"/>
        <v>0</v>
      </c>
      <c r="AB263" s="283">
        <f t="shared" si="2822"/>
        <v>0</v>
      </c>
      <c r="AC263" s="283">
        <f t="shared" si="2823"/>
        <v>0</v>
      </c>
      <c r="AD263" s="283">
        <f t="shared" si="2824"/>
        <v>0</v>
      </c>
      <c r="AE263" s="282">
        <f t="shared" si="2825"/>
        <v>0</v>
      </c>
      <c r="AG263" s="272">
        <f>(T263-T262)*100</f>
        <v>0</v>
      </c>
      <c r="AH263" s="272">
        <f t="shared" ref="AH263" si="2826">(U263-U262)*100</f>
        <v>0</v>
      </c>
      <c r="AI263" s="272">
        <f t="shared" ref="AI263" si="2827">(V263-V262)*100</f>
        <v>0</v>
      </c>
      <c r="AJ263" s="272">
        <f t="shared" ref="AJ263" si="2828">(W263-W262)*100</f>
        <v>0</v>
      </c>
      <c r="AK263" s="272">
        <f t="shared" ref="AK263" si="2829">(X263-X262)*100</f>
        <v>0</v>
      </c>
      <c r="AL263" s="272">
        <f t="shared" ref="AL263" si="2830">(Y263-Y262)*100</f>
        <v>0</v>
      </c>
      <c r="AM263" s="272">
        <f t="shared" ref="AM263" si="2831">(Z263-Z262)*100</f>
        <v>0</v>
      </c>
      <c r="AN263" s="272">
        <f t="shared" ref="AN263" si="2832">(AA263-AA262)*100</f>
        <v>0</v>
      </c>
      <c r="AO263" s="272">
        <f t="shared" ref="AO263" si="2833">(AB263-AB262)*100</f>
        <v>0</v>
      </c>
      <c r="AP263" s="272">
        <f t="shared" ref="AP263" si="2834">(AC263-AC262)*100</f>
        <v>0</v>
      </c>
      <c r="AQ263" s="272">
        <f t="shared" ref="AQ263" si="2835">(AD263-AD262)*100</f>
        <v>0</v>
      </c>
      <c r="AR263" s="272">
        <f t="shared" ref="AR263" si="2836">(AE263-AE262)*100</f>
        <v>0</v>
      </c>
    </row>
    <row r="264" spans="1:45" ht="15">
      <c r="A264" s="439"/>
      <c r="B264" s="457" t="s">
        <v>104</v>
      </c>
      <c r="C264" s="444"/>
      <c r="D264" s="445"/>
      <c r="E264" s="445"/>
      <c r="F264" s="445"/>
      <c r="G264" s="445"/>
      <c r="H264" s="445"/>
      <c r="I264" s="444"/>
      <c r="J264" s="444"/>
      <c r="K264" s="445"/>
      <c r="L264" s="445"/>
      <c r="M264" s="445"/>
      <c r="N264" s="444"/>
      <c r="O264" s="444"/>
      <c r="P264" s="489"/>
      <c r="Q264" s="56"/>
      <c r="R264" s="248" t="s">
        <v>529</v>
      </c>
      <c r="S264" s="249" t="s">
        <v>520</v>
      </c>
      <c r="T264" s="280">
        <f t="shared" ref="T264:T265" si="2837">IF(C248&gt;0,C264/C248,)</f>
        <v>0</v>
      </c>
      <c r="U264" s="281">
        <f t="shared" ref="U264:U265" si="2838">IF(D248&gt;0,D264/D248,)</f>
        <v>0</v>
      </c>
      <c r="V264" s="281">
        <f t="shared" ref="V264:V265" si="2839">IF(E248&gt;0,E264/E248,)</f>
        <v>0</v>
      </c>
      <c r="W264" s="281">
        <f t="shared" ref="W264:W265" si="2840">IF(F248&gt;0,F264/F248,)</f>
        <v>0</v>
      </c>
      <c r="X264" s="281">
        <f t="shared" ref="X264:X265" si="2841">IF(G248&gt;0,G264/G248,)</f>
        <v>0</v>
      </c>
      <c r="Y264" s="281">
        <f t="shared" ref="Y264:Y265" si="2842">IF(H248&gt;0,H264/H248,)</f>
        <v>0</v>
      </c>
      <c r="Z264" s="280">
        <f t="shared" ref="Z264:Z265" si="2843">IF(I248&gt;0,I264/I248,)</f>
        <v>0</v>
      </c>
      <c r="AA264" s="280">
        <f t="shared" ref="AA264:AA265" si="2844">IF(J248&gt;0,J264/J248,)</f>
        <v>0</v>
      </c>
      <c r="AB264" s="281">
        <f t="shared" ref="AB264:AB265" si="2845">IF(K248&gt;0,K264/K248,)</f>
        <v>0</v>
      </c>
      <c r="AC264" s="281">
        <f t="shared" ref="AC264:AC265" si="2846">IF(L248&gt;0,L264/L248,)</f>
        <v>0</v>
      </c>
      <c r="AD264" s="281">
        <f t="shared" ref="AD264:AD265" si="2847">IF(M248&gt;0,M264/M248,)</f>
        <v>0</v>
      </c>
      <c r="AE264" s="280">
        <f t="shared" ref="AE264:AE265" si="2848">IF(N248&gt;0,N264/N248,)</f>
        <v>0</v>
      </c>
      <c r="AG264" s="334" t="s">
        <v>519</v>
      </c>
      <c r="AH264" s="266"/>
      <c r="AI264" s="266"/>
      <c r="AJ264" s="266"/>
      <c r="AK264" s="266"/>
      <c r="AL264" s="266"/>
      <c r="AM264" s="266"/>
      <c r="AN264" s="266"/>
      <c r="AO264" s="266"/>
      <c r="AP264" s="266"/>
      <c r="AQ264" s="266"/>
      <c r="AR264" s="266"/>
    </row>
    <row r="265" spans="1:45" ht="15">
      <c r="A265" s="439"/>
      <c r="B265" s="457" t="s">
        <v>424</v>
      </c>
      <c r="C265" s="444"/>
      <c r="D265" s="445"/>
      <c r="E265" s="445"/>
      <c r="F265" s="445"/>
      <c r="G265" s="445"/>
      <c r="H265" s="445"/>
      <c r="I265" s="444"/>
      <c r="J265" s="444"/>
      <c r="K265" s="445"/>
      <c r="L265" s="445"/>
      <c r="M265" s="445"/>
      <c r="N265" s="444"/>
      <c r="O265" s="444"/>
      <c r="P265" s="489"/>
      <c r="Q265" s="56"/>
      <c r="R265" s="250"/>
      <c r="S265" s="251" t="s">
        <v>500</v>
      </c>
      <c r="T265" s="282">
        <f t="shared" si="2837"/>
        <v>0</v>
      </c>
      <c r="U265" s="283">
        <f t="shared" si="2838"/>
        <v>0</v>
      </c>
      <c r="V265" s="283">
        <f t="shared" si="2839"/>
        <v>0</v>
      </c>
      <c r="W265" s="283">
        <f t="shared" si="2840"/>
        <v>0</v>
      </c>
      <c r="X265" s="283">
        <f t="shared" si="2841"/>
        <v>0</v>
      </c>
      <c r="Y265" s="283">
        <f t="shared" si="2842"/>
        <v>0</v>
      </c>
      <c r="Z265" s="282">
        <f t="shared" si="2843"/>
        <v>0</v>
      </c>
      <c r="AA265" s="282">
        <f t="shared" si="2844"/>
        <v>0</v>
      </c>
      <c r="AB265" s="283">
        <f t="shared" si="2845"/>
        <v>0</v>
      </c>
      <c r="AC265" s="283">
        <f t="shared" si="2846"/>
        <v>0</v>
      </c>
      <c r="AD265" s="283">
        <f t="shared" si="2847"/>
        <v>0</v>
      </c>
      <c r="AE265" s="282">
        <f t="shared" si="2848"/>
        <v>0</v>
      </c>
      <c r="AG265" s="272">
        <f>(T265-T264)*100</f>
        <v>0</v>
      </c>
      <c r="AH265" s="272">
        <f t="shared" ref="AH265" si="2849">(U265-U264)*100</f>
        <v>0</v>
      </c>
      <c r="AI265" s="272">
        <f t="shared" ref="AI265" si="2850">(V265-V264)*100</f>
        <v>0</v>
      </c>
      <c r="AJ265" s="272">
        <f t="shared" ref="AJ265" si="2851">(W265-W264)*100</f>
        <v>0</v>
      </c>
      <c r="AK265" s="272">
        <f t="shared" ref="AK265" si="2852">(X265-X264)*100</f>
        <v>0</v>
      </c>
      <c r="AL265" s="272">
        <f t="shared" ref="AL265" si="2853">(Y265-Y264)*100</f>
        <v>0</v>
      </c>
      <c r="AM265" s="272">
        <f t="shared" ref="AM265" si="2854">(Z265-Z264)*100</f>
        <v>0</v>
      </c>
      <c r="AN265" s="272">
        <f t="shared" ref="AN265" si="2855">(AA265-AA264)*100</f>
        <v>0</v>
      </c>
      <c r="AO265" s="272">
        <f t="shared" ref="AO265" si="2856">(AB265-AB264)*100</f>
        <v>0</v>
      </c>
      <c r="AP265" s="272">
        <f t="shared" ref="AP265" si="2857">(AC265-AC264)*100</f>
        <v>0</v>
      </c>
      <c r="AQ265" s="272">
        <f t="shared" ref="AQ265" si="2858">(AD265-AD264)*100</f>
        <v>0</v>
      </c>
      <c r="AR265" s="272">
        <f t="shared" ref="AR265" si="2859">(AE265-AE264)*100</f>
        <v>0</v>
      </c>
    </row>
    <row r="266" spans="1:45" ht="15">
      <c r="A266" s="439"/>
      <c r="B266" s="457" t="s">
        <v>106</v>
      </c>
      <c r="C266" s="444"/>
      <c r="D266" s="445"/>
      <c r="E266" s="445"/>
      <c r="F266" s="445"/>
      <c r="G266" s="445"/>
      <c r="H266" s="445"/>
      <c r="I266" s="444"/>
      <c r="J266" s="444"/>
      <c r="K266" s="445"/>
      <c r="L266" s="445"/>
      <c r="M266" s="445"/>
      <c r="N266" s="444"/>
      <c r="O266" s="444"/>
      <c r="P266" s="489"/>
      <c r="Q266" s="56"/>
      <c r="R266" s="248" t="s">
        <v>530</v>
      </c>
      <c r="S266" s="249" t="s">
        <v>520</v>
      </c>
      <c r="T266" s="280">
        <f t="shared" ref="T266:T267" si="2860">IF(C248&gt;0,C266/C248,)</f>
        <v>0</v>
      </c>
      <c r="U266" s="281">
        <f t="shared" ref="U266:U267" si="2861">IF(D248&gt;0,D266/D248,)</f>
        <v>0</v>
      </c>
      <c r="V266" s="281">
        <f t="shared" ref="V266:V267" si="2862">IF(E248&gt;0,E266/E248,)</f>
        <v>0</v>
      </c>
      <c r="W266" s="281">
        <f t="shared" ref="W266:W267" si="2863">IF(F248&gt;0,F266/F248,)</f>
        <v>0</v>
      </c>
      <c r="X266" s="281">
        <f t="shared" ref="X266:X267" si="2864">IF(G248&gt;0,G266/G248,)</f>
        <v>0</v>
      </c>
      <c r="Y266" s="281">
        <f t="shared" ref="Y266:Y267" si="2865">IF(H248&gt;0,H266/H248,)</f>
        <v>0</v>
      </c>
      <c r="Z266" s="280">
        <f t="shared" ref="Z266:Z267" si="2866">IF(I248&gt;0,I266/I248,)</f>
        <v>0</v>
      </c>
      <c r="AA266" s="280">
        <f t="shared" ref="AA266:AA267" si="2867">IF(J248&gt;0,J266/J248,)</f>
        <v>0</v>
      </c>
      <c r="AB266" s="281">
        <f t="shared" ref="AB266:AB267" si="2868">IF(K248&gt;0,K266/K248,)</f>
        <v>0</v>
      </c>
      <c r="AC266" s="281">
        <f t="shared" ref="AC266:AC267" si="2869">IF(L248&gt;0,L266/L248,)</f>
        <v>0</v>
      </c>
      <c r="AD266" s="281">
        <f t="shared" ref="AD266:AD267" si="2870">IF(M248&gt;0,M266/M248,)</f>
        <v>0</v>
      </c>
      <c r="AE266" s="280">
        <f t="shared" ref="AE266:AE267" si="2871">IF(N248&gt;0,N266/N248,)</f>
        <v>0</v>
      </c>
      <c r="AG266" s="334" t="s">
        <v>519</v>
      </c>
      <c r="AH266" s="266"/>
      <c r="AI266" s="266"/>
      <c r="AJ266" s="266"/>
      <c r="AK266" s="266"/>
      <c r="AL266" s="266"/>
      <c r="AM266" s="266"/>
      <c r="AN266" s="266"/>
      <c r="AO266" s="266"/>
      <c r="AP266" s="266"/>
      <c r="AQ266" s="266"/>
      <c r="AR266" s="266"/>
    </row>
    <row r="267" spans="1:45" ht="15">
      <c r="A267" s="439"/>
      <c r="B267" s="457" t="s">
        <v>426</v>
      </c>
      <c r="C267" s="444"/>
      <c r="D267" s="445"/>
      <c r="E267" s="445"/>
      <c r="F267" s="445"/>
      <c r="G267" s="445"/>
      <c r="H267" s="445"/>
      <c r="I267" s="444"/>
      <c r="J267" s="444"/>
      <c r="K267" s="445"/>
      <c r="L267" s="445"/>
      <c r="M267" s="445"/>
      <c r="N267" s="444"/>
      <c r="O267" s="444"/>
      <c r="P267" s="489"/>
      <c r="Q267" s="56"/>
      <c r="R267" s="250"/>
      <c r="S267" s="251" t="s">
        <v>500</v>
      </c>
      <c r="T267" s="282">
        <f t="shared" si="2860"/>
        <v>0</v>
      </c>
      <c r="U267" s="283">
        <f t="shared" si="2861"/>
        <v>0</v>
      </c>
      <c r="V267" s="283">
        <f t="shared" si="2862"/>
        <v>0</v>
      </c>
      <c r="W267" s="283">
        <f t="shared" si="2863"/>
        <v>0</v>
      </c>
      <c r="X267" s="283">
        <f t="shared" si="2864"/>
        <v>0</v>
      </c>
      <c r="Y267" s="283">
        <f t="shared" si="2865"/>
        <v>0</v>
      </c>
      <c r="Z267" s="282">
        <f t="shared" si="2866"/>
        <v>0</v>
      </c>
      <c r="AA267" s="282">
        <f t="shared" si="2867"/>
        <v>0</v>
      </c>
      <c r="AB267" s="283">
        <f t="shared" si="2868"/>
        <v>0</v>
      </c>
      <c r="AC267" s="283">
        <f t="shared" si="2869"/>
        <v>0</v>
      </c>
      <c r="AD267" s="283">
        <f t="shared" si="2870"/>
        <v>0</v>
      </c>
      <c r="AE267" s="282">
        <f t="shared" si="2871"/>
        <v>0</v>
      </c>
      <c r="AG267" s="272">
        <f>(T267-T266)*100</f>
        <v>0</v>
      </c>
      <c r="AH267" s="272">
        <f t="shared" ref="AH267" si="2872">(U267-U266)*100</f>
        <v>0</v>
      </c>
      <c r="AI267" s="272">
        <f t="shared" ref="AI267" si="2873">(V267-V266)*100</f>
        <v>0</v>
      </c>
      <c r="AJ267" s="272">
        <f t="shared" ref="AJ267" si="2874">(W267-W266)*100</f>
        <v>0</v>
      </c>
      <c r="AK267" s="272">
        <f t="shared" ref="AK267" si="2875">(X267-X266)*100</f>
        <v>0</v>
      </c>
      <c r="AL267" s="272">
        <f t="shared" ref="AL267" si="2876">(Y267-Y266)*100</f>
        <v>0</v>
      </c>
      <c r="AM267" s="272">
        <f t="shared" ref="AM267" si="2877">(Z267-Z266)*100</f>
        <v>0</v>
      </c>
      <c r="AN267" s="272">
        <f t="shared" ref="AN267" si="2878">(AA267-AA266)*100</f>
        <v>0</v>
      </c>
      <c r="AO267" s="272">
        <f t="shared" ref="AO267" si="2879">(AB267-AB266)*100</f>
        <v>0</v>
      </c>
      <c r="AP267" s="272">
        <f t="shared" ref="AP267" si="2880">(AC267-AC266)*100</f>
        <v>0</v>
      </c>
      <c r="AQ267" s="272">
        <f t="shared" ref="AQ267" si="2881">(AD267-AD266)*100</f>
        <v>0</v>
      </c>
      <c r="AR267" s="272">
        <f t="shared" ref="AR267" si="2882">(AE267-AE266)*100</f>
        <v>0</v>
      </c>
    </row>
    <row r="268" spans="1:45" ht="15">
      <c r="A268" s="439"/>
      <c r="B268" s="457" t="s">
        <v>108</v>
      </c>
      <c r="C268" s="444"/>
      <c r="D268" s="445"/>
      <c r="E268" s="445"/>
      <c r="F268" s="445"/>
      <c r="G268" s="445"/>
      <c r="H268" s="445"/>
      <c r="I268" s="444"/>
      <c r="J268" s="444"/>
      <c r="K268" s="445"/>
      <c r="L268" s="445"/>
      <c r="M268" s="445"/>
      <c r="N268" s="444"/>
      <c r="O268" s="444"/>
      <c r="P268" s="489"/>
      <c r="Q268" s="56"/>
      <c r="R268" s="248" t="s">
        <v>531</v>
      </c>
      <c r="S268" s="249" t="s">
        <v>520</v>
      </c>
      <c r="T268" s="280">
        <f t="shared" ref="T268:T269" si="2883">IF(C248&gt;0,C268/C248,)</f>
        <v>0</v>
      </c>
      <c r="U268" s="281">
        <f t="shared" ref="U268:U269" si="2884">IF(D248&gt;0,D268/D248,)</f>
        <v>0</v>
      </c>
      <c r="V268" s="281">
        <f t="shared" ref="V268:V269" si="2885">IF(E248&gt;0,E268/E248,)</f>
        <v>0</v>
      </c>
      <c r="W268" s="281">
        <f t="shared" ref="W268:W269" si="2886">IF(F248&gt;0,F268/F248,)</f>
        <v>0</v>
      </c>
      <c r="X268" s="281">
        <f t="shared" ref="X268:X269" si="2887">IF(G248&gt;0,G268/G248,)</f>
        <v>0</v>
      </c>
      <c r="Y268" s="281">
        <f t="shared" ref="Y268:Y269" si="2888">IF(H248&gt;0,H268/H248,)</f>
        <v>0</v>
      </c>
      <c r="Z268" s="280">
        <f t="shared" ref="Z268:Z269" si="2889">IF(I248&gt;0,I268/I248,)</f>
        <v>0</v>
      </c>
      <c r="AA268" s="280">
        <f t="shared" ref="AA268:AA269" si="2890">IF(J248&gt;0,J268/J248,)</f>
        <v>0</v>
      </c>
      <c r="AB268" s="281">
        <f t="shared" ref="AB268:AB269" si="2891">IF(K248&gt;0,K268/K248,)</f>
        <v>0</v>
      </c>
      <c r="AC268" s="281">
        <f t="shared" ref="AC268:AC269" si="2892">IF(L248&gt;0,L268/L248,)</f>
        <v>0</v>
      </c>
      <c r="AD268" s="281">
        <f t="shared" ref="AD268:AD269" si="2893">IF(M248&gt;0,M268/M248,)</f>
        <v>0</v>
      </c>
      <c r="AE268" s="280">
        <f t="shared" ref="AE268:AE269" si="2894">IF(N248&gt;0,N268/N248,)</f>
        <v>0</v>
      </c>
      <c r="AG268" s="334" t="s">
        <v>519</v>
      </c>
      <c r="AH268" s="195"/>
      <c r="AI268" s="195"/>
      <c r="AJ268" s="195"/>
      <c r="AK268" s="195"/>
      <c r="AL268" s="195"/>
      <c r="AM268" s="195"/>
      <c r="AN268" s="195"/>
      <c r="AO268" s="195"/>
      <c r="AP268" s="195"/>
      <c r="AQ268" s="195"/>
      <c r="AR268" s="195"/>
    </row>
    <row r="269" spans="1:45" ht="15.75" thickBot="1">
      <c r="A269" s="439"/>
      <c r="B269" s="457" t="s">
        <v>430</v>
      </c>
      <c r="C269" s="444"/>
      <c r="D269" s="445"/>
      <c r="E269" s="445"/>
      <c r="F269" s="445"/>
      <c r="G269" s="445"/>
      <c r="H269" s="445"/>
      <c r="I269" s="444"/>
      <c r="J269" s="444"/>
      <c r="K269" s="445"/>
      <c r="L269" s="445"/>
      <c r="M269" s="445"/>
      <c r="N269" s="444"/>
      <c r="O269" s="444"/>
      <c r="P269" s="489"/>
      <c r="Q269" s="56"/>
      <c r="R269" s="255"/>
      <c r="S269" s="256" t="s">
        <v>500</v>
      </c>
      <c r="T269" s="284">
        <f t="shared" si="2883"/>
        <v>0</v>
      </c>
      <c r="U269" s="285">
        <f t="shared" si="2884"/>
        <v>0</v>
      </c>
      <c r="V269" s="285">
        <f t="shared" si="2885"/>
        <v>0</v>
      </c>
      <c r="W269" s="285">
        <f t="shared" si="2886"/>
        <v>0</v>
      </c>
      <c r="X269" s="285">
        <f t="shared" si="2887"/>
        <v>0</v>
      </c>
      <c r="Y269" s="285">
        <f t="shared" si="2888"/>
        <v>0</v>
      </c>
      <c r="Z269" s="284">
        <f t="shared" si="2889"/>
        <v>0</v>
      </c>
      <c r="AA269" s="284">
        <f t="shared" si="2890"/>
        <v>0</v>
      </c>
      <c r="AB269" s="285">
        <f t="shared" si="2891"/>
        <v>0</v>
      </c>
      <c r="AC269" s="285">
        <f t="shared" si="2892"/>
        <v>0</v>
      </c>
      <c r="AD269" s="285">
        <f t="shared" si="2893"/>
        <v>0</v>
      </c>
      <c r="AE269" s="284">
        <f t="shared" si="2894"/>
        <v>0</v>
      </c>
      <c r="AF269" s="427"/>
      <c r="AG269" s="273">
        <f>(T269-T268)*100</f>
        <v>0</v>
      </c>
      <c r="AH269" s="273">
        <f t="shared" ref="AH269" si="2895">(U269-U268)*100</f>
        <v>0</v>
      </c>
      <c r="AI269" s="273">
        <f t="shared" ref="AI269" si="2896">(V269-V268)*100</f>
        <v>0</v>
      </c>
      <c r="AJ269" s="273">
        <f t="shared" ref="AJ269" si="2897">(W269-W268)*100</f>
        <v>0</v>
      </c>
      <c r="AK269" s="273">
        <f t="shared" ref="AK269" si="2898">(X269-X268)*100</f>
        <v>0</v>
      </c>
      <c r="AL269" s="273">
        <f t="shared" ref="AL269" si="2899">(Y269-Y268)*100</f>
        <v>0</v>
      </c>
      <c r="AM269" s="273">
        <f t="shared" ref="AM269" si="2900">(Z269-Z268)*100</f>
        <v>0</v>
      </c>
      <c r="AN269" s="273">
        <f t="shared" ref="AN269" si="2901">(AA269-AA268)*100</f>
        <v>0</v>
      </c>
      <c r="AO269" s="273">
        <f t="shared" ref="AO269" si="2902">(AB269-AB268)*100</f>
        <v>0</v>
      </c>
      <c r="AP269" s="273">
        <f t="shared" ref="AP269" si="2903">(AC269-AC268)*100</f>
        <v>0</v>
      </c>
      <c r="AQ269" s="273">
        <f t="shared" ref="AQ269" si="2904">(AD269-AD268)*100</f>
        <v>0</v>
      </c>
      <c r="AR269" s="273">
        <f t="shared" ref="AR269" si="2905">(AE269-AE268)*100</f>
        <v>0</v>
      </c>
    </row>
    <row r="270" spans="1:45" ht="15">
      <c r="A270" s="432" t="s">
        <v>544</v>
      </c>
      <c r="B270" s="431" t="s">
        <v>94</v>
      </c>
      <c r="C270" s="428">
        <v>7300</v>
      </c>
      <c r="D270" s="429">
        <v>3111</v>
      </c>
      <c r="E270" s="429">
        <v>9056</v>
      </c>
      <c r="F270" s="429"/>
      <c r="G270" s="429">
        <v>1197</v>
      </c>
      <c r="H270" s="429"/>
      <c r="I270" s="428">
        <v>20664</v>
      </c>
      <c r="J270" s="428"/>
      <c r="K270" s="429">
        <v>4550</v>
      </c>
      <c r="L270" s="429">
        <v>4843</v>
      </c>
      <c r="M270" s="429"/>
      <c r="N270" s="428">
        <v>9393</v>
      </c>
      <c r="O270" s="428"/>
      <c r="P270" s="430"/>
      <c r="Q270" s="56"/>
      <c r="R270" s="248" t="s">
        <v>521</v>
      </c>
      <c r="S270" s="249" t="s">
        <v>520</v>
      </c>
      <c r="T270" s="280">
        <f t="shared" ref="T270:T271" si="2906">IF(C270&gt;0,C270/C270,)</f>
        <v>1</v>
      </c>
      <c r="U270" s="281">
        <f t="shared" ref="U270:U271" si="2907">IF(D270&gt;0,D270/D270,)</f>
        <v>1</v>
      </c>
      <c r="V270" s="281">
        <f t="shared" ref="V270:V271" si="2908">IF(E270&gt;0,E270/E270,)</f>
        <v>1</v>
      </c>
      <c r="W270" s="281">
        <f t="shared" ref="W270:W271" si="2909">IF(F270&gt;0,F270/F270,)</f>
        <v>0</v>
      </c>
      <c r="X270" s="281">
        <f t="shared" ref="X270:X271" si="2910">IF(G270&gt;0,G270/G270,)</f>
        <v>1</v>
      </c>
      <c r="Y270" s="281">
        <f t="shared" ref="Y270:Y271" si="2911">IF(H270&gt;0,H270/H270,)</f>
        <v>0</v>
      </c>
      <c r="Z270" s="280">
        <f t="shared" ref="Z270:Z271" si="2912">IF(I270&gt;0,I270/I270,)</f>
        <v>1</v>
      </c>
      <c r="AA270" s="280">
        <f t="shared" ref="AA270:AA271" si="2913">IF(J270&gt;0,J270/J270,)</f>
        <v>0</v>
      </c>
      <c r="AB270" s="281">
        <f t="shared" ref="AB270:AB271" si="2914">IF(K270&gt;0,K270/K270,)</f>
        <v>1</v>
      </c>
      <c r="AC270" s="281">
        <f t="shared" ref="AC270:AC271" si="2915">IF(L270&gt;0,L270/L270,)</f>
        <v>1</v>
      </c>
      <c r="AD270" s="281">
        <f t="shared" ref="AD270:AD271" si="2916">IF(M270&gt;0,M270/M270,)</f>
        <v>0</v>
      </c>
      <c r="AE270" s="280">
        <f t="shared" ref="AE270:AE271" si="2917">IF(N270&gt;0,N270/N270,)</f>
        <v>1</v>
      </c>
      <c r="AG270" s="265">
        <f>+T272+T274+T276+T278+T280+T282+T284+T286+T288+T290</f>
        <v>1</v>
      </c>
      <c r="AH270" s="266">
        <f t="shared" ref="AH270:AH271" si="2918">+U272+U274+U276+U278+U280+U282+U284+U286+U288+U290</f>
        <v>1</v>
      </c>
      <c r="AI270" s="266">
        <f t="shared" ref="AI270:AI271" si="2919">+V272+V274+V276+V278+V280+V282+V284+V286+V288+V290</f>
        <v>1</v>
      </c>
      <c r="AJ270" s="266">
        <f t="shared" ref="AJ270:AJ271" si="2920">+W272+W274+W276+W278+W280+W282+W284+W286+W288+W290</f>
        <v>0</v>
      </c>
      <c r="AK270" s="266">
        <f t="shared" ref="AK270:AK271" si="2921">+X272+X274+X276+X278+X280+X282+X284+X286+X288+X290</f>
        <v>0.99999999999999989</v>
      </c>
      <c r="AL270" s="266">
        <f t="shared" ref="AL270:AL271" si="2922">+Y272+Y274+Y276+Y278+Y280+Y282+Y284+Y286+Y288+Y290</f>
        <v>0</v>
      </c>
      <c r="AM270" s="266">
        <f t="shared" ref="AM270:AM271" si="2923">+Z272+Z274+Z276+Z278+Z280+Z282+Z284+Z286+Z288+Z290</f>
        <v>1</v>
      </c>
      <c r="AN270" s="266">
        <f t="shared" ref="AN270:AN271" si="2924">+AA272+AA274+AA276+AA278+AA280+AA282+AA284+AA286+AA288+AA290</f>
        <v>0</v>
      </c>
      <c r="AO270" s="266">
        <f t="shared" ref="AO270:AO271" si="2925">+AB272+AB274+AB276+AB278+AB280+AB282+AB284+AB286+AB288+AB290</f>
        <v>1</v>
      </c>
      <c r="AP270" s="266">
        <f t="shared" ref="AP270:AP271" si="2926">+AC272+AC274+AC276+AC278+AC280+AC282+AC284+AC286+AC288+AC290</f>
        <v>1</v>
      </c>
      <c r="AQ270" s="266">
        <f t="shared" ref="AQ270:AQ271" si="2927">+AD272+AD274+AD276+AD278+AD280+AD282+AD284+AD286+AD288+AD290</f>
        <v>0</v>
      </c>
      <c r="AR270" s="266">
        <f t="shared" ref="AR270:AR271" si="2928">+AE272+AE274+AE276+AE278+AE280+AE282+AE284+AE286+AE288+AE290</f>
        <v>1</v>
      </c>
    </row>
    <row r="271" spans="1:45" ht="15">
      <c r="A271" s="439"/>
      <c r="B271" s="457" t="s">
        <v>428</v>
      </c>
      <c r="C271" s="444">
        <v>7294</v>
      </c>
      <c r="D271" s="445">
        <v>3080</v>
      </c>
      <c r="E271" s="445">
        <v>9125</v>
      </c>
      <c r="F271" s="445"/>
      <c r="G271" s="445">
        <v>1173</v>
      </c>
      <c r="H271" s="445"/>
      <c r="I271" s="444">
        <v>20672</v>
      </c>
      <c r="J271" s="444"/>
      <c r="K271" s="445">
        <v>4567</v>
      </c>
      <c r="L271" s="445">
        <v>4817</v>
      </c>
      <c r="M271" s="445"/>
      <c r="N271" s="444">
        <v>9384</v>
      </c>
      <c r="O271" s="444"/>
      <c r="P271" s="489"/>
      <c r="Q271" s="56"/>
      <c r="R271" s="250"/>
      <c r="S271" s="251" t="s">
        <v>500</v>
      </c>
      <c r="T271" s="282">
        <f t="shared" si="2906"/>
        <v>1</v>
      </c>
      <c r="U271" s="283">
        <f t="shared" si="2907"/>
        <v>1</v>
      </c>
      <c r="V271" s="283">
        <f t="shared" si="2908"/>
        <v>1</v>
      </c>
      <c r="W271" s="283">
        <f t="shared" si="2909"/>
        <v>0</v>
      </c>
      <c r="X271" s="283">
        <f t="shared" si="2910"/>
        <v>1</v>
      </c>
      <c r="Y271" s="283">
        <f t="shared" si="2911"/>
        <v>0</v>
      </c>
      <c r="Z271" s="282">
        <f t="shared" si="2912"/>
        <v>1</v>
      </c>
      <c r="AA271" s="282">
        <f t="shared" si="2913"/>
        <v>0</v>
      </c>
      <c r="AB271" s="283">
        <f t="shared" si="2914"/>
        <v>1</v>
      </c>
      <c r="AC271" s="283">
        <f t="shared" si="2915"/>
        <v>1</v>
      </c>
      <c r="AD271" s="283">
        <f t="shared" si="2916"/>
        <v>0</v>
      </c>
      <c r="AE271" s="282">
        <f t="shared" si="2917"/>
        <v>1</v>
      </c>
      <c r="AG271" s="315">
        <f>+T273+T275+T277+T279+T281+T283+T285+T287+T289+T291</f>
        <v>0.99999999999999989</v>
      </c>
      <c r="AH271" s="267">
        <f t="shared" si="2918"/>
        <v>0.99999999999999989</v>
      </c>
      <c r="AI271" s="267">
        <f t="shared" si="2919"/>
        <v>0.99999999999999989</v>
      </c>
      <c r="AJ271" s="267">
        <f t="shared" si="2920"/>
        <v>0</v>
      </c>
      <c r="AK271" s="267">
        <f t="shared" si="2921"/>
        <v>1</v>
      </c>
      <c r="AL271" s="267">
        <f t="shared" si="2922"/>
        <v>0</v>
      </c>
      <c r="AM271" s="315">
        <f t="shared" si="2923"/>
        <v>1</v>
      </c>
      <c r="AN271" s="267">
        <f t="shared" si="2924"/>
        <v>0</v>
      </c>
      <c r="AO271" s="267">
        <f t="shared" si="2925"/>
        <v>1</v>
      </c>
      <c r="AP271" s="315">
        <f t="shared" si="2926"/>
        <v>1</v>
      </c>
      <c r="AQ271" s="267">
        <f t="shared" si="2927"/>
        <v>0</v>
      </c>
      <c r="AR271" s="267">
        <f t="shared" si="2928"/>
        <v>1</v>
      </c>
      <c r="AS271" s="274"/>
    </row>
    <row r="272" spans="1:45" ht="15">
      <c r="A272" s="439"/>
      <c r="B272" s="457" t="s">
        <v>226</v>
      </c>
      <c r="C272" s="444">
        <v>1001</v>
      </c>
      <c r="D272" s="445">
        <v>272</v>
      </c>
      <c r="E272" s="445">
        <v>1136</v>
      </c>
      <c r="F272" s="445"/>
      <c r="G272" s="445">
        <v>120</v>
      </c>
      <c r="H272" s="445"/>
      <c r="I272" s="444">
        <v>2529</v>
      </c>
      <c r="J272" s="444"/>
      <c r="K272" s="445">
        <v>34</v>
      </c>
      <c r="L272" s="445">
        <v>71</v>
      </c>
      <c r="M272" s="445"/>
      <c r="N272" s="444">
        <v>105</v>
      </c>
      <c r="O272" s="444"/>
      <c r="P272" s="489"/>
      <c r="Q272" s="56"/>
      <c r="R272" s="248" t="s">
        <v>522</v>
      </c>
      <c r="S272" s="249" t="s">
        <v>520</v>
      </c>
      <c r="T272" s="280">
        <f t="shared" ref="T272:T273" si="2929">IF(C270&gt;0,C272/C270,)</f>
        <v>0.13712328767123289</v>
      </c>
      <c r="U272" s="281">
        <f t="shared" ref="U272:U273" si="2930">IF(D270&gt;0,D272/D270,)</f>
        <v>8.7431693989071038E-2</v>
      </c>
      <c r="V272" s="281">
        <f t="shared" ref="V272:V273" si="2931">IF(E270&gt;0,E272/E270,)</f>
        <v>0.12544169611307421</v>
      </c>
      <c r="W272" s="281">
        <f t="shared" ref="W272:W273" si="2932">IF(F270&gt;0,F272/F270,)</f>
        <v>0</v>
      </c>
      <c r="X272" s="281">
        <f t="shared" ref="X272:X273" si="2933">IF(G270&gt;0,G272/G270,)</f>
        <v>0.10025062656641603</v>
      </c>
      <c r="Y272" s="281">
        <f t="shared" ref="Y272:Y273" si="2934">IF(H270&gt;0,H272/H270,)</f>
        <v>0</v>
      </c>
      <c r="Z272" s="280">
        <f t="shared" ref="Z272:Z273" si="2935">IF(I270&gt;0,I272/I270,)</f>
        <v>0.12238675958188153</v>
      </c>
      <c r="AA272" s="280">
        <f t="shared" ref="AA272:AA273" si="2936">IF(J270&gt;0,J272/J270,)</f>
        <v>0</v>
      </c>
      <c r="AB272" s="281">
        <f t="shared" ref="AB272:AB273" si="2937">IF(K270&gt;0,K272/K270,)</f>
        <v>7.4725274725274725E-3</v>
      </c>
      <c r="AC272" s="281">
        <f t="shared" ref="AC272:AC273" si="2938">IF(L270&gt;0,L272/L270,)</f>
        <v>1.466033450340698E-2</v>
      </c>
      <c r="AD272" s="281">
        <f t="shared" ref="AD272:AD273" si="2939">IF(M270&gt;0,M272/M270,)</f>
        <v>0</v>
      </c>
      <c r="AE272" s="280">
        <f t="shared" ref="AE272:AE273" si="2940">IF(N270&gt;0,N272/N270,)</f>
        <v>1.1178537208559566E-2</v>
      </c>
      <c r="AG272" s="334" t="s">
        <v>519</v>
      </c>
      <c r="AH272" s="266"/>
      <c r="AI272" s="266"/>
      <c r="AJ272" s="266"/>
      <c r="AK272" s="266"/>
      <c r="AL272" s="266"/>
      <c r="AM272" s="266"/>
      <c r="AN272" s="266"/>
      <c r="AO272" s="266"/>
      <c r="AP272" s="266"/>
      <c r="AQ272" s="266"/>
      <c r="AR272" s="266"/>
    </row>
    <row r="273" spans="1:45" ht="15">
      <c r="A273" s="439"/>
      <c r="B273" s="457" t="s">
        <v>410</v>
      </c>
      <c r="C273" s="444">
        <v>1288</v>
      </c>
      <c r="D273" s="445">
        <v>292</v>
      </c>
      <c r="E273" s="445">
        <v>1200</v>
      </c>
      <c r="F273" s="445"/>
      <c r="G273" s="445">
        <v>143</v>
      </c>
      <c r="H273" s="445"/>
      <c r="I273" s="444">
        <v>2923</v>
      </c>
      <c r="J273" s="444"/>
      <c r="K273" s="445">
        <v>41</v>
      </c>
      <c r="L273" s="445">
        <v>48</v>
      </c>
      <c r="M273" s="445"/>
      <c r="N273" s="444">
        <v>89</v>
      </c>
      <c r="O273" s="444"/>
      <c r="P273" s="489"/>
      <c r="Q273" s="56"/>
      <c r="R273" s="250"/>
      <c r="S273" s="251" t="s">
        <v>500</v>
      </c>
      <c r="T273" s="282">
        <f t="shared" si="2929"/>
        <v>0.1765834932821497</v>
      </c>
      <c r="U273" s="283">
        <f t="shared" si="2930"/>
        <v>9.4805194805194809E-2</v>
      </c>
      <c r="V273" s="283">
        <f t="shared" si="2931"/>
        <v>0.13150684931506848</v>
      </c>
      <c r="W273" s="283">
        <f t="shared" si="2932"/>
        <v>0</v>
      </c>
      <c r="X273" s="283">
        <f t="shared" si="2933"/>
        <v>0.12190963341858482</v>
      </c>
      <c r="Y273" s="283">
        <f t="shared" si="2934"/>
        <v>0</v>
      </c>
      <c r="Z273" s="282">
        <f t="shared" si="2935"/>
        <v>0.14139899380804954</v>
      </c>
      <c r="AA273" s="282">
        <f t="shared" si="2936"/>
        <v>0</v>
      </c>
      <c r="AB273" s="283">
        <f t="shared" si="2937"/>
        <v>8.9774469016860089E-3</v>
      </c>
      <c r="AC273" s="283">
        <f t="shared" si="2938"/>
        <v>9.964708324683413E-3</v>
      </c>
      <c r="AD273" s="283">
        <f t="shared" si="2939"/>
        <v>0</v>
      </c>
      <c r="AE273" s="282">
        <f t="shared" si="2940"/>
        <v>9.4842284739982945E-3</v>
      </c>
      <c r="AG273" s="272">
        <f>(T273-T272)*100</f>
        <v>3.9460205610916814</v>
      </c>
      <c r="AH273" s="272">
        <f t="shared" ref="AH273" si="2941">(U273-U272)*100</f>
        <v>0.73735008161237703</v>
      </c>
      <c r="AI273" s="272">
        <f t="shared" ref="AI273" si="2942">(V273-V272)*100</f>
        <v>0.60651532019942722</v>
      </c>
      <c r="AJ273" s="272">
        <f t="shared" ref="AJ273" si="2943">(W273-W272)*100</f>
        <v>0</v>
      </c>
      <c r="AK273" s="272">
        <f t="shared" ref="AK273" si="2944">(X273-X272)*100</f>
        <v>2.165900685216879</v>
      </c>
      <c r="AL273" s="272">
        <f t="shared" ref="AL273" si="2945">(Y273-Y272)*100</f>
        <v>0</v>
      </c>
      <c r="AM273" s="272">
        <f t="shared" ref="AM273" si="2946">(Z273-Z272)*100</f>
        <v>1.9012234226168019</v>
      </c>
      <c r="AN273" s="272">
        <f t="shared" ref="AN273" si="2947">(AA273-AA272)*100</f>
        <v>0</v>
      </c>
      <c r="AO273" s="272">
        <f t="shared" ref="AO273" si="2948">(AB273-AB272)*100</f>
        <v>0.15049194291585363</v>
      </c>
      <c r="AP273" s="272">
        <f t="shared" ref="AP273" si="2949">(AC273-AC272)*100</f>
        <v>-0.4695626178723567</v>
      </c>
      <c r="AQ273" s="272">
        <f t="shared" ref="AQ273" si="2950">(AD273-AD272)*100</f>
        <v>0</v>
      </c>
      <c r="AR273" s="272">
        <f t="shared" ref="AR273" si="2951">(AE273-AE272)*100</f>
        <v>-0.16943087345612715</v>
      </c>
    </row>
    <row r="274" spans="1:45" ht="15">
      <c r="A274" s="439"/>
      <c r="B274" s="457" t="s">
        <v>228</v>
      </c>
      <c r="C274" s="444">
        <v>24</v>
      </c>
      <c r="D274" s="445">
        <v>7</v>
      </c>
      <c r="E274" s="445">
        <v>10</v>
      </c>
      <c r="F274" s="445"/>
      <c r="G274" s="445">
        <v>1</v>
      </c>
      <c r="H274" s="445"/>
      <c r="I274" s="444">
        <v>42</v>
      </c>
      <c r="J274" s="444"/>
      <c r="K274" s="445">
        <v>2</v>
      </c>
      <c r="L274" s="445">
        <v>1</v>
      </c>
      <c r="M274" s="445"/>
      <c r="N274" s="444">
        <v>3</v>
      </c>
      <c r="O274" s="444"/>
      <c r="P274" s="489"/>
      <c r="Q274" s="56"/>
      <c r="R274" s="248" t="s">
        <v>523</v>
      </c>
      <c r="S274" s="249" t="s">
        <v>520</v>
      </c>
      <c r="T274" s="280">
        <f t="shared" ref="T274:T275" si="2952">IF(C270&gt;0,C274/C270,)</f>
        <v>3.2876712328767125E-3</v>
      </c>
      <c r="U274" s="281">
        <f t="shared" ref="U274:U275" si="2953">IF(D270&gt;0,D274/D270,)</f>
        <v>2.2500803600128574E-3</v>
      </c>
      <c r="V274" s="281">
        <f t="shared" ref="V274:V275" si="2954">IF(E270&gt;0,E274/E270,)</f>
        <v>1.1042402826855124E-3</v>
      </c>
      <c r="W274" s="281">
        <f t="shared" ref="W274:W275" si="2955">IF(F270&gt;0,F274/F270,)</f>
        <v>0</v>
      </c>
      <c r="X274" s="281">
        <f t="shared" ref="X274:X275" si="2956">IF(G270&gt;0,G274/G270,)</f>
        <v>8.3542188805346695E-4</v>
      </c>
      <c r="Y274" s="281">
        <f t="shared" ref="Y274:Y275" si="2957">IF(H270&gt;0,H274/H270,)</f>
        <v>0</v>
      </c>
      <c r="Z274" s="280">
        <f t="shared" ref="Z274:Z275" si="2958">IF(I270&gt;0,I274/I270,)</f>
        <v>2.0325203252032522E-3</v>
      </c>
      <c r="AA274" s="280">
        <f t="shared" ref="AA274:AA275" si="2959">IF(J270&gt;0,J274/J270,)</f>
        <v>0</v>
      </c>
      <c r="AB274" s="281">
        <f t="shared" ref="AB274:AB275" si="2960">IF(K270&gt;0,K274/K270,)</f>
        <v>4.3956043956043956E-4</v>
      </c>
      <c r="AC274" s="281">
        <f t="shared" ref="AC274:AC275" si="2961">IF(L270&gt;0,L274/L270,)</f>
        <v>2.0648358455502787E-4</v>
      </c>
      <c r="AD274" s="281">
        <f t="shared" ref="AD274:AD275" si="2962">IF(M270&gt;0,M274/M270,)</f>
        <v>0</v>
      </c>
      <c r="AE274" s="280">
        <f t="shared" ref="AE274:AE275" si="2963">IF(N270&gt;0,N274/N270,)</f>
        <v>3.1938677738741617E-4</v>
      </c>
      <c r="AG274" s="334" t="s">
        <v>519</v>
      </c>
      <c r="AH274" s="266"/>
      <c r="AI274" s="266"/>
      <c r="AJ274" s="266"/>
      <c r="AK274" s="266"/>
      <c r="AL274" s="266"/>
      <c r="AM274" s="266"/>
      <c r="AN274" s="266"/>
      <c r="AO274" s="266"/>
      <c r="AP274" s="266"/>
      <c r="AQ274" s="266"/>
      <c r="AR274" s="266"/>
    </row>
    <row r="275" spans="1:45" ht="15">
      <c r="A275" s="439"/>
      <c r="B275" s="457" t="s">
        <v>412</v>
      </c>
      <c r="C275" s="444">
        <v>27</v>
      </c>
      <c r="D275" s="445">
        <v>9</v>
      </c>
      <c r="E275" s="445">
        <v>13</v>
      </c>
      <c r="F275" s="445"/>
      <c r="G275" s="445">
        <v>4</v>
      </c>
      <c r="H275" s="445"/>
      <c r="I275" s="444">
        <v>53</v>
      </c>
      <c r="J275" s="444"/>
      <c r="K275" s="445">
        <v>3</v>
      </c>
      <c r="L275" s="445">
        <v>7</v>
      </c>
      <c r="M275" s="445"/>
      <c r="N275" s="444">
        <v>10</v>
      </c>
      <c r="O275" s="444"/>
      <c r="P275" s="489"/>
      <c r="Q275" s="56"/>
      <c r="R275" s="250"/>
      <c r="S275" s="251" t="s">
        <v>500</v>
      </c>
      <c r="T275" s="282">
        <f t="shared" si="2952"/>
        <v>3.7016726076227035E-3</v>
      </c>
      <c r="U275" s="283">
        <f t="shared" si="2953"/>
        <v>2.9220779220779222E-3</v>
      </c>
      <c r="V275" s="283">
        <f t="shared" si="2954"/>
        <v>1.4246575342465753E-3</v>
      </c>
      <c r="W275" s="283">
        <f t="shared" si="2955"/>
        <v>0</v>
      </c>
      <c r="X275" s="283">
        <f t="shared" si="2956"/>
        <v>3.4100596760443308E-3</v>
      </c>
      <c r="Y275" s="283">
        <f t="shared" si="2957"/>
        <v>0</v>
      </c>
      <c r="Z275" s="282">
        <f t="shared" si="2958"/>
        <v>2.5638544891640868E-3</v>
      </c>
      <c r="AA275" s="282">
        <f t="shared" si="2959"/>
        <v>0</v>
      </c>
      <c r="AB275" s="283">
        <f t="shared" si="2960"/>
        <v>6.5688635865995186E-4</v>
      </c>
      <c r="AC275" s="283">
        <f t="shared" si="2961"/>
        <v>1.4531866306829978E-3</v>
      </c>
      <c r="AD275" s="283">
        <f t="shared" si="2962"/>
        <v>0</v>
      </c>
      <c r="AE275" s="282">
        <f t="shared" si="2963"/>
        <v>1.0656436487638534E-3</v>
      </c>
      <c r="AG275" s="272">
        <f>(T275-T274)*100</f>
        <v>4.14001374745991E-2</v>
      </c>
      <c r="AH275" s="272">
        <f t="shared" ref="AH275" si="2964">(U275-U274)*100</f>
        <v>6.7199756206506478E-2</v>
      </c>
      <c r="AI275" s="272">
        <f t="shared" ref="AI275" si="2965">(V275-V274)*100</f>
        <v>3.2041725156106295E-2</v>
      </c>
      <c r="AJ275" s="272">
        <f t="shared" ref="AJ275" si="2966">(W275-W274)*100</f>
        <v>0</v>
      </c>
      <c r="AK275" s="272">
        <f t="shared" ref="AK275" si="2967">(X275-X274)*100</f>
        <v>0.25746377879908638</v>
      </c>
      <c r="AL275" s="272">
        <f t="shared" ref="AL275" si="2968">(Y275-Y274)*100</f>
        <v>0</v>
      </c>
      <c r="AM275" s="272">
        <f t="shared" ref="AM275" si="2969">(Z275-Z274)*100</f>
        <v>5.3133416396083454E-2</v>
      </c>
      <c r="AN275" s="272">
        <f t="shared" ref="AN275" si="2970">(AA275-AA274)*100</f>
        <v>0</v>
      </c>
      <c r="AO275" s="272">
        <f t="shared" ref="AO275" si="2971">(AB275-AB274)*100</f>
        <v>2.1732591909951231E-2</v>
      </c>
      <c r="AP275" s="272">
        <f t="shared" ref="AP275" si="2972">(AC275-AC274)*100</f>
        <v>0.124670304612797</v>
      </c>
      <c r="AQ275" s="272">
        <f t="shared" ref="AQ275" si="2973">(AD275-AD274)*100</f>
        <v>0</v>
      </c>
      <c r="AR275" s="272">
        <f t="shared" ref="AR275" si="2974">(AE275-AE274)*100</f>
        <v>7.4625687137643726E-2</v>
      </c>
    </row>
    <row r="276" spans="1:45" ht="15">
      <c r="A276" s="439"/>
      <c r="B276" s="457" t="s">
        <v>230</v>
      </c>
      <c r="C276" s="444"/>
      <c r="D276" s="445"/>
      <c r="E276" s="445"/>
      <c r="F276" s="445"/>
      <c r="G276" s="445"/>
      <c r="H276" s="445"/>
      <c r="I276" s="444"/>
      <c r="J276" s="444"/>
      <c r="K276" s="445"/>
      <c r="L276" s="445"/>
      <c r="M276" s="445"/>
      <c r="N276" s="444"/>
      <c r="O276" s="444"/>
      <c r="P276" s="489"/>
      <c r="Q276" s="56"/>
      <c r="R276" s="248" t="s">
        <v>524</v>
      </c>
      <c r="S276" s="249" t="s">
        <v>520</v>
      </c>
      <c r="T276" s="280">
        <f t="shared" ref="T276:T277" si="2975">IF(C270&gt;0,C276/C270,)</f>
        <v>0</v>
      </c>
      <c r="U276" s="281">
        <f t="shared" ref="U276:U277" si="2976">IF(D270&gt;0,D276/D270,)</f>
        <v>0</v>
      </c>
      <c r="V276" s="281">
        <f t="shared" ref="V276:V277" si="2977">IF(E270&gt;0,E276/E270,)</f>
        <v>0</v>
      </c>
      <c r="W276" s="281">
        <f t="shared" ref="W276:W277" si="2978">IF(F270&gt;0,F276/F270,)</f>
        <v>0</v>
      </c>
      <c r="X276" s="281">
        <f t="shared" ref="X276:X277" si="2979">IF(G270&gt;0,G276/G270,)</f>
        <v>0</v>
      </c>
      <c r="Y276" s="281">
        <f t="shared" ref="Y276:Y277" si="2980">IF(H270&gt;0,H276/H270,)</f>
        <v>0</v>
      </c>
      <c r="Z276" s="280">
        <f t="shared" ref="Z276:Z277" si="2981">IF(I270&gt;0,I276/I270,)</f>
        <v>0</v>
      </c>
      <c r="AA276" s="280">
        <f t="shared" ref="AA276:AA277" si="2982">IF(J270&gt;0,J276/J270,)</f>
        <v>0</v>
      </c>
      <c r="AB276" s="281">
        <f t="shared" ref="AB276:AB277" si="2983">IF(K270&gt;0,K276/K270,)</f>
        <v>0</v>
      </c>
      <c r="AC276" s="281">
        <f t="shared" ref="AC276:AC277" si="2984">IF(L270&gt;0,L276/L270,)</f>
        <v>0</v>
      </c>
      <c r="AD276" s="281">
        <f t="shared" ref="AD276:AD277" si="2985">IF(M270&gt;0,M276/M270,)</f>
        <v>0</v>
      </c>
      <c r="AE276" s="280">
        <f t="shared" ref="AE276:AE277" si="2986">IF(N270&gt;0,N276/N270,)</f>
        <v>0</v>
      </c>
      <c r="AG276" s="334" t="s">
        <v>519</v>
      </c>
      <c r="AH276" s="266"/>
      <c r="AI276" s="266"/>
      <c r="AJ276" s="266"/>
      <c r="AK276" s="266"/>
      <c r="AL276" s="266"/>
      <c r="AM276" s="266"/>
      <c r="AN276" s="266"/>
      <c r="AO276" s="266"/>
      <c r="AP276" s="266"/>
      <c r="AQ276" s="266"/>
      <c r="AR276" s="266"/>
    </row>
    <row r="277" spans="1:45" ht="15">
      <c r="A277" s="439"/>
      <c r="B277" s="457" t="s">
        <v>414</v>
      </c>
      <c r="C277" s="444"/>
      <c r="D277" s="445"/>
      <c r="E277" s="445"/>
      <c r="F277" s="445"/>
      <c r="G277" s="445"/>
      <c r="H277" s="445"/>
      <c r="I277" s="444"/>
      <c r="J277" s="444"/>
      <c r="K277" s="445"/>
      <c r="L277" s="445"/>
      <c r="M277" s="445"/>
      <c r="N277" s="444"/>
      <c r="O277" s="444"/>
      <c r="P277" s="489"/>
      <c r="Q277" s="56"/>
      <c r="R277" s="250"/>
      <c r="S277" s="251" t="s">
        <v>500</v>
      </c>
      <c r="T277" s="282">
        <f t="shared" si="2975"/>
        <v>0</v>
      </c>
      <c r="U277" s="283">
        <f t="shared" si="2976"/>
        <v>0</v>
      </c>
      <c r="V277" s="283">
        <f t="shared" si="2977"/>
        <v>0</v>
      </c>
      <c r="W277" s="283">
        <f t="shared" si="2978"/>
        <v>0</v>
      </c>
      <c r="X277" s="283">
        <f t="shared" si="2979"/>
        <v>0</v>
      </c>
      <c r="Y277" s="283">
        <f t="shared" si="2980"/>
        <v>0</v>
      </c>
      <c r="Z277" s="282">
        <f t="shared" si="2981"/>
        <v>0</v>
      </c>
      <c r="AA277" s="282">
        <f t="shared" si="2982"/>
        <v>0</v>
      </c>
      <c r="AB277" s="283">
        <f t="shared" si="2983"/>
        <v>0</v>
      </c>
      <c r="AC277" s="283">
        <f t="shared" si="2984"/>
        <v>0</v>
      </c>
      <c r="AD277" s="283">
        <f t="shared" si="2985"/>
        <v>0</v>
      </c>
      <c r="AE277" s="282">
        <f t="shared" si="2986"/>
        <v>0</v>
      </c>
      <c r="AG277" s="268">
        <f>(T277-T276)*100</f>
        <v>0</v>
      </c>
      <c r="AH277" s="268">
        <f t="shared" ref="AH277" si="2987">(U277-U276)*100</f>
        <v>0</v>
      </c>
      <c r="AI277" s="268">
        <f t="shared" ref="AI277" si="2988">(V277-V276)*100</f>
        <v>0</v>
      </c>
      <c r="AJ277" s="268">
        <f t="shared" ref="AJ277" si="2989">(W277-W276)*100</f>
        <v>0</v>
      </c>
      <c r="AK277" s="268">
        <f t="shared" ref="AK277" si="2990">(X277-X276)*100</f>
        <v>0</v>
      </c>
      <c r="AL277" s="268">
        <f t="shared" ref="AL277" si="2991">(Y277-Y276)*100</f>
        <v>0</v>
      </c>
      <c r="AM277" s="268">
        <f t="shared" ref="AM277" si="2992">(Z277-Z276)*100</f>
        <v>0</v>
      </c>
      <c r="AN277" s="268">
        <f t="shared" ref="AN277" si="2993">(AA277-AA276)*100</f>
        <v>0</v>
      </c>
      <c r="AO277" s="268">
        <f t="shared" ref="AO277" si="2994">(AB277-AB276)*100</f>
        <v>0</v>
      </c>
      <c r="AP277" s="268">
        <f t="shared" ref="AP277" si="2995">(AC277-AC276)*100</f>
        <v>0</v>
      </c>
      <c r="AQ277" s="268">
        <f t="shared" ref="AQ277" si="2996">(AD277-AD276)*100</f>
        <v>0</v>
      </c>
      <c r="AR277" s="268">
        <f t="shared" ref="AR277" si="2997">(AE277-AE276)*100</f>
        <v>0</v>
      </c>
    </row>
    <row r="278" spans="1:45" ht="15">
      <c r="A278" s="439"/>
      <c r="B278" s="457" t="s">
        <v>96</v>
      </c>
      <c r="C278" s="444">
        <v>3112</v>
      </c>
      <c r="D278" s="445">
        <v>1156</v>
      </c>
      <c r="E278" s="445">
        <v>3391</v>
      </c>
      <c r="F278" s="445"/>
      <c r="G278" s="445">
        <v>430</v>
      </c>
      <c r="H278" s="445"/>
      <c r="I278" s="444">
        <v>8089</v>
      </c>
      <c r="J278" s="444"/>
      <c r="K278" s="445">
        <v>1427</v>
      </c>
      <c r="L278" s="445">
        <v>1899</v>
      </c>
      <c r="M278" s="445"/>
      <c r="N278" s="444">
        <v>3326</v>
      </c>
      <c r="O278" s="444"/>
      <c r="P278" s="489"/>
      <c r="Q278" s="56"/>
      <c r="R278" s="248" t="s">
        <v>525</v>
      </c>
      <c r="S278" s="249" t="s">
        <v>520</v>
      </c>
      <c r="T278" s="280">
        <f t="shared" ref="T278:T279" si="2998">IF(C270&gt;0,C278/C270,)</f>
        <v>0.4263013698630137</v>
      </c>
      <c r="U278" s="281">
        <f t="shared" ref="U278:U279" si="2999">IF(D270&gt;0,D278/D270,)</f>
        <v>0.37158469945355194</v>
      </c>
      <c r="V278" s="281">
        <f t="shared" ref="V278:V279" si="3000">IF(E270&gt;0,E278/E270,)</f>
        <v>0.37444787985865724</v>
      </c>
      <c r="W278" s="281">
        <f t="shared" ref="W278:W279" si="3001">IF(F270&gt;0,F278/F270,)</f>
        <v>0</v>
      </c>
      <c r="X278" s="281">
        <f t="shared" ref="X278:X279" si="3002">IF(G270&gt;0,G278/G270,)</f>
        <v>0.35923141186299079</v>
      </c>
      <c r="Y278" s="281">
        <f t="shared" ref="Y278:Y279" si="3003">IF(H270&gt;0,H278/H270,)</f>
        <v>0</v>
      </c>
      <c r="Z278" s="280">
        <f t="shared" ref="Z278:Z279" si="3004">IF(I270&gt;0,I278/I270,)</f>
        <v>0.39145373596593108</v>
      </c>
      <c r="AA278" s="280">
        <f t="shared" ref="AA278:AA279" si="3005">IF(J270&gt;0,J278/J270,)</f>
        <v>0</v>
      </c>
      <c r="AB278" s="281">
        <f t="shared" ref="AB278:AB279" si="3006">IF(K270&gt;0,K278/K270,)</f>
        <v>0.31362637362637363</v>
      </c>
      <c r="AC278" s="281">
        <f t="shared" ref="AC278:AC279" si="3007">IF(L270&gt;0,L278/L270,)</f>
        <v>0.39211232706999793</v>
      </c>
      <c r="AD278" s="281">
        <f t="shared" ref="AD278:AD279" si="3008">IF(M270&gt;0,M278/M270,)</f>
        <v>0</v>
      </c>
      <c r="AE278" s="280">
        <f t="shared" ref="AE278:AE279" si="3009">IF(N270&gt;0,N278/N270,)</f>
        <v>0.35409347386351536</v>
      </c>
      <c r="AG278" s="334" t="s">
        <v>519</v>
      </c>
      <c r="AH278" s="266"/>
      <c r="AI278" s="266"/>
      <c r="AJ278" s="266"/>
      <c r="AK278" s="266"/>
      <c r="AL278" s="266"/>
      <c r="AM278" s="266"/>
      <c r="AN278" s="266"/>
      <c r="AO278" s="266"/>
      <c r="AP278" s="266"/>
      <c r="AQ278" s="266"/>
      <c r="AR278" s="266"/>
    </row>
    <row r="279" spans="1:45" ht="15">
      <c r="A279" s="439"/>
      <c r="B279" s="457" t="s">
        <v>416</v>
      </c>
      <c r="C279" s="444">
        <v>3012</v>
      </c>
      <c r="D279" s="445">
        <v>1108</v>
      </c>
      <c r="E279" s="445">
        <v>3391</v>
      </c>
      <c r="F279" s="445"/>
      <c r="G279" s="445">
        <v>402</v>
      </c>
      <c r="H279" s="445"/>
      <c r="I279" s="444">
        <v>7913</v>
      </c>
      <c r="J279" s="444"/>
      <c r="K279" s="445">
        <v>1522</v>
      </c>
      <c r="L279" s="445">
        <v>1917</v>
      </c>
      <c r="M279" s="445"/>
      <c r="N279" s="444">
        <v>3439</v>
      </c>
      <c r="O279" s="444"/>
      <c r="P279" s="489"/>
      <c r="Q279" s="56"/>
      <c r="R279" s="250"/>
      <c r="S279" s="251" t="s">
        <v>500</v>
      </c>
      <c r="T279" s="282">
        <f t="shared" si="2998"/>
        <v>0.41294214422813269</v>
      </c>
      <c r="U279" s="283">
        <f t="shared" si="2999"/>
        <v>0.35974025974025975</v>
      </c>
      <c r="V279" s="283">
        <f t="shared" si="3000"/>
        <v>0.37161643835616437</v>
      </c>
      <c r="W279" s="283">
        <f t="shared" si="3001"/>
        <v>0</v>
      </c>
      <c r="X279" s="283">
        <f t="shared" si="3002"/>
        <v>0.34271099744245526</v>
      </c>
      <c r="Y279" s="283">
        <f t="shared" si="3003"/>
        <v>0</v>
      </c>
      <c r="Z279" s="282">
        <f t="shared" si="3004"/>
        <v>0.38278831269349844</v>
      </c>
      <c r="AA279" s="282">
        <f t="shared" si="3005"/>
        <v>0</v>
      </c>
      <c r="AB279" s="283">
        <f t="shared" si="3006"/>
        <v>0.33326034596014892</v>
      </c>
      <c r="AC279" s="283">
        <f t="shared" si="3007"/>
        <v>0.39796553871704382</v>
      </c>
      <c r="AD279" s="283">
        <f t="shared" si="3008"/>
        <v>0</v>
      </c>
      <c r="AE279" s="282">
        <f t="shared" si="3009"/>
        <v>0.36647485080988917</v>
      </c>
      <c r="AG279" s="272">
        <f>(T279-T278)*100</f>
        <v>-1.3359225634881011</v>
      </c>
      <c r="AH279" s="272">
        <f t="shared" ref="AH279" si="3010">(U279-U278)*100</f>
        <v>-1.1844439713292187</v>
      </c>
      <c r="AI279" s="272">
        <f t="shared" ref="AI279" si="3011">(V279-V278)*100</f>
        <v>-0.28314415024928707</v>
      </c>
      <c r="AJ279" s="272">
        <f t="shared" ref="AJ279" si="3012">(W279-W278)*100</f>
        <v>0</v>
      </c>
      <c r="AK279" s="272">
        <f t="shared" ref="AK279" si="3013">(X279-X278)*100</f>
        <v>-1.6520414420535534</v>
      </c>
      <c r="AL279" s="272">
        <f t="shared" ref="AL279" si="3014">(Y279-Y278)*100</f>
        <v>0</v>
      </c>
      <c r="AM279" s="272">
        <f>(Z279-Z278)*100</f>
        <v>-0.86654232724326374</v>
      </c>
      <c r="AN279" s="272">
        <f t="shared" ref="AN279" si="3015">(AA279-AA278)*100</f>
        <v>0</v>
      </c>
      <c r="AO279" s="272">
        <f t="shared" ref="AO279" si="3016">(AB279-AB278)*100</f>
        <v>1.9633972333775285</v>
      </c>
      <c r="AP279" s="272">
        <f t="shared" ref="AP279" si="3017">(AC279-AC278)*100</f>
        <v>0.58532116470458861</v>
      </c>
      <c r="AQ279" s="272">
        <f t="shared" ref="AQ279" si="3018">(AD279-AD278)*100</f>
        <v>0</v>
      </c>
      <c r="AR279" s="272">
        <f t="shared" ref="AR279" si="3019">(AE279-AE278)*100</f>
        <v>1.2381376946373812</v>
      </c>
      <c r="AS279" s="274"/>
    </row>
    <row r="280" spans="1:45" ht="15">
      <c r="A280" s="439"/>
      <c r="B280" s="457" t="s">
        <v>98</v>
      </c>
      <c r="C280" s="444">
        <v>117</v>
      </c>
      <c r="D280" s="445">
        <v>33</v>
      </c>
      <c r="E280" s="445">
        <v>159</v>
      </c>
      <c r="F280" s="445"/>
      <c r="G280" s="445">
        <v>23</v>
      </c>
      <c r="H280" s="445"/>
      <c r="I280" s="444">
        <v>332</v>
      </c>
      <c r="J280" s="444"/>
      <c r="K280" s="445">
        <v>532</v>
      </c>
      <c r="L280" s="445">
        <v>463</v>
      </c>
      <c r="M280" s="445"/>
      <c r="N280" s="444">
        <v>995</v>
      </c>
      <c r="O280" s="444"/>
      <c r="P280" s="489"/>
      <c r="Q280" s="56"/>
      <c r="R280" s="248" t="s">
        <v>526</v>
      </c>
      <c r="S280" s="249" t="s">
        <v>520</v>
      </c>
      <c r="T280" s="280">
        <f t="shared" ref="T280:T281" si="3020">IF(C270&gt;0,C280/C270,)</f>
        <v>1.6027397260273971E-2</v>
      </c>
      <c r="U280" s="281">
        <f t="shared" ref="U280:U281" si="3021">IF(D270&gt;0,D280/D270,)</f>
        <v>1.0607521697203472E-2</v>
      </c>
      <c r="V280" s="281">
        <f t="shared" ref="V280:V281" si="3022">IF(E270&gt;0,E280/E270,)</f>
        <v>1.7557420494699646E-2</v>
      </c>
      <c r="W280" s="281">
        <f t="shared" ref="W280:W281" si="3023">IF(F270&gt;0,F280/F270,)</f>
        <v>0</v>
      </c>
      <c r="X280" s="281">
        <f t="shared" ref="X280:X281" si="3024">IF(G270&gt;0,G280/G270,)</f>
        <v>1.921470342522974E-2</v>
      </c>
      <c r="Y280" s="281">
        <f t="shared" ref="Y280:Y281" si="3025">IF(H270&gt;0,H280/H270,)</f>
        <v>0</v>
      </c>
      <c r="Z280" s="280">
        <f t="shared" ref="Z280:Z281" si="3026">IF(I270&gt;0,I280/I270,)</f>
        <v>1.6066589237320943E-2</v>
      </c>
      <c r="AA280" s="280">
        <f t="shared" ref="AA280:AA281" si="3027">IF(J270&gt;0,J280/J270,)</f>
        <v>0</v>
      </c>
      <c r="AB280" s="281">
        <f t="shared" ref="AB280:AB281" si="3028">IF(K270&gt;0,K280/K270,)</f>
        <v>0.11692307692307692</v>
      </c>
      <c r="AC280" s="281">
        <f t="shared" ref="AC280:AC281" si="3029">IF(L270&gt;0,L280/L270,)</f>
        <v>9.5601899648977903E-2</v>
      </c>
      <c r="AD280" s="281">
        <f t="shared" ref="AD280:AD281" si="3030">IF(M270&gt;0,M280/M270,)</f>
        <v>0</v>
      </c>
      <c r="AE280" s="280">
        <f t="shared" ref="AE280:AE281" si="3031">IF(N270&gt;0,N280/N270,)</f>
        <v>0.10592994783349302</v>
      </c>
      <c r="AG280" s="334" t="s">
        <v>519</v>
      </c>
      <c r="AH280" s="266"/>
      <c r="AI280" s="266"/>
      <c r="AJ280" s="266"/>
      <c r="AK280" s="266"/>
      <c r="AL280" s="266"/>
      <c r="AM280" s="266"/>
      <c r="AN280" s="266"/>
      <c r="AO280" s="266"/>
      <c r="AP280" s="266"/>
      <c r="AQ280" s="266"/>
      <c r="AR280" s="266"/>
    </row>
    <row r="281" spans="1:45">
      <c r="A281" s="439"/>
      <c r="B281" s="457" t="s">
        <v>418</v>
      </c>
      <c r="C281" s="444">
        <v>109</v>
      </c>
      <c r="D281" s="445">
        <v>49</v>
      </c>
      <c r="E281" s="445">
        <v>135</v>
      </c>
      <c r="F281" s="445"/>
      <c r="G281" s="445">
        <v>10</v>
      </c>
      <c r="H281" s="445"/>
      <c r="I281" s="444">
        <v>303</v>
      </c>
      <c r="J281" s="444"/>
      <c r="K281" s="445">
        <v>562</v>
      </c>
      <c r="L281" s="445">
        <v>440</v>
      </c>
      <c r="M281" s="445"/>
      <c r="N281" s="444">
        <v>1002</v>
      </c>
      <c r="O281" s="444"/>
      <c r="P281" s="489"/>
      <c r="R281" s="250"/>
      <c r="S281" s="251" t="s">
        <v>500</v>
      </c>
      <c r="T281" s="282">
        <f t="shared" si="3020"/>
        <v>1.4943789415958322E-2</v>
      </c>
      <c r="U281" s="283">
        <f t="shared" si="3021"/>
        <v>1.5909090909090907E-2</v>
      </c>
      <c r="V281" s="283">
        <f t="shared" si="3022"/>
        <v>1.4794520547945205E-2</v>
      </c>
      <c r="W281" s="283">
        <f t="shared" si="3023"/>
        <v>0</v>
      </c>
      <c r="X281" s="283">
        <f t="shared" si="3024"/>
        <v>8.5251491901108273E-3</v>
      </c>
      <c r="Y281" s="283">
        <f t="shared" si="3025"/>
        <v>0</v>
      </c>
      <c r="Z281" s="282">
        <f t="shared" si="3026"/>
        <v>1.465750773993808E-2</v>
      </c>
      <c r="AA281" s="282">
        <f t="shared" si="3027"/>
        <v>0</v>
      </c>
      <c r="AB281" s="283">
        <f t="shared" si="3028"/>
        <v>0.12305671118896432</v>
      </c>
      <c r="AC281" s="283">
        <f t="shared" si="3029"/>
        <v>9.1343159642931285E-2</v>
      </c>
      <c r="AD281" s="283">
        <f t="shared" si="3030"/>
        <v>0</v>
      </c>
      <c r="AE281" s="282">
        <f t="shared" si="3031"/>
        <v>0.10677749360613811</v>
      </c>
      <c r="AG281" s="272">
        <f>(T281-T280)*100</f>
        <v>-0.1083607844315649</v>
      </c>
      <c r="AH281" s="272">
        <f t="shared" ref="AH281" si="3032">(U281-U280)*100</f>
        <v>0.53015692118874358</v>
      </c>
      <c r="AI281" s="272">
        <f t="shared" ref="AI281" si="3033">(V281-V280)*100</f>
        <v>-0.27628999467544413</v>
      </c>
      <c r="AJ281" s="272">
        <f t="shared" ref="AJ281" si="3034">(W281-W280)*100</f>
        <v>0</v>
      </c>
      <c r="AK281" s="272">
        <f t="shared" ref="AK281" si="3035">(X281-X280)*100</f>
        <v>-1.0689554235118912</v>
      </c>
      <c r="AL281" s="272">
        <f t="shared" ref="AL281" si="3036">(Y281-Y280)*100</f>
        <v>0</v>
      </c>
      <c r="AM281" s="272">
        <f t="shared" ref="AM281" si="3037">(Z281-Z280)*100</f>
        <v>-0.14090814973828636</v>
      </c>
      <c r="AN281" s="272">
        <f t="shared" ref="AN281" si="3038">(AA281-AA280)*100</f>
        <v>0</v>
      </c>
      <c r="AO281" s="272">
        <f t="shared" ref="AO281" si="3039">(AB281-AB280)*100</f>
        <v>0.61336342658873944</v>
      </c>
      <c r="AP281" s="272">
        <f t="shared" ref="AP281" si="3040">(AC281-AC280)*100</f>
        <v>-0.42587400060466185</v>
      </c>
      <c r="AQ281" s="272">
        <f t="shared" ref="AQ281" si="3041">(AD281-AD280)*100</f>
        <v>0</v>
      </c>
      <c r="AR281" s="272">
        <f t="shared" ref="AR281" si="3042">(AE281-AE280)*100</f>
        <v>8.475457726450919E-2</v>
      </c>
    </row>
    <row r="282" spans="1:45">
      <c r="A282" s="439"/>
      <c r="B282" s="457" t="s">
        <v>100</v>
      </c>
      <c r="C282" s="444"/>
      <c r="D282" s="445"/>
      <c r="E282" s="445"/>
      <c r="F282" s="445"/>
      <c r="G282" s="445"/>
      <c r="H282" s="445"/>
      <c r="I282" s="444"/>
      <c r="J282" s="444"/>
      <c r="K282" s="445"/>
      <c r="L282" s="445"/>
      <c r="M282" s="445"/>
      <c r="N282" s="444"/>
      <c r="O282" s="444"/>
      <c r="P282" s="489"/>
      <c r="R282" s="248" t="s">
        <v>527</v>
      </c>
      <c r="S282" s="249" t="s">
        <v>520</v>
      </c>
      <c r="T282" s="280">
        <f t="shared" ref="T282:T283" si="3043">IF(C270&gt;0,C282/C270,)</f>
        <v>0</v>
      </c>
      <c r="U282" s="281">
        <f t="shared" ref="U282:U283" si="3044">IF(D270&gt;0,D282/D270,)</f>
        <v>0</v>
      </c>
      <c r="V282" s="281">
        <f t="shared" ref="V282:V283" si="3045">IF(E270&gt;0,E282/E270,)</f>
        <v>0</v>
      </c>
      <c r="W282" s="281">
        <f t="shared" ref="W282:W283" si="3046">IF(F270&gt;0,F282/F270,)</f>
        <v>0</v>
      </c>
      <c r="X282" s="281">
        <f t="shared" ref="X282:X283" si="3047">IF(G270&gt;0,G282/G270,)</f>
        <v>0</v>
      </c>
      <c r="Y282" s="281">
        <f t="shared" ref="Y282:Y283" si="3048">IF(H270&gt;0,H282/H270,)</f>
        <v>0</v>
      </c>
      <c r="Z282" s="280">
        <f t="shared" ref="Z282:Z283" si="3049">IF(I270&gt;0,I282/I270,)</f>
        <v>0</v>
      </c>
      <c r="AA282" s="280">
        <f t="shared" ref="AA282:AA283" si="3050">IF(J270&gt;0,J282/J270,)</f>
        <v>0</v>
      </c>
      <c r="AB282" s="281">
        <f t="shared" ref="AB282:AB283" si="3051">IF(K270&gt;0,K282/K270,)</f>
        <v>0</v>
      </c>
      <c r="AC282" s="281">
        <f t="shared" ref="AC282:AC283" si="3052">IF(L270&gt;0,L282/L270,)</f>
        <v>0</v>
      </c>
      <c r="AD282" s="281">
        <f t="shared" ref="AD282:AD283" si="3053">IF(M270&gt;0,M282/M270,)</f>
        <v>0</v>
      </c>
      <c r="AE282" s="280">
        <f t="shared" ref="AE282:AE283" si="3054">IF(N270&gt;0,N282/N270,)</f>
        <v>0</v>
      </c>
      <c r="AG282" s="334" t="s">
        <v>519</v>
      </c>
      <c r="AH282" s="266"/>
      <c r="AI282" s="266"/>
      <c r="AJ282" s="266"/>
      <c r="AK282" s="266"/>
      <c r="AL282" s="266"/>
      <c r="AM282" s="266"/>
      <c r="AN282" s="266"/>
      <c r="AO282" s="266"/>
      <c r="AP282" s="266"/>
      <c r="AQ282" s="266"/>
      <c r="AR282" s="266"/>
    </row>
    <row r="283" spans="1:45">
      <c r="A283" s="439"/>
      <c r="B283" s="457" t="s">
        <v>420</v>
      </c>
      <c r="C283" s="444"/>
      <c r="D283" s="445"/>
      <c r="E283" s="445"/>
      <c r="F283" s="445"/>
      <c r="G283" s="445"/>
      <c r="H283" s="445"/>
      <c r="I283" s="444"/>
      <c r="J283" s="444"/>
      <c r="K283" s="445"/>
      <c r="L283" s="445"/>
      <c r="M283" s="445"/>
      <c r="N283" s="444"/>
      <c r="O283" s="444"/>
      <c r="P283" s="489"/>
      <c r="R283" s="250"/>
      <c r="S283" s="251" t="s">
        <v>500</v>
      </c>
      <c r="T283" s="282">
        <f t="shared" si="3043"/>
        <v>0</v>
      </c>
      <c r="U283" s="283">
        <f t="shared" si="3044"/>
        <v>0</v>
      </c>
      <c r="V283" s="283">
        <f t="shared" si="3045"/>
        <v>0</v>
      </c>
      <c r="W283" s="283">
        <f t="shared" si="3046"/>
        <v>0</v>
      </c>
      <c r="X283" s="283">
        <f t="shared" si="3047"/>
        <v>0</v>
      </c>
      <c r="Y283" s="283">
        <f t="shared" si="3048"/>
        <v>0</v>
      </c>
      <c r="Z283" s="282">
        <f t="shared" si="3049"/>
        <v>0</v>
      </c>
      <c r="AA283" s="282">
        <f t="shared" si="3050"/>
        <v>0</v>
      </c>
      <c r="AB283" s="283">
        <f t="shared" si="3051"/>
        <v>0</v>
      </c>
      <c r="AC283" s="283">
        <f t="shared" si="3052"/>
        <v>0</v>
      </c>
      <c r="AD283" s="283">
        <f t="shared" si="3053"/>
        <v>0</v>
      </c>
      <c r="AE283" s="282">
        <f t="shared" si="3054"/>
        <v>0</v>
      </c>
      <c r="AG283" s="272">
        <f>(T283-T282)*100</f>
        <v>0</v>
      </c>
      <c r="AH283" s="272">
        <f t="shared" ref="AH283" si="3055">(U283-U282)*100</f>
        <v>0</v>
      </c>
      <c r="AI283" s="272">
        <f t="shared" ref="AI283" si="3056">(V283-V282)*100</f>
        <v>0</v>
      </c>
      <c r="AJ283" s="272">
        <f t="shared" ref="AJ283" si="3057">(W283-W282)*100</f>
        <v>0</v>
      </c>
      <c r="AK283" s="272">
        <f t="shared" ref="AK283" si="3058">(X283-X282)*100</f>
        <v>0</v>
      </c>
      <c r="AL283" s="272">
        <f t="shared" ref="AL283" si="3059">(Y283-Y282)*100</f>
        <v>0</v>
      </c>
      <c r="AM283" s="272">
        <f t="shared" ref="AM283" si="3060">(Z283-Z282)*100</f>
        <v>0</v>
      </c>
      <c r="AN283" s="272">
        <f t="shared" ref="AN283" si="3061">(AA283-AA282)*100</f>
        <v>0</v>
      </c>
      <c r="AO283" s="272">
        <f t="shared" ref="AO283" si="3062">(AB283-AB282)*100</f>
        <v>0</v>
      </c>
      <c r="AP283" s="272">
        <f t="shared" ref="AP283" si="3063">(AC283-AC282)*100</f>
        <v>0</v>
      </c>
      <c r="AQ283" s="272">
        <f t="shared" ref="AQ283" si="3064">(AD283-AD282)*100</f>
        <v>0</v>
      </c>
      <c r="AR283" s="272">
        <f t="shared" ref="AR283" si="3065">(AE283-AE282)*100</f>
        <v>0</v>
      </c>
    </row>
    <row r="284" spans="1:45">
      <c r="A284" s="439"/>
      <c r="B284" s="457" t="s">
        <v>102</v>
      </c>
      <c r="C284" s="444">
        <v>1443</v>
      </c>
      <c r="D284" s="445">
        <v>747</v>
      </c>
      <c r="E284" s="445">
        <v>2242</v>
      </c>
      <c r="F284" s="445"/>
      <c r="G284" s="445">
        <v>237</v>
      </c>
      <c r="H284" s="445"/>
      <c r="I284" s="444">
        <v>4669</v>
      </c>
      <c r="J284" s="444"/>
      <c r="K284" s="445">
        <v>403</v>
      </c>
      <c r="L284" s="445">
        <v>371</v>
      </c>
      <c r="M284" s="445"/>
      <c r="N284" s="444">
        <v>774</v>
      </c>
      <c r="O284" s="444"/>
      <c r="P284" s="489"/>
      <c r="R284" s="248" t="s">
        <v>528</v>
      </c>
      <c r="S284" s="249" t="s">
        <v>520</v>
      </c>
      <c r="T284" s="280">
        <f t="shared" ref="T284:T285" si="3066">IF(C270&gt;0,C284/C270,)</f>
        <v>0.19767123287671232</v>
      </c>
      <c r="U284" s="281">
        <f t="shared" ref="U284:U285" si="3067">IF(D270&gt;0,D284/D270,)</f>
        <v>0.24011571841851495</v>
      </c>
      <c r="V284" s="281">
        <f t="shared" ref="V284:V285" si="3068">IF(E270&gt;0,E284/E270,)</f>
        <v>0.24757067137809188</v>
      </c>
      <c r="W284" s="281">
        <f t="shared" ref="W284:W285" si="3069">IF(F270&gt;0,F284/F270,)</f>
        <v>0</v>
      </c>
      <c r="X284" s="281">
        <f t="shared" ref="X284:X285" si="3070">IF(G270&gt;0,G284/G270,)</f>
        <v>0.19799498746867167</v>
      </c>
      <c r="Y284" s="281">
        <f t="shared" ref="Y284:Y285" si="3071">IF(H270&gt;0,H284/H270,)</f>
        <v>0</v>
      </c>
      <c r="Z284" s="280">
        <f t="shared" ref="Z284:Z285" si="3072">IF(I270&gt;0,I284/I270,)</f>
        <v>0.22594850948509485</v>
      </c>
      <c r="AA284" s="280">
        <f t="shared" ref="AA284:AA285" si="3073">IF(J270&gt;0,J284/J270,)</f>
        <v>0</v>
      </c>
      <c r="AB284" s="281">
        <f t="shared" ref="AB284:AB285" si="3074">IF(K270&gt;0,K284/K270,)</f>
        <v>8.8571428571428565E-2</v>
      </c>
      <c r="AC284" s="281">
        <f t="shared" ref="AC284:AC285" si="3075">IF(L270&gt;0,L284/L270,)</f>
        <v>7.6605409869915347E-2</v>
      </c>
      <c r="AD284" s="281">
        <f t="shared" ref="AD284:AD285" si="3076">IF(M270&gt;0,M284/M270,)</f>
        <v>0</v>
      </c>
      <c r="AE284" s="280">
        <f t="shared" ref="AE284:AE285" si="3077">IF(N270&gt;0,N284/N270,)</f>
        <v>8.2401788565953371E-2</v>
      </c>
      <c r="AG284" s="334" t="s">
        <v>519</v>
      </c>
      <c r="AH284" s="266"/>
      <c r="AI284" s="266"/>
      <c r="AJ284" s="266"/>
      <c r="AK284" s="266"/>
      <c r="AL284" s="266"/>
      <c r="AM284" s="266"/>
      <c r="AN284" s="266"/>
      <c r="AO284" s="266"/>
      <c r="AP284" s="266"/>
      <c r="AQ284" s="266"/>
      <c r="AR284" s="266"/>
    </row>
    <row r="285" spans="1:45">
      <c r="A285" s="439"/>
      <c r="B285" s="457" t="s">
        <v>422</v>
      </c>
      <c r="C285" s="444">
        <v>1416</v>
      </c>
      <c r="D285" s="445">
        <v>746</v>
      </c>
      <c r="E285" s="445">
        <v>2283</v>
      </c>
      <c r="F285" s="445"/>
      <c r="G285" s="445">
        <v>196</v>
      </c>
      <c r="H285" s="445"/>
      <c r="I285" s="444">
        <v>4641</v>
      </c>
      <c r="J285" s="444"/>
      <c r="K285" s="445">
        <v>415</v>
      </c>
      <c r="L285" s="445">
        <v>351</v>
      </c>
      <c r="M285" s="445"/>
      <c r="N285" s="444">
        <v>766</v>
      </c>
      <c r="O285" s="444"/>
      <c r="P285" s="489"/>
      <c r="R285" s="250"/>
      <c r="S285" s="251" t="s">
        <v>500</v>
      </c>
      <c r="T285" s="282">
        <f t="shared" si="3066"/>
        <v>0.19413216342199069</v>
      </c>
      <c r="U285" s="283">
        <f t="shared" si="3067"/>
        <v>0.24220779220779221</v>
      </c>
      <c r="V285" s="283">
        <f t="shared" si="3068"/>
        <v>0.25019178082191779</v>
      </c>
      <c r="W285" s="283">
        <f t="shared" si="3069"/>
        <v>0</v>
      </c>
      <c r="X285" s="283">
        <f t="shared" si="3070"/>
        <v>0.16709292412617222</v>
      </c>
      <c r="Y285" s="283">
        <f t="shared" si="3071"/>
        <v>0</v>
      </c>
      <c r="Z285" s="282">
        <f t="shared" si="3072"/>
        <v>0.22450657894736842</v>
      </c>
      <c r="AA285" s="282">
        <f t="shared" si="3073"/>
        <v>0</v>
      </c>
      <c r="AB285" s="283">
        <f t="shared" si="3074"/>
        <v>9.0869279614626666E-2</v>
      </c>
      <c r="AC285" s="283">
        <f t="shared" si="3075"/>
        <v>7.2866929624247456E-2</v>
      </c>
      <c r="AD285" s="283">
        <f t="shared" si="3076"/>
        <v>0</v>
      </c>
      <c r="AE285" s="282">
        <f t="shared" si="3077"/>
        <v>8.1628303495311166E-2</v>
      </c>
      <c r="AG285" s="272">
        <f>(T285-T284)*100</f>
        <v>-0.35390694547216273</v>
      </c>
      <c r="AH285" s="272">
        <f t="shared" ref="AH285" si="3078">(U285-U284)*100</f>
        <v>0.20920737892772545</v>
      </c>
      <c r="AI285" s="272">
        <f t="shared" ref="AI285" si="3079">(V285-V284)*100</f>
        <v>0.26211094438259031</v>
      </c>
      <c r="AJ285" s="272">
        <f t="shared" ref="AJ285" si="3080">(W285-W284)*100</f>
        <v>0</v>
      </c>
      <c r="AK285" s="272">
        <f t="shared" ref="AK285" si="3081">(X285-X284)*100</f>
        <v>-3.0902063342499453</v>
      </c>
      <c r="AL285" s="272">
        <f t="shared" ref="AL285" si="3082">(Y285-Y284)*100</f>
        <v>0</v>
      </c>
      <c r="AM285" s="272">
        <f t="shared" ref="AM285" si="3083">(Z285-Z284)*100</f>
        <v>-0.14419305377264269</v>
      </c>
      <c r="AN285" s="272">
        <f t="shared" ref="AN285" si="3084">(AA285-AA284)*100</f>
        <v>0</v>
      </c>
      <c r="AO285" s="272">
        <f t="shared" ref="AO285" si="3085">(AB285-AB284)*100</f>
        <v>0.22978510431981014</v>
      </c>
      <c r="AP285" s="272">
        <f t="shared" ref="AP285" si="3086">(AC285-AC284)*100</f>
        <v>-0.37384802456678912</v>
      </c>
      <c r="AQ285" s="272">
        <f t="shared" ref="AQ285" si="3087">(AD285-AD284)*100</f>
        <v>0</v>
      </c>
      <c r="AR285" s="272">
        <f t="shared" ref="AR285" si="3088">(AE285-AE284)*100</f>
        <v>-7.7348507064220473E-2</v>
      </c>
    </row>
    <row r="286" spans="1:45">
      <c r="A286" s="439"/>
      <c r="B286" s="457" t="s">
        <v>104</v>
      </c>
      <c r="C286" s="444">
        <v>414</v>
      </c>
      <c r="D286" s="445">
        <v>267</v>
      </c>
      <c r="E286" s="445">
        <v>445</v>
      </c>
      <c r="F286" s="445"/>
      <c r="G286" s="445">
        <v>68</v>
      </c>
      <c r="H286" s="445"/>
      <c r="I286" s="444">
        <v>1194</v>
      </c>
      <c r="J286" s="444"/>
      <c r="K286" s="445">
        <v>344</v>
      </c>
      <c r="L286" s="445">
        <v>298</v>
      </c>
      <c r="M286" s="445"/>
      <c r="N286" s="444">
        <v>642</v>
      </c>
      <c r="O286" s="444"/>
      <c r="P286" s="489"/>
      <c r="R286" s="248" t="s">
        <v>529</v>
      </c>
      <c r="S286" s="249" t="s">
        <v>520</v>
      </c>
      <c r="T286" s="280">
        <f t="shared" ref="T286:T287" si="3089">IF(C270&gt;0,C286/C270,)</f>
        <v>5.6712328767123288E-2</v>
      </c>
      <c r="U286" s="281">
        <f t="shared" ref="U286:U287" si="3090">IF(D270&gt;0,D286/D270,)</f>
        <v>8.5824493731918999E-2</v>
      </c>
      <c r="V286" s="281">
        <f t="shared" ref="V286:V287" si="3091">IF(E270&gt;0,E286/E270,)</f>
        <v>4.9138692579505303E-2</v>
      </c>
      <c r="W286" s="281">
        <f t="shared" ref="W286:W287" si="3092">IF(F270&gt;0,F286/F270,)</f>
        <v>0</v>
      </c>
      <c r="X286" s="281">
        <f t="shared" ref="X286:X287" si="3093">IF(G270&gt;0,G286/G270,)</f>
        <v>5.6808688387635753E-2</v>
      </c>
      <c r="Y286" s="281">
        <f t="shared" ref="Y286:Y287" si="3094">IF(H270&gt;0,H286/H270,)</f>
        <v>0</v>
      </c>
      <c r="Z286" s="280">
        <f t="shared" ref="Z286:Z287" si="3095">IF(I270&gt;0,I286/I270,)</f>
        <v>5.7781649245063876E-2</v>
      </c>
      <c r="AA286" s="280">
        <f t="shared" ref="AA286:AA287" si="3096">IF(J270&gt;0,J286/J270,)</f>
        <v>0</v>
      </c>
      <c r="AB286" s="281">
        <f t="shared" ref="AB286:AB287" si="3097">IF(K270&gt;0,K286/K270,)</f>
        <v>7.5604395604395608E-2</v>
      </c>
      <c r="AC286" s="281">
        <f t="shared" ref="AC286:AC287" si="3098">IF(L270&gt;0,L286/L270,)</f>
        <v>6.1532108197398308E-2</v>
      </c>
      <c r="AD286" s="281">
        <f t="shared" ref="AD286:AD287" si="3099">IF(M270&gt;0,M286/M270,)</f>
        <v>0</v>
      </c>
      <c r="AE286" s="280">
        <f t="shared" ref="AE286:AE287" si="3100">IF(N270&gt;0,N286/N270,)</f>
        <v>6.8348770360907057E-2</v>
      </c>
      <c r="AG286" s="334" t="s">
        <v>519</v>
      </c>
      <c r="AH286" s="266"/>
      <c r="AI286" s="266"/>
      <c r="AJ286" s="266"/>
      <c r="AK286" s="266"/>
      <c r="AL286" s="266"/>
      <c r="AM286" s="266"/>
      <c r="AN286" s="266"/>
      <c r="AO286" s="266"/>
      <c r="AP286" s="266"/>
      <c r="AQ286" s="266"/>
      <c r="AR286" s="266"/>
    </row>
    <row r="287" spans="1:45">
      <c r="A287" s="439"/>
      <c r="B287" s="457" t="s">
        <v>424</v>
      </c>
      <c r="C287" s="444">
        <v>393</v>
      </c>
      <c r="D287" s="445">
        <v>258</v>
      </c>
      <c r="E287" s="445">
        <v>504</v>
      </c>
      <c r="F287" s="445"/>
      <c r="G287" s="445">
        <v>62</v>
      </c>
      <c r="H287" s="445"/>
      <c r="I287" s="444">
        <v>1217</v>
      </c>
      <c r="J287" s="444"/>
      <c r="K287" s="445">
        <v>320</v>
      </c>
      <c r="L287" s="445">
        <v>337</v>
      </c>
      <c r="M287" s="445"/>
      <c r="N287" s="444">
        <v>657</v>
      </c>
      <c r="O287" s="444"/>
      <c r="P287" s="489"/>
      <c r="R287" s="250"/>
      <c r="S287" s="251" t="s">
        <v>500</v>
      </c>
      <c r="T287" s="282">
        <f t="shared" si="3089"/>
        <v>5.3879901288730464E-2</v>
      </c>
      <c r="U287" s="283">
        <f t="shared" si="3090"/>
        <v>8.3766233766233766E-2</v>
      </c>
      <c r="V287" s="283">
        <f t="shared" si="3091"/>
        <v>5.5232876712328766E-2</v>
      </c>
      <c r="W287" s="283">
        <f t="shared" si="3092"/>
        <v>0</v>
      </c>
      <c r="X287" s="283">
        <f t="shared" si="3093"/>
        <v>5.285592497868713E-2</v>
      </c>
      <c r="Y287" s="283">
        <f t="shared" si="3094"/>
        <v>0</v>
      </c>
      <c r="Z287" s="282">
        <f t="shared" si="3095"/>
        <v>5.8871904024767802E-2</v>
      </c>
      <c r="AA287" s="282">
        <f t="shared" si="3096"/>
        <v>0</v>
      </c>
      <c r="AB287" s="283">
        <f t="shared" si="3097"/>
        <v>7.0067878257061525E-2</v>
      </c>
      <c r="AC287" s="283">
        <f t="shared" si="3098"/>
        <v>6.9960556362881468E-2</v>
      </c>
      <c r="AD287" s="283">
        <f t="shared" si="3099"/>
        <v>0</v>
      </c>
      <c r="AE287" s="282">
        <f t="shared" si="3100"/>
        <v>7.0012787723785164E-2</v>
      </c>
      <c r="AG287" s="272">
        <f>(T287-T286)*100</f>
        <v>-0.28324274783928238</v>
      </c>
      <c r="AH287" s="272">
        <f t="shared" ref="AH287" si="3101">(U287-U286)*100</f>
        <v>-0.2058259965685233</v>
      </c>
      <c r="AI287" s="272">
        <f t="shared" ref="AI287" si="3102">(V287-V286)*100</f>
        <v>0.60941841328234636</v>
      </c>
      <c r="AJ287" s="272">
        <f t="shared" ref="AJ287" si="3103">(W287-W286)*100</f>
        <v>0</v>
      </c>
      <c r="AK287" s="272">
        <f t="shared" ref="AK287" si="3104">(X287-X286)*100</f>
        <v>-0.3952763408948623</v>
      </c>
      <c r="AL287" s="272">
        <f t="shared" ref="AL287" si="3105">(Y287-Y286)*100</f>
        <v>0</v>
      </c>
      <c r="AM287" s="272">
        <f t="shared" ref="AM287" si="3106">(Z287-Z286)*100</f>
        <v>0.10902547797039253</v>
      </c>
      <c r="AN287" s="272">
        <f t="shared" ref="AN287" si="3107">(AA287-AA286)*100</f>
        <v>0</v>
      </c>
      <c r="AO287" s="272">
        <f t="shared" ref="AO287" si="3108">(AB287-AB286)*100</f>
        <v>-0.55365173473340823</v>
      </c>
      <c r="AP287" s="272">
        <f t="shared" ref="AP287" si="3109">(AC287-AC286)*100</f>
        <v>0.842844816548316</v>
      </c>
      <c r="AQ287" s="272">
        <f t="shared" ref="AQ287" si="3110">(AD287-AD286)*100</f>
        <v>0</v>
      </c>
      <c r="AR287" s="272">
        <f t="shared" ref="AR287" si="3111">(AE287-AE286)*100</f>
        <v>0.16640173628781063</v>
      </c>
    </row>
    <row r="288" spans="1:45">
      <c r="A288" s="439"/>
      <c r="B288" s="457" t="s">
        <v>106</v>
      </c>
      <c r="C288" s="444"/>
      <c r="D288" s="445"/>
      <c r="E288" s="445"/>
      <c r="F288" s="445"/>
      <c r="G288" s="445"/>
      <c r="H288" s="445"/>
      <c r="I288" s="444"/>
      <c r="J288" s="444"/>
      <c r="K288" s="445"/>
      <c r="L288" s="445"/>
      <c r="M288" s="445"/>
      <c r="N288" s="444"/>
      <c r="O288" s="444"/>
      <c r="P288" s="489"/>
      <c r="R288" s="248" t="s">
        <v>530</v>
      </c>
      <c r="S288" s="249" t="s">
        <v>520</v>
      </c>
      <c r="T288" s="280">
        <f t="shared" ref="T288:T289" si="3112">IF(C270&gt;0,C288/C270,)</f>
        <v>0</v>
      </c>
      <c r="U288" s="281">
        <f t="shared" ref="U288:U289" si="3113">IF(D270&gt;0,D288/D270,)</f>
        <v>0</v>
      </c>
      <c r="V288" s="281">
        <f t="shared" ref="V288:V289" si="3114">IF(E270&gt;0,E288/E270,)</f>
        <v>0</v>
      </c>
      <c r="W288" s="281">
        <f t="shared" ref="W288:W289" si="3115">IF(F270&gt;0,F288/F270,)</f>
        <v>0</v>
      </c>
      <c r="X288" s="281">
        <f t="shared" ref="X288:X289" si="3116">IF(G270&gt;0,G288/G270,)</f>
        <v>0</v>
      </c>
      <c r="Y288" s="281">
        <f t="shared" ref="Y288:Y289" si="3117">IF(H270&gt;0,H288/H270,)</f>
        <v>0</v>
      </c>
      <c r="Z288" s="280">
        <f t="shared" ref="Z288:Z289" si="3118">IF(I270&gt;0,I288/I270,)</f>
        <v>0</v>
      </c>
      <c r="AA288" s="280">
        <f t="shared" ref="AA288:AA289" si="3119">IF(J270&gt;0,J288/J270,)</f>
        <v>0</v>
      </c>
      <c r="AB288" s="281">
        <f t="shared" ref="AB288:AB289" si="3120">IF(K270&gt;0,K288/K270,)</f>
        <v>0</v>
      </c>
      <c r="AC288" s="281">
        <f t="shared" ref="AC288:AC289" si="3121">IF(L270&gt;0,L288/L270,)</f>
        <v>0</v>
      </c>
      <c r="AD288" s="281">
        <f t="shared" ref="AD288:AD289" si="3122">IF(M270&gt;0,M288/M270,)</f>
        <v>0</v>
      </c>
      <c r="AE288" s="280">
        <f t="shared" ref="AE288:AE289" si="3123">IF(N270&gt;0,N288/N270,)</f>
        <v>0</v>
      </c>
      <c r="AG288" s="334" t="s">
        <v>519</v>
      </c>
      <c r="AH288" s="266"/>
      <c r="AI288" s="266"/>
      <c r="AJ288" s="266"/>
      <c r="AK288" s="266"/>
      <c r="AL288" s="266"/>
      <c r="AM288" s="266"/>
      <c r="AN288" s="266"/>
      <c r="AO288" s="266"/>
      <c r="AP288" s="266"/>
      <c r="AQ288" s="266"/>
      <c r="AR288" s="266"/>
    </row>
    <row r="289" spans="1:45">
      <c r="A289" s="439"/>
      <c r="B289" s="457" t="s">
        <v>426</v>
      </c>
      <c r="C289" s="444"/>
      <c r="D289" s="445"/>
      <c r="E289" s="445"/>
      <c r="F289" s="445"/>
      <c r="G289" s="445"/>
      <c r="H289" s="445"/>
      <c r="I289" s="444"/>
      <c r="J289" s="444"/>
      <c r="K289" s="445"/>
      <c r="L289" s="445"/>
      <c r="M289" s="445"/>
      <c r="N289" s="444"/>
      <c r="O289" s="444"/>
      <c r="P289" s="489"/>
      <c r="R289" s="250"/>
      <c r="S289" s="251" t="s">
        <v>500</v>
      </c>
      <c r="T289" s="282">
        <f t="shared" si="3112"/>
        <v>0</v>
      </c>
      <c r="U289" s="283">
        <f t="shared" si="3113"/>
        <v>0</v>
      </c>
      <c r="V289" s="283">
        <f t="shared" si="3114"/>
        <v>0</v>
      </c>
      <c r="W289" s="283">
        <f t="shared" si="3115"/>
        <v>0</v>
      </c>
      <c r="X289" s="283">
        <f t="shared" si="3116"/>
        <v>0</v>
      </c>
      <c r="Y289" s="283">
        <f t="shared" si="3117"/>
        <v>0</v>
      </c>
      <c r="Z289" s="282">
        <f t="shared" si="3118"/>
        <v>0</v>
      </c>
      <c r="AA289" s="282">
        <f t="shared" si="3119"/>
        <v>0</v>
      </c>
      <c r="AB289" s="283">
        <f t="shared" si="3120"/>
        <v>0</v>
      </c>
      <c r="AC289" s="283">
        <f t="shared" si="3121"/>
        <v>0</v>
      </c>
      <c r="AD289" s="283">
        <f t="shared" si="3122"/>
        <v>0</v>
      </c>
      <c r="AE289" s="282">
        <f t="shared" si="3123"/>
        <v>0</v>
      </c>
      <c r="AG289" s="272">
        <f>(T289-T288)*100</f>
        <v>0</v>
      </c>
      <c r="AH289" s="272">
        <f t="shared" ref="AH289" si="3124">(U289-U288)*100</f>
        <v>0</v>
      </c>
      <c r="AI289" s="272">
        <f t="shared" ref="AI289" si="3125">(V289-V288)*100</f>
        <v>0</v>
      </c>
      <c r="AJ289" s="272">
        <f t="shared" ref="AJ289" si="3126">(W289-W288)*100</f>
        <v>0</v>
      </c>
      <c r="AK289" s="272">
        <f t="shared" ref="AK289" si="3127">(X289-X288)*100</f>
        <v>0</v>
      </c>
      <c r="AL289" s="272">
        <f t="shared" ref="AL289" si="3128">(Y289-Y288)*100</f>
        <v>0</v>
      </c>
      <c r="AM289" s="272">
        <f t="shared" ref="AM289" si="3129">(Z289-Z288)*100</f>
        <v>0</v>
      </c>
      <c r="AN289" s="272">
        <f t="shared" ref="AN289" si="3130">(AA289-AA288)*100</f>
        <v>0</v>
      </c>
      <c r="AO289" s="272">
        <f t="shared" ref="AO289" si="3131">(AB289-AB288)*100</f>
        <v>0</v>
      </c>
      <c r="AP289" s="272">
        <f t="shared" ref="AP289" si="3132">(AC289-AC288)*100</f>
        <v>0</v>
      </c>
      <c r="AQ289" s="272">
        <f t="shared" ref="AQ289" si="3133">(AD289-AD288)*100</f>
        <v>0</v>
      </c>
      <c r="AR289" s="272">
        <f t="shared" ref="AR289" si="3134">(AE289-AE288)*100</f>
        <v>0</v>
      </c>
    </row>
    <row r="290" spans="1:45">
      <c r="A290" s="439"/>
      <c r="B290" s="457" t="s">
        <v>108</v>
      </c>
      <c r="C290" s="444">
        <v>1189</v>
      </c>
      <c r="D290" s="445">
        <v>629</v>
      </c>
      <c r="E290" s="445">
        <v>1673</v>
      </c>
      <c r="F290" s="445"/>
      <c r="G290" s="445">
        <v>318</v>
      </c>
      <c r="H290" s="445"/>
      <c r="I290" s="444">
        <v>3809</v>
      </c>
      <c r="J290" s="444"/>
      <c r="K290" s="445">
        <v>1808</v>
      </c>
      <c r="L290" s="445">
        <v>1740</v>
      </c>
      <c r="M290" s="445"/>
      <c r="N290" s="444">
        <v>3548</v>
      </c>
      <c r="O290" s="444"/>
      <c r="P290" s="489"/>
      <c r="R290" s="248" t="s">
        <v>531</v>
      </c>
      <c r="S290" s="249" t="s">
        <v>520</v>
      </c>
      <c r="T290" s="280">
        <f t="shared" ref="T290:T291" si="3135">IF(C270&gt;0,C290/C270,)</f>
        <v>0.16287671232876713</v>
      </c>
      <c r="U290" s="281">
        <f t="shared" ref="U290:U291" si="3136">IF(D270&gt;0,D290/D270,)</f>
        <v>0.20218579234972678</v>
      </c>
      <c r="V290" s="281">
        <f t="shared" ref="V290:V291" si="3137">IF(E270&gt;0,E290/E270,)</f>
        <v>0.18473939929328623</v>
      </c>
      <c r="W290" s="281">
        <f t="shared" ref="W290:W291" si="3138">IF(F270&gt;0,F290/F270,)</f>
        <v>0</v>
      </c>
      <c r="X290" s="281">
        <f t="shared" ref="X290:X291" si="3139">IF(G270&gt;0,G290/G270,)</f>
        <v>0.26566416040100249</v>
      </c>
      <c r="Y290" s="281">
        <f t="shared" ref="Y290:Y291" si="3140">IF(H270&gt;0,H290/H270,)</f>
        <v>0</v>
      </c>
      <c r="Z290" s="280">
        <f t="shared" ref="Z290:Z291" si="3141">IF(I270&gt;0,I290/I270,)</f>
        <v>0.18433023615950445</v>
      </c>
      <c r="AA290" s="280">
        <f t="shared" ref="AA290:AA291" si="3142">IF(J270&gt;0,J290/J270,)</f>
        <v>0</v>
      </c>
      <c r="AB290" s="281">
        <f t="shared" ref="AB290:AB291" si="3143">IF(K270&gt;0,K290/K270,)</f>
        <v>0.39736263736263738</v>
      </c>
      <c r="AC290" s="281">
        <f t="shared" ref="AC290:AC291" si="3144">IF(L270&gt;0,L290/L270,)</f>
        <v>0.3592814371257485</v>
      </c>
      <c r="AD290" s="281">
        <f t="shared" ref="AD290:AD291" si="3145">IF(M270&gt;0,M290/M270,)</f>
        <v>0</v>
      </c>
      <c r="AE290" s="280">
        <f t="shared" ref="AE290:AE291" si="3146">IF(N270&gt;0,N290/N270,)</f>
        <v>0.3777280953901842</v>
      </c>
      <c r="AG290" s="334" t="s">
        <v>519</v>
      </c>
      <c r="AH290" s="195"/>
      <c r="AI290" s="195"/>
      <c r="AJ290" s="195"/>
      <c r="AK290" s="195"/>
      <c r="AL290" s="195"/>
      <c r="AM290" s="195"/>
      <c r="AN290" s="195"/>
      <c r="AO290" s="195"/>
      <c r="AP290" s="195"/>
      <c r="AQ290" s="195"/>
      <c r="AR290" s="195"/>
    </row>
    <row r="291" spans="1:45" ht="15.75" thickBot="1">
      <c r="A291" s="439"/>
      <c r="B291" s="457" t="s">
        <v>430</v>
      </c>
      <c r="C291" s="444">
        <v>1049</v>
      </c>
      <c r="D291" s="445">
        <v>618</v>
      </c>
      <c r="E291" s="445">
        <v>1599</v>
      </c>
      <c r="F291" s="445"/>
      <c r="G291" s="445">
        <v>356</v>
      </c>
      <c r="H291" s="445"/>
      <c r="I291" s="444">
        <v>3622</v>
      </c>
      <c r="J291" s="444"/>
      <c r="K291" s="445">
        <v>1704</v>
      </c>
      <c r="L291" s="445">
        <v>1717</v>
      </c>
      <c r="M291" s="445"/>
      <c r="N291" s="444">
        <v>3421</v>
      </c>
      <c r="O291" s="444"/>
      <c r="P291" s="489"/>
      <c r="Q291" s="56"/>
      <c r="R291" s="255"/>
      <c r="S291" s="256" t="s">
        <v>500</v>
      </c>
      <c r="T291" s="284">
        <f t="shared" si="3135"/>
        <v>0.1438168357554154</v>
      </c>
      <c r="U291" s="285">
        <f t="shared" si="3136"/>
        <v>0.20064935064935066</v>
      </c>
      <c r="V291" s="285">
        <f t="shared" si="3137"/>
        <v>0.17523287671232876</v>
      </c>
      <c r="W291" s="285">
        <f t="shared" si="3138"/>
        <v>0</v>
      </c>
      <c r="X291" s="285">
        <f t="shared" si="3139"/>
        <v>0.30349531116794543</v>
      </c>
      <c r="Y291" s="285">
        <f t="shared" si="3140"/>
        <v>0</v>
      </c>
      <c r="Z291" s="284">
        <f t="shared" si="3141"/>
        <v>0.17521284829721362</v>
      </c>
      <c r="AA291" s="284">
        <f t="shared" si="3142"/>
        <v>0</v>
      </c>
      <c r="AB291" s="285">
        <f t="shared" si="3143"/>
        <v>0.37311145171885263</v>
      </c>
      <c r="AC291" s="285">
        <f t="shared" si="3144"/>
        <v>0.35644592069752956</v>
      </c>
      <c r="AD291" s="285">
        <f t="shared" si="3145"/>
        <v>0</v>
      </c>
      <c r="AE291" s="284">
        <f t="shared" si="3146"/>
        <v>0.36455669224211423</v>
      </c>
      <c r="AF291" s="427"/>
      <c r="AG291" s="273">
        <f>(T291-T290)*100</f>
        <v>-1.9059876573351731</v>
      </c>
      <c r="AH291" s="273">
        <f t="shared" ref="AH291" si="3147">(U291-U290)*100</f>
        <v>-0.15364417003761177</v>
      </c>
      <c r="AI291" s="273">
        <f t="shared" ref="AI291" si="3148">(V291-V290)*100</f>
        <v>-0.95065225809574661</v>
      </c>
      <c r="AJ291" s="273">
        <f t="shared" ref="AJ291" si="3149">(W291-W290)*100</f>
        <v>0</v>
      </c>
      <c r="AK291" s="273">
        <f t="shared" ref="AK291" si="3150">(X291-X290)*100</f>
        <v>3.7831150766942931</v>
      </c>
      <c r="AL291" s="273">
        <f t="shared" ref="AL291" si="3151">(Y291-Y290)*100</f>
        <v>0</v>
      </c>
      <c r="AM291" s="273">
        <f t="shared" ref="AM291" si="3152">(Z291-Z290)*100</f>
        <v>-0.91173878622908267</v>
      </c>
      <c r="AN291" s="273">
        <f t="shared" ref="AN291" si="3153">(AA291-AA290)*100</f>
        <v>0</v>
      </c>
      <c r="AO291" s="273">
        <f t="shared" ref="AO291" si="3154">(AB291-AB290)*100</f>
        <v>-2.4251185643784758</v>
      </c>
      <c r="AP291" s="273">
        <f t="shared" ref="AP291" si="3155">(AC291-AC290)*100</f>
        <v>-0.28355164282189427</v>
      </c>
      <c r="AQ291" s="273">
        <f t="shared" ref="AQ291" si="3156">(AD291-AD290)*100</f>
        <v>0</v>
      </c>
      <c r="AR291" s="273">
        <f t="shared" ref="AR291" si="3157">(AE291-AE290)*100</f>
        <v>-1.3171403148069971</v>
      </c>
      <c r="AS291" s="6"/>
    </row>
    <row r="292" spans="1:45" ht="15">
      <c r="A292" s="432" t="s">
        <v>547</v>
      </c>
      <c r="B292" s="431" t="s">
        <v>94</v>
      </c>
      <c r="C292" s="428">
        <v>45415</v>
      </c>
      <c r="D292" s="429">
        <v>9785</v>
      </c>
      <c r="E292" s="429">
        <v>31992</v>
      </c>
      <c r="F292" s="429">
        <v>1517</v>
      </c>
      <c r="G292" s="429">
        <v>3273</v>
      </c>
      <c r="H292" s="429">
        <v>313</v>
      </c>
      <c r="I292" s="428">
        <v>92295</v>
      </c>
      <c r="J292" s="428">
        <v>3581</v>
      </c>
      <c r="K292" s="429">
        <v>46069</v>
      </c>
      <c r="L292" s="429">
        <v>12999</v>
      </c>
      <c r="M292" s="429">
        <v>1527</v>
      </c>
      <c r="N292" s="428">
        <v>64176</v>
      </c>
      <c r="O292" s="428"/>
      <c r="P292" s="430"/>
      <c r="Q292" s="56"/>
      <c r="R292" s="248" t="s">
        <v>521</v>
      </c>
      <c r="S292" s="249" t="s">
        <v>520</v>
      </c>
      <c r="T292" s="280">
        <f t="shared" ref="T292:T293" si="3158">IF(C292&gt;0,C292/C292,)</f>
        <v>1</v>
      </c>
      <c r="U292" s="281">
        <f t="shared" ref="U292:U293" si="3159">IF(D292&gt;0,D292/D292,)</f>
        <v>1</v>
      </c>
      <c r="V292" s="281">
        <f t="shared" ref="V292:V293" si="3160">IF(E292&gt;0,E292/E292,)</f>
        <v>1</v>
      </c>
      <c r="W292" s="281">
        <f t="shared" ref="W292:W293" si="3161">IF(F292&gt;0,F292/F292,)</f>
        <v>1</v>
      </c>
      <c r="X292" s="281">
        <f t="shared" ref="X292:X293" si="3162">IF(G292&gt;0,G292/G292,)</f>
        <v>1</v>
      </c>
      <c r="Y292" s="281">
        <f t="shared" ref="Y292:Y293" si="3163">IF(H292&gt;0,H292/H292,)</f>
        <v>1</v>
      </c>
      <c r="Z292" s="280">
        <f t="shared" ref="Z292:Z293" si="3164">IF(I292&gt;0,I292/I292,)</f>
        <v>1</v>
      </c>
      <c r="AA292" s="280">
        <f t="shared" ref="AA292:AA293" si="3165">IF(J292&gt;0,J292/J292,)</f>
        <v>1</v>
      </c>
      <c r="AB292" s="281">
        <f t="shared" ref="AB292:AB293" si="3166">IF(K292&gt;0,K292/K292,)</f>
        <v>1</v>
      </c>
      <c r="AC292" s="281">
        <f t="shared" ref="AC292:AC293" si="3167">IF(L292&gt;0,L292/L292,)</f>
        <v>1</v>
      </c>
      <c r="AD292" s="281">
        <f t="shared" ref="AD292:AD293" si="3168">IF(M292&gt;0,M292/M292,)</f>
        <v>1</v>
      </c>
      <c r="AE292" s="280">
        <f t="shared" ref="AE292:AE293" si="3169">IF(N292&gt;0,N292/N292,)</f>
        <v>1</v>
      </c>
      <c r="AG292" s="265">
        <f>+T294+T296+T298+T300+T302+T304+T306+T308+T310+T312</f>
        <v>1</v>
      </c>
      <c r="AH292" s="266">
        <f t="shared" ref="AH292:AH293" si="3170">+U294+U296+U298+U300+U302+U304+U306+U308+U310+U312</f>
        <v>1</v>
      </c>
      <c r="AI292" s="266">
        <f t="shared" ref="AI292:AI293" si="3171">+V294+V296+V298+V300+V302+V304+V306+V308+V310+V312</f>
        <v>1</v>
      </c>
      <c r="AJ292" s="266">
        <f t="shared" ref="AJ292:AJ293" si="3172">+W294+W296+W298+W300+W302+W304+W306+W308+W310+W312</f>
        <v>1</v>
      </c>
      <c r="AK292" s="266">
        <f t="shared" ref="AK292:AK293" si="3173">+X294+X296+X298+X300+X302+X304+X306+X308+X310+X312</f>
        <v>1</v>
      </c>
      <c r="AL292" s="266">
        <f t="shared" ref="AL292:AL293" si="3174">+Y294+Y296+Y298+Y300+Y302+Y304+Y306+Y308+Y310+Y312</f>
        <v>1</v>
      </c>
      <c r="AM292" s="266">
        <f t="shared" ref="AM292:AM293" si="3175">+Z294+Z296+Z298+Z300+Z302+Z304+Z306+Z308+Z310+Z312</f>
        <v>0.99999999999999978</v>
      </c>
      <c r="AN292" s="266">
        <f t="shared" ref="AN292:AN293" si="3176">+AA294+AA296+AA298+AA300+AA302+AA304+AA306+AA308+AA310+AA312</f>
        <v>1</v>
      </c>
      <c r="AO292" s="266">
        <f t="shared" ref="AO292:AO293" si="3177">+AB294+AB296+AB298+AB300+AB302+AB304+AB306+AB308+AB310+AB312</f>
        <v>1</v>
      </c>
      <c r="AP292" s="266">
        <f t="shared" ref="AP292:AP293" si="3178">+AC294+AC296+AC298+AC300+AC302+AC304+AC306+AC308+AC310+AC312</f>
        <v>1</v>
      </c>
      <c r="AQ292" s="266">
        <f t="shared" ref="AQ292:AQ293" si="3179">+AD294+AD296+AD298+AD300+AD302+AD304+AD306+AD308+AD310+AD312</f>
        <v>1</v>
      </c>
      <c r="AR292" s="266">
        <f t="shared" ref="AR292:AR293" si="3180">+AE294+AE296+AE298+AE300+AE302+AE304+AE306+AE308+AE310+AE312</f>
        <v>1</v>
      </c>
    </row>
    <row r="293" spans="1:45" ht="15">
      <c r="A293" s="439"/>
      <c r="B293" s="457" t="s">
        <v>428</v>
      </c>
      <c r="C293" s="444">
        <v>46424</v>
      </c>
      <c r="D293" s="445">
        <v>9992</v>
      </c>
      <c r="E293" s="445">
        <v>33305</v>
      </c>
      <c r="F293" s="445">
        <v>1491</v>
      </c>
      <c r="G293" s="445">
        <v>3512</v>
      </c>
      <c r="H293" s="445">
        <v>366</v>
      </c>
      <c r="I293" s="444">
        <v>95090</v>
      </c>
      <c r="J293" s="444">
        <v>3873</v>
      </c>
      <c r="K293" s="445">
        <v>51201</v>
      </c>
      <c r="L293" s="445">
        <v>13216</v>
      </c>
      <c r="M293" s="445">
        <v>1558</v>
      </c>
      <c r="N293" s="444">
        <v>69848</v>
      </c>
      <c r="O293" s="444"/>
      <c r="P293" s="489"/>
      <c r="Q293" s="56"/>
      <c r="R293" s="250"/>
      <c r="S293" s="251" t="s">
        <v>500</v>
      </c>
      <c r="T293" s="282">
        <f t="shared" si="3158"/>
        <v>1</v>
      </c>
      <c r="U293" s="283">
        <f t="shared" si="3159"/>
        <v>1</v>
      </c>
      <c r="V293" s="283">
        <f t="shared" si="3160"/>
        <v>1</v>
      </c>
      <c r="W293" s="283">
        <f t="shared" si="3161"/>
        <v>1</v>
      </c>
      <c r="X293" s="283">
        <f t="shared" si="3162"/>
        <v>1</v>
      </c>
      <c r="Y293" s="283">
        <f t="shared" si="3163"/>
        <v>1</v>
      </c>
      <c r="Z293" s="282">
        <f t="shared" si="3164"/>
        <v>1</v>
      </c>
      <c r="AA293" s="282">
        <f t="shared" si="3165"/>
        <v>1</v>
      </c>
      <c r="AB293" s="283">
        <f t="shared" si="3166"/>
        <v>1</v>
      </c>
      <c r="AC293" s="283">
        <f t="shared" si="3167"/>
        <v>1</v>
      </c>
      <c r="AD293" s="283">
        <f t="shared" si="3168"/>
        <v>1</v>
      </c>
      <c r="AE293" s="282">
        <f t="shared" si="3169"/>
        <v>1</v>
      </c>
      <c r="AG293" s="267">
        <f>+T295+T297+T299+T301+T303+T305+T307+T309+T311+T313</f>
        <v>1</v>
      </c>
      <c r="AH293" s="267">
        <f t="shared" si="3170"/>
        <v>0.99999999999999989</v>
      </c>
      <c r="AI293" s="267">
        <f t="shared" si="3171"/>
        <v>1</v>
      </c>
      <c r="AJ293" s="267">
        <f t="shared" si="3172"/>
        <v>1</v>
      </c>
      <c r="AK293" s="267">
        <f t="shared" si="3173"/>
        <v>1</v>
      </c>
      <c r="AL293" s="267">
        <f t="shared" si="3174"/>
        <v>1</v>
      </c>
      <c r="AM293" s="267">
        <f t="shared" si="3175"/>
        <v>1</v>
      </c>
      <c r="AN293" s="267">
        <f t="shared" si="3176"/>
        <v>0.99999999999999989</v>
      </c>
      <c r="AO293" s="267">
        <f t="shared" si="3177"/>
        <v>1</v>
      </c>
      <c r="AP293" s="267">
        <f t="shared" si="3178"/>
        <v>1</v>
      </c>
      <c r="AQ293" s="267">
        <f t="shared" si="3179"/>
        <v>1</v>
      </c>
      <c r="AR293" s="267">
        <f t="shared" si="3180"/>
        <v>1</v>
      </c>
    </row>
    <row r="294" spans="1:45" ht="15">
      <c r="A294" s="439"/>
      <c r="B294" s="457" t="s">
        <v>226</v>
      </c>
      <c r="C294" s="444">
        <v>8607</v>
      </c>
      <c r="D294" s="445">
        <v>1151</v>
      </c>
      <c r="E294" s="445">
        <v>4885</v>
      </c>
      <c r="F294" s="445">
        <v>15</v>
      </c>
      <c r="G294" s="445">
        <v>24</v>
      </c>
      <c r="H294" s="445">
        <v>54</v>
      </c>
      <c r="I294" s="444">
        <v>14736</v>
      </c>
      <c r="J294" s="444">
        <v>459</v>
      </c>
      <c r="K294" s="445">
        <v>2333</v>
      </c>
      <c r="L294" s="445">
        <v>1014</v>
      </c>
      <c r="M294" s="445">
        <v>124</v>
      </c>
      <c r="N294" s="444">
        <v>3930</v>
      </c>
      <c r="O294" s="444"/>
      <c r="P294" s="489"/>
      <c r="Q294" s="56"/>
      <c r="R294" s="248" t="s">
        <v>522</v>
      </c>
      <c r="S294" s="249" t="s">
        <v>520</v>
      </c>
      <c r="T294" s="280">
        <f t="shared" ref="T294:T295" si="3181">IF(C292&gt;0,C294/C292,)</f>
        <v>0.18951888142684134</v>
      </c>
      <c r="U294" s="281">
        <f t="shared" ref="U294:U295" si="3182">IF(D292&gt;0,D294/D292,)</f>
        <v>0.11762902401635156</v>
      </c>
      <c r="V294" s="281">
        <f t="shared" ref="V294:V295" si="3183">IF(E292&gt;0,E294/E292,)</f>
        <v>0.15269442360590146</v>
      </c>
      <c r="W294" s="281">
        <f t="shared" ref="W294:W295" si="3184">IF(F292&gt;0,F294/F292,)</f>
        <v>9.8879367172050106E-3</v>
      </c>
      <c r="X294" s="281">
        <f t="shared" ref="X294:X295" si="3185">IF(G292&gt;0,G294/G292,)</f>
        <v>7.3327222731439049E-3</v>
      </c>
      <c r="Y294" s="281">
        <f t="shared" ref="Y294:Y295" si="3186">IF(H292&gt;0,H294/H292,)</f>
        <v>0.17252396166134185</v>
      </c>
      <c r="Z294" s="280">
        <f t="shared" ref="Z294:Z295" si="3187">IF(I292&gt;0,I294/I292,)</f>
        <v>0.15966195351860882</v>
      </c>
      <c r="AA294" s="280">
        <f t="shared" ref="AA294:AA295" si="3188">IF(J292&gt;0,J294/J292,)</f>
        <v>0.12817648701480033</v>
      </c>
      <c r="AB294" s="281">
        <f t="shared" ref="AB294:AB295" si="3189">IF(K292&gt;0,K294/K292,)</f>
        <v>5.0641429160606918E-2</v>
      </c>
      <c r="AC294" s="281">
        <f t="shared" ref="AC294:AC295" si="3190">IF(L292&gt;0,L294/L292,)</f>
        <v>7.8006000461573965E-2</v>
      </c>
      <c r="AD294" s="281">
        <f t="shared" ref="AD294:AD295" si="3191">IF(M292&gt;0,M294/M292,)</f>
        <v>8.1204977079240334E-2</v>
      </c>
      <c r="AE294" s="280">
        <f t="shared" ref="AE294:AE295" si="3192">IF(N292&gt;0,N294/N292,)</f>
        <v>6.1237845923709795E-2</v>
      </c>
      <c r="AG294" s="334" t="s">
        <v>519</v>
      </c>
      <c r="AH294" s="266"/>
      <c r="AI294" s="266"/>
      <c r="AJ294" s="266"/>
      <c r="AK294" s="266"/>
      <c r="AL294" s="266"/>
      <c r="AM294" s="266"/>
      <c r="AN294" s="266"/>
      <c r="AO294" s="266"/>
      <c r="AP294" s="266"/>
      <c r="AQ294" s="266"/>
      <c r="AR294" s="266"/>
    </row>
    <row r="295" spans="1:45" ht="15">
      <c r="A295" s="439"/>
      <c r="B295" s="457" t="s">
        <v>410</v>
      </c>
      <c r="C295" s="444">
        <v>8856</v>
      </c>
      <c r="D295" s="445">
        <v>1297</v>
      </c>
      <c r="E295" s="445">
        <v>5459</v>
      </c>
      <c r="F295" s="445">
        <v>33</v>
      </c>
      <c r="G295" s="445">
        <v>32</v>
      </c>
      <c r="H295" s="445">
        <v>65</v>
      </c>
      <c r="I295" s="444">
        <v>15742</v>
      </c>
      <c r="J295" s="444">
        <v>430</v>
      </c>
      <c r="K295" s="445">
        <v>2449</v>
      </c>
      <c r="L295" s="445">
        <v>1117</v>
      </c>
      <c r="M295" s="445">
        <v>146</v>
      </c>
      <c r="N295" s="444">
        <v>4142</v>
      </c>
      <c r="O295" s="444"/>
      <c r="P295" s="489"/>
      <c r="Q295" s="56"/>
      <c r="R295" s="250"/>
      <c r="S295" s="251" t="s">
        <v>500</v>
      </c>
      <c r="T295" s="282">
        <f t="shared" si="3181"/>
        <v>0.19076339824228847</v>
      </c>
      <c r="U295" s="283">
        <f t="shared" si="3182"/>
        <v>0.12980384307445958</v>
      </c>
      <c r="V295" s="283">
        <f t="shared" si="3183"/>
        <v>0.16390932292448582</v>
      </c>
      <c r="W295" s="283">
        <f t="shared" si="3184"/>
        <v>2.2132796780684104E-2</v>
      </c>
      <c r="X295" s="283">
        <f t="shared" si="3185"/>
        <v>9.1116173120728925E-3</v>
      </c>
      <c r="Y295" s="283">
        <f t="shared" si="3186"/>
        <v>0.17759562841530055</v>
      </c>
      <c r="Z295" s="282">
        <f t="shared" si="3187"/>
        <v>0.16554842780523715</v>
      </c>
      <c r="AA295" s="282">
        <f t="shared" si="3188"/>
        <v>0.11102504518461141</v>
      </c>
      <c r="AB295" s="283">
        <f t="shared" si="3189"/>
        <v>4.7831097048885766E-2</v>
      </c>
      <c r="AC295" s="283">
        <f t="shared" si="3190"/>
        <v>8.4518765133171914E-2</v>
      </c>
      <c r="AD295" s="283">
        <f t="shared" si="3191"/>
        <v>9.3709884467265719E-2</v>
      </c>
      <c r="AE295" s="282">
        <f t="shared" si="3192"/>
        <v>5.9300194708509904E-2</v>
      </c>
      <c r="AG295" s="272">
        <f>(T295-T294)*100</f>
        <v>0.12445168154471276</v>
      </c>
      <c r="AH295" s="272">
        <f t="shared" ref="AH295" si="3193">(U295-U294)*100</f>
        <v>1.2174819058108022</v>
      </c>
      <c r="AI295" s="272">
        <f t="shared" ref="AI295" si="3194">(V295-V294)*100</f>
        <v>1.1214899318584353</v>
      </c>
      <c r="AJ295" s="272">
        <f t="shared" ref="AJ295" si="3195">(W295-W294)*100</f>
        <v>1.2244860063479093</v>
      </c>
      <c r="AK295" s="272">
        <f t="shared" ref="AK295" si="3196">(X295-X294)*100</f>
        <v>0.17788950389289876</v>
      </c>
      <c r="AL295" s="272">
        <f t="shared" ref="AL295" si="3197">(Y295-Y294)*100</f>
        <v>0.50716667539587035</v>
      </c>
      <c r="AM295" s="272">
        <f t="shared" ref="AM295" si="3198">(Z295-Z294)*100</f>
        <v>0.58864742866283348</v>
      </c>
      <c r="AN295" s="272">
        <f t="shared" ref="AN295" si="3199">(AA295-AA294)*100</f>
        <v>-1.715144183018892</v>
      </c>
      <c r="AO295" s="272">
        <f t="shared" ref="AO295" si="3200">(AB295-AB294)*100</f>
        <v>-0.28103321117211522</v>
      </c>
      <c r="AP295" s="272">
        <f t="shared" ref="AP295" si="3201">(AC295-AC294)*100</f>
        <v>0.65127646715979481</v>
      </c>
      <c r="AQ295" s="272">
        <f t="shared" ref="AQ295" si="3202">(AD295-AD294)*100</f>
        <v>1.2504907388025386</v>
      </c>
      <c r="AR295" s="272">
        <f t="shared" ref="AR295" si="3203">(AE295-AE294)*100</f>
        <v>-0.19376512151998912</v>
      </c>
    </row>
    <row r="296" spans="1:45" ht="15">
      <c r="A296" s="439"/>
      <c r="B296" s="457" t="s">
        <v>228</v>
      </c>
      <c r="C296" s="444">
        <v>611</v>
      </c>
      <c r="D296" s="445">
        <v>64</v>
      </c>
      <c r="E296" s="445">
        <v>287</v>
      </c>
      <c r="F296" s="445">
        <v>0</v>
      </c>
      <c r="G296" s="445">
        <v>3</v>
      </c>
      <c r="H296" s="445">
        <v>6</v>
      </c>
      <c r="I296" s="444">
        <v>971</v>
      </c>
      <c r="J296" s="444">
        <v>453</v>
      </c>
      <c r="K296" s="445">
        <v>1833</v>
      </c>
      <c r="L296" s="445">
        <v>522</v>
      </c>
      <c r="M296" s="445">
        <v>63</v>
      </c>
      <c r="N296" s="444">
        <v>2871</v>
      </c>
      <c r="O296" s="444"/>
      <c r="P296" s="489"/>
      <c r="Q296" s="56"/>
      <c r="R296" s="248" t="s">
        <v>523</v>
      </c>
      <c r="S296" s="249" t="s">
        <v>520</v>
      </c>
      <c r="T296" s="280">
        <f t="shared" ref="T296:T297" si="3204">IF(C292&gt;0,C296/C292,)</f>
        <v>1.3453704723109104E-2</v>
      </c>
      <c r="U296" s="281">
        <f t="shared" ref="U296:U297" si="3205">IF(D292&gt;0,D296/D292,)</f>
        <v>6.5406234031681141E-3</v>
      </c>
      <c r="V296" s="281">
        <f t="shared" ref="V296:V297" si="3206">IF(E292&gt;0,E296/E292,)</f>
        <v>8.9709927481870476E-3</v>
      </c>
      <c r="W296" s="281">
        <f t="shared" ref="W296:W297" si="3207">IF(F292&gt;0,F296/F292,)</f>
        <v>0</v>
      </c>
      <c r="X296" s="281">
        <f t="shared" ref="X296:X297" si="3208">IF(G292&gt;0,G296/G292,)</f>
        <v>9.1659028414298811E-4</v>
      </c>
      <c r="Y296" s="281">
        <f t="shared" ref="Y296:Y297" si="3209">IF(H292&gt;0,H296/H292,)</f>
        <v>1.9169329073482427E-2</v>
      </c>
      <c r="Z296" s="280">
        <f t="shared" ref="Z296:Z297" si="3210">IF(I292&gt;0,I296/I292,)</f>
        <v>1.0520613250988678E-2</v>
      </c>
      <c r="AA296" s="280">
        <f t="shared" ref="AA296:AA297" si="3211">IF(J292&gt;0,J296/J292,)</f>
        <v>0.12650097738061994</v>
      </c>
      <c r="AB296" s="281">
        <f t="shared" ref="AB296:AB297" si="3212">IF(K292&gt;0,K296/K292,)</f>
        <v>3.9788143871149796E-2</v>
      </c>
      <c r="AC296" s="281">
        <f t="shared" ref="AC296:AC297" si="3213">IF(L292&gt;0,L296/L292,)</f>
        <v>4.0156935148857605E-2</v>
      </c>
      <c r="AD296" s="281">
        <f t="shared" ref="AD296:AD297" si="3214">IF(M292&gt;0,M296/M292,)</f>
        <v>4.1257367387033402E-2</v>
      </c>
      <c r="AE296" s="280">
        <f t="shared" ref="AE296:AE297" si="3215">IF(N292&gt;0,N296/N292,)</f>
        <v>4.4736350037397156E-2</v>
      </c>
      <c r="AG296" s="334" t="s">
        <v>519</v>
      </c>
      <c r="AH296" s="266"/>
      <c r="AI296" s="266"/>
      <c r="AJ296" s="266"/>
      <c r="AK296" s="266"/>
      <c r="AL296" s="266"/>
      <c r="AM296" s="266"/>
      <c r="AN296" s="266"/>
      <c r="AO296" s="266"/>
      <c r="AP296" s="266"/>
      <c r="AQ296" s="266"/>
      <c r="AR296" s="266"/>
    </row>
    <row r="297" spans="1:45" ht="15">
      <c r="A297" s="439"/>
      <c r="B297" s="457" t="s">
        <v>412</v>
      </c>
      <c r="C297" s="444">
        <v>565</v>
      </c>
      <c r="D297" s="445">
        <v>73</v>
      </c>
      <c r="E297" s="445">
        <v>343</v>
      </c>
      <c r="F297" s="445">
        <v>0</v>
      </c>
      <c r="G297" s="445">
        <v>5</v>
      </c>
      <c r="H297" s="445">
        <v>10</v>
      </c>
      <c r="I297" s="444">
        <v>996</v>
      </c>
      <c r="J297" s="444">
        <v>469</v>
      </c>
      <c r="K297" s="445">
        <v>2177</v>
      </c>
      <c r="L297" s="445">
        <v>587</v>
      </c>
      <c r="M297" s="445">
        <v>64</v>
      </c>
      <c r="N297" s="444">
        <v>3297</v>
      </c>
      <c r="O297" s="444"/>
      <c r="P297" s="489"/>
      <c r="Q297" s="56"/>
      <c r="R297" s="250"/>
      <c r="S297" s="251" t="s">
        <v>500</v>
      </c>
      <c r="T297" s="282">
        <f t="shared" si="3204"/>
        <v>1.2170429088402551E-2</v>
      </c>
      <c r="U297" s="283">
        <f t="shared" si="3205"/>
        <v>7.3058446757405925E-3</v>
      </c>
      <c r="V297" s="283">
        <f t="shared" si="3206"/>
        <v>1.0298753940849722E-2</v>
      </c>
      <c r="W297" s="283">
        <f t="shared" si="3207"/>
        <v>0</v>
      </c>
      <c r="X297" s="283">
        <f t="shared" si="3208"/>
        <v>1.4236902050113896E-3</v>
      </c>
      <c r="Y297" s="283">
        <f t="shared" si="3209"/>
        <v>2.7322404371584699E-2</v>
      </c>
      <c r="Z297" s="282">
        <f t="shared" si="3210"/>
        <v>1.0474287517089073E-2</v>
      </c>
      <c r="AA297" s="282">
        <f t="shared" si="3211"/>
        <v>0.12109475858507616</v>
      </c>
      <c r="AB297" s="283">
        <f t="shared" si="3212"/>
        <v>4.2518700806624871E-2</v>
      </c>
      <c r="AC297" s="283">
        <f t="shared" si="3213"/>
        <v>4.4415859564164648E-2</v>
      </c>
      <c r="AD297" s="283">
        <f t="shared" si="3214"/>
        <v>4.1078305519897301E-2</v>
      </c>
      <c r="AE297" s="282">
        <f t="shared" si="3215"/>
        <v>4.7202496850303519E-2</v>
      </c>
      <c r="AG297" s="272">
        <f>(T297-T296)*100</f>
        <v>-0.12832756347065533</v>
      </c>
      <c r="AH297" s="272">
        <f t="shared" ref="AH297" si="3216">(U297-U296)*100</f>
        <v>7.6522127257247843E-2</v>
      </c>
      <c r="AI297" s="272">
        <f t="shared" ref="AI297" si="3217">(V297-V296)*100</f>
        <v>0.13277611926626742</v>
      </c>
      <c r="AJ297" s="272">
        <f t="shared" ref="AJ297" si="3218">(W297-W296)*100</f>
        <v>0</v>
      </c>
      <c r="AK297" s="272">
        <f t="shared" ref="AK297" si="3219">(X297-X296)*100</f>
        <v>5.0709992086840149E-2</v>
      </c>
      <c r="AL297" s="272">
        <f t="shared" ref="AL297" si="3220">(Y297-Y296)*100</f>
        <v>0.81530752981022714</v>
      </c>
      <c r="AM297" s="272">
        <f t="shared" ref="AM297" si="3221">(Z297-Z296)*100</f>
        <v>-4.6325733899604121E-3</v>
      </c>
      <c r="AN297" s="272">
        <f t="shared" ref="AN297" si="3222">(AA297-AA296)*100</f>
        <v>-0.54062187955437735</v>
      </c>
      <c r="AO297" s="272">
        <f t="shared" ref="AO297" si="3223">(AB297-AB296)*100</f>
        <v>0.27305569354750747</v>
      </c>
      <c r="AP297" s="272">
        <f t="shared" ref="AP297" si="3224">(AC297-AC296)*100</f>
        <v>0.42589244153070427</v>
      </c>
      <c r="AQ297" s="272">
        <f t="shared" ref="AQ297" si="3225">(AD297-AD296)*100</f>
        <v>-1.7906186713610023E-2</v>
      </c>
      <c r="AR297" s="272">
        <f t="shared" ref="AR297" si="3226">(AE297-AE296)*100</f>
        <v>0.24661468129063627</v>
      </c>
    </row>
    <row r="298" spans="1:45" ht="15">
      <c r="A298" s="439"/>
      <c r="B298" s="457" t="s">
        <v>230</v>
      </c>
      <c r="C298" s="444"/>
      <c r="D298" s="445"/>
      <c r="E298" s="445"/>
      <c r="F298" s="445"/>
      <c r="G298" s="445"/>
      <c r="H298" s="445"/>
      <c r="I298" s="444"/>
      <c r="J298" s="444"/>
      <c r="K298" s="445"/>
      <c r="L298" s="445"/>
      <c r="M298" s="445"/>
      <c r="N298" s="444"/>
      <c r="O298" s="444"/>
      <c r="P298" s="489"/>
      <c r="Q298" s="56"/>
      <c r="R298" s="248" t="s">
        <v>524</v>
      </c>
      <c r="S298" s="249" t="s">
        <v>520</v>
      </c>
      <c r="T298" s="280">
        <f t="shared" ref="T298:T299" si="3227">IF(C292&gt;0,C298/C292,)</f>
        <v>0</v>
      </c>
      <c r="U298" s="281">
        <f t="shared" ref="U298:U299" si="3228">IF(D292&gt;0,D298/D292,)</f>
        <v>0</v>
      </c>
      <c r="V298" s="281">
        <f t="shared" ref="V298:V299" si="3229">IF(E292&gt;0,E298/E292,)</f>
        <v>0</v>
      </c>
      <c r="W298" s="281">
        <f t="shared" ref="W298:W299" si="3230">IF(F292&gt;0,F298/F292,)</f>
        <v>0</v>
      </c>
      <c r="X298" s="281">
        <f t="shared" ref="X298:X299" si="3231">IF(G292&gt;0,G298/G292,)</f>
        <v>0</v>
      </c>
      <c r="Y298" s="281">
        <f t="shared" ref="Y298:Y299" si="3232">IF(H292&gt;0,H298/H292,)</f>
        <v>0</v>
      </c>
      <c r="Z298" s="280">
        <f t="shared" ref="Z298:Z299" si="3233">IF(I292&gt;0,I298/I292,)</f>
        <v>0</v>
      </c>
      <c r="AA298" s="280">
        <f t="shared" ref="AA298:AA299" si="3234">IF(J292&gt;0,J298/J292,)</f>
        <v>0</v>
      </c>
      <c r="AB298" s="281">
        <f t="shared" ref="AB298:AB299" si="3235">IF(K292&gt;0,K298/K292,)</f>
        <v>0</v>
      </c>
      <c r="AC298" s="281">
        <f t="shared" ref="AC298:AC299" si="3236">IF(L292&gt;0,L298/L292,)</f>
        <v>0</v>
      </c>
      <c r="AD298" s="281">
        <f t="shared" ref="AD298:AD299" si="3237">IF(M292&gt;0,M298/M292,)</f>
        <v>0</v>
      </c>
      <c r="AE298" s="280">
        <f t="shared" ref="AE298:AE299" si="3238">IF(N292&gt;0,N298/N292,)</f>
        <v>0</v>
      </c>
      <c r="AG298" s="334" t="s">
        <v>519</v>
      </c>
      <c r="AH298" s="266"/>
      <c r="AI298" s="266"/>
      <c r="AJ298" s="266"/>
      <c r="AK298" s="266"/>
      <c r="AL298" s="266"/>
      <c r="AM298" s="266"/>
      <c r="AN298" s="266"/>
      <c r="AO298" s="266"/>
      <c r="AP298" s="266"/>
      <c r="AQ298" s="266"/>
      <c r="AR298" s="266"/>
    </row>
    <row r="299" spans="1:45" ht="15">
      <c r="A299" s="439"/>
      <c r="B299" s="457" t="s">
        <v>414</v>
      </c>
      <c r="C299" s="444"/>
      <c r="D299" s="445"/>
      <c r="E299" s="445"/>
      <c r="F299" s="445"/>
      <c r="G299" s="445"/>
      <c r="H299" s="445"/>
      <c r="I299" s="444"/>
      <c r="J299" s="444"/>
      <c r="K299" s="445"/>
      <c r="L299" s="445"/>
      <c r="M299" s="445"/>
      <c r="N299" s="444"/>
      <c r="O299" s="444"/>
      <c r="P299" s="489"/>
      <c r="Q299" s="56"/>
      <c r="R299" s="250"/>
      <c r="S299" s="251" t="s">
        <v>500</v>
      </c>
      <c r="T299" s="282">
        <f t="shared" si="3227"/>
        <v>0</v>
      </c>
      <c r="U299" s="283">
        <f t="shared" si="3228"/>
        <v>0</v>
      </c>
      <c r="V299" s="283">
        <f t="shared" si="3229"/>
        <v>0</v>
      </c>
      <c r="W299" s="283">
        <f t="shared" si="3230"/>
        <v>0</v>
      </c>
      <c r="X299" s="283">
        <f t="shared" si="3231"/>
        <v>0</v>
      </c>
      <c r="Y299" s="283">
        <f t="shared" si="3232"/>
        <v>0</v>
      </c>
      <c r="Z299" s="282">
        <f t="shared" si="3233"/>
        <v>0</v>
      </c>
      <c r="AA299" s="282">
        <f t="shared" si="3234"/>
        <v>0</v>
      </c>
      <c r="AB299" s="283">
        <f t="shared" si="3235"/>
        <v>0</v>
      </c>
      <c r="AC299" s="283">
        <f t="shared" si="3236"/>
        <v>0</v>
      </c>
      <c r="AD299" s="283">
        <f t="shared" si="3237"/>
        <v>0</v>
      </c>
      <c r="AE299" s="282">
        <f t="shared" si="3238"/>
        <v>0</v>
      </c>
      <c r="AG299" s="268">
        <f>(T299-T298)*100</f>
        <v>0</v>
      </c>
      <c r="AH299" s="268">
        <f t="shared" ref="AH299" si="3239">(U299-U298)*100</f>
        <v>0</v>
      </c>
      <c r="AI299" s="268">
        <f t="shared" ref="AI299" si="3240">(V299-V298)*100</f>
        <v>0</v>
      </c>
      <c r="AJ299" s="268">
        <f t="shared" ref="AJ299" si="3241">(W299-W298)*100</f>
        <v>0</v>
      </c>
      <c r="AK299" s="268">
        <f t="shared" ref="AK299" si="3242">(X299-X298)*100</f>
        <v>0</v>
      </c>
      <c r="AL299" s="268">
        <f t="shared" ref="AL299" si="3243">(Y299-Y298)*100</f>
        <v>0</v>
      </c>
      <c r="AM299" s="268">
        <f t="shared" ref="AM299" si="3244">(Z299-Z298)*100</f>
        <v>0</v>
      </c>
      <c r="AN299" s="268">
        <f t="shared" ref="AN299" si="3245">(AA299-AA298)*100</f>
        <v>0</v>
      </c>
      <c r="AO299" s="268">
        <f t="shared" ref="AO299" si="3246">(AB299-AB298)*100</f>
        <v>0</v>
      </c>
      <c r="AP299" s="268">
        <f t="shared" ref="AP299" si="3247">(AC299-AC298)*100</f>
        <v>0</v>
      </c>
      <c r="AQ299" s="268">
        <f t="shared" ref="AQ299" si="3248">(AD299-AD298)*100</f>
        <v>0</v>
      </c>
      <c r="AR299" s="268">
        <f t="shared" ref="AR299" si="3249">(AE299-AE298)*100</f>
        <v>0</v>
      </c>
    </row>
    <row r="300" spans="1:45" ht="15">
      <c r="A300" s="439"/>
      <c r="B300" s="457" t="s">
        <v>96</v>
      </c>
      <c r="C300" s="444">
        <v>11031</v>
      </c>
      <c r="D300" s="445">
        <v>2133</v>
      </c>
      <c r="E300" s="445">
        <v>6098</v>
      </c>
      <c r="F300" s="445">
        <v>8</v>
      </c>
      <c r="G300" s="445">
        <v>167</v>
      </c>
      <c r="H300" s="445">
        <v>81</v>
      </c>
      <c r="I300" s="444">
        <v>19518</v>
      </c>
      <c r="J300" s="444">
        <v>693</v>
      </c>
      <c r="K300" s="445">
        <v>8709</v>
      </c>
      <c r="L300" s="445">
        <v>2912</v>
      </c>
      <c r="M300" s="445">
        <v>380</v>
      </c>
      <c r="N300" s="444">
        <v>12694</v>
      </c>
      <c r="O300" s="444"/>
      <c r="P300" s="489"/>
      <c r="Q300" s="56"/>
      <c r="R300" s="248" t="s">
        <v>525</v>
      </c>
      <c r="S300" s="249" t="s">
        <v>520</v>
      </c>
      <c r="T300" s="280">
        <f t="shared" ref="T300:T301" si="3250">IF(C292&gt;0,C300/C292,)</f>
        <v>0.24289331718595178</v>
      </c>
      <c r="U300" s="281">
        <f t="shared" ref="U300:U301" si="3251">IF(D292&gt;0,D300/D292,)</f>
        <v>0.21798671435871231</v>
      </c>
      <c r="V300" s="281">
        <f t="shared" ref="V300:V301" si="3252">IF(E292&gt;0,E300/E292,)</f>
        <v>0.19061015253813454</v>
      </c>
      <c r="W300" s="281">
        <f t="shared" ref="W300:W301" si="3253">IF(F292&gt;0,F300/F292,)</f>
        <v>5.2735662491760048E-3</v>
      </c>
      <c r="X300" s="281">
        <f t="shared" ref="X300:X301" si="3254">IF(G292&gt;0,G300/G292,)</f>
        <v>5.1023525817293004E-2</v>
      </c>
      <c r="Y300" s="281">
        <f t="shared" ref="Y300:Y301" si="3255">IF(H292&gt;0,H300/H292,)</f>
        <v>0.25878594249201275</v>
      </c>
      <c r="Z300" s="280">
        <f t="shared" ref="Z300:Z301" si="3256">IF(I292&gt;0,I300/I292,)</f>
        <v>0.21147407768568177</v>
      </c>
      <c r="AA300" s="280">
        <f t="shared" ref="AA300:AA301" si="3257">IF(J292&gt;0,J300/J292,)</f>
        <v>0.1935213627478358</v>
      </c>
      <c r="AB300" s="281">
        <f t="shared" ref="AB300:AB301" si="3258">IF(K292&gt;0,K300/K292,)</f>
        <v>0.18904252317176409</v>
      </c>
      <c r="AC300" s="281">
        <f t="shared" ref="AC300:AC301" si="3259">IF(L292&gt;0,L300/L292,)</f>
        <v>0.22401723209477653</v>
      </c>
      <c r="AD300" s="281">
        <f t="shared" ref="AD300:AD301" si="3260">IF(M292&gt;0,M300/M292,)</f>
        <v>0.24885396201702684</v>
      </c>
      <c r="AE300" s="280">
        <f t="shared" ref="AE300:AE301" si="3261">IF(N292&gt;0,N300/N292,)</f>
        <v>0.19779980054849164</v>
      </c>
      <c r="AG300" s="334" t="s">
        <v>519</v>
      </c>
      <c r="AH300" s="266"/>
      <c r="AI300" s="266"/>
      <c r="AJ300" s="266"/>
      <c r="AK300" s="266"/>
      <c r="AL300" s="266"/>
      <c r="AM300" s="266"/>
      <c r="AN300" s="266"/>
      <c r="AO300" s="266"/>
      <c r="AP300" s="266"/>
      <c r="AQ300" s="266"/>
      <c r="AR300" s="266"/>
    </row>
    <row r="301" spans="1:45" ht="15">
      <c r="A301" s="439"/>
      <c r="B301" s="457" t="s">
        <v>416</v>
      </c>
      <c r="C301" s="444">
        <v>11353</v>
      </c>
      <c r="D301" s="445">
        <v>2194</v>
      </c>
      <c r="E301" s="445">
        <v>6165</v>
      </c>
      <c r="F301" s="445">
        <v>32</v>
      </c>
      <c r="G301" s="445">
        <v>167</v>
      </c>
      <c r="H301" s="445">
        <v>106</v>
      </c>
      <c r="I301" s="444">
        <v>20017</v>
      </c>
      <c r="J301" s="444">
        <v>715</v>
      </c>
      <c r="K301" s="445">
        <v>9432</v>
      </c>
      <c r="L301" s="445">
        <v>3018</v>
      </c>
      <c r="M301" s="445">
        <v>392</v>
      </c>
      <c r="N301" s="444">
        <v>13557</v>
      </c>
      <c r="O301" s="444"/>
      <c r="P301" s="489"/>
      <c r="Q301" s="56"/>
      <c r="R301" s="250"/>
      <c r="S301" s="251" t="s">
        <v>500</v>
      </c>
      <c r="T301" s="282">
        <f t="shared" si="3250"/>
        <v>0.24455023263829054</v>
      </c>
      <c r="U301" s="283">
        <f t="shared" si="3251"/>
        <v>0.21957566052842273</v>
      </c>
      <c r="V301" s="283">
        <f t="shared" si="3252"/>
        <v>0.18510734124005404</v>
      </c>
      <c r="W301" s="283">
        <f t="shared" si="3253"/>
        <v>2.1462105969148222E-2</v>
      </c>
      <c r="X301" s="283">
        <f t="shared" si="3254"/>
        <v>4.7551252847380411E-2</v>
      </c>
      <c r="Y301" s="283">
        <f t="shared" si="3255"/>
        <v>0.2896174863387978</v>
      </c>
      <c r="Z301" s="282">
        <f t="shared" si="3256"/>
        <v>0.21050583657587549</v>
      </c>
      <c r="AA301" s="282">
        <f t="shared" si="3257"/>
        <v>0.18461141234185385</v>
      </c>
      <c r="AB301" s="283">
        <f t="shared" si="3258"/>
        <v>0.18421515204781155</v>
      </c>
      <c r="AC301" s="283">
        <f t="shared" si="3259"/>
        <v>0.22835956416464892</v>
      </c>
      <c r="AD301" s="283">
        <f t="shared" si="3260"/>
        <v>0.251604621309371</v>
      </c>
      <c r="AE301" s="282">
        <f t="shared" si="3261"/>
        <v>0.1940928874126675</v>
      </c>
      <c r="AG301" s="272">
        <f>(T301-T300)*100</f>
        <v>0.16569154523387586</v>
      </c>
      <c r="AH301" s="272">
        <f t="shared" ref="AH301" si="3262">(U301-U300)*100</f>
        <v>0.15889461697104201</v>
      </c>
      <c r="AI301" s="272">
        <f t="shared" ref="AI301" si="3263">(V301-V300)*100</f>
        <v>-0.55028112980805011</v>
      </c>
      <c r="AJ301" s="272">
        <f t="shared" ref="AJ301" si="3264">(W301-W300)*100</f>
        <v>1.6188539719972215</v>
      </c>
      <c r="AK301" s="272">
        <f t="shared" ref="AK301" si="3265">(X301-X300)*100</f>
        <v>-0.34722729699125932</v>
      </c>
      <c r="AL301" s="272">
        <f t="shared" ref="AL301" si="3266">(Y301-Y300)*100</f>
        <v>3.0831543846785046</v>
      </c>
      <c r="AM301" s="272">
        <f t="shared" ref="AM301" si="3267">(Z301-Z300)*100</f>
        <v>-9.6824110980628375E-2</v>
      </c>
      <c r="AN301" s="272">
        <f t="shared" ref="AN301" si="3268">(AA301-AA300)*100</f>
        <v>-0.89099504059819423</v>
      </c>
      <c r="AO301" s="272">
        <f t="shared" ref="AO301" si="3269">(AB301-AB300)*100</f>
        <v>-0.48273711239525396</v>
      </c>
      <c r="AP301" s="272">
        <f t="shared" ref="AP301" si="3270">(AC301-AC300)*100</f>
        <v>0.434233206987239</v>
      </c>
      <c r="AQ301" s="272">
        <f t="shared" ref="AQ301" si="3271">(AD301-AD300)*100</f>
        <v>0.27506592923441653</v>
      </c>
      <c r="AR301" s="272">
        <f t="shared" ref="AR301" si="3272">(AE301-AE300)*100</f>
        <v>-0.37069131358241358</v>
      </c>
    </row>
    <row r="302" spans="1:45" ht="15">
      <c r="A302" s="439"/>
      <c r="B302" s="457" t="s">
        <v>98</v>
      </c>
      <c r="C302" s="444">
        <v>631</v>
      </c>
      <c r="D302" s="445">
        <v>135</v>
      </c>
      <c r="E302" s="445">
        <v>450</v>
      </c>
      <c r="F302" s="445">
        <v>0</v>
      </c>
      <c r="G302" s="445">
        <v>37</v>
      </c>
      <c r="H302" s="445">
        <v>16</v>
      </c>
      <c r="I302" s="444">
        <v>1269</v>
      </c>
      <c r="J302" s="444">
        <v>369</v>
      </c>
      <c r="K302" s="445">
        <v>9241</v>
      </c>
      <c r="L302" s="445">
        <v>1605</v>
      </c>
      <c r="M302" s="445">
        <v>171</v>
      </c>
      <c r="N302" s="444">
        <v>11386</v>
      </c>
      <c r="O302" s="444"/>
      <c r="P302" s="489"/>
      <c r="Q302" s="56"/>
      <c r="R302" s="248" t="s">
        <v>526</v>
      </c>
      <c r="S302" s="249" t="s">
        <v>520</v>
      </c>
      <c r="T302" s="280">
        <f t="shared" ref="T302:T303" si="3273">IF(C292&gt;0,C302/C292,)</f>
        <v>1.3894087856435099E-2</v>
      </c>
      <c r="U302" s="281">
        <f t="shared" ref="U302:U303" si="3274">IF(D292&gt;0,D302/D292,)</f>
        <v>1.3796627491057742E-2</v>
      </c>
      <c r="V302" s="281">
        <f t="shared" ref="V302:V303" si="3275">IF(E292&gt;0,E302/E292,)</f>
        <v>1.4066016504126031E-2</v>
      </c>
      <c r="W302" s="281">
        <f t="shared" ref="W302:W303" si="3276">IF(F292&gt;0,F302/F292,)</f>
        <v>0</v>
      </c>
      <c r="X302" s="281">
        <f t="shared" ref="X302:X303" si="3277">IF(G292&gt;0,G302/G292,)</f>
        <v>1.1304613504430187E-2</v>
      </c>
      <c r="Y302" s="281">
        <f t="shared" ref="Y302:Y303" si="3278">IF(H292&gt;0,H302/H292,)</f>
        <v>5.1118210862619806E-2</v>
      </c>
      <c r="Z302" s="280">
        <f t="shared" ref="Z302:Z303" si="3279">IF(I292&gt;0,I302/I292,)</f>
        <v>1.3749390541199415E-2</v>
      </c>
      <c r="AA302" s="280">
        <f t="shared" ref="AA302:AA303" si="3280">IF(J292&gt;0,J302/J292,)</f>
        <v>0.10304384250209439</v>
      </c>
      <c r="AB302" s="281">
        <f t="shared" ref="AB302:AB303" si="3281">IF(K292&gt;0,K302/K292,)</f>
        <v>0.20059041871974648</v>
      </c>
      <c r="AC302" s="281">
        <f t="shared" ref="AC302:AC303" si="3282">IF(L292&gt;0,L302/L292,)</f>
        <v>0.12347103623355643</v>
      </c>
      <c r="AD302" s="281">
        <f t="shared" ref="AD302:AD303" si="3283">IF(M292&gt;0,M302/M292,)</f>
        <v>0.11198428290766209</v>
      </c>
      <c r="AE302" s="280">
        <f t="shared" ref="AE302:AE303" si="3284">IF(N292&gt;0,N302/N292,)</f>
        <v>0.17741834953876839</v>
      </c>
      <c r="AG302" s="334" t="s">
        <v>519</v>
      </c>
      <c r="AH302" s="266"/>
      <c r="AI302" s="266"/>
      <c r="AJ302" s="266"/>
      <c r="AK302" s="266"/>
      <c r="AL302" s="266"/>
      <c r="AM302" s="266"/>
      <c r="AN302" s="266"/>
      <c r="AO302" s="266"/>
      <c r="AP302" s="266"/>
      <c r="AQ302" s="266"/>
      <c r="AR302" s="266"/>
    </row>
    <row r="303" spans="1:45" ht="15">
      <c r="A303" s="439"/>
      <c r="B303" s="457" t="s">
        <v>418</v>
      </c>
      <c r="C303" s="444">
        <v>619</v>
      </c>
      <c r="D303" s="445">
        <v>134</v>
      </c>
      <c r="E303" s="445">
        <v>447</v>
      </c>
      <c r="F303" s="445">
        <v>1</v>
      </c>
      <c r="G303" s="445">
        <v>28</v>
      </c>
      <c r="H303" s="445">
        <v>20</v>
      </c>
      <c r="I303" s="444">
        <v>1249</v>
      </c>
      <c r="J303" s="444">
        <v>431</v>
      </c>
      <c r="K303" s="445">
        <v>10261</v>
      </c>
      <c r="L303" s="445">
        <v>1601</v>
      </c>
      <c r="M303" s="445">
        <v>152</v>
      </c>
      <c r="N303" s="444">
        <v>12445</v>
      </c>
      <c r="O303" s="444"/>
      <c r="P303" s="489"/>
      <c r="Q303" s="56"/>
      <c r="R303" s="250"/>
      <c r="S303" s="251" t="s">
        <v>500</v>
      </c>
      <c r="T303" s="282">
        <f t="shared" si="3273"/>
        <v>1.3333620541099432E-2</v>
      </c>
      <c r="U303" s="283">
        <f t="shared" si="3274"/>
        <v>1.3410728582866294E-2</v>
      </c>
      <c r="V303" s="283">
        <f t="shared" si="3275"/>
        <v>1.3421408196967423E-2</v>
      </c>
      <c r="W303" s="283">
        <f t="shared" si="3276"/>
        <v>6.7069081153588194E-4</v>
      </c>
      <c r="X303" s="283">
        <f t="shared" si="3277"/>
        <v>7.972665148063782E-3</v>
      </c>
      <c r="Y303" s="283">
        <f t="shared" si="3278"/>
        <v>5.4644808743169397E-2</v>
      </c>
      <c r="Z303" s="282">
        <f t="shared" si="3279"/>
        <v>1.313492480807656E-2</v>
      </c>
      <c r="AA303" s="282">
        <f t="shared" si="3280"/>
        <v>0.1112832429641105</v>
      </c>
      <c r="AB303" s="283">
        <f t="shared" si="3281"/>
        <v>0.20040624206558466</v>
      </c>
      <c r="AC303" s="283">
        <f t="shared" si="3282"/>
        <v>0.1211410411622276</v>
      </c>
      <c r="AD303" s="283">
        <f t="shared" si="3283"/>
        <v>9.7560975609756101E-2</v>
      </c>
      <c r="AE303" s="282">
        <f t="shared" si="3284"/>
        <v>0.17817260336731189</v>
      </c>
      <c r="AG303" s="272">
        <f>(T303-T302)*100</f>
        <v>-5.6046731533566756E-2</v>
      </c>
      <c r="AH303" s="272">
        <f t="shared" ref="AH303" si="3285">(U303-U302)*100</f>
        <v>-3.8589890819144823E-2</v>
      </c>
      <c r="AI303" s="272">
        <f t="shared" ref="AI303" si="3286">(V303-V302)*100</f>
        <v>-6.4460830715860895E-2</v>
      </c>
      <c r="AJ303" s="272">
        <f t="shared" ref="AJ303" si="3287">(W303-W302)*100</f>
        <v>6.70690811535882E-2</v>
      </c>
      <c r="AK303" s="272">
        <f t="shared" ref="AK303" si="3288">(X303-X302)*100</f>
        <v>-0.33319483563664049</v>
      </c>
      <c r="AL303" s="272">
        <f t="shared" ref="AL303" si="3289">(Y303-Y302)*100</f>
        <v>0.35265978805495912</v>
      </c>
      <c r="AM303" s="272">
        <f t="shared" ref="AM303" si="3290">(Z303-Z302)*100</f>
        <v>-6.1446573312285563E-2</v>
      </c>
      <c r="AN303" s="272">
        <f t="shared" ref="AN303" si="3291">(AA303-AA302)*100</f>
        <v>0.82394004620161132</v>
      </c>
      <c r="AO303" s="272">
        <f t="shared" ref="AO303" si="3292">(AB303-AB302)*100</f>
        <v>-1.8417665416181617E-2</v>
      </c>
      <c r="AP303" s="272">
        <f t="shared" ref="AP303" si="3293">(AC303-AC302)*100</f>
        <v>-0.23299950713288331</v>
      </c>
      <c r="AQ303" s="272">
        <f t="shared" ref="AQ303" si="3294">(AD303-AD302)*100</f>
        <v>-1.4423307297905987</v>
      </c>
      <c r="AR303" s="272">
        <f t="shared" ref="AR303" si="3295">(AE303-AE302)*100</f>
        <v>7.542538285434941E-2</v>
      </c>
    </row>
    <row r="304" spans="1:45" ht="15">
      <c r="A304" s="439"/>
      <c r="B304" s="457" t="s">
        <v>100</v>
      </c>
      <c r="C304" s="444"/>
      <c r="D304" s="445"/>
      <c r="E304" s="445"/>
      <c r="F304" s="445"/>
      <c r="G304" s="445"/>
      <c r="H304" s="445"/>
      <c r="I304" s="444"/>
      <c r="J304" s="444"/>
      <c r="K304" s="445"/>
      <c r="L304" s="445"/>
      <c r="M304" s="445"/>
      <c r="N304" s="444"/>
      <c r="O304" s="444"/>
      <c r="P304" s="489"/>
      <c r="Q304" s="56"/>
      <c r="R304" s="248" t="s">
        <v>527</v>
      </c>
      <c r="S304" s="249" t="s">
        <v>520</v>
      </c>
      <c r="T304" s="280">
        <f t="shared" ref="T304:T305" si="3296">IF(C292&gt;0,C304/C292,)</f>
        <v>0</v>
      </c>
      <c r="U304" s="281">
        <f t="shared" ref="U304:U305" si="3297">IF(D292&gt;0,D304/D292,)</f>
        <v>0</v>
      </c>
      <c r="V304" s="281">
        <f t="shared" ref="V304:V305" si="3298">IF(E292&gt;0,E304/E292,)</f>
        <v>0</v>
      </c>
      <c r="W304" s="281">
        <f t="shared" ref="W304:W305" si="3299">IF(F292&gt;0,F304/F292,)</f>
        <v>0</v>
      </c>
      <c r="X304" s="281">
        <f t="shared" ref="X304:X305" si="3300">IF(G292&gt;0,G304/G292,)</f>
        <v>0</v>
      </c>
      <c r="Y304" s="281">
        <f t="shared" ref="Y304:Y305" si="3301">IF(H292&gt;0,H304/H292,)</f>
        <v>0</v>
      </c>
      <c r="Z304" s="280">
        <f t="shared" ref="Z304:Z305" si="3302">IF(I292&gt;0,I304/I292,)</f>
        <v>0</v>
      </c>
      <c r="AA304" s="280">
        <f t="shared" ref="AA304:AA305" si="3303">IF(J292&gt;0,J304/J292,)</f>
        <v>0</v>
      </c>
      <c r="AB304" s="281">
        <f t="shared" ref="AB304:AB305" si="3304">IF(K292&gt;0,K304/K292,)</f>
        <v>0</v>
      </c>
      <c r="AC304" s="281">
        <f t="shared" ref="AC304:AC305" si="3305">IF(L292&gt;0,L304/L292,)</f>
        <v>0</v>
      </c>
      <c r="AD304" s="281">
        <f t="shared" ref="AD304:AD305" si="3306">IF(M292&gt;0,M304/M292,)</f>
        <v>0</v>
      </c>
      <c r="AE304" s="280">
        <f t="shared" ref="AE304:AE305" si="3307">IF(N292&gt;0,N304/N292,)</f>
        <v>0</v>
      </c>
      <c r="AG304" s="334" t="s">
        <v>519</v>
      </c>
      <c r="AH304" s="266"/>
      <c r="AI304" s="266"/>
      <c r="AJ304" s="266"/>
      <c r="AK304" s="266"/>
      <c r="AL304" s="266"/>
      <c r="AM304" s="266"/>
      <c r="AN304" s="266"/>
      <c r="AO304" s="266"/>
      <c r="AP304" s="266"/>
      <c r="AQ304" s="266"/>
      <c r="AR304" s="266"/>
    </row>
    <row r="305" spans="1:44" ht="15">
      <c r="A305" s="439"/>
      <c r="B305" s="457" t="s">
        <v>420</v>
      </c>
      <c r="C305" s="444"/>
      <c r="D305" s="445"/>
      <c r="E305" s="445"/>
      <c r="F305" s="445"/>
      <c r="G305" s="445"/>
      <c r="H305" s="445"/>
      <c r="I305" s="444"/>
      <c r="J305" s="444"/>
      <c r="K305" s="445"/>
      <c r="L305" s="445"/>
      <c r="M305" s="445"/>
      <c r="N305" s="444"/>
      <c r="O305" s="444"/>
      <c r="P305" s="489"/>
      <c r="Q305" s="56"/>
      <c r="R305" s="250"/>
      <c r="S305" s="251" t="s">
        <v>500</v>
      </c>
      <c r="T305" s="282">
        <f t="shared" si="3296"/>
        <v>0</v>
      </c>
      <c r="U305" s="283">
        <f t="shared" si="3297"/>
        <v>0</v>
      </c>
      <c r="V305" s="283">
        <f t="shared" si="3298"/>
        <v>0</v>
      </c>
      <c r="W305" s="283">
        <f t="shared" si="3299"/>
        <v>0</v>
      </c>
      <c r="X305" s="283">
        <f t="shared" si="3300"/>
        <v>0</v>
      </c>
      <c r="Y305" s="283">
        <f t="shared" si="3301"/>
        <v>0</v>
      </c>
      <c r="Z305" s="282">
        <f t="shared" si="3302"/>
        <v>0</v>
      </c>
      <c r="AA305" s="282">
        <f t="shared" si="3303"/>
        <v>0</v>
      </c>
      <c r="AB305" s="283">
        <f t="shared" si="3304"/>
        <v>0</v>
      </c>
      <c r="AC305" s="283">
        <f t="shared" si="3305"/>
        <v>0</v>
      </c>
      <c r="AD305" s="283">
        <f t="shared" si="3306"/>
        <v>0</v>
      </c>
      <c r="AE305" s="282">
        <f t="shared" si="3307"/>
        <v>0</v>
      </c>
      <c r="AG305" s="272">
        <f>(T305-T304)*100</f>
        <v>0</v>
      </c>
      <c r="AH305" s="272">
        <f t="shared" ref="AH305" si="3308">(U305-U304)*100</f>
        <v>0</v>
      </c>
      <c r="AI305" s="272">
        <f t="shared" ref="AI305" si="3309">(V305-V304)*100</f>
        <v>0</v>
      </c>
      <c r="AJ305" s="272">
        <f t="shared" ref="AJ305" si="3310">(W305-W304)*100</f>
        <v>0</v>
      </c>
      <c r="AK305" s="272">
        <f t="shared" ref="AK305" si="3311">(X305-X304)*100</f>
        <v>0</v>
      </c>
      <c r="AL305" s="272">
        <f t="shared" ref="AL305" si="3312">(Y305-Y304)*100</f>
        <v>0</v>
      </c>
      <c r="AM305" s="272">
        <f t="shared" ref="AM305" si="3313">(Z305-Z304)*100</f>
        <v>0</v>
      </c>
      <c r="AN305" s="272">
        <f t="shared" ref="AN305" si="3314">(AA305-AA304)*100</f>
        <v>0</v>
      </c>
      <c r="AO305" s="272">
        <f t="shared" ref="AO305" si="3315">(AB305-AB304)*100</f>
        <v>0</v>
      </c>
      <c r="AP305" s="272">
        <f t="shared" ref="AP305" si="3316">(AC305-AC304)*100</f>
        <v>0</v>
      </c>
      <c r="AQ305" s="272">
        <f t="shared" ref="AQ305" si="3317">(AD305-AD304)*100</f>
        <v>0</v>
      </c>
      <c r="AR305" s="272">
        <f t="shared" ref="AR305" si="3318">(AE305-AE304)*100</f>
        <v>0</v>
      </c>
    </row>
    <row r="306" spans="1:44" ht="15">
      <c r="A306" s="439"/>
      <c r="B306" s="457" t="s">
        <v>102</v>
      </c>
      <c r="C306" s="444">
        <v>16333</v>
      </c>
      <c r="D306" s="445">
        <v>3564</v>
      </c>
      <c r="E306" s="445">
        <v>12431</v>
      </c>
      <c r="F306" s="445">
        <v>500</v>
      </c>
      <c r="G306" s="445">
        <v>1285</v>
      </c>
      <c r="H306" s="445">
        <v>126</v>
      </c>
      <c r="I306" s="444">
        <v>34239</v>
      </c>
      <c r="J306" s="444">
        <v>295</v>
      </c>
      <c r="K306" s="445">
        <v>4208</v>
      </c>
      <c r="L306" s="445">
        <v>1774</v>
      </c>
      <c r="M306" s="445">
        <v>303</v>
      </c>
      <c r="N306" s="444">
        <v>6580</v>
      </c>
      <c r="O306" s="444"/>
      <c r="P306" s="489"/>
      <c r="Q306" s="56"/>
      <c r="R306" s="248" t="s">
        <v>528</v>
      </c>
      <c r="S306" s="249" t="s">
        <v>520</v>
      </c>
      <c r="T306" s="280">
        <f t="shared" ref="T306:T307" si="3319">IF(C292&gt;0,C306/C292,)</f>
        <v>0.35963888583067266</v>
      </c>
      <c r="U306" s="281">
        <f t="shared" ref="U306:U307" si="3320">IF(D292&gt;0,D306/D292,)</f>
        <v>0.36423096576392439</v>
      </c>
      <c r="V306" s="281">
        <f t="shared" ref="V306:V307" si="3321">IF(E292&gt;0,E306/E292,)</f>
        <v>0.38856589147286824</v>
      </c>
      <c r="W306" s="281">
        <f t="shared" ref="W306:W307" si="3322">IF(F292&gt;0,F306/F292,)</f>
        <v>0.32959789057350031</v>
      </c>
      <c r="X306" s="281">
        <f t="shared" ref="X306:X307" si="3323">IF(G292&gt;0,G306/G292,)</f>
        <v>0.39260617170791323</v>
      </c>
      <c r="Y306" s="281">
        <f t="shared" ref="Y306:Y307" si="3324">IF(H292&gt;0,H306/H292,)</f>
        <v>0.402555910543131</v>
      </c>
      <c r="Z306" s="280">
        <f t="shared" ref="Z306:Z307" si="3325">IF(I292&gt;0,I306/I292,)</f>
        <v>0.37097350885746788</v>
      </c>
      <c r="AA306" s="280">
        <f t="shared" ref="AA306:AA307" si="3326">IF(J292&gt;0,J306/J292,)</f>
        <v>8.2379223680536157E-2</v>
      </c>
      <c r="AB306" s="281">
        <f t="shared" ref="AB306:AB307" si="3327">IF(K292&gt;0,K306/K292,)</f>
        <v>9.1341248996071114E-2</v>
      </c>
      <c r="AC306" s="281">
        <f t="shared" ref="AC306:AC307" si="3328">IF(L292&gt;0,L306/L292,)</f>
        <v>0.13647203631048543</v>
      </c>
      <c r="AD306" s="281">
        <f t="shared" ref="AD306:AD307" si="3329">IF(M292&gt;0,M306/M292,)</f>
        <v>0.19842829076620824</v>
      </c>
      <c r="AE306" s="280">
        <f t="shared" ref="AE306:AE307" si="3330">IF(N292&gt;0,N306/N292,)</f>
        <v>0.10253054101221641</v>
      </c>
      <c r="AG306" s="334" t="s">
        <v>519</v>
      </c>
      <c r="AH306" s="266"/>
      <c r="AI306" s="266"/>
      <c r="AJ306" s="266"/>
      <c r="AK306" s="266"/>
      <c r="AL306" s="266"/>
      <c r="AM306" s="266"/>
      <c r="AN306" s="266"/>
      <c r="AO306" s="266"/>
      <c r="AP306" s="266"/>
      <c r="AQ306" s="266"/>
      <c r="AR306" s="266"/>
    </row>
    <row r="307" spans="1:44" ht="15">
      <c r="A307" s="439"/>
      <c r="B307" s="457" t="s">
        <v>422</v>
      </c>
      <c r="C307" s="444">
        <v>16493</v>
      </c>
      <c r="D307" s="445">
        <v>3550</v>
      </c>
      <c r="E307" s="445">
        <v>12705</v>
      </c>
      <c r="F307" s="445">
        <v>413</v>
      </c>
      <c r="G307" s="445">
        <v>1463</v>
      </c>
      <c r="H307" s="445">
        <v>144</v>
      </c>
      <c r="I307" s="444">
        <v>34768</v>
      </c>
      <c r="J307" s="444">
        <v>320</v>
      </c>
      <c r="K307" s="445">
        <v>4664</v>
      </c>
      <c r="L307" s="445">
        <v>1795</v>
      </c>
      <c r="M307" s="445">
        <v>286</v>
      </c>
      <c r="N307" s="444">
        <v>7065</v>
      </c>
      <c r="O307" s="444"/>
      <c r="P307" s="489"/>
      <c r="Q307" s="56"/>
      <c r="R307" s="250"/>
      <c r="S307" s="251" t="s">
        <v>500</v>
      </c>
      <c r="T307" s="282">
        <f t="shared" si="3319"/>
        <v>0.35526882646906771</v>
      </c>
      <c r="U307" s="283">
        <f t="shared" si="3320"/>
        <v>0.35528422738190552</v>
      </c>
      <c r="V307" s="283">
        <f t="shared" si="3321"/>
        <v>0.38147425311514788</v>
      </c>
      <c r="W307" s="283">
        <f t="shared" si="3322"/>
        <v>0.27699530516431925</v>
      </c>
      <c r="X307" s="283">
        <f t="shared" si="3323"/>
        <v>0.41657175398633256</v>
      </c>
      <c r="Y307" s="283">
        <f t="shared" si="3324"/>
        <v>0.39344262295081966</v>
      </c>
      <c r="Z307" s="282">
        <f t="shared" si="3325"/>
        <v>0.36563255862866756</v>
      </c>
      <c r="AA307" s="282">
        <f t="shared" si="3326"/>
        <v>8.2623289439710812E-2</v>
      </c>
      <c r="AB307" s="283">
        <f t="shared" si="3327"/>
        <v>9.1091970859944138E-2</v>
      </c>
      <c r="AC307" s="283">
        <f t="shared" si="3328"/>
        <v>0.13582021791767554</v>
      </c>
      <c r="AD307" s="283">
        <f t="shared" si="3329"/>
        <v>0.18356867779204109</v>
      </c>
      <c r="AE307" s="282">
        <f t="shared" si="3330"/>
        <v>0.10114820753636468</v>
      </c>
      <c r="AG307" s="272">
        <f>(T307-T306)*100</f>
        <v>-0.43700593616049499</v>
      </c>
      <c r="AH307" s="272">
        <f t="shared" ref="AH307" si="3331">(U307-U306)*100</f>
        <v>-0.89467383820188706</v>
      </c>
      <c r="AI307" s="272">
        <f t="shared" ref="AI307" si="3332">(V307-V306)*100</f>
        <v>-0.70916383577203645</v>
      </c>
      <c r="AJ307" s="805">
        <f t="shared" ref="AJ307" si="3333">(W307-W306)*100</f>
        <v>-5.2602585409181053</v>
      </c>
      <c r="AK307" s="272">
        <f t="shared" ref="AK307" si="3334">(X307-X306)*100</f>
        <v>2.3965582278419326</v>
      </c>
      <c r="AL307" s="272">
        <f t="shared" ref="AL307" si="3335">(Y307-Y306)*100</f>
        <v>-0.91132875923113366</v>
      </c>
      <c r="AM307" s="272">
        <f t="shared" ref="AM307" si="3336">(Z307-Z306)*100</f>
        <v>-0.5340950228800323</v>
      </c>
      <c r="AN307" s="272">
        <f t="shared" ref="AN307" si="3337">(AA307-AA306)*100</f>
        <v>2.4406575917465534E-2</v>
      </c>
      <c r="AO307" s="272">
        <f t="shared" ref="AO307" si="3338">(AB307-AB306)*100</f>
        <v>-2.4927813612697636E-2</v>
      </c>
      <c r="AP307" s="272">
        <f t="shared" ref="AP307" si="3339">(AC307-AC306)*100</f>
        <v>-6.5181839280989418E-2</v>
      </c>
      <c r="AQ307" s="272">
        <f t="shared" ref="AQ307" si="3340">(AD307-AD306)*100</f>
        <v>-1.4859612974167158</v>
      </c>
      <c r="AR307" s="272">
        <f t="shared" ref="AR307" si="3341">(AE307-AE306)*100</f>
        <v>-0.13823334758517325</v>
      </c>
    </row>
    <row r="308" spans="1:44" ht="15">
      <c r="A308" s="439"/>
      <c r="B308" s="457" t="s">
        <v>104</v>
      </c>
      <c r="C308" s="444">
        <v>5879</v>
      </c>
      <c r="D308" s="445">
        <v>1742</v>
      </c>
      <c r="E308" s="445">
        <v>5877</v>
      </c>
      <c r="F308" s="445">
        <v>838</v>
      </c>
      <c r="G308" s="445">
        <v>1536</v>
      </c>
      <c r="H308" s="445">
        <v>18</v>
      </c>
      <c r="I308" s="444">
        <v>15890</v>
      </c>
      <c r="J308" s="444">
        <v>395</v>
      </c>
      <c r="K308" s="445">
        <v>9130</v>
      </c>
      <c r="L308" s="445">
        <v>2598</v>
      </c>
      <c r="M308" s="445">
        <v>295</v>
      </c>
      <c r="N308" s="444">
        <v>12418</v>
      </c>
      <c r="O308" s="444"/>
      <c r="P308" s="489"/>
      <c r="Q308" s="56"/>
      <c r="R308" s="248" t="s">
        <v>529</v>
      </c>
      <c r="S308" s="249" t="s">
        <v>520</v>
      </c>
      <c r="T308" s="280">
        <f t="shared" ref="T308:T309" si="3342">IF(C292&gt;0,C308/C292,)</f>
        <v>0.12945062204117583</v>
      </c>
      <c r="U308" s="281">
        <f t="shared" ref="U308:U309" si="3343">IF(D292&gt;0,D308/D292,)</f>
        <v>0.1780275932549821</v>
      </c>
      <c r="V308" s="281">
        <f t="shared" ref="V308:V309" si="3344">IF(E292&gt;0,E308/E292,)</f>
        <v>0.18370217554388596</v>
      </c>
      <c r="W308" s="281">
        <f t="shared" ref="W308:W309" si="3345">IF(F292&gt;0,F308/F292,)</f>
        <v>0.55240606460118657</v>
      </c>
      <c r="X308" s="281">
        <f t="shared" ref="X308:X309" si="3346">IF(G292&gt;0,G308/G292,)</f>
        <v>0.46929422548120991</v>
      </c>
      <c r="Y308" s="281">
        <f t="shared" ref="Y308:Y309" si="3347">IF(H292&gt;0,H308/H292,)</f>
        <v>5.7507987220447282E-2</v>
      </c>
      <c r="Z308" s="280">
        <f t="shared" ref="Z308:Z309" si="3348">IF(I292&gt;0,I308/I292,)</f>
        <v>0.17216533940083428</v>
      </c>
      <c r="AA308" s="280">
        <f t="shared" ref="AA308:AA309" si="3349">IF(J292&gt;0,J308/J292,)</f>
        <v>0.11030438425020944</v>
      </c>
      <c r="AB308" s="281">
        <f t="shared" ref="AB308:AB309" si="3350">IF(K292&gt;0,K308/K292,)</f>
        <v>0.19818098938548698</v>
      </c>
      <c r="AC308" s="281">
        <f t="shared" ref="AC308:AC309" si="3351">IF(L292&gt;0,L308/L292,)</f>
        <v>0.19986152780983152</v>
      </c>
      <c r="AD308" s="281">
        <f t="shared" ref="AD308:AD309" si="3352">IF(M292&gt;0,M308/M292,)</f>
        <v>0.19318925998690242</v>
      </c>
      <c r="AE308" s="280">
        <f t="shared" ref="AE308:AE309" si="3353">IF(N292&gt;0,N308/N292,)</f>
        <v>0.19349912739965097</v>
      </c>
      <c r="AG308" s="334" t="s">
        <v>519</v>
      </c>
      <c r="AH308" s="266"/>
      <c r="AI308" s="266"/>
      <c r="AJ308" s="266"/>
      <c r="AK308" s="266"/>
      <c r="AL308" s="266"/>
      <c r="AM308" s="266"/>
      <c r="AN308" s="266"/>
      <c r="AO308" s="266"/>
      <c r="AP308" s="266"/>
      <c r="AQ308" s="266"/>
      <c r="AR308" s="266"/>
    </row>
    <row r="309" spans="1:44" ht="15">
      <c r="A309" s="439"/>
      <c r="B309" s="457" t="s">
        <v>424</v>
      </c>
      <c r="C309" s="444">
        <v>6184</v>
      </c>
      <c r="D309" s="445">
        <v>1810</v>
      </c>
      <c r="E309" s="445">
        <v>6138</v>
      </c>
      <c r="F309" s="445">
        <v>736</v>
      </c>
      <c r="G309" s="445">
        <v>1595</v>
      </c>
      <c r="H309" s="445">
        <v>17</v>
      </c>
      <c r="I309" s="444">
        <v>16480</v>
      </c>
      <c r="J309" s="444">
        <v>457</v>
      </c>
      <c r="K309" s="445">
        <v>10281</v>
      </c>
      <c r="L309" s="445">
        <v>2369</v>
      </c>
      <c r="M309" s="445">
        <v>297</v>
      </c>
      <c r="N309" s="444">
        <v>13404</v>
      </c>
      <c r="O309" s="444"/>
      <c r="P309" s="489"/>
      <c r="Q309" s="56"/>
      <c r="R309" s="250"/>
      <c r="S309" s="251" t="s">
        <v>500</v>
      </c>
      <c r="T309" s="282">
        <f t="shared" si="3342"/>
        <v>0.13320696191625023</v>
      </c>
      <c r="U309" s="283">
        <f t="shared" si="3343"/>
        <v>0.1811449159327462</v>
      </c>
      <c r="V309" s="283">
        <f t="shared" si="3344"/>
        <v>0.18429665215433119</v>
      </c>
      <c r="W309" s="283">
        <f t="shared" si="3345"/>
        <v>0.49362843729040912</v>
      </c>
      <c r="X309" s="283">
        <f t="shared" si="3346"/>
        <v>0.45415717539863326</v>
      </c>
      <c r="Y309" s="283">
        <f t="shared" si="3347"/>
        <v>4.6448087431693992E-2</v>
      </c>
      <c r="Z309" s="282">
        <f t="shared" si="3348"/>
        <v>0.1733094962666947</v>
      </c>
      <c r="AA309" s="282">
        <f t="shared" si="3349"/>
        <v>0.11799638523108701</v>
      </c>
      <c r="AB309" s="283">
        <f t="shared" si="3350"/>
        <v>0.20079685943633913</v>
      </c>
      <c r="AC309" s="283">
        <f t="shared" si="3351"/>
        <v>0.17925242130750604</v>
      </c>
      <c r="AD309" s="283">
        <f t="shared" si="3352"/>
        <v>0.19062901155327341</v>
      </c>
      <c r="AE309" s="282">
        <f t="shared" si="3353"/>
        <v>0.19190241667621119</v>
      </c>
      <c r="AG309" s="272">
        <f>(T309-T308)*100</f>
        <v>0.37563398750743993</v>
      </c>
      <c r="AH309" s="272">
        <f t="shared" ref="AH309" si="3354">(U309-U308)*100</f>
        <v>0.31173226777641005</v>
      </c>
      <c r="AI309" s="272">
        <f t="shared" ref="AI309" si="3355">(V309-V308)*100</f>
        <v>5.9447661044523259E-2</v>
      </c>
      <c r="AJ309" s="805">
        <f t="shared" ref="AJ309" si="3356">(W309-W308)*100</f>
        <v>-5.8777627310777456</v>
      </c>
      <c r="AK309" s="272">
        <f t="shared" ref="AK309" si="3357">(X309-X308)*100</f>
        <v>-1.5137050082576653</v>
      </c>
      <c r="AL309" s="272">
        <f t="shared" ref="AL309" si="3358">(Y309-Y308)*100</f>
        <v>-1.1059899788753289</v>
      </c>
      <c r="AM309" s="272">
        <f t="shared" ref="AM309" si="3359">(Z309-Z308)*100</f>
        <v>0.11441568658604184</v>
      </c>
      <c r="AN309" s="272">
        <f t="shared" ref="AN309" si="3360">(AA309-AA308)*100</f>
        <v>0.76920009808775647</v>
      </c>
      <c r="AO309" s="272">
        <f t="shared" ref="AO309" si="3361">(AB309-AB308)*100</f>
        <v>0.26158700508521482</v>
      </c>
      <c r="AP309" s="272">
        <f t="shared" ref="AP309" si="3362">(AC309-AC308)*100</f>
        <v>-2.0609106502325476</v>
      </c>
      <c r="AQ309" s="272">
        <f t="shared" ref="AQ309" si="3363">(AD309-AD308)*100</f>
        <v>-0.25602484336290088</v>
      </c>
      <c r="AR309" s="272">
        <f t="shared" ref="AR309" si="3364">(AE309-AE308)*100</f>
        <v>-0.15967107234397815</v>
      </c>
    </row>
    <row r="310" spans="1:44" ht="15">
      <c r="A310" s="439"/>
      <c r="B310" s="457" t="s">
        <v>106</v>
      </c>
      <c r="C310" s="444"/>
      <c r="D310" s="445"/>
      <c r="E310" s="445"/>
      <c r="F310" s="445"/>
      <c r="G310" s="445"/>
      <c r="H310" s="445"/>
      <c r="I310" s="444"/>
      <c r="J310" s="444"/>
      <c r="K310" s="445"/>
      <c r="L310" s="445"/>
      <c r="M310" s="445"/>
      <c r="N310" s="444"/>
      <c r="O310" s="444"/>
      <c r="P310" s="489"/>
      <c r="Q310" s="56"/>
      <c r="R310" s="248" t="s">
        <v>530</v>
      </c>
      <c r="S310" s="249" t="s">
        <v>520</v>
      </c>
      <c r="T310" s="280">
        <f t="shared" ref="T310:T311" si="3365">IF(C292&gt;0,C310/C292,)</f>
        <v>0</v>
      </c>
      <c r="U310" s="281">
        <f t="shared" ref="U310:U311" si="3366">IF(D292&gt;0,D310/D292,)</f>
        <v>0</v>
      </c>
      <c r="V310" s="281">
        <f t="shared" ref="V310:V311" si="3367">IF(E292&gt;0,E310/E292,)</f>
        <v>0</v>
      </c>
      <c r="W310" s="281">
        <f t="shared" ref="W310:W311" si="3368">IF(F292&gt;0,F310/F292,)</f>
        <v>0</v>
      </c>
      <c r="X310" s="281">
        <f t="shared" ref="X310:X311" si="3369">IF(G292&gt;0,G310/G292,)</f>
        <v>0</v>
      </c>
      <c r="Y310" s="281">
        <f t="shared" ref="Y310:Y311" si="3370">IF(H292&gt;0,H310/H292,)</f>
        <v>0</v>
      </c>
      <c r="Z310" s="280">
        <f t="shared" ref="Z310:Z311" si="3371">IF(I292&gt;0,I310/I292,)</f>
        <v>0</v>
      </c>
      <c r="AA310" s="280">
        <f t="shared" ref="AA310:AA311" si="3372">IF(J292&gt;0,J310/J292,)</f>
        <v>0</v>
      </c>
      <c r="AB310" s="281">
        <f t="shared" ref="AB310:AB311" si="3373">IF(K292&gt;0,K310/K292,)</f>
        <v>0</v>
      </c>
      <c r="AC310" s="281">
        <f t="shared" ref="AC310:AC311" si="3374">IF(L292&gt;0,L310/L292,)</f>
        <v>0</v>
      </c>
      <c r="AD310" s="281">
        <f t="shared" ref="AD310:AD311" si="3375">IF(M292&gt;0,M310/M292,)</f>
        <v>0</v>
      </c>
      <c r="AE310" s="280">
        <f t="shared" ref="AE310:AE311" si="3376">IF(N292&gt;0,N310/N292,)</f>
        <v>0</v>
      </c>
      <c r="AG310" s="334" t="s">
        <v>519</v>
      </c>
      <c r="AH310" s="266"/>
      <c r="AI310" s="266"/>
      <c r="AJ310" s="266"/>
      <c r="AK310" s="266"/>
      <c r="AL310" s="266"/>
      <c r="AM310" s="266"/>
      <c r="AN310" s="266"/>
      <c r="AO310" s="266"/>
      <c r="AP310" s="266"/>
      <c r="AQ310" s="266"/>
      <c r="AR310" s="266"/>
    </row>
    <row r="311" spans="1:44" ht="15">
      <c r="A311" s="439"/>
      <c r="B311" s="457" t="s">
        <v>426</v>
      </c>
      <c r="C311" s="444"/>
      <c r="D311" s="445"/>
      <c r="E311" s="445"/>
      <c r="F311" s="445"/>
      <c r="G311" s="445"/>
      <c r="H311" s="445"/>
      <c r="I311" s="444"/>
      <c r="J311" s="444"/>
      <c r="K311" s="445"/>
      <c r="L311" s="445"/>
      <c r="M311" s="445"/>
      <c r="N311" s="444"/>
      <c r="O311" s="444"/>
      <c r="P311" s="489"/>
      <c r="Q311" s="56"/>
      <c r="R311" s="250"/>
      <c r="S311" s="251" t="s">
        <v>500</v>
      </c>
      <c r="T311" s="282">
        <f t="shared" si="3365"/>
        <v>0</v>
      </c>
      <c r="U311" s="283">
        <f t="shared" si="3366"/>
        <v>0</v>
      </c>
      <c r="V311" s="283">
        <f t="shared" si="3367"/>
        <v>0</v>
      </c>
      <c r="W311" s="283">
        <f t="shared" si="3368"/>
        <v>0</v>
      </c>
      <c r="X311" s="283">
        <f t="shared" si="3369"/>
        <v>0</v>
      </c>
      <c r="Y311" s="283">
        <f t="shared" si="3370"/>
        <v>0</v>
      </c>
      <c r="Z311" s="282">
        <f t="shared" si="3371"/>
        <v>0</v>
      </c>
      <c r="AA311" s="282">
        <f t="shared" si="3372"/>
        <v>0</v>
      </c>
      <c r="AB311" s="283">
        <f t="shared" si="3373"/>
        <v>0</v>
      </c>
      <c r="AC311" s="283">
        <f t="shared" si="3374"/>
        <v>0</v>
      </c>
      <c r="AD311" s="283">
        <f t="shared" si="3375"/>
        <v>0</v>
      </c>
      <c r="AE311" s="282">
        <f t="shared" si="3376"/>
        <v>0</v>
      </c>
      <c r="AG311" s="272">
        <f>(T311-T310)*100</f>
        <v>0</v>
      </c>
      <c r="AH311" s="272">
        <f t="shared" ref="AH311" si="3377">(U311-U310)*100</f>
        <v>0</v>
      </c>
      <c r="AI311" s="272">
        <f t="shared" ref="AI311" si="3378">(V311-V310)*100</f>
        <v>0</v>
      </c>
      <c r="AJ311" s="272">
        <f t="shared" ref="AJ311" si="3379">(W311-W310)*100</f>
        <v>0</v>
      </c>
      <c r="AK311" s="272">
        <f t="shared" ref="AK311" si="3380">(X311-X310)*100</f>
        <v>0</v>
      </c>
      <c r="AL311" s="272">
        <f t="shared" ref="AL311" si="3381">(Y311-Y310)*100</f>
        <v>0</v>
      </c>
      <c r="AM311" s="272">
        <f t="shared" ref="AM311" si="3382">(Z311-Z310)*100</f>
        <v>0</v>
      </c>
      <c r="AN311" s="272">
        <f t="shared" ref="AN311" si="3383">(AA311-AA310)*100</f>
        <v>0</v>
      </c>
      <c r="AO311" s="272">
        <f t="shared" ref="AO311" si="3384">(AB311-AB310)*100</f>
        <v>0</v>
      </c>
      <c r="AP311" s="272">
        <f t="shared" ref="AP311" si="3385">(AC311-AC310)*100</f>
        <v>0</v>
      </c>
      <c r="AQ311" s="272">
        <f t="shared" ref="AQ311" si="3386">(AD311-AD310)*100</f>
        <v>0</v>
      </c>
      <c r="AR311" s="272">
        <f t="shared" ref="AR311" si="3387">(AE311-AE310)*100</f>
        <v>0</v>
      </c>
    </row>
    <row r="312" spans="1:44" ht="15">
      <c r="A312" s="439"/>
      <c r="B312" s="457" t="s">
        <v>108</v>
      </c>
      <c r="C312" s="444">
        <v>2323</v>
      </c>
      <c r="D312" s="445">
        <v>996</v>
      </c>
      <c r="E312" s="445">
        <v>1964</v>
      </c>
      <c r="F312" s="445">
        <v>156</v>
      </c>
      <c r="G312" s="445">
        <v>221</v>
      </c>
      <c r="H312" s="445">
        <v>12</v>
      </c>
      <c r="I312" s="444">
        <v>5672</v>
      </c>
      <c r="J312" s="444">
        <v>917</v>
      </c>
      <c r="K312" s="445">
        <v>10615</v>
      </c>
      <c r="L312" s="445">
        <v>2574</v>
      </c>
      <c r="M312" s="445">
        <v>191</v>
      </c>
      <c r="N312" s="444">
        <v>14297</v>
      </c>
      <c r="O312" s="444"/>
      <c r="P312" s="489"/>
      <c r="Q312" s="56"/>
      <c r="R312" s="248" t="s">
        <v>531</v>
      </c>
      <c r="S312" s="249" t="s">
        <v>520</v>
      </c>
      <c r="T312" s="280">
        <f t="shared" ref="T312:T313" si="3388">IF(C292&gt;0,C312/C292,)</f>
        <v>5.1150500935814157E-2</v>
      </c>
      <c r="U312" s="281">
        <f t="shared" ref="U312:U313" si="3389">IF(D292&gt;0,D312/D292,)</f>
        <v>0.10178845171180378</v>
      </c>
      <c r="V312" s="281">
        <f t="shared" ref="V312:V313" si="3390">IF(E292&gt;0,E312/E292,)</f>
        <v>6.1390347586896724E-2</v>
      </c>
      <c r="W312" s="281">
        <f t="shared" ref="W312:W313" si="3391">IF(F292&gt;0,F312/F292,)</f>
        <v>0.10283454185893211</v>
      </c>
      <c r="X312" s="281">
        <f t="shared" ref="X312:X313" si="3392">IF(G292&gt;0,G312/G292,)</f>
        <v>6.7522150931866795E-2</v>
      </c>
      <c r="Y312" s="281">
        <f t="shared" ref="Y312:Y313" si="3393">IF(H292&gt;0,H312/H292,)</f>
        <v>3.8338658146964855E-2</v>
      </c>
      <c r="Z312" s="280">
        <f t="shared" ref="Z312:Z313" si="3394">IF(I292&gt;0,I312/I292,)</f>
        <v>6.1455116745219134E-2</v>
      </c>
      <c r="AA312" s="280">
        <f t="shared" ref="AA312:AA313" si="3395">IF(J292&gt;0,J312/J292,)</f>
        <v>0.25607372242390392</v>
      </c>
      <c r="AB312" s="281">
        <f t="shared" ref="AB312:AB313" si="3396">IF(K292&gt;0,K312/K292,)</f>
        <v>0.23041524669517463</v>
      </c>
      <c r="AC312" s="281">
        <f t="shared" ref="AC312:AC313" si="3397">IF(L292&gt;0,L312/L292,)</f>
        <v>0.19801523194091852</v>
      </c>
      <c r="AD312" s="281">
        <f t="shared" ref="AD312:AD313" si="3398">IF(M292&gt;0,M312/M292,)</f>
        <v>0.12508185985592665</v>
      </c>
      <c r="AE312" s="280">
        <f t="shared" ref="AE312:AE313" si="3399">IF(N292&gt;0,N312/N292,)</f>
        <v>0.22277798553976563</v>
      </c>
      <c r="AG312" s="334" t="s">
        <v>519</v>
      </c>
      <c r="AH312" s="195"/>
      <c r="AI312" s="195"/>
      <c r="AJ312" s="195"/>
      <c r="AK312" s="195"/>
      <c r="AL312" s="195"/>
      <c r="AM312" s="195"/>
      <c r="AN312" s="195"/>
      <c r="AO312" s="195"/>
      <c r="AP312" s="195"/>
      <c r="AQ312" s="195"/>
      <c r="AR312" s="195"/>
    </row>
    <row r="313" spans="1:44" ht="15.75" thickBot="1">
      <c r="A313" s="439"/>
      <c r="B313" s="457" t="s">
        <v>430</v>
      </c>
      <c r="C313" s="444">
        <v>2354</v>
      </c>
      <c r="D313" s="445">
        <v>934</v>
      </c>
      <c r="E313" s="445">
        <v>2048</v>
      </c>
      <c r="F313" s="445">
        <v>276</v>
      </c>
      <c r="G313" s="445">
        <v>222</v>
      </c>
      <c r="H313" s="445">
        <v>4</v>
      </c>
      <c r="I313" s="444">
        <v>5838</v>
      </c>
      <c r="J313" s="444">
        <v>1051</v>
      </c>
      <c r="K313" s="445">
        <v>11937</v>
      </c>
      <c r="L313" s="445">
        <v>2729</v>
      </c>
      <c r="M313" s="445">
        <v>221</v>
      </c>
      <c r="N313" s="444">
        <v>15938</v>
      </c>
      <c r="O313" s="444"/>
      <c r="P313" s="489"/>
      <c r="Q313" s="56"/>
      <c r="R313" s="255"/>
      <c r="S313" s="256" t="s">
        <v>500</v>
      </c>
      <c r="T313" s="284">
        <f t="shared" si="3388"/>
        <v>5.070653110460107E-2</v>
      </c>
      <c r="U313" s="285">
        <f t="shared" si="3389"/>
        <v>9.3474779823859086E-2</v>
      </c>
      <c r="V313" s="285">
        <f t="shared" si="3390"/>
        <v>6.1492268428163938E-2</v>
      </c>
      <c r="W313" s="285">
        <f t="shared" si="3391"/>
        <v>0.18511066398390341</v>
      </c>
      <c r="X313" s="285">
        <f t="shared" si="3392"/>
        <v>6.3211845102505701E-2</v>
      </c>
      <c r="Y313" s="285">
        <f t="shared" si="3393"/>
        <v>1.092896174863388E-2</v>
      </c>
      <c r="Z313" s="284">
        <f t="shared" si="3394"/>
        <v>6.139446839835945E-2</v>
      </c>
      <c r="AA313" s="284">
        <f t="shared" si="3395"/>
        <v>0.27136586625355019</v>
      </c>
      <c r="AB313" s="285">
        <f t="shared" si="3396"/>
        <v>0.23313997773480988</v>
      </c>
      <c r="AC313" s="285">
        <f t="shared" si="3397"/>
        <v>0.20649213075060532</v>
      </c>
      <c r="AD313" s="285">
        <f t="shared" si="3398"/>
        <v>0.14184852374839538</v>
      </c>
      <c r="AE313" s="284">
        <f t="shared" si="3399"/>
        <v>0.2281811934486313</v>
      </c>
      <c r="AF313" s="427"/>
      <c r="AG313" s="273">
        <f>(T313-T312)*100</f>
        <v>-4.4396983121308686E-2</v>
      </c>
      <c r="AH313" s="273">
        <f t="shared" ref="AH313" si="3400">(U313-U312)*100</f>
        <v>-0.8313671887944698</v>
      </c>
      <c r="AI313" s="273">
        <f t="shared" ref="AI313" si="3401">(V313-V312)*100</f>
        <v>1.0192084126721401E-2</v>
      </c>
      <c r="AJ313" s="806">
        <f t="shared" ref="AJ313" si="3402">(W313-W312)*100</f>
        <v>8.2276122124971298</v>
      </c>
      <c r="AK313" s="273">
        <f t="shared" ref="AK313" si="3403">(X313-X312)*100</f>
        <v>-0.43103058293610941</v>
      </c>
      <c r="AL313" s="273">
        <f t="shared" ref="AL313" si="3404">(Y313-Y312)*100</f>
        <v>-2.7409696398330978</v>
      </c>
      <c r="AM313" s="273">
        <f t="shared" ref="AM313" si="3405">(Z313-Z312)*100</f>
        <v>-6.0648346859683289E-3</v>
      </c>
      <c r="AN313" s="273">
        <f t="shared" ref="AN313" si="3406">(AA313-AA312)*100</f>
        <v>1.5292143829646276</v>
      </c>
      <c r="AO313" s="273">
        <f t="shared" ref="AO313" si="3407">(AB313-AB312)*100</f>
        <v>0.27247310396352475</v>
      </c>
      <c r="AP313" s="273">
        <f t="shared" ref="AP313" si="3408">(AC313-AC312)*100</f>
        <v>0.84768988096868003</v>
      </c>
      <c r="AQ313" s="273">
        <f t="shared" ref="AQ313" si="3409">(AD313-AD312)*100</f>
        <v>1.6766663892468725</v>
      </c>
      <c r="AR313" s="273">
        <f t="shared" ref="AR313" si="3410">(AE313-AE312)*100</f>
        <v>0.54032079088656704</v>
      </c>
    </row>
    <row r="314" spans="1:44" ht="15">
      <c r="A314" s="432" t="s">
        <v>548</v>
      </c>
      <c r="B314" s="431" t="s">
        <v>94</v>
      </c>
      <c r="C314" s="428">
        <v>23166</v>
      </c>
      <c r="D314" s="429">
        <v>1573</v>
      </c>
      <c r="E314" s="429">
        <v>9513</v>
      </c>
      <c r="F314" s="429"/>
      <c r="G314" s="429">
        <v>1060</v>
      </c>
      <c r="H314" s="429">
        <v>273</v>
      </c>
      <c r="I314" s="428">
        <v>35585</v>
      </c>
      <c r="J314" s="428"/>
      <c r="K314" s="429">
        <v>10960</v>
      </c>
      <c r="L314" s="429">
        <v>5578</v>
      </c>
      <c r="M314" s="429">
        <v>1609</v>
      </c>
      <c r="N314" s="428">
        <v>18147</v>
      </c>
      <c r="O314" s="428"/>
      <c r="P314" s="430"/>
      <c r="Q314" s="56"/>
      <c r="R314" s="248" t="s">
        <v>521</v>
      </c>
      <c r="S314" s="249" t="s">
        <v>520</v>
      </c>
      <c r="T314" s="280">
        <f t="shared" ref="T314:T315" si="3411">IF(C314&gt;0,C314/C314,)</f>
        <v>1</v>
      </c>
      <c r="U314" s="281">
        <f t="shared" ref="U314:U315" si="3412">IF(D314&gt;0,D314/D314,)</f>
        <v>1</v>
      </c>
      <c r="V314" s="281">
        <f t="shared" ref="V314:V315" si="3413">IF(E314&gt;0,E314/E314,)</f>
        <v>1</v>
      </c>
      <c r="W314" s="281">
        <f t="shared" ref="W314:W315" si="3414">IF(F314&gt;0,F314/F314,)</f>
        <v>0</v>
      </c>
      <c r="X314" s="281">
        <f t="shared" ref="X314:X315" si="3415">IF(G314&gt;0,G314/G314,)</f>
        <v>1</v>
      </c>
      <c r="Y314" s="281">
        <f t="shared" ref="Y314:Y315" si="3416">IF(H314&gt;0,H314/H314,)</f>
        <v>1</v>
      </c>
      <c r="Z314" s="280">
        <f t="shared" ref="Z314:Z315" si="3417">IF(I314&gt;0,I314/I314,)</f>
        <v>1</v>
      </c>
      <c r="AA314" s="280">
        <f t="shared" ref="AA314:AA315" si="3418">IF(J314&gt;0,J314/J314,)</f>
        <v>0</v>
      </c>
      <c r="AB314" s="281">
        <f t="shared" ref="AB314:AB315" si="3419">IF(K314&gt;0,K314/K314,)</f>
        <v>1</v>
      </c>
      <c r="AC314" s="281">
        <f t="shared" ref="AC314:AC315" si="3420">IF(L314&gt;0,L314/L314,)</f>
        <v>1</v>
      </c>
      <c r="AD314" s="281">
        <f t="shared" ref="AD314:AD315" si="3421">IF(M314&gt;0,M314/M314,)</f>
        <v>1</v>
      </c>
      <c r="AE314" s="280">
        <f t="shared" ref="AE314:AE315" si="3422">IF(N314&gt;0,N314/N314,)</f>
        <v>1</v>
      </c>
      <c r="AG314" s="265">
        <f>+T316+T318+T320+T322+T324+T326+T328+T330+T332+T334</f>
        <v>1</v>
      </c>
      <c r="AH314" s="266">
        <f t="shared" ref="AH314:AH315" si="3423">+U316+U318+U320+U322+U324+U326+U328+U330+U332+U334</f>
        <v>1</v>
      </c>
      <c r="AI314" s="266">
        <f t="shared" ref="AI314:AI315" si="3424">+V316+V318+V320+V322+V324+V326+V328+V330+V332+V334</f>
        <v>1</v>
      </c>
      <c r="AJ314" s="266">
        <f t="shared" ref="AJ314:AJ315" si="3425">+W316+W318+W320+W322+W324+W326+W328+W330+W332+W334</f>
        <v>0</v>
      </c>
      <c r="AK314" s="266">
        <f t="shared" ref="AK314:AK315" si="3426">+X316+X318+X320+X322+X324+X326+X328+X330+X332+X334</f>
        <v>1</v>
      </c>
      <c r="AL314" s="266">
        <f t="shared" ref="AL314:AL315" si="3427">+Y316+Y318+Y320+Y322+Y324+Y326+Y328+Y330+Y332+Y334</f>
        <v>1.0219780219780219</v>
      </c>
      <c r="AM314" s="406">
        <f t="shared" ref="AM314:AM315" si="3428">+Z316+Z318+Z320+Z322+Z324+Z326+Z328+Z330+Z332+Z334</f>
        <v>1.0001686103695377</v>
      </c>
      <c r="AN314" s="266">
        <f t="shared" ref="AN314:AN315" si="3429">+AA316+AA318+AA320+AA322+AA324+AA326+AA328+AA330+AA332+AA334</f>
        <v>0</v>
      </c>
      <c r="AO314" s="266">
        <f t="shared" ref="AO314:AO315" si="3430">+AB316+AB318+AB320+AB322+AB324+AB326+AB328+AB330+AB332+AB334</f>
        <v>1</v>
      </c>
      <c r="AP314" s="266">
        <f t="shared" ref="AP314:AP315" si="3431">+AC316+AC318+AC320+AC322+AC324+AC326+AC328+AC330+AC332+AC334</f>
        <v>1</v>
      </c>
      <c r="AQ314" s="266">
        <f t="shared" ref="AQ314:AQ315" si="3432">+AD316+AD318+AD320+AD322+AD324+AD326+AD328+AD330+AD332+AD334</f>
        <v>1</v>
      </c>
      <c r="AR314" s="266">
        <f t="shared" ref="AR314:AR315" si="3433">+AE316+AE318+AE320+AE322+AE324+AE326+AE328+AE330+AE332+AE334</f>
        <v>1</v>
      </c>
    </row>
    <row r="315" spans="1:44" ht="15">
      <c r="A315" s="439"/>
      <c r="B315" s="457" t="s">
        <v>428</v>
      </c>
      <c r="C315" s="444">
        <v>23657</v>
      </c>
      <c r="D315" s="445">
        <v>1629</v>
      </c>
      <c r="E315" s="445">
        <v>9738</v>
      </c>
      <c r="F315" s="445"/>
      <c r="G315" s="445">
        <v>1137</v>
      </c>
      <c r="H315" s="445">
        <v>290</v>
      </c>
      <c r="I315" s="444">
        <v>36451</v>
      </c>
      <c r="J315" s="444"/>
      <c r="K315" s="445">
        <v>11121</v>
      </c>
      <c r="L315" s="445">
        <v>5586</v>
      </c>
      <c r="M315" s="445">
        <v>1546</v>
      </c>
      <c r="N315" s="444">
        <v>18253</v>
      </c>
      <c r="O315" s="444"/>
      <c r="P315" s="489"/>
      <c r="Q315" s="56"/>
      <c r="R315" s="250"/>
      <c r="S315" s="251" t="s">
        <v>500</v>
      </c>
      <c r="T315" s="282">
        <f t="shared" si="3411"/>
        <v>1</v>
      </c>
      <c r="U315" s="283">
        <f t="shared" si="3412"/>
        <v>1</v>
      </c>
      <c r="V315" s="283">
        <f t="shared" si="3413"/>
        <v>1</v>
      </c>
      <c r="W315" s="283">
        <f t="shared" si="3414"/>
        <v>0</v>
      </c>
      <c r="X315" s="283">
        <f t="shared" si="3415"/>
        <v>1</v>
      </c>
      <c r="Y315" s="283">
        <f t="shared" si="3416"/>
        <v>1</v>
      </c>
      <c r="Z315" s="282">
        <f t="shared" si="3417"/>
        <v>1</v>
      </c>
      <c r="AA315" s="282">
        <f t="shared" si="3418"/>
        <v>0</v>
      </c>
      <c r="AB315" s="283">
        <f t="shared" si="3419"/>
        <v>1</v>
      </c>
      <c r="AC315" s="283">
        <f t="shared" si="3420"/>
        <v>1</v>
      </c>
      <c r="AD315" s="283">
        <f t="shared" si="3421"/>
        <v>1</v>
      </c>
      <c r="AE315" s="282">
        <f t="shared" si="3422"/>
        <v>1</v>
      </c>
      <c r="AG315" s="267">
        <f>+T317+T319+T321+T323+T325+T327+T329+T331+T333+T335</f>
        <v>1</v>
      </c>
      <c r="AH315" s="267">
        <f t="shared" si="3423"/>
        <v>0.99999999999999989</v>
      </c>
      <c r="AI315" s="315">
        <f t="shared" si="3424"/>
        <v>1</v>
      </c>
      <c r="AJ315" s="267">
        <f t="shared" si="3425"/>
        <v>0</v>
      </c>
      <c r="AK315" s="267">
        <f t="shared" si="3426"/>
        <v>1</v>
      </c>
      <c r="AL315" s="267">
        <f t="shared" si="3427"/>
        <v>1.0000000000000002</v>
      </c>
      <c r="AM315" s="315">
        <f t="shared" si="3428"/>
        <v>1</v>
      </c>
      <c r="AN315" s="267">
        <f t="shared" si="3429"/>
        <v>0</v>
      </c>
      <c r="AO315" s="279">
        <f t="shared" si="3430"/>
        <v>0.99973024008632327</v>
      </c>
      <c r="AP315" s="315">
        <f t="shared" si="3431"/>
        <v>0.9899749373433584</v>
      </c>
      <c r="AQ315" s="315">
        <f t="shared" si="3432"/>
        <v>0.97477360931435963</v>
      </c>
      <c r="AR315" s="315">
        <f t="shared" si="3433"/>
        <v>0.9946310195584287</v>
      </c>
    </row>
    <row r="316" spans="1:44" ht="15">
      <c r="A316" s="439"/>
      <c r="B316" s="457" t="s">
        <v>226</v>
      </c>
      <c r="C316" s="444">
        <v>47</v>
      </c>
      <c r="D316" s="445">
        <v>21</v>
      </c>
      <c r="E316" s="445">
        <v>40</v>
      </c>
      <c r="F316" s="445"/>
      <c r="G316" s="445">
        <v>1</v>
      </c>
      <c r="H316" s="445">
        <v>5</v>
      </c>
      <c r="I316" s="444">
        <v>114</v>
      </c>
      <c r="J316" s="444"/>
      <c r="K316" s="445">
        <v>219</v>
      </c>
      <c r="L316" s="445">
        <v>661</v>
      </c>
      <c r="M316" s="445">
        <v>312</v>
      </c>
      <c r="N316" s="444">
        <v>1192</v>
      </c>
      <c r="O316" s="444"/>
      <c r="P316" s="489"/>
      <c r="Q316" s="56"/>
      <c r="R316" s="248" t="s">
        <v>522</v>
      </c>
      <c r="S316" s="249" t="s">
        <v>520</v>
      </c>
      <c r="T316" s="280">
        <f t="shared" ref="T316:T317" si="3434">IF(C314&gt;0,C316/C314,)</f>
        <v>2.0288353621686953E-3</v>
      </c>
      <c r="U316" s="281">
        <f t="shared" ref="U316:U317" si="3435">IF(D314&gt;0,D316/D314,)</f>
        <v>1.3350286077558804E-2</v>
      </c>
      <c r="V316" s="281">
        <f t="shared" ref="V316:V317" si="3436">IF(E314&gt;0,E316/E314,)</f>
        <v>4.2047724166929465E-3</v>
      </c>
      <c r="W316" s="281">
        <f t="shared" ref="W316:W317" si="3437">IF(F314&gt;0,F316/F314,)</f>
        <v>0</v>
      </c>
      <c r="X316" s="281">
        <f t="shared" ref="X316:X317" si="3438">IF(G314&gt;0,G316/G314,)</f>
        <v>9.4339622641509435E-4</v>
      </c>
      <c r="Y316" s="281">
        <f t="shared" ref="Y316:Y317" si="3439">IF(H314&gt;0,H316/H314,)</f>
        <v>1.8315018315018316E-2</v>
      </c>
      <c r="Z316" s="280">
        <f t="shared" ref="Z316:Z317" si="3440">IF(I314&gt;0,I316/I314,)</f>
        <v>3.2035970212168047E-3</v>
      </c>
      <c r="AA316" s="280">
        <f t="shared" ref="AA316:AA317" si="3441">IF(J314&gt;0,J316/J314,)</f>
        <v>0</v>
      </c>
      <c r="AB316" s="281">
        <f t="shared" ref="AB316:AB317" si="3442">IF(K314&gt;0,K316/K314,)</f>
        <v>1.9981751824817519E-2</v>
      </c>
      <c r="AC316" s="281">
        <f t="shared" ref="AC316:AC317" si="3443">IF(L314&gt;0,L316/L314,)</f>
        <v>0.11850125493008247</v>
      </c>
      <c r="AD316" s="281">
        <f t="shared" ref="AD316:AD317" si="3444">IF(M314&gt;0,M316/M314,)</f>
        <v>0.19390926041019266</v>
      </c>
      <c r="AE316" s="280">
        <f t="shared" ref="AE316:AE317" si="3445">IF(N314&gt;0,N316/N314,)</f>
        <v>6.5685788284564936E-2</v>
      </c>
      <c r="AG316" s="334" t="s">
        <v>519</v>
      </c>
      <c r="AH316" s="266"/>
      <c r="AI316" s="266"/>
      <c r="AJ316" s="266"/>
      <c r="AK316" s="266"/>
      <c r="AL316" s="266"/>
      <c r="AM316" s="266"/>
      <c r="AN316" s="266"/>
      <c r="AO316" s="266"/>
      <c r="AP316" s="266"/>
      <c r="AQ316" s="266"/>
      <c r="AR316" s="266"/>
    </row>
    <row r="317" spans="1:44" ht="15">
      <c r="A317" s="439"/>
      <c r="B317" s="457" t="s">
        <v>410</v>
      </c>
      <c r="C317" s="444">
        <v>105</v>
      </c>
      <c r="D317" s="445">
        <v>19</v>
      </c>
      <c r="E317" s="445">
        <v>52</v>
      </c>
      <c r="F317" s="445"/>
      <c r="G317" s="445">
        <v>0</v>
      </c>
      <c r="H317" s="445">
        <v>8</v>
      </c>
      <c r="I317" s="444">
        <v>184</v>
      </c>
      <c r="J317" s="444"/>
      <c r="K317" s="445">
        <v>324</v>
      </c>
      <c r="L317" s="445">
        <v>747</v>
      </c>
      <c r="M317" s="445">
        <v>345</v>
      </c>
      <c r="N317" s="444">
        <v>1416</v>
      </c>
      <c r="O317" s="444"/>
      <c r="P317" s="489"/>
      <c r="Q317" s="56"/>
      <c r="R317" s="250"/>
      <c r="S317" s="251" t="s">
        <v>500</v>
      </c>
      <c r="T317" s="282">
        <f t="shared" si="3434"/>
        <v>4.438432599230672E-3</v>
      </c>
      <c r="U317" s="283">
        <f t="shared" si="3435"/>
        <v>1.1663597298956415E-2</v>
      </c>
      <c r="V317" s="283">
        <f t="shared" si="3436"/>
        <v>5.3399055247484086E-3</v>
      </c>
      <c r="W317" s="283">
        <f t="shared" si="3437"/>
        <v>0</v>
      </c>
      <c r="X317" s="283">
        <f t="shared" si="3438"/>
        <v>0</v>
      </c>
      <c r="Y317" s="283">
        <f t="shared" si="3439"/>
        <v>2.7586206896551724E-2</v>
      </c>
      <c r="Z317" s="282">
        <f t="shared" si="3440"/>
        <v>5.0478724863515408E-3</v>
      </c>
      <c r="AA317" s="282">
        <f t="shared" si="3441"/>
        <v>0</v>
      </c>
      <c r="AB317" s="283">
        <f t="shared" si="3442"/>
        <v>2.9134070677097383E-2</v>
      </c>
      <c r="AC317" s="283">
        <f t="shared" si="3443"/>
        <v>0.13372717508055854</v>
      </c>
      <c r="AD317" s="283">
        <f t="shared" si="3444"/>
        <v>0.22315653298835705</v>
      </c>
      <c r="AE317" s="282">
        <f t="shared" si="3445"/>
        <v>7.757628882923355E-2</v>
      </c>
      <c r="AG317" s="272">
        <f>(T317-T316)*100</f>
        <v>0.24095972370619767</v>
      </c>
      <c r="AH317" s="272">
        <f t="shared" ref="AH317" si="3446">(U317-U316)*100</f>
        <v>-0.16866887786023896</v>
      </c>
      <c r="AI317" s="272">
        <f t="shared" ref="AI317" si="3447">(V317-V316)*100</f>
        <v>0.11351331080554622</v>
      </c>
      <c r="AJ317" s="272">
        <f t="shared" ref="AJ317" si="3448">(W317-W316)*100</f>
        <v>0</v>
      </c>
      <c r="AK317" s="272">
        <f t="shared" ref="AK317" si="3449">(X317-X316)*100</f>
        <v>-9.4339622641509441E-2</v>
      </c>
      <c r="AL317" s="272">
        <f t="shared" ref="AL317" si="3450">(Y317-Y316)*100</f>
        <v>0.92711885815334083</v>
      </c>
      <c r="AM317" s="272">
        <f t="shared" ref="AM317" si="3451">(Z317-Z316)*100</f>
        <v>0.18442754651347362</v>
      </c>
      <c r="AN317" s="272">
        <f t="shared" ref="AN317" si="3452">(AA317-AA316)*100</f>
        <v>0</v>
      </c>
      <c r="AO317" s="272">
        <f t="shared" ref="AO317" si="3453">(AB317-AB316)*100</f>
        <v>0.91523188522798637</v>
      </c>
      <c r="AP317" s="272">
        <f t="shared" ref="AP317" si="3454">(AC317-AC316)*100</f>
        <v>1.5225920150476067</v>
      </c>
      <c r="AQ317" s="272">
        <f t="shared" ref="AQ317" si="3455">(AD317-AD316)*100</f>
        <v>2.9247272578164396</v>
      </c>
      <c r="AR317" s="272">
        <f t="shared" ref="AR317" si="3456">(AE317-AE316)*100</f>
        <v>1.1890500544668614</v>
      </c>
    </row>
    <row r="318" spans="1:44" ht="15">
      <c r="A318" s="439"/>
      <c r="B318" s="457" t="s">
        <v>228</v>
      </c>
      <c r="C318" s="444">
        <v>2</v>
      </c>
      <c r="D318" s="445">
        <v>0</v>
      </c>
      <c r="E318" s="445">
        <v>1</v>
      </c>
      <c r="F318" s="445"/>
      <c r="G318" s="445">
        <v>0</v>
      </c>
      <c r="H318" s="445">
        <v>1</v>
      </c>
      <c r="I318" s="444">
        <v>4</v>
      </c>
      <c r="J318" s="444"/>
      <c r="K318" s="445">
        <v>136</v>
      </c>
      <c r="L318" s="445">
        <v>235</v>
      </c>
      <c r="M318" s="445">
        <v>86</v>
      </c>
      <c r="N318" s="444">
        <v>457</v>
      </c>
      <c r="O318" s="444"/>
      <c r="P318" s="489"/>
      <c r="Q318" s="56"/>
      <c r="R318" s="248" t="s">
        <v>523</v>
      </c>
      <c r="S318" s="249" t="s">
        <v>520</v>
      </c>
      <c r="T318" s="280">
        <f t="shared" ref="T318:T319" si="3457">IF(C314&gt;0,C318/C314,)</f>
        <v>8.6333419666752997E-5</v>
      </c>
      <c r="U318" s="281">
        <f t="shared" ref="U318:U319" si="3458">IF(D314&gt;0,D318/D314,)</f>
        <v>0</v>
      </c>
      <c r="V318" s="281">
        <f t="shared" ref="V318:V319" si="3459">IF(E314&gt;0,E318/E314,)</f>
        <v>1.0511931041732366E-4</v>
      </c>
      <c r="W318" s="281">
        <f t="shared" ref="W318:W319" si="3460">IF(F314&gt;0,F318/F314,)</f>
        <v>0</v>
      </c>
      <c r="X318" s="281">
        <f t="shared" ref="X318:X319" si="3461">IF(G314&gt;0,G318/G314,)</f>
        <v>0</v>
      </c>
      <c r="Y318" s="281">
        <f t="shared" ref="Y318:Y319" si="3462">IF(H314&gt;0,H318/H314,)</f>
        <v>3.663003663003663E-3</v>
      </c>
      <c r="Z318" s="280">
        <f t="shared" ref="Z318:Z319" si="3463">IF(I314&gt;0,I318/I314,)</f>
        <v>1.1240691302515104E-4</v>
      </c>
      <c r="AA318" s="280">
        <f t="shared" ref="AA318:AA319" si="3464">IF(J314&gt;0,J318/J314,)</f>
        <v>0</v>
      </c>
      <c r="AB318" s="281">
        <f t="shared" ref="AB318:AB319" si="3465">IF(K314&gt;0,K318/K314,)</f>
        <v>1.2408759124087591E-2</v>
      </c>
      <c r="AC318" s="281">
        <f t="shared" ref="AC318:AC319" si="3466">IF(L314&gt;0,L318/L314,)</f>
        <v>4.2129795625672282E-2</v>
      </c>
      <c r="AD318" s="281">
        <f t="shared" ref="AD318:AD319" si="3467">IF(M314&gt;0,M318/M314,)</f>
        <v>5.3449347420758235E-2</v>
      </c>
      <c r="AE318" s="280">
        <f t="shared" ref="AE318:AE319" si="3468">IF(N314&gt;0,N318/N314,)</f>
        <v>2.5183225877555518E-2</v>
      </c>
      <c r="AG318" s="334" t="s">
        <v>519</v>
      </c>
      <c r="AH318" s="266"/>
      <c r="AI318" s="266"/>
      <c r="AJ318" s="266"/>
      <c r="AK318" s="266"/>
      <c r="AL318" s="266"/>
      <c r="AM318" s="266"/>
      <c r="AN318" s="266"/>
      <c r="AO318" s="266"/>
      <c r="AP318" s="266"/>
      <c r="AQ318" s="266"/>
      <c r="AR318" s="266"/>
    </row>
    <row r="319" spans="1:44" ht="15">
      <c r="A319" s="439"/>
      <c r="B319" s="457" t="s">
        <v>412</v>
      </c>
      <c r="C319" s="444">
        <v>2</v>
      </c>
      <c r="D319" s="445">
        <v>0</v>
      </c>
      <c r="E319" s="445">
        <v>5</v>
      </c>
      <c r="F319" s="445"/>
      <c r="G319" s="445">
        <v>0</v>
      </c>
      <c r="H319" s="445">
        <v>0</v>
      </c>
      <c r="I319" s="444">
        <v>7</v>
      </c>
      <c r="J319" s="444"/>
      <c r="K319" s="445">
        <v>129</v>
      </c>
      <c r="L319" s="445">
        <v>197</v>
      </c>
      <c r="M319" s="445">
        <v>45</v>
      </c>
      <c r="N319" s="444">
        <v>371</v>
      </c>
      <c r="O319" s="444"/>
      <c r="P319" s="489"/>
      <c r="Q319" s="56"/>
      <c r="R319" s="250"/>
      <c r="S319" s="251" t="s">
        <v>500</v>
      </c>
      <c r="T319" s="282">
        <f t="shared" si="3457"/>
        <v>8.4541573318679467E-5</v>
      </c>
      <c r="U319" s="283">
        <f t="shared" si="3458"/>
        <v>0</v>
      </c>
      <c r="V319" s="283">
        <f t="shared" si="3459"/>
        <v>5.1345245430273157E-4</v>
      </c>
      <c r="W319" s="283">
        <f t="shared" si="3460"/>
        <v>0</v>
      </c>
      <c r="X319" s="283">
        <f t="shared" si="3461"/>
        <v>0</v>
      </c>
      <c r="Y319" s="283">
        <f t="shared" si="3462"/>
        <v>0</v>
      </c>
      <c r="Z319" s="282">
        <f t="shared" si="3463"/>
        <v>1.9203862719815643E-4</v>
      </c>
      <c r="AA319" s="282">
        <f t="shared" si="3464"/>
        <v>0</v>
      </c>
      <c r="AB319" s="283">
        <f t="shared" si="3465"/>
        <v>1.1599676288103588E-2</v>
      </c>
      <c r="AC319" s="283">
        <f t="shared" si="3466"/>
        <v>3.5266738274257074E-2</v>
      </c>
      <c r="AD319" s="283">
        <f t="shared" si="3467"/>
        <v>2.9107373868046571E-2</v>
      </c>
      <c r="AE319" s="282">
        <f t="shared" si="3468"/>
        <v>2.032542595737687E-2</v>
      </c>
      <c r="AG319" s="272">
        <f>(T319-T318)*100</f>
        <v>-1.7918463480735304E-4</v>
      </c>
      <c r="AH319" s="272">
        <f t="shared" ref="AH319" si="3469">(U319-U318)*100</f>
        <v>0</v>
      </c>
      <c r="AI319" s="272">
        <f t="shared" ref="AI319" si="3470">(V319-V318)*100</f>
        <v>4.0833314388540792E-2</v>
      </c>
      <c r="AJ319" s="272">
        <f t="shared" ref="AJ319" si="3471">(W319-W318)*100</f>
        <v>0</v>
      </c>
      <c r="AK319" s="272">
        <f t="shared" ref="AK319" si="3472">(X319-X318)*100</f>
        <v>0</v>
      </c>
      <c r="AL319" s="272">
        <f t="shared" ref="AL319" si="3473">(Y319-Y318)*100</f>
        <v>-0.36630036630036628</v>
      </c>
      <c r="AM319" s="272">
        <f t="shared" ref="AM319" si="3474">(Z319-Z318)*100</f>
        <v>7.9631714173005394E-3</v>
      </c>
      <c r="AN319" s="272">
        <f t="shared" ref="AN319" si="3475">(AA319-AA318)*100</f>
        <v>0</v>
      </c>
      <c r="AO319" s="272">
        <f t="shared" ref="AO319" si="3476">(AB319-AB318)*100</f>
        <v>-8.0908283598400341E-2</v>
      </c>
      <c r="AP319" s="272">
        <f t="shared" ref="AP319" si="3477">(AC319-AC318)*100</f>
        <v>-0.68630573514152082</v>
      </c>
      <c r="AQ319" s="272">
        <f t="shared" ref="AQ319" si="3478">(AD319-AD318)*100</f>
        <v>-2.4341973552711664</v>
      </c>
      <c r="AR319" s="272">
        <f t="shared" ref="AR319" si="3479">(AE319-AE318)*100</f>
        <v>-0.48577999201786481</v>
      </c>
    </row>
    <row r="320" spans="1:44" ht="15">
      <c r="A320" s="439"/>
      <c r="B320" s="457" t="s">
        <v>230</v>
      </c>
      <c r="C320" s="444"/>
      <c r="D320" s="445"/>
      <c r="E320" s="445"/>
      <c r="F320" s="445"/>
      <c r="G320" s="445"/>
      <c r="H320" s="445"/>
      <c r="I320" s="444"/>
      <c r="J320" s="444"/>
      <c r="K320" s="445"/>
      <c r="L320" s="445"/>
      <c r="M320" s="445"/>
      <c r="N320" s="444"/>
      <c r="O320" s="444"/>
      <c r="P320" s="489"/>
      <c r="Q320" s="56"/>
      <c r="R320" s="248" t="s">
        <v>524</v>
      </c>
      <c r="S320" s="249" t="s">
        <v>520</v>
      </c>
      <c r="T320" s="280">
        <f t="shared" ref="T320:T321" si="3480">IF(C314&gt;0,C320/C314,)</f>
        <v>0</v>
      </c>
      <c r="U320" s="281">
        <f t="shared" ref="U320:U321" si="3481">IF(D314&gt;0,D320/D314,)</f>
        <v>0</v>
      </c>
      <c r="V320" s="281">
        <f t="shared" ref="V320:V321" si="3482">IF(E314&gt;0,E320/E314,)</f>
        <v>0</v>
      </c>
      <c r="W320" s="281">
        <f t="shared" ref="W320:W321" si="3483">IF(F314&gt;0,F320/F314,)</f>
        <v>0</v>
      </c>
      <c r="X320" s="281">
        <f t="shared" ref="X320:X321" si="3484">IF(G314&gt;0,G320/G314,)</f>
        <v>0</v>
      </c>
      <c r="Y320" s="281">
        <f t="shared" ref="Y320:Y321" si="3485">IF(H314&gt;0,H320/H314,)</f>
        <v>0</v>
      </c>
      <c r="Z320" s="280">
        <f t="shared" ref="Z320:Z321" si="3486">IF(I314&gt;0,I320/I314,)</f>
        <v>0</v>
      </c>
      <c r="AA320" s="280">
        <f t="shared" ref="AA320:AA321" si="3487">IF(J314&gt;0,J320/J314,)</f>
        <v>0</v>
      </c>
      <c r="AB320" s="281">
        <f t="shared" ref="AB320:AB321" si="3488">IF(K314&gt;0,K320/K314,)</f>
        <v>0</v>
      </c>
      <c r="AC320" s="281">
        <f t="shared" ref="AC320:AC321" si="3489">IF(L314&gt;0,L320/L314,)</f>
        <v>0</v>
      </c>
      <c r="AD320" s="281">
        <f t="shared" ref="AD320:AD321" si="3490">IF(M314&gt;0,M320/M314,)</f>
        <v>0</v>
      </c>
      <c r="AE320" s="280">
        <f t="shared" ref="AE320:AE321" si="3491">IF(N314&gt;0,N320/N314,)</f>
        <v>0</v>
      </c>
      <c r="AG320" s="334" t="s">
        <v>519</v>
      </c>
      <c r="AH320" s="266"/>
      <c r="AI320" s="266"/>
      <c r="AJ320" s="266"/>
      <c r="AK320" s="266"/>
      <c r="AL320" s="266"/>
      <c r="AM320" s="266"/>
      <c r="AN320" s="266"/>
      <c r="AO320" s="266"/>
      <c r="AP320" s="266"/>
      <c r="AQ320" s="266"/>
      <c r="AR320" s="266"/>
    </row>
    <row r="321" spans="1:45" ht="15">
      <c r="A321" s="439"/>
      <c r="B321" s="457" t="s">
        <v>414</v>
      </c>
      <c r="C321" s="444"/>
      <c r="D321" s="445"/>
      <c r="E321" s="445"/>
      <c r="F321" s="445"/>
      <c r="G321" s="445"/>
      <c r="H321" s="445"/>
      <c r="I321" s="444"/>
      <c r="J321" s="444"/>
      <c r="K321" s="445"/>
      <c r="L321" s="445"/>
      <c r="M321" s="445"/>
      <c r="N321" s="444"/>
      <c r="O321" s="444"/>
      <c r="P321" s="489"/>
      <c r="Q321" s="56"/>
      <c r="R321" s="250"/>
      <c r="S321" s="251" t="s">
        <v>500</v>
      </c>
      <c r="T321" s="282">
        <f t="shared" si="3480"/>
        <v>0</v>
      </c>
      <c r="U321" s="283">
        <f t="shared" si="3481"/>
        <v>0</v>
      </c>
      <c r="V321" s="283">
        <f t="shared" si="3482"/>
        <v>0</v>
      </c>
      <c r="W321" s="283">
        <f t="shared" si="3483"/>
        <v>0</v>
      </c>
      <c r="X321" s="283">
        <f t="shared" si="3484"/>
        <v>0</v>
      </c>
      <c r="Y321" s="283">
        <f t="shared" si="3485"/>
        <v>0</v>
      </c>
      <c r="Z321" s="282">
        <f t="shared" si="3486"/>
        <v>0</v>
      </c>
      <c r="AA321" s="282">
        <f t="shared" si="3487"/>
        <v>0</v>
      </c>
      <c r="AB321" s="283">
        <f t="shared" si="3488"/>
        <v>0</v>
      </c>
      <c r="AC321" s="283">
        <f t="shared" si="3489"/>
        <v>0</v>
      </c>
      <c r="AD321" s="283">
        <f t="shared" si="3490"/>
        <v>0</v>
      </c>
      <c r="AE321" s="282">
        <f t="shared" si="3491"/>
        <v>0</v>
      </c>
      <c r="AG321" s="272">
        <f>(T321-T320)*100</f>
        <v>0</v>
      </c>
      <c r="AH321" s="272">
        <f t="shared" ref="AH321" si="3492">(U321-U320)*100</f>
        <v>0</v>
      </c>
      <c r="AI321" s="272">
        <f t="shared" ref="AI321" si="3493">(V321-V320)*100</f>
        <v>0</v>
      </c>
      <c r="AJ321" s="272">
        <f t="shared" ref="AJ321" si="3494">(W321-W320)*100</f>
        <v>0</v>
      </c>
      <c r="AK321" s="272">
        <f t="shared" ref="AK321" si="3495">(X321-X320)*100</f>
        <v>0</v>
      </c>
      <c r="AL321" s="272">
        <f t="shared" ref="AL321" si="3496">(Y321-Y320)*100</f>
        <v>0</v>
      </c>
      <c r="AM321" s="272">
        <f t="shared" ref="AM321" si="3497">(Z321-Z320)*100</f>
        <v>0</v>
      </c>
      <c r="AN321" s="272">
        <f t="shared" ref="AN321" si="3498">(AA321-AA320)*100</f>
        <v>0</v>
      </c>
      <c r="AO321" s="272">
        <f t="shared" ref="AO321" si="3499">(AB321-AB320)*100</f>
        <v>0</v>
      </c>
      <c r="AP321" s="272">
        <f t="shared" ref="AP321" si="3500">(AC321-AC320)*100</f>
        <v>0</v>
      </c>
      <c r="AQ321" s="272">
        <f t="shared" ref="AQ321" si="3501">(AD321-AD320)*100</f>
        <v>0</v>
      </c>
      <c r="AR321" s="272">
        <f t="shared" ref="AR321" si="3502">(AE321-AE320)*100</f>
        <v>0</v>
      </c>
    </row>
    <row r="322" spans="1:45" ht="15">
      <c r="A322" s="439"/>
      <c r="B322" s="457" t="s">
        <v>96</v>
      </c>
      <c r="C322" s="444">
        <v>13752</v>
      </c>
      <c r="D322" s="445">
        <v>1274</v>
      </c>
      <c r="E322" s="445">
        <v>6755</v>
      </c>
      <c r="F322" s="445"/>
      <c r="G322" s="445">
        <v>893</v>
      </c>
      <c r="H322" s="445">
        <v>174</v>
      </c>
      <c r="I322" s="444">
        <v>22848</v>
      </c>
      <c r="J322" s="444"/>
      <c r="K322" s="445">
        <v>1929</v>
      </c>
      <c r="L322" s="445">
        <v>851</v>
      </c>
      <c r="M322" s="445">
        <v>251</v>
      </c>
      <c r="N322" s="444">
        <v>3031</v>
      </c>
      <c r="O322" s="444"/>
      <c r="P322" s="489"/>
      <c r="Q322" s="56"/>
      <c r="R322" s="248" t="s">
        <v>525</v>
      </c>
      <c r="S322" s="249" t="s">
        <v>520</v>
      </c>
      <c r="T322" s="280">
        <f t="shared" ref="T322:T323" si="3503">IF(C314&gt;0,C322/C314,)</f>
        <v>0.59362859362859366</v>
      </c>
      <c r="U322" s="281">
        <f t="shared" ref="U322:U323" si="3504">IF(D314&gt;0,D322/D314,)</f>
        <v>0.80991735537190079</v>
      </c>
      <c r="V322" s="281">
        <f t="shared" ref="V322:V323" si="3505">IF(E314&gt;0,E322/E314,)</f>
        <v>0.71008094186902138</v>
      </c>
      <c r="W322" s="281">
        <f t="shared" ref="W322:W323" si="3506">IF(F314&gt;0,F322/F314,)</f>
        <v>0</v>
      </c>
      <c r="X322" s="281">
        <f t="shared" ref="X322:X323" si="3507">IF(G314&gt;0,G322/G314,)</f>
        <v>0.84245283018867922</v>
      </c>
      <c r="Y322" s="281">
        <f t="shared" ref="Y322:Y323" si="3508">IF(H314&gt;0,H322/H314,)</f>
        <v>0.63736263736263732</v>
      </c>
      <c r="Z322" s="280">
        <f t="shared" ref="Z322:Z323" si="3509">IF(I314&gt;0,I322/I314,)</f>
        <v>0.6420682871996628</v>
      </c>
      <c r="AA322" s="280">
        <f t="shared" ref="AA322:AA323" si="3510">IF(J314&gt;0,J322/J314,)</f>
        <v>0</v>
      </c>
      <c r="AB322" s="281">
        <f t="shared" ref="AB322:AB323" si="3511">IF(K314&gt;0,K322/K314,)</f>
        <v>0.17600364963503651</v>
      </c>
      <c r="AC322" s="281">
        <f t="shared" ref="AC322:AC323" si="3512">IF(L314&gt;0,L322/L314,)</f>
        <v>0.15256364288275368</v>
      </c>
      <c r="AD322" s="281">
        <f t="shared" ref="AD322:AD323" si="3513">IF(M314&gt;0,M322/M314,)</f>
        <v>0.1559975139838409</v>
      </c>
      <c r="AE322" s="280">
        <f t="shared" ref="AE322:AE323" si="3514">IF(N314&gt;0,N322/N314,)</f>
        <v>0.16702485259271505</v>
      </c>
      <c r="AG322" s="334" t="s">
        <v>519</v>
      </c>
      <c r="AH322" s="266"/>
      <c r="AI322" s="266"/>
      <c r="AJ322" s="266"/>
      <c r="AK322" s="266"/>
      <c r="AL322" s="266"/>
      <c r="AM322" s="266"/>
      <c r="AN322" s="266"/>
      <c r="AO322" s="266"/>
      <c r="AP322" s="266"/>
      <c r="AQ322" s="266"/>
      <c r="AR322" s="266"/>
    </row>
    <row r="323" spans="1:45" ht="15">
      <c r="A323" s="439"/>
      <c r="B323" s="457" t="s">
        <v>416</v>
      </c>
      <c r="C323" s="444">
        <v>14377</v>
      </c>
      <c r="D323" s="445">
        <v>1350</v>
      </c>
      <c r="E323" s="445">
        <v>6806</v>
      </c>
      <c r="F323" s="445"/>
      <c r="G323" s="445">
        <v>938</v>
      </c>
      <c r="H323" s="445">
        <v>168</v>
      </c>
      <c r="I323" s="444">
        <v>23639</v>
      </c>
      <c r="J323" s="444"/>
      <c r="K323" s="445">
        <v>2509</v>
      </c>
      <c r="L323" s="445">
        <v>1188</v>
      </c>
      <c r="M323" s="445">
        <v>297</v>
      </c>
      <c r="N323" s="444">
        <v>3994</v>
      </c>
      <c r="O323" s="444"/>
      <c r="P323" s="489"/>
      <c r="Q323" s="56"/>
      <c r="R323" s="250"/>
      <c r="S323" s="251" t="s">
        <v>500</v>
      </c>
      <c r="T323" s="282">
        <f t="shared" si="3503"/>
        <v>0.60772709980132733</v>
      </c>
      <c r="U323" s="283">
        <f t="shared" si="3504"/>
        <v>0.82872928176795579</v>
      </c>
      <c r="V323" s="283">
        <f t="shared" si="3505"/>
        <v>0.69891148079687826</v>
      </c>
      <c r="W323" s="283">
        <f t="shared" si="3506"/>
        <v>0</v>
      </c>
      <c r="X323" s="283">
        <f t="shared" si="3507"/>
        <v>0.82497801231310464</v>
      </c>
      <c r="Y323" s="283">
        <f t="shared" si="3508"/>
        <v>0.57931034482758625</v>
      </c>
      <c r="Z323" s="282">
        <f t="shared" si="3509"/>
        <v>0.64851444404817427</v>
      </c>
      <c r="AA323" s="282">
        <f t="shared" si="3510"/>
        <v>0</v>
      </c>
      <c r="AB323" s="283">
        <f t="shared" si="3511"/>
        <v>0.2256092078050535</v>
      </c>
      <c r="AC323" s="283">
        <f t="shared" si="3512"/>
        <v>0.21267454350161116</v>
      </c>
      <c r="AD323" s="283">
        <f t="shared" si="3513"/>
        <v>0.19210866752910738</v>
      </c>
      <c r="AE323" s="282">
        <f t="shared" si="3514"/>
        <v>0.21881334575138334</v>
      </c>
      <c r="AG323" s="272">
        <f>(T323-T322)*100</f>
        <v>1.4098506172733671</v>
      </c>
      <c r="AH323" s="272">
        <f t="shared" ref="AH323" si="3515">(U323-U322)*100</f>
        <v>1.8811926396055001</v>
      </c>
      <c r="AI323" s="272">
        <f t="shared" ref="AI323" si="3516">(V323-V322)*100</f>
        <v>-1.1169461072143116</v>
      </c>
      <c r="AJ323" s="272">
        <f t="shared" ref="AJ323" si="3517">(W323-W322)*100</f>
        <v>0</v>
      </c>
      <c r="AK323" s="272">
        <f t="shared" ref="AK323" si="3518">(X323-X322)*100</f>
        <v>-1.7474817875574589</v>
      </c>
      <c r="AL323" s="805">
        <f t="shared" ref="AL323" si="3519">(Y323-Y322)*100</f>
        <v>-5.8052292535051064</v>
      </c>
      <c r="AM323" s="272">
        <f t="shared" ref="AM323" si="3520">(Z323-Z322)*100</f>
        <v>0.6446156848511464</v>
      </c>
      <c r="AN323" s="272">
        <f t="shared" ref="AN323" si="3521">(AA323-AA322)*100</f>
        <v>0</v>
      </c>
      <c r="AO323" s="805">
        <f t="shared" ref="AO323" si="3522">(AB323-AB322)*100</f>
        <v>4.9605558170016995</v>
      </c>
      <c r="AP323" s="805">
        <f t="shared" ref="AP323" si="3523">(AC323-AC322)*100</f>
        <v>6.0110900618857492</v>
      </c>
      <c r="AQ323" s="272">
        <f t="shared" ref="AQ323" si="3524">(AD323-AD322)*100</f>
        <v>3.6111153545266479</v>
      </c>
      <c r="AR323" s="272">
        <f t="shared" ref="AR323" si="3525">(AE323-AE322)*100</f>
        <v>5.1788493158668292</v>
      </c>
    </row>
    <row r="324" spans="1:45" ht="15">
      <c r="A324" s="439"/>
      <c r="B324" s="457" t="s">
        <v>98</v>
      </c>
      <c r="C324" s="444">
        <v>597</v>
      </c>
      <c r="D324" s="445">
        <v>3</v>
      </c>
      <c r="E324" s="445">
        <v>93</v>
      </c>
      <c r="F324" s="445"/>
      <c r="G324" s="445">
        <v>0</v>
      </c>
      <c r="H324" s="445">
        <v>10</v>
      </c>
      <c r="I324" s="444">
        <v>703</v>
      </c>
      <c r="J324" s="444"/>
      <c r="K324" s="445">
        <v>3628</v>
      </c>
      <c r="L324" s="445">
        <v>1413</v>
      </c>
      <c r="M324" s="445">
        <v>426</v>
      </c>
      <c r="N324" s="444">
        <v>5467</v>
      </c>
      <c r="O324" s="444"/>
      <c r="P324" s="489"/>
      <c r="Q324" s="56"/>
      <c r="R324" s="248" t="s">
        <v>526</v>
      </c>
      <c r="S324" s="249" t="s">
        <v>520</v>
      </c>
      <c r="T324" s="280">
        <f t="shared" ref="T324:T325" si="3526">IF(C314&gt;0,C324/C314,)</f>
        <v>2.5770525770525771E-2</v>
      </c>
      <c r="U324" s="281">
        <f t="shared" ref="U324:U325" si="3527">IF(D314&gt;0,D324/D314,)</f>
        <v>1.9071837253655435E-3</v>
      </c>
      <c r="V324" s="281">
        <f t="shared" ref="V324:V325" si="3528">IF(E314&gt;0,E324/E314,)</f>
        <v>9.7760958688111015E-3</v>
      </c>
      <c r="W324" s="281">
        <f t="shared" ref="W324:W325" si="3529">IF(F314&gt;0,F324/F314,)</f>
        <v>0</v>
      </c>
      <c r="X324" s="281">
        <f t="shared" ref="X324:X325" si="3530">IF(G314&gt;0,G324/G314,)</f>
        <v>0</v>
      </c>
      <c r="Y324" s="281">
        <f t="shared" ref="Y324:Y325" si="3531">IF(H314&gt;0,H324/H314,)</f>
        <v>3.6630036630036632E-2</v>
      </c>
      <c r="Z324" s="280">
        <f t="shared" ref="Z324:Z325" si="3532">IF(I314&gt;0,I324/I314,)</f>
        <v>1.9755514964170297E-2</v>
      </c>
      <c r="AA324" s="280">
        <f t="shared" ref="AA324:AA325" si="3533">IF(J314&gt;0,J324/J314,)</f>
        <v>0</v>
      </c>
      <c r="AB324" s="281">
        <f t="shared" ref="AB324:AB325" si="3534">IF(K314&gt;0,K324/K314,)</f>
        <v>0.33102189781021896</v>
      </c>
      <c r="AC324" s="281">
        <f t="shared" ref="AC324:AC325" si="3535">IF(L314&gt;0,L324/L314,)</f>
        <v>0.25331660093223379</v>
      </c>
      <c r="AD324" s="281">
        <f t="shared" ref="AD324:AD325" si="3536">IF(M314&gt;0,M324/M314,)</f>
        <v>0.26476072094468617</v>
      </c>
      <c r="AE324" s="280">
        <f t="shared" ref="AE324:AE325" si="3537">IF(N314&gt;0,N324/N314,)</f>
        <v>0.30126191657023199</v>
      </c>
      <c r="AG324" s="334" t="s">
        <v>519</v>
      </c>
      <c r="AH324" s="266"/>
      <c r="AI324" s="266"/>
      <c r="AJ324" s="266"/>
      <c r="AK324" s="266"/>
      <c r="AL324" s="266"/>
      <c r="AM324" s="266"/>
      <c r="AN324" s="266"/>
      <c r="AO324" s="266"/>
      <c r="AP324" s="266"/>
      <c r="AQ324" s="266"/>
      <c r="AR324" s="266"/>
    </row>
    <row r="325" spans="1:45" ht="15">
      <c r="A325" s="439"/>
      <c r="B325" s="457" t="s">
        <v>418</v>
      </c>
      <c r="C325" s="444">
        <v>559</v>
      </c>
      <c r="D325" s="445">
        <v>8</v>
      </c>
      <c r="E325" s="445">
        <v>112</v>
      </c>
      <c r="F325" s="445"/>
      <c r="G325" s="445">
        <v>0</v>
      </c>
      <c r="H325" s="445">
        <v>13</v>
      </c>
      <c r="I325" s="444">
        <v>692</v>
      </c>
      <c r="J325" s="444"/>
      <c r="K325" s="445">
        <v>3294</v>
      </c>
      <c r="L325" s="445">
        <v>990</v>
      </c>
      <c r="M325" s="445">
        <v>291</v>
      </c>
      <c r="N325" s="444">
        <v>4575</v>
      </c>
      <c r="O325" s="444"/>
      <c r="P325" s="489"/>
      <c r="Q325" s="56"/>
      <c r="R325" s="250"/>
      <c r="S325" s="251" t="s">
        <v>500</v>
      </c>
      <c r="T325" s="282">
        <f t="shared" si="3526"/>
        <v>2.3629369742570908E-2</v>
      </c>
      <c r="U325" s="283">
        <f t="shared" si="3527"/>
        <v>4.9109883364027006E-3</v>
      </c>
      <c r="V325" s="283">
        <f t="shared" si="3528"/>
        <v>1.1501334976381188E-2</v>
      </c>
      <c r="W325" s="283">
        <f t="shared" si="3529"/>
        <v>0</v>
      </c>
      <c r="X325" s="283">
        <f t="shared" si="3530"/>
        <v>0</v>
      </c>
      <c r="Y325" s="283">
        <f t="shared" si="3531"/>
        <v>4.4827586206896551E-2</v>
      </c>
      <c r="Z325" s="282">
        <f t="shared" si="3532"/>
        <v>1.898439000301775E-2</v>
      </c>
      <c r="AA325" s="282">
        <f t="shared" si="3533"/>
        <v>0</v>
      </c>
      <c r="AB325" s="283">
        <f t="shared" si="3534"/>
        <v>0.29619638521715674</v>
      </c>
      <c r="AC325" s="283">
        <f t="shared" si="3535"/>
        <v>0.17722878625134264</v>
      </c>
      <c r="AD325" s="283">
        <f t="shared" si="3536"/>
        <v>0.18822768434670117</v>
      </c>
      <c r="AE325" s="282">
        <f t="shared" si="3537"/>
        <v>0.25064372979784144</v>
      </c>
      <c r="AG325" s="272">
        <f>(T325-T324)*100</f>
        <v>-0.21411560279548625</v>
      </c>
      <c r="AH325" s="272">
        <f t="shared" ref="AH325" si="3538">(U325-U324)*100</f>
        <v>0.30038046110371575</v>
      </c>
      <c r="AI325" s="272">
        <f t="shared" ref="AI325" si="3539">(V325-V324)*100</f>
        <v>0.17252391075700865</v>
      </c>
      <c r="AJ325" s="272">
        <f t="shared" ref="AJ325" si="3540">(W325-W324)*100</f>
        <v>0</v>
      </c>
      <c r="AK325" s="272">
        <f t="shared" ref="AK325" si="3541">(X325-X324)*100</f>
        <v>0</v>
      </c>
      <c r="AL325" s="272">
        <f t="shared" ref="AL325" si="3542">(Y325-Y324)*100</f>
        <v>0.81975495768599194</v>
      </c>
      <c r="AM325" s="272">
        <f t="shared" ref="AM325" si="3543">(Z325-Z324)*100</f>
        <v>-7.7112496115254794E-2</v>
      </c>
      <c r="AN325" s="272">
        <f t="shared" ref="AN325" si="3544">(AA325-AA324)*100</f>
        <v>0</v>
      </c>
      <c r="AO325" s="272">
        <f t="shared" ref="AO325" si="3545">(AB325-AB324)*100</f>
        <v>-3.4825512593062213</v>
      </c>
      <c r="AP325" s="805">
        <f t="shared" ref="AP325" si="3546">(AC325-AC324)*100</f>
        <v>-7.6087814680891155</v>
      </c>
      <c r="AQ325" s="805">
        <f t="shared" ref="AQ325" si="3547">(AD325-AD324)*100</f>
        <v>-7.6533036597984996</v>
      </c>
      <c r="AR325" s="272">
        <f t="shared" ref="AR325" si="3548">(AE325-AE324)*100</f>
        <v>-5.0618186772390548</v>
      </c>
    </row>
    <row r="326" spans="1:45" ht="15">
      <c r="A326" s="439"/>
      <c r="B326" s="457" t="s">
        <v>100</v>
      </c>
      <c r="C326" s="444"/>
      <c r="D326" s="445"/>
      <c r="E326" s="445"/>
      <c r="F326" s="445"/>
      <c r="G326" s="445"/>
      <c r="H326" s="445"/>
      <c r="I326" s="444"/>
      <c r="J326" s="444"/>
      <c r="K326" s="445"/>
      <c r="L326" s="445"/>
      <c r="M326" s="445"/>
      <c r="N326" s="444"/>
      <c r="O326" s="444"/>
      <c r="P326" s="489"/>
      <c r="Q326" s="56"/>
      <c r="R326" s="248" t="s">
        <v>527</v>
      </c>
      <c r="S326" s="249" t="s">
        <v>520</v>
      </c>
      <c r="T326" s="280">
        <f t="shared" ref="T326:T327" si="3549">IF(C314&gt;0,C326/C314,)</f>
        <v>0</v>
      </c>
      <c r="U326" s="281">
        <f t="shared" ref="U326:U327" si="3550">IF(D314&gt;0,D326/D314,)</f>
        <v>0</v>
      </c>
      <c r="V326" s="281">
        <f t="shared" ref="V326:V327" si="3551">IF(E314&gt;0,E326/E314,)</f>
        <v>0</v>
      </c>
      <c r="W326" s="281">
        <f t="shared" ref="W326:W327" si="3552">IF(F314&gt;0,F326/F314,)</f>
        <v>0</v>
      </c>
      <c r="X326" s="281">
        <f t="shared" ref="X326:X327" si="3553">IF(G314&gt;0,G326/G314,)</f>
        <v>0</v>
      </c>
      <c r="Y326" s="281">
        <f t="shared" ref="Y326:Y327" si="3554">IF(H314&gt;0,H326/H314,)</f>
        <v>0</v>
      </c>
      <c r="Z326" s="280">
        <f t="shared" ref="Z326:Z327" si="3555">IF(I314&gt;0,I326/I314,)</f>
        <v>0</v>
      </c>
      <c r="AA326" s="280">
        <f t="shared" ref="AA326:AA327" si="3556">IF(J314&gt;0,J326/J314,)</f>
        <v>0</v>
      </c>
      <c r="AB326" s="281">
        <f t="shared" ref="AB326:AB327" si="3557">IF(K314&gt;0,K326/K314,)</f>
        <v>0</v>
      </c>
      <c r="AC326" s="281">
        <f t="shared" ref="AC326:AC327" si="3558">IF(L314&gt;0,L326/L314,)</f>
        <v>0</v>
      </c>
      <c r="AD326" s="281">
        <f t="shared" ref="AD326:AD327" si="3559">IF(M314&gt;0,M326/M314,)</f>
        <v>0</v>
      </c>
      <c r="AE326" s="280">
        <f t="shared" ref="AE326:AE327" si="3560">IF(N314&gt;0,N326/N314,)</f>
        <v>0</v>
      </c>
      <c r="AG326" s="334" t="s">
        <v>519</v>
      </c>
      <c r="AH326" s="266"/>
      <c r="AI326" s="266"/>
      <c r="AJ326" s="266"/>
      <c r="AK326" s="266"/>
      <c r="AL326" s="266"/>
      <c r="AM326" s="266"/>
      <c r="AN326" s="266"/>
      <c r="AO326" s="266"/>
      <c r="AP326" s="266"/>
      <c r="AQ326" s="266"/>
      <c r="AR326" s="266"/>
    </row>
    <row r="327" spans="1:45" ht="15">
      <c r="A327" s="439"/>
      <c r="B327" s="457" t="s">
        <v>420</v>
      </c>
      <c r="C327" s="444"/>
      <c r="D327" s="445"/>
      <c r="E327" s="445"/>
      <c r="F327" s="445"/>
      <c r="G327" s="445"/>
      <c r="H327" s="445"/>
      <c r="I327" s="444"/>
      <c r="J327" s="444"/>
      <c r="K327" s="445"/>
      <c r="L327" s="445"/>
      <c r="M327" s="445"/>
      <c r="N327" s="444"/>
      <c r="O327" s="444"/>
      <c r="P327" s="489"/>
      <c r="Q327" s="56"/>
      <c r="R327" s="250"/>
      <c r="S327" s="251" t="s">
        <v>500</v>
      </c>
      <c r="T327" s="282">
        <f t="shared" si="3549"/>
        <v>0</v>
      </c>
      <c r="U327" s="283">
        <f t="shared" si="3550"/>
        <v>0</v>
      </c>
      <c r="V327" s="283">
        <f t="shared" si="3551"/>
        <v>0</v>
      </c>
      <c r="W327" s="283">
        <f t="shared" si="3552"/>
        <v>0</v>
      </c>
      <c r="X327" s="283">
        <f t="shared" si="3553"/>
        <v>0</v>
      </c>
      <c r="Y327" s="283">
        <f t="shared" si="3554"/>
        <v>0</v>
      </c>
      <c r="Z327" s="282">
        <f t="shared" si="3555"/>
        <v>0</v>
      </c>
      <c r="AA327" s="282">
        <f t="shared" si="3556"/>
        <v>0</v>
      </c>
      <c r="AB327" s="283">
        <f t="shared" si="3557"/>
        <v>0</v>
      </c>
      <c r="AC327" s="283">
        <f t="shared" si="3558"/>
        <v>0</v>
      </c>
      <c r="AD327" s="283">
        <f t="shared" si="3559"/>
        <v>0</v>
      </c>
      <c r="AE327" s="282">
        <f t="shared" si="3560"/>
        <v>0</v>
      </c>
      <c r="AG327" s="272">
        <f>(T327-T326)*100</f>
        <v>0</v>
      </c>
      <c r="AH327" s="272">
        <f t="shared" ref="AH327" si="3561">(U327-U326)*100</f>
        <v>0</v>
      </c>
      <c r="AI327" s="272">
        <f t="shared" ref="AI327" si="3562">(V327-V326)*100</f>
        <v>0</v>
      </c>
      <c r="AJ327" s="272">
        <f t="shared" ref="AJ327" si="3563">(W327-W326)*100</f>
        <v>0</v>
      </c>
      <c r="AK327" s="272">
        <f t="shared" ref="AK327" si="3564">(X327-X326)*100</f>
        <v>0</v>
      </c>
      <c r="AL327" s="272">
        <f t="shared" ref="AL327" si="3565">(Y327-Y326)*100</f>
        <v>0</v>
      </c>
      <c r="AM327" s="272">
        <f t="shared" ref="AM327" si="3566">(Z327-Z326)*100</f>
        <v>0</v>
      </c>
      <c r="AN327" s="272">
        <f t="shared" ref="AN327" si="3567">(AA327-AA326)*100</f>
        <v>0</v>
      </c>
      <c r="AO327" s="272">
        <f t="shared" ref="AO327" si="3568">(AB327-AB326)*100</f>
        <v>0</v>
      </c>
      <c r="AP327" s="272">
        <f t="shared" ref="AP327" si="3569">(AC327-AC326)*100</f>
        <v>0</v>
      </c>
      <c r="AQ327" s="272">
        <f t="shared" ref="AQ327" si="3570">(AD327-AD326)*100</f>
        <v>0</v>
      </c>
      <c r="AR327" s="272">
        <f t="shared" ref="AR327" si="3571">(AE327-AE326)*100</f>
        <v>0</v>
      </c>
    </row>
    <row r="328" spans="1:45" ht="15">
      <c r="A328" s="439"/>
      <c r="B328" s="457" t="s">
        <v>102</v>
      </c>
      <c r="C328" s="444">
        <v>6635</v>
      </c>
      <c r="D328" s="445">
        <v>262</v>
      </c>
      <c r="E328" s="445">
        <v>2151</v>
      </c>
      <c r="F328" s="445"/>
      <c r="G328" s="445">
        <v>153</v>
      </c>
      <c r="H328" s="445">
        <v>77</v>
      </c>
      <c r="I328" s="444">
        <v>9278</v>
      </c>
      <c r="J328" s="444"/>
      <c r="K328" s="445">
        <v>1056</v>
      </c>
      <c r="L328" s="445">
        <v>428</v>
      </c>
      <c r="M328" s="445">
        <v>97</v>
      </c>
      <c r="N328" s="444">
        <v>1581</v>
      </c>
      <c r="O328" s="444"/>
      <c r="P328" s="489"/>
      <c r="Q328" s="56"/>
      <c r="R328" s="248" t="s">
        <v>528</v>
      </c>
      <c r="S328" s="249" t="s">
        <v>520</v>
      </c>
      <c r="T328" s="280">
        <f t="shared" ref="T328:T329" si="3572">IF(C314&gt;0,C328/C314,)</f>
        <v>0.2864111197444531</v>
      </c>
      <c r="U328" s="281">
        <f t="shared" ref="U328:U329" si="3573">IF(D314&gt;0,D328/D314,)</f>
        <v>0.16656071201525746</v>
      </c>
      <c r="V328" s="281">
        <f t="shared" ref="V328:V329" si="3574">IF(E314&gt;0,E328/E314,)</f>
        <v>0.22611163670766321</v>
      </c>
      <c r="W328" s="281">
        <f t="shared" ref="W328:W329" si="3575">IF(F314&gt;0,F328/F314,)</f>
        <v>0</v>
      </c>
      <c r="X328" s="281">
        <f t="shared" ref="X328:X329" si="3576">IF(G314&gt;0,G328/G314,)</f>
        <v>0.14433962264150943</v>
      </c>
      <c r="Y328" s="281">
        <f t="shared" ref="Y328:Y329" si="3577">IF(H314&gt;0,H328/H314,)</f>
        <v>0.28205128205128205</v>
      </c>
      <c r="Z328" s="280">
        <f t="shared" ref="Z328:Z329" si="3578">IF(I314&gt;0,I328/I314,)</f>
        <v>0.26072783476183786</v>
      </c>
      <c r="AA328" s="280">
        <f t="shared" ref="AA328:AA329" si="3579">IF(J314&gt;0,J328/J314,)</f>
        <v>0</v>
      </c>
      <c r="AB328" s="281">
        <f t="shared" ref="AB328:AB329" si="3580">IF(K314&gt;0,K328/K314,)</f>
        <v>9.6350364963503646E-2</v>
      </c>
      <c r="AC328" s="281">
        <f t="shared" ref="AC328:AC329" si="3581">IF(L314&gt;0,L328/L314,)</f>
        <v>7.6730010756543565E-2</v>
      </c>
      <c r="AD328" s="281">
        <f t="shared" ref="AD328:AD329" si="3582">IF(M314&gt;0,M328/M314,)</f>
        <v>6.028589185829708E-2</v>
      </c>
      <c r="AE328" s="280">
        <f t="shared" ref="AE328:AE329" si="3583">IF(N314&gt;0,N328/N314,)</f>
        <v>8.7121838320383532E-2</v>
      </c>
      <c r="AG328" s="334" t="s">
        <v>519</v>
      </c>
      <c r="AH328" s="266"/>
      <c r="AI328" s="266"/>
      <c r="AJ328" s="266"/>
      <c r="AK328" s="266"/>
      <c r="AL328" s="266"/>
      <c r="AM328" s="266"/>
      <c r="AN328" s="266"/>
      <c r="AO328" s="266"/>
      <c r="AP328" s="266"/>
      <c r="AQ328" s="266"/>
      <c r="AR328" s="266"/>
    </row>
    <row r="329" spans="1:45" ht="15">
      <c r="A329" s="439"/>
      <c r="B329" s="457" t="s">
        <v>422</v>
      </c>
      <c r="C329" s="444">
        <v>6519</v>
      </c>
      <c r="D329" s="445">
        <v>233</v>
      </c>
      <c r="E329" s="445">
        <v>2267</v>
      </c>
      <c r="F329" s="445"/>
      <c r="G329" s="445">
        <v>196</v>
      </c>
      <c r="H329" s="445">
        <v>89</v>
      </c>
      <c r="I329" s="444">
        <v>9304</v>
      </c>
      <c r="J329" s="444"/>
      <c r="K329" s="445">
        <v>1116</v>
      </c>
      <c r="L329" s="445">
        <v>582</v>
      </c>
      <c r="M329" s="445">
        <v>151</v>
      </c>
      <c r="N329" s="444">
        <v>1849</v>
      </c>
      <c r="O329" s="444"/>
      <c r="P329" s="489"/>
      <c r="Q329" s="56"/>
      <c r="R329" s="250"/>
      <c r="S329" s="251" t="s">
        <v>500</v>
      </c>
      <c r="T329" s="282">
        <f t="shared" si="3572"/>
        <v>0.27556325823223571</v>
      </c>
      <c r="U329" s="283">
        <f t="shared" si="3573"/>
        <v>0.14303253529772866</v>
      </c>
      <c r="V329" s="283">
        <f t="shared" si="3574"/>
        <v>0.23279934278085848</v>
      </c>
      <c r="W329" s="283">
        <f t="shared" si="3575"/>
        <v>0</v>
      </c>
      <c r="X329" s="283">
        <f t="shared" si="3576"/>
        <v>0.17238346525945469</v>
      </c>
      <c r="Y329" s="283">
        <f t="shared" si="3577"/>
        <v>0.30689655172413793</v>
      </c>
      <c r="Z329" s="282">
        <f t="shared" si="3578"/>
        <v>0.25524676963594961</v>
      </c>
      <c r="AA329" s="282">
        <f t="shared" si="3579"/>
        <v>0</v>
      </c>
      <c r="AB329" s="283">
        <f t="shared" si="3580"/>
        <v>0.10035068788777987</v>
      </c>
      <c r="AC329" s="283">
        <f t="shared" si="3581"/>
        <v>0.1041890440386681</v>
      </c>
      <c r="AD329" s="283">
        <f t="shared" si="3582"/>
        <v>9.7671410090556271E-2</v>
      </c>
      <c r="AE329" s="282">
        <f t="shared" si="3583"/>
        <v>0.10129841669862488</v>
      </c>
      <c r="AG329" s="272">
        <f>(T329-T328)*100</f>
        <v>-1.0847861512217394</v>
      </c>
      <c r="AH329" s="272">
        <f t="shared" ref="AH329" si="3584">(U329-U328)*100</f>
        <v>-2.3528176717528799</v>
      </c>
      <c r="AI329" s="272">
        <f t="shared" ref="AI329" si="3585">(V329-V328)*100</f>
        <v>0.66877060731952709</v>
      </c>
      <c r="AJ329" s="272">
        <f t="shared" ref="AJ329" si="3586">(W329-W328)*100</f>
        <v>0</v>
      </c>
      <c r="AK329" s="272">
        <f t="shared" ref="AK329" si="3587">(X329-X328)*100</f>
        <v>2.8043842617945263</v>
      </c>
      <c r="AL329" s="272">
        <f t="shared" ref="AL329" si="3588">(Y329-Y328)*100</f>
        <v>2.4845269672855883</v>
      </c>
      <c r="AM329" s="272">
        <f t="shared" ref="AM329" si="3589">(Z329-Z328)*100</f>
        <v>-0.54810651258882515</v>
      </c>
      <c r="AN329" s="272">
        <f t="shared" ref="AN329" si="3590">(AA329-AA328)*100</f>
        <v>0</v>
      </c>
      <c r="AO329" s="272">
        <f t="shared" ref="AO329" si="3591">(AB329-AB328)*100</f>
        <v>0.40003229242762256</v>
      </c>
      <c r="AP329" s="272">
        <f t="shared" ref="AP329" si="3592">(AC329-AC328)*100</f>
        <v>2.7459033282124539</v>
      </c>
      <c r="AQ329" s="272">
        <f t="shared" ref="AQ329" si="3593">(AD329-AD328)*100</f>
        <v>3.7385518232259192</v>
      </c>
      <c r="AR329" s="272">
        <f t="shared" ref="AR329" si="3594">(AE329-AE328)*100</f>
        <v>1.4176578378241351</v>
      </c>
    </row>
    <row r="330" spans="1:45" ht="15">
      <c r="A330" s="439"/>
      <c r="B330" s="457" t="s">
        <v>104</v>
      </c>
      <c r="C330" s="444">
        <v>1816</v>
      </c>
      <c r="D330" s="445">
        <v>10</v>
      </c>
      <c r="E330" s="445">
        <v>312</v>
      </c>
      <c r="F330" s="445"/>
      <c r="G330" s="445">
        <v>6</v>
      </c>
      <c r="H330" s="445">
        <v>8</v>
      </c>
      <c r="I330" s="444">
        <v>2152</v>
      </c>
      <c r="J330" s="444"/>
      <c r="K330" s="445">
        <v>2142</v>
      </c>
      <c r="L330" s="445">
        <v>780</v>
      </c>
      <c r="M330" s="445">
        <v>175</v>
      </c>
      <c r="N330" s="444">
        <v>3097</v>
      </c>
      <c r="O330" s="444"/>
      <c r="P330" s="489"/>
      <c r="Q330" s="56"/>
      <c r="R330" s="248" t="s">
        <v>529</v>
      </c>
      <c r="S330" s="249" t="s">
        <v>520</v>
      </c>
      <c r="T330" s="280">
        <f t="shared" ref="T330:T331" si="3595">IF(C314&gt;0,C330/C314,)</f>
        <v>7.8390745057411726E-2</v>
      </c>
      <c r="U330" s="281">
        <f t="shared" ref="U330:U331" si="3596">IF(D314&gt;0,D330/D314,)</f>
        <v>6.3572790845518121E-3</v>
      </c>
      <c r="V330" s="281">
        <f t="shared" ref="V330:V331" si="3597">IF(E314&gt;0,E330/E314,)</f>
        <v>3.2797224850204983E-2</v>
      </c>
      <c r="W330" s="281">
        <f t="shared" ref="W330:W331" si="3598">IF(F314&gt;0,F330/F314,)</f>
        <v>0</v>
      </c>
      <c r="X330" s="281">
        <f t="shared" ref="X330:X331" si="3599">IF(G314&gt;0,G330/G314,)</f>
        <v>5.6603773584905656E-3</v>
      </c>
      <c r="Y330" s="281">
        <f t="shared" ref="Y330:Y331" si="3600">IF(H314&gt;0,H330/H314,)</f>
        <v>2.9304029304029304E-2</v>
      </c>
      <c r="Z330" s="280">
        <f t="shared" ref="Z330:Z331" si="3601">IF(I314&gt;0,I330/I314,)</f>
        <v>6.0474919207531265E-2</v>
      </c>
      <c r="AA330" s="280">
        <f t="shared" ref="AA330:AA331" si="3602">IF(J314&gt;0,J330/J314,)</f>
        <v>0</v>
      </c>
      <c r="AB330" s="281">
        <f t="shared" ref="AB330:AB331" si="3603">IF(K314&gt;0,K330/K314,)</f>
        <v>0.19543795620437956</v>
      </c>
      <c r="AC330" s="281">
        <f t="shared" ref="AC330:AC331" si="3604">IF(L314&gt;0,L330/L314,)</f>
        <v>0.13983506633201864</v>
      </c>
      <c r="AD330" s="281">
        <f t="shared" ref="AD330:AD331" si="3605">IF(M314&gt;0,M330/M314,)</f>
        <v>0.10876320696084525</v>
      </c>
      <c r="AE330" s="280">
        <f t="shared" ref="AE330:AE331" si="3606">IF(N314&gt;0,N330/N314,)</f>
        <v>0.17066181738028324</v>
      </c>
      <c r="AG330" s="334" t="s">
        <v>519</v>
      </c>
      <c r="AH330" s="266"/>
      <c r="AI330" s="266"/>
      <c r="AJ330" s="266"/>
      <c r="AK330" s="266"/>
      <c r="AL330" s="266"/>
      <c r="AM330" s="266"/>
      <c r="AN330" s="266"/>
      <c r="AO330" s="266"/>
      <c r="AP330" s="266"/>
      <c r="AQ330" s="266"/>
      <c r="AR330" s="266"/>
    </row>
    <row r="331" spans="1:45" ht="15">
      <c r="A331" s="439"/>
      <c r="B331" s="457" t="s">
        <v>424</v>
      </c>
      <c r="C331" s="444">
        <v>1775</v>
      </c>
      <c r="D331" s="445">
        <v>10</v>
      </c>
      <c r="E331" s="445">
        <v>320</v>
      </c>
      <c r="F331" s="445"/>
      <c r="G331" s="445">
        <v>1</v>
      </c>
      <c r="H331" s="445">
        <v>7</v>
      </c>
      <c r="I331" s="444">
        <v>2113</v>
      </c>
      <c r="J331" s="444"/>
      <c r="K331" s="445">
        <v>1940</v>
      </c>
      <c r="L331" s="445">
        <v>688</v>
      </c>
      <c r="M331" s="445">
        <v>131</v>
      </c>
      <c r="N331" s="444">
        <v>2759</v>
      </c>
      <c r="O331" s="444"/>
      <c r="P331" s="489"/>
      <c r="Q331" s="56"/>
      <c r="R331" s="250"/>
      <c r="S331" s="251" t="s">
        <v>500</v>
      </c>
      <c r="T331" s="282">
        <f t="shared" si="3595"/>
        <v>7.5030646320328021E-2</v>
      </c>
      <c r="U331" s="283">
        <f t="shared" si="3596"/>
        <v>6.1387354205033762E-3</v>
      </c>
      <c r="V331" s="283">
        <f t="shared" si="3597"/>
        <v>3.2860957075374821E-2</v>
      </c>
      <c r="W331" s="283">
        <f t="shared" si="3598"/>
        <v>0</v>
      </c>
      <c r="X331" s="283">
        <f t="shared" si="3599"/>
        <v>8.7950747581354446E-4</v>
      </c>
      <c r="Y331" s="283">
        <f t="shared" si="3600"/>
        <v>2.4137931034482758E-2</v>
      </c>
      <c r="Z331" s="282">
        <f t="shared" si="3601"/>
        <v>5.7968231324243502E-2</v>
      </c>
      <c r="AA331" s="282">
        <f t="shared" si="3602"/>
        <v>0</v>
      </c>
      <c r="AB331" s="283">
        <f t="shared" si="3603"/>
        <v>0.17444474417768185</v>
      </c>
      <c r="AC331" s="283">
        <f t="shared" si="3604"/>
        <v>0.12316505549588257</v>
      </c>
      <c r="AD331" s="283">
        <f t="shared" si="3605"/>
        <v>8.473479948253558E-2</v>
      </c>
      <c r="AE331" s="282">
        <f t="shared" si="3606"/>
        <v>0.15115323508464362</v>
      </c>
      <c r="AG331" s="272">
        <f>(T331-T330)*100</f>
        <v>-0.33600987370837054</v>
      </c>
      <c r="AH331" s="272">
        <f t="shared" ref="AH331" si="3607">(U331-U330)*100</f>
        <v>-2.1854366404843589E-2</v>
      </c>
      <c r="AI331" s="272">
        <f t="shared" ref="AI331" si="3608">(V331-V330)*100</f>
        <v>6.3732225169838008E-3</v>
      </c>
      <c r="AJ331" s="272">
        <f t="shared" ref="AJ331" si="3609">(W331-W330)*100</f>
        <v>0</v>
      </c>
      <c r="AK331" s="272">
        <f t="shared" ref="AK331" si="3610">(X331-X330)*100</f>
        <v>-0.47808698826770207</v>
      </c>
      <c r="AL331" s="272">
        <f t="shared" ref="AL331" si="3611">(Y331-Y330)*100</f>
        <v>-0.51660982695465463</v>
      </c>
      <c r="AM331" s="272">
        <f t="shared" ref="AM331" si="3612">(Z331-Z330)*100</f>
        <v>-0.25066878832877626</v>
      </c>
      <c r="AN331" s="272">
        <f t="shared" ref="AN331" si="3613">(AA331-AA330)*100</f>
        <v>0</v>
      </c>
      <c r="AO331" s="272">
        <f t="shared" ref="AO331" si="3614">(AB331-AB330)*100</f>
        <v>-2.099321202669771</v>
      </c>
      <c r="AP331" s="272">
        <f t="shared" ref="AP331" si="3615">(AC331-AC330)*100</f>
        <v>-1.6670010836136075</v>
      </c>
      <c r="AQ331" s="272">
        <f t="shared" ref="AQ331" si="3616">(AD331-AD330)*100</f>
        <v>-2.4028407478309672</v>
      </c>
      <c r="AR331" s="272">
        <f t="shared" ref="AR331" si="3617">(AE331-AE330)*100</f>
        <v>-1.950858229563962</v>
      </c>
    </row>
    <row r="332" spans="1:45" ht="15">
      <c r="A332" s="439"/>
      <c r="B332" s="457" t="s">
        <v>106</v>
      </c>
      <c r="C332" s="444"/>
      <c r="D332" s="445"/>
      <c r="E332" s="445"/>
      <c r="F332" s="445"/>
      <c r="G332" s="445"/>
      <c r="H332" s="445"/>
      <c r="I332" s="444"/>
      <c r="J332" s="444"/>
      <c r="K332" s="445"/>
      <c r="L332" s="445"/>
      <c r="M332" s="445"/>
      <c r="N332" s="444"/>
      <c r="O332" s="444"/>
      <c r="P332" s="489"/>
      <c r="Q332" s="56"/>
      <c r="R332" s="248" t="s">
        <v>530</v>
      </c>
      <c r="S332" s="249" t="s">
        <v>520</v>
      </c>
      <c r="T332" s="280">
        <f t="shared" ref="T332:T333" si="3618">IF(C314&gt;0,C332/C314,)</f>
        <v>0</v>
      </c>
      <c r="U332" s="281">
        <f t="shared" ref="U332:U333" si="3619">IF(D314&gt;0,D332/D314,)</f>
        <v>0</v>
      </c>
      <c r="V332" s="281">
        <f t="shared" ref="V332:V333" si="3620">IF(E314&gt;0,E332/E314,)</f>
        <v>0</v>
      </c>
      <c r="W332" s="281">
        <f t="shared" ref="W332:W333" si="3621">IF(F314&gt;0,F332/F314,)</f>
        <v>0</v>
      </c>
      <c r="X332" s="281">
        <f t="shared" ref="X332:X333" si="3622">IF(G314&gt;0,G332/G314,)</f>
        <v>0</v>
      </c>
      <c r="Y332" s="281">
        <f t="shared" ref="Y332:Y333" si="3623">IF(H314&gt;0,H332/H314,)</f>
        <v>0</v>
      </c>
      <c r="Z332" s="280">
        <f t="shared" ref="Z332:Z333" si="3624">IF(I314&gt;0,I332/I314,)</f>
        <v>0</v>
      </c>
      <c r="AA332" s="280">
        <f t="shared" ref="AA332:AA333" si="3625">IF(J314&gt;0,J332/J314,)</f>
        <v>0</v>
      </c>
      <c r="AB332" s="281">
        <f t="shared" ref="AB332:AB333" si="3626">IF(K314&gt;0,K332/K314,)</f>
        <v>0</v>
      </c>
      <c r="AC332" s="281">
        <f t="shared" ref="AC332:AC333" si="3627">IF(L314&gt;0,L332/L314,)</f>
        <v>0</v>
      </c>
      <c r="AD332" s="281">
        <f t="shared" ref="AD332:AD333" si="3628">IF(M314&gt;0,M332/M314,)</f>
        <v>0</v>
      </c>
      <c r="AE332" s="280">
        <f t="shared" ref="AE332:AE333" si="3629">IF(N314&gt;0,N332/N314,)</f>
        <v>0</v>
      </c>
      <c r="AG332" s="334" t="s">
        <v>519</v>
      </c>
      <c r="AH332" s="266"/>
      <c r="AI332" s="266"/>
      <c r="AJ332" s="266"/>
      <c r="AK332" s="266"/>
      <c r="AL332" s="266"/>
      <c r="AM332" s="266"/>
      <c r="AN332" s="266"/>
      <c r="AO332" s="266"/>
      <c r="AP332" s="266"/>
      <c r="AQ332" s="266"/>
      <c r="AR332" s="266"/>
    </row>
    <row r="333" spans="1:45" ht="15">
      <c r="A333" s="439"/>
      <c r="B333" s="457" t="s">
        <v>426</v>
      </c>
      <c r="C333" s="444"/>
      <c r="D333" s="445"/>
      <c r="E333" s="445"/>
      <c r="F333" s="445"/>
      <c r="G333" s="445"/>
      <c r="H333" s="445"/>
      <c r="I333" s="444"/>
      <c r="J333" s="444"/>
      <c r="K333" s="445"/>
      <c r="L333" s="445"/>
      <c r="M333" s="445"/>
      <c r="N333" s="444"/>
      <c r="O333" s="444"/>
      <c r="P333" s="489"/>
      <c r="Q333" s="56"/>
      <c r="R333" s="250"/>
      <c r="S333" s="251" t="s">
        <v>500</v>
      </c>
      <c r="T333" s="282">
        <f t="shared" si="3618"/>
        <v>0</v>
      </c>
      <c r="U333" s="283">
        <f t="shared" si="3619"/>
        <v>0</v>
      </c>
      <c r="V333" s="283">
        <f t="shared" si="3620"/>
        <v>0</v>
      </c>
      <c r="W333" s="283">
        <f t="shared" si="3621"/>
        <v>0</v>
      </c>
      <c r="X333" s="283">
        <f t="shared" si="3622"/>
        <v>0</v>
      </c>
      <c r="Y333" s="283">
        <f t="shared" si="3623"/>
        <v>0</v>
      </c>
      <c r="Z333" s="282">
        <f t="shared" si="3624"/>
        <v>0</v>
      </c>
      <c r="AA333" s="282">
        <f t="shared" si="3625"/>
        <v>0</v>
      </c>
      <c r="AB333" s="283">
        <f t="shared" si="3626"/>
        <v>0</v>
      </c>
      <c r="AC333" s="283">
        <f t="shared" si="3627"/>
        <v>0</v>
      </c>
      <c r="AD333" s="283">
        <f t="shared" si="3628"/>
        <v>0</v>
      </c>
      <c r="AE333" s="282">
        <f t="shared" si="3629"/>
        <v>0</v>
      </c>
      <c r="AG333" s="272">
        <f>(T333-T332)*100</f>
        <v>0</v>
      </c>
      <c r="AH333" s="272">
        <f t="shared" ref="AH333" si="3630">(U333-U332)*100</f>
        <v>0</v>
      </c>
      <c r="AI333" s="272">
        <f t="shared" ref="AI333" si="3631">(V333-V332)*100</f>
        <v>0</v>
      </c>
      <c r="AJ333" s="272">
        <f t="shared" ref="AJ333" si="3632">(W333-W332)*100</f>
        <v>0</v>
      </c>
      <c r="AK333" s="272">
        <f t="shared" ref="AK333" si="3633">(X333-X332)*100</f>
        <v>0</v>
      </c>
      <c r="AL333" s="272">
        <f t="shared" ref="AL333" si="3634">(Y333-Y332)*100</f>
        <v>0</v>
      </c>
      <c r="AM333" s="272">
        <f t="shared" ref="AM333" si="3635">(Z333-Z332)*100</f>
        <v>0</v>
      </c>
      <c r="AN333" s="272">
        <f t="shared" ref="AN333" si="3636">(AA333-AA332)*100</f>
        <v>0</v>
      </c>
      <c r="AO333" s="272">
        <f t="shared" ref="AO333" si="3637">(AB333-AB332)*100</f>
        <v>0</v>
      </c>
      <c r="AP333" s="272">
        <f t="shared" ref="AP333" si="3638">(AC333-AC332)*100</f>
        <v>0</v>
      </c>
      <c r="AQ333" s="272">
        <f t="shared" ref="AQ333" si="3639">(AD333-AD332)*100</f>
        <v>0</v>
      </c>
      <c r="AR333" s="272">
        <f t="shared" ref="AR333" si="3640">(AE333-AE332)*100</f>
        <v>0</v>
      </c>
    </row>
    <row r="334" spans="1:45" ht="15">
      <c r="A334" s="439"/>
      <c r="B334" s="457" t="s">
        <v>108</v>
      </c>
      <c r="C334" s="444">
        <v>317</v>
      </c>
      <c r="D334" s="445">
        <v>3</v>
      </c>
      <c r="E334" s="445">
        <v>161</v>
      </c>
      <c r="F334" s="445"/>
      <c r="G334" s="445">
        <v>7</v>
      </c>
      <c r="H334" s="445">
        <v>4</v>
      </c>
      <c r="I334" s="444">
        <v>492</v>
      </c>
      <c r="J334" s="444"/>
      <c r="K334" s="445">
        <v>1850</v>
      </c>
      <c r="L334" s="445">
        <v>1210</v>
      </c>
      <c r="M334" s="445">
        <v>262</v>
      </c>
      <c r="N334" s="444">
        <v>3322</v>
      </c>
      <c r="O334" s="444"/>
      <c r="P334" s="489"/>
      <c r="Q334" s="56"/>
      <c r="R334" s="248" t="s">
        <v>531</v>
      </c>
      <c r="S334" s="249" t="s">
        <v>520</v>
      </c>
      <c r="T334" s="280">
        <f t="shared" ref="T334:T335" si="3641">IF(C314&gt;0,C334/C314,)</f>
        <v>1.368384701718035E-2</v>
      </c>
      <c r="U334" s="281">
        <f t="shared" ref="U334:U335" si="3642">IF(D314&gt;0,D334/D314,)</f>
        <v>1.9071837253655435E-3</v>
      </c>
      <c r="V334" s="281">
        <f t="shared" ref="V334:V335" si="3643">IF(E314&gt;0,E334/E314,)</f>
        <v>1.692420897718911E-2</v>
      </c>
      <c r="W334" s="281">
        <f t="shared" ref="W334:W335" si="3644">IF(F314&gt;0,F334/F314,)</f>
        <v>0</v>
      </c>
      <c r="X334" s="281">
        <f t="shared" ref="X334:X335" si="3645">IF(G314&gt;0,G334/G314,)</f>
        <v>6.6037735849056606E-3</v>
      </c>
      <c r="Y334" s="281">
        <f t="shared" ref="Y334:Y335" si="3646">IF(H314&gt;0,H334/H314,)</f>
        <v>1.4652014652014652E-2</v>
      </c>
      <c r="Z334" s="280">
        <f t="shared" ref="Z334:Z335" si="3647">IF(I314&gt;0,I334/I314,)</f>
        <v>1.3826050302093579E-2</v>
      </c>
      <c r="AA334" s="280">
        <f t="shared" ref="AA334:AA335" si="3648">IF(J314&gt;0,J334/J314,)</f>
        <v>0</v>
      </c>
      <c r="AB334" s="281">
        <f t="shared" ref="AB334:AB335" si="3649">IF(K314&gt;0,K334/K314,)</f>
        <v>0.16879562043795621</v>
      </c>
      <c r="AC334" s="281">
        <f t="shared" ref="AC334:AC335" si="3650">IF(L314&gt;0,L334/L314,)</f>
        <v>0.21692362854069558</v>
      </c>
      <c r="AD334" s="281">
        <f t="shared" ref="AD334:AD335" si="3651">IF(M314&gt;0,M334/M314,)</f>
        <v>0.16283405842137974</v>
      </c>
      <c r="AE334" s="280">
        <f t="shared" ref="AE334:AE335" si="3652">IF(N314&gt;0,N334/N314,)</f>
        <v>0.18306056097426571</v>
      </c>
      <c r="AG334" s="334" t="s">
        <v>519</v>
      </c>
      <c r="AH334" s="195"/>
      <c r="AI334" s="195"/>
      <c r="AJ334" s="195"/>
      <c r="AK334" s="195"/>
      <c r="AL334" s="195"/>
      <c r="AM334" s="195"/>
      <c r="AN334" s="195"/>
      <c r="AO334" s="195"/>
      <c r="AP334" s="195"/>
      <c r="AQ334" s="195"/>
      <c r="AR334" s="195"/>
    </row>
    <row r="335" spans="1:45" ht="15.75" thickBot="1">
      <c r="A335" s="439"/>
      <c r="B335" s="457" t="s">
        <v>430</v>
      </c>
      <c r="C335" s="444">
        <v>320</v>
      </c>
      <c r="D335" s="445">
        <v>9</v>
      </c>
      <c r="E335" s="445">
        <v>176</v>
      </c>
      <c r="F335" s="445"/>
      <c r="G335" s="445">
        <v>2</v>
      </c>
      <c r="H335" s="445">
        <v>5</v>
      </c>
      <c r="I335" s="444">
        <v>512</v>
      </c>
      <c r="J335" s="444"/>
      <c r="K335" s="445">
        <v>1806</v>
      </c>
      <c r="L335" s="445">
        <v>1138</v>
      </c>
      <c r="M335" s="445">
        <v>247</v>
      </c>
      <c r="N335" s="444">
        <v>3191</v>
      </c>
      <c r="O335" s="444"/>
      <c r="P335" s="489"/>
      <c r="Q335" s="56"/>
      <c r="R335" s="255"/>
      <c r="S335" s="256" t="s">
        <v>500</v>
      </c>
      <c r="T335" s="284">
        <f t="shared" si="3641"/>
        <v>1.3526651730988713E-2</v>
      </c>
      <c r="U335" s="285">
        <f t="shared" si="3642"/>
        <v>5.5248618784530384E-3</v>
      </c>
      <c r="V335" s="285">
        <f t="shared" si="3643"/>
        <v>1.8073526391456152E-2</v>
      </c>
      <c r="W335" s="285">
        <f t="shared" si="3644"/>
        <v>0</v>
      </c>
      <c r="X335" s="285">
        <f t="shared" si="3645"/>
        <v>1.7590149516270889E-3</v>
      </c>
      <c r="Y335" s="285">
        <f t="shared" si="3646"/>
        <v>1.7241379310344827E-2</v>
      </c>
      <c r="Z335" s="284">
        <f t="shared" si="3647"/>
        <v>1.4046253875065156E-2</v>
      </c>
      <c r="AA335" s="284">
        <f t="shared" si="3648"/>
        <v>0</v>
      </c>
      <c r="AB335" s="285">
        <f t="shared" si="3649"/>
        <v>0.16239546803345023</v>
      </c>
      <c r="AC335" s="285">
        <f t="shared" si="3650"/>
        <v>0.20372359470103832</v>
      </c>
      <c r="AD335" s="285">
        <f t="shared" si="3651"/>
        <v>0.15976714100905562</v>
      </c>
      <c r="AE335" s="284">
        <f t="shared" si="3652"/>
        <v>0.17482057743932505</v>
      </c>
      <c r="AF335" s="427"/>
      <c r="AG335" s="273">
        <f>(T335-T334)*100</f>
        <v>-1.5719528619163696E-2</v>
      </c>
      <c r="AH335" s="273">
        <f t="shared" ref="AH335" si="3653">(U335-U334)*100</f>
        <v>0.36176781530874952</v>
      </c>
      <c r="AI335" s="273">
        <f t="shared" ref="AI335" si="3654">(V335-V334)*100</f>
        <v>0.11493174142670412</v>
      </c>
      <c r="AJ335" s="273">
        <f t="shared" ref="AJ335" si="3655">(W335-W334)*100</f>
        <v>0</v>
      </c>
      <c r="AK335" s="273">
        <f t="shared" ref="AK335" si="3656">(X335-X334)*100</f>
        <v>-0.48447586332785714</v>
      </c>
      <c r="AL335" s="273">
        <f t="shared" ref="AL335" si="3657">(Y335-Y334)*100</f>
        <v>0.25893646583301755</v>
      </c>
      <c r="AM335" s="273">
        <f t="shared" ref="AM335" si="3658">(Z335-Z334)*100</f>
        <v>2.2020357297157685E-2</v>
      </c>
      <c r="AN335" s="273">
        <f t="shared" ref="AN335" si="3659">(AA335-AA334)*100</f>
        <v>0</v>
      </c>
      <c r="AO335" s="273">
        <f t="shared" ref="AO335" si="3660">(AB335-AB334)*100</f>
        <v>-0.64001524045059766</v>
      </c>
      <c r="AP335" s="273">
        <f t="shared" ref="AP335" si="3661">(AC335-AC334)*100</f>
        <v>-1.3200033839657261</v>
      </c>
      <c r="AQ335" s="273">
        <f t="shared" ref="AQ335" si="3662">(AD335-AD334)*100</f>
        <v>-0.30669174123241216</v>
      </c>
      <c r="AR335" s="273">
        <f t="shared" ref="AR335" si="3663">(AE335-AE334)*100</f>
        <v>-0.82399835349406536</v>
      </c>
    </row>
    <row r="336" spans="1:45">
      <c r="A336" s="432" t="s">
        <v>541</v>
      </c>
      <c r="B336" s="431" t="s">
        <v>94</v>
      </c>
      <c r="C336" s="428">
        <v>4130</v>
      </c>
      <c r="D336" s="429"/>
      <c r="E336" s="429">
        <v>1598</v>
      </c>
      <c r="F336" s="429"/>
      <c r="G336" s="429">
        <v>1346</v>
      </c>
      <c r="H336" s="429">
        <v>2277</v>
      </c>
      <c r="I336" s="428">
        <v>9351</v>
      </c>
      <c r="J336" s="428">
        <v>264</v>
      </c>
      <c r="K336" s="429"/>
      <c r="L336" s="429">
        <v>561</v>
      </c>
      <c r="M336" s="429">
        <v>1792</v>
      </c>
      <c r="N336" s="428">
        <v>2617</v>
      </c>
      <c r="O336" s="428"/>
      <c r="P336" s="430"/>
      <c r="R336" s="248" t="s">
        <v>521</v>
      </c>
      <c r="S336" s="249" t="s">
        <v>520</v>
      </c>
      <c r="T336" s="280">
        <f t="shared" ref="T336:T337" si="3664">IF(C336&gt;0,C336/C336,)</f>
        <v>1</v>
      </c>
      <c r="U336" s="281">
        <f t="shared" ref="U336:U337" si="3665">IF(D336&gt;0,D336/D336,)</f>
        <v>0</v>
      </c>
      <c r="V336" s="281">
        <f t="shared" ref="V336:V337" si="3666">IF(E336&gt;0,E336/E336,)</f>
        <v>1</v>
      </c>
      <c r="W336" s="281">
        <f t="shared" ref="W336:W337" si="3667">IF(F336&gt;0,F336/F336,)</f>
        <v>0</v>
      </c>
      <c r="X336" s="281">
        <f t="shared" ref="X336:X337" si="3668">IF(G336&gt;0,G336/G336,)</f>
        <v>1</v>
      </c>
      <c r="Y336" s="281">
        <f t="shared" ref="Y336:Y337" si="3669">IF(H336&gt;0,H336/H336,)</f>
        <v>1</v>
      </c>
      <c r="Z336" s="280">
        <f t="shared" ref="Z336:Z337" si="3670">IF(I336&gt;0,I336/I336,)</f>
        <v>1</v>
      </c>
      <c r="AA336" s="280">
        <f t="shared" ref="AA336:AA337" si="3671">IF(J336&gt;0,J336/J336,)</f>
        <v>1</v>
      </c>
      <c r="AB336" s="281">
        <f t="shared" ref="AB336:AB337" si="3672">IF(K336&gt;0,K336/K336,)</f>
        <v>0</v>
      </c>
      <c r="AC336" s="281">
        <f t="shared" ref="AC336:AC337" si="3673">IF(L336&gt;0,L336/L336,)</f>
        <v>1</v>
      </c>
      <c r="AD336" s="281">
        <f t="shared" ref="AD336:AD337" si="3674">IF(M336&gt;0,M336/M336,)</f>
        <v>1</v>
      </c>
      <c r="AE336" s="280">
        <f t="shared" ref="AE336:AE337" si="3675">IF(N336&gt;0,N336/N336,)</f>
        <v>1</v>
      </c>
      <c r="AG336" s="265">
        <f>+T338+T340+T342+T344+T346+T348+T350+T352+T354+T356</f>
        <v>1.0000000000000002</v>
      </c>
      <c r="AH336" s="266">
        <f t="shared" ref="AH336:AH337" si="3676">+U338+U340+U342+U344+U346+U348+U350+U352+U354+U356</f>
        <v>0</v>
      </c>
      <c r="AI336" s="266">
        <f t="shared" ref="AI336:AI337" si="3677">+V338+V340+V342+V344+V346+V348+V350+V352+V354+V356</f>
        <v>0.99999999999999989</v>
      </c>
      <c r="AJ336" s="266">
        <f t="shared" ref="AJ336:AJ337" si="3678">+W338+W340+W342+W344+W346+W348+W350+W352+W354+W356</f>
        <v>0</v>
      </c>
      <c r="AK336" s="266">
        <f t="shared" ref="AK336:AK337" si="3679">+X338+X340+X342+X344+X346+X348+X350+X352+X354+X356</f>
        <v>1</v>
      </c>
      <c r="AL336" s="406">
        <f t="shared" ref="AL336:AL337" si="3680">+Y338+Y340+Y342+Y344+Y346+Y348+Y350+Y352+Y354+Y356</f>
        <v>0.99956082564778204</v>
      </c>
      <c r="AM336" s="406">
        <f t="shared" ref="AM336:AM337" si="3681">+Z338+Z340+Z342+Z344+Z346+Z348+Z350+Z352+Z354+Z356</f>
        <v>0.99989305956582175</v>
      </c>
      <c r="AN336" s="266">
        <f t="shared" ref="AN336:AN337" si="3682">+AA338+AA340+AA342+AA344+AA346+AA348+AA350+AA352+AA354+AA356</f>
        <v>1</v>
      </c>
      <c r="AO336" s="266">
        <f t="shared" ref="AO336:AO337" si="3683">+AB338+AB340+AB342+AB344+AB346+AB348+AB350+AB352+AB354+AB356</f>
        <v>0</v>
      </c>
      <c r="AP336" s="266">
        <f t="shared" ref="AP336:AP337" si="3684">+AC338+AC340+AC342+AC344+AC346+AC348+AC350+AC352+AC354+AC356</f>
        <v>1</v>
      </c>
      <c r="AQ336" s="266">
        <f t="shared" ref="AQ336:AQ337" si="3685">+AD338+AD340+AD342+AD344+AD346+AD348+AD350+AD352+AD354+AD356</f>
        <v>1</v>
      </c>
      <c r="AR336" s="266">
        <f t="shared" ref="AR336:AR337" si="3686">+AE338+AE340+AE342+AE344+AE346+AE348+AE350+AE352+AE354+AE356</f>
        <v>1</v>
      </c>
      <c r="AS336" s="6"/>
    </row>
    <row r="337" spans="1:45">
      <c r="A337" s="439"/>
      <c r="B337" s="457" t="s">
        <v>428</v>
      </c>
      <c r="C337" s="444">
        <v>4295</v>
      </c>
      <c r="D337" s="445"/>
      <c r="E337" s="445">
        <v>1583</v>
      </c>
      <c r="F337" s="445"/>
      <c r="G337" s="445">
        <v>1361</v>
      </c>
      <c r="H337" s="445">
        <v>2205</v>
      </c>
      <c r="I337" s="444">
        <v>9444</v>
      </c>
      <c r="J337" s="444">
        <v>281</v>
      </c>
      <c r="K337" s="445"/>
      <c r="L337" s="445">
        <v>563</v>
      </c>
      <c r="M337" s="445">
        <v>1783</v>
      </c>
      <c r="N337" s="444">
        <v>2627</v>
      </c>
      <c r="O337" s="444"/>
      <c r="P337" s="489"/>
      <c r="R337" s="250"/>
      <c r="S337" s="251" t="s">
        <v>500</v>
      </c>
      <c r="T337" s="282">
        <f t="shared" si="3664"/>
        <v>1</v>
      </c>
      <c r="U337" s="283">
        <f t="shared" si="3665"/>
        <v>0</v>
      </c>
      <c r="V337" s="283">
        <f t="shared" si="3666"/>
        <v>1</v>
      </c>
      <c r="W337" s="283">
        <f t="shared" si="3667"/>
        <v>0</v>
      </c>
      <c r="X337" s="283">
        <f t="shared" si="3668"/>
        <v>1</v>
      </c>
      <c r="Y337" s="283">
        <f t="shared" si="3669"/>
        <v>1</v>
      </c>
      <c r="Z337" s="282">
        <f t="shared" si="3670"/>
        <v>1</v>
      </c>
      <c r="AA337" s="282">
        <f t="shared" si="3671"/>
        <v>1</v>
      </c>
      <c r="AB337" s="283">
        <f t="shared" si="3672"/>
        <v>0</v>
      </c>
      <c r="AC337" s="283">
        <f t="shared" si="3673"/>
        <v>1</v>
      </c>
      <c r="AD337" s="283">
        <f t="shared" si="3674"/>
        <v>1</v>
      </c>
      <c r="AE337" s="282">
        <f t="shared" si="3675"/>
        <v>1</v>
      </c>
      <c r="AG337" s="267">
        <f>+T339+T341+T343+T345+T347+T349+T351+T353+T355+T357</f>
        <v>1</v>
      </c>
      <c r="AH337" s="315">
        <f t="shared" si="3676"/>
        <v>0</v>
      </c>
      <c r="AI337" s="267">
        <f t="shared" si="3677"/>
        <v>1</v>
      </c>
      <c r="AJ337" s="267">
        <f t="shared" si="3678"/>
        <v>0</v>
      </c>
      <c r="AK337" s="267">
        <f t="shared" si="3679"/>
        <v>1</v>
      </c>
      <c r="AL337" s="267">
        <f t="shared" si="3680"/>
        <v>1</v>
      </c>
      <c r="AM337" s="267">
        <f t="shared" si="3681"/>
        <v>1</v>
      </c>
      <c r="AN337" s="267">
        <f t="shared" si="3682"/>
        <v>1</v>
      </c>
      <c r="AO337" s="267">
        <f t="shared" si="3683"/>
        <v>0</v>
      </c>
      <c r="AP337" s="267">
        <f t="shared" si="3684"/>
        <v>1</v>
      </c>
      <c r="AQ337" s="267">
        <f t="shared" si="3685"/>
        <v>1</v>
      </c>
      <c r="AR337" s="267">
        <f t="shared" si="3686"/>
        <v>1</v>
      </c>
      <c r="AS337" s="274"/>
    </row>
    <row r="338" spans="1:45">
      <c r="A338" s="439"/>
      <c r="B338" s="457" t="s">
        <v>226</v>
      </c>
      <c r="C338" s="444">
        <v>759</v>
      </c>
      <c r="D338" s="445"/>
      <c r="E338" s="445">
        <v>327</v>
      </c>
      <c r="F338" s="445"/>
      <c r="G338" s="445">
        <v>181</v>
      </c>
      <c r="H338" s="445">
        <v>340</v>
      </c>
      <c r="I338" s="444">
        <v>1607</v>
      </c>
      <c r="J338" s="444">
        <v>100</v>
      </c>
      <c r="K338" s="445"/>
      <c r="L338" s="445">
        <v>39</v>
      </c>
      <c r="M338" s="445">
        <v>82</v>
      </c>
      <c r="N338" s="444">
        <v>221</v>
      </c>
      <c r="O338" s="444"/>
      <c r="P338" s="489"/>
      <c r="R338" s="248" t="s">
        <v>522</v>
      </c>
      <c r="S338" s="249" t="s">
        <v>520</v>
      </c>
      <c r="T338" s="280">
        <f t="shared" ref="T338:T339" si="3687">IF(C336&gt;0,C338/C336,)</f>
        <v>0.1837772397094431</v>
      </c>
      <c r="U338" s="281">
        <f t="shared" ref="U338:U339" si="3688">IF(D336&gt;0,D338/D336,)</f>
        <v>0</v>
      </c>
      <c r="V338" s="281">
        <f t="shared" ref="V338:V339" si="3689">IF(E336&gt;0,E338/E336,)</f>
        <v>0.20463078848560701</v>
      </c>
      <c r="W338" s="281">
        <f t="shared" ref="W338:W339" si="3690">IF(F336&gt;0,F338/F336,)</f>
        <v>0</v>
      </c>
      <c r="X338" s="281">
        <f t="shared" ref="X338:X339" si="3691">IF(G336&gt;0,G338/G336,)</f>
        <v>0.13447251114413075</v>
      </c>
      <c r="Y338" s="281">
        <f t="shared" ref="Y338:Y339" si="3692">IF(H336&gt;0,H338/H336,)</f>
        <v>0.14931927975406237</v>
      </c>
      <c r="Z338" s="280">
        <f t="shared" ref="Z338:Z339" si="3693">IF(I336&gt;0,I338/I336,)</f>
        <v>0.17185327772430756</v>
      </c>
      <c r="AA338" s="280">
        <f t="shared" ref="AA338:AA339" si="3694">IF(J336&gt;0,J338/J336,)</f>
        <v>0.37878787878787878</v>
      </c>
      <c r="AB338" s="281">
        <f t="shared" ref="AB338:AB339" si="3695">IF(K336&gt;0,K338/K336,)</f>
        <v>0</v>
      </c>
      <c r="AC338" s="281">
        <f t="shared" ref="AC338:AC339" si="3696">IF(L336&gt;0,L338/L336,)</f>
        <v>6.9518716577540107E-2</v>
      </c>
      <c r="AD338" s="281">
        <f t="shared" ref="AD338:AD339" si="3697">IF(M336&gt;0,M338/M336,)</f>
        <v>4.5758928571428568E-2</v>
      </c>
      <c r="AE338" s="280">
        <f t="shared" ref="AE338:AE339" si="3698">IF(N336&gt;0,N338/N336,)</f>
        <v>8.444784103935804E-2</v>
      </c>
      <c r="AG338" s="334" t="s">
        <v>519</v>
      </c>
      <c r="AH338" s="266"/>
      <c r="AI338" s="266"/>
      <c r="AJ338" s="266"/>
      <c r="AK338" s="266"/>
      <c r="AL338" s="266"/>
      <c r="AM338" s="266"/>
      <c r="AN338" s="266"/>
      <c r="AO338" s="266"/>
      <c r="AP338" s="266"/>
      <c r="AQ338" s="266"/>
      <c r="AR338" s="266"/>
      <c r="AS338" s="6"/>
    </row>
    <row r="339" spans="1:45">
      <c r="A339" s="439"/>
      <c r="B339" s="457" t="s">
        <v>410</v>
      </c>
      <c r="C339" s="444">
        <v>804</v>
      </c>
      <c r="D339" s="445"/>
      <c r="E339" s="445">
        <v>405</v>
      </c>
      <c r="F339" s="445"/>
      <c r="G339" s="445">
        <v>180</v>
      </c>
      <c r="H339" s="445">
        <v>305</v>
      </c>
      <c r="I339" s="444">
        <v>1694</v>
      </c>
      <c r="J339" s="444">
        <v>91</v>
      </c>
      <c r="K339" s="445"/>
      <c r="L339" s="445">
        <v>40</v>
      </c>
      <c r="M339" s="445">
        <v>80</v>
      </c>
      <c r="N339" s="444">
        <v>211</v>
      </c>
      <c r="O339" s="444"/>
      <c r="P339" s="489"/>
      <c r="R339" s="250"/>
      <c r="S339" s="251" t="s">
        <v>500</v>
      </c>
      <c r="T339" s="282">
        <f t="shared" si="3687"/>
        <v>0.18719441210710128</v>
      </c>
      <c r="U339" s="283">
        <f t="shared" si="3688"/>
        <v>0</v>
      </c>
      <c r="V339" s="283">
        <f t="shared" si="3689"/>
        <v>0.25584333543903981</v>
      </c>
      <c r="W339" s="283">
        <f t="shared" si="3690"/>
        <v>0</v>
      </c>
      <c r="X339" s="283">
        <f t="shared" si="3691"/>
        <v>0.13225569434239529</v>
      </c>
      <c r="Y339" s="283">
        <f t="shared" si="3692"/>
        <v>0.1383219954648526</v>
      </c>
      <c r="Z339" s="282">
        <f t="shared" si="3693"/>
        <v>0.17937314697162218</v>
      </c>
      <c r="AA339" s="282">
        <f t="shared" si="3694"/>
        <v>0.32384341637010677</v>
      </c>
      <c r="AB339" s="283">
        <f t="shared" si="3695"/>
        <v>0</v>
      </c>
      <c r="AC339" s="283">
        <f t="shared" si="3696"/>
        <v>7.1047957371225573E-2</v>
      </c>
      <c r="AD339" s="283">
        <f t="shared" si="3697"/>
        <v>4.4868199663488505E-2</v>
      </c>
      <c r="AE339" s="282">
        <f t="shared" si="3698"/>
        <v>8.0319756376094398E-2</v>
      </c>
      <c r="AG339" s="272">
        <f>(T339-T338)*100</f>
        <v>0.34171723976581803</v>
      </c>
      <c r="AH339" s="272">
        <f t="shared" ref="AH339" si="3699">(U339-U338)*100</f>
        <v>0</v>
      </c>
      <c r="AI339" s="805">
        <f t="shared" ref="AI339" si="3700">(V339-V338)*100</f>
        <v>5.1212546953432803</v>
      </c>
      <c r="AJ339" s="272">
        <f t="shared" ref="AJ339" si="3701">(W339-W338)*100</f>
        <v>0</v>
      </c>
      <c r="AK339" s="272">
        <f t="shared" ref="AK339" si="3702">(X339-X338)*100</f>
        <v>-0.22168168017354661</v>
      </c>
      <c r="AL339" s="272">
        <f t="shared" ref="AL339" si="3703">(Y339-Y338)*100</f>
        <v>-1.0997284289209763</v>
      </c>
      <c r="AM339" s="272">
        <f t="shared" ref="AM339" si="3704">(Z339-Z338)*100</f>
        <v>0.75198692473146256</v>
      </c>
      <c r="AN339" s="805">
        <f t="shared" ref="AN339" si="3705">(AA339-AA338)*100</f>
        <v>-5.4944462417772009</v>
      </c>
      <c r="AO339" s="272">
        <f t="shared" ref="AO339" si="3706">(AB339-AB338)*100</f>
        <v>0</v>
      </c>
      <c r="AP339" s="272">
        <f t="shared" ref="AP339" si="3707">(AC339-AC338)*100</f>
        <v>0.15292407936854657</v>
      </c>
      <c r="AQ339" s="272">
        <f t="shared" ref="AQ339" si="3708">(AD339-AD338)*100</f>
        <v>-8.9072890794006376E-2</v>
      </c>
      <c r="AR339" s="272">
        <f t="shared" ref="AR339" si="3709">(AE339-AE338)*100</f>
        <v>-0.41280846632636425</v>
      </c>
    </row>
    <row r="340" spans="1:45">
      <c r="A340" s="439"/>
      <c r="B340" s="457" t="s">
        <v>228</v>
      </c>
      <c r="C340" s="444"/>
      <c r="D340" s="445"/>
      <c r="E340" s="445">
        <v>2</v>
      </c>
      <c r="F340" s="445"/>
      <c r="G340" s="445"/>
      <c r="H340" s="445">
        <v>5</v>
      </c>
      <c r="I340" s="444">
        <v>7</v>
      </c>
      <c r="J340" s="444"/>
      <c r="K340" s="445"/>
      <c r="L340" s="445">
        <v>1</v>
      </c>
      <c r="M340" s="445">
        <v>17</v>
      </c>
      <c r="N340" s="444">
        <v>18</v>
      </c>
      <c r="O340" s="444"/>
      <c r="P340" s="489"/>
      <c r="R340" s="248" t="s">
        <v>523</v>
      </c>
      <c r="S340" s="249" t="s">
        <v>520</v>
      </c>
      <c r="T340" s="280">
        <f t="shared" ref="T340:T341" si="3710">IF(C336&gt;0,C340/C336,)</f>
        <v>0</v>
      </c>
      <c r="U340" s="281">
        <f t="shared" ref="U340:U341" si="3711">IF(D336&gt;0,D340/D336,)</f>
        <v>0</v>
      </c>
      <c r="V340" s="281">
        <f t="shared" ref="V340:V341" si="3712">IF(E336&gt;0,E340/E336,)</f>
        <v>1.2515644555694619E-3</v>
      </c>
      <c r="W340" s="281">
        <f t="shared" ref="W340:W341" si="3713">IF(F336&gt;0,F340/F336,)</f>
        <v>0</v>
      </c>
      <c r="X340" s="281">
        <f t="shared" ref="X340:X341" si="3714">IF(G336&gt;0,G340/G336,)</f>
        <v>0</v>
      </c>
      <c r="Y340" s="281">
        <f t="shared" ref="Y340:Y341" si="3715">IF(H336&gt;0,H340/H336,)</f>
        <v>2.1958717610891525E-3</v>
      </c>
      <c r="Z340" s="280">
        <f t="shared" ref="Z340:Z341" si="3716">IF(I336&gt;0,I340/I336,)</f>
        <v>7.4858303924713932E-4</v>
      </c>
      <c r="AA340" s="280">
        <f t="shared" ref="AA340:AA341" si="3717">IF(J336&gt;0,J340/J336,)</f>
        <v>0</v>
      </c>
      <c r="AB340" s="281">
        <f t="shared" ref="AB340:AB341" si="3718">IF(K336&gt;0,K340/K336,)</f>
        <v>0</v>
      </c>
      <c r="AC340" s="281">
        <f t="shared" ref="AC340:AC341" si="3719">IF(L336&gt;0,L340/L336,)</f>
        <v>1.7825311942959001E-3</v>
      </c>
      <c r="AD340" s="281">
        <f t="shared" ref="AD340:AD341" si="3720">IF(M336&gt;0,M340/M336,)</f>
        <v>9.4866071428571421E-3</v>
      </c>
      <c r="AE340" s="280">
        <f t="shared" ref="AE340:AE341" si="3721">IF(N336&gt;0,N340/N336,)</f>
        <v>6.8781047000382118E-3</v>
      </c>
      <c r="AG340" s="334" t="s">
        <v>519</v>
      </c>
      <c r="AH340" s="266"/>
      <c r="AI340" s="266"/>
      <c r="AJ340" s="266"/>
      <c r="AK340" s="266"/>
      <c r="AL340" s="266"/>
      <c r="AM340" s="266"/>
      <c r="AN340" s="266"/>
      <c r="AO340" s="266"/>
      <c r="AP340" s="266"/>
      <c r="AQ340" s="266"/>
      <c r="AR340" s="266"/>
    </row>
    <row r="341" spans="1:45">
      <c r="A341" s="439"/>
      <c r="B341" s="457" t="s">
        <v>412</v>
      </c>
      <c r="C341" s="444"/>
      <c r="D341" s="445"/>
      <c r="E341" s="445"/>
      <c r="F341" s="445"/>
      <c r="G341" s="445"/>
      <c r="H341" s="445">
        <v>3</v>
      </c>
      <c r="I341" s="444">
        <v>3</v>
      </c>
      <c r="J341" s="444"/>
      <c r="K341" s="445"/>
      <c r="L341" s="445">
        <v>2</v>
      </c>
      <c r="M341" s="445">
        <v>9</v>
      </c>
      <c r="N341" s="444">
        <v>11</v>
      </c>
      <c r="O341" s="444"/>
      <c r="P341" s="489"/>
      <c r="R341" s="250"/>
      <c r="S341" s="251" t="s">
        <v>500</v>
      </c>
      <c r="T341" s="282">
        <f t="shared" si="3710"/>
        <v>0</v>
      </c>
      <c r="U341" s="283">
        <f t="shared" si="3711"/>
        <v>0</v>
      </c>
      <c r="V341" s="283">
        <f t="shared" si="3712"/>
        <v>0</v>
      </c>
      <c r="W341" s="283">
        <f t="shared" si="3713"/>
        <v>0</v>
      </c>
      <c r="X341" s="283">
        <f t="shared" si="3714"/>
        <v>0</v>
      </c>
      <c r="Y341" s="283">
        <f t="shared" si="3715"/>
        <v>1.3605442176870747E-3</v>
      </c>
      <c r="Z341" s="282">
        <f t="shared" si="3716"/>
        <v>3.176620076238882E-4</v>
      </c>
      <c r="AA341" s="282">
        <f t="shared" si="3717"/>
        <v>0</v>
      </c>
      <c r="AB341" s="283">
        <f t="shared" si="3718"/>
        <v>0</v>
      </c>
      <c r="AC341" s="283">
        <f t="shared" si="3719"/>
        <v>3.552397868561279E-3</v>
      </c>
      <c r="AD341" s="283">
        <f t="shared" si="3720"/>
        <v>5.0476724621424567E-3</v>
      </c>
      <c r="AE341" s="282">
        <f t="shared" si="3721"/>
        <v>4.1872858774267222E-3</v>
      </c>
      <c r="AG341" s="272">
        <f>(T341-T340)*100</f>
        <v>0</v>
      </c>
      <c r="AH341" s="272">
        <f t="shared" ref="AH341" si="3722">(U341-U340)*100</f>
        <v>0</v>
      </c>
      <c r="AI341" s="272">
        <f t="shared" ref="AI341" si="3723">(V341-V340)*100</f>
        <v>-0.12515644555694619</v>
      </c>
      <c r="AJ341" s="272">
        <f t="shared" ref="AJ341" si="3724">(W341-W340)*100</f>
        <v>0</v>
      </c>
      <c r="AK341" s="272">
        <f t="shared" ref="AK341" si="3725">(X341-X340)*100</f>
        <v>0</v>
      </c>
      <c r="AL341" s="272">
        <f t="shared" ref="AL341" si="3726">(Y341-Y340)*100</f>
        <v>-8.3532754340207779E-2</v>
      </c>
      <c r="AM341" s="272">
        <f t="shared" ref="AM341" si="3727">(Z341-Z340)*100</f>
        <v>-4.3092103162325111E-2</v>
      </c>
      <c r="AN341" s="272">
        <f t="shared" ref="AN341" si="3728">(AA341-AA340)*100</f>
        <v>0</v>
      </c>
      <c r="AO341" s="272">
        <f t="shared" ref="AO341" si="3729">(AB341-AB340)*100</f>
        <v>0</v>
      </c>
      <c r="AP341" s="272">
        <f t="shared" ref="AP341" si="3730">(AC341-AC340)*100</f>
        <v>0.1769866674265379</v>
      </c>
      <c r="AQ341" s="272">
        <f t="shared" ref="AQ341" si="3731">(AD341-AD340)*100</f>
        <v>-0.44389346807146857</v>
      </c>
      <c r="AR341" s="272">
        <f t="shared" ref="AR341" si="3732">(AE341-AE340)*100</f>
        <v>-0.26908188226114893</v>
      </c>
    </row>
    <row r="342" spans="1:45">
      <c r="A342" s="439"/>
      <c r="B342" s="457" t="s">
        <v>230</v>
      </c>
      <c r="C342" s="444"/>
      <c r="D342" s="445"/>
      <c r="E342" s="445"/>
      <c r="F342" s="445"/>
      <c r="G342" s="445"/>
      <c r="H342" s="445"/>
      <c r="I342" s="444"/>
      <c r="J342" s="444"/>
      <c r="K342" s="445"/>
      <c r="L342" s="445"/>
      <c r="M342" s="445"/>
      <c r="N342" s="444"/>
      <c r="O342" s="444"/>
      <c r="P342" s="489"/>
      <c r="R342" s="248" t="s">
        <v>524</v>
      </c>
      <c r="S342" s="249" t="s">
        <v>520</v>
      </c>
      <c r="T342" s="280">
        <f t="shared" ref="T342:T343" si="3733">IF(C336&gt;0,C342/C336,)</f>
        <v>0</v>
      </c>
      <c r="U342" s="281">
        <f t="shared" ref="U342:U343" si="3734">IF(D336&gt;0,D342/D336,)</f>
        <v>0</v>
      </c>
      <c r="V342" s="281">
        <f t="shared" ref="V342:V343" si="3735">IF(E336&gt;0,E342/E336,)</f>
        <v>0</v>
      </c>
      <c r="W342" s="281">
        <f t="shared" ref="W342:W343" si="3736">IF(F336&gt;0,F342/F336,)</f>
        <v>0</v>
      </c>
      <c r="X342" s="281">
        <f t="shared" ref="X342:X343" si="3737">IF(G336&gt;0,G342/G336,)</f>
        <v>0</v>
      </c>
      <c r="Y342" s="281">
        <f t="shared" ref="Y342:Y343" si="3738">IF(H336&gt;0,H342/H336,)</f>
        <v>0</v>
      </c>
      <c r="Z342" s="280">
        <f t="shared" ref="Z342:Z343" si="3739">IF(I336&gt;0,I342/I336,)</f>
        <v>0</v>
      </c>
      <c r="AA342" s="280">
        <f t="shared" ref="AA342:AA343" si="3740">IF(J336&gt;0,J342/J336,)</f>
        <v>0</v>
      </c>
      <c r="AB342" s="281">
        <f t="shared" ref="AB342:AB343" si="3741">IF(K336&gt;0,K342/K336,)</f>
        <v>0</v>
      </c>
      <c r="AC342" s="281">
        <f t="shared" ref="AC342:AC343" si="3742">IF(L336&gt;0,L342/L336,)</f>
        <v>0</v>
      </c>
      <c r="AD342" s="281">
        <f t="shared" ref="AD342:AD343" si="3743">IF(M336&gt;0,M342/M336,)</f>
        <v>0</v>
      </c>
      <c r="AE342" s="280">
        <f t="shared" ref="AE342:AE343" si="3744">IF(N336&gt;0,N342/N336,)</f>
        <v>0</v>
      </c>
      <c r="AG342" s="807" t="s">
        <v>519</v>
      </c>
      <c r="AH342" s="808"/>
      <c r="AI342" s="808"/>
      <c r="AJ342" s="808"/>
      <c r="AK342" s="808"/>
      <c r="AL342" s="808"/>
      <c r="AM342" s="808"/>
      <c r="AN342" s="808"/>
      <c r="AO342" s="808"/>
      <c r="AP342" s="808"/>
      <c r="AQ342" s="808"/>
      <c r="AR342" s="808"/>
    </row>
    <row r="343" spans="1:45">
      <c r="A343" s="439"/>
      <c r="B343" s="457" t="s">
        <v>414</v>
      </c>
      <c r="C343" s="444"/>
      <c r="D343" s="445"/>
      <c r="E343" s="445"/>
      <c r="F343" s="445"/>
      <c r="G343" s="445"/>
      <c r="H343" s="445"/>
      <c r="I343" s="444"/>
      <c r="J343" s="444"/>
      <c r="K343" s="445"/>
      <c r="L343" s="445"/>
      <c r="M343" s="445"/>
      <c r="N343" s="444"/>
      <c r="O343" s="444"/>
      <c r="P343" s="489"/>
      <c r="R343" s="250"/>
      <c r="S343" s="251" t="s">
        <v>500</v>
      </c>
      <c r="T343" s="282">
        <f t="shared" si="3733"/>
        <v>0</v>
      </c>
      <c r="U343" s="283">
        <f t="shared" si="3734"/>
        <v>0</v>
      </c>
      <c r="V343" s="283">
        <f t="shared" si="3735"/>
        <v>0</v>
      </c>
      <c r="W343" s="283">
        <f t="shared" si="3736"/>
        <v>0</v>
      </c>
      <c r="X343" s="283">
        <f t="shared" si="3737"/>
        <v>0</v>
      </c>
      <c r="Y343" s="283">
        <f t="shared" si="3738"/>
        <v>0</v>
      </c>
      <c r="Z343" s="282">
        <f t="shared" si="3739"/>
        <v>0</v>
      </c>
      <c r="AA343" s="282">
        <f t="shared" si="3740"/>
        <v>0</v>
      </c>
      <c r="AB343" s="283">
        <f t="shared" si="3741"/>
        <v>0</v>
      </c>
      <c r="AC343" s="283">
        <f t="shared" si="3742"/>
        <v>0</v>
      </c>
      <c r="AD343" s="283">
        <f t="shared" si="3743"/>
        <v>0</v>
      </c>
      <c r="AE343" s="282">
        <f t="shared" si="3744"/>
        <v>0</v>
      </c>
      <c r="AG343" s="272">
        <f>(T343-T342)*100</f>
        <v>0</v>
      </c>
      <c r="AH343" s="272">
        <f t="shared" ref="AH343" si="3745">(U343-U342)*100</f>
        <v>0</v>
      </c>
      <c r="AI343" s="272">
        <f t="shared" ref="AI343" si="3746">(V343-V342)*100</f>
        <v>0</v>
      </c>
      <c r="AJ343" s="272">
        <f t="shared" ref="AJ343" si="3747">(W343-W342)*100</f>
        <v>0</v>
      </c>
      <c r="AK343" s="272">
        <f t="shared" ref="AK343" si="3748">(X343-X342)*100</f>
        <v>0</v>
      </c>
      <c r="AL343" s="272">
        <f t="shared" ref="AL343" si="3749">(Y343-Y342)*100</f>
        <v>0</v>
      </c>
      <c r="AM343" s="272">
        <f t="shared" ref="AM343" si="3750">(Z343-Z342)*100</f>
        <v>0</v>
      </c>
      <c r="AN343" s="272">
        <f t="shared" ref="AN343" si="3751">(AA343-AA342)*100</f>
        <v>0</v>
      </c>
      <c r="AO343" s="272">
        <f t="shared" ref="AO343" si="3752">(AB343-AB342)*100</f>
        <v>0</v>
      </c>
      <c r="AP343" s="272">
        <f t="shared" ref="AP343" si="3753">(AC343-AC342)*100</f>
        <v>0</v>
      </c>
      <c r="AQ343" s="272">
        <f t="shared" ref="AQ343" si="3754">(AD343-AD342)*100</f>
        <v>0</v>
      </c>
      <c r="AR343" s="272">
        <f t="shared" ref="AR343" si="3755">(AE343-AE342)*100</f>
        <v>0</v>
      </c>
    </row>
    <row r="344" spans="1:45">
      <c r="A344" s="439"/>
      <c r="B344" s="457" t="s">
        <v>96</v>
      </c>
      <c r="C344" s="444">
        <v>2164</v>
      </c>
      <c r="D344" s="445"/>
      <c r="E344" s="445">
        <v>710</v>
      </c>
      <c r="F344" s="445"/>
      <c r="G344" s="445">
        <v>543</v>
      </c>
      <c r="H344" s="445">
        <v>778</v>
      </c>
      <c r="I344" s="444">
        <v>4195</v>
      </c>
      <c r="J344" s="444">
        <v>129</v>
      </c>
      <c r="K344" s="445"/>
      <c r="L344" s="445">
        <v>177</v>
      </c>
      <c r="M344" s="445">
        <v>542</v>
      </c>
      <c r="N344" s="444">
        <v>848</v>
      </c>
      <c r="O344" s="444"/>
      <c r="P344" s="489"/>
      <c r="R344" s="248" t="s">
        <v>525</v>
      </c>
      <c r="S344" s="249" t="s">
        <v>520</v>
      </c>
      <c r="T344" s="280">
        <f t="shared" ref="T344:T345" si="3756">IF(C336&gt;0,C344/C336,)</f>
        <v>0.52397094430992741</v>
      </c>
      <c r="U344" s="281">
        <f t="shared" ref="U344:U345" si="3757">IF(D336&gt;0,D344/D336,)</f>
        <v>0</v>
      </c>
      <c r="V344" s="281">
        <f t="shared" ref="V344:V345" si="3758">IF(E336&gt;0,E344/E336,)</f>
        <v>0.44430538172715894</v>
      </c>
      <c r="W344" s="281">
        <f t="shared" ref="W344:W345" si="3759">IF(F336&gt;0,F344/F336,)</f>
        <v>0</v>
      </c>
      <c r="X344" s="281">
        <f t="shared" ref="X344:X345" si="3760">IF(G336&gt;0,G344/G336,)</f>
        <v>0.40341753343239228</v>
      </c>
      <c r="Y344" s="281">
        <f t="shared" ref="Y344:Y345" si="3761">IF(H336&gt;0,H344/H336,)</f>
        <v>0.34167764602547213</v>
      </c>
      <c r="Z344" s="280">
        <f t="shared" ref="Z344:Z345" si="3762">IF(I336&gt;0,I344/I336,)</f>
        <v>0.44861512137739279</v>
      </c>
      <c r="AA344" s="280">
        <f t="shared" ref="AA344:AA345" si="3763">IF(J336&gt;0,J344/J336,)</f>
        <v>0.48863636363636365</v>
      </c>
      <c r="AB344" s="281">
        <f t="shared" ref="AB344:AB345" si="3764">IF(K336&gt;0,K344/K336,)</f>
        <v>0</v>
      </c>
      <c r="AC344" s="281">
        <f t="shared" ref="AC344:AC345" si="3765">IF(L336&gt;0,L344/L336,)</f>
        <v>0.31550802139037432</v>
      </c>
      <c r="AD344" s="281">
        <f t="shared" ref="AD344:AD345" si="3766">IF(M336&gt;0,M344/M336,)</f>
        <v>0.30245535714285715</v>
      </c>
      <c r="AE344" s="280">
        <f t="shared" ref="AE344:AE345" si="3767">IF(N336&gt;0,N344/N336,)</f>
        <v>0.32403515475735573</v>
      </c>
      <c r="AG344" s="334" t="s">
        <v>519</v>
      </c>
      <c r="AH344" s="266"/>
      <c r="AI344" s="266"/>
      <c r="AJ344" s="266"/>
      <c r="AK344" s="266"/>
      <c r="AL344" s="266"/>
      <c r="AM344" s="266"/>
      <c r="AN344" s="266"/>
      <c r="AO344" s="266"/>
      <c r="AP344" s="266"/>
      <c r="AQ344" s="266"/>
      <c r="AR344" s="266"/>
    </row>
    <row r="345" spans="1:45">
      <c r="A345" s="439"/>
      <c r="B345" s="457" t="s">
        <v>416</v>
      </c>
      <c r="C345" s="444">
        <v>2283</v>
      </c>
      <c r="D345" s="445"/>
      <c r="E345" s="445">
        <v>724</v>
      </c>
      <c r="F345" s="445"/>
      <c r="G345" s="445">
        <v>532</v>
      </c>
      <c r="H345" s="445">
        <v>832</v>
      </c>
      <c r="I345" s="444">
        <v>4371</v>
      </c>
      <c r="J345" s="444">
        <v>146</v>
      </c>
      <c r="K345" s="445"/>
      <c r="L345" s="445">
        <v>197</v>
      </c>
      <c r="M345" s="445">
        <v>527</v>
      </c>
      <c r="N345" s="444">
        <v>870</v>
      </c>
      <c r="O345" s="444"/>
      <c r="P345" s="489"/>
      <c r="R345" s="250"/>
      <c r="S345" s="251" t="s">
        <v>500</v>
      </c>
      <c r="T345" s="282">
        <f t="shared" si="3756"/>
        <v>0.53154831199068686</v>
      </c>
      <c r="U345" s="283">
        <f t="shared" si="3757"/>
        <v>0</v>
      </c>
      <c r="V345" s="283">
        <f t="shared" si="3758"/>
        <v>0.45735944409349338</v>
      </c>
      <c r="W345" s="283">
        <f t="shared" si="3759"/>
        <v>0</v>
      </c>
      <c r="X345" s="283">
        <f t="shared" si="3760"/>
        <v>0.3908890521675239</v>
      </c>
      <c r="Y345" s="283">
        <f t="shared" si="3761"/>
        <v>0.37732426303854877</v>
      </c>
      <c r="Z345" s="282">
        <f t="shared" si="3762"/>
        <v>0.46283354510800506</v>
      </c>
      <c r="AA345" s="282">
        <f t="shared" si="3763"/>
        <v>0.5195729537366548</v>
      </c>
      <c r="AB345" s="283">
        <f t="shared" si="3764"/>
        <v>0</v>
      </c>
      <c r="AC345" s="283">
        <f t="shared" si="3765"/>
        <v>0.34991119005328597</v>
      </c>
      <c r="AD345" s="283">
        <f t="shared" si="3766"/>
        <v>0.29556926528323052</v>
      </c>
      <c r="AE345" s="282">
        <f t="shared" si="3767"/>
        <v>0.33117624666920442</v>
      </c>
      <c r="AG345" s="272">
        <f>(T345-T344)*100</f>
        <v>0.75773676807594503</v>
      </c>
      <c r="AH345" s="272">
        <f t="shared" ref="AH345" si="3768">(U345-U344)*100</f>
        <v>0</v>
      </c>
      <c r="AI345" s="272">
        <f t="shared" ref="AI345" si="3769">(V345-V344)*100</f>
        <v>1.305406236633444</v>
      </c>
      <c r="AJ345" s="272">
        <f t="shared" ref="AJ345" si="3770">(W345-W344)*100</f>
        <v>0</v>
      </c>
      <c r="AK345" s="272">
        <f t="shared" ref="AK345" si="3771">(X345-X344)*100</f>
        <v>-1.2528481264868385</v>
      </c>
      <c r="AL345" s="272">
        <f t="shared" ref="AL345" si="3772">(Y345-Y344)*100</f>
        <v>3.5646617013076645</v>
      </c>
      <c r="AM345" s="272">
        <f t="shared" ref="AM345" si="3773">(Z345-Z344)*100</f>
        <v>1.4218423730612273</v>
      </c>
      <c r="AN345" s="272">
        <f t="shared" ref="AN345" si="3774">(AA345-AA344)*100</f>
        <v>3.093659010029115</v>
      </c>
      <c r="AO345" s="272">
        <f t="shared" ref="AO345" si="3775">(AB345-AB344)*100</f>
        <v>0</v>
      </c>
      <c r="AP345" s="272">
        <f t="shared" ref="AP345" si="3776">(AC345-AC344)*100</f>
        <v>3.4403168662911652</v>
      </c>
      <c r="AQ345" s="272">
        <f t="shared" ref="AQ345" si="3777">(AD345-AD344)*100</f>
        <v>-0.68860918596266307</v>
      </c>
      <c r="AR345" s="272">
        <f t="shared" ref="AR345" si="3778">(AE345-AE344)*100</f>
        <v>0.7141091911848696</v>
      </c>
    </row>
    <row r="346" spans="1:45">
      <c r="A346" s="439"/>
      <c r="B346" s="457" t="s">
        <v>98</v>
      </c>
      <c r="C346" s="444">
        <v>3</v>
      </c>
      <c r="D346" s="445"/>
      <c r="E346" s="445">
        <v>12</v>
      </c>
      <c r="F346" s="445"/>
      <c r="G346" s="445">
        <v>8</v>
      </c>
      <c r="H346" s="445">
        <v>73</v>
      </c>
      <c r="I346" s="444">
        <v>96</v>
      </c>
      <c r="J346" s="444">
        <v>1</v>
      </c>
      <c r="K346" s="445"/>
      <c r="L346" s="445">
        <v>17</v>
      </c>
      <c r="M346" s="445">
        <v>159</v>
      </c>
      <c r="N346" s="444">
        <v>177</v>
      </c>
      <c r="O346" s="444"/>
      <c r="P346" s="489"/>
      <c r="R346" s="248" t="s">
        <v>526</v>
      </c>
      <c r="S346" s="249" t="s">
        <v>520</v>
      </c>
      <c r="T346" s="280">
        <f t="shared" ref="T346:T347" si="3779">IF(C336&gt;0,C346/C336,)</f>
        <v>7.2639225181598058E-4</v>
      </c>
      <c r="U346" s="281">
        <f t="shared" ref="U346:U347" si="3780">IF(D336&gt;0,D346/D336,)</f>
        <v>0</v>
      </c>
      <c r="V346" s="281">
        <f t="shared" ref="V346:V347" si="3781">IF(E336&gt;0,E346/E336,)</f>
        <v>7.5093867334167707E-3</v>
      </c>
      <c r="W346" s="281">
        <f t="shared" ref="W346:W347" si="3782">IF(F336&gt;0,F346/F336,)</f>
        <v>0</v>
      </c>
      <c r="X346" s="281">
        <f t="shared" ref="X346:X347" si="3783">IF(G336&gt;0,G346/G336,)</f>
        <v>5.9435364041604752E-3</v>
      </c>
      <c r="Y346" s="281">
        <f t="shared" ref="Y346:Y347" si="3784">IF(H336&gt;0,H346/H336,)</f>
        <v>3.2059727711901624E-2</v>
      </c>
      <c r="Z346" s="280">
        <f t="shared" ref="Z346:Z347" si="3785">IF(I336&gt;0,I346/I336,)</f>
        <v>1.0266281681103625E-2</v>
      </c>
      <c r="AA346" s="280">
        <f t="shared" ref="AA346:AA347" si="3786">IF(J336&gt;0,J346/J336,)</f>
        <v>3.787878787878788E-3</v>
      </c>
      <c r="AB346" s="281">
        <f t="shared" ref="AB346:AB347" si="3787">IF(K336&gt;0,K346/K336,)</f>
        <v>0</v>
      </c>
      <c r="AC346" s="281">
        <f t="shared" ref="AC346:AC347" si="3788">IF(L336&gt;0,L346/L336,)</f>
        <v>3.0303030303030304E-2</v>
      </c>
      <c r="AD346" s="281">
        <f t="shared" ref="AD346:AD347" si="3789">IF(M336&gt;0,M346/M336,)</f>
        <v>8.8727678571428575E-2</v>
      </c>
      <c r="AE346" s="280">
        <f t="shared" ref="AE346:AE347" si="3790">IF(N336&gt;0,N346/N336,)</f>
        <v>6.763469621704242E-2</v>
      </c>
      <c r="AG346" s="334" t="s">
        <v>519</v>
      </c>
      <c r="AH346" s="266"/>
      <c r="AI346" s="266"/>
      <c r="AJ346" s="266"/>
      <c r="AK346" s="266"/>
      <c r="AL346" s="266"/>
      <c r="AM346" s="266"/>
      <c r="AN346" s="266"/>
      <c r="AO346" s="266"/>
      <c r="AP346" s="266"/>
      <c r="AQ346" s="266"/>
      <c r="AR346" s="266"/>
    </row>
    <row r="347" spans="1:45">
      <c r="A347" s="439"/>
      <c r="B347" s="457" t="s">
        <v>418</v>
      </c>
      <c r="C347" s="444">
        <v>12</v>
      </c>
      <c r="D347" s="445"/>
      <c r="E347" s="445">
        <v>17</v>
      </c>
      <c r="F347" s="445"/>
      <c r="G347" s="445">
        <v>13</v>
      </c>
      <c r="H347" s="445">
        <v>43</v>
      </c>
      <c r="I347" s="444">
        <v>85</v>
      </c>
      <c r="J347" s="444">
        <v>3</v>
      </c>
      <c r="K347" s="445"/>
      <c r="L347" s="445">
        <v>26</v>
      </c>
      <c r="M347" s="445">
        <v>146</v>
      </c>
      <c r="N347" s="444">
        <v>175</v>
      </c>
      <c r="O347" s="444"/>
      <c r="P347" s="489"/>
      <c r="R347" s="250"/>
      <c r="S347" s="251" t="s">
        <v>500</v>
      </c>
      <c r="T347" s="282">
        <f t="shared" si="3779"/>
        <v>2.7939464493597207E-3</v>
      </c>
      <c r="U347" s="283">
        <f t="shared" si="3780"/>
        <v>0</v>
      </c>
      <c r="V347" s="283">
        <f t="shared" si="3781"/>
        <v>1.0739102969046115E-2</v>
      </c>
      <c r="W347" s="283">
        <f t="shared" si="3782"/>
        <v>0</v>
      </c>
      <c r="X347" s="283">
        <f t="shared" si="3783"/>
        <v>9.5518001469507719E-3</v>
      </c>
      <c r="Y347" s="283">
        <f t="shared" si="3784"/>
        <v>1.9501133786848073E-2</v>
      </c>
      <c r="Z347" s="282">
        <f t="shared" si="3785"/>
        <v>9.0004235493434982E-3</v>
      </c>
      <c r="AA347" s="282">
        <f t="shared" si="3786"/>
        <v>1.0676156583629894E-2</v>
      </c>
      <c r="AB347" s="283">
        <f t="shared" si="3787"/>
        <v>0</v>
      </c>
      <c r="AC347" s="283">
        <f t="shared" si="3788"/>
        <v>4.6181172291296625E-2</v>
      </c>
      <c r="AD347" s="283">
        <f t="shared" si="3789"/>
        <v>8.1884464385866523E-2</v>
      </c>
      <c r="AE347" s="282">
        <f t="shared" si="3790"/>
        <v>6.6615911686334225E-2</v>
      </c>
      <c r="AG347" s="272">
        <f>(T347-T346)*100</f>
        <v>0.206755419754374</v>
      </c>
      <c r="AH347" s="272">
        <f t="shared" ref="AH347" si="3791">(U347-U346)*100</f>
        <v>0</v>
      </c>
      <c r="AI347" s="272">
        <f t="shared" ref="AI347" si="3792">(V347-V346)*100</f>
        <v>0.32297162356293441</v>
      </c>
      <c r="AJ347" s="272">
        <f t="shared" ref="AJ347" si="3793">(W347-W346)*100</f>
        <v>0</v>
      </c>
      <c r="AK347" s="272">
        <f t="shared" ref="AK347" si="3794">(X347-X346)*100</f>
        <v>0.36082637427902969</v>
      </c>
      <c r="AL347" s="272">
        <f t="shared" ref="AL347" si="3795">(Y347-Y346)*100</f>
        <v>-1.2558593925053552</v>
      </c>
      <c r="AM347" s="272">
        <f t="shared" ref="AM347" si="3796">(Z347-Z346)*100</f>
        <v>-0.1265858131760127</v>
      </c>
      <c r="AN347" s="272">
        <f t="shared" ref="AN347" si="3797">(AA347-AA346)*100</f>
        <v>0.68882777957511054</v>
      </c>
      <c r="AO347" s="272">
        <f t="shared" ref="AO347" si="3798">(AB347-AB346)*100</f>
        <v>0</v>
      </c>
      <c r="AP347" s="272">
        <f t="shared" ref="AP347" si="3799">(AC347-AC346)*100</f>
        <v>1.5878141988266321</v>
      </c>
      <c r="AQ347" s="272">
        <f t="shared" ref="AQ347" si="3800">(AD347-AD346)*100</f>
        <v>-0.68432141855620521</v>
      </c>
      <c r="AR347" s="272">
        <f t="shared" ref="AR347" si="3801">(AE347-AE346)*100</f>
        <v>-0.10187845307081944</v>
      </c>
    </row>
    <row r="348" spans="1:45">
      <c r="A348" s="439"/>
      <c r="B348" s="457" t="s">
        <v>100</v>
      </c>
      <c r="C348" s="444"/>
      <c r="D348" s="445"/>
      <c r="E348" s="445"/>
      <c r="F348" s="445"/>
      <c r="G348" s="445"/>
      <c r="H348" s="445"/>
      <c r="I348" s="444"/>
      <c r="J348" s="444"/>
      <c r="K348" s="445"/>
      <c r="L348" s="445"/>
      <c r="M348" s="445"/>
      <c r="N348" s="444"/>
      <c r="O348" s="444"/>
      <c r="P348" s="489"/>
      <c r="R348" s="248" t="s">
        <v>527</v>
      </c>
      <c r="S348" s="249" t="s">
        <v>520</v>
      </c>
      <c r="T348" s="280">
        <f t="shared" ref="T348:T349" si="3802">IF(C336&gt;0,C348/C336,)</f>
        <v>0</v>
      </c>
      <c r="U348" s="281">
        <f t="shared" ref="U348:U349" si="3803">IF(D336&gt;0,D348/D336,)</f>
        <v>0</v>
      </c>
      <c r="V348" s="281">
        <f t="shared" ref="V348:V349" si="3804">IF(E336&gt;0,E348/E336,)</f>
        <v>0</v>
      </c>
      <c r="W348" s="281">
        <f t="shared" ref="W348:W349" si="3805">IF(F336&gt;0,F348/F336,)</f>
        <v>0</v>
      </c>
      <c r="X348" s="281">
        <f t="shared" ref="X348:X349" si="3806">IF(G336&gt;0,G348/G336,)</f>
        <v>0</v>
      </c>
      <c r="Y348" s="281">
        <f t="shared" ref="Y348:Y349" si="3807">IF(H336&gt;0,H348/H336,)</f>
        <v>0</v>
      </c>
      <c r="Z348" s="280">
        <f t="shared" ref="Z348:Z349" si="3808">IF(I336&gt;0,I348/I336,)</f>
        <v>0</v>
      </c>
      <c r="AA348" s="280">
        <f t="shared" ref="AA348:AA349" si="3809">IF(J336&gt;0,J348/J336,)</f>
        <v>0</v>
      </c>
      <c r="AB348" s="281">
        <f t="shared" ref="AB348:AB349" si="3810">IF(K336&gt;0,K348/K336,)</f>
        <v>0</v>
      </c>
      <c r="AC348" s="281">
        <f t="shared" ref="AC348:AC349" si="3811">IF(L336&gt;0,L348/L336,)</f>
        <v>0</v>
      </c>
      <c r="AD348" s="281">
        <f t="shared" ref="AD348:AD349" si="3812">IF(M336&gt;0,M348/M336,)</f>
        <v>0</v>
      </c>
      <c r="AE348" s="280">
        <f t="shared" ref="AE348:AE349" si="3813">IF(N336&gt;0,N348/N336,)</f>
        <v>0</v>
      </c>
      <c r="AG348" s="334" t="s">
        <v>519</v>
      </c>
      <c r="AH348" s="266"/>
      <c r="AI348" s="266"/>
      <c r="AJ348" s="266"/>
      <c r="AK348" s="266"/>
      <c r="AL348" s="266"/>
      <c r="AM348" s="266"/>
      <c r="AN348" s="266"/>
      <c r="AO348" s="266"/>
      <c r="AP348" s="266"/>
      <c r="AQ348" s="266"/>
      <c r="AR348" s="266"/>
    </row>
    <row r="349" spans="1:45">
      <c r="A349" s="439"/>
      <c r="B349" s="457" t="s">
        <v>420</v>
      </c>
      <c r="C349" s="444"/>
      <c r="D349" s="445"/>
      <c r="E349" s="445"/>
      <c r="F349" s="445"/>
      <c r="G349" s="445"/>
      <c r="H349" s="445"/>
      <c r="I349" s="444"/>
      <c r="J349" s="444"/>
      <c r="K349" s="445"/>
      <c r="L349" s="445"/>
      <c r="M349" s="445"/>
      <c r="N349" s="444"/>
      <c r="O349" s="444"/>
      <c r="P349" s="489"/>
      <c r="R349" s="250"/>
      <c r="S349" s="251" t="s">
        <v>500</v>
      </c>
      <c r="T349" s="282">
        <f t="shared" si="3802"/>
        <v>0</v>
      </c>
      <c r="U349" s="283">
        <f t="shared" si="3803"/>
        <v>0</v>
      </c>
      <c r="V349" s="283">
        <f t="shared" si="3804"/>
        <v>0</v>
      </c>
      <c r="W349" s="283">
        <f t="shared" si="3805"/>
        <v>0</v>
      </c>
      <c r="X349" s="283">
        <f t="shared" si="3806"/>
        <v>0</v>
      </c>
      <c r="Y349" s="283">
        <f t="shared" si="3807"/>
        <v>0</v>
      </c>
      <c r="Z349" s="282">
        <f t="shared" si="3808"/>
        <v>0</v>
      </c>
      <c r="AA349" s="282">
        <f t="shared" si="3809"/>
        <v>0</v>
      </c>
      <c r="AB349" s="283">
        <f t="shared" si="3810"/>
        <v>0</v>
      </c>
      <c r="AC349" s="283">
        <f t="shared" si="3811"/>
        <v>0</v>
      </c>
      <c r="AD349" s="283">
        <f t="shared" si="3812"/>
        <v>0</v>
      </c>
      <c r="AE349" s="282">
        <f t="shared" si="3813"/>
        <v>0</v>
      </c>
      <c r="AG349" s="272">
        <f>(T349-T348)*100</f>
        <v>0</v>
      </c>
      <c r="AH349" s="272">
        <f t="shared" ref="AH349" si="3814">(U349-U348)*100</f>
        <v>0</v>
      </c>
      <c r="AI349" s="272">
        <f t="shared" ref="AI349" si="3815">(V349-V348)*100</f>
        <v>0</v>
      </c>
      <c r="AJ349" s="272">
        <f t="shared" ref="AJ349" si="3816">(W349-W348)*100</f>
        <v>0</v>
      </c>
      <c r="AK349" s="272">
        <f t="shared" ref="AK349" si="3817">(X349-X348)*100</f>
        <v>0</v>
      </c>
      <c r="AL349" s="272">
        <f t="shared" ref="AL349" si="3818">(Y349-Y348)*100</f>
        <v>0</v>
      </c>
      <c r="AM349" s="272">
        <f t="shared" ref="AM349" si="3819">(Z349-Z348)*100</f>
        <v>0</v>
      </c>
      <c r="AN349" s="272">
        <f t="shared" ref="AN349" si="3820">(AA349-AA348)*100</f>
        <v>0</v>
      </c>
      <c r="AO349" s="272">
        <f t="shared" ref="AO349" si="3821">(AB349-AB348)*100</f>
        <v>0</v>
      </c>
      <c r="AP349" s="272">
        <f t="shared" ref="AP349" si="3822">(AC349-AC348)*100</f>
        <v>0</v>
      </c>
      <c r="AQ349" s="272">
        <f t="shared" ref="AQ349" si="3823">(AD349-AD348)*100</f>
        <v>0</v>
      </c>
      <c r="AR349" s="272">
        <f t="shared" ref="AR349" si="3824">(AE349-AE348)*100</f>
        <v>0</v>
      </c>
    </row>
    <row r="350" spans="1:45">
      <c r="A350" s="439"/>
      <c r="B350" s="457" t="s">
        <v>102</v>
      </c>
      <c r="C350" s="444">
        <v>873</v>
      </c>
      <c r="D350" s="445"/>
      <c r="E350" s="445">
        <v>419</v>
      </c>
      <c r="F350" s="445"/>
      <c r="G350" s="445">
        <v>505</v>
      </c>
      <c r="H350" s="445">
        <v>747</v>
      </c>
      <c r="I350" s="444">
        <v>2544</v>
      </c>
      <c r="J350" s="444">
        <v>26</v>
      </c>
      <c r="K350" s="445"/>
      <c r="L350" s="445">
        <v>222</v>
      </c>
      <c r="M350" s="445">
        <v>556</v>
      </c>
      <c r="N350" s="444">
        <v>804</v>
      </c>
      <c r="O350" s="444"/>
      <c r="P350" s="489"/>
      <c r="R350" s="248" t="s">
        <v>528</v>
      </c>
      <c r="S350" s="249" t="s">
        <v>520</v>
      </c>
      <c r="T350" s="280">
        <f t="shared" ref="T350:T351" si="3825">IF(C336&gt;0,C350/C336,)</f>
        <v>0.21138014527845037</v>
      </c>
      <c r="U350" s="281">
        <f t="shared" ref="U350:U351" si="3826">IF(D336&gt;0,D350/D336,)</f>
        <v>0</v>
      </c>
      <c r="V350" s="281">
        <f t="shared" ref="V350:V351" si="3827">IF(E336&gt;0,E350/E336,)</f>
        <v>0.26220275344180227</v>
      </c>
      <c r="W350" s="281">
        <f t="shared" ref="W350:W351" si="3828">IF(F336&gt;0,F350/F336,)</f>
        <v>0</v>
      </c>
      <c r="X350" s="281">
        <f t="shared" ref="X350:X351" si="3829">IF(G336&gt;0,G350/G336,)</f>
        <v>0.37518573551263001</v>
      </c>
      <c r="Y350" s="281">
        <f t="shared" ref="Y350:Y351" si="3830">IF(H336&gt;0,H350/H336,)</f>
        <v>0.32806324110671936</v>
      </c>
      <c r="Z350" s="280">
        <f t="shared" ref="Z350:Z351" si="3831">IF(I336&gt;0,I350/I336,)</f>
        <v>0.27205646454924609</v>
      </c>
      <c r="AA350" s="280">
        <f t="shared" ref="AA350:AA351" si="3832">IF(J336&gt;0,J350/J336,)</f>
        <v>9.8484848484848481E-2</v>
      </c>
      <c r="AB350" s="281">
        <f t="shared" ref="AB350:AB351" si="3833">IF(K336&gt;0,K350/K336,)</f>
        <v>0</v>
      </c>
      <c r="AC350" s="281">
        <f t="shared" ref="AC350:AC351" si="3834">IF(L336&gt;0,L350/L336,)</f>
        <v>0.39572192513368987</v>
      </c>
      <c r="AD350" s="281">
        <f t="shared" ref="AD350:AD351" si="3835">IF(M336&gt;0,M350/M336,)</f>
        <v>0.31026785714285715</v>
      </c>
      <c r="AE350" s="280">
        <f t="shared" ref="AE350:AE351" si="3836">IF(N336&gt;0,N350/N336,)</f>
        <v>0.30722200993504012</v>
      </c>
      <c r="AG350" s="334" t="s">
        <v>519</v>
      </c>
      <c r="AH350" s="266"/>
      <c r="AI350" s="266"/>
      <c r="AJ350" s="266"/>
      <c r="AK350" s="266"/>
      <c r="AL350" s="266"/>
      <c r="AM350" s="266"/>
      <c r="AN350" s="266"/>
      <c r="AO350" s="266"/>
      <c r="AP350" s="266"/>
      <c r="AQ350" s="266"/>
      <c r="AR350" s="266"/>
    </row>
    <row r="351" spans="1:45">
      <c r="A351" s="439"/>
      <c r="B351" s="457" t="s">
        <v>422</v>
      </c>
      <c r="C351" s="444">
        <v>898</v>
      </c>
      <c r="D351" s="445"/>
      <c r="E351" s="445">
        <v>348</v>
      </c>
      <c r="F351" s="445"/>
      <c r="G351" s="445">
        <v>519</v>
      </c>
      <c r="H351" s="445">
        <v>704</v>
      </c>
      <c r="I351" s="444">
        <v>2469</v>
      </c>
      <c r="J351" s="444">
        <v>29</v>
      </c>
      <c r="K351" s="445"/>
      <c r="L351" s="445">
        <v>216</v>
      </c>
      <c r="M351" s="445">
        <v>577</v>
      </c>
      <c r="N351" s="444">
        <v>822</v>
      </c>
      <c r="O351" s="444"/>
      <c r="P351" s="489"/>
      <c r="R351" s="250"/>
      <c r="S351" s="251" t="s">
        <v>500</v>
      </c>
      <c r="T351" s="282">
        <f t="shared" si="3825"/>
        <v>0.20908032596041909</v>
      </c>
      <c r="U351" s="283">
        <f t="shared" si="3826"/>
        <v>0</v>
      </c>
      <c r="V351" s="283">
        <f t="shared" si="3827"/>
        <v>0.21983575489576754</v>
      </c>
      <c r="W351" s="283">
        <f t="shared" si="3828"/>
        <v>0</v>
      </c>
      <c r="X351" s="283">
        <f t="shared" si="3829"/>
        <v>0.38133725202057311</v>
      </c>
      <c r="Y351" s="283">
        <f t="shared" si="3830"/>
        <v>0.31927437641723355</v>
      </c>
      <c r="Z351" s="282">
        <f t="shared" si="3831"/>
        <v>0.26143583227445999</v>
      </c>
      <c r="AA351" s="282">
        <f t="shared" si="3832"/>
        <v>0.10320284697508897</v>
      </c>
      <c r="AB351" s="283">
        <f t="shared" si="3833"/>
        <v>0</v>
      </c>
      <c r="AC351" s="283">
        <f t="shared" si="3834"/>
        <v>0.38365896980461811</v>
      </c>
      <c r="AD351" s="283">
        <f t="shared" si="3835"/>
        <v>0.3236118900729108</v>
      </c>
      <c r="AE351" s="282">
        <f t="shared" si="3836"/>
        <v>0.31290445374952419</v>
      </c>
      <c r="AG351" s="272">
        <f>(T351-T350)*100</f>
        <v>-0.22998193180312765</v>
      </c>
      <c r="AH351" s="272">
        <f t="shared" ref="AH351" si="3837">(U351-U350)*100</f>
        <v>0</v>
      </c>
      <c r="AI351" s="272">
        <f t="shared" ref="AI351" si="3838">(V351-V350)*100</f>
        <v>-4.2366998546034731</v>
      </c>
      <c r="AJ351" s="272">
        <f t="shared" ref="AJ351" si="3839">(W351-W350)*100</f>
        <v>0</v>
      </c>
      <c r="AK351" s="272">
        <f t="shared" ref="AK351" si="3840">(X351-X350)*100</f>
        <v>0.61515165079431</v>
      </c>
      <c r="AL351" s="272">
        <f t="shared" ref="AL351" si="3841">(Y351-Y350)*100</f>
        <v>-0.87888646894858091</v>
      </c>
      <c r="AM351" s="272">
        <f t="shared" ref="AM351" si="3842">(Z351-Z350)*100</f>
        <v>-1.0620632274786102</v>
      </c>
      <c r="AN351" s="272">
        <f t="shared" ref="AN351" si="3843">(AA351-AA350)*100</f>
        <v>0.47179984902404881</v>
      </c>
      <c r="AO351" s="272">
        <f t="shared" ref="AO351" si="3844">(AB351-AB350)*100</f>
        <v>0</v>
      </c>
      <c r="AP351" s="272">
        <f t="shared" ref="AP351" si="3845">(AC351-AC350)*100</f>
        <v>-1.2062955329071756</v>
      </c>
      <c r="AQ351" s="272">
        <f t="shared" ref="AQ351" si="3846">(AD351-AD350)*100</f>
        <v>1.3344032930053651</v>
      </c>
      <c r="AR351" s="272">
        <f t="shared" ref="AR351" si="3847">(AE351-AE350)*100</f>
        <v>0.56824438144840728</v>
      </c>
    </row>
    <row r="352" spans="1:45">
      <c r="A352" s="439"/>
      <c r="B352" s="457" t="s">
        <v>104</v>
      </c>
      <c r="C352" s="444">
        <v>82</v>
      </c>
      <c r="D352" s="445"/>
      <c r="E352" s="445">
        <v>57</v>
      </c>
      <c r="F352" s="445"/>
      <c r="G352" s="445">
        <v>75</v>
      </c>
      <c r="H352" s="445">
        <v>138</v>
      </c>
      <c r="I352" s="444">
        <v>352</v>
      </c>
      <c r="J352" s="444">
        <v>1</v>
      </c>
      <c r="K352" s="445"/>
      <c r="L352" s="445">
        <v>65</v>
      </c>
      <c r="M352" s="445">
        <v>248</v>
      </c>
      <c r="N352" s="444">
        <v>314</v>
      </c>
      <c r="O352" s="444"/>
      <c r="P352" s="489"/>
      <c r="R352" s="248" t="s">
        <v>529</v>
      </c>
      <c r="S352" s="249" t="s">
        <v>520</v>
      </c>
      <c r="T352" s="280">
        <f t="shared" ref="T352:T353" si="3848">IF(C336&gt;0,C352/C336,)</f>
        <v>1.9854721549636804E-2</v>
      </c>
      <c r="U352" s="281">
        <f t="shared" ref="U352:U353" si="3849">IF(D336&gt;0,D352/D336,)</f>
        <v>0</v>
      </c>
      <c r="V352" s="281">
        <f t="shared" ref="V352:V353" si="3850">IF(E336&gt;0,E352/E336,)</f>
        <v>3.5669586983729663E-2</v>
      </c>
      <c r="W352" s="281">
        <f t="shared" ref="W352:W353" si="3851">IF(F336&gt;0,F352/F336,)</f>
        <v>0</v>
      </c>
      <c r="X352" s="281">
        <f t="shared" ref="X352:X353" si="3852">IF(G336&gt;0,G352/G336,)</f>
        <v>5.5720653789004461E-2</v>
      </c>
      <c r="Y352" s="281">
        <f t="shared" ref="Y352:Y353" si="3853">IF(H336&gt;0,H352/H336,)</f>
        <v>6.0606060606060608E-2</v>
      </c>
      <c r="Z352" s="280">
        <f t="shared" ref="Z352:Z353" si="3854">IF(I336&gt;0,I352/I336,)</f>
        <v>3.764303283071329E-2</v>
      </c>
      <c r="AA352" s="280">
        <f t="shared" ref="AA352:AA353" si="3855">IF(J336&gt;0,J352/J336,)</f>
        <v>3.787878787878788E-3</v>
      </c>
      <c r="AB352" s="281">
        <f t="shared" ref="AB352:AB353" si="3856">IF(K336&gt;0,K352/K336,)</f>
        <v>0</v>
      </c>
      <c r="AC352" s="281">
        <f t="shared" ref="AC352:AC353" si="3857">IF(L336&gt;0,L352/L336,)</f>
        <v>0.11586452762923351</v>
      </c>
      <c r="AD352" s="281">
        <f t="shared" ref="AD352:AD353" si="3858">IF(M336&gt;0,M352/M336,)</f>
        <v>0.13839285714285715</v>
      </c>
      <c r="AE352" s="280">
        <f t="shared" ref="AE352:AE353" si="3859">IF(N336&gt;0,N352/N336,)</f>
        <v>0.1199847153228888</v>
      </c>
      <c r="AG352" s="334" t="s">
        <v>519</v>
      </c>
      <c r="AH352" s="266"/>
      <c r="AI352" s="266"/>
      <c r="AJ352" s="266"/>
      <c r="AK352" s="266"/>
      <c r="AL352" s="266"/>
      <c r="AM352" s="266"/>
      <c r="AN352" s="266"/>
      <c r="AO352" s="266"/>
      <c r="AP352" s="266"/>
      <c r="AQ352" s="266"/>
      <c r="AR352" s="266"/>
    </row>
    <row r="353" spans="1:46">
      <c r="A353" s="439"/>
      <c r="B353" s="457" t="s">
        <v>424</v>
      </c>
      <c r="C353" s="444">
        <v>62</v>
      </c>
      <c r="D353" s="445"/>
      <c r="E353" s="445">
        <v>45</v>
      </c>
      <c r="F353" s="445"/>
      <c r="G353" s="445">
        <v>78</v>
      </c>
      <c r="H353" s="445">
        <v>142</v>
      </c>
      <c r="I353" s="444">
        <v>327</v>
      </c>
      <c r="J353" s="444">
        <v>2</v>
      </c>
      <c r="K353" s="445"/>
      <c r="L353" s="445">
        <v>55</v>
      </c>
      <c r="M353" s="445">
        <v>279</v>
      </c>
      <c r="N353" s="444">
        <v>336</v>
      </c>
      <c r="O353" s="444"/>
      <c r="P353" s="489"/>
      <c r="R353" s="250"/>
      <c r="S353" s="251" t="s">
        <v>500</v>
      </c>
      <c r="T353" s="282">
        <f t="shared" si="3848"/>
        <v>1.4435389988358556E-2</v>
      </c>
      <c r="U353" s="283">
        <f t="shared" si="3849"/>
        <v>0</v>
      </c>
      <c r="V353" s="283">
        <f t="shared" si="3850"/>
        <v>2.8427037271004423E-2</v>
      </c>
      <c r="W353" s="283">
        <f t="shared" si="3851"/>
        <v>0</v>
      </c>
      <c r="X353" s="283">
        <f t="shared" si="3852"/>
        <v>5.7310800881704628E-2</v>
      </c>
      <c r="Y353" s="283">
        <f t="shared" si="3853"/>
        <v>6.4399092970521543E-2</v>
      </c>
      <c r="Z353" s="282">
        <f t="shared" si="3854"/>
        <v>3.4625158831003811E-2</v>
      </c>
      <c r="AA353" s="282">
        <f t="shared" si="3855"/>
        <v>7.1174377224199285E-3</v>
      </c>
      <c r="AB353" s="283">
        <f t="shared" si="3856"/>
        <v>0</v>
      </c>
      <c r="AC353" s="283">
        <f t="shared" si="3857"/>
        <v>9.7690941385435173E-2</v>
      </c>
      <c r="AD353" s="283">
        <f t="shared" si="3858"/>
        <v>0.15647784632641615</v>
      </c>
      <c r="AE353" s="282">
        <f t="shared" si="3859"/>
        <v>0.12790255043776169</v>
      </c>
      <c r="AG353" s="272">
        <f>(T353-T352)*100</f>
        <v>-0.54193315612782478</v>
      </c>
      <c r="AH353" s="272">
        <f t="shared" ref="AH353" si="3860">(U353-U352)*100</f>
        <v>0</v>
      </c>
      <c r="AI353" s="272">
        <f t="shared" ref="AI353" si="3861">(V353-V352)*100</f>
        <v>-0.72425497127252414</v>
      </c>
      <c r="AJ353" s="272">
        <f t="shared" ref="AJ353" si="3862">(W353-W352)*100</f>
        <v>0</v>
      </c>
      <c r="AK353" s="272">
        <f t="shared" ref="AK353" si="3863">(X353-X352)*100</f>
        <v>0.15901470927001671</v>
      </c>
      <c r="AL353" s="272">
        <f t="shared" ref="AL353" si="3864">(Y353-Y352)*100</f>
        <v>0.37930323644609354</v>
      </c>
      <c r="AM353" s="272">
        <f t="shared" ref="AM353" si="3865">(Z353-Z352)*100</f>
        <v>-0.30178739997094794</v>
      </c>
      <c r="AN353" s="272">
        <f t="shared" ref="AN353" si="3866">(AA353-AA352)*100</f>
        <v>0.33295589345411403</v>
      </c>
      <c r="AO353" s="272">
        <f t="shared" ref="AO353" si="3867">(AB353-AB352)*100</f>
        <v>0</v>
      </c>
      <c r="AP353" s="272">
        <f t="shared" ref="AP353" si="3868">(AC353-AC352)*100</f>
        <v>-1.8173586243798334</v>
      </c>
      <c r="AQ353" s="272">
        <f t="shared" ref="AQ353" si="3869">(AD353-AD352)*100</f>
        <v>1.8084989183558997</v>
      </c>
      <c r="AR353" s="272">
        <f t="shared" ref="AR353" si="3870">(AE353-AE352)*100</f>
        <v>0.79178351148728865</v>
      </c>
    </row>
    <row r="354" spans="1:46">
      <c r="A354" s="439"/>
      <c r="B354" s="457" t="s">
        <v>106</v>
      </c>
      <c r="C354" s="444"/>
      <c r="D354" s="445"/>
      <c r="E354" s="445"/>
      <c r="F354" s="445"/>
      <c r="G354" s="445"/>
      <c r="H354" s="445"/>
      <c r="I354" s="444"/>
      <c r="J354" s="444"/>
      <c r="K354" s="445"/>
      <c r="L354" s="445"/>
      <c r="M354" s="445"/>
      <c r="N354" s="444"/>
      <c r="O354" s="444"/>
      <c r="P354" s="489"/>
      <c r="R354" s="248" t="s">
        <v>530</v>
      </c>
      <c r="S354" s="249" t="s">
        <v>520</v>
      </c>
      <c r="T354" s="280">
        <f t="shared" ref="T354:T355" si="3871">IF(C336&gt;0,C354/C336,)</f>
        <v>0</v>
      </c>
      <c r="U354" s="281">
        <f t="shared" ref="U354:U355" si="3872">IF(D336&gt;0,D354/D336,)</f>
        <v>0</v>
      </c>
      <c r="V354" s="281">
        <f t="shared" ref="V354:V355" si="3873">IF(E336&gt;0,E354/E336,)</f>
        <v>0</v>
      </c>
      <c r="W354" s="281">
        <f t="shared" ref="W354:W355" si="3874">IF(F336&gt;0,F354/F336,)</f>
        <v>0</v>
      </c>
      <c r="X354" s="281">
        <f t="shared" ref="X354:X355" si="3875">IF(G336&gt;0,G354/G336,)</f>
        <v>0</v>
      </c>
      <c r="Y354" s="281">
        <f t="shared" ref="Y354:Y355" si="3876">IF(H336&gt;0,H354/H336,)</f>
        <v>0</v>
      </c>
      <c r="Z354" s="280">
        <f t="shared" ref="Z354:Z355" si="3877">IF(I336&gt;0,I354/I336,)</f>
        <v>0</v>
      </c>
      <c r="AA354" s="280">
        <f t="shared" ref="AA354:AA355" si="3878">IF(J336&gt;0,J354/J336,)</f>
        <v>0</v>
      </c>
      <c r="AB354" s="281">
        <f t="shared" ref="AB354:AB355" si="3879">IF(K336&gt;0,K354/K336,)</f>
        <v>0</v>
      </c>
      <c r="AC354" s="281">
        <f t="shared" ref="AC354:AC355" si="3880">IF(L336&gt;0,L354/L336,)</f>
        <v>0</v>
      </c>
      <c r="AD354" s="281">
        <f t="shared" ref="AD354:AD355" si="3881">IF(M336&gt;0,M354/M336,)</f>
        <v>0</v>
      </c>
      <c r="AE354" s="280">
        <f t="shared" ref="AE354:AE355" si="3882">IF(N336&gt;0,N354/N336,)</f>
        <v>0</v>
      </c>
      <c r="AG354" s="334" t="s">
        <v>519</v>
      </c>
      <c r="AH354" s="266"/>
      <c r="AI354" s="266"/>
      <c r="AJ354" s="266"/>
      <c r="AK354" s="266"/>
      <c r="AL354" s="266"/>
      <c r="AM354" s="266"/>
      <c r="AN354" s="266"/>
      <c r="AO354" s="266"/>
      <c r="AP354" s="266"/>
      <c r="AQ354" s="266"/>
      <c r="AR354" s="266"/>
    </row>
    <row r="355" spans="1:46">
      <c r="A355" s="439"/>
      <c r="B355" s="457" t="s">
        <v>426</v>
      </c>
      <c r="C355" s="444"/>
      <c r="D355" s="445"/>
      <c r="E355" s="445"/>
      <c r="F355" s="445"/>
      <c r="G355" s="445"/>
      <c r="H355" s="445"/>
      <c r="I355" s="444"/>
      <c r="J355" s="444"/>
      <c r="K355" s="445"/>
      <c r="L355" s="445"/>
      <c r="M355" s="445"/>
      <c r="N355" s="444"/>
      <c r="O355" s="444"/>
      <c r="P355" s="489"/>
      <c r="R355" s="250"/>
      <c r="S355" s="251" t="s">
        <v>500</v>
      </c>
      <c r="T355" s="282">
        <f t="shared" si="3871"/>
        <v>0</v>
      </c>
      <c r="U355" s="283">
        <f t="shared" si="3872"/>
        <v>0</v>
      </c>
      <c r="V355" s="283">
        <f t="shared" si="3873"/>
        <v>0</v>
      </c>
      <c r="W355" s="283">
        <f t="shared" si="3874"/>
        <v>0</v>
      </c>
      <c r="X355" s="283">
        <f t="shared" si="3875"/>
        <v>0</v>
      </c>
      <c r="Y355" s="283">
        <f t="shared" si="3876"/>
        <v>0</v>
      </c>
      <c r="Z355" s="282">
        <f t="shared" si="3877"/>
        <v>0</v>
      </c>
      <c r="AA355" s="282">
        <f t="shared" si="3878"/>
        <v>0</v>
      </c>
      <c r="AB355" s="283">
        <f t="shared" si="3879"/>
        <v>0</v>
      </c>
      <c r="AC355" s="283">
        <f t="shared" si="3880"/>
        <v>0</v>
      </c>
      <c r="AD355" s="283">
        <f t="shared" si="3881"/>
        <v>0</v>
      </c>
      <c r="AE355" s="282">
        <f t="shared" si="3882"/>
        <v>0</v>
      </c>
      <c r="AG355" s="272">
        <f>(T355-T354)*100</f>
        <v>0</v>
      </c>
      <c r="AH355" s="272">
        <f t="shared" ref="AH355" si="3883">(U355-U354)*100</f>
        <v>0</v>
      </c>
      <c r="AI355" s="272">
        <f t="shared" ref="AI355" si="3884">(V355-V354)*100</f>
        <v>0</v>
      </c>
      <c r="AJ355" s="272">
        <f t="shared" ref="AJ355" si="3885">(W355-W354)*100</f>
        <v>0</v>
      </c>
      <c r="AK355" s="272">
        <f t="shared" ref="AK355" si="3886">(X355-X354)*100</f>
        <v>0</v>
      </c>
      <c r="AL355" s="272">
        <f t="shared" ref="AL355" si="3887">(Y355-Y354)*100</f>
        <v>0</v>
      </c>
      <c r="AM355" s="272">
        <f t="shared" ref="AM355" si="3888">(Z355-Z354)*100</f>
        <v>0</v>
      </c>
      <c r="AN355" s="272">
        <f t="shared" ref="AN355" si="3889">(AA355-AA354)*100</f>
        <v>0</v>
      </c>
      <c r="AO355" s="272">
        <f t="shared" ref="AO355" si="3890">(AB355-AB354)*100</f>
        <v>0</v>
      </c>
      <c r="AP355" s="272">
        <f t="shared" ref="AP355" si="3891">(AC355-AC354)*100</f>
        <v>0</v>
      </c>
      <c r="AQ355" s="272">
        <f t="shared" ref="AQ355" si="3892">(AD355-AD354)*100</f>
        <v>0</v>
      </c>
      <c r="AR355" s="272">
        <f t="shared" ref="AR355" si="3893">(AE355-AE354)*100</f>
        <v>0</v>
      </c>
    </row>
    <row r="356" spans="1:46">
      <c r="A356" s="439"/>
      <c r="B356" s="457" t="s">
        <v>108</v>
      </c>
      <c r="C356" s="444">
        <v>249</v>
      </c>
      <c r="D356" s="445"/>
      <c r="E356" s="445">
        <v>71</v>
      </c>
      <c r="F356" s="445"/>
      <c r="G356" s="445">
        <v>34</v>
      </c>
      <c r="H356" s="445">
        <v>195</v>
      </c>
      <c r="I356" s="444">
        <v>549</v>
      </c>
      <c r="J356" s="444">
        <v>7</v>
      </c>
      <c r="K356" s="445"/>
      <c r="L356" s="445">
        <v>40</v>
      </c>
      <c r="M356" s="445">
        <v>188</v>
      </c>
      <c r="N356" s="444">
        <v>235</v>
      </c>
      <c r="O356" s="444"/>
      <c r="P356" s="489"/>
      <c r="R356" s="248" t="s">
        <v>531</v>
      </c>
      <c r="S356" s="249" t="s">
        <v>520</v>
      </c>
      <c r="T356" s="280">
        <f t="shared" ref="T356:T357" si="3894">IF(C336&gt;0,C356/C336,)</f>
        <v>6.0290556900726391E-2</v>
      </c>
      <c r="U356" s="281">
        <f t="shared" ref="U356:U357" si="3895">IF(D336&gt;0,D356/D336,)</f>
        <v>0</v>
      </c>
      <c r="V356" s="281">
        <f t="shared" ref="V356:V357" si="3896">IF(E336&gt;0,E356/E336,)</f>
        <v>4.4430538172715896E-2</v>
      </c>
      <c r="W356" s="281">
        <f t="shared" ref="W356:W357" si="3897">IF(F336&gt;0,F356/F336,)</f>
        <v>0</v>
      </c>
      <c r="X356" s="281">
        <f t="shared" ref="X356:X357" si="3898">IF(G336&gt;0,G356/G336,)</f>
        <v>2.5260029717682021E-2</v>
      </c>
      <c r="Y356" s="281">
        <f t="shared" ref="Y356:Y357" si="3899">IF(H336&gt;0,H356/H336,)</f>
        <v>8.5638998682476944E-2</v>
      </c>
      <c r="Z356" s="280">
        <f t="shared" ref="Z356:Z357" si="3900">IF(I336&gt;0,I356/I336,)</f>
        <v>5.8710298363811357E-2</v>
      </c>
      <c r="AA356" s="280">
        <f t="shared" ref="AA356:AA357" si="3901">IF(J336&gt;0,J356/J336,)</f>
        <v>2.6515151515151516E-2</v>
      </c>
      <c r="AB356" s="281">
        <f t="shared" ref="AB356:AB357" si="3902">IF(K336&gt;0,K356/K336,)</f>
        <v>0</v>
      </c>
      <c r="AC356" s="281">
        <f t="shared" ref="AC356:AC357" si="3903">IF(L336&gt;0,L356/L336,)</f>
        <v>7.130124777183601E-2</v>
      </c>
      <c r="AD356" s="281">
        <f t="shared" ref="AD356:AD357" si="3904">IF(M336&gt;0,M356/M336,)</f>
        <v>0.10491071428571429</v>
      </c>
      <c r="AE356" s="280">
        <f t="shared" ref="AE356:AE357" si="3905">IF(N336&gt;0,N356/N336,)</f>
        <v>8.9797478028276659E-2</v>
      </c>
      <c r="AG356" s="334" t="s">
        <v>519</v>
      </c>
      <c r="AH356" s="195"/>
      <c r="AI356" s="195"/>
      <c r="AJ356" s="195"/>
      <c r="AK356" s="195"/>
      <c r="AL356" s="195"/>
      <c r="AM356" s="195"/>
      <c r="AN356" s="195"/>
      <c r="AO356" s="195"/>
      <c r="AP356" s="195"/>
      <c r="AQ356" s="195"/>
      <c r="AR356" s="195"/>
    </row>
    <row r="357" spans="1:46" ht="15.75" thickBot="1">
      <c r="A357" s="439"/>
      <c r="B357" s="457" t="s">
        <v>430</v>
      </c>
      <c r="C357" s="444">
        <v>236</v>
      </c>
      <c r="D357" s="445"/>
      <c r="E357" s="445">
        <v>44</v>
      </c>
      <c r="F357" s="445"/>
      <c r="G357" s="445">
        <v>39</v>
      </c>
      <c r="H357" s="445">
        <v>176</v>
      </c>
      <c r="I357" s="444">
        <v>495</v>
      </c>
      <c r="J357" s="444">
        <v>10</v>
      </c>
      <c r="K357" s="445"/>
      <c r="L357" s="445">
        <v>27</v>
      </c>
      <c r="M357" s="445">
        <v>165</v>
      </c>
      <c r="N357" s="444">
        <v>202</v>
      </c>
      <c r="O357" s="444"/>
      <c r="P357" s="489"/>
      <c r="Q357" s="56"/>
      <c r="R357" s="255"/>
      <c r="S357" s="256" t="s">
        <v>500</v>
      </c>
      <c r="T357" s="284">
        <f t="shared" si="3894"/>
        <v>5.4947613504074504E-2</v>
      </c>
      <c r="U357" s="285">
        <f t="shared" si="3895"/>
        <v>0</v>
      </c>
      <c r="V357" s="285">
        <f t="shared" si="3896"/>
        <v>2.7795325331648767E-2</v>
      </c>
      <c r="W357" s="285">
        <f t="shared" si="3897"/>
        <v>0</v>
      </c>
      <c r="X357" s="285">
        <f t="shared" si="3898"/>
        <v>2.8655400440852314E-2</v>
      </c>
      <c r="Y357" s="285">
        <f t="shared" si="3899"/>
        <v>7.9818594104308388E-2</v>
      </c>
      <c r="Z357" s="284">
        <f t="shared" si="3900"/>
        <v>5.2414231257941549E-2</v>
      </c>
      <c r="AA357" s="284">
        <f t="shared" si="3901"/>
        <v>3.5587188612099648E-2</v>
      </c>
      <c r="AB357" s="285">
        <f t="shared" si="3902"/>
        <v>0</v>
      </c>
      <c r="AC357" s="285">
        <f t="shared" si="3903"/>
        <v>4.7957371225577264E-2</v>
      </c>
      <c r="AD357" s="285">
        <f t="shared" si="3904"/>
        <v>9.2540661805945043E-2</v>
      </c>
      <c r="AE357" s="284">
        <f t="shared" si="3905"/>
        <v>7.6893795203654358E-2</v>
      </c>
      <c r="AF357" s="427"/>
      <c r="AG357" s="273">
        <f>(T357-T356)*100</f>
        <v>-0.5342943396651888</v>
      </c>
      <c r="AH357" s="273">
        <f t="shared" ref="AH357" si="3906">(U357-U356)*100</f>
        <v>0</v>
      </c>
      <c r="AI357" s="273">
        <f t="shared" ref="AI357" si="3907">(V357-V356)*100</f>
        <v>-1.6635212841067128</v>
      </c>
      <c r="AJ357" s="273">
        <f t="shared" ref="AJ357" si="3908">(W357-W356)*100</f>
        <v>0</v>
      </c>
      <c r="AK357" s="273">
        <f t="shared" ref="AK357" si="3909">(X357-X356)*100</f>
        <v>0.33953707231702929</v>
      </c>
      <c r="AL357" s="273">
        <f t="shared" ref="AL357" si="3910">(Y357-Y356)*100</f>
        <v>-0.58204045781685565</v>
      </c>
      <c r="AM357" s="273">
        <f t="shared" ref="AM357" si="3911">(Z357-Z356)*100</f>
        <v>-0.62960671058698081</v>
      </c>
      <c r="AN357" s="273">
        <f t="shared" ref="AN357" si="3912">(AA357-AA356)*100</f>
        <v>0.90720370969481312</v>
      </c>
      <c r="AO357" s="273">
        <f t="shared" ref="AO357" si="3913">(AB357-AB356)*100</f>
        <v>0</v>
      </c>
      <c r="AP357" s="273">
        <f t="shared" ref="AP357" si="3914">(AC357-AC356)*100</f>
        <v>-2.3343876546258748</v>
      </c>
      <c r="AQ357" s="273">
        <f t="shared" ref="AQ357" si="3915">(AD357-AD356)*100</f>
        <v>-1.2370052479769245</v>
      </c>
      <c r="AR357" s="273">
        <f t="shared" ref="AR357" si="3916">(AE357-AE356)*100</f>
        <v>-1.29036828246223</v>
      </c>
    </row>
    <row r="358" spans="1:46">
      <c r="A358" s="433" t="s">
        <v>95</v>
      </c>
      <c r="B358" s="434"/>
      <c r="C358" s="428">
        <v>186767</v>
      </c>
      <c r="D358" s="429">
        <v>32766</v>
      </c>
      <c r="E358" s="429">
        <v>101277</v>
      </c>
      <c r="F358" s="429">
        <v>18835</v>
      </c>
      <c r="G358" s="429">
        <v>13934</v>
      </c>
      <c r="H358" s="429">
        <v>7808</v>
      </c>
      <c r="I358" s="428">
        <v>361387</v>
      </c>
      <c r="J358" s="428">
        <v>48884</v>
      </c>
      <c r="K358" s="429">
        <v>99024</v>
      </c>
      <c r="L358" s="429">
        <v>52394</v>
      </c>
      <c r="M358" s="429">
        <v>16680</v>
      </c>
      <c r="N358" s="428">
        <v>216982</v>
      </c>
      <c r="O358" s="428">
        <v>0</v>
      </c>
      <c r="P358" s="430">
        <v>0</v>
      </c>
      <c r="R358" s="248" t="s">
        <v>521</v>
      </c>
      <c r="S358" s="249" t="s">
        <v>520</v>
      </c>
      <c r="T358" s="280">
        <f t="shared" ref="T358:T359" si="3917">IF(C358&gt;0,C358/C358,)</f>
        <v>1</v>
      </c>
      <c r="U358" s="281">
        <f t="shared" ref="U358:U359" si="3918">IF(D358&gt;0,D358/D358,)</f>
        <v>1</v>
      </c>
      <c r="V358" s="281">
        <f t="shared" ref="V358:V359" si="3919">IF(E358&gt;0,E358/E358,)</f>
        <v>1</v>
      </c>
      <c r="W358" s="281">
        <f t="shared" ref="W358:W359" si="3920">IF(F358&gt;0,F358/F358,)</f>
        <v>1</v>
      </c>
      <c r="X358" s="281">
        <f t="shared" ref="X358:X359" si="3921">IF(G358&gt;0,G358/G358,)</f>
        <v>1</v>
      </c>
      <c r="Y358" s="281">
        <f t="shared" ref="Y358:Y359" si="3922">IF(H358&gt;0,H358/H358,)</f>
        <v>1</v>
      </c>
      <c r="Z358" s="280">
        <f t="shared" ref="Z358:Z359" si="3923">IF(I358&gt;0,I358/I358,)</f>
        <v>1</v>
      </c>
      <c r="AA358" s="280">
        <f t="shared" ref="AA358:AA359" si="3924">IF(J358&gt;0,J358/J358,)</f>
        <v>1</v>
      </c>
      <c r="AB358" s="281">
        <f t="shared" ref="AB358:AB359" si="3925">IF(K358&gt;0,K358/K358,)</f>
        <v>1</v>
      </c>
      <c r="AC358" s="281">
        <f t="shared" ref="AC358:AC359" si="3926">IF(L358&gt;0,L358/L358,)</f>
        <v>1</v>
      </c>
      <c r="AD358" s="281">
        <f t="shared" ref="AD358:AD359" si="3927">IF(M358&gt;0,M358/M358,)</f>
        <v>1</v>
      </c>
      <c r="AE358" s="280">
        <f t="shared" ref="AE358:AE359" si="3928">IF(N358&gt;0,N358/N358,)</f>
        <v>1</v>
      </c>
      <c r="AG358" s="265">
        <f>+T360+T362+T364+T366+T368+T370+T372+T374+T376+T378</f>
        <v>1.000042834119518</v>
      </c>
      <c r="AH358" s="266">
        <f t="shared" ref="AH358:AH359" si="3929">+U360+U362+U364+U366+U368+U370+U372+U374+U376+U378</f>
        <v>0.99999999999999989</v>
      </c>
      <c r="AI358" s="286">
        <f t="shared" ref="AI358:AI359" si="3930">+V360+V362+V364+V366+V368+V370+V372+V374+V376+V378</f>
        <v>1.0001579825626745</v>
      </c>
      <c r="AJ358" s="266">
        <f t="shared" ref="AJ358:AJ359" si="3931">+W360+W362+W364+W366+W368+W370+W372+W374+W376+W378</f>
        <v>0.9997345367666578</v>
      </c>
      <c r="AK358" s="266">
        <f t="shared" ref="AK358:AK359" si="3932">+X360+X362+X364+X366+X368+X370+X372+X374+X376+X378</f>
        <v>0.99999999999999989</v>
      </c>
      <c r="AL358" s="266">
        <f t="shared" ref="AL358:AL359" si="3933">+Y360+Y362+Y364+Y366+Y368+Y370+Y372+Y374+Y376+Y378</f>
        <v>1.000640368852459</v>
      </c>
      <c r="AM358" s="286">
        <f t="shared" ref="AM358:AM359" si="3934">+Z360+Z362+Z364+Z366+Z368+Z370+Z372+Z374+Z376+Z378</f>
        <v>1.0000664108006099</v>
      </c>
      <c r="AN358" s="266">
        <f t="shared" ref="AN358:AN359" si="3935">+AA360+AA362+AA364+AA366+AA368+AA370+AA372+AA374+AA376+AA378</f>
        <v>0.99999999999999989</v>
      </c>
      <c r="AO358" s="286">
        <f t="shared" ref="AO358:AO359" si="3936">+AB360+AB362+AB364+AB366+AB368+AB370+AB372+AB374+AB376+AB378</f>
        <v>0.99997980287607047</v>
      </c>
      <c r="AP358" s="266">
        <f t="shared" ref="AP358:AP359" si="3937">+AC360+AC362+AC364+AC366+AC368+AC370+AC372+AC374+AC376+AC378</f>
        <v>0.99923655380387066</v>
      </c>
      <c r="AQ358" s="266">
        <f t="shared" ref="AQ358:AQ359" si="3938">+AD360+AD362+AD364+AD366+AD368+AD370+AD372+AD374+AD376+AD378</f>
        <v>1</v>
      </c>
      <c r="AR358" s="286">
        <f t="shared" ref="AR358:AR359" si="3939">+AE360+AE362+AE364+AE366+AE368+AE370+AE372+AE374+AE376+AE378</f>
        <v>0.99980643555686632</v>
      </c>
    </row>
    <row r="359" spans="1:46">
      <c r="A359" s="436" t="s">
        <v>429</v>
      </c>
      <c r="B359" s="434"/>
      <c r="C359" s="428">
        <v>190950</v>
      </c>
      <c r="D359" s="429">
        <v>33103</v>
      </c>
      <c r="E359" s="429">
        <v>104030</v>
      </c>
      <c r="F359" s="429">
        <v>19036</v>
      </c>
      <c r="G359" s="429">
        <v>14180</v>
      </c>
      <c r="H359" s="429">
        <v>8130</v>
      </c>
      <c r="I359" s="428">
        <v>369429</v>
      </c>
      <c r="J359" s="428">
        <v>49390</v>
      </c>
      <c r="K359" s="429">
        <v>105546</v>
      </c>
      <c r="L359" s="429">
        <v>53463</v>
      </c>
      <c r="M359" s="429">
        <v>16746</v>
      </c>
      <c r="N359" s="428">
        <v>225145</v>
      </c>
      <c r="O359" s="428">
        <v>0</v>
      </c>
      <c r="P359" s="430">
        <v>0</v>
      </c>
      <c r="R359" s="250"/>
      <c r="S359" s="251" t="s">
        <v>500</v>
      </c>
      <c r="T359" s="282">
        <f t="shared" si="3917"/>
        <v>1</v>
      </c>
      <c r="U359" s="283">
        <f t="shared" si="3918"/>
        <v>1</v>
      </c>
      <c r="V359" s="283">
        <f t="shared" si="3919"/>
        <v>1</v>
      </c>
      <c r="W359" s="283">
        <f t="shared" si="3920"/>
        <v>1</v>
      </c>
      <c r="X359" s="283">
        <f t="shared" si="3921"/>
        <v>1</v>
      </c>
      <c r="Y359" s="283">
        <f t="shared" si="3922"/>
        <v>1</v>
      </c>
      <c r="Z359" s="282">
        <f t="shared" si="3923"/>
        <v>1</v>
      </c>
      <c r="AA359" s="282">
        <f t="shared" si="3924"/>
        <v>1</v>
      </c>
      <c r="AB359" s="283">
        <f t="shared" si="3925"/>
        <v>1</v>
      </c>
      <c r="AC359" s="283">
        <f t="shared" si="3926"/>
        <v>1</v>
      </c>
      <c r="AD359" s="283">
        <f t="shared" si="3927"/>
        <v>1</v>
      </c>
      <c r="AE359" s="282">
        <f t="shared" si="3928"/>
        <v>1</v>
      </c>
      <c r="AG359" s="267">
        <f>+T361+T363+T365+T367+T369+T371+T373+T375+T377+T379</f>
        <v>0.99903115998952596</v>
      </c>
      <c r="AH359" s="267">
        <f t="shared" si="3929"/>
        <v>1.00003020874241</v>
      </c>
      <c r="AI359" s="278">
        <f t="shared" si="3930"/>
        <v>0.9982697298856098</v>
      </c>
      <c r="AJ359" s="267">
        <f t="shared" si="3931"/>
        <v>0.99968480773271695</v>
      </c>
      <c r="AK359" s="267">
        <f t="shared" si="3932"/>
        <v>0.9935825105782794</v>
      </c>
      <c r="AL359" s="267">
        <f t="shared" si="3933"/>
        <v>1.0111931119311193</v>
      </c>
      <c r="AM359" s="278">
        <f t="shared" si="3934"/>
        <v>0.99899845437147594</v>
      </c>
      <c r="AN359" s="267">
        <f t="shared" si="3935"/>
        <v>1</v>
      </c>
      <c r="AO359" s="267">
        <f t="shared" si="3936"/>
        <v>1.0013832831182612</v>
      </c>
      <c r="AP359" s="267">
        <f t="shared" si="3937"/>
        <v>0.9990086601949012</v>
      </c>
      <c r="AQ359" s="267">
        <f t="shared" si="3938"/>
        <v>1.0098530992475816</v>
      </c>
      <c r="AR359" s="278">
        <f t="shared" si="3939"/>
        <v>1.0011459281796176</v>
      </c>
      <c r="AS359" s="274"/>
    </row>
    <row r="360" spans="1:46">
      <c r="A360" s="436" t="s">
        <v>227</v>
      </c>
      <c r="B360" s="434"/>
      <c r="C360" s="428">
        <v>24959</v>
      </c>
      <c r="D360" s="429">
        <v>2849</v>
      </c>
      <c r="E360" s="429">
        <v>11426</v>
      </c>
      <c r="F360" s="429">
        <v>1661</v>
      </c>
      <c r="G360" s="429">
        <v>821</v>
      </c>
      <c r="H360" s="429">
        <v>720</v>
      </c>
      <c r="I360" s="428">
        <v>42436</v>
      </c>
      <c r="J360" s="428">
        <v>3915</v>
      </c>
      <c r="K360" s="429">
        <v>4400</v>
      </c>
      <c r="L360" s="429">
        <v>3888</v>
      </c>
      <c r="M360" s="429">
        <v>1494</v>
      </c>
      <c r="N360" s="428">
        <v>13697</v>
      </c>
      <c r="O360" s="428"/>
      <c r="P360" s="430"/>
      <c r="R360" s="248" t="s">
        <v>522</v>
      </c>
      <c r="S360" s="249" t="s">
        <v>520</v>
      </c>
      <c r="T360" s="280">
        <f t="shared" ref="T360:T361" si="3940">IF(C358&gt;0,C360/C358,)</f>
        <v>0.13363709863091444</v>
      </c>
      <c r="U360" s="281">
        <f t="shared" ref="U360:U361" si="3941">IF(D358&gt;0,D360/D358,)</f>
        <v>8.6949887078068736E-2</v>
      </c>
      <c r="V360" s="281">
        <f t="shared" ref="V360:V361" si="3942">IF(E358&gt;0,E360/E358,)</f>
        <v>0.1128192975700307</v>
      </c>
      <c r="W360" s="281">
        <f t="shared" ref="W360:W361" si="3943">IF(F358&gt;0,F360/F358,)</f>
        <v>8.81868861162729E-2</v>
      </c>
      <c r="X360" s="281">
        <f t="shared" ref="X360:X361" si="3944">IF(G358&gt;0,G360/G358,)</f>
        <v>5.8920625807377634E-2</v>
      </c>
      <c r="Y360" s="281">
        <f t="shared" ref="Y360:Y361" si="3945">IF(H358&gt;0,H360/H358,)</f>
        <v>9.2213114754098366E-2</v>
      </c>
      <c r="Z360" s="280">
        <f t="shared" ref="Z360:Z361" si="3946">IF(I358&gt;0,I360/I358,)</f>
        <v>0.11742536394502293</v>
      </c>
      <c r="AA360" s="280">
        <f t="shared" ref="AA360:AA361" si="3947">IF(J358&gt;0,J360/J358,)</f>
        <v>8.0087554209966452E-2</v>
      </c>
      <c r="AB360" s="281">
        <f t="shared" ref="AB360:AB361" si="3948">IF(K358&gt;0,K360/K358,)</f>
        <v>4.4433672645015347E-2</v>
      </c>
      <c r="AC360" s="281">
        <f t="shared" ref="AC360:AC361" si="3949">IF(L358&gt;0,L360/L358,)</f>
        <v>7.4206970263770655E-2</v>
      </c>
      <c r="AD360" s="281">
        <f t="shared" ref="AD360:AD361" si="3950">IF(M358&gt;0,M360/M358,)</f>
        <v>8.9568345323741014E-2</v>
      </c>
      <c r="AE360" s="280">
        <f t="shared" ref="AE360:AE361" si="3951">IF(N358&gt;0,N360/N358,)</f>
        <v>6.3125051847618699E-2</v>
      </c>
      <c r="AG360" s="334" t="s">
        <v>519</v>
      </c>
      <c r="AH360" s="266"/>
      <c r="AI360" s="266"/>
      <c r="AJ360" s="266"/>
      <c r="AK360" s="266"/>
      <c r="AL360" s="266"/>
      <c r="AM360" s="266"/>
      <c r="AN360" s="266"/>
      <c r="AO360" s="266"/>
      <c r="AP360" s="266"/>
      <c r="AQ360" s="266"/>
      <c r="AR360" s="266"/>
    </row>
    <row r="361" spans="1:46">
      <c r="A361" s="436" t="s">
        <v>411</v>
      </c>
      <c r="B361" s="434"/>
      <c r="C361" s="428">
        <v>27023</v>
      </c>
      <c r="D361" s="429">
        <v>3272</v>
      </c>
      <c r="E361" s="429">
        <v>12258</v>
      </c>
      <c r="F361" s="429">
        <v>1843</v>
      </c>
      <c r="G361" s="429">
        <v>889</v>
      </c>
      <c r="H361" s="429">
        <v>695</v>
      </c>
      <c r="I361" s="428">
        <v>45980</v>
      </c>
      <c r="J361" s="428">
        <v>3916</v>
      </c>
      <c r="K361" s="429">
        <v>4728</v>
      </c>
      <c r="L361" s="429">
        <v>3889</v>
      </c>
      <c r="M361" s="429">
        <v>1638</v>
      </c>
      <c r="N361" s="428">
        <v>14171</v>
      </c>
      <c r="O361" s="428"/>
      <c r="P361" s="430"/>
      <c r="R361" s="250"/>
      <c r="S361" s="251" t="s">
        <v>500</v>
      </c>
      <c r="T361" s="282">
        <f t="shared" si="3940"/>
        <v>0.14151872217858077</v>
      </c>
      <c r="U361" s="283">
        <f t="shared" si="3941"/>
        <v>9.8843005165694955E-2</v>
      </c>
      <c r="V361" s="283">
        <f t="shared" si="3942"/>
        <v>0.11783139478996443</v>
      </c>
      <c r="W361" s="283">
        <f t="shared" si="3943"/>
        <v>9.6816558100441263E-2</v>
      </c>
      <c r="X361" s="283">
        <f t="shared" si="3944"/>
        <v>6.2693935119887162E-2</v>
      </c>
      <c r="Y361" s="283">
        <f t="shared" si="3945"/>
        <v>8.5485854858548579E-2</v>
      </c>
      <c r="Z361" s="282">
        <f t="shared" si="3946"/>
        <v>0.12446234594468761</v>
      </c>
      <c r="AA361" s="282">
        <f t="shared" si="3947"/>
        <v>7.9287305122494434E-2</v>
      </c>
      <c r="AB361" s="283">
        <f t="shared" si="3948"/>
        <v>4.4795634131089765E-2</v>
      </c>
      <c r="AC361" s="283">
        <f t="shared" si="3949"/>
        <v>7.2741896264706438E-2</v>
      </c>
      <c r="AD361" s="283">
        <f t="shared" si="3950"/>
        <v>9.781440343962737E-2</v>
      </c>
      <c r="AE361" s="282">
        <f t="shared" si="3951"/>
        <v>6.2941659819227613E-2</v>
      </c>
      <c r="AG361" s="272">
        <f>(T361-T360)*100</f>
        <v>0.78816235476663332</v>
      </c>
      <c r="AH361" s="272">
        <f t="shared" ref="AH361" si="3952">(U361-U360)*100</f>
        <v>1.189311808762622</v>
      </c>
      <c r="AI361" s="272">
        <f t="shared" ref="AI361" si="3953">(V361-V360)*100</f>
        <v>0.5012097219933731</v>
      </c>
      <c r="AJ361" s="272">
        <f t="shared" ref="AJ361" si="3954">(W361-W360)*100</f>
        <v>0.86296719841683633</v>
      </c>
      <c r="AK361" s="272">
        <f t="shared" ref="AK361" si="3955">(X361-X360)*100</f>
        <v>0.37733093125095274</v>
      </c>
      <c r="AL361" s="272">
        <f t="shared" ref="AL361" si="3956">(Y361-Y360)*100</f>
        <v>-0.67272598955497864</v>
      </c>
      <c r="AM361" s="272">
        <f t="shared" ref="AM361" si="3957">(Z361-Z360)*100</f>
        <v>0.70369819996646821</v>
      </c>
      <c r="AN361" s="272">
        <f t="shared" ref="AN361" si="3958">(AA361-AA360)*100</f>
        <v>-8.0024908747201862E-2</v>
      </c>
      <c r="AO361" s="272">
        <f t="shared" ref="AO361" si="3959">(AB361-AB360)*100</f>
        <v>3.6196148607441775E-2</v>
      </c>
      <c r="AP361" s="272">
        <f t="shared" ref="AP361" si="3960">(AC361-AC360)*100</f>
        <v>-0.14650739990642175</v>
      </c>
      <c r="AQ361" s="272">
        <f t="shared" ref="AQ361" si="3961">(AD361-AD360)*100</f>
        <v>0.82460581158863566</v>
      </c>
      <c r="AR361" s="272">
        <f t="shared" ref="AR361" si="3962">(AE361-AE360)*100</f>
        <v>-1.8339202839108559E-2</v>
      </c>
    </row>
    <row r="362" spans="1:46">
      <c r="A362" s="436" t="s">
        <v>229</v>
      </c>
      <c r="B362" s="434"/>
      <c r="C362" s="428">
        <v>1292</v>
      </c>
      <c r="D362" s="429">
        <v>169</v>
      </c>
      <c r="E362" s="429">
        <v>590</v>
      </c>
      <c r="F362" s="429">
        <v>77</v>
      </c>
      <c r="G362" s="429">
        <v>142</v>
      </c>
      <c r="H362" s="429">
        <v>64</v>
      </c>
      <c r="I362" s="428">
        <v>2334</v>
      </c>
      <c r="J362" s="428">
        <v>1869</v>
      </c>
      <c r="K362" s="429">
        <v>3653</v>
      </c>
      <c r="L362" s="429">
        <v>3188</v>
      </c>
      <c r="M362" s="429">
        <v>1465</v>
      </c>
      <c r="N362" s="428">
        <v>10175</v>
      </c>
      <c r="O362" s="428"/>
      <c r="P362" s="430"/>
      <c r="R362" s="248" t="s">
        <v>523</v>
      </c>
      <c r="S362" s="249" t="s">
        <v>520</v>
      </c>
      <c r="T362" s="280">
        <f t="shared" ref="T362:T363" si="3963">IF(C358&gt;0,C362/C358,)</f>
        <v>6.9177103021411702E-3</v>
      </c>
      <c r="U362" s="281">
        <f t="shared" ref="U362:U363" si="3964">IF(D358&gt;0,D362/D358,)</f>
        <v>5.1577855093694683E-3</v>
      </c>
      <c r="V362" s="281">
        <f t="shared" ref="V362:V363" si="3965">IF(E358&gt;0,E362/E358,)</f>
        <v>5.8256069986275267E-3</v>
      </c>
      <c r="W362" s="281">
        <f t="shared" ref="W362:W363" si="3966">IF(F358&gt;0,F362/F358,)</f>
        <v>4.0881337934696041E-3</v>
      </c>
      <c r="X362" s="281">
        <f t="shared" ref="X362:X363" si="3967">IF(G358&gt;0,G362/G358,)</f>
        <v>1.0190899956939859E-2</v>
      </c>
      <c r="Y362" s="281">
        <f t="shared" ref="Y362:Y363" si="3968">IF(H358&gt;0,H362/H358,)</f>
        <v>8.1967213114754103E-3</v>
      </c>
      <c r="Z362" s="280">
        <f t="shared" ref="Z362:Z363" si="3969">IF(I358&gt;0,I362/I358,)</f>
        <v>6.4584503593101026E-3</v>
      </c>
      <c r="AA362" s="280">
        <f t="shared" ref="AA362:AA363" si="3970">IF(J358&gt;0,J362/J358,)</f>
        <v>3.8233368791424596E-2</v>
      </c>
      <c r="AB362" s="281">
        <f t="shared" ref="AB362:AB363" si="3971">IF(K358&gt;0,K362/K358,)</f>
        <v>3.6890046857327517E-2</v>
      </c>
      <c r="AC362" s="281">
        <f t="shared" ref="AC362:AC363" si="3972">IF(L358&gt;0,L362/L358,)</f>
        <v>6.0846661831507422E-2</v>
      </c>
      <c r="AD362" s="281">
        <f t="shared" ref="AD362:AD363" si="3973">IF(M358&gt;0,M362/M358,)</f>
        <v>8.782973621103117E-2</v>
      </c>
      <c r="AE362" s="280">
        <f t="shared" ref="AE362:AE363" si="3974">IF(N358&gt;0,N362/N358,)</f>
        <v>4.6893290687706812E-2</v>
      </c>
      <c r="AG362" s="334" t="s">
        <v>519</v>
      </c>
      <c r="AH362" s="266"/>
      <c r="AI362" s="266"/>
      <c r="AJ362" s="266"/>
      <c r="AK362" s="266"/>
      <c r="AL362" s="266"/>
      <c r="AM362" s="266"/>
      <c r="AN362" s="266"/>
      <c r="AO362" s="266"/>
      <c r="AP362" s="266"/>
      <c r="AQ362" s="266"/>
      <c r="AR362" s="266"/>
    </row>
    <row r="363" spans="1:46">
      <c r="A363" s="436" t="s">
        <v>413</v>
      </c>
      <c r="B363" s="434"/>
      <c r="C363" s="428">
        <v>1373</v>
      </c>
      <c r="D363" s="429">
        <v>225</v>
      </c>
      <c r="E363" s="429">
        <v>662</v>
      </c>
      <c r="F363" s="429">
        <v>71</v>
      </c>
      <c r="G363" s="429">
        <v>150</v>
      </c>
      <c r="H363" s="429">
        <v>54</v>
      </c>
      <c r="I363" s="428">
        <v>2535</v>
      </c>
      <c r="J363" s="428">
        <v>1964</v>
      </c>
      <c r="K363" s="429">
        <v>4312</v>
      </c>
      <c r="L363" s="429">
        <v>3610</v>
      </c>
      <c r="M363" s="429">
        <v>1671</v>
      </c>
      <c r="N363" s="428">
        <v>11557</v>
      </c>
      <c r="O363" s="428"/>
      <c r="P363" s="430"/>
      <c r="R363" s="250"/>
      <c r="S363" s="251" t="s">
        <v>500</v>
      </c>
      <c r="T363" s="282">
        <f t="shared" si="3963"/>
        <v>7.190363969625556E-3</v>
      </c>
      <c r="U363" s="283">
        <f t="shared" si="3964"/>
        <v>6.7969670422620308E-3</v>
      </c>
      <c r="V363" s="283">
        <f t="shared" si="3965"/>
        <v>6.3635489762568489E-3</v>
      </c>
      <c r="W363" s="283">
        <f t="shared" si="3966"/>
        <v>3.729775162849338E-3</v>
      </c>
      <c r="X363" s="283">
        <f t="shared" si="3967"/>
        <v>1.0578279266572637E-2</v>
      </c>
      <c r="Y363" s="283">
        <f t="shared" si="3968"/>
        <v>6.6420664206642069E-3</v>
      </c>
      <c r="Z363" s="282">
        <f t="shared" si="3969"/>
        <v>6.8619409954280798E-3</v>
      </c>
      <c r="AA363" s="282">
        <f t="shared" si="3970"/>
        <v>3.9765134642640212E-2</v>
      </c>
      <c r="AB363" s="283">
        <f t="shared" si="3971"/>
        <v>4.0854224698235839E-2</v>
      </c>
      <c r="AC363" s="283">
        <f t="shared" si="3972"/>
        <v>6.7523333894469073E-2</v>
      </c>
      <c r="AD363" s="283">
        <f t="shared" si="3973"/>
        <v>9.9785023289143682E-2</v>
      </c>
      <c r="AE363" s="282">
        <f t="shared" si="3974"/>
        <v>5.1331364231939416E-2</v>
      </c>
      <c r="AG363" s="272">
        <f>(T363-T362)*100</f>
        <v>2.7265366748438578E-2</v>
      </c>
      <c r="AH363" s="272">
        <f t="shared" ref="AH363" si="3975">(U363-U362)*100</f>
        <v>0.16391815328925624</v>
      </c>
      <c r="AI363" s="272">
        <f t="shared" ref="AI363" si="3976">(V363-V362)*100</f>
        <v>5.3794197762932219E-2</v>
      </c>
      <c r="AJ363" s="272">
        <f t="shared" ref="AJ363" si="3977">(W363-W362)*100</f>
        <v>-3.5835863062026609E-2</v>
      </c>
      <c r="AK363" s="272">
        <f t="shared" ref="AK363" si="3978">(X363-X362)*100</f>
        <v>3.8737930963277795E-2</v>
      </c>
      <c r="AL363" s="272">
        <f t="shared" ref="AL363" si="3979">(Y363-Y362)*100</f>
        <v>-0.15546548908112034</v>
      </c>
      <c r="AM363" s="272">
        <f t="shared" ref="AM363" si="3980">(Z363-Z362)*100</f>
        <v>4.0349063611797714E-2</v>
      </c>
      <c r="AN363" s="272">
        <f t="shared" ref="AN363" si="3981">(AA363-AA362)*100</f>
        <v>0.15317658512156163</v>
      </c>
      <c r="AO363" s="272">
        <f t="shared" ref="AO363" si="3982">(AB363-AB362)*100</f>
        <v>0.39641778409083217</v>
      </c>
      <c r="AP363" s="272">
        <f t="shared" ref="AP363" si="3983">(AC363-AC362)*100</f>
        <v>0.66766720629616516</v>
      </c>
      <c r="AQ363" s="272">
        <f t="shared" ref="AQ363" si="3984">(AD363-AD362)*100</f>
        <v>1.1955287078112511</v>
      </c>
      <c r="AR363" s="272">
        <f t="shared" ref="AR363" si="3985">(AE363-AE362)*100</f>
        <v>0.44380735442326041</v>
      </c>
    </row>
    <row r="364" spans="1:46">
      <c r="A364" s="436" t="s">
        <v>231</v>
      </c>
      <c r="B364" s="434"/>
      <c r="C364" s="428">
        <v>11</v>
      </c>
      <c r="D364" s="429">
        <v>0</v>
      </c>
      <c r="E364" s="429">
        <v>2</v>
      </c>
      <c r="F364" s="429">
        <v>0</v>
      </c>
      <c r="G364" s="429">
        <v>0</v>
      </c>
      <c r="H364" s="429">
        <v>0</v>
      </c>
      <c r="I364" s="428">
        <v>13</v>
      </c>
      <c r="J364" s="428">
        <v>1291</v>
      </c>
      <c r="K364" s="429">
        <v>324</v>
      </c>
      <c r="L364" s="429">
        <v>54</v>
      </c>
      <c r="M364" s="429">
        <v>6</v>
      </c>
      <c r="N364" s="428">
        <v>1675</v>
      </c>
      <c r="O364" s="428"/>
      <c r="P364" s="430"/>
      <c r="R364" s="248" t="s">
        <v>524</v>
      </c>
      <c r="S364" s="249" t="s">
        <v>520</v>
      </c>
      <c r="T364" s="280">
        <f t="shared" ref="T364:T365" si="3986">IF(C358&gt;0,C364/C358,)</f>
        <v>5.889691433711523E-5</v>
      </c>
      <c r="U364" s="281">
        <f t="shared" ref="U364:U365" si="3987">IF(D358&gt;0,D364/D358,)</f>
        <v>0</v>
      </c>
      <c r="V364" s="281">
        <f t="shared" ref="V364:V365" si="3988">IF(E358&gt;0,E364/E358,)</f>
        <v>1.9747820334330598E-5</v>
      </c>
      <c r="W364" s="281">
        <f t="shared" ref="W364:W365" si="3989">IF(F358&gt;0,F364/F358,)</f>
        <v>0</v>
      </c>
      <c r="X364" s="281">
        <f t="shared" ref="X364:X365" si="3990">IF(G358&gt;0,G364/G358,)</f>
        <v>0</v>
      </c>
      <c r="Y364" s="281">
        <f t="shared" ref="Y364:Y365" si="3991">IF(H358&gt;0,H364/H358,)</f>
        <v>0</v>
      </c>
      <c r="Z364" s="280">
        <f t="shared" ref="Z364:Z365" si="3992">IF(I358&gt;0,I364/I358,)</f>
        <v>3.5972516997014278E-5</v>
      </c>
      <c r="AA364" s="280">
        <f t="shared" ref="AA364:AA365" si="3993">IF(J358&gt;0,J364/J358,)</f>
        <v>2.6409459127730954E-2</v>
      </c>
      <c r="AB364" s="281">
        <f t="shared" ref="AB364:AB365" si="3994">IF(K358&gt;0,K364/K358,)</f>
        <v>3.2719340765874939E-3</v>
      </c>
      <c r="AC364" s="281">
        <f t="shared" ref="AC364:AC365" si="3995">IF(L358&gt;0,L364/L358,)</f>
        <v>1.0306523647745924E-3</v>
      </c>
      <c r="AD364" s="281">
        <f t="shared" ref="AD364:AD365" si="3996">IF(M358&gt;0,M364/M358,)</f>
        <v>3.5971223021582735E-4</v>
      </c>
      <c r="AE364" s="280">
        <f t="shared" ref="AE364:AE365" si="3997">IF(N358&gt;0,N364/N358,)</f>
        <v>7.7195343392539471E-3</v>
      </c>
      <c r="AG364" s="334" t="s">
        <v>519</v>
      </c>
      <c r="AH364" s="266"/>
      <c r="AI364" s="266"/>
      <c r="AJ364" s="266"/>
      <c r="AK364" s="266"/>
      <c r="AL364" s="266"/>
      <c r="AM364" s="266"/>
      <c r="AN364" s="266"/>
      <c r="AO364" s="266"/>
      <c r="AP364" s="266"/>
      <c r="AQ364" s="266"/>
      <c r="AR364" s="266"/>
    </row>
    <row r="365" spans="1:46">
      <c r="A365" s="436" t="s">
        <v>415</v>
      </c>
      <c r="B365" s="434"/>
      <c r="C365" s="428">
        <v>2</v>
      </c>
      <c r="D365" s="429">
        <v>0</v>
      </c>
      <c r="E365" s="429">
        <v>1</v>
      </c>
      <c r="F365" s="429">
        <v>0</v>
      </c>
      <c r="G365" s="429">
        <v>0</v>
      </c>
      <c r="H365" s="429">
        <v>0</v>
      </c>
      <c r="I365" s="428">
        <v>3</v>
      </c>
      <c r="J365" s="428">
        <v>1344</v>
      </c>
      <c r="K365" s="429">
        <v>387</v>
      </c>
      <c r="L365" s="429">
        <v>41</v>
      </c>
      <c r="M365" s="429">
        <v>5</v>
      </c>
      <c r="N365" s="428">
        <v>1777</v>
      </c>
      <c r="O365" s="428"/>
      <c r="P365" s="430"/>
      <c r="R365" s="250"/>
      <c r="S365" s="251" t="s">
        <v>500</v>
      </c>
      <c r="T365" s="282">
        <f t="shared" si="3986"/>
        <v>1.0473946059177795E-5</v>
      </c>
      <c r="U365" s="283">
        <f t="shared" si="3987"/>
        <v>0</v>
      </c>
      <c r="V365" s="283">
        <f t="shared" si="3988"/>
        <v>9.6126117466115537E-6</v>
      </c>
      <c r="W365" s="283">
        <f t="shared" si="3989"/>
        <v>0</v>
      </c>
      <c r="X365" s="283">
        <f t="shared" si="3990"/>
        <v>0</v>
      </c>
      <c r="Y365" s="283">
        <f t="shared" si="3991"/>
        <v>0</v>
      </c>
      <c r="Z365" s="282">
        <f t="shared" si="3992"/>
        <v>8.1206402312758335E-6</v>
      </c>
      <c r="AA365" s="282">
        <f t="shared" si="3993"/>
        <v>2.7211986232030777E-2</v>
      </c>
      <c r="AB365" s="283">
        <f t="shared" si="3994"/>
        <v>3.666647717582855E-3</v>
      </c>
      <c r="AC365" s="283">
        <f t="shared" si="3995"/>
        <v>7.6688550960477345E-4</v>
      </c>
      <c r="AD365" s="283">
        <f t="shared" si="3996"/>
        <v>2.9857876507822763E-4</v>
      </c>
      <c r="AE365" s="282">
        <f t="shared" si="3997"/>
        <v>7.8926913766683687E-3</v>
      </c>
      <c r="AG365" s="268">
        <f>(T365-T364)*100</f>
        <v>-4.8422968277937435E-3</v>
      </c>
      <c r="AH365" s="268">
        <f t="shared" ref="AH365" si="3998">(U365-U364)*100</f>
        <v>0</v>
      </c>
      <c r="AI365" s="268">
        <f t="shared" ref="AI365" si="3999">(V365-V364)*100</f>
        <v>-1.0135208587719045E-3</v>
      </c>
      <c r="AJ365" s="268">
        <f t="shared" ref="AJ365" si="4000">(W365-W364)*100</f>
        <v>0</v>
      </c>
      <c r="AK365" s="268">
        <f t="shared" ref="AK365" si="4001">(X365-X364)*100</f>
        <v>0</v>
      </c>
      <c r="AL365" s="268">
        <f t="shared" ref="AL365" si="4002">(Y365-Y364)*100</f>
        <v>0</v>
      </c>
      <c r="AM365" s="268">
        <f t="shared" ref="AM365" si="4003">(Z365-Z364)*100</f>
        <v>-2.7851876765738444E-3</v>
      </c>
      <c r="AN365" s="268">
        <f t="shared" ref="AN365" si="4004">(AA365-AA364)*100</f>
        <v>8.0252710429982305E-2</v>
      </c>
      <c r="AO365" s="268">
        <f t="shared" ref="AO365" si="4005">(AB365-AB364)*100</f>
        <v>3.9471364099536103E-2</v>
      </c>
      <c r="AP365" s="268">
        <f t="shared" ref="AP365" si="4006">(AC365-AC364)*100</f>
        <v>-2.6376685516981899E-2</v>
      </c>
      <c r="AQ365" s="268">
        <f t="shared" ref="AQ365" si="4007">(AD365-AD364)*100</f>
        <v>-6.1133465137599716E-3</v>
      </c>
      <c r="AR365" s="268">
        <f t="shared" ref="AR365" si="4008">(AE365-AE364)*100</f>
        <v>1.7315703741442156E-2</v>
      </c>
    </row>
    <row r="366" spans="1:46">
      <c r="A366" s="433" t="s">
        <v>97</v>
      </c>
      <c r="B366" s="434"/>
      <c r="C366" s="428">
        <v>72093</v>
      </c>
      <c r="D366" s="429">
        <v>13131</v>
      </c>
      <c r="E366" s="429">
        <v>37608</v>
      </c>
      <c r="F366" s="429">
        <v>6889</v>
      </c>
      <c r="G366" s="429">
        <v>4591</v>
      </c>
      <c r="H366" s="429">
        <v>3118</v>
      </c>
      <c r="I366" s="428">
        <v>137430</v>
      </c>
      <c r="J366" s="428">
        <v>16770</v>
      </c>
      <c r="K366" s="429">
        <v>24846</v>
      </c>
      <c r="L366" s="429">
        <v>16168</v>
      </c>
      <c r="M366" s="429">
        <v>5531</v>
      </c>
      <c r="N366" s="428">
        <v>63315</v>
      </c>
      <c r="O366" s="428"/>
      <c r="P366" s="430"/>
      <c r="R366" s="248" t="s">
        <v>525</v>
      </c>
      <c r="S366" s="249" t="s">
        <v>520</v>
      </c>
      <c r="T366" s="280">
        <f t="shared" ref="T366:T367" si="4009">IF(C358&gt;0,C366/C358,)</f>
        <v>0.38600502230051348</v>
      </c>
      <c r="U366" s="281">
        <f t="shared" ref="U366:U367" si="4010">IF(D358&gt;0,D366/D358,)</f>
        <v>0.40075077824574251</v>
      </c>
      <c r="V366" s="281">
        <f t="shared" ref="V366:V367" si="4011">IF(E358&gt;0,E366/E358,)</f>
        <v>0.37133801356675256</v>
      </c>
      <c r="W366" s="281">
        <f t="shared" ref="W366:W367" si="4012">IF(F358&gt;0,F366/F358,)</f>
        <v>0.36575524289885852</v>
      </c>
      <c r="X366" s="281">
        <f t="shared" ref="X366:X367" si="4013">IF(G358&gt;0,G366/G358,)</f>
        <v>0.32948184297402039</v>
      </c>
      <c r="Y366" s="281">
        <f t="shared" ref="Y366:Y367" si="4014">IF(H358&gt;0,H366/H358,)</f>
        <v>0.39933401639344263</v>
      </c>
      <c r="Z366" s="280">
        <f t="shared" ref="Z366:Z367" si="4015">IF(I358&gt;0,I366/I358,)</f>
        <v>0.38028484699228249</v>
      </c>
      <c r="AA366" s="280">
        <f t="shared" ref="AA366:AA367" si="4016">IF(J358&gt;0,J366/J358,)</f>
        <v>0.34305703297602486</v>
      </c>
      <c r="AB366" s="281">
        <f t="shared" ref="AB366:AB367" si="4017">IF(K358&gt;0,K366/K358,)</f>
        <v>0.25090887057682987</v>
      </c>
      <c r="AC366" s="281">
        <f t="shared" ref="AC366:AC367" si="4018">IF(L358&gt;0,L366/L358,)</f>
        <v>0.30858495247547429</v>
      </c>
      <c r="AD366" s="281">
        <f t="shared" ref="AD366:AD367" si="4019">IF(M358&gt;0,M366/M358,)</f>
        <v>0.33159472422062353</v>
      </c>
      <c r="AE366" s="280">
        <f t="shared" ref="AE366:AE367" si="4020">IF(N358&gt;0,N366/N358,)</f>
        <v>0.2917983980237992</v>
      </c>
      <c r="AG366" s="334" t="s">
        <v>519</v>
      </c>
      <c r="AH366" s="266"/>
      <c r="AI366" s="266"/>
      <c r="AJ366" s="266"/>
      <c r="AK366" s="266"/>
      <c r="AL366" s="266"/>
      <c r="AM366" s="266"/>
      <c r="AN366" s="266"/>
      <c r="AO366" s="266"/>
      <c r="AP366" s="266"/>
      <c r="AQ366" s="266"/>
      <c r="AR366" s="266"/>
    </row>
    <row r="367" spans="1:46">
      <c r="A367" s="436" t="s">
        <v>417</v>
      </c>
      <c r="B367" s="434"/>
      <c r="C367" s="428">
        <v>73219</v>
      </c>
      <c r="D367" s="429">
        <v>13044</v>
      </c>
      <c r="E367" s="429">
        <v>37666</v>
      </c>
      <c r="F367" s="429">
        <v>6983</v>
      </c>
      <c r="G367" s="429">
        <v>4425</v>
      </c>
      <c r="H367" s="429">
        <v>3370</v>
      </c>
      <c r="I367" s="428">
        <v>138707</v>
      </c>
      <c r="J367" s="428">
        <v>16756</v>
      </c>
      <c r="K367" s="429">
        <v>27083</v>
      </c>
      <c r="L367" s="429">
        <v>17087</v>
      </c>
      <c r="M367" s="429">
        <v>5694</v>
      </c>
      <c r="N367" s="428">
        <v>66620</v>
      </c>
      <c r="O367" s="428"/>
      <c r="P367" s="430"/>
      <c r="R367" s="250"/>
      <c r="S367" s="251" t="s">
        <v>500</v>
      </c>
      <c r="T367" s="282">
        <f t="shared" si="4009"/>
        <v>0.38344592825346951</v>
      </c>
      <c r="U367" s="283">
        <f t="shared" si="4010"/>
        <v>0.39404283599673745</v>
      </c>
      <c r="V367" s="283">
        <f t="shared" si="4011"/>
        <v>0.36206863404787082</v>
      </c>
      <c r="W367" s="283">
        <f t="shared" si="4012"/>
        <v>0.36683126707291447</v>
      </c>
      <c r="X367" s="283">
        <f t="shared" si="4013"/>
        <v>0.31205923836389282</v>
      </c>
      <c r="Y367" s="283">
        <f t="shared" si="4014"/>
        <v>0.41451414514145141</v>
      </c>
      <c r="Z367" s="282">
        <f t="shared" si="4015"/>
        <v>0.37546321485319234</v>
      </c>
      <c r="AA367" s="282">
        <f t="shared" si="4016"/>
        <v>0.33925895930350275</v>
      </c>
      <c r="AB367" s="283">
        <f t="shared" si="4017"/>
        <v>0.25659901843745853</v>
      </c>
      <c r="AC367" s="283">
        <f t="shared" si="4018"/>
        <v>0.31960421225894542</v>
      </c>
      <c r="AD367" s="283">
        <f t="shared" si="4019"/>
        <v>0.34002149767108564</v>
      </c>
      <c r="AE367" s="282">
        <f t="shared" si="4020"/>
        <v>0.29589819893846186</v>
      </c>
      <c r="AG367" s="272">
        <f>(T367-T366)*100</f>
        <v>-0.25590940470439638</v>
      </c>
      <c r="AH367" s="272">
        <f t="shared" ref="AH367" si="4021">(U367-U366)*100</f>
        <v>-0.67079422490050611</v>
      </c>
      <c r="AI367" s="272">
        <f t="shared" ref="AI367" si="4022">(V367-V366)*100</f>
        <v>-0.92693795188817374</v>
      </c>
      <c r="AJ367" s="272">
        <f t="shared" ref="AJ367" si="4023">(W367-W366)*100</f>
        <v>0.10760241740559451</v>
      </c>
      <c r="AK367" s="272">
        <f t="shared" ref="AK367" si="4024">(X367-X366)*100</f>
        <v>-1.7422604610127568</v>
      </c>
      <c r="AL367" s="272">
        <f t="shared" ref="AL367" si="4025">(Y367-Y366)*100</f>
        <v>1.5180128748008781</v>
      </c>
      <c r="AM367" s="272">
        <f t="shared" ref="AM367" si="4026">(Z367-Z366)*100</f>
        <v>-0.48216321390901484</v>
      </c>
      <c r="AN367" s="272">
        <f t="shared" ref="AN367" si="4027">(AA367-AA366)*100</f>
        <v>-0.37980736725221065</v>
      </c>
      <c r="AO367" s="272">
        <f t="shared" ref="AO367" si="4028">(AB367-AB366)*100</f>
        <v>0.56901478606286582</v>
      </c>
      <c r="AP367" s="272">
        <f t="shared" ref="AP367" si="4029">(AC367-AC366)*100</f>
        <v>1.1019259783471125</v>
      </c>
      <c r="AQ367" s="272">
        <f t="shared" ref="AQ367" si="4030">(AD367-AD366)*100</f>
        <v>0.84267734504621106</v>
      </c>
      <c r="AR367" s="272">
        <f t="shared" ref="AR367" si="4031">(AE367-AE366)*100</f>
        <v>0.40998009146626657</v>
      </c>
      <c r="AT367" s="51"/>
    </row>
    <row r="368" spans="1:46">
      <c r="A368" s="433" t="s">
        <v>99</v>
      </c>
      <c r="B368" s="434"/>
      <c r="C368" s="428">
        <v>2555</v>
      </c>
      <c r="D368" s="429">
        <v>821</v>
      </c>
      <c r="E368" s="429">
        <v>1930</v>
      </c>
      <c r="F368" s="429">
        <v>599</v>
      </c>
      <c r="G368" s="429">
        <v>231</v>
      </c>
      <c r="H368" s="429">
        <v>404</v>
      </c>
      <c r="I368" s="428">
        <v>6540</v>
      </c>
      <c r="J368" s="428">
        <v>8134</v>
      </c>
      <c r="K368" s="429">
        <v>20756</v>
      </c>
      <c r="L368" s="429">
        <v>7943</v>
      </c>
      <c r="M368" s="429">
        <v>2666</v>
      </c>
      <c r="N368" s="428">
        <v>39499</v>
      </c>
      <c r="O368" s="428"/>
      <c r="P368" s="430"/>
      <c r="R368" s="248" t="s">
        <v>526</v>
      </c>
      <c r="S368" s="249" t="s">
        <v>520</v>
      </c>
      <c r="T368" s="280">
        <f t="shared" ref="T368:T369" si="4032">IF(C358&gt;0,C368/C358,)</f>
        <v>1.3680146921029946E-2</v>
      </c>
      <c r="U368" s="281">
        <f t="shared" ref="U368:U369" si="4033">IF(D358&gt;0,D368/D358,)</f>
        <v>2.5056460965635109E-2</v>
      </c>
      <c r="V368" s="281">
        <f t="shared" ref="V368:V369" si="4034">IF(E358&gt;0,E368/E358,)</f>
        <v>1.9056646622629028E-2</v>
      </c>
      <c r="W368" s="281">
        <f t="shared" ref="W368:W369" si="4035">IF(F358&gt;0,F368/F358,)</f>
        <v>3.1802495354393417E-2</v>
      </c>
      <c r="X368" s="281">
        <f t="shared" ref="X368:X369" si="4036">IF(G358&gt;0,G368/G358,)</f>
        <v>1.6578154155303573E-2</v>
      </c>
      <c r="Y368" s="281">
        <f t="shared" ref="Y368:Y369" si="4037">IF(H358&gt;0,H368/H358,)</f>
        <v>5.1741803278688527E-2</v>
      </c>
      <c r="Z368" s="280">
        <f t="shared" ref="Z368:Z369" si="4038">IF(I358&gt;0,I368/I358,)</f>
        <v>1.809694316619026E-2</v>
      </c>
      <c r="AA368" s="280">
        <f t="shared" ref="AA368:AA369" si="4039">IF(J358&gt;0,J368/J358,)</f>
        <v>0.16639391211848459</v>
      </c>
      <c r="AB368" s="281">
        <f t="shared" ref="AB368:AB369" si="4040">IF(K358&gt;0,K368/K358,)</f>
        <v>0.20960575214089514</v>
      </c>
      <c r="AC368" s="281">
        <f t="shared" ref="AC368:AC369" si="4041">IF(L358&gt;0,L368/L358,)</f>
        <v>0.15160132839638127</v>
      </c>
      <c r="AD368" s="281">
        <f t="shared" ref="AD368:AD369" si="4042">IF(M358&gt;0,M368/M358,)</f>
        <v>0.15983213429256596</v>
      </c>
      <c r="AE368" s="280">
        <f t="shared" ref="AE368:AE369" si="4043">IF(N358&gt;0,N368/N358,)</f>
        <v>0.18203814141265173</v>
      </c>
      <c r="AG368" s="334" t="s">
        <v>519</v>
      </c>
      <c r="AH368" s="266"/>
      <c r="AI368" s="266"/>
      <c r="AJ368" s="266"/>
      <c r="AK368" s="266"/>
      <c r="AL368" s="266"/>
      <c r="AM368" s="266"/>
      <c r="AN368" s="266"/>
      <c r="AO368" s="266"/>
      <c r="AP368" s="266"/>
      <c r="AQ368" s="266"/>
      <c r="AR368" s="266"/>
    </row>
    <row r="369" spans="1:44">
      <c r="A369" s="436" t="s">
        <v>419</v>
      </c>
      <c r="B369" s="434"/>
      <c r="C369" s="428">
        <v>2358</v>
      </c>
      <c r="D369" s="429">
        <v>776</v>
      </c>
      <c r="E369" s="429">
        <v>1840</v>
      </c>
      <c r="F369" s="429">
        <v>593</v>
      </c>
      <c r="G369" s="429">
        <v>240</v>
      </c>
      <c r="H369" s="429">
        <v>390</v>
      </c>
      <c r="I369" s="428">
        <v>6197</v>
      </c>
      <c r="J369" s="428">
        <v>8385</v>
      </c>
      <c r="K369" s="429">
        <v>21430</v>
      </c>
      <c r="L369" s="429">
        <v>7263</v>
      </c>
      <c r="M369" s="429">
        <v>2278</v>
      </c>
      <c r="N369" s="428">
        <v>39356</v>
      </c>
      <c r="O369" s="428"/>
      <c r="P369" s="430"/>
      <c r="R369" s="250"/>
      <c r="S369" s="251" t="s">
        <v>500</v>
      </c>
      <c r="T369" s="282">
        <f t="shared" si="4032"/>
        <v>1.234878240377062E-2</v>
      </c>
      <c r="U369" s="283">
        <f t="shared" si="4033"/>
        <v>2.3441984110201493E-2</v>
      </c>
      <c r="V369" s="283">
        <f t="shared" si="4034"/>
        <v>1.7687205613765258E-2</v>
      </c>
      <c r="W369" s="283">
        <f t="shared" si="4035"/>
        <v>3.1151502416474051E-2</v>
      </c>
      <c r="X369" s="283">
        <f t="shared" si="4036"/>
        <v>1.6925246826516221E-2</v>
      </c>
      <c r="Y369" s="283">
        <f t="shared" si="4037"/>
        <v>4.797047970479705E-2</v>
      </c>
      <c r="Z369" s="282">
        <f t="shared" si="4038"/>
        <v>1.6774535837738781E-2</v>
      </c>
      <c r="AA369" s="282">
        <f t="shared" si="4039"/>
        <v>0.16977120874670987</v>
      </c>
      <c r="AB369" s="283">
        <f t="shared" si="4040"/>
        <v>0.20303943304341235</v>
      </c>
      <c r="AC369" s="283">
        <f t="shared" si="4041"/>
        <v>0.13585096234779193</v>
      </c>
      <c r="AD369" s="283">
        <f t="shared" si="4042"/>
        <v>0.13603248536964052</v>
      </c>
      <c r="AE369" s="282">
        <f t="shared" si="4043"/>
        <v>0.17480290479468788</v>
      </c>
      <c r="AG369" s="272">
        <f>(T369-T368)*100</f>
        <v>-0.13313645172593255</v>
      </c>
      <c r="AH369" s="272">
        <f t="shared" ref="AH369" si="4044">(U369-U368)*100</f>
        <v>-0.16144768554336164</v>
      </c>
      <c r="AI369" s="272">
        <f t="shared" ref="AI369" si="4045">(V369-V368)*100</f>
        <v>-0.13694410088637698</v>
      </c>
      <c r="AJ369" s="272">
        <f t="shared" ref="AJ369" si="4046">(W369-W368)*100</f>
        <v>-6.5099293791936672E-2</v>
      </c>
      <c r="AK369" s="272">
        <f t="shared" ref="AK369" si="4047">(X369-X368)*100</f>
        <v>3.470926712126482E-2</v>
      </c>
      <c r="AL369" s="272">
        <f t="shared" ref="AL369" si="4048">(Y369-Y368)*100</f>
        <v>-0.37713235738914763</v>
      </c>
      <c r="AM369" s="272">
        <f t="shared" ref="AM369" si="4049">(Z369-Z368)*100</f>
        <v>-0.1322407328451479</v>
      </c>
      <c r="AN369" s="272">
        <f t="shared" ref="AN369" si="4050">(AA369-AA368)*100</f>
        <v>0.33772966282252792</v>
      </c>
      <c r="AO369" s="272">
        <f t="shared" ref="AO369" si="4051">(AB369-AB368)*100</f>
        <v>-0.65663190974827867</v>
      </c>
      <c r="AP369" s="272">
        <f t="shared" ref="AP369" si="4052">(AC369-AC368)*100</f>
        <v>-1.5750366048589344</v>
      </c>
      <c r="AQ369" s="272">
        <f t="shared" ref="AQ369" si="4053">(AD369-AD368)*100</f>
        <v>-2.3799648922925436</v>
      </c>
      <c r="AR369" s="272">
        <f t="shared" ref="AR369" si="4054">(AE369-AE368)*100</f>
        <v>-0.72352366179638528</v>
      </c>
    </row>
    <row r="370" spans="1:44">
      <c r="A370" s="433" t="s">
        <v>101</v>
      </c>
      <c r="B370" s="434"/>
      <c r="C370" s="428">
        <v>63</v>
      </c>
      <c r="D370" s="429">
        <v>0</v>
      </c>
      <c r="E370" s="429">
        <v>31</v>
      </c>
      <c r="F370" s="429">
        <v>1</v>
      </c>
      <c r="G370" s="429">
        <v>1</v>
      </c>
      <c r="H370" s="429">
        <v>0</v>
      </c>
      <c r="I370" s="428">
        <v>96</v>
      </c>
      <c r="J370" s="428">
        <v>2</v>
      </c>
      <c r="K370" s="429">
        <v>0</v>
      </c>
      <c r="L370" s="429">
        <v>0</v>
      </c>
      <c r="M370" s="429">
        <v>0</v>
      </c>
      <c r="N370" s="428">
        <v>2</v>
      </c>
      <c r="O370" s="428"/>
      <c r="P370" s="430"/>
      <c r="R370" s="248" t="s">
        <v>527</v>
      </c>
      <c r="S370" s="249" t="s">
        <v>520</v>
      </c>
      <c r="T370" s="280">
        <f t="shared" ref="T370:T371" si="4055">IF(C358&gt;0,C370/C358,)</f>
        <v>3.3731869120347811E-4</v>
      </c>
      <c r="U370" s="281">
        <f t="shared" ref="U370:U371" si="4056">IF(D358&gt;0,D370/D358,)</f>
        <v>0</v>
      </c>
      <c r="V370" s="281">
        <f t="shared" ref="V370:V371" si="4057">IF(E358&gt;0,E370/E358,)</f>
        <v>3.0609121518212427E-4</v>
      </c>
      <c r="W370" s="281">
        <f t="shared" ref="W370:W371" si="4058">IF(F358&gt;0,F370/F358,)</f>
        <v>5.3092646668436423E-5</v>
      </c>
      <c r="X370" s="281">
        <f t="shared" ref="X370:X371" si="4059">IF(G358&gt;0,G370/G358,)</f>
        <v>7.1766901105210283E-5</v>
      </c>
      <c r="Y370" s="281">
        <f t="shared" ref="Y370:Y371" si="4060">IF(H358&gt;0,H370/H358,)</f>
        <v>0</v>
      </c>
      <c r="Z370" s="280">
        <f t="shared" ref="Z370:Z371" si="4061">IF(I358&gt;0,I370/I358,)</f>
        <v>2.6564320243949006E-4</v>
      </c>
      <c r="AA370" s="280">
        <f t="shared" ref="AA370:AA371" si="4062">IF(J358&gt;0,J370/J358,)</f>
        <v>4.0913182227313642E-5</v>
      </c>
      <c r="AB370" s="281">
        <f t="shared" ref="AB370:AB371" si="4063">IF(K358&gt;0,K370/K358,)</f>
        <v>0</v>
      </c>
      <c r="AC370" s="281">
        <f t="shared" ref="AC370:AC371" si="4064">IF(L358&gt;0,L370/L358,)</f>
        <v>0</v>
      </c>
      <c r="AD370" s="281">
        <f t="shared" ref="AD370:AD371" si="4065">IF(M358&gt;0,M370/M358,)</f>
        <v>0</v>
      </c>
      <c r="AE370" s="280">
        <f t="shared" ref="AE370:AE371" si="4066">IF(N358&gt;0,N370/N358,)</f>
        <v>9.2173544349300868E-6</v>
      </c>
      <c r="AG370" s="334" t="s">
        <v>519</v>
      </c>
      <c r="AH370" s="266"/>
      <c r="AI370" s="266"/>
      <c r="AJ370" s="266"/>
      <c r="AK370" s="266"/>
      <c r="AL370" s="266"/>
      <c r="AM370" s="266"/>
      <c r="AN370" s="266"/>
      <c r="AO370" s="266"/>
      <c r="AP370" s="266"/>
      <c r="AQ370" s="266"/>
      <c r="AR370" s="266"/>
    </row>
    <row r="371" spans="1:44">
      <c r="A371" s="436" t="s">
        <v>421</v>
      </c>
      <c r="B371" s="434"/>
      <c r="C371" s="428">
        <v>28</v>
      </c>
      <c r="D371" s="429">
        <v>1</v>
      </c>
      <c r="E371" s="429">
        <v>11</v>
      </c>
      <c r="F371" s="429">
        <v>2</v>
      </c>
      <c r="G371" s="429">
        <v>3</v>
      </c>
      <c r="H371" s="429">
        <v>0</v>
      </c>
      <c r="I371" s="428">
        <v>45</v>
      </c>
      <c r="J371" s="428">
        <v>1</v>
      </c>
      <c r="K371" s="429">
        <v>0</v>
      </c>
      <c r="L371" s="429">
        <v>0</v>
      </c>
      <c r="M371" s="429">
        <v>0</v>
      </c>
      <c r="N371" s="428">
        <v>1</v>
      </c>
      <c r="O371" s="428"/>
      <c r="P371" s="430"/>
      <c r="R371" s="250"/>
      <c r="S371" s="251" t="s">
        <v>500</v>
      </c>
      <c r="T371" s="282">
        <f t="shared" si="4055"/>
        <v>1.4663524482848913E-4</v>
      </c>
      <c r="U371" s="283">
        <f t="shared" si="4056"/>
        <v>3.020874241005347E-5</v>
      </c>
      <c r="V371" s="283">
        <f t="shared" si="4057"/>
        <v>1.057387292127271E-4</v>
      </c>
      <c r="W371" s="283">
        <f t="shared" si="4058"/>
        <v>1.0506408909434755E-4</v>
      </c>
      <c r="X371" s="283">
        <f t="shared" si="4059"/>
        <v>2.1156558533145275E-4</v>
      </c>
      <c r="Y371" s="283">
        <f t="shared" si="4060"/>
        <v>0</v>
      </c>
      <c r="Z371" s="282">
        <f t="shared" si="4061"/>
        <v>1.2180960346913751E-4</v>
      </c>
      <c r="AA371" s="282">
        <f t="shared" si="4062"/>
        <v>2.0247013565499087E-5</v>
      </c>
      <c r="AB371" s="283">
        <f t="shared" si="4063"/>
        <v>0</v>
      </c>
      <c r="AC371" s="283">
        <f t="shared" si="4064"/>
        <v>0</v>
      </c>
      <c r="AD371" s="283">
        <f t="shared" si="4065"/>
        <v>0</v>
      </c>
      <c r="AE371" s="282">
        <f t="shared" si="4066"/>
        <v>4.441582091541007E-6</v>
      </c>
      <c r="AG371" s="272">
        <f>(T371-T370)*100</f>
        <v>-1.9068344637498898E-2</v>
      </c>
      <c r="AH371" s="272">
        <f t="shared" ref="AH371" si="4067">(U371-U370)*100</f>
        <v>3.020874241005347E-3</v>
      </c>
      <c r="AI371" s="272">
        <f t="shared" ref="AI371" si="4068">(V371-V370)*100</f>
        <v>-2.0035248596939715E-2</v>
      </c>
      <c r="AJ371" s="272">
        <f t="shared" ref="AJ371" si="4069">(W371-W370)*100</f>
        <v>5.1971442425911129E-3</v>
      </c>
      <c r="AK371" s="272">
        <f t="shared" ref="AK371" si="4070">(X371-X370)*100</f>
        <v>1.3979868422624246E-2</v>
      </c>
      <c r="AL371" s="272">
        <f t="shared" ref="AL371" si="4071">(Y371-Y370)*100</f>
        <v>0</v>
      </c>
      <c r="AM371" s="272">
        <f t="shared" ref="AM371" si="4072">(Z371-Z370)*100</f>
        <v>-1.4383359897035253E-2</v>
      </c>
      <c r="AN371" s="272">
        <f t="shared" ref="AN371" si="4073">(AA371-AA370)*100</f>
        <v>-2.0666168661814554E-3</v>
      </c>
      <c r="AO371" s="272">
        <f t="shared" ref="AO371" si="4074">(AB371-AB370)*100</f>
        <v>0</v>
      </c>
      <c r="AP371" s="272">
        <f t="shared" ref="AP371" si="4075">(AC371-AC370)*100</f>
        <v>0</v>
      </c>
      <c r="AQ371" s="272">
        <f t="shared" ref="AQ371" si="4076">(AD371-AD370)*100</f>
        <v>0</v>
      </c>
      <c r="AR371" s="272">
        <f t="shared" ref="AR371" si="4077">(AE371-AE370)*100</f>
        <v>-4.7757723433890795E-4</v>
      </c>
    </row>
    <row r="372" spans="1:44">
      <c r="A372" s="433" t="s">
        <v>103</v>
      </c>
      <c r="B372" s="434"/>
      <c r="C372" s="428">
        <v>58680</v>
      </c>
      <c r="D372" s="429">
        <v>10029</v>
      </c>
      <c r="E372" s="429">
        <v>32956</v>
      </c>
      <c r="F372" s="429">
        <v>6255</v>
      </c>
      <c r="G372" s="429">
        <v>4616</v>
      </c>
      <c r="H372" s="429">
        <v>2493</v>
      </c>
      <c r="I372" s="428">
        <v>115029</v>
      </c>
      <c r="J372" s="428">
        <v>5943</v>
      </c>
      <c r="K372" s="429">
        <v>11296</v>
      </c>
      <c r="L372" s="429">
        <v>6974</v>
      </c>
      <c r="M372" s="429">
        <v>2629</v>
      </c>
      <c r="N372" s="428">
        <v>26842</v>
      </c>
      <c r="O372" s="428"/>
      <c r="P372" s="430"/>
      <c r="R372" s="248" t="s">
        <v>528</v>
      </c>
      <c r="S372" s="249" t="s">
        <v>520</v>
      </c>
      <c r="T372" s="280">
        <f t="shared" ref="T372:T373" si="4078">IF(C358&gt;0,C372/C358,)</f>
        <v>0.31418826666381106</v>
      </c>
      <c r="U372" s="281">
        <f t="shared" ref="U372:U373" si="4079">IF(D358&gt;0,D372/D358,)</f>
        <v>0.30607947262406154</v>
      </c>
      <c r="V372" s="281">
        <f t="shared" ref="V372:V373" si="4080">IF(E358&gt;0,E372/E358,)</f>
        <v>0.32540458346909962</v>
      </c>
      <c r="W372" s="281">
        <f t="shared" ref="W372:W373" si="4081">IF(F358&gt;0,F372/F358,)</f>
        <v>0.33209450491106984</v>
      </c>
      <c r="X372" s="281">
        <f t="shared" ref="X372:X373" si="4082">IF(G358&gt;0,G372/G358,)</f>
        <v>0.33127601550165064</v>
      </c>
      <c r="Y372" s="281">
        <f t="shared" ref="Y372:Y373" si="4083">IF(H358&gt;0,H372/H358,)</f>
        <v>0.31928790983606559</v>
      </c>
      <c r="Z372" s="280">
        <f t="shared" ref="Z372:Z373" si="4084">IF(I358&gt;0,I372/I358,)</f>
        <v>0.31829866597304274</v>
      </c>
      <c r="AA372" s="280">
        <f t="shared" ref="AA372:AA373" si="4085">IF(J358&gt;0,J372/J358,)</f>
        <v>0.12157352098846248</v>
      </c>
      <c r="AB372" s="281">
        <f t="shared" ref="AB372:AB373" si="4086">IF(K358&gt;0,K372/K358,)</f>
        <v>0.11407335595411214</v>
      </c>
      <c r="AC372" s="281">
        <f t="shared" ref="AC372:AC373" si="4087">IF(L358&gt;0,L372/L358,)</f>
        <v>0.1331068442951483</v>
      </c>
      <c r="AD372" s="281">
        <f t="shared" ref="AD372:AD373" si="4088">IF(M358&gt;0,M372/M358,)</f>
        <v>0.15761390887290169</v>
      </c>
      <c r="AE372" s="280">
        <f t="shared" ref="AE372:AE373" si="4089">IF(N358&gt;0,N372/N358,)</f>
        <v>0.12370611387119669</v>
      </c>
      <c r="AG372" s="334" t="s">
        <v>519</v>
      </c>
      <c r="AH372" s="266"/>
      <c r="AI372" s="266"/>
      <c r="AJ372" s="266"/>
      <c r="AK372" s="266"/>
      <c r="AL372" s="266"/>
      <c r="AM372" s="266"/>
      <c r="AN372" s="266"/>
      <c r="AO372" s="266"/>
      <c r="AP372" s="266"/>
      <c r="AQ372" s="266"/>
      <c r="AR372" s="266"/>
    </row>
    <row r="373" spans="1:44">
      <c r="A373" s="436" t="s">
        <v>423</v>
      </c>
      <c r="B373" s="434"/>
      <c r="C373" s="428">
        <v>59578</v>
      </c>
      <c r="D373" s="429">
        <v>9874</v>
      </c>
      <c r="E373" s="429">
        <v>33935</v>
      </c>
      <c r="F373" s="429">
        <v>6210</v>
      </c>
      <c r="G373" s="429">
        <v>4682</v>
      </c>
      <c r="H373" s="429">
        <v>2598</v>
      </c>
      <c r="I373" s="428">
        <v>116877</v>
      </c>
      <c r="J373" s="428">
        <v>5852</v>
      </c>
      <c r="K373" s="429">
        <v>11876</v>
      </c>
      <c r="L373" s="429">
        <v>7123</v>
      </c>
      <c r="M373" s="429">
        <v>2663</v>
      </c>
      <c r="N373" s="428">
        <v>27514</v>
      </c>
      <c r="O373" s="428"/>
      <c r="P373" s="430"/>
      <c r="R373" s="250"/>
      <c r="S373" s="251" t="s">
        <v>500</v>
      </c>
      <c r="T373" s="282">
        <f t="shared" si="4078"/>
        <v>0.31200837915684732</v>
      </c>
      <c r="U373" s="283">
        <f t="shared" si="4079"/>
        <v>0.29828112255686795</v>
      </c>
      <c r="V373" s="283">
        <f t="shared" si="4080"/>
        <v>0.32620397962126307</v>
      </c>
      <c r="W373" s="283">
        <f t="shared" si="4081"/>
        <v>0.32622399663794915</v>
      </c>
      <c r="X373" s="283">
        <f t="shared" si="4082"/>
        <v>0.33018335684062061</v>
      </c>
      <c r="Y373" s="283">
        <f t="shared" si="4083"/>
        <v>0.31955719557195572</v>
      </c>
      <c r="Z373" s="282">
        <f t="shared" si="4084"/>
        <v>0.31637202277027521</v>
      </c>
      <c r="AA373" s="282">
        <f t="shared" si="4085"/>
        <v>0.11848552338530066</v>
      </c>
      <c r="AB373" s="283">
        <f t="shared" si="4086"/>
        <v>0.11251965967445474</v>
      </c>
      <c r="AC373" s="283">
        <f t="shared" si="4087"/>
        <v>0.13323232890036099</v>
      </c>
      <c r="AD373" s="283">
        <f t="shared" si="4088"/>
        <v>0.15902305028066405</v>
      </c>
      <c r="AE373" s="282">
        <f t="shared" si="4089"/>
        <v>0.12220568966665926</v>
      </c>
      <c r="AG373" s="272">
        <f>(T373-T372)*100</f>
        <v>-0.21798875069637402</v>
      </c>
      <c r="AH373" s="272">
        <f t="shared" ref="AH373" si="4090">(U373-U372)*100</f>
        <v>-0.77983500671935935</v>
      </c>
      <c r="AI373" s="272">
        <f t="shared" ref="AI373" si="4091">(V373-V372)*100</f>
        <v>7.9939615216345628E-2</v>
      </c>
      <c r="AJ373" s="272">
        <f t="shared" ref="AJ373" si="4092">(W373-W372)*100</f>
        <v>-0.58705082731206892</v>
      </c>
      <c r="AK373" s="272">
        <f t="shared" ref="AK373" si="4093">(X373-X372)*100</f>
        <v>-0.10926586610300326</v>
      </c>
      <c r="AL373" s="272">
        <f t="shared" ref="AL373" si="4094">(Y373-Y372)*100</f>
        <v>2.692857358901346E-2</v>
      </c>
      <c r="AM373" s="272">
        <f t="shared" ref="AM373" si="4095">(Z373-Z372)*100</f>
        <v>-0.19266432027675306</v>
      </c>
      <c r="AN373" s="272">
        <f t="shared" ref="AN373" si="4096">(AA373-AA372)*100</f>
        <v>-0.30879976031618211</v>
      </c>
      <c r="AO373" s="272">
        <f t="shared" ref="AO373" si="4097">(AB373-AB372)*100</f>
        <v>-0.15536962796574016</v>
      </c>
      <c r="AP373" s="272">
        <f t="shared" ref="AP373" si="4098">(AC373-AC372)*100</f>
        <v>1.2548460521269456E-2</v>
      </c>
      <c r="AQ373" s="272">
        <f t="shared" ref="AQ373" si="4099">(AD373-AD372)*100</f>
        <v>0.14091414077623543</v>
      </c>
      <c r="AR373" s="272">
        <f t="shared" ref="AR373" si="4100">(AE373-AE372)*100</f>
        <v>-0.15004242045374289</v>
      </c>
    </row>
    <row r="374" spans="1:44">
      <c r="A374" s="433" t="s">
        <v>105</v>
      </c>
      <c r="B374" s="434"/>
      <c r="C374" s="428">
        <v>19840</v>
      </c>
      <c r="D374" s="429">
        <v>3671</v>
      </c>
      <c r="E374" s="429">
        <v>11886</v>
      </c>
      <c r="F374" s="429">
        <v>2898</v>
      </c>
      <c r="G374" s="429">
        <v>2747</v>
      </c>
      <c r="H374" s="429">
        <v>767</v>
      </c>
      <c r="I374" s="428">
        <v>41809</v>
      </c>
      <c r="J374" s="428">
        <v>5953</v>
      </c>
      <c r="K374" s="429">
        <v>16221</v>
      </c>
      <c r="L374" s="429">
        <v>6609</v>
      </c>
      <c r="M374" s="429">
        <v>2015</v>
      </c>
      <c r="N374" s="428">
        <v>30798</v>
      </c>
      <c r="O374" s="428"/>
      <c r="P374" s="430"/>
      <c r="R374" s="248" t="s">
        <v>529</v>
      </c>
      <c r="S374" s="249" t="s">
        <v>520</v>
      </c>
      <c r="T374" s="280">
        <f t="shared" ref="T374:T375" si="4101">IF(C358&gt;0,C374/C358,)</f>
        <v>0.10622861640439692</v>
      </c>
      <c r="U374" s="281">
        <f t="shared" ref="U374:U375" si="4102">IF(D358&gt;0,D374/D358,)</f>
        <v>0.11203686748458769</v>
      </c>
      <c r="V374" s="281">
        <f t="shared" ref="V374:V375" si="4103">IF(E358&gt;0,E374/E358,)</f>
        <v>0.11736129624692675</v>
      </c>
      <c r="W374" s="281">
        <f t="shared" ref="W374:W375" si="4104">IF(F358&gt;0,F374/F358,)</f>
        <v>0.15386249004512875</v>
      </c>
      <c r="X374" s="281">
        <f t="shared" ref="X374:X375" si="4105">IF(G358&gt;0,G374/G358,)</f>
        <v>0.19714367733601262</v>
      </c>
      <c r="Y374" s="281">
        <f t="shared" ref="Y374:Y375" si="4106">IF(H358&gt;0,H374/H358,)</f>
        <v>9.8232581967213115E-2</v>
      </c>
      <c r="Z374" s="280">
        <f t="shared" ref="Z374:Z375" si="4107">IF(I358&gt;0,I374/I358,)</f>
        <v>0.11569038177909001</v>
      </c>
      <c r="AA374" s="280">
        <f t="shared" ref="AA374:AA375" si="4108">IF(J358&gt;0,J374/J358,)</f>
        <v>0.12177808689959906</v>
      </c>
      <c r="AB374" s="281">
        <f t="shared" ref="AB374:AB375" si="4109">IF(K358&gt;0,K374/K358,)</f>
        <v>0.16380877363063501</v>
      </c>
      <c r="AC374" s="281">
        <f t="shared" ref="AC374:AC375" si="4110">IF(L358&gt;0,L374/L358,)</f>
        <v>0.12614039775546818</v>
      </c>
      <c r="AD374" s="281">
        <f t="shared" ref="AD374:AD375" si="4111">IF(M358&gt;0,M374/M358,)</f>
        <v>0.12080335731414868</v>
      </c>
      <c r="AE374" s="280">
        <f t="shared" ref="AE374:AE375" si="4112">IF(N358&gt;0,N374/N358,)</f>
        <v>0.14193804094348841</v>
      </c>
      <c r="AG374" s="334" t="s">
        <v>519</v>
      </c>
      <c r="AH374" s="266"/>
      <c r="AI374" s="266"/>
      <c r="AJ374" s="266"/>
      <c r="AK374" s="266"/>
      <c r="AL374" s="266"/>
      <c r="AM374" s="266"/>
      <c r="AN374" s="266"/>
      <c r="AO374" s="266"/>
      <c r="AP374" s="266"/>
      <c r="AQ374" s="266"/>
      <c r="AR374" s="266"/>
    </row>
    <row r="375" spans="1:44">
      <c r="A375" s="436" t="s">
        <v>425</v>
      </c>
      <c r="B375" s="434"/>
      <c r="C375" s="428">
        <v>20994</v>
      </c>
      <c r="D375" s="429">
        <v>3870</v>
      </c>
      <c r="E375" s="429">
        <v>12413</v>
      </c>
      <c r="F375" s="429">
        <v>2739</v>
      </c>
      <c r="G375" s="429">
        <v>2891</v>
      </c>
      <c r="H375" s="429">
        <v>899</v>
      </c>
      <c r="I375" s="428">
        <v>43806</v>
      </c>
      <c r="J375" s="428">
        <v>6070</v>
      </c>
      <c r="K375" s="429">
        <v>17250</v>
      </c>
      <c r="L375" s="429">
        <v>6252</v>
      </c>
      <c r="M375" s="429">
        <v>2104</v>
      </c>
      <c r="N375" s="428">
        <v>31676</v>
      </c>
      <c r="O375" s="428"/>
      <c r="P375" s="430"/>
      <c r="R375" s="250"/>
      <c r="S375" s="251" t="s">
        <v>500</v>
      </c>
      <c r="T375" s="282">
        <f t="shared" si="4101"/>
        <v>0.10994501178318931</v>
      </c>
      <c r="U375" s="283">
        <f t="shared" si="4102"/>
        <v>0.11690783312690693</v>
      </c>
      <c r="V375" s="283">
        <f t="shared" si="4103"/>
        <v>0.11932134961068923</v>
      </c>
      <c r="W375" s="283">
        <f t="shared" si="4104"/>
        <v>0.14388527001470897</v>
      </c>
      <c r="X375" s="283">
        <f t="shared" si="4105"/>
        <v>0.20387870239774331</v>
      </c>
      <c r="Y375" s="283">
        <f t="shared" si="4106"/>
        <v>0.11057810578105781</v>
      </c>
      <c r="Z375" s="282">
        <f t="shared" si="4107"/>
        <v>0.11857758865708973</v>
      </c>
      <c r="AA375" s="282">
        <f t="shared" si="4108"/>
        <v>0.12289937234257947</v>
      </c>
      <c r="AB375" s="283">
        <f t="shared" si="4109"/>
        <v>0.16343584787675516</v>
      </c>
      <c r="AC375" s="283">
        <f t="shared" si="4110"/>
        <v>0.11694068795241569</v>
      </c>
      <c r="AD375" s="283">
        <f t="shared" si="4111"/>
        <v>0.12564194434491818</v>
      </c>
      <c r="AE375" s="282">
        <f t="shared" si="4112"/>
        <v>0.14069155433165292</v>
      </c>
      <c r="AG375" s="272">
        <f>(T375-T374)*100</f>
        <v>0.37163953787923976</v>
      </c>
      <c r="AH375" s="272">
        <f t="shared" ref="AH375" si="4113">(U375-U374)*100</f>
        <v>0.48709656423192443</v>
      </c>
      <c r="AI375" s="272">
        <f t="shared" ref="AI375" si="4114">(V375-V374)*100</f>
        <v>0.19600533637624817</v>
      </c>
      <c r="AJ375" s="272">
        <f t="shared" ref="AJ375" si="4115">(W375-W374)*100</f>
        <v>-0.99772200304197867</v>
      </c>
      <c r="AK375" s="272">
        <f t="shared" ref="AK375" si="4116">(X375-X374)*100</f>
        <v>0.67350250617306817</v>
      </c>
      <c r="AL375" s="272">
        <f t="shared" ref="AL375" si="4117">(Y375-Y374)*100</f>
        <v>1.2345523813844697</v>
      </c>
      <c r="AM375" s="272">
        <f t="shared" ref="AM375" si="4118">(Z375-Z374)*100</f>
        <v>0.28872068779997179</v>
      </c>
      <c r="AN375" s="272">
        <f t="shared" ref="AN375" si="4119">(AA375-AA374)*100</f>
        <v>0.11212854429804159</v>
      </c>
      <c r="AO375" s="272">
        <f t="shared" ref="AO375" si="4120">(AB375-AB374)*100</f>
        <v>-3.7292575387984361E-2</v>
      </c>
      <c r="AP375" s="272">
        <f t="shared" ref="AP375" si="4121">(AC375-AC374)*100</f>
        <v>-0.9199709803052486</v>
      </c>
      <c r="AQ375" s="272">
        <f t="shared" ref="AQ375" si="4122">(AD375-AD374)*100</f>
        <v>0.48385870307695034</v>
      </c>
      <c r="AR375" s="272">
        <f t="shared" ref="AR375" si="4123">(AE375-AE374)*100</f>
        <v>-0.124648661183549</v>
      </c>
    </row>
    <row r="376" spans="1:44">
      <c r="A376" s="433" t="s">
        <v>107</v>
      </c>
      <c r="B376" s="434"/>
      <c r="C376" s="428">
        <v>58</v>
      </c>
      <c r="D376" s="429">
        <v>10</v>
      </c>
      <c r="E376" s="429">
        <v>25</v>
      </c>
      <c r="F376" s="429">
        <v>5</v>
      </c>
      <c r="G376" s="429">
        <v>108</v>
      </c>
      <c r="H376" s="429">
        <v>1</v>
      </c>
      <c r="I376" s="428">
        <v>207</v>
      </c>
      <c r="J376" s="428">
        <v>3</v>
      </c>
      <c r="K376" s="429">
        <v>7</v>
      </c>
      <c r="L376" s="429">
        <v>30</v>
      </c>
      <c r="M376" s="429">
        <v>1</v>
      </c>
      <c r="N376" s="428">
        <v>41</v>
      </c>
      <c r="O376" s="428"/>
      <c r="P376" s="430"/>
      <c r="R376" s="248" t="s">
        <v>530</v>
      </c>
      <c r="S376" s="249" t="s">
        <v>520</v>
      </c>
      <c r="T376" s="280">
        <f t="shared" ref="T376:T377" si="4124">IF(C358&gt;0,C376/C358,)</f>
        <v>3.105473665047894E-4</v>
      </c>
      <c r="U376" s="281">
        <f t="shared" ref="U376:U377" si="4125">IF(D358&gt;0,D376/D358,)</f>
        <v>3.0519440883843008E-4</v>
      </c>
      <c r="V376" s="281">
        <f t="shared" ref="V376:V377" si="4126">IF(E358&gt;0,E376/E358,)</f>
        <v>2.4684775417913246E-4</v>
      </c>
      <c r="W376" s="281">
        <f t="shared" ref="W376:W377" si="4127">IF(F358&gt;0,F376/F358,)</f>
        <v>2.6546323334218213E-4</v>
      </c>
      <c r="X376" s="281">
        <f t="shared" ref="X376:X377" si="4128">IF(G358&gt;0,G376/G358,)</f>
        <v>7.7508253193627101E-3</v>
      </c>
      <c r="Y376" s="281">
        <f t="shared" ref="Y376:Y377" si="4129">IF(H358&gt;0,H376/H358,)</f>
        <v>1.2807377049180329E-4</v>
      </c>
      <c r="Z376" s="280">
        <f t="shared" ref="Z376:Z377" si="4130">IF(I358&gt;0,I376/I358,)</f>
        <v>5.7279315526015048E-4</v>
      </c>
      <c r="AA376" s="280">
        <f t="shared" ref="AA376:AA377" si="4131">IF(J358&gt;0,J376/J358,)</f>
        <v>6.1369773340970459E-5</v>
      </c>
      <c r="AB376" s="281">
        <f t="shared" ref="AB376:AB377" si="4132">IF(K358&gt;0,K376/K358,)</f>
        <v>7.0689933753433515E-5</v>
      </c>
      <c r="AC376" s="281">
        <f t="shared" ref="AC376:AC377" si="4133">IF(L358&gt;0,L376/L358,)</f>
        <v>5.7258464709699589E-4</v>
      </c>
      <c r="AD376" s="281">
        <f t="shared" ref="AD376:AD377" si="4134">IF(M358&gt;0,M376/M358,)</f>
        <v>5.9952038369304558E-5</v>
      </c>
      <c r="AE376" s="280">
        <f t="shared" ref="AE376:AE377" si="4135">IF(N358&gt;0,N376/N358,)</f>
        <v>1.8895576591606677E-4</v>
      </c>
      <c r="AG376" s="334" t="s">
        <v>519</v>
      </c>
      <c r="AH376" s="266"/>
      <c r="AI376" s="266"/>
      <c r="AJ376" s="266"/>
      <c r="AK376" s="266"/>
      <c r="AL376" s="266"/>
      <c r="AM376" s="266"/>
      <c r="AN376" s="266"/>
      <c r="AO376" s="266"/>
      <c r="AP376" s="266"/>
      <c r="AQ376" s="266"/>
      <c r="AR376" s="266"/>
    </row>
    <row r="377" spans="1:44">
      <c r="A377" s="436" t="s">
        <v>427</v>
      </c>
      <c r="B377" s="434"/>
      <c r="C377" s="428">
        <v>21</v>
      </c>
      <c r="D377" s="429">
        <v>8</v>
      </c>
      <c r="E377" s="429">
        <v>55</v>
      </c>
      <c r="F377" s="429">
        <v>26</v>
      </c>
      <c r="G377" s="429">
        <v>114</v>
      </c>
      <c r="H377" s="429">
        <v>2</v>
      </c>
      <c r="I377" s="428">
        <v>226</v>
      </c>
      <c r="J377" s="428">
        <v>2</v>
      </c>
      <c r="K377" s="429">
        <v>3</v>
      </c>
      <c r="L377" s="429">
        <v>4</v>
      </c>
      <c r="M377" s="429">
        <v>0</v>
      </c>
      <c r="N377" s="428">
        <v>9</v>
      </c>
      <c r="O377" s="428"/>
      <c r="P377" s="430"/>
      <c r="R377" s="250"/>
      <c r="S377" s="251" t="s">
        <v>500</v>
      </c>
      <c r="T377" s="282">
        <f t="shared" si="4124"/>
        <v>1.0997643362136685E-4</v>
      </c>
      <c r="U377" s="283">
        <f t="shared" si="4125"/>
        <v>2.4166993928042776E-4</v>
      </c>
      <c r="V377" s="283">
        <f t="shared" si="4126"/>
        <v>5.2869364606363553E-4</v>
      </c>
      <c r="W377" s="283">
        <f t="shared" si="4127"/>
        <v>1.3658331582265182E-3</v>
      </c>
      <c r="X377" s="283">
        <f t="shared" si="4128"/>
        <v>8.0394922425952049E-3</v>
      </c>
      <c r="Y377" s="283">
        <f t="shared" si="4129"/>
        <v>2.4600246002460022E-4</v>
      </c>
      <c r="Z377" s="282">
        <f t="shared" si="4130"/>
        <v>6.1175489742277948E-4</v>
      </c>
      <c r="AA377" s="282">
        <f t="shared" si="4131"/>
        <v>4.0494027130998175E-5</v>
      </c>
      <c r="AB377" s="283">
        <f t="shared" si="4132"/>
        <v>2.8423625717696551E-5</v>
      </c>
      <c r="AC377" s="283">
        <f t="shared" si="4133"/>
        <v>7.4818098498026671E-5</v>
      </c>
      <c r="AD377" s="283">
        <f t="shared" si="4134"/>
        <v>0</v>
      </c>
      <c r="AE377" s="282">
        <f t="shared" si="4135"/>
        <v>3.9974238823869061E-5</v>
      </c>
      <c r="AG377" s="272">
        <f>(T377-T376)*100</f>
        <v>-2.0057093288342254E-2</v>
      </c>
      <c r="AH377" s="272">
        <f t="shared" ref="AH377" si="4136">(U377-U376)*100</f>
        <v>-6.3524469558002318E-3</v>
      </c>
      <c r="AI377" s="272">
        <f t="shared" ref="AI377" si="4137">(V377-V376)*100</f>
        <v>2.8184589188450307E-2</v>
      </c>
      <c r="AJ377" s="272">
        <f t="shared" ref="AJ377" si="4138">(W377-W376)*100</f>
        <v>0.11003699248843361</v>
      </c>
      <c r="AK377" s="272">
        <f t="shared" ref="AK377" si="4139">(X377-X376)*100</f>
        <v>2.8866692323249472E-2</v>
      </c>
      <c r="AL377" s="272">
        <f t="shared" ref="AL377" si="4140">(Y377-Y376)*100</f>
        <v>1.1792868953279693E-2</v>
      </c>
      <c r="AM377" s="272">
        <f t="shared" ref="AM377" si="4141">(Z377-Z376)*100</f>
        <v>3.8961742162628996E-3</v>
      </c>
      <c r="AN377" s="272">
        <f t="shared" ref="AN377" si="4142">(AA377-AA376)*100</f>
        <v>-2.0875746209972285E-3</v>
      </c>
      <c r="AO377" s="272">
        <f t="shared" ref="AO377" si="4143">(AB377-AB376)*100</f>
        <v>-4.2266308035736966E-3</v>
      </c>
      <c r="AP377" s="272">
        <f t="shared" ref="AP377" si="4144">(AC377-AC376)*100</f>
        <v>-4.9776654859896914E-2</v>
      </c>
      <c r="AQ377" s="272">
        <f t="shared" ref="AQ377" si="4145">(AD377-AD376)*100</f>
        <v>-5.9952038369304557E-3</v>
      </c>
      <c r="AR377" s="272">
        <f t="shared" ref="AR377" si="4146">(AE377-AE376)*100</f>
        <v>-1.4898152709219771E-2</v>
      </c>
    </row>
    <row r="378" spans="1:44">
      <c r="A378" s="433" t="s">
        <v>109</v>
      </c>
      <c r="B378" s="434"/>
      <c r="C378" s="428">
        <v>7224</v>
      </c>
      <c r="D378" s="429">
        <v>2086</v>
      </c>
      <c r="E378" s="429">
        <v>4839</v>
      </c>
      <c r="F378" s="429">
        <v>445</v>
      </c>
      <c r="G378" s="429">
        <v>677</v>
      </c>
      <c r="H378" s="429">
        <v>246</v>
      </c>
      <c r="I378" s="428">
        <v>15517</v>
      </c>
      <c r="J378" s="428">
        <v>5004</v>
      </c>
      <c r="K378" s="429">
        <v>17519</v>
      </c>
      <c r="L378" s="429">
        <v>7500</v>
      </c>
      <c r="M378" s="429">
        <v>873</v>
      </c>
      <c r="N378" s="428">
        <v>30896</v>
      </c>
      <c r="O378" s="428"/>
      <c r="P378" s="430"/>
      <c r="R378" s="248" t="s">
        <v>531</v>
      </c>
      <c r="S378" s="249" t="s">
        <v>520</v>
      </c>
      <c r="T378" s="280">
        <f t="shared" ref="T378:T379" si="4147">IF(C358&gt;0,C378/C358,)</f>
        <v>3.8679209924665489E-2</v>
      </c>
      <c r="U378" s="281">
        <f t="shared" ref="U378:U379" si="4148">IF(D358&gt;0,D378/D358,)</f>
        <v>6.3663553683696514E-2</v>
      </c>
      <c r="V378" s="281">
        <f t="shared" ref="V378:V379" si="4149">IF(E358&gt;0,E378/E358,)</f>
        <v>4.7779851298912886E-2</v>
      </c>
      <c r="W378" s="281">
        <f t="shared" ref="W378:W379" si="4150">IF(F358&gt;0,F378/F358,)</f>
        <v>2.3626227767454207E-2</v>
      </c>
      <c r="X378" s="281">
        <f t="shared" ref="X378:X379" si="4151">IF(G358&gt;0,G378/G358,)</f>
        <v>4.858619204822736E-2</v>
      </c>
      <c r="Y378" s="281">
        <f t="shared" ref="Y378:Y379" si="4152">IF(H358&gt;0,H378/H358,)</f>
        <v>3.1506147540983603E-2</v>
      </c>
      <c r="Z378" s="280">
        <f t="shared" ref="Z378:Z379" si="4153">IF(I358&gt;0,I378/I358,)</f>
        <v>4.2937349710974661E-2</v>
      </c>
      <c r="AA378" s="280">
        <f t="shared" ref="AA378:AA379" si="4154">IF(J358&gt;0,J378/J358,)</f>
        <v>0.10236478193273872</v>
      </c>
      <c r="AB378" s="281">
        <f t="shared" ref="AB378:AB379" si="4155">IF(K358&gt;0,K378/K358,)</f>
        <v>0.17691670706091453</v>
      </c>
      <c r="AC378" s="281">
        <f t="shared" ref="AC378:AC379" si="4156">IF(L358&gt;0,L378/L358,)</f>
        <v>0.14314616177424896</v>
      </c>
      <c r="AD378" s="281">
        <f t="shared" ref="AD378:AD379" si="4157">IF(M358&gt;0,M378/M358,)</f>
        <v>5.2338129496402874E-2</v>
      </c>
      <c r="AE378" s="280">
        <f t="shared" ref="AE378:AE379" si="4158">IF(N358&gt;0,N378/N358,)</f>
        <v>0.14238969131079998</v>
      </c>
      <c r="AG378" s="334" t="s">
        <v>519</v>
      </c>
      <c r="AH378" s="195"/>
      <c r="AI378" s="195"/>
      <c r="AJ378" s="195"/>
      <c r="AK378" s="195"/>
      <c r="AL378" s="195"/>
      <c r="AM378" s="195"/>
      <c r="AN378" s="195"/>
      <c r="AO378" s="195"/>
      <c r="AP378" s="195"/>
      <c r="AQ378" s="195"/>
      <c r="AR378" s="195"/>
    </row>
    <row r="379" spans="1:44" ht="15.75" thickBot="1">
      <c r="A379" s="442" t="s">
        <v>431</v>
      </c>
      <c r="B379" s="443"/>
      <c r="C379" s="802">
        <v>6169</v>
      </c>
      <c r="D379" s="803">
        <v>2034</v>
      </c>
      <c r="E379" s="803">
        <v>5009</v>
      </c>
      <c r="F379" s="803">
        <v>563</v>
      </c>
      <c r="G379" s="803">
        <v>695</v>
      </c>
      <c r="H379" s="803">
        <v>213</v>
      </c>
      <c r="I379" s="802">
        <v>14683</v>
      </c>
      <c r="J379" s="802">
        <v>5100</v>
      </c>
      <c r="K379" s="803">
        <v>18623</v>
      </c>
      <c r="L379" s="803">
        <v>8141</v>
      </c>
      <c r="M379" s="803">
        <v>858</v>
      </c>
      <c r="N379" s="802">
        <v>32722</v>
      </c>
      <c r="O379" s="802"/>
      <c r="P379" s="804"/>
      <c r="Q379" s="56"/>
      <c r="R379" s="255"/>
      <c r="S379" s="256" t="s">
        <v>500</v>
      </c>
      <c r="T379" s="284">
        <f t="shared" si="4147"/>
        <v>3.230688661953391E-2</v>
      </c>
      <c r="U379" s="285">
        <f t="shared" si="4148"/>
        <v>6.144458206204876E-2</v>
      </c>
      <c r="V379" s="285">
        <f t="shared" si="4149"/>
        <v>4.8149572238777277E-2</v>
      </c>
      <c r="W379" s="285">
        <f t="shared" si="4150"/>
        <v>2.9575541080058835E-2</v>
      </c>
      <c r="X379" s="285">
        <f t="shared" si="4151"/>
        <v>4.9012693935119887E-2</v>
      </c>
      <c r="Y379" s="285">
        <f t="shared" si="4152"/>
        <v>2.6199261992619925E-2</v>
      </c>
      <c r="Z379" s="284">
        <f t="shared" si="4153"/>
        <v>3.9745120171941026E-2</v>
      </c>
      <c r="AA379" s="284">
        <f t="shared" si="4154"/>
        <v>0.10325976918404535</v>
      </c>
      <c r="AB379" s="285">
        <f t="shared" si="4155"/>
        <v>0.17644439391355429</v>
      </c>
      <c r="AC379" s="285">
        <f t="shared" si="4156"/>
        <v>0.15227353496810878</v>
      </c>
      <c r="AD379" s="285">
        <f t="shared" si="4157"/>
        <v>5.1236116087423865E-2</v>
      </c>
      <c r="AE379" s="284">
        <f t="shared" si="4158"/>
        <v>0.14533744919940483</v>
      </c>
      <c r="AF379" s="427"/>
      <c r="AG379" s="273">
        <f>(T379-T378)*100</f>
        <v>-0.63723233051315786</v>
      </c>
      <c r="AH379" s="273">
        <f t="shared" ref="AH379" si="4159">(U379-U378)*100</f>
        <v>-0.22189716216477542</v>
      </c>
      <c r="AI379" s="273">
        <f t="shared" ref="AI379" si="4160">(V379-V378)*100</f>
        <v>3.6972093986439164E-2</v>
      </c>
      <c r="AJ379" s="273">
        <f t="shared" ref="AJ379" si="4161">(W379-W378)*100</f>
        <v>0.59493133126046271</v>
      </c>
      <c r="AK379" s="273">
        <f t="shared" ref="AK379" si="4162">(X379-X378)*100</f>
        <v>4.2650188689252744E-2</v>
      </c>
      <c r="AL379" s="273">
        <f t="shared" ref="AL379" si="4163">(Y379-Y378)*100</f>
        <v>-0.53068855483636779</v>
      </c>
      <c r="AM379" s="273">
        <f t="shared" ref="AM379" si="4164">(Z379-Z378)*100</f>
        <v>-0.31922295390336353</v>
      </c>
      <c r="AN379" s="273">
        <f t="shared" ref="AN379" si="4165">(AA379-AA378)*100</f>
        <v>8.9498725130662815E-2</v>
      </c>
      <c r="AO379" s="273">
        <f t="shared" ref="AO379" si="4166">(AB379-AB378)*100</f>
        <v>-4.7231314736023711E-2</v>
      </c>
      <c r="AP379" s="273">
        <f t="shared" ref="AP379" si="4167">(AC379-AC378)*100</f>
        <v>0.91273731938598113</v>
      </c>
      <c r="AQ379" s="273">
        <f t="shared" ref="AQ379" si="4168">(AD379-AD378)*100</f>
        <v>-0.11020134089790093</v>
      </c>
      <c r="AR379" s="273">
        <f t="shared" ref="AR379" si="4169">(AE379-AE378)*100</f>
        <v>0.29477578886048517</v>
      </c>
    </row>
    <row r="380" spans="1:44">
      <c r="A380" s="1"/>
      <c r="Q380" s="1"/>
      <c r="R380" s="1"/>
      <c r="S380" s="1"/>
      <c r="AF380" s="1"/>
      <c r="AG380" s="1"/>
      <c r="AH380" s="1"/>
      <c r="AI380" s="1"/>
      <c r="AJ380" s="1"/>
      <c r="AK380" s="1"/>
      <c r="AL380" s="1"/>
      <c r="AM380" s="1"/>
      <c r="AN380" s="1"/>
      <c r="AO380" s="1"/>
      <c r="AP380" s="1"/>
      <c r="AQ380" s="1"/>
      <c r="AR380" s="1"/>
    </row>
    <row r="381" spans="1:44">
      <c r="A381" s="1"/>
      <c r="Q381" s="1"/>
      <c r="R381" s="1"/>
      <c r="S381" s="1"/>
      <c r="AF381" s="1"/>
      <c r="AG381" s="1"/>
      <c r="AH381" s="1"/>
      <c r="AI381" s="1"/>
      <c r="AJ381" s="1"/>
      <c r="AK381" s="1"/>
      <c r="AL381" s="1"/>
      <c r="AM381" s="1"/>
      <c r="AN381" s="1"/>
      <c r="AO381" s="1"/>
      <c r="AP381" s="1"/>
      <c r="AQ381" s="1"/>
      <c r="AR381" s="1"/>
    </row>
    <row r="382" spans="1:44">
      <c r="A382" s="1"/>
      <c r="Q382" s="1"/>
      <c r="R382" s="1"/>
      <c r="S382" s="1"/>
      <c r="AF382" s="1"/>
      <c r="AG382" s="1"/>
      <c r="AH382" s="1"/>
      <c r="AI382" s="1"/>
      <c r="AJ382" s="1"/>
      <c r="AK382" s="1"/>
      <c r="AL382" s="1"/>
      <c r="AM382" s="1"/>
      <c r="AN382" s="1"/>
      <c r="AO382" s="1"/>
      <c r="AP382" s="1"/>
      <c r="AQ382" s="1"/>
      <c r="AR382" s="1"/>
    </row>
    <row r="383" spans="1:44">
      <c r="A383" s="1"/>
      <c r="Q383" s="1"/>
      <c r="R383" s="1"/>
      <c r="S383" s="1"/>
      <c r="AF383" s="1"/>
      <c r="AG383" s="1"/>
      <c r="AH383" s="1"/>
      <c r="AI383" s="1"/>
      <c r="AJ383" s="1"/>
      <c r="AK383" s="1"/>
      <c r="AL383" s="1"/>
      <c r="AM383" s="1"/>
      <c r="AN383" s="1"/>
      <c r="AO383" s="1"/>
      <c r="AP383" s="1"/>
      <c r="AQ383" s="1"/>
      <c r="AR383" s="1"/>
    </row>
    <row r="384" spans="1:44">
      <c r="A384" s="1"/>
      <c r="Q384" s="1"/>
      <c r="R384" s="1"/>
      <c r="S384" s="1"/>
      <c r="AF384" s="1"/>
      <c r="AG384" s="1"/>
      <c r="AH384" s="1"/>
      <c r="AI384" s="1"/>
      <c r="AJ384" s="1"/>
      <c r="AK384" s="1"/>
      <c r="AL384" s="1"/>
      <c r="AM384" s="1"/>
      <c r="AN384" s="1"/>
      <c r="AO384" s="1"/>
      <c r="AP384" s="1"/>
      <c r="AQ384" s="1"/>
      <c r="AR384" s="1"/>
    </row>
    <row r="385" spans="1:44">
      <c r="A385" s="1"/>
      <c r="Q385" s="1"/>
      <c r="R385" s="1"/>
      <c r="S385" s="1"/>
      <c r="AF385" s="1"/>
      <c r="AG385" s="1"/>
      <c r="AH385" s="1"/>
      <c r="AI385" s="1"/>
      <c r="AJ385" s="1"/>
      <c r="AK385" s="1"/>
      <c r="AL385" s="1"/>
      <c r="AM385" s="1"/>
      <c r="AN385" s="1"/>
      <c r="AO385" s="1"/>
      <c r="AP385" s="1"/>
      <c r="AQ385" s="1"/>
      <c r="AR385" s="1"/>
    </row>
    <row r="386" spans="1:44">
      <c r="A386" s="1"/>
      <c r="Q386" s="1"/>
      <c r="R386" s="1"/>
      <c r="S386" s="1"/>
      <c r="AF386" s="1"/>
      <c r="AG386" s="1"/>
      <c r="AH386" s="1"/>
      <c r="AI386" s="1"/>
      <c r="AJ386" s="1"/>
      <c r="AK386" s="1"/>
      <c r="AL386" s="1"/>
      <c r="AM386" s="1"/>
      <c r="AN386" s="1"/>
      <c r="AO386" s="1"/>
      <c r="AP386" s="1"/>
      <c r="AQ386" s="1"/>
      <c r="AR386" s="1"/>
    </row>
    <row r="387" spans="1:44">
      <c r="A387" s="1"/>
      <c r="Q387" s="1"/>
      <c r="R387" s="1"/>
      <c r="S387" s="1"/>
      <c r="AF387" s="1"/>
      <c r="AG387" s="1"/>
      <c r="AH387" s="1"/>
      <c r="AI387" s="1"/>
      <c r="AJ387" s="1"/>
      <c r="AK387" s="1"/>
      <c r="AL387" s="1"/>
      <c r="AM387" s="1"/>
      <c r="AN387" s="1"/>
      <c r="AO387" s="1"/>
      <c r="AP387" s="1"/>
      <c r="AQ387" s="1"/>
      <c r="AR387" s="1"/>
    </row>
    <row r="388" spans="1:44">
      <c r="A388" s="1"/>
      <c r="Q388" s="1"/>
      <c r="R388" s="1"/>
      <c r="S388" s="1"/>
      <c r="AF388" s="1"/>
      <c r="AG388" s="1"/>
      <c r="AH388" s="1"/>
      <c r="AI388" s="1"/>
      <c r="AJ388" s="1"/>
      <c r="AK388" s="1"/>
      <c r="AL388" s="1"/>
      <c r="AM388" s="1"/>
      <c r="AN388" s="1"/>
      <c r="AO388" s="1"/>
      <c r="AP388" s="1"/>
      <c r="AQ388" s="1"/>
      <c r="AR388" s="1"/>
    </row>
    <row r="389" spans="1:44">
      <c r="A389" s="1"/>
      <c r="Q389" s="1"/>
      <c r="R389" s="1"/>
      <c r="S389" s="1"/>
      <c r="AF389" s="1"/>
      <c r="AG389" s="1"/>
      <c r="AH389" s="1"/>
      <c r="AI389" s="1"/>
      <c r="AJ389" s="1"/>
      <c r="AK389" s="1"/>
      <c r="AL389" s="1"/>
      <c r="AM389" s="1"/>
      <c r="AN389" s="1"/>
      <c r="AO389" s="1"/>
      <c r="AP389" s="1"/>
      <c r="AQ389" s="1"/>
      <c r="AR389" s="1"/>
    </row>
    <row r="390" spans="1:44">
      <c r="A390" s="1"/>
      <c r="Q390" s="1"/>
      <c r="R390" s="1"/>
      <c r="S390" s="1"/>
      <c r="AF390" s="1"/>
      <c r="AG390" s="1"/>
      <c r="AH390" s="1"/>
      <c r="AI390" s="1"/>
      <c r="AJ390" s="1"/>
      <c r="AK390" s="1"/>
      <c r="AL390" s="1"/>
      <c r="AM390" s="1"/>
      <c r="AN390" s="1"/>
      <c r="AO390" s="1"/>
      <c r="AP390" s="1"/>
      <c r="AQ390" s="1"/>
      <c r="AR390" s="1"/>
    </row>
    <row r="391" spans="1:44">
      <c r="A391" s="1"/>
      <c r="Q391" s="1"/>
      <c r="R391" s="1"/>
      <c r="S391" s="1"/>
      <c r="AF391" s="1"/>
      <c r="AG391" s="1"/>
      <c r="AH391" s="1"/>
      <c r="AI391" s="1"/>
      <c r="AJ391" s="1"/>
      <c r="AK391" s="1"/>
      <c r="AL391" s="1"/>
      <c r="AM391" s="1"/>
      <c r="AN391" s="1"/>
      <c r="AO391" s="1"/>
      <c r="AP391" s="1"/>
      <c r="AQ391" s="1"/>
      <c r="AR391" s="1"/>
    </row>
    <row r="392" spans="1:44">
      <c r="A392" s="1"/>
      <c r="Q392" s="1"/>
      <c r="R392" s="1"/>
      <c r="S392" s="1"/>
      <c r="AF392" s="1"/>
      <c r="AG392" s="1"/>
      <c r="AH392" s="1"/>
      <c r="AI392" s="1"/>
      <c r="AJ392" s="1"/>
      <c r="AK392" s="1"/>
      <c r="AL392" s="1"/>
      <c r="AM392" s="1"/>
      <c r="AN392" s="1"/>
      <c r="AO392" s="1"/>
      <c r="AP392" s="1"/>
      <c r="AQ392" s="1"/>
      <c r="AR392" s="1"/>
    </row>
    <row r="393" spans="1:44">
      <c r="A393" s="1"/>
      <c r="Q393" s="1"/>
      <c r="R393" s="1"/>
      <c r="S393" s="1"/>
      <c r="AF393" s="1"/>
      <c r="AG393" s="1"/>
      <c r="AH393" s="1"/>
      <c r="AI393" s="1"/>
      <c r="AJ393" s="1"/>
      <c r="AK393" s="1"/>
      <c r="AL393" s="1"/>
      <c r="AM393" s="1"/>
      <c r="AN393" s="1"/>
      <c r="AO393" s="1"/>
      <c r="AP393" s="1"/>
      <c r="AQ393" s="1"/>
      <c r="AR393" s="1"/>
    </row>
    <row r="394" spans="1:44">
      <c r="A394" s="1"/>
      <c r="Q394" s="1"/>
      <c r="R394" s="1"/>
      <c r="S394" s="1"/>
      <c r="AF394" s="1"/>
      <c r="AG394" s="1"/>
      <c r="AH394" s="1"/>
      <c r="AI394" s="1"/>
      <c r="AJ394" s="1"/>
      <c r="AK394" s="1"/>
      <c r="AL394" s="1"/>
      <c r="AM394" s="1"/>
      <c r="AN394" s="1"/>
      <c r="AO394" s="1"/>
      <c r="AP394" s="1"/>
      <c r="AQ394" s="1"/>
      <c r="AR394" s="1"/>
    </row>
    <row r="395" spans="1:44">
      <c r="A395" s="1"/>
      <c r="Q395" s="1"/>
      <c r="R395" s="1"/>
      <c r="S395" s="1"/>
      <c r="AF395" s="1"/>
      <c r="AG395" s="1"/>
      <c r="AH395" s="1"/>
      <c r="AI395" s="1"/>
      <c r="AJ395" s="1"/>
      <c r="AK395" s="1"/>
      <c r="AL395" s="1"/>
      <c r="AM395" s="1"/>
      <c r="AN395" s="1"/>
      <c r="AO395" s="1"/>
      <c r="AP395" s="1"/>
      <c r="AQ395" s="1"/>
      <c r="AR395" s="1"/>
    </row>
    <row r="407" spans="1:44">
      <c r="A407" s="1"/>
      <c r="Q407" s="1"/>
      <c r="R407" s="1"/>
      <c r="S407" s="1"/>
      <c r="AF407" s="1"/>
      <c r="AG407" s="1"/>
      <c r="AH407" s="1"/>
      <c r="AI407" s="1"/>
      <c r="AJ407" s="1"/>
      <c r="AK407" s="1"/>
      <c r="AL407" s="1"/>
      <c r="AM407" s="1"/>
      <c r="AN407" s="1"/>
      <c r="AO407" s="1"/>
      <c r="AP407" s="1"/>
      <c r="AQ407" s="1"/>
      <c r="AR407" s="1"/>
    </row>
    <row r="408" spans="1:44">
      <c r="A408" s="1"/>
      <c r="Q408" s="1"/>
      <c r="R408" s="1"/>
      <c r="S408" s="1"/>
      <c r="AF408" s="1"/>
      <c r="AG408" s="1"/>
      <c r="AH408" s="1"/>
      <c r="AI408" s="1"/>
      <c r="AJ408" s="1"/>
      <c r="AK408" s="1"/>
      <c r="AL408" s="1"/>
      <c r="AM408" s="1"/>
      <c r="AN408" s="1"/>
      <c r="AO408" s="1"/>
      <c r="AP408" s="1"/>
      <c r="AQ408" s="1"/>
      <c r="AR408" s="1"/>
    </row>
    <row r="409" spans="1:44">
      <c r="A409" s="1"/>
      <c r="Q409" s="1"/>
      <c r="R409" s="1"/>
      <c r="S409" s="1"/>
      <c r="AF409" s="1"/>
      <c r="AG409" s="1"/>
      <c r="AH409" s="1"/>
      <c r="AI409" s="1"/>
      <c r="AJ409" s="1"/>
      <c r="AK409" s="1"/>
      <c r="AL409" s="1"/>
      <c r="AM409" s="1"/>
      <c r="AN409" s="1"/>
      <c r="AO409" s="1"/>
      <c r="AP409" s="1"/>
      <c r="AQ409" s="1"/>
      <c r="AR409" s="1"/>
    </row>
    <row r="410" spans="1:44">
      <c r="A410" s="1"/>
      <c r="Q410" s="1"/>
      <c r="R410" s="1"/>
      <c r="S410" s="1"/>
      <c r="AF410" s="1"/>
      <c r="AG410" s="1"/>
      <c r="AH410" s="1"/>
      <c r="AI410" s="1"/>
      <c r="AJ410" s="1"/>
      <c r="AK410" s="1"/>
      <c r="AL410" s="1"/>
      <c r="AM410" s="1"/>
      <c r="AN410" s="1"/>
      <c r="AO410" s="1"/>
      <c r="AP410" s="1"/>
      <c r="AQ410" s="1"/>
      <c r="AR410" s="1"/>
    </row>
    <row r="411" spans="1:44">
      <c r="A411" s="1"/>
      <c r="Q411" s="1"/>
      <c r="R411" s="1"/>
      <c r="S411" s="1"/>
      <c r="AF411" s="1"/>
      <c r="AG411" s="1"/>
      <c r="AH411" s="1"/>
      <c r="AI411" s="1"/>
      <c r="AJ411" s="1"/>
      <c r="AK411" s="1"/>
      <c r="AL411" s="1"/>
      <c r="AM411" s="1"/>
      <c r="AN411" s="1"/>
      <c r="AO411" s="1"/>
      <c r="AP411" s="1"/>
      <c r="AQ411" s="1"/>
      <c r="AR411" s="1"/>
    </row>
    <row r="412" spans="1:44">
      <c r="A412" s="1"/>
      <c r="Q412" s="1"/>
      <c r="R412" s="1"/>
      <c r="S412" s="1"/>
      <c r="AF412" s="1"/>
      <c r="AG412" s="1"/>
      <c r="AH412" s="1"/>
      <c r="AI412" s="1"/>
      <c r="AJ412" s="1"/>
      <c r="AK412" s="1"/>
      <c r="AL412" s="1"/>
      <c r="AM412" s="1"/>
      <c r="AN412" s="1"/>
      <c r="AO412" s="1"/>
      <c r="AP412" s="1"/>
      <c r="AQ412" s="1"/>
      <c r="AR412" s="1"/>
    </row>
    <row r="413" spans="1:44">
      <c r="A413" s="1"/>
      <c r="Q413" s="1"/>
      <c r="R413" s="1"/>
      <c r="S413" s="1"/>
      <c r="AF413" s="1"/>
      <c r="AG413" s="1"/>
      <c r="AH413" s="1"/>
      <c r="AI413" s="1"/>
      <c r="AJ413" s="1"/>
      <c r="AK413" s="1"/>
      <c r="AL413" s="1"/>
      <c r="AM413" s="1"/>
      <c r="AN413" s="1"/>
      <c r="AO413" s="1"/>
      <c r="AP413" s="1"/>
      <c r="AQ413" s="1"/>
      <c r="AR413" s="1"/>
    </row>
    <row r="414" spans="1:44">
      <c r="A414" s="1"/>
      <c r="Q414" s="1"/>
      <c r="R414" s="1"/>
      <c r="S414" s="1"/>
      <c r="AF414" s="1"/>
      <c r="AG414" s="1"/>
      <c r="AH414" s="1"/>
      <c r="AI414" s="1"/>
      <c r="AJ414" s="1"/>
      <c r="AK414" s="1"/>
      <c r="AL414" s="1"/>
      <c r="AM414" s="1"/>
      <c r="AN414" s="1"/>
      <c r="AO414" s="1"/>
      <c r="AP414" s="1"/>
      <c r="AQ414" s="1"/>
      <c r="AR414" s="1"/>
    </row>
    <row r="415" spans="1:44">
      <c r="A415" s="1"/>
      <c r="Q415" s="1"/>
      <c r="R415" s="1"/>
      <c r="S415" s="1"/>
      <c r="AF415" s="1"/>
      <c r="AG415" s="1"/>
      <c r="AH415" s="1"/>
      <c r="AI415" s="1"/>
      <c r="AJ415" s="1"/>
      <c r="AK415" s="1"/>
      <c r="AL415" s="1"/>
      <c r="AM415" s="1"/>
      <c r="AN415" s="1"/>
      <c r="AO415" s="1"/>
      <c r="AP415" s="1"/>
      <c r="AQ415" s="1"/>
      <c r="AR415" s="1"/>
    </row>
    <row r="416" spans="1:44">
      <c r="A416" s="1"/>
      <c r="Q416" s="1"/>
      <c r="R416" s="1"/>
      <c r="S416" s="1"/>
      <c r="AF416" s="1"/>
      <c r="AG416" s="1"/>
      <c r="AH416" s="1"/>
      <c r="AI416" s="1"/>
      <c r="AJ416" s="1"/>
      <c r="AK416" s="1"/>
      <c r="AL416" s="1"/>
      <c r="AM416" s="1"/>
      <c r="AN416" s="1"/>
      <c r="AO416" s="1"/>
      <c r="AP416" s="1"/>
      <c r="AQ416" s="1"/>
      <c r="AR416" s="1"/>
    </row>
    <row r="417" spans="1:44">
      <c r="A417" s="1"/>
      <c r="Q417" s="1"/>
      <c r="R417" s="1"/>
      <c r="S417" s="1"/>
      <c r="AF417" s="1"/>
      <c r="AG417" s="1"/>
      <c r="AH417" s="1"/>
      <c r="AI417" s="1"/>
      <c r="AJ417" s="1"/>
      <c r="AK417" s="1"/>
      <c r="AL417" s="1"/>
      <c r="AM417" s="1"/>
      <c r="AN417" s="1"/>
      <c r="AO417" s="1"/>
      <c r="AP417" s="1"/>
      <c r="AQ417" s="1"/>
      <c r="AR417" s="1"/>
    </row>
    <row r="418" spans="1:44">
      <c r="A418" s="1"/>
      <c r="Q418" s="1"/>
      <c r="R418" s="1"/>
      <c r="S418" s="1"/>
      <c r="AF418" s="1"/>
      <c r="AG418" s="1"/>
      <c r="AH418" s="1"/>
      <c r="AI418" s="1"/>
      <c r="AJ418" s="1"/>
      <c r="AK418" s="1"/>
      <c r="AL418" s="1"/>
      <c r="AM418" s="1"/>
      <c r="AN418" s="1"/>
      <c r="AO418" s="1"/>
      <c r="AP418" s="1"/>
      <c r="AQ418" s="1"/>
      <c r="AR418" s="1"/>
    </row>
    <row r="419" spans="1:44">
      <c r="A419" s="1"/>
      <c r="Q419" s="1"/>
      <c r="R419" s="1"/>
      <c r="S419" s="1"/>
      <c r="AF419" s="1"/>
      <c r="AG419" s="1"/>
      <c r="AH419" s="1"/>
      <c r="AI419" s="1"/>
      <c r="AJ419" s="1"/>
      <c r="AK419" s="1"/>
      <c r="AL419" s="1"/>
      <c r="AM419" s="1"/>
      <c r="AN419" s="1"/>
      <c r="AO419" s="1"/>
      <c r="AP419" s="1"/>
      <c r="AQ419" s="1"/>
      <c r="AR419" s="1"/>
    </row>
    <row r="420" spans="1:44">
      <c r="A420" s="1"/>
      <c r="Q420" s="1"/>
      <c r="R420" s="1"/>
      <c r="S420" s="1"/>
      <c r="AF420" s="1"/>
      <c r="AG420" s="1"/>
      <c r="AH420" s="1"/>
      <c r="AI420" s="1"/>
      <c r="AJ420" s="1"/>
      <c r="AK420" s="1"/>
      <c r="AL420" s="1"/>
      <c r="AM420" s="1"/>
      <c r="AN420" s="1"/>
      <c r="AO420" s="1"/>
      <c r="AP420" s="1"/>
      <c r="AQ420" s="1"/>
      <c r="AR420" s="1"/>
    </row>
    <row r="421" spans="1:44">
      <c r="A421" s="1"/>
      <c r="Q421" s="1"/>
      <c r="R421" s="1"/>
      <c r="S421" s="1"/>
      <c r="AF421" s="1"/>
      <c r="AG421" s="1"/>
      <c r="AH421" s="1"/>
      <c r="AI421" s="1"/>
      <c r="AJ421" s="1"/>
      <c r="AK421" s="1"/>
      <c r="AL421" s="1"/>
      <c r="AM421" s="1"/>
      <c r="AN421" s="1"/>
      <c r="AO421" s="1"/>
      <c r="AP421" s="1"/>
      <c r="AQ421" s="1"/>
      <c r="AR421" s="1"/>
    </row>
    <row r="422" spans="1:44">
      <c r="A422" s="1"/>
      <c r="Q422" s="1"/>
      <c r="R422" s="1"/>
      <c r="S422" s="1"/>
      <c r="AF422" s="1"/>
      <c r="AG422" s="1"/>
      <c r="AH422" s="1"/>
      <c r="AI422" s="1"/>
      <c r="AJ422" s="1"/>
      <c r="AK422" s="1"/>
      <c r="AL422" s="1"/>
      <c r="AM422" s="1"/>
      <c r="AN422" s="1"/>
      <c r="AO422" s="1"/>
      <c r="AP422" s="1"/>
      <c r="AQ422" s="1"/>
      <c r="AR422" s="1"/>
    </row>
    <row r="423" spans="1:44">
      <c r="A423" s="1"/>
      <c r="Q423" s="1"/>
      <c r="R423" s="1"/>
      <c r="S423" s="1"/>
      <c r="AF423" s="1"/>
      <c r="AG423" s="1"/>
      <c r="AH423" s="1"/>
      <c r="AI423" s="1"/>
      <c r="AJ423" s="1"/>
      <c r="AK423" s="1"/>
      <c r="AL423" s="1"/>
      <c r="AM423" s="1"/>
      <c r="AN423" s="1"/>
      <c r="AO423" s="1"/>
      <c r="AP423" s="1"/>
      <c r="AQ423" s="1"/>
      <c r="AR423" s="1"/>
    </row>
  </sheetData>
  <phoneticPr fontId="38" type="noConversion"/>
  <conditionalFormatting sqref="AG138:AR139">
    <cfRule type="cellIs" dxfId="4849" priority="13" operator="notEqual">
      <formula>1</formula>
    </cfRule>
  </conditionalFormatting>
  <conditionalFormatting sqref="AG182:AR183">
    <cfRule type="cellIs" dxfId="4848" priority="12" operator="notEqual">
      <formula>1</formula>
    </cfRule>
  </conditionalFormatting>
  <conditionalFormatting sqref="AG204:AR205">
    <cfRule type="cellIs" dxfId="4847" priority="11" operator="notEqual">
      <formula>1</formula>
    </cfRule>
  </conditionalFormatting>
  <conditionalFormatting sqref="AG226:AR227">
    <cfRule type="cellIs" dxfId="4846" priority="10" operator="notEqual">
      <formula>1</formula>
    </cfRule>
  </conditionalFormatting>
  <conditionalFormatting sqref="AG270:AR271">
    <cfRule type="cellIs" dxfId="4845" priority="9" operator="notEqual">
      <formula>1</formula>
    </cfRule>
  </conditionalFormatting>
  <conditionalFormatting sqref="AG336:AR337">
    <cfRule type="cellIs" dxfId="4844" priority="8" operator="notEqual">
      <formula>1</formula>
    </cfRule>
  </conditionalFormatting>
  <conditionalFormatting sqref="AG358:AR359">
    <cfRule type="cellIs" dxfId="4843" priority="7" operator="notEqual">
      <formula>1</formula>
    </cfRule>
  </conditionalFormatting>
  <conditionalFormatting sqref="AG6:AR7">
    <cfRule type="cellIs" dxfId="4842" priority="6" operator="notEqual">
      <formula>1</formula>
    </cfRule>
  </conditionalFormatting>
  <conditionalFormatting sqref="AG50:AR51">
    <cfRule type="cellIs" dxfId="4841" priority="5" operator="notEqual">
      <formula>1</formula>
    </cfRule>
  </conditionalFormatting>
  <conditionalFormatting sqref="AG160:AR161">
    <cfRule type="cellIs" dxfId="4840" priority="4" operator="notEqual">
      <formula>1</formula>
    </cfRule>
  </conditionalFormatting>
  <conditionalFormatting sqref="AG248:AR249">
    <cfRule type="cellIs" dxfId="4839" priority="3" operator="notEqual">
      <formula>1</formula>
    </cfRule>
  </conditionalFormatting>
  <conditionalFormatting sqref="AG314:AR315">
    <cfRule type="cellIs" dxfId="4838" priority="2" operator="notEqual">
      <formula>1</formula>
    </cfRule>
  </conditionalFormatting>
  <conditionalFormatting sqref="AG292:AR293">
    <cfRule type="cellIs" dxfId="4837" priority="1" operator="notEqual">
      <formula>1</formula>
    </cfRule>
  </conditionalFormatting>
  <conditionalFormatting sqref="AG72:AR73">
    <cfRule type="cellIs" dxfId="4836" priority="17" operator="notEqual">
      <formula>1</formula>
    </cfRule>
  </conditionalFormatting>
  <conditionalFormatting sqref="AG28:AR29">
    <cfRule type="cellIs" dxfId="4835" priority="16" operator="notEqual">
      <formula>1</formula>
    </cfRule>
  </conditionalFormatting>
  <conditionalFormatting sqref="AG94:AR95">
    <cfRule type="cellIs" dxfId="4834" priority="15" operator="notEqual">
      <formula>1</formula>
    </cfRule>
  </conditionalFormatting>
  <conditionalFormatting sqref="AG116:AR117">
    <cfRule type="cellIs" dxfId="4833" priority="14" operator="notEqual">
      <formula>1</formula>
    </cfRule>
  </conditionalFormatting>
  <pageMargins left="0.75" right="0.75" top="1" bottom="1" header="0.5" footer="0.5"/>
  <pageSetup scale="72" orientation="landscape" r:id="rId2"/>
  <headerFooter alignWithMargins="0">
    <oddHeader>&amp;LSREB-State Data Exchange&amp;CPreliminary Tables&amp;RPart 3- Time &amp; Credits to Award</oddHeader>
    <oddFooter>&amp;LFor Agency Review Only&amp;ROctober 2009</oddFooter>
  </headerFooter>
  <rowBreaks count="15" manualBreakCount="15">
    <brk id="13" max="16383" man="1"/>
    <brk id="21" max="16383" man="1"/>
    <brk id="29" max="16383" man="1"/>
    <brk id="37" max="16383" man="1"/>
    <brk id="45" max="16383" man="1"/>
    <brk id="53" max="16383" man="1"/>
    <brk id="61" max="16383" man="1"/>
    <brk id="69" max="16383" man="1"/>
    <brk id="77" max="16383" man="1"/>
    <brk id="85" max="16383" man="1"/>
    <brk id="93" max="16383" man="1"/>
    <brk id="101" max="16383" man="1"/>
    <brk id="109" max="16383" man="1"/>
    <brk id="117" max="16383" man="1"/>
    <brk id="125" max="16383" man="1"/>
  </rowBreaks>
  <colBreaks count="1" manualBreakCount="1">
    <brk id="18" max="132"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Distribution Tables 44-55</vt:lpstr>
      <vt:lpstr>OLD Tables 44-55</vt:lpstr>
      <vt:lpstr>TTD Tables 56-67</vt:lpstr>
      <vt:lpstr>OLD Tables 56-67</vt:lpstr>
      <vt:lpstr>Table 67b</vt:lpstr>
      <vt:lpstr>Old 67b</vt:lpstr>
      <vt:lpstr>CTD Tables 68-79</vt:lpstr>
      <vt:lpstr>OLD Tables 68-79</vt:lpstr>
      <vt:lpstr>Distribution Pivot Table</vt:lpstr>
      <vt:lpstr>TTA Pivot Table</vt:lpstr>
      <vt:lpstr>CTA Pivot Table</vt:lpstr>
      <vt:lpstr>Time to Degree Data</vt:lpstr>
      <vt:lpstr>Format for Dist pivot</vt:lpstr>
      <vt:lpstr>Format for TTA pivot</vt:lpstr>
      <vt:lpstr>Format for CTA pivot</vt:lpstr>
      <vt:lpstr>'CTA Pivot Table'!Print_Area</vt:lpstr>
      <vt:lpstr>'CTD Tables 68-79'!Print_Area</vt:lpstr>
      <vt:lpstr>'Distribution Pivot Table'!Print_Area</vt:lpstr>
      <vt:lpstr>'Distribution Tables 44-55'!Print_Area</vt:lpstr>
      <vt:lpstr>'Old 67b'!Print_Area</vt:lpstr>
      <vt:lpstr>'OLD Tables 44-55'!Print_Area</vt:lpstr>
      <vt:lpstr>'OLD Tables 56-67'!Print_Area</vt:lpstr>
      <vt:lpstr>'OLD Tables 68-79'!Print_Area</vt:lpstr>
      <vt:lpstr>'Table 67b'!Print_Area</vt:lpstr>
      <vt:lpstr>'TTA Pivot Table'!Print_Area</vt:lpstr>
      <vt:lpstr>'TTD Tables 56-67'!Print_Area</vt:lpstr>
      <vt:lpstr>'CTA Pivot Table'!Print_Titles</vt:lpstr>
      <vt:lpstr>'Distribution Pivot Table'!Print_Titles</vt:lpstr>
      <vt:lpstr>'TTA Pivot Table'!Print_Titles</vt:lpstr>
    </vt:vector>
  </TitlesOfParts>
  <Company>Southern Regional Education Board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Lisa Cowan</dc:creator>
  <cp:lastModifiedBy>Christiana Datubo-Brown</cp:lastModifiedBy>
  <cp:lastPrinted>2016-03-24T20:10:13Z</cp:lastPrinted>
  <dcterms:created xsi:type="dcterms:W3CDTF">2009-05-07T18:30:49Z</dcterms:created>
  <dcterms:modified xsi:type="dcterms:W3CDTF">2017-04-03T18:52:16Z</dcterms:modified>
</cp:coreProperties>
</file>